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21840" windowHeight="13740" activeTab="1"/>
  </bookViews>
  <sheets>
    <sheet name="Tabelle1" sheetId="4" r:id="rId1"/>
    <sheet name="data" sheetId="1" r:id="rId2"/>
    <sheet name="add_data" sheetId="2" r:id="rId3"/>
    <sheet name="Tabelle3" sheetId="3" r:id="rId4"/>
  </sheets>
  <definedNames>
    <definedName name="IsDigits">add_data!$B$7:$B$19</definedName>
    <definedName name="IstNumbers">add_data!$B$7:$B$17</definedName>
  </definedNames>
  <calcPr calcId="125725" calcMode="manual"/>
  <pivotCaches>
    <pivotCache cacheId="33" r:id="rId5"/>
  </pivotCaches>
</workbook>
</file>

<file path=xl/calcChain.xml><?xml version="1.0" encoding="utf-8"?>
<calcChain xmlns="http://schemas.openxmlformats.org/spreadsheetml/2006/main">
  <c r="Q109" i="1"/>
  <c r="Q138"/>
  <c r="Q631"/>
  <c r="Q632"/>
  <c r="Q659"/>
  <c r="Q680"/>
  <c r="Q761"/>
  <c r="Q769"/>
  <c r="Q778"/>
  <c r="Q982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212"/>
  <c r="Q1729"/>
  <c r="Q1822"/>
  <c r="Q3323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4116"/>
  <c r="U4117"/>
  <c r="U4118"/>
  <c r="U4119"/>
  <c r="U4120"/>
  <c r="U4121"/>
  <c r="U4122"/>
  <c r="U4123"/>
  <c r="U4124"/>
  <c r="U4125"/>
  <c r="U4126"/>
  <c r="U4127"/>
  <c r="U4128"/>
  <c r="U4129"/>
  <c r="U4130"/>
  <c r="U4131"/>
  <c r="U4132"/>
  <c r="U4133"/>
  <c r="U4134"/>
  <c r="U4135"/>
  <c r="U4136"/>
  <c r="U4137"/>
  <c r="U4138"/>
  <c r="U4139"/>
  <c r="U4140"/>
  <c r="U4141"/>
  <c r="U4142"/>
  <c r="U4143"/>
  <c r="U4144"/>
  <c r="U4145"/>
  <c r="U4146"/>
  <c r="U4147"/>
  <c r="U4148"/>
  <c r="U4149"/>
  <c r="U4150"/>
  <c r="U4151"/>
  <c r="U4152"/>
  <c r="U4153"/>
  <c r="U4154"/>
  <c r="U4155"/>
  <c r="U4156"/>
  <c r="U4157"/>
  <c r="U4158"/>
  <c r="U4159"/>
  <c r="U4160"/>
  <c r="U4161"/>
  <c r="U4162"/>
  <c r="U4163"/>
  <c r="U4164"/>
  <c r="U4165"/>
  <c r="U4166"/>
  <c r="U4167"/>
  <c r="U4168"/>
  <c r="U4169"/>
  <c r="U4170"/>
  <c r="U4171"/>
  <c r="U4172"/>
  <c r="U4173"/>
  <c r="U4174"/>
  <c r="U4175"/>
  <c r="U4176"/>
  <c r="U4177"/>
  <c r="U4178"/>
  <c r="U4179"/>
  <c r="U4180"/>
  <c r="U4181"/>
  <c r="U4182"/>
  <c r="U4183"/>
  <c r="U4184"/>
  <c r="U4185"/>
  <c r="U4186"/>
  <c r="U4187"/>
  <c r="U4188"/>
  <c r="U4189"/>
  <c r="U4190"/>
  <c r="U4191"/>
  <c r="U4192"/>
  <c r="U4193"/>
  <c r="U4194"/>
  <c r="U4195"/>
  <c r="U4196"/>
  <c r="U4197"/>
  <c r="U4198"/>
  <c r="U4199"/>
  <c r="U4200"/>
  <c r="U4201"/>
  <c r="U4202"/>
  <c r="U4203"/>
  <c r="U4204"/>
  <c r="U4205"/>
  <c r="U4206"/>
  <c r="U4207"/>
  <c r="U4208"/>
  <c r="U4209"/>
  <c r="U4210"/>
  <c r="U4211"/>
  <c r="U4212"/>
  <c r="U4213"/>
  <c r="U4214"/>
  <c r="U4215"/>
  <c r="U4216"/>
  <c r="U4217"/>
  <c r="U4218"/>
  <c r="U4219"/>
  <c r="U4220"/>
  <c r="U4221"/>
  <c r="U4222"/>
  <c r="U4223"/>
  <c r="U4224"/>
  <c r="U4225"/>
  <c r="U4226"/>
  <c r="U4227"/>
  <c r="U4228"/>
  <c r="U4229"/>
  <c r="U4230"/>
  <c r="U4231"/>
  <c r="U4232"/>
  <c r="U4233"/>
  <c r="U4234"/>
  <c r="U4235"/>
  <c r="U4236"/>
  <c r="U4237"/>
  <c r="U4238"/>
  <c r="U4239"/>
  <c r="U4240"/>
  <c r="U4241"/>
  <c r="U4242"/>
  <c r="U4243"/>
  <c r="U4244"/>
  <c r="U4245"/>
  <c r="U4246"/>
  <c r="U4247"/>
  <c r="U4248"/>
  <c r="U4249"/>
  <c r="U4250"/>
  <c r="U4251"/>
  <c r="U4252"/>
  <c r="U4253"/>
  <c r="U4254"/>
  <c r="U4255"/>
  <c r="U4256"/>
  <c r="U4257"/>
  <c r="U4258"/>
  <c r="U4259"/>
  <c r="U4260"/>
  <c r="U4261"/>
  <c r="U4262"/>
  <c r="U4263"/>
  <c r="U4264"/>
  <c r="U4265"/>
  <c r="U4266"/>
  <c r="U4267"/>
  <c r="U4268"/>
  <c r="U4269"/>
  <c r="U4270"/>
  <c r="U4271"/>
  <c r="U4272"/>
  <c r="U4273"/>
  <c r="U4274"/>
  <c r="U4275"/>
  <c r="U4276"/>
  <c r="U4277"/>
  <c r="U4278"/>
  <c r="U4279"/>
  <c r="U4280"/>
  <c r="U4281"/>
  <c r="U4282"/>
  <c r="U4283"/>
  <c r="U4284"/>
  <c r="U4285"/>
  <c r="U4286"/>
  <c r="U4287"/>
  <c r="U4288"/>
  <c r="U4289"/>
  <c r="U4290"/>
  <c r="U4291"/>
  <c r="U4292"/>
  <c r="U4293"/>
  <c r="U4294"/>
  <c r="U4295"/>
  <c r="U4296"/>
  <c r="U4297"/>
  <c r="U4298"/>
  <c r="U4299"/>
  <c r="U4300"/>
  <c r="U4301"/>
  <c r="U4302"/>
  <c r="U4303"/>
  <c r="U4304"/>
  <c r="U4305"/>
  <c r="U4306"/>
  <c r="U4307"/>
  <c r="U4308"/>
  <c r="U4309"/>
  <c r="U4310"/>
  <c r="U4311"/>
  <c r="U4312"/>
  <c r="U4313"/>
  <c r="U4314"/>
  <c r="U4315"/>
  <c r="U4316"/>
  <c r="U4317"/>
  <c r="U4318"/>
  <c r="U4319"/>
  <c r="U4320"/>
  <c r="U4321"/>
  <c r="U4322"/>
  <c r="U4323"/>
  <c r="U4324"/>
  <c r="U4325"/>
  <c r="U4326"/>
  <c r="U4327"/>
  <c r="U4328"/>
  <c r="U4329"/>
  <c r="U4330"/>
  <c r="U4331"/>
  <c r="U4332"/>
  <c r="U4333"/>
  <c r="U4334"/>
  <c r="U4335"/>
  <c r="U4336"/>
  <c r="U4337"/>
  <c r="U4338"/>
  <c r="U4339"/>
  <c r="U4340"/>
  <c r="U4341"/>
  <c r="U4342"/>
  <c r="U4343"/>
  <c r="U4344"/>
  <c r="U4345"/>
  <c r="U4346"/>
  <c r="U4347"/>
  <c r="U4348"/>
  <c r="U4349"/>
  <c r="U4350"/>
  <c r="U4351"/>
  <c r="U4352"/>
  <c r="U4353"/>
  <c r="U4354"/>
  <c r="U4355"/>
  <c r="U4356"/>
  <c r="U4357"/>
  <c r="U4358"/>
  <c r="U4359"/>
  <c r="U4360"/>
  <c r="U4361"/>
  <c r="U4362"/>
  <c r="U4363"/>
  <c r="U4364"/>
  <c r="U4365"/>
  <c r="U4366"/>
  <c r="U4367"/>
  <c r="U4368"/>
  <c r="U4369"/>
  <c r="U4370"/>
  <c r="U4371"/>
  <c r="U4372"/>
  <c r="U4373"/>
  <c r="U4374"/>
  <c r="U4375"/>
  <c r="U4376"/>
  <c r="U4377"/>
  <c r="U4378"/>
  <c r="U4379"/>
  <c r="U4380"/>
  <c r="U4381"/>
  <c r="U4382"/>
  <c r="U4383"/>
  <c r="U4384"/>
  <c r="U4385"/>
  <c r="U4386"/>
  <c r="U4387"/>
  <c r="U4388"/>
  <c r="U4389"/>
  <c r="U4390"/>
  <c r="U4391"/>
  <c r="U4392"/>
  <c r="U4393"/>
  <c r="U4394"/>
  <c r="U4395"/>
  <c r="U4396"/>
  <c r="U4397"/>
  <c r="U4398"/>
  <c r="U4399"/>
  <c r="U4400"/>
  <c r="U4401"/>
  <c r="U4402"/>
  <c r="U4403"/>
  <c r="U4404"/>
  <c r="U4405"/>
  <c r="U4406"/>
  <c r="U4407"/>
  <c r="U4408"/>
  <c r="U4409"/>
  <c r="U4410"/>
  <c r="U4411"/>
  <c r="U4412"/>
  <c r="U4413"/>
  <c r="U4414"/>
  <c r="U4415"/>
  <c r="U4416"/>
  <c r="U4417"/>
  <c r="U4418"/>
  <c r="U4419"/>
  <c r="U4420"/>
  <c r="U4421"/>
  <c r="U4422"/>
  <c r="U4423"/>
  <c r="U4424"/>
  <c r="U4425"/>
  <c r="U4426"/>
  <c r="U4427"/>
  <c r="U4428"/>
  <c r="U4429"/>
  <c r="U4430"/>
  <c r="U4431"/>
  <c r="U4432"/>
  <c r="U4433"/>
  <c r="U4434"/>
  <c r="U4435"/>
  <c r="U4436"/>
  <c r="U4437"/>
  <c r="U4438"/>
  <c r="U4439"/>
  <c r="U4440"/>
  <c r="U4441"/>
  <c r="U4442"/>
  <c r="U4443"/>
  <c r="U4444"/>
  <c r="U4445"/>
  <c r="U4446"/>
  <c r="U4447"/>
  <c r="U4448"/>
  <c r="U4449"/>
  <c r="U4450"/>
  <c r="U4451"/>
  <c r="U4452"/>
  <c r="U4453"/>
  <c r="U4454"/>
  <c r="U4455"/>
  <c r="U4456"/>
  <c r="U4457"/>
  <c r="U4458"/>
  <c r="U4459"/>
  <c r="U4460"/>
  <c r="U4461"/>
  <c r="U4462"/>
  <c r="U4463"/>
  <c r="U4464"/>
  <c r="U4465"/>
  <c r="U4466"/>
  <c r="U4467"/>
  <c r="U4468"/>
  <c r="U4469"/>
  <c r="U4470"/>
  <c r="U4471"/>
  <c r="U4472"/>
  <c r="U4473"/>
  <c r="U4474"/>
  <c r="U4475"/>
  <c r="U4476"/>
  <c r="U4477"/>
  <c r="U4478"/>
  <c r="U4479"/>
  <c r="U4480"/>
  <c r="U4481"/>
  <c r="U4482"/>
  <c r="U4483"/>
  <c r="U4484"/>
  <c r="U4485"/>
  <c r="U4486"/>
  <c r="U4487"/>
  <c r="U4488"/>
  <c r="U4489"/>
  <c r="U4490"/>
  <c r="U4491"/>
  <c r="U4492"/>
  <c r="U4493"/>
  <c r="U4494"/>
  <c r="U4495"/>
  <c r="U4496"/>
  <c r="U4497"/>
  <c r="U4498"/>
  <c r="U4499"/>
  <c r="U4500"/>
  <c r="U4501"/>
  <c r="U4502"/>
  <c r="U4503"/>
  <c r="U4504"/>
  <c r="U4505"/>
  <c r="U4506"/>
  <c r="U4507"/>
  <c r="U4508"/>
  <c r="U4509"/>
  <c r="U4510"/>
  <c r="U4511"/>
  <c r="U4512"/>
  <c r="U4513"/>
  <c r="U4514"/>
  <c r="U4515"/>
  <c r="U4516"/>
  <c r="U4517"/>
  <c r="U4518"/>
  <c r="U4519"/>
  <c r="U4520"/>
  <c r="U4521"/>
  <c r="U4522"/>
  <c r="U4523"/>
  <c r="U4524"/>
  <c r="U4525"/>
  <c r="U4526"/>
  <c r="U4527"/>
  <c r="U4528"/>
  <c r="U4529"/>
  <c r="U4530"/>
  <c r="U4531"/>
  <c r="U4532"/>
  <c r="U4533"/>
  <c r="U4534"/>
  <c r="U4535"/>
  <c r="U4536"/>
  <c r="U4537"/>
  <c r="U4538"/>
  <c r="U4539"/>
  <c r="U4540"/>
  <c r="U4541"/>
  <c r="U4542"/>
  <c r="U4543"/>
  <c r="U4544"/>
  <c r="U4545"/>
  <c r="U4546"/>
  <c r="U4547"/>
  <c r="U4548"/>
  <c r="U4549"/>
  <c r="U4550"/>
  <c r="U4551"/>
  <c r="U4552"/>
  <c r="U4553"/>
  <c r="U4554"/>
  <c r="U4555"/>
  <c r="U4556"/>
  <c r="U4557"/>
  <c r="U4558"/>
  <c r="U4559"/>
  <c r="U4560"/>
  <c r="U4561"/>
  <c r="U4562"/>
  <c r="U4563"/>
  <c r="U4564"/>
  <c r="U4565"/>
  <c r="U4566"/>
  <c r="U4567"/>
  <c r="U4568"/>
  <c r="U4569"/>
  <c r="U4570"/>
  <c r="U4571"/>
  <c r="U4572"/>
  <c r="U4573"/>
  <c r="U4574"/>
  <c r="U4575"/>
  <c r="U4576"/>
  <c r="U4577"/>
  <c r="U4578"/>
  <c r="U4579"/>
  <c r="U4580"/>
  <c r="U4581"/>
  <c r="U4582"/>
  <c r="U4583"/>
  <c r="U4584"/>
  <c r="U4585"/>
  <c r="U4586"/>
  <c r="U4587"/>
  <c r="U4588"/>
  <c r="U4589"/>
  <c r="U4590"/>
  <c r="U4591"/>
  <c r="U4592"/>
  <c r="U4593"/>
  <c r="U4594"/>
  <c r="U4595"/>
  <c r="U4596"/>
  <c r="U4597"/>
  <c r="U4598"/>
  <c r="U4599"/>
  <c r="U4600"/>
  <c r="U4601"/>
  <c r="U4602"/>
  <c r="U4603"/>
  <c r="U4604"/>
  <c r="U4605"/>
  <c r="U4606"/>
  <c r="U4607"/>
  <c r="U4608"/>
  <c r="U4609"/>
  <c r="U4610"/>
  <c r="U4611"/>
  <c r="U4612"/>
  <c r="U4613"/>
  <c r="U4614"/>
  <c r="U4615"/>
  <c r="U4616"/>
  <c r="U4617"/>
  <c r="U4618"/>
  <c r="U4619"/>
  <c r="U4620"/>
  <c r="U4621"/>
  <c r="U4622"/>
  <c r="U4623"/>
  <c r="U4624"/>
  <c r="U4625"/>
  <c r="U4626"/>
  <c r="U4627"/>
  <c r="U4628"/>
  <c r="U4629"/>
  <c r="U4630"/>
  <c r="U4631"/>
  <c r="U4632"/>
  <c r="U4633"/>
  <c r="U4634"/>
  <c r="U4635"/>
  <c r="U4636"/>
  <c r="U4637"/>
  <c r="U4638"/>
  <c r="U4639"/>
  <c r="U4640"/>
  <c r="U4641"/>
  <c r="U4642"/>
  <c r="U4643"/>
  <c r="U4644"/>
  <c r="U4645"/>
  <c r="U4646"/>
  <c r="U4647"/>
  <c r="U4648"/>
  <c r="U4649"/>
  <c r="U4650"/>
  <c r="U4651"/>
  <c r="U4652"/>
  <c r="U4653"/>
  <c r="U4654"/>
  <c r="U4655"/>
  <c r="U4656"/>
  <c r="U4657"/>
  <c r="U4658"/>
  <c r="U4659"/>
  <c r="U4660"/>
  <c r="U4661"/>
  <c r="U4662"/>
  <c r="U4663"/>
  <c r="U4664"/>
  <c r="U4665"/>
  <c r="U4666"/>
  <c r="U4667"/>
  <c r="U4668"/>
  <c r="U4669"/>
  <c r="U4670"/>
  <c r="U4671"/>
  <c r="U4672"/>
  <c r="U4673"/>
  <c r="U4674"/>
  <c r="U4675"/>
  <c r="U4676"/>
  <c r="U4677"/>
  <c r="U4678"/>
  <c r="U4679"/>
  <c r="U4680"/>
  <c r="U4681"/>
  <c r="U4682"/>
  <c r="U4683"/>
  <c r="U4684"/>
  <c r="U4685"/>
  <c r="U4686"/>
  <c r="U4687"/>
  <c r="U4688"/>
  <c r="U4689"/>
  <c r="U4690"/>
  <c r="U4691"/>
  <c r="U4692"/>
  <c r="U4693"/>
  <c r="U4694"/>
  <c r="U4695"/>
  <c r="U4696"/>
  <c r="U4697"/>
  <c r="U4698"/>
  <c r="U4699"/>
  <c r="U4700"/>
  <c r="U4701"/>
  <c r="U4702"/>
  <c r="U4703"/>
  <c r="U4704"/>
  <c r="U4705"/>
  <c r="U4706"/>
  <c r="U4707"/>
  <c r="U4708"/>
  <c r="U4709"/>
  <c r="U4710"/>
  <c r="U4711"/>
  <c r="U4712"/>
  <c r="U4713"/>
  <c r="U4714"/>
  <c r="U4715"/>
  <c r="U4716"/>
  <c r="U4717"/>
  <c r="U4718"/>
  <c r="U4719"/>
  <c r="U4720"/>
  <c r="U4721"/>
  <c r="U4722"/>
  <c r="U4723"/>
  <c r="U4724"/>
  <c r="U4725"/>
  <c r="U4726"/>
  <c r="U4727"/>
  <c r="U4728"/>
  <c r="U4729"/>
  <c r="U4730"/>
  <c r="U4731"/>
  <c r="U4732"/>
  <c r="U4733"/>
  <c r="U4734"/>
  <c r="U4735"/>
  <c r="U4736"/>
  <c r="U4737"/>
  <c r="U4738"/>
  <c r="U4739"/>
  <c r="U4740"/>
  <c r="U4741"/>
  <c r="U4742"/>
  <c r="U4743"/>
  <c r="U4744"/>
  <c r="U4745"/>
  <c r="U4746"/>
  <c r="U4747"/>
  <c r="U4748"/>
  <c r="U4749"/>
  <c r="U4750"/>
  <c r="U4751"/>
  <c r="U4752"/>
  <c r="U4753"/>
  <c r="U4754"/>
  <c r="U4755"/>
  <c r="U4756"/>
  <c r="U4757"/>
  <c r="U4758"/>
  <c r="U4759"/>
  <c r="U4760"/>
  <c r="U4761"/>
  <c r="U4762"/>
  <c r="U4763"/>
  <c r="U4764"/>
  <c r="U4765"/>
  <c r="U4766"/>
  <c r="U4767"/>
  <c r="U4768"/>
  <c r="U4769"/>
  <c r="U4770"/>
  <c r="U4771"/>
  <c r="U4772"/>
  <c r="U4773"/>
  <c r="U4774"/>
  <c r="U4775"/>
  <c r="U4776"/>
  <c r="U4777"/>
  <c r="U4778"/>
  <c r="U4779"/>
  <c r="U4780"/>
  <c r="U4781"/>
  <c r="U4782"/>
  <c r="U4783"/>
  <c r="U4784"/>
  <c r="U4785"/>
  <c r="U4786"/>
  <c r="U4787"/>
  <c r="U4788"/>
  <c r="U4789"/>
  <c r="U4790"/>
  <c r="U4791"/>
  <c r="U4792"/>
  <c r="U4793"/>
  <c r="U4794"/>
  <c r="U4795"/>
  <c r="U4796"/>
  <c r="U4797"/>
  <c r="U4798"/>
  <c r="U4799"/>
  <c r="U4800"/>
  <c r="U4801"/>
  <c r="U4802"/>
  <c r="U4803"/>
  <c r="U4804"/>
  <c r="U4805"/>
  <c r="U4806"/>
  <c r="U4807"/>
  <c r="U4808"/>
  <c r="U4809"/>
  <c r="U4810"/>
  <c r="U4811"/>
  <c r="U4812"/>
  <c r="U4813"/>
  <c r="U4814"/>
  <c r="U4815"/>
  <c r="U4816"/>
  <c r="U4817"/>
  <c r="U4818"/>
  <c r="U4819"/>
  <c r="U4820"/>
  <c r="U4821"/>
  <c r="U4822"/>
  <c r="U4823"/>
  <c r="U4824"/>
  <c r="U4825"/>
  <c r="U4826"/>
  <c r="U4827"/>
  <c r="U4828"/>
  <c r="U4829"/>
  <c r="U4830"/>
  <c r="U4831"/>
  <c r="U4832"/>
  <c r="U4833"/>
  <c r="U4834"/>
  <c r="U4835"/>
  <c r="U4836"/>
  <c r="U4837"/>
  <c r="U4838"/>
  <c r="U4839"/>
  <c r="U4840"/>
  <c r="U4841"/>
  <c r="U4842"/>
  <c r="U4843"/>
  <c r="U4844"/>
  <c r="U4845"/>
  <c r="U4846"/>
  <c r="U4847"/>
  <c r="U4848"/>
  <c r="U4849"/>
  <c r="U4850"/>
  <c r="U4851"/>
  <c r="U4852"/>
  <c r="U4853"/>
  <c r="U4854"/>
  <c r="U4855"/>
  <c r="U4856"/>
  <c r="U4857"/>
  <c r="U4858"/>
  <c r="U4859"/>
  <c r="U4860"/>
  <c r="U4861"/>
  <c r="U4862"/>
  <c r="U4863"/>
  <c r="U4864"/>
  <c r="U4865"/>
  <c r="U4866"/>
  <c r="U4867"/>
  <c r="U4868"/>
  <c r="U4869"/>
  <c r="U4870"/>
  <c r="U4871"/>
  <c r="U4872"/>
  <c r="U4873"/>
  <c r="U4874"/>
  <c r="U4875"/>
  <c r="U4876"/>
  <c r="U4877"/>
  <c r="U4878"/>
  <c r="U4879"/>
  <c r="U4880"/>
  <c r="U4881"/>
  <c r="U4882"/>
  <c r="U4883"/>
  <c r="U4884"/>
  <c r="U4885"/>
  <c r="U4886"/>
  <c r="U4887"/>
  <c r="U4888"/>
  <c r="U4889"/>
  <c r="U4890"/>
  <c r="U4891"/>
  <c r="U4892"/>
  <c r="U4893"/>
  <c r="U4894"/>
  <c r="U4895"/>
  <c r="U4896"/>
  <c r="U4897"/>
  <c r="U4898"/>
  <c r="U4899"/>
  <c r="U4900"/>
  <c r="U4901"/>
  <c r="U4902"/>
  <c r="U4903"/>
  <c r="U4904"/>
  <c r="U4905"/>
  <c r="U4906"/>
  <c r="U4907"/>
  <c r="U4908"/>
  <c r="U4909"/>
  <c r="U4910"/>
  <c r="U4911"/>
  <c r="U4912"/>
  <c r="U4913"/>
  <c r="U4914"/>
  <c r="U4915"/>
  <c r="U4916"/>
  <c r="U4917"/>
  <c r="U4918"/>
  <c r="U4919"/>
  <c r="U4920"/>
  <c r="U4921"/>
  <c r="U4922"/>
  <c r="U4923"/>
  <c r="U4924"/>
  <c r="U4925"/>
  <c r="U4926"/>
  <c r="U4927"/>
  <c r="U4928"/>
  <c r="U4929"/>
  <c r="U4930"/>
  <c r="U4931"/>
  <c r="U4932"/>
  <c r="U4933"/>
  <c r="U4934"/>
  <c r="U4935"/>
  <c r="U4936"/>
  <c r="U4937"/>
  <c r="U4938"/>
  <c r="U4939"/>
  <c r="U4940"/>
  <c r="U4941"/>
  <c r="U4942"/>
  <c r="U4943"/>
  <c r="U4944"/>
  <c r="U4945"/>
  <c r="U4946"/>
  <c r="U4947"/>
  <c r="U4948"/>
  <c r="U4949"/>
  <c r="U4950"/>
  <c r="U4951"/>
  <c r="U4952"/>
  <c r="U4953"/>
  <c r="U4954"/>
  <c r="U4955"/>
  <c r="U4956"/>
  <c r="U4957"/>
  <c r="U4958"/>
  <c r="U4959"/>
  <c r="U4960"/>
  <c r="U4961"/>
  <c r="U4962"/>
  <c r="U4963"/>
  <c r="U4964"/>
  <c r="U4965"/>
  <c r="U4966"/>
  <c r="U4967"/>
  <c r="U4968"/>
  <c r="U4969"/>
  <c r="U4970"/>
  <c r="U4971"/>
  <c r="U4972"/>
  <c r="U4973"/>
  <c r="U4974"/>
  <c r="U4975"/>
  <c r="U4976"/>
  <c r="U4977"/>
  <c r="U4978"/>
  <c r="U4979"/>
  <c r="U4980"/>
  <c r="U4981"/>
  <c r="U4982"/>
  <c r="U4983"/>
  <c r="U4984"/>
  <c r="U4985"/>
  <c r="U4986"/>
  <c r="U4987"/>
  <c r="U4988"/>
  <c r="U4989"/>
  <c r="U4990"/>
  <c r="U4991"/>
  <c r="U4992"/>
  <c r="U4993"/>
  <c r="U4994"/>
  <c r="U4995"/>
  <c r="U4996"/>
  <c r="U4997"/>
  <c r="U4998"/>
  <c r="U4999"/>
  <c r="U5000"/>
  <c r="U5001"/>
  <c r="U5002"/>
  <c r="U5003"/>
  <c r="U5004"/>
  <c r="U5005"/>
  <c r="U5006"/>
  <c r="U5007"/>
  <c r="U5008"/>
  <c r="U5009"/>
  <c r="U5010"/>
  <c r="U5011"/>
  <c r="U5012"/>
  <c r="U5013"/>
  <c r="U5014"/>
  <c r="U5015"/>
  <c r="U5016"/>
  <c r="U5017"/>
  <c r="U5018"/>
  <c r="U5019"/>
  <c r="U5020"/>
  <c r="U5021"/>
  <c r="U5022"/>
  <c r="U5023"/>
  <c r="U5024"/>
  <c r="U5025"/>
  <c r="U5026"/>
  <c r="U5027"/>
  <c r="U5028"/>
  <c r="U5029"/>
  <c r="U5030"/>
  <c r="U5031"/>
  <c r="U5032"/>
  <c r="U5033"/>
  <c r="U5034"/>
  <c r="U5035"/>
  <c r="U5036"/>
  <c r="U5037"/>
  <c r="U5038"/>
  <c r="U5039"/>
  <c r="U5040"/>
  <c r="U5041"/>
  <c r="U5042"/>
  <c r="U5043"/>
  <c r="U5044"/>
  <c r="U5045"/>
  <c r="U5046"/>
  <c r="U5047"/>
  <c r="U5048"/>
  <c r="U5049"/>
  <c r="U5050"/>
  <c r="U5051"/>
  <c r="U5052"/>
  <c r="U5053"/>
  <c r="U5054"/>
  <c r="U5055"/>
  <c r="U5056"/>
  <c r="U5057"/>
  <c r="U5058"/>
  <c r="U5059"/>
  <c r="U5060"/>
  <c r="U5061"/>
  <c r="U5062"/>
  <c r="U5063"/>
  <c r="U5064"/>
  <c r="U5065"/>
  <c r="U5066"/>
  <c r="U5067"/>
  <c r="U5068"/>
  <c r="U5069"/>
  <c r="U5070"/>
  <c r="U5071"/>
  <c r="U5072"/>
  <c r="U5073"/>
  <c r="U5074"/>
  <c r="U5075"/>
  <c r="U5076"/>
  <c r="U5077"/>
  <c r="U5078"/>
  <c r="U5079"/>
  <c r="U5080"/>
  <c r="U5081"/>
  <c r="U5082"/>
  <c r="U5083"/>
  <c r="U5084"/>
  <c r="U5085"/>
  <c r="U5086"/>
  <c r="U5087"/>
  <c r="U5088"/>
  <c r="U5089"/>
  <c r="U5090"/>
  <c r="U5091"/>
  <c r="U5092"/>
  <c r="U5093"/>
  <c r="U5094"/>
  <c r="U5095"/>
  <c r="U5096"/>
  <c r="U5097"/>
  <c r="U5098"/>
  <c r="U5099"/>
  <c r="U5100"/>
  <c r="U5101"/>
  <c r="U5102"/>
  <c r="U5103"/>
  <c r="U5104"/>
  <c r="U5105"/>
  <c r="U5106"/>
  <c r="U5107"/>
  <c r="U5108"/>
  <c r="U5109"/>
  <c r="U5110"/>
  <c r="U5111"/>
  <c r="U5112"/>
  <c r="U5113"/>
  <c r="U5114"/>
  <c r="U5115"/>
  <c r="U5116"/>
  <c r="U5117"/>
  <c r="U5118"/>
  <c r="U5119"/>
  <c r="U5120"/>
  <c r="U5121"/>
  <c r="U5122"/>
  <c r="U5123"/>
  <c r="U5124"/>
  <c r="U5125"/>
  <c r="U5126"/>
  <c r="U5127"/>
  <c r="U5128"/>
  <c r="U5129"/>
  <c r="U5130"/>
  <c r="U5131"/>
  <c r="U5132"/>
  <c r="U5133"/>
  <c r="U5134"/>
  <c r="U5135"/>
  <c r="U5136"/>
  <c r="U5137"/>
  <c r="U5138"/>
  <c r="U5139"/>
  <c r="U5140"/>
  <c r="U5141"/>
  <c r="U5142"/>
  <c r="U5143"/>
  <c r="U5144"/>
  <c r="U5145"/>
  <c r="U5146"/>
  <c r="U5147"/>
  <c r="U5148"/>
  <c r="U5149"/>
  <c r="U5150"/>
  <c r="U5151"/>
  <c r="U5152"/>
  <c r="U5153"/>
  <c r="U5154"/>
  <c r="U5155"/>
  <c r="U5156"/>
  <c r="U5157"/>
  <c r="U5158"/>
  <c r="U5159"/>
  <c r="U5160"/>
  <c r="U5161"/>
  <c r="U5162"/>
  <c r="U5163"/>
  <c r="U5164"/>
  <c r="U5165"/>
  <c r="U5166"/>
  <c r="U5167"/>
  <c r="U5168"/>
  <c r="U5169"/>
  <c r="U5170"/>
  <c r="U5171"/>
  <c r="U5172"/>
  <c r="U5173"/>
  <c r="U5174"/>
  <c r="U5175"/>
  <c r="U5176"/>
  <c r="U5177"/>
  <c r="U5178"/>
  <c r="U5179"/>
  <c r="U5180"/>
  <c r="U5181"/>
  <c r="U5182"/>
  <c r="U5183"/>
  <c r="U5184"/>
  <c r="U5185"/>
  <c r="U5186"/>
  <c r="U5187"/>
  <c r="U5188"/>
  <c r="U5189"/>
  <c r="U5190"/>
  <c r="U5191"/>
  <c r="U5192"/>
  <c r="U5193"/>
  <c r="U5194"/>
  <c r="U5195"/>
  <c r="U5196"/>
  <c r="U5197"/>
  <c r="U5198"/>
  <c r="U5199"/>
  <c r="U5200"/>
  <c r="U5201"/>
  <c r="U5202"/>
  <c r="U5203"/>
  <c r="U5204"/>
  <c r="U5205"/>
  <c r="U5206"/>
  <c r="U5207"/>
  <c r="U5208"/>
  <c r="U5209"/>
  <c r="U5210"/>
  <c r="U5211"/>
  <c r="U5212"/>
  <c r="U5213"/>
  <c r="U5214"/>
  <c r="U5215"/>
  <c r="U5216"/>
  <c r="U5217"/>
  <c r="U5218"/>
  <c r="U5219"/>
  <c r="U5220"/>
  <c r="U5221"/>
  <c r="U5222"/>
  <c r="U5223"/>
  <c r="U5224"/>
  <c r="U5225"/>
  <c r="U5226"/>
  <c r="U5227"/>
  <c r="U5228"/>
  <c r="U5229"/>
  <c r="U5230"/>
  <c r="U5231"/>
  <c r="U5232"/>
  <c r="U5233"/>
  <c r="U5234"/>
  <c r="U5235"/>
  <c r="U5236"/>
  <c r="U5237"/>
  <c r="U5238"/>
  <c r="U5239"/>
  <c r="U5240"/>
  <c r="U5241"/>
  <c r="U5242"/>
  <c r="U5243"/>
  <c r="U5244"/>
  <c r="U5245"/>
  <c r="U5246"/>
  <c r="U5247"/>
  <c r="U5248"/>
  <c r="U5249"/>
  <c r="U5250"/>
  <c r="U5251"/>
  <c r="U5252"/>
  <c r="U5253"/>
  <c r="U5254"/>
  <c r="U5255"/>
  <c r="U5256"/>
  <c r="U5257"/>
  <c r="U5258"/>
  <c r="U5259"/>
  <c r="U5260"/>
  <c r="U5261"/>
  <c r="U5262"/>
  <c r="U5263"/>
  <c r="U5264"/>
  <c r="U5265"/>
  <c r="U5266"/>
  <c r="U5267"/>
  <c r="U5268"/>
  <c r="U5269"/>
  <c r="U5270"/>
  <c r="U5271"/>
  <c r="U5272"/>
  <c r="U5273"/>
  <c r="U5274"/>
  <c r="U5275"/>
  <c r="U5276"/>
  <c r="U5277"/>
  <c r="U5278"/>
  <c r="U5279"/>
  <c r="U5280"/>
  <c r="U5281"/>
  <c r="U5282"/>
  <c r="U5283"/>
  <c r="U5284"/>
  <c r="U5285"/>
  <c r="U5286"/>
  <c r="U5287"/>
  <c r="U5288"/>
  <c r="U5289"/>
  <c r="U5290"/>
  <c r="U5291"/>
  <c r="U5292"/>
  <c r="U5293"/>
  <c r="U5294"/>
  <c r="U5295"/>
  <c r="U5296"/>
  <c r="U5297"/>
  <c r="U5298"/>
  <c r="U5299"/>
  <c r="U5300"/>
  <c r="U5301"/>
  <c r="U5302"/>
  <c r="U5303"/>
  <c r="U5304"/>
  <c r="U5305"/>
  <c r="U5306"/>
  <c r="U5307"/>
  <c r="U5308"/>
  <c r="U5309"/>
  <c r="U5310"/>
  <c r="U5311"/>
  <c r="U5312"/>
  <c r="U5313"/>
  <c r="U5314"/>
  <c r="U5315"/>
  <c r="U5316"/>
  <c r="U5317"/>
  <c r="U5318"/>
  <c r="U5319"/>
  <c r="U5320"/>
  <c r="U5321"/>
  <c r="U5322"/>
  <c r="U5323"/>
  <c r="U5324"/>
  <c r="U5325"/>
  <c r="U5326"/>
  <c r="U5327"/>
  <c r="U5328"/>
  <c r="U5329"/>
  <c r="U5330"/>
  <c r="U5331"/>
  <c r="U5332"/>
  <c r="U5333"/>
  <c r="U5334"/>
  <c r="U5335"/>
  <c r="U5336"/>
  <c r="U5337"/>
  <c r="U5338"/>
  <c r="U5339"/>
  <c r="U5340"/>
  <c r="U5341"/>
  <c r="U5342"/>
  <c r="U5343"/>
  <c r="U5344"/>
  <c r="U5345"/>
  <c r="U5346"/>
  <c r="U5347"/>
  <c r="U5348"/>
  <c r="U5349"/>
  <c r="U5350"/>
  <c r="U5351"/>
  <c r="U5352"/>
  <c r="U5353"/>
  <c r="U5354"/>
  <c r="U5355"/>
  <c r="U5356"/>
  <c r="U5357"/>
  <c r="U5358"/>
  <c r="U5359"/>
  <c r="U5360"/>
  <c r="U5361"/>
  <c r="U5362"/>
  <c r="U5363"/>
  <c r="U5364"/>
  <c r="U5365"/>
  <c r="U5366"/>
  <c r="U5367"/>
  <c r="U5368"/>
  <c r="U5369"/>
  <c r="U5370"/>
  <c r="U5371"/>
  <c r="U5372"/>
  <c r="U5373"/>
  <c r="U5374"/>
  <c r="U5375"/>
  <c r="U5376"/>
  <c r="U5377"/>
  <c r="U5378"/>
  <c r="U5379"/>
  <c r="U5380"/>
  <c r="U5381"/>
  <c r="U5382"/>
  <c r="U5383"/>
  <c r="U5384"/>
  <c r="U5385"/>
  <c r="U5386"/>
  <c r="U5387"/>
  <c r="U5388"/>
  <c r="U5389"/>
  <c r="U5390"/>
  <c r="U5391"/>
  <c r="U5392"/>
  <c r="U5393"/>
  <c r="U5394"/>
  <c r="U5395"/>
  <c r="U5396"/>
  <c r="U5397"/>
  <c r="U5398"/>
  <c r="U5399"/>
  <c r="U5400"/>
  <c r="U5401"/>
  <c r="U5402"/>
  <c r="U5403"/>
  <c r="U5404"/>
  <c r="U5405"/>
  <c r="U5406"/>
  <c r="U5407"/>
  <c r="U5408"/>
  <c r="U5409"/>
  <c r="U5410"/>
  <c r="U5411"/>
  <c r="U5412"/>
  <c r="U5413"/>
  <c r="U5414"/>
  <c r="U5415"/>
  <c r="U5416"/>
  <c r="U5417"/>
  <c r="U5418"/>
  <c r="U5419"/>
  <c r="U5420"/>
  <c r="U5421"/>
  <c r="U5422"/>
  <c r="U5423"/>
  <c r="U5424"/>
  <c r="U5425"/>
  <c r="U5426"/>
  <c r="U5427"/>
  <c r="U5428"/>
  <c r="U5429"/>
  <c r="U5430"/>
  <c r="U5431"/>
  <c r="U5432"/>
  <c r="U5433"/>
  <c r="U5434"/>
  <c r="U5435"/>
  <c r="U5436"/>
  <c r="U5437"/>
  <c r="U5438"/>
  <c r="U5439"/>
  <c r="U5440"/>
  <c r="U5441"/>
  <c r="U5442"/>
  <c r="U5443"/>
  <c r="U5444"/>
  <c r="U5445"/>
  <c r="U5446"/>
  <c r="U5447"/>
  <c r="U5448"/>
  <c r="U5449"/>
  <c r="U5450"/>
  <c r="U5451"/>
  <c r="U5452"/>
  <c r="U5453"/>
  <c r="U5454"/>
  <c r="U5455"/>
  <c r="U5456"/>
  <c r="U5457"/>
  <c r="U5458"/>
  <c r="U5459"/>
  <c r="U5460"/>
  <c r="U5461"/>
  <c r="U5462"/>
  <c r="U5463"/>
  <c r="U5464"/>
  <c r="U5465"/>
  <c r="U5466"/>
  <c r="U5467"/>
  <c r="U5468"/>
  <c r="U5469"/>
  <c r="U5470"/>
  <c r="U5471"/>
  <c r="U5472"/>
  <c r="U5473"/>
  <c r="U5474"/>
  <c r="U5475"/>
  <c r="U5476"/>
  <c r="U5477"/>
  <c r="U5478"/>
  <c r="U5479"/>
  <c r="U5480"/>
  <c r="U5481"/>
  <c r="U5482"/>
  <c r="U5483"/>
  <c r="U5484"/>
  <c r="U5485"/>
  <c r="U5486"/>
  <c r="U5487"/>
  <c r="U5488"/>
  <c r="U5489"/>
  <c r="U5490"/>
  <c r="U5491"/>
  <c r="U5492"/>
  <c r="U5493"/>
  <c r="U5494"/>
  <c r="U5495"/>
  <c r="U5496"/>
  <c r="U5497"/>
  <c r="U5498"/>
  <c r="U5499"/>
  <c r="U5500"/>
  <c r="U5501"/>
  <c r="U5502"/>
  <c r="U5503"/>
  <c r="U5504"/>
  <c r="U5505"/>
  <c r="U5506"/>
  <c r="U5507"/>
  <c r="U5508"/>
  <c r="U5509"/>
  <c r="U5510"/>
  <c r="U5511"/>
  <c r="U5512"/>
  <c r="U5513"/>
  <c r="U5514"/>
  <c r="U5515"/>
  <c r="U5516"/>
  <c r="U5517"/>
  <c r="U5518"/>
  <c r="U5519"/>
  <c r="U5520"/>
  <c r="U5521"/>
  <c r="U5522"/>
  <c r="U5523"/>
  <c r="U5524"/>
  <c r="U5525"/>
  <c r="U5526"/>
  <c r="U5527"/>
  <c r="U5528"/>
  <c r="U5529"/>
  <c r="U5530"/>
  <c r="U5531"/>
  <c r="U5532"/>
  <c r="U5533"/>
  <c r="U5534"/>
  <c r="U5535"/>
  <c r="U5536"/>
  <c r="U5537"/>
  <c r="U5538"/>
  <c r="U5539"/>
  <c r="U5540"/>
  <c r="U5541"/>
  <c r="U5542"/>
  <c r="U5543"/>
  <c r="U5544"/>
  <c r="U5545"/>
  <c r="U5546"/>
  <c r="U5547"/>
  <c r="U5548"/>
  <c r="U5549"/>
  <c r="U5550"/>
  <c r="U5551"/>
  <c r="U5552"/>
  <c r="U5553"/>
  <c r="U5554"/>
  <c r="U5555"/>
  <c r="U5556"/>
  <c r="U5557"/>
  <c r="U5558"/>
  <c r="U5559"/>
  <c r="U5560"/>
  <c r="U5561"/>
  <c r="U5562"/>
  <c r="U5563"/>
  <c r="U5564"/>
  <c r="U5565"/>
  <c r="U5566"/>
  <c r="U5567"/>
  <c r="U5568"/>
  <c r="U5569"/>
  <c r="U5570"/>
  <c r="U5571"/>
  <c r="U5572"/>
  <c r="U5573"/>
  <c r="U5574"/>
  <c r="U5575"/>
  <c r="U5576"/>
  <c r="U5577"/>
  <c r="U5578"/>
  <c r="U5579"/>
  <c r="U5580"/>
  <c r="U5581"/>
  <c r="U5582"/>
  <c r="U5583"/>
  <c r="U5584"/>
  <c r="U5585"/>
  <c r="U5586"/>
  <c r="U5587"/>
  <c r="U5588"/>
  <c r="U5589"/>
  <c r="U5590"/>
  <c r="U5591"/>
  <c r="U5592"/>
  <c r="U5593"/>
  <c r="U5594"/>
  <c r="U5595"/>
  <c r="U5596"/>
  <c r="U5597"/>
  <c r="U5598"/>
  <c r="U5599"/>
  <c r="U5600"/>
  <c r="U5601"/>
  <c r="U5602"/>
  <c r="U5603"/>
  <c r="U5604"/>
  <c r="U5605"/>
  <c r="U5606"/>
  <c r="U5607"/>
  <c r="U5608"/>
  <c r="U5609"/>
  <c r="U5610"/>
  <c r="U5611"/>
  <c r="U5612"/>
  <c r="U5613"/>
  <c r="U5614"/>
  <c r="U5615"/>
  <c r="U5616"/>
  <c r="U5617"/>
  <c r="U5618"/>
  <c r="U5619"/>
  <c r="U5620"/>
  <c r="U5621"/>
  <c r="U5622"/>
  <c r="U5623"/>
  <c r="U5624"/>
  <c r="U5625"/>
  <c r="U5626"/>
  <c r="U5627"/>
  <c r="U5628"/>
  <c r="U5629"/>
  <c r="U5630"/>
  <c r="U5631"/>
  <c r="U5632"/>
  <c r="U5633"/>
  <c r="U5634"/>
  <c r="U5635"/>
  <c r="U5636"/>
  <c r="U5637"/>
  <c r="U5638"/>
  <c r="U5639"/>
  <c r="U5640"/>
  <c r="U5641"/>
  <c r="U5642"/>
  <c r="U5643"/>
  <c r="U5644"/>
  <c r="U5645"/>
  <c r="U5646"/>
  <c r="U5647"/>
  <c r="U5648"/>
  <c r="U5649"/>
  <c r="U5650"/>
  <c r="U5651"/>
  <c r="U5652"/>
  <c r="U5653"/>
  <c r="U5654"/>
  <c r="U5655"/>
  <c r="U5656"/>
  <c r="U5657"/>
  <c r="U5658"/>
  <c r="U5659"/>
  <c r="U5660"/>
  <c r="U5661"/>
  <c r="U5662"/>
  <c r="U5663"/>
  <c r="U5664"/>
  <c r="U5665"/>
  <c r="U5666"/>
  <c r="U5667"/>
  <c r="U5668"/>
  <c r="U5669"/>
  <c r="U5670"/>
  <c r="U5671"/>
  <c r="U5672"/>
  <c r="U5673"/>
  <c r="U5674"/>
  <c r="U5675"/>
  <c r="U5676"/>
  <c r="U5677"/>
  <c r="U5678"/>
  <c r="U5679"/>
  <c r="U5680"/>
  <c r="U5681"/>
  <c r="U5682"/>
  <c r="U5683"/>
  <c r="U5684"/>
  <c r="U5685"/>
  <c r="U5686"/>
  <c r="U5687"/>
  <c r="U5688"/>
  <c r="U5689"/>
  <c r="U5690"/>
  <c r="U5691"/>
  <c r="U5692"/>
  <c r="U5693"/>
  <c r="U5694"/>
  <c r="U5695"/>
  <c r="U5696"/>
  <c r="U5697"/>
  <c r="U5698"/>
  <c r="U5699"/>
  <c r="U5700"/>
  <c r="U5701"/>
  <c r="U5702"/>
  <c r="U5703"/>
  <c r="U5704"/>
  <c r="U5705"/>
  <c r="U5706"/>
  <c r="U5707"/>
  <c r="U5708"/>
  <c r="U5709"/>
  <c r="U5710"/>
  <c r="U5711"/>
  <c r="U5712"/>
  <c r="U5713"/>
  <c r="U5714"/>
  <c r="U5715"/>
  <c r="U5716"/>
  <c r="U5717"/>
  <c r="U5718"/>
  <c r="U5719"/>
  <c r="U5720"/>
  <c r="U5721"/>
  <c r="U5722"/>
  <c r="U5723"/>
  <c r="U5724"/>
  <c r="U5725"/>
  <c r="U5726"/>
  <c r="U5727"/>
  <c r="U5728"/>
  <c r="U5729"/>
  <c r="U5730"/>
  <c r="U5731"/>
  <c r="U5732"/>
  <c r="U5733"/>
  <c r="U5734"/>
  <c r="U5735"/>
  <c r="U5736"/>
  <c r="U5737"/>
  <c r="U5738"/>
  <c r="U5739"/>
  <c r="U5740"/>
  <c r="U5741"/>
  <c r="U5742"/>
  <c r="U5743"/>
  <c r="U5744"/>
  <c r="U5745"/>
  <c r="U5746"/>
  <c r="U5747"/>
  <c r="U5748"/>
  <c r="U5749"/>
  <c r="U5750"/>
  <c r="U5751"/>
  <c r="U5752"/>
  <c r="U5753"/>
  <c r="U5754"/>
  <c r="U5755"/>
  <c r="U5756"/>
  <c r="U5757"/>
  <c r="U5758"/>
  <c r="U5759"/>
  <c r="U5760"/>
  <c r="U5761"/>
  <c r="U5762"/>
  <c r="U5763"/>
  <c r="U5764"/>
  <c r="U5765"/>
  <c r="U5766"/>
  <c r="U5767"/>
  <c r="U5768"/>
  <c r="U5769"/>
  <c r="U5770"/>
  <c r="U5771"/>
  <c r="U5772"/>
  <c r="U5773"/>
  <c r="U5774"/>
  <c r="U5775"/>
  <c r="U5776"/>
  <c r="U5777"/>
  <c r="U5778"/>
  <c r="U5779"/>
  <c r="U5780"/>
  <c r="U5781"/>
  <c r="U5782"/>
  <c r="U5783"/>
  <c r="U5784"/>
  <c r="U5785"/>
  <c r="U5786"/>
  <c r="U5787"/>
  <c r="U5788"/>
  <c r="U5789"/>
  <c r="U5790"/>
  <c r="U5791"/>
  <c r="U5792"/>
  <c r="U5793"/>
  <c r="U5794"/>
  <c r="U5795"/>
  <c r="U5796"/>
  <c r="U5797"/>
  <c r="U5798"/>
  <c r="U5799"/>
  <c r="U5800"/>
  <c r="U5801"/>
  <c r="U5802"/>
  <c r="U5803"/>
  <c r="U5804"/>
  <c r="U5805"/>
  <c r="U5806"/>
  <c r="U5807"/>
  <c r="U5808"/>
  <c r="U5809"/>
  <c r="U5810"/>
  <c r="U5811"/>
  <c r="U5812"/>
  <c r="U5813"/>
  <c r="U5814"/>
  <c r="U5815"/>
  <c r="U5816"/>
  <c r="U5817"/>
  <c r="U5818"/>
  <c r="U5819"/>
  <c r="U5820"/>
  <c r="U5821"/>
  <c r="U5822"/>
  <c r="U5823"/>
  <c r="U5824"/>
  <c r="U5825"/>
  <c r="U5826"/>
  <c r="U5827"/>
  <c r="U5828"/>
  <c r="U5829"/>
  <c r="U5830"/>
  <c r="U5831"/>
  <c r="U5832"/>
  <c r="U5833"/>
  <c r="U5834"/>
  <c r="U5835"/>
  <c r="U5836"/>
  <c r="U5837"/>
  <c r="U5838"/>
  <c r="U5839"/>
  <c r="U5840"/>
  <c r="U5841"/>
  <c r="U5842"/>
  <c r="U5843"/>
  <c r="U5844"/>
  <c r="U5845"/>
  <c r="U5846"/>
  <c r="U5847"/>
  <c r="U5848"/>
  <c r="U5849"/>
  <c r="U5850"/>
  <c r="U5851"/>
  <c r="U5852"/>
  <c r="U5853"/>
  <c r="U5854"/>
  <c r="U5855"/>
  <c r="U5856"/>
  <c r="U5857"/>
  <c r="U5858"/>
  <c r="U5859"/>
  <c r="U5860"/>
  <c r="U5861"/>
  <c r="U5862"/>
  <c r="U5863"/>
  <c r="U5864"/>
  <c r="U5865"/>
  <c r="U5866"/>
  <c r="U5867"/>
  <c r="U5868"/>
  <c r="U5869"/>
  <c r="U5870"/>
  <c r="U5871"/>
  <c r="U5872"/>
  <c r="U5873"/>
  <c r="U5874"/>
  <c r="U5875"/>
  <c r="U5876"/>
  <c r="U5877"/>
  <c r="U5878"/>
  <c r="U5879"/>
  <c r="U5880"/>
  <c r="U5881"/>
  <c r="U5882"/>
  <c r="U5883"/>
  <c r="U5884"/>
  <c r="U5885"/>
  <c r="U5886"/>
  <c r="U5887"/>
  <c r="U5888"/>
  <c r="U5889"/>
  <c r="U5890"/>
  <c r="U5891"/>
  <c r="U5892"/>
  <c r="U5893"/>
  <c r="U5894"/>
  <c r="U5895"/>
  <c r="U5896"/>
  <c r="U5897"/>
  <c r="U5898"/>
  <c r="U5899"/>
  <c r="U5900"/>
  <c r="U5901"/>
  <c r="U5902"/>
  <c r="U5903"/>
  <c r="U5904"/>
  <c r="U5905"/>
  <c r="U5906"/>
  <c r="U5907"/>
  <c r="U5908"/>
  <c r="U5909"/>
  <c r="U5910"/>
  <c r="U5911"/>
  <c r="U5912"/>
  <c r="U5913"/>
  <c r="U5914"/>
  <c r="U5915"/>
  <c r="U5916"/>
  <c r="U5917"/>
  <c r="U5918"/>
  <c r="U5919"/>
  <c r="U5920"/>
  <c r="U5921"/>
  <c r="U5922"/>
  <c r="U5923"/>
  <c r="U5924"/>
  <c r="U5925"/>
  <c r="U5926"/>
  <c r="U5927"/>
  <c r="U5928"/>
  <c r="U5929"/>
  <c r="U5930"/>
  <c r="U5931"/>
  <c r="U5932"/>
  <c r="U5933"/>
  <c r="U5934"/>
  <c r="U5935"/>
  <c r="U5936"/>
  <c r="U5937"/>
  <c r="U5938"/>
  <c r="U5939"/>
  <c r="U5940"/>
  <c r="U5941"/>
  <c r="U5942"/>
  <c r="U5943"/>
  <c r="U5944"/>
  <c r="U5945"/>
  <c r="U5946"/>
  <c r="U5947"/>
  <c r="U5948"/>
  <c r="U5949"/>
  <c r="U5950"/>
  <c r="U5951"/>
  <c r="U5952"/>
  <c r="U5953"/>
  <c r="U5954"/>
  <c r="U5955"/>
  <c r="U5956"/>
  <c r="U5957"/>
  <c r="U5958"/>
  <c r="U5959"/>
  <c r="U5960"/>
  <c r="U5961"/>
  <c r="U5962"/>
  <c r="U5963"/>
  <c r="U5964"/>
  <c r="U5965"/>
  <c r="U5966"/>
  <c r="U5967"/>
  <c r="U5968"/>
  <c r="U5969"/>
  <c r="U5970"/>
  <c r="U5971"/>
  <c r="U5972"/>
  <c r="U5973"/>
  <c r="U5974"/>
  <c r="U5975"/>
  <c r="U5976"/>
  <c r="U5977"/>
  <c r="U5978"/>
  <c r="U5979"/>
  <c r="U5980"/>
  <c r="U5981"/>
  <c r="U5982"/>
  <c r="U5983"/>
  <c r="U5984"/>
  <c r="U5985"/>
  <c r="U5986"/>
  <c r="U5987"/>
  <c r="U5988"/>
  <c r="U5989"/>
  <c r="U5990"/>
  <c r="U5991"/>
  <c r="U5992"/>
  <c r="U5993"/>
  <c r="U5994"/>
  <c r="U5995"/>
  <c r="U5996"/>
  <c r="U5997"/>
  <c r="U5998"/>
  <c r="U5999"/>
  <c r="U6000"/>
  <c r="U6001"/>
  <c r="U6002"/>
  <c r="U6003"/>
  <c r="U6004"/>
  <c r="U6005"/>
  <c r="U6006"/>
  <c r="U6007"/>
  <c r="U6008"/>
  <c r="U6009"/>
  <c r="U6010"/>
  <c r="U6011"/>
  <c r="U6012"/>
  <c r="U6013"/>
  <c r="U6014"/>
  <c r="U6015"/>
  <c r="U6016"/>
  <c r="U6017"/>
  <c r="U6018"/>
  <c r="U6019"/>
  <c r="U6020"/>
  <c r="U6021"/>
  <c r="U6022"/>
  <c r="U6023"/>
  <c r="U6024"/>
  <c r="U6025"/>
  <c r="U6026"/>
  <c r="U6027"/>
  <c r="U6028"/>
  <c r="U6029"/>
  <c r="U6030"/>
  <c r="U6031"/>
  <c r="U6032"/>
  <c r="U6033"/>
  <c r="U6034"/>
  <c r="U6035"/>
  <c r="U6036"/>
  <c r="U6037"/>
  <c r="U6038"/>
  <c r="U6039"/>
  <c r="U6040"/>
  <c r="U6041"/>
  <c r="U6042"/>
  <c r="U6043"/>
  <c r="U6044"/>
  <c r="U6045"/>
  <c r="U6046"/>
  <c r="U6047"/>
  <c r="U6048"/>
  <c r="U6049"/>
  <c r="U6050"/>
  <c r="U6051"/>
  <c r="U6052"/>
  <c r="U6053"/>
  <c r="U6054"/>
  <c r="U6055"/>
  <c r="U6056"/>
  <c r="U6057"/>
  <c r="U6058"/>
  <c r="U6059"/>
  <c r="U6060"/>
  <c r="U6061"/>
  <c r="U6062"/>
  <c r="U6063"/>
  <c r="U6064"/>
  <c r="U6065"/>
  <c r="U6066"/>
  <c r="U6067"/>
  <c r="U6068"/>
  <c r="U6069"/>
  <c r="U6070"/>
  <c r="U6071"/>
  <c r="U6072"/>
  <c r="U6073"/>
  <c r="U6074"/>
  <c r="U6075"/>
  <c r="U6076"/>
  <c r="U6077"/>
  <c r="U6078"/>
  <c r="U6079"/>
  <c r="U6080"/>
  <c r="U6081"/>
  <c r="U6082"/>
  <c r="U6083"/>
  <c r="U6084"/>
  <c r="U6085"/>
  <c r="U6086"/>
  <c r="U6087"/>
  <c r="U6088"/>
  <c r="U6089"/>
  <c r="U6090"/>
  <c r="U6091"/>
  <c r="U6092"/>
  <c r="U6093"/>
  <c r="U6094"/>
  <c r="U6095"/>
  <c r="U6096"/>
  <c r="U6097"/>
  <c r="U6098"/>
  <c r="U6099"/>
  <c r="U6100"/>
  <c r="U6101"/>
  <c r="U6102"/>
  <c r="U6103"/>
  <c r="U6104"/>
  <c r="U6105"/>
  <c r="U6106"/>
  <c r="U6107"/>
  <c r="U6108"/>
  <c r="U6109"/>
  <c r="U6110"/>
  <c r="U6111"/>
  <c r="U6112"/>
  <c r="U6113"/>
  <c r="U6114"/>
  <c r="U6115"/>
  <c r="U6116"/>
  <c r="U6117"/>
  <c r="U6118"/>
  <c r="U6119"/>
  <c r="U6120"/>
  <c r="U6121"/>
  <c r="U6122"/>
  <c r="U6123"/>
  <c r="U6124"/>
  <c r="U6125"/>
  <c r="U6126"/>
  <c r="U6127"/>
  <c r="U6128"/>
  <c r="U6129"/>
  <c r="U6130"/>
  <c r="U6131"/>
  <c r="U6132"/>
  <c r="U6133"/>
  <c r="U6134"/>
  <c r="U6135"/>
  <c r="U6136"/>
  <c r="U6137"/>
  <c r="U6138"/>
  <c r="U6139"/>
  <c r="U6140"/>
  <c r="U6141"/>
  <c r="U6142"/>
  <c r="U6143"/>
  <c r="U6144"/>
  <c r="U6145"/>
  <c r="U6146"/>
  <c r="U6147"/>
  <c r="U6148"/>
  <c r="U6149"/>
  <c r="U6150"/>
  <c r="U6151"/>
  <c r="U6152"/>
  <c r="U6153"/>
  <c r="U6154"/>
  <c r="U6155"/>
  <c r="U6156"/>
  <c r="U6157"/>
  <c r="U6158"/>
  <c r="U6159"/>
  <c r="U6160"/>
  <c r="U6161"/>
  <c r="U6162"/>
  <c r="U6163"/>
  <c r="U6164"/>
  <c r="U6165"/>
  <c r="U6166"/>
  <c r="U6167"/>
  <c r="U6168"/>
  <c r="U6169"/>
  <c r="U6170"/>
  <c r="U6171"/>
  <c r="U6172"/>
  <c r="U6173"/>
  <c r="U6174"/>
  <c r="U6175"/>
  <c r="U6176"/>
  <c r="U6177"/>
  <c r="U6178"/>
  <c r="U6179"/>
  <c r="U6180"/>
  <c r="U6181"/>
  <c r="U6182"/>
  <c r="U6183"/>
  <c r="U6184"/>
  <c r="U6185"/>
  <c r="U6186"/>
  <c r="U6187"/>
  <c r="U6188"/>
  <c r="U6189"/>
  <c r="U6190"/>
  <c r="U6191"/>
  <c r="U6192"/>
  <c r="U6193"/>
  <c r="U6194"/>
  <c r="U6195"/>
  <c r="U6196"/>
  <c r="U6197"/>
  <c r="U6198"/>
  <c r="U6199"/>
  <c r="U6200"/>
  <c r="U6201"/>
  <c r="U6202"/>
  <c r="U6203"/>
  <c r="U6204"/>
  <c r="U6205"/>
  <c r="U6206"/>
  <c r="U6207"/>
  <c r="U6208"/>
  <c r="U6209"/>
  <c r="U6210"/>
  <c r="U6211"/>
  <c r="U6212"/>
  <c r="U6213"/>
  <c r="U6214"/>
  <c r="U6215"/>
  <c r="U6216"/>
  <c r="U6217"/>
  <c r="U6218"/>
  <c r="U6219"/>
  <c r="U6220"/>
  <c r="U6221"/>
  <c r="U6222"/>
  <c r="U6223"/>
  <c r="U6224"/>
  <c r="U6225"/>
  <c r="U6226"/>
  <c r="U6227"/>
  <c r="U6228"/>
  <c r="U6229"/>
  <c r="U6230"/>
  <c r="U6231"/>
  <c r="U6232"/>
  <c r="U6233"/>
  <c r="U6234"/>
  <c r="U6235"/>
  <c r="U6236"/>
  <c r="U6237"/>
  <c r="U6238"/>
  <c r="U6239"/>
  <c r="U6240"/>
  <c r="U6241"/>
  <c r="U6242"/>
  <c r="U6243"/>
  <c r="U6244"/>
  <c r="U6245"/>
  <c r="U6246"/>
  <c r="U6247"/>
  <c r="U6248"/>
  <c r="U6249"/>
  <c r="U6250"/>
  <c r="U6251"/>
  <c r="U6252"/>
  <c r="U6253"/>
  <c r="U6254"/>
  <c r="U6255"/>
  <c r="U6256"/>
  <c r="U6257"/>
  <c r="U6258"/>
  <c r="U6259"/>
  <c r="U6260"/>
  <c r="U6261"/>
  <c r="U6262"/>
  <c r="U6263"/>
  <c r="U6264"/>
  <c r="U6265"/>
  <c r="U6266"/>
  <c r="U6267"/>
  <c r="U6268"/>
  <c r="U6269"/>
  <c r="U6270"/>
  <c r="U6271"/>
  <c r="U6272"/>
  <c r="U6273"/>
  <c r="U6274"/>
  <c r="U6275"/>
  <c r="U6276"/>
  <c r="U6277"/>
  <c r="U6278"/>
  <c r="U6279"/>
  <c r="U6280"/>
  <c r="U6281"/>
  <c r="U6282"/>
  <c r="U6283"/>
  <c r="U6284"/>
  <c r="U6285"/>
  <c r="U6286"/>
  <c r="U6287"/>
  <c r="U6288"/>
  <c r="U6289"/>
  <c r="U6290"/>
  <c r="U6291"/>
  <c r="U6292"/>
  <c r="U6293"/>
  <c r="U6294"/>
  <c r="U6295"/>
  <c r="U6296"/>
  <c r="U6297"/>
  <c r="U6298"/>
  <c r="U6299"/>
  <c r="U6300"/>
  <c r="U6301"/>
  <c r="U6302"/>
  <c r="U6303"/>
  <c r="U6304"/>
  <c r="U6305"/>
  <c r="U6306"/>
  <c r="U6307"/>
  <c r="U6308"/>
  <c r="U6309"/>
  <c r="U6310"/>
  <c r="U6311"/>
  <c r="U6312"/>
  <c r="U6313"/>
  <c r="U6314"/>
  <c r="U6315"/>
  <c r="U6316"/>
  <c r="U6317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M3" l="1" a="1"/>
  <c r="M3" s="1"/>
  <c r="P3" s="1"/>
  <c r="M4" a="1"/>
  <c r="M4" s="1"/>
  <c r="P4" s="1"/>
  <c r="M5" a="1"/>
  <c r="M5" s="1"/>
  <c r="P5" s="1"/>
  <c r="M6" a="1"/>
  <c r="M6" s="1"/>
  <c r="P6" s="1"/>
  <c r="M7" a="1"/>
  <c r="M7" s="1"/>
  <c r="P7" s="1"/>
  <c r="M8" a="1"/>
  <c r="M8" s="1"/>
  <c r="P8" s="1"/>
  <c r="M9" a="1"/>
  <c r="M9" s="1"/>
  <c r="P9" s="1"/>
  <c r="M10" a="1"/>
  <c r="M10" s="1"/>
  <c r="P10" s="1"/>
  <c r="M11" a="1"/>
  <c r="M11" s="1"/>
  <c r="P11" s="1"/>
  <c r="M12" a="1"/>
  <c r="M12" s="1"/>
  <c r="P12" s="1"/>
  <c r="M13" a="1"/>
  <c r="M13" s="1"/>
  <c r="P13" s="1"/>
  <c r="M14" a="1"/>
  <c r="M14" s="1"/>
  <c r="P14" s="1"/>
  <c r="M15" a="1"/>
  <c r="M15" s="1"/>
  <c r="P15" s="1"/>
  <c r="M16" a="1"/>
  <c r="M16" s="1"/>
  <c r="P16" s="1"/>
  <c r="M17" a="1"/>
  <c r="M17" s="1"/>
  <c r="P17" s="1"/>
  <c r="M18" a="1"/>
  <c r="M18" s="1"/>
  <c r="P18" s="1"/>
  <c r="M19" a="1"/>
  <c r="M19" s="1"/>
  <c r="P19" s="1"/>
  <c r="M20" a="1"/>
  <c r="M20" s="1"/>
  <c r="P20" s="1"/>
  <c r="M21" a="1"/>
  <c r="M21" s="1"/>
  <c r="P21" s="1"/>
  <c r="M22" a="1"/>
  <c r="M22" s="1"/>
  <c r="P22" s="1"/>
  <c r="M23" a="1"/>
  <c r="M23" s="1"/>
  <c r="P23" s="1"/>
  <c r="M24" a="1"/>
  <c r="M24" s="1"/>
  <c r="P24" s="1"/>
  <c r="M25" a="1"/>
  <c r="M25" s="1"/>
  <c r="P25" s="1"/>
  <c r="M26" a="1"/>
  <c r="M26" s="1"/>
  <c r="P26" s="1"/>
  <c r="M27" a="1"/>
  <c r="M27" s="1"/>
  <c r="P27" s="1"/>
  <c r="M28" a="1"/>
  <c r="M28" s="1"/>
  <c r="P28" s="1"/>
  <c r="M29" a="1"/>
  <c r="M29" s="1"/>
  <c r="P29" s="1"/>
  <c r="M30" a="1"/>
  <c r="M30" s="1"/>
  <c r="P30" s="1"/>
  <c r="M31" a="1"/>
  <c r="M31" s="1"/>
  <c r="P31" s="1"/>
  <c r="M32" a="1"/>
  <c r="M32" s="1"/>
  <c r="P32" s="1"/>
  <c r="M33" a="1"/>
  <c r="M33" s="1"/>
  <c r="P33" s="1"/>
  <c r="M34" a="1"/>
  <c r="M34" s="1"/>
  <c r="P34" s="1"/>
  <c r="M35" a="1"/>
  <c r="M35" s="1"/>
  <c r="P35" s="1"/>
  <c r="M36" a="1"/>
  <c r="M36" s="1"/>
  <c r="P36" s="1"/>
  <c r="M37" a="1"/>
  <c r="M37" s="1"/>
  <c r="P37" s="1"/>
  <c r="M38" a="1"/>
  <c r="M38" s="1"/>
  <c r="P38" s="1"/>
  <c r="M39" a="1"/>
  <c r="M39" s="1"/>
  <c r="P39" s="1"/>
  <c r="M40" a="1"/>
  <c r="M40" s="1"/>
  <c r="P40" s="1"/>
  <c r="M41" a="1"/>
  <c r="M41" s="1"/>
  <c r="P41" s="1"/>
  <c r="M42" a="1"/>
  <c r="M42" s="1"/>
  <c r="P42" s="1"/>
  <c r="M43" a="1"/>
  <c r="M43" s="1"/>
  <c r="P43" s="1"/>
  <c r="M44" a="1"/>
  <c r="M44" s="1"/>
  <c r="P44" s="1"/>
  <c r="M45" a="1"/>
  <c r="M45" s="1"/>
  <c r="P45" s="1"/>
  <c r="M46" a="1"/>
  <c r="M46" s="1"/>
  <c r="P46" s="1"/>
  <c r="M47" a="1"/>
  <c r="M47" s="1"/>
  <c r="P47" s="1"/>
  <c r="M48" a="1"/>
  <c r="M48" s="1"/>
  <c r="P48" s="1"/>
  <c r="M49" a="1"/>
  <c r="M49" s="1"/>
  <c r="P49" s="1"/>
  <c r="M50" a="1"/>
  <c r="M50" s="1"/>
  <c r="P50" s="1"/>
  <c r="M51" a="1"/>
  <c r="M51" s="1"/>
  <c r="P51" s="1"/>
  <c r="M52" a="1"/>
  <c r="M52" s="1"/>
  <c r="P52" s="1"/>
  <c r="M53" a="1"/>
  <c r="M53" s="1"/>
  <c r="P53" s="1"/>
  <c r="M54" a="1"/>
  <c r="M54" s="1"/>
  <c r="P54" s="1"/>
  <c r="M55" a="1"/>
  <c r="M55" s="1"/>
  <c r="P55" s="1"/>
  <c r="M56" a="1"/>
  <c r="M56" s="1"/>
  <c r="P56" s="1"/>
  <c r="M57" a="1"/>
  <c r="M57" s="1"/>
  <c r="P57" s="1"/>
  <c r="M58" a="1"/>
  <c r="M58" s="1"/>
  <c r="P58" s="1"/>
  <c r="M59" a="1"/>
  <c r="M59" s="1"/>
  <c r="P59" s="1"/>
  <c r="M60" a="1"/>
  <c r="M60" s="1"/>
  <c r="P60" s="1"/>
  <c r="M61" a="1"/>
  <c r="M61" s="1"/>
  <c r="P61" s="1"/>
  <c r="M62" a="1"/>
  <c r="M62" s="1"/>
  <c r="P62" s="1"/>
  <c r="M63" a="1"/>
  <c r="M63" s="1"/>
  <c r="P63" s="1"/>
  <c r="M64" a="1"/>
  <c r="M64" s="1"/>
  <c r="P64" s="1"/>
  <c r="M65" a="1"/>
  <c r="M65" s="1"/>
  <c r="P65" s="1"/>
  <c r="M66" a="1"/>
  <c r="M66" s="1"/>
  <c r="P66" s="1"/>
  <c r="M67" a="1"/>
  <c r="M67" s="1"/>
  <c r="P67" s="1"/>
  <c r="M68" a="1"/>
  <c r="M68" s="1"/>
  <c r="P68" s="1"/>
  <c r="M69" a="1"/>
  <c r="M69" s="1"/>
  <c r="P69" s="1"/>
  <c r="M70" a="1"/>
  <c r="M70" s="1"/>
  <c r="P70" s="1"/>
  <c r="M71" a="1"/>
  <c r="M71" s="1"/>
  <c r="P71" s="1"/>
  <c r="M72" a="1"/>
  <c r="M72" s="1"/>
  <c r="P72" s="1"/>
  <c r="M73" a="1"/>
  <c r="M73" s="1"/>
  <c r="P73" s="1"/>
  <c r="M74" a="1"/>
  <c r="M74" s="1"/>
  <c r="P74" s="1"/>
  <c r="M75" a="1"/>
  <c r="M75" s="1"/>
  <c r="P75" s="1"/>
  <c r="M76" a="1"/>
  <c r="M76" s="1"/>
  <c r="P76" s="1"/>
  <c r="M77" a="1"/>
  <c r="M77" s="1"/>
  <c r="P77" s="1"/>
  <c r="M78" a="1"/>
  <c r="M78" s="1"/>
  <c r="P78" s="1"/>
  <c r="M79" a="1"/>
  <c r="M79" s="1"/>
  <c r="P79" s="1"/>
  <c r="M80" a="1"/>
  <c r="M80" s="1"/>
  <c r="P80" s="1"/>
  <c r="M81" a="1"/>
  <c r="M81" s="1"/>
  <c r="P81" s="1"/>
  <c r="M82" a="1"/>
  <c r="M82" s="1"/>
  <c r="P82" s="1"/>
  <c r="M83" a="1"/>
  <c r="M83" s="1"/>
  <c r="P83" s="1"/>
  <c r="M84" a="1"/>
  <c r="M84" s="1"/>
  <c r="P84" s="1"/>
  <c r="M85" a="1"/>
  <c r="M85" s="1"/>
  <c r="P85" s="1"/>
  <c r="M86" a="1"/>
  <c r="M86" s="1"/>
  <c r="P86" s="1"/>
  <c r="M87" a="1"/>
  <c r="M87" s="1"/>
  <c r="P87" s="1"/>
  <c r="M88" a="1"/>
  <c r="M88" s="1"/>
  <c r="P88" s="1"/>
  <c r="M89" a="1"/>
  <c r="M89" s="1"/>
  <c r="P89" s="1"/>
  <c r="M90" a="1"/>
  <c r="M90" s="1"/>
  <c r="P90" s="1"/>
  <c r="M91" a="1"/>
  <c r="M91" s="1"/>
  <c r="P91" s="1"/>
  <c r="M92" a="1"/>
  <c r="M92" s="1"/>
  <c r="P92" s="1"/>
  <c r="M93" a="1"/>
  <c r="M93" s="1"/>
  <c r="P93" s="1"/>
  <c r="M94" a="1"/>
  <c r="M94" s="1"/>
  <c r="P94" s="1"/>
  <c r="M95" a="1"/>
  <c r="M95" s="1"/>
  <c r="P95" s="1"/>
  <c r="M96" a="1"/>
  <c r="M96" s="1"/>
  <c r="P96" s="1"/>
  <c r="M97" a="1"/>
  <c r="M97" s="1"/>
  <c r="P97" s="1"/>
  <c r="M98" a="1"/>
  <c r="M98" s="1"/>
  <c r="P98" s="1"/>
  <c r="M99" a="1"/>
  <c r="M99" s="1"/>
  <c r="P99" s="1"/>
  <c r="M100" a="1"/>
  <c r="M100" s="1"/>
  <c r="P100" s="1"/>
  <c r="M101" a="1"/>
  <c r="M101" s="1"/>
  <c r="P101" s="1"/>
  <c r="M102" a="1"/>
  <c r="M102" s="1"/>
  <c r="P102" s="1"/>
  <c r="M103" a="1"/>
  <c r="M103" s="1"/>
  <c r="P103" s="1"/>
  <c r="M104" a="1"/>
  <c r="M104" s="1"/>
  <c r="P104" s="1"/>
  <c r="M105" a="1"/>
  <c r="M105" s="1"/>
  <c r="P105" s="1"/>
  <c r="M106" a="1"/>
  <c r="M106" s="1"/>
  <c r="P106" s="1"/>
  <c r="M107" a="1"/>
  <c r="M107" s="1"/>
  <c r="P107" s="1"/>
  <c r="M108" a="1"/>
  <c r="M108" s="1"/>
  <c r="P108" s="1"/>
  <c r="M109" a="1"/>
  <c r="M109" s="1"/>
  <c r="P109" s="1"/>
  <c r="M110" a="1"/>
  <c r="M110" s="1"/>
  <c r="P110" s="1"/>
  <c r="M111" a="1"/>
  <c r="M111" s="1"/>
  <c r="P111" s="1"/>
  <c r="M112" a="1"/>
  <c r="M112" s="1"/>
  <c r="P112" s="1"/>
  <c r="M113" a="1"/>
  <c r="M113" s="1"/>
  <c r="P113" s="1"/>
  <c r="M114" a="1"/>
  <c r="M114" s="1"/>
  <c r="P114" s="1"/>
  <c r="M115" a="1"/>
  <c r="M115" s="1"/>
  <c r="P115" s="1"/>
  <c r="M116" a="1"/>
  <c r="M116" s="1"/>
  <c r="P116" s="1"/>
  <c r="M117" a="1"/>
  <c r="M117" s="1"/>
  <c r="P117" s="1"/>
  <c r="M118" a="1"/>
  <c r="M118" s="1"/>
  <c r="P118" s="1"/>
  <c r="M119" a="1"/>
  <c r="M119" s="1"/>
  <c r="P119" s="1"/>
  <c r="M120" a="1"/>
  <c r="M120" s="1"/>
  <c r="P120" s="1"/>
  <c r="M121" a="1"/>
  <c r="M121" s="1"/>
  <c r="P121" s="1"/>
  <c r="M122" a="1"/>
  <c r="M122" s="1"/>
  <c r="P122" s="1"/>
  <c r="M123" a="1"/>
  <c r="M123" s="1"/>
  <c r="P123" s="1"/>
  <c r="M124" a="1"/>
  <c r="M124" s="1"/>
  <c r="P124" s="1"/>
  <c r="M125" a="1"/>
  <c r="M125" s="1"/>
  <c r="P125" s="1"/>
  <c r="M126" a="1"/>
  <c r="M126" s="1"/>
  <c r="P126" s="1"/>
  <c r="M127" a="1"/>
  <c r="M127" s="1"/>
  <c r="P127" s="1"/>
  <c r="M128" a="1"/>
  <c r="M128" s="1"/>
  <c r="P128" s="1"/>
  <c r="M129" a="1"/>
  <c r="M129" s="1"/>
  <c r="P129" s="1"/>
  <c r="M130" a="1"/>
  <c r="M130" s="1"/>
  <c r="P130" s="1"/>
  <c r="M131" a="1"/>
  <c r="M131" s="1"/>
  <c r="P131" s="1"/>
  <c r="M132" a="1"/>
  <c r="M132" s="1"/>
  <c r="P132" s="1"/>
  <c r="M133" a="1"/>
  <c r="M133" s="1"/>
  <c r="P133" s="1"/>
  <c r="M134" a="1"/>
  <c r="M134" s="1"/>
  <c r="P134" s="1"/>
  <c r="M135" a="1"/>
  <c r="M135" s="1"/>
  <c r="P135" s="1"/>
  <c r="M136" a="1"/>
  <c r="M136" s="1"/>
  <c r="P136" s="1"/>
  <c r="M137" a="1"/>
  <c r="M137" s="1"/>
  <c r="P137" s="1"/>
  <c r="M138" a="1"/>
  <c r="M138" s="1"/>
  <c r="P138" s="1"/>
  <c r="M139" a="1"/>
  <c r="M139" s="1"/>
  <c r="P139" s="1"/>
  <c r="M140" a="1"/>
  <c r="M140" s="1"/>
  <c r="P140" s="1"/>
  <c r="M141" a="1"/>
  <c r="M141" s="1"/>
  <c r="P141" s="1"/>
  <c r="M142" a="1"/>
  <c r="M142" s="1"/>
  <c r="P142" s="1"/>
  <c r="M143" a="1"/>
  <c r="M143" s="1"/>
  <c r="P143" s="1"/>
  <c r="M144" a="1"/>
  <c r="M144" s="1"/>
  <c r="P144" s="1"/>
  <c r="M145" a="1"/>
  <c r="M145" s="1"/>
  <c r="P145" s="1"/>
  <c r="M146" a="1"/>
  <c r="M146" s="1"/>
  <c r="P146" s="1"/>
  <c r="M147" a="1"/>
  <c r="M147" s="1"/>
  <c r="P147" s="1"/>
  <c r="M148" a="1"/>
  <c r="M148" s="1"/>
  <c r="P148" s="1"/>
  <c r="M149" a="1"/>
  <c r="M149" s="1"/>
  <c r="P149" s="1"/>
  <c r="M150" a="1"/>
  <c r="M150" s="1"/>
  <c r="P150" s="1"/>
  <c r="M151" a="1"/>
  <c r="M151" s="1"/>
  <c r="P151" s="1"/>
  <c r="M152" a="1"/>
  <c r="M152" s="1"/>
  <c r="P152" s="1"/>
  <c r="M153" a="1"/>
  <c r="M153" s="1"/>
  <c r="P153" s="1"/>
  <c r="M154" a="1"/>
  <c r="M154" s="1"/>
  <c r="P154" s="1"/>
  <c r="M155" a="1"/>
  <c r="M155" s="1"/>
  <c r="P155" s="1"/>
  <c r="M156" a="1"/>
  <c r="M156" s="1"/>
  <c r="P156" s="1"/>
  <c r="M157" a="1"/>
  <c r="M157" s="1"/>
  <c r="P157" s="1"/>
  <c r="M158" a="1"/>
  <c r="M158" s="1"/>
  <c r="P158" s="1"/>
  <c r="M159" a="1"/>
  <c r="M159" s="1"/>
  <c r="P159" s="1"/>
  <c r="M160" a="1"/>
  <c r="M160" s="1"/>
  <c r="P160" s="1"/>
  <c r="M161" a="1"/>
  <c r="M161" s="1"/>
  <c r="P161" s="1"/>
  <c r="M162" a="1"/>
  <c r="M162" s="1"/>
  <c r="P162" s="1"/>
  <c r="M163" a="1"/>
  <c r="M163" s="1"/>
  <c r="P163" s="1"/>
  <c r="M164" a="1"/>
  <c r="M164" s="1"/>
  <c r="P164" s="1"/>
  <c r="M165" a="1"/>
  <c r="M165" s="1"/>
  <c r="P165" s="1"/>
  <c r="M166" a="1"/>
  <c r="M166" s="1"/>
  <c r="P166" s="1"/>
  <c r="M167" a="1"/>
  <c r="M167" s="1"/>
  <c r="P167" s="1"/>
  <c r="M168" a="1"/>
  <c r="M168" s="1"/>
  <c r="P168" s="1"/>
  <c r="M169" a="1"/>
  <c r="M169" s="1"/>
  <c r="P169" s="1"/>
  <c r="M170" a="1"/>
  <c r="M170" s="1"/>
  <c r="P170" s="1"/>
  <c r="M171" a="1"/>
  <c r="M171" s="1"/>
  <c r="P171" s="1"/>
  <c r="M172" a="1"/>
  <c r="M172" s="1"/>
  <c r="P172" s="1"/>
  <c r="M173" a="1"/>
  <c r="M173" s="1"/>
  <c r="P173" s="1"/>
  <c r="M174" a="1"/>
  <c r="M174" s="1"/>
  <c r="P174" s="1"/>
  <c r="M175" a="1"/>
  <c r="M175" s="1"/>
  <c r="P175" s="1"/>
  <c r="M176" a="1"/>
  <c r="M176" s="1"/>
  <c r="P176" s="1"/>
  <c r="M177" a="1"/>
  <c r="M177" s="1"/>
  <c r="P177" s="1"/>
  <c r="M178" a="1"/>
  <c r="M178" s="1"/>
  <c r="P178" s="1"/>
  <c r="M179" a="1"/>
  <c r="M179" s="1"/>
  <c r="P179" s="1"/>
  <c r="M180" a="1"/>
  <c r="M180" s="1"/>
  <c r="P180" s="1"/>
  <c r="M181" a="1"/>
  <c r="M181" s="1"/>
  <c r="P181" s="1"/>
  <c r="M182" a="1"/>
  <c r="M182" s="1"/>
  <c r="P182" s="1"/>
  <c r="M183" a="1"/>
  <c r="M183" s="1"/>
  <c r="P183" s="1"/>
  <c r="M184" a="1"/>
  <c r="M184" s="1"/>
  <c r="P184" s="1"/>
  <c r="M185" a="1"/>
  <c r="M185" s="1"/>
  <c r="P185" s="1"/>
  <c r="M186" a="1"/>
  <c r="M186" s="1"/>
  <c r="P186" s="1"/>
  <c r="M187" a="1"/>
  <c r="M187" s="1"/>
  <c r="P187" s="1"/>
  <c r="M188" a="1"/>
  <c r="M188" s="1"/>
  <c r="P188" s="1"/>
  <c r="M189" a="1"/>
  <c r="M189" s="1"/>
  <c r="P189" s="1"/>
  <c r="M190" a="1"/>
  <c r="M190" s="1"/>
  <c r="P190" s="1"/>
  <c r="M191" a="1"/>
  <c r="M191" s="1"/>
  <c r="P191" s="1"/>
  <c r="M192" a="1"/>
  <c r="M192" s="1"/>
  <c r="P192" s="1"/>
  <c r="M193" a="1"/>
  <c r="M193" s="1"/>
  <c r="P193" s="1"/>
  <c r="M194" a="1"/>
  <c r="M194" s="1"/>
  <c r="P194" s="1"/>
  <c r="M195" a="1"/>
  <c r="M195" s="1"/>
  <c r="P195" s="1"/>
  <c r="M196" a="1"/>
  <c r="M196" s="1"/>
  <c r="P196" s="1"/>
  <c r="M197" a="1"/>
  <c r="M197" s="1"/>
  <c r="P197" s="1"/>
  <c r="M198" a="1"/>
  <c r="M198" s="1"/>
  <c r="P198" s="1"/>
  <c r="M199" a="1"/>
  <c r="M199" s="1"/>
  <c r="P199" s="1"/>
  <c r="M200" a="1"/>
  <c r="M200" s="1"/>
  <c r="P200" s="1"/>
  <c r="M201" a="1"/>
  <c r="M201" s="1"/>
  <c r="P201" s="1"/>
  <c r="M202" a="1"/>
  <c r="M202" s="1"/>
  <c r="P202" s="1"/>
  <c r="M203" a="1"/>
  <c r="M203" s="1"/>
  <c r="P203" s="1"/>
  <c r="M204" a="1"/>
  <c r="M204" s="1"/>
  <c r="P204" s="1"/>
  <c r="M205" a="1"/>
  <c r="M205" s="1"/>
  <c r="P205" s="1"/>
  <c r="M206" a="1"/>
  <c r="M206" s="1"/>
  <c r="P206" s="1"/>
  <c r="M207" a="1"/>
  <c r="M207" s="1"/>
  <c r="P207" s="1"/>
  <c r="M208" a="1"/>
  <c r="M208" s="1"/>
  <c r="P208" s="1"/>
  <c r="M209" a="1"/>
  <c r="M209" s="1"/>
  <c r="P209" s="1"/>
  <c r="M210" a="1"/>
  <c r="M210" s="1"/>
  <c r="P210" s="1"/>
  <c r="M211" a="1"/>
  <c r="M211" s="1"/>
  <c r="P211" s="1"/>
  <c r="M212" a="1"/>
  <c r="M212" s="1"/>
  <c r="P212" s="1"/>
  <c r="M213" a="1"/>
  <c r="M213" s="1"/>
  <c r="P213" s="1"/>
  <c r="M214" a="1"/>
  <c r="M214" s="1"/>
  <c r="P214" s="1"/>
  <c r="M215" a="1"/>
  <c r="M215" s="1"/>
  <c r="P215" s="1"/>
  <c r="M216" a="1"/>
  <c r="M216" s="1"/>
  <c r="P216" s="1"/>
  <c r="M217" a="1"/>
  <c r="M217" s="1"/>
  <c r="P217" s="1"/>
  <c r="M218" a="1"/>
  <c r="M218" s="1"/>
  <c r="P218" s="1"/>
  <c r="M219" a="1"/>
  <c r="M219" s="1"/>
  <c r="P219" s="1"/>
  <c r="M220" a="1"/>
  <c r="M220" s="1"/>
  <c r="P220" s="1"/>
  <c r="M221" a="1"/>
  <c r="M221" s="1"/>
  <c r="P221" s="1"/>
  <c r="M222" a="1"/>
  <c r="M222" s="1"/>
  <c r="P222" s="1"/>
  <c r="M223" a="1"/>
  <c r="M223" s="1"/>
  <c r="P223" s="1"/>
  <c r="M224" a="1"/>
  <c r="M224" s="1"/>
  <c r="P224" s="1"/>
  <c r="M225" a="1"/>
  <c r="M225" s="1"/>
  <c r="P225" s="1"/>
  <c r="M226" a="1"/>
  <c r="M226" s="1"/>
  <c r="P226" s="1"/>
  <c r="M227" a="1"/>
  <c r="M227" s="1"/>
  <c r="P227" s="1"/>
  <c r="M228" a="1"/>
  <c r="M228" s="1"/>
  <c r="P228" s="1"/>
  <c r="M229" a="1"/>
  <c r="M229" s="1"/>
  <c r="P229" s="1"/>
  <c r="M230" a="1"/>
  <c r="M230" s="1"/>
  <c r="P230" s="1"/>
  <c r="M231" a="1"/>
  <c r="M231" s="1"/>
  <c r="P231" s="1"/>
  <c r="M232" a="1"/>
  <c r="M232" s="1"/>
  <c r="P232" s="1"/>
  <c r="M233" a="1"/>
  <c r="M233" s="1"/>
  <c r="P233" s="1"/>
  <c r="M234" a="1"/>
  <c r="M234" s="1"/>
  <c r="P234" s="1"/>
  <c r="M235" a="1"/>
  <c r="M235" s="1"/>
  <c r="P235" s="1"/>
  <c r="M236" a="1"/>
  <c r="M236" s="1"/>
  <c r="P236" s="1"/>
  <c r="M237" a="1"/>
  <c r="M237" s="1"/>
  <c r="P237" s="1"/>
  <c r="M238" a="1"/>
  <c r="M238" s="1"/>
  <c r="P238" s="1"/>
  <c r="M239" a="1"/>
  <c r="M239" s="1"/>
  <c r="P239" s="1"/>
  <c r="M240" a="1"/>
  <c r="M240" s="1"/>
  <c r="P240" s="1"/>
  <c r="M241" a="1"/>
  <c r="M241" s="1"/>
  <c r="P241" s="1"/>
  <c r="M242" a="1"/>
  <c r="M242" s="1"/>
  <c r="P242" s="1"/>
  <c r="M243" a="1"/>
  <c r="M243" s="1"/>
  <c r="P243" s="1"/>
  <c r="M244" a="1"/>
  <c r="M244" s="1"/>
  <c r="P244" s="1"/>
  <c r="M245" a="1"/>
  <c r="M245" s="1"/>
  <c r="P245" s="1"/>
  <c r="M246" a="1"/>
  <c r="M246" s="1"/>
  <c r="P246" s="1"/>
  <c r="M247" a="1"/>
  <c r="M247" s="1"/>
  <c r="P247" s="1"/>
  <c r="M248" a="1"/>
  <c r="M248" s="1"/>
  <c r="P248" s="1"/>
  <c r="M249" a="1"/>
  <c r="M249" s="1"/>
  <c r="P249" s="1"/>
  <c r="M250" a="1"/>
  <c r="M250" s="1"/>
  <c r="P250" s="1"/>
  <c r="M251" a="1"/>
  <c r="M251" s="1"/>
  <c r="P251" s="1"/>
  <c r="M252" a="1"/>
  <c r="M252" s="1"/>
  <c r="P252" s="1"/>
  <c r="M253" a="1"/>
  <c r="M253" s="1"/>
  <c r="P253" s="1"/>
  <c r="M254" a="1"/>
  <c r="M254" s="1"/>
  <c r="P254" s="1"/>
  <c r="M255" a="1"/>
  <c r="M255" s="1"/>
  <c r="P255" s="1"/>
  <c r="M256" a="1"/>
  <c r="M256" s="1"/>
  <c r="P256" s="1"/>
  <c r="M257" a="1"/>
  <c r="M257" s="1"/>
  <c r="P257" s="1"/>
  <c r="M258" a="1"/>
  <c r="M258" s="1"/>
  <c r="P258" s="1"/>
  <c r="M259" a="1"/>
  <c r="M259" s="1"/>
  <c r="P259" s="1"/>
  <c r="M260" a="1"/>
  <c r="M260" s="1"/>
  <c r="P260" s="1"/>
  <c r="M261" a="1"/>
  <c r="M261" s="1"/>
  <c r="P261" s="1"/>
  <c r="M262" a="1"/>
  <c r="M262" s="1"/>
  <c r="P262" s="1"/>
  <c r="M263" a="1"/>
  <c r="M263" s="1"/>
  <c r="P263" s="1"/>
  <c r="M264" a="1"/>
  <c r="M264" s="1"/>
  <c r="P264" s="1"/>
  <c r="M265" a="1"/>
  <c r="M265" s="1"/>
  <c r="P265" s="1"/>
  <c r="M266" a="1"/>
  <c r="M266" s="1"/>
  <c r="P266" s="1"/>
  <c r="M267" a="1"/>
  <c r="M267" s="1"/>
  <c r="P267" s="1"/>
  <c r="M268" a="1"/>
  <c r="M268" s="1"/>
  <c r="P268" s="1"/>
  <c r="M269" a="1"/>
  <c r="M269" s="1"/>
  <c r="P269" s="1"/>
  <c r="M270" a="1"/>
  <c r="M270" s="1"/>
  <c r="P270" s="1"/>
  <c r="M271" a="1"/>
  <c r="M271" s="1"/>
  <c r="P271" s="1"/>
  <c r="M272" a="1"/>
  <c r="M272" s="1"/>
  <c r="P272" s="1"/>
  <c r="M273" a="1"/>
  <c r="M273" s="1"/>
  <c r="P273" s="1"/>
  <c r="M274" a="1"/>
  <c r="M274" s="1"/>
  <c r="P274" s="1"/>
  <c r="M275" a="1"/>
  <c r="M275" s="1"/>
  <c r="P275" s="1"/>
  <c r="M276" a="1"/>
  <c r="M276" s="1"/>
  <c r="P276" s="1"/>
  <c r="M277" a="1"/>
  <c r="M277" s="1"/>
  <c r="P277" s="1"/>
  <c r="M278" a="1"/>
  <c r="M278" s="1"/>
  <c r="P278" s="1"/>
  <c r="M279" a="1"/>
  <c r="M279" s="1"/>
  <c r="P279" s="1"/>
  <c r="M280" a="1"/>
  <c r="M280" s="1"/>
  <c r="P280" s="1"/>
  <c r="M281" a="1"/>
  <c r="M281" s="1"/>
  <c r="P281" s="1"/>
  <c r="M282" a="1"/>
  <c r="M282" s="1"/>
  <c r="P282" s="1"/>
  <c r="M283" a="1"/>
  <c r="M283" s="1"/>
  <c r="P283" s="1"/>
  <c r="M284" a="1"/>
  <c r="M284" s="1"/>
  <c r="P284" s="1"/>
  <c r="M285" a="1"/>
  <c r="M285" s="1"/>
  <c r="P285" s="1"/>
  <c r="M286" a="1"/>
  <c r="M286" s="1"/>
  <c r="P286" s="1"/>
  <c r="M287" a="1"/>
  <c r="M287" s="1"/>
  <c r="P287" s="1"/>
  <c r="M288" a="1"/>
  <c r="M288" s="1"/>
  <c r="P288" s="1"/>
  <c r="M289" a="1"/>
  <c r="M289" s="1"/>
  <c r="P289" s="1"/>
  <c r="M290" a="1"/>
  <c r="M290" s="1"/>
  <c r="P290" s="1"/>
  <c r="M291" a="1"/>
  <c r="M291" s="1"/>
  <c r="P291" s="1"/>
  <c r="M292" a="1"/>
  <c r="M292" s="1"/>
  <c r="P292" s="1"/>
  <c r="M293" a="1"/>
  <c r="M293" s="1"/>
  <c r="P293" s="1"/>
  <c r="M294" a="1"/>
  <c r="M294" s="1"/>
  <c r="P294" s="1"/>
  <c r="M295" a="1"/>
  <c r="M295" s="1"/>
  <c r="P295" s="1"/>
  <c r="M296" a="1"/>
  <c r="M296" s="1"/>
  <c r="P296" s="1"/>
  <c r="M297" a="1"/>
  <c r="M297" s="1"/>
  <c r="P297" s="1"/>
  <c r="M298" a="1"/>
  <c r="M298" s="1"/>
  <c r="P298" s="1"/>
  <c r="M299" a="1"/>
  <c r="M299" s="1"/>
  <c r="P299" s="1"/>
  <c r="M300" a="1"/>
  <c r="M300" s="1"/>
  <c r="P300" s="1"/>
  <c r="M301" a="1"/>
  <c r="M301" s="1"/>
  <c r="P301" s="1"/>
  <c r="M302" a="1"/>
  <c r="M302" s="1"/>
  <c r="P302" s="1"/>
  <c r="M303" a="1"/>
  <c r="M303" s="1"/>
  <c r="P303" s="1"/>
  <c r="M304" a="1"/>
  <c r="M304" s="1"/>
  <c r="P304" s="1"/>
  <c r="M305" a="1"/>
  <c r="M305" s="1"/>
  <c r="P305" s="1"/>
  <c r="M306" a="1"/>
  <c r="M306" s="1"/>
  <c r="P306" s="1"/>
  <c r="M307" a="1"/>
  <c r="M307" s="1"/>
  <c r="P307" s="1"/>
  <c r="M308" a="1"/>
  <c r="M308" s="1"/>
  <c r="P308" s="1"/>
  <c r="M309" a="1"/>
  <c r="M309" s="1"/>
  <c r="P309" s="1"/>
  <c r="M310" a="1"/>
  <c r="M310" s="1"/>
  <c r="P310" s="1"/>
  <c r="M311" a="1"/>
  <c r="M311" s="1"/>
  <c r="P311" s="1"/>
  <c r="M312" a="1"/>
  <c r="M312" s="1"/>
  <c r="P312" s="1"/>
  <c r="M313" a="1"/>
  <c r="M313" s="1"/>
  <c r="P313" s="1"/>
  <c r="M314" a="1"/>
  <c r="M314" s="1"/>
  <c r="P314" s="1"/>
  <c r="M315" a="1"/>
  <c r="M315" s="1"/>
  <c r="P315" s="1"/>
  <c r="M316" a="1"/>
  <c r="M316" s="1"/>
  <c r="P316" s="1"/>
  <c r="M317" a="1"/>
  <c r="M317" s="1"/>
  <c r="P317" s="1"/>
  <c r="M318" a="1"/>
  <c r="M318" s="1"/>
  <c r="P318" s="1"/>
  <c r="M319" a="1"/>
  <c r="M319" s="1"/>
  <c r="P319" s="1"/>
  <c r="M320" a="1"/>
  <c r="M320" s="1"/>
  <c r="P320" s="1"/>
  <c r="M321" a="1"/>
  <c r="M321" s="1"/>
  <c r="P321" s="1"/>
  <c r="M322" a="1"/>
  <c r="M322" s="1"/>
  <c r="P322" s="1"/>
  <c r="M323" a="1"/>
  <c r="M323" s="1"/>
  <c r="P323" s="1"/>
  <c r="M324" a="1"/>
  <c r="M324" s="1"/>
  <c r="P324" s="1"/>
  <c r="M325" a="1"/>
  <c r="M325" s="1"/>
  <c r="P325" s="1"/>
  <c r="M326" a="1"/>
  <c r="M326" s="1"/>
  <c r="P326" s="1"/>
  <c r="M327" a="1"/>
  <c r="M327" s="1"/>
  <c r="P327" s="1"/>
  <c r="M328" a="1"/>
  <c r="M328" s="1"/>
  <c r="P328" s="1"/>
  <c r="M329" a="1"/>
  <c r="M329" s="1"/>
  <c r="P329" s="1"/>
  <c r="M330" a="1"/>
  <c r="M330" s="1"/>
  <c r="P330" s="1"/>
  <c r="M331" a="1"/>
  <c r="M331" s="1"/>
  <c r="P331" s="1"/>
  <c r="M332" a="1"/>
  <c r="M332" s="1"/>
  <c r="P332" s="1"/>
  <c r="M333" a="1"/>
  <c r="M333" s="1"/>
  <c r="P333" s="1"/>
  <c r="M334" a="1"/>
  <c r="M334" s="1"/>
  <c r="P334" s="1"/>
  <c r="M335" a="1"/>
  <c r="M335" s="1"/>
  <c r="P335" s="1"/>
  <c r="M336" a="1"/>
  <c r="M336" s="1"/>
  <c r="P336" s="1"/>
  <c r="M337" a="1"/>
  <c r="M337" s="1"/>
  <c r="P337" s="1"/>
  <c r="M338" a="1"/>
  <c r="M338" s="1"/>
  <c r="P338" s="1"/>
  <c r="M339" a="1"/>
  <c r="M339" s="1"/>
  <c r="P339" s="1"/>
  <c r="M340" a="1"/>
  <c r="M340" s="1"/>
  <c r="P340" s="1"/>
  <c r="M341" a="1"/>
  <c r="M341" s="1"/>
  <c r="P341" s="1"/>
  <c r="M342" a="1"/>
  <c r="M342" s="1"/>
  <c r="P342" s="1"/>
  <c r="M343" a="1"/>
  <c r="M343" s="1"/>
  <c r="P343" s="1"/>
  <c r="M344" a="1"/>
  <c r="M344" s="1"/>
  <c r="P344" s="1"/>
  <c r="M345" a="1"/>
  <c r="M345" s="1"/>
  <c r="P345" s="1"/>
  <c r="M346" a="1"/>
  <c r="M346" s="1"/>
  <c r="P346" s="1"/>
  <c r="M347" a="1"/>
  <c r="M347" s="1"/>
  <c r="P347" s="1"/>
  <c r="M348" a="1"/>
  <c r="M348" s="1"/>
  <c r="P348" s="1"/>
  <c r="M349" a="1"/>
  <c r="M349" s="1"/>
  <c r="P349" s="1"/>
  <c r="M350" a="1"/>
  <c r="M350" s="1"/>
  <c r="P350" s="1"/>
  <c r="M351" a="1"/>
  <c r="M351" s="1"/>
  <c r="P351" s="1"/>
  <c r="M352" a="1"/>
  <c r="M352" s="1"/>
  <c r="P352" s="1"/>
  <c r="M353" a="1"/>
  <c r="M353" s="1"/>
  <c r="P353" s="1"/>
  <c r="M354" a="1"/>
  <c r="M354" s="1"/>
  <c r="P354" s="1"/>
  <c r="M355" a="1"/>
  <c r="M355" s="1"/>
  <c r="P355" s="1"/>
  <c r="M356" a="1"/>
  <c r="M356" s="1"/>
  <c r="P356" s="1"/>
  <c r="M357" a="1"/>
  <c r="M357" s="1"/>
  <c r="P357" s="1"/>
  <c r="M358" a="1"/>
  <c r="M358" s="1"/>
  <c r="P358" s="1"/>
  <c r="M359" a="1"/>
  <c r="M359" s="1"/>
  <c r="P359" s="1"/>
  <c r="M360" a="1"/>
  <c r="M360" s="1"/>
  <c r="P360" s="1"/>
  <c r="M361" a="1"/>
  <c r="M361" s="1"/>
  <c r="P361" s="1"/>
  <c r="M362" a="1"/>
  <c r="M362" s="1"/>
  <c r="P362" s="1"/>
  <c r="M363" a="1"/>
  <c r="M363" s="1"/>
  <c r="P363" s="1"/>
  <c r="M364" a="1"/>
  <c r="M364" s="1"/>
  <c r="P364" s="1"/>
  <c r="M365" a="1"/>
  <c r="M365" s="1"/>
  <c r="P365" s="1"/>
  <c r="M366" a="1"/>
  <c r="M366" s="1"/>
  <c r="P366" s="1"/>
  <c r="M367" a="1"/>
  <c r="M367" s="1"/>
  <c r="P367" s="1"/>
  <c r="M368" a="1"/>
  <c r="M368" s="1"/>
  <c r="P368" s="1"/>
  <c r="M369" a="1"/>
  <c r="M369" s="1"/>
  <c r="P369" s="1"/>
  <c r="M370" a="1"/>
  <c r="M370" s="1"/>
  <c r="P370" s="1"/>
  <c r="M371" a="1"/>
  <c r="M371" s="1"/>
  <c r="P371" s="1"/>
  <c r="M372" a="1"/>
  <c r="M372" s="1"/>
  <c r="P372" s="1"/>
  <c r="M373" a="1"/>
  <c r="M373" s="1"/>
  <c r="P373" s="1"/>
  <c r="M374" a="1"/>
  <c r="M374" s="1"/>
  <c r="P374" s="1"/>
  <c r="M375" a="1"/>
  <c r="M375" s="1"/>
  <c r="P375" s="1"/>
  <c r="M376" a="1"/>
  <c r="M376" s="1"/>
  <c r="P376" s="1"/>
  <c r="M377" a="1"/>
  <c r="M377" s="1"/>
  <c r="P377" s="1"/>
  <c r="M378" a="1"/>
  <c r="M378" s="1"/>
  <c r="P378" s="1"/>
  <c r="M379" a="1"/>
  <c r="M379" s="1"/>
  <c r="P379" s="1"/>
  <c r="M380" a="1"/>
  <c r="M380" s="1"/>
  <c r="P380" s="1"/>
  <c r="M381" a="1"/>
  <c r="M381" s="1"/>
  <c r="P381" s="1"/>
  <c r="M382" a="1"/>
  <c r="M382" s="1"/>
  <c r="P382" s="1"/>
  <c r="M383" a="1"/>
  <c r="M383" s="1"/>
  <c r="P383" s="1"/>
  <c r="M384" a="1"/>
  <c r="M384" s="1"/>
  <c r="P384" s="1"/>
  <c r="M385" a="1"/>
  <c r="M385" s="1"/>
  <c r="P385" s="1"/>
  <c r="M386" a="1"/>
  <c r="M386" s="1"/>
  <c r="P386" s="1"/>
  <c r="M387" a="1"/>
  <c r="M387" s="1"/>
  <c r="P387" s="1"/>
  <c r="M388" a="1"/>
  <c r="M388" s="1"/>
  <c r="P388" s="1"/>
  <c r="M389" a="1"/>
  <c r="M389" s="1"/>
  <c r="P389" s="1"/>
  <c r="M390" a="1"/>
  <c r="M390" s="1"/>
  <c r="P390" s="1"/>
  <c r="M391" a="1"/>
  <c r="M391" s="1"/>
  <c r="P391" s="1"/>
  <c r="M392" a="1"/>
  <c r="M392" s="1"/>
  <c r="P392" s="1"/>
  <c r="M393" a="1"/>
  <c r="M393" s="1"/>
  <c r="P393" s="1"/>
  <c r="M394" a="1"/>
  <c r="M394" s="1"/>
  <c r="P394" s="1"/>
  <c r="M395" a="1"/>
  <c r="M395" s="1"/>
  <c r="P395" s="1"/>
  <c r="M396" a="1"/>
  <c r="M396" s="1"/>
  <c r="P396" s="1"/>
  <c r="M397" a="1"/>
  <c r="M397" s="1"/>
  <c r="P397" s="1"/>
  <c r="M398" a="1"/>
  <c r="M398" s="1"/>
  <c r="P398" s="1"/>
  <c r="M399" a="1"/>
  <c r="M399" s="1"/>
  <c r="P399" s="1"/>
  <c r="M400" a="1"/>
  <c r="M400" s="1"/>
  <c r="P400" s="1"/>
  <c r="M401" a="1"/>
  <c r="M401" s="1"/>
  <c r="P401" s="1"/>
  <c r="M402" a="1"/>
  <c r="M402" s="1"/>
  <c r="P402" s="1"/>
  <c r="M403" a="1"/>
  <c r="M403" s="1"/>
  <c r="P403" s="1"/>
  <c r="M404" a="1"/>
  <c r="M404" s="1"/>
  <c r="P404" s="1"/>
  <c r="M405" a="1"/>
  <c r="M405" s="1"/>
  <c r="P405" s="1"/>
  <c r="M406" a="1"/>
  <c r="M406" s="1"/>
  <c r="P406" s="1"/>
  <c r="M407" a="1"/>
  <c r="M407" s="1"/>
  <c r="P407" s="1"/>
  <c r="M408" a="1"/>
  <c r="M408" s="1"/>
  <c r="P408" s="1"/>
  <c r="M409" a="1"/>
  <c r="M409" s="1"/>
  <c r="P409" s="1"/>
  <c r="M410" a="1"/>
  <c r="M410" s="1"/>
  <c r="P410" s="1"/>
  <c r="M411" a="1"/>
  <c r="M411" s="1"/>
  <c r="P411" s="1"/>
  <c r="M412" a="1"/>
  <c r="M412" s="1"/>
  <c r="P412" s="1"/>
  <c r="M413" a="1"/>
  <c r="M413" s="1"/>
  <c r="P413" s="1"/>
  <c r="M414" a="1"/>
  <c r="M414" s="1"/>
  <c r="P414" s="1"/>
  <c r="M415" a="1"/>
  <c r="M415" s="1"/>
  <c r="P415" s="1"/>
  <c r="M416" a="1"/>
  <c r="M416" s="1"/>
  <c r="P416" s="1"/>
  <c r="M417" a="1"/>
  <c r="M417" s="1"/>
  <c r="P417" s="1"/>
  <c r="M418" a="1"/>
  <c r="M418" s="1"/>
  <c r="P418" s="1"/>
  <c r="M419" a="1"/>
  <c r="M419" s="1"/>
  <c r="P419" s="1"/>
  <c r="M420" a="1"/>
  <c r="M420" s="1"/>
  <c r="P420" s="1"/>
  <c r="M421" a="1"/>
  <c r="M421" s="1"/>
  <c r="P421" s="1"/>
  <c r="M422" a="1"/>
  <c r="M422" s="1"/>
  <c r="P422" s="1"/>
  <c r="M423" a="1"/>
  <c r="M423" s="1"/>
  <c r="P423" s="1"/>
  <c r="M424" a="1"/>
  <c r="M424" s="1"/>
  <c r="P424" s="1"/>
  <c r="M425" a="1"/>
  <c r="M425" s="1"/>
  <c r="P425" s="1"/>
  <c r="M426" a="1"/>
  <c r="M426" s="1"/>
  <c r="P426" s="1"/>
  <c r="M427" a="1"/>
  <c r="M427" s="1"/>
  <c r="P427" s="1"/>
  <c r="M428" a="1"/>
  <c r="M428" s="1"/>
  <c r="P428" s="1"/>
  <c r="M429" a="1"/>
  <c r="M429" s="1"/>
  <c r="P429" s="1"/>
  <c r="M430" a="1"/>
  <c r="M430" s="1"/>
  <c r="P430" s="1"/>
  <c r="M431" a="1"/>
  <c r="M431" s="1"/>
  <c r="P431" s="1"/>
  <c r="M432" a="1"/>
  <c r="M432" s="1"/>
  <c r="P432" s="1"/>
  <c r="M433" a="1"/>
  <c r="M433" s="1"/>
  <c r="P433" s="1"/>
  <c r="M434" a="1"/>
  <c r="M434" s="1"/>
  <c r="P434" s="1"/>
  <c r="M435" a="1"/>
  <c r="M435" s="1"/>
  <c r="P435" s="1"/>
  <c r="M436" a="1"/>
  <c r="M436" s="1"/>
  <c r="P436" s="1"/>
  <c r="M437" a="1"/>
  <c r="M437" s="1"/>
  <c r="P437" s="1"/>
  <c r="M438" a="1"/>
  <c r="M438" s="1"/>
  <c r="P438" s="1"/>
  <c r="M439" a="1"/>
  <c r="M439" s="1"/>
  <c r="P439" s="1"/>
  <c r="M440" a="1"/>
  <c r="M440" s="1"/>
  <c r="P440" s="1"/>
  <c r="M441" a="1"/>
  <c r="M441" s="1"/>
  <c r="P441" s="1"/>
  <c r="M442" a="1"/>
  <c r="M442" s="1"/>
  <c r="P442" s="1"/>
  <c r="M443" a="1"/>
  <c r="M443" s="1"/>
  <c r="P443" s="1"/>
  <c r="M444" a="1"/>
  <c r="M444" s="1"/>
  <c r="P444" s="1"/>
  <c r="M445" a="1"/>
  <c r="M445" s="1"/>
  <c r="P445" s="1"/>
  <c r="M446" a="1"/>
  <c r="M446" s="1"/>
  <c r="P446" s="1"/>
  <c r="M447" a="1"/>
  <c r="M447" s="1"/>
  <c r="P447" s="1"/>
  <c r="M448" a="1"/>
  <c r="M448" s="1"/>
  <c r="P448" s="1"/>
  <c r="M449" a="1"/>
  <c r="M449" s="1"/>
  <c r="P449" s="1"/>
  <c r="M450" a="1"/>
  <c r="M450" s="1"/>
  <c r="P450" s="1"/>
  <c r="M451" a="1"/>
  <c r="M451" s="1"/>
  <c r="P451" s="1"/>
  <c r="M452" a="1"/>
  <c r="M452" s="1"/>
  <c r="P452" s="1"/>
  <c r="M453" a="1"/>
  <c r="M453" s="1"/>
  <c r="P453" s="1"/>
  <c r="M454" a="1"/>
  <c r="M454" s="1"/>
  <c r="P454" s="1"/>
  <c r="M455" a="1"/>
  <c r="M455" s="1"/>
  <c r="P455" s="1"/>
  <c r="M456" a="1"/>
  <c r="M456" s="1"/>
  <c r="P456" s="1"/>
  <c r="M457" a="1"/>
  <c r="M457" s="1"/>
  <c r="P457" s="1"/>
  <c r="M458" a="1"/>
  <c r="M458" s="1"/>
  <c r="P458" s="1"/>
  <c r="M459" a="1"/>
  <c r="M459" s="1"/>
  <c r="P459" s="1"/>
  <c r="M460" a="1"/>
  <c r="M460" s="1"/>
  <c r="P460" s="1"/>
  <c r="M461" a="1"/>
  <c r="M461" s="1"/>
  <c r="P461" s="1"/>
  <c r="M462" a="1"/>
  <c r="M462" s="1"/>
  <c r="P462" s="1"/>
  <c r="M463" a="1"/>
  <c r="M463" s="1"/>
  <c r="P463" s="1"/>
  <c r="M464" a="1"/>
  <c r="M464" s="1"/>
  <c r="P464" s="1"/>
  <c r="M465" a="1"/>
  <c r="M465" s="1"/>
  <c r="P465" s="1"/>
  <c r="M466" a="1"/>
  <c r="M466" s="1"/>
  <c r="P466" s="1"/>
  <c r="M467" a="1"/>
  <c r="M467" s="1"/>
  <c r="P467" s="1"/>
  <c r="M468" a="1"/>
  <c r="M468" s="1"/>
  <c r="P468" s="1"/>
  <c r="M469" a="1"/>
  <c r="M469" s="1"/>
  <c r="P469" s="1"/>
  <c r="M470" a="1"/>
  <c r="M470" s="1"/>
  <c r="P470" s="1"/>
  <c r="M471" a="1"/>
  <c r="M471" s="1"/>
  <c r="P471" s="1"/>
  <c r="M472" a="1"/>
  <c r="M472" s="1"/>
  <c r="P472" s="1"/>
  <c r="M473" a="1"/>
  <c r="M473" s="1"/>
  <c r="P473" s="1"/>
  <c r="M474" a="1"/>
  <c r="M474" s="1"/>
  <c r="P474" s="1"/>
  <c r="M475" a="1"/>
  <c r="M475" s="1"/>
  <c r="P475" s="1"/>
  <c r="M476" a="1"/>
  <c r="M476" s="1"/>
  <c r="P476" s="1"/>
  <c r="M477" a="1"/>
  <c r="M477" s="1"/>
  <c r="P477" s="1"/>
  <c r="M478" a="1"/>
  <c r="M478" s="1"/>
  <c r="P478" s="1"/>
  <c r="M479" a="1"/>
  <c r="M479" s="1"/>
  <c r="P479" s="1"/>
  <c r="M480" a="1"/>
  <c r="M480" s="1"/>
  <c r="P480" s="1"/>
  <c r="M481" a="1"/>
  <c r="M481" s="1"/>
  <c r="P481" s="1"/>
  <c r="M482" a="1"/>
  <c r="M482" s="1"/>
  <c r="P482" s="1"/>
  <c r="M483" a="1"/>
  <c r="M483" s="1"/>
  <c r="P483" s="1"/>
  <c r="M484" a="1"/>
  <c r="M484" s="1"/>
  <c r="P484" s="1"/>
  <c r="M485" a="1"/>
  <c r="M485" s="1"/>
  <c r="P485" s="1"/>
  <c r="M486" a="1"/>
  <c r="M486" s="1"/>
  <c r="P486" s="1"/>
  <c r="M487" a="1"/>
  <c r="M487" s="1"/>
  <c r="P487" s="1"/>
  <c r="M488" a="1"/>
  <c r="M488" s="1"/>
  <c r="P488" s="1"/>
  <c r="M489" a="1"/>
  <c r="M489" s="1"/>
  <c r="P489" s="1"/>
  <c r="M490" a="1"/>
  <c r="M490" s="1"/>
  <c r="P490" s="1"/>
  <c r="M491" a="1"/>
  <c r="M491" s="1"/>
  <c r="P491" s="1"/>
  <c r="M492" a="1"/>
  <c r="M492" s="1"/>
  <c r="P492" s="1"/>
  <c r="M493" a="1"/>
  <c r="M493" s="1"/>
  <c r="P493" s="1"/>
  <c r="M494" a="1"/>
  <c r="M494" s="1"/>
  <c r="P494" s="1"/>
  <c r="M495" a="1"/>
  <c r="M495" s="1"/>
  <c r="P495" s="1"/>
  <c r="M496" a="1"/>
  <c r="M496" s="1"/>
  <c r="P496" s="1"/>
  <c r="M497" a="1"/>
  <c r="M497" s="1"/>
  <c r="P497" s="1"/>
  <c r="M498" a="1"/>
  <c r="M498" s="1"/>
  <c r="P498" s="1"/>
  <c r="M499" a="1"/>
  <c r="M499" s="1"/>
  <c r="P499" s="1"/>
  <c r="M500" a="1"/>
  <c r="M500" s="1"/>
  <c r="P500" s="1"/>
  <c r="M501" a="1"/>
  <c r="M501" s="1"/>
  <c r="P501" s="1"/>
  <c r="M502" a="1"/>
  <c r="M502" s="1"/>
  <c r="P502" s="1"/>
  <c r="M503" a="1"/>
  <c r="M503" s="1"/>
  <c r="P503" s="1"/>
  <c r="M504" a="1"/>
  <c r="M504" s="1"/>
  <c r="P504" s="1"/>
  <c r="M505" a="1"/>
  <c r="M505" s="1"/>
  <c r="P505" s="1"/>
  <c r="M506" a="1"/>
  <c r="M506" s="1"/>
  <c r="P506" s="1"/>
  <c r="M507" a="1"/>
  <c r="M507" s="1"/>
  <c r="P507" s="1"/>
  <c r="M508" a="1"/>
  <c r="M508" s="1"/>
  <c r="P508" s="1"/>
  <c r="M509" a="1"/>
  <c r="M509" s="1"/>
  <c r="P509" s="1"/>
  <c r="M510" a="1"/>
  <c r="M510" s="1"/>
  <c r="P510" s="1"/>
  <c r="M511" a="1"/>
  <c r="M511" s="1"/>
  <c r="P511" s="1"/>
  <c r="M512" a="1"/>
  <c r="M512" s="1"/>
  <c r="P512" s="1"/>
  <c r="M513" a="1"/>
  <c r="M513" s="1"/>
  <c r="P513" s="1"/>
  <c r="M514" a="1"/>
  <c r="M514" s="1"/>
  <c r="P514" s="1"/>
  <c r="M515" a="1"/>
  <c r="M515" s="1"/>
  <c r="P515" s="1"/>
  <c r="M516" a="1"/>
  <c r="M516" s="1"/>
  <c r="P516" s="1"/>
  <c r="M517" a="1"/>
  <c r="M517" s="1"/>
  <c r="P517" s="1"/>
  <c r="M518" a="1"/>
  <c r="M518" s="1"/>
  <c r="P518" s="1"/>
  <c r="M519" a="1"/>
  <c r="M519" s="1"/>
  <c r="P519" s="1"/>
  <c r="M520" a="1"/>
  <c r="M520" s="1"/>
  <c r="P520" s="1"/>
  <c r="M521" a="1"/>
  <c r="M521" s="1"/>
  <c r="P521" s="1"/>
  <c r="M522" a="1"/>
  <c r="M522" s="1"/>
  <c r="P522" s="1"/>
  <c r="M523" a="1"/>
  <c r="M523" s="1"/>
  <c r="P523" s="1"/>
  <c r="M524" a="1"/>
  <c r="M524" s="1"/>
  <c r="P524" s="1"/>
  <c r="M525" a="1"/>
  <c r="M525" s="1"/>
  <c r="P525" s="1"/>
  <c r="M526" a="1"/>
  <c r="M526" s="1"/>
  <c r="P526" s="1"/>
  <c r="M527" a="1"/>
  <c r="M527" s="1"/>
  <c r="P527" s="1"/>
  <c r="M528" a="1"/>
  <c r="M528" s="1"/>
  <c r="P528" s="1"/>
  <c r="M529" a="1"/>
  <c r="M529" s="1"/>
  <c r="P529" s="1"/>
  <c r="M530" a="1"/>
  <c r="M530" s="1"/>
  <c r="P530" s="1"/>
  <c r="M531" a="1"/>
  <c r="M531" s="1"/>
  <c r="P531" s="1"/>
  <c r="M532" a="1"/>
  <c r="M532" s="1"/>
  <c r="P532" s="1"/>
  <c r="M533" a="1"/>
  <c r="M533" s="1"/>
  <c r="P533" s="1"/>
  <c r="M534" a="1"/>
  <c r="M534" s="1"/>
  <c r="P534" s="1"/>
  <c r="M535" a="1"/>
  <c r="M535" s="1"/>
  <c r="P535" s="1"/>
  <c r="M536" a="1"/>
  <c r="M536" s="1"/>
  <c r="P536" s="1"/>
  <c r="M537" a="1"/>
  <c r="M537" s="1"/>
  <c r="P537" s="1"/>
  <c r="M538" a="1"/>
  <c r="M538" s="1"/>
  <c r="P538" s="1"/>
  <c r="M539" a="1"/>
  <c r="M539" s="1"/>
  <c r="P539" s="1"/>
  <c r="M540" a="1"/>
  <c r="M540" s="1"/>
  <c r="P540" s="1"/>
  <c r="M541" a="1"/>
  <c r="M541" s="1"/>
  <c r="P541" s="1"/>
  <c r="M542" a="1"/>
  <c r="M542" s="1"/>
  <c r="P542" s="1"/>
  <c r="M543" a="1"/>
  <c r="M543" s="1"/>
  <c r="P543" s="1"/>
  <c r="M544" a="1"/>
  <c r="M544" s="1"/>
  <c r="P544" s="1"/>
  <c r="M545" a="1"/>
  <c r="M545" s="1"/>
  <c r="P545" s="1"/>
  <c r="M546" a="1"/>
  <c r="M546" s="1"/>
  <c r="P546" s="1"/>
  <c r="M547" a="1"/>
  <c r="M547" s="1"/>
  <c r="P547" s="1"/>
  <c r="M548" a="1"/>
  <c r="M548" s="1"/>
  <c r="P548" s="1"/>
  <c r="M549" a="1"/>
  <c r="M549" s="1"/>
  <c r="P549" s="1"/>
  <c r="M550" a="1"/>
  <c r="M550" s="1"/>
  <c r="P550" s="1"/>
  <c r="M551" a="1"/>
  <c r="M551" s="1"/>
  <c r="P551" s="1"/>
  <c r="M552" a="1"/>
  <c r="M552" s="1"/>
  <c r="P552" s="1"/>
  <c r="M553" a="1"/>
  <c r="M553" s="1"/>
  <c r="P553" s="1"/>
  <c r="M554" a="1"/>
  <c r="M554" s="1"/>
  <c r="P554" s="1"/>
  <c r="M555" a="1"/>
  <c r="M555" s="1"/>
  <c r="P555" s="1"/>
  <c r="M556" a="1"/>
  <c r="M556" s="1"/>
  <c r="P556" s="1"/>
  <c r="M557" a="1"/>
  <c r="M557" s="1"/>
  <c r="P557" s="1"/>
  <c r="M558" a="1"/>
  <c r="M558" s="1"/>
  <c r="P558" s="1"/>
  <c r="M559" a="1"/>
  <c r="M559" s="1"/>
  <c r="P559" s="1"/>
  <c r="M560" a="1"/>
  <c r="M560" s="1"/>
  <c r="P560" s="1"/>
  <c r="M561" a="1"/>
  <c r="M561" s="1"/>
  <c r="P561" s="1"/>
  <c r="M562" a="1"/>
  <c r="M562" s="1"/>
  <c r="P562" s="1"/>
  <c r="M563" a="1"/>
  <c r="M563" s="1"/>
  <c r="P563" s="1"/>
  <c r="M564" a="1"/>
  <c r="M564" s="1"/>
  <c r="P564" s="1"/>
  <c r="M565" a="1"/>
  <c r="M565" s="1"/>
  <c r="P565" s="1"/>
  <c r="M566" a="1"/>
  <c r="M566" s="1"/>
  <c r="P566" s="1"/>
  <c r="M567" a="1"/>
  <c r="M567" s="1"/>
  <c r="P567" s="1"/>
  <c r="M568" a="1"/>
  <c r="M568" s="1"/>
  <c r="P568" s="1"/>
  <c r="M569" a="1"/>
  <c r="M569" s="1"/>
  <c r="P569" s="1"/>
  <c r="M570" a="1"/>
  <c r="M570" s="1"/>
  <c r="P570" s="1"/>
  <c r="M571" a="1"/>
  <c r="M571" s="1"/>
  <c r="P571" s="1"/>
  <c r="M572" a="1"/>
  <c r="M572" s="1"/>
  <c r="P572" s="1"/>
  <c r="M573" a="1"/>
  <c r="M573" s="1"/>
  <c r="P573" s="1"/>
  <c r="M574" a="1"/>
  <c r="M574" s="1"/>
  <c r="P574" s="1"/>
  <c r="M575" a="1"/>
  <c r="M575" s="1"/>
  <c r="P575" s="1"/>
  <c r="M576" a="1"/>
  <c r="M576" s="1"/>
  <c r="P576" s="1"/>
  <c r="M577" a="1"/>
  <c r="M577" s="1"/>
  <c r="P577" s="1"/>
  <c r="M578" a="1"/>
  <c r="M578" s="1"/>
  <c r="P578" s="1"/>
  <c r="M579" a="1"/>
  <c r="M579" s="1"/>
  <c r="P579" s="1"/>
  <c r="M580" a="1"/>
  <c r="M580" s="1"/>
  <c r="P580" s="1"/>
  <c r="M581" a="1"/>
  <c r="M581" s="1"/>
  <c r="P581" s="1"/>
  <c r="M582" a="1"/>
  <c r="M582" s="1"/>
  <c r="P582" s="1"/>
  <c r="M583" a="1"/>
  <c r="M583" s="1"/>
  <c r="P583" s="1"/>
  <c r="M584" a="1"/>
  <c r="M584" s="1"/>
  <c r="P584" s="1"/>
  <c r="M585" a="1"/>
  <c r="M585" s="1"/>
  <c r="P585" s="1"/>
  <c r="M586" a="1"/>
  <c r="M586" s="1"/>
  <c r="P586" s="1"/>
  <c r="M587" a="1"/>
  <c r="M587" s="1"/>
  <c r="P587" s="1"/>
  <c r="M588" a="1"/>
  <c r="M588" s="1"/>
  <c r="P588" s="1"/>
  <c r="M589" a="1"/>
  <c r="M589" s="1"/>
  <c r="P589" s="1"/>
  <c r="M590" a="1"/>
  <c r="M590" s="1"/>
  <c r="P590" s="1"/>
  <c r="M591" a="1"/>
  <c r="M591" s="1"/>
  <c r="P591" s="1"/>
  <c r="M592" a="1"/>
  <c r="M592" s="1"/>
  <c r="P592" s="1"/>
  <c r="M593" a="1"/>
  <c r="M593" s="1"/>
  <c r="P593" s="1"/>
  <c r="M594" a="1"/>
  <c r="M594" s="1"/>
  <c r="P594" s="1"/>
  <c r="M595" a="1"/>
  <c r="M595" s="1"/>
  <c r="P595" s="1"/>
  <c r="M596" a="1"/>
  <c r="M596" s="1"/>
  <c r="P596" s="1"/>
  <c r="M597" a="1"/>
  <c r="M597" s="1"/>
  <c r="P597" s="1"/>
  <c r="M598" a="1"/>
  <c r="M598" s="1"/>
  <c r="P598" s="1"/>
  <c r="M599" a="1"/>
  <c r="M599" s="1"/>
  <c r="P599" s="1"/>
  <c r="M600" a="1"/>
  <c r="M600" s="1"/>
  <c r="P600" s="1"/>
  <c r="M601" a="1"/>
  <c r="M601" s="1"/>
  <c r="P601" s="1"/>
  <c r="M602" a="1"/>
  <c r="M602" s="1"/>
  <c r="P602" s="1"/>
  <c r="M603" a="1"/>
  <c r="M603" s="1"/>
  <c r="P603" s="1"/>
  <c r="M604" a="1"/>
  <c r="M604" s="1"/>
  <c r="P604" s="1"/>
  <c r="M605" a="1"/>
  <c r="M605" s="1"/>
  <c r="P605" s="1"/>
  <c r="M606" a="1"/>
  <c r="M606" s="1"/>
  <c r="P606" s="1"/>
  <c r="M607" a="1"/>
  <c r="M607" s="1"/>
  <c r="P607" s="1"/>
  <c r="M608" a="1"/>
  <c r="M608" s="1"/>
  <c r="P608" s="1"/>
  <c r="M609" a="1"/>
  <c r="M609" s="1"/>
  <c r="P609" s="1"/>
  <c r="M610" a="1"/>
  <c r="M610" s="1"/>
  <c r="P610" s="1"/>
  <c r="M611" a="1"/>
  <c r="M611" s="1"/>
  <c r="P611" s="1"/>
  <c r="M612" a="1"/>
  <c r="M612" s="1"/>
  <c r="P612" s="1"/>
  <c r="M613" a="1"/>
  <c r="M613" s="1"/>
  <c r="P613" s="1"/>
  <c r="M614" a="1"/>
  <c r="M614" s="1"/>
  <c r="P614" s="1"/>
  <c r="M615" a="1"/>
  <c r="M615" s="1"/>
  <c r="P615" s="1"/>
  <c r="M616" a="1"/>
  <c r="M616" s="1"/>
  <c r="P616" s="1"/>
  <c r="M617" a="1"/>
  <c r="M617" s="1"/>
  <c r="P617" s="1"/>
  <c r="M618" a="1"/>
  <c r="M618" s="1"/>
  <c r="P618" s="1"/>
  <c r="M619" a="1"/>
  <c r="M619" s="1"/>
  <c r="P619" s="1"/>
  <c r="M620" a="1"/>
  <c r="M620" s="1"/>
  <c r="P620" s="1"/>
  <c r="M621" a="1"/>
  <c r="M621" s="1"/>
  <c r="P621" s="1"/>
  <c r="M622" a="1"/>
  <c r="M622" s="1"/>
  <c r="P622" s="1"/>
  <c r="M623" a="1"/>
  <c r="M623" s="1"/>
  <c r="P623" s="1"/>
  <c r="M624" a="1"/>
  <c r="M624" s="1"/>
  <c r="P624" s="1"/>
  <c r="M625" a="1"/>
  <c r="M625" s="1"/>
  <c r="P625" s="1"/>
  <c r="M626" a="1"/>
  <c r="M626" s="1"/>
  <c r="P626" s="1"/>
  <c r="M627" a="1"/>
  <c r="M627" s="1"/>
  <c r="P627" s="1"/>
  <c r="M628" a="1"/>
  <c r="M628" s="1"/>
  <c r="P628" s="1"/>
  <c r="M629" a="1"/>
  <c r="M629" s="1"/>
  <c r="P629" s="1"/>
  <c r="M630" a="1"/>
  <c r="M630" s="1"/>
  <c r="P630" s="1"/>
  <c r="M631" a="1"/>
  <c r="M631" s="1"/>
  <c r="P631" s="1"/>
  <c r="M632" a="1"/>
  <c r="M632" s="1"/>
  <c r="P632" s="1"/>
  <c r="M633" a="1"/>
  <c r="M633" s="1"/>
  <c r="P633" s="1"/>
  <c r="M634" a="1"/>
  <c r="M634" s="1"/>
  <c r="P634" s="1"/>
  <c r="M635" a="1"/>
  <c r="M635" s="1"/>
  <c r="P635" s="1"/>
  <c r="M636" a="1"/>
  <c r="M636" s="1"/>
  <c r="P636" s="1"/>
  <c r="M637" a="1"/>
  <c r="M637" s="1"/>
  <c r="P637" s="1"/>
  <c r="M638" a="1"/>
  <c r="M638" s="1"/>
  <c r="P638" s="1"/>
  <c r="M639" a="1"/>
  <c r="M639" s="1"/>
  <c r="P639" s="1"/>
  <c r="M640" a="1"/>
  <c r="M640" s="1"/>
  <c r="P640" s="1"/>
  <c r="M641" a="1"/>
  <c r="M641" s="1"/>
  <c r="P641" s="1"/>
  <c r="M642" a="1"/>
  <c r="M642" s="1"/>
  <c r="P642" s="1"/>
  <c r="M643" a="1"/>
  <c r="M643" s="1"/>
  <c r="P643" s="1"/>
  <c r="M644" a="1"/>
  <c r="M644" s="1"/>
  <c r="P644" s="1"/>
  <c r="M645" a="1"/>
  <c r="M645" s="1"/>
  <c r="P645" s="1"/>
  <c r="M646" a="1"/>
  <c r="M646" s="1"/>
  <c r="P646" s="1"/>
  <c r="M647" a="1"/>
  <c r="M647" s="1"/>
  <c r="P647" s="1"/>
  <c r="M648" a="1"/>
  <c r="M648" s="1"/>
  <c r="P648" s="1"/>
  <c r="M649" a="1"/>
  <c r="M649" s="1"/>
  <c r="P649" s="1"/>
  <c r="M650" a="1"/>
  <c r="M650" s="1"/>
  <c r="P650" s="1"/>
  <c r="M651" a="1"/>
  <c r="M651" s="1"/>
  <c r="P651" s="1"/>
  <c r="M652" a="1"/>
  <c r="M652" s="1"/>
  <c r="P652" s="1"/>
  <c r="M653" a="1"/>
  <c r="M653" s="1"/>
  <c r="P653" s="1"/>
  <c r="M654" a="1"/>
  <c r="M654" s="1"/>
  <c r="P654" s="1"/>
  <c r="M655" a="1"/>
  <c r="M655" s="1"/>
  <c r="P655" s="1"/>
  <c r="M656" a="1"/>
  <c r="M656" s="1"/>
  <c r="P656" s="1"/>
  <c r="M657" a="1"/>
  <c r="M657" s="1"/>
  <c r="P657" s="1"/>
  <c r="M658" a="1"/>
  <c r="M658" s="1"/>
  <c r="P658" s="1"/>
  <c r="M659" a="1"/>
  <c r="M659" s="1"/>
  <c r="P659" s="1"/>
  <c r="M660" a="1"/>
  <c r="M660" s="1"/>
  <c r="P660" s="1"/>
  <c r="M661" a="1"/>
  <c r="M661" s="1"/>
  <c r="P661" s="1"/>
  <c r="M662" a="1"/>
  <c r="M662" s="1"/>
  <c r="P662" s="1"/>
  <c r="M663" a="1"/>
  <c r="M663" s="1"/>
  <c r="P663" s="1"/>
  <c r="M664" a="1"/>
  <c r="M664" s="1"/>
  <c r="P664" s="1"/>
  <c r="M665" a="1"/>
  <c r="M665" s="1"/>
  <c r="P665" s="1"/>
  <c r="M666" a="1"/>
  <c r="M666" s="1"/>
  <c r="P666" s="1"/>
  <c r="M667" a="1"/>
  <c r="M667" s="1"/>
  <c r="P667" s="1"/>
  <c r="M668" a="1"/>
  <c r="M668" s="1"/>
  <c r="P668" s="1"/>
  <c r="M669" a="1"/>
  <c r="M669" s="1"/>
  <c r="P669" s="1"/>
  <c r="M670" a="1"/>
  <c r="M670" s="1"/>
  <c r="P670" s="1"/>
  <c r="M671" a="1"/>
  <c r="M671" s="1"/>
  <c r="P671" s="1"/>
  <c r="M672" a="1"/>
  <c r="M672" s="1"/>
  <c r="P672" s="1"/>
  <c r="M673" a="1"/>
  <c r="M673" s="1"/>
  <c r="P673" s="1"/>
  <c r="M674" a="1"/>
  <c r="M674" s="1"/>
  <c r="P674" s="1"/>
  <c r="M675" a="1"/>
  <c r="M675" s="1"/>
  <c r="P675" s="1"/>
  <c r="M676" a="1"/>
  <c r="M676" s="1"/>
  <c r="P676" s="1"/>
  <c r="M677" a="1"/>
  <c r="M677" s="1"/>
  <c r="P677" s="1"/>
  <c r="M678" a="1"/>
  <c r="M678" s="1"/>
  <c r="P678" s="1"/>
  <c r="M679" a="1"/>
  <c r="M679" s="1"/>
  <c r="P679" s="1"/>
  <c r="M680" a="1"/>
  <c r="M680" s="1"/>
  <c r="P680" s="1"/>
  <c r="M681" a="1"/>
  <c r="M681" s="1"/>
  <c r="P681" s="1"/>
  <c r="M682" a="1"/>
  <c r="M682" s="1"/>
  <c r="P682" s="1"/>
  <c r="M683" a="1"/>
  <c r="M683" s="1"/>
  <c r="P683" s="1"/>
  <c r="M684" a="1"/>
  <c r="M684" s="1"/>
  <c r="P684" s="1"/>
  <c r="M685" a="1"/>
  <c r="M685" s="1"/>
  <c r="P685" s="1"/>
  <c r="M686" a="1"/>
  <c r="M686" s="1"/>
  <c r="P686" s="1"/>
  <c r="M687" a="1"/>
  <c r="M687" s="1"/>
  <c r="P687" s="1"/>
  <c r="M688" a="1"/>
  <c r="M688" s="1"/>
  <c r="P688" s="1"/>
  <c r="M689" a="1"/>
  <c r="M689" s="1"/>
  <c r="P689" s="1"/>
  <c r="M690" a="1"/>
  <c r="M690" s="1"/>
  <c r="P690" s="1"/>
  <c r="M691" a="1"/>
  <c r="M691" s="1"/>
  <c r="P691" s="1"/>
  <c r="M692" a="1"/>
  <c r="M692" s="1"/>
  <c r="P692" s="1"/>
  <c r="M693" a="1"/>
  <c r="M693" s="1"/>
  <c r="P693" s="1"/>
  <c r="M694" a="1"/>
  <c r="M694" s="1"/>
  <c r="P694" s="1"/>
  <c r="M695" a="1"/>
  <c r="M695" s="1"/>
  <c r="P695" s="1"/>
  <c r="M696" a="1"/>
  <c r="M696" s="1"/>
  <c r="P696" s="1"/>
  <c r="M697" a="1"/>
  <c r="M697" s="1"/>
  <c r="P697" s="1"/>
  <c r="M698" a="1"/>
  <c r="M698" s="1"/>
  <c r="P698" s="1"/>
  <c r="M699" a="1"/>
  <c r="M699" s="1"/>
  <c r="P699" s="1"/>
  <c r="M700" a="1"/>
  <c r="M700" s="1"/>
  <c r="P700" s="1"/>
  <c r="M701" a="1"/>
  <c r="M701" s="1"/>
  <c r="P701" s="1"/>
  <c r="M702" a="1"/>
  <c r="M702" s="1"/>
  <c r="P702" s="1"/>
  <c r="M703" a="1"/>
  <c r="M703" s="1"/>
  <c r="P703" s="1"/>
  <c r="M704" a="1"/>
  <c r="M704" s="1"/>
  <c r="P704" s="1"/>
  <c r="M705" a="1"/>
  <c r="M705" s="1"/>
  <c r="P705" s="1"/>
  <c r="M706" a="1"/>
  <c r="M706" s="1"/>
  <c r="P706" s="1"/>
  <c r="M707" a="1"/>
  <c r="M707" s="1"/>
  <c r="P707" s="1"/>
  <c r="M708" a="1"/>
  <c r="M708" s="1"/>
  <c r="P708" s="1"/>
  <c r="M709" a="1"/>
  <c r="M709" s="1"/>
  <c r="P709" s="1"/>
  <c r="M710" a="1"/>
  <c r="M710" s="1"/>
  <c r="P710" s="1"/>
  <c r="M711" a="1"/>
  <c r="M711" s="1"/>
  <c r="P711" s="1"/>
  <c r="M712" a="1"/>
  <c r="M712" s="1"/>
  <c r="P712" s="1"/>
  <c r="M713" a="1"/>
  <c r="M713" s="1"/>
  <c r="P713" s="1"/>
  <c r="M714" a="1"/>
  <c r="M714" s="1"/>
  <c r="P714" s="1"/>
  <c r="M715" a="1"/>
  <c r="M715" s="1"/>
  <c r="P715" s="1"/>
  <c r="M716" a="1"/>
  <c r="M716" s="1"/>
  <c r="P716" s="1"/>
  <c r="M717" a="1"/>
  <c r="M717" s="1"/>
  <c r="P717" s="1"/>
  <c r="M718" a="1"/>
  <c r="M718" s="1"/>
  <c r="P718" s="1"/>
  <c r="M719" a="1"/>
  <c r="M719" s="1"/>
  <c r="P719" s="1"/>
  <c r="M720" a="1"/>
  <c r="M720" s="1"/>
  <c r="P720" s="1"/>
  <c r="M721" a="1"/>
  <c r="M721" s="1"/>
  <c r="P721" s="1"/>
  <c r="M722" a="1"/>
  <c r="M722" s="1"/>
  <c r="P722" s="1"/>
  <c r="M723" a="1"/>
  <c r="M723" s="1"/>
  <c r="P723" s="1"/>
  <c r="M724" a="1"/>
  <c r="M724" s="1"/>
  <c r="P724" s="1"/>
  <c r="M725" a="1"/>
  <c r="M725" s="1"/>
  <c r="P725" s="1"/>
  <c r="M726" a="1"/>
  <c r="M726" s="1"/>
  <c r="P726" s="1"/>
  <c r="M727" a="1"/>
  <c r="M727" s="1"/>
  <c r="P727" s="1"/>
  <c r="M728" a="1"/>
  <c r="M728" s="1"/>
  <c r="P728" s="1"/>
  <c r="M729" a="1"/>
  <c r="M729" s="1"/>
  <c r="P729" s="1"/>
  <c r="M730" a="1"/>
  <c r="M730" s="1"/>
  <c r="P730" s="1"/>
  <c r="M731" a="1"/>
  <c r="M731" s="1"/>
  <c r="P731" s="1"/>
  <c r="M732" a="1"/>
  <c r="M732" s="1"/>
  <c r="P732" s="1"/>
  <c r="M733" a="1"/>
  <c r="M733" s="1"/>
  <c r="P733" s="1"/>
  <c r="M734" a="1"/>
  <c r="M734" s="1"/>
  <c r="P734" s="1"/>
  <c r="M735" a="1"/>
  <c r="M735" s="1"/>
  <c r="P735" s="1"/>
  <c r="M736" a="1"/>
  <c r="M736" s="1"/>
  <c r="P736" s="1"/>
  <c r="M737" a="1"/>
  <c r="M737" s="1"/>
  <c r="P737" s="1"/>
  <c r="M738" a="1"/>
  <c r="M738" s="1"/>
  <c r="P738" s="1"/>
  <c r="M739" a="1"/>
  <c r="M739" s="1"/>
  <c r="P739" s="1"/>
  <c r="M740" a="1"/>
  <c r="M740" s="1"/>
  <c r="P740" s="1"/>
  <c r="M741" a="1"/>
  <c r="M741" s="1"/>
  <c r="P741" s="1"/>
  <c r="M742" a="1"/>
  <c r="M742" s="1"/>
  <c r="P742" s="1"/>
  <c r="M743" a="1"/>
  <c r="M743" s="1"/>
  <c r="P743" s="1"/>
  <c r="M744" a="1"/>
  <c r="M744" s="1"/>
  <c r="P744" s="1"/>
  <c r="M745" a="1"/>
  <c r="M745" s="1"/>
  <c r="P745" s="1"/>
  <c r="M746" a="1"/>
  <c r="M746" s="1"/>
  <c r="P746" s="1"/>
  <c r="M747" a="1"/>
  <c r="M747" s="1"/>
  <c r="P747" s="1"/>
  <c r="M748" a="1"/>
  <c r="M748" s="1"/>
  <c r="P748" s="1"/>
  <c r="M749" a="1"/>
  <c r="M749" s="1"/>
  <c r="P749" s="1"/>
  <c r="M750" a="1"/>
  <c r="M750" s="1"/>
  <c r="P750" s="1"/>
  <c r="M751" a="1"/>
  <c r="M751" s="1"/>
  <c r="P751" s="1"/>
  <c r="M752" a="1"/>
  <c r="M752" s="1"/>
  <c r="P752" s="1"/>
  <c r="M753" a="1"/>
  <c r="M753" s="1"/>
  <c r="P753" s="1"/>
  <c r="M754" a="1"/>
  <c r="M754" s="1"/>
  <c r="P754" s="1"/>
  <c r="M755" a="1"/>
  <c r="M755" s="1"/>
  <c r="P755" s="1"/>
  <c r="M756" a="1"/>
  <c r="M756" s="1"/>
  <c r="P756" s="1"/>
  <c r="M757" a="1"/>
  <c r="M757" s="1"/>
  <c r="P757" s="1"/>
  <c r="M758" a="1"/>
  <c r="M758" s="1"/>
  <c r="P758" s="1"/>
  <c r="M759" a="1"/>
  <c r="M759" s="1"/>
  <c r="P759" s="1"/>
  <c r="M760" a="1"/>
  <c r="M760" s="1"/>
  <c r="P760" s="1"/>
  <c r="M761" a="1"/>
  <c r="M761" s="1"/>
  <c r="P761" s="1"/>
  <c r="M762" a="1"/>
  <c r="M762" s="1"/>
  <c r="P762" s="1"/>
  <c r="M763" a="1"/>
  <c r="M763" s="1"/>
  <c r="P763" s="1"/>
  <c r="M764" a="1"/>
  <c r="M764" s="1"/>
  <c r="P764" s="1"/>
  <c r="M765" a="1"/>
  <c r="M765" s="1"/>
  <c r="P765" s="1"/>
  <c r="M766" a="1"/>
  <c r="M766" s="1"/>
  <c r="P766" s="1"/>
  <c r="M767" a="1"/>
  <c r="M767" s="1"/>
  <c r="P767" s="1"/>
  <c r="M768" a="1"/>
  <c r="M768" s="1"/>
  <c r="P768" s="1"/>
  <c r="M769" a="1"/>
  <c r="M769" s="1"/>
  <c r="P769" s="1"/>
  <c r="M770" a="1"/>
  <c r="M770" s="1"/>
  <c r="P770" s="1"/>
  <c r="M771" a="1"/>
  <c r="M771" s="1"/>
  <c r="P771" s="1"/>
  <c r="M772" a="1"/>
  <c r="M772" s="1"/>
  <c r="P772" s="1"/>
  <c r="M773" a="1"/>
  <c r="M773" s="1"/>
  <c r="P773" s="1"/>
  <c r="M774" a="1"/>
  <c r="M774" s="1"/>
  <c r="P774" s="1"/>
  <c r="M775" a="1"/>
  <c r="M775" s="1"/>
  <c r="P775" s="1"/>
  <c r="M776" a="1"/>
  <c r="M776" s="1"/>
  <c r="P776" s="1"/>
  <c r="M777" a="1"/>
  <c r="M777" s="1"/>
  <c r="P777" s="1"/>
  <c r="M778" a="1"/>
  <c r="M778" s="1"/>
  <c r="P778" s="1"/>
  <c r="M779" a="1"/>
  <c r="M779" s="1"/>
  <c r="P779" s="1"/>
  <c r="M780" a="1"/>
  <c r="M780" s="1"/>
  <c r="P780" s="1"/>
  <c r="M781" a="1"/>
  <c r="M781" s="1"/>
  <c r="P781" s="1"/>
  <c r="M782" a="1"/>
  <c r="M782" s="1"/>
  <c r="P782" s="1"/>
  <c r="M783" a="1"/>
  <c r="M783" s="1"/>
  <c r="P783" s="1"/>
  <c r="M784" a="1"/>
  <c r="M784" s="1"/>
  <c r="P784" s="1"/>
  <c r="M785" a="1"/>
  <c r="M785" s="1"/>
  <c r="P785" s="1"/>
  <c r="M786" a="1"/>
  <c r="M786" s="1"/>
  <c r="P786" s="1"/>
  <c r="M787" a="1"/>
  <c r="M787" s="1"/>
  <c r="P787" s="1"/>
  <c r="M788" a="1"/>
  <c r="M788" s="1"/>
  <c r="P788" s="1"/>
  <c r="M789" a="1"/>
  <c r="M789" s="1"/>
  <c r="P789" s="1"/>
  <c r="M790" a="1"/>
  <c r="M790" s="1"/>
  <c r="P790" s="1"/>
  <c r="M791" a="1"/>
  <c r="M791" s="1"/>
  <c r="P791" s="1"/>
  <c r="M792" a="1"/>
  <c r="M792" s="1"/>
  <c r="P792" s="1"/>
  <c r="M793" a="1"/>
  <c r="M793" s="1"/>
  <c r="P793" s="1"/>
  <c r="M794" a="1"/>
  <c r="M794" s="1"/>
  <c r="P794" s="1"/>
  <c r="M795" a="1"/>
  <c r="M795" s="1"/>
  <c r="P795" s="1"/>
  <c r="M796" a="1"/>
  <c r="M796" s="1"/>
  <c r="P796" s="1"/>
  <c r="M797" a="1"/>
  <c r="M797" s="1"/>
  <c r="P797" s="1"/>
  <c r="M798" a="1"/>
  <c r="M798" s="1"/>
  <c r="P798" s="1"/>
  <c r="M799" a="1"/>
  <c r="M799" s="1"/>
  <c r="P799" s="1"/>
  <c r="M800" a="1"/>
  <c r="M800" s="1"/>
  <c r="P800" s="1"/>
  <c r="M801" a="1"/>
  <c r="M801" s="1"/>
  <c r="P801" s="1"/>
  <c r="M802" a="1"/>
  <c r="M802" s="1"/>
  <c r="P802" s="1"/>
  <c r="M803" a="1"/>
  <c r="M803" s="1"/>
  <c r="P803" s="1"/>
  <c r="M804" a="1"/>
  <c r="M804" s="1"/>
  <c r="P804" s="1"/>
  <c r="M805" a="1"/>
  <c r="M805" s="1"/>
  <c r="P805" s="1"/>
  <c r="M806" a="1"/>
  <c r="M806" s="1"/>
  <c r="P806" s="1"/>
  <c r="M807" a="1"/>
  <c r="M807" s="1"/>
  <c r="P807" s="1"/>
  <c r="M808" a="1"/>
  <c r="M808" s="1"/>
  <c r="P808" s="1"/>
  <c r="M809" a="1"/>
  <c r="M809" s="1"/>
  <c r="P809" s="1"/>
  <c r="M810" a="1"/>
  <c r="M810" s="1"/>
  <c r="P810" s="1"/>
  <c r="M811" a="1"/>
  <c r="M811" s="1"/>
  <c r="P811" s="1"/>
  <c r="M812" a="1"/>
  <c r="M812" s="1"/>
  <c r="P812" s="1"/>
  <c r="M813" a="1"/>
  <c r="M813" s="1"/>
  <c r="P813" s="1"/>
  <c r="M814" a="1"/>
  <c r="M814" s="1"/>
  <c r="P814" s="1"/>
  <c r="M815" a="1"/>
  <c r="M815" s="1"/>
  <c r="P815" s="1"/>
  <c r="M816" a="1"/>
  <c r="M816" s="1"/>
  <c r="P816" s="1"/>
  <c r="M817" a="1"/>
  <c r="M817" s="1"/>
  <c r="P817" s="1"/>
  <c r="M818" a="1"/>
  <c r="M818" s="1"/>
  <c r="P818" s="1"/>
  <c r="M819" a="1"/>
  <c r="M819" s="1"/>
  <c r="P819" s="1"/>
  <c r="M820" a="1"/>
  <c r="M820" s="1"/>
  <c r="P820" s="1"/>
  <c r="M821" a="1"/>
  <c r="M821" s="1"/>
  <c r="P821" s="1"/>
  <c r="M822" a="1"/>
  <c r="M822" s="1"/>
  <c r="P822" s="1"/>
  <c r="M823" a="1"/>
  <c r="M823" s="1"/>
  <c r="P823" s="1"/>
  <c r="M824" a="1"/>
  <c r="M824" s="1"/>
  <c r="P824" s="1"/>
  <c r="M825" a="1"/>
  <c r="M825" s="1"/>
  <c r="P825" s="1"/>
  <c r="M826" a="1"/>
  <c r="M826" s="1"/>
  <c r="P826" s="1"/>
  <c r="M827" a="1"/>
  <c r="M827" s="1"/>
  <c r="P827" s="1"/>
  <c r="M828" a="1"/>
  <c r="M828" s="1"/>
  <c r="P828" s="1"/>
  <c r="M829" a="1"/>
  <c r="M829" s="1"/>
  <c r="P829" s="1"/>
  <c r="M830" a="1"/>
  <c r="M830" s="1"/>
  <c r="P830" s="1"/>
  <c r="M831" a="1"/>
  <c r="M831" s="1"/>
  <c r="P831" s="1"/>
  <c r="M832" a="1"/>
  <c r="M832" s="1"/>
  <c r="P832" s="1"/>
  <c r="M833" a="1"/>
  <c r="M833" s="1"/>
  <c r="P833" s="1"/>
  <c r="M834" a="1"/>
  <c r="M834" s="1"/>
  <c r="P834" s="1"/>
  <c r="M835" a="1"/>
  <c r="M835" s="1"/>
  <c r="P835" s="1"/>
  <c r="M836" a="1"/>
  <c r="M836" s="1"/>
  <c r="P836" s="1"/>
  <c r="M837" a="1"/>
  <c r="M837" s="1"/>
  <c r="P837" s="1"/>
  <c r="M838" a="1"/>
  <c r="M838" s="1"/>
  <c r="P838" s="1"/>
  <c r="M839" a="1"/>
  <c r="M839" s="1"/>
  <c r="P839" s="1"/>
  <c r="M840" a="1"/>
  <c r="M840" s="1"/>
  <c r="P840" s="1"/>
  <c r="M841" a="1"/>
  <c r="M841" s="1"/>
  <c r="P841" s="1"/>
  <c r="M842" a="1"/>
  <c r="M842" s="1"/>
  <c r="P842" s="1"/>
  <c r="M843" a="1"/>
  <c r="M843" s="1"/>
  <c r="P843" s="1"/>
  <c r="M844" a="1"/>
  <c r="M844" s="1"/>
  <c r="P844" s="1"/>
  <c r="M845" a="1"/>
  <c r="M845" s="1"/>
  <c r="P845" s="1"/>
  <c r="M846" a="1"/>
  <c r="M846" s="1"/>
  <c r="P846" s="1"/>
  <c r="M847" a="1"/>
  <c r="M847" s="1"/>
  <c r="P847" s="1"/>
  <c r="M848" a="1"/>
  <c r="M848" s="1"/>
  <c r="P848" s="1"/>
  <c r="M849" a="1"/>
  <c r="M849" s="1"/>
  <c r="P849" s="1"/>
  <c r="M850" a="1"/>
  <c r="M850" s="1"/>
  <c r="P850" s="1"/>
  <c r="M851" a="1"/>
  <c r="M851" s="1"/>
  <c r="P851" s="1"/>
  <c r="M852" a="1"/>
  <c r="M852" s="1"/>
  <c r="P852" s="1"/>
  <c r="M853" a="1"/>
  <c r="M853" s="1"/>
  <c r="P853" s="1"/>
  <c r="M854" a="1"/>
  <c r="M854" s="1"/>
  <c r="P854" s="1"/>
  <c r="M855" a="1"/>
  <c r="M855" s="1"/>
  <c r="P855" s="1"/>
  <c r="M856" a="1"/>
  <c r="M856" s="1"/>
  <c r="P856" s="1"/>
  <c r="M857" a="1"/>
  <c r="M857" s="1"/>
  <c r="P857" s="1"/>
  <c r="M858" a="1"/>
  <c r="M858" s="1"/>
  <c r="P858" s="1"/>
  <c r="M859" a="1"/>
  <c r="M859" s="1"/>
  <c r="P859" s="1"/>
  <c r="M860" a="1"/>
  <c r="M860" s="1"/>
  <c r="P860" s="1"/>
  <c r="M861" a="1"/>
  <c r="M861" s="1"/>
  <c r="P861" s="1"/>
  <c r="M862" a="1"/>
  <c r="M862" s="1"/>
  <c r="P862" s="1"/>
  <c r="M863" a="1"/>
  <c r="M863" s="1"/>
  <c r="P863" s="1"/>
  <c r="M864" a="1"/>
  <c r="M864" s="1"/>
  <c r="P864" s="1"/>
  <c r="M865" a="1"/>
  <c r="M865" s="1"/>
  <c r="P865" s="1"/>
  <c r="M866" a="1"/>
  <c r="M866" s="1"/>
  <c r="P866" s="1"/>
  <c r="M867" a="1"/>
  <c r="M867" s="1"/>
  <c r="P867" s="1"/>
  <c r="M868" a="1"/>
  <c r="M868" s="1"/>
  <c r="P868" s="1"/>
  <c r="M869" a="1"/>
  <c r="M869" s="1"/>
  <c r="P869" s="1"/>
  <c r="M870" a="1"/>
  <c r="M870" s="1"/>
  <c r="P870" s="1"/>
  <c r="M871" a="1"/>
  <c r="M871" s="1"/>
  <c r="P871" s="1"/>
  <c r="M872" a="1"/>
  <c r="M872" s="1"/>
  <c r="P872" s="1"/>
  <c r="M873" a="1"/>
  <c r="M873" s="1"/>
  <c r="P873" s="1"/>
  <c r="M874" a="1"/>
  <c r="M874" s="1"/>
  <c r="P874" s="1"/>
  <c r="M875" a="1"/>
  <c r="M875" s="1"/>
  <c r="P875" s="1"/>
  <c r="M876" a="1"/>
  <c r="M876" s="1"/>
  <c r="P876" s="1"/>
  <c r="M877" a="1"/>
  <c r="M877" s="1"/>
  <c r="P877" s="1"/>
  <c r="M878" a="1"/>
  <c r="M878" s="1"/>
  <c r="P878" s="1"/>
  <c r="M879" a="1"/>
  <c r="M879" s="1"/>
  <c r="P879" s="1"/>
  <c r="M880" a="1"/>
  <c r="M880" s="1"/>
  <c r="P880" s="1"/>
  <c r="M881" a="1"/>
  <c r="M881" s="1"/>
  <c r="P881" s="1"/>
  <c r="M882" a="1"/>
  <c r="M882" s="1"/>
  <c r="P882" s="1"/>
  <c r="M883" a="1"/>
  <c r="M883" s="1"/>
  <c r="P883" s="1"/>
  <c r="M884" a="1"/>
  <c r="M884" s="1"/>
  <c r="P884" s="1"/>
  <c r="M885" a="1"/>
  <c r="M885" s="1"/>
  <c r="P885" s="1"/>
  <c r="M886" a="1"/>
  <c r="M886" s="1"/>
  <c r="P886" s="1"/>
  <c r="M887" a="1"/>
  <c r="M887" s="1"/>
  <c r="P887" s="1"/>
  <c r="M888" a="1"/>
  <c r="M888" s="1"/>
  <c r="P888" s="1"/>
  <c r="M889" a="1"/>
  <c r="M889" s="1"/>
  <c r="P889" s="1"/>
  <c r="M890" a="1"/>
  <c r="M890" s="1"/>
  <c r="P890" s="1"/>
  <c r="M891" a="1"/>
  <c r="M891" s="1"/>
  <c r="P891" s="1"/>
  <c r="M892" a="1"/>
  <c r="M892" s="1"/>
  <c r="P892" s="1"/>
  <c r="M893" a="1"/>
  <c r="M893" s="1"/>
  <c r="P893" s="1"/>
  <c r="M894" a="1"/>
  <c r="M894" s="1"/>
  <c r="P894" s="1"/>
  <c r="M895" a="1"/>
  <c r="M895" s="1"/>
  <c r="P895" s="1"/>
  <c r="M896" a="1"/>
  <c r="M896" s="1"/>
  <c r="P896" s="1"/>
  <c r="M897" a="1"/>
  <c r="M897" s="1"/>
  <c r="P897" s="1"/>
  <c r="M898" a="1"/>
  <c r="M898" s="1"/>
  <c r="P898" s="1"/>
  <c r="M899" a="1"/>
  <c r="M899" s="1"/>
  <c r="P899" s="1"/>
  <c r="M900" a="1"/>
  <c r="M900" s="1"/>
  <c r="P900" s="1"/>
  <c r="M901" a="1"/>
  <c r="M901" s="1"/>
  <c r="P901" s="1"/>
  <c r="M902" a="1"/>
  <c r="M902" s="1"/>
  <c r="P902" s="1"/>
  <c r="M903" a="1"/>
  <c r="M903" s="1"/>
  <c r="P903" s="1"/>
  <c r="M904" a="1"/>
  <c r="M904" s="1"/>
  <c r="P904" s="1"/>
  <c r="M905" a="1"/>
  <c r="M905" s="1"/>
  <c r="P905" s="1"/>
  <c r="M906" a="1"/>
  <c r="M906" s="1"/>
  <c r="P906" s="1"/>
  <c r="M907" a="1"/>
  <c r="M907" s="1"/>
  <c r="P907" s="1"/>
  <c r="M908" a="1"/>
  <c r="M908" s="1"/>
  <c r="P908" s="1"/>
  <c r="M909" a="1"/>
  <c r="M909" s="1"/>
  <c r="P909" s="1"/>
  <c r="M910" a="1"/>
  <c r="M910" s="1"/>
  <c r="P910" s="1"/>
  <c r="M911" a="1"/>
  <c r="M911" s="1"/>
  <c r="P911" s="1"/>
  <c r="M912" a="1"/>
  <c r="M912" s="1"/>
  <c r="P912" s="1"/>
  <c r="M913" a="1"/>
  <c r="M913" s="1"/>
  <c r="P913" s="1"/>
  <c r="M914" a="1"/>
  <c r="M914" s="1"/>
  <c r="P914" s="1"/>
  <c r="M915" a="1"/>
  <c r="M915" s="1"/>
  <c r="P915" s="1"/>
  <c r="M916" a="1"/>
  <c r="M916" s="1"/>
  <c r="P916" s="1"/>
  <c r="M917" a="1"/>
  <c r="M917" s="1"/>
  <c r="P917" s="1"/>
  <c r="M918" a="1"/>
  <c r="M918" s="1"/>
  <c r="P918" s="1"/>
  <c r="M919" a="1"/>
  <c r="M919" s="1"/>
  <c r="P919" s="1"/>
  <c r="M920" a="1"/>
  <c r="M920" s="1"/>
  <c r="P920" s="1"/>
  <c r="M921" a="1"/>
  <c r="M921" s="1"/>
  <c r="P921" s="1"/>
  <c r="M922" a="1"/>
  <c r="M922" s="1"/>
  <c r="P922" s="1"/>
  <c r="M923" a="1"/>
  <c r="M923" s="1"/>
  <c r="P923" s="1"/>
  <c r="M924" a="1"/>
  <c r="M924" s="1"/>
  <c r="P924" s="1"/>
  <c r="M925" a="1"/>
  <c r="M925" s="1"/>
  <c r="P925" s="1"/>
  <c r="M926" a="1"/>
  <c r="M926" s="1"/>
  <c r="P926" s="1"/>
  <c r="M927" a="1"/>
  <c r="M927" s="1"/>
  <c r="P927" s="1"/>
  <c r="M928" a="1"/>
  <c r="M928" s="1"/>
  <c r="P928" s="1"/>
  <c r="M929" a="1"/>
  <c r="M929" s="1"/>
  <c r="P929" s="1"/>
  <c r="M930" a="1"/>
  <c r="M930" s="1"/>
  <c r="P930" s="1"/>
  <c r="M931" a="1"/>
  <c r="M931" s="1"/>
  <c r="P931" s="1"/>
  <c r="M932" a="1"/>
  <c r="M932" s="1"/>
  <c r="P932" s="1"/>
  <c r="M933" a="1"/>
  <c r="M933" s="1"/>
  <c r="P933" s="1"/>
  <c r="M934" a="1"/>
  <c r="M934" s="1"/>
  <c r="P934" s="1"/>
  <c r="M935" a="1"/>
  <c r="M935" s="1"/>
  <c r="P935" s="1"/>
  <c r="M936" a="1"/>
  <c r="M936" s="1"/>
  <c r="P936" s="1"/>
  <c r="M937" a="1"/>
  <c r="M937" s="1"/>
  <c r="P937" s="1"/>
  <c r="M938" a="1"/>
  <c r="M938" s="1"/>
  <c r="P938" s="1"/>
  <c r="M939" a="1"/>
  <c r="M939" s="1"/>
  <c r="P939" s="1"/>
  <c r="M940" a="1"/>
  <c r="M940" s="1"/>
  <c r="P940" s="1"/>
  <c r="M941" a="1"/>
  <c r="M941" s="1"/>
  <c r="P941" s="1"/>
  <c r="M942" a="1"/>
  <c r="M942" s="1"/>
  <c r="P942" s="1"/>
  <c r="M943" a="1"/>
  <c r="M943" s="1"/>
  <c r="P943" s="1"/>
  <c r="M944" a="1"/>
  <c r="M944" s="1"/>
  <c r="P944" s="1"/>
  <c r="M945" a="1"/>
  <c r="M945" s="1"/>
  <c r="P945" s="1"/>
  <c r="M946" a="1"/>
  <c r="M946" s="1"/>
  <c r="P946" s="1"/>
  <c r="M947" a="1"/>
  <c r="M947" s="1"/>
  <c r="P947" s="1"/>
  <c r="M948" a="1"/>
  <c r="M948" s="1"/>
  <c r="P948" s="1"/>
  <c r="M949" a="1"/>
  <c r="M949" s="1"/>
  <c r="P949" s="1"/>
  <c r="M950" a="1"/>
  <c r="M950" s="1"/>
  <c r="P950" s="1"/>
  <c r="M951" a="1"/>
  <c r="M951" s="1"/>
  <c r="P951" s="1"/>
  <c r="M952" a="1"/>
  <c r="M952" s="1"/>
  <c r="P952" s="1"/>
  <c r="M953" a="1"/>
  <c r="M953" s="1"/>
  <c r="P953" s="1"/>
  <c r="M954" a="1"/>
  <c r="M954" s="1"/>
  <c r="P954" s="1"/>
  <c r="M955" a="1"/>
  <c r="M955" s="1"/>
  <c r="P955" s="1"/>
  <c r="M956" a="1"/>
  <c r="M956" s="1"/>
  <c r="P956" s="1"/>
  <c r="M957" a="1"/>
  <c r="M957" s="1"/>
  <c r="P957" s="1"/>
  <c r="M958" a="1"/>
  <c r="M958" s="1"/>
  <c r="P958" s="1"/>
  <c r="M959" a="1"/>
  <c r="M959" s="1"/>
  <c r="P959" s="1"/>
  <c r="M960" a="1"/>
  <c r="M960" s="1"/>
  <c r="P960" s="1"/>
  <c r="M961" a="1"/>
  <c r="M961" s="1"/>
  <c r="P961" s="1"/>
  <c r="M962" a="1"/>
  <c r="M962" s="1"/>
  <c r="P962" s="1"/>
  <c r="M963" a="1"/>
  <c r="M963" s="1"/>
  <c r="P963" s="1"/>
  <c r="M964" a="1"/>
  <c r="M964" s="1"/>
  <c r="P964" s="1"/>
  <c r="M965" a="1"/>
  <c r="M965" s="1"/>
  <c r="P965" s="1"/>
  <c r="M966" a="1"/>
  <c r="M966" s="1"/>
  <c r="P966" s="1"/>
  <c r="M967" a="1"/>
  <c r="M967" s="1"/>
  <c r="P967" s="1"/>
  <c r="M968" a="1"/>
  <c r="M968" s="1"/>
  <c r="P968" s="1"/>
  <c r="M969" a="1"/>
  <c r="M969" s="1"/>
  <c r="P969" s="1"/>
  <c r="M970" a="1"/>
  <c r="M970" s="1"/>
  <c r="P970" s="1"/>
  <c r="M971" a="1"/>
  <c r="M971" s="1"/>
  <c r="P971" s="1"/>
  <c r="M972" a="1"/>
  <c r="M972" s="1"/>
  <c r="P972" s="1"/>
  <c r="M973" a="1"/>
  <c r="M973" s="1"/>
  <c r="P973" s="1"/>
  <c r="M974" a="1"/>
  <c r="M974" s="1"/>
  <c r="P974" s="1"/>
  <c r="M975" a="1"/>
  <c r="M975" s="1"/>
  <c r="P975" s="1"/>
  <c r="M976" a="1"/>
  <c r="M976" s="1"/>
  <c r="P976" s="1"/>
  <c r="M977" a="1"/>
  <c r="M977" s="1"/>
  <c r="P977" s="1"/>
  <c r="M978" a="1"/>
  <c r="M978" s="1"/>
  <c r="P978" s="1"/>
  <c r="M979" a="1"/>
  <c r="M979" s="1"/>
  <c r="P979" s="1"/>
  <c r="M980" a="1"/>
  <c r="M980" s="1"/>
  <c r="P980" s="1"/>
  <c r="M981" a="1"/>
  <c r="M981" s="1"/>
  <c r="P981" s="1"/>
  <c r="M982" a="1"/>
  <c r="M982" s="1"/>
  <c r="P982" s="1"/>
  <c r="M983" a="1"/>
  <c r="M983" s="1"/>
  <c r="P983" s="1"/>
  <c r="M984" a="1"/>
  <c r="M984" s="1"/>
  <c r="P984" s="1"/>
  <c r="M985" a="1"/>
  <c r="M985" s="1"/>
  <c r="P985" s="1"/>
  <c r="M986" a="1"/>
  <c r="M986" s="1"/>
  <c r="P986" s="1"/>
  <c r="M987" a="1"/>
  <c r="M987" s="1"/>
  <c r="P987" s="1"/>
  <c r="M988" a="1"/>
  <c r="M988" s="1"/>
  <c r="P988" s="1"/>
  <c r="M989" a="1"/>
  <c r="M989" s="1"/>
  <c r="P989" s="1"/>
  <c r="M990" a="1"/>
  <c r="M990" s="1"/>
  <c r="P990" s="1"/>
  <c r="M991" a="1"/>
  <c r="M991" s="1"/>
  <c r="P991" s="1"/>
  <c r="M992" a="1"/>
  <c r="M992" s="1"/>
  <c r="P992" s="1"/>
  <c r="M993" a="1"/>
  <c r="M993" s="1"/>
  <c r="P993" s="1"/>
  <c r="M994" a="1"/>
  <c r="M994" s="1"/>
  <c r="P994" s="1"/>
  <c r="M995" a="1"/>
  <c r="M995" s="1"/>
  <c r="P995" s="1"/>
  <c r="M996" a="1"/>
  <c r="M996" s="1"/>
  <c r="P996" s="1"/>
  <c r="M997" a="1"/>
  <c r="M997" s="1"/>
  <c r="P997" s="1"/>
  <c r="M998" a="1"/>
  <c r="M998" s="1"/>
  <c r="P998" s="1"/>
  <c r="M999" a="1"/>
  <c r="M999" s="1"/>
  <c r="P999" s="1"/>
  <c r="M1000" a="1"/>
  <c r="M1000" s="1"/>
  <c r="P1000" s="1"/>
  <c r="M1001" a="1"/>
  <c r="M1001" s="1"/>
  <c r="P1001" s="1"/>
  <c r="M1002" a="1"/>
  <c r="M1002" s="1"/>
  <c r="P1002" s="1"/>
  <c r="M1003" a="1"/>
  <c r="M1003" s="1"/>
  <c r="P1003" s="1"/>
  <c r="M1004" a="1"/>
  <c r="M1004" s="1"/>
  <c r="P1004" s="1"/>
  <c r="M1005" a="1"/>
  <c r="M1005" s="1"/>
  <c r="P1005" s="1"/>
  <c r="M1006" a="1"/>
  <c r="M1006" s="1"/>
  <c r="P1006" s="1"/>
  <c r="M1007" a="1"/>
  <c r="M1007" s="1"/>
  <c r="P1007" s="1"/>
  <c r="M1008" a="1"/>
  <c r="M1008" s="1"/>
  <c r="P1008" s="1"/>
  <c r="M1009" a="1"/>
  <c r="M1009" s="1"/>
  <c r="P1009" s="1"/>
  <c r="M1010" a="1"/>
  <c r="M1010" s="1"/>
  <c r="P1010" s="1"/>
  <c r="M1011" a="1"/>
  <c r="M1011" s="1"/>
  <c r="P1011" s="1"/>
  <c r="M1012" a="1"/>
  <c r="M1012" s="1"/>
  <c r="P1012" s="1"/>
  <c r="M1013" a="1"/>
  <c r="M1013" s="1"/>
  <c r="P1013" s="1"/>
  <c r="M1014" a="1"/>
  <c r="M1014" s="1"/>
  <c r="P1014" s="1"/>
  <c r="M1015" a="1"/>
  <c r="M1015" s="1"/>
  <c r="P1015" s="1"/>
  <c r="M1016" a="1"/>
  <c r="M1016" s="1"/>
  <c r="P1016" s="1"/>
  <c r="M1017" a="1"/>
  <c r="M1017" s="1"/>
  <c r="P1017" s="1"/>
  <c r="M1018" a="1"/>
  <c r="M1018" s="1"/>
  <c r="P1018" s="1"/>
  <c r="M1019" a="1"/>
  <c r="M1019" s="1"/>
  <c r="P1019" s="1"/>
  <c r="M1020" a="1"/>
  <c r="M1020" s="1"/>
  <c r="P1020" s="1"/>
  <c r="M1021" a="1"/>
  <c r="M1021" s="1"/>
  <c r="P1021" s="1"/>
  <c r="M1022" a="1"/>
  <c r="M1022" s="1"/>
  <c r="P1022" s="1"/>
  <c r="M1023" a="1"/>
  <c r="M1023" s="1"/>
  <c r="P1023" s="1"/>
  <c r="M1024" a="1"/>
  <c r="M1024" s="1"/>
  <c r="P1024" s="1"/>
  <c r="M1025" a="1"/>
  <c r="M1025" s="1"/>
  <c r="P1025" s="1"/>
  <c r="M1026" a="1"/>
  <c r="M1026" s="1"/>
  <c r="P1026" s="1"/>
  <c r="M1027" a="1"/>
  <c r="M1027" s="1"/>
  <c r="P1027" s="1"/>
  <c r="M1028" a="1"/>
  <c r="M1028" s="1"/>
  <c r="P1028" s="1"/>
  <c r="M1029" a="1"/>
  <c r="M1029" s="1"/>
  <c r="P1029" s="1"/>
  <c r="M1030" a="1"/>
  <c r="M1030" s="1"/>
  <c r="P1030" s="1"/>
  <c r="M1031" a="1"/>
  <c r="M1031" s="1"/>
  <c r="P1031" s="1"/>
  <c r="M1032" a="1"/>
  <c r="M1032" s="1"/>
  <c r="P1032" s="1"/>
  <c r="M1033" a="1"/>
  <c r="M1033" s="1"/>
  <c r="P1033" s="1"/>
  <c r="M1034" a="1"/>
  <c r="M1034" s="1"/>
  <c r="P1034" s="1"/>
  <c r="M1035" a="1"/>
  <c r="M1035" s="1"/>
  <c r="P1035" s="1"/>
  <c r="M1036" a="1"/>
  <c r="M1036" s="1"/>
  <c r="P1036" s="1"/>
  <c r="M1037" a="1"/>
  <c r="M1037" s="1"/>
  <c r="P1037" s="1"/>
  <c r="M1038" a="1"/>
  <c r="M1038" s="1"/>
  <c r="P1038" s="1"/>
  <c r="M1039" a="1"/>
  <c r="M1039" s="1"/>
  <c r="P1039" s="1"/>
  <c r="M1040" a="1"/>
  <c r="M1040" s="1"/>
  <c r="P1040" s="1"/>
  <c r="M1041" a="1"/>
  <c r="M1041" s="1"/>
  <c r="P1041" s="1"/>
  <c r="M1042" a="1"/>
  <c r="M1042" s="1"/>
  <c r="P1042" s="1"/>
  <c r="M1043" a="1"/>
  <c r="M1043" s="1"/>
  <c r="P1043" s="1"/>
  <c r="M1044" a="1"/>
  <c r="M1044" s="1"/>
  <c r="P1044" s="1"/>
  <c r="M1045" a="1"/>
  <c r="M1045" s="1"/>
  <c r="P1045" s="1"/>
  <c r="M1046" a="1"/>
  <c r="M1046" s="1"/>
  <c r="P1046" s="1"/>
  <c r="M1047" a="1"/>
  <c r="M1047" s="1"/>
  <c r="P1047" s="1"/>
  <c r="M1048" a="1"/>
  <c r="M1048" s="1"/>
  <c r="P1048" s="1"/>
  <c r="M1049" a="1"/>
  <c r="M1049" s="1"/>
  <c r="P1049" s="1"/>
  <c r="M1050" a="1"/>
  <c r="M1050" s="1"/>
  <c r="P1050" s="1"/>
  <c r="M1051" a="1"/>
  <c r="M1051" s="1"/>
  <c r="P1051" s="1"/>
  <c r="M1052" a="1"/>
  <c r="M1052" s="1"/>
  <c r="P1052" s="1"/>
  <c r="M1053" a="1"/>
  <c r="M1053" s="1"/>
  <c r="P1053" s="1"/>
  <c r="M1054" a="1"/>
  <c r="M1054" s="1"/>
  <c r="P1054" s="1"/>
  <c r="M1055" a="1"/>
  <c r="M1055" s="1"/>
  <c r="P1055" s="1"/>
  <c r="M1056" a="1"/>
  <c r="M1056" s="1"/>
  <c r="P1056" s="1"/>
  <c r="M1057" a="1"/>
  <c r="M1057" s="1"/>
  <c r="P1057" s="1"/>
  <c r="M1058" a="1"/>
  <c r="M1058" s="1"/>
  <c r="P1058" s="1"/>
  <c r="M1059" a="1"/>
  <c r="M1059" s="1"/>
  <c r="P1059" s="1"/>
  <c r="M1060" a="1"/>
  <c r="M1060" s="1"/>
  <c r="P1060" s="1"/>
  <c r="M1061" a="1"/>
  <c r="M1061" s="1"/>
  <c r="P1061" s="1"/>
  <c r="M1062" a="1"/>
  <c r="M1062" s="1"/>
  <c r="P1062" s="1"/>
  <c r="M1063" a="1"/>
  <c r="M1063" s="1"/>
  <c r="P1063" s="1"/>
  <c r="M1064" a="1"/>
  <c r="M1064" s="1"/>
  <c r="P1064" s="1"/>
  <c r="M1065" a="1"/>
  <c r="M1065" s="1"/>
  <c r="P1065" s="1"/>
  <c r="M1066" a="1"/>
  <c r="M1066" s="1"/>
  <c r="P1066" s="1"/>
  <c r="M1067" a="1"/>
  <c r="M1067" s="1"/>
  <c r="P1067" s="1"/>
  <c r="M1068" a="1"/>
  <c r="M1068" s="1"/>
  <c r="P1068" s="1"/>
  <c r="M1069" a="1"/>
  <c r="M1069" s="1"/>
  <c r="P1069" s="1"/>
  <c r="M1070" a="1"/>
  <c r="M1070" s="1"/>
  <c r="P1070" s="1"/>
  <c r="M1071" a="1"/>
  <c r="M1071" s="1"/>
  <c r="P1071" s="1"/>
  <c r="M1072" a="1"/>
  <c r="M1072" s="1"/>
  <c r="P1072" s="1"/>
  <c r="M1073" a="1"/>
  <c r="M1073" s="1"/>
  <c r="P1073" s="1"/>
  <c r="M1074" a="1"/>
  <c r="M1074" s="1"/>
  <c r="P1074" s="1"/>
  <c r="M1075" a="1"/>
  <c r="M1075" s="1"/>
  <c r="P1075" s="1"/>
  <c r="M1076" a="1"/>
  <c r="M1076" s="1"/>
  <c r="P1076" s="1"/>
  <c r="M1077" a="1"/>
  <c r="M1077" s="1"/>
  <c r="P1077" s="1"/>
  <c r="M1078" a="1"/>
  <c r="M1078" s="1"/>
  <c r="P1078" s="1"/>
  <c r="M1079" a="1"/>
  <c r="M1079" s="1"/>
  <c r="P1079" s="1"/>
  <c r="M1080" a="1"/>
  <c r="M1080" s="1"/>
  <c r="P1080" s="1"/>
  <c r="M1081" a="1"/>
  <c r="M1081" s="1"/>
  <c r="P1081" s="1"/>
  <c r="M1082" a="1"/>
  <c r="M1082" s="1"/>
  <c r="P1082" s="1"/>
  <c r="M1083" a="1"/>
  <c r="M1083" s="1"/>
  <c r="P1083" s="1"/>
  <c r="M1084" a="1"/>
  <c r="M1084" s="1"/>
  <c r="P1084" s="1"/>
  <c r="M1085" a="1"/>
  <c r="M1085" s="1"/>
  <c r="P1085" s="1"/>
  <c r="M1086" a="1"/>
  <c r="M1086" s="1"/>
  <c r="P1086" s="1"/>
  <c r="M1087" a="1"/>
  <c r="M1087" s="1"/>
  <c r="P1087" s="1"/>
  <c r="M1088" a="1"/>
  <c r="M1088" s="1"/>
  <c r="P1088" s="1"/>
  <c r="M1089" a="1"/>
  <c r="M1089" s="1"/>
  <c r="P1089" s="1"/>
  <c r="M1090" a="1"/>
  <c r="M1090" s="1"/>
  <c r="P1090" s="1"/>
  <c r="M1091" a="1"/>
  <c r="M1091" s="1"/>
  <c r="P1091" s="1"/>
  <c r="M1092" a="1"/>
  <c r="M1092" s="1"/>
  <c r="P1092" s="1"/>
  <c r="M1093" a="1"/>
  <c r="M1093" s="1"/>
  <c r="P1093" s="1"/>
  <c r="M1094" a="1"/>
  <c r="M1094" s="1"/>
  <c r="P1094" s="1"/>
  <c r="M1095" a="1"/>
  <c r="M1095" s="1"/>
  <c r="P1095" s="1"/>
  <c r="M1096" a="1"/>
  <c r="M1096" s="1"/>
  <c r="P1096" s="1"/>
  <c r="M1097" a="1"/>
  <c r="M1097" s="1"/>
  <c r="P1097" s="1"/>
  <c r="M1098" a="1"/>
  <c r="M1098" s="1"/>
  <c r="P1098" s="1"/>
  <c r="M1099" a="1"/>
  <c r="M1099" s="1"/>
  <c r="P1099" s="1"/>
  <c r="M1100" a="1"/>
  <c r="M1100" s="1"/>
  <c r="P1100" s="1"/>
  <c r="M1101" a="1"/>
  <c r="M1101" s="1"/>
  <c r="P1101" s="1"/>
  <c r="M1102" a="1"/>
  <c r="M1102" s="1"/>
  <c r="P1102" s="1"/>
  <c r="M1103" a="1"/>
  <c r="M1103" s="1"/>
  <c r="P1103" s="1"/>
  <c r="M1104" a="1"/>
  <c r="M1104" s="1"/>
  <c r="P1104" s="1"/>
  <c r="M1105" a="1"/>
  <c r="M1105" s="1"/>
  <c r="P1105" s="1"/>
  <c r="M1106" a="1"/>
  <c r="M1106" s="1"/>
  <c r="P1106" s="1"/>
  <c r="M1107" a="1"/>
  <c r="M1107" s="1"/>
  <c r="P1107" s="1"/>
  <c r="M1108" a="1"/>
  <c r="M1108" s="1"/>
  <c r="P1108" s="1"/>
  <c r="M1109" a="1"/>
  <c r="M1109" s="1"/>
  <c r="P1109" s="1"/>
  <c r="M1110" a="1"/>
  <c r="M1110" s="1"/>
  <c r="P1110" s="1"/>
  <c r="M1111" a="1"/>
  <c r="M1111" s="1"/>
  <c r="P1111" s="1"/>
  <c r="M1112" a="1"/>
  <c r="M1112" s="1"/>
  <c r="P1112" s="1"/>
  <c r="M1113" a="1"/>
  <c r="M1113" s="1"/>
  <c r="P1113" s="1"/>
  <c r="M1114" a="1"/>
  <c r="M1114" s="1"/>
  <c r="P1114" s="1"/>
  <c r="M1115" a="1"/>
  <c r="M1115" s="1"/>
  <c r="P1115" s="1"/>
  <c r="M1116" a="1"/>
  <c r="M1116" s="1"/>
  <c r="P1116" s="1"/>
  <c r="M1117" a="1"/>
  <c r="M1117" s="1"/>
  <c r="P1117" s="1"/>
  <c r="M1118" a="1"/>
  <c r="M1118" s="1"/>
  <c r="P1118" s="1"/>
  <c r="M1119" a="1"/>
  <c r="M1119" s="1"/>
  <c r="P1119" s="1"/>
  <c r="M1120" a="1"/>
  <c r="M1120" s="1"/>
  <c r="P1120" s="1"/>
  <c r="M1121" a="1"/>
  <c r="M1121" s="1"/>
  <c r="P1121" s="1"/>
  <c r="M1122" a="1"/>
  <c r="M1122" s="1"/>
  <c r="P1122" s="1"/>
  <c r="M1123" a="1"/>
  <c r="M1123" s="1"/>
  <c r="P1123" s="1"/>
  <c r="M1124" a="1"/>
  <c r="M1124" s="1"/>
  <c r="P1124" s="1"/>
  <c r="M1125" a="1"/>
  <c r="M1125" s="1"/>
  <c r="P1125" s="1"/>
  <c r="M1126" a="1"/>
  <c r="M1126" s="1"/>
  <c r="P1126" s="1"/>
  <c r="M1127" a="1"/>
  <c r="M1127" s="1"/>
  <c r="P1127" s="1"/>
  <c r="M1128" a="1"/>
  <c r="M1128" s="1"/>
  <c r="P1128" s="1"/>
  <c r="M1129" a="1"/>
  <c r="M1129" s="1"/>
  <c r="P1129" s="1"/>
  <c r="M1130" a="1"/>
  <c r="M1130" s="1"/>
  <c r="P1130" s="1"/>
  <c r="M1131" a="1"/>
  <c r="M1131" s="1"/>
  <c r="P1131" s="1"/>
  <c r="M1132" a="1"/>
  <c r="M1132" s="1"/>
  <c r="P1132" s="1"/>
  <c r="M1133" a="1"/>
  <c r="M1133" s="1"/>
  <c r="P1133" s="1"/>
  <c r="M1134" a="1"/>
  <c r="M1134" s="1"/>
  <c r="P1134" s="1"/>
  <c r="M1135" a="1"/>
  <c r="M1135" s="1"/>
  <c r="P1135" s="1"/>
  <c r="M1136" a="1"/>
  <c r="M1136" s="1"/>
  <c r="P1136" s="1"/>
  <c r="M1137" a="1"/>
  <c r="M1137" s="1"/>
  <c r="P1137" s="1"/>
  <c r="M1138" a="1"/>
  <c r="M1138" s="1"/>
  <c r="P1138" s="1"/>
  <c r="M1139" a="1"/>
  <c r="M1139" s="1"/>
  <c r="P1139" s="1"/>
  <c r="M1140" a="1"/>
  <c r="M1140" s="1"/>
  <c r="P1140" s="1"/>
  <c r="M1141" a="1"/>
  <c r="M1141" s="1"/>
  <c r="P1141" s="1"/>
  <c r="M1142" a="1"/>
  <c r="M1142" s="1"/>
  <c r="P1142" s="1"/>
  <c r="M1143" a="1"/>
  <c r="M1143" s="1"/>
  <c r="P1143" s="1"/>
  <c r="M1144" a="1"/>
  <c r="M1144" s="1"/>
  <c r="P1144" s="1"/>
  <c r="M1145" a="1"/>
  <c r="M1145" s="1"/>
  <c r="P1145" s="1"/>
  <c r="M1146" a="1"/>
  <c r="M1146" s="1"/>
  <c r="P1146" s="1"/>
  <c r="M1147" a="1"/>
  <c r="M1147" s="1"/>
  <c r="P1147" s="1"/>
  <c r="M1148" a="1"/>
  <c r="M1148" s="1"/>
  <c r="P1148" s="1"/>
  <c r="M1149" a="1"/>
  <c r="M1149" s="1"/>
  <c r="P1149" s="1"/>
  <c r="M1150" a="1"/>
  <c r="M1150" s="1"/>
  <c r="P1150" s="1"/>
  <c r="M1151" a="1"/>
  <c r="M1151" s="1"/>
  <c r="P1151" s="1"/>
  <c r="M1152" a="1"/>
  <c r="M1152" s="1"/>
  <c r="P1152" s="1"/>
  <c r="M1153" a="1"/>
  <c r="M1153" s="1"/>
  <c r="P1153" s="1"/>
  <c r="M1154" a="1"/>
  <c r="M1154" s="1"/>
  <c r="P1154" s="1"/>
  <c r="M1155" a="1"/>
  <c r="M1155" s="1"/>
  <c r="P1155" s="1"/>
  <c r="M1156" a="1"/>
  <c r="M1156" s="1"/>
  <c r="P1156" s="1"/>
  <c r="M1157" a="1"/>
  <c r="M1157" s="1"/>
  <c r="P1157" s="1"/>
  <c r="M1158" a="1"/>
  <c r="M1158" s="1"/>
  <c r="P1158" s="1"/>
  <c r="M1159" a="1"/>
  <c r="M1159" s="1"/>
  <c r="P1159" s="1"/>
  <c r="M1160" a="1"/>
  <c r="M1160" s="1"/>
  <c r="P1160" s="1"/>
  <c r="M1161" a="1"/>
  <c r="M1161" s="1"/>
  <c r="P1161" s="1"/>
  <c r="M1162" a="1"/>
  <c r="M1162" s="1"/>
  <c r="P1162" s="1"/>
  <c r="M1163" a="1"/>
  <c r="M1163" s="1"/>
  <c r="P1163" s="1"/>
  <c r="M1164" a="1"/>
  <c r="M1164" s="1"/>
  <c r="P1164" s="1"/>
  <c r="M1165" a="1"/>
  <c r="M1165" s="1"/>
  <c r="P1165" s="1"/>
  <c r="M1166" a="1"/>
  <c r="M1166" s="1"/>
  <c r="P1166" s="1"/>
  <c r="M1167" a="1"/>
  <c r="M1167" s="1"/>
  <c r="P1167" s="1"/>
  <c r="M1168" a="1"/>
  <c r="M1168" s="1"/>
  <c r="P1168" s="1"/>
  <c r="M1169" a="1"/>
  <c r="M1169" s="1"/>
  <c r="P1169" s="1"/>
  <c r="M1170" a="1"/>
  <c r="M1170" s="1"/>
  <c r="P1170" s="1"/>
  <c r="M1171" a="1"/>
  <c r="M1171" s="1"/>
  <c r="P1171" s="1"/>
  <c r="M1172" a="1"/>
  <c r="M1172" s="1"/>
  <c r="P1172" s="1"/>
  <c r="M1173" a="1"/>
  <c r="M1173" s="1"/>
  <c r="P1173" s="1"/>
  <c r="M1174" a="1"/>
  <c r="M1174" s="1"/>
  <c r="P1174" s="1"/>
  <c r="M1175" a="1"/>
  <c r="M1175" s="1"/>
  <c r="P1175" s="1"/>
  <c r="M1176" a="1"/>
  <c r="M1176" s="1"/>
  <c r="P1176" s="1"/>
  <c r="M1177" a="1"/>
  <c r="M1177" s="1"/>
  <c r="P1177" s="1"/>
  <c r="M1178" a="1"/>
  <c r="M1178" s="1"/>
  <c r="P1178" s="1"/>
  <c r="M1179" a="1"/>
  <c r="M1179" s="1"/>
  <c r="P1179" s="1"/>
  <c r="M1180" a="1"/>
  <c r="M1180" s="1"/>
  <c r="P1180" s="1"/>
  <c r="M1181" a="1"/>
  <c r="M1181" s="1"/>
  <c r="P1181" s="1"/>
  <c r="M1182" a="1"/>
  <c r="M1182" s="1"/>
  <c r="P1182" s="1"/>
  <c r="M1183" a="1"/>
  <c r="M1183" s="1"/>
  <c r="P1183" s="1"/>
  <c r="M1184" a="1"/>
  <c r="M1184" s="1"/>
  <c r="P1184" s="1"/>
  <c r="M1185" a="1"/>
  <c r="M1185" s="1"/>
  <c r="P1185" s="1"/>
  <c r="M1186" a="1"/>
  <c r="M1186" s="1"/>
  <c r="P1186" s="1"/>
  <c r="M1187" a="1"/>
  <c r="M1187" s="1"/>
  <c r="P1187" s="1"/>
  <c r="M1188" a="1"/>
  <c r="M1188" s="1"/>
  <c r="P1188" s="1"/>
  <c r="M1189" a="1"/>
  <c r="M1189" s="1"/>
  <c r="P1189" s="1"/>
  <c r="M1190" a="1"/>
  <c r="M1190" s="1"/>
  <c r="P1190" s="1"/>
  <c r="M1191" a="1"/>
  <c r="M1191" s="1"/>
  <c r="P1191" s="1"/>
  <c r="M1192" a="1"/>
  <c r="M1192" s="1"/>
  <c r="P1192" s="1"/>
  <c r="M1193" a="1"/>
  <c r="M1193" s="1"/>
  <c r="P1193" s="1"/>
  <c r="M1194" a="1"/>
  <c r="M1194" s="1"/>
  <c r="P1194" s="1"/>
  <c r="M1195" a="1"/>
  <c r="M1195" s="1"/>
  <c r="P1195" s="1"/>
  <c r="M1196" a="1"/>
  <c r="M1196" s="1"/>
  <c r="P1196" s="1"/>
  <c r="M1197" a="1"/>
  <c r="M1197" s="1"/>
  <c r="P1197" s="1"/>
  <c r="M1198" a="1"/>
  <c r="M1198" s="1"/>
  <c r="P1198" s="1"/>
  <c r="M1199" a="1"/>
  <c r="M1199" s="1"/>
  <c r="P1199" s="1"/>
  <c r="M1200" a="1"/>
  <c r="M1200" s="1"/>
  <c r="P1200" s="1"/>
  <c r="M1201" a="1"/>
  <c r="M1201" s="1"/>
  <c r="P1201" s="1"/>
  <c r="M1202" a="1"/>
  <c r="M1202" s="1"/>
  <c r="P1202" s="1"/>
  <c r="M1203" a="1"/>
  <c r="M1203" s="1"/>
  <c r="P1203" s="1"/>
  <c r="M1204" a="1"/>
  <c r="M1204" s="1"/>
  <c r="P1204" s="1"/>
  <c r="M1205" a="1"/>
  <c r="M1205" s="1"/>
  <c r="P1205" s="1"/>
  <c r="M1206" a="1"/>
  <c r="M1206" s="1"/>
  <c r="P1206" s="1"/>
  <c r="M1207" a="1"/>
  <c r="M1207" s="1"/>
  <c r="P1207" s="1"/>
  <c r="M1208" a="1"/>
  <c r="M1208" s="1"/>
  <c r="P1208" s="1"/>
  <c r="M1209" a="1"/>
  <c r="M1209" s="1"/>
  <c r="P1209" s="1"/>
  <c r="M1210" a="1"/>
  <c r="M1210" s="1"/>
  <c r="M1211" a="1"/>
  <c r="M1211" s="1"/>
  <c r="M1212" a="1"/>
  <c r="M1212" s="1"/>
  <c r="M1213" a="1"/>
  <c r="M1213" s="1"/>
  <c r="M1214" a="1"/>
  <c r="M1214" s="1"/>
  <c r="M1215" a="1"/>
  <c r="M1215" s="1"/>
  <c r="M1216" a="1"/>
  <c r="M1216" s="1"/>
  <c r="M1217" a="1"/>
  <c r="M1217" s="1"/>
  <c r="M1218" a="1"/>
  <c r="M1218" s="1"/>
  <c r="M1219" a="1"/>
  <c r="M1219" s="1"/>
  <c r="M1220" a="1"/>
  <c r="M1220" s="1"/>
  <c r="M1221" a="1"/>
  <c r="M1221" s="1"/>
  <c r="M1222" a="1"/>
  <c r="M1222" s="1"/>
  <c r="M1223" a="1"/>
  <c r="M1223" s="1"/>
  <c r="M1224" a="1"/>
  <c r="M1224" s="1"/>
  <c r="M1225" a="1"/>
  <c r="M1225" s="1"/>
  <c r="M1226" a="1"/>
  <c r="M1226" s="1"/>
  <c r="M1227" a="1"/>
  <c r="M1227" s="1"/>
  <c r="M1228" a="1"/>
  <c r="M1228" s="1"/>
  <c r="M1229" a="1"/>
  <c r="M1229" s="1"/>
  <c r="M1230" a="1"/>
  <c r="M1230" s="1"/>
  <c r="M1231" a="1"/>
  <c r="M1231" s="1"/>
  <c r="M1232" a="1"/>
  <c r="M1232" s="1"/>
  <c r="M1233" a="1"/>
  <c r="M1233" s="1"/>
  <c r="M1234" a="1"/>
  <c r="M1234" s="1"/>
  <c r="M1235" a="1"/>
  <c r="M1235" s="1"/>
  <c r="M1236" a="1"/>
  <c r="M1236" s="1"/>
  <c r="M1237" a="1"/>
  <c r="M1237" s="1"/>
  <c r="M1238" a="1"/>
  <c r="M1238" s="1"/>
  <c r="M1239" a="1"/>
  <c r="M1239" s="1"/>
  <c r="M1240" a="1"/>
  <c r="M1240" s="1"/>
  <c r="M1241" a="1"/>
  <c r="M1241" s="1"/>
  <c r="M1242" a="1"/>
  <c r="M1242" s="1"/>
  <c r="M1243" a="1"/>
  <c r="M1243" s="1"/>
  <c r="M1244" a="1"/>
  <c r="M1244" s="1"/>
  <c r="M1245" a="1"/>
  <c r="M1245" s="1"/>
  <c r="M1246" a="1"/>
  <c r="M1246" s="1"/>
  <c r="M1247" a="1"/>
  <c r="M1247" s="1"/>
  <c r="M1248" a="1"/>
  <c r="M1248" s="1"/>
  <c r="M1249" a="1"/>
  <c r="M1249" s="1"/>
  <c r="M1250" a="1"/>
  <c r="M1250" s="1"/>
  <c r="M1251" a="1"/>
  <c r="M1251" s="1"/>
  <c r="M1252" a="1"/>
  <c r="M1252" s="1"/>
  <c r="M1253" a="1"/>
  <c r="M1253" s="1"/>
  <c r="P1253" s="1"/>
  <c r="M1254" a="1"/>
  <c r="M1254" s="1"/>
  <c r="P1254" s="1"/>
  <c r="M1255" a="1"/>
  <c r="M1255" s="1"/>
  <c r="P1255" s="1"/>
  <c r="M1256" a="1"/>
  <c r="M1256" s="1"/>
  <c r="P1256" s="1"/>
  <c r="M1257" a="1"/>
  <c r="M1257" s="1"/>
  <c r="P1257" s="1"/>
  <c r="M1258" a="1"/>
  <c r="M1258" s="1"/>
  <c r="P1258" s="1"/>
  <c r="M1259" a="1"/>
  <c r="M1259" s="1"/>
  <c r="P1259" s="1"/>
  <c r="M1260" a="1"/>
  <c r="M1260" s="1"/>
  <c r="P1260" s="1"/>
  <c r="M1261" a="1"/>
  <c r="M1261" s="1"/>
  <c r="P1261" s="1"/>
  <c r="M1262" a="1"/>
  <c r="M1262" s="1"/>
  <c r="P1262" s="1"/>
  <c r="M1263" a="1"/>
  <c r="M1263" s="1"/>
  <c r="P1263" s="1"/>
  <c r="M1264" a="1"/>
  <c r="M1264" s="1"/>
  <c r="P1264" s="1"/>
  <c r="M1265" a="1"/>
  <c r="M1265" s="1"/>
  <c r="P1265" s="1"/>
  <c r="M1266" a="1"/>
  <c r="M1266" s="1"/>
  <c r="P1266" s="1"/>
  <c r="M1267" a="1"/>
  <c r="M1267" s="1"/>
  <c r="P1267" s="1"/>
  <c r="M1268" a="1"/>
  <c r="M1268" s="1"/>
  <c r="P1268" s="1"/>
  <c r="M1269" a="1"/>
  <c r="M1269" s="1"/>
  <c r="P1269" s="1"/>
  <c r="M1270" a="1"/>
  <c r="M1270" s="1"/>
  <c r="P1270" s="1"/>
  <c r="M1271" a="1"/>
  <c r="M1271" s="1"/>
  <c r="P1271" s="1"/>
  <c r="M1272" a="1"/>
  <c r="M1272" s="1"/>
  <c r="P1272" s="1"/>
  <c r="M1273" a="1"/>
  <c r="M1273" s="1"/>
  <c r="P1273" s="1"/>
  <c r="M1274" a="1"/>
  <c r="M1274" s="1"/>
  <c r="P1274" s="1"/>
  <c r="M1275" a="1"/>
  <c r="M1275" s="1"/>
  <c r="P1275" s="1"/>
  <c r="M1276" a="1"/>
  <c r="M1276" s="1"/>
  <c r="P1276" s="1"/>
  <c r="M1277" a="1"/>
  <c r="M1277" s="1"/>
  <c r="P1277" s="1"/>
  <c r="M1278" a="1"/>
  <c r="M1278" s="1"/>
  <c r="P1278" s="1"/>
  <c r="M1279" a="1"/>
  <c r="M1279" s="1"/>
  <c r="P1279" s="1"/>
  <c r="M1280" a="1"/>
  <c r="M1280" s="1"/>
  <c r="P1280" s="1"/>
  <c r="M1281" a="1"/>
  <c r="M1281" s="1"/>
  <c r="P1281" s="1"/>
  <c r="M1282" a="1"/>
  <c r="M1282" s="1"/>
  <c r="P1282" s="1"/>
  <c r="M1283" a="1"/>
  <c r="M1283" s="1"/>
  <c r="P1283" s="1"/>
  <c r="M1284" a="1"/>
  <c r="M1284" s="1"/>
  <c r="P1284" s="1"/>
  <c r="M1285" a="1"/>
  <c r="M1285" s="1"/>
  <c r="P1285" s="1"/>
  <c r="M1286" a="1"/>
  <c r="M1286" s="1"/>
  <c r="P1286" s="1"/>
  <c r="M1287" a="1"/>
  <c r="M1287" s="1"/>
  <c r="P1287" s="1"/>
  <c r="M1288" a="1"/>
  <c r="M1288" s="1"/>
  <c r="P1288" s="1"/>
  <c r="M1289" a="1"/>
  <c r="M1289" s="1"/>
  <c r="P1289" s="1"/>
  <c r="M1290" a="1"/>
  <c r="M1290" s="1"/>
  <c r="P1290" s="1"/>
  <c r="M1291" a="1"/>
  <c r="M1291" s="1"/>
  <c r="P1291" s="1"/>
  <c r="M1292" a="1"/>
  <c r="M1292" s="1"/>
  <c r="P1292" s="1"/>
  <c r="M1293" a="1"/>
  <c r="M1293" s="1"/>
  <c r="P1293" s="1"/>
  <c r="M1294" a="1"/>
  <c r="M1294" s="1"/>
  <c r="P1294" s="1"/>
  <c r="M1295" a="1"/>
  <c r="M1295" s="1"/>
  <c r="P1295" s="1"/>
  <c r="M1296" a="1"/>
  <c r="M1296" s="1"/>
  <c r="P1296" s="1"/>
  <c r="M1297" a="1"/>
  <c r="M1297" s="1"/>
  <c r="P1297" s="1"/>
  <c r="M1298" a="1"/>
  <c r="M1298" s="1"/>
  <c r="P1298" s="1"/>
  <c r="M1299" a="1"/>
  <c r="M1299" s="1"/>
  <c r="P1299" s="1"/>
  <c r="M1300" a="1"/>
  <c r="M1300" s="1"/>
  <c r="P1300" s="1"/>
  <c r="M1301" a="1"/>
  <c r="M1301" s="1"/>
  <c r="P1301" s="1"/>
  <c r="M1302" a="1"/>
  <c r="M1302" s="1"/>
  <c r="P1302" s="1"/>
  <c r="M1303" a="1"/>
  <c r="M1303" s="1"/>
  <c r="P1303" s="1"/>
  <c r="M1304" a="1"/>
  <c r="M1304" s="1"/>
  <c r="P1304" s="1"/>
  <c r="M1305" a="1"/>
  <c r="M1305" s="1"/>
  <c r="P1305" s="1"/>
  <c r="M1306" a="1"/>
  <c r="M1306" s="1"/>
  <c r="P1306" s="1"/>
  <c r="M1307" a="1"/>
  <c r="M1307" s="1"/>
  <c r="P1307" s="1"/>
  <c r="M1308" a="1"/>
  <c r="M1308" s="1"/>
  <c r="P1308" s="1"/>
  <c r="M1309" a="1"/>
  <c r="M1309" s="1"/>
  <c r="P1309" s="1"/>
  <c r="M1310" a="1"/>
  <c r="M1310" s="1"/>
  <c r="P1310" s="1"/>
  <c r="M1311" a="1"/>
  <c r="M1311" s="1"/>
  <c r="P1311" s="1"/>
  <c r="M1312" a="1"/>
  <c r="M1312" s="1"/>
  <c r="P1312" s="1"/>
  <c r="M1313" a="1"/>
  <c r="M1313" s="1"/>
  <c r="P1313" s="1"/>
  <c r="M1314" a="1"/>
  <c r="M1314" s="1"/>
  <c r="P1314" s="1"/>
  <c r="M1315" a="1"/>
  <c r="M1315" s="1"/>
  <c r="P1315" s="1"/>
  <c r="M1316" a="1"/>
  <c r="M1316" s="1"/>
  <c r="P1316" s="1"/>
  <c r="M1317" a="1"/>
  <c r="M1317" s="1"/>
  <c r="P1317" s="1"/>
  <c r="M1318" a="1"/>
  <c r="M1318" s="1"/>
  <c r="P1318" s="1"/>
  <c r="M1319" a="1"/>
  <c r="M1319" s="1"/>
  <c r="P1319" s="1"/>
  <c r="M1320" a="1"/>
  <c r="M1320" s="1"/>
  <c r="P1320" s="1"/>
  <c r="M1321" a="1"/>
  <c r="M1321" s="1"/>
  <c r="P1321" s="1"/>
  <c r="M1322" a="1"/>
  <c r="M1322" s="1"/>
  <c r="P1322" s="1"/>
  <c r="M1323" a="1"/>
  <c r="M1323" s="1"/>
  <c r="P1323" s="1"/>
  <c r="M1324" a="1"/>
  <c r="M1324" s="1"/>
  <c r="P1324" s="1"/>
  <c r="M1325" a="1"/>
  <c r="M1325" s="1"/>
  <c r="P1325" s="1"/>
  <c r="M1326" a="1"/>
  <c r="M1326" s="1"/>
  <c r="P1326" s="1"/>
  <c r="M1327" a="1"/>
  <c r="M1327" s="1"/>
  <c r="P1327" s="1"/>
  <c r="M1328" a="1"/>
  <c r="M1328" s="1"/>
  <c r="P1328" s="1"/>
  <c r="M1329" a="1"/>
  <c r="M1329" s="1"/>
  <c r="P1329" s="1"/>
  <c r="M1330" a="1"/>
  <c r="M1330" s="1"/>
  <c r="P1330" s="1"/>
  <c r="M1331" a="1"/>
  <c r="M1331" s="1"/>
  <c r="P1331" s="1"/>
  <c r="M1332" a="1"/>
  <c r="M1332" s="1"/>
  <c r="P1332" s="1"/>
  <c r="M1333" a="1"/>
  <c r="M1333" s="1"/>
  <c r="P1333" s="1"/>
  <c r="M1334" a="1"/>
  <c r="M1334" s="1"/>
  <c r="P1334" s="1"/>
  <c r="M1335" a="1"/>
  <c r="M1335" s="1"/>
  <c r="P1335" s="1"/>
  <c r="M1336" a="1"/>
  <c r="M1336" s="1"/>
  <c r="P1336" s="1"/>
  <c r="M1337" a="1"/>
  <c r="M1337" s="1"/>
  <c r="P1337" s="1"/>
  <c r="M1338" a="1"/>
  <c r="M1338" s="1"/>
  <c r="P1338" s="1"/>
  <c r="M1339" a="1"/>
  <c r="M1339" s="1"/>
  <c r="P1339" s="1"/>
  <c r="M1340" a="1"/>
  <c r="M1340" s="1"/>
  <c r="P1340" s="1"/>
  <c r="M1341" a="1"/>
  <c r="M1341" s="1"/>
  <c r="P1341" s="1"/>
  <c r="M1342" a="1"/>
  <c r="M1342" s="1"/>
  <c r="P1342" s="1"/>
  <c r="M1343" a="1"/>
  <c r="M1343" s="1"/>
  <c r="P1343" s="1"/>
  <c r="M1344" a="1"/>
  <c r="M1344" s="1"/>
  <c r="P1344" s="1"/>
  <c r="M1345" a="1"/>
  <c r="M1345" s="1"/>
  <c r="P1345" s="1"/>
  <c r="M1346" a="1"/>
  <c r="M1346" s="1"/>
  <c r="P1346" s="1"/>
  <c r="M1347" a="1"/>
  <c r="M1347" s="1"/>
  <c r="P1347" s="1"/>
  <c r="M1348" a="1"/>
  <c r="M1348" s="1"/>
  <c r="P1348" s="1"/>
  <c r="M1349" a="1"/>
  <c r="M1349" s="1"/>
  <c r="P1349" s="1"/>
  <c r="M1350" a="1"/>
  <c r="M1350" s="1"/>
  <c r="P1350" s="1"/>
  <c r="M1351" a="1"/>
  <c r="M1351" s="1"/>
  <c r="P1351" s="1"/>
  <c r="M1352" a="1"/>
  <c r="M1352" s="1"/>
  <c r="P1352" s="1"/>
  <c r="M1353" a="1"/>
  <c r="M1353" s="1"/>
  <c r="P1353" s="1"/>
  <c r="M1354" a="1"/>
  <c r="M1354" s="1"/>
  <c r="P1354" s="1"/>
  <c r="M1355" a="1"/>
  <c r="M1355" s="1"/>
  <c r="P1355" s="1"/>
  <c r="M1356" a="1"/>
  <c r="M1356" s="1"/>
  <c r="P1356" s="1"/>
  <c r="M1357" a="1"/>
  <c r="M1357" s="1"/>
  <c r="P1357" s="1"/>
  <c r="M1358" a="1"/>
  <c r="M1358" s="1"/>
  <c r="P1358" s="1"/>
  <c r="M1359" a="1"/>
  <c r="M1359" s="1"/>
  <c r="P1359" s="1"/>
  <c r="M1360" a="1"/>
  <c r="M1360" s="1"/>
  <c r="P1360" s="1"/>
  <c r="M1361" a="1"/>
  <c r="M1361" s="1"/>
  <c r="P1361" s="1"/>
  <c r="M1362" a="1"/>
  <c r="M1362" s="1"/>
  <c r="P1362" s="1"/>
  <c r="M1363" a="1"/>
  <c r="M1363" s="1"/>
  <c r="P1363" s="1"/>
  <c r="M1364" a="1"/>
  <c r="M1364" s="1"/>
  <c r="P1364" s="1"/>
  <c r="M1365" a="1"/>
  <c r="M1365" s="1"/>
  <c r="P1365" s="1"/>
  <c r="M1366" a="1"/>
  <c r="M1366" s="1"/>
  <c r="P1366" s="1"/>
  <c r="M1367" a="1"/>
  <c r="M1367" s="1"/>
  <c r="P1367" s="1"/>
  <c r="M1368" a="1"/>
  <c r="M1368" s="1"/>
  <c r="P1368" s="1"/>
  <c r="M1369" a="1"/>
  <c r="M1369" s="1"/>
  <c r="P1369" s="1"/>
  <c r="M1370" a="1"/>
  <c r="M1370" s="1"/>
  <c r="P1370" s="1"/>
  <c r="M1371" a="1"/>
  <c r="M1371" s="1"/>
  <c r="P1371" s="1"/>
  <c r="M1372" a="1"/>
  <c r="M1372" s="1"/>
  <c r="P1372" s="1"/>
  <c r="M1373" a="1"/>
  <c r="M1373" s="1"/>
  <c r="P1373" s="1"/>
  <c r="M1374" a="1"/>
  <c r="M1374" s="1"/>
  <c r="P1374" s="1"/>
  <c r="M1375" a="1"/>
  <c r="M1375" s="1"/>
  <c r="P1375" s="1"/>
  <c r="M1376" a="1"/>
  <c r="M1376" s="1"/>
  <c r="P1376" s="1"/>
  <c r="M1377" a="1"/>
  <c r="M1377" s="1"/>
  <c r="P1377" s="1"/>
  <c r="M1378" a="1"/>
  <c r="M1378" s="1"/>
  <c r="P1378" s="1"/>
  <c r="M1379" a="1"/>
  <c r="M1379" s="1"/>
  <c r="P1379" s="1"/>
  <c r="M1380" a="1"/>
  <c r="M1380" s="1"/>
  <c r="P1380" s="1"/>
  <c r="M1381" a="1"/>
  <c r="M1381" s="1"/>
  <c r="P1381" s="1"/>
  <c r="M1382" a="1"/>
  <c r="M1382" s="1"/>
  <c r="P1382" s="1"/>
  <c r="M1383" a="1"/>
  <c r="M1383" s="1"/>
  <c r="P1383" s="1"/>
  <c r="M1384" a="1"/>
  <c r="M1384" s="1"/>
  <c r="P1384" s="1"/>
  <c r="M1385" a="1"/>
  <c r="M1385" s="1"/>
  <c r="P1385" s="1"/>
  <c r="M1386" a="1"/>
  <c r="M1386" s="1"/>
  <c r="P1386" s="1"/>
  <c r="M1387" a="1"/>
  <c r="M1387" s="1"/>
  <c r="P1387" s="1"/>
  <c r="M1388" a="1"/>
  <c r="M1388" s="1"/>
  <c r="P1388" s="1"/>
  <c r="M1389" a="1"/>
  <c r="M1389" s="1"/>
  <c r="P1389" s="1"/>
  <c r="M1390" a="1"/>
  <c r="M1390" s="1"/>
  <c r="P1390" s="1"/>
  <c r="M1391" a="1"/>
  <c r="M1391" s="1"/>
  <c r="P1391" s="1"/>
  <c r="M1392" a="1"/>
  <c r="M1392" s="1"/>
  <c r="P1392" s="1"/>
  <c r="M1393" a="1"/>
  <c r="M1393" s="1"/>
  <c r="P1393" s="1"/>
  <c r="M1394" a="1"/>
  <c r="M1394" s="1"/>
  <c r="P1394" s="1"/>
  <c r="M1395" a="1"/>
  <c r="M1395" s="1"/>
  <c r="P1395" s="1"/>
  <c r="M1396" a="1"/>
  <c r="M1396" s="1"/>
  <c r="P1396" s="1"/>
  <c r="M1397" a="1"/>
  <c r="M1397" s="1"/>
  <c r="P1397" s="1"/>
  <c r="M1398" a="1"/>
  <c r="M1398" s="1"/>
  <c r="P1398" s="1"/>
  <c r="M1399" a="1"/>
  <c r="M1399" s="1"/>
  <c r="P1399" s="1"/>
  <c r="M1400" a="1"/>
  <c r="M1400" s="1"/>
  <c r="P1400" s="1"/>
  <c r="M1401" a="1"/>
  <c r="M1401" s="1"/>
  <c r="P1401" s="1"/>
  <c r="M1402" a="1"/>
  <c r="M1402" s="1"/>
  <c r="P1402" s="1"/>
  <c r="M1403" a="1"/>
  <c r="M1403" s="1"/>
  <c r="P1403" s="1"/>
  <c r="M1404" a="1"/>
  <c r="M1404" s="1"/>
  <c r="P1404" s="1"/>
  <c r="M1405" a="1"/>
  <c r="M1405" s="1"/>
  <c r="P1405" s="1"/>
  <c r="M1406" a="1"/>
  <c r="M1406" s="1"/>
  <c r="P1406" s="1"/>
  <c r="M1407" a="1"/>
  <c r="M1407" s="1"/>
  <c r="P1407" s="1"/>
  <c r="M1408" a="1"/>
  <c r="M1408" s="1"/>
  <c r="P1408" s="1"/>
  <c r="M1409" a="1"/>
  <c r="M1409" s="1"/>
  <c r="P1409" s="1"/>
  <c r="M1410" a="1"/>
  <c r="M1410" s="1"/>
  <c r="P1410" s="1"/>
  <c r="M1411" a="1"/>
  <c r="M1411" s="1"/>
  <c r="P1411" s="1"/>
  <c r="M1412" a="1"/>
  <c r="M1412" s="1"/>
  <c r="P1412" s="1"/>
  <c r="M1413" a="1"/>
  <c r="M1413" s="1"/>
  <c r="P1413" s="1"/>
  <c r="M1414" a="1"/>
  <c r="M1414" s="1"/>
  <c r="P1414" s="1"/>
  <c r="M1415" a="1"/>
  <c r="M1415" s="1"/>
  <c r="P1415" s="1"/>
  <c r="M1416" a="1"/>
  <c r="M1416" s="1"/>
  <c r="P1416" s="1"/>
  <c r="M1417" a="1"/>
  <c r="M1417" s="1"/>
  <c r="P1417" s="1"/>
  <c r="M1418" a="1"/>
  <c r="M1418" s="1"/>
  <c r="P1418" s="1"/>
  <c r="M1419" a="1"/>
  <c r="M1419" s="1"/>
  <c r="P1419" s="1"/>
  <c r="M1420" a="1"/>
  <c r="M1420" s="1"/>
  <c r="P1420" s="1"/>
  <c r="M1421" a="1"/>
  <c r="M1421" s="1"/>
  <c r="P1421" s="1"/>
  <c r="M1422" a="1"/>
  <c r="M1422" s="1"/>
  <c r="P1422" s="1"/>
  <c r="M1423" a="1"/>
  <c r="M1423" s="1"/>
  <c r="P1423" s="1"/>
  <c r="M1424" a="1"/>
  <c r="M1424" s="1"/>
  <c r="P1424" s="1"/>
  <c r="M1425" a="1"/>
  <c r="M1425" s="1"/>
  <c r="P1425" s="1"/>
  <c r="M1426" a="1"/>
  <c r="M1426" s="1"/>
  <c r="P1426" s="1"/>
  <c r="M1427" a="1"/>
  <c r="M1427" s="1"/>
  <c r="P1427" s="1"/>
  <c r="M1428" a="1"/>
  <c r="M1428" s="1"/>
  <c r="P1428" s="1"/>
  <c r="M1429" a="1"/>
  <c r="M1429" s="1"/>
  <c r="P1429" s="1"/>
  <c r="M1430" a="1"/>
  <c r="M1430" s="1"/>
  <c r="P1430" s="1"/>
  <c r="M1431" a="1"/>
  <c r="M1431" s="1"/>
  <c r="P1431" s="1"/>
  <c r="M1432" a="1"/>
  <c r="M1432" s="1"/>
  <c r="P1432" s="1"/>
  <c r="M1433" a="1"/>
  <c r="M1433" s="1"/>
  <c r="P1433" s="1"/>
  <c r="M1434" a="1"/>
  <c r="M1434" s="1"/>
  <c r="P1434" s="1"/>
  <c r="M1435" a="1"/>
  <c r="M1435" s="1"/>
  <c r="P1435" s="1"/>
  <c r="M1436" a="1"/>
  <c r="M1436" s="1"/>
  <c r="P1436" s="1"/>
  <c r="M1437" a="1"/>
  <c r="M1437" s="1"/>
  <c r="P1437" s="1"/>
  <c r="M1438" a="1"/>
  <c r="M1438" s="1"/>
  <c r="P1438" s="1"/>
  <c r="M1439" a="1"/>
  <c r="M1439" s="1"/>
  <c r="P1439" s="1"/>
  <c r="M1440" a="1"/>
  <c r="M1440" s="1"/>
  <c r="P1440" s="1"/>
  <c r="M1441" a="1"/>
  <c r="M1441" s="1"/>
  <c r="P1441" s="1"/>
  <c r="M1442" a="1"/>
  <c r="M1442" s="1"/>
  <c r="P1442" s="1"/>
  <c r="M1443" a="1"/>
  <c r="M1443" s="1"/>
  <c r="P1443" s="1"/>
  <c r="M1444" a="1"/>
  <c r="M1444" s="1"/>
  <c r="P1444" s="1"/>
  <c r="M1445" a="1"/>
  <c r="M1445" s="1"/>
  <c r="P1445" s="1"/>
  <c r="M1446" a="1"/>
  <c r="M1446" s="1"/>
  <c r="P1446" s="1"/>
  <c r="M1447" a="1"/>
  <c r="M1447" s="1"/>
  <c r="P1447" s="1"/>
  <c r="M1448" a="1"/>
  <c r="M1448" s="1"/>
  <c r="P1448" s="1"/>
  <c r="M1449" a="1"/>
  <c r="M1449" s="1"/>
  <c r="P1449" s="1"/>
  <c r="M1450" a="1"/>
  <c r="M1450" s="1"/>
  <c r="P1450" s="1"/>
  <c r="M1451" a="1"/>
  <c r="M1451" s="1"/>
  <c r="P1451" s="1"/>
  <c r="M1452" a="1"/>
  <c r="M1452" s="1"/>
  <c r="P1452" s="1"/>
  <c r="M1453" a="1"/>
  <c r="M1453" s="1"/>
  <c r="P1453" s="1"/>
  <c r="M1454" a="1"/>
  <c r="M1454" s="1"/>
  <c r="P1454" s="1"/>
  <c r="M1455" a="1"/>
  <c r="M1455" s="1"/>
  <c r="P1455" s="1"/>
  <c r="M1456" a="1"/>
  <c r="M1456" s="1"/>
  <c r="P1456" s="1"/>
  <c r="M1457" a="1"/>
  <c r="M1457" s="1"/>
  <c r="P1457" s="1"/>
  <c r="M1458" a="1"/>
  <c r="M1458" s="1"/>
  <c r="P1458" s="1"/>
  <c r="M1459" a="1"/>
  <c r="M1459" s="1"/>
  <c r="P1459" s="1"/>
  <c r="M1460" a="1"/>
  <c r="M1460" s="1"/>
  <c r="P1460" s="1"/>
  <c r="M1461" a="1"/>
  <c r="M1461" s="1"/>
  <c r="P1461" s="1"/>
  <c r="M1462" a="1"/>
  <c r="M1462" s="1"/>
  <c r="P1462" s="1"/>
  <c r="M1463" a="1"/>
  <c r="M1463" s="1"/>
  <c r="P1463" s="1"/>
  <c r="M1464" a="1"/>
  <c r="M1464" s="1"/>
  <c r="P1464" s="1"/>
  <c r="M1465" a="1"/>
  <c r="M1465" s="1"/>
  <c r="P1465" s="1"/>
  <c r="M1466" a="1"/>
  <c r="M1466" s="1"/>
  <c r="P1466" s="1"/>
  <c r="M1467" a="1"/>
  <c r="M1467" s="1"/>
  <c r="P1467" s="1"/>
  <c r="M1468" a="1"/>
  <c r="M1468" s="1"/>
  <c r="P1468" s="1"/>
  <c r="M1469" a="1"/>
  <c r="M1469" s="1"/>
  <c r="P1469" s="1"/>
  <c r="M1470" a="1"/>
  <c r="M1470" s="1"/>
  <c r="P1470" s="1"/>
  <c r="M1471" a="1"/>
  <c r="M1471" s="1"/>
  <c r="P1471" s="1"/>
  <c r="M1472" a="1"/>
  <c r="M1472" s="1"/>
  <c r="P1472" s="1"/>
  <c r="M1473" a="1"/>
  <c r="M1473" s="1"/>
  <c r="P1473" s="1"/>
  <c r="M1474" a="1"/>
  <c r="M1474" s="1"/>
  <c r="P1474" s="1"/>
  <c r="M1475" a="1"/>
  <c r="M1475" s="1"/>
  <c r="P1475" s="1"/>
  <c r="M1476" a="1"/>
  <c r="M1476" s="1"/>
  <c r="P1476" s="1"/>
  <c r="M1477" a="1"/>
  <c r="M1477" s="1"/>
  <c r="P1477" s="1"/>
  <c r="M1478" a="1"/>
  <c r="M1478" s="1"/>
  <c r="P1478" s="1"/>
  <c r="M1479" a="1"/>
  <c r="M1479" s="1"/>
  <c r="P1479" s="1"/>
  <c r="M1480" a="1"/>
  <c r="M1480" s="1"/>
  <c r="P1480" s="1"/>
  <c r="M1481" a="1"/>
  <c r="M1481" s="1"/>
  <c r="P1481" s="1"/>
  <c r="M1482" a="1"/>
  <c r="M1482" s="1"/>
  <c r="P1482" s="1"/>
  <c r="M1483" a="1"/>
  <c r="M1483" s="1"/>
  <c r="P1483" s="1"/>
  <c r="M1484" a="1"/>
  <c r="M1484" s="1"/>
  <c r="P1484" s="1"/>
  <c r="M1485" a="1"/>
  <c r="M1485" s="1"/>
  <c r="P1485" s="1"/>
  <c r="M1486" a="1"/>
  <c r="M1486" s="1"/>
  <c r="P1486" s="1"/>
  <c r="M1487" a="1"/>
  <c r="M1487" s="1"/>
  <c r="P1487" s="1"/>
  <c r="M1488" a="1"/>
  <c r="M1488" s="1"/>
  <c r="P1488" s="1"/>
  <c r="M1489" a="1"/>
  <c r="M1489" s="1"/>
  <c r="P1489" s="1"/>
  <c r="M1490" a="1"/>
  <c r="M1490" s="1"/>
  <c r="P1490" s="1"/>
  <c r="M1491" a="1"/>
  <c r="M1491" s="1"/>
  <c r="P1491" s="1"/>
  <c r="M1492" a="1"/>
  <c r="M1492" s="1"/>
  <c r="P1492" s="1"/>
  <c r="M1493" a="1"/>
  <c r="M1493" s="1"/>
  <c r="P1493" s="1"/>
  <c r="M1494" a="1"/>
  <c r="M1494" s="1"/>
  <c r="P1494" s="1"/>
  <c r="M1495" a="1"/>
  <c r="M1495" s="1"/>
  <c r="P1495" s="1"/>
  <c r="M1496" a="1"/>
  <c r="M1496" s="1"/>
  <c r="P1496" s="1"/>
  <c r="M1497" a="1"/>
  <c r="M1497" s="1"/>
  <c r="P1497" s="1"/>
  <c r="M1498" a="1"/>
  <c r="M1498" s="1"/>
  <c r="P1498" s="1"/>
  <c r="M1499" a="1"/>
  <c r="M1499" s="1"/>
  <c r="P1499" s="1"/>
  <c r="M1500" a="1"/>
  <c r="M1500" s="1"/>
  <c r="P1500" s="1"/>
  <c r="M1501" a="1"/>
  <c r="M1501" s="1"/>
  <c r="P1501" s="1"/>
  <c r="M1502" a="1"/>
  <c r="M1502" s="1"/>
  <c r="P1502" s="1"/>
  <c r="M1503" a="1"/>
  <c r="M1503" s="1"/>
  <c r="P1503" s="1"/>
  <c r="M1504" a="1"/>
  <c r="M1504" s="1"/>
  <c r="P1504" s="1"/>
  <c r="M1505" a="1"/>
  <c r="M1505" s="1"/>
  <c r="P1505" s="1"/>
  <c r="M1506" a="1"/>
  <c r="M1506" s="1"/>
  <c r="P1506" s="1"/>
  <c r="M1507" a="1"/>
  <c r="M1507" s="1"/>
  <c r="P1507" s="1"/>
  <c r="M1508" a="1"/>
  <c r="M1508" s="1"/>
  <c r="P1508" s="1"/>
  <c r="M1509" a="1"/>
  <c r="M1509" s="1"/>
  <c r="P1509" s="1"/>
  <c r="M1510" a="1"/>
  <c r="M1510" s="1"/>
  <c r="P1510" s="1"/>
  <c r="M1511" a="1"/>
  <c r="M1511" s="1"/>
  <c r="P1511" s="1"/>
  <c r="M1512" a="1"/>
  <c r="M1512" s="1"/>
  <c r="P1512" s="1"/>
  <c r="M1513" a="1"/>
  <c r="M1513" s="1"/>
  <c r="P1513" s="1"/>
  <c r="M1514" a="1"/>
  <c r="M1514" s="1"/>
  <c r="P1514" s="1"/>
  <c r="M1515" a="1"/>
  <c r="M1515" s="1"/>
  <c r="P1515" s="1"/>
  <c r="M1516" a="1"/>
  <c r="M1516" s="1"/>
  <c r="P1516" s="1"/>
  <c r="M1517" a="1"/>
  <c r="M1517" s="1"/>
  <c r="P1517" s="1"/>
  <c r="M1518" a="1"/>
  <c r="M1518" s="1"/>
  <c r="P1518" s="1"/>
  <c r="M1519" a="1"/>
  <c r="M1519" s="1"/>
  <c r="P1519" s="1"/>
  <c r="M1520" a="1"/>
  <c r="M1520" s="1"/>
  <c r="P1520" s="1"/>
  <c r="M1521" a="1"/>
  <c r="M1521" s="1"/>
  <c r="P1521" s="1"/>
  <c r="M1522" a="1"/>
  <c r="M1522" s="1"/>
  <c r="P1522" s="1"/>
  <c r="M1523" a="1"/>
  <c r="M1523" s="1"/>
  <c r="P1523" s="1"/>
  <c r="M1524" a="1"/>
  <c r="M1524" s="1"/>
  <c r="P1524" s="1"/>
  <c r="M1525" a="1"/>
  <c r="M1525" s="1"/>
  <c r="P1525" s="1"/>
  <c r="M1526" a="1"/>
  <c r="M1526" s="1"/>
  <c r="P1526" s="1"/>
  <c r="M1527" a="1"/>
  <c r="M1527" s="1"/>
  <c r="P1527" s="1"/>
  <c r="M1528" a="1"/>
  <c r="M1528" s="1"/>
  <c r="P1528" s="1"/>
  <c r="M1529" a="1"/>
  <c r="M1529" s="1"/>
  <c r="P1529" s="1"/>
  <c r="M1530" a="1"/>
  <c r="M1530" s="1"/>
  <c r="P1530" s="1"/>
  <c r="M1531" a="1"/>
  <c r="M1531" s="1"/>
  <c r="P1531" s="1"/>
  <c r="M1532" a="1"/>
  <c r="M1532" s="1"/>
  <c r="P1532" s="1"/>
  <c r="M1533" a="1"/>
  <c r="M1533" s="1"/>
  <c r="P1533" s="1"/>
  <c r="M1534" a="1"/>
  <c r="M1534" s="1"/>
  <c r="P1534" s="1"/>
  <c r="M1535" a="1"/>
  <c r="M1535" s="1"/>
  <c r="P1535" s="1"/>
  <c r="M1536" a="1"/>
  <c r="M1536" s="1"/>
  <c r="P1536" s="1"/>
  <c r="M1537" a="1"/>
  <c r="M1537" s="1"/>
  <c r="P1537" s="1"/>
  <c r="M1538" a="1"/>
  <c r="M1538" s="1"/>
  <c r="P1538" s="1"/>
  <c r="M1539" a="1"/>
  <c r="M1539" s="1"/>
  <c r="P1539" s="1"/>
  <c r="M1540" a="1"/>
  <c r="M1540" s="1"/>
  <c r="P1540" s="1"/>
  <c r="M1541" a="1"/>
  <c r="M1541" s="1"/>
  <c r="P1541" s="1"/>
  <c r="M1542" a="1"/>
  <c r="M1542" s="1"/>
  <c r="P1542" s="1"/>
  <c r="M1543" a="1"/>
  <c r="M1543" s="1"/>
  <c r="P1543" s="1"/>
  <c r="M1544" a="1"/>
  <c r="M1544" s="1"/>
  <c r="P1544" s="1"/>
  <c r="M1545" a="1"/>
  <c r="M1545" s="1"/>
  <c r="P1545" s="1"/>
  <c r="M1546" a="1"/>
  <c r="M1546" s="1"/>
  <c r="P1546" s="1"/>
  <c r="M1547" a="1"/>
  <c r="M1547" s="1"/>
  <c r="P1547" s="1"/>
  <c r="M1548" a="1"/>
  <c r="M1548" s="1"/>
  <c r="P1548" s="1"/>
  <c r="M1549" a="1"/>
  <c r="M1549" s="1"/>
  <c r="P1549" s="1"/>
  <c r="M1550" a="1"/>
  <c r="M1550" s="1"/>
  <c r="P1550" s="1"/>
  <c r="M1551" a="1"/>
  <c r="M1551" s="1"/>
  <c r="P1551" s="1"/>
  <c r="M1552" a="1"/>
  <c r="M1552" s="1"/>
  <c r="P1552" s="1"/>
  <c r="M1553" a="1"/>
  <c r="M1553" s="1"/>
  <c r="P1553" s="1"/>
  <c r="M1554" a="1"/>
  <c r="M1554" s="1"/>
  <c r="P1554" s="1"/>
  <c r="M1555" a="1"/>
  <c r="M1555" s="1"/>
  <c r="P1555" s="1"/>
  <c r="M1556" a="1"/>
  <c r="M1556" s="1"/>
  <c r="P1556" s="1"/>
  <c r="M1557" a="1"/>
  <c r="M1557" s="1"/>
  <c r="P1557" s="1"/>
  <c r="M1558" a="1"/>
  <c r="M1558" s="1"/>
  <c r="P1558" s="1"/>
  <c r="M1559" a="1"/>
  <c r="M1559" s="1"/>
  <c r="P1559" s="1"/>
  <c r="M1560" a="1"/>
  <c r="M1560" s="1"/>
  <c r="P1560" s="1"/>
  <c r="M1561" a="1"/>
  <c r="M1561" s="1"/>
  <c r="P1561" s="1"/>
  <c r="M1562" a="1"/>
  <c r="M1562" s="1"/>
  <c r="P1562" s="1"/>
  <c r="M1563" a="1"/>
  <c r="M1563" s="1"/>
  <c r="P1563" s="1"/>
  <c r="M1564" a="1"/>
  <c r="M1564" s="1"/>
  <c r="P1564" s="1"/>
  <c r="M1565" a="1"/>
  <c r="M1565" s="1"/>
  <c r="P1565" s="1"/>
  <c r="M1566" a="1"/>
  <c r="M1566" s="1"/>
  <c r="P1566" s="1"/>
  <c r="M1567" a="1"/>
  <c r="M1567" s="1"/>
  <c r="P1567" s="1"/>
  <c r="M1568" a="1"/>
  <c r="M1568" s="1"/>
  <c r="P1568" s="1"/>
  <c r="M1569" a="1"/>
  <c r="M1569" s="1"/>
  <c r="P1569" s="1"/>
  <c r="M1570" a="1"/>
  <c r="M1570" s="1"/>
  <c r="P1570" s="1"/>
  <c r="M1571" a="1"/>
  <c r="M1571" s="1"/>
  <c r="P1571" s="1"/>
  <c r="M1572" a="1"/>
  <c r="M1572" s="1"/>
  <c r="P1572" s="1"/>
  <c r="M1573" a="1"/>
  <c r="M1573" s="1"/>
  <c r="P1573" s="1"/>
  <c r="M1574" a="1"/>
  <c r="M1574" s="1"/>
  <c r="P1574" s="1"/>
  <c r="M1575" a="1"/>
  <c r="M1575" s="1"/>
  <c r="P1575" s="1"/>
  <c r="M1576" a="1"/>
  <c r="M1576" s="1"/>
  <c r="P1576" s="1"/>
  <c r="M1577" a="1"/>
  <c r="M1577" s="1"/>
  <c r="P1577" s="1"/>
  <c r="M1578" a="1"/>
  <c r="M1578" s="1"/>
  <c r="P1578" s="1"/>
  <c r="M1579" a="1"/>
  <c r="M1579" s="1"/>
  <c r="P1579" s="1"/>
  <c r="M1580" a="1"/>
  <c r="M1580" s="1"/>
  <c r="P1580" s="1"/>
  <c r="M1581" a="1"/>
  <c r="M1581" s="1"/>
  <c r="P1581" s="1"/>
  <c r="M1582" a="1"/>
  <c r="M1582" s="1"/>
  <c r="P1582" s="1"/>
  <c r="M1583" a="1"/>
  <c r="M1583" s="1"/>
  <c r="P1583" s="1"/>
  <c r="M1584" a="1"/>
  <c r="M1584" s="1"/>
  <c r="P1584" s="1"/>
  <c r="M1585" a="1"/>
  <c r="M1585" s="1"/>
  <c r="P1585" s="1"/>
  <c r="M1586" a="1"/>
  <c r="M1586" s="1"/>
  <c r="P1586" s="1"/>
  <c r="M1587" a="1"/>
  <c r="M1587" s="1"/>
  <c r="P1587" s="1"/>
  <c r="M1588" a="1"/>
  <c r="M1588" s="1"/>
  <c r="P1588" s="1"/>
  <c r="M1589" a="1"/>
  <c r="M1589" s="1"/>
  <c r="P1589" s="1"/>
  <c r="M1590" a="1"/>
  <c r="M1590" s="1"/>
  <c r="P1590" s="1"/>
  <c r="M1591" a="1"/>
  <c r="M1591" s="1"/>
  <c r="P1591" s="1"/>
  <c r="M1592" a="1"/>
  <c r="M1592" s="1"/>
  <c r="P1592" s="1"/>
  <c r="M1593" a="1"/>
  <c r="M1593" s="1"/>
  <c r="P1593" s="1"/>
  <c r="M1594" a="1"/>
  <c r="M1594" s="1"/>
  <c r="P1594" s="1"/>
  <c r="M1595" a="1"/>
  <c r="M1595" s="1"/>
  <c r="P1595" s="1"/>
  <c r="M1596" a="1"/>
  <c r="M1596" s="1"/>
  <c r="P1596" s="1"/>
  <c r="M1597" a="1"/>
  <c r="M1597" s="1"/>
  <c r="P1597" s="1"/>
  <c r="M1598" a="1"/>
  <c r="M1598" s="1"/>
  <c r="P1598" s="1"/>
  <c r="M1599" a="1"/>
  <c r="M1599" s="1"/>
  <c r="P1599" s="1"/>
  <c r="M1600" a="1"/>
  <c r="M1600" s="1"/>
  <c r="P1600" s="1"/>
  <c r="M1601" a="1"/>
  <c r="M1601" s="1"/>
  <c r="P1601" s="1"/>
  <c r="M1602" a="1"/>
  <c r="M1602" s="1"/>
  <c r="P1602" s="1"/>
  <c r="M1603" a="1"/>
  <c r="M1603" s="1"/>
  <c r="P1603" s="1"/>
  <c r="M1604" a="1"/>
  <c r="M1604" s="1"/>
  <c r="P1604" s="1"/>
  <c r="M1605" a="1"/>
  <c r="M1605" s="1"/>
  <c r="P1605" s="1"/>
  <c r="M1606" a="1"/>
  <c r="M1606" s="1"/>
  <c r="P1606" s="1"/>
  <c r="M1607" a="1"/>
  <c r="M1607" s="1"/>
  <c r="P1607" s="1"/>
  <c r="M1608" a="1"/>
  <c r="M1608" s="1"/>
  <c r="P1608" s="1"/>
  <c r="M1609" a="1"/>
  <c r="M1609" s="1"/>
  <c r="P1609" s="1"/>
  <c r="M1610" a="1"/>
  <c r="M1610" s="1"/>
  <c r="P1610" s="1"/>
  <c r="M1611" a="1"/>
  <c r="M1611" s="1"/>
  <c r="P1611" s="1"/>
  <c r="M1612" a="1"/>
  <c r="M1612" s="1"/>
  <c r="P1612" s="1"/>
  <c r="M1613" a="1"/>
  <c r="M1613" s="1"/>
  <c r="P1613" s="1"/>
  <c r="M1614" a="1"/>
  <c r="M1614" s="1"/>
  <c r="P1614" s="1"/>
  <c r="M1615" a="1"/>
  <c r="M1615" s="1"/>
  <c r="P1615" s="1"/>
  <c r="M1616" a="1"/>
  <c r="M1616" s="1"/>
  <c r="P1616" s="1"/>
  <c r="M1617" a="1"/>
  <c r="M1617" s="1"/>
  <c r="P1617" s="1"/>
  <c r="M1618" a="1"/>
  <c r="M1618" s="1"/>
  <c r="P1618" s="1"/>
  <c r="M1619" a="1"/>
  <c r="M1619" s="1"/>
  <c r="P1619" s="1"/>
  <c r="M1620" a="1"/>
  <c r="M1620" s="1"/>
  <c r="P1620" s="1"/>
  <c r="M1621" a="1"/>
  <c r="M1621" s="1"/>
  <c r="P1621" s="1"/>
  <c r="M1622" a="1"/>
  <c r="M1622" s="1"/>
  <c r="P1622" s="1"/>
  <c r="M1623" a="1"/>
  <c r="M1623" s="1"/>
  <c r="P1623" s="1"/>
  <c r="M1624" a="1"/>
  <c r="M1624" s="1"/>
  <c r="P1624" s="1"/>
  <c r="M1625" a="1"/>
  <c r="M1625" s="1"/>
  <c r="P1625" s="1"/>
  <c r="M1626" a="1"/>
  <c r="M1626" s="1"/>
  <c r="P1626" s="1"/>
  <c r="M1627" a="1"/>
  <c r="M1627" s="1"/>
  <c r="P1627" s="1"/>
  <c r="M1628" a="1"/>
  <c r="M1628" s="1"/>
  <c r="P1628" s="1"/>
  <c r="M1629" a="1"/>
  <c r="M1629" s="1"/>
  <c r="P1629" s="1"/>
  <c r="M1630" a="1"/>
  <c r="M1630" s="1"/>
  <c r="P1630" s="1"/>
  <c r="M1631" a="1"/>
  <c r="M1631" s="1"/>
  <c r="P1631" s="1"/>
  <c r="M1632" a="1"/>
  <c r="M1632" s="1"/>
  <c r="P1632" s="1"/>
  <c r="M1633" a="1"/>
  <c r="M1633" s="1"/>
  <c r="P1633" s="1"/>
  <c r="M1634" a="1"/>
  <c r="M1634" s="1"/>
  <c r="P1634" s="1"/>
  <c r="M1635" a="1"/>
  <c r="M1635" s="1"/>
  <c r="P1635" s="1"/>
  <c r="M1636" a="1"/>
  <c r="M1636" s="1"/>
  <c r="P1636" s="1"/>
  <c r="M1637" a="1"/>
  <c r="M1637" s="1"/>
  <c r="P1637" s="1"/>
  <c r="M1638" a="1"/>
  <c r="M1638" s="1"/>
  <c r="P1638" s="1"/>
  <c r="M1639" a="1"/>
  <c r="M1639" s="1"/>
  <c r="P1639" s="1"/>
  <c r="M1640" a="1"/>
  <c r="M1640" s="1"/>
  <c r="P1640" s="1"/>
  <c r="M1641" a="1"/>
  <c r="M1641" s="1"/>
  <c r="P1641" s="1"/>
  <c r="M1642" a="1"/>
  <c r="M1642" s="1"/>
  <c r="P1642" s="1"/>
  <c r="M1643" a="1"/>
  <c r="M1643" s="1"/>
  <c r="P1643" s="1"/>
  <c r="M1644" a="1"/>
  <c r="M1644" s="1"/>
  <c r="P1644" s="1"/>
  <c r="M1645" a="1"/>
  <c r="M1645" s="1"/>
  <c r="P1645" s="1"/>
  <c r="M1646" a="1"/>
  <c r="M1646" s="1"/>
  <c r="P1646" s="1"/>
  <c r="M1647" a="1"/>
  <c r="M1647" s="1"/>
  <c r="P1647" s="1"/>
  <c r="M1648" a="1"/>
  <c r="M1648" s="1"/>
  <c r="P1648" s="1"/>
  <c r="M1649" a="1"/>
  <c r="M1649" s="1"/>
  <c r="P1649" s="1"/>
  <c r="M1650" a="1"/>
  <c r="M1650" s="1"/>
  <c r="P1650" s="1"/>
  <c r="M1651" a="1"/>
  <c r="M1651" s="1"/>
  <c r="P1651" s="1"/>
  <c r="M1652" a="1"/>
  <c r="M1652" s="1"/>
  <c r="P1652" s="1"/>
  <c r="M1653" a="1"/>
  <c r="M1653" s="1"/>
  <c r="P1653" s="1"/>
  <c r="M1654" a="1"/>
  <c r="M1654" s="1"/>
  <c r="P1654" s="1"/>
  <c r="M1655" a="1"/>
  <c r="M1655" s="1"/>
  <c r="P1655" s="1"/>
  <c r="M1656" a="1"/>
  <c r="M1656" s="1"/>
  <c r="P1656" s="1"/>
  <c r="M1657" a="1"/>
  <c r="M1657" s="1"/>
  <c r="P1657" s="1"/>
  <c r="M1658" a="1"/>
  <c r="M1658" s="1"/>
  <c r="P1658" s="1"/>
  <c r="M1659" a="1"/>
  <c r="M1659" s="1"/>
  <c r="P1659" s="1"/>
  <c r="M1660" a="1"/>
  <c r="M1660" s="1"/>
  <c r="P1660" s="1"/>
  <c r="M1661" a="1"/>
  <c r="M1661" s="1"/>
  <c r="P1661" s="1"/>
  <c r="M1662" a="1"/>
  <c r="M1662" s="1"/>
  <c r="P1662" s="1"/>
  <c r="M1663" a="1"/>
  <c r="M1663" s="1"/>
  <c r="P1663" s="1"/>
  <c r="M1664" a="1"/>
  <c r="M1664" s="1"/>
  <c r="P1664" s="1"/>
  <c r="M1665" a="1"/>
  <c r="M1665" s="1"/>
  <c r="P1665" s="1"/>
  <c r="M1666" a="1"/>
  <c r="M1666" s="1"/>
  <c r="P1666" s="1"/>
  <c r="M1667" a="1"/>
  <c r="M1667" s="1"/>
  <c r="P1667" s="1"/>
  <c r="M1668" a="1"/>
  <c r="M1668" s="1"/>
  <c r="P1668" s="1"/>
  <c r="M1669" a="1"/>
  <c r="M1669" s="1"/>
  <c r="P1669" s="1"/>
  <c r="M1670" a="1"/>
  <c r="M1670" s="1"/>
  <c r="P1670" s="1"/>
  <c r="M1671" a="1"/>
  <c r="M1671" s="1"/>
  <c r="P1671" s="1"/>
  <c r="M1672" a="1"/>
  <c r="M1672" s="1"/>
  <c r="P1672" s="1"/>
  <c r="M1673" a="1"/>
  <c r="M1673" s="1"/>
  <c r="P1673" s="1"/>
  <c r="M1674" a="1"/>
  <c r="M1674" s="1"/>
  <c r="P1674" s="1"/>
  <c r="M1675" a="1"/>
  <c r="M1675" s="1"/>
  <c r="P1675" s="1"/>
  <c r="M1676" a="1"/>
  <c r="M1676" s="1"/>
  <c r="P1676" s="1"/>
  <c r="M1677" a="1"/>
  <c r="M1677" s="1"/>
  <c r="P1677" s="1"/>
  <c r="M1678" a="1"/>
  <c r="M1678" s="1"/>
  <c r="P1678" s="1"/>
  <c r="M1679" a="1"/>
  <c r="M1679" s="1"/>
  <c r="P1679" s="1"/>
  <c r="M1680" a="1"/>
  <c r="M1680" s="1"/>
  <c r="P1680" s="1"/>
  <c r="M1681" a="1"/>
  <c r="M1681" s="1"/>
  <c r="P1681" s="1"/>
  <c r="M1682" a="1"/>
  <c r="M1682" s="1"/>
  <c r="P1682" s="1"/>
  <c r="M1683" a="1"/>
  <c r="M1683" s="1"/>
  <c r="P1683" s="1"/>
  <c r="M1684" a="1"/>
  <c r="M1684" s="1"/>
  <c r="P1684" s="1"/>
  <c r="M1685" a="1"/>
  <c r="M1685" s="1"/>
  <c r="P1685" s="1"/>
  <c r="M1686" a="1"/>
  <c r="M1686" s="1"/>
  <c r="P1686" s="1"/>
  <c r="M1687" a="1"/>
  <c r="M1687" s="1"/>
  <c r="P1687" s="1"/>
  <c r="M1688" a="1"/>
  <c r="M1688" s="1"/>
  <c r="P1688" s="1"/>
  <c r="M1689" a="1"/>
  <c r="M1689" s="1"/>
  <c r="P1689" s="1"/>
  <c r="M1690" a="1"/>
  <c r="M1690" s="1"/>
  <c r="P1690" s="1"/>
  <c r="M1691" a="1"/>
  <c r="M1691" s="1"/>
  <c r="P1691" s="1"/>
  <c r="M1692" a="1"/>
  <c r="M1692" s="1"/>
  <c r="P1692" s="1"/>
  <c r="M1693" a="1"/>
  <c r="M1693" s="1"/>
  <c r="P1693" s="1"/>
  <c r="M1694" a="1"/>
  <c r="M1694" s="1"/>
  <c r="P1694" s="1"/>
  <c r="M1695" a="1"/>
  <c r="M1695" s="1"/>
  <c r="P1695" s="1"/>
  <c r="M1696" a="1"/>
  <c r="M1696" s="1"/>
  <c r="P1696" s="1"/>
  <c r="M1697" a="1"/>
  <c r="M1697" s="1"/>
  <c r="P1697" s="1"/>
  <c r="M1698" a="1"/>
  <c r="M1698" s="1"/>
  <c r="P1698" s="1"/>
  <c r="M1699" a="1"/>
  <c r="M1699" s="1"/>
  <c r="P1699" s="1"/>
  <c r="M1700" a="1"/>
  <c r="M1700" s="1"/>
  <c r="P1700" s="1"/>
  <c r="M1701" a="1"/>
  <c r="M1701" s="1"/>
  <c r="P1701" s="1"/>
  <c r="M1702" a="1"/>
  <c r="M1702" s="1"/>
  <c r="P1702" s="1"/>
  <c r="M1703" a="1"/>
  <c r="M1703" s="1"/>
  <c r="P1703" s="1"/>
  <c r="M1704" a="1"/>
  <c r="M1704" s="1"/>
  <c r="P1704" s="1"/>
  <c r="M1705" a="1"/>
  <c r="M1705" s="1"/>
  <c r="P1705" s="1"/>
  <c r="M1706" a="1"/>
  <c r="M1706" s="1"/>
  <c r="P1706" s="1"/>
  <c r="M1707" a="1"/>
  <c r="M1707" s="1"/>
  <c r="P1707" s="1"/>
  <c r="M1708" a="1"/>
  <c r="M1708" s="1"/>
  <c r="P1708" s="1"/>
  <c r="M1709" a="1"/>
  <c r="M1709" s="1"/>
  <c r="P1709" s="1"/>
  <c r="M1710" a="1"/>
  <c r="M1710" s="1"/>
  <c r="P1710" s="1"/>
  <c r="M1711" a="1"/>
  <c r="M1711" s="1"/>
  <c r="P1711" s="1"/>
  <c r="M1712" a="1"/>
  <c r="M1712" s="1"/>
  <c r="P1712" s="1"/>
  <c r="M1713" a="1"/>
  <c r="M1713" s="1"/>
  <c r="P1713" s="1"/>
  <c r="M1714" a="1"/>
  <c r="M1714" s="1"/>
  <c r="P1714" s="1"/>
  <c r="M1715" a="1"/>
  <c r="M1715" s="1"/>
  <c r="P1715" s="1"/>
  <c r="M1716" a="1"/>
  <c r="M1716" s="1"/>
  <c r="P1716" s="1"/>
  <c r="M1717" a="1"/>
  <c r="M1717" s="1"/>
  <c r="P1717" s="1"/>
  <c r="M1718" a="1"/>
  <c r="M1718" s="1"/>
  <c r="P1718" s="1"/>
  <c r="M1719" a="1"/>
  <c r="M1719" s="1"/>
  <c r="P1719" s="1"/>
  <c r="M1720" a="1"/>
  <c r="M1720" s="1"/>
  <c r="P1720" s="1"/>
  <c r="M1721" a="1"/>
  <c r="M1721" s="1"/>
  <c r="P1721" s="1"/>
  <c r="M1722" a="1"/>
  <c r="M1722" s="1"/>
  <c r="P1722" s="1"/>
  <c r="M1723" a="1"/>
  <c r="M1723" s="1"/>
  <c r="P1723" s="1"/>
  <c r="M1724" a="1"/>
  <c r="M1724" s="1"/>
  <c r="P1724" s="1"/>
  <c r="M1725" a="1"/>
  <c r="M1725" s="1"/>
  <c r="P1725" s="1"/>
  <c r="M1726" a="1"/>
  <c r="M1726" s="1"/>
  <c r="P1726" s="1"/>
  <c r="M1727" a="1"/>
  <c r="M1727" s="1"/>
  <c r="P1727" s="1"/>
  <c r="M1728" a="1"/>
  <c r="M1728" s="1"/>
  <c r="P1728" s="1"/>
  <c r="M1729" a="1"/>
  <c r="M1729" s="1"/>
  <c r="P1729" s="1"/>
  <c r="M1730" a="1"/>
  <c r="M1730" s="1"/>
  <c r="P1730" s="1"/>
  <c r="M1731" a="1"/>
  <c r="M1731" s="1"/>
  <c r="P1731" s="1"/>
  <c r="M1732" a="1"/>
  <c r="M1732" s="1"/>
  <c r="P1732" s="1"/>
  <c r="M1733" a="1"/>
  <c r="M1733" s="1"/>
  <c r="P1733" s="1"/>
  <c r="M1734" a="1"/>
  <c r="M1734" s="1"/>
  <c r="P1734" s="1"/>
  <c r="M1735" a="1"/>
  <c r="M1735" s="1"/>
  <c r="P1735" s="1"/>
  <c r="M1736" a="1"/>
  <c r="M1736" s="1"/>
  <c r="P1736" s="1"/>
  <c r="M1737" a="1"/>
  <c r="M1737" s="1"/>
  <c r="P1737" s="1"/>
  <c r="M1738" a="1"/>
  <c r="M1738" s="1"/>
  <c r="P1738" s="1"/>
  <c r="M1739" a="1"/>
  <c r="M1739" s="1"/>
  <c r="P1739" s="1"/>
  <c r="M1740" a="1"/>
  <c r="M1740" s="1"/>
  <c r="P1740" s="1"/>
  <c r="M1741" a="1"/>
  <c r="M1741" s="1"/>
  <c r="P1741" s="1"/>
  <c r="M1742" a="1"/>
  <c r="M1742" s="1"/>
  <c r="P1742" s="1"/>
  <c r="M1743" a="1"/>
  <c r="M1743" s="1"/>
  <c r="P1743" s="1"/>
  <c r="M1744" a="1"/>
  <c r="M1744" s="1"/>
  <c r="P1744" s="1"/>
  <c r="M1745" a="1"/>
  <c r="M1745" s="1"/>
  <c r="P1745" s="1"/>
  <c r="M1746" a="1"/>
  <c r="M1746" s="1"/>
  <c r="P1746" s="1"/>
  <c r="M1747" a="1"/>
  <c r="M1747" s="1"/>
  <c r="P1747" s="1"/>
  <c r="M1748" a="1"/>
  <c r="M1748" s="1"/>
  <c r="P1748" s="1"/>
  <c r="M1749" a="1"/>
  <c r="M1749" s="1"/>
  <c r="P1749" s="1"/>
  <c r="M1750" a="1"/>
  <c r="M1750" s="1"/>
  <c r="P1750" s="1"/>
  <c r="M1751" a="1"/>
  <c r="M1751" s="1"/>
  <c r="P1751" s="1"/>
  <c r="M1752" a="1"/>
  <c r="M1752" s="1"/>
  <c r="P1752" s="1"/>
  <c r="M1753" a="1"/>
  <c r="M1753" s="1"/>
  <c r="P1753" s="1"/>
  <c r="M1754" a="1"/>
  <c r="M1754" s="1"/>
  <c r="P1754" s="1"/>
  <c r="M1755" a="1"/>
  <c r="M1755" s="1"/>
  <c r="P1755" s="1"/>
  <c r="M1756" a="1"/>
  <c r="M1756" s="1"/>
  <c r="P1756" s="1"/>
  <c r="M1757" a="1"/>
  <c r="M1757" s="1"/>
  <c r="P1757" s="1"/>
  <c r="M1758" a="1"/>
  <c r="M1758" s="1"/>
  <c r="P1758" s="1"/>
  <c r="M1759" a="1"/>
  <c r="M1759" s="1"/>
  <c r="P1759" s="1"/>
  <c r="M1760" a="1"/>
  <c r="M1760" s="1"/>
  <c r="P1760" s="1"/>
  <c r="M1761" a="1"/>
  <c r="M1761" s="1"/>
  <c r="P1761" s="1"/>
  <c r="M1762" a="1"/>
  <c r="M1762" s="1"/>
  <c r="P1762" s="1"/>
  <c r="M1763" a="1"/>
  <c r="M1763" s="1"/>
  <c r="P1763" s="1"/>
  <c r="M1764" a="1"/>
  <c r="M1764" s="1"/>
  <c r="P1764" s="1"/>
  <c r="M1765" a="1"/>
  <c r="M1765" s="1"/>
  <c r="P1765" s="1"/>
  <c r="M1766" a="1"/>
  <c r="M1766" s="1"/>
  <c r="P1766" s="1"/>
  <c r="M1767" a="1"/>
  <c r="M1767" s="1"/>
  <c r="P1767" s="1"/>
  <c r="M1768" a="1"/>
  <c r="M1768" s="1"/>
  <c r="P1768" s="1"/>
  <c r="M1769" a="1"/>
  <c r="M1769" s="1"/>
  <c r="P1769" s="1"/>
  <c r="M1770" a="1"/>
  <c r="M1770" s="1"/>
  <c r="P1770" s="1"/>
  <c r="M1771" a="1"/>
  <c r="M1771" s="1"/>
  <c r="P1771" s="1"/>
  <c r="M1772" a="1"/>
  <c r="M1772" s="1"/>
  <c r="P1772" s="1"/>
  <c r="M1773" a="1"/>
  <c r="M1773" s="1"/>
  <c r="P1773" s="1"/>
  <c r="M1774" a="1"/>
  <c r="M1774" s="1"/>
  <c r="P1774" s="1"/>
  <c r="M1775" a="1"/>
  <c r="M1775" s="1"/>
  <c r="P1775" s="1"/>
  <c r="M1776" a="1"/>
  <c r="M1776" s="1"/>
  <c r="P1776" s="1"/>
  <c r="M1777" a="1"/>
  <c r="M1777" s="1"/>
  <c r="P1777" s="1"/>
  <c r="M1778" a="1"/>
  <c r="M1778" s="1"/>
  <c r="P1778" s="1"/>
  <c r="M1779" a="1"/>
  <c r="M1779" s="1"/>
  <c r="P1779" s="1"/>
  <c r="M1780" a="1"/>
  <c r="M1780" s="1"/>
  <c r="P1780" s="1"/>
  <c r="M1781" a="1"/>
  <c r="M1781" s="1"/>
  <c r="P1781" s="1"/>
  <c r="M1782" a="1"/>
  <c r="M1782" s="1"/>
  <c r="P1782" s="1"/>
  <c r="M1783" a="1"/>
  <c r="M1783" s="1"/>
  <c r="P1783" s="1"/>
  <c r="M1784" a="1"/>
  <c r="M1784" s="1"/>
  <c r="P1784" s="1"/>
  <c r="M1785" a="1"/>
  <c r="M1785" s="1"/>
  <c r="P1785" s="1"/>
  <c r="M1786" a="1"/>
  <c r="M1786" s="1"/>
  <c r="P1786" s="1"/>
  <c r="M1787" a="1"/>
  <c r="M1787" s="1"/>
  <c r="P1787" s="1"/>
  <c r="M1788" a="1"/>
  <c r="M1788" s="1"/>
  <c r="P1788" s="1"/>
  <c r="M1789" a="1"/>
  <c r="M1789" s="1"/>
  <c r="P1789" s="1"/>
  <c r="M1790" a="1"/>
  <c r="M1790" s="1"/>
  <c r="P1790" s="1"/>
  <c r="M1791" a="1"/>
  <c r="M1791" s="1"/>
  <c r="P1791" s="1"/>
  <c r="M1792" a="1"/>
  <c r="M1792" s="1"/>
  <c r="P1792" s="1"/>
  <c r="M1793" a="1"/>
  <c r="M1793" s="1"/>
  <c r="P1793" s="1"/>
  <c r="M1794" a="1"/>
  <c r="M1794" s="1"/>
  <c r="P1794" s="1"/>
  <c r="M1795" a="1"/>
  <c r="M1795" s="1"/>
  <c r="P1795" s="1"/>
  <c r="M1796" a="1"/>
  <c r="M1796" s="1"/>
  <c r="P1796" s="1"/>
  <c r="M1797" a="1"/>
  <c r="M1797" s="1"/>
  <c r="P1797" s="1"/>
  <c r="M1798" a="1"/>
  <c r="M1798" s="1"/>
  <c r="P1798" s="1"/>
  <c r="M1799" a="1"/>
  <c r="M1799" s="1"/>
  <c r="P1799" s="1"/>
  <c r="M1800" a="1"/>
  <c r="M1800" s="1"/>
  <c r="P1800" s="1"/>
  <c r="M1801" a="1"/>
  <c r="M1801" s="1"/>
  <c r="P1801" s="1"/>
  <c r="M1802" a="1"/>
  <c r="M1802" s="1"/>
  <c r="P1802" s="1"/>
  <c r="M1803" a="1"/>
  <c r="M1803" s="1"/>
  <c r="P1803" s="1"/>
  <c r="M1804" a="1"/>
  <c r="M1804" s="1"/>
  <c r="P1804" s="1"/>
  <c r="M1805" a="1"/>
  <c r="M1805" s="1"/>
  <c r="P1805" s="1"/>
  <c r="M1806" a="1"/>
  <c r="M1806" s="1"/>
  <c r="P1806" s="1"/>
  <c r="M1807" a="1"/>
  <c r="M1807" s="1"/>
  <c r="P1807" s="1"/>
  <c r="M1808" a="1"/>
  <c r="M1808" s="1"/>
  <c r="P1808" s="1"/>
  <c r="M1809" a="1"/>
  <c r="M1809" s="1"/>
  <c r="P1809" s="1"/>
  <c r="M1810" a="1"/>
  <c r="M1810" s="1"/>
  <c r="P1810" s="1"/>
  <c r="M1811" a="1"/>
  <c r="M1811" s="1"/>
  <c r="P1811" s="1"/>
  <c r="M1812" a="1"/>
  <c r="M1812" s="1"/>
  <c r="P1812" s="1"/>
  <c r="M1813" a="1"/>
  <c r="M1813" s="1"/>
  <c r="P1813" s="1"/>
  <c r="M1814" a="1"/>
  <c r="M1814" s="1"/>
  <c r="P1814" s="1"/>
  <c r="M1815" a="1"/>
  <c r="M1815" s="1"/>
  <c r="P1815" s="1"/>
  <c r="M1816" a="1"/>
  <c r="M1816" s="1"/>
  <c r="P1816" s="1"/>
  <c r="M1817" a="1"/>
  <c r="M1817" s="1"/>
  <c r="P1817" s="1"/>
  <c r="M1818" a="1"/>
  <c r="M1818" s="1"/>
  <c r="P1818" s="1"/>
  <c r="M1819" a="1"/>
  <c r="M1819" s="1"/>
  <c r="P1819" s="1"/>
  <c r="M1820" a="1"/>
  <c r="M1820" s="1"/>
  <c r="P1820" s="1"/>
  <c r="M1821" a="1"/>
  <c r="M1821" s="1"/>
  <c r="P1821" s="1"/>
  <c r="M1822" a="1"/>
  <c r="M1822" s="1"/>
  <c r="P1822" s="1"/>
  <c r="M1823" a="1"/>
  <c r="M1823" s="1"/>
  <c r="P1823" s="1"/>
  <c r="M1824" a="1"/>
  <c r="M1824" s="1"/>
  <c r="P1824" s="1"/>
  <c r="M1825" a="1"/>
  <c r="M1825" s="1"/>
  <c r="P1825" s="1"/>
  <c r="M1826" a="1"/>
  <c r="M1826" s="1"/>
  <c r="P1826" s="1"/>
  <c r="M1827" a="1"/>
  <c r="M1827" s="1"/>
  <c r="P1827" s="1"/>
  <c r="M1828" a="1"/>
  <c r="M1828" s="1"/>
  <c r="P1828" s="1"/>
  <c r="M1829" a="1"/>
  <c r="M1829" s="1"/>
  <c r="P1829" s="1"/>
  <c r="M1830" a="1"/>
  <c r="M1830" s="1"/>
  <c r="P1830" s="1"/>
  <c r="M1831" a="1"/>
  <c r="M1831" s="1"/>
  <c r="P1831" s="1"/>
  <c r="M1832" a="1"/>
  <c r="M1832" s="1"/>
  <c r="P1832" s="1"/>
  <c r="M1833" a="1"/>
  <c r="M1833" s="1"/>
  <c r="P1833" s="1"/>
  <c r="M1834" a="1"/>
  <c r="M1834" s="1"/>
  <c r="P1834" s="1"/>
  <c r="M1835" a="1"/>
  <c r="M1835" s="1"/>
  <c r="P1835" s="1"/>
  <c r="M1836" a="1"/>
  <c r="M1836" s="1"/>
  <c r="P1836" s="1"/>
  <c r="M1837" a="1"/>
  <c r="M1837" s="1"/>
  <c r="P1837" s="1"/>
  <c r="M1838" a="1"/>
  <c r="M1838" s="1"/>
  <c r="P1838" s="1"/>
  <c r="M1839" a="1"/>
  <c r="M1839" s="1"/>
  <c r="P1839" s="1"/>
  <c r="M1840" a="1"/>
  <c r="M1840" s="1"/>
  <c r="P1840" s="1"/>
  <c r="M1841" a="1"/>
  <c r="M1841" s="1"/>
  <c r="P1841" s="1"/>
  <c r="M1842" a="1"/>
  <c r="M1842" s="1"/>
  <c r="P1842" s="1"/>
  <c r="M1843" a="1"/>
  <c r="M1843" s="1"/>
  <c r="P1843" s="1"/>
  <c r="M1844" a="1"/>
  <c r="M1844" s="1"/>
  <c r="P1844" s="1"/>
  <c r="M1845" a="1"/>
  <c r="M1845" s="1"/>
  <c r="P1845" s="1"/>
  <c r="M1846" a="1"/>
  <c r="M1846" s="1"/>
  <c r="P1846" s="1"/>
  <c r="M1847" a="1"/>
  <c r="M1847" s="1"/>
  <c r="P1847" s="1"/>
  <c r="M1848" a="1"/>
  <c r="M1848" s="1"/>
  <c r="P1848" s="1"/>
  <c r="M1849" a="1"/>
  <c r="M1849" s="1"/>
  <c r="P1849" s="1"/>
  <c r="M1850" a="1"/>
  <c r="M1850" s="1"/>
  <c r="P1850" s="1"/>
  <c r="M1851" a="1"/>
  <c r="M1851" s="1"/>
  <c r="P1851" s="1"/>
  <c r="M1852" a="1"/>
  <c r="M1852" s="1"/>
  <c r="P1852" s="1"/>
  <c r="M1853" a="1"/>
  <c r="M1853" s="1"/>
  <c r="P1853" s="1"/>
  <c r="M1854" a="1"/>
  <c r="M1854" s="1"/>
  <c r="P1854" s="1"/>
  <c r="M1855" a="1"/>
  <c r="M1855" s="1"/>
  <c r="P1855" s="1"/>
  <c r="M1856" a="1"/>
  <c r="M1856" s="1"/>
  <c r="P1856" s="1"/>
  <c r="M1857" a="1"/>
  <c r="M1857" s="1"/>
  <c r="P1857" s="1"/>
  <c r="M1858" a="1"/>
  <c r="M1858" s="1"/>
  <c r="P1858" s="1"/>
  <c r="M1859" a="1"/>
  <c r="M1859" s="1"/>
  <c r="P1859" s="1"/>
  <c r="M1860" a="1"/>
  <c r="M1860" s="1"/>
  <c r="P1860" s="1"/>
  <c r="M1861" a="1"/>
  <c r="M1861" s="1"/>
  <c r="P1861" s="1"/>
  <c r="M1862" a="1"/>
  <c r="M1862" s="1"/>
  <c r="P1862" s="1"/>
  <c r="M1863" a="1"/>
  <c r="M1863" s="1"/>
  <c r="P1863" s="1"/>
  <c r="M1864" a="1"/>
  <c r="M1864" s="1"/>
  <c r="P1864" s="1"/>
  <c r="M1865" a="1"/>
  <c r="M1865" s="1"/>
  <c r="P1865" s="1"/>
  <c r="M1866" a="1"/>
  <c r="M1866" s="1"/>
  <c r="P1866" s="1"/>
  <c r="M1867" a="1"/>
  <c r="M1867" s="1"/>
  <c r="P1867" s="1"/>
  <c r="M1868" a="1"/>
  <c r="M1868" s="1"/>
  <c r="P1868" s="1"/>
  <c r="M1869" a="1"/>
  <c r="M1869" s="1"/>
  <c r="P1869" s="1"/>
  <c r="M1870" a="1"/>
  <c r="M1870" s="1"/>
  <c r="P1870" s="1"/>
  <c r="M1871" a="1"/>
  <c r="M1871" s="1"/>
  <c r="P1871" s="1"/>
  <c r="M1872" a="1"/>
  <c r="M1872" s="1"/>
  <c r="P1872" s="1"/>
  <c r="M1873" a="1"/>
  <c r="M1873" s="1"/>
  <c r="P1873" s="1"/>
  <c r="M1874" a="1"/>
  <c r="M1874" s="1"/>
  <c r="P1874" s="1"/>
  <c r="M1875" a="1"/>
  <c r="M1875" s="1"/>
  <c r="P1875" s="1"/>
  <c r="M1876" a="1"/>
  <c r="M1876" s="1"/>
  <c r="P1876" s="1"/>
  <c r="M1877" a="1"/>
  <c r="M1877" s="1"/>
  <c r="P1877" s="1"/>
  <c r="M1878" a="1"/>
  <c r="M1878" s="1"/>
  <c r="P1878" s="1"/>
  <c r="M1879" a="1"/>
  <c r="M1879" s="1"/>
  <c r="P1879" s="1"/>
  <c r="M1880" a="1"/>
  <c r="M1880" s="1"/>
  <c r="P1880" s="1"/>
  <c r="M1881" a="1"/>
  <c r="M1881" s="1"/>
  <c r="P1881" s="1"/>
  <c r="M1882" a="1"/>
  <c r="M1882" s="1"/>
  <c r="P1882" s="1"/>
  <c r="M1883" a="1"/>
  <c r="M1883" s="1"/>
  <c r="P1883" s="1"/>
  <c r="M1884" a="1"/>
  <c r="M1884" s="1"/>
  <c r="P1884" s="1"/>
  <c r="M1885" a="1"/>
  <c r="M1885" s="1"/>
  <c r="P1885" s="1"/>
  <c r="M1886" a="1"/>
  <c r="M1886" s="1"/>
  <c r="P1886" s="1"/>
  <c r="M1887" a="1"/>
  <c r="M1887" s="1"/>
  <c r="P1887" s="1"/>
  <c r="M1888" a="1"/>
  <c r="M1888" s="1"/>
  <c r="P1888" s="1"/>
  <c r="M1889" a="1"/>
  <c r="M1889" s="1"/>
  <c r="P1889" s="1"/>
  <c r="M1890" a="1"/>
  <c r="M1890" s="1"/>
  <c r="P1890" s="1"/>
  <c r="M1891" a="1"/>
  <c r="M1891" s="1"/>
  <c r="P1891" s="1"/>
  <c r="M1892" a="1"/>
  <c r="M1892" s="1"/>
  <c r="P1892" s="1"/>
  <c r="M1893" a="1"/>
  <c r="M1893" s="1"/>
  <c r="P1893" s="1"/>
  <c r="M1894" a="1"/>
  <c r="M1894" s="1"/>
  <c r="P1894" s="1"/>
  <c r="M1895" a="1"/>
  <c r="M1895" s="1"/>
  <c r="P1895" s="1"/>
  <c r="M1896" a="1"/>
  <c r="M1896" s="1"/>
  <c r="P1896" s="1"/>
  <c r="M1897" a="1"/>
  <c r="M1897" s="1"/>
  <c r="P1897" s="1"/>
  <c r="M1898" a="1"/>
  <c r="M1898" s="1"/>
  <c r="P1898" s="1"/>
  <c r="M1899" a="1"/>
  <c r="M1899" s="1"/>
  <c r="P1899" s="1"/>
  <c r="M1900" a="1"/>
  <c r="M1900" s="1"/>
  <c r="P1900" s="1"/>
  <c r="M1901" a="1"/>
  <c r="M1901" s="1"/>
  <c r="P1901" s="1"/>
  <c r="M1902" a="1"/>
  <c r="M1902" s="1"/>
  <c r="P1902" s="1"/>
  <c r="M1903" a="1"/>
  <c r="M1903" s="1"/>
  <c r="P1903" s="1"/>
  <c r="M1904" a="1"/>
  <c r="M1904" s="1"/>
  <c r="P1904" s="1"/>
  <c r="M1905" a="1"/>
  <c r="M1905" s="1"/>
  <c r="P1905" s="1"/>
  <c r="M1906" a="1"/>
  <c r="M1906" s="1"/>
  <c r="P1906" s="1"/>
  <c r="M1907" a="1"/>
  <c r="M1907" s="1"/>
  <c r="P1907" s="1"/>
  <c r="M1908" a="1"/>
  <c r="M1908" s="1"/>
  <c r="P1908" s="1"/>
  <c r="M1909" a="1"/>
  <c r="M1909" s="1"/>
  <c r="P1909" s="1"/>
  <c r="M1910" a="1"/>
  <c r="M1910" s="1"/>
  <c r="P1910" s="1"/>
  <c r="M1911" a="1"/>
  <c r="M1911" s="1"/>
  <c r="P1911" s="1"/>
  <c r="M1912" a="1"/>
  <c r="M1912" s="1"/>
  <c r="P1912" s="1"/>
  <c r="M1913" a="1"/>
  <c r="M1913" s="1"/>
  <c r="P1913" s="1"/>
  <c r="M1914" a="1"/>
  <c r="M1914" s="1"/>
  <c r="P1914" s="1"/>
  <c r="M1915" a="1"/>
  <c r="M1915" s="1"/>
  <c r="P1915" s="1"/>
  <c r="M1916" a="1"/>
  <c r="M1916" s="1"/>
  <c r="P1916" s="1"/>
  <c r="M1917" a="1"/>
  <c r="M1917" s="1"/>
  <c r="P1917" s="1"/>
  <c r="M1918" a="1"/>
  <c r="M1918" s="1"/>
  <c r="P1918" s="1"/>
  <c r="M1919" a="1"/>
  <c r="M1919" s="1"/>
  <c r="P1919" s="1"/>
  <c r="M1920" a="1"/>
  <c r="M1920" s="1"/>
  <c r="P1920" s="1"/>
  <c r="M1921" a="1"/>
  <c r="M1921" s="1"/>
  <c r="P1921" s="1"/>
  <c r="M1922" a="1"/>
  <c r="M1922" s="1"/>
  <c r="P1922" s="1"/>
  <c r="M1923" a="1"/>
  <c r="M1923" s="1"/>
  <c r="P1923" s="1"/>
  <c r="M1924" a="1"/>
  <c r="M1924" s="1"/>
  <c r="P1924" s="1"/>
  <c r="M1925" a="1"/>
  <c r="M1925" s="1"/>
  <c r="P1925" s="1"/>
  <c r="M1926" a="1"/>
  <c r="M1926" s="1"/>
  <c r="P1926" s="1"/>
  <c r="M1927" a="1"/>
  <c r="M1927" s="1"/>
  <c r="P1927" s="1"/>
  <c r="M1928" a="1"/>
  <c r="M1928" s="1"/>
  <c r="P1928" s="1"/>
  <c r="M1929" a="1"/>
  <c r="M1929" s="1"/>
  <c r="P1929" s="1"/>
  <c r="M1930" a="1"/>
  <c r="M1930" s="1"/>
  <c r="P1930" s="1"/>
  <c r="M1931" a="1"/>
  <c r="M1931" s="1"/>
  <c r="P1931" s="1"/>
  <c r="M1932" a="1"/>
  <c r="M1932" s="1"/>
  <c r="P1932" s="1"/>
  <c r="M1933" a="1"/>
  <c r="M1933" s="1"/>
  <c r="P1933" s="1"/>
  <c r="M1934" a="1"/>
  <c r="M1934" s="1"/>
  <c r="P1934" s="1"/>
  <c r="M1935" a="1"/>
  <c r="M1935" s="1"/>
  <c r="P1935" s="1"/>
  <c r="M1936" a="1"/>
  <c r="M1936" s="1"/>
  <c r="P1936" s="1"/>
  <c r="M1937" a="1"/>
  <c r="M1937" s="1"/>
  <c r="P1937" s="1"/>
  <c r="M1938" a="1"/>
  <c r="M1938" s="1"/>
  <c r="P1938" s="1"/>
  <c r="M1939" a="1"/>
  <c r="M1939" s="1"/>
  <c r="P1939" s="1"/>
  <c r="M1940" a="1"/>
  <c r="M1940" s="1"/>
  <c r="P1940" s="1"/>
  <c r="M1941" a="1"/>
  <c r="M1941" s="1"/>
  <c r="P1941" s="1"/>
  <c r="M1942" a="1"/>
  <c r="M1942" s="1"/>
  <c r="P1942" s="1"/>
  <c r="M1943" a="1"/>
  <c r="M1943" s="1"/>
  <c r="P1943" s="1"/>
  <c r="M1944" a="1"/>
  <c r="M1944" s="1"/>
  <c r="P1944" s="1"/>
  <c r="M1945" a="1"/>
  <c r="M1945" s="1"/>
  <c r="P1945" s="1"/>
  <c r="M1946" a="1"/>
  <c r="M1946" s="1"/>
  <c r="P1946" s="1"/>
  <c r="M1947" a="1"/>
  <c r="M1947" s="1"/>
  <c r="P1947" s="1"/>
  <c r="M1948" a="1"/>
  <c r="M1948" s="1"/>
  <c r="P1948" s="1"/>
  <c r="M1949" a="1"/>
  <c r="M1949" s="1"/>
  <c r="P1949" s="1"/>
  <c r="M1950" a="1"/>
  <c r="M1950" s="1"/>
  <c r="P1950" s="1"/>
  <c r="M1951" a="1"/>
  <c r="M1951" s="1"/>
  <c r="P1951" s="1"/>
  <c r="M1952" a="1"/>
  <c r="M1952" s="1"/>
  <c r="P1952" s="1"/>
  <c r="M1953" a="1"/>
  <c r="M1953" s="1"/>
  <c r="P1953" s="1"/>
  <c r="M1954" a="1"/>
  <c r="M1954" s="1"/>
  <c r="P1954" s="1"/>
  <c r="M1955" a="1"/>
  <c r="M1955" s="1"/>
  <c r="P1955" s="1"/>
  <c r="M1956" a="1"/>
  <c r="M1956" s="1"/>
  <c r="P1956" s="1"/>
  <c r="M1957" a="1"/>
  <c r="M1957" s="1"/>
  <c r="P1957" s="1"/>
  <c r="M1958" a="1"/>
  <c r="M1958" s="1"/>
  <c r="P1958" s="1"/>
  <c r="M1959" a="1"/>
  <c r="M1959" s="1"/>
  <c r="P1959" s="1"/>
  <c r="M1960" a="1"/>
  <c r="M1960" s="1"/>
  <c r="P1960" s="1"/>
  <c r="M1961" a="1"/>
  <c r="M1961" s="1"/>
  <c r="P1961" s="1"/>
  <c r="M1962" a="1"/>
  <c r="M1962" s="1"/>
  <c r="P1962" s="1"/>
  <c r="M1963" a="1"/>
  <c r="M1963" s="1"/>
  <c r="P1963" s="1"/>
  <c r="M1964" a="1"/>
  <c r="M1964" s="1"/>
  <c r="P1964" s="1"/>
  <c r="M1965" a="1"/>
  <c r="M1965" s="1"/>
  <c r="P1965" s="1"/>
  <c r="M1966" a="1"/>
  <c r="M1966" s="1"/>
  <c r="P1966" s="1"/>
  <c r="M1967" a="1"/>
  <c r="M1967" s="1"/>
  <c r="P1967" s="1"/>
  <c r="M1968" a="1"/>
  <c r="M1968" s="1"/>
  <c r="P1968" s="1"/>
  <c r="M1969" a="1"/>
  <c r="M1969" s="1"/>
  <c r="P1969" s="1"/>
  <c r="M1970" a="1"/>
  <c r="M1970" s="1"/>
  <c r="P1970" s="1"/>
  <c r="M1971" a="1"/>
  <c r="M1971" s="1"/>
  <c r="P1971" s="1"/>
  <c r="M1972" a="1"/>
  <c r="M1972" s="1"/>
  <c r="P1972" s="1"/>
  <c r="M1973" a="1"/>
  <c r="M1973" s="1"/>
  <c r="P1973" s="1"/>
  <c r="M1974" a="1"/>
  <c r="M1974" s="1"/>
  <c r="P1974" s="1"/>
  <c r="M1975" a="1"/>
  <c r="M1975" s="1"/>
  <c r="P1975" s="1"/>
  <c r="M1976" a="1"/>
  <c r="M1976" s="1"/>
  <c r="P1976" s="1"/>
  <c r="M1977" a="1"/>
  <c r="M1977" s="1"/>
  <c r="P1977" s="1"/>
  <c r="M1978" a="1"/>
  <c r="M1978" s="1"/>
  <c r="P1978" s="1"/>
  <c r="M1979" a="1"/>
  <c r="M1979" s="1"/>
  <c r="P1979" s="1"/>
  <c r="M1980" a="1"/>
  <c r="M1980" s="1"/>
  <c r="P1980" s="1"/>
  <c r="M1981" a="1"/>
  <c r="M1981" s="1"/>
  <c r="P1981" s="1"/>
  <c r="M1982" a="1"/>
  <c r="M1982" s="1"/>
  <c r="P1982" s="1"/>
  <c r="M1983" a="1"/>
  <c r="M1983" s="1"/>
  <c r="P1983" s="1"/>
  <c r="M1984" a="1"/>
  <c r="M1984" s="1"/>
  <c r="P1984" s="1"/>
  <c r="M1985" a="1"/>
  <c r="M1985" s="1"/>
  <c r="P1985" s="1"/>
  <c r="M1986" a="1"/>
  <c r="M1986" s="1"/>
  <c r="P1986" s="1"/>
  <c r="M1987" a="1"/>
  <c r="M1987" s="1"/>
  <c r="P1987" s="1"/>
  <c r="M1988" a="1"/>
  <c r="M1988" s="1"/>
  <c r="P1988" s="1"/>
  <c r="M1989" a="1"/>
  <c r="M1989" s="1"/>
  <c r="P1989" s="1"/>
  <c r="M1990" a="1"/>
  <c r="M1990" s="1"/>
  <c r="P1990" s="1"/>
  <c r="M1991" a="1"/>
  <c r="M1991" s="1"/>
  <c r="P1991" s="1"/>
  <c r="M1992" a="1"/>
  <c r="M1992" s="1"/>
  <c r="P1992" s="1"/>
  <c r="M1993" a="1"/>
  <c r="M1993" s="1"/>
  <c r="P1993" s="1"/>
  <c r="M1994" a="1"/>
  <c r="M1994" s="1"/>
  <c r="P1994" s="1"/>
  <c r="M1995" a="1"/>
  <c r="M1995" s="1"/>
  <c r="P1995" s="1"/>
  <c r="M1996" a="1"/>
  <c r="M1996" s="1"/>
  <c r="P1996" s="1"/>
  <c r="M1997" a="1"/>
  <c r="M1997" s="1"/>
  <c r="P1997" s="1"/>
  <c r="M1998" a="1"/>
  <c r="M1998" s="1"/>
  <c r="P1998" s="1"/>
  <c r="M1999" a="1"/>
  <c r="M1999" s="1"/>
  <c r="P1999" s="1"/>
  <c r="M2000" a="1"/>
  <c r="M2000" s="1"/>
  <c r="P2000" s="1"/>
  <c r="M2001" a="1"/>
  <c r="M2001" s="1"/>
  <c r="P2001" s="1"/>
  <c r="M2002" a="1"/>
  <c r="M2002" s="1"/>
  <c r="P2002" s="1"/>
  <c r="M2003" a="1"/>
  <c r="M2003" s="1"/>
  <c r="P2003" s="1"/>
  <c r="M2004" a="1"/>
  <c r="M2004" s="1"/>
  <c r="P2004" s="1"/>
  <c r="M2005" a="1"/>
  <c r="M2005" s="1"/>
  <c r="P2005" s="1"/>
  <c r="M2006" a="1"/>
  <c r="M2006" s="1"/>
  <c r="P2006" s="1"/>
  <c r="M2007" a="1"/>
  <c r="M2007" s="1"/>
  <c r="P2007" s="1"/>
  <c r="M2008" a="1"/>
  <c r="M2008" s="1"/>
  <c r="P2008" s="1"/>
  <c r="M2009" a="1"/>
  <c r="M2009" s="1"/>
  <c r="P2009" s="1"/>
  <c r="M2010" a="1"/>
  <c r="M2010" s="1"/>
  <c r="P2010" s="1"/>
  <c r="M2011" a="1"/>
  <c r="M2011" s="1"/>
  <c r="P2011" s="1"/>
  <c r="M2012" a="1"/>
  <c r="M2012" s="1"/>
  <c r="P2012" s="1"/>
  <c r="M2013" a="1"/>
  <c r="M2013" s="1"/>
  <c r="P2013" s="1"/>
  <c r="M2014" a="1"/>
  <c r="M2014" s="1"/>
  <c r="P2014" s="1"/>
  <c r="M2015" a="1"/>
  <c r="M2015" s="1"/>
  <c r="P2015" s="1"/>
  <c r="M2016" a="1"/>
  <c r="M2016" s="1"/>
  <c r="P2016" s="1"/>
  <c r="M2017" a="1"/>
  <c r="M2017" s="1"/>
  <c r="P2017" s="1"/>
  <c r="M2018" a="1"/>
  <c r="M2018" s="1"/>
  <c r="P2018" s="1"/>
  <c r="M2019" a="1"/>
  <c r="M2019" s="1"/>
  <c r="P2019" s="1"/>
  <c r="M2020" a="1"/>
  <c r="M2020" s="1"/>
  <c r="P2020" s="1"/>
  <c r="M2021" a="1"/>
  <c r="M2021" s="1"/>
  <c r="P2021" s="1"/>
  <c r="M2022" a="1"/>
  <c r="M2022" s="1"/>
  <c r="P2022" s="1"/>
  <c r="M2023" a="1"/>
  <c r="M2023" s="1"/>
  <c r="P2023" s="1"/>
  <c r="M2024" a="1"/>
  <c r="M2024" s="1"/>
  <c r="P2024" s="1"/>
  <c r="M2025" a="1"/>
  <c r="M2025" s="1"/>
  <c r="P2025" s="1"/>
  <c r="M2026" a="1"/>
  <c r="M2026" s="1"/>
  <c r="P2026" s="1"/>
  <c r="M2027" a="1"/>
  <c r="M2027" s="1"/>
  <c r="P2027" s="1"/>
  <c r="M2028" a="1"/>
  <c r="M2028" s="1"/>
  <c r="P2028" s="1"/>
  <c r="M2029" a="1"/>
  <c r="M2029" s="1"/>
  <c r="P2029" s="1"/>
  <c r="M2030" a="1"/>
  <c r="M2030" s="1"/>
  <c r="P2030" s="1"/>
  <c r="M2031" a="1"/>
  <c r="M2031" s="1"/>
  <c r="P2031" s="1"/>
  <c r="M2032" a="1"/>
  <c r="M2032" s="1"/>
  <c r="P2032" s="1"/>
  <c r="M2033" a="1"/>
  <c r="M2033" s="1"/>
  <c r="P2033" s="1"/>
  <c r="M2034" a="1"/>
  <c r="M2034" s="1"/>
  <c r="P2034" s="1"/>
  <c r="M2035" a="1"/>
  <c r="M2035" s="1"/>
  <c r="P2035" s="1"/>
  <c r="M2036" a="1"/>
  <c r="M2036" s="1"/>
  <c r="P2036" s="1"/>
  <c r="M2037" a="1"/>
  <c r="M2037" s="1"/>
  <c r="P2037" s="1"/>
  <c r="M2038" a="1"/>
  <c r="M2038" s="1"/>
  <c r="P2038" s="1"/>
  <c r="M2039" a="1"/>
  <c r="M2039" s="1"/>
  <c r="P2039" s="1"/>
  <c r="M2040" a="1"/>
  <c r="M2040" s="1"/>
  <c r="P2040" s="1"/>
  <c r="M2041" a="1"/>
  <c r="M2041" s="1"/>
  <c r="P2041" s="1"/>
  <c r="M2042" a="1"/>
  <c r="M2042" s="1"/>
  <c r="P2042" s="1"/>
  <c r="M2043" a="1"/>
  <c r="M2043" s="1"/>
  <c r="P2043" s="1"/>
  <c r="M2044" a="1"/>
  <c r="M2044" s="1"/>
  <c r="P2044" s="1"/>
  <c r="M2045" a="1"/>
  <c r="M2045" s="1"/>
  <c r="P2045" s="1"/>
  <c r="M2046" a="1"/>
  <c r="M2046" s="1"/>
  <c r="P2046" s="1"/>
  <c r="M2047" a="1"/>
  <c r="M2047" s="1"/>
  <c r="P2047" s="1"/>
  <c r="M2048" a="1"/>
  <c r="M2048" s="1"/>
  <c r="P2048" s="1"/>
  <c r="M2049" a="1"/>
  <c r="M2049" s="1"/>
  <c r="P2049" s="1"/>
  <c r="M2050" a="1"/>
  <c r="M2050" s="1"/>
  <c r="P2050" s="1"/>
  <c r="M2051" a="1"/>
  <c r="M2051" s="1"/>
  <c r="P2051" s="1"/>
  <c r="M2052" a="1"/>
  <c r="M2052" s="1"/>
  <c r="P2052" s="1"/>
  <c r="M2053" a="1"/>
  <c r="M2053" s="1"/>
  <c r="P2053" s="1"/>
  <c r="M2054" a="1"/>
  <c r="M2054" s="1"/>
  <c r="P2054" s="1"/>
  <c r="M2055" a="1"/>
  <c r="M2055" s="1"/>
  <c r="P2055" s="1"/>
  <c r="M2056" a="1"/>
  <c r="M2056" s="1"/>
  <c r="P2056" s="1"/>
  <c r="M2057" a="1"/>
  <c r="M2057" s="1"/>
  <c r="P2057" s="1"/>
  <c r="M2058" a="1"/>
  <c r="M2058" s="1"/>
  <c r="P2058" s="1"/>
  <c r="M2059" a="1"/>
  <c r="M2059" s="1"/>
  <c r="P2059" s="1"/>
  <c r="M2060" a="1"/>
  <c r="M2060" s="1"/>
  <c r="P2060" s="1"/>
  <c r="M2061" a="1"/>
  <c r="M2061" s="1"/>
  <c r="P2061" s="1"/>
  <c r="M2062" a="1"/>
  <c r="M2062" s="1"/>
  <c r="P2062" s="1"/>
  <c r="M2063" a="1"/>
  <c r="M2063" s="1"/>
  <c r="P2063" s="1"/>
  <c r="M2064" a="1"/>
  <c r="M2064" s="1"/>
  <c r="P2064" s="1"/>
  <c r="M2065" a="1"/>
  <c r="M2065" s="1"/>
  <c r="P2065" s="1"/>
  <c r="M2066" a="1"/>
  <c r="M2066" s="1"/>
  <c r="P2066" s="1"/>
  <c r="M2067" a="1"/>
  <c r="M2067" s="1"/>
  <c r="P2067" s="1"/>
  <c r="M2068" a="1"/>
  <c r="M2068" s="1"/>
  <c r="P2068" s="1"/>
  <c r="M2069" a="1"/>
  <c r="M2069" s="1"/>
  <c r="P2069" s="1"/>
  <c r="M2070" a="1"/>
  <c r="M2070" s="1"/>
  <c r="P2070" s="1"/>
  <c r="M2071" a="1"/>
  <c r="M2071" s="1"/>
  <c r="P2071" s="1"/>
  <c r="M2072" a="1"/>
  <c r="M2072" s="1"/>
  <c r="P2072" s="1"/>
  <c r="M2073" a="1"/>
  <c r="M2073" s="1"/>
  <c r="P2073" s="1"/>
  <c r="M2074" a="1"/>
  <c r="M2074" s="1"/>
  <c r="P2074" s="1"/>
  <c r="M2075" a="1"/>
  <c r="M2075" s="1"/>
  <c r="P2075" s="1"/>
  <c r="M2076" a="1"/>
  <c r="M2076" s="1"/>
  <c r="P2076" s="1"/>
  <c r="M2077" a="1"/>
  <c r="M2077" s="1"/>
  <c r="P2077" s="1"/>
  <c r="M2078" a="1"/>
  <c r="M2078" s="1"/>
  <c r="P2078" s="1"/>
  <c r="M2079" a="1"/>
  <c r="M2079" s="1"/>
  <c r="P2079" s="1"/>
  <c r="M2080" a="1"/>
  <c r="M2080" s="1"/>
  <c r="P2080" s="1"/>
  <c r="M2081" a="1"/>
  <c r="M2081" s="1"/>
  <c r="P2081" s="1"/>
  <c r="M2082" a="1"/>
  <c r="M2082" s="1"/>
  <c r="P2082" s="1"/>
  <c r="M2083" a="1"/>
  <c r="M2083" s="1"/>
  <c r="P2083" s="1"/>
  <c r="M2084" a="1"/>
  <c r="M2084" s="1"/>
  <c r="P2084" s="1"/>
  <c r="M2085" a="1"/>
  <c r="M2085" s="1"/>
  <c r="P2085" s="1"/>
  <c r="M2086" a="1"/>
  <c r="M2086" s="1"/>
  <c r="P2086" s="1"/>
  <c r="M2087" a="1"/>
  <c r="M2087" s="1"/>
  <c r="P2087" s="1"/>
  <c r="M2088" a="1"/>
  <c r="M2088" s="1"/>
  <c r="P2088" s="1"/>
  <c r="M2089" a="1"/>
  <c r="M2089" s="1"/>
  <c r="P2089" s="1"/>
  <c r="M2090" a="1"/>
  <c r="M2090" s="1"/>
  <c r="P2090" s="1"/>
  <c r="M2091" a="1"/>
  <c r="M2091" s="1"/>
  <c r="P2091" s="1"/>
  <c r="M2092" a="1"/>
  <c r="M2092" s="1"/>
  <c r="P2092" s="1"/>
  <c r="M2093" a="1"/>
  <c r="M2093" s="1"/>
  <c r="P2093" s="1"/>
  <c r="M2094" a="1"/>
  <c r="M2094" s="1"/>
  <c r="P2094" s="1"/>
  <c r="M2095" a="1"/>
  <c r="M2095" s="1"/>
  <c r="P2095" s="1"/>
  <c r="M2096" a="1"/>
  <c r="M2096" s="1"/>
  <c r="P2096" s="1"/>
  <c r="M2097" a="1"/>
  <c r="M2097" s="1"/>
  <c r="P2097" s="1"/>
  <c r="M2098" a="1"/>
  <c r="M2098" s="1"/>
  <c r="P2098" s="1"/>
  <c r="M2099" a="1"/>
  <c r="M2099" s="1"/>
  <c r="P2099" s="1"/>
  <c r="M2100" a="1"/>
  <c r="M2100" s="1"/>
  <c r="P2100" s="1"/>
  <c r="M2101" a="1"/>
  <c r="M2101" s="1"/>
  <c r="P2101" s="1"/>
  <c r="M2102" a="1"/>
  <c r="M2102" s="1"/>
  <c r="P2102" s="1"/>
  <c r="M2103" a="1"/>
  <c r="M2103" s="1"/>
  <c r="P2103" s="1"/>
  <c r="M2104" a="1"/>
  <c r="M2104" s="1"/>
  <c r="P2104" s="1"/>
  <c r="M2105" a="1"/>
  <c r="M2105" s="1"/>
  <c r="P2105" s="1"/>
  <c r="M2106" a="1"/>
  <c r="M2106" s="1"/>
  <c r="P2106" s="1"/>
  <c r="M2107" a="1"/>
  <c r="M2107" s="1"/>
  <c r="P2107" s="1"/>
  <c r="M2108" a="1"/>
  <c r="M2108" s="1"/>
  <c r="P2108" s="1"/>
  <c r="M2109" a="1"/>
  <c r="M2109" s="1"/>
  <c r="P2109" s="1"/>
  <c r="M2110" a="1"/>
  <c r="M2110" s="1"/>
  <c r="P2110" s="1"/>
  <c r="M2111" a="1"/>
  <c r="M2111" s="1"/>
  <c r="P2111" s="1"/>
  <c r="M2112" a="1"/>
  <c r="M2112" s="1"/>
  <c r="P2112" s="1"/>
  <c r="M2113" a="1"/>
  <c r="M2113" s="1"/>
  <c r="P2113" s="1"/>
  <c r="M2114" a="1"/>
  <c r="M2114" s="1"/>
  <c r="P2114" s="1"/>
  <c r="M2115" a="1"/>
  <c r="M2115" s="1"/>
  <c r="P2115" s="1"/>
  <c r="M2116" a="1"/>
  <c r="M2116" s="1"/>
  <c r="P2116" s="1"/>
  <c r="M2117" a="1"/>
  <c r="M2117" s="1"/>
  <c r="P2117" s="1"/>
  <c r="M2118" a="1"/>
  <c r="M2118" s="1"/>
  <c r="P2118" s="1"/>
  <c r="M2119" a="1"/>
  <c r="M2119" s="1"/>
  <c r="P2119" s="1"/>
  <c r="M2120" a="1"/>
  <c r="M2120" s="1"/>
  <c r="P2120" s="1"/>
  <c r="M2121" a="1"/>
  <c r="M2121" s="1"/>
  <c r="P2121" s="1"/>
  <c r="M2122" a="1"/>
  <c r="M2122" s="1"/>
  <c r="P2122" s="1"/>
  <c r="M2123" a="1"/>
  <c r="M2123" s="1"/>
  <c r="P2123" s="1"/>
  <c r="M2124" a="1"/>
  <c r="M2124" s="1"/>
  <c r="P2124" s="1"/>
  <c r="M2125" a="1"/>
  <c r="M2125" s="1"/>
  <c r="P2125" s="1"/>
  <c r="M2126" a="1"/>
  <c r="M2126" s="1"/>
  <c r="P2126" s="1"/>
  <c r="M2127" a="1"/>
  <c r="M2127" s="1"/>
  <c r="P2127" s="1"/>
  <c r="M2128" a="1"/>
  <c r="M2128" s="1"/>
  <c r="P2128" s="1"/>
  <c r="M2129" a="1"/>
  <c r="M2129" s="1"/>
  <c r="P2129" s="1"/>
  <c r="M2130" a="1"/>
  <c r="M2130" s="1"/>
  <c r="P2130" s="1"/>
  <c r="M2131" a="1"/>
  <c r="M2131" s="1"/>
  <c r="P2131" s="1"/>
  <c r="M2132" a="1"/>
  <c r="M2132" s="1"/>
  <c r="P2132" s="1"/>
  <c r="M2133" a="1"/>
  <c r="M2133" s="1"/>
  <c r="P2133" s="1"/>
  <c r="M2134" a="1"/>
  <c r="M2134" s="1"/>
  <c r="P2134" s="1"/>
  <c r="M2135" a="1"/>
  <c r="M2135" s="1"/>
  <c r="P2135" s="1"/>
  <c r="M2136" a="1"/>
  <c r="M2136" s="1"/>
  <c r="P2136" s="1"/>
  <c r="M2137" a="1"/>
  <c r="M2137" s="1"/>
  <c r="P2137" s="1"/>
  <c r="M2138" a="1"/>
  <c r="M2138" s="1"/>
  <c r="P2138" s="1"/>
  <c r="M2139" a="1"/>
  <c r="M2139" s="1"/>
  <c r="P2139" s="1"/>
  <c r="M2140" a="1"/>
  <c r="M2140" s="1"/>
  <c r="P2140" s="1"/>
  <c r="M2141" a="1"/>
  <c r="M2141" s="1"/>
  <c r="P2141" s="1"/>
  <c r="M2142" a="1"/>
  <c r="M2142" s="1"/>
  <c r="P2142" s="1"/>
  <c r="M2143" a="1"/>
  <c r="M2143" s="1"/>
  <c r="P2143" s="1"/>
  <c r="M2144" a="1"/>
  <c r="M2144" s="1"/>
  <c r="P2144" s="1"/>
  <c r="M2145" a="1"/>
  <c r="M2145" s="1"/>
  <c r="P2145" s="1"/>
  <c r="M2146" a="1"/>
  <c r="M2146" s="1"/>
  <c r="P2146" s="1"/>
  <c r="M2147" a="1"/>
  <c r="M2147" s="1"/>
  <c r="P2147" s="1"/>
  <c r="M2148" a="1"/>
  <c r="M2148" s="1"/>
  <c r="P2148" s="1"/>
  <c r="M2149" a="1"/>
  <c r="M2149" s="1"/>
  <c r="P2149" s="1"/>
  <c r="M2150" a="1"/>
  <c r="M2150" s="1"/>
  <c r="P2150" s="1"/>
  <c r="M2151" a="1"/>
  <c r="M2151" s="1"/>
  <c r="P2151" s="1"/>
  <c r="M2152" a="1"/>
  <c r="M2152" s="1"/>
  <c r="P2152" s="1"/>
  <c r="M2153" a="1"/>
  <c r="M2153" s="1"/>
  <c r="P2153" s="1"/>
  <c r="M2154" a="1"/>
  <c r="M2154" s="1"/>
  <c r="P2154" s="1"/>
  <c r="M2155" a="1"/>
  <c r="M2155" s="1"/>
  <c r="P2155" s="1"/>
  <c r="M2156" a="1"/>
  <c r="M2156" s="1"/>
  <c r="P2156" s="1"/>
  <c r="M2157" a="1"/>
  <c r="M2157" s="1"/>
  <c r="P2157" s="1"/>
  <c r="M2158" a="1"/>
  <c r="M2158" s="1"/>
  <c r="P2158" s="1"/>
  <c r="M2159" a="1"/>
  <c r="M2159" s="1"/>
  <c r="P2159" s="1"/>
  <c r="M2160" a="1"/>
  <c r="M2160" s="1"/>
  <c r="P2160" s="1"/>
  <c r="M2161" a="1"/>
  <c r="M2161" s="1"/>
  <c r="P2161" s="1"/>
  <c r="M2162" a="1"/>
  <c r="M2162" s="1"/>
  <c r="P2162" s="1"/>
  <c r="M2163" a="1"/>
  <c r="M2163" s="1"/>
  <c r="P2163" s="1"/>
  <c r="M2164" a="1"/>
  <c r="M2164" s="1"/>
  <c r="P2164" s="1"/>
  <c r="M2165" a="1"/>
  <c r="M2165" s="1"/>
  <c r="P2165" s="1"/>
  <c r="M2166" a="1"/>
  <c r="M2166" s="1"/>
  <c r="P2166" s="1"/>
  <c r="M2167" a="1"/>
  <c r="M2167" s="1"/>
  <c r="P2167" s="1"/>
  <c r="M2168" a="1"/>
  <c r="M2168" s="1"/>
  <c r="P2168" s="1"/>
  <c r="M2169" a="1"/>
  <c r="M2169" s="1"/>
  <c r="P2169" s="1"/>
  <c r="M2170" a="1"/>
  <c r="M2170" s="1"/>
  <c r="P2170" s="1"/>
  <c r="M2171" a="1"/>
  <c r="M2171" s="1"/>
  <c r="P2171" s="1"/>
  <c r="M2172" a="1"/>
  <c r="M2172" s="1"/>
  <c r="P2172" s="1"/>
  <c r="M2173" a="1"/>
  <c r="M2173" s="1"/>
  <c r="P2173" s="1"/>
  <c r="M2174" a="1"/>
  <c r="M2174" s="1"/>
  <c r="P2174" s="1"/>
  <c r="M2175" a="1"/>
  <c r="M2175" s="1"/>
  <c r="P2175" s="1"/>
  <c r="M2176" a="1"/>
  <c r="M2176" s="1"/>
  <c r="P2176" s="1"/>
  <c r="M2177" a="1"/>
  <c r="M2177" s="1"/>
  <c r="P2177" s="1"/>
  <c r="M2178" a="1"/>
  <c r="M2178" s="1"/>
  <c r="P2178" s="1"/>
  <c r="M2179" a="1"/>
  <c r="M2179" s="1"/>
  <c r="P2179" s="1"/>
  <c r="M2180" a="1"/>
  <c r="M2180" s="1"/>
  <c r="P2180" s="1"/>
  <c r="M2181" a="1"/>
  <c r="M2181" s="1"/>
  <c r="P2181" s="1"/>
  <c r="M2182" a="1"/>
  <c r="M2182" s="1"/>
  <c r="P2182" s="1"/>
  <c r="M2183" a="1"/>
  <c r="M2183" s="1"/>
  <c r="P2183" s="1"/>
  <c r="M2184" a="1"/>
  <c r="M2184" s="1"/>
  <c r="P2184" s="1"/>
  <c r="M2185" a="1"/>
  <c r="M2185" s="1"/>
  <c r="P2185" s="1"/>
  <c r="M2186" a="1"/>
  <c r="M2186" s="1"/>
  <c r="P2186" s="1"/>
  <c r="M2187" a="1"/>
  <c r="M2187" s="1"/>
  <c r="P2187" s="1"/>
  <c r="M2188" a="1"/>
  <c r="M2188" s="1"/>
  <c r="P2188" s="1"/>
  <c r="M2189" a="1"/>
  <c r="M2189" s="1"/>
  <c r="P2189" s="1"/>
  <c r="M2190" a="1"/>
  <c r="M2190" s="1"/>
  <c r="P2190" s="1"/>
  <c r="M2191" a="1"/>
  <c r="M2191" s="1"/>
  <c r="P2191" s="1"/>
  <c r="M2192" a="1"/>
  <c r="M2192" s="1"/>
  <c r="P2192" s="1"/>
  <c r="M2193" a="1"/>
  <c r="M2193" s="1"/>
  <c r="P2193" s="1"/>
  <c r="M2194" a="1"/>
  <c r="M2194" s="1"/>
  <c r="P2194" s="1"/>
  <c r="M2195" a="1"/>
  <c r="M2195" s="1"/>
  <c r="P2195" s="1"/>
  <c r="M2196" a="1"/>
  <c r="M2196" s="1"/>
  <c r="P2196" s="1"/>
  <c r="M2197" a="1"/>
  <c r="M2197" s="1"/>
  <c r="P2197" s="1"/>
  <c r="M2198" a="1"/>
  <c r="M2198" s="1"/>
  <c r="P2198" s="1"/>
  <c r="M2199" a="1"/>
  <c r="M2199" s="1"/>
  <c r="P2199" s="1"/>
  <c r="M2200" a="1"/>
  <c r="M2200" s="1"/>
  <c r="P2200" s="1"/>
  <c r="M2201" a="1"/>
  <c r="M2201" s="1"/>
  <c r="P2201" s="1"/>
  <c r="M2202" a="1"/>
  <c r="M2202" s="1"/>
  <c r="P2202" s="1"/>
  <c r="M2203" a="1"/>
  <c r="M2203" s="1"/>
  <c r="P2203" s="1"/>
  <c r="M2204" a="1"/>
  <c r="M2204" s="1"/>
  <c r="P2204" s="1"/>
  <c r="M2205" a="1"/>
  <c r="M2205" s="1"/>
  <c r="P2205" s="1"/>
  <c r="M2206" a="1"/>
  <c r="M2206" s="1"/>
  <c r="P2206" s="1"/>
  <c r="M2207" a="1"/>
  <c r="M2207" s="1"/>
  <c r="P2207" s="1"/>
  <c r="M2208" a="1"/>
  <c r="M2208" s="1"/>
  <c r="P2208" s="1"/>
  <c r="M2209" a="1"/>
  <c r="M2209" s="1"/>
  <c r="P2209" s="1"/>
  <c r="M2210" a="1"/>
  <c r="M2210" s="1"/>
  <c r="P2210" s="1"/>
  <c r="M2211" a="1"/>
  <c r="M2211" s="1"/>
  <c r="P2211" s="1"/>
  <c r="M2212" a="1"/>
  <c r="M2212" s="1"/>
  <c r="P2212" s="1"/>
  <c r="M2213" a="1"/>
  <c r="M2213" s="1"/>
  <c r="P2213" s="1"/>
  <c r="M2214" a="1"/>
  <c r="M2214" s="1"/>
  <c r="P2214" s="1"/>
  <c r="M2215" a="1"/>
  <c r="M2215" s="1"/>
  <c r="P2215" s="1"/>
  <c r="M2216" a="1"/>
  <c r="M2216" s="1"/>
  <c r="P2216" s="1"/>
  <c r="M2217" a="1"/>
  <c r="M2217" s="1"/>
  <c r="P2217" s="1"/>
  <c r="M2218" a="1"/>
  <c r="M2218" s="1"/>
  <c r="P2218" s="1"/>
  <c r="M2219" a="1"/>
  <c r="M2219" s="1"/>
  <c r="P2219" s="1"/>
  <c r="M2220" a="1"/>
  <c r="M2220" s="1"/>
  <c r="P2220" s="1"/>
  <c r="M2221" a="1"/>
  <c r="M2221" s="1"/>
  <c r="P2221" s="1"/>
  <c r="M2222" a="1"/>
  <c r="M2222" s="1"/>
  <c r="P2222" s="1"/>
  <c r="M2223" a="1"/>
  <c r="M2223" s="1"/>
  <c r="P2223" s="1"/>
  <c r="M2224" a="1"/>
  <c r="M2224" s="1"/>
  <c r="P2224" s="1"/>
  <c r="M2225" a="1"/>
  <c r="M2225" s="1"/>
  <c r="P2225" s="1"/>
  <c r="M2226" a="1"/>
  <c r="M2226" s="1"/>
  <c r="P2226" s="1"/>
  <c r="M2227" a="1"/>
  <c r="M2227" s="1"/>
  <c r="P2227" s="1"/>
  <c r="M2228" a="1"/>
  <c r="M2228" s="1"/>
  <c r="P2228" s="1"/>
  <c r="M2229" a="1"/>
  <c r="M2229" s="1"/>
  <c r="P2229" s="1"/>
  <c r="M2230" a="1"/>
  <c r="M2230" s="1"/>
  <c r="P2230" s="1"/>
  <c r="M2231" a="1"/>
  <c r="M2231" s="1"/>
  <c r="P2231" s="1"/>
  <c r="M2232" a="1"/>
  <c r="M2232" s="1"/>
  <c r="P2232" s="1"/>
  <c r="M2233" a="1"/>
  <c r="M2233" s="1"/>
  <c r="P2233" s="1"/>
  <c r="M2234" a="1"/>
  <c r="M2234" s="1"/>
  <c r="P2234" s="1"/>
  <c r="M2235" a="1"/>
  <c r="M2235" s="1"/>
  <c r="P2235" s="1"/>
  <c r="M2236" a="1"/>
  <c r="M2236" s="1"/>
  <c r="P2236" s="1"/>
  <c r="M2237" a="1"/>
  <c r="M2237" s="1"/>
  <c r="P2237" s="1"/>
  <c r="M2238" a="1"/>
  <c r="M2238" s="1"/>
  <c r="P2238" s="1"/>
  <c r="M2239" a="1"/>
  <c r="M2239" s="1"/>
  <c r="P2239" s="1"/>
  <c r="M2240" a="1"/>
  <c r="M2240" s="1"/>
  <c r="P2240" s="1"/>
  <c r="M2241" a="1"/>
  <c r="M2241" s="1"/>
  <c r="P2241" s="1"/>
  <c r="M2242" a="1"/>
  <c r="M2242" s="1"/>
  <c r="P2242" s="1"/>
  <c r="M2243" a="1"/>
  <c r="M2243" s="1"/>
  <c r="P2243" s="1"/>
  <c r="M2244" a="1"/>
  <c r="M2244" s="1"/>
  <c r="P2244" s="1"/>
  <c r="M2245" a="1"/>
  <c r="M2245" s="1"/>
  <c r="P2245" s="1"/>
  <c r="M2246" a="1"/>
  <c r="M2246" s="1"/>
  <c r="P2246" s="1"/>
  <c r="M2247" a="1"/>
  <c r="M2247" s="1"/>
  <c r="P2247" s="1"/>
  <c r="M2248" a="1"/>
  <c r="M2248" s="1"/>
  <c r="P2248" s="1"/>
  <c r="M2249" a="1"/>
  <c r="M2249" s="1"/>
  <c r="P2249" s="1"/>
  <c r="M2250" a="1"/>
  <c r="M2250" s="1"/>
  <c r="P2250" s="1"/>
  <c r="M2251" a="1"/>
  <c r="M2251" s="1"/>
  <c r="P2251" s="1"/>
  <c r="M2252" a="1"/>
  <c r="M2252" s="1"/>
  <c r="P2252" s="1"/>
  <c r="M2253" a="1"/>
  <c r="M2253" s="1"/>
  <c r="P2253" s="1"/>
  <c r="M2254" a="1"/>
  <c r="M2254" s="1"/>
  <c r="P2254" s="1"/>
  <c r="M2255" a="1"/>
  <c r="M2255" s="1"/>
  <c r="P2255" s="1"/>
  <c r="M2256" a="1"/>
  <c r="M2256" s="1"/>
  <c r="P2256" s="1"/>
  <c r="M2257" a="1"/>
  <c r="M2257" s="1"/>
  <c r="P2257" s="1"/>
  <c r="M2258" a="1"/>
  <c r="M2258" s="1"/>
  <c r="P2258" s="1"/>
  <c r="M2259" a="1"/>
  <c r="M2259" s="1"/>
  <c r="P2259" s="1"/>
  <c r="M2260" a="1"/>
  <c r="M2260" s="1"/>
  <c r="P2260" s="1"/>
  <c r="M2261" a="1"/>
  <c r="M2261" s="1"/>
  <c r="P2261" s="1"/>
  <c r="M2262" a="1"/>
  <c r="M2262" s="1"/>
  <c r="P2262" s="1"/>
  <c r="M2263" a="1"/>
  <c r="M2263" s="1"/>
  <c r="P2263" s="1"/>
  <c r="M2264" a="1"/>
  <c r="M2264" s="1"/>
  <c r="P2264" s="1"/>
  <c r="M2265" a="1"/>
  <c r="M2265" s="1"/>
  <c r="P2265" s="1"/>
  <c r="M2266" a="1"/>
  <c r="M2266" s="1"/>
  <c r="P2266" s="1"/>
  <c r="M2267" a="1"/>
  <c r="M2267" s="1"/>
  <c r="P2267" s="1"/>
  <c r="M2268" a="1"/>
  <c r="M2268" s="1"/>
  <c r="P2268" s="1"/>
  <c r="M2269" a="1"/>
  <c r="M2269" s="1"/>
  <c r="P2269" s="1"/>
  <c r="M2270" a="1"/>
  <c r="M2270" s="1"/>
  <c r="P2270" s="1"/>
  <c r="M2271" a="1"/>
  <c r="M2271" s="1"/>
  <c r="P2271" s="1"/>
  <c r="M2272" a="1"/>
  <c r="M2272" s="1"/>
  <c r="P2272" s="1"/>
  <c r="M2273" a="1"/>
  <c r="M2273" s="1"/>
  <c r="P2273" s="1"/>
  <c r="M2274" a="1"/>
  <c r="M2274" s="1"/>
  <c r="P2274" s="1"/>
  <c r="M2275" a="1"/>
  <c r="M2275" s="1"/>
  <c r="P2275" s="1"/>
  <c r="M2276" a="1"/>
  <c r="M2276" s="1"/>
  <c r="P2276" s="1"/>
  <c r="M2277" a="1"/>
  <c r="M2277" s="1"/>
  <c r="P2277" s="1"/>
  <c r="M2278" a="1"/>
  <c r="M2278" s="1"/>
  <c r="P2278" s="1"/>
  <c r="M2279" a="1"/>
  <c r="M2279" s="1"/>
  <c r="P2279" s="1"/>
  <c r="M2280" a="1"/>
  <c r="M2280" s="1"/>
  <c r="P2280" s="1"/>
  <c r="M2281" a="1"/>
  <c r="M2281" s="1"/>
  <c r="P2281" s="1"/>
  <c r="M2282" a="1"/>
  <c r="M2282" s="1"/>
  <c r="P2282" s="1"/>
  <c r="M2283" a="1"/>
  <c r="M2283" s="1"/>
  <c r="P2283" s="1"/>
  <c r="M2284" a="1"/>
  <c r="M2284" s="1"/>
  <c r="P2284" s="1"/>
  <c r="M2285" a="1"/>
  <c r="M2285" s="1"/>
  <c r="P2285" s="1"/>
  <c r="M2286" a="1"/>
  <c r="M2286" s="1"/>
  <c r="P2286" s="1"/>
  <c r="M2287" a="1"/>
  <c r="M2287" s="1"/>
  <c r="P2287" s="1"/>
  <c r="M2288" a="1"/>
  <c r="M2288" s="1"/>
  <c r="P2288" s="1"/>
  <c r="M2289" a="1"/>
  <c r="M2289" s="1"/>
  <c r="P2289" s="1"/>
  <c r="M2290" a="1"/>
  <c r="M2290" s="1"/>
  <c r="P2290" s="1"/>
  <c r="M2291" a="1"/>
  <c r="M2291" s="1"/>
  <c r="P2291" s="1"/>
  <c r="M2292" a="1"/>
  <c r="M2292" s="1"/>
  <c r="P2292" s="1"/>
  <c r="M2293" a="1"/>
  <c r="M2293" s="1"/>
  <c r="P2293" s="1"/>
  <c r="M2294" a="1"/>
  <c r="M2294" s="1"/>
  <c r="P2294" s="1"/>
  <c r="M2295" a="1"/>
  <c r="M2295" s="1"/>
  <c r="P2295" s="1"/>
  <c r="M2296" a="1"/>
  <c r="M2296" s="1"/>
  <c r="P2296" s="1"/>
  <c r="M2297" a="1"/>
  <c r="M2297" s="1"/>
  <c r="P2297" s="1"/>
  <c r="M2298" a="1"/>
  <c r="M2298" s="1"/>
  <c r="P2298" s="1"/>
  <c r="M2299" a="1"/>
  <c r="M2299" s="1"/>
  <c r="P2299" s="1"/>
  <c r="M2300" a="1"/>
  <c r="M2300" s="1"/>
  <c r="P2300" s="1"/>
  <c r="M2301" a="1"/>
  <c r="M2301" s="1"/>
  <c r="P2301" s="1"/>
  <c r="M2302" a="1"/>
  <c r="M2302" s="1"/>
  <c r="P2302" s="1"/>
  <c r="M2303" a="1"/>
  <c r="M2303" s="1"/>
  <c r="P2303" s="1"/>
  <c r="M2304" a="1"/>
  <c r="M2304" s="1"/>
  <c r="P2304" s="1"/>
  <c r="M2305" a="1"/>
  <c r="M2305" s="1"/>
  <c r="P2305" s="1"/>
  <c r="M2306" a="1"/>
  <c r="M2306" s="1"/>
  <c r="P2306" s="1"/>
  <c r="M2307" a="1"/>
  <c r="M2307" s="1"/>
  <c r="P2307" s="1"/>
  <c r="M2308" a="1"/>
  <c r="M2308" s="1"/>
  <c r="P2308" s="1"/>
  <c r="M2309" a="1"/>
  <c r="M2309" s="1"/>
  <c r="P2309" s="1"/>
  <c r="M2310" a="1"/>
  <c r="M2310" s="1"/>
  <c r="P2310" s="1"/>
  <c r="M2311" a="1"/>
  <c r="M2311" s="1"/>
  <c r="P2311" s="1"/>
  <c r="M2312" a="1"/>
  <c r="M2312" s="1"/>
  <c r="P2312" s="1"/>
  <c r="M2313" a="1"/>
  <c r="M2313" s="1"/>
  <c r="P2313" s="1"/>
  <c r="M2314" a="1"/>
  <c r="M2314" s="1"/>
  <c r="P2314" s="1"/>
  <c r="M2315" a="1"/>
  <c r="M2315" s="1"/>
  <c r="P2315" s="1"/>
  <c r="M2316" a="1"/>
  <c r="M2316" s="1"/>
  <c r="P2316" s="1"/>
  <c r="M2317" a="1"/>
  <c r="M2317" s="1"/>
  <c r="P2317" s="1"/>
  <c r="M2318" a="1"/>
  <c r="M2318" s="1"/>
  <c r="P2318" s="1"/>
  <c r="M2319" a="1"/>
  <c r="M2319" s="1"/>
  <c r="P2319" s="1"/>
  <c r="M2320" a="1"/>
  <c r="M2320" s="1"/>
  <c r="P2320" s="1"/>
  <c r="M2321" a="1"/>
  <c r="M2321" s="1"/>
  <c r="P2321" s="1"/>
  <c r="M2322" a="1"/>
  <c r="M2322" s="1"/>
  <c r="P2322" s="1"/>
  <c r="M2323" a="1"/>
  <c r="M2323" s="1"/>
  <c r="P2323" s="1"/>
  <c r="M2324" a="1"/>
  <c r="M2324" s="1"/>
  <c r="P2324" s="1"/>
  <c r="M2325" a="1"/>
  <c r="M2325" s="1"/>
  <c r="P2325" s="1"/>
  <c r="M2326" a="1"/>
  <c r="M2326" s="1"/>
  <c r="P2326" s="1"/>
  <c r="M2327" a="1"/>
  <c r="M2327" s="1"/>
  <c r="P2327" s="1"/>
  <c r="M2328" a="1"/>
  <c r="M2328" s="1"/>
  <c r="P2328" s="1"/>
  <c r="M2329" a="1"/>
  <c r="M2329" s="1"/>
  <c r="P2329" s="1"/>
  <c r="M2330" a="1"/>
  <c r="M2330" s="1"/>
  <c r="P2330" s="1"/>
  <c r="M2331" a="1"/>
  <c r="M2331" s="1"/>
  <c r="P2331" s="1"/>
  <c r="M2332" a="1"/>
  <c r="M2332" s="1"/>
  <c r="P2332" s="1"/>
  <c r="M2333" a="1"/>
  <c r="M2333" s="1"/>
  <c r="P2333" s="1"/>
  <c r="M2334" a="1"/>
  <c r="M2334" s="1"/>
  <c r="P2334" s="1"/>
  <c r="M2335" a="1"/>
  <c r="M2335" s="1"/>
  <c r="P2335" s="1"/>
  <c r="M2336" a="1"/>
  <c r="M2336" s="1"/>
  <c r="P2336" s="1"/>
  <c r="M2337" a="1"/>
  <c r="M2337" s="1"/>
  <c r="P2337" s="1"/>
  <c r="M2338" a="1"/>
  <c r="M2338" s="1"/>
  <c r="P2338" s="1"/>
  <c r="M2339" a="1"/>
  <c r="M2339" s="1"/>
  <c r="P2339" s="1"/>
  <c r="M2340" a="1"/>
  <c r="M2340" s="1"/>
  <c r="P2340" s="1"/>
  <c r="M2341" a="1"/>
  <c r="M2341" s="1"/>
  <c r="P2341" s="1"/>
  <c r="M2342" a="1"/>
  <c r="M2342" s="1"/>
  <c r="P2342" s="1"/>
  <c r="M2343" a="1"/>
  <c r="M2343" s="1"/>
  <c r="P2343" s="1"/>
  <c r="M2344" a="1"/>
  <c r="M2344" s="1"/>
  <c r="P2344" s="1"/>
  <c r="M2345" a="1"/>
  <c r="M2345" s="1"/>
  <c r="P2345" s="1"/>
  <c r="M2346" a="1"/>
  <c r="M2346" s="1"/>
  <c r="P2346" s="1"/>
  <c r="M2347" a="1"/>
  <c r="M2347" s="1"/>
  <c r="P2347" s="1"/>
  <c r="M2348" a="1"/>
  <c r="M2348" s="1"/>
  <c r="P2348" s="1"/>
  <c r="M2349" a="1"/>
  <c r="M2349" s="1"/>
  <c r="P2349" s="1"/>
  <c r="M2350" a="1"/>
  <c r="M2350" s="1"/>
  <c r="P2350" s="1"/>
  <c r="M2351" a="1"/>
  <c r="M2351" s="1"/>
  <c r="P2351" s="1"/>
  <c r="M2352" a="1"/>
  <c r="M2352" s="1"/>
  <c r="P2352" s="1"/>
  <c r="M2353" a="1"/>
  <c r="M2353" s="1"/>
  <c r="P2353" s="1"/>
  <c r="M2354" a="1"/>
  <c r="M2354" s="1"/>
  <c r="P2354" s="1"/>
  <c r="M2355" a="1"/>
  <c r="M2355" s="1"/>
  <c r="P2355" s="1"/>
  <c r="M2356" a="1"/>
  <c r="M2356" s="1"/>
  <c r="P2356" s="1"/>
  <c r="M2357" a="1"/>
  <c r="M2357" s="1"/>
  <c r="P2357" s="1"/>
  <c r="M2358" a="1"/>
  <c r="M2358" s="1"/>
  <c r="P2358" s="1"/>
  <c r="M2359" a="1"/>
  <c r="M2359" s="1"/>
  <c r="P2359" s="1"/>
  <c r="M2360" a="1"/>
  <c r="M2360" s="1"/>
  <c r="P2360" s="1"/>
  <c r="M2361" a="1"/>
  <c r="M2361" s="1"/>
  <c r="P2361" s="1"/>
  <c r="M2362" a="1"/>
  <c r="M2362" s="1"/>
  <c r="P2362" s="1"/>
  <c r="M2363" a="1"/>
  <c r="M2363" s="1"/>
  <c r="P2363" s="1"/>
  <c r="M2364" a="1"/>
  <c r="M2364" s="1"/>
  <c r="P2364" s="1"/>
  <c r="M2365" a="1"/>
  <c r="M2365" s="1"/>
  <c r="P2365" s="1"/>
  <c r="M2366" a="1"/>
  <c r="M2366" s="1"/>
  <c r="P2366" s="1"/>
  <c r="M2367" a="1"/>
  <c r="M2367" s="1"/>
  <c r="P2367" s="1"/>
  <c r="M2368" a="1"/>
  <c r="M2368" s="1"/>
  <c r="P2368" s="1"/>
  <c r="M2369" a="1"/>
  <c r="M2369" s="1"/>
  <c r="P2369" s="1"/>
  <c r="M2370" a="1"/>
  <c r="M2370" s="1"/>
  <c r="P2370" s="1"/>
  <c r="M2371" a="1"/>
  <c r="M2371" s="1"/>
  <c r="P2371" s="1"/>
  <c r="M2372" a="1"/>
  <c r="M2372" s="1"/>
  <c r="P2372" s="1"/>
  <c r="M2373" a="1"/>
  <c r="M2373" s="1"/>
  <c r="P2373" s="1"/>
  <c r="M2374" a="1"/>
  <c r="M2374" s="1"/>
  <c r="P2374" s="1"/>
  <c r="M2375" a="1"/>
  <c r="M2375" s="1"/>
  <c r="P2375" s="1"/>
  <c r="M2376" a="1"/>
  <c r="M2376" s="1"/>
  <c r="P2376" s="1"/>
  <c r="M2377" a="1"/>
  <c r="M2377" s="1"/>
  <c r="P2377" s="1"/>
  <c r="M2378" a="1"/>
  <c r="M2378" s="1"/>
  <c r="P2378" s="1"/>
  <c r="M2379" a="1"/>
  <c r="M2379" s="1"/>
  <c r="P2379" s="1"/>
  <c r="M2380" a="1"/>
  <c r="M2380" s="1"/>
  <c r="P2380" s="1"/>
  <c r="M2381" a="1"/>
  <c r="M2381" s="1"/>
  <c r="P2381" s="1"/>
  <c r="M2382" a="1"/>
  <c r="M2382" s="1"/>
  <c r="P2382" s="1"/>
  <c r="M2383" a="1"/>
  <c r="M2383" s="1"/>
  <c r="P2383" s="1"/>
  <c r="M2384" a="1"/>
  <c r="M2384" s="1"/>
  <c r="P2384" s="1"/>
  <c r="M2385" a="1"/>
  <c r="M2385" s="1"/>
  <c r="P2385" s="1"/>
  <c r="M2386" a="1"/>
  <c r="M2386" s="1"/>
  <c r="P2386" s="1"/>
  <c r="M2387" a="1"/>
  <c r="M2387" s="1"/>
  <c r="P2387" s="1"/>
  <c r="M2388" a="1"/>
  <c r="M2388" s="1"/>
  <c r="P2388" s="1"/>
  <c r="M2389" a="1"/>
  <c r="M2389" s="1"/>
  <c r="P2389" s="1"/>
  <c r="M2390" a="1"/>
  <c r="M2390" s="1"/>
  <c r="P2390" s="1"/>
  <c r="M2391" a="1"/>
  <c r="M2391" s="1"/>
  <c r="P2391" s="1"/>
  <c r="M2392" a="1"/>
  <c r="M2392" s="1"/>
  <c r="P2392" s="1"/>
  <c r="M2393" a="1"/>
  <c r="M2393" s="1"/>
  <c r="P2393" s="1"/>
  <c r="M2394" a="1"/>
  <c r="M2394" s="1"/>
  <c r="P2394" s="1"/>
  <c r="M2395" a="1"/>
  <c r="M2395" s="1"/>
  <c r="P2395" s="1"/>
  <c r="M2396" a="1"/>
  <c r="M2396" s="1"/>
  <c r="P2396" s="1"/>
  <c r="M2397" a="1"/>
  <c r="M2397" s="1"/>
  <c r="P2397" s="1"/>
  <c r="M2398" a="1"/>
  <c r="M2398" s="1"/>
  <c r="P2398" s="1"/>
  <c r="M2399" a="1"/>
  <c r="M2399" s="1"/>
  <c r="P2399" s="1"/>
  <c r="M2400" a="1"/>
  <c r="M2400" s="1"/>
  <c r="P2400" s="1"/>
  <c r="M2401" a="1"/>
  <c r="M2401" s="1"/>
  <c r="P2401" s="1"/>
  <c r="M2402" a="1"/>
  <c r="M2402" s="1"/>
  <c r="P2402" s="1"/>
  <c r="M2403" a="1"/>
  <c r="M2403" s="1"/>
  <c r="P2403" s="1"/>
  <c r="M2404" a="1"/>
  <c r="M2404" s="1"/>
  <c r="P2404" s="1"/>
  <c r="M2405" a="1"/>
  <c r="M2405" s="1"/>
  <c r="P2405" s="1"/>
  <c r="M2406" a="1"/>
  <c r="M2406" s="1"/>
  <c r="P2406" s="1"/>
  <c r="M2407" a="1"/>
  <c r="M2407" s="1"/>
  <c r="P2407" s="1"/>
  <c r="M2408" a="1"/>
  <c r="M2408" s="1"/>
  <c r="P2408" s="1"/>
  <c r="M2409" a="1"/>
  <c r="M2409" s="1"/>
  <c r="P2409" s="1"/>
  <c r="M2410" a="1"/>
  <c r="M2410" s="1"/>
  <c r="P2410" s="1"/>
  <c r="M2411" a="1"/>
  <c r="M2411" s="1"/>
  <c r="P2411" s="1"/>
  <c r="M2412" a="1"/>
  <c r="M2412" s="1"/>
  <c r="P2412" s="1"/>
  <c r="M2413" a="1"/>
  <c r="M2413" s="1"/>
  <c r="P2413" s="1"/>
  <c r="M2414" a="1"/>
  <c r="M2414" s="1"/>
  <c r="P2414" s="1"/>
  <c r="M2415" a="1"/>
  <c r="M2415" s="1"/>
  <c r="P2415" s="1"/>
  <c r="M2416" a="1"/>
  <c r="M2416" s="1"/>
  <c r="P2416" s="1"/>
  <c r="M2417" a="1"/>
  <c r="M2417" s="1"/>
  <c r="P2417" s="1"/>
  <c r="M2418" a="1"/>
  <c r="M2418" s="1"/>
  <c r="P2418" s="1"/>
  <c r="M2419" a="1"/>
  <c r="M2419" s="1"/>
  <c r="P2419" s="1"/>
  <c r="M2420" a="1"/>
  <c r="M2420" s="1"/>
  <c r="P2420" s="1"/>
  <c r="M2421" a="1"/>
  <c r="M2421" s="1"/>
  <c r="P2421" s="1"/>
  <c r="M2422" a="1"/>
  <c r="M2422" s="1"/>
  <c r="P2422" s="1"/>
  <c r="M2423" a="1"/>
  <c r="M2423" s="1"/>
  <c r="P2423" s="1"/>
  <c r="M2424" a="1"/>
  <c r="M2424" s="1"/>
  <c r="P2424" s="1"/>
  <c r="M2425" a="1"/>
  <c r="M2425" s="1"/>
  <c r="P2425" s="1"/>
  <c r="M2426" a="1"/>
  <c r="M2426" s="1"/>
  <c r="P2426" s="1"/>
  <c r="M2427" a="1"/>
  <c r="M2427" s="1"/>
  <c r="P2427" s="1"/>
  <c r="M2428" a="1"/>
  <c r="M2428" s="1"/>
  <c r="P2428" s="1"/>
  <c r="M2429" a="1"/>
  <c r="M2429" s="1"/>
  <c r="P2429" s="1"/>
  <c r="M2430" a="1"/>
  <c r="M2430" s="1"/>
  <c r="P2430" s="1"/>
  <c r="M2431" a="1"/>
  <c r="M2431" s="1"/>
  <c r="P2431" s="1"/>
  <c r="M2432" a="1"/>
  <c r="M2432" s="1"/>
  <c r="P2432" s="1"/>
  <c r="M2433" a="1"/>
  <c r="M2433" s="1"/>
  <c r="P2433" s="1"/>
  <c r="M2434" a="1"/>
  <c r="M2434" s="1"/>
  <c r="P2434" s="1"/>
  <c r="M2435" a="1"/>
  <c r="M2435" s="1"/>
  <c r="P2435" s="1"/>
  <c r="M2436" a="1"/>
  <c r="M2436" s="1"/>
  <c r="P2436" s="1"/>
  <c r="M2437" a="1"/>
  <c r="M2437" s="1"/>
  <c r="P2437" s="1"/>
  <c r="M2438" a="1"/>
  <c r="M2438" s="1"/>
  <c r="P2438" s="1"/>
  <c r="M2439" a="1"/>
  <c r="M2439" s="1"/>
  <c r="P2439" s="1"/>
  <c r="M2440" a="1"/>
  <c r="M2440" s="1"/>
  <c r="P2440" s="1"/>
  <c r="M2441" a="1"/>
  <c r="M2441" s="1"/>
  <c r="P2441" s="1"/>
  <c r="M2442" a="1"/>
  <c r="M2442" s="1"/>
  <c r="P2442" s="1"/>
  <c r="M2443" a="1"/>
  <c r="M2443" s="1"/>
  <c r="P2443" s="1"/>
  <c r="M2444" a="1"/>
  <c r="M2444" s="1"/>
  <c r="P2444" s="1"/>
  <c r="M2445" a="1"/>
  <c r="M2445" s="1"/>
  <c r="P2445" s="1"/>
  <c r="M2446" a="1"/>
  <c r="M2446" s="1"/>
  <c r="P2446" s="1"/>
  <c r="M2447" a="1"/>
  <c r="M2447" s="1"/>
  <c r="P2447" s="1"/>
  <c r="M2448" a="1"/>
  <c r="M2448" s="1"/>
  <c r="P2448" s="1"/>
  <c r="M2449" a="1"/>
  <c r="M2449" s="1"/>
  <c r="P2449" s="1"/>
  <c r="M2450" a="1"/>
  <c r="M2450" s="1"/>
  <c r="P2450" s="1"/>
  <c r="M2451" a="1"/>
  <c r="M2451" s="1"/>
  <c r="P2451" s="1"/>
  <c r="M2452" a="1"/>
  <c r="M2452" s="1"/>
  <c r="P2452" s="1"/>
  <c r="M2453" a="1"/>
  <c r="M2453" s="1"/>
  <c r="P2453" s="1"/>
  <c r="M2454" a="1"/>
  <c r="M2454" s="1"/>
  <c r="P2454" s="1"/>
  <c r="M2455" a="1"/>
  <c r="M2455" s="1"/>
  <c r="P2455" s="1"/>
  <c r="M2456" a="1"/>
  <c r="M2456" s="1"/>
  <c r="P2456" s="1"/>
  <c r="M2457" a="1"/>
  <c r="M2457" s="1"/>
  <c r="P2457" s="1"/>
  <c r="M2458" a="1"/>
  <c r="M2458" s="1"/>
  <c r="P2458" s="1"/>
  <c r="M2459" a="1"/>
  <c r="M2459" s="1"/>
  <c r="P2459" s="1"/>
  <c r="M2460" a="1"/>
  <c r="M2460" s="1"/>
  <c r="P2460" s="1"/>
  <c r="M2461" a="1"/>
  <c r="M2461" s="1"/>
  <c r="P2461" s="1"/>
  <c r="M2462" a="1"/>
  <c r="M2462" s="1"/>
  <c r="P2462" s="1"/>
  <c r="M2463" a="1"/>
  <c r="M2463" s="1"/>
  <c r="P2463" s="1"/>
  <c r="M2464" a="1"/>
  <c r="M2464" s="1"/>
  <c r="P2464" s="1"/>
  <c r="M2465" a="1"/>
  <c r="M2465" s="1"/>
  <c r="P2465" s="1"/>
  <c r="M2466" a="1"/>
  <c r="M2466" s="1"/>
  <c r="P2466" s="1"/>
  <c r="M2467" a="1"/>
  <c r="M2467" s="1"/>
  <c r="P2467" s="1"/>
  <c r="M2468" a="1"/>
  <c r="M2468" s="1"/>
  <c r="P2468" s="1"/>
  <c r="M2469" a="1"/>
  <c r="M2469" s="1"/>
  <c r="P2469" s="1"/>
  <c r="M2470" a="1"/>
  <c r="M2470" s="1"/>
  <c r="P2470" s="1"/>
  <c r="M2471" a="1"/>
  <c r="M2471" s="1"/>
  <c r="P2471" s="1"/>
  <c r="M2472" a="1"/>
  <c r="M2472" s="1"/>
  <c r="P2472" s="1"/>
  <c r="M2473" a="1"/>
  <c r="M2473" s="1"/>
  <c r="P2473" s="1"/>
  <c r="M2474" a="1"/>
  <c r="M2474" s="1"/>
  <c r="P2474" s="1"/>
  <c r="M2475" a="1"/>
  <c r="M2475" s="1"/>
  <c r="P2475" s="1"/>
  <c r="M2476" a="1"/>
  <c r="M2476" s="1"/>
  <c r="P2476" s="1"/>
  <c r="M2477" a="1"/>
  <c r="M2477" s="1"/>
  <c r="P2477" s="1"/>
  <c r="M2478" a="1"/>
  <c r="M2478" s="1"/>
  <c r="P2478" s="1"/>
  <c r="M2479" a="1"/>
  <c r="M2479" s="1"/>
  <c r="P2479" s="1"/>
  <c r="M2480" a="1"/>
  <c r="M2480" s="1"/>
  <c r="P2480" s="1"/>
  <c r="M2481" a="1"/>
  <c r="M2481" s="1"/>
  <c r="P2481" s="1"/>
  <c r="M2482" a="1"/>
  <c r="M2482" s="1"/>
  <c r="P2482" s="1"/>
  <c r="M2483" a="1"/>
  <c r="M2483" s="1"/>
  <c r="P2483" s="1"/>
  <c r="M2484" a="1"/>
  <c r="M2484" s="1"/>
  <c r="P2484" s="1"/>
  <c r="M2485" a="1"/>
  <c r="M2485" s="1"/>
  <c r="P2485" s="1"/>
  <c r="M2486" a="1"/>
  <c r="M2486" s="1"/>
  <c r="P2486" s="1"/>
  <c r="M2487" a="1"/>
  <c r="M2487" s="1"/>
  <c r="P2487" s="1"/>
  <c r="M2488" a="1"/>
  <c r="M2488" s="1"/>
  <c r="P2488" s="1"/>
  <c r="M2489" a="1"/>
  <c r="M2489" s="1"/>
  <c r="P2489" s="1"/>
  <c r="M2490" a="1"/>
  <c r="M2490" s="1"/>
  <c r="P2490" s="1"/>
  <c r="M2491" a="1"/>
  <c r="M2491" s="1"/>
  <c r="P2491" s="1"/>
  <c r="M2492" a="1"/>
  <c r="M2492" s="1"/>
  <c r="P2492" s="1"/>
  <c r="M2493" a="1"/>
  <c r="M2493" s="1"/>
  <c r="P2493" s="1"/>
  <c r="M2494" a="1"/>
  <c r="M2494" s="1"/>
  <c r="P2494" s="1"/>
  <c r="M2495" a="1"/>
  <c r="M2495" s="1"/>
  <c r="P2495" s="1"/>
  <c r="M2496" a="1"/>
  <c r="M2496" s="1"/>
  <c r="P2496" s="1"/>
  <c r="M2497" a="1"/>
  <c r="M2497" s="1"/>
  <c r="P2497" s="1"/>
  <c r="M2498" a="1"/>
  <c r="M2498" s="1"/>
  <c r="P2498" s="1"/>
  <c r="M2499" a="1"/>
  <c r="M2499" s="1"/>
  <c r="P2499" s="1"/>
  <c r="M2500" a="1"/>
  <c r="M2500" s="1"/>
  <c r="P2500" s="1"/>
  <c r="M2501" a="1"/>
  <c r="M2501" s="1"/>
  <c r="P2501" s="1"/>
  <c r="M2502" a="1"/>
  <c r="M2502" s="1"/>
  <c r="P2502" s="1"/>
  <c r="M2503" a="1"/>
  <c r="M2503" s="1"/>
  <c r="P2503" s="1"/>
  <c r="M2504" a="1"/>
  <c r="M2504" s="1"/>
  <c r="P2504" s="1"/>
  <c r="M2505" a="1"/>
  <c r="M2505" s="1"/>
  <c r="P2505" s="1"/>
  <c r="M2506" a="1"/>
  <c r="M2506" s="1"/>
  <c r="P2506" s="1"/>
  <c r="M2507" a="1"/>
  <c r="M2507" s="1"/>
  <c r="P2507" s="1"/>
  <c r="M2508" a="1"/>
  <c r="M2508" s="1"/>
  <c r="P2508" s="1"/>
  <c r="M2509" a="1"/>
  <c r="M2509" s="1"/>
  <c r="P2509" s="1"/>
  <c r="M2510" a="1"/>
  <c r="M2510" s="1"/>
  <c r="P2510" s="1"/>
  <c r="M2511" a="1"/>
  <c r="M2511" s="1"/>
  <c r="P2511" s="1"/>
  <c r="M2512" a="1"/>
  <c r="M2512" s="1"/>
  <c r="P2512" s="1"/>
  <c r="M2513" a="1"/>
  <c r="M2513" s="1"/>
  <c r="P2513" s="1"/>
  <c r="M2514" a="1"/>
  <c r="M2514" s="1"/>
  <c r="P2514" s="1"/>
  <c r="M2515" a="1"/>
  <c r="M2515" s="1"/>
  <c r="P2515" s="1"/>
  <c r="M2516" a="1"/>
  <c r="M2516" s="1"/>
  <c r="P2516" s="1"/>
  <c r="M2517" a="1"/>
  <c r="M2517" s="1"/>
  <c r="P2517" s="1"/>
  <c r="M2518" a="1"/>
  <c r="M2518" s="1"/>
  <c r="P2518" s="1"/>
  <c r="M2519" a="1"/>
  <c r="M2519" s="1"/>
  <c r="P2519" s="1"/>
  <c r="M2520" a="1"/>
  <c r="M2520" s="1"/>
  <c r="P2520" s="1"/>
  <c r="M2521" a="1"/>
  <c r="M2521" s="1"/>
  <c r="P2521" s="1"/>
  <c r="M2522" a="1"/>
  <c r="M2522" s="1"/>
  <c r="P2522" s="1"/>
  <c r="M2523" a="1"/>
  <c r="M2523" s="1"/>
  <c r="P2523" s="1"/>
  <c r="M2524" a="1"/>
  <c r="M2524" s="1"/>
  <c r="P2524" s="1"/>
  <c r="M2525" a="1"/>
  <c r="M2525" s="1"/>
  <c r="P2525" s="1"/>
  <c r="M2526" a="1"/>
  <c r="M2526" s="1"/>
  <c r="P2526" s="1"/>
  <c r="M2527" a="1"/>
  <c r="M2527" s="1"/>
  <c r="P2527" s="1"/>
  <c r="M2528" a="1"/>
  <c r="M2528" s="1"/>
  <c r="P2528" s="1"/>
  <c r="M2529" a="1"/>
  <c r="M2529" s="1"/>
  <c r="P2529" s="1"/>
  <c r="M2530" a="1"/>
  <c r="M2530" s="1"/>
  <c r="P2530" s="1"/>
  <c r="M2531" a="1"/>
  <c r="M2531" s="1"/>
  <c r="P2531" s="1"/>
  <c r="M2532" a="1"/>
  <c r="M2532" s="1"/>
  <c r="P2532" s="1"/>
  <c r="M2533" a="1"/>
  <c r="M2533" s="1"/>
  <c r="P2533" s="1"/>
  <c r="M2534" a="1"/>
  <c r="M2534" s="1"/>
  <c r="P2534" s="1"/>
  <c r="M2535" a="1"/>
  <c r="M2535" s="1"/>
  <c r="P2535" s="1"/>
  <c r="M2536" a="1"/>
  <c r="M2536" s="1"/>
  <c r="P2536" s="1"/>
  <c r="M2537" a="1"/>
  <c r="M2537" s="1"/>
  <c r="P2537" s="1"/>
  <c r="M2538" a="1"/>
  <c r="M2538" s="1"/>
  <c r="P2538" s="1"/>
  <c r="M2539" a="1"/>
  <c r="M2539" s="1"/>
  <c r="P2539" s="1"/>
  <c r="M2540" a="1"/>
  <c r="M2540" s="1"/>
  <c r="P2540" s="1"/>
  <c r="M2541" a="1"/>
  <c r="M2541" s="1"/>
  <c r="P2541" s="1"/>
  <c r="M2542" a="1"/>
  <c r="M2542" s="1"/>
  <c r="P2542" s="1"/>
  <c r="M2543" a="1"/>
  <c r="M2543" s="1"/>
  <c r="P2543" s="1"/>
  <c r="M2544" a="1"/>
  <c r="M2544" s="1"/>
  <c r="P2544" s="1"/>
  <c r="M2545" a="1"/>
  <c r="M2545" s="1"/>
  <c r="P2545" s="1"/>
  <c r="M2546" a="1"/>
  <c r="M2546" s="1"/>
  <c r="P2546" s="1"/>
  <c r="M2547" a="1"/>
  <c r="M2547" s="1"/>
  <c r="P2547" s="1"/>
  <c r="M2548" a="1"/>
  <c r="M2548" s="1"/>
  <c r="P2548" s="1"/>
  <c r="M2549" a="1"/>
  <c r="M2549" s="1"/>
  <c r="P2549" s="1"/>
  <c r="M2550" a="1"/>
  <c r="M2550" s="1"/>
  <c r="P2550" s="1"/>
  <c r="M2551" a="1"/>
  <c r="M2551" s="1"/>
  <c r="P2551" s="1"/>
  <c r="M2552" a="1"/>
  <c r="M2552" s="1"/>
  <c r="P2552" s="1"/>
  <c r="M2553" a="1"/>
  <c r="M2553" s="1"/>
  <c r="P2553" s="1"/>
  <c r="M2554" a="1"/>
  <c r="M2554" s="1"/>
  <c r="P2554" s="1"/>
  <c r="M2555" a="1"/>
  <c r="M2555" s="1"/>
  <c r="P2555" s="1"/>
  <c r="M2556" a="1"/>
  <c r="M2556" s="1"/>
  <c r="P2556" s="1"/>
  <c r="M2557" a="1"/>
  <c r="M2557" s="1"/>
  <c r="P2557" s="1"/>
  <c r="M2558" a="1"/>
  <c r="M2558" s="1"/>
  <c r="P2558" s="1"/>
  <c r="M2559" a="1"/>
  <c r="M2559" s="1"/>
  <c r="P2559" s="1"/>
  <c r="M2560" a="1"/>
  <c r="M2560" s="1"/>
  <c r="P2560" s="1"/>
  <c r="M2561" a="1"/>
  <c r="M2561" s="1"/>
  <c r="P2561" s="1"/>
  <c r="M2562" a="1"/>
  <c r="M2562" s="1"/>
  <c r="P2562" s="1"/>
  <c r="M2563" a="1"/>
  <c r="M2563" s="1"/>
  <c r="P2563" s="1"/>
  <c r="M2564" a="1"/>
  <c r="M2564" s="1"/>
  <c r="P2564" s="1"/>
  <c r="M2565" a="1"/>
  <c r="M2565" s="1"/>
  <c r="P2565" s="1"/>
  <c r="M2566" a="1"/>
  <c r="M2566" s="1"/>
  <c r="P2566" s="1"/>
  <c r="M2567" a="1"/>
  <c r="M2567" s="1"/>
  <c r="P2567" s="1"/>
  <c r="M2568" a="1"/>
  <c r="M2568" s="1"/>
  <c r="P2568" s="1"/>
  <c r="M2569" a="1"/>
  <c r="M2569" s="1"/>
  <c r="P2569" s="1"/>
  <c r="M2570" a="1"/>
  <c r="M2570" s="1"/>
  <c r="P2570" s="1"/>
  <c r="M2571" a="1"/>
  <c r="M2571" s="1"/>
  <c r="P2571" s="1"/>
  <c r="M2572" a="1"/>
  <c r="M2572" s="1"/>
  <c r="P2572" s="1"/>
  <c r="M2573" a="1"/>
  <c r="M2573" s="1"/>
  <c r="P2573" s="1"/>
  <c r="M2574" a="1"/>
  <c r="M2574" s="1"/>
  <c r="P2574" s="1"/>
  <c r="M2575" a="1"/>
  <c r="M2575" s="1"/>
  <c r="P2575" s="1"/>
  <c r="M2576" a="1"/>
  <c r="M2576" s="1"/>
  <c r="P2576" s="1"/>
  <c r="M2577" a="1"/>
  <c r="M2577" s="1"/>
  <c r="P2577" s="1"/>
  <c r="M2578" a="1"/>
  <c r="M2578" s="1"/>
  <c r="P2578" s="1"/>
  <c r="M2579" a="1"/>
  <c r="M2579" s="1"/>
  <c r="P2579" s="1"/>
  <c r="M2580" a="1"/>
  <c r="M2580" s="1"/>
  <c r="P2580" s="1"/>
  <c r="M2581" a="1"/>
  <c r="M2581" s="1"/>
  <c r="P2581" s="1"/>
  <c r="M2582" a="1"/>
  <c r="M2582" s="1"/>
  <c r="P2582" s="1"/>
  <c r="M2583" a="1"/>
  <c r="M2583" s="1"/>
  <c r="P2583" s="1"/>
  <c r="M2584" a="1"/>
  <c r="M2584" s="1"/>
  <c r="P2584" s="1"/>
  <c r="M2585" a="1"/>
  <c r="M2585" s="1"/>
  <c r="P2585" s="1"/>
  <c r="M2586" a="1"/>
  <c r="M2586" s="1"/>
  <c r="P2586" s="1"/>
  <c r="M2587" a="1"/>
  <c r="M2587" s="1"/>
  <c r="P2587" s="1"/>
  <c r="M2588" a="1"/>
  <c r="M2588" s="1"/>
  <c r="P2588" s="1"/>
  <c r="M2589" a="1"/>
  <c r="M2589" s="1"/>
  <c r="P2589" s="1"/>
  <c r="M2590" a="1"/>
  <c r="M2590" s="1"/>
  <c r="P2590" s="1"/>
  <c r="M2591" a="1"/>
  <c r="M2591" s="1"/>
  <c r="P2591" s="1"/>
  <c r="M2592" a="1"/>
  <c r="M2592" s="1"/>
  <c r="P2592" s="1"/>
  <c r="M2593" a="1"/>
  <c r="M2593" s="1"/>
  <c r="P2593" s="1"/>
  <c r="M2594" a="1"/>
  <c r="M2594" s="1"/>
  <c r="P2594" s="1"/>
  <c r="M2595" a="1"/>
  <c r="M2595" s="1"/>
  <c r="P2595" s="1"/>
  <c r="M2596" a="1"/>
  <c r="M2596" s="1"/>
  <c r="P2596" s="1"/>
  <c r="M2597" a="1"/>
  <c r="M2597" s="1"/>
  <c r="P2597" s="1"/>
  <c r="M2598" a="1"/>
  <c r="M2598" s="1"/>
  <c r="P2598" s="1"/>
  <c r="M2599" a="1"/>
  <c r="M2599" s="1"/>
  <c r="P2599" s="1"/>
  <c r="M2600" a="1"/>
  <c r="M2600" s="1"/>
  <c r="P2600" s="1"/>
  <c r="M2601" a="1"/>
  <c r="M2601" s="1"/>
  <c r="P2601" s="1"/>
  <c r="M2602" a="1"/>
  <c r="M2602" s="1"/>
  <c r="P2602" s="1"/>
  <c r="M2603" a="1"/>
  <c r="M2603" s="1"/>
  <c r="P2603" s="1"/>
  <c r="M2604" a="1"/>
  <c r="M2604" s="1"/>
  <c r="P2604" s="1"/>
  <c r="M2605" a="1"/>
  <c r="M2605" s="1"/>
  <c r="P2605" s="1"/>
  <c r="M2606" a="1"/>
  <c r="M2606" s="1"/>
  <c r="P2606" s="1"/>
  <c r="M2607" a="1"/>
  <c r="M2607" s="1"/>
  <c r="P2607" s="1"/>
  <c r="M2608" a="1"/>
  <c r="M2608" s="1"/>
  <c r="P2608" s="1"/>
  <c r="M2609" a="1"/>
  <c r="M2609" s="1"/>
  <c r="P2609" s="1"/>
  <c r="M2610" a="1"/>
  <c r="M2610" s="1"/>
  <c r="P2610" s="1"/>
  <c r="M2611" a="1"/>
  <c r="M2611" s="1"/>
  <c r="P2611" s="1"/>
  <c r="M2612" a="1"/>
  <c r="M2612" s="1"/>
  <c r="P2612" s="1"/>
  <c r="M2613" a="1"/>
  <c r="M2613" s="1"/>
  <c r="P2613" s="1"/>
  <c r="M2614" a="1"/>
  <c r="M2614" s="1"/>
  <c r="P2614" s="1"/>
  <c r="M2615" a="1"/>
  <c r="M2615" s="1"/>
  <c r="P2615" s="1"/>
  <c r="M2616" a="1"/>
  <c r="M2616" s="1"/>
  <c r="P2616" s="1"/>
  <c r="M2617" a="1"/>
  <c r="M2617" s="1"/>
  <c r="P2617" s="1"/>
  <c r="M2618" a="1"/>
  <c r="M2618" s="1"/>
  <c r="P2618" s="1"/>
  <c r="M2619" a="1"/>
  <c r="M2619" s="1"/>
  <c r="P2619" s="1"/>
  <c r="M2620" a="1"/>
  <c r="M2620" s="1"/>
  <c r="P2620" s="1"/>
  <c r="M2621" a="1"/>
  <c r="M2621" s="1"/>
  <c r="P2621" s="1"/>
  <c r="M2622" a="1"/>
  <c r="M2622" s="1"/>
  <c r="P2622" s="1"/>
  <c r="M2623" a="1"/>
  <c r="M2623" s="1"/>
  <c r="P2623" s="1"/>
  <c r="M2624" a="1"/>
  <c r="M2624" s="1"/>
  <c r="P2624" s="1"/>
  <c r="M2625" a="1"/>
  <c r="M2625" s="1"/>
  <c r="P2625" s="1"/>
  <c r="M2626" a="1"/>
  <c r="M2626" s="1"/>
  <c r="P2626" s="1"/>
  <c r="M2627" a="1"/>
  <c r="M2627" s="1"/>
  <c r="P2627" s="1"/>
  <c r="M2628" a="1"/>
  <c r="M2628" s="1"/>
  <c r="P2628" s="1"/>
  <c r="M2629" a="1"/>
  <c r="M2629" s="1"/>
  <c r="P2629" s="1"/>
  <c r="M2630" a="1"/>
  <c r="M2630" s="1"/>
  <c r="P2630" s="1"/>
  <c r="M2631" a="1"/>
  <c r="M2631" s="1"/>
  <c r="P2631" s="1"/>
  <c r="M2632" a="1"/>
  <c r="M2632" s="1"/>
  <c r="P2632" s="1"/>
  <c r="M2633" a="1"/>
  <c r="M2633" s="1"/>
  <c r="P2633" s="1"/>
  <c r="M2634" a="1"/>
  <c r="M2634" s="1"/>
  <c r="P2634" s="1"/>
  <c r="M2635" a="1"/>
  <c r="M2635" s="1"/>
  <c r="P2635" s="1"/>
  <c r="M2636" a="1"/>
  <c r="M2636" s="1"/>
  <c r="P2636" s="1"/>
  <c r="M2637" a="1"/>
  <c r="M2637" s="1"/>
  <c r="P2637" s="1"/>
  <c r="M2638" a="1"/>
  <c r="M2638" s="1"/>
  <c r="P2638" s="1"/>
  <c r="M2639" a="1"/>
  <c r="M2639" s="1"/>
  <c r="P2639" s="1"/>
  <c r="M2640" a="1"/>
  <c r="M2640" s="1"/>
  <c r="P2640" s="1"/>
  <c r="M2641" a="1"/>
  <c r="M2641" s="1"/>
  <c r="P2641" s="1"/>
  <c r="M2642" a="1"/>
  <c r="M2642" s="1"/>
  <c r="P2642" s="1"/>
  <c r="M2643" a="1"/>
  <c r="M2643" s="1"/>
  <c r="P2643" s="1"/>
  <c r="M2644" a="1"/>
  <c r="M2644" s="1"/>
  <c r="P2644" s="1"/>
  <c r="M2645" a="1"/>
  <c r="M2645" s="1"/>
  <c r="P2645" s="1"/>
  <c r="M2646" a="1"/>
  <c r="M2646" s="1"/>
  <c r="P2646" s="1"/>
  <c r="M2647" a="1"/>
  <c r="M2647" s="1"/>
  <c r="P2647" s="1"/>
  <c r="M2648" a="1"/>
  <c r="M2648" s="1"/>
  <c r="P2648" s="1"/>
  <c r="M2649" a="1"/>
  <c r="M2649" s="1"/>
  <c r="P2649" s="1"/>
  <c r="M2650" a="1"/>
  <c r="M2650" s="1"/>
  <c r="P2650" s="1"/>
  <c r="M2651" a="1"/>
  <c r="M2651" s="1"/>
  <c r="P2651" s="1"/>
  <c r="M2652" a="1"/>
  <c r="M2652" s="1"/>
  <c r="P2652" s="1"/>
  <c r="M2653" a="1"/>
  <c r="M2653" s="1"/>
  <c r="P2653" s="1"/>
  <c r="M2654" a="1"/>
  <c r="M2654" s="1"/>
  <c r="P2654" s="1"/>
  <c r="M2655" a="1"/>
  <c r="M2655" s="1"/>
  <c r="P2655" s="1"/>
  <c r="M2656" a="1"/>
  <c r="M2656" s="1"/>
  <c r="P2656" s="1"/>
  <c r="M2657" a="1"/>
  <c r="M2657" s="1"/>
  <c r="P2657" s="1"/>
  <c r="M2658" a="1"/>
  <c r="M2658" s="1"/>
  <c r="P2658" s="1"/>
  <c r="M2659" a="1"/>
  <c r="M2659" s="1"/>
  <c r="P2659" s="1"/>
  <c r="M2660" a="1"/>
  <c r="M2660" s="1"/>
  <c r="P2660" s="1"/>
  <c r="M2661" a="1"/>
  <c r="M2661" s="1"/>
  <c r="P2661" s="1"/>
  <c r="M2662" a="1"/>
  <c r="M2662" s="1"/>
  <c r="P2662" s="1"/>
  <c r="M2663" a="1"/>
  <c r="M2663" s="1"/>
  <c r="P2663" s="1"/>
  <c r="M2664" a="1"/>
  <c r="M2664" s="1"/>
  <c r="P2664" s="1"/>
  <c r="M2665" a="1"/>
  <c r="M2665" s="1"/>
  <c r="P2665" s="1"/>
  <c r="M2666" a="1"/>
  <c r="M2666" s="1"/>
  <c r="P2666" s="1"/>
  <c r="M2667" a="1"/>
  <c r="M2667" s="1"/>
  <c r="P2667" s="1"/>
  <c r="M2668" a="1"/>
  <c r="M2668" s="1"/>
  <c r="P2668" s="1"/>
  <c r="M2669" a="1"/>
  <c r="M2669" s="1"/>
  <c r="P2669" s="1"/>
  <c r="M2670" a="1"/>
  <c r="M2670" s="1"/>
  <c r="P2670" s="1"/>
  <c r="M2671" a="1"/>
  <c r="M2671" s="1"/>
  <c r="P2671" s="1"/>
  <c r="M2672" a="1"/>
  <c r="M2672" s="1"/>
  <c r="P2672" s="1"/>
  <c r="M2673" a="1"/>
  <c r="M2673" s="1"/>
  <c r="P2673" s="1"/>
  <c r="M2674" a="1"/>
  <c r="M2674" s="1"/>
  <c r="P2674" s="1"/>
  <c r="M2675" a="1"/>
  <c r="M2675" s="1"/>
  <c r="P2675" s="1"/>
  <c r="M2676" a="1"/>
  <c r="M2676" s="1"/>
  <c r="P2676" s="1"/>
  <c r="M2677" a="1"/>
  <c r="M2677" s="1"/>
  <c r="P2677" s="1"/>
  <c r="M2678" a="1"/>
  <c r="M2678" s="1"/>
  <c r="P2678" s="1"/>
  <c r="M2679" a="1"/>
  <c r="M2679" s="1"/>
  <c r="P2679" s="1"/>
  <c r="M2680" a="1"/>
  <c r="M2680" s="1"/>
  <c r="P2680" s="1"/>
  <c r="M2681" a="1"/>
  <c r="M2681" s="1"/>
  <c r="P2681" s="1"/>
  <c r="M2682" a="1"/>
  <c r="M2682" s="1"/>
  <c r="P2682" s="1"/>
  <c r="M2683" a="1"/>
  <c r="M2683" s="1"/>
  <c r="P2683" s="1"/>
  <c r="M2684" a="1"/>
  <c r="M2684" s="1"/>
  <c r="P2684" s="1"/>
  <c r="M2685" a="1"/>
  <c r="M2685" s="1"/>
  <c r="P2685" s="1"/>
  <c r="M2686" a="1"/>
  <c r="M2686" s="1"/>
  <c r="P2686" s="1"/>
  <c r="M2687" a="1"/>
  <c r="M2687" s="1"/>
  <c r="P2687" s="1"/>
  <c r="M2688" a="1"/>
  <c r="M2688" s="1"/>
  <c r="P2688" s="1"/>
  <c r="M2689" a="1"/>
  <c r="M2689" s="1"/>
  <c r="P2689" s="1"/>
  <c r="M2690" a="1"/>
  <c r="M2690" s="1"/>
  <c r="P2690" s="1"/>
  <c r="M2691" a="1"/>
  <c r="M2691" s="1"/>
  <c r="P2691" s="1"/>
  <c r="M2692" a="1"/>
  <c r="M2692" s="1"/>
  <c r="P2692" s="1"/>
  <c r="M2693" a="1"/>
  <c r="M2693" s="1"/>
  <c r="P2693" s="1"/>
  <c r="M2694" a="1"/>
  <c r="M2694" s="1"/>
  <c r="P2694" s="1"/>
  <c r="M2695" a="1"/>
  <c r="M2695" s="1"/>
  <c r="P2695" s="1"/>
  <c r="M2696" a="1"/>
  <c r="M2696" s="1"/>
  <c r="P2696" s="1"/>
  <c r="M2697" a="1"/>
  <c r="M2697" s="1"/>
  <c r="P2697" s="1"/>
  <c r="M2698" a="1"/>
  <c r="M2698" s="1"/>
  <c r="P2698" s="1"/>
  <c r="M2699" a="1"/>
  <c r="M2699" s="1"/>
  <c r="P2699" s="1"/>
  <c r="M2700" a="1"/>
  <c r="M2700" s="1"/>
  <c r="P2700" s="1"/>
  <c r="M2701" a="1"/>
  <c r="M2701" s="1"/>
  <c r="P2701" s="1"/>
  <c r="M2702" a="1"/>
  <c r="M2702" s="1"/>
  <c r="P2702" s="1"/>
  <c r="M2703" a="1"/>
  <c r="M2703" s="1"/>
  <c r="P2703" s="1"/>
  <c r="M2704" a="1"/>
  <c r="M2704" s="1"/>
  <c r="P2704" s="1"/>
  <c r="M2705" a="1"/>
  <c r="M2705" s="1"/>
  <c r="P2705" s="1"/>
  <c r="M2706" a="1"/>
  <c r="M2706" s="1"/>
  <c r="P2706" s="1"/>
  <c r="M2707" a="1"/>
  <c r="M2707" s="1"/>
  <c r="P2707" s="1"/>
  <c r="M2708" a="1"/>
  <c r="M2708" s="1"/>
  <c r="P2708" s="1"/>
  <c r="M2709" a="1"/>
  <c r="M2709" s="1"/>
  <c r="P2709" s="1"/>
  <c r="M2710" a="1"/>
  <c r="M2710" s="1"/>
  <c r="P2710" s="1"/>
  <c r="M2711" a="1"/>
  <c r="M2711" s="1"/>
  <c r="P2711" s="1"/>
  <c r="M2712" a="1"/>
  <c r="M2712" s="1"/>
  <c r="P2712" s="1"/>
  <c r="M2713" a="1"/>
  <c r="M2713" s="1"/>
  <c r="P2713" s="1"/>
  <c r="M2714" a="1"/>
  <c r="M2714" s="1"/>
  <c r="P2714" s="1"/>
  <c r="M2715" a="1"/>
  <c r="M2715" s="1"/>
  <c r="P2715" s="1"/>
  <c r="M2716" a="1"/>
  <c r="M2716" s="1"/>
  <c r="P2716" s="1"/>
  <c r="M2717" a="1"/>
  <c r="M2717" s="1"/>
  <c r="P2717" s="1"/>
  <c r="M2718" a="1"/>
  <c r="M2718" s="1"/>
  <c r="P2718" s="1"/>
  <c r="M2719" a="1"/>
  <c r="M2719" s="1"/>
  <c r="P2719" s="1"/>
  <c r="M2720" a="1"/>
  <c r="M2720" s="1"/>
  <c r="P2720" s="1"/>
  <c r="M2721" a="1"/>
  <c r="M2721" s="1"/>
  <c r="P2721" s="1"/>
  <c r="M2722" a="1"/>
  <c r="M2722" s="1"/>
  <c r="P2722" s="1"/>
  <c r="M2723" a="1"/>
  <c r="M2723" s="1"/>
  <c r="P2723" s="1"/>
  <c r="M2724" a="1"/>
  <c r="M2724" s="1"/>
  <c r="P2724" s="1"/>
  <c r="M2725" a="1"/>
  <c r="M2725" s="1"/>
  <c r="P2725" s="1"/>
  <c r="M2726" a="1"/>
  <c r="M2726" s="1"/>
  <c r="P2726" s="1"/>
  <c r="M2727" a="1"/>
  <c r="M2727" s="1"/>
  <c r="P2727" s="1"/>
  <c r="M2728" a="1"/>
  <c r="M2728" s="1"/>
  <c r="P2728" s="1"/>
  <c r="M2729" a="1"/>
  <c r="M2729" s="1"/>
  <c r="P2729" s="1"/>
  <c r="M2730" a="1"/>
  <c r="M2730" s="1"/>
  <c r="P2730" s="1"/>
  <c r="M2731" a="1"/>
  <c r="M2731" s="1"/>
  <c r="P2731" s="1"/>
  <c r="M2732" a="1"/>
  <c r="M2732" s="1"/>
  <c r="P2732" s="1"/>
  <c r="M2733" a="1"/>
  <c r="M2733" s="1"/>
  <c r="P2733" s="1"/>
  <c r="M2734" a="1"/>
  <c r="M2734" s="1"/>
  <c r="P2734" s="1"/>
  <c r="M2735" a="1"/>
  <c r="M2735" s="1"/>
  <c r="P2735" s="1"/>
  <c r="M2736" a="1"/>
  <c r="M2736" s="1"/>
  <c r="P2736" s="1"/>
  <c r="M2737" a="1"/>
  <c r="M2737" s="1"/>
  <c r="P2737" s="1"/>
  <c r="M2738" a="1"/>
  <c r="M2738" s="1"/>
  <c r="P2738" s="1"/>
  <c r="M2739" a="1"/>
  <c r="M2739" s="1"/>
  <c r="P2739" s="1"/>
  <c r="M2740" a="1"/>
  <c r="M2740" s="1"/>
  <c r="P2740" s="1"/>
  <c r="M2741" a="1"/>
  <c r="M2741" s="1"/>
  <c r="P2741" s="1"/>
  <c r="M2742" a="1"/>
  <c r="M2742" s="1"/>
  <c r="P2742" s="1"/>
  <c r="M2743" a="1"/>
  <c r="M2743" s="1"/>
  <c r="P2743" s="1"/>
  <c r="M2744" a="1"/>
  <c r="M2744" s="1"/>
  <c r="P2744" s="1"/>
  <c r="M2745" a="1"/>
  <c r="M2745" s="1"/>
  <c r="P2745" s="1"/>
  <c r="M2746" a="1"/>
  <c r="M2746" s="1"/>
  <c r="P2746" s="1"/>
  <c r="M2747" a="1"/>
  <c r="M2747" s="1"/>
  <c r="P2747" s="1"/>
  <c r="M2748" a="1"/>
  <c r="M2748" s="1"/>
  <c r="P2748" s="1"/>
  <c r="M2749" a="1"/>
  <c r="M2749" s="1"/>
  <c r="P2749" s="1"/>
  <c r="M2750" a="1"/>
  <c r="M2750" s="1"/>
  <c r="P2750" s="1"/>
  <c r="M2751" a="1"/>
  <c r="M2751" s="1"/>
  <c r="P2751" s="1"/>
  <c r="M2752" a="1"/>
  <c r="M2752" s="1"/>
  <c r="P2752" s="1"/>
  <c r="M2753" a="1"/>
  <c r="M2753" s="1"/>
  <c r="P2753" s="1"/>
  <c r="M2754" a="1"/>
  <c r="M2754" s="1"/>
  <c r="P2754" s="1"/>
  <c r="M2755" a="1"/>
  <c r="M2755" s="1"/>
  <c r="P2755" s="1"/>
  <c r="M2756" a="1"/>
  <c r="M2756" s="1"/>
  <c r="P2756" s="1"/>
  <c r="M2757" a="1"/>
  <c r="M2757" s="1"/>
  <c r="P2757" s="1"/>
  <c r="M2758" a="1"/>
  <c r="M2758" s="1"/>
  <c r="P2758" s="1"/>
  <c r="M2759" a="1"/>
  <c r="M2759" s="1"/>
  <c r="P2759" s="1"/>
  <c r="M2760" a="1"/>
  <c r="M2760" s="1"/>
  <c r="P2760" s="1"/>
  <c r="M2761" a="1"/>
  <c r="M2761" s="1"/>
  <c r="P2761" s="1"/>
  <c r="M2762" a="1"/>
  <c r="M2762" s="1"/>
  <c r="P2762" s="1"/>
  <c r="M2763" a="1"/>
  <c r="M2763" s="1"/>
  <c r="P2763" s="1"/>
  <c r="M2764" a="1"/>
  <c r="M2764" s="1"/>
  <c r="P2764" s="1"/>
  <c r="M2765" a="1"/>
  <c r="M2765" s="1"/>
  <c r="P2765" s="1"/>
  <c r="M2766" a="1"/>
  <c r="M2766" s="1"/>
  <c r="P2766" s="1"/>
  <c r="M2767" a="1"/>
  <c r="M2767" s="1"/>
  <c r="P2767" s="1"/>
  <c r="M2768" a="1"/>
  <c r="M2768" s="1"/>
  <c r="P2768" s="1"/>
  <c r="M2769" a="1"/>
  <c r="M2769" s="1"/>
  <c r="P2769" s="1"/>
  <c r="M2770" a="1"/>
  <c r="M2770" s="1"/>
  <c r="P2770" s="1"/>
  <c r="M2771" a="1"/>
  <c r="M2771" s="1"/>
  <c r="P2771" s="1"/>
  <c r="M2772" a="1"/>
  <c r="M2772" s="1"/>
  <c r="P2772" s="1"/>
  <c r="M2773" a="1"/>
  <c r="M2773" s="1"/>
  <c r="P2773" s="1"/>
  <c r="M2774" a="1"/>
  <c r="M2774" s="1"/>
  <c r="P2774" s="1"/>
  <c r="M2775" a="1"/>
  <c r="M2775" s="1"/>
  <c r="P2775" s="1"/>
  <c r="M2776" a="1"/>
  <c r="M2776" s="1"/>
  <c r="P2776" s="1"/>
  <c r="M2777" a="1"/>
  <c r="M2777" s="1"/>
  <c r="P2777" s="1"/>
  <c r="M2778" a="1"/>
  <c r="M2778" s="1"/>
  <c r="P2778" s="1"/>
  <c r="M2779" a="1"/>
  <c r="M2779" s="1"/>
  <c r="P2779" s="1"/>
  <c r="M2780" a="1"/>
  <c r="M2780" s="1"/>
  <c r="P2780" s="1"/>
  <c r="M2781" a="1"/>
  <c r="M2781" s="1"/>
  <c r="P2781" s="1"/>
  <c r="M2782" a="1"/>
  <c r="M2782" s="1"/>
  <c r="P2782" s="1"/>
  <c r="M2783" a="1"/>
  <c r="M2783" s="1"/>
  <c r="P2783" s="1"/>
  <c r="M2784" a="1"/>
  <c r="M2784" s="1"/>
  <c r="P2784" s="1"/>
  <c r="M2785" a="1"/>
  <c r="M2785" s="1"/>
  <c r="P2785" s="1"/>
  <c r="M2786" a="1"/>
  <c r="M2786" s="1"/>
  <c r="P2786" s="1"/>
  <c r="M2787" a="1"/>
  <c r="M2787" s="1"/>
  <c r="P2787" s="1"/>
  <c r="M2788" a="1"/>
  <c r="M2788" s="1"/>
  <c r="P2788" s="1"/>
  <c r="M2789" a="1"/>
  <c r="M2789" s="1"/>
  <c r="P2789" s="1"/>
  <c r="M2790" a="1"/>
  <c r="M2790" s="1"/>
  <c r="P2790" s="1"/>
  <c r="M2791" a="1"/>
  <c r="M2791" s="1"/>
  <c r="P2791" s="1"/>
  <c r="M2792" a="1"/>
  <c r="M2792" s="1"/>
  <c r="P2792" s="1"/>
  <c r="M2793" a="1"/>
  <c r="M2793" s="1"/>
  <c r="P2793" s="1"/>
  <c r="M2794" a="1"/>
  <c r="M2794" s="1"/>
  <c r="P2794" s="1"/>
  <c r="M2795" a="1"/>
  <c r="M2795" s="1"/>
  <c r="P2795" s="1"/>
  <c r="M2796" a="1"/>
  <c r="M2796" s="1"/>
  <c r="P2796" s="1"/>
  <c r="M2797" a="1"/>
  <c r="M2797" s="1"/>
  <c r="P2797" s="1"/>
  <c r="M2798" a="1"/>
  <c r="M2798" s="1"/>
  <c r="P2798" s="1"/>
  <c r="M2799" a="1"/>
  <c r="M2799" s="1"/>
  <c r="P2799" s="1"/>
  <c r="M2800" a="1"/>
  <c r="M2800" s="1"/>
  <c r="P2800" s="1"/>
  <c r="M2801" a="1"/>
  <c r="M2801" s="1"/>
  <c r="P2801" s="1"/>
  <c r="M2802" a="1"/>
  <c r="M2802" s="1"/>
  <c r="P2802" s="1"/>
  <c r="M2803" a="1"/>
  <c r="M2803" s="1"/>
  <c r="P2803" s="1"/>
  <c r="M2804" a="1"/>
  <c r="M2804" s="1"/>
  <c r="P2804" s="1"/>
  <c r="M2805" a="1"/>
  <c r="M2805" s="1"/>
  <c r="P2805" s="1"/>
  <c r="M2806" a="1"/>
  <c r="M2806" s="1"/>
  <c r="P2806" s="1"/>
  <c r="M2807" a="1"/>
  <c r="M2807" s="1"/>
  <c r="P2807" s="1"/>
  <c r="M2808" a="1"/>
  <c r="M2808" s="1"/>
  <c r="P2808" s="1"/>
  <c r="M2809" a="1"/>
  <c r="M2809" s="1"/>
  <c r="P2809" s="1"/>
  <c r="M2810" a="1"/>
  <c r="M2810" s="1"/>
  <c r="P2810" s="1"/>
  <c r="M2811" a="1"/>
  <c r="M2811" s="1"/>
  <c r="P2811" s="1"/>
  <c r="M2812" a="1"/>
  <c r="M2812" s="1"/>
  <c r="P2812" s="1"/>
  <c r="M2813" a="1"/>
  <c r="M2813" s="1"/>
  <c r="P2813" s="1"/>
  <c r="M2814" a="1"/>
  <c r="M2814" s="1"/>
  <c r="P2814" s="1"/>
  <c r="M2815" a="1"/>
  <c r="M2815" s="1"/>
  <c r="P2815" s="1"/>
  <c r="M2816" a="1"/>
  <c r="M2816" s="1"/>
  <c r="P2816" s="1"/>
  <c r="M2817" a="1"/>
  <c r="M2817" s="1"/>
  <c r="P2817" s="1"/>
  <c r="M2818" a="1"/>
  <c r="M2818" s="1"/>
  <c r="P2818" s="1"/>
  <c r="M2819" a="1"/>
  <c r="M2819" s="1"/>
  <c r="P2819" s="1"/>
  <c r="M2820" a="1"/>
  <c r="M2820" s="1"/>
  <c r="P2820" s="1"/>
  <c r="M2821" a="1"/>
  <c r="M2821" s="1"/>
  <c r="P2821" s="1"/>
  <c r="M2822" a="1"/>
  <c r="M2822" s="1"/>
  <c r="P2822" s="1"/>
  <c r="M2823" a="1"/>
  <c r="M2823" s="1"/>
  <c r="P2823" s="1"/>
  <c r="M2824" a="1"/>
  <c r="M2824" s="1"/>
  <c r="P2824" s="1"/>
  <c r="M2825" a="1"/>
  <c r="M2825" s="1"/>
  <c r="P2825" s="1"/>
  <c r="M2826" a="1"/>
  <c r="M2826" s="1"/>
  <c r="P2826" s="1"/>
  <c r="M2827" a="1"/>
  <c r="M2827" s="1"/>
  <c r="P2827" s="1"/>
  <c r="M2828" a="1"/>
  <c r="M2828" s="1"/>
  <c r="P2828" s="1"/>
  <c r="M2829" a="1"/>
  <c r="M2829" s="1"/>
  <c r="P2829" s="1"/>
  <c r="M2830" a="1"/>
  <c r="M2830" s="1"/>
  <c r="P2830" s="1"/>
  <c r="M2831" a="1"/>
  <c r="M2831" s="1"/>
  <c r="P2831" s="1"/>
  <c r="M2832" a="1"/>
  <c r="M2832" s="1"/>
  <c r="P2832" s="1"/>
  <c r="M2833" a="1"/>
  <c r="M2833" s="1"/>
  <c r="P2833" s="1"/>
  <c r="M2834" a="1"/>
  <c r="M2834" s="1"/>
  <c r="P2834" s="1"/>
  <c r="M2835" a="1"/>
  <c r="M2835" s="1"/>
  <c r="P2835" s="1"/>
  <c r="M2836" a="1"/>
  <c r="M2836" s="1"/>
  <c r="P2836" s="1"/>
  <c r="M2837" a="1"/>
  <c r="M2837" s="1"/>
  <c r="P2837" s="1"/>
  <c r="M2838" a="1"/>
  <c r="M2838" s="1"/>
  <c r="P2838" s="1"/>
  <c r="M2839" a="1"/>
  <c r="M2839" s="1"/>
  <c r="P2839" s="1"/>
  <c r="M2840" a="1"/>
  <c r="M2840" s="1"/>
  <c r="P2840" s="1"/>
  <c r="M2841" a="1"/>
  <c r="M2841" s="1"/>
  <c r="P2841" s="1"/>
  <c r="M2842" a="1"/>
  <c r="M2842" s="1"/>
  <c r="P2842" s="1"/>
  <c r="M2843" a="1"/>
  <c r="M2843" s="1"/>
  <c r="P2843" s="1"/>
  <c r="M2844" a="1"/>
  <c r="M2844" s="1"/>
  <c r="P2844" s="1"/>
  <c r="M2845" a="1"/>
  <c r="M2845" s="1"/>
  <c r="P2845" s="1"/>
  <c r="M2846" a="1"/>
  <c r="M2846" s="1"/>
  <c r="P2846" s="1"/>
  <c r="M2847" a="1"/>
  <c r="M2847" s="1"/>
  <c r="P2847" s="1"/>
  <c r="M2848" a="1"/>
  <c r="M2848" s="1"/>
  <c r="P2848" s="1"/>
  <c r="M2849" a="1"/>
  <c r="M2849" s="1"/>
  <c r="P2849" s="1"/>
  <c r="M2850" a="1"/>
  <c r="M2850" s="1"/>
  <c r="P2850" s="1"/>
  <c r="M2851" a="1"/>
  <c r="M2851" s="1"/>
  <c r="P2851" s="1"/>
  <c r="M2852" a="1"/>
  <c r="M2852" s="1"/>
  <c r="P2852" s="1"/>
  <c r="M2853" a="1"/>
  <c r="M2853" s="1"/>
  <c r="P2853" s="1"/>
  <c r="M2854" a="1"/>
  <c r="M2854" s="1"/>
  <c r="P2854" s="1"/>
  <c r="M2855" a="1"/>
  <c r="M2855" s="1"/>
  <c r="P2855" s="1"/>
  <c r="M2856" a="1"/>
  <c r="M2856" s="1"/>
  <c r="P2856" s="1"/>
  <c r="M2857" a="1"/>
  <c r="M2857" s="1"/>
  <c r="P2857" s="1"/>
  <c r="M2858" a="1"/>
  <c r="M2858" s="1"/>
  <c r="P2858" s="1"/>
  <c r="M2859" a="1"/>
  <c r="M2859" s="1"/>
  <c r="P2859" s="1"/>
  <c r="M2860" a="1"/>
  <c r="M2860" s="1"/>
  <c r="P2860" s="1"/>
  <c r="M2861" a="1"/>
  <c r="M2861" s="1"/>
  <c r="P2861" s="1"/>
  <c r="M2862" a="1"/>
  <c r="M2862" s="1"/>
  <c r="P2862" s="1"/>
  <c r="M2863" a="1"/>
  <c r="M2863" s="1"/>
  <c r="P2863" s="1"/>
  <c r="M2864" a="1"/>
  <c r="M2864" s="1"/>
  <c r="P2864" s="1"/>
  <c r="M2865" a="1"/>
  <c r="M2865" s="1"/>
  <c r="P2865" s="1"/>
  <c r="M2866" a="1"/>
  <c r="M2866" s="1"/>
  <c r="P2866" s="1"/>
  <c r="M2867" a="1"/>
  <c r="M2867" s="1"/>
  <c r="P2867" s="1"/>
  <c r="M2868" a="1"/>
  <c r="M2868" s="1"/>
  <c r="P2868" s="1"/>
  <c r="M2869" a="1"/>
  <c r="M2869" s="1"/>
  <c r="P2869" s="1"/>
  <c r="M2870" a="1"/>
  <c r="M2870" s="1"/>
  <c r="P2870" s="1"/>
  <c r="M2871" a="1"/>
  <c r="M2871" s="1"/>
  <c r="P2871" s="1"/>
  <c r="M2872" a="1"/>
  <c r="M2872" s="1"/>
  <c r="P2872" s="1"/>
  <c r="M2873" a="1"/>
  <c r="M2873" s="1"/>
  <c r="P2873" s="1"/>
  <c r="M2874" a="1"/>
  <c r="M2874" s="1"/>
  <c r="P2874" s="1"/>
  <c r="M2875" a="1"/>
  <c r="M2875" s="1"/>
  <c r="P2875" s="1"/>
  <c r="M2876" a="1"/>
  <c r="M2876" s="1"/>
  <c r="P2876" s="1"/>
  <c r="M2877" a="1"/>
  <c r="M2877" s="1"/>
  <c r="P2877" s="1"/>
  <c r="M2878" a="1"/>
  <c r="M2878" s="1"/>
  <c r="P2878" s="1"/>
  <c r="M2879" a="1"/>
  <c r="M2879" s="1"/>
  <c r="P2879" s="1"/>
  <c r="M2880" a="1"/>
  <c r="M2880" s="1"/>
  <c r="P2880" s="1"/>
  <c r="M2881" a="1"/>
  <c r="M2881" s="1"/>
  <c r="P2881" s="1"/>
  <c r="M2882" a="1"/>
  <c r="M2882" s="1"/>
  <c r="P2882" s="1"/>
  <c r="M2883" a="1"/>
  <c r="M2883" s="1"/>
  <c r="P2883" s="1"/>
  <c r="M2884" a="1"/>
  <c r="M2884" s="1"/>
  <c r="P2884" s="1"/>
  <c r="M2885" a="1"/>
  <c r="M2885" s="1"/>
  <c r="P2885" s="1"/>
  <c r="M2886" a="1"/>
  <c r="M2886" s="1"/>
  <c r="P2886" s="1"/>
  <c r="M2887" a="1"/>
  <c r="M2887" s="1"/>
  <c r="P2887" s="1"/>
  <c r="M2888" a="1"/>
  <c r="M2888" s="1"/>
  <c r="P2888" s="1"/>
  <c r="M2889" a="1"/>
  <c r="M2889" s="1"/>
  <c r="P2889" s="1"/>
  <c r="M2890" a="1"/>
  <c r="M2890" s="1"/>
  <c r="P2890" s="1"/>
  <c r="M2891" a="1"/>
  <c r="M2891" s="1"/>
  <c r="P2891" s="1"/>
  <c r="M2892" a="1"/>
  <c r="M2892" s="1"/>
  <c r="P2892" s="1"/>
  <c r="M2893" a="1"/>
  <c r="M2893" s="1"/>
  <c r="P2893" s="1"/>
  <c r="M2894" a="1"/>
  <c r="M2894" s="1"/>
  <c r="P2894" s="1"/>
  <c r="M2895" a="1"/>
  <c r="M2895" s="1"/>
  <c r="P2895" s="1"/>
  <c r="M2896" a="1"/>
  <c r="M2896" s="1"/>
  <c r="P2896" s="1"/>
  <c r="M2897" a="1"/>
  <c r="M2897" s="1"/>
  <c r="P2897" s="1"/>
  <c r="M2898" a="1"/>
  <c r="M2898" s="1"/>
  <c r="P2898" s="1"/>
  <c r="M2899" a="1"/>
  <c r="M2899" s="1"/>
  <c r="P2899" s="1"/>
  <c r="M2900" a="1"/>
  <c r="M2900" s="1"/>
  <c r="P2900" s="1"/>
  <c r="M2901" a="1"/>
  <c r="M2901" s="1"/>
  <c r="P2901" s="1"/>
  <c r="M2902" a="1"/>
  <c r="M2902" s="1"/>
  <c r="P2902" s="1"/>
  <c r="M2903" a="1"/>
  <c r="M2903" s="1"/>
  <c r="P2903" s="1"/>
  <c r="M2904" a="1"/>
  <c r="M2904" s="1"/>
  <c r="P2904" s="1"/>
  <c r="M2905" a="1"/>
  <c r="M2905" s="1"/>
  <c r="P2905" s="1"/>
  <c r="M2906" a="1"/>
  <c r="M2906" s="1"/>
  <c r="P2906" s="1"/>
  <c r="M2907" a="1"/>
  <c r="M2907" s="1"/>
  <c r="P2907" s="1"/>
  <c r="M2908" a="1"/>
  <c r="M2908" s="1"/>
  <c r="P2908" s="1"/>
  <c r="M2909" a="1"/>
  <c r="M2909" s="1"/>
  <c r="P2909" s="1"/>
  <c r="M2910" a="1"/>
  <c r="M2910" s="1"/>
  <c r="P2910" s="1"/>
  <c r="M2911" a="1"/>
  <c r="M2911" s="1"/>
  <c r="P2911" s="1"/>
  <c r="M2912" a="1"/>
  <c r="M2912" s="1"/>
  <c r="P2912" s="1"/>
  <c r="M2913" a="1"/>
  <c r="M2913" s="1"/>
  <c r="P2913" s="1"/>
  <c r="M2914" a="1"/>
  <c r="M2914" s="1"/>
  <c r="P2914" s="1"/>
  <c r="M2915" a="1"/>
  <c r="M2915" s="1"/>
  <c r="P2915" s="1"/>
  <c r="M2916" a="1"/>
  <c r="M2916" s="1"/>
  <c r="P2916" s="1"/>
  <c r="M2917" a="1"/>
  <c r="M2917" s="1"/>
  <c r="P2917" s="1"/>
  <c r="M2918" a="1"/>
  <c r="M2918" s="1"/>
  <c r="P2918" s="1"/>
  <c r="M2919" a="1"/>
  <c r="M2919" s="1"/>
  <c r="P2919" s="1"/>
  <c r="M2920" a="1"/>
  <c r="M2920" s="1"/>
  <c r="P2920" s="1"/>
  <c r="M2921" a="1"/>
  <c r="M2921" s="1"/>
  <c r="P2921" s="1"/>
  <c r="M2922" a="1"/>
  <c r="M2922" s="1"/>
  <c r="P2922" s="1"/>
  <c r="M2923" a="1"/>
  <c r="M2923" s="1"/>
  <c r="P2923" s="1"/>
  <c r="M2924" a="1"/>
  <c r="M2924" s="1"/>
  <c r="P2924" s="1"/>
  <c r="M2925" a="1"/>
  <c r="M2925" s="1"/>
  <c r="P2925" s="1"/>
  <c r="M2926" a="1"/>
  <c r="M2926" s="1"/>
  <c r="P2926" s="1"/>
  <c r="M2927" a="1"/>
  <c r="M2927" s="1"/>
  <c r="P2927" s="1"/>
  <c r="M2928" a="1"/>
  <c r="M2928" s="1"/>
  <c r="P2928" s="1"/>
  <c r="M2929" a="1"/>
  <c r="M2929" s="1"/>
  <c r="P2929" s="1"/>
  <c r="M2930" a="1"/>
  <c r="M2930" s="1"/>
  <c r="P2930" s="1"/>
  <c r="M2931" a="1"/>
  <c r="M2931" s="1"/>
  <c r="P2931" s="1"/>
  <c r="M2932" a="1"/>
  <c r="M2932" s="1"/>
  <c r="P2932" s="1"/>
  <c r="M2933" a="1"/>
  <c r="M2933" s="1"/>
  <c r="P2933" s="1"/>
  <c r="M2934" a="1"/>
  <c r="M2934" s="1"/>
  <c r="P2934" s="1"/>
  <c r="M2935" a="1"/>
  <c r="M2935" s="1"/>
  <c r="P2935" s="1"/>
  <c r="M2936" a="1"/>
  <c r="M2936" s="1"/>
  <c r="P2936" s="1"/>
  <c r="M2937" a="1"/>
  <c r="M2937" s="1"/>
  <c r="P2937" s="1"/>
  <c r="M2938" a="1"/>
  <c r="M2938" s="1"/>
  <c r="P2938" s="1"/>
  <c r="M2939" a="1"/>
  <c r="M2939" s="1"/>
  <c r="P2939" s="1"/>
  <c r="M2940" a="1"/>
  <c r="M2940" s="1"/>
  <c r="P2940" s="1"/>
  <c r="M2941" a="1"/>
  <c r="M2941" s="1"/>
  <c r="P2941" s="1"/>
  <c r="M2942" a="1"/>
  <c r="M2942" s="1"/>
  <c r="P2942" s="1"/>
  <c r="M2943" a="1"/>
  <c r="M2943" s="1"/>
  <c r="P2943" s="1"/>
  <c r="M2944" a="1"/>
  <c r="M2944" s="1"/>
  <c r="P2944" s="1"/>
  <c r="M2945" a="1"/>
  <c r="M2945" s="1"/>
  <c r="P2945" s="1"/>
  <c r="M2946" a="1"/>
  <c r="M2946" s="1"/>
  <c r="P2946" s="1"/>
  <c r="M2947" a="1"/>
  <c r="M2947" s="1"/>
  <c r="P2947" s="1"/>
  <c r="M2948" a="1"/>
  <c r="M2948" s="1"/>
  <c r="P2948" s="1"/>
  <c r="M2949" a="1"/>
  <c r="M2949" s="1"/>
  <c r="P2949" s="1"/>
  <c r="M2950" a="1"/>
  <c r="M2950" s="1"/>
  <c r="P2950" s="1"/>
  <c r="M2951" a="1"/>
  <c r="M2951" s="1"/>
  <c r="P2951" s="1"/>
  <c r="M2952" a="1"/>
  <c r="M2952" s="1"/>
  <c r="P2952" s="1"/>
  <c r="M2953" a="1"/>
  <c r="M2953" s="1"/>
  <c r="P2953" s="1"/>
  <c r="M2954" a="1"/>
  <c r="M2954" s="1"/>
  <c r="P2954" s="1"/>
  <c r="M2955" a="1"/>
  <c r="M2955" s="1"/>
  <c r="P2955" s="1"/>
  <c r="M2956" a="1"/>
  <c r="M2956" s="1"/>
  <c r="P2956" s="1"/>
  <c r="M2957" a="1"/>
  <c r="M2957" s="1"/>
  <c r="P2957" s="1"/>
  <c r="M2958" a="1"/>
  <c r="M2958" s="1"/>
  <c r="P2958" s="1"/>
  <c r="M2959" a="1"/>
  <c r="M2959" s="1"/>
  <c r="P2959" s="1"/>
  <c r="M2960" a="1"/>
  <c r="M2960" s="1"/>
  <c r="P2960" s="1"/>
  <c r="M2961" a="1"/>
  <c r="M2961" s="1"/>
  <c r="P2961" s="1"/>
  <c r="M2962" a="1"/>
  <c r="M2962" s="1"/>
  <c r="P2962" s="1"/>
  <c r="M2963" a="1"/>
  <c r="M2963" s="1"/>
  <c r="P2963" s="1"/>
  <c r="M2964" a="1"/>
  <c r="M2964" s="1"/>
  <c r="P2964" s="1"/>
  <c r="M2965" a="1"/>
  <c r="M2965" s="1"/>
  <c r="P2965" s="1"/>
  <c r="M2966" a="1"/>
  <c r="M2966" s="1"/>
  <c r="P2966" s="1"/>
  <c r="M2967" a="1"/>
  <c r="M2967" s="1"/>
  <c r="P2967" s="1"/>
  <c r="M2968" a="1"/>
  <c r="M2968" s="1"/>
  <c r="P2968" s="1"/>
  <c r="M2969" a="1"/>
  <c r="M2969" s="1"/>
  <c r="P2969" s="1"/>
  <c r="M2970" a="1"/>
  <c r="M2970" s="1"/>
  <c r="P2970" s="1"/>
  <c r="M2971" a="1"/>
  <c r="M2971" s="1"/>
  <c r="P2971" s="1"/>
  <c r="M2972" a="1"/>
  <c r="M2972" s="1"/>
  <c r="P2972" s="1"/>
  <c r="M2973" a="1"/>
  <c r="M2973" s="1"/>
  <c r="P2973" s="1"/>
  <c r="M2974" a="1"/>
  <c r="M2974" s="1"/>
  <c r="P2974" s="1"/>
  <c r="M2975" a="1"/>
  <c r="M2975" s="1"/>
  <c r="P2975" s="1"/>
  <c r="M2976" a="1"/>
  <c r="M2976" s="1"/>
  <c r="P2976" s="1"/>
  <c r="M2977" a="1"/>
  <c r="M2977" s="1"/>
  <c r="P2977" s="1"/>
  <c r="M2978" a="1"/>
  <c r="M2978" s="1"/>
  <c r="P2978" s="1"/>
  <c r="M2979" a="1"/>
  <c r="M2979" s="1"/>
  <c r="P2979" s="1"/>
  <c r="M2980" a="1"/>
  <c r="M2980" s="1"/>
  <c r="P2980" s="1"/>
  <c r="M2981" a="1"/>
  <c r="M2981" s="1"/>
  <c r="P2981" s="1"/>
  <c r="M2982" a="1"/>
  <c r="M2982" s="1"/>
  <c r="P2982" s="1"/>
  <c r="M2983" a="1"/>
  <c r="M2983" s="1"/>
  <c r="P2983" s="1"/>
  <c r="M2984" a="1"/>
  <c r="M2984" s="1"/>
  <c r="P2984" s="1"/>
  <c r="M2985" a="1"/>
  <c r="M2985" s="1"/>
  <c r="P2985" s="1"/>
  <c r="M2986" a="1"/>
  <c r="M2986" s="1"/>
  <c r="P2986" s="1"/>
  <c r="M2987" a="1"/>
  <c r="M2987" s="1"/>
  <c r="P2987" s="1"/>
  <c r="M2988" a="1"/>
  <c r="M2988" s="1"/>
  <c r="P2988" s="1"/>
  <c r="M2989" a="1"/>
  <c r="M2989" s="1"/>
  <c r="P2989" s="1"/>
  <c r="M2990" a="1"/>
  <c r="M2990" s="1"/>
  <c r="P2990" s="1"/>
  <c r="M2991" a="1"/>
  <c r="M2991" s="1"/>
  <c r="P2991" s="1"/>
  <c r="M2992" a="1"/>
  <c r="M2992" s="1"/>
  <c r="P2992" s="1"/>
  <c r="M2993" a="1"/>
  <c r="M2993" s="1"/>
  <c r="P2993" s="1"/>
  <c r="M2994" a="1"/>
  <c r="M2994" s="1"/>
  <c r="P2994" s="1"/>
  <c r="M2995" a="1"/>
  <c r="M2995" s="1"/>
  <c r="P2995" s="1"/>
  <c r="M2996" a="1"/>
  <c r="M2996" s="1"/>
  <c r="P2996" s="1"/>
  <c r="M2997" a="1"/>
  <c r="M2997" s="1"/>
  <c r="P2997" s="1"/>
  <c r="M2998" a="1"/>
  <c r="M2998" s="1"/>
  <c r="P2998" s="1"/>
  <c r="M2999" a="1"/>
  <c r="M2999" s="1"/>
  <c r="P2999" s="1"/>
  <c r="M3000" a="1"/>
  <c r="M3000" s="1"/>
  <c r="P3000" s="1"/>
  <c r="M3001" a="1"/>
  <c r="M3001" s="1"/>
  <c r="P3001" s="1"/>
  <c r="M3002" a="1"/>
  <c r="M3002" s="1"/>
  <c r="P3002" s="1"/>
  <c r="M3003" a="1"/>
  <c r="M3003" s="1"/>
  <c r="P3003" s="1"/>
  <c r="M3004" a="1"/>
  <c r="M3004" s="1"/>
  <c r="P3004" s="1"/>
  <c r="M3005" a="1"/>
  <c r="M3005" s="1"/>
  <c r="P3005" s="1"/>
  <c r="M3006" a="1"/>
  <c r="M3006" s="1"/>
  <c r="P3006" s="1"/>
  <c r="M3007" a="1"/>
  <c r="M3007" s="1"/>
  <c r="P3007" s="1"/>
  <c r="M3008" a="1"/>
  <c r="M3008" s="1"/>
  <c r="P3008" s="1"/>
  <c r="M3009" a="1"/>
  <c r="M3009" s="1"/>
  <c r="P3009" s="1"/>
  <c r="M3010" a="1"/>
  <c r="M3010" s="1"/>
  <c r="P3010" s="1"/>
  <c r="M3011" a="1"/>
  <c r="M3011" s="1"/>
  <c r="P3011" s="1"/>
  <c r="M3012" a="1"/>
  <c r="M3012" s="1"/>
  <c r="P3012" s="1"/>
  <c r="M3013" a="1"/>
  <c r="M3013" s="1"/>
  <c r="P3013" s="1"/>
  <c r="M3014" a="1"/>
  <c r="M3014" s="1"/>
  <c r="P3014" s="1"/>
  <c r="M3015" a="1"/>
  <c r="M3015" s="1"/>
  <c r="P3015" s="1"/>
  <c r="M3016" a="1"/>
  <c r="M3016" s="1"/>
  <c r="P3016" s="1"/>
  <c r="M3017" a="1"/>
  <c r="M3017" s="1"/>
  <c r="P3017" s="1"/>
  <c r="M3018" a="1"/>
  <c r="M3018" s="1"/>
  <c r="P3018" s="1"/>
  <c r="M3019" a="1"/>
  <c r="M3019" s="1"/>
  <c r="P3019" s="1"/>
  <c r="M3020" a="1"/>
  <c r="M3020" s="1"/>
  <c r="P3020" s="1"/>
  <c r="M3021" a="1"/>
  <c r="M3021" s="1"/>
  <c r="P3021" s="1"/>
  <c r="M3022" a="1"/>
  <c r="M3022" s="1"/>
  <c r="P3022" s="1"/>
  <c r="M3023" a="1"/>
  <c r="M3023" s="1"/>
  <c r="P3023" s="1"/>
  <c r="M3024" a="1"/>
  <c r="M3024" s="1"/>
  <c r="P3024" s="1"/>
  <c r="M3025" a="1"/>
  <c r="M3025" s="1"/>
  <c r="P3025" s="1"/>
  <c r="M3026" a="1"/>
  <c r="M3026" s="1"/>
  <c r="P3026" s="1"/>
  <c r="M3027" a="1"/>
  <c r="M3027" s="1"/>
  <c r="P3027" s="1"/>
  <c r="M3028" a="1"/>
  <c r="M3028" s="1"/>
  <c r="P3028" s="1"/>
  <c r="M3029" a="1"/>
  <c r="M3029" s="1"/>
  <c r="P3029" s="1"/>
  <c r="M3030" a="1"/>
  <c r="M3030" s="1"/>
  <c r="P3030" s="1"/>
  <c r="M3031" a="1"/>
  <c r="M3031" s="1"/>
  <c r="P3031" s="1"/>
  <c r="M3032" a="1"/>
  <c r="M3032" s="1"/>
  <c r="P3032" s="1"/>
  <c r="M3033" a="1"/>
  <c r="M3033" s="1"/>
  <c r="P3033" s="1"/>
  <c r="M3034" a="1"/>
  <c r="M3034" s="1"/>
  <c r="P3034" s="1"/>
  <c r="M3035" a="1"/>
  <c r="M3035" s="1"/>
  <c r="P3035" s="1"/>
  <c r="M3036" a="1"/>
  <c r="M3036" s="1"/>
  <c r="P3036" s="1"/>
  <c r="M3037" a="1"/>
  <c r="M3037" s="1"/>
  <c r="P3037" s="1"/>
  <c r="M3038" a="1"/>
  <c r="M3038" s="1"/>
  <c r="P3038" s="1"/>
  <c r="M3039" a="1"/>
  <c r="M3039" s="1"/>
  <c r="P3039" s="1"/>
  <c r="M3040" a="1"/>
  <c r="M3040" s="1"/>
  <c r="P3040" s="1"/>
  <c r="M3041" a="1"/>
  <c r="M3041" s="1"/>
  <c r="P3041" s="1"/>
  <c r="M3042" a="1"/>
  <c r="M3042" s="1"/>
  <c r="P3042" s="1"/>
  <c r="M3043" a="1"/>
  <c r="M3043" s="1"/>
  <c r="P3043" s="1"/>
  <c r="M3044" a="1"/>
  <c r="M3044" s="1"/>
  <c r="P3044" s="1"/>
  <c r="M3045" a="1"/>
  <c r="M3045" s="1"/>
  <c r="P3045" s="1"/>
  <c r="M3046" a="1"/>
  <c r="M3046" s="1"/>
  <c r="P3046" s="1"/>
  <c r="M3047" a="1"/>
  <c r="M3047" s="1"/>
  <c r="P3047" s="1"/>
  <c r="M3048" a="1"/>
  <c r="M3048" s="1"/>
  <c r="P3048" s="1"/>
  <c r="M3049" a="1"/>
  <c r="M3049" s="1"/>
  <c r="P3049" s="1"/>
  <c r="M3050" a="1"/>
  <c r="M3050" s="1"/>
  <c r="P3050" s="1"/>
  <c r="M3051" a="1"/>
  <c r="M3051" s="1"/>
  <c r="P3051" s="1"/>
  <c r="M3052" a="1"/>
  <c r="M3052" s="1"/>
  <c r="P3052" s="1"/>
  <c r="M3053" a="1"/>
  <c r="M3053" s="1"/>
  <c r="P3053" s="1"/>
  <c r="M3054" a="1"/>
  <c r="M3054" s="1"/>
  <c r="P3054" s="1"/>
  <c r="M3055" a="1"/>
  <c r="M3055" s="1"/>
  <c r="P3055" s="1"/>
  <c r="M3056" a="1"/>
  <c r="M3056" s="1"/>
  <c r="P3056" s="1"/>
  <c r="M3057" a="1"/>
  <c r="M3057" s="1"/>
  <c r="P3057" s="1"/>
  <c r="M3058" a="1"/>
  <c r="M3058" s="1"/>
  <c r="P3058" s="1"/>
  <c r="M3059" a="1"/>
  <c r="M3059" s="1"/>
  <c r="P3059" s="1"/>
  <c r="M3060" a="1"/>
  <c r="M3060" s="1"/>
  <c r="P3060" s="1"/>
  <c r="M3061" a="1"/>
  <c r="M3061" s="1"/>
  <c r="P3061" s="1"/>
  <c r="M3062" a="1"/>
  <c r="M3062" s="1"/>
  <c r="P3062" s="1"/>
  <c r="M3063" a="1"/>
  <c r="M3063" s="1"/>
  <c r="P3063" s="1"/>
  <c r="M3064" a="1"/>
  <c r="M3064" s="1"/>
  <c r="P3064" s="1"/>
  <c r="M3065" a="1"/>
  <c r="M3065" s="1"/>
  <c r="P3065" s="1"/>
  <c r="M3066" a="1"/>
  <c r="M3066" s="1"/>
  <c r="P3066" s="1"/>
  <c r="M3067" a="1"/>
  <c r="M3067" s="1"/>
  <c r="P3067" s="1"/>
  <c r="M3068" a="1"/>
  <c r="M3068" s="1"/>
  <c r="P3068" s="1"/>
  <c r="M3069" a="1"/>
  <c r="M3069" s="1"/>
  <c r="P3069" s="1"/>
  <c r="M3070" a="1"/>
  <c r="M3070" s="1"/>
  <c r="P3070" s="1"/>
  <c r="M3071" a="1"/>
  <c r="M3071" s="1"/>
  <c r="P3071" s="1"/>
  <c r="M3072" a="1"/>
  <c r="M3072" s="1"/>
  <c r="P3072" s="1"/>
  <c r="M3073" a="1"/>
  <c r="M3073" s="1"/>
  <c r="P3073" s="1"/>
  <c r="M3074" a="1"/>
  <c r="M3074" s="1"/>
  <c r="P3074" s="1"/>
  <c r="M3075" a="1"/>
  <c r="M3075" s="1"/>
  <c r="P3075" s="1"/>
  <c r="M3076" a="1"/>
  <c r="M3076" s="1"/>
  <c r="P3076" s="1"/>
  <c r="M3077" a="1"/>
  <c r="M3077" s="1"/>
  <c r="P3077" s="1"/>
  <c r="M3078" a="1"/>
  <c r="M3078" s="1"/>
  <c r="P3078" s="1"/>
  <c r="M3079" a="1"/>
  <c r="M3079" s="1"/>
  <c r="P3079" s="1"/>
  <c r="M3080" a="1"/>
  <c r="M3080" s="1"/>
  <c r="P3080" s="1"/>
  <c r="M3081" a="1"/>
  <c r="M3081" s="1"/>
  <c r="P3081" s="1"/>
  <c r="M3082" a="1"/>
  <c r="M3082" s="1"/>
  <c r="P3082" s="1"/>
  <c r="M3083" a="1"/>
  <c r="M3083" s="1"/>
  <c r="P3083" s="1"/>
  <c r="M3084" a="1"/>
  <c r="M3084" s="1"/>
  <c r="P3084" s="1"/>
  <c r="M3085" a="1"/>
  <c r="M3085" s="1"/>
  <c r="P3085" s="1"/>
  <c r="M3086" a="1"/>
  <c r="M3086" s="1"/>
  <c r="P3086" s="1"/>
  <c r="M3087" a="1"/>
  <c r="M3087" s="1"/>
  <c r="P3087" s="1"/>
  <c r="M3088" a="1"/>
  <c r="M3088" s="1"/>
  <c r="P3088" s="1"/>
  <c r="M3089" a="1"/>
  <c r="M3089" s="1"/>
  <c r="P3089" s="1"/>
  <c r="M3090" a="1"/>
  <c r="M3090" s="1"/>
  <c r="P3090" s="1"/>
  <c r="M3091" a="1"/>
  <c r="M3091" s="1"/>
  <c r="P3091" s="1"/>
  <c r="M3092" a="1"/>
  <c r="M3092" s="1"/>
  <c r="P3092" s="1"/>
  <c r="M3093" a="1"/>
  <c r="M3093" s="1"/>
  <c r="P3093" s="1"/>
  <c r="M3094" a="1"/>
  <c r="M3094" s="1"/>
  <c r="P3094" s="1"/>
  <c r="M3095" a="1"/>
  <c r="M3095" s="1"/>
  <c r="P3095" s="1"/>
  <c r="M3096" a="1"/>
  <c r="M3096" s="1"/>
  <c r="P3096" s="1"/>
  <c r="M3097" a="1"/>
  <c r="M3097" s="1"/>
  <c r="P3097" s="1"/>
  <c r="M3098" a="1"/>
  <c r="M3098" s="1"/>
  <c r="P3098" s="1"/>
  <c r="M3099" a="1"/>
  <c r="M3099" s="1"/>
  <c r="P3099" s="1"/>
  <c r="M3100" a="1"/>
  <c r="M3100" s="1"/>
  <c r="P3100" s="1"/>
  <c r="M3101" a="1"/>
  <c r="M3101" s="1"/>
  <c r="P3101" s="1"/>
  <c r="M3102" a="1"/>
  <c r="M3102" s="1"/>
  <c r="P3102" s="1"/>
  <c r="M3103" a="1"/>
  <c r="M3103" s="1"/>
  <c r="P3103" s="1"/>
  <c r="M3104" a="1"/>
  <c r="M3104" s="1"/>
  <c r="P3104" s="1"/>
  <c r="M3105" a="1"/>
  <c r="M3105" s="1"/>
  <c r="P3105" s="1"/>
  <c r="M3106" a="1"/>
  <c r="M3106" s="1"/>
  <c r="P3106" s="1"/>
  <c r="M3107" a="1"/>
  <c r="M3107" s="1"/>
  <c r="P3107" s="1"/>
  <c r="M3108" a="1"/>
  <c r="M3108" s="1"/>
  <c r="P3108" s="1"/>
  <c r="M3109" a="1"/>
  <c r="M3109" s="1"/>
  <c r="P3109" s="1"/>
  <c r="M3110" a="1"/>
  <c r="M3110" s="1"/>
  <c r="P3110" s="1"/>
  <c r="M3111" a="1"/>
  <c r="M3111" s="1"/>
  <c r="P3111" s="1"/>
  <c r="M3112" a="1"/>
  <c r="M3112" s="1"/>
  <c r="P3112" s="1"/>
  <c r="M3113" a="1"/>
  <c r="M3113" s="1"/>
  <c r="P3113" s="1"/>
  <c r="M3114" a="1"/>
  <c r="M3114" s="1"/>
  <c r="P3114" s="1"/>
  <c r="M3115" a="1"/>
  <c r="M3115" s="1"/>
  <c r="P3115" s="1"/>
  <c r="M3116" a="1"/>
  <c r="M3116" s="1"/>
  <c r="P3116" s="1"/>
  <c r="M3117" a="1"/>
  <c r="M3117" s="1"/>
  <c r="P3117" s="1"/>
  <c r="M3118" a="1"/>
  <c r="M3118" s="1"/>
  <c r="P3118" s="1"/>
  <c r="M3119" a="1"/>
  <c r="M3119" s="1"/>
  <c r="P3119" s="1"/>
  <c r="M3120" a="1"/>
  <c r="M3120" s="1"/>
  <c r="P3120" s="1"/>
  <c r="M3121" a="1"/>
  <c r="M3121" s="1"/>
  <c r="P3121" s="1"/>
  <c r="M3122" a="1"/>
  <c r="M3122" s="1"/>
  <c r="P3122" s="1"/>
  <c r="M3123" a="1"/>
  <c r="M3123" s="1"/>
  <c r="P3123" s="1"/>
  <c r="M3124" a="1"/>
  <c r="M3124" s="1"/>
  <c r="P3124" s="1"/>
  <c r="M3125" a="1"/>
  <c r="M3125" s="1"/>
  <c r="P3125" s="1"/>
  <c r="M3126" a="1"/>
  <c r="M3126" s="1"/>
  <c r="P3126" s="1"/>
  <c r="M3127" a="1"/>
  <c r="M3127" s="1"/>
  <c r="P3127" s="1"/>
  <c r="M3128" a="1"/>
  <c r="M3128" s="1"/>
  <c r="P3128" s="1"/>
  <c r="M3129" a="1"/>
  <c r="M3129" s="1"/>
  <c r="P3129" s="1"/>
  <c r="M3130" a="1"/>
  <c r="M3130" s="1"/>
  <c r="P3130" s="1"/>
  <c r="M3131" a="1"/>
  <c r="M3131" s="1"/>
  <c r="P3131" s="1"/>
  <c r="M3132" a="1"/>
  <c r="M3132" s="1"/>
  <c r="P3132" s="1"/>
  <c r="M3133" a="1"/>
  <c r="M3133" s="1"/>
  <c r="P3133" s="1"/>
  <c r="M3134" a="1"/>
  <c r="M3134" s="1"/>
  <c r="P3134" s="1"/>
  <c r="M3135" a="1"/>
  <c r="M3135" s="1"/>
  <c r="P3135" s="1"/>
  <c r="M3136" a="1"/>
  <c r="M3136" s="1"/>
  <c r="P3136" s="1"/>
  <c r="M3137" a="1"/>
  <c r="M3137" s="1"/>
  <c r="P3137" s="1"/>
  <c r="M3138" a="1"/>
  <c r="M3138" s="1"/>
  <c r="P3138" s="1"/>
  <c r="M3139" a="1"/>
  <c r="M3139" s="1"/>
  <c r="P3139" s="1"/>
  <c r="M3140" a="1"/>
  <c r="M3140" s="1"/>
  <c r="P3140" s="1"/>
  <c r="M3141" a="1"/>
  <c r="M3141" s="1"/>
  <c r="P3141" s="1"/>
  <c r="M3142" a="1"/>
  <c r="M3142" s="1"/>
  <c r="P3142" s="1"/>
  <c r="M3143" a="1"/>
  <c r="M3143" s="1"/>
  <c r="P3143" s="1"/>
  <c r="M3144" a="1"/>
  <c r="M3144" s="1"/>
  <c r="P3144" s="1"/>
  <c r="M3145" a="1"/>
  <c r="M3145" s="1"/>
  <c r="P3145" s="1"/>
  <c r="M3146" a="1"/>
  <c r="M3146" s="1"/>
  <c r="P3146" s="1"/>
  <c r="M3147" a="1"/>
  <c r="M3147" s="1"/>
  <c r="P3147" s="1"/>
  <c r="M3148" a="1"/>
  <c r="M3148" s="1"/>
  <c r="P3148" s="1"/>
  <c r="M3149" a="1"/>
  <c r="M3149" s="1"/>
  <c r="P3149" s="1"/>
  <c r="M3150" a="1"/>
  <c r="M3150" s="1"/>
  <c r="P3150" s="1"/>
  <c r="M3151" a="1"/>
  <c r="M3151" s="1"/>
  <c r="P3151" s="1"/>
  <c r="M3152" a="1"/>
  <c r="M3152" s="1"/>
  <c r="P3152" s="1"/>
  <c r="M3153" a="1"/>
  <c r="M3153" s="1"/>
  <c r="P3153" s="1"/>
  <c r="M3154" a="1"/>
  <c r="M3154" s="1"/>
  <c r="P3154" s="1"/>
  <c r="M3155" a="1"/>
  <c r="M3155" s="1"/>
  <c r="P3155" s="1"/>
  <c r="M3156" a="1"/>
  <c r="M3156" s="1"/>
  <c r="P3156" s="1"/>
  <c r="M3157" a="1"/>
  <c r="M3157" s="1"/>
  <c r="P3157" s="1"/>
  <c r="M3158" a="1"/>
  <c r="M3158" s="1"/>
  <c r="P3158" s="1"/>
  <c r="M3159" a="1"/>
  <c r="M3159" s="1"/>
  <c r="P3159" s="1"/>
  <c r="M3160" a="1"/>
  <c r="M3160" s="1"/>
  <c r="P3160" s="1"/>
  <c r="M3161" a="1"/>
  <c r="M3161" s="1"/>
  <c r="P3161" s="1"/>
  <c r="M3162" a="1"/>
  <c r="M3162" s="1"/>
  <c r="P3162" s="1"/>
  <c r="M3163" a="1"/>
  <c r="M3163" s="1"/>
  <c r="P3163" s="1"/>
  <c r="M3164" a="1"/>
  <c r="M3164" s="1"/>
  <c r="P3164" s="1"/>
  <c r="M3165" a="1"/>
  <c r="M3165" s="1"/>
  <c r="P3165" s="1"/>
  <c r="M3166" a="1"/>
  <c r="M3166" s="1"/>
  <c r="P3166" s="1"/>
  <c r="M3167" a="1"/>
  <c r="M3167" s="1"/>
  <c r="P3167" s="1"/>
  <c r="M3168" a="1"/>
  <c r="M3168" s="1"/>
  <c r="P3168" s="1"/>
  <c r="M3169" a="1"/>
  <c r="M3169" s="1"/>
  <c r="P3169" s="1"/>
  <c r="M3170" a="1"/>
  <c r="M3170" s="1"/>
  <c r="P3170" s="1"/>
  <c r="M3171" a="1"/>
  <c r="M3171" s="1"/>
  <c r="P3171" s="1"/>
  <c r="M3172" a="1"/>
  <c r="M3172" s="1"/>
  <c r="P3172" s="1"/>
  <c r="M3173" a="1"/>
  <c r="M3173" s="1"/>
  <c r="P3173" s="1"/>
  <c r="M3174" a="1"/>
  <c r="M3174" s="1"/>
  <c r="P3174" s="1"/>
  <c r="M3175" a="1"/>
  <c r="M3175" s="1"/>
  <c r="P3175" s="1"/>
  <c r="M3176" a="1"/>
  <c r="M3176" s="1"/>
  <c r="P3176" s="1"/>
  <c r="M3177" a="1"/>
  <c r="M3177" s="1"/>
  <c r="P3177" s="1"/>
  <c r="M3178" a="1"/>
  <c r="M3178" s="1"/>
  <c r="P3178" s="1"/>
  <c r="M3179" a="1"/>
  <c r="M3179" s="1"/>
  <c r="P3179" s="1"/>
  <c r="M3180" a="1"/>
  <c r="M3180" s="1"/>
  <c r="P3180" s="1"/>
  <c r="M3181" a="1"/>
  <c r="M3181" s="1"/>
  <c r="P3181" s="1"/>
  <c r="M3182" a="1"/>
  <c r="M3182" s="1"/>
  <c r="P3182" s="1"/>
  <c r="M3183" a="1"/>
  <c r="M3183" s="1"/>
  <c r="P3183" s="1"/>
  <c r="M3184" a="1"/>
  <c r="M3184" s="1"/>
  <c r="P3184" s="1"/>
  <c r="M3185" a="1"/>
  <c r="M3185" s="1"/>
  <c r="P3185" s="1"/>
  <c r="M3186" a="1"/>
  <c r="M3186" s="1"/>
  <c r="P3186" s="1"/>
  <c r="M3187" a="1"/>
  <c r="M3187" s="1"/>
  <c r="P3187" s="1"/>
  <c r="M3188" a="1"/>
  <c r="M3188" s="1"/>
  <c r="P3188" s="1"/>
  <c r="M3189" a="1"/>
  <c r="M3189" s="1"/>
  <c r="P3189" s="1"/>
  <c r="M3190" a="1"/>
  <c r="M3190" s="1"/>
  <c r="P3190" s="1"/>
  <c r="M3191" a="1"/>
  <c r="M3191" s="1"/>
  <c r="P3191" s="1"/>
  <c r="M3192" a="1"/>
  <c r="M3192" s="1"/>
  <c r="P3192" s="1"/>
  <c r="M3193" a="1"/>
  <c r="M3193" s="1"/>
  <c r="P3193" s="1"/>
  <c r="M3194" a="1"/>
  <c r="M3194" s="1"/>
  <c r="P3194" s="1"/>
  <c r="M3195" a="1"/>
  <c r="M3195" s="1"/>
  <c r="P3195" s="1"/>
  <c r="M3196" a="1"/>
  <c r="M3196" s="1"/>
  <c r="P3196" s="1"/>
  <c r="M3197" a="1"/>
  <c r="M3197" s="1"/>
  <c r="P3197" s="1"/>
  <c r="M3198" a="1"/>
  <c r="M3198" s="1"/>
  <c r="P3198" s="1"/>
  <c r="M3199" a="1"/>
  <c r="M3199" s="1"/>
  <c r="P3199" s="1"/>
  <c r="M3200" a="1"/>
  <c r="M3200" s="1"/>
  <c r="P3200" s="1"/>
  <c r="M3201" a="1"/>
  <c r="M3201" s="1"/>
  <c r="P3201" s="1"/>
  <c r="M3202" a="1"/>
  <c r="M3202" s="1"/>
  <c r="P3202" s="1"/>
  <c r="M3203" a="1"/>
  <c r="M3203" s="1"/>
  <c r="P3203" s="1"/>
  <c r="M3204" a="1"/>
  <c r="M3204" s="1"/>
  <c r="P3204" s="1"/>
  <c r="M3205" a="1"/>
  <c r="M3205" s="1"/>
  <c r="P3205" s="1"/>
  <c r="M3206" a="1"/>
  <c r="M3206" s="1"/>
  <c r="P3206" s="1"/>
  <c r="M3207" a="1"/>
  <c r="M3207" s="1"/>
  <c r="P3207" s="1"/>
  <c r="M3208" a="1"/>
  <c r="M3208" s="1"/>
  <c r="P3208" s="1"/>
  <c r="M3209" a="1"/>
  <c r="M3209" s="1"/>
  <c r="P3209" s="1"/>
  <c r="M3210" a="1"/>
  <c r="M3210" s="1"/>
  <c r="P3210" s="1"/>
  <c r="M3211" a="1"/>
  <c r="M3211" s="1"/>
  <c r="P3211" s="1"/>
  <c r="M3212" a="1"/>
  <c r="M3212" s="1"/>
  <c r="P3212" s="1"/>
  <c r="M3213" a="1"/>
  <c r="M3213" s="1"/>
  <c r="P3213" s="1"/>
  <c r="M3214" a="1"/>
  <c r="M3214" s="1"/>
  <c r="P3214" s="1"/>
  <c r="M3215" a="1"/>
  <c r="M3215" s="1"/>
  <c r="P3215" s="1"/>
  <c r="M3216" a="1"/>
  <c r="M3216" s="1"/>
  <c r="P3216" s="1"/>
  <c r="M3217" a="1"/>
  <c r="M3217" s="1"/>
  <c r="P3217" s="1"/>
  <c r="M3218" a="1"/>
  <c r="M3218" s="1"/>
  <c r="P3218" s="1"/>
  <c r="M3219" a="1"/>
  <c r="M3219" s="1"/>
  <c r="P3219" s="1"/>
  <c r="M3220" a="1"/>
  <c r="M3220" s="1"/>
  <c r="P3220" s="1"/>
  <c r="M3221" a="1"/>
  <c r="M3221" s="1"/>
  <c r="P3221" s="1"/>
  <c r="M3222" a="1"/>
  <c r="M3222" s="1"/>
  <c r="P3222" s="1"/>
  <c r="M3223" a="1"/>
  <c r="M3223" s="1"/>
  <c r="P3223" s="1"/>
  <c r="M3224" a="1"/>
  <c r="M3224" s="1"/>
  <c r="P3224" s="1"/>
  <c r="M3225" a="1"/>
  <c r="M3225" s="1"/>
  <c r="P3225" s="1"/>
  <c r="M3226" a="1"/>
  <c r="M3226" s="1"/>
  <c r="P3226" s="1"/>
  <c r="M3227" a="1"/>
  <c r="M3227" s="1"/>
  <c r="P3227" s="1"/>
  <c r="M3228" a="1"/>
  <c r="M3228" s="1"/>
  <c r="P3228" s="1"/>
  <c r="M3229" a="1"/>
  <c r="M3229" s="1"/>
  <c r="P3229" s="1"/>
  <c r="M3230" a="1"/>
  <c r="M3230" s="1"/>
  <c r="P3230" s="1"/>
  <c r="M3231" a="1"/>
  <c r="M3231" s="1"/>
  <c r="P3231" s="1"/>
  <c r="M3232" a="1"/>
  <c r="M3232" s="1"/>
  <c r="P3232" s="1"/>
  <c r="M3233" a="1"/>
  <c r="M3233" s="1"/>
  <c r="P3233" s="1"/>
  <c r="M3234" a="1"/>
  <c r="M3234" s="1"/>
  <c r="P3234" s="1"/>
  <c r="M3235" a="1"/>
  <c r="M3235" s="1"/>
  <c r="P3235" s="1"/>
  <c r="M3236" a="1"/>
  <c r="M3236" s="1"/>
  <c r="P3236" s="1"/>
  <c r="M3237" a="1"/>
  <c r="M3237" s="1"/>
  <c r="P3237" s="1"/>
  <c r="M3238" a="1"/>
  <c r="M3238" s="1"/>
  <c r="P3238" s="1"/>
  <c r="M3239" a="1"/>
  <c r="M3239" s="1"/>
  <c r="P3239" s="1"/>
  <c r="M3240" a="1"/>
  <c r="M3240" s="1"/>
  <c r="P3240" s="1"/>
  <c r="M3241" a="1"/>
  <c r="M3241" s="1"/>
  <c r="P3241" s="1"/>
  <c r="M3242" a="1"/>
  <c r="M3242" s="1"/>
  <c r="P3242" s="1"/>
  <c r="M3243" a="1"/>
  <c r="M3243" s="1"/>
  <c r="P3243" s="1"/>
  <c r="M3244" a="1"/>
  <c r="M3244" s="1"/>
  <c r="P3244" s="1"/>
  <c r="M3245" a="1"/>
  <c r="M3245" s="1"/>
  <c r="P3245" s="1"/>
  <c r="M3246" a="1"/>
  <c r="M3246" s="1"/>
  <c r="P3246" s="1"/>
  <c r="M3247" a="1"/>
  <c r="M3247" s="1"/>
  <c r="P3247" s="1"/>
  <c r="M3248" a="1"/>
  <c r="M3248" s="1"/>
  <c r="P3248" s="1"/>
  <c r="M3249" a="1"/>
  <c r="M3249" s="1"/>
  <c r="P3249" s="1"/>
  <c r="M3250" a="1"/>
  <c r="M3250" s="1"/>
  <c r="P3250" s="1"/>
  <c r="M3251" a="1"/>
  <c r="M3251" s="1"/>
  <c r="P3251" s="1"/>
  <c r="M3252" a="1"/>
  <c r="M3252" s="1"/>
  <c r="P3252" s="1"/>
  <c r="M3253" a="1"/>
  <c r="M3253" s="1"/>
  <c r="P3253" s="1"/>
  <c r="M3254" a="1"/>
  <c r="M3254" s="1"/>
  <c r="P3254" s="1"/>
  <c r="M3255" a="1"/>
  <c r="M3255" s="1"/>
  <c r="P3255" s="1"/>
  <c r="M3256" a="1"/>
  <c r="M3256" s="1"/>
  <c r="P3256" s="1"/>
  <c r="M3257" a="1"/>
  <c r="M3257" s="1"/>
  <c r="P3257" s="1"/>
  <c r="M3258" a="1"/>
  <c r="M3258" s="1"/>
  <c r="P3258" s="1"/>
  <c r="M3259" a="1"/>
  <c r="M3259" s="1"/>
  <c r="P3259" s="1"/>
  <c r="M3260" a="1"/>
  <c r="M3260" s="1"/>
  <c r="P3260" s="1"/>
  <c r="M3261" a="1"/>
  <c r="M3261" s="1"/>
  <c r="P3261" s="1"/>
  <c r="M3262" a="1"/>
  <c r="M3262" s="1"/>
  <c r="P3262" s="1"/>
  <c r="M3263" a="1"/>
  <c r="M3263" s="1"/>
  <c r="P3263" s="1"/>
  <c r="M3264" a="1"/>
  <c r="M3264" s="1"/>
  <c r="P3264" s="1"/>
  <c r="M3265" a="1"/>
  <c r="M3265" s="1"/>
  <c r="P3265" s="1"/>
  <c r="M3266" a="1"/>
  <c r="M3266" s="1"/>
  <c r="P3266" s="1"/>
  <c r="M3267" a="1"/>
  <c r="M3267" s="1"/>
  <c r="P3267" s="1"/>
  <c r="M3268" a="1"/>
  <c r="M3268" s="1"/>
  <c r="P3268" s="1"/>
  <c r="M3269" a="1"/>
  <c r="M3269" s="1"/>
  <c r="P3269" s="1"/>
  <c r="M3270" a="1"/>
  <c r="M3270" s="1"/>
  <c r="P3270" s="1"/>
  <c r="M3271" a="1"/>
  <c r="M3271" s="1"/>
  <c r="P3271" s="1"/>
  <c r="M3272" a="1"/>
  <c r="M3272" s="1"/>
  <c r="P3272" s="1"/>
  <c r="M3273" a="1"/>
  <c r="M3273" s="1"/>
  <c r="P3273" s="1"/>
  <c r="M3274" a="1"/>
  <c r="M3274" s="1"/>
  <c r="P3274" s="1"/>
  <c r="M3275" a="1"/>
  <c r="M3275" s="1"/>
  <c r="P3275" s="1"/>
  <c r="M3276" a="1"/>
  <c r="M3276" s="1"/>
  <c r="P3276" s="1"/>
  <c r="M3277" a="1"/>
  <c r="M3277" s="1"/>
  <c r="P3277" s="1"/>
  <c r="M3278" a="1"/>
  <c r="M3278" s="1"/>
  <c r="P3278" s="1"/>
  <c r="M3279" a="1"/>
  <c r="M3279" s="1"/>
  <c r="P3279" s="1"/>
  <c r="M3280" a="1"/>
  <c r="M3280" s="1"/>
  <c r="P3280" s="1"/>
  <c r="M3281" a="1"/>
  <c r="M3281" s="1"/>
  <c r="P3281" s="1"/>
  <c r="M3282" a="1"/>
  <c r="M3282" s="1"/>
  <c r="P3282" s="1"/>
  <c r="M3283" a="1"/>
  <c r="M3283" s="1"/>
  <c r="P3283" s="1"/>
  <c r="M3284" a="1"/>
  <c r="M3284" s="1"/>
  <c r="P3284" s="1"/>
  <c r="M3285" a="1"/>
  <c r="M3285" s="1"/>
  <c r="P3285" s="1"/>
  <c r="M3286" a="1"/>
  <c r="M3286" s="1"/>
  <c r="P3286" s="1"/>
  <c r="M3287" a="1"/>
  <c r="M3287" s="1"/>
  <c r="P3287" s="1"/>
  <c r="M3288" a="1"/>
  <c r="M3288" s="1"/>
  <c r="P3288" s="1"/>
  <c r="M3289" a="1"/>
  <c r="M3289" s="1"/>
  <c r="P3289" s="1"/>
  <c r="M3290" a="1"/>
  <c r="M3290" s="1"/>
  <c r="P3290" s="1"/>
  <c r="M3291" a="1"/>
  <c r="M3291" s="1"/>
  <c r="P3291" s="1"/>
  <c r="M3292" a="1"/>
  <c r="M3292" s="1"/>
  <c r="P3292" s="1"/>
  <c r="M3293" a="1"/>
  <c r="M3293" s="1"/>
  <c r="P3293" s="1"/>
  <c r="M3294" a="1"/>
  <c r="M3294" s="1"/>
  <c r="P3294" s="1"/>
  <c r="M3295" a="1"/>
  <c r="M3295" s="1"/>
  <c r="P3295" s="1"/>
  <c r="M3296" a="1"/>
  <c r="M3296" s="1"/>
  <c r="P3296" s="1"/>
  <c r="M3297" a="1"/>
  <c r="M3297" s="1"/>
  <c r="P3297" s="1"/>
  <c r="M3298" a="1"/>
  <c r="M3298" s="1"/>
  <c r="P3298" s="1"/>
  <c r="M3299" a="1"/>
  <c r="M3299" s="1"/>
  <c r="P3299" s="1"/>
  <c r="M3300" a="1"/>
  <c r="M3300" s="1"/>
  <c r="P3300" s="1"/>
  <c r="M3301" a="1"/>
  <c r="M3301" s="1"/>
  <c r="P3301" s="1"/>
  <c r="M3302" a="1"/>
  <c r="M3302" s="1"/>
  <c r="P3302" s="1"/>
  <c r="M3303" a="1"/>
  <c r="M3303" s="1"/>
  <c r="P3303" s="1"/>
  <c r="M3304" a="1"/>
  <c r="M3304" s="1"/>
  <c r="P3304" s="1"/>
  <c r="M3305" a="1"/>
  <c r="M3305" s="1"/>
  <c r="P3305" s="1"/>
  <c r="M3306" a="1"/>
  <c r="M3306" s="1"/>
  <c r="P3306" s="1"/>
  <c r="M3307" a="1"/>
  <c r="M3307" s="1"/>
  <c r="P3307" s="1"/>
  <c r="M3308" a="1"/>
  <c r="M3308" s="1"/>
  <c r="P3308" s="1"/>
  <c r="M3309" a="1"/>
  <c r="M3309" s="1"/>
  <c r="P3309" s="1"/>
  <c r="M3310" a="1"/>
  <c r="M3310" s="1"/>
  <c r="P3310" s="1"/>
  <c r="M3311" a="1"/>
  <c r="M3311" s="1"/>
  <c r="P3311" s="1"/>
  <c r="M3312" a="1"/>
  <c r="M3312" s="1"/>
  <c r="P3312" s="1"/>
  <c r="M3313" a="1"/>
  <c r="M3313" s="1"/>
  <c r="P3313" s="1"/>
  <c r="M3314" a="1"/>
  <c r="M3314" s="1"/>
  <c r="P3314" s="1"/>
  <c r="M3315" a="1"/>
  <c r="M3315" s="1"/>
  <c r="P3315" s="1"/>
  <c r="M3316" a="1"/>
  <c r="M3316" s="1"/>
  <c r="P3316" s="1"/>
  <c r="M3317" a="1"/>
  <c r="M3317" s="1"/>
  <c r="P3317" s="1"/>
  <c r="M3318" a="1"/>
  <c r="M3318" s="1"/>
  <c r="P3318" s="1"/>
  <c r="M3319" a="1"/>
  <c r="M3319" s="1"/>
  <c r="P3319" s="1"/>
  <c r="M3320" a="1"/>
  <c r="M3320" s="1"/>
  <c r="P3320" s="1"/>
  <c r="M3321" a="1"/>
  <c r="M3321" s="1"/>
  <c r="P3321" s="1"/>
  <c r="M3322" a="1"/>
  <c r="M3322" s="1"/>
  <c r="P3322" s="1"/>
  <c r="M3323" a="1"/>
  <c r="M3323" s="1"/>
  <c r="P3323" s="1"/>
  <c r="M3324" a="1"/>
  <c r="M3324" s="1"/>
  <c r="P3324" s="1"/>
  <c r="M3325" a="1"/>
  <c r="M3325" s="1"/>
  <c r="P3325" s="1"/>
  <c r="M3326" a="1"/>
  <c r="M3326" s="1"/>
  <c r="P3326" s="1"/>
  <c r="M3327" a="1"/>
  <c r="M3327" s="1"/>
  <c r="P3327" s="1"/>
  <c r="M3328" a="1"/>
  <c r="M3328" s="1"/>
  <c r="P3328" s="1"/>
  <c r="M3329" a="1"/>
  <c r="M3329" s="1"/>
  <c r="P3329" s="1"/>
  <c r="M3330" a="1"/>
  <c r="M3330" s="1"/>
  <c r="P3330" s="1"/>
  <c r="M3331" a="1"/>
  <c r="M3331" s="1"/>
  <c r="P3331" s="1"/>
  <c r="M3332" a="1"/>
  <c r="M3332" s="1"/>
  <c r="P3332" s="1"/>
  <c r="M3333" a="1"/>
  <c r="M3333" s="1"/>
  <c r="P3333" s="1"/>
  <c r="M3334" a="1"/>
  <c r="M3334" s="1"/>
  <c r="P3334" s="1"/>
  <c r="M3335" a="1"/>
  <c r="M3335" s="1"/>
  <c r="P3335" s="1"/>
  <c r="M3336" a="1"/>
  <c r="M3336" s="1"/>
  <c r="P3336" s="1"/>
  <c r="M3337" a="1"/>
  <c r="M3337" s="1"/>
  <c r="P3337" s="1"/>
  <c r="M3338" a="1"/>
  <c r="M3338" s="1"/>
  <c r="P3338" s="1"/>
  <c r="M3339" a="1"/>
  <c r="M3339" s="1"/>
  <c r="P3339" s="1"/>
  <c r="M3340" a="1"/>
  <c r="M3340" s="1"/>
  <c r="P3340" s="1"/>
  <c r="M3341" a="1"/>
  <c r="M3341" s="1"/>
  <c r="P3341" s="1"/>
  <c r="M3342" a="1"/>
  <c r="M3342" s="1"/>
  <c r="P3342" s="1"/>
  <c r="M3343" a="1"/>
  <c r="M3343" s="1"/>
  <c r="P3343" s="1"/>
  <c r="M3344" a="1"/>
  <c r="M3344" s="1"/>
  <c r="P3344" s="1"/>
  <c r="M3345" a="1"/>
  <c r="M3345" s="1"/>
  <c r="P3345" s="1"/>
  <c r="M3346" a="1"/>
  <c r="M3346" s="1"/>
  <c r="P3346" s="1"/>
  <c r="M3347" a="1"/>
  <c r="M3347" s="1"/>
  <c r="P3347" s="1"/>
  <c r="M3348" a="1"/>
  <c r="M3348" s="1"/>
  <c r="P3348" s="1"/>
  <c r="M3349" a="1"/>
  <c r="M3349" s="1"/>
  <c r="P3349" s="1"/>
  <c r="M3350" a="1"/>
  <c r="M3350" s="1"/>
  <c r="P3350" s="1"/>
  <c r="M3351" a="1"/>
  <c r="M3351" s="1"/>
  <c r="P3351" s="1"/>
  <c r="M3352" a="1"/>
  <c r="M3352" s="1"/>
  <c r="P3352" s="1"/>
  <c r="M3353" a="1"/>
  <c r="M3353" s="1"/>
  <c r="P3353" s="1"/>
  <c r="M3354" a="1"/>
  <c r="M3354" s="1"/>
  <c r="P3354" s="1"/>
  <c r="M3355" a="1"/>
  <c r="M3355" s="1"/>
  <c r="P3355" s="1"/>
  <c r="M3356" a="1"/>
  <c r="M3356" s="1"/>
  <c r="P3356" s="1"/>
  <c r="M3357" a="1"/>
  <c r="M3357" s="1"/>
  <c r="P3357" s="1"/>
  <c r="M3358" a="1"/>
  <c r="M3358" s="1"/>
  <c r="P3358" s="1"/>
  <c r="M3359" a="1"/>
  <c r="M3359" s="1"/>
  <c r="P3359" s="1"/>
  <c r="M3360" a="1"/>
  <c r="M3360" s="1"/>
  <c r="P3360" s="1"/>
  <c r="M3361" a="1"/>
  <c r="M3361" s="1"/>
  <c r="P3361" s="1"/>
  <c r="M3362" a="1"/>
  <c r="M3362" s="1"/>
  <c r="P3362" s="1"/>
  <c r="M3363" a="1"/>
  <c r="M3363" s="1"/>
  <c r="P3363" s="1"/>
  <c r="M3364" a="1"/>
  <c r="M3364" s="1"/>
  <c r="P3364" s="1"/>
  <c r="M3365" a="1"/>
  <c r="M3365" s="1"/>
  <c r="P3365" s="1"/>
  <c r="M3366" a="1"/>
  <c r="M3366" s="1"/>
  <c r="P3366" s="1"/>
  <c r="M3367" a="1"/>
  <c r="M3367" s="1"/>
  <c r="P3367" s="1"/>
  <c r="M3368" a="1"/>
  <c r="M3368" s="1"/>
  <c r="P3368" s="1"/>
  <c r="M3369" a="1"/>
  <c r="M3369" s="1"/>
  <c r="P3369" s="1"/>
  <c r="M3370" a="1"/>
  <c r="M3370" s="1"/>
  <c r="P3370" s="1"/>
  <c r="M3371" a="1"/>
  <c r="M3371" s="1"/>
  <c r="P3371" s="1"/>
  <c r="M3372" a="1"/>
  <c r="M3372" s="1"/>
  <c r="P3372" s="1"/>
  <c r="M3373" a="1"/>
  <c r="M3373" s="1"/>
  <c r="P3373" s="1"/>
  <c r="M3374" a="1"/>
  <c r="M3374" s="1"/>
  <c r="P3374" s="1"/>
  <c r="M3375" a="1"/>
  <c r="M3375" s="1"/>
  <c r="P3375" s="1"/>
  <c r="M3376" a="1"/>
  <c r="M3376" s="1"/>
  <c r="P3376" s="1"/>
  <c r="M3377" a="1"/>
  <c r="M3377" s="1"/>
  <c r="P3377" s="1"/>
  <c r="M3378" a="1"/>
  <c r="M3378" s="1"/>
  <c r="P3378" s="1"/>
  <c r="M3379" a="1"/>
  <c r="M3379" s="1"/>
  <c r="P3379" s="1"/>
  <c r="M3380" a="1"/>
  <c r="M3380" s="1"/>
  <c r="P3380" s="1"/>
  <c r="M3381" a="1"/>
  <c r="M3381" s="1"/>
  <c r="P3381" s="1"/>
  <c r="M3382" a="1"/>
  <c r="M3382" s="1"/>
  <c r="P3382" s="1"/>
  <c r="M3383" a="1"/>
  <c r="M3383" s="1"/>
  <c r="P3383" s="1"/>
  <c r="M3384" a="1"/>
  <c r="M3384" s="1"/>
  <c r="P3384" s="1"/>
  <c r="M3385" a="1"/>
  <c r="M3385" s="1"/>
  <c r="P3385" s="1"/>
  <c r="M3386" a="1"/>
  <c r="M3386" s="1"/>
  <c r="P3386" s="1"/>
  <c r="M3387" a="1"/>
  <c r="M3387" s="1"/>
  <c r="P3387" s="1"/>
  <c r="M3388" a="1"/>
  <c r="M3388" s="1"/>
  <c r="P3388" s="1"/>
  <c r="M3389" a="1"/>
  <c r="M3389" s="1"/>
  <c r="P3389" s="1"/>
  <c r="M3390" a="1"/>
  <c r="M3390" s="1"/>
  <c r="P3390" s="1"/>
  <c r="M3391" a="1"/>
  <c r="M3391" s="1"/>
  <c r="P3391" s="1"/>
  <c r="M3392" a="1"/>
  <c r="M3392" s="1"/>
  <c r="P3392" s="1"/>
  <c r="M3393" a="1"/>
  <c r="M3393" s="1"/>
  <c r="P3393" s="1"/>
  <c r="M3394" a="1"/>
  <c r="M3394" s="1"/>
  <c r="P3394" s="1"/>
  <c r="M3395" a="1"/>
  <c r="M3395" s="1"/>
  <c r="P3395" s="1"/>
  <c r="M3396" a="1"/>
  <c r="M3396" s="1"/>
  <c r="P3396" s="1"/>
  <c r="M3397" a="1"/>
  <c r="M3397" s="1"/>
  <c r="P3397" s="1"/>
  <c r="M3398" a="1"/>
  <c r="M3398" s="1"/>
  <c r="P3398" s="1"/>
  <c r="M3399" a="1"/>
  <c r="M3399" s="1"/>
  <c r="P3399" s="1"/>
  <c r="M3400" a="1"/>
  <c r="M3400" s="1"/>
  <c r="P3400" s="1"/>
  <c r="M3401" a="1"/>
  <c r="M3401" s="1"/>
  <c r="P3401" s="1"/>
  <c r="M3402" a="1"/>
  <c r="M3402" s="1"/>
  <c r="P3402" s="1"/>
  <c r="M3403" a="1"/>
  <c r="M3403" s="1"/>
  <c r="P3403" s="1"/>
  <c r="M3404" a="1"/>
  <c r="M3404" s="1"/>
  <c r="P3404" s="1"/>
  <c r="M3405" a="1"/>
  <c r="M3405" s="1"/>
  <c r="P3405" s="1"/>
  <c r="M3406" a="1"/>
  <c r="M3406" s="1"/>
  <c r="P3406" s="1"/>
  <c r="M3407" a="1"/>
  <c r="M3407" s="1"/>
  <c r="P3407" s="1"/>
  <c r="M3408" a="1"/>
  <c r="M3408" s="1"/>
  <c r="P3408" s="1"/>
  <c r="M3409" a="1"/>
  <c r="M3409" s="1"/>
  <c r="P3409" s="1"/>
  <c r="M3410" a="1"/>
  <c r="M3410" s="1"/>
  <c r="P3410" s="1"/>
  <c r="M3411" a="1"/>
  <c r="M3411" s="1"/>
  <c r="P3411" s="1"/>
  <c r="M3412" a="1"/>
  <c r="M3412" s="1"/>
  <c r="P3412" s="1"/>
  <c r="M3413" a="1"/>
  <c r="M3413" s="1"/>
  <c r="P3413" s="1"/>
  <c r="M3414" a="1"/>
  <c r="M3414" s="1"/>
  <c r="P3414" s="1"/>
  <c r="M3415" a="1"/>
  <c r="M3415" s="1"/>
  <c r="P3415" s="1"/>
  <c r="M3416" a="1"/>
  <c r="M3416" s="1"/>
  <c r="P3416" s="1"/>
  <c r="M3417" a="1"/>
  <c r="M3417" s="1"/>
  <c r="P3417" s="1"/>
  <c r="M3418" a="1"/>
  <c r="M3418" s="1"/>
  <c r="P3418" s="1"/>
  <c r="M3419" a="1"/>
  <c r="M3419" s="1"/>
  <c r="P3419" s="1"/>
  <c r="M3420" a="1"/>
  <c r="M3420" s="1"/>
  <c r="P3420" s="1"/>
  <c r="M3421" a="1"/>
  <c r="M3421" s="1"/>
  <c r="P3421" s="1"/>
  <c r="M3422" a="1"/>
  <c r="M3422" s="1"/>
  <c r="P3422" s="1"/>
  <c r="M3423" a="1"/>
  <c r="M3423" s="1"/>
  <c r="P3423" s="1"/>
  <c r="M3424" a="1"/>
  <c r="M3424" s="1"/>
  <c r="P3424" s="1"/>
  <c r="M3425" a="1"/>
  <c r="M3425" s="1"/>
  <c r="P3425" s="1"/>
  <c r="M3426" a="1"/>
  <c r="M3426" s="1"/>
  <c r="P3426" s="1"/>
  <c r="M3427" a="1"/>
  <c r="M3427" s="1"/>
  <c r="P3427" s="1"/>
  <c r="M3428" a="1"/>
  <c r="M3428" s="1"/>
  <c r="P3428" s="1"/>
  <c r="M3429" a="1"/>
  <c r="M3429" s="1"/>
  <c r="P3429" s="1"/>
  <c r="M3430" a="1"/>
  <c r="M3430" s="1"/>
  <c r="P3430" s="1"/>
  <c r="M3431" a="1"/>
  <c r="M3431" s="1"/>
  <c r="P3431" s="1"/>
  <c r="M3432" a="1"/>
  <c r="M3432" s="1"/>
  <c r="P3432" s="1"/>
  <c r="M3433" a="1"/>
  <c r="M3433" s="1"/>
  <c r="P3433" s="1"/>
  <c r="M3434" a="1"/>
  <c r="M3434" s="1"/>
  <c r="P3434" s="1"/>
  <c r="M3435" a="1"/>
  <c r="M3435" s="1"/>
  <c r="P3435" s="1"/>
  <c r="M3436" a="1"/>
  <c r="M3436" s="1"/>
  <c r="P3436" s="1"/>
  <c r="M3437" a="1"/>
  <c r="M3437" s="1"/>
  <c r="P3437" s="1"/>
  <c r="M3438" a="1"/>
  <c r="M3438" s="1"/>
  <c r="P3438" s="1"/>
  <c r="M3439" a="1"/>
  <c r="M3439" s="1"/>
  <c r="P3439" s="1"/>
  <c r="M3440" a="1"/>
  <c r="M3440" s="1"/>
  <c r="P3440" s="1"/>
  <c r="M3441" a="1"/>
  <c r="M3441" s="1"/>
  <c r="P3441" s="1"/>
  <c r="M3442" a="1"/>
  <c r="M3442" s="1"/>
  <c r="P3442" s="1"/>
  <c r="M3443" a="1"/>
  <c r="M3443" s="1"/>
  <c r="P3443" s="1"/>
  <c r="M3444" a="1"/>
  <c r="M3444" s="1"/>
  <c r="P3444" s="1"/>
  <c r="M3445" a="1"/>
  <c r="M3445" s="1"/>
  <c r="P3445" s="1"/>
  <c r="M3446" a="1"/>
  <c r="M3446" s="1"/>
  <c r="P3446" s="1"/>
  <c r="M3447" a="1"/>
  <c r="M3447" s="1"/>
  <c r="P3447" s="1"/>
  <c r="M3448" a="1"/>
  <c r="M3448" s="1"/>
  <c r="P3448" s="1"/>
  <c r="M3449" a="1"/>
  <c r="M3449" s="1"/>
  <c r="P3449" s="1"/>
  <c r="M3450" a="1"/>
  <c r="M3450" s="1"/>
  <c r="P3450" s="1"/>
  <c r="M3451" a="1"/>
  <c r="M3451" s="1"/>
  <c r="P3451" s="1"/>
  <c r="M3452" a="1"/>
  <c r="M3452" s="1"/>
  <c r="P3452" s="1"/>
  <c r="M3453" a="1"/>
  <c r="M3453" s="1"/>
  <c r="P3453" s="1"/>
  <c r="M3454" a="1"/>
  <c r="M3454" s="1"/>
  <c r="P3454" s="1"/>
  <c r="M3455" a="1"/>
  <c r="M3455" s="1"/>
  <c r="P3455" s="1"/>
  <c r="M3456" a="1"/>
  <c r="M3456" s="1"/>
  <c r="P3456" s="1"/>
  <c r="M3457" a="1"/>
  <c r="M3457" s="1"/>
  <c r="P3457" s="1"/>
  <c r="M3458" a="1"/>
  <c r="M3458" s="1"/>
  <c r="P3458" s="1"/>
  <c r="M3459" a="1"/>
  <c r="M3459" s="1"/>
  <c r="P3459" s="1"/>
  <c r="M3460" a="1"/>
  <c r="M3460" s="1"/>
  <c r="P3460" s="1"/>
  <c r="M3461" a="1"/>
  <c r="M3461" s="1"/>
  <c r="P3461" s="1"/>
  <c r="M3462" a="1"/>
  <c r="M3462" s="1"/>
  <c r="P3462" s="1"/>
  <c r="M3463" a="1"/>
  <c r="M3463" s="1"/>
  <c r="P3463" s="1"/>
  <c r="M3464" a="1"/>
  <c r="M3464" s="1"/>
  <c r="P3464" s="1"/>
  <c r="M3465" a="1"/>
  <c r="M3465" s="1"/>
  <c r="P3465" s="1"/>
  <c r="M3466" a="1"/>
  <c r="M3466" s="1"/>
  <c r="P3466" s="1"/>
  <c r="M3467" a="1"/>
  <c r="M3467" s="1"/>
  <c r="P3467" s="1"/>
  <c r="M3468" a="1"/>
  <c r="M3468" s="1"/>
  <c r="P3468" s="1"/>
  <c r="M3469" a="1"/>
  <c r="M3469" s="1"/>
  <c r="P3469" s="1"/>
  <c r="M3470" a="1"/>
  <c r="M3470" s="1"/>
  <c r="P3470" s="1"/>
  <c r="M3471" a="1"/>
  <c r="M3471" s="1"/>
  <c r="P3471" s="1"/>
  <c r="M3472" a="1"/>
  <c r="M3472" s="1"/>
  <c r="P3472" s="1"/>
  <c r="M3473" a="1"/>
  <c r="M3473" s="1"/>
  <c r="P3473" s="1"/>
  <c r="M3474" a="1"/>
  <c r="M3474" s="1"/>
  <c r="P3474" s="1"/>
  <c r="M3475" a="1"/>
  <c r="M3475" s="1"/>
  <c r="P3475" s="1"/>
  <c r="M3476" a="1"/>
  <c r="M3476" s="1"/>
  <c r="P3476" s="1"/>
  <c r="M3477" a="1"/>
  <c r="M3477" s="1"/>
  <c r="P3477" s="1"/>
  <c r="M3478" a="1"/>
  <c r="M3478" s="1"/>
  <c r="P3478" s="1"/>
  <c r="M3479" a="1"/>
  <c r="M3479" s="1"/>
  <c r="P3479" s="1"/>
  <c r="M3480" a="1"/>
  <c r="M3480" s="1"/>
  <c r="P3480" s="1"/>
  <c r="M3481" a="1"/>
  <c r="M3481" s="1"/>
  <c r="P3481" s="1"/>
  <c r="M3482" a="1"/>
  <c r="M3482" s="1"/>
  <c r="P3482" s="1"/>
  <c r="M3483" a="1"/>
  <c r="M3483" s="1"/>
  <c r="P3483" s="1"/>
  <c r="M3484" a="1"/>
  <c r="M3484" s="1"/>
  <c r="P3484" s="1"/>
  <c r="M3485" a="1"/>
  <c r="M3485" s="1"/>
  <c r="P3485" s="1"/>
  <c r="M3486" a="1"/>
  <c r="M3486" s="1"/>
  <c r="P3486" s="1"/>
  <c r="M3487" a="1"/>
  <c r="M3487" s="1"/>
  <c r="P3487" s="1"/>
  <c r="M3488" a="1"/>
  <c r="M3488" s="1"/>
  <c r="P3488" s="1"/>
  <c r="M3489" a="1"/>
  <c r="M3489" s="1"/>
  <c r="P3489" s="1"/>
  <c r="M3490" a="1"/>
  <c r="M3490" s="1"/>
  <c r="P3490" s="1"/>
  <c r="M3491" a="1"/>
  <c r="M3491" s="1"/>
  <c r="P3491" s="1"/>
  <c r="M3492" a="1"/>
  <c r="M3492" s="1"/>
  <c r="P3492" s="1"/>
  <c r="M3493" a="1"/>
  <c r="M3493" s="1"/>
  <c r="P3493" s="1"/>
  <c r="M3494" a="1"/>
  <c r="M3494" s="1"/>
  <c r="P3494" s="1"/>
  <c r="M3495" a="1"/>
  <c r="M3495" s="1"/>
  <c r="P3495" s="1"/>
  <c r="M3496" a="1"/>
  <c r="M3496" s="1"/>
  <c r="P3496" s="1"/>
  <c r="M3497" a="1"/>
  <c r="M3497" s="1"/>
  <c r="P3497" s="1"/>
  <c r="M3498" a="1"/>
  <c r="M3498" s="1"/>
  <c r="P3498" s="1"/>
  <c r="M3499" a="1"/>
  <c r="M3499" s="1"/>
  <c r="P3499" s="1"/>
  <c r="M3500" a="1"/>
  <c r="M3500" s="1"/>
  <c r="P3500" s="1"/>
  <c r="M3501" a="1"/>
  <c r="M3501" s="1"/>
  <c r="P3501" s="1"/>
  <c r="M3502" a="1"/>
  <c r="M3502" s="1"/>
  <c r="P3502" s="1"/>
  <c r="M3503" a="1"/>
  <c r="M3503" s="1"/>
  <c r="P3503" s="1"/>
  <c r="M3504" a="1"/>
  <c r="M3504" s="1"/>
  <c r="P3504" s="1"/>
  <c r="M3505" a="1"/>
  <c r="M3505" s="1"/>
  <c r="P3505" s="1"/>
  <c r="M3506" a="1"/>
  <c r="M3506" s="1"/>
  <c r="P3506" s="1"/>
  <c r="M3507" a="1"/>
  <c r="M3507" s="1"/>
  <c r="P3507" s="1"/>
  <c r="M3508" a="1"/>
  <c r="M3508" s="1"/>
  <c r="P3508" s="1"/>
  <c r="M3509" a="1"/>
  <c r="M3509" s="1"/>
  <c r="P3509" s="1"/>
  <c r="M3510" a="1"/>
  <c r="M3510" s="1"/>
  <c r="P3510" s="1"/>
  <c r="M3511" a="1"/>
  <c r="M3511" s="1"/>
  <c r="P3511" s="1"/>
  <c r="M3512" a="1"/>
  <c r="M3512" s="1"/>
  <c r="P3512" s="1"/>
  <c r="M3513" a="1"/>
  <c r="M3513" s="1"/>
  <c r="P3513" s="1"/>
  <c r="M3514" a="1"/>
  <c r="M3514" s="1"/>
  <c r="P3514" s="1"/>
  <c r="M3515" a="1"/>
  <c r="M3515" s="1"/>
  <c r="P3515" s="1"/>
  <c r="M3516" a="1"/>
  <c r="M3516" s="1"/>
  <c r="P3516" s="1"/>
  <c r="M3517" a="1"/>
  <c r="M3517" s="1"/>
  <c r="P3517" s="1"/>
  <c r="M3518" a="1"/>
  <c r="M3518" s="1"/>
  <c r="P3518" s="1"/>
  <c r="M3519" a="1"/>
  <c r="M3519" s="1"/>
  <c r="P3519" s="1"/>
  <c r="M3520" a="1"/>
  <c r="M3520" s="1"/>
  <c r="P3520" s="1"/>
  <c r="M3521" a="1"/>
  <c r="M3521" s="1"/>
  <c r="P3521" s="1"/>
  <c r="M3522" a="1"/>
  <c r="M3522" s="1"/>
  <c r="P3522" s="1"/>
  <c r="M3523" a="1"/>
  <c r="M3523" s="1"/>
  <c r="P3523" s="1"/>
  <c r="M3524" a="1"/>
  <c r="M3524" s="1"/>
  <c r="P3524" s="1"/>
  <c r="M3525" a="1"/>
  <c r="M3525" s="1"/>
  <c r="P3525" s="1"/>
  <c r="M3526" a="1"/>
  <c r="M3526" s="1"/>
  <c r="P3526" s="1"/>
  <c r="M3527" a="1"/>
  <c r="M3527" s="1"/>
  <c r="P3527" s="1"/>
  <c r="M3528" a="1"/>
  <c r="M3528" s="1"/>
  <c r="P3528" s="1"/>
  <c r="M3529" a="1"/>
  <c r="M3529" s="1"/>
  <c r="P3529" s="1"/>
  <c r="M3530" a="1"/>
  <c r="M3530" s="1"/>
  <c r="P3530" s="1"/>
  <c r="M3531" a="1"/>
  <c r="M3531" s="1"/>
  <c r="P3531" s="1"/>
  <c r="M3532" a="1"/>
  <c r="M3532" s="1"/>
  <c r="P3532" s="1"/>
  <c r="M3533" a="1"/>
  <c r="M3533" s="1"/>
  <c r="P3533" s="1"/>
  <c r="M3534" a="1"/>
  <c r="M3534" s="1"/>
  <c r="P3534" s="1"/>
  <c r="M3535" a="1"/>
  <c r="M3535" s="1"/>
  <c r="P3535" s="1"/>
  <c r="M3536" a="1"/>
  <c r="M3536" s="1"/>
  <c r="P3536" s="1"/>
  <c r="M3537" a="1"/>
  <c r="M3537" s="1"/>
  <c r="P3537" s="1"/>
  <c r="M3538" a="1"/>
  <c r="M3538" s="1"/>
  <c r="P3538" s="1"/>
  <c r="M3539" a="1"/>
  <c r="M3539" s="1"/>
  <c r="P3539" s="1"/>
  <c r="M3540" a="1"/>
  <c r="M3540" s="1"/>
  <c r="P3540" s="1"/>
  <c r="M3541" a="1"/>
  <c r="M3541" s="1"/>
  <c r="P3541" s="1"/>
  <c r="M3542" a="1"/>
  <c r="M3542" s="1"/>
  <c r="P3542" s="1"/>
  <c r="M3543" a="1"/>
  <c r="M3543" s="1"/>
  <c r="P3543" s="1"/>
  <c r="M3544" a="1"/>
  <c r="M3544" s="1"/>
  <c r="P3544" s="1"/>
  <c r="M3545" a="1"/>
  <c r="M3545" s="1"/>
  <c r="P3545" s="1"/>
  <c r="M3546" a="1"/>
  <c r="M3546" s="1"/>
  <c r="P3546" s="1"/>
  <c r="M3547" a="1"/>
  <c r="M3547" s="1"/>
  <c r="P3547" s="1"/>
  <c r="M3548" a="1"/>
  <c r="M3548" s="1"/>
  <c r="P3548" s="1"/>
  <c r="M3549" a="1"/>
  <c r="M3549" s="1"/>
  <c r="P3549" s="1"/>
  <c r="M3550" a="1"/>
  <c r="M3550" s="1"/>
  <c r="P3550" s="1"/>
  <c r="M3551" a="1"/>
  <c r="M3551" s="1"/>
  <c r="P3551" s="1"/>
  <c r="M3552" a="1"/>
  <c r="M3552" s="1"/>
  <c r="P3552" s="1"/>
  <c r="M3553" a="1"/>
  <c r="M3553" s="1"/>
  <c r="P3553" s="1"/>
  <c r="M3554" a="1"/>
  <c r="M3554" s="1"/>
  <c r="P3554" s="1"/>
  <c r="M3555" a="1"/>
  <c r="M3555" s="1"/>
  <c r="P3555" s="1"/>
  <c r="M3556" a="1"/>
  <c r="M3556" s="1"/>
  <c r="P3556" s="1"/>
  <c r="M3557" a="1"/>
  <c r="M3557" s="1"/>
  <c r="P3557" s="1"/>
  <c r="M3558" a="1"/>
  <c r="M3558" s="1"/>
  <c r="P3558" s="1"/>
  <c r="M3559" a="1"/>
  <c r="M3559" s="1"/>
  <c r="P3559" s="1"/>
  <c r="M3560" a="1"/>
  <c r="M3560" s="1"/>
  <c r="P3560" s="1"/>
  <c r="M3561" a="1"/>
  <c r="M3561" s="1"/>
  <c r="P3561" s="1"/>
  <c r="M3562" a="1"/>
  <c r="M3562" s="1"/>
  <c r="P3562" s="1"/>
  <c r="M3563" a="1"/>
  <c r="M3563" s="1"/>
  <c r="P3563" s="1"/>
  <c r="M3564" a="1"/>
  <c r="M3564" s="1"/>
  <c r="P3564" s="1"/>
  <c r="M3565" a="1"/>
  <c r="M3565" s="1"/>
  <c r="P3565" s="1"/>
  <c r="M3566" a="1"/>
  <c r="M3566" s="1"/>
  <c r="P3566" s="1"/>
  <c r="M3567" a="1"/>
  <c r="M3567" s="1"/>
  <c r="P3567" s="1"/>
  <c r="M3568" a="1"/>
  <c r="M3568" s="1"/>
  <c r="P3568" s="1"/>
  <c r="M3569" a="1"/>
  <c r="M3569" s="1"/>
  <c r="P3569" s="1"/>
  <c r="M3570" a="1"/>
  <c r="M3570" s="1"/>
  <c r="P3570" s="1"/>
  <c r="M3571" a="1"/>
  <c r="M3571" s="1"/>
  <c r="P3571" s="1"/>
  <c r="M3572" a="1"/>
  <c r="M3572" s="1"/>
  <c r="P3572" s="1"/>
  <c r="M3573" a="1"/>
  <c r="M3573" s="1"/>
  <c r="P3573" s="1"/>
  <c r="M3574" a="1"/>
  <c r="M3574" s="1"/>
  <c r="P3574" s="1"/>
  <c r="M3575" a="1"/>
  <c r="M3575" s="1"/>
  <c r="P3575" s="1"/>
  <c r="M3576" a="1"/>
  <c r="M3576" s="1"/>
  <c r="P3576" s="1"/>
  <c r="M3577" a="1"/>
  <c r="M3577" s="1"/>
  <c r="P3577" s="1"/>
  <c r="M3578" a="1"/>
  <c r="M3578" s="1"/>
  <c r="P3578" s="1"/>
  <c r="M3579" a="1"/>
  <c r="M3579" s="1"/>
  <c r="P3579" s="1"/>
  <c r="M3580" a="1"/>
  <c r="M3580" s="1"/>
  <c r="P3580" s="1"/>
  <c r="M3581" a="1"/>
  <c r="M3581" s="1"/>
  <c r="P3581" s="1"/>
  <c r="M3582" a="1"/>
  <c r="M3582" s="1"/>
  <c r="P3582" s="1"/>
  <c r="M3583" a="1"/>
  <c r="M3583" s="1"/>
  <c r="P3583" s="1"/>
  <c r="M3584" a="1"/>
  <c r="M3584" s="1"/>
  <c r="P3584" s="1"/>
  <c r="M3585" a="1"/>
  <c r="M3585" s="1"/>
  <c r="P3585" s="1"/>
  <c r="M3586" a="1"/>
  <c r="M3586" s="1"/>
  <c r="P3586" s="1"/>
  <c r="M3587" a="1"/>
  <c r="M3587" s="1"/>
  <c r="P3587" s="1"/>
  <c r="M3588" a="1"/>
  <c r="M3588" s="1"/>
  <c r="P3588" s="1"/>
  <c r="M3589" a="1"/>
  <c r="M3589" s="1"/>
  <c r="P3589" s="1"/>
  <c r="M3590" a="1"/>
  <c r="M3590" s="1"/>
  <c r="P3590" s="1"/>
  <c r="M3591" a="1"/>
  <c r="M3591" s="1"/>
  <c r="P3591" s="1"/>
  <c r="M3592" a="1"/>
  <c r="M3592" s="1"/>
  <c r="P3592" s="1"/>
  <c r="M3593" a="1"/>
  <c r="M3593" s="1"/>
  <c r="P3593" s="1"/>
  <c r="M3594" a="1"/>
  <c r="M3594" s="1"/>
  <c r="P3594" s="1"/>
  <c r="M3595" a="1"/>
  <c r="M3595" s="1"/>
  <c r="P3595" s="1"/>
  <c r="M3596" a="1"/>
  <c r="M3596" s="1"/>
  <c r="P3596" s="1"/>
  <c r="M3597" a="1"/>
  <c r="M3597" s="1"/>
  <c r="P3597" s="1"/>
  <c r="M3598" a="1"/>
  <c r="M3598" s="1"/>
  <c r="P3598" s="1"/>
  <c r="M3599" a="1"/>
  <c r="M3599" s="1"/>
  <c r="P3599" s="1"/>
  <c r="M3600" a="1"/>
  <c r="M3600" s="1"/>
  <c r="P3600" s="1"/>
  <c r="M3601" a="1"/>
  <c r="M3601" s="1"/>
  <c r="P3601" s="1"/>
  <c r="M3602" a="1"/>
  <c r="M3602" s="1"/>
  <c r="P3602" s="1"/>
  <c r="M3603" a="1"/>
  <c r="M3603" s="1"/>
  <c r="P3603" s="1"/>
  <c r="M3604" a="1"/>
  <c r="M3604" s="1"/>
  <c r="P3604" s="1"/>
  <c r="M3605" a="1"/>
  <c r="M3605" s="1"/>
  <c r="P3605" s="1"/>
  <c r="M3606" a="1"/>
  <c r="M3606" s="1"/>
  <c r="P3606" s="1"/>
  <c r="M3607" a="1"/>
  <c r="M3607" s="1"/>
  <c r="P3607" s="1"/>
  <c r="M3608" a="1"/>
  <c r="M3608" s="1"/>
  <c r="P3608" s="1"/>
  <c r="M3609" a="1"/>
  <c r="M3609" s="1"/>
  <c r="P3609" s="1"/>
  <c r="M3610" a="1"/>
  <c r="M3610" s="1"/>
  <c r="P3610" s="1"/>
  <c r="M3611" a="1"/>
  <c r="M3611" s="1"/>
  <c r="P3611" s="1"/>
  <c r="M3612" a="1"/>
  <c r="M3612" s="1"/>
  <c r="P3612" s="1"/>
  <c r="M3613" a="1"/>
  <c r="M3613" s="1"/>
  <c r="P3613" s="1"/>
  <c r="M3614" a="1"/>
  <c r="M3614" s="1"/>
  <c r="P3614" s="1"/>
  <c r="M3615" a="1"/>
  <c r="M3615" s="1"/>
  <c r="P3615" s="1"/>
  <c r="M3616" a="1"/>
  <c r="M3616" s="1"/>
  <c r="P3616" s="1"/>
  <c r="M3617" a="1"/>
  <c r="M3617" s="1"/>
  <c r="P3617" s="1"/>
  <c r="M3618" a="1"/>
  <c r="M3618" s="1"/>
  <c r="P3618" s="1"/>
  <c r="M3619" a="1"/>
  <c r="M3619" s="1"/>
  <c r="P3619" s="1"/>
  <c r="M3620" a="1"/>
  <c r="M3620" s="1"/>
  <c r="P3620" s="1"/>
  <c r="M3621" a="1"/>
  <c r="M3621" s="1"/>
  <c r="P3621" s="1"/>
  <c r="M3622" a="1"/>
  <c r="M3622" s="1"/>
  <c r="P3622" s="1"/>
  <c r="M3623" a="1"/>
  <c r="M3623" s="1"/>
  <c r="P3623" s="1"/>
  <c r="M3624" a="1"/>
  <c r="M3624" s="1"/>
  <c r="P3624" s="1"/>
  <c r="M3625" a="1"/>
  <c r="M3625" s="1"/>
  <c r="P3625" s="1"/>
  <c r="M3626" a="1"/>
  <c r="M3626" s="1"/>
  <c r="P3626" s="1"/>
  <c r="M3627" a="1"/>
  <c r="M3627" s="1"/>
  <c r="P3627" s="1"/>
  <c r="M3628" a="1"/>
  <c r="M3628" s="1"/>
  <c r="P3628" s="1"/>
  <c r="M3629" a="1"/>
  <c r="M3629" s="1"/>
  <c r="P3629" s="1"/>
  <c r="M3630" a="1"/>
  <c r="M3630" s="1"/>
  <c r="P3630" s="1"/>
  <c r="M3631" a="1"/>
  <c r="M3631" s="1"/>
  <c r="P3631" s="1"/>
  <c r="M3632" a="1"/>
  <c r="M3632" s="1"/>
  <c r="P3632" s="1"/>
  <c r="M3633" a="1"/>
  <c r="M3633" s="1"/>
  <c r="P3633" s="1"/>
  <c r="M3634" a="1"/>
  <c r="M3634" s="1"/>
  <c r="P3634" s="1"/>
  <c r="M3635" a="1"/>
  <c r="M3635" s="1"/>
  <c r="P3635" s="1"/>
  <c r="M3636" a="1"/>
  <c r="M3636" s="1"/>
  <c r="P3636" s="1"/>
  <c r="M3637" a="1"/>
  <c r="M3637" s="1"/>
  <c r="P3637" s="1"/>
  <c r="M3638" a="1"/>
  <c r="M3638" s="1"/>
  <c r="P3638" s="1"/>
  <c r="M3639" a="1"/>
  <c r="M3639" s="1"/>
  <c r="P3639" s="1"/>
  <c r="M3640" a="1"/>
  <c r="M3640" s="1"/>
  <c r="P3640" s="1"/>
  <c r="M3641" a="1"/>
  <c r="M3641" s="1"/>
  <c r="P3641" s="1"/>
  <c r="M3642" a="1"/>
  <c r="M3642" s="1"/>
  <c r="P3642" s="1"/>
  <c r="M3643" a="1"/>
  <c r="M3643" s="1"/>
  <c r="P3643" s="1"/>
  <c r="M3644" a="1"/>
  <c r="M3644" s="1"/>
  <c r="P3644" s="1"/>
  <c r="M3645" a="1"/>
  <c r="M3645" s="1"/>
  <c r="P3645" s="1"/>
  <c r="M3646" a="1"/>
  <c r="M3646" s="1"/>
  <c r="P3646" s="1"/>
  <c r="M3647" a="1"/>
  <c r="M3647" s="1"/>
  <c r="P3647" s="1"/>
  <c r="M3648" a="1"/>
  <c r="M3648" s="1"/>
  <c r="P3648" s="1"/>
  <c r="M3649" a="1"/>
  <c r="M3649" s="1"/>
  <c r="P3649" s="1"/>
  <c r="M3650" a="1"/>
  <c r="M3650" s="1"/>
  <c r="P3650" s="1"/>
  <c r="M3651" a="1"/>
  <c r="M3651" s="1"/>
  <c r="P3651" s="1"/>
  <c r="M3652" a="1"/>
  <c r="M3652" s="1"/>
  <c r="P3652" s="1"/>
  <c r="M3653" a="1"/>
  <c r="M3653" s="1"/>
  <c r="P3653" s="1"/>
  <c r="M3654" a="1"/>
  <c r="M3654" s="1"/>
  <c r="P3654" s="1"/>
  <c r="M3655" a="1"/>
  <c r="M3655" s="1"/>
  <c r="P3655" s="1"/>
  <c r="M3656" a="1"/>
  <c r="M3656" s="1"/>
  <c r="P3656" s="1"/>
  <c r="M3657" a="1"/>
  <c r="M3657" s="1"/>
  <c r="P3657" s="1"/>
  <c r="M3658" a="1"/>
  <c r="M3658" s="1"/>
  <c r="P3658" s="1"/>
  <c r="M3659" a="1"/>
  <c r="M3659" s="1"/>
  <c r="P3659" s="1"/>
  <c r="M3660" a="1"/>
  <c r="M3660" s="1"/>
  <c r="P3660" s="1"/>
  <c r="M3661" a="1"/>
  <c r="M3661" s="1"/>
  <c r="P3661" s="1"/>
  <c r="M3662" a="1"/>
  <c r="M3662" s="1"/>
  <c r="P3662" s="1"/>
  <c r="M3663" a="1"/>
  <c r="M3663" s="1"/>
  <c r="P3663" s="1"/>
  <c r="M3664" a="1"/>
  <c r="M3664" s="1"/>
  <c r="P3664" s="1"/>
  <c r="M3665" a="1"/>
  <c r="M3665" s="1"/>
  <c r="P3665" s="1"/>
  <c r="M3666" a="1"/>
  <c r="M3666" s="1"/>
  <c r="P3666" s="1"/>
  <c r="M3667" a="1"/>
  <c r="M3667" s="1"/>
  <c r="P3667" s="1"/>
  <c r="M3668" a="1"/>
  <c r="M3668" s="1"/>
  <c r="P3668" s="1"/>
  <c r="M3669" a="1"/>
  <c r="M3669" s="1"/>
  <c r="P3669" s="1"/>
  <c r="M3670" a="1"/>
  <c r="M3670" s="1"/>
  <c r="P3670" s="1"/>
  <c r="M3671" a="1"/>
  <c r="M3671" s="1"/>
  <c r="P3671" s="1"/>
  <c r="M3672" a="1"/>
  <c r="M3672" s="1"/>
  <c r="P3672" s="1"/>
  <c r="M3673" a="1"/>
  <c r="M3673" s="1"/>
  <c r="P3673" s="1"/>
  <c r="M3674" a="1"/>
  <c r="M3674" s="1"/>
  <c r="P3674" s="1"/>
  <c r="M3675" a="1"/>
  <c r="M3675" s="1"/>
  <c r="P3675" s="1"/>
  <c r="M3676" a="1"/>
  <c r="M3676" s="1"/>
  <c r="P3676" s="1"/>
  <c r="M3677" a="1"/>
  <c r="M3677" s="1"/>
  <c r="P3677" s="1"/>
  <c r="M3678" a="1"/>
  <c r="M3678" s="1"/>
  <c r="P3678" s="1"/>
  <c r="M3679" a="1"/>
  <c r="M3679" s="1"/>
  <c r="P3679" s="1"/>
  <c r="M3680" a="1"/>
  <c r="M3680" s="1"/>
  <c r="P3680" s="1"/>
  <c r="M3681" a="1"/>
  <c r="M3681" s="1"/>
  <c r="P3681" s="1"/>
  <c r="M3682" a="1"/>
  <c r="M3682" s="1"/>
  <c r="P3682" s="1"/>
  <c r="M3683" a="1"/>
  <c r="M3683" s="1"/>
  <c r="P3683" s="1"/>
  <c r="M3684" a="1"/>
  <c r="M3684" s="1"/>
  <c r="P3684" s="1"/>
  <c r="M3685" a="1"/>
  <c r="M3685" s="1"/>
  <c r="P3685" s="1"/>
  <c r="M3686" a="1"/>
  <c r="M3686" s="1"/>
  <c r="P3686" s="1"/>
  <c r="M3687" a="1"/>
  <c r="M3687" s="1"/>
  <c r="P3687" s="1"/>
  <c r="M3688" a="1"/>
  <c r="M3688" s="1"/>
  <c r="P3688" s="1"/>
  <c r="M3689" a="1"/>
  <c r="M3689" s="1"/>
  <c r="P3689" s="1"/>
  <c r="M3690" a="1"/>
  <c r="M3690" s="1"/>
  <c r="P3690" s="1"/>
  <c r="M3691" a="1"/>
  <c r="M3691" s="1"/>
  <c r="P3691" s="1"/>
  <c r="M3692" a="1"/>
  <c r="M3692" s="1"/>
  <c r="P3692" s="1"/>
  <c r="M3693" a="1"/>
  <c r="M3693" s="1"/>
  <c r="P3693" s="1"/>
  <c r="M3694" a="1"/>
  <c r="M3694" s="1"/>
  <c r="P3694" s="1"/>
  <c r="M3695" a="1"/>
  <c r="M3695" s="1"/>
  <c r="P3695" s="1"/>
  <c r="M3696" a="1"/>
  <c r="M3696" s="1"/>
  <c r="P3696" s="1"/>
  <c r="M3697" a="1"/>
  <c r="M3697" s="1"/>
  <c r="P3697" s="1"/>
  <c r="M3698" a="1"/>
  <c r="M3698" s="1"/>
  <c r="P3698" s="1"/>
  <c r="M3699" a="1"/>
  <c r="M3699" s="1"/>
  <c r="P3699" s="1"/>
  <c r="M3700" a="1"/>
  <c r="M3700" s="1"/>
  <c r="P3700" s="1"/>
  <c r="M3701" a="1"/>
  <c r="M3701" s="1"/>
  <c r="P3701" s="1"/>
  <c r="M3702" a="1"/>
  <c r="M3702" s="1"/>
  <c r="P3702" s="1"/>
  <c r="M3703" a="1"/>
  <c r="M3703" s="1"/>
  <c r="P3703" s="1"/>
  <c r="M3704" a="1"/>
  <c r="M3704" s="1"/>
  <c r="P3704" s="1"/>
  <c r="M3705" a="1"/>
  <c r="M3705" s="1"/>
  <c r="P3705" s="1"/>
  <c r="M3706" a="1"/>
  <c r="M3706" s="1"/>
  <c r="P3706" s="1"/>
  <c r="M3707" a="1"/>
  <c r="M3707" s="1"/>
  <c r="P3707" s="1"/>
  <c r="M3708" a="1"/>
  <c r="M3708" s="1"/>
  <c r="P3708" s="1"/>
  <c r="M3709" a="1"/>
  <c r="M3709" s="1"/>
  <c r="P3709" s="1"/>
  <c r="M3710" a="1"/>
  <c r="M3710" s="1"/>
  <c r="P3710" s="1"/>
  <c r="M3711" a="1"/>
  <c r="M3711" s="1"/>
  <c r="P3711" s="1"/>
  <c r="M3712" a="1"/>
  <c r="M3712" s="1"/>
  <c r="P3712" s="1"/>
  <c r="M3713" a="1"/>
  <c r="M3713" s="1"/>
  <c r="P3713" s="1"/>
  <c r="M3714" a="1"/>
  <c r="M3714" s="1"/>
  <c r="P3714" s="1"/>
  <c r="M3715" a="1"/>
  <c r="M3715" s="1"/>
  <c r="P3715" s="1"/>
  <c r="M3716" a="1"/>
  <c r="M3716" s="1"/>
  <c r="P3716" s="1"/>
  <c r="M3717" a="1"/>
  <c r="M3717" s="1"/>
  <c r="P3717" s="1"/>
  <c r="M3718" a="1"/>
  <c r="M3718" s="1"/>
  <c r="P3718" s="1"/>
  <c r="M3719" a="1"/>
  <c r="M3719" s="1"/>
  <c r="P3719" s="1"/>
  <c r="M3720" a="1"/>
  <c r="M3720" s="1"/>
  <c r="P3720" s="1"/>
  <c r="M3721" a="1"/>
  <c r="M3721" s="1"/>
  <c r="P3721" s="1"/>
  <c r="M3722" a="1"/>
  <c r="M3722" s="1"/>
  <c r="P3722" s="1"/>
  <c r="M3723" a="1"/>
  <c r="M3723" s="1"/>
  <c r="P3723" s="1"/>
  <c r="M3724" a="1"/>
  <c r="M3724" s="1"/>
  <c r="P3724" s="1"/>
  <c r="M3725" a="1"/>
  <c r="M3725" s="1"/>
  <c r="P3725" s="1"/>
  <c r="M3726" a="1"/>
  <c r="M3726" s="1"/>
  <c r="P3726" s="1"/>
  <c r="M3727" a="1"/>
  <c r="M3727" s="1"/>
  <c r="P3727" s="1"/>
  <c r="M3728" a="1"/>
  <c r="M3728" s="1"/>
  <c r="P3728" s="1"/>
  <c r="M3729" a="1"/>
  <c r="M3729" s="1"/>
  <c r="P3729" s="1"/>
  <c r="M3730" a="1"/>
  <c r="M3730" s="1"/>
  <c r="P3730" s="1"/>
  <c r="M3731" a="1"/>
  <c r="M3731" s="1"/>
  <c r="P3731" s="1"/>
  <c r="M3732" a="1"/>
  <c r="M3732" s="1"/>
  <c r="P3732" s="1"/>
  <c r="M3733" a="1"/>
  <c r="M3733" s="1"/>
  <c r="P3733" s="1"/>
  <c r="M3734" a="1"/>
  <c r="M3734" s="1"/>
  <c r="P3734" s="1"/>
  <c r="M3735" a="1"/>
  <c r="M3735" s="1"/>
  <c r="P3735" s="1"/>
  <c r="M3736" a="1"/>
  <c r="M3736" s="1"/>
  <c r="P3736" s="1"/>
  <c r="M3737" a="1"/>
  <c r="M3737" s="1"/>
  <c r="P3737" s="1"/>
  <c r="M3738" a="1"/>
  <c r="M3738" s="1"/>
  <c r="P3738" s="1"/>
  <c r="M3739" a="1"/>
  <c r="M3739" s="1"/>
  <c r="P3739" s="1"/>
  <c r="M3740" a="1"/>
  <c r="M3740" s="1"/>
  <c r="P3740" s="1"/>
  <c r="M3741" a="1"/>
  <c r="M3741" s="1"/>
  <c r="P3741" s="1"/>
  <c r="M3742" a="1"/>
  <c r="M3742" s="1"/>
  <c r="P3742" s="1"/>
  <c r="M3743" a="1"/>
  <c r="M3743" s="1"/>
  <c r="P3743" s="1"/>
  <c r="M3744" a="1"/>
  <c r="M3744" s="1"/>
  <c r="P3744" s="1"/>
  <c r="M3745" a="1"/>
  <c r="M3745" s="1"/>
  <c r="P3745" s="1"/>
  <c r="M3746" a="1"/>
  <c r="M3746" s="1"/>
  <c r="P3746" s="1"/>
  <c r="M3747" a="1"/>
  <c r="M3747" s="1"/>
  <c r="P3747" s="1"/>
  <c r="M3748" a="1"/>
  <c r="M3748" s="1"/>
  <c r="P3748" s="1"/>
  <c r="M3749" a="1"/>
  <c r="M3749" s="1"/>
  <c r="P3749" s="1"/>
  <c r="M3750" a="1"/>
  <c r="M3750" s="1"/>
  <c r="P3750" s="1"/>
  <c r="M3751" a="1"/>
  <c r="M3751" s="1"/>
  <c r="P3751" s="1"/>
  <c r="M3752" a="1"/>
  <c r="M3752" s="1"/>
  <c r="P3752" s="1"/>
  <c r="M3753" a="1"/>
  <c r="M3753" s="1"/>
  <c r="P3753" s="1"/>
  <c r="M3754" a="1"/>
  <c r="M3754" s="1"/>
  <c r="P3754" s="1"/>
  <c r="M3755" a="1"/>
  <c r="M3755" s="1"/>
  <c r="P3755" s="1"/>
  <c r="M3756" a="1"/>
  <c r="M3756" s="1"/>
  <c r="P3756" s="1"/>
  <c r="M3757" a="1"/>
  <c r="M3757" s="1"/>
  <c r="P3757" s="1"/>
  <c r="M3758" a="1"/>
  <c r="M3758" s="1"/>
  <c r="P3758" s="1"/>
  <c r="M3759" a="1"/>
  <c r="M3759" s="1"/>
  <c r="P3759" s="1"/>
  <c r="M3760" a="1"/>
  <c r="M3760" s="1"/>
  <c r="P3760" s="1"/>
  <c r="M3761" a="1"/>
  <c r="M3761" s="1"/>
  <c r="P3761" s="1"/>
  <c r="M3762" a="1"/>
  <c r="M3762" s="1"/>
  <c r="P3762" s="1"/>
  <c r="M3763" a="1"/>
  <c r="M3763" s="1"/>
  <c r="P3763" s="1"/>
  <c r="M3764" a="1"/>
  <c r="M3764" s="1"/>
  <c r="P3764" s="1"/>
  <c r="M3765" a="1"/>
  <c r="M3765" s="1"/>
  <c r="P3765" s="1"/>
  <c r="M3766" a="1"/>
  <c r="M3766" s="1"/>
  <c r="P3766" s="1"/>
  <c r="M3767" a="1"/>
  <c r="M3767" s="1"/>
  <c r="P3767" s="1"/>
  <c r="M3768" a="1"/>
  <c r="M3768" s="1"/>
  <c r="P3768" s="1"/>
  <c r="M3769" a="1"/>
  <c r="M3769" s="1"/>
  <c r="P3769" s="1"/>
  <c r="M3770" a="1"/>
  <c r="M3770" s="1"/>
  <c r="P3770" s="1"/>
  <c r="M3771" a="1"/>
  <c r="M3771" s="1"/>
  <c r="P3771" s="1"/>
  <c r="M3772" a="1"/>
  <c r="M3772" s="1"/>
  <c r="P3772" s="1"/>
  <c r="M3773" a="1"/>
  <c r="M3773" s="1"/>
  <c r="P3773" s="1"/>
  <c r="M3774" a="1"/>
  <c r="M3774" s="1"/>
  <c r="P3774" s="1"/>
  <c r="M3775" a="1"/>
  <c r="M3775" s="1"/>
  <c r="P3775" s="1"/>
  <c r="M3776" a="1"/>
  <c r="M3776" s="1"/>
  <c r="P3776" s="1"/>
  <c r="M3777" a="1"/>
  <c r="M3777" s="1"/>
  <c r="P3777" s="1"/>
  <c r="M3778" a="1"/>
  <c r="M3778" s="1"/>
  <c r="P3778" s="1"/>
  <c r="M3779" a="1"/>
  <c r="M3779" s="1"/>
  <c r="P3779" s="1"/>
  <c r="M3780" a="1"/>
  <c r="M3780" s="1"/>
  <c r="P3780" s="1"/>
  <c r="M3781" a="1"/>
  <c r="M3781" s="1"/>
  <c r="P3781" s="1"/>
  <c r="M3782" a="1"/>
  <c r="M3782" s="1"/>
  <c r="P3782" s="1"/>
  <c r="M3783" a="1"/>
  <c r="M3783" s="1"/>
  <c r="P3783" s="1"/>
  <c r="M3784" a="1"/>
  <c r="M3784" s="1"/>
  <c r="P3784" s="1"/>
  <c r="M3785" a="1"/>
  <c r="M3785" s="1"/>
  <c r="P3785" s="1"/>
  <c r="M3786" a="1"/>
  <c r="M3786" s="1"/>
  <c r="P3786" s="1"/>
  <c r="M3787" a="1"/>
  <c r="M3787" s="1"/>
  <c r="P3787" s="1"/>
  <c r="M3788" a="1"/>
  <c r="M3788" s="1"/>
  <c r="P3788" s="1"/>
  <c r="M3789" a="1"/>
  <c r="M3789" s="1"/>
  <c r="P3789" s="1"/>
  <c r="M3790" a="1"/>
  <c r="M3790" s="1"/>
  <c r="P3790" s="1"/>
  <c r="M3791" a="1"/>
  <c r="M3791" s="1"/>
  <c r="P3791" s="1"/>
  <c r="M3792" a="1"/>
  <c r="M3792" s="1"/>
  <c r="P3792" s="1"/>
  <c r="M3793" a="1"/>
  <c r="M3793" s="1"/>
  <c r="P3793" s="1"/>
  <c r="M3794" a="1"/>
  <c r="M3794" s="1"/>
  <c r="P3794" s="1"/>
  <c r="M3795" a="1"/>
  <c r="M3795" s="1"/>
  <c r="P3795" s="1"/>
  <c r="M3796" a="1"/>
  <c r="M3796" s="1"/>
  <c r="P3796" s="1"/>
  <c r="M3797" a="1"/>
  <c r="M3797" s="1"/>
  <c r="P3797" s="1"/>
  <c r="M3798" a="1"/>
  <c r="M3798" s="1"/>
  <c r="P3798" s="1"/>
  <c r="M3799" a="1"/>
  <c r="M3799" s="1"/>
  <c r="P3799" s="1"/>
  <c r="M3800" a="1"/>
  <c r="M3800" s="1"/>
  <c r="P3800" s="1"/>
  <c r="M3801" a="1"/>
  <c r="M3801" s="1"/>
  <c r="P3801" s="1"/>
  <c r="M3802" a="1"/>
  <c r="M3802" s="1"/>
  <c r="P3802" s="1"/>
  <c r="M3803" a="1"/>
  <c r="M3803" s="1"/>
  <c r="P3803" s="1"/>
  <c r="M3804" a="1"/>
  <c r="M3804" s="1"/>
  <c r="P3804" s="1"/>
  <c r="M3805" a="1"/>
  <c r="M3805" s="1"/>
  <c r="P3805" s="1"/>
  <c r="M3806" a="1"/>
  <c r="M3806" s="1"/>
  <c r="P3806" s="1"/>
  <c r="M3807" a="1"/>
  <c r="M3807" s="1"/>
  <c r="P3807" s="1"/>
  <c r="M3808" a="1"/>
  <c r="M3808" s="1"/>
  <c r="P3808" s="1"/>
  <c r="M3809" a="1"/>
  <c r="M3809" s="1"/>
  <c r="P3809" s="1"/>
  <c r="M3810" a="1"/>
  <c r="M3810" s="1"/>
  <c r="P3810" s="1"/>
  <c r="M3811" a="1"/>
  <c r="M3811" s="1"/>
  <c r="P3811" s="1"/>
  <c r="M3812" a="1"/>
  <c r="M3812" s="1"/>
  <c r="P3812" s="1"/>
  <c r="M3813" a="1"/>
  <c r="M3813" s="1"/>
  <c r="P3813" s="1"/>
  <c r="M3814" a="1"/>
  <c r="M3814" s="1"/>
  <c r="P3814" s="1"/>
  <c r="M3815" a="1"/>
  <c r="M3815" s="1"/>
  <c r="P3815" s="1"/>
  <c r="M3816" a="1"/>
  <c r="M3816" s="1"/>
  <c r="P3816" s="1"/>
  <c r="M3817" a="1"/>
  <c r="M3817" s="1"/>
  <c r="P3817" s="1"/>
  <c r="M3818" a="1"/>
  <c r="M3818" s="1"/>
  <c r="P3818" s="1"/>
  <c r="M3819" a="1"/>
  <c r="M3819" s="1"/>
  <c r="P3819" s="1"/>
  <c r="M3820" a="1"/>
  <c r="M3820" s="1"/>
  <c r="P3820" s="1"/>
  <c r="M3821" a="1"/>
  <c r="M3821" s="1"/>
  <c r="P3821" s="1"/>
  <c r="M3822" a="1"/>
  <c r="M3822" s="1"/>
  <c r="P3822" s="1"/>
  <c r="M3823" a="1"/>
  <c r="M3823" s="1"/>
  <c r="P3823" s="1"/>
  <c r="M3824" a="1"/>
  <c r="M3824" s="1"/>
  <c r="P3824" s="1"/>
  <c r="M3825" a="1"/>
  <c r="M3825" s="1"/>
  <c r="P3825" s="1"/>
  <c r="M3826" a="1"/>
  <c r="M3826" s="1"/>
  <c r="P3826" s="1"/>
  <c r="M3827" a="1"/>
  <c r="M3827" s="1"/>
  <c r="P3827" s="1"/>
  <c r="M3828" a="1"/>
  <c r="M3828" s="1"/>
  <c r="P3828" s="1"/>
  <c r="M3829" a="1"/>
  <c r="M3829" s="1"/>
  <c r="P3829" s="1"/>
  <c r="M3830" a="1"/>
  <c r="M3830" s="1"/>
  <c r="P3830" s="1"/>
  <c r="M3831" a="1"/>
  <c r="M3831" s="1"/>
  <c r="P3831" s="1"/>
  <c r="M3832" a="1"/>
  <c r="M3832" s="1"/>
  <c r="P3832" s="1"/>
  <c r="M3833" a="1"/>
  <c r="M3833" s="1"/>
  <c r="P3833" s="1"/>
  <c r="M3834" a="1"/>
  <c r="M3834" s="1"/>
  <c r="P3834" s="1"/>
  <c r="M3835" a="1"/>
  <c r="M3835" s="1"/>
  <c r="P3835" s="1"/>
  <c r="M3836" a="1"/>
  <c r="M3836" s="1"/>
  <c r="P3836" s="1"/>
  <c r="M3837" a="1"/>
  <c r="M3837" s="1"/>
  <c r="P3837" s="1"/>
  <c r="M3838" a="1"/>
  <c r="M3838" s="1"/>
  <c r="P3838" s="1"/>
  <c r="M3839" a="1"/>
  <c r="M3839" s="1"/>
  <c r="P3839" s="1"/>
  <c r="M3840" a="1"/>
  <c r="M3840" s="1"/>
  <c r="P3840" s="1"/>
  <c r="M3841" a="1"/>
  <c r="M3841" s="1"/>
  <c r="P3841" s="1"/>
  <c r="M3842" a="1"/>
  <c r="M3842" s="1"/>
  <c r="P3842" s="1"/>
  <c r="M3843" a="1"/>
  <c r="M3843" s="1"/>
  <c r="P3843" s="1"/>
  <c r="M3844" a="1"/>
  <c r="M3844" s="1"/>
  <c r="P3844" s="1"/>
  <c r="M3845" a="1"/>
  <c r="M3845" s="1"/>
  <c r="P3845" s="1"/>
  <c r="M3846" a="1"/>
  <c r="M3846" s="1"/>
  <c r="P3846" s="1"/>
  <c r="M3847" a="1"/>
  <c r="M3847" s="1"/>
  <c r="P3847" s="1"/>
  <c r="M3848" a="1"/>
  <c r="M3848" s="1"/>
  <c r="P3848" s="1"/>
  <c r="M3849" a="1"/>
  <c r="M3849" s="1"/>
  <c r="P3849" s="1"/>
  <c r="M3850" a="1"/>
  <c r="M3850" s="1"/>
  <c r="P3850" s="1"/>
  <c r="M3851" a="1"/>
  <c r="M3851" s="1"/>
  <c r="P3851" s="1"/>
  <c r="M3852" a="1"/>
  <c r="M3852" s="1"/>
  <c r="P3852" s="1"/>
  <c r="M3853" a="1"/>
  <c r="M3853" s="1"/>
  <c r="P3853" s="1"/>
  <c r="M3854" a="1"/>
  <c r="M3854" s="1"/>
  <c r="P3854" s="1"/>
  <c r="M3855" a="1"/>
  <c r="M3855" s="1"/>
  <c r="P3855" s="1"/>
  <c r="M3856" a="1"/>
  <c r="M3856" s="1"/>
  <c r="P3856" s="1"/>
  <c r="M3857" a="1"/>
  <c r="M3857" s="1"/>
  <c r="P3857" s="1"/>
  <c r="M3858" a="1"/>
  <c r="M3858" s="1"/>
  <c r="P3858" s="1"/>
  <c r="M3859" a="1"/>
  <c r="M3859" s="1"/>
  <c r="P3859" s="1"/>
  <c r="M3860" a="1"/>
  <c r="M3860" s="1"/>
  <c r="P3860" s="1"/>
  <c r="M3861" a="1"/>
  <c r="M3861" s="1"/>
  <c r="P3861" s="1"/>
  <c r="M3862" a="1"/>
  <c r="M3862" s="1"/>
  <c r="P3862" s="1"/>
  <c r="M3863" a="1"/>
  <c r="M3863" s="1"/>
  <c r="P3863" s="1"/>
  <c r="M3864" a="1"/>
  <c r="M3864" s="1"/>
  <c r="P3864" s="1"/>
  <c r="M3865" a="1"/>
  <c r="M3865" s="1"/>
  <c r="P3865" s="1"/>
  <c r="M3866" a="1"/>
  <c r="M3866" s="1"/>
  <c r="P3866" s="1"/>
  <c r="M3867" a="1"/>
  <c r="M3867" s="1"/>
  <c r="P3867" s="1"/>
  <c r="M3868" a="1"/>
  <c r="M3868" s="1"/>
  <c r="P3868" s="1"/>
  <c r="M3869" a="1"/>
  <c r="M3869" s="1"/>
  <c r="P3869" s="1"/>
  <c r="M3870" a="1"/>
  <c r="M3870" s="1"/>
  <c r="P3870" s="1"/>
  <c r="M3871" a="1"/>
  <c r="M3871" s="1"/>
  <c r="P3871" s="1"/>
  <c r="M3872" a="1"/>
  <c r="M3872" s="1"/>
  <c r="P3872" s="1"/>
  <c r="M3873" a="1"/>
  <c r="M3873" s="1"/>
  <c r="P3873" s="1"/>
  <c r="M3874" a="1"/>
  <c r="M3874" s="1"/>
  <c r="P3874" s="1"/>
  <c r="M3875" a="1"/>
  <c r="M3875" s="1"/>
  <c r="P3875" s="1"/>
  <c r="M3876" a="1"/>
  <c r="M3876" s="1"/>
  <c r="P3876" s="1"/>
  <c r="M3877" a="1"/>
  <c r="M3877" s="1"/>
  <c r="P3877" s="1"/>
  <c r="M3878" a="1"/>
  <c r="M3878" s="1"/>
  <c r="P3878" s="1"/>
  <c r="M3879" a="1"/>
  <c r="M3879" s="1"/>
  <c r="P3879" s="1"/>
  <c r="M3880" a="1"/>
  <c r="M3880" s="1"/>
  <c r="P3880" s="1"/>
  <c r="M3881" a="1"/>
  <c r="M3881" s="1"/>
  <c r="P3881" s="1"/>
  <c r="M3882" a="1"/>
  <c r="M3882" s="1"/>
  <c r="P3882" s="1"/>
  <c r="M3883" a="1"/>
  <c r="M3883" s="1"/>
  <c r="P3883" s="1"/>
  <c r="M3884" a="1"/>
  <c r="M3884" s="1"/>
  <c r="P3884" s="1"/>
  <c r="M3885" a="1"/>
  <c r="M3885" s="1"/>
  <c r="P3885" s="1"/>
  <c r="M3886" a="1"/>
  <c r="M3886" s="1"/>
  <c r="P3886" s="1"/>
  <c r="M3887" a="1"/>
  <c r="M3887" s="1"/>
  <c r="P3887" s="1"/>
  <c r="M3888" a="1"/>
  <c r="M3888" s="1"/>
  <c r="P3888" s="1"/>
  <c r="M3889" a="1"/>
  <c r="M3889" s="1"/>
  <c r="P3889" s="1"/>
  <c r="M3890" a="1"/>
  <c r="M3890" s="1"/>
  <c r="P3890" s="1"/>
  <c r="M3891" a="1"/>
  <c r="M3891" s="1"/>
  <c r="P3891" s="1"/>
  <c r="M3892" a="1"/>
  <c r="M3892" s="1"/>
  <c r="P3892" s="1"/>
  <c r="M3893" a="1"/>
  <c r="M3893" s="1"/>
  <c r="P3893" s="1"/>
  <c r="M3894" a="1"/>
  <c r="M3894" s="1"/>
  <c r="P3894" s="1"/>
  <c r="M3895" a="1"/>
  <c r="M3895" s="1"/>
  <c r="P3895" s="1"/>
  <c r="M3896" a="1"/>
  <c r="M3896" s="1"/>
  <c r="P3896" s="1"/>
  <c r="M3897" a="1"/>
  <c r="M3897" s="1"/>
  <c r="P3897" s="1"/>
  <c r="M3898" a="1"/>
  <c r="M3898" s="1"/>
  <c r="P3898" s="1"/>
  <c r="M3899" a="1"/>
  <c r="M3899" s="1"/>
  <c r="P3899" s="1"/>
  <c r="M3900" a="1"/>
  <c r="M3900" s="1"/>
  <c r="P3900" s="1"/>
  <c r="M3901" a="1"/>
  <c r="M3901" s="1"/>
  <c r="P3901" s="1"/>
  <c r="M3902" a="1"/>
  <c r="M3902" s="1"/>
  <c r="P3902" s="1"/>
  <c r="M3903" a="1"/>
  <c r="M3903" s="1"/>
  <c r="P3903" s="1"/>
  <c r="M3904" a="1"/>
  <c r="M3904" s="1"/>
  <c r="P3904" s="1"/>
  <c r="M3905" a="1"/>
  <c r="M3905" s="1"/>
  <c r="P3905" s="1"/>
  <c r="M3906" a="1"/>
  <c r="M3906" s="1"/>
  <c r="P3906" s="1"/>
  <c r="M3907" a="1"/>
  <c r="M3907" s="1"/>
  <c r="P3907" s="1"/>
  <c r="M3908" a="1"/>
  <c r="M3908" s="1"/>
  <c r="P3908" s="1"/>
  <c r="M3909" a="1"/>
  <c r="M3909" s="1"/>
  <c r="P3909" s="1"/>
  <c r="M3910" a="1"/>
  <c r="M3910" s="1"/>
  <c r="P3910" s="1"/>
  <c r="M3911" a="1"/>
  <c r="M3911" s="1"/>
  <c r="P3911" s="1"/>
  <c r="M3912" a="1"/>
  <c r="M3912" s="1"/>
  <c r="P3912" s="1"/>
  <c r="M3913" a="1"/>
  <c r="M3913" s="1"/>
  <c r="P3913" s="1"/>
  <c r="M3914" a="1"/>
  <c r="M3914" s="1"/>
  <c r="P3914" s="1"/>
  <c r="M3915" a="1"/>
  <c r="M3915" s="1"/>
  <c r="P3915" s="1"/>
  <c r="M3916" a="1"/>
  <c r="M3916" s="1"/>
  <c r="P3916" s="1"/>
  <c r="M3917" a="1"/>
  <c r="M3917" s="1"/>
  <c r="P3917" s="1"/>
  <c r="M3918" a="1"/>
  <c r="M3918" s="1"/>
  <c r="P3918" s="1"/>
  <c r="M3919" a="1"/>
  <c r="M3919" s="1"/>
  <c r="P3919" s="1"/>
  <c r="M3920" a="1"/>
  <c r="M3920" s="1"/>
  <c r="P3920" s="1"/>
  <c r="M3921" a="1"/>
  <c r="M3921" s="1"/>
  <c r="P3921" s="1"/>
  <c r="M3922" a="1"/>
  <c r="M3922" s="1"/>
  <c r="P3922" s="1"/>
  <c r="M3923" a="1"/>
  <c r="M3923" s="1"/>
  <c r="P3923" s="1"/>
  <c r="M3924" a="1"/>
  <c r="M3924" s="1"/>
  <c r="P3924" s="1"/>
  <c r="M3925" a="1"/>
  <c r="M3925" s="1"/>
  <c r="P3925" s="1"/>
  <c r="M3926" a="1"/>
  <c r="M3926" s="1"/>
  <c r="P3926" s="1"/>
  <c r="M3927" a="1"/>
  <c r="M3927" s="1"/>
  <c r="P3927" s="1"/>
  <c r="M3928" a="1"/>
  <c r="M3928" s="1"/>
  <c r="P3928" s="1"/>
  <c r="M3929" a="1"/>
  <c r="M3929" s="1"/>
  <c r="P3929" s="1"/>
  <c r="M3930" a="1"/>
  <c r="M3930" s="1"/>
  <c r="P3930" s="1"/>
  <c r="M3931" a="1"/>
  <c r="M3931" s="1"/>
  <c r="P3931" s="1"/>
  <c r="M3932" a="1"/>
  <c r="M3932" s="1"/>
  <c r="P3932" s="1"/>
  <c r="M3933" a="1"/>
  <c r="M3933" s="1"/>
  <c r="P3933" s="1"/>
  <c r="M3934" a="1"/>
  <c r="M3934" s="1"/>
  <c r="P3934" s="1"/>
  <c r="M3935" a="1"/>
  <c r="M3935" s="1"/>
  <c r="P3935" s="1"/>
  <c r="M3936" a="1"/>
  <c r="M3936" s="1"/>
  <c r="P3936" s="1"/>
  <c r="M3937" a="1"/>
  <c r="M3937" s="1"/>
  <c r="P3937" s="1"/>
  <c r="M3938" a="1"/>
  <c r="M3938" s="1"/>
  <c r="P3938" s="1"/>
  <c r="M3939" a="1"/>
  <c r="M3939" s="1"/>
  <c r="P3939" s="1"/>
  <c r="M3940" a="1"/>
  <c r="M3940" s="1"/>
  <c r="P3940" s="1"/>
  <c r="M3941" a="1"/>
  <c r="M3941" s="1"/>
  <c r="P3941" s="1"/>
  <c r="M3942" a="1"/>
  <c r="M3942" s="1"/>
  <c r="P3942" s="1"/>
  <c r="M3943" a="1"/>
  <c r="M3943" s="1"/>
  <c r="P3943" s="1"/>
  <c r="M3944" a="1"/>
  <c r="M3944" s="1"/>
  <c r="P3944" s="1"/>
  <c r="M3945" a="1"/>
  <c r="M3945" s="1"/>
  <c r="P3945" s="1"/>
  <c r="M3946" a="1"/>
  <c r="M3946" s="1"/>
  <c r="P3946" s="1"/>
  <c r="M3947" a="1"/>
  <c r="M3947" s="1"/>
  <c r="P3947" s="1"/>
  <c r="M3948" a="1"/>
  <c r="M3948" s="1"/>
  <c r="P3948" s="1"/>
  <c r="M3949" a="1"/>
  <c r="M3949" s="1"/>
  <c r="P3949" s="1"/>
  <c r="M3950" a="1"/>
  <c r="M3950" s="1"/>
  <c r="P3950" s="1"/>
  <c r="M3951" a="1"/>
  <c r="M3951" s="1"/>
  <c r="P3951" s="1"/>
  <c r="M3952" a="1"/>
  <c r="M3952" s="1"/>
  <c r="P3952" s="1"/>
  <c r="M3953" a="1"/>
  <c r="M3953" s="1"/>
  <c r="P3953" s="1"/>
  <c r="M3954" a="1"/>
  <c r="M3954" s="1"/>
  <c r="P3954" s="1"/>
  <c r="M3955" a="1"/>
  <c r="M3955" s="1"/>
  <c r="P3955" s="1"/>
  <c r="M3956" a="1"/>
  <c r="M3956" s="1"/>
  <c r="P3956" s="1"/>
  <c r="M3957" a="1"/>
  <c r="M3957" s="1"/>
  <c r="P3957" s="1"/>
  <c r="M3958" a="1"/>
  <c r="M3958" s="1"/>
  <c r="P3958" s="1"/>
  <c r="M3959" a="1"/>
  <c r="M3959" s="1"/>
  <c r="P3959" s="1"/>
  <c r="M3960" a="1"/>
  <c r="M3960" s="1"/>
  <c r="P3960" s="1"/>
  <c r="M3961" a="1"/>
  <c r="M3961" s="1"/>
  <c r="P3961" s="1"/>
  <c r="M3962" a="1"/>
  <c r="M3962" s="1"/>
  <c r="P3962" s="1"/>
  <c r="M3963" a="1"/>
  <c r="M3963" s="1"/>
  <c r="P3963" s="1"/>
  <c r="M3964" a="1"/>
  <c r="M3964" s="1"/>
  <c r="P3964" s="1"/>
  <c r="M3965" a="1"/>
  <c r="M3965" s="1"/>
  <c r="P3965" s="1"/>
  <c r="M3966" a="1"/>
  <c r="M3966" s="1"/>
  <c r="P3966" s="1"/>
  <c r="M3967" a="1"/>
  <c r="M3967" s="1"/>
  <c r="P3967" s="1"/>
  <c r="M3968" a="1"/>
  <c r="M3968" s="1"/>
  <c r="P3968" s="1"/>
  <c r="M3969" a="1"/>
  <c r="M3969" s="1"/>
  <c r="P3969" s="1"/>
  <c r="M3970" a="1"/>
  <c r="M3970" s="1"/>
  <c r="P3970" s="1"/>
  <c r="M3971" a="1"/>
  <c r="M3971" s="1"/>
  <c r="P3971" s="1"/>
  <c r="M3972" a="1"/>
  <c r="M3972" s="1"/>
  <c r="P3972" s="1"/>
  <c r="M3973" a="1"/>
  <c r="M3973" s="1"/>
  <c r="P3973" s="1"/>
  <c r="M3974" a="1"/>
  <c r="M3974" s="1"/>
  <c r="P3974" s="1"/>
  <c r="M3975" a="1"/>
  <c r="M3975" s="1"/>
  <c r="P3975" s="1"/>
  <c r="M3976" a="1"/>
  <c r="M3976" s="1"/>
  <c r="P3976" s="1"/>
  <c r="M3977" a="1"/>
  <c r="M3977" s="1"/>
  <c r="P3977" s="1"/>
  <c r="M3978" a="1"/>
  <c r="M3978" s="1"/>
  <c r="P3978" s="1"/>
  <c r="M3979" a="1"/>
  <c r="M3979" s="1"/>
  <c r="P3979" s="1"/>
  <c r="M3980" a="1"/>
  <c r="M3980" s="1"/>
  <c r="P3980" s="1"/>
  <c r="M3981" a="1"/>
  <c r="M3981" s="1"/>
  <c r="P3981" s="1"/>
  <c r="M3982" a="1"/>
  <c r="M3982" s="1"/>
  <c r="P3982" s="1"/>
  <c r="M3983" a="1"/>
  <c r="M3983" s="1"/>
  <c r="P3983" s="1"/>
  <c r="M3984" a="1"/>
  <c r="M3984" s="1"/>
  <c r="P3984" s="1"/>
  <c r="M3985" a="1"/>
  <c r="M3985" s="1"/>
  <c r="P3985" s="1"/>
  <c r="M3986" a="1"/>
  <c r="M3986" s="1"/>
  <c r="P3986" s="1"/>
  <c r="M3987" a="1"/>
  <c r="M3987" s="1"/>
  <c r="P3987" s="1"/>
  <c r="M3988" a="1"/>
  <c r="M3988" s="1"/>
  <c r="P3988" s="1"/>
  <c r="M3989" a="1"/>
  <c r="M3989" s="1"/>
  <c r="P3989" s="1"/>
  <c r="M3990" a="1"/>
  <c r="M3990" s="1"/>
  <c r="P3990" s="1"/>
  <c r="M3991" a="1"/>
  <c r="M3991" s="1"/>
  <c r="P3991" s="1"/>
  <c r="M3992" a="1"/>
  <c r="M3992" s="1"/>
  <c r="P3992" s="1"/>
  <c r="M3993" a="1"/>
  <c r="M3993" s="1"/>
  <c r="P3993" s="1"/>
  <c r="M3994" a="1"/>
  <c r="M3994" s="1"/>
  <c r="P3994" s="1"/>
  <c r="M3995" a="1"/>
  <c r="M3995" s="1"/>
  <c r="P3995" s="1"/>
  <c r="M3996" a="1"/>
  <c r="M3996" s="1"/>
  <c r="P3996" s="1"/>
  <c r="M3997" a="1"/>
  <c r="M3997" s="1"/>
  <c r="P3997" s="1"/>
  <c r="M3998" a="1"/>
  <c r="M3998" s="1"/>
  <c r="P3998" s="1"/>
  <c r="M3999" a="1"/>
  <c r="M3999" s="1"/>
  <c r="P3999" s="1"/>
  <c r="M4000" a="1"/>
  <c r="M4000" s="1"/>
  <c r="P4000" s="1"/>
  <c r="M4001" a="1"/>
  <c r="M4001" s="1"/>
  <c r="P4001" s="1"/>
  <c r="M4002" a="1"/>
  <c r="M4002" s="1"/>
  <c r="P4002" s="1"/>
  <c r="M4003" a="1"/>
  <c r="M4003" s="1"/>
  <c r="P4003" s="1"/>
  <c r="M4004" a="1"/>
  <c r="M4004" s="1"/>
  <c r="P4004" s="1"/>
  <c r="M4005" a="1"/>
  <c r="M4005" s="1"/>
  <c r="P4005" s="1"/>
  <c r="M4006" a="1"/>
  <c r="M4006" s="1"/>
  <c r="P4006" s="1"/>
  <c r="M4007" a="1"/>
  <c r="M4007" s="1"/>
  <c r="P4007" s="1"/>
  <c r="M4008" a="1"/>
  <c r="M4008" s="1"/>
  <c r="P4008" s="1"/>
  <c r="M4009" a="1"/>
  <c r="M4009" s="1"/>
  <c r="P4009" s="1"/>
  <c r="M4010" a="1"/>
  <c r="M4010" s="1"/>
  <c r="P4010" s="1"/>
  <c r="M4011" a="1"/>
  <c r="M4011" s="1"/>
  <c r="P4011" s="1"/>
  <c r="M4012" a="1"/>
  <c r="M4012" s="1"/>
  <c r="P4012" s="1"/>
  <c r="M4013" a="1"/>
  <c r="M4013" s="1"/>
  <c r="P4013" s="1"/>
  <c r="M4014" a="1"/>
  <c r="M4014" s="1"/>
  <c r="P4014" s="1"/>
  <c r="M4015" a="1"/>
  <c r="M4015" s="1"/>
  <c r="P4015" s="1"/>
  <c r="M4016" a="1"/>
  <c r="M4016" s="1"/>
  <c r="P4016" s="1"/>
  <c r="M4017" a="1"/>
  <c r="M4017" s="1"/>
  <c r="P4017" s="1"/>
  <c r="M4018" a="1"/>
  <c r="M4018" s="1"/>
  <c r="P4018" s="1"/>
  <c r="M4019" a="1"/>
  <c r="M4019" s="1"/>
  <c r="P4019" s="1"/>
  <c r="M4020" a="1"/>
  <c r="M4020" s="1"/>
  <c r="P4020" s="1"/>
  <c r="M4021" a="1"/>
  <c r="M4021" s="1"/>
  <c r="P4021" s="1"/>
  <c r="M4022" a="1"/>
  <c r="M4022" s="1"/>
  <c r="P4022" s="1"/>
  <c r="M4023" a="1"/>
  <c r="M4023" s="1"/>
  <c r="P4023" s="1"/>
  <c r="M4024" a="1"/>
  <c r="M4024" s="1"/>
  <c r="P4024" s="1"/>
  <c r="M4025" a="1"/>
  <c r="M4025" s="1"/>
  <c r="P4025" s="1"/>
  <c r="M4026" a="1"/>
  <c r="M4026" s="1"/>
  <c r="P4026" s="1"/>
  <c r="M4027" a="1"/>
  <c r="M4027" s="1"/>
  <c r="P4027" s="1"/>
  <c r="M4028" a="1"/>
  <c r="M4028" s="1"/>
  <c r="P4028" s="1"/>
  <c r="M4029" a="1"/>
  <c r="M4029" s="1"/>
  <c r="P4029" s="1"/>
  <c r="M4030" a="1"/>
  <c r="M4030" s="1"/>
  <c r="P4030" s="1"/>
  <c r="M4031" a="1"/>
  <c r="M4031" s="1"/>
  <c r="P4031" s="1"/>
  <c r="M4032" a="1"/>
  <c r="M4032" s="1"/>
  <c r="P4032" s="1"/>
  <c r="M4033" a="1"/>
  <c r="M4033" s="1"/>
  <c r="P4033" s="1"/>
  <c r="M4034" a="1"/>
  <c r="M4034" s="1"/>
  <c r="P4034" s="1"/>
  <c r="M4035" a="1"/>
  <c r="M4035" s="1"/>
  <c r="P4035" s="1"/>
  <c r="M4036" a="1"/>
  <c r="M4036" s="1"/>
  <c r="P4036" s="1"/>
  <c r="M4037" a="1"/>
  <c r="M4037" s="1"/>
  <c r="P4037" s="1"/>
  <c r="M4038" a="1"/>
  <c r="M4038" s="1"/>
  <c r="P4038" s="1"/>
  <c r="M4039" a="1"/>
  <c r="M4039" s="1"/>
  <c r="P4039" s="1"/>
  <c r="M4040" a="1"/>
  <c r="M4040" s="1"/>
  <c r="P4040" s="1"/>
  <c r="M4041" a="1"/>
  <c r="M4041" s="1"/>
  <c r="P4041" s="1"/>
  <c r="M4042" a="1"/>
  <c r="M4042" s="1"/>
  <c r="P4042" s="1"/>
  <c r="M4043" a="1"/>
  <c r="M4043" s="1"/>
  <c r="P4043" s="1"/>
  <c r="M4044" a="1"/>
  <c r="M4044" s="1"/>
  <c r="P4044" s="1"/>
  <c r="M4045" a="1"/>
  <c r="M4045" s="1"/>
  <c r="P4045" s="1"/>
  <c r="M4046" a="1"/>
  <c r="M4046" s="1"/>
  <c r="P4046" s="1"/>
  <c r="M4047" a="1"/>
  <c r="M4047" s="1"/>
  <c r="P4047" s="1"/>
  <c r="M4048" a="1"/>
  <c r="M4048" s="1"/>
  <c r="P4048" s="1"/>
  <c r="M4049" a="1"/>
  <c r="M4049" s="1"/>
  <c r="P4049" s="1"/>
  <c r="M4050" a="1"/>
  <c r="M4050" s="1"/>
  <c r="P4050" s="1"/>
  <c r="M4051" a="1"/>
  <c r="M4051" s="1"/>
  <c r="P4051" s="1"/>
  <c r="M4052" a="1"/>
  <c r="M4052" s="1"/>
  <c r="P4052" s="1"/>
  <c r="M4053" a="1"/>
  <c r="M4053" s="1"/>
  <c r="P4053" s="1"/>
  <c r="M4054" a="1"/>
  <c r="M4054" s="1"/>
  <c r="P4054" s="1"/>
  <c r="M4055" a="1"/>
  <c r="M4055" s="1"/>
  <c r="P4055" s="1"/>
  <c r="M4056" a="1"/>
  <c r="M4056" s="1"/>
  <c r="P4056" s="1"/>
  <c r="M4057" a="1"/>
  <c r="M4057" s="1"/>
  <c r="P4057" s="1"/>
  <c r="M4058" a="1"/>
  <c r="M4058" s="1"/>
  <c r="P4058" s="1"/>
  <c r="M4059" a="1"/>
  <c r="M4059" s="1"/>
  <c r="P4059" s="1"/>
  <c r="M4060" a="1"/>
  <c r="M4060" s="1"/>
  <c r="P4060" s="1"/>
  <c r="M4061" a="1"/>
  <c r="M4061" s="1"/>
  <c r="P4061" s="1"/>
  <c r="M4062" a="1"/>
  <c r="M4062" s="1"/>
  <c r="P4062" s="1"/>
  <c r="M4063" a="1"/>
  <c r="M4063" s="1"/>
  <c r="P4063" s="1"/>
  <c r="M4064" a="1"/>
  <c r="M4064" s="1"/>
  <c r="P4064" s="1"/>
  <c r="M4065" a="1"/>
  <c r="M4065" s="1"/>
  <c r="P4065" s="1"/>
  <c r="M4066" a="1"/>
  <c r="M4066" s="1"/>
  <c r="P4066" s="1"/>
  <c r="M4067" a="1"/>
  <c r="M4067" s="1"/>
  <c r="P4067" s="1"/>
  <c r="M4068" a="1"/>
  <c r="M4068" s="1"/>
  <c r="P4068" s="1"/>
  <c r="M4069" a="1"/>
  <c r="M4069" s="1"/>
  <c r="P4069" s="1"/>
  <c r="M4070" a="1"/>
  <c r="M4070" s="1"/>
  <c r="P4070" s="1"/>
  <c r="M4071" a="1"/>
  <c r="M4071" s="1"/>
  <c r="P4071" s="1"/>
  <c r="M4072" a="1"/>
  <c r="M4072" s="1"/>
  <c r="P4072" s="1"/>
  <c r="M4073" a="1"/>
  <c r="M4073" s="1"/>
  <c r="P4073" s="1"/>
  <c r="M4074" a="1"/>
  <c r="M4074" s="1"/>
  <c r="P4074" s="1"/>
  <c r="M4075" a="1"/>
  <c r="M4075" s="1"/>
  <c r="P4075" s="1"/>
  <c r="M4076" a="1"/>
  <c r="M4076" s="1"/>
  <c r="P4076" s="1"/>
  <c r="M4077" a="1"/>
  <c r="M4077" s="1"/>
  <c r="P4077" s="1"/>
  <c r="M4078" a="1"/>
  <c r="M4078" s="1"/>
  <c r="P4078" s="1"/>
  <c r="M4079" a="1"/>
  <c r="M4079" s="1"/>
  <c r="P4079" s="1"/>
  <c r="M4080" a="1"/>
  <c r="M4080" s="1"/>
  <c r="P4080" s="1"/>
  <c r="M4081" a="1"/>
  <c r="M4081" s="1"/>
  <c r="P4081" s="1"/>
  <c r="M4082" a="1"/>
  <c r="M4082" s="1"/>
  <c r="P4082" s="1"/>
  <c r="M4083" a="1"/>
  <c r="M4083" s="1"/>
  <c r="P4083" s="1"/>
  <c r="M4084" a="1"/>
  <c r="M4084" s="1"/>
  <c r="P4084" s="1"/>
  <c r="M4085" a="1"/>
  <c r="M4085" s="1"/>
  <c r="P4085" s="1"/>
  <c r="M4086" a="1"/>
  <c r="M4086" s="1"/>
  <c r="P4086" s="1"/>
  <c r="M4087" a="1"/>
  <c r="M4087" s="1"/>
  <c r="P4087" s="1"/>
  <c r="M4088" a="1"/>
  <c r="M4088" s="1"/>
  <c r="P4088" s="1"/>
  <c r="M4089" a="1"/>
  <c r="M4089" s="1"/>
  <c r="P4089" s="1"/>
  <c r="M4090" a="1"/>
  <c r="M4090" s="1"/>
  <c r="P4090" s="1"/>
  <c r="M4091" a="1"/>
  <c r="M4091" s="1"/>
  <c r="P4091" s="1"/>
  <c r="M4092" a="1"/>
  <c r="M4092" s="1"/>
  <c r="P4092" s="1"/>
  <c r="M4093" a="1"/>
  <c r="M4093" s="1"/>
  <c r="P4093" s="1"/>
  <c r="M4094" a="1"/>
  <c r="M4094" s="1"/>
  <c r="P4094" s="1"/>
  <c r="M4095" a="1"/>
  <c r="M4095" s="1"/>
  <c r="P4095" s="1"/>
  <c r="M4096" a="1"/>
  <c r="M4096" s="1"/>
  <c r="P4096" s="1"/>
  <c r="M4097" a="1"/>
  <c r="M4097" s="1"/>
  <c r="P4097" s="1"/>
  <c r="M4098" a="1"/>
  <c r="M4098" s="1"/>
  <c r="P4098" s="1"/>
  <c r="M4099" a="1"/>
  <c r="M4099" s="1"/>
  <c r="P4099" s="1"/>
  <c r="M4100" a="1"/>
  <c r="M4100" s="1"/>
  <c r="P4100" s="1"/>
  <c r="M4101" a="1"/>
  <c r="M4101" s="1"/>
  <c r="P4101" s="1"/>
  <c r="M4102" a="1"/>
  <c r="M4102" s="1"/>
  <c r="P4102" s="1"/>
  <c r="M4103" a="1"/>
  <c r="M4103" s="1"/>
  <c r="P4103" s="1"/>
  <c r="M4104" a="1"/>
  <c r="M4104" s="1"/>
  <c r="P4104" s="1"/>
  <c r="M4105" a="1"/>
  <c r="M4105" s="1"/>
  <c r="P4105" s="1"/>
  <c r="M4106" a="1"/>
  <c r="M4106" s="1"/>
  <c r="P4106" s="1"/>
  <c r="M4107" a="1"/>
  <c r="M4107" s="1"/>
  <c r="P4107" s="1"/>
  <c r="M4108" a="1"/>
  <c r="M4108" s="1"/>
  <c r="P4108" s="1"/>
  <c r="M4109" a="1"/>
  <c r="M4109" s="1"/>
  <c r="P4109" s="1"/>
  <c r="M4110" a="1"/>
  <c r="M4110" s="1"/>
  <c r="P4110" s="1"/>
  <c r="M4111" a="1"/>
  <c r="M4111" s="1"/>
  <c r="P4111" s="1"/>
  <c r="M4112" a="1"/>
  <c r="M4112" s="1"/>
  <c r="P4112" s="1"/>
  <c r="M4113" a="1"/>
  <c r="M4113" s="1"/>
  <c r="P4113" s="1"/>
  <c r="M4114" a="1"/>
  <c r="M4114" s="1"/>
  <c r="P4114" s="1"/>
  <c r="M4115" a="1"/>
  <c r="M4115" s="1"/>
  <c r="P4115" s="1"/>
  <c r="M4116" a="1"/>
  <c r="M4116" s="1"/>
  <c r="P4116" s="1"/>
  <c r="M4117" a="1"/>
  <c r="M4117" s="1"/>
  <c r="P4117" s="1"/>
  <c r="M4118" a="1"/>
  <c r="M4118" s="1"/>
  <c r="P4118" s="1"/>
  <c r="M4119" a="1"/>
  <c r="M4119" s="1"/>
  <c r="P4119" s="1"/>
  <c r="M4120" a="1"/>
  <c r="M4120" s="1"/>
  <c r="P4120" s="1"/>
  <c r="M4121" a="1"/>
  <c r="M4121" s="1"/>
  <c r="P4121" s="1"/>
  <c r="M4122" a="1"/>
  <c r="M4122" s="1"/>
  <c r="P4122" s="1"/>
  <c r="M4123" a="1"/>
  <c r="M4123" s="1"/>
  <c r="P4123" s="1"/>
  <c r="M4124" a="1"/>
  <c r="M4124" s="1"/>
  <c r="P4124" s="1"/>
  <c r="M4125" a="1"/>
  <c r="M4125" s="1"/>
  <c r="P4125" s="1"/>
  <c r="M4126" a="1"/>
  <c r="M4126" s="1"/>
  <c r="P4126" s="1"/>
  <c r="M4127" a="1"/>
  <c r="M4127" s="1"/>
  <c r="P4127" s="1"/>
  <c r="M4128" a="1"/>
  <c r="M4128" s="1"/>
  <c r="P4128" s="1"/>
  <c r="M4129" a="1"/>
  <c r="M4129" s="1"/>
  <c r="P4129" s="1"/>
  <c r="M4130" a="1"/>
  <c r="M4130" s="1"/>
  <c r="P4130" s="1"/>
  <c r="M4131" a="1"/>
  <c r="M4131" s="1"/>
  <c r="P4131" s="1"/>
  <c r="M4132" a="1"/>
  <c r="M4132" s="1"/>
  <c r="P4132" s="1"/>
  <c r="M4133" a="1"/>
  <c r="M4133" s="1"/>
  <c r="P4133" s="1"/>
  <c r="M4134" a="1"/>
  <c r="M4134" s="1"/>
  <c r="P4134" s="1"/>
  <c r="M4135" a="1"/>
  <c r="M4135" s="1"/>
  <c r="P4135" s="1"/>
  <c r="M4136" a="1"/>
  <c r="M4136" s="1"/>
  <c r="P4136" s="1"/>
  <c r="M4137" a="1"/>
  <c r="M4137" s="1"/>
  <c r="P4137" s="1"/>
  <c r="M4138" a="1"/>
  <c r="M4138" s="1"/>
  <c r="P4138" s="1"/>
  <c r="M4139" a="1"/>
  <c r="M4139" s="1"/>
  <c r="P4139" s="1"/>
  <c r="M4140" a="1"/>
  <c r="M4140" s="1"/>
  <c r="P4140" s="1"/>
  <c r="M4141" a="1"/>
  <c r="M4141" s="1"/>
  <c r="P4141" s="1"/>
  <c r="M4142" a="1"/>
  <c r="M4142" s="1"/>
  <c r="P4142" s="1"/>
  <c r="M4143" a="1"/>
  <c r="M4143" s="1"/>
  <c r="P4143" s="1"/>
  <c r="M4144" a="1"/>
  <c r="M4144" s="1"/>
  <c r="P4144" s="1"/>
  <c r="M4145" a="1"/>
  <c r="M4145" s="1"/>
  <c r="P4145" s="1"/>
  <c r="M4146" a="1"/>
  <c r="M4146" s="1"/>
  <c r="P4146" s="1"/>
  <c r="M4147" a="1"/>
  <c r="M4147" s="1"/>
  <c r="P4147" s="1"/>
  <c r="M4148" a="1"/>
  <c r="M4148" s="1"/>
  <c r="P4148" s="1"/>
  <c r="M4149" a="1"/>
  <c r="M4149" s="1"/>
  <c r="P4149" s="1"/>
  <c r="M4150" a="1"/>
  <c r="M4150" s="1"/>
  <c r="P4150" s="1"/>
  <c r="M4151" a="1"/>
  <c r="M4151" s="1"/>
  <c r="P4151" s="1"/>
  <c r="M4152" a="1"/>
  <c r="M4152" s="1"/>
  <c r="P4152" s="1"/>
  <c r="M4153" a="1"/>
  <c r="M4153" s="1"/>
  <c r="P4153" s="1"/>
  <c r="M4154" a="1"/>
  <c r="M4154" s="1"/>
  <c r="P4154" s="1"/>
  <c r="M4155" a="1"/>
  <c r="M4155" s="1"/>
  <c r="P4155" s="1"/>
  <c r="M4156" a="1"/>
  <c r="M4156" s="1"/>
  <c r="P4156" s="1"/>
  <c r="M4157" a="1"/>
  <c r="M4157" s="1"/>
  <c r="P4157" s="1"/>
  <c r="M4158" a="1"/>
  <c r="M4158" s="1"/>
  <c r="P4158" s="1"/>
  <c r="M4159" a="1"/>
  <c r="M4159" s="1"/>
  <c r="P4159" s="1"/>
  <c r="M4160" a="1"/>
  <c r="M4160" s="1"/>
  <c r="P4160" s="1"/>
  <c r="M4161" a="1"/>
  <c r="M4161" s="1"/>
  <c r="P4161" s="1"/>
  <c r="M4162" a="1"/>
  <c r="M4162" s="1"/>
  <c r="P4162" s="1"/>
  <c r="M4163" a="1"/>
  <c r="M4163" s="1"/>
  <c r="P4163" s="1"/>
  <c r="M4164" a="1"/>
  <c r="M4164" s="1"/>
  <c r="P4164" s="1"/>
  <c r="M4165" a="1"/>
  <c r="M4165" s="1"/>
  <c r="P4165" s="1"/>
  <c r="M4166" a="1"/>
  <c r="M4166" s="1"/>
  <c r="P4166" s="1"/>
  <c r="M4167" a="1"/>
  <c r="M4167" s="1"/>
  <c r="P4167" s="1"/>
  <c r="M4168" a="1"/>
  <c r="M4168" s="1"/>
  <c r="P4168" s="1"/>
  <c r="M4169" a="1"/>
  <c r="M4169" s="1"/>
  <c r="P4169" s="1"/>
  <c r="M4170" a="1"/>
  <c r="M4170" s="1"/>
  <c r="P4170" s="1"/>
  <c r="M4171" a="1"/>
  <c r="M4171" s="1"/>
  <c r="P4171" s="1"/>
  <c r="M4172" a="1"/>
  <c r="M4172" s="1"/>
  <c r="P4172" s="1"/>
  <c r="M4173" a="1"/>
  <c r="M4173" s="1"/>
  <c r="P4173" s="1"/>
  <c r="M4174" a="1"/>
  <c r="M4174" s="1"/>
  <c r="P4174" s="1"/>
  <c r="M4175" a="1"/>
  <c r="M4175" s="1"/>
  <c r="P4175" s="1"/>
  <c r="M4176" a="1"/>
  <c r="M4176" s="1"/>
  <c r="P4176" s="1"/>
  <c r="M4177" a="1"/>
  <c r="M4177" s="1"/>
  <c r="P4177" s="1"/>
  <c r="M4178" a="1"/>
  <c r="M4178" s="1"/>
  <c r="P4178" s="1"/>
  <c r="M4179" a="1"/>
  <c r="M4179" s="1"/>
  <c r="P4179" s="1"/>
  <c r="M4180" a="1"/>
  <c r="M4180" s="1"/>
  <c r="P4180" s="1"/>
  <c r="M4181" a="1"/>
  <c r="M4181" s="1"/>
  <c r="P4181" s="1"/>
  <c r="M4182" a="1"/>
  <c r="M4182" s="1"/>
  <c r="P4182" s="1"/>
  <c r="M4183" a="1"/>
  <c r="M4183" s="1"/>
  <c r="P4183" s="1"/>
  <c r="M4184" a="1"/>
  <c r="M4184" s="1"/>
  <c r="P4184" s="1"/>
  <c r="M4185" a="1"/>
  <c r="M4185" s="1"/>
  <c r="P4185" s="1"/>
  <c r="M4186" a="1"/>
  <c r="M4186" s="1"/>
  <c r="P4186" s="1"/>
  <c r="M4187" a="1"/>
  <c r="M4187" s="1"/>
  <c r="P4187" s="1"/>
  <c r="M4188" a="1"/>
  <c r="M4188" s="1"/>
  <c r="P4188" s="1"/>
  <c r="M4189" a="1"/>
  <c r="M4189" s="1"/>
  <c r="P4189" s="1"/>
  <c r="M4190" a="1"/>
  <c r="M4190" s="1"/>
  <c r="P4190" s="1"/>
  <c r="M4191" a="1"/>
  <c r="M4191" s="1"/>
  <c r="P4191" s="1"/>
  <c r="M4192" a="1"/>
  <c r="M4192" s="1"/>
  <c r="P4192" s="1"/>
  <c r="M4193" a="1"/>
  <c r="M4193" s="1"/>
  <c r="P4193" s="1"/>
  <c r="M4194" a="1"/>
  <c r="M4194" s="1"/>
  <c r="P4194" s="1"/>
  <c r="M4195" a="1"/>
  <c r="M4195" s="1"/>
  <c r="P4195" s="1"/>
  <c r="M4196" a="1"/>
  <c r="M4196" s="1"/>
  <c r="P4196" s="1"/>
  <c r="M4197" a="1"/>
  <c r="M4197" s="1"/>
  <c r="P4197" s="1"/>
  <c r="M4198" a="1"/>
  <c r="M4198" s="1"/>
  <c r="P4198" s="1"/>
  <c r="M4199" a="1"/>
  <c r="M4199" s="1"/>
  <c r="P4199" s="1"/>
  <c r="M4200" a="1"/>
  <c r="M4200" s="1"/>
  <c r="P4200" s="1"/>
  <c r="M4201" a="1"/>
  <c r="M4201" s="1"/>
  <c r="P4201" s="1"/>
  <c r="M4202" a="1"/>
  <c r="M4202" s="1"/>
  <c r="P4202" s="1"/>
  <c r="M4203" a="1"/>
  <c r="M4203" s="1"/>
  <c r="P4203" s="1"/>
  <c r="M4204" a="1"/>
  <c r="M4204" s="1"/>
  <c r="P4204" s="1"/>
  <c r="M4205" a="1"/>
  <c r="M4205" s="1"/>
  <c r="P4205" s="1"/>
  <c r="M4206" a="1"/>
  <c r="M4206" s="1"/>
  <c r="P4206" s="1"/>
  <c r="M4207" a="1"/>
  <c r="M4207" s="1"/>
  <c r="P4207" s="1"/>
  <c r="M4208" a="1"/>
  <c r="M4208" s="1"/>
  <c r="P4208" s="1"/>
  <c r="M4209" a="1"/>
  <c r="M4209" s="1"/>
  <c r="P4209" s="1"/>
  <c r="M4210" a="1"/>
  <c r="M4210" s="1"/>
  <c r="P4210" s="1"/>
  <c r="M4211" a="1"/>
  <c r="M4211" s="1"/>
  <c r="P4211" s="1"/>
  <c r="M4212" a="1"/>
  <c r="M4212" s="1"/>
  <c r="P4212" s="1"/>
  <c r="M4213" a="1"/>
  <c r="M4213" s="1"/>
  <c r="P4213" s="1"/>
  <c r="M4214" a="1"/>
  <c r="M4214" s="1"/>
  <c r="P4214" s="1"/>
  <c r="M4215" a="1"/>
  <c r="M4215" s="1"/>
  <c r="P4215" s="1"/>
  <c r="M4216" a="1"/>
  <c r="M4216" s="1"/>
  <c r="P4216" s="1"/>
  <c r="M4217" a="1"/>
  <c r="M4217" s="1"/>
  <c r="P4217" s="1"/>
  <c r="M4218" a="1"/>
  <c r="M4218" s="1"/>
  <c r="P4218" s="1"/>
  <c r="M4219" a="1"/>
  <c r="M4219" s="1"/>
  <c r="P4219" s="1"/>
  <c r="M4220" a="1"/>
  <c r="M4220" s="1"/>
  <c r="P4220" s="1"/>
  <c r="M4221" a="1"/>
  <c r="M4221" s="1"/>
  <c r="P4221" s="1"/>
  <c r="M4222" a="1"/>
  <c r="M4222" s="1"/>
  <c r="P4222" s="1"/>
  <c r="M4223" a="1"/>
  <c r="M4223" s="1"/>
  <c r="P4223" s="1"/>
  <c r="M4224" a="1"/>
  <c r="M4224" s="1"/>
  <c r="P4224" s="1"/>
  <c r="M4225" a="1"/>
  <c r="M4225" s="1"/>
  <c r="P4225" s="1"/>
  <c r="M4226" a="1"/>
  <c r="M4226" s="1"/>
  <c r="P4226" s="1"/>
  <c r="M4227" a="1"/>
  <c r="M4227" s="1"/>
  <c r="P4227" s="1"/>
  <c r="M4228" a="1"/>
  <c r="M4228" s="1"/>
  <c r="P4228" s="1"/>
  <c r="M4229" a="1"/>
  <c r="M4229" s="1"/>
  <c r="P4229" s="1"/>
  <c r="M4230" a="1"/>
  <c r="M4230" s="1"/>
  <c r="P4230" s="1"/>
  <c r="M4231" a="1"/>
  <c r="M4231" s="1"/>
  <c r="P4231" s="1"/>
  <c r="M4232" a="1"/>
  <c r="M4232" s="1"/>
  <c r="P4232" s="1"/>
  <c r="M4233" a="1"/>
  <c r="M4233" s="1"/>
  <c r="P4233" s="1"/>
  <c r="M4234" a="1"/>
  <c r="M4234" s="1"/>
  <c r="P4234" s="1"/>
  <c r="M4235" a="1"/>
  <c r="M4235" s="1"/>
  <c r="P4235" s="1"/>
  <c r="M4236" a="1"/>
  <c r="M4236" s="1"/>
  <c r="P4236" s="1"/>
  <c r="M4237" a="1"/>
  <c r="M4237" s="1"/>
  <c r="P4237" s="1"/>
  <c r="M4238" a="1"/>
  <c r="M4238" s="1"/>
  <c r="P4238" s="1"/>
  <c r="M4239" a="1"/>
  <c r="M4239" s="1"/>
  <c r="P4239" s="1"/>
  <c r="M4240" a="1"/>
  <c r="M4240" s="1"/>
  <c r="P4240" s="1"/>
  <c r="M4241" a="1"/>
  <c r="M4241" s="1"/>
  <c r="P4241" s="1"/>
  <c r="M4242" a="1"/>
  <c r="M4242" s="1"/>
  <c r="P4242" s="1"/>
  <c r="M4243" a="1"/>
  <c r="M4243" s="1"/>
  <c r="P4243" s="1"/>
  <c r="M4244" a="1"/>
  <c r="M4244" s="1"/>
  <c r="P4244" s="1"/>
  <c r="M4245" a="1"/>
  <c r="M4245" s="1"/>
  <c r="P4245" s="1"/>
  <c r="M4246" a="1"/>
  <c r="M4246" s="1"/>
  <c r="P4246" s="1"/>
  <c r="M4247" a="1"/>
  <c r="M4247" s="1"/>
  <c r="P4247" s="1"/>
  <c r="M4248" a="1"/>
  <c r="M4248" s="1"/>
  <c r="P4248" s="1"/>
  <c r="M4249" a="1"/>
  <c r="M4249" s="1"/>
  <c r="P4249" s="1"/>
  <c r="M4250" a="1"/>
  <c r="M4250" s="1"/>
  <c r="P4250" s="1"/>
  <c r="M4251" a="1"/>
  <c r="M4251" s="1"/>
  <c r="P4251" s="1"/>
  <c r="M4252" a="1"/>
  <c r="M4252" s="1"/>
  <c r="P4252" s="1"/>
  <c r="M4253" a="1"/>
  <c r="M4253" s="1"/>
  <c r="P4253" s="1"/>
  <c r="M4254" a="1"/>
  <c r="M4254" s="1"/>
  <c r="P4254" s="1"/>
  <c r="M4255" a="1"/>
  <c r="M4255" s="1"/>
  <c r="P4255" s="1"/>
  <c r="M4256" a="1"/>
  <c r="M4256" s="1"/>
  <c r="P4256" s="1"/>
  <c r="M4257" a="1"/>
  <c r="M4257" s="1"/>
  <c r="P4257" s="1"/>
  <c r="M4258" a="1"/>
  <c r="M4258" s="1"/>
  <c r="P4258" s="1"/>
  <c r="M4259" a="1"/>
  <c r="M4259" s="1"/>
  <c r="P4259" s="1"/>
  <c r="M4260" a="1"/>
  <c r="M4260" s="1"/>
  <c r="P4260" s="1"/>
  <c r="M4261" a="1"/>
  <c r="M4261" s="1"/>
  <c r="P4261" s="1"/>
  <c r="M4262" a="1"/>
  <c r="M4262" s="1"/>
  <c r="P4262" s="1"/>
  <c r="M4263" a="1"/>
  <c r="M4263" s="1"/>
  <c r="P4263" s="1"/>
  <c r="M4264" a="1"/>
  <c r="M4264" s="1"/>
  <c r="P4264" s="1"/>
  <c r="M4265" a="1"/>
  <c r="M4265" s="1"/>
  <c r="P4265" s="1"/>
  <c r="M4266" a="1"/>
  <c r="M4266" s="1"/>
  <c r="P4266" s="1"/>
  <c r="M4267" a="1"/>
  <c r="M4267" s="1"/>
  <c r="P4267" s="1"/>
  <c r="M4268" a="1"/>
  <c r="M4268" s="1"/>
  <c r="P4268" s="1"/>
  <c r="M4269" a="1"/>
  <c r="M4269" s="1"/>
  <c r="P4269" s="1"/>
  <c r="M4270" a="1"/>
  <c r="M4270" s="1"/>
  <c r="P4270" s="1"/>
  <c r="M4271" a="1"/>
  <c r="M4271" s="1"/>
  <c r="P4271" s="1"/>
  <c r="M4272" a="1"/>
  <c r="M4272" s="1"/>
  <c r="P4272" s="1"/>
  <c r="M4273" a="1"/>
  <c r="M4273" s="1"/>
  <c r="P4273" s="1"/>
  <c r="M4274" a="1"/>
  <c r="M4274" s="1"/>
  <c r="P4274" s="1"/>
  <c r="M4275" a="1"/>
  <c r="M4275" s="1"/>
  <c r="P4275" s="1"/>
  <c r="M4276" a="1"/>
  <c r="M4276" s="1"/>
  <c r="P4276" s="1"/>
  <c r="M4277" a="1"/>
  <c r="M4277" s="1"/>
  <c r="P4277" s="1"/>
  <c r="M4278" a="1"/>
  <c r="M4278" s="1"/>
  <c r="P4278" s="1"/>
  <c r="M4279" a="1"/>
  <c r="M4279" s="1"/>
  <c r="P4279" s="1"/>
  <c r="M4280" a="1"/>
  <c r="M4280" s="1"/>
  <c r="P4280" s="1"/>
  <c r="M4281" a="1"/>
  <c r="M4281" s="1"/>
  <c r="P4281" s="1"/>
  <c r="M4282" a="1"/>
  <c r="M4282" s="1"/>
  <c r="P4282" s="1"/>
  <c r="M4283" a="1"/>
  <c r="M4283" s="1"/>
  <c r="P4283" s="1"/>
  <c r="M4284" a="1"/>
  <c r="M4284" s="1"/>
  <c r="P4284" s="1"/>
  <c r="M4285" a="1"/>
  <c r="M4285" s="1"/>
  <c r="P4285" s="1"/>
  <c r="M4286" a="1"/>
  <c r="M4286" s="1"/>
  <c r="P4286" s="1"/>
  <c r="M4287" a="1"/>
  <c r="M4287" s="1"/>
  <c r="P4287" s="1"/>
  <c r="M4288" a="1"/>
  <c r="M4288" s="1"/>
  <c r="P4288" s="1"/>
  <c r="M4289" a="1"/>
  <c r="M4289" s="1"/>
  <c r="P4289" s="1"/>
  <c r="M4290" a="1"/>
  <c r="M4290" s="1"/>
  <c r="P4290" s="1"/>
  <c r="M4291" a="1"/>
  <c r="M4291" s="1"/>
  <c r="P4291" s="1"/>
  <c r="M4292" a="1"/>
  <c r="M4292" s="1"/>
  <c r="P4292" s="1"/>
  <c r="M4293" a="1"/>
  <c r="M4293" s="1"/>
  <c r="P4293" s="1"/>
  <c r="M4294" a="1"/>
  <c r="M4294" s="1"/>
  <c r="P4294" s="1"/>
  <c r="M4295" a="1"/>
  <c r="M4295" s="1"/>
  <c r="P4295" s="1"/>
  <c r="M4296" a="1"/>
  <c r="M4296" s="1"/>
  <c r="P4296" s="1"/>
  <c r="M4297" a="1"/>
  <c r="M4297" s="1"/>
  <c r="P4297" s="1"/>
  <c r="M4298" a="1"/>
  <c r="M4298" s="1"/>
  <c r="P4298" s="1"/>
  <c r="M4299" a="1"/>
  <c r="M4299" s="1"/>
  <c r="P4299" s="1"/>
  <c r="M4300" a="1"/>
  <c r="M4300" s="1"/>
  <c r="P4300" s="1"/>
  <c r="M4301" a="1"/>
  <c r="M4301" s="1"/>
  <c r="P4301" s="1"/>
  <c r="M4302" a="1"/>
  <c r="M4302" s="1"/>
  <c r="P4302" s="1"/>
  <c r="M4303" a="1"/>
  <c r="M4303" s="1"/>
  <c r="P4303" s="1"/>
  <c r="M4304" a="1"/>
  <c r="M4304" s="1"/>
  <c r="P4304" s="1"/>
  <c r="M4305" a="1"/>
  <c r="M4305" s="1"/>
  <c r="P4305" s="1"/>
  <c r="M4306" a="1"/>
  <c r="M4306" s="1"/>
  <c r="P4306" s="1"/>
  <c r="M4307" a="1"/>
  <c r="M4307" s="1"/>
  <c r="P4307" s="1"/>
  <c r="M4308" a="1"/>
  <c r="M4308" s="1"/>
  <c r="P4308" s="1"/>
  <c r="M4309" a="1"/>
  <c r="M4309" s="1"/>
  <c r="P4309" s="1"/>
  <c r="M4310" a="1"/>
  <c r="M4310" s="1"/>
  <c r="P4310" s="1"/>
  <c r="M4311" a="1"/>
  <c r="M4311" s="1"/>
  <c r="P4311" s="1"/>
  <c r="M4312" a="1"/>
  <c r="M4312" s="1"/>
  <c r="P4312" s="1"/>
  <c r="M4313" a="1"/>
  <c r="M4313" s="1"/>
  <c r="P4313" s="1"/>
  <c r="M4314" a="1"/>
  <c r="M4314" s="1"/>
  <c r="P4314" s="1"/>
  <c r="M4315" a="1"/>
  <c r="M4315" s="1"/>
  <c r="P4315" s="1"/>
  <c r="M4316" a="1"/>
  <c r="M4316" s="1"/>
  <c r="P4316" s="1"/>
  <c r="M4317" a="1"/>
  <c r="M4317" s="1"/>
  <c r="P4317" s="1"/>
  <c r="M4318" a="1"/>
  <c r="M4318" s="1"/>
  <c r="P4318" s="1"/>
  <c r="M4319" a="1"/>
  <c r="M4319" s="1"/>
  <c r="P4319" s="1"/>
  <c r="M4320" a="1"/>
  <c r="M4320" s="1"/>
  <c r="P4320" s="1"/>
  <c r="M4321" a="1"/>
  <c r="M4321" s="1"/>
  <c r="P4321" s="1"/>
  <c r="M4322" a="1"/>
  <c r="M4322" s="1"/>
  <c r="P4322" s="1"/>
  <c r="M4323" a="1"/>
  <c r="M4323" s="1"/>
  <c r="P4323" s="1"/>
  <c r="M4324" a="1"/>
  <c r="M4324" s="1"/>
  <c r="P4324" s="1"/>
  <c r="M4325" a="1"/>
  <c r="M4325" s="1"/>
  <c r="P4325" s="1"/>
  <c r="M4326" a="1"/>
  <c r="M4326" s="1"/>
  <c r="P4326" s="1"/>
  <c r="M4327" a="1"/>
  <c r="M4327" s="1"/>
  <c r="P4327" s="1"/>
  <c r="M4328" a="1"/>
  <c r="M4328" s="1"/>
  <c r="P4328" s="1"/>
  <c r="M4329" a="1"/>
  <c r="M4329" s="1"/>
  <c r="P4329" s="1"/>
  <c r="M4330" a="1"/>
  <c r="M4330" s="1"/>
  <c r="P4330" s="1"/>
  <c r="M4331" a="1"/>
  <c r="M4331" s="1"/>
  <c r="P4331" s="1"/>
  <c r="M4332" a="1"/>
  <c r="M4332" s="1"/>
  <c r="P4332" s="1"/>
  <c r="M4333" a="1"/>
  <c r="M4333" s="1"/>
  <c r="P4333" s="1"/>
  <c r="M4334" a="1"/>
  <c r="M4334" s="1"/>
  <c r="P4334" s="1"/>
  <c r="M4335" a="1"/>
  <c r="M4335" s="1"/>
  <c r="P4335" s="1"/>
  <c r="M4336" a="1"/>
  <c r="M4336" s="1"/>
  <c r="P4336" s="1"/>
  <c r="M4337" a="1"/>
  <c r="M4337" s="1"/>
  <c r="P4337" s="1"/>
  <c r="M4338" a="1"/>
  <c r="M4338" s="1"/>
  <c r="P4338" s="1"/>
  <c r="M4339" a="1"/>
  <c r="M4339" s="1"/>
  <c r="P4339" s="1"/>
  <c r="M4340" a="1"/>
  <c r="M4340" s="1"/>
  <c r="P4340" s="1"/>
  <c r="M4341" a="1"/>
  <c r="M4341" s="1"/>
  <c r="P4341" s="1"/>
  <c r="M4342" a="1"/>
  <c r="M4342" s="1"/>
  <c r="P4342" s="1"/>
  <c r="M4343" a="1"/>
  <c r="M4343" s="1"/>
  <c r="P4343" s="1"/>
  <c r="M4344" a="1"/>
  <c r="M4344" s="1"/>
  <c r="P4344" s="1"/>
  <c r="M4345" a="1"/>
  <c r="M4345" s="1"/>
  <c r="P4345" s="1"/>
  <c r="M4346" a="1"/>
  <c r="M4346" s="1"/>
  <c r="P4346" s="1"/>
  <c r="M4347" a="1"/>
  <c r="M4347" s="1"/>
  <c r="P4347" s="1"/>
  <c r="M4348" a="1"/>
  <c r="M4348" s="1"/>
  <c r="P4348" s="1"/>
  <c r="M4349" a="1"/>
  <c r="M4349" s="1"/>
  <c r="P4349" s="1"/>
  <c r="M4350" a="1"/>
  <c r="M4350" s="1"/>
  <c r="P4350" s="1"/>
  <c r="M4351" a="1"/>
  <c r="M4351" s="1"/>
  <c r="P4351" s="1"/>
  <c r="M4352" a="1"/>
  <c r="M4352" s="1"/>
  <c r="P4352" s="1"/>
  <c r="M4353" a="1"/>
  <c r="M4353" s="1"/>
  <c r="P4353" s="1"/>
  <c r="M4354" a="1"/>
  <c r="M4354" s="1"/>
  <c r="P4354" s="1"/>
  <c r="M4355" a="1"/>
  <c r="M4355" s="1"/>
  <c r="P4355" s="1"/>
  <c r="M4356" a="1"/>
  <c r="M4356" s="1"/>
  <c r="P4356" s="1"/>
  <c r="M4357" a="1"/>
  <c r="M4357" s="1"/>
  <c r="P4357" s="1"/>
  <c r="M4358" a="1"/>
  <c r="M4358" s="1"/>
  <c r="P4358" s="1"/>
  <c r="M4359" a="1"/>
  <c r="M4359" s="1"/>
  <c r="P4359" s="1"/>
  <c r="M4360" a="1"/>
  <c r="M4360" s="1"/>
  <c r="P4360" s="1"/>
  <c r="M4361" a="1"/>
  <c r="M4361" s="1"/>
  <c r="P4361" s="1"/>
  <c r="M4362" a="1"/>
  <c r="M4362" s="1"/>
  <c r="P4362" s="1"/>
  <c r="M4363" a="1"/>
  <c r="M4363" s="1"/>
  <c r="P4363" s="1"/>
  <c r="M4364" a="1"/>
  <c r="M4364" s="1"/>
  <c r="P4364" s="1"/>
  <c r="M4365" a="1"/>
  <c r="M4365" s="1"/>
  <c r="P4365" s="1"/>
  <c r="M4366" a="1"/>
  <c r="M4366" s="1"/>
  <c r="P4366" s="1"/>
  <c r="M4367" a="1"/>
  <c r="M4367" s="1"/>
  <c r="P4367" s="1"/>
  <c r="M4368" a="1"/>
  <c r="M4368" s="1"/>
  <c r="P4368" s="1"/>
  <c r="M4369" a="1"/>
  <c r="M4369" s="1"/>
  <c r="P4369" s="1"/>
  <c r="M4370" a="1"/>
  <c r="M4370" s="1"/>
  <c r="P4370" s="1"/>
  <c r="M4371" a="1"/>
  <c r="M4371" s="1"/>
  <c r="P4371" s="1"/>
  <c r="M4372" a="1"/>
  <c r="M4372" s="1"/>
  <c r="P4372" s="1"/>
  <c r="M4373" a="1"/>
  <c r="M4373" s="1"/>
  <c r="P4373" s="1"/>
  <c r="M4374" a="1"/>
  <c r="M4374" s="1"/>
  <c r="P4374" s="1"/>
  <c r="M4375" a="1"/>
  <c r="M4375" s="1"/>
  <c r="P4375" s="1"/>
  <c r="M4376" a="1"/>
  <c r="M4376" s="1"/>
  <c r="P4376" s="1"/>
  <c r="M4377" a="1"/>
  <c r="M4377" s="1"/>
  <c r="P4377" s="1"/>
  <c r="M4378" a="1"/>
  <c r="M4378" s="1"/>
  <c r="P4378" s="1"/>
  <c r="M4379" a="1"/>
  <c r="M4379" s="1"/>
  <c r="P4379" s="1"/>
  <c r="M4380" a="1"/>
  <c r="M4380" s="1"/>
  <c r="P4380" s="1"/>
  <c r="M4381" a="1"/>
  <c r="M4381" s="1"/>
  <c r="P4381" s="1"/>
  <c r="M4382" a="1"/>
  <c r="M4382" s="1"/>
  <c r="P4382" s="1"/>
  <c r="M4383" a="1"/>
  <c r="M4383" s="1"/>
  <c r="P4383" s="1"/>
  <c r="M4384" a="1"/>
  <c r="M4384" s="1"/>
  <c r="P4384" s="1"/>
  <c r="M4385" a="1"/>
  <c r="M4385" s="1"/>
  <c r="P4385" s="1"/>
  <c r="M4386" a="1"/>
  <c r="M4386" s="1"/>
  <c r="P4386" s="1"/>
  <c r="M4387" a="1"/>
  <c r="M4387" s="1"/>
  <c r="P4387" s="1"/>
  <c r="M4388" a="1"/>
  <c r="M4388" s="1"/>
  <c r="P4388" s="1"/>
  <c r="M4389" a="1"/>
  <c r="M4389" s="1"/>
  <c r="P4389" s="1"/>
  <c r="M4390" a="1"/>
  <c r="M4390" s="1"/>
  <c r="P4390" s="1"/>
  <c r="M4391" a="1"/>
  <c r="M4391" s="1"/>
  <c r="P4391" s="1"/>
  <c r="M4392" a="1"/>
  <c r="M4392" s="1"/>
  <c r="P4392" s="1"/>
  <c r="M4393" a="1"/>
  <c r="M4393" s="1"/>
  <c r="P4393" s="1"/>
  <c r="M4394" a="1"/>
  <c r="M4394" s="1"/>
  <c r="P4394" s="1"/>
  <c r="M4395" a="1"/>
  <c r="M4395" s="1"/>
  <c r="P4395" s="1"/>
  <c r="M4396" a="1"/>
  <c r="M4396" s="1"/>
  <c r="P4396" s="1"/>
  <c r="M4397" a="1"/>
  <c r="M4397" s="1"/>
  <c r="P4397" s="1"/>
  <c r="M4398" a="1"/>
  <c r="M4398" s="1"/>
  <c r="P4398" s="1"/>
  <c r="M4399" a="1"/>
  <c r="M4399" s="1"/>
  <c r="P4399" s="1"/>
  <c r="M4400" a="1"/>
  <c r="M4400" s="1"/>
  <c r="P4400" s="1"/>
  <c r="M4401" a="1"/>
  <c r="M4401" s="1"/>
  <c r="P4401" s="1"/>
  <c r="M4402" a="1"/>
  <c r="M4402" s="1"/>
  <c r="P4402" s="1"/>
  <c r="M4403" a="1"/>
  <c r="M4403" s="1"/>
  <c r="P4403" s="1"/>
  <c r="M4404" a="1"/>
  <c r="M4404" s="1"/>
  <c r="P4404" s="1"/>
  <c r="M4405" a="1"/>
  <c r="M4405" s="1"/>
  <c r="P4405" s="1"/>
  <c r="M4406" a="1"/>
  <c r="M4406" s="1"/>
  <c r="P4406" s="1"/>
  <c r="M4407" a="1"/>
  <c r="M4407" s="1"/>
  <c r="P4407" s="1"/>
  <c r="M4408" a="1"/>
  <c r="M4408" s="1"/>
  <c r="P4408" s="1"/>
  <c r="M4409" a="1"/>
  <c r="M4409" s="1"/>
  <c r="P4409" s="1"/>
  <c r="M4410" a="1"/>
  <c r="M4410" s="1"/>
  <c r="P4410" s="1"/>
  <c r="M4411" a="1"/>
  <c r="M4411" s="1"/>
  <c r="P4411" s="1"/>
  <c r="M4412" a="1"/>
  <c r="M4412" s="1"/>
  <c r="P4412" s="1"/>
  <c r="M4413" a="1"/>
  <c r="M4413" s="1"/>
  <c r="P4413" s="1"/>
  <c r="M4414" a="1"/>
  <c r="M4414" s="1"/>
  <c r="P4414" s="1"/>
  <c r="M4415" a="1"/>
  <c r="M4415" s="1"/>
  <c r="P4415" s="1"/>
  <c r="M4416" a="1"/>
  <c r="M4416" s="1"/>
  <c r="P4416" s="1"/>
  <c r="M4417" a="1"/>
  <c r="M4417" s="1"/>
  <c r="P4417" s="1"/>
  <c r="M4418" a="1"/>
  <c r="M4418" s="1"/>
  <c r="P4418" s="1"/>
  <c r="M4419" a="1"/>
  <c r="M4419" s="1"/>
  <c r="P4419" s="1"/>
  <c r="M4420" a="1"/>
  <c r="M4420" s="1"/>
  <c r="P4420" s="1"/>
  <c r="M4421" a="1"/>
  <c r="M4421" s="1"/>
  <c r="P4421" s="1"/>
  <c r="M4422" a="1"/>
  <c r="M4422" s="1"/>
  <c r="P4422" s="1"/>
  <c r="M4423" a="1"/>
  <c r="M4423" s="1"/>
  <c r="P4423" s="1"/>
  <c r="M4424" a="1"/>
  <c r="M4424" s="1"/>
  <c r="P4424" s="1"/>
  <c r="M4425" a="1"/>
  <c r="M4425" s="1"/>
  <c r="P4425" s="1"/>
  <c r="M4426" a="1"/>
  <c r="M4426" s="1"/>
  <c r="P4426" s="1"/>
  <c r="M4427" a="1"/>
  <c r="M4427" s="1"/>
  <c r="P4427" s="1"/>
  <c r="M4428" a="1"/>
  <c r="M4428" s="1"/>
  <c r="P4428" s="1"/>
  <c r="M4429" a="1"/>
  <c r="M4429" s="1"/>
  <c r="P4429" s="1"/>
  <c r="M4430" a="1"/>
  <c r="M4430" s="1"/>
  <c r="P4430" s="1"/>
  <c r="M4431" a="1"/>
  <c r="M4431" s="1"/>
  <c r="P4431" s="1"/>
  <c r="M4432" a="1"/>
  <c r="M4432" s="1"/>
  <c r="P4432" s="1"/>
  <c r="M4433" a="1"/>
  <c r="M4433" s="1"/>
  <c r="P4433" s="1"/>
  <c r="M4434" a="1"/>
  <c r="M4434" s="1"/>
  <c r="P4434" s="1"/>
  <c r="M4435" a="1"/>
  <c r="M4435" s="1"/>
  <c r="P4435" s="1"/>
  <c r="M4436" a="1"/>
  <c r="M4436" s="1"/>
  <c r="P4436" s="1"/>
  <c r="M4437" a="1"/>
  <c r="M4437" s="1"/>
  <c r="P4437" s="1"/>
  <c r="M4438" a="1"/>
  <c r="M4438" s="1"/>
  <c r="P4438" s="1"/>
  <c r="M4439" a="1"/>
  <c r="M4439" s="1"/>
  <c r="P4439" s="1"/>
  <c r="M4440" a="1"/>
  <c r="M4440" s="1"/>
  <c r="P4440" s="1"/>
  <c r="M4441" a="1"/>
  <c r="M4441" s="1"/>
  <c r="P4441" s="1"/>
  <c r="M4442" a="1"/>
  <c r="M4442" s="1"/>
  <c r="P4442" s="1"/>
  <c r="M4443" a="1"/>
  <c r="M4443" s="1"/>
  <c r="P4443" s="1"/>
  <c r="M4444" a="1"/>
  <c r="M4444" s="1"/>
  <c r="P4444" s="1"/>
  <c r="M4445" a="1"/>
  <c r="M4445" s="1"/>
  <c r="P4445" s="1"/>
  <c r="M4446" a="1"/>
  <c r="M4446" s="1"/>
  <c r="P4446" s="1"/>
  <c r="M4447" a="1"/>
  <c r="M4447" s="1"/>
  <c r="P4447" s="1"/>
  <c r="M4448" a="1"/>
  <c r="M4448" s="1"/>
  <c r="P4448" s="1"/>
  <c r="M4449" a="1"/>
  <c r="M4449" s="1"/>
  <c r="P4449" s="1"/>
  <c r="M4450" a="1"/>
  <c r="M4450" s="1"/>
  <c r="P4450" s="1"/>
  <c r="M4451" a="1"/>
  <c r="M4451" s="1"/>
  <c r="P4451" s="1"/>
  <c r="M4452" a="1"/>
  <c r="M4452" s="1"/>
  <c r="P4452" s="1"/>
  <c r="M4453" a="1"/>
  <c r="M4453" s="1"/>
  <c r="P4453" s="1"/>
  <c r="M4454" a="1"/>
  <c r="M4454" s="1"/>
  <c r="P4454" s="1"/>
  <c r="M4455" a="1"/>
  <c r="M4455" s="1"/>
  <c r="P4455" s="1"/>
  <c r="M4456" a="1"/>
  <c r="M4456" s="1"/>
  <c r="P4456" s="1"/>
  <c r="M4457" a="1"/>
  <c r="M4457" s="1"/>
  <c r="P4457" s="1"/>
  <c r="M4458" a="1"/>
  <c r="M4458" s="1"/>
  <c r="P4458" s="1"/>
  <c r="M4459" a="1"/>
  <c r="M4459" s="1"/>
  <c r="P4459" s="1"/>
  <c r="M4460" a="1"/>
  <c r="M4460" s="1"/>
  <c r="P4460" s="1"/>
  <c r="M4461" a="1"/>
  <c r="M4461" s="1"/>
  <c r="P4461" s="1"/>
  <c r="M4462" a="1"/>
  <c r="M4462" s="1"/>
  <c r="P4462" s="1"/>
  <c r="M4463" a="1"/>
  <c r="M4463" s="1"/>
  <c r="P4463" s="1"/>
  <c r="M4464" a="1"/>
  <c r="M4464" s="1"/>
  <c r="P4464" s="1"/>
  <c r="M4465" a="1"/>
  <c r="M4465" s="1"/>
  <c r="P4465" s="1"/>
  <c r="M4466" a="1"/>
  <c r="M4466" s="1"/>
  <c r="P4466" s="1"/>
  <c r="M4467" a="1"/>
  <c r="M4467" s="1"/>
  <c r="P4467" s="1"/>
  <c r="M4468" a="1"/>
  <c r="M4468" s="1"/>
  <c r="P4468" s="1"/>
  <c r="M4469" a="1"/>
  <c r="M4469" s="1"/>
  <c r="P4469" s="1"/>
  <c r="M4470" a="1"/>
  <c r="M4470" s="1"/>
  <c r="P4470" s="1"/>
  <c r="M4471" a="1"/>
  <c r="M4471" s="1"/>
  <c r="P4471" s="1"/>
  <c r="M4472" a="1"/>
  <c r="M4472" s="1"/>
  <c r="P4472" s="1"/>
  <c r="M4473" a="1"/>
  <c r="M4473" s="1"/>
  <c r="P4473" s="1"/>
  <c r="M4474" a="1"/>
  <c r="M4474" s="1"/>
  <c r="P4474" s="1"/>
  <c r="M4475" a="1"/>
  <c r="M4475" s="1"/>
  <c r="P4475" s="1"/>
  <c r="M4476" a="1"/>
  <c r="M4476" s="1"/>
  <c r="P4476" s="1"/>
  <c r="M4477" a="1"/>
  <c r="M4477" s="1"/>
  <c r="P4477" s="1"/>
  <c r="M4478" a="1"/>
  <c r="M4478" s="1"/>
  <c r="P4478" s="1"/>
  <c r="M4479" a="1"/>
  <c r="M4479" s="1"/>
  <c r="P4479" s="1"/>
  <c r="M4480" a="1"/>
  <c r="M4480" s="1"/>
  <c r="P4480" s="1"/>
  <c r="M4481" a="1"/>
  <c r="M4481" s="1"/>
  <c r="P4481" s="1"/>
  <c r="M4482" a="1"/>
  <c r="M4482" s="1"/>
  <c r="P4482" s="1"/>
  <c r="M4483" a="1"/>
  <c r="M4483" s="1"/>
  <c r="P4483" s="1"/>
  <c r="M4484" a="1"/>
  <c r="M4484" s="1"/>
  <c r="P4484" s="1"/>
  <c r="M4485" a="1"/>
  <c r="M4485" s="1"/>
  <c r="P4485" s="1"/>
  <c r="M4486" a="1"/>
  <c r="M4486" s="1"/>
  <c r="P4486" s="1"/>
  <c r="M4487" a="1"/>
  <c r="M4487" s="1"/>
  <c r="P4487" s="1"/>
  <c r="M4488" a="1"/>
  <c r="M4488" s="1"/>
  <c r="P4488" s="1"/>
  <c r="M4489" a="1"/>
  <c r="M4489" s="1"/>
  <c r="P4489" s="1"/>
  <c r="M4490" a="1"/>
  <c r="M4490" s="1"/>
  <c r="P4490" s="1"/>
  <c r="M4491" a="1"/>
  <c r="M4491" s="1"/>
  <c r="P4491" s="1"/>
  <c r="M4492" a="1"/>
  <c r="M4492" s="1"/>
  <c r="P4492" s="1"/>
  <c r="M4493" a="1"/>
  <c r="M4493" s="1"/>
  <c r="P4493" s="1"/>
  <c r="M4494" a="1"/>
  <c r="M4494" s="1"/>
  <c r="P4494" s="1"/>
  <c r="M4495" a="1"/>
  <c r="M4495" s="1"/>
  <c r="P4495" s="1"/>
  <c r="M4496" a="1"/>
  <c r="M4496" s="1"/>
  <c r="P4496" s="1"/>
  <c r="M4497" a="1"/>
  <c r="M4497" s="1"/>
  <c r="P4497" s="1"/>
  <c r="M4498" a="1"/>
  <c r="M4498" s="1"/>
  <c r="P4498" s="1"/>
  <c r="M4499" a="1"/>
  <c r="M4499" s="1"/>
  <c r="P4499" s="1"/>
  <c r="M4500" a="1"/>
  <c r="M4500" s="1"/>
  <c r="P4500" s="1"/>
  <c r="M4501" a="1"/>
  <c r="M4501" s="1"/>
  <c r="P4501" s="1"/>
  <c r="M4502" a="1"/>
  <c r="M4502" s="1"/>
  <c r="P4502" s="1"/>
  <c r="M4503" a="1"/>
  <c r="M4503" s="1"/>
  <c r="P4503" s="1"/>
  <c r="M4504" a="1"/>
  <c r="M4504" s="1"/>
  <c r="P4504" s="1"/>
  <c r="M4505" a="1"/>
  <c r="M4505" s="1"/>
  <c r="P4505" s="1"/>
  <c r="M4506" a="1"/>
  <c r="M4506" s="1"/>
  <c r="P4506" s="1"/>
  <c r="M4507" a="1"/>
  <c r="M4507" s="1"/>
  <c r="P4507" s="1"/>
  <c r="M4508" a="1"/>
  <c r="M4508" s="1"/>
  <c r="P4508" s="1"/>
  <c r="M4509" a="1"/>
  <c r="M4509" s="1"/>
  <c r="P4509" s="1"/>
  <c r="M4510" a="1"/>
  <c r="M4510" s="1"/>
  <c r="P4510" s="1"/>
  <c r="M4511" a="1"/>
  <c r="M4511" s="1"/>
  <c r="P4511" s="1"/>
  <c r="M4512" a="1"/>
  <c r="M4512" s="1"/>
  <c r="P4512" s="1"/>
  <c r="M4513" a="1"/>
  <c r="M4513" s="1"/>
  <c r="P4513" s="1"/>
  <c r="M4514" a="1"/>
  <c r="M4514" s="1"/>
  <c r="P4514" s="1"/>
  <c r="M4515" a="1"/>
  <c r="M4515" s="1"/>
  <c r="P4515" s="1"/>
  <c r="M4516" a="1"/>
  <c r="M4516" s="1"/>
  <c r="P4516" s="1"/>
  <c r="M4517" a="1"/>
  <c r="M4517" s="1"/>
  <c r="P4517" s="1"/>
  <c r="M4518" a="1"/>
  <c r="M4518" s="1"/>
  <c r="P4518" s="1"/>
  <c r="M4519" a="1"/>
  <c r="M4519" s="1"/>
  <c r="P4519" s="1"/>
  <c r="M4520" a="1"/>
  <c r="M4520" s="1"/>
  <c r="P4520" s="1"/>
  <c r="M4521" a="1"/>
  <c r="M4521" s="1"/>
  <c r="P4521" s="1"/>
  <c r="M4522" a="1"/>
  <c r="M4522" s="1"/>
  <c r="P4522" s="1"/>
  <c r="M4523" a="1"/>
  <c r="M4523" s="1"/>
  <c r="P4523" s="1"/>
  <c r="M4524" a="1"/>
  <c r="M4524" s="1"/>
  <c r="P4524" s="1"/>
  <c r="M4525" a="1"/>
  <c r="M4525" s="1"/>
  <c r="P4525" s="1"/>
  <c r="M4526" a="1"/>
  <c r="M4526" s="1"/>
  <c r="P4526" s="1"/>
  <c r="M4527" a="1"/>
  <c r="M4527" s="1"/>
  <c r="P4527" s="1"/>
  <c r="M4528" a="1"/>
  <c r="M4528" s="1"/>
  <c r="P4528" s="1"/>
  <c r="M4529" a="1"/>
  <c r="M4529" s="1"/>
  <c r="P4529" s="1"/>
  <c r="M4530" a="1"/>
  <c r="M4530" s="1"/>
  <c r="P4530" s="1"/>
  <c r="M4531" a="1"/>
  <c r="M4531" s="1"/>
  <c r="P4531" s="1"/>
  <c r="M4532" a="1"/>
  <c r="M4532" s="1"/>
  <c r="P4532" s="1"/>
  <c r="M4533" a="1"/>
  <c r="M4533" s="1"/>
  <c r="P4533" s="1"/>
  <c r="M4534" a="1"/>
  <c r="M4534" s="1"/>
  <c r="P4534" s="1"/>
  <c r="M4535" a="1"/>
  <c r="M4535" s="1"/>
  <c r="P4535" s="1"/>
  <c r="M4536" a="1"/>
  <c r="M4536" s="1"/>
  <c r="P4536" s="1"/>
  <c r="M4537" a="1"/>
  <c r="M4537" s="1"/>
  <c r="P4537" s="1"/>
  <c r="M4538" a="1"/>
  <c r="M4538" s="1"/>
  <c r="P4538" s="1"/>
  <c r="M4539" a="1"/>
  <c r="M4539" s="1"/>
  <c r="P4539" s="1"/>
  <c r="M4540" a="1"/>
  <c r="M4540" s="1"/>
  <c r="P4540" s="1"/>
  <c r="M4541" a="1"/>
  <c r="M4541" s="1"/>
  <c r="P4541" s="1"/>
  <c r="M4542" a="1"/>
  <c r="M4542" s="1"/>
  <c r="P4542" s="1"/>
  <c r="M4543" a="1"/>
  <c r="M4543" s="1"/>
  <c r="P4543" s="1"/>
  <c r="M4544" a="1"/>
  <c r="M4544" s="1"/>
  <c r="P4544" s="1"/>
  <c r="M4545" a="1"/>
  <c r="M4545" s="1"/>
  <c r="P4545" s="1"/>
  <c r="M4546" a="1"/>
  <c r="M4546" s="1"/>
  <c r="P4546" s="1"/>
  <c r="M4547" a="1"/>
  <c r="M4547" s="1"/>
  <c r="P4547" s="1"/>
  <c r="M4548" a="1"/>
  <c r="M4548" s="1"/>
  <c r="P4548" s="1"/>
  <c r="M4549" a="1"/>
  <c r="M4549" s="1"/>
  <c r="P4549" s="1"/>
  <c r="M4550" a="1"/>
  <c r="M4550" s="1"/>
  <c r="P4550" s="1"/>
  <c r="M4551" a="1"/>
  <c r="M4551" s="1"/>
  <c r="P4551" s="1"/>
  <c r="M4552" a="1"/>
  <c r="M4552" s="1"/>
  <c r="P4552" s="1"/>
  <c r="M4553" a="1"/>
  <c r="M4553" s="1"/>
  <c r="P4553" s="1"/>
  <c r="M4554" a="1"/>
  <c r="M4554" s="1"/>
  <c r="P4554" s="1"/>
  <c r="M4555" a="1"/>
  <c r="M4555" s="1"/>
  <c r="P4555" s="1"/>
  <c r="M4556" a="1"/>
  <c r="M4556" s="1"/>
  <c r="P4556" s="1"/>
  <c r="M4557" a="1"/>
  <c r="M4557" s="1"/>
  <c r="P4557" s="1"/>
  <c r="M4558" a="1"/>
  <c r="M4558" s="1"/>
  <c r="P4558" s="1"/>
  <c r="M4559" a="1"/>
  <c r="M4559" s="1"/>
  <c r="P4559" s="1"/>
  <c r="M4560" a="1"/>
  <c r="M4560" s="1"/>
  <c r="P4560" s="1"/>
  <c r="M4561" a="1"/>
  <c r="M4561" s="1"/>
  <c r="P4561" s="1"/>
  <c r="M4562" a="1"/>
  <c r="M4562" s="1"/>
  <c r="P4562" s="1"/>
  <c r="M4563" a="1"/>
  <c r="M4563" s="1"/>
  <c r="P4563" s="1"/>
  <c r="M4564" a="1"/>
  <c r="M4564" s="1"/>
  <c r="P4564" s="1"/>
  <c r="M4565" a="1"/>
  <c r="M4565" s="1"/>
  <c r="P4565" s="1"/>
  <c r="M4566" a="1"/>
  <c r="M4566" s="1"/>
  <c r="P4566" s="1"/>
  <c r="M4567" a="1"/>
  <c r="M4567" s="1"/>
  <c r="P4567" s="1"/>
  <c r="M4568" a="1"/>
  <c r="M4568" s="1"/>
  <c r="P4568" s="1"/>
  <c r="M4569" a="1"/>
  <c r="M4569" s="1"/>
  <c r="P4569" s="1"/>
  <c r="M4570" a="1"/>
  <c r="M4570" s="1"/>
  <c r="P4570" s="1"/>
  <c r="M4571" a="1"/>
  <c r="M4571" s="1"/>
  <c r="P4571" s="1"/>
  <c r="M4572" a="1"/>
  <c r="M4572" s="1"/>
  <c r="P4572" s="1"/>
  <c r="M4573" a="1"/>
  <c r="M4573" s="1"/>
  <c r="P4573" s="1"/>
  <c r="M4574" a="1"/>
  <c r="M4574" s="1"/>
  <c r="P4574" s="1"/>
  <c r="M4575" a="1"/>
  <c r="M4575" s="1"/>
  <c r="P4575" s="1"/>
  <c r="M4576" a="1"/>
  <c r="M4576" s="1"/>
  <c r="P4576" s="1"/>
  <c r="M4577" a="1"/>
  <c r="M4577" s="1"/>
  <c r="P4577" s="1"/>
  <c r="M4578" a="1"/>
  <c r="M4578" s="1"/>
  <c r="P4578" s="1"/>
  <c r="M4579" a="1"/>
  <c r="M4579" s="1"/>
  <c r="P4579" s="1"/>
  <c r="M4580" a="1"/>
  <c r="M4580" s="1"/>
  <c r="P4580" s="1"/>
  <c r="M4581" a="1"/>
  <c r="M4581" s="1"/>
  <c r="P4581" s="1"/>
  <c r="M4582" a="1"/>
  <c r="M4582" s="1"/>
  <c r="P4582" s="1"/>
  <c r="M4583" a="1"/>
  <c r="M4583" s="1"/>
  <c r="P4583" s="1"/>
  <c r="M4584" a="1"/>
  <c r="M4584" s="1"/>
  <c r="P4584" s="1"/>
  <c r="M4585" a="1"/>
  <c r="M4585" s="1"/>
  <c r="P4585" s="1"/>
  <c r="M4586" a="1"/>
  <c r="M4586" s="1"/>
  <c r="P4586" s="1"/>
  <c r="M4587" a="1"/>
  <c r="M4587" s="1"/>
  <c r="P4587" s="1"/>
  <c r="M4588" a="1"/>
  <c r="M4588" s="1"/>
  <c r="P4588" s="1"/>
  <c r="M4589" a="1"/>
  <c r="M4589" s="1"/>
  <c r="P4589" s="1"/>
  <c r="M4590" a="1"/>
  <c r="M4590" s="1"/>
  <c r="P4590" s="1"/>
  <c r="M4591" a="1"/>
  <c r="M4591" s="1"/>
  <c r="P4591" s="1"/>
  <c r="M4592" a="1"/>
  <c r="M4592" s="1"/>
  <c r="P4592" s="1"/>
  <c r="M4593" a="1"/>
  <c r="M4593" s="1"/>
  <c r="P4593" s="1"/>
  <c r="M4594" a="1"/>
  <c r="M4594" s="1"/>
  <c r="P4594" s="1"/>
  <c r="M4595" a="1"/>
  <c r="M4595" s="1"/>
  <c r="P4595" s="1"/>
  <c r="M4596" a="1"/>
  <c r="M4596" s="1"/>
  <c r="P4596" s="1"/>
  <c r="M4597" a="1"/>
  <c r="M4597" s="1"/>
  <c r="P4597" s="1"/>
  <c r="M4598" a="1"/>
  <c r="M4598" s="1"/>
  <c r="P4598" s="1"/>
  <c r="M4599" a="1"/>
  <c r="M4599" s="1"/>
  <c r="P4599" s="1"/>
  <c r="M4600" a="1"/>
  <c r="M4600" s="1"/>
  <c r="P4600" s="1"/>
  <c r="M4601" a="1"/>
  <c r="M4601" s="1"/>
  <c r="P4601" s="1"/>
  <c r="M4602" a="1"/>
  <c r="M4602" s="1"/>
  <c r="P4602" s="1"/>
  <c r="M4603" a="1"/>
  <c r="M4603" s="1"/>
  <c r="P4603" s="1"/>
  <c r="M4604" a="1"/>
  <c r="M4604" s="1"/>
  <c r="P4604" s="1"/>
  <c r="M4605" a="1"/>
  <c r="M4605" s="1"/>
  <c r="P4605" s="1"/>
  <c r="M4606" a="1"/>
  <c r="M4606" s="1"/>
  <c r="P4606" s="1"/>
  <c r="M4607" a="1"/>
  <c r="M4607" s="1"/>
  <c r="P4607" s="1"/>
  <c r="M4608" a="1"/>
  <c r="M4608" s="1"/>
  <c r="P4608" s="1"/>
  <c r="M4609" a="1"/>
  <c r="M4609" s="1"/>
  <c r="P4609" s="1"/>
  <c r="M4610" a="1"/>
  <c r="M4610" s="1"/>
  <c r="P4610" s="1"/>
  <c r="M4611" a="1"/>
  <c r="M4611" s="1"/>
  <c r="P4611" s="1"/>
  <c r="M4612" a="1"/>
  <c r="M4612" s="1"/>
  <c r="P4612" s="1"/>
  <c r="M4613" a="1"/>
  <c r="M4613" s="1"/>
  <c r="P4613" s="1"/>
  <c r="M4614" a="1"/>
  <c r="M4614" s="1"/>
  <c r="P4614" s="1"/>
  <c r="M4615" a="1"/>
  <c r="M4615" s="1"/>
  <c r="P4615" s="1"/>
  <c r="M4616" a="1"/>
  <c r="M4616" s="1"/>
  <c r="P4616" s="1"/>
  <c r="M4617" a="1"/>
  <c r="M4617" s="1"/>
  <c r="P4617" s="1"/>
  <c r="M4618" a="1"/>
  <c r="M4618" s="1"/>
  <c r="P4618" s="1"/>
  <c r="M4619" a="1"/>
  <c r="M4619" s="1"/>
  <c r="P4619" s="1"/>
  <c r="M4620" a="1"/>
  <c r="M4620" s="1"/>
  <c r="P4620" s="1"/>
  <c r="M4621" a="1"/>
  <c r="M4621" s="1"/>
  <c r="P4621" s="1"/>
  <c r="M4622" a="1"/>
  <c r="M4622" s="1"/>
  <c r="P4622" s="1"/>
  <c r="M4623" a="1"/>
  <c r="M4623" s="1"/>
  <c r="P4623" s="1"/>
  <c r="M4624" a="1"/>
  <c r="M4624" s="1"/>
  <c r="P4624" s="1"/>
  <c r="M4625" a="1"/>
  <c r="M4625" s="1"/>
  <c r="P4625" s="1"/>
  <c r="M4626" a="1"/>
  <c r="M4626" s="1"/>
  <c r="P4626" s="1"/>
  <c r="M4627" a="1"/>
  <c r="M4627" s="1"/>
  <c r="P4627" s="1"/>
  <c r="M4628" a="1"/>
  <c r="M4628" s="1"/>
  <c r="P4628" s="1"/>
  <c r="M4629" a="1"/>
  <c r="M4629" s="1"/>
  <c r="P4629" s="1"/>
  <c r="M4630" a="1"/>
  <c r="M4630" s="1"/>
  <c r="P4630" s="1"/>
  <c r="M4631" a="1"/>
  <c r="M4631" s="1"/>
  <c r="P4631" s="1"/>
  <c r="M4632" a="1"/>
  <c r="M4632" s="1"/>
  <c r="P4632" s="1"/>
  <c r="M4633" a="1"/>
  <c r="M4633" s="1"/>
  <c r="P4633" s="1"/>
  <c r="M4634" a="1"/>
  <c r="M4634" s="1"/>
  <c r="P4634" s="1"/>
  <c r="M4635" a="1"/>
  <c r="M4635" s="1"/>
  <c r="P4635" s="1"/>
  <c r="M4636" a="1"/>
  <c r="M4636" s="1"/>
  <c r="P4636" s="1"/>
  <c r="M4637" a="1"/>
  <c r="M4637" s="1"/>
  <c r="P4637" s="1"/>
  <c r="M4638" a="1"/>
  <c r="M4638" s="1"/>
  <c r="P4638" s="1"/>
  <c r="M4639" a="1"/>
  <c r="M4639" s="1"/>
  <c r="P4639" s="1"/>
  <c r="M4640" a="1"/>
  <c r="M4640" s="1"/>
  <c r="P4640" s="1"/>
  <c r="M4641" a="1"/>
  <c r="M4641" s="1"/>
  <c r="P4641" s="1"/>
  <c r="M4642" a="1"/>
  <c r="M4642" s="1"/>
  <c r="P4642" s="1"/>
  <c r="M4643" a="1"/>
  <c r="M4643" s="1"/>
  <c r="P4643" s="1"/>
  <c r="M4644" a="1"/>
  <c r="M4644" s="1"/>
  <c r="P4644" s="1"/>
  <c r="M4645" a="1"/>
  <c r="M4645" s="1"/>
  <c r="P4645" s="1"/>
  <c r="M4646" a="1"/>
  <c r="M4646" s="1"/>
  <c r="P4646" s="1"/>
  <c r="M4647" a="1"/>
  <c r="M4647" s="1"/>
  <c r="P4647" s="1"/>
  <c r="M4648" a="1"/>
  <c r="M4648" s="1"/>
  <c r="P4648" s="1"/>
  <c r="M4649" a="1"/>
  <c r="M4649" s="1"/>
  <c r="P4649" s="1"/>
  <c r="M4650" a="1"/>
  <c r="M4650" s="1"/>
  <c r="P4650" s="1"/>
  <c r="M4651" a="1"/>
  <c r="M4651" s="1"/>
  <c r="P4651" s="1"/>
  <c r="M4652" a="1"/>
  <c r="M4652" s="1"/>
  <c r="P4652" s="1"/>
  <c r="M4653" a="1"/>
  <c r="M4653" s="1"/>
  <c r="P4653" s="1"/>
  <c r="M4654" a="1"/>
  <c r="M4654" s="1"/>
  <c r="P4654" s="1"/>
  <c r="M4655" a="1"/>
  <c r="M4655" s="1"/>
  <c r="P4655" s="1"/>
  <c r="M4656" a="1"/>
  <c r="M4656" s="1"/>
  <c r="P4656" s="1"/>
  <c r="M4657" a="1"/>
  <c r="M4657" s="1"/>
  <c r="P4657" s="1"/>
  <c r="M4658" a="1"/>
  <c r="M4658" s="1"/>
  <c r="P4658" s="1"/>
  <c r="M4659" a="1"/>
  <c r="M4659" s="1"/>
  <c r="P4659" s="1"/>
  <c r="M4660" a="1"/>
  <c r="M4660" s="1"/>
  <c r="P4660" s="1"/>
  <c r="M4661" a="1"/>
  <c r="M4661" s="1"/>
  <c r="P4661" s="1"/>
  <c r="M4662" a="1"/>
  <c r="M4662" s="1"/>
  <c r="P4662" s="1"/>
  <c r="M4663" a="1"/>
  <c r="M4663" s="1"/>
  <c r="P4663" s="1"/>
  <c r="M4664" a="1"/>
  <c r="M4664" s="1"/>
  <c r="P4664" s="1"/>
  <c r="M4665" a="1"/>
  <c r="M4665" s="1"/>
  <c r="P4665" s="1"/>
  <c r="M4666" a="1"/>
  <c r="M4666" s="1"/>
  <c r="P4666" s="1"/>
  <c r="M4667" a="1"/>
  <c r="M4667" s="1"/>
  <c r="P4667" s="1"/>
  <c r="M4668" a="1"/>
  <c r="M4668" s="1"/>
  <c r="P4668" s="1"/>
  <c r="M4669" a="1"/>
  <c r="M4669" s="1"/>
  <c r="P4669" s="1"/>
  <c r="M4670" a="1"/>
  <c r="M4670" s="1"/>
  <c r="P4670" s="1"/>
  <c r="M4671" a="1"/>
  <c r="M4671" s="1"/>
  <c r="P4671" s="1"/>
  <c r="M4672" a="1"/>
  <c r="M4672" s="1"/>
  <c r="P4672" s="1"/>
  <c r="M4673" a="1"/>
  <c r="M4673" s="1"/>
  <c r="P4673" s="1"/>
  <c r="M4674" a="1"/>
  <c r="M4674" s="1"/>
  <c r="P4674" s="1"/>
  <c r="M4675" a="1"/>
  <c r="M4675" s="1"/>
  <c r="P4675" s="1"/>
  <c r="M4676" a="1"/>
  <c r="M4676" s="1"/>
  <c r="P4676" s="1"/>
  <c r="M4677" a="1"/>
  <c r="M4677" s="1"/>
  <c r="P4677" s="1"/>
  <c r="M4678" a="1"/>
  <c r="M4678" s="1"/>
  <c r="P4678" s="1"/>
  <c r="M4679" a="1"/>
  <c r="M4679" s="1"/>
  <c r="P4679" s="1"/>
  <c r="M4680" a="1"/>
  <c r="M4680" s="1"/>
  <c r="P4680" s="1"/>
  <c r="M4681" a="1"/>
  <c r="M4681" s="1"/>
  <c r="P4681" s="1"/>
  <c r="M4682" a="1"/>
  <c r="M4682" s="1"/>
  <c r="P4682" s="1"/>
  <c r="M4683" a="1"/>
  <c r="M4683" s="1"/>
  <c r="P4683" s="1"/>
  <c r="M4684" a="1"/>
  <c r="M4684" s="1"/>
  <c r="P4684" s="1"/>
  <c r="M4685" a="1"/>
  <c r="M4685" s="1"/>
  <c r="P4685" s="1"/>
  <c r="M4686" a="1"/>
  <c r="M4686" s="1"/>
  <c r="P4686" s="1"/>
  <c r="M4687" a="1"/>
  <c r="M4687" s="1"/>
  <c r="P4687" s="1"/>
  <c r="M4688" a="1"/>
  <c r="M4688" s="1"/>
  <c r="P4688" s="1"/>
  <c r="M4689" a="1"/>
  <c r="M4689" s="1"/>
  <c r="P4689" s="1"/>
  <c r="M4690" a="1"/>
  <c r="M4690" s="1"/>
  <c r="P4690" s="1"/>
  <c r="M4691" a="1"/>
  <c r="M4691" s="1"/>
  <c r="P4691" s="1"/>
  <c r="M4692" a="1"/>
  <c r="M4692" s="1"/>
  <c r="P4692" s="1"/>
  <c r="M4693" a="1"/>
  <c r="M4693" s="1"/>
  <c r="P4693" s="1"/>
  <c r="M4694" a="1"/>
  <c r="M4694" s="1"/>
  <c r="P4694" s="1"/>
  <c r="M4695" a="1"/>
  <c r="M4695" s="1"/>
  <c r="P4695" s="1"/>
  <c r="M4696" a="1"/>
  <c r="M4696" s="1"/>
  <c r="P4696" s="1"/>
  <c r="M4697" a="1"/>
  <c r="M4697" s="1"/>
  <c r="P4697" s="1"/>
  <c r="M4698" a="1"/>
  <c r="M4698" s="1"/>
  <c r="P4698" s="1"/>
  <c r="M4699" a="1"/>
  <c r="M4699" s="1"/>
  <c r="P4699" s="1"/>
  <c r="M4700" a="1"/>
  <c r="M4700" s="1"/>
  <c r="P4700" s="1"/>
  <c r="M4701" a="1"/>
  <c r="M4701" s="1"/>
  <c r="P4701" s="1"/>
  <c r="M4702" a="1"/>
  <c r="M4702" s="1"/>
  <c r="P4702" s="1"/>
  <c r="M4703" a="1"/>
  <c r="M4703" s="1"/>
  <c r="P4703" s="1"/>
  <c r="M4704" a="1"/>
  <c r="M4704" s="1"/>
  <c r="P4704" s="1"/>
  <c r="M4705" a="1"/>
  <c r="M4705" s="1"/>
  <c r="P4705" s="1"/>
  <c r="M4706" a="1"/>
  <c r="M4706" s="1"/>
  <c r="P4706" s="1"/>
  <c r="M4707" a="1"/>
  <c r="M4707" s="1"/>
  <c r="P4707" s="1"/>
  <c r="M4708" a="1"/>
  <c r="M4708" s="1"/>
  <c r="P4708" s="1"/>
  <c r="M4709" a="1"/>
  <c r="M4709" s="1"/>
  <c r="P4709" s="1"/>
  <c r="M4710" a="1"/>
  <c r="M4710" s="1"/>
  <c r="P4710" s="1"/>
  <c r="M4711" a="1"/>
  <c r="M4711" s="1"/>
  <c r="P4711" s="1"/>
  <c r="M4712" a="1"/>
  <c r="M4712" s="1"/>
  <c r="P4712" s="1"/>
  <c r="M4713" a="1"/>
  <c r="M4713" s="1"/>
  <c r="P4713" s="1"/>
  <c r="M4714" a="1"/>
  <c r="M4714" s="1"/>
  <c r="P4714" s="1"/>
  <c r="M4715" a="1"/>
  <c r="M4715" s="1"/>
  <c r="P4715" s="1"/>
  <c r="M4716" a="1"/>
  <c r="M4716" s="1"/>
  <c r="P4716" s="1"/>
  <c r="M4717" a="1"/>
  <c r="M4717" s="1"/>
  <c r="P4717" s="1"/>
  <c r="M4718" a="1"/>
  <c r="M4718" s="1"/>
  <c r="P4718" s="1"/>
  <c r="M4719" a="1"/>
  <c r="M4719" s="1"/>
  <c r="P4719" s="1"/>
  <c r="M4720" a="1"/>
  <c r="M4720" s="1"/>
  <c r="P4720" s="1"/>
  <c r="M4721" a="1"/>
  <c r="M4721" s="1"/>
  <c r="P4721" s="1"/>
  <c r="M4722" a="1"/>
  <c r="M4722" s="1"/>
  <c r="P4722" s="1"/>
  <c r="M4723" a="1"/>
  <c r="M4723" s="1"/>
  <c r="P4723" s="1"/>
  <c r="M4724" a="1"/>
  <c r="M4724" s="1"/>
  <c r="P4724" s="1"/>
  <c r="M4725" a="1"/>
  <c r="M4725" s="1"/>
  <c r="P4725" s="1"/>
  <c r="M4726" a="1"/>
  <c r="M4726" s="1"/>
  <c r="P4726" s="1"/>
  <c r="M4727" a="1"/>
  <c r="M4727" s="1"/>
  <c r="P4727" s="1"/>
  <c r="M4728" a="1"/>
  <c r="M4728" s="1"/>
  <c r="P4728" s="1"/>
  <c r="M4729" a="1"/>
  <c r="M4729" s="1"/>
  <c r="P4729" s="1"/>
  <c r="M4730" a="1"/>
  <c r="M4730" s="1"/>
  <c r="P4730" s="1"/>
  <c r="M4731" a="1"/>
  <c r="M4731" s="1"/>
  <c r="P4731" s="1"/>
  <c r="M4732" a="1"/>
  <c r="M4732" s="1"/>
  <c r="P4732" s="1"/>
  <c r="M4733" a="1"/>
  <c r="M4733" s="1"/>
  <c r="P4733" s="1"/>
  <c r="M4734" a="1"/>
  <c r="M4734" s="1"/>
  <c r="P4734" s="1"/>
  <c r="M4735" a="1"/>
  <c r="M4735" s="1"/>
  <c r="P4735" s="1"/>
  <c r="M4736" a="1"/>
  <c r="M4736" s="1"/>
  <c r="P4736" s="1"/>
  <c r="M4737" a="1"/>
  <c r="M4737" s="1"/>
  <c r="P4737" s="1"/>
  <c r="M4738" a="1"/>
  <c r="M4738" s="1"/>
  <c r="P4738" s="1"/>
  <c r="M4739" a="1"/>
  <c r="M4739" s="1"/>
  <c r="P4739" s="1"/>
  <c r="M4740" a="1"/>
  <c r="M4740" s="1"/>
  <c r="P4740" s="1"/>
  <c r="M4741" a="1"/>
  <c r="M4741" s="1"/>
  <c r="P4741" s="1"/>
  <c r="M4742" a="1"/>
  <c r="M4742" s="1"/>
  <c r="P4742" s="1"/>
  <c r="M4743" a="1"/>
  <c r="M4743" s="1"/>
  <c r="P4743" s="1"/>
  <c r="M4744" a="1"/>
  <c r="M4744" s="1"/>
  <c r="P4744" s="1"/>
  <c r="M4745" a="1"/>
  <c r="M4745" s="1"/>
  <c r="P4745" s="1"/>
  <c r="M4746" a="1"/>
  <c r="M4746" s="1"/>
  <c r="P4746" s="1"/>
  <c r="M4747" a="1"/>
  <c r="M4747" s="1"/>
  <c r="P4747" s="1"/>
  <c r="M4748" a="1"/>
  <c r="M4748" s="1"/>
  <c r="P4748" s="1"/>
  <c r="M4749" a="1"/>
  <c r="M4749" s="1"/>
  <c r="P4749" s="1"/>
  <c r="M4750" a="1"/>
  <c r="M4750" s="1"/>
  <c r="P4750" s="1"/>
  <c r="M4751" a="1"/>
  <c r="M4751" s="1"/>
  <c r="P4751" s="1"/>
  <c r="M4752" a="1"/>
  <c r="M4752" s="1"/>
  <c r="P4752" s="1"/>
  <c r="M4753" a="1"/>
  <c r="M4753" s="1"/>
  <c r="P4753" s="1"/>
  <c r="M4754" a="1"/>
  <c r="M4754" s="1"/>
  <c r="P4754" s="1"/>
  <c r="M4755" a="1"/>
  <c r="M4755" s="1"/>
  <c r="P4755" s="1"/>
  <c r="M4756" a="1"/>
  <c r="M4756" s="1"/>
  <c r="P4756" s="1"/>
  <c r="M4757" a="1"/>
  <c r="M4757" s="1"/>
  <c r="P4757" s="1"/>
  <c r="M4758" a="1"/>
  <c r="M4758" s="1"/>
  <c r="P4758" s="1"/>
  <c r="M4759" a="1"/>
  <c r="M4759" s="1"/>
  <c r="P4759" s="1"/>
  <c r="M4760" a="1"/>
  <c r="M4760" s="1"/>
  <c r="P4760" s="1"/>
  <c r="M4761" a="1"/>
  <c r="M4761" s="1"/>
  <c r="P4761" s="1"/>
  <c r="M4762" a="1"/>
  <c r="M4762" s="1"/>
  <c r="P4762" s="1"/>
  <c r="M4763" a="1"/>
  <c r="M4763" s="1"/>
  <c r="P4763" s="1"/>
  <c r="M4764" a="1"/>
  <c r="M4764" s="1"/>
  <c r="P4764" s="1"/>
  <c r="M4765" a="1"/>
  <c r="M4765" s="1"/>
  <c r="P4765" s="1"/>
  <c r="M4766" a="1"/>
  <c r="M4766" s="1"/>
  <c r="P4766" s="1"/>
  <c r="M4767" a="1"/>
  <c r="M4767" s="1"/>
  <c r="P4767" s="1"/>
  <c r="M4768" a="1"/>
  <c r="M4768" s="1"/>
  <c r="P4768" s="1"/>
  <c r="M4769" a="1"/>
  <c r="M4769" s="1"/>
  <c r="P4769" s="1"/>
  <c r="M4770" a="1"/>
  <c r="M4770" s="1"/>
  <c r="P4770" s="1"/>
  <c r="M4771" a="1"/>
  <c r="M4771" s="1"/>
  <c r="P4771" s="1"/>
  <c r="M4772" a="1"/>
  <c r="M4772" s="1"/>
  <c r="P4772" s="1"/>
  <c r="M4773" a="1"/>
  <c r="M4773" s="1"/>
  <c r="P4773" s="1"/>
  <c r="M4774" a="1"/>
  <c r="M4774" s="1"/>
  <c r="P4774" s="1"/>
  <c r="M4775" a="1"/>
  <c r="M4775" s="1"/>
  <c r="P4775" s="1"/>
  <c r="M4776" a="1"/>
  <c r="M4776" s="1"/>
  <c r="P4776" s="1"/>
  <c r="M4777" a="1"/>
  <c r="M4777" s="1"/>
  <c r="P4777" s="1"/>
  <c r="M4778" a="1"/>
  <c r="M4778" s="1"/>
  <c r="P4778" s="1"/>
  <c r="M4779" a="1"/>
  <c r="M4779" s="1"/>
  <c r="P4779" s="1"/>
  <c r="M4780" a="1"/>
  <c r="M4780" s="1"/>
  <c r="P4780" s="1"/>
  <c r="M4781" a="1"/>
  <c r="M4781" s="1"/>
  <c r="P4781" s="1"/>
  <c r="M4782" a="1"/>
  <c r="M4782" s="1"/>
  <c r="P4782" s="1"/>
  <c r="M4783" a="1"/>
  <c r="M4783" s="1"/>
  <c r="P4783" s="1"/>
  <c r="M4784" a="1"/>
  <c r="M4784" s="1"/>
  <c r="P4784" s="1"/>
  <c r="M4785" a="1"/>
  <c r="M4785" s="1"/>
  <c r="P4785" s="1"/>
  <c r="M4786" a="1"/>
  <c r="M4786" s="1"/>
  <c r="P4786" s="1"/>
  <c r="M4787" a="1"/>
  <c r="M4787" s="1"/>
  <c r="P4787" s="1"/>
  <c r="M4788" a="1"/>
  <c r="M4788" s="1"/>
  <c r="P4788" s="1"/>
  <c r="M4789" a="1"/>
  <c r="M4789" s="1"/>
  <c r="P4789" s="1"/>
  <c r="M4790" a="1"/>
  <c r="M4790" s="1"/>
  <c r="P4790" s="1"/>
  <c r="M4791" a="1"/>
  <c r="M4791" s="1"/>
  <c r="P4791" s="1"/>
  <c r="M4792" a="1"/>
  <c r="M4792" s="1"/>
  <c r="P4792" s="1"/>
  <c r="M4793" a="1"/>
  <c r="M4793" s="1"/>
  <c r="P4793" s="1"/>
  <c r="M4794" a="1"/>
  <c r="M4794" s="1"/>
  <c r="P4794" s="1"/>
  <c r="M4795" a="1"/>
  <c r="M4795" s="1"/>
  <c r="P4795" s="1"/>
  <c r="M4796" a="1"/>
  <c r="M4796" s="1"/>
  <c r="P4796" s="1"/>
  <c r="M4797" a="1"/>
  <c r="M4797" s="1"/>
  <c r="P4797" s="1"/>
  <c r="M4798" a="1"/>
  <c r="M4798" s="1"/>
  <c r="P4798" s="1"/>
  <c r="M4799" a="1"/>
  <c r="M4799" s="1"/>
  <c r="P4799" s="1"/>
  <c r="M4800" a="1"/>
  <c r="M4800" s="1"/>
  <c r="P4800" s="1"/>
  <c r="M4801" a="1"/>
  <c r="M4801" s="1"/>
  <c r="P4801" s="1"/>
  <c r="M4802" a="1"/>
  <c r="M4802" s="1"/>
  <c r="P4802" s="1"/>
  <c r="M4803" a="1"/>
  <c r="M4803" s="1"/>
  <c r="P4803" s="1"/>
  <c r="M4804" a="1"/>
  <c r="M4804" s="1"/>
  <c r="P4804" s="1"/>
  <c r="M4805" a="1"/>
  <c r="M4805" s="1"/>
  <c r="P4805" s="1"/>
  <c r="M4806" a="1"/>
  <c r="M4806" s="1"/>
  <c r="P4806" s="1"/>
  <c r="M4807" a="1"/>
  <c r="M4807" s="1"/>
  <c r="P4807" s="1"/>
  <c r="M4808" a="1"/>
  <c r="M4808" s="1"/>
  <c r="P4808" s="1"/>
  <c r="M4809" a="1"/>
  <c r="M4809" s="1"/>
  <c r="P4809" s="1"/>
  <c r="M4810" a="1"/>
  <c r="M4810" s="1"/>
  <c r="P4810" s="1"/>
  <c r="M4811" a="1"/>
  <c r="M4811" s="1"/>
  <c r="P4811" s="1"/>
  <c r="M4812" a="1"/>
  <c r="M4812" s="1"/>
  <c r="P4812" s="1"/>
  <c r="M4813" a="1"/>
  <c r="M4813" s="1"/>
  <c r="P4813" s="1"/>
  <c r="M4814" a="1"/>
  <c r="M4814" s="1"/>
  <c r="P4814" s="1"/>
  <c r="M4815" a="1"/>
  <c r="M4815" s="1"/>
  <c r="P4815" s="1"/>
  <c r="M4816" a="1"/>
  <c r="M4816" s="1"/>
  <c r="P4816" s="1"/>
  <c r="M4817" a="1"/>
  <c r="M4817" s="1"/>
  <c r="P4817" s="1"/>
  <c r="M4818" a="1"/>
  <c r="M4818" s="1"/>
  <c r="P4818" s="1"/>
  <c r="M4819" a="1"/>
  <c r="M4819" s="1"/>
  <c r="P4819" s="1"/>
  <c r="M4820" a="1"/>
  <c r="M4820" s="1"/>
  <c r="P4820" s="1"/>
  <c r="M4821" a="1"/>
  <c r="M4821" s="1"/>
  <c r="P4821" s="1"/>
  <c r="M4822" a="1"/>
  <c r="M4822" s="1"/>
  <c r="P4822" s="1"/>
  <c r="M4823" a="1"/>
  <c r="M4823" s="1"/>
  <c r="P4823" s="1"/>
  <c r="M4824" a="1"/>
  <c r="M4824" s="1"/>
  <c r="P4824" s="1"/>
  <c r="M4825" a="1"/>
  <c r="M4825" s="1"/>
  <c r="P4825" s="1"/>
  <c r="M4826" a="1"/>
  <c r="M4826" s="1"/>
  <c r="P4826" s="1"/>
  <c r="M4827" a="1"/>
  <c r="M4827" s="1"/>
  <c r="P4827" s="1"/>
  <c r="M4828" a="1"/>
  <c r="M4828" s="1"/>
  <c r="P4828" s="1"/>
  <c r="M4829" a="1"/>
  <c r="M4829" s="1"/>
  <c r="P4829" s="1"/>
  <c r="M4830" a="1"/>
  <c r="M4830" s="1"/>
  <c r="P4830" s="1"/>
  <c r="M4831" a="1"/>
  <c r="M4831" s="1"/>
  <c r="P4831" s="1"/>
  <c r="M4832" a="1"/>
  <c r="M4832" s="1"/>
  <c r="P4832" s="1"/>
  <c r="M4833" a="1"/>
  <c r="M4833" s="1"/>
  <c r="P4833" s="1"/>
  <c r="M4834" a="1"/>
  <c r="M4834" s="1"/>
  <c r="P4834" s="1"/>
  <c r="M4835" a="1"/>
  <c r="M4835" s="1"/>
  <c r="P4835" s="1"/>
  <c r="M4836" a="1"/>
  <c r="M4836" s="1"/>
  <c r="P4836" s="1"/>
  <c r="M4837" a="1"/>
  <c r="M4837" s="1"/>
  <c r="P4837" s="1"/>
  <c r="M4838" a="1"/>
  <c r="M4838" s="1"/>
  <c r="P4838" s="1"/>
  <c r="M4839" a="1"/>
  <c r="M4839" s="1"/>
  <c r="P4839" s="1"/>
  <c r="M4840" a="1"/>
  <c r="M4840" s="1"/>
  <c r="P4840" s="1"/>
  <c r="M4841" a="1"/>
  <c r="M4841" s="1"/>
  <c r="P4841" s="1"/>
  <c r="M4842" a="1"/>
  <c r="M4842" s="1"/>
  <c r="P4842" s="1"/>
  <c r="M4843" a="1"/>
  <c r="M4843" s="1"/>
  <c r="P4843" s="1"/>
  <c r="M4844" a="1"/>
  <c r="M4844" s="1"/>
  <c r="P4844" s="1"/>
  <c r="M4845" a="1"/>
  <c r="M4845" s="1"/>
  <c r="P4845" s="1"/>
  <c r="M4846" a="1"/>
  <c r="M4846" s="1"/>
  <c r="P4846" s="1"/>
  <c r="M4847" a="1"/>
  <c r="M4847" s="1"/>
  <c r="P4847" s="1"/>
  <c r="M4848" a="1"/>
  <c r="M4848" s="1"/>
  <c r="P4848" s="1"/>
  <c r="M4849" a="1"/>
  <c r="M4849" s="1"/>
  <c r="P4849" s="1"/>
  <c r="M4850" a="1"/>
  <c r="M4850" s="1"/>
  <c r="P4850" s="1"/>
  <c r="M4851" a="1"/>
  <c r="M4851" s="1"/>
  <c r="P4851" s="1"/>
  <c r="M4852" a="1"/>
  <c r="M4852" s="1"/>
  <c r="P4852" s="1"/>
  <c r="M4853" a="1"/>
  <c r="M4853" s="1"/>
  <c r="P4853" s="1"/>
  <c r="M4854" a="1"/>
  <c r="M4854" s="1"/>
  <c r="P4854" s="1"/>
  <c r="M4855" a="1"/>
  <c r="M4855" s="1"/>
  <c r="P4855" s="1"/>
  <c r="M4856" a="1"/>
  <c r="M4856" s="1"/>
  <c r="P4856" s="1"/>
  <c r="M4857" a="1"/>
  <c r="M4857" s="1"/>
  <c r="P4857" s="1"/>
  <c r="M4858" a="1"/>
  <c r="M4858" s="1"/>
  <c r="P4858" s="1"/>
  <c r="M4859" a="1"/>
  <c r="M4859" s="1"/>
  <c r="P4859" s="1"/>
  <c r="M4860" a="1"/>
  <c r="M4860" s="1"/>
  <c r="P4860" s="1"/>
  <c r="M4861" a="1"/>
  <c r="M4861" s="1"/>
  <c r="P4861" s="1"/>
  <c r="M4862" a="1"/>
  <c r="M4862" s="1"/>
  <c r="P4862" s="1"/>
  <c r="M4863" a="1"/>
  <c r="M4863" s="1"/>
  <c r="P4863" s="1"/>
  <c r="M4864" a="1"/>
  <c r="M4864" s="1"/>
  <c r="P4864" s="1"/>
  <c r="M4865" a="1"/>
  <c r="M4865" s="1"/>
  <c r="P4865" s="1"/>
  <c r="M4866" a="1"/>
  <c r="M4866" s="1"/>
  <c r="P4866" s="1"/>
  <c r="M4867" a="1"/>
  <c r="M4867" s="1"/>
  <c r="P4867" s="1"/>
  <c r="M4868" a="1"/>
  <c r="M4868" s="1"/>
  <c r="P4868" s="1"/>
  <c r="M4869" a="1"/>
  <c r="M4869" s="1"/>
  <c r="P4869" s="1"/>
  <c r="M4870" a="1"/>
  <c r="M4870" s="1"/>
  <c r="P4870" s="1"/>
  <c r="M4871" a="1"/>
  <c r="M4871" s="1"/>
  <c r="P4871" s="1"/>
  <c r="M4872" a="1"/>
  <c r="M4872" s="1"/>
  <c r="P4872" s="1"/>
  <c r="M4873" a="1"/>
  <c r="M4873" s="1"/>
  <c r="P4873" s="1"/>
  <c r="M4874" a="1"/>
  <c r="M4874" s="1"/>
  <c r="P4874" s="1"/>
  <c r="M4875" a="1"/>
  <c r="M4875" s="1"/>
  <c r="P4875" s="1"/>
  <c r="M4876" a="1"/>
  <c r="M4876" s="1"/>
  <c r="P4876" s="1"/>
  <c r="M4877" a="1"/>
  <c r="M4877" s="1"/>
  <c r="P4877" s="1"/>
  <c r="M4878" a="1"/>
  <c r="M4878" s="1"/>
  <c r="P4878" s="1"/>
  <c r="M4879" a="1"/>
  <c r="M4879" s="1"/>
  <c r="P4879" s="1"/>
  <c r="M4880" a="1"/>
  <c r="M4880" s="1"/>
  <c r="P4880" s="1"/>
  <c r="M4881" a="1"/>
  <c r="M4881" s="1"/>
  <c r="P4881" s="1"/>
  <c r="M4882" a="1"/>
  <c r="M4882" s="1"/>
  <c r="P4882" s="1"/>
  <c r="M4883" a="1"/>
  <c r="M4883" s="1"/>
  <c r="P4883" s="1"/>
  <c r="M4884" a="1"/>
  <c r="M4884" s="1"/>
  <c r="P4884" s="1"/>
  <c r="M4885" a="1"/>
  <c r="M4885" s="1"/>
  <c r="P4885" s="1"/>
  <c r="M4886" a="1"/>
  <c r="M4886" s="1"/>
  <c r="P4886" s="1"/>
  <c r="M4887" a="1"/>
  <c r="M4887" s="1"/>
  <c r="P4887" s="1"/>
  <c r="M4888" a="1"/>
  <c r="M4888" s="1"/>
  <c r="P4888" s="1"/>
  <c r="M4889" a="1"/>
  <c r="M4889" s="1"/>
  <c r="P4889" s="1"/>
  <c r="M4890" a="1"/>
  <c r="M4890" s="1"/>
  <c r="P4890" s="1"/>
  <c r="M4891" a="1"/>
  <c r="M4891" s="1"/>
  <c r="P4891" s="1"/>
  <c r="M4892" a="1"/>
  <c r="M4892" s="1"/>
  <c r="P4892" s="1"/>
  <c r="M4893" a="1"/>
  <c r="M4893" s="1"/>
  <c r="P4893" s="1"/>
  <c r="M4894" a="1"/>
  <c r="M4894" s="1"/>
  <c r="P4894" s="1"/>
  <c r="M4895" a="1"/>
  <c r="M4895" s="1"/>
  <c r="P4895" s="1"/>
  <c r="M4896" a="1"/>
  <c r="M4896" s="1"/>
  <c r="P4896" s="1"/>
  <c r="M4897" a="1"/>
  <c r="M4897" s="1"/>
  <c r="P4897" s="1"/>
  <c r="M4898" a="1"/>
  <c r="M4898" s="1"/>
  <c r="P4898" s="1"/>
  <c r="M4899" a="1"/>
  <c r="M4899" s="1"/>
  <c r="P4899" s="1"/>
  <c r="M4900" a="1"/>
  <c r="M4900" s="1"/>
  <c r="P4900" s="1"/>
  <c r="M4901" a="1"/>
  <c r="M4901" s="1"/>
  <c r="P4901" s="1"/>
  <c r="M4902" a="1"/>
  <c r="M4902" s="1"/>
  <c r="P4902" s="1"/>
  <c r="M4903" a="1"/>
  <c r="M4903" s="1"/>
  <c r="P4903" s="1"/>
  <c r="M4904" a="1"/>
  <c r="M4904" s="1"/>
  <c r="P4904" s="1"/>
  <c r="M4905" a="1"/>
  <c r="M4905" s="1"/>
  <c r="P4905" s="1"/>
  <c r="M4906" a="1"/>
  <c r="M4906" s="1"/>
  <c r="P4906" s="1"/>
  <c r="M4907" a="1"/>
  <c r="M4907" s="1"/>
  <c r="P4907" s="1"/>
  <c r="M4908" a="1"/>
  <c r="M4908" s="1"/>
  <c r="P4908" s="1"/>
  <c r="M4909" a="1"/>
  <c r="M4909" s="1"/>
  <c r="P4909" s="1"/>
  <c r="M4910" a="1"/>
  <c r="M4910" s="1"/>
  <c r="P4910" s="1"/>
  <c r="M4911" a="1"/>
  <c r="M4911" s="1"/>
  <c r="P4911" s="1"/>
  <c r="M4912" a="1"/>
  <c r="M4912" s="1"/>
  <c r="P4912" s="1"/>
  <c r="M4913" a="1"/>
  <c r="M4913" s="1"/>
  <c r="P4913" s="1"/>
  <c r="M4914" a="1"/>
  <c r="M4914" s="1"/>
  <c r="P4914" s="1"/>
  <c r="M4915" a="1"/>
  <c r="M4915" s="1"/>
  <c r="P4915" s="1"/>
  <c r="M4916" a="1"/>
  <c r="M4916" s="1"/>
  <c r="P4916" s="1"/>
  <c r="M4917" a="1"/>
  <c r="M4917" s="1"/>
  <c r="P4917" s="1"/>
  <c r="M4918" a="1"/>
  <c r="M4918" s="1"/>
  <c r="P4918" s="1"/>
  <c r="M4919" a="1"/>
  <c r="M4919" s="1"/>
  <c r="P4919" s="1"/>
  <c r="M4920" a="1"/>
  <c r="M4920" s="1"/>
  <c r="P4920" s="1"/>
  <c r="M4921" a="1"/>
  <c r="M4921" s="1"/>
  <c r="P4921" s="1"/>
  <c r="M4922" a="1"/>
  <c r="M4922" s="1"/>
  <c r="P4922" s="1"/>
  <c r="M4923" a="1"/>
  <c r="M4923" s="1"/>
  <c r="P4923" s="1"/>
  <c r="M4924" a="1"/>
  <c r="M4924" s="1"/>
  <c r="P4924" s="1"/>
  <c r="M4925" a="1"/>
  <c r="M4925" s="1"/>
  <c r="P4925" s="1"/>
  <c r="M4926" a="1"/>
  <c r="M4926" s="1"/>
  <c r="P4926" s="1"/>
  <c r="M4927" a="1"/>
  <c r="M4927" s="1"/>
  <c r="P4927" s="1"/>
  <c r="M4928" a="1"/>
  <c r="M4928" s="1"/>
  <c r="P4928" s="1"/>
  <c r="M4929" a="1"/>
  <c r="M4929" s="1"/>
  <c r="P4929" s="1"/>
  <c r="M4930" a="1"/>
  <c r="M4930" s="1"/>
  <c r="P4930" s="1"/>
  <c r="M4931" a="1"/>
  <c r="M4931" s="1"/>
  <c r="P4931" s="1"/>
  <c r="M4932" a="1"/>
  <c r="M4932" s="1"/>
  <c r="P4932" s="1"/>
  <c r="M4933" a="1"/>
  <c r="M4933" s="1"/>
  <c r="P4933" s="1"/>
  <c r="M4934" a="1"/>
  <c r="M4934" s="1"/>
  <c r="P4934" s="1"/>
  <c r="M4935" a="1"/>
  <c r="M4935" s="1"/>
  <c r="P4935" s="1"/>
  <c r="M4936" a="1"/>
  <c r="M4936" s="1"/>
  <c r="P4936" s="1"/>
  <c r="M4937" a="1"/>
  <c r="M4937" s="1"/>
  <c r="P4937" s="1"/>
  <c r="M4938" a="1"/>
  <c r="M4938" s="1"/>
  <c r="P4938" s="1"/>
  <c r="M4939" a="1"/>
  <c r="M4939" s="1"/>
  <c r="P4939" s="1"/>
  <c r="M4940" a="1"/>
  <c r="M4940" s="1"/>
  <c r="P4940" s="1"/>
  <c r="M4941" a="1"/>
  <c r="M4941" s="1"/>
  <c r="P4941" s="1"/>
  <c r="M4942" a="1"/>
  <c r="M4942" s="1"/>
  <c r="P4942" s="1"/>
  <c r="M4943" a="1"/>
  <c r="M4943" s="1"/>
  <c r="P4943" s="1"/>
  <c r="M4944" a="1"/>
  <c r="M4944" s="1"/>
  <c r="P4944" s="1"/>
  <c r="M4945" a="1"/>
  <c r="M4945" s="1"/>
  <c r="P4945" s="1"/>
  <c r="M4946" a="1"/>
  <c r="M4946" s="1"/>
  <c r="P4946" s="1"/>
  <c r="M4947" a="1"/>
  <c r="M4947" s="1"/>
  <c r="P4947" s="1"/>
  <c r="M4948" a="1"/>
  <c r="M4948" s="1"/>
  <c r="P4948" s="1"/>
  <c r="M4949" a="1"/>
  <c r="M4949" s="1"/>
  <c r="P4949" s="1"/>
  <c r="M4950" a="1"/>
  <c r="M4950" s="1"/>
  <c r="P4950" s="1"/>
  <c r="M4951" a="1"/>
  <c r="M4951" s="1"/>
  <c r="P4951" s="1"/>
  <c r="M4952" a="1"/>
  <c r="M4952" s="1"/>
  <c r="P4952" s="1"/>
  <c r="M4953" a="1"/>
  <c r="M4953" s="1"/>
  <c r="P4953" s="1"/>
  <c r="M4954" a="1"/>
  <c r="M4954" s="1"/>
  <c r="P4954" s="1"/>
  <c r="M4955" a="1"/>
  <c r="M4955" s="1"/>
  <c r="P4955" s="1"/>
  <c r="M4956" a="1"/>
  <c r="M4956" s="1"/>
  <c r="P4956" s="1"/>
  <c r="M4957" a="1"/>
  <c r="M4957" s="1"/>
  <c r="P4957" s="1"/>
  <c r="M4958" a="1"/>
  <c r="M4958" s="1"/>
  <c r="P4958" s="1"/>
  <c r="M4959" a="1"/>
  <c r="M4959" s="1"/>
  <c r="P4959" s="1"/>
  <c r="M4960" a="1"/>
  <c r="M4960" s="1"/>
  <c r="P4960" s="1"/>
  <c r="M4961" a="1"/>
  <c r="M4961" s="1"/>
  <c r="P4961" s="1"/>
  <c r="M4962" a="1"/>
  <c r="M4962" s="1"/>
  <c r="P4962" s="1"/>
  <c r="M4963" a="1"/>
  <c r="M4963" s="1"/>
  <c r="P4963" s="1"/>
  <c r="M4964" a="1"/>
  <c r="M4964" s="1"/>
  <c r="P4964" s="1"/>
  <c r="M4965" a="1"/>
  <c r="M4965" s="1"/>
  <c r="P4965" s="1"/>
  <c r="M4966" a="1"/>
  <c r="M4966" s="1"/>
  <c r="P4966" s="1"/>
  <c r="M4967" a="1"/>
  <c r="M4967" s="1"/>
  <c r="P4967" s="1"/>
  <c r="M4968" a="1"/>
  <c r="M4968" s="1"/>
  <c r="P4968" s="1"/>
  <c r="M4969" a="1"/>
  <c r="M4969" s="1"/>
  <c r="P4969" s="1"/>
  <c r="M4970" a="1"/>
  <c r="M4970" s="1"/>
  <c r="P4970" s="1"/>
  <c r="M4971" a="1"/>
  <c r="M4971" s="1"/>
  <c r="P4971" s="1"/>
  <c r="M4972" a="1"/>
  <c r="M4972" s="1"/>
  <c r="P4972" s="1"/>
  <c r="M4973" a="1"/>
  <c r="M4973" s="1"/>
  <c r="P4973" s="1"/>
  <c r="M4974" a="1"/>
  <c r="M4974" s="1"/>
  <c r="P4974" s="1"/>
  <c r="M4975" a="1"/>
  <c r="M4975" s="1"/>
  <c r="P4975" s="1"/>
  <c r="M4976" a="1"/>
  <c r="M4976" s="1"/>
  <c r="P4976" s="1"/>
  <c r="M4977" a="1"/>
  <c r="M4977" s="1"/>
  <c r="P4977" s="1"/>
  <c r="M4978" a="1"/>
  <c r="M4978" s="1"/>
  <c r="P4978" s="1"/>
  <c r="M4979" a="1"/>
  <c r="M4979" s="1"/>
  <c r="P4979" s="1"/>
  <c r="M4980" a="1"/>
  <c r="M4980" s="1"/>
  <c r="P4980" s="1"/>
  <c r="M4981" a="1"/>
  <c r="M4981" s="1"/>
  <c r="P4981" s="1"/>
  <c r="M4982" a="1"/>
  <c r="M4982" s="1"/>
  <c r="P4982" s="1"/>
  <c r="M4983" a="1"/>
  <c r="M4983" s="1"/>
  <c r="P4983" s="1"/>
  <c r="M4984" a="1"/>
  <c r="M4984" s="1"/>
  <c r="P4984" s="1"/>
  <c r="M4985" a="1"/>
  <c r="M4985" s="1"/>
  <c r="P4985" s="1"/>
  <c r="M4986" a="1"/>
  <c r="M4986" s="1"/>
  <c r="P4986" s="1"/>
  <c r="M4987" a="1"/>
  <c r="M4987" s="1"/>
  <c r="P4987" s="1"/>
  <c r="M4988" a="1"/>
  <c r="M4988" s="1"/>
  <c r="P4988" s="1"/>
  <c r="M4989" a="1"/>
  <c r="M4989" s="1"/>
  <c r="P4989" s="1"/>
  <c r="M4990" a="1"/>
  <c r="M4990" s="1"/>
  <c r="P4990" s="1"/>
  <c r="M4991" a="1"/>
  <c r="M4991" s="1"/>
  <c r="P4991" s="1"/>
  <c r="M4992" a="1"/>
  <c r="M4992" s="1"/>
  <c r="P4992" s="1"/>
  <c r="M4993" a="1"/>
  <c r="M4993" s="1"/>
  <c r="P4993" s="1"/>
  <c r="M4994" a="1"/>
  <c r="M4994" s="1"/>
  <c r="P4994" s="1"/>
  <c r="M4995" a="1"/>
  <c r="M4995" s="1"/>
  <c r="P4995" s="1"/>
  <c r="M4996" a="1"/>
  <c r="M4996" s="1"/>
  <c r="P4996" s="1"/>
  <c r="M4997" a="1"/>
  <c r="M4997" s="1"/>
  <c r="P4997" s="1"/>
  <c r="M4998" a="1"/>
  <c r="M4998" s="1"/>
  <c r="P4998" s="1"/>
  <c r="M4999" a="1"/>
  <c r="M4999" s="1"/>
  <c r="P4999" s="1"/>
  <c r="M5000" a="1"/>
  <c r="M5000" s="1"/>
  <c r="P5000" s="1"/>
  <c r="M5001" a="1"/>
  <c r="M5001" s="1"/>
  <c r="P5001" s="1"/>
  <c r="M5002" a="1"/>
  <c r="M5002" s="1"/>
  <c r="P5002" s="1"/>
  <c r="M5003" a="1"/>
  <c r="M5003" s="1"/>
  <c r="P5003" s="1"/>
  <c r="M5004" a="1"/>
  <c r="M5004" s="1"/>
  <c r="P5004" s="1"/>
  <c r="M5005" a="1"/>
  <c r="M5005" s="1"/>
  <c r="P5005" s="1"/>
  <c r="M5006" a="1"/>
  <c r="M5006" s="1"/>
  <c r="P5006" s="1"/>
  <c r="M5007" a="1"/>
  <c r="M5007" s="1"/>
  <c r="P5007" s="1"/>
  <c r="M5008" a="1"/>
  <c r="M5008" s="1"/>
  <c r="P5008" s="1"/>
  <c r="M5009" a="1"/>
  <c r="M5009" s="1"/>
  <c r="P5009" s="1"/>
  <c r="M5010" a="1"/>
  <c r="M5010" s="1"/>
  <c r="P5010" s="1"/>
  <c r="M5011" a="1"/>
  <c r="M5011" s="1"/>
  <c r="P5011" s="1"/>
  <c r="M5012" a="1"/>
  <c r="M5012" s="1"/>
  <c r="P5012" s="1"/>
  <c r="M5013" a="1"/>
  <c r="M5013" s="1"/>
  <c r="P5013" s="1"/>
  <c r="M5014" a="1"/>
  <c r="M5014" s="1"/>
  <c r="P5014" s="1"/>
  <c r="M5015" a="1"/>
  <c r="M5015" s="1"/>
  <c r="P5015" s="1"/>
  <c r="M5016" a="1"/>
  <c r="M5016" s="1"/>
  <c r="P5016" s="1"/>
  <c r="M5017" a="1"/>
  <c r="M5017" s="1"/>
  <c r="P5017" s="1"/>
  <c r="M5018" a="1"/>
  <c r="M5018" s="1"/>
  <c r="P5018" s="1"/>
  <c r="M5019" a="1"/>
  <c r="M5019" s="1"/>
  <c r="P5019" s="1"/>
  <c r="M5020" a="1"/>
  <c r="M5020" s="1"/>
  <c r="P5020" s="1"/>
  <c r="M5021" a="1"/>
  <c r="M5021" s="1"/>
  <c r="P5021" s="1"/>
  <c r="M5022" a="1"/>
  <c r="M5022" s="1"/>
  <c r="P5022" s="1"/>
  <c r="M5023" a="1"/>
  <c r="M5023" s="1"/>
  <c r="P5023" s="1"/>
  <c r="M5024" a="1"/>
  <c r="M5024" s="1"/>
  <c r="P5024" s="1"/>
  <c r="M5025" a="1"/>
  <c r="M5025" s="1"/>
  <c r="P5025" s="1"/>
  <c r="M5026" a="1"/>
  <c r="M5026" s="1"/>
  <c r="P5026" s="1"/>
  <c r="M5027" a="1"/>
  <c r="M5027" s="1"/>
  <c r="P5027" s="1"/>
  <c r="M5028" a="1"/>
  <c r="M5028" s="1"/>
  <c r="P5028" s="1"/>
  <c r="M5029" a="1"/>
  <c r="M5029" s="1"/>
  <c r="P5029" s="1"/>
  <c r="M5030" a="1"/>
  <c r="M5030" s="1"/>
  <c r="P5030" s="1"/>
  <c r="M5031" a="1"/>
  <c r="M5031" s="1"/>
  <c r="P5031" s="1"/>
  <c r="M5032" a="1"/>
  <c r="M5032" s="1"/>
  <c r="P5032" s="1"/>
  <c r="M5033" a="1"/>
  <c r="M5033" s="1"/>
  <c r="P5033" s="1"/>
  <c r="M5034" a="1"/>
  <c r="M5034" s="1"/>
  <c r="P5034" s="1"/>
  <c r="M5035" a="1"/>
  <c r="M5035" s="1"/>
  <c r="P5035" s="1"/>
  <c r="M5036" a="1"/>
  <c r="M5036" s="1"/>
  <c r="P5036" s="1"/>
  <c r="M5037" a="1"/>
  <c r="M5037" s="1"/>
  <c r="P5037" s="1"/>
  <c r="M5038" a="1"/>
  <c r="M5038" s="1"/>
  <c r="P5038" s="1"/>
  <c r="M5039" a="1"/>
  <c r="M5039" s="1"/>
  <c r="P5039" s="1"/>
  <c r="M5040" a="1"/>
  <c r="M5040" s="1"/>
  <c r="P5040" s="1"/>
  <c r="M5041" a="1"/>
  <c r="M5041" s="1"/>
  <c r="P5041" s="1"/>
  <c r="M5042" a="1"/>
  <c r="M5042" s="1"/>
  <c r="P5042" s="1"/>
  <c r="M5043" a="1"/>
  <c r="M5043" s="1"/>
  <c r="P5043" s="1"/>
  <c r="M5044" a="1"/>
  <c r="M5044" s="1"/>
  <c r="P5044" s="1"/>
  <c r="M5045" a="1"/>
  <c r="M5045" s="1"/>
  <c r="P5045" s="1"/>
  <c r="M5046" a="1"/>
  <c r="M5046" s="1"/>
  <c r="P5046" s="1"/>
  <c r="M5047" a="1"/>
  <c r="M5047" s="1"/>
  <c r="P5047" s="1"/>
  <c r="M5048" a="1"/>
  <c r="M5048" s="1"/>
  <c r="P5048" s="1"/>
  <c r="M5049" a="1"/>
  <c r="M5049" s="1"/>
  <c r="P5049" s="1"/>
  <c r="M5050" a="1"/>
  <c r="M5050" s="1"/>
  <c r="P5050" s="1"/>
  <c r="M5051" a="1"/>
  <c r="M5051" s="1"/>
  <c r="P5051" s="1"/>
  <c r="M5052" a="1"/>
  <c r="M5052" s="1"/>
  <c r="P5052" s="1"/>
  <c r="M5053" a="1"/>
  <c r="M5053" s="1"/>
  <c r="P5053" s="1"/>
  <c r="M5054" a="1"/>
  <c r="M5054" s="1"/>
  <c r="P5054" s="1"/>
  <c r="M5055" a="1"/>
  <c r="M5055" s="1"/>
  <c r="P5055" s="1"/>
  <c r="M5056" a="1"/>
  <c r="M5056" s="1"/>
  <c r="P5056" s="1"/>
  <c r="M5057" a="1"/>
  <c r="M5057" s="1"/>
  <c r="P5057" s="1"/>
  <c r="M5058" a="1"/>
  <c r="M5058" s="1"/>
  <c r="P5058" s="1"/>
  <c r="M5059" a="1"/>
  <c r="M5059" s="1"/>
  <c r="P5059" s="1"/>
  <c r="M5060" a="1"/>
  <c r="M5060" s="1"/>
  <c r="P5060" s="1"/>
  <c r="M5061" a="1"/>
  <c r="M5061" s="1"/>
  <c r="P5061" s="1"/>
  <c r="M5062" a="1"/>
  <c r="M5062" s="1"/>
  <c r="P5062" s="1"/>
  <c r="M5063" a="1"/>
  <c r="M5063" s="1"/>
  <c r="P5063" s="1"/>
  <c r="M5064" a="1"/>
  <c r="M5064" s="1"/>
  <c r="P5064" s="1"/>
  <c r="M5065" a="1"/>
  <c r="M5065" s="1"/>
  <c r="P5065" s="1"/>
  <c r="M5066" a="1"/>
  <c r="M5066" s="1"/>
  <c r="P5066" s="1"/>
  <c r="M5067" a="1"/>
  <c r="M5067" s="1"/>
  <c r="P5067" s="1"/>
  <c r="M5068" a="1"/>
  <c r="M5068" s="1"/>
  <c r="P5068" s="1"/>
  <c r="M5069" a="1"/>
  <c r="M5069" s="1"/>
  <c r="P5069" s="1"/>
  <c r="M5070" a="1"/>
  <c r="M5070" s="1"/>
  <c r="P5070" s="1"/>
  <c r="M5071" a="1"/>
  <c r="M5071" s="1"/>
  <c r="P5071" s="1"/>
  <c r="M5072" a="1"/>
  <c r="M5072" s="1"/>
  <c r="P5072" s="1"/>
  <c r="M5073" a="1"/>
  <c r="M5073" s="1"/>
  <c r="P5073" s="1"/>
  <c r="M5074" a="1"/>
  <c r="M5074" s="1"/>
  <c r="P5074" s="1"/>
  <c r="M5075" a="1"/>
  <c r="M5075" s="1"/>
  <c r="P5075" s="1"/>
  <c r="M5076" a="1"/>
  <c r="M5076" s="1"/>
  <c r="P5076" s="1"/>
  <c r="M5077" a="1"/>
  <c r="M5077" s="1"/>
  <c r="P5077" s="1"/>
  <c r="M5078" a="1"/>
  <c r="M5078" s="1"/>
  <c r="P5078" s="1"/>
  <c r="M5079" a="1"/>
  <c r="M5079" s="1"/>
  <c r="P5079" s="1"/>
  <c r="M5080" a="1"/>
  <c r="M5080" s="1"/>
  <c r="P5080" s="1"/>
  <c r="M5081" a="1"/>
  <c r="M5081" s="1"/>
  <c r="P5081" s="1"/>
  <c r="M5082" a="1"/>
  <c r="M5082" s="1"/>
  <c r="P5082" s="1"/>
  <c r="M5083" a="1"/>
  <c r="M5083" s="1"/>
  <c r="P5083" s="1"/>
  <c r="M5084" a="1"/>
  <c r="M5084" s="1"/>
  <c r="P5084" s="1"/>
  <c r="M5085" a="1"/>
  <c r="M5085" s="1"/>
  <c r="P5085" s="1"/>
  <c r="M5086" a="1"/>
  <c r="M5086" s="1"/>
  <c r="P5086" s="1"/>
  <c r="M5087" a="1"/>
  <c r="M5087" s="1"/>
  <c r="P5087" s="1"/>
  <c r="M5088" a="1"/>
  <c r="M5088" s="1"/>
  <c r="P5088" s="1"/>
  <c r="M5089" a="1"/>
  <c r="M5089" s="1"/>
  <c r="P5089" s="1"/>
  <c r="M5090" a="1"/>
  <c r="M5090" s="1"/>
  <c r="P5090" s="1"/>
  <c r="M5091" a="1"/>
  <c r="M5091" s="1"/>
  <c r="P5091" s="1"/>
  <c r="M5092" a="1"/>
  <c r="M5092" s="1"/>
  <c r="P5092" s="1"/>
  <c r="M5093" a="1"/>
  <c r="M5093" s="1"/>
  <c r="P5093" s="1"/>
  <c r="M5094" a="1"/>
  <c r="M5094" s="1"/>
  <c r="P5094" s="1"/>
  <c r="M5095" a="1"/>
  <c r="M5095" s="1"/>
  <c r="P5095" s="1"/>
  <c r="M5096" a="1"/>
  <c r="M5096" s="1"/>
  <c r="P5096" s="1"/>
  <c r="M5097" a="1"/>
  <c r="M5097" s="1"/>
  <c r="P5097" s="1"/>
  <c r="M5098" a="1"/>
  <c r="M5098" s="1"/>
  <c r="P5098" s="1"/>
  <c r="M5099" a="1"/>
  <c r="M5099" s="1"/>
  <c r="P5099" s="1"/>
  <c r="M5100" a="1"/>
  <c r="M5100" s="1"/>
  <c r="P5100" s="1"/>
  <c r="M5101" a="1"/>
  <c r="M5101" s="1"/>
  <c r="P5101" s="1"/>
  <c r="M5102" a="1"/>
  <c r="M5102" s="1"/>
  <c r="P5102" s="1"/>
  <c r="M5103" a="1"/>
  <c r="M5103" s="1"/>
  <c r="P5103" s="1"/>
  <c r="M5104" a="1"/>
  <c r="M5104" s="1"/>
  <c r="P5104" s="1"/>
  <c r="M5105" a="1"/>
  <c r="M5105" s="1"/>
  <c r="P5105" s="1"/>
  <c r="M5106" a="1"/>
  <c r="M5106" s="1"/>
  <c r="P5106" s="1"/>
  <c r="M5107" a="1"/>
  <c r="M5107" s="1"/>
  <c r="P5107" s="1"/>
  <c r="M5108" a="1"/>
  <c r="M5108" s="1"/>
  <c r="P5108" s="1"/>
  <c r="M5109" a="1"/>
  <c r="M5109" s="1"/>
  <c r="P5109" s="1"/>
  <c r="M5110" a="1"/>
  <c r="M5110" s="1"/>
  <c r="P5110" s="1"/>
  <c r="M5111" a="1"/>
  <c r="M5111" s="1"/>
  <c r="P5111" s="1"/>
  <c r="M5112" a="1"/>
  <c r="M5112" s="1"/>
  <c r="P5112" s="1"/>
  <c r="M5113" a="1"/>
  <c r="M5113" s="1"/>
  <c r="P5113" s="1"/>
  <c r="M5114" a="1"/>
  <c r="M5114" s="1"/>
  <c r="P5114" s="1"/>
  <c r="M5115" a="1"/>
  <c r="M5115" s="1"/>
  <c r="P5115" s="1"/>
  <c r="M5116" a="1"/>
  <c r="M5116" s="1"/>
  <c r="P5116" s="1"/>
  <c r="M5117" a="1"/>
  <c r="M5117" s="1"/>
  <c r="P5117" s="1"/>
  <c r="M5118" a="1"/>
  <c r="M5118" s="1"/>
  <c r="P5118" s="1"/>
  <c r="M5119" a="1"/>
  <c r="M5119" s="1"/>
  <c r="P5119" s="1"/>
  <c r="M5120" a="1"/>
  <c r="M5120" s="1"/>
  <c r="P5120" s="1"/>
  <c r="M5121" a="1"/>
  <c r="M5121" s="1"/>
  <c r="P5121" s="1"/>
  <c r="M5122" a="1"/>
  <c r="M5122" s="1"/>
  <c r="P5122" s="1"/>
  <c r="M5123" a="1"/>
  <c r="M5123" s="1"/>
  <c r="P5123" s="1"/>
  <c r="M5124" a="1"/>
  <c r="M5124" s="1"/>
  <c r="P5124" s="1"/>
  <c r="M5125" a="1"/>
  <c r="M5125" s="1"/>
  <c r="P5125" s="1"/>
  <c r="M5126" a="1"/>
  <c r="M5126" s="1"/>
  <c r="P5126" s="1"/>
  <c r="M5127" a="1"/>
  <c r="M5127" s="1"/>
  <c r="P5127" s="1"/>
  <c r="M5128" a="1"/>
  <c r="M5128" s="1"/>
  <c r="P5128" s="1"/>
  <c r="M5129" a="1"/>
  <c r="M5129" s="1"/>
  <c r="P5129" s="1"/>
  <c r="M5130" a="1"/>
  <c r="M5130" s="1"/>
  <c r="P5130" s="1"/>
  <c r="M5131" a="1"/>
  <c r="M5131" s="1"/>
  <c r="P5131" s="1"/>
  <c r="M5132" a="1"/>
  <c r="M5132" s="1"/>
  <c r="P5132" s="1"/>
  <c r="M5133" a="1"/>
  <c r="M5133" s="1"/>
  <c r="P5133" s="1"/>
  <c r="M5134" a="1"/>
  <c r="M5134" s="1"/>
  <c r="P5134" s="1"/>
  <c r="M5135" a="1"/>
  <c r="M5135" s="1"/>
  <c r="P5135" s="1"/>
  <c r="M5136" a="1"/>
  <c r="M5136" s="1"/>
  <c r="P5136" s="1"/>
  <c r="M5137" a="1"/>
  <c r="M5137" s="1"/>
  <c r="P5137" s="1"/>
  <c r="M5138" a="1"/>
  <c r="M5138" s="1"/>
  <c r="P5138" s="1"/>
  <c r="M5139" a="1"/>
  <c r="M5139" s="1"/>
  <c r="P5139" s="1"/>
  <c r="M5140" a="1"/>
  <c r="M5140" s="1"/>
  <c r="P5140" s="1"/>
  <c r="M5141" a="1"/>
  <c r="M5141" s="1"/>
  <c r="P5141" s="1"/>
  <c r="M5142" a="1"/>
  <c r="M5142" s="1"/>
  <c r="P5142" s="1"/>
  <c r="M5143" a="1"/>
  <c r="M5143" s="1"/>
  <c r="P5143" s="1"/>
  <c r="M5144" a="1"/>
  <c r="M5144" s="1"/>
  <c r="P5144" s="1"/>
  <c r="M5145" a="1"/>
  <c r="M5145" s="1"/>
  <c r="P5145" s="1"/>
  <c r="M5146" a="1"/>
  <c r="M5146" s="1"/>
  <c r="P5146" s="1"/>
  <c r="M5147" a="1"/>
  <c r="M5147" s="1"/>
  <c r="P5147" s="1"/>
  <c r="M5148" a="1"/>
  <c r="M5148" s="1"/>
  <c r="P5148" s="1"/>
  <c r="M5149" a="1"/>
  <c r="M5149" s="1"/>
  <c r="P5149" s="1"/>
  <c r="M5150" a="1"/>
  <c r="M5150" s="1"/>
  <c r="P5150" s="1"/>
  <c r="M5151" a="1"/>
  <c r="M5151" s="1"/>
  <c r="P5151" s="1"/>
  <c r="M5152" a="1"/>
  <c r="M5152" s="1"/>
  <c r="P5152" s="1"/>
  <c r="M5153" a="1"/>
  <c r="M5153" s="1"/>
  <c r="P5153" s="1"/>
  <c r="M5154" a="1"/>
  <c r="M5154" s="1"/>
  <c r="P5154" s="1"/>
  <c r="M5155" a="1"/>
  <c r="M5155" s="1"/>
  <c r="P5155" s="1"/>
  <c r="M5156" a="1"/>
  <c r="M5156" s="1"/>
  <c r="P5156" s="1"/>
  <c r="M5157" a="1"/>
  <c r="M5157" s="1"/>
  <c r="P5157" s="1"/>
  <c r="M5158" a="1"/>
  <c r="M5158" s="1"/>
  <c r="P5158" s="1"/>
  <c r="M5159" a="1"/>
  <c r="M5159" s="1"/>
  <c r="P5159" s="1"/>
  <c r="M5160" a="1"/>
  <c r="M5160" s="1"/>
  <c r="P5160" s="1"/>
  <c r="M5161" a="1"/>
  <c r="M5161" s="1"/>
  <c r="P5161" s="1"/>
  <c r="M5162" a="1"/>
  <c r="M5162" s="1"/>
  <c r="P5162" s="1"/>
  <c r="M5163" a="1"/>
  <c r="M5163" s="1"/>
  <c r="P5163" s="1"/>
  <c r="M5164" a="1"/>
  <c r="M5164" s="1"/>
  <c r="P5164" s="1"/>
  <c r="M5165" a="1"/>
  <c r="M5165" s="1"/>
  <c r="P5165" s="1"/>
  <c r="M5166" a="1"/>
  <c r="M5166" s="1"/>
  <c r="P5166" s="1"/>
  <c r="M5167" a="1"/>
  <c r="M5167" s="1"/>
  <c r="P5167" s="1"/>
  <c r="M5168" a="1"/>
  <c r="M5168" s="1"/>
  <c r="P5168" s="1"/>
  <c r="M5169" a="1"/>
  <c r="M5169" s="1"/>
  <c r="P5169" s="1"/>
  <c r="M5170" a="1"/>
  <c r="M5170" s="1"/>
  <c r="P5170" s="1"/>
  <c r="M5171" a="1"/>
  <c r="M5171" s="1"/>
  <c r="P5171" s="1"/>
  <c r="M5172" a="1"/>
  <c r="M5172" s="1"/>
  <c r="P5172" s="1"/>
  <c r="M5173" a="1"/>
  <c r="M5173" s="1"/>
  <c r="P5173" s="1"/>
  <c r="M5174" a="1"/>
  <c r="M5174" s="1"/>
  <c r="P5174" s="1"/>
  <c r="M5175" a="1"/>
  <c r="M5175" s="1"/>
  <c r="P5175" s="1"/>
  <c r="M5176" a="1"/>
  <c r="M5176" s="1"/>
  <c r="P5176" s="1"/>
  <c r="M5177" a="1"/>
  <c r="M5177" s="1"/>
  <c r="P5177" s="1"/>
  <c r="M5178" a="1"/>
  <c r="M5178" s="1"/>
  <c r="P5178" s="1"/>
  <c r="M5179" a="1"/>
  <c r="M5179" s="1"/>
  <c r="P5179" s="1"/>
  <c r="M5180" a="1"/>
  <c r="M5180" s="1"/>
  <c r="P5180" s="1"/>
  <c r="M5181" a="1"/>
  <c r="M5181" s="1"/>
  <c r="P5181" s="1"/>
  <c r="M5182" a="1"/>
  <c r="M5182" s="1"/>
  <c r="P5182" s="1"/>
  <c r="M5183" a="1"/>
  <c r="M5183" s="1"/>
  <c r="P5183" s="1"/>
  <c r="M5184" a="1"/>
  <c r="M5184" s="1"/>
  <c r="P5184" s="1"/>
  <c r="M5185" a="1"/>
  <c r="M5185" s="1"/>
  <c r="P5185" s="1"/>
  <c r="M5186" a="1"/>
  <c r="M5186" s="1"/>
  <c r="P5186" s="1"/>
  <c r="M5187" a="1"/>
  <c r="M5187" s="1"/>
  <c r="P5187" s="1"/>
  <c r="M5188" a="1"/>
  <c r="M5188" s="1"/>
  <c r="P5188" s="1"/>
  <c r="M5189" a="1"/>
  <c r="M5189" s="1"/>
  <c r="P5189" s="1"/>
  <c r="M5190" a="1"/>
  <c r="M5190" s="1"/>
  <c r="P5190" s="1"/>
  <c r="M5191" a="1"/>
  <c r="M5191" s="1"/>
  <c r="P5191" s="1"/>
  <c r="M5192" a="1"/>
  <c r="M5192" s="1"/>
  <c r="P5192" s="1"/>
  <c r="M5193" a="1"/>
  <c r="M5193" s="1"/>
  <c r="P5193" s="1"/>
  <c r="M5194" a="1"/>
  <c r="M5194" s="1"/>
  <c r="P5194" s="1"/>
  <c r="M5195" a="1"/>
  <c r="M5195" s="1"/>
  <c r="P5195" s="1"/>
  <c r="M5196" a="1"/>
  <c r="M5196" s="1"/>
  <c r="P5196" s="1"/>
  <c r="M5197" a="1"/>
  <c r="M5197" s="1"/>
  <c r="P5197" s="1"/>
  <c r="M5198" a="1"/>
  <c r="M5198" s="1"/>
  <c r="P5198" s="1"/>
  <c r="M5199" a="1"/>
  <c r="M5199" s="1"/>
  <c r="P5199" s="1"/>
  <c r="M5200" a="1"/>
  <c r="M5200" s="1"/>
  <c r="P5200" s="1"/>
  <c r="M5201" a="1"/>
  <c r="M5201" s="1"/>
  <c r="P5201" s="1"/>
  <c r="M5202" a="1"/>
  <c r="M5202" s="1"/>
  <c r="P5202" s="1"/>
  <c r="M5203" a="1"/>
  <c r="M5203" s="1"/>
  <c r="P5203" s="1"/>
  <c r="M5204" a="1"/>
  <c r="M5204" s="1"/>
  <c r="P5204" s="1"/>
  <c r="M5205" a="1"/>
  <c r="M5205" s="1"/>
  <c r="P5205" s="1"/>
  <c r="M5206" a="1"/>
  <c r="M5206" s="1"/>
  <c r="P5206" s="1"/>
  <c r="M5207" a="1"/>
  <c r="M5207" s="1"/>
  <c r="P5207" s="1"/>
  <c r="M5208" a="1"/>
  <c r="M5208" s="1"/>
  <c r="P5208" s="1"/>
  <c r="M5209" a="1"/>
  <c r="M5209" s="1"/>
  <c r="P5209" s="1"/>
  <c r="M5210" a="1"/>
  <c r="M5210" s="1"/>
  <c r="P5210" s="1"/>
  <c r="M5211" a="1"/>
  <c r="M5211" s="1"/>
  <c r="P5211" s="1"/>
  <c r="M5212" a="1"/>
  <c r="M5212" s="1"/>
  <c r="P5212" s="1"/>
  <c r="M5213" a="1"/>
  <c r="M5213" s="1"/>
  <c r="P5213" s="1"/>
  <c r="M5214" a="1"/>
  <c r="M5214" s="1"/>
  <c r="P5214" s="1"/>
  <c r="M5215" a="1"/>
  <c r="M5215" s="1"/>
  <c r="P5215" s="1"/>
  <c r="M5216" a="1"/>
  <c r="M5216" s="1"/>
  <c r="P5216" s="1"/>
  <c r="M5217" a="1"/>
  <c r="M5217" s="1"/>
  <c r="P5217" s="1"/>
  <c r="M5218" a="1"/>
  <c r="M5218" s="1"/>
  <c r="P5218" s="1"/>
  <c r="M5219" a="1"/>
  <c r="M5219" s="1"/>
  <c r="P5219" s="1"/>
  <c r="M5220" a="1"/>
  <c r="M5220" s="1"/>
  <c r="P5220" s="1"/>
  <c r="M5221" a="1"/>
  <c r="M5221" s="1"/>
  <c r="P5221" s="1"/>
  <c r="M5222" a="1"/>
  <c r="M5222" s="1"/>
  <c r="P5222" s="1"/>
  <c r="M5223" a="1"/>
  <c r="M5223" s="1"/>
  <c r="P5223" s="1"/>
  <c r="M5224" a="1"/>
  <c r="M5224" s="1"/>
  <c r="P5224" s="1"/>
  <c r="M5225" a="1"/>
  <c r="M5225" s="1"/>
  <c r="P5225" s="1"/>
  <c r="M5226" a="1"/>
  <c r="M5226" s="1"/>
  <c r="P5226" s="1"/>
  <c r="M5227" a="1"/>
  <c r="M5227" s="1"/>
  <c r="P5227" s="1"/>
  <c r="M5228" a="1"/>
  <c r="M5228" s="1"/>
  <c r="P5228" s="1"/>
  <c r="M5229" a="1"/>
  <c r="M5229" s="1"/>
  <c r="P5229" s="1"/>
  <c r="M5230" a="1"/>
  <c r="M5230" s="1"/>
  <c r="P5230" s="1"/>
  <c r="M5231" a="1"/>
  <c r="M5231" s="1"/>
  <c r="P5231" s="1"/>
  <c r="M5232" a="1"/>
  <c r="M5232" s="1"/>
  <c r="P5232" s="1"/>
  <c r="M5233" a="1"/>
  <c r="M5233" s="1"/>
  <c r="P5233" s="1"/>
  <c r="M5234" a="1"/>
  <c r="M5234" s="1"/>
  <c r="P5234" s="1"/>
  <c r="M5235" a="1"/>
  <c r="M5235" s="1"/>
  <c r="P5235" s="1"/>
  <c r="M5236" a="1"/>
  <c r="M5236" s="1"/>
  <c r="P5236" s="1"/>
  <c r="M5237" a="1"/>
  <c r="M5237" s="1"/>
  <c r="P5237" s="1"/>
  <c r="M5238" a="1"/>
  <c r="M5238" s="1"/>
  <c r="P5238" s="1"/>
  <c r="M5239" a="1"/>
  <c r="M5239" s="1"/>
  <c r="P5239" s="1"/>
  <c r="M5240" a="1"/>
  <c r="M5240" s="1"/>
  <c r="P5240" s="1"/>
  <c r="M5241" a="1"/>
  <c r="M5241" s="1"/>
  <c r="P5241" s="1"/>
  <c r="M5242" a="1"/>
  <c r="M5242" s="1"/>
  <c r="P5242" s="1"/>
  <c r="M5243" a="1"/>
  <c r="M5243" s="1"/>
  <c r="P5243" s="1"/>
  <c r="M5244" a="1"/>
  <c r="M5244" s="1"/>
  <c r="P5244" s="1"/>
  <c r="M5245" a="1"/>
  <c r="M5245" s="1"/>
  <c r="P5245" s="1"/>
  <c r="M5246" a="1"/>
  <c r="M5246" s="1"/>
  <c r="P5246" s="1"/>
  <c r="M5247" a="1"/>
  <c r="M5247" s="1"/>
  <c r="P5247" s="1"/>
  <c r="M5248" a="1"/>
  <c r="M5248" s="1"/>
  <c r="P5248" s="1"/>
  <c r="M5249" a="1"/>
  <c r="M5249" s="1"/>
  <c r="P5249" s="1"/>
  <c r="M5250" a="1"/>
  <c r="M5250" s="1"/>
  <c r="P5250" s="1"/>
  <c r="M5251" a="1"/>
  <c r="M5251" s="1"/>
  <c r="P5251" s="1"/>
  <c r="M5252" a="1"/>
  <c r="M5252" s="1"/>
  <c r="P5252" s="1"/>
  <c r="M5253" a="1"/>
  <c r="M5253" s="1"/>
  <c r="P5253" s="1"/>
  <c r="M5254" a="1"/>
  <c r="M5254" s="1"/>
  <c r="P5254" s="1"/>
  <c r="M5255" a="1"/>
  <c r="M5255" s="1"/>
  <c r="P5255" s="1"/>
  <c r="M5256" a="1"/>
  <c r="M5256" s="1"/>
  <c r="P5256" s="1"/>
  <c r="M5257" a="1"/>
  <c r="M5257" s="1"/>
  <c r="P5257" s="1"/>
  <c r="M5258" a="1"/>
  <c r="M5258" s="1"/>
  <c r="P5258" s="1"/>
  <c r="M5259" a="1"/>
  <c r="M5259" s="1"/>
  <c r="P5259" s="1"/>
  <c r="M5260" a="1"/>
  <c r="M5260" s="1"/>
  <c r="P5260" s="1"/>
  <c r="M5261" a="1"/>
  <c r="M5261" s="1"/>
  <c r="P5261" s="1"/>
  <c r="M5262" a="1"/>
  <c r="M5262" s="1"/>
  <c r="P5262" s="1"/>
  <c r="M5263" a="1"/>
  <c r="M5263" s="1"/>
  <c r="P5263" s="1"/>
  <c r="M5264" a="1"/>
  <c r="M5264" s="1"/>
  <c r="P5264" s="1"/>
  <c r="M5265" a="1"/>
  <c r="M5265" s="1"/>
  <c r="P5265" s="1"/>
  <c r="M5266" a="1"/>
  <c r="M5266" s="1"/>
  <c r="P5266" s="1"/>
  <c r="M5267" a="1"/>
  <c r="M5267" s="1"/>
  <c r="P5267" s="1"/>
  <c r="M5268" a="1"/>
  <c r="M5268" s="1"/>
  <c r="P5268" s="1"/>
  <c r="M5269" a="1"/>
  <c r="M5269" s="1"/>
  <c r="P5269" s="1"/>
  <c r="M5270" a="1"/>
  <c r="M5270" s="1"/>
  <c r="P5270" s="1"/>
  <c r="M5271" a="1"/>
  <c r="M5271" s="1"/>
  <c r="P5271" s="1"/>
  <c r="M5272" a="1"/>
  <c r="M5272" s="1"/>
  <c r="P5272" s="1"/>
  <c r="M5273" a="1"/>
  <c r="M5273" s="1"/>
  <c r="P5273" s="1"/>
  <c r="M5274" a="1"/>
  <c r="M5274" s="1"/>
  <c r="P5274" s="1"/>
  <c r="M5275" a="1"/>
  <c r="M5275" s="1"/>
  <c r="P5275" s="1"/>
  <c r="M5276" a="1"/>
  <c r="M5276" s="1"/>
  <c r="P5276" s="1"/>
  <c r="M5277" a="1"/>
  <c r="M5277" s="1"/>
  <c r="P5277" s="1"/>
  <c r="M5278" a="1"/>
  <c r="M5278" s="1"/>
  <c r="P5278" s="1"/>
  <c r="M5279" a="1"/>
  <c r="M5279" s="1"/>
  <c r="P5279" s="1"/>
  <c r="M5280" a="1"/>
  <c r="M5280" s="1"/>
  <c r="P5280" s="1"/>
  <c r="M5281" a="1"/>
  <c r="M5281" s="1"/>
  <c r="P5281" s="1"/>
  <c r="M5282" a="1"/>
  <c r="M5282" s="1"/>
  <c r="P5282" s="1"/>
  <c r="M5283" a="1"/>
  <c r="M5283" s="1"/>
  <c r="P5283" s="1"/>
  <c r="M5284" a="1"/>
  <c r="M5284" s="1"/>
  <c r="P5284" s="1"/>
  <c r="M5285" a="1"/>
  <c r="M5285" s="1"/>
  <c r="P5285" s="1"/>
  <c r="M5286" a="1"/>
  <c r="M5286" s="1"/>
  <c r="P5286" s="1"/>
  <c r="M5287" a="1"/>
  <c r="M5287" s="1"/>
  <c r="P5287" s="1"/>
  <c r="M5288" a="1"/>
  <c r="M5288" s="1"/>
  <c r="P5288" s="1"/>
  <c r="M5289" a="1"/>
  <c r="M5289" s="1"/>
  <c r="P5289" s="1"/>
  <c r="M5290" a="1"/>
  <c r="M5290" s="1"/>
  <c r="P5290" s="1"/>
  <c r="M5291" a="1"/>
  <c r="M5291" s="1"/>
  <c r="P5291" s="1"/>
  <c r="M5292" a="1"/>
  <c r="M5292" s="1"/>
  <c r="P5292" s="1"/>
  <c r="M5293" a="1"/>
  <c r="M5293" s="1"/>
  <c r="P5293" s="1"/>
  <c r="M5294" a="1"/>
  <c r="M5294" s="1"/>
  <c r="P5294" s="1"/>
  <c r="M5295" a="1"/>
  <c r="M5295" s="1"/>
  <c r="P5295" s="1"/>
  <c r="M5296" a="1"/>
  <c r="M5296" s="1"/>
  <c r="P5296" s="1"/>
  <c r="M5297" a="1"/>
  <c r="M5297" s="1"/>
  <c r="P5297" s="1"/>
  <c r="M5298" a="1"/>
  <c r="M5298" s="1"/>
  <c r="P5298" s="1"/>
  <c r="M5299" a="1"/>
  <c r="M5299" s="1"/>
  <c r="P5299" s="1"/>
  <c r="M5300" a="1"/>
  <c r="M5300" s="1"/>
  <c r="P5300" s="1"/>
  <c r="M5301" a="1"/>
  <c r="M5301" s="1"/>
  <c r="P5301" s="1"/>
  <c r="M5302" a="1"/>
  <c r="M5302" s="1"/>
  <c r="P5302" s="1"/>
  <c r="M5303" a="1"/>
  <c r="M5303" s="1"/>
  <c r="P5303" s="1"/>
  <c r="M5304" a="1"/>
  <c r="M5304" s="1"/>
  <c r="P5304" s="1"/>
  <c r="M5305" a="1"/>
  <c r="M5305" s="1"/>
  <c r="P5305" s="1"/>
  <c r="M5306" a="1"/>
  <c r="M5306" s="1"/>
  <c r="P5306" s="1"/>
  <c r="M5307" a="1"/>
  <c r="M5307" s="1"/>
  <c r="P5307" s="1"/>
  <c r="M5308" a="1"/>
  <c r="M5308" s="1"/>
  <c r="P5308" s="1"/>
  <c r="M5309" a="1"/>
  <c r="M5309" s="1"/>
  <c r="P5309" s="1"/>
  <c r="M5310" a="1"/>
  <c r="M5310" s="1"/>
  <c r="P5310" s="1"/>
  <c r="M5311" a="1"/>
  <c r="M5311" s="1"/>
  <c r="P5311" s="1"/>
  <c r="M5312" a="1"/>
  <c r="M5312" s="1"/>
  <c r="P5312" s="1"/>
  <c r="M5313" a="1"/>
  <c r="M5313" s="1"/>
  <c r="P5313" s="1"/>
  <c r="M5314" a="1"/>
  <c r="M5314" s="1"/>
  <c r="P5314" s="1"/>
  <c r="M5315" a="1"/>
  <c r="M5315" s="1"/>
  <c r="P5315" s="1"/>
  <c r="M5316" a="1"/>
  <c r="M5316" s="1"/>
  <c r="P5316" s="1"/>
  <c r="M5317" a="1"/>
  <c r="M5317" s="1"/>
  <c r="P5317" s="1"/>
  <c r="M5318" a="1"/>
  <c r="M5318" s="1"/>
  <c r="P5318" s="1"/>
  <c r="M5319" a="1"/>
  <c r="M5319" s="1"/>
  <c r="P5319" s="1"/>
  <c r="M5320" a="1"/>
  <c r="M5320" s="1"/>
  <c r="P5320" s="1"/>
  <c r="M5321" a="1"/>
  <c r="M5321" s="1"/>
  <c r="P5321" s="1"/>
  <c r="M5322" a="1"/>
  <c r="M5322" s="1"/>
  <c r="P5322" s="1"/>
  <c r="M5323" a="1"/>
  <c r="M5323" s="1"/>
  <c r="P5323" s="1"/>
  <c r="M5324" a="1"/>
  <c r="M5324" s="1"/>
  <c r="P5324" s="1"/>
  <c r="M5325" a="1"/>
  <c r="M5325" s="1"/>
  <c r="P5325" s="1"/>
  <c r="M5326" a="1"/>
  <c r="M5326" s="1"/>
  <c r="P5326" s="1"/>
  <c r="M5327" a="1"/>
  <c r="M5327" s="1"/>
  <c r="P5327" s="1"/>
  <c r="M5328" a="1"/>
  <c r="M5328" s="1"/>
  <c r="P5328" s="1"/>
  <c r="M5329" a="1"/>
  <c r="M5329" s="1"/>
  <c r="P5329" s="1"/>
  <c r="M5330" a="1"/>
  <c r="M5330" s="1"/>
  <c r="P5330" s="1"/>
  <c r="M5331" a="1"/>
  <c r="M5331" s="1"/>
  <c r="P5331" s="1"/>
  <c r="M5332" a="1"/>
  <c r="M5332" s="1"/>
  <c r="P5332" s="1"/>
  <c r="M5333" a="1"/>
  <c r="M5333" s="1"/>
  <c r="P5333" s="1"/>
  <c r="M5334" a="1"/>
  <c r="M5334" s="1"/>
  <c r="P5334" s="1"/>
  <c r="M5335" a="1"/>
  <c r="M5335" s="1"/>
  <c r="P5335" s="1"/>
  <c r="M5336" a="1"/>
  <c r="M5336" s="1"/>
  <c r="P5336" s="1"/>
  <c r="M5337" a="1"/>
  <c r="M5337" s="1"/>
  <c r="P5337" s="1"/>
  <c r="M5338" a="1"/>
  <c r="M5338" s="1"/>
  <c r="P5338" s="1"/>
  <c r="M5339" a="1"/>
  <c r="M5339" s="1"/>
  <c r="P5339" s="1"/>
  <c r="M5340" a="1"/>
  <c r="M5340" s="1"/>
  <c r="P5340" s="1"/>
  <c r="M5341" a="1"/>
  <c r="M5341" s="1"/>
  <c r="P5341" s="1"/>
  <c r="M5342" a="1"/>
  <c r="M5342" s="1"/>
  <c r="P5342" s="1"/>
  <c r="M5343" a="1"/>
  <c r="M5343" s="1"/>
  <c r="P5343" s="1"/>
  <c r="M5344" a="1"/>
  <c r="M5344" s="1"/>
  <c r="P5344" s="1"/>
  <c r="M5345" a="1"/>
  <c r="M5345" s="1"/>
  <c r="P5345" s="1"/>
  <c r="M5346" a="1"/>
  <c r="M5346" s="1"/>
  <c r="P5346" s="1"/>
  <c r="M5347" a="1"/>
  <c r="M5347" s="1"/>
  <c r="P5347" s="1"/>
  <c r="M5348" a="1"/>
  <c r="M5348" s="1"/>
  <c r="P5348" s="1"/>
  <c r="M5349" a="1"/>
  <c r="M5349" s="1"/>
  <c r="P5349" s="1"/>
  <c r="M5350" a="1"/>
  <c r="M5350" s="1"/>
  <c r="P5350" s="1"/>
  <c r="M5351" a="1"/>
  <c r="M5351" s="1"/>
  <c r="P5351" s="1"/>
  <c r="M5352" a="1"/>
  <c r="M5352" s="1"/>
  <c r="P5352" s="1"/>
  <c r="M5353" a="1"/>
  <c r="M5353" s="1"/>
  <c r="P5353" s="1"/>
  <c r="M5354" a="1"/>
  <c r="M5354" s="1"/>
  <c r="P5354" s="1"/>
  <c r="M5355" a="1"/>
  <c r="M5355" s="1"/>
  <c r="P5355" s="1"/>
  <c r="M5356" a="1"/>
  <c r="M5356" s="1"/>
  <c r="P5356" s="1"/>
  <c r="M5357" a="1"/>
  <c r="M5357" s="1"/>
  <c r="P5357" s="1"/>
  <c r="M5358" a="1"/>
  <c r="M5358" s="1"/>
  <c r="P5358" s="1"/>
  <c r="M5359" a="1"/>
  <c r="M5359" s="1"/>
  <c r="P5359" s="1"/>
  <c r="M5360" a="1"/>
  <c r="M5360" s="1"/>
  <c r="P5360" s="1"/>
  <c r="M5361" a="1"/>
  <c r="M5361" s="1"/>
  <c r="P5361" s="1"/>
  <c r="M5362" a="1"/>
  <c r="M5362" s="1"/>
  <c r="P5362" s="1"/>
  <c r="M5363" a="1"/>
  <c r="M5363" s="1"/>
  <c r="P5363" s="1"/>
  <c r="M5364" a="1"/>
  <c r="M5364" s="1"/>
  <c r="P5364" s="1"/>
  <c r="M5365" a="1"/>
  <c r="M5365" s="1"/>
  <c r="P5365" s="1"/>
  <c r="M5366" a="1"/>
  <c r="M5366" s="1"/>
  <c r="P5366" s="1"/>
  <c r="M5367" a="1"/>
  <c r="M5367" s="1"/>
  <c r="P5367" s="1"/>
  <c r="M5368" a="1"/>
  <c r="M5368" s="1"/>
  <c r="P5368" s="1"/>
  <c r="M5369" a="1"/>
  <c r="M5369" s="1"/>
  <c r="P5369" s="1"/>
  <c r="M5370" a="1"/>
  <c r="M5370" s="1"/>
  <c r="P5370" s="1"/>
  <c r="M5371" a="1"/>
  <c r="M5371" s="1"/>
  <c r="P5371" s="1"/>
  <c r="M5372" a="1"/>
  <c r="M5372" s="1"/>
  <c r="P5372" s="1"/>
  <c r="M5373" a="1"/>
  <c r="M5373" s="1"/>
  <c r="P5373" s="1"/>
  <c r="M5374" a="1"/>
  <c r="M5374" s="1"/>
  <c r="P5374" s="1"/>
  <c r="M5375" a="1"/>
  <c r="M5375" s="1"/>
  <c r="P5375" s="1"/>
  <c r="M5376" a="1"/>
  <c r="M5376" s="1"/>
  <c r="P5376" s="1"/>
  <c r="M5377" a="1"/>
  <c r="M5377" s="1"/>
  <c r="P5377" s="1"/>
  <c r="M5378" a="1"/>
  <c r="M5378" s="1"/>
  <c r="P5378" s="1"/>
  <c r="M5379" a="1"/>
  <c r="M5379" s="1"/>
  <c r="P5379" s="1"/>
  <c r="M5380" a="1"/>
  <c r="M5380" s="1"/>
  <c r="P5380" s="1"/>
  <c r="M5381" a="1"/>
  <c r="M5381" s="1"/>
  <c r="P5381" s="1"/>
  <c r="M5382" a="1"/>
  <c r="M5382" s="1"/>
  <c r="P5382" s="1"/>
  <c r="M5383" a="1"/>
  <c r="M5383" s="1"/>
  <c r="P5383" s="1"/>
  <c r="M5384" a="1"/>
  <c r="M5384" s="1"/>
  <c r="P5384" s="1"/>
  <c r="M5385" a="1"/>
  <c r="M5385" s="1"/>
  <c r="P5385" s="1"/>
  <c r="M5386" a="1"/>
  <c r="M5386" s="1"/>
  <c r="P5386" s="1"/>
  <c r="M5387" a="1"/>
  <c r="M5387" s="1"/>
  <c r="P5387" s="1"/>
  <c r="M5388" a="1"/>
  <c r="M5388" s="1"/>
  <c r="P5388" s="1"/>
  <c r="M5389" a="1"/>
  <c r="M5389" s="1"/>
  <c r="P5389" s="1"/>
  <c r="M5390" a="1"/>
  <c r="M5390" s="1"/>
  <c r="P5390" s="1"/>
  <c r="M5391" a="1"/>
  <c r="M5391" s="1"/>
  <c r="P5391" s="1"/>
  <c r="M5392" a="1"/>
  <c r="M5392" s="1"/>
  <c r="P5392" s="1"/>
  <c r="M5393" a="1"/>
  <c r="M5393" s="1"/>
  <c r="P5393" s="1"/>
  <c r="M5394" a="1"/>
  <c r="M5394" s="1"/>
  <c r="P5394" s="1"/>
  <c r="M5395" a="1"/>
  <c r="M5395" s="1"/>
  <c r="P5395" s="1"/>
  <c r="M5396" a="1"/>
  <c r="M5396" s="1"/>
  <c r="P5396" s="1"/>
  <c r="M5397" a="1"/>
  <c r="M5397" s="1"/>
  <c r="P5397" s="1"/>
  <c r="M5398" a="1"/>
  <c r="M5398" s="1"/>
  <c r="P5398" s="1"/>
  <c r="M5399" a="1"/>
  <c r="M5399" s="1"/>
  <c r="P5399" s="1"/>
  <c r="M5400" a="1"/>
  <c r="M5400" s="1"/>
  <c r="P5400" s="1"/>
  <c r="M5401" a="1"/>
  <c r="M5401" s="1"/>
  <c r="P5401" s="1"/>
  <c r="M5402" a="1"/>
  <c r="M5402" s="1"/>
  <c r="P5402" s="1"/>
  <c r="M5403" a="1"/>
  <c r="M5403" s="1"/>
  <c r="P5403" s="1"/>
  <c r="M5404" a="1"/>
  <c r="M5404" s="1"/>
  <c r="P5404" s="1"/>
  <c r="M5405" a="1"/>
  <c r="M5405" s="1"/>
  <c r="P5405" s="1"/>
  <c r="M5406" a="1"/>
  <c r="M5406" s="1"/>
  <c r="P5406" s="1"/>
  <c r="M5407" a="1"/>
  <c r="M5407" s="1"/>
  <c r="P5407" s="1"/>
  <c r="M5408" a="1"/>
  <c r="M5408" s="1"/>
  <c r="P5408" s="1"/>
  <c r="M5409" a="1"/>
  <c r="M5409" s="1"/>
  <c r="P5409" s="1"/>
  <c r="M5410" a="1"/>
  <c r="M5410" s="1"/>
  <c r="P5410" s="1"/>
  <c r="M5411" a="1"/>
  <c r="M5411" s="1"/>
  <c r="P5411" s="1"/>
  <c r="M5412" a="1"/>
  <c r="M5412" s="1"/>
  <c r="P5412" s="1"/>
  <c r="M5413" a="1"/>
  <c r="M5413" s="1"/>
  <c r="P5413" s="1"/>
  <c r="M5414" a="1"/>
  <c r="M5414" s="1"/>
  <c r="P5414" s="1"/>
  <c r="M5415" a="1"/>
  <c r="M5415" s="1"/>
  <c r="P5415" s="1"/>
  <c r="M5416" a="1"/>
  <c r="M5416" s="1"/>
  <c r="P5416" s="1"/>
  <c r="M5417" a="1"/>
  <c r="M5417" s="1"/>
  <c r="P5417" s="1"/>
  <c r="M5418" a="1"/>
  <c r="M5418" s="1"/>
  <c r="P5418" s="1"/>
  <c r="M5419" a="1"/>
  <c r="M5419" s="1"/>
  <c r="P5419" s="1"/>
  <c r="M5420" a="1"/>
  <c r="M5420" s="1"/>
  <c r="P5420" s="1"/>
  <c r="M5421" a="1"/>
  <c r="M5421" s="1"/>
  <c r="P5421" s="1"/>
  <c r="M5422" a="1"/>
  <c r="M5422" s="1"/>
  <c r="P5422" s="1"/>
  <c r="M5423" a="1"/>
  <c r="M5423" s="1"/>
  <c r="P5423" s="1"/>
  <c r="M5424" a="1"/>
  <c r="M5424" s="1"/>
  <c r="P5424" s="1"/>
  <c r="M5425" a="1"/>
  <c r="M5425" s="1"/>
  <c r="P5425" s="1"/>
  <c r="M5426" a="1"/>
  <c r="M5426" s="1"/>
  <c r="P5426" s="1"/>
  <c r="M5427" a="1"/>
  <c r="M5427" s="1"/>
  <c r="P5427" s="1"/>
  <c r="M5428" a="1"/>
  <c r="M5428" s="1"/>
  <c r="P5428" s="1"/>
  <c r="M5429" a="1"/>
  <c r="M5429" s="1"/>
  <c r="P5429" s="1"/>
  <c r="M5430" a="1"/>
  <c r="M5430" s="1"/>
  <c r="P5430" s="1"/>
  <c r="M5431" a="1"/>
  <c r="M5431" s="1"/>
  <c r="P5431" s="1"/>
  <c r="M5432" a="1"/>
  <c r="M5432" s="1"/>
  <c r="P5432" s="1"/>
  <c r="M5433" a="1"/>
  <c r="M5433" s="1"/>
  <c r="P5433" s="1"/>
  <c r="M5434" a="1"/>
  <c r="M5434" s="1"/>
  <c r="P5434" s="1"/>
  <c r="M5435" a="1"/>
  <c r="M5435" s="1"/>
  <c r="P5435" s="1"/>
  <c r="M5436" a="1"/>
  <c r="M5436" s="1"/>
  <c r="P5436" s="1"/>
  <c r="M5437" a="1"/>
  <c r="M5437" s="1"/>
  <c r="P5437" s="1"/>
  <c r="M5438" a="1"/>
  <c r="M5438" s="1"/>
  <c r="P5438" s="1"/>
  <c r="M5439" a="1"/>
  <c r="M5439" s="1"/>
  <c r="P5439" s="1"/>
  <c r="M5440" a="1"/>
  <c r="M5440" s="1"/>
  <c r="P5440" s="1"/>
  <c r="M5441" a="1"/>
  <c r="M5441" s="1"/>
  <c r="P5441" s="1"/>
  <c r="M5442" a="1"/>
  <c r="M5442" s="1"/>
  <c r="P5442" s="1"/>
  <c r="M5443" a="1"/>
  <c r="M5443" s="1"/>
  <c r="P5443" s="1"/>
  <c r="M5444" a="1"/>
  <c r="M5444" s="1"/>
  <c r="P5444" s="1"/>
  <c r="M5445" a="1"/>
  <c r="M5445" s="1"/>
  <c r="P5445" s="1"/>
  <c r="M5446" a="1"/>
  <c r="M5446" s="1"/>
  <c r="P5446" s="1"/>
  <c r="M5447" a="1"/>
  <c r="M5447" s="1"/>
  <c r="P5447" s="1"/>
  <c r="M5448" a="1"/>
  <c r="M5448" s="1"/>
  <c r="P5448" s="1"/>
  <c r="M5449" a="1"/>
  <c r="M5449" s="1"/>
  <c r="P5449" s="1"/>
  <c r="M5450" a="1"/>
  <c r="M5450" s="1"/>
  <c r="P5450" s="1"/>
  <c r="M5451" a="1"/>
  <c r="M5451" s="1"/>
  <c r="P5451" s="1"/>
  <c r="M5452" a="1"/>
  <c r="M5452" s="1"/>
  <c r="P5452" s="1"/>
  <c r="M5453" a="1"/>
  <c r="M5453" s="1"/>
  <c r="P5453" s="1"/>
  <c r="M5454" a="1"/>
  <c r="M5454" s="1"/>
  <c r="P5454" s="1"/>
  <c r="M5455" a="1"/>
  <c r="M5455" s="1"/>
  <c r="P5455" s="1"/>
  <c r="M5456" a="1"/>
  <c r="M5456" s="1"/>
  <c r="P5456" s="1"/>
  <c r="M5457" a="1"/>
  <c r="M5457" s="1"/>
  <c r="P5457" s="1"/>
  <c r="M5458" a="1"/>
  <c r="M5458" s="1"/>
  <c r="P5458" s="1"/>
  <c r="M5459" a="1"/>
  <c r="M5459" s="1"/>
  <c r="P5459" s="1"/>
  <c r="M5460" a="1"/>
  <c r="M5460" s="1"/>
  <c r="P5460" s="1"/>
  <c r="M5461" a="1"/>
  <c r="M5461" s="1"/>
  <c r="P5461" s="1"/>
  <c r="M5462" a="1"/>
  <c r="M5462" s="1"/>
  <c r="P5462" s="1"/>
  <c r="M5463" a="1"/>
  <c r="M5463" s="1"/>
  <c r="P5463" s="1"/>
  <c r="M5464" a="1"/>
  <c r="M5464" s="1"/>
  <c r="P5464" s="1"/>
  <c r="M5465" a="1"/>
  <c r="M5465" s="1"/>
  <c r="P5465" s="1"/>
  <c r="M5466" a="1"/>
  <c r="M5466" s="1"/>
  <c r="P5466" s="1"/>
  <c r="M5467" a="1"/>
  <c r="M5467" s="1"/>
  <c r="P5467" s="1"/>
  <c r="M5468" a="1"/>
  <c r="M5468" s="1"/>
  <c r="P5468" s="1"/>
  <c r="M5469" a="1"/>
  <c r="M5469" s="1"/>
  <c r="P5469" s="1"/>
  <c r="M5470" a="1"/>
  <c r="M5470" s="1"/>
  <c r="P5470" s="1"/>
  <c r="M5471" a="1"/>
  <c r="M5471" s="1"/>
  <c r="P5471" s="1"/>
  <c r="M5472" a="1"/>
  <c r="M5472" s="1"/>
  <c r="P5472" s="1"/>
  <c r="M5473" a="1"/>
  <c r="M5473" s="1"/>
  <c r="P5473" s="1"/>
  <c r="M5474" a="1"/>
  <c r="M5474" s="1"/>
  <c r="P5474" s="1"/>
  <c r="M5475" a="1"/>
  <c r="M5475" s="1"/>
  <c r="P5475" s="1"/>
  <c r="M5476" a="1"/>
  <c r="M5476" s="1"/>
  <c r="P5476" s="1"/>
  <c r="M5477" a="1"/>
  <c r="M5477" s="1"/>
  <c r="P5477" s="1"/>
  <c r="M5478" a="1"/>
  <c r="M5478" s="1"/>
  <c r="P5478" s="1"/>
  <c r="M5479" a="1"/>
  <c r="M5479" s="1"/>
  <c r="P5479" s="1"/>
  <c r="M5480" a="1"/>
  <c r="M5480" s="1"/>
  <c r="P5480" s="1"/>
  <c r="M5481" a="1"/>
  <c r="M5481" s="1"/>
  <c r="P5481" s="1"/>
  <c r="M5482" a="1"/>
  <c r="M5482" s="1"/>
  <c r="P5482" s="1"/>
  <c r="M5483" a="1"/>
  <c r="M5483" s="1"/>
  <c r="P5483" s="1"/>
  <c r="M5484" a="1"/>
  <c r="M5484" s="1"/>
  <c r="P5484" s="1"/>
  <c r="M5485" a="1"/>
  <c r="M5485" s="1"/>
  <c r="P5485" s="1"/>
  <c r="M5486" a="1"/>
  <c r="M5486" s="1"/>
  <c r="P5486" s="1"/>
  <c r="M5487" a="1"/>
  <c r="M5487" s="1"/>
  <c r="P5487" s="1"/>
  <c r="M5488" a="1"/>
  <c r="M5488" s="1"/>
  <c r="P5488" s="1"/>
  <c r="M5489" a="1"/>
  <c r="M5489" s="1"/>
  <c r="P5489" s="1"/>
  <c r="M5490" a="1"/>
  <c r="M5490" s="1"/>
  <c r="P5490" s="1"/>
  <c r="M5491" a="1"/>
  <c r="M5491" s="1"/>
  <c r="P5491" s="1"/>
  <c r="M5492" a="1"/>
  <c r="M5492" s="1"/>
  <c r="P5492" s="1"/>
  <c r="M5493" a="1"/>
  <c r="M5493" s="1"/>
  <c r="P5493" s="1"/>
  <c r="M5494" a="1"/>
  <c r="M5494" s="1"/>
  <c r="P5494" s="1"/>
  <c r="M5495" a="1"/>
  <c r="M5495" s="1"/>
  <c r="P5495" s="1"/>
  <c r="M5496" a="1"/>
  <c r="M5496" s="1"/>
  <c r="P5496" s="1"/>
  <c r="M5497" a="1"/>
  <c r="M5497" s="1"/>
  <c r="P5497" s="1"/>
  <c r="M5498" a="1"/>
  <c r="M5498" s="1"/>
  <c r="P5498" s="1"/>
  <c r="M5499" a="1"/>
  <c r="M5499" s="1"/>
  <c r="P5499" s="1"/>
  <c r="M5500" a="1"/>
  <c r="M5500" s="1"/>
  <c r="P5500" s="1"/>
  <c r="M5501" a="1"/>
  <c r="M5501" s="1"/>
  <c r="P5501" s="1"/>
  <c r="M5502" a="1"/>
  <c r="M5502" s="1"/>
  <c r="P5502" s="1"/>
  <c r="M5503" a="1"/>
  <c r="M5503" s="1"/>
  <c r="P5503" s="1"/>
  <c r="M5504" a="1"/>
  <c r="M5504" s="1"/>
  <c r="P5504" s="1"/>
  <c r="M5505" a="1"/>
  <c r="M5505" s="1"/>
  <c r="P5505" s="1"/>
  <c r="M5506" a="1"/>
  <c r="M5506" s="1"/>
  <c r="P5506" s="1"/>
  <c r="M5507" a="1"/>
  <c r="M5507" s="1"/>
  <c r="P5507" s="1"/>
  <c r="M5508" a="1"/>
  <c r="M5508" s="1"/>
  <c r="P5508" s="1"/>
  <c r="M5509" a="1"/>
  <c r="M5509" s="1"/>
  <c r="P5509" s="1"/>
  <c r="M5510" a="1"/>
  <c r="M5510" s="1"/>
  <c r="P5510" s="1"/>
  <c r="M5511" a="1"/>
  <c r="M5511" s="1"/>
  <c r="P5511" s="1"/>
  <c r="M5512" a="1"/>
  <c r="M5512" s="1"/>
  <c r="P5512" s="1"/>
  <c r="M5513" a="1"/>
  <c r="M5513" s="1"/>
  <c r="P5513" s="1"/>
  <c r="M5514" a="1"/>
  <c r="M5514" s="1"/>
  <c r="P5514" s="1"/>
  <c r="M5515" a="1"/>
  <c r="M5515" s="1"/>
  <c r="P5515" s="1"/>
  <c r="M5516" a="1"/>
  <c r="M5516" s="1"/>
  <c r="P5516" s="1"/>
  <c r="M5517" a="1"/>
  <c r="M5517" s="1"/>
  <c r="P5517" s="1"/>
  <c r="M5518" a="1"/>
  <c r="M5518" s="1"/>
  <c r="P5518" s="1"/>
  <c r="M5519" a="1"/>
  <c r="M5519" s="1"/>
  <c r="P5519" s="1"/>
  <c r="M5520" a="1"/>
  <c r="M5520" s="1"/>
  <c r="P5520" s="1"/>
  <c r="M5521" a="1"/>
  <c r="M5521" s="1"/>
  <c r="P5521" s="1"/>
  <c r="M5522" a="1"/>
  <c r="M5522" s="1"/>
  <c r="P5522" s="1"/>
  <c r="M5523" a="1"/>
  <c r="M5523" s="1"/>
  <c r="P5523" s="1"/>
  <c r="M5524" a="1"/>
  <c r="M5524" s="1"/>
  <c r="P5524" s="1"/>
  <c r="M5525" a="1"/>
  <c r="M5525" s="1"/>
  <c r="P5525" s="1"/>
  <c r="M5526" a="1"/>
  <c r="M5526" s="1"/>
  <c r="P5526" s="1"/>
  <c r="M5527" a="1"/>
  <c r="M5527" s="1"/>
  <c r="P5527" s="1"/>
  <c r="M5528" a="1"/>
  <c r="M5528" s="1"/>
  <c r="P5528" s="1"/>
  <c r="M5529" a="1"/>
  <c r="M5529" s="1"/>
  <c r="P5529" s="1"/>
  <c r="M5530" a="1"/>
  <c r="M5530" s="1"/>
  <c r="P5530" s="1"/>
  <c r="M5531" a="1"/>
  <c r="M5531" s="1"/>
  <c r="P5531" s="1"/>
  <c r="M5532" a="1"/>
  <c r="M5532" s="1"/>
  <c r="P5532" s="1"/>
  <c r="M5533" a="1"/>
  <c r="M5533" s="1"/>
  <c r="P5533" s="1"/>
  <c r="M5534" a="1"/>
  <c r="M5534" s="1"/>
  <c r="P5534" s="1"/>
  <c r="M5535" a="1"/>
  <c r="M5535" s="1"/>
  <c r="P5535" s="1"/>
  <c r="M5536" a="1"/>
  <c r="M5536" s="1"/>
  <c r="P5536" s="1"/>
  <c r="M5537" a="1"/>
  <c r="M5537" s="1"/>
  <c r="P5537" s="1"/>
  <c r="M5538" a="1"/>
  <c r="M5538" s="1"/>
  <c r="P5538" s="1"/>
  <c r="M5539" a="1"/>
  <c r="M5539" s="1"/>
  <c r="P5539" s="1"/>
  <c r="M5540" a="1"/>
  <c r="M5540" s="1"/>
  <c r="P5540" s="1"/>
  <c r="M5541" a="1"/>
  <c r="M5541" s="1"/>
  <c r="P5541" s="1"/>
  <c r="M5542" a="1"/>
  <c r="M5542" s="1"/>
  <c r="P5542" s="1"/>
  <c r="M5543" a="1"/>
  <c r="M5543" s="1"/>
  <c r="P5543" s="1"/>
  <c r="M5544" a="1"/>
  <c r="M5544" s="1"/>
  <c r="P5544" s="1"/>
  <c r="M5545" a="1"/>
  <c r="M5545" s="1"/>
  <c r="P5545" s="1"/>
  <c r="M5546" a="1"/>
  <c r="M5546" s="1"/>
  <c r="P5546" s="1"/>
  <c r="M5547" a="1"/>
  <c r="M5547" s="1"/>
  <c r="P5547" s="1"/>
  <c r="M5548" a="1"/>
  <c r="M5548" s="1"/>
  <c r="P5548" s="1"/>
  <c r="M5549" a="1"/>
  <c r="M5549" s="1"/>
  <c r="P5549" s="1"/>
  <c r="M5550" a="1"/>
  <c r="M5550" s="1"/>
  <c r="P5550" s="1"/>
  <c r="M5551" a="1"/>
  <c r="M5551" s="1"/>
  <c r="P5551" s="1"/>
  <c r="M5552" a="1"/>
  <c r="M5552" s="1"/>
  <c r="P5552" s="1"/>
  <c r="M5553" a="1"/>
  <c r="M5553" s="1"/>
  <c r="P5553" s="1"/>
  <c r="M5554" a="1"/>
  <c r="M5554" s="1"/>
  <c r="P5554" s="1"/>
  <c r="M5555" a="1"/>
  <c r="M5555" s="1"/>
  <c r="P5555" s="1"/>
  <c r="M5556" a="1"/>
  <c r="M5556" s="1"/>
  <c r="P5556" s="1"/>
  <c r="M5557" a="1"/>
  <c r="M5557" s="1"/>
  <c r="P5557" s="1"/>
  <c r="M5558" a="1"/>
  <c r="M5558" s="1"/>
  <c r="P5558" s="1"/>
  <c r="M5559" a="1"/>
  <c r="M5559" s="1"/>
  <c r="P5559" s="1"/>
  <c r="M5560" a="1"/>
  <c r="M5560" s="1"/>
  <c r="P5560" s="1"/>
  <c r="M5561" a="1"/>
  <c r="M5561" s="1"/>
  <c r="P5561" s="1"/>
  <c r="M5562" a="1"/>
  <c r="M5562" s="1"/>
  <c r="P5562" s="1"/>
  <c r="M5563" a="1"/>
  <c r="M5563" s="1"/>
  <c r="P5563" s="1"/>
  <c r="M5564" a="1"/>
  <c r="M5564" s="1"/>
  <c r="P5564" s="1"/>
  <c r="M5565" a="1"/>
  <c r="M5565" s="1"/>
  <c r="P5565" s="1"/>
  <c r="M5566" a="1"/>
  <c r="M5566" s="1"/>
  <c r="P5566" s="1"/>
  <c r="M5567" a="1"/>
  <c r="M5567" s="1"/>
  <c r="P5567" s="1"/>
  <c r="M5568" a="1"/>
  <c r="M5568" s="1"/>
  <c r="P5568" s="1"/>
  <c r="M5569" a="1"/>
  <c r="M5569" s="1"/>
  <c r="P5569" s="1"/>
  <c r="M5570" a="1"/>
  <c r="M5570" s="1"/>
  <c r="P5570" s="1"/>
  <c r="M5571" a="1"/>
  <c r="M5571" s="1"/>
  <c r="P5571" s="1"/>
  <c r="M5572" a="1"/>
  <c r="M5572" s="1"/>
  <c r="P5572" s="1"/>
  <c r="M5573" a="1"/>
  <c r="M5573" s="1"/>
  <c r="P5573" s="1"/>
  <c r="M5574" a="1"/>
  <c r="M5574" s="1"/>
  <c r="P5574" s="1"/>
  <c r="M5575" a="1"/>
  <c r="M5575" s="1"/>
  <c r="P5575" s="1"/>
  <c r="M5576" a="1"/>
  <c r="M5576" s="1"/>
  <c r="P5576" s="1"/>
  <c r="M5577" a="1"/>
  <c r="M5577" s="1"/>
  <c r="P5577" s="1"/>
  <c r="M5578" a="1"/>
  <c r="M5578" s="1"/>
  <c r="P5578" s="1"/>
  <c r="M5579" a="1"/>
  <c r="M5579" s="1"/>
  <c r="P5579" s="1"/>
  <c r="M5580" a="1"/>
  <c r="M5580" s="1"/>
  <c r="P5580" s="1"/>
  <c r="M5581" a="1"/>
  <c r="M5581" s="1"/>
  <c r="P5581" s="1"/>
  <c r="M5582" a="1"/>
  <c r="M5582" s="1"/>
  <c r="P5582" s="1"/>
  <c r="M5583" a="1"/>
  <c r="M5583" s="1"/>
  <c r="P5583" s="1"/>
  <c r="M5584" a="1"/>
  <c r="M5584" s="1"/>
  <c r="P5584" s="1"/>
  <c r="M5585" a="1"/>
  <c r="M5585" s="1"/>
  <c r="P5585" s="1"/>
  <c r="M5586" a="1"/>
  <c r="M5586" s="1"/>
  <c r="P5586" s="1"/>
  <c r="M5587" a="1"/>
  <c r="M5587" s="1"/>
  <c r="P5587" s="1"/>
  <c r="M5588" a="1"/>
  <c r="M5588" s="1"/>
  <c r="P5588" s="1"/>
  <c r="M5589" a="1"/>
  <c r="M5589" s="1"/>
  <c r="P5589" s="1"/>
  <c r="M5590" a="1"/>
  <c r="M5590" s="1"/>
  <c r="P5590" s="1"/>
  <c r="M5591" a="1"/>
  <c r="M5591" s="1"/>
  <c r="P5591" s="1"/>
  <c r="M5592" a="1"/>
  <c r="M5592" s="1"/>
  <c r="P5592" s="1"/>
  <c r="M5593" a="1"/>
  <c r="M5593" s="1"/>
  <c r="P5593" s="1"/>
  <c r="M5594" a="1"/>
  <c r="M5594" s="1"/>
  <c r="P5594" s="1"/>
  <c r="M5595" a="1"/>
  <c r="M5595" s="1"/>
  <c r="P5595" s="1"/>
  <c r="M5596" a="1"/>
  <c r="M5596" s="1"/>
  <c r="P5596" s="1"/>
  <c r="M5597" a="1"/>
  <c r="M5597" s="1"/>
  <c r="P5597" s="1"/>
  <c r="M5598" a="1"/>
  <c r="M5598" s="1"/>
  <c r="P5598" s="1"/>
  <c r="M5599" a="1"/>
  <c r="M5599" s="1"/>
  <c r="P5599" s="1"/>
  <c r="M5600" a="1"/>
  <c r="M5600" s="1"/>
  <c r="P5600" s="1"/>
  <c r="M5601" a="1"/>
  <c r="M5601" s="1"/>
  <c r="P5601" s="1"/>
  <c r="M5602" a="1"/>
  <c r="M5602" s="1"/>
  <c r="P5602" s="1"/>
  <c r="M5603" a="1"/>
  <c r="M5603" s="1"/>
  <c r="P5603" s="1"/>
  <c r="M5604" a="1"/>
  <c r="M5604" s="1"/>
  <c r="P5604" s="1"/>
  <c r="M5605" a="1"/>
  <c r="M5605" s="1"/>
  <c r="P5605" s="1"/>
  <c r="M5606" a="1"/>
  <c r="M5606" s="1"/>
  <c r="P5606" s="1"/>
  <c r="M5607" a="1"/>
  <c r="M5607" s="1"/>
  <c r="P5607" s="1"/>
  <c r="M5608" a="1"/>
  <c r="M5608" s="1"/>
  <c r="P5608" s="1"/>
  <c r="M5609" a="1"/>
  <c r="M5609" s="1"/>
  <c r="P5609" s="1"/>
  <c r="M5610" a="1"/>
  <c r="M5610" s="1"/>
  <c r="P5610" s="1"/>
  <c r="M5611" a="1"/>
  <c r="M5611" s="1"/>
  <c r="P5611" s="1"/>
  <c r="M5612" a="1"/>
  <c r="M5612" s="1"/>
  <c r="P5612" s="1"/>
  <c r="M5613" a="1"/>
  <c r="M5613" s="1"/>
  <c r="P5613" s="1"/>
  <c r="M5614" a="1"/>
  <c r="M5614" s="1"/>
  <c r="P5614" s="1"/>
  <c r="M5615" a="1"/>
  <c r="M5615" s="1"/>
  <c r="P5615" s="1"/>
  <c r="M5616" a="1"/>
  <c r="M5616" s="1"/>
  <c r="P5616" s="1"/>
  <c r="M5617" a="1"/>
  <c r="M5617" s="1"/>
  <c r="P5617" s="1"/>
  <c r="M5618" a="1"/>
  <c r="M5618" s="1"/>
  <c r="P5618" s="1"/>
  <c r="M5619" a="1"/>
  <c r="M5619" s="1"/>
  <c r="P5619" s="1"/>
  <c r="M5620" a="1"/>
  <c r="M5620" s="1"/>
  <c r="P5620" s="1"/>
  <c r="M5621" a="1"/>
  <c r="M5621" s="1"/>
  <c r="P5621" s="1"/>
  <c r="M5622" a="1"/>
  <c r="M5622" s="1"/>
  <c r="P5622" s="1"/>
  <c r="M5623" a="1"/>
  <c r="M5623" s="1"/>
  <c r="P5623" s="1"/>
  <c r="M5624" a="1"/>
  <c r="M5624" s="1"/>
  <c r="P5624" s="1"/>
  <c r="M5625" a="1"/>
  <c r="M5625" s="1"/>
  <c r="P5625" s="1"/>
  <c r="M5626" a="1"/>
  <c r="M5626" s="1"/>
  <c r="P5626" s="1"/>
  <c r="M5627" a="1"/>
  <c r="M5627" s="1"/>
  <c r="P5627" s="1"/>
  <c r="M5628" a="1"/>
  <c r="M5628" s="1"/>
  <c r="P5628" s="1"/>
  <c r="M5629" a="1"/>
  <c r="M5629" s="1"/>
  <c r="P5629" s="1"/>
  <c r="M5630" a="1"/>
  <c r="M5630" s="1"/>
  <c r="P5630" s="1"/>
  <c r="M5631" a="1"/>
  <c r="M5631" s="1"/>
  <c r="P5631" s="1"/>
  <c r="M5632" a="1"/>
  <c r="M5632" s="1"/>
  <c r="P5632" s="1"/>
  <c r="M5633" a="1"/>
  <c r="M5633" s="1"/>
  <c r="P5633" s="1"/>
  <c r="M5634" a="1"/>
  <c r="M5634" s="1"/>
  <c r="P5634" s="1"/>
  <c r="M5635" a="1"/>
  <c r="M5635" s="1"/>
  <c r="P5635" s="1"/>
  <c r="M5636" a="1"/>
  <c r="M5636" s="1"/>
  <c r="P5636" s="1"/>
  <c r="M5637" a="1"/>
  <c r="M5637" s="1"/>
  <c r="P5637" s="1"/>
  <c r="M5638" a="1"/>
  <c r="M5638" s="1"/>
  <c r="P5638" s="1"/>
  <c r="M5639" a="1"/>
  <c r="M5639" s="1"/>
  <c r="P5639" s="1"/>
  <c r="M5640" a="1"/>
  <c r="M5640" s="1"/>
  <c r="P5640" s="1"/>
  <c r="M5641" a="1"/>
  <c r="M5641" s="1"/>
  <c r="P5641" s="1"/>
  <c r="M5642" a="1"/>
  <c r="M5642" s="1"/>
  <c r="P5642" s="1"/>
  <c r="M5643" a="1"/>
  <c r="M5643" s="1"/>
  <c r="P5643" s="1"/>
  <c r="M5644" a="1"/>
  <c r="M5644" s="1"/>
  <c r="P5644" s="1"/>
  <c r="M5645" a="1"/>
  <c r="M5645" s="1"/>
  <c r="P5645" s="1"/>
  <c r="M5646" a="1"/>
  <c r="M5646" s="1"/>
  <c r="P5646" s="1"/>
  <c r="M5647" a="1"/>
  <c r="M5647" s="1"/>
  <c r="P5647" s="1"/>
  <c r="M5648" a="1"/>
  <c r="M5648" s="1"/>
  <c r="P5648" s="1"/>
  <c r="M5649" a="1"/>
  <c r="M5649" s="1"/>
  <c r="P5649" s="1"/>
  <c r="M5650" a="1"/>
  <c r="M5650" s="1"/>
  <c r="P5650" s="1"/>
  <c r="M5651" a="1"/>
  <c r="M5651" s="1"/>
  <c r="P5651" s="1"/>
  <c r="M5652" a="1"/>
  <c r="M5652" s="1"/>
  <c r="P5652" s="1"/>
  <c r="M5653" a="1"/>
  <c r="M5653" s="1"/>
  <c r="P5653" s="1"/>
  <c r="M5654" a="1"/>
  <c r="M5654" s="1"/>
  <c r="P5654" s="1"/>
  <c r="M5655" a="1"/>
  <c r="M5655" s="1"/>
  <c r="P5655" s="1"/>
  <c r="M5656" a="1"/>
  <c r="M5656" s="1"/>
  <c r="P5656" s="1"/>
  <c r="M5657" a="1"/>
  <c r="M5657" s="1"/>
  <c r="P5657" s="1"/>
  <c r="M5658" a="1"/>
  <c r="M5658" s="1"/>
  <c r="P5658" s="1"/>
  <c r="M5659" a="1"/>
  <c r="M5659" s="1"/>
  <c r="P5659" s="1"/>
  <c r="M5660" a="1"/>
  <c r="M5660" s="1"/>
  <c r="P5660" s="1"/>
  <c r="M5661" a="1"/>
  <c r="M5661" s="1"/>
  <c r="P5661" s="1"/>
  <c r="M5662" a="1"/>
  <c r="M5662" s="1"/>
  <c r="P5662" s="1"/>
  <c r="M5663" a="1"/>
  <c r="M5663" s="1"/>
  <c r="P5663" s="1"/>
  <c r="M5664" a="1"/>
  <c r="M5664" s="1"/>
  <c r="P5664" s="1"/>
  <c r="M5665" a="1"/>
  <c r="M5665" s="1"/>
  <c r="P5665" s="1"/>
  <c r="M5666" a="1"/>
  <c r="M5666" s="1"/>
  <c r="P5666" s="1"/>
  <c r="M5667" a="1"/>
  <c r="M5667" s="1"/>
  <c r="P5667" s="1"/>
  <c r="M5668" a="1"/>
  <c r="M5668" s="1"/>
  <c r="P5668" s="1"/>
  <c r="M5669" a="1"/>
  <c r="M5669" s="1"/>
  <c r="P5669" s="1"/>
  <c r="M5670" a="1"/>
  <c r="M5670" s="1"/>
  <c r="P5670" s="1"/>
  <c r="M5671" a="1"/>
  <c r="M5671" s="1"/>
  <c r="P5671" s="1"/>
  <c r="M5672" a="1"/>
  <c r="M5672" s="1"/>
  <c r="P5672" s="1"/>
  <c r="M5673" a="1"/>
  <c r="M5673" s="1"/>
  <c r="P5673" s="1"/>
  <c r="M5674" a="1"/>
  <c r="M5674" s="1"/>
  <c r="P5674" s="1"/>
  <c r="M5675" a="1"/>
  <c r="M5675" s="1"/>
  <c r="P5675" s="1"/>
  <c r="M5676" a="1"/>
  <c r="M5676" s="1"/>
  <c r="P5676" s="1"/>
  <c r="M5677" a="1"/>
  <c r="M5677" s="1"/>
  <c r="P5677" s="1"/>
  <c r="M5678" a="1"/>
  <c r="M5678" s="1"/>
  <c r="P5678" s="1"/>
  <c r="M5679" a="1"/>
  <c r="M5679" s="1"/>
  <c r="P5679" s="1"/>
  <c r="M5680" a="1"/>
  <c r="M5680" s="1"/>
  <c r="P5680" s="1"/>
  <c r="M5681" a="1"/>
  <c r="M5681" s="1"/>
  <c r="P5681" s="1"/>
  <c r="M5682" a="1"/>
  <c r="M5682" s="1"/>
  <c r="P5682" s="1"/>
  <c r="M5683" a="1"/>
  <c r="M5683" s="1"/>
  <c r="P5683" s="1"/>
  <c r="M5684" a="1"/>
  <c r="M5684" s="1"/>
  <c r="P5684" s="1"/>
  <c r="M5685" a="1"/>
  <c r="M5685" s="1"/>
  <c r="P5685" s="1"/>
  <c r="M5686" a="1"/>
  <c r="M5686" s="1"/>
  <c r="P5686" s="1"/>
  <c r="M5687" a="1"/>
  <c r="M5687" s="1"/>
  <c r="P5687" s="1"/>
  <c r="M5688" a="1"/>
  <c r="M5688" s="1"/>
  <c r="P5688" s="1"/>
  <c r="M5689" a="1"/>
  <c r="M5689" s="1"/>
  <c r="P5689" s="1"/>
  <c r="M5690" a="1"/>
  <c r="M5690" s="1"/>
  <c r="P5690" s="1"/>
  <c r="M5691" a="1"/>
  <c r="M5691" s="1"/>
  <c r="P5691" s="1"/>
  <c r="M5692" a="1"/>
  <c r="M5692" s="1"/>
  <c r="P5692" s="1"/>
  <c r="M5693" a="1"/>
  <c r="M5693" s="1"/>
  <c r="P5693" s="1"/>
  <c r="M5694" a="1"/>
  <c r="M5694" s="1"/>
  <c r="P5694" s="1"/>
  <c r="M5695" a="1"/>
  <c r="M5695" s="1"/>
  <c r="P5695" s="1"/>
  <c r="M5696" a="1"/>
  <c r="M5696" s="1"/>
  <c r="P5696" s="1"/>
  <c r="M5697" a="1"/>
  <c r="M5697" s="1"/>
  <c r="P5697" s="1"/>
  <c r="M5698" a="1"/>
  <c r="M5698" s="1"/>
  <c r="P5698" s="1"/>
  <c r="M5699" a="1"/>
  <c r="M5699" s="1"/>
  <c r="P5699" s="1"/>
  <c r="M5700" a="1"/>
  <c r="M5700" s="1"/>
  <c r="P5700" s="1"/>
  <c r="M5701" a="1"/>
  <c r="M5701" s="1"/>
  <c r="P5701" s="1"/>
  <c r="M5702" a="1"/>
  <c r="M5702" s="1"/>
  <c r="P5702" s="1"/>
  <c r="M5703" a="1"/>
  <c r="M5703" s="1"/>
  <c r="P5703" s="1"/>
  <c r="M5704" a="1"/>
  <c r="M5704" s="1"/>
  <c r="P5704" s="1"/>
  <c r="M5705" a="1"/>
  <c r="M5705" s="1"/>
  <c r="P5705" s="1"/>
  <c r="M5706" a="1"/>
  <c r="M5706" s="1"/>
  <c r="P5706" s="1"/>
  <c r="M5707" a="1"/>
  <c r="M5707" s="1"/>
  <c r="P5707" s="1"/>
  <c r="M5708" a="1"/>
  <c r="M5708" s="1"/>
  <c r="P5708" s="1"/>
  <c r="M5709" a="1"/>
  <c r="M5709" s="1"/>
  <c r="P5709" s="1"/>
  <c r="M5710" a="1"/>
  <c r="M5710" s="1"/>
  <c r="P5710" s="1"/>
  <c r="M5711" a="1"/>
  <c r="M5711" s="1"/>
  <c r="P5711" s="1"/>
  <c r="M5712" a="1"/>
  <c r="M5712" s="1"/>
  <c r="P5712" s="1"/>
  <c r="M5713" a="1"/>
  <c r="M5713" s="1"/>
  <c r="P5713" s="1"/>
  <c r="M5714" a="1"/>
  <c r="M5714" s="1"/>
  <c r="P5714" s="1"/>
  <c r="M5715" a="1"/>
  <c r="M5715" s="1"/>
  <c r="P5715" s="1"/>
  <c r="M5716" a="1"/>
  <c r="M5716" s="1"/>
  <c r="P5716" s="1"/>
  <c r="M5717" a="1"/>
  <c r="M5717" s="1"/>
  <c r="P5717" s="1"/>
  <c r="M5718" a="1"/>
  <c r="M5718" s="1"/>
  <c r="P5718" s="1"/>
  <c r="M5719" a="1"/>
  <c r="M5719" s="1"/>
  <c r="P5719" s="1"/>
  <c r="M5720" a="1"/>
  <c r="M5720" s="1"/>
  <c r="P5720" s="1"/>
  <c r="M5721" a="1"/>
  <c r="M5721" s="1"/>
  <c r="P5721" s="1"/>
  <c r="M5722" a="1"/>
  <c r="M5722" s="1"/>
  <c r="P5722" s="1"/>
  <c r="M5723" a="1"/>
  <c r="M5723" s="1"/>
  <c r="P5723" s="1"/>
  <c r="M5724" a="1"/>
  <c r="M5724" s="1"/>
  <c r="P5724" s="1"/>
  <c r="M5725" a="1"/>
  <c r="M5725" s="1"/>
  <c r="P5725" s="1"/>
  <c r="M5726" a="1"/>
  <c r="M5726" s="1"/>
  <c r="P5726" s="1"/>
  <c r="M5727" a="1"/>
  <c r="M5727" s="1"/>
  <c r="P5727" s="1"/>
  <c r="M5728" a="1"/>
  <c r="M5728" s="1"/>
  <c r="P5728" s="1"/>
  <c r="M5729" a="1"/>
  <c r="M5729" s="1"/>
  <c r="P5729" s="1"/>
  <c r="M5730" a="1"/>
  <c r="M5730" s="1"/>
  <c r="P5730" s="1"/>
  <c r="M5731" a="1"/>
  <c r="M5731" s="1"/>
  <c r="P5731" s="1"/>
  <c r="M5732" a="1"/>
  <c r="M5732" s="1"/>
  <c r="P5732" s="1"/>
  <c r="M5733" a="1"/>
  <c r="M5733" s="1"/>
  <c r="P5733" s="1"/>
  <c r="M5734" a="1"/>
  <c r="M5734" s="1"/>
  <c r="P5734" s="1"/>
  <c r="M5735" a="1"/>
  <c r="M5735" s="1"/>
  <c r="P5735" s="1"/>
  <c r="M5736" a="1"/>
  <c r="M5736" s="1"/>
  <c r="P5736" s="1"/>
  <c r="M5737" a="1"/>
  <c r="M5737" s="1"/>
  <c r="P5737" s="1"/>
  <c r="M5738" a="1"/>
  <c r="M5738" s="1"/>
  <c r="P5738" s="1"/>
  <c r="M5739" a="1"/>
  <c r="M5739" s="1"/>
  <c r="P5739" s="1"/>
  <c r="M5740" a="1"/>
  <c r="M5740" s="1"/>
  <c r="P5740" s="1"/>
  <c r="M5741" a="1"/>
  <c r="M5741" s="1"/>
  <c r="P5741" s="1"/>
  <c r="M5742" a="1"/>
  <c r="M5742" s="1"/>
  <c r="P5742" s="1"/>
  <c r="M5743" a="1"/>
  <c r="M5743" s="1"/>
  <c r="P5743" s="1"/>
  <c r="M5744" a="1"/>
  <c r="M5744" s="1"/>
  <c r="P5744" s="1"/>
  <c r="M5745" a="1"/>
  <c r="M5745" s="1"/>
  <c r="P5745" s="1"/>
  <c r="M5746" a="1"/>
  <c r="M5746" s="1"/>
  <c r="P5746" s="1"/>
  <c r="M5747" a="1"/>
  <c r="M5747" s="1"/>
  <c r="P5747" s="1"/>
  <c r="M5748" a="1"/>
  <c r="M5748" s="1"/>
  <c r="P5748" s="1"/>
  <c r="M5749" a="1"/>
  <c r="M5749" s="1"/>
  <c r="P5749" s="1"/>
  <c r="M5750" a="1"/>
  <c r="M5750" s="1"/>
  <c r="P5750" s="1"/>
  <c r="M5751" a="1"/>
  <c r="M5751" s="1"/>
  <c r="P5751" s="1"/>
  <c r="M5752" a="1"/>
  <c r="M5752" s="1"/>
  <c r="P5752" s="1"/>
  <c r="M5753" a="1"/>
  <c r="M5753" s="1"/>
  <c r="P5753" s="1"/>
  <c r="M5754" a="1"/>
  <c r="M5754" s="1"/>
  <c r="P5754" s="1"/>
  <c r="M5755" a="1"/>
  <c r="M5755" s="1"/>
  <c r="P5755" s="1"/>
  <c r="M5756" a="1"/>
  <c r="M5756" s="1"/>
  <c r="P5756" s="1"/>
  <c r="M5757" a="1"/>
  <c r="M5757" s="1"/>
  <c r="P5757" s="1"/>
  <c r="M5758" a="1"/>
  <c r="M5758" s="1"/>
  <c r="P5758" s="1"/>
  <c r="M5759" a="1"/>
  <c r="M5759" s="1"/>
  <c r="P5759" s="1"/>
  <c r="M5760" a="1"/>
  <c r="M5760" s="1"/>
  <c r="P5760" s="1"/>
  <c r="M5761" a="1"/>
  <c r="M5761" s="1"/>
  <c r="P5761" s="1"/>
  <c r="M5762" a="1"/>
  <c r="M5762" s="1"/>
  <c r="P5762" s="1"/>
  <c r="M5763" a="1"/>
  <c r="M5763" s="1"/>
  <c r="P5763" s="1"/>
  <c r="M5764" a="1"/>
  <c r="M5764" s="1"/>
  <c r="P5764" s="1"/>
  <c r="M5765" a="1"/>
  <c r="M5765" s="1"/>
  <c r="P5765" s="1"/>
  <c r="M5766" a="1"/>
  <c r="M5766" s="1"/>
  <c r="P5766" s="1"/>
  <c r="M5767" a="1"/>
  <c r="M5767" s="1"/>
  <c r="P5767" s="1"/>
  <c r="M5768" a="1"/>
  <c r="M5768" s="1"/>
  <c r="P5768" s="1"/>
  <c r="M5769" a="1"/>
  <c r="M5769" s="1"/>
  <c r="P5769" s="1"/>
  <c r="M5770" a="1"/>
  <c r="M5770" s="1"/>
  <c r="P5770" s="1"/>
  <c r="M5771" a="1"/>
  <c r="M5771" s="1"/>
  <c r="P5771" s="1"/>
  <c r="M5772" a="1"/>
  <c r="M5772" s="1"/>
  <c r="P5772" s="1"/>
  <c r="M5773" a="1"/>
  <c r="M5773" s="1"/>
  <c r="P5773" s="1"/>
  <c r="M5774" a="1"/>
  <c r="M5774" s="1"/>
  <c r="P5774" s="1"/>
  <c r="M5775" a="1"/>
  <c r="M5775" s="1"/>
  <c r="P5775" s="1"/>
  <c r="M5776" a="1"/>
  <c r="M5776" s="1"/>
  <c r="P5776" s="1"/>
  <c r="M5777" a="1"/>
  <c r="M5777" s="1"/>
  <c r="P5777" s="1"/>
  <c r="M5778" a="1"/>
  <c r="M5778" s="1"/>
  <c r="P5778" s="1"/>
  <c r="M5779" a="1"/>
  <c r="M5779" s="1"/>
  <c r="P5779" s="1"/>
  <c r="M5780" a="1"/>
  <c r="M5780" s="1"/>
  <c r="P5780" s="1"/>
  <c r="M5781" a="1"/>
  <c r="M5781" s="1"/>
  <c r="P5781" s="1"/>
  <c r="M5782" a="1"/>
  <c r="M5782" s="1"/>
  <c r="P5782" s="1"/>
  <c r="M5783" a="1"/>
  <c r="M5783" s="1"/>
  <c r="P5783" s="1"/>
  <c r="M5784" a="1"/>
  <c r="M5784" s="1"/>
  <c r="P5784" s="1"/>
  <c r="M5785" a="1"/>
  <c r="M5785" s="1"/>
  <c r="P5785" s="1"/>
  <c r="M5786" a="1"/>
  <c r="M5786" s="1"/>
  <c r="P5786" s="1"/>
  <c r="M5787" a="1"/>
  <c r="M5787" s="1"/>
  <c r="P5787" s="1"/>
  <c r="M5788" a="1"/>
  <c r="M5788" s="1"/>
  <c r="P5788" s="1"/>
  <c r="M5789" a="1"/>
  <c r="M5789" s="1"/>
  <c r="P5789" s="1"/>
  <c r="M5790" a="1"/>
  <c r="M5790" s="1"/>
  <c r="P5790" s="1"/>
  <c r="M5791" a="1"/>
  <c r="M5791" s="1"/>
  <c r="P5791" s="1"/>
  <c r="M5792" a="1"/>
  <c r="M5792" s="1"/>
  <c r="P5792" s="1"/>
  <c r="M5793" a="1"/>
  <c r="M5793" s="1"/>
  <c r="P5793" s="1"/>
  <c r="M5794" a="1"/>
  <c r="M5794" s="1"/>
  <c r="P5794" s="1"/>
  <c r="M5795" a="1"/>
  <c r="M5795" s="1"/>
  <c r="P5795" s="1"/>
  <c r="M5796" a="1"/>
  <c r="M5796" s="1"/>
  <c r="P5796" s="1"/>
  <c r="M5797" a="1"/>
  <c r="M5797" s="1"/>
  <c r="P5797" s="1"/>
  <c r="M5798" a="1"/>
  <c r="M5798" s="1"/>
  <c r="P5798" s="1"/>
  <c r="M5799" a="1"/>
  <c r="M5799" s="1"/>
  <c r="P5799" s="1"/>
  <c r="M5800" a="1"/>
  <c r="M5800" s="1"/>
  <c r="P5800" s="1"/>
  <c r="M5801" a="1"/>
  <c r="M5801" s="1"/>
  <c r="P5801" s="1"/>
  <c r="M5802" a="1"/>
  <c r="M5802" s="1"/>
  <c r="P5802" s="1"/>
  <c r="M5803" a="1"/>
  <c r="M5803" s="1"/>
  <c r="P5803" s="1"/>
  <c r="M5804" a="1"/>
  <c r="M5804" s="1"/>
  <c r="P5804" s="1"/>
  <c r="M5805" a="1"/>
  <c r="M5805" s="1"/>
  <c r="P5805" s="1"/>
  <c r="M5806" a="1"/>
  <c r="M5806" s="1"/>
  <c r="P5806" s="1"/>
  <c r="M5807" a="1"/>
  <c r="M5807" s="1"/>
  <c r="P5807" s="1"/>
  <c r="M5808" a="1"/>
  <c r="M5808" s="1"/>
  <c r="P5808" s="1"/>
  <c r="M5809" a="1"/>
  <c r="M5809" s="1"/>
  <c r="P5809" s="1"/>
  <c r="M5810" a="1"/>
  <c r="M5810" s="1"/>
  <c r="P5810" s="1"/>
  <c r="M5811" a="1"/>
  <c r="M5811" s="1"/>
  <c r="P5811" s="1"/>
  <c r="M5812" a="1"/>
  <c r="M5812" s="1"/>
  <c r="P5812" s="1"/>
  <c r="M5813" a="1"/>
  <c r="M5813" s="1"/>
  <c r="P5813" s="1"/>
  <c r="M5814" a="1"/>
  <c r="M5814" s="1"/>
  <c r="P5814" s="1"/>
  <c r="M5815" a="1"/>
  <c r="M5815" s="1"/>
  <c r="P5815" s="1"/>
  <c r="M5816" a="1"/>
  <c r="M5816" s="1"/>
  <c r="P5816" s="1"/>
  <c r="M5817" a="1"/>
  <c r="M5817" s="1"/>
  <c r="P5817" s="1"/>
  <c r="M5818" a="1"/>
  <c r="M5818" s="1"/>
  <c r="P5818" s="1"/>
  <c r="M5819" a="1"/>
  <c r="M5819" s="1"/>
  <c r="P5819" s="1"/>
  <c r="M5820" a="1"/>
  <c r="M5820" s="1"/>
  <c r="P5820" s="1"/>
  <c r="M5821" a="1"/>
  <c r="M5821" s="1"/>
  <c r="P5821" s="1"/>
  <c r="M5822" a="1"/>
  <c r="M5822" s="1"/>
  <c r="P5822" s="1"/>
  <c r="M5823" a="1"/>
  <c r="M5823" s="1"/>
  <c r="P5823" s="1"/>
  <c r="M5824" a="1"/>
  <c r="M5824" s="1"/>
  <c r="P5824" s="1"/>
  <c r="M5825" a="1"/>
  <c r="M5825" s="1"/>
  <c r="P5825" s="1"/>
  <c r="M5826" a="1"/>
  <c r="M5826" s="1"/>
  <c r="P5826" s="1"/>
  <c r="M5827" a="1"/>
  <c r="M5827" s="1"/>
  <c r="P5827" s="1"/>
  <c r="M5828" a="1"/>
  <c r="M5828" s="1"/>
  <c r="P5828" s="1"/>
  <c r="M5829" a="1"/>
  <c r="M5829" s="1"/>
  <c r="P5829" s="1"/>
  <c r="M5830" a="1"/>
  <c r="M5830" s="1"/>
  <c r="P5830" s="1"/>
  <c r="M5831" a="1"/>
  <c r="M5831" s="1"/>
  <c r="P5831" s="1"/>
  <c r="M5832" a="1"/>
  <c r="M5832" s="1"/>
  <c r="P5832" s="1"/>
  <c r="M5833" a="1"/>
  <c r="M5833" s="1"/>
  <c r="P5833" s="1"/>
  <c r="M5834" a="1"/>
  <c r="M5834" s="1"/>
  <c r="P5834" s="1"/>
  <c r="M5835" a="1"/>
  <c r="M5835" s="1"/>
  <c r="P5835" s="1"/>
  <c r="M5836" a="1"/>
  <c r="M5836" s="1"/>
  <c r="P5836" s="1"/>
  <c r="M5837" a="1"/>
  <c r="M5837" s="1"/>
  <c r="P5837" s="1"/>
  <c r="M5838" a="1"/>
  <c r="M5838" s="1"/>
  <c r="P5838" s="1"/>
  <c r="M5839" a="1"/>
  <c r="M5839" s="1"/>
  <c r="P5839" s="1"/>
  <c r="M5840" a="1"/>
  <c r="M5840" s="1"/>
  <c r="P5840" s="1"/>
  <c r="M5841" a="1"/>
  <c r="M5841" s="1"/>
  <c r="P5841" s="1"/>
  <c r="M5842" a="1"/>
  <c r="M5842" s="1"/>
  <c r="P5842" s="1"/>
  <c r="M5843" a="1"/>
  <c r="M5843" s="1"/>
  <c r="P5843" s="1"/>
  <c r="M5844" a="1"/>
  <c r="M5844" s="1"/>
  <c r="P5844" s="1"/>
  <c r="M5845" a="1"/>
  <c r="M5845" s="1"/>
  <c r="P5845" s="1"/>
  <c r="M5846" a="1"/>
  <c r="M5846" s="1"/>
  <c r="P5846" s="1"/>
  <c r="M5847" a="1"/>
  <c r="M5847" s="1"/>
  <c r="P5847" s="1"/>
  <c r="M5848" a="1"/>
  <c r="M5848" s="1"/>
  <c r="P5848" s="1"/>
  <c r="M5849" a="1"/>
  <c r="M5849" s="1"/>
  <c r="P5849" s="1"/>
  <c r="M5850" a="1"/>
  <c r="M5850" s="1"/>
  <c r="P5850" s="1"/>
  <c r="M5851" a="1"/>
  <c r="M5851" s="1"/>
  <c r="P5851" s="1"/>
  <c r="M5852" a="1"/>
  <c r="M5852" s="1"/>
  <c r="P5852" s="1"/>
  <c r="M5853" a="1"/>
  <c r="M5853" s="1"/>
  <c r="P5853" s="1"/>
  <c r="M5854" a="1"/>
  <c r="M5854" s="1"/>
  <c r="P5854" s="1"/>
  <c r="M5855" a="1"/>
  <c r="M5855" s="1"/>
  <c r="P5855" s="1"/>
  <c r="M5856" a="1"/>
  <c r="M5856" s="1"/>
  <c r="P5856" s="1"/>
  <c r="M5857" a="1"/>
  <c r="M5857" s="1"/>
  <c r="P5857" s="1"/>
  <c r="M5858" a="1"/>
  <c r="M5858" s="1"/>
  <c r="P5858" s="1"/>
  <c r="M5859" a="1"/>
  <c r="M5859" s="1"/>
  <c r="P5859" s="1"/>
  <c r="M5860" a="1"/>
  <c r="M5860" s="1"/>
  <c r="P5860" s="1"/>
  <c r="M5861" a="1"/>
  <c r="M5861" s="1"/>
  <c r="P5861" s="1"/>
  <c r="M5862" a="1"/>
  <c r="M5862" s="1"/>
  <c r="P5862" s="1"/>
  <c r="M5863" a="1"/>
  <c r="M5863" s="1"/>
  <c r="P5863" s="1"/>
  <c r="M5864" a="1"/>
  <c r="M5864" s="1"/>
  <c r="P5864" s="1"/>
  <c r="M5865" a="1"/>
  <c r="M5865" s="1"/>
  <c r="P5865" s="1"/>
  <c r="M5866" a="1"/>
  <c r="M5866" s="1"/>
  <c r="P5866" s="1"/>
  <c r="M5867" a="1"/>
  <c r="M5867" s="1"/>
  <c r="P5867" s="1"/>
  <c r="M5868" a="1"/>
  <c r="M5868" s="1"/>
  <c r="P5868" s="1"/>
  <c r="M5869" a="1"/>
  <c r="M5869" s="1"/>
  <c r="P5869" s="1"/>
  <c r="M5870" a="1"/>
  <c r="M5870" s="1"/>
  <c r="P5870" s="1"/>
  <c r="M5871" a="1"/>
  <c r="M5871" s="1"/>
  <c r="P5871" s="1"/>
  <c r="M5872" a="1"/>
  <c r="M5872" s="1"/>
  <c r="P5872" s="1"/>
  <c r="M5873" a="1"/>
  <c r="M5873" s="1"/>
  <c r="P5873" s="1"/>
  <c r="M5874" a="1"/>
  <c r="M5874" s="1"/>
  <c r="P5874" s="1"/>
  <c r="M5875" a="1"/>
  <c r="M5875" s="1"/>
  <c r="P5875" s="1"/>
  <c r="M5876" a="1"/>
  <c r="M5876" s="1"/>
  <c r="P5876" s="1"/>
  <c r="M5877" a="1"/>
  <c r="M5877" s="1"/>
  <c r="P5877" s="1"/>
  <c r="M5878" a="1"/>
  <c r="M5878" s="1"/>
  <c r="P5878" s="1"/>
  <c r="M5879" a="1"/>
  <c r="M5879" s="1"/>
  <c r="P5879" s="1"/>
  <c r="M5880" a="1"/>
  <c r="M5880" s="1"/>
  <c r="P5880" s="1"/>
  <c r="M5881" a="1"/>
  <c r="M5881" s="1"/>
  <c r="P5881" s="1"/>
  <c r="M5882" a="1"/>
  <c r="M5882" s="1"/>
  <c r="P5882" s="1"/>
  <c r="M5883" a="1"/>
  <c r="M5883" s="1"/>
  <c r="P5883" s="1"/>
  <c r="M5884" a="1"/>
  <c r="M5884" s="1"/>
  <c r="P5884" s="1"/>
  <c r="M5885" a="1"/>
  <c r="M5885" s="1"/>
  <c r="P5885" s="1"/>
  <c r="M5886" a="1"/>
  <c r="M5886" s="1"/>
  <c r="P5886" s="1"/>
  <c r="M5887" a="1"/>
  <c r="M5887" s="1"/>
  <c r="P5887" s="1"/>
  <c r="M5888" a="1"/>
  <c r="M5888" s="1"/>
  <c r="P5888" s="1"/>
  <c r="M5889" a="1"/>
  <c r="M5889" s="1"/>
  <c r="P5889" s="1"/>
  <c r="M5890" a="1"/>
  <c r="M5890" s="1"/>
  <c r="P5890" s="1"/>
  <c r="M5891" a="1"/>
  <c r="M5891" s="1"/>
  <c r="P5891" s="1"/>
  <c r="M5892" a="1"/>
  <c r="M5892" s="1"/>
  <c r="P5892" s="1"/>
  <c r="M5893" a="1"/>
  <c r="M5893" s="1"/>
  <c r="P5893" s="1"/>
  <c r="M5894" a="1"/>
  <c r="M5894" s="1"/>
  <c r="P5894" s="1"/>
  <c r="M5895" a="1"/>
  <c r="M5895" s="1"/>
  <c r="P5895" s="1"/>
  <c r="M5896" a="1"/>
  <c r="M5896" s="1"/>
  <c r="P5896" s="1"/>
  <c r="M5897" a="1"/>
  <c r="M5897" s="1"/>
  <c r="P5897" s="1"/>
  <c r="M5898" a="1"/>
  <c r="M5898" s="1"/>
  <c r="P5898" s="1"/>
  <c r="M5899" a="1"/>
  <c r="M5899" s="1"/>
  <c r="P5899" s="1"/>
  <c r="M5900" a="1"/>
  <c r="M5900" s="1"/>
  <c r="P5900" s="1"/>
  <c r="M5901" a="1"/>
  <c r="M5901" s="1"/>
  <c r="P5901" s="1"/>
  <c r="M5902" a="1"/>
  <c r="M5902" s="1"/>
  <c r="P5902" s="1"/>
  <c r="M5903" a="1"/>
  <c r="M5903" s="1"/>
  <c r="P5903" s="1"/>
  <c r="M5904" a="1"/>
  <c r="M5904" s="1"/>
  <c r="P5904" s="1"/>
  <c r="M5905" a="1"/>
  <c r="M5905" s="1"/>
  <c r="P5905" s="1"/>
  <c r="M5906" a="1"/>
  <c r="M5906" s="1"/>
  <c r="P5906" s="1"/>
  <c r="M5907" a="1"/>
  <c r="M5907" s="1"/>
  <c r="P5907" s="1"/>
  <c r="M5908" a="1"/>
  <c r="M5908" s="1"/>
  <c r="P5908" s="1"/>
  <c r="M5909" a="1"/>
  <c r="M5909" s="1"/>
  <c r="P5909" s="1"/>
  <c r="M5910" a="1"/>
  <c r="M5910" s="1"/>
  <c r="P5910" s="1"/>
  <c r="M5911" a="1"/>
  <c r="M5911" s="1"/>
  <c r="P5911" s="1"/>
  <c r="M5912" a="1"/>
  <c r="M5912" s="1"/>
  <c r="P5912" s="1"/>
  <c r="M5913" a="1"/>
  <c r="M5913" s="1"/>
  <c r="P5913" s="1"/>
  <c r="M5914" a="1"/>
  <c r="M5914" s="1"/>
  <c r="P5914" s="1"/>
  <c r="M5915" a="1"/>
  <c r="M5915" s="1"/>
  <c r="P5915" s="1"/>
  <c r="M5916" a="1"/>
  <c r="M5916" s="1"/>
  <c r="P5916" s="1"/>
  <c r="M5917" a="1"/>
  <c r="M5917" s="1"/>
  <c r="P5917" s="1"/>
  <c r="M5918" a="1"/>
  <c r="M5918" s="1"/>
  <c r="P5918" s="1"/>
  <c r="M5919" a="1"/>
  <c r="M5919" s="1"/>
  <c r="P5919" s="1"/>
  <c r="M5920" a="1"/>
  <c r="M5920" s="1"/>
  <c r="P5920" s="1"/>
  <c r="M5921" a="1"/>
  <c r="M5921" s="1"/>
  <c r="P5921" s="1"/>
  <c r="M5922" a="1"/>
  <c r="M5922" s="1"/>
  <c r="P5922" s="1"/>
  <c r="M5923" a="1"/>
  <c r="M5923" s="1"/>
  <c r="P5923" s="1"/>
  <c r="M5924" a="1"/>
  <c r="M5924" s="1"/>
  <c r="P5924" s="1"/>
  <c r="M5925" a="1"/>
  <c r="M5925" s="1"/>
  <c r="P5925" s="1"/>
  <c r="M5926" a="1"/>
  <c r="M5926" s="1"/>
  <c r="P5926" s="1"/>
  <c r="M5927" a="1"/>
  <c r="M5927" s="1"/>
  <c r="P5927" s="1"/>
  <c r="M5928" a="1"/>
  <c r="M5928" s="1"/>
  <c r="P5928" s="1"/>
  <c r="M5929" a="1"/>
  <c r="M5929" s="1"/>
  <c r="P5929" s="1"/>
  <c r="M5930" a="1"/>
  <c r="M5930" s="1"/>
  <c r="P5930" s="1"/>
  <c r="M5931" a="1"/>
  <c r="M5931" s="1"/>
  <c r="P5931" s="1"/>
  <c r="M5932" a="1"/>
  <c r="M5932" s="1"/>
  <c r="P5932" s="1"/>
  <c r="M5933" a="1"/>
  <c r="M5933" s="1"/>
  <c r="P5933" s="1"/>
  <c r="M5934" a="1"/>
  <c r="M5934" s="1"/>
  <c r="P5934" s="1"/>
  <c r="M5935" a="1"/>
  <c r="M5935" s="1"/>
  <c r="P5935" s="1"/>
  <c r="M5936" a="1"/>
  <c r="M5936" s="1"/>
  <c r="P5936" s="1"/>
  <c r="M5937" a="1"/>
  <c r="M5937" s="1"/>
  <c r="P5937" s="1"/>
  <c r="M5938" a="1"/>
  <c r="M5938" s="1"/>
  <c r="P5938" s="1"/>
  <c r="M5939" a="1"/>
  <c r="M5939" s="1"/>
  <c r="P5939" s="1"/>
  <c r="M5940" a="1"/>
  <c r="M5940" s="1"/>
  <c r="P5940" s="1"/>
  <c r="M5941" a="1"/>
  <c r="M5941" s="1"/>
  <c r="P5941" s="1"/>
  <c r="M5942" a="1"/>
  <c r="M5942" s="1"/>
  <c r="P5942" s="1"/>
  <c r="M5943" a="1"/>
  <c r="M5943" s="1"/>
  <c r="P5943" s="1"/>
  <c r="M5944" a="1"/>
  <c r="M5944" s="1"/>
  <c r="P5944" s="1"/>
  <c r="M5945" a="1"/>
  <c r="M5945" s="1"/>
  <c r="P5945" s="1"/>
  <c r="M5946" a="1"/>
  <c r="M5946" s="1"/>
  <c r="P5946" s="1"/>
  <c r="M5947" a="1"/>
  <c r="M5947" s="1"/>
  <c r="P5947" s="1"/>
  <c r="M5948" a="1"/>
  <c r="M5948" s="1"/>
  <c r="P5948" s="1"/>
  <c r="M5949" a="1"/>
  <c r="M5949" s="1"/>
  <c r="P5949" s="1"/>
  <c r="M5950" a="1"/>
  <c r="M5950" s="1"/>
  <c r="P5950" s="1"/>
  <c r="M5951" a="1"/>
  <c r="M5951" s="1"/>
  <c r="P5951" s="1"/>
  <c r="M5952" a="1"/>
  <c r="M5952" s="1"/>
  <c r="P5952" s="1"/>
  <c r="M5953" a="1"/>
  <c r="M5953" s="1"/>
  <c r="P5953" s="1"/>
  <c r="M5954" a="1"/>
  <c r="M5954" s="1"/>
  <c r="P5954" s="1"/>
  <c r="M5955" a="1"/>
  <c r="M5955" s="1"/>
  <c r="P5955" s="1"/>
  <c r="M5956" a="1"/>
  <c r="M5956" s="1"/>
  <c r="P5956" s="1"/>
  <c r="M5957" a="1"/>
  <c r="M5957" s="1"/>
  <c r="P5957" s="1"/>
  <c r="M5958" a="1"/>
  <c r="M5958" s="1"/>
  <c r="P5958" s="1"/>
  <c r="M5959" a="1"/>
  <c r="M5959" s="1"/>
  <c r="P5959" s="1"/>
  <c r="M5960" a="1"/>
  <c r="M5960" s="1"/>
  <c r="P5960" s="1"/>
  <c r="M5961" a="1"/>
  <c r="M5961" s="1"/>
  <c r="P5961" s="1"/>
  <c r="M5962" a="1"/>
  <c r="M5962" s="1"/>
  <c r="P5962" s="1"/>
  <c r="M5963" a="1"/>
  <c r="M5963" s="1"/>
  <c r="P5963" s="1"/>
  <c r="M5964" a="1"/>
  <c r="M5964" s="1"/>
  <c r="P5964" s="1"/>
  <c r="M5965" a="1"/>
  <c r="M5965" s="1"/>
  <c r="P5965" s="1"/>
  <c r="M5966" a="1"/>
  <c r="M5966" s="1"/>
  <c r="P5966" s="1"/>
  <c r="M5967" a="1"/>
  <c r="M5967" s="1"/>
  <c r="P5967" s="1"/>
  <c r="M5968" a="1"/>
  <c r="M5968" s="1"/>
  <c r="P5968" s="1"/>
  <c r="M5969" a="1"/>
  <c r="M5969" s="1"/>
  <c r="P5969" s="1"/>
  <c r="M5970" a="1"/>
  <c r="M5970" s="1"/>
  <c r="P5970" s="1"/>
  <c r="M5971" a="1"/>
  <c r="M5971" s="1"/>
  <c r="P5971" s="1"/>
  <c r="M5972" a="1"/>
  <c r="M5972" s="1"/>
  <c r="P5972" s="1"/>
  <c r="M5973" a="1"/>
  <c r="M5973" s="1"/>
  <c r="P5973" s="1"/>
  <c r="M5974" a="1"/>
  <c r="M5974" s="1"/>
  <c r="P5974" s="1"/>
  <c r="M5975" a="1"/>
  <c r="M5975" s="1"/>
  <c r="P5975" s="1"/>
  <c r="M5976" a="1"/>
  <c r="M5976" s="1"/>
  <c r="P5976" s="1"/>
  <c r="M5977" a="1"/>
  <c r="M5977" s="1"/>
  <c r="P5977" s="1"/>
  <c r="M5978" a="1"/>
  <c r="M5978" s="1"/>
  <c r="P5978" s="1"/>
  <c r="M5979" a="1"/>
  <c r="M5979" s="1"/>
  <c r="P5979" s="1"/>
  <c r="M5980" a="1"/>
  <c r="M5980" s="1"/>
  <c r="P5980" s="1"/>
  <c r="M5981" a="1"/>
  <c r="M5981" s="1"/>
  <c r="P5981" s="1"/>
  <c r="M5982" a="1"/>
  <c r="M5982" s="1"/>
  <c r="P5982" s="1"/>
  <c r="M5983" a="1"/>
  <c r="M5983" s="1"/>
  <c r="P5983" s="1"/>
  <c r="M5984" a="1"/>
  <c r="M5984" s="1"/>
  <c r="P5984" s="1"/>
  <c r="M5985" a="1"/>
  <c r="M5985" s="1"/>
  <c r="P5985" s="1"/>
  <c r="M5986" a="1"/>
  <c r="M5986" s="1"/>
  <c r="P5986" s="1"/>
  <c r="M5987" a="1"/>
  <c r="M5987" s="1"/>
  <c r="P5987" s="1"/>
  <c r="M5988" a="1"/>
  <c r="M5988" s="1"/>
  <c r="P5988" s="1"/>
  <c r="M5989" a="1"/>
  <c r="M5989" s="1"/>
  <c r="P5989" s="1"/>
  <c r="M5990" a="1"/>
  <c r="M5990" s="1"/>
  <c r="P5990" s="1"/>
  <c r="M5991" a="1"/>
  <c r="M5991" s="1"/>
  <c r="P5991" s="1"/>
  <c r="M5992" a="1"/>
  <c r="M5992" s="1"/>
  <c r="P5992" s="1"/>
  <c r="M5993" a="1"/>
  <c r="M5993" s="1"/>
  <c r="P5993" s="1"/>
  <c r="M5994" a="1"/>
  <c r="M5994" s="1"/>
  <c r="P5994" s="1"/>
  <c r="M5995" a="1"/>
  <c r="M5995" s="1"/>
  <c r="P5995" s="1"/>
  <c r="M5996" a="1"/>
  <c r="M5996" s="1"/>
  <c r="P5996" s="1"/>
  <c r="M5997" a="1"/>
  <c r="M5997" s="1"/>
  <c r="P5997" s="1"/>
  <c r="M5998" a="1"/>
  <c r="M5998" s="1"/>
  <c r="P5998" s="1"/>
  <c r="M5999" a="1"/>
  <c r="M5999" s="1"/>
  <c r="P5999" s="1"/>
  <c r="M6000" a="1"/>
  <c r="M6000" s="1"/>
  <c r="P6000" s="1"/>
  <c r="M6001" a="1"/>
  <c r="M6001" s="1"/>
  <c r="P6001" s="1"/>
  <c r="M6002" a="1"/>
  <c r="M6002" s="1"/>
  <c r="P6002" s="1"/>
  <c r="M6003" a="1"/>
  <c r="M6003" s="1"/>
  <c r="P6003" s="1"/>
  <c r="M6004" a="1"/>
  <c r="M6004" s="1"/>
  <c r="P6004" s="1"/>
  <c r="M6005" a="1"/>
  <c r="M6005" s="1"/>
  <c r="P6005" s="1"/>
  <c r="M6006" a="1"/>
  <c r="M6006" s="1"/>
  <c r="P6006" s="1"/>
  <c r="M6007" a="1"/>
  <c r="M6007" s="1"/>
  <c r="P6007" s="1"/>
  <c r="M6008" a="1"/>
  <c r="M6008" s="1"/>
  <c r="P6008" s="1"/>
  <c r="M6009" a="1"/>
  <c r="M6009" s="1"/>
  <c r="P6009" s="1"/>
  <c r="M6010" a="1"/>
  <c r="M6010" s="1"/>
  <c r="P6010" s="1"/>
  <c r="M6011" a="1"/>
  <c r="M6011" s="1"/>
  <c r="P6011" s="1"/>
  <c r="M6012" a="1"/>
  <c r="M6012" s="1"/>
  <c r="P6012" s="1"/>
  <c r="M6013" a="1"/>
  <c r="M6013" s="1"/>
  <c r="P6013" s="1"/>
  <c r="M6014" a="1"/>
  <c r="M6014" s="1"/>
  <c r="P6014" s="1"/>
  <c r="M6015" a="1"/>
  <c r="M6015" s="1"/>
  <c r="P6015" s="1"/>
  <c r="M6016" a="1"/>
  <c r="M6016" s="1"/>
  <c r="P6016" s="1"/>
  <c r="M6017" a="1"/>
  <c r="M6017" s="1"/>
  <c r="P6017" s="1"/>
  <c r="M6018" a="1"/>
  <c r="M6018" s="1"/>
  <c r="P6018" s="1"/>
  <c r="M6019" a="1"/>
  <c r="M6019" s="1"/>
  <c r="P6019" s="1"/>
  <c r="M6020" a="1"/>
  <c r="M6020" s="1"/>
  <c r="P6020" s="1"/>
  <c r="M6021" a="1"/>
  <c r="M6021" s="1"/>
  <c r="P6021" s="1"/>
  <c r="M6022" a="1"/>
  <c r="M6022" s="1"/>
  <c r="P6022" s="1"/>
  <c r="M6023" a="1"/>
  <c r="M6023" s="1"/>
  <c r="P6023" s="1"/>
  <c r="M6024" a="1"/>
  <c r="M6024" s="1"/>
  <c r="P6024" s="1"/>
  <c r="M6025" a="1"/>
  <c r="M6025" s="1"/>
  <c r="P6025" s="1"/>
  <c r="M6026" a="1"/>
  <c r="M6026" s="1"/>
  <c r="P6026" s="1"/>
  <c r="M6027" a="1"/>
  <c r="M6027" s="1"/>
  <c r="P6027" s="1"/>
  <c r="M6028" a="1"/>
  <c r="M6028" s="1"/>
  <c r="P6028" s="1"/>
  <c r="M6029" a="1"/>
  <c r="M6029" s="1"/>
  <c r="P6029" s="1"/>
  <c r="M6030" a="1"/>
  <c r="M6030" s="1"/>
  <c r="P6030" s="1"/>
  <c r="M6031" a="1"/>
  <c r="M6031" s="1"/>
  <c r="P6031" s="1"/>
  <c r="M6032" a="1"/>
  <c r="M6032" s="1"/>
  <c r="P6032" s="1"/>
  <c r="M6033" a="1"/>
  <c r="M6033" s="1"/>
  <c r="P6033" s="1"/>
  <c r="M6034" a="1"/>
  <c r="M6034" s="1"/>
  <c r="P6034" s="1"/>
  <c r="M6035" a="1"/>
  <c r="M6035" s="1"/>
  <c r="P6035" s="1"/>
  <c r="M6036" a="1"/>
  <c r="M6036" s="1"/>
  <c r="P6036" s="1"/>
  <c r="M6037" a="1"/>
  <c r="M6037" s="1"/>
  <c r="P6037" s="1"/>
  <c r="M6038" a="1"/>
  <c r="M6038" s="1"/>
  <c r="P6038" s="1"/>
  <c r="M6039" a="1"/>
  <c r="M6039" s="1"/>
  <c r="P6039" s="1"/>
  <c r="M6040" a="1"/>
  <c r="M6040" s="1"/>
  <c r="P6040" s="1"/>
  <c r="M6041" a="1"/>
  <c r="M6041" s="1"/>
  <c r="P6041" s="1"/>
  <c r="M6042" a="1"/>
  <c r="M6042" s="1"/>
  <c r="P6042" s="1"/>
  <c r="M6043" a="1"/>
  <c r="M6043" s="1"/>
  <c r="P6043" s="1"/>
  <c r="M6044" a="1"/>
  <c r="M6044" s="1"/>
  <c r="P6044" s="1"/>
  <c r="M6045" a="1"/>
  <c r="M6045" s="1"/>
  <c r="P6045" s="1"/>
  <c r="M6046" a="1"/>
  <c r="M6046" s="1"/>
  <c r="P6046" s="1"/>
  <c r="M6047" a="1"/>
  <c r="M6047" s="1"/>
  <c r="P6047" s="1"/>
  <c r="M6048" a="1"/>
  <c r="M6048" s="1"/>
  <c r="P6048" s="1"/>
  <c r="M6049" a="1"/>
  <c r="M6049" s="1"/>
  <c r="P6049" s="1"/>
  <c r="M6050" a="1"/>
  <c r="M6050" s="1"/>
  <c r="P6050" s="1"/>
  <c r="M6051" a="1"/>
  <c r="M6051" s="1"/>
  <c r="P6051" s="1"/>
  <c r="M6052" a="1"/>
  <c r="M6052" s="1"/>
  <c r="P6052" s="1"/>
  <c r="M6053" a="1"/>
  <c r="M6053" s="1"/>
  <c r="P6053" s="1"/>
  <c r="M6054" a="1"/>
  <c r="M6054" s="1"/>
  <c r="P6054" s="1"/>
  <c r="M6055" a="1"/>
  <c r="M6055" s="1"/>
  <c r="P6055" s="1"/>
  <c r="M6056" a="1"/>
  <c r="M6056" s="1"/>
  <c r="P6056" s="1"/>
  <c r="M6057" a="1"/>
  <c r="M6057" s="1"/>
  <c r="P6057" s="1"/>
  <c r="M6058" a="1"/>
  <c r="M6058" s="1"/>
  <c r="P6058" s="1"/>
  <c r="M6059" a="1"/>
  <c r="M6059" s="1"/>
  <c r="P6059" s="1"/>
  <c r="M6060" a="1"/>
  <c r="M6060" s="1"/>
  <c r="P6060" s="1"/>
  <c r="M6061" a="1"/>
  <c r="M6061" s="1"/>
  <c r="P6061" s="1"/>
  <c r="M6062" a="1"/>
  <c r="M6062" s="1"/>
  <c r="P6062" s="1"/>
  <c r="M6063" a="1"/>
  <c r="M6063" s="1"/>
  <c r="P6063" s="1"/>
  <c r="M6064" a="1"/>
  <c r="M6064" s="1"/>
  <c r="P6064" s="1"/>
  <c r="M6065" a="1"/>
  <c r="M6065" s="1"/>
  <c r="P6065" s="1"/>
  <c r="M6066" a="1"/>
  <c r="M6066" s="1"/>
  <c r="P6066" s="1"/>
  <c r="M6067" a="1"/>
  <c r="M6067" s="1"/>
  <c r="P6067" s="1"/>
  <c r="M6068" a="1"/>
  <c r="M6068" s="1"/>
  <c r="P6068" s="1"/>
  <c r="M6069" a="1"/>
  <c r="M6069" s="1"/>
  <c r="P6069" s="1"/>
  <c r="M6070" a="1"/>
  <c r="M6070" s="1"/>
  <c r="P6070" s="1"/>
  <c r="M6071" a="1"/>
  <c r="M6071" s="1"/>
  <c r="P6071" s="1"/>
  <c r="M6072" a="1"/>
  <c r="M6072" s="1"/>
  <c r="P6072" s="1"/>
  <c r="M6073" a="1"/>
  <c r="M6073" s="1"/>
  <c r="P6073" s="1"/>
  <c r="M6074" a="1"/>
  <c r="M6074" s="1"/>
  <c r="P6074" s="1"/>
  <c r="M6075" a="1"/>
  <c r="M6075" s="1"/>
  <c r="P6075" s="1"/>
  <c r="M6076" a="1"/>
  <c r="M6076" s="1"/>
  <c r="P6076" s="1"/>
  <c r="M6077" a="1"/>
  <c r="M6077" s="1"/>
  <c r="P6077" s="1"/>
  <c r="M6078" a="1"/>
  <c r="M6078" s="1"/>
  <c r="P6078" s="1"/>
  <c r="M6079" a="1"/>
  <c r="M6079" s="1"/>
  <c r="P6079" s="1"/>
  <c r="M6080" a="1"/>
  <c r="M6080" s="1"/>
  <c r="P6080" s="1"/>
  <c r="M6081" a="1"/>
  <c r="M6081" s="1"/>
  <c r="P6081" s="1"/>
  <c r="M6082" a="1"/>
  <c r="M6082" s="1"/>
  <c r="P6082" s="1"/>
  <c r="M6083" a="1"/>
  <c r="M6083" s="1"/>
  <c r="P6083" s="1"/>
  <c r="M6084" a="1"/>
  <c r="M6084" s="1"/>
  <c r="P6084" s="1"/>
  <c r="M6085" a="1"/>
  <c r="M6085" s="1"/>
  <c r="P6085" s="1"/>
  <c r="M6086" a="1"/>
  <c r="M6086" s="1"/>
  <c r="P6086" s="1"/>
  <c r="M6087" a="1"/>
  <c r="M6087" s="1"/>
  <c r="P6087" s="1"/>
  <c r="M6088" a="1"/>
  <c r="M6088" s="1"/>
  <c r="P6088" s="1"/>
  <c r="M6089" a="1"/>
  <c r="M6089" s="1"/>
  <c r="P6089" s="1"/>
  <c r="M6090" a="1"/>
  <c r="M6090" s="1"/>
  <c r="P6090" s="1"/>
  <c r="M6091" a="1"/>
  <c r="M6091" s="1"/>
  <c r="P6091" s="1"/>
  <c r="M6092" a="1"/>
  <c r="M6092" s="1"/>
  <c r="P6092" s="1"/>
  <c r="M6093" a="1"/>
  <c r="M6093" s="1"/>
  <c r="P6093" s="1"/>
  <c r="M6094" a="1"/>
  <c r="M6094" s="1"/>
  <c r="P6094" s="1"/>
  <c r="M6095" a="1"/>
  <c r="M6095" s="1"/>
  <c r="P6095" s="1"/>
  <c r="M6096" a="1"/>
  <c r="M6096" s="1"/>
  <c r="P6096" s="1"/>
  <c r="M6097" a="1"/>
  <c r="M6097" s="1"/>
  <c r="P6097" s="1"/>
  <c r="M6098" a="1"/>
  <c r="M6098" s="1"/>
  <c r="P6098" s="1"/>
  <c r="M6099" a="1"/>
  <c r="M6099" s="1"/>
  <c r="P6099" s="1"/>
  <c r="M6100" a="1"/>
  <c r="M6100" s="1"/>
  <c r="P6100" s="1"/>
  <c r="M6101" a="1"/>
  <c r="M6101" s="1"/>
  <c r="P6101" s="1"/>
  <c r="M6102" a="1"/>
  <c r="M6102" s="1"/>
  <c r="P6102" s="1"/>
  <c r="M6103" a="1"/>
  <c r="M6103" s="1"/>
  <c r="P6103" s="1"/>
  <c r="M6104" a="1"/>
  <c r="M6104" s="1"/>
  <c r="P6104" s="1"/>
  <c r="M6105" a="1"/>
  <c r="M6105" s="1"/>
  <c r="P6105" s="1"/>
  <c r="M6106" a="1"/>
  <c r="M6106" s="1"/>
  <c r="P6106" s="1"/>
  <c r="M6107" a="1"/>
  <c r="M6107" s="1"/>
  <c r="P6107" s="1"/>
  <c r="M6108" a="1"/>
  <c r="M6108" s="1"/>
  <c r="P6108" s="1"/>
  <c r="M6109" a="1"/>
  <c r="M6109" s="1"/>
  <c r="P6109" s="1"/>
  <c r="M6110" a="1"/>
  <c r="M6110" s="1"/>
  <c r="P6110" s="1"/>
  <c r="M6111" a="1"/>
  <c r="M6111" s="1"/>
  <c r="P6111" s="1"/>
  <c r="M6112" a="1"/>
  <c r="M6112" s="1"/>
  <c r="P6112" s="1"/>
  <c r="M6113" a="1"/>
  <c r="M6113" s="1"/>
  <c r="P6113" s="1"/>
  <c r="M6114" a="1"/>
  <c r="M6114" s="1"/>
  <c r="P6114" s="1"/>
  <c r="M6115" a="1"/>
  <c r="M6115" s="1"/>
  <c r="P6115" s="1"/>
  <c r="M6116" a="1"/>
  <c r="M6116" s="1"/>
  <c r="P6116" s="1"/>
  <c r="M6117" a="1"/>
  <c r="M6117" s="1"/>
  <c r="P6117" s="1"/>
  <c r="M6118" a="1"/>
  <c r="M6118" s="1"/>
  <c r="P6118" s="1"/>
  <c r="M6119" a="1"/>
  <c r="M6119" s="1"/>
  <c r="P6119" s="1"/>
  <c r="M6120" a="1"/>
  <c r="M6120" s="1"/>
  <c r="P6120" s="1"/>
  <c r="M6121" a="1"/>
  <c r="M6121" s="1"/>
  <c r="P6121" s="1"/>
  <c r="M6122" a="1"/>
  <c r="M6122" s="1"/>
  <c r="P6122" s="1"/>
  <c r="M6123" a="1"/>
  <c r="M6123" s="1"/>
  <c r="P6123" s="1"/>
  <c r="M6124" a="1"/>
  <c r="M6124" s="1"/>
  <c r="P6124" s="1"/>
  <c r="M6125" a="1"/>
  <c r="M6125" s="1"/>
  <c r="P6125" s="1"/>
  <c r="M6126" a="1"/>
  <c r="M6126" s="1"/>
  <c r="P6126" s="1"/>
  <c r="M6127" a="1"/>
  <c r="M6127" s="1"/>
  <c r="P6127" s="1"/>
  <c r="M6128" a="1"/>
  <c r="M6128" s="1"/>
  <c r="P6128" s="1"/>
  <c r="M6129" a="1"/>
  <c r="M6129" s="1"/>
  <c r="P6129" s="1"/>
  <c r="M6130" a="1"/>
  <c r="M6130" s="1"/>
  <c r="P6130" s="1"/>
  <c r="M6131" a="1"/>
  <c r="M6131" s="1"/>
  <c r="P6131" s="1"/>
  <c r="M6132" a="1"/>
  <c r="M6132" s="1"/>
  <c r="P6132" s="1"/>
  <c r="M6133" a="1"/>
  <c r="M6133" s="1"/>
  <c r="P6133" s="1"/>
  <c r="M6134" a="1"/>
  <c r="M6134" s="1"/>
  <c r="P6134" s="1"/>
  <c r="M6135" a="1"/>
  <c r="M6135" s="1"/>
  <c r="P6135" s="1"/>
  <c r="M6136" a="1"/>
  <c r="M6136" s="1"/>
  <c r="P6136" s="1"/>
  <c r="M6137" a="1"/>
  <c r="M6137" s="1"/>
  <c r="P6137" s="1"/>
  <c r="M6138" a="1"/>
  <c r="M6138" s="1"/>
  <c r="P6138" s="1"/>
  <c r="M6139" a="1"/>
  <c r="M6139" s="1"/>
  <c r="P6139" s="1"/>
  <c r="M6140" a="1"/>
  <c r="M6140" s="1"/>
  <c r="P6140" s="1"/>
  <c r="M6141" a="1"/>
  <c r="M6141" s="1"/>
  <c r="P6141" s="1"/>
  <c r="M6142" a="1"/>
  <c r="M6142" s="1"/>
  <c r="P6142" s="1"/>
  <c r="M6143" a="1"/>
  <c r="M6143" s="1"/>
  <c r="P6143" s="1"/>
  <c r="M6144" a="1"/>
  <c r="M6144" s="1"/>
  <c r="P6144" s="1"/>
  <c r="M6145" a="1"/>
  <c r="M6145" s="1"/>
  <c r="P6145" s="1"/>
  <c r="M6146" a="1"/>
  <c r="M6146" s="1"/>
  <c r="P6146" s="1"/>
  <c r="M6147" a="1"/>
  <c r="M6147" s="1"/>
  <c r="P6147" s="1"/>
  <c r="M6148" a="1"/>
  <c r="M6148" s="1"/>
  <c r="P6148" s="1"/>
  <c r="M6149" a="1"/>
  <c r="M6149" s="1"/>
  <c r="P6149" s="1"/>
  <c r="M6150" a="1"/>
  <c r="M6150" s="1"/>
  <c r="P6150" s="1"/>
  <c r="M6151" a="1"/>
  <c r="M6151" s="1"/>
  <c r="P6151" s="1"/>
  <c r="M6152" a="1"/>
  <c r="M6152" s="1"/>
  <c r="P6152" s="1"/>
  <c r="M6153" a="1"/>
  <c r="M6153" s="1"/>
  <c r="P6153" s="1"/>
  <c r="M6154" a="1"/>
  <c r="M6154" s="1"/>
  <c r="P6154" s="1"/>
  <c r="M6155" a="1"/>
  <c r="M6155" s="1"/>
  <c r="P6155" s="1"/>
  <c r="M6156" a="1"/>
  <c r="M6156" s="1"/>
  <c r="P6156" s="1"/>
  <c r="M6157" a="1"/>
  <c r="M6157" s="1"/>
  <c r="P6157" s="1"/>
  <c r="M6158" a="1"/>
  <c r="M6158" s="1"/>
  <c r="P6158" s="1"/>
  <c r="M6159" a="1"/>
  <c r="M6159" s="1"/>
  <c r="P6159" s="1"/>
  <c r="M6160" a="1"/>
  <c r="M6160" s="1"/>
  <c r="P6160" s="1"/>
  <c r="M6161" a="1"/>
  <c r="M6161" s="1"/>
  <c r="P6161" s="1"/>
  <c r="M6162" a="1"/>
  <c r="M6162" s="1"/>
  <c r="P6162" s="1"/>
  <c r="M6163" a="1"/>
  <c r="M6163" s="1"/>
  <c r="P6163" s="1"/>
  <c r="M6164" a="1"/>
  <c r="M6164" s="1"/>
  <c r="P6164" s="1"/>
  <c r="M6165" a="1"/>
  <c r="M6165" s="1"/>
  <c r="P6165" s="1"/>
  <c r="M6166" a="1"/>
  <c r="M6166" s="1"/>
  <c r="P6166" s="1"/>
  <c r="M6167" a="1"/>
  <c r="M6167" s="1"/>
  <c r="P6167" s="1"/>
  <c r="M6168" a="1"/>
  <c r="M6168" s="1"/>
  <c r="P6168" s="1"/>
  <c r="M6169" a="1"/>
  <c r="M6169" s="1"/>
  <c r="P6169" s="1"/>
  <c r="M6170" a="1"/>
  <c r="M6170" s="1"/>
  <c r="P6170" s="1"/>
  <c r="M6171" a="1"/>
  <c r="M6171" s="1"/>
  <c r="P6171" s="1"/>
  <c r="M6172" a="1"/>
  <c r="M6172" s="1"/>
  <c r="P6172" s="1"/>
  <c r="M6173" a="1"/>
  <c r="M6173" s="1"/>
  <c r="P6173" s="1"/>
  <c r="M6174" a="1"/>
  <c r="M6174" s="1"/>
  <c r="P6174" s="1"/>
  <c r="M6175" a="1"/>
  <c r="M6175" s="1"/>
  <c r="P6175" s="1"/>
  <c r="M6176" a="1"/>
  <c r="M6176" s="1"/>
  <c r="P6176" s="1"/>
  <c r="M6177" a="1"/>
  <c r="M6177" s="1"/>
  <c r="P6177" s="1"/>
  <c r="M6178" a="1"/>
  <c r="M6178" s="1"/>
  <c r="P6178" s="1"/>
  <c r="M6179" a="1"/>
  <c r="M6179" s="1"/>
  <c r="P6179" s="1"/>
  <c r="M6180" a="1"/>
  <c r="M6180" s="1"/>
  <c r="P6180" s="1"/>
  <c r="M6181" a="1"/>
  <c r="M6181" s="1"/>
  <c r="P6181" s="1"/>
  <c r="M6182" a="1"/>
  <c r="M6182" s="1"/>
  <c r="P6182" s="1"/>
  <c r="M6183" a="1"/>
  <c r="M6183" s="1"/>
  <c r="P6183" s="1"/>
  <c r="M6184" a="1"/>
  <c r="M6184" s="1"/>
  <c r="P6184" s="1"/>
  <c r="M6185" a="1"/>
  <c r="M6185" s="1"/>
  <c r="P6185" s="1"/>
  <c r="M6186" a="1"/>
  <c r="M6186" s="1"/>
  <c r="P6186" s="1"/>
  <c r="M6187" a="1"/>
  <c r="M6187" s="1"/>
  <c r="P6187" s="1"/>
  <c r="M6188" a="1"/>
  <c r="M6188" s="1"/>
  <c r="P6188" s="1"/>
  <c r="M6189" a="1"/>
  <c r="M6189" s="1"/>
  <c r="P6189" s="1"/>
  <c r="M6190" a="1"/>
  <c r="M6190" s="1"/>
  <c r="P6190" s="1"/>
  <c r="M6191" a="1"/>
  <c r="M6191" s="1"/>
  <c r="P6191" s="1"/>
  <c r="M6192" a="1"/>
  <c r="M6192" s="1"/>
  <c r="P6192" s="1"/>
  <c r="M6193" a="1"/>
  <c r="M6193" s="1"/>
  <c r="P6193" s="1"/>
  <c r="M6194" a="1"/>
  <c r="M6194" s="1"/>
  <c r="P6194" s="1"/>
  <c r="M6195" a="1"/>
  <c r="M6195" s="1"/>
  <c r="P6195" s="1"/>
  <c r="M6196" a="1"/>
  <c r="M6196" s="1"/>
  <c r="P6196" s="1"/>
  <c r="M6197" a="1"/>
  <c r="M6197" s="1"/>
  <c r="P6197" s="1"/>
  <c r="M6198" a="1"/>
  <c r="M6198" s="1"/>
  <c r="P6198" s="1"/>
  <c r="M6199" a="1"/>
  <c r="M6199" s="1"/>
  <c r="P6199" s="1"/>
  <c r="M6200" a="1"/>
  <c r="M6200" s="1"/>
  <c r="P6200" s="1"/>
  <c r="M6201" a="1"/>
  <c r="M6201" s="1"/>
  <c r="P6201" s="1"/>
  <c r="M6202" a="1"/>
  <c r="M6202" s="1"/>
  <c r="P6202" s="1"/>
  <c r="M6203" a="1"/>
  <c r="M6203" s="1"/>
  <c r="P6203" s="1"/>
  <c r="M6204" a="1"/>
  <c r="M6204" s="1"/>
  <c r="P6204" s="1"/>
  <c r="M6205" a="1"/>
  <c r="M6205" s="1"/>
  <c r="P6205" s="1"/>
  <c r="M6206" a="1"/>
  <c r="M6206" s="1"/>
  <c r="P6206" s="1"/>
  <c r="M6207" a="1"/>
  <c r="M6207" s="1"/>
  <c r="P6207" s="1"/>
  <c r="M6208" a="1"/>
  <c r="M6208" s="1"/>
  <c r="P6208" s="1"/>
  <c r="M6209" a="1"/>
  <c r="M6209" s="1"/>
  <c r="P6209" s="1"/>
  <c r="M6210" a="1"/>
  <c r="M6210" s="1"/>
  <c r="P6210" s="1"/>
  <c r="M6211" a="1"/>
  <c r="M6211" s="1"/>
  <c r="P6211" s="1"/>
  <c r="M6212" a="1"/>
  <c r="M6212" s="1"/>
  <c r="P6212" s="1"/>
  <c r="M6213" a="1"/>
  <c r="M6213" s="1"/>
  <c r="P6213" s="1"/>
  <c r="M6214" a="1"/>
  <c r="M6214" s="1"/>
  <c r="P6214" s="1"/>
  <c r="M6215" a="1"/>
  <c r="M6215" s="1"/>
  <c r="P6215" s="1"/>
  <c r="M6216" a="1"/>
  <c r="M6216" s="1"/>
  <c r="P6216" s="1"/>
  <c r="M6217" a="1"/>
  <c r="M6217" s="1"/>
  <c r="P6217" s="1"/>
  <c r="M6218" a="1"/>
  <c r="M6218" s="1"/>
  <c r="P6218" s="1"/>
  <c r="M6219" a="1"/>
  <c r="M6219" s="1"/>
  <c r="P6219" s="1"/>
  <c r="M6220" a="1"/>
  <c r="M6220" s="1"/>
  <c r="P6220" s="1"/>
  <c r="M6221" a="1"/>
  <c r="M6221" s="1"/>
  <c r="P6221" s="1"/>
  <c r="M6222" a="1"/>
  <c r="M6222" s="1"/>
  <c r="P6222" s="1"/>
  <c r="M6223" a="1"/>
  <c r="M6223" s="1"/>
  <c r="P6223" s="1"/>
  <c r="M6224" a="1"/>
  <c r="M6224" s="1"/>
  <c r="P6224" s="1"/>
  <c r="M6225" a="1"/>
  <c r="M6225" s="1"/>
  <c r="P6225" s="1"/>
  <c r="M6226" a="1"/>
  <c r="M6226" s="1"/>
  <c r="P6226" s="1"/>
  <c r="M6227" a="1"/>
  <c r="M6227" s="1"/>
  <c r="P6227" s="1"/>
  <c r="M6228" a="1"/>
  <c r="M6228" s="1"/>
  <c r="P6228" s="1"/>
  <c r="M6229" a="1"/>
  <c r="M6229" s="1"/>
  <c r="P6229" s="1"/>
  <c r="M6230" a="1"/>
  <c r="M6230" s="1"/>
  <c r="P6230" s="1"/>
  <c r="M6231" a="1"/>
  <c r="M6231" s="1"/>
  <c r="P6231" s="1"/>
  <c r="M6232" a="1"/>
  <c r="M6232" s="1"/>
  <c r="P6232" s="1"/>
  <c r="M6233" a="1"/>
  <c r="M6233" s="1"/>
  <c r="P6233" s="1"/>
  <c r="M6234" a="1"/>
  <c r="M6234" s="1"/>
  <c r="P6234" s="1"/>
  <c r="M6235" a="1"/>
  <c r="M6235" s="1"/>
  <c r="P6235" s="1"/>
  <c r="M6236" a="1"/>
  <c r="M6236" s="1"/>
  <c r="P6236" s="1"/>
  <c r="M6237" a="1"/>
  <c r="M6237" s="1"/>
  <c r="P6237" s="1"/>
  <c r="M6238" a="1"/>
  <c r="M6238" s="1"/>
  <c r="P6238" s="1"/>
  <c r="M6239" a="1"/>
  <c r="M6239" s="1"/>
  <c r="P6239" s="1"/>
  <c r="M6240" a="1"/>
  <c r="M6240" s="1"/>
  <c r="P6240" s="1"/>
  <c r="M6241" a="1"/>
  <c r="M6241" s="1"/>
  <c r="P6241" s="1"/>
  <c r="M6242" a="1"/>
  <c r="M6242" s="1"/>
  <c r="P6242" s="1"/>
  <c r="M6243" a="1"/>
  <c r="M6243" s="1"/>
  <c r="P6243" s="1"/>
  <c r="M6244" a="1"/>
  <c r="M6244" s="1"/>
  <c r="P6244" s="1"/>
  <c r="M6245" a="1"/>
  <c r="M6245" s="1"/>
  <c r="P6245" s="1"/>
  <c r="M6246" a="1"/>
  <c r="M6246" s="1"/>
  <c r="P6246" s="1"/>
  <c r="M6247" a="1"/>
  <c r="M6247" s="1"/>
  <c r="P6247" s="1"/>
  <c r="M6248" a="1"/>
  <c r="M6248" s="1"/>
  <c r="P6248" s="1"/>
  <c r="M6249" a="1"/>
  <c r="M6249" s="1"/>
  <c r="P6249" s="1"/>
  <c r="M6250" a="1"/>
  <c r="M6250" s="1"/>
  <c r="P6250" s="1"/>
  <c r="M6251" a="1"/>
  <c r="M6251" s="1"/>
  <c r="P6251" s="1"/>
  <c r="M6252" a="1"/>
  <c r="M6252" s="1"/>
  <c r="P6252" s="1"/>
  <c r="M6253" a="1"/>
  <c r="M6253" s="1"/>
  <c r="P6253" s="1"/>
  <c r="M6254" a="1"/>
  <c r="M6254" s="1"/>
  <c r="P6254" s="1"/>
  <c r="M6255" a="1"/>
  <c r="M6255" s="1"/>
  <c r="P6255" s="1"/>
  <c r="M6256" a="1"/>
  <c r="M6256" s="1"/>
  <c r="P6256" s="1"/>
  <c r="M6257" a="1"/>
  <c r="M6257" s="1"/>
  <c r="P6257" s="1"/>
  <c r="M6258" a="1"/>
  <c r="M6258" s="1"/>
  <c r="P6258" s="1"/>
  <c r="M6259" a="1"/>
  <c r="M6259" s="1"/>
  <c r="P6259" s="1"/>
  <c r="M6260" a="1"/>
  <c r="M6260" s="1"/>
  <c r="P6260" s="1"/>
  <c r="M6261" a="1"/>
  <c r="M6261" s="1"/>
  <c r="P6261" s="1"/>
  <c r="M6262" a="1"/>
  <c r="M6262" s="1"/>
  <c r="P6262" s="1"/>
  <c r="M6263" a="1"/>
  <c r="M6263" s="1"/>
  <c r="P6263" s="1"/>
  <c r="M6264" a="1"/>
  <c r="M6264" s="1"/>
  <c r="P6264" s="1"/>
  <c r="M6265" a="1"/>
  <c r="M6265" s="1"/>
  <c r="P6265" s="1"/>
  <c r="M6266" a="1"/>
  <c r="M6266" s="1"/>
  <c r="P6266" s="1"/>
  <c r="M6267" a="1"/>
  <c r="M6267" s="1"/>
  <c r="P6267" s="1"/>
  <c r="M6268" a="1"/>
  <c r="M6268" s="1"/>
  <c r="P6268" s="1"/>
  <c r="M6269" a="1"/>
  <c r="M6269" s="1"/>
  <c r="P6269" s="1"/>
  <c r="M6270" a="1"/>
  <c r="M6270" s="1"/>
  <c r="P6270" s="1"/>
  <c r="M6271" a="1"/>
  <c r="M6271" s="1"/>
  <c r="P6271" s="1"/>
  <c r="M6272" a="1"/>
  <c r="M6272" s="1"/>
  <c r="P6272" s="1"/>
  <c r="M6273" a="1"/>
  <c r="M6273" s="1"/>
  <c r="P6273" s="1"/>
  <c r="M6274" a="1"/>
  <c r="M6274" s="1"/>
  <c r="P6274" s="1"/>
  <c r="M6275" a="1"/>
  <c r="M6275" s="1"/>
  <c r="P6275" s="1"/>
  <c r="M6276" a="1"/>
  <c r="M6276" s="1"/>
  <c r="P6276" s="1"/>
  <c r="M6277" a="1"/>
  <c r="M6277" s="1"/>
  <c r="P6277" s="1"/>
  <c r="M6278" a="1"/>
  <c r="M6278" s="1"/>
  <c r="P6278" s="1"/>
  <c r="M6279" a="1"/>
  <c r="M6279" s="1"/>
  <c r="P6279" s="1"/>
  <c r="M6280" a="1"/>
  <c r="M6280" s="1"/>
  <c r="P6280" s="1"/>
  <c r="M6281" a="1"/>
  <c r="M6281" s="1"/>
  <c r="P6281" s="1"/>
  <c r="M6282" a="1"/>
  <c r="M6282" s="1"/>
  <c r="P6282" s="1"/>
  <c r="M6283" a="1"/>
  <c r="M6283" s="1"/>
  <c r="P6283" s="1"/>
  <c r="M6284" a="1"/>
  <c r="M6284" s="1"/>
  <c r="P6284" s="1"/>
  <c r="M6285" a="1"/>
  <c r="M6285" s="1"/>
  <c r="P6285" s="1"/>
  <c r="M6286" a="1"/>
  <c r="M6286" s="1"/>
  <c r="P6286" s="1"/>
  <c r="M6287" a="1"/>
  <c r="M6287" s="1"/>
  <c r="P6287" s="1"/>
  <c r="M6288" a="1"/>
  <c r="M6288" s="1"/>
  <c r="P6288" s="1"/>
  <c r="M6289" a="1"/>
  <c r="M6289" s="1"/>
  <c r="P6289" s="1"/>
  <c r="M6290" a="1"/>
  <c r="M6290" s="1"/>
  <c r="P6290" s="1"/>
  <c r="M6291" a="1"/>
  <c r="M6291" s="1"/>
  <c r="P6291" s="1"/>
  <c r="M6292" a="1"/>
  <c r="M6292" s="1"/>
  <c r="P6292" s="1"/>
  <c r="M6293" a="1"/>
  <c r="M6293" s="1"/>
  <c r="P6293" s="1"/>
  <c r="M6294" a="1"/>
  <c r="M6294" s="1"/>
  <c r="P6294" s="1"/>
  <c r="M6295" a="1"/>
  <c r="M6295" s="1"/>
  <c r="P6295" s="1"/>
  <c r="M6296" a="1"/>
  <c r="M6296" s="1"/>
  <c r="P6296" s="1"/>
  <c r="M6297" a="1"/>
  <c r="M6297" s="1"/>
  <c r="P6297" s="1"/>
  <c r="M6298" a="1"/>
  <c r="M6298" s="1"/>
  <c r="P6298" s="1"/>
  <c r="M6299" a="1"/>
  <c r="M6299" s="1"/>
  <c r="P6299" s="1"/>
  <c r="M6300" a="1"/>
  <c r="M6300" s="1"/>
  <c r="P6300" s="1"/>
  <c r="M6301" a="1"/>
  <c r="M6301" s="1"/>
  <c r="P6301" s="1"/>
  <c r="M6302" a="1"/>
  <c r="M6302" s="1"/>
  <c r="P6302" s="1"/>
  <c r="M6303" a="1"/>
  <c r="M6303" s="1"/>
  <c r="P6303" s="1"/>
  <c r="M6304" a="1"/>
  <c r="M6304" s="1"/>
  <c r="P6304" s="1"/>
  <c r="M6305" a="1"/>
  <c r="M6305" s="1"/>
  <c r="P6305" s="1"/>
  <c r="M6306" a="1"/>
  <c r="M6306" s="1"/>
  <c r="P6306" s="1"/>
  <c r="M6307" a="1"/>
  <c r="M6307" s="1"/>
  <c r="P6307" s="1"/>
  <c r="M6308" a="1"/>
  <c r="M6308" s="1"/>
  <c r="P6308" s="1"/>
  <c r="M6309" a="1"/>
  <c r="M6309" s="1"/>
  <c r="P6309" s="1"/>
  <c r="M6310" a="1"/>
  <c r="M6310" s="1"/>
  <c r="P6310" s="1"/>
  <c r="M6311" a="1"/>
  <c r="M6311" s="1"/>
  <c r="P6311" s="1"/>
  <c r="M6312" a="1"/>
  <c r="M6312" s="1"/>
  <c r="P6312" s="1"/>
  <c r="M6313" a="1"/>
  <c r="M6313" s="1"/>
  <c r="P6313" s="1"/>
  <c r="M6314" a="1"/>
  <c r="M6314" s="1"/>
  <c r="P6314" s="1"/>
  <c r="M6315" a="1"/>
  <c r="M6315" s="1"/>
  <c r="P6315" s="1"/>
  <c r="M6316" a="1"/>
  <c r="M6316" s="1"/>
  <c r="P6316" s="1"/>
  <c r="M6317" a="1"/>
  <c r="M6317" s="1"/>
  <c r="P6317" s="1"/>
  <c r="I6317" a="1"/>
  <c r="I6317" s="1"/>
  <c r="I6316" a="1"/>
  <c r="I6316" s="1"/>
  <c r="I6315" a="1"/>
  <c r="I6315" s="1"/>
  <c r="I6314" a="1"/>
  <c r="I6314" s="1"/>
  <c r="I6313" a="1"/>
  <c r="I6313" s="1"/>
  <c r="I6312" a="1"/>
  <c r="I6312" s="1"/>
  <c r="I6311" a="1"/>
  <c r="I6311" s="1"/>
  <c r="I6310" a="1"/>
  <c r="I6310" s="1"/>
  <c r="I6309" a="1"/>
  <c r="I6309" s="1"/>
  <c r="I6308" a="1"/>
  <c r="I6308" s="1"/>
  <c r="I6307" a="1"/>
  <c r="I6307" s="1"/>
  <c r="I6306" a="1"/>
  <c r="I6306" s="1"/>
  <c r="I6305" a="1"/>
  <c r="I6305" s="1"/>
  <c r="I6304" a="1"/>
  <c r="I6304" s="1"/>
  <c r="I6303" a="1"/>
  <c r="I6303" s="1"/>
  <c r="I6302" a="1"/>
  <c r="I6302" s="1"/>
  <c r="I6301" a="1"/>
  <c r="I6301" s="1"/>
  <c r="I6300" a="1"/>
  <c r="I6300" s="1"/>
  <c r="I6299" a="1"/>
  <c r="I6299" s="1"/>
  <c r="I6298" a="1"/>
  <c r="I6298" s="1"/>
  <c r="I6297" a="1"/>
  <c r="I6297" s="1"/>
  <c r="I6296" a="1"/>
  <c r="I6296" s="1"/>
  <c r="I6295" a="1"/>
  <c r="I6295" s="1"/>
  <c r="I6294" a="1"/>
  <c r="I6294" s="1"/>
  <c r="I6293" a="1"/>
  <c r="I6293" s="1"/>
  <c r="I6292" a="1"/>
  <c r="I6292" s="1"/>
  <c r="I6291" a="1"/>
  <c r="I6291" s="1"/>
  <c r="I6290" a="1"/>
  <c r="I6290" s="1"/>
  <c r="I6289" a="1"/>
  <c r="I6289" s="1"/>
  <c r="I6288" a="1"/>
  <c r="I6288" s="1"/>
  <c r="I6287" a="1"/>
  <c r="I6287" s="1"/>
  <c r="I6286" a="1"/>
  <c r="I6286" s="1"/>
  <c r="I6285" a="1"/>
  <c r="I6285" s="1"/>
  <c r="I6284" a="1"/>
  <c r="I6284" s="1"/>
  <c r="I6283" a="1"/>
  <c r="I6283" s="1"/>
  <c r="I6282" a="1"/>
  <c r="I6282" s="1"/>
  <c r="I6281" a="1"/>
  <c r="I6281" s="1"/>
  <c r="I6280" a="1"/>
  <c r="I6280" s="1"/>
  <c r="I6279" a="1"/>
  <c r="I6279" s="1"/>
  <c r="I6278" a="1"/>
  <c r="I6278" s="1"/>
  <c r="I6277" a="1"/>
  <c r="I6277" s="1"/>
  <c r="I6276" a="1"/>
  <c r="I6276" s="1"/>
  <c r="I6275" a="1"/>
  <c r="I6275" s="1"/>
  <c r="I6274" a="1"/>
  <c r="I6274" s="1"/>
  <c r="I6273" a="1"/>
  <c r="I6273" s="1"/>
  <c r="I6272" a="1"/>
  <c r="I6272" s="1"/>
  <c r="I6271" a="1"/>
  <c r="I6271" s="1"/>
  <c r="I6270" a="1"/>
  <c r="I6270" s="1"/>
  <c r="I6269" a="1"/>
  <c r="I6269" s="1"/>
  <c r="I6268" a="1"/>
  <c r="I6268" s="1"/>
  <c r="I6267" a="1"/>
  <c r="I6267" s="1"/>
  <c r="I6266" a="1"/>
  <c r="I6266" s="1"/>
  <c r="I6265" a="1"/>
  <c r="I6265" s="1"/>
  <c r="I6264" a="1"/>
  <c r="I6264" s="1"/>
  <c r="I6263" a="1"/>
  <c r="I6263" s="1"/>
  <c r="I6262" a="1"/>
  <c r="I6262" s="1"/>
  <c r="I6261" a="1"/>
  <c r="I6261" s="1"/>
  <c r="I6260" a="1"/>
  <c r="I6260" s="1"/>
  <c r="I6259" a="1"/>
  <c r="I6259" s="1"/>
  <c r="I6258" a="1"/>
  <c r="I6258" s="1"/>
  <c r="I6257" a="1"/>
  <c r="I6257" s="1"/>
  <c r="I6256" a="1"/>
  <c r="I6256" s="1"/>
  <c r="I6255" a="1"/>
  <c r="I6255" s="1"/>
  <c r="I6254" a="1"/>
  <c r="I6254" s="1"/>
  <c r="I6253" a="1"/>
  <c r="I6253" s="1"/>
  <c r="I6252" a="1"/>
  <c r="I6252" s="1"/>
  <c r="I6251" a="1"/>
  <c r="I6251" s="1"/>
  <c r="I6250" a="1"/>
  <c r="I6250" s="1"/>
  <c r="I6249" a="1"/>
  <c r="I6249" s="1"/>
  <c r="I6248" a="1"/>
  <c r="I6248" s="1"/>
  <c r="I6247" a="1"/>
  <c r="I6247" s="1"/>
  <c r="I6246" a="1"/>
  <c r="I6246" s="1"/>
  <c r="I6245" a="1"/>
  <c r="I6245" s="1"/>
  <c r="I6244" a="1"/>
  <c r="I6244" s="1"/>
  <c r="I6243" a="1"/>
  <c r="I6243" s="1"/>
  <c r="I6242" a="1"/>
  <c r="I6242" s="1"/>
  <c r="I6241" a="1"/>
  <c r="I6241" s="1"/>
  <c r="I6240" a="1"/>
  <c r="I6240" s="1"/>
  <c r="I6239" a="1"/>
  <c r="I6239" s="1"/>
  <c r="I6238" a="1"/>
  <c r="I6238" s="1"/>
  <c r="I6237" a="1"/>
  <c r="I6237" s="1"/>
  <c r="I6236" a="1"/>
  <c r="I6236" s="1"/>
  <c r="I6235" a="1"/>
  <c r="I6235" s="1"/>
  <c r="I6234" a="1"/>
  <c r="I6234" s="1"/>
  <c r="I6233" a="1"/>
  <c r="I6233" s="1"/>
  <c r="I6232" a="1"/>
  <c r="I6232" s="1"/>
  <c r="I6231" a="1"/>
  <c r="I6231" s="1"/>
  <c r="I6230" a="1"/>
  <c r="I6230" s="1"/>
  <c r="I6229" a="1"/>
  <c r="I6229" s="1"/>
  <c r="I6228" a="1"/>
  <c r="I6228" s="1"/>
  <c r="I6227" a="1"/>
  <c r="I6227" s="1"/>
  <c r="I6226" a="1"/>
  <c r="I6226" s="1"/>
  <c r="I6225" a="1"/>
  <c r="I6225" s="1"/>
  <c r="I6224" a="1"/>
  <c r="I6224" s="1"/>
  <c r="I6223" a="1"/>
  <c r="I6223" s="1"/>
  <c r="I6222" a="1"/>
  <c r="I6222" s="1"/>
  <c r="I6221" a="1"/>
  <c r="I6221" s="1"/>
  <c r="I6220" a="1"/>
  <c r="I6220" s="1"/>
  <c r="I6219" a="1"/>
  <c r="I6219" s="1"/>
  <c r="I6218" a="1"/>
  <c r="I6218" s="1"/>
  <c r="I6217" a="1"/>
  <c r="I6217" s="1"/>
  <c r="I6216" a="1"/>
  <c r="I6216" s="1"/>
  <c r="I6215" a="1"/>
  <c r="I6215" s="1"/>
  <c r="I6214" a="1"/>
  <c r="I6214" s="1"/>
  <c r="I6213" a="1"/>
  <c r="I6213" s="1"/>
  <c r="I6212" a="1"/>
  <c r="I6212" s="1"/>
  <c r="I6211" a="1"/>
  <c r="I6211" s="1"/>
  <c r="I6210" a="1"/>
  <c r="I6210" s="1"/>
  <c r="I6209" a="1"/>
  <c r="I6209" s="1"/>
  <c r="I6208" a="1"/>
  <c r="I6208" s="1"/>
  <c r="I6207" a="1"/>
  <c r="I6207" s="1"/>
  <c r="I6206" a="1"/>
  <c r="I6206" s="1"/>
  <c r="I6205" a="1"/>
  <c r="I6205" s="1"/>
  <c r="I6204" a="1"/>
  <c r="I6204" s="1"/>
  <c r="I6203" a="1"/>
  <c r="I6203" s="1"/>
  <c r="I6202" a="1"/>
  <c r="I6202" s="1"/>
  <c r="I6201" a="1"/>
  <c r="I6201" s="1"/>
  <c r="I6200" a="1"/>
  <c r="I6200" s="1"/>
  <c r="I6199" a="1"/>
  <c r="I6199" s="1"/>
  <c r="I6198" a="1"/>
  <c r="I6198" s="1"/>
  <c r="I6197" a="1"/>
  <c r="I6197" s="1"/>
  <c r="I6196" a="1"/>
  <c r="I6196" s="1"/>
  <c r="I6195" a="1"/>
  <c r="I6195" s="1"/>
  <c r="I6194" a="1"/>
  <c r="I6194" s="1"/>
  <c r="I6193" a="1"/>
  <c r="I6193" s="1"/>
  <c r="I6192" a="1"/>
  <c r="I6192" s="1"/>
  <c r="I6191" a="1"/>
  <c r="I6191" s="1"/>
  <c r="I6190" a="1"/>
  <c r="I6190" s="1"/>
  <c r="I6189" a="1"/>
  <c r="I6189" s="1"/>
  <c r="I6188" a="1"/>
  <c r="I6188" s="1"/>
  <c r="I6187" a="1"/>
  <c r="I6187" s="1"/>
  <c r="I6186" a="1"/>
  <c r="I6186" s="1"/>
  <c r="I6185" a="1"/>
  <c r="I6185" s="1"/>
  <c r="I6184" a="1"/>
  <c r="I6184" s="1"/>
  <c r="I6183" a="1"/>
  <c r="I6183" s="1"/>
  <c r="I6182" a="1"/>
  <c r="I6182" s="1"/>
  <c r="I6181" a="1"/>
  <c r="I6181" s="1"/>
  <c r="I6180" a="1"/>
  <c r="I6180" s="1"/>
  <c r="I6179" a="1"/>
  <c r="I6179" s="1"/>
  <c r="I6178" a="1"/>
  <c r="I6178" s="1"/>
  <c r="I6177" a="1"/>
  <c r="I6177" s="1"/>
  <c r="I6176" a="1"/>
  <c r="I6176" s="1"/>
  <c r="I6175" a="1"/>
  <c r="I6175" s="1"/>
  <c r="I6174" a="1"/>
  <c r="I6174" s="1"/>
  <c r="I6173" a="1"/>
  <c r="I6173" s="1"/>
  <c r="I6172" a="1"/>
  <c r="I6172" s="1"/>
  <c r="I6171" a="1"/>
  <c r="I6171" s="1"/>
  <c r="I6170" a="1"/>
  <c r="I6170" s="1"/>
  <c r="I6169" a="1"/>
  <c r="I6169" s="1"/>
  <c r="I6168" a="1"/>
  <c r="I6168" s="1"/>
  <c r="I6167" a="1"/>
  <c r="I6167" s="1"/>
  <c r="I6166" a="1"/>
  <c r="I6166" s="1"/>
  <c r="I6165" a="1"/>
  <c r="I6165" s="1"/>
  <c r="I6164" a="1"/>
  <c r="I6164" s="1"/>
  <c r="I6163" a="1"/>
  <c r="I6163" s="1"/>
  <c r="I6162" a="1"/>
  <c r="I6162" s="1"/>
  <c r="I6161" a="1"/>
  <c r="I6161" s="1"/>
  <c r="I6160" a="1"/>
  <c r="I6160" s="1"/>
  <c r="I6159" a="1"/>
  <c r="I6159" s="1"/>
  <c r="I6158" a="1"/>
  <c r="I6158" s="1"/>
  <c r="I6157" a="1"/>
  <c r="I6157" s="1"/>
  <c r="I6156" a="1"/>
  <c r="I6156" s="1"/>
  <c r="I6155" a="1"/>
  <c r="I6155" s="1"/>
  <c r="I6154" a="1"/>
  <c r="I6154" s="1"/>
  <c r="I6153" a="1"/>
  <c r="I6153" s="1"/>
  <c r="I6152" a="1"/>
  <c r="I6152" s="1"/>
  <c r="I6151" a="1"/>
  <c r="I6151" s="1"/>
  <c r="I6150" a="1"/>
  <c r="I6150" s="1"/>
  <c r="I6149" a="1"/>
  <c r="I6149" s="1"/>
  <c r="I6148" a="1"/>
  <c r="I6148" s="1"/>
  <c r="I6147" a="1"/>
  <c r="I6147" s="1"/>
  <c r="I6146" a="1"/>
  <c r="I6146" s="1"/>
  <c r="I6145" a="1"/>
  <c r="I6145" s="1"/>
  <c r="I6144" a="1"/>
  <c r="I6144" s="1"/>
  <c r="I6143" a="1"/>
  <c r="I6143" s="1"/>
  <c r="I6142" a="1"/>
  <c r="I6142" s="1"/>
  <c r="I6141" a="1"/>
  <c r="I6141" s="1"/>
  <c r="I6140" a="1"/>
  <c r="I6140" s="1"/>
  <c r="I6139" a="1"/>
  <c r="I6139" s="1"/>
  <c r="I6138" a="1"/>
  <c r="I6138" s="1"/>
  <c r="I6137" a="1"/>
  <c r="I6137" s="1"/>
  <c r="I6136" a="1"/>
  <c r="I6136" s="1"/>
  <c r="I6135" a="1"/>
  <c r="I6135" s="1"/>
  <c r="I6134" a="1"/>
  <c r="I6134" s="1"/>
  <c r="I6133" a="1"/>
  <c r="I6133" s="1"/>
  <c r="I6132" a="1"/>
  <c r="I6132" s="1"/>
  <c r="I6131" a="1"/>
  <c r="I6131" s="1"/>
  <c r="I6130" a="1"/>
  <c r="I6130" s="1"/>
  <c r="I6129" a="1"/>
  <c r="I6129" s="1"/>
  <c r="I6128" a="1"/>
  <c r="I6128" s="1"/>
  <c r="I6127" a="1"/>
  <c r="I6127" s="1"/>
  <c r="I6126" a="1"/>
  <c r="I6126" s="1"/>
  <c r="I6125" a="1"/>
  <c r="I6125" s="1"/>
  <c r="I6124" a="1"/>
  <c r="I6124" s="1"/>
  <c r="I6123" a="1"/>
  <c r="I6123" s="1"/>
  <c r="I6122" a="1"/>
  <c r="I6122" s="1"/>
  <c r="I6121" a="1"/>
  <c r="I6121" s="1"/>
  <c r="I6120" a="1"/>
  <c r="I6120" s="1"/>
  <c r="I6119" a="1"/>
  <c r="I6119" s="1"/>
  <c r="I6118" a="1"/>
  <c r="I6118" s="1"/>
  <c r="I6117" a="1"/>
  <c r="I6117" s="1"/>
  <c r="I6116" a="1"/>
  <c r="I6116" s="1"/>
  <c r="I6115" a="1"/>
  <c r="I6115" s="1"/>
  <c r="I6114" a="1"/>
  <c r="I6114" s="1"/>
  <c r="I6113" a="1"/>
  <c r="I6113" s="1"/>
  <c r="I6112" a="1"/>
  <c r="I6112" s="1"/>
  <c r="I6111" a="1"/>
  <c r="I6111" s="1"/>
  <c r="I6110" a="1"/>
  <c r="I6110" s="1"/>
  <c r="I6109" a="1"/>
  <c r="I6109" s="1"/>
  <c r="I6108" a="1"/>
  <c r="I6108" s="1"/>
  <c r="I6107" a="1"/>
  <c r="I6107" s="1"/>
  <c r="I6106" a="1"/>
  <c r="I6106" s="1"/>
  <c r="I6105" a="1"/>
  <c r="I6105" s="1"/>
  <c r="I6104" a="1"/>
  <c r="I6104" s="1"/>
  <c r="I6103" a="1"/>
  <c r="I6103" s="1"/>
  <c r="I6102" a="1"/>
  <c r="I6102" s="1"/>
  <c r="I6101" a="1"/>
  <c r="I6101" s="1"/>
  <c r="I6100" a="1"/>
  <c r="I6100" s="1"/>
  <c r="I6099" a="1"/>
  <c r="I6099" s="1"/>
  <c r="I6098" a="1"/>
  <c r="I6098" s="1"/>
  <c r="I6097" a="1"/>
  <c r="I6097" s="1"/>
  <c r="I6096" a="1"/>
  <c r="I6096" s="1"/>
  <c r="I6095" a="1"/>
  <c r="I6095" s="1"/>
  <c r="I6094" a="1"/>
  <c r="I6094" s="1"/>
  <c r="I6093" a="1"/>
  <c r="I6093" s="1"/>
  <c r="I6092" a="1"/>
  <c r="I6092" s="1"/>
  <c r="I6091" a="1"/>
  <c r="I6091" s="1"/>
  <c r="I6090" a="1"/>
  <c r="I6090" s="1"/>
  <c r="I6089" a="1"/>
  <c r="I6089" s="1"/>
  <c r="I6088" a="1"/>
  <c r="I6088" s="1"/>
  <c r="I6087" a="1"/>
  <c r="I6087" s="1"/>
  <c r="I6086" a="1"/>
  <c r="I6086" s="1"/>
  <c r="I6085" a="1"/>
  <c r="I6085" s="1"/>
  <c r="I6084" a="1"/>
  <c r="I6084" s="1"/>
  <c r="I6083" a="1"/>
  <c r="I6083" s="1"/>
  <c r="I6082" a="1"/>
  <c r="I6082" s="1"/>
  <c r="I6081" a="1"/>
  <c r="I6081" s="1"/>
  <c r="I6080" a="1"/>
  <c r="I6080" s="1"/>
  <c r="I6079" a="1"/>
  <c r="I6079" s="1"/>
  <c r="I6078" a="1"/>
  <c r="I6078" s="1"/>
  <c r="I6077" a="1"/>
  <c r="I6077" s="1"/>
  <c r="I6076" a="1"/>
  <c r="I6076" s="1"/>
  <c r="I6075" a="1"/>
  <c r="I6075" s="1"/>
  <c r="I6074" a="1"/>
  <c r="I6074" s="1"/>
  <c r="I6073" a="1"/>
  <c r="I6073" s="1"/>
  <c r="I6072" a="1"/>
  <c r="I6072" s="1"/>
  <c r="I6071" a="1"/>
  <c r="I6071" s="1"/>
  <c r="I6070" a="1"/>
  <c r="I6070" s="1"/>
  <c r="I6069" a="1"/>
  <c r="I6069" s="1"/>
  <c r="I6068" a="1"/>
  <c r="I6068" s="1"/>
  <c r="I6067" a="1"/>
  <c r="I6067" s="1"/>
  <c r="I6066" a="1"/>
  <c r="I6066" s="1"/>
  <c r="I6065" a="1"/>
  <c r="I6065" s="1"/>
  <c r="I6064" a="1"/>
  <c r="I6064" s="1"/>
  <c r="I6063" a="1"/>
  <c r="I6063" s="1"/>
  <c r="I6062" a="1"/>
  <c r="I6062" s="1"/>
  <c r="I6061" a="1"/>
  <c r="I6061" s="1"/>
  <c r="I6060" a="1"/>
  <c r="I6060" s="1"/>
  <c r="I6059" a="1"/>
  <c r="I6059" s="1"/>
  <c r="I6058" a="1"/>
  <c r="I6058" s="1"/>
  <c r="I6057" a="1"/>
  <c r="I6057" s="1"/>
  <c r="I6056" a="1"/>
  <c r="I6056" s="1"/>
  <c r="I6055" a="1"/>
  <c r="I6055" s="1"/>
  <c r="I6054" a="1"/>
  <c r="I6054" s="1"/>
  <c r="I6053" a="1"/>
  <c r="I6053" s="1"/>
  <c r="I6052" a="1"/>
  <c r="I6052" s="1"/>
  <c r="I6051" a="1"/>
  <c r="I6051" s="1"/>
  <c r="I6050" a="1"/>
  <c r="I6050" s="1"/>
  <c r="I6049" a="1"/>
  <c r="I6049" s="1"/>
  <c r="I6048" a="1"/>
  <c r="I6048" s="1"/>
  <c r="I6047" a="1"/>
  <c r="I6047" s="1"/>
  <c r="I6046" a="1"/>
  <c r="I6046" s="1"/>
  <c r="I6045" a="1"/>
  <c r="I6045" s="1"/>
  <c r="I6044" a="1"/>
  <c r="I6044" s="1"/>
  <c r="I6043" a="1"/>
  <c r="I6043" s="1"/>
  <c r="I6042" a="1"/>
  <c r="I6042" s="1"/>
  <c r="I6041" a="1"/>
  <c r="I6041" s="1"/>
  <c r="I6040" a="1"/>
  <c r="I6040" s="1"/>
  <c r="I6039" a="1"/>
  <c r="I6039" s="1"/>
  <c r="I6038" a="1"/>
  <c r="I6038" s="1"/>
  <c r="I6037" a="1"/>
  <c r="I6037" s="1"/>
  <c r="I6036" a="1"/>
  <c r="I6036" s="1"/>
  <c r="I6035" a="1"/>
  <c r="I6035" s="1"/>
  <c r="I6034" a="1"/>
  <c r="I6034" s="1"/>
  <c r="I6033" a="1"/>
  <c r="I6033" s="1"/>
  <c r="I6032" a="1"/>
  <c r="I6032" s="1"/>
  <c r="I6031" a="1"/>
  <c r="I6031" s="1"/>
  <c r="I6030" a="1"/>
  <c r="I6030" s="1"/>
  <c r="I6029" a="1"/>
  <c r="I6029" s="1"/>
  <c r="I6028" a="1"/>
  <c r="I6028" s="1"/>
  <c r="I6027" a="1"/>
  <c r="I6027" s="1"/>
  <c r="I6026" a="1"/>
  <c r="I6026" s="1"/>
  <c r="I6025" a="1"/>
  <c r="I6025" s="1"/>
  <c r="I6024" a="1"/>
  <c r="I6024" s="1"/>
  <c r="I6023" a="1"/>
  <c r="I6023" s="1"/>
  <c r="I6022" a="1"/>
  <c r="I6022" s="1"/>
  <c r="I6021" a="1"/>
  <c r="I6021" s="1"/>
  <c r="I6020" a="1"/>
  <c r="I6020" s="1"/>
  <c r="I6019" a="1"/>
  <c r="I6019" s="1"/>
  <c r="I6018" a="1"/>
  <c r="I6018" s="1"/>
  <c r="I6017" a="1"/>
  <c r="I6017" s="1"/>
  <c r="I6016" a="1"/>
  <c r="I6016" s="1"/>
  <c r="I6015" a="1"/>
  <c r="I6015" s="1"/>
  <c r="I6014" a="1"/>
  <c r="I6014" s="1"/>
  <c r="I6013" a="1"/>
  <c r="I6013" s="1"/>
  <c r="I6012" a="1"/>
  <c r="I6012" s="1"/>
  <c r="I6011" a="1"/>
  <c r="I6011" s="1"/>
  <c r="I6010" a="1"/>
  <c r="I6010" s="1"/>
  <c r="I6009" a="1"/>
  <c r="I6009" s="1"/>
  <c r="I6008" a="1"/>
  <c r="I6008" s="1"/>
  <c r="I6007" a="1"/>
  <c r="I6007" s="1"/>
  <c r="I6006" a="1"/>
  <c r="I6006" s="1"/>
  <c r="I6005" a="1"/>
  <c r="I6005" s="1"/>
  <c r="I6004" a="1"/>
  <c r="I6004" s="1"/>
  <c r="I6003" a="1"/>
  <c r="I6003" s="1"/>
  <c r="I6002" a="1"/>
  <c r="I6002" s="1"/>
  <c r="I6001" a="1"/>
  <c r="I6001" s="1"/>
  <c r="I6000" a="1"/>
  <c r="I6000" s="1"/>
  <c r="I5999" a="1"/>
  <c r="I5999" s="1"/>
  <c r="I5998" a="1"/>
  <c r="I5998" s="1"/>
  <c r="I5997" a="1"/>
  <c r="I5997" s="1"/>
  <c r="I5996" a="1"/>
  <c r="I5996" s="1"/>
  <c r="I5995" a="1"/>
  <c r="I5995" s="1"/>
  <c r="I5994" a="1"/>
  <c r="I5994" s="1"/>
  <c r="I5993" a="1"/>
  <c r="I5993" s="1"/>
  <c r="I5992" a="1"/>
  <c r="I5992" s="1"/>
  <c r="I5991" a="1"/>
  <c r="I5991" s="1"/>
  <c r="I5990" a="1"/>
  <c r="I5990" s="1"/>
  <c r="I5989" a="1"/>
  <c r="I5989" s="1"/>
  <c r="I5988" a="1"/>
  <c r="I5988" s="1"/>
  <c r="I5987" a="1"/>
  <c r="I5987" s="1"/>
  <c r="I5986" a="1"/>
  <c r="I5986" s="1"/>
  <c r="I5985" a="1"/>
  <c r="I5985" s="1"/>
  <c r="I5984" a="1"/>
  <c r="I5984" s="1"/>
  <c r="I5983" a="1"/>
  <c r="I5983" s="1"/>
  <c r="I5982" a="1"/>
  <c r="I5982" s="1"/>
  <c r="I5981" a="1"/>
  <c r="I5981" s="1"/>
  <c r="I5980" a="1"/>
  <c r="I5980" s="1"/>
  <c r="I5979" a="1"/>
  <c r="I5979" s="1"/>
  <c r="I5978" a="1"/>
  <c r="I5978" s="1"/>
  <c r="I5977" a="1"/>
  <c r="I5977" s="1"/>
  <c r="I5976" a="1"/>
  <c r="I5976" s="1"/>
  <c r="I5975" a="1"/>
  <c r="I5975" s="1"/>
  <c r="I5974" a="1"/>
  <c r="I5974" s="1"/>
  <c r="I5973" a="1"/>
  <c r="I5973" s="1"/>
  <c r="I5972" a="1"/>
  <c r="I5972" s="1"/>
  <c r="I5971" a="1"/>
  <c r="I5971" s="1"/>
  <c r="I5970" a="1"/>
  <c r="I5970" s="1"/>
  <c r="I5969" a="1"/>
  <c r="I5969" s="1"/>
  <c r="I5968" a="1"/>
  <c r="I5968" s="1"/>
  <c r="I5967" a="1"/>
  <c r="I5967" s="1"/>
  <c r="I5966" a="1"/>
  <c r="I5966" s="1"/>
  <c r="I5965" a="1"/>
  <c r="I5965" s="1"/>
  <c r="I5964" a="1"/>
  <c r="I5964" s="1"/>
  <c r="I5963" a="1"/>
  <c r="I5963" s="1"/>
  <c r="I5962" a="1"/>
  <c r="I5962" s="1"/>
  <c r="I5961" a="1"/>
  <c r="I5961" s="1"/>
  <c r="I5960" a="1"/>
  <c r="I5960" s="1"/>
  <c r="I5959" a="1"/>
  <c r="I5959" s="1"/>
  <c r="I5958" a="1"/>
  <c r="I5958" s="1"/>
  <c r="I5957" a="1"/>
  <c r="I5957" s="1"/>
  <c r="I5956" a="1"/>
  <c r="I5956" s="1"/>
  <c r="I5955" a="1"/>
  <c r="I5955" s="1"/>
  <c r="I5954" a="1"/>
  <c r="I5954" s="1"/>
  <c r="I5953" a="1"/>
  <c r="I5953" s="1"/>
  <c r="I5952" a="1"/>
  <c r="I5952" s="1"/>
  <c r="I5951" a="1"/>
  <c r="I5951" s="1"/>
  <c r="I5950" a="1"/>
  <c r="I5950" s="1"/>
  <c r="I5949" a="1"/>
  <c r="I5949" s="1"/>
  <c r="I5948" a="1"/>
  <c r="I5948" s="1"/>
  <c r="I5947" a="1"/>
  <c r="I5947" s="1"/>
  <c r="I5946" a="1"/>
  <c r="I5946" s="1"/>
  <c r="I5945" a="1"/>
  <c r="I5945" s="1"/>
  <c r="I5944" a="1"/>
  <c r="I5944" s="1"/>
  <c r="I5943" a="1"/>
  <c r="I5943" s="1"/>
  <c r="I5942" a="1"/>
  <c r="I5942" s="1"/>
  <c r="I5941" a="1"/>
  <c r="I5941" s="1"/>
  <c r="I5940" a="1"/>
  <c r="I5940" s="1"/>
  <c r="I5939" a="1"/>
  <c r="I5939" s="1"/>
  <c r="I5938" a="1"/>
  <c r="I5938" s="1"/>
  <c r="I5937" a="1"/>
  <c r="I5937" s="1"/>
  <c r="I5936" a="1"/>
  <c r="I5936" s="1"/>
  <c r="I5935" a="1"/>
  <c r="I5935" s="1"/>
  <c r="I5934" a="1"/>
  <c r="I5934" s="1"/>
  <c r="I5933" a="1"/>
  <c r="I5933" s="1"/>
  <c r="I5932" a="1"/>
  <c r="I5932" s="1"/>
  <c r="I5931" a="1"/>
  <c r="I5931" s="1"/>
  <c r="I5930" a="1"/>
  <c r="I5930" s="1"/>
  <c r="I5929" a="1"/>
  <c r="I5929" s="1"/>
  <c r="I5928" a="1"/>
  <c r="I5928" s="1"/>
  <c r="I5927" a="1"/>
  <c r="I5927" s="1"/>
  <c r="I5926" a="1"/>
  <c r="I5926" s="1"/>
  <c r="I5925" a="1"/>
  <c r="I5925" s="1"/>
  <c r="I5924" a="1"/>
  <c r="I5924" s="1"/>
  <c r="I5923" a="1"/>
  <c r="I5923" s="1"/>
  <c r="I5922" a="1"/>
  <c r="I5922" s="1"/>
  <c r="I5921" a="1"/>
  <c r="I5921" s="1"/>
  <c r="I5920" a="1"/>
  <c r="I5920" s="1"/>
  <c r="I5919" a="1"/>
  <c r="I5919" s="1"/>
  <c r="I5918" a="1"/>
  <c r="I5918" s="1"/>
  <c r="I5917" a="1"/>
  <c r="I5917" s="1"/>
  <c r="I5916" a="1"/>
  <c r="I5916" s="1"/>
  <c r="I5915" a="1"/>
  <c r="I5915" s="1"/>
  <c r="I5914" a="1"/>
  <c r="I5914" s="1"/>
  <c r="I5913" a="1"/>
  <c r="I5913" s="1"/>
  <c r="I5912" a="1"/>
  <c r="I5912" s="1"/>
  <c r="I5911" a="1"/>
  <c r="I5911" s="1"/>
  <c r="I5910" a="1"/>
  <c r="I5910" s="1"/>
  <c r="I5909" a="1"/>
  <c r="I5909" s="1"/>
  <c r="I5908" a="1"/>
  <c r="I5908" s="1"/>
  <c r="I5907" a="1"/>
  <c r="I5907" s="1"/>
  <c r="I5906" a="1"/>
  <c r="I5906" s="1"/>
  <c r="I5905" a="1"/>
  <c r="I5905" s="1"/>
  <c r="I5904" a="1"/>
  <c r="I5904" s="1"/>
  <c r="I5903" a="1"/>
  <c r="I5903" s="1"/>
  <c r="I5902" a="1"/>
  <c r="I5902" s="1"/>
  <c r="I5901" a="1"/>
  <c r="I5901" s="1"/>
  <c r="I5900" a="1"/>
  <c r="I5900" s="1"/>
  <c r="I5899" a="1"/>
  <c r="I5899" s="1"/>
  <c r="I5898" a="1"/>
  <c r="I5898" s="1"/>
  <c r="I5897" a="1"/>
  <c r="I5897" s="1"/>
  <c r="I5896" a="1"/>
  <c r="I5896" s="1"/>
  <c r="I5895" a="1"/>
  <c r="I5895" s="1"/>
  <c r="I5894" a="1"/>
  <c r="I5894" s="1"/>
  <c r="I5893" a="1"/>
  <c r="I5893" s="1"/>
  <c r="I5892" a="1"/>
  <c r="I5892" s="1"/>
  <c r="I5891" a="1"/>
  <c r="I5891" s="1"/>
  <c r="I5890" a="1"/>
  <c r="I5890" s="1"/>
  <c r="I5889" a="1"/>
  <c r="I5889" s="1"/>
  <c r="I5888" a="1"/>
  <c r="I5888" s="1"/>
  <c r="I5887" a="1"/>
  <c r="I5887" s="1"/>
  <c r="I5886" a="1"/>
  <c r="I5886" s="1"/>
  <c r="I5885" a="1"/>
  <c r="I5885" s="1"/>
  <c r="I5884" a="1"/>
  <c r="I5884" s="1"/>
  <c r="I5883" a="1"/>
  <c r="I5883" s="1"/>
  <c r="I5882" a="1"/>
  <c r="I5882" s="1"/>
  <c r="I5881" a="1"/>
  <c r="I5881" s="1"/>
  <c r="I5880" a="1"/>
  <c r="I5880" s="1"/>
  <c r="I5879" a="1"/>
  <c r="I5879" s="1"/>
  <c r="I5878" a="1"/>
  <c r="I5878" s="1"/>
  <c r="I5877" a="1"/>
  <c r="I5877" s="1"/>
  <c r="I5876" a="1"/>
  <c r="I5876" s="1"/>
  <c r="I5875" a="1"/>
  <c r="I5875" s="1"/>
  <c r="I5874" a="1"/>
  <c r="I5874" s="1"/>
  <c r="I5873" a="1"/>
  <c r="I5873" s="1"/>
  <c r="I5872" a="1"/>
  <c r="I5872" s="1"/>
  <c r="I5871" a="1"/>
  <c r="I5871" s="1"/>
  <c r="I5870" a="1"/>
  <c r="I5870" s="1"/>
  <c r="I5869" a="1"/>
  <c r="I5869" s="1"/>
  <c r="I5868" a="1"/>
  <c r="I5868" s="1"/>
  <c r="I5867" a="1"/>
  <c r="I5867" s="1"/>
  <c r="I5866" a="1"/>
  <c r="I5866" s="1"/>
  <c r="I5865" a="1"/>
  <c r="I5865" s="1"/>
  <c r="I5864" a="1"/>
  <c r="I5864" s="1"/>
  <c r="I5863" a="1"/>
  <c r="I5863" s="1"/>
  <c r="I5862" a="1"/>
  <c r="I5862" s="1"/>
  <c r="I5861" a="1"/>
  <c r="I5861" s="1"/>
  <c r="I5860" a="1"/>
  <c r="I5860" s="1"/>
  <c r="I5859" a="1"/>
  <c r="I5859" s="1"/>
  <c r="I5858" a="1"/>
  <c r="I5858" s="1"/>
  <c r="I5857" a="1"/>
  <c r="I5857" s="1"/>
  <c r="I5856" a="1"/>
  <c r="I5856" s="1"/>
  <c r="I5855" a="1"/>
  <c r="I5855" s="1"/>
  <c r="I5854" a="1"/>
  <c r="I5854" s="1"/>
  <c r="I5853" a="1"/>
  <c r="I5853" s="1"/>
  <c r="I5852" a="1"/>
  <c r="I5852" s="1"/>
  <c r="I5851" a="1"/>
  <c r="I5851" s="1"/>
  <c r="I5850" a="1"/>
  <c r="I5850" s="1"/>
  <c r="I5849" a="1"/>
  <c r="I5849" s="1"/>
  <c r="I5848" a="1"/>
  <c r="I5848" s="1"/>
  <c r="I5847" a="1"/>
  <c r="I5847" s="1"/>
  <c r="I5846" a="1"/>
  <c r="I5846" s="1"/>
  <c r="I5845" a="1"/>
  <c r="I5845" s="1"/>
  <c r="I5844" a="1"/>
  <c r="I5844" s="1"/>
  <c r="I5843" a="1"/>
  <c r="I5843" s="1"/>
  <c r="I5842" a="1"/>
  <c r="I5842" s="1"/>
  <c r="I5841" a="1"/>
  <c r="I5841" s="1"/>
  <c r="I5840" a="1"/>
  <c r="I5840" s="1"/>
  <c r="I5839" a="1"/>
  <c r="I5839" s="1"/>
  <c r="I5838" a="1"/>
  <c r="I5838" s="1"/>
  <c r="I5837" a="1"/>
  <c r="I5837" s="1"/>
  <c r="I5836" a="1"/>
  <c r="I5836" s="1"/>
  <c r="I5835" a="1"/>
  <c r="I5835" s="1"/>
  <c r="I5834" a="1"/>
  <c r="I5834" s="1"/>
  <c r="I5833" a="1"/>
  <c r="I5833" s="1"/>
  <c r="I5832" a="1"/>
  <c r="I5832" s="1"/>
  <c r="I5831" a="1"/>
  <c r="I5831" s="1"/>
  <c r="I5830" a="1"/>
  <c r="I5830" s="1"/>
  <c r="I5829" a="1"/>
  <c r="I5829" s="1"/>
  <c r="I5828" a="1"/>
  <c r="I5828" s="1"/>
  <c r="I5827" a="1"/>
  <c r="I5827" s="1"/>
  <c r="I5826" a="1"/>
  <c r="I5826" s="1"/>
  <c r="I5825" a="1"/>
  <c r="I5825" s="1"/>
  <c r="I5824" a="1"/>
  <c r="I5824" s="1"/>
  <c r="I5823" a="1"/>
  <c r="I5823" s="1"/>
  <c r="I5822" a="1"/>
  <c r="I5822" s="1"/>
  <c r="I5821" a="1"/>
  <c r="I5821" s="1"/>
  <c r="I5820" a="1"/>
  <c r="I5820" s="1"/>
  <c r="I5819" a="1"/>
  <c r="I5819" s="1"/>
  <c r="I5818" a="1"/>
  <c r="I5818" s="1"/>
  <c r="I5817" a="1"/>
  <c r="I5817" s="1"/>
  <c r="I5816" a="1"/>
  <c r="I5816" s="1"/>
  <c r="I5815" a="1"/>
  <c r="I5815" s="1"/>
  <c r="I5814" a="1"/>
  <c r="I5814" s="1"/>
  <c r="I5813" a="1"/>
  <c r="I5813" s="1"/>
  <c r="I5812" a="1"/>
  <c r="I5812" s="1"/>
  <c r="I5811" a="1"/>
  <c r="I5811" s="1"/>
  <c r="I5810" a="1"/>
  <c r="I5810" s="1"/>
  <c r="I5809" a="1"/>
  <c r="I5809" s="1"/>
  <c r="I5808" a="1"/>
  <c r="I5808" s="1"/>
  <c r="I5807" a="1"/>
  <c r="I5807" s="1"/>
  <c r="I5806" a="1"/>
  <c r="I5806" s="1"/>
  <c r="I5805" a="1"/>
  <c r="I5805" s="1"/>
  <c r="I5804" a="1"/>
  <c r="I5804" s="1"/>
  <c r="I5803" a="1"/>
  <c r="I5803" s="1"/>
  <c r="I5802" a="1"/>
  <c r="I5802" s="1"/>
  <c r="I5801" a="1"/>
  <c r="I5801" s="1"/>
  <c r="I5800" a="1"/>
  <c r="I5800" s="1"/>
  <c r="I5799" a="1"/>
  <c r="I5799" s="1"/>
  <c r="I5798" a="1"/>
  <c r="I5798" s="1"/>
  <c r="I5797" a="1"/>
  <c r="I5797" s="1"/>
  <c r="I5796" a="1"/>
  <c r="I5796" s="1"/>
  <c r="I5795" a="1"/>
  <c r="I5795" s="1"/>
  <c r="I5794" a="1"/>
  <c r="I5794" s="1"/>
  <c r="I5793" a="1"/>
  <c r="I5793" s="1"/>
  <c r="I5792" a="1"/>
  <c r="I5792" s="1"/>
  <c r="I5791" a="1"/>
  <c r="I5791" s="1"/>
  <c r="I5790" a="1"/>
  <c r="I5790" s="1"/>
  <c r="I5789" a="1"/>
  <c r="I5789" s="1"/>
  <c r="I5788" a="1"/>
  <c r="I5788" s="1"/>
  <c r="I5787" a="1"/>
  <c r="I5787" s="1"/>
  <c r="I5786" a="1"/>
  <c r="I5786" s="1"/>
  <c r="I5785" a="1"/>
  <c r="I5785" s="1"/>
  <c r="I5784" a="1"/>
  <c r="I5784" s="1"/>
  <c r="I5783" a="1"/>
  <c r="I5783" s="1"/>
  <c r="I5782" a="1"/>
  <c r="I5782" s="1"/>
  <c r="I5781" a="1"/>
  <c r="I5781" s="1"/>
  <c r="I5780" a="1"/>
  <c r="I5780" s="1"/>
  <c r="I5779" a="1"/>
  <c r="I5779" s="1"/>
  <c r="I5778" a="1"/>
  <c r="I5778" s="1"/>
  <c r="I5777" a="1"/>
  <c r="I5777" s="1"/>
  <c r="I5776" a="1"/>
  <c r="I5776" s="1"/>
  <c r="I5775" a="1"/>
  <c r="I5775" s="1"/>
  <c r="I5774" a="1"/>
  <c r="I5774" s="1"/>
  <c r="I5773" a="1"/>
  <c r="I5773" s="1"/>
  <c r="I5772" a="1"/>
  <c r="I5772" s="1"/>
  <c r="I5771" a="1"/>
  <c r="I5771" s="1"/>
  <c r="I5770" a="1"/>
  <c r="I5770" s="1"/>
  <c r="I5769" a="1"/>
  <c r="I5769" s="1"/>
  <c r="I5768" a="1"/>
  <c r="I5768" s="1"/>
  <c r="I5767" a="1"/>
  <c r="I5767" s="1"/>
  <c r="I5766" a="1"/>
  <c r="I5766" s="1"/>
  <c r="I5765" a="1"/>
  <c r="I5765" s="1"/>
  <c r="I5764" a="1"/>
  <c r="I5764" s="1"/>
  <c r="I5763" a="1"/>
  <c r="I5763" s="1"/>
  <c r="I5762" a="1"/>
  <c r="I5762" s="1"/>
  <c r="I5761" a="1"/>
  <c r="I5761" s="1"/>
  <c r="I5760" a="1"/>
  <c r="I5760" s="1"/>
  <c r="I5759" a="1"/>
  <c r="I5759" s="1"/>
  <c r="I5758" a="1"/>
  <c r="I5758" s="1"/>
  <c r="I5757" a="1"/>
  <c r="I5757" s="1"/>
  <c r="I5756" a="1"/>
  <c r="I5756" s="1"/>
  <c r="I5755" a="1"/>
  <c r="I5755" s="1"/>
  <c r="I5754" a="1"/>
  <c r="I5754" s="1"/>
  <c r="I5753" a="1"/>
  <c r="I5753" s="1"/>
  <c r="I5752" a="1"/>
  <c r="I5752" s="1"/>
  <c r="I5751" a="1"/>
  <c r="I5751" s="1"/>
  <c r="I5750" a="1"/>
  <c r="I5750" s="1"/>
  <c r="I5749" a="1"/>
  <c r="I5749" s="1"/>
  <c r="I5748" a="1"/>
  <c r="I5748" s="1"/>
  <c r="I5747" a="1"/>
  <c r="I5747" s="1"/>
  <c r="I5746" a="1"/>
  <c r="I5746" s="1"/>
  <c r="I5745" a="1"/>
  <c r="I5745" s="1"/>
  <c r="I5744" a="1"/>
  <c r="I5744" s="1"/>
  <c r="I5743" a="1"/>
  <c r="I5743" s="1"/>
  <c r="I5742" a="1"/>
  <c r="I5742" s="1"/>
  <c r="I5741" a="1"/>
  <c r="I5741" s="1"/>
  <c r="I5740" a="1"/>
  <c r="I5740" s="1"/>
  <c r="I5739" a="1"/>
  <c r="I5739" s="1"/>
  <c r="I5738" a="1"/>
  <c r="I5738" s="1"/>
  <c r="I5737" a="1"/>
  <c r="I5737" s="1"/>
  <c r="I5736" a="1"/>
  <c r="I5736" s="1"/>
  <c r="I5735" a="1"/>
  <c r="I5735" s="1"/>
  <c r="I5734" a="1"/>
  <c r="I5734" s="1"/>
  <c r="I5733" a="1"/>
  <c r="I5733" s="1"/>
  <c r="I5732" a="1"/>
  <c r="I5732" s="1"/>
  <c r="I5731" a="1"/>
  <c r="I5731" s="1"/>
  <c r="I5730" a="1"/>
  <c r="I5730" s="1"/>
  <c r="I5729" a="1"/>
  <c r="I5729" s="1"/>
  <c r="I5728" a="1"/>
  <c r="I5728" s="1"/>
  <c r="I5727" a="1"/>
  <c r="I5727" s="1"/>
  <c r="I5726" a="1"/>
  <c r="I5726" s="1"/>
  <c r="I5725" a="1"/>
  <c r="I5725" s="1"/>
  <c r="I5724" a="1"/>
  <c r="I5724" s="1"/>
  <c r="I5723" a="1"/>
  <c r="I5723" s="1"/>
  <c r="I5722" a="1"/>
  <c r="I5722" s="1"/>
  <c r="I5721" a="1"/>
  <c r="I5721" s="1"/>
  <c r="I5720" a="1"/>
  <c r="I5720" s="1"/>
  <c r="I5719" a="1"/>
  <c r="I5719" s="1"/>
  <c r="I5718" a="1"/>
  <c r="I5718" s="1"/>
  <c r="I5717" a="1"/>
  <c r="I5717" s="1"/>
  <c r="I5716" a="1"/>
  <c r="I5716" s="1"/>
  <c r="I5715" a="1"/>
  <c r="I5715" s="1"/>
  <c r="I5714" a="1"/>
  <c r="I5714" s="1"/>
  <c r="I5713" a="1"/>
  <c r="I5713" s="1"/>
  <c r="I5712" a="1"/>
  <c r="I5712" s="1"/>
  <c r="I5711" a="1"/>
  <c r="I5711" s="1"/>
  <c r="I5710" a="1"/>
  <c r="I5710" s="1"/>
  <c r="I5709" a="1"/>
  <c r="I5709" s="1"/>
  <c r="I5708" a="1"/>
  <c r="I5708" s="1"/>
  <c r="I5707" a="1"/>
  <c r="I5707" s="1"/>
  <c r="I5706" a="1"/>
  <c r="I5706" s="1"/>
  <c r="I5705" a="1"/>
  <c r="I5705" s="1"/>
  <c r="I5704" a="1"/>
  <c r="I5704" s="1"/>
  <c r="I5703" a="1"/>
  <c r="I5703" s="1"/>
  <c r="I5702" a="1"/>
  <c r="I5702" s="1"/>
  <c r="I5701" a="1"/>
  <c r="I5701" s="1"/>
  <c r="I5700" a="1"/>
  <c r="I5700" s="1"/>
  <c r="I5699" a="1"/>
  <c r="I5699" s="1"/>
  <c r="I5698" a="1"/>
  <c r="I5698" s="1"/>
  <c r="I5697" a="1"/>
  <c r="I5697" s="1"/>
  <c r="I5696" a="1"/>
  <c r="I5696" s="1"/>
  <c r="I5695" a="1"/>
  <c r="I5695" s="1"/>
  <c r="I5694" a="1"/>
  <c r="I5694" s="1"/>
  <c r="I5693" a="1"/>
  <c r="I5693" s="1"/>
  <c r="I5692" a="1"/>
  <c r="I5692" s="1"/>
  <c r="I5691" a="1"/>
  <c r="I5691" s="1"/>
  <c r="I5690" a="1"/>
  <c r="I5690" s="1"/>
  <c r="I5689" a="1"/>
  <c r="I5689" s="1"/>
  <c r="I5688" a="1"/>
  <c r="I5688" s="1"/>
  <c r="I5687" a="1"/>
  <c r="I5687" s="1"/>
  <c r="I5686" a="1"/>
  <c r="I5686" s="1"/>
  <c r="I5685" a="1"/>
  <c r="I5685" s="1"/>
  <c r="I5684" a="1"/>
  <c r="I5684" s="1"/>
  <c r="I5683" a="1"/>
  <c r="I5683" s="1"/>
  <c r="I5682" a="1"/>
  <c r="I5682" s="1"/>
  <c r="I5681" a="1"/>
  <c r="I5681" s="1"/>
  <c r="I5680" a="1"/>
  <c r="I5680" s="1"/>
  <c r="I5679" a="1"/>
  <c r="I5679" s="1"/>
  <c r="I5678" a="1"/>
  <c r="I5678" s="1"/>
  <c r="I5677" a="1"/>
  <c r="I5677" s="1"/>
  <c r="I5676" a="1"/>
  <c r="I5676" s="1"/>
  <c r="I5675" a="1"/>
  <c r="I5675" s="1"/>
  <c r="I5674" a="1"/>
  <c r="I5674" s="1"/>
  <c r="I5673" a="1"/>
  <c r="I5673" s="1"/>
  <c r="I5672" a="1"/>
  <c r="I5672" s="1"/>
  <c r="I5671" a="1"/>
  <c r="I5671" s="1"/>
  <c r="I5670" a="1"/>
  <c r="I5670" s="1"/>
  <c r="I5669" a="1"/>
  <c r="I5669" s="1"/>
  <c r="I5668" a="1"/>
  <c r="I5668" s="1"/>
  <c r="I5667" a="1"/>
  <c r="I5667" s="1"/>
  <c r="I5666" a="1"/>
  <c r="I5666" s="1"/>
  <c r="I5665" a="1"/>
  <c r="I5665" s="1"/>
  <c r="I5664" a="1"/>
  <c r="I5664" s="1"/>
  <c r="I5663" a="1"/>
  <c r="I5663" s="1"/>
  <c r="I5662" a="1"/>
  <c r="I5662" s="1"/>
  <c r="I5661" a="1"/>
  <c r="I5661" s="1"/>
  <c r="I5660" a="1"/>
  <c r="I5660" s="1"/>
  <c r="I5659" a="1"/>
  <c r="I5659" s="1"/>
  <c r="I5658" a="1"/>
  <c r="I5658" s="1"/>
  <c r="I5657" a="1"/>
  <c r="I5657" s="1"/>
  <c r="I5656" a="1"/>
  <c r="I5656" s="1"/>
  <c r="I5655" a="1"/>
  <c r="I5655" s="1"/>
  <c r="I5654" a="1"/>
  <c r="I5654" s="1"/>
  <c r="I5653" a="1"/>
  <c r="I5653" s="1"/>
  <c r="I5652" a="1"/>
  <c r="I5652" s="1"/>
  <c r="I5651" a="1"/>
  <c r="I5651" s="1"/>
  <c r="I5650" a="1"/>
  <c r="I5650" s="1"/>
  <c r="I5649" a="1"/>
  <c r="I5649" s="1"/>
  <c r="I5648" a="1"/>
  <c r="I5648" s="1"/>
  <c r="I5647" a="1"/>
  <c r="I5647" s="1"/>
  <c r="I5646" a="1"/>
  <c r="I5646" s="1"/>
  <c r="I5645" a="1"/>
  <c r="I5645" s="1"/>
  <c r="I5644" a="1"/>
  <c r="I5644" s="1"/>
  <c r="I5643" a="1"/>
  <c r="I5643" s="1"/>
  <c r="I5642" a="1"/>
  <c r="I5642" s="1"/>
  <c r="I5641" a="1"/>
  <c r="I5641" s="1"/>
  <c r="I5640" a="1"/>
  <c r="I5640" s="1"/>
  <c r="I5639" a="1"/>
  <c r="I5639" s="1"/>
  <c r="I5638" a="1"/>
  <c r="I5638" s="1"/>
  <c r="I5637" a="1"/>
  <c r="I5637" s="1"/>
  <c r="I5636" a="1"/>
  <c r="I5636" s="1"/>
  <c r="I5635" a="1"/>
  <c r="I5635" s="1"/>
  <c r="I5634" a="1"/>
  <c r="I5634" s="1"/>
  <c r="I5633" a="1"/>
  <c r="I5633" s="1"/>
  <c r="I5632" a="1"/>
  <c r="I5632" s="1"/>
  <c r="I5631" a="1"/>
  <c r="I5631" s="1"/>
  <c r="I5630" a="1"/>
  <c r="I5630" s="1"/>
  <c r="I5629" a="1"/>
  <c r="I5629" s="1"/>
  <c r="I5628" a="1"/>
  <c r="I5628" s="1"/>
  <c r="I5627" a="1"/>
  <c r="I5627" s="1"/>
  <c r="I5626" a="1"/>
  <c r="I5626" s="1"/>
  <c r="I5625" a="1"/>
  <c r="I5625" s="1"/>
  <c r="I5624" a="1"/>
  <c r="I5624" s="1"/>
  <c r="I5623" a="1"/>
  <c r="I5623" s="1"/>
  <c r="I5622" a="1"/>
  <c r="I5622" s="1"/>
  <c r="I5621" a="1"/>
  <c r="I5621" s="1"/>
  <c r="I5620" a="1"/>
  <c r="I5620" s="1"/>
  <c r="I5619" a="1"/>
  <c r="I5619" s="1"/>
  <c r="I5618" a="1"/>
  <c r="I5618" s="1"/>
  <c r="I5617" a="1"/>
  <c r="I5617" s="1"/>
  <c r="I5616" a="1"/>
  <c r="I5616" s="1"/>
  <c r="I5615" a="1"/>
  <c r="I5615" s="1"/>
  <c r="I5614" a="1"/>
  <c r="I5614" s="1"/>
  <c r="I5613" a="1"/>
  <c r="I5613" s="1"/>
  <c r="I5612" a="1"/>
  <c r="I5612" s="1"/>
  <c r="I5611" a="1"/>
  <c r="I5611" s="1"/>
  <c r="I5610" a="1"/>
  <c r="I5610" s="1"/>
  <c r="I5609" a="1"/>
  <c r="I5609" s="1"/>
  <c r="I5608" a="1"/>
  <c r="I5608" s="1"/>
  <c r="I5607" a="1"/>
  <c r="I5607" s="1"/>
  <c r="I5606" a="1"/>
  <c r="I5606" s="1"/>
  <c r="I5605" a="1"/>
  <c r="I5605" s="1"/>
  <c r="I5604" a="1"/>
  <c r="I5604" s="1"/>
  <c r="I5603" a="1"/>
  <c r="I5603" s="1"/>
  <c r="I5602" a="1"/>
  <c r="I5602" s="1"/>
  <c r="I5601" a="1"/>
  <c r="I5601" s="1"/>
  <c r="I5600" a="1"/>
  <c r="I5600" s="1"/>
  <c r="I5599" a="1"/>
  <c r="I5599" s="1"/>
  <c r="I5598" a="1"/>
  <c r="I5598" s="1"/>
  <c r="I5597" a="1"/>
  <c r="I5597" s="1"/>
  <c r="I5596" a="1"/>
  <c r="I5596" s="1"/>
  <c r="I5595" a="1"/>
  <c r="I5595" s="1"/>
  <c r="I5594" a="1"/>
  <c r="I5594" s="1"/>
  <c r="I5593" a="1"/>
  <c r="I5593" s="1"/>
  <c r="I5592" a="1"/>
  <c r="I5592" s="1"/>
  <c r="I5591" a="1"/>
  <c r="I5591" s="1"/>
  <c r="I5590" a="1"/>
  <c r="I5590" s="1"/>
  <c r="I5589" a="1"/>
  <c r="I5589" s="1"/>
  <c r="I5588" a="1"/>
  <c r="I5588" s="1"/>
  <c r="I5587" a="1"/>
  <c r="I5587" s="1"/>
  <c r="I5586" a="1"/>
  <c r="I5586" s="1"/>
  <c r="I5585" a="1"/>
  <c r="I5585" s="1"/>
  <c r="I5584" a="1"/>
  <c r="I5584" s="1"/>
  <c r="I5583" a="1"/>
  <c r="I5583" s="1"/>
  <c r="I5582" a="1"/>
  <c r="I5582" s="1"/>
  <c r="I5581" a="1"/>
  <c r="I5581" s="1"/>
  <c r="I5580" a="1"/>
  <c r="I5580" s="1"/>
  <c r="I5579" a="1"/>
  <c r="I5579" s="1"/>
  <c r="I5578" a="1"/>
  <c r="I5578" s="1"/>
  <c r="I5577" a="1"/>
  <c r="I5577" s="1"/>
  <c r="I5576" a="1"/>
  <c r="I5576" s="1"/>
  <c r="I5575" a="1"/>
  <c r="I5575" s="1"/>
  <c r="I5574" a="1"/>
  <c r="I5574" s="1"/>
  <c r="I5573" a="1"/>
  <c r="I5573" s="1"/>
  <c r="I5572" a="1"/>
  <c r="I5572" s="1"/>
  <c r="I5571" a="1"/>
  <c r="I5571" s="1"/>
  <c r="I5570" a="1"/>
  <c r="I5570" s="1"/>
  <c r="I5569" a="1"/>
  <c r="I5569" s="1"/>
  <c r="I5568" a="1"/>
  <c r="I5568" s="1"/>
  <c r="I5567" a="1"/>
  <c r="I5567" s="1"/>
  <c r="I5566" a="1"/>
  <c r="I5566" s="1"/>
  <c r="I5565" a="1"/>
  <c r="I5565" s="1"/>
  <c r="I5564" a="1"/>
  <c r="I5564" s="1"/>
  <c r="I5563" a="1"/>
  <c r="I5563" s="1"/>
  <c r="I5562" a="1"/>
  <c r="I5562" s="1"/>
  <c r="I5561" a="1"/>
  <c r="I5561" s="1"/>
  <c r="I5560" a="1"/>
  <c r="I5560" s="1"/>
  <c r="I5559" a="1"/>
  <c r="I5559" s="1"/>
  <c r="I5558" a="1"/>
  <c r="I5558" s="1"/>
  <c r="I5557" a="1"/>
  <c r="I5557" s="1"/>
  <c r="I5556" a="1"/>
  <c r="I5556" s="1"/>
  <c r="I5555" a="1"/>
  <c r="I5555" s="1"/>
  <c r="I5554" a="1"/>
  <c r="I5554" s="1"/>
  <c r="I5553" a="1"/>
  <c r="I5553" s="1"/>
  <c r="I5552" a="1"/>
  <c r="I5552" s="1"/>
  <c r="I5551" a="1"/>
  <c r="I5551" s="1"/>
  <c r="I5550" a="1"/>
  <c r="I5550" s="1"/>
  <c r="I5549" a="1"/>
  <c r="I5549" s="1"/>
  <c r="I5548" a="1"/>
  <c r="I5548" s="1"/>
  <c r="I5547" a="1"/>
  <c r="I5547" s="1"/>
  <c r="I5546" a="1"/>
  <c r="I5546" s="1"/>
  <c r="I5545" a="1"/>
  <c r="I5545" s="1"/>
  <c r="I5544" a="1"/>
  <c r="I5544" s="1"/>
  <c r="I5543" a="1"/>
  <c r="I5543" s="1"/>
  <c r="I5542" a="1"/>
  <c r="I5542" s="1"/>
  <c r="I5541" a="1"/>
  <c r="I5541" s="1"/>
  <c r="I5540" a="1"/>
  <c r="I5540" s="1"/>
  <c r="I5539" a="1"/>
  <c r="I5539" s="1"/>
  <c r="I5538" a="1"/>
  <c r="I5538" s="1"/>
  <c r="I5537" a="1"/>
  <c r="I5537" s="1"/>
  <c r="I5536" a="1"/>
  <c r="I5536" s="1"/>
  <c r="I5535" a="1"/>
  <c r="I5535" s="1"/>
  <c r="I5534" a="1"/>
  <c r="I5534" s="1"/>
  <c r="I5533" a="1"/>
  <c r="I5533" s="1"/>
  <c r="I5532" a="1"/>
  <c r="I5532" s="1"/>
  <c r="I5531" a="1"/>
  <c r="I5531" s="1"/>
  <c r="I5530" a="1"/>
  <c r="I5530" s="1"/>
  <c r="I5529" a="1"/>
  <c r="I5529" s="1"/>
  <c r="I5528" a="1"/>
  <c r="I5528" s="1"/>
  <c r="I5527" a="1"/>
  <c r="I5527" s="1"/>
  <c r="I5526" a="1"/>
  <c r="I5526" s="1"/>
  <c r="I5525" a="1"/>
  <c r="I5525" s="1"/>
  <c r="I5524" a="1"/>
  <c r="I5524" s="1"/>
  <c r="I5523" a="1"/>
  <c r="I5523" s="1"/>
  <c r="I5522" a="1"/>
  <c r="I5522" s="1"/>
  <c r="I5521" a="1"/>
  <c r="I5521" s="1"/>
  <c r="I5520" a="1"/>
  <c r="I5520" s="1"/>
  <c r="I5519" a="1"/>
  <c r="I5519" s="1"/>
  <c r="I5518" a="1"/>
  <c r="I5518" s="1"/>
  <c r="I5517" a="1"/>
  <c r="I5517" s="1"/>
  <c r="I5516" a="1"/>
  <c r="I5516" s="1"/>
  <c r="I5515" a="1"/>
  <c r="I5515" s="1"/>
  <c r="I5514" a="1"/>
  <c r="I5514" s="1"/>
  <c r="I5513" a="1"/>
  <c r="I5513" s="1"/>
  <c r="I5512" a="1"/>
  <c r="I5512" s="1"/>
  <c r="I5511" a="1"/>
  <c r="I5511" s="1"/>
  <c r="I5510" a="1"/>
  <c r="I5510" s="1"/>
  <c r="I5509" a="1"/>
  <c r="I5509" s="1"/>
  <c r="I5508" a="1"/>
  <c r="I5508" s="1"/>
  <c r="I5507" a="1"/>
  <c r="I5507" s="1"/>
  <c r="I5506" a="1"/>
  <c r="I5506" s="1"/>
  <c r="I5505" a="1"/>
  <c r="I5505" s="1"/>
  <c r="I5504" a="1"/>
  <c r="I5504" s="1"/>
  <c r="I5503" a="1"/>
  <c r="I5503" s="1"/>
  <c r="I5502" a="1"/>
  <c r="I5502" s="1"/>
  <c r="I5501" a="1"/>
  <c r="I5501" s="1"/>
  <c r="I5500" a="1"/>
  <c r="I5500" s="1"/>
  <c r="I5499" a="1"/>
  <c r="I5499" s="1"/>
  <c r="I5498" a="1"/>
  <c r="I5498" s="1"/>
  <c r="I5497" a="1"/>
  <c r="I5497" s="1"/>
  <c r="I5496" a="1"/>
  <c r="I5496" s="1"/>
  <c r="I5495" a="1"/>
  <c r="I5495" s="1"/>
  <c r="I5494" a="1"/>
  <c r="I5494" s="1"/>
  <c r="I5493" a="1"/>
  <c r="I5493" s="1"/>
  <c r="I5492" a="1"/>
  <c r="I5492" s="1"/>
  <c r="I5491" a="1"/>
  <c r="I5491" s="1"/>
  <c r="I5490" a="1"/>
  <c r="I5490" s="1"/>
  <c r="I5489" a="1"/>
  <c r="I5489" s="1"/>
  <c r="I5488" a="1"/>
  <c r="I5488" s="1"/>
  <c r="I5487" a="1"/>
  <c r="I5487" s="1"/>
  <c r="I5486" a="1"/>
  <c r="I5486" s="1"/>
  <c r="I5485" a="1"/>
  <c r="I5485" s="1"/>
  <c r="I5484" a="1"/>
  <c r="I5484" s="1"/>
  <c r="I5483" a="1"/>
  <c r="I5483" s="1"/>
  <c r="I5482" a="1"/>
  <c r="I5482" s="1"/>
  <c r="I5481" a="1"/>
  <c r="I5481" s="1"/>
  <c r="I5480" a="1"/>
  <c r="I5480" s="1"/>
  <c r="I5479" a="1"/>
  <c r="I5479" s="1"/>
  <c r="I5478" a="1"/>
  <c r="I5478" s="1"/>
  <c r="I5477" a="1"/>
  <c r="I5477" s="1"/>
  <c r="I5476" a="1"/>
  <c r="I5476" s="1"/>
  <c r="I5475" a="1"/>
  <c r="I5475" s="1"/>
  <c r="I5474" a="1"/>
  <c r="I5474" s="1"/>
  <c r="I5473" a="1"/>
  <c r="I5473" s="1"/>
  <c r="I5472" a="1"/>
  <c r="I5472" s="1"/>
  <c r="I5471" a="1"/>
  <c r="I5471" s="1"/>
  <c r="I5470" a="1"/>
  <c r="I5470" s="1"/>
  <c r="I5469" a="1"/>
  <c r="I5469" s="1"/>
  <c r="I5468" a="1"/>
  <c r="I5468" s="1"/>
  <c r="I5467" a="1"/>
  <c r="I5467" s="1"/>
  <c r="I5466" a="1"/>
  <c r="I5466" s="1"/>
  <c r="I5465" a="1"/>
  <c r="I5465" s="1"/>
  <c r="I5464" a="1"/>
  <c r="I5464" s="1"/>
  <c r="I5463" a="1"/>
  <c r="I5463" s="1"/>
  <c r="I5462" a="1"/>
  <c r="I5462" s="1"/>
  <c r="I5461" a="1"/>
  <c r="I5461" s="1"/>
  <c r="I5460" a="1"/>
  <c r="I5460" s="1"/>
  <c r="I5459" a="1"/>
  <c r="I5459" s="1"/>
  <c r="I5458" a="1"/>
  <c r="I5458" s="1"/>
  <c r="I5457" a="1"/>
  <c r="I5457" s="1"/>
  <c r="I5456" a="1"/>
  <c r="I5456" s="1"/>
  <c r="I5455" a="1"/>
  <c r="I5455" s="1"/>
  <c r="I5454" a="1"/>
  <c r="I5454" s="1"/>
  <c r="I5453" a="1"/>
  <c r="I5453" s="1"/>
  <c r="I5452" a="1"/>
  <c r="I5452" s="1"/>
  <c r="I5451" a="1"/>
  <c r="I5451" s="1"/>
  <c r="I5450" a="1"/>
  <c r="I5450" s="1"/>
  <c r="I5449" a="1"/>
  <c r="I5449" s="1"/>
  <c r="I5448" a="1"/>
  <c r="I5448" s="1"/>
  <c r="I5447" a="1"/>
  <c r="I5447" s="1"/>
  <c r="I5446" a="1"/>
  <c r="I5446" s="1"/>
  <c r="I5445" a="1"/>
  <c r="I5445" s="1"/>
  <c r="I5444" a="1"/>
  <c r="I5444" s="1"/>
  <c r="I5443" a="1"/>
  <c r="I5443" s="1"/>
  <c r="I5442" a="1"/>
  <c r="I5442" s="1"/>
  <c r="I5441" a="1"/>
  <c r="I5441" s="1"/>
  <c r="I5440" a="1"/>
  <c r="I5440" s="1"/>
  <c r="I5439" a="1"/>
  <c r="I5439" s="1"/>
  <c r="I5438" a="1"/>
  <c r="I5438" s="1"/>
  <c r="I5437" a="1"/>
  <c r="I5437" s="1"/>
  <c r="I5436" a="1"/>
  <c r="I5436" s="1"/>
  <c r="I5435" a="1"/>
  <c r="I5435" s="1"/>
  <c r="I5434" a="1"/>
  <c r="I5434" s="1"/>
  <c r="I5433" a="1"/>
  <c r="I5433" s="1"/>
  <c r="I5432" a="1"/>
  <c r="I5432" s="1"/>
  <c r="I5431" a="1"/>
  <c r="I5431" s="1"/>
  <c r="I5430" a="1"/>
  <c r="I5430" s="1"/>
  <c r="I5429" a="1"/>
  <c r="I5429" s="1"/>
  <c r="I5428" a="1"/>
  <c r="I5428" s="1"/>
  <c r="I5427" a="1"/>
  <c r="I5427" s="1"/>
  <c r="I5426" a="1"/>
  <c r="I5426" s="1"/>
  <c r="I5425" a="1"/>
  <c r="I5425" s="1"/>
  <c r="I5424" a="1"/>
  <c r="I5424" s="1"/>
  <c r="I5423" a="1"/>
  <c r="I5423" s="1"/>
  <c r="I5422" a="1"/>
  <c r="I5422" s="1"/>
  <c r="I5421" a="1"/>
  <c r="I5421" s="1"/>
  <c r="I5420" a="1"/>
  <c r="I5420" s="1"/>
  <c r="I5419" a="1"/>
  <c r="I5419" s="1"/>
  <c r="I5418" a="1"/>
  <c r="I5418" s="1"/>
  <c r="I5417" a="1"/>
  <c r="I5417" s="1"/>
  <c r="I5416" a="1"/>
  <c r="I5416" s="1"/>
  <c r="I5415" a="1"/>
  <c r="I5415" s="1"/>
  <c r="I5414" a="1"/>
  <c r="I5414" s="1"/>
  <c r="I5413" a="1"/>
  <c r="I5413" s="1"/>
  <c r="I5412" a="1"/>
  <c r="I5412" s="1"/>
  <c r="I5411" a="1"/>
  <c r="I5411" s="1"/>
  <c r="I5410" a="1"/>
  <c r="I5410" s="1"/>
  <c r="I5409" a="1"/>
  <c r="I5409" s="1"/>
  <c r="I5408" a="1"/>
  <c r="I5408" s="1"/>
  <c r="I5407" a="1"/>
  <c r="I5407" s="1"/>
  <c r="I5406" a="1"/>
  <c r="I5406" s="1"/>
  <c r="I5405" a="1"/>
  <c r="I5405" s="1"/>
  <c r="I5404" a="1"/>
  <c r="I5404" s="1"/>
  <c r="I5403" a="1"/>
  <c r="I5403" s="1"/>
  <c r="I5402" a="1"/>
  <c r="I5402" s="1"/>
  <c r="I5401" a="1"/>
  <c r="I5401" s="1"/>
  <c r="I5400" a="1"/>
  <c r="I5400" s="1"/>
  <c r="I5399" a="1"/>
  <c r="I5399" s="1"/>
  <c r="I5398" a="1"/>
  <c r="I5398" s="1"/>
  <c r="I5397" a="1"/>
  <c r="I5397" s="1"/>
  <c r="I5396" a="1"/>
  <c r="I5396" s="1"/>
  <c r="I5395" a="1"/>
  <c r="I5395" s="1"/>
  <c r="I5394" a="1"/>
  <c r="I5394" s="1"/>
  <c r="I5393" a="1"/>
  <c r="I5393" s="1"/>
  <c r="I5392" a="1"/>
  <c r="I5392" s="1"/>
  <c r="I5391" a="1"/>
  <c r="I5391" s="1"/>
  <c r="I5390" a="1"/>
  <c r="I5390" s="1"/>
  <c r="I5389" a="1"/>
  <c r="I5389" s="1"/>
  <c r="I5388" a="1"/>
  <c r="I5388" s="1"/>
  <c r="I5387" a="1"/>
  <c r="I5387" s="1"/>
  <c r="I5386" a="1"/>
  <c r="I5386" s="1"/>
  <c r="I5385" a="1"/>
  <c r="I5385" s="1"/>
  <c r="I5384" a="1"/>
  <c r="I5384" s="1"/>
  <c r="I5383" a="1"/>
  <c r="I5383" s="1"/>
  <c r="I5382" a="1"/>
  <c r="I5382" s="1"/>
  <c r="I5381" a="1"/>
  <c r="I5381" s="1"/>
  <c r="I5380" a="1"/>
  <c r="I5380" s="1"/>
  <c r="I5379" a="1"/>
  <c r="I5379" s="1"/>
  <c r="I5378" a="1"/>
  <c r="I5378" s="1"/>
  <c r="I5377" a="1"/>
  <c r="I5377" s="1"/>
  <c r="I5376" a="1"/>
  <c r="I5376" s="1"/>
  <c r="I5375" a="1"/>
  <c r="I5375" s="1"/>
  <c r="I5374" a="1"/>
  <c r="I5374" s="1"/>
  <c r="I5373" a="1"/>
  <c r="I5373" s="1"/>
  <c r="I5372" a="1"/>
  <c r="I5372" s="1"/>
  <c r="I5371" a="1"/>
  <c r="I5371" s="1"/>
  <c r="I5370" a="1"/>
  <c r="I5370" s="1"/>
  <c r="I5369" a="1"/>
  <c r="I5369" s="1"/>
  <c r="I5368" a="1"/>
  <c r="I5368" s="1"/>
  <c r="I5367" a="1"/>
  <c r="I5367" s="1"/>
  <c r="I5366" a="1"/>
  <c r="I5366" s="1"/>
  <c r="I5365" a="1"/>
  <c r="I5365" s="1"/>
  <c r="I5364" a="1"/>
  <c r="I5364" s="1"/>
  <c r="I5363" a="1"/>
  <c r="I5363" s="1"/>
  <c r="I5362" a="1"/>
  <c r="I5362" s="1"/>
  <c r="I5361" a="1"/>
  <c r="I5361" s="1"/>
  <c r="I5360" a="1"/>
  <c r="I5360" s="1"/>
  <c r="I5359" a="1"/>
  <c r="I5359" s="1"/>
  <c r="I5358" a="1"/>
  <c r="I5358" s="1"/>
  <c r="I5357" a="1"/>
  <c r="I5357" s="1"/>
  <c r="I5356" a="1"/>
  <c r="I5356" s="1"/>
  <c r="I5355" a="1"/>
  <c r="I5355" s="1"/>
  <c r="I5354" a="1"/>
  <c r="I5354" s="1"/>
  <c r="I5353" a="1"/>
  <c r="I5353" s="1"/>
  <c r="I5352" a="1"/>
  <c r="I5352" s="1"/>
  <c r="I5351" a="1"/>
  <c r="I5351" s="1"/>
  <c r="I5350" a="1"/>
  <c r="I5350" s="1"/>
  <c r="I5349" a="1"/>
  <c r="I5349" s="1"/>
  <c r="I5348" a="1"/>
  <c r="I5348" s="1"/>
  <c r="I5347" a="1"/>
  <c r="I5347" s="1"/>
  <c r="I5346" a="1"/>
  <c r="I5346" s="1"/>
  <c r="I5345" a="1"/>
  <c r="I5345" s="1"/>
  <c r="I5344" a="1"/>
  <c r="I5344" s="1"/>
  <c r="I5343" a="1"/>
  <c r="I5343" s="1"/>
  <c r="I5342" a="1"/>
  <c r="I5342" s="1"/>
  <c r="I5341" a="1"/>
  <c r="I5341" s="1"/>
  <c r="I5340" a="1"/>
  <c r="I5340" s="1"/>
  <c r="I5339" a="1"/>
  <c r="I5339" s="1"/>
  <c r="I5338" a="1"/>
  <c r="I5338" s="1"/>
  <c r="I5337" a="1"/>
  <c r="I5337" s="1"/>
  <c r="I5336" a="1"/>
  <c r="I5336" s="1"/>
  <c r="I5335" a="1"/>
  <c r="I5335" s="1"/>
  <c r="I5334" a="1"/>
  <c r="I5334" s="1"/>
  <c r="I5333" a="1"/>
  <c r="I5333" s="1"/>
  <c r="I5332" a="1"/>
  <c r="I5332" s="1"/>
  <c r="I5331" a="1"/>
  <c r="I5331" s="1"/>
  <c r="I5330" a="1"/>
  <c r="I5330" s="1"/>
  <c r="I5329" a="1"/>
  <c r="I5329" s="1"/>
  <c r="I5328" a="1"/>
  <c r="I5328" s="1"/>
  <c r="I5327" a="1"/>
  <c r="I5327" s="1"/>
  <c r="I5326" a="1"/>
  <c r="I5326" s="1"/>
  <c r="I5325" a="1"/>
  <c r="I5325" s="1"/>
  <c r="I5324" a="1"/>
  <c r="I5324" s="1"/>
  <c r="I5323" a="1"/>
  <c r="I5323" s="1"/>
  <c r="I5322" a="1"/>
  <c r="I5322" s="1"/>
  <c r="I5321" a="1"/>
  <c r="I5321" s="1"/>
  <c r="I5320" a="1"/>
  <c r="I5320" s="1"/>
  <c r="I5319" a="1"/>
  <c r="I5319" s="1"/>
  <c r="I5318" a="1"/>
  <c r="I5318" s="1"/>
  <c r="I5317" a="1"/>
  <c r="I5317" s="1"/>
  <c r="I5316" a="1"/>
  <c r="I5316" s="1"/>
  <c r="I5315" a="1"/>
  <c r="I5315" s="1"/>
  <c r="I5314" a="1"/>
  <c r="I5314" s="1"/>
  <c r="I5313" a="1"/>
  <c r="I5313" s="1"/>
  <c r="I5312" a="1"/>
  <c r="I5312" s="1"/>
  <c r="I5311" a="1"/>
  <c r="I5311" s="1"/>
  <c r="I5310" a="1"/>
  <c r="I5310" s="1"/>
  <c r="I5309" a="1"/>
  <c r="I5309" s="1"/>
  <c r="I5308" a="1"/>
  <c r="I5308" s="1"/>
  <c r="I5307" a="1"/>
  <c r="I5307" s="1"/>
  <c r="I5306" a="1"/>
  <c r="I5306" s="1"/>
  <c r="I5305" a="1"/>
  <c r="I5305" s="1"/>
  <c r="I5304" a="1"/>
  <c r="I5304" s="1"/>
  <c r="I5303" a="1"/>
  <c r="I5303" s="1"/>
  <c r="I5302" a="1"/>
  <c r="I5302" s="1"/>
  <c r="I5301" a="1"/>
  <c r="I5301" s="1"/>
  <c r="I5300" a="1"/>
  <c r="I5300" s="1"/>
  <c r="I5299" a="1"/>
  <c r="I5299" s="1"/>
  <c r="I5298" a="1"/>
  <c r="I5298" s="1"/>
  <c r="I5297" a="1"/>
  <c r="I5297" s="1"/>
  <c r="I5296" a="1"/>
  <c r="I5296" s="1"/>
  <c r="I5295" a="1"/>
  <c r="I5295" s="1"/>
  <c r="I5294" a="1"/>
  <c r="I5294" s="1"/>
  <c r="I5293" a="1"/>
  <c r="I5293" s="1"/>
  <c r="I5292" a="1"/>
  <c r="I5292" s="1"/>
  <c r="I5291" a="1"/>
  <c r="I5291" s="1"/>
  <c r="I5290" a="1"/>
  <c r="I5290" s="1"/>
  <c r="I5289" a="1"/>
  <c r="I5289" s="1"/>
  <c r="I5288" a="1"/>
  <c r="I5288" s="1"/>
  <c r="I5287" a="1"/>
  <c r="I5287" s="1"/>
  <c r="I5286" a="1"/>
  <c r="I5286" s="1"/>
  <c r="I5285" a="1"/>
  <c r="I5285" s="1"/>
  <c r="I5284" a="1"/>
  <c r="I5284" s="1"/>
  <c r="I5283" a="1"/>
  <c r="I5283" s="1"/>
  <c r="I5282" a="1"/>
  <c r="I5282" s="1"/>
  <c r="I5281" a="1"/>
  <c r="I5281" s="1"/>
  <c r="I5280" a="1"/>
  <c r="I5280" s="1"/>
  <c r="I5279" a="1"/>
  <c r="I5279" s="1"/>
  <c r="I5278" a="1"/>
  <c r="I5278" s="1"/>
  <c r="I5277" a="1"/>
  <c r="I5277" s="1"/>
  <c r="I5276" a="1"/>
  <c r="I5276" s="1"/>
  <c r="I5275" a="1"/>
  <c r="I5275" s="1"/>
  <c r="I5274" a="1"/>
  <c r="I5274" s="1"/>
  <c r="I5273" a="1"/>
  <c r="I5273" s="1"/>
  <c r="I5272" a="1"/>
  <c r="I5272" s="1"/>
  <c r="I5271" a="1"/>
  <c r="I5271" s="1"/>
  <c r="I5270" a="1"/>
  <c r="I5270" s="1"/>
  <c r="I5269" a="1"/>
  <c r="I5269" s="1"/>
  <c r="I5268" a="1"/>
  <c r="I5268" s="1"/>
  <c r="I5267" a="1"/>
  <c r="I5267" s="1"/>
  <c r="I5266" a="1"/>
  <c r="I5266" s="1"/>
  <c r="I5265" a="1"/>
  <c r="I5265" s="1"/>
  <c r="I5264" a="1"/>
  <c r="I5264" s="1"/>
  <c r="I5263" a="1"/>
  <c r="I5263" s="1"/>
  <c r="I5262" a="1"/>
  <c r="I5262" s="1"/>
  <c r="I5261" a="1"/>
  <c r="I5261" s="1"/>
  <c r="I5260" a="1"/>
  <c r="I5260" s="1"/>
  <c r="I5259" a="1"/>
  <c r="I5259" s="1"/>
  <c r="I5258" a="1"/>
  <c r="I5258" s="1"/>
  <c r="I5257" a="1"/>
  <c r="I5257" s="1"/>
  <c r="I5256" a="1"/>
  <c r="I5256" s="1"/>
  <c r="I5255" a="1"/>
  <c r="I5255" s="1"/>
  <c r="I5254" a="1"/>
  <c r="I5254" s="1"/>
  <c r="I5253" a="1"/>
  <c r="I5253" s="1"/>
  <c r="I5252" a="1"/>
  <c r="I5252" s="1"/>
  <c r="I5251" a="1"/>
  <c r="I5251" s="1"/>
  <c r="I5250" a="1"/>
  <c r="I5250" s="1"/>
  <c r="I5249" a="1"/>
  <c r="I5249" s="1"/>
  <c r="I5248" a="1"/>
  <c r="I5248" s="1"/>
  <c r="I5247" a="1"/>
  <c r="I5247" s="1"/>
  <c r="I5246" a="1"/>
  <c r="I5246" s="1"/>
  <c r="I5245" a="1"/>
  <c r="I5245" s="1"/>
  <c r="I5244" a="1"/>
  <c r="I5244" s="1"/>
  <c r="I5243" a="1"/>
  <c r="I5243" s="1"/>
  <c r="I5242" a="1"/>
  <c r="I5242" s="1"/>
  <c r="I5241" a="1"/>
  <c r="I5241" s="1"/>
  <c r="I5240" a="1"/>
  <c r="I5240" s="1"/>
  <c r="I5239" a="1"/>
  <c r="I5239" s="1"/>
  <c r="I5238" a="1"/>
  <c r="I5238" s="1"/>
  <c r="I5237" a="1"/>
  <c r="I5237" s="1"/>
  <c r="I5236" a="1"/>
  <c r="I5236" s="1"/>
  <c r="I5235" a="1"/>
  <c r="I5235" s="1"/>
  <c r="I5234" a="1"/>
  <c r="I5234" s="1"/>
  <c r="I5233" a="1"/>
  <c r="I5233" s="1"/>
  <c r="I5232" a="1"/>
  <c r="I5232" s="1"/>
  <c r="I5231" a="1"/>
  <c r="I5231" s="1"/>
  <c r="I5230" a="1"/>
  <c r="I5230" s="1"/>
  <c r="I5229" a="1"/>
  <c r="I5229" s="1"/>
  <c r="I5228" a="1"/>
  <c r="I5228" s="1"/>
  <c r="I5227" a="1"/>
  <c r="I5227" s="1"/>
  <c r="I5226" a="1"/>
  <c r="I5226" s="1"/>
  <c r="I5225" a="1"/>
  <c r="I5225" s="1"/>
  <c r="I5224" a="1"/>
  <c r="I5224" s="1"/>
  <c r="I5223" a="1"/>
  <c r="I5223" s="1"/>
  <c r="I5222" a="1"/>
  <c r="I5222" s="1"/>
  <c r="I5221" a="1"/>
  <c r="I5221" s="1"/>
  <c r="I5220" a="1"/>
  <c r="I5220" s="1"/>
  <c r="I5219" a="1"/>
  <c r="I5219" s="1"/>
  <c r="I5218" a="1"/>
  <c r="I5218" s="1"/>
  <c r="I5217" a="1"/>
  <c r="I5217" s="1"/>
  <c r="I5216" a="1"/>
  <c r="I5216" s="1"/>
  <c r="I5215" a="1"/>
  <c r="I5215" s="1"/>
  <c r="I5214" a="1"/>
  <c r="I5214" s="1"/>
  <c r="I5213" a="1"/>
  <c r="I5213" s="1"/>
  <c r="I5212" a="1"/>
  <c r="I5212" s="1"/>
  <c r="I5211" a="1"/>
  <c r="I5211" s="1"/>
  <c r="I5210" a="1"/>
  <c r="I5210" s="1"/>
  <c r="I5209" a="1"/>
  <c r="I5209" s="1"/>
  <c r="I5208" a="1"/>
  <c r="I5208" s="1"/>
  <c r="I5207" a="1"/>
  <c r="I5207" s="1"/>
  <c r="I5206" a="1"/>
  <c r="I5206" s="1"/>
  <c r="I5205" a="1"/>
  <c r="I5205" s="1"/>
  <c r="I5204" a="1"/>
  <c r="I5204" s="1"/>
  <c r="I5203" a="1"/>
  <c r="I5203" s="1"/>
  <c r="I5202" a="1"/>
  <c r="I5202" s="1"/>
  <c r="I5201" a="1"/>
  <c r="I5201" s="1"/>
  <c r="I5200" a="1"/>
  <c r="I5200" s="1"/>
  <c r="I5199" a="1"/>
  <c r="I5199" s="1"/>
  <c r="I5198" a="1"/>
  <c r="I5198" s="1"/>
  <c r="I5197" a="1"/>
  <c r="I5197" s="1"/>
  <c r="I5196" a="1"/>
  <c r="I5196" s="1"/>
  <c r="I5195" a="1"/>
  <c r="I5195" s="1"/>
  <c r="I5194" a="1"/>
  <c r="I5194" s="1"/>
  <c r="I5193" a="1"/>
  <c r="I5193" s="1"/>
  <c r="I5192" a="1"/>
  <c r="I5192" s="1"/>
  <c r="I5191" a="1"/>
  <c r="I5191" s="1"/>
  <c r="I5190" a="1"/>
  <c r="I5190" s="1"/>
  <c r="I5189" a="1"/>
  <c r="I5189" s="1"/>
  <c r="I5188" a="1"/>
  <c r="I5188" s="1"/>
  <c r="I5187" a="1"/>
  <c r="I5187" s="1"/>
  <c r="I5186" a="1"/>
  <c r="I5186" s="1"/>
  <c r="I5185" a="1"/>
  <c r="I5185" s="1"/>
  <c r="I5184" a="1"/>
  <c r="I5184" s="1"/>
  <c r="I5183" a="1"/>
  <c r="I5183" s="1"/>
  <c r="I5182" a="1"/>
  <c r="I5182" s="1"/>
  <c r="I5181" a="1"/>
  <c r="I5181" s="1"/>
  <c r="I5180" a="1"/>
  <c r="I5180" s="1"/>
  <c r="I5179" a="1"/>
  <c r="I5179" s="1"/>
  <c r="I5178" a="1"/>
  <c r="I5178" s="1"/>
  <c r="I5177" a="1"/>
  <c r="I5177" s="1"/>
  <c r="I5176" a="1"/>
  <c r="I5176" s="1"/>
  <c r="I5175" a="1"/>
  <c r="I5175" s="1"/>
  <c r="I5174" a="1"/>
  <c r="I5174" s="1"/>
  <c r="I5173" a="1"/>
  <c r="I5173" s="1"/>
  <c r="I5172" a="1"/>
  <c r="I5172" s="1"/>
  <c r="I5171" a="1"/>
  <c r="I5171" s="1"/>
  <c r="I5170" a="1"/>
  <c r="I5170" s="1"/>
  <c r="I5169" a="1"/>
  <c r="I5169" s="1"/>
  <c r="I5168" a="1"/>
  <c r="I5168" s="1"/>
  <c r="I5167" a="1"/>
  <c r="I5167" s="1"/>
  <c r="I5166" a="1"/>
  <c r="I5166" s="1"/>
  <c r="I5165" a="1"/>
  <c r="I5165" s="1"/>
  <c r="I5164" a="1"/>
  <c r="I5164" s="1"/>
  <c r="I5163" a="1"/>
  <c r="I5163" s="1"/>
  <c r="I5162" a="1"/>
  <c r="I5162" s="1"/>
  <c r="I5161" a="1"/>
  <c r="I5161" s="1"/>
  <c r="I5160" a="1"/>
  <c r="I5160" s="1"/>
  <c r="I5159" a="1"/>
  <c r="I5159" s="1"/>
  <c r="I5158" a="1"/>
  <c r="I5158" s="1"/>
  <c r="I5157" a="1"/>
  <c r="I5157" s="1"/>
  <c r="I5156" a="1"/>
  <c r="I5156" s="1"/>
  <c r="I5155" a="1"/>
  <c r="I5155" s="1"/>
  <c r="I5154" a="1"/>
  <c r="I5154" s="1"/>
  <c r="I5153" a="1"/>
  <c r="I5153" s="1"/>
  <c r="I5152" a="1"/>
  <c r="I5152" s="1"/>
  <c r="I5151" a="1"/>
  <c r="I5151" s="1"/>
  <c r="I5150" a="1"/>
  <c r="I5150" s="1"/>
  <c r="I5149" a="1"/>
  <c r="I5149" s="1"/>
  <c r="I5148" a="1"/>
  <c r="I5148" s="1"/>
  <c r="I5147" a="1"/>
  <c r="I5147" s="1"/>
  <c r="I5146" a="1"/>
  <c r="I5146" s="1"/>
  <c r="I5145" a="1"/>
  <c r="I5145" s="1"/>
  <c r="I5144" a="1"/>
  <c r="I5144" s="1"/>
  <c r="I5143" a="1"/>
  <c r="I5143" s="1"/>
  <c r="I5142" a="1"/>
  <c r="I5142" s="1"/>
  <c r="I5141" a="1"/>
  <c r="I5141" s="1"/>
  <c r="I5140" a="1"/>
  <c r="I5140" s="1"/>
  <c r="I5139" a="1"/>
  <c r="I5139" s="1"/>
  <c r="I5138" a="1"/>
  <c r="I5138" s="1"/>
  <c r="I5137" a="1"/>
  <c r="I5137" s="1"/>
  <c r="I5136" a="1"/>
  <c r="I5136" s="1"/>
  <c r="I5135" a="1"/>
  <c r="I5135" s="1"/>
  <c r="I5134" a="1"/>
  <c r="I5134" s="1"/>
  <c r="I5133" a="1"/>
  <c r="I5133" s="1"/>
  <c r="I5132" a="1"/>
  <c r="I5132" s="1"/>
  <c r="I5131" a="1"/>
  <c r="I5131" s="1"/>
  <c r="I5130" a="1"/>
  <c r="I5130" s="1"/>
  <c r="I5129" a="1"/>
  <c r="I5129" s="1"/>
  <c r="I5128" a="1"/>
  <c r="I5128" s="1"/>
  <c r="I5127" a="1"/>
  <c r="I5127" s="1"/>
  <c r="I5126" a="1"/>
  <c r="I5126" s="1"/>
  <c r="I5125" a="1"/>
  <c r="I5125" s="1"/>
  <c r="I5124" a="1"/>
  <c r="I5124" s="1"/>
  <c r="I5123" a="1"/>
  <c r="I5123" s="1"/>
  <c r="I5122" a="1"/>
  <c r="I5122" s="1"/>
  <c r="I5121" a="1"/>
  <c r="I5121" s="1"/>
  <c r="I5120" a="1"/>
  <c r="I5120" s="1"/>
  <c r="I5119" a="1"/>
  <c r="I5119" s="1"/>
  <c r="I5118" a="1"/>
  <c r="I5118" s="1"/>
  <c r="I5117" a="1"/>
  <c r="I5117" s="1"/>
  <c r="I5116" a="1"/>
  <c r="I5116" s="1"/>
  <c r="I5115" a="1"/>
  <c r="I5115" s="1"/>
  <c r="I5114" a="1"/>
  <c r="I5114" s="1"/>
  <c r="I5113" a="1"/>
  <c r="I5113" s="1"/>
  <c r="I5112" a="1"/>
  <c r="I5112" s="1"/>
  <c r="I5111" a="1"/>
  <c r="I5111" s="1"/>
  <c r="I5110" a="1"/>
  <c r="I5110" s="1"/>
  <c r="I5109" a="1"/>
  <c r="I5109" s="1"/>
  <c r="I5108" a="1"/>
  <c r="I5108" s="1"/>
  <c r="I5107" a="1"/>
  <c r="I5107" s="1"/>
  <c r="I5106" a="1"/>
  <c r="I5106" s="1"/>
  <c r="I5105" a="1"/>
  <c r="I5105" s="1"/>
  <c r="I5104" a="1"/>
  <c r="I5104" s="1"/>
  <c r="I5103" a="1"/>
  <c r="I5103" s="1"/>
  <c r="I5102" a="1"/>
  <c r="I5102" s="1"/>
  <c r="I5101" a="1"/>
  <c r="I5101" s="1"/>
  <c r="I5100" a="1"/>
  <c r="I5100" s="1"/>
  <c r="I5099" a="1"/>
  <c r="I5099" s="1"/>
  <c r="I5098" a="1"/>
  <c r="I5098" s="1"/>
  <c r="I5097" a="1"/>
  <c r="I5097" s="1"/>
  <c r="I5096" a="1"/>
  <c r="I5096" s="1"/>
  <c r="I5095" a="1"/>
  <c r="I5095" s="1"/>
  <c r="I5094" a="1"/>
  <c r="I5094" s="1"/>
  <c r="I5093" a="1"/>
  <c r="I5093" s="1"/>
  <c r="I5092" a="1"/>
  <c r="I5092" s="1"/>
  <c r="I5091" a="1"/>
  <c r="I5091" s="1"/>
  <c r="I5090" a="1"/>
  <c r="I5090" s="1"/>
  <c r="I5089" a="1"/>
  <c r="I5089" s="1"/>
  <c r="I5088" a="1"/>
  <c r="I5088" s="1"/>
  <c r="I5087" a="1"/>
  <c r="I5087" s="1"/>
  <c r="I5086" a="1"/>
  <c r="I5086" s="1"/>
  <c r="I5085" a="1"/>
  <c r="I5085" s="1"/>
  <c r="I5084" a="1"/>
  <c r="I5084" s="1"/>
  <c r="I5083" a="1"/>
  <c r="I5083" s="1"/>
  <c r="I5082" a="1"/>
  <c r="I5082" s="1"/>
  <c r="I5081" a="1"/>
  <c r="I5081" s="1"/>
  <c r="I5080" a="1"/>
  <c r="I5080" s="1"/>
  <c r="I5079" a="1"/>
  <c r="I5079" s="1"/>
  <c r="I5078" a="1"/>
  <c r="I5078" s="1"/>
  <c r="I5077" a="1"/>
  <c r="I5077" s="1"/>
  <c r="I5076" a="1"/>
  <c r="I5076" s="1"/>
  <c r="I5075" a="1"/>
  <c r="I5075" s="1"/>
  <c r="I5074" a="1"/>
  <c r="I5074" s="1"/>
  <c r="I5073" a="1"/>
  <c r="I5073" s="1"/>
  <c r="I5072" a="1"/>
  <c r="I5072" s="1"/>
  <c r="I5071" a="1"/>
  <c r="I5071" s="1"/>
  <c r="I5070" a="1"/>
  <c r="I5070" s="1"/>
  <c r="I5069" a="1"/>
  <c r="I5069" s="1"/>
  <c r="I5068" a="1"/>
  <c r="I5068" s="1"/>
  <c r="I5067" a="1"/>
  <c r="I5067" s="1"/>
  <c r="I5066" a="1"/>
  <c r="I5066" s="1"/>
  <c r="I5065" a="1"/>
  <c r="I5065" s="1"/>
  <c r="I5064" a="1"/>
  <c r="I5064" s="1"/>
  <c r="I5063" a="1"/>
  <c r="I5063" s="1"/>
  <c r="I5062" a="1"/>
  <c r="I5062" s="1"/>
  <c r="I5061" a="1"/>
  <c r="I5061" s="1"/>
  <c r="I5060" a="1"/>
  <c r="I5060" s="1"/>
  <c r="I5059" a="1"/>
  <c r="I5059" s="1"/>
  <c r="I5058" a="1"/>
  <c r="I5058" s="1"/>
  <c r="I5057" a="1"/>
  <c r="I5057" s="1"/>
  <c r="I5056" a="1"/>
  <c r="I5056" s="1"/>
  <c r="I5055" a="1"/>
  <c r="I5055" s="1"/>
  <c r="I5054" a="1"/>
  <c r="I5054" s="1"/>
  <c r="I5053" a="1"/>
  <c r="I5053" s="1"/>
  <c r="I5052" a="1"/>
  <c r="I5052" s="1"/>
  <c r="I5051" a="1"/>
  <c r="I5051" s="1"/>
  <c r="I5050" a="1"/>
  <c r="I5050" s="1"/>
  <c r="I5049" a="1"/>
  <c r="I5049" s="1"/>
  <c r="I5048" a="1"/>
  <c r="I5048" s="1"/>
  <c r="I5047" a="1"/>
  <c r="I5047" s="1"/>
  <c r="I5046" a="1"/>
  <c r="I5046" s="1"/>
  <c r="I5045" a="1"/>
  <c r="I5045" s="1"/>
  <c r="I5044" a="1"/>
  <c r="I5044" s="1"/>
  <c r="I5043" a="1"/>
  <c r="I5043" s="1"/>
  <c r="I5042" a="1"/>
  <c r="I5042" s="1"/>
  <c r="I5041" a="1"/>
  <c r="I5041" s="1"/>
  <c r="I5040" a="1"/>
  <c r="I5040" s="1"/>
  <c r="I5039" a="1"/>
  <c r="I5039" s="1"/>
  <c r="I5038" a="1"/>
  <c r="I5038" s="1"/>
  <c r="I5037" a="1"/>
  <c r="I5037" s="1"/>
  <c r="I5036" a="1"/>
  <c r="I5036" s="1"/>
  <c r="I5035" a="1"/>
  <c r="I5035" s="1"/>
  <c r="I5034" a="1"/>
  <c r="I5034" s="1"/>
  <c r="I5033" a="1"/>
  <c r="I5033" s="1"/>
  <c r="I5032" a="1"/>
  <c r="I5032" s="1"/>
  <c r="I5031" a="1"/>
  <c r="I5031" s="1"/>
  <c r="I5030" a="1"/>
  <c r="I5030" s="1"/>
  <c r="I5029" a="1"/>
  <c r="I5029" s="1"/>
  <c r="I5028" a="1"/>
  <c r="I5028" s="1"/>
  <c r="I5027" a="1"/>
  <c r="I5027" s="1"/>
  <c r="I5026" a="1"/>
  <c r="I5026" s="1"/>
  <c r="I5025" a="1"/>
  <c r="I5025" s="1"/>
  <c r="I5024" a="1"/>
  <c r="I5024" s="1"/>
  <c r="I5023" a="1"/>
  <c r="I5023" s="1"/>
  <c r="I5022" a="1"/>
  <c r="I5022" s="1"/>
  <c r="I5021" a="1"/>
  <c r="I5021" s="1"/>
  <c r="I5020" a="1"/>
  <c r="I5020" s="1"/>
  <c r="I5019" a="1"/>
  <c r="I5019" s="1"/>
  <c r="I5018" a="1"/>
  <c r="I5018" s="1"/>
  <c r="I5017" a="1"/>
  <c r="I5017" s="1"/>
  <c r="I5016" a="1"/>
  <c r="I5016" s="1"/>
  <c r="I5015" a="1"/>
  <c r="I5015" s="1"/>
  <c r="I5014" a="1"/>
  <c r="I5014" s="1"/>
  <c r="I5013" a="1"/>
  <c r="I5013" s="1"/>
  <c r="I5012" a="1"/>
  <c r="I5012" s="1"/>
  <c r="I5011" a="1"/>
  <c r="I5011" s="1"/>
  <c r="I5010" a="1"/>
  <c r="I5010" s="1"/>
  <c r="I5009" a="1"/>
  <c r="I5009" s="1"/>
  <c r="I5008" a="1"/>
  <c r="I5008" s="1"/>
  <c r="I5007" a="1"/>
  <c r="I5007" s="1"/>
  <c r="I5006" a="1"/>
  <c r="I5006" s="1"/>
  <c r="I5005" a="1"/>
  <c r="I5005" s="1"/>
  <c r="I5004" a="1"/>
  <c r="I5004" s="1"/>
  <c r="I5003" a="1"/>
  <c r="I5003" s="1"/>
  <c r="I5002" a="1"/>
  <c r="I5002" s="1"/>
  <c r="I5001" a="1"/>
  <c r="I5001" s="1"/>
  <c r="I5000" a="1"/>
  <c r="I5000" s="1"/>
  <c r="I4999" a="1"/>
  <c r="I4999" s="1"/>
  <c r="I4998" a="1"/>
  <c r="I4998" s="1"/>
  <c r="I4997" a="1"/>
  <c r="I4997" s="1"/>
  <c r="I4996" a="1"/>
  <c r="I4996" s="1"/>
  <c r="I4995" a="1"/>
  <c r="I4995" s="1"/>
  <c r="I4994" a="1"/>
  <c r="I4994" s="1"/>
  <c r="I4993" a="1"/>
  <c r="I4993" s="1"/>
  <c r="I4992" a="1"/>
  <c r="I4992" s="1"/>
  <c r="I4991" a="1"/>
  <c r="I4991" s="1"/>
  <c r="I4990" a="1"/>
  <c r="I4990" s="1"/>
  <c r="I4989" a="1"/>
  <c r="I4989" s="1"/>
  <c r="I4988" a="1"/>
  <c r="I4988" s="1"/>
  <c r="I4987" a="1"/>
  <c r="I4987" s="1"/>
  <c r="I4986" a="1"/>
  <c r="I4986" s="1"/>
  <c r="I4985" a="1"/>
  <c r="I4985" s="1"/>
  <c r="I4984" a="1"/>
  <c r="I4984" s="1"/>
  <c r="I4983" a="1"/>
  <c r="I4983" s="1"/>
  <c r="I4982" a="1"/>
  <c r="I4982" s="1"/>
  <c r="I4981" a="1"/>
  <c r="I4981" s="1"/>
  <c r="I4980" a="1"/>
  <c r="I4980" s="1"/>
  <c r="I4979" a="1"/>
  <c r="I4979" s="1"/>
  <c r="I4978" a="1"/>
  <c r="I4978" s="1"/>
  <c r="I4977" a="1"/>
  <c r="I4977" s="1"/>
  <c r="I4976" a="1"/>
  <c r="I4976" s="1"/>
  <c r="I4975" a="1"/>
  <c r="I4975" s="1"/>
  <c r="I4974" a="1"/>
  <c r="I4974" s="1"/>
  <c r="I4973" a="1"/>
  <c r="I4973" s="1"/>
  <c r="I4972" a="1"/>
  <c r="I4972" s="1"/>
  <c r="I4971" a="1"/>
  <c r="I4971" s="1"/>
  <c r="I4970" a="1"/>
  <c r="I4970" s="1"/>
  <c r="I4969" a="1"/>
  <c r="I4969" s="1"/>
  <c r="I4968" a="1"/>
  <c r="I4968" s="1"/>
  <c r="I4967" a="1"/>
  <c r="I4967" s="1"/>
  <c r="I4966" a="1"/>
  <c r="I4966" s="1"/>
  <c r="I4965" a="1"/>
  <c r="I4965" s="1"/>
  <c r="I4964" a="1"/>
  <c r="I4964" s="1"/>
  <c r="I4963" a="1"/>
  <c r="I4963" s="1"/>
  <c r="I4962" a="1"/>
  <c r="I4962" s="1"/>
  <c r="I4961" a="1"/>
  <c r="I4961" s="1"/>
  <c r="I4960" a="1"/>
  <c r="I4960" s="1"/>
  <c r="I4959" a="1"/>
  <c r="I4959" s="1"/>
  <c r="I4958" a="1"/>
  <c r="I4958" s="1"/>
  <c r="I4957" a="1"/>
  <c r="I4957" s="1"/>
  <c r="I4956" a="1"/>
  <c r="I4956" s="1"/>
  <c r="I4955" a="1"/>
  <c r="I4955" s="1"/>
  <c r="I4954" a="1"/>
  <c r="I4954" s="1"/>
  <c r="I4953" a="1"/>
  <c r="I4953" s="1"/>
  <c r="I4952" a="1"/>
  <c r="I4952" s="1"/>
  <c r="I4951" a="1"/>
  <c r="I4951" s="1"/>
  <c r="I4950" a="1"/>
  <c r="I4950" s="1"/>
  <c r="I4949" a="1"/>
  <c r="I4949" s="1"/>
  <c r="I4948" a="1"/>
  <c r="I4948" s="1"/>
  <c r="I4947" a="1"/>
  <c r="I4947" s="1"/>
  <c r="I4946" a="1"/>
  <c r="I4946" s="1"/>
  <c r="I4945" a="1"/>
  <c r="I4945" s="1"/>
  <c r="I4944" a="1"/>
  <c r="I4944" s="1"/>
  <c r="I4943" a="1"/>
  <c r="I4943" s="1"/>
  <c r="I4942" a="1"/>
  <c r="I4942" s="1"/>
  <c r="I4941" a="1"/>
  <c r="I4941" s="1"/>
  <c r="I4940" a="1"/>
  <c r="I4940" s="1"/>
  <c r="I4939" a="1"/>
  <c r="I4939" s="1"/>
  <c r="I4938" a="1"/>
  <c r="I4938" s="1"/>
  <c r="I4937" a="1"/>
  <c r="I4937" s="1"/>
  <c r="I4936" a="1"/>
  <c r="I4936" s="1"/>
  <c r="I4935" a="1"/>
  <c r="I4935" s="1"/>
  <c r="I4934" a="1"/>
  <c r="I4934" s="1"/>
  <c r="I4933" a="1"/>
  <c r="I4933" s="1"/>
  <c r="I4932" a="1"/>
  <c r="I4932" s="1"/>
  <c r="I4931" a="1"/>
  <c r="I4931" s="1"/>
  <c r="I4930" a="1"/>
  <c r="I4930" s="1"/>
  <c r="I4929" a="1"/>
  <c r="I4929" s="1"/>
  <c r="I4928" a="1"/>
  <c r="I4928" s="1"/>
  <c r="I4927" a="1"/>
  <c r="I4927" s="1"/>
  <c r="I4926" a="1"/>
  <c r="I4926" s="1"/>
  <c r="I4925" a="1"/>
  <c r="I4925" s="1"/>
  <c r="I4924" a="1"/>
  <c r="I4924" s="1"/>
  <c r="I4923" a="1"/>
  <c r="I4923" s="1"/>
  <c r="I4922" a="1"/>
  <c r="I4922" s="1"/>
  <c r="I4921" a="1"/>
  <c r="I4921" s="1"/>
  <c r="I4920" a="1"/>
  <c r="I4920" s="1"/>
  <c r="I4919" a="1"/>
  <c r="I4919" s="1"/>
  <c r="I4918" a="1"/>
  <c r="I4918" s="1"/>
  <c r="I4917" a="1"/>
  <c r="I4917" s="1"/>
  <c r="I4916" a="1"/>
  <c r="I4916" s="1"/>
  <c r="I4915" a="1"/>
  <c r="I4915" s="1"/>
  <c r="I4914" a="1"/>
  <c r="I4914" s="1"/>
  <c r="I4913" a="1"/>
  <c r="I4913" s="1"/>
  <c r="I4912" a="1"/>
  <c r="I4912" s="1"/>
  <c r="I4911" a="1"/>
  <c r="I4911" s="1"/>
  <c r="I4910" a="1"/>
  <c r="I4910" s="1"/>
  <c r="I4909" a="1"/>
  <c r="I4909" s="1"/>
  <c r="I4908" a="1"/>
  <c r="I4908" s="1"/>
  <c r="I4907" a="1"/>
  <c r="I4907" s="1"/>
  <c r="I4906" a="1"/>
  <c r="I4906" s="1"/>
  <c r="I4905" a="1"/>
  <c r="I4905" s="1"/>
  <c r="I4904" a="1"/>
  <c r="I4904" s="1"/>
  <c r="I4903" a="1"/>
  <c r="I4903" s="1"/>
  <c r="I4902" a="1"/>
  <c r="I4902" s="1"/>
  <c r="I4901" a="1"/>
  <c r="I4901" s="1"/>
  <c r="I4900" a="1"/>
  <c r="I4900" s="1"/>
  <c r="I4899" a="1"/>
  <c r="I4899" s="1"/>
  <c r="I4898" a="1"/>
  <c r="I4898" s="1"/>
  <c r="I4897" a="1"/>
  <c r="I4897" s="1"/>
  <c r="I4896" a="1"/>
  <c r="I4896" s="1"/>
  <c r="I4895" a="1"/>
  <c r="I4895" s="1"/>
  <c r="I4894" a="1"/>
  <c r="I4894" s="1"/>
  <c r="I4893" a="1"/>
  <c r="I4893" s="1"/>
  <c r="I4892" a="1"/>
  <c r="I4892" s="1"/>
  <c r="I4891" a="1"/>
  <c r="I4891" s="1"/>
  <c r="I4890" a="1"/>
  <c r="I4890" s="1"/>
  <c r="I4889" a="1"/>
  <c r="I4889" s="1"/>
  <c r="I4888" a="1"/>
  <c r="I4888" s="1"/>
  <c r="I4887" a="1"/>
  <c r="I4887" s="1"/>
  <c r="I4886" a="1"/>
  <c r="I4886" s="1"/>
  <c r="I4885" a="1"/>
  <c r="I4885" s="1"/>
  <c r="I4884" a="1"/>
  <c r="I4884" s="1"/>
  <c r="I4883" a="1"/>
  <c r="I4883" s="1"/>
  <c r="I4882" a="1"/>
  <c r="I4882" s="1"/>
  <c r="I4881" a="1"/>
  <c r="I4881" s="1"/>
  <c r="I4880" a="1"/>
  <c r="I4880" s="1"/>
  <c r="I4879" a="1"/>
  <c r="I4879" s="1"/>
  <c r="I4878" a="1"/>
  <c r="I4878" s="1"/>
  <c r="I4877" a="1"/>
  <c r="I4877" s="1"/>
  <c r="I4876" a="1"/>
  <c r="I4876" s="1"/>
  <c r="I4875" a="1"/>
  <c r="I4875" s="1"/>
  <c r="I4874" a="1"/>
  <c r="I4874" s="1"/>
  <c r="I4873" a="1"/>
  <c r="I4873" s="1"/>
  <c r="I4872" a="1"/>
  <c r="I4872" s="1"/>
  <c r="I4871" a="1"/>
  <c r="I4871" s="1"/>
  <c r="I4870" a="1"/>
  <c r="I4870" s="1"/>
  <c r="I4869" a="1"/>
  <c r="I4869" s="1"/>
  <c r="I4868" a="1"/>
  <c r="I4868" s="1"/>
  <c r="I4867" a="1"/>
  <c r="I4867" s="1"/>
  <c r="I4866" a="1"/>
  <c r="I4866" s="1"/>
  <c r="I4865" a="1"/>
  <c r="I4865" s="1"/>
  <c r="I4864" a="1"/>
  <c r="I4864" s="1"/>
  <c r="I4863" a="1"/>
  <c r="I4863" s="1"/>
  <c r="I4862" a="1"/>
  <c r="I4862" s="1"/>
  <c r="I4861" a="1"/>
  <c r="I4861" s="1"/>
  <c r="I4860" a="1"/>
  <c r="I4860" s="1"/>
  <c r="I4859" a="1"/>
  <c r="I4859" s="1"/>
  <c r="I4858" a="1"/>
  <c r="I4858" s="1"/>
  <c r="I4857" a="1"/>
  <c r="I4857" s="1"/>
  <c r="I4856" a="1"/>
  <c r="I4856" s="1"/>
  <c r="I4855" a="1"/>
  <c r="I4855" s="1"/>
  <c r="I4854" a="1"/>
  <c r="I4854" s="1"/>
  <c r="I4853" a="1"/>
  <c r="I4853" s="1"/>
  <c r="I4852" a="1"/>
  <c r="I4852" s="1"/>
  <c r="I4851" a="1"/>
  <c r="I4851" s="1"/>
  <c r="I4850" a="1"/>
  <c r="I4850" s="1"/>
  <c r="I4849" a="1"/>
  <c r="I4849" s="1"/>
  <c r="I4848" a="1"/>
  <c r="I4848" s="1"/>
  <c r="I4847" a="1"/>
  <c r="I4847" s="1"/>
  <c r="I4846" a="1"/>
  <c r="I4846" s="1"/>
  <c r="I4845" a="1"/>
  <c r="I4845" s="1"/>
  <c r="I4844" a="1"/>
  <c r="I4844" s="1"/>
  <c r="I4843" a="1"/>
  <c r="I4843" s="1"/>
  <c r="I4842" a="1"/>
  <c r="I4842" s="1"/>
  <c r="I4841" a="1"/>
  <c r="I4841" s="1"/>
  <c r="I4840" a="1"/>
  <c r="I4840" s="1"/>
  <c r="I4839" a="1"/>
  <c r="I4839" s="1"/>
  <c r="I4838" a="1"/>
  <c r="I4838" s="1"/>
  <c r="I4837" a="1"/>
  <c r="I4837" s="1"/>
  <c r="I4836" a="1"/>
  <c r="I4836" s="1"/>
  <c r="I4835" a="1"/>
  <c r="I4835" s="1"/>
  <c r="I4834" a="1"/>
  <c r="I4834" s="1"/>
  <c r="I4833" a="1"/>
  <c r="I4833" s="1"/>
  <c r="I4832" a="1"/>
  <c r="I4832" s="1"/>
  <c r="I4831" a="1"/>
  <c r="I4831" s="1"/>
  <c r="I4830" a="1"/>
  <c r="I4830" s="1"/>
  <c r="I4829" a="1"/>
  <c r="I4829" s="1"/>
  <c r="I4828" a="1"/>
  <c r="I4828" s="1"/>
  <c r="I4827" a="1"/>
  <c r="I4827" s="1"/>
  <c r="I4826" a="1"/>
  <c r="I4826" s="1"/>
  <c r="I4825" a="1"/>
  <c r="I4825" s="1"/>
  <c r="I4824" a="1"/>
  <c r="I4824" s="1"/>
  <c r="I4823" a="1"/>
  <c r="I4823" s="1"/>
  <c r="I4822" a="1"/>
  <c r="I4822" s="1"/>
  <c r="I4821" a="1"/>
  <c r="I4821" s="1"/>
  <c r="I4820" a="1"/>
  <c r="I4820" s="1"/>
  <c r="I4819" a="1"/>
  <c r="I4819" s="1"/>
  <c r="I4818" a="1"/>
  <c r="I4818" s="1"/>
  <c r="I4817" a="1"/>
  <c r="I4817" s="1"/>
  <c r="I4816" a="1"/>
  <c r="I4816" s="1"/>
  <c r="I4815" a="1"/>
  <c r="I4815" s="1"/>
  <c r="I4814" a="1"/>
  <c r="I4814" s="1"/>
  <c r="I4813" a="1"/>
  <c r="I4813" s="1"/>
  <c r="I4812" a="1"/>
  <c r="I4812" s="1"/>
  <c r="I4811" a="1"/>
  <c r="I4811" s="1"/>
  <c r="I4810" a="1"/>
  <c r="I4810" s="1"/>
  <c r="I4809" a="1"/>
  <c r="I4809" s="1"/>
  <c r="I4808" a="1"/>
  <c r="I4808" s="1"/>
  <c r="I4807" a="1"/>
  <c r="I4807" s="1"/>
  <c r="I4806" a="1"/>
  <c r="I4806" s="1"/>
  <c r="I4805" a="1"/>
  <c r="I4805" s="1"/>
  <c r="I4804" a="1"/>
  <c r="I4804" s="1"/>
  <c r="I4803" a="1"/>
  <c r="I4803" s="1"/>
  <c r="I4802" a="1"/>
  <c r="I4802" s="1"/>
  <c r="I4801" a="1"/>
  <c r="I4801" s="1"/>
  <c r="I4800" a="1"/>
  <c r="I4800" s="1"/>
  <c r="I4799" a="1"/>
  <c r="I4799" s="1"/>
  <c r="I4798" a="1"/>
  <c r="I4798" s="1"/>
  <c r="I4797" a="1"/>
  <c r="I4797" s="1"/>
  <c r="I4796" a="1"/>
  <c r="I4796" s="1"/>
  <c r="I4795" a="1"/>
  <c r="I4795" s="1"/>
  <c r="I4794" a="1"/>
  <c r="I4794" s="1"/>
  <c r="I4793" a="1"/>
  <c r="I4793" s="1"/>
  <c r="I4792" a="1"/>
  <c r="I4792" s="1"/>
  <c r="I4791" a="1"/>
  <c r="I4791" s="1"/>
  <c r="I4790" a="1"/>
  <c r="I4790" s="1"/>
  <c r="I4789" a="1"/>
  <c r="I4789" s="1"/>
  <c r="I4788" a="1"/>
  <c r="I4788" s="1"/>
  <c r="I4787" a="1"/>
  <c r="I4787" s="1"/>
  <c r="I4786" a="1"/>
  <c r="I4786" s="1"/>
  <c r="I4785" a="1"/>
  <c r="I4785" s="1"/>
  <c r="I4784" a="1"/>
  <c r="I4784" s="1"/>
  <c r="I4783" a="1"/>
  <c r="I4783" s="1"/>
  <c r="I4782" a="1"/>
  <c r="I4782" s="1"/>
  <c r="I4781" a="1"/>
  <c r="I4781" s="1"/>
  <c r="I4780" a="1"/>
  <c r="I4780" s="1"/>
  <c r="I4779" a="1"/>
  <c r="I4779" s="1"/>
  <c r="I4778" a="1"/>
  <c r="I4778" s="1"/>
  <c r="I4777" a="1"/>
  <c r="I4777" s="1"/>
  <c r="I4776" a="1"/>
  <c r="I4776" s="1"/>
  <c r="I4775" a="1"/>
  <c r="I4775" s="1"/>
  <c r="I4774" a="1"/>
  <c r="I4774" s="1"/>
  <c r="I4773" a="1"/>
  <c r="I4773" s="1"/>
  <c r="I4772" a="1"/>
  <c r="I4772" s="1"/>
  <c r="I4771" a="1"/>
  <c r="I4771" s="1"/>
  <c r="I4770" a="1"/>
  <c r="I4770" s="1"/>
  <c r="I4769" a="1"/>
  <c r="I4769" s="1"/>
  <c r="I4768" a="1"/>
  <c r="I4768" s="1"/>
  <c r="I4767" a="1"/>
  <c r="I4767" s="1"/>
  <c r="I4766" a="1"/>
  <c r="I4766" s="1"/>
  <c r="I4765" a="1"/>
  <c r="I4765" s="1"/>
  <c r="I4764" a="1"/>
  <c r="I4764" s="1"/>
  <c r="I4763" a="1"/>
  <c r="I4763" s="1"/>
  <c r="I4762" a="1"/>
  <c r="I4762" s="1"/>
  <c r="I4761" a="1"/>
  <c r="I4761" s="1"/>
  <c r="I4760" a="1"/>
  <c r="I4760" s="1"/>
  <c r="I4759" a="1"/>
  <c r="I4759" s="1"/>
  <c r="I4758" a="1"/>
  <c r="I4758" s="1"/>
  <c r="I4757" a="1"/>
  <c r="I4757" s="1"/>
  <c r="I4756" a="1"/>
  <c r="I4756" s="1"/>
  <c r="I4755" a="1"/>
  <c r="I4755" s="1"/>
  <c r="I4754" a="1"/>
  <c r="I4754" s="1"/>
  <c r="I4753" a="1"/>
  <c r="I4753" s="1"/>
  <c r="I4752" a="1"/>
  <c r="I4752" s="1"/>
  <c r="I4751" a="1"/>
  <c r="I4751" s="1"/>
  <c r="I4750" a="1"/>
  <c r="I4750" s="1"/>
  <c r="I4749" a="1"/>
  <c r="I4749" s="1"/>
  <c r="I4748" a="1"/>
  <c r="I4748" s="1"/>
  <c r="I4747" a="1"/>
  <c r="I4747" s="1"/>
  <c r="I4746" a="1"/>
  <c r="I4746" s="1"/>
  <c r="I4745" a="1"/>
  <c r="I4745" s="1"/>
  <c r="I4744" a="1"/>
  <c r="I4744" s="1"/>
  <c r="I4743" a="1"/>
  <c r="I4743" s="1"/>
  <c r="I4742" a="1"/>
  <c r="I4742" s="1"/>
  <c r="I4741" a="1"/>
  <c r="I4741" s="1"/>
  <c r="I4740" a="1"/>
  <c r="I4740" s="1"/>
  <c r="I4739" a="1"/>
  <c r="I4739" s="1"/>
  <c r="I4738" a="1"/>
  <c r="I4738" s="1"/>
  <c r="I4737" a="1"/>
  <c r="I4737" s="1"/>
  <c r="I4736" a="1"/>
  <c r="I4736" s="1"/>
  <c r="I4735" a="1"/>
  <c r="I4735" s="1"/>
  <c r="I4734" a="1"/>
  <c r="I4734" s="1"/>
  <c r="I4733" a="1"/>
  <c r="I4733" s="1"/>
  <c r="I4732" a="1"/>
  <c r="I4732" s="1"/>
  <c r="I4731" a="1"/>
  <c r="I4731" s="1"/>
  <c r="I4730" a="1"/>
  <c r="I4730" s="1"/>
  <c r="I4729" a="1"/>
  <c r="I4729" s="1"/>
  <c r="I4728" a="1"/>
  <c r="I4728" s="1"/>
  <c r="I4727" a="1"/>
  <c r="I4727" s="1"/>
  <c r="I4726" a="1"/>
  <c r="I4726" s="1"/>
  <c r="I4725" a="1"/>
  <c r="I4725" s="1"/>
  <c r="I4724" a="1"/>
  <c r="I4724" s="1"/>
  <c r="I4723" a="1"/>
  <c r="I4723" s="1"/>
  <c r="I4722" a="1"/>
  <c r="I4722" s="1"/>
  <c r="I4721" a="1"/>
  <c r="I4721" s="1"/>
  <c r="I4720" a="1"/>
  <c r="I4720" s="1"/>
  <c r="I4719" a="1"/>
  <c r="I4719" s="1"/>
  <c r="I4718" a="1"/>
  <c r="I4718" s="1"/>
  <c r="I4717" a="1"/>
  <c r="I4717" s="1"/>
  <c r="I4716" a="1"/>
  <c r="I4716" s="1"/>
  <c r="I4715" a="1"/>
  <c r="I4715" s="1"/>
  <c r="I4714" a="1"/>
  <c r="I4714" s="1"/>
  <c r="I4713" a="1"/>
  <c r="I4713" s="1"/>
  <c r="I4712" a="1"/>
  <c r="I4712" s="1"/>
  <c r="I4711" a="1"/>
  <c r="I4711" s="1"/>
  <c r="I4710" a="1"/>
  <c r="I4710" s="1"/>
  <c r="I4709" a="1"/>
  <c r="I4709" s="1"/>
  <c r="I4708" a="1"/>
  <c r="I4708" s="1"/>
  <c r="I4707" a="1"/>
  <c r="I4707" s="1"/>
  <c r="I4706" a="1"/>
  <c r="I4706" s="1"/>
  <c r="I4705" a="1"/>
  <c r="I4705" s="1"/>
  <c r="I4704" a="1"/>
  <c r="I4704" s="1"/>
  <c r="I4703" a="1"/>
  <c r="I4703" s="1"/>
  <c r="I4702" a="1"/>
  <c r="I4702" s="1"/>
  <c r="I4701" a="1"/>
  <c r="I4701" s="1"/>
  <c r="I4700" a="1"/>
  <c r="I4700" s="1"/>
  <c r="I4699" a="1"/>
  <c r="I4699" s="1"/>
  <c r="I4698" a="1"/>
  <c r="I4698" s="1"/>
  <c r="I4697" a="1"/>
  <c r="I4697" s="1"/>
  <c r="I4696" a="1"/>
  <c r="I4696" s="1"/>
  <c r="I4695" a="1"/>
  <c r="I4695" s="1"/>
  <c r="I4694" a="1"/>
  <c r="I4694" s="1"/>
  <c r="I4693" a="1"/>
  <c r="I4693" s="1"/>
  <c r="I4692" a="1"/>
  <c r="I4692" s="1"/>
  <c r="I4691" a="1"/>
  <c r="I4691" s="1"/>
  <c r="I4690" a="1"/>
  <c r="I4690" s="1"/>
  <c r="I4689" a="1"/>
  <c r="I4689" s="1"/>
  <c r="I4688" a="1"/>
  <c r="I4688" s="1"/>
  <c r="I4687" a="1"/>
  <c r="I4687" s="1"/>
  <c r="I4686" a="1"/>
  <c r="I4686" s="1"/>
  <c r="I4685" a="1"/>
  <c r="I4685" s="1"/>
  <c r="I4684" a="1"/>
  <c r="I4684" s="1"/>
  <c r="I4683" a="1"/>
  <c r="I4683" s="1"/>
  <c r="I4682" a="1"/>
  <c r="I4682" s="1"/>
  <c r="I4681" a="1"/>
  <c r="I4681" s="1"/>
  <c r="I4680" a="1"/>
  <c r="I4680" s="1"/>
  <c r="I4679" a="1"/>
  <c r="I4679" s="1"/>
  <c r="I4678" a="1"/>
  <c r="I4678" s="1"/>
  <c r="I4677" a="1"/>
  <c r="I4677" s="1"/>
  <c r="I4676" a="1"/>
  <c r="I4676" s="1"/>
  <c r="I4675" a="1"/>
  <c r="I4675" s="1"/>
  <c r="I4674" a="1"/>
  <c r="I4674" s="1"/>
  <c r="I4673" a="1"/>
  <c r="I4673" s="1"/>
  <c r="I4672" a="1"/>
  <c r="I4672" s="1"/>
  <c r="I4671" a="1"/>
  <c r="I4671" s="1"/>
  <c r="I4670" a="1"/>
  <c r="I4670" s="1"/>
  <c r="I4669" a="1"/>
  <c r="I4669" s="1"/>
  <c r="I4668" a="1"/>
  <c r="I4668" s="1"/>
  <c r="I4667" a="1"/>
  <c r="I4667" s="1"/>
  <c r="I4666" a="1"/>
  <c r="I4666" s="1"/>
  <c r="I4665" a="1"/>
  <c r="I4665" s="1"/>
  <c r="I4664" a="1"/>
  <c r="I4664" s="1"/>
  <c r="I4663" a="1"/>
  <c r="I4663" s="1"/>
  <c r="I4662" a="1"/>
  <c r="I4662" s="1"/>
  <c r="I4661" a="1"/>
  <c r="I4661" s="1"/>
  <c r="I4660" a="1"/>
  <c r="I4660" s="1"/>
  <c r="I4659" a="1"/>
  <c r="I4659" s="1"/>
  <c r="I4658" a="1"/>
  <c r="I4658" s="1"/>
  <c r="I4657" a="1"/>
  <c r="I4657" s="1"/>
  <c r="I4656" a="1"/>
  <c r="I4656" s="1"/>
  <c r="I4655" a="1"/>
  <c r="I4655" s="1"/>
  <c r="I4654" a="1"/>
  <c r="I4654" s="1"/>
  <c r="I4653" a="1"/>
  <c r="I4653" s="1"/>
  <c r="I4652" a="1"/>
  <c r="I4652" s="1"/>
  <c r="I4651" a="1"/>
  <c r="I4651" s="1"/>
  <c r="I4650" a="1"/>
  <c r="I4650" s="1"/>
  <c r="I4649" a="1"/>
  <c r="I4649" s="1"/>
  <c r="I4648" a="1"/>
  <c r="I4648" s="1"/>
  <c r="I4647" a="1"/>
  <c r="I4647" s="1"/>
  <c r="I4646" a="1"/>
  <c r="I4646" s="1"/>
  <c r="I4645" a="1"/>
  <c r="I4645" s="1"/>
  <c r="I4644" a="1"/>
  <c r="I4644" s="1"/>
  <c r="I4643" a="1"/>
  <c r="I4643" s="1"/>
  <c r="I4642" a="1"/>
  <c r="I4642" s="1"/>
  <c r="I4641" a="1"/>
  <c r="I4641" s="1"/>
  <c r="I4640" a="1"/>
  <c r="I4640" s="1"/>
  <c r="I4639" a="1"/>
  <c r="I4639" s="1"/>
  <c r="I4638" a="1"/>
  <c r="I4638" s="1"/>
  <c r="I4637" a="1"/>
  <c r="I4637" s="1"/>
  <c r="I4636" a="1"/>
  <c r="I4636" s="1"/>
  <c r="I4635" a="1"/>
  <c r="I4635" s="1"/>
  <c r="I4634" a="1"/>
  <c r="I4634" s="1"/>
  <c r="I4633" a="1"/>
  <c r="I4633" s="1"/>
  <c r="I4632" a="1"/>
  <c r="I4632" s="1"/>
  <c r="I4631" a="1"/>
  <c r="I4631" s="1"/>
  <c r="I4630" a="1"/>
  <c r="I4630" s="1"/>
  <c r="I4629" a="1"/>
  <c r="I4629" s="1"/>
  <c r="I4628" a="1"/>
  <c r="I4628" s="1"/>
  <c r="I4627" a="1"/>
  <c r="I4627" s="1"/>
  <c r="I4626" a="1"/>
  <c r="I4626" s="1"/>
  <c r="I4625" a="1"/>
  <c r="I4625" s="1"/>
  <c r="I4624" a="1"/>
  <c r="I4624" s="1"/>
  <c r="I4623" a="1"/>
  <c r="I4623" s="1"/>
  <c r="I4622" a="1"/>
  <c r="I4622" s="1"/>
  <c r="I4621" a="1"/>
  <c r="I4621" s="1"/>
  <c r="I4620" a="1"/>
  <c r="I4620" s="1"/>
  <c r="I4619" a="1"/>
  <c r="I4619" s="1"/>
  <c r="I4618" a="1"/>
  <c r="I4618" s="1"/>
  <c r="I4617" a="1"/>
  <c r="I4617" s="1"/>
  <c r="I4616" a="1"/>
  <c r="I4616" s="1"/>
  <c r="I4615" a="1"/>
  <c r="I4615" s="1"/>
  <c r="I4614" a="1"/>
  <c r="I4614" s="1"/>
  <c r="I4613" a="1"/>
  <c r="I4613" s="1"/>
  <c r="I4612" a="1"/>
  <c r="I4612" s="1"/>
  <c r="I4611" a="1"/>
  <c r="I4611" s="1"/>
  <c r="I4610" a="1"/>
  <c r="I4610" s="1"/>
  <c r="I4609" a="1"/>
  <c r="I4609" s="1"/>
  <c r="I4608" a="1"/>
  <c r="I4608" s="1"/>
  <c r="I4607" a="1"/>
  <c r="I4607" s="1"/>
  <c r="I4606" a="1"/>
  <c r="I4606" s="1"/>
  <c r="I4605" a="1"/>
  <c r="I4605" s="1"/>
  <c r="I4604" a="1"/>
  <c r="I4604" s="1"/>
  <c r="I4603" a="1"/>
  <c r="I4603" s="1"/>
  <c r="I4602" a="1"/>
  <c r="I4602" s="1"/>
  <c r="I4601" a="1"/>
  <c r="I4601" s="1"/>
  <c r="I4600" a="1"/>
  <c r="I4600" s="1"/>
  <c r="I4599" a="1"/>
  <c r="I4599" s="1"/>
  <c r="I4598" a="1"/>
  <c r="I4598" s="1"/>
  <c r="I4597" a="1"/>
  <c r="I4597" s="1"/>
  <c r="I4596" a="1"/>
  <c r="I4596" s="1"/>
  <c r="I4595" a="1"/>
  <c r="I4595" s="1"/>
  <c r="I4594" a="1"/>
  <c r="I4594" s="1"/>
  <c r="I4593" a="1"/>
  <c r="I4593" s="1"/>
  <c r="I4592" a="1"/>
  <c r="I4592" s="1"/>
  <c r="I4591" a="1"/>
  <c r="I4591" s="1"/>
  <c r="I4590" a="1"/>
  <c r="I4590" s="1"/>
  <c r="I4589" a="1"/>
  <c r="I4589" s="1"/>
  <c r="I4588" a="1"/>
  <c r="I4588" s="1"/>
  <c r="I4587" a="1"/>
  <c r="I4587" s="1"/>
  <c r="I4586" a="1"/>
  <c r="I4586" s="1"/>
  <c r="I4585" a="1"/>
  <c r="I4585" s="1"/>
  <c r="I4584" a="1"/>
  <c r="I4584" s="1"/>
  <c r="I4583" a="1"/>
  <c r="I4583" s="1"/>
  <c r="I4582" a="1"/>
  <c r="I4582" s="1"/>
  <c r="I4581" a="1"/>
  <c r="I4581" s="1"/>
  <c r="I4580" a="1"/>
  <c r="I4580" s="1"/>
  <c r="I4579" a="1"/>
  <c r="I4579" s="1"/>
  <c r="I4578" a="1"/>
  <c r="I4578" s="1"/>
  <c r="I4577" a="1"/>
  <c r="I4577" s="1"/>
  <c r="I4576" a="1"/>
  <c r="I4576" s="1"/>
  <c r="I4575" a="1"/>
  <c r="I4575" s="1"/>
  <c r="I4574" a="1"/>
  <c r="I4574" s="1"/>
  <c r="I4573" a="1"/>
  <c r="I4573" s="1"/>
  <c r="I4572" a="1"/>
  <c r="I4572" s="1"/>
  <c r="I4571" a="1"/>
  <c r="I4571" s="1"/>
  <c r="I4570" a="1"/>
  <c r="I4570" s="1"/>
  <c r="I4569" a="1"/>
  <c r="I4569" s="1"/>
  <c r="I4568" a="1"/>
  <c r="I4568" s="1"/>
  <c r="I4567" a="1"/>
  <c r="I4567" s="1"/>
  <c r="I4566" a="1"/>
  <c r="I4566" s="1"/>
  <c r="I4565" a="1"/>
  <c r="I4565" s="1"/>
  <c r="I4564" a="1"/>
  <c r="I4564" s="1"/>
  <c r="I4563" a="1"/>
  <c r="I4563" s="1"/>
  <c r="I4562" a="1"/>
  <c r="I4562" s="1"/>
  <c r="I4561" a="1"/>
  <c r="I4561" s="1"/>
  <c r="I4560" a="1"/>
  <c r="I4560" s="1"/>
  <c r="I4559" a="1"/>
  <c r="I4559" s="1"/>
  <c r="I4558" a="1"/>
  <c r="I4558" s="1"/>
  <c r="I4557" a="1"/>
  <c r="I4557" s="1"/>
  <c r="I4556" a="1"/>
  <c r="I4556" s="1"/>
  <c r="I4555" a="1"/>
  <c r="I4555" s="1"/>
  <c r="I4554" a="1"/>
  <c r="I4554" s="1"/>
  <c r="I4553" a="1"/>
  <c r="I4553" s="1"/>
  <c r="I4552" a="1"/>
  <c r="I4552" s="1"/>
  <c r="I4551" a="1"/>
  <c r="I4551" s="1"/>
  <c r="I4550" a="1"/>
  <c r="I4550" s="1"/>
  <c r="I4549" a="1"/>
  <c r="I4549" s="1"/>
  <c r="I4548" a="1"/>
  <c r="I4548" s="1"/>
  <c r="I4547" a="1"/>
  <c r="I4547" s="1"/>
  <c r="I4546" a="1"/>
  <c r="I4546" s="1"/>
  <c r="I4545" a="1"/>
  <c r="I4545" s="1"/>
  <c r="I4544" a="1"/>
  <c r="I4544" s="1"/>
  <c r="I4543" a="1"/>
  <c r="I4543" s="1"/>
  <c r="I4542" a="1"/>
  <c r="I4542" s="1"/>
  <c r="I4541" a="1"/>
  <c r="I4541" s="1"/>
  <c r="I4540" a="1"/>
  <c r="I4540" s="1"/>
  <c r="I4539" a="1"/>
  <c r="I4539" s="1"/>
  <c r="I4538" a="1"/>
  <c r="I4538" s="1"/>
  <c r="I4537" a="1"/>
  <c r="I4537" s="1"/>
  <c r="I4536" a="1"/>
  <c r="I4536" s="1"/>
  <c r="I4535" a="1"/>
  <c r="I4535" s="1"/>
  <c r="I4534" a="1"/>
  <c r="I4534" s="1"/>
  <c r="I4533" a="1"/>
  <c r="I4533" s="1"/>
  <c r="I4532" a="1"/>
  <c r="I4532" s="1"/>
  <c r="I4531" a="1"/>
  <c r="I4531" s="1"/>
  <c r="I4530" a="1"/>
  <c r="I4530" s="1"/>
  <c r="I4529" a="1"/>
  <c r="I4529" s="1"/>
  <c r="I4528" a="1"/>
  <c r="I4528" s="1"/>
  <c r="I4527" a="1"/>
  <c r="I4527" s="1"/>
  <c r="I4526" a="1"/>
  <c r="I4526" s="1"/>
  <c r="I4525" a="1"/>
  <c r="I4525" s="1"/>
  <c r="I4524" a="1"/>
  <c r="I4524" s="1"/>
  <c r="I4523" a="1"/>
  <c r="I4523" s="1"/>
  <c r="I4522" a="1"/>
  <c r="I4522" s="1"/>
  <c r="I4521" a="1"/>
  <c r="I4521" s="1"/>
  <c r="I4520" a="1"/>
  <c r="I4520" s="1"/>
  <c r="I4519" a="1"/>
  <c r="I4519" s="1"/>
  <c r="I4518" a="1"/>
  <c r="I4518" s="1"/>
  <c r="I4517" a="1"/>
  <c r="I4517" s="1"/>
  <c r="I4516" a="1"/>
  <c r="I4516" s="1"/>
  <c r="I4515" a="1"/>
  <c r="I4515" s="1"/>
  <c r="I4514" a="1"/>
  <c r="I4514" s="1"/>
  <c r="I4513" a="1"/>
  <c r="I4513" s="1"/>
  <c r="I4512" a="1"/>
  <c r="I4512" s="1"/>
  <c r="I4511" a="1"/>
  <c r="I4511" s="1"/>
  <c r="I4510" a="1"/>
  <c r="I4510" s="1"/>
  <c r="I4509" a="1"/>
  <c r="I4509" s="1"/>
  <c r="I4508" a="1"/>
  <c r="I4508" s="1"/>
  <c r="I4507" a="1"/>
  <c r="I4507" s="1"/>
  <c r="I4506" a="1"/>
  <c r="I4506" s="1"/>
  <c r="I4505" a="1"/>
  <c r="I4505" s="1"/>
  <c r="I4504" a="1"/>
  <c r="I4504" s="1"/>
  <c r="I4503" a="1"/>
  <c r="I4503" s="1"/>
  <c r="I4502" a="1"/>
  <c r="I4502" s="1"/>
  <c r="I4501" a="1"/>
  <c r="I4501" s="1"/>
  <c r="I4500" a="1"/>
  <c r="I4500" s="1"/>
  <c r="I4499" a="1"/>
  <c r="I4499" s="1"/>
  <c r="I4498" a="1"/>
  <c r="I4498" s="1"/>
  <c r="I4497" a="1"/>
  <c r="I4497" s="1"/>
  <c r="I4496" a="1"/>
  <c r="I4496" s="1"/>
  <c r="I4495" a="1"/>
  <c r="I4495" s="1"/>
  <c r="I4494" a="1"/>
  <c r="I4494" s="1"/>
  <c r="I4493" a="1"/>
  <c r="I4493" s="1"/>
  <c r="I4492" a="1"/>
  <c r="I4492" s="1"/>
  <c r="I4491" a="1"/>
  <c r="I4491" s="1"/>
  <c r="I4490" a="1"/>
  <c r="I4490" s="1"/>
  <c r="I4489" a="1"/>
  <c r="I4489" s="1"/>
  <c r="I4488" a="1"/>
  <c r="I4488" s="1"/>
  <c r="I4487" a="1"/>
  <c r="I4487" s="1"/>
  <c r="I4486" a="1"/>
  <c r="I4486" s="1"/>
  <c r="I4485" a="1"/>
  <c r="I4485" s="1"/>
  <c r="I4484" a="1"/>
  <c r="I4484" s="1"/>
  <c r="I4483" a="1"/>
  <c r="I4483" s="1"/>
  <c r="I4482" a="1"/>
  <c r="I4482" s="1"/>
  <c r="I4481" a="1"/>
  <c r="I4481" s="1"/>
  <c r="I4480" a="1"/>
  <c r="I4480" s="1"/>
  <c r="I4479" a="1"/>
  <c r="I4479" s="1"/>
  <c r="I4478" a="1"/>
  <c r="I4478" s="1"/>
  <c r="I4477" a="1"/>
  <c r="I4477" s="1"/>
  <c r="I4476" a="1"/>
  <c r="I4476" s="1"/>
  <c r="I4475" a="1"/>
  <c r="I4475" s="1"/>
  <c r="I4474" a="1"/>
  <c r="I4474" s="1"/>
  <c r="I4473" a="1"/>
  <c r="I4473" s="1"/>
  <c r="I4472" a="1"/>
  <c r="I4472" s="1"/>
  <c r="I4471" a="1"/>
  <c r="I4471" s="1"/>
  <c r="I4470" a="1"/>
  <c r="I4470" s="1"/>
  <c r="I4469" a="1"/>
  <c r="I4469" s="1"/>
  <c r="I4468" a="1"/>
  <c r="I4468" s="1"/>
  <c r="I4467" a="1"/>
  <c r="I4467" s="1"/>
  <c r="I4466" a="1"/>
  <c r="I4466" s="1"/>
  <c r="I4465" a="1"/>
  <c r="I4465" s="1"/>
  <c r="I4464" a="1"/>
  <c r="I4464" s="1"/>
  <c r="I4463" a="1"/>
  <c r="I4463" s="1"/>
  <c r="I4462" a="1"/>
  <c r="I4462" s="1"/>
  <c r="I4461" a="1"/>
  <c r="I4461" s="1"/>
  <c r="I4460" a="1"/>
  <c r="I4460" s="1"/>
  <c r="I4459" a="1"/>
  <c r="I4459" s="1"/>
  <c r="I4458" a="1"/>
  <c r="I4458" s="1"/>
  <c r="I4457" a="1"/>
  <c r="I4457" s="1"/>
  <c r="I4456" a="1"/>
  <c r="I4456" s="1"/>
  <c r="I4455" a="1"/>
  <c r="I4455" s="1"/>
  <c r="I4454" a="1"/>
  <c r="I4454" s="1"/>
  <c r="I4453" a="1"/>
  <c r="I4453" s="1"/>
  <c r="I4452" a="1"/>
  <c r="I4452" s="1"/>
  <c r="I4451" a="1"/>
  <c r="I4451" s="1"/>
  <c r="I4450" a="1"/>
  <c r="I4450" s="1"/>
  <c r="I4449" a="1"/>
  <c r="I4449" s="1"/>
  <c r="I4448" a="1"/>
  <c r="I4448" s="1"/>
  <c r="I4447" a="1"/>
  <c r="I4447" s="1"/>
  <c r="I4446" a="1"/>
  <c r="I4446" s="1"/>
  <c r="I4445" a="1"/>
  <c r="I4445" s="1"/>
  <c r="I4444" a="1"/>
  <c r="I4444" s="1"/>
  <c r="I4443" a="1"/>
  <c r="I4443" s="1"/>
  <c r="I4442" a="1"/>
  <c r="I4442" s="1"/>
  <c r="I4441" a="1"/>
  <c r="I4441" s="1"/>
  <c r="I4440" a="1"/>
  <c r="I4440" s="1"/>
  <c r="I4439" a="1"/>
  <c r="I4439" s="1"/>
  <c r="I4438" a="1"/>
  <c r="I4438" s="1"/>
  <c r="I4437" a="1"/>
  <c r="I4437" s="1"/>
  <c r="I4436" a="1"/>
  <c r="I4436" s="1"/>
  <c r="I4435" a="1"/>
  <c r="I4435" s="1"/>
  <c r="I4434" a="1"/>
  <c r="I4434" s="1"/>
  <c r="I4433" a="1"/>
  <c r="I4433" s="1"/>
  <c r="I4432" a="1"/>
  <c r="I4432" s="1"/>
  <c r="I4431" a="1"/>
  <c r="I4431" s="1"/>
  <c r="I4430" a="1"/>
  <c r="I4430" s="1"/>
  <c r="I4429" a="1"/>
  <c r="I4429" s="1"/>
  <c r="I4428" a="1"/>
  <c r="I4428" s="1"/>
  <c r="I4427" a="1"/>
  <c r="I4427" s="1"/>
  <c r="I4426" a="1"/>
  <c r="I4426" s="1"/>
  <c r="I4425" a="1"/>
  <c r="I4425" s="1"/>
  <c r="I4424" a="1"/>
  <c r="I4424" s="1"/>
  <c r="I4423" a="1"/>
  <c r="I4423" s="1"/>
  <c r="I4422" a="1"/>
  <c r="I4422" s="1"/>
  <c r="I4421" a="1"/>
  <c r="I4421" s="1"/>
  <c r="I4420" a="1"/>
  <c r="I4420" s="1"/>
  <c r="I4419" a="1"/>
  <c r="I4419" s="1"/>
  <c r="I4418" a="1"/>
  <c r="I4418" s="1"/>
  <c r="I4417" a="1"/>
  <c r="I4417" s="1"/>
  <c r="I4416" a="1"/>
  <c r="I4416" s="1"/>
  <c r="I4415" a="1"/>
  <c r="I4415" s="1"/>
  <c r="I4414" a="1"/>
  <c r="I4414" s="1"/>
  <c r="I4413" a="1"/>
  <c r="I4413" s="1"/>
  <c r="I4412" a="1"/>
  <c r="I4412" s="1"/>
  <c r="I4411" a="1"/>
  <c r="I4411" s="1"/>
  <c r="I4410" a="1"/>
  <c r="I4410" s="1"/>
  <c r="I4409" a="1"/>
  <c r="I4409" s="1"/>
  <c r="I4408" a="1"/>
  <c r="I4408" s="1"/>
  <c r="I4407" a="1"/>
  <c r="I4407" s="1"/>
  <c r="I4406" a="1"/>
  <c r="I4406" s="1"/>
  <c r="I4405" a="1"/>
  <c r="I4405" s="1"/>
  <c r="I4404" a="1"/>
  <c r="I4404" s="1"/>
  <c r="I4403" a="1"/>
  <c r="I4403" s="1"/>
  <c r="I4402" a="1"/>
  <c r="I4402" s="1"/>
  <c r="I4401" a="1"/>
  <c r="I4401" s="1"/>
  <c r="I4400" a="1"/>
  <c r="I4400" s="1"/>
  <c r="I4399" a="1"/>
  <c r="I4399" s="1"/>
  <c r="I4398" a="1"/>
  <c r="I4398" s="1"/>
  <c r="I4397" a="1"/>
  <c r="I4397" s="1"/>
  <c r="I4396" a="1"/>
  <c r="I4396" s="1"/>
  <c r="I4395" a="1"/>
  <c r="I4395" s="1"/>
  <c r="I4394" a="1"/>
  <c r="I4394" s="1"/>
  <c r="I4393" a="1"/>
  <c r="I4393" s="1"/>
  <c r="I4392" a="1"/>
  <c r="I4392" s="1"/>
  <c r="I4391" a="1"/>
  <c r="I4391" s="1"/>
  <c r="I4390" a="1"/>
  <c r="I4390" s="1"/>
  <c r="I4389" a="1"/>
  <c r="I4389" s="1"/>
  <c r="I4388" a="1"/>
  <c r="I4388" s="1"/>
  <c r="I4387" a="1"/>
  <c r="I4387" s="1"/>
  <c r="I4386" a="1"/>
  <c r="I4386" s="1"/>
  <c r="I4385" a="1"/>
  <c r="I4385" s="1"/>
  <c r="I4384" a="1"/>
  <c r="I4384" s="1"/>
  <c r="I4383" a="1"/>
  <c r="I4383" s="1"/>
  <c r="I4382" a="1"/>
  <c r="I4382" s="1"/>
  <c r="I4381" a="1"/>
  <c r="I4381" s="1"/>
  <c r="I4380" a="1"/>
  <c r="I4380" s="1"/>
  <c r="I4379" a="1"/>
  <c r="I4379" s="1"/>
  <c r="I4378" a="1"/>
  <c r="I4378" s="1"/>
  <c r="I4377" a="1"/>
  <c r="I4377" s="1"/>
  <c r="I4376" a="1"/>
  <c r="I4376" s="1"/>
  <c r="I4375" a="1"/>
  <c r="I4375" s="1"/>
  <c r="I4374" a="1"/>
  <c r="I4374" s="1"/>
  <c r="I4373" a="1"/>
  <c r="I4373" s="1"/>
  <c r="I4372" a="1"/>
  <c r="I4372" s="1"/>
  <c r="I4371" a="1"/>
  <c r="I4371" s="1"/>
  <c r="I4370" a="1"/>
  <c r="I4370" s="1"/>
  <c r="I4369" a="1"/>
  <c r="I4369" s="1"/>
  <c r="I4368" a="1"/>
  <c r="I4368" s="1"/>
  <c r="I4367" a="1"/>
  <c r="I4367" s="1"/>
  <c r="I4366" a="1"/>
  <c r="I4366" s="1"/>
  <c r="I4365" a="1"/>
  <c r="I4365" s="1"/>
  <c r="I4364" a="1"/>
  <c r="I4364" s="1"/>
  <c r="I4363" a="1"/>
  <c r="I4363" s="1"/>
  <c r="I4362" a="1"/>
  <c r="I4362" s="1"/>
  <c r="I4361" a="1"/>
  <c r="I4361" s="1"/>
  <c r="I4360" a="1"/>
  <c r="I4360" s="1"/>
  <c r="I4359" a="1"/>
  <c r="I4359" s="1"/>
  <c r="I4358" a="1"/>
  <c r="I4358" s="1"/>
  <c r="I4357" a="1"/>
  <c r="I4357" s="1"/>
  <c r="I4356" a="1"/>
  <c r="I4356" s="1"/>
  <c r="I4355" a="1"/>
  <c r="I4355" s="1"/>
  <c r="I4354" a="1"/>
  <c r="I4354" s="1"/>
  <c r="I4353" a="1"/>
  <c r="I4353" s="1"/>
  <c r="I4352" a="1"/>
  <c r="I4352" s="1"/>
  <c r="I4351" a="1"/>
  <c r="I4351" s="1"/>
  <c r="I4350" a="1"/>
  <c r="I4350" s="1"/>
  <c r="I4349" a="1"/>
  <c r="I4349" s="1"/>
  <c r="I4348" a="1"/>
  <c r="I4348" s="1"/>
  <c r="I4347" a="1"/>
  <c r="I4347" s="1"/>
  <c r="I4346" a="1"/>
  <c r="I4346" s="1"/>
  <c r="I4345" a="1"/>
  <c r="I4345" s="1"/>
  <c r="I4344" a="1"/>
  <c r="I4344" s="1"/>
  <c r="I4343" a="1"/>
  <c r="I4343" s="1"/>
  <c r="I4342" a="1"/>
  <c r="I4342" s="1"/>
  <c r="I4341" a="1"/>
  <c r="I4341" s="1"/>
  <c r="I4340" a="1"/>
  <c r="I4340" s="1"/>
  <c r="I4339" a="1"/>
  <c r="I4339" s="1"/>
  <c r="I4338" a="1"/>
  <c r="I4338" s="1"/>
  <c r="I4337" a="1"/>
  <c r="I4337" s="1"/>
  <c r="I4336" a="1"/>
  <c r="I4336" s="1"/>
  <c r="I4335" a="1"/>
  <c r="I4335" s="1"/>
  <c r="I4334" a="1"/>
  <c r="I4334" s="1"/>
  <c r="I4333" a="1"/>
  <c r="I4333" s="1"/>
  <c r="I4332" a="1"/>
  <c r="I4332" s="1"/>
  <c r="I4331" a="1"/>
  <c r="I4331" s="1"/>
  <c r="I4330" a="1"/>
  <c r="I4330" s="1"/>
  <c r="I4329" a="1"/>
  <c r="I4329" s="1"/>
  <c r="I4328" a="1"/>
  <c r="I4328" s="1"/>
  <c r="I4327" a="1"/>
  <c r="I4327" s="1"/>
  <c r="I4326" a="1"/>
  <c r="I4326" s="1"/>
  <c r="I4325" a="1"/>
  <c r="I4325" s="1"/>
  <c r="I4324" a="1"/>
  <c r="I4324" s="1"/>
  <c r="I4323" a="1"/>
  <c r="I4323" s="1"/>
  <c r="I4322" a="1"/>
  <c r="I4322" s="1"/>
  <c r="I4321" a="1"/>
  <c r="I4321" s="1"/>
  <c r="I4320" a="1"/>
  <c r="I4320" s="1"/>
  <c r="I4319" a="1"/>
  <c r="I4319" s="1"/>
  <c r="I4318" a="1"/>
  <c r="I4318" s="1"/>
  <c r="I4317" a="1"/>
  <c r="I4317" s="1"/>
  <c r="I4316" a="1"/>
  <c r="I4316" s="1"/>
  <c r="I4315" a="1"/>
  <c r="I4315" s="1"/>
  <c r="I4314" a="1"/>
  <c r="I4314" s="1"/>
  <c r="I4313" a="1"/>
  <c r="I4313" s="1"/>
  <c r="I4312" a="1"/>
  <c r="I4312" s="1"/>
  <c r="I4311" a="1"/>
  <c r="I4311" s="1"/>
  <c r="I4310" a="1"/>
  <c r="I4310" s="1"/>
  <c r="I4309" a="1"/>
  <c r="I4309" s="1"/>
  <c r="I4308" a="1"/>
  <c r="I4308" s="1"/>
  <c r="I4307" a="1"/>
  <c r="I4307" s="1"/>
  <c r="I4306" a="1"/>
  <c r="I4306" s="1"/>
  <c r="I4305" a="1"/>
  <c r="I4305" s="1"/>
  <c r="I4304" a="1"/>
  <c r="I4304" s="1"/>
  <c r="I4303" a="1"/>
  <c r="I4303" s="1"/>
  <c r="I4302" a="1"/>
  <c r="I4302" s="1"/>
  <c r="I4301" a="1"/>
  <c r="I4301" s="1"/>
  <c r="I4300" a="1"/>
  <c r="I4300" s="1"/>
  <c r="I4299" a="1"/>
  <c r="I4299" s="1"/>
  <c r="I4298" a="1"/>
  <c r="I4298" s="1"/>
  <c r="I4297" a="1"/>
  <c r="I4297" s="1"/>
  <c r="I4296" a="1"/>
  <c r="I4296" s="1"/>
  <c r="I4295" a="1"/>
  <c r="I4295" s="1"/>
  <c r="I4294" a="1"/>
  <c r="I4294" s="1"/>
  <c r="I4293" a="1"/>
  <c r="I4293" s="1"/>
  <c r="I4292" a="1"/>
  <c r="I4292" s="1"/>
  <c r="I4291" a="1"/>
  <c r="I4291" s="1"/>
  <c r="I4290" a="1"/>
  <c r="I4290" s="1"/>
  <c r="I4289" a="1"/>
  <c r="I4289" s="1"/>
  <c r="I4288" a="1"/>
  <c r="I4288" s="1"/>
  <c r="I4287" a="1"/>
  <c r="I4287" s="1"/>
  <c r="I4286" a="1"/>
  <c r="I4286" s="1"/>
  <c r="I4285" a="1"/>
  <c r="I4285" s="1"/>
  <c r="I4284" a="1"/>
  <c r="I4284" s="1"/>
  <c r="I4283" a="1"/>
  <c r="I4283" s="1"/>
  <c r="I4282" a="1"/>
  <c r="I4282" s="1"/>
  <c r="I4281" a="1"/>
  <c r="I4281" s="1"/>
  <c r="I4280" a="1"/>
  <c r="I4280" s="1"/>
  <c r="I4279" a="1"/>
  <c r="I4279" s="1"/>
  <c r="I4278" a="1"/>
  <c r="I4278" s="1"/>
  <c r="I4277" a="1"/>
  <c r="I4277" s="1"/>
  <c r="I4276" a="1"/>
  <c r="I4276" s="1"/>
  <c r="I4275" a="1"/>
  <c r="I4275" s="1"/>
  <c r="I4274" a="1"/>
  <c r="I4274" s="1"/>
  <c r="I4273" a="1"/>
  <c r="I4273" s="1"/>
  <c r="I4272" a="1"/>
  <c r="I4272" s="1"/>
  <c r="I4271" a="1"/>
  <c r="I4271" s="1"/>
  <c r="I4270" a="1"/>
  <c r="I4270" s="1"/>
  <c r="I4269" a="1"/>
  <c r="I4269" s="1"/>
  <c r="I4268" a="1"/>
  <c r="I4268" s="1"/>
  <c r="I4267" a="1"/>
  <c r="I4267" s="1"/>
  <c r="I4266" a="1"/>
  <c r="I4266" s="1"/>
  <c r="I4265" a="1"/>
  <c r="I4265" s="1"/>
  <c r="I4264" a="1"/>
  <c r="I4264" s="1"/>
  <c r="I4263" a="1"/>
  <c r="I4263" s="1"/>
  <c r="I4262" a="1"/>
  <c r="I4262" s="1"/>
  <c r="I4261" a="1"/>
  <c r="I4261" s="1"/>
  <c r="I4260" a="1"/>
  <c r="I4260" s="1"/>
  <c r="I4259" a="1"/>
  <c r="I4259" s="1"/>
  <c r="I4258" a="1"/>
  <c r="I4258" s="1"/>
  <c r="I4257" a="1"/>
  <c r="I4257" s="1"/>
  <c r="I4256" a="1"/>
  <c r="I4256" s="1"/>
  <c r="I4255" a="1"/>
  <c r="I4255" s="1"/>
  <c r="I4254" a="1"/>
  <c r="I4254" s="1"/>
  <c r="I4253" a="1"/>
  <c r="I4253" s="1"/>
  <c r="I4252" a="1"/>
  <c r="I4252" s="1"/>
  <c r="I4251" a="1"/>
  <c r="I4251" s="1"/>
  <c r="I4250" a="1"/>
  <c r="I4250" s="1"/>
  <c r="I4249" a="1"/>
  <c r="I4249" s="1"/>
  <c r="I4248" a="1"/>
  <c r="I4248" s="1"/>
  <c r="I4247" a="1"/>
  <c r="I4247" s="1"/>
  <c r="I4246" a="1"/>
  <c r="I4246" s="1"/>
  <c r="I4245" a="1"/>
  <c r="I4245" s="1"/>
  <c r="I4244" a="1"/>
  <c r="I4244" s="1"/>
  <c r="I4243" a="1"/>
  <c r="I4243" s="1"/>
  <c r="I4242" a="1"/>
  <c r="I4242" s="1"/>
  <c r="I4241" a="1"/>
  <c r="I4241" s="1"/>
  <c r="I4240" a="1"/>
  <c r="I4240" s="1"/>
  <c r="I4239" a="1"/>
  <c r="I4239" s="1"/>
  <c r="I4238" a="1"/>
  <c r="I4238" s="1"/>
  <c r="I4237" a="1"/>
  <c r="I4237" s="1"/>
  <c r="I4236" a="1"/>
  <c r="I4236" s="1"/>
  <c r="I4235" a="1"/>
  <c r="I4235" s="1"/>
  <c r="I4234" a="1"/>
  <c r="I4234" s="1"/>
  <c r="I4233" a="1"/>
  <c r="I4233" s="1"/>
  <c r="I4232" a="1"/>
  <c r="I4232" s="1"/>
  <c r="I4231" a="1"/>
  <c r="I4231" s="1"/>
  <c r="I4230" a="1"/>
  <c r="I4230" s="1"/>
  <c r="I4229" a="1"/>
  <c r="I4229" s="1"/>
  <c r="I4228" a="1"/>
  <c r="I4228" s="1"/>
  <c r="I4227" a="1"/>
  <c r="I4227" s="1"/>
  <c r="I4226" a="1"/>
  <c r="I4226" s="1"/>
  <c r="I4225" a="1"/>
  <c r="I4225" s="1"/>
  <c r="I4224" a="1"/>
  <c r="I4224" s="1"/>
  <c r="I4223" a="1"/>
  <c r="I4223" s="1"/>
  <c r="I4222" a="1"/>
  <c r="I4222" s="1"/>
  <c r="I4221" a="1"/>
  <c r="I4221" s="1"/>
  <c r="I4220" a="1"/>
  <c r="I4220" s="1"/>
  <c r="I4219" a="1"/>
  <c r="I4219" s="1"/>
  <c r="I4218" a="1"/>
  <c r="I4218" s="1"/>
  <c r="I4217" a="1"/>
  <c r="I4217" s="1"/>
  <c r="I4216" a="1"/>
  <c r="I4216" s="1"/>
  <c r="I4215" a="1"/>
  <c r="I4215" s="1"/>
  <c r="I4214" a="1"/>
  <c r="I4214" s="1"/>
  <c r="I4213" a="1"/>
  <c r="I4213" s="1"/>
  <c r="I4212" a="1"/>
  <c r="I4212" s="1"/>
  <c r="I4211" a="1"/>
  <c r="I4211" s="1"/>
  <c r="I4210" a="1"/>
  <c r="I4210" s="1"/>
  <c r="I4209" a="1"/>
  <c r="I4209" s="1"/>
  <c r="I4208" a="1"/>
  <c r="I4208" s="1"/>
  <c r="I4207" a="1"/>
  <c r="I4207" s="1"/>
  <c r="I4206" a="1"/>
  <c r="I4206" s="1"/>
  <c r="I4205" a="1"/>
  <c r="I4205" s="1"/>
  <c r="I4204" a="1"/>
  <c r="I4204" s="1"/>
  <c r="I4203" a="1"/>
  <c r="I4203" s="1"/>
  <c r="I4202" a="1"/>
  <c r="I4202" s="1"/>
  <c r="I4201" a="1"/>
  <c r="I4201" s="1"/>
  <c r="I4200" a="1"/>
  <c r="I4200" s="1"/>
  <c r="I4199" a="1"/>
  <c r="I4199" s="1"/>
  <c r="I4198" a="1"/>
  <c r="I4198" s="1"/>
  <c r="I4197" a="1"/>
  <c r="I4197" s="1"/>
  <c r="I4196" a="1"/>
  <c r="I4196" s="1"/>
  <c r="I4195" a="1"/>
  <c r="I4195" s="1"/>
  <c r="I4194" a="1"/>
  <c r="I4194" s="1"/>
  <c r="I4193" a="1"/>
  <c r="I4193" s="1"/>
  <c r="I4192" a="1"/>
  <c r="I4192" s="1"/>
  <c r="I4191" a="1"/>
  <c r="I4191" s="1"/>
  <c r="I4190" a="1"/>
  <c r="I4190" s="1"/>
  <c r="I4189" a="1"/>
  <c r="I4189" s="1"/>
  <c r="I4188" a="1"/>
  <c r="I4188" s="1"/>
  <c r="I4187" a="1"/>
  <c r="I4187" s="1"/>
  <c r="I4186" a="1"/>
  <c r="I4186" s="1"/>
  <c r="I4185" a="1"/>
  <c r="I4185" s="1"/>
  <c r="I4184" a="1"/>
  <c r="I4184" s="1"/>
  <c r="I4183" a="1"/>
  <c r="I4183" s="1"/>
  <c r="I4182" a="1"/>
  <c r="I4182" s="1"/>
  <c r="I4181" a="1"/>
  <c r="I4181" s="1"/>
  <c r="I4180" a="1"/>
  <c r="I4180" s="1"/>
  <c r="I4179" a="1"/>
  <c r="I4179" s="1"/>
  <c r="I4178" a="1"/>
  <c r="I4178" s="1"/>
  <c r="I4177" a="1"/>
  <c r="I4177" s="1"/>
  <c r="I4176" a="1"/>
  <c r="I4176" s="1"/>
  <c r="I4175" a="1"/>
  <c r="I4175" s="1"/>
  <c r="I4174" a="1"/>
  <c r="I4174" s="1"/>
  <c r="I4173" a="1"/>
  <c r="I4173" s="1"/>
  <c r="I4172" a="1"/>
  <c r="I4172" s="1"/>
  <c r="I4171" a="1"/>
  <c r="I4171" s="1"/>
  <c r="I4170" a="1"/>
  <c r="I4170" s="1"/>
  <c r="I4169" a="1"/>
  <c r="I4169" s="1"/>
  <c r="I4168" a="1"/>
  <c r="I4168" s="1"/>
  <c r="I4167" a="1"/>
  <c r="I4167" s="1"/>
  <c r="I4166" a="1"/>
  <c r="I4166" s="1"/>
  <c r="I4165" a="1"/>
  <c r="I4165" s="1"/>
  <c r="I4164" a="1"/>
  <c r="I4164" s="1"/>
  <c r="I4163" a="1"/>
  <c r="I4163" s="1"/>
  <c r="I4162" a="1"/>
  <c r="I4162" s="1"/>
  <c r="I4161" a="1"/>
  <c r="I4161" s="1"/>
  <c r="I4160" a="1"/>
  <c r="I4160" s="1"/>
  <c r="I4159" a="1"/>
  <c r="I4159" s="1"/>
  <c r="I4158" a="1"/>
  <c r="I4158" s="1"/>
  <c r="I4157" a="1"/>
  <c r="I4157" s="1"/>
  <c r="I4156" a="1"/>
  <c r="I4156" s="1"/>
  <c r="I4155" a="1"/>
  <c r="I4155" s="1"/>
  <c r="I4154" a="1"/>
  <c r="I4154" s="1"/>
  <c r="I4153" a="1"/>
  <c r="I4153" s="1"/>
  <c r="I4152" a="1"/>
  <c r="I4152" s="1"/>
  <c r="I4151" a="1"/>
  <c r="I4151" s="1"/>
  <c r="I4150" a="1"/>
  <c r="I4150" s="1"/>
  <c r="I4149" a="1"/>
  <c r="I4149" s="1"/>
  <c r="I4148" a="1"/>
  <c r="I4148" s="1"/>
  <c r="I4147" a="1"/>
  <c r="I4147" s="1"/>
  <c r="I4146" a="1"/>
  <c r="I4146" s="1"/>
  <c r="I4145" a="1"/>
  <c r="I4145" s="1"/>
  <c r="I4144" a="1"/>
  <c r="I4144" s="1"/>
  <c r="I4143" a="1"/>
  <c r="I4143" s="1"/>
  <c r="I4142" a="1"/>
  <c r="I4142" s="1"/>
  <c r="I4141" a="1"/>
  <c r="I4141" s="1"/>
  <c r="I4140" a="1"/>
  <c r="I4140" s="1"/>
  <c r="I4139" a="1"/>
  <c r="I4139" s="1"/>
  <c r="I4138" a="1"/>
  <c r="I4138" s="1"/>
  <c r="I4137" a="1"/>
  <c r="I4137" s="1"/>
  <c r="I4136" a="1"/>
  <c r="I4136" s="1"/>
  <c r="I4135" a="1"/>
  <c r="I4135" s="1"/>
  <c r="I4134" a="1"/>
  <c r="I4134" s="1"/>
  <c r="I4133" a="1"/>
  <c r="I4133" s="1"/>
  <c r="I4132" a="1"/>
  <c r="I4132" s="1"/>
  <c r="I4131" a="1"/>
  <c r="I4131" s="1"/>
  <c r="I4130" a="1"/>
  <c r="I4130" s="1"/>
  <c r="I4129" a="1"/>
  <c r="I4129" s="1"/>
  <c r="I4128" a="1"/>
  <c r="I4128" s="1"/>
  <c r="I4127" a="1"/>
  <c r="I4127" s="1"/>
  <c r="I4126" a="1"/>
  <c r="I4126" s="1"/>
  <c r="I4125" a="1"/>
  <c r="I4125" s="1"/>
  <c r="I4124" a="1"/>
  <c r="I4124" s="1"/>
  <c r="I4123" a="1"/>
  <c r="I4123" s="1"/>
  <c r="I4122" a="1"/>
  <c r="I4122" s="1"/>
  <c r="I4121" a="1"/>
  <c r="I4121" s="1"/>
  <c r="I4120" a="1"/>
  <c r="I4120" s="1"/>
  <c r="I4119" a="1"/>
  <c r="I4119" s="1"/>
  <c r="I4118" a="1"/>
  <c r="I4118" s="1"/>
  <c r="I4117" a="1"/>
  <c r="I4117" s="1"/>
  <c r="I4116" a="1"/>
  <c r="I4116" s="1"/>
  <c r="I4115" a="1"/>
  <c r="I4115" s="1"/>
  <c r="I4114" a="1"/>
  <c r="I4114" s="1"/>
  <c r="I4113" a="1"/>
  <c r="I4113" s="1"/>
  <c r="I4112" a="1"/>
  <c r="I4112" s="1"/>
  <c r="I4111" a="1"/>
  <c r="I4111" s="1"/>
  <c r="I4110" a="1"/>
  <c r="I4110" s="1"/>
  <c r="I4109" a="1"/>
  <c r="I4109" s="1"/>
  <c r="I4108" a="1"/>
  <c r="I4108" s="1"/>
  <c r="I4107" a="1"/>
  <c r="I4107" s="1"/>
  <c r="I4106" a="1"/>
  <c r="I4106" s="1"/>
  <c r="I4105" a="1"/>
  <c r="I4105" s="1"/>
  <c r="I4104" a="1"/>
  <c r="I4104" s="1"/>
  <c r="I4103" a="1"/>
  <c r="I4103" s="1"/>
  <c r="I4102" a="1"/>
  <c r="I4102" s="1"/>
  <c r="I4101" a="1"/>
  <c r="I4101" s="1"/>
  <c r="I4100" a="1"/>
  <c r="I4100" s="1"/>
  <c r="I4099" a="1"/>
  <c r="I4099" s="1"/>
  <c r="I4098" a="1"/>
  <c r="I4098" s="1"/>
  <c r="I4097" a="1"/>
  <c r="I4097" s="1"/>
  <c r="I4096" a="1"/>
  <c r="I4096" s="1"/>
  <c r="I4095" a="1"/>
  <c r="I4095" s="1"/>
  <c r="I4094" a="1"/>
  <c r="I4094" s="1"/>
  <c r="I4093" a="1"/>
  <c r="I4093" s="1"/>
  <c r="I4092" a="1"/>
  <c r="I4092" s="1"/>
  <c r="I4091" a="1"/>
  <c r="I4091" s="1"/>
  <c r="I4090" a="1"/>
  <c r="I4090" s="1"/>
  <c r="I4089" a="1"/>
  <c r="I4089" s="1"/>
  <c r="I4088" a="1"/>
  <c r="I4088" s="1"/>
  <c r="I4087" a="1"/>
  <c r="I4087" s="1"/>
  <c r="I4086" a="1"/>
  <c r="I4086" s="1"/>
  <c r="I4085" a="1"/>
  <c r="I4085" s="1"/>
  <c r="I4084" a="1"/>
  <c r="I4084" s="1"/>
  <c r="I4083" a="1"/>
  <c r="I4083" s="1"/>
  <c r="I4082" a="1"/>
  <c r="I4082" s="1"/>
  <c r="I4081" a="1"/>
  <c r="I4081" s="1"/>
  <c r="I4080" a="1"/>
  <c r="I4080" s="1"/>
  <c r="I4079" a="1"/>
  <c r="I4079" s="1"/>
  <c r="I4078" a="1"/>
  <c r="I4078" s="1"/>
  <c r="I4077" a="1"/>
  <c r="I4077" s="1"/>
  <c r="I4076" a="1"/>
  <c r="I4076" s="1"/>
  <c r="I4075" a="1"/>
  <c r="I4075" s="1"/>
  <c r="I4074" a="1"/>
  <c r="I4074" s="1"/>
  <c r="I4073" a="1"/>
  <c r="I4073" s="1"/>
  <c r="I4072" a="1"/>
  <c r="I4072" s="1"/>
  <c r="I4071" a="1"/>
  <c r="I4071" s="1"/>
  <c r="I4070" a="1"/>
  <c r="I4070" s="1"/>
  <c r="I4069" a="1"/>
  <c r="I4069" s="1"/>
  <c r="I4068" a="1"/>
  <c r="I4068" s="1"/>
  <c r="I4067" a="1"/>
  <c r="I4067" s="1"/>
  <c r="I4066" a="1"/>
  <c r="I4066" s="1"/>
  <c r="I4065" a="1"/>
  <c r="I4065" s="1"/>
  <c r="I4064" a="1"/>
  <c r="I4064" s="1"/>
  <c r="I4063" a="1"/>
  <c r="I4063" s="1"/>
  <c r="I4062" a="1"/>
  <c r="I4062" s="1"/>
  <c r="I4061" a="1"/>
  <c r="I4061" s="1"/>
  <c r="I4060" a="1"/>
  <c r="I4060" s="1"/>
  <c r="I4059" a="1"/>
  <c r="I4059" s="1"/>
  <c r="I4058" a="1"/>
  <c r="I4058" s="1"/>
  <c r="I4057" a="1"/>
  <c r="I4057" s="1"/>
  <c r="I4056" a="1"/>
  <c r="I4056" s="1"/>
  <c r="I4055" a="1"/>
  <c r="I4055" s="1"/>
  <c r="I4054" a="1"/>
  <c r="I4054" s="1"/>
  <c r="I4053" a="1"/>
  <c r="I4053" s="1"/>
  <c r="I4052" a="1"/>
  <c r="I4052" s="1"/>
  <c r="I4051" a="1"/>
  <c r="I4051" s="1"/>
  <c r="I4050" a="1"/>
  <c r="I4050" s="1"/>
  <c r="I4049" a="1"/>
  <c r="I4049" s="1"/>
  <c r="I4048" a="1"/>
  <c r="I4048" s="1"/>
  <c r="I4047" a="1"/>
  <c r="I4047" s="1"/>
  <c r="I4046" a="1"/>
  <c r="I4046" s="1"/>
  <c r="I4045" a="1"/>
  <c r="I4045" s="1"/>
  <c r="I4044" a="1"/>
  <c r="I4044" s="1"/>
  <c r="I4043" a="1"/>
  <c r="I4043" s="1"/>
  <c r="I4042" a="1"/>
  <c r="I4042" s="1"/>
  <c r="I4041" a="1"/>
  <c r="I4041" s="1"/>
  <c r="I4040" a="1"/>
  <c r="I4040" s="1"/>
  <c r="I4039" a="1"/>
  <c r="I4039" s="1"/>
  <c r="I4038" a="1"/>
  <c r="I4038" s="1"/>
  <c r="I4037" a="1"/>
  <c r="I4037" s="1"/>
  <c r="I4036" a="1"/>
  <c r="I4036" s="1"/>
  <c r="I4035" a="1"/>
  <c r="I4035" s="1"/>
  <c r="I4034" a="1"/>
  <c r="I4034" s="1"/>
  <c r="I4033" a="1"/>
  <c r="I4033" s="1"/>
  <c r="I4032" a="1"/>
  <c r="I4032" s="1"/>
  <c r="I4031" a="1"/>
  <c r="I4031" s="1"/>
  <c r="I4030" a="1"/>
  <c r="I4030" s="1"/>
  <c r="I4029" a="1"/>
  <c r="I4029" s="1"/>
  <c r="I4028" a="1"/>
  <c r="I4028" s="1"/>
  <c r="I4027" a="1"/>
  <c r="I4027" s="1"/>
  <c r="I4026" a="1"/>
  <c r="I4026" s="1"/>
  <c r="I4025" a="1"/>
  <c r="I4025" s="1"/>
  <c r="I4024" a="1"/>
  <c r="I4024" s="1"/>
  <c r="I4023" a="1"/>
  <c r="I4023" s="1"/>
  <c r="I4022" a="1"/>
  <c r="I4022" s="1"/>
  <c r="I4021" a="1"/>
  <c r="I4021" s="1"/>
  <c r="I4020" a="1"/>
  <c r="I4020" s="1"/>
  <c r="I4019" a="1"/>
  <c r="I4019" s="1"/>
  <c r="I4018" a="1"/>
  <c r="I4018" s="1"/>
  <c r="I4017" a="1"/>
  <c r="I4017" s="1"/>
  <c r="I4016" a="1"/>
  <c r="I4016" s="1"/>
  <c r="I4015" a="1"/>
  <c r="I4015" s="1"/>
  <c r="I4014" a="1"/>
  <c r="I4014" s="1"/>
  <c r="I4013" a="1"/>
  <c r="I4013" s="1"/>
  <c r="I4012" a="1"/>
  <c r="I4012" s="1"/>
  <c r="I4011" a="1"/>
  <c r="I4011" s="1"/>
  <c r="I4010" a="1"/>
  <c r="I4010" s="1"/>
  <c r="I4009" a="1"/>
  <c r="I4009" s="1"/>
  <c r="I4008" a="1"/>
  <c r="I4008" s="1"/>
  <c r="I4007" a="1"/>
  <c r="I4007" s="1"/>
  <c r="I4006" a="1"/>
  <c r="I4006" s="1"/>
  <c r="I4005" a="1"/>
  <c r="I4005" s="1"/>
  <c r="I4004" a="1"/>
  <c r="I4004" s="1"/>
  <c r="I4003" a="1"/>
  <c r="I4003" s="1"/>
  <c r="I4002" a="1"/>
  <c r="I4002" s="1"/>
  <c r="I4001" a="1"/>
  <c r="I4001" s="1"/>
  <c r="I4000" a="1"/>
  <c r="I4000" s="1"/>
  <c r="I3999" a="1"/>
  <c r="I3999" s="1"/>
  <c r="I3998" a="1"/>
  <c r="I3998" s="1"/>
  <c r="I3997" a="1"/>
  <c r="I3997" s="1"/>
  <c r="I3996" a="1"/>
  <c r="I3996" s="1"/>
  <c r="I3995" a="1"/>
  <c r="I3995" s="1"/>
  <c r="I3994" a="1"/>
  <c r="I3994" s="1"/>
  <c r="I3993" a="1"/>
  <c r="I3993" s="1"/>
  <c r="I3992" a="1"/>
  <c r="I3992" s="1"/>
  <c r="I3991" a="1"/>
  <c r="I3991" s="1"/>
  <c r="I3990" a="1"/>
  <c r="I3990" s="1"/>
  <c r="I3989" a="1"/>
  <c r="I3989" s="1"/>
  <c r="I3988" a="1"/>
  <c r="I3988" s="1"/>
  <c r="I3987" a="1"/>
  <c r="I3987" s="1"/>
  <c r="I3986" a="1"/>
  <c r="I3986" s="1"/>
  <c r="I3985" a="1"/>
  <c r="I3985" s="1"/>
  <c r="I3984" a="1"/>
  <c r="I3984" s="1"/>
  <c r="I3983" a="1"/>
  <c r="I3983" s="1"/>
  <c r="I3982" a="1"/>
  <c r="I3982" s="1"/>
  <c r="I3981" a="1"/>
  <c r="I3981" s="1"/>
  <c r="I3980" a="1"/>
  <c r="I3980" s="1"/>
  <c r="I3979" a="1"/>
  <c r="I3979" s="1"/>
  <c r="I3978" a="1"/>
  <c r="I3978" s="1"/>
  <c r="I3977" a="1"/>
  <c r="I3977" s="1"/>
  <c r="I3976" a="1"/>
  <c r="I3976" s="1"/>
  <c r="I3975" a="1"/>
  <c r="I3975" s="1"/>
  <c r="I3974" a="1"/>
  <c r="I3974" s="1"/>
  <c r="I3973" a="1"/>
  <c r="I3973" s="1"/>
  <c r="I3972" a="1"/>
  <c r="I3972" s="1"/>
  <c r="I3971" a="1"/>
  <c r="I3971" s="1"/>
  <c r="I3970" a="1"/>
  <c r="I3970" s="1"/>
  <c r="I3969" a="1"/>
  <c r="I3969" s="1"/>
  <c r="I3968" a="1"/>
  <c r="I3968" s="1"/>
  <c r="I3967" a="1"/>
  <c r="I3967" s="1"/>
  <c r="I3966" a="1"/>
  <c r="I3966" s="1"/>
  <c r="I3965" a="1"/>
  <c r="I3965" s="1"/>
  <c r="I3964" a="1"/>
  <c r="I3964" s="1"/>
  <c r="I3963" a="1"/>
  <c r="I3963" s="1"/>
  <c r="I3962" a="1"/>
  <c r="I3962" s="1"/>
  <c r="I3961" a="1"/>
  <c r="I3961" s="1"/>
  <c r="I3960" a="1"/>
  <c r="I3960" s="1"/>
  <c r="I3959" a="1"/>
  <c r="I3959" s="1"/>
  <c r="I3958" a="1"/>
  <c r="I3958" s="1"/>
  <c r="I3957" a="1"/>
  <c r="I3957" s="1"/>
  <c r="I3956" a="1"/>
  <c r="I3956" s="1"/>
  <c r="I3955" a="1"/>
  <c r="I3955" s="1"/>
  <c r="I3954" a="1"/>
  <c r="I3954" s="1"/>
  <c r="I3953" a="1"/>
  <c r="I3953" s="1"/>
  <c r="I3952" a="1"/>
  <c r="I3952" s="1"/>
  <c r="I3951" a="1"/>
  <c r="I3951" s="1"/>
  <c r="I3950" a="1"/>
  <c r="I3950" s="1"/>
  <c r="I3949" a="1"/>
  <c r="I3949" s="1"/>
  <c r="I3948" a="1"/>
  <c r="I3948" s="1"/>
  <c r="I3947" a="1"/>
  <c r="I3947" s="1"/>
  <c r="I3946" a="1"/>
  <c r="I3946" s="1"/>
  <c r="I3945" a="1"/>
  <c r="I3945" s="1"/>
  <c r="I3944" a="1"/>
  <c r="I3944" s="1"/>
  <c r="I3943" a="1"/>
  <c r="I3943" s="1"/>
  <c r="I3942" a="1"/>
  <c r="I3942" s="1"/>
  <c r="I3941" a="1"/>
  <c r="I3941" s="1"/>
  <c r="I3940" a="1"/>
  <c r="I3940" s="1"/>
  <c r="I3939" a="1"/>
  <c r="I3939" s="1"/>
  <c r="I3938" a="1"/>
  <c r="I3938" s="1"/>
  <c r="I3937" a="1"/>
  <c r="I3937" s="1"/>
  <c r="I3936" a="1"/>
  <c r="I3936" s="1"/>
  <c r="I3935" a="1"/>
  <c r="I3935" s="1"/>
  <c r="I3934" a="1"/>
  <c r="I3934" s="1"/>
  <c r="I3933" a="1"/>
  <c r="I3933" s="1"/>
  <c r="I3932" a="1"/>
  <c r="I3932" s="1"/>
  <c r="I3931" a="1"/>
  <c r="I3931" s="1"/>
  <c r="I3930" a="1"/>
  <c r="I3930" s="1"/>
  <c r="I3929" a="1"/>
  <c r="I3929" s="1"/>
  <c r="I3928" a="1"/>
  <c r="I3928" s="1"/>
  <c r="I3927" a="1"/>
  <c r="I3927" s="1"/>
  <c r="I3926" a="1"/>
  <c r="I3926" s="1"/>
  <c r="I3925" a="1"/>
  <c r="I3925" s="1"/>
  <c r="I3924" a="1"/>
  <c r="I3924" s="1"/>
  <c r="I3923" a="1"/>
  <c r="I3923" s="1"/>
  <c r="I3922" a="1"/>
  <c r="I3922" s="1"/>
  <c r="I3921" a="1"/>
  <c r="I3921" s="1"/>
  <c r="I3920" a="1"/>
  <c r="I3920" s="1"/>
  <c r="I3919" a="1"/>
  <c r="I3919" s="1"/>
  <c r="I3918" a="1"/>
  <c r="I3918" s="1"/>
  <c r="I3917" a="1"/>
  <c r="I3917" s="1"/>
  <c r="I3916" a="1"/>
  <c r="I3916" s="1"/>
  <c r="I3915" a="1"/>
  <c r="I3915" s="1"/>
  <c r="I3914" a="1"/>
  <c r="I3914" s="1"/>
  <c r="I3913" a="1"/>
  <c r="I3913" s="1"/>
  <c r="I3912" a="1"/>
  <c r="I3912" s="1"/>
  <c r="I3911" a="1"/>
  <c r="I3911" s="1"/>
  <c r="I3910" a="1"/>
  <c r="I3910" s="1"/>
  <c r="I3909" a="1"/>
  <c r="I3909" s="1"/>
  <c r="I3908" a="1"/>
  <c r="I3908" s="1"/>
  <c r="I3907" a="1"/>
  <c r="I3907" s="1"/>
  <c r="I3906" a="1"/>
  <c r="I3906" s="1"/>
  <c r="I3905" a="1"/>
  <c r="I3905" s="1"/>
  <c r="I3904" a="1"/>
  <c r="I3904" s="1"/>
  <c r="I3903" a="1"/>
  <c r="I3903" s="1"/>
  <c r="I3902" a="1"/>
  <c r="I3902" s="1"/>
  <c r="I3901" a="1"/>
  <c r="I3901" s="1"/>
  <c r="I3900" a="1"/>
  <c r="I3900" s="1"/>
  <c r="I3899" a="1"/>
  <c r="I3899" s="1"/>
  <c r="I3898" a="1"/>
  <c r="I3898" s="1"/>
  <c r="I3897" a="1"/>
  <c r="I3897" s="1"/>
  <c r="I3896" a="1"/>
  <c r="I3896" s="1"/>
  <c r="I3895" a="1"/>
  <c r="I3895" s="1"/>
  <c r="I3894" a="1"/>
  <c r="I3894" s="1"/>
  <c r="I3893" a="1"/>
  <c r="I3893" s="1"/>
  <c r="I3892" a="1"/>
  <c r="I3892" s="1"/>
  <c r="I3891" a="1"/>
  <c r="I3891" s="1"/>
  <c r="I3890" a="1"/>
  <c r="I3890" s="1"/>
  <c r="I3889" a="1"/>
  <c r="I3889" s="1"/>
  <c r="I3888" a="1"/>
  <c r="I3888" s="1"/>
  <c r="I3887" a="1"/>
  <c r="I3887" s="1"/>
  <c r="I3886" a="1"/>
  <c r="I3886" s="1"/>
  <c r="I3885" a="1"/>
  <c r="I3885" s="1"/>
  <c r="I3884" a="1"/>
  <c r="I3884" s="1"/>
  <c r="I3883" a="1"/>
  <c r="I3883" s="1"/>
  <c r="I3882" a="1"/>
  <c r="I3882" s="1"/>
  <c r="I3881" a="1"/>
  <c r="I3881" s="1"/>
  <c r="I3880" a="1"/>
  <c r="I3880" s="1"/>
  <c r="I3879" a="1"/>
  <c r="I3879" s="1"/>
  <c r="I3878" a="1"/>
  <c r="I3878" s="1"/>
  <c r="I3877" a="1"/>
  <c r="I3877" s="1"/>
  <c r="I3876" a="1"/>
  <c r="I3876" s="1"/>
  <c r="I3875" a="1"/>
  <c r="I3875" s="1"/>
  <c r="I3874" a="1"/>
  <c r="I3874" s="1"/>
  <c r="I3873" a="1"/>
  <c r="I3873" s="1"/>
  <c r="I3872" a="1"/>
  <c r="I3872" s="1"/>
  <c r="I3871" a="1"/>
  <c r="I3871" s="1"/>
  <c r="I3870" a="1"/>
  <c r="I3870" s="1"/>
  <c r="I3869" a="1"/>
  <c r="I3869" s="1"/>
  <c r="I3868" a="1"/>
  <c r="I3868" s="1"/>
  <c r="I3867" a="1"/>
  <c r="I3867" s="1"/>
  <c r="I3866" a="1"/>
  <c r="I3866" s="1"/>
  <c r="I3865" a="1"/>
  <c r="I3865" s="1"/>
  <c r="I3864" a="1"/>
  <c r="I3864" s="1"/>
  <c r="I3863" a="1"/>
  <c r="I3863" s="1"/>
  <c r="I3862" a="1"/>
  <c r="I3862" s="1"/>
  <c r="I3861" a="1"/>
  <c r="I3861" s="1"/>
  <c r="I3860" a="1"/>
  <c r="I3860" s="1"/>
  <c r="I3859" a="1"/>
  <c r="I3859" s="1"/>
  <c r="I3858" a="1"/>
  <c r="I3858" s="1"/>
  <c r="I3857" a="1"/>
  <c r="I3857" s="1"/>
  <c r="I3856" a="1"/>
  <c r="I3856" s="1"/>
  <c r="I3855" a="1"/>
  <c r="I3855" s="1"/>
  <c r="I3854" a="1"/>
  <c r="I3854" s="1"/>
  <c r="I3853" a="1"/>
  <c r="I3853" s="1"/>
  <c r="I3852" a="1"/>
  <c r="I3852" s="1"/>
  <c r="I3851" a="1"/>
  <c r="I3851" s="1"/>
  <c r="I3850" a="1"/>
  <c r="I3850" s="1"/>
  <c r="I3849" a="1"/>
  <c r="I3849" s="1"/>
  <c r="I3848" a="1"/>
  <c r="I3848" s="1"/>
  <c r="I3847" a="1"/>
  <c r="I3847" s="1"/>
  <c r="I3846" a="1"/>
  <c r="I3846" s="1"/>
  <c r="I3845" a="1"/>
  <c r="I3845" s="1"/>
  <c r="I3844" a="1"/>
  <c r="I3844" s="1"/>
  <c r="I3843" a="1"/>
  <c r="I3843" s="1"/>
  <c r="I3842" a="1"/>
  <c r="I3842" s="1"/>
  <c r="I3841" a="1"/>
  <c r="I3841" s="1"/>
  <c r="I3840" a="1"/>
  <c r="I3840" s="1"/>
  <c r="I3839" a="1"/>
  <c r="I3839" s="1"/>
  <c r="I3838" a="1"/>
  <c r="I3838" s="1"/>
  <c r="I3837" a="1"/>
  <c r="I3837" s="1"/>
  <c r="I3836" a="1"/>
  <c r="I3836" s="1"/>
  <c r="I3835" a="1"/>
  <c r="I3835" s="1"/>
  <c r="I3834" a="1"/>
  <c r="I3834" s="1"/>
  <c r="I3833" a="1"/>
  <c r="I3833" s="1"/>
  <c r="I3832" a="1"/>
  <c r="I3832" s="1"/>
  <c r="I3831" a="1"/>
  <c r="I3831" s="1"/>
  <c r="I3830" a="1"/>
  <c r="I3830" s="1"/>
  <c r="I3829" a="1"/>
  <c r="I3829" s="1"/>
  <c r="I3828" a="1"/>
  <c r="I3828" s="1"/>
  <c r="I3827" a="1"/>
  <c r="I3827" s="1"/>
  <c r="I3826" a="1"/>
  <c r="I3826" s="1"/>
  <c r="I3825" a="1"/>
  <c r="I3825" s="1"/>
  <c r="I3824" a="1"/>
  <c r="I3824" s="1"/>
  <c r="I3823" a="1"/>
  <c r="I3823" s="1"/>
  <c r="I3822" a="1"/>
  <c r="I3822" s="1"/>
  <c r="I3821" a="1"/>
  <c r="I3821" s="1"/>
  <c r="I3820" a="1"/>
  <c r="I3820" s="1"/>
  <c r="I3819" a="1"/>
  <c r="I3819" s="1"/>
  <c r="I3818" a="1"/>
  <c r="I3818" s="1"/>
  <c r="I3817" a="1"/>
  <c r="I3817" s="1"/>
  <c r="I3816" a="1"/>
  <c r="I3816" s="1"/>
  <c r="I3815" a="1"/>
  <c r="I3815" s="1"/>
  <c r="I3814" a="1"/>
  <c r="I3814" s="1"/>
  <c r="I3813" a="1"/>
  <c r="I3813" s="1"/>
  <c r="I3812" a="1"/>
  <c r="I3812" s="1"/>
  <c r="I3811" a="1"/>
  <c r="I3811" s="1"/>
  <c r="I3810" a="1"/>
  <c r="I3810" s="1"/>
  <c r="I3809" a="1"/>
  <c r="I3809" s="1"/>
  <c r="I3808" a="1"/>
  <c r="I3808" s="1"/>
  <c r="I3807" a="1"/>
  <c r="I3807" s="1"/>
  <c r="I3806" a="1"/>
  <c r="I3806" s="1"/>
  <c r="I3805" a="1"/>
  <c r="I3805" s="1"/>
  <c r="I3804" a="1"/>
  <c r="I3804" s="1"/>
  <c r="I3803" a="1"/>
  <c r="I3803" s="1"/>
  <c r="I3802" a="1"/>
  <c r="I3802" s="1"/>
  <c r="I3801" a="1"/>
  <c r="I3801" s="1"/>
  <c r="I3800" a="1"/>
  <c r="I3800" s="1"/>
  <c r="I3799" a="1"/>
  <c r="I3799" s="1"/>
  <c r="I3798" a="1"/>
  <c r="I3798" s="1"/>
  <c r="I3797" a="1"/>
  <c r="I3797" s="1"/>
  <c r="I3796" a="1"/>
  <c r="I3796" s="1"/>
  <c r="I3795" a="1"/>
  <c r="I3795" s="1"/>
  <c r="I3794" a="1"/>
  <c r="I3794" s="1"/>
  <c r="I3793" a="1"/>
  <c r="I3793" s="1"/>
  <c r="I3792" a="1"/>
  <c r="I3792" s="1"/>
  <c r="I3791" a="1"/>
  <c r="I3791" s="1"/>
  <c r="I3790" a="1"/>
  <c r="I3790" s="1"/>
  <c r="I3789" a="1"/>
  <c r="I3789" s="1"/>
  <c r="I3788" a="1"/>
  <c r="I3788" s="1"/>
  <c r="I3787" a="1"/>
  <c r="I3787" s="1"/>
  <c r="I3786" a="1"/>
  <c r="I3786" s="1"/>
  <c r="I3785" a="1"/>
  <c r="I3785" s="1"/>
  <c r="I3784" a="1"/>
  <c r="I3784" s="1"/>
  <c r="I3783" a="1"/>
  <c r="I3783" s="1"/>
  <c r="I3782" a="1"/>
  <c r="I3782" s="1"/>
  <c r="I3781" a="1"/>
  <c r="I3781" s="1"/>
  <c r="I3780" a="1"/>
  <c r="I3780" s="1"/>
  <c r="I3779" a="1"/>
  <c r="I3779" s="1"/>
  <c r="I3778" a="1"/>
  <c r="I3778" s="1"/>
  <c r="I3777" a="1"/>
  <c r="I3777" s="1"/>
  <c r="I3776" a="1"/>
  <c r="I3776" s="1"/>
  <c r="I3775" a="1"/>
  <c r="I3775" s="1"/>
  <c r="I3774" a="1"/>
  <c r="I3774" s="1"/>
  <c r="I3773" a="1"/>
  <c r="I3773" s="1"/>
  <c r="I3772" a="1"/>
  <c r="I3772" s="1"/>
  <c r="I3771" a="1"/>
  <c r="I3771" s="1"/>
  <c r="I3770" a="1"/>
  <c r="I3770" s="1"/>
  <c r="I3769" a="1"/>
  <c r="I3769" s="1"/>
  <c r="I3768" a="1"/>
  <c r="I3768" s="1"/>
  <c r="I3767" a="1"/>
  <c r="I3767" s="1"/>
  <c r="I3766" a="1"/>
  <c r="I3766" s="1"/>
  <c r="I3765" a="1"/>
  <c r="I3765" s="1"/>
  <c r="I3764" a="1"/>
  <c r="I3764" s="1"/>
  <c r="I3763" a="1"/>
  <c r="I3763" s="1"/>
  <c r="I3762" a="1"/>
  <c r="I3762" s="1"/>
  <c r="I3761" a="1"/>
  <c r="I3761" s="1"/>
  <c r="I3760" a="1"/>
  <c r="I3760" s="1"/>
  <c r="I3759" a="1"/>
  <c r="I3759" s="1"/>
  <c r="I3758" a="1"/>
  <c r="I3758" s="1"/>
  <c r="I3757" a="1"/>
  <c r="I3757" s="1"/>
  <c r="I3756" a="1"/>
  <c r="I3756" s="1"/>
  <c r="I3755" a="1"/>
  <c r="I3755" s="1"/>
  <c r="I3754" a="1"/>
  <c r="I3754" s="1"/>
  <c r="I3753" a="1"/>
  <c r="I3753" s="1"/>
  <c r="I3752" a="1"/>
  <c r="I3752" s="1"/>
  <c r="I3751" a="1"/>
  <c r="I3751" s="1"/>
  <c r="I3750" a="1"/>
  <c r="I3750" s="1"/>
  <c r="I3749" a="1"/>
  <c r="I3749" s="1"/>
  <c r="I3748" a="1"/>
  <c r="I3748" s="1"/>
  <c r="I3747" a="1"/>
  <c r="I3747" s="1"/>
  <c r="I3746" a="1"/>
  <c r="I3746" s="1"/>
  <c r="I3745" a="1"/>
  <c r="I3745" s="1"/>
  <c r="I3744" a="1"/>
  <c r="I3744" s="1"/>
  <c r="I3743" a="1"/>
  <c r="I3743" s="1"/>
  <c r="I3742" a="1"/>
  <c r="I3742" s="1"/>
  <c r="I3741" a="1"/>
  <c r="I3741" s="1"/>
  <c r="I3740" a="1"/>
  <c r="I3740" s="1"/>
  <c r="I3739" a="1"/>
  <c r="I3739" s="1"/>
  <c r="I3738" a="1"/>
  <c r="I3738" s="1"/>
  <c r="I3737" a="1"/>
  <c r="I3737" s="1"/>
  <c r="I3736" a="1"/>
  <c r="I3736" s="1"/>
  <c r="I3735" a="1"/>
  <c r="I3735" s="1"/>
  <c r="I3734" a="1"/>
  <c r="I3734" s="1"/>
  <c r="I3733" a="1"/>
  <c r="I3733" s="1"/>
  <c r="I3732" a="1"/>
  <c r="I3732" s="1"/>
  <c r="I3731" a="1"/>
  <c r="I3731" s="1"/>
  <c r="I3730" a="1"/>
  <c r="I3730" s="1"/>
  <c r="I3729" a="1"/>
  <c r="I3729" s="1"/>
  <c r="I3728" a="1"/>
  <c r="I3728" s="1"/>
  <c r="I3727" a="1"/>
  <c r="I3727" s="1"/>
  <c r="I3726" a="1"/>
  <c r="I3726" s="1"/>
  <c r="I3725" a="1"/>
  <c r="I3725" s="1"/>
  <c r="I3724" a="1"/>
  <c r="I3724" s="1"/>
  <c r="I3723" a="1"/>
  <c r="I3723" s="1"/>
  <c r="I3722" a="1"/>
  <c r="I3722" s="1"/>
  <c r="I3721" a="1"/>
  <c r="I3721" s="1"/>
  <c r="I3720" a="1"/>
  <c r="I3720" s="1"/>
  <c r="I3719" a="1"/>
  <c r="I3719" s="1"/>
  <c r="I3718" a="1"/>
  <c r="I3718" s="1"/>
  <c r="I3717" a="1"/>
  <c r="I3717" s="1"/>
  <c r="I3716" a="1"/>
  <c r="I3716" s="1"/>
  <c r="I3715" a="1"/>
  <c r="I3715" s="1"/>
  <c r="I3714" a="1"/>
  <c r="I3714" s="1"/>
  <c r="I3713" a="1"/>
  <c r="I3713" s="1"/>
  <c r="I3712" a="1"/>
  <c r="I3712" s="1"/>
  <c r="I3711" a="1"/>
  <c r="I3711" s="1"/>
  <c r="I3710" a="1"/>
  <c r="I3710" s="1"/>
  <c r="I3709" a="1"/>
  <c r="I3709" s="1"/>
  <c r="I3708" a="1"/>
  <c r="I3708" s="1"/>
  <c r="I3707" a="1"/>
  <c r="I3707" s="1"/>
  <c r="I3706" a="1"/>
  <c r="I3706" s="1"/>
  <c r="I3705" a="1"/>
  <c r="I3705" s="1"/>
  <c r="I3704" a="1"/>
  <c r="I3704" s="1"/>
  <c r="I3703" a="1"/>
  <c r="I3703" s="1"/>
  <c r="I3702" a="1"/>
  <c r="I3702" s="1"/>
  <c r="I3701" a="1"/>
  <c r="I3701" s="1"/>
  <c r="I3700" a="1"/>
  <c r="I3700" s="1"/>
  <c r="I3699" a="1"/>
  <c r="I3699" s="1"/>
  <c r="I3698" a="1"/>
  <c r="I3698" s="1"/>
  <c r="I3697" a="1"/>
  <c r="I3697" s="1"/>
  <c r="I3696" a="1"/>
  <c r="I3696" s="1"/>
  <c r="I3695" a="1"/>
  <c r="I3695" s="1"/>
  <c r="I3694" a="1"/>
  <c r="I3694" s="1"/>
  <c r="I3693" a="1"/>
  <c r="I3693" s="1"/>
  <c r="I3692" a="1"/>
  <c r="I3692" s="1"/>
  <c r="I3691" a="1"/>
  <c r="I3691" s="1"/>
  <c r="I3690" a="1"/>
  <c r="I3690" s="1"/>
  <c r="I3689" a="1"/>
  <c r="I3689" s="1"/>
  <c r="I3688" a="1"/>
  <c r="I3688" s="1"/>
  <c r="I3687" a="1"/>
  <c r="I3687" s="1"/>
  <c r="I3686" a="1"/>
  <c r="I3686" s="1"/>
  <c r="I3685" a="1"/>
  <c r="I3685" s="1"/>
  <c r="I3684" a="1"/>
  <c r="I3684" s="1"/>
  <c r="I3683" a="1"/>
  <c r="I3683" s="1"/>
  <c r="I3682" a="1"/>
  <c r="I3682" s="1"/>
  <c r="I3681" a="1"/>
  <c r="I3681" s="1"/>
  <c r="I3680" a="1"/>
  <c r="I3680" s="1"/>
  <c r="I3679" a="1"/>
  <c r="I3679" s="1"/>
  <c r="I3678" a="1"/>
  <c r="I3678" s="1"/>
  <c r="I3677" a="1"/>
  <c r="I3677" s="1"/>
  <c r="I3676" a="1"/>
  <c r="I3676" s="1"/>
  <c r="I3675" a="1"/>
  <c r="I3675" s="1"/>
  <c r="I3674" a="1"/>
  <c r="I3674" s="1"/>
  <c r="I3673" a="1"/>
  <c r="I3673" s="1"/>
  <c r="I3672" a="1"/>
  <c r="I3672" s="1"/>
  <c r="I3671" a="1"/>
  <c r="I3671" s="1"/>
  <c r="I3670" a="1"/>
  <c r="I3670" s="1"/>
  <c r="I3669" a="1"/>
  <c r="I3669" s="1"/>
  <c r="I3668" a="1"/>
  <c r="I3668" s="1"/>
  <c r="I3667" a="1"/>
  <c r="I3667" s="1"/>
  <c r="I3666" a="1"/>
  <c r="I3666" s="1"/>
  <c r="I3665" a="1"/>
  <c r="I3665" s="1"/>
  <c r="I3664" a="1"/>
  <c r="I3664" s="1"/>
  <c r="I3663" a="1"/>
  <c r="I3663" s="1"/>
  <c r="I3662" a="1"/>
  <c r="I3662" s="1"/>
  <c r="I3661" a="1"/>
  <c r="I3661" s="1"/>
  <c r="I3660" a="1"/>
  <c r="I3660" s="1"/>
  <c r="I3659" a="1"/>
  <c r="I3659" s="1"/>
  <c r="I3658" a="1"/>
  <c r="I3658" s="1"/>
  <c r="I3657" a="1"/>
  <c r="I3657" s="1"/>
  <c r="I3656" a="1"/>
  <c r="I3656" s="1"/>
  <c r="I3655" a="1"/>
  <c r="I3655" s="1"/>
  <c r="I3654" a="1"/>
  <c r="I3654" s="1"/>
  <c r="I3653" a="1"/>
  <c r="I3653" s="1"/>
  <c r="I3652" a="1"/>
  <c r="I3652" s="1"/>
  <c r="I3651" a="1"/>
  <c r="I3651" s="1"/>
  <c r="I3650" a="1"/>
  <c r="I3650" s="1"/>
  <c r="I3649" a="1"/>
  <c r="I3649" s="1"/>
  <c r="I3648" a="1"/>
  <c r="I3648" s="1"/>
  <c r="I3647" a="1"/>
  <c r="I3647" s="1"/>
  <c r="I3646" a="1"/>
  <c r="I3646" s="1"/>
  <c r="I3645" a="1"/>
  <c r="I3645" s="1"/>
  <c r="I3644" a="1"/>
  <c r="I3644" s="1"/>
  <c r="I3643" a="1"/>
  <c r="I3643" s="1"/>
  <c r="I3642" a="1"/>
  <c r="I3642" s="1"/>
  <c r="I3641" a="1"/>
  <c r="I3641" s="1"/>
  <c r="I3640" a="1"/>
  <c r="I3640" s="1"/>
  <c r="I3639" a="1"/>
  <c r="I3639" s="1"/>
  <c r="I3638" a="1"/>
  <c r="I3638" s="1"/>
  <c r="I3637" a="1"/>
  <c r="I3637" s="1"/>
  <c r="I3636" a="1"/>
  <c r="I3636" s="1"/>
  <c r="I3635" a="1"/>
  <c r="I3635" s="1"/>
  <c r="I3634" a="1"/>
  <c r="I3634" s="1"/>
  <c r="I3633" a="1"/>
  <c r="I3633" s="1"/>
  <c r="I3632" a="1"/>
  <c r="I3632" s="1"/>
  <c r="I3631" a="1"/>
  <c r="I3631" s="1"/>
  <c r="I3630" a="1"/>
  <c r="I3630" s="1"/>
  <c r="I3629" a="1"/>
  <c r="I3629" s="1"/>
  <c r="I3628" a="1"/>
  <c r="I3628" s="1"/>
  <c r="I3627" a="1"/>
  <c r="I3627" s="1"/>
  <c r="I3626" a="1"/>
  <c r="I3626" s="1"/>
  <c r="I3625" a="1"/>
  <c r="I3625" s="1"/>
  <c r="I3624" a="1"/>
  <c r="I3624" s="1"/>
  <c r="I3623" a="1"/>
  <c r="I3623" s="1"/>
  <c r="I3622" a="1"/>
  <c r="I3622" s="1"/>
  <c r="I3621" a="1"/>
  <c r="I3621" s="1"/>
  <c r="I3620" a="1"/>
  <c r="I3620" s="1"/>
  <c r="I3619" a="1"/>
  <c r="I3619" s="1"/>
  <c r="I3618" a="1"/>
  <c r="I3618" s="1"/>
  <c r="I3617" a="1"/>
  <c r="I3617" s="1"/>
  <c r="I3616" a="1"/>
  <c r="I3616" s="1"/>
  <c r="I3615" a="1"/>
  <c r="I3615" s="1"/>
  <c r="I3614" a="1"/>
  <c r="I3614" s="1"/>
  <c r="I3613" a="1"/>
  <c r="I3613" s="1"/>
  <c r="I3612" a="1"/>
  <c r="I3612" s="1"/>
  <c r="I3611" a="1"/>
  <c r="I3611" s="1"/>
  <c r="I3610" a="1"/>
  <c r="I3610" s="1"/>
  <c r="I3609" a="1"/>
  <c r="I3609" s="1"/>
  <c r="I3608" a="1"/>
  <c r="I3608" s="1"/>
  <c r="I3607" a="1"/>
  <c r="I3607" s="1"/>
  <c r="I3606" a="1"/>
  <c r="I3606" s="1"/>
  <c r="I3605" a="1"/>
  <c r="I3605" s="1"/>
  <c r="I3604" a="1"/>
  <c r="I3604" s="1"/>
  <c r="I3603" a="1"/>
  <c r="I3603" s="1"/>
  <c r="I3602" a="1"/>
  <c r="I3602" s="1"/>
  <c r="I3601" a="1"/>
  <c r="I3601" s="1"/>
  <c r="I3600" a="1"/>
  <c r="I3600" s="1"/>
  <c r="I3599" a="1"/>
  <c r="I3599" s="1"/>
  <c r="I3598" a="1"/>
  <c r="I3598" s="1"/>
  <c r="I3597" a="1"/>
  <c r="I3597" s="1"/>
  <c r="I3596" a="1"/>
  <c r="I3596" s="1"/>
  <c r="I3595" a="1"/>
  <c r="I3595" s="1"/>
  <c r="I3594" a="1"/>
  <c r="I3594" s="1"/>
  <c r="I3593" a="1"/>
  <c r="I3593" s="1"/>
  <c r="I3592" a="1"/>
  <c r="I3592" s="1"/>
  <c r="I3591" a="1"/>
  <c r="I3591" s="1"/>
  <c r="I3590" a="1"/>
  <c r="I3590" s="1"/>
  <c r="I3589" a="1"/>
  <c r="I3589" s="1"/>
  <c r="I3588" a="1"/>
  <c r="I3588" s="1"/>
  <c r="I3587" a="1"/>
  <c r="I3587" s="1"/>
  <c r="I3586" a="1"/>
  <c r="I3586" s="1"/>
  <c r="I3585" a="1"/>
  <c r="I3585" s="1"/>
  <c r="I3584" a="1"/>
  <c r="I3584" s="1"/>
  <c r="I3583" a="1"/>
  <c r="I3583" s="1"/>
  <c r="I3582" a="1"/>
  <c r="I3582" s="1"/>
  <c r="I3581" a="1"/>
  <c r="I3581" s="1"/>
  <c r="I3580" a="1"/>
  <c r="I3580" s="1"/>
  <c r="I3579" a="1"/>
  <c r="I3579" s="1"/>
  <c r="I3578" a="1"/>
  <c r="I3578" s="1"/>
  <c r="I3577" a="1"/>
  <c r="I3577" s="1"/>
  <c r="I3576" a="1"/>
  <c r="I3576" s="1"/>
  <c r="I3575" a="1"/>
  <c r="I3575" s="1"/>
  <c r="I3574" a="1"/>
  <c r="I3574" s="1"/>
  <c r="I3573" a="1"/>
  <c r="I3573" s="1"/>
  <c r="I3572" a="1"/>
  <c r="I3572" s="1"/>
  <c r="I3571" a="1"/>
  <c r="I3571" s="1"/>
  <c r="I3570" a="1"/>
  <c r="I3570" s="1"/>
  <c r="I3569" a="1"/>
  <c r="I3569" s="1"/>
  <c r="I3568" a="1"/>
  <c r="I3568" s="1"/>
  <c r="I3567" a="1"/>
  <c r="I3567" s="1"/>
  <c r="I3566" a="1"/>
  <c r="I3566" s="1"/>
  <c r="I3565" a="1"/>
  <c r="I3565" s="1"/>
  <c r="I3564" a="1"/>
  <c r="I3564" s="1"/>
  <c r="I3563" a="1"/>
  <c r="I3563" s="1"/>
  <c r="I3562" a="1"/>
  <c r="I3562" s="1"/>
  <c r="I3561" a="1"/>
  <c r="I3561" s="1"/>
  <c r="I3560" a="1"/>
  <c r="I3560" s="1"/>
  <c r="I3559" a="1"/>
  <c r="I3559" s="1"/>
  <c r="I3558" a="1"/>
  <c r="I3558" s="1"/>
  <c r="I3557" a="1"/>
  <c r="I3557" s="1"/>
  <c r="I3556" a="1"/>
  <c r="I3556" s="1"/>
  <c r="I3555" a="1"/>
  <c r="I3555" s="1"/>
  <c r="I3554" a="1"/>
  <c r="I3554" s="1"/>
  <c r="I3553" a="1"/>
  <c r="I3553" s="1"/>
  <c r="I3552" a="1"/>
  <c r="I3552" s="1"/>
  <c r="I3551" a="1"/>
  <c r="I3551" s="1"/>
  <c r="I3550" a="1"/>
  <c r="I3550" s="1"/>
  <c r="I3549" a="1"/>
  <c r="I3549" s="1"/>
  <c r="I3548" a="1"/>
  <c r="I3548" s="1"/>
  <c r="I3547" a="1"/>
  <c r="I3547" s="1"/>
  <c r="I3546" a="1"/>
  <c r="I3546" s="1"/>
  <c r="I3545" a="1"/>
  <c r="I3545" s="1"/>
  <c r="I3544" a="1"/>
  <c r="I3544" s="1"/>
  <c r="I3543" a="1"/>
  <c r="I3543" s="1"/>
  <c r="I3542" a="1"/>
  <c r="I3542" s="1"/>
  <c r="I3541" a="1"/>
  <c r="I3541" s="1"/>
  <c r="I3540" a="1"/>
  <c r="I3540" s="1"/>
  <c r="I3539" a="1"/>
  <c r="I3539" s="1"/>
  <c r="I3538" a="1"/>
  <c r="I3538" s="1"/>
  <c r="I3537" a="1"/>
  <c r="I3537" s="1"/>
  <c r="I3536" a="1"/>
  <c r="I3536" s="1"/>
  <c r="I3535" a="1"/>
  <c r="I3535" s="1"/>
  <c r="I3534" a="1"/>
  <c r="I3534" s="1"/>
  <c r="I3533" a="1"/>
  <c r="I3533" s="1"/>
  <c r="I3532" a="1"/>
  <c r="I3532" s="1"/>
  <c r="I3531" a="1"/>
  <c r="I3531" s="1"/>
  <c r="I3530" a="1"/>
  <c r="I3530" s="1"/>
  <c r="I3529" a="1"/>
  <c r="I3529" s="1"/>
  <c r="I3528" a="1"/>
  <c r="I3528" s="1"/>
  <c r="I3527" a="1"/>
  <c r="I3527" s="1"/>
  <c r="I3526" a="1"/>
  <c r="I3526" s="1"/>
  <c r="I3525" a="1"/>
  <c r="I3525" s="1"/>
  <c r="I3524" a="1"/>
  <c r="I3524" s="1"/>
  <c r="I3523" a="1"/>
  <c r="I3523" s="1"/>
  <c r="I3522" a="1"/>
  <c r="I3522" s="1"/>
  <c r="I3521" a="1"/>
  <c r="I3521" s="1"/>
  <c r="I3520" a="1"/>
  <c r="I3520" s="1"/>
  <c r="I3519" a="1"/>
  <c r="I3519" s="1"/>
  <c r="I3518" a="1"/>
  <c r="I3518" s="1"/>
  <c r="I3517" a="1"/>
  <c r="I3517" s="1"/>
  <c r="I3516" a="1"/>
  <c r="I3516" s="1"/>
  <c r="I3515" a="1"/>
  <c r="I3515" s="1"/>
  <c r="I3514" a="1"/>
  <c r="I3514" s="1"/>
  <c r="I3513" a="1"/>
  <c r="I3513" s="1"/>
  <c r="I3512" a="1"/>
  <c r="I3512" s="1"/>
  <c r="I3511" a="1"/>
  <c r="I3511" s="1"/>
  <c r="I3510" a="1"/>
  <c r="I3510" s="1"/>
  <c r="I3509" a="1"/>
  <c r="I3509" s="1"/>
  <c r="I3508" a="1"/>
  <c r="I3508" s="1"/>
  <c r="I3507" a="1"/>
  <c r="I3507" s="1"/>
  <c r="I3506" a="1"/>
  <c r="I3506" s="1"/>
  <c r="I3505" a="1"/>
  <c r="I3505" s="1"/>
  <c r="I3504" a="1"/>
  <c r="I3504" s="1"/>
  <c r="I3503" a="1"/>
  <c r="I3503" s="1"/>
  <c r="I3502" a="1"/>
  <c r="I3502" s="1"/>
  <c r="I3501" a="1"/>
  <c r="I3501" s="1"/>
  <c r="I3500" a="1"/>
  <c r="I3500" s="1"/>
  <c r="I3499" a="1"/>
  <c r="I3499" s="1"/>
  <c r="I3498" a="1"/>
  <c r="I3498" s="1"/>
  <c r="I3497" a="1"/>
  <c r="I3497" s="1"/>
  <c r="I3496" a="1"/>
  <c r="I3496" s="1"/>
  <c r="I3495" a="1"/>
  <c r="I3495" s="1"/>
  <c r="I3494" a="1"/>
  <c r="I3494" s="1"/>
  <c r="I3493" a="1"/>
  <c r="I3493" s="1"/>
  <c r="I3492" a="1"/>
  <c r="I3492" s="1"/>
  <c r="I3491" a="1"/>
  <c r="I3491" s="1"/>
  <c r="I3490" a="1"/>
  <c r="I3490" s="1"/>
  <c r="I3489" a="1"/>
  <c r="I3489" s="1"/>
  <c r="I3488" a="1"/>
  <c r="I3488" s="1"/>
  <c r="I3487" a="1"/>
  <c r="I3487" s="1"/>
  <c r="I3486" a="1"/>
  <c r="I3486" s="1"/>
  <c r="I3485" a="1"/>
  <c r="I3485" s="1"/>
  <c r="I3484" a="1"/>
  <c r="I3484" s="1"/>
  <c r="I3483" a="1"/>
  <c r="I3483" s="1"/>
  <c r="I3482" a="1"/>
  <c r="I3482" s="1"/>
  <c r="I3481" a="1"/>
  <c r="I3481" s="1"/>
  <c r="I3480" a="1"/>
  <c r="I3480" s="1"/>
  <c r="I3479" a="1"/>
  <c r="I3479" s="1"/>
  <c r="I3478" a="1"/>
  <c r="I3478" s="1"/>
  <c r="I3477" a="1"/>
  <c r="I3477" s="1"/>
  <c r="I3476" a="1"/>
  <c r="I3476" s="1"/>
  <c r="I3475" a="1"/>
  <c r="I3475" s="1"/>
  <c r="I3474" a="1"/>
  <c r="I3474" s="1"/>
  <c r="I3473" a="1"/>
  <c r="I3473" s="1"/>
  <c r="I3472" a="1"/>
  <c r="I3472" s="1"/>
  <c r="I3471" a="1"/>
  <c r="I3471" s="1"/>
  <c r="I3470" a="1"/>
  <c r="I3470" s="1"/>
  <c r="I3469" a="1"/>
  <c r="I3469" s="1"/>
  <c r="I3468" a="1"/>
  <c r="I3468" s="1"/>
  <c r="I3467" a="1"/>
  <c r="I3467" s="1"/>
  <c r="I3466" a="1"/>
  <c r="I3466" s="1"/>
  <c r="I3465" a="1"/>
  <c r="I3465" s="1"/>
  <c r="I3464" a="1"/>
  <c r="I3464" s="1"/>
  <c r="I3463" a="1"/>
  <c r="I3463" s="1"/>
  <c r="I3462" a="1"/>
  <c r="I3462" s="1"/>
  <c r="I3461" a="1"/>
  <c r="I3461" s="1"/>
  <c r="I3460" a="1"/>
  <c r="I3460" s="1"/>
  <c r="I3459" a="1"/>
  <c r="I3459" s="1"/>
  <c r="I3458" a="1"/>
  <c r="I3458" s="1"/>
  <c r="I3457" a="1"/>
  <c r="I3457" s="1"/>
  <c r="I3456" a="1"/>
  <c r="I3456" s="1"/>
  <c r="I3455" a="1"/>
  <c r="I3455" s="1"/>
  <c r="I3454" a="1"/>
  <c r="I3454" s="1"/>
  <c r="I3453" a="1"/>
  <c r="I3453" s="1"/>
  <c r="I3452" a="1"/>
  <c r="I3452" s="1"/>
  <c r="I3451" a="1"/>
  <c r="I3451" s="1"/>
  <c r="I3450" a="1"/>
  <c r="I3450" s="1"/>
  <c r="I3449" a="1"/>
  <c r="I3449" s="1"/>
  <c r="I3448" a="1"/>
  <c r="I3448" s="1"/>
  <c r="I3447" a="1"/>
  <c r="I3447" s="1"/>
  <c r="I3446" a="1"/>
  <c r="I3446" s="1"/>
  <c r="I3445" a="1"/>
  <c r="I3445" s="1"/>
  <c r="I3444" a="1"/>
  <c r="I3444" s="1"/>
  <c r="I3443" a="1"/>
  <c r="I3443" s="1"/>
  <c r="I3442" a="1"/>
  <c r="I3442" s="1"/>
  <c r="I3441" a="1"/>
  <c r="I3441" s="1"/>
  <c r="I3440" a="1"/>
  <c r="I3440" s="1"/>
  <c r="I3439" a="1"/>
  <c r="I3439" s="1"/>
  <c r="I3438" a="1"/>
  <c r="I3438" s="1"/>
  <c r="I3437" a="1"/>
  <c r="I3437" s="1"/>
  <c r="I3436" a="1"/>
  <c r="I3436" s="1"/>
  <c r="I3435" a="1"/>
  <c r="I3435" s="1"/>
  <c r="I3434" a="1"/>
  <c r="I3434" s="1"/>
  <c r="I3433" a="1"/>
  <c r="I3433" s="1"/>
  <c r="I3432" a="1"/>
  <c r="I3432" s="1"/>
  <c r="I3431" a="1"/>
  <c r="I3431" s="1"/>
  <c r="I3430" a="1"/>
  <c r="I3430" s="1"/>
  <c r="I3429" a="1"/>
  <c r="I3429" s="1"/>
  <c r="I3428" a="1"/>
  <c r="I3428" s="1"/>
  <c r="I3427" a="1"/>
  <c r="I3427" s="1"/>
  <c r="I3426" a="1"/>
  <c r="I3426" s="1"/>
  <c r="I3425" a="1"/>
  <c r="I3425" s="1"/>
  <c r="I3424" a="1"/>
  <c r="I3424" s="1"/>
  <c r="I3423" a="1"/>
  <c r="I3423" s="1"/>
  <c r="I3422" a="1"/>
  <c r="I3422" s="1"/>
  <c r="I3421" a="1"/>
  <c r="I3421" s="1"/>
  <c r="I3420" a="1"/>
  <c r="I3420" s="1"/>
  <c r="I3419" a="1"/>
  <c r="I3419" s="1"/>
  <c r="I3418" a="1"/>
  <c r="I3418" s="1"/>
  <c r="I3417" a="1"/>
  <c r="I3417" s="1"/>
  <c r="I3416" a="1"/>
  <c r="I3416" s="1"/>
  <c r="I3415" a="1"/>
  <c r="I3415" s="1"/>
  <c r="I3414" a="1"/>
  <c r="I3414" s="1"/>
  <c r="I3413" a="1"/>
  <c r="I3413" s="1"/>
  <c r="I3412" a="1"/>
  <c r="I3412" s="1"/>
  <c r="I3411" a="1"/>
  <c r="I3411" s="1"/>
  <c r="I3410" a="1"/>
  <c r="I3410" s="1"/>
  <c r="I3409" a="1"/>
  <c r="I3409" s="1"/>
  <c r="I3408" a="1"/>
  <c r="I3408" s="1"/>
  <c r="I3407" a="1"/>
  <c r="I3407" s="1"/>
  <c r="I3406" a="1"/>
  <c r="I3406" s="1"/>
  <c r="I3405" a="1"/>
  <c r="I3405" s="1"/>
  <c r="I3404" a="1"/>
  <c r="I3404" s="1"/>
  <c r="I3403" a="1"/>
  <c r="I3403" s="1"/>
  <c r="I3402" a="1"/>
  <c r="I3402" s="1"/>
  <c r="I3401" a="1"/>
  <c r="I3401" s="1"/>
  <c r="I3400" a="1"/>
  <c r="I3400" s="1"/>
  <c r="I3399" a="1"/>
  <c r="I3399" s="1"/>
  <c r="I3398" a="1"/>
  <c r="I3398" s="1"/>
  <c r="I3397" a="1"/>
  <c r="I3397" s="1"/>
  <c r="I3396" a="1"/>
  <c r="I3396" s="1"/>
  <c r="I3395" a="1"/>
  <c r="I3395" s="1"/>
  <c r="I3394" a="1"/>
  <c r="I3394" s="1"/>
  <c r="I3393" a="1"/>
  <c r="I3393" s="1"/>
  <c r="I3392" a="1"/>
  <c r="I3392" s="1"/>
  <c r="I3391" a="1"/>
  <c r="I3391" s="1"/>
  <c r="I3390" a="1"/>
  <c r="I3390" s="1"/>
  <c r="I3389" a="1"/>
  <c r="I3389" s="1"/>
  <c r="I3388" a="1"/>
  <c r="I3388" s="1"/>
  <c r="I3387" a="1"/>
  <c r="I3387" s="1"/>
  <c r="I3386" a="1"/>
  <c r="I3386" s="1"/>
  <c r="I3385" a="1"/>
  <c r="I3385" s="1"/>
  <c r="I3384" a="1"/>
  <c r="I3384" s="1"/>
  <c r="I3383" a="1"/>
  <c r="I3383" s="1"/>
  <c r="I3382" a="1"/>
  <c r="I3382" s="1"/>
  <c r="I3381" a="1"/>
  <c r="I3381" s="1"/>
  <c r="I3380" a="1"/>
  <c r="I3380" s="1"/>
  <c r="I3379" a="1"/>
  <c r="I3379" s="1"/>
  <c r="I3378" a="1"/>
  <c r="I3378" s="1"/>
  <c r="I3377" a="1"/>
  <c r="I3377" s="1"/>
  <c r="I3376" a="1"/>
  <c r="I3376" s="1"/>
  <c r="I3375" a="1"/>
  <c r="I3375" s="1"/>
  <c r="I3374" a="1"/>
  <c r="I3374" s="1"/>
  <c r="I3373" a="1"/>
  <c r="I3373" s="1"/>
  <c r="I3372" a="1"/>
  <c r="I3372" s="1"/>
  <c r="I3371" a="1"/>
  <c r="I3371" s="1"/>
  <c r="I3370" a="1"/>
  <c r="I3370" s="1"/>
  <c r="I3369" a="1"/>
  <c r="I3369" s="1"/>
  <c r="I3368" a="1"/>
  <c r="I3368" s="1"/>
  <c r="I3367" a="1"/>
  <c r="I3367" s="1"/>
  <c r="I3366" a="1"/>
  <c r="I3366" s="1"/>
  <c r="I3365" a="1"/>
  <c r="I3365" s="1"/>
  <c r="I3364" a="1"/>
  <c r="I3364" s="1"/>
  <c r="I3363" a="1"/>
  <c r="I3363" s="1"/>
  <c r="I3362" a="1"/>
  <c r="I3362" s="1"/>
  <c r="I3361" a="1"/>
  <c r="I3361" s="1"/>
  <c r="I3360" a="1"/>
  <c r="I3360" s="1"/>
  <c r="I3359" a="1"/>
  <c r="I3359" s="1"/>
  <c r="I3358" a="1"/>
  <c r="I3358" s="1"/>
  <c r="I3357" a="1"/>
  <c r="I3357" s="1"/>
  <c r="I3356" a="1"/>
  <c r="I3356" s="1"/>
  <c r="I3355" a="1"/>
  <c r="I3355" s="1"/>
  <c r="I3354" a="1"/>
  <c r="I3354" s="1"/>
  <c r="I3353" a="1"/>
  <c r="I3353" s="1"/>
  <c r="I3352" a="1"/>
  <c r="I3352" s="1"/>
  <c r="I3351" a="1"/>
  <c r="I3351" s="1"/>
  <c r="I3350" a="1"/>
  <c r="I3350" s="1"/>
  <c r="I3349" a="1"/>
  <c r="I3349" s="1"/>
  <c r="I3348" a="1"/>
  <c r="I3348" s="1"/>
  <c r="I3347" a="1"/>
  <c r="I3347" s="1"/>
  <c r="I3346" a="1"/>
  <c r="I3346" s="1"/>
  <c r="I3345" a="1"/>
  <c r="I3345" s="1"/>
  <c r="I3344" a="1"/>
  <c r="I3344" s="1"/>
  <c r="I3343" a="1"/>
  <c r="I3343" s="1"/>
  <c r="I3342" a="1"/>
  <c r="I3342" s="1"/>
  <c r="I3341" a="1"/>
  <c r="I3341" s="1"/>
  <c r="I3340" a="1"/>
  <c r="I3340" s="1"/>
  <c r="I3339" a="1"/>
  <c r="I3339" s="1"/>
  <c r="I3338" a="1"/>
  <c r="I3338" s="1"/>
  <c r="I3337" a="1"/>
  <c r="I3337" s="1"/>
  <c r="I3336" a="1"/>
  <c r="I3336" s="1"/>
  <c r="I3335" a="1"/>
  <c r="I3335" s="1"/>
  <c r="I3334" a="1"/>
  <c r="I3334" s="1"/>
  <c r="I3333" a="1"/>
  <c r="I3333" s="1"/>
  <c r="I3332" a="1"/>
  <c r="I3332" s="1"/>
  <c r="I3331" a="1"/>
  <c r="I3331" s="1"/>
  <c r="I3330" a="1"/>
  <c r="I3330" s="1"/>
  <c r="I3329" a="1"/>
  <c r="I3329" s="1"/>
  <c r="I3328" a="1"/>
  <c r="I3328" s="1"/>
  <c r="I3327" a="1"/>
  <c r="I3327" s="1"/>
  <c r="I3326" a="1"/>
  <c r="I3326" s="1"/>
  <c r="I3325" a="1"/>
  <c r="I3325" s="1"/>
  <c r="I3324" a="1"/>
  <c r="I3324" s="1"/>
  <c r="I3323" a="1"/>
  <c r="I3323" s="1"/>
  <c r="I3322" a="1"/>
  <c r="I3322" s="1"/>
  <c r="I3321" a="1"/>
  <c r="I3321" s="1"/>
  <c r="I3320" a="1"/>
  <c r="I3320" s="1"/>
  <c r="I3319" a="1"/>
  <c r="I3319" s="1"/>
  <c r="I3318" a="1"/>
  <c r="I3318" s="1"/>
  <c r="I3317" a="1"/>
  <c r="I3317" s="1"/>
  <c r="I3316" a="1"/>
  <c r="I3316" s="1"/>
  <c r="I3315" a="1"/>
  <c r="I3315" s="1"/>
  <c r="I3314" a="1"/>
  <c r="I3314" s="1"/>
  <c r="I3313" a="1"/>
  <c r="I3313" s="1"/>
  <c r="I3312" a="1"/>
  <c r="I3312" s="1"/>
  <c r="I3311" a="1"/>
  <c r="I3311" s="1"/>
  <c r="I3310" a="1"/>
  <c r="I3310" s="1"/>
  <c r="I3309" a="1"/>
  <c r="I3309" s="1"/>
  <c r="I3308" a="1"/>
  <c r="I3308" s="1"/>
  <c r="I3307" a="1"/>
  <c r="I3307" s="1"/>
  <c r="I3306" a="1"/>
  <c r="I3306" s="1"/>
  <c r="I3305" a="1"/>
  <c r="I3305" s="1"/>
  <c r="I3304" a="1"/>
  <c r="I3304" s="1"/>
  <c r="I3303" a="1"/>
  <c r="I3303" s="1"/>
  <c r="I3302" a="1"/>
  <c r="I3302" s="1"/>
  <c r="I3301" a="1"/>
  <c r="I3301" s="1"/>
  <c r="I3300" a="1"/>
  <c r="I3300" s="1"/>
  <c r="I3299" a="1"/>
  <c r="I3299" s="1"/>
  <c r="I3298" a="1"/>
  <c r="I3298" s="1"/>
  <c r="I3297" a="1"/>
  <c r="I3297" s="1"/>
  <c r="I3296" a="1"/>
  <c r="I3296" s="1"/>
  <c r="I3295" a="1"/>
  <c r="I3295" s="1"/>
  <c r="I3294" a="1"/>
  <c r="I3294" s="1"/>
  <c r="I3293" a="1"/>
  <c r="I3293" s="1"/>
  <c r="I3292" a="1"/>
  <c r="I3292" s="1"/>
  <c r="I3291" a="1"/>
  <c r="I3291" s="1"/>
  <c r="I3290" a="1"/>
  <c r="I3290" s="1"/>
  <c r="I3289" a="1"/>
  <c r="I3289" s="1"/>
  <c r="I3288" a="1"/>
  <c r="I3288" s="1"/>
  <c r="I3287" a="1"/>
  <c r="I3287" s="1"/>
  <c r="I3286" a="1"/>
  <c r="I3286" s="1"/>
  <c r="I3285" a="1"/>
  <c r="I3285" s="1"/>
  <c r="I3284" a="1"/>
  <c r="I3284" s="1"/>
  <c r="I3283" a="1"/>
  <c r="I3283" s="1"/>
  <c r="I3282" a="1"/>
  <c r="I3282" s="1"/>
  <c r="I3281" a="1"/>
  <c r="I3281" s="1"/>
  <c r="I3280" a="1"/>
  <c r="I3280" s="1"/>
  <c r="I3279" a="1"/>
  <c r="I3279" s="1"/>
  <c r="I3278" a="1"/>
  <c r="I3278" s="1"/>
  <c r="I3277" a="1"/>
  <c r="I3277" s="1"/>
  <c r="I3276" a="1"/>
  <c r="I3276" s="1"/>
  <c r="I3275" a="1"/>
  <c r="I3275" s="1"/>
  <c r="I3274" a="1"/>
  <c r="I3274" s="1"/>
  <c r="I3273" a="1"/>
  <c r="I3273" s="1"/>
  <c r="I3272" a="1"/>
  <c r="I3272" s="1"/>
  <c r="I3271" a="1"/>
  <c r="I3271" s="1"/>
  <c r="I3270" a="1"/>
  <c r="I3270" s="1"/>
  <c r="I3269" a="1"/>
  <c r="I3269" s="1"/>
  <c r="I3268" a="1"/>
  <c r="I3268" s="1"/>
  <c r="I3267" a="1"/>
  <c r="I3267" s="1"/>
  <c r="I3266" a="1"/>
  <c r="I3266" s="1"/>
  <c r="I3265" a="1"/>
  <c r="I3265" s="1"/>
  <c r="I3264" a="1"/>
  <c r="I3264" s="1"/>
  <c r="I3263" a="1"/>
  <c r="I3263" s="1"/>
  <c r="I3262" a="1"/>
  <c r="I3262" s="1"/>
  <c r="I3261" a="1"/>
  <c r="I3261" s="1"/>
  <c r="I3260" a="1"/>
  <c r="I3260" s="1"/>
  <c r="I3259" a="1"/>
  <c r="I3259" s="1"/>
  <c r="I3258" a="1"/>
  <c r="I3258" s="1"/>
  <c r="I3257" a="1"/>
  <c r="I3257" s="1"/>
  <c r="I3256" a="1"/>
  <c r="I3256" s="1"/>
  <c r="I3255" a="1"/>
  <c r="I3255" s="1"/>
  <c r="I3254" a="1"/>
  <c r="I3254" s="1"/>
  <c r="I3253" a="1"/>
  <c r="I3253" s="1"/>
  <c r="I3252" a="1"/>
  <c r="I3252" s="1"/>
  <c r="I3251" a="1"/>
  <c r="I3251" s="1"/>
  <c r="I3250" a="1"/>
  <c r="I3250" s="1"/>
  <c r="I3249" a="1"/>
  <c r="I3249" s="1"/>
  <c r="I3248" a="1"/>
  <c r="I3248" s="1"/>
  <c r="I3247" a="1"/>
  <c r="I3247" s="1"/>
  <c r="I3246" a="1"/>
  <c r="I3246" s="1"/>
  <c r="I3245" a="1"/>
  <c r="I3245" s="1"/>
  <c r="I3244" a="1"/>
  <c r="I3244" s="1"/>
  <c r="I3243" a="1"/>
  <c r="I3243" s="1"/>
  <c r="I3242" a="1"/>
  <c r="I3242" s="1"/>
  <c r="I3241" a="1"/>
  <c r="I3241" s="1"/>
  <c r="I3240" a="1"/>
  <c r="I3240" s="1"/>
  <c r="I3239" a="1"/>
  <c r="I3239" s="1"/>
  <c r="I3238" a="1"/>
  <c r="I3238" s="1"/>
  <c r="I3237" a="1"/>
  <c r="I3237" s="1"/>
  <c r="I3236" a="1"/>
  <c r="I3236" s="1"/>
  <c r="I3235" a="1"/>
  <c r="I3235" s="1"/>
  <c r="I3234" a="1"/>
  <c r="I3234" s="1"/>
  <c r="I3233" a="1"/>
  <c r="I3233" s="1"/>
  <c r="I3232" a="1"/>
  <c r="I3232" s="1"/>
  <c r="I3231" a="1"/>
  <c r="I3231" s="1"/>
  <c r="I3230" a="1"/>
  <c r="I3230" s="1"/>
  <c r="I3229" a="1"/>
  <c r="I3229" s="1"/>
  <c r="I3228" a="1"/>
  <c r="I3228" s="1"/>
  <c r="I3227" a="1"/>
  <c r="I3227" s="1"/>
  <c r="I3226" a="1"/>
  <c r="I3226" s="1"/>
  <c r="I3225" a="1"/>
  <c r="I3225" s="1"/>
  <c r="I3224" a="1"/>
  <c r="I3224" s="1"/>
  <c r="I3223" a="1"/>
  <c r="I3223" s="1"/>
  <c r="I3222" a="1"/>
  <c r="I3222" s="1"/>
  <c r="I3221" a="1"/>
  <c r="I3221" s="1"/>
  <c r="I3220" a="1"/>
  <c r="I3220" s="1"/>
  <c r="I3219" a="1"/>
  <c r="I3219" s="1"/>
  <c r="I3218" a="1"/>
  <c r="I3218" s="1"/>
  <c r="I3217" a="1"/>
  <c r="I3217" s="1"/>
  <c r="I3216" a="1"/>
  <c r="I3216" s="1"/>
  <c r="I3215" a="1"/>
  <c r="I3215" s="1"/>
  <c r="I3214" a="1"/>
  <c r="I3214" s="1"/>
  <c r="I3213" a="1"/>
  <c r="I3213" s="1"/>
  <c r="I3212" a="1"/>
  <c r="I3212" s="1"/>
  <c r="I3211" a="1"/>
  <c r="I3211" s="1"/>
  <c r="I3210" a="1"/>
  <c r="I3210" s="1"/>
  <c r="I3209" a="1"/>
  <c r="I3209" s="1"/>
  <c r="I3208" a="1"/>
  <c r="I3208" s="1"/>
  <c r="I3207" a="1"/>
  <c r="I3207" s="1"/>
  <c r="I3206" a="1"/>
  <c r="I3206" s="1"/>
  <c r="I3205" a="1"/>
  <c r="I3205" s="1"/>
  <c r="I3204" a="1"/>
  <c r="I3204" s="1"/>
  <c r="I3203" a="1"/>
  <c r="I3203" s="1"/>
  <c r="I3202" a="1"/>
  <c r="I3202" s="1"/>
  <c r="I3201" a="1"/>
  <c r="I3201" s="1"/>
  <c r="I3200" a="1"/>
  <c r="I3200" s="1"/>
  <c r="I3199" a="1"/>
  <c r="I3199" s="1"/>
  <c r="I3198" a="1"/>
  <c r="I3198" s="1"/>
  <c r="I3197" a="1"/>
  <c r="I3197" s="1"/>
  <c r="I3196" a="1"/>
  <c r="I3196" s="1"/>
  <c r="I3195" a="1"/>
  <c r="I3195" s="1"/>
  <c r="I3194" a="1"/>
  <c r="I3194" s="1"/>
  <c r="I3193" a="1"/>
  <c r="I3193" s="1"/>
  <c r="I3192" a="1"/>
  <c r="I3192" s="1"/>
  <c r="I3191" a="1"/>
  <c r="I3191" s="1"/>
  <c r="I3190" a="1"/>
  <c r="I3190" s="1"/>
  <c r="I3189" a="1"/>
  <c r="I3189" s="1"/>
  <c r="I3188" a="1"/>
  <c r="I3188" s="1"/>
  <c r="I3187" a="1"/>
  <c r="I3187" s="1"/>
  <c r="I3186" a="1"/>
  <c r="I3186" s="1"/>
  <c r="I3185" a="1"/>
  <c r="I3185" s="1"/>
  <c r="I3184" a="1"/>
  <c r="I3184" s="1"/>
  <c r="I3183" a="1"/>
  <c r="I3183" s="1"/>
  <c r="I3182" a="1"/>
  <c r="I3182" s="1"/>
  <c r="I3181" a="1"/>
  <c r="I3181" s="1"/>
  <c r="I3180" a="1"/>
  <c r="I3180" s="1"/>
  <c r="I3179" a="1"/>
  <c r="I3179" s="1"/>
  <c r="I3178" a="1"/>
  <c r="I3178" s="1"/>
  <c r="I3177" a="1"/>
  <c r="I3177" s="1"/>
  <c r="I3176" a="1"/>
  <c r="I3176" s="1"/>
  <c r="I3175" a="1"/>
  <c r="I3175" s="1"/>
  <c r="I3174" a="1"/>
  <c r="I3174" s="1"/>
  <c r="I3173" a="1"/>
  <c r="I3173" s="1"/>
  <c r="I3172" a="1"/>
  <c r="I3172" s="1"/>
  <c r="I3171" a="1"/>
  <c r="I3171" s="1"/>
  <c r="I3170" a="1"/>
  <c r="I3170" s="1"/>
  <c r="I3169" a="1"/>
  <c r="I3169" s="1"/>
  <c r="I3168" a="1"/>
  <c r="I3168" s="1"/>
  <c r="I3167" a="1"/>
  <c r="I3167" s="1"/>
  <c r="I3166" a="1"/>
  <c r="I3166" s="1"/>
  <c r="I3165" a="1"/>
  <c r="I3165" s="1"/>
  <c r="I3164" a="1"/>
  <c r="I3164" s="1"/>
  <c r="I3163" a="1"/>
  <c r="I3163" s="1"/>
  <c r="I3162" a="1"/>
  <c r="I3162" s="1"/>
  <c r="I3161" a="1"/>
  <c r="I3161" s="1"/>
  <c r="I3160" a="1"/>
  <c r="I3160" s="1"/>
  <c r="I3159" a="1"/>
  <c r="I3159" s="1"/>
  <c r="I3158" a="1"/>
  <c r="I3158" s="1"/>
  <c r="I3157" a="1"/>
  <c r="I3157" s="1"/>
  <c r="I3156" a="1"/>
  <c r="I3156" s="1"/>
  <c r="I3155" a="1"/>
  <c r="I3155" s="1"/>
  <c r="I3154" a="1"/>
  <c r="I3154" s="1"/>
  <c r="I3153" a="1"/>
  <c r="I3153" s="1"/>
  <c r="I3152" a="1"/>
  <c r="I3152" s="1"/>
  <c r="I3151" a="1"/>
  <c r="I3151" s="1"/>
  <c r="I3150" a="1"/>
  <c r="I3150" s="1"/>
  <c r="I3149" a="1"/>
  <c r="I3149" s="1"/>
  <c r="I3148" a="1"/>
  <c r="I3148" s="1"/>
  <c r="I3147" a="1"/>
  <c r="I3147" s="1"/>
  <c r="I3146" a="1"/>
  <c r="I3146" s="1"/>
  <c r="I3145" a="1"/>
  <c r="I3145" s="1"/>
  <c r="I3144" a="1"/>
  <c r="I3144" s="1"/>
  <c r="I3143" a="1"/>
  <c r="I3143" s="1"/>
  <c r="I3142" a="1"/>
  <c r="I3142" s="1"/>
  <c r="I3141" a="1"/>
  <c r="I3141" s="1"/>
  <c r="I3140" a="1"/>
  <c r="I3140" s="1"/>
  <c r="I3139" a="1"/>
  <c r="I3139" s="1"/>
  <c r="I3138" a="1"/>
  <c r="I3138" s="1"/>
  <c r="I3137" a="1"/>
  <c r="I3137" s="1"/>
  <c r="I3136" a="1"/>
  <c r="I3136" s="1"/>
  <c r="I3135" a="1"/>
  <c r="I3135" s="1"/>
  <c r="I3134" a="1"/>
  <c r="I3134" s="1"/>
  <c r="I3133" a="1"/>
  <c r="I3133" s="1"/>
  <c r="I3132" a="1"/>
  <c r="I3132" s="1"/>
  <c r="I3131" a="1"/>
  <c r="I3131" s="1"/>
  <c r="I3130" a="1"/>
  <c r="I3130" s="1"/>
  <c r="I3129" a="1"/>
  <c r="I3129" s="1"/>
  <c r="I3128" a="1"/>
  <c r="I3128" s="1"/>
  <c r="I3127" a="1"/>
  <c r="I3127" s="1"/>
  <c r="I3126" a="1"/>
  <c r="I3126" s="1"/>
  <c r="I3125" a="1"/>
  <c r="I3125" s="1"/>
  <c r="I3124" a="1"/>
  <c r="I3124" s="1"/>
  <c r="I3123" a="1"/>
  <c r="I3123" s="1"/>
  <c r="I3122" a="1"/>
  <c r="I3122" s="1"/>
  <c r="I3121" a="1"/>
  <c r="I3121" s="1"/>
  <c r="I3120" a="1"/>
  <c r="I3120" s="1"/>
  <c r="I3119" a="1"/>
  <c r="I3119" s="1"/>
  <c r="I3118" a="1"/>
  <c r="I3118" s="1"/>
  <c r="I3117" a="1"/>
  <c r="I3117" s="1"/>
  <c r="I3116" a="1"/>
  <c r="I3116" s="1"/>
  <c r="I3115" a="1"/>
  <c r="I3115" s="1"/>
  <c r="I3114" a="1"/>
  <c r="I3114" s="1"/>
  <c r="I3113" a="1"/>
  <c r="I3113" s="1"/>
  <c r="I3112" a="1"/>
  <c r="I3112" s="1"/>
  <c r="I3111" a="1"/>
  <c r="I3111" s="1"/>
  <c r="I3110" a="1"/>
  <c r="I3110" s="1"/>
  <c r="I3109" a="1"/>
  <c r="I3109" s="1"/>
  <c r="I3108" a="1"/>
  <c r="I3108" s="1"/>
  <c r="I3107" a="1"/>
  <c r="I3107" s="1"/>
  <c r="I3106" a="1"/>
  <c r="I3106" s="1"/>
  <c r="I3105" a="1"/>
  <c r="I3105" s="1"/>
  <c r="I3104" a="1"/>
  <c r="I3104" s="1"/>
  <c r="I3103" a="1"/>
  <c r="I3103" s="1"/>
  <c r="I3102" a="1"/>
  <c r="I3102" s="1"/>
  <c r="I3101" a="1"/>
  <c r="I3101" s="1"/>
  <c r="I3100" a="1"/>
  <c r="I3100" s="1"/>
  <c r="I3099" a="1"/>
  <c r="I3099" s="1"/>
  <c r="I3098" a="1"/>
  <c r="I3098" s="1"/>
  <c r="I3097" a="1"/>
  <c r="I3097" s="1"/>
  <c r="I3096" a="1"/>
  <c r="I3096" s="1"/>
  <c r="I3095" a="1"/>
  <c r="I3095" s="1"/>
  <c r="I3094" a="1"/>
  <c r="I3094" s="1"/>
  <c r="I3093" a="1"/>
  <c r="I3093" s="1"/>
  <c r="I3092" a="1"/>
  <c r="I3092" s="1"/>
  <c r="I3091" a="1"/>
  <c r="I3091" s="1"/>
  <c r="I3090" a="1"/>
  <c r="I3090" s="1"/>
  <c r="I3089" a="1"/>
  <c r="I3089" s="1"/>
  <c r="I3088" a="1"/>
  <c r="I3088" s="1"/>
  <c r="I3087" a="1"/>
  <c r="I3087" s="1"/>
  <c r="I3086" a="1"/>
  <c r="I3086" s="1"/>
  <c r="I3085" a="1"/>
  <c r="I3085" s="1"/>
  <c r="I3084" a="1"/>
  <c r="I3084" s="1"/>
  <c r="I3083" a="1"/>
  <c r="I3083" s="1"/>
  <c r="I3082" a="1"/>
  <c r="I3082" s="1"/>
  <c r="I3081" a="1"/>
  <c r="I3081" s="1"/>
  <c r="I3080" a="1"/>
  <c r="I3080" s="1"/>
  <c r="I3079" a="1"/>
  <c r="I3079" s="1"/>
  <c r="I3078" a="1"/>
  <c r="I3078" s="1"/>
  <c r="I3077" a="1"/>
  <c r="I3077" s="1"/>
  <c r="I3076" a="1"/>
  <c r="I3076" s="1"/>
  <c r="I3075" a="1"/>
  <c r="I3075" s="1"/>
  <c r="I3074" a="1"/>
  <c r="I3074" s="1"/>
  <c r="I3073" a="1"/>
  <c r="I3073" s="1"/>
  <c r="I3072" a="1"/>
  <c r="I3072" s="1"/>
  <c r="I3071" a="1"/>
  <c r="I3071" s="1"/>
  <c r="I3070" a="1"/>
  <c r="I3070" s="1"/>
  <c r="I3069" a="1"/>
  <c r="I3069" s="1"/>
  <c r="I3068" a="1"/>
  <c r="I3068" s="1"/>
  <c r="I3067" a="1"/>
  <c r="I3067" s="1"/>
  <c r="I3066" a="1"/>
  <c r="I3066" s="1"/>
  <c r="I3065" a="1"/>
  <c r="I3065" s="1"/>
  <c r="I3064" a="1"/>
  <c r="I3064" s="1"/>
  <c r="I3063" a="1"/>
  <c r="I3063" s="1"/>
  <c r="I3062" a="1"/>
  <c r="I3062" s="1"/>
  <c r="I3061" a="1"/>
  <c r="I3061" s="1"/>
  <c r="I3060" a="1"/>
  <c r="I3060" s="1"/>
  <c r="I3059" a="1"/>
  <c r="I3059" s="1"/>
  <c r="I3058" a="1"/>
  <c r="I3058" s="1"/>
  <c r="I3057" a="1"/>
  <c r="I3057" s="1"/>
  <c r="I3056" a="1"/>
  <c r="I3056" s="1"/>
  <c r="I3055" a="1"/>
  <c r="I3055" s="1"/>
  <c r="I3054" a="1"/>
  <c r="I3054" s="1"/>
  <c r="I3053" a="1"/>
  <c r="I3053" s="1"/>
  <c r="I3052" a="1"/>
  <c r="I3052" s="1"/>
  <c r="I3051" a="1"/>
  <c r="I3051" s="1"/>
  <c r="I3050" a="1"/>
  <c r="I3050" s="1"/>
  <c r="I3049" a="1"/>
  <c r="I3049" s="1"/>
  <c r="I3048" a="1"/>
  <c r="I3048" s="1"/>
  <c r="I3047" a="1"/>
  <c r="I3047" s="1"/>
  <c r="I3046" a="1"/>
  <c r="I3046" s="1"/>
  <c r="I3045" a="1"/>
  <c r="I3045" s="1"/>
  <c r="I3044" a="1"/>
  <c r="I3044" s="1"/>
  <c r="I3043" a="1"/>
  <c r="I3043" s="1"/>
  <c r="I3042" a="1"/>
  <c r="I3042" s="1"/>
  <c r="I3041" a="1"/>
  <c r="I3041" s="1"/>
  <c r="I3040" a="1"/>
  <c r="I3040" s="1"/>
  <c r="I3039" a="1"/>
  <c r="I3039" s="1"/>
  <c r="I3038" a="1"/>
  <c r="I3038" s="1"/>
  <c r="I3037" a="1"/>
  <c r="I3037" s="1"/>
  <c r="I3036" a="1"/>
  <c r="I3036" s="1"/>
  <c r="I3035" a="1"/>
  <c r="I3035" s="1"/>
  <c r="I3034" a="1"/>
  <c r="I3034" s="1"/>
  <c r="I3033" a="1"/>
  <c r="I3033" s="1"/>
  <c r="I3032" a="1"/>
  <c r="I3032" s="1"/>
  <c r="I3031" a="1"/>
  <c r="I3031" s="1"/>
  <c r="I3030" a="1"/>
  <c r="I3030" s="1"/>
  <c r="I3029" a="1"/>
  <c r="I3029" s="1"/>
  <c r="I3028" a="1"/>
  <c r="I3028" s="1"/>
  <c r="I3027" a="1"/>
  <c r="I3027" s="1"/>
  <c r="I3026" a="1"/>
  <c r="I3026" s="1"/>
  <c r="I3025" a="1"/>
  <c r="I3025" s="1"/>
  <c r="I3024" a="1"/>
  <c r="I3024" s="1"/>
  <c r="I3023" a="1"/>
  <c r="I3023" s="1"/>
  <c r="I3022" a="1"/>
  <c r="I3022" s="1"/>
  <c r="I3021" a="1"/>
  <c r="I3021" s="1"/>
  <c r="I3020" a="1"/>
  <c r="I3020" s="1"/>
  <c r="I3019" a="1"/>
  <c r="I3019" s="1"/>
  <c r="I3018" a="1"/>
  <c r="I3018" s="1"/>
  <c r="I3017" a="1"/>
  <c r="I3017" s="1"/>
  <c r="I3016" a="1"/>
  <c r="I3016" s="1"/>
  <c r="I3015" a="1"/>
  <c r="I3015" s="1"/>
  <c r="I3014" a="1"/>
  <c r="I3014" s="1"/>
  <c r="I3013" a="1"/>
  <c r="I3013" s="1"/>
  <c r="I3012" a="1"/>
  <c r="I3012" s="1"/>
  <c r="I3011" a="1"/>
  <c r="I3011" s="1"/>
  <c r="I3010" a="1"/>
  <c r="I3010" s="1"/>
  <c r="I3009" a="1"/>
  <c r="I3009" s="1"/>
  <c r="I3008" a="1"/>
  <c r="I3008" s="1"/>
  <c r="I3007" a="1"/>
  <c r="I3007" s="1"/>
  <c r="I3006" a="1"/>
  <c r="I3006" s="1"/>
  <c r="I3005" a="1"/>
  <c r="I3005" s="1"/>
  <c r="I3004" a="1"/>
  <c r="I3004" s="1"/>
  <c r="I3003" a="1"/>
  <c r="I3003" s="1"/>
  <c r="I3002" a="1"/>
  <c r="I3002" s="1"/>
  <c r="I3001" a="1"/>
  <c r="I3001" s="1"/>
  <c r="I3000" a="1"/>
  <c r="I3000" s="1"/>
  <c r="I2999" a="1"/>
  <c r="I2999" s="1"/>
  <c r="I2998" a="1"/>
  <c r="I2998" s="1"/>
  <c r="I2997" a="1"/>
  <c r="I2997" s="1"/>
  <c r="I2996" a="1"/>
  <c r="I2996" s="1"/>
  <c r="I2995" a="1"/>
  <c r="I2995" s="1"/>
  <c r="I2994" a="1"/>
  <c r="I2994" s="1"/>
  <c r="I2993" a="1"/>
  <c r="I2993" s="1"/>
  <c r="I2992" a="1"/>
  <c r="I2992" s="1"/>
  <c r="I2991" a="1"/>
  <c r="I2991" s="1"/>
  <c r="I2990" a="1"/>
  <c r="I2990" s="1"/>
  <c r="I2989" a="1"/>
  <c r="I2989" s="1"/>
  <c r="I2988" a="1"/>
  <c r="I2988" s="1"/>
  <c r="I2987" a="1"/>
  <c r="I2987" s="1"/>
  <c r="I2986" a="1"/>
  <c r="I2986" s="1"/>
  <c r="I2985" a="1"/>
  <c r="I2985" s="1"/>
  <c r="I2984" a="1"/>
  <c r="I2984" s="1"/>
  <c r="I2983" a="1"/>
  <c r="I2983" s="1"/>
  <c r="I2982" a="1"/>
  <c r="I2982" s="1"/>
  <c r="I2981" a="1"/>
  <c r="I2981" s="1"/>
  <c r="I2980" a="1"/>
  <c r="I2980" s="1"/>
  <c r="I2979" a="1"/>
  <c r="I2979" s="1"/>
  <c r="I2978" a="1"/>
  <c r="I2978" s="1"/>
  <c r="I2977" a="1"/>
  <c r="I2977" s="1"/>
  <c r="I2976" a="1"/>
  <c r="I2976" s="1"/>
  <c r="I2975" a="1"/>
  <c r="I2975" s="1"/>
  <c r="I2974" a="1"/>
  <c r="I2974" s="1"/>
  <c r="I2973" a="1"/>
  <c r="I2973" s="1"/>
  <c r="I2972" a="1"/>
  <c r="I2972" s="1"/>
  <c r="I2971" a="1"/>
  <c r="I2971" s="1"/>
  <c r="I2970" a="1"/>
  <c r="I2970" s="1"/>
  <c r="I2969" a="1"/>
  <c r="I2969" s="1"/>
  <c r="I2968" a="1"/>
  <c r="I2968" s="1"/>
  <c r="I2967" a="1"/>
  <c r="I2967" s="1"/>
  <c r="I2966" a="1"/>
  <c r="I2966" s="1"/>
  <c r="I2965" a="1"/>
  <c r="I2965" s="1"/>
  <c r="I2964" a="1"/>
  <c r="I2964" s="1"/>
  <c r="I2963" a="1"/>
  <c r="I2963" s="1"/>
  <c r="I2962" a="1"/>
  <c r="I2962" s="1"/>
  <c r="I2961" a="1"/>
  <c r="I2961" s="1"/>
  <c r="I2960" a="1"/>
  <c r="I2960" s="1"/>
  <c r="I2959" a="1"/>
  <c r="I2959" s="1"/>
  <c r="I2958" a="1"/>
  <c r="I2958" s="1"/>
  <c r="I2957" a="1"/>
  <c r="I2957" s="1"/>
  <c r="I2956" a="1"/>
  <c r="I2956" s="1"/>
  <c r="I2955" a="1"/>
  <c r="I2955" s="1"/>
  <c r="I2954" a="1"/>
  <c r="I2954" s="1"/>
  <c r="I2953" a="1"/>
  <c r="I2953" s="1"/>
  <c r="I2952" a="1"/>
  <c r="I2952" s="1"/>
  <c r="I2951" a="1"/>
  <c r="I2951" s="1"/>
  <c r="I2950" a="1"/>
  <c r="I2950" s="1"/>
  <c r="I2949" a="1"/>
  <c r="I2949" s="1"/>
  <c r="I2948" a="1"/>
  <c r="I2948" s="1"/>
  <c r="I2947" a="1"/>
  <c r="I2947" s="1"/>
  <c r="I2946" a="1"/>
  <c r="I2946" s="1"/>
  <c r="I2945" a="1"/>
  <c r="I2945" s="1"/>
  <c r="I2944" a="1"/>
  <c r="I2944" s="1"/>
  <c r="I2943" a="1"/>
  <c r="I2943" s="1"/>
  <c r="I2942" a="1"/>
  <c r="I2942" s="1"/>
  <c r="I2941" a="1"/>
  <c r="I2941" s="1"/>
  <c r="I2940" a="1"/>
  <c r="I2940" s="1"/>
  <c r="I2939" a="1"/>
  <c r="I2939" s="1"/>
  <c r="I2938" a="1"/>
  <c r="I2938" s="1"/>
  <c r="I2937" a="1"/>
  <c r="I2937" s="1"/>
  <c r="I2936" a="1"/>
  <c r="I2936" s="1"/>
  <c r="I2935" a="1"/>
  <c r="I2935" s="1"/>
  <c r="I2934" a="1"/>
  <c r="I2934" s="1"/>
  <c r="I2933" a="1"/>
  <c r="I2933" s="1"/>
  <c r="I2932" a="1"/>
  <c r="I2932" s="1"/>
  <c r="I2931" a="1"/>
  <c r="I2931" s="1"/>
  <c r="I2930" a="1"/>
  <c r="I2930" s="1"/>
  <c r="I2929" a="1"/>
  <c r="I2929" s="1"/>
  <c r="I2928" a="1"/>
  <c r="I2928" s="1"/>
  <c r="I2927" a="1"/>
  <c r="I2927" s="1"/>
  <c r="I2926" a="1"/>
  <c r="I2926" s="1"/>
  <c r="I2925" a="1"/>
  <c r="I2925" s="1"/>
  <c r="I2924" a="1"/>
  <c r="I2924" s="1"/>
  <c r="I2923" a="1"/>
  <c r="I2923" s="1"/>
  <c r="I2922" a="1"/>
  <c r="I2922" s="1"/>
  <c r="I2921" a="1"/>
  <c r="I2921" s="1"/>
  <c r="I2920" a="1"/>
  <c r="I2920" s="1"/>
  <c r="I2919" a="1"/>
  <c r="I2919" s="1"/>
  <c r="I2918" a="1"/>
  <c r="I2918" s="1"/>
  <c r="I2917" a="1"/>
  <c r="I2917" s="1"/>
  <c r="I2916" a="1"/>
  <c r="I2916" s="1"/>
  <c r="I2915" a="1"/>
  <c r="I2915" s="1"/>
  <c r="I2914" a="1"/>
  <c r="I2914" s="1"/>
  <c r="I2913" a="1"/>
  <c r="I2913" s="1"/>
  <c r="I2912" a="1"/>
  <c r="I2912" s="1"/>
  <c r="I2911" a="1"/>
  <c r="I2911" s="1"/>
  <c r="I2910" a="1"/>
  <c r="I2910" s="1"/>
  <c r="I2909" a="1"/>
  <c r="I2909" s="1"/>
  <c r="I2908" a="1"/>
  <c r="I2908" s="1"/>
  <c r="I2907" a="1"/>
  <c r="I2907" s="1"/>
  <c r="I2906" a="1"/>
  <c r="I2906" s="1"/>
  <c r="I2905" a="1"/>
  <c r="I2905" s="1"/>
  <c r="I2904" a="1"/>
  <c r="I2904" s="1"/>
  <c r="I2903" a="1"/>
  <c r="I2903" s="1"/>
  <c r="I2902" a="1"/>
  <c r="I2902" s="1"/>
  <c r="I2901" a="1"/>
  <c r="I2901" s="1"/>
  <c r="I2900" a="1"/>
  <c r="I2900" s="1"/>
  <c r="I2899" a="1"/>
  <c r="I2899" s="1"/>
  <c r="I2898" a="1"/>
  <c r="I2898" s="1"/>
  <c r="I2897" a="1"/>
  <c r="I2897" s="1"/>
  <c r="I2896" a="1"/>
  <c r="I2896" s="1"/>
  <c r="I2895" a="1"/>
  <c r="I2895" s="1"/>
  <c r="I2894" a="1"/>
  <c r="I2894" s="1"/>
  <c r="I2893" a="1"/>
  <c r="I2893" s="1"/>
  <c r="I2892" a="1"/>
  <c r="I2892" s="1"/>
  <c r="I2891" a="1"/>
  <c r="I2891" s="1"/>
  <c r="I2890" a="1"/>
  <c r="I2890" s="1"/>
  <c r="I2889" a="1"/>
  <c r="I2889" s="1"/>
  <c r="I2888" a="1"/>
  <c r="I2888" s="1"/>
  <c r="I2887" a="1"/>
  <c r="I2887" s="1"/>
  <c r="I2886" a="1"/>
  <c r="I2886" s="1"/>
  <c r="I2885" a="1"/>
  <c r="I2885" s="1"/>
  <c r="I2884" a="1"/>
  <c r="I2884" s="1"/>
  <c r="I2883" a="1"/>
  <c r="I2883" s="1"/>
  <c r="I2882" a="1"/>
  <c r="I2882" s="1"/>
  <c r="I2881" a="1"/>
  <c r="I2881" s="1"/>
  <c r="I2880" a="1"/>
  <c r="I2880" s="1"/>
  <c r="I2879" a="1"/>
  <c r="I2879" s="1"/>
  <c r="I2878" a="1"/>
  <c r="I2878" s="1"/>
  <c r="I2877" a="1"/>
  <c r="I2877" s="1"/>
  <c r="I2876" a="1"/>
  <c r="I2876" s="1"/>
  <c r="I2875" a="1"/>
  <c r="I2875" s="1"/>
  <c r="I2874" a="1"/>
  <c r="I2874" s="1"/>
  <c r="I2873" a="1"/>
  <c r="I2873" s="1"/>
  <c r="I2872" a="1"/>
  <c r="I2872" s="1"/>
  <c r="I2871" a="1"/>
  <c r="I2871" s="1"/>
  <c r="I2870" a="1"/>
  <c r="I2870" s="1"/>
  <c r="I2869" a="1"/>
  <c r="I2869" s="1"/>
  <c r="I2868" a="1"/>
  <c r="I2868" s="1"/>
  <c r="I2867" a="1"/>
  <c r="I2867" s="1"/>
  <c r="I2866" a="1"/>
  <c r="I2866" s="1"/>
  <c r="I2865" a="1"/>
  <c r="I2865" s="1"/>
  <c r="I2864" a="1"/>
  <c r="I2864" s="1"/>
  <c r="I2863" a="1"/>
  <c r="I2863" s="1"/>
  <c r="I2862" a="1"/>
  <c r="I2862" s="1"/>
  <c r="I2861" a="1"/>
  <c r="I2861" s="1"/>
  <c r="I2860" a="1"/>
  <c r="I2860" s="1"/>
  <c r="I2859" a="1"/>
  <c r="I2859" s="1"/>
  <c r="I2858" a="1"/>
  <c r="I2858" s="1"/>
  <c r="I2857" a="1"/>
  <c r="I2857" s="1"/>
  <c r="I2856" a="1"/>
  <c r="I2856" s="1"/>
  <c r="I2855" a="1"/>
  <c r="I2855" s="1"/>
  <c r="I2854" a="1"/>
  <c r="I2854" s="1"/>
  <c r="I2853" a="1"/>
  <c r="I2853" s="1"/>
  <c r="I2852" a="1"/>
  <c r="I2852" s="1"/>
  <c r="I2851" a="1"/>
  <c r="I2851" s="1"/>
  <c r="I2850" a="1"/>
  <c r="I2850" s="1"/>
  <c r="I2849" a="1"/>
  <c r="I2849" s="1"/>
  <c r="I2848" a="1"/>
  <c r="I2848" s="1"/>
  <c r="I2847" a="1"/>
  <c r="I2847" s="1"/>
  <c r="I2846" a="1"/>
  <c r="I2846" s="1"/>
  <c r="I2845" a="1"/>
  <c r="I2845" s="1"/>
  <c r="I2844" a="1"/>
  <c r="I2844" s="1"/>
  <c r="I2843" a="1"/>
  <c r="I2843" s="1"/>
  <c r="I2842" a="1"/>
  <c r="I2842" s="1"/>
  <c r="I2841" a="1"/>
  <c r="I2841" s="1"/>
  <c r="I2840" a="1"/>
  <c r="I2840" s="1"/>
  <c r="I2839" a="1"/>
  <c r="I2839" s="1"/>
  <c r="I2838" a="1"/>
  <c r="I2838" s="1"/>
  <c r="I2837" a="1"/>
  <c r="I2837" s="1"/>
  <c r="I2836" a="1"/>
  <c r="I2836" s="1"/>
  <c r="I2835" a="1"/>
  <c r="I2835" s="1"/>
  <c r="I2834" a="1"/>
  <c r="I2834" s="1"/>
  <c r="I2833" a="1"/>
  <c r="I2833" s="1"/>
  <c r="I2832" a="1"/>
  <c r="I2832" s="1"/>
  <c r="I2831" a="1"/>
  <c r="I2831" s="1"/>
  <c r="I2830" a="1"/>
  <c r="I2830" s="1"/>
  <c r="I2829" a="1"/>
  <c r="I2829" s="1"/>
  <c r="I2828" a="1"/>
  <c r="I2828" s="1"/>
  <c r="I2827" a="1"/>
  <c r="I2827" s="1"/>
  <c r="I2826" a="1"/>
  <c r="I2826" s="1"/>
  <c r="I2825" a="1"/>
  <c r="I2825" s="1"/>
  <c r="I2824" a="1"/>
  <c r="I2824" s="1"/>
  <c r="I2823" a="1"/>
  <c r="I2823" s="1"/>
  <c r="I2822" a="1"/>
  <c r="I2822" s="1"/>
  <c r="I2821" a="1"/>
  <c r="I2821" s="1"/>
  <c r="I2820" a="1"/>
  <c r="I2820" s="1"/>
  <c r="I2819" a="1"/>
  <c r="I2819" s="1"/>
  <c r="I2818" a="1"/>
  <c r="I2818" s="1"/>
  <c r="I2817" a="1"/>
  <c r="I2817" s="1"/>
  <c r="I2816" a="1"/>
  <c r="I2816" s="1"/>
  <c r="I2815" a="1"/>
  <c r="I2815" s="1"/>
  <c r="I2814" a="1"/>
  <c r="I2814" s="1"/>
  <c r="I2813" a="1"/>
  <c r="I2813" s="1"/>
  <c r="I2812" a="1"/>
  <c r="I2812" s="1"/>
  <c r="I2811" a="1"/>
  <c r="I2811" s="1"/>
  <c r="I2810" a="1"/>
  <c r="I2810" s="1"/>
  <c r="I2809" a="1"/>
  <c r="I2809" s="1"/>
  <c r="I2808" a="1"/>
  <c r="I2808" s="1"/>
  <c r="I2807" a="1"/>
  <c r="I2807" s="1"/>
  <c r="I2806" a="1"/>
  <c r="I2806" s="1"/>
  <c r="I2805" a="1"/>
  <c r="I2805" s="1"/>
  <c r="I2804" a="1"/>
  <c r="I2804" s="1"/>
  <c r="I2803" a="1"/>
  <c r="I2803" s="1"/>
  <c r="I2802" a="1"/>
  <c r="I2802" s="1"/>
  <c r="I2801" a="1"/>
  <c r="I2801" s="1"/>
  <c r="I2800" a="1"/>
  <c r="I2800" s="1"/>
  <c r="I2799" a="1"/>
  <c r="I2799" s="1"/>
  <c r="I2798" a="1"/>
  <c r="I2798" s="1"/>
  <c r="I2797" a="1"/>
  <c r="I2797" s="1"/>
  <c r="I2796" a="1"/>
  <c r="I2796" s="1"/>
  <c r="I2795" a="1"/>
  <c r="I2795" s="1"/>
  <c r="I2794" a="1"/>
  <c r="I2794" s="1"/>
  <c r="I2793" a="1"/>
  <c r="I2793" s="1"/>
  <c r="I2792" a="1"/>
  <c r="I2792" s="1"/>
  <c r="I2791" a="1"/>
  <c r="I2791" s="1"/>
  <c r="I2790" a="1"/>
  <c r="I2790" s="1"/>
  <c r="I2789" a="1"/>
  <c r="I2789" s="1"/>
  <c r="I2788" a="1"/>
  <c r="I2788" s="1"/>
  <c r="I2787" a="1"/>
  <c r="I2787" s="1"/>
  <c r="I2786" a="1"/>
  <c r="I2786" s="1"/>
  <c r="I2785" a="1"/>
  <c r="I2785" s="1"/>
  <c r="I2784" a="1"/>
  <c r="I2784" s="1"/>
  <c r="I2783" a="1"/>
  <c r="I2783" s="1"/>
  <c r="I2782" a="1"/>
  <c r="I2782" s="1"/>
  <c r="I2781" a="1"/>
  <c r="I2781" s="1"/>
  <c r="I2780" a="1"/>
  <c r="I2780" s="1"/>
  <c r="I2779" a="1"/>
  <c r="I2779" s="1"/>
  <c r="I2778" a="1"/>
  <c r="I2778" s="1"/>
  <c r="I2777" a="1"/>
  <c r="I2777" s="1"/>
  <c r="I2776" a="1"/>
  <c r="I2776" s="1"/>
  <c r="I2775" a="1"/>
  <c r="I2775" s="1"/>
  <c r="I2774" a="1"/>
  <c r="I2774" s="1"/>
  <c r="I2773" a="1"/>
  <c r="I2773" s="1"/>
  <c r="I2772" a="1"/>
  <c r="I2772" s="1"/>
  <c r="I2771" a="1"/>
  <c r="I2771" s="1"/>
  <c r="I2770" a="1"/>
  <c r="I2770" s="1"/>
  <c r="I2769" a="1"/>
  <c r="I2769" s="1"/>
  <c r="I2768" a="1"/>
  <c r="I2768" s="1"/>
  <c r="I2767" a="1"/>
  <c r="I2767" s="1"/>
  <c r="I2766" a="1"/>
  <c r="I2766" s="1"/>
  <c r="I2765" a="1"/>
  <c r="I2765" s="1"/>
  <c r="I2764" a="1"/>
  <c r="I2764" s="1"/>
  <c r="I2763" a="1"/>
  <c r="I2763" s="1"/>
  <c r="I2762" a="1"/>
  <c r="I2762" s="1"/>
  <c r="I2761" a="1"/>
  <c r="I2761" s="1"/>
  <c r="I2760" a="1"/>
  <c r="I2760" s="1"/>
  <c r="I2759" a="1"/>
  <c r="I2759" s="1"/>
  <c r="I2758" a="1"/>
  <c r="I2758" s="1"/>
  <c r="I2757" a="1"/>
  <c r="I2757" s="1"/>
  <c r="I2756" a="1"/>
  <c r="I2756" s="1"/>
  <c r="I2755" a="1"/>
  <c r="I2755" s="1"/>
  <c r="I2754" a="1"/>
  <c r="I2754" s="1"/>
  <c r="I2753" a="1"/>
  <c r="I2753" s="1"/>
  <c r="I2752" a="1"/>
  <c r="I2752" s="1"/>
  <c r="I2751" a="1"/>
  <c r="I2751" s="1"/>
  <c r="I2750" a="1"/>
  <c r="I2750" s="1"/>
  <c r="I2749" a="1"/>
  <c r="I2749" s="1"/>
  <c r="I2748" a="1"/>
  <c r="I2748" s="1"/>
  <c r="I2747" a="1"/>
  <c r="I2747" s="1"/>
  <c r="I2746" a="1"/>
  <c r="I2746" s="1"/>
  <c r="I2745" a="1"/>
  <c r="I2745" s="1"/>
  <c r="I2744" a="1"/>
  <c r="I2744" s="1"/>
  <c r="I2743" a="1"/>
  <c r="I2743" s="1"/>
  <c r="I2742" a="1"/>
  <c r="I2742" s="1"/>
  <c r="I2741" a="1"/>
  <c r="I2741" s="1"/>
  <c r="I2740" a="1"/>
  <c r="I2740" s="1"/>
  <c r="I2739" a="1"/>
  <c r="I2739" s="1"/>
  <c r="I2738" a="1"/>
  <c r="I2738" s="1"/>
  <c r="I2737" a="1"/>
  <c r="I2737" s="1"/>
  <c r="I2736" a="1"/>
  <c r="I2736" s="1"/>
  <c r="I2735" a="1"/>
  <c r="I2735" s="1"/>
  <c r="I2734" a="1"/>
  <c r="I2734" s="1"/>
  <c r="I2733" a="1"/>
  <c r="I2733" s="1"/>
  <c r="I2732" a="1"/>
  <c r="I2732" s="1"/>
  <c r="I2731" a="1"/>
  <c r="I2731" s="1"/>
  <c r="I2730" a="1"/>
  <c r="I2730" s="1"/>
  <c r="I2729" a="1"/>
  <c r="I2729" s="1"/>
  <c r="I2728" a="1"/>
  <c r="I2728" s="1"/>
  <c r="I2727" a="1"/>
  <c r="I2727" s="1"/>
  <c r="I2726" a="1"/>
  <c r="I2726" s="1"/>
  <c r="I2725" a="1"/>
  <c r="I2725" s="1"/>
  <c r="I2724" a="1"/>
  <c r="I2724" s="1"/>
  <c r="I2723" a="1"/>
  <c r="I2723" s="1"/>
  <c r="I2722" a="1"/>
  <c r="I2722" s="1"/>
  <c r="I2721" a="1"/>
  <c r="I2721" s="1"/>
  <c r="I2720" a="1"/>
  <c r="I2720" s="1"/>
  <c r="I2719" a="1"/>
  <c r="I2719" s="1"/>
  <c r="I2718" a="1"/>
  <c r="I2718" s="1"/>
  <c r="I2717" a="1"/>
  <c r="I2717" s="1"/>
  <c r="I2716" a="1"/>
  <c r="I2716" s="1"/>
  <c r="I2715" a="1"/>
  <c r="I2715" s="1"/>
  <c r="I2714" a="1"/>
  <c r="I2714" s="1"/>
  <c r="I2713" a="1"/>
  <c r="I2713" s="1"/>
  <c r="I2712" a="1"/>
  <c r="I2712" s="1"/>
  <c r="I2711" a="1"/>
  <c r="I2711" s="1"/>
  <c r="I2710" a="1"/>
  <c r="I2710" s="1"/>
  <c r="I2709" a="1"/>
  <c r="I2709" s="1"/>
  <c r="I2708" a="1"/>
  <c r="I2708" s="1"/>
  <c r="I2707" a="1"/>
  <c r="I2707" s="1"/>
  <c r="I2706" a="1"/>
  <c r="I2706" s="1"/>
  <c r="I2705" a="1"/>
  <c r="I2705" s="1"/>
  <c r="I2704" a="1"/>
  <c r="I2704" s="1"/>
  <c r="I2703" a="1"/>
  <c r="I2703" s="1"/>
  <c r="I2702" a="1"/>
  <c r="I2702" s="1"/>
  <c r="I2701" a="1"/>
  <c r="I2701" s="1"/>
  <c r="I2700" a="1"/>
  <c r="I2700" s="1"/>
  <c r="I2699" a="1"/>
  <c r="I2699" s="1"/>
  <c r="I2698" a="1"/>
  <c r="I2698" s="1"/>
  <c r="I2697" a="1"/>
  <c r="I2697" s="1"/>
  <c r="I2696" a="1"/>
  <c r="I2696" s="1"/>
  <c r="I2695" a="1"/>
  <c r="I2695" s="1"/>
  <c r="I2694" a="1"/>
  <c r="I2694" s="1"/>
  <c r="I2693" a="1"/>
  <c r="I2693" s="1"/>
  <c r="I2692" a="1"/>
  <c r="I2692" s="1"/>
  <c r="I2691" a="1"/>
  <c r="I2691" s="1"/>
  <c r="I2690" a="1"/>
  <c r="I2690" s="1"/>
  <c r="I2689" a="1"/>
  <c r="I2689" s="1"/>
  <c r="I2688" a="1"/>
  <c r="I2688" s="1"/>
  <c r="I2687" a="1"/>
  <c r="I2687" s="1"/>
  <c r="I2686" a="1"/>
  <c r="I2686" s="1"/>
  <c r="I2685" a="1"/>
  <c r="I2685" s="1"/>
  <c r="I2684" a="1"/>
  <c r="I2684" s="1"/>
  <c r="I2683" a="1"/>
  <c r="I2683" s="1"/>
  <c r="I2682" a="1"/>
  <c r="I2682" s="1"/>
  <c r="I2681" a="1"/>
  <c r="I2681" s="1"/>
  <c r="I2680" a="1"/>
  <c r="I2680" s="1"/>
  <c r="I2679" a="1"/>
  <c r="I2679" s="1"/>
  <c r="I2678" a="1"/>
  <c r="I2678" s="1"/>
  <c r="I2677" a="1"/>
  <c r="I2677" s="1"/>
  <c r="I2676" a="1"/>
  <c r="I2676" s="1"/>
  <c r="I2675" a="1"/>
  <c r="I2675" s="1"/>
  <c r="I2674" a="1"/>
  <c r="I2674" s="1"/>
  <c r="I2673" a="1"/>
  <c r="I2673" s="1"/>
  <c r="I2672" a="1"/>
  <c r="I2672" s="1"/>
  <c r="I2671" a="1"/>
  <c r="I2671" s="1"/>
  <c r="I2670" a="1"/>
  <c r="I2670" s="1"/>
  <c r="I2669" a="1"/>
  <c r="I2669" s="1"/>
  <c r="I2668" a="1"/>
  <c r="I2668" s="1"/>
  <c r="I2667" a="1"/>
  <c r="I2667" s="1"/>
  <c r="I2666" a="1"/>
  <c r="I2666" s="1"/>
  <c r="I2665" a="1"/>
  <c r="I2665" s="1"/>
  <c r="I2664" a="1"/>
  <c r="I2664" s="1"/>
  <c r="I2663" a="1"/>
  <c r="I2663" s="1"/>
  <c r="I2662" a="1"/>
  <c r="I2662" s="1"/>
  <c r="I2661" a="1"/>
  <c r="I2661" s="1"/>
  <c r="I2660" a="1"/>
  <c r="I2660" s="1"/>
  <c r="I2659" a="1"/>
  <c r="I2659" s="1"/>
  <c r="I2658" a="1"/>
  <c r="I2658" s="1"/>
  <c r="I2657" a="1"/>
  <c r="I2657" s="1"/>
  <c r="I2656" a="1"/>
  <c r="I2656" s="1"/>
  <c r="I2655" a="1"/>
  <c r="I2655" s="1"/>
  <c r="I2654" a="1"/>
  <c r="I2654" s="1"/>
  <c r="I2653" a="1"/>
  <c r="I2653" s="1"/>
  <c r="I2652" a="1"/>
  <c r="I2652" s="1"/>
  <c r="I2651" a="1"/>
  <c r="I2651" s="1"/>
  <c r="I2650" a="1"/>
  <c r="I2650" s="1"/>
  <c r="I2649" a="1"/>
  <c r="I2649" s="1"/>
  <c r="I2648" a="1"/>
  <c r="I2648" s="1"/>
  <c r="I2647" a="1"/>
  <c r="I2647" s="1"/>
  <c r="I2646" a="1"/>
  <c r="I2646" s="1"/>
  <c r="I2645" a="1"/>
  <c r="I2645" s="1"/>
  <c r="I2644" a="1"/>
  <c r="I2644" s="1"/>
  <c r="I2643" a="1"/>
  <c r="I2643" s="1"/>
  <c r="I2642" a="1"/>
  <c r="I2642" s="1"/>
  <c r="I2641" a="1"/>
  <c r="I2641" s="1"/>
  <c r="I2640" a="1"/>
  <c r="I2640" s="1"/>
  <c r="I2639" a="1"/>
  <c r="I2639" s="1"/>
  <c r="I2638" a="1"/>
  <c r="I2638" s="1"/>
  <c r="I2637" a="1"/>
  <c r="I2637" s="1"/>
  <c r="I2636" a="1"/>
  <c r="I2636" s="1"/>
  <c r="I2635" a="1"/>
  <c r="I2635" s="1"/>
  <c r="I2634" a="1"/>
  <c r="I2634" s="1"/>
  <c r="I2633" a="1"/>
  <c r="I2633" s="1"/>
  <c r="I2632" a="1"/>
  <c r="I2632" s="1"/>
  <c r="I2631" a="1"/>
  <c r="I2631" s="1"/>
  <c r="I2630" a="1"/>
  <c r="I2630" s="1"/>
  <c r="I2629" a="1"/>
  <c r="I2629" s="1"/>
  <c r="I2628" a="1"/>
  <c r="I2628" s="1"/>
  <c r="I2627" a="1"/>
  <c r="I2627" s="1"/>
  <c r="I2626" a="1"/>
  <c r="I2626" s="1"/>
  <c r="I2625" a="1"/>
  <c r="I2625" s="1"/>
  <c r="I2624" a="1"/>
  <c r="I2624" s="1"/>
  <c r="I2623" a="1"/>
  <c r="I2623" s="1"/>
  <c r="I2622" a="1"/>
  <c r="I2622" s="1"/>
  <c r="I2621" a="1"/>
  <c r="I2621" s="1"/>
  <c r="I2620" a="1"/>
  <c r="I2620" s="1"/>
  <c r="I2619" a="1"/>
  <c r="I2619" s="1"/>
  <c r="I2618" a="1"/>
  <c r="I2618" s="1"/>
  <c r="I2617" a="1"/>
  <c r="I2617" s="1"/>
  <c r="I2616" a="1"/>
  <c r="I2616" s="1"/>
  <c r="I2615" a="1"/>
  <c r="I2615" s="1"/>
  <c r="I2614" a="1"/>
  <c r="I2614" s="1"/>
  <c r="I2613" a="1"/>
  <c r="I2613" s="1"/>
  <c r="I2612" a="1"/>
  <c r="I2612" s="1"/>
  <c r="I2611" a="1"/>
  <c r="I2611" s="1"/>
  <c r="I2610" a="1"/>
  <c r="I2610" s="1"/>
  <c r="I2609" a="1"/>
  <c r="I2609" s="1"/>
  <c r="I2608" a="1"/>
  <c r="I2608" s="1"/>
  <c r="I2607" a="1"/>
  <c r="I2607" s="1"/>
  <c r="I2606" a="1"/>
  <c r="I2606" s="1"/>
  <c r="I2605" a="1"/>
  <c r="I2605" s="1"/>
  <c r="I2604" a="1"/>
  <c r="I2604" s="1"/>
  <c r="I2603" a="1"/>
  <c r="I2603" s="1"/>
  <c r="I2602" a="1"/>
  <c r="I2602" s="1"/>
  <c r="I2601" a="1"/>
  <c r="I2601" s="1"/>
  <c r="I2600" a="1"/>
  <c r="I2600" s="1"/>
  <c r="I2599" a="1"/>
  <c r="I2599" s="1"/>
  <c r="I2598" a="1"/>
  <c r="I2598" s="1"/>
  <c r="I2597" a="1"/>
  <c r="I2597" s="1"/>
  <c r="I2596" a="1"/>
  <c r="I2596" s="1"/>
  <c r="I2595" a="1"/>
  <c r="I2595" s="1"/>
  <c r="I2594" a="1"/>
  <c r="I2594" s="1"/>
  <c r="I2593" a="1"/>
  <c r="I2593" s="1"/>
  <c r="I2592" a="1"/>
  <c r="I2592" s="1"/>
  <c r="I2591" a="1"/>
  <c r="I2591" s="1"/>
  <c r="I2590" a="1"/>
  <c r="I2590" s="1"/>
  <c r="I2589" a="1"/>
  <c r="I2589" s="1"/>
  <c r="I2588" a="1"/>
  <c r="I2588" s="1"/>
  <c r="I2587" a="1"/>
  <c r="I2587" s="1"/>
  <c r="I2586" a="1"/>
  <c r="I2586" s="1"/>
  <c r="I2585" a="1"/>
  <c r="I2585" s="1"/>
  <c r="I2584" a="1"/>
  <c r="I2584" s="1"/>
  <c r="I2583" a="1"/>
  <c r="I2583" s="1"/>
  <c r="I2582" a="1"/>
  <c r="I2582" s="1"/>
  <c r="I2581" a="1"/>
  <c r="I2581" s="1"/>
  <c r="I2580" a="1"/>
  <c r="I2580" s="1"/>
  <c r="I2579" a="1"/>
  <c r="I2579" s="1"/>
  <c r="I2578" a="1"/>
  <c r="I2578" s="1"/>
  <c r="I2577" a="1"/>
  <c r="I2577" s="1"/>
  <c r="I2576" a="1"/>
  <c r="I2576" s="1"/>
  <c r="I2575" a="1"/>
  <c r="I2575" s="1"/>
  <c r="I2574" a="1"/>
  <c r="I2574" s="1"/>
  <c r="I2573" a="1"/>
  <c r="I2573" s="1"/>
  <c r="I2572" a="1"/>
  <c r="I2572" s="1"/>
  <c r="I2571" a="1"/>
  <c r="I2571" s="1"/>
  <c r="I2570" a="1"/>
  <c r="I2570" s="1"/>
  <c r="I2569" a="1"/>
  <c r="I2569" s="1"/>
  <c r="I2568" a="1"/>
  <c r="I2568" s="1"/>
  <c r="I2567" a="1"/>
  <c r="I2567" s="1"/>
  <c r="I2566" a="1"/>
  <c r="I2566" s="1"/>
  <c r="I2565" a="1"/>
  <c r="I2565" s="1"/>
  <c r="I2564" a="1"/>
  <c r="I2564" s="1"/>
  <c r="I2563" a="1"/>
  <c r="I2563" s="1"/>
  <c r="I2562" a="1"/>
  <c r="I2562" s="1"/>
  <c r="I2561" a="1"/>
  <c r="I2561" s="1"/>
  <c r="I2560" a="1"/>
  <c r="I2560" s="1"/>
  <c r="I2559" a="1"/>
  <c r="I2559" s="1"/>
  <c r="I2558" a="1"/>
  <c r="I2558" s="1"/>
  <c r="I2557" a="1"/>
  <c r="I2557" s="1"/>
  <c r="I2556" a="1"/>
  <c r="I2556" s="1"/>
  <c r="I2555" a="1"/>
  <c r="I2555" s="1"/>
  <c r="I2554" a="1"/>
  <c r="I2554" s="1"/>
  <c r="I2553" a="1"/>
  <c r="I2553" s="1"/>
  <c r="I2552" a="1"/>
  <c r="I2552" s="1"/>
  <c r="I2551" a="1"/>
  <c r="I2551" s="1"/>
  <c r="I2550" a="1"/>
  <c r="I2550" s="1"/>
  <c r="I2549" a="1"/>
  <c r="I2549" s="1"/>
  <c r="I2548" a="1"/>
  <c r="I2548" s="1"/>
  <c r="I2547" a="1"/>
  <c r="I2547" s="1"/>
  <c r="I2546" a="1"/>
  <c r="I2546" s="1"/>
  <c r="I2545" a="1"/>
  <c r="I2545" s="1"/>
  <c r="I2544" a="1"/>
  <c r="I2544" s="1"/>
  <c r="I2543" a="1"/>
  <c r="I2543" s="1"/>
  <c r="I2542" a="1"/>
  <c r="I2542" s="1"/>
  <c r="I2541" a="1"/>
  <c r="I2541" s="1"/>
  <c r="I2540" a="1"/>
  <c r="I2540" s="1"/>
  <c r="I2539" a="1"/>
  <c r="I2539" s="1"/>
  <c r="I2538" a="1"/>
  <c r="I2538" s="1"/>
  <c r="I2537" a="1"/>
  <c r="I2537" s="1"/>
  <c r="I2536" a="1"/>
  <c r="I2536" s="1"/>
  <c r="I2535" a="1"/>
  <c r="I2535" s="1"/>
  <c r="I2534" a="1"/>
  <c r="I2534" s="1"/>
  <c r="I2533" a="1"/>
  <c r="I2533" s="1"/>
  <c r="I2532" a="1"/>
  <c r="I2532" s="1"/>
  <c r="I2531" a="1"/>
  <c r="I2531" s="1"/>
  <c r="I2530" a="1"/>
  <c r="I2530" s="1"/>
  <c r="I2529" a="1"/>
  <c r="I2529" s="1"/>
  <c r="I2528" a="1"/>
  <c r="I2528" s="1"/>
  <c r="I2527" a="1"/>
  <c r="I2527" s="1"/>
  <c r="I2526" a="1"/>
  <c r="I2526" s="1"/>
  <c r="I2525" a="1"/>
  <c r="I2525" s="1"/>
  <c r="I2524" a="1"/>
  <c r="I2524" s="1"/>
  <c r="I2523" a="1"/>
  <c r="I2523" s="1"/>
  <c r="I2522" a="1"/>
  <c r="I2522" s="1"/>
  <c r="I2521" a="1"/>
  <c r="I2521" s="1"/>
  <c r="I2520" a="1"/>
  <c r="I2520" s="1"/>
  <c r="I2519" a="1"/>
  <c r="I2519" s="1"/>
  <c r="I2518" a="1"/>
  <c r="I2518" s="1"/>
  <c r="I2517" a="1"/>
  <c r="I2517" s="1"/>
  <c r="I2516" a="1"/>
  <c r="I2516" s="1"/>
  <c r="I2515" a="1"/>
  <c r="I2515" s="1"/>
  <c r="I2514" a="1"/>
  <c r="I2514" s="1"/>
  <c r="I2513" a="1"/>
  <c r="I2513" s="1"/>
  <c r="I2512" a="1"/>
  <c r="I2512" s="1"/>
  <c r="I2511" a="1"/>
  <c r="I2511" s="1"/>
  <c r="I2510" a="1"/>
  <c r="I2510" s="1"/>
  <c r="I2509" a="1"/>
  <c r="I2509" s="1"/>
  <c r="I2508" a="1"/>
  <c r="I2508" s="1"/>
  <c r="I2507" a="1"/>
  <c r="I2507" s="1"/>
  <c r="I2506" a="1"/>
  <c r="I2506" s="1"/>
  <c r="I2505" a="1"/>
  <c r="I2505" s="1"/>
  <c r="I2504" a="1"/>
  <c r="I2504" s="1"/>
  <c r="I2503" a="1"/>
  <c r="I2503" s="1"/>
  <c r="I2502" a="1"/>
  <c r="I2502" s="1"/>
  <c r="I2501" a="1"/>
  <c r="I2501" s="1"/>
  <c r="I2500" a="1"/>
  <c r="I2500" s="1"/>
  <c r="I2499" a="1"/>
  <c r="I2499" s="1"/>
  <c r="I2498" a="1"/>
  <c r="I2498" s="1"/>
  <c r="I2497" a="1"/>
  <c r="I2497" s="1"/>
  <c r="I2496" a="1"/>
  <c r="I2496" s="1"/>
  <c r="I2495" a="1"/>
  <c r="I2495" s="1"/>
  <c r="I2494" a="1"/>
  <c r="I2494" s="1"/>
  <c r="I2493" a="1"/>
  <c r="I2493" s="1"/>
  <c r="I2492" a="1"/>
  <c r="I2492" s="1"/>
  <c r="I2491" a="1"/>
  <c r="I2491" s="1"/>
  <c r="I2490" a="1"/>
  <c r="I2490" s="1"/>
  <c r="I2489" a="1"/>
  <c r="I2489" s="1"/>
  <c r="I2488" a="1"/>
  <c r="I2488" s="1"/>
  <c r="I2487" a="1"/>
  <c r="I2487" s="1"/>
  <c r="I2486" a="1"/>
  <c r="I2486" s="1"/>
  <c r="I2485" a="1"/>
  <c r="I2485" s="1"/>
  <c r="I2484" a="1"/>
  <c r="I2484" s="1"/>
  <c r="I2483" a="1"/>
  <c r="I2483" s="1"/>
  <c r="I2482" a="1"/>
  <c r="I2482" s="1"/>
  <c r="I2481" a="1"/>
  <c r="I2481" s="1"/>
  <c r="I2480" a="1"/>
  <c r="I2480" s="1"/>
  <c r="I2479" a="1"/>
  <c r="I2479" s="1"/>
  <c r="I2478" a="1"/>
  <c r="I2478" s="1"/>
  <c r="I2477" a="1"/>
  <c r="I2477" s="1"/>
  <c r="I2476" a="1"/>
  <c r="I2476" s="1"/>
  <c r="I2475" a="1"/>
  <c r="I2475" s="1"/>
  <c r="I2474" a="1"/>
  <c r="I2474" s="1"/>
  <c r="I2473" a="1"/>
  <c r="I2473" s="1"/>
  <c r="I2472" a="1"/>
  <c r="I2472" s="1"/>
  <c r="I2471" a="1"/>
  <c r="I2471" s="1"/>
  <c r="I2470" a="1"/>
  <c r="I2470" s="1"/>
  <c r="I2469" a="1"/>
  <c r="I2469" s="1"/>
  <c r="I2468" a="1"/>
  <c r="I2468" s="1"/>
  <c r="I2467" a="1"/>
  <c r="I2467" s="1"/>
  <c r="I2466" a="1"/>
  <c r="I2466" s="1"/>
  <c r="I2465" a="1"/>
  <c r="I2465" s="1"/>
  <c r="I2464" a="1"/>
  <c r="I2464" s="1"/>
  <c r="I2463" a="1"/>
  <c r="I2463" s="1"/>
  <c r="I2462" a="1"/>
  <c r="I2462" s="1"/>
  <c r="I2461" a="1"/>
  <c r="I2461" s="1"/>
  <c r="I2460" a="1"/>
  <c r="I2460" s="1"/>
  <c r="I2459" a="1"/>
  <c r="I2459" s="1"/>
  <c r="I2458" a="1"/>
  <c r="I2458" s="1"/>
  <c r="I2457" a="1"/>
  <c r="I2457" s="1"/>
  <c r="I2456" a="1"/>
  <c r="I2456" s="1"/>
  <c r="I2455" a="1"/>
  <c r="I2455" s="1"/>
  <c r="I2454" a="1"/>
  <c r="I2454" s="1"/>
  <c r="I2453" a="1"/>
  <c r="I2453" s="1"/>
  <c r="I2452" a="1"/>
  <c r="I2452" s="1"/>
  <c r="I2451" a="1"/>
  <c r="I2451" s="1"/>
  <c r="I2450" a="1"/>
  <c r="I2450" s="1"/>
  <c r="I2449" a="1"/>
  <c r="I2449" s="1"/>
  <c r="I2448" a="1"/>
  <c r="I2448" s="1"/>
  <c r="I2447" a="1"/>
  <c r="I2447" s="1"/>
  <c r="I2446" a="1"/>
  <c r="I2446" s="1"/>
  <c r="I2445" a="1"/>
  <c r="I2445" s="1"/>
  <c r="I2444" a="1"/>
  <c r="I2444" s="1"/>
  <c r="I2443" a="1"/>
  <c r="I2443" s="1"/>
  <c r="I2442" a="1"/>
  <c r="I2442" s="1"/>
  <c r="I2441" a="1"/>
  <c r="I2441" s="1"/>
  <c r="I2440" a="1"/>
  <c r="I2440" s="1"/>
  <c r="I2439" a="1"/>
  <c r="I2439" s="1"/>
  <c r="I2438" a="1"/>
  <c r="I2438" s="1"/>
  <c r="I2437" a="1"/>
  <c r="I2437" s="1"/>
  <c r="I2436" a="1"/>
  <c r="I2436" s="1"/>
  <c r="I2435" a="1"/>
  <c r="I2435" s="1"/>
  <c r="I2434" a="1"/>
  <c r="I2434" s="1"/>
  <c r="I2433" a="1"/>
  <c r="I2433" s="1"/>
  <c r="I2432" a="1"/>
  <c r="I2432" s="1"/>
  <c r="I2431" a="1"/>
  <c r="I2431" s="1"/>
  <c r="I2430" a="1"/>
  <c r="I2430" s="1"/>
  <c r="I2429" a="1"/>
  <c r="I2429" s="1"/>
  <c r="I2428" a="1"/>
  <c r="I2428" s="1"/>
  <c r="I2427" a="1"/>
  <c r="I2427" s="1"/>
  <c r="I2426" a="1"/>
  <c r="I2426" s="1"/>
  <c r="I2425" a="1"/>
  <c r="I2425" s="1"/>
  <c r="I2424" a="1"/>
  <c r="I2424" s="1"/>
  <c r="I2423" a="1"/>
  <c r="I2423" s="1"/>
  <c r="I2422" a="1"/>
  <c r="I2422" s="1"/>
  <c r="I2421" a="1"/>
  <c r="I2421" s="1"/>
  <c r="I2420" a="1"/>
  <c r="I2420" s="1"/>
  <c r="I2419" a="1"/>
  <c r="I2419" s="1"/>
  <c r="I2418" a="1"/>
  <c r="I2418" s="1"/>
  <c r="I2417" a="1"/>
  <c r="I2417" s="1"/>
  <c r="I2416" a="1"/>
  <c r="I2416" s="1"/>
  <c r="I2415" a="1"/>
  <c r="I2415" s="1"/>
  <c r="I2414" a="1"/>
  <c r="I2414" s="1"/>
  <c r="I2413" a="1"/>
  <c r="I2413" s="1"/>
  <c r="I2412" a="1"/>
  <c r="I2412" s="1"/>
  <c r="I2411" a="1"/>
  <c r="I2411" s="1"/>
  <c r="I2410" a="1"/>
  <c r="I2410" s="1"/>
  <c r="I2409" a="1"/>
  <c r="I2409" s="1"/>
  <c r="I2408" a="1"/>
  <c r="I2408" s="1"/>
  <c r="I2407" a="1"/>
  <c r="I2407" s="1"/>
  <c r="I2406" a="1"/>
  <c r="I2406" s="1"/>
  <c r="I2405" a="1"/>
  <c r="I2405" s="1"/>
  <c r="I2404" a="1"/>
  <c r="I2404" s="1"/>
  <c r="I2403" a="1"/>
  <c r="I2403" s="1"/>
  <c r="I2402" a="1"/>
  <c r="I2402" s="1"/>
  <c r="I2401" a="1"/>
  <c r="I2401" s="1"/>
  <c r="I2400" a="1"/>
  <c r="I2400" s="1"/>
  <c r="I2399" a="1"/>
  <c r="I2399" s="1"/>
  <c r="I2398" a="1"/>
  <c r="I2398" s="1"/>
  <c r="I2397" a="1"/>
  <c r="I2397" s="1"/>
  <c r="I2396" a="1"/>
  <c r="I2396" s="1"/>
  <c r="I2395" a="1"/>
  <c r="I2395" s="1"/>
  <c r="I2394" a="1"/>
  <c r="I2394" s="1"/>
  <c r="I2393" a="1"/>
  <c r="I2393" s="1"/>
  <c r="I2392" a="1"/>
  <c r="I2392" s="1"/>
  <c r="I2391" a="1"/>
  <c r="I2391" s="1"/>
  <c r="I2390" a="1"/>
  <c r="I2390" s="1"/>
  <c r="I2389" a="1"/>
  <c r="I2389" s="1"/>
  <c r="I2388" a="1"/>
  <c r="I2388" s="1"/>
  <c r="I2387" a="1"/>
  <c r="I2387" s="1"/>
  <c r="I2386" a="1"/>
  <c r="I2386" s="1"/>
  <c r="I2385" a="1"/>
  <c r="I2385" s="1"/>
  <c r="I2384" a="1"/>
  <c r="I2384" s="1"/>
  <c r="I2383" a="1"/>
  <c r="I2383" s="1"/>
  <c r="I2382" a="1"/>
  <c r="I2382" s="1"/>
  <c r="I2381" a="1"/>
  <c r="I2381" s="1"/>
  <c r="I2380" a="1"/>
  <c r="I2380" s="1"/>
  <c r="I2379" a="1"/>
  <c r="I2379" s="1"/>
  <c r="I2378" a="1"/>
  <c r="I2378" s="1"/>
  <c r="I2377" a="1"/>
  <c r="I2377" s="1"/>
  <c r="I2376" a="1"/>
  <c r="I2376" s="1"/>
  <c r="I2375" a="1"/>
  <c r="I2375" s="1"/>
  <c r="I2374" a="1"/>
  <c r="I2374" s="1"/>
  <c r="I2373" a="1"/>
  <c r="I2373" s="1"/>
  <c r="I2372" a="1"/>
  <c r="I2372" s="1"/>
  <c r="I2371" a="1"/>
  <c r="I2371" s="1"/>
  <c r="I2370" a="1"/>
  <c r="I2370" s="1"/>
  <c r="I2369" a="1"/>
  <c r="I2369" s="1"/>
  <c r="I2368" a="1"/>
  <c r="I2368" s="1"/>
  <c r="I2367" a="1"/>
  <c r="I2367" s="1"/>
  <c r="I2366" a="1"/>
  <c r="I2366" s="1"/>
  <c r="I2365" a="1"/>
  <c r="I2365" s="1"/>
  <c r="I2364" a="1"/>
  <c r="I2364" s="1"/>
  <c r="I2363" a="1"/>
  <c r="I2363" s="1"/>
  <c r="I2362" a="1"/>
  <c r="I2362" s="1"/>
  <c r="I2361" a="1"/>
  <c r="I2361" s="1"/>
  <c r="I2360" a="1"/>
  <c r="I2360" s="1"/>
  <c r="I2359" a="1"/>
  <c r="I2359" s="1"/>
  <c r="I2358" a="1"/>
  <c r="I2358" s="1"/>
  <c r="I2357" a="1"/>
  <c r="I2357" s="1"/>
  <c r="I2356" a="1"/>
  <c r="I2356" s="1"/>
  <c r="I2355" a="1"/>
  <c r="I2355" s="1"/>
  <c r="I2354" a="1"/>
  <c r="I2354" s="1"/>
  <c r="I2353" a="1"/>
  <c r="I2353" s="1"/>
  <c r="I2352" a="1"/>
  <c r="I2352" s="1"/>
  <c r="I2351" a="1"/>
  <c r="I2351" s="1"/>
  <c r="I2350" a="1"/>
  <c r="I2350" s="1"/>
  <c r="I2349" a="1"/>
  <c r="I2349" s="1"/>
  <c r="I2348" a="1"/>
  <c r="I2348" s="1"/>
  <c r="I2347" a="1"/>
  <c r="I2347" s="1"/>
  <c r="I2346" a="1"/>
  <c r="I2346" s="1"/>
  <c r="I2345" a="1"/>
  <c r="I2345" s="1"/>
  <c r="I2344" a="1"/>
  <c r="I2344" s="1"/>
  <c r="I2343" a="1"/>
  <c r="I2343" s="1"/>
  <c r="I2342" a="1"/>
  <c r="I2342" s="1"/>
  <c r="I2341" a="1"/>
  <c r="I2341" s="1"/>
  <c r="I2340" a="1"/>
  <c r="I2340" s="1"/>
  <c r="I2339" a="1"/>
  <c r="I2339" s="1"/>
  <c r="I2338" a="1"/>
  <c r="I2338" s="1"/>
  <c r="I2337" a="1"/>
  <c r="I2337" s="1"/>
  <c r="I2336" a="1"/>
  <c r="I2336" s="1"/>
  <c r="I2335" a="1"/>
  <c r="I2335" s="1"/>
  <c r="I2334" a="1"/>
  <c r="I2334" s="1"/>
  <c r="I2333" a="1"/>
  <c r="I2333" s="1"/>
  <c r="I2332" a="1"/>
  <c r="I2332" s="1"/>
  <c r="I2331" a="1"/>
  <c r="I2331" s="1"/>
  <c r="I2330" a="1"/>
  <c r="I2330" s="1"/>
  <c r="I2329" a="1"/>
  <c r="I2329" s="1"/>
  <c r="I2328" a="1"/>
  <c r="I2328" s="1"/>
  <c r="I2327" a="1"/>
  <c r="I2327" s="1"/>
  <c r="I2326" a="1"/>
  <c r="I2326" s="1"/>
  <c r="I2325" a="1"/>
  <c r="I2325" s="1"/>
  <c r="I2324" a="1"/>
  <c r="I2324" s="1"/>
  <c r="I2323" a="1"/>
  <c r="I2323" s="1"/>
  <c r="I2322" a="1"/>
  <c r="I2322" s="1"/>
  <c r="I2321" a="1"/>
  <c r="I2321" s="1"/>
  <c r="I2320" a="1"/>
  <c r="I2320" s="1"/>
  <c r="I2319" a="1"/>
  <c r="I2319" s="1"/>
  <c r="I2318" a="1"/>
  <c r="I2318" s="1"/>
  <c r="I2317" a="1"/>
  <c r="I2317" s="1"/>
  <c r="I2316" a="1"/>
  <c r="I2316" s="1"/>
  <c r="I2315" a="1"/>
  <c r="I2315" s="1"/>
  <c r="I2314" a="1"/>
  <c r="I2314" s="1"/>
  <c r="I2313" a="1"/>
  <c r="I2313" s="1"/>
  <c r="I2312" a="1"/>
  <c r="I2312" s="1"/>
  <c r="I2311" a="1"/>
  <c r="I2311" s="1"/>
  <c r="I2310" a="1"/>
  <c r="I2310" s="1"/>
  <c r="I2309" a="1"/>
  <c r="I2309" s="1"/>
  <c r="I2308" a="1"/>
  <c r="I2308" s="1"/>
  <c r="I2307" a="1"/>
  <c r="I2307" s="1"/>
  <c r="I2306" a="1"/>
  <c r="I2306" s="1"/>
  <c r="I2305" a="1"/>
  <c r="I2305" s="1"/>
  <c r="I2304" a="1"/>
  <c r="I2304" s="1"/>
  <c r="I2303" a="1"/>
  <c r="I2303" s="1"/>
  <c r="I2302" a="1"/>
  <c r="I2302" s="1"/>
  <c r="I2301" a="1"/>
  <c r="I2301" s="1"/>
  <c r="I2300" a="1"/>
  <c r="I2300" s="1"/>
  <c r="I2299" a="1"/>
  <c r="I2299" s="1"/>
  <c r="I2298" a="1"/>
  <c r="I2298" s="1"/>
  <c r="I2297" a="1"/>
  <c r="I2297" s="1"/>
  <c r="I2296" a="1"/>
  <c r="I2296" s="1"/>
  <c r="I2295" a="1"/>
  <c r="I2295" s="1"/>
  <c r="I2294" a="1"/>
  <c r="I2294" s="1"/>
  <c r="I2293" a="1"/>
  <c r="I2293" s="1"/>
  <c r="I2292" a="1"/>
  <c r="I2292" s="1"/>
  <c r="I2291" a="1"/>
  <c r="I2291" s="1"/>
  <c r="I2290" a="1"/>
  <c r="I2290" s="1"/>
  <c r="I2289" a="1"/>
  <c r="I2289" s="1"/>
  <c r="I2288" a="1"/>
  <c r="I2288" s="1"/>
  <c r="I2287" a="1"/>
  <c r="I2287" s="1"/>
  <c r="I2286" a="1"/>
  <c r="I2286" s="1"/>
  <c r="I2285" a="1"/>
  <c r="I2285" s="1"/>
  <c r="I2284" a="1"/>
  <c r="I2284" s="1"/>
  <c r="I2283" a="1"/>
  <c r="I2283" s="1"/>
  <c r="I2282" a="1"/>
  <c r="I2282" s="1"/>
  <c r="I2281" a="1"/>
  <c r="I2281" s="1"/>
  <c r="I2280" a="1"/>
  <c r="I2280" s="1"/>
  <c r="I2279" a="1"/>
  <c r="I2279" s="1"/>
  <c r="I2278" a="1"/>
  <c r="I2278" s="1"/>
  <c r="I2277" a="1"/>
  <c r="I2277" s="1"/>
  <c r="I2276" a="1"/>
  <c r="I2276" s="1"/>
  <c r="I2275" a="1"/>
  <c r="I2275" s="1"/>
  <c r="I2274" a="1"/>
  <c r="I2274" s="1"/>
  <c r="I2273" a="1"/>
  <c r="I2273" s="1"/>
  <c r="I2272" a="1"/>
  <c r="I2272" s="1"/>
  <c r="I2271" a="1"/>
  <c r="I2271" s="1"/>
  <c r="I2270" a="1"/>
  <c r="I2270" s="1"/>
  <c r="I2269" a="1"/>
  <c r="I2269" s="1"/>
  <c r="I2268" a="1"/>
  <c r="I2268" s="1"/>
  <c r="I2267" a="1"/>
  <c r="I2267" s="1"/>
  <c r="I2266" a="1"/>
  <c r="I2266" s="1"/>
  <c r="I2265" a="1"/>
  <c r="I2265" s="1"/>
  <c r="I2264" a="1"/>
  <c r="I2264" s="1"/>
  <c r="I2263" a="1"/>
  <c r="I2263" s="1"/>
  <c r="I2262" a="1"/>
  <c r="I2262" s="1"/>
  <c r="I2261" a="1"/>
  <c r="I2261" s="1"/>
  <c r="I2260" a="1"/>
  <c r="I2260" s="1"/>
  <c r="I2259" a="1"/>
  <c r="I2259" s="1"/>
  <c r="I2258" a="1"/>
  <c r="I2258" s="1"/>
  <c r="I2257" a="1"/>
  <c r="I2257" s="1"/>
  <c r="I2256" a="1"/>
  <c r="I2256" s="1"/>
  <c r="I2255" a="1"/>
  <c r="I2255" s="1"/>
  <c r="I2254" a="1"/>
  <c r="I2254" s="1"/>
  <c r="I2253" a="1"/>
  <c r="I2253" s="1"/>
  <c r="I2252" a="1"/>
  <c r="I2252" s="1"/>
  <c r="I2251" a="1"/>
  <c r="I2251" s="1"/>
  <c r="I2250" a="1"/>
  <c r="I2250" s="1"/>
  <c r="I2249" a="1"/>
  <c r="I2249" s="1"/>
  <c r="I2248" a="1"/>
  <c r="I2248" s="1"/>
  <c r="I2247" a="1"/>
  <c r="I2247" s="1"/>
  <c r="I2246" a="1"/>
  <c r="I2246" s="1"/>
  <c r="I2245" a="1"/>
  <c r="I2245" s="1"/>
  <c r="I2244" a="1"/>
  <c r="I2244" s="1"/>
  <c r="I2243" a="1"/>
  <c r="I2243" s="1"/>
  <c r="I2242" a="1"/>
  <c r="I2242" s="1"/>
  <c r="I2241" a="1"/>
  <c r="I2241" s="1"/>
  <c r="I2240" a="1"/>
  <c r="I2240" s="1"/>
  <c r="I2239" a="1"/>
  <c r="I2239" s="1"/>
  <c r="I2238" a="1"/>
  <c r="I2238" s="1"/>
  <c r="I2237" a="1"/>
  <c r="I2237" s="1"/>
  <c r="I2236" a="1"/>
  <c r="I2236" s="1"/>
  <c r="I2235" a="1"/>
  <c r="I2235" s="1"/>
  <c r="I2234" a="1"/>
  <c r="I2234" s="1"/>
  <c r="I2233" a="1"/>
  <c r="I2233" s="1"/>
  <c r="I2232" a="1"/>
  <c r="I2232" s="1"/>
  <c r="I2231" a="1"/>
  <c r="I2231" s="1"/>
  <c r="I2230" a="1"/>
  <c r="I2230" s="1"/>
  <c r="I2229" a="1"/>
  <c r="I2229" s="1"/>
  <c r="I2228" a="1"/>
  <c r="I2228" s="1"/>
  <c r="I2227" a="1"/>
  <c r="I2227" s="1"/>
  <c r="I2224" a="1"/>
  <c r="I2224" s="1"/>
  <c r="I2223" a="1"/>
  <c r="I2223" s="1"/>
  <c r="I2222" a="1"/>
  <c r="I2222" s="1"/>
  <c r="I2221" a="1"/>
  <c r="I2221" s="1"/>
  <c r="I2220" a="1"/>
  <c r="I2220" s="1"/>
  <c r="I2219" a="1"/>
  <c r="I2219" s="1"/>
  <c r="I2218" a="1"/>
  <c r="I2218" s="1"/>
  <c r="I2215" a="1"/>
  <c r="I2215" s="1"/>
  <c r="I2214" a="1"/>
  <c r="I2214" s="1"/>
  <c r="I2213" a="1"/>
  <c r="I2213" s="1"/>
  <c r="I2212" a="1"/>
  <c r="I2212" s="1"/>
  <c r="I2211" a="1"/>
  <c r="I2211" s="1"/>
  <c r="I2210" a="1"/>
  <c r="I2210" s="1"/>
  <c r="I2209" a="1"/>
  <c r="I2209" s="1"/>
  <c r="I2208" a="1"/>
  <c r="I2208" s="1"/>
  <c r="I2207" a="1"/>
  <c r="I2207" s="1"/>
  <c r="I2206" a="1"/>
  <c r="I2206" s="1"/>
  <c r="I2205" a="1"/>
  <c r="I2205" s="1"/>
  <c r="I2204" a="1"/>
  <c r="I2204" s="1"/>
  <c r="I2203" a="1"/>
  <c r="I2203" s="1"/>
  <c r="I2202" a="1"/>
  <c r="I2202" s="1"/>
  <c r="I2201" a="1"/>
  <c r="I2201" s="1"/>
  <c r="I2200" a="1"/>
  <c r="I2200" s="1"/>
  <c r="I2199" a="1"/>
  <c r="I2199" s="1"/>
  <c r="I2198" a="1"/>
  <c r="I2198" s="1"/>
  <c r="I2197" a="1"/>
  <c r="I2197" s="1"/>
  <c r="I2196" a="1"/>
  <c r="I2196" s="1"/>
  <c r="I2195" a="1"/>
  <c r="I2195" s="1"/>
  <c r="I2194" a="1"/>
  <c r="I2194" s="1"/>
  <c r="I2193" a="1"/>
  <c r="I2193" s="1"/>
  <c r="I2192" a="1"/>
  <c r="I2192" s="1"/>
  <c r="I2191" a="1"/>
  <c r="I2191" s="1"/>
  <c r="I2190" a="1"/>
  <c r="I2190" s="1"/>
  <c r="I2189" a="1"/>
  <c r="I2189" s="1"/>
  <c r="I2188" a="1"/>
  <c r="I2188" s="1"/>
  <c r="I2187" a="1"/>
  <c r="I2187" s="1"/>
  <c r="I2186" a="1"/>
  <c r="I2186" s="1"/>
  <c r="I2185" a="1"/>
  <c r="I2185" s="1"/>
  <c r="I2184" a="1"/>
  <c r="I2184" s="1"/>
  <c r="I2183" a="1"/>
  <c r="I2183" s="1"/>
  <c r="I2182" a="1"/>
  <c r="I2182" s="1"/>
  <c r="I2181" a="1"/>
  <c r="I2181" s="1"/>
  <c r="I2180" a="1"/>
  <c r="I2180" s="1"/>
  <c r="I2179" a="1"/>
  <c r="I2179" s="1"/>
  <c r="I2178" a="1"/>
  <c r="I2178" s="1"/>
  <c r="I2177" a="1"/>
  <c r="I2177" s="1"/>
  <c r="I2176" a="1"/>
  <c r="I2176" s="1"/>
  <c r="I2175" a="1"/>
  <c r="I2175" s="1"/>
  <c r="I2174" a="1"/>
  <c r="I2174" s="1"/>
  <c r="I2173" a="1"/>
  <c r="I2173" s="1"/>
  <c r="I2172" a="1"/>
  <c r="I2172" s="1"/>
  <c r="I2171" a="1"/>
  <c r="I2171" s="1"/>
  <c r="I2170" a="1"/>
  <c r="I2170" s="1"/>
  <c r="I2169" a="1"/>
  <c r="I2169" s="1"/>
  <c r="I2168" a="1"/>
  <c r="I2168" s="1"/>
  <c r="I2167" a="1"/>
  <c r="I2167" s="1"/>
  <c r="I2166" a="1"/>
  <c r="I2166" s="1"/>
  <c r="I2165" a="1"/>
  <c r="I2165" s="1"/>
  <c r="I2164" a="1"/>
  <c r="I2164" s="1"/>
  <c r="I2163" a="1"/>
  <c r="I2163" s="1"/>
  <c r="I2162" a="1"/>
  <c r="I2162" s="1"/>
  <c r="I2161" a="1"/>
  <c r="I2161" s="1"/>
  <c r="I2160" a="1"/>
  <c r="I2160" s="1"/>
  <c r="I2159" a="1"/>
  <c r="I2159" s="1"/>
  <c r="I2158" a="1"/>
  <c r="I2158" s="1"/>
  <c r="I2157" a="1"/>
  <c r="I2157" s="1"/>
  <c r="I2156" a="1"/>
  <c r="I2156" s="1"/>
  <c r="I2155" a="1"/>
  <c r="I2155" s="1"/>
  <c r="I2154" a="1"/>
  <c r="I2154" s="1"/>
  <c r="I2153" a="1"/>
  <c r="I2153" s="1"/>
  <c r="I2152" a="1"/>
  <c r="I2152" s="1"/>
  <c r="I2151" a="1"/>
  <c r="I2151" s="1"/>
  <c r="I2150" a="1"/>
  <c r="I2150" s="1"/>
  <c r="I2149" a="1"/>
  <c r="I2149" s="1"/>
  <c r="I2148" a="1"/>
  <c r="I2148" s="1"/>
  <c r="I2147" a="1"/>
  <c r="I2147" s="1"/>
  <c r="I2146" a="1"/>
  <c r="I2146" s="1"/>
  <c r="I2145" a="1"/>
  <c r="I2145" s="1"/>
  <c r="I2144" a="1"/>
  <c r="I2144" s="1"/>
  <c r="I2143" a="1"/>
  <c r="I2143" s="1"/>
  <c r="I2142" a="1"/>
  <c r="I2142" s="1"/>
  <c r="I2141" a="1"/>
  <c r="I2141" s="1"/>
  <c r="I2140" a="1"/>
  <c r="I2140" s="1"/>
  <c r="I2139" a="1"/>
  <c r="I2139" s="1"/>
  <c r="I2138" a="1"/>
  <c r="I2138" s="1"/>
  <c r="I2137" a="1"/>
  <c r="I2137" s="1"/>
  <c r="I2136" a="1"/>
  <c r="I2136" s="1"/>
  <c r="I2135" a="1"/>
  <c r="I2135" s="1"/>
  <c r="I2134" a="1"/>
  <c r="I2134" s="1"/>
  <c r="I2133" a="1"/>
  <c r="I2133" s="1"/>
  <c r="I2132" a="1"/>
  <c r="I2132" s="1"/>
  <c r="I2131" a="1"/>
  <c r="I2131" s="1"/>
  <c r="I2130" a="1"/>
  <c r="I2130" s="1"/>
  <c r="I2129" a="1"/>
  <c r="I2129" s="1"/>
  <c r="I2128" a="1"/>
  <c r="I2128" s="1"/>
  <c r="I2127" a="1"/>
  <c r="I2127" s="1"/>
  <c r="I2126" a="1"/>
  <c r="I2126" s="1"/>
  <c r="I2125" a="1"/>
  <c r="I2125" s="1"/>
  <c r="I2124" a="1"/>
  <c r="I2124" s="1"/>
  <c r="I2123" a="1"/>
  <c r="I2123" s="1"/>
  <c r="I2122" a="1"/>
  <c r="I2122" s="1"/>
  <c r="I2121" a="1"/>
  <c r="I2121" s="1"/>
  <c r="I2120" a="1"/>
  <c r="I2120" s="1"/>
  <c r="I2119" a="1"/>
  <c r="I2119" s="1"/>
  <c r="I2118" a="1"/>
  <c r="I2118" s="1"/>
  <c r="I2117" a="1"/>
  <c r="I2117" s="1"/>
  <c r="I2116" a="1"/>
  <c r="I2116" s="1"/>
  <c r="I2115" a="1"/>
  <c r="I2115" s="1"/>
  <c r="I2114" a="1"/>
  <c r="I2114" s="1"/>
  <c r="I2113" a="1"/>
  <c r="I2113" s="1"/>
  <c r="I2112" a="1"/>
  <c r="I2112" s="1"/>
  <c r="I2111" a="1"/>
  <c r="I2111" s="1"/>
  <c r="I2110" a="1"/>
  <c r="I2110" s="1"/>
  <c r="I2109" a="1"/>
  <c r="I2109" s="1"/>
  <c r="I2108" a="1"/>
  <c r="I2108" s="1"/>
  <c r="I2107" a="1"/>
  <c r="I2107" s="1"/>
  <c r="I2106" a="1"/>
  <c r="I2106" s="1"/>
  <c r="I2105" a="1"/>
  <c r="I2105" s="1"/>
  <c r="I2104" a="1"/>
  <c r="I2104" s="1"/>
  <c r="I2103" a="1"/>
  <c r="I2103" s="1"/>
  <c r="I2102" a="1"/>
  <c r="I2102" s="1"/>
  <c r="I2101" a="1"/>
  <c r="I2101" s="1"/>
  <c r="I2100" a="1"/>
  <c r="I2100" s="1"/>
  <c r="I2099" a="1"/>
  <c r="I2099" s="1"/>
  <c r="I2098" a="1"/>
  <c r="I2098" s="1"/>
  <c r="I2097" a="1"/>
  <c r="I2097" s="1"/>
  <c r="I2096" a="1"/>
  <c r="I2096" s="1"/>
  <c r="I2095" a="1"/>
  <c r="I2095" s="1"/>
  <c r="I2094" a="1"/>
  <c r="I2094" s="1"/>
  <c r="I2093" a="1"/>
  <c r="I2093" s="1"/>
  <c r="I2092" a="1"/>
  <c r="I2092" s="1"/>
  <c r="I2091" a="1"/>
  <c r="I2091" s="1"/>
  <c r="I2090" a="1"/>
  <c r="I2090" s="1"/>
  <c r="I2089" a="1"/>
  <c r="I2089" s="1"/>
  <c r="I2088" a="1"/>
  <c r="I2088" s="1"/>
  <c r="I2087" a="1"/>
  <c r="I2087" s="1"/>
  <c r="I2086" a="1"/>
  <c r="I2086" s="1"/>
  <c r="I2085" a="1"/>
  <c r="I2085" s="1"/>
  <c r="I2084" a="1"/>
  <c r="I2084" s="1"/>
  <c r="I2083" a="1"/>
  <c r="I2083" s="1"/>
  <c r="I2082" a="1"/>
  <c r="I2082" s="1"/>
  <c r="I2081" a="1"/>
  <c r="I2081" s="1"/>
  <c r="I2080" a="1"/>
  <c r="I2080" s="1"/>
  <c r="I2079" a="1"/>
  <c r="I2079" s="1"/>
  <c r="I2078" a="1"/>
  <c r="I2078" s="1"/>
  <c r="I2077" a="1"/>
  <c r="I2077" s="1"/>
  <c r="I2076" a="1"/>
  <c r="I2076" s="1"/>
  <c r="I2075" a="1"/>
  <c r="I2075" s="1"/>
  <c r="I2074" a="1"/>
  <c r="I2074" s="1"/>
  <c r="I2073" a="1"/>
  <c r="I2073" s="1"/>
  <c r="I2072" a="1"/>
  <c r="I2072" s="1"/>
  <c r="I2071" a="1"/>
  <c r="I2071" s="1"/>
  <c r="I2070" a="1"/>
  <c r="I2070" s="1"/>
  <c r="I2069" a="1"/>
  <c r="I2069" s="1"/>
  <c r="I2068" a="1"/>
  <c r="I2068" s="1"/>
  <c r="I2067" a="1"/>
  <c r="I2067" s="1"/>
  <c r="I2066" a="1"/>
  <c r="I2066" s="1"/>
  <c r="I2065" a="1"/>
  <c r="I2065" s="1"/>
  <c r="I2064" a="1"/>
  <c r="I2064" s="1"/>
  <c r="I2063" a="1"/>
  <c r="I2063" s="1"/>
  <c r="I2062" a="1"/>
  <c r="I2062" s="1"/>
  <c r="I2061" a="1"/>
  <c r="I2061" s="1"/>
  <c r="I2060" a="1"/>
  <c r="I2060" s="1"/>
  <c r="I2059" a="1"/>
  <c r="I2059" s="1"/>
  <c r="I2058" a="1"/>
  <c r="I2058" s="1"/>
  <c r="I2057" a="1"/>
  <c r="I2057" s="1"/>
  <c r="I2056" a="1"/>
  <c r="I2056" s="1"/>
  <c r="I2055" a="1"/>
  <c r="I2055" s="1"/>
  <c r="I2054" a="1"/>
  <c r="I2054" s="1"/>
  <c r="I2053" a="1"/>
  <c r="I2053" s="1"/>
  <c r="I2052" a="1"/>
  <c r="I2052" s="1"/>
  <c r="I2051" a="1"/>
  <c r="I2051" s="1"/>
  <c r="I2050" a="1"/>
  <c r="I2050" s="1"/>
  <c r="I2049" a="1"/>
  <c r="I2049" s="1"/>
  <c r="I2048" a="1"/>
  <c r="I2048" s="1"/>
  <c r="I2047" a="1"/>
  <c r="I2047" s="1"/>
  <c r="I2046" a="1"/>
  <c r="I2046" s="1"/>
  <c r="I2045" a="1"/>
  <c r="I2045" s="1"/>
  <c r="I2044" a="1"/>
  <c r="I2044" s="1"/>
  <c r="I2043" a="1"/>
  <c r="I2043" s="1"/>
  <c r="I2042" a="1"/>
  <c r="I2042" s="1"/>
  <c r="I2041" a="1"/>
  <c r="I2041" s="1"/>
  <c r="I2040" a="1"/>
  <c r="I2040" s="1"/>
  <c r="I2039" a="1"/>
  <c r="I2039" s="1"/>
  <c r="I2038" a="1"/>
  <c r="I2038" s="1"/>
  <c r="I2037" a="1"/>
  <c r="I2037" s="1"/>
  <c r="I2036" a="1"/>
  <c r="I2036" s="1"/>
  <c r="I2035" a="1"/>
  <c r="I2035" s="1"/>
  <c r="I2034" a="1"/>
  <c r="I2034" s="1"/>
  <c r="I2033" a="1"/>
  <c r="I2033" s="1"/>
  <c r="I2032" a="1"/>
  <c r="I2032" s="1"/>
  <c r="I2031" a="1"/>
  <c r="I2031" s="1"/>
  <c r="I2024" a="1"/>
  <c r="I2024" s="1"/>
  <c r="I2023" a="1"/>
  <c r="I2023" s="1"/>
  <c r="I2020" a="1"/>
  <c r="I2020" s="1"/>
  <c r="I2019" a="1"/>
  <c r="I2019" s="1"/>
  <c r="I2013" a="1"/>
  <c r="I2013" s="1"/>
  <c r="I2012" a="1"/>
  <c r="I2012" s="1"/>
  <c r="I2007" a="1"/>
  <c r="I2007" s="1"/>
  <c r="I2006" a="1"/>
  <c r="I2006" s="1"/>
  <c r="I2005" a="1"/>
  <c r="I2005" s="1"/>
  <c r="I2004" a="1"/>
  <c r="I2004" s="1"/>
  <c r="I2002" a="1"/>
  <c r="I2002" s="1"/>
  <c r="I2001" a="1"/>
  <c r="I2001" s="1"/>
  <c r="I2000" a="1"/>
  <c r="I2000" s="1"/>
  <c r="I1999" a="1"/>
  <c r="I1999" s="1"/>
  <c r="I1998" a="1"/>
  <c r="I1998" s="1"/>
  <c r="I1997" a="1"/>
  <c r="I1997" s="1"/>
  <c r="I1996" a="1"/>
  <c r="I1996" s="1"/>
  <c r="I1995" a="1"/>
  <c r="I1995" s="1"/>
  <c r="I1994" a="1"/>
  <c r="I1994" s="1"/>
  <c r="I1993" a="1"/>
  <c r="I1993" s="1"/>
  <c r="I1992" a="1"/>
  <c r="I1992" s="1"/>
  <c r="I1991" a="1"/>
  <c r="I1991" s="1"/>
  <c r="I1990" a="1"/>
  <c r="I1990" s="1"/>
  <c r="I1989" a="1"/>
  <c r="I1989" s="1"/>
  <c r="I1988" a="1"/>
  <c r="I1988" s="1"/>
  <c r="I1987" a="1"/>
  <c r="I1987" s="1"/>
  <c r="I1986" a="1"/>
  <c r="I1986" s="1"/>
  <c r="I1985" a="1"/>
  <c r="I1985" s="1"/>
  <c r="I1984" a="1"/>
  <c r="I1984" s="1"/>
  <c r="I1983" a="1"/>
  <c r="I1983" s="1"/>
  <c r="I1982" a="1"/>
  <c r="I1982" s="1"/>
  <c r="I1981" a="1"/>
  <c r="I1981" s="1"/>
  <c r="I1978" a="1"/>
  <c r="I1978" s="1"/>
  <c r="I1977" a="1"/>
  <c r="I1977" s="1"/>
  <c r="I1976" a="1"/>
  <c r="I1976" s="1"/>
  <c r="I1975" a="1"/>
  <c r="I1975" s="1"/>
  <c r="I1974" a="1"/>
  <c r="I1974" s="1"/>
  <c r="I1973" a="1"/>
  <c r="I1973" s="1"/>
  <c r="I1972" a="1"/>
  <c r="I1972" s="1"/>
  <c r="I1971" a="1"/>
  <c r="I1971" s="1"/>
  <c r="I1970" a="1"/>
  <c r="I1970" s="1"/>
  <c r="I1968" a="1"/>
  <c r="I1968" s="1"/>
  <c r="I1967" a="1"/>
  <c r="I1967" s="1"/>
  <c r="I1966" a="1"/>
  <c r="I1966" s="1"/>
  <c r="I1965" a="1"/>
  <c r="I1965" s="1"/>
  <c r="I1964" a="1"/>
  <c r="I1964" s="1"/>
  <c r="I1963" a="1"/>
  <c r="I1963" s="1"/>
  <c r="I1962" a="1"/>
  <c r="I1962" s="1"/>
  <c r="I1961" a="1"/>
  <c r="I1961" s="1"/>
  <c r="I1960" a="1"/>
  <c r="I1960" s="1"/>
  <c r="I1959" a="1"/>
  <c r="I1959" s="1"/>
  <c r="I1958" a="1"/>
  <c r="I1958" s="1"/>
  <c r="I1955" a="1"/>
  <c r="I1955" s="1"/>
  <c r="I1954" a="1"/>
  <c r="I1954" s="1"/>
  <c r="I1953" a="1"/>
  <c r="I1953" s="1"/>
  <c r="I1952" a="1"/>
  <c r="I1952" s="1"/>
  <c r="I1951" a="1"/>
  <c r="I1951" s="1"/>
  <c r="I1950" a="1"/>
  <c r="I1950" s="1"/>
  <c r="I1949" a="1"/>
  <c r="I1949" s="1"/>
  <c r="I1948" a="1"/>
  <c r="I1948" s="1"/>
  <c r="I1947" a="1"/>
  <c r="I1947" s="1"/>
  <c r="I1946" a="1"/>
  <c r="I1946" s="1"/>
  <c r="I1945" a="1"/>
  <c r="I1945" s="1"/>
  <c r="I1944" a="1"/>
  <c r="I1944" s="1"/>
  <c r="I1943" a="1"/>
  <c r="I1943" s="1"/>
  <c r="I1942" a="1"/>
  <c r="I1942" s="1"/>
  <c r="I1941" a="1"/>
  <c r="I1941" s="1"/>
  <c r="I1940" a="1"/>
  <c r="I1940" s="1"/>
  <c r="I1939" a="1"/>
  <c r="I1939" s="1"/>
  <c r="I1938" a="1"/>
  <c r="I1938" s="1"/>
  <c r="I1935" a="1"/>
  <c r="I1935" s="1"/>
  <c r="I1934" a="1"/>
  <c r="I1934" s="1"/>
  <c r="I1933" a="1"/>
  <c r="I1933" s="1"/>
  <c r="I1932" a="1"/>
  <c r="I1932" s="1"/>
  <c r="I1931" a="1"/>
  <c r="I1931" s="1"/>
  <c r="I1930" a="1"/>
  <c r="I1930" s="1"/>
  <c r="I1929" a="1"/>
  <c r="I1929" s="1"/>
  <c r="I1928" a="1"/>
  <c r="I1928" s="1"/>
  <c r="I1927" a="1"/>
  <c r="I1927" s="1"/>
  <c r="I1924" a="1"/>
  <c r="I1924" s="1"/>
  <c r="I1923" a="1"/>
  <c r="I1923" s="1"/>
  <c r="I1922" a="1"/>
  <c r="I1922" s="1"/>
  <c r="I1921" a="1"/>
  <c r="I1921" s="1"/>
  <c r="I1920" a="1"/>
  <c r="I1920" s="1"/>
  <c r="I1919" a="1"/>
  <c r="I1919" s="1"/>
  <c r="I1918" a="1"/>
  <c r="I1918" s="1"/>
  <c r="I1917" a="1"/>
  <c r="I1917" s="1"/>
  <c r="I1916" a="1"/>
  <c r="I1916" s="1"/>
  <c r="I1912" a="1"/>
  <c r="I1912" s="1"/>
  <c r="I1911" a="1"/>
  <c r="I1911" s="1"/>
  <c r="I1910" a="1"/>
  <c r="I1910" s="1"/>
  <c r="I1909" a="1"/>
  <c r="I1909" s="1"/>
  <c r="I1908" a="1"/>
  <c r="I1908" s="1"/>
  <c r="I1907" a="1"/>
  <c r="I1907" s="1"/>
  <c r="I1906" a="1"/>
  <c r="I1906" s="1"/>
  <c r="I1905" a="1"/>
  <c r="I1905" s="1"/>
  <c r="I1904" a="1"/>
  <c r="I1904" s="1"/>
  <c r="I1903" a="1"/>
  <c r="I1903" s="1"/>
  <c r="I1899" a="1"/>
  <c r="I1899" s="1"/>
  <c r="I1898" a="1"/>
  <c r="I1898" s="1"/>
  <c r="I1897" a="1"/>
  <c r="I1897" s="1"/>
  <c r="I1896" a="1"/>
  <c r="I1896" s="1"/>
  <c r="I1895" a="1"/>
  <c r="I1895" s="1"/>
  <c r="I1894" a="1"/>
  <c r="I1894" s="1"/>
  <c r="I1893" a="1"/>
  <c r="I1893" s="1"/>
  <c r="I1892" a="1"/>
  <c r="I1892" s="1"/>
  <c r="I1891" a="1"/>
  <c r="I1891" s="1"/>
  <c r="I1890" a="1"/>
  <c r="I1890" s="1"/>
  <c r="I1889" a="1"/>
  <c r="I1889" s="1"/>
  <c r="I1888" a="1"/>
  <c r="I1888" s="1"/>
  <c r="I1887" a="1"/>
  <c r="I1887" s="1"/>
  <c r="I1886" a="1"/>
  <c r="I1886" s="1"/>
  <c r="I1885" a="1"/>
  <c r="I1885" s="1"/>
  <c r="I1884" a="1"/>
  <c r="I1884" s="1"/>
  <c r="I1883" a="1"/>
  <c r="I1883" s="1"/>
  <c r="I1882" a="1"/>
  <c r="I1882" s="1"/>
  <c r="I1881" a="1"/>
  <c r="I1881" s="1"/>
  <c r="I1880" a="1"/>
  <c r="I1880" s="1"/>
  <c r="I1879" a="1"/>
  <c r="I1879" s="1"/>
  <c r="I1878" a="1"/>
  <c r="I1878" s="1"/>
  <c r="I1877" a="1"/>
  <c r="I1877" s="1"/>
  <c r="I1876" a="1"/>
  <c r="I1876" s="1"/>
  <c r="I1875" a="1"/>
  <c r="I1875" s="1"/>
  <c r="I1874" a="1"/>
  <c r="I1874" s="1"/>
  <c r="I1873" a="1"/>
  <c r="I1873" s="1"/>
  <c r="I1872" a="1"/>
  <c r="I1872" s="1"/>
  <c r="I1871" a="1"/>
  <c r="I1871" s="1"/>
  <c r="I1870" a="1"/>
  <c r="I1870" s="1"/>
  <c r="I1869" a="1"/>
  <c r="I1869" s="1"/>
  <c r="I1868" a="1"/>
  <c r="I1868" s="1"/>
  <c r="I1867" a="1"/>
  <c r="I1867" s="1"/>
  <c r="I1866" a="1"/>
  <c r="I1866" s="1"/>
  <c r="I1865" a="1"/>
  <c r="I1865" s="1"/>
  <c r="I1864" a="1"/>
  <c r="I1864" s="1"/>
  <c r="I1863" a="1"/>
  <c r="I1863" s="1"/>
  <c r="I1862" a="1"/>
  <c r="I1862" s="1"/>
  <c r="I1861" a="1"/>
  <c r="I1861" s="1"/>
  <c r="I1860" a="1"/>
  <c r="I1860" s="1"/>
  <c r="I1859" a="1"/>
  <c r="I1859" s="1"/>
  <c r="I1858" a="1"/>
  <c r="I1858" s="1"/>
  <c r="I1857" a="1"/>
  <c r="I1857" s="1"/>
  <c r="I1856" a="1"/>
  <c r="I1856" s="1"/>
  <c r="I1855" a="1"/>
  <c r="I1855" s="1"/>
  <c r="I1854" a="1"/>
  <c r="I1854" s="1"/>
  <c r="I1853" a="1"/>
  <c r="I1853" s="1"/>
  <c r="I1852" a="1"/>
  <c r="I1852" s="1"/>
  <c r="I1851" a="1"/>
  <c r="I1851" s="1"/>
  <c r="I1850" a="1"/>
  <c r="I1850" s="1"/>
  <c r="I1849" a="1"/>
  <c r="I1849" s="1"/>
  <c r="I1848" a="1"/>
  <c r="I1848" s="1"/>
  <c r="I1847" a="1"/>
  <c r="I1847" s="1"/>
  <c r="I1846" a="1"/>
  <c r="I1846" s="1"/>
  <c r="I1845" a="1"/>
  <c r="I1845" s="1"/>
  <c r="I1844" a="1"/>
  <c r="I1844" s="1"/>
  <c r="I1843" a="1"/>
  <c r="I1843" s="1"/>
  <c r="I1842" a="1"/>
  <c r="I1842" s="1"/>
  <c r="I1841" a="1"/>
  <c r="I1841" s="1"/>
  <c r="I1839" a="1"/>
  <c r="I1839" s="1"/>
  <c r="I1838" a="1"/>
  <c r="I1838" s="1"/>
  <c r="I1837" a="1"/>
  <c r="I1837" s="1"/>
  <c r="I1836" a="1"/>
  <c r="I1836" s="1"/>
  <c r="I1834" a="1"/>
  <c r="I1834" s="1"/>
  <c r="I1833" a="1"/>
  <c r="I1833" s="1"/>
  <c r="I1832" a="1"/>
  <c r="I1832" s="1"/>
  <c r="I1831" a="1"/>
  <c r="I1831" s="1"/>
  <c r="I1829" a="1"/>
  <c r="I1829" s="1"/>
  <c r="I1828" a="1"/>
  <c r="I1828" s="1"/>
  <c r="I1826" a="1"/>
  <c r="I1826" s="1"/>
  <c r="I1825" a="1"/>
  <c r="I1825" s="1"/>
  <c r="I1824" a="1"/>
  <c r="I1824" s="1"/>
  <c r="I1822" a="1"/>
  <c r="I1822" s="1"/>
  <c r="I1821" a="1"/>
  <c r="I1821" s="1"/>
  <c r="I1820" a="1"/>
  <c r="I1820" s="1"/>
  <c r="I1819" a="1"/>
  <c r="I1819" s="1"/>
  <c r="I1818" a="1"/>
  <c r="I1818" s="1"/>
  <c r="I1817" a="1"/>
  <c r="I1817" s="1"/>
  <c r="I1816" a="1"/>
  <c r="I1816" s="1"/>
  <c r="I1815" a="1"/>
  <c r="I1815" s="1"/>
  <c r="I1814" a="1"/>
  <c r="I1814" s="1"/>
  <c r="I1813" a="1"/>
  <c r="I1813" s="1"/>
  <c r="I1812" a="1"/>
  <c r="I1812" s="1"/>
  <c r="I1811" a="1"/>
  <c r="I1811" s="1"/>
  <c r="I1810" a="1"/>
  <c r="I1810" s="1"/>
  <c r="I1809" a="1"/>
  <c r="I1809" s="1"/>
  <c r="I1808" a="1"/>
  <c r="I1808" s="1"/>
  <c r="I1807" a="1"/>
  <c r="I1807" s="1"/>
  <c r="I1806" a="1"/>
  <c r="I1806" s="1"/>
  <c r="I1805" a="1"/>
  <c r="I1805" s="1"/>
  <c r="I1804" a="1"/>
  <c r="I1804" s="1"/>
  <c r="I1803" a="1"/>
  <c r="I1803" s="1"/>
  <c r="I1802" a="1"/>
  <c r="I1802" s="1"/>
  <c r="I1801" a="1"/>
  <c r="I1801" s="1"/>
  <c r="I1800" a="1"/>
  <c r="I1800" s="1"/>
  <c r="I1799" a="1"/>
  <c r="I1799" s="1"/>
  <c r="I1798" a="1"/>
  <c r="I1798" s="1"/>
  <c r="I1797" a="1"/>
  <c r="I1797" s="1"/>
  <c r="I1796" a="1"/>
  <c r="I1796" s="1"/>
  <c r="I1795" a="1"/>
  <c r="I1795" s="1"/>
  <c r="I1794" a="1"/>
  <c r="I1794" s="1"/>
  <c r="I1793" a="1"/>
  <c r="I1793" s="1"/>
  <c r="I1792" a="1"/>
  <c r="I1792" s="1"/>
  <c r="I1791" a="1"/>
  <c r="I1791" s="1"/>
  <c r="I1790" a="1"/>
  <c r="I1790" s="1"/>
  <c r="I1789" a="1"/>
  <c r="I1789" s="1"/>
  <c r="I1788" a="1"/>
  <c r="I1788" s="1"/>
  <c r="I1787" a="1"/>
  <c r="I1787" s="1"/>
  <c r="I1786" a="1"/>
  <c r="I1786" s="1"/>
  <c r="I1785" a="1"/>
  <c r="I1785" s="1"/>
  <c r="I1784" a="1"/>
  <c r="I1784" s="1"/>
  <c r="I1783" a="1"/>
  <c r="I1783" s="1"/>
  <c r="I1781" a="1"/>
  <c r="I1781" s="1"/>
  <c r="I1780" a="1"/>
  <c r="I1780" s="1"/>
  <c r="I1779" a="1"/>
  <c r="I1779" s="1"/>
  <c r="I1777" a="1"/>
  <c r="I1777" s="1"/>
  <c r="I1776" a="1"/>
  <c r="I1776" s="1"/>
  <c r="I1775" a="1"/>
  <c r="I1775" s="1"/>
  <c r="I1773" a="1"/>
  <c r="I1773" s="1"/>
  <c r="I1772" a="1"/>
  <c r="I1772" s="1"/>
  <c r="I1771" a="1"/>
  <c r="I1771" s="1"/>
  <c r="I1770" a="1"/>
  <c r="I1770" s="1"/>
  <c r="I1768" a="1"/>
  <c r="I1768" s="1"/>
  <c r="I1766" a="1"/>
  <c r="I1766" s="1"/>
  <c r="I1764" a="1"/>
  <c r="I1764" s="1"/>
  <c r="I1763" a="1"/>
  <c r="I1763" s="1"/>
  <c r="I1762" a="1"/>
  <c r="I1762" s="1"/>
  <c r="I1761" a="1"/>
  <c r="I1761" s="1"/>
  <c r="I1760" a="1"/>
  <c r="I1760" s="1"/>
  <c r="I1759" a="1"/>
  <c r="I1759" s="1"/>
  <c r="I1758" a="1"/>
  <c r="I1758" s="1"/>
  <c r="I1757" a="1"/>
  <c r="I1757" s="1"/>
  <c r="I1756" a="1"/>
  <c r="I1756" s="1"/>
  <c r="I1755" a="1"/>
  <c r="I1755" s="1"/>
  <c r="I1754" a="1"/>
  <c r="I1754" s="1"/>
  <c r="I1753" a="1"/>
  <c r="I1753" s="1"/>
  <c r="I1752" a="1"/>
  <c r="I1752" s="1"/>
  <c r="I1751" a="1"/>
  <c r="I1751" s="1"/>
  <c r="I1750" a="1"/>
  <c r="I1750" s="1"/>
  <c r="I1749" a="1"/>
  <c r="I1749" s="1"/>
  <c r="I1748" a="1"/>
  <c r="I1748" s="1"/>
  <c r="I1747" a="1"/>
  <c r="I1747" s="1"/>
  <c r="I1746" a="1"/>
  <c r="I1746" s="1"/>
  <c r="I1745" a="1"/>
  <c r="I1745" s="1"/>
  <c r="I1744" a="1"/>
  <c r="I1744" s="1"/>
  <c r="I1743" a="1"/>
  <c r="I1743" s="1"/>
  <c r="I1742" a="1"/>
  <c r="I1742" s="1"/>
  <c r="I1741" a="1"/>
  <c r="I1741" s="1"/>
  <c r="I1740" a="1"/>
  <c r="I1740" s="1"/>
  <c r="I1739" a="1"/>
  <c r="I1739" s="1"/>
  <c r="I1738" a="1"/>
  <c r="I1738" s="1"/>
  <c r="I1737" a="1"/>
  <c r="I1737" s="1"/>
  <c r="I1736" a="1"/>
  <c r="I1736" s="1"/>
  <c r="I1735" a="1"/>
  <c r="I1735" s="1"/>
  <c r="I1734" a="1"/>
  <c r="I1734" s="1"/>
  <c r="I1733" a="1"/>
  <c r="I1733" s="1"/>
  <c r="I1732" a="1"/>
  <c r="I1732" s="1"/>
  <c r="I1731" a="1"/>
  <c r="I1731" s="1"/>
  <c r="I1730" a="1"/>
  <c r="I1730" s="1"/>
  <c r="I1729" a="1"/>
  <c r="I1729" s="1"/>
  <c r="I1728" a="1"/>
  <c r="I1728" s="1"/>
  <c r="I1727" a="1"/>
  <c r="I1727" s="1"/>
  <c r="I1726" a="1"/>
  <c r="I1726" s="1"/>
  <c r="I1725" a="1"/>
  <c r="I1725" s="1"/>
  <c r="I1724" a="1"/>
  <c r="I1724" s="1"/>
  <c r="I1723" a="1"/>
  <c r="I1723" s="1"/>
  <c r="I1722" a="1"/>
  <c r="I1722" s="1"/>
  <c r="I1721" a="1"/>
  <c r="I1721" s="1"/>
  <c r="I1720" a="1"/>
  <c r="I1720" s="1"/>
  <c r="I1719" a="1"/>
  <c r="I1719" s="1"/>
  <c r="I1718" a="1"/>
  <c r="I1718" s="1"/>
  <c r="I1717" a="1"/>
  <c r="I1717" s="1"/>
  <c r="I1716" a="1"/>
  <c r="I1716" s="1"/>
  <c r="I1715" a="1"/>
  <c r="I1715" s="1"/>
  <c r="I1714" a="1"/>
  <c r="I1714" s="1"/>
  <c r="I1713" a="1"/>
  <c r="I1713" s="1"/>
  <c r="I1712" a="1"/>
  <c r="I1712" s="1"/>
  <c r="I1711" a="1"/>
  <c r="I1711" s="1"/>
  <c r="I1710" a="1"/>
  <c r="I1710" s="1"/>
  <c r="I1709" a="1"/>
  <c r="I1709" s="1"/>
  <c r="I1708" a="1"/>
  <c r="I1708" s="1"/>
  <c r="I1707" a="1"/>
  <c r="I1707" s="1"/>
  <c r="I1706" a="1"/>
  <c r="I1706" s="1"/>
  <c r="I1705" a="1"/>
  <c r="I1705" s="1"/>
  <c r="I1704" a="1"/>
  <c r="I1704" s="1"/>
  <c r="I1703" a="1"/>
  <c r="I1703" s="1"/>
  <c r="I1702" a="1"/>
  <c r="I1702" s="1"/>
  <c r="I1701" a="1"/>
  <c r="I1701" s="1"/>
  <c r="I1699" a="1"/>
  <c r="I1699" s="1"/>
  <c r="I1698" a="1"/>
  <c r="I1698" s="1"/>
  <c r="I1697" a="1"/>
  <c r="I1697" s="1"/>
  <c r="I1696" a="1"/>
  <c r="I1696" s="1"/>
  <c r="I1695" a="1"/>
  <c r="I1695" s="1"/>
  <c r="I1694" a="1"/>
  <c r="I1694" s="1"/>
  <c r="I1693" a="1"/>
  <c r="I1693" s="1"/>
  <c r="I1692" a="1"/>
  <c r="I1692" s="1"/>
  <c r="I1691" a="1"/>
  <c r="I1691" s="1"/>
  <c r="I1688" a="1"/>
  <c r="I1688" s="1"/>
  <c r="I1687" a="1"/>
  <c r="I1687" s="1"/>
  <c r="I1686" a="1"/>
  <c r="I1686" s="1"/>
  <c r="I1685" a="1"/>
  <c r="I1685" s="1"/>
  <c r="I1684" a="1"/>
  <c r="I1684" s="1"/>
  <c r="I1683" a="1"/>
  <c r="I1683" s="1"/>
  <c r="I1682" a="1"/>
  <c r="I1682" s="1"/>
  <c r="I1681" a="1"/>
  <c r="I1681" s="1"/>
  <c r="I1680" a="1"/>
  <c r="I1680" s="1"/>
  <c r="I1679" a="1"/>
  <c r="I1679" s="1"/>
  <c r="I1678" a="1"/>
  <c r="I1678" s="1"/>
  <c r="I1676" a="1"/>
  <c r="I1676" s="1"/>
  <c r="I1675" a="1"/>
  <c r="I1675" s="1"/>
  <c r="I1674" a="1"/>
  <c r="I1674" s="1"/>
  <c r="I1673" a="1"/>
  <c r="I1673" s="1"/>
  <c r="I1672" a="1"/>
  <c r="I1672" s="1"/>
  <c r="I1671" a="1"/>
  <c r="I1671" s="1"/>
  <c r="I1670" a="1"/>
  <c r="I1670" s="1"/>
  <c r="I1669" a="1"/>
  <c r="I1669" s="1"/>
  <c r="I1668" a="1"/>
  <c r="I1668" s="1"/>
  <c r="I1667" a="1"/>
  <c r="I1667" s="1"/>
  <c r="I1666" a="1"/>
  <c r="I1666" s="1"/>
  <c r="I1665" a="1"/>
  <c r="I1665" s="1"/>
  <c r="I1664" a="1"/>
  <c r="I1664" s="1"/>
  <c r="I1663" a="1"/>
  <c r="I1663" s="1"/>
  <c r="I1662" a="1"/>
  <c r="I1662" s="1"/>
  <c r="I1661" a="1"/>
  <c r="I1661" s="1"/>
  <c r="I1660" a="1"/>
  <c r="I1660" s="1"/>
  <c r="I1659" a="1"/>
  <c r="I1659" s="1"/>
  <c r="I1658" a="1"/>
  <c r="I1658" s="1"/>
  <c r="I1657" a="1"/>
  <c r="I1657" s="1"/>
  <c r="I1656" a="1"/>
  <c r="I1656" s="1"/>
  <c r="I1655" a="1"/>
  <c r="I1655" s="1"/>
  <c r="I1654" a="1"/>
  <c r="I1654" s="1"/>
  <c r="I1653" a="1"/>
  <c r="I1653" s="1"/>
  <c r="I1652" a="1"/>
  <c r="I1652" s="1"/>
  <c r="I1651" a="1"/>
  <c r="I1651" s="1"/>
  <c r="I1650" a="1"/>
  <c r="I1650" s="1"/>
  <c r="I1649" a="1"/>
  <c r="I1649" s="1"/>
  <c r="I1648" a="1"/>
  <c r="I1648" s="1"/>
  <c r="I1647" a="1"/>
  <c r="I1647" s="1"/>
  <c r="I1646" a="1"/>
  <c r="I1646" s="1"/>
  <c r="I1645" a="1"/>
  <c r="I1645" s="1"/>
  <c r="I1644" a="1"/>
  <c r="I1644" s="1"/>
  <c r="I1643" a="1"/>
  <c r="I1643" s="1"/>
  <c r="I1642" a="1"/>
  <c r="I1642" s="1"/>
  <c r="I1641" a="1"/>
  <c r="I1641" s="1"/>
  <c r="I1640" a="1"/>
  <c r="I1640" s="1"/>
  <c r="I1639" a="1"/>
  <c r="I1639" s="1"/>
  <c r="I1638" a="1"/>
  <c r="I1638" s="1"/>
  <c r="I1637" a="1"/>
  <c r="I1637" s="1"/>
  <c r="I1636" a="1"/>
  <c r="I1636" s="1"/>
  <c r="I1635" a="1"/>
  <c r="I1635" s="1"/>
  <c r="I1634" a="1"/>
  <c r="I1634" s="1"/>
  <c r="I1633" a="1"/>
  <c r="I1633" s="1"/>
  <c r="I1632" a="1"/>
  <c r="I1632" s="1"/>
  <c r="I1631" a="1"/>
  <c r="I1631" s="1"/>
  <c r="I1630" a="1"/>
  <c r="I1630" s="1"/>
  <c r="I1629" a="1"/>
  <c r="I1629" s="1"/>
  <c r="I1628" a="1"/>
  <c r="I1628" s="1"/>
  <c r="I1627" a="1"/>
  <c r="I1627" s="1"/>
  <c r="I1626" a="1"/>
  <c r="I1626" s="1"/>
  <c r="I1625" a="1"/>
  <c r="I1625" s="1"/>
  <c r="I1624" a="1"/>
  <c r="I1624" s="1"/>
  <c r="I1623" a="1"/>
  <c r="I1623" s="1"/>
  <c r="I1622" a="1"/>
  <c r="I1622" s="1"/>
  <c r="I1621" a="1"/>
  <c r="I1621" s="1"/>
  <c r="I1620" a="1"/>
  <c r="I1620" s="1"/>
  <c r="I1619" a="1"/>
  <c r="I1619" s="1"/>
  <c r="I1618" a="1"/>
  <c r="I1618" s="1"/>
  <c r="I1617" a="1"/>
  <c r="I1617" s="1"/>
  <c r="I1616" a="1"/>
  <c r="I1616" s="1"/>
  <c r="I1615" a="1"/>
  <c r="I1615" s="1"/>
  <c r="I1614" a="1"/>
  <c r="I1614" s="1"/>
  <c r="I1613" a="1"/>
  <c r="I1613" s="1"/>
  <c r="I1612" a="1"/>
  <c r="I1612" s="1"/>
  <c r="I1611" a="1"/>
  <c r="I1611" s="1"/>
  <c r="I1610" a="1"/>
  <c r="I1610" s="1"/>
  <c r="I1609" a="1"/>
  <c r="I1609" s="1"/>
  <c r="I1608" a="1"/>
  <c r="I1608" s="1"/>
  <c r="I1607" a="1"/>
  <c r="I1607" s="1"/>
  <c r="I1606" a="1"/>
  <c r="I1606" s="1"/>
  <c r="I1605" a="1"/>
  <c r="I1605" s="1"/>
  <c r="I1604" a="1"/>
  <c r="I1604" s="1"/>
  <c r="I1603" a="1"/>
  <c r="I1603" s="1"/>
  <c r="I1602" a="1"/>
  <c r="I1602" s="1"/>
  <c r="I1601" a="1"/>
  <c r="I1601" s="1"/>
  <c r="I1600" a="1"/>
  <c r="I1600" s="1"/>
  <c r="I1599" a="1"/>
  <c r="I1599" s="1"/>
  <c r="I1598" a="1"/>
  <c r="I1598" s="1"/>
  <c r="I1597" a="1"/>
  <c r="I1597" s="1"/>
  <c r="I1596" a="1"/>
  <c r="I1596" s="1"/>
  <c r="I1595" a="1"/>
  <c r="I1595" s="1"/>
  <c r="I1594" a="1"/>
  <c r="I1594" s="1"/>
  <c r="I1593" a="1"/>
  <c r="I1593" s="1"/>
  <c r="I1592" a="1"/>
  <c r="I1592" s="1"/>
  <c r="I1591" a="1"/>
  <c r="I1591" s="1"/>
  <c r="I1590" a="1"/>
  <c r="I1590" s="1"/>
  <c r="I1589" a="1"/>
  <c r="I1589" s="1"/>
  <c r="I1588" a="1"/>
  <c r="I1588" s="1"/>
  <c r="I1587" a="1"/>
  <c r="I1587" s="1"/>
  <c r="I1586" a="1"/>
  <c r="I1586" s="1"/>
  <c r="I1585" a="1"/>
  <c r="I1585" s="1"/>
  <c r="I1584" a="1"/>
  <c r="I1584" s="1"/>
  <c r="I1583" a="1"/>
  <c r="I1583" s="1"/>
  <c r="I1582" a="1"/>
  <c r="I1582" s="1"/>
  <c r="I1581" a="1"/>
  <c r="I1581" s="1"/>
  <c r="I1580" a="1"/>
  <c r="I1580" s="1"/>
  <c r="I1579" a="1"/>
  <c r="I1579" s="1"/>
  <c r="I1578" a="1"/>
  <c r="I1578" s="1"/>
  <c r="I1577" a="1"/>
  <c r="I1577" s="1"/>
  <c r="I1576" a="1"/>
  <c r="I1576" s="1"/>
  <c r="I1575" a="1"/>
  <c r="I1575" s="1"/>
  <c r="I1574" a="1"/>
  <c r="I1574" s="1"/>
  <c r="I1573" a="1"/>
  <c r="I1573" s="1"/>
  <c r="I1572" a="1"/>
  <c r="I1572" s="1"/>
  <c r="I1571" a="1"/>
  <c r="I1571" s="1"/>
  <c r="I1570" a="1"/>
  <c r="I1570" s="1"/>
  <c r="I1569" a="1"/>
  <c r="I1569" s="1"/>
  <c r="I1568" a="1"/>
  <c r="I1568" s="1"/>
  <c r="I1567" a="1"/>
  <c r="I1567" s="1"/>
  <c r="I1566" a="1"/>
  <c r="I1566" s="1"/>
  <c r="I1565" a="1"/>
  <c r="I1565" s="1"/>
  <c r="I1564" a="1"/>
  <c r="I1564" s="1"/>
  <c r="I1563" a="1"/>
  <c r="I1563" s="1"/>
  <c r="I1562" a="1"/>
  <c r="I1562" s="1"/>
  <c r="I1561" a="1"/>
  <c r="I1561" s="1"/>
  <c r="I1560" a="1"/>
  <c r="I1560" s="1"/>
  <c r="I1559" a="1"/>
  <c r="I1559" s="1"/>
  <c r="I1558" a="1"/>
  <c r="I1558" s="1"/>
  <c r="I1557" a="1"/>
  <c r="I1557" s="1"/>
  <c r="I1556" a="1"/>
  <c r="I1556" s="1"/>
  <c r="I1555" a="1"/>
  <c r="I1555" s="1"/>
  <c r="I1554" a="1"/>
  <c r="I1554" s="1"/>
  <c r="I1553" a="1"/>
  <c r="I1553" s="1"/>
  <c r="I1552" a="1"/>
  <c r="I1552" s="1"/>
  <c r="I1551" a="1"/>
  <c r="I1551" s="1"/>
  <c r="I1550" a="1"/>
  <c r="I1550" s="1"/>
  <c r="I1549" a="1"/>
  <c r="I1549" s="1"/>
  <c r="I1548" a="1"/>
  <c r="I1548" s="1"/>
  <c r="I1547" a="1"/>
  <c r="I1547" s="1"/>
  <c r="I1546" a="1"/>
  <c r="I1546" s="1"/>
  <c r="I1545" a="1"/>
  <c r="I1545" s="1"/>
  <c r="I1544" a="1"/>
  <c r="I1544" s="1"/>
  <c r="I1543" a="1"/>
  <c r="I1543" s="1"/>
  <c r="I1542" a="1"/>
  <c r="I1542" s="1"/>
  <c r="I1541" a="1"/>
  <c r="I1541" s="1"/>
  <c r="I1540" a="1"/>
  <c r="I1540" s="1"/>
  <c r="I1539" a="1"/>
  <c r="I1539" s="1"/>
  <c r="I1538" a="1"/>
  <c r="I1538" s="1"/>
  <c r="I1537" a="1"/>
  <c r="I1537" s="1"/>
  <c r="I1536" a="1"/>
  <c r="I1536" s="1"/>
  <c r="I1535" a="1"/>
  <c r="I1535" s="1"/>
  <c r="I1534" a="1"/>
  <c r="I1534" s="1"/>
  <c r="I1533" a="1"/>
  <c r="I1533" s="1"/>
  <c r="I1532" a="1"/>
  <c r="I1532" s="1"/>
  <c r="I1531" a="1"/>
  <c r="I1531" s="1"/>
  <c r="I1530" a="1"/>
  <c r="I1530" s="1"/>
  <c r="I1529" a="1"/>
  <c r="I1529" s="1"/>
  <c r="I1528" a="1"/>
  <c r="I1528" s="1"/>
  <c r="I1527" a="1"/>
  <c r="I1527" s="1"/>
  <c r="I1526" a="1"/>
  <c r="I1526" s="1"/>
  <c r="I1525" a="1"/>
  <c r="I1525" s="1"/>
  <c r="I1524" a="1"/>
  <c r="I1524" s="1"/>
  <c r="I1523" a="1"/>
  <c r="I1523" s="1"/>
  <c r="I1522" a="1"/>
  <c r="I1522" s="1"/>
  <c r="I1521" a="1"/>
  <c r="I1521" s="1"/>
  <c r="I1520" a="1"/>
  <c r="I1520" s="1"/>
  <c r="I1519" a="1"/>
  <c r="I1519" s="1"/>
  <c r="I1518" a="1"/>
  <c r="I1518" s="1"/>
  <c r="I1516" a="1"/>
  <c r="I1516" s="1"/>
  <c r="I1515" a="1"/>
  <c r="I1515" s="1"/>
  <c r="I1514" a="1"/>
  <c r="I1514" s="1"/>
  <c r="I1513" a="1"/>
  <c r="I1513" s="1"/>
  <c r="I1512" a="1"/>
  <c r="I1512" s="1"/>
  <c r="I1511" a="1"/>
  <c r="I1511" s="1"/>
  <c r="I1510" a="1"/>
  <c r="I1510" s="1"/>
  <c r="I1509" a="1"/>
  <c r="I1509" s="1"/>
  <c r="I1508" a="1"/>
  <c r="I1508" s="1"/>
  <c r="I1507" a="1"/>
  <c r="I1507" s="1"/>
  <c r="I1506" a="1"/>
  <c r="I1506" s="1"/>
  <c r="I1505" a="1"/>
  <c r="I1505" s="1"/>
  <c r="I1504" a="1"/>
  <c r="I1504" s="1"/>
  <c r="I1502" a="1"/>
  <c r="I1502" s="1"/>
  <c r="I1501" a="1"/>
  <c r="I1501" s="1"/>
  <c r="I1500" a="1"/>
  <c r="I1500" s="1"/>
  <c r="I1499" a="1"/>
  <c r="I1499" s="1"/>
  <c r="I1498" a="1"/>
  <c r="I1498" s="1"/>
  <c r="I1497" a="1"/>
  <c r="I1497" s="1"/>
  <c r="I1496" a="1"/>
  <c r="I1496" s="1"/>
  <c r="I1494" a="1"/>
  <c r="I1494" s="1"/>
  <c r="I1493" a="1"/>
  <c r="I1493" s="1"/>
  <c r="I1492" a="1"/>
  <c r="I1492" s="1"/>
  <c r="I1491" a="1"/>
  <c r="I1491" s="1"/>
  <c r="I1490" a="1"/>
  <c r="I1490" s="1"/>
  <c r="I1489" a="1"/>
  <c r="I1489" s="1"/>
  <c r="I1488" a="1"/>
  <c r="I1488" s="1"/>
  <c r="I1487" a="1"/>
  <c r="I1487" s="1"/>
  <c r="I1486" a="1"/>
  <c r="I1486" s="1"/>
  <c r="I1485" a="1"/>
  <c r="I1485" s="1"/>
  <c r="I1484" a="1"/>
  <c r="I1484" s="1"/>
  <c r="I1483" a="1"/>
  <c r="I1483" s="1"/>
  <c r="I1482" a="1"/>
  <c r="I1482" s="1"/>
  <c r="I1481" a="1"/>
  <c r="I1481" s="1"/>
  <c r="I1480" a="1"/>
  <c r="I1480" s="1"/>
  <c r="I1479" a="1"/>
  <c r="I1479" s="1"/>
  <c r="I1478" a="1"/>
  <c r="I1478" s="1"/>
  <c r="I1477" a="1"/>
  <c r="I1477" s="1"/>
  <c r="I1476" a="1"/>
  <c r="I1476" s="1"/>
  <c r="I1475" a="1"/>
  <c r="I1475" s="1"/>
  <c r="I1474" a="1"/>
  <c r="I1474" s="1"/>
  <c r="I1473" a="1"/>
  <c r="I1473" s="1"/>
  <c r="I1472" a="1"/>
  <c r="I1472" s="1"/>
  <c r="I1471" a="1"/>
  <c r="I1471" s="1"/>
  <c r="I1470" a="1"/>
  <c r="I1470" s="1"/>
  <c r="I1469" a="1"/>
  <c r="I1469" s="1"/>
  <c r="I1468" a="1"/>
  <c r="I1468" s="1"/>
  <c r="I1467" a="1"/>
  <c r="I1467" s="1"/>
  <c r="I1466" a="1"/>
  <c r="I1466" s="1"/>
  <c r="I1465" a="1"/>
  <c r="I1465" s="1"/>
  <c r="I1464" a="1"/>
  <c r="I1464" s="1"/>
  <c r="I1463" a="1"/>
  <c r="I1463" s="1"/>
  <c r="I1462" a="1"/>
  <c r="I1462" s="1"/>
  <c r="I1461" a="1"/>
  <c r="I1461" s="1"/>
  <c r="I1460" a="1"/>
  <c r="I1460" s="1"/>
  <c r="I1459" a="1"/>
  <c r="I1459" s="1"/>
  <c r="I1458" a="1"/>
  <c r="I1458" s="1"/>
  <c r="I1456" a="1"/>
  <c r="I1456" s="1"/>
  <c r="I1455" a="1"/>
  <c r="I1455" s="1"/>
  <c r="I1454" a="1"/>
  <c r="I1454" s="1"/>
  <c r="I1453" a="1"/>
  <c r="I1453" s="1"/>
  <c r="I1452" a="1"/>
  <c r="I1452" s="1"/>
  <c r="I1451" a="1"/>
  <c r="I1451" s="1"/>
  <c r="I1450" a="1"/>
  <c r="I1450" s="1"/>
  <c r="I1449" a="1"/>
  <c r="I1449" s="1"/>
  <c r="I1448" a="1"/>
  <c r="I1448" s="1"/>
  <c r="I1446" a="1"/>
  <c r="I1446" s="1"/>
  <c r="I1445" a="1"/>
  <c r="I1445" s="1"/>
  <c r="I1444" a="1"/>
  <c r="I1444" s="1"/>
  <c r="I1443" a="1"/>
  <c r="I1443" s="1"/>
  <c r="I1442" a="1"/>
  <c r="I1442" s="1"/>
  <c r="I1441" a="1"/>
  <c r="I1441" s="1"/>
  <c r="I1440" a="1"/>
  <c r="I1440" s="1"/>
  <c r="I1439" a="1"/>
  <c r="I1439" s="1"/>
  <c r="I1438" a="1"/>
  <c r="I1438" s="1"/>
  <c r="I1437" a="1"/>
  <c r="I1437" s="1"/>
  <c r="I1436" a="1"/>
  <c r="I1436" s="1"/>
  <c r="I1435" a="1"/>
  <c r="I1435" s="1"/>
  <c r="I1434" a="1"/>
  <c r="I1434" s="1"/>
  <c r="I1433" a="1"/>
  <c r="I1433" s="1"/>
  <c r="I1432" a="1"/>
  <c r="I1432" s="1"/>
  <c r="I1431" a="1"/>
  <c r="I1431" s="1"/>
  <c r="I1430" a="1"/>
  <c r="I1430" s="1"/>
  <c r="I1429" a="1"/>
  <c r="I1429" s="1"/>
  <c r="I1428" a="1"/>
  <c r="I1428" s="1"/>
  <c r="I1427" a="1"/>
  <c r="I1427" s="1"/>
  <c r="I1426" a="1"/>
  <c r="I1426" s="1"/>
  <c r="I1425" a="1"/>
  <c r="I1425" s="1"/>
  <c r="I1424" a="1"/>
  <c r="I1424" s="1"/>
  <c r="I1423" a="1"/>
  <c r="I1423" s="1"/>
  <c r="I1422" a="1"/>
  <c r="I1422" s="1"/>
  <c r="I1421" a="1"/>
  <c r="I1421" s="1"/>
  <c r="I1420" a="1"/>
  <c r="I1420" s="1"/>
  <c r="I1419" a="1"/>
  <c r="I1419" s="1"/>
  <c r="I1418" a="1"/>
  <c r="I1418" s="1"/>
  <c r="I1417" a="1"/>
  <c r="I1417" s="1"/>
  <c r="I1416" a="1"/>
  <c r="I1416" s="1"/>
  <c r="I1415" a="1"/>
  <c r="I1415" s="1"/>
  <c r="I1414" a="1"/>
  <c r="I1414" s="1"/>
  <c r="I1413" a="1"/>
  <c r="I1413" s="1"/>
  <c r="I1412" a="1"/>
  <c r="I1412" s="1"/>
  <c r="I1411" a="1"/>
  <c r="I1411" s="1"/>
  <c r="I1410" a="1"/>
  <c r="I1410" s="1"/>
  <c r="I1409" a="1"/>
  <c r="I1409" s="1"/>
  <c r="I1408" a="1"/>
  <c r="I1408" s="1"/>
  <c r="I1407" a="1"/>
  <c r="I1407" s="1"/>
  <c r="I1406" a="1"/>
  <c r="I1406" s="1"/>
  <c r="I1405" a="1"/>
  <c r="I1405" s="1"/>
  <c r="I1404" a="1"/>
  <c r="I1404" s="1"/>
  <c r="I1403" a="1"/>
  <c r="I1403" s="1"/>
  <c r="I1402" a="1"/>
  <c r="I1402" s="1"/>
  <c r="I1401" a="1"/>
  <c r="I1401" s="1"/>
  <c r="I1400" a="1"/>
  <c r="I1400" s="1"/>
  <c r="I1399" a="1"/>
  <c r="I1399" s="1"/>
  <c r="I1398" a="1"/>
  <c r="I1398" s="1"/>
  <c r="I1397" a="1"/>
  <c r="I1397" s="1"/>
  <c r="I1396" a="1"/>
  <c r="I1396" s="1"/>
  <c r="I1395" a="1"/>
  <c r="I1395" s="1"/>
  <c r="I1394" a="1"/>
  <c r="I1394" s="1"/>
  <c r="I1393" a="1"/>
  <c r="I1393" s="1"/>
  <c r="I1392" a="1"/>
  <c r="I1392" s="1"/>
  <c r="I1391" a="1"/>
  <c r="I1391" s="1"/>
  <c r="I1390" a="1"/>
  <c r="I1390" s="1"/>
  <c r="I1389" a="1"/>
  <c r="I1389" s="1"/>
  <c r="I1388" a="1"/>
  <c r="I1388" s="1"/>
  <c r="I1387" a="1"/>
  <c r="I1387" s="1"/>
  <c r="I1386" a="1"/>
  <c r="I1386" s="1"/>
  <c r="I1385" a="1"/>
  <c r="I1385" s="1"/>
  <c r="I1384" a="1"/>
  <c r="I1384" s="1"/>
  <c r="I1383" a="1"/>
  <c r="I1383" s="1"/>
  <c r="I1382" a="1"/>
  <c r="I1382" s="1"/>
  <c r="I1381" a="1"/>
  <c r="I1381" s="1"/>
  <c r="I1380" a="1"/>
  <c r="I1380" s="1"/>
  <c r="I1379" a="1"/>
  <c r="I1379" s="1"/>
  <c r="I1378" a="1"/>
  <c r="I1378" s="1"/>
  <c r="I1377" a="1"/>
  <c r="I1377" s="1"/>
  <c r="I1376" a="1"/>
  <c r="I1376" s="1"/>
  <c r="I1375" a="1"/>
  <c r="I1375" s="1"/>
  <c r="I1374" a="1"/>
  <c r="I1374" s="1"/>
  <c r="I1373" a="1"/>
  <c r="I1373" s="1"/>
  <c r="I1372" a="1"/>
  <c r="I1372" s="1"/>
  <c r="I1371" a="1"/>
  <c r="I1371" s="1"/>
  <c r="I1370" a="1"/>
  <c r="I1370" s="1"/>
  <c r="I1369" a="1"/>
  <c r="I1369" s="1"/>
  <c r="I1368" a="1"/>
  <c r="I1368" s="1"/>
  <c r="I1367" a="1"/>
  <c r="I1367" s="1"/>
  <c r="I1366" a="1"/>
  <c r="I1366" s="1"/>
  <c r="I1365" a="1"/>
  <c r="I1365" s="1"/>
  <c r="I1364" a="1"/>
  <c r="I1364" s="1"/>
  <c r="I1363" a="1"/>
  <c r="I1363" s="1"/>
  <c r="I1362" a="1"/>
  <c r="I1362" s="1"/>
  <c r="I1361" a="1"/>
  <c r="I1361" s="1"/>
  <c r="I1360" a="1"/>
  <c r="I1360" s="1"/>
  <c r="I1359" a="1"/>
  <c r="I1359" s="1"/>
  <c r="I1358" a="1"/>
  <c r="I1358" s="1"/>
  <c r="I1357" a="1"/>
  <c r="I1357" s="1"/>
  <c r="I1356" a="1"/>
  <c r="I1356" s="1"/>
  <c r="I1355" a="1"/>
  <c r="I1355" s="1"/>
  <c r="I1354" a="1"/>
  <c r="I1354" s="1"/>
  <c r="I1353" a="1"/>
  <c r="I1353" s="1"/>
  <c r="I1352" a="1"/>
  <c r="I1352" s="1"/>
  <c r="I1351" a="1"/>
  <c r="I1351" s="1"/>
  <c r="I1350" a="1"/>
  <c r="I1350" s="1"/>
  <c r="I1349" a="1"/>
  <c r="I1349" s="1"/>
  <c r="I1348" a="1"/>
  <c r="I1348" s="1"/>
  <c r="I1347" a="1"/>
  <c r="I1347" s="1"/>
  <c r="I1346" a="1"/>
  <c r="I1346" s="1"/>
  <c r="I1345" a="1"/>
  <c r="I1345" s="1"/>
  <c r="I1344" a="1"/>
  <c r="I1344" s="1"/>
  <c r="I1343" a="1"/>
  <c r="I1343" s="1"/>
  <c r="I1342" a="1"/>
  <c r="I1342" s="1"/>
  <c r="I1341" a="1"/>
  <c r="I1341" s="1"/>
  <c r="I1340" a="1"/>
  <c r="I1340" s="1"/>
  <c r="I1339" a="1"/>
  <c r="I1339" s="1"/>
  <c r="I1338" a="1"/>
  <c r="I1338" s="1"/>
  <c r="I1337" a="1"/>
  <c r="I1337" s="1"/>
  <c r="I1336" a="1"/>
  <c r="I1336" s="1"/>
  <c r="I1335" a="1"/>
  <c r="I1335" s="1"/>
  <c r="I1334" a="1"/>
  <c r="I1334" s="1"/>
  <c r="I1333" a="1"/>
  <c r="I1333" s="1"/>
  <c r="I1332" a="1"/>
  <c r="I1332" s="1"/>
  <c r="I1331" a="1"/>
  <c r="I1331" s="1"/>
  <c r="I1330" a="1"/>
  <c r="I1330" s="1"/>
  <c r="I1329" a="1"/>
  <c r="I1329" s="1"/>
  <c r="I1328" a="1"/>
  <c r="I1328" s="1"/>
  <c r="I1327" a="1"/>
  <c r="I1327" s="1"/>
  <c r="I1326" a="1"/>
  <c r="I1326" s="1"/>
  <c r="I1325" a="1"/>
  <c r="I1325" s="1"/>
  <c r="I1324" a="1"/>
  <c r="I1324" s="1"/>
  <c r="I1323" a="1"/>
  <c r="I1323" s="1"/>
  <c r="I1322" a="1"/>
  <c r="I1322" s="1"/>
  <c r="I1321" a="1"/>
  <c r="I1321" s="1"/>
  <c r="I1320" a="1"/>
  <c r="I1320" s="1"/>
  <c r="I1319" a="1"/>
  <c r="I1319" s="1"/>
  <c r="I1318" a="1"/>
  <c r="I1318" s="1"/>
  <c r="I1317" a="1"/>
  <c r="I1317" s="1"/>
  <c r="I1316" a="1"/>
  <c r="I1316" s="1"/>
  <c r="I1315" a="1"/>
  <c r="I1315" s="1"/>
  <c r="I1314" a="1"/>
  <c r="I1314" s="1"/>
  <c r="I1313" a="1"/>
  <c r="I1313" s="1"/>
  <c r="I1312" a="1"/>
  <c r="I1312" s="1"/>
  <c r="I1311" a="1"/>
  <c r="I1311" s="1"/>
  <c r="I1310" a="1"/>
  <c r="I1310" s="1"/>
  <c r="I1309" a="1"/>
  <c r="I1309" s="1"/>
  <c r="I1308" a="1"/>
  <c r="I1308" s="1"/>
  <c r="I1307" a="1"/>
  <c r="I1307" s="1"/>
  <c r="I1306" a="1"/>
  <c r="I1306" s="1"/>
  <c r="I1305" a="1"/>
  <c r="I1305" s="1"/>
  <c r="I1304" a="1"/>
  <c r="I1304" s="1"/>
  <c r="I1303" a="1"/>
  <c r="I1303" s="1"/>
  <c r="I1302" a="1"/>
  <c r="I1302" s="1"/>
  <c r="I1301" a="1"/>
  <c r="I1301" s="1"/>
  <c r="I1300" a="1"/>
  <c r="I1300" s="1"/>
  <c r="I1299" a="1"/>
  <c r="I1299" s="1"/>
  <c r="I1298" a="1"/>
  <c r="I1298" s="1"/>
  <c r="I1297" a="1"/>
  <c r="I1297" s="1"/>
  <c r="I1296" a="1"/>
  <c r="I1296" s="1"/>
  <c r="I1295" a="1"/>
  <c r="I1295" s="1"/>
  <c r="I1294" a="1"/>
  <c r="I1294" s="1"/>
  <c r="I1293" a="1"/>
  <c r="I1293" s="1"/>
  <c r="I1292" a="1"/>
  <c r="I1292" s="1"/>
  <c r="I1291" a="1"/>
  <c r="I1291" s="1"/>
  <c r="I1290" a="1"/>
  <c r="I1290" s="1"/>
  <c r="I1289" a="1"/>
  <c r="I1289" s="1"/>
  <c r="I1288" a="1"/>
  <c r="I1288" s="1"/>
  <c r="I1287" a="1"/>
  <c r="I1287" s="1"/>
  <c r="I1286" a="1"/>
  <c r="I1286" s="1"/>
  <c r="I1285" a="1"/>
  <c r="I1285" s="1"/>
  <c r="I1284" a="1"/>
  <c r="I1284" s="1"/>
  <c r="I1283" a="1"/>
  <c r="I1283" s="1"/>
  <c r="I1282" a="1"/>
  <c r="I1282" s="1"/>
  <c r="I1281" a="1"/>
  <c r="I1281" s="1"/>
  <c r="I1280" a="1"/>
  <c r="I1280" s="1"/>
  <c r="I1279" a="1"/>
  <c r="I1279" s="1"/>
  <c r="I1278" a="1"/>
  <c r="I1278" s="1"/>
  <c r="I1277" a="1"/>
  <c r="I1277" s="1"/>
  <c r="I1276" a="1"/>
  <c r="I1276" s="1"/>
  <c r="I1275" a="1"/>
  <c r="I1275" s="1"/>
  <c r="I1274" a="1"/>
  <c r="I1274" s="1"/>
  <c r="I1273" a="1"/>
  <c r="I1273" s="1"/>
  <c r="I1272" a="1"/>
  <c r="I1272" s="1"/>
  <c r="I1271" a="1"/>
  <c r="I1271" s="1"/>
  <c r="I1270" a="1"/>
  <c r="I1270" s="1"/>
  <c r="I1269" a="1"/>
  <c r="I1269" s="1"/>
  <c r="I1268" a="1"/>
  <c r="I1268" s="1"/>
  <c r="I1267" a="1"/>
  <c r="I1267" s="1"/>
  <c r="I1266" a="1"/>
  <c r="I1266" s="1"/>
  <c r="I1265" a="1"/>
  <c r="I1265" s="1"/>
  <c r="I1264" a="1"/>
  <c r="I1264" s="1"/>
  <c r="I1263" a="1"/>
  <c r="I1263" s="1"/>
  <c r="I1262" a="1"/>
  <c r="I1262" s="1"/>
  <c r="I1261" a="1"/>
  <c r="I1261" s="1"/>
  <c r="I1260" a="1"/>
  <c r="I1260" s="1"/>
  <c r="I1259" a="1"/>
  <c r="I1259" s="1"/>
  <c r="I1258" a="1"/>
  <c r="I1258" s="1"/>
  <c r="I1257" a="1"/>
  <c r="I1257" s="1"/>
  <c r="I1256" a="1"/>
  <c r="I1256" s="1"/>
  <c r="I1255" a="1"/>
  <c r="I1255" s="1"/>
  <c r="I1254" a="1"/>
  <c r="I1254" s="1"/>
  <c r="I1253" a="1"/>
  <c r="I1253" s="1"/>
  <c r="I1252" a="1"/>
  <c r="I1252" s="1"/>
  <c r="I1251" a="1"/>
  <c r="I1251" s="1"/>
  <c r="I1250" a="1"/>
  <c r="I1250" s="1"/>
  <c r="I1249" a="1"/>
  <c r="I1249" s="1"/>
  <c r="I1248" a="1"/>
  <c r="I1248" s="1"/>
  <c r="I1247" a="1"/>
  <c r="I1247" s="1"/>
  <c r="I1246" a="1"/>
  <c r="I1246" s="1"/>
  <c r="I1245" a="1"/>
  <c r="I1245" s="1"/>
  <c r="I1244" a="1"/>
  <c r="I1244" s="1"/>
  <c r="I1243" a="1"/>
  <c r="I1243" s="1"/>
  <c r="I1242" a="1"/>
  <c r="I1242" s="1"/>
  <c r="I1241" a="1"/>
  <c r="I1241" s="1"/>
  <c r="I1240" a="1"/>
  <c r="I1240" s="1"/>
  <c r="I1239" a="1"/>
  <c r="I1239" s="1"/>
  <c r="I1238" a="1"/>
  <c r="I1238" s="1"/>
  <c r="I1237" a="1"/>
  <c r="I1237" s="1"/>
  <c r="I1236" a="1"/>
  <c r="I1236" s="1"/>
  <c r="I1235" a="1"/>
  <c r="I1235" s="1"/>
  <c r="I1234" a="1"/>
  <c r="I1234" s="1"/>
  <c r="I1233" a="1"/>
  <c r="I1233" s="1"/>
  <c r="I1232" a="1"/>
  <c r="I1232" s="1"/>
  <c r="I1231" a="1"/>
  <c r="I1231" s="1"/>
  <c r="I1230" a="1"/>
  <c r="I1230" s="1"/>
  <c r="I1229" a="1"/>
  <c r="I1229" s="1"/>
  <c r="I1228" a="1"/>
  <c r="I1228" s="1"/>
  <c r="I1227" a="1"/>
  <c r="I1227" s="1"/>
  <c r="I1226" a="1"/>
  <c r="I1226" s="1"/>
  <c r="I1225" a="1"/>
  <c r="I1225" s="1"/>
  <c r="I1224" a="1"/>
  <c r="I1224" s="1"/>
  <c r="I1223" a="1"/>
  <c r="I1223" s="1"/>
  <c r="I1222" a="1"/>
  <c r="I1222" s="1"/>
  <c r="I1221" a="1"/>
  <c r="I1221" s="1"/>
  <c r="I1220" a="1"/>
  <c r="I1220" s="1"/>
  <c r="I1219" a="1"/>
  <c r="I1219" s="1"/>
  <c r="I1218" a="1"/>
  <c r="I1218" s="1"/>
  <c r="I1217" a="1"/>
  <c r="I1217" s="1"/>
  <c r="I1216" a="1"/>
  <c r="I1216" s="1"/>
  <c r="I1215" a="1"/>
  <c r="I1215" s="1"/>
  <c r="I1214" a="1"/>
  <c r="I1214" s="1"/>
  <c r="I1213" a="1"/>
  <c r="I1213" s="1"/>
  <c r="I1212" a="1"/>
  <c r="I1212" s="1"/>
  <c r="I1211" a="1"/>
  <c r="I1211" s="1"/>
  <c r="I1210" a="1"/>
  <c r="I1210" s="1"/>
  <c r="I1209" a="1"/>
  <c r="I1209" s="1"/>
  <c r="I1208" a="1"/>
  <c r="I1208" s="1"/>
  <c r="I1207" a="1"/>
  <c r="I1207" s="1"/>
  <c r="I1206" a="1"/>
  <c r="I1206" s="1"/>
  <c r="I1205" a="1"/>
  <c r="I1205" s="1"/>
  <c r="I1204" a="1"/>
  <c r="I1204" s="1"/>
  <c r="I1203" a="1"/>
  <c r="I1203" s="1"/>
  <c r="I1202" a="1"/>
  <c r="I1202" s="1"/>
  <c r="I1201" a="1"/>
  <c r="I1201" s="1"/>
  <c r="I1200" a="1"/>
  <c r="I1200" s="1"/>
  <c r="I1199" a="1"/>
  <c r="I1199" s="1"/>
  <c r="I1198" a="1"/>
  <c r="I1198" s="1"/>
  <c r="I1197" a="1"/>
  <c r="I1197" s="1"/>
  <c r="I1196" a="1"/>
  <c r="I1196" s="1"/>
  <c r="I1195" a="1"/>
  <c r="I1195" s="1"/>
  <c r="I1194" a="1"/>
  <c r="I1194" s="1"/>
  <c r="I1193" a="1"/>
  <c r="I1193" s="1"/>
  <c r="I1192" a="1"/>
  <c r="I1192" s="1"/>
  <c r="I1191" a="1"/>
  <c r="I1191" s="1"/>
  <c r="I1190" a="1"/>
  <c r="I1190" s="1"/>
  <c r="I1189" a="1"/>
  <c r="I1189" s="1"/>
  <c r="I1188" a="1"/>
  <c r="I1188" s="1"/>
  <c r="I1187" a="1"/>
  <c r="I1187" s="1"/>
  <c r="I1186" a="1"/>
  <c r="I1186" s="1"/>
  <c r="I1185" a="1"/>
  <c r="I1185" s="1"/>
  <c r="I1184" a="1"/>
  <c r="I1184" s="1"/>
  <c r="I1183" a="1"/>
  <c r="I1183" s="1"/>
  <c r="I1182" a="1"/>
  <c r="I1182" s="1"/>
  <c r="I1181" a="1"/>
  <c r="I1181" s="1"/>
  <c r="I1180" a="1"/>
  <c r="I1180" s="1"/>
  <c r="I1179" a="1"/>
  <c r="I1179" s="1"/>
  <c r="I1178" a="1"/>
  <c r="I1178" s="1"/>
  <c r="I1177" a="1"/>
  <c r="I1177" s="1"/>
  <c r="I1176" a="1"/>
  <c r="I1176" s="1"/>
  <c r="I1175" a="1"/>
  <c r="I1175" s="1"/>
  <c r="I1174" a="1"/>
  <c r="I1174" s="1"/>
  <c r="I1173" a="1"/>
  <c r="I1173" s="1"/>
  <c r="I1172" a="1"/>
  <c r="I1172" s="1"/>
  <c r="I1171" a="1"/>
  <c r="I1171" s="1"/>
  <c r="I1170" a="1"/>
  <c r="I1170" s="1"/>
  <c r="I1169" a="1"/>
  <c r="I1169" s="1"/>
  <c r="I1168" a="1"/>
  <c r="I1168" s="1"/>
  <c r="I1167" a="1"/>
  <c r="I1167" s="1"/>
  <c r="I1166" a="1"/>
  <c r="I1166" s="1"/>
  <c r="I1165" a="1"/>
  <c r="I1165" s="1"/>
  <c r="I1164" a="1"/>
  <c r="I1164" s="1"/>
  <c r="I1163" a="1"/>
  <c r="I1163" s="1"/>
  <c r="I1162" a="1"/>
  <c r="I1162" s="1"/>
  <c r="I1161" a="1"/>
  <c r="I1161" s="1"/>
  <c r="I1160" a="1"/>
  <c r="I1160" s="1"/>
  <c r="I1159" a="1"/>
  <c r="I1159" s="1"/>
  <c r="I1158" a="1"/>
  <c r="I1158" s="1"/>
  <c r="I1157" a="1"/>
  <c r="I1157" s="1"/>
  <c r="I1156" a="1"/>
  <c r="I1156" s="1"/>
  <c r="I1155" a="1"/>
  <c r="I1155" s="1"/>
  <c r="I1154" a="1"/>
  <c r="I1154" s="1"/>
  <c r="I1153" a="1"/>
  <c r="I1153" s="1"/>
  <c r="I1152" a="1"/>
  <c r="I1152" s="1"/>
  <c r="I1151" a="1"/>
  <c r="I1151" s="1"/>
  <c r="I1150" a="1"/>
  <c r="I1150" s="1"/>
  <c r="I1149" a="1"/>
  <c r="I1149" s="1"/>
  <c r="I1148" a="1"/>
  <c r="I1148" s="1"/>
  <c r="I1147" a="1"/>
  <c r="I1147" s="1"/>
  <c r="I1146" a="1"/>
  <c r="I1146" s="1"/>
  <c r="I1145" a="1"/>
  <c r="I1145" s="1"/>
  <c r="I1144" a="1"/>
  <c r="I1144" s="1"/>
  <c r="I1143" a="1"/>
  <c r="I1143" s="1"/>
  <c r="I1142" a="1"/>
  <c r="I1142" s="1"/>
  <c r="I1141" a="1"/>
  <c r="I1141" s="1"/>
  <c r="I1140" a="1"/>
  <c r="I1140" s="1"/>
  <c r="I1139" a="1"/>
  <c r="I1139" s="1"/>
  <c r="I1138" a="1"/>
  <c r="I1138" s="1"/>
  <c r="I1137" a="1"/>
  <c r="I1137" s="1"/>
  <c r="I1136" a="1"/>
  <c r="I1136" s="1"/>
  <c r="I1135" a="1"/>
  <c r="I1135" s="1"/>
  <c r="I1134" a="1"/>
  <c r="I1134" s="1"/>
  <c r="I1133" a="1"/>
  <c r="I1133" s="1"/>
  <c r="I1132" a="1"/>
  <c r="I1132" s="1"/>
  <c r="I1131" a="1"/>
  <c r="I1131" s="1"/>
  <c r="I1130" a="1"/>
  <c r="I1130" s="1"/>
  <c r="I1129" a="1"/>
  <c r="I1129" s="1"/>
  <c r="I1128" a="1"/>
  <c r="I1128" s="1"/>
  <c r="I1127" a="1"/>
  <c r="I1127" s="1"/>
  <c r="I1126" a="1"/>
  <c r="I1126" s="1"/>
  <c r="I1125" a="1"/>
  <c r="I1125" s="1"/>
  <c r="I1124" a="1"/>
  <c r="I1124" s="1"/>
  <c r="I1123" a="1"/>
  <c r="I1123" s="1"/>
  <c r="I1122" a="1"/>
  <c r="I1122" s="1"/>
  <c r="I1121" a="1"/>
  <c r="I1121" s="1"/>
  <c r="I1120" a="1"/>
  <c r="I1120" s="1"/>
  <c r="I1119" a="1"/>
  <c r="I1119" s="1"/>
  <c r="I1118" a="1"/>
  <c r="I1118" s="1"/>
  <c r="I1117" a="1"/>
  <c r="I1117" s="1"/>
  <c r="I1116" a="1"/>
  <c r="I1116" s="1"/>
  <c r="I1115" a="1"/>
  <c r="I1115" s="1"/>
  <c r="I1114" a="1"/>
  <c r="I1114" s="1"/>
  <c r="I1113" a="1"/>
  <c r="I1113" s="1"/>
  <c r="I1112" a="1"/>
  <c r="I1112" s="1"/>
  <c r="I1111" a="1"/>
  <c r="I1111" s="1"/>
  <c r="I1110" a="1"/>
  <c r="I1110" s="1"/>
  <c r="I1109" a="1"/>
  <c r="I1109" s="1"/>
  <c r="I1108" a="1"/>
  <c r="I1108" s="1"/>
  <c r="I1107" a="1"/>
  <c r="I1107" s="1"/>
  <c r="I1106" a="1"/>
  <c r="I1106" s="1"/>
  <c r="I1105" a="1"/>
  <c r="I1105" s="1"/>
  <c r="I1104" a="1"/>
  <c r="I1104" s="1"/>
  <c r="I1103" a="1"/>
  <c r="I1103" s="1"/>
  <c r="I1102" a="1"/>
  <c r="I1102" s="1"/>
  <c r="I1101" a="1"/>
  <c r="I1101" s="1"/>
  <c r="I1100" a="1"/>
  <c r="I1100" s="1"/>
  <c r="I1099" a="1"/>
  <c r="I1099" s="1"/>
  <c r="I1098" a="1"/>
  <c r="I1098" s="1"/>
  <c r="I1097" a="1"/>
  <c r="I1097" s="1"/>
  <c r="I1096" a="1"/>
  <c r="I1096" s="1"/>
  <c r="I1095" a="1"/>
  <c r="I1095" s="1"/>
  <c r="I1094" a="1"/>
  <c r="I1094" s="1"/>
  <c r="I1093" a="1"/>
  <c r="I1093" s="1"/>
  <c r="I1092" a="1"/>
  <c r="I1092" s="1"/>
  <c r="I1091" a="1"/>
  <c r="I1091" s="1"/>
  <c r="I1090" a="1"/>
  <c r="I1090" s="1"/>
  <c r="I1089" a="1"/>
  <c r="I1089" s="1"/>
  <c r="I1088" a="1"/>
  <c r="I1088" s="1"/>
  <c r="I1087" a="1"/>
  <c r="I1087" s="1"/>
  <c r="I1086" a="1"/>
  <c r="I1086" s="1"/>
  <c r="I1085" a="1"/>
  <c r="I1085" s="1"/>
  <c r="I1084" a="1"/>
  <c r="I1084" s="1"/>
  <c r="I1083" a="1"/>
  <c r="I1083" s="1"/>
  <c r="I1082" a="1"/>
  <c r="I1082" s="1"/>
  <c r="I1081" a="1"/>
  <c r="I1081" s="1"/>
  <c r="I1080" a="1"/>
  <c r="I1080" s="1"/>
  <c r="I1078" a="1"/>
  <c r="I1078" s="1"/>
  <c r="I1077" a="1"/>
  <c r="I1077" s="1"/>
  <c r="I1076" a="1"/>
  <c r="I1076" s="1"/>
  <c r="I1075" a="1"/>
  <c r="I1075" s="1"/>
  <c r="I1073" a="1"/>
  <c r="I1073" s="1"/>
  <c r="I1072" a="1"/>
  <c r="I1072" s="1"/>
  <c r="I1071" a="1"/>
  <c r="I1071" s="1"/>
  <c r="I1070" a="1"/>
  <c r="I1070" s="1"/>
  <c r="I1069" a="1"/>
  <c r="I1069" s="1"/>
  <c r="I1068" a="1"/>
  <c r="I1068" s="1"/>
  <c r="I1067" a="1"/>
  <c r="I1067" s="1"/>
  <c r="I1066" a="1"/>
  <c r="I1066" s="1"/>
  <c r="I1065" a="1"/>
  <c r="I1065" s="1"/>
  <c r="I1064" a="1"/>
  <c r="I1064" s="1"/>
  <c r="I1063" a="1"/>
  <c r="I1063" s="1"/>
  <c r="I1062" a="1"/>
  <c r="I1062" s="1"/>
  <c r="I1061" a="1"/>
  <c r="I1061" s="1"/>
  <c r="I1060" a="1"/>
  <c r="I1060" s="1"/>
  <c r="I1059" a="1"/>
  <c r="I1059" s="1"/>
  <c r="I1058" a="1"/>
  <c r="I1058" s="1"/>
  <c r="I1057" a="1"/>
  <c r="I1057" s="1"/>
  <c r="I1056" a="1"/>
  <c r="I1056" s="1"/>
  <c r="I1055" a="1"/>
  <c r="I1055" s="1"/>
  <c r="I1054" a="1"/>
  <c r="I1054" s="1"/>
  <c r="I1053" a="1"/>
  <c r="I1053" s="1"/>
  <c r="I1052" a="1"/>
  <c r="I1052" s="1"/>
  <c r="I1051" a="1"/>
  <c r="I1051" s="1"/>
  <c r="I1050" a="1"/>
  <c r="I1050" s="1"/>
  <c r="I1049" a="1"/>
  <c r="I1049" s="1"/>
  <c r="I1048" a="1"/>
  <c r="I1048" s="1"/>
  <c r="I1047" a="1"/>
  <c r="I1047" s="1"/>
  <c r="I1046" a="1"/>
  <c r="I1046" s="1"/>
  <c r="I1045" a="1"/>
  <c r="I1045" s="1"/>
  <c r="I1044" a="1"/>
  <c r="I1044" s="1"/>
  <c r="I1043" a="1"/>
  <c r="I1043" s="1"/>
  <c r="I1042" a="1"/>
  <c r="I1042" s="1"/>
  <c r="I1041" a="1"/>
  <c r="I1041" s="1"/>
  <c r="I1040" a="1"/>
  <c r="I1040" s="1"/>
  <c r="I1039" a="1"/>
  <c r="I1039" s="1"/>
  <c r="I1038" a="1"/>
  <c r="I1038" s="1"/>
  <c r="I1037" a="1"/>
  <c r="I1037" s="1"/>
  <c r="I1036" a="1"/>
  <c r="I1036" s="1"/>
  <c r="I1035" a="1"/>
  <c r="I1035" s="1"/>
  <c r="I1034" a="1"/>
  <c r="I1034" s="1"/>
  <c r="I1033" a="1"/>
  <c r="I1033" s="1"/>
  <c r="I1032" a="1"/>
  <c r="I1032" s="1"/>
  <c r="I1031" a="1"/>
  <c r="I1031" s="1"/>
  <c r="I1030" a="1"/>
  <c r="I1030" s="1"/>
  <c r="I1029" a="1"/>
  <c r="I1029" s="1"/>
  <c r="I1028" a="1"/>
  <c r="I1028" s="1"/>
  <c r="I1027" a="1"/>
  <c r="I1027" s="1"/>
  <c r="I1026" a="1"/>
  <c r="I1026" s="1"/>
  <c r="I1025" a="1"/>
  <c r="I1025" s="1"/>
  <c r="I1024" a="1"/>
  <c r="I1024" s="1"/>
  <c r="I1023" a="1"/>
  <c r="I1023" s="1"/>
  <c r="I1022" a="1"/>
  <c r="I1022" s="1"/>
  <c r="I1021" a="1"/>
  <c r="I1021" s="1"/>
  <c r="I1020" a="1"/>
  <c r="I1020" s="1"/>
  <c r="I1019" a="1"/>
  <c r="I1019" s="1"/>
  <c r="I1018" a="1"/>
  <c r="I1018" s="1"/>
  <c r="I1017" a="1"/>
  <c r="I1017" s="1"/>
  <c r="I1016" a="1"/>
  <c r="I1016" s="1"/>
  <c r="I1015" a="1"/>
  <c r="I1015" s="1"/>
  <c r="I1014" a="1"/>
  <c r="I1014" s="1"/>
  <c r="I1013" a="1"/>
  <c r="I1013" s="1"/>
  <c r="I1012" a="1"/>
  <c r="I1012" s="1"/>
  <c r="I1011" a="1"/>
  <c r="I1011" s="1"/>
  <c r="I1010" a="1"/>
  <c r="I1010" s="1"/>
  <c r="I1009" a="1"/>
  <c r="I1009" s="1"/>
  <c r="I1008" a="1"/>
  <c r="I1008" s="1"/>
  <c r="I1007" a="1"/>
  <c r="I1007" s="1"/>
  <c r="I1006" a="1"/>
  <c r="I1006" s="1"/>
  <c r="I1004" a="1"/>
  <c r="I1004" s="1"/>
  <c r="I1003" a="1"/>
  <c r="I1003" s="1"/>
  <c r="I1002" a="1"/>
  <c r="I1002" s="1"/>
  <c r="I1001" a="1"/>
  <c r="I1001" s="1"/>
  <c r="I1000" a="1"/>
  <c r="I1000" s="1"/>
  <c r="I999" a="1"/>
  <c r="I999" s="1"/>
  <c r="I998" a="1"/>
  <c r="I998" s="1"/>
  <c r="I997" a="1"/>
  <c r="I997" s="1"/>
  <c r="I996" a="1"/>
  <c r="I996" s="1"/>
  <c r="I995" a="1"/>
  <c r="I995" s="1"/>
  <c r="I993" a="1"/>
  <c r="I993" s="1"/>
  <c r="I992" a="1"/>
  <c r="I992" s="1"/>
  <c r="I991" a="1"/>
  <c r="I991" s="1"/>
  <c r="I990" a="1"/>
  <c r="I990" s="1"/>
  <c r="I989" a="1"/>
  <c r="I989" s="1"/>
  <c r="I988" a="1"/>
  <c r="I988" s="1"/>
  <c r="I987" a="1"/>
  <c r="I987" s="1"/>
  <c r="I986" a="1"/>
  <c r="I986" s="1"/>
  <c r="I985" a="1"/>
  <c r="I985" s="1"/>
  <c r="I984" a="1"/>
  <c r="I984" s="1"/>
  <c r="I982" a="1"/>
  <c r="I982" s="1"/>
  <c r="I981" a="1"/>
  <c r="I981" s="1"/>
  <c r="I980" a="1"/>
  <c r="I980" s="1"/>
  <c r="I979" a="1"/>
  <c r="I979" s="1"/>
  <c r="I978" a="1"/>
  <c r="I978" s="1"/>
  <c r="I977" a="1"/>
  <c r="I977" s="1"/>
  <c r="I976" a="1"/>
  <c r="I976" s="1"/>
  <c r="I975" a="1"/>
  <c r="I975" s="1"/>
  <c r="I974" a="1"/>
  <c r="I974" s="1"/>
  <c r="I972" a="1"/>
  <c r="I972" s="1"/>
  <c r="I971" a="1"/>
  <c r="I971" s="1"/>
  <c r="I970" a="1"/>
  <c r="I970" s="1"/>
  <c r="I969" a="1"/>
  <c r="I969" s="1"/>
  <c r="I968" a="1"/>
  <c r="I968" s="1"/>
  <c r="I967" a="1"/>
  <c r="I967" s="1"/>
  <c r="I966" a="1"/>
  <c r="I966" s="1"/>
  <c r="I965" a="1"/>
  <c r="I965" s="1"/>
  <c r="I963" a="1"/>
  <c r="I963" s="1"/>
  <c r="I962" a="1"/>
  <c r="I962" s="1"/>
  <c r="I961" a="1"/>
  <c r="I961" s="1"/>
  <c r="I960" a="1"/>
  <c r="I960" s="1"/>
  <c r="I959" a="1"/>
  <c r="I959" s="1"/>
  <c r="I958" a="1"/>
  <c r="I958" s="1"/>
  <c r="I957" a="1"/>
  <c r="I957" s="1"/>
  <c r="I956" a="1"/>
  <c r="I956" s="1"/>
  <c r="I955" a="1"/>
  <c r="I955" s="1"/>
  <c r="I953" a="1"/>
  <c r="I953" s="1"/>
  <c r="I952" a="1"/>
  <c r="I952" s="1"/>
  <c r="I951" a="1"/>
  <c r="I951" s="1"/>
  <c r="I950" a="1"/>
  <c r="I950" s="1"/>
  <c r="I949" a="1"/>
  <c r="I949" s="1"/>
  <c r="I948" a="1"/>
  <c r="I948" s="1"/>
  <c r="I947" a="1"/>
  <c r="I947" s="1"/>
  <c r="I945" a="1"/>
  <c r="I945" s="1"/>
  <c r="I944" a="1"/>
  <c r="I944" s="1"/>
  <c r="I943" a="1"/>
  <c r="I943" s="1"/>
  <c r="I942" a="1"/>
  <c r="I942" s="1"/>
  <c r="I941" a="1"/>
  <c r="I941" s="1"/>
  <c r="I940" a="1"/>
  <c r="I940" s="1"/>
  <c r="I938" a="1"/>
  <c r="I938" s="1"/>
  <c r="I937" a="1"/>
  <c r="I937" s="1"/>
  <c r="I936" a="1"/>
  <c r="I936" s="1"/>
  <c r="I935" a="1"/>
  <c r="I935" s="1"/>
  <c r="I934" a="1"/>
  <c r="I934" s="1"/>
  <c r="I933" a="1"/>
  <c r="I933" s="1"/>
  <c r="I931" a="1"/>
  <c r="I931" s="1"/>
  <c r="I930" a="1"/>
  <c r="I930" s="1"/>
  <c r="I929" a="1"/>
  <c r="I929" s="1"/>
  <c r="I928" a="1"/>
  <c r="I928" s="1"/>
  <c r="I926" a="1"/>
  <c r="I926" s="1"/>
  <c r="I924" a="1"/>
  <c r="I924" s="1"/>
  <c r="I923" a="1"/>
  <c r="I923" s="1"/>
  <c r="I922" a="1"/>
  <c r="I922" s="1"/>
  <c r="I921" a="1"/>
  <c r="I921" s="1"/>
  <c r="I919" a="1"/>
  <c r="I919" s="1"/>
  <c r="I917" a="1"/>
  <c r="I917" s="1"/>
  <c r="I916" a="1"/>
  <c r="I916" s="1"/>
  <c r="I915" a="1"/>
  <c r="I915" s="1"/>
  <c r="I914" a="1"/>
  <c r="I914" s="1"/>
  <c r="I913" a="1"/>
  <c r="I913" s="1"/>
  <c r="I911" a="1"/>
  <c r="I911" s="1"/>
  <c r="I910" a="1"/>
  <c r="I910" s="1"/>
  <c r="I909" a="1"/>
  <c r="I909" s="1"/>
  <c r="I908" a="1"/>
  <c r="I908" s="1"/>
  <c r="I907" a="1"/>
  <c r="I907" s="1"/>
  <c r="I905" a="1"/>
  <c r="I905" s="1"/>
  <c r="I904" a="1"/>
  <c r="I904" s="1"/>
  <c r="I903" a="1"/>
  <c r="I903" s="1"/>
  <c r="I902" a="1"/>
  <c r="I902" s="1"/>
  <c r="I901" a="1"/>
  <c r="I901" s="1"/>
  <c r="I898" a="1"/>
  <c r="I898" s="1"/>
  <c r="I897" a="1"/>
  <c r="I897" s="1"/>
  <c r="I896" a="1"/>
  <c r="I896" s="1"/>
  <c r="I895" a="1"/>
  <c r="I895" s="1"/>
  <c r="I892" a="1"/>
  <c r="I892" s="1"/>
  <c r="I891" a="1"/>
  <c r="I891" s="1"/>
  <c r="I890" a="1"/>
  <c r="I890" s="1"/>
  <c r="I889" a="1"/>
  <c r="I889" s="1"/>
  <c r="I888" a="1"/>
  <c r="I888" s="1"/>
  <c r="I887" a="1"/>
  <c r="I887" s="1"/>
  <c r="I886" a="1"/>
  <c r="I886" s="1"/>
  <c r="I885" a="1"/>
  <c r="I885" s="1"/>
  <c r="I884" a="1"/>
  <c r="I884" s="1"/>
  <c r="I883" a="1"/>
  <c r="I883" s="1"/>
  <c r="I882" a="1"/>
  <c r="I882" s="1"/>
  <c r="I881" a="1"/>
  <c r="I881" s="1"/>
  <c r="I880" a="1"/>
  <c r="I880" s="1"/>
  <c r="I879" a="1"/>
  <c r="I879" s="1"/>
  <c r="I878" a="1"/>
  <c r="I878" s="1"/>
  <c r="I877" a="1"/>
  <c r="I877" s="1"/>
  <c r="I876" a="1"/>
  <c r="I876" s="1"/>
  <c r="I875" a="1"/>
  <c r="I875" s="1"/>
  <c r="I873" a="1"/>
  <c r="I873" s="1"/>
  <c r="I872" a="1"/>
  <c r="I872" s="1"/>
  <c r="I871" a="1"/>
  <c r="I871" s="1"/>
  <c r="I869" a="1"/>
  <c r="I869" s="1"/>
  <c r="I868" a="1"/>
  <c r="I868" s="1"/>
  <c r="I867" a="1"/>
  <c r="I867" s="1"/>
  <c r="I866" a="1"/>
  <c r="I866" s="1"/>
  <c r="I864" a="1"/>
  <c r="I864" s="1"/>
  <c r="I863" a="1"/>
  <c r="I863" s="1"/>
  <c r="I862" a="1"/>
  <c r="I862" s="1"/>
  <c r="I861" a="1"/>
  <c r="I861" s="1"/>
  <c r="I860" a="1"/>
  <c r="I860" s="1"/>
  <c r="I858" a="1"/>
  <c r="I858" s="1"/>
  <c r="I857" a="1"/>
  <c r="I857" s="1"/>
  <c r="I856" a="1"/>
  <c r="I856" s="1"/>
  <c r="I855" a="1"/>
  <c r="I855" s="1"/>
  <c r="I854" a="1"/>
  <c r="I854" s="1"/>
  <c r="I852" a="1"/>
  <c r="I852" s="1"/>
  <c r="I851" a="1"/>
  <c r="I851" s="1"/>
  <c r="I850" a="1"/>
  <c r="I850" s="1"/>
  <c r="I849" a="1"/>
  <c r="I849" s="1"/>
  <c r="I848" a="1"/>
  <c r="I848" s="1"/>
  <c r="I847" a="1"/>
  <c r="I847" s="1"/>
  <c r="I846" a="1"/>
  <c r="I846" s="1"/>
  <c r="I845" a="1"/>
  <c r="I845" s="1"/>
  <c r="I844" a="1"/>
  <c r="I844" s="1"/>
  <c r="I843" a="1"/>
  <c r="I843" s="1"/>
  <c r="I842" a="1"/>
  <c r="I842" s="1"/>
  <c r="I841" a="1"/>
  <c r="I841" s="1"/>
  <c r="I840" a="1"/>
  <c r="I840" s="1"/>
  <c r="I839" a="1"/>
  <c r="I839" s="1"/>
  <c r="I838" a="1"/>
  <c r="I838" s="1"/>
  <c r="I837" a="1"/>
  <c r="I837" s="1"/>
  <c r="I836" a="1"/>
  <c r="I836" s="1"/>
  <c r="I835" a="1"/>
  <c r="I835" s="1"/>
  <c r="I834" a="1"/>
  <c r="I834" s="1"/>
  <c r="I833" a="1"/>
  <c r="I833" s="1"/>
  <c r="I832" a="1"/>
  <c r="I832" s="1"/>
  <c r="I831" a="1"/>
  <c r="I831" s="1"/>
  <c r="I830" a="1"/>
  <c r="I830" s="1"/>
  <c r="I829" a="1"/>
  <c r="I829" s="1"/>
  <c r="I828" a="1"/>
  <c r="I828" s="1"/>
  <c r="I827" a="1"/>
  <c r="I827" s="1"/>
  <c r="I826" a="1"/>
  <c r="I826" s="1"/>
  <c r="I825" a="1"/>
  <c r="I825" s="1"/>
  <c r="I824" a="1"/>
  <c r="I824" s="1"/>
  <c r="I823" a="1"/>
  <c r="I823" s="1"/>
  <c r="I822" a="1"/>
  <c r="I822" s="1"/>
  <c r="I821" a="1"/>
  <c r="I821" s="1"/>
  <c r="I820" a="1"/>
  <c r="I820" s="1"/>
  <c r="I819" a="1"/>
  <c r="I819" s="1"/>
  <c r="I818" a="1"/>
  <c r="I818" s="1"/>
  <c r="I817" a="1"/>
  <c r="I817" s="1"/>
  <c r="I816" a="1"/>
  <c r="I816" s="1"/>
  <c r="I815" a="1"/>
  <c r="I815" s="1"/>
  <c r="I814" a="1"/>
  <c r="I814" s="1"/>
  <c r="I813" a="1"/>
  <c r="I813" s="1"/>
  <c r="I812" a="1"/>
  <c r="I812" s="1"/>
  <c r="I811" a="1"/>
  <c r="I811" s="1"/>
  <c r="I810" a="1"/>
  <c r="I810" s="1"/>
  <c r="I809" a="1"/>
  <c r="I809" s="1"/>
  <c r="I808" a="1"/>
  <c r="I808" s="1"/>
  <c r="I807" a="1"/>
  <c r="I807" s="1"/>
  <c r="I806" a="1"/>
  <c r="I806" s="1"/>
  <c r="I805" a="1"/>
  <c r="I805" s="1"/>
  <c r="I804" a="1"/>
  <c r="I804" s="1"/>
  <c r="I803" a="1"/>
  <c r="I803" s="1"/>
  <c r="I802" a="1"/>
  <c r="I802" s="1"/>
  <c r="I801" a="1"/>
  <c r="I801" s="1"/>
  <c r="I800" a="1"/>
  <c r="I800" s="1"/>
  <c r="I799" a="1"/>
  <c r="I799" s="1"/>
  <c r="I798" a="1"/>
  <c r="I798" s="1"/>
  <c r="I797" a="1"/>
  <c r="I797" s="1"/>
  <c r="I796" a="1"/>
  <c r="I796" s="1"/>
  <c r="I795" a="1"/>
  <c r="I795" s="1"/>
  <c r="I794" a="1"/>
  <c r="I794" s="1"/>
  <c r="I793" a="1"/>
  <c r="I793" s="1"/>
  <c r="I792" a="1"/>
  <c r="I792" s="1"/>
  <c r="I791" a="1"/>
  <c r="I791" s="1"/>
  <c r="I790" a="1"/>
  <c r="I790" s="1"/>
  <c r="I789" a="1"/>
  <c r="I789" s="1"/>
  <c r="I788" a="1"/>
  <c r="I788" s="1"/>
  <c r="I787" a="1"/>
  <c r="I787" s="1"/>
  <c r="I786" a="1"/>
  <c r="I786" s="1"/>
  <c r="I785" a="1"/>
  <c r="I785" s="1"/>
  <c r="I784" a="1"/>
  <c r="I784" s="1"/>
  <c r="I783" a="1"/>
  <c r="I783" s="1"/>
  <c r="I782" a="1"/>
  <c r="I782" s="1"/>
  <c r="I781" a="1"/>
  <c r="I781" s="1"/>
  <c r="I780" a="1"/>
  <c r="I780" s="1"/>
  <c r="I779" a="1"/>
  <c r="I779" s="1"/>
  <c r="I778" a="1"/>
  <c r="I778" s="1"/>
  <c r="I777" a="1"/>
  <c r="I777" s="1"/>
  <c r="I776" a="1"/>
  <c r="I776" s="1"/>
  <c r="I775" a="1"/>
  <c r="I775" s="1"/>
  <c r="I774" a="1"/>
  <c r="I774" s="1"/>
  <c r="I773" a="1"/>
  <c r="I773" s="1"/>
  <c r="I772" a="1"/>
  <c r="I772" s="1"/>
  <c r="I771" a="1"/>
  <c r="I771" s="1"/>
  <c r="I770" a="1"/>
  <c r="I770" s="1"/>
  <c r="I769" a="1"/>
  <c r="I769" s="1"/>
  <c r="I768" a="1"/>
  <c r="I768" s="1"/>
  <c r="I767" a="1"/>
  <c r="I767" s="1"/>
  <c r="I766" a="1"/>
  <c r="I766" s="1"/>
  <c r="I765" a="1"/>
  <c r="I765" s="1"/>
  <c r="I764" a="1"/>
  <c r="I764" s="1"/>
  <c r="I763" a="1"/>
  <c r="I763" s="1"/>
  <c r="I762" a="1"/>
  <c r="I762" s="1"/>
  <c r="I761" a="1"/>
  <c r="I761" s="1"/>
  <c r="I760" a="1"/>
  <c r="I760" s="1"/>
  <c r="I759" a="1"/>
  <c r="I759" s="1"/>
  <c r="I758" a="1"/>
  <c r="I758" s="1"/>
  <c r="I757" a="1"/>
  <c r="I757" s="1"/>
  <c r="I756" a="1"/>
  <c r="I756" s="1"/>
  <c r="I755" a="1"/>
  <c r="I755" s="1"/>
  <c r="I754" a="1"/>
  <c r="I754" s="1"/>
  <c r="I753" a="1"/>
  <c r="I753" s="1"/>
  <c r="I752" a="1"/>
  <c r="I752" s="1"/>
  <c r="I751" a="1"/>
  <c r="I751" s="1"/>
  <c r="I750" a="1"/>
  <c r="I750" s="1"/>
  <c r="I749" a="1"/>
  <c r="I749" s="1"/>
  <c r="I748" a="1"/>
  <c r="I748" s="1"/>
  <c r="I747" a="1"/>
  <c r="I747" s="1"/>
  <c r="I746" a="1"/>
  <c r="I746" s="1"/>
  <c r="I745" a="1"/>
  <c r="I745" s="1"/>
  <c r="I744" a="1"/>
  <c r="I744" s="1"/>
  <c r="I743" a="1"/>
  <c r="I743" s="1"/>
  <c r="I742" a="1"/>
  <c r="I742" s="1"/>
  <c r="I741" a="1"/>
  <c r="I741" s="1"/>
  <c r="I740" a="1"/>
  <c r="I740" s="1"/>
  <c r="I739" a="1"/>
  <c r="I739" s="1"/>
  <c r="I738" a="1"/>
  <c r="I738" s="1"/>
  <c r="I736" a="1"/>
  <c r="I736" s="1"/>
  <c r="I735" a="1"/>
  <c r="I735" s="1"/>
  <c r="I734" a="1"/>
  <c r="I734" s="1"/>
  <c r="I733" a="1"/>
  <c r="I733" s="1"/>
  <c r="I732" a="1"/>
  <c r="I732" s="1"/>
  <c r="I731" a="1"/>
  <c r="I731" s="1"/>
  <c r="I730" a="1"/>
  <c r="I730" s="1"/>
  <c r="I729" a="1"/>
  <c r="I729" s="1"/>
  <c r="I728" a="1"/>
  <c r="I728" s="1"/>
  <c r="I727" a="1"/>
  <c r="I727" s="1"/>
  <c r="I726" a="1"/>
  <c r="I726" s="1"/>
  <c r="I725" a="1"/>
  <c r="I725" s="1"/>
  <c r="I724" a="1"/>
  <c r="I724" s="1"/>
  <c r="I722" a="1"/>
  <c r="I722" s="1"/>
  <c r="I721" a="1"/>
  <c r="I721" s="1"/>
  <c r="I720" a="1"/>
  <c r="I720" s="1"/>
  <c r="I719" a="1"/>
  <c r="I719" s="1"/>
  <c r="I718" a="1"/>
  <c r="I718" s="1"/>
  <c r="I717" a="1"/>
  <c r="I717" s="1"/>
  <c r="I716" a="1"/>
  <c r="I716" s="1"/>
  <c r="I715" a="1"/>
  <c r="I715" s="1"/>
  <c r="I714" a="1"/>
  <c r="I714" s="1"/>
  <c r="I713" a="1"/>
  <c r="I713" s="1"/>
  <c r="I712" a="1"/>
  <c r="I712" s="1"/>
  <c r="I711" a="1"/>
  <c r="I711" s="1"/>
  <c r="I710" a="1"/>
  <c r="I710" s="1"/>
  <c r="I708" a="1"/>
  <c r="I708" s="1"/>
  <c r="I707" a="1"/>
  <c r="I707" s="1"/>
  <c r="I706" a="1"/>
  <c r="I706" s="1"/>
  <c r="I704" a="1"/>
  <c r="I704" s="1"/>
  <c r="I703" a="1"/>
  <c r="I703" s="1"/>
  <c r="I702" a="1"/>
  <c r="I702" s="1"/>
  <c r="I701" a="1"/>
  <c r="I701" s="1"/>
  <c r="I700" a="1"/>
  <c r="I700" s="1"/>
  <c r="I699" a="1"/>
  <c r="I699" s="1"/>
  <c r="I698" a="1"/>
  <c r="I698" s="1"/>
  <c r="I697" a="1"/>
  <c r="I697" s="1"/>
  <c r="I696" a="1"/>
  <c r="I696" s="1"/>
  <c r="I695" a="1"/>
  <c r="I695" s="1"/>
  <c r="I693" a="1"/>
  <c r="I693" s="1"/>
  <c r="I692" a="1"/>
  <c r="I692" s="1"/>
  <c r="I691" a="1"/>
  <c r="I691" s="1"/>
  <c r="I690" a="1"/>
  <c r="I690" s="1"/>
  <c r="I689" a="1"/>
  <c r="I689" s="1"/>
  <c r="I688" a="1"/>
  <c r="I688" s="1"/>
  <c r="I687" a="1"/>
  <c r="I687" s="1"/>
  <c r="I686" a="1"/>
  <c r="I686" s="1"/>
  <c r="I685" a="1"/>
  <c r="I685" s="1"/>
  <c r="I684" a="1"/>
  <c r="I684" s="1"/>
  <c r="I683" a="1"/>
  <c r="I683" s="1"/>
  <c r="I682" a="1"/>
  <c r="I682" s="1"/>
  <c r="I680" a="1"/>
  <c r="I680" s="1"/>
  <c r="I679" a="1"/>
  <c r="I679" s="1"/>
  <c r="I678" a="1"/>
  <c r="I678" s="1"/>
  <c r="I677" a="1"/>
  <c r="I677" s="1"/>
  <c r="I676" a="1"/>
  <c r="I676" s="1"/>
  <c r="I675" a="1"/>
  <c r="I675" s="1"/>
  <c r="I674" a="1"/>
  <c r="I674" s="1"/>
  <c r="I673" a="1"/>
  <c r="I673" s="1"/>
  <c r="I672" a="1"/>
  <c r="I672" s="1"/>
  <c r="I671" a="1"/>
  <c r="I671" s="1"/>
  <c r="I670" a="1"/>
  <c r="I670" s="1"/>
  <c r="I669" a="1"/>
  <c r="I669" s="1"/>
  <c r="I667" a="1"/>
  <c r="I667" s="1"/>
  <c r="I666" a="1"/>
  <c r="I666" s="1"/>
  <c r="I665" a="1"/>
  <c r="I665" s="1"/>
  <c r="I664" a="1"/>
  <c r="I664" s="1"/>
  <c r="I663" a="1"/>
  <c r="I663" s="1"/>
  <c r="I662" a="1"/>
  <c r="I662" s="1"/>
  <c r="I661" a="1"/>
  <c r="I661" s="1"/>
  <c r="I660" a="1"/>
  <c r="I660" s="1"/>
  <c r="I659" a="1"/>
  <c r="I659" s="1"/>
  <c r="I658" a="1"/>
  <c r="I658" s="1"/>
  <c r="I657" a="1"/>
  <c r="I657" s="1"/>
  <c r="I656" a="1"/>
  <c r="I656" s="1"/>
  <c r="I654" a="1"/>
  <c r="I654" s="1"/>
  <c r="I653" a="1"/>
  <c r="I653" s="1"/>
  <c r="I652" a="1"/>
  <c r="I652" s="1"/>
  <c r="I651" a="1"/>
  <c r="I651" s="1"/>
  <c r="I650" a="1"/>
  <c r="I650" s="1"/>
  <c r="I649" a="1"/>
  <c r="I649" s="1"/>
  <c r="I648" a="1"/>
  <c r="I648" s="1"/>
  <c r="I647" a="1"/>
  <c r="I647" s="1"/>
  <c r="I645" a="1"/>
  <c r="I645" s="1"/>
  <c r="I644" a="1"/>
  <c r="I644" s="1"/>
  <c r="I643" a="1"/>
  <c r="I643" s="1"/>
  <c r="I642" a="1"/>
  <c r="I642" s="1"/>
  <c r="I641" a="1"/>
  <c r="I641" s="1"/>
  <c r="I640" a="1"/>
  <c r="I640" s="1"/>
  <c r="I639" a="1"/>
  <c r="I639" s="1"/>
  <c r="I638" a="1"/>
  <c r="I638" s="1"/>
  <c r="I637" a="1"/>
  <c r="I637" s="1"/>
  <c r="I636" a="1"/>
  <c r="I636" s="1"/>
  <c r="I634" a="1"/>
  <c r="I634" s="1"/>
  <c r="I633" a="1"/>
  <c r="I633" s="1"/>
  <c r="I632" a="1"/>
  <c r="I632" s="1"/>
  <c r="I631" a="1"/>
  <c r="I631" s="1"/>
  <c r="I630" a="1"/>
  <c r="I630" s="1"/>
  <c r="I629" a="1"/>
  <c r="I629" s="1"/>
  <c r="I628" a="1"/>
  <c r="I628" s="1"/>
  <c r="I627" a="1"/>
  <c r="I627" s="1"/>
  <c r="I626" a="1"/>
  <c r="I626" s="1"/>
  <c r="I624" a="1"/>
  <c r="I624" s="1"/>
  <c r="I623" a="1"/>
  <c r="I623" s="1"/>
  <c r="I622" a="1"/>
  <c r="I622" s="1"/>
  <c r="I621" a="1"/>
  <c r="I621" s="1"/>
  <c r="I620" a="1"/>
  <c r="I620" s="1"/>
  <c r="I619" a="1"/>
  <c r="I619" s="1"/>
  <c r="I618" a="1"/>
  <c r="I618" s="1"/>
  <c r="I616" a="1"/>
  <c r="I616" s="1"/>
  <c r="I615" a="1"/>
  <c r="I615" s="1"/>
  <c r="I614" a="1"/>
  <c r="I614" s="1"/>
  <c r="I613" a="1"/>
  <c r="I613" s="1"/>
  <c r="I612" a="1"/>
  <c r="I612" s="1"/>
  <c r="I611" a="1"/>
  <c r="I611" s="1"/>
  <c r="I609" a="1"/>
  <c r="I609" s="1"/>
  <c r="I608" a="1"/>
  <c r="I608" s="1"/>
  <c r="I607" a="1"/>
  <c r="I607" s="1"/>
  <c r="I606" a="1"/>
  <c r="I606" s="1"/>
  <c r="I605" a="1"/>
  <c r="I605" s="1"/>
  <c r="I604" a="1"/>
  <c r="I604" s="1"/>
  <c r="I602" a="1"/>
  <c r="I602" s="1"/>
  <c r="I601" a="1"/>
  <c r="I601" s="1"/>
  <c r="I600" a="1"/>
  <c r="I600" s="1"/>
  <c r="I599" a="1"/>
  <c r="I599" s="1"/>
  <c r="I598" a="1"/>
  <c r="I598" s="1"/>
  <c r="I597" a="1"/>
  <c r="I597" s="1"/>
  <c r="I596" a="1"/>
  <c r="I596" s="1"/>
  <c r="I594" a="1"/>
  <c r="I594" s="1"/>
  <c r="I593" a="1"/>
  <c r="I593" s="1"/>
  <c r="I592" a="1"/>
  <c r="I592" s="1"/>
  <c r="I591" a="1"/>
  <c r="I591" s="1"/>
  <c r="I590" a="1"/>
  <c r="I590" s="1"/>
  <c r="I589" a="1"/>
  <c r="I589" s="1"/>
  <c r="I588" a="1"/>
  <c r="I588" s="1"/>
  <c r="I586" a="1"/>
  <c r="I586" s="1"/>
  <c r="I585" a="1"/>
  <c r="I585" s="1"/>
  <c r="I584" a="1"/>
  <c r="I584" s="1"/>
  <c r="I583" a="1"/>
  <c r="I583" s="1"/>
  <c r="I582" a="1"/>
  <c r="I582" s="1"/>
  <c r="I581" a="1"/>
  <c r="I581" s="1"/>
  <c r="I580" a="1"/>
  <c r="I580" s="1"/>
  <c r="I578" a="1"/>
  <c r="I578" s="1"/>
  <c r="I577" a="1"/>
  <c r="I577" s="1"/>
  <c r="I576" a="1"/>
  <c r="I576" s="1"/>
  <c r="I574" a="1"/>
  <c r="I574" s="1"/>
  <c r="I573" a="1"/>
  <c r="I573" s="1"/>
  <c r="I572" a="1"/>
  <c r="I572" s="1"/>
  <c r="I571" a="1"/>
  <c r="I571" s="1"/>
  <c r="I570" a="1"/>
  <c r="I570" s="1"/>
  <c r="I569" a="1"/>
  <c r="I569" s="1"/>
  <c r="I568" a="1"/>
  <c r="I568" s="1"/>
  <c r="I567" a="1"/>
  <c r="I567" s="1"/>
  <c r="I566" a="1"/>
  <c r="I566" s="1"/>
  <c r="I565" a="1"/>
  <c r="I565" s="1"/>
  <c r="I564" a="1"/>
  <c r="I564" s="1"/>
  <c r="I563" a="1"/>
  <c r="I563" s="1"/>
  <c r="I562" a="1"/>
  <c r="I562" s="1"/>
  <c r="I561" a="1"/>
  <c r="I561" s="1"/>
  <c r="I560" a="1"/>
  <c r="I560" s="1"/>
  <c r="I559" a="1"/>
  <c r="I559" s="1"/>
  <c r="I558" a="1"/>
  <c r="I558" s="1"/>
  <c r="I557" a="1"/>
  <c r="I557" s="1"/>
  <c r="I556" a="1"/>
  <c r="I556" s="1"/>
  <c r="I555" a="1"/>
  <c r="I555" s="1"/>
  <c r="I554" a="1"/>
  <c r="I554" s="1"/>
  <c r="I553" a="1"/>
  <c r="I553" s="1"/>
  <c r="I552" a="1"/>
  <c r="I552" s="1"/>
  <c r="I551" a="1"/>
  <c r="I551" s="1"/>
  <c r="I550" a="1"/>
  <c r="I550" s="1"/>
  <c r="I549" a="1"/>
  <c r="I549" s="1"/>
  <c r="I548" a="1"/>
  <c r="I548" s="1"/>
  <c r="I547" a="1"/>
  <c r="I547" s="1"/>
  <c r="I546" a="1"/>
  <c r="I546" s="1"/>
  <c r="I545" a="1"/>
  <c r="I545" s="1"/>
  <c r="I544" a="1"/>
  <c r="I544" s="1"/>
  <c r="I543" a="1"/>
  <c r="I543" s="1"/>
  <c r="I542" a="1"/>
  <c r="I542" s="1"/>
  <c r="I541" a="1"/>
  <c r="I541" s="1"/>
  <c r="I540" a="1"/>
  <c r="I540" s="1"/>
  <c r="I539" a="1"/>
  <c r="I539" s="1"/>
  <c r="I538" a="1"/>
  <c r="I538" s="1"/>
  <c r="I537" a="1"/>
  <c r="I537" s="1"/>
  <c r="I536" a="1"/>
  <c r="I536" s="1"/>
  <c r="I535" a="1"/>
  <c r="I535" s="1"/>
  <c r="I534" a="1"/>
  <c r="I534" s="1"/>
  <c r="I533" a="1"/>
  <c r="I533" s="1"/>
  <c r="I532" a="1"/>
  <c r="I532" s="1"/>
  <c r="I531" a="1"/>
  <c r="I531" s="1"/>
  <c r="I530" a="1"/>
  <c r="I530" s="1"/>
  <c r="I529" a="1"/>
  <c r="I529" s="1"/>
  <c r="I528" a="1"/>
  <c r="I528" s="1"/>
  <c r="I527" a="1"/>
  <c r="I527" s="1"/>
  <c r="I526" a="1"/>
  <c r="I526" s="1"/>
  <c r="I525" a="1"/>
  <c r="I525" s="1"/>
  <c r="I524" a="1"/>
  <c r="I524" s="1"/>
  <c r="I523" a="1"/>
  <c r="I523" s="1"/>
  <c r="I522" a="1"/>
  <c r="I522" s="1"/>
  <c r="I521" a="1"/>
  <c r="I521" s="1"/>
  <c r="I520" a="1"/>
  <c r="I520" s="1"/>
  <c r="I519" a="1"/>
  <c r="I519" s="1"/>
  <c r="I518" a="1"/>
  <c r="I518" s="1"/>
  <c r="I517" a="1"/>
  <c r="I517" s="1"/>
  <c r="I516" a="1"/>
  <c r="I516" s="1"/>
  <c r="I513" a="1"/>
  <c r="I513" s="1"/>
  <c r="I512" a="1"/>
  <c r="I512" s="1"/>
  <c r="I511" a="1"/>
  <c r="I511" s="1"/>
  <c r="I510" a="1"/>
  <c r="I510" s="1"/>
  <c r="I509" a="1"/>
  <c r="I509" s="1"/>
  <c r="I508" a="1"/>
  <c r="I508" s="1"/>
  <c r="I507" a="1"/>
  <c r="I507" s="1"/>
  <c r="I506" a="1"/>
  <c r="I506" s="1"/>
  <c r="I505" a="1"/>
  <c r="I505" s="1"/>
  <c r="I504" a="1"/>
  <c r="I504" s="1"/>
  <c r="I501" a="1"/>
  <c r="I501" s="1"/>
  <c r="I500" a="1"/>
  <c r="I500" s="1"/>
  <c r="I499" a="1"/>
  <c r="I499" s="1"/>
  <c r="I498" a="1"/>
  <c r="I498" s="1"/>
  <c r="I497" a="1"/>
  <c r="I497" s="1"/>
  <c r="I496" a="1"/>
  <c r="I496" s="1"/>
  <c r="I495" a="1"/>
  <c r="I495" s="1"/>
  <c r="I494" a="1"/>
  <c r="I494" s="1"/>
  <c r="I493" a="1"/>
  <c r="I493" s="1"/>
  <c r="I492" a="1"/>
  <c r="I492" s="1"/>
  <c r="I491" a="1"/>
  <c r="I491" s="1"/>
  <c r="I490" a="1"/>
  <c r="I490" s="1"/>
  <c r="I489" a="1"/>
  <c r="I489" s="1"/>
  <c r="I488" a="1"/>
  <c r="I488" s="1"/>
  <c r="I487" a="1"/>
  <c r="I487" s="1"/>
  <c r="I486" a="1"/>
  <c r="I486" s="1"/>
  <c r="I485" a="1"/>
  <c r="I485" s="1"/>
  <c r="I484" a="1"/>
  <c r="I484" s="1"/>
  <c r="I483" a="1"/>
  <c r="I483" s="1"/>
  <c r="I482" a="1"/>
  <c r="I482" s="1"/>
  <c r="I481" a="1"/>
  <c r="I481" s="1"/>
  <c r="I480" a="1"/>
  <c r="I480" s="1"/>
  <c r="I479" a="1"/>
  <c r="I479" s="1"/>
  <c r="I478" a="1"/>
  <c r="I478" s="1"/>
  <c r="I477" a="1"/>
  <c r="I477" s="1"/>
  <c r="I476" a="1"/>
  <c r="I476" s="1"/>
  <c r="I475" a="1"/>
  <c r="I475" s="1"/>
  <c r="I474" a="1"/>
  <c r="I474" s="1"/>
  <c r="I473" a="1"/>
  <c r="I473" s="1"/>
  <c r="I472" a="1"/>
  <c r="I472" s="1"/>
  <c r="I470" a="1"/>
  <c r="I470" s="1"/>
  <c r="I469" a="1"/>
  <c r="I469" s="1"/>
  <c r="I468" a="1"/>
  <c r="I468" s="1"/>
  <c r="I467" a="1"/>
  <c r="I467" s="1"/>
  <c r="I466" a="1"/>
  <c r="I466" s="1"/>
  <c r="I465" a="1"/>
  <c r="I465" s="1"/>
  <c r="I464" a="1"/>
  <c r="I464" s="1"/>
  <c r="I463" a="1"/>
  <c r="I463" s="1"/>
  <c r="I462" a="1"/>
  <c r="I462" s="1"/>
  <c r="I461" a="1"/>
  <c r="I461" s="1"/>
  <c r="I459" a="1"/>
  <c r="I459" s="1"/>
  <c r="I458" a="1"/>
  <c r="I458" s="1"/>
  <c r="I457" a="1"/>
  <c r="I457" s="1"/>
  <c r="I456" a="1"/>
  <c r="I456" s="1"/>
  <c r="I455" a="1"/>
  <c r="I455" s="1"/>
  <c r="I454" a="1"/>
  <c r="I454" s="1"/>
  <c r="I453" a="1"/>
  <c r="I453" s="1"/>
  <c r="I452" a="1"/>
  <c r="I452" s="1"/>
  <c r="I451" a="1"/>
  <c r="I451" s="1"/>
  <c r="I450" a="1"/>
  <c r="I450" s="1"/>
  <c r="I449" a="1"/>
  <c r="I449" s="1"/>
  <c r="I447" a="1"/>
  <c r="I447" s="1"/>
  <c r="I446" a="1"/>
  <c r="I446" s="1"/>
  <c r="I445" a="1"/>
  <c r="I445" s="1"/>
  <c r="I444" a="1"/>
  <c r="I444" s="1"/>
  <c r="I443" a="1"/>
  <c r="I443" s="1"/>
  <c r="I442" a="1"/>
  <c r="I442" s="1"/>
  <c r="I441" a="1"/>
  <c r="I441" s="1"/>
  <c r="I440" a="1"/>
  <c r="I440" s="1"/>
  <c r="I439" a="1"/>
  <c r="I439" s="1"/>
  <c r="I438" a="1"/>
  <c r="I438" s="1"/>
  <c r="I437" a="1"/>
  <c r="I437" s="1"/>
  <c r="I435" a="1"/>
  <c r="I435" s="1"/>
  <c r="I434" a="1"/>
  <c r="I434" s="1"/>
  <c r="I433" a="1"/>
  <c r="I433" s="1"/>
  <c r="I432" a="1"/>
  <c r="I432" s="1"/>
  <c r="I431" a="1"/>
  <c r="I431" s="1"/>
  <c r="I430" a="1"/>
  <c r="I430" s="1"/>
  <c r="I429" a="1"/>
  <c r="I429" s="1"/>
  <c r="I428" a="1"/>
  <c r="I428" s="1"/>
  <c r="I427" a="1"/>
  <c r="I427" s="1"/>
  <c r="I426" a="1"/>
  <c r="I426" s="1"/>
  <c r="I424" a="1"/>
  <c r="I424" s="1"/>
  <c r="I423" a="1"/>
  <c r="I423" s="1"/>
  <c r="I422" a="1"/>
  <c r="I422" s="1"/>
  <c r="I421" a="1"/>
  <c r="I421" s="1"/>
  <c r="I420" a="1"/>
  <c r="I420" s="1"/>
  <c r="I419" a="1"/>
  <c r="I419" s="1"/>
  <c r="I418" a="1"/>
  <c r="I418" s="1"/>
  <c r="I417" a="1"/>
  <c r="I417" s="1"/>
  <c r="I416" a="1"/>
  <c r="I416" s="1"/>
  <c r="I415" a="1"/>
  <c r="I415" s="1"/>
  <c r="I414" a="1"/>
  <c r="I414" s="1"/>
  <c r="I412" a="1"/>
  <c r="I412" s="1"/>
  <c r="I411" a="1"/>
  <c r="I411" s="1"/>
  <c r="I410" a="1"/>
  <c r="I410" s="1"/>
  <c r="I409" a="1"/>
  <c r="I409" s="1"/>
  <c r="I408" a="1"/>
  <c r="I408" s="1"/>
  <c r="I407" a="1"/>
  <c r="I407" s="1"/>
  <c r="I406" a="1"/>
  <c r="I406" s="1"/>
  <c r="I405" a="1"/>
  <c r="I405" s="1"/>
  <c r="I404" a="1"/>
  <c r="I404" s="1"/>
  <c r="I403" a="1"/>
  <c r="I403" s="1"/>
  <c r="I401" a="1"/>
  <c r="I401" s="1"/>
  <c r="I400" a="1"/>
  <c r="I400" s="1"/>
  <c r="I399" a="1"/>
  <c r="I399" s="1"/>
  <c r="I398" a="1"/>
  <c r="I398" s="1"/>
  <c r="I397" a="1"/>
  <c r="I397" s="1"/>
  <c r="I396" a="1"/>
  <c r="I396" s="1"/>
  <c r="I395" a="1"/>
  <c r="I395" s="1"/>
  <c r="I394" a="1"/>
  <c r="I394" s="1"/>
  <c r="I393" a="1"/>
  <c r="I393" s="1"/>
  <c r="I392" a="1"/>
  <c r="I392" s="1"/>
  <c r="I390" a="1"/>
  <c r="I390" s="1"/>
  <c r="I389" a="1"/>
  <c r="I389" s="1"/>
  <c r="I388" a="1"/>
  <c r="I388" s="1"/>
  <c r="I387" a="1"/>
  <c r="I387" s="1"/>
  <c r="I386" a="1"/>
  <c r="I386" s="1"/>
  <c r="I385" a="1"/>
  <c r="I385" s="1"/>
  <c r="I384" a="1"/>
  <c r="I384" s="1"/>
  <c r="I383" a="1"/>
  <c r="I383" s="1"/>
  <c r="I382" a="1"/>
  <c r="I382" s="1"/>
  <c r="I381" a="1"/>
  <c r="I381" s="1"/>
  <c r="I380" a="1"/>
  <c r="I380" s="1"/>
  <c r="I379" a="1"/>
  <c r="I379" s="1"/>
  <c r="I378" a="1"/>
  <c r="I378" s="1"/>
  <c r="I377" a="1"/>
  <c r="I377" s="1"/>
  <c r="I376" a="1"/>
  <c r="I376" s="1"/>
  <c r="I375" a="1"/>
  <c r="I375" s="1"/>
  <c r="I374" a="1"/>
  <c r="I374" s="1"/>
  <c r="I373" a="1"/>
  <c r="I373" s="1"/>
  <c r="I372" a="1"/>
  <c r="I372" s="1"/>
  <c r="I371" a="1"/>
  <c r="I371" s="1"/>
  <c r="I370" a="1"/>
  <c r="I370" s="1"/>
  <c r="I369" a="1"/>
  <c r="I369" s="1"/>
  <c r="I368" a="1"/>
  <c r="I368" s="1"/>
  <c r="I367" a="1"/>
  <c r="I367" s="1"/>
  <c r="I366" a="1"/>
  <c r="I366" s="1"/>
  <c r="I365" a="1"/>
  <c r="I365" s="1"/>
  <c r="I364" a="1"/>
  <c r="I364" s="1"/>
  <c r="I363" a="1"/>
  <c r="I363" s="1"/>
  <c r="I362" a="1"/>
  <c r="I362" s="1"/>
  <c r="I361" a="1"/>
  <c r="I361" s="1"/>
  <c r="I360" a="1"/>
  <c r="I360" s="1"/>
  <c r="I359" a="1"/>
  <c r="I359" s="1"/>
  <c r="I358" a="1"/>
  <c r="I358" s="1"/>
  <c r="I357" a="1"/>
  <c r="I357" s="1"/>
  <c r="I356" a="1"/>
  <c r="I356" s="1"/>
  <c r="I355" a="1"/>
  <c r="I355" s="1"/>
  <c r="I354" a="1"/>
  <c r="I354" s="1"/>
  <c r="I353" a="1"/>
  <c r="I353" s="1"/>
  <c r="I352" a="1"/>
  <c r="I352" s="1"/>
  <c r="I351" a="1"/>
  <c r="I351" s="1"/>
  <c r="I350" a="1"/>
  <c r="I350" s="1"/>
  <c r="I349" a="1"/>
  <c r="I349" s="1"/>
  <c r="I348" a="1"/>
  <c r="I348" s="1"/>
  <c r="I347" a="1"/>
  <c r="I347" s="1"/>
  <c r="I346" a="1"/>
  <c r="I346" s="1"/>
  <c r="I345" a="1"/>
  <c r="I345" s="1"/>
  <c r="I344" a="1"/>
  <c r="I344" s="1"/>
  <c r="I343" a="1"/>
  <c r="I343" s="1"/>
  <c r="I342" a="1"/>
  <c r="I342" s="1"/>
  <c r="I341" a="1"/>
  <c r="I341" s="1"/>
  <c r="I340" a="1"/>
  <c r="I340" s="1"/>
  <c r="I339" a="1"/>
  <c r="I339" s="1"/>
  <c r="I338" a="1"/>
  <c r="I338" s="1"/>
  <c r="I337" a="1"/>
  <c r="I337" s="1"/>
  <c r="I336" a="1"/>
  <c r="I336" s="1"/>
  <c r="I335" a="1"/>
  <c r="I335" s="1"/>
  <c r="I334" a="1"/>
  <c r="I334" s="1"/>
  <c r="I333" a="1"/>
  <c r="I333" s="1"/>
  <c r="I332" a="1"/>
  <c r="I332" s="1"/>
  <c r="I331" a="1"/>
  <c r="I331" s="1"/>
  <c r="I330" a="1"/>
  <c r="I330" s="1"/>
  <c r="I329" a="1"/>
  <c r="I329" s="1"/>
  <c r="I328" a="1"/>
  <c r="I328" s="1"/>
  <c r="I327" a="1"/>
  <c r="I327" s="1"/>
  <c r="I326" a="1"/>
  <c r="I326" s="1"/>
  <c r="I325" a="1"/>
  <c r="I325" s="1"/>
  <c r="I324" a="1"/>
  <c r="I324" s="1"/>
  <c r="I323" a="1"/>
  <c r="I323" s="1"/>
  <c r="I322" a="1"/>
  <c r="I322" s="1"/>
  <c r="I321" a="1"/>
  <c r="I321" s="1"/>
  <c r="I320" a="1"/>
  <c r="I320" s="1"/>
  <c r="I319" a="1"/>
  <c r="I319" s="1"/>
  <c r="I318" a="1"/>
  <c r="I318" s="1"/>
  <c r="I317" a="1"/>
  <c r="I317" s="1"/>
  <c r="I316" a="1"/>
  <c r="I316" s="1"/>
  <c r="I315" a="1"/>
  <c r="I315" s="1"/>
  <c r="I314" a="1"/>
  <c r="I314" s="1"/>
  <c r="I313" a="1"/>
  <c r="I313" s="1"/>
  <c r="I312" a="1"/>
  <c r="I312" s="1"/>
  <c r="I311" a="1"/>
  <c r="I311" s="1"/>
  <c r="I310" a="1"/>
  <c r="I310" s="1"/>
  <c r="I309" a="1"/>
  <c r="I309" s="1"/>
  <c r="I307" a="1"/>
  <c r="I307" s="1"/>
  <c r="I305" a="1"/>
  <c r="I305" s="1"/>
  <c r="I304" a="1"/>
  <c r="I304" s="1"/>
  <c r="I303" a="1"/>
  <c r="I303" s="1"/>
  <c r="I302" a="1"/>
  <c r="I302" s="1"/>
  <c r="I301" a="1"/>
  <c r="I301" s="1"/>
  <c r="I300" a="1"/>
  <c r="I300" s="1"/>
  <c r="I299" a="1"/>
  <c r="I299" s="1"/>
  <c r="I297" a="1"/>
  <c r="I297" s="1"/>
  <c r="I296" a="1"/>
  <c r="I296" s="1"/>
  <c r="I295" a="1"/>
  <c r="I295" s="1"/>
  <c r="I294" a="1"/>
  <c r="I294" s="1"/>
  <c r="I292" a="1"/>
  <c r="I292" s="1"/>
  <c r="I291" a="1"/>
  <c r="I291" s="1"/>
  <c r="I290" a="1"/>
  <c r="I290" s="1"/>
  <c r="I289" a="1"/>
  <c r="I289" s="1"/>
  <c r="I287" a="1"/>
  <c r="I287" s="1"/>
  <c r="I285" a="1"/>
  <c r="I285" s="1"/>
  <c r="I284" a="1"/>
  <c r="I284" s="1"/>
  <c r="I283" a="1"/>
  <c r="I283" s="1"/>
  <c r="I280" a="1"/>
  <c r="I280" s="1"/>
  <c r="I279" a="1"/>
  <c r="I279" s="1"/>
  <c r="I278" a="1"/>
  <c r="I278" s="1"/>
  <c r="I275" a="1"/>
  <c r="I275" s="1"/>
  <c r="I274" a="1"/>
  <c r="I274" s="1"/>
  <c r="I273" a="1"/>
  <c r="I273" s="1"/>
  <c r="I272" a="1"/>
  <c r="I272" s="1"/>
  <c r="I271" a="1"/>
  <c r="I271" s="1"/>
  <c r="I270" a="1"/>
  <c r="I270" s="1"/>
  <c r="I269" a="1"/>
  <c r="I269" s="1"/>
  <c r="I266" a="1"/>
  <c r="I266" s="1"/>
  <c r="I265" a="1"/>
  <c r="I265" s="1"/>
  <c r="I264" a="1"/>
  <c r="I264" s="1"/>
  <c r="I263" a="1"/>
  <c r="I263" s="1"/>
  <c r="I262" a="1"/>
  <c r="I262" s="1"/>
  <c r="I259" a="1"/>
  <c r="I259" s="1"/>
  <c r="I258" a="1"/>
  <c r="I258" s="1"/>
  <c r="I257" a="1"/>
  <c r="I257" s="1"/>
  <c r="I256" a="1"/>
  <c r="I256" s="1"/>
  <c r="I255" a="1"/>
  <c r="I255" s="1"/>
  <c r="I252" a="1"/>
  <c r="I252" s="1"/>
  <c r="I251" a="1"/>
  <c r="I251" s="1"/>
  <c r="I250" a="1"/>
  <c r="I250" s="1"/>
  <c r="I249" a="1"/>
  <c r="I249" s="1"/>
  <c r="I248" a="1"/>
  <c r="I248" s="1"/>
  <c r="I245" a="1"/>
  <c r="I245" s="1"/>
  <c r="I244" a="1"/>
  <c r="I244" s="1"/>
  <c r="I243" a="1"/>
  <c r="I243" s="1"/>
  <c r="I242" a="1"/>
  <c r="I242" s="1"/>
  <c r="I241" a="1"/>
  <c r="I241" s="1"/>
  <c r="I238" a="1"/>
  <c r="I238" s="1"/>
  <c r="I237" a="1"/>
  <c r="I237" s="1"/>
  <c r="I236" a="1"/>
  <c r="I236" s="1"/>
  <c r="I235" a="1"/>
  <c r="I235" s="1"/>
  <c r="I234" a="1"/>
  <c r="I234" s="1"/>
  <c r="I233" a="1"/>
  <c r="I233" s="1"/>
  <c r="I232" a="1"/>
  <c r="I232" s="1"/>
  <c r="I230" a="1"/>
  <c r="I230" s="1"/>
  <c r="I228" a="1"/>
  <c r="I228" s="1"/>
  <c r="I227" a="1"/>
  <c r="I227" s="1"/>
  <c r="I226" a="1"/>
  <c r="I226" s="1"/>
  <c r="I225" a="1"/>
  <c r="I225" s="1"/>
  <c r="I223" a="1"/>
  <c r="I223" s="1"/>
  <c r="I222" a="1"/>
  <c r="I222" s="1"/>
  <c r="I221" a="1"/>
  <c r="I221" s="1"/>
  <c r="I220" a="1"/>
  <c r="I220" s="1"/>
  <c r="I218" a="1"/>
  <c r="I218" s="1"/>
  <c r="I216" a="1"/>
  <c r="I216" s="1"/>
  <c r="I215" a="1"/>
  <c r="I215" s="1"/>
  <c r="I214" a="1"/>
  <c r="I214" s="1"/>
  <c r="I212" a="1"/>
  <c r="I212" s="1"/>
  <c r="I211" a="1"/>
  <c r="I211" s="1"/>
  <c r="I210" a="1"/>
  <c r="I210" s="1"/>
  <c r="I209" a="1"/>
  <c r="I209" s="1"/>
  <c r="I207" a="1"/>
  <c r="I207" s="1"/>
  <c r="I206" a="1"/>
  <c r="I206" s="1"/>
  <c r="I205" a="1"/>
  <c r="I205" s="1"/>
  <c r="I204" a="1"/>
  <c r="I204" s="1"/>
  <c r="I202" a="1"/>
  <c r="I202" s="1"/>
  <c r="I201" a="1"/>
  <c r="I201" s="1"/>
  <c r="I200" a="1"/>
  <c r="I200" s="1"/>
  <c r="I199" a="1"/>
  <c r="I199" s="1"/>
  <c r="I197" a="1"/>
  <c r="I197" s="1"/>
  <c r="I196" a="1"/>
  <c r="I196" s="1"/>
  <c r="I195" a="1"/>
  <c r="I195" s="1"/>
  <c r="I194" a="1"/>
  <c r="I194" s="1"/>
  <c r="I193" a="1"/>
  <c r="I193" s="1"/>
  <c r="I192" a="1"/>
  <c r="I192" s="1"/>
  <c r="I190" a="1"/>
  <c r="I190" s="1"/>
  <c r="I189" a="1"/>
  <c r="I189" s="1"/>
  <c r="I188" a="1"/>
  <c r="I188" s="1"/>
  <c r="I187" a="1"/>
  <c r="I187" s="1"/>
  <c r="I185" a="1"/>
  <c r="I185" s="1"/>
  <c r="I184" a="1"/>
  <c r="I184" s="1"/>
  <c r="I183" a="1"/>
  <c r="I183" s="1"/>
  <c r="I182" a="1"/>
  <c r="I182" s="1"/>
  <c r="I181" a="1"/>
  <c r="I181" s="1"/>
  <c r="I180" a="1"/>
  <c r="I180" s="1"/>
  <c r="I178" a="1"/>
  <c r="I178" s="1"/>
  <c r="I177" a="1"/>
  <c r="I177" s="1"/>
  <c r="I176" a="1"/>
  <c r="I176" s="1"/>
  <c r="I175" a="1"/>
  <c r="I175" s="1"/>
  <c r="I173" a="1"/>
  <c r="I173" s="1"/>
  <c r="I172" a="1"/>
  <c r="I172" s="1"/>
  <c r="I171" a="1"/>
  <c r="I171" s="1"/>
  <c r="I170" a="1"/>
  <c r="I170" s="1"/>
  <c r="I169" a="1"/>
  <c r="I169" s="1"/>
  <c r="I167" a="1"/>
  <c r="I167" s="1"/>
  <c r="I166" a="1"/>
  <c r="I166" s="1"/>
  <c r="I165" a="1"/>
  <c r="I165" s="1"/>
  <c r="I164" a="1"/>
  <c r="I164" s="1"/>
  <c r="I163" a="1"/>
  <c r="I163" s="1"/>
  <c r="I162" a="1"/>
  <c r="I162" s="1"/>
  <c r="I161" a="1"/>
  <c r="I161" s="1"/>
  <c r="I160" a="1"/>
  <c r="I160" s="1"/>
  <c r="I159" a="1"/>
  <c r="I159" s="1"/>
  <c r="I157" a="1"/>
  <c r="I157" s="1"/>
  <c r="I156" a="1"/>
  <c r="I156" s="1"/>
  <c r="I155" a="1"/>
  <c r="I155" s="1"/>
  <c r="I154" a="1"/>
  <c r="I154" s="1"/>
  <c r="I153" a="1"/>
  <c r="I153" s="1"/>
  <c r="I152" a="1"/>
  <c r="I152" s="1"/>
  <c r="I151" a="1"/>
  <c r="I151" s="1"/>
  <c r="I150" a="1"/>
  <c r="I150" s="1"/>
  <c r="I149" a="1"/>
  <c r="I149" s="1"/>
  <c r="I148" a="1"/>
  <c r="I148" s="1"/>
  <c r="I147" a="1"/>
  <c r="I147" s="1"/>
  <c r="I145" a="1"/>
  <c r="I145" s="1"/>
  <c r="I144" a="1"/>
  <c r="I144" s="1"/>
  <c r="I143" a="1"/>
  <c r="I143" s="1"/>
  <c r="I142" a="1"/>
  <c r="I142" s="1"/>
  <c r="I141" a="1"/>
  <c r="I141" s="1"/>
  <c r="I140" a="1"/>
  <c r="I140" s="1"/>
  <c r="I139" a="1"/>
  <c r="I139" s="1"/>
  <c r="I138" a="1"/>
  <c r="I138" s="1"/>
  <c r="I137" a="1"/>
  <c r="I137" s="1"/>
  <c r="I136" a="1"/>
  <c r="I136" s="1"/>
  <c r="I134" a="1"/>
  <c r="I134" s="1"/>
  <c r="I133" a="1"/>
  <c r="I133" s="1"/>
  <c r="I132" a="1"/>
  <c r="I132" s="1"/>
  <c r="I130" a="1"/>
  <c r="I130" s="1"/>
  <c r="I129" a="1"/>
  <c r="I129" s="1"/>
  <c r="I128" a="1"/>
  <c r="I128" s="1"/>
  <c r="I127" a="1"/>
  <c r="I127" s="1"/>
  <c r="I126" a="1"/>
  <c r="I126" s="1"/>
  <c r="I125" a="1"/>
  <c r="I125" s="1"/>
  <c r="I123" a="1"/>
  <c r="I123" s="1"/>
  <c r="I122" a="1"/>
  <c r="I122" s="1"/>
  <c r="I121" a="1"/>
  <c r="I121" s="1"/>
  <c r="I120" a="1"/>
  <c r="I120" s="1"/>
  <c r="I119" a="1"/>
  <c r="I119" s="1"/>
  <c r="I118" a="1"/>
  <c r="I118" s="1"/>
  <c r="I116" a="1"/>
  <c r="I116" s="1"/>
  <c r="I115" a="1"/>
  <c r="I115" s="1"/>
  <c r="I114" a="1"/>
  <c r="I114" s="1"/>
  <c r="I113" a="1"/>
  <c r="I113" s="1"/>
  <c r="I112" a="1"/>
  <c r="I112" s="1"/>
  <c r="I110" a="1"/>
  <c r="I110" s="1"/>
  <c r="I109" a="1"/>
  <c r="I109" s="1"/>
  <c r="I108" a="1"/>
  <c r="I108" s="1"/>
  <c r="I107" a="1"/>
  <c r="I107" s="1"/>
  <c r="I106" a="1"/>
  <c r="I106" s="1"/>
  <c r="I104" a="1"/>
  <c r="I104" s="1"/>
  <c r="I103" a="1"/>
  <c r="I103" s="1"/>
  <c r="I102" a="1"/>
  <c r="I102" s="1"/>
  <c r="I101" a="1"/>
  <c r="I101" s="1"/>
  <c r="I100" a="1"/>
  <c r="I100" s="1"/>
  <c r="I99" a="1"/>
  <c r="I99" s="1"/>
  <c r="I97" a="1"/>
  <c r="I97" s="1"/>
  <c r="I96" a="1"/>
  <c r="I96" s="1"/>
  <c r="I95" a="1"/>
  <c r="I95" s="1"/>
  <c r="I94" a="1"/>
  <c r="I94" s="1"/>
  <c r="I93" a="1"/>
  <c r="I93" s="1"/>
  <c r="I92" a="1"/>
  <c r="I92" s="1"/>
  <c r="I91" a="1"/>
  <c r="I91" s="1"/>
  <c r="I87" a="1"/>
  <c r="I87" s="1"/>
  <c r="I86" a="1"/>
  <c r="I86" s="1"/>
  <c r="I85" a="1"/>
  <c r="I85" s="1"/>
  <c r="I84" a="1"/>
  <c r="I84" s="1"/>
  <c r="I83" a="1"/>
  <c r="I83" s="1"/>
  <c r="I82" a="1"/>
  <c r="I82" s="1"/>
  <c r="I78" a="1"/>
  <c r="I78" s="1"/>
  <c r="I77" a="1"/>
  <c r="I77" s="1"/>
  <c r="I76" a="1"/>
  <c r="I76" s="1"/>
  <c r="I75" a="1"/>
  <c r="I75" s="1"/>
  <c r="I72" a="1"/>
  <c r="I72" s="1"/>
  <c r="I71" a="1"/>
  <c r="I71" s="1"/>
  <c r="I70" a="1"/>
  <c r="I70" s="1"/>
  <c r="I69" a="1"/>
  <c r="I69" s="1"/>
  <c r="I65" a="1"/>
  <c r="I65" s="1"/>
  <c r="I64" a="1"/>
  <c r="I64" s="1"/>
  <c r="I62" a="1"/>
  <c r="I62" s="1"/>
  <c r="I61" a="1"/>
  <c r="I61" s="1"/>
  <c r="I60" a="1"/>
  <c r="I60" s="1"/>
  <c r="I58" a="1"/>
  <c r="I58" s="1"/>
  <c r="I57" a="1"/>
  <c r="I57" s="1"/>
  <c r="I55" a="1"/>
  <c r="I55" s="1"/>
  <c r="I54" a="1"/>
  <c r="I54" s="1"/>
  <c r="I53" a="1"/>
  <c r="I53" s="1"/>
  <c r="I51" a="1"/>
  <c r="I51" s="1"/>
  <c r="I50" a="1"/>
  <c r="I50" s="1"/>
  <c r="I48" a="1"/>
  <c r="I48" s="1"/>
  <c r="I47" a="1"/>
  <c r="I47" s="1"/>
  <c r="I46" a="1"/>
  <c r="I46" s="1"/>
  <c r="I44" a="1"/>
  <c r="I44" s="1"/>
  <c r="I43" a="1"/>
  <c r="I43" s="1"/>
  <c r="I41" a="1"/>
  <c r="I41" s="1"/>
  <c r="I40" a="1"/>
  <c r="I40" s="1"/>
  <c r="I39" a="1"/>
  <c r="I39" s="1"/>
  <c r="I38" a="1"/>
  <c r="I38" s="1"/>
  <c r="I37" a="1"/>
  <c r="I37" s="1"/>
  <c r="I35" a="1"/>
  <c r="I35" s="1"/>
  <c r="I34" a="1"/>
  <c r="I34" s="1"/>
  <c r="I32" a="1"/>
  <c r="I32" s="1"/>
  <c r="I31" a="1"/>
  <c r="I31" s="1"/>
  <c r="I29" a="1"/>
  <c r="I29" s="1"/>
  <c r="I26" a="1"/>
  <c r="I26" s="1"/>
  <c r="I25" a="1"/>
  <c r="I25" s="1"/>
  <c r="I23" a="1"/>
  <c r="I23" s="1"/>
  <c r="I21" a="1"/>
  <c r="I21" s="1"/>
  <c r="I20" a="1"/>
  <c r="I20" s="1"/>
  <c r="I19" a="1"/>
  <c r="I19" s="1"/>
  <c r="I18" a="1"/>
  <c r="I18" s="1"/>
  <c r="I17" a="1"/>
  <c r="I17" s="1"/>
  <c r="I16" a="1"/>
  <c r="I16" s="1"/>
  <c r="I15" a="1"/>
  <c r="I15" s="1"/>
  <c r="I14" a="1"/>
  <c r="I14" s="1"/>
  <c r="I13" a="1"/>
  <c r="I13" s="1"/>
  <c r="I12" a="1"/>
  <c r="I12" s="1"/>
  <c r="I11" a="1"/>
  <c r="I11" s="1"/>
  <c r="I10" a="1"/>
  <c r="I10" s="1"/>
  <c r="I9" a="1"/>
  <c r="I9" s="1"/>
  <c r="I8" a="1"/>
  <c r="I8" s="1"/>
  <c r="I7" a="1"/>
  <c r="I7" s="1"/>
  <c r="I6" a="1"/>
  <c r="I6" s="1"/>
  <c r="I5" a="1"/>
  <c r="I5" s="1"/>
  <c r="I4" a="1"/>
  <c r="I4" s="1"/>
  <c r="I3" a="1"/>
  <c r="I3" s="1"/>
  <c r="P1250" l="1"/>
  <c r="P1246"/>
  <c r="P1242"/>
  <c r="P1238"/>
  <c r="P1234"/>
  <c r="P1230"/>
  <c r="P1226"/>
  <c r="P1222"/>
  <c r="P1218"/>
  <c r="P1214"/>
  <c r="P1210"/>
  <c r="W1210" s="1"/>
  <c r="P1247"/>
  <c r="P1243"/>
  <c r="P1235"/>
  <c r="P1227"/>
  <c r="P1219"/>
  <c r="P1215"/>
  <c r="P1252"/>
  <c r="P1248"/>
  <c r="P1244"/>
  <c r="P1240"/>
  <c r="P1236"/>
  <c r="P1232"/>
  <c r="P1228"/>
  <c r="P1224"/>
  <c r="P1220"/>
  <c r="P1216"/>
  <c r="P1212"/>
  <c r="P1251"/>
  <c r="P1239"/>
  <c r="P1231"/>
  <c r="P1223"/>
  <c r="P1211"/>
  <c r="P1249"/>
  <c r="P1245"/>
  <c r="P1241"/>
  <c r="P1237"/>
  <c r="P1233"/>
  <c r="P1229"/>
  <c r="P1225"/>
  <c r="P1221"/>
  <c r="P1217"/>
  <c r="P1213"/>
  <c r="N6307"/>
  <c r="O6307" s="1"/>
  <c r="N6295"/>
  <c r="O6295" s="1"/>
  <c r="N6279"/>
  <c r="O6279" s="1"/>
  <c r="N6267"/>
  <c r="O6267" s="1"/>
  <c r="N6255"/>
  <c r="O6255" s="1"/>
  <c r="N6239"/>
  <c r="O6239" s="1"/>
  <c r="N6227"/>
  <c r="O6227" s="1"/>
  <c r="N6215"/>
  <c r="O6215" s="1"/>
  <c r="N6203"/>
  <c r="O6203" s="1"/>
  <c r="N6187"/>
  <c r="O6187" s="1"/>
  <c r="N6175"/>
  <c r="O6175" s="1"/>
  <c r="N6155"/>
  <c r="O6155" s="1"/>
  <c r="N6143"/>
  <c r="O6143" s="1"/>
  <c r="N6131"/>
  <c r="O6131" s="1"/>
  <c r="N6115"/>
  <c r="O6115" s="1"/>
  <c r="N6103"/>
  <c r="O6103" s="1"/>
  <c r="N6091"/>
  <c r="O6091" s="1"/>
  <c r="N6079"/>
  <c r="O6079" s="1"/>
  <c r="N6067"/>
  <c r="O6067" s="1"/>
  <c r="N6051"/>
  <c r="O6051" s="1"/>
  <c r="N6043"/>
  <c r="O6043" s="1"/>
  <c r="N6027"/>
  <c r="O6027" s="1"/>
  <c r="N6011"/>
  <c r="O6011" s="1"/>
  <c r="N5995"/>
  <c r="O5995" s="1"/>
  <c r="N5983"/>
  <c r="O5983" s="1"/>
  <c r="N5971"/>
  <c r="O5971" s="1"/>
  <c r="N5959"/>
  <c r="O5959" s="1"/>
  <c r="N5943"/>
  <c r="O5943" s="1"/>
  <c r="N5931"/>
  <c r="O5931" s="1"/>
  <c r="N5923"/>
  <c r="O5923" s="1"/>
  <c r="N5911"/>
  <c r="O5911" s="1"/>
  <c r="N5899"/>
  <c r="O5899" s="1"/>
  <c r="N5883"/>
  <c r="O5883" s="1"/>
  <c r="N5871"/>
  <c r="O5871" s="1"/>
  <c r="N5859"/>
  <c r="O5859" s="1"/>
  <c r="N5843"/>
  <c r="O5843" s="1"/>
  <c r="N5831"/>
  <c r="O5831" s="1"/>
  <c r="N5811"/>
  <c r="O5811" s="1"/>
  <c r="N5799"/>
  <c r="O5799" s="1"/>
  <c r="N5787"/>
  <c r="O5787" s="1"/>
  <c r="N5779"/>
  <c r="O5779" s="1"/>
  <c r="N5763"/>
  <c r="O5763" s="1"/>
  <c r="N5755"/>
  <c r="O5755" s="1"/>
  <c r="N5739"/>
  <c r="O5739" s="1"/>
  <c r="N5723"/>
  <c r="O5723" s="1"/>
  <c r="N5711"/>
  <c r="O5711" s="1"/>
  <c r="N5699"/>
  <c r="O5699" s="1"/>
  <c r="N5687"/>
  <c r="O5687" s="1"/>
  <c r="N5671"/>
  <c r="O5671" s="1"/>
  <c r="N5659"/>
  <c r="O5659" s="1"/>
  <c r="N5647"/>
  <c r="O5647" s="1"/>
  <c r="N5631"/>
  <c r="O5631" s="1"/>
  <c r="N5615"/>
  <c r="O5615" s="1"/>
  <c r="N5603"/>
  <c r="O5603" s="1"/>
  <c r="N5587"/>
  <c r="O5587" s="1"/>
  <c r="N5575"/>
  <c r="O5575" s="1"/>
  <c r="N5563"/>
  <c r="O5563" s="1"/>
  <c r="N5547"/>
  <c r="O5547" s="1"/>
  <c r="N5535"/>
  <c r="O5535" s="1"/>
  <c r="N5519"/>
  <c r="O5519" s="1"/>
  <c r="N5507"/>
  <c r="O5507" s="1"/>
  <c r="N5495"/>
  <c r="O5495" s="1"/>
  <c r="N5479"/>
  <c r="O5479" s="1"/>
  <c r="N5467"/>
  <c r="O5467" s="1"/>
  <c r="N5455"/>
  <c r="O5455" s="1"/>
  <c r="N5439"/>
  <c r="O5439" s="1"/>
  <c r="N5427"/>
  <c r="O5427" s="1"/>
  <c r="N5415"/>
  <c r="O5415" s="1"/>
  <c r="N5399"/>
  <c r="O5399" s="1"/>
  <c r="N5387"/>
  <c r="O5387" s="1"/>
  <c r="N5375"/>
  <c r="O5375" s="1"/>
  <c r="N5363"/>
  <c r="O5363" s="1"/>
  <c r="N5347"/>
  <c r="O5347" s="1"/>
  <c r="N5335"/>
  <c r="O5335" s="1"/>
  <c r="N5323"/>
  <c r="O5323" s="1"/>
  <c r="N5307"/>
  <c r="O5307" s="1"/>
  <c r="N5295"/>
  <c r="O5295" s="1"/>
  <c r="N5283"/>
  <c r="O5283" s="1"/>
  <c r="N5271"/>
  <c r="O5271" s="1"/>
  <c r="N5255"/>
  <c r="O5255" s="1"/>
  <c r="N5243"/>
  <c r="O5243" s="1"/>
  <c r="N5227"/>
  <c r="O5227" s="1"/>
  <c r="N5215"/>
  <c r="O5215" s="1"/>
  <c r="N5203"/>
  <c r="O5203" s="1"/>
  <c r="N5187"/>
  <c r="O5187" s="1"/>
  <c r="N5175"/>
  <c r="O5175" s="1"/>
  <c r="N5159"/>
  <c r="O5159" s="1"/>
  <c r="N5147"/>
  <c r="O5147" s="1"/>
  <c r="N5135"/>
  <c r="O5135" s="1"/>
  <c r="N5123"/>
  <c r="O5123" s="1"/>
  <c r="N5111"/>
  <c r="O5111" s="1"/>
  <c r="N5095"/>
  <c r="O5095" s="1"/>
  <c r="N5083"/>
  <c r="O5083" s="1"/>
  <c r="N5051"/>
  <c r="O5051" s="1"/>
  <c r="N1031"/>
  <c r="O1031" s="1"/>
  <c r="N6315"/>
  <c r="O6315" s="1"/>
  <c r="N6303"/>
  <c r="O6303" s="1"/>
  <c r="N6287"/>
  <c r="O6287" s="1"/>
  <c r="N6275"/>
  <c r="O6275" s="1"/>
  <c r="N6263"/>
  <c r="O6263" s="1"/>
  <c r="N6251"/>
  <c r="O6251" s="1"/>
  <c r="N6235"/>
  <c r="O6235" s="1"/>
  <c r="N6223"/>
  <c r="O6223" s="1"/>
  <c r="N6207"/>
  <c r="O6207" s="1"/>
  <c r="N6195"/>
  <c r="O6195" s="1"/>
  <c r="N6183"/>
  <c r="O6183" s="1"/>
  <c r="N6167"/>
  <c r="O6167" s="1"/>
  <c r="N6159"/>
  <c r="O6159" s="1"/>
  <c r="N6147"/>
  <c r="O6147" s="1"/>
  <c r="N6127"/>
  <c r="O6127" s="1"/>
  <c r="N6119"/>
  <c r="O6119" s="1"/>
  <c r="N6107"/>
  <c r="O6107" s="1"/>
  <c r="N6087"/>
  <c r="O6087" s="1"/>
  <c r="N6075"/>
  <c r="O6075" s="1"/>
  <c r="N6063"/>
  <c r="O6063" s="1"/>
  <c r="N6047"/>
  <c r="O6047" s="1"/>
  <c r="N6039"/>
  <c r="O6039" s="1"/>
  <c r="N6023"/>
  <c r="O6023" s="1"/>
  <c r="N6015"/>
  <c r="O6015" s="1"/>
  <c r="N6003"/>
  <c r="O6003" s="1"/>
  <c r="N5991"/>
  <c r="O5991" s="1"/>
  <c r="N5975"/>
  <c r="O5975" s="1"/>
  <c r="N5963"/>
  <c r="O5963" s="1"/>
  <c r="N5951"/>
  <c r="O5951" s="1"/>
  <c r="N5939"/>
  <c r="O5939" s="1"/>
  <c r="N5919"/>
  <c r="O5919" s="1"/>
  <c r="N5907"/>
  <c r="O5907" s="1"/>
  <c r="N5895"/>
  <c r="O5895" s="1"/>
  <c r="N5879"/>
  <c r="O5879" s="1"/>
  <c r="N5867"/>
  <c r="O5867" s="1"/>
  <c r="N5855"/>
  <c r="O5855" s="1"/>
  <c r="N5839"/>
  <c r="O5839" s="1"/>
  <c r="N5827"/>
  <c r="O5827" s="1"/>
  <c r="N5815"/>
  <c r="O5815" s="1"/>
  <c r="N5803"/>
  <c r="O5803" s="1"/>
  <c r="N5791"/>
  <c r="O5791" s="1"/>
  <c r="N5775"/>
  <c r="O5775" s="1"/>
  <c r="N5759"/>
  <c r="O5759" s="1"/>
  <c r="N5747"/>
  <c r="O5747" s="1"/>
  <c r="N5735"/>
  <c r="O5735" s="1"/>
  <c r="N5719"/>
  <c r="O5719" s="1"/>
  <c r="N5707"/>
  <c r="O5707" s="1"/>
  <c r="N5695"/>
  <c r="O5695" s="1"/>
  <c r="N5679"/>
  <c r="O5679" s="1"/>
  <c r="N5667"/>
  <c r="O5667" s="1"/>
  <c r="N5655"/>
  <c r="O5655" s="1"/>
  <c r="N5639"/>
  <c r="O5639" s="1"/>
  <c r="N5627"/>
  <c r="O5627" s="1"/>
  <c r="N5619"/>
  <c r="O5619" s="1"/>
  <c r="N5607"/>
  <c r="O5607" s="1"/>
  <c r="N5595"/>
  <c r="O5595" s="1"/>
  <c r="N5583"/>
  <c r="O5583" s="1"/>
  <c r="N5571"/>
  <c r="O5571" s="1"/>
  <c r="N5555"/>
  <c r="O5555" s="1"/>
  <c r="N5543"/>
  <c r="O5543" s="1"/>
  <c r="N5527"/>
  <c r="O5527" s="1"/>
  <c r="N5515"/>
  <c r="O5515" s="1"/>
  <c r="N5499"/>
  <c r="O5499" s="1"/>
  <c r="N5487"/>
  <c r="O5487" s="1"/>
  <c r="N5475"/>
  <c r="O5475" s="1"/>
  <c r="N5463"/>
  <c r="O5463" s="1"/>
  <c r="N5447"/>
  <c r="O5447" s="1"/>
  <c r="N5435"/>
  <c r="O5435" s="1"/>
  <c r="N5423"/>
  <c r="O5423" s="1"/>
  <c r="N5407"/>
  <c r="O5407" s="1"/>
  <c r="N5395"/>
  <c r="O5395" s="1"/>
  <c r="N5383"/>
  <c r="O5383" s="1"/>
  <c r="N5371"/>
  <c r="O5371" s="1"/>
  <c r="N5355"/>
  <c r="O5355" s="1"/>
  <c r="N5343"/>
  <c r="O5343" s="1"/>
  <c r="N5331"/>
  <c r="O5331" s="1"/>
  <c r="N5315"/>
  <c r="O5315" s="1"/>
  <c r="N5303"/>
  <c r="O5303" s="1"/>
  <c r="N5291"/>
  <c r="O5291" s="1"/>
  <c r="N5275"/>
  <c r="O5275" s="1"/>
  <c r="N5263"/>
  <c r="O5263" s="1"/>
  <c r="N5251"/>
  <c r="O5251" s="1"/>
  <c r="N5235"/>
  <c r="O5235" s="1"/>
  <c r="N5223"/>
  <c r="O5223" s="1"/>
  <c r="N5211"/>
  <c r="O5211" s="1"/>
  <c r="N5195"/>
  <c r="O5195" s="1"/>
  <c r="N5183"/>
  <c r="O5183" s="1"/>
  <c r="N5167"/>
  <c r="O5167" s="1"/>
  <c r="N5155"/>
  <c r="O5155" s="1"/>
  <c r="N5143"/>
  <c r="O5143" s="1"/>
  <c r="N5131"/>
  <c r="O5131" s="1"/>
  <c r="N5115"/>
  <c r="O5115" s="1"/>
  <c r="N5103"/>
  <c r="O5103" s="1"/>
  <c r="N5091"/>
  <c r="O5091" s="1"/>
  <c r="N5075"/>
  <c r="O5075" s="1"/>
  <c r="N5067"/>
  <c r="O5067" s="1"/>
  <c r="N5059"/>
  <c r="O5059" s="1"/>
  <c r="N5047"/>
  <c r="O5047" s="1"/>
  <c r="N5039"/>
  <c r="O5039" s="1"/>
  <c r="N6311"/>
  <c r="O6311" s="1"/>
  <c r="N6299"/>
  <c r="O6299" s="1"/>
  <c r="N6291"/>
  <c r="O6291" s="1"/>
  <c r="N6283"/>
  <c r="O6283" s="1"/>
  <c r="N6271"/>
  <c r="O6271" s="1"/>
  <c r="N6259"/>
  <c r="O6259" s="1"/>
  <c r="N6247"/>
  <c r="O6247" s="1"/>
  <c r="N6243"/>
  <c r="O6243" s="1"/>
  <c r="N6231"/>
  <c r="O6231" s="1"/>
  <c r="N6219"/>
  <c r="O6219" s="1"/>
  <c r="N6211"/>
  <c r="O6211" s="1"/>
  <c r="N6199"/>
  <c r="O6199" s="1"/>
  <c r="N6191"/>
  <c r="O6191" s="1"/>
  <c r="N6179"/>
  <c r="O6179" s="1"/>
  <c r="N6171"/>
  <c r="O6171" s="1"/>
  <c r="N6163"/>
  <c r="O6163" s="1"/>
  <c r="N6151"/>
  <c r="O6151" s="1"/>
  <c r="N6139"/>
  <c r="O6139" s="1"/>
  <c r="N6135"/>
  <c r="O6135" s="1"/>
  <c r="N6123"/>
  <c r="O6123" s="1"/>
  <c r="N6111"/>
  <c r="O6111" s="1"/>
  <c r="N6099"/>
  <c r="O6099" s="1"/>
  <c r="N6095"/>
  <c r="O6095" s="1"/>
  <c r="N6083"/>
  <c r="O6083" s="1"/>
  <c r="N6071"/>
  <c r="O6071" s="1"/>
  <c r="N6059"/>
  <c r="O6059" s="1"/>
  <c r="N6055"/>
  <c r="O6055" s="1"/>
  <c r="N6035"/>
  <c r="O6035" s="1"/>
  <c r="N6031"/>
  <c r="O6031" s="1"/>
  <c r="N6019"/>
  <c r="O6019" s="1"/>
  <c r="N6007"/>
  <c r="O6007" s="1"/>
  <c r="N5999"/>
  <c r="O5999" s="1"/>
  <c r="N5987"/>
  <c r="O5987" s="1"/>
  <c r="N5979"/>
  <c r="O5979" s="1"/>
  <c r="N5967"/>
  <c r="O5967" s="1"/>
  <c r="N5955"/>
  <c r="O5955" s="1"/>
  <c r="N5947"/>
  <c r="O5947" s="1"/>
  <c r="N5935"/>
  <c r="O5935" s="1"/>
  <c r="N5927"/>
  <c r="O5927" s="1"/>
  <c r="N5915"/>
  <c r="O5915" s="1"/>
  <c r="N5903"/>
  <c r="O5903" s="1"/>
  <c r="N5891"/>
  <c r="O5891" s="1"/>
  <c r="N5887"/>
  <c r="O5887" s="1"/>
  <c r="N5875"/>
  <c r="O5875" s="1"/>
  <c r="N5863"/>
  <c r="O5863" s="1"/>
  <c r="N5851"/>
  <c r="O5851" s="1"/>
  <c r="N5847"/>
  <c r="O5847" s="1"/>
  <c r="N5835"/>
  <c r="O5835" s="1"/>
  <c r="N5823"/>
  <c r="O5823" s="1"/>
  <c r="N5819"/>
  <c r="O5819" s="1"/>
  <c r="N5807"/>
  <c r="O5807" s="1"/>
  <c r="N5795"/>
  <c r="O5795" s="1"/>
  <c r="N5783"/>
  <c r="O5783" s="1"/>
  <c r="N5771"/>
  <c r="O5771" s="1"/>
  <c r="N5767"/>
  <c r="O5767" s="1"/>
  <c r="N5751"/>
  <c r="O5751" s="1"/>
  <c r="N5743"/>
  <c r="O5743" s="1"/>
  <c r="N5731"/>
  <c r="O5731" s="1"/>
  <c r="N5727"/>
  <c r="O5727" s="1"/>
  <c r="N5715"/>
  <c r="O5715" s="1"/>
  <c r="N5703"/>
  <c r="O5703" s="1"/>
  <c r="N5691"/>
  <c r="O5691" s="1"/>
  <c r="N5683"/>
  <c r="O5683" s="1"/>
  <c r="N5675"/>
  <c r="O5675" s="1"/>
  <c r="N5663"/>
  <c r="O5663" s="1"/>
  <c r="N5651"/>
  <c r="O5651" s="1"/>
  <c r="N5643"/>
  <c r="O5643" s="1"/>
  <c r="N5635"/>
  <c r="O5635" s="1"/>
  <c r="N5623"/>
  <c r="O5623" s="1"/>
  <c r="N5611"/>
  <c r="O5611" s="1"/>
  <c r="N5599"/>
  <c r="O5599" s="1"/>
  <c r="N5591"/>
  <c r="O5591" s="1"/>
  <c r="N5579"/>
  <c r="O5579" s="1"/>
  <c r="N5567"/>
  <c r="O5567" s="1"/>
  <c r="N5559"/>
  <c r="O5559" s="1"/>
  <c r="N5551"/>
  <c r="O5551" s="1"/>
  <c r="N5539"/>
  <c r="O5539" s="1"/>
  <c r="N5531"/>
  <c r="O5531" s="1"/>
  <c r="N5523"/>
  <c r="O5523" s="1"/>
  <c r="N5511"/>
  <c r="O5511" s="1"/>
  <c r="N5503"/>
  <c r="O5503" s="1"/>
  <c r="N5491"/>
  <c r="O5491" s="1"/>
  <c r="N5483"/>
  <c r="O5483" s="1"/>
  <c r="N5471"/>
  <c r="O5471" s="1"/>
  <c r="N5459"/>
  <c r="O5459" s="1"/>
  <c r="N5451"/>
  <c r="O5451" s="1"/>
  <c r="N5443"/>
  <c r="O5443" s="1"/>
  <c r="N5431"/>
  <c r="O5431" s="1"/>
  <c r="N5419"/>
  <c r="O5419" s="1"/>
  <c r="N5411"/>
  <c r="O5411" s="1"/>
  <c r="N5403"/>
  <c r="O5403" s="1"/>
  <c r="N5391"/>
  <c r="O5391" s="1"/>
  <c r="N5379"/>
  <c r="O5379" s="1"/>
  <c r="N5367"/>
  <c r="O5367" s="1"/>
  <c r="N5359"/>
  <c r="O5359" s="1"/>
  <c r="N5351"/>
  <c r="O5351" s="1"/>
  <c r="N5339"/>
  <c r="O5339" s="1"/>
  <c r="N5327"/>
  <c r="O5327" s="1"/>
  <c r="N5319"/>
  <c r="O5319" s="1"/>
  <c r="N5311"/>
  <c r="O5311" s="1"/>
  <c r="N5299"/>
  <c r="O5299" s="1"/>
  <c r="N5287"/>
  <c r="O5287" s="1"/>
  <c r="N5279"/>
  <c r="O5279" s="1"/>
  <c r="N5267"/>
  <c r="O5267" s="1"/>
  <c r="N5259"/>
  <c r="O5259" s="1"/>
  <c r="N5247"/>
  <c r="O5247" s="1"/>
  <c r="N5239"/>
  <c r="O5239" s="1"/>
  <c r="N5231"/>
  <c r="O5231" s="1"/>
  <c r="N5219"/>
  <c r="O5219" s="1"/>
  <c r="N5207"/>
  <c r="O5207" s="1"/>
  <c r="N5199"/>
  <c r="O5199" s="1"/>
  <c r="N5191"/>
  <c r="O5191" s="1"/>
  <c r="N5179"/>
  <c r="O5179" s="1"/>
  <c r="N5171"/>
  <c r="O5171" s="1"/>
  <c r="N5163"/>
  <c r="O5163" s="1"/>
  <c r="N5151"/>
  <c r="O5151" s="1"/>
  <c r="N5139"/>
  <c r="O5139" s="1"/>
  <c r="N5127"/>
  <c r="O5127" s="1"/>
  <c r="N5119"/>
  <c r="O5119" s="1"/>
  <c r="N5107"/>
  <c r="O5107" s="1"/>
  <c r="N5099"/>
  <c r="O5099" s="1"/>
  <c r="N5087"/>
  <c r="O5087" s="1"/>
  <c r="N5079"/>
  <c r="O5079" s="1"/>
  <c r="N5071"/>
  <c r="O5071" s="1"/>
  <c r="N5063"/>
  <c r="O5063" s="1"/>
  <c r="N5055"/>
  <c r="O5055" s="1"/>
  <c r="N5043"/>
  <c r="O5043" s="1"/>
  <c r="N6314"/>
  <c r="O6314" s="1"/>
  <c r="N6310"/>
  <c r="O6310" s="1"/>
  <c r="N6306"/>
  <c r="O6306" s="1"/>
  <c r="N6302"/>
  <c r="O6302" s="1"/>
  <c r="N6298"/>
  <c r="O6298" s="1"/>
  <c r="N6294"/>
  <c r="O6294" s="1"/>
  <c r="N6290"/>
  <c r="O6290" s="1"/>
  <c r="N6286"/>
  <c r="O6286" s="1"/>
  <c r="N6282"/>
  <c r="O6282" s="1"/>
  <c r="N6278"/>
  <c r="O6278" s="1"/>
  <c r="N6274"/>
  <c r="O6274" s="1"/>
  <c r="N6270"/>
  <c r="O6270" s="1"/>
  <c r="N6266"/>
  <c r="O6266" s="1"/>
  <c r="N6262"/>
  <c r="O6262" s="1"/>
  <c r="N6258"/>
  <c r="O6258" s="1"/>
  <c r="N6254"/>
  <c r="O6254" s="1"/>
  <c r="N6250"/>
  <c r="O6250" s="1"/>
  <c r="N6246"/>
  <c r="O6246" s="1"/>
  <c r="N6242"/>
  <c r="O6242" s="1"/>
  <c r="N6238"/>
  <c r="O6238" s="1"/>
  <c r="N6234"/>
  <c r="O6234" s="1"/>
  <c r="N6230"/>
  <c r="O6230" s="1"/>
  <c r="N6226"/>
  <c r="O6226" s="1"/>
  <c r="N6222"/>
  <c r="O6222" s="1"/>
  <c r="N6218"/>
  <c r="O6218" s="1"/>
  <c r="N6214"/>
  <c r="O6214" s="1"/>
  <c r="N6210"/>
  <c r="O6210" s="1"/>
  <c r="N6206"/>
  <c r="O6206" s="1"/>
  <c r="N6202"/>
  <c r="O6202" s="1"/>
  <c r="N6198"/>
  <c r="O6198" s="1"/>
  <c r="N6194"/>
  <c r="O6194" s="1"/>
  <c r="N6190"/>
  <c r="O6190" s="1"/>
  <c r="N6186"/>
  <c r="O6186" s="1"/>
  <c r="N6182"/>
  <c r="O6182" s="1"/>
  <c r="N6178"/>
  <c r="O6178" s="1"/>
  <c r="N6174"/>
  <c r="O6174" s="1"/>
  <c r="N6170"/>
  <c r="O6170" s="1"/>
  <c r="N6166"/>
  <c r="O6166" s="1"/>
  <c r="N6162"/>
  <c r="O6162" s="1"/>
  <c r="N6158"/>
  <c r="O6158" s="1"/>
  <c r="N6154"/>
  <c r="O6154" s="1"/>
  <c r="N6150"/>
  <c r="O6150" s="1"/>
  <c r="N6146"/>
  <c r="O6146" s="1"/>
  <c r="N6142"/>
  <c r="O6142" s="1"/>
  <c r="N6138"/>
  <c r="O6138" s="1"/>
  <c r="N6134"/>
  <c r="O6134" s="1"/>
  <c r="N6130"/>
  <c r="O6130" s="1"/>
  <c r="N6126"/>
  <c r="O6126" s="1"/>
  <c r="N6122"/>
  <c r="O6122" s="1"/>
  <c r="N6118"/>
  <c r="O6118" s="1"/>
  <c r="N6114"/>
  <c r="O6114" s="1"/>
  <c r="N6110"/>
  <c r="O6110" s="1"/>
  <c r="N6106"/>
  <c r="O6106" s="1"/>
  <c r="N6102"/>
  <c r="O6102" s="1"/>
  <c r="N6098"/>
  <c r="O6098" s="1"/>
  <c r="N6094"/>
  <c r="O6094" s="1"/>
  <c r="N6090"/>
  <c r="O6090" s="1"/>
  <c r="N6086"/>
  <c r="O6086" s="1"/>
  <c r="N6082"/>
  <c r="O6082" s="1"/>
  <c r="N6078"/>
  <c r="O6078" s="1"/>
  <c r="N6074"/>
  <c r="O6074" s="1"/>
  <c r="N6070"/>
  <c r="O6070" s="1"/>
  <c r="N6066"/>
  <c r="O6066" s="1"/>
  <c r="N6062"/>
  <c r="O6062" s="1"/>
  <c r="N6058"/>
  <c r="O6058" s="1"/>
  <c r="N5027"/>
  <c r="O5027" s="1"/>
  <c r="N5019"/>
  <c r="O5019" s="1"/>
  <c r="N5011"/>
  <c r="O5011" s="1"/>
  <c r="N4999"/>
  <c r="O4999" s="1"/>
  <c r="N4991"/>
  <c r="O4991" s="1"/>
  <c r="N4983"/>
  <c r="O4983" s="1"/>
  <c r="N4971"/>
  <c r="O4971" s="1"/>
  <c r="N4959"/>
  <c r="O4959" s="1"/>
  <c r="N4951"/>
  <c r="O4951" s="1"/>
  <c r="N4943"/>
  <c r="O4943" s="1"/>
  <c r="N4935"/>
  <c r="O4935" s="1"/>
  <c r="N4923"/>
  <c r="O4923" s="1"/>
  <c r="N4915"/>
  <c r="O4915" s="1"/>
  <c r="N4907"/>
  <c r="O4907" s="1"/>
  <c r="N4895"/>
  <c r="O4895" s="1"/>
  <c r="N4887"/>
  <c r="O4887" s="1"/>
  <c r="N4879"/>
  <c r="O4879" s="1"/>
  <c r="N4867"/>
  <c r="O4867" s="1"/>
  <c r="N4859"/>
  <c r="O4859" s="1"/>
  <c r="N4847"/>
  <c r="O4847" s="1"/>
  <c r="N4839"/>
  <c r="O4839" s="1"/>
  <c r="N4831"/>
  <c r="O4831" s="1"/>
  <c r="N4819"/>
  <c r="O4819" s="1"/>
  <c r="N4811"/>
  <c r="O4811" s="1"/>
  <c r="N4799"/>
  <c r="O4799" s="1"/>
  <c r="N4791"/>
  <c r="O4791" s="1"/>
  <c r="N4783"/>
  <c r="O4783" s="1"/>
  <c r="N4775"/>
  <c r="O4775" s="1"/>
  <c r="N4763"/>
  <c r="O4763" s="1"/>
  <c r="N4755"/>
  <c r="O4755" s="1"/>
  <c r="N4743"/>
  <c r="O4743" s="1"/>
  <c r="N4735"/>
  <c r="O4735" s="1"/>
  <c r="N4727"/>
  <c r="O4727" s="1"/>
  <c r="N4715"/>
  <c r="O4715" s="1"/>
  <c r="N4707"/>
  <c r="O4707" s="1"/>
  <c r="N4699"/>
  <c r="O4699" s="1"/>
  <c r="N4687"/>
  <c r="O4687" s="1"/>
  <c r="N4679"/>
  <c r="O4679" s="1"/>
  <c r="N4671"/>
  <c r="O4671" s="1"/>
  <c r="N4659"/>
  <c r="O4659" s="1"/>
  <c r="N4651"/>
  <c r="O4651" s="1"/>
  <c r="N4639"/>
  <c r="O4639" s="1"/>
  <c r="N4631"/>
  <c r="O4631" s="1"/>
  <c r="N4623"/>
  <c r="O4623" s="1"/>
  <c r="N4615"/>
  <c r="O4615" s="1"/>
  <c r="N4603"/>
  <c r="O4603" s="1"/>
  <c r="N4595"/>
  <c r="O4595" s="1"/>
  <c r="N4587"/>
  <c r="O4587" s="1"/>
  <c r="N4575"/>
  <c r="O4575" s="1"/>
  <c r="N4567"/>
  <c r="O4567" s="1"/>
  <c r="N4559"/>
  <c r="O4559" s="1"/>
  <c r="N4547"/>
  <c r="O4547" s="1"/>
  <c r="N4539"/>
  <c r="O4539" s="1"/>
  <c r="N4531"/>
  <c r="O4531" s="1"/>
  <c r="N4519"/>
  <c r="O4519" s="1"/>
  <c r="N4511"/>
  <c r="O4511" s="1"/>
  <c r="N4503"/>
  <c r="O4503" s="1"/>
  <c r="N4495"/>
  <c r="O4495" s="1"/>
  <c r="N4483"/>
  <c r="O4483" s="1"/>
  <c r="N4475"/>
  <c r="O4475" s="1"/>
  <c r="N4463"/>
  <c r="O4463" s="1"/>
  <c r="N4455"/>
  <c r="O4455" s="1"/>
  <c r="N4447"/>
  <c r="O4447" s="1"/>
  <c r="N4435"/>
  <c r="O4435" s="1"/>
  <c r="N4427"/>
  <c r="O4427" s="1"/>
  <c r="N4419"/>
  <c r="O4419" s="1"/>
  <c r="N4407"/>
  <c r="O4407" s="1"/>
  <c r="N4399"/>
  <c r="O4399" s="1"/>
  <c r="N4391"/>
  <c r="O4391" s="1"/>
  <c r="N4379"/>
  <c r="O4379" s="1"/>
  <c r="N4371"/>
  <c r="O4371" s="1"/>
  <c r="N4363"/>
  <c r="O4363" s="1"/>
  <c r="N4351"/>
  <c r="O4351" s="1"/>
  <c r="N4343"/>
  <c r="O4343" s="1"/>
  <c r="N4335"/>
  <c r="O4335" s="1"/>
  <c r="N4327"/>
  <c r="O4327" s="1"/>
  <c r="N4315"/>
  <c r="O4315" s="1"/>
  <c r="N4307"/>
  <c r="O4307" s="1"/>
  <c r="N4299"/>
  <c r="O4299" s="1"/>
  <c r="N4287"/>
  <c r="O4287" s="1"/>
  <c r="N4279"/>
  <c r="O4279" s="1"/>
  <c r="N4271"/>
  <c r="O4271" s="1"/>
  <c r="N4263"/>
  <c r="O4263" s="1"/>
  <c r="N4251"/>
  <c r="O4251" s="1"/>
  <c r="N4243"/>
  <c r="O4243" s="1"/>
  <c r="N4235"/>
  <c r="O4235" s="1"/>
  <c r="N4223"/>
  <c r="O4223" s="1"/>
  <c r="N4215"/>
  <c r="O4215" s="1"/>
  <c r="N4207"/>
  <c r="O4207" s="1"/>
  <c r="N4195"/>
  <c r="O4195" s="1"/>
  <c r="N4187"/>
  <c r="O4187" s="1"/>
  <c r="N4179"/>
  <c r="O4179" s="1"/>
  <c r="N4171"/>
  <c r="O4171" s="1"/>
  <c r="N4159"/>
  <c r="O4159" s="1"/>
  <c r="N4151"/>
  <c r="O4151" s="1"/>
  <c r="N4143"/>
  <c r="O4143" s="1"/>
  <c r="N4131"/>
  <c r="O4131" s="1"/>
  <c r="N4119"/>
  <c r="O4119" s="1"/>
  <c r="N4111"/>
  <c r="O4111" s="1"/>
  <c r="N4103"/>
  <c r="O4103" s="1"/>
  <c r="N4091"/>
  <c r="O4091" s="1"/>
  <c r="N4083"/>
  <c r="O4083" s="1"/>
  <c r="N4071"/>
  <c r="O4071" s="1"/>
  <c r="N4063"/>
  <c r="O4063" s="1"/>
  <c r="N4055"/>
  <c r="O4055" s="1"/>
  <c r="N4047"/>
  <c r="O4047" s="1"/>
  <c r="N4035"/>
  <c r="O4035" s="1"/>
  <c r="N4023"/>
  <c r="O4023" s="1"/>
  <c r="N4015"/>
  <c r="O4015" s="1"/>
  <c r="N4007"/>
  <c r="O4007" s="1"/>
  <c r="N3999"/>
  <c r="O3999" s="1"/>
  <c r="N3987"/>
  <c r="O3987" s="1"/>
  <c r="N3979"/>
  <c r="O3979" s="1"/>
  <c r="N3971"/>
  <c r="O3971" s="1"/>
  <c r="N3959"/>
  <c r="O3959" s="1"/>
  <c r="N3947"/>
  <c r="O3947" s="1"/>
  <c r="N3935"/>
  <c r="O3935" s="1"/>
  <c r="N3927"/>
  <c r="O3927" s="1"/>
  <c r="N3919"/>
  <c r="O3919" s="1"/>
  <c r="N3907"/>
  <c r="O3907" s="1"/>
  <c r="N3899"/>
  <c r="O3899" s="1"/>
  <c r="N3891"/>
  <c r="O3891" s="1"/>
  <c r="N3879"/>
  <c r="O3879" s="1"/>
  <c r="N3871"/>
  <c r="O3871" s="1"/>
  <c r="N3859"/>
  <c r="O3859" s="1"/>
  <c r="N3851"/>
  <c r="O3851" s="1"/>
  <c r="N3839"/>
  <c r="O3839" s="1"/>
  <c r="N3831"/>
  <c r="O3831" s="1"/>
  <c r="N3823"/>
  <c r="O3823" s="1"/>
  <c r="N3811"/>
  <c r="O3811" s="1"/>
  <c r="N3799"/>
  <c r="O3799" s="1"/>
  <c r="N3791"/>
  <c r="O3791" s="1"/>
  <c r="N3779"/>
  <c r="O3779" s="1"/>
  <c r="N3771"/>
  <c r="O3771" s="1"/>
  <c r="N3759"/>
  <c r="O3759" s="1"/>
  <c r="N3755"/>
  <c r="O3755" s="1"/>
  <c r="N3743"/>
  <c r="O3743" s="1"/>
  <c r="N3731"/>
  <c r="O3731" s="1"/>
  <c r="N3723"/>
  <c r="O3723" s="1"/>
  <c r="N3715"/>
  <c r="O3715" s="1"/>
  <c r="N3703"/>
  <c r="O3703" s="1"/>
  <c r="N3691"/>
  <c r="O3691" s="1"/>
  <c r="N3683"/>
  <c r="O3683" s="1"/>
  <c r="N3675"/>
  <c r="O3675" s="1"/>
  <c r="N3667"/>
  <c r="O3667" s="1"/>
  <c r="N3655"/>
  <c r="O3655" s="1"/>
  <c r="N3647"/>
  <c r="O3647" s="1"/>
  <c r="N3635"/>
  <c r="O3635" s="1"/>
  <c r="N3627"/>
  <c r="O3627" s="1"/>
  <c r="N3615"/>
  <c r="O3615" s="1"/>
  <c r="N3607"/>
  <c r="O3607" s="1"/>
  <c r="N3599"/>
  <c r="O3599" s="1"/>
  <c r="N3587"/>
  <c r="O3587" s="1"/>
  <c r="N3579"/>
  <c r="O3579" s="1"/>
  <c r="N3571"/>
  <c r="O3571" s="1"/>
  <c r="N3559"/>
  <c r="O3559" s="1"/>
  <c r="N3555"/>
  <c r="O3555" s="1"/>
  <c r="N3543"/>
  <c r="O3543" s="1"/>
  <c r="N3535"/>
  <c r="O3535" s="1"/>
  <c r="N3523"/>
  <c r="O3523" s="1"/>
  <c r="N3515"/>
  <c r="O3515" s="1"/>
  <c r="N3507"/>
  <c r="O3507" s="1"/>
  <c r="N3499"/>
  <c r="O3499" s="1"/>
  <c r="N3487"/>
  <c r="O3487" s="1"/>
  <c r="N3475"/>
  <c r="O3475" s="1"/>
  <c r="N3467"/>
  <c r="O3467" s="1"/>
  <c r="N3459"/>
  <c r="O3459" s="1"/>
  <c r="N3447"/>
  <c r="O3447" s="1"/>
  <c r="N3439"/>
  <c r="O3439" s="1"/>
  <c r="N3427"/>
  <c r="O3427" s="1"/>
  <c r="N3419"/>
  <c r="O3419" s="1"/>
  <c r="N3411"/>
  <c r="O3411" s="1"/>
  <c r="N3403"/>
  <c r="O3403" s="1"/>
  <c r="N3391"/>
  <c r="O3391" s="1"/>
  <c r="N3383"/>
  <c r="O3383" s="1"/>
  <c r="N3375"/>
  <c r="O3375" s="1"/>
  <c r="N3363"/>
  <c r="O3363" s="1"/>
  <c r="N3355"/>
  <c r="O3355" s="1"/>
  <c r="N3347"/>
  <c r="O3347" s="1"/>
  <c r="N3335"/>
  <c r="O3335" s="1"/>
  <c r="N3331"/>
  <c r="O3331" s="1"/>
  <c r="N3323"/>
  <c r="O3323" s="1"/>
  <c r="N3311"/>
  <c r="O3311" s="1"/>
  <c r="N3303"/>
  <c r="O3303" s="1"/>
  <c r="N3295"/>
  <c r="O3295" s="1"/>
  <c r="N3283"/>
  <c r="O3283" s="1"/>
  <c r="N3275"/>
  <c r="O3275" s="1"/>
  <c r="N3267"/>
  <c r="O3267" s="1"/>
  <c r="N3251"/>
  <c r="O3251" s="1"/>
  <c r="N3243"/>
  <c r="O3243" s="1"/>
  <c r="N3235"/>
  <c r="O3235" s="1"/>
  <c r="N3227"/>
  <c r="O3227" s="1"/>
  <c r="N3215"/>
  <c r="O3215" s="1"/>
  <c r="N3207"/>
  <c r="O3207" s="1"/>
  <c r="N3195"/>
  <c r="O3195" s="1"/>
  <c r="N3187"/>
  <c r="O3187" s="1"/>
  <c r="N3179"/>
  <c r="O3179" s="1"/>
  <c r="N3167"/>
  <c r="O3167" s="1"/>
  <c r="N3159"/>
  <c r="O3159" s="1"/>
  <c r="N3151"/>
  <c r="O3151" s="1"/>
  <c r="N3139"/>
  <c r="O3139" s="1"/>
  <c r="N3131"/>
  <c r="O3131" s="1"/>
  <c r="N3123"/>
  <c r="O3123" s="1"/>
  <c r="N3115"/>
  <c r="O3115" s="1"/>
  <c r="N3103"/>
  <c r="O3103" s="1"/>
  <c r="N3095"/>
  <c r="O3095" s="1"/>
  <c r="N3087"/>
  <c r="O3087" s="1"/>
  <c r="N3075"/>
  <c r="O3075" s="1"/>
  <c r="N3067"/>
  <c r="O3067" s="1"/>
  <c r="N3055"/>
  <c r="O3055" s="1"/>
  <c r="N3047"/>
  <c r="O3047" s="1"/>
  <c r="N3035"/>
  <c r="O3035" s="1"/>
  <c r="N3027"/>
  <c r="O3027" s="1"/>
  <c r="N3019"/>
  <c r="O3019" s="1"/>
  <c r="N3007"/>
  <c r="O3007" s="1"/>
  <c r="N2999"/>
  <c r="O2999" s="1"/>
  <c r="N2991"/>
  <c r="O2991" s="1"/>
  <c r="N2979"/>
  <c r="O2979" s="1"/>
  <c r="N2971"/>
  <c r="O2971" s="1"/>
  <c r="N2959"/>
  <c r="O2959" s="1"/>
  <c r="N2951"/>
  <c r="O2951" s="1"/>
  <c r="N2943"/>
  <c r="O2943" s="1"/>
  <c r="N2931"/>
  <c r="O2931" s="1"/>
  <c r="N2923"/>
  <c r="O2923" s="1"/>
  <c r="N2915"/>
  <c r="O2915" s="1"/>
  <c r="N2907"/>
  <c r="O2907" s="1"/>
  <c r="N2895"/>
  <c r="O2895" s="1"/>
  <c r="N2887"/>
  <c r="O2887" s="1"/>
  <c r="N2875"/>
  <c r="O2875" s="1"/>
  <c r="N2867"/>
  <c r="O2867" s="1"/>
  <c r="N2859"/>
  <c r="O2859" s="1"/>
  <c r="N2851"/>
  <c r="O2851" s="1"/>
  <c r="N2839"/>
  <c r="O2839" s="1"/>
  <c r="N2831"/>
  <c r="O2831" s="1"/>
  <c r="N2823"/>
  <c r="O2823" s="1"/>
  <c r="N2815"/>
  <c r="O2815" s="1"/>
  <c r="N2803"/>
  <c r="O2803" s="1"/>
  <c r="N2795"/>
  <c r="O2795" s="1"/>
  <c r="N2787"/>
  <c r="O2787" s="1"/>
  <c r="N2779"/>
  <c r="O2779" s="1"/>
  <c r="N2767"/>
  <c r="O2767" s="1"/>
  <c r="N2759"/>
  <c r="O2759" s="1"/>
  <c r="N2747"/>
  <c r="O2747" s="1"/>
  <c r="N2739"/>
  <c r="O2739" s="1"/>
  <c r="N2727"/>
  <c r="O2727" s="1"/>
  <c r="N2719"/>
  <c r="O2719" s="1"/>
  <c r="N2711"/>
  <c r="O2711" s="1"/>
  <c r="N2699"/>
  <c r="O2699" s="1"/>
  <c r="N2691"/>
  <c r="O2691" s="1"/>
  <c r="N2683"/>
  <c r="O2683" s="1"/>
  <c r="N2675"/>
  <c r="O2675" s="1"/>
  <c r="N2663"/>
  <c r="O2663" s="1"/>
  <c r="N2655"/>
  <c r="O2655" s="1"/>
  <c r="N2647"/>
  <c r="O2647" s="1"/>
  <c r="N2635"/>
  <c r="O2635" s="1"/>
  <c r="N2627"/>
  <c r="O2627" s="1"/>
  <c r="N2615"/>
  <c r="O2615" s="1"/>
  <c r="N2607"/>
  <c r="O2607" s="1"/>
  <c r="N2599"/>
  <c r="O2599" s="1"/>
  <c r="N2587"/>
  <c r="O2587" s="1"/>
  <c r="N2579"/>
  <c r="O2579" s="1"/>
  <c r="N2567"/>
  <c r="O2567" s="1"/>
  <c r="N2559"/>
  <c r="O2559" s="1"/>
  <c r="N2547"/>
  <c r="O2547" s="1"/>
  <c r="N2539"/>
  <c r="O2539" s="1"/>
  <c r="N2531"/>
  <c r="O2531" s="1"/>
  <c r="N2523"/>
  <c r="O2523" s="1"/>
  <c r="N2511"/>
  <c r="O2511" s="1"/>
  <c r="N2503"/>
  <c r="O2503" s="1"/>
  <c r="N2495"/>
  <c r="O2495" s="1"/>
  <c r="N2483"/>
  <c r="O2483" s="1"/>
  <c r="N2475"/>
  <c r="O2475" s="1"/>
  <c r="N2463"/>
  <c r="O2463" s="1"/>
  <c r="N2455"/>
  <c r="O2455" s="1"/>
  <c r="N2447"/>
  <c r="O2447" s="1"/>
  <c r="N2439"/>
  <c r="O2439" s="1"/>
  <c r="N2427"/>
  <c r="O2427" s="1"/>
  <c r="N2419"/>
  <c r="O2419" s="1"/>
  <c r="N2411"/>
  <c r="O2411" s="1"/>
  <c r="N2399"/>
  <c r="O2399" s="1"/>
  <c r="N2391"/>
  <c r="O2391" s="1"/>
  <c r="N2383"/>
  <c r="O2383" s="1"/>
  <c r="N2371"/>
  <c r="O2371" s="1"/>
  <c r="N2363"/>
  <c r="O2363" s="1"/>
  <c r="N2355"/>
  <c r="O2355" s="1"/>
  <c r="N2343"/>
  <c r="O2343" s="1"/>
  <c r="N2335"/>
  <c r="O2335" s="1"/>
  <c r="N2327"/>
  <c r="O2327" s="1"/>
  <c r="N2315"/>
  <c r="O2315" s="1"/>
  <c r="N2307"/>
  <c r="O2307" s="1"/>
  <c r="N2295"/>
  <c r="O2295" s="1"/>
  <c r="N2291"/>
  <c r="O2291" s="1"/>
  <c r="N2279"/>
  <c r="O2279" s="1"/>
  <c r="N2271"/>
  <c r="O2271" s="1"/>
  <c r="N2263"/>
  <c r="O2263" s="1"/>
  <c r="N2251"/>
  <c r="O2251" s="1"/>
  <c r="N2243"/>
  <c r="O2243" s="1"/>
  <c r="N2231"/>
  <c r="O2231" s="1"/>
  <c r="N2227"/>
  <c r="O2227" s="1"/>
  <c r="N2219"/>
  <c r="O2219" s="1"/>
  <c r="N2215"/>
  <c r="O2215" s="1"/>
  <c r="N2203"/>
  <c r="O2203" s="1"/>
  <c r="N2199"/>
  <c r="O2199" s="1"/>
  <c r="N2187"/>
  <c r="O2187" s="1"/>
  <c r="N2175"/>
  <c r="O2175" s="1"/>
  <c r="N2167"/>
  <c r="O2167" s="1"/>
  <c r="N2159"/>
  <c r="O2159" s="1"/>
  <c r="N2147"/>
  <c r="O2147" s="1"/>
  <c r="N2139"/>
  <c r="O2139" s="1"/>
  <c r="N2131"/>
  <c r="O2131" s="1"/>
  <c r="N2127"/>
  <c r="O2127" s="1"/>
  <c r="N2115"/>
  <c r="O2115" s="1"/>
  <c r="N2103"/>
  <c r="O2103" s="1"/>
  <c r="N2095"/>
  <c r="O2095" s="1"/>
  <c r="N2087"/>
  <c r="O2087" s="1"/>
  <c r="N2075"/>
  <c r="O2075" s="1"/>
  <c r="N2067"/>
  <c r="O2067" s="1"/>
  <c r="N2059"/>
  <c r="O2059" s="1"/>
  <c r="N2051"/>
  <c r="O2051" s="1"/>
  <c r="N2039"/>
  <c r="O2039" s="1"/>
  <c r="N2023"/>
  <c r="O2023" s="1"/>
  <c r="N2015"/>
  <c r="O2015" s="1"/>
  <c r="N2011"/>
  <c r="O2011" s="1"/>
  <c r="N1999"/>
  <c r="O1999" s="1"/>
  <c r="N1991"/>
  <c r="O1991" s="1"/>
  <c r="N1983"/>
  <c r="O1983" s="1"/>
  <c r="N1979"/>
  <c r="O1979" s="1"/>
  <c r="N1963"/>
  <c r="O1963" s="1"/>
  <c r="N1955"/>
  <c r="O1955" s="1"/>
  <c r="N1943"/>
  <c r="O1943" s="1"/>
  <c r="N1935"/>
  <c r="O1935" s="1"/>
  <c r="N1923"/>
  <c r="O1923" s="1"/>
  <c r="N1911"/>
  <c r="O1911" s="1"/>
  <c r="N1903"/>
  <c r="O1903" s="1"/>
  <c r="N1899"/>
  <c r="O1899" s="1"/>
  <c r="N1887"/>
  <c r="O1887" s="1"/>
  <c r="N1879"/>
  <c r="O1879" s="1"/>
  <c r="N1871"/>
  <c r="O1871" s="1"/>
  <c r="N1863"/>
  <c r="O1863" s="1"/>
  <c r="N1855"/>
  <c r="O1855" s="1"/>
  <c r="N1839"/>
  <c r="O1839" s="1"/>
  <c r="N1835"/>
  <c r="O1835" s="1"/>
  <c r="N1819"/>
  <c r="O1819" s="1"/>
  <c r="N1815"/>
  <c r="O1815" s="1"/>
  <c r="N1811"/>
  <c r="O1811" s="1"/>
  <c r="N1807"/>
  <c r="O1807" s="1"/>
  <c r="N1783"/>
  <c r="O1783" s="1"/>
  <c r="N1779"/>
  <c r="O1779" s="1"/>
  <c r="N1767"/>
  <c r="O1767" s="1"/>
  <c r="N1759"/>
  <c r="O1759" s="1"/>
  <c r="N1747"/>
  <c r="O1747" s="1"/>
  <c r="N1735"/>
  <c r="O1735" s="1"/>
  <c r="N1723"/>
  <c r="O1723" s="1"/>
  <c r="N1711"/>
  <c r="O1711" s="1"/>
  <c r="N1707"/>
  <c r="O1707" s="1"/>
  <c r="N1691"/>
  <c r="O1691" s="1"/>
  <c r="N1687"/>
  <c r="O1687" s="1"/>
  <c r="N1679"/>
  <c r="O1679" s="1"/>
  <c r="N1667"/>
  <c r="O1667" s="1"/>
  <c r="N1655"/>
  <c r="O1655" s="1"/>
  <c r="N1643"/>
  <c r="O1643" s="1"/>
  <c r="N1635"/>
  <c r="O1635" s="1"/>
  <c r="N1623"/>
  <c r="O1623" s="1"/>
  <c r="N1615"/>
  <c r="O1615" s="1"/>
  <c r="N1611"/>
  <c r="O1611" s="1"/>
  <c r="N1607"/>
  <c r="O1607" s="1"/>
  <c r="N1587"/>
  <c r="O1587" s="1"/>
  <c r="N1583"/>
  <c r="O1583" s="1"/>
  <c r="N1563"/>
  <c r="O1563" s="1"/>
  <c r="N1559"/>
  <c r="O1559" s="1"/>
  <c r="N1551"/>
  <c r="O1551" s="1"/>
  <c r="N1547"/>
  <c r="O1547" s="1"/>
  <c r="N1531"/>
  <c r="O1531" s="1"/>
  <c r="N1527"/>
  <c r="O1527" s="1"/>
  <c r="N1515"/>
  <c r="O1515" s="1"/>
  <c r="N1507"/>
  <c r="O1507" s="1"/>
  <c r="N1503"/>
  <c r="O1503" s="1"/>
  <c r="N1491"/>
  <c r="O1491" s="1"/>
  <c r="N1483"/>
  <c r="O1483" s="1"/>
  <c r="N1475"/>
  <c r="O1475" s="1"/>
  <c r="N1471"/>
  <c r="O1471" s="1"/>
  <c r="N1467"/>
  <c r="O1467" s="1"/>
  <c r="N1463"/>
  <c r="O1463" s="1"/>
  <c r="N1459"/>
  <c r="O1459" s="1"/>
  <c r="N1451"/>
  <c r="O1451" s="1"/>
  <c r="N1447"/>
  <c r="O1447" s="1"/>
  <c r="N1443"/>
  <c r="O1443" s="1"/>
  <c r="N1439"/>
  <c r="O1439" s="1"/>
  <c r="N1435"/>
  <c r="O1435" s="1"/>
  <c r="N1431"/>
  <c r="O1431" s="1"/>
  <c r="N1427"/>
  <c r="O1427" s="1"/>
  <c r="N1423"/>
  <c r="O1423" s="1"/>
  <c r="N1419"/>
  <c r="O1419" s="1"/>
  <c r="N1415"/>
  <c r="O1415" s="1"/>
  <c r="N1411"/>
  <c r="O1411" s="1"/>
  <c r="N1407"/>
  <c r="O1407" s="1"/>
  <c r="N1403"/>
  <c r="O1403" s="1"/>
  <c r="N1399"/>
  <c r="O1399" s="1"/>
  <c r="N1395"/>
  <c r="O1395" s="1"/>
  <c r="N1391"/>
  <c r="O1391" s="1"/>
  <c r="N1387"/>
  <c r="O1387" s="1"/>
  <c r="N1383"/>
  <c r="O1383" s="1"/>
  <c r="N1379"/>
  <c r="O1379" s="1"/>
  <c r="N1375"/>
  <c r="O1375" s="1"/>
  <c r="N1371"/>
  <c r="O1371" s="1"/>
  <c r="N1367"/>
  <c r="O1367" s="1"/>
  <c r="N1363"/>
  <c r="O1363" s="1"/>
  <c r="N1359"/>
  <c r="O1359" s="1"/>
  <c r="N1355"/>
  <c r="O1355" s="1"/>
  <c r="N1351"/>
  <c r="O1351" s="1"/>
  <c r="N1347"/>
  <c r="O1347" s="1"/>
  <c r="N1343"/>
  <c r="O1343" s="1"/>
  <c r="N1339"/>
  <c r="O1339" s="1"/>
  <c r="N1335"/>
  <c r="O1335" s="1"/>
  <c r="N1331"/>
  <c r="O1331" s="1"/>
  <c r="N1327"/>
  <c r="O1327" s="1"/>
  <c r="N1323"/>
  <c r="O1323" s="1"/>
  <c r="N1319"/>
  <c r="O1319" s="1"/>
  <c r="N1315"/>
  <c r="O1315" s="1"/>
  <c r="N1311"/>
  <c r="O1311" s="1"/>
  <c r="N1307"/>
  <c r="O1307" s="1"/>
  <c r="N1303"/>
  <c r="O1303" s="1"/>
  <c r="N1299"/>
  <c r="O1299" s="1"/>
  <c r="N1295"/>
  <c r="O1295" s="1"/>
  <c r="N1291"/>
  <c r="O1291" s="1"/>
  <c r="N1287"/>
  <c r="O1287" s="1"/>
  <c r="N1283"/>
  <c r="O1283" s="1"/>
  <c r="N1279"/>
  <c r="O1279" s="1"/>
  <c r="N1275"/>
  <c r="O1275" s="1"/>
  <c r="N1271"/>
  <c r="O1271" s="1"/>
  <c r="N1267"/>
  <c r="O1267" s="1"/>
  <c r="N1263"/>
  <c r="O1263" s="1"/>
  <c r="N1259"/>
  <c r="O1259" s="1"/>
  <c r="N1255"/>
  <c r="O1255" s="1"/>
  <c r="N1251"/>
  <c r="O1251" s="1"/>
  <c r="N1247"/>
  <c r="O1247" s="1"/>
  <c r="N1243"/>
  <c r="O1243" s="1"/>
  <c r="N1239"/>
  <c r="O1239" s="1"/>
  <c r="N1235"/>
  <c r="O1235" s="1"/>
  <c r="N1231"/>
  <c r="O1231" s="1"/>
  <c r="N1227"/>
  <c r="O1227" s="1"/>
  <c r="N1223"/>
  <c r="O1223" s="1"/>
  <c r="N1219"/>
  <c r="O1219" s="1"/>
  <c r="N1215"/>
  <c r="O1215" s="1"/>
  <c r="N1211"/>
  <c r="O1211" s="1"/>
  <c r="N1207"/>
  <c r="O1207" s="1"/>
  <c r="N1203"/>
  <c r="O1203" s="1"/>
  <c r="N1199"/>
  <c r="O1199" s="1"/>
  <c r="N1195"/>
  <c r="O1195" s="1"/>
  <c r="N1191"/>
  <c r="O1191" s="1"/>
  <c r="N1187"/>
  <c r="O1187" s="1"/>
  <c r="N1183"/>
  <c r="O1183" s="1"/>
  <c r="N1179"/>
  <c r="O1179" s="1"/>
  <c r="N1175"/>
  <c r="O1175" s="1"/>
  <c r="N1171"/>
  <c r="O1171" s="1"/>
  <c r="N1167"/>
  <c r="O1167" s="1"/>
  <c r="N1163"/>
  <c r="O1163" s="1"/>
  <c r="N1159"/>
  <c r="O1159" s="1"/>
  <c r="N1155"/>
  <c r="O1155" s="1"/>
  <c r="N1151"/>
  <c r="O1151" s="1"/>
  <c r="N1147"/>
  <c r="O1147" s="1"/>
  <c r="N1143"/>
  <c r="O1143" s="1"/>
  <c r="N1139"/>
  <c r="O1139" s="1"/>
  <c r="N1135"/>
  <c r="O1135" s="1"/>
  <c r="N1131"/>
  <c r="O1131" s="1"/>
  <c r="N1127"/>
  <c r="O1127" s="1"/>
  <c r="N1123"/>
  <c r="O1123" s="1"/>
  <c r="N1119"/>
  <c r="O1119" s="1"/>
  <c r="N1115"/>
  <c r="O1115" s="1"/>
  <c r="N1111"/>
  <c r="O1111" s="1"/>
  <c r="N1107"/>
  <c r="O1107" s="1"/>
  <c r="N1103"/>
  <c r="O1103" s="1"/>
  <c r="N1099"/>
  <c r="O1099" s="1"/>
  <c r="N1095"/>
  <c r="O1095" s="1"/>
  <c r="N1091"/>
  <c r="O1091" s="1"/>
  <c r="N1087"/>
  <c r="O1087" s="1"/>
  <c r="N1083"/>
  <c r="O1083" s="1"/>
  <c r="N1079"/>
  <c r="O1079" s="1"/>
  <c r="N1075"/>
  <c r="O1075" s="1"/>
  <c r="N1071"/>
  <c r="O1071" s="1"/>
  <c r="N1067"/>
  <c r="O1067" s="1"/>
  <c r="N1063"/>
  <c r="O1063" s="1"/>
  <c r="N1059"/>
  <c r="O1059" s="1"/>
  <c r="N1055"/>
  <c r="O1055" s="1"/>
  <c r="N1051"/>
  <c r="O1051" s="1"/>
  <c r="N1047"/>
  <c r="O1047" s="1"/>
  <c r="N1043"/>
  <c r="O1043" s="1"/>
  <c r="N1039"/>
  <c r="O1039" s="1"/>
  <c r="N1035"/>
  <c r="O1035" s="1"/>
  <c r="N5035"/>
  <c r="O5035" s="1"/>
  <c r="N5031"/>
  <c r="O5031" s="1"/>
  <c r="N5023"/>
  <c r="O5023" s="1"/>
  <c r="N5015"/>
  <c r="O5015" s="1"/>
  <c r="N5007"/>
  <c r="O5007" s="1"/>
  <c r="N5003"/>
  <c r="O5003" s="1"/>
  <c r="N4995"/>
  <c r="O4995" s="1"/>
  <c r="N4987"/>
  <c r="O4987" s="1"/>
  <c r="N4979"/>
  <c r="O4979" s="1"/>
  <c r="N4975"/>
  <c r="O4975" s="1"/>
  <c r="N4967"/>
  <c r="O4967" s="1"/>
  <c r="N4963"/>
  <c r="O4963" s="1"/>
  <c r="N4955"/>
  <c r="O4955" s="1"/>
  <c r="N4947"/>
  <c r="O4947" s="1"/>
  <c r="N4939"/>
  <c r="O4939" s="1"/>
  <c r="N4931"/>
  <c r="O4931" s="1"/>
  <c r="N4927"/>
  <c r="O4927" s="1"/>
  <c r="N4919"/>
  <c r="O4919" s="1"/>
  <c r="N4911"/>
  <c r="O4911" s="1"/>
  <c r="N4903"/>
  <c r="O4903" s="1"/>
  <c r="N4899"/>
  <c r="O4899" s="1"/>
  <c r="N4891"/>
  <c r="O4891" s="1"/>
  <c r="N4883"/>
  <c r="O4883" s="1"/>
  <c r="N4875"/>
  <c r="O4875" s="1"/>
  <c r="N4871"/>
  <c r="O4871" s="1"/>
  <c r="N4863"/>
  <c r="O4863" s="1"/>
  <c r="N4855"/>
  <c r="O4855" s="1"/>
  <c r="N4851"/>
  <c r="O4851" s="1"/>
  <c r="N4843"/>
  <c r="O4843" s="1"/>
  <c r="N4835"/>
  <c r="O4835" s="1"/>
  <c r="N4827"/>
  <c r="O4827" s="1"/>
  <c r="N4823"/>
  <c r="O4823" s="1"/>
  <c r="N4815"/>
  <c r="O4815" s="1"/>
  <c r="N4807"/>
  <c r="O4807" s="1"/>
  <c r="N4803"/>
  <c r="O4803" s="1"/>
  <c r="N4795"/>
  <c r="O4795" s="1"/>
  <c r="N4787"/>
  <c r="O4787" s="1"/>
  <c r="N4779"/>
  <c r="O4779" s="1"/>
  <c r="N4771"/>
  <c r="O4771" s="1"/>
  <c r="N4767"/>
  <c r="O4767" s="1"/>
  <c r="N4759"/>
  <c r="O4759" s="1"/>
  <c r="N4751"/>
  <c r="O4751" s="1"/>
  <c r="N4747"/>
  <c r="O4747" s="1"/>
  <c r="N4739"/>
  <c r="O4739" s="1"/>
  <c r="N4731"/>
  <c r="O4731" s="1"/>
  <c r="N4723"/>
  <c r="O4723" s="1"/>
  <c r="N4719"/>
  <c r="O4719" s="1"/>
  <c r="N4711"/>
  <c r="O4711" s="1"/>
  <c r="N4703"/>
  <c r="O4703" s="1"/>
  <c r="N4695"/>
  <c r="O4695" s="1"/>
  <c r="N4691"/>
  <c r="O4691" s="1"/>
  <c r="N4683"/>
  <c r="O4683" s="1"/>
  <c r="N4675"/>
  <c r="O4675" s="1"/>
  <c r="N4667"/>
  <c r="O4667" s="1"/>
  <c r="N4663"/>
  <c r="O4663" s="1"/>
  <c r="N4655"/>
  <c r="O4655" s="1"/>
  <c r="N4647"/>
  <c r="O4647" s="1"/>
  <c r="N4643"/>
  <c r="O4643" s="1"/>
  <c r="N4635"/>
  <c r="O4635" s="1"/>
  <c r="N4627"/>
  <c r="O4627" s="1"/>
  <c r="N4619"/>
  <c r="O4619" s="1"/>
  <c r="N4611"/>
  <c r="O4611" s="1"/>
  <c r="N4607"/>
  <c r="O4607" s="1"/>
  <c r="N4599"/>
  <c r="O4599" s="1"/>
  <c r="N4591"/>
  <c r="O4591" s="1"/>
  <c r="N4583"/>
  <c r="O4583" s="1"/>
  <c r="N4579"/>
  <c r="O4579" s="1"/>
  <c r="N4571"/>
  <c r="O4571" s="1"/>
  <c r="N4563"/>
  <c r="O4563" s="1"/>
  <c r="N4555"/>
  <c r="O4555" s="1"/>
  <c r="N4551"/>
  <c r="O4551" s="1"/>
  <c r="N4543"/>
  <c r="O4543" s="1"/>
  <c r="N4535"/>
  <c r="O4535" s="1"/>
  <c r="N4527"/>
  <c r="O4527" s="1"/>
  <c r="N4523"/>
  <c r="O4523" s="1"/>
  <c r="N4515"/>
  <c r="O4515" s="1"/>
  <c r="N4507"/>
  <c r="O4507" s="1"/>
  <c r="N4499"/>
  <c r="O4499" s="1"/>
  <c r="N4491"/>
  <c r="O4491" s="1"/>
  <c r="N4487"/>
  <c r="O4487" s="1"/>
  <c r="N4479"/>
  <c r="O4479" s="1"/>
  <c r="N4471"/>
  <c r="O4471" s="1"/>
  <c r="N4467"/>
  <c r="O4467" s="1"/>
  <c r="N4459"/>
  <c r="O4459" s="1"/>
  <c r="N4451"/>
  <c r="O4451" s="1"/>
  <c r="N4443"/>
  <c r="O4443" s="1"/>
  <c r="N4439"/>
  <c r="O4439" s="1"/>
  <c r="N4431"/>
  <c r="O4431" s="1"/>
  <c r="N4423"/>
  <c r="O4423" s="1"/>
  <c r="N4415"/>
  <c r="O4415" s="1"/>
  <c r="N4411"/>
  <c r="O4411" s="1"/>
  <c r="N4403"/>
  <c r="O4403" s="1"/>
  <c r="N4395"/>
  <c r="O4395" s="1"/>
  <c r="N4387"/>
  <c r="O4387" s="1"/>
  <c r="N4383"/>
  <c r="O4383" s="1"/>
  <c r="N4375"/>
  <c r="O4375" s="1"/>
  <c r="N4367"/>
  <c r="O4367" s="1"/>
  <c r="N4359"/>
  <c r="O4359" s="1"/>
  <c r="N4355"/>
  <c r="O4355" s="1"/>
  <c r="N4347"/>
  <c r="O4347" s="1"/>
  <c r="N4339"/>
  <c r="O4339" s="1"/>
  <c r="N4331"/>
  <c r="O4331" s="1"/>
  <c r="N4323"/>
  <c r="O4323" s="1"/>
  <c r="N4319"/>
  <c r="O4319" s="1"/>
  <c r="N4311"/>
  <c r="O4311" s="1"/>
  <c r="N4303"/>
  <c r="O4303" s="1"/>
  <c r="N4295"/>
  <c r="O4295" s="1"/>
  <c r="N4291"/>
  <c r="O4291" s="1"/>
  <c r="N4283"/>
  <c r="O4283" s="1"/>
  <c r="N4275"/>
  <c r="O4275" s="1"/>
  <c r="N4267"/>
  <c r="O4267" s="1"/>
  <c r="N4259"/>
  <c r="O4259" s="1"/>
  <c r="N4255"/>
  <c r="O4255" s="1"/>
  <c r="N4247"/>
  <c r="O4247" s="1"/>
  <c r="N4239"/>
  <c r="O4239" s="1"/>
  <c r="N4231"/>
  <c r="O4231" s="1"/>
  <c r="N4227"/>
  <c r="O4227" s="1"/>
  <c r="N4219"/>
  <c r="O4219" s="1"/>
  <c r="N4211"/>
  <c r="O4211" s="1"/>
  <c r="N4203"/>
  <c r="O4203" s="1"/>
  <c r="N4199"/>
  <c r="O4199" s="1"/>
  <c r="N4191"/>
  <c r="O4191" s="1"/>
  <c r="N4183"/>
  <c r="O4183" s="1"/>
  <c r="N4175"/>
  <c r="O4175" s="1"/>
  <c r="N4167"/>
  <c r="O4167" s="1"/>
  <c r="N4163"/>
  <c r="O4163" s="1"/>
  <c r="N4155"/>
  <c r="O4155" s="1"/>
  <c r="N4147"/>
  <c r="O4147" s="1"/>
  <c r="N4139"/>
  <c r="O4139" s="1"/>
  <c r="N4135"/>
  <c r="O4135" s="1"/>
  <c r="N4127"/>
  <c r="O4127" s="1"/>
  <c r="N4123"/>
  <c r="O4123" s="1"/>
  <c r="N4115"/>
  <c r="O4115" s="1"/>
  <c r="N4107"/>
  <c r="O4107" s="1"/>
  <c r="N4099"/>
  <c r="O4099" s="1"/>
  <c r="N4095"/>
  <c r="O4095" s="1"/>
  <c r="N4087"/>
  <c r="O4087" s="1"/>
  <c r="N4079"/>
  <c r="O4079" s="1"/>
  <c r="N4075"/>
  <c r="O4075" s="1"/>
  <c r="N4067"/>
  <c r="O4067" s="1"/>
  <c r="N4059"/>
  <c r="O4059" s="1"/>
  <c r="N4051"/>
  <c r="O4051" s="1"/>
  <c r="N4043"/>
  <c r="O4043" s="1"/>
  <c r="N4039"/>
  <c r="O4039" s="1"/>
  <c r="N4031"/>
  <c r="O4031" s="1"/>
  <c r="N4027"/>
  <c r="O4027" s="1"/>
  <c r="N4019"/>
  <c r="O4019" s="1"/>
  <c r="N4011"/>
  <c r="O4011" s="1"/>
  <c r="N4003"/>
  <c r="O4003" s="1"/>
  <c r="N3995"/>
  <c r="O3995" s="1"/>
  <c r="N3991"/>
  <c r="O3991" s="1"/>
  <c r="N3983"/>
  <c r="O3983" s="1"/>
  <c r="N3975"/>
  <c r="O3975" s="1"/>
  <c r="N3967"/>
  <c r="O3967" s="1"/>
  <c r="N3963"/>
  <c r="O3963" s="1"/>
  <c r="N3955"/>
  <c r="O3955" s="1"/>
  <c r="N3951"/>
  <c r="O3951" s="1"/>
  <c r="N3943"/>
  <c r="O3943" s="1"/>
  <c r="N3939"/>
  <c r="O3939" s="1"/>
  <c r="N3931"/>
  <c r="O3931" s="1"/>
  <c r="N3923"/>
  <c r="O3923" s="1"/>
  <c r="N3915"/>
  <c r="O3915" s="1"/>
  <c r="N3911"/>
  <c r="O3911" s="1"/>
  <c r="N3903"/>
  <c r="O3903" s="1"/>
  <c r="N3895"/>
  <c r="O3895" s="1"/>
  <c r="N3887"/>
  <c r="O3887" s="1"/>
  <c r="N3883"/>
  <c r="O3883" s="1"/>
  <c r="N3875"/>
  <c r="O3875" s="1"/>
  <c r="N3867"/>
  <c r="O3867" s="1"/>
  <c r="N3863"/>
  <c r="O3863" s="1"/>
  <c r="N3855"/>
  <c r="O3855" s="1"/>
  <c r="N3847"/>
  <c r="O3847" s="1"/>
  <c r="N3843"/>
  <c r="O3843" s="1"/>
  <c r="N3835"/>
  <c r="O3835" s="1"/>
  <c r="N3827"/>
  <c r="O3827" s="1"/>
  <c r="N3819"/>
  <c r="O3819" s="1"/>
  <c r="N3815"/>
  <c r="O3815" s="1"/>
  <c r="N3807"/>
  <c r="O3807" s="1"/>
  <c r="N3803"/>
  <c r="O3803" s="1"/>
  <c r="N3795"/>
  <c r="O3795" s="1"/>
  <c r="N3787"/>
  <c r="O3787" s="1"/>
  <c r="N3783"/>
  <c r="O3783" s="1"/>
  <c r="N3775"/>
  <c r="O3775" s="1"/>
  <c r="N3767"/>
  <c r="O3767" s="1"/>
  <c r="N3763"/>
  <c r="O3763" s="1"/>
  <c r="N3751"/>
  <c r="O3751" s="1"/>
  <c r="N3747"/>
  <c r="O3747" s="1"/>
  <c r="N3739"/>
  <c r="O3739" s="1"/>
  <c r="N3735"/>
  <c r="O3735" s="1"/>
  <c r="N3727"/>
  <c r="O3727" s="1"/>
  <c r="N3719"/>
  <c r="O3719" s="1"/>
  <c r="N3711"/>
  <c r="O3711" s="1"/>
  <c r="N3707"/>
  <c r="O3707" s="1"/>
  <c r="N3699"/>
  <c r="O3699" s="1"/>
  <c r="N3695"/>
  <c r="O3695" s="1"/>
  <c r="N3687"/>
  <c r="O3687" s="1"/>
  <c r="N3679"/>
  <c r="O3679" s="1"/>
  <c r="N3671"/>
  <c r="O3671" s="1"/>
  <c r="N3663"/>
  <c r="O3663" s="1"/>
  <c r="N3659"/>
  <c r="O3659" s="1"/>
  <c r="N3651"/>
  <c r="O3651" s="1"/>
  <c r="N3643"/>
  <c r="O3643" s="1"/>
  <c r="N3639"/>
  <c r="O3639" s="1"/>
  <c r="N3631"/>
  <c r="O3631" s="1"/>
  <c r="N3623"/>
  <c r="O3623" s="1"/>
  <c r="N3619"/>
  <c r="O3619" s="1"/>
  <c r="N3611"/>
  <c r="O3611" s="1"/>
  <c r="N3603"/>
  <c r="O3603" s="1"/>
  <c r="N3595"/>
  <c r="O3595" s="1"/>
  <c r="N3591"/>
  <c r="O3591" s="1"/>
  <c r="N3583"/>
  <c r="O3583" s="1"/>
  <c r="N3575"/>
  <c r="O3575" s="1"/>
  <c r="N3567"/>
  <c r="O3567" s="1"/>
  <c r="N3563"/>
  <c r="O3563" s="1"/>
  <c r="N3551"/>
  <c r="O3551" s="1"/>
  <c r="N3547"/>
  <c r="O3547" s="1"/>
  <c r="N3539"/>
  <c r="O3539" s="1"/>
  <c r="N3531"/>
  <c r="O3531" s="1"/>
  <c r="N3527"/>
  <c r="O3527" s="1"/>
  <c r="N3519"/>
  <c r="O3519" s="1"/>
  <c r="N3511"/>
  <c r="O3511" s="1"/>
  <c r="N3503"/>
  <c r="O3503" s="1"/>
  <c r="N3495"/>
  <c r="O3495" s="1"/>
  <c r="N3491"/>
  <c r="O3491" s="1"/>
  <c r="N3483"/>
  <c r="O3483" s="1"/>
  <c r="N3479"/>
  <c r="O3479" s="1"/>
  <c r="N3471"/>
  <c r="O3471" s="1"/>
  <c r="N3463"/>
  <c r="O3463" s="1"/>
  <c r="N3455"/>
  <c r="O3455" s="1"/>
  <c r="N3451"/>
  <c r="O3451" s="1"/>
  <c r="N3443"/>
  <c r="O3443" s="1"/>
  <c r="N3435"/>
  <c r="O3435" s="1"/>
  <c r="N3431"/>
  <c r="O3431" s="1"/>
  <c r="N3423"/>
  <c r="O3423" s="1"/>
  <c r="N3415"/>
  <c r="O3415" s="1"/>
  <c r="N3407"/>
  <c r="O3407" s="1"/>
  <c r="N3399"/>
  <c r="O3399" s="1"/>
  <c r="N3395"/>
  <c r="O3395" s="1"/>
  <c r="N3387"/>
  <c r="O3387" s="1"/>
  <c r="N3379"/>
  <c r="O3379" s="1"/>
  <c r="N3371"/>
  <c r="O3371" s="1"/>
  <c r="N3367"/>
  <c r="O3367" s="1"/>
  <c r="N3359"/>
  <c r="O3359" s="1"/>
  <c r="N3351"/>
  <c r="O3351" s="1"/>
  <c r="N3343"/>
  <c r="O3343" s="1"/>
  <c r="N3339"/>
  <c r="O3339" s="1"/>
  <c r="N3327"/>
  <c r="O3327" s="1"/>
  <c r="N3319"/>
  <c r="O3319" s="1"/>
  <c r="N3315"/>
  <c r="O3315" s="1"/>
  <c r="N3307"/>
  <c r="O3307" s="1"/>
  <c r="N3299"/>
  <c r="O3299" s="1"/>
  <c r="N3291"/>
  <c r="O3291" s="1"/>
  <c r="N3287"/>
  <c r="O3287" s="1"/>
  <c r="N3279"/>
  <c r="O3279" s="1"/>
  <c r="N3271"/>
  <c r="O3271" s="1"/>
  <c r="N3263"/>
  <c r="O3263" s="1"/>
  <c r="N3259"/>
  <c r="O3259" s="1"/>
  <c r="N3255"/>
  <c r="O3255" s="1"/>
  <c r="N3247"/>
  <c r="O3247" s="1"/>
  <c r="N3239"/>
  <c r="O3239" s="1"/>
  <c r="N3231"/>
  <c r="O3231" s="1"/>
  <c r="N3223"/>
  <c r="O3223" s="1"/>
  <c r="N3219"/>
  <c r="O3219" s="1"/>
  <c r="N3211"/>
  <c r="O3211" s="1"/>
  <c r="N3203"/>
  <c r="O3203" s="1"/>
  <c r="N3199"/>
  <c r="O3199" s="1"/>
  <c r="N3191"/>
  <c r="O3191" s="1"/>
  <c r="N3183"/>
  <c r="O3183" s="1"/>
  <c r="N3175"/>
  <c r="O3175" s="1"/>
  <c r="N3171"/>
  <c r="O3171" s="1"/>
  <c r="N3163"/>
  <c r="O3163" s="1"/>
  <c r="N3155"/>
  <c r="O3155" s="1"/>
  <c r="N3147"/>
  <c r="O3147" s="1"/>
  <c r="N3143"/>
  <c r="O3143" s="1"/>
  <c r="N3135"/>
  <c r="O3135" s="1"/>
  <c r="N3127"/>
  <c r="O3127" s="1"/>
  <c r="N3119"/>
  <c r="O3119" s="1"/>
  <c r="N3111"/>
  <c r="O3111" s="1"/>
  <c r="N3107"/>
  <c r="O3107" s="1"/>
  <c r="N3099"/>
  <c r="O3099" s="1"/>
  <c r="N3091"/>
  <c r="O3091" s="1"/>
  <c r="N3083"/>
  <c r="O3083" s="1"/>
  <c r="N3079"/>
  <c r="O3079" s="1"/>
  <c r="N3071"/>
  <c r="O3071" s="1"/>
  <c r="N3063"/>
  <c r="O3063" s="1"/>
  <c r="N3059"/>
  <c r="O3059" s="1"/>
  <c r="N3051"/>
  <c r="O3051" s="1"/>
  <c r="N3043"/>
  <c r="O3043" s="1"/>
  <c r="N3039"/>
  <c r="O3039" s="1"/>
  <c r="N3031"/>
  <c r="O3031" s="1"/>
  <c r="N3023"/>
  <c r="O3023" s="1"/>
  <c r="N3015"/>
  <c r="O3015" s="1"/>
  <c r="N3011"/>
  <c r="O3011" s="1"/>
  <c r="N3003"/>
  <c r="O3003" s="1"/>
  <c r="N2995"/>
  <c r="O2995" s="1"/>
  <c r="N2987"/>
  <c r="O2987" s="1"/>
  <c r="N2983"/>
  <c r="O2983" s="1"/>
  <c r="N2975"/>
  <c r="O2975" s="1"/>
  <c r="N2967"/>
  <c r="O2967" s="1"/>
  <c r="N2963"/>
  <c r="O2963" s="1"/>
  <c r="N2955"/>
  <c r="O2955" s="1"/>
  <c r="N2947"/>
  <c r="O2947" s="1"/>
  <c r="N2939"/>
  <c r="O2939" s="1"/>
  <c r="N2935"/>
  <c r="O2935" s="1"/>
  <c r="N2927"/>
  <c r="O2927" s="1"/>
  <c r="N2919"/>
  <c r="O2919" s="1"/>
  <c r="N2911"/>
  <c r="O2911" s="1"/>
  <c r="N2903"/>
  <c r="O2903" s="1"/>
  <c r="N2899"/>
  <c r="O2899" s="1"/>
  <c r="N2891"/>
  <c r="O2891" s="1"/>
  <c r="N2883"/>
  <c r="O2883" s="1"/>
  <c r="N2879"/>
  <c r="O2879" s="1"/>
  <c r="N2871"/>
  <c r="O2871" s="1"/>
  <c r="N2863"/>
  <c r="O2863" s="1"/>
  <c r="N2855"/>
  <c r="O2855" s="1"/>
  <c r="N2847"/>
  <c r="O2847" s="1"/>
  <c r="N2843"/>
  <c r="O2843" s="1"/>
  <c r="N2835"/>
  <c r="O2835" s="1"/>
  <c r="N2827"/>
  <c r="O2827" s="1"/>
  <c r="N2819"/>
  <c r="O2819" s="1"/>
  <c r="N2811"/>
  <c r="O2811" s="1"/>
  <c r="N2807"/>
  <c r="O2807" s="1"/>
  <c r="N2799"/>
  <c r="O2799" s="1"/>
  <c r="N2791"/>
  <c r="O2791" s="1"/>
  <c r="N2783"/>
  <c r="O2783" s="1"/>
  <c r="N2775"/>
  <c r="O2775" s="1"/>
  <c r="N2771"/>
  <c r="O2771" s="1"/>
  <c r="N2763"/>
  <c r="O2763" s="1"/>
  <c r="N2755"/>
  <c r="O2755" s="1"/>
  <c r="N2751"/>
  <c r="O2751" s="1"/>
  <c r="N2743"/>
  <c r="O2743" s="1"/>
  <c r="N2735"/>
  <c r="O2735" s="1"/>
  <c r="N2731"/>
  <c r="O2731" s="1"/>
  <c r="N2723"/>
  <c r="O2723" s="1"/>
  <c r="N2715"/>
  <c r="O2715" s="1"/>
  <c r="N2707"/>
  <c r="O2707" s="1"/>
  <c r="N2703"/>
  <c r="O2703" s="1"/>
  <c r="N2695"/>
  <c r="O2695" s="1"/>
  <c r="N2687"/>
  <c r="O2687" s="1"/>
  <c r="N2679"/>
  <c r="O2679" s="1"/>
  <c r="N2671"/>
  <c r="O2671" s="1"/>
  <c r="N2667"/>
  <c r="O2667" s="1"/>
  <c r="N2659"/>
  <c r="O2659" s="1"/>
  <c r="N2651"/>
  <c r="O2651" s="1"/>
  <c r="N2643"/>
  <c r="O2643" s="1"/>
  <c r="N2639"/>
  <c r="O2639" s="1"/>
  <c r="N2631"/>
  <c r="O2631" s="1"/>
  <c r="N2623"/>
  <c r="O2623" s="1"/>
  <c r="N2619"/>
  <c r="O2619" s="1"/>
  <c r="N2611"/>
  <c r="O2611" s="1"/>
  <c r="N2603"/>
  <c r="O2603" s="1"/>
  <c r="N2595"/>
  <c r="O2595" s="1"/>
  <c r="N2591"/>
  <c r="O2591" s="1"/>
  <c r="N2583"/>
  <c r="O2583" s="1"/>
  <c r="N2575"/>
  <c r="O2575" s="1"/>
  <c r="N2571"/>
  <c r="O2571" s="1"/>
  <c r="N2563"/>
  <c r="O2563" s="1"/>
  <c r="N2555"/>
  <c r="O2555" s="1"/>
  <c r="N2551"/>
  <c r="O2551" s="1"/>
  <c r="N2543"/>
  <c r="O2543" s="1"/>
  <c r="N2535"/>
  <c r="O2535" s="1"/>
  <c r="N2527"/>
  <c r="O2527" s="1"/>
  <c r="N2519"/>
  <c r="O2519" s="1"/>
  <c r="N2515"/>
  <c r="O2515" s="1"/>
  <c r="N2507"/>
  <c r="O2507" s="1"/>
  <c r="N2499"/>
  <c r="O2499" s="1"/>
  <c r="N2491"/>
  <c r="O2491" s="1"/>
  <c r="N2487"/>
  <c r="O2487" s="1"/>
  <c r="N2479"/>
  <c r="O2479" s="1"/>
  <c r="N2471"/>
  <c r="O2471" s="1"/>
  <c r="N2467"/>
  <c r="O2467" s="1"/>
  <c r="N2459"/>
  <c r="O2459" s="1"/>
  <c r="N2451"/>
  <c r="O2451" s="1"/>
  <c r="N2443"/>
  <c r="O2443" s="1"/>
  <c r="N2435"/>
  <c r="O2435" s="1"/>
  <c r="N2431"/>
  <c r="O2431" s="1"/>
  <c r="N2423"/>
  <c r="O2423" s="1"/>
  <c r="N2415"/>
  <c r="O2415" s="1"/>
  <c r="N2407"/>
  <c r="O2407" s="1"/>
  <c r="N2403"/>
  <c r="O2403" s="1"/>
  <c r="N2395"/>
  <c r="O2395" s="1"/>
  <c r="N2387"/>
  <c r="O2387" s="1"/>
  <c r="N2379"/>
  <c r="O2379" s="1"/>
  <c r="N2375"/>
  <c r="O2375" s="1"/>
  <c r="N2367"/>
  <c r="O2367" s="1"/>
  <c r="N2359"/>
  <c r="O2359" s="1"/>
  <c r="N2351"/>
  <c r="O2351" s="1"/>
  <c r="N2347"/>
  <c r="O2347" s="1"/>
  <c r="N2339"/>
  <c r="O2339" s="1"/>
  <c r="N2331"/>
  <c r="O2331" s="1"/>
  <c r="N2323"/>
  <c r="O2323" s="1"/>
  <c r="N2319"/>
  <c r="O2319" s="1"/>
  <c r="N2311"/>
  <c r="O2311" s="1"/>
  <c r="N2303"/>
  <c r="O2303" s="1"/>
  <c r="N2299"/>
  <c r="O2299" s="1"/>
  <c r="N2287"/>
  <c r="O2287" s="1"/>
  <c r="N2283"/>
  <c r="O2283" s="1"/>
  <c r="N2275"/>
  <c r="O2275" s="1"/>
  <c r="N2267"/>
  <c r="O2267" s="1"/>
  <c r="N2259"/>
  <c r="O2259" s="1"/>
  <c r="N2255"/>
  <c r="O2255" s="1"/>
  <c r="N2247"/>
  <c r="O2247" s="1"/>
  <c r="N2239"/>
  <c r="O2239" s="1"/>
  <c r="N2235"/>
  <c r="O2235" s="1"/>
  <c r="N2223"/>
  <c r="O2223" s="1"/>
  <c r="N2211"/>
  <c r="O2211" s="1"/>
  <c r="N2207"/>
  <c r="O2207" s="1"/>
  <c r="N2195"/>
  <c r="O2195" s="1"/>
  <c r="N2191"/>
  <c r="O2191" s="1"/>
  <c r="N2183"/>
  <c r="O2183" s="1"/>
  <c r="N2179"/>
  <c r="O2179" s="1"/>
  <c r="N2171"/>
  <c r="O2171" s="1"/>
  <c r="N2163"/>
  <c r="O2163" s="1"/>
  <c r="N2155"/>
  <c r="O2155" s="1"/>
  <c r="N2151"/>
  <c r="O2151" s="1"/>
  <c r="N2143"/>
  <c r="O2143" s="1"/>
  <c r="N2135"/>
  <c r="O2135" s="1"/>
  <c r="N2123"/>
  <c r="O2123" s="1"/>
  <c r="N2119"/>
  <c r="O2119" s="1"/>
  <c r="N2111"/>
  <c r="O2111" s="1"/>
  <c r="N2107"/>
  <c r="O2107" s="1"/>
  <c r="N2099"/>
  <c r="O2099" s="1"/>
  <c r="N2091"/>
  <c r="O2091" s="1"/>
  <c r="N2083"/>
  <c r="O2083" s="1"/>
  <c r="N2079"/>
  <c r="O2079" s="1"/>
  <c r="N2071"/>
  <c r="O2071" s="1"/>
  <c r="N2063"/>
  <c r="O2063" s="1"/>
  <c r="N2055"/>
  <c r="O2055" s="1"/>
  <c r="N2047"/>
  <c r="O2047" s="1"/>
  <c r="N2043"/>
  <c r="O2043" s="1"/>
  <c r="N2035"/>
  <c r="O2035" s="1"/>
  <c r="N2031"/>
  <c r="O2031" s="1"/>
  <c r="N2027"/>
  <c r="O2027" s="1"/>
  <c r="N2019"/>
  <c r="O2019" s="1"/>
  <c r="N2007"/>
  <c r="O2007" s="1"/>
  <c r="N2003"/>
  <c r="O2003" s="1"/>
  <c r="N1995"/>
  <c r="O1995" s="1"/>
  <c r="N1987"/>
  <c r="O1987" s="1"/>
  <c r="N1975"/>
  <c r="O1975" s="1"/>
  <c r="N1971"/>
  <c r="O1971" s="1"/>
  <c r="N1967"/>
  <c r="O1967" s="1"/>
  <c r="N1959"/>
  <c r="O1959" s="1"/>
  <c r="N1951"/>
  <c r="O1951" s="1"/>
  <c r="N1947"/>
  <c r="O1947" s="1"/>
  <c r="N1939"/>
  <c r="O1939" s="1"/>
  <c r="N1931"/>
  <c r="O1931" s="1"/>
  <c r="N1927"/>
  <c r="O1927" s="1"/>
  <c r="N1919"/>
  <c r="O1919" s="1"/>
  <c r="N1915"/>
  <c r="O1915" s="1"/>
  <c r="N1907"/>
  <c r="O1907" s="1"/>
  <c r="N1895"/>
  <c r="O1895" s="1"/>
  <c r="N1891"/>
  <c r="O1891" s="1"/>
  <c r="N1883"/>
  <c r="O1883" s="1"/>
  <c r="N1875"/>
  <c r="O1875" s="1"/>
  <c r="N1867"/>
  <c r="O1867" s="1"/>
  <c r="N1859"/>
  <c r="O1859" s="1"/>
  <c r="N1851"/>
  <c r="O1851" s="1"/>
  <c r="N1847"/>
  <c r="O1847" s="1"/>
  <c r="N1843"/>
  <c r="O1843" s="1"/>
  <c r="N1831"/>
  <c r="O1831" s="1"/>
  <c r="N1827"/>
  <c r="O1827" s="1"/>
  <c r="N1823"/>
  <c r="O1823" s="1"/>
  <c r="N1803"/>
  <c r="O1803" s="1"/>
  <c r="N1799"/>
  <c r="O1799" s="1"/>
  <c r="N1795"/>
  <c r="O1795" s="1"/>
  <c r="N1791"/>
  <c r="O1791" s="1"/>
  <c r="N1787"/>
  <c r="O1787" s="1"/>
  <c r="N1775"/>
  <c r="O1775" s="1"/>
  <c r="N1771"/>
  <c r="O1771" s="1"/>
  <c r="N1763"/>
  <c r="O1763" s="1"/>
  <c r="N1755"/>
  <c r="O1755" s="1"/>
  <c r="N1751"/>
  <c r="O1751" s="1"/>
  <c r="N1743"/>
  <c r="O1743" s="1"/>
  <c r="N1739"/>
  <c r="O1739" s="1"/>
  <c r="N1731"/>
  <c r="O1731" s="1"/>
  <c r="N1727"/>
  <c r="O1727" s="1"/>
  <c r="N1719"/>
  <c r="O1719" s="1"/>
  <c r="N1715"/>
  <c r="O1715" s="1"/>
  <c r="N1703"/>
  <c r="O1703" s="1"/>
  <c r="N1699"/>
  <c r="O1699" s="1"/>
  <c r="N1695"/>
  <c r="O1695" s="1"/>
  <c r="N1683"/>
  <c r="O1683" s="1"/>
  <c r="N1675"/>
  <c r="O1675" s="1"/>
  <c r="N1671"/>
  <c r="O1671" s="1"/>
  <c r="N1663"/>
  <c r="O1663" s="1"/>
  <c r="N1659"/>
  <c r="O1659" s="1"/>
  <c r="N1651"/>
  <c r="O1651" s="1"/>
  <c r="N1647"/>
  <c r="O1647" s="1"/>
  <c r="N1639"/>
  <c r="O1639" s="1"/>
  <c r="N1631"/>
  <c r="O1631" s="1"/>
  <c r="N1627"/>
  <c r="O1627" s="1"/>
  <c r="N1619"/>
  <c r="O1619" s="1"/>
  <c r="N1603"/>
  <c r="O1603" s="1"/>
  <c r="N1599"/>
  <c r="O1599" s="1"/>
  <c r="N1595"/>
  <c r="O1595" s="1"/>
  <c r="N1591"/>
  <c r="O1591" s="1"/>
  <c r="N1579"/>
  <c r="O1579" s="1"/>
  <c r="N1575"/>
  <c r="O1575" s="1"/>
  <c r="N1571"/>
  <c r="O1571" s="1"/>
  <c r="N1567"/>
  <c r="O1567" s="1"/>
  <c r="N1555"/>
  <c r="O1555" s="1"/>
  <c r="N1543"/>
  <c r="O1543" s="1"/>
  <c r="N1539"/>
  <c r="O1539" s="1"/>
  <c r="N1535"/>
  <c r="O1535" s="1"/>
  <c r="N1523"/>
  <c r="O1523" s="1"/>
  <c r="N1519"/>
  <c r="O1519" s="1"/>
  <c r="N1511"/>
  <c r="O1511" s="1"/>
  <c r="N1499"/>
  <c r="O1499" s="1"/>
  <c r="N1495"/>
  <c r="O1495" s="1"/>
  <c r="N1487"/>
  <c r="O1487" s="1"/>
  <c r="N1479"/>
  <c r="O1479" s="1"/>
  <c r="N1455"/>
  <c r="O1455" s="1"/>
  <c r="N6054"/>
  <c r="O6054" s="1"/>
  <c r="N6050"/>
  <c r="O6050" s="1"/>
  <c r="N6046"/>
  <c r="O6046" s="1"/>
  <c r="N6042"/>
  <c r="O6042" s="1"/>
  <c r="N6038"/>
  <c r="O6038" s="1"/>
  <c r="N6034"/>
  <c r="O6034" s="1"/>
  <c r="N6030"/>
  <c r="O6030" s="1"/>
  <c r="N6026"/>
  <c r="O6026" s="1"/>
  <c r="N6022"/>
  <c r="O6022" s="1"/>
  <c r="N6018"/>
  <c r="O6018" s="1"/>
  <c r="N6014"/>
  <c r="O6014" s="1"/>
  <c r="N6010"/>
  <c r="O6010" s="1"/>
  <c r="N6006"/>
  <c r="O6006" s="1"/>
  <c r="N6002"/>
  <c r="O6002" s="1"/>
  <c r="N5998"/>
  <c r="O5998" s="1"/>
  <c r="N5994"/>
  <c r="O5994" s="1"/>
  <c r="N5990"/>
  <c r="O5990" s="1"/>
  <c r="N5986"/>
  <c r="O5986" s="1"/>
  <c r="N5982"/>
  <c r="O5982" s="1"/>
  <c r="N5978"/>
  <c r="O5978" s="1"/>
  <c r="N5974"/>
  <c r="O5974" s="1"/>
  <c r="N5970"/>
  <c r="O5970" s="1"/>
  <c r="N5966"/>
  <c r="O5966" s="1"/>
  <c r="N5962"/>
  <c r="O5962" s="1"/>
  <c r="N5958"/>
  <c r="O5958" s="1"/>
  <c r="N5954"/>
  <c r="O5954" s="1"/>
  <c r="N5950"/>
  <c r="O5950" s="1"/>
  <c r="N5946"/>
  <c r="O5946" s="1"/>
  <c r="N5942"/>
  <c r="O5942" s="1"/>
  <c r="N5938"/>
  <c r="O5938" s="1"/>
  <c r="N5934"/>
  <c r="O5934" s="1"/>
  <c r="N5930"/>
  <c r="O5930" s="1"/>
  <c r="N5926"/>
  <c r="O5926" s="1"/>
  <c r="N5922"/>
  <c r="O5922" s="1"/>
  <c r="N5918"/>
  <c r="O5918" s="1"/>
  <c r="N5914"/>
  <c r="O5914" s="1"/>
  <c r="N5910"/>
  <c r="O5910" s="1"/>
  <c r="N5906"/>
  <c r="O5906" s="1"/>
  <c r="N5902"/>
  <c r="O5902" s="1"/>
  <c r="N5898"/>
  <c r="O5898" s="1"/>
  <c r="N5894"/>
  <c r="O5894" s="1"/>
  <c r="N5890"/>
  <c r="O5890" s="1"/>
  <c r="N5886"/>
  <c r="O5886" s="1"/>
  <c r="N5882"/>
  <c r="O5882" s="1"/>
  <c r="N5878"/>
  <c r="O5878" s="1"/>
  <c r="N5874"/>
  <c r="O5874" s="1"/>
  <c r="N5870"/>
  <c r="O5870" s="1"/>
  <c r="N5866"/>
  <c r="O5866" s="1"/>
  <c r="N5862"/>
  <c r="O5862" s="1"/>
  <c r="N5858"/>
  <c r="O5858" s="1"/>
  <c r="N5854"/>
  <c r="O5854" s="1"/>
  <c r="N5850"/>
  <c r="O5850" s="1"/>
  <c r="N5846"/>
  <c r="O5846" s="1"/>
  <c r="N5842"/>
  <c r="O5842" s="1"/>
  <c r="N5838"/>
  <c r="O5838" s="1"/>
  <c r="N5834"/>
  <c r="O5834" s="1"/>
  <c r="N5830"/>
  <c r="O5830" s="1"/>
  <c r="N5826"/>
  <c r="O5826" s="1"/>
  <c r="N5822"/>
  <c r="O5822" s="1"/>
  <c r="N5818"/>
  <c r="O5818" s="1"/>
  <c r="N5814"/>
  <c r="O5814" s="1"/>
  <c r="N5810"/>
  <c r="O5810" s="1"/>
  <c r="N5806"/>
  <c r="O5806" s="1"/>
  <c r="N5802"/>
  <c r="O5802" s="1"/>
  <c r="N5798"/>
  <c r="O5798" s="1"/>
  <c r="N5794"/>
  <c r="O5794" s="1"/>
  <c r="N5790"/>
  <c r="O5790" s="1"/>
  <c r="N5786"/>
  <c r="O5786" s="1"/>
  <c r="N5782"/>
  <c r="O5782" s="1"/>
  <c r="N5778"/>
  <c r="O5778" s="1"/>
  <c r="N5774"/>
  <c r="O5774" s="1"/>
  <c r="N5770"/>
  <c r="O5770" s="1"/>
  <c r="N5766"/>
  <c r="O5766" s="1"/>
  <c r="N5762"/>
  <c r="O5762" s="1"/>
  <c r="N5758"/>
  <c r="O5758" s="1"/>
  <c r="N5754"/>
  <c r="O5754" s="1"/>
  <c r="N5750"/>
  <c r="O5750" s="1"/>
  <c r="N5746"/>
  <c r="O5746" s="1"/>
  <c r="N5742"/>
  <c r="O5742" s="1"/>
  <c r="N5738"/>
  <c r="O5738" s="1"/>
  <c r="N5734"/>
  <c r="O5734" s="1"/>
  <c r="N5730"/>
  <c r="O5730" s="1"/>
  <c r="N5726"/>
  <c r="O5726" s="1"/>
  <c r="N5722"/>
  <c r="O5722" s="1"/>
  <c r="N5718"/>
  <c r="O5718" s="1"/>
  <c r="N5714"/>
  <c r="O5714" s="1"/>
  <c r="N5710"/>
  <c r="O5710" s="1"/>
  <c r="N5706"/>
  <c r="O5706" s="1"/>
  <c r="N5702"/>
  <c r="O5702" s="1"/>
  <c r="N5698"/>
  <c r="O5698" s="1"/>
  <c r="N5694"/>
  <c r="O5694" s="1"/>
  <c r="N5690"/>
  <c r="O5690" s="1"/>
  <c r="N5686"/>
  <c r="O5686" s="1"/>
  <c r="N5682"/>
  <c r="O5682" s="1"/>
  <c r="N5678"/>
  <c r="O5678" s="1"/>
  <c r="N5674"/>
  <c r="O5674" s="1"/>
  <c r="N5670"/>
  <c r="O5670" s="1"/>
  <c r="N5666"/>
  <c r="O5666" s="1"/>
  <c r="N5662"/>
  <c r="O5662" s="1"/>
  <c r="N5658"/>
  <c r="O5658" s="1"/>
  <c r="N5654"/>
  <c r="O5654" s="1"/>
  <c r="N5650"/>
  <c r="O5650" s="1"/>
  <c r="N5646"/>
  <c r="O5646" s="1"/>
  <c r="N5642"/>
  <c r="O5642" s="1"/>
  <c r="N5638"/>
  <c r="O5638" s="1"/>
  <c r="N5634"/>
  <c r="O5634" s="1"/>
  <c r="N5630"/>
  <c r="O5630" s="1"/>
  <c r="N5626"/>
  <c r="O5626" s="1"/>
  <c r="N5622"/>
  <c r="O5622" s="1"/>
  <c r="N5618"/>
  <c r="O5618" s="1"/>
  <c r="N5614"/>
  <c r="O5614" s="1"/>
  <c r="N5610"/>
  <c r="O5610" s="1"/>
  <c r="N5606"/>
  <c r="O5606" s="1"/>
  <c r="N5602"/>
  <c r="O5602" s="1"/>
  <c r="N5598"/>
  <c r="O5598" s="1"/>
  <c r="N5594"/>
  <c r="O5594" s="1"/>
  <c r="N5590"/>
  <c r="O5590" s="1"/>
  <c r="N5586"/>
  <c r="O5586" s="1"/>
  <c r="N5582"/>
  <c r="O5582" s="1"/>
  <c r="N5578"/>
  <c r="O5578" s="1"/>
  <c r="N5574"/>
  <c r="O5574" s="1"/>
  <c r="N5570"/>
  <c r="O5570" s="1"/>
  <c r="N5566"/>
  <c r="O5566" s="1"/>
  <c r="N5562"/>
  <c r="O5562" s="1"/>
  <c r="N5558"/>
  <c r="O5558" s="1"/>
  <c r="N5554"/>
  <c r="O5554" s="1"/>
  <c r="N5550"/>
  <c r="O5550" s="1"/>
  <c r="N5546"/>
  <c r="O5546" s="1"/>
  <c r="N5542"/>
  <c r="O5542" s="1"/>
  <c r="N5538"/>
  <c r="O5538" s="1"/>
  <c r="N5534"/>
  <c r="O5534" s="1"/>
  <c r="N5530"/>
  <c r="O5530" s="1"/>
  <c r="N5526"/>
  <c r="O5526" s="1"/>
  <c r="N5522"/>
  <c r="O5522" s="1"/>
  <c r="N5518"/>
  <c r="O5518" s="1"/>
  <c r="N5514"/>
  <c r="O5514" s="1"/>
  <c r="N5510"/>
  <c r="O5510" s="1"/>
  <c r="N5506"/>
  <c r="O5506" s="1"/>
  <c r="N5502"/>
  <c r="O5502" s="1"/>
  <c r="N5498"/>
  <c r="O5498" s="1"/>
  <c r="N5494"/>
  <c r="O5494" s="1"/>
  <c r="N5490"/>
  <c r="O5490" s="1"/>
  <c r="N5486"/>
  <c r="O5486" s="1"/>
  <c r="N5482"/>
  <c r="O5482" s="1"/>
  <c r="N5478"/>
  <c r="O5478" s="1"/>
  <c r="N5474"/>
  <c r="O5474" s="1"/>
  <c r="N5470"/>
  <c r="O5470" s="1"/>
  <c r="N5466"/>
  <c r="O5466" s="1"/>
  <c r="N5462"/>
  <c r="O5462" s="1"/>
  <c r="N5458"/>
  <c r="O5458" s="1"/>
  <c r="N5454"/>
  <c r="O5454" s="1"/>
  <c r="N5450"/>
  <c r="O5450" s="1"/>
  <c r="N5446"/>
  <c r="O5446" s="1"/>
  <c r="N5442"/>
  <c r="O5442" s="1"/>
  <c r="N5438"/>
  <c r="O5438" s="1"/>
  <c r="N5434"/>
  <c r="O5434" s="1"/>
  <c r="N5430"/>
  <c r="O5430" s="1"/>
  <c r="N5426"/>
  <c r="O5426" s="1"/>
  <c r="N5422"/>
  <c r="O5422" s="1"/>
  <c r="N5418"/>
  <c r="O5418" s="1"/>
  <c r="N5414"/>
  <c r="O5414" s="1"/>
  <c r="N5410"/>
  <c r="O5410" s="1"/>
  <c r="N5406"/>
  <c r="O5406" s="1"/>
  <c r="N5402"/>
  <c r="O5402" s="1"/>
  <c r="N5398"/>
  <c r="O5398" s="1"/>
  <c r="N5394"/>
  <c r="O5394" s="1"/>
  <c r="N5390"/>
  <c r="O5390" s="1"/>
  <c r="N5386"/>
  <c r="O5386" s="1"/>
  <c r="N5382"/>
  <c r="O5382" s="1"/>
  <c r="N5378"/>
  <c r="O5378" s="1"/>
  <c r="N5374"/>
  <c r="O5374" s="1"/>
  <c r="N5370"/>
  <c r="O5370" s="1"/>
  <c r="N5366"/>
  <c r="O5366" s="1"/>
  <c r="N5362"/>
  <c r="O5362" s="1"/>
  <c r="N5358"/>
  <c r="O5358" s="1"/>
  <c r="N5354"/>
  <c r="O5354" s="1"/>
  <c r="N5350"/>
  <c r="O5350" s="1"/>
  <c r="N5346"/>
  <c r="O5346" s="1"/>
  <c r="N5342"/>
  <c r="O5342" s="1"/>
  <c r="N5338"/>
  <c r="O5338" s="1"/>
  <c r="N5334"/>
  <c r="O5334" s="1"/>
  <c r="N5330"/>
  <c r="O5330" s="1"/>
  <c r="N5326"/>
  <c r="O5326" s="1"/>
  <c r="N5322"/>
  <c r="O5322" s="1"/>
  <c r="N5318"/>
  <c r="O5318" s="1"/>
  <c r="N5314"/>
  <c r="O5314" s="1"/>
  <c r="N5310"/>
  <c r="O5310" s="1"/>
  <c r="N5306"/>
  <c r="O5306" s="1"/>
  <c r="N5302"/>
  <c r="O5302" s="1"/>
  <c r="N5298"/>
  <c r="O5298" s="1"/>
  <c r="N5294"/>
  <c r="O5294" s="1"/>
  <c r="N5290"/>
  <c r="O5290" s="1"/>
  <c r="N5286"/>
  <c r="O5286" s="1"/>
  <c r="N5282"/>
  <c r="O5282" s="1"/>
  <c r="N5278"/>
  <c r="O5278" s="1"/>
  <c r="N5274"/>
  <c r="O5274" s="1"/>
  <c r="N5270"/>
  <c r="O5270" s="1"/>
  <c r="N5266"/>
  <c r="O5266" s="1"/>
  <c r="N5262"/>
  <c r="O5262" s="1"/>
  <c r="N5258"/>
  <c r="O5258" s="1"/>
  <c r="N5254"/>
  <c r="O5254" s="1"/>
  <c r="N5250"/>
  <c r="O5250" s="1"/>
  <c r="N5246"/>
  <c r="O5246" s="1"/>
  <c r="N5242"/>
  <c r="O5242" s="1"/>
  <c r="N5238"/>
  <c r="O5238" s="1"/>
  <c r="N5234"/>
  <c r="O5234" s="1"/>
  <c r="N5230"/>
  <c r="O5230" s="1"/>
  <c r="N5226"/>
  <c r="O5226" s="1"/>
  <c r="N5222"/>
  <c r="O5222" s="1"/>
  <c r="N5218"/>
  <c r="O5218" s="1"/>
  <c r="N5214"/>
  <c r="O5214" s="1"/>
  <c r="N5210"/>
  <c r="O5210" s="1"/>
  <c r="N5206"/>
  <c r="O5206" s="1"/>
  <c r="N5202"/>
  <c r="O5202" s="1"/>
  <c r="N5198"/>
  <c r="O5198" s="1"/>
  <c r="N5194"/>
  <c r="O5194" s="1"/>
  <c r="N5190"/>
  <c r="O5190" s="1"/>
  <c r="N5186"/>
  <c r="O5186" s="1"/>
  <c r="N5182"/>
  <c r="O5182" s="1"/>
  <c r="N5178"/>
  <c r="O5178" s="1"/>
  <c r="N5174"/>
  <c r="O5174" s="1"/>
  <c r="N5170"/>
  <c r="O5170" s="1"/>
  <c r="N5166"/>
  <c r="O5166" s="1"/>
  <c r="N5162"/>
  <c r="O5162" s="1"/>
  <c r="N5158"/>
  <c r="O5158" s="1"/>
  <c r="N5154"/>
  <c r="O5154" s="1"/>
  <c r="N5150"/>
  <c r="O5150" s="1"/>
  <c r="N5146"/>
  <c r="O5146" s="1"/>
  <c r="N5142"/>
  <c r="O5142" s="1"/>
  <c r="N5138"/>
  <c r="O5138" s="1"/>
  <c r="N5134"/>
  <c r="O5134" s="1"/>
  <c r="N5130"/>
  <c r="O5130" s="1"/>
  <c r="N5126"/>
  <c r="O5126" s="1"/>
  <c r="N5122"/>
  <c r="O5122" s="1"/>
  <c r="N5118"/>
  <c r="O5118" s="1"/>
  <c r="N5114"/>
  <c r="O5114" s="1"/>
  <c r="N5110"/>
  <c r="O5110" s="1"/>
  <c r="N5106"/>
  <c r="O5106" s="1"/>
  <c r="N5102"/>
  <c r="O5102" s="1"/>
  <c r="N5098"/>
  <c r="O5098" s="1"/>
  <c r="N5094"/>
  <c r="O5094" s="1"/>
  <c r="N5090"/>
  <c r="O5090" s="1"/>
  <c r="N5086"/>
  <c r="O5086" s="1"/>
  <c r="N5082"/>
  <c r="O5082" s="1"/>
  <c r="N5078"/>
  <c r="O5078" s="1"/>
  <c r="N5074"/>
  <c r="O5074" s="1"/>
  <c r="N5070"/>
  <c r="O5070" s="1"/>
  <c r="N5066"/>
  <c r="O5066" s="1"/>
  <c r="N5062"/>
  <c r="O5062" s="1"/>
  <c r="N5058"/>
  <c r="O5058" s="1"/>
  <c r="N5054"/>
  <c r="O5054" s="1"/>
  <c r="N5050"/>
  <c r="O5050" s="1"/>
  <c r="N5046"/>
  <c r="O5046" s="1"/>
  <c r="N5042"/>
  <c r="O5042" s="1"/>
  <c r="N5038"/>
  <c r="O5038" s="1"/>
  <c r="N5034"/>
  <c r="O5034" s="1"/>
  <c r="N5030"/>
  <c r="O5030" s="1"/>
  <c r="N5026"/>
  <c r="O5026" s="1"/>
  <c r="N5022"/>
  <c r="O5022" s="1"/>
  <c r="N5018"/>
  <c r="O5018" s="1"/>
  <c r="N5014"/>
  <c r="O5014" s="1"/>
  <c r="N5010"/>
  <c r="O5010" s="1"/>
  <c r="N5006"/>
  <c r="O5006" s="1"/>
  <c r="N5002"/>
  <c r="O5002" s="1"/>
  <c r="N4998"/>
  <c r="O4998" s="1"/>
  <c r="N4994"/>
  <c r="O4994" s="1"/>
  <c r="N4990"/>
  <c r="O4990" s="1"/>
  <c r="N4986"/>
  <c r="O4986" s="1"/>
  <c r="N4982"/>
  <c r="O4982" s="1"/>
  <c r="N4978"/>
  <c r="O4978" s="1"/>
  <c r="N4974"/>
  <c r="O4974" s="1"/>
  <c r="N4970"/>
  <c r="O4970" s="1"/>
  <c r="N4966"/>
  <c r="O4966" s="1"/>
  <c r="N4962"/>
  <c r="O4962" s="1"/>
  <c r="N4958"/>
  <c r="O4958" s="1"/>
  <c r="N4954"/>
  <c r="O4954" s="1"/>
  <c r="N4950"/>
  <c r="O4950" s="1"/>
  <c r="N4946"/>
  <c r="O4946" s="1"/>
  <c r="N4942"/>
  <c r="O4942" s="1"/>
  <c r="N4938"/>
  <c r="O4938" s="1"/>
  <c r="N4934"/>
  <c r="O4934" s="1"/>
  <c r="N4930"/>
  <c r="O4930" s="1"/>
  <c r="N4926"/>
  <c r="O4926" s="1"/>
  <c r="N4922"/>
  <c r="O4922" s="1"/>
  <c r="N4918"/>
  <c r="O4918" s="1"/>
  <c r="N4914"/>
  <c r="O4914" s="1"/>
  <c r="N4910"/>
  <c r="O4910" s="1"/>
  <c r="N4906"/>
  <c r="O4906" s="1"/>
  <c r="N4902"/>
  <c r="O4902" s="1"/>
  <c r="N4898"/>
  <c r="O4898" s="1"/>
  <c r="N4894"/>
  <c r="O4894" s="1"/>
  <c r="N4890"/>
  <c r="O4890" s="1"/>
  <c r="N4886"/>
  <c r="O4886" s="1"/>
  <c r="N4882"/>
  <c r="O4882" s="1"/>
  <c r="N4878"/>
  <c r="O4878" s="1"/>
  <c r="N4874"/>
  <c r="O4874" s="1"/>
  <c r="N4870"/>
  <c r="O4870" s="1"/>
  <c r="N4866"/>
  <c r="O4866" s="1"/>
  <c r="N4862"/>
  <c r="O4862" s="1"/>
  <c r="N4858"/>
  <c r="O4858" s="1"/>
  <c r="N4854"/>
  <c r="O4854" s="1"/>
  <c r="N4850"/>
  <c r="O4850" s="1"/>
  <c r="N4846"/>
  <c r="O4846" s="1"/>
  <c r="N4842"/>
  <c r="O4842" s="1"/>
  <c r="N4838"/>
  <c r="O4838" s="1"/>
  <c r="N4834"/>
  <c r="O4834" s="1"/>
  <c r="N4830"/>
  <c r="O4830" s="1"/>
  <c r="N4826"/>
  <c r="O4826" s="1"/>
  <c r="N4822"/>
  <c r="O4822" s="1"/>
  <c r="N4818"/>
  <c r="O4818" s="1"/>
  <c r="N4814"/>
  <c r="O4814" s="1"/>
  <c r="N4810"/>
  <c r="O4810" s="1"/>
  <c r="N4806"/>
  <c r="O4806" s="1"/>
  <c r="N4802"/>
  <c r="O4802" s="1"/>
  <c r="N4798"/>
  <c r="O4798" s="1"/>
  <c r="N4794"/>
  <c r="O4794" s="1"/>
  <c r="N4790"/>
  <c r="O4790" s="1"/>
  <c r="N4786"/>
  <c r="O4786" s="1"/>
  <c r="N4782"/>
  <c r="O4782" s="1"/>
  <c r="N4778"/>
  <c r="O4778" s="1"/>
  <c r="N4774"/>
  <c r="O4774" s="1"/>
  <c r="N4770"/>
  <c r="O4770" s="1"/>
  <c r="N4766"/>
  <c r="O4766" s="1"/>
  <c r="N4762"/>
  <c r="O4762" s="1"/>
  <c r="N4758"/>
  <c r="O4758" s="1"/>
  <c r="N4754"/>
  <c r="O4754" s="1"/>
  <c r="N4750"/>
  <c r="O4750" s="1"/>
  <c r="N4746"/>
  <c r="O4746" s="1"/>
  <c r="N4742"/>
  <c r="O4742" s="1"/>
  <c r="N4738"/>
  <c r="O4738" s="1"/>
  <c r="N4734"/>
  <c r="O4734" s="1"/>
  <c r="N4730"/>
  <c r="O4730" s="1"/>
  <c r="N4726"/>
  <c r="O4726" s="1"/>
  <c r="N4722"/>
  <c r="O4722" s="1"/>
  <c r="N4718"/>
  <c r="O4718" s="1"/>
  <c r="N4714"/>
  <c r="O4714" s="1"/>
  <c r="N4710"/>
  <c r="O4710" s="1"/>
  <c r="N4706"/>
  <c r="O4706" s="1"/>
  <c r="N4702"/>
  <c r="O4702" s="1"/>
  <c r="N4698"/>
  <c r="O4698" s="1"/>
  <c r="N4694"/>
  <c r="O4694" s="1"/>
  <c r="N4690"/>
  <c r="O4690" s="1"/>
  <c r="N4686"/>
  <c r="O4686" s="1"/>
  <c r="N4682"/>
  <c r="O4682" s="1"/>
  <c r="N4678"/>
  <c r="O4678" s="1"/>
  <c r="N4674"/>
  <c r="O4674" s="1"/>
  <c r="N4670"/>
  <c r="O4670" s="1"/>
  <c r="N4666"/>
  <c r="O4666" s="1"/>
  <c r="N4662"/>
  <c r="O4662" s="1"/>
  <c r="N4658"/>
  <c r="O4658" s="1"/>
  <c r="N4654"/>
  <c r="O4654" s="1"/>
  <c r="N4650"/>
  <c r="O4650" s="1"/>
  <c r="N4646"/>
  <c r="O4646" s="1"/>
  <c r="N4642"/>
  <c r="O4642" s="1"/>
  <c r="N4638"/>
  <c r="O4638" s="1"/>
  <c r="N4634"/>
  <c r="O4634" s="1"/>
  <c r="N4630"/>
  <c r="O4630" s="1"/>
  <c r="N4626"/>
  <c r="O4626" s="1"/>
  <c r="N4622"/>
  <c r="O4622" s="1"/>
  <c r="N4618"/>
  <c r="O4618" s="1"/>
  <c r="N4614"/>
  <c r="O4614" s="1"/>
  <c r="N4610"/>
  <c r="O4610" s="1"/>
  <c r="N4606"/>
  <c r="O4606" s="1"/>
  <c r="N4602"/>
  <c r="O4602" s="1"/>
  <c r="N4598"/>
  <c r="O4598" s="1"/>
  <c r="N4594"/>
  <c r="O4594" s="1"/>
  <c r="N4590"/>
  <c r="O4590" s="1"/>
  <c r="N4586"/>
  <c r="O4586" s="1"/>
  <c r="N4582"/>
  <c r="O4582" s="1"/>
  <c r="N4578"/>
  <c r="O4578" s="1"/>
  <c r="N4574"/>
  <c r="O4574" s="1"/>
  <c r="N4570"/>
  <c r="O4570" s="1"/>
  <c r="N4566"/>
  <c r="O4566" s="1"/>
  <c r="N4562"/>
  <c r="O4562" s="1"/>
  <c r="N4558"/>
  <c r="O4558" s="1"/>
  <c r="N4554"/>
  <c r="O4554" s="1"/>
  <c r="N4550"/>
  <c r="O4550" s="1"/>
  <c r="N4546"/>
  <c r="O4546" s="1"/>
  <c r="N4542"/>
  <c r="O4542" s="1"/>
  <c r="N4538"/>
  <c r="O4538" s="1"/>
  <c r="N4534"/>
  <c r="O4534" s="1"/>
  <c r="N4530"/>
  <c r="O4530" s="1"/>
  <c r="N4526"/>
  <c r="O4526" s="1"/>
  <c r="N4522"/>
  <c r="O4522" s="1"/>
  <c r="N4518"/>
  <c r="O4518" s="1"/>
  <c r="N4514"/>
  <c r="O4514" s="1"/>
  <c r="N4510"/>
  <c r="O4510" s="1"/>
  <c r="N4506"/>
  <c r="O4506" s="1"/>
  <c r="N4502"/>
  <c r="O4502" s="1"/>
  <c r="N4498"/>
  <c r="O4498" s="1"/>
  <c r="N4494"/>
  <c r="O4494" s="1"/>
  <c r="N4490"/>
  <c r="O4490" s="1"/>
  <c r="N4486"/>
  <c r="O4486" s="1"/>
  <c r="N4482"/>
  <c r="O4482" s="1"/>
  <c r="N4478"/>
  <c r="O4478" s="1"/>
  <c r="N4474"/>
  <c r="O4474" s="1"/>
  <c r="N4470"/>
  <c r="O4470" s="1"/>
  <c r="N4466"/>
  <c r="O4466" s="1"/>
  <c r="N4462"/>
  <c r="O4462" s="1"/>
  <c r="N4458"/>
  <c r="O4458" s="1"/>
  <c r="N4454"/>
  <c r="O4454" s="1"/>
  <c r="N4450"/>
  <c r="O4450" s="1"/>
  <c r="N4446"/>
  <c r="O4446" s="1"/>
  <c r="N4442"/>
  <c r="O4442" s="1"/>
  <c r="N4438"/>
  <c r="O4438" s="1"/>
  <c r="N4434"/>
  <c r="O4434" s="1"/>
  <c r="N4430"/>
  <c r="O4430" s="1"/>
  <c r="N4426"/>
  <c r="O4426" s="1"/>
  <c r="N4422"/>
  <c r="O4422" s="1"/>
  <c r="N4418"/>
  <c r="O4418" s="1"/>
  <c r="N4414"/>
  <c r="O4414" s="1"/>
  <c r="N4410"/>
  <c r="O4410" s="1"/>
  <c r="N4406"/>
  <c r="O4406" s="1"/>
  <c r="N4402"/>
  <c r="O4402" s="1"/>
  <c r="N4398"/>
  <c r="O4398" s="1"/>
  <c r="N4394"/>
  <c r="O4394" s="1"/>
  <c r="N4390"/>
  <c r="O4390" s="1"/>
  <c r="N4386"/>
  <c r="O4386" s="1"/>
  <c r="N4382"/>
  <c r="O4382" s="1"/>
  <c r="N4378"/>
  <c r="O4378" s="1"/>
  <c r="N4374"/>
  <c r="O4374" s="1"/>
  <c r="N4370"/>
  <c r="O4370" s="1"/>
  <c r="N4366"/>
  <c r="O4366" s="1"/>
  <c r="N4362"/>
  <c r="O4362" s="1"/>
  <c r="N4358"/>
  <c r="O4358" s="1"/>
  <c r="N4354"/>
  <c r="O4354" s="1"/>
  <c r="N4350"/>
  <c r="O4350" s="1"/>
  <c r="N4346"/>
  <c r="O4346" s="1"/>
  <c r="N4342"/>
  <c r="O4342" s="1"/>
  <c r="N4338"/>
  <c r="O4338" s="1"/>
  <c r="N4334"/>
  <c r="O4334" s="1"/>
  <c r="N4330"/>
  <c r="O4330" s="1"/>
  <c r="N4326"/>
  <c r="O4326" s="1"/>
  <c r="N4322"/>
  <c r="O4322" s="1"/>
  <c r="N4318"/>
  <c r="O4318" s="1"/>
  <c r="N4314"/>
  <c r="O4314" s="1"/>
  <c r="N4310"/>
  <c r="O4310" s="1"/>
  <c r="N4306"/>
  <c r="O4306" s="1"/>
  <c r="N4302"/>
  <c r="O4302" s="1"/>
  <c r="N4298"/>
  <c r="O4298" s="1"/>
  <c r="N4294"/>
  <c r="O4294" s="1"/>
  <c r="N4290"/>
  <c r="O4290" s="1"/>
  <c r="N4286"/>
  <c r="O4286" s="1"/>
  <c r="N4282"/>
  <c r="O4282" s="1"/>
  <c r="N4278"/>
  <c r="O4278" s="1"/>
  <c r="N4274"/>
  <c r="O4274" s="1"/>
  <c r="N4270"/>
  <c r="O4270" s="1"/>
  <c r="N4266"/>
  <c r="O4266" s="1"/>
  <c r="N4262"/>
  <c r="O4262" s="1"/>
  <c r="N4258"/>
  <c r="O4258" s="1"/>
  <c r="N4254"/>
  <c r="O4254" s="1"/>
  <c r="N4250"/>
  <c r="O4250" s="1"/>
  <c r="N4246"/>
  <c r="O4246" s="1"/>
  <c r="N4242"/>
  <c r="O4242" s="1"/>
  <c r="N4238"/>
  <c r="O4238" s="1"/>
  <c r="N4234"/>
  <c r="O4234" s="1"/>
  <c r="N4230"/>
  <c r="O4230" s="1"/>
  <c r="N4226"/>
  <c r="O4226" s="1"/>
  <c r="N4222"/>
  <c r="O4222" s="1"/>
  <c r="N4218"/>
  <c r="O4218" s="1"/>
  <c r="N4214"/>
  <c r="O4214" s="1"/>
  <c r="N4210"/>
  <c r="O4210" s="1"/>
  <c r="N4206"/>
  <c r="O4206" s="1"/>
  <c r="N4202"/>
  <c r="O4202" s="1"/>
  <c r="N4198"/>
  <c r="O4198" s="1"/>
  <c r="N4194"/>
  <c r="O4194" s="1"/>
  <c r="N4190"/>
  <c r="O4190" s="1"/>
  <c r="N4186"/>
  <c r="O4186" s="1"/>
  <c r="N4182"/>
  <c r="O4182" s="1"/>
  <c r="N4178"/>
  <c r="O4178" s="1"/>
  <c r="N4174"/>
  <c r="O4174" s="1"/>
  <c r="N4170"/>
  <c r="O4170" s="1"/>
  <c r="N4166"/>
  <c r="O4166" s="1"/>
  <c r="N4162"/>
  <c r="O4162" s="1"/>
  <c r="N4158"/>
  <c r="O4158" s="1"/>
  <c r="N4154"/>
  <c r="O4154" s="1"/>
  <c r="N4150"/>
  <c r="O4150" s="1"/>
  <c r="N4146"/>
  <c r="O4146" s="1"/>
  <c r="N4142"/>
  <c r="O4142" s="1"/>
  <c r="N4138"/>
  <c r="O4138" s="1"/>
  <c r="N4134"/>
  <c r="O4134" s="1"/>
  <c r="N4130"/>
  <c r="O4130" s="1"/>
  <c r="N4126"/>
  <c r="O4126" s="1"/>
  <c r="N4122"/>
  <c r="O4122" s="1"/>
  <c r="N4118"/>
  <c r="O4118" s="1"/>
  <c r="N4114"/>
  <c r="O4114" s="1"/>
  <c r="N4110"/>
  <c r="O4110" s="1"/>
  <c r="N4106"/>
  <c r="O4106" s="1"/>
  <c r="N4102"/>
  <c r="O4102" s="1"/>
  <c r="N4098"/>
  <c r="O4098" s="1"/>
  <c r="N4094"/>
  <c r="O4094" s="1"/>
  <c r="N4090"/>
  <c r="O4090" s="1"/>
  <c r="N4086"/>
  <c r="O4086" s="1"/>
  <c r="N4082"/>
  <c r="O4082" s="1"/>
  <c r="N4078"/>
  <c r="O4078" s="1"/>
  <c r="N4074"/>
  <c r="O4074" s="1"/>
  <c r="N4070"/>
  <c r="O4070" s="1"/>
  <c r="N4066"/>
  <c r="O4066" s="1"/>
  <c r="N4062"/>
  <c r="O4062" s="1"/>
  <c r="N4058"/>
  <c r="O4058" s="1"/>
  <c r="N4054"/>
  <c r="O4054" s="1"/>
  <c r="N4050"/>
  <c r="O4050" s="1"/>
  <c r="N4046"/>
  <c r="O4046" s="1"/>
  <c r="N4042"/>
  <c r="O4042" s="1"/>
  <c r="N4038"/>
  <c r="O4038" s="1"/>
  <c r="N4034"/>
  <c r="O4034" s="1"/>
  <c r="N4030"/>
  <c r="O4030" s="1"/>
  <c r="N4026"/>
  <c r="O4026" s="1"/>
  <c r="N4022"/>
  <c r="O4022" s="1"/>
  <c r="N4018"/>
  <c r="O4018" s="1"/>
  <c r="N4014"/>
  <c r="O4014" s="1"/>
  <c r="N4010"/>
  <c r="O4010" s="1"/>
  <c r="N4006"/>
  <c r="O4006" s="1"/>
  <c r="N4002"/>
  <c r="O4002" s="1"/>
  <c r="N3998"/>
  <c r="O3998" s="1"/>
  <c r="N3994"/>
  <c r="O3994" s="1"/>
  <c r="N3990"/>
  <c r="O3990" s="1"/>
  <c r="N3986"/>
  <c r="O3986" s="1"/>
  <c r="N3982"/>
  <c r="O3982" s="1"/>
  <c r="N3978"/>
  <c r="O3978" s="1"/>
  <c r="N3974"/>
  <c r="O3974" s="1"/>
  <c r="N3970"/>
  <c r="O3970" s="1"/>
  <c r="N3966"/>
  <c r="O3966" s="1"/>
  <c r="N3962"/>
  <c r="O3962" s="1"/>
  <c r="N3958"/>
  <c r="O3958" s="1"/>
  <c r="N3954"/>
  <c r="O3954" s="1"/>
  <c r="N3950"/>
  <c r="O3950" s="1"/>
  <c r="N3946"/>
  <c r="O3946" s="1"/>
  <c r="N3942"/>
  <c r="O3942" s="1"/>
  <c r="N3938"/>
  <c r="O3938" s="1"/>
  <c r="N3934"/>
  <c r="O3934" s="1"/>
  <c r="N3930"/>
  <c r="O3930" s="1"/>
  <c r="N3926"/>
  <c r="O3926" s="1"/>
  <c r="N3922"/>
  <c r="O3922" s="1"/>
  <c r="N3918"/>
  <c r="O3918" s="1"/>
  <c r="N3914"/>
  <c r="O3914" s="1"/>
  <c r="N3910"/>
  <c r="O3910" s="1"/>
  <c r="N3906"/>
  <c r="O3906" s="1"/>
  <c r="N3902"/>
  <c r="O3902" s="1"/>
  <c r="N3898"/>
  <c r="O3898" s="1"/>
  <c r="N3894"/>
  <c r="O3894" s="1"/>
  <c r="N3890"/>
  <c r="O3890" s="1"/>
  <c r="N3886"/>
  <c r="O3886" s="1"/>
  <c r="N3882"/>
  <c r="O3882" s="1"/>
  <c r="N3878"/>
  <c r="O3878" s="1"/>
  <c r="N3874"/>
  <c r="O3874" s="1"/>
  <c r="N3870"/>
  <c r="O3870" s="1"/>
  <c r="N3866"/>
  <c r="O3866" s="1"/>
  <c r="N3862"/>
  <c r="O3862" s="1"/>
  <c r="N3858"/>
  <c r="O3858" s="1"/>
  <c r="N3854"/>
  <c r="O3854" s="1"/>
  <c r="N3850"/>
  <c r="O3850" s="1"/>
  <c r="N3846"/>
  <c r="O3846" s="1"/>
  <c r="N3842"/>
  <c r="O3842" s="1"/>
  <c r="N3838"/>
  <c r="O3838" s="1"/>
  <c r="N3834"/>
  <c r="O3834" s="1"/>
  <c r="N3830"/>
  <c r="O3830" s="1"/>
  <c r="N3826"/>
  <c r="O3826" s="1"/>
  <c r="N3822"/>
  <c r="O3822" s="1"/>
  <c r="N3818"/>
  <c r="O3818" s="1"/>
  <c r="N3814"/>
  <c r="O3814" s="1"/>
  <c r="N3810"/>
  <c r="O3810" s="1"/>
  <c r="N3806"/>
  <c r="O3806" s="1"/>
  <c r="N3802"/>
  <c r="O3802" s="1"/>
  <c r="N3798"/>
  <c r="O3798" s="1"/>
  <c r="N3794"/>
  <c r="O3794" s="1"/>
  <c r="N3790"/>
  <c r="O3790" s="1"/>
  <c r="N3786"/>
  <c r="O3786" s="1"/>
  <c r="N3782"/>
  <c r="O3782" s="1"/>
  <c r="N3778"/>
  <c r="O3778" s="1"/>
  <c r="N3774"/>
  <c r="O3774" s="1"/>
  <c r="N3770"/>
  <c r="O3770" s="1"/>
  <c r="N3766"/>
  <c r="O3766" s="1"/>
  <c r="N3762"/>
  <c r="O3762" s="1"/>
  <c r="N3758"/>
  <c r="O3758" s="1"/>
  <c r="N3754"/>
  <c r="O3754" s="1"/>
  <c r="N3750"/>
  <c r="O3750" s="1"/>
  <c r="N3746"/>
  <c r="O3746" s="1"/>
  <c r="N3742"/>
  <c r="O3742" s="1"/>
  <c r="N3738"/>
  <c r="O3738" s="1"/>
  <c r="N3734"/>
  <c r="O3734" s="1"/>
  <c r="N3730"/>
  <c r="O3730" s="1"/>
  <c r="N3726"/>
  <c r="O3726" s="1"/>
  <c r="N3722"/>
  <c r="O3722" s="1"/>
  <c r="N3718"/>
  <c r="O3718" s="1"/>
  <c r="N3714"/>
  <c r="O3714" s="1"/>
  <c r="N3710"/>
  <c r="O3710" s="1"/>
  <c r="N3706"/>
  <c r="O3706" s="1"/>
  <c r="N3702"/>
  <c r="O3702" s="1"/>
  <c r="N3698"/>
  <c r="O3698" s="1"/>
  <c r="N3694"/>
  <c r="O3694" s="1"/>
  <c r="N3690"/>
  <c r="O3690" s="1"/>
  <c r="N3686"/>
  <c r="O3686" s="1"/>
  <c r="N3682"/>
  <c r="O3682" s="1"/>
  <c r="N3678"/>
  <c r="O3678" s="1"/>
  <c r="N3674"/>
  <c r="O3674" s="1"/>
  <c r="N3670"/>
  <c r="O3670" s="1"/>
  <c r="N3666"/>
  <c r="O3666" s="1"/>
  <c r="N3662"/>
  <c r="O3662" s="1"/>
  <c r="N3658"/>
  <c r="O3658" s="1"/>
  <c r="N3654"/>
  <c r="O3654" s="1"/>
  <c r="N3650"/>
  <c r="O3650" s="1"/>
  <c r="N3646"/>
  <c r="O3646" s="1"/>
  <c r="N3642"/>
  <c r="O3642" s="1"/>
  <c r="N3638"/>
  <c r="O3638" s="1"/>
  <c r="N3634"/>
  <c r="O3634" s="1"/>
  <c r="N3630"/>
  <c r="O3630" s="1"/>
  <c r="N3626"/>
  <c r="O3626" s="1"/>
  <c r="N3622"/>
  <c r="O3622" s="1"/>
  <c r="N3618"/>
  <c r="O3618" s="1"/>
  <c r="N3614"/>
  <c r="O3614" s="1"/>
  <c r="N3610"/>
  <c r="O3610" s="1"/>
  <c r="N3606"/>
  <c r="O3606" s="1"/>
  <c r="N3602"/>
  <c r="O3602" s="1"/>
  <c r="N3598"/>
  <c r="O3598" s="1"/>
  <c r="N3594"/>
  <c r="O3594" s="1"/>
  <c r="N3590"/>
  <c r="O3590" s="1"/>
  <c r="N3586"/>
  <c r="O3586" s="1"/>
  <c r="N3582"/>
  <c r="O3582" s="1"/>
  <c r="N3578"/>
  <c r="O3578" s="1"/>
  <c r="N3574"/>
  <c r="O3574" s="1"/>
  <c r="N3570"/>
  <c r="O3570" s="1"/>
  <c r="N3566"/>
  <c r="O3566" s="1"/>
  <c r="N3562"/>
  <c r="O3562" s="1"/>
  <c r="N3558"/>
  <c r="O3558" s="1"/>
  <c r="N3554"/>
  <c r="O3554" s="1"/>
  <c r="N3550"/>
  <c r="O3550" s="1"/>
  <c r="N3546"/>
  <c r="O3546" s="1"/>
  <c r="N3542"/>
  <c r="O3542" s="1"/>
  <c r="N3538"/>
  <c r="O3538" s="1"/>
  <c r="N3534"/>
  <c r="O3534" s="1"/>
  <c r="N3530"/>
  <c r="O3530" s="1"/>
  <c r="N3526"/>
  <c r="O3526" s="1"/>
  <c r="N3522"/>
  <c r="O3522" s="1"/>
  <c r="N3518"/>
  <c r="O3518" s="1"/>
  <c r="N3514"/>
  <c r="O3514" s="1"/>
  <c r="N3510"/>
  <c r="O3510" s="1"/>
  <c r="N3506"/>
  <c r="O3506" s="1"/>
  <c r="N3502"/>
  <c r="O3502" s="1"/>
  <c r="N3498"/>
  <c r="O3498" s="1"/>
  <c r="N3494"/>
  <c r="O3494" s="1"/>
  <c r="N3490"/>
  <c r="O3490" s="1"/>
  <c r="N3486"/>
  <c r="O3486" s="1"/>
  <c r="N3482"/>
  <c r="O3482" s="1"/>
  <c r="N3478"/>
  <c r="O3478" s="1"/>
  <c r="N3474"/>
  <c r="O3474" s="1"/>
  <c r="N3470"/>
  <c r="O3470" s="1"/>
  <c r="N3466"/>
  <c r="O3466" s="1"/>
  <c r="N3462"/>
  <c r="O3462" s="1"/>
  <c r="N3458"/>
  <c r="O3458" s="1"/>
  <c r="N3454"/>
  <c r="O3454" s="1"/>
  <c r="N3450"/>
  <c r="O3450" s="1"/>
  <c r="N3446"/>
  <c r="O3446" s="1"/>
  <c r="N3442"/>
  <c r="O3442" s="1"/>
  <c r="N3438"/>
  <c r="O3438" s="1"/>
  <c r="N3434"/>
  <c r="O3434" s="1"/>
  <c r="N3430"/>
  <c r="O3430" s="1"/>
  <c r="N3426"/>
  <c r="O3426" s="1"/>
  <c r="N3422"/>
  <c r="O3422" s="1"/>
  <c r="N3418"/>
  <c r="O3418" s="1"/>
  <c r="N3414"/>
  <c r="O3414" s="1"/>
  <c r="N3410"/>
  <c r="O3410" s="1"/>
  <c r="N3406"/>
  <c r="O3406" s="1"/>
  <c r="N3402"/>
  <c r="O3402" s="1"/>
  <c r="N3398"/>
  <c r="O3398" s="1"/>
  <c r="N3394"/>
  <c r="O3394" s="1"/>
  <c r="N3390"/>
  <c r="O3390" s="1"/>
  <c r="N3386"/>
  <c r="O3386" s="1"/>
  <c r="N3382"/>
  <c r="O3382" s="1"/>
  <c r="N3378"/>
  <c r="O3378" s="1"/>
  <c r="N3374"/>
  <c r="O3374" s="1"/>
  <c r="N3370"/>
  <c r="O3370" s="1"/>
  <c r="N3366"/>
  <c r="O3366" s="1"/>
  <c r="N3362"/>
  <c r="O3362" s="1"/>
  <c r="N3358"/>
  <c r="O3358" s="1"/>
  <c r="N3354"/>
  <c r="O3354" s="1"/>
  <c r="N3350"/>
  <c r="O3350" s="1"/>
  <c r="N3346"/>
  <c r="O3346" s="1"/>
  <c r="N3342"/>
  <c r="O3342" s="1"/>
  <c r="N3338"/>
  <c r="O3338" s="1"/>
  <c r="N3334"/>
  <c r="O3334" s="1"/>
  <c r="N3330"/>
  <c r="O3330" s="1"/>
  <c r="N3326"/>
  <c r="O3326" s="1"/>
  <c r="N3322"/>
  <c r="O3322" s="1"/>
  <c r="N3318"/>
  <c r="O3318" s="1"/>
  <c r="N3314"/>
  <c r="O3314" s="1"/>
  <c r="N3310"/>
  <c r="O3310" s="1"/>
  <c r="N3306"/>
  <c r="O3306" s="1"/>
  <c r="N3302"/>
  <c r="O3302" s="1"/>
  <c r="N3298"/>
  <c r="O3298" s="1"/>
  <c r="N3294"/>
  <c r="O3294" s="1"/>
  <c r="N3290"/>
  <c r="O3290" s="1"/>
  <c r="N3286"/>
  <c r="O3286" s="1"/>
  <c r="N3282"/>
  <c r="O3282" s="1"/>
  <c r="N3278"/>
  <c r="O3278" s="1"/>
  <c r="N3274"/>
  <c r="O3274" s="1"/>
  <c r="N3270"/>
  <c r="O3270" s="1"/>
  <c r="N3266"/>
  <c r="O3266" s="1"/>
  <c r="N3262"/>
  <c r="O3262" s="1"/>
  <c r="N3258"/>
  <c r="O3258" s="1"/>
  <c r="N3254"/>
  <c r="O3254" s="1"/>
  <c r="N3250"/>
  <c r="O3250" s="1"/>
  <c r="N3246"/>
  <c r="O3246" s="1"/>
  <c r="N3242"/>
  <c r="O3242" s="1"/>
  <c r="N3238"/>
  <c r="O3238" s="1"/>
  <c r="N3234"/>
  <c r="O3234" s="1"/>
  <c r="N3230"/>
  <c r="O3230" s="1"/>
  <c r="N3226"/>
  <c r="O3226" s="1"/>
  <c r="N3222"/>
  <c r="O3222" s="1"/>
  <c r="N3218"/>
  <c r="O3218" s="1"/>
  <c r="N3214"/>
  <c r="O3214" s="1"/>
  <c r="N3210"/>
  <c r="O3210" s="1"/>
  <c r="N3206"/>
  <c r="O3206" s="1"/>
  <c r="N3202"/>
  <c r="O3202" s="1"/>
  <c r="N3198"/>
  <c r="O3198" s="1"/>
  <c r="N3194"/>
  <c r="O3194" s="1"/>
  <c r="N3190"/>
  <c r="O3190" s="1"/>
  <c r="N3186"/>
  <c r="O3186" s="1"/>
  <c r="N3182"/>
  <c r="O3182" s="1"/>
  <c r="N3178"/>
  <c r="O3178" s="1"/>
  <c r="N3174"/>
  <c r="O3174" s="1"/>
  <c r="N3170"/>
  <c r="O3170" s="1"/>
  <c r="N3166"/>
  <c r="O3166" s="1"/>
  <c r="N3162"/>
  <c r="O3162" s="1"/>
  <c r="N3158"/>
  <c r="O3158" s="1"/>
  <c r="N3154"/>
  <c r="O3154" s="1"/>
  <c r="N3150"/>
  <c r="O3150" s="1"/>
  <c r="N3146"/>
  <c r="O3146" s="1"/>
  <c r="N3142"/>
  <c r="O3142" s="1"/>
  <c r="N3138"/>
  <c r="O3138" s="1"/>
  <c r="N3134"/>
  <c r="O3134" s="1"/>
  <c r="N3130"/>
  <c r="O3130" s="1"/>
  <c r="N3126"/>
  <c r="O3126" s="1"/>
  <c r="N3122"/>
  <c r="O3122" s="1"/>
  <c r="N3118"/>
  <c r="O3118" s="1"/>
  <c r="N3114"/>
  <c r="O3114" s="1"/>
  <c r="N3110"/>
  <c r="O3110" s="1"/>
  <c r="N3106"/>
  <c r="O3106" s="1"/>
  <c r="N3102"/>
  <c r="O3102" s="1"/>
  <c r="N3098"/>
  <c r="O3098" s="1"/>
  <c r="N3094"/>
  <c r="O3094" s="1"/>
  <c r="N3090"/>
  <c r="O3090" s="1"/>
  <c r="N3086"/>
  <c r="O3086" s="1"/>
  <c r="N3082"/>
  <c r="O3082" s="1"/>
  <c r="N3078"/>
  <c r="O3078" s="1"/>
  <c r="N1027"/>
  <c r="O1027" s="1"/>
  <c r="N1023"/>
  <c r="O1023" s="1"/>
  <c r="N1019"/>
  <c r="O1019" s="1"/>
  <c r="N1015"/>
  <c r="O1015" s="1"/>
  <c r="N1011"/>
  <c r="O1011" s="1"/>
  <c r="N1007"/>
  <c r="O1007" s="1"/>
  <c r="N1003"/>
  <c r="O1003" s="1"/>
  <c r="N999"/>
  <c r="O999" s="1"/>
  <c r="N995"/>
  <c r="O995" s="1"/>
  <c r="N991"/>
  <c r="O991" s="1"/>
  <c r="N987"/>
  <c r="O987" s="1"/>
  <c r="N983"/>
  <c r="O983" s="1"/>
  <c r="N979"/>
  <c r="O979" s="1"/>
  <c r="N975"/>
  <c r="O975" s="1"/>
  <c r="N971"/>
  <c r="O971" s="1"/>
  <c r="N967"/>
  <c r="O967" s="1"/>
  <c r="N963"/>
  <c r="O963" s="1"/>
  <c r="N959"/>
  <c r="O959" s="1"/>
  <c r="N955"/>
  <c r="O955" s="1"/>
  <c r="N951"/>
  <c r="O951" s="1"/>
  <c r="N947"/>
  <c r="O947" s="1"/>
  <c r="N943"/>
  <c r="O943" s="1"/>
  <c r="N939"/>
  <c r="O939" s="1"/>
  <c r="N935"/>
  <c r="O935" s="1"/>
  <c r="N931"/>
  <c r="O931" s="1"/>
  <c r="N927"/>
  <c r="O927" s="1"/>
  <c r="N923"/>
  <c r="O923" s="1"/>
  <c r="N919"/>
  <c r="O919" s="1"/>
  <c r="N915"/>
  <c r="O915" s="1"/>
  <c r="N911"/>
  <c r="O911" s="1"/>
  <c r="N907"/>
  <c r="O907" s="1"/>
  <c r="N903"/>
  <c r="O903" s="1"/>
  <c r="N899"/>
  <c r="O899" s="1"/>
  <c r="N895"/>
  <c r="O895" s="1"/>
  <c r="N891"/>
  <c r="O891" s="1"/>
  <c r="N887"/>
  <c r="O887" s="1"/>
  <c r="N883"/>
  <c r="O883" s="1"/>
  <c r="N879"/>
  <c r="O879" s="1"/>
  <c r="N875"/>
  <c r="O875" s="1"/>
  <c r="N871"/>
  <c r="O871" s="1"/>
  <c r="N867"/>
  <c r="O867" s="1"/>
  <c r="N863"/>
  <c r="O863" s="1"/>
  <c r="N859"/>
  <c r="O859" s="1"/>
  <c r="N855"/>
  <c r="O855" s="1"/>
  <c r="N851"/>
  <c r="O851" s="1"/>
  <c r="N847"/>
  <c r="O847" s="1"/>
  <c r="N843"/>
  <c r="O843" s="1"/>
  <c r="N839"/>
  <c r="O839" s="1"/>
  <c r="N835"/>
  <c r="O835" s="1"/>
  <c r="N831"/>
  <c r="O831" s="1"/>
  <c r="N827"/>
  <c r="O827" s="1"/>
  <c r="N823"/>
  <c r="O823" s="1"/>
  <c r="N819"/>
  <c r="O819" s="1"/>
  <c r="N815"/>
  <c r="O815" s="1"/>
  <c r="N811"/>
  <c r="O811" s="1"/>
  <c r="N807"/>
  <c r="O807" s="1"/>
  <c r="N803"/>
  <c r="O803" s="1"/>
  <c r="N799"/>
  <c r="O799" s="1"/>
  <c r="N795"/>
  <c r="O795" s="1"/>
  <c r="N791"/>
  <c r="O791" s="1"/>
  <c r="N787"/>
  <c r="O787" s="1"/>
  <c r="N783"/>
  <c r="O783" s="1"/>
  <c r="N779"/>
  <c r="O779" s="1"/>
  <c r="N775"/>
  <c r="O775" s="1"/>
  <c r="N771"/>
  <c r="O771" s="1"/>
  <c r="N767"/>
  <c r="O767" s="1"/>
  <c r="N763"/>
  <c r="O763" s="1"/>
  <c r="N759"/>
  <c r="O759" s="1"/>
  <c r="N755"/>
  <c r="O755" s="1"/>
  <c r="N751"/>
  <c r="O751" s="1"/>
  <c r="N747"/>
  <c r="O747" s="1"/>
  <c r="N743"/>
  <c r="O743" s="1"/>
  <c r="N739"/>
  <c r="O739" s="1"/>
  <c r="N735"/>
  <c r="O735" s="1"/>
  <c r="N731"/>
  <c r="O731" s="1"/>
  <c r="N727"/>
  <c r="O727" s="1"/>
  <c r="N723"/>
  <c r="O723" s="1"/>
  <c r="N719"/>
  <c r="O719" s="1"/>
  <c r="N715"/>
  <c r="O715" s="1"/>
  <c r="N711"/>
  <c r="O711" s="1"/>
  <c r="N707"/>
  <c r="O707" s="1"/>
  <c r="N703"/>
  <c r="O703" s="1"/>
  <c r="N699"/>
  <c r="O699" s="1"/>
  <c r="N695"/>
  <c r="O695" s="1"/>
  <c r="N691"/>
  <c r="O691" s="1"/>
  <c r="N687"/>
  <c r="O687" s="1"/>
  <c r="N683"/>
  <c r="O683" s="1"/>
  <c r="N679"/>
  <c r="O679" s="1"/>
  <c r="N675"/>
  <c r="O675" s="1"/>
  <c r="N671"/>
  <c r="O671" s="1"/>
  <c r="N667"/>
  <c r="O667" s="1"/>
  <c r="N663"/>
  <c r="O663" s="1"/>
  <c r="N659"/>
  <c r="O659" s="1"/>
  <c r="N655"/>
  <c r="O655" s="1"/>
  <c r="N651"/>
  <c r="O651" s="1"/>
  <c r="N647"/>
  <c r="O647" s="1"/>
  <c r="N643"/>
  <c r="O643" s="1"/>
  <c r="N639"/>
  <c r="O639" s="1"/>
  <c r="N635"/>
  <c r="O635" s="1"/>
  <c r="N631"/>
  <c r="O631" s="1"/>
  <c r="N627"/>
  <c r="O627" s="1"/>
  <c r="N623"/>
  <c r="O623" s="1"/>
  <c r="N619"/>
  <c r="O619" s="1"/>
  <c r="N615"/>
  <c r="O615" s="1"/>
  <c r="N611"/>
  <c r="O611" s="1"/>
  <c r="N607"/>
  <c r="O607" s="1"/>
  <c r="N603"/>
  <c r="O603" s="1"/>
  <c r="N599"/>
  <c r="O599" s="1"/>
  <c r="N595"/>
  <c r="O595" s="1"/>
  <c r="N591"/>
  <c r="O591" s="1"/>
  <c r="N587"/>
  <c r="O587" s="1"/>
  <c r="N583"/>
  <c r="O583" s="1"/>
  <c r="N579"/>
  <c r="O579" s="1"/>
  <c r="N575"/>
  <c r="O575" s="1"/>
  <c r="N571"/>
  <c r="O571" s="1"/>
  <c r="N567"/>
  <c r="O567" s="1"/>
  <c r="N563"/>
  <c r="O563" s="1"/>
  <c r="N559"/>
  <c r="O559" s="1"/>
  <c r="N555"/>
  <c r="O555" s="1"/>
  <c r="N551"/>
  <c r="O551" s="1"/>
  <c r="N547"/>
  <c r="O547" s="1"/>
  <c r="N543"/>
  <c r="O543" s="1"/>
  <c r="N539"/>
  <c r="O539" s="1"/>
  <c r="N535"/>
  <c r="O535" s="1"/>
  <c r="N531"/>
  <c r="O531" s="1"/>
  <c r="N527"/>
  <c r="O527" s="1"/>
  <c r="N523"/>
  <c r="O523" s="1"/>
  <c r="N519"/>
  <c r="O519" s="1"/>
  <c r="N515"/>
  <c r="O515" s="1"/>
  <c r="N511"/>
  <c r="O511" s="1"/>
  <c r="N507"/>
  <c r="O507" s="1"/>
  <c r="N503"/>
  <c r="O503" s="1"/>
  <c r="N499"/>
  <c r="O499" s="1"/>
  <c r="N495"/>
  <c r="O495" s="1"/>
  <c r="N491"/>
  <c r="O491" s="1"/>
  <c r="N487"/>
  <c r="O487" s="1"/>
  <c r="N483"/>
  <c r="O483" s="1"/>
  <c r="N479"/>
  <c r="O479" s="1"/>
  <c r="N475"/>
  <c r="O475" s="1"/>
  <c r="N471"/>
  <c r="O471" s="1"/>
  <c r="N467"/>
  <c r="O467" s="1"/>
  <c r="N463"/>
  <c r="O463" s="1"/>
  <c r="N459"/>
  <c r="O459" s="1"/>
  <c r="N455"/>
  <c r="O455" s="1"/>
  <c r="N451"/>
  <c r="O451" s="1"/>
  <c r="N447"/>
  <c r="O447" s="1"/>
  <c r="N443"/>
  <c r="O443" s="1"/>
  <c r="N439"/>
  <c r="O439" s="1"/>
  <c r="N435"/>
  <c r="O435" s="1"/>
  <c r="N431"/>
  <c r="O431" s="1"/>
  <c r="N427"/>
  <c r="O427" s="1"/>
  <c r="N423"/>
  <c r="O423" s="1"/>
  <c r="N419"/>
  <c r="O419" s="1"/>
  <c r="N415"/>
  <c r="O415" s="1"/>
  <c r="N411"/>
  <c r="O411" s="1"/>
  <c r="N407"/>
  <c r="O407" s="1"/>
  <c r="N403"/>
  <c r="O403" s="1"/>
  <c r="N399"/>
  <c r="O399" s="1"/>
  <c r="N395"/>
  <c r="O395" s="1"/>
  <c r="N391"/>
  <c r="O391" s="1"/>
  <c r="N387"/>
  <c r="O387" s="1"/>
  <c r="N383"/>
  <c r="O383" s="1"/>
  <c r="N379"/>
  <c r="O379" s="1"/>
  <c r="N375"/>
  <c r="O375" s="1"/>
  <c r="N371"/>
  <c r="O371" s="1"/>
  <c r="N367"/>
  <c r="O367" s="1"/>
  <c r="N363"/>
  <c r="O363" s="1"/>
  <c r="N359"/>
  <c r="O359" s="1"/>
  <c r="N355"/>
  <c r="O355" s="1"/>
  <c r="N351"/>
  <c r="O351" s="1"/>
  <c r="N347"/>
  <c r="O347" s="1"/>
  <c r="N343"/>
  <c r="O343" s="1"/>
  <c r="N339"/>
  <c r="O339" s="1"/>
  <c r="N335"/>
  <c r="O335" s="1"/>
  <c r="N331"/>
  <c r="O331" s="1"/>
  <c r="N327"/>
  <c r="O327" s="1"/>
  <c r="N323"/>
  <c r="O323" s="1"/>
  <c r="N319"/>
  <c r="O319" s="1"/>
  <c r="N315"/>
  <c r="O315" s="1"/>
  <c r="N311"/>
  <c r="O311" s="1"/>
  <c r="N307"/>
  <c r="O307" s="1"/>
  <c r="N303"/>
  <c r="O303" s="1"/>
  <c r="N299"/>
  <c r="O299" s="1"/>
  <c r="N295"/>
  <c r="O295" s="1"/>
  <c r="N291"/>
  <c r="O291" s="1"/>
  <c r="N287"/>
  <c r="O287" s="1"/>
  <c r="N283"/>
  <c r="O283" s="1"/>
  <c r="N279"/>
  <c r="O279" s="1"/>
  <c r="N275"/>
  <c r="O275" s="1"/>
  <c r="N271"/>
  <c r="O271" s="1"/>
  <c r="N267"/>
  <c r="O267" s="1"/>
  <c r="N263"/>
  <c r="O263" s="1"/>
  <c r="N259"/>
  <c r="O259" s="1"/>
  <c r="N255"/>
  <c r="O255" s="1"/>
  <c r="N251"/>
  <c r="O251" s="1"/>
  <c r="N247"/>
  <c r="O247" s="1"/>
  <c r="N243"/>
  <c r="O243" s="1"/>
  <c r="N239"/>
  <c r="O239" s="1"/>
  <c r="N235"/>
  <c r="O235" s="1"/>
  <c r="N231"/>
  <c r="O231" s="1"/>
  <c r="N227"/>
  <c r="O227" s="1"/>
  <c r="N223"/>
  <c r="O223" s="1"/>
  <c r="N219"/>
  <c r="O219" s="1"/>
  <c r="N215"/>
  <c r="O215" s="1"/>
  <c r="N211"/>
  <c r="O211" s="1"/>
  <c r="N207"/>
  <c r="O207" s="1"/>
  <c r="N203"/>
  <c r="O203" s="1"/>
  <c r="N199"/>
  <c r="O199" s="1"/>
  <c r="N195"/>
  <c r="O195" s="1"/>
  <c r="N191"/>
  <c r="O191" s="1"/>
  <c r="N187"/>
  <c r="O187" s="1"/>
  <c r="N183"/>
  <c r="O183" s="1"/>
  <c r="N179"/>
  <c r="O179" s="1"/>
  <c r="N175"/>
  <c r="O175" s="1"/>
  <c r="N171"/>
  <c r="O171" s="1"/>
  <c r="N167"/>
  <c r="O167" s="1"/>
  <c r="N163"/>
  <c r="O163" s="1"/>
  <c r="N159"/>
  <c r="O159" s="1"/>
  <c r="N155"/>
  <c r="O155" s="1"/>
  <c r="N151"/>
  <c r="O151" s="1"/>
  <c r="N147"/>
  <c r="O147" s="1"/>
  <c r="N143"/>
  <c r="O143" s="1"/>
  <c r="N139"/>
  <c r="O139" s="1"/>
  <c r="N135"/>
  <c r="O135" s="1"/>
  <c r="N131"/>
  <c r="O131" s="1"/>
  <c r="N127"/>
  <c r="O127" s="1"/>
  <c r="N123"/>
  <c r="O123" s="1"/>
  <c r="N119"/>
  <c r="O119" s="1"/>
  <c r="N115"/>
  <c r="O115" s="1"/>
  <c r="N111"/>
  <c r="O111" s="1"/>
  <c r="N107"/>
  <c r="O107" s="1"/>
  <c r="N103"/>
  <c r="O103" s="1"/>
  <c r="N99"/>
  <c r="O99" s="1"/>
  <c r="N95"/>
  <c r="O95" s="1"/>
  <c r="N91"/>
  <c r="O91" s="1"/>
  <c r="N87"/>
  <c r="O87" s="1"/>
  <c r="N83"/>
  <c r="O83" s="1"/>
  <c r="N79"/>
  <c r="O79" s="1"/>
  <c r="N75"/>
  <c r="O75" s="1"/>
  <c r="N71"/>
  <c r="O71" s="1"/>
  <c r="N67"/>
  <c r="O67" s="1"/>
  <c r="N63"/>
  <c r="O63" s="1"/>
  <c r="N59"/>
  <c r="O59" s="1"/>
  <c r="N55"/>
  <c r="O55" s="1"/>
  <c r="N51"/>
  <c r="O51" s="1"/>
  <c r="N47"/>
  <c r="O47" s="1"/>
  <c r="N43"/>
  <c r="O43" s="1"/>
  <c r="N39"/>
  <c r="O39" s="1"/>
  <c r="N35"/>
  <c r="O35" s="1"/>
  <c r="N31"/>
  <c r="O31" s="1"/>
  <c r="N27"/>
  <c r="O27" s="1"/>
  <c r="N23"/>
  <c r="O23" s="1"/>
  <c r="N19"/>
  <c r="O19" s="1"/>
  <c r="N15"/>
  <c r="O15" s="1"/>
  <c r="N11"/>
  <c r="O11" s="1"/>
  <c r="N7"/>
  <c r="O7" s="1"/>
  <c r="N6316"/>
  <c r="O6316" s="1"/>
  <c r="N6312"/>
  <c r="O6312" s="1"/>
  <c r="N6308"/>
  <c r="O6308" s="1"/>
  <c r="N6304"/>
  <c r="O6304" s="1"/>
  <c r="N6300"/>
  <c r="O6300" s="1"/>
  <c r="N6296"/>
  <c r="O6296" s="1"/>
  <c r="N6292"/>
  <c r="O6292" s="1"/>
  <c r="N6288"/>
  <c r="O6288" s="1"/>
  <c r="N6284"/>
  <c r="O6284" s="1"/>
  <c r="N6280"/>
  <c r="O6280" s="1"/>
  <c r="N6276"/>
  <c r="O6276" s="1"/>
  <c r="N6272"/>
  <c r="O6272" s="1"/>
  <c r="N6268"/>
  <c r="O6268" s="1"/>
  <c r="N6264"/>
  <c r="O6264" s="1"/>
  <c r="N6260"/>
  <c r="O6260" s="1"/>
  <c r="N6256"/>
  <c r="O6256" s="1"/>
  <c r="N6252"/>
  <c r="O6252" s="1"/>
  <c r="N6248"/>
  <c r="O6248" s="1"/>
  <c r="N6244"/>
  <c r="O6244" s="1"/>
  <c r="N6240"/>
  <c r="O6240" s="1"/>
  <c r="N6236"/>
  <c r="O6236" s="1"/>
  <c r="N6232"/>
  <c r="O6232" s="1"/>
  <c r="N6228"/>
  <c r="O6228" s="1"/>
  <c r="N6224"/>
  <c r="O6224" s="1"/>
  <c r="N6220"/>
  <c r="O6220" s="1"/>
  <c r="N6216"/>
  <c r="O6216" s="1"/>
  <c r="N6212"/>
  <c r="O6212" s="1"/>
  <c r="N6208"/>
  <c r="O6208" s="1"/>
  <c r="N6204"/>
  <c r="O6204" s="1"/>
  <c r="N6200"/>
  <c r="O6200" s="1"/>
  <c r="N6196"/>
  <c r="O6196" s="1"/>
  <c r="N6192"/>
  <c r="O6192" s="1"/>
  <c r="N6188"/>
  <c r="O6188" s="1"/>
  <c r="N6184"/>
  <c r="O6184" s="1"/>
  <c r="N6180"/>
  <c r="O6180" s="1"/>
  <c r="N6176"/>
  <c r="O6176" s="1"/>
  <c r="N6172"/>
  <c r="O6172" s="1"/>
  <c r="N6168"/>
  <c r="O6168" s="1"/>
  <c r="N6164"/>
  <c r="O6164" s="1"/>
  <c r="N6160"/>
  <c r="O6160" s="1"/>
  <c r="N6156"/>
  <c r="O6156" s="1"/>
  <c r="N6152"/>
  <c r="O6152" s="1"/>
  <c r="N6148"/>
  <c r="O6148" s="1"/>
  <c r="N6144"/>
  <c r="O6144" s="1"/>
  <c r="N6140"/>
  <c r="O6140" s="1"/>
  <c r="N6136"/>
  <c r="O6136" s="1"/>
  <c r="N6132"/>
  <c r="O6132" s="1"/>
  <c r="N6128"/>
  <c r="O6128" s="1"/>
  <c r="N6124"/>
  <c r="O6124" s="1"/>
  <c r="N6120"/>
  <c r="O6120" s="1"/>
  <c r="N6116"/>
  <c r="O6116" s="1"/>
  <c r="N6112"/>
  <c r="O6112" s="1"/>
  <c r="N6108"/>
  <c r="O6108" s="1"/>
  <c r="N6104"/>
  <c r="O6104" s="1"/>
  <c r="N6100"/>
  <c r="O6100" s="1"/>
  <c r="N6096"/>
  <c r="O6096" s="1"/>
  <c r="N6092"/>
  <c r="O6092" s="1"/>
  <c r="N6088"/>
  <c r="O6088" s="1"/>
  <c r="N6084"/>
  <c r="O6084" s="1"/>
  <c r="N6080"/>
  <c r="O6080" s="1"/>
  <c r="N6076"/>
  <c r="O6076" s="1"/>
  <c r="N6072"/>
  <c r="O6072" s="1"/>
  <c r="N6068"/>
  <c r="O6068" s="1"/>
  <c r="N6064"/>
  <c r="O6064" s="1"/>
  <c r="N6060"/>
  <c r="O6060" s="1"/>
  <c r="N6056"/>
  <c r="O6056" s="1"/>
  <c r="N6052"/>
  <c r="O6052" s="1"/>
  <c r="N6048"/>
  <c r="O6048" s="1"/>
  <c r="N6044"/>
  <c r="O6044" s="1"/>
  <c r="N6040"/>
  <c r="O6040" s="1"/>
  <c r="N6036"/>
  <c r="O6036" s="1"/>
  <c r="N6032"/>
  <c r="O6032" s="1"/>
  <c r="N6028"/>
  <c r="O6028" s="1"/>
  <c r="N6024"/>
  <c r="O6024" s="1"/>
  <c r="N6020"/>
  <c r="O6020" s="1"/>
  <c r="N6016"/>
  <c r="O6016" s="1"/>
  <c r="N6012"/>
  <c r="O6012" s="1"/>
  <c r="N6008"/>
  <c r="O6008" s="1"/>
  <c r="N6004"/>
  <c r="O6004" s="1"/>
  <c r="N6000"/>
  <c r="O6000" s="1"/>
  <c r="N5996"/>
  <c r="O5996" s="1"/>
  <c r="N5992"/>
  <c r="O5992" s="1"/>
  <c r="N5988"/>
  <c r="O5988" s="1"/>
  <c r="N5984"/>
  <c r="O5984" s="1"/>
  <c r="N5980"/>
  <c r="O5980" s="1"/>
  <c r="N5976"/>
  <c r="O5976" s="1"/>
  <c r="N5972"/>
  <c r="O5972" s="1"/>
  <c r="N5968"/>
  <c r="O5968" s="1"/>
  <c r="N5964"/>
  <c r="O5964" s="1"/>
  <c r="N5960"/>
  <c r="O5960" s="1"/>
  <c r="N5956"/>
  <c r="O5956" s="1"/>
  <c r="N5952"/>
  <c r="O5952" s="1"/>
  <c r="N5948"/>
  <c r="O5948" s="1"/>
  <c r="N5944"/>
  <c r="O5944" s="1"/>
  <c r="N5940"/>
  <c r="O5940" s="1"/>
  <c r="N5936"/>
  <c r="O5936" s="1"/>
  <c r="N5932"/>
  <c r="O5932" s="1"/>
  <c r="N5928"/>
  <c r="O5928" s="1"/>
  <c r="N5924"/>
  <c r="O5924" s="1"/>
  <c r="N5920"/>
  <c r="O5920" s="1"/>
  <c r="N5916"/>
  <c r="O5916" s="1"/>
  <c r="N5912"/>
  <c r="O5912" s="1"/>
  <c r="N5908"/>
  <c r="O5908" s="1"/>
  <c r="N5904"/>
  <c r="O5904" s="1"/>
  <c r="N5900"/>
  <c r="O5900" s="1"/>
  <c r="N5896"/>
  <c r="O5896" s="1"/>
  <c r="N5892"/>
  <c r="O5892" s="1"/>
  <c r="N5888"/>
  <c r="O5888" s="1"/>
  <c r="N5884"/>
  <c r="O5884" s="1"/>
  <c r="N5880"/>
  <c r="O5880" s="1"/>
  <c r="N5876"/>
  <c r="O5876" s="1"/>
  <c r="N5872"/>
  <c r="O5872" s="1"/>
  <c r="N5868"/>
  <c r="O5868" s="1"/>
  <c r="N5864"/>
  <c r="O5864" s="1"/>
  <c r="N5860"/>
  <c r="O5860" s="1"/>
  <c r="N5856"/>
  <c r="O5856" s="1"/>
  <c r="N5852"/>
  <c r="O5852" s="1"/>
  <c r="N5848"/>
  <c r="O5848" s="1"/>
  <c r="N5844"/>
  <c r="O5844" s="1"/>
  <c r="N5840"/>
  <c r="O5840" s="1"/>
  <c r="N5836"/>
  <c r="O5836" s="1"/>
  <c r="N5832"/>
  <c r="O5832" s="1"/>
  <c r="N5828"/>
  <c r="O5828" s="1"/>
  <c r="N5824"/>
  <c r="O5824" s="1"/>
  <c r="N5820"/>
  <c r="O5820" s="1"/>
  <c r="N5816"/>
  <c r="O5816" s="1"/>
  <c r="N5812"/>
  <c r="O5812" s="1"/>
  <c r="N5808"/>
  <c r="O5808" s="1"/>
  <c r="N5804"/>
  <c r="O5804" s="1"/>
  <c r="N5800"/>
  <c r="O5800" s="1"/>
  <c r="N5796"/>
  <c r="O5796" s="1"/>
  <c r="N5792"/>
  <c r="O5792" s="1"/>
  <c r="N5788"/>
  <c r="O5788" s="1"/>
  <c r="N5784"/>
  <c r="O5784" s="1"/>
  <c r="N5780"/>
  <c r="O5780" s="1"/>
  <c r="N5776"/>
  <c r="O5776" s="1"/>
  <c r="N5772"/>
  <c r="O5772" s="1"/>
  <c r="N5768"/>
  <c r="O5768" s="1"/>
  <c r="N5764"/>
  <c r="O5764" s="1"/>
  <c r="N5760"/>
  <c r="O5760" s="1"/>
  <c r="N5756"/>
  <c r="O5756" s="1"/>
  <c r="N5752"/>
  <c r="O5752" s="1"/>
  <c r="N5748"/>
  <c r="O5748" s="1"/>
  <c r="N5744"/>
  <c r="O5744" s="1"/>
  <c r="N5740"/>
  <c r="O5740" s="1"/>
  <c r="N5736"/>
  <c r="O5736" s="1"/>
  <c r="N5732"/>
  <c r="O5732" s="1"/>
  <c r="N5728"/>
  <c r="O5728" s="1"/>
  <c r="N5724"/>
  <c r="O5724" s="1"/>
  <c r="N5720"/>
  <c r="O5720" s="1"/>
  <c r="N5716"/>
  <c r="O5716" s="1"/>
  <c r="N5712"/>
  <c r="O5712" s="1"/>
  <c r="N5708"/>
  <c r="O5708" s="1"/>
  <c r="N5704"/>
  <c r="O5704" s="1"/>
  <c r="N5700"/>
  <c r="O5700" s="1"/>
  <c r="N5696"/>
  <c r="O5696" s="1"/>
  <c r="N5692"/>
  <c r="O5692" s="1"/>
  <c r="N5688"/>
  <c r="O5688" s="1"/>
  <c r="N5684"/>
  <c r="O5684" s="1"/>
  <c r="N5680"/>
  <c r="O5680" s="1"/>
  <c r="N5676"/>
  <c r="O5676" s="1"/>
  <c r="N5672"/>
  <c r="O5672" s="1"/>
  <c r="N5668"/>
  <c r="O5668" s="1"/>
  <c r="N5664"/>
  <c r="O5664" s="1"/>
  <c r="N5660"/>
  <c r="O5660" s="1"/>
  <c r="N5656"/>
  <c r="O5656" s="1"/>
  <c r="N5652"/>
  <c r="O5652" s="1"/>
  <c r="N5648"/>
  <c r="O5648" s="1"/>
  <c r="N5644"/>
  <c r="O5644" s="1"/>
  <c r="N5640"/>
  <c r="O5640" s="1"/>
  <c r="N5636"/>
  <c r="O5636" s="1"/>
  <c r="N5632"/>
  <c r="O5632" s="1"/>
  <c r="N5628"/>
  <c r="O5628" s="1"/>
  <c r="N5624"/>
  <c r="O5624" s="1"/>
  <c r="N5620"/>
  <c r="O5620" s="1"/>
  <c r="N5616"/>
  <c r="O5616" s="1"/>
  <c r="N5612"/>
  <c r="O5612" s="1"/>
  <c r="N5608"/>
  <c r="O5608" s="1"/>
  <c r="N5604"/>
  <c r="O5604" s="1"/>
  <c r="N5600"/>
  <c r="O5600" s="1"/>
  <c r="N5596"/>
  <c r="O5596" s="1"/>
  <c r="N5592"/>
  <c r="O5592" s="1"/>
  <c r="N5588"/>
  <c r="O5588" s="1"/>
  <c r="N5584"/>
  <c r="O5584" s="1"/>
  <c r="N5580"/>
  <c r="O5580" s="1"/>
  <c r="N5576"/>
  <c r="O5576" s="1"/>
  <c r="N5572"/>
  <c r="O5572" s="1"/>
  <c r="N5568"/>
  <c r="O5568" s="1"/>
  <c r="N5564"/>
  <c r="O5564" s="1"/>
  <c r="N5560"/>
  <c r="O5560" s="1"/>
  <c r="N5556"/>
  <c r="O5556" s="1"/>
  <c r="N5552"/>
  <c r="O5552" s="1"/>
  <c r="N5548"/>
  <c r="O5548" s="1"/>
  <c r="N5544"/>
  <c r="O5544" s="1"/>
  <c r="N5540"/>
  <c r="O5540" s="1"/>
  <c r="N5536"/>
  <c r="O5536" s="1"/>
  <c r="N5532"/>
  <c r="O5532" s="1"/>
  <c r="N5528"/>
  <c r="O5528" s="1"/>
  <c r="N5524"/>
  <c r="O5524" s="1"/>
  <c r="N5520"/>
  <c r="O5520" s="1"/>
  <c r="N5516"/>
  <c r="O5516" s="1"/>
  <c r="N5512"/>
  <c r="O5512" s="1"/>
  <c r="N5508"/>
  <c r="O5508" s="1"/>
  <c r="N5504"/>
  <c r="O5504" s="1"/>
  <c r="N5500"/>
  <c r="O5500" s="1"/>
  <c r="N5496"/>
  <c r="O5496" s="1"/>
  <c r="N5492"/>
  <c r="O5492" s="1"/>
  <c r="N5488"/>
  <c r="O5488" s="1"/>
  <c r="N5484"/>
  <c r="O5484" s="1"/>
  <c r="N5480"/>
  <c r="O5480" s="1"/>
  <c r="N5476"/>
  <c r="O5476" s="1"/>
  <c r="N5472"/>
  <c r="O5472" s="1"/>
  <c r="N5468"/>
  <c r="O5468" s="1"/>
  <c r="N5464"/>
  <c r="O5464" s="1"/>
  <c r="N5460"/>
  <c r="O5460" s="1"/>
  <c r="N5456"/>
  <c r="O5456" s="1"/>
  <c r="N5452"/>
  <c r="O5452" s="1"/>
  <c r="N5448"/>
  <c r="O5448" s="1"/>
  <c r="N5444"/>
  <c r="O5444" s="1"/>
  <c r="N5440"/>
  <c r="O5440" s="1"/>
  <c r="N5436"/>
  <c r="O5436" s="1"/>
  <c r="N5432"/>
  <c r="O5432" s="1"/>
  <c r="N5428"/>
  <c r="O5428" s="1"/>
  <c r="N5424"/>
  <c r="O5424" s="1"/>
  <c r="N5420"/>
  <c r="O5420" s="1"/>
  <c r="N5416"/>
  <c r="O5416" s="1"/>
  <c r="N5412"/>
  <c r="O5412" s="1"/>
  <c r="N5408"/>
  <c r="O5408" s="1"/>
  <c r="N5404"/>
  <c r="O5404" s="1"/>
  <c r="N5400"/>
  <c r="O5400" s="1"/>
  <c r="N5396"/>
  <c r="O5396" s="1"/>
  <c r="N5392"/>
  <c r="O5392" s="1"/>
  <c r="N5388"/>
  <c r="O5388" s="1"/>
  <c r="N5384"/>
  <c r="O5384" s="1"/>
  <c r="N5380"/>
  <c r="O5380" s="1"/>
  <c r="N5376"/>
  <c r="O5376" s="1"/>
  <c r="N5372"/>
  <c r="O5372" s="1"/>
  <c r="N5368"/>
  <c r="O5368" s="1"/>
  <c r="N5364"/>
  <c r="O5364" s="1"/>
  <c r="N5360"/>
  <c r="O5360" s="1"/>
  <c r="N5356"/>
  <c r="O5356" s="1"/>
  <c r="N5352"/>
  <c r="O5352" s="1"/>
  <c r="N5348"/>
  <c r="O5348" s="1"/>
  <c r="N5344"/>
  <c r="O5344" s="1"/>
  <c r="N5340"/>
  <c r="O5340" s="1"/>
  <c r="N5336"/>
  <c r="O5336" s="1"/>
  <c r="N5332"/>
  <c r="O5332" s="1"/>
  <c r="N5328"/>
  <c r="O5328" s="1"/>
  <c r="N5324"/>
  <c r="O5324" s="1"/>
  <c r="N5320"/>
  <c r="O5320" s="1"/>
  <c r="N5316"/>
  <c r="O5316" s="1"/>
  <c r="N5312"/>
  <c r="O5312" s="1"/>
  <c r="N5308"/>
  <c r="O5308" s="1"/>
  <c r="N5304"/>
  <c r="O5304" s="1"/>
  <c r="N5300"/>
  <c r="O5300" s="1"/>
  <c r="N5296"/>
  <c r="O5296" s="1"/>
  <c r="N5292"/>
  <c r="O5292" s="1"/>
  <c r="N5288"/>
  <c r="O5288" s="1"/>
  <c r="N5284"/>
  <c r="O5284" s="1"/>
  <c r="N5280"/>
  <c r="O5280" s="1"/>
  <c r="N5276"/>
  <c r="O5276" s="1"/>
  <c r="N5272"/>
  <c r="O5272" s="1"/>
  <c r="N5268"/>
  <c r="O5268" s="1"/>
  <c r="N5264"/>
  <c r="O5264" s="1"/>
  <c r="N5260"/>
  <c r="O5260" s="1"/>
  <c r="N5256"/>
  <c r="O5256" s="1"/>
  <c r="N5252"/>
  <c r="O5252" s="1"/>
  <c r="N5248"/>
  <c r="O5248" s="1"/>
  <c r="N5244"/>
  <c r="O5244" s="1"/>
  <c r="N5240"/>
  <c r="O5240" s="1"/>
  <c r="N5236"/>
  <c r="O5236" s="1"/>
  <c r="N5232"/>
  <c r="O5232" s="1"/>
  <c r="N5228"/>
  <c r="O5228" s="1"/>
  <c r="N5224"/>
  <c r="O5224" s="1"/>
  <c r="N5220"/>
  <c r="O5220" s="1"/>
  <c r="N5216"/>
  <c r="O5216" s="1"/>
  <c r="N5212"/>
  <c r="O5212" s="1"/>
  <c r="N5208"/>
  <c r="O5208" s="1"/>
  <c r="N5204"/>
  <c r="O5204" s="1"/>
  <c r="N5200"/>
  <c r="O5200" s="1"/>
  <c r="N5196"/>
  <c r="O5196" s="1"/>
  <c r="N5192"/>
  <c r="O5192" s="1"/>
  <c r="N5188"/>
  <c r="O5188" s="1"/>
  <c r="N5184"/>
  <c r="O5184" s="1"/>
  <c r="N5180"/>
  <c r="O5180" s="1"/>
  <c r="N5176"/>
  <c r="O5176" s="1"/>
  <c r="N5172"/>
  <c r="O5172" s="1"/>
  <c r="N5168"/>
  <c r="O5168" s="1"/>
  <c r="N5164"/>
  <c r="O5164" s="1"/>
  <c r="N5160"/>
  <c r="O5160" s="1"/>
  <c r="N5156"/>
  <c r="O5156" s="1"/>
  <c r="N5152"/>
  <c r="O5152" s="1"/>
  <c r="N5148"/>
  <c r="O5148" s="1"/>
  <c r="N5144"/>
  <c r="O5144" s="1"/>
  <c r="N5140"/>
  <c r="O5140" s="1"/>
  <c r="N5136"/>
  <c r="O5136" s="1"/>
  <c r="N5132"/>
  <c r="O5132" s="1"/>
  <c r="N5128"/>
  <c r="O5128" s="1"/>
  <c r="N5124"/>
  <c r="O5124" s="1"/>
  <c r="N5120"/>
  <c r="O5120" s="1"/>
  <c r="N5116"/>
  <c r="O5116" s="1"/>
  <c r="N5112"/>
  <c r="O5112" s="1"/>
  <c r="N5108"/>
  <c r="O5108" s="1"/>
  <c r="N5104"/>
  <c r="O5104" s="1"/>
  <c r="N5100"/>
  <c r="O5100" s="1"/>
  <c r="N5096"/>
  <c r="O5096" s="1"/>
  <c r="N5092"/>
  <c r="O5092" s="1"/>
  <c r="N5088"/>
  <c r="O5088" s="1"/>
  <c r="N5084"/>
  <c r="O5084" s="1"/>
  <c r="N5080"/>
  <c r="O5080" s="1"/>
  <c r="N5076"/>
  <c r="O5076" s="1"/>
  <c r="N5072"/>
  <c r="O5072" s="1"/>
  <c r="N5068"/>
  <c r="O5068" s="1"/>
  <c r="N5064"/>
  <c r="O5064" s="1"/>
  <c r="N5060"/>
  <c r="O5060" s="1"/>
  <c r="N5056"/>
  <c r="O5056" s="1"/>
  <c r="N5052"/>
  <c r="O5052" s="1"/>
  <c r="N5048"/>
  <c r="O5048" s="1"/>
  <c r="N5044"/>
  <c r="O5044" s="1"/>
  <c r="N5040"/>
  <c r="O5040" s="1"/>
  <c r="N5036"/>
  <c r="O5036" s="1"/>
  <c r="N5032"/>
  <c r="O5032" s="1"/>
  <c r="N5028"/>
  <c r="O5028" s="1"/>
  <c r="N5024"/>
  <c r="O5024" s="1"/>
  <c r="N5020"/>
  <c r="O5020" s="1"/>
  <c r="N5016"/>
  <c r="O5016" s="1"/>
  <c r="N5012"/>
  <c r="O5012" s="1"/>
  <c r="N5008"/>
  <c r="O5008" s="1"/>
  <c r="N5004"/>
  <c r="O5004" s="1"/>
  <c r="N5000"/>
  <c r="O5000" s="1"/>
  <c r="N4996"/>
  <c r="O4996" s="1"/>
  <c r="N4992"/>
  <c r="O4992" s="1"/>
  <c r="N4988"/>
  <c r="O4988" s="1"/>
  <c r="N4984"/>
  <c r="O4984" s="1"/>
  <c r="N4980"/>
  <c r="O4980" s="1"/>
  <c r="N4976"/>
  <c r="O4976" s="1"/>
  <c r="N4972"/>
  <c r="O4972" s="1"/>
  <c r="N4968"/>
  <c r="O4968" s="1"/>
  <c r="N4964"/>
  <c r="O4964" s="1"/>
  <c r="N4960"/>
  <c r="O4960" s="1"/>
  <c r="N4956"/>
  <c r="O4956" s="1"/>
  <c r="N4952"/>
  <c r="O4952" s="1"/>
  <c r="N4948"/>
  <c r="O4948" s="1"/>
  <c r="N4944"/>
  <c r="O4944" s="1"/>
  <c r="N4940"/>
  <c r="O4940" s="1"/>
  <c r="N4936"/>
  <c r="O4936" s="1"/>
  <c r="N4932"/>
  <c r="O4932" s="1"/>
  <c r="N4928"/>
  <c r="O4928" s="1"/>
  <c r="N4924"/>
  <c r="O4924" s="1"/>
  <c r="N4920"/>
  <c r="O4920" s="1"/>
  <c r="N4916"/>
  <c r="O4916" s="1"/>
  <c r="N4912"/>
  <c r="O4912" s="1"/>
  <c r="N4908"/>
  <c r="O4908" s="1"/>
  <c r="N4904"/>
  <c r="O4904" s="1"/>
  <c r="N4900"/>
  <c r="O4900" s="1"/>
  <c r="N4896"/>
  <c r="O4896" s="1"/>
  <c r="N4892"/>
  <c r="O4892" s="1"/>
  <c r="N4888"/>
  <c r="O4888" s="1"/>
  <c r="N4884"/>
  <c r="O4884" s="1"/>
  <c r="N4880"/>
  <c r="O4880" s="1"/>
  <c r="N4876"/>
  <c r="O4876" s="1"/>
  <c r="N4872"/>
  <c r="O4872" s="1"/>
  <c r="N4868"/>
  <c r="O4868" s="1"/>
  <c r="N4864"/>
  <c r="O4864" s="1"/>
  <c r="N4860"/>
  <c r="O4860" s="1"/>
  <c r="N4856"/>
  <c r="O4856" s="1"/>
  <c r="N4852"/>
  <c r="O4852" s="1"/>
  <c r="N4848"/>
  <c r="O4848" s="1"/>
  <c r="N4844"/>
  <c r="O4844" s="1"/>
  <c r="N4840"/>
  <c r="O4840" s="1"/>
  <c r="N4836"/>
  <c r="O4836" s="1"/>
  <c r="N4832"/>
  <c r="O4832" s="1"/>
  <c r="N4828"/>
  <c r="O4828" s="1"/>
  <c r="N4824"/>
  <c r="O4824" s="1"/>
  <c r="N4820"/>
  <c r="O4820" s="1"/>
  <c r="N4816"/>
  <c r="O4816" s="1"/>
  <c r="N4812"/>
  <c r="O4812" s="1"/>
  <c r="N4808"/>
  <c r="O4808" s="1"/>
  <c r="N4804"/>
  <c r="O4804" s="1"/>
  <c r="N4800"/>
  <c r="O4800" s="1"/>
  <c r="N4796"/>
  <c r="O4796" s="1"/>
  <c r="N4792"/>
  <c r="O4792" s="1"/>
  <c r="N4788"/>
  <c r="O4788" s="1"/>
  <c r="N4784"/>
  <c r="O4784" s="1"/>
  <c r="N4780"/>
  <c r="O4780" s="1"/>
  <c r="N4776"/>
  <c r="O4776" s="1"/>
  <c r="N4772"/>
  <c r="O4772" s="1"/>
  <c r="N4768"/>
  <c r="O4768" s="1"/>
  <c r="N4764"/>
  <c r="O4764" s="1"/>
  <c r="N4760"/>
  <c r="O4760" s="1"/>
  <c r="N4756"/>
  <c r="O4756" s="1"/>
  <c r="N4752"/>
  <c r="O4752" s="1"/>
  <c r="N4748"/>
  <c r="O4748" s="1"/>
  <c r="N4744"/>
  <c r="O4744" s="1"/>
  <c r="N4740"/>
  <c r="O4740" s="1"/>
  <c r="N4736"/>
  <c r="O4736" s="1"/>
  <c r="N4732"/>
  <c r="O4732" s="1"/>
  <c r="N4728"/>
  <c r="O4728" s="1"/>
  <c r="N4724"/>
  <c r="O4724" s="1"/>
  <c r="N4720"/>
  <c r="O4720" s="1"/>
  <c r="N4716"/>
  <c r="O4716" s="1"/>
  <c r="N4712"/>
  <c r="O4712" s="1"/>
  <c r="N4708"/>
  <c r="O4708" s="1"/>
  <c r="N4704"/>
  <c r="O4704" s="1"/>
  <c r="N4700"/>
  <c r="O4700" s="1"/>
  <c r="N4696"/>
  <c r="O4696" s="1"/>
  <c r="N4692"/>
  <c r="O4692" s="1"/>
  <c r="N4688"/>
  <c r="O4688" s="1"/>
  <c r="N4684"/>
  <c r="O4684" s="1"/>
  <c r="N4680"/>
  <c r="O4680" s="1"/>
  <c r="N4676"/>
  <c r="O4676" s="1"/>
  <c r="N4672"/>
  <c r="O4672" s="1"/>
  <c r="N4668"/>
  <c r="O4668" s="1"/>
  <c r="N4664"/>
  <c r="O4664" s="1"/>
  <c r="N4660"/>
  <c r="O4660" s="1"/>
  <c r="N4656"/>
  <c r="O4656" s="1"/>
  <c r="N4652"/>
  <c r="O4652" s="1"/>
  <c r="N4648"/>
  <c r="O4648" s="1"/>
  <c r="N4644"/>
  <c r="O4644" s="1"/>
  <c r="N4640"/>
  <c r="O4640" s="1"/>
  <c r="N4636"/>
  <c r="O4636" s="1"/>
  <c r="N4632"/>
  <c r="O4632" s="1"/>
  <c r="N4628"/>
  <c r="O4628" s="1"/>
  <c r="N4624"/>
  <c r="O4624" s="1"/>
  <c r="N4620"/>
  <c r="O4620" s="1"/>
  <c r="N4616"/>
  <c r="O4616" s="1"/>
  <c r="N4612"/>
  <c r="O4612" s="1"/>
  <c r="N4608"/>
  <c r="O4608" s="1"/>
  <c r="N4604"/>
  <c r="O4604" s="1"/>
  <c r="N4600"/>
  <c r="O4600" s="1"/>
  <c r="N4596"/>
  <c r="O4596" s="1"/>
  <c r="N4592"/>
  <c r="O4592" s="1"/>
  <c r="N4588"/>
  <c r="O4588" s="1"/>
  <c r="N4584"/>
  <c r="O4584" s="1"/>
  <c r="N4580"/>
  <c r="O4580" s="1"/>
  <c r="N4576"/>
  <c r="O4576" s="1"/>
  <c r="N4572"/>
  <c r="O4572" s="1"/>
  <c r="N4568"/>
  <c r="O4568" s="1"/>
  <c r="N4564"/>
  <c r="O4564" s="1"/>
  <c r="N4560"/>
  <c r="O4560" s="1"/>
  <c r="N4556"/>
  <c r="O4556" s="1"/>
  <c r="N4552"/>
  <c r="O4552" s="1"/>
  <c r="N4548"/>
  <c r="O4548" s="1"/>
  <c r="N4544"/>
  <c r="O4544" s="1"/>
  <c r="N4540"/>
  <c r="O4540" s="1"/>
  <c r="N4536"/>
  <c r="O4536" s="1"/>
  <c r="N4532"/>
  <c r="O4532" s="1"/>
  <c r="N4528"/>
  <c r="O4528" s="1"/>
  <c r="N4524"/>
  <c r="O4524" s="1"/>
  <c r="N4520"/>
  <c r="O4520" s="1"/>
  <c r="N4516"/>
  <c r="O4516" s="1"/>
  <c r="N4512"/>
  <c r="O4512" s="1"/>
  <c r="N4508"/>
  <c r="O4508" s="1"/>
  <c r="N4504"/>
  <c r="O4504" s="1"/>
  <c r="N4500"/>
  <c r="O4500" s="1"/>
  <c r="N4496"/>
  <c r="O4496" s="1"/>
  <c r="N4492"/>
  <c r="O4492" s="1"/>
  <c r="N4488"/>
  <c r="O4488" s="1"/>
  <c r="N4484"/>
  <c r="O4484" s="1"/>
  <c r="N4480"/>
  <c r="O4480" s="1"/>
  <c r="N4476"/>
  <c r="O4476" s="1"/>
  <c r="N4472"/>
  <c r="O4472" s="1"/>
  <c r="N4468"/>
  <c r="O4468" s="1"/>
  <c r="N4464"/>
  <c r="O4464" s="1"/>
  <c r="N4460"/>
  <c r="O4460" s="1"/>
  <c r="N4456"/>
  <c r="O4456" s="1"/>
  <c r="N4452"/>
  <c r="O4452" s="1"/>
  <c r="N4448"/>
  <c r="O4448" s="1"/>
  <c r="N4444"/>
  <c r="O4444" s="1"/>
  <c r="N4440"/>
  <c r="O4440" s="1"/>
  <c r="N4436"/>
  <c r="O4436" s="1"/>
  <c r="N4432"/>
  <c r="O4432" s="1"/>
  <c r="N4428"/>
  <c r="O4428" s="1"/>
  <c r="N4424"/>
  <c r="O4424" s="1"/>
  <c r="N4420"/>
  <c r="O4420" s="1"/>
  <c r="N4416"/>
  <c r="O4416" s="1"/>
  <c r="N4412"/>
  <c r="O4412" s="1"/>
  <c r="N4408"/>
  <c r="O4408" s="1"/>
  <c r="N4404"/>
  <c r="O4404" s="1"/>
  <c r="N4400"/>
  <c r="O4400" s="1"/>
  <c r="N4396"/>
  <c r="O4396" s="1"/>
  <c r="N4392"/>
  <c r="O4392" s="1"/>
  <c r="N4388"/>
  <c r="O4388" s="1"/>
  <c r="N4384"/>
  <c r="O4384" s="1"/>
  <c r="N4380"/>
  <c r="O4380" s="1"/>
  <c r="N4376"/>
  <c r="O4376" s="1"/>
  <c r="N4372"/>
  <c r="O4372" s="1"/>
  <c r="N4368"/>
  <c r="O4368" s="1"/>
  <c r="N4364"/>
  <c r="O4364" s="1"/>
  <c r="N4360"/>
  <c r="O4360" s="1"/>
  <c r="N4356"/>
  <c r="O4356" s="1"/>
  <c r="N4352"/>
  <c r="O4352" s="1"/>
  <c r="N4348"/>
  <c r="O4348" s="1"/>
  <c r="N4344"/>
  <c r="O4344" s="1"/>
  <c r="N4340"/>
  <c r="O4340" s="1"/>
  <c r="N4336"/>
  <c r="O4336" s="1"/>
  <c r="N4332"/>
  <c r="O4332" s="1"/>
  <c r="N4328"/>
  <c r="O4328" s="1"/>
  <c r="N4324"/>
  <c r="O4324" s="1"/>
  <c r="N4320"/>
  <c r="O4320" s="1"/>
  <c r="N4316"/>
  <c r="O4316" s="1"/>
  <c r="N4312"/>
  <c r="O4312" s="1"/>
  <c r="N4308"/>
  <c r="O4308" s="1"/>
  <c r="N4304"/>
  <c r="O4304" s="1"/>
  <c r="N4300"/>
  <c r="O4300" s="1"/>
  <c r="N4296"/>
  <c r="O4296" s="1"/>
  <c r="N4292"/>
  <c r="O4292" s="1"/>
  <c r="N4288"/>
  <c r="O4288" s="1"/>
  <c r="N4284"/>
  <c r="O4284" s="1"/>
  <c r="N4280"/>
  <c r="O4280" s="1"/>
  <c r="N4276"/>
  <c r="O4276" s="1"/>
  <c r="N4272"/>
  <c r="O4272" s="1"/>
  <c r="N4268"/>
  <c r="O4268" s="1"/>
  <c r="N4264"/>
  <c r="O4264" s="1"/>
  <c r="N4260"/>
  <c r="O4260" s="1"/>
  <c r="N4256"/>
  <c r="O4256" s="1"/>
  <c r="N4252"/>
  <c r="O4252" s="1"/>
  <c r="N4248"/>
  <c r="O4248" s="1"/>
  <c r="N4244"/>
  <c r="O4244" s="1"/>
  <c r="N4240"/>
  <c r="O4240" s="1"/>
  <c r="N4236"/>
  <c r="O4236" s="1"/>
  <c r="N4232"/>
  <c r="O4232" s="1"/>
  <c r="N4228"/>
  <c r="O4228" s="1"/>
  <c r="N4224"/>
  <c r="O4224" s="1"/>
  <c r="N4220"/>
  <c r="O4220" s="1"/>
  <c r="N4216"/>
  <c r="O4216" s="1"/>
  <c r="N4212"/>
  <c r="O4212" s="1"/>
  <c r="N4208"/>
  <c r="O4208" s="1"/>
  <c r="N4204"/>
  <c r="O4204" s="1"/>
  <c r="N4200"/>
  <c r="O4200" s="1"/>
  <c r="N4196"/>
  <c r="O4196" s="1"/>
  <c r="N4192"/>
  <c r="O4192" s="1"/>
  <c r="N4188"/>
  <c r="O4188" s="1"/>
  <c r="N4184"/>
  <c r="O4184" s="1"/>
  <c r="N4180"/>
  <c r="O4180" s="1"/>
  <c r="N4176"/>
  <c r="O4176" s="1"/>
  <c r="N4172"/>
  <c r="O4172" s="1"/>
  <c r="N4168"/>
  <c r="O4168" s="1"/>
  <c r="N4164"/>
  <c r="O4164" s="1"/>
  <c r="N4160"/>
  <c r="O4160" s="1"/>
  <c r="N4156"/>
  <c r="O4156" s="1"/>
  <c r="N4152"/>
  <c r="O4152" s="1"/>
  <c r="N4148"/>
  <c r="O4148" s="1"/>
  <c r="N4144"/>
  <c r="O4144" s="1"/>
  <c r="N4140"/>
  <c r="O4140" s="1"/>
  <c r="N4136"/>
  <c r="O4136" s="1"/>
  <c r="N4132"/>
  <c r="O4132" s="1"/>
  <c r="N4128"/>
  <c r="O4128" s="1"/>
  <c r="N4124"/>
  <c r="O4124" s="1"/>
  <c r="N4120"/>
  <c r="O4120" s="1"/>
  <c r="N4116"/>
  <c r="O4116" s="1"/>
  <c r="N4112"/>
  <c r="O4112" s="1"/>
  <c r="N4108"/>
  <c r="O4108" s="1"/>
  <c r="N4104"/>
  <c r="O4104" s="1"/>
  <c r="N4100"/>
  <c r="O4100" s="1"/>
  <c r="N4096"/>
  <c r="O4096" s="1"/>
  <c r="N4092"/>
  <c r="O4092" s="1"/>
  <c r="N4088"/>
  <c r="O4088" s="1"/>
  <c r="N3"/>
  <c r="O3" s="1"/>
  <c r="N4084"/>
  <c r="O4084" s="1"/>
  <c r="N4080"/>
  <c r="O4080" s="1"/>
  <c r="N4076"/>
  <c r="O4076" s="1"/>
  <c r="N4072"/>
  <c r="O4072" s="1"/>
  <c r="N4068"/>
  <c r="O4068" s="1"/>
  <c r="N4064"/>
  <c r="O4064" s="1"/>
  <c r="N4060"/>
  <c r="O4060" s="1"/>
  <c r="N4056"/>
  <c r="O4056" s="1"/>
  <c r="N4052"/>
  <c r="O4052" s="1"/>
  <c r="N4048"/>
  <c r="O4048" s="1"/>
  <c r="N4044"/>
  <c r="O4044" s="1"/>
  <c r="N4040"/>
  <c r="O4040" s="1"/>
  <c r="N4036"/>
  <c r="O4036" s="1"/>
  <c r="N4032"/>
  <c r="O4032" s="1"/>
  <c r="N4028"/>
  <c r="O4028" s="1"/>
  <c r="N4024"/>
  <c r="O4024" s="1"/>
  <c r="N4020"/>
  <c r="O4020" s="1"/>
  <c r="N4016"/>
  <c r="O4016" s="1"/>
  <c r="N4012"/>
  <c r="O4012" s="1"/>
  <c r="N4008"/>
  <c r="O4008" s="1"/>
  <c r="N4004"/>
  <c r="O4004" s="1"/>
  <c r="N4000"/>
  <c r="O4000" s="1"/>
  <c r="N3996"/>
  <c r="O3996" s="1"/>
  <c r="N3992"/>
  <c r="O3992" s="1"/>
  <c r="N3988"/>
  <c r="O3988" s="1"/>
  <c r="N3984"/>
  <c r="O3984" s="1"/>
  <c r="N3980"/>
  <c r="O3980" s="1"/>
  <c r="N3976"/>
  <c r="O3976" s="1"/>
  <c r="N3972"/>
  <c r="O3972" s="1"/>
  <c r="N3968"/>
  <c r="O3968" s="1"/>
  <c r="N3964"/>
  <c r="O3964" s="1"/>
  <c r="N3960"/>
  <c r="O3960" s="1"/>
  <c r="N3956"/>
  <c r="O3956" s="1"/>
  <c r="N3952"/>
  <c r="O3952" s="1"/>
  <c r="N3948"/>
  <c r="O3948" s="1"/>
  <c r="N3944"/>
  <c r="O3944" s="1"/>
  <c r="N3940"/>
  <c r="O3940" s="1"/>
  <c r="N3936"/>
  <c r="O3936" s="1"/>
  <c r="N3932"/>
  <c r="O3932" s="1"/>
  <c r="N3928"/>
  <c r="O3928" s="1"/>
  <c r="N3924"/>
  <c r="O3924" s="1"/>
  <c r="N3920"/>
  <c r="O3920" s="1"/>
  <c r="N3916"/>
  <c r="O3916" s="1"/>
  <c r="N3912"/>
  <c r="O3912" s="1"/>
  <c r="N3908"/>
  <c r="O3908" s="1"/>
  <c r="N3904"/>
  <c r="O3904" s="1"/>
  <c r="N3900"/>
  <c r="O3900" s="1"/>
  <c r="N3896"/>
  <c r="O3896" s="1"/>
  <c r="N3892"/>
  <c r="O3892" s="1"/>
  <c r="N3888"/>
  <c r="O3888" s="1"/>
  <c r="N3884"/>
  <c r="O3884" s="1"/>
  <c r="N3880"/>
  <c r="O3880" s="1"/>
  <c r="N3876"/>
  <c r="O3876" s="1"/>
  <c r="N3872"/>
  <c r="O3872" s="1"/>
  <c r="N3868"/>
  <c r="O3868" s="1"/>
  <c r="N3864"/>
  <c r="O3864" s="1"/>
  <c r="N3860"/>
  <c r="O3860" s="1"/>
  <c r="N3856"/>
  <c r="O3856" s="1"/>
  <c r="N3852"/>
  <c r="O3852" s="1"/>
  <c r="N3848"/>
  <c r="O3848" s="1"/>
  <c r="N3844"/>
  <c r="O3844" s="1"/>
  <c r="N3840"/>
  <c r="O3840" s="1"/>
  <c r="N3836"/>
  <c r="O3836" s="1"/>
  <c r="N3832"/>
  <c r="O3832" s="1"/>
  <c r="N3828"/>
  <c r="O3828" s="1"/>
  <c r="N3824"/>
  <c r="O3824" s="1"/>
  <c r="N3820"/>
  <c r="O3820" s="1"/>
  <c r="N3816"/>
  <c r="O3816" s="1"/>
  <c r="N3812"/>
  <c r="O3812" s="1"/>
  <c r="N3808"/>
  <c r="O3808" s="1"/>
  <c r="N3804"/>
  <c r="O3804" s="1"/>
  <c r="N3800"/>
  <c r="O3800" s="1"/>
  <c r="N3796"/>
  <c r="O3796" s="1"/>
  <c r="N3792"/>
  <c r="O3792" s="1"/>
  <c r="N3788"/>
  <c r="O3788" s="1"/>
  <c r="N3784"/>
  <c r="O3784" s="1"/>
  <c r="N3780"/>
  <c r="O3780" s="1"/>
  <c r="N3776"/>
  <c r="O3776" s="1"/>
  <c r="N3772"/>
  <c r="O3772" s="1"/>
  <c r="N3768"/>
  <c r="O3768" s="1"/>
  <c r="N3764"/>
  <c r="O3764" s="1"/>
  <c r="N3760"/>
  <c r="O3760" s="1"/>
  <c r="N3756"/>
  <c r="O3756" s="1"/>
  <c r="N3752"/>
  <c r="O3752" s="1"/>
  <c r="N3748"/>
  <c r="O3748" s="1"/>
  <c r="N3744"/>
  <c r="O3744" s="1"/>
  <c r="N3740"/>
  <c r="O3740" s="1"/>
  <c r="N3736"/>
  <c r="O3736" s="1"/>
  <c r="N3732"/>
  <c r="O3732" s="1"/>
  <c r="N3728"/>
  <c r="O3728" s="1"/>
  <c r="N3724"/>
  <c r="O3724" s="1"/>
  <c r="N3720"/>
  <c r="O3720" s="1"/>
  <c r="N3716"/>
  <c r="O3716" s="1"/>
  <c r="N3712"/>
  <c r="O3712" s="1"/>
  <c r="N3708"/>
  <c r="O3708" s="1"/>
  <c r="N3704"/>
  <c r="O3704" s="1"/>
  <c r="N3700"/>
  <c r="O3700" s="1"/>
  <c r="N3696"/>
  <c r="O3696" s="1"/>
  <c r="N3692"/>
  <c r="O3692" s="1"/>
  <c r="N3688"/>
  <c r="O3688" s="1"/>
  <c r="N3684"/>
  <c r="O3684" s="1"/>
  <c r="N3680"/>
  <c r="O3680" s="1"/>
  <c r="N3676"/>
  <c r="O3676" s="1"/>
  <c r="N3672"/>
  <c r="O3672" s="1"/>
  <c r="N3668"/>
  <c r="O3668" s="1"/>
  <c r="N3664"/>
  <c r="O3664" s="1"/>
  <c r="N3660"/>
  <c r="O3660" s="1"/>
  <c r="N3656"/>
  <c r="O3656" s="1"/>
  <c r="N3652"/>
  <c r="O3652" s="1"/>
  <c r="N3648"/>
  <c r="O3648" s="1"/>
  <c r="N3644"/>
  <c r="O3644" s="1"/>
  <c r="N3640"/>
  <c r="O3640" s="1"/>
  <c r="N3636"/>
  <c r="O3636" s="1"/>
  <c r="N3632"/>
  <c r="O3632" s="1"/>
  <c r="N3628"/>
  <c r="O3628" s="1"/>
  <c r="N3624"/>
  <c r="O3624" s="1"/>
  <c r="N3620"/>
  <c r="O3620" s="1"/>
  <c r="N3616"/>
  <c r="O3616" s="1"/>
  <c r="N3612"/>
  <c r="O3612" s="1"/>
  <c r="N3608"/>
  <c r="O3608" s="1"/>
  <c r="N3604"/>
  <c r="O3604" s="1"/>
  <c r="N3600"/>
  <c r="O3600" s="1"/>
  <c r="N3596"/>
  <c r="O3596" s="1"/>
  <c r="N3592"/>
  <c r="O3592" s="1"/>
  <c r="N3588"/>
  <c r="O3588" s="1"/>
  <c r="N3584"/>
  <c r="O3584" s="1"/>
  <c r="N3580"/>
  <c r="O3580" s="1"/>
  <c r="N3576"/>
  <c r="O3576" s="1"/>
  <c r="N3572"/>
  <c r="O3572" s="1"/>
  <c r="N3568"/>
  <c r="O3568" s="1"/>
  <c r="N3564"/>
  <c r="O3564" s="1"/>
  <c r="N3560"/>
  <c r="O3560" s="1"/>
  <c r="N3556"/>
  <c r="O3556" s="1"/>
  <c r="N3552"/>
  <c r="O3552" s="1"/>
  <c r="N3548"/>
  <c r="O3548" s="1"/>
  <c r="N3544"/>
  <c r="O3544" s="1"/>
  <c r="N3540"/>
  <c r="O3540" s="1"/>
  <c r="N3536"/>
  <c r="O3536" s="1"/>
  <c r="N3532"/>
  <c r="O3532" s="1"/>
  <c r="N3528"/>
  <c r="O3528" s="1"/>
  <c r="N3524"/>
  <c r="O3524" s="1"/>
  <c r="N3520"/>
  <c r="O3520" s="1"/>
  <c r="N3516"/>
  <c r="O3516" s="1"/>
  <c r="N3512"/>
  <c r="O3512" s="1"/>
  <c r="N3508"/>
  <c r="O3508" s="1"/>
  <c r="N3504"/>
  <c r="O3504" s="1"/>
  <c r="N3500"/>
  <c r="O3500" s="1"/>
  <c r="N3496"/>
  <c r="O3496" s="1"/>
  <c r="N3492"/>
  <c r="O3492" s="1"/>
  <c r="N3488"/>
  <c r="O3488" s="1"/>
  <c r="N3484"/>
  <c r="O3484" s="1"/>
  <c r="N3480"/>
  <c r="O3480" s="1"/>
  <c r="N3476"/>
  <c r="O3476" s="1"/>
  <c r="N3472"/>
  <c r="O3472" s="1"/>
  <c r="N3468"/>
  <c r="O3468" s="1"/>
  <c r="N3464"/>
  <c r="O3464" s="1"/>
  <c r="N3460"/>
  <c r="O3460" s="1"/>
  <c r="N3456"/>
  <c r="O3456" s="1"/>
  <c r="N3452"/>
  <c r="O3452" s="1"/>
  <c r="N3448"/>
  <c r="O3448" s="1"/>
  <c r="N3444"/>
  <c r="O3444" s="1"/>
  <c r="N3440"/>
  <c r="O3440" s="1"/>
  <c r="N3436"/>
  <c r="O3436" s="1"/>
  <c r="N3432"/>
  <c r="O3432" s="1"/>
  <c r="N3428"/>
  <c r="O3428" s="1"/>
  <c r="N3424"/>
  <c r="O3424" s="1"/>
  <c r="N3420"/>
  <c r="O3420" s="1"/>
  <c r="N3416"/>
  <c r="O3416" s="1"/>
  <c r="N3412"/>
  <c r="O3412" s="1"/>
  <c r="N3408"/>
  <c r="O3408" s="1"/>
  <c r="N3404"/>
  <c r="O3404" s="1"/>
  <c r="N3400"/>
  <c r="O3400" s="1"/>
  <c r="N3396"/>
  <c r="O3396" s="1"/>
  <c r="N3392"/>
  <c r="O3392" s="1"/>
  <c r="N3388"/>
  <c r="O3388" s="1"/>
  <c r="N3384"/>
  <c r="O3384" s="1"/>
  <c r="N3380"/>
  <c r="O3380" s="1"/>
  <c r="N3376"/>
  <c r="O3376" s="1"/>
  <c r="N3372"/>
  <c r="O3372" s="1"/>
  <c r="N3368"/>
  <c r="O3368" s="1"/>
  <c r="N3364"/>
  <c r="O3364" s="1"/>
  <c r="N3360"/>
  <c r="O3360" s="1"/>
  <c r="N3356"/>
  <c r="O3356" s="1"/>
  <c r="N3352"/>
  <c r="O3352" s="1"/>
  <c r="N3348"/>
  <c r="O3348" s="1"/>
  <c r="N3344"/>
  <c r="O3344" s="1"/>
  <c r="N3340"/>
  <c r="O3340" s="1"/>
  <c r="N3336"/>
  <c r="O3336" s="1"/>
  <c r="N3332"/>
  <c r="O3332" s="1"/>
  <c r="N3328"/>
  <c r="O3328" s="1"/>
  <c r="N3324"/>
  <c r="O3324" s="1"/>
  <c r="N3320"/>
  <c r="O3320" s="1"/>
  <c r="N3316"/>
  <c r="O3316" s="1"/>
  <c r="N3312"/>
  <c r="O3312" s="1"/>
  <c r="N3308"/>
  <c r="O3308" s="1"/>
  <c r="N3304"/>
  <c r="O3304" s="1"/>
  <c r="N3300"/>
  <c r="O3300" s="1"/>
  <c r="N3296"/>
  <c r="O3296" s="1"/>
  <c r="N3292"/>
  <c r="O3292" s="1"/>
  <c r="N3288"/>
  <c r="O3288" s="1"/>
  <c r="N3284"/>
  <c r="O3284" s="1"/>
  <c r="N3280"/>
  <c r="O3280" s="1"/>
  <c r="N3276"/>
  <c r="O3276" s="1"/>
  <c r="N3272"/>
  <c r="O3272" s="1"/>
  <c r="N3268"/>
  <c r="O3268" s="1"/>
  <c r="N3264"/>
  <c r="O3264" s="1"/>
  <c r="N3260"/>
  <c r="O3260" s="1"/>
  <c r="N3256"/>
  <c r="O3256" s="1"/>
  <c r="N3252"/>
  <c r="O3252" s="1"/>
  <c r="N3248"/>
  <c r="O3248" s="1"/>
  <c r="N3244"/>
  <c r="O3244" s="1"/>
  <c r="N3240"/>
  <c r="O3240" s="1"/>
  <c r="N3236"/>
  <c r="O3236" s="1"/>
  <c r="N3232"/>
  <c r="O3232" s="1"/>
  <c r="N3228"/>
  <c r="O3228" s="1"/>
  <c r="N3224"/>
  <c r="O3224" s="1"/>
  <c r="N3220"/>
  <c r="O3220" s="1"/>
  <c r="N3216"/>
  <c r="O3216" s="1"/>
  <c r="N3212"/>
  <c r="O3212" s="1"/>
  <c r="N3208"/>
  <c r="O3208" s="1"/>
  <c r="N3204"/>
  <c r="O3204" s="1"/>
  <c r="N3200"/>
  <c r="O3200" s="1"/>
  <c r="N3196"/>
  <c r="O3196" s="1"/>
  <c r="N3192"/>
  <c r="O3192" s="1"/>
  <c r="N3188"/>
  <c r="O3188" s="1"/>
  <c r="N3184"/>
  <c r="O3184" s="1"/>
  <c r="N3180"/>
  <c r="O3180" s="1"/>
  <c r="N3176"/>
  <c r="O3176" s="1"/>
  <c r="N3172"/>
  <c r="O3172" s="1"/>
  <c r="N3168"/>
  <c r="O3168" s="1"/>
  <c r="N3164"/>
  <c r="O3164" s="1"/>
  <c r="N3160"/>
  <c r="O3160" s="1"/>
  <c r="N3156"/>
  <c r="O3156" s="1"/>
  <c r="N3152"/>
  <c r="O3152" s="1"/>
  <c r="N3148"/>
  <c r="O3148" s="1"/>
  <c r="N3144"/>
  <c r="O3144" s="1"/>
  <c r="N3140"/>
  <c r="O3140" s="1"/>
  <c r="N3136"/>
  <c r="O3136" s="1"/>
  <c r="N3132"/>
  <c r="O3132" s="1"/>
  <c r="N3128"/>
  <c r="O3128" s="1"/>
  <c r="N3124"/>
  <c r="O3124" s="1"/>
  <c r="N3120"/>
  <c r="O3120" s="1"/>
  <c r="N3116"/>
  <c r="O3116" s="1"/>
  <c r="N3112"/>
  <c r="O3112" s="1"/>
  <c r="N3108"/>
  <c r="O3108" s="1"/>
  <c r="N3104"/>
  <c r="O3104" s="1"/>
  <c r="N3100"/>
  <c r="O3100" s="1"/>
  <c r="N3096"/>
  <c r="O3096" s="1"/>
  <c r="N3092"/>
  <c r="O3092" s="1"/>
  <c r="N3088"/>
  <c r="O3088" s="1"/>
  <c r="N3084"/>
  <c r="O3084" s="1"/>
  <c r="N3080"/>
  <c r="O3080" s="1"/>
  <c r="N3076"/>
  <c r="O3076" s="1"/>
  <c r="N3072"/>
  <c r="O3072" s="1"/>
  <c r="N3068"/>
  <c r="O3068" s="1"/>
  <c r="N3064"/>
  <c r="O3064" s="1"/>
  <c r="N3060"/>
  <c r="O3060" s="1"/>
  <c r="N3056"/>
  <c r="O3056" s="1"/>
  <c r="N3052"/>
  <c r="O3052" s="1"/>
  <c r="N3048"/>
  <c r="O3048" s="1"/>
  <c r="N3044"/>
  <c r="O3044" s="1"/>
  <c r="N3040"/>
  <c r="O3040" s="1"/>
  <c r="N3036"/>
  <c r="O3036" s="1"/>
  <c r="N3032"/>
  <c r="O3032" s="1"/>
  <c r="N3028"/>
  <c r="O3028" s="1"/>
  <c r="N3024"/>
  <c r="O3024" s="1"/>
  <c r="N3020"/>
  <c r="O3020" s="1"/>
  <c r="N3016"/>
  <c r="O3016" s="1"/>
  <c r="N3012"/>
  <c r="O3012" s="1"/>
  <c r="N3008"/>
  <c r="O3008" s="1"/>
  <c r="N3004"/>
  <c r="O3004" s="1"/>
  <c r="N3000"/>
  <c r="O3000" s="1"/>
  <c r="N2996"/>
  <c r="O2996" s="1"/>
  <c r="N2992"/>
  <c r="O2992" s="1"/>
  <c r="N2988"/>
  <c r="O2988" s="1"/>
  <c r="N2984"/>
  <c r="O2984" s="1"/>
  <c r="N2980"/>
  <c r="O2980" s="1"/>
  <c r="N2976"/>
  <c r="O2976" s="1"/>
  <c r="N2972"/>
  <c r="O2972" s="1"/>
  <c r="N2968"/>
  <c r="O2968" s="1"/>
  <c r="N2964"/>
  <c r="O2964" s="1"/>
  <c r="N2960"/>
  <c r="O2960" s="1"/>
  <c r="N2956"/>
  <c r="O2956" s="1"/>
  <c r="N2952"/>
  <c r="O2952" s="1"/>
  <c r="N2948"/>
  <c r="O2948" s="1"/>
  <c r="N2944"/>
  <c r="O2944" s="1"/>
  <c r="N2940"/>
  <c r="O2940" s="1"/>
  <c r="N2936"/>
  <c r="O2936" s="1"/>
  <c r="N2932"/>
  <c r="O2932" s="1"/>
  <c r="N2928"/>
  <c r="O2928" s="1"/>
  <c r="N2924"/>
  <c r="O2924" s="1"/>
  <c r="N2920"/>
  <c r="O2920" s="1"/>
  <c r="N2916"/>
  <c r="O2916" s="1"/>
  <c r="N2912"/>
  <c r="O2912" s="1"/>
  <c r="N2908"/>
  <c r="O2908" s="1"/>
  <c r="N2904"/>
  <c r="O2904" s="1"/>
  <c r="N2900"/>
  <c r="O2900" s="1"/>
  <c r="N2896"/>
  <c r="O2896" s="1"/>
  <c r="N2892"/>
  <c r="O2892" s="1"/>
  <c r="N2888"/>
  <c r="O2888" s="1"/>
  <c r="N2884"/>
  <c r="O2884" s="1"/>
  <c r="N2880"/>
  <c r="O2880" s="1"/>
  <c r="N2876"/>
  <c r="O2876" s="1"/>
  <c r="N2872"/>
  <c r="O2872" s="1"/>
  <c r="N2868"/>
  <c r="O2868" s="1"/>
  <c r="N2864"/>
  <c r="O2864" s="1"/>
  <c r="N2860"/>
  <c r="O2860" s="1"/>
  <c r="N2856"/>
  <c r="O2856" s="1"/>
  <c r="N2852"/>
  <c r="O2852" s="1"/>
  <c r="N2848"/>
  <c r="O2848" s="1"/>
  <c r="N2844"/>
  <c r="O2844" s="1"/>
  <c r="N2840"/>
  <c r="O2840" s="1"/>
  <c r="N2836"/>
  <c r="O2836" s="1"/>
  <c r="N2832"/>
  <c r="O2832" s="1"/>
  <c r="N2828"/>
  <c r="O2828" s="1"/>
  <c r="N2824"/>
  <c r="O2824" s="1"/>
  <c r="N2820"/>
  <c r="O2820" s="1"/>
  <c r="N2816"/>
  <c r="O2816" s="1"/>
  <c r="N2812"/>
  <c r="O2812" s="1"/>
  <c r="N2808"/>
  <c r="O2808" s="1"/>
  <c r="N2804"/>
  <c r="O2804" s="1"/>
  <c r="N2800"/>
  <c r="O2800" s="1"/>
  <c r="N2796"/>
  <c r="O2796" s="1"/>
  <c r="N2792"/>
  <c r="O2792" s="1"/>
  <c r="N2788"/>
  <c r="O2788" s="1"/>
  <c r="N2784"/>
  <c r="O2784" s="1"/>
  <c r="N2780"/>
  <c r="O2780" s="1"/>
  <c r="N2776"/>
  <c r="O2776" s="1"/>
  <c r="N2772"/>
  <c r="O2772" s="1"/>
  <c r="N2768"/>
  <c r="O2768" s="1"/>
  <c r="N2764"/>
  <c r="O2764" s="1"/>
  <c r="N2760"/>
  <c r="O2760" s="1"/>
  <c r="N2756"/>
  <c r="O2756" s="1"/>
  <c r="N2752"/>
  <c r="O2752" s="1"/>
  <c r="N2748"/>
  <c r="O2748" s="1"/>
  <c r="N2744"/>
  <c r="O2744" s="1"/>
  <c r="N2740"/>
  <c r="O2740" s="1"/>
  <c r="N2736"/>
  <c r="O2736" s="1"/>
  <c r="N2732"/>
  <c r="O2732" s="1"/>
  <c r="N2728"/>
  <c r="O2728" s="1"/>
  <c r="N2724"/>
  <c r="O2724" s="1"/>
  <c r="N2720"/>
  <c r="O2720" s="1"/>
  <c r="N2716"/>
  <c r="O2716" s="1"/>
  <c r="N2712"/>
  <c r="O2712" s="1"/>
  <c r="N2708"/>
  <c r="O2708" s="1"/>
  <c r="N2704"/>
  <c r="O2704" s="1"/>
  <c r="N2700"/>
  <c r="O2700" s="1"/>
  <c r="N2696"/>
  <c r="O2696" s="1"/>
  <c r="N2692"/>
  <c r="O2692" s="1"/>
  <c r="N2688"/>
  <c r="O2688" s="1"/>
  <c r="N2684"/>
  <c r="O2684" s="1"/>
  <c r="N2680"/>
  <c r="O2680" s="1"/>
  <c r="N2676"/>
  <c r="O2676" s="1"/>
  <c r="N2672"/>
  <c r="O2672" s="1"/>
  <c r="N2668"/>
  <c r="O2668" s="1"/>
  <c r="N2664"/>
  <c r="O2664" s="1"/>
  <c r="N2660"/>
  <c r="O2660" s="1"/>
  <c r="N2656"/>
  <c r="O2656" s="1"/>
  <c r="N2652"/>
  <c r="O2652" s="1"/>
  <c r="N2648"/>
  <c r="O2648" s="1"/>
  <c r="N2644"/>
  <c r="O2644" s="1"/>
  <c r="N2640"/>
  <c r="O2640" s="1"/>
  <c r="N2636"/>
  <c r="O2636" s="1"/>
  <c r="N2632"/>
  <c r="O2632" s="1"/>
  <c r="N2628"/>
  <c r="O2628" s="1"/>
  <c r="N2624"/>
  <c r="O2624" s="1"/>
  <c r="N2620"/>
  <c r="O2620" s="1"/>
  <c r="N2616"/>
  <c r="O2616" s="1"/>
  <c r="N2612"/>
  <c r="O2612" s="1"/>
  <c r="N2608"/>
  <c r="O2608" s="1"/>
  <c r="N2604"/>
  <c r="O2604" s="1"/>
  <c r="N2600"/>
  <c r="O2600" s="1"/>
  <c r="N2596"/>
  <c r="O2596" s="1"/>
  <c r="N2592"/>
  <c r="O2592" s="1"/>
  <c r="N2588"/>
  <c r="O2588" s="1"/>
  <c r="N2584"/>
  <c r="O2584" s="1"/>
  <c r="N2580"/>
  <c r="O2580" s="1"/>
  <c r="N2576"/>
  <c r="O2576" s="1"/>
  <c r="N2572"/>
  <c r="O2572" s="1"/>
  <c r="N2568"/>
  <c r="O2568" s="1"/>
  <c r="N2564"/>
  <c r="O2564" s="1"/>
  <c r="N2560"/>
  <c r="O2560" s="1"/>
  <c r="N2556"/>
  <c r="O2556" s="1"/>
  <c r="N2552"/>
  <c r="O2552" s="1"/>
  <c r="N2548"/>
  <c r="O2548" s="1"/>
  <c r="N2544"/>
  <c r="O2544" s="1"/>
  <c r="N2540"/>
  <c r="O2540" s="1"/>
  <c r="N2536"/>
  <c r="O2536" s="1"/>
  <c r="N2532"/>
  <c r="O2532" s="1"/>
  <c r="N2528"/>
  <c r="O2528" s="1"/>
  <c r="N2524"/>
  <c r="O2524" s="1"/>
  <c r="N2520"/>
  <c r="O2520" s="1"/>
  <c r="N2516"/>
  <c r="O2516" s="1"/>
  <c r="N2512"/>
  <c r="O2512" s="1"/>
  <c r="N2508"/>
  <c r="O2508" s="1"/>
  <c r="N2504"/>
  <c r="O2504" s="1"/>
  <c r="N2500"/>
  <c r="O2500" s="1"/>
  <c r="N2496"/>
  <c r="O2496" s="1"/>
  <c r="N2492"/>
  <c r="O2492" s="1"/>
  <c r="N2488"/>
  <c r="O2488" s="1"/>
  <c r="N2484"/>
  <c r="O2484" s="1"/>
  <c r="N2480"/>
  <c r="O2480" s="1"/>
  <c r="N2476"/>
  <c r="O2476" s="1"/>
  <c r="N2472"/>
  <c r="O2472" s="1"/>
  <c r="N2468"/>
  <c r="O2468" s="1"/>
  <c r="N2464"/>
  <c r="O2464" s="1"/>
  <c r="N2460"/>
  <c r="O2460" s="1"/>
  <c r="N2456"/>
  <c r="O2456" s="1"/>
  <c r="N2452"/>
  <c r="O2452" s="1"/>
  <c r="N2448"/>
  <c r="O2448" s="1"/>
  <c r="N2444"/>
  <c r="O2444" s="1"/>
  <c r="N2440"/>
  <c r="O2440" s="1"/>
  <c r="N2436"/>
  <c r="O2436" s="1"/>
  <c r="N2432"/>
  <c r="O2432" s="1"/>
  <c r="N2428"/>
  <c r="O2428" s="1"/>
  <c r="N2424"/>
  <c r="O2424" s="1"/>
  <c r="N2420"/>
  <c r="O2420" s="1"/>
  <c r="N2416"/>
  <c r="O2416" s="1"/>
  <c r="N2412"/>
  <c r="O2412" s="1"/>
  <c r="N2408"/>
  <c r="O2408" s="1"/>
  <c r="N2404"/>
  <c r="O2404" s="1"/>
  <c r="N2400"/>
  <c r="O2400" s="1"/>
  <c r="N2396"/>
  <c r="O2396" s="1"/>
  <c r="N2392"/>
  <c r="O2392" s="1"/>
  <c r="N2388"/>
  <c r="O2388" s="1"/>
  <c r="N2384"/>
  <c r="O2384" s="1"/>
  <c r="N2380"/>
  <c r="O2380" s="1"/>
  <c r="N2376"/>
  <c r="O2376" s="1"/>
  <c r="N2372"/>
  <c r="O2372" s="1"/>
  <c r="N2368"/>
  <c r="O2368" s="1"/>
  <c r="N2364"/>
  <c r="O2364" s="1"/>
  <c r="N2360"/>
  <c r="O2360" s="1"/>
  <c r="N2356"/>
  <c r="O2356" s="1"/>
  <c r="N2352"/>
  <c r="O2352" s="1"/>
  <c r="N2348"/>
  <c r="O2348" s="1"/>
  <c r="N2344"/>
  <c r="O2344" s="1"/>
  <c r="N2340"/>
  <c r="O2340" s="1"/>
  <c r="N2336"/>
  <c r="O2336" s="1"/>
  <c r="N2332"/>
  <c r="O2332" s="1"/>
  <c r="N2328"/>
  <c r="O2328" s="1"/>
  <c r="N2324"/>
  <c r="O2324" s="1"/>
  <c r="N2320"/>
  <c r="O2320" s="1"/>
  <c r="N2316"/>
  <c r="O2316" s="1"/>
  <c r="N2312"/>
  <c r="O2312" s="1"/>
  <c r="N2308"/>
  <c r="O2308" s="1"/>
  <c r="N2304"/>
  <c r="O2304" s="1"/>
  <c r="N2300"/>
  <c r="O2300" s="1"/>
  <c r="N2296"/>
  <c r="O2296" s="1"/>
  <c r="N2292"/>
  <c r="O2292" s="1"/>
  <c r="N2288"/>
  <c r="O2288" s="1"/>
  <c r="N2284"/>
  <c r="O2284" s="1"/>
  <c r="N2280"/>
  <c r="O2280" s="1"/>
  <c r="N2276"/>
  <c r="O2276" s="1"/>
  <c r="N2272"/>
  <c r="O2272" s="1"/>
  <c r="N2268"/>
  <c r="O2268" s="1"/>
  <c r="N2264"/>
  <c r="O2264" s="1"/>
  <c r="N2260"/>
  <c r="O2260" s="1"/>
  <c r="N2256"/>
  <c r="O2256" s="1"/>
  <c r="N2252"/>
  <c r="O2252" s="1"/>
  <c r="N2248"/>
  <c r="O2248" s="1"/>
  <c r="N2244"/>
  <c r="O2244" s="1"/>
  <c r="N2240"/>
  <c r="O2240" s="1"/>
  <c r="N2236"/>
  <c r="O2236" s="1"/>
  <c r="N2232"/>
  <c r="O2232" s="1"/>
  <c r="N2228"/>
  <c r="O2228" s="1"/>
  <c r="N2224"/>
  <c r="O2224" s="1"/>
  <c r="N2220"/>
  <c r="O2220" s="1"/>
  <c r="N2216"/>
  <c r="O2216" s="1"/>
  <c r="N2212"/>
  <c r="O2212" s="1"/>
  <c r="N2208"/>
  <c r="O2208" s="1"/>
  <c r="N2204"/>
  <c r="O2204" s="1"/>
  <c r="N2200"/>
  <c r="O2200" s="1"/>
  <c r="N2196"/>
  <c r="O2196" s="1"/>
  <c r="N2192"/>
  <c r="O2192" s="1"/>
  <c r="N2188"/>
  <c r="O2188" s="1"/>
  <c r="N2184"/>
  <c r="O2184" s="1"/>
  <c r="N2180"/>
  <c r="O2180" s="1"/>
  <c r="N2176"/>
  <c r="O2176" s="1"/>
  <c r="N2172"/>
  <c r="O2172" s="1"/>
  <c r="N2168"/>
  <c r="O2168" s="1"/>
  <c r="N2164"/>
  <c r="O2164" s="1"/>
  <c r="N2160"/>
  <c r="O2160" s="1"/>
  <c r="N2156"/>
  <c r="O2156" s="1"/>
  <c r="N2152"/>
  <c r="O2152" s="1"/>
  <c r="N2148"/>
  <c r="O2148" s="1"/>
  <c r="N2144"/>
  <c r="O2144" s="1"/>
  <c r="N2140"/>
  <c r="O2140" s="1"/>
  <c r="N2136"/>
  <c r="O2136" s="1"/>
  <c r="N2132"/>
  <c r="O2132" s="1"/>
  <c r="N2128"/>
  <c r="O2128" s="1"/>
  <c r="N2124"/>
  <c r="O2124" s="1"/>
  <c r="N2120"/>
  <c r="O2120" s="1"/>
  <c r="N2116"/>
  <c r="O2116" s="1"/>
  <c r="N2112"/>
  <c r="O2112" s="1"/>
  <c r="N2108"/>
  <c r="O2108" s="1"/>
  <c r="N2104"/>
  <c r="O2104" s="1"/>
  <c r="N2100"/>
  <c r="O2100" s="1"/>
  <c r="N2096"/>
  <c r="O2096" s="1"/>
  <c r="N2092"/>
  <c r="O2092" s="1"/>
  <c r="N2088"/>
  <c r="O2088" s="1"/>
  <c r="N2084"/>
  <c r="O2084" s="1"/>
  <c r="N2080"/>
  <c r="O2080" s="1"/>
  <c r="N2076"/>
  <c r="O2076" s="1"/>
  <c r="N2072"/>
  <c r="O2072" s="1"/>
  <c r="N2068"/>
  <c r="O2068" s="1"/>
  <c r="N2064"/>
  <c r="O2064" s="1"/>
  <c r="N2060"/>
  <c r="O2060" s="1"/>
  <c r="N2056"/>
  <c r="O2056" s="1"/>
  <c r="N2052"/>
  <c r="O2052" s="1"/>
  <c r="N2048"/>
  <c r="O2048" s="1"/>
  <c r="N2044"/>
  <c r="O2044" s="1"/>
  <c r="N2040"/>
  <c r="O2040" s="1"/>
  <c r="N6317"/>
  <c r="O6317" s="1"/>
  <c r="N6313"/>
  <c r="O6313" s="1"/>
  <c r="N6309"/>
  <c r="O6309" s="1"/>
  <c r="N6305"/>
  <c r="O6305" s="1"/>
  <c r="N6301"/>
  <c r="O6301" s="1"/>
  <c r="N6297"/>
  <c r="O6297" s="1"/>
  <c r="N6293"/>
  <c r="O6293" s="1"/>
  <c r="N6289"/>
  <c r="O6289" s="1"/>
  <c r="N6285"/>
  <c r="O6285" s="1"/>
  <c r="N6281"/>
  <c r="O6281" s="1"/>
  <c r="N6277"/>
  <c r="O6277" s="1"/>
  <c r="N6273"/>
  <c r="O6273" s="1"/>
  <c r="N6269"/>
  <c r="O6269" s="1"/>
  <c r="N6265"/>
  <c r="O6265" s="1"/>
  <c r="N6261"/>
  <c r="O6261" s="1"/>
  <c r="N6257"/>
  <c r="O6257" s="1"/>
  <c r="N6253"/>
  <c r="O6253" s="1"/>
  <c r="N6249"/>
  <c r="O6249" s="1"/>
  <c r="N6245"/>
  <c r="O6245" s="1"/>
  <c r="N6241"/>
  <c r="O6241" s="1"/>
  <c r="N6237"/>
  <c r="O6237" s="1"/>
  <c r="N6233"/>
  <c r="O6233" s="1"/>
  <c r="N6229"/>
  <c r="O6229" s="1"/>
  <c r="N6225"/>
  <c r="O6225" s="1"/>
  <c r="N6221"/>
  <c r="O6221" s="1"/>
  <c r="N6217"/>
  <c r="O6217" s="1"/>
  <c r="N6213"/>
  <c r="O6213" s="1"/>
  <c r="N6209"/>
  <c r="O6209" s="1"/>
  <c r="N6205"/>
  <c r="O6205" s="1"/>
  <c r="N6201"/>
  <c r="O6201" s="1"/>
  <c r="N6197"/>
  <c r="O6197" s="1"/>
  <c r="N6193"/>
  <c r="O6193" s="1"/>
  <c r="N6189"/>
  <c r="O6189" s="1"/>
  <c r="N6185"/>
  <c r="O6185" s="1"/>
  <c r="N6181"/>
  <c r="O6181" s="1"/>
  <c r="N6177"/>
  <c r="O6177" s="1"/>
  <c r="N6173"/>
  <c r="O6173" s="1"/>
  <c r="N6169"/>
  <c r="O6169" s="1"/>
  <c r="N6165"/>
  <c r="O6165" s="1"/>
  <c r="N6161"/>
  <c r="O6161" s="1"/>
  <c r="N6157"/>
  <c r="O6157" s="1"/>
  <c r="N6153"/>
  <c r="O6153" s="1"/>
  <c r="N6149"/>
  <c r="O6149" s="1"/>
  <c r="N6145"/>
  <c r="O6145" s="1"/>
  <c r="N6141"/>
  <c r="O6141" s="1"/>
  <c r="N6137"/>
  <c r="O6137" s="1"/>
  <c r="N6133"/>
  <c r="O6133" s="1"/>
  <c r="N6129"/>
  <c r="O6129" s="1"/>
  <c r="N6125"/>
  <c r="O6125" s="1"/>
  <c r="N6121"/>
  <c r="O6121" s="1"/>
  <c r="N6117"/>
  <c r="O6117" s="1"/>
  <c r="N6113"/>
  <c r="O6113" s="1"/>
  <c r="N6109"/>
  <c r="O6109" s="1"/>
  <c r="N6105"/>
  <c r="O6105" s="1"/>
  <c r="N6101"/>
  <c r="O6101" s="1"/>
  <c r="N6097"/>
  <c r="O6097" s="1"/>
  <c r="N6093"/>
  <c r="O6093" s="1"/>
  <c r="N6089"/>
  <c r="O6089" s="1"/>
  <c r="N6085"/>
  <c r="O6085" s="1"/>
  <c r="N6081"/>
  <c r="O6081" s="1"/>
  <c r="N6077"/>
  <c r="O6077" s="1"/>
  <c r="N6073"/>
  <c r="O6073" s="1"/>
  <c r="N6069"/>
  <c r="O6069" s="1"/>
  <c r="N6065"/>
  <c r="O6065" s="1"/>
  <c r="N6061"/>
  <c r="O6061" s="1"/>
  <c r="N6057"/>
  <c r="O6057" s="1"/>
  <c r="N6053"/>
  <c r="O6053" s="1"/>
  <c r="N6049"/>
  <c r="O6049" s="1"/>
  <c r="N6045"/>
  <c r="O6045" s="1"/>
  <c r="N6041"/>
  <c r="O6041" s="1"/>
  <c r="N6037"/>
  <c r="O6037" s="1"/>
  <c r="N6033"/>
  <c r="O6033" s="1"/>
  <c r="N6029"/>
  <c r="O6029" s="1"/>
  <c r="N6025"/>
  <c r="O6025" s="1"/>
  <c r="N6021"/>
  <c r="O6021" s="1"/>
  <c r="N6017"/>
  <c r="O6017" s="1"/>
  <c r="N6013"/>
  <c r="O6013" s="1"/>
  <c r="N6009"/>
  <c r="O6009" s="1"/>
  <c r="N6005"/>
  <c r="O6005" s="1"/>
  <c r="N6001"/>
  <c r="O6001" s="1"/>
  <c r="N5997"/>
  <c r="O5997" s="1"/>
  <c r="N5993"/>
  <c r="O5993" s="1"/>
  <c r="N5989"/>
  <c r="O5989" s="1"/>
  <c r="N5985"/>
  <c r="O5985" s="1"/>
  <c r="N5981"/>
  <c r="O5981" s="1"/>
  <c r="N5977"/>
  <c r="O5977" s="1"/>
  <c r="N5973"/>
  <c r="O5973" s="1"/>
  <c r="N5969"/>
  <c r="O5969" s="1"/>
  <c r="N5965"/>
  <c r="O5965" s="1"/>
  <c r="N5961"/>
  <c r="O5961" s="1"/>
  <c r="N5957"/>
  <c r="O5957" s="1"/>
  <c r="N5953"/>
  <c r="O5953" s="1"/>
  <c r="N5949"/>
  <c r="O5949" s="1"/>
  <c r="N5945"/>
  <c r="O5945" s="1"/>
  <c r="N5941"/>
  <c r="O5941" s="1"/>
  <c r="N5937"/>
  <c r="O5937" s="1"/>
  <c r="N5933"/>
  <c r="O5933" s="1"/>
  <c r="N5929"/>
  <c r="O5929" s="1"/>
  <c r="N5925"/>
  <c r="O5925" s="1"/>
  <c r="N5921"/>
  <c r="O5921" s="1"/>
  <c r="N5917"/>
  <c r="O5917" s="1"/>
  <c r="N5913"/>
  <c r="O5913" s="1"/>
  <c r="N5909"/>
  <c r="O5909" s="1"/>
  <c r="N5905"/>
  <c r="O5905" s="1"/>
  <c r="N5901"/>
  <c r="O5901" s="1"/>
  <c r="N5897"/>
  <c r="O5897" s="1"/>
  <c r="N5893"/>
  <c r="O5893" s="1"/>
  <c r="N5889"/>
  <c r="O5889" s="1"/>
  <c r="N5885"/>
  <c r="O5885" s="1"/>
  <c r="N5881"/>
  <c r="O5881" s="1"/>
  <c r="N5877"/>
  <c r="O5877" s="1"/>
  <c r="N5873"/>
  <c r="O5873" s="1"/>
  <c r="N5869"/>
  <c r="O5869" s="1"/>
  <c r="N5865"/>
  <c r="O5865" s="1"/>
  <c r="N5861"/>
  <c r="O5861" s="1"/>
  <c r="N5857"/>
  <c r="O5857" s="1"/>
  <c r="N5853"/>
  <c r="O5853" s="1"/>
  <c r="N5849"/>
  <c r="O5849" s="1"/>
  <c r="N5845"/>
  <c r="O5845" s="1"/>
  <c r="N5841"/>
  <c r="O5841" s="1"/>
  <c r="N5837"/>
  <c r="O5837" s="1"/>
  <c r="N5833"/>
  <c r="O5833" s="1"/>
  <c r="N5829"/>
  <c r="O5829" s="1"/>
  <c r="N5825"/>
  <c r="O5825" s="1"/>
  <c r="N5821"/>
  <c r="O5821" s="1"/>
  <c r="N5817"/>
  <c r="O5817" s="1"/>
  <c r="N5813"/>
  <c r="O5813" s="1"/>
  <c r="N5809"/>
  <c r="O5809" s="1"/>
  <c r="N5805"/>
  <c r="O5805" s="1"/>
  <c r="N5801"/>
  <c r="O5801" s="1"/>
  <c r="N5797"/>
  <c r="O5797" s="1"/>
  <c r="N5793"/>
  <c r="O5793" s="1"/>
  <c r="N5789"/>
  <c r="O5789" s="1"/>
  <c r="N5785"/>
  <c r="O5785" s="1"/>
  <c r="N5781"/>
  <c r="O5781" s="1"/>
  <c r="N5777"/>
  <c r="O5777" s="1"/>
  <c r="N5773"/>
  <c r="O5773" s="1"/>
  <c r="N5769"/>
  <c r="O5769" s="1"/>
  <c r="N5765"/>
  <c r="O5765" s="1"/>
  <c r="N5761"/>
  <c r="O5761" s="1"/>
  <c r="N5757"/>
  <c r="O5757" s="1"/>
  <c r="N5753"/>
  <c r="O5753" s="1"/>
  <c r="N5749"/>
  <c r="O5749" s="1"/>
  <c r="N5745"/>
  <c r="O5745" s="1"/>
  <c r="N5741"/>
  <c r="O5741" s="1"/>
  <c r="N5737"/>
  <c r="O5737" s="1"/>
  <c r="N5733"/>
  <c r="O5733" s="1"/>
  <c r="N5729"/>
  <c r="O5729" s="1"/>
  <c r="N5725"/>
  <c r="O5725" s="1"/>
  <c r="N5721"/>
  <c r="O5721" s="1"/>
  <c r="N5717"/>
  <c r="O5717" s="1"/>
  <c r="N5713"/>
  <c r="O5713" s="1"/>
  <c r="N5709"/>
  <c r="O5709" s="1"/>
  <c r="N5705"/>
  <c r="O5705" s="1"/>
  <c r="N5701"/>
  <c r="O5701" s="1"/>
  <c r="N5697"/>
  <c r="O5697" s="1"/>
  <c r="N5693"/>
  <c r="O5693" s="1"/>
  <c r="N5689"/>
  <c r="O5689" s="1"/>
  <c r="N5685"/>
  <c r="O5685" s="1"/>
  <c r="N5681"/>
  <c r="O5681" s="1"/>
  <c r="N5677"/>
  <c r="O5677" s="1"/>
  <c r="N5673"/>
  <c r="O5673" s="1"/>
  <c r="N5669"/>
  <c r="O5669" s="1"/>
  <c r="N5665"/>
  <c r="O5665" s="1"/>
  <c r="N5661"/>
  <c r="O5661" s="1"/>
  <c r="N5657"/>
  <c r="O5657" s="1"/>
  <c r="N5653"/>
  <c r="O5653" s="1"/>
  <c r="N5649"/>
  <c r="O5649" s="1"/>
  <c r="N5645"/>
  <c r="O5645" s="1"/>
  <c r="N5641"/>
  <c r="O5641" s="1"/>
  <c r="N5637"/>
  <c r="O5637" s="1"/>
  <c r="N5633"/>
  <c r="O5633" s="1"/>
  <c r="N5629"/>
  <c r="O5629" s="1"/>
  <c r="N5625"/>
  <c r="O5625" s="1"/>
  <c r="N5621"/>
  <c r="O5621" s="1"/>
  <c r="N5617"/>
  <c r="O5617" s="1"/>
  <c r="N5613"/>
  <c r="O5613" s="1"/>
  <c r="N5609"/>
  <c r="O5609" s="1"/>
  <c r="N5605"/>
  <c r="O5605" s="1"/>
  <c r="N5601"/>
  <c r="O5601" s="1"/>
  <c r="N5597"/>
  <c r="O5597" s="1"/>
  <c r="N5593"/>
  <c r="O5593" s="1"/>
  <c r="N5589"/>
  <c r="O5589" s="1"/>
  <c r="N5585"/>
  <c r="O5585" s="1"/>
  <c r="N5581"/>
  <c r="O5581" s="1"/>
  <c r="N5577"/>
  <c r="O5577" s="1"/>
  <c r="N5573"/>
  <c r="O5573" s="1"/>
  <c r="N5569"/>
  <c r="O5569" s="1"/>
  <c r="N5565"/>
  <c r="O5565" s="1"/>
  <c r="N5561"/>
  <c r="O5561" s="1"/>
  <c r="N5557"/>
  <c r="O5557" s="1"/>
  <c r="N5553"/>
  <c r="O5553" s="1"/>
  <c r="N5549"/>
  <c r="O5549" s="1"/>
  <c r="N5545"/>
  <c r="O5545" s="1"/>
  <c r="N5541"/>
  <c r="O5541" s="1"/>
  <c r="N5537"/>
  <c r="O5537" s="1"/>
  <c r="N5533"/>
  <c r="O5533" s="1"/>
  <c r="N5529"/>
  <c r="O5529" s="1"/>
  <c r="N5525"/>
  <c r="O5525" s="1"/>
  <c r="N5521"/>
  <c r="O5521" s="1"/>
  <c r="N5517"/>
  <c r="O5517" s="1"/>
  <c r="N5513"/>
  <c r="O5513" s="1"/>
  <c r="N5509"/>
  <c r="O5509" s="1"/>
  <c r="N5505"/>
  <c r="O5505" s="1"/>
  <c r="N5501"/>
  <c r="O5501" s="1"/>
  <c r="N5497"/>
  <c r="O5497" s="1"/>
  <c r="N5493"/>
  <c r="O5493" s="1"/>
  <c r="N5489"/>
  <c r="O5489" s="1"/>
  <c r="N5485"/>
  <c r="O5485" s="1"/>
  <c r="N5481"/>
  <c r="O5481" s="1"/>
  <c r="N5477"/>
  <c r="O5477" s="1"/>
  <c r="N5473"/>
  <c r="O5473" s="1"/>
  <c r="N5469"/>
  <c r="O5469" s="1"/>
  <c r="N5465"/>
  <c r="O5465" s="1"/>
  <c r="N5461"/>
  <c r="O5461" s="1"/>
  <c r="N5457"/>
  <c r="O5457" s="1"/>
  <c r="N5453"/>
  <c r="O5453" s="1"/>
  <c r="N5449"/>
  <c r="O5449" s="1"/>
  <c r="N5445"/>
  <c r="O5445" s="1"/>
  <c r="N5441"/>
  <c r="O5441" s="1"/>
  <c r="N5437"/>
  <c r="O5437" s="1"/>
  <c r="N5433"/>
  <c r="O5433" s="1"/>
  <c r="N5429"/>
  <c r="O5429" s="1"/>
  <c r="N5425"/>
  <c r="O5425" s="1"/>
  <c r="N5421"/>
  <c r="O5421" s="1"/>
  <c r="N5417"/>
  <c r="O5417" s="1"/>
  <c r="N5413"/>
  <c r="O5413" s="1"/>
  <c r="N5409"/>
  <c r="O5409" s="1"/>
  <c r="N5405"/>
  <c r="O5405" s="1"/>
  <c r="N5401"/>
  <c r="O5401" s="1"/>
  <c r="N5397"/>
  <c r="O5397" s="1"/>
  <c r="N5393"/>
  <c r="O5393" s="1"/>
  <c r="N5389"/>
  <c r="O5389" s="1"/>
  <c r="N5385"/>
  <c r="O5385" s="1"/>
  <c r="N5381"/>
  <c r="O5381" s="1"/>
  <c r="N5377"/>
  <c r="O5377" s="1"/>
  <c r="N5373"/>
  <c r="O5373" s="1"/>
  <c r="N5369"/>
  <c r="O5369" s="1"/>
  <c r="N5365"/>
  <c r="O5365" s="1"/>
  <c r="N5361"/>
  <c r="O5361" s="1"/>
  <c r="N5357"/>
  <c r="O5357" s="1"/>
  <c r="N5353"/>
  <c r="O5353" s="1"/>
  <c r="N5349"/>
  <c r="O5349" s="1"/>
  <c r="N5345"/>
  <c r="O5345" s="1"/>
  <c r="N5341"/>
  <c r="O5341" s="1"/>
  <c r="N5337"/>
  <c r="O5337" s="1"/>
  <c r="N5333"/>
  <c r="O5333" s="1"/>
  <c r="N5329"/>
  <c r="O5329" s="1"/>
  <c r="N5325"/>
  <c r="O5325" s="1"/>
  <c r="N5321"/>
  <c r="O5321" s="1"/>
  <c r="N5317"/>
  <c r="O5317" s="1"/>
  <c r="N5313"/>
  <c r="O5313" s="1"/>
  <c r="N5309"/>
  <c r="O5309" s="1"/>
  <c r="N5305"/>
  <c r="O5305" s="1"/>
  <c r="N5301"/>
  <c r="O5301" s="1"/>
  <c r="N5297"/>
  <c r="O5297" s="1"/>
  <c r="N5293"/>
  <c r="O5293" s="1"/>
  <c r="N5289"/>
  <c r="O5289" s="1"/>
  <c r="N5285"/>
  <c r="O5285" s="1"/>
  <c r="N5281"/>
  <c r="O5281" s="1"/>
  <c r="N5277"/>
  <c r="O5277" s="1"/>
  <c r="N5273"/>
  <c r="O5273" s="1"/>
  <c r="N5269"/>
  <c r="O5269" s="1"/>
  <c r="N5265"/>
  <c r="O5265" s="1"/>
  <c r="N5261"/>
  <c r="O5261" s="1"/>
  <c r="N5257"/>
  <c r="O5257" s="1"/>
  <c r="N5253"/>
  <c r="O5253" s="1"/>
  <c r="N5249"/>
  <c r="O5249" s="1"/>
  <c r="N5245"/>
  <c r="O5245" s="1"/>
  <c r="N5241"/>
  <c r="O5241" s="1"/>
  <c r="N5237"/>
  <c r="O5237" s="1"/>
  <c r="N5233"/>
  <c r="O5233" s="1"/>
  <c r="N5229"/>
  <c r="O5229" s="1"/>
  <c r="N5225"/>
  <c r="O5225" s="1"/>
  <c r="N5221"/>
  <c r="O5221" s="1"/>
  <c r="N5217"/>
  <c r="O5217" s="1"/>
  <c r="N5213"/>
  <c r="O5213" s="1"/>
  <c r="N5209"/>
  <c r="O5209" s="1"/>
  <c r="N5205"/>
  <c r="O5205" s="1"/>
  <c r="N5201"/>
  <c r="O5201" s="1"/>
  <c r="N5197"/>
  <c r="O5197" s="1"/>
  <c r="N5193"/>
  <c r="O5193" s="1"/>
  <c r="N5189"/>
  <c r="O5189" s="1"/>
  <c r="N5185"/>
  <c r="O5185" s="1"/>
  <c r="N5181"/>
  <c r="O5181" s="1"/>
  <c r="N5177"/>
  <c r="O5177" s="1"/>
  <c r="N5173"/>
  <c r="O5173" s="1"/>
  <c r="N5169"/>
  <c r="O5169" s="1"/>
  <c r="N5165"/>
  <c r="O5165" s="1"/>
  <c r="N5161"/>
  <c r="O5161" s="1"/>
  <c r="N5157"/>
  <c r="O5157" s="1"/>
  <c r="N5153"/>
  <c r="O5153" s="1"/>
  <c r="N5149"/>
  <c r="O5149" s="1"/>
  <c r="N5145"/>
  <c r="O5145" s="1"/>
  <c r="N5141"/>
  <c r="O5141" s="1"/>
  <c r="N5137"/>
  <c r="O5137" s="1"/>
  <c r="N5133"/>
  <c r="O5133" s="1"/>
  <c r="N5129"/>
  <c r="O5129" s="1"/>
  <c r="N5125"/>
  <c r="O5125" s="1"/>
  <c r="N5121"/>
  <c r="O5121" s="1"/>
  <c r="N5117"/>
  <c r="O5117" s="1"/>
  <c r="N5113"/>
  <c r="O5113" s="1"/>
  <c r="N5109"/>
  <c r="O5109" s="1"/>
  <c r="N5105"/>
  <c r="O5105" s="1"/>
  <c r="N5101"/>
  <c r="O5101" s="1"/>
  <c r="N5097"/>
  <c r="O5097" s="1"/>
  <c r="N5093"/>
  <c r="O5093" s="1"/>
  <c r="N5089"/>
  <c r="O5089" s="1"/>
  <c r="N5085"/>
  <c r="O5085" s="1"/>
  <c r="N5081"/>
  <c r="O5081" s="1"/>
  <c r="N5077"/>
  <c r="O5077" s="1"/>
  <c r="N5073"/>
  <c r="O5073" s="1"/>
  <c r="N5069"/>
  <c r="O5069" s="1"/>
  <c r="N5065"/>
  <c r="O5065" s="1"/>
  <c r="N5061"/>
  <c r="O5061" s="1"/>
  <c r="N5057"/>
  <c r="O5057" s="1"/>
  <c r="N5053"/>
  <c r="O5053" s="1"/>
  <c r="N5049"/>
  <c r="O5049" s="1"/>
  <c r="N5045"/>
  <c r="O5045" s="1"/>
  <c r="N5041"/>
  <c r="O5041" s="1"/>
  <c r="N5037"/>
  <c r="O5037" s="1"/>
  <c r="N5033"/>
  <c r="O5033" s="1"/>
  <c r="N5029"/>
  <c r="O5029" s="1"/>
  <c r="N5025"/>
  <c r="O5025" s="1"/>
  <c r="N5021"/>
  <c r="O5021" s="1"/>
  <c r="N5017"/>
  <c r="O5017" s="1"/>
  <c r="N5013"/>
  <c r="O5013" s="1"/>
  <c r="N5009"/>
  <c r="O5009" s="1"/>
  <c r="N5005"/>
  <c r="O5005" s="1"/>
  <c r="N5001"/>
  <c r="O5001" s="1"/>
  <c r="N4997"/>
  <c r="O4997" s="1"/>
  <c r="N4993"/>
  <c r="O4993" s="1"/>
  <c r="N4989"/>
  <c r="O4989" s="1"/>
  <c r="N4985"/>
  <c r="O4985" s="1"/>
  <c r="N4981"/>
  <c r="O4981" s="1"/>
  <c r="N4977"/>
  <c r="O4977" s="1"/>
  <c r="N4973"/>
  <c r="O4973" s="1"/>
  <c r="N4969"/>
  <c r="O4969" s="1"/>
  <c r="N4965"/>
  <c r="O4965" s="1"/>
  <c r="N4961"/>
  <c r="O4961" s="1"/>
  <c r="N4957"/>
  <c r="O4957" s="1"/>
  <c r="N4953"/>
  <c r="O4953" s="1"/>
  <c r="N4949"/>
  <c r="O4949" s="1"/>
  <c r="N4945"/>
  <c r="O4945" s="1"/>
  <c r="N4941"/>
  <c r="O4941" s="1"/>
  <c r="N4937"/>
  <c r="O4937" s="1"/>
  <c r="N4933"/>
  <c r="O4933" s="1"/>
  <c r="N4929"/>
  <c r="O4929" s="1"/>
  <c r="N4925"/>
  <c r="O4925" s="1"/>
  <c r="N4921"/>
  <c r="O4921" s="1"/>
  <c r="N4917"/>
  <c r="O4917" s="1"/>
  <c r="N4913"/>
  <c r="O4913" s="1"/>
  <c r="N4909"/>
  <c r="O4909" s="1"/>
  <c r="N4905"/>
  <c r="O4905" s="1"/>
  <c r="N4901"/>
  <c r="O4901" s="1"/>
  <c r="N4897"/>
  <c r="O4897" s="1"/>
  <c r="N4893"/>
  <c r="O4893" s="1"/>
  <c r="N4889"/>
  <c r="O4889" s="1"/>
  <c r="N4885"/>
  <c r="O4885" s="1"/>
  <c r="N4881"/>
  <c r="O4881" s="1"/>
  <c r="N4877"/>
  <c r="O4877" s="1"/>
  <c r="N4873"/>
  <c r="O4873" s="1"/>
  <c r="N4869"/>
  <c r="O4869" s="1"/>
  <c r="N4865"/>
  <c r="O4865" s="1"/>
  <c r="N4861"/>
  <c r="O4861" s="1"/>
  <c r="N4857"/>
  <c r="O4857" s="1"/>
  <c r="N4853"/>
  <c r="O4853" s="1"/>
  <c r="N4849"/>
  <c r="O4849" s="1"/>
  <c r="N4845"/>
  <c r="O4845" s="1"/>
  <c r="N4841"/>
  <c r="O4841" s="1"/>
  <c r="N4837"/>
  <c r="O4837" s="1"/>
  <c r="N4833"/>
  <c r="O4833" s="1"/>
  <c r="N4829"/>
  <c r="O4829" s="1"/>
  <c r="N4825"/>
  <c r="O4825" s="1"/>
  <c r="N4821"/>
  <c r="O4821" s="1"/>
  <c r="N4817"/>
  <c r="O4817" s="1"/>
  <c r="N4813"/>
  <c r="O4813" s="1"/>
  <c r="N4809"/>
  <c r="O4809" s="1"/>
  <c r="N4805"/>
  <c r="O4805" s="1"/>
  <c r="N4801"/>
  <c r="O4801" s="1"/>
  <c r="N4797"/>
  <c r="O4797" s="1"/>
  <c r="N4793"/>
  <c r="O4793" s="1"/>
  <c r="N4789"/>
  <c r="O4789" s="1"/>
  <c r="N4785"/>
  <c r="O4785" s="1"/>
  <c r="N4781"/>
  <c r="O4781" s="1"/>
  <c r="N4777"/>
  <c r="O4777" s="1"/>
  <c r="N4773"/>
  <c r="O4773" s="1"/>
  <c r="N4769"/>
  <c r="O4769" s="1"/>
  <c r="N4765"/>
  <c r="O4765" s="1"/>
  <c r="N4761"/>
  <c r="O4761" s="1"/>
  <c r="N4757"/>
  <c r="O4757" s="1"/>
  <c r="N4753"/>
  <c r="O4753" s="1"/>
  <c r="N4749"/>
  <c r="O4749" s="1"/>
  <c r="N4745"/>
  <c r="O4745" s="1"/>
  <c r="N4741"/>
  <c r="O4741" s="1"/>
  <c r="N4737"/>
  <c r="O4737" s="1"/>
  <c r="N4733"/>
  <c r="O4733" s="1"/>
  <c r="N4729"/>
  <c r="O4729" s="1"/>
  <c r="N4725"/>
  <c r="O4725" s="1"/>
  <c r="N4721"/>
  <c r="O4721" s="1"/>
  <c r="N4717"/>
  <c r="O4717" s="1"/>
  <c r="N4713"/>
  <c r="O4713" s="1"/>
  <c r="N4709"/>
  <c r="O4709" s="1"/>
  <c r="N4705"/>
  <c r="O4705" s="1"/>
  <c r="N4701"/>
  <c r="O4701" s="1"/>
  <c r="N4697"/>
  <c r="O4697" s="1"/>
  <c r="N4693"/>
  <c r="O4693" s="1"/>
  <c r="N4689"/>
  <c r="O4689" s="1"/>
  <c r="N4685"/>
  <c r="O4685" s="1"/>
  <c r="N4681"/>
  <c r="O4681" s="1"/>
  <c r="N4677"/>
  <c r="O4677" s="1"/>
  <c r="N4673"/>
  <c r="O4673" s="1"/>
  <c r="N4669"/>
  <c r="O4669" s="1"/>
  <c r="N4665"/>
  <c r="O4665" s="1"/>
  <c r="N4661"/>
  <c r="O4661" s="1"/>
  <c r="N4657"/>
  <c r="O4657" s="1"/>
  <c r="N4653"/>
  <c r="O4653" s="1"/>
  <c r="N4649"/>
  <c r="O4649" s="1"/>
  <c r="N4645"/>
  <c r="O4645" s="1"/>
  <c r="N4641"/>
  <c r="O4641" s="1"/>
  <c r="N4637"/>
  <c r="O4637" s="1"/>
  <c r="N4633"/>
  <c r="O4633" s="1"/>
  <c r="N4629"/>
  <c r="O4629" s="1"/>
  <c r="N4625"/>
  <c r="O4625" s="1"/>
  <c r="N4621"/>
  <c r="O4621" s="1"/>
  <c r="N4617"/>
  <c r="O4617" s="1"/>
  <c r="N4613"/>
  <c r="O4613" s="1"/>
  <c r="N4609"/>
  <c r="O4609" s="1"/>
  <c r="N4605"/>
  <c r="O4605" s="1"/>
  <c r="N4601"/>
  <c r="O4601" s="1"/>
  <c r="N4597"/>
  <c r="O4597" s="1"/>
  <c r="N4593"/>
  <c r="O4593" s="1"/>
  <c r="N4589"/>
  <c r="O4589" s="1"/>
  <c r="N4585"/>
  <c r="O4585" s="1"/>
  <c r="N4581"/>
  <c r="O4581" s="1"/>
  <c r="N4577"/>
  <c r="O4577" s="1"/>
  <c r="N4573"/>
  <c r="O4573" s="1"/>
  <c r="N4569"/>
  <c r="O4569" s="1"/>
  <c r="N4565"/>
  <c r="O4565" s="1"/>
  <c r="N4561"/>
  <c r="O4561" s="1"/>
  <c r="N4557"/>
  <c r="O4557" s="1"/>
  <c r="N4553"/>
  <c r="O4553" s="1"/>
  <c r="N4549"/>
  <c r="O4549" s="1"/>
  <c r="N4545"/>
  <c r="O4545" s="1"/>
  <c r="N4541"/>
  <c r="O4541" s="1"/>
  <c r="N4537"/>
  <c r="O4537" s="1"/>
  <c r="N4533"/>
  <c r="O4533" s="1"/>
  <c r="N4529"/>
  <c r="O4529" s="1"/>
  <c r="N4525"/>
  <c r="O4525" s="1"/>
  <c r="N4521"/>
  <c r="O4521" s="1"/>
  <c r="N4517"/>
  <c r="O4517" s="1"/>
  <c r="N4513"/>
  <c r="O4513" s="1"/>
  <c r="N4509"/>
  <c r="O4509" s="1"/>
  <c r="N4505"/>
  <c r="O4505" s="1"/>
  <c r="N4501"/>
  <c r="O4501" s="1"/>
  <c r="N4497"/>
  <c r="O4497" s="1"/>
  <c r="N4493"/>
  <c r="O4493" s="1"/>
  <c r="N4489"/>
  <c r="O4489" s="1"/>
  <c r="N4485"/>
  <c r="O4485" s="1"/>
  <c r="N4481"/>
  <c r="O4481" s="1"/>
  <c r="N4477"/>
  <c r="O4477" s="1"/>
  <c r="N4473"/>
  <c r="O4473" s="1"/>
  <c r="N4469"/>
  <c r="O4469" s="1"/>
  <c r="N4465"/>
  <c r="O4465" s="1"/>
  <c r="N4461"/>
  <c r="O4461" s="1"/>
  <c r="N4457"/>
  <c r="O4457" s="1"/>
  <c r="N4453"/>
  <c r="O4453" s="1"/>
  <c r="N4449"/>
  <c r="O4449" s="1"/>
  <c r="N4445"/>
  <c r="O4445" s="1"/>
  <c r="N4441"/>
  <c r="O4441" s="1"/>
  <c r="N4437"/>
  <c r="O4437" s="1"/>
  <c r="N4433"/>
  <c r="O4433" s="1"/>
  <c r="N4429"/>
  <c r="O4429" s="1"/>
  <c r="N4425"/>
  <c r="O4425" s="1"/>
  <c r="N4421"/>
  <c r="O4421" s="1"/>
  <c r="N4417"/>
  <c r="O4417" s="1"/>
  <c r="N4413"/>
  <c r="O4413" s="1"/>
  <c r="N4409"/>
  <c r="O4409" s="1"/>
  <c r="N4405"/>
  <c r="O4405" s="1"/>
  <c r="N4401"/>
  <c r="O4401" s="1"/>
  <c r="N4397"/>
  <c r="O4397" s="1"/>
  <c r="N4393"/>
  <c r="O4393" s="1"/>
  <c r="N4389"/>
  <c r="O4389" s="1"/>
  <c r="N4385"/>
  <c r="O4385" s="1"/>
  <c r="N4381"/>
  <c r="O4381" s="1"/>
  <c r="N4377"/>
  <c r="O4377" s="1"/>
  <c r="N4373"/>
  <c r="O4373" s="1"/>
  <c r="N4369"/>
  <c r="O4369" s="1"/>
  <c r="N4365"/>
  <c r="O4365" s="1"/>
  <c r="N4361"/>
  <c r="O4361" s="1"/>
  <c r="N4357"/>
  <c r="O4357" s="1"/>
  <c r="N4353"/>
  <c r="O4353" s="1"/>
  <c r="N4349"/>
  <c r="O4349" s="1"/>
  <c r="N4345"/>
  <c r="O4345" s="1"/>
  <c r="N3074"/>
  <c r="O3074" s="1"/>
  <c r="N3070"/>
  <c r="O3070" s="1"/>
  <c r="N3066"/>
  <c r="O3066" s="1"/>
  <c r="N3062"/>
  <c r="O3062" s="1"/>
  <c r="N3058"/>
  <c r="O3058" s="1"/>
  <c r="N3054"/>
  <c r="O3054" s="1"/>
  <c r="N3050"/>
  <c r="O3050" s="1"/>
  <c r="N3046"/>
  <c r="O3046" s="1"/>
  <c r="N3042"/>
  <c r="O3042" s="1"/>
  <c r="N3038"/>
  <c r="O3038" s="1"/>
  <c r="N3034"/>
  <c r="O3034" s="1"/>
  <c r="N3030"/>
  <c r="O3030" s="1"/>
  <c r="N3026"/>
  <c r="O3026" s="1"/>
  <c r="N3022"/>
  <c r="O3022" s="1"/>
  <c r="N3018"/>
  <c r="O3018" s="1"/>
  <c r="N3014"/>
  <c r="O3014" s="1"/>
  <c r="N3010"/>
  <c r="O3010" s="1"/>
  <c r="N3006"/>
  <c r="O3006" s="1"/>
  <c r="N3002"/>
  <c r="O3002" s="1"/>
  <c r="N2998"/>
  <c r="O2998" s="1"/>
  <c r="N2994"/>
  <c r="O2994" s="1"/>
  <c r="N2990"/>
  <c r="O2990" s="1"/>
  <c r="N2986"/>
  <c r="O2986" s="1"/>
  <c r="N2982"/>
  <c r="O2982" s="1"/>
  <c r="N2978"/>
  <c r="O2978" s="1"/>
  <c r="N2974"/>
  <c r="O2974" s="1"/>
  <c r="N2970"/>
  <c r="O2970" s="1"/>
  <c r="N2966"/>
  <c r="O2966" s="1"/>
  <c r="N2962"/>
  <c r="O2962" s="1"/>
  <c r="N2958"/>
  <c r="O2958" s="1"/>
  <c r="N2954"/>
  <c r="O2954" s="1"/>
  <c r="N2950"/>
  <c r="O2950" s="1"/>
  <c r="N2946"/>
  <c r="O2946" s="1"/>
  <c r="N2942"/>
  <c r="O2942" s="1"/>
  <c r="N2938"/>
  <c r="O2938" s="1"/>
  <c r="N2934"/>
  <c r="O2934" s="1"/>
  <c r="N2930"/>
  <c r="O2930" s="1"/>
  <c r="N2926"/>
  <c r="O2926" s="1"/>
  <c r="N2922"/>
  <c r="O2922" s="1"/>
  <c r="N2918"/>
  <c r="O2918" s="1"/>
  <c r="N2914"/>
  <c r="O2914" s="1"/>
  <c r="N2910"/>
  <c r="O2910" s="1"/>
  <c r="N2906"/>
  <c r="O2906" s="1"/>
  <c r="N2902"/>
  <c r="O2902" s="1"/>
  <c r="N2898"/>
  <c r="O2898" s="1"/>
  <c r="N2894"/>
  <c r="O2894" s="1"/>
  <c r="N2890"/>
  <c r="O2890" s="1"/>
  <c r="N2886"/>
  <c r="O2886" s="1"/>
  <c r="N2882"/>
  <c r="O2882" s="1"/>
  <c r="N2878"/>
  <c r="O2878" s="1"/>
  <c r="N2874"/>
  <c r="O2874" s="1"/>
  <c r="N2870"/>
  <c r="O2870" s="1"/>
  <c r="N2866"/>
  <c r="O2866" s="1"/>
  <c r="N2862"/>
  <c r="O2862" s="1"/>
  <c r="N2858"/>
  <c r="O2858" s="1"/>
  <c r="N2854"/>
  <c r="O2854" s="1"/>
  <c r="N2850"/>
  <c r="O2850" s="1"/>
  <c r="N2846"/>
  <c r="O2846" s="1"/>
  <c r="N2842"/>
  <c r="O2842" s="1"/>
  <c r="N2838"/>
  <c r="O2838" s="1"/>
  <c r="N2834"/>
  <c r="O2834" s="1"/>
  <c r="N2830"/>
  <c r="O2830" s="1"/>
  <c r="N2826"/>
  <c r="O2826" s="1"/>
  <c r="N2822"/>
  <c r="O2822" s="1"/>
  <c r="N2818"/>
  <c r="O2818" s="1"/>
  <c r="N2814"/>
  <c r="O2814" s="1"/>
  <c r="N2810"/>
  <c r="O2810" s="1"/>
  <c r="N2806"/>
  <c r="O2806" s="1"/>
  <c r="N2802"/>
  <c r="O2802" s="1"/>
  <c r="N2798"/>
  <c r="O2798" s="1"/>
  <c r="N2794"/>
  <c r="O2794" s="1"/>
  <c r="N2790"/>
  <c r="O2790" s="1"/>
  <c r="N2786"/>
  <c r="O2786" s="1"/>
  <c r="N2782"/>
  <c r="O2782" s="1"/>
  <c r="N2778"/>
  <c r="O2778" s="1"/>
  <c r="N2774"/>
  <c r="O2774" s="1"/>
  <c r="N2770"/>
  <c r="O2770" s="1"/>
  <c r="N2766"/>
  <c r="O2766" s="1"/>
  <c r="N2762"/>
  <c r="O2762" s="1"/>
  <c r="N2758"/>
  <c r="O2758" s="1"/>
  <c r="N2754"/>
  <c r="O2754" s="1"/>
  <c r="N2750"/>
  <c r="O2750" s="1"/>
  <c r="N2746"/>
  <c r="O2746" s="1"/>
  <c r="N2742"/>
  <c r="O2742" s="1"/>
  <c r="N2738"/>
  <c r="O2738" s="1"/>
  <c r="N2734"/>
  <c r="O2734" s="1"/>
  <c r="N2730"/>
  <c r="O2730" s="1"/>
  <c r="N2726"/>
  <c r="O2726" s="1"/>
  <c r="N2722"/>
  <c r="O2722" s="1"/>
  <c r="N2718"/>
  <c r="O2718" s="1"/>
  <c r="N2714"/>
  <c r="O2714" s="1"/>
  <c r="N2710"/>
  <c r="O2710" s="1"/>
  <c r="N2706"/>
  <c r="O2706" s="1"/>
  <c r="N2702"/>
  <c r="O2702" s="1"/>
  <c r="N2698"/>
  <c r="O2698" s="1"/>
  <c r="N2694"/>
  <c r="O2694" s="1"/>
  <c r="N2690"/>
  <c r="O2690" s="1"/>
  <c r="N2686"/>
  <c r="O2686" s="1"/>
  <c r="N2682"/>
  <c r="O2682" s="1"/>
  <c r="N2678"/>
  <c r="O2678" s="1"/>
  <c r="N2674"/>
  <c r="O2674" s="1"/>
  <c r="N2670"/>
  <c r="O2670" s="1"/>
  <c r="N2666"/>
  <c r="O2666" s="1"/>
  <c r="N2662"/>
  <c r="O2662" s="1"/>
  <c r="N2658"/>
  <c r="O2658" s="1"/>
  <c r="N2654"/>
  <c r="O2654" s="1"/>
  <c r="N2650"/>
  <c r="O2650" s="1"/>
  <c r="N2646"/>
  <c r="O2646" s="1"/>
  <c r="N2642"/>
  <c r="O2642" s="1"/>
  <c r="N2638"/>
  <c r="O2638" s="1"/>
  <c r="N2634"/>
  <c r="O2634" s="1"/>
  <c r="N2630"/>
  <c r="O2630" s="1"/>
  <c r="N2626"/>
  <c r="O2626" s="1"/>
  <c r="N2622"/>
  <c r="O2622" s="1"/>
  <c r="N2618"/>
  <c r="O2618" s="1"/>
  <c r="N2614"/>
  <c r="O2614" s="1"/>
  <c r="N2610"/>
  <c r="O2610" s="1"/>
  <c r="N2606"/>
  <c r="O2606" s="1"/>
  <c r="N2602"/>
  <c r="O2602" s="1"/>
  <c r="N2598"/>
  <c r="O2598" s="1"/>
  <c r="N2594"/>
  <c r="O2594" s="1"/>
  <c r="N2590"/>
  <c r="O2590" s="1"/>
  <c r="N2586"/>
  <c r="O2586" s="1"/>
  <c r="N2582"/>
  <c r="O2582" s="1"/>
  <c r="N2578"/>
  <c r="O2578" s="1"/>
  <c r="N2574"/>
  <c r="O2574" s="1"/>
  <c r="N2570"/>
  <c r="O2570" s="1"/>
  <c r="N2566"/>
  <c r="O2566" s="1"/>
  <c r="N2562"/>
  <c r="O2562" s="1"/>
  <c r="N2558"/>
  <c r="O2558" s="1"/>
  <c r="N2554"/>
  <c r="O2554" s="1"/>
  <c r="N2550"/>
  <c r="O2550" s="1"/>
  <c r="N2546"/>
  <c r="O2546" s="1"/>
  <c r="N2542"/>
  <c r="O2542" s="1"/>
  <c r="N2538"/>
  <c r="O2538" s="1"/>
  <c r="N2534"/>
  <c r="O2534" s="1"/>
  <c r="N2530"/>
  <c r="O2530" s="1"/>
  <c r="N2526"/>
  <c r="O2526" s="1"/>
  <c r="N2522"/>
  <c r="O2522" s="1"/>
  <c r="N2518"/>
  <c r="O2518" s="1"/>
  <c r="N2514"/>
  <c r="O2514" s="1"/>
  <c r="N2510"/>
  <c r="O2510" s="1"/>
  <c r="N2506"/>
  <c r="O2506" s="1"/>
  <c r="N2502"/>
  <c r="O2502" s="1"/>
  <c r="N2498"/>
  <c r="O2498" s="1"/>
  <c r="N2494"/>
  <c r="O2494" s="1"/>
  <c r="N2490"/>
  <c r="O2490" s="1"/>
  <c r="N2486"/>
  <c r="O2486" s="1"/>
  <c r="N2482"/>
  <c r="O2482" s="1"/>
  <c r="N2478"/>
  <c r="O2478" s="1"/>
  <c r="N2474"/>
  <c r="O2474" s="1"/>
  <c r="N2470"/>
  <c r="O2470" s="1"/>
  <c r="N2466"/>
  <c r="O2466" s="1"/>
  <c r="N2462"/>
  <c r="O2462" s="1"/>
  <c r="N2458"/>
  <c r="O2458" s="1"/>
  <c r="N2454"/>
  <c r="O2454" s="1"/>
  <c r="N2450"/>
  <c r="O2450" s="1"/>
  <c r="N2446"/>
  <c r="O2446" s="1"/>
  <c r="N2442"/>
  <c r="O2442" s="1"/>
  <c r="N2438"/>
  <c r="O2438" s="1"/>
  <c r="N2434"/>
  <c r="O2434" s="1"/>
  <c r="N2430"/>
  <c r="O2430" s="1"/>
  <c r="N2426"/>
  <c r="O2426" s="1"/>
  <c r="N2422"/>
  <c r="O2422" s="1"/>
  <c r="N2418"/>
  <c r="O2418" s="1"/>
  <c r="N2414"/>
  <c r="O2414" s="1"/>
  <c r="N2410"/>
  <c r="O2410" s="1"/>
  <c r="N2406"/>
  <c r="O2406" s="1"/>
  <c r="N2402"/>
  <c r="O2402" s="1"/>
  <c r="N2398"/>
  <c r="O2398" s="1"/>
  <c r="N2394"/>
  <c r="O2394" s="1"/>
  <c r="N2390"/>
  <c r="O2390" s="1"/>
  <c r="N2386"/>
  <c r="O2386" s="1"/>
  <c r="N2382"/>
  <c r="O2382" s="1"/>
  <c r="N2378"/>
  <c r="O2378" s="1"/>
  <c r="N2374"/>
  <c r="O2374" s="1"/>
  <c r="N2370"/>
  <c r="O2370" s="1"/>
  <c r="N2366"/>
  <c r="O2366" s="1"/>
  <c r="N2362"/>
  <c r="O2362" s="1"/>
  <c r="N2358"/>
  <c r="O2358" s="1"/>
  <c r="N2354"/>
  <c r="O2354" s="1"/>
  <c r="N2350"/>
  <c r="O2350" s="1"/>
  <c r="N2346"/>
  <c r="O2346" s="1"/>
  <c r="N2342"/>
  <c r="O2342" s="1"/>
  <c r="N2338"/>
  <c r="O2338" s="1"/>
  <c r="N2334"/>
  <c r="O2334" s="1"/>
  <c r="N2330"/>
  <c r="O2330" s="1"/>
  <c r="N2326"/>
  <c r="O2326" s="1"/>
  <c r="N2322"/>
  <c r="O2322" s="1"/>
  <c r="N2318"/>
  <c r="O2318" s="1"/>
  <c r="N2314"/>
  <c r="O2314" s="1"/>
  <c r="N2310"/>
  <c r="O2310" s="1"/>
  <c r="N2306"/>
  <c r="O2306" s="1"/>
  <c r="N2302"/>
  <c r="O2302" s="1"/>
  <c r="N2298"/>
  <c r="O2298" s="1"/>
  <c r="N2294"/>
  <c r="O2294" s="1"/>
  <c r="N2290"/>
  <c r="O2290" s="1"/>
  <c r="N2286"/>
  <c r="O2286" s="1"/>
  <c r="N2282"/>
  <c r="O2282" s="1"/>
  <c r="N2278"/>
  <c r="O2278" s="1"/>
  <c r="N2274"/>
  <c r="O2274" s="1"/>
  <c r="N2270"/>
  <c r="O2270" s="1"/>
  <c r="N2266"/>
  <c r="O2266" s="1"/>
  <c r="N2262"/>
  <c r="O2262" s="1"/>
  <c r="N2258"/>
  <c r="O2258" s="1"/>
  <c r="N2254"/>
  <c r="O2254" s="1"/>
  <c r="N2250"/>
  <c r="O2250" s="1"/>
  <c r="N2246"/>
  <c r="O2246" s="1"/>
  <c r="N2242"/>
  <c r="O2242" s="1"/>
  <c r="N2238"/>
  <c r="O2238" s="1"/>
  <c r="N2234"/>
  <c r="O2234" s="1"/>
  <c r="N2230"/>
  <c r="O2230" s="1"/>
  <c r="N2226"/>
  <c r="O2226" s="1"/>
  <c r="N2222"/>
  <c r="O2222" s="1"/>
  <c r="N2218"/>
  <c r="O2218" s="1"/>
  <c r="N2214"/>
  <c r="O2214" s="1"/>
  <c r="N2210"/>
  <c r="O2210" s="1"/>
  <c r="N2206"/>
  <c r="O2206" s="1"/>
  <c r="N2202"/>
  <c r="O2202" s="1"/>
  <c r="N2198"/>
  <c r="O2198" s="1"/>
  <c r="N2194"/>
  <c r="O2194" s="1"/>
  <c r="N2190"/>
  <c r="O2190" s="1"/>
  <c r="N2186"/>
  <c r="O2186" s="1"/>
  <c r="N2182"/>
  <c r="O2182" s="1"/>
  <c r="N2178"/>
  <c r="O2178" s="1"/>
  <c r="N2174"/>
  <c r="O2174" s="1"/>
  <c r="N2170"/>
  <c r="O2170" s="1"/>
  <c r="N2166"/>
  <c r="O2166" s="1"/>
  <c r="N2162"/>
  <c r="O2162" s="1"/>
  <c r="N2158"/>
  <c r="O2158" s="1"/>
  <c r="N2154"/>
  <c r="O2154" s="1"/>
  <c r="N2150"/>
  <c r="O2150" s="1"/>
  <c r="N2146"/>
  <c r="O2146" s="1"/>
  <c r="N2142"/>
  <c r="O2142" s="1"/>
  <c r="N2138"/>
  <c r="O2138" s="1"/>
  <c r="N2134"/>
  <c r="O2134" s="1"/>
  <c r="N2130"/>
  <c r="O2130" s="1"/>
  <c r="N2126"/>
  <c r="O2126" s="1"/>
  <c r="N2122"/>
  <c r="O2122" s="1"/>
  <c r="N2118"/>
  <c r="O2118" s="1"/>
  <c r="N2114"/>
  <c r="O2114" s="1"/>
  <c r="N2110"/>
  <c r="O2110" s="1"/>
  <c r="N2106"/>
  <c r="O2106" s="1"/>
  <c r="N2102"/>
  <c r="O2102" s="1"/>
  <c r="N2098"/>
  <c r="O2098" s="1"/>
  <c r="N2094"/>
  <c r="O2094" s="1"/>
  <c r="N2090"/>
  <c r="O2090" s="1"/>
  <c r="N2086"/>
  <c r="O2086" s="1"/>
  <c r="N2082"/>
  <c r="O2082" s="1"/>
  <c r="N2078"/>
  <c r="O2078" s="1"/>
  <c r="N2074"/>
  <c r="O2074" s="1"/>
  <c r="N2070"/>
  <c r="O2070" s="1"/>
  <c r="N2066"/>
  <c r="O2066" s="1"/>
  <c r="N2062"/>
  <c r="O2062" s="1"/>
  <c r="N2058"/>
  <c r="O2058" s="1"/>
  <c r="N2054"/>
  <c r="O2054" s="1"/>
  <c r="N2050"/>
  <c r="O2050" s="1"/>
  <c r="N2046"/>
  <c r="O2046" s="1"/>
  <c r="N2042"/>
  <c r="O2042" s="1"/>
  <c r="N2038"/>
  <c r="O2038" s="1"/>
  <c r="N2034"/>
  <c r="O2034" s="1"/>
  <c r="N2030"/>
  <c r="O2030" s="1"/>
  <c r="N2026"/>
  <c r="O2026" s="1"/>
  <c r="N2022"/>
  <c r="O2022" s="1"/>
  <c r="N2018"/>
  <c r="O2018" s="1"/>
  <c r="N2014"/>
  <c r="O2014" s="1"/>
  <c r="N2010"/>
  <c r="O2010" s="1"/>
  <c r="N2006"/>
  <c r="O2006" s="1"/>
  <c r="N2002"/>
  <c r="O2002" s="1"/>
  <c r="N1998"/>
  <c r="O1998" s="1"/>
  <c r="N1994"/>
  <c r="O1994" s="1"/>
  <c r="N1990"/>
  <c r="O1990" s="1"/>
  <c r="N1986"/>
  <c r="O1986" s="1"/>
  <c r="N1982"/>
  <c r="O1982" s="1"/>
  <c r="N1978"/>
  <c r="O1978" s="1"/>
  <c r="N1974"/>
  <c r="O1974" s="1"/>
  <c r="N1970"/>
  <c r="O1970" s="1"/>
  <c r="N1966"/>
  <c r="O1966" s="1"/>
  <c r="N1962"/>
  <c r="O1962" s="1"/>
  <c r="N1958"/>
  <c r="O1958" s="1"/>
  <c r="N1954"/>
  <c r="O1954" s="1"/>
  <c r="N1950"/>
  <c r="O1950" s="1"/>
  <c r="N1946"/>
  <c r="O1946" s="1"/>
  <c r="N1942"/>
  <c r="O1942" s="1"/>
  <c r="N1938"/>
  <c r="O1938" s="1"/>
  <c r="N1934"/>
  <c r="O1934" s="1"/>
  <c r="N1930"/>
  <c r="O1930" s="1"/>
  <c r="N1926"/>
  <c r="O1926" s="1"/>
  <c r="N1922"/>
  <c r="O1922" s="1"/>
  <c r="N1918"/>
  <c r="O1918" s="1"/>
  <c r="N1914"/>
  <c r="O1914" s="1"/>
  <c r="N1910"/>
  <c r="O1910" s="1"/>
  <c r="N1906"/>
  <c r="O1906" s="1"/>
  <c r="N1902"/>
  <c r="O1902" s="1"/>
  <c r="N1898"/>
  <c r="O1898" s="1"/>
  <c r="N1894"/>
  <c r="O1894" s="1"/>
  <c r="N1890"/>
  <c r="O1890" s="1"/>
  <c r="N1886"/>
  <c r="O1886" s="1"/>
  <c r="N1882"/>
  <c r="O1882" s="1"/>
  <c r="N1878"/>
  <c r="O1878" s="1"/>
  <c r="N1874"/>
  <c r="O1874" s="1"/>
  <c r="N1870"/>
  <c r="O1870" s="1"/>
  <c r="N1866"/>
  <c r="O1866" s="1"/>
  <c r="N1862"/>
  <c r="O1862" s="1"/>
  <c r="N1858"/>
  <c r="O1858" s="1"/>
  <c r="N1854"/>
  <c r="O1854" s="1"/>
  <c r="N1850"/>
  <c r="O1850" s="1"/>
  <c r="N1846"/>
  <c r="O1846" s="1"/>
  <c r="N1842"/>
  <c r="O1842" s="1"/>
  <c r="N1838"/>
  <c r="O1838" s="1"/>
  <c r="N1834"/>
  <c r="O1834" s="1"/>
  <c r="N1830"/>
  <c r="O1830" s="1"/>
  <c r="N1826"/>
  <c r="O1826" s="1"/>
  <c r="N1822"/>
  <c r="O1822" s="1"/>
  <c r="N1818"/>
  <c r="O1818" s="1"/>
  <c r="N1814"/>
  <c r="O1814" s="1"/>
  <c r="N1810"/>
  <c r="O1810" s="1"/>
  <c r="N1806"/>
  <c r="O1806" s="1"/>
  <c r="N1802"/>
  <c r="O1802" s="1"/>
  <c r="N1798"/>
  <c r="O1798" s="1"/>
  <c r="N1794"/>
  <c r="O1794" s="1"/>
  <c r="N1790"/>
  <c r="O1790" s="1"/>
  <c r="N1786"/>
  <c r="O1786" s="1"/>
  <c r="N1782"/>
  <c r="O1782" s="1"/>
  <c r="N1778"/>
  <c r="O1778" s="1"/>
  <c r="N1774"/>
  <c r="O1774" s="1"/>
  <c r="N1770"/>
  <c r="O1770" s="1"/>
  <c r="N1766"/>
  <c r="O1766" s="1"/>
  <c r="N1762"/>
  <c r="O1762" s="1"/>
  <c r="N1758"/>
  <c r="O1758" s="1"/>
  <c r="N1754"/>
  <c r="O1754" s="1"/>
  <c r="N1750"/>
  <c r="O1750" s="1"/>
  <c r="N1746"/>
  <c r="O1746" s="1"/>
  <c r="N1742"/>
  <c r="O1742" s="1"/>
  <c r="N1738"/>
  <c r="O1738" s="1"/>
  <c r="N1734"/>
  <c r="O1734" s="1"/>
  <c r="N1730"/>
  <c r="O1730" s="1"/>
  <c r="N1726"/>
  <c r="O1726" s="1"/>
  <c r="N1722"/>
  <c r="O1722" s="1"/>
  <c r="N1718"/>
  <c r="O1718" s="1"/>
  <c r="N1714"/>
  <c r="O1714" s="1"/>
  <c r="N1710"/>
  <c r="O1710" s="1"/>
  <c r="N1706"/>
  <c r="O1706" s="1"/>
  <c r="N1702"/>
  <c r="O1702" s="1"/>
  <c r="N1698"/>
  <c r="O1698" s="1"/>
  <c r="N1694"/>
  <c r="O1694" s="1"/>
  <c r="N1690"/>
  <c r="O1690" s="1"/>
  <c r="N1686"/>
  <c r="O1686" s="1"/>
  <c r="N1682"/>
  <c r="O1682" s="1"/>
  <c r="N1678"/>
  <c r="O1678" s="1"/>
  <c r="N1674"/>
  <c r="O1674" s="1"/>
  <c r="N1670"/>
  <c r="O1670" s="1"/>
  <c r="N1666"/>
  <c r="O1666" s="1"/>
  <c r="N1662"/>
  <c r="O1662" s="1"/>
  <c r="N1658"/>
  <c r="O1658" s="1"/>
  <c r="N1654"/>
  <c r="O1654" s="1"/>
  <c r="N1650"/>
  <c r="O1650" s="1"/>
  <c r="N1646"/>
  <c r="O1646" s="1"/>
  <c r="N1642"/>
  <c r="O1642" s="1"/>
  <c r="N1638"/>
  <c r="O1638" s="1"/>
  <c r="N1634"/>
  <c r="O1634" s="1"/>
  <c r="N1630"/>
  <c r="O1630" s="1"/>
  <c r="N1626"/>
  <c r="O1626" s="1"/>
  <c r="N1622"/>
  <c r="O1622" s="1"/>
  <c r="N1618"/>
  <c r="O1618" s="1"/>
  <c r="N1614"/>
  <c r="O1614" s="1"/>
  <c r="N1610"/>
  <c r="O1610" s="1"/>
  <c r="N1606"/>
  <c r="O1606" s="1"/>
  <c r="N1602"/>
  <c r="O1602" s="1"/>
  <c r="N1598"/>
  <c r="O1598" s="1"/>
  <c r="N1594"/>
  <c r="O1594" s="1"/>
  <c r="N1590"/>
  <c r="O1590" s="1"/>
  <c r="N1586"/>
  <c r="O1586" s="1"/>
  <c r="N1582"/>
  <c r="O1582" s="1"/>
  <c r="N1578"/>
  <c r="O1578" s="1"/>
  <c r="N1574"/>
  <c r="O1574" s="1"/>
  <c r="N1570"/>
  <c r="O1570" s="1"/>
  <c r="N1566"/>
  <c r="O1566" s="1"/>
  <c r="N1562"/>
  <c r="O1562" s="1"/>
  <c r="N1558"/>
  <c r="O1558" s="1"/>
  <c r="N1554"/>
  <c r="O1554" s="1"/>
  <c r="N1550"/>
  <c r="O1550" s="1"/>
  <c r="N1546"/>
  <c r="O1546" s="1"/>
  <c r="N1542"/>
  <c r="O1542" s="1"/>
  <c r="N1538"/>
  <c r="O1538" s="1"/>
  <c r="N1534"/>
  <c r="O1534" s="1"/>
  <c r="N1530"/>
  <c r="O1530" s="1"/>
  <c r="N1526"/>
  <c r="O1526" s="1"/>
  <c r="N1522"/>
  <c r="O1522" s="1"/>
  <c r="N1518"/>
  <c r="O1518" s="1"/>
  <c r="N1514"/>
  <c r="O1514" s="1"/>
  <c r="N1510"/>
  <c r="O1510" s="1"/>
  <c r="N1506"/>
  <c r="O1506" s="1"/>
  <c r="N1502"/>
  <c r="O1502" s="1"/>
  <c r="N1498"/>
  <c r="O1498" s="1"/>
  <c r="N1494"/>
  <c r="O1494" s="1"/>
  <c r="N1490"/>
  <c r="O1490" s="1"/>
  <c r="N1486"/>
  <c r="O1486" s="1"/>
  <c r="N1482"/>
  <c r="O1482" s="1"/>
  <c r="N1478"/>
  <c r="O1478" s="1"/>
  <c r="N1474"/>
  <c r="O1474" s="1"/>
  <c r="N1470"/>
  <c r="O1470" s="1"/>
  <c r="N1466"/>
  <c r="O1466" s="1"/>
  <c r="N1462"/>
  <c r="O1462" s="1"/>
  <c r="N1458"/>
  <c r="O1458" s="1"/>
  <c r="N1454"/>
  <c r="O1454" s="1"/>
  <c r="N1450"/>
  <c r="O1450" s="1"/>
  <c r="N1446"/>
  <c r="O1446" s="1"/>
  <c r="N1442"/>
  <c r="O1442" s="1"/>
  <c r="N1438"/>
  <c r="O1438" s="1"/>
  <c r="N1434"/>
  <c r="O1434" s="1"/>
  <c r="N1430"/>
  <c r="O1430" s="1"/>
  <c r="N1426"/>
  <c r="O1426" s="1"/>
  <c r="N1422"/>
  <c r="O1422" s="1"/>
  <c r="N1418"/>
  <c r="O1418" s="1"/>
  <c r="N1414"/>
  <c r="O1414" s="1"/>
  <c r="N1410"/>
  <c r="O1410" s="1"/>
  <c r="N1406"/>
  <c r="O1406" s="1"/>
  <c r="N1402"/>
  <c r="O1402" s="1"/>
  <c r="N1398"/>
  <c r="O1398" s="1"/>
  <c r="N1394"/>
  <c r="O1394" s="1"/>
  <c r="N1390"/>
  <c r="O1390" s="1"/>
  <c r="N1386"/>
  <c r="O1386" s="1"/>
  <c r="N1382"/>
  <c r="O1382" s="1"/>
  <c r="N1378"/>
  <c r="O1378" s="1"/>
  <c r="N1374"/>
  <c r="O1374" s="1"/>
  <c r="N1370"/>
  <c r="O1370" s="1"/>
  <c r="N1366"/>
  <c r="O1366" s="1"/>
  <c r="N1362"/>
  <c r="O1362" s="1"/>
  <c r="N1358"/>
  <c r="O1358" s="1"/>
  <c r="N1354"/>
  <c r="O1354" s="1"/>
  <c r="N1350"/>
  <c r="O1350" s="1"/>
  <c r="N1346"/>
  <c r="O1346" s="1"/>
  <c r="N1342"/>
  <c r="O1342" s="1"/>
  <c r="N1338"/>
  <c r="O1338" s="1"/>
  <c r="N1334"/>
  <c r="O1334" s="1"/>
  <c r="N1330"/>
  <c r="O1330" s="1"/>
  <c r="N1326"/>
  <c r="O1326" s="1"/>
  <c r="N1322"/>
  <c r="O1322" s="1"/>
  <c r="N1318"/>
  <c r="O1318" s="1"/>
  <c r="N1314"/>
  <c r="O1314" s="1"/>
  <c r="N1310"/>
  <c r="O1310" s="1"/>
  <c r="N1306"/>
  <c r="O1306" s="1"/>
  <c r="N1302"/>
  <c r="O1302" s="1"/>
  <c r="N1298"/>
  <c r="O1298" s="1"/>
  <c r="N1294"/>
  <c r="O1294" s="1"/>
  <c r="N1290"/>
  <c r="O1290" s="1"/>
  <c r="N1286"/>
  <c r="O1286" s="1"/>
  <c r="N1282"/>
  <c r="O1282" s="1"/>
  <c r="N1278"/>
  <c r="O1278" s="1"/>
  <c r="N1274"/>
  <c r="O1274" s="1"/>
  <c r="N1270"/>
  <c r="O1270" s="1"/>
  <c r="N1266"/>
  <c r="O1266" s="1"/>
  <c r="N1262"/>
  <c r="O1262" s="1"/>
  <c r="N1258"/>
  <c r="O1258" s="1"/>
  <c r="N1254"/>
  <c r="O1254" s="1"/>
  <c r="N1250"/>
  <c r="O1250" s="1"/>
  <c r="N1246"/>
  <c r="O1246" s="1"/>
  <c r="N1242"/>
  <c r="O1242" s="1"/>
  <c r="N1238"/>
  <c r="O1238" s="1"/>
  <c r="N1234"/>
  <c r="O1234" s="1"/>
  <c r="N1230"/>
  <c r="O1230" s="1"/>
  <c r="N1226"/>
  <c r="O1226" s="1"/>
  <c r="N1222"/>
  <c r="O1222" s="1"/>
  <c r="N1218"/>
  <c r="O1218" s="1"/>
  <c r="N1214"/>
  <c r="O1214" s="1"/>
  <c r="N1210"/>
  <c r="O1210" s="1"/>
  <c r="N1206"/>
  <c r="O1206" s="1"/>
  <c r="N1202"/>
  <c r="O1202" s="1"/>
  <c r="N1198"/>
  <c r="O1198" s="1"/>
  <c r="N1194"/>
  <c r="O1194" s="1"/>
  <c r="N1190"/>
  <c r="O1190" s="1"/>
  <c r="N1186"/>
  <c r="O1186" s="1"/>
  <c r="N1182"/>
  <c r="O1182" s="1"/>
  <c r="N1178"/>
  <c r="O1178" s="1"/>
  <c r="N1174"/>
  <c r="O1174" s="1"/>
  <c r="N1170"/>
  <c r="O1170" s="1"/>
  <c r="N1166"/>
  <c r="O1166" s="1"/>
  <c r="N1162"/>
  <c r="O1162" s="1"/>
  <c r="N1158"/>
  <c r="O1158" s="1"/>
  <c r="N1154"/>
  <c r="O1154" s="1"/>
  <c r="N1150"/>
  <c r="O1150" s="1"/>
  <c r="N1146"/>
  <c r="O1146" s="1"/>
  <c r="N1142"/>
  <c r="O1142" s="1"/>
  <c r="N1138"/>
  <c r="O1138" s="1"/>
  <c r="N1134"/>
  <c r="O1134" s="1"/>
  <c r="N1130"/>
  <c r="O1130" s="1"/>
  <c r="N1126"/>
  <c r="O1126" s="1"/>
  <c r="N1122"/>
  <c r="O1122" s="1"/>
  <c r="N1118"/>
  <c r="O1118" s="1"/>
  <c r="N1114"/>
  <c r="O1114" s="1"/>
  <c r="N1110"/>
  <c r="O1110" s="1"/>
  <c r="N1106"/>
  <c r="O1106" s="1"/>
  <c r="N1102"/>
  <c r="O1102" s="1"/>
  <c r="N1098"/>
  <c r="O1098" s="1"/>
  <c r="N1094"/>
  <c r="O1094" s="1"/>
  <c r="N1090"/>
  <c r="O1090" s="1"/>
  <c r="N1086"/>
  <c r="O1086" s="1"/>
  <c r="N1082"/>
  <c r="O1082" s="1"/>
  <c r="N1078"/>
  <c r="O1078" s="1"/>
  <c r="N1074"/>
  <c r="O1074" s="1"/>
  <c r="N1070"/>
  <c r="O1070" s="1"/>
  <c r="N1066"/>
  <c r="O1066" s="1"/>
  <c r="N1062"/>
  <c r="O1062" s="1"/>
  <c r="N1058"/>
  <c r="O1058" s="1"/>
  <c r="N1054"/>
  <c r="O1054" s="1"/>
  <c r="N1050"/>
  <c r="O1050" s="1"/>
  <c r="N1046"/>
  <c r="O1046" s="1"/>
  <c r="N1042"/>
  <c r="O1042" s="1"/>
  <c r="N1038"/>
  <c r="O1038" s="1"/>
  <c r="N1034"/>
  <c r="O1034" s="1"/>
  <c r="N1030"/>
  <c r="O1030" s="1"/>
  <c r="N4341"/>
  <c r="O4341" s="1"/>
  <c r="N4337"/>
  <c r="O4337" s="1"/>
  <c r="N4333"/>
  <c r="O4333" s="1"/>
  <c r="N4329"/>
  <c r="O4329" s="1"/>
  <c r="N4325"/>
  <c r="O4325" s="1"/>
  <c r="N4321"/>
  <c r="O4321" s="1"/>
  <c r="N4317"/>
  <c r="O4317" s="1"/>
  <c r="N4313"/>
  <c r="O4313" s="1"/>
  <c r="N4309"/>
  <c r="O4309" s="1"/>
  <c r="N4305"/>
  <c r="O4305" s="1"/>
  <c r="N4301"/>
  <c r="O4301" s="1"/>
  <c r="N4297"/>
  <c r="O4297" s="1"/>
  <c r="N4293"/>
  <c r="O4293" s="1"/>
  <c r="N4289"/>
  <c r="O4289" s="1"/>
  <c r="N4285"/>
  <c r="O4285" s="1"/>
  <c r="N4281"/>
  <c r="O4281" s="1"/>
  <c r="N4277"/>
  <c r="O4277" s="1"/>
  <c r="N4273"/>
  <c r="O4273" s="1"/>
  <c r="N4269"/>
  <c r="O4269" s="1"/>
  <c r="N4265"/>
  <c r="O4265" s="1"/>
  <c r="N4261"/>
  <c r="O4261" s="1"/>
  <c r="N4257"/>
  <c r="O4257" s="1"/>
  <c r="N4253"/>
  <c r="O4253" s="1"/>
  <c r="N4249"/>
  <c r="O4249" s="1"/>
  <c r="N4245"/>
  <c r="O4245" s="1"/>
  <c r="N4241"/>
  <c r="O4241" s="1"/>
  <c r="N4237"/>
  <c r="O4237" s="1"/>
  <c r="N4233"/>
  <c r="O4233" s="1"/>
  <c r="N4229"/>
  <c r="O4229" s="1"/>
  <c r="N4225"/>
  <c r="O4225" s="1"/>
  <c r="N4221"/>
  <c r="O4221" s="1"/>
  <c r="N4217"/>
  <c r="O4217" s="1"/>
  <c r="N4213"/>
  <c r="O4213" s="1"/>
  <c r="N4209"/>
  <c r="O4209" s="1"/>
  <c r="N4205"/>
  <c r="O4205" s="1"/>
  <c r="N4201"/>
  <c r="O4201" s="1"/>
  <c r="N4197"/>
  <c r="O4197" s="1"/>
  <c r="N4193"/>
  <c r="O4193" s="1"/>
  <c r="N4189"/>
  <c r="O4189" s="1"/>
  <c r="N4185"/>
  <c r="O4185" s="1"/>
  <c r="N4181"/>
  <c r="O4181" s="1"/>
  <c r="N4177"/>
  <c r="O4177" s="1"/>
  <c r="N4173"/>
  <c r="O4173" s="1"/>
  <c r="N4169"/>
  <c r="O4169" s="1"/>
  <c r="N4165"/>
  <c r="O4165" s="1"/>
  <c r="N4161"/>
  <c r="O4161" s="1"/>
  <c r="N4157"/>
  <c r="O4157" s="1"/>
  <c r="N4153"/>
  <c r="O4153" s="1"/>
  <c r="N4149"/>
  <c r="O4149" s="1"/>
  <c r="N4145"/>
  <c r="O4145" s="1"/>
  <c r="N4141"/>
  <c r="O4141" s="1"/>
  <c r="N4137"/>
  <c r="O4137" s="1"/>
  <c r="N4133"/>
  <c r="O4133" s="1"/>
  <c r="N4129"/>
  <c r="O4129" s="1"/>
  <c r="N4125"/>
  <c r="O4125" s="1"/>
  <c r="N4121"/>
  <c r="O4121" s="1"/>
  <c r="N4117"/>
  <c r="O4117" s="1"/>
  <c r="N4113"/>
  <c r="O4113" s="1"/>
  <c r="N4109"/>
  <c r="O4109" s="1"/>
  <c r="N4105"/>
  <c r="O4105" s="1"/>
  <c r="N4101"/>
  <c r="O4101" s="1"/>
  <c r="N4097"/>
  <c r="O4097" s="1"/>
  <c r="N4093"/>
  <c r="O4093" s="1"/>
  <c r="N4089"/>
  <c r="O4089" s="1"/>
  <c r="N4085"/>
  <c r="O4085" s="1"/>
  <c r="N4081"/>
  <c r="O4081" s="1"/>
  <c r="N4077"/>
  <c r="O4077" s="1"/>
  <c r="N4073"/>
  <c r="O4073" s="1"/>
  <c r="N4069"/>
  <c r="O4069" s="1"/>
  <c r="N4065"/>
  <c r="O4065" s="1"/>
  <c r="N4061"/>
  <c r="O4061" s="1"/>
  <c r="N4057"/>
  <c r="O4057" s="1"/>
  <c r="N4053"/>
  <c r="O4053" s="1"/>
  <c r="N4049"/>
  <c r="O4049" s="1"/>
  <c r="N4045"/>
  <c r="O4045" s="1"/>
  <c r="N4041"/>
  <c r="O4041" s="1"/>
  <c r="N4037"/>
  <c r="O4037" s="1"/>
  <c r="N4033"/>
  <c r="O4033" s="1"/>
  <c r="N4029"/>
  <c r="O4029" s="1"/>
  <c r="N4025"/>
  <c r="O4025" s="1"/>
  <c r="N4021"/>
  <c r="O4021" s="1"/>
  <c r="N4017"/>
  <c r="O4017" s="1"/>
  <c r="N4013"/>
  <c r="O4013" s="1"/>
  <c r="N4009"/>
  <c r="O4009" s="1"/>
  <c r="N4005"/>
  <c r="O4005" s="1"/>
  <c r="N4001"/>
  <c r="O4001" s="1"/>
  <c r="N3997"/>
  <c r="O3997" s="1"/>
  <c r="N3993"/>
  <c r="O3993" s="1"/>
  <c r="N3989"/>
  <c r="O3989" s="1"/>
  <c r="N3985"/>
  <c r="O3985" s="1"/>
  <c r="N3981"/>
  <c r="O3981" s="1"/>
  <c r="N3977"/>
  <c r="O3977" s="1"/>
  <c r="N3973"/>
  <c r="O3973" s="1"/>
  <c r="N3969"/>
  <c r="O3969" s="1"/>
  <c r="N3965"/>
  <c r="O3965" s="1"/>
  <c r="N3961"/>
  <c r="O3961" s="1"/>
  <c r="N3957"/>
  <c r="O3957" s="1"/>
  <c r="N3953"/>
  <c r="O3953" s="1"/>
  <c r="N3949"/>
  <c r="O3949" s="1"/>
  <c r="N3945"/>
  <c r="O3945" s="1"/>
  <c r="N3941"/>
  <c r="O3941" s="1"/>
  <c r="N3937"/>
  <c r="O3937" s="1"/>
  <c r="N3933"/>
  <c r="O3933" s="1"/>
  <c r="N3929"/>
  <c r="O3929" s="1"/>
  <c r="N3925"/>
  <c r="O3925" s="1"/>
  <c r="N3921"/>
  <c r="O3921" s="1"/>
  <c r="N3917"/>
  <c r="O3917" s="1"/>
  <c r="N3913"/>
  <c r="O3913" s="1"/>
  <c r="N3909"/>
  <c r="O3909" s="1"/>
  <c r="N3905"/>
  <c r="O3905" s="1"/>
  <c r="N3901"/>
  <c r="O3901" s="1"/>
  <c r="N3897"/>
  <c r="O3897" s="1"/>
  <c r="N3893"/>
  <c r="O3893" s="1"/>
  <c r="N3889"/>
  <c r="O3889" s="1"/>
  <c r="N3885"/>
  <c r="O3885" s="1"/>
  <c r="N3881"/>
  <c r="O3881" s="1"/>
  <c r="N3877"/>
  <c r="O3877" s="1"/>
  <c r="N3873"/>
  <c r="O3873" s="1"/>
  <c r="N3869"/>
  <c r="O3869" s="1"/>
  <c r="N3865"/>
  <c r="O3865" s="1"/>
  <c r="N3861"/>
  <c r="O3861" s="1"/>
  <c r="N3857"/>
  <c r="O3857" s="1"/>
  <c r="N3853"/>
  <c r="O3853" s="1"/>
  <c r="N3849"/>
  <c r="O3849" s="1"/>
  <c r="N3845"/>
  <c r="O3845" s="1"/>
  <c r="N3841"/>
  <c r="O3841" s="1"/>
  <c r="N3837"/>
  <c r="O3837" s="1"/>
  <c r="N3833"/>
  <c r="O3833" s="1"/>
  <c r="N3829"/>
  <c r="O3829" s="1"/>
  <c r="N3825"/>
  <c r="O3825" s="1"/>
  <c r="N3821"/>
  <c r="O3821" s="1"/>
  <c r="N3817"/>
  <c r="O3817" s="1"/>
  <c r="N3813"/>
  <c r="O3813" s="1"/>
  <c r="N3809"/>
  <c r="O3809" s="1"/>
  <c r="N3805"/>
  <c r="O3805" s="1"/>
  <c r="N3801"/>
  <c r="O3801" s="1"/>
  <c r="N3797"/>
  <c r="O3797" s="1"/>
  <c r="N3793"/>
  <c r="O3793" s="1"/>
  <c r="N3789"/>
  <c r="O3789" s="1"/>
  <c r="N3785"/>
  <c r="O3785" s="1"/>
  <c r="N3781"/>
  <c r="O3781" s="1"/>
  <c r="N3777"/>
  <c r="O3777" s="1"/>
  <c r="N3773"/>
  <c r="O3773" s="1"/>
  <c r="N3769"/>
  <c r="O3769" s="1"/>
  <c r="N3765"/>
  <c r="O3765" s="1"/>
  <c r="N3761"/>
  <c r="O3761" s="1"/>
  <c r="N3757"/>
  <c r="O3757" s="1"/>
  <c r="N3753"/>
  <c r="O3753" s="1"/>
  <c r="N3749"/>
  <c r="O3749" s="1"/>
  <c r="N3745"/>
  <c r="O3745" s="1"/>
  <c r="N3741"/>
  <c r="O3741" s="1"/>
  <c r="N3737"/>
  <c r="O3737" s="1"/>
  <c r="N3733"/>
  <c r="O3733" s="1"/>
  <c r="N3729"/>
  <c r="O3729" s="1"/>
  <c r="N3725"/>
  <c r="O3725" s="1"/>
  <c r="N3721"/>
  <c r="O3721" s="1"/>
  <c r="N3717"/>
  <c r="O3717" s="1"/>
  <c r="N3713"/>
  <c r="O3713" s="1"/>
  <c r="N3709"/>
  <c r="O3709" s="1"/>
  <c r="N3705"/>
  <c r="O3705" s="1"/>
  <c r="N3701"/>
  <c r="O3701" s="1"/>
  <c r="N3697"/>
  <c r="O3697" s="1"/>
  <c r="N3693"/>
  <c r="O3693" s="1"/>
  <c r="N3689"/>
  <c r="O3689" s="1"/>
  <c r="N3685"/>
  <c r="O3685" s="1"/>
  <c r="N3681"/>
  <c r="O3681" s="1"/>
  <c r="N3677"/>
  <c r="O3677" s="1"/>
  <c r="N3673"/>
  <c r="O3673" s="1"/>
  <c r="N3669"/>
  <c r="O3669" s="1"/>
  <c r="N3665"/>
  <c r="O3665" s="1"/>
  <c r="N3661"/>
  <c r="O3661" s="1"/>
  <c r="N3657"/>
  <c r="O3657" s="1"/>
  <c r="N3653"/>
  <c r="O3653" s="1"/>
  <c r="N3649"/>
  <c r="O3649" s="1"/>
  <c r="N3645"/>
  <c r="O3645" s="1"/>
  <c r="N3641"/>
  <c r="O3641" s="1"/>
  <c r="N3637"/>
  <c r="O3637" s="1"/>
  <c r="N3633"/>
  <c r="O3633" s="1"/>
  <c r="N3629"/>
  <c r="O3629" s="1"/>
  <c r="N3625"/>
  <c r="O3625" s="1"/>
  <c r="N3621"/>
  <c r="O3621" s="1"/>
  <c r="N3617"/>
  <c r="O3617" s="1"/>
  <c r="N3613"/>
  <c r="O3613" s="1"/>
  <c r="N3609"/>
  <c r="O3609" s="1"/>
  <c r="N3605"/>
  <c r="O3605" s="1"/>
  <c r="N3601"/>
  <c r="O3601" s="1"/>
  <c r="N3597"/>
  <c r="O3597" s="1"/>
  <c r="N3593"/>
  <c r="O3593" s="1"/>
  <c r="N3589"/>
  <c r="O3589" s="1"/>
  <c r="N3585"/>
  <c r="O3585" s="1"/>
  <c r="N3581"/>
  <c r="O3581" s="1"/>
  <c r="N3577"/>
  <c r="O3577" s="1"/>
  <c r="N3573"/>
  <c r="O3573" s="1"/>
  <c r="N3569"/>
  <c r="O3569" s="1"/>
  <c r="N3565"/>
  <c r="O3565" s="1"/>
  <c r="N3561"/>
  <c r="O3561" s="1"/>
  <c r="N3557"/>
  <c r="O3557" s="1"/>
  <c r="N3553"/>
  <c r="O3553" s="1"/>
  <c r="N3549"/>
  <c r="O3549" s="1"/>
  <c r="N3545"/>
  <c r="O3545" s="1"/>
  <c r="N3541"/>
  <c r="O3541" s="1"/>
  <c r="N3537"/>
  <c r="O3537" s="1"/>
  <c r="N3533"/>
  <c r="O3533" s="1"/>
  <c r="N3529"/>
  <c r="O3529" s="1"/>
  <c r="N3525"/>
  <c r="O3525" s="1"/>
  <c r="N3521"/>
  <c r="O3521" s="1"/>
  <c r="N3517"/>
  <c r="O3517" s="1"/>
  <c r="N3513"/>
  <c r="O3513" s="1"/>
  <c r="N3509"/>
  <c r="O3509" s="1"/>
  <c r="N3505"/>
  <c r="O3505" s="1"/>
  <c r="N3501"/>
  <c r="O3501" s="1"/>
  <c r="N3497"/>
  <c r="O3497" s="1"/>
  <c r="N3493"/>
  <c r="O3493" s="1"/>
  <c r="N3489"/>
  <c r="O3489" s="1"/>
  <c r="N3485"/>
  <c r="O3485" s="1"/>
  <c r="N3481"/>
  <c r="O3481" s="1"/>
  <c r="N3477"/>
  <c r="O3477" s="1"/>
  <c r="N3473"/>
  <c r="O3473" s="1"/>
  <c r="N3469"/>
  <c r="O3469" s="1"/>
  <c r="N3465"/>
  <c r="O3465" s="1"/>
  <c r="N3461"/>
  <c r="O3461" s="1"/>
  <c r="N3457"/>
  <c r="O3457" s="1"/>
  <c r="N3453"/>
  <c r="O3453" s="1"/>
  <c r="N3449"/>
  <c r="O3449" s="1"/>
  <c r="N3445"/>
  <c r="O3445" s="1"/>
  <c r="N3441"/>
  <c r="O3441" s="1"/>
  <c r="N3437"/>
  <c r="O3437" s="1"/>
  <c r="N3433"/>
  <c r="O3433" s="1"/>
  <c r="N3429"/>
  <c r="O3429" s="1"/>
  <c r="N3425"/>
  <c r="O3425" s="1"/>
  <c r="N3421"/>
  <c r="O3421" s="1"/>
  <c r="N3417"/>
  <c r="O3417" s="1"/>
  <c r="N3413"/>
  <c r="O3413" s="1"/>
  <c r="N3409"/>
  <c r="O3409" s="1"/>
  <c r="N3405"/>
  <c r="O3405" s="1"/>
  <c r="N3401"/>
  <c r="O3401" s="1"/>
  <c r="N3397"/>
  <c r="O3397" s="1"/>
  <c r="N3393"/>
  <c r="O3393" s="1"/>
  <c r="N3389"/>
  <c r="O3389" s="1"/>
  <c r="N3385"/>
  <c r="O3385" s="1"/>
  <c r="N3381"/>
  <c r="O3381" s="1"/>
  <c r="N3377"/>
  <c r="O3377" s="1"/>
  <c r="N3373"/>
  <c r="O3373" s="1"/>
  <c r="N3369"/>
  <c r="O3369" s="1"/>
  <c r="N3365"/>
  <c r="O3365" s="1"/>
  <c r="N3361"/>
  <c r="O3361" s="1"/>
  <c r="N3357"/>
  <c r="O3357" s="1"/>
  <c r="N3353"/>
  <c r="O3353" s="1"/>
  <c r="N3349"/>
  <c r="O3349" s="1"/>
  <c r="N3345"/>
  <c r="O3345" s="1"/>
  <c r="N3341"/>
  <c r="O3341" s="1"/>
  <c r="N3337"/>
  <c r="O3337" s="1"/>
  <c r="N3333"/>
  <c r="O3333" s="1"/>
  <c r="N3329"/>
  <c r="O3329" s="1"/>
  <c r="N3325"/>
  <c r="O3325" s="1"/>
  <c r="N3321"/>
  <c r="O3321" s="1"/>
  <c r="N3317"/>
  <c r="O3317" s="1"/>
  <c r="N3313"/>
  <c r="O3313" s="1"/>
  <c r="N3309"/>
  <c r="O3309" s="1"/>
  <c r="N3305"/>
  <c r="O3305" s="1"/>
  <c r="N3301"/>
  <c r="O3301" s="1"/>
  <c r="N3297"/>
  <c r="O3297" s="1"/>
  <c r="N3293"/>
  <c r="O3293" s="1"/>
  <c r="N3289"/>
  <c r="O3289" s="1"/>
  <c r="N3285"/>
  <c r="O3285" s="1"/>
  <c r="N3281"/>
  <c r="O3281" s="1"/>
  <c r="N3277"/>
  <c r="O3277" s="1"/>
  <c r="N3273"/>
  <c r="O3273" s="1"/>
  <c r="N3269"/>
  <c r="O3269" s="1"/>
  <c r="N3265"/>
  <c r="O3265" s="1"/>
  <c r="N3261"/>
  <c r="O3261" s="1"/>
  <c r="N3257"/>
  <c r="O3257" s="1"/>
  <c r="N3253"/>
  <c r="O3253" s="1"/>
  <c r="N3249"/>
  <c r="O3249" s="1"/>
  <c r="N3245"/>
  <c r="O3245" s="1"/>
  <c r="N3241"/>
  <c r="O3241" s="1"/>
  <c r="N3237"/>
  <c r="O3237" s="1"/>
  <c r="N3233"/>
  <c r="O3233" s="1"/>
  <c r="N3229"/>
  <c r="O3229" s="1"/>
  <c r="N3225"/>
  <c r="O3225" s="1"/>
  <c r="N3221"/>
  <c r="O3221" s="1"/>
  <c r="N3217"/>
  <c r="O3217" s="1"/>
  <c r="N3213"/>
  <c r="O3213" s="1"/>
  <c r="N3209"/>
  <c r="O3209" s="1"/>
  <c r="N3205"/>
  <c r="O3205" s="1"/>
  <c r="N3201"/>
  <c r="O3201" s="1"/>
  <c r="N3197"/>
  <c r="O3197" s="1"/>
  <c r="N3193"/>
  <c r="O3193" s="1"/>
  <c r="N3189"/>
  <c r="O3189" s="1"/>
  <c r="N3185"/>
  <c r="O3185" s="1"/>
  <c r="N3181"/>
  <c r="O3181" s="1"/>
  <c r="N3177"/>
  <c r="O3177" s="1"/>
  <c r="N3173"/>
  <c r="O3173" s="1"/>
  <c r="N3169"/>
  <c r="O3169" s="1"/>
  <c r="N3165"/>
  <c r="O3165" s="1"/>
  <c r="N3161"/>
  <c r="O3161" s="1"/>
  <c r="N3157"/>
  <c r="O3157" s="1"/>
  <c r="N3153"/>
  <c r="O3153" s="1"/>
  <c r="N3149"/>
  <c r="O3149" s="1"/>
  <c r="N3145"/>
  <c r="O3145" s="1"/>
  <c r="N3141"/>
  <c r="O3141" s="1"/>
  <c r="N3137"/>
  <c r="O3137" s="1"/>
  <c r="N3133"/>
  <c r="O3133" s="1"/>
  <c r="N3129"/>
  <c r="O3129" s="1"/>
  <c r="N3125"/>
  <c r="O3125" s="1"/>
  <c r="N3121"/>
  <c r="O3121" s="1"/>
  <c r="N3117"/>
  <c r="O3117" s="1"/>
  <c r="N3113"/>
  <c r="O3113" s="1"/>
  <c r="N3109"/>
  <c r="O3109" s="1"/>
  <c r="N3105"/>
  <c r="O3105" s="1"/>
  <c r="N3101"/>
  <c r="O3101" s="1"/>
  <c r="N3097"/>
  <c r="O3097" s="1"/>
  <c r="N3093"/>
  <c r="O3093" s="1"/>
  <c r="N3089"/>
  <c r="O3089" s="1"/>
  <c r="N3085"/>
  <c r="O3085" s="1"/>
  <c r="N3081"/>
  <c r="O3081" s="1"/>
  <c r="N3077"/>
  <c r="O3077" s="1"/>
  <c r="N3073"/>
  <c r="O3073" s="1"/>
  <c r="N3069"/>
  <c r="O3069" s="1"/>
  <c r="N3065"/>
  <c r="O3065" s="1"/>
  <c r="N3061"/>
  <c r="O3061" s="1"/>
  <c r="N3057"/>
  <c r="O3057" s="1"/>
  <c r="N3053"/>
  <c r="O3053" s="1"/>
  <c r="N3049"/>
  <c r="O3049" s="1"/>
  <c r="N3045"/>
  <c r="O3045" s="1"/>
  <c r="N3041"/>
  <c r="O3041" s="1"/>
  <c r="N3037"/>
  <c r="O3037" s="1"/>
  <c r="N3033"/>
  <c r="O3033" s="1"/>
  <c r="N3029"/>
  <c r="O3029" s="1"/>
  <c r="N3025"/>
  <c r="O3025" s="1"/>
  <c r="N3021"/>
  <c r="O3021" s="1"/>
  <c r="N3017"/>
  <c r="O3017" s="1"/>
  <c r="N3013"/>
  <c r="O3013" s="1"/>
  <c r="N3009"/>
  <c r="O3009" s="1"/>
  <c r="N3005"/>
  <c r="O3005" s="1"/>
  <c r="N3001"/>
  <c r="O3001" s="1"/>
  <c r="N2997"/>
  <c r="O2997" s="1"/>
  <c r="N2993"/>
  <c r="O2993" s="1"/>
  <c r="N2989"/>
  <c r="O2989" s="1"/>
  <c r="N2985"/>
  <c r="O2985" s="1"/>
  <c r="N2981"/>
  <c r="O2981" s="1"/>
  <c r="N2977"/>
  <c r="O2977" s="1"/>
  <c r="N2973"/>
  <c r="O2973" s="1"/>
  <c r="N2969"/>
  <c r="O2969" s="1"/>
  <c r="N2965"/>
  <c r="O2965" s="1"/>
  <c r="N2961"/>
  <c r="O2961" s="1"/>
  <c r="N2957"/>
  <c r="O2957" s="1"/>
  <c r="N2953"/>
  <c r="O2953" s="1"/>
  <c r="N2949"/>
  <c r="O2949" s="1"/>
  <c r="N2945"/>
  <c r="O2945" s="1"/>
  <c r="N2941"/>
  <c r="O2941" s="1"/>
  <c r="N2937"/>
  <c r="O2937" s="1"/>
  <c r="N2933"/>
  <c r="O2933" s="1"/>
  <c r="N2929"/>
  <c r="O2929" s="1"/>
  <c r="N2925"/>
  <c r="O2925" s="1"/>
  <c r="N2921"/>
  <c r="O2921" s="1"/>
  <c r="N2917"/>
  <c r="O2917" s="1"/>
  <c r="N2913"/>
  <c r="O2913" s="1"/>
  <c r="N2909"/>
  <c r="O2909" s="1"/>
  <c r="N2905"/>
  <c r="O2905" s="1"/>
  <c r="N2901"/>
  <c r="O2901" s="1"/>
  <c r="N2897"/>
  <c r="O2897" s="1"/>
  <c r="N2893"/>
  <c r="O2893" s="1"/>
  <c r="N2889"/>
  <c r="O2889" s="1"/>
  <c r="N2885"/>
  <c r="O2885" s="1"/>
  <c r="N2881"/>
  <c r="O2881" s="1"/>
  <c r="N2877"/>
  <c r="O2877" s="1"/>
  <c r="N2873"/>
  <c r="O2873" s="1"/>
  <c r="N2869"/>
  <c r="O2869" s="1"/>
  <c r="N2865"/>
  <c r="O2865" s="1"/>
  <c r="N2861"/>
  <c r="O2861" s="1"/>
  <c r="N2857"/>
  <c r="O2857" s="1"/>
  <c r="N2853"/>
  <c r="O2853" s="1"/>
  <c r="N2849"/>
  <c r="O2849" s="1"/>
  <c r="N2845"/>
  <c r="O2845" s="1"/>
  <c r="N2841"/>
  <c r="O2841" s="1"/>
  <c r="N2837"/>
  <c r="O2837" s="1"/>
  <c r="N2833"/>
  <c r="O2833" s="1"/>
  <c r="N2829"/>
  <c r="O2829" s="1"/>
  <c r="N2825"/>
  <c r="O2825" s="1"/>
  <c r="N2821"/>
  <c r="O2821" s="1"/>
  <c r="N2817"/>
  <c r="O2817" s="1"/>
  <c r="N2813"/>
  <c r="O2813" s="1"/>
  <c r="N2809"/>
  <c r="O2809" s="1"/>
  <c r="N2805"/>
  <c r="O2805" s="1"/>
  <c r="N2801"/>
  <c r="O2801" s="1"/>
  <c r="N2797"/>
  <c r="O2797" s="1"/>
  <c r="N2793"/>
  <c r="O2793" s="1"/>
  <c r="N2789"/>
  <c r="O2789" s="1"/>
  <c r="N2785"/>
  <c r="O2785" s="1"/>
  <c r="N2781"/>
  <c r="O2781" s="1"/>
  <c r="N2777"/>
  <c r="O2777" s="1"/>
  <c r="N2773"/>
  <c r="O2773" s="1"/>
  <c r="N2769"/>
  <c r="O2769" s="1"/>
  <c r="N2765"/>
  <c r="O2765" s="1"/>
  <c r="N2761"/>
  <c r="O2761" s="1"/>
  <c r="N2757"/>
  <c r="O2757" s="1"/>
  <c r="N2753"/>
  <c r="O2753" s="1"/>
  <c r="N2749"/>
  <c r="O2749" s="1"/>
  <c r="N2745"/>
  <c r="O2745" s="1"/>
  <c r="N2741"/>
  <c r="O2741" s="1"/>
  <c r="N2737"/>
  <c r="O2737" s="1"/>
  <c r="N2733"/>
  <c r="O2733" s="1"/>
  <c r="N2729"/>
  <c r="O2729" s="1"/>
  <c r="N2725"/>
  <c r="O2725" s="1"/>
  <c r="N2721"/>
  <c r="O2721" s="1"/>
  <c r="N2717"/>
  <c r="O2717" s="1"/>
  <c r="N2713"/>
  <c r="O2713" s="1"/>
  <c r="N2709"/>
  <c r="O2709" s="1"/>
  <c r="N2705"/>
  <c r="O2705" s="1"/>
  <c r="N2701"/>
  <c r="O2701" s="1"/>
  <c r="N2697"/>
  <c r="O2697" s="1"/>
  <c r="N2693"/>
  <c r="O2693" s="1"/>
  <c r="N2689"/>
  <c r="O2689" s="1"/>
  <c r="N2685"/>
  <c r="O2685" s="1"/>
  <c r="N2681"/>
  <c r="O2681" s="1"/>
  <c r="N2677"/>
  <c r="O2677" s="1"/>
  <c r="N2673"/>
  <c r="O2673" s="1"/>
  <c r="N2669"/>
  <c r="O2669" s="1"/>
  <c r="N2665"/>
  <c r="O2665" s="1"/>
  <c r="N2661"/>
  <c r="O2661" s="1"/>
  <c r="N2657"/>
  <c r="O2657" s="1"/>
  <c r="N2653"/>
  <c r="O2653" s="1"/>
  <c r="N2649"/>
  <c r="O2649" s="1"/>
  <c r="N2645"/>
  <c r="O2645" s="1"/>
  <c r="N2641"/>
  <c r="O2641" s="1"/>
  <c r="N2637"/>
  <c r="O2637" s="1"/>
  <c r="N2633"/>
  <c r="O2633" s="1"/>
  <c r="N2629"/>
  <c r="O2629" s="1"/>
  <c r="N2625"/>
  <c r="O2625" s="1"/>
  <c r="N2621"/>
  <c r="O2621" s="1"/>
  <c r="N2617"/>
  <c r="O2617" s="1"/>
  <c r="N2613"/>
  <c r="O2613" s="1"/>
  <c r="N2609"/>
  <c r="O2609" s="1"/>
  <c r="N2605"/>
  <c r="O2605" s="1"/>
  <c r="N2601"/>
  <c r="O2601" s="1"/>
  <c r="N2597"/>
  <c r="O2597" s="1"/>
  <c r="N2593"/>
  <c r="O2593" s="1"/>
  <c r="N2036"/>
  <c r="O2036" s="1"/>
  <c r="N2032"/>
  <c r="O2032" s="1"/>
  <c r="N2028"/>
  <c r="O2028" s="1"/>
  <c r="N2024"/>
  <c r="O2024" s="1"/>
  <c r="N2020"/>
  <c r="O2020" s="1"/>
  <c r="N2016"/>
  <c r="O2016" s="1"/>
  <c r="N2012"/>
  <c r="O2012" s="1"/>
  <c r="N2008"/>
  <c r="O2008" s="1"/>
  <c r="N2004"/>
  <c r="O2004" s="1"/>
  <c r="N2000"/>
  <c r="O2000" s="1"/>
  <c r="N1996"/>
  <c r="O1996" s="1"/>
  <c r="N1992"/>
  <c r="O1992" s="1"/>
  <c r="N1988"/>
  <c r="O1988" s="1"/>
  <c r="N1984"/>
  <c r="O1984" s="1"/>
  <c r="N1980"/>
  <c r="O1980" s="1"/>
  <c r="N1976"/>
  <c r="O1976" s="1"/>
  <c r="N1972"/>
  <c r="O1972" s="1"/>
  <c r="N1968"/>
  <c r="O1968" s="1"/>
  <c r="N1964"/>
  <c r="O1964" s="1"/>
  <c r="N1960"/>
  <c r="O1960" s="1"/>
  <c r="N1956"/>
  <c r="O1956" s="1"/>
  <c r="N1952"/>
  <c r="O1952" s="1"/>
  <c r="N1948"/>
  <c r="O1948" s="1"/>
  <c r="N1944"/>
  <c r="O1944" s="1"/>
  <c r="N1940"/>
  <c r="O1940" s="1"/>
  <c r="N1936"/>
  <c r="O1936" s="1"/>
  <c r="N1932"/>
  <c r="O1932" s="1"/>
  <c r="N1928"/>
  <c r="O1928" s="1"/>
  <c r="N1924"/>
  <c r="O1924" s="1"/>
  <c r="N1920"/>
  <c r="O1920" s="1"/>
  <c r="N1916"/>
  <c r="O1916" s="1"/>
  <c r="N1912"/>
  <c r="O1912" s="1"/>
  <c r="N1908"/>
  <c r="O1908" s="1"/>
  <c r="N1904"/>
  <c r="O1904" s="1"/>
  <c r="N1900"/>
  <c r="O1900" s="1"/>
  <c r="N1896"/>
  <c r="O1896" s="1"/>
  <c r="N1892"/>
  <c r="O1892" s="1"/>
  <c r="N1888"/>
  <c r="O1888" s="1"/>
  <c r="N1884"/>
  <c r="O1884" s="1"/>
  <c r="N1880"/>
  <c r="O1880" s="1"/>
  <c r="N1876"/>
  <c r="O1876" s="1"/>
  <c r="N1872"/>
  <c r="O1872" s="1"/>
  <c r="N1868"/>
  <c r="O1868" s="1"/>
  <c r="N1864"/>
  <c r="O1864" s="1"/>
  <c r="N1860"/>
  <c r="O1860" s="1"/>
  <c r="N1856"/>
  <c r="O1856" s="1"/>
  <c r="N1852"/>
  <c r="O1852" s="1"/>
  <c r="N1848"/>
  <c r="O1848" s="1"/>
  <c r="N1844"/>
  <c r="O1844" s="1"/>
  <c r="N1840"/>
  <c r="O1840" s="1"/>
  <c r="N1836"/>
  <c r="O1836" s="1"/>
  <c r="N1832"/>
  <c r="O1832" s="1"/>
  <c r="N1828"/>
  <c r="O1828" s="1"/>
  <c r="N1824"/>
  <c r="O1824" s="1"/>
  <c r="N1820"/>
  <c r="O1820" s="1"/>
  <c r="N1816"/>
  <c r="O1816" s="1"/>
  <c r="N1812"/>
  <c r="O1812" s="1"/>
  <c r="N1808"/>
  <c r="O1808" s="1"/>
  <c r="N1804"/>
  <c r="O1804" s="1"/>
  <c r="N1800"/>
  <c r="O1800" s="1"/>
  <c r="N1796"/>
  <c r="O1796" s="1"/>
  <c r="N1792"/>
  <c r="O1792" s="1"/>
  <c r="N1788"/>
  <c r="O1788" s="1"/>
  <c r="N1784"/>
  <c r="O1784" s="1"/>
  <c r="N1780"/>
  <c r="O1780" s="1"/>
  <c r="N1776"/>
  <c r="O1776" s="1"/>
  <c r="N1772"/>
  <c r="O1772" s="1"/>
  <c r="N1768"/>
  <c r="O1768" s="1"/>
  <c r="N1764"/>
  <c r="O1764" s="1"/>
  <c r="N1760"/>
  <c r="O1760" s="1"/>
  <c r="N1756"/>
  <c r="O1756" s="1"/>
  <c r="N1752"/>
  <c r="O1752" s="1"/>
  <c r="N1748"/>
  <c r="O1748" s="1"/>
  <c r="N1744"/>
  <c r="O1744" s="1"/>
  <c r="N1740"/>
  <c r="O1740" s="1"/>
  <c r="N1736"/>
  <c r="O1736" s="1"/>
  <c r="N1732"/>
  <c r="O1732" s="1"/>
  <c r="N1728"/>
  <c r="O1728" s="1"/>
  <c r="N1724"/>
  <c r="O1724" s="1"/>
  <c r="N1720"/>
  <c r="O1720" s="1"/>
  <c r="N1716"/>
  <c r="O1716" s="1"/>
  <c r="N1712"/>
  <c r="O1712" s="1"/>
  <c r="N1708"/>
  <c r="O1708" s="1"/>
  <c r="N1704"/>
  <c r="O1704" s="1"/>
  <c r="N1700"/>
  <c r="O1700" s="1"/>
  <c r="N1696"/>
  <c r="O1696" s="1"/>
  <c r="N1692"/>
  <c r="O1692" s="1"/>
  <c r="N1688"/>
  <c r="O1688" s="1"/>
  <c r="N1684"/>
  <c r="O1684" s="1"/>
  <c r="N1680"/>
  <c r="O1680" s="1"/>
  <c r="N1676"/>
  <c r="O1676" s="1"/>
  <c r="N1672"/>
  <c r="O1672" s="1"/>
  <c r="N1668"/>
  <c r="O1668" s="1"/>
  <c r="N1664"/>
  <c r="O1664" s="1"/>
  <c r="N1660"/>
  <c r="O1660" s="1"/>
  <c r="N1656"/>
  <c r="O1656" s="1"/>
  <c r="N1652"/>
  <c r="O1652" s="1"/>
  <c r="N1648"/>
  <c r="O1648" s="1"/>
  <c r="N1644"/>
  <c r="O1644" s="1"/>
  <c r="N1640"/>
  <c r="O1640" s="1"/>
  <c r="N1636"/>
  <c r="O1636" s="1"/>
  <c r="N1632"/>
  <c r="O1632" s="1"/>
  <c r="N1628"/>
  <c r="O1628" s="1"/>
  <c r="N1624"/>
  <c r="O1624" s="1"/>
  <c r="N1620"/>
  <c r="O1620" s="1"/>
  <c r="N1616"/>
  <c r="O1616" s="1"/>
  <c r="N1612"/>
  <c r="O1612" s="1"/>
  <c r="N1608"/>
  <c r="O1608" s="1"/>
  <c r="N1604"/>
  <c r="O1604" s="1"/>
  <c r="N1600"/>
  <c r="O1600" s="1"/>
  <c r="N1596"/>
  <c r="O1596" s="1"/>
  <c r="N1592"/>
  <c r="O1592" s="1"/>
  <c r="N1588"/>
  <c r="O1588" s="1"/>
  <c r="N1584"/>
  <c r="O1584" s="1"/>
  <c r="N1580"/>
  <c r="O1580" s="1"/>
  <c r="N1576"/>
  <c r="O1576" s="1"/>
  <c r="N1572"/>
  <c r="O1572" s="1"/>
  <c r="N1568"/>
  <c r="O1568" s="1"/>
  <c r="N1564"/>
  <c r="O1564" s="1"/>
  <c r="N1560"/>
  <c r="O1560" s="1"/>
  <c r="N1556"/>
  <c r="O1556" s="1"/>
  <c r="N1552"/>
  <c r="O1552" s="1"/>
  <c r="N1548"/>
  <c r="O1548" s="1"/>
  <c r="N1544"/>
  <c r="O1544" s="1"/>
  <c r="N1540"/>
  <c r="O1540" s="1"/>
  <c r="N1536"/>
  <c r="O1536" s="1"/>
  <c r="N1532"/>
  <c r="O1532" s="1"/>
  <c r="N1528"/>
  <c r="O1528" s="1"/>
  <c r="N1524"/>
  <c r="O1524" s="1"/>
  <c r="N1520"/>
  <c r="O1520" s="1"/>
  <c r="N1516"/>
  <c r="O1516" s="1"/>
  <c r="N1512"/>
  <c r="O1512" s="1"/>
  <c r="N1508"/>
  <c r="O1508" s="1"/>
  <c r="N1504"/>
  <c r="O1504" s="1"/>
  <c r="N1500"/>
  <c r="O1500" s="1"/>
  <c r="N1496"/>
  <c r="O1496" s="1"/>
  <c r="N1492"/>
  <c r="O1492" s="1"/>
  <c r="N1488"/>
  <c r="O1488" s="1"/>
  <c r="N1484"/>
  <c r="O1484" s="1"/>
  <c r="N1480"/>
  <c r="O1480" s="1"/>
  <c r="N1476"/>
  <c r="O1476" s="1"/>
  <c r="N1472"/>
  <c r="O1472" s="1"/>
  <c r="N1468"/>
  <c r="O1468" s="1"/>
  <c r="N1464"/>
  <c r="O1464" s="1"/>
  <c r="N1460"/>
  <c r="O1460" s="1"/>
  <c r="N1456"/>
  <c r="O1456" s="1"/>
  <c r="N1452"/>
  <c r="O1452" s="1"/>
  <c r="N1448"/>
  <c r="O1448" s="1"/>
  <c r="N1444"/>
  <c r="O1444" s="1"/>
  <c r="N1440"/>
  <c r="O1440" s="1"/>
  <c r="N1436"/>
  <c r="O1436" s="1"/>
  <c r="N1432"/>
  <c r="O1432" s="1"/>
  <c r="N1428"/>
  <c r="O1428" s="1"/>
  <c r="N1424"/>
  <c r="O1424" s="1"/>
  <c r="N1420"/>
  <c r="O1420" s="1"/>
  <c r="N1416"/>
  <c r="O1416" s="1"/>
  <c r="N1412"/>
  <c r="O1412" s="1"/>
  <c r="N1408"/>
  <c r="O1408" s="1"/>
  <c r="N1404"/>
  <c r="O1404" s="1"/>
  <c r="N1400"/>
  <c r="O1400" s="1"/>
  <c r="N1396"/>
  <c r="O1396" s="1"/>
  <c r="N1392"/>
  <c r="O1392" s="1"/>
  <c r="N1388"/>
  <c r="O1388" s="1"/>
  <c r="N1384"/>
  <c r="O1384" s="1"/>
  <c r="N1380"/>
  <c r="O1380" s="1"/>
  <c r="N1376"/>
  <c r="O1376" s="1"/>
  <c r="N1372"/>
  <c r="O1372" s="1"/>
  <c r="N1368"/>
  <c r="O1368" s="1"/>
  <c r="N1364"/>
  <c r="O1364" s="1"/>
  <c r="N1360"/>
  <c r="O1360" s="1"/>
  <c r="N1356"/>
  <c r="O1356" s="1"/>
  <c r="N1352"/>
  <c r="O1352" s="1"/>
  <c r="N1348"/>
  <c r="O1348" s="1"/>
  <c r="N1344"/>
  <c r="O1344" s="1"/>
  <c r="N1340"/>
  <c r="O1340" s="1"/>
  <c r="N1336"/>
  <c r="O1336" s="1"/>
  <c r="N1332"/>
  <c r="O1332" s="1"/>
  <c r="N1328"/>
  <c r="O1328" s="1"/>
  <c r="N1324"/>
  <c r="O1324" s="1"/>
  <c r="N1320"/>
  <c r="O1320" s="1"/>
  <c r="N1316"/>
  <c r="O1316" s="1"/>
  <c r="N1312"/>
  <c r="O1312" s="1"/>
  <c r="N1308"/>
  <c r="O1308" s="1"/>
  <c r="N1304"/>
  <c r="O1304" s="1"/>
  <c r="N1300"/>
  <c r="O1300" s="1"/>
  <c r="N1296"/>
  <c r="O1296" s="1"/>
  <c r="N1292"/>
  <c r="O1292" s="1"/>
  <c r="N1288"/>
  <c r="O1288" s="1"/>
  <c r="N1284"/>
  <c r="O1284" s="1"/>
  <c r="N1280"/>
  <c r="O1280" s="1"/>
  <c r="N1276"/>
  <c r="O1276" s="1"/>
  <c r="N1272"/>
  <c r="O1272" s="1"/>
  <c r="N1268"/>
  <c r="O1268" s="1"/>
  <c r="N1264"/>
  <c r="O1264" s="1"/>
  <c r="N1260"/>
  <c r="O1260" s="1"/>
  <c r="N1256"/>
  <c r="O1256" s="1"/>
  <c r="N1252"/>
  <c r="O1252" s="1"/>
  <c r="N1248"/>
  <c r="O1248" s="1"/>
  <c r="N1244"/>
  <c r="O1244" s="1"/>
  <c r="N1240"/>
  <c r="O1240" s="1"/>
  <c r="N1236"/>
  <c r="O1236" s="1"/>
  <c r="N1232"/>
  <c r="O1232" s="1"/>
  <c r="N1228"/>
  <c r="O1228" s="1"/>
  <c r="N1224"/>
  <c r="O1224" s="1"/>
  <c r="N1220"/>
  <c r="O1220" s="1"/>
  <c r="N1216"/>
  <c r="O1216" s="1"/>
  <c r="N1212"/>
  <c r="O1212" s="1"/>
  <c r="N1208"/>
  <c r="O1208" s="1"/>
  <c r="N1204"/>
  <c r="O1204" s="1"/>
  <c r="N1200"/>
  <c r="O1200" s="1"/>
  <c r="N1196"/>
  <c r="O1196" s="1"/>
  <c r="N1192"/>
  <c r="O1192" s="1"/>
  <c r="N1188"/>
  <c r="O1188" s="1"/>
  <c r="N1184"/>
  <c r="O1184" s="1"/>
  <c r="N1180"/>
  <c r="O1180" s="1"/>
  <c r="N1176"/>
  <c r="O1176" s="1"/>
  <c r="N1172"/>
  <c r="O1172" s="1"/>
  <c r="N1168"/>
  <c r="O1168" s="1"/>
  <c r="N1164"/>
  <c r="O1164" s="1"/>
  <c r="N1160"/>
  <c r="O1160" s="1"/>
  <c r="N1156"/>
  <c r="O1156" s="1"/>
  <c r="N1152"/>
  <c r="O1152" s="1"/>
  <c r="N1148"/>
  <c r="O1148" s="1"/>
  <c r="N1144"/>
  <c r="O1144" s="1"/>
  <c r="N1140"/>
  <c r="O1140" s="1"/>
  <c r="N1136"/>
  <c r="O1136" s="1"/>
  <c r="N1132"/>
  <c r="O1132" s="1"/>
  <c r="N1128"/>
  <c r="O1128" s="1"/>
  <c r="N1124"/>
  <c r="O1124" s="1"/>
  <c r="N1120"/>
  <c r="O1120" s="1"/>
  <c r="N1116"/>
  <c r="O1116" s="1"/>
  <c r="N1112"/>
  <c r="O1112" s="1"/>
  <c r="N1108"/>
  <c r="O1108" s="1"/>
  <c r="N1104"/>
  <c r="O1104" s="1"/>
  <c r="N1100"/>
  <c r="O1100" s="1"/>
  <c r="N1096"/>
  <c r="O1096" s="1"/>
  <c r="N1092"/>
  <c r="O1092" s="1"/>
  <c r="N1088"/>
  <c r="O1088" s="1"/>
  <c r="N1084"/>
  <c r="O1084" s="1"/>
  <c r="N1080"/>
  <c r="O1080" s="1"/>
  <c r="N1076"/>
  <c r="O1076" s="1"/>
  <c r="N1072"/>
  <c r="O1072" s="1"/>
  <c r="N1068"/>
  <c r="O1068" s="1"/>
  <c r="N1064"/>
  <c r="O1064" s="1"/>
  <c r="N1060"/>
  <c r="O1060" s="1"/>
  <c r="N1056"/>
  <c r="O1056" s="1"/>
  <c r="N1052"/>
  <c r="O1052" s="1"/>
  <c r="N1048"/>
  <c r="O1048" s="1"/>
  <c r="N1044"/>
  <c r="O1044" s="1"/>
  <c r="N1040"/>
  <c r="O1040" s="1"/>
  <c r="N1036"/>
  <c r="O1036" s="1"/>
  <c r="N1032"/>
  <c r="O1032" s="1"/>
  <c r="N1028"/>
  <c r="O1028" s="1"/>
  <c r="N1024"/>
  <c r="O1024" s="1"/>
  <c r="N1020"/>
  <c r="O1020" s="1"/>
  <c r="N1016"/>
  <c r="O1016" s="1"/>
  <c r="N2589"/>
  <c r="O2589" s="1"/>
  <c r="N2585"/>
  <c r="O2585" s="1"/>
  <c r="N2581"/>
  <c r="O2581" s="1"/>
  <c r="N2577"/>
  <c r="O2577" s="1"/>
  <c r="N2573"/>
  <c r="O2573" s="1"/>
  <c r="N2569"/>
  <c r="O2569" s="1"/>
  <c r="N2565"/>
  <c r="O2565" s="1"/>
  <c r="N2561"/>
  <c r="O2561" s="1"/>
  <c r="N2557"/>
  <c r="O2557" s="1"/>
  <c r="N2553"/>
  <c r="O2553" s="1"/>
  <c r="N2549"/>
  <c r="O2549" s="1"/>
  <c r="N2545"/>
  <c r="O2545" s="1"/>
  <c r="N2541"/>
  <c r="O2541" s="1"/>
  <c r="N2537"/>
  <c r="O2537" s="1"/>
  <c r="N2533"/>
  <c r="O2533" s="1"/>
  <c r="N2529"/>
  <c r="O2529" s="1"/>
  <c r="N2525"/>
  <c r="O2525" s="1"/>
  <c r="N2521"/>
  <c r="O2521" s="1"/>
  <c r="N2517"/>
  <c r="O2517" s="1"/>
  <c r="N2513"/>
  <c r="O2513" s="1"/>
  <c r="N2509"/>
  <c r="O2509" s="1"/>
  <c r="N2505"/>
  <c r="O2505" s="1"/>
  <c r="N2501"/>
  <c r="O2501" s="1"/>
  <c r="N2497"/>
  <c r="O2497" s="1"/>
  <c r="N2493"/>
  <c r="O2493" s="1"/>
  <c r="N2489"/>
  <c r="O2489" s="1"/>
  <c r="N2485"/>
  <c r="O2485" s="1"/>
  <c r="N2481"/>
  <c r="O2481" s="1"/>
  <c r="N2477"/>
  <c r="O2477" s="1"/>
  <c r="N2473"/>
  <c r="O2473" s="1"/>
  <c r="N2469"/>
  <c r="O2469" s="1"/>
  <c r="N2465"/>
  <c r="O2465" s="1"/>
  <c r="N2461"/>
  <c r="O2461" s="1"/>
  <c r="N2457"/>
  <c r="O2457" s="1"/>
  <c r="N2453"/>
  <c r="O2453" s="1"/>
  <c r="N2449"/>
  <c r="O2449" s="1"/>
  <c r="N2445"/>
  <c r="O2445" s="1"/>
  <c r="N2441"/>
  <c r="O2441" s="1"/>
  <c r="N2437"/>
  <c r="O2437" s="1"/>
  <c r="N2433"/>
  <c r="O2433" s="1"/>
  <c r="N2429"/>
  <c r="O2429" s="1"/>
  <c r="N2425"/>
  <c r="O2425" s="1"/>
  <c r="N2421"/>
  <c r="O2421" s="1"/>
  <c r="N2417"/>
  <c r="O2417" s="1"/>
  <c r="N2413"/>
  <c r="O2413" s="1"/>
  <c r="N2409"/>
  <c r="O2409" s="1"/>
  <c r="N2405"/>
  <c r="O2405" s="1"/>
  <c r="N2401"/>
  <c r="O2401" s="1"/>
  <c r="N2397"/>
  <c r="O2397" s="1"/>
  <c r="N2393"/>
  <c r="O2393" s="1"/>
  <c r="N2389"/>
  <c r="O2389" s="1"/>
  <c r="N2385"/>
  <c r="O2385" s="1"/>
  <c r="N2381"/>
  <c r="O2381" s="1"/>
  <c r="N2377"/>
  <c r="O2377" s="1"/>
  <c r="N2373"/>
  <c r="O2373" s="1"/>
  <c r="N2369"/>
  <c r="O2369" s="1"/>
  <c r="N2365"/>
  <c r="O2365" s="1"/>
  <c r="N2361"/>
  <c r="O2361" s="1"/>
  <c r="N2357"/>
  <c r="O2357" s="1"/>
  <c r="N2353"/>
  <c r="O2353" s="1"/>
  <c r="N2349"/>
  <c r="O2349" s="1"/>
  <c r="N2345"/>
  <c r="O2345" s="1"/>
  <c r="N2341"/>
  <c r="O2341" s="1"/>
  <c r="N2337"/>
  <c r="O2337" s="1"/>
  <c r="N2333"/>
  <c r="O2333" s="1"/>
  <c r="N2329"/>
  <c r="O2329" s="1"/>
  <c r="N2325"/>
  <c r="O2325" s="1"/>
  <c r="N2321"/>
  <c r="O2321" s="1"/>
  <c r="N2317"/>
  <c r="O2317" s="1"/>
  <c r="N2313"/>
  <c r="O2313" s="1"/>
  <c r="N2309"/>
  <c r="O2309" s="1"/>
  <c r="N2305"/>
  <c r="O2305" s="1"/>
  <c r="N2301"/>
  <c r="O2301" s="1"/>
  <c r="N2297"/>
  <c r="O2297" s="1"/>
  <c r="N2293"/>
  <c r="O2293" s="1"/>
  <c r="N2289"/>
  <c r="O2289" s="1"/>
  <c r="N2285"/>
  <c r="O2285" s="1"/>
  <c r="N2281"/>
  <c r="O2281" s="1"/>
  <c r="N2277"/>
  <c r="O2277" s="1"/>
  <c r="N2273"/>
  <c r="O2273" s="1"/>
  <c r="N2269"/>
  <c r="O2269" s="1"/>
  <c r="N2265"/>
  <c r="O2265" s="1"/>
  <c r="N2261"/>
  <c r="O2261" s="1"/>
  <c r="N2257"/>
  <c r="O2257" s="1"/>
  <c r="N2253"/>
  <c r="O2253" s="1"/>
  <c r="N2249"/>
  <c r="O2249" s="1"/>
  <c r="N2245"/>
  <c r="O2245" s="1"/>
  <c r="N2241"/>
  <c r="O2241" s="1"/>
  <c r="N2237"/>
  <c r="O2237" s="1"/>
  <c r="N2233"/>
  <c r="O2233" s="1"/>
  <c r="N2229"/>
  <c r="O2229" s="1"/>
  <c r="N2225"/>
  <c r="O2225" s="1"/>
  <c r="N2221"/>
  <c r="O2221" s="1"/>
  <c r="N2217"/>
  <c r="O2217" s="1"/>
  <c r="N2213"/>
  <c r="O2213" s="1"/>
  <c r="N2209"/>
  <c r="O2209" s="1"/>
  <c r="N2205"/>
  <c r="O2205" s="1"/>
  <c r="N2201"/>
  <c r="O2201" s="1"/>
  <c r="N2197"/>
  <c r="O2197" s="1"/>
  <c r="N2193"/>
  <c r="O2193" s="1"/>
  <c r="N2189"/>
  <c r="O2189" s="1"/>
  <c r="N2185"/>
  <c r="O2185" s="1"/>
  <c r="N2181"/>
  <c r="O2181" s="1"/>
  <c r="N2177"/>
  <c r="O2177" s="1"/>
  <c r="N2173"/>
  <c r="O2173" s="1"/>
  <c r="N2169"/>
  <c r="O2169" s="1"/>
  <c r="N2165"/>
  <c r="O2165" s="1"/>
  <c r="N2161"/>
  <c r="O2161" s="1"/>
  <c r="N2157"/>
  <c r="O2157" s="1"/>
  <c r="N2153"/>
  <c r="O2153" s="1"/>
  <c r="N2149"/>
  <c r="O2149" s="1"/>
  <c r="N2145"/>
  <c r="O2145" s="1"/>
  <c r="N2141"/>
  <c r="O2141" s="1"/>
  <c r="N2137"/>
  <c r="O2137" s="1"/>
  <c r="N2133"/>
  <c r="O2133" s="1"/>
  <c r="N2129"/>
  <c r="O2129" s="1"/>
  <c r="N2125"/>
  <c r="O2125" s="1"/>
  <c r="N2121"/>
  <c r="O2121" s="1"/>
  <c r="N2117"/>
  <c r="O2117" s="1"/>
  <c r="N2113"/>
  <c r="O2113" s="1"/>
  <c r="N2109"/>
  <c r="O2109" s="1"/>
  <c r="N2105"/>
  <c r="O2105" s="1"/>
  <c r="N2101"/>
  <c r="O2101" s="1"/>
  <c r="N2097"/>
  <c r="O2097" s="1"/>
  <c r="N2093"/>
  <c r="O2093" s="1"/>
  <c r="N2089"/>
  <c r="O2089" s="1"/>
  <c r="N2085"/>
  <c r="O2085" s="1"/>
  <c r="N2081"/>
  <c r="O2081" s="1"/>
  <c r="N2077"/>
  <c r="O2077" s="1"/>
  <c r="N2073"/>
  <c r="O2073" s="1"/>
  <c r="N2069"/>
  <c r="O2069" s="1"/>
  <c r="N2065"/>
  <c r="O2065" s="1"/>
  <c r="N2061"/>
  <c r="O2061" s="1"/>
  <c r="N2057"/>
  <c r="O2057" s="1"/>
  <c r="N2053"/>
  <c r="O2053" s="1"/>
  <c r="N2049"/>
  <c r="O2049" s="1"/>
  <c r="N2045"/>
  <c r="O2045" s="1"/>
  <c r="N2041"/>
  <c r="O2041" s="1"/>
  <c r="N2037"/>
  <c r="O2037" s="1"/>
  <c r="N2033"/>
  <c r="O2033" s="1"/>
  <c r="N2029"/>
  <c r="O2029" s="1"/>
  <c r="N2025"/>
  <c r="O2025" s="1"/>
  <c r="N2021"/>
  <c r="O2021" s="1"/>
  <c r="N2017"/>
  <c r="O2017" s="1"/>
  <c r="N2013"/>
  <c r="O2013" s="1"/>
  <c r="N2009"/>
  <c r="O2009" s="1"/>
  <c r="N2005"/>
  <c r="O2005" s="1"/>
  <c r="N2001"/>
  <c r="O2001" s="1"/>
  <c r="N1997"/>
  <c r="O1997" s="1"/>
  <c r="N1993"/>
  <c r="O1993" s="1"/>
  <c r="N1989"/>
  <c r="O1989" s="1"/>
  <c r="N1985"/>
  <c r="O1985" s="1"/>
  <c r="N1981"/>
  <c r="O1981" s="1"/>
  <c r="N1977"/>
  <c r="O1977" s="1"/>
  <c r="N1973"/>
  <c r="O1973" s="1"/>
  <c r="N1969"/>
  <c r="O1969" s="1"/>
  <c r="N1965"/>
  <c r="O1965" s="1"/>
  <c r="N1961"/>
  <c r="O1961" s="1"/>
  <c r="N1957"/>
  <c r="O1957" s="1"/>
  <c r="N1953"/>
  <c r="O1953" s="1"/>
  <c r="N1949"/>
  <c r="O1949" s="1"/>
  <c r="N1945"/>
  <c r="O1945" s="1"/>
  <c r="N1941"/>
  <c r="O1941" s="1"/>
  <c r="N1937"/>
  <c r="O1937" s="1"/>
  <c r="N1933"/>
  <c r="O1933" s="1"/>
  <c r="N1929"/>
  <c r="O1929" s="1"/>
  <c r="N1925"/>
  <c r="O1925" s="1"/>
  <c r="N1921"/>
  <c r="O1921" s="1"/>
  <c r="N1917"/>
  <c r="O1917" s="1"/>
  <c r="N1913"/>
  <c r="O1913" s="1"/>
  <c r="N1909"/>
  <c r="O1909" s="1"/>
  <c r="N1905"/>
  <c r="O1905" s="1"/>
  <c r="N1901"/>
  <c r="O1901" s="1"/>
  <c r="N1897"/>
  <c r="O1897" s="1"/>
  <c r="N1893"/>
  <c r="O1893" s="1"/>
  <c r="N1026"/>
  <c r="O1026" s="1"/>
  <c r="N1022"/>
  <c r="O1022" s="1"/>
  <c r="N1018"/>
  <c r="O1018" s="1"/>
  <c r="N1014"/>
  <c r="O1014" s="1"/>
  <c r="N1010"/>
  <c r="O1010" s="1"/>
  <c r="N1006"/>
  <c r="O1006" s="1"/>
  <c r="N1002"/>
  <c r="O1002" s="1"/>
  <c r="N998"/>
  <c r="O998" s="1"/>
  <c r="N994"/>
  <c r="O994" s="1"/>
  <c r="N990"/>
  <c r="O990" s="1"/>
  <c r="N986"/>
  <c r="O986" s="1"/>
  <c r="N982"/>
  <c r="O982" s="1"/>
  <c r="N978"/>
  <c r="O978" s="1"/>
  <c r="N974"/>
  <c r="O974" s="1"/>
  <c r="N970"/>
  <c r="O970" s="1"/>
  <c r="N966"/>
  <c r="O966" s="1"/>
  <c r="N962"/>
  <c r="O962" s="1"/>
  <c r="N958"/>
  <c r="O958" s="1"/>
  <c r="N954"/>
  <c r="O954" s="1"/>
  <c r="N950"/>
  <c r="O950" s="1"/>
  <c r="N946"/>
  <c r="O946" s="1"/>
  <c r="N942"/>
  <c r="O942" s="1"/>
  <c r="N938"/>
  <c r="O938" s="1"/>
  <c r="N934"/>
  <c r="O934" s="1"/>
  <c r="N930"/>
  <c r="O930" s="1"/>
  <c r="N926"/>
  <c r="O926" s="1"/>
  <c r="N922"/>
  <c r="O922" s="1"/>
  <c r="N918"/>
  <c r="O918" s="1"/>
  <c r="N914"/>
  <c r="O914" s="1"/>
  <c r="N910"/>
  <c r="O910" s="1"/>
  <c r="N906"/>
  <c r="O906" s="1"/>
  <c r="N902"/>
  <c r="O902" s="1"/>
  <c r="N898"/>
  <c r="O898" s="1"/>
  <c r="N894"/>
  <c r="O894" s="1"/>
  <c r="N890"/>
  <c r="O890" s="1"/>
  <c r="N886"/>
  <c r="O886" s="1"/>
  <c r="N882"/>
  <c r="O882" s="1"/>
  <c r="N878"/>
  <c r="O878" s="1"/>
  <c r="N874"/>
  <c r="O874" s="1"/>
  <c r="N870"/>
  <c r="O870" s="1"/>
  <c r="N866"/>
  <c r="O866" s="1"/>
  <c r="N862"/>
  <c r="O862" s="1"/>
  <c r="N858"/>
  <c r="O858" s="1"/>
  <c r="N854"/>
  <c r="O854" s="1"/>
  <c r="N850"/>
  <c r="O850" s="1"/>
  <c r="N846"/>
  <c r="O846" s="1"/>
  <c r="N842"/>
  <c r="O842" s="1"/>
  <c r="N838"/>
  <c r="O838" s="1"/>
  <c r="N834"/>
  <c r="O834" s="1"/>
  <c r="N830"/>
  <c r="O830" s="1"/>
  <c r="N826"/>
  <c r="O826" s="1"/>
  <c r="N822"/>
  <c r="O822" s="1"/>
  <c r="N818"/>
  <c r="O818" s="1"/>
  <c r="N814"/>
  <c r="O814" s="1"/>
  <c r="N810"/>
  <c r="O810" s="1"/>
  <c r="N806"/>
  <c r="O806" s="1"/>
  <c r="N802"/>
  <c r="O802" s="1"/>
  <c r="N798"/>
  <c r="O798" s="1"/>
  <c r="N794"/>
  <c r="O794" s="1"/>
  <c r="N790"/>
  <c r="O790" s="1"/>
  <c r="N786"/>
  <c r="O786" s="1"/>
  <c r="N782"/>
  <c r="O782" s="1"/>
  <c r="N778"/>
  <c r="O778" s="1"/>
  <c r="N774"/>
  <c r="O774" s="1"/>
  <c r="N770"/>
  <c r="O770" s="1"/>
  <c r="N766"/>
  <c r="O766" s="1"/>
  <c r="N762"/>
  <c r="O762" s="1"/>
  <c r="N758"/>
  <c r="O758" s="1"/>
  <c r="N754"/>
  <c r="O754" s="1"/>
  <c r="N750"/>
  <c r="O750" s="1"/>
  <c r="N746"/>
  <c r="O746" s="1"/>
  <c r="N742"/>
  <c r="O742" s="1"/>
  <c r="N738"/>
  <c r="O738" s="1"/>
  <c r="N734"/>
  <c r="O734" s="1"/>
  <c r="N730"/>
  <c r="O730" s="1"/>
  <c r="N726"/>
  <c r="O726" s="1"/>
  <c r="N722"/>
  <c r="O722" s="1"/>
  <c r="N718"/>
  <c r="O718" s="1"/>
  <c r="N714"/>
  <c r="O714" s="1"/>
  <c r="N710"/>
  <c r="O710" s="1"/>
  <c r="N706"/>
  <c r="O706" s="1"/>
  <c r="N702"/>
  <c r="O702" s="1"/>
  <c r="N698"/>
  <c r="O698" s="1"/>
  <c r="N694"/>
  <c r="O694" s="1"/>
  <c r="N690"/>
  <c r="O690" s="1"/>
  <c r="N686"/>
  <c r="O686" s="1"/>
  <c r="N682"/>
  <c r="O682" s="1"/>
  <c r="N678"/>
  <c r="O678" s="1"/>
  <c r="N674"/>
  <c r="O674" s="1"/>
  <c r="N670"/>
  <c r="O670" s="1"/>
  <c r="N666"/>
  <c r="O666" s="1"/>
  <c r="N662"/>
  <c r="O662" s="1"/>
  <c r="N658"/>
  <c r="O658" s="1"/>
  <c r="N654"/>
  <c r="O654" s="1"/>
  <c r="N650"/>
  <c r="O650" s="1"/>
  <c r="N646"/>
  <c r="O646" s="1"/>
  <c r="N642"/>
  <c r="O642" s="1"/>
  <c r="N638"/>
  <c r="O638" s="1"/>
  <c r="N634"/>
  <c r="O634" s="1"/>
  <c r="N630"/>
  <c r="O630" s="1"/>
  <c r="N626"/>
  <c r="O626" s="1"/>
  <c r="N622"/>
  <c r="O622" s="1"/>
  <c r="N618"/>
  <c r="O618" s="1"/>
  <c r="N614"/>
  <c r="O614" s="1"/>
  <c r="N610"/>
  <c r="O610" s="1"/>
  <c r="N606"/>
  <c r="O606" s="1"/>
  <c r="N602"/>
  <c r="O602" s="1"/>
  <c r="N598"/>
  <c r="O598" s="1"/>
  <c r="N594"/>
  <c r="O594" s="1"/>
  <c r="N590"/>
  <c r="O590" s="1"/>
  <c r="N586"/>
  <c r="O586" s="1"/>
  <c r="N582"/>
  <c r="O582" s="1"/>
  <c r="N578"/>
  <c r="O578" s="1"/>
  <c r="N574"/>
  <c r="O574" s="1"/>
  <c r="N570"/>
  <c r="O570" s="1"/>
  <c r="N566"/>
  <c r="O566" s="1"/>
  <c r="N562"/>
  <c r="O562" s="1"/>
  <c r="N558"/>
  <c r="O558" s="1"/>
  <c r="N554"/>
  <c r="O554" s="1"/>
  <c r="N550"/>
  <c r="O550" s="1"/>
  <c r="N546"/>
  <c r="O546" s="1"/>
  <c r="N542"/>
  <c r="O542" s="1"/>
  <c r="N538"/>
  <c r="O538" s="1"/>
  <c r="N534"/>
  <c r="O534" s="1"/>
  <c r="N530"/>
  <c r="O530" s="1"/>
  <c r="N526"/>
  <c r="O526" s="1"/>
  <c r="N522"/>
  <c r="O522" s="1"/>
  <c r="N518"/>
  <c r="O518" s="1"/>
  <c r="N514"/>
  <c r="O514" s="1"/>
  <c r="N510"/>
  <c r="O510" s="1"/>
  <c r="N506"/>
  <c r="O506" s="1"/>
  <c r="N502"/>
  <c r="O502" s="1"/>
  <c r="N498"/>
  <c r="O498" s="1"/>
  <c r="N494"/>
  <c r="O494" s="1"/>
  <c r="N490"/>
  <c r="O490" s="1"/>
  <c r="N486"/>
  <c r="O486" s="1"/>
  <c r="N482"/>
  <c r="O482" s="1"/>
  <c r="N478"/>
  <c r="O478" s="1"/>
  <c r="N474"/>
  <c r="O474" s="1"/>
  <c r="N470"/>
  <c r="O470" s="1"/>
  <c r="N466"/>
  <c r="O466" s="1"/>
  <c r="N462"/>
  <c r="O462" s="1"/>
  <c r="N458"/>
  <c r="O458" s="1"/>
  <c r="N454"/>
  <c r="O454" s="1"/>
  <c r="N450"/>
  <c r="O450" s="1"/>
  <c r="N446"/>
  <c r="O446" s="1"/>
  <c r="N442"/>
  <c r="O442" s="1"/>
  <c r="N438"/>
  <c r="O438" s="1"/>
  <c r="N434"/>
  <c r="O434" s="1"/>
  <c r="N430"/>
  <c r="O430" s="1"/>
  <c r="N426"/>
  <c r="O426" s="1"/>
  <c r="N422"/>
  <c r="O422" s="1"/>
  <c r="N418"/>
  <c r="O418" s="1"/>
  <c r="N414"/>
  <c r="O414" s="1"/>
  <c r="N410"/>
  <c r="O410" s="1"/>
  <c r="N406"/>
  <c r="O406" s="1"/>
  <c r="N402"/>
  <c r="O402" s="1"/>
  <c r="N398"/>
  <c r="O398" s="1"/>
  <c r="N394"/>
  <c r="O394" s="1"/>
  <c r="N390"/>
  <c r="O390" s="1"/>
  <c r="N386"/>
  <c r="O386" s="1"/>
  <c r="N382"/>
  <c r="O382" s="1"/>
  <c r="N378"/>
  <c r="O378" s="1"/>
  <c r="N374"/>
  <c r="O374" s="1"/>
  <c r="N370"/>
  <c r="O370" s="1"/>
  <c r="N366"/>
  <c r="O366" s="1"/>
  <c r="N362"/>
  <c r="O362" s="1"/>
  <c r="N358"/>
  <c r="O358" s="1"/>
  <c r="N354"/>
  <c r="O354" s="1"/>
  <c r="N350"/>
  <c r="O350" s="1"/>
  <c r="N346"/>
  <c r="O346" s="1"/>
  <c r="N342"/>
  <c r="O342" s="1"/>
  <c r="N338"/>
  <c r="O338" s="1"/>
  <c r="N334"/>
  <c r="O334" s="1"/>
  <c r="N330"/>
  <c r="O330" s="1"/>
  <c r="N326"/>
  <c r="O326" s="1"/>
  <c r="N322"/>
  <c r="O322" s="1"/>
  <c r="N318"/>
  <c r="O318" s="1"/>
  <c r="N314"/>
  <c r="O314" s="1"/>
  <c r="N310"/>
  <c r="O310" s="1"/>
  <c r="N306"/>
  <c r="O306" s="1"/>
  <c r="N302"/>
  <c r="O302" s="1"/>
  <c r="N298"/>
  <c r="O298" s="1"/>
  <c r="N294"/>
  <c r="O294" s="1"/>
  <c r="N290"/>
  <c r="O290" s="1"/>
  <c r="N286"/>
  <c r="O286" s="1"/>
  <c r="N282"/>
  <c r="O282" s="1"/>
  <c r="N278"/>
  <c r="O278" s="1"/>
  <c r="N274"/>
  <c r="O274" s="1"/>
  <c r="N270"/>
  <c r="O270" s="1"/>
  <c r="N266"/>
  <c r="O266" s="1"/>
  <c r="N262"/>
  <c r="O262" s="1"/>
  <c r="N258"/>
  <c r="O258" s="1"/>
  <c r="N254"/>
  <c r="O254" s="1"/>
  <c r="N250"/>
  <c r="O250" s="1"/>
  <c r="N246"/>
  <c r="O246" s="1"/>
  <c r="N242"/>
  <c r="O242" s="1"/>
  <c r="N238"/>
  <c r="O238" s="1"/>
  <c r="N234"/>
  <c r="O234" s="1"/>
  <c r="N230"/>
  <c r="O230" s="1"/>
  <c r="N226"/>
  <c r="O226" s="1"/>
  <c r="N222"/>
  <c r="O222" s="1"/>
  <c r="N218"/>
  <c r="O218" s="1"/>
  <c r="N214"/>
  <c r="O214" s="1"/>
  <c r="N210"/>
  <c r="O210" s="1"/>
  <c r="N206"/>
  <c r="O206" s="1"/>
  <c r="N202"/>
  <c r="O202" s="1"/>
  <c r="N198"/>
  <c r="O198" s="1"/>
  <c r="N194"/>
  <c r="O194" s="1"/>
  <c r="N190"/>
  <c r="O190" s="1"/>
  <c r="N186"/>
  <c r="O186" s="1"/>
  <c r="N182"/>
  <c r="O182" s="1"/>
  <c r="N178"/>
  <c r="O178" s="1"/>
  <c r="N174"/>
  <c r="O174" s="1"/>
  <c r="N170"/>
  <c r="O170" s="1"/>
  <c r="N166"/>
  <c r="O166" s="1"/>
  <c r="N162"/>
  <c r="O162" s="1"/>
  <c r="N158"/>
  <c r="O158" s="1"/>
  <c r="N154"/>
  <c r="O154" s="1"/>
  <c r="N150"/>
  <c r="O150" s="1"/>
  <c r="N146"/>
  <c r="O146" s="1"/>
  <c r="N142"/>
  <c r="O142" s="1"/>
  <c r="N138"/>
  <c r="O138" s="1"/>
  <c r="N134"/>
  <c r="O134" s="1"/>
  <c r="N130"/>
  <c r="O130" s="1"/>
  <c r="N126"/>
  <c r="O126" s="1"/>
  <c r="N122"/>
  <c r="O122" s="1"/>
  <c r="N118"/>
  <c r="O118" s="1"/>
  <c r="N114"/>
  <c r="O114" s="1"/>
  <c r="N110"/>
  <c r="O110" s="1"/>
  <c r="N106"/>
  <c r="O106" s="1"/>
  <c r="N102"/>
  <c r="O102" s="1"/>
  <c r="N98"/>
  <c r="O98" s="1"/>
  <c r="N94"/>
  <c r="O94" s="1"/>
  <c r="N90"/>
  <c r="O90" s="1"/>
  <c r="N86"/>
  <c r="O86" s="1"/>
  <c r="N82"/>
  <c r="O82" s="1"/>
  <c r="N78"/>
  <c r="O78" s="1"/>
  <c r="N74"/>
  <c r="O74" s="1"/>
  <c r="N70"/>
  <c r="O70" s="1"/>
  <c r="N66"/>
  <c r="O66" s="1"/>
  <c r="N62"/>
  <c r="O62" s="1"/>
  <c r="N58"/>
  <c r="O58" s="1"/>
  <c r="N54"/>
  <c r="O54" s="1"/>
  <c r="N50"/>
  <c r="O50" s="1"/>
  <c r="N46"/>
  <c r="O46" s="1"/>
  <c r="N42"/>
  <c r="O42" s="1"/>
  <c r="N38"/>
  <c r="O38" s="1"/>
  <c r="N34"/>
  <c r="O34" s="1"/>
  <c r="N30"/>
  <c r="O30" s="1"/>
  <c r="N26"/>
  <c r="O26" s="1"/>
  <c r="N22"/>
  <c r="O22" s="1"/>
  <c r="N18"/>
  <c r="O18" s="1"/>
  <c r="N14"/>
  <c r="O14" s="1"/>
  <c r="N10"/>
  <c r="O10" s="1"/>
  <c r="N6"/>
  <c r="O6" s="1"/>
  <c r="N1012"/>
  <c r="O1012" s="1"/>
  <c r="N1889"/>
  <c r="O1889" s="1"/>
  <c r="N1885"/>
  <c r="O1885" s="1"/>
  <c r="N1881"/>
  <c r="O1881" s="1"/>
  <c r="N1877"/>
  <c r="O1877" s="1"/>
  <c r="N1873"/>
  <c r="O1873" s="1"/>
  <c r="N1869"/>
  <c r="O1869" s="1"/>
  <c r="N1865"/>
  <c r="O1865" s="1"/>
  <c r="N1861"/>
  <c r="O1861" s="1"/>
  <c r="N1857"/>
  <c r="O1857" s="1"/>
  <c r="N1853"/>
  <c r="O1853" s="1"/>
  <c r="N1849"/>
  <c r="O1849" s="1"/>
  <c r="N1845"/>
  <c r="O1845" s="1"/>
  <c r="N1841"/>
  <c r="O1841" s="1"/>
  <c r="N1837"/>
  <c r="O1837" s="1"/>
  <c r="N1833"/>
  <c r="O1833" s="1"/>
  <c r="N1829"/>
  <c r="O1829" s="1"/>
  <c r="N1825"/>
  <c r="O1825" s="1"/>
  <c r="N1821"/>
  <c r="O1821" s="1"/>
  <c r="N1817"/>
  <c r="O1817" s="1"/>
  <c r="N1813"/>
  <c r="O1813" s="1"/>
  <c r="N1809"/>
  <c r="O1809" s="1"/>
  <c r="N1805"/>
  <c r="O1805" s="1"/>
  <c r="N1801"/>
  <c r="O1801" s="1"/>
  <c r="N1797"/>
  <c r="O1797" s="1"/>
  <c r="N1793"/>
  <c r="O1793" s="1"/>
  <c r="N1789"/>
  <c r="O1789" s="1"/>
  <c r="N1785"/>
  <c r="O1785" s="1"/>
  <c r="N1781"/>
  <c r="O1781" s="1"/>
  <c r="N1777"/>
  <c r="O1777" s="1"/>
  <c r="N1773"/>
  <c r="O1773" s="1"/>
  <c r="N1769"/>
  <c r="O1769" s="1"/>
  <c r="N1765"/>
  <c r="O1765" s="1"/>
  <c r="N1761"/>
  <c r="O1761" s="1"/>
  <c r="N1757"/>
  <c r="O1757" s="1"/>
  <c r="N1753"/>
  <c r="O1753" s="1"/>
  <c r="N1749"/>
  <c r="O1749" s="1"/>
  <c r="N1745"/>
  <c r="O1745" s="1"/>
  <c r="N1741"/>
  <c r="O1741" s="1"/>
  <c r="N1737"/>
  <c r="O1737" s="1"/>
  <c r="N1733"/>
  <c r="O1733" s="1"/>
  <c r="N1729"/>
  <c r="O1729" s="1"/>
  <c r="N1725"/>
  <c r="O1725" s="1"/>
  <c r="N1721"/>
  <c r="O1721" s="1"/>
  <c r="N1717"/>
  <c r="O1717" s="1"/>
  <c r="N1713"/>
  <c r="O1713" s="1"/>
  <c r="N1709"/>
  <c r="O1709" s="1"/>
  <c r="N1705"/>
  <c r="O1705" s="1"/>
  <c r="N1701"/>
  <c r="O1701" s="1"/>
  <c r="N1697"/>
  <c r="O1697" s="1"/>
  <c r="N1693"/>
  <c r="O1693" s="1"/>
  <c r="N1689"/>
  <c r="O1689" s="1"/>
  <c r="N1685"/>
  <c r="O1685" s="1"/>
  <c r="N1681"/>
  <c r="O1681" s="1"/>
  <c r="N1677"/>
  <c r="O1677" s="1"/>
  <c r="N1673"/>
  <c r="O1673" s="1"/>
  <c r="N1669"/>
  <c r="O1669" s="1"/>
  <c r="N1665"/>
  <c r="O1665" s="1"/>
  <c r="N1661"/>
  <c r="O1661" s="1"/>
  <c r="N1657"/>
  <c r="O1657" s="1"/>
  <c r="N1653"/>
  <c r="O1653" s="1"/>
  <c r="N1649"/>
  <c r="O1649" s="1"/>
  <c r="N1645"/>
  <c r="O1645" s="1"/>
  <c r="N1641"/>
  <c r="O1641" s="1"/>
  <c r="N1637"/>
  <c r="O1637" s="1"/>
  <c r="N1633"/>
  <c r="O1633" s="1"/>
  <c r="N1629"/>
  <c r="O1629" s="1"/>
  <c r="N1625"/>
  <c r="O1625" s="1"/>
  <c r="N1621"/>
  <c r="O1621" s="1"/>
  <c r="N1617"/>
  <c r="O1617" s="1"/>
  <c r="N1613"/>
  <c r="O1613" s="1"/>
  <c r="N1609"/>
  <c r="O1609" s="1"/>
  <c r="N1605"/>
  <c r="O1605" s="1"/>
  <c r="N1601"/>
  <c r="O1601" s="1"/>
  <c r="N1597"/>
  <c r="O1597" s="1"/>
  <c r="N1593"/>
  <c r="O1593" s="1"/>
  <c r="N1589"/>
  <c r="O1589" s="1"/>
  <c r="N1585"/>
  <c r="O1585" s="1"/>
  <c r="N1581"/>
  <c r="O1581" s="1"/>
  <c r="N1577"/>
  <c r="O1577" s="1"/>
  <c r="N1573"/>
  <c r="O1573" s="1"/>
  <c r="N1569"/>
  <c r="O1569" s="1"/>
  <c r="N1565"/>
  <c r="O1565" s="1"/>
  <c r="N1561"/>
  <c r="O1561" s="1"/>
  <c r="N1557"/>
  <c r="O1557" s="1"/>
  <c r="N1553"/>
  <c r="O1553" s="1"/>
  <c r="N1549"/>
  <c r="O1549" s="1"/>
  <c r="N1545"/>
  <c r="O1545" s="1"/>
  <c r="N1541"/>
  <c r="O1541" s="1"/>
  <c r="N1537"/>
  <c r="O1537" s="1"/>
  <c r="N1533"/>
  <c r="O1533" s="1"/>
  <c r="N1529"/>
  <c r="O1529" s="1"/>
  <c r="N1525"/>
  <c r="O1525" s="1"/>
  <c r="N1521"/>
  <c r="O1521" s="1"/>
  <c r="N1517"/>
  <c r="O1517" s="1"/>
  <c r="N1513"/>
  <c r="O1513" s="1"/>
  <c r="N1509"/>
  <c r="O1509" s="1"/>
  <c r="N1505"/>
  <c r="O1505" s="1"/>
  <c r="N1501"/>
  <c r="O1501" s="1"/>
  <c r="N1497"/>
  <c r="O1497" s="1"/>
  <c r="N1493"/>
  <c r="O1493" s="1"/>
  <c r="N1489"/>
  <c r="O1489" s="1"/>
  <c r="N1485"/>
  <c r="O1485" s="1"/>
  <c r="N1481"/>
  <c r="O1481" s="1"/>
  <c r="N1477"/>
  <c r="O1477" s="1"/>
  <c r="N1473"/>
  <c r="O1473" s="1"/>
  <c r="N1469"/>
  <c r="O1469" s="1"/>
  <c r="N1465"/>
  <c r="O1465" s="1"/>
  <c r="N1461"/>
  <c r="O1461" s="1"/>
  <c r="N1457"/>
  <c r="O1457" s="1"/>
  <c r="N1453"/>
  <c r="O1453" s="1"/>
  <c r="N1449"/>
  <c r="O1449" s="1"/>
  <c r="N1445"/>
  <c r="O1445" s="1"/>
  <c r="N1441"/>
  <c r="O1441" s="1"/>
  <c r="N1437"/>
  <c r="O1437" s="1"/>
  <c r="N1433"/>
  <c r="O1433" s="1"/>
  <c r="N1429"/>
  <c r="O1429" s="1"/>
  <c r="N1425"/>
  <c r="O1425" s="1"/>
  <c r="N1421"/>
  <c r="O1421" s="1"/>
  <c r="N1417"/>
  <c r="O1417" s="1"/>
  <c r="N1413"/>
  <c r="O1413" s="1"/>
  <c r="N1409"/>
  <c r="O1409" s="1"/>
  <c r="N1405"/>
  <c r="O1405" s="1"/>
  <c r="N1401"/>
  <c r="O1401" s="1"/>
  <c r="N1397"/>
  <c r="O1397" s="1"/>
  <c r="N1393"/>
  <c r="O1393" s="1"/>
  <c r="N1389"/>
  <c r="O1389" s="1"/>
  <c r="N1385"/>
  <c r="O1385" s="1"/>
  <c r="N1381"/>
  <c r="O1381" s="1"/>
  <c r="N1377"/>
  <c r="O1377" s="1"/>
  <c r="N1373"/>
  <c r="O1373" s="1"/>
  <c r="N1369"/>
  <c r="O1369" s="1"/>
  <c r="N1365"/>
  <c r="O1365" s="1"/>
  <c r="N1361"/>
  <c r="O1361" s="1"/>
  <c r="N1357"/>
  <c r="O1357" s="1"/>
  <c r="N1353"/>
  <c r="O1353" s="1"/>
  <c r="N1349"/>
  <c r="O1349" s="1"/>
  <c r="N1345"/>
  <c r="O1345" s="1"/>
  <c r="N1341"/>
  <c r="O1341" s="1"/>
  <c r="N1337"/>
  <c r="O1337" s="1"/>
  <c r="N1333"/>
  <c r="O1333" s="1"/>
  <c r="N1329"/>
  <c r="O1329" s="1"/>
  <c r="N1325"/>
  <c r="O1325" s="1"/>
  <c r="N1321"/>
  <c r="O1321" s="1"/>
  <c r="N1317"/>
  <c r="O1317" s="1"/>
  <c r="N1313"/>
  <c r="O1313" s="1"/>
  <c r="N1309"/>
  <c r="O1309" s="1"/>
  <c r="N1305"/>
  <c r="O1305" s="1"/>
  <c r="N1301"/>
  <c r="O1301" s="1"/>
  <c r="N1297"/>
  <c r="O1297" s="1"/>
  <c r="N1293"/>
  <c r="O1293" s="1"/>
  <c r="N1289"/>
  <c r="O1289" s="1"/>
  <c r="N1285"/>
  <c r="O1285" s="1"/>
  <c r="N1281"/>
  <c r="O1281" s="1"/>
  <c r="N1277"/>
  <c r="O1277" s="1"/>
  <c r="N1273"/>
  <c r="O1273" s="1"/>
  <c r="N1269"/>
  <c r="O1269" s="1"/>
  <c r="N1265"/>
  <c r="O1265" s="1"/>
  <c r="N1261"/>
  <c r="O1261" s="1"/>
  <c r="N1257"/>
  <c r="O1257" s="1"/>
  <c r="N1253"/>
  <c r="O1253" s="1"/>
  <c r="N1249"/>
  <c r="O1249" s="1"/>
  <c r="N1245"/>
  <c r="O1245" s="1"/>
  <c r="N1241"/>
  <c r="O1241" s="1"/>
  <c r="N1237"/>
  <c r="O1237" s="1"/>
  <c r="N1233"/>
  <c r="O1233" s="1"/>
  <c r="N1229"/>
  <c r="O1229" s="1"/>
  <c r="N1225"/>
  <c r="O1225" s="1"/>
  <c r="N1221"/>
  <c r="O1221" s="1"/>
  <c r="N1217"/>
  <c r="O1217" s="1"/>
  <c r="N1213"/>
  <c r="O1213" s="1"/>
  <c r="N1209"/>
  <c r="O1209" s="1"/>
  <c r="N1205"/>
  <c r="O1205" s="1"/>
  <c r="N1201"/>
  <c r="O1201" s="1"/>
  <c r="N1197"/>
  <c r="O1197" s="1"/>
  <c r="N1193"/>
  <c r="O1193" s="1"/>
  <c r="N1189"/>
  <c r="O1189" s="1"/>
  <c r="N1185"/>
  <c r="O1185" s="1"/>
  <c r="N1181"/>
  <c r="O1181" s="1"/>
  <c r="N1177"/>
  <c r="O1177" s="1"/>
  <c r="N1173"/>
  <c r="O1173" s="1"/>
  <c r="N1169"/>
  <c r="O1169" s="1"/>
  <c r="N1165"/>
  <c r="O1165" s="1"/>
  <c r="N1161"/>
  <c r="O1161" s="1"/>
  <c r="N1157"/>
  <c r="O1157" s="1"/>
  <c r="N1153"/>
  <c r="O1153" s="1"/>
  <c r="N1149"/>
  <c r="O1149" s="1"/>
  <c r="N1145"/>
  <c r="O1145" s="1"/>
  <c r="N1141"/>
  <c r="O1141" s="1"/>
  <c r="N1137"/>
  <c r="O1137" s="1"/>
  <c r="N1133"/>
  <c r="O1133" s="1"/>
  <c r="N1129"/>
  <c r="O1129" s="1"/>
  <c r="N1125"/>
  <c r="O1125" s="1"/>
  <c r="N1121"/>
  <c r="O1121" s="1"/>
  <c r="N1117"/>
  <c r="O1117" s="1"/>
  <c r="N1113"/>
  <c r="O1113" s="1"/>
  <c r="N1109"/>
  <c r="O1109" s="1"/>
  <c r="N1105"/>
  <c r="O1105" s="1"/>
  <c r="N1101"/>
  <c r="O1101" s="1"/>
  <c r="N1097"/>
  <c r="O1097" s="1"/>
  <c r="N1093"/>
  <c r="O1093" s="1"/>
  <c r="N1089"/>
  <c r="O1089" s="1"/>
  <c r="N1085"/>
  <c r="O1085" s="1"/>
  <c r="N1081"/>
  <c r="O1081" s="1"/>
  <c r="N1077"/>
  <c r="O1077" s="1"/>
  <c r="N1073"/>
  <c r="O1073" s="1"/>
  <c r="N1069"/>
  <c r="O1069" s="1"/>
  <c r="N1065"/>
  <c r="O1065" s="1"/>
  <c r="N1061"/>
  <c r="O1061" s="1"/>
  <c r="N1057"/>
  <c r="O1057" s="1"/>
  <c r="N1053"/>
  <c r="O1053" s="1"/>
  <c r="N1049"/>
  <c r="O1049" s="1"/>
  <c r="N1045"/>
  <c r="O1045" s="1"/>
  <c r="N1041"/>
  <c r="O1041" s="1"/>
  <c r="N1037"/>
  <c r="O1037" s="1"/>
  <c r="N1033"/>
  <c r="O1033" s="1"/>
  <c r="N1029"/>
  <c r="O1029" s="1"/>
  <c r="N1008"/>
  <c r="O1008" s="1"/>
  <c r="N1004"/>
  <c r="O1004" s="1"/>
  <c r="N1000"/>
  <c r="O1000" s="1"/>
  <c r="N996"/>
  <c r="O996" s="1"/>
  <c r="N992"/>
  <c r="O992" s="1"/>
  <c r="N988"/>
  <c r="O988" s="1"/>
  <c r="N984"/>
  <c r="O984" s="1"/>
  <c r="N980"/>
  <c r="O980" s="1"/>
  <c r="N976"/>
  <c r="O976" s="1"/>
  <c r="N972"/>
  <c r="O972" s="1"/>
  <c r="N968"/>
  <c r="O968" s="1"/>
  <c r="N964"/>
  <c r="O964" s="1"/>
  <c r="N960"/>
  <c r="O960" s="1"/>
  <c r="N956"/>
  <c r="O956" s="1"/>
  <c r="N952"/>
  <c r="O952" s="1"/>
  <c r="N948"/>
  <c r="O948" s="1"/>
  <c r="N944"/>
  <c r="O944" s="1"/>
  <c r="N940"/>
  <c r="O940" s="1"/>
  <c r="N936"/>
  <c r="O936" s="1"/>
  <c r="N932"/>
  <c r="O932" s="1"/>
  <c r="N928"/>
  <c r="O928" s="1"/>
  <c r="N924"/>
  <c r="O924" s="1"/>
  <c r="N920"/>
  <c r="O920" s="1"/>
  <c r="N916"/>
  <c r="O916" s="1"/>
  <c r="N912"/>
  <c r="O912" s="1"/>
  <c r="N908"/>
  <c r="O908" s="1"/>
  <c r="N904"/>
  <c r="O904" s="1"/>
  <c r="N900"/>
  <c r="O900" s="1"/>
  <c r="N896"/>
  <c r="O896" s="1"/>
  <c r="N892"/>
  <c r="O892" s="1"/>
  <c r="N888"/>
  <c r="O888" s="1"/>
  <c r="N884"/>
  <c r="O884" s="1"/>
  <c r="N880"/>
  <c r="O880" s="1"/>
  <c r="N876"/>
  <c r="O876" s="1"/>
  <c r="N872"/>
  <c r="O872" s="1"/>
  <c r="N868"/>
  <c r="O868" s="1"/>
  <c r="N864"/>
  <c r="O864" s="1"/>
  <c r="N860"/>
  <c r="O860" s="1"/>
  <c r="N856"/>
  <c r="O856" s="1"/>
  <c r="N852"/>
  <c r="O852" s="1"/>
  <c r="N848"/>
  <c r="O848" s="1"/>
  <c r="N844"/>
  <c r="O844" s="1"/>
  <c r="N840"/>
  <c r="O840" s="1"/>
  <c r="N836"/>
  <c r="O836" s="1"/>
  <c r="N832"/>
  <c r="O832" s="1"/>
  <c r="N828"/>
  <c r="O828" s="1"/>
  <c r="N824"/>
  <c r="O824" s="1"/>
  <c r="N820"/>
  <c r="O820" s="1"/>
  <c r="N816"/>
  <c r="O816" s="1"/>
  <c r="N812"/>
  <c r="O812" s="1"/>
  <c r="N808"/>
  <c r="O808" s="1"/>
  <c r="N804"/>
  <c r="O804" s="1"/>
  <c r="N800"/>
  <c r="O800" s="1"/>
  <c r="N796"/>
  <c r="O796" s="1"/>
  <c r="N792"/>
  <c r="O792" s="1"/>
  <c r="N788"/>
  <c r="O788" s="1"/>
  <c r="N784"/>
  <c r="O784" s="1"/>
  <c r="N780"/>
  <c r="O780" s="1"/>
  <c r="N776"/>
  <c r="O776" s="1"/>
  <c r="N772"/>
  <c r="O772" s="1"/>
  <c r="N768"/>
  <c r="O768" s="1"/>
  <c r="N764"/>
  <c r="O764" s="1"/>
  <c r="N760"/>
  <c r="O760" s="1"/>
  <c r="N756"/>
  <c r="O756" s="1"/>
  <c r="N752"/>
  <c r="O752" s="1"/>
  <c r="N748"/>
  <c r="O748" s="1"/>
  <c r="N744"/>
  <c r="O744" s="1"/>
  <c r="N740"/>
  <c r="O740" s="1"/>
  <c r="N736"/>
  <c r="O736" s="1"/>
  <c r="N732"/>
  <c r="O732" s="1"/>
  <c r="N728"/>
  <c r="O728" s="1"/>
  <c r="N724"/>
  <c r="O724" s="1"/>
  <c r="N720"/>
  <c r="O720" s="1"/>
  <c r="N716"/>
  <c r="O716" s="1"/>
  <c r="N712"/>
  <c r="O712" s="1"/>
  <c r="N708"/>
  <c r="O708" s="1"/>
  <c r="N704"/>
  <c r="O704" s="1"/>
  <c r="N700"/>
  <c r="O700" s="1"/>
  <c r="N696"/>
  <c r="O696" s="1"/>
  <c r="N692"/>
  <c r="O692" s="1"/>
  <c r="N688"/>
  <c r="O688" s="1"/>
  <c r="N684"/>
  <c r="O684" s="1"/>
  <c r="N680"/>
  <c r="O680" s="1"/>
  <c r="N676"/>
  <c r="O676" s="1"/>
  <c r="N672"/>
  <c r="O672" s="1"/>
  <c r="N668"/>
  <c r="O668" s="1"/>
  <c r="N664"/>
  <c r="O664" s="1"/>
  <c r="N660"/>
  <c r="O660" s="1"/>
  <c r="N656"/>
  <c r="O656" s="1"/>
  <c r="N652"/>
  <c r="O652" s="1"/>
  <c r="N648"/>
  <c r="O648" s="1"/>
  <c r="N644"/>
  <c r="O644" s="1"/>
  <c r="N640"/>
  <c r="O640" s="1"/>
  <c r="N636"/>
  <c r="O636" s="1"/>
  <c r="N632"/>
  <c r="O632" s="1"/>
  <c r="N628"/>
  <c r="O628" s="1"/>
  <c r="N624"/>
  <c r="O624" s="1"/>
  <c r="N620"/>
  <c r="O620" s="1"/>
  <c r="N616"/>
  <c r="O616" s="1"/>
  <c r="N612"/>
  <c r="O612" s="1"/>
  <c r="N608"/>
  <c r="O608" s="1"/>
  <c r="N604"/>
  <c r="O604" s="1"/>
  <c r="N600"/>
  <c r="O600" s="1"/>
  <c r="N596"/>
  <c r="O596" s="1"/>
  <c r="N592"/>
  <c r="O592" s="1"/>
  <c r="N588"/>
  <c r="O588" s="1"/>
  <c r="N584"/>
  <c r="O584" s="1"/>
  <c r="N580"/>
  <c r="O580" s="1"/>
  <c r="N576"/>
  <c r="O576" s="1"/>
  <c r="N572"/>
  <c r="O572" s="1"/>
  <c r="N568"/>
  <c r="O568" s="1"/>
  <c r="N564"/>
  <c r="O564" s="1"/>
  <c r="N560"/>
  <c r="O560" s="1"/>
  <c r="N556"/>
  <c r="O556" s="1"/>
  <c r="N552"/>
  <c r="O552" s="1"/>
  <c r="N548"/>
  <c r="O548" s="1"/>
  <c r="N544"/>
  <c r="O544" s="1"/>
  <c r="N540"/>
  <c r="O540" s="1"/>
  <c r="N536"/>
  <c r="O536" s="1"/>
  <c r="N532"/>
  <c r="O532" s="1"/>
  <c r="N528"/>
  <c r="O528" s="1"/>
  <c r="N524"/>
  <c r="O524" s="1"/>
  <c r="N520"/>
  <c r="O520" s="1"/>
  <c r="N516"/>
  <c r="O516" s="1"/>
  <c r="N512"/>
  <c r="O512" s="1"/>
  <c r="N508"/>
  <c r="O508" s="1"/>
  <c r="N504"/>
  <c r="O504" s="1"/>
  <c r="N500"/>
  <c r="O500" s="1"/>
  <c r="N496"/>
  <c r="O496" s="1"/>
  <c r="N492"/>
  <c r="O492" s="1"/>
  <c r="N488"/>
  <c r="O488" s="1"/>
  <c r="N484"/>
  <c r="O484" s="1"/>
  <c r="N480"/>
  <c r="O480" s="1"/>
  <c r="N476"/>
  <c r="O476" s="1"/>
  <c r="N472"/>
  <c r="O472" s="1"/>
  <c r="N468"/>
  <c r="O468" s="1"/>
  <c r="N464"/>
  <c r="O464" s="1"/>
  <c r="N460"/>
  <c r="O460" s="1"/>
  <c r="N456"/>
  <c r="O456" s="1"/>
  <c r="N452"/>
  <c r="O452" s="1"/>
  <c r="N448"/>
  <c r="O448" s="1"/>
  <c r="N444"/>
  <c r="O444" s="1"/>
  <c r="N440"/>
  <c r="O440" s="1"/>
  <c r="N436"/>
  <c r="O436" s="1"/>
  <c r="N432"/>
  <c r="O432" s="1"/>
  <c r="N428"/>
  <c r="O428" s="1"/>
  <c r="N424"/>
  <c r="O424" s="1"/>
  <c r="N420"/>
  <c r="O420" s="1"/>
  <c r="N416"/>
  <c r="O416" s="1"/>
  <c r="N412"/>
  <c r="O412" s="1"/>
  <c r="N408"/>
  <c r="O408" s="1"/>
  <c r="N404"/>
  <c r="O404" s="1"/>
  <c r="N400"/>
  <c r="O400" s="1"/>
  <c r="N396"/>
  <c r="O396" s="1"/>
  <c r="N392"/>
  <c r="O392" s="1"/>
  <c r="N388"/>
  <c r="O388" s="1"/>
  <c r="N384"/>
  <c r="O384" s="1"/>
  <c r="N380"/>
  <c r="O380" s="1"/>
  <c r="N376"/>
  <c r="O376" s="1"/>
  <c r="N372"/>
  <c r="O372" s="1"/>
  <c r="N368"/>
  <c r="O368" s="1"/>
  <c r="N364"/>
  <c r="O364" s="1"/>
  <c r="N360"/>
  <c r="O360" s="1"/>
  <c r="N356"/>
  <c r="O356" s="1"/>
  <c r="N352"/>
  <c r="O352" s="1"/>
  <c r="N348"/>
  <c r="O348" s="1"/>
  <c r="N344"/>
  <c r="O344" s="1"/>
  <c r="N340"/>
  <c r="O340" s="1"/>
  <c r="N336"/>
  <c r="O336" s="1"/>
  <c r="N332"/>
  <c r="O332" s="1"/>
  <c r="N328"/>
  <c r="O328" s="1"/>
  <c r="N324"/>
  <c r="O324" s="1"/>
  <c r="N320"/>
  <c r="O320" s="1"/>
  <c r="N316"/>
  <c r="O316" s="1"/>
  <c r="N312"/>
  <c r="O312" s="1"/>
  <c r="N308"/>
  <c r="O308" s="1"/>
  <c r="N304"/>
  <c r="O304" s="1"/>
  <c r="N300"/>
  <c r="O300" s="1"/>
  <c r="N296"/>
  <c r="O296" s="1"/>
  <c r="N292"/>
  <c r="O292" s="1"/>
  <c r="N288"/>
  <c r="O288" s="1"/>
  <c r="N284"/>
  <c r="O284" s="1"/>
  <c r="N280"/>
  <c r="O280" s="1"/>
  <c r="N276"/>
  <c r="O276" s="1"/>
  <c r="N272"/>
  <c r="O272" s="1"/>
  <c r="N268"/>
  <c r="O268" s="1"/>
  <c r="N264"/>
  <c r="O264" s="1"/>
  <c r="N260"/>
  <c r="O260" s="1"/>
  <c r="N256"/>
  <c r="O256" s="1"/>
  <c r="N252"/>
  <c r="O252" s="1"/>
  <c r="N248"/>
  <c r="O248" s="1"/>
  <c r="N244"/>
  <c r="O244" s="1"/>
  <c r="N240"/>
  <c r="O240" s="1"/>
  <c r="N236"/>
  <c r="O236" s="1"/>
  <c r="N232"/>
  <c r="O232" s="1"/>
  <c r="N228"/>
  <c r="O228" s="1"/>
  <c r="N224"/>
  <c r="O224" s="1"/>
  <c r="N220"/>
  <c r="O220" s="1"/>
  <c r="N216"/>
  <c r="O216" s="1"/>
  <c r="N212"/>
  <c r="O212" s="1"/>
  <c r="N208"/>
  <c r="O208" s="1"/>
  <c r="N204"/>
  <c r="O204" s="1"/>
  <c r="N200"/>
  <c r="O200" s="1"/>
  <c r="N196"/>
  <c r="O196" s="1"/>
  <c r="N192"/>
  <c r="O192" s="1"/>
  <c r="N188"/>
  <c r="O188" s="1"/>
  <c r="N184"/>
  <c r="O184" s="1"/>
  <c r="N180"/>
  <c r="O180" s="1"/>
  <c r="N176"/>
  <c r="O176" s="1"/>
  <c r="N172"/>
  <c r="O172" s="1"/>
  <c r="N168"/>
  <c r="O168" s="1"/>
  <c r="N164"/>
  <c r="O164" s="1"/>
  <c r="N160"/>
  <c r="O160" s="1"/>
  <c r="N156"/>
  <c r="O156" s="1"/>
  <c r="N152"/>
  <c r="O152" s="1"/>
  <c r="N148"/>
  <c r="O148" s="1"/>
  <c r="N144"/>
  <c r="O144" s="1"/>
  <c r="N140"/>
  <c r="O140" s="1"/>
  <c r="N136"/>
  <c r="O136" s="1"/>
  <c r="N132"/>
  <c r="O132" s="1"/>
  <c r="N128"/>
  <c r="O128" s="1"/>
  <c r="N124"/>
  <c r="O124" s="1"/>
  <c r="N120"/>
  <c r="O120" s="1"/>
  <c r="N116"/>
  <c r="O116" s="1"/>
  <c r="N112"/>
  <c r="O112" s="1"/>
  <c r="N108"/>
  <c r="O108" s="1"/>
  <c r="N104"/>
  <c r="O104" s="1"/>
  <c r="N100"/>
  <c r="O100" s="1"/>
  <c r="N96"/>
  <c r="O96" s="1"/>
  <c r="N92"/>
  <c r="O92" s="1"/>
  <c r="N88"/>
  <c r="O88" s="1"/>
  <c r="N84"/>
  <c r="O84" s="1"/>
  <c r="N80"/>
  <c r="O80" s="1"/>
  <c r="N76"/>
  <c r="O76" s="1"/>
  <c r="N72"/>
  <c r="O72" s="1"/>
  <c r="N68"/>
  <c r="O68" s="1"/>
  <c r="N64"/>
  <c r="O64" s="1"/>
  <c r="N60"/>
  <c r="O60" s="1"/>
  <c r="N56"/>
  <c r="O56" s="1"/>
  <c r="N52"/>
  <c r="O52" s="1"/>
  <c r="N48"/>
  <c r="O48" s="1"/>
  <c r="N44"/>
  <c r="O44" s="1"/>
  <c r="N40"/>
  <c r="O40" s="1"/>
  <c r="N36"/>
  <c r="O36" s="1"/>
  <c r="N32"/>
  <c r="O32" s="1"/>
  <c r="N28"/>
  <c r="O28" s="1"/>
  <c r="N24"/>
  <c r="O24" s="1"/>
  <c r="N20"/>
  <c r="O20" s="1"/>
  <c r="N16"/>
  <c r="O16" s="1"/>
  <c r="N12"/>
  <c r="O12" s="1"/>
  <c r="N8"/>
  <c r="O8" s="1"/>
  <c r="N4"/>
  <c r="O4" s="1"/>
  <c r="N1025"/>
  <c r="O1025" s="1"/>
  <c r="N1021"/>
  <c r="O1021" s="1"/>
  <c r="N1017"/>
  <c r="O1017" s="1"/>
  <c r="N1013"/>
  <c r="O1013" s="1"/>
  <c r="N1009"/>
  <c r="O1009" s="1"/>
  <c r="N1005"/>
  <c r="O1005" s="1"/>
  <c r="N1001"/>
  <c r="O1001" s="1"/>
  <c r="N997"/>
  <c r="O997" s="1"/>
  <c r="N993"/>
  <c r="O993" s="1"/>
  <c r="N989"/>
  <c r="O989" s="1"/>
  <c r="N985"/>
  <c r="O985" s="1"/>
  <c r="N981"/>
  <c r="O981" s="1"/>
  <c r="N977"/>
  <c r="O977" s="1"/>
  <c r="N973"/>
  <c r="O973" s="1"/>
  <c r="N969"/>
  <c r="O969" s="1"/>
  <c r="N965"/>
  <c r="O965" s="1"/>
  <c r="N961"/>
  <c r="O961" s="1"/>
  <c r="N957"/>
  <c r="O957" s="1"/>
  <c r="N953"/>
  <c r="O953" s="1"/>
  <c r="N949"/>
  <c r="O949" s="1"/>
  <c r="N945"/>
  <c r="O945" s="1"/>
  <c r="N941"/>
  <c r="O941" s="1"/>
  <c r="N937"/>
  <c r="O937" s="1"/>
  <c r="N933"/>
  <c r="O933" s="1"/>
  <c r="N929"/>
  <c r="O929" s="1"/>
  <c r="N925"/>
  <c r="O925" s="1"/>
  <c r="N921"/>
  <c r="O921" s="1"/>
  <c r="N917"/>
  <c r="O917" s="1"/>
  <c r="N913"/>
  <c r="O913" s="1"/>
  <c r="N909"/>
  <c r="O909" s="1"/>
  <c r="N905"/>
  <c r="O905" s="1"/>
  <c r="N901"/>
  <c r="O901" s="1"/>
  <c r="N897"/>
  <c r="O897" s="1"/>
  <c r="N893"/>
  <c r="O893" s="1"/>
  <c r="N889"/>
  <c r="O889" s="1"/>
  <c r="N885"/>
  <c r="O885" s="1"/>
  <c r="N881"/>
  <c r="O881" s="1"/>
  <c r="N877"/>
  <c r="O877" s="1"/>
  <c r="N873"/>
  <c r="O873" s="1"/>
  <c r="N869"/>
  <c r="O869" s="1"/>
  <c r="N865"/>
  <c r="O865" s="1"/>
  <c r="N861"/>
  <c r="O861" s="1"/>
  <c r="N857"/>
  <c r="O857" s="1"/>
  <c r="N853"/>
  <c r="O853" s="1"/>
  <c r="N849"/>
  <c r="O849" s="1"/>
  <c r="N845"/>
  <c r="O845" s="1"/>
  <c r="N841"/>
  <c r="O841" s="1"/>
  <c r="N837"/>
  <c r="O837" s="1"/>
  <c r="N833"/>
  <c r="O833" s="1"/>
  <c r="N829"/>
  <c r="O829" s="1"/>
  <c r="N825"/>
  <c r="O825" s="1"/>
  <c r="N821"/>
  <c r="O821" s="1"/>
  <c r="N817"/>
  <c r="O817" s="1"/>
  <c r="N813"/>
  <c r="O813" s="1"/>
  <c r="N809"/>
  <c r="O809" s="1"/>
  <c r="N805"/>
  <c r="O805" s="1"/>
  <c r="N801"/>
  <c r="O801" s="1"/>
  <c r="N797"/>
  <c r="O797" s="1"/>
  <c r="N793"/>
  <c r="O793" s="1"/>
  <c r="N789"/>
  <c r="O789" s="1"/>
  <c r="N785"/>
  <c r="O785" s="1"/>
  <c r="N781"/>
  <c r="O781" s="1"/>
  <c r="N777"/>
  <c r="O777" s="1"/>
  <c r="N773"/>
  <c r="O773" s="1"/>
  <c r="N769"/>
  <c r="O769" s="1"/>
  <c r="N765"/>
  <c r="O765" s="1"/>
  <c r="N761"/>
  <c r="O761" s="1"/>
  <c r="N757"/>
  <c r="O757" s="1"/>
  <c r="N753"/>
  <c r="O753" s="1"/>
  <c r="N749"/>
  <c r="O749" s="1"/>
  <c r="N745"/>
  <c r="O745" s="1"/>
  <c r="N741"/>
  <c r="O741" s="1"/>
  <c r="N737"/>
  <c r="O737" s="1"/>
  <c r="N733"/>
  <c r="O733" s="1"/>
  <c r="N729"/>
  <c r="O729" s="1"/>
  <c r="N725"/>
  <c r="O725" s="1"/>
  <c r="N721"/>
  <c r="O721" s="1"/>
  <c r="N717"/>
  <c r="O717" s="1"/>
  <c r="N713"/>
  <c r="O713" s="1"/>
  <c r="N709"/>
  <c r="O709" s="1"/>
  <c r="N705"/>
  <c r="O705" s="1"/>
  <c r="N701"/>
  <c r="O701" s="1"/>
  <c r="N697"/>
  <c r="O697" s="1"/>
  <c r="N693"/>
  <c r="O693" s="1"/>
  <c r="N689"/>
  <c r="O689" s="1"/>
  <c r="N685"/>
  <c r="O685" s="1"/>
  <c r="N681"/>
  <c r="O681" s="1"/>
  <c r="N677"/>
  <c r="O677" s="1"/>
  <c r="N673"/>
  <c r="O673" s="1"/>
  <c r="N669"/>
  <c r="O669" s="1"/>
  <c r="N665"/>
  <c r="O665" s="1"/>
  <c r="N661"/>
  <c r="O661" s="1"/>
  <c r="N657"/>
  <c r="O657" s="1"/>
  <c r="N653"/>
  <c r="O653" s="1"/>
  <c r="N649"/>
  <c r="O649" s="1"/>
  <c r="N645"/>
  <c r="O645" s="1"/>
  <c r="N641"/>
  <c r="O641" s="1"/>
  <c r="N637"/>
  <c r="O637" s="1"/>
  <c r="N633"/>
  <c r="O633" s="1"/>
  <c r="N629"/>
  <c r="O629" s="1"/>
  <c r="N625"/>
  <c r="O625" s="1"/>
  <c r="N621"/>
  <c r="O621" s="1"/>
  <c r="N617"/>
  <c r="O617" s="1"/>
  <c r="N613"/>
  <c r="O613" s="1"/>
  <c r="N609"/>
  <c r="O609" s="1"/>
  <c r="N605"/>
  <c r="O605" s="1"/>
  <c r="N601"/>
  <c r="O601" s="1"/>
  <c r="N597"/>
  <c r="O597" s="1"/>
  <c r="N593"/>
  <c r="O593" s="1"/>
  <c r="N589"/>
  <c r="O589" s="1"/>
  <c r="N585"/>
  <c r="O585" s="1"/>
  <c r="N581"/>
  <c r="O581" s="1"/>
  <c r="N577"/>
  <c r="O577" s="1"/>
  <c r="N573"/>
  <c r="O573" s="1"/>
  <c r="N569"/>
  <c r="O569" s="1"/>
  <c r="N565"/>
  <c r="O565" s="1"/>
  <c r="N561"/>
  <c r="O561" s="1"/>
  <c r="N557"/>
  <c r="O557" s="1"/>
  <c r="N553"/>
  <c r="O553" s="1"/>
  <c r="N549"/>
  <c r="O549" s="1"/>
  <c r="N545"/>
  <c r="O545" s="1"/>
  <c r="N541"/>
  <c r="O541" s="1"/>
  <c r="N537"/>
  <c r="O537" s="1"/>
  <c r="N533"/>
  <c r="O533" s="1"/>
  <c r="N529"/>
  <c r="O529" s="1"/>
  <c r="N525"/>
  <c r="O525" s="1"/>
  <c r="N521"/>
  <c r="O521" s="1"/>
  <c r="N517"/>
  <c r="O517" s="1"/>
  <c r="N513"/>
  <c r="O513" s="1"/>
  <c r="N509"/>
  <c r="O509" s="1"/>
  <c r="N505"/>
  <c r="O505" s="1"/>
  <c r="N501"/>
  <c r="O501" s="1"/>
  <c r="N497"/>
  <c r="O497" s="1"/>
  <c r="N493"/>
  <c r="O493" s="1"/>
  <c r="N489"/>
  <c r="O489" s="1"/>
  <c r="N485"/>
  <c r="O485" s="1"/>
  <c r="N481"/>
  <c r="O481" s="1"/>
  <c r="N477"/>
  <c r="O477" s="1"/>
  <c r="N473"/>
  <c r="O473" s="1"/>
  <c r="N469"/>
  <c r="O469" s="1"/>
  <c r="N465"/>
  <c r="O465" s="1"/>
  <c r="N461"/>
  <c r="O461" s="1"/>
  <c r="N457"/>
  <c r="O457" s="1"/>
  <c r="N453"/>
  <c r="O453" s="1"/>
  <c r="N449"/>
  <c r="O449" s="1"/>
  <c r="N445"/>
  <c r="O445" s="1"/>
  <c r="N441"/>
  <c r="O441" s="1"/>
  <c r="N437"/>
  <c r="O437" s="1"/>
  <c r="N433"/>
  <c r="O433" s="1"/>
  <c r="N429"/>
  <c r="O429" s="1"/>
  <c r="N425"/>
  <c r="O425" s="1"/>
  <c r="N421"/>
  <c r="O421" s="1"/>
  <c r="N417"/>
  <c r="O417" s="1"/>
  <c r="N413"/>
  <c r="O413" s="1"/>
  <c r="N409"/>
  <c r="O409" s="1"/>
  <c r="N405"/>
  <c r="O405" s="1"/>
  <c r="N401"/>
  <c r="O401" s="1"/>
  <c r="N397"/>
  <c r="O397" s="1"/>
  <c r="N393"/>
  <c r="O393" s="1"/>
  <c r="N389"/>
  <c r="O389" s="1"/>
  <c r="N385"/>
  <c r="O385" s="1"/>
  <c r="N381"/>
  <c r="O381" s="1"/>
  <c r="N377"/>
  <c r="O377" s="1"/>
  <c r="N373"/>
  <c r="O373" s="1"/>
  <c r="N369"/>
  <c r="O369" s="1"/>
  <c r="N365"/>
  <c r="O365" s="1"/>
  <c r="N361"/>
  <c r="O361" s="1"/>
  <c r="N357"/>
  <c r="O357" s="1"/>
  <c r="N353"/>
  <c r="O353" s="1"/>
  <c r="N349"/>
  <c r="O349" s="1"/>
  <c r="N345"/>
  <c r="O345" s="1"/>
  <c r="N341"/>
  <c r="O341" s="1"/>
  <c r="N337"/>
  <c r="O337" s="1"/>
  <c r="N333"/>
  <c r="O333" s="1"/>
  <c r="N329"/>
  <c r="O329" s="1"/>
  <c r="N325"/>
  <c r="O325" s="1"/>
  <c r="N321"/>
  <c r="O321" s="1"/>
  <c r="N317"/>
  <c r="O317" s="1"/>
  <c r="N313"/>
  <c r="O313" s="1"/>
  <c r="N309"/>
  <c r="O309" s="1"/>
  <c r="N305"/>
  <c r="O305" s="1"/>
  <c r="N301"/>
  <c r="O301" s="1"/>
  <c r="N297"/>
  <c r="O297" s="1"/>
  <c r="N293"/>
  <c r="O293" s="1"/>
  <c r="N289"/>
  <c r="O289" s="1"/>
  <c r="N285"/>
  <c r="O285" s="1"/>
  <c r="N281"/>
  <c r="O281" s="1"/>
  <c r="N277"/>
  <c r="O277" s="1"/>
  <c r="N273"/>
  <c r="O273" s="1"/>
  <c r="N269"/>
  <c r="O269" s="1"/>
  <c r="N265"/>
  <c r="O265" s="1"/>
  <c r="N261"/>
  <c r="O261" s="1"/>
  <c r="N257"/>
  <c r="O257" s="1"/>
  <c r="N253"/>
  <c r="O253" s="1"/>
  <c r="N249"/>
  <c r="O249" s="1"/>
  <c r="N245"/>
  <c r="O245" s="1"/>
  <c r="N241"/>
  <c r="O241" s="1"/>
  <c r="N237"/>
  <c r="O237" s="1"/>
  <c r="N233"/>
  <c r="O233" s="1"/>
  <c r="N229"/>
  <c r="O229" s="1"/>
  <c r="N225"/>
  <c r="O225" s="1"/>
  <c r="N221"/>
  <c r="O221" s="1"/>
  <c r="N217"/>
  <c r="O217" s="1"/>
  <c r="N213"/>
  <c r="O213" s="1"/>
  <c r="N209"/>
  <c r="O209" s="1"/>
  <c r="N205"/>
  <c r="O205" s="1"/>
  <c r="N201"/>
  <c r="O201" s="1"/>
  <c r="N197"/>
  <c r="O197" s="1"/>
  <c r="N193"/>
  <c r="O193" s="1"/>
  <c r="N189"/>
  <c r="O189" s="1"/>
  <c r="N185"/>
  <c r="O185" s="1"/>
  <c r="N181"/>
  <c r="O181" s="1"/>
  <c r="N177"/>
  <c r="O177" s="1"/>
  <c r="N173"/>
  <c r="O173" s="1"/>
  <c r="N169"/>
  <c r="O169" s="1"/>
  <c r="N165"/>
  <c r="O165" s="1"/>
  <c r="N161"/>
  <c r="O161" s="1"/>
  <c r="N157"/>
  <c r="O157" s="1"/>
  <c r="N153"/>
  <c r="O153" s="1"/>
  <c r="N149"/>
  <c r="O149" s="1"/>
  <c r="N145"/>
  <c r="O145" s="1"/>
  <c r="N141"/>
  <c r="O141" s="1"/>
  <c r="N137"/>
  <c r="O137" s="1"/>
  <c r="N133"/>
  <c r="O133" s="1"/>
  <c r="N129"/>
  <c r="O129" s="1"/>
  <c r="N125"/>
  <c r="O125" s="1"/>
  <c r="N121"/>
  <c r="O121" s="1"/>
  <c r="N117"/>
  <c r="O117" s="1"/>
  <c r="N113"/>
  <c r="O113" s="1"/>
  <c r="N109"/>
  <c r="O109" s="1"/>
  <c r="N105"/>
  <c r="O105" s="1"/>
  <c r="N101"/>
  <c r="O101" s="1"/>
  <c r="N97"/>
  <c r="O97" s="1"/>
  <c r="N93"/>
  <c r="O93" s="1"/>
  <c r="N89"/>
  <c r="O89" s="1"/>
  <c r="N85"/>
  <c r="O85" s="1"/>
  <c r="N81"/>
  <c r="O81" s="1"/>
  <c r="N77"/>
  <c r="O77" s="1"/>
  <c r="N73"/>
  <c r="O73" s="1"/>
  <c r="N69"/>
  <c r="O69" s="1"/>
  <c r="N65"/>
  <c r="O65" s="1"/>
  <c r="N61"/>
  <c r="O61" s="1"/>
  <c r="N57"/>
  <c r="O57" s="1"/>
  <c r="N53"/>
  <c r="O53" s="1"/>
  <c r="N49"/>
  <c r="O49" s="1"/>
  <c r="N45"/>
  <c r="O45" s="1"/>
  <c r="N41"/>
  <c r="O41" s="1"/>
  <c r="N37"/>
  <c r="O37" s="1"/>
  <c r="N33"/>
  <c r="O33" s="1"/>
  <c r="N29"/>
  <c r="O29" s="1"/>
  <c r="N25"/>
  <c r="O25" s="1"/>
  <c r="N21"/>
  <c r="O21" s="1"/>
  <c r="N17"/>
  <c r="O17" s="1"/>
  <c r="N13"/>
  <c r="O13" s="1"/>
  <c r="N9"/>
  <c r="O9" s="1"/>
  <c r="N5"/>
  <c r="O5" s="1"/>
  <c r="H6317"/>
  <c r="H6316"/>
  <c r="H6315"/>
  <c r="H6314"/>
  <c r="H6313"/>
  <c r="J6313" s="1"/>
  <c r="H6312"/>
  <c r="J6312" s="1"/>
  <c r="H6311"/>
  <c r="J6311" s="1"/>
  <c r="H6310"/>
  <c r="H6309"/>
  <c r="H6308"/>
  <c r="H6307"/>
  <c r="H6306"/>
  <c r="H6305"/>
  <c r="H6304"/>
  <c r="J6304" s="1"/>
  <c r="H6303"/>
  <c r="J6303" s="1"/>
  <c r="H6302"/>
  <c r="J6302" s="1"/>
  <c r="H6301"/>
  <c r="H6300"/>
  <c r="H6299"/>
  <c r="J6299" s="1"/>
  <c r="H6298"/>
  <c r="H6297"/>
  <c r="J6297" s="1"/>
  <c r="H6296"/>
  <c r="H6295"/>
  <c r="J6295" s="1"/>
  <c r="H6294"/>
  <c r="H6293"/>
  <c r="H6292"/>
  <c r="H6291"/>
  <c r="H6290"/>
  <c r="J6290" s="1"/>
  <c r="H6289"/>
  <c r="H6288"/>
  <c r="J6288" s="1"/>
  <c r="H6287"/>
  <c r="H6286"/>
  <c r="H6285"/>
  <c r="H6284"/>
  <c r="J6284" s="1"/>
  <c r="H6283"/>
  <c r="H6282"/>
  <c r="H6281"/>
  <c r="J6281" s="1"/>
  <c r="H6280"/>
  <c r="J6280" s="1"/>
  <c r="H6279"/>
  <c r="H6278"/>
  <c r="H6277"/>
  <c r="H6276"/>
  <c r="H6275"/>
  <c r="H6274"/>
  <c r="J6274" s="1"/>
  <c r="H6273"/>
  <c r="H6272"/>
  <c r="J6272" s="1"/>
  <c r="H6271"/>
  <c r="H6270"/>
  <c r="J6270" s="1"/>
  <c r="H6269"/>
  <c r="H6268"/>
  <c r="H6267"/>
  <c r="J6267" s="1"/>
  <c r="H6266"/>
  <c r="H6265"/>
  <c r="H6264"/>
  <c r="H6263"/>
  <c r="H6262"/>
  <c r="H6261"/>
  <c r="H6260"/>
  <c r="J6260" s="1"/>
  <c r="H6259"/>
  <c r="J6259" s="1"/>
  <c r="H6258"/>
  <c r="J6258" s="1"/>
  <c r="H6257"/>
  <c r="H6256"/>
  <c r="J6256" s="1"/>
  <c r="H6255"/>
  <c r="J6255" s="1"/>
  <c r="H6254"/>
  <c r="J6254" s="1"/>
  <c r="H6253"/>
  <c r="H6252"/>
  <c r="H6251"/>
  <c r="H6250"/>
  <c r="H6249"/>
  <c r="J6249" s="1"/>
  <c r="H6248"/>
  <c r="J6248" s="1"/>
  <c r="H6247"/>
  <c r="H6246"/>
  <c r="H6245"/>
  <c r="H6244"/>
  <c r="H6243"/>
  <c r="H6242"/>
  <c r="H6241"/>
  <c r="H6240"/>
  <c r="J6240" s="1"/>
  <c r="H6239"/>
  <c r="J6239" s="1"/>
  <c r="H6238"/>
  <c r="J6238" s="1"/>
  <c r="H6237"/>
  <c r="H6236"/>
  <c r="H6235"/>
  <c r="J6235" s="1"/>
  <c r="H6234"/>
  <c r="H6233"/>
  <c r="J6233" s="1"/>
  <c r="H6232"/>
  <c r="H6231"/>
  <c r="H6230"/>
  <c r="H6229"/>
  <c r="H6228"/>
  <c r="J6228" s="1"/>
  <c r="H6227"/>
  <c r="J6227" s="1"/>
  <c r="H6226"/>
  <c r="J6226" s="1"/>
  <c r="H6225"/>
  <c r="H6224"/>
  <c r="J6224" s="1"/>
  <c r="H6223"/>
  <c r="H6222"/>
  <c r="H6221"/>
  <c r="H6220"/>
  <c r="H6219"/>
  <c r="H6218"/>
  <c r="H6217"/>
  <c r="J6217" s="1"/>
  <c r="H6216"/>
  <c r="J6216" s="1"/>
  <c r="H6215"/>
  <c r="H6214"/>
  <c r="H6213"/>
  <c r="H6212"/>
  <c r="H6211"/>
  <c r="H6210"/>
  <c r="J6210" s="1"/>
  <c r="H6209"/>
  <c r="H6208"/>
  <c r="J6208" s="1"/>
  <c r="H6207"/>
  <c r="J6207" s="1"/>
  <c r="H6206"/>
  <c r="J6206" s="1"/>
  <c r="H6205"/>
  <c r="H6204"/>
  <c r="H6203"/>
  <c r="J6203" s="1"/>
  <c r="H6202"/>
  <c r="H6201"/>
  <c r="H6200"/>
  <c r="H6199"/>
  <c r="J6199" s="1"/>
  <c r="H6198"/>
  <c r="H6197"/>
  <c r="H6196"/>
  <c r="H6195"/>
  <c r="J6195" s="1"/>
  <c r="H6194"/>
  <c r="H6193"/>
  <c r="H6192"/>
  <c r="J6192" s="1"/>
  <c r="H6191"/>
  <c r="H6190"/>
  <c r="J6190" s="1"/>
  <c r="H6189"/>
  <c r="H6188"/>
  <c r="H6187"/>
  <c r="H6186"/>
  <c r="H6185"/>
  <c r="J6185" s="1"/>
  <c r="H6184"/>
  <c r="J6184" s="1"/>
  <c r="H6183"/>
  <c r="H6182"/>
  <c r="H6181"/>
  <c r="H6180"/>
  <c r="H6179"/>
  <c r="H6178"/>
  <c r="H6177"/>
  <c r="H6176"/>
  <c r="J6176" s="1"/>
  <c r="H6175"/>
  <c r="J6175" s="1"/>
  <c r="H6174"/>
  <c r="J6174" s="1"/>
  <c r="H6173"/>
  <c r="H6172"/>
  <c r="J6172" s="1"/>
  <c r="H6171"/>
  <c r="J6171" s="1"/>
  <c r="H6170"/>
  <c r="H6169"/>
  <c r="J6169" s="1"/>
  <c r="H6168"/>
  <c r="J6168" s="1"/>
  <c r="H6167"/>
  <c r="H6166"/>
  <c r="H6165"/>
  <c r="H6164"/>
  <c r="H6163"/>
  <c r="J6163" s="1"/>
  <c r="H6162"/>
  <c r="J6162" s="1"/>
  <c r="H6161"/>
  <c r="H6160"/>
  <c r="J6160" s="1"/>
  <c r="H6159"/>
  <c r="J6159" s="1"/>
  <c r="H6158"/>
  <c r="H6157"/>
  <c r="H6156"/>
  <c r="H6155"/>
  <c r="H6154"/>
  <c r="H6153"/>
  <c r="J6153" s="1"/>
  <c r="H6152"/>
  <c r="J6152" s="1"/>
  <c r="H6151"/>
  <c r="H6150"/>
  <c r="H6149"/>
  <c r="H6148"/>
  <c r="J6148" s="1"/>
  <c r="H6147"/>
  <c r="H6146"/>
  <c r="J6146" s="1"/>
  <c r="H6145"/>
  <c r="H6144"/>
  <c r="J6144" s="1"/>
  <c r="H6143"/>
  <c r="J6143" s="1"/>
  <c r="H6142"/>
  <c r="J6142" s="1"/>
  <c r="H6141"/>
  <c r="H6140"/>
  <c r="J6140" s="1"/>
  <c r="H6139"/>
  <c r="J6139" s="1"/>
  <c r="H6138"/>
  <c r="H6137"/>
  <c r="H6136"/>
  <c r="J6136" s="1"/>
  <c r="H6135"/>
  <c r="J6135" s="1"/>
  <c r="H6134"/>
  <c r="H6133"/>
  <c r="H6132"/>
  <c r="J6132" s="1"/>
  <c r="H6131"/>
  <c r="J6131" s="1"/>
  <c r="H6130"/>
  <c r="J6130" s="1"/>
  <c r="H6129"/>
  <c r="H6128"/>
  <c r="J6128" s="1"/>
  <c r="H6127"/>
  <c r="J6127" s="1"/>
  <c r="H6126"/>
  <c r="J6126" s="1"/>
  <c r="H6125"/>
  <c r="H6124"/>
  <c r="H6123"/>
  <c r="J6123" s="1"/>
  <c r="H6122"/>
  <c r="H6121"/>
  <c r="J6121" s="1"/>
  <c r="H6120"/>
  <c r="H6119"/>
  <c r="H6118"/>
  <c r="H6117"/>
  <c r="H6116"/>
  <c r="J6116" s="1"/>
  <c r="H6115"/>
  <c r="H6114"/>
  <c r="H6113"/>
  <c r="H6112"/>
  <c r="J6112" s="1"/>
  <c r="H6111"/>
  <c r="J6111" s="1"/>
  <c r="H6110"/>
  <c r="J6110" s="1"/>
  <c r="H6109"/>
  <c r="H6108"/>
  <c r="H6107"/>
  <c r="H6106"/>
  <c r="H6105"/>
  <c r="J6105" s="1"/>
  <c r="H6104"/>
  <c r="H6103"/>
  <c r="J6103" s="1"/>
  <c r="H6102"/>
  <c r="H6101"/>
  <c r="H6100"/>
  <c r="H6099"/>
  <c r="J6099" s="1"/>
  <c r="H6098"/>
  <c r="J6098" s="1"/>
  <c r="H6097"/>
  <c r="H6096"/>
  <c r="J6096" s="1"/>
  <c r="H6095"/>
  <c r="H6094"/>
  <c r="H6093"/>
  <c r="H6092"/>
  <c r="H6091"/>
  <c r="J6091" s="1"/>
  <c r="H6090"/>
  <c r="H6089"/>
  <c r="J6089" s="1"/>
  <c r="H6088"/>
  <c r="H6087"/>
  <c r="H6086"/>
  <c r="H6085"/>
  <c r="H6084"/>
  <c r="J6084" s="1"/>
  <c r="H6083"/>
  <c r="H6082"/>
  <c r="J6082" s="1"/>
  <c r="H6081"/>
  <c r="H6080"/>
  <c r="J6080" s="1"/>
  <c r="H6079"/>
  <c r="J6079" s="1"/>
  <c r="H6078"/>
  <c r="J6078" s="1"/>
  <c r="H6077"/>
  <c r="H6076"/>
  <c r="H6075"/>
  <c r="J6075" s="1"/>
  <c r="H6074"/>
  <c r="H6073"/>
  <c r="H6072"/>
  <c r="J6072" s="1"/>
  <c r="H6071"/>
  <c r="J6071" s="1"/>
  <c r="H6070"/>
  <c r="H6069"/>
  <c r="H6068"/>
  <c r="J6068" s="1"/>
  <c r="H6067"/>
  <c r="H6066"/>
  <c r="J6066" s="1"/>
  <c r="H6065"/>
  <c r="H6064"/>
  <c r="J6064" s="1"/>
  <c r="H6063"/>
  <c r="J6063" s="1"/>
  <c r="H6062"/>
  <c r="J6062" s="1"/>
  <c r="H6061"/>
  <c r="H6060"/>
  <c r="H6059"/>
  <c r="J6059" s="1"/>
  <c r="H6058"/>
  <c r="H6057"/>
  <c r="H6056"/>
  <c r="J6056" s="1"/>
  <c r="H6055"/>
  <c r="H6054"/>
  <c r="H6053"/>
  <c r="H6052"/>
  <c r="J6052" s="1"/>
  <c r="H6051"/>
  <c r="H6050"/>
  <c r="H6049"/>
  <c r="H6048"/>
  <c r="J6048" s="1"/>
  <c r="H6047"/>
  <c r="J6047" s="1"/>
  <c r="H6046"/>
  <c r="J6046" s="1"/>
  <c r="H6045"/>
  <c r="H6044"/>
  <c r="H6043"/>
  <c r="J6043" s="1"/>
  <c r="H6042"/>
  <c r="H6041"/>
  <c r="J6041" s="1"/>
  <c r="H6040"/>
  <c r="H6039"/>
  <c r="J6039" s="1"/>
  <c r="H6038"/>
  <c r="H6037"/>
  <c r="H6036"/>
  <c r="J6036" s="1"/>
  <c r="H6035"/>
  <c r="J6035" s="1"/>
  <c r="H6034"/>
  <c r="J6034" s="1"/>
  <c r="H6033"/>
  <c r="H6032"/>
  <c r="J6032" s="1"/>
  <c r="H6031"/>
  <c r="J6031" s="1"/>
  <c r="H6030"/>
  <c r="H6029"/>
  <c r="H6028"/>
  <c r="H6027"/>
  <c r="J6027" s="1"/>
  <c r="H6026"/>
  <c r="H6025"/>
  <c r="J6025" s="1"/>
  <c r="H6024"/>
  <c r="J6024" s="1"/>
  <c r="H6023"/>
  <c r="H6022"/>
  <c r="H6021"/>
  <c r="H6020"/>
  <c r="J6020" s="1"/>
  <c r="H6019"/>
  <c r="H6018"/>
  <c r="J6018" s="1"/>
  <c r="H6017"/>
  <c r="H6016"/>
  <c r="J6016" s="1"/>
  <c r="H6015"/>
  <c r="J6015" s="1"/>
  <c r="H6014"/>
  <c r="J6014" s="1"/>
  <c r="H6013"/>
  <c r="H6012"/>
  <c r="H6011"/>
  <c r="J6011" s="1"/>
  <c r="H6010"/>
  <c r="H6009"/>
  <c r="H6008"/>
  <c r="J6008" s="1"/>
  <c r="H6007"/>
  <c r="J6007" s="1"/>
  <c r="H6006"/>
  <c r="H6005"/>
  <c r="H6004"/>
  <c r="J6004" s="1"/>
  <c r="H6003"/>
  <c r="H6002"/>
  <c r="J6002" s="1"/>
  <c r="H6001"/>
  <c r="H6000"/>
  <c r="J6000" s="1"/>
  <c r="H5999"/>
  <c r="J5999" s="1"/>
  <c r="H5998"/>
  <c r="J5998" s="1"/>
  <c r="H5997"/>
  <c r="H5996"/>
  <c r="H5995"/>
  <c r="H5994"/>
  <c r="H5993"/>
  <c r="J5993" s="1"/>
  <c r="H5992"/>
  <c r="J5992" s="1"/>
  <c r="H5991"/>
  <c r="H5990"/>
  <c r="H5989"/>
  <c r="H5988"/>
  <c r="J5988" s="1"/>
  <c r="H5987"/>
  <c r="J5987" s="1"/>
  <c r="H5986"/>
  <c r="H5985"/>
  <c r="H5984"/>
  <c r="J5984" s="1"/>
  <c r="H5983"/>
  <c r="H5982"/>
  <c r="J5982" s="1"/>
  <c r="H5981"/>
  <c r="H5980"/>
  <c r="H5979"/>
  <c r="J5979" s="1"/>
  <c r="H5978"/>
  <c r="H5977"/>
  <c r="J5977" s="1"/>
  <c r="H5976"/>
  <c r="J5976" s="1"/>
  <c r="H5975"/>
  <c r="J5975" s="1"/>
  <c r="H5974"/>
  <c r="H5973"/>
  <c r="H5972"/>
  <c r="J5972" s="1"/>
  <c r="H5971"/>
  <c r="H5970"/>
  <c r="J5970" s="1"/>
  <c r="H5969"/>
  <c r="H5968"/>
  <c r="J5968" s="1"/>
  <c r="H5967"/>
  <c r="J5967" s="1"/>
  <c r="H5966"/>
  <c r="H5965"/>
  <c r="H5964"/>
  <c r="H5963"/>
  <c r="H5962"/>
  <c r="H5961"/>
  <c r="J5961" s="1"/>
  <c r="H5960"/>
  <c r="J5960" s="1"/>
  <c r="H5959"/>
  <c r="H5958"/>
  <c r="H5957"/>
  <c r="H5956"/>
  <c r="J5956" s="1"/>
  <c r="H5955"/>
  <c r="J5955" s="1"/>
  <c r="H5954"/>
  <c r="J5954" s="1"/>
  <c r="H5953"/>
  <c r="H5952"/>
  <c r="J5952" s="1"/>
  <c r="H5951"/>
  <c r="H5950"/>
  <c r="J5950" s="1"/>
  <c r="H5949"/>
  <c r="H5948"/>
  <c r="H5947"/>
  <c r="J5947" s="1"/>
  <c r="H5946"/>
  <c r="H5945"/>
  <c r="H5944"/>
  <c r="J5944" s="1"/>
  <c r="H5943"/>
  <c r="J5943" s="1"/>
  <c r="H5942"/>
  <c r="H5941"/>
  <c r="H5940"/>
  <c r="J5940" s="1"/>
  <c r="H5939"/>
  <c r="J5939" s="1"/>
  <c r="H5938"/>
  <c r="J5938" s="1"/>
  <c r="H5937"/>
  <c r="H5936"/>
  <c r="J5936" s="1"/>
  <c r="H5935"/>
  <c r="J5935" s="1"/>
  <c r="H5934"/>
  <c r="J5934" s="1"/>
  <c r="H5933"/>
  <c r="H5932"/>
  <c r="J5932" s="1"/>
  <c r="H5931"/>
  <c r="H5930"/>
  <c r="H5929"/>
  <c r="J5929" s="1"/>
  <c r="H5928"/>
  <c r="J5928" s="1"/>
  <c r="H5927"/>
  <c r="J5927" s="1"/>
  <c r="H5926"/>
  <c r="H5925"/>
  <c r="H5924"/>
  <c r="J5924" s="1"/>
  <c r="H5923"/>
  <c r="J5923" s="1"/>
  <c r="H5922"/>
  <c r="H5921"/>
  <c r="H5920"/>
  <c r="J5920" s="1"/>
  <c r="H5919"/>
  <c r="H5918"/>
  <c r="J5918" s="1"/>
  <c r="H5917"/>
  <c r="H5916"/>
  <c r="J5916" s="1"/>
  <c r="H5915"/>
  <c r="H5914"/>
  <c r="H5913"/>
  <c r="J5913" s="1"/>
  <c r="H5912"/>
  <c r="J5912" s="1"/>
  <c r="H5911"/>
  <c r="J5911" s="1"/>
  <c r="H5910"/>
  <c r="H5909"/>
  <c r="H5908"/>
  <c r="H5907"/>
  <c r="J5907" s="1"/>
  <c r="H5906"/>
  <c r="J5906" s="1"/>
  <c r="H5905"/>
  <c r="H5904"/>
  <c r="J5904" s="1"/>
  <c r="H5903"/>
  <c r="J5903" s="1"/>
  <c r="H5902"/>
  <c r="H5901"/>
  <c r="H5900"/>
  <c r="H5899"/>
  <c r="H5898"/>
  <c r="H5897"/>
  <c r="J5897" s="1"/>
  <c r="H5896"/>
  <c r="J5896" s="1"/>
  <c r="H5895"/>
  <c r="J5895" s="1"/>
  <c r="H5894"/>
  <c r="H5893"/>
  <c r="H5892"/>
  <c r="J5892" s="1"/>
  <c r="H5891"/>
  <c r="J5891" s="1"/>
  <c r="H5890"/>
  <c r="J5890" s="1"/>
  <c r="H5889"/>
  <c r="H5888"/>
  <c r="J5888" s="1"/>
  <c r="H5887"/>
  <c r="H5886"/>
  <c r="J5886" s="1"/>
  <c r="H5885"/>
  <c r="H5884"/>
  <c r="H5883"/>
  <c r="J5883" s="1"/>
  <c r="H5882"/>
  <c r="H5881"/>
  <c r="H5880"/>
  <c r="J5880" s="1"/>
  <c r="H5879"/>
  <c r="J5879" s="1"/>
  <c r="H5878"/>
  <c r="H5877"/>
  <c r="H5876"/>
  <c r="J5876" s="1"/>
  <c r="H5875"/>
  <c r="H5874"/>
  <c r="J5874" s="1"/>
  <c r="H5873"/>
  <c r="H5872"/>
  <c r="J5872" s="1"/>
  <c r="H5871"/>
  <c r="H5870"/>
  <c r="J5870" s="1"/>
  <c r="H5869"/>
  <c r="H5868"/>
  <c r="J5868" s="1"/>
  <c r="H5867"/>
  <c r="J5867" s="1"/>
  <c r="H5866"/>
  <c r="H5865"/>
  <c r="J5865" s="1"/>
  <c r="H5864"/>
  <c r="J5864" s="1"/>
  <c r="H5863"/>
  <c r="J5863" s="1"/>
  <c r="H5862"/>
  <c r="H5861"/>
  <c r="H5860"/>
  <c r="J5860" s="1"/>
  <c r="H5859"/>
  <c r="J5859" s="1"/>
  <c r="H5858"/>
  <c r="H5857"/>
  <c r="H5856"/>
  <c r="J5856" s="1"/>
  <c r="H5855"/>
  <c r="J5855" s="1"/>
  <c r="H5854"/>
  <c r="J5854" s="1"/>
  <c r="H5853"/>
  <c r="H5852"/>
  <c r="J5852" s="1"/>
  <c r="H5851"/>
  <c r="H5850"/>
  <c r="H5849"/>
  <c r="J5849" s="1"/>
  <c r="H5848"/>
  <c r="J5848" s="1"/>
  <c r="H5847"/>
  <c r="J5847" s="1"/>
  <c r="H5846"/>
  <c r="H5845"/>
  <c r="H5844"/>
  <c r="J5844" s="1"/>
  <c r="H5843"/>
  <c r="J5843" s="1"/>
  <c r="H5842"/>
  <c r="J5842" s="1"/>
  <c r="H5841"/>
  <c r="H5840"/>
  <c r="J5840" s="1"/>
  <c r="H5839"/>
  <c r="H5838"/>
  <c r="H5837"/>
  <c r="H5836"/>
  <c r="H5835"/>
  <c r="H5834"/>
  <c r="H5833"/>
  <c r="J5833" s="1"/>
  <c r="H5832"/>
  <c r="J5832" s="1"/>
  <c r="H5831"/>
  <c r="J5831" s="1"/>
  <c r="H5830"/>
  <c r="H5829"/>
  <c r="H5828"/>
  <c r="J5828" s="1"/>
  <c r="H5827"/>
  <c r="J5827" s="1"/>
  <c r="H5826"/>
  <c r="J5826" s="1"/>
  <c r="H5825"/>
  <c r="H5824"/>
  <c r="J5824" s="1"/>
  <c r="H5823"/>
  <c r="H5822"/>
  <c r="J5822" s="1"/>
  <c r="H5821"/>
  <c r="H5820"/>
  <c r="J5820" s="1"/>
  <c r="H5819"/>
  <c r="J5819" s="1"/>
  <c r="H5818"/>
  <c r="H5817"/>
  <c r="H5816"/>
  <c r="J5816" s="1"/>
  <c r="H5815"/>
  <c r="J5815" s="1"/>
  <c r="H5814"/>
  <c r="H5813"/>
  <c r="H5812"/>
  <c r="H5811"/>
  <c r="H5810"/>
  <c r="J5810" s="1"/>
  <c r="H5809"/>
  <c r="H5808"/>
  <c r="J5808" s="1"/>
  <c r="H5807"/>
  <c r="J5807" s="1"/>
  <c r="H5806"/>
  <c r="J5806" s="1"/>
  <c r="H5805"/>
  <c r="H5804"/>
  <c r="J5804" s="1"/>
  <c r="H5803"/>
  <c r="H5802"/>
  <c r="H5801"/>
  <c r="J5801" s="1"/>
  <c r="H5800"/>
  <c r="J5800" s="1"/>
  <c r="H5799"/>
  <c r="J5799" s="1"/>
  <c r="H5798"/>
  <c r="H5797"/>
  <c r="H5796"/>
  <c r="J5796" s="1"/>
  <c r="H5795"/>
  <c r="J5795" s="1"/>
  <c r="H5794"/>
  <c r="H5793"/>
  <c r="H5792"/>
  <c r="J5792" s="1"/>
  <c r="H5791"/>
  <c r="H5790"/>
  <c r="J5790" s="1"/>
  <c r="H5789"/>
  <c r="H5788"/>
  <c r="J5788" s="1"/>
  <c r="H5787"/>
  <c r="J5787" s="1"/>
  <c r="H5786"/>
  <c r="H5785"/>
  <c r="J5785" s="1"/>
  <c r="H5784"/>
  <c r="H5783"/>
  <c r="J5783" s="1"/>
  <c r="H5782"/>
  <c r="H5781"/>
  <c r="H5780"/>
  <c r="J5780" s="1"/>
  <c r="H5779"/>
  <c r="H5778"/>
  <c r="J5778" s="1"/>
  <c r="H5777"/>
  <c r="H5776"/>
  <c r="J5776" s="1"/>
  <c r="H5775"/>
  <c r="J5775" s="1"/>
  <c r="H5774"/>
  <c r="H5773"/>
  <c r="H5772"/>
  <c r="H5771"/>
  <c r="H5770"/>
  <c r="H5769"/>
  <c r="J5769" s="1"/>
  <c r="H5768"/>
  <c r="J5768" s="1"/>
  <c r="H5767"/>
  <c r="J5767" s="1"/>
  <c r="H5766"/>
  <c r="H5765"/>
  <c r="H5764"/>
  <c r="J5764" s="1"/>
  <c r="H5763"/>
  <c r="J5763" s="1"/>
  <c r="H5762"/>
  <c r="J5762" s="1"/>
  <c r="H5761"/>
  <c r="H5760"/>
  <c r="J5760" s="1"/>
  <c r="H5759"/>
  <c r="H5758"/>
  <c r="J5758" s="1"/>
  <c r="H5757"/>
  <c r="H5756"/>
  <c r="J5756" s="1"/>
  <c r="H5755"/>
  <c r="H5754"/>
  <c r="H5753"/>
  <c r="H5752"/>
  <c r="J5752" s="1"/>
  <c r="H5751"/>
  <c r="J5751" s="1"/>
  <c r="H5750"/>
  <c r="H5749"/>
  <c r="H5748"/>
  <c r="J5748" s="1"/>
  <c r="H5747"/>
  <c r="J5747" s="1"/>
  <c r="H5746"/>
  <c r="J5746" s="1"/>
  <c r="H5745"/>
  <c r="H5744"/>
  <c r="J5744" s="1"/>
  <c r="H5743"/>
  <c r="H5742"/>
  <c r="J5742" s="1"/>
  <c r="H5741"/>
  <c r="H5740"/>
  <c r="J5740" s="1"/>
  <c r="H5739"/>
  <c r="H5738"/>
  <c r="H5737"/>
  <c r="J5737" s="1"/>
  <c r="H5736"/>
  <c r="J5736" s="1"/>
  <c r="H5735"/>
  <c r="H5734"/>
  <c r="H5733"/>
  <c r="H5732"/>
  <c r="J5732" s="1"/>
  <c r="H5731"/>
  <c r="J5731" s="1"/>
  <c r="H5730"/>
  <c r="H5729"/>
  <c r="H5728"/>
  <c r="H5727"/>
  <c r="H5726"/>
  <c r="J5726" s="1"/>
  <c r="H5725"/>
  <c r="H5724"/>
  <c r="J5724" s="1"/>
  <c r="H5723"/>
  <c r="J5723" s="1"/>
  <c r="H5722"/>
  <c r="H5721"/>
  <c r="J5721" s="1"/>
  <c r="H5720"/>
  <c r="J5720" s="1"/>
  <c r="H5719"/>
  <c r="J5719" s="1"/>
  <c r="H5718"/>
  <c r="H5717"/>
  <c r="H5716"/>
  <c r="H5715"/>
  <c r="J5715" s="1"/>
  <c r="H5714"/>
  <c r="J5714" s="1"/>
  <c r="H5713"/>
  <c r="H5712"/>
  <c r="J5712" s="1"/>
  <c r="H5711"/>
  <c r="J5711" s="1"/>
  <c r="H5710"/>
  <c r="H5709"/>
  <c r="H5708"/>
  <c r="J5708" s="1"/>
  <c r="H5707"/>
  <c r="H5706"/>
  <c r="H5705"/>
  <c r="J5705" s="1"/>
  <c r="H5704"/>
  <c r="H5703"/>
  <c r="J5703" s="1"/>
  <c r="H5702"/>
  <c r="H5701"/>
  <c r="H5700"/>
  <c r="J5700" s="1"/>
  <c r="H5699"/>
  <c r="J5699" s="1"/>
  <c r="H5698"/>
  <c r="J5698" s="1"/>
  <c r="H5697"/>
  <c r="H5696"/>
  <c r="J5696" s="1"/>
  <c r="H5695"/>
  <c r="H5694"/>
  <c r="J5694" s="1"/>
  <c r="H5693"/>
  <c r="H5692"/>
  <c r="J5692" s="1"/>
  <c r="H5691"/>
  <c r="H5690"/>
  <c r="H5689"/>
  <c r="H5688"/>
  <c r="J5688" s="1"/>
  <c r="H5687"/>
  <c r="J5687" s="1"/>
  <c r="H5686"/>
  <c r="H5685"/>
  <c r="H5684"/>
  <c r="J5684" s="1"/>
  <c r="H5683"/>
  <c r="J5683" s="1"/>
  <c r="H5682"/>
  <c r="H5681"/>
  <c r="H5680"/>
  <c r="J5680" s="1"/>
  <c r="H5679"/>
  <c r="J5679" s="1"/>
  <c r="H5678"/>
  <c r="J5678" s="1"/>
  <c r="H5677"/>
  <c r="H5676"/>
  <c r="H5675"/>
  <c r="H5674"/>
  <c r="H5673"/>
  <c r="J5673" s="1"/>
  <c r="H5672"/>
  <c r="J5672" s="1"/>
  <c r="H5671"/>
  <c r="J5671" s="1"/>
  <c r="H5670"/>
  <c r="H5669"/>
  <c r="H5668"/>
  <c r="J5668" s="1"/>
  <c r="H5667"/>
  <c r="J5667" s="1"/>
  <c r="H5666"/>
  <c r="H5665"/>
  <c r="H5664"/>
  <c r="J5664" s="1"/>
  <c r="H5663"/>
  <c r="H5662"/>
  <c r="J5662" s="1"/>
  <c r="H5661"/>
  <c r="H5660"/>
  <c r="J5660" s="1"/>
  <c r="H5659"/>
  <c r="J5659" s="1"/>
  <c r="H5658"/>
  <c r="H5657"/>
  <c r="J5657" s="1"/>
  <c r="H5656"/>
  <c r="J5656" s="1"/>
  <c r="H5655"/>
  <c r="J5655" s="1"/>
  <c r="H5654"/>
  <c r="H5653"/>
  <c r="H5652"/>
  <c r="J5652" s="1"/>
  <c r="H5651"/>
  <c r="J5651" s="1"/>
  <c r="H5650"/>
  <c r="J5650" s="1"/>
  <c r="H5649"/>
  <c r="H5648"/>
  <c r="J5648" s="1"/>
  <c r="H5647"/>
  <c r="H5646"/>
  <c r="H5645"/>
  <c r="H5644"/>
  <c r="H5643"/>
  <c r="H5642"/>
  <c r="H5641"/>
  <c r="J5641" s="1"/>
  <c r="H5640"/>
  <c r="H5639"/>
  <c r="H5638"/>
  <c r="H5637"/>
  <c r="H5636"/>
  <c r="J5636" s="1"/>
  <c r="H5635"/>
  <c r="J5635" s="1"/>
  <c r="H5634"/>
  <c r="J5634" s="1"/>
  <c r="H5633"/>
  <c r="H5632"/>
  <c r="J5632" s="1"/>
  <c r="H5631"/>
  <c r="H5630"/>
  <c r="J5630" s="1"/>
  <c r="H5629"/>
  <c r="H5628"/>
  <c r="J5628" s="1"/>
  <c r="H5627"/>
  <c r="J5627" s="1"/>
  <c r="H5626"/>
  <c r="H5625"/>
  <c r="H5624"/>
  <c r="J5624" s="1"/>
  <c r="H5623"/>
  <c r="J5623" s="1"/>
  <c r="H5622"/>
  <c r="H5621"/>
  <c r="H5620"/>
  <c r="H5619"/>
  <c r="H5618"/>
  <c r="J5618" s="1"/>
  <c r="H5617"/>
  <c r="H5616"/>
  <c r="J5616" s="1"/>
  <c r="H5615"/>
  <c r="J5615" s="1"/>
  <c r="H5614"/>
  <c r="J5614" s="1"/>
  <c r="H5613"/>
  <c r="H5612"/>
  <c r="J5612" s="1"/>
  <c r="H5611"/>
  <c r="H5610"/>
  <c r="H5609"/>
  <c r="J5609" s="1"/>
  <c r="H5608"/>
  <c r="J5608" s="1"/>
  <c r="H5607"/>
  <c r="H5606"/>
  <c r="H5605"/>
  <c r="H5604"/>
  <c r="J5604" s="1"/>
  <c r="H5603"/>
  <c r="J5603" s="1"/>
  <c r="H5602"/>
  <c r="H5601"/>
  <c r="H5600"/>
  <c r="J5600" s="1"/>
  <c r="H5599"/>
  <c r="H5598"/>
  <c r="J5598" s="1"/>
  <c r="H5597"/>
  <c r="H5596"/>
  <c r="H5595"/>
  <c r="H5594"/>
  <c r="H5593"/>
  <c r="J5593" s="1"/>
  <c r="H5592"/>
  <c r="J5592" s="1"/>
  <c r="H5591"/>
  <c r="J5591" s="1"/>
  <c r="H5590"/>
  <c r="H5589"/>
  <c r="H5588"/>
  <c r="J5588" s="1"/>
  <c r="H5587"/>
  <c r="J5587" s="1"/>
  <c r="H5586"/>
  <c r="J5586" s="1"/>
  <c r="H5585"/>
  <c r="H5584"/>
  <c r="J5584" s="1"/>
  <c r="H5583"/>
  <c r="J5583" s="1"/>
  <c r="H5582"/>
  <c r="H5581"/>
  <c r="H5580"/>
  <c r="H5579"/>
  <c r="H5578"/>
  <c r="H5577"/>
  <c r="J5577" s="1"/>
  <c r="H5576"/>
  <c r="J5576" s="1"/>
  <c r="H5575"/>
  <c r="J5575" s="1"/>
  <c r="H5574"/>
  <c r="H5573"/>
  <c r="H5572"/>
  <c r="J5572" s="1"/>
  <c r="H5571"/>
  <c r="J5571" s="1"/>
  <c r="H5570"/>
  <c r="H5569"/>
  <c r="H5568"/>
  <c r="J5568" s="1"/>
  <c r="H5567"/>
  <c r="H5566"/>
  <c r="J5566" s="1"/>
  <c r="H5565"/>
  <c r="H5564"/>
  <c r="J5564" s="1"/>
  <c r="H5563"/>
  <c r="J5563" s="1"/>
  <c r="H5562"/>
  <c r="H5561"/>
  <c r="H5560"/>
  <c r="J5560" s="1"/>
  <c r="H5559"/>
  <c r="J5559" s="1"/>
  <c r="H5558"/>
  <c r="H5557"/>
  <c r="H5556"/>
  <c r="H5555"/>
  <c r="J5555" s="1"/>
  <c r="H5554"/>
  <c r="J5554" s="1"/>
  <c r="H5553"/>
  <c r="H5552"/>
  <c r="J5552" s="1"/>
  <c r="H5551"/>
  <c r="H5550"/>
  <c r="J5550" s="1"/>
  <c r="H5549"/>
  <c r="H5548"/>
  <c r="J5548" s="1"/>
  <c r="H5547"/>
  <c r="H5546"/>
  <c r="H5545"/>
  <c r="J5545" s="1"/>
  <c r="H5544"/>
  <c r="H5543"/>
  <c r="J5543" s="1"/>
  <c r="H5542"/>
  <c r="H5541"/>
  <c r="H5540"/>
  <c r="J5540" s="1"/>
  <c r="H5539"/>
  <c r="J5539" s="1"/>
  <c r="H5538"/>
  <c r="H5537"/>
  <c r="H5536"/>
  <c r="J5536" s="1"/>
  <c r="H5535"/>
  <c r="H5534"/>
  <c r="J5534" s="1"/>
  <c r="H5533"/>
  <c r="H5532"/>
  <c r="J5532" s="1"/>
  <c r="H5531"/>
  <c r="J5531" s="1"/>
  <c r="H5530"/>
  <c r="H5529"/>
  <c r="J5529" s="1"/>
  <c r="H5528"/>
  <c r="J5528" s="1"/>
  <c r="H5527"/>
  <c r="J5527" s="1"/>
  <c r="H5526"/>
  <c r="H5525"/>
  <c r="H5524"/>
  <c r="J5524" s="1"/>
  <c r="H5523"/>
  <c r="H5522"/>
  <c r="J5522" s="1"/>
  <c r="H5521"/>
  <c r="H5520"/>
  <c r="J5520" s="1"/>
  <c r="H5519"/>
  <c r="J5519" s="1"/>
  <c r="H5518"/>
  <c r="H5517"/>
  <c r="H5516"/>
  <c r="H5515"/>
  <c r="J5515" s="1"/>
  <c r="H5514"/>
  <c r="H5513"/>
  <c r="J5513" s="1"/>
  <c r="H5512"/>
  <c r="J5512" s="1"/>
  <c r="H5511"/>
  <c r="H5510"/>
  <c r="H5509"/>
  <c r="H5508"/>
  <c r="J5508" s="1"/>
  <c r="H5507"/>
  <c r="H5506"/>
  <c r="J5506" s="1"/>
  <c r="H5505"/>
  <c r="H5504"/>
  <c r="J5504" s="1"/>
  <c r="H5503"/>
  <c r="J5503" s="1"/>
  <c r="H5502"/>
  <c r="J5502" s="1"/>
  <c r="H5501"/>
  <c r="H5500"/>
  <c r="J5500" s="1"/>
  <c r="H5499"/>
  <c r="J5499" s="1"/>
  <c r="H5498"/>
  <c r="H5497"/>
  <c r="H5496"/>
  <c r="J5496" s="1"/>
  <c r="H5495"/>
  <c r="H5494"/>
  <c r="H5493"/>
  <c r="H5492"/>
  <c r="H5491"/>
  <c r="J5491" s="1"/>
  <c r="H5490"/>
  <c r="J5490" s="1"/>
  <c r="H5489"/>
  <c r="J5489" s="1"/>
  <c r="H5488"/>
  <c r="J5488" s="1"/>
  <c r="H5487"/>
  <c r="J5487" s="1"/>
  <c r="H5486"/>
  <c r="J5486" s="1"/>
  <c r="H5485"/>
  <c r="H5484"/>
  <c r="J5484" s="1"/>
  <c r="H5483"/>
  <c r="J5483" s="1"/>
  <c r="H5482"/>
  <c r="H5481"/>
  <c r="J5481" s="1"/>
  <c r="H5480"/>
  <c r="J5480" s="1"/>
  <c r="H5479"/>
  <c r="H5478"/>
  <c r="H5477"/>
  <c r="H5476"/>
  <c r="J5476" s="1"/>
  <c r="H5475"/>
  <c r="H5474"/>
  <c r="H5473"/>
  <c r="H5472"/>
  <c r="J5472" s="1"/>
  <c r="H5471"/>
  <c r="J5471" s="1"/>
  <c r="H5470"/>
  <c r="J5470" s="1"/>
  <c r="H5469"/>
  <c r="H5468"/>
  <c r="J5468" s="1"/>
  <c r="H5467"/>
  <c r="J5467" s="1"/>
  <c r="H5466"/>
  <c r="H5465"/>
  <c r="J5465" s="1"/>
  <c r="H5464"/>
  <c r="J5464" s="1"/>
  <c r="H5463"/>
  <c r="J5463" s="1"/>
  <c r="H5462"/>
  <c r="H5461"/>
  <c r="H5460"/>
  <c r="J5460" s="1"/>
  <c r="H5459"/>
  <c r="J5459" s="1"/>
  <c r="H5458"/>
  <c r="J5458" s="1"/>
  <c r="H5457"/>
  <c r="J5457" s="1"/>
  <c r="H5456"/>
  <c r="J5456" s="1"/>
  <c r="H5455"/>
  <c r="H5454"/>
  <c r="H5453"/>
  <c r="H5452"/>
  <c r="H5451"/>
  <c r="J5451" s="1"/>
  <c r="H5450"/>
  <c r="H5449"/>
  <c r="J5449" s="1"/>
  <c r="H5448"/>
  <c r="J5448" s="1"/>
  <c r="H5447"/>
  <c r="H5446"/>
  <c r="H5445"/>
  <c r="H5444"/>
  <c r="J5444" s="1"/>
  <c r="H5443"/>
  <c r="H5442"/>
  <c r="J5442" s="1"/>
  <c r="H5441"/>
  <c r="H5440"/>
  <c r="J5440" s="1"/>
  <c r="H5439"/>
  <c r="J5439" s="1"/>
  <c r="H5438"/>
  <c r="J5438" s="1"/>
  <c r="H5437"/>
  <c r="H5436"/>
  <c r="J5436" s="1"/>
  <c r="H5435"/>
  <c r="J5435" s="1"/>
  <c r="H5434"/>
  <c r="H5433"/>
  <c r="H5432"/>
  <c r="J5432" s="1"/>
  <c r="H5431"/>
  <c r="J5431" s="1"/>
  <c r="H5430"/>
  <c r="H5429"/>
  <c r="H5428"/>
  <c r="J5428" s="1"/>
  <c r="H5427"/>
  <c r="H5426"/>
  <c r="J5426" s="1"/>
  <c r="H5425"/>
  <c r="H5424"/>
  <c r="J5424" s="1"/>
  <c r="H5423"/>
  <c r="J5423" s="1"/>
  <c r="H5422"/>
  <c r="J5422" s="1"/>
  <c r="H5421"/>
  <c r="H5420"/>
  <c r="J5420" s="1"/>
  <c r="H5419"/>
  <c r="H5418"/>
  <c r="H5417"/>
  <c r="J5417" s="1"/>
  <c r="H5416"/>
  <c r="J5416" s="1"/>
  <c r="H5415"/>
  <c r="H5414"/>
  <c r="H5413"/>
  <c r="H5412"/>
  <c r="J5412" s="1"/>
  <c r="H5411"/>
  <c r="H5410"/>
  <c r="H5409"/>
  <c r="H5408"/>
  <c r="J5408" s="1"/>
  <c r="H5407"/>
  <c r="J5407" s="1"/>
  <c r="H5406"/>
  <c r="J5406" s="1"/>
  <c r="H5405"/>
  <c r="H5404"/>
  <c r="J5404" s="1"/>
  <c r="H5403"/>
  <c r="J5403" s="1"/>
  <c r="H5402"/>
  <c r="H5401"/>
  <c r="J5401" s="1"/>
  <c r="H5400"/>
  <c r="J5400" s="1"/>
  <c r="H5399"/>
  <c r="H5398"/>
  <c r="H5397"/>
  <c r="H5396"/>
  <c r="J5396" s="1"/>
  <c r="H5395"/>
  <c r="J5395" s="1"/>
  <c r="H5394"/>
  <c r="J5394" s="1"/>
  <c r="H5393"/>
  <c r="H5392"/>
  <c r="J5392" s="1"/>
  <c r="H5391"/>
  <c r="J5391" s="1"/>
  <c r="H5390"/>
  <c r="H5389"/>
  <c r="H5388"/>
  <c r="H5387"/>
  <c r="H5386"/>
  <c r="H5385"/>
  <c r="J5385" s="1"/>
  <c r="H5384"/>
  <c r="J5384" s="1"/>
  <c r="H5383"/>
  <c r="H5382"/>
  <c r="H5381"/>
  <c r="H5380"/>
  <c r="J5380" s="1"/>
  <c r="H5379"/>
  <c r="H5378"/>
  <c r="J5378" s="1"/>
  <c r="H5377"/>
  <c r="H5376"/>
  <c r="J5376" s="1"/>
  <c r="H5375"/>
  <c r="J5375" s="1"/>
  <c r="H5374"/>
  <c r="J5374" s="1"/>
  <c r="H5373"/>
  <c r="H5372"/>
  <c r="J5372" s="1"/>
  <c r="H5371"/>
  <c r="J5371" s="1"/>
  <c r="H5370"/>
  <c r="H5369"/>
  <c r="H5368"/>
  <c r="J5368" s="1"/>
  <c r="H5367"/>
  <c r="J5367" s="1"/>
  <c r="H5366"/>
  <c r="H5365"/>
  <c r="H5364"/>
  <c r="J5364" s="1"/>
  <c r="H5363"/>
  <c r="J5363" s="1"/>
  <c r="H5362"/>
  <c r="J5362" s="1"/>
  <c r="H5361"/>
  <c r="H5360"/>
  <c r="J5360" s="1"/>
  <c r="H5359"/>
  <c r="H5358"/>
  <c r="J5358" s="1"/>
  <c r="H5357"/>
  <c r="H5356"/>
  <c r="J5356" s="1"/>
  <c r="H5355"/>
  <c r="J5355" s="1"/>
  <c r="H5354"/>
  <c r="H5353"/>
  <c r="J5353" s="1"/>
  <c r="H5352"/>
  <c r="J5352" s="1"/>
  <c r="H5351"/>
  <c r="H5350"/>
  <c r="H5349"/>
  <c r="H5348"/>
  <c r="H5347"/>
  <c r="H5346"/>
  <c r="H5345"/>
  <c r="J5345" s="1"/>
  <c r="H5344"/>
  <c r="J5344" s="1"/>
  <c r="H5343"/>
  <c r="J5343" s="1"/>
  <c r="H5342"/>
  <c r="J5342" s="1"/>
  <c r="H5341"/>
  <c r="H5340"/>
  <c r="J5340" s="1"/>
  <c r="H5339"/>
  <c r="J5339" s="1"/>
  <c r="H5338"/>
  <c r="H5337"/>
  <c r="J5337" s="1"/>
  <c r="H5336"/>
  <c r="J5336" s="1"/>
  <c r="H5335"/>
  <c r="J5335" s="1"/>
  <c r="H5334"/>
  <c r="H5333"/>
  <c r="H5332"/>
  <c r="J5332" s="1"/>
  <c r="H5331"/>
  <c r="H5330"/>
  <c r="H5329"/>
  <c r="H5328"/>
  <c r="J5328" s="1"/>
  <c r="H5327"/>
  <c r="J5327" s="1"/>
  <c r="H5326"/>
  <c r="H5325"/>
  <c r="H5324"/>
  <c r="H5323"/>
  <c r="J5323" s="1"/>
  <c r="H5322"/>
  <c r="H5321"/>
  <c r="J5321" s="1"/>
  <c r="H5320"/>
  <c r="J5320" s="1"/>
  <c r="H5319"/>
  <c r="H5318"/>
  <c r="H5317"/>
  <c r="H5316"/>
  <c r="J5316" s="1"/>
  <c r="H5315"/>
  <c r="J5315" s="1"/>
  <c r="H5314"/>
  <c r="J5314" s="1"/>
  <c r="H5313"/>
  <c r="H5312"/>
  <c r="J5312" s="1"/>
  <c r="H5311"/>
  <c r="H5310"/>
  <c r="J5310" s="1"/>
  <c r="H5309"/>
  <c r="H5308"/>
  <c r="J5308" s="1"/>
  <c r="H5307"/>
  <c r="J5307" s="1"/>
  <c r="H5306"/>
  <c r="H5305"/>
  <c r="J5305" s="1"/>
  <c r="H5304"/>
  <c r="J5304" s="1"/>
  <c r="H5303"/>
  <c r="J5303" s="1"/>
  <c r="H5302"/>
  <c r="H5301"/>
  <c r="H5300"/>
  <c r="J5300" s="1"/>
  <c r="H5299"/>
  <c r="H5298"/>
  <c r="J5298" s="1"/>
  <c r="H5297"/>
  <c r="H5296"/>
  <c r="J5296" s="1"/>
  <c r="H5295"/>
  <c r="J5295" s="1"/>
  <c r="H5294"/>
  <c r="J5294" s="1"/>
  <c r="H5293"/>
  <c r="H5292"/>
  <c r="J5292" s="1"/>
  <c r="H5291"/>
  <c r="H5290"/>
  <c r="H5289"/>
  <c r="J5289" s="1"/>
  <c r="H5288"/>
  <c r="J5288" s="1"/>
  <c r="H5287"/>
  <c r="H5286"/>
  <c r="H5285"/>
  <c r="H5284"/>
  <c r="J5284" s="1"/>
  <c r="H5283"/>
  <c r="H5282"/>
  <c r="H5281"/>
  <c r="H5280"/>
  <c r="J5280" s="1"/>
  <c r="H5279"/>
  <c r="J5279" s="1"/>
  <c r="H5278"/>
  <c r="J5278" s="1"/>
  <c r="H5277"/>
  <c r="H5276"/>
  <c r="J5276" s="1"/>
  <c r="H5275"/>
  <c r="J5275" s="1"/>
  <c r="H5274"/>
  <c r="H5273"/>
  <c r="J5273" s="1"/>
  <c r="H5272"/>
  <c r="H5271"/>
  <c r="J5271" s="1"/>
  <c r="H5270"/>
  <c r="H5269"/>
  <c r="H5268"/>
  <c r="J5268" s="1"/>
  <c r="H5267"/>
  <c r="H5266"/>
  <c r="J5266" s="1"/>
  <c r="H5265"/>
  <c r="J5265" s="1"/>
  <c r="H5264"/>
  <c r="J5264" s="1"/>
  <c r="H5263"/>
  <c r="H5262"/>
  <c r="H5261"/>
  <c r="H5260"/>
  <c r="H5259"/>
  <c r="J5259" s="1"/>
  <c r="H5258"/>
  <c r="H5257"/>
  <c r="J5257" s="1"/>
  <c r="H5256"/>
  <c r="J5256" s="1"/>
  <c r="H5255"/>
  <c r="H5254"/>
  <c r="H5253"/>
  <c r="H5252"/>
  <c r="J5252" s="1"/>
  <c r="H5251"/>
  <c r="J5251" s="1"/>
  <c r="H5250"/>
  <c r="J5250" s="1"/>
  <c r="H5249"/>
  <c r="H5248"/>
  <c r="J5248" s="1"/>
  <c r="H5247"/>
  <c r="H5246"/>
  <c r="J5246" s="1"/>
  <c r="H5245"/>
  <c r="H5244"/>
  <c r="H5243"/>
  <c r="H5242"/>
  <c r="H5241"/>
  <c r="H5240"/>
  <c r="J5240" s="1"/>
  <c r="H5239"/>
  <c r="J5239" s="1"/>
  <c r="H5238"/>
  <c r="H5237"/>
  <c r="H5236"/>
  <c r="J5236" s="1"/>
  <c r="H5235"/>
  <c r="J5235" s="1"/>
  <c r="H5234"/>
  <c r="H5233"/>
  <c r="H5232"/>
  <c r="J5232" s="1"/>
  <c r="H5231"/>
  <c r="H5230"/>
  <c r="J5230" s="1"/>
  <c r="H5229"/>
  <c r="H5228"/>
  <c r="J5228" s="1"/>
  <c r="H5227"/>
  <c r="H5226"/>
  <c r="H5225"/>
  <c r="J5225" s="1"/>
  <c r="H5224"/>
  <c r="J5224" s="1"/>
  <c r="H5223"/>
  <c r="J5223" s="1"/>
  <c r="H5222"/>
  <c r="H5221"/>
  <c r="H5220"/>
  <c r="J5220" s="1"/>
  <c r="H5219"/>
  <c r="J5219" s="1"/>
  <c r="H5218"/>
  <c r="H5217"/>
  <c r="H5216"/>
  <c r="J5216" s="1"/>
  <c r="H5215"/>
  <c r="H5214"/>
  <c r="J5214" s="1"/>
  <c r="H5213"/>
  <c r="H5212"/>
  <c r="J5212" s="1"/>
  <c r="H5211"/>
  <c r="H5210"/>
  <c r="H5209"/>
  <c r="J5209" s="1"/>
  <c r="H5208"/>
  <c r="J5208" s="1"/>
  <c r="H5207"/>
  <c r="J5207" s="1"/>
  <c r="H5206"/>
  <c r="H5205"/>
  <c r="H5204"/>
  <c r="J5204" s="1"/>
  <c r="H5203"/>
  <c r="J5203" s="1"/>
  <c r="H5202"/>
  <c r="J5202" s="1"/>
  <c r="H5201"/>
  <c r="H5200"/>
  <c r="J5200" s="1"/>
  <c r="H5199"/>
  <c r="H5198"/>
  <c r="H5197"/>
  <c r="H5196"/>
  <c r="H5195"/>
  <c r="H5194"/>
  <c r="H5193"/>
  <c r="J5193" s="1"/>
  <c r="H5192"/>
  <c r="J5192" s="1"/>
  <c r="H5191"/>
  <c r="H5190"/>
  <c r="H5189"/>
  <c r="H5188"/>
  <c r="J5188" s="1"/>
  <c r="H5187"/>
  <c r="H5186"/>
  <c r="J5186" s="1"/>
  <c r="H5185"/>
  <c r="H5184"/>
  <c r="J5184" s="1"/>
  <c r="H5183"/>
  <c r="J5183" s="1"/>
  <c r="H5182"/>
  <c r="J5182" s="1"/>
  <c r="H5181"/>
  <c r="H5180"/>
  <c r="J5180" s="1"/>
  <c r="H5179"/>
  <c r="J5179" s="1"/>
  <c r="H5178"/>
  <c r="H5177"/>
  <c r="H5176"/>
  <c r="J5176" s="1"/>
  <c r="H5175"/>
  <c r="J5175" s="1"/>
  <c r="H5174"/>
  <c r="H5173"/>
  <c r="H5172"/>
  <c r="J5172" s="1"/>
  <c r="H5171"/>
  <c r="H5170"/>
  <c r="J5170" s="1"/>
  <c r="H5169"/>
  <c r="H5168"/>
  <c r="J5168" s="1"/>
  <c r="H5167"/>
  <c r="J5167" s="1"/>
  <c r="H5166"/>
  <c r="J5166" s="1"/>
  <c r="H5165"/>
  <c r="H5164"/>
  <c r="J5164" s="1"/>
  <c r="H5163"/>
  <c r="H5162"/>
  <c r="H5161"/>
  <c r="J5161" s="1"/>
  <c r="H5160"/>
  <c r="J5160" s="1"/>
  <c r="H5159"/>
  <c r="H5158"/>
  <c r="H5157"/>
  <c r="H5156"/>
  <c r="J5156" s="1"/>
  <c r="H5155"/>
  <c r="H5154"/>
  <c r="H5153"/>
  <c r="J5153" s="1"/>
  <c r="H5152"/>
  <c r="J5152" s="1"/>
  <c r="H5151"/>
  <c r="J5151" s="1"/>
  <c r="H5150"/>
  <c r="J5150" s="1"/>
  <c r="H5149"/>
  <c r="H5148"/>
  <c r="J5148" s="1"/>
  <c r="H5147"/>
  <c r="J5147" s="1"/>
  <c r="H5146"/>
  <c r="H5145"/>
  <c r="J5145" s="1"/>
  <c r="H5144"/>
  <c r="J5144" s="1"/>
  <c r="H5143"/>
  <c r="J5143" s="1"/>
  <c r="H5142"/>
  <c r="H5141"/>
  <c r="H5140"/>
  <c r="J5140" s="1"/>
  <c r="H5139"/>
  <c r="H5138"/>
  <c r="J5138" s="1"/>
  <c r="H5137"/>
  <c r="H5136"/>
  <c r="J5136" s="1"/>
  <c r="H5135"/>
  <c r="J5135" s="1"/>
  <c r="H5134"/>
  <c r="H5133"/>
  <c r="H5132"/>
  <c r="J5132" s="1"/>
  <c r="H5131"/>
  <c r="J5131" s="1"/>
  <c r="H5130"/>
  <c r="H5129"/>
  <c r="J5129" s="1"/>
  <c r="H5128"/>
  <c r="H5127"/>
  <c r="H5126"/>
  <c r="H5125"/>
  <c r="H5124"/>
  <c r="J5124" s="1"/>
  <c r="H5123"/>
  <c r="H5122"/>
  <c r="J5122" s="1"/>
  <c r="H5121"/>
  <c r="H5120"/>
  <c r="J5120" s="1"/>
  <c r="H5119"/>
  <c r="J5119" s="1"/>
  <c r="H5118"/>
  <c r="J5118" s="1"/>
  <c r="H5117"/>
  <c r="H5116"/>
  <c r="J5116" s="1"/>
  <c r="H5115"/>
  <c r="J5115" s="1"/>
  <c r="H5114"/>
  <c r="H5113"/>
  <c r="J5113" s="1"/>
  <c r="H5112"/>
  <c r="J5112" s="1"/>
  <c r="H5111"/>
  <c r="J5111" s="1"/>
  <c r="H5110"/>
  <c r="H5109"/>
  <c r="H5108"/>
  <c r="J5108" s="1"/>
  <c r="H5107"/>
  <c r="H5106"/>
  <c r="J5106" s="1"/>
  <c r="H5105"/>
  <c r="H5104"/>
  <c r="J5104" s="1"/>
  <c r="H5103"/>
  <c r="J5103" s="1"/>
  <c r="H5102"/>
  <c r="J5102" s="1"/>
  <c r="H5101"/>
  <c r="H5100"/>
  <c r="J5100" s="1"/>
  <c r="H5099"/>
  <c r="H5098"/>
  <c r="H5097"/>
  <c r="J5097" s="1"/>
  <c r="H5096"/>
  <c r="J5096" s="1"/>
  <c r="H5095"/>
  <c r="H5094"/>
  <c r="H5093"/>
  <c r="H5092"/>
  <c r="J5092" s="1"/>
  <c r="H5091"/>
  <c r="H5090"/>
  <c r="H5089"/>
  <c r="H5088"/>
  <c r="J5088" s="1"/>
  <c r="H5087"/>
  <c r="J5087" s="1"/>
  <c r="H5086"/>
  <c r="J5086" s="1"/>
  <c r="H5085"/>
  <c r="H5084"/>
  <c r="J5084" s="1"/>
  <c r="H5083"/>
  <c r="J5083" s="1"/>
  <c r="H5082"/>
  <c r="H5081"/>
  <c r="J5081" s="1"/>
  <c r="H5080"/>
  <c r="J5080" s="1"/>
  <c r="H5079"/>
  <c r="J5079" s="1"/>
  <c r="H5078"/>
  <c r="H5077"/>
  <c r="H5076"/>
  <c r="J5076" s="1"/>
  <c r="H5075"/>
  <c r="H5074"/>
  <c r="J5074" s="1"/>
  <c r="H5073"/>
  <c r="H5072"/>
  <c r="J5072" s="1"/>
  <c r="H5071"/>
  <c r="J5071" s="1"/>
  <c r="H5070"/>
  <c r="H5069"/>
  <c r="H5068"/>
  <c r="H5067"/>
  <c r="J5067" s="1"/>
  <c r="H5066"/>
  <c r="H5065"/>
  <c r="J5065" s="1"/>
  <c r="H5064"/>
  <c r="J5064" s="1"/>
  <c r="H5063"/>
  <c r="H5062"/>
  <c r="H5061"/>
  <c r="H5060"/>
  <c r="J5060" s="1"/>
  <c r="H5059"/>
  <c r="H5058"/>
  <c r="J5058" s="1"/>
  <c r="H5057"/>
  <c r="H5056"/>
  <c r="J5056" s="1"/>
  <c r="H5055"/>
  <c r="J5055" s="1"/>
  <c r="H5054"/>
  <c r="J5054" s="1"/>
  <c r="H5053"/>
  <c r="H5052"/>
  <c r="J5052" s="1"/>
  <c r="H5051"/>
  <c r="J5051" s="1"/>
  <c r="H5050"/>
  <c r="H5049"/>
  <c r="H5048"/>
  <c r="J5048" s="1"/>
  <c r="H5047"/>
  <c r="J5047" s="1"/>
  <c r="H5046"/>
  <c r="H5045"/>
  <c r="H5044"/>
  <c r="J5044" s="1"/>
  <c r="H5043"/>
  <c r="H5042"/>
  <c r="J5042" s="1"/>
  <c r="H5041"/>
  <c r="J5041" s="1"/>
  <c r="H5040"/>
  <c r="J5040" s="1"/>
  <c r="H5039"/>
  <c r="H5038"/>
  <c r="J5038" s="1"/>
  <c r="H5037"/>
  <c r="H5036"/>
  <c r="J5036" s="1"/>
  <c r="H5035"/>
  <c r="H5034"/>
  <c r="H5033"/>
  <c r="J5033" s="1"/>
  <c r="H5032"/>
  <c r="J5032" s="1"/>
  <c r="H5031"/>
  <c r="H5030"/>
  <c r="H5029"/>
  <c r="H5028"/>
  <c r="J5028" s="1"/>
  <c r="H5027"/>
  <c r="H5026"/>
  <c r="H5025"/>
  <c r="H5024"/>
  <c r="J5024" s="1"/>
  <c r="H5023"/>
  <c r="J5023" s="1"/>
  <c r="H5022"/>
  <c r="J5022" s="1"/>
  <c r="H5021"/>
  <c r="H5020"/>
  <c r="J5020" s="1"/>
  <c r="H5019"/>
  <c r="J5019" s="1"/>
  <c r="H5018"/>
  <c r="H5017"/>
  <c r="J5017" s="1"/>
  <c r="H5016"/>
  <c r="J5016" s="1"/>
  <c r="H5015"/>
  <c r="H5014"/>
  <c r="H5013"/>
  <c r="H5012"/>
  <c r="J5012" s="1"/>
  <c r="H5011"/>
  <c r="H5010"/>
  <c r="J5010" s="1"/>
  <c r="H5009"/>
  <c r="H5008"/>
  <c r="J5008" s="1"/>
  <c r="H5007"/>
  <c r="J5007" s="1"/>
  <c r="H5006"/>
  <c r="H5005"/>
  <c r="H5004"/>
  <c r="H5003"/>
  <c r="H5002"/>
  <c r="H5001"/>
  <c r="J5001" s="1"/>
  <c r="H5000"/>
  <c r="J5000" s="1"/>
  <c r="H4999"/>
  <c r="H4998"/>
  <c r="H4997"/>
  <c r="H4996"/>
  <c r="J4996" s="1"/>
  <c r="H4995"/>
  <c r="H4994"/>
  <c r="J4994" s="1"/>
  <c r="H4993"/>
  <c r="H4992"/>
  <c r="J4992" s="1"/>
  <c r="H4991"/>
  <c r="J4991" s="1"/>
  <c r="H4990"/>
  <c r="J4990" s="1"/>
  <c r="H4989"/>
  <c r="H4988"/>
  <c r="J4988" s="1"/>
  <c r="H4987"/>
  <c r="J4987" s="1"/>
  <c r="H4986"/>
  <c r="H4985"/>
  <c r="H4984"/>
  <c r="J4984" s="1"/>
  <c r="H4983"/>
  <c r="H4982"/>
  <c r="H4981"/>
  <c r="H4980"/>
  <c r="J4980" s="1"/>
  <c r="H4979"/>
  <c r="H4978"/>
  <c r="J4978" s="1"/>
  <c r="H4977"/>
  <c r="H4976"/>
  <c r="J4976" s="1"/>
  <c r="H4975"/>
  <c r="J4975" s="1"/>
  <c r="H4974"/>
  <c r="J4974" s="1"/>
  <c r="H4973"/>
  <c r="H4972"/>
  <c r="J4972" s="1"/>
  <c r="H4971"/>
  <c r="H4970"/>
  <c r="H4969"/>
  <c r="J4969" s="1"/>
  <c r="H4968"/>
  <c r="J4968" s="1"/>
  <c r="H4967"/>
  <c r="H4966"/>
  <c r="H4965"/>
  <c r="H4964"/>
  <c r="J4964" s="1"/>
  <c r="H4963"/>
  <c r="H4962"/>
  <c r="H4961"/>
  <c r="H4960"/>
  <c r="J4960" s="1"/>
  <c r="H4959"/>
  <c r="J4959" s="1"/>
  <c r="H4958"/>
  <c r="J4958" s="1"/>
  <c r="H4957"/>
  <c r="H4956"/>
  <c r="J4956" s="1"/>
  <c r="H4955"/>
  <c r="J4955" s="1"/>
  <c r="H4954"/>
  <c r="H4953"/>
  <c r="J4953" s="1"/>
  <c r="H4952"/>
  <c r="J4952" s="1"/>
  <c r="H4951"/>
  <c r="H4950"/>
  <c r="H4949"/>
  <c r="H4948"/>
  <c r="J4948" s="1"/>
  <c r="H4947"/>
  <c r="J4947" s="1"/>
  <c r="H4946"/>
  <c r="J4946" s="1"/>
  <c r="H4945"/>
  <c r="H4944"/>
  <c r="J4944" s="1"/>
  <c r="H4943"/>
  <c r="H4942"/>
  <c r="H4941"/>
  <c r="H4940"/>
  <c r="H4939"/>
  <c r="J4939" s="1"/>
  <c r="H4938"/>
  <c r="H4937"/>
  <c r="J4937" s="1"/>
  <c r="H4936"/>
  <c r="J4936" s="1"/>
  <c r="H4935"/>
  <c r="H4934"/>
  <c r="H4933"/>
  <c r="H4932"/>
  <c r="J4932" s="1"/>
  <c r="H4931"/>
  <c r="H4930"/>
  <c r="J4930" s="1"/>
  <c r="H4929"/>
  <c r="H4928"/>
  <c r="J4928" s="1"/>
  <c r="H4927"/>
  <c r="J4927" s="1"/>
  <c r="H4926"/>
  <c r="J4926" s="1"/>
  <c r="H4925"/>
  <c r="H4924"/>
  <c r="J4924" s="1"/>
  <c r="H4923"/>
  <c r="J4923" s="1"/>
  <c r="H4922"/>
  <c r="H4921"/>
  <c r="H4920"/>
  <c r="J4920" s="1"/>
  <c r="H4919"/>
  <c r="J4919" s="1"/>
  <c r="H4918"/>
  <c r="H4917"/>
  <c r="H4916"/>
  <c r="J4916" s="1"/>
  <c r="H4915"/>
  <c r="H4914"/>
  <c r="J4914" s="1"/>
  <c r="H4913"/>
  <c r="H4912"/>
  <c r="J4912" s="1"/>
  <c r="H4911"/>
  <c r="H4910"/>
  <c r="J4910" s="1"/>
  <c r="H4909"/>
  <c r="H4908"/>
  <c r="J4908" s="1"/>
  <c r="H4907"/>
  <c r="J4907" s="1"/>
  <c r="H4906"/>
  <c r="H4905"/>
  <c r="J4905" s="1"/>
  <c r="H4904"/>
  <c r="J4904" s="1"/>
  <c r="H4903"/>
  <c r="H4902"/>
  <c r="H4901"/>
  <c r="H4900"/>
  <c r="J4900" s="1"/>
  <c r="H4899"/>
  <c r="H4898"/>
  <c r="H4897"/>
  <c r="H4896"/>
  <c r="J4896" s="1"/>
  <c r="H4895"/>
  <c r="J4895" s="1"/>
  <c r="H4894"/>
  <c r="J4894" s="1"/>
  <c r="H4893"/>
  <c r="H4892"/>
  <c r="J4892" s="1"/>
  <c r="H4891"/>
  <c r="J4891" s="1"/>
  <c r="H4890"/>
  <c r="H4889"/>
  <c r="J4889" s="1"/>
  <c r="H4888"/>
  <c r="J4888" s="1"/>
  <c r="H4887"/>
  <c r="J4887" s="1"/>
  <c r="H4886"/>
  <c r="H4885"/>
  <c r="H4884"/>
  <c r="J4884" s="1"/>
  <c r="H4883"/>
  <c r="H4882"/>
  <c r="J4882" s="1"/>
  <c r="H4881"/>
  <c r="H4880"/>
  <c r="J4880" s="1"/>
  <c r="H4879"/>
  <c r="J4879" s="1"/>
  <c r="H4878"/>
  <c r="H4877"/>
  <c r="H4876"/>
  <c r="H4875"/>
  <c r="H4874"/>
  <c r="H4873"/>
  <c r="J4873" s="1"/>
  <c r="H4872"/>
  <c r="J4872" s="1"/>
  <c r="H4871"/>
  <c r="H4870"/>
  <c r="H4869"/>
  <c r="H4868"/>
  <c r="J4868" s="1"/>
  <c r="H4867"/>
  <c r="H4866"/>
  <c r="J4866" s="1"/>
  <c r="H4865"/>
  <c r="H4864"/>
  <c r="J4864" s="1"/>
  <c r="H4863"/>
  <c r="H4862"/>
  <c r="J4862" s="1"/>
  <c r="H4861"/>
  <c r="H4860"/>
  <c r="J4860" s="1"/>
  <c r="H4859"/>
  <c r="J4859" s="1"/>
  <c r="H4858"/>
  <c r="H4857"/>
  <c r="H4856"/>
  <c r="H4855"/>
  <c r="J4855" s="1"/>
  <c r="H4854"/>
  <c r="H4853"/>
  <c r="H4852"/>
  <c r="J4852" s="1"/>
  <c r="H4851"/>
  <c r="H4850"/>
  <c r="J4850" s="1"/>
  <c r="H4849"/>
  <c r="H4848"/>
  <c r="J4848" s="1"/>
  <c r="H4847"/>
  <c r="H4846"/>
  <c r="J4846" s="1"/>
  <c r="H4845"/>
  <c r="H4844"/>
  <c r="J4844" s="1"/>
  <c r="H4843"/>
  <c r="J4843" s="1"/>
  <c r="H4842"/>
  <c r="H4841"/>
  <c r="J4841" s="1"/>
  <c r="H4840"/>
  <c r="J4840" s="1"/>
  <c r="H4839"/>
  <c r="H4838"/>
  <c r="H4837"/>
  <c r="H4836"/>
  <c r="J4836" s="1"/>
  <c r="H4835"/>
  <c r="H4834"/>
  <c r="H4833"/>
  <c r="H4832"/>
  <c r="J4832" s="1"/>
  <c r="H4831"/>
  <c r="J4831" s="1"/>
  <c r="H4830"/>
  <c r="J4830" s="1"/>
  <c r="H4829"/>
  <c r="H4828"/>
  <c r="J4828" s="1"/>
  <c r="H4827"/>
  <c r="J4827" s="1"/>
  <c r="H4826"/>
  <c r="H4825"/>
  <c r="J4825" s="1"/>
  <c r="H4824"/>
  <c r="J4824" s="1"/>
  <c r="H4823"/>
  <c r="J4823" s="1"/>
  <c r="H4822"/>
  <c r="H4821"/>
  <c r="H4820"/>
  <c r="J4820" s="1"/>
  <c r="H4819"/>
  <c r="H4818"/>
  <c r="J4818" s="1"/>
  <c r="H4817"/>
  <c r="H4816"/>
  <c r="J4816" s="1"/>
  <c r="H4815"/>
  <c r="J4815" s="1"/>
  <c r="H4814"/>
  <c r="H4813"/>
  <c r="H4812"/>
  <c r="H4811"/>
  <c r="J4811" s="1"/>
  <c r="H4810"/>
  <c r="H4809"/>
  <c r="J4809" s="1"/>
  <c r="H4808"/>
  <c r="J4808" s="1"/>
  <c r="H4807"/>
  <c r="H4806"/>
  <c r="H4805"/>
  <c r="H4804"/>
  <c r="J4804" s="1"/>
  <c r="H4803"/>
  <c r="H4802"/>
  <c r="J4802" s="1"/>
  <c r="H4801"/>
  <c r="H4800"/>
  <c r="J4800" s="1"/>
  <c r="H4799"/>
  <c r="J4799" s="1"/>
  <c r="H4798"/>
  <c r="J4798" s="1"/>
  <c r="H4797"/>
  <c r="H4796"/>
  <c r="J4796" s="1"/>
  <c r="H4795"/>
  <c r="J4795" s="1"/>
  <c r="H4794"/>
  <c r="H4793"/>
  <c r="H4792"/>
  <c r="J4792" s="1"/>
  <c r="H4791"/>
  <c r="H4790"/>
  <c r="H4789"/>
  <c r="H4788"/>
  <c r="J4788" s="1"/>
  <c r="H4787"/>
  <c r="H4786"/>
  <c r="J4786" s="1"/>
  <c r="H4785"/>
  <c r="H4784"/>
  <c r="J4784" s="1"/>
  <c r="H4783"/>
  <c r="J4783" s="1"/>
  <c r="H4782"/>
  <c r="J4782" s="1"/>
  <c r="H4781"/>
  <c r="H4780"/>
  <c r="J4780" s="1"/>
  <c r="H4779"/>
  <c r="J4779" s="1"/>
  <c r="H4778"/>
  <c r="H4777"/>
  <c r="J4777" s="1"/>
  <c r="H4776"/>
  <c r="J4776" s="1"/>
  <c r="H4775"/>
  <c r="H4774"/>
  <c r="H4773"/>
  <c r="H4772"/>
  <c r="J4772" s="1"/>
  <c r="H4771"/>
  <c r="H4770"/>
  <c r="H4769"/>
  <c r="H4768"/>
  <c r="J4768" s="1"/>
  <c r="H4767"/>
  <c r="J4767" s="1"/>
  <c r="H4766"/>
  <c r="J4766" s="1"/>
  <c r="H4765"/>
  <c r="H4764"/>
  <c r="J4764" s="1"/>
  <c r="H4763"/>
  <c r="J4763" s="1"/>
  <c r="H4762"/>
  <c r="H4761"/>
  <c r="J4761" s="1"/>
  <c r="H4760"/>
  <c r="J4760" s="1"/>
  <c r="H4759"/>
  <c r="H4758"/>
  <c r="H4757"/>
  <c r="H4756"/>
  <c r="J4756" s="1"/>
  <c r="H4755"/>
  <c r="H4754"/>
  <c r="J4754" s="1"/>
  <c r="H4753"/>
  <c r="H4752"/>
  <c r="J4752" s="1"/>
  <c r="H4751"/>
  <c r="H4750"/>
  <c r="H4749"/>
  <c r="H4748"/>
  <c r="H4747"/>
  <c r="H4746"/>
  <c r="H4745"/>
  <c r="J4745" s="1"/>
  <c r="H4744"/>
  <c r="J4744" s="1"/>
  <c r="H4743"/>
  <c r="H4742"/>
  <c r="H4741"/>
  <c r="H4740"/>
  <c r="J4740" s="1"/>
  <c r="H4739"/>
  <c r="H4738"/>
  <c r="J4738" s="1"/>
  <c r="H4737"/>
  <c r="H4736"/>
  <c r="J4736" s="1"/>
  <c r="H4735"/>
  <c r="J4735" s="1"/>
  <c r="H4734"/>
  <c r="J4734" s="1"/>
  <c r="H4733"/>
  <c r="H4732"/>
  <c r="J4732" s="1"/>
  <c r="H4731"/>
  <c r="J4731" s="1"/>
  <c r="H4730"/>
  <c r="H4729"/>
  <c r="H4728"/>
  <c r="J4728" s="1"/>
  <c r="H4727"/>
  <c r="H4726"/>
  <c r="H4725"/>
  <c r="H4724"/>
  <c r="J4724" s="1"/>
  <c r="H4723"/>
  <c r="J4723" s="1"/>
  <c r="H4722"/>
  <c r="J4722" s="1"/>
  <c r="H4721"/>
  <c r="H4720"/>
  <c r="J4720" s="1"/>
  <c r="H4719"/>
  <c r="J4719" s="1"/>
  <c r="H4718"/>
  <c r="J4718" s="1"/>
  <c r="H4717"/>
  <c r="H4716"/>
  <c r="J4716" s="1"/>
  <c r="H4715"/>
  <c r="J4715" s="1"/>
  <c r="H4714"/>
  <c r="H4713"/>
  <c r="J4713" s="1"/>
  <c r="H4712"/>
  <c r="J4712" s="1"/>
  <c r="H4711"/>
  <c r="H4710"/>
  <c r="H4709"/>
  <c r="H4708"/>
  <c r="J4708" s="1"/>
  <c r="H4707"/>
  <c r="H4706"/>
  <c r="H4705"/>
  <c r="H4704"/>
  <c r="J4704" s="1"/>
  <c r="H4703"/>
  <c r="J4703" s="1"/>
  <c r="H4702"/>
  <c r="J4702" s="1"/>
  <c r="H4701"/>
  <c r="H4700"/>
  <c r="J4700" s="1"/>
  <c r="H4699"/>
  <c r="J4699" s="1"/>
  <c r="H4698"/>
  <c r="H4697"/>
  <c r="J4697" s="1"/>
  <c r="H4696"/>
  <c r="J4696" s="1"/>
  <c r="H4695"/>
  <c r="H4694"/>
  <c r="H4693"/>
  <c r="H4692"/>
  <c r="J4692" s="1"/>
  <c r="H4691"/>
  <c r="J4691" s="1"/>
  <c r="H4690"/>
  <c r="J4690" s="1"/>
  <c r="H4689"/>
  <c r="H4688"/>
  <c r="J4688" s="1"/>
  <c r="H4687"/>
  <c r="H4686"/>
  <c r="H4685"/>
  <c r="H4684"/>
  <c r="J4684" s="1"/>
  <c r="H4683"/>
  <c r="J4683" s="1"/>
  <c r="H4682"/>
  <c r="H4681"/>
  <c r="J4681" s="1"/>
  <c r="H4680"/>
  <c r="J4680" s="1"/>
  <c r="H4679"/>
  <c r="H4678"/>
  <c r="H4677"/>
  <c r="H4676"/>
  <c r="J4676" s="1"/>
  <c r="H4675"/>
  <c r="H4674"/>
  <c r="J4674" s="1"/>
  <c r="H4673"/>
  <c r="H4672"/>
  <c r="J4672" s="1"/>
  <c r="H4671"/>
  <c r="J4671" s="1"/>
  <c r="H4670"/>
  <c r="J4670" s="1"/>
  <c r="H4669"/>
  <c r="H4668"/>
  <c r="J4668" s="1"/>
  <c r="H4667"/>
  <c r="J4667" s="1"/>
  <c r="H4666"/>
  <c r="H4665"/>
  <c r="H4664"/>
  <c r="J4664" s="1"/>
  <c r="H4663"/>
  <c r="J4663" s="1"/>
  <c r="H4662"/>
  <c r="H4661"/>
  <c r="H4660"/>
  <c r="J4660" s="1"/>
  <c r="H4659"/>
  <c r="H4658"/>
  <c r="J4658" s="1"/>
  <c r="H4657"/>
  <c r="H4656"/>
  <c r="J4656" s="1"/>
  <c r="H4655"/>
  <c r="H4654"/>
  <c r="J4654" s="1"/>
  <c r="H4653"/>
  <c r="H4652"/>
  <c r="J4652" s="1"/>
  <c r="H4651"/>
  <c r="J4651" s="1"/>
  <c r="H4650"/>
  <c r="H4649"/>
  <c r="J4649" s="1"/>
  <c r="H4648"/>
  <c r="J4648" s="1"/>
  <c r="H4647"/>
  <c r="H4646"/>
  <c r="H4645"/>
  <c r="H4644"/>
  <c r="J4644" s="1"/>
  <c r="H4643"/>
  <c r="H4642"/>
  <c r="H4641"/>
  <c r="H4640"/>
  <c r="H4639"/>
  <c r="J4639" s="1"/>
  <c r="H4638"/>
  <c r="J4638" s="1"/>
  <c r="H4637"/>
  <c r="H4636"/>
  <c r="J4636" s="1"/>
  <c r="H4635"/>
  <c r="J4635" s="1"/>
  <c r="H4634"/>
  <c r="H4633"/>
  <c r="J4633" s="1"/>
  <c r="H4632"/>
  <c r="J4632" s="1"/>
  <c r="H4631"/>
  <c r="J4631" s="1"/>
  <c r="H4630"/>
  <c r="H4629"/>
  <c r="H4628"/>
  <c r="J4628" s="1"/>
  <c r="H4627"/>
  <c r="H4626"/>
  <c r="J4626" s="1"/>
  <c r="H4625"/>
  <c r="H4624"/>
  <c r="J4624" s="1"/>
  <c r="H4623"/>
  <c r="H4622"/>
  <c r="H4621"/>
  <c r="H4620"/>
  <c r="H4619"/>
  <c r="J4619" s="1"/>
  <c r="H4618"/>
  <c r="H4617"/>
  <c r="J4617" s="1"/>
  <c r="H4616"/>
  <c r="J4616" s="1"/>
  <c r="H4615"/>
  <c r="H4614"/>
  <c r="H4613"/>
  <c r="H4612"/>
  <c r="J4612" s="1"/>
  <c r="H4611"/>
  <c r="H4610"/>
  <c r="J4610" s="1"/>
  <c r="H4609"/>
  <c r="H4608"/>
  <c r="J4608" s="1"/>
  <c r="H4607"/>
  <c r="J4607" s="1"/>
  <c r="H4606"/>
  <c r="J4606" s="1"/>
  <c r="H4605"/>
  <c r="H4604"/>
  <c r="J4604" s="1"/>
  <c r="H4603"/>
  <c r="J4603" s="1"/>
  <c r="H4602"/>
  <c r="H4601"/>
  <c r="H4600"/>
  <c r="J4600" s="1"/>
  <c r="H4599"/>
  <c r="J4599" s="1"/>
  <c r="H4598"/>
  <c r="H4597"/>
  <c r="H4596"/>
  <c r="J4596" s="1"/>
  <c r="H4595"/>
  <c r="H4594"/>
  <c r="J4594" s="1"/>
  <c r="H4593"/>
  <c r="H4592"/>
  <c r="J4592" s="1"/>
  <c r="H4591"/>
  <c r="J4591" s="1"/>
  <c r="H4590"/>
  <c r="J4590" s="1"/>
  <c r="H4589"/>
  <c r="H4588"/>
  <c r="J4588" s="1"/>
  <c r="H4587"/>
  <c r="J4587" s="1"/>
  <c r="H4586"/>
  <c r="H4585"/>
  <c r="J4585" s="1"/>
  <c r="H4584"/>
  <c r="J4584" s="1"/>
  <c r="H4583"/>
  <c r="H4582"/>
  <c r="H4581"/>
  <c r="H4580"/>
  <c r="J4580" s="1"/>
  <c r="H4579"/>
  <c r="H4578"/>
  <c r="H4577"/>
  <c r="H4576"/>
  <c r="J4576" s="1"/>
  <c r="H4575"/>
  <c r="J4575" s="1"/>
  <c r="H4574"/>
  <c r="J4574" s="1"/>
  <c r="H4573"/>
  <c r="H4572"/>
  <c r="J4572" s="1"/>
  <c r="H4571"/>
  <c r="J4571" s="1"/>
  <c r="H4570"/>
  <c r="H4569"/>
  <c r="J4569" s="1"/>
  <c r="H4568"/>
  <c r="J4568" s="1"/>
  <c r="H4567"/>
  <c r="J4567" s="1"/>
  <c r="H4566"/>
  <c r="H4565"/>
  <c r="H4564"/>
  <c r="J4564" s="1"/>
  <c r="H4563"/>
  <c r="H4562"/>
  <c r="J4562" s="1"/>
  <c r="H4561"/>
  <c r="H4560"/>
  <c r="J4560" s="1"/>
  <c r="H4559"/>
  <c r="H4558"/>
  <c r="H4557"/>
  <c r="H4556"/>
  <c r="H4555"/>
  <c r="J4555" s="1"/>
  <c r="H4554"/>
  <c r="H4553"/>
  <c r="J4553" s="1"/>
  <c r="H4552"/>
  <c r="J4552" s="1"/>
  <c r="H4551"/>
  <c r="H4550"/>
  <c r="H4549"/>
  <c r="H4548"/>
  <c r="J4548" s="1"/>
  <c r="H4547"/>
  <c r="H4546"/>
  <c r="J4546" s="1"/>
  <c r="H4545"/>
  <c r="H4544"/>
  <c r="J4544" s="1"/>
  <c r="H4543"/>
  <c r="J4543" s="1"/>
  <c r="H4542"/>
  <c r="J4542" s="1"/>
  <c r="H4541"/>
  <c r="H4540"/>
  <c r="J4540" s="1"/>
  <c r="H4539"/>
  <c r="J4539" s="1"/>
  <c r="H4538"/>
  <c r="H4537"/>
  <c r="H4536"/>
  <c r="J4536" s="1"/>
  <c r="H4535"/>
  <c r="J4535" s="1"/>
  <c r="H4534"/>
  <c r="H4533"/>
  <c r="H4532"/>
  <c r="J4532" s="1"/>
  <c r="H4531"/>
  <c r="H4530"/>
  <c r="J4530" s="1"/>
  <c r="H4529"/>
  <c r="H4528"/>
  <c r="J4528" s="1"/>
  <c r="H4527"/>
  <c r="H4526"/>
  <c r="J4526" s="1"/>
  <c r="H4525"/>
  <c r="H4524"/>
  <c r="J4524" s="1"/>
  <c r="H4523"/>
  <c r="H4522"/>
  <c r="H4521"/>
  <c r="J4521" s="1"/>
  <c r="H4520"/>
  <c r="J4520" s="1"/>
  <c r="H4519"/>
  <c r="H4518"/>
  <c r="H4517"/>
  <c r="H4516"/>
  <c r="J4516" s="1"/>
  <c r="H4515"/>
  <c r="H4514"/>
  <c r="H4513"/>
  <c r="H4512"/>
  <c r="J4512" s="1"/>
  <c r="H4511"/>
  <c r="J4511" s="1"/>
  <c r="H4510"/>
  <c r="J4510" s="1"/>
  <c r="H4509"/>
  <c r="H4508"/>
  <c r="J4508" s="1"/>
  <c r="H4507"/>
  <c r="J4507" s="1"/>
  <c r="H4506"/>
  <c r="H4505"/>
  <c r="J4505" s="1"/>
  <c r="H4504"/>
  <c r="J4504" s="1"/>
  <c r="H4503"/>
  <c r="H4502"/>
  <c r="H4501"/>
  <c r="H4500"/>
  <c r="J4500" s="1"/>
  <c r="H4499"/>
  <c r="J4499" s="1"/>
  <c r="H4498"/>
  <c r="J4498" s="1"/>
  <c r="H4497"/>
  <c r="H4496"/>
  <c r="J4496" s="1"/>
  <c r="H4495"/>
  <c r="J4495" s="1"/>
  <c r="H4494"/>
  <c r="H4493"/>
  <c r="H4492"/>
  <c r="J4492" s="1"/>
  <c r="H4491"/>
  <c r="J4491" s="1"/>
  <c r="H4490"/>
  <c r="H4489"/>
  <c r="J4489" s="1"/>
  <c r="H4488"/>
  <c r="H4487"/>
  <c r="H4486"/>
  <c r="H4485"/>
  <c r="H4484"/>
  <c r="J4484" s="1"/>
  <c r="H4483"/>
  <c r="H4482"/>
  <c r="J4482" s="1"/>
  <c r="H4481"/>
  <c r="H4480"/>
  <c r="J4480" s="1"/>
  <c r="H4479"/>
  <c r="J4479" s="1"/>
  <c r="H4478"/>
  <c r="J4478" s="1"/>
  <c r="H4477"/>
  <c r="H4476"/>
  <c r="J4476" s="1"/>
  <c r="H4475"/>
  <c r="J4475" s="1"/>
  <c r="H4474"/>
  <c r="H4473"/>
  <c r="H4472"/>
  <c r="H4471"/>
  <c r="J4471" s="1"/>
  <c r="H4470"/>
  <c r="H4469"/>
  <c r="H4468"/>
  <c r="J4468" s="1"/>
  <c r="H4467"/>
  <c r="H4466"/>
  <c r="J4466" s="1"/>
  <c r="H4465"/>
  <c r="H4464"/>
  <c r="J4464" s="1"/>
  <c r="H4463"/>
  <c r="H4462"/>
  <c r="J4462" s="1"/>
  <c r="H4461"/>
  <c r="H4460"/>
  <c r="J4460" s="1"/>
  <c r="H4459"/>
  <c r="J4459" s="1"/>
  <c r="H4458"/>
  <c r="H4457"/>
  <c r="J4457" s="1"/>
  <c r="H4456"/>
  <c r="J4456" s="1"/>
  <c r="H4455"/>
  <c r="H4454"/>
  <c r="H4453"/>
  <c r="H4452"/>
  <c r="J4452" s="1"/>
  <c r="H4451"/>
  <c r="H4450"/>
  <c r="H4449"/>
  <c r="H4448"/>
  <c r="J4448" s="1"/>
  <c r="H4447"/>
  <c r="J4447" s="1"/>
  <c r="H4446"/>
  <c r="J4446" s="1"/>
  <c r="H4445"/>
  <c r="H4444"/>
  <c r="J4444" s="1"/>
  <c r="H4443"/>
  <c r="J4443" s="1"/>
  <c r="H4442"/>
  <c r="H4441"/>
  <c r="J4441" s="1"/>
  <c r="H4440"/>
  <c r="J4440" s="1"/>
  <c r="H4439"/>
  <c r="J4439" s="1"/>
  <c r="H4438"/>
  <c r="H4437"/>
  <c r="H4436"/>
  <c r="J4436" s="1"/>
  <c r="H4435"/>
  <c r="H4434"/>
  <c r="J4434" s="1"/>
  <c r="H4433"/>
  <c r="H4432"/>
  <c r="J4432" s="1"/>
  <c r="H4431"/>
  <c r="H4430"/>
  <c r="J4430" s="1"/>
  <c r="H4429"/>
  <c r="H4428"/>
  <c r="H4427"/>
  <c r="H4426"/>
  <c r="H4425"/>
  <c r="J4425" s="1"/>
  <c r="H4424"/>
  <c r="J4424" s="1"/>
  <c r="H4423"/>
  <c r="H4422"/>
  <c r="H4421"/>
  <c r="H4420"/>
  <c r="J4420" s="1"/>
  <c r="H4419"/>
  <c r="J4419" s="1"/>
  <c r="H4418"/>
  <c r="J4418" s="1"/>
  <c r="H4417"/>
  <c r="H4416"/>
  <c r="J4416" s="1"/>
  <c r="H4415"/>
  <c r="H4414"/>
  <c r="J4414" s="1"/>
  <c r="H4413"/>
  <c r="H4412"/>
  <c r="J4412" s="1"/>
  <c r="H4411"/>
  <c r="H4410"/>
  <c r="H4409"/>
  <c r="H4408"/>
  <c r="J4408" s="1"/>
  <c r="H4407"/>
  <c r="J4407" s="1"/>
  <c r="H4406"/>
  <c r="H4405"/>
  <c r="H4404"/>
  <c r="J4404" s="1"/>
  <c r="H4403"/>
  <c r="J4403" s="1"/>
  <c r="H4402"/>
  <c r="J4402" s="1"/>
  <c r="H4401"/>
  <c r="H4400"/>
  <c r="J4400" s="1"/>
  <c r="H4399"/>
  <c r="H4398"/>
  <c r="J4398" s="1"/>
  <c r="H4397"/>
  <c r="H4396"/>
  <c r="J4396" s="1"/>
  <c r="H4395"/>
  <c r="H4394"/>
  <c r="H4393"/>
  <c r="J4393" s="1"/>
  <c r="H4392"/>
  <c r="J4392" s="1"/>
  <c r="H4391"/>
  <c r="H4390"/>
  <c r="H4389"/>
  <c r="H4388"/>
  <c r="J4388" s="1"/>
  <c r="H4387"/>
  <c r="J4387" s="1"/>
  <c r="H4386"/>
  <c r="J4386" s="1"/>
  <c r="H4385"/>
  <c r="H4384"/>
  <c r="J4384" s="1"/>
  <c r="H4383"/>
  <c r="H4382"/>
  <c r="J4382" s="1"/>
  <c r="H4381"/>
  <c r="H4380"/>
  <c r="J4380" s="1"/>
  <c r="H4379"/>
  <c r="H4378"/>
  <c r="H4377"/>
  <c r="J4377" s="1"/>
  <c r="H4376"/>
  <c r="J4376" s="1"/>
  <c r="H4375"/>
  <c r="J4375" s="1"/>
  <c r="H4374"/>
  <c r="H4373"/>
  <c r="H4372"/>
  <c r="J4372" s="1"/>
  <c r="H4371"/>
  <c r="H4370"/>
  <c r="J4370" s="1"/>
  <c r="H4369"/>
  <c r="H4368"/>
  <c r="J4368" s="1"/>
  <c r="H4367"/>
  <c r="J4367" s="1"/>
  <c r="H4366"/>
  <c r="J4366" s="1"/>
  <c r="H4365"/>
  <c r="H4364"/>
  <c r="H4363"/>
  <c r="H4362"/>
  <c r="H4361"/>
  <c r="J4361" s="1"/>
  <c r="H4360"/>
  <c r="J4360" s="1"/>
  <c r="H4359"/>
  <c r="J4359" s="1"/>
  <c r="H4358"/>
  <c r="H4357"/>
  <c r="H4356"/>
  <c r="J4356" s="1"/>
  <c r="H4355"/>
  <c r="J4355" s="1"/>
  <c r="H4354"/>
  <c r="J4354" s="1"/>
  <c r="H4353"/>
  <c r="H4352"/>
  <c r="J4352" s="1"/>
  <c r="H4351"/>
  <c r="H4350"/>
  <c r="J4350" s="1"/>
  <c r="H4349"/>
  <c r="H4348"/>
  <c r="J4348" s="1"/>
  <c r="H4347"/>
  <c r="H4346"/>
  <c r="H4345"/>
  <c r="H4344"/>
  <c r="J4344" s="1"/>
  <c r="H4343"/>
  <c r="J4343" s="1"/>
  <c r="H4342"/>
  <c r="H4341"/>
  <c r="H4340"/>
  <c r="J4340" s="1"/>
  <c r="H4339"/>
  <c r="J4339" s="1"/>
  <c r="H4338"/>
  <c r="J4338" s="1"/>
  <c r="H4337"/>
  <c r="H4336"/>
  <c r="J4336" s="1"/>
  <c r="H4335"/>
  <c r="J4335" s="1"/>
  <c r="H4334"/>
  <c r="J4334" s="1"/>
  <c r="H4333"/>
  <c r="H4332"/>
  <c r="J4332" s="1"/>
  <c r="H4331"/>
  <c r="H4330"/>
  <c r="H4329"/>
  <c r="J4329" s="1"/>
  <c r="H4328"/>
  <c r="J4328" s="1"/>
  <c r="H4327"/>
  <c r="H4326"/>
  <c r="H4325"/>
  <c r="H4324"/>
  <c r="J4324" s="1"/>
  <c r="H4323"/>
  <c r="J4323" s="1"/>
  <c r="H4322"/>
  <c r="J4322" s="1"/>
  <c r="H4321"/>
  <c r="H4320"/>
  <c r="J4320" s="1"/>
  <c r="H4319"/>
  <c r="H4318"/>
  <c r="J4318" s="1"/>
  <c r="H4317"/>
  <c r="H4316"/>
  <c r="J4316" s="1"/>
  <c r="H4315"/>
  <c r="H4314"/>
  <c r="H4313"/>
  <c r="J4313" s="1"/>
  <c r="H4312"/>
  <c r="J4312" s="1"/>
  <c r="H4311"/>
  <c r="H4310"/>
  <c r="H4309"/>
  <c r="H4308"/>
  <c r="J4308" s="1"/>
  <c r="H4307"/>
  <c r="H4306"/>
  <c r="J4306" s="1"/>
  <c r="H4305"/>
  <c r="H4304"/>
  <c r="J4304" s="1"/>
  <c r="H4303"/>
  <c r="J4303" s="1"/>
  <c r="H4302"/>
  <c r="J4302" s="1"/>
  <c r="H4301"/>
  <c r="H4300"/>
  <c r="H4299"/>
  <c r="J4299" s="1"/>
  <c r="H4298"/>
  <c r="H4297"/>
  <c r="J4297" s="1"/>
  <c r="H4296"/>
  <c r="J4296" s="1"/>
  <c r="H4295"/>
  <c r="H4294"/>
  <c r="H4293"/>
  <c r="H4292"/>
  <c r="J4292" s="1"/>
  <c r="H4291"/>
  <c r="J4291" s="1"/>
  <c r="H4290"/>
  <c r="J4290" s="1"/>
  <c r="H4289"/>
  <c r="H4288"/>
  <c r="J4288" s="1"/>
  <c r="H4287"/>
  <c r="H4286"/>
  <c r="J4286" s="1"/>
  <c r="H4285"/>
  <c r="H4284"/>
  <c r="J4284" s="1"/>
  <c r="H4283"/>
  <c r="J4283" s="1"/>
  <c r="H4282"/>
  <c r="H4281"/>
  <c r="H4280"/>
  <c r="J4280" s="1"/>
  <c r="H4279"/>
  <c r="H4278"/>
  <c r="H4277"/>
  <c r="H4276"/>
  <c r="J4276" s="1"/>
  <c r="H4275"/>
  <c r="J4275" s="1"/>
  <c r="H4274"/>
  <c r="J4274" s="1"/>
  <c r="H4273"/>
  <c r="H4272"/>
  <c r="J4272" s="1"/>
  <c r="H4271"/>
  <c r="H4270"/>
  <c r="J4270" s="1"/>
  <c r="H4269"/>
  <c r="H4268"/>
  <c r="J4268" s="1"/>
  <c r="H4267"/>
  <c r="H4266"/>
  <c r="H4265"/>
  <c r="J4265" s="1"/>
  <c r="H4264"/>
  <c r="J4264" s="1"/>
  <c r="H4263"/>
  <c r="J4263" s="1"/>
  <c r="H4262"/>
  <c r="H4261"/>
  <c r="H4260"/>
  <c r="J4260" s="1"/>
  <c r="H4259"/>
  <c r="J4259" s="1"/>
  <c r="H4258"/>
  <c r="J4258" s="1"/>
  <c r="H4257"/>
  <c r="H4256"/>
  <c r="J4256" s="1"/>
  <c r="H4255"/>
  <c r="H4254"/>
  <c r="J4254" s="1"/>
  <c r="H4253"/>
  <c r="H4252"/>
  <c r="J4252" s="1"/>
  <c r="H4251"/>
  <c r="H4250"/>
  <c r="H4249"/>
  <c r="J4249" s="1"/>
  <c r="H4248"/>
  <c r="J4248" s="1"/>
  <c r="H4247"/>
  <c r="J4247" s="1"/>
  <c r="H4246"/>
  <c r="H4245"/>
  <c r="H4244"/>
  <c r="J4244" s="1"/>
  <c r="H4243"/>
  <c r="J4243" s="1"/>
  <c r="H4242"/>
  <c r="J4242" s="1"/>
  <c r="H4241"/>
  <c r="H4240"/>
  <c r="J4240" s="1"/>
  <c r="H4239"/>
  <c r="H4238"/>
  <c r="J4238" s="1"/>
  <c r="H4237"/>
  <c r="H4236"/>
  <c r="H4235"/>
  <c r="H4234"/>
  <c r="H4233"/>
  <c r="J4233" s="1"/>
  <c r="H4232"/>
  <c r="J4232" s="1"/>
  <c r="H4231"/>
  <c r="J4231" s="1"/>
  <c r="H4230"/>
  <c r="H4229"/>
  <c r="H4228"/>
  <c r="J4228" s="1"/>
  <c r="H4227"/>
  <c r="J4227" s="1"/>
  <c r="H4226"/>
  <c r="J4226" s="1"/>
  <c r="H4225"/>
  <c r="H4224"/>
  <c r="J4224" s="1"/>
  <c r="H4223"/>
  <c r="H4222"/>
  <c r="J4222" s="1"/>
  <c r="H4221"/>
  <c r="H4220"/>
  <c r="J4220" s="1"/>
  <c r="H4219"/>
  <c r="H4218"/>
  <c r="H4217"/>
  <c r="H4216"/>
  <c r="J4216" s="1"/>
  <c r="H4215"/>
  <c r="J4215" s="1"/>
  <c r="H4214"/>
  <c r="H4213"/>
  <c r="H4212"/>
  <c r="J4212" s="1"/>
  <c r="H4211"/>
  <c r="H4210"/>
  <c r="J4210" s="1"/>
  <c r="H4209"/>
  <c r="H4208"/>
  <c r="J4208" s="1"/>
  <c r="H4207"/>
  <c r="J4207" s="1"/>
  <c r="H4206"/>
  <c r="J4206" s="1"/>
  <c r="H4205"/>
  <c r="H4204"/>
  <c r="J4204" s="1"/>
  <c r="H4203"/>
  <c r="J4203" s="1"/>
  <c r="H4202"/>
  <c r="H4201"/>
  <c r="J4201" s="1"/>
  <c r="H4200"/>
  <c r="J4200" s="1"/>
  <c r="H4199"/>
  <c r="J4199" s="1"/>
  <c r="H4198"/>
  <c r="H4197"/>
  <c r="H4196"/>
  <c r="J4196" s="1"/>
  <c r="H4195"/>
  <c r="H4194"/>
  <c r="J4194" s="1"/>
  <c r="H4193"/>
  <c r="H4192"/>
  <c r="J4192" s="1"/>
  <c r="H4191"/>
  <c r="H4190"/>
  <c r="J4190" s="1"/>
  <c r="H4189"/>
  <c r="H4188"/>
  <c r="J4188" s="1"/>
  <c r="H4187"/>
  <c r="J4187" s="1"/>
  <c r="H4186"/>
  <c r="H4185"/>
  <c r="J4185" s="1"/>
  <c r="H4184"/>
  <c r="J4184" s="1"/>
  <c r="H4183"/>
  <c r="H4182"/>
  <c r="H4181"/>
  <c r="H4180"/>
  <c r="J4180" s="1"/>
  <c r="H4179"/>
  <c r="H4178"/>
  <c r="J4178" s="1"/>
  <c r="H4177"/>
  <c r="H4176"/>
  <c r="J4176" s="1"/>
  <c r="H4175"/>
  <c r="J4175" s="1"/>
  <c r="H4174"/>
  <c r="J4174" s="1"/>
  <c r="H4173"/>
  <c r="H4172"/>
  <c r="H4171"/>
  <c r="J4171" s="1"/>
  <c r="H4170"/>
  <c r="H4169"/>
  <c r="J4169" s="1"/>
  <c r="H4168"/>
  <c r="J4168" s="1"/>
  <c r="H4167"/>
  <c r="H4166"/>
  <c r="H4165"/>
  <c r="H4164"/>
  <c r="J4164" s="1"/>
  <c r="H4163"/>
  <c r="J4163" s="1"/>
  <c r="H4162"/>
  <c r="J4162" s="1"/>
  <c r="H4161"/>
  <c r="H4160"/>
  <c r="J4160" s="1"/>
  <c r="H4159"/>
  <c r="J4159" s="1"/>
  <c r="H4158"/>
  <c r="J4158" s="1"/>
  <c r="H4157"/>
  <c r="H4156"/>
  <c r="J4156" s="1"/>
  <c r="H4155"/>
  <c r="J4155" s="1"/>
  <c r="H4154"/>
  <c r="H4153"/>
  <c r="H4152"/>
  <c r="J4152" s="1"/>
  <c r="H4151"/>
  <c r="H4150"/>
  <c r="H4149"/>
  <c r="H4148"/>
  <c r="J4148" s="1"/>
  <c r="H4147"/>
  <c r="H4146"/>
  <c r="J4146" s="1"/>
  <c r="H4145"/>
  <c r="H4144"/>
  <c r="J4144" s="1"/>
  <c r="H4143"/>
  <c r="J4143" s="1"/>
  <c r="H4142"/>
  <c r="J4142" s="1"/>
  <c r="H4141"/>
  <c r="H4140"/>
  <c r="J4140" s="1"/>
  <c r="H4139"/>
  <c r="J4139" s="1"/>
  <c r="H4138"/>
  <c r="H4137"/>
  <c r="J4137" s="1"/>
  <c r="H4136"/>
  <c r="J4136" s="1"/>
  <c r="H4135"/>
  <c r="H4134"/>
  <c r="H4133"/>
  <c r="H4132"/>
  <c r="J4132" s="1"/>
  <c r="H4131"/>
  <c r="J4131" s="1"/>
  <c r="H4130"/>
  <c r="J4130" s="1"/>
  <c r="H4129"/>
  <c r="H4128"/>
  <c r="J4128" s="1"/>
  <c r="H4127"/>
  <c r="H4126"/>
  <c r="J4126" s="1"/>
  <c r="H4125"/>
  <c r="H4124"/>
  <c r="J4124" s="1"/>
  <c r="H4123"/>
  <c r="J4123" s="1"/>
  <c r="H4122"/>
  <c r="H4121"/>
  <c r="H4120"/>
  <c r="J4120" s="1"/>
  <c r="H4119"/>
  <c r="H4118"/>
  <c r="H4117"/>
  <c r="H4116"/>
  <c r="J4116" s="1"/>
  <c r="H4115"/>
  <c r="H4114"/>
  <c r="J4114" s="1"/>
  <c r="H4113"/>
  <c r="H4112"/>
  <c r="J4112" s="1"/>
  <c r="H4111"/>
  <c r="J4111" s="1"/>
  <c r="H4110"/>
  <c r="J4110" s="1"/>
  <c r="H4109"/>
  <c r="H4108"/>
  <c r="H4107"/>
  <c r="J4107" s="1"/>
  <c r="H4106"/>
  <c r="H4105"/>
  <c r="J4105" s="1"/>
  <c r="H4104"/>
  <c r="J4104" s="1"/>
  <c r="H4103"/>
  <c r="J4103" s="1"/>
  <c r="H4102"/>
  <c r="H4101"/>
  <c r="H4100"/>
  <c r="J4100" s="1"/>
  <c r="H4099"/>
  <c r="H4098"/>
  <c r="J4098" s="1"/>
  <c r="H4097"/>
  <c r="H4096"/>
  <c r="J4096" s="1"/>
  <c r="H4095"/>
  <c r="J4095" s="1"/>
  <c r="H4094"/>
  <c r="J4094" s="1"/>
  <c r="H4093"/>
  <c r="H4092"/>
  <c r="J4092" s="1"/>
  <c r="H4091"/>
  <c r="J4091" s="1"/>
  <c r="H4090"/>
  <c r="H4089"/>
  <c r="H4088"/>
  <c r="J4088" s="1"/>
  <c r="H4087"/>
  <c r="H4086"/>
  <c r="H4085"/>
  <c r="H4084"/>
  <c r="J4084" s="1"/>
  <c r="H4083"/>
  <c r="H4082"/>
  <c r="J4082" s="1"/>
  <c r="H4081"/>
  <c r="H4080"/>
  <c r="J4080" s="1"/>
  <c r="H4079"/>
  <c r="J4079" s="1"/>
  <c r="H4078"/>
  <c r="J4078" s="1"/>
  <c r="H4077"/>
  <c r="H4076"/>
  <c r="J4076" s="1"/>
  <c r="H4075"/>
  <c r="J4075" s="1"/>
  <c r="H4074"/>
  <c r="H4073"/>
  <c r="J4073" s="1"/>
  <c r="H4072"/>
  <c r="J4072" s="1"/>
  <c r="H4071"/>
  <c r="J4071" s="1"/>
  <c r="H4070"/>
  <c r="H4069"/>
  <c r="H4068"/>
  <c r="J4068" s="1"/>
  <c r="H4067"/>
  <c r="H4066"/>
  <c r="J4066" s="1"/>
  <c r="H4065"/>
  <c r="H4064"/>
  <c r="J4064" s="1"/>
  <c r="H4063"/>
  <c r="J4063" s="1"/>
  <c r="H4062"/>
  <c r="J4062" s="1"/>
  <c r="H4061"/>
  <c r="H4060"/>
  <c r="J4060" s="1"/>
  <c r="H4059"/>
  <c r="H4058"/>
  <c r="H4057"/>
  <c r="J4057" s="1"/>
  <c r="H4056"/>
  <c r="J4056" s="1"/>
  <c r="H4055"/>
  <c r="H4054"/>
  <c r="H4053"/>
  <c r="H4052"/>
  <c r="J4052" s="1"/>
  <c r="H4051"/>
  <c r="H4050"/>
  <c r="J4050" s="1"/>
  <c r="H4049"/>
  <c r="H4048"/>
  <c r="J4048" s="1"/>
  <c r="H4047"/>
  <c r="J4047" s="1"/>
  <c r="H4046"/>
  <c r="J4046" s="1"/>
  <c r="H4045"/>
  <c r="H4044"/>
  <c r="H4043"/>
  <c r="J4043" s="1"/>
  <c r="H4042"/>
  <c r="H4041"/>
  <c r="J4041" s="1"/>
  <c r="H4040"/>
  <c r="J4040" s="1"/>
  <c r="H4039"/>
  <c r="H4038"/>
  <c r="H4037"/>
  <c r="H4036"/>
  <c r="H4035"/>
  <c r="H4034"/>
  <c r="J4034" s="1"/>
  <c r="H4033"/>
  <c r="H4032"/>
  <c r="J4032" s="1"/>
  <c r="H4031"/>
  <c r="J4031" s="1"/>
  <c r="H4030"/>
  <c r="J4030" s="1"/>
  <c r="H4029"/>
  <c r="H4028"/>
  <c r="J4028" s="1"/>
  <c r="H4027"/>
  <c r="J4027" s="1"/>
  <c r="H4026"/>
  <c r="H4025"/>
  <c r="H4024"/>
  <c r="J4024" s="1"/>
  <c r="H4023"/>
  <c r="H4022"/>
  <c r="H4021"/>
  <c r="H4020"/>
  <c r="J4020" s="1"/>
  <c r="H4019"/>
  <c r="H4018"/>
  <c r="J4018" s="1"/>
  <c r="H4017"/>
  <c r="H4016"/>
  <c r="J4016" s="1"/>
  <c r="H4015"/>
  <c r="J4015" s="1"/>
  <c r="H4014"/>
  <c r="J4014" s="1"/>
  <c r="H4013"/>
  <c r="H4012"/>
  <c r="J4012" s="1"/>
  <c r="H4011"/>
  <c r="J4011" s="1"/>
  <c r="H4010"/>
  <c r="H4009"/>
  <c r="J4009" s="1"/>
  <c r="H4008"/>
  <c r="J4008" s="1"/>
  <c r="H4007"/>
  <c r="H4006"/>
  <c r="H4005"/>
  <c r="H4004"/>
  <c r="J4004" s="1"/>
  <c r="H4003"/>
  <c r="H4002"/>
  <c r="J4002" s="1"/>
  <c r="H4001"/>
  <c r="H4000"/>
  <c r="J4000" s="1"/>
  <c r="H3999"/>
  <c r="J3999" s="1"/>
  <c r="H3998"/>
  <c r="J3998" s="1"/>
  <c r="H3997"/>
  <c r="H3996"/>
  <c r="J3996" s="1"/>
  <c r="H3995"/>
  <c r="H3994"/>
  <c r="H3993"/>
  <c r="J3993" s="1"/>
  <c r="H3992"/>
  <c r="J3992" s="1"/>
  <c r="H3991"/>
  <c r="H3990"/>
  <c r="H3989"/>
  <c r="H3988"/>
  <c r="J3988" s="1"/>
  <c r="H3987"/>
  <c r="H3986"/>
  <c r="J3986" s="1"/>
  <c r="H3985"/>
  <c r="H3984"/>
  <c r="J3984" s="1"/>
  <c r="H3983"/>
  <c r="J3983" s="1"/>
  <c r="H3982"/>
  <c r="J3982" s="1"/>
  <c r="H3981"/>
  <c r="H3980"/>
  <c r="H3979"/>
  <c r="J3979" s="1"/>
  <c r="H3978"/>
  <c r="H3977"/>
  <c r="J3977" s="1"/>
  <c r="H3976"/>
  <c r="J3976" s="1"/>
  <c r="H3975"/>
  <c r="H3974"/>
  <c r="H3973"/>
  <c r="H3972"/>
  <c r="J3972" s="1"/>
  <c r="H3971"/>
  <c r="H3970"/>
  <c r="J3970" s="1"/>
  <c r="H3969"/>
  <c r="H3968"/>
  <c r="J3968" s="1"/>
  <c r="H3967"/>
  <c r="J3967" s="1"/>
  <c r="H3966"/>
  <c r="J3966" s="1"/>
  <c r="H3965"/>
  <c r="H3964"/>
  <c r="J3964" s="1"/>
  <c r="H3963"/>
  <c r="J3963" s="1"/>
  <c r="H3962"/>
  <c r="H3961"/>
  <c r="H3960"/>
  <c r="H3959"/>
  <c r="H3958"/>
  <c r="H3957"/>
  <c r="H3956"/>
  <c r="J3956" s="1"/>
  <c r="H3955"/>
  <c r="H3954"/>
  <c r="J3954" s="1"/>
  <c r="H3953"/>
  <c r="H3952"/>
  <c r="J3952" s="1"/>
  <c r="H3951"/>
  <c r="J3951" s="1"/>
  <c r="H3950"/>
  <c r="J3950" s="1"/>
  <c r="H3949"/>
  <c r="H3948"/>
  <c r="J3948" s="1"/>
  <c r="H3947"/>
  <c r="J3947" s="1"/>
  <c r="H3946"/>
  <c r="H3945"/>
  <c r="J3945" s="1"/>
  <c r="H3944"/>
  <c r="J3944" s="1"/>
  <c r="H3943"/>
  <c r="H3942"/>
  <c r="H3941"/>
  <c r="H3940"/>
  <c r="J3940" s="1"/>
  <c r="H3939"/>
  <c r="H3938"/>
  <c r="J3938" s="1"/>
  <c r="H3937"/>
  <c r="H3936"/>
  <c r="J3936" s="1"/>
  <c r="H3935"/>
  <c r="J3935" s="1"/>
  <c r="H3934"/>
  <c r="J3934" s="1"/>
  <c r="H3933"/>
  <c r="H3932"/>
  <c r="J3932" s="1"/>
  <c r="H3931"/>
  <c r="H3930"/>
  <c r="H3929"/>
  <c r="J3929" s="1"/>
  <c r="H3928"/>
  <c r="J3928" s="1"/>
  <c r="H3927"/>
  <c r="J3927" s="1"/>
  <c r="H3926"/>
  <c r="H3925"/>
  <c r="H3924"/>
  <c r="J3924" s="1"/>
  <c r="H3923"/>
  <c r="J3923" s="1"/>
  <c r="H3922"/>
  <c r="J3922" s="1"/>
  <c r="H3921"/>
  <c r="H3920"/>
  <c r="J3920" s="1"/>
  <c r="H3919"/>
  <c r="H3918"/>
  <c r="J3918" s="1"/>
  <c r="H3917"/>
  <c r="H3916"/>
  <c r="J3916" s="1"/>
  <c r="H3915"/>
  <c r="J3915" s="1"/>
  <c r="H3914"/>
  <c r="H3913"/>
  <c r="J3913" s="1"/>
  <c r="H3912"/>
  <c r="J3912" s="1"/>
  <c r="H3911"/>
  <c r="J3911" s="1"/>
  <c r="H3910"/>
  <c r="H3909"/>
  <c r="H3908"/>
  <c r="J3908" s="1"/>
  <c r="H3907"/>
  <c r="H3906"/>
  <c r="J3906" s="1"/>
  <c r="H3905"/>
  <c r="H3904"/>
  <c r="J3904" s="1"/>
  <c r="H3903"/>
  <c r="J3903" s="1"/>
  <c r="H3902"/>
  <c r="J3902" s="1"/>
  <c r="H3901"/>
  <c r="H3900"/>
  <c r="J3900" s="1"/>
  <c r="H3899"/>
  <c r="H3898"/>
  <c r="H3897"/>
  <c r="H3896"/>
  <c r="H3895"/>
  <c r="H3894"/>
  <c r="H3893"/>
  <c r="H3892"/>
  <c r="J3892" s="1"/>
  <c r="H3891"/>
  <c r="J3891" s="1"/>
  <c r="H3890"/>
  <c r="J3890" s="1"/>
  <c r="H3889"/>
  <c r="H3888"/>
  <c r="J3888" s="1"/>
  <c r="H3887"/>
  <c r="H3886"/>
  <c r="J3886" s="1"/>
  <c r="H3885"/>
  <c r="H3884"/>
  <c r="J3884" s="1"/>
  <c r="H3883"/>
  <c r="H3882"/>
  <c r="H3881"/>
  <c r="J3881" s="1"/>
  <c r="H3880"/>
  <c r="J3880" s="1"/>
  <c r="H3879"/>
  <c r="J3879" s="1"/>
  <c r="H3878"/>
  <c r="H3877"/>
  <c r="H3876"/>
  <c r="J3876" s="1"/>
  <c r="H3875"/>
  <c r="H3874"/>
  <c r="J3874" s="1"/>
  <c r="H3873"/>
  <c r="H3872"/>
  <c r="J3872" s="1"/>
  <c r="H3871"/>
  <c r="H3870"/>
  <c r="J3870" s="1"/>
  <c r="H3869"/>
  <c r="H3868"/>
  <c r="J3868" s="1"/>
  <c r="H3867"/>
  <c r="H3866"/>
  <c r="H3865"/>
  <c r="J3865" s="1"/>
  <c r="H3864"/>
  <c r="J3864" s="1"/>
  <c r="H3863"/>
  <c r="J3863" s="1"/>
  <c r="H3862"/>
  <c r="H3861"/>
  <c r="H3860"/>
  <c r="J3860" s="1"/>
  <c r="H3859"/>
  <c r="J3859" s="1"/>
  <c r="H3858"/>
  <c r="J3858" s="1"/>
  <c r="H3857"/>
  <c r="H3856"/>
  <c r="J3856" s="1"/>
  <c r="H3855"/>
  <c r="H3854"/>
  <c r="J3854" s="1"/>
  <c r="H3853"/>
  <c r="H3852"/>
  <c r="J3852" s="1"/>
  <c r="H3851"/>
  <c r="H3850"/>
  <c r="H3849"/>
  <c r="J3849" s="1"/>
  <c r="H3848"/>
  <c r="J3848" s="1"/>
  <c r="H3847"/>
  <c r="J3847" s="1"/>
  <c r="H3846"/>
  <c r="H3845"/>
  <c r="H3844"/>
  <c r="J3844" s="1"/>
  <c r="H3843"/>
  <c r="H3842"/>
  <c r="J3842" s="1"/>
  <c r="H3841"/>
  <c r="H3840"/>
  <c r="J3840" s="1"/>
  <c r="H3839"/>
  <c r="J3839" s="1"/>
  <c r="H3838"/>
  <c r="J3838" s="1"/>
  <c r="H3837"/>
  <c r="H3836"/>
  <c r="J3836" s="1"/>
  <c r="H3835"/>
  <c r="H3834"/>
  <c r="H3833"/>
  <c r="H3832"/>
  <c r="H3831"/>
  <c r="H3830"/>
  <c r="H3829"/>
  <c r="H3828"/>
  <c r="J3828" s="1"/>
  <c r="H3827"/>
  <c r="J3827" s="1"/>
  <c r="H3826"/>
  <c r="J3826" s="1"/>
  <c r="H3825"/>
  <c r="H3824"/>
  <c r="J3824" s="1"/>
  <c r="H3823"/>
  <c r="H3822"/>
  <c r="J3822" s="1"/>
  <c r="H3821"/>
  <c r="H3820"/>
  <c r="J3820" s="1"/>
  <c r="H3819"/>
  <c r="H3818"/>
  <c r="H3817"/>
  <c r="J3817" s="1"/>
  <c r="H3816"/>
  <c r="J3816" s="1"/>
  <c r="H3815"/>
  <c r="J3815" s="1"/>
  <c r="H3814"/>
  <c r="H3813"/>
  <c r="H3812"/>
  <c r="J3812" s="1"/>
  <c r="H3811"/>
  <c r="H3810"/>
  <c r="J3810" s="1"/>
  <c r="H3809"/>
  <c r="H3808"/>
  <c r="J3808" s="1"/>
  <c r="H3807"/>
  <c r="J3807" s="1"/>
  <c r="H3806"/>
  <c r="J3806" s="1"/>
  <c r="H3805"/>
  <c r="H3804"/>
  <c r="J3804" s="1"/>
  <c r="H3803"/>
  <c r="H3802"/>
  <c r="H3801"/>
  <c r="J3801" s="1"/>
  <c r="H3800"/>
  <c r="J3800" s="1"/>
  <c r="H3799"/>
  <c r="J3799" s="1"/>
  <c r="H3798"/>
  <c r="H3797"/>
  <c r="H3796"/>
  <c r="J3796" s="1"/>
  <c r="H3795"/>
  <c r="J3795" s="1"/>
  <c r="H3794"/>
  <c r="J3794" s="1"/>
  <c r="H3793"/>
  <c r="H3792"/>
  <c r="J3792" s="1"/>
  <c r="H3791"/>
  <c r="H3790"/>
  <c r="J3790" s="1"/>
  <c r="H3789"/>
  <c r="H3788"/>
  <c r="J3788" s="1"/>
  <c r="H3787"/>
  <c r="J3787" s="1"/>
  <c r="H3786"/>
  <c r="H3785"/>
  <c r="J3785" s="1"/>
  <c r="H3784"/>
  <c r="J3784" s="1"/>
  <c r="H3783"/>
  <c r="J3783" s="1"/>
  <c r="H3782"/>
  <c r="H3781"/>
  <c r="H3780"/>
  <c r="J3780" s="1"/>
  <c r="H3779"/>
  <c r="H3778"/>
  <c r="J3778" s="1"/>
  <c r="H3777"/>
  <c r="H3776"/>
  <c r="J3776" s="1"/>
  <c r="H3775"/>
  <c r="J3775" s="1"/>
  <c r="H3774"/>
  <c r="J3774" s="1"/>
  <c r="H3773"/>
  <c r="H3772"/>
  <c r="J3772" s="1"/>
  <c r="H3771"/>
  <c r="H3770"/>
  <c r="H3769"/>
  <c r="H3768"/>
  <c r="H3767"/>
  <c r="J3767" s="1"/>
  <c r="H3766"/>
  <c r="H3765"/>
  <c r="H3764"/>
  <c r="J3764" s="1"/>
  <c r="H3763"/>
  <c r="J3763" s="1"/>
  <c r="H3762"/>
  <c r="J3762" s="1"/>
  <c r="H3761"/>
  <c r="H3760"/>
  <c r="J3760" s="1"/>
  <c r="H3759"/>
  <c r="H3758"/>
  <c r="J3758" s="1"/>
  <c r="H3757"/>
  <c r="H3756"/>
  <c r="J3756" s="1"/>
  <c r="H3755"/>
  <c r="H3754"/>
  <c r="H3753"/>
  <c r="J3753" s="1"/>
  <c r="H3752"/>
  <c r="J3752" s="1"/>
  <c r="H3751"/>
  <c r="J3751" s="1"/>
  <c r="H3750"/>
  <c r="H3749"/>
  <c r="H3748"/>
  <c r="J3748" s="1"/>
  <c r="H3747"/>
  <c r="H3746"/>
  <c r="J3746" s="1"/>
  <c r="H3745"/>
  <c r="H3744"/>
  <c r="J3744" s="1"/>
  <c r="H3743"/>
  <c r="J3743" s="1"/>
  <c r="H3742"/>
  <c r="J3742" s="1"/>
  <c r="H3741"/>
  <c r="H3740"/>
  <c r="J3740" s="1"/>
  <c r="H3739"/>
  <c r="H3738"/>
  <c r="H3737"/>
  <c r="J3737" s="1"/>
  <c r="H3736"/>
  <c r="J3736" s="1"/>
  <c r="H3735"/>
  <c r="H3734"/>
  <c r="H3733"/>
  <c r="H3732"/>
  <c r="J3732" s="1"/>
  <c r="H3731"/>
  <c r="J3731" s="1"/>
  <c r="H3730"/>
  <c r="J3730" s="1"/>
  <c r="H3729"/>
  <c r="H3728"/>
  <c r="J3728" s="1"/>
  <c r="H3727"/>
  <c r="H3726"/>
  <c r="J3726" s="1"/>
  <c r="H3725"/>
  <c r="H3724"/>
  <c r="J3724" s="1"/>
  <c r="H3723"/>
  <c r="J3723" s="1"/>
  <c r="H3722"/>
  <c r="H3721"/>
  <c r="J3721" s="1"/>
  <c r="H3720"/>
  <c r="J3720" s="1"/>
  <c r="H3719"/>
  <c r="J3719" s="1"/>
  <c r="H3718"/>
  <c r="H3717"/>
  <c r="H3716"/>
  <c r="J3716" s="1"/>
  <c r="H3715"/>
  <c r="J3715" s="1"/>
  <c r="H3714"/>
  <c r="J3714" s="1"/>
  <c r="H3713"/>
  <c r="H3712"/>
  <c r="J3712" s="1"/>
  <c r="H3711"/>
  <c r="J3711" s="1"/>
  <c r="H3710"/>
  <c r="J3710" s="1"/>
  <c r="H3709"/>
  <c r="H3708"/>
  <c r="J3708" s="1"/>
  <c r="H3707"/>
  <c r="H3706"/>
  <c r="H3705"/>
  <c r="H3704"/>
  <c r="H3703"/>
  <c r="J3703" s="1"/>
  <c r="H3702"/>
  <c r="H3701"/>
  <c r="H3700"/>
  <c r="J3700" s="1"/>
  <c r="H3699"/>
  <c r="J3699" s="1"/>
  <c r="H3698"/>
  <c r="J3698" s="1"/>
  <c r="H3697"/>
  <c r="H3696"/>
  <c r="J3696" s="1"/>
  <c r="H3695"/>
  <c r="H3694"/>
  <c r="J3694" s="1"/>
  <c r="H3693"/>
  <c r="H3692"/>
  <c r="J3692" s="1"/>
  <c r="H3691"/>
  <c r="J3691" s="1"/>
  <c r="H3690"/>
  <c r="H3689"/>
  <c r="H3688"/>
  <c r="J3688" s="1"/>
  <c r="H3687"/>
  <c r="J3687" s="1"/>
  <c r="H3686"/>
  <c r="H3685"/>
  <c r="H3684"/>
  <c r="J3684" s="1"/>
  <c r="H3683"/>
  <c r="J3683" s="1"/>
  <c r="H3682"/>
  <c r="J3682" s="1"/>
  <c r="H3681"/>
  <c r="H3680"/>
  <c r="J3680" s="1"/>
  <c r="H3679"/>
  <c r="H3678"/>
  <c r="J3678" s="1"/>
  <c r="H3677"/>
  <c r="H3676"/>
  <c r="J3676" s="1"/>
  <c r="H3675"/>
  <c r="H3674"/>
  <c r="H3673"/>
  <c r="H3672"/>
  <c r="J3672" s="1"/>
  <c r="H3671"/>
  <c r="J3671" s="1"/>
  <c r="H3670"/>
  <c r="H3669"/>
  <c r="H3668"/>
  <c r="J3668" s="1"/>
  <c r="H3667"/>
  <c r="J3667" s="1"/>
  <c r="H3666"/>
  <c r="J3666" s="1"/>
  <c r="H3665"/>
  <c r="H3664"/>
  <c r="J3664" s="1"/>
  <c r="H3663"/>
  <c r="H3662"/>
  <c r="J3662" s="1"/>
  <c r="H3661"/>
  <c r="H3660"/>
  <c r="J3660" s="1"/>
  <c r="H3659"/>
  <c r="H3658"/>
  <c r="H3657"/>
  <c r="H3656"/>
  <c r="J3656" s="1"/>
  <c r="H3655"/>
  <c r="J3655" s="1"/>
  <c r="H3654"/>
  <c r="H3653"/>
  <c r="H3652"/>
  <c r="J3652" s="1"/>
  <c r="H3651"/>
  <c r="J3651" s="1"/>
  <c r="H3650"/>
  <c r="J3650" s="1"/>
  <c r="H3649"/>
  <c r="H3648"/>
  <c r="J3648" s="1"/>
  <c r="H3647"/>
  <c r="H3646"/>
  <c r="J3646" s="1"/>
  <c r="H3645"/>
  <c r="H3644"/>
  <c r="J3644" s="1"/>
  <c r="H3643"/>
  <c r="H3642"/>
  <c r="H3641"/>
  <c r="H3640"/>
  <c r="H3639"/>
  <c r="J3639" s="1"/>
  <c r="H3638"/>
  <c r="H3637"/>
  <c r="H3636"/>
  <c r="J3636" s="1"/>
  <c r="H3635"/>
  <c r="J3635" s="1"/>
  <c r="H3634"/>
  <c r="J3634" s="1"/>
  <c r="H3633"/>
  <c r="H3632"/>
  <c r="J3632" s="1"/>
  <c r="H3631"/>
  <c r="H3630"/>
  <c r="J3630" s="1"/>
  <c r="H3629"/>
  <c r="H3628"/>
  <c r="J3628" s="1"/>
  <c r="H3627"/>
  <c r="H3626"/>
  <c r="H3625"/>
  <c r="H3624"/>
  <c r="J3624" s="1"/>
  <c r="H3623"/>
  <c r="J3623" s="1"/>
  <c r="H3622"/>
  <c r="H3621"/>
  <c r="H3620"/>
  <c r="J3620" s="1"/>
  <c r="H3619"/>
  <c r="J3619" s="1"/>
  <c r="H3618"/>
  <c r="J3618" s="1"/>
  <c r="H3617"/>
  <c r="H3616"/>
  <c r="J3616" s="1"/>
  <c r="H3615"/>
  <c r="H3614"/>
  <c r="J3614" s="1"/>
  <c r="H3613"/>
  <c r="H3612"/>
  <c r="J3612" s="1"/>
  <c r="H3611"/>
  <c r="H3610"/>
  <c r="H3609"/>
  <c r="H3608"/>
  <c r="J3608" s="1"/>
  <c r="H3607"/>
  <c r="H3606"/>
  <c r="H3605"/>
  <c r="H3604"/>
  <c r="J3604" s="1"/>
  <c r="H3603"/>
  <c r="J3603" s="1"/>
  <c r="H3602"/>
  <c r="J3602" s="1"/>
  <c r="H3601"/>
  <c r="H3600"/>
  <c r="J3600" s="1"/>
  <c r="H3599"/>
  <c r="H3598"/>
  <c r="J3598" s="1"/>
  <c r="H3597"/>
  <c r="H3596"/>
  <c r="H3595"/>
  <c r="H3594"/>
  <c r="H3593"/>
  <c r="H3592"/>
  <c r="J3592" s="1"/>
  <c r="H3591"/>
  <c r="J3591" s="1"/>
  <c r="H3590"/>
  <c r="H3589"/>
  <c r="H3588"/>
  <c r="J3588" s="1"/>
  <c r="H3587"/>
  <c r="J3587" s="1"/>
  <c r="H3586"/>
  <c r="J3586" s="1"/>
  <c r="H3585"/>
  <c r="H3584"/>
  <c r="J3584" s="1"/>
  <c r="H3583"/>
  <c r="H3582"/>
  <c r="J3582" s="1"/>
  <c r="H3581"/>
  <c r="H3580"/>
  <c r="J3580" s="1"/>
  <c r="H3579"/>
  <c r="H3578"/>
  <c r="H3577"/>
  <c r="H3576"/>
  <c r="H3575"/>
  <c r="H3574"/>
  <c r="H3573"/>
  <c r="H3572"/>
  <c r="J3572" s="1"/>
  <c r="H3571"/>
  <c r="J3571" s="1"/>
  <c r="H3570"/>
  <c r="J3570" s="1"/>
  <c r="H3569"/>
  <c r="H3568"/>
  <c r="J3568" s="1"/>
  <c r="H3567"/>
  <c r="H3566"/>
  <c r="J3566" s="1"/>
  <c r="H3565"/>
  <c r="H3564"/>
  <c r="J3564" s="1"/>
  <c r="H3563"/>
  <c r="H3562"/>
  <c r="H3561"/>
  <c r="H3560"/>
  <c r="J3560" s="1"/>
  <c r="H3559"/>
  <c r="J3559" s="1"/>
  <c r="H3558"/>
  <c r="H3557"/>
  <c r="H3556"/>
  <c r="J3556" s="1"/>
  <c r="H3555"/>
  <c r="H3554"/>
  <c r="J3554" s="1"/>
  <c r="H3553"/>
  <c r="H3552"/>
  <c r="J3552" s="1"/>
  <c r="H3551"/>
  <c r="H3550"/>
  <c r="J3550" s="1"/>
  <c r="H3549"/>
  <c r="H3548"/>
  <c r="J3548" s="1"/>
  <c r="H3547"/>
  <c r="H3546"/>
  <c r="H3545"/>
  <c r="H3544"/>
  <c r="J3544" s="1"/>
  <c r="H3543"/>
  <c r="H3542"/>
  <c r="H3541"/>
  <c r="H3540"/>
  <c r="J3540" s="1"/>
  <c r="H3539"/>
  <c r="H3538"/>
  <c r="J3538" s="1"/>
  <c r="H3537"/>
  <c r="H3536"/>
  <c r="J3536" s="1"/>
  <c r="H3535"/>
  <c r="J3535" s="1"/>
  <c r="H3534"/>
  <c r="J3534" s="1"/>
  <c r="H3533"/>
  <c r="H3532"/>
  <c r="J3532" s="1"/>
  <c r="H3531"/>
  <c r="J3531" s="1"/>
  <c r="H3530"/>
  <c r="H3529"/>
  <c r="H3528"/>
  <c r="J3528" s="1"/>
  <c r="H3527"/>
  <c r="J3527" s="1"/>
  <c r="H3526"/>
  <c r="H3525"/>
  <c r="H3524"/>
  <c r="J3524" s="1"/>
  <c r="H3523"/>
  <c r="H3522"/>
  <c r="J3522" s="1"/>
  <c r="H3521"/>
  <c r="H3520"/>
  <c r="J3520" s="1"/>
  <c r="H3519"/>
  <c r="J3519" s="1"/>
  <c r="H3518"/>
  <c r="J3518" s="1"/>
  <c r="H3517"/>
  <c r="H3516"/>
  <c r="J3516" s="1"/>
  <c r="H3515"/>
  <c r="J3515" s="1"/>
  <c r="H3514"/>
  <c r="H3513"/>
  <c r="H3512"/>
  <c r="J3512" s="1"/>
  <c r="H3511"/>
  <c r="H3510"/>
  <c r="H3509"/>
  <c r="H3508"/>
  <c r="J3508" s="1"/>
  <c r="H3507"/>
  <c r="H3506"/>
  <c r="J3506" s="1"/>
  <c r="H3505"/>
  <c r="H3504"/>
  <c r="J3504" s="1"/>
  <c r="H3503"/>
  <c r="J3503" s="1"/>
  <c r="H3502"/>
  <c r="J3502" s="1"/>
  <c r="H3501"/>
  <c r="H3500"/>
  <c r="J3500" s="1"/>
  <c r="H3499"/>
  <c r="J3499" s="1"/>
  <c r="H3498"/>
  <c r="H3497"/>
  <c r="H3496"/>
  <c r="J3496" s="1"/>
  <c r="H3495"/>
  <c r="J3495" s="1"/>
  <c r="H3494"/>
  <c r="H3493"/>
  <c r="H3492"/>
  <c r="J3492" s="1"/>
  <c r="H3491"/>
  <c r="H3490"/>
  <c r="J3490" s="1"/>
  <c r="H3489"/>
  <c r="H3488"/>
  <c r="J3488" s="1"/>
  <c r="H3487"/>
  <c r="H3486"/>
  <c r="J3486" s="1"/>
  <c r="H3485"/>
  <c r="H3484"/>
  <c r="J3484" s="1"/>
  <c r="H3483"/>
  <c r="J3483" s="1"/>
  <c r="H3482"/>
  <c r="H3481"/>
  <c r="H3480"/>
  <c r="J3480" s="1"/>
  <c r="H3479"/>
  <c r="H3478"/>
  <c r="H3477"/>
  <c r="H3476"/>
  <c r="J3476" s="1"/>
  <c r="H3475"/>
  <c r="H3474"/>
  <c r="J3474" s="1"/>
  <c r="H3473"/>
  <c r="H3472"/>
  <c r="J3472" s="1"/>
  <c r="H3471"/>
  <c r="J3471" s="1"/>
  <c r="H3470"/>
  <c r="J3470" s="1"/>
  <c r="H3469"/>
  <c r="H3468"/>
  <c r="J3468" s="1"/>
  <c r="H3467"/>
  <c r="J3467" s="1"/>
  <c r="H3466"/>
  <c r="H3465"/>
  <c r="H3464"/>
  <c r="J3464" s="1"/>
  <c r="H3463"/>
  <c r="J3463" s="1"/>
  <c r="H3462"/>
  <c r="H3461"/>
  <c r="H3460"/>
  <c r="J3460" s="1"/>
  <c r="H3459"/>
  <c r="H3458"/>
  <c r="J3458" s="1"/>
  <c r="H3457"/>
  <c r="H3456"/>
  <c r="J3456" s="1"/>
  <c r="H3455"/>
  <c r="H3454"/>
  <c r="J3454" s="1"/>
  <c r="H3453"/>
  <c r="H3452"/>
  <c r="J3452" s="1"/>
  <c r="H3451"/>
  <c r="J3451" s="1"/>
  <c r="H3450"/>
  <c r="H3449"/>
  <c r="H3448"/>
  <c r="H3447"/>
  <c r="H3446"/>
  <c r="H3445"/>
  <c r="H3444"/>
  <c r="J3444" s="1"/>
  <c r="H3443"/>
  <c r="H3442"/>
  <c r="J3442" s="1"/>
  <c r="H3441"/>
  <c r="H3440"/>
  <c r="J3440" s="1"/>
  <c r="H3439"/>
  <c r="J3439" s="1"/>
  <c r="H3438"/>
  <c r="J3438" s="1"/>
  <c r="H3437"/>
  <c r="H3436"/>
  <c r="J3436" s="1"/>
  <c r="H3435"/>
  <c r="J3435" s="1"/>
  <c r="H3434"/>
  <c r="H3433"/>
  <c r="H3432"/>
  <c r="H3431"/>
  <c r="H3430"/>
  <c r="H3429"/>
  <c r="H3428"/>
  <c r="J3428" s="1"/>
  <c r="H3427"/>
  <c r="J3427" s="1"/>
  <c r="H3426"/>
  <c r="J3426" s="1"/>
  <c r="H3425"/>
  <c r="H3424"/>
  <c r="J3424" s="1"/>
  <c r="H3423"/>
  <c r="H3422"/>
  <c r="J3422" s="1"/>
  <c r="H3421"/>
  <c r="H3420"/>
  <c r="J3420" s="1"/>
  <c r="H3419"/>
  <c r="J3419" s="1"/>
  <c r="H3418"/>
  <c r="H3417"/>
  <c r="H3416"/>
  <c r="J3416" s="1"/>
  <c r="H3415"/>
  <c r="H3414"/>
  <c r="H3413"/>
  <c r="H3412"/>
  <c r="J3412" s="1"/>
  <c r="H3411"/>
  <c r="H3410"/>
  <c r="J3410" s="1"/>
  <c r="H3409"/>
  <c r="H3408"/>
  <c r="J3408" s="1"/>
  <c r="H3407"/>
  <c r="J3407" s="1"/>
  <c r="H3406"/>
  <c r="J3406" s="1"/>
  <c r="H3405"/>
  <c r="H3404"/>
  <c r="J3404" s="1"/>
  <c r="H3403"/>
  <c r="J3403" s="1"/>
  <c r="H3402"/>
  <c r="H3401"/>
  <c r="H3400"/>
  <c r="J3400" s="1"/>
  <c r="H3399"/>
  <c r="H3398"/>
  <c r="H3397"/>
  <c r="H3396"/>
  <c r="J3396" s="1"/>
  <c r="H3395"/>
  <c r="J3395" s="1"/>
  <c r="H3394"/>
  <c r="J3394" s="1"/>
  <c r="H3393"/>
  <c r="H3392"/>
  <c r="J3392" s="1"/>
  <c r="H3391"/>
  <c r="H3390"/>
  <c r="J3390" s="1"/>
  <c r="H3389"/>
  <c r="H3388"/>
  <c r="J3388" s="1"/>
  <c r="H3387"/>
  <c r="J3387" s="1"/>
  <c r="H3386"/>
  <c r="H3385"/>
  <c r="J3385" s="1"/>
  <c r="H3384"/>
  <c r="H3383"/>
  <c r="H3382"/>
  <c r="H3381"/>
  <c r="H3380"/>
  <c r="J3380" s="1"/>
  <c r="H3379"/>
  <c r="H3378"/>
  <c r="J3378" s="1"/>
  <c r="H3377"/>
  <c r="H3376"/>
  <c r="J3376" s="1"/>
  <c r="H3375"/>
  <c r="J3375" s="1"/>
  <c r="H3374"/>
  <c r="J3374" s="1"/>
  <c r="H3373"/>
  <c r="H3372"/>
  <c r="J3372" s="1"/>
  <c r="H3371"/>
  <c r="J3371" s="1"/>
  <c r="H3370"/>
  <c r="H3369"/>
  <c r="H3368"/>
  <c r="J3368" s="1"/>
  <c r="H3367"/>
  <c r="J3367" s="1"/>
  <c r="H3366"/>
  <c r="H3365"/>
  <c r="H3364"/>
  <c r="J3364" s="1"/>
  <c r="H3363"/>
  <c r="H3362"/>
  <c r="J3362" s="1"/>
  <c r="H3361"/>
  <c r="H3360"/>
  <c r="J3360" s="1"/>
  <c r="H3359"/>
  <c r="J3359" s="1"/>
  <c r="H3358"/>
  <c r="J3358" s="1"/>
  <c r="H3357"/>
  <c r="H3356"/>
  <c r="J3356" s="1"/>
  <c r="H3355"/>
  <c r="H3354"/>
  <c r="H3353"/>
  <c r="H3352"/>
  <c r="J3352" s="1"/>
  <c r="H3351"/>
  <c r="H3350"/>
  <c r="H3349"/>
  <c r="H3348"/>
  <c r="J3348" s="1"/>
  <c r="H3347"/>
  <c r="H3346"/>
  <c r="J3346" s="1"/>
  <c r="H3345"/>
  <c r="H3344"/>
  <c r="J3344" s="1"/>
  <c r="H3343"/>
  <c r="J3343" s="1"/>
  <c r="H3342"/>
  <c r="J3342" s="1"/>
  <c r="H3341"/>
  <c r="H3340"/>
  <c r="J3340" s="1"/>
  <c r="H3339"/>
  <c r="J3339" s="1"/>
  <c r="H3338"/>
  <c r="H3337"/>
  <c r="H3336"/>
  <c r="J3336" s="1"/>
  <c r="H3335"/>
  <c r="J3335" s="1"/>
  <c r="H3334"/>
  <c r="H3333"/>
  <c r="H3332"/>
  <c r="J3332" s="1"/>
  <c r="H3331"/>
  <c r="H3330"/>
  <c r="J3330" s="1"/>
  <c r="H3329"/>
  <c r="H3328"/>
  <c r="J3328" s="1"/>
  <c r="H3327"/>
  <c r="H3326"/>
  <c r="J3326" s="1"/>
  <c r="H3325"/>
  <c r="H3324"/>
  <c r="J3324" s="1"/>
  <c r="H3323"/>
  <c r="J3323" s="1"/>
  <c r="H3322"/>
  <c r="H3321"/>
  <c r="H3320"/>
  <c r="H3319"/>
  <c r="H3318"/>
  <c r="H3317"/>
  <c r="H3316"/>
  <c r="J3316" s="1"/>
  <c r="H3315"/>
  <c r="H3314"/>
  <c r="J3314" s="1"/>
  <c r="H3313"/>
  <c r="H3312"/>
  <c r="J3312" s="1"/>
  <c r="H3311"/>
  <c r="J3311" s="1"/>
  <c r="H3310"/>
  <c r="J3310" s="1"/>
  <c r="H3309"/>
  <c r="H3308"/>
  <c r="J3308" s="1"/>
  <c r="H3307"/>
  <c r="J3307" s="1"/>
  <c r="H3306"/>
  <c r="H3305"/>
  <c r="H3304"/>
  <c r="J3304" s="1"/>
  <c r="H3303"/>
  <c r="J3303" s="1"/>
  <c r="H3302"/>
  <c r="H3301"/>
  <c r="H3300"/>
  <c r="J3300" s="1"/>
  <c r="H3299"/>
  <c r="J3299" s="1"/>
  <c r="H3298"/>
  <c r="J3298" s="1"/>
  <c r="H3297"/>
  <c r="H3296"/>
  <c r="J3296" s="1"/>
  <c r="H3295"/>
  <c r="J3295" s="1"/>
  <c r="H3294"/>
  <c r="J3294" s="1"/>
  <c r="H3293"/>
  <c r="H3292"/>
  <c r="J3292" s="1"/>
  <c r="H3291"/>
  <c r="J3291" s="1"/>
  <c r="H3290"/>
  <c r="H3289"/>
  <c r="H3288"/>
  <c r="J3288" s="1"/>
  <c r="H3287"/>
  <c r="H3286"/>
  <c r="H3285"/>
  <c r="H3284"/>
  <c r="J3284" s="1"/>
  <c r="H3283"/>
  <c r="H3282"/>
  <c r="J3282" s="1"/>
  <c r="H3281"/>
  <c r="H3280"/>
  <c r="J3280" s="1"/>
  <c r="H3279"/>
  <c r="J3279" s="1"/>
  <c r="H3278"/>
  <c r="J3278" s="1"/>
  <c r="H3277"/>
  <c r="H3276"/>
  <c r="J3276" s="1"/>
  <c r="H3275"/>
  <c r="J3275" s="1"/>
  <c r="H3274"/>
  <c r="H3273"/>
  <c r="H3272"/>
  <c r="J3272" s="1"/>
  <c r="H3271"/>
  <c r="H3270"/>
  <c r="H3269"/>
  <c r="H3268"/>
  <c r="J3268" s="1"/>
  <c r="H3267"/>
  <c r="J3267" s="1"/>
  <c r="H3266"/>
  <c r="J3266" s="1"/>
  <c r="H3265"/>
  <c r="H3264"/>
  <c r="J3264" s="1"/>
  <c r="H3263"/>
  <c r="H3262"/>
  <c r="J3262" s="1"/>
  <c r="H3261"/>
  <c r="H3260"/>
  <c r="J3260" s="1"/>
  <c r="H3259"/>
  <c r="J3259" s="1"/>
  <c r="H3258"/>
  <c r="H3257"/>
  <c r="H3256"/>
  <c r="H3255"/>
  <c r="H3254"/>
  <c r="H3253"/>
  <c r="H3252"/>
  <c r="J3252" s="1"/>
  <c r="H3251"/>
  <c r="H3250"/>
  <c r="J3250" s="1"/>
  <c r="H3249"/>
  <c r="H3248"/>
  <c r="J3248" s="1"/>
  <c r="H3247"/>
  <c r="J3247" s="1"/>
  <c r="H3246"/>
  <c r="J3246" s="1"/>
  <c r="H3245"/>
  <c r="H3244"/>
  <c r="J3244" s="1"/>
  <c r="H3243"/>
  <c r="J3243" s="1"/>
  <c r="H3242"/>
  <c r="H3241"/>
  <c r="H3240"/>
  <c r="J3240" s="1"/>
  <c r="H3239"/>
  <c r="H3238"/>
  <c r="H3237"/>
  <c r="H3236"/>
  <c r="J3236" s="1"/>
  <c r="H3235"/>
  <c r="J3235" s="1"/>
  <c r="H3234"/>
  <c r="J3234" s="1"/>
  <c r="H3233"/>
  <c r="H3232"/>
  <c r="J3232" s="1"/>
  <c r="H3231"/>
  <c r="J3231" s="1"/>
  <c r="H3230"/>
  <c r="J3230" s="1"/>
  <c r="H3229"/>
  <c r="H3228"/>
  <c r="J3228" s="1"/>
  <c r="H3227"/>
  <c r="J3227" s="1"/>
  <c r="H3226"/>
  <c r="H3225"/>
  <c r="H3224"/>
  <c r="J3224" s="1"/>
  <c r="H3223"/>
  <c r="H3222"/>
  <c r="H3221"/>
  <c r="H3220"/>
  <c r="J3220" s="1"/>
  <c r="H3219"/>
  <c r="H3218"/>
  <c r="J3218" s="1"/>
  <c r="H3217"/>
  <c r="H3216"/>
  <c r="J3216" s="1"/>
  <c r="H3215"/>
  <c r="J3215" s="1"/>
  <c r="H3214"/>
  <c r="J3214" s="1"/>
  <c r="H3213"/>
  <c r="H3212"/>
  <c r="J3212" s="1"/>
  <c r="H3211"/>
  <c r="J3211" s="1"/>
  <c r="H3210"/>
  <c r="H3209"/>
  <c r="H3208"/>
  <c r="J3208" s="1"/>
  <c r="H3207"/>
  <c r="J3207" s="1"/>
  <c r="H3206"/>
  <c r="H3205"/>
  <c r="H3204"/>
  <c r="J3204" s="1"/>
  <c r="H3203"/>
  <c r="J3203" s="1"/>
  <c r="H3202"/>
  <c r="J3202" s="1"/>
  <c r="H3201"/>
  <c r="H3200"/>
  <c r="J3200" s="1"/>
  <c r="H3199"/>
  <c r="J3199" s="1"/>
  <c r="H3198"/>
  <c r="J3198" s="1"/>
  <c r="H3197"/>
  <c r="H3196"/>
  <c r="J3196" s="1"/>
  <c r="H3195"/>
  <c r="H3194"/>
  <c r="H3193"/>
  <c r="H3192"/>
  <c r="H3191"/>
  <c r="H3190"/>
  <c r="H3189"/>
  <c r="H3188"/>
  <c r="J3188" s="1"/>
  <c r="H3187"/>
  <c r="H3186"/>
  <c r="J3186" s="1"/>
  <c r="H3185"/>
  <c r="H3184"/>
  <c r="J3184" s="1"/>
  <c r="H3183"/>
  <c r="J3183" s="1"/>
  <c r="H3182"/>
  <c r="J3182" s="1"/>
  <c r="H3181"/>
  <c r="H3180"/>
  <c r="J3180" s="1"/>
  <c r="H3179"/>
  <c r="J3179" s="1"/>
  <c r="H3178"/>
  <c r="H3177"/>
  <c r="H3176"/>
  <c r="J3176" s="1"/>
  <c r="H3175"/>
  <c r="J3175" s="1"/>
  <c r="H3174"/>
  <c r="H3173"/>
  <c r="H3172"/>
  <c r="J3172" s="1"/>
  <c r="H3171"/>
  <c r="H3170"/>
  <c r="J3170" s="1"/>
  <c r="H3169"/>
  <c r="H3168"/>
  <c r="J3168" s="1"/>
  <c r="H3167"/>
  <c r="J3167" s="1"/>
  <c r="H3166"/>
  <c r="J3166" s="1"/>
  <c r="H3165"/>
  <c r="H3164"/>
  <c r="J3164" s="1"/>
  <c r="H3163"/>
  <c r="J3163" s="1"/>
  <c r="H3162"/>
  <c r="H3161"/>
  <c r="J3161" s="1"/>
  <c r="H3160"/>
  <c r="J3160" s="1"/>
  <c r="H3159"/>
  <c r="H3158"/>
  <c r="H3157"/>
  <c r="H3156"/>
  <c r="J3156" s="1"/>
  <c r="H3155"/>
  <c r="H3154"/>
  <c r="J3154" s="1"/>
  <c r="H3153"/>
  <c r="J3153" s="1"/>
  <c r="H3152"/>
  <c r="J3152" s="1"/>
  <c r="H3151"/>
  <c r="J3151" s="1"/>
  <c r="H3150"/>
  <c r="J3150" s="1"/>
  <c r="H3149"/>
  <c r="J3149" s="1"/>
  <c r="H3148"/>
  <c r="J3148" s="1"/>
  <c r="H3147"/>
  <c r="J3147" s="1"/>
  <c r="H3146"/>
  <c r="H3145"/>
  <c r="H3144"/>
  <c r="J3144" s="1"/>
  <c r="H3143"/>
  <c r="J3143" s="1"/>
  <c r="H3142"/>
  <c r="H3141"/>
  <c r="H3140"/>
  <c r="J3140" s="1"/>
  <c r="H3139"/>
  <c r="H3138"/>
  <c r="J3138" s="1"/>
  <c r="H3137"/>
  <c r="H3136"/>
  <c r="J3136" s="1"/>
  <c r="H3135"/>
  <c r="J3135" s="1"/>
  <c r="H3134"/>
  <c r="J3134" s="1"/>
  <c r="H3133"/>
  <c r="H3132"/>
  <c r="J3132" s="1"/>
  <c r="H3131"/>
  <c r="H3130"/>
  <c r="H3129"/>
  <c r="H3128"/>
  <c r="J3128" s="1"/>
  <c r="H3127"/>
  <c r="J3127" s="1"/>
  <c r="H3126"/>
  <c r="H3125"/>
  <c r="H3124"/>
  <c r="J3124" s="1"/>
  <c r="H3123"/>
  <c r="J3123" s="1"/>
  <c r="H3122"/>
  <c r="J3122" s="1"/>
  <c r="H3121"/>
  <c r="J3121" s="1"/>
  <c r="H3120"/>
  <c r="J3120" s="1"/>
  <c r="H3119"/>
  <c r="H3118"/>
  <c r="J3118" s="1"/>
  <c r="H3117"/>
  <c r="J3117" s="1"/>
  <c r="H3116"/>
  <c r="J3116" s="1"/>
  <c r="H3115"/>
  <c r="J3115" s="1"/>
  <c r="H3114"/>
  <c r="H3113"/>
  <c r="H3112"/>
  <c r="J3112" s="1"/>
  <c r="H3111"/>
  <c r="J3111" s="1"/>
  <c r="H3110"/>
  <c r="H3109"/>
  <c r="H3108"/>
  <c r="J3108" s="1"/>
  <c r="H3107"/>
  <c r="J3107" s="1"/>
  <c r="H3106"/>
  <c r="J3106" s="1"/>
  <c r="H3105"/>
  <c r="H3104"/>
  <c r="J3104" s="1"/>
  <c r="H3103"/>
  <c r="J3103" s="1"/>
  <c r="H3102"/>
  <c r="J3102" s="1"/>
  <c r="H3101"/>
  <c r="H3100"/>
  <c r="J3100" s="1"/>
  <c r="H3099"/>
  <c r="H3098"/>
  <c r="H3097"/>
  <c r="H3096"/>
  <c r="J3096" s="1"/>
  <c r="H3095"/>
  <c r="J3095" s="1"/>
  <c r="H3094"/>
  <c r="H3093"/>
  <c r="H3092"/>
  <c r="J3092" s="1"/>
  <c r="H3091"/>
  <c r="J3091" s="1"/>
  <c r="H3090"/>
  <c r="J3090" s="1"/>
  <c r="H3089"/>
  <c r="J3089" s="1"/>
  <c r="H3088"/>
  <c r="J3088" s="1"/>
  <c r="H3087"/>
  <c r="H3086"/>
  <c r="J3086" s="1"/>
  <c r="H3085"/>
  <c r="J3085" s="1"/>
  <c r="H3084"/>
  <c r="J3084" s="1"/>
  <c r="H3083"/>
  <c r="H3082"/>
  <c r="H3081"/>
  <c r="H3080"/>
  <c r="J3080" s="1"/>
  <c r="H3079"/>
  <c r="J3079" s="1"/>
  <c r="H3078"/>
  <c r="H3077"/>
  <c r="H3076"/>
  <c r="J3076" s="1"/>
  <c r="H3075"/>
  <c r="J3075" s="1"/>
  <c r="H3074"/>
  <c r="J3074" s="1"/>
  <c r="H3073"/>
  <c r="H3072"/>
  <c r="J3072" s="1"/>
  <c r="H3071"/>
  <c r="J3071" s="1"/>
  <c r="H3070"/>
  <c r="J3070" s="1"/>
  <c r="H3069"/>
  <c r="H3068"/>
  <c r="J3068" s="1"/>
  <c r="H3067"/>
  <c r="H3066"/>
  <c r="H3065"/>
  <c r="H3064"/>
  <c r="H3063"/>
  <c r="J3063" s="1"/>
  <c r="H3062"/>
  <c r="H3061"/>
  <c r="H3060"/>
  <c r="J3060" s="1"/>
  <c r="H3059"/>
  <c r="J3059" s="1"/>
  <c r="H3058"/>
  <c r="J3058" s="1"/>
  <c r="H3057"/>
  <c r="J3057" s="1"/>
  <c r="H3056"/>
  <c r="J3056" s="1"/>
  <c r="H3055"/>
  <c r="H3054"/>
  <c r="J3054" s="1"/>
  <c r="H3053"/>
  <c r="J3053" s="1"/>
  <c r="H3052"/>
  <c r="J3052" s="1"/>
  <c r="H3051"/>
  <c r="H3050"/>
  <c r="H3049"/>
  <c r="H3048"/>
  <c r="J3048" s="1"/>
  <c r="H3047"/>
  <c r="J3047" s="1"/>
  <c r="H3046"/>
  <c r="H3045"/>
  <c r="H3044"/>
  <c r="J3044" s="1"/>
  <c r="H3043"/>
  <c r="J3043" s="1"/>
  <c r="H3042"/>
  <c r="J3042" s="1"/>
  <c r="H3041"/>
  <c r="H3040"/>
  <c r="J3040" s="1"/>
  <c r="H3039"/>
  <c r="J3039" s="1"/>
  <c r="H3038"/>
  <c r="J3038" s="1"/>
  <c r="H3037"/>
  <c r="H3036"/>
  <c r="J3036" s="1"/>
  <c r="H3035"/>
  <c r="H3034"/>
  <c r="H3033"/>
  <c r="H3032"/>
  <c r="J3032" s="1"/>
  <c r="H3031"/>
  <c r="J3031" s="1"/>
  <c r="H3030"/>
  <c r="H3029"/>
  <c r="H3028"/>
  <c r="J3028" s="1"/>
  <c r="H3027"/>
  <c r="J3027" s="1"/>
  <c r="H3026"/>
  <c r="J3026" s="1"/>
  <c r="H3025"/>
  <c r="J3025" s="1"/>
  <c r="H3024"/>
  <c r="J3024" s="1"/>
  <c r="H3023"/>
  <c r="H3022"/>
  <c r="J3022" s="1"/>
  <c r="H3021"/>
  <c r="J3021" s="1"/>
  <c r="H3020"/>
  <c r="J3020" s="1"/>
  <c r="H3019"/>
  <c r="J3019" s="1"/>
  <c r="H3018"/>
  <c r="H3017"/>
  <c r="H3016"/>
  <c r="J3016" s="1"/>
  <c r="H3015"/>
  <c r="J3015" s="1"/>
  <c r="H3014"/>
  <c r="H3013"/>
  <c r="H3012"/>
  <c r="J3012" s="1"/>
  <c r="H3011"/>
  <c r="J3011" s="1"/>
  <c r="H3010"/>
  <c r="J3010" s="1"/>
  <c r="H3009"/>
  <c r="H3008"/>
  <c r="J3008" s="1"/>
  <c r="H3007"/>
  <c r="J3007" s="1"/>
  <c r="H3006"/>
  <c r="J3006" s="1"/>
  <c r="H3005"/>
  <c r="H3004"/>
  <c r="J3004" s="1"/>
  <c r="H3003"/>
  <c r="J3003" s="1"/>
  <c r="H3002"/>
  <c r="H3001"/>
  <c r="H3000"/>
  <c r="H2999"/>
  <c r="H2998"/>
  <c r="H2997"/>
  <c r="H2996"/>
  <c r="J2996" s="1"/>
  <c r="H2995"/>
  <c r="H2994"/>
  <c r="J2994" s="1"/>
  <c r="H2993"/>
  <c r="J2993" s="1"/>
  <c r="H2992"/>
  <c r="J2992" s="1"/>
  <c r="H2991"/>
  <c r="J2991" s="1"/>
  <c r="H2990"/>
  <c r="J2990" s="1"/>
  <c r="H2989"/>
  <c r="J2989" s="1"/>
  <c r="H2988"/>
  <c r="J2988" s="1"/>
  <c r="H2987"/>
  <c r="J2987" s="1"/>
  <c r="H2986"/>
  <c r="H2985"/>
  <c r="H2984"/>
  <c r="J2984" s="1"/>
  <c r="H2983"/>
  <c r="J2983" s="1"/>
  <c r="H2982"/>
  <c r="H2981"/>
  <c r="H2980"/>
  <c r="J2980" s="1"/>
  <c r="H2979"/>
  <c r="J2979" s="1"/>
  <c r="H2978"/>
  <c r="J2978" s="1"/>
  <c r="H2977"/>
  <c r="H2976"/>
  <c r="J2976" s="1"/>
  <c r="H2975"/>
  <c r="J2975" s="1"/>
  <c r="H2974"/>
  <c r="J2974" s="1"/>
  <c r="H2973"/>
  <c r="H2972"/>
  <c r="J2972" s="1"/>
  <c r="H2971"/>
  <c r="H2970"/>
  <c r="H2969"/>
  <c r="H2968"/>
  <c r="J2968" s="1"/>
  <c r="H2967"/>
  <c r="H2966"/>
  <c r="H2965"/>
  <c r="H2964"/>
  <c r="J2964" s="1"/>
  <c r="H2963"/>
  <c r="H2962"/>
  <c r="J2962" s="1"/>
  <c r="H2961"/>
  <c r="J2961" s="1"/>
  <c r="H2960"/>
  <c r="J2960" s="1"/>
  <c r="H2959"/>
  <c r="J2959" s="1"/>
  <c r="H2958"/>
  <c r="J2958" s="1"/>
  <c r="H2957"/>
  <c r="J2957" s="1"/>
  <c r="H2956"/>
  <c r="J2956" s="1"/>
  <c r="H2955"/>
  <c r="J2955" s="1"/>
  <c r="H2954"/>
  <c r="H2953"/>
  <c r="H2952"/>
  <c r="J2952" s="1"/>
  <c r="H2951"/>
  <c r="J2951" s="1"/>
  <c r="H2950"/>
  <c r="H2949"/>
  <c r="H2948"/>
  <c r="J2948" s="1"/>
  <c r="H2947"/>
  <c r="J2947" s="1"/>
  <c r="H2946"/>
  <c r="J2946" s="1"/>
  <c r="H2945"/>
  <c r="H2944"/>
  <c r="J2944" s="1"/>
  <c r="H2943"/>
  <c r="H2942"/>
  <c r="J2942" s="1"/>
  <c r="H2941"/>
  <c r="H2940"/>
  <c r="J2940" s="1"/>
  <c r="H2939"/>
  <c r="J2939" s="1"/>
  <c r="H2938"/>
  <c r="H2937"/>
  <c r="H2936"/>
  <c r="H2935"/>
  <c r="H2934"/>
  <c r="H2933"/>
  <c r="H2932"/>
  <c r="J2932" s="1"/>
  <c r="H2931"/>
  <c r="H2930"/>
  <c r="J2930" s="1"/>
  <c r="H2929"/>
  <c r="J2929" s="1"/>
  <c r="H2928"/>
  <c r="J2928" s="1"/>
  <c r="H2927"/>
  <c r="J2927" s="1"/>
  <c r="H2926"/>
  <c r="J2926" s="1"/>
  <c r="H2925"/>
  <c r="J2925" s="1"/>
  <c r="H2924"/>
  <c r="J2924" s="1"/>
  <c r="H2923"/>
  <c r="J2923" s="1"/>
  <c r="H2922"/>
  <c r="H2921"/>
  <c r="H2920"/>
  <c r="J2920" s="1"/>
  <c r="H2919"/>
  <c r="J2919" s="1"/>
  <c r="H2918"/>
  <c r="H2917"/>
  <c r="H2916"/>
  <c r="J2916" s="1"/>
  <c r="H2915"/>
  <c r="H2914"/>
  <c r="J2914" s="1"/>
  <c r="H2913"/>
  <c r="H2912"/>
  <c r="J2912" s="1"/>
  <c r="H2911"/>
  <c r="J2911" s="1"/>
  <c r="H2910"/>
  <c r="J2910" s="1"/>
  <c r="H2909"/>
  <c r="H2908"/>
  <c r="J2908" s="1"/>
  <c r="H2907"/>
  <c r="J2907" s="1"/>
  <c r="H2906"/>
  <c r="H2905"/>
  <c r="H2904"/>
  <c r="J2904" s="1"/>
  <c r="H2903"/>
  <c r="H2902"/>
  <c r="H2901"/>
  <c r="J2901" s="1"/>
  <c r="H2900"/>
  <c r="J2900" s="1"/>
  <c r="H2899"/>
  <c r="J2899" s="1"/>
  <c r="H2898"/>
  <c r="J2898" s="1"/>
  <c r="H2897"/>
  <c r="H2896"/>
  <c r="J2896" s="1"/>
  <c r="H2895"/>
  <c r="H2894"/>
  <c r="J2894" s="1"/>
  <c r="H2893"/>
  <c r="H2892"/>
  <c r="J2892" s="1"/>
  <c r="H2891"/>
  <c r="J2891" s="1"/>
  <c r="H2890"/>
  <c r="H2889"/>
  <c r="H2888"/>
  <c r="J2888" s="1"/>
  <c r="H2887"/>
  <c r="J2887" s="1"/>
  <c r="H2886"/>
  <c r="H2885"/>
  <c r="H2884"/>
  <c r="J2884" s="1"/>
  <c r="H2883"/>
  <c r="J2883" s="1"/>
  <c r="H2882"/>
  <c r="J2882" s="1"/>
  <c r="H2881"/>
  <c r="H2880"/>
  <c r="J2880" s="1"/>
  <c r="H2879"/>
  <c r="J2879" s="1"/>
  <c r="H2878"/>
  <c r="J2878" s="1"/>
  <c r="H2877"/>
  <c r="H2876"/>
  <c r="J2876" s="1"/>
  <c r="H2875"/>
  <c r="H2874"/>
  <c r="H2873"/>
  <c r="H2872"/>
  <c r="H2871"/>
  <c r="J2871" s="1"/>
  <c r="H2870"/>
  <c r="H2869"/>
  <c r="J2869" s="1"/>
  <c r="H2868"/>
  <c r="J2868" s="1"/>
  <c r="H2867"/>
  <c r="J2867" s="1"/>
  <c r="H2866"/>
  <c r="J2866" s="1"/>
  <c r="H2865"/>
  <c r="H2864"/>
  <c r="J2864" s="1"/>
  <c r="H2863"/>
  <c r="H2862"/>
  <c r="J2862" s="1"/>
  <c r="H2861"/>
  <c r="H2860"/>
  <c r="J2860" s="1"/>
  <c r="H2859"/>
  <c r="J2859" s="1"/>
  <c r="H2858"/>
  <c r="H2857"/>
  <c r="H2856"/>
  <c r="J2856" s="1"/>
  <c r="H2855"/>
  <c r="J2855" s="1"/>
  <c r="H2854"/>
  <c r="H2853"/>
  <c r="H2852"/>
  <c r="J2852" s="1"/>
  <c r="H2851"/>
  <c r="H2850"/>
  <c r="J2850" s="1"/>
  <c r="H2849"/>
  <c r="H2848"/>
  <c r="J2848" s="1"/>
  <c r="H2847"/>
  <c r="J2847" s="1"/>
  <c r="H2846"/>
  <c r="J2846" s="1"/>
  <c r="H2845"/>
  <c r="H2844"/>
  <c r="J2844" s="1"/>
  <c r="H2843"/>
  <c r="H2842"/>
  <c r="H2841"/>
  <c r="H2840"/>
  <c r="J2840" s="1"/>
  <c r="H2839"/>
  <c r="J2839" s="1"/>
  <c r="H2838"/>
  <c r="H2837"/>
  <c r="J2837" s="1"/>
  <c r="H2836"/>
  <c r="J2836" s="1"/>
  <c r="H2835"/>
  <c r="J2835" s="1"/>
  <c r="H2834"/>
  <c r="J2834" s="1"/>
  <c r="H2833"/>
  <c r="H2832"/>
  <c r="J2832" s="1"/>
  <c r="H2831"/>
  <c r="H2830"/>
  <c r="J2830" s="1"/>
  <c r="H2829"/>
  <c r="H2828"/>
  <c r="J2828" s="1"/>
  <c r="H2827"/>
  <c r="J2827" s="1"/>
  <c r="H2826"/>
  <c r="H2825"/>
  <c r="J2825" s="1"/>
  <c r="H2824"/>
  <c r="J2824" s="1"/>
  <c r="H2823"/>
  <c r="J2823" s="1"/>
  <c r="H2822"/>
  <c r="H2821"/>
  <c r="H2820"/>
  <c r="J2820" s="1"/>
  <c r="H2819"/>
  <c r="J2819" s="1"/>
  <c r="H2818"/>
  <c r="J2818" s="1"/>
  <c r="H2817"/>
  <c r="H2816"/>
  <c r="J2816" s="1"/>
  <c r="H2815"/>
  <c r="J2815" s="1"/>
  <c r="H2814"/>
  <c r="J2814" s="1"/>
  <c r="H2813"/>
  <c r="H2812"/>
  <c r="J2812" s="1"/>
  <c r="H2811"/>
  <c r="H2810"/>
  <c r="H2809"/>
  <c r="H2808"/>
  <c r="H2807"/>
  <c r="H2806"/>
  <c r="H2805"/>
  <c r="J2805" s="1"/>
  <c r="H2804"/>
  <c r="J2804" s="1"/>
  <c r="H2803"/>
  <c r="J2803" s="1"/>
  <c r="H2802"/>
  <c r="J2802" s="1"/>
  <c r="H2801"/>
  <c r="H2800"/>
  <c r="J2800" s="1"/>
  <c r="H2799"/>
  <c r="H2798"/>
  <c r="J2798" s="1"/>
  <c r="H2797"/>
  <c r="H2796"/>
  <c r="J2796" s="1"/>
  <c r="H2795"/>
  <c r="H2794"/>
  <c r="H2793"/>
  <c r="H2792"/>
  <c r="J2792" s="1"/>
  <c r="H2791"/>
  <c r="J2791" s="1"/>
  <c r="H2790"/>
  <c r="H2789"/>
  <c r="H2788"/>
  <c r="J2788" s="1"/>
  <c r="H2787"/>
  <c r="J2787" s="1"/>
  <c r="H2786"/>
  <c r="J2786" s="1"/>
  <c r="H2785"/>
  <c r="H2784"/>
  <c r="J2784" s="1"/>
  <c r="H2783"/>
  <c r="H2782"/>
  <c r="J2782" s="1"/>
  <c r="H2781"/>
  <c r="H2780"/>
  <c r="J2780" s="1"/>
  <c r="H2779"/>
  <c r="J2779" s="1"/>
  <c r="H2778"/>
  <c r="H2777"/>
  <c r="H2776"/>
  <c r="J2776" s="1"/>
  <c r="H2775"/>
  <c r="J2775" s="1"/>
  <c r="H2774"/>
  <c r="H2773"/>
  <c r="J2773" s="1"/>
  <c r="H2772"/>
  <c r="J2772" s="1"/>
  <c r="H2771"/>
  <c r="J2771" s="1"/>
  <c r="H2770"/>
  <c r="J2770" s="1"/>
  <c r="H2769"/>
  <c r="H2768"/>
  <c r="J2768" s="1"/>
  <c r="H2767"/>
  <c r="H2766"/>
  <c r="J2766" s="1"/>
  <c r="H2765"/>
  <c r="H2764"/>
  <c r="J2764" s="1"/>
  <c r="H2763"/>
  <c r="H2762"/>
  <c r="H2761"/>
  <c r="H2760"/>
  <c r="J2760" s="1"/>
  <c r="H2759"/>
  <c r="H2758"/>
  <c r="H2757"/>
  <c r="H2756"/>
  <c r="J2756" s="1"/>
  <c r="H2755"/>
  <c r="J2755" s="1"/>
  <c r="H2754"/>
  <c r="J2754" s="1"/>
  <c r="H2753"/>
  <c r="H2752"/>
  <c r="J2752" s="1"/>
  <c r="H2751"/>
  <c r="H2750"/>
  <c r="J2750" s="1"/>
  <c r="H2749"/>
  <c r="H2748"/>
  <c r="J2748" s="1"/>
  <c r="H2747"/>
  <c r="H2746"/>
  <c r="H2745"/>
  <c r="H2744"/>
  <c r="H2743"/>
  <c r="J2743" s="1"/>
  <c r="H2742"/>
  <c r="H2741"/>
  <c r="J2741" s="1"/>
  <c r="H2740"/>
  <c r="J2740" s="1"/>
  <c r="H2739"/>
  <c r="J2739" s="1"/>
  <c r="H2738"/>
  <c r="J2738" s="1"/>
  <c r="H2737"/>
  <c r="H2736"/>
  <c r="J2736" s="1"/>
  <c r="H2735"/>
  <c r="H2734"/>
  <c r="J2734" s="1"/>
  <c r="H2733"/>
  <c r="H2732"/>
  <c r="J2732" s="1"/>
  <c r="H2731"/>
  <c r="H2730"/>
  <c r="H2729"/>
  <c r="H2728"/>
  <c r="J2728" s="1"/>
  <c r="H2727"/>
  <c r="J2727" s="1"/>
  <c r="H2726"/>
  <c r="H2725"/>
  <c r="H2724"/>
  <c r="J2724" s="1"/>
  <c r="H2723"/>
  <c r="J2723" s="1"/>
  <c r="H2722"/>
  <c r="J2722" s="1"/>
  <c r="H2721"/>
  <c r="H2720"/>
  <c r="J2720" s="1"/>
  <c r="H2719"/>
  <c r="H2718"/>
  <c r="J2718" s="1"/>
  <c r="H2717"/>
  <c r="H2716"/>
  <c r="J2716" s="1"/>
  <c r="H2715"/>
  <c r="J2715" s="1"/>
  <c r="H2714"/>
  <c r="H2713"/>
  <c r="H2712"/>
  <c r="J2712" s="1"/>
  <c r="H2711"/>
  <c r="J2711" s="1"/>
  <c r="H2710"/>
  <c r="H2709"/>
  <c r="J2709" s="1"/>
  <c r="H2708"/>
  <c r="J2708" s="1"/>
  <c r="H2707"/>
  <c r="J2707" s="1"/>
  <c r="H2706"/>
  <c r="J2706" s="1"/>
  <c r="H2705"/>
  <c r="H2704"/>
  <c r="J2704" s="1"/>
  <c r="H2703"/>
  <c r="J2703" s="1"/>
  <c r="H2702"/>
  <c r="J2702" s="1"/>
  <c r="H2701"/>
  <c r="H2700"/>
  <c r="J2700" s="1"/>
  <c r="H2699"/>
  <c r="H2698"/>
  <c r="H2697"/>
  <c r="H2696"/>
  <c r="J2696" s="1"/>
  <c r="H2695"/>
  <c r="H2694"/>
  <c r="H2693"/>
  <c r="H2692"/>
  <c r="J2692" s="1"/>
  <c r="H2691"/>
  <c r="H2690"/>
  <c r="J2690" s="1"/>
  <c r="H2689"/>
  <c r="H2688"/>
  <c r="J2688" s="1"/>
  <c r="H2687"/>
  <c r="J2687" s="1"/>
  <c r="H2686"/>
  <c r="J2686" s="1"/>
  <c r="H2685"/>
  <c r="H2684"/>
  <c r="J2684" s="1"/>
  <c r="H2683"/>
  <c r="J2683" s="1"/>
  <c r="H2682"/>
  <c r="H2681"/>
  <c r="H2680"/>
  <c r="J2680" s="1"/>
  <c r="H2679"/>
  <c r="H2678"/>
  <c r="H2677"/>
  <c r="J2677" s="1"/>
  <c r="H2676"/>
  <c r="J2676" s="1"/>
  <c r="H2675"/>
  <c r="J2675" s="1"/>
  <c r="H2674"/>
  <c r="J2674" s="1"/>
  <c r="H2673"/>
  <c r="H2672"/>
  <c r="J2672" s="1"/>
  <c r="H2671"/>
  <c r="J2671" s="1"/>
  <c r="H2670"/>
  <c r="J2670" s="1"/>
  <c r="H2669"/>
  <c r="H2668"/>
  <c r="J2668" s="1"/>
  <c r="H2667"/>
  <c r="J2667" s="1"/>
  <c r="H2666"/>
  <c r="H2665"/>
  <c r="H2664"/>
  <c r="J2664" s="1"/>
  <c r="H2663"/>
  <c r="H2662"/>
  <c r="H2661"/>
  <c r="H2660"/>
  <c r="J2660" s="1"/>
  <c r="H2659"/>
  <c r="H2658"/>
  <c r="J2658" s="1"/>
  <c r="H2657"/>
  <c r="H2656"/>
  <c r="J2656" s="1"/>
  <c r="H2655"/>
  <c r="J2655" s="1"/>
  <c r="H2654"/>
  <c r="J2654" s="1"/>
  <c r="H2653"/>
  <c r="H2652"/>
  <c r="J2652" s="1"/>
  <c r="H2651"/>
  <c r="J2651" s="1"/>
  <c r="H2650"/>
  <c r="H2649"/>
  <c r="H2648"/>
  <c r="J2648" s="1"/>
  <c r="H2647"/>
  <c r="H2646"/>
  <c r="H2645"/>
  <c r="J2645" s="1"/>
  <c r="H2644"/>
  <c r="J2644" s="1"/>
  <c r="H2643"/>
  <c r="J2643" s="1"/>
  <c r="H2642"/>
  <c r="J2642" s="1"/>
  <c r="H2641"/>
  <c r="H2640"/>
  <c r="J2640" s="1"/>
  <c r="H2639"/>
  <c r="J2639" s="1"/>
  <c r="H2638"/>
  <c r="J2638" s="1"/>
  <c r="H2637"/>
  <c r="H2636"/>
  <c r="J2636" s="1"/>
  <c r="H2635"/>
  <c r="H2634"/>
  <c r="H2633"/>
  <c r="H2632"/>
  <c r="J2632" s="1"/>
  <c r="H2631"/>
  <c r="H2630"/>
  <c r="H2629"/>
  <c r="H2628"/>
  <c r="J2628" s="1"/>
  <c r="H2627"/>
  <c r="H2626"/>
  <c r="J2626" s="1"/>
  <c r="H2625"/>
  <c r="H2624"/>
  <c r="J2624" s="1"/>
  <c r="H2623"/>
  <c r="J2623" s="1"/>
  <c r="H2622"/>
  <c r="J2622" s="1"/>
  <c r="H2621"/>
  <c r="H2620"/>
  <c r="J2620" s="1"/>
  <c r="H2619"/>
  <c r="J2619" s="1"/>
  <c r="H2618"/>
  <c r="H2617"/>
  <c r="H2616"/>
  <c r="H2615"/>
  <c r="J2615" s="1"/>
  <c r="H2614"/>
  <c r="H2613"/>
  <c r="J2613" s="1"/>
  <c r="H2612"/>
  <c r="J2612" s="1"/>
  <c r="H2611"/>
  <c r="H2610"/>
  <c r="J2610" s="1"/>
  <c r="H2609"/>
  <c r="H2608"/>
  <c r="J2608" s="1"/>
  <c r="H2607"/>
  <c r="J2607" s="1"/>
  <c r="H2606"/>
  <c r="J2606" s="1"/>
  <c r="H2605"/>
  <c r="H2604"/>
  <c r="J2604" s="1"/>
  <c r="H2603"/>
  <c r="J2603" s="1"/>
  <c r="H2602"/>
  <c r="H2601"/>
  <c r="H2600"/>
  <c r="J2600" s="1"/>
  <c r="H2599"/>
  <c r="H2598"/>
  <c r="H2597"/>
  <c r="H2596"/>
  <c r="J2596" s="1"/>
  <c r="H2595"/>
  <c r="H2594"/>
  <c r="J2594" s="1"/>
  <c r="H2593"/>
  <c r="H2592"/>
  <c r="J2592" s="1"/>
  <c r="H2591"/>
  <c r="J2591" s="1"/>
  <c r="H2590"/>
  <c r="J2590" s="1"/>
  <c r="H2589"/>
  <c r="H2588"/>
  <c r="J2588" s="1"/>
  <c r="H2587"/>
  <c r="J2587" s="1"/>
  <c r="H2586"/>
  <c r="H2585"/>
  <c r="H2584"/>
  <c r="J2584" s="1"/>
  <c r="H2583"/>
  <c r="J2583" s="1"/>
  <c r="H2582"/>
  <c r="H2581"/>
  <c r="H2580"/>
  <c r="J2580" s="1"/>
  <c r="H2579"/>
  <c r="J2579" s="1"/>
  <c r="H2578"/>
  <c r="J2578" s="1"/>
  <c r="H2577"/>
  <c r="H2576"/>
  <c r="J2576" s="1"/>
  <c r="H2575"/>
  <c r="H2574"/>
  <c r="J2574" s="1"/>
  <c r="H2573"/>
  <c r="H2572"/>
  <c r="J2572" s="1"/>
  <c r="H2571"/>
  <c r="J2571" s="1"/>
  <c r="H2570"/>
  <c r="H2569"/>
  <c r="H2568"/>
  <c r="J2568" s="1"/>
  <c r="H2567"/>
  <c r="H2566"/>
  <c r="H2565"/>
  <c r="J2565" s="1"/>
  <c r="H2564"/>
  <c r="J2564" s="1"/>
  <c r="H2563"/>
  <c r="H2562"/>
  <c r="J2562" s="1"/>
  <c r="H2561"/>
  <c r="H2560"/>
  <c r="J2560" s="1"/>
  <c r="H2559"/>
  <c r="J2559" s="1"/>
  <c r="H2558"/>
  <c r="J2558" s="1"/>
  <c r="H2557"/>
  <c r="H2556"/>
  <c r="J2556" s="1"/>
  <c r="H2555"/>
  <c r="J2555" s="1"/>
  <c r="H2554"/>
  <c r="H2553"/>
  <c r="H2552"/>
  <c r="H2551"/>
  <c r="J2551" s="1"/>
  <c r="H2550"/>
  <c r="H2549"/>
  <c r="H2548"/>
  <c r="J2548" s="1"/>
  <c r="H2547"/>
  <c r="H2546"/>
  <c r="J2546" s="1"/>
  <c r="H2545"/>
  <c r="H2544"/>
  <c r="J2544" s="1"/>
  <c r="H2543"/>
  <c r="J2543" s="1"/>
  <c r="H2542"/>
  <c r="J2542" s="1"/>
  <c r="H2541"/>
  <c r="H2540"/>
  <c r="J2540" s="1"/>
  <c r="H2539"/>
  <c r="H2538"/>
  <c r="H2537"/>
  <c r="H2536"/>
  <c r="J2536" s="1"/>
  <c r="H2535"/>
  <c r="H2534"/>
  <c r="H2533"/>
  <c r="J2533" s="1"/>
  <c r="H2532"/>
  <c r="J2532" s="1"/>
  <c r="H2531"/>
  <c r="H2530"/>
  <c r="J2530" s="1"/>
  <c r="H2529"/>
  <c r="H2528"/>
  <c r="J2528" s="1"/>
  <c r="H2527"/>
  <c r="J2527" s="1"/>
  <c r="H2526"/>
  <c r="J2526" s="1"/>
  <c r="H2525"/>
  <c r="H2524"/>
  <c r="J2524" s="1"/>
  <c r="H2523"/>
  <c r="J2523" s="1"/>
  <c r="H2522"/>
  <c r="H2521"/>
  <c r="H2520"/>
  <c r="J2520" s="1"/>
  <c r="H2519"/>
  <c r="J2519" s="1"/>
  <c r="H2518"/>
  <c r="H2517"/>
  <c r="H2516"/>
  <c r="J2516" s="1"/>
  <c r="H2515"/>
  <c r="J2515" s="1"/>
  <c r="H2514"/>
  <c r="J2514" s="1"/>
  <c r="H2513"/>
  <c r="H2512"/>
  <c r="J2512" s="1"/>
  <c r="H2511"/>
  <c r="J2511" s="1"/>
  <c r="H2510"/>
  <c r="J2510" s="1"/>
  <c r="H2509"/>
  <c r="H2508"/>
  <c r="J2508" s="1"/>
  <c r="H2507"/>
  <c r="J2507" s="1"/>
  <c r="H2506"/>
  <c r="H2505"/>
  <c r="H2504"/>
  <c r="J2504" s="1"/>
  <c r="H2503"/>
  <c r="H2502"/>
  <c r="H2501"/>
  <c r="J2501" s="1"/>
  <c r="H2500"/>
  <c r="J2500" s="1"/>
  <c r="H2499"/>
  <c r="H2498"/>
  <c r="J2498" s="1"/>
  <c r="H2497"/>
  <c r="H2496"/>
  <c r="J2496" s="1"/>
  <c r="H2495"/>
  <c r="J2495" s="1"/>
  <c r="H2494"/>
  <c r="J2494" s="1"/>
  <c r="H2493"/>
  <c r="H2492"/>
  <c r="J2492" s="1"/>
  <c r="H2491"/>
  <c r="J2491" s="1"/>
  <c r="H2490"/>
  <c r="H2489"/>
  <c r="H2488"/>
  <c r="H2487"/>
  <c r="J2487" s="1"/>
  <c r="H2486"/>
  <c r="H2485"/>
  <c r="H2484"/>
  <c r="J2484" s="1"/>
  <c r="H2483"/>
  <c r="H2482"/>
  <c r="J2482" s="1"/>
  <c r="H2481"/>
  <c r="H2480"/>
  <c r="J2480" s="1"/>
  <c r="H2479"/>
  <c r="J2479" s="1"/>
  <c r="H2478"/>
  <c r="J2478" s="1"/>
  <c r="H2477"/>
  <c r="H2476"/>
  <c r="J2476" s="1"/>
  <c r="H2475"/>
  <c r="J2475" s="1"/>
  <c r="H2474"/>
  <c r="H2473"/>
  <c r="H2472"/>
  <c r="J2472" s="1"/>
  <c r="H2471"/>
  <c r="H2470"/>
  <c r="H2469"/>
  <c r="J2469" s="1"/>
  <c r="H2468"/>
  <c r="J2468" s="1"/>
  <c r="H2467"/>
  <c r="J2467" s="1"/>
  <c r="H2466"/>
  <c r="J2466" s="1"/>
  <c r="H2465"/>
  <c r="H2464"/>
  <c r="J2464" s="1"/>
  <c r="H2463"/>
  <c r="H2462"/>
  <c r="J2462" s="1"/>
  <c r="H2461"/>
  <c r="H2460"/>
  <c r="J2460" s="1"/>
  <c r="H2459"/>
  <c r="H2458"/>
  <c r="H2457"/>
  <c r="H2456"/>
  <c r="J2456" s="1"/>
  <c r="H2455"/>
  <c r="J2455" s="1"/>
  <c r="H2454"/>
  <c r="H2453"/>
  <c r="H2452"/>
  <c r="J2452" s="1"/>
  <c r="H2451"/>
  <c r="J2451" s="1"/>
  <c r="H2450"/>
  <c r="J2450" s="1"/>
  <c r="H2449"/>
  <c r="H2448"/>
  <c r="J2448" s="1"/>
  <c r="H2447"/>
  <c r="J2447" s="1"/>
  <c r="H2446"/>
  <c r="J2446" s="1"/>
  <c r="H2445"/>
  <c r="H2444"/>
  <c r="J2444" s="1"/>
  <c r="H2443"/>
  <c r="H2442"/>
  <c r="H2441"/>
  <c r="H2440"/>
  <c r="J2440" s="1"/>
  <c r="H2439"/>
  <c r="J2439" s="1"/>
  <c r="H2438"/>
  <c r="H2437"/>
  <c r="J2437" s="1"/>
  <c r="H2436"/>
  <c r="J2436" s="1"/>
  <c r="H2435"/>
  <c r="J2435" s="1"/>
  <c r="H2434"/>
  <c r="J2434" s="1"/>
  <c r="H2433"/>
  <c r="H2432"/>
  <c r="J2432" s="1"/>
  <c r="H2431"/>
  <c r="H2430"/>
  <c r="J2430" s="1"/>
  <c r="H2429"/>
  <c r="H2428"/>
  <c r="J2428" s="1"/>
  <c r="H2427"/>
  <c r="H2426"/>
  <c r="H2425"/>
  <c r="H2424"/>
  <c r="J2424" s="1"/>
  <c r="H2423"/>
  <c r="J2423" s="1"/>
  <c r="H2422"/>
  <c r="H2421"/>
  <c r="H2420"/>
  <c r="J2420" s="1"/>
  <c r="H2419"/>
  <c r="J2419" s="1"/>
  <c r="H2418"/>
  <c r="J2418" s="1"/>
  <c r="H2417"/>
  <c r="H2416"/>
  <c r="J2416" s="1"/>
  <c r="H2415"/>
  <c r="H2414"/>
  <c r="J2414" s="1"/>
  <c r="H2413"/>
  <c r="H2412"/>
  <c r="J2412" s="1"/>
  <c r="H2411"/>
  <c r="J2411" s="1"/>
  <c r="H2410"/>
  <c r="H2409"/>
  <c r="H2408"/>
  <c r="J2408" s="1"/>
  <c r="H2407"/>
  <c r="J2407" s="1"/>
  <c r="H2406"/>
  <c r="H2405"/>
  <c r="H2404"/>
  <c r="J2404" s="1"/>
  <c r="H2403"/>
  <c r="H2402"/>
  <c r="J2402" s="1"/>
  <c r="H2401"/>
  <c r="H2400"/>
  <c r="J2400" s="1"/>
  <c r="H2399"/>
  <c r="J2399" s="1"/>
  <c r="H2398"/>
  <c r="J2398" s="1"/>
  <c r="H2397"/>
  <c r="H2396"/>
  <c r="J2396" s="1"/>
  <c r="H2395"/>
  <c r="H2394"/>
  <c r="H2393"/>
  <c r="H2392"/>
  <c r="J2392" s="1"/>
  <c r="H2391"/>
  <c r="J2391" s="1"/>
  <c r="H2390"/>
  <c r="H2389"/>
  <c r="H2388"/>
  <c r="J2388" s="1"/>
  <c r="H2387"/>
  <c r="J2387" s="1"/>
  <c r="H2386"/>
  <c r="J2386" s="1"/>
  <c r="H2385"/>
  <c r="H2384"/>
  <c r="J2384" s="1"/>
  <c r="H2383"/>
  <c r="H2382"/>
  <c r="J2382" s="1"/>
  <c r="H2381"/>
  <c r="H2380"/>
  <c r="J2380" s="1"/>
  <c r="H2379"/>
  <c r="J2379" s="1"/>
  <c r="H2378"/>
  <c r="H2377"/>
  <c r="H2376"/>
  <c r="J2376" s="1"/>
  <c r="H2375"/>
  <c r="J2375" s="1"/>
  <c r="H2374"/>
  <c r="H2373"/>
  <c r="J2373" s="1"/>
  <c r="H2372"/>
  <c r="J2372" s="1"/>
  <c r="H2371"/>
  <c r="H2370"/>
  <c r="J2370" s="1"/>
  <c r="H2369"/>
  <c r="H2368"/>
  <c r="J2368" s="1"/>
  <c r="H2367"/>
  <c r="J2367" s="1"/>
  <c r="H2366"/>
  <c r="J2366" s="1"/>
  <c r="H2365"/>
  <c r="H2364"/>
  <c r="J2364" s="1"/>
  <c r="H2363"/>
  <c r="H2362"/>
  <c r="H2361"/>
  <c r="H2360"/>
  <c r="J2360" s="1"/>
  <c r="H2359"/>
  <c r="J2359" s="1"/>
  <c r="H2358"/>
  <c r="H2357"/>
  <c r="J2357" s="1"/>
  <c r="H2356"/>
  <c r="J2356" s="1"/>
  <c r="H2355"/>
  <c r="J2355" s="1"/>
  <c r="H2354"/>
  <c r="J2354" s="1"/>
  <c r="H2353"/>
  <c r="H2352"/>
  <c r="J2352" s="1"/>
  <c r="H2351"/>
  <c r="H2350"/>
  <c r="J2350" s="1"/>
  <c r="H2349"/>
  <c r="H2348"/>
  <c r="J2348" s="1"/>
  <c r="H2347"/>
  <c r="H2346"/>
  <c r="H2345"/>
  <c r="H2344"/>
  <c r="J2344" s="1"/>
  <c r="H2343"/>
  <c r="J2343" s="1"/>
  <c r="H2342"/>
  <c r="H2341"/>
  <c r="J2341" s="1"/>
  <c r="H2340"/>
  <c r="J2340" s="1"/>
  <c r="H2339"/>
  <c r="J2339" s="1"/>
  <c r="H2338"/>
  <c r="J2338" s="1"/>
  <c r="H2337"/>
  <c r="H2336"/>
  <c r="J2336" s="1"/>
  <c r="H2335"/>
  <c r="J2335" s="1"/>
  <c r="H2334"/>
  <c r="J2334" s="1"/>
  <c r="H2333"/>
  <c r="H2332"/>
  <c r="J2332" s="1"/>
  <c r="H2331"/>
  <c r="H2330"/>
  <c r="H2329"/>
  <c r="H2328"/>
  <c r="J2328" s="1"/>
  <c r="H2327"/>
  <c r="H2326"/>
  <c r="H2325"/>
  <c r="H2324"/>
  <c r="J2324" s="1"/>
  <c r="H2323"/>
  <c r="J2323" s="1"/>
  <c r="H2322"/>
  <c r="J2322" s="1"/>
  <c r="H2321"/>
  <c r="H2320"/>
  <c r="J2320" s="1"/>
  <c r="H2319"/>
  <c r="H2318"/>
  <c r="J2318" s="1"/>
  <c r="H2317"/>
  <c r="H2316"/>
  <c r="J2316" s="1"/>
  <c r="H2315"/>
  <c r="J2315" s="1"/>
  <c r="H2314"/>
  <c r="H2313"/>
  <c r="H2312"/>
  <c r="J2312" s="1"/>
  <c r="H2311"/>
  <c r="H2310"/>
  <c r="H2309"/>
  <c r="H2308"/>
  <c r="J2308" s="1"/>
  <c r="H2307"/>
  <c r="J2307" s="1"/>
  <c r="H2306"/>
  <c r="J2306" s="1"/>
  <c r="H2305"/>
  <c r="J2305" s="1"/>
  <c r="H2304"/>
  <c r="J2304" s="1"/>
  <c r="H2303"/>
  <c r="H2302"/>
  <c r="J2302" s="1"/>
  <c r="H2301"/>
  <c r="J2301" s="1"/>
  <c r="H2300"/>
  <c r="J2300" s="1"/>
  <c r="H2299"/>
  <c r="H2298"/>
  <c r="H2297"/>
  <c r="H2296"/>
  <c r="J2296" s="1"/>
  <c r="H2295"/>
  <c r="J2295" s="1"/>
  <c r="H2294"/>
  <c r="H2293"/>
  <c r="H2292"/>
  <c r="J2292" s="1"/>
  <c r="H2291"/>
  <c r="J2291" s="1"/>
  <c r="H2290"/>
  <c r="J2290" s="1"/>
  <c r="H2289"/>
  <c r="H2288"/>
  <c r="J2288" s="1"/>
  <c r="H2287"/>
  <c r="J2287" s="1"/>
  <c r="H2286"/>
  <c r="J2286" s="1"/>
  <c r="H2285"/>
  <c r="H2284"/>
  <c r="J2284" s="1"/>
  <c r="H2283"/>
  <c r="H2282"/>
  <c r="H2281"/>
  <c r="H2280"/>
  <c r="J2280" s="1"/>
  <c r="H2279"/>
  <c r="H2278"/>
  <c r="H2277"/>
  <c r="H2276"/>
  <c r="J2276" s="1"/>
  <c r="H2275"/>
  <c r="J2275" s="1"/>
  <c r="H2274"/>
  <c r="J2274" s="1"/>
  <c r="H2273"/>
  <c r="J2273" s="1"/>
  <c r="H2272"/>
  <c r="J2272" s="1"/>
  <c r="H2271"/>
  <c r="H2270"/>
  <c r="J2270" s="1"/>
  <c r="H2269"/>
  <c r="J2269" s="1"/>
  <c r="H2268"/>
  <c r="J2268" s="1"/>
  <c r="H2267"/>
  <c r="H2266"/>
  <c r="H2265"/>
  <c r="H2264"/>
  <c r="J2264" s="1"/>
  <c r="H2263"/>
  <c r="J2263" s="1"/>
  <c r="H2262"/>
  <c r="H2261"/>
  <c r="H2260"/>
  <c r="J2260" s="1"/>
  <c r="H2259"/>
  <c r="J2259" s="1"/>
  <c r="H2258"/>
  <c r="J2258" s="1"/>
  <c r="H2257"/>
  <c r="H2256"/>
  <c r="J2256" s="1"/>
  <c r="H2255"/>
  <c r="J2255" s="1"/>
  <c r="H2254"/>
  <c r="J2254" s="1"/>
  <c r="H2253"/>
  <c r="H2252"/>
  <c r="J2252" s="1"/>
  <c r="H2251"/>
  <c r="H2250"/>
  <c r="H2249"/>
  <c r="H2248"/>
  <c r="J2248" s="1"/>
  <c r="H2247"/>
  <c r="J2247" s="1"/>
  <c r="H2246"/>
  <c r="H2245"/>
  <c r="H2244"/>
  <c r="J2244" s="1"/>
  <c r="H2243"/>
  <c r="J2243" s="1"/>
  <c r="H2242"/>
  <c r="J2242" s="1"/>
  <c r="H2241"/>
  <c r="J2241" s="1"/>
  <c r="H2240"/>
  <c r="J2240" s="1"/>
  <c r="H2239"/>
  <c r="H2238"/>
  <c r="J2238" s="1"/>
  <c r="H2237"/>
  <c r="J2237" s="1"/>
  <c r="H2236"/>
  <c r="J2236" s="1"/>
  <c r="H2235"/>
  <c r="J2235" s="1"/>
  <c r="H2234"/>
  <c r="H2233"/>
  <c r="H2232"/>
  <c r="J2232" s="1"/>
  <c r="H2231"/>
  <c r="J2231" s="1"/>
  <c r="H2230"/>
  <c r="H2229"/>
  <c r="H2228"/>
  <c r="J2228" s="1"/>
  <c r="H2227"/>
  <c r="J2227" s="1"/>
  <c r="H2224"/>
  <c r="J2224" s="1"/>
  <c r="H2223"/>
  <c r="H2222"/>
  <c r="J2222" s="1"/>
  <c r="H2221"/>
  <c r="H2220"/>
  <c r="J2220" s="1"/>
  <c r="H2219"/>
  <c r="H2218"/>
  <c r="J2218" s="1"/>
  <c r="H2215"/>
  <c r="H2214"/>
  <c r="H2213"/>
  <c r="H2212"/>
  <c r="J2212" s="1"/>
  <c r="H2211"/>
  <c r="H2210"/>
  <c r="H2209"/>
  <c r="H2208"/>
  <c r="J2208" s="1"/>
  <c r="H2207"/>
  <c r="J2207" s="1"/>
  <c r="H2206"/>
  <c r="J2206" s="1"/>
  <c r="H2205"/>
  <c r="J2205" s="1"/>
  <c r="H2204"/>
  <c r="J2204" s="1"/>
  <c r="H2203"/>
  <c r="J2203" s="1"/>
  <c r="H2202"/>
  <c r="J2202" s="1"/>
  <c r="H2201"/>
  <c r="H2200"/>
  <c r="J2200" s="1"/>
  <c r="H2199"/>
  <c r="J2199" s="1"/>
  <c r="H2198"/>
  <c r="H2197"/>
  <c r="H2196"/>
  <c r="J2196" s="1"/>
  <c r="H2195"/>
  <c r="H2194"/>
  <c r="H2193"/>
  <c r="H2192"/>
  <c r="J2192" s="1"/>
  <c r="H2191"/>
  <c r="J2191" s="1"/>
  <c r="H2190"/>
  <c r="J2190" s="1"/>
  <c r="H2189"/>
  <c r="H2188"/>
  <c r="J2188" s="1"/>
  <c r="H2187"/>
  <c r="J2187" s="1"/>
  <c r="H2186"/>
  <c r="J2186" s="1"/>
  <c r="H2185"/>
  <c r="H2184"/>
  <c r="J2184" s="1"/>
  <c r="H2183"/>
  <c r="J2183" s="1"/>
  <c r="H2182"/>
  <c r="H2181"/>
  <c r="H2180"/>
  <c r="J2180" s="1"/>
  <c r="H2179"/>
  <c r="H2178"/>
  <c r="H2177"/>
  <c r="H2176"/>
  <c r="J2176" s="1"/>
  <c r="H2175"/>
  <c r="J2175" s="1"/>
  <c r="H2174"/>
  <c r="J2174" s="1"/>
  <c r="H2173"/>
  <c r="J2173" s="1"/>
  <c r="H2172"/>
  <c r="J2172" s="1"/>
  <c r="H2171"/>
  <c r="J2171" s="1"/>
  <c r="H2170"/>
  <c r="J2170" s="1"/>
  <c r="H2169"/>
  <c r="J2169" s="1"/>
  <c r="H2168"/>
  <c r="J2168" s="1"/>
  <c r="H2167"/>
  <c r="J2167" s="1"/>
  <c r="H2166"/>
  <c r="H2165"/>
  <c r="H2164"/>
  <c r="J2164" s="1"/>
  <c r="H2163"/>
  <c r="H2162"/>
  <c r="H2161"/>
  <c r="H2160"/>
  <c r="J2160" s="1"/>
  <c r="H2159"/>
  <c r="J2159" s="1"/>
  <c r="H2158"/>
  <c r="J2158" s="1"/>
  <c r="H2157"/>
  <c r="H2156"/>
  <c r="J2156" s="1"/>
  <c r="H2155"/>
  <c r="J2155" s="1"/>
  <c r="H2154"/>
  <c r="J2154" s="1"/>
  <c r="H2153"/>
  <c r="H2152"/>
  <c r="J2152" s="1"/>
  <c r="H2151"/>
  <c r="J2151" s="1"/>
  <c r="H2150"/>
  <c r="H2149"/>
  <c r="H2148"/>
  <c r="J2148" s="1"/>
  <c r="H2147"/>
  <c r="H2146"/>
  <c r="H2145"/>
  <c r="H2144"/>
  <c r="J2144" s="1"/>
  <c r="H2143"/>
  <c r="J2143" s="1"/>
  <c r="H2142"/>
  <c r="J2142" s="1"/>
  <c r="H2141"/>
  <c r="J2141" s="1"/>
  <c r="H2140"/>
  <c r="J2140" s="1"/>
  <c r="H2139"/>
  <c r="H2138"/>
  <c r="J2138" s="1"/>
  <c r="H2137"/>
  <c r="H2136"/>
  <c r="J2136" s="1"/>
  <c r="H2135"/>
  <c r="J2135" s="1"/>
  <c r="H2134"/>
  <c r="H2133"/>
  <c r="H2132"/>
  <c r="J2132" s="1"/>
  <c r="H2131"/>
  <c r="H2130"/>
  <c r="H2129"/>
  <c r="H2128"/>
  <c r="J2128" s="1"/>
  <c r="H2127"/>
  <c r="J2127" s="1"/>
  <c r="H2126"/>
  <c r="J2126" s="1"/>
  <c r="H2125"/>
  <c r="H2124"/>
  <c r="J2124" s="1"/>
  <c r="H2123"/>
  <c r="H2122"/>
  <c r="J2122" s="1"/>
  <c r="H2121"/>
  <c r="H2120"/>
  <c r="J2120" s="1"/>
  <c r="H2119"/>
  <c r="J2119" s="1"/>
  <c r="H2118"/>
  <c r="H2117"/>
  <c r="H2116"/>
  <c r="J2116" s="1"/>
  <c r="H2115"/>
  <c r="H2114"/>
  <c r="H2113"/>
  <c r="H2112"/>
  <c r="J2112" s="1"/>
  <c r="H2111"/>
  <c r="J2111" s="1"/>
  <c r="H2110"/>
  <c r="J2110" s="1"/>
  <c r="H2109"/>
  <c r="J2109" s="1"/>
  <c r="H2108"/>
  <c r="J2108" s="1"/>
  <c r="H2107"/>
  <c r="J2107" s="1"/>
  <c r="H2106"/>
  <c r="H2105"/>
  <c r="H2104"/>
  <c r="J2104" s="1"/>
  <c r="H2103"/>
  <c r="J2103" s="1"/>
  <c r="H2102"/>
  <c r="H2101"/>
  <c r="H2100"/>
  <c r="J2100" s="1"/>
  <c r="H2099"/>
  <c r="H2098"/>
  <c r="H2097"/>
  <c r="H2096"/>
  <c r="J2096" s="1"/>
  <c r="H2095"/>
  <c r="J2095" s="1"/>
  <c r="H2094"/>
  <c r="J2094" s="1"/>
  <c r="H2093"/>
  <c r="H2092"/>
  <c r="J2092" s="1"/>
  <c r="H2091"/>
  <c r="J2091" s="1"/>
  <c r="H2090"/>
  <c r="J2090" s="1"/>
  <c r="H2089"/>
  <c r="H2088"/>
  <c r="J2088" s="1"/>
  <c r="H2087"/>
  <c r="H2086"/>
  <c r="H2085"/>
  <c r="H2084"/>
  <c r="J2084" s="1"/>
  <c r="H2083"/>
  <c r="H2082"/>
  <c r="H2081"/>
  <c r="H2080"/>
  <c r="J2080" s="1"/>
  <c r="H2079"/>
  <c r="J2079" s="1"/>
  <c r="H2078"/>
  <c r="J2078" s="1"/>
  <c r="H2077"/>
  <c r="J2077" s="1"/>
  <c r="H2076"/>
  <c r="J2076" s="1"/>
  <c r="H2075"/>
  <c r="H2074"/>
  <c r="H2073"/>
  <c r="J2073" s="1"/>
  <c r="H2072"/>
  <c r="J2072" s="1"/>
  <c r="H2071"/>
  <c r="J2071" s="1"/>
  <c r="H2070"/>
  <c r="H2069"/>
  <c r="H2068"/>
  <c r="J2068" s="1"/>
  <c r="H2067"/>
  <c r="H2066"/>
  <c r="H2065"/>
  <c r="H2064"/>
  <c r="J2064" s="1"/>
  <c r="H2063"/>
  <c r="J2063" s="1"/>
  <c r="H2062"/>
  <c r="J2062" s="1"/>
  <c r="H2061"/>
  <c r="H2060"/>
  <c r="J2060" s="1"/>
  <c r="H2059"/>
  <c r="H2058"/>
  <c r="J2058" s="1"/>
  <c r="H2057"/>
  <c r="H2056"/>
  <c r="J2056" s="1"/>
  <c r="H2055"/>
  <c r="J2055" s="1"/>
  <c r="H2054"/>
  <c r="H2053"/>
  <c r="H2052"/>
  <c r="J2052" s="1"/>
  <c r="H2051"/>
  <c r="H2050"/>
  <c r="H2049"/>
  <c r="H2048"/>
  <c r="J2048" s="1"/>
  <c r="H2047"/>
  <c r="J2047" s="1"/>
  <c r="H2046"/>
  <c r="J2046" s="1"/>
  <c r="H2045"/>
  <c r="J2045" s="1"/>
  <c r="H2044"/>
  <c r="J2044" s="1"/>
  <c r="H2043"/>
  <c r="H2042"/>
  <c r="J2042" s="1"/>
  <c r="H2041"/>
  <c r="H2040"/>
  <c r="J2040" s="1"/>
  <c r="H2039"/>
  <c r="J2039" s="1"/>
  <c r="H2038"/>
  <c r="H2037"/>
  <c r="J2037" s="1"/>
  <c r="H2036"/>
  <c r="J2036" s="1"/>
  <c r="H2035"/>
  <c r="H2034"/>
  <c r="H2033"/>
  <c r="H2032"/>
  <c r="J2032" s="1"/>
  <c r="H2031"/>
  <c r="J2031" s="1"/>
  <c r="H2024"/>
  <c r="J2024" s="1"/>
  <c r="H2023"/>
  <c r="H2020"/>
  <c r="J2020" s="1"/>
  <c r="H2019"/>
  <c r="J2019" s="1"/>
  <c r="H2013"/>
  <c r="J2013" s="1"/>
  <c r="H2012"/>
  <c r="H2007"/>
  <c r="J2007" s="1"/>
  <c r="H2006"/>
  <c r="J2006" s="1"/>
  <c r="H2005"/>
  <c r="H2004"/>
  <c r="H2002"/>
  <c r="J2002" s="1"/>
  <c r="H2001"/>
  <c r="H2000"/>
  <c r="H1999"/>
  <c r="J1999" s="1"/>
  <c r="H1998"/>
  <c r="J1998" s="1"/>
  <c r="H1997"/>
  <c r="J1997" s="1"/>
  <c r="H1996"/>
  <c r="J1996" s="1"/>
  <c r="H1995"/>
  <c r="H1994"/>
  <c r="J1994" s="1"/>
  <c r="H1993"/>
  <c r="J1993" s="1"/>
  <c r="H1992"/>
  <c r="J1992" s="1"/>
  <c r="H1991"/>
  <c r="H1990"/>
  <c r="J1990" s="1"/>
  <c r="H1989"/>
  <c r="J1989" s="1"/>
  <c r="H1988"/>
  <c r="H1987"/>
  <c r="J1987" s="1"/>
  <c r="H1986"/>
  <c r="J1986" s="1"/>
  <c r="H1985"/>
  <c r="H1984"/>
  <c r="H1983"/>
  <c r="H1982"/>
  <c r="J1982" s="1"/>
  <c r="H1981"/>
  <c r="J1981" s="1"/>
  <c r="H1978"/>
  <c r="J1978" s="1"/>
  <c r="H1977"/>
  <c r="H1976"/>
  <c r="J1976" s="1"/>
  <c r="H1975"/>
  <c r="J1975" s="1"/>
  <c r="H1974"/>
  <c r="J1974" s="1"/>
  <c r="H1973"/>
  <c r="H1972"/>
  <c r="J1972" s="1"/>
  <c r="H1971"/>
  <c r="H1970"/>
  <c r="H1968"/>
  <c r="H1967"/>
  <c r="J1967" s="1"/>
  <c r="H1966"/>
  <c r="H1965"/>
  <c r="H1964"/>
  <c r="J1964" s="1"/>
  <c r="H1963"/>
  <c r="J1963" s="1"/>
  <c r="H1962"/>
  <c r="J1962" s="1"/>
  <c r="H1961"/>
  <c r="H1960"/>
  <c r="H1959"/>
  <c r="J1959" s="1"/>
  <c r="H1958"/>
  <c r="H1955"/>
  <c r="H1954"/>
  <c r="H1953"/>
  <c r="J1953" s="1"/>
  <c r="H1952"/>
  <c r="J1952" s="1"/>
  <c r="H1951"/>
  <c r="H1950"/>
  <c r="J1950" s="1"/>
  <c r="H1949"/>
  <c r="J1949" s="1"/>
  <c r="H1948"/>
  <c r="H1947"/>
  <c r="H1946"/>
  <c r="H1945"/>
  <c r="J1945" s="1"/>
  <c r="H1944"/>
  <c r="J1944" s="1"/>
  <c r="H1943"/>
  <c r="J1943" s="1"/>
  <c r="H1942"/>
  <c r="H1941"/>
  <c r="J1941" s="1"/>
  <c r="H1940"/>
  <c r="H1939"/>
  <c r="H1938"/>
  <c r="H1935"/>
  <c r="J1935" s="1"/>
  <c r="H1934"/>
  <c r="J1934" s="1"/>
  <c r="H1933"/>
  <c r="H1932"/>
  <c r="H1931"/>
  <c r="J1931" s="1"/>
  <c r="H1930"/>
  <c r="H1929"/>
  <c r="H1928"/>
  <c r="J1928" s="1"/>
  <c r="H1927"/>
  <c r="J1927" s="1"/>
  <c r="H1924"/>
  <c r="J1924" s="1"/>
  <c r="H1923"/>
  <c r="J1923" s="1"/>
  <c r="H1922"/>
  <c r="H1921"/>
  <c r="J1921" s="1"/>
  <c r="H1920"/>
  <c r="J1920" s="1"/>
  <c r="H1919"/>
  <c r="J1919" s="1"/>
  <c r="H1918"/>
  <c r="H1917"/>
  <c r="J1917" s="1"/>
  <c r="H1916"/>
  <c r="J1916" s="1"/>
  <c r="H1912"/>
  <c r="H1911"/>
  <c r="J1911" s="1"/>
  <c r="H1910"/>
  <c r="J1910" s="1"/>
  <c r="H1909"/>
  <c r="H1908"/>
  <c r="H1907"/>
  <c r="H1906"/>
  <c r="J1906" s="1"/>
  <c r="H1905"/>
  <c r="J1905" s="1"/>
  <c r="H1904"/>
  <c r="J1904" s="1"/>
  <c r="H1903"/>
  <c r="H1899"/>
  <c r="J1899" s="1"/>
  <c r="H1898"/>
  <c r="J1898" s="1"/>
  <c r="H1897"/>
  <c r="H1896"/>
  <c r="H1895"/>
  <c r="J1895" s="1"/>
  <c r="H1894"/>
  <c r="J1894" s="1"/>
  <c r="H1893"/>
  <c r="H1892"/>
  <c r="H1891"/>
  <c r="J1891" s="1"/>
  <c r="H1890"/>
  <c r="H1889"/>
  <c r="H1888"/>
  <c r="J1888" s="1"/>
  <c r="H1887"/>
  <c r="J1887" s="1"/>
  <c r="H1886"/>
  <c r="J1886" s="1"/>
  <c r="H1885"/>
  <c r="J1885" s="1"/>
  <c r="H1884"/>
  <c r="H1883"/>
  <c r="J1883" s="1"/>
  <c r="H1882"/>
  <c r="J1882" s="1"/>
  <c r="H1881"/>
  <c r="H1880"/>
  <c r="H1879"/>
  <c r="J1879" s="1"/>
  <c r="H1878"/>
  <c r="H1877"/>
  <c r="H1876"/>
  <c r="J1876" s="1"/>
  <c r="H1875"/>
  <c r="J1875" s="1"/>
  <c r="H1874"/>
  <c r="H1873"/>
  <c r="H1872"/>
  <c r="H1871"/>
  <c r="J1871" s="1"/>
  <c r="H1870"/>
  <c r="J1870" s="1"/>
  <c r="H1869"/>
  <c r="J1869" s="1"/>
  <c r="H1868"/>
  <c r="H1867"/>
  <c r="J1867" s="1"/>
  <c r="H1866"/>
  <c r="J1866" s="1"/>
  <c r="H1865"/>
  <c r="H1864"/>
  <c r="H1863"/>
  <c r="J1863" s="1"/>
  <c r="H1862"/>
  <c r="J1862" s="1"/>
  <c r="H1861"/>
  <c r="H1860"/>
  <c r="H1859"/>
  <c r="J1859" s="1"/>
  <c r="H1858"/>
  <c r="H1857"/>
  <c r="H1856"/>
  <c r="H1855"/>
  <c r="J1855" s="1"/>
  <c r="H1854"/>
  <c r="J1854" s="1"/>
  <c r="H1853"/>
  <c r="J1853" s="1"/>
  <c r="H1852"/>
  <c r="J1852" s="1"/>
  <c r="H1851"/>
  <c r="J1851" s="1"/>
  <c r="H1850"/>
  <c r="J1850" s="1"/>
  <c r="H1849"/>
  <c r="H1848"/>
  <c r="J1848" s="1"/>
  <c r="H1847"/>
  <c r="J1847" s="1"/>
  <c r="H1846"/>
  <c r="J1846" s="1"/>
  <c r="H1845"/>
  <c r="H1844"/>
  <c r="H1843"/>
  <c r="J1843" s="1"/>
  <c r="H1842"/>
  <c r="H1841"/>
  <c r="H1839"/>
  <c r="H1838"/>
  <c r="J1838" s="1"/>
  <c r="H1837"/>
  <c r="J1837" s="1"/>
  <c r="H1836"/>
  <c r="J1836" s="1"/>
  <c r="H1834"/>
  <c r="H1833"/>
  <c r="H1832"/>
  <c r="J1832" s="1"/>
  <c r="H1831"/>
  <c r="H1829"/>
  <c r="H1828"/>
  <c r="J1828" s="1"/>
  <c r="H1826"/>
  <c r="J1826" s="1"/>
  <c r="H1825"/>
  <c r="H1824"/>
  <c r="H1822"/>
  <c r="J1822" s="1"/>
  <c r="H1821"/>
  <c r="H1820"/>
  <c r="H1819"/>
  <c r="H1818"/>
  <c r="J1818" s="1"/>
  <c r="H1817"/>
  <c r="J1817" s="1"/>
  <c r="H1816"/>
  <c r="J1816" s="1"/>
  <c r="H1815"/>
  <c r="J1815" s="1"/>
  <c r="H1814"/>
  <c r="J1814" s="1"/>
  <c r="H1813"/>
  <c r="H1812"/>
  <c r="J1812" s="1"/>
  <c r="H1811"/>
  <c r="J1811" s="1"/>
  <c r="H1810"/>
  <c r="J1810" s="1"/>
  <c r="H1809"/>
  <c r="J1809" s="1"/>
  <c r="H1808"/>
  <c r="H1807"/>
  <c r="H1806"/>
  <c r="J1806" s="1"/>
  <c r="H1805"/>
  <c r="J1805" s="1"/>
  <c r="H1804"/>
  <c r="H1803"/>
  <c r="H1802"/>
  <c r="J1802" s="1"/>
  <c r="H1801"/>
  <c r="J1801" s="1"/>
  <c r="H1800"/>
  <c r="J1800" s="1"/>
  <c r="H1799"/>
  <c r="H1798"/>
  <c r="J1798" s="1"/>
  <c r="H1797"/>
  <c r="J1797" s="1"/>
  <c r="H1796"/>
  <c r="J1796" s="1"/>
  <c r="H1795"/>
  <c r="H1794"/>
  <c r="J1794" s="1"/>
  <c r="H1793"/>
  <c r="J1793" s="1"/>
  <c r="H1792"/>
  <c r="H1791"/>
  <c r="H1790"/>
  <c r="J1790" s="1"/>
  <c r="H1789"/>
  <c r="J1789" s="1"/>
  <c r="H1788"/>
  <c r="H1787"/>
  <c r="H1786"/>
  <c r="J1786" s="1"/>
  <c r="H1785"/>
  <c r="J1785" s="1"/>
  <c r="H1784"/>
  <c r="J1784" s="1"/>
  <c r="H1783"/>
  <c r="J1783" s="1"/>
  <c r="H1781"/>
  <c r="J1781" s="1"/>
  <c r="H1780"/>
  <c r="J1780" s="1"/>
  <c r="H1779"/>
  <c r="J1779" s="1"/>
  <c r="H1777"/>
  <c r="J1777" s="1"/>
  <c r="H1776"/>
  <c r="J1776" s="1"/>
  <c r="H1775"/>
  <c r="J1775" s="1"/>
  <c r="H1773"/>
  <c r="H1772"/>
  <c r="H1771"/>
  <c r="J1771" s="1"/>
  <c r="H1770"/>
  <c r="J1770" s="1"/>
  <c r="H1768"/>
  <c r="H1766"/>
  <c r="H1764"/>
  <c r="J1764" s="1"/>
  <c r="H1763"/>
  <c r="J1763" s="1"/>
  <c r="H1762"/>
  <c r="J1762" s="1"/>
  <c r="H1761"/>
  <c r="H1760"/>
  <c r="J1760" s="1"/>
  <c r="H1759"/>
  <c r="J1759" s="1"/>
  <c r="H1758"/>
  <c r="H1757"/>
  <c r="H1756"/>
  <c r="J1756" s="1"/>
  <c r="H1755"/>
  <c r="J1755" s="1"/>
  <c r="H1754"/>
  <c r="H1753"/>
  <c r="H1752"/>
  <c r="J1752" s="1"/>
  <c r="H1751"/>
  <c r="J1751" s="1"/>
  <c r="H1750"/>
  <c r="H1749"/>
  <c r="H1748"/>
  <c r="J1748" s="1"/>
  <c r="H1747"/>
  <c r="J1747" s="1"/>
  <c r="H1746"/>
  <c r="J1746" s="1"/>
  <c r="H1745"/>
  <c r="J1745" s="1"/>
  <c r="H1744"/>
  <c r="J1744" s="1"/>
  <c r="H1743"/>
  <c r="J1743" s="1"/>
  <c r="H1742"/>
  <c r="H1741"/>
  <c r="J1741" s="1"/>
  <c r="H1740"/>
  <c r="J1740" s="1"/>
  <c r="H1739"/>
  <c r="J1739" s="1"/>
  <c r="H1738"/>
  <c r="H1737"/>
  <c r="H1736"/>
  <c r="J1736" s="1"/>
  <c r="H1735"/>
  <c r="J1735" s="1"/>
  <c r="H1734"/>
  <c r="H1733"/>
  <c r="H1732"/>
  <c r="J1732" s="1"/>
  <c r="H1731"/>
  <c r="J1731" s="1"/>
  <c r="H1730"/>
  <c r="J1730" s="1"/>
  <c r="H1729"/>
  <c r="H1728"/>
  <c r="J1728" s="1"/>
  <c r="H1727"/>
  <c r="J1727" s="1"/>
  <c r="H1726"/>
  <c r="H1725"/>
  <c r="H1724"/>
  <c r="J1724" s="1"/>
  <c r="H1723"/>
  <c r="J1723" s="1"/>
  <c r="H1722"/>
  <c r="H1721"/>
  <c r="H1720"/>
  <c r="J1720" s="1"/>
  <c r="H1719"/>
  <c r="J1719" s="1"/>
  <c r="H1718"/>
  <c r="H1717"/>
  <c r="H1716"/>
  <c r="J1716" s="1"/>
  <c r="H1715"/>
  <c r="J1715" s="1"/>
  <c r="H1714"/>
  <c r="J1714" s="1"/>
  <c r="H1713"/>
  <c r="J1713" s="1"/>
  <c r="H1712"/>
  <c r="J1712" s="1"/>
  <c r="H1711"/>
  <c r="J1711" s="1"/>
  <c r="H1710"/>
  <c r="H1709"/>
  <c r="J1709" s="1"/>
  <c r="H1708"/>
  <c r="J1708" s="1"/>
  <c r="H1707"/>
  <c r="J1707" s="1"/>
  <c r="H1706"/>
  <c r="H1705"/>
  <c r="H1704"/>
  <c r="J1704" s="1"/>
  <c r="H1703"/>
  <c r="J1703" s="1"/>
  <c r="H1702"/>
  <c r="H1701"/>
  <c r="H1699"/>
  <c r="J1699" s="1"/>
  <c r="H1698"/>
  <c r="J1698" s="1"/>
  <c r="H1697"/>
  <c r="J1697" s="1"/>
  <c r="H1696"/>
  <c r="H1695"/>
  <c r="J1695" s="1"/>
  <c r="H1694"/>
  <c r="J1694" s="1"/>
  <c r="H1693"/>
  <c r="H1692"/>
  <c r="H1691"/>
  <c r="J1691" s="1"/>
  <c r="H1688"/>
  <c r="J1688" s="1"/>
  <c r="H1687"/>
  <c r="H1686"/>
  <c r="H1685"/>
  <c r="J1685" s="1"/>
  <c r="H1684"/>
  <c r="J1684" s="1"/>
  <c r="H1683"/>
  <c r="H1682"/>
  <c r="H1681"/>
  <c r="J1681" s="1"/>
  <c r="H1680"/>
  <c r="J1680" s="1"/>
  <c r="H1679"/>
  <c r="J1679" s="1"/>
  <c r="H1678"/>
  <c r="J1678" s="1"/>
  <c r="H1676"/>
  <c r="J1676" s="1"/>
  <c r="H1675"/>
  <c r="J1675" s="1"/>
  <c r="H1674"/>
  <c r="H1673"/>
  <c r="H1672"/>
  <c r="J1672" s="1"/>
  <c r="H1671"/>
  <c r="J1671" s="1"/>
  <c r="H1670"/>
  <c r="H1669"/>
  <c r="H1668"/>
  <c r="J1668" s="1"/>
  <c r="H1667"/>
  <c r="J1667" s="1"/>
  <c r="H1666"/>
  <c r="H1665"/>
  <c r="H1664"/>
  <c r="J1664" s="1"/>
  <c r="H1663"/>
  <c r="J1663" s="1"/>
  <c r="H1662"/>
  <c r="J1662" s="1"/>
  <c r="H1661"/>
  <c r="H1660"/>
  <c r="J1660" s="1"/>
  <c r="H1659"/>
  <c r="J1659" s="1"/>
  <c r="H1658"/>
  <c r="H1657"/>
  <c r="H1656"/>
  <c r="J1656" s="1"/>
  <c r="H1655"/>
  <c r="J1655" s="1"/>
  <c r="H1654"/>
  <c r="H1653"/>
  <c r="H1652"/>
  <c r="J1652" s="1"/>
  <c r="H1651"/>
  <c r="J1651" s="1"/>
  <c r="H1650"/>
  <c r="H1649"/>
  <c r="H1648"/>
  <c r="J1648" s="1"/>
  <c r="H1647"/>
  <c r="J1647" s="1"/>
  <c r="H1646"/>
  <c r="J1646" s="1"/>
  <c r="H1645"/>
  <c r="J1645" s="1"/>
  <c r="H1644"/>
  <c r="J1644" s="1"/>
  <c r="H1643"/>
  <c r="J1643" s="1"/>
  <c r="H1642"/>
  <c r="J1642" s="1"/>
  <c r="H1641"/>
  <c r="H1640"/>
  <c r="J1640" s="1"/>
  <c r="H1639"/>
  <c r="J1639" s="1"/>
  <c r="H1638"/>
  <c r="H1637"/>
  <c r="H1636"/>
  <c r="J1636" s="1"/>
  <c r="H1635"/>
  <c r="J1635" s="1"/>
  <c r="H1634"/>
  <c r="H1633"/>
  <c r="H1632"/>
  <c r="J1632" s="1"/>
  <c r="H1631"/>
  <c r="J1631" s="1"/>
  <c r="H1630"/>
  <c r="J1630" s="1"/>
  <c r="H1629"/>
  <c r="H1628"/>
  <c r="J1628" s="1"/>
  <c r="H1627"/>
  <c r="J1627" s="1"/>
  <c r="H1626"/>
  <c r="J1626" s="1"/>
  <c r="H1625"/>
  <c r="H1624"/>
  <c r="J1624" s="1"/>
  <c r="H1623"/>
  <c r="J1623" s="1"/>
  <c r="H1622"/>
  <c r="H1621"/>
  <c r="H1620"/>
  <c r="J1620" s="1"/>
  <c r="H1619"/>
  <c r="J1619" s="1"/>
  <c r="H1618"/>
  <c r="H1617"/>
  <c r="H1616"/>
  <c r="J1616" s="1"/>
  <c r="H1615"/>
  <c r="J1615" s="1"/>
  <c r="H1614"/>
  <c r="J1614" s="1"/>
  <c r="H1613"/>
  <c r="J1613" s="1"/>
  <c r="H1612"/>
  <c r="J1612" s="1"/>
  <c r="H1611"/>
  <c r="J1611" s="1"/>
  <c r="H1610"/>
  <c r="H1609"/>
  <c r="H1608"/>
  <c r="J1608" s="1"/>
  <c r="H1607"/>
  <c r="J1607" s="1"/>
  <c r="H1606"/>
  <c r="H1605"/>
  <c r="H1604"/>
  <c r="J1604" s="1"/>
  <c r="H1603"/>
  <c r="J1603" s="1"/>
  <c r="H1602"/>
  <c r="H1601"/>
  <c r="H1600"/>
  <c r="J1600" s="1"/>
  <c r="H1599"/>
  <c r="J1599" s="1"/>
  <c r="H1598"/>
  <c r="J1598" s="1"/>
  <c r="H1597"/>
  <c r="H1596"/>
  <c r="J1596" s="1"/>
  <c r="H1595"/>
  <c r="J1595" s="1"/>
  <c r="H1594"/>
  <c r="H1593"/>
  <c r="H1592"/>
  <c r="J1592" s="1"/>
  <c r="H1591"/>
  <c r="J1591" s="1"/>
  <c r="H1590"/>
  <c r="H1589"/>
  <c r="H1588"/>
  <c r="J1588" s="1"/>
  <c r="H1587"/>
  <c r="J1587" s="1"/>
  <c r="H1586"/>
  <c r="H1585"/>
  <c r="H1584"/>
  <c r="J1584" s="1"/>
  <c r="H1583"/>
  <c r="J1583" s="1"/>
  <c r="H1582"/>
  <c r="J1582" s="1"/>
  <c r="H1581"/>
  <c r="J1581" s="1"/>
  <c r="H1580"/>
  <c r="J1580" s="1"/>
  <c r="H1579"/>
  <c r="J1579" s="1"/>
  <c r="H1578"/>
  <c r="H1577"/>
  <c r="H1576"/>
  <c r="J1576" s="1"/>
  <c r="H1575"/>
  <c r="J1575" s="1"/>
  <c r="H1574"/>
  <c r="H1573"/>
  <c r="H1572"/>
  <c r="J1572" s="1"/>
  <c r="H1571"/>
  <c r="J1571" s="1"/>
  <c r="H1570"/>
  <c r="H1569"/>
  <c r="H1568"/>
  <c r="J1568" s="1"/>
  <c r="H1567"/>
  <c r="J1567" s="1"/>
  <c r="H1566"/>
  <c r="J1566" s="1"/>
  <c r="H1565"/>
  <c r="H1564"/>
  <c r="J1564" s="1"/>
  <c r="H1563"/>
  <c r="J1563" s="1"/>
  <c r="H1562"/>
  <c r="H1561"/>
  <c r="H1560"/>
  <c r="J1560" s="1"/>
  <c r="H1559"/>
  <c r="J1559" s="1"/>
  <c r="H1558"/>
  <c r="H1557"/>
  <c r="H1556"/>
  <c r="J1556" s="1"/>
  <c r="H1555"/>
  <c r="J1555" s="1"/>
  <c r="H1554"/>
  <c r="H1553"/>
  <c r="H1552"/>
  <c r="J1552" s="1"/>
  <c r="H1551"/>
  <c r="J1551" s="1"/>
  <c r="H1550"/>
  <c r="J1550" s="1"/>
  <c r="H1549"/>
  <c r="J1549" s="1"/>
  <c r="H1548"/>
  <c r="J1548" s="1"/>
  <c r="H1547"/>
  <c r="J1547" s="1"/>
  <c r="H1546"/>
  <c r="J1546" s="1"/>
  <c r="H1545"/>
  <c r="H1544"/>
  <c r="J1544" s="1"/>
  <c r="H1543"/>
  <c r="J1543" s="1"/>
  <c r="H1542"/>
  <c r="H1541"/>
  <c r="H1540"/>
  <c r="J1540" s="1"/>
  <c r="H1539"/>
  <c r="J1539" s="1"/>
  <c r="H1538"/>
  <c r="H1537"/>
  <c r="H1536"/>
  <c r="J1536" s="1"/>
  <c r="H1535"/>
  <c r="J1535" s="1"/>
  <c r="H1534"/>
  <c r="J1534" s="1"/>
  <c r="H1533"/>
  <c r="H1532"/>
  <c r="J1532" s="1"/>
  <c r="H1531"/>
  <c r="J1531" s="1"/>
  <c r="H1530"/>
  <c r="J1530" s="1"/>
  <c r="H1529"/>
  <c r="H1528"/>
  <c r="J1528" s="1"/>
  <c r="H1527"/>
  <c r="J1527" s="1"/>
  <c r="H1526"/>
  <c r="H1525"/>
  <c r="H1524"/>
  <c r="J1524" s="1"/>
  <c r="H1523"/>
  <c r="J1523" s="1"/>
  <c r="H1522"/>
  <c r="H1521"/>
  <c r="H1520"/>
  <c r="J1520" s="1"/>
  <c r="H1519"/>
  <c r="J1519" s="1"/>
  <c r="H1518"/>
  <c r="J1518" s="1"/>
  <c r="H1516"/>
  <c r="J1516" s="1"/>
  <c r="H1515"/>
  <c r="J1515" s="1"/>
  <c r="H1514"/>
  <c r="J1514" s="1"/>
  <c r="H1513"/>
  <c r="H1512"/>
  <c r="J1512" s="1"/>
  <c r="H1511"/>
  <c r="J1511" s="1"/>
  <c r="H1510"/>
  <c r="J1510" s="1"/>
  <c r="H1509"/>
  <c r="H1508"/>
  <c r="H1507"/>
  <c r="J1507" s="1"/>
  <c r="H1506"/>
  <c r="J1506" s="1"/>
  <c r="H1505"/>
  <c r="H1504"/>
  <c r="H1502"/>
  <c r="J1502" s="1"/>
  <c r="H1501"/>
  <c r="J1501" s="1"/>
  <c r="H1500"/>
  <c r="J1500" s="1"/>
  <c r="H1499"/>
  <c r="H1498"/>
  <c r="J1498" s="1"/>
  <c r="H1497"/>
  <c r="J1497" s="1"/>
  <c r="H1496"/>
  <c r="J1496" s="1"/>
  <c r="H1494"/>
  <c r="H1493"/>
  <c r="J1493" s="1"/>
  <c r="H1492"/>
  <c r="J1492" s="1"/>
  <c r="H1491"/>
  <c r="H1490"/>
  <c r="H1489"/>
  <c r="J1489" s="1"/>
  <c r="H1488"/>
  <c r="J1488" s="1"/>
  <c r="H1487"/>
  <c r="H1486"/>
  <c r="H1485"/>
  <c r="J1485" s="1"/>
  <c r="H1484"/>
  <c r="J1484" s="1"/>
  <c r="H1483"/>
  <c r="J1483" s="1"/>
  <c r="H1482"/>
  <c r="J1482" s="1"/>
  <c r="H1481"/>
  <c r="H1480"/>
  <c r="J1480" s="1"/>
  <c r="H1479"/>
  <c r="J1479" s="1"/>
  <c r="H1478"/>
  <c r="J1478" s="1"/>
  <c r="H1477"/>
  <c r="J1477" s="1"/>
  <c r="H1476"/>
  <c r="J1476" s="1"/>
  <c r="H1475"/>
  <c r="H1474"/>
  <c r="H1473"/>
  <c r="J1473" s="1"/>
  <c r="H1472"/>
  <c r="J1472" s="1"/>
  <c r="H1471"/>
  <c r="H1470"/>
  <c r="H1469"/>
  <c r="J1469" s="1"/>
  <c r="H1468"/>
  <c r="J1468" s="1"/>
  <c r="H1467"/>
  <c r="J1467" s="1"/>
  <c r="H1466"/>
  <c r="H1465"/>
  <c r="H1464"/>
  <c r="J1464" s="1"/>
  <c r="H1463"/>
  <c r="J1463" s="1"/>
  <c r="H1462"/>
  <c r="H1461"/>
  <c r="J1461" s="1"/>
  <c r="H1460"/>
  <c r="J1460" s="1"/>
  <c r="H1459"/>
  <c r="H1458"/>
  <c r="H1456"/>
  <c r="J1456" s="1"/>
  <c r="H1455"/>
  <c r="J1455" s="1"/>
  <c r="H1454"/>
  <c r="H1453"/>
  <c r="H1452"/>
  <c r="J1452" s="1"/>
  <c r="H1451"/>
  <c r="J1451" s="1"/>
  <c r="H1450"/>
  <c r="J1450" s="1"/>
  <c r="H1449"/>
  <c r="H1448"/>
  <c r="J1448" s="1"/>
  <c r="H1446"/>
  <c r="J1446" s="1"/>
  <c r="H1445"/>
  <c r="J1445" s="1"/>
  <c r="H1444"/>
  <c r="H1443"/>
  <c r="J1443" s="1"/>
  <c r="H1442"/>
  <c r="J1442" s="1"/>
  <c r="H1441"/>
  <c r="H1440"/>
  <c r="J1440" s="1"/>
  <c r="H1439"/>
  <c r="J1439" s="1"/>
  <c r="H1438"/>
  <c r="J1438" s="1"/>
  <c r="H1437"/>
  <c r="H1436"/>
  <c r="H1435"/>
  <c r="J1435" s="1"/>
  <c r="H1434"/>
  <c r="J1434" s="1"/>
  <c r="H1433"/>
  <c r="H1432"/>
  <c r="H1431"/>
  <c r="J1431" s="1"/>
  <c r="H1430"/>
  <c r="J1430" s="1"/>
  <c r="H1429"/>
  <c r="H1428"/>
  <c r="H1427"/>
  <c r="J1427" s="1"/>
  <c r="H1426"/>
  <c r="J1426" s="1"/>
  <c r="H1425"/>
  <c r="H1424"/>
  <c r="H1423"/>
  <c r="J1423" s="1"/>
  <c r="H1422"/>
  <c r="J1422" s="1"/>
  <c r="H1421"/>
  <c r="H1420"/>
  <c r="H1419"/>
  <c r="J1419" s="1"/>
  <c r="H1418"/>
  <c r="J1418" s="1"/>
  <c r="H1417"/>
  <c r="H1416"/>
  <c r="J1416" s="1"/>
  <c r="H1415"/>
  <c r="J1415" s="1"/>
  <c r="H1414"/>
  <c r="J1414" s="1"/>
  <c r="H1413"/>
  <c r="H1412"/>
  <c r="J1412" s="1"/>
  <c r="H1411"/>
  <c r="J1411" s="1"/>
  <c r="H1410"/>
  <c r="J1410" s="1"/>
  <c r="H1409"/>
  <c r="H1408"/>
  <c r="H1407"/>
  <c r="J1407" s="1"/>
  <c r="H1406"/>
  <c r="J1406" s="1"/>
  <c r="H1405"/>
  <c r="H1404"/>
  <c r="H1403"/>
  <c r="J1403" s="1"/>
  <c r="H1402"/>
  <c r="J1402" s="1"/>
  <c r="H1401"/>
  <c r="H1400"/>
  <c r="H1399"/>
  <c r="J1399" s="1"/>
  <c r="H1398"/>
  <c r="J1398" s="1"/>
  <c r="H1397"/>
  <c r="J1397" s="1"/>
  <c r="H1396"/>
  <c r="H1395"/>
  <c r="J1395" s="1"/>
  <c r="H1394"/>
  <c r="J1394" s="1"/>
  <c r="H1393"/>
  <c r="H1392"/>
  <c r="H1391"/>
  <c r="J1391" s="1"/>
  <c r="H1390"/>
  <c r="J1390" s="1"/>
  <c r="H1389"/>
  <c r="H1388"/>
  <c r="H1387"/>
  <c r="J1387" s="1"/>
  <c r="H1386"/>
  <c r="J1386" s="1"/>
  <c r="H1385"/>
  <c r="H1384"/>
  <c r="J1384" s="1"/>
  <c r="H1383"/>
  <c r="J1383" s="1"/>
  <c r="H1382"/>
  <c r="J1382" s="1"/>
  <c r="H1381"/>
  <c r="J1381" s="1"/>
  <c r="H1380"/>
  <c r="J1380" s="1"/>
  <c r="H1379"/>
  <c r="J1379" s="1"/>
  <c r="H1378"/>
  <c r="J1378" s="1"/>
  <c r="H1377"/>
  <c r="H1376"/>
  <c r="H1375"/>
  <c r="J1375" s="1"/>
  <c r="H1374"/>
  <c r="J1374" s="1"/>
  <c r="H1373"/>
  <c r="H1372"/>
  <c r="H1371"/>
  <c r="J1371" s="1"/>
  <c r="H1370"/>
  <c r="J1370" s="1"/>
  <c r="H1369"/>
  <c r="H1368"/>
  <c r="H1367"/>
  <c r="J1367" s="1"/>
  <c r="H1366"/>
  <c r="J1366" s="1"/>
  <c r="H1365"/>
  <c r="J1365" s="1"/>
  <c r="H1364"/>
  <c r="H1363"/>
  <c r="J1363" s="1"/>
  <c r="H1362"/>
  <c r="J1362" s="1"/>
  <c r="H1361"/>
  <c r="H1360"/>
  <c r="H1359"/>
  <c r="J1359" s="1"/>
  <c r="H1358"/>
  <c r="J1358" s="1"/>
  <c r="H1357"/>
  <c r="H1356"/>
  <c r="H1355"/>
  <c r="J1355" s="1"/>
  <c r="H1354"/>
  <c r="J1354" s="1"/>
  <c r="H1353"/>
  <c r="H1352"/>
  <c r="J1352" s="1"/>
  <c r="H1351"/>
  <c r="J1351" s="1"/>
  <c r="H1350"/>
  <c r="J1350" s="1"/>
  <c r="H1349"/>
  <c r="J1349" s="1"/>
  <c r="H1348"/>
  <c r="J1348" s="1"/>
  <c r="H1347"/>
  <c r="J1347" s="1"/>
  <c r="H1346"/>
  <c r="J1346" s="1"/>
  <c r="H1345"/>
  <c r="H1344"/>
  <c r="H1343"/>
  <c r="J1343" s="1"/>
  <c r="H1342"/>
  <c r="J1342" s="1"/>
  <c r="H1341"/>
  <c r="H1340"/>
  <c r="H1339"/>
  <c r="J1339" s="1"/>
  <c r="H1338"/>
  <c r="J1338" s="1"/>
  <c r="H1337"/>
  <c r="H1336"/>
  <c r="H1335"/>
  <c r="J1335" s="1"/>
  <c r="H1334"/>
  <c r="J1334" s="1"/>
  <c r="H1333"/>
  <c r="J1333" s="1"/>
  <c r="H1332"/>
  <c r="H1331"/>
  <c r="J1331" s="1"/>
  <c r="H1330"/>
  <c r="J1330" s="1"/>
  <c r="H1329"/>
  <c r="H1328"/>
  <c r="H1327"/>
  <c r="J1327" s="1"/>
  <c r="H1326"/>
  <c r="J1326" s="1"/>
  <c r="H1325"/>
  <c r="H1324"/>
  <c r="H1323"/>
  <c r="J1323" s="1"/>
  <c r="H1322"/>
  <c r="J1322" s="1"/>
  <c r="H1321"/>
  <c r="H1320"/>
  <c r="J1320" s="1"/>
  <c r="H1319"/>
  <c r="J1319" s="1"/>
  <c r="H1318"/>
  <c r="J1318" s="1"/>
  <c r="H1317"/>
  <c r="J1317" s="1"/>
  <c r="H1316"/>
  <c r="J1316" s="1"/>
  <c r="H1315"/>
  <c r="J1315" s="1"/>
  <c r="H1314"/>
  <c r="J1314" s="1"/>
  <c r="H1313"/>
  <c r="H1312"/>
  <c r="H1311"/>
  <c r="J1311" s="1"/>
  <c r="H1310"/>
  <c r="J1310" s="1"/>
  <c r="H1309"/>
  <c r="H1308"/>
  <c r="H1307"/>
  <c r="J1307" s="1"/>
  <c r="H1306"/>
  <c r="J1306" s="1"/>
  <c r="H1305"/>
  <c r="H1304"/>
  <c r="H1303"/>
  <c r="J1303" s="1"/>
  <c r="H1302"/>
  <c r="J1302" s="1"/>
  <c r="H1301"/>
  <c r="H1300"/>
  <c r="H1299"/>
  <c r="J1299" s="1"/>
  <c r="H1298"/>
  <c r="J1298" s="1"/>
  <c r="H1297"/>
  <c r="H1296"/>
  <c r="H1295"/>
  <c r="J1295" s="1"/>
  <c r="H1294"/>
  <c r="J1294" s="1"/>
  <c r="H1293"/>
  <c r="H1292"/>
  <c r="H1291"/>
  <c r="J1291" s="1"/>
  <c r="H1290"/>
  <c r="J1290" s="1"/>
  <c r="H1289"/>
  <c r="H1288"/>
  <c r="J1288" s="1"/>
  <c r="H1287"/>
  <c r="J1287" s="1"/>
  <c r="H1286"/>
  <c r="J1286" s="1"/>
  <c r="H1285"/>
  <c r="H1284"/>
  <c r="J1284" s="1"/>
  <c r="H1283"/>
  <c r="J1283" s="1"/>
  <c r="H1282"/>
  <c r="J1282" s="1"/>
  <c r="H1281"/>
  <c r="H1280"/>
  <c r="H1279"/>
  <c r="J1279" s="1"/>
  <c r="H1278"/>
  <c r="J1278" s="1"/>
  <c r="H1277"/>
  <c r="H1276"/>
  <c r="H1275"/>
  <c r="J1275" s="1"/>
  <c r="H1274"/>
  <c r="J1274" s="1"/>
  <c r="H1273"/>
  <c r="H1272"/>
  <c r="H1271"/>
  <c r="J1271" s="1"/>
  <c r="H1270"/>
  <c r="J1270" s="1"/>
  <c r="H1269"/>
  <c r="J1269" s="1"/>
  <c r="H1268"/>
  <c r="H1267"/>
  <c r="J1267" s="1"/>
  <c r="H1266"/>
  <c r="J1266" s="1"/>
  <c r="H1265"/>
  <c r="H1264"/>
  <c r="H1263"/>
  <c r="J1263" s="1"/>
  <c r="H1262"/>
  <c r="J1262" s="1"/>
  <c r="H1261"/>
  <c r="H1260"/>
  <c r="H1259"/>
  <c r="J1259" s="1"/>
  <c r="H1258"/>
  <c r="J1258" s="1"/>
  <c r="H1257"/>
  <c r="H1256"/>
  <c r="J1256" s="1"/>
  <c r="H1255"/>
  <c r="J1255" s="1"/>
  <c r="H1254"/>
  <c r="J1254" s="1"/>
  <c r="H1253"/>
  <c r="H1252"/>
  <c r="J1252" s="1"/>
  <c r="H1251"/>
  <c r="J1251" s="1"/>
  <c r="H1250"/>
  <c r="J1250" s="1"/>
  <c r="H1249"/>
  <c r="H1248"/>
  <c r="H1247"/>
  <c r="J1247" s="1"/>
  <c r="H1246"/>
  <c r="J1246" s="1"/>
  <c r="H1245"/>
  <c r="H1244"/>
  <c r="H1243"/>
  <c r="J1243" s="1"/>
  <c r="H1242"/>
  <c r="J1242" s="1"/>
  <c r="H1241"/>
  <c r="H1240"/>
  <c r="H1239"/>
  <c r="J1239" s="1"/>
  <c r="H1238"/>
  <c r="J1238" s="1"/>
  <c r="H1237"/>
  <c r="J1237" s="1"/>
  <c r="H1236"/>
  <c r="H1235"/>
  <c r="J1235" s="1"/>
  <c r="H1234"/>
  <c r="J1234" s="1"/>
  <c r="H1233"/>
  <c r="H1232"/>
  <c r="H1231"/>
  <c r="J1231" s="1"/>
  <c r="H1230"/>
  <c r="J1230" s="1"/>
  <c r="H1229"/>
  <c r="H1228"/>
  <c r="H1227"/>
  <c r="J1227" s="1"/>
  <c r="H1226"/>
  <c r="J1226" s="1"/>
  <c r="H1225"/>
  <c r="H1224"/>
  <c r="J1224" s="1"/>
  <c r="H1223"/>
  <c r="J1223" s="1"/>
  <c r="H1222"/>
  <c r="J1222" s="1"/>
  <c r="H1221"/>
  <c r="H1220"/>
  <c r="J1220" s="1"/>
  <c r="H1219"/>
  <c r="J1219" s="1"/>
  <c r="H1218"/>
  <c r="J1218" s="1"/>
  <c r="H1217"/>
  <c r="H1216"/>
  <c r="H1215"/>
  <c r="J1215" s="1"/>
  <c r="H1214"/>
  <c r="J1214" s="1"/>
  <c r="H1213"/>
  <c r="H1212"/>
  <c r="H1211"/>
  <c r="J1211" s="1"/>
  <c r="H1210"/>
  <c r="J1210" s="1"/>
  <c r="H1209"/>
  <c r="H1208"/>
  <c r="H1207"/>
  <c r="J1207" s="1"/>
  <c r="H1206"/>
  <c r="J1206" s="1"/>
  <c r="H1205"/>
  <c r="J1205" s="1"/>
  <c r="H1204"/>
  <c r="H1203"/>
  <c r="J1203" s="1"/>
  <c r="H1202"/>
  <c r="J1202" s="1"/>
  <c r="H1201"/>
  <c r="H1200"/>
  <c r="H1199"/>
  <c r="J1199" s="1"/>
  <c r="H1198"/>
  <c r="J1198" s="1"/>
  <c r="H1197"/>
  <c r="H1196"/>
  <c r="H1195"/>
  <c r="J1195" s="1"/>
  <c r="H1194"/>
  <c r="J1194" s="1"/>
  <c r="H1193"/>
  <c r="H1192"/>
  <c r="J1192" s="1"/>
  <c r="H1191"/>
  <c r="J1191" s="1"/>
  <c r="H1190"/>
  <c r="J1190" s="1"/>
  <c r="H1189"/>
  <c r="J1189" s="1"/>
  <c r="H1188"/>
  <c r="J1188" s="1"/>
  <c r="H1187"/>
  <c r="J1187" s="1"/>
  <c r="H1186"/>
  <c r="J1186" s="1"/>
  <c r="H1185"/>
  <c r="H1184"/>
  <c r="H1183"/>
  <c r="J1183" s="1"/>
  <c r="H1182"/>
  <c r="J1182" s="1"/>
  <c r="H1181"/>
  <c r="H1180"/>
  <c r="H1179"/>
  <c r="J1179" s="1"/>
  <c r="H1178"/>
  <c r="J1178" s="1"/>
  <c r="H1177"/>
  <c r="H1176"/>
  <c r="H1175"/>
  <c r="J1175" s="1"/>
  <c r="H1174"/>
  <c r="J1174" s="1"/>
  <c r="H1173"/>
  <c r="J1173" s="1"/>
  <c r="H1172"/>
  <c r="H1171"/>
  <c r="J1171" s="1"/>
  <c r="H1170"/>
  <c r="J1170" s="1"/>
  <c r="H1169"/>
  <c r="H1168"/>
  <c r="H1167"/>
  <c r="J1167" s="1"/>
  <c r="H1166"/>
  <c r="J1166" s="1"/>
  <c r="H1165"/>
  <c r="H1164"/>
  <c r="H1163"/>
  <c r="J1163" s="1"/>
  <c r="H1162"/>
  <c r="J1162" s="1"/>
  <c r="H1161"/>
  <c r="H1160"/>
  <c r="J1160" s="1"/>
  <c r="H1159"/>
  <c r="J1159" s="1"/>
  <c r="H1158"/>
  <c r="J1158" s="1"/>
  <c r="H1157"/>
  <c r="H1156"/>
  <c r="J1156" s="1"/>
  <c r="H1155"/>
  <c r="J1155" s="1"/>
  <c r="H1154"/>
  <c r="J1154" s="1"/>
  <c r="H1153"/>
  <c r="H1152"/>
  <c r="H1151"/>
  <c r="J1151" s="1"/>
  <c r="H1150"/>
  <c r="J1150" s="1"/>
  <c r="H1149"/>
  <c r="H1148"/>
  <c r="H1147"/>
  <c r="J1147" s="1"/>
  <c r="H1146"/>
  <c r="J1146" s="1"/>
  <c r="H1145"/>
  <c r="H1144"/>
  <c r="H1143"/>
  <c r="J1143" s="1"/>
  <c r="H1142"/>
  <c r="J1142" s="1"/>
  <c r="H1141"/>
  <c r="J1141" s="1"/>
  <c r="H1140"/>
  <c r="H1139"/>
  <c r="J1139" s="1"/>
  <c r="H1138"/>
  <c r="J1138" s="1"/>
  <c r="H1137"/>
  <c r="H1136"/>
  <c r="H1135"/>
  <c r="J1135" s="1"/>
  <c r="H1134"/>
  <c r="J1134" s="1"/>
  <c r="H1133"/>
  <c r="H1132"/>
  <c r="J1132" s="1"/>
  <c r="H1131"/>
  <c r="J1131" s="1"/>
  <c r="H1130"/>
  <c r="J1130" s="1"/>
  <c r="H1129"/>
  <c r="H1128"/>
  <c r="H1127"/>
  <c r="J1127" s="1"/>
  <c r="H1126"/>
  <c r="J1126" s="1"/>
  <c r="H1125"/>
  <c r="H1124"/>
  <c r="H1123"/>
  <c r="J1123" s="1"/>
  <c r="H1122"/>
  <c r="J1122" s="1"/>
  <c r="H1121"/>
  <c r="H1120"/>
  <c r="J1120" s="1"/>
  <c r="H1119"/>
  <c r="J1119" s="1"/>
  <c r="H1118"/>
  <c r="J1118" s="1"/>
  <c r="H1117"/>
  <c r="H1116"/>
  <c r="H1115"/>
  <c r="J1115" s="1"/>
  <c r="H1114"/>
  <c r="J1114" s="1"/>
  <c r="H1113"/>
  <c r="H1112"/>
  <c r="H1111"/>
  <c r="J1111" s="1"/>
  <c r="H1110"/>
  <c r="J1110" s="1"/>
  <c r="H1109"/>
  <c r="J1109" s="1"/>
  <c r="H1108"/>
  <c r="H1107"/>
  <c r="J1107" s="1"/>
  <c r="H1106"/>
  <c r="J1106" s="1"/>
  <c r="H1105"/>
  <c r="H1104"/>
  <c r="H1103"/>
  <c r="J1103" s="1"/>
  <c r="H1102"/>
  <c r="J1102" s="1"/>
  <c r="H1101"/>
  <c r="H1100"/>
  <c r="J1100" s="1"/>
  <c r="H1099"/>
  <c r="J1099" s="1"/>
  <c r="H1098"/>
  <c r="J1098" s="1"/>
  <c r="H1097"/>
  <c r="H1096"/>
  <c r="H1095"/>
  <c r="J1095" s="1"/>
  <c r="H1094"/>
  <c r="J1094" s="1"/>
  <c r="H1093"/>
  <c r="J1093" s="1"/>
  <c r="H1092"/>
  <c r="H1091"/>
  <c r="J1091" s="1"/>
  <c r="H1090"/>
  <c r="J1090" s="1"/>
  <c r="H1089"/>
  <c r="H1088"/>
  <c r="J1088" s="1"/>
  <c r="H1087"/>
  <c r="J1087" s="1"/>
  <c r="H1086"/>
  <c r="J1086" s="1"/>
  <c r="H1085"/>
  <c r="H1084"/>
  <c r="H1083"/>
  <c r="J1083" s="1"/>
  <c r="H1082"/>
  <c r="J1082" s="1"/>
  <c r="H1081"/>
  <c r="H1080"/>
  <c r="H1078"/>
  <c r="J1078" s="1"/>
  <c r="H1077"/>
  <c r="J1077" s="1"/>
  <c r="H1076"/>
  <c r="H1075"/>
  <c r="H1073"/>
  <c r="J1073" s="1"/>
  <c r="H1072"/>
  <c r="J1072" s="1"/>
  <c r="H1071"/>
  <c r="H1070"/>
  <c r="H1069"/>
  <c r="J1069" s="1"/>
  <c r="H1068"/>
  <c r="J1068" s="1"/>
  <c r="H1067"/>
  <c r="H1066"/>
  <c r="J1066" s="1"/>
  <c r="H1065"/>
  <c r="H1064"/>
  <c r="J1064" s="1"/>
  <c r="H1063"/>
  <c r="J1063" s="1"/>
  <c r="H1062"/>
  <c r="H1061"/>
  <c r="J1061" s="1"/>
  <c r="H1060"/>
  <c r="J1060" s="1"/>
  <c r="H1059"/>
  <c r="H1058"/>
  <c r="J1058" s="1"/>
  <c r="H1057"/>
  <c r="J1057" s="1"/>
  <c r="H1056"/>
  <c r="J1056" s="1"/>
  <c r="H1055"/>
  <c r="H1054"/>
  <c r="H1053"/>
  <c r="J1053" s="1"/>
  <c r="H1052"/>
  <c r="J1052" s="1"/>
  <c r="H1051"/>
  <c r="H1050"/>
  <c r="H1049"/>
  <c r="H1048"/>
  <c r="J1048" s="1"/>
  <c r="H1047"/>
  <c r="J1047" s="1"/>
  <c r="H1046"/>
  <c r="H1045"/>
  <c r="J1045" s="1"/>
  <c r="H1044"/>
  <c r="J1044" s="1"/>
  <c r="H1043"/>
  <c r="H1042"/>
  <c r="H1041"/>
  <c r="J1041" s="1"/>
  <c r="H1040"/>
  <c r="J1040" s="1"/>
  <c r="H1039"/>
  <c r="H1038"/>
  <c r="H1037"/>
  <c r="J1037" s="1"/>
  <c r="H1036"/>
  <c r="J1036" s="1"/>
  <c r="H1035"/>
  <c r="H1034"/>
  <c r="H1033"/>
  <c r="H1032"/>
  <c r="J1032" s="1"/>
  <c r="H1031"/>
  <c r="J1031" s="1"/>
  <c r="H1030"/>
  <c r="J1030" s="1"/>
  <c r="H1029"/>
  <c r="J1029" s="1"/>
  <c r="H1028"/>
  <c r="J1028" s="1"/>
  <c r="H1027"/>
  <c r="H1026"/>
  <c r="H1025"/>
  <c r="J1025" s="1"/>
  <c r="H1024"/>
  <c r="J1024" s="1"/>
  <c r="H1023"/>
  <c r="H1022"/>
  <c r="J1022" s="1"/>
  <c r="H1021"/>
  <c r="J1021" s="1"/>
  <c r="H1020"/>
  <c r="J1020" s="1"/>
  <c r="H1019"/>
  <c r="H1018"/>
  <c r="H1017"/>
  <c r="H1016"/>
  <c r="J1016" s="1"/>
  <c r="H1015"/>
  <c r="J1015" s="1"/>
  <c r="H1014"/>
  <c r="H1013"/>
  <c r="J1013" s="1"/>
  <c r="H1012"/>
  <c r="J1012" s="1"/>
  <c r="H1011"/>
  <c r="H1010"/>
  <c r="H1009"/>
  <c r="J1009" s="1"/>
  <c r="H1008"/>
  <c r="J1008" s="1"/>
  <c r="H1007"/>
  <c r="H1006"/>
  <c r="H1004"/>
  <c r="J1004" s="1"/>
  <c r="H1003"/>
  <c r="J1003" s="1"/>
  <c r="H1002"/>
  <c r="H1001"/>
  <c r="H1000"/>
  <c r="J1000" s="1"/>
  <c r="H999"/>
  <c r="J999" s="1"/>
  <c r="H998"/>
  <c r="J998" s="1"/>
  <c r="H997"/>
  <c r="H996"/>
  <c r="J996" s="1"/>
  <c r="H995"/>
  <c r="J995" s="1"/>
  <c r="H993"/>
  <c r="H992"/>
  <c r="H991"/>
  <c r="J991" s="1"/>
  <c r="H990"/>
  <c r="J990" s="1"/>
  <c r="H989"/>
  <c r="H988"/>
  <c r="J988" s="1"/>
  <c r="H987"/>
  <c r="J987" s="1"/>
  <c r="H986"/>
  <c r="J986" s="1"/>
  <c r="H985"/>
  <c r="H984"/>
  <c r="H982"/>
  <c r="J982" s="1"/>
  <c r="H981"/>
  <c r="J981" s="1"/>
  <c r="H980"/>
  <c r="J980" s="1"/>
  <c r="H979"/>
  <c r="H978"/>
  <c r="J978" s="1"/>
  <c r="H977"/>
  <c r="J977" s="1"/>
  <c r="H976"/>
  <c r="H975"/>
  <c r="H974"/>
  <c r="J974" s="1"/>
  <c r="H972"/>
  <c r="J972" s="1"/>
  <c r="H971"/>
  <c r="H970"/>
  <c r="H969"/>
  <c r="H968"/>
  <c r="J968" s="1"/>
  <c r="H967"/>
  <c r="H966"/>
  <c r="J966" s="1"/>
  <c r="H965"/>
  <c r="J965" s="1"/>
  <c r="H963"/>
  <c r="J963" s="1"/>
  <c r="H962"/>
  <c r="J962" s="1"/>
  <c r="H961"/>
  <c r="H960"/>
  <c r="J960" s="1"/>
  <c r="H959"/>
  <c r="J959" s="1"/>
  <c r="H958"/>
  <c r="H957"/>
  <c r="J957" s="1"/>
  <c r="H956"/>
  <c r="J956" s="1"/>
  <c r="H955"/>
  <c r="J955" s="1"/>
  <c r="H953"/>
  <c r="H952"/>
  <c r="H951"/>
  <c r="J951" s="1"/>
  <c r="H950"/>
  <c r="J950" s="1"/>
  <c r="H949"/>
  <c r="H948"/>
  <c r="H947"/>
  <c r="J947" s="1"/>
  <c r="H945"/>
  <c r="J945" s="1"/>
  <c r="H944"/>
  <c r="J944" s="1"/>
  <c r="H943"/>
  <c r="H942"/>
  <c r="J942" s="1"/>
  <c r="H941"/>
  <c r="J941" s="1"/>
  <c r="H940"/>
  <c r="J940" s="1"/>
  <c r="H938"/>
  <c r="H937"/>
  <c r="J937" s="1"/>
  <c r="H936"/>
  <c r="J936" s="1"/>
  <c r="H935"/>
  <c r="H934"/>
  <c r="H933"/>
  <c r="J933" s="1"/>
  <c r="H931"/>
  <c r="J931" s="1"/>
  <c r="H930"/>
  <c r="H929"/>
  <c r="J929" s="1"/>
  <c r="H928"/>
  <c r="J928" s="1"/>
  <c r="H926"/>
  <c r="J926" s="1"/>
  <c r="H924"/>
  <c r="J924" s="1"/>
  <c r="H923"/>
  <c r="H922"/>
  <c r="J922" s="1"/>
  <c r="H921"/>
  <c r="J921" s="1"/>
  <c r="H919"/>
  <c r="J919" s="1"/>
  <c r="H917"/>
  <c r="H916"/>
  <c r="J916" s="1"/>
  <c r="H915"/>
  <c r="J915" s="1"/>
  <c r="H914"/>
  <c r="H913"/>
  <c r="J913" s="1"/>
  <c r="H911"/>
  <c r="J911" s="1"/>
  <c r="H910"/>
  <c r="J910" s="1"/>
  <c r="H909"/>
  <c r="H908"/>
  <c r="H907"/>
  <c r="J907" s="1"/>
  <c r="H905"/>
  <c r="J905" s="1"/>
  <c r="H904"/>
  <c r="J904" s="1"/>
  <c r="H903"/>
  <c r="H902"/>
  <c r="J902" s="1"/>
  <c r="H901"/>
  <c r="J901" s="1"/>
  <c r="H898"/>
  <c r="J898" s="1"/>
  <c r="H897"/>
  <c r="H896"/>
  <c r="J896" s="1"/>
  <c r="H895"/>
  <c r="J895" s="1"/>
  <c r="H892"/>
  <c r="H891"/>
  <c r="H890"/>
  <c r="J890" s="1"/>
  <c r="H889"/>
  <c r="J889" s="1"/>
  <c r="H888"/>
  <c r="H887"/>
  <c r="J887" s="1"/>
  <c r="H886"/>
  <c r="J886" s="1"/>
  <c r="H885"/>
  <c r="J885" s="1"/>
  <c r="H884"/>
  <c r="J884" s="1"/>
  <c r="H883"/>
  <c r="H882"/>
  <c r="J882" s="1"/>
  <c r="H881"/>
  <c r="J881" s="1"/>
  <c r="H880"/>
  <c r="H879"/>
  <c r="H878"/>
  <c r="J878" s="1"/>
  <c r="H877"/>
  <c r="J877" s="1"/>
  <c r="H876"/>
  <c r="H875"/>
  <c r="J875" s="1"/>
  <c r="H873"/>
  <c r="H872"/>
  <c r="J872" s="1"/>
  <c r="H871"/>
  <c r="H869"/>
  <c r="H868"/>
  <c r="J868" s="1"/>
  <c r="H867"/>
  <c r="J867" s="1"/>
  <c r="H866"/>
  <c r="J866" s="1"/>
  <c r="H864"/>
  <c r="H863"/>
  <c r="J863" s="1"/>
  <c r="H862"/>
  <c r="J862" s="1"/>
  <c r="H861"/>
  <c r="H860"/>
  <c r="H858"/>
  <c r="J858" s="1"/>
  <c r="H857"/>
  <c r="J857" s="1"/>
  <c r="H856"/>
  <c r="H855"/>
  <c r="H854"/>
  <c r="J854" s="1"/>
  <c r="H852"/>
  <c r="J852" s="1"/>
  <c r="H851"/>
  <c r="H850"/>
  <c r="J850" s="1"/>
  <c r="H849"/>
  <c r="J849" s="1"/>
  <c r="H848"/>
  <c r="J848" s="1"/>
  <c r="H847"/>
  <c r="J847" s="1"/>
  <c r="H846"/>
  <c r="H845"/>
  <c r="J845" s="1"/>
  <c r="H844"/>
  <c r="J844" s="1"/>
  <c r="H843"/>
  <c r="H842"/>
  <c r="H841"/>
  <c r="H840"/>
  <c r="J840" s="1"/>
  <c r="H839"/>
  <c r="H838"/>
  <c r="J838" s="1"/>
  <c r="H837"/>
  <c r="J837" s="1"/>
  <c r="H836"/>
  <c r="J836" s="1"/>
  <c r="H835"/>
  <c r="H834"/>
  <c r="H833"/>
  <c r="J833" s="1"/>
  <c r="H832"/>
  <c r="J832" s="1"/>
  <c r="H831"/>
  <c r="J831" s="1"/>
  <c r="H830"/>
  <c r="H829"/>
  <c r="J829" s="1"/>
  <c r="H828"/>
  <c r="J828" s="1"/>
  <c r="H827"/>
  <c r="J827" s="1"/>
  <c r="H826"/>
  <c r="H825"/>
  <c r="H824"/>
  <c r="J824" s="1"/>
  <c r="H823"/>
  <c r="H822"/>
  <c r="J822" s="1"/>
  <c r="H821"/>
  <c r="J821" s="1"/>
  <c r="H820"/>
  <c r="J820" s="1"/>
  <c r="H819"/>
  <c r="H818"/>
  <c r="H817"/>
  <c r="J817" s="1"/>
  <c r="H816"/>
  <c r="J816" s="1"/>
  <c r="H815"/>
  <c r="J815" s="1"/>
  <c r="H814"/>
  <c r="H813"/>
  <c r="J813" s="1"/>
  <c r="H812"/>
  <c r="J812" s="1"/>
  <c r="H811"/>
  <c r="J811" s="1"/>
  <c r="H810"/>
  <c r="H809"/>
  <c r="H808"/>
  <c r="J808" s="1"/>
  <c r="H807"/>
  <c r="H806"/>
  <c r="H805"/>
  <c r="J805" s="1"/>
  <c r="H804"/>
  <c r="J804" s="1"/>
  <c r="H803"/>
  <c r="H802"/>
  <c r="J802" s="1"/>
  <c r="H801"/>
  <c r="J801" s="1"/>
  <c r="H800"/>
  <c r="J800" s="1"/>
  <c r="H799"/>
  <c r="J799" s="1"/>
  <c r="H798"/>
  <c r="H797"/>
  <c r="J797" s="1"/>
  <c r="H796"/>
  <c r="J796" s="1"/>
  <c r="H795"/>
  <c r="J795" s="1"/>
  <c r="H794"/>
  <c r="H793"/>
  <c r="H792"/>
  <c r="J792" s="1"/>
  <c r="H791"/>
  <c r="H790"/>
  <c r="H789"/>
  <c r="J789" s="1"/>
  <c r="H788"/>
  <c r="J788" s="1"/>
  <c r="H787"/>
  <c r="H786"/>
  <c r="J786" s="1"/>
  <c r="H785"/>
  <c r="J785" s="1"/>
  <c r="H784"/>
  <c r="J784" s="1"/>
  <c r="H783"/>
  <c r="J783" s="1"/>
  <c r="H782"/>
  <c r="H781"/>
  <c r="J781" s="1"/>
  <c r="H780"/>
  <c r="J780" s="1"/>
  <c r="H779"/>
  <c r="J779" s="1"/>
  <c r="H778"/>
  <c r="H777"/>
  <c r="H776"/>
  <c r="J776" s="1"/>
  <c r="H775"/>
  <c r="H774"/>
  <c r="J774" s="1"/>
  <c r="H773"/>
  <c r="J773" s="1"/>
  <c r="H772"/>
  <c r="J772" s="1"/>
  <c r="H771"/>
  <c r="H770"/>
  <c r="H769"/>
  <c r="J769" s="1"/>
  <c r="H768"/>
  <c r="J768" s="1"/>
  <c r="H767"/>
  <c r="J767" s="1"/>
  <c r="H766"/>
  <c r="H765"/>
  <c r="J765" s="1"/>
  <c r="H764"/>
  <c r="J764" s="1"/>
  <c r="H763"/>
  <c r="J763" s="1"/>
  <c r="H762"/>
  <c r="H761"/>
  <c r="H760"/>
  <c r="J760" s="1"/>
  <c r="H759"/>
  <c r="H758"/>
  <c r="J758" s="1"/>
  <c r="H757"/>
  <c r="J757" s="1"/>
  <c r="H756"/>
  <c r="J756" s="1"/>
  <c r="H755"/>
  <c r="H754"/>
  <c r="H753"/>
  <c r="J753" s="1"/>
  <c r="H752"/>
  <c r="J752" s="1"/>
  <c r="H751"/>
  <c r="J751" s="1"/>
  <c r="H750"/>
  <c r="H749"/>
  <c r="J749" s="1"/>
  <c r="H748"/>
  <c r="J748" s="1"/>
  <c r="H747"/>
  <c r="H746"/>
  <c r="H745"/>
  <c r="H744"/>
  <c r="J744" s="1"/>
  <c r="H743"/>
  <c r="H742"/>
  <c r="J742" s="1"/>
  <c r="H741"/>
  <c r="J741" s="1"/>
  <c r="H740"/>
  <c r="J740" s="1"/>
  <c r="H739"/>
  <c r="H738"/>
  <c r="H736"/>
  <c r="J736" s="1"/>
  <c r="H735"/>
  <c r="J735" s="1"/>
  <c r="H734"/>
  <c r="J734" s="1"/>
  <c r="H733"/>
  <c r="H732"/>
  <c r="J732" s="1"/>
  <c r="H731"/>
  <c r="J731" s="1"/>
  <c r="H730"/>
  <c r="H729"/>
  <c r="H728"/>
  <c r="J728" s="1"/>
  <c r="H727"/>
  <c r="J727" s="1"/>
  <c r="H726"/>
  <c r="H725"/>
  <c r="J725" s="1"/>
  <c r="H724"/>
  <c r="J724" s="1"/>
  <c r="H722"/>
  <c r="J722" s="1"/>
  <c r="H721"/>
  <c r="H720"/>
  <c r="H719"/>
  <c r="J719" s="1"/>
  <c r="H718"/>
  <c r="J718" s="1"/>
  <c r="H717"/>
  <c r="J717" s="1"/>
  <c r="H716"/>
  <c r="H715"/>
  <c r="J715" s="1"/>
  <c r="H714"/>
  <c r="J714" s="1"/>
  <c r="H713"/>
  <c r="H712"/>
  <c r="H711"/>
  <c r="J711" s="1"/>
  <c r="H710"/>
  <c r="J710" s="1"/>
  <c r="H708"/>
  <c r="H707"/>
  <c r="J707" s="1"/>
  <c r="H706"/>
  <c r="J706" s="1"/>
  <c r="H704"/>
  <c r="J704" s="1"/>
  <c r="H703"/>
  <c r="H702"/>
  <c r="H701"/>
  <c r="J701" s="1"/>
  <c r="H700"/>
  <c r="J700" s="1"/>
  <c r="H699"/>
  <c r="J699" s="1"/>
  <c r="H698"/>
  <c r="H697"/>
  <c r="J697" s="1"/>
  <c r="H696"/>
  <c r="J696" s="1"/>
  <c r="H695"/>
  <c r="J695" s="1"/>
  <c r="H693"/>
  <c r="H692"/>
  <c r="J692" s="1"/>
  <c r="H691"/>
  <c r="J691" s="1"/>
  <c r="H690"/>
  <c r="H689"/>
  <c r="J689" s="1"/>
  <c r="H688"/>
  <c r="J688" s="1"/>
  <c r="H687"/>
  <c r="J687" s="1"/>
  <c r="H686"/>
  <c r="H685"/>
  <c r="H684"/>
  <c r="J684" s="1"/>
  <c r="H683"/>
  <c r="J683" s="1"/>
  <c r="H682"/>
  <c r="J682" s="1"/>
  <c r="H680"/>
  <c r="H679"/>
  <c r="J679" s="1"/>
  <c r="H678"/>
  <c r="J678" s="1"/>
  <c r="H677"/>
  <c r="H676"/>
  <c r="H675"/>
  <c r="J675" s="1"/>
  <c r="H674"/>
  <c r="J674" s="1"/>
  <c r="H673"/>
  <c r="H672"/>
  <c r="H671"/>
  <c r="J671" s="1"/>
  <c r="H670"/>
  <c r="J670" s="1"/>
  <c r="H669"/>
  <c r="H667"/>
  <c r="J667" s="1"/>
  <c r="H666"/>
  <c r="J666" s="1"/>
  <c r="H665"/>
  <c r="J665" s="1"/>
  <c r="H664"/>
  <c r="J664" s="1"/>
  <c r="H663"/>
  <c r="H662"/>
  <c r="J662" s="1"/>
  <c r="H661"/>
  <c r="J661" s="1"/>
  <c r="H660"/>
  <c r="H659"/>
  <c r="H658"/>
  <c r="J658" s="1"/>
  <c r="H657"/>
  <c r="J657" s="1"/>
  <c r="H656"/>
  <c r="H654"/>
  <c r="H653"/>
  <c r="J653" s="1"/>
  <c r="H652"/>
  <c r="J652" s="1"/>
  <c r="H651"/>
  <c r="H650"/>
  <c r="J650" s="1"/>
  <c r="H649"/>
  <c r="H648"/>
  <c r="J648" s="1"/>
  <c r="H647"/>
  <c r="J647" s="1"/>
  <c r="H645"/>
  <c r="H644"/>
  <c r="J644" s="1"/>
  <c r="H643"/>
  <c r="J643" s="1"/>
  <c r="H642"/>
  <c r="J642" s="1"/>
  <c r="H641"/>
  <c r="H640"/>
  <c r="J640" s="1"/>
  <c r="H639"/>
  <c r="J639" s="1"/>
  <c r="H638"/>
  <c r="H637"/>
  <c r="H636"/>
  <c r="J636" s="1"/>
  <c r="H634"/>
  <c r="J634" s="1"/>
  <c r="H633"/>
  <c r="H632"/>
  <c r="H631"/>
  <c r="J631" s="1"/>
  <c r="H630"/>
  <c r="J630" s="1"/>
  <c r="H629"/>
  <c r="J629" s="1"/>
  <c r="H628"/>
  <c r="J628" s="1"/>
  <c r="H627"/>
  <c r="J627" s="1"/>
  <c r="H626"/>
  <c r="J626" s="1"/>
  <c r="H624"/>
  <c r="H623"/>
  <c r="J623" s="1"/>
  <c r="H622"/>
  <c r="J622" s="1"/>
  <c r="H621"/>
  <c r="J621" s="1"/>
  <c r="H620"/>
  <c r="H619"/>
  <c r="H618"/>
  <c r="J618" s="1"/>
  <c r="H616"/>
  <c r="J616" s="1"/>
  <c r="H615"/>
  <c r="H614"/>
  <c r="H613"/>
  <c r="J613" s="1"/>
  <c r="H612"/>
  <c r="J612" s="1"/>
  <c r="H611"/>
  <c r="J611" s="1"/>
  <c r="H609"/>
  <c r="H608"/>
  <c r="J608" s="1"/>
  <c r="H607"/>
  <c r="J607" s="1"/>
  <c r="H606"/>
  <c r="H605"/>
  <c r="H604"/>
  <c r="J604" s="1"/>
  <c r="H602"/>
  <c r="J602" s="1"/>
  <c r="H601"/>
  <c r="H600"/>
  <c r="H599"/>
  <c r="J599" s="1"/>
  <c r="H598"/>
  <c r="J598" s="1"/>
  <c r="H597"/>
  <c r="H596"/>
  <c r="H594"/>
  <c r="J594" s="1"/>
  <c r="H593"/>
  <c r="J593" s="1"/>
  <c r="H592"/>
  <c r="J592" s="1"/>
  <c r="H591"/>
  <c r="J591" s="1"/>
  <c r="H590"/>
  <c r="J590" s="1"/>
  <c r="H589"/>
  <c r="J589" s="1"/>
  <c r="H588"/>
  <c r="H586"/>
  <c r="J586" s="1"/>
  <c r="H585"/>
  <c r="H584"/>
  <c r="J584" s="1"/>
  <c r="H583"/>
  <c r="H582"/>
  <c r="H581"/>
  <c r="J581" s="1"/>
  <c r="H580"/>
  <c r="J580" s="1"/>
  <c r="H578"/>
  <c r="H577"/>
  <c r="H576"/>
  <c r="J576" s="1"/>
  <c r="H574"/>
  <c r="J574" s="1"/>
  <c r="H573"/>
  <c r="J573" s="1"/>
  <c r="H572"/>
  <c r="H571"/>
  <c r="J571" s="1"/>
  <c r="H570"/>
  <c r="J570" s="1"/>
  <c r="H569"/>
  <c r="H568"/>
  <c r="H567"/>
  <c r="J567" s="1"/>
  <c r="H566"/>
  <c r="J566" s="1"/>
  <c r="H565"/>
  <c r="H564"/>
  <c r="H563"/>
  <c r="J563" s="1"/>
  <c r="H562"/>
  <c r="J562" s="1"/>
  <c r="H561"/>
  <c r="H560"/>
  <c r="H559"/>
  <c r="J559" s="1"/>
  <c r="H558"/>
  <c r="J558" s="1"/>
  <c r="H557"/>
  <c r="J557" s="1"/>
  <c r="H556"/>
  <c r="J556" s="1"/>
  <c r="H555"/>
  <c r="J555" s="1"/>
  <c r="H554"/>
  <c r="J554" s="1"/>
  <c r="H553"/>
  <c r="H552"/>
  <c r="J552" s="1"/>
  <c r="H551"/>
  <c r="J551" s="1"/>
  <c r="H550"/>
  <c r="J550" s="1"/>
  <c r="H549"/>
  <c r="H548"/>
  <c r="H547"/>
  <c r="J547" s="1"/>
  <c r="H546"/>
  <c r="J546" s="1"/>
  <c r="H545"/>
  <c r="H544"/>
  <c r="H543"/>
  <c r="J543" s="1"/>
  <c r="H542"/>
  <c r="J542" s="1"/>
  <c r="H541"/>
  <c r="J541" s="1"/>
  <c r="H540"/>
  <c r="H539"/>
  <c r="J539" s="1"/>
  <c r="H538"/>
  <c r="J538" s="1"/>
  <c r="H537"/>
  <c r="H536"/>
  <c r="H535"/>
  <c r="J535" s="1"/>
  <c r="H534"/>
  <c r="J534" s="1"/>
  <c r="H533"/>
  <c r="H532"/>
  <c r="H531"/>
  <c r="J531" s="1"/>
  <c r="H530"/>
  <c r="J530" s="1"/>
  <c r="H529"/>
  <c r="H528"/>
  <c r="H527"/>
  <c r="J527" s="1"/>
  <c r="H526"/>
  <c r="J526" s="1"/>
  <c r="H525"/>
  <c r="J525" s="1"/>
  <c r="H524"/>
  <c r="J524" s="1"/>
  <c r="H523"/>
  <c r="J523" s="1"/>
  <c r="H522"/>
  <c r="J522" s="1"/>
  <c r="H521"/>
  <c r="H520"/>
  <c r="J520" s="1"/>
  <c r="H519"/>
  <c r="J519" s="1"/>
  <c r="H518"/>
  <c r="J518" s="1"/>
  <c r="H517"/>
  <c r="H516"/>
  <c r="H513"/>
  <c r="J513" s="1"/>
  <c r="H512"/>
  <c r="J512" s="1"/>
  <c r="H511"/>
  <c r="H510"/>
  <c r="H509"/>
  <c r="J509" s="1"/>
  <c r="H508"/>
  <c r="J508" s="1"/>
  <c r="H507"/>
  <c r="J507" s="1"/>
  <c r="H506"/>
  <c r="H505"/>
  <c r="H504"/>
  <c r="J504" s="1"/>
  <c r="H501"/>
  <c r="J501" s="1"/>
  <c r="H500"/>
  <c r="H499"/>
  <c r="J499" s="1"/>
  <c r="H498"/>
  <c r="J498" s="1"/>
  <c r="H497"/>
  <c r="H496"/>
  <c r="H495"/>
  <c r="J495" s="1"/>
  <c r="H494"/>
  <c r="J494" s="1"/>
  <c r="H493"/>
  <c r="H492"/>
  <c r="H491"/>
  <c r="J491" s="1"/>
  <c r="H490"/>
  <c r="J490" s="1"/>
  <c r="H489"/>
  <c r="H488"/>
  <c r="J488" s="1"/>
  <c r="H487"/>
  <c r="J487" s="1"/>
  <c r="H486"/>
  <c r="J486" s="1"/>
  <c r="H485"/>
  <c r="H484"/>
  <c r="J484" s="1"/>
  <c r="H483"/>
  <c r="J483" s="1"/>
  <c r="H482"/>
  <c r="J482" s="1"/>
  <c r="H481"/>
  <c r="H480"/>
  <c r="H479"/>
  <c r="J479" s="1"/>
  <c r="H478"/>
  <c r="J478" s="1"/>
  <c r="H477"/>
  <c r="H476"/>
  <c r="H475"/>
  <c r="J475" s="1"/>
  <c r="H474"/>
  <c r="J474" s="1"/>
  <c r="H473"/>
  <c r="H472"/>
  <c r="H470"/>
  <c r="J470" s="1"/>
  <c r="H469"/>
  <c r="J469" s="1"/>
  <c r="H468"/>
  <c r="J468" s="1"/>
  <c r="H467"/>
  <c r="H466"/>
  <c r="J466" s="1"/>
  <c r="H465"/>
  <c r="J465" s="1"/>
  <c r="H464"/>
  <c r="H463"/>
  <c r="H462"/>
  <c r="J462" s="1"/>
  <c r="H461"/>
  <c r="J461" s="1"/>
  <c r="H459"/>
  <c r="H458"/>
  <c r="H457"/>
  <c r="H456"/>
  <c r="J456" s="1"/>
  <c r="H455"/>
  <c r="J455" s="1"/>
  <c r="H454"/>
  <c r="J454" s="1"/>
  <c r="H453"/>
  <c r="J453" s="1"/>
  <c r="H452"/>
  <c r="J452" s="1"/>
  <c r="H451"/>
  <c r="J451" s="1"/>
  <c r="H450"/>
  <c r="J450" s="1"/>
  <c r="H449"/>
  <c r="J449" s="1"/>
  <c r="H447"/>
  <c r="J447" s="1"/>
  <c r="H446"/>
  <c r="H445"/>
  <c r="H444"/>
  <c r="J444" s="1"/>
  <c r="H443"/>
  <c r="J443" s="1"/>
  <c r="H442"/>
  <c r="H441"/>
  <c r="H440"/>
  <c r="J440" s="1"/>
  <c r="H439"/>
  <c r="J439" s="1"/>
  <c r="H438"/>
  <c r="J438" s="1"/>
  <c r="H437"/>
  <c r="H435"/>
  <c r="J435" s="1"/>
  <c r="H434"/>
  <c r="J434" s="1"/>
  <c r="H433"/>
  <c r="J433" s="1"/>
  <c r="H432"/>
  <c r="H431"/>
  <c r="J431" s="1"/>
  <c r="H430"/>
  <c r="J430" s="1"/>
  <c r="H429"/>
  <c r="H428"/>
  <c r="H427"/>
  <c r="J427" s="1"/>
  <c r="H426"/>
  <c r="J426" s="1"/>
  <c r="H424"/>
  <c r="H423"/>
  <c r="H422"/>
  <c r="J422" s="1"/>
  <c r="H421"/>
  <c r="J421" s="1"/>
  <c r="H420"/>
  <c r="J420" s="1"/>
  <c r="H419"/>
  <c r="J419" s="1"/>
  <c r="H418"/>
  <c r="J418" s="1"/>
  <c r="H417"/>
  <c r="J417" s="1"/>
  <c r="H416"/>
  <c r="J416" s="1"/>
  <c r="H415"/>
  <c r="J415" s="1"/>
  <c r="H414"/>
  <c r="J414" s="1"/>
  <c r="H412"/>
  <c r="J412" s="1"/>
  <c r="H411"/>
  <c r="H410"/>
  <c r="H409"/>
  <c r="H408"/>
  <c r="J408" s="1"/>
  <c r="H407"/>
  <c r="H406"/>
  <c r="H405"/>
  <c r="J405" s="1"/>
  <c r="H404"/>
  <c r="J404" s="1"/>
  <c r="H403"/>
  <c r="J403" s="1"/>
  <c r="H401"/>
  <c r="H400"/>
  <c r="J400" s="1"/>
  <c r="H399"/>
  <c r="J399" s="1"/>
  <c r="H398"/>
  <c r="J398" s="1"/>
  <c r="H397"/>
  <c r="H396"/>
  <c r="J396" s="1"/>
  <c r="H395"/>
  <c r="J395" s="1"/>
  <c r="H394"/>
  <c r="H393"/>
  <c r="H392"/>
  <c r="J392" s="1"/>
  <c r="H390"/>
  <c r="J390" s="1"/>
  <c r="H389"/>
  <c r="H388"/>
  <c r="H387"/>
  <c r="J387" s="1"/>
  <c r="H386"/>
  <c r="J386" s="1"/>
  <c r="H385"/>
  <c r="J385" s="1"/>
  <c r="H384"/>
  <c r="J384" s="1"/>
  <c r="H383"/>
  <c r="J383" s="1"/>
  <c r="H382"/>
  <c r="J382" s="1"/>
  <c r="H381"/>
  <c r="J381" s="1"/>
  <c r="H380"/>
  <c r="J380" s="1"/>
  <c r="H379"/>
  <c r="J379" s="1"/>
  <c r="H378"/>
  <c r="J378" s="1"/>
  <c r="H377"/>
  <c r="H376"/>
  <c r="H375"/>
  <c r="J375" s="1"/>
  <c r="H374"/>
  <c r="J374" s="1"/>
  <c r="H373"/>
  <c r="H372"/>
  <c r="H371"/>
  <c r="J371" s="1"/>
  <c r="H370"/>
  <c r="J370" s="1"/>
  <c r="H369"/>
  <c r="J369" s="1"/>
  <c r="H368"/>
  <c r="H367"/>
  <c r="J367" s="1"/>
  <c r="H366"/>
  <c r="J366" s="1"/>
  <c r="H365"/>
  <c r="H364"/>
  <c r="H363"/>
  <c r="J363" s="1"/>
  <c r="H362"/>
  <c r="J362" s="1"/>
  <c r="H361"/>
  <c r="H360"/>
  <c r="H359"/>
  <c r="J359" s="1"/>
  <c r="H358"/>
  <c r="J358" s="1"/>
  <c r="H357"/>
  <c r="H356"/>
  <c r="H355"/>
  <c r="J355" s="1"/>
  <c r="H354"/>
  <c r="J354" s="1"/>
  <c r="H353"/>
  <c r="J353" s="1"/>
  <c r="H352"/>
  <c r="J352" s="1"/>
  <c r="H351"/>
  <c r="J351" s="1"/>
  <c r="H350"/>
  <c r="J350" s="1"/>
  <c r="H349"/>
  <c r="H348"/>
  <c r="J348" s="1"/>
  <c r="H347"/>
  <c r="J347" s="1"/>
  <c r="H346"/>
  <c r="J346" s="1"/>
  <c r="H345"/>
  <c r="H344"/>
  <c r="H343"/>
  <c r="J343" s="1"/>
  <c r="H342"/>
  <c r="J342" s="1"/>
  <c r="H341"/>
  <c r="H340"/>
  <c r="H339"/>
  <c r="J339" s="1"/>
  <c r="H338"/>
  <c r="J338" s="1"/>
  <c r="H337"/>
  <c r="J337" s="1"/>
  <c r="H336"/>
  <c r="H335"/>
  <c r="J335" s="1"/>
  <c r="H334"/>
  <c r="J334" s="1"/>
  <c r="H333"/>
  <c r="J333" s="1"/>
  <c r="H332"/>
  <c r="H331"/>
  <c r="J331" s="1"/>
  <c r="H330"/>
  <c r="J330" s="1"/>
  <c r="H329"/>
  <c r="H328"/>
  <c r="H327"/>
  <c r="J327" s="1"/>
  <c r="H326"/>
  <c r="J326" s="1"/>
  <c r="H325"/>
  <c r="H324"/>
  <c r="H323"/>
  <c r="J323" s="1"/>
  <c r="H322"/>
  <c r="J322" s="1"/>
  <c r="H321"/>
  <c r="J321" s="1"/>
  <c r="H320"/>
  <c r="J320" s="1"/>
  <c r="H319"/>
  <c r="J319" s="1"/>
  <c r="H318"/>
  <c r="J318" s="1"/>
  <c r="H317"/>
  <c r="J317" s="1"/>
  <c r="H316"/>
  <c r="J316" s="1"/>
  <c r="H315"/>
  <c r="J315" s="1"/>
  <c r="H314"/>
  <c r="J314" s="1"/>
  <c r="H313"/>
  <c r="H312"/>
  <c r="H311"/>
  <c r="J311" s="1"/>
  <c r="H310"/>
  <c r="J310" s="1"/>
  <c r="H309"/>
  <c r="H307"/>
  <c r="H305"/>
  <c r="J305" s="1"/>
  <c r="H304"/>
  <c r="J304" s="1"/>
  <c r="H303"/>
  <c r="J303" s="1"/>
  <c r="H302"/>
  <c r="H301"/>
  <c r="J301" s="1"/>
  <c r="H300"/>
  <c r="J300" s="1"/>
  <c r="H299"/>
  <c r="J299" s="1"/>
  <c r="H297"/>
  <c r="H296"/>
  <c r="J296" s="1"/>
  <c r="H295"/>
  <c r="J295" s="1"/>
  <c r="H294"/>
  <c r="H292"/>
  <c r="H291"/>
  <c r="J291" s="1"/>
  <c r="H290"/>
  <c r="J290" s="1"/>
  <c r="H289"/>
  <c r="H287"/>
  <c r="H285"/>
  <c r="J285" s="1"/>
  <c r="H284"/>
  <c r="J284" s="1"/>
  <c r="H283"/>
  <c r="J283" s="1"/>
  <c r="H280"/>
  <c r="J280" s="1"/>
  <c r="H279"/>
  <c r="J279" s="1"/>
  <c r="H278"/>
  <c r="J278" s="1"/>
  <c r="H275"/>
  <c r="J275" s="1"/>
  <c r="H274"/>
  <c r="J274" s="1"/>
  <c r="H273"/>
  <c r="J273" s="1"/>
  <c r="H272"/>
  <c r="J272" s="1"/>
  <c r="H271"/>
  <c r="H270"/>
  <c r="H269"/>
  <c r="J269" s="1"/>
  <c r="H266"/>
  <c r="J266" s="1"/>
  <c r="H265"/>
  <c r="H264"/>
  <c r="H263"/>
  <c r="J263" s="1"/>
  <c r="H262"/>
  <c r="J262" s="1"/>
  <c r="H259"/>
  <c r="J259" s="1"/>
  <c r="H258"/>
  <c r="H257"/>
  <c r="J257" s="1"/>
  <c r="H256"/>
  <c r="J256" s="1"/>
  <c r="H255"/>
  <c r="H252"/>
  <c r="H251"/>
  <c r="J251" s="1"/>
  <c r="H250"/>
  <c r="J250" s="1"/>
  <c r="H249"/>
  <c r="H248"/>
  <c r="H245"/>
  <c r="J245" s="1"/>
  <c r="H244"/>
  <c r="J244" s="1"/>
  <c r="H243"/>
  <c r="H242"/>
  <c r="H241"/>
  <c r="J241" s="1"/>
  <c r="H238"/>
  <c r="J238" s="1"/>
  <c r="H237"/>
  <c r="J237" s="1"/>
  <c r="H236"/>
  <c r="J236" s="1"/>
  <c r="H235"/>
  <c r="J235" s="1"/>
  <c r="H234"/>
  <c r="J234" s="1"/>
  <c r="H233"/>
  <c r="H232"/>
  <c r="J232" s="1"/>
  <c r="H230"/>
  <c r="J230" s="1"/>
  <c r="H228"/>
  <c r="J228" s="1"/>
  <c r="H227"/>
  <c r="H226"/>
  <c r="H225"/>
  <c r="J225" s="1"/>
  <c r="H223"/>
  <c r="J223" s="1"/>
  <c r="H222"/>
  <c r="H221"/>
  <c r="H220"/>
  <c r="J220" s="1"/>
  <c r="H218"/>
  <c r="J218" s="1"/>
  <c r="H216"/>
  <c r="J216" s="1"/>
  <c r="H215"/>
  <c r="H214"/>
  <c r="J214" s="1"/>
  <c r="H212"/>
  <c r="J212" s="1"/>
  <c r="H211"/>
  <c r="J211" s="1"/>
  <c r="H210"/>
  <c r="H209"/>
  <c r="J209" s="1"/>
  <c r="H207"/>
  <c r="J207" s="1"/>
  <c r="H206"/>
  <c r="H205"/>
  <c r="H204"/>
  <c r="J204" s="1"/>
  <c r="H202"/>
  <c r="J202" s="1"/>
  <c r="H201"/>
  <c r="H200"/>
  <c r="H199"/>
  <c r="J199" s="1"/>
  <c r="H197"/>
  <c r="J197" s="1"/>
  <c r="H196"/>
  <c r="J196" s="1"/>
  <c r="H195"/>
  <c r="J195" s="1"/>
  <c r="H194"/>
  <c r="J194" s="1"/>
  <c r="H193"/>
  <c r="J193" s="1"/>
  <c r="H192"/>
  <c r="H190"/>
  <c r="J190" s="1"/>
  <c r="H189"/>
  <c r="J189" s="1"/>
  <c r="H188"/>
  <c r="J188" s="1"/>
  <c r="H187"/>
  <c r="H185"/>
  <c r="H184"/>
  <c r="J184" s="1"/>
  <c r="H183"/>
  <c r="J183" s="1"/>
  <c r="H182"/>
  <c r="H181"/>
  <c r="H180"/>
  <c r="J180" s="1"/>
  <c r="H178"/>
  <c r="J178" s="1"/>
  <c r="H177"/>
  <c r="J177" s="1"/>
  <c r="H176"/>
  <c r="H175"/>
  <c r="J175" s="1"/>
  <c r="H173"/>
  <c r="J173" s="1"/>
  <c r="H172"/>
  <c r="J172" s="1"/>
  <c r="H171"/>
  <c r="H170"/>
  <c r="J170" s="1"/>
  <c r="H169"/>
  <c r="J169" s="1"/>
  <c r="H167"/>
  <c r="H166"/>
  <c r="H165"/>
  <c r="J165" s="1"/>
  <c r="H164"/>
  <c r="J164" s="1"/>
  <c r="H163"/>
  <c r="H162"/>
  <c r="H161"/>
  <c r="J161" s="1"/>
  <c r="H160"/>
  <c r="J160" s="1"/>
  <c r="H159"/>
  <c r="J159" s="1"/>
  <c r="H157"/>
  <c r="J157" s="1"/>
  <c r="H156"/>
  <c r="J156" s="1"/>
  <c r="H155"/>
  <c r="J155" s="1"/>
  <c r="H154"/>
  <c r="J154" s="1"/>
  <c r="H153"/>
  <c r="H152"/>
  <c r="J152" s="1"/>
  <c r="H151"/>
  <c r="J151" s="1"/>
  <c r="H150"/>
  <c r="H149"/>
  <c r="H148"/>
  <c r="J148" s="1"/>
  <c r="H147"/>
  <c r="J147" s="1"/>
  <c r="H145"/>
  <c r="H144"/>
  <c r="H143"/>
  <c r="J143" s="1"/>
  <c r="H142"/>
  <c r="J142" s="1"/>
  <c r="H141"/>
  <c r="J141" s="1"/>
  <c r="H140"/>
  <c r="H139"/>
  <c r="J139" s="1"/>
  <c r="H138"/>
  <c r="J138" s="1"/>
  <c r="H137"/>
  <c r="H136"/>
  <c r="H134"/>
  <c r="J134" s="1"/>
  <c r="H133"/>
  <c r="J133" s="1"/>
  <c r="H132"/>
  <c r="H130"/>
  <c r="H129"/>
  <c r="J129" s="1"/>
  <c r="H128"/>
  <c r="J128" s="1"/>
  <c r="H127"/>
  <c r="H126"/>
  <c r="H125"/>
  <c r="J125" s="1"/>
  <c r="H123"/>
  <c r="J123" s="1"/>
  <c r="H122"/>
  <c r="J122" s="1"/>
  <c r="H121"/>
  <c r="H120"/>
  <c r="J120" s="1"/>
  <c r="H119"/>
  <c r="J119" s="1"/>
  <c r="H118"/>
  <c r="H116"/>
  <c r="J116" s="1"/>
  <c r="H115"/>
  <c r="J115" s="1"/>
  <c r="H114"/>
  <c r="J114" s="1"/>
  <c r="H113"/>
  <c r="H112"/>
  <c r="H110"/>
  <c r="J110" s="1"/>
  <c r="H109"/>
  <c r="J109" s="1"/>
  <c r="H108"/>
  <c r="H107"/>
  <c r="H106"/>
  <c r="J106" s="1"/>
  <c r="H104"/>
  <c r="J104" s="1"/>
  <c r="H103"/>
  <c r="J103" s="1"/>
  <c r="H102"/>
  <c r="H101"/>
  <c r="J101" s="1"/>
  <c r="H100"/>
  <c r="J100" s="1"/>
  <c r="H99"/>
  <c r="H97"/>
  <c r="H96"/>
  <c r="J96" s="1"/>
  <c r="H95"/>
  <c r="J95" s="1"/>
  <c r="H94"/>
  <c r="H93"/>
  <c r="H92"/>
  <c r="J92" s="1"/>
  <c r="H91"/>
  <c r="J91" s="1"/>
  <c r="H87"/>
  <c r="H86"/>
  <c r="H85"/>
  <c r="J85" s="1"/>
  <c r="H84"/>
  <c r="J84" s="1"/>
  <c r="H83"/>
  <c r="J83" s="1"/>
  <c r="H82"/>
  <c r="J82" s="1"/>
  <c r="H78"/>
  <c r="J78" s="1"/>
  <c r="H77"/>
  <c r="J77" s="1"/>
  <c r="H76"/>
  <c r="H75"/>
  <c r="J75" s="1"/>
  <c r="H72"/>
  <c r="J72" s="1"/>
  <c r="H71"/>
  <c r="J71" s="1"/>
  <c r="H70"/>
  <c r="H69"/>
  <c r="H65"/>
  <c r="J65" s="1"/>
  <c r="H64"/>
  <c r="J64" s="1"/>
  <c r="H62"/>
  <c r="H61"/>
  <c r="H60"/>
  <c r="J60" s="1"/>
  <c r="H58"/>
  <c r="J58" s="1"/>
  <c r="H57"/>
  <c r="H55"/>
  <c r="H54"/>
  <c r="J54" s="1"/>
  <c r="H53"/>
  <c r="J53" s="1"/>
  <c r="H51"/>
  <c r="H50"/>
  <c r="H48"/>
  <c r="J48" s="1"/>
  <c r="H47"/>
  <c r="J47" s="1"/>
  <c r="H46"/>
  <c r="H44"/>
  <c r="H43"/>
  <c r="J43" s="1"/>
  <c r="H41"/>
  <c r="J41" s="1"/>
  <c r="H40"/>
  <c r="H39"/>
  <c r="H38"/>
  <c r="J38" s="1"/>
  <c r="H37"/>
  <c r="J37" s="1"/>
  <c r="H35"/>
  <c r="J35" s="1"/>
  <c r="H34"/>
  <c r="J34" s="1"/>
  <c r="H32"/>
  <c r="J32" s="1"/>
  <c r="H31"/>
  <c r="J31" s="1"/>
  <c r="H29"/>
  <c r="H26"/>
  <c r="J26" s="1"/>
  <c r="H25"/>
  <c r="H23"/>
  <c r="J23" s="1"/>
  <c r="H21"/>
  <c r="H20"/>
  <c r="H19"/>
  <c r="J19" s="1"/>
  <c r="H18"/>
  <c r="J18" s="1"/>
  <c r="H17"/>
  <c r="H16"/>
  <c r="H15"/>
  <c r="J15" s="1"/>
  <c r="H14"/>
  <c r="J14" s="1"/>
  <c r="H13"/>
  <c r="J13" s="1"/>
  <c r="H12"/>
  <c r="H11"/>
  <c r="J11" s="1"/>
  <c r="H10"/>
  <c r="J10" s="1"/>
  <c r="H9"/>
  <c r="H8"/>
  <c r="H7"/>
  <c r="J7" s="1"/>
  <c r="H6"/>
  <c r="J6" s="1"/>
  <c r="H5"/>
  <c r="H4"/>
  <c r="H3"/>
  <c r="J3" l="1"/>
  <c r="K3" s="1"/>
  <c r="Q3" s="1"/>
  <c r="J409"/>
  <c r="K409" s="1"/>
  <c r="Q409" s="1"/>
  <c r="J505"/>
  <c r="K505" s="1"/>
  <c r="Q505" s="1"/>
  <c r="J649"/>
  <c r="K649" s="1"/>
  <c r="Q649" s="1"/>
  <c r="J745"/>
  <c r="K745" s="1"/>
  <c r="Q745" s="1"/>
  <c r="J793"/>
  <c r="K793" s="1"/>
  <c r="Q793" s="1"/>
  <c r="J809"/>
  <c r="K809" s="1"/>
  <c r="Q809" s="1"/>
  <c r="J873"/>
  <c r="K873" s="1"/>
  <c r="Q873" s="1"/>
  <c r="J1017"/>
  <c r="K1017" s="1"/>
  <c r="J1481"/>
  <c r="K1481" s="1"/>
  <c r="Q1481" s="1"/>
  <c r="J1833"/>
  <c r="K1833" s="1"/>
  <c r="Q1833" s="1"/>
  <c r="J761"/>
  <c r="K761" s="1"/>
  <c r="J825"/>
  <c r="K825" s="1"/>
  <c r="Q825" s="1"/>
  <c r="J21"/>
  <c r="K21" s="1"/>
  <c r="Q21" s="1"/>
  <c r="J29"/>
  <c r="K29" s="1"/>
  <c r="Q29" s="1"/>
  <c r="J40"/>
  <c r="K40" s="1"/>
  <c r="Q40" s="1"/>
  <c r="J51"/>
  <c r="K51" s="1"/>
  <c r="Q51" s="1"/>
  <c r="J94"/>
  <c r="K94" s="1"/>
  <c r="Q94" s="1"/>
  <c r="J99"/>
  <c r="K99" s="1"/>
  <c r="Q99" s="1"/>
  <c r="J108"/>
  <c r="K108" s="1"/>
  <c r="Q108" s="1"/>
  <c r="J150"/>
  <c r="K150" s="1"/>
  <c r="Q150" s="1"/>
  <c r="J163"/>
  <c r="K163" s="1"/>
  <c r="Q163" s="1"/>
  <c r="J182"/>
  <c r="K182" s="1"/>
  <c r="Q182" s="1"/>
  <c r="J187"/>
  <c r="K187" s="1"/>
  <c r="Q187" s="1"/>
  <c r="J192"/>
  <c r="K192" s="1"/>
  <c r="Q192" s="1"/>
  <c r="J201"/>
  <c r="K201" s="1"/>
  <c r="Q201" s="1"/>
  <c r="J249"/>
  <c r="K249" s="1"/>
  <c r="Q249" s="1"/>
  <c r="J255"/>
  <c r="K255" s="1"/>
  <c r="Q255" s="1"/>
  <c r="J265"/>
  <c r="K265" s="1"/>
  <c r="Q265" s="1"/>
  <c r="J289"/>
  <c r="K289" s="1"/>
  <c r="Q289" s="1"/>
  <c r="J313"/>
  <c r="K313" s="1"/>
  <c r="Q313" s="1"/>
  <c r="J325"/>
  <c r="K325" s="1"/>
  <c r="Q325" s="1"/>
  <c r="J341"/>
  <c r="K341" s="1"/>
  <c r="Q341" s="1"/>
  <c r="J349"/>
  <c r="K349" s="1"/>
  <c r="Q349" s="1"/>
  <c r="J357"/>
  <c r="K357" s="1"/>
  <c r="Q357" s="1"/>
  <c r="J389"/>
  <c r="K389" s="1"/>
  <c r="Q389" s="1"/>
  <c r="J407"/>
  <c r="K407" s="1"/>
  <c r="Q407" s="1"/>
  <c r="J424"/>
  <c r="K424" s="1"/>
  <c r="Q424" s="1"/>
  <c r="J429"/>
  <c r="K429" s="1"/>
  <c r="Q429" s="1"/>
  <c r="J442"/>
  <c r="K442" s="1"/>
  <c r="Q442" s="1"/>
  <c r="J477"/>
  <c r="K477" s="1"/>
  <c r="Q477" s="1"/>
  <c r="J485"/>
  <c r="K485" s="1"/>
  <c r="Q485" s="1"/>
  <c r="J489"/>
  <c r="K489" s="1"/>
  <c r="Q489" s="1"/>
  <c r="J497"/>
  <c r="K497" s="1"/>
  <c r="Q497" s="1"/>
  <c r="J529"/>
  <c r="K529" s="1"/>
  <c r="Q529" s="1"/>
  <c r="J533"/>
  <c r="K533" s="1"/>
  <c r="Q533" s="1"/>
  <c r="J537"/>
  <c r="K537" s="1"/>
  <c r="Q537" s="1"/>
  <c r="J545"/>
  <c r="K545" s="1"/>
  <c r="Q545" s="1"/>
  <c r="J561"/>
  <c r="K561" s="1"/>
  <c r="Q561" s="1"/>
  <c r="J565"/>
  <c r="K565" s="1"/>
  <c r="Q565" s="1"/>
  <c r="J578"/>
  <c r="K578" s="1"/>
  <c r="Q578" s="1"/>
  <c r="J583"/>
  <c r="K583" s="1"/>
  <c r="Q583" s="1"/>
  <c r="J588"/>
  <c r="K588" s="1"/>
  <c r="Q588" s="1"/>
  <c r="J597"/>
  <c r="K597" s="1"/>
  <c r="Q597" s="1"/>
  <c r="J601"/>
  <c r="K601" s="1"/>
  <c r="Q601" s="1"/>
  <c r="J606"/>
  <c r="K606" s="1"/>
  <c r="Q606" s="1"/>
  <c r="J615"/>
  <c r="K615" s="1"/>
  <c r="Q615" s="1"/>
  <c r="J25"/>
  <c r="K25" s="1"/>
  <c r="Q25" s="1"/>
  <c r="J457"/>
  <c r="K457" s="1"/>
  <c r="Q457" s="1"/>
  <c r="J585"/>
  <c r="K585" s="1"/>
  <c r="Q585" s="1"/>
  <c r="J777"/>
  <c r="K777" s="1"/>
  <c r="Q777" s="1"/>
  <c r="J841"/>
  <c r="K841" s="1"/>
  <c r="Q841" s="1"/>
  <c r="J969"/>
  <c r="K969" s="1"/>
  <c r="Q969" s="1"/>
  <c r="J1033"/>
  <c r="K1033" s="1"/>
  <c r="J1049"/>
  <c r="K1049" s="1"/>
  <c r="J1065"/>
  <c r="K1065" s="1"/>
  <c r="J1465"/>
  <c r="K1465" s="1"/>
  <c r="Q1465" s="1"/>
  <c r="J5"/>
  <c r="K5" s="1"/>
  <c r="Q5" s="1"/>
  <c r="J9"/>
  <c r="K9" s="1"/>
  <c r="Q9" s="1"/>
  <c r="J17"/>
  <c r="K17" s="1"/>
  <c r="Q17" s="1"/>
  <c r="J46"/>
  <c r="K46" s="1"/>
  <c r="Q46" s="1"/>
  <c r="J57"/>
  <c r="K57" s="1"/>
  <c r="Q57" s="1"/>
  <c r="J62"/>
  <c r="K62" s="1"/>
  <c r="Q62" s="1"/>
  <c r="J70"/>
  <c r="K70" s="1"/>
  <c r="Q70" s="1"/>
  <c r="J76"/>
  <c r="K76" s="1"/>
  <c r="Q76" s="1"/>
  <c r="J87"/>
  <c r="K87" s="1"/>
  <c r="Q87" s="1"/>
  <c r="J113"/>
  <c r="K113" s="1"/>
  <c r="Q113" s="1"/>
  <c r="J118"/>
  <c r="K118" s="1"/>
  <c r="Q118" s="1"/>
  <c r="J127"/>
  <c r="K127" s="1"/>
  <c r="Q127" s="1"/>
  <c r="J132"/>
  <c r="K132" s="1"/>
  <c r="Q132" s="1"/>
  <c r="J137"/>
  <c r="K137" s="1"/>
  <c r="Q137" s="1"/>
  <c r="J145"/>
  <c r="K145" s="1"/>
  <c r="Q145" s="1"/>
  <c r="J167"/>
  <c r="K167" s="1"/>
  <c r="Q167" s="1"/>
  <c r="J206"/>
  <c r="K206" s="1"/>
  <c r="Q206" s="1"/>
  <c r="J222"/>
  <c r="K222" s="1"/>
  <c r="Q222" s="1"/>
  <c r="J227"/>
  <c r="K227" s="1"/>
  <c r="Q227" s="1"/>
  <c r="J233"/>
  <c r="K233" s="1"/>
  <c r="Q233" s="1"/>
  <c r="J243"/>
  <c r="K243" s="1"/>
  <c r="Q243" s="1"/>
  <c r="J271"/>
  <c r="K271" s="1"/>
  <c r="Q271" s="1"/>
  <c r="J294"/>
  <c r="K294" s="1"/>
  <c r="Q294" s="1"/>
  <c r="J309"/>
  <c r="K309" s="1"/>
  <c r="Q309" s="1"/>
  <c r="J329"/>
  <c r="K329" s="1"/>
  <c r="Q329" s="1"/>
  <c r="J345"/>
  <c r="K345" s="1"/>
  <c r="Q345" s="1"/>
  <c r="J361"/>
  <c r="K361" s="1"/>
  <c r="Q361" s="1"/>
  <c r="J365"/>
  <c r="K365" s="1"/>
  <c r="Q365" s="1"/>
  <c r="J373"/>
  <c r="K373" s="1"/>
  <c r="Q373" s="1"/>
  <c r="J377"/>
  <c r="K377" s="1"/>
  <c r="Q377" s="1"/>
  <c r="J394"/>
  <c r="K394" s="1"/>
  <c r="Q394" s="1"/>
  <c r="J411"/>
  <c r="K411" s="1"/>
  <c r="Q411" s="1"/>
  <c r="J446"/>
  <c r="K446" s="1"/>
  <c r="Q446" s="1"/>
  <c r="J459"/>
  <c r="K459" s="1"/>
  <c r="Q459" s="1"/>
  <c r="J464"/>
  <c r="K464" s="1"/>
  <c r="Q464" s="1"/>
  <c r="J473"/>
  <c r="K473" s="1"/>
  <c r="Q473" s="1"/>
  <c r="J481"/>
  <c r="K481" s="1"/>
  <c r="Q481" s="1"/>
  <c r="J493"/>
  <c r="K493" s="1"/>
  <c r="Q493" s="1"/>
  <c r="J511"/>
  <c r="K511" s="1"/>
  <c r="Q511" s="1"/>
  <c r="J517"/>
  <c r="K517" s="1"/>
  <c r="Q517" s="1"/>
  <c r="J521"/>
  <c r="K521" s="1"/>
  <c r="Q521" s="1"/>
  <c r="J549"/>
  <c r="K549" s="1"/>
  <c r="Q549" s="1"/>
  <c r="J553"/>
  <c r="K553" s="1"/>
  <c r="Q553" s="1"/>
  <c r="J569"/>
  <c r="K569" s="1"/>
  <c r="Q569" s="1"/>
  <c r="J755"/>
  <c r="K755" s="1"/>
  <c r="Q755" s="1"/>
  <c r="J1618"/>
  <c r="K1618" s="1"/>
  <c r="Q1618" s="1"/>
  <c r="J5902"/>
  <c r="K5902" s="1"/>
  <c r="Q5902" s="1"/>
  <c r="J5930"/>
  <c r="K5930" s="1"/>
  <c r="Q5930" s="1"/>
  <c r="R5946"/>
  <c r="J5946"/>
  <c r="K5946" s="1"/>
  <c r="Q5946" s="1"/>
  <c r="J5962"/>
  <c r="K5962" s="1"/>
  <c r="Q5962" s="1"/>
  <c r="J5966"/>
  <c r="K5966" s="1"/>
  <c r="Q5966" s="1"/>
  <c r="J5974"/>
  <c r="K5974" s="1"/>
  <c r="Q5974" s="1"/>
  <c r="J5978"/>
  <c r="K5978" s="1"/>
  <c r="Q5978" s="1"/>
  <c r="J5986"/>
  <c r="K5986" s="1"/>
  <c r="Q5986" s="1"/>
  <c r="J5994"/>
  <c r="K5994" s="1"/>
  <c r="Q5994" s="1"/>
  <c r="J6010"/>
  <c r="K6010" s="1"/>
  <c r="Q6010" s="1"/>
  <c r="J6026"/>
  <c r="K6026" s="1"/>
  <c r="Q6026" s="1"/>
  <c r="J6054"/>
  <c r="K6054" s="1"/>
  <c r="Q6054" s="1"/>
  <c r="J6070"/>
  <c r="K6070" s="1"/>
  <c r="Q6070" s="1"/>
  <c r="J6086"/>
  <c r="K6086" s="1"/>
  <c r="Q6086" s="1"/>
  <c r="J6094"/>
  <c r="K6094" s="1"/>
  <c r="Q6094" s="1"/>
  <c r="J6102"/>
  <c r="K6102" s="1"/>
  <c r="Q6102" s="1"/>
  <c r="J6106"/>
  <c r="K6106" s="1"/>
  <c r="Q6106" s="1"/>
  <c r="J6114"/>
  <c r="K6114" s="1"/>
  <c r="Q6114" s="1"/>
  <c r="J6118"/>
  <c r="K6118" s="1"/>
  <c r="Q6118" s="1"/>
  <c r="J6134"/>
  <c r="K6134" s="1"/>
  <c r="Q6134" s="1"/>
  <c r="J6150"/>
  <c r="K6150" s="1"/>
  <c r="Q6150" s="1"/>
  <c r="J6158"/>
  <c r="K6158" s="1"/>
  <c r="Q6158" s="1"/>
  <c r="J6166"/>
  <c r="K6166" s="1"/>
  <c r="Q6166" s="1"/>
  <c r="J6170"/>
  <c r="K6170" s="1"/>
  <c r="Q6170" s="1"/>
  <c r="J6178"/>
  <c r="K6178" s="1"/>
  <c r="Q6178" s="1"/>
  <c r="J6198"/>
  <c r="K6198" s="1"/>
  <c r="Q6198" s="1"/>
  <c r="J6214"/>
  <c r="K6214" s="1"/>
  <c r="Q6214" s="1"/>
  <c r="J6246"/>
  <c r="K6246" s="1"/>
  <c r="Q6246" s="1"/>
  <c r="J6262"/>
  <c r="K6262" s="1"/>
  <c r="Q6262" s="1"/>
  <c r="J6278"/>
  <c r="K6278" s="1"/>
  <c r="Q6278" s="1"/>
  <c r="J6310"/>
  <c r="K6310" s="1"/>
  <c r="Q6310" s="1"/>
  <c r="J620"/>
  <c r="K620" s="1"/>
  <c r="Q620" s="1"/>
  <c r="J624"/>
  <c r="K624" s="1"/>
  <c r="Q624" s="1"/>
  <c r="J633"/>
  <c r="K633" s="1"/>
  <c r="Q633" s="1"/>
  <c r="J638"/>
  <c r="K638" s="1"/>
  <c r="Q638" s="1"/>
  <c r="J651"/>
  <c r="K651" s="1"/>
  <c r="Q651" s="1"/>
  <c r="J656"/>
  <c r="K656" s="1"/>
  <c r="Q656" s="1"/>
  <c r="J660"/>
  <c r="K660" s="1"/>
  <c r="Q660" s="1"/>
  <c r="J669"/>
  <c r="K669" s="1"/>
  <c r="Q669" s="1"/>
  <c r="J673"/>
  <c r="K673" s="1"/>
  <c r="Q673" s="1"/>
  <c r="J677"/>
  <c r="K677" s="1"/>
  <c r="Q677" s="1"/>
  <c r="J686"/>
  <c r="K686" s="1"/>
  <c r="Q686" s="1"/>
  <c r="J690"/>
  <c r="K690" s="1"/>
  <c r="Q690" s="1"/>
  <c r="J703"/>
  <c r="K703" s="1"/>
  <c r="Q703" s="1"/>
  <c r="J708"/>
  <c r="K708" s="1"/>
  <c r="Q708" s="1"/>
  <c r="J713"/>
  <c r="K713" s="1"/>
  <c r="Q713" s="1"/>
  <c r="J721"/>
  <c r="K721" s="1"/>
  <c r="Q721" s="1"/>
  <c r="J726"/>
  <c r="K726" s="1"/>
  <c r="Q726" s="1"/>
  <c r="J730"/>
  <c r="K730" s="1"/>
  <c r="Q730" s="1"/>
  <c r="J739"/>
  <c r="K739" s="1"/>
  <c r="Q739" s="1"/>
  <c r="J743"/>
  <c r="K743" s="1"/>
  <c r="Q743" s="1"/>
  <c r="J747"/>
  <c r="K747" s="1"/>
  <c r="Q747" s="1"/>
  <c r="J759"/>
  <c r="K759" s="1"/>
  <c r="Q759" s="1"/>
  <c r="J771"/>
  <c r="K771" s="1"/>
  <c r="Q771" s="1"/>
  <c r="J775"/>
  <c r="K775" s="1"/>
  <c r="Q775" s="1"/>
  <c r="J787"/>
  <c r="K787" s="1"/>
  <c r="Q787" s="1"/>
  <c r="J791"/>
  <c r="K791" s="1"/>
  <c r="Q791" s="1"/>
  <c r="J803"/>
  <c r="K803" s="1"/>
  <c r="Q803" s="1"/>
  <c r="J807"/>
  <c r="K807" s="1"/>
  <c r="Q807" s="1"/>
  <c r="J819"/>
  <c r="K819" s="1"/>
  <c r="Q819" s="1"/>
  <c r="J823"/>
  <c r="K823" s="1"/>
  <c r="Q823" s="1"/>
  <c r="J835"/>
  <c r="K835" s="1"/>
  <c r="Q835" s="1"/>
  <c r="J839"/>
  <c r="K839" s="1"/>
  <c r="Q839" s="1"/>
  <c r="J843"/>
  <c r="K843" s="1"/>
  <c r="Q843" s="1"/>
  <c r="J851"/>
  <c r="K851" s="1"/>
  <c r="Q851" s="1"/>
  <c r="J856"/>
  <c r="K856" s="1"/>
  <c r="Q856" s="1"/>
  <c r="J861"/>
  <c r="K861" s="1"/>
  <c r="Q861" s="1"/>
  <c r="J871"/>
  <c r="K871" s="1"/>
  <c r="Q871" s="1"/>
  <c r="J876"/>
  <c r="K876" s="1"/>
  <c r="Q876" s="1"/>
  <c r="J880"/>
  <c r="K880" s="1"/>
  <c r="Q880" s="1"/>
  <c r="J888"/>
  <c r="K888" s="1"/>
  <c r="Q888" s="1"/>
  <c r="J892"/>
  <c r="K892" s="1"/>
  <c r="Q892" s="1"/>
  <c r="J909"/>
  <c r="K909" s="1"/>
  <c r="Q909" s="1"/>
  <c r="J914"/>
  <c r="K914" s="1"/>
  <c r="Q914" s="1"/>
  <c r="J930"/>
  <c r="K930" s="1"/>
  <c r="Q930" s="1"/>
  <c r="J935"/>
  <c r="K935" s="1"/>
  <c r="Q935" s="1"/>
  <c r="J949"/>
  <c r="K949" s="1"/>
  <c r="Q949" s="1"/>
  <c r="J953"/>
  <c r="K953" s="1"/>
  <c r="Q953" s="1"/>
  <c r="J958"/>
  <c r="K958" s="1"/>
  <c r="Q958" s="1"/>
  <c r="J967"/>
  <c r="K967" s="1"/>
  <c r="Q967" s="1"/>
  <c r="J971"/>
  <c r="K971" s="1"/>
  <c r="Q971" s="1"/>
  <c r="J976"/>
  <c r="K976" s="1"/>
  <c r="Q976" s="1"/>
  <c r="J985"/>
  <c r="K985" s="1"/>
  <c r="Q985" s="1"/>
  <c r="J989"/>
  <c r="K989" s="1"/>
  <c r="Q989" s="1"/>
  <c r="J993"/>
  <c r="K993" s="1"/>
  <c r="Q993" s="1"/>
  <c r="J1002"/>
  <c r="K1002" s="1"/>
  <c r="Q1002" s="1"/>
  <c r="J1007"/>
  <c r="K1007" s="1"/>
  <c r="Q1007" s="1"/>
  <c r="J1011"/>
  <c r="K1011" s="1"/>
  <c r="J1019"/>
  <c r="K1019" s="1"/>
  <c r="J1023"/>
  <c r="K1023" s="1"/>
  <c r="J1027"/>
  <c r="K1027" s="1"/>
  <c r="J1035"/>
  <c r="K1035" s="1"/>
  <c r="J1039"/>
  <c r="K1039" s="1"/>
  <c r="J1043"/>
  <c r="K1043" s="1"/>
  <c r="J1051"/>
  <c r="K1051" s="1"/>
  <c r="J1055"/>
  <c r="K1055" s="1"/>
  <c r="J1059"/>
  <c r="K1059" s="1"/>
  <c r="J1067"/>
  <c r="K1067" s="1"/>
  <c r="J1071"/>
  <c r="K1071" s="1"/>
  <c r="J1076"/>
  <c r="K1076" s="1"/>
  <c r="J1081"/>
  <c r="K1081" s="1"/>
  <c r="J1085"/>
  <c r="K1085" s="1"/>
  <c r="J1089"/>
  <c r="K1089" s="1"/>
  <c r="J1097"/>
  <c r="K1097" s="1"/>
  <c r="J1101"/>
  <c r="K1101" s="1"/>
  <c r="J1105"/>
  <c r="K1105" s="1"/>
  <c r="J1113"/>
  <c r="K1113" s="1"/>
  <c r="J1117"/>
  <c r="K1117" s="1"/>
  <c r="J1121"/>
  <c r="K1121" s="1"/>
  <c r="J1125"/>
  <c r="K1125" s="1"/>
  <c r="J1129"/>
  <c r="K1129" s="1"/>
  <c r="J1133"/>
  <c r="K1133" s="1"/>
  <c r="J1137"/>
  <c r="K1137" s="1"/>
  <c r="J1145"/>
  <c r="K1145" s="1"/>
  <c r="J1149"/>
  <c r="K1149" s="1"/>
  <c r="J1153"/>
  <c r="K1153" s="1"/>
  <c r="J1157"/>
  <c r="K1157" s="1"/>
  <c r="J1161"/>
  <c r="K1161" s="1"/>
  <c r="J1165"/>
  <c r="K1165" s="1"/>
  <c r="J1169"/>
  <c r="K1169" s="1"/>
  <c r="J1177"/>
  <c r="K1177" s="1"/>
  <c r="J1181"/>
  <c r="K1181" s="1"/>
  <c r="J1185"/>
  <c r="K1185" s="1"/>
  <c r="J1193"/>
  <c r="K1193" s="1"/>
  <c r="Q1193" s="1"/>
  <c r="J1197"/>
  <c r="K1197" s="1"/>
  <c r="Q1197" s="1"/>
  <c r="J1201"/>
  <c r="K1201" s="1"/>
  <c r="Q1201" s="1"/>
  <c r="J1209"/>
  <c r="K1209" s="1"/>
  <c r="Q1209" s="1"/>
  <c r="J1213"/>
  <c r="K1213" s="1"/>
  <c r="Q1213" s="1"/>
  <c r="J1217"/>
  <c r="K1217" s="1"/>
  <c r="Q1217" s="1"/>
  <c r="J1221"/>
  <c r="K1221" s="1"/>
  <c r="Q1221" s="1"/>
  <c r="J1225"/>
  <c r="K1225" s="1"/>
  <c r="Q1225" s="1"/>
  <c r="J1229"/>
  <c r="K1229" s="1"/>
  <c r="Q1229" s="1"/>
  <c r="J1233"/>
  <c r="K1233" s="1"/>
  <c r="Q1233" s="1"/>
  <c r="J1241"/>
  <c r="K1241" s="1"/>
  <c r="Q1241" s="1"/>
  <c r="J1245"/>
  <c r="K1245" s="1"/>
  <c r="Q1245" s="1"/>
  <c r="J1249"/>
  <c r="K1249" s="1"/>
  <c r="Q1249" s="1"/>
  <c r="J1253"/>
  <c r="K1253" s="1"/>
  <c r="Q1253" s="1"/>
  <c r="J1257"/>
  <c r="K1257" s="1"/>
  <c r="Q1257" s="1"/>
  <c r="J1261"/>
  <c r="K1261" s="1"/>
  <c r="Q1261" s="1"/>
  <c r="J1265"/>
  <c r="K1265" s="1"/>
  <c r="Q1265" s="1"/>
  <c r="J1273"/>
  <c r="K1273" s="1"/>
  <c r="Q1273" s="1"/>
  <c r="J1277"/>
  <c r="K1277" s="1"/>
  <c r="Q1277" s="1"/>
  <c r="J1281"/>
  <c r="K1281" s="1"/>
  <c r="Q1281" s="1"/>
  <c r="J1285"/>
  <c r="K1285" s="1"/>
  <c r="Q1285" s="1"/>
  <c r="J1289"/>
  <c r="K1289" s="1"/>
  <c r="Q1289" s="1"/>
  <c r="J1293"/>
  <c r="K1293" s="1"/>
  <c r="Q1293" s="1"/>
  <c r="J1297"/>
  <c r="K1297" s="1"/>
  <c r="Q1297" s="1"/>
  <c r="J1301"/>
  <c r="K1301" s="1"/>
  <c r="Q1301" s="1"/>
  <c r="J1305"/>
  <c r="K1305" s="1"/>
  <c r="Q1305" s="1"/>
  <c r="J1309"/>
  <c r="K1309" s="1"/>
  <c r="Q1309" s="1"/>
  <c r="J1313"/>
  <c r="K1313" s="1"/>
  <c r="Q1313" s="1"/>
  <c r="J1321"/>
  <c r="K1321" s="1"/>
  <c r="Q1321" s="1"/>
  <c r="J1325"/>
  <c r="K1325" s="1"/>
  <c r="Q1325" s="1"/>
  <c r="J1329"/>
  <c r="K1329" s="1"/>
  <c r="Q1329" s="1"/>
  <c r="J1337"/>
  <c r="K1337" s="1"/>
  <c r="Q1337" s="1"/>
  <c r="J1341"/>
  <c r="K1341" s="1"/>
  <c r="Q1341" s="1"/>
  <c r="J1345"/>
  <c r="K1345" s="1"/>
  <c r="Q1345" s="1"/>
  <c r="J1353"/>
  <c r="K1353" s="1"/>
  <c r="Q1353" s="1"/>
  <c r="J1357"/>
  <c r="K1357" s="1"/>
  <c r="Q1357" s="1"/>
  <c r="J1361"/>
  <c r="K1361" s="1"/>
  <c r="Q1361" s="1"/>
  <c r="J1369"/>
  <c r="K1369" s="1"/>
  <c r="Q1369" s="1"/>
  <c r="J1373"/>
  <c r="K1373" s="1"/>
  <c r="Q1373" s="1"/>
  <c r="J1377"/>
  <c r="K1377" s="1"/>
  <c r="Q1377" s="1"/>
  <c r="J1385"/>
  <c r="K1385" s="1"/>
  <c r="Q1385" s="1"/>
  <c r="J1389"/>
  <c r="K1389" s="1"/>
  <c r="Q1389" s="1"/>
  <c r="J1393"/>
  <c r="K1393" s="1"/>
  <c r="Q1393" s="1"/>
  <c r="J1401"/>
  <c r="K1401" s="1"/>
  <c r="Q1401" s="1"/>
  <c r="J1405"/>
  <c r="K1405" s="1"/>
  <c r="Q1405" s="1"/>
  <c r="J1409"/>
  <c r="K1409" s="1"/>
  <c r="Q1409" s="1"/>
  <c r="J1413"/>
  <c r="K1413" s="1"/>
  <c r="Q1413" s="1"/>
  <c r="J1417"/>
  <c r="K1417" s="1"/>
  <c r="Q1417" s="1"/>
  <c r="J1421"/>
  <c r="K1421" s="1"/>
  <c r="Q1421" s="1"/>
  <c r="J1425"/>
  <c r="K1425" s="1"/>
  <c r="Q1425" s="1"/>
  <c r="J1429"/>
  <c r="K1429" s="1"/>
  <c r="Q1429" s="1"/>
  <c r="J1433"/>
  <c r="K1433" s="1"/>
  <c r="Q1433" s="1"/>
  <c r="J1437"/>
  <c r="K1437" s="1"/>
  <c r="Q1437" s="1"/>
  <c r="J1441"/>
  <c r="K1441" s="1"/>
  <c r="Q1441" s="1"/>
  <c r="J1454"/>
  <c r="K1454" s="1"/>
  <c r="Q1454" s="1"/>
  <c r="J1459"/>
  <c r="K1459" s="1"/>
  <c r="Q1459" s="1"/>
  <c r="J1471"/>
  <c r="K1471" s="1"/>
  <c r="Q1471" s="1"/>
  <c r="J1475"/>
  <c r="K1475" s="1"/>
  <c r="Q1475" s="1"/>
  <c r="J1487"/>
  <c r="K1487" s="1"/>
  <c r="Q1487" s="1"/>
  <c r="J1491"/>
  <c r="K1491" s="1"/>
  <c r="Q1491" s="1"/>
  <c r="J1505"/>
  <c r="K1505" s="1"/>
  <c r="Q1505" s="1"/>
  <c r="J1509"/>
  <c r="K1509" s="1"/>
  <c r="Q1509" s="1"/>
  <c r="J1513"/>
  <c r="K1513" s="1"/>
  <c r="Q1513" s="1"/>
  <c r="J1522"/>
  <c r="K1522" s="1"/>
  <c r="Q1522" s="1"/>
  <c r="J1526"/>
  <c r="K1526" s="1"/>
  <c r="Q1526" s="1"/>
  <c r="J1538"/>
  <c r="K1538" s="1"/>
  <c r="Q1538" s="1"/>
  <c r="J1542"/>
  <c r="K1542" s="1"/>
  <c r="Q1542" s="1"/>
  <c r="J1554"/>
  <c r="K1554" s="1"/>
  <c r="Q1554" s="1"/>
  <c r="J1558"/>
  <c r="K1558" s="1"/>
  <c r="Q1558" s="1"/>
  <c r="J1562"/>
  <c r="K1562" s="1"/>
  <c r="Q1562" s="1"/>
  <c r="J1570"/>
  <c r="K1570" s="1"/>
  <c r="Q1570" s="1"/>
  <c r="J1574"/>
  <c r="K1574" s="1"/>
  <c r="Q1574" s="1"/>
  <c r="J1578"/>
  <c r="K1578" s="1"/>
  <c r="Q1578" s="1"/>
  <c r="J1586"/>
  <c r="K1586" s="1"/>
  <c r="Q1586" s="1"/>
  <c r="J1590"/>
  <c r="K1590" s="1"/>
  <c r="Q1590" s="1"/>
  <c r="J1594"/>
  <c r="K1594" s="1"/>
  <c r="Q1594" s="1"/>
  <c r="J1602"/>
  <c r="K1602" s="1"/>
  <c r="Q1602" s="1"/>
  <c r="J1606"/>
  <c r="K1606" s="1"/>
  <c r="Q1606" s="1"/>
  <c r="J1610"/>
  <c r="K1610" s="1"/>
  <c r="Q1610" s="1"/>
  <c r="J1622"/>
  <c r="K1622" s="1"/>
  <c r="Q1622" s="1"/>
  <c r="J1634"/>
  <c r="K1634" s="1"/>
  <c r="Q1634" s="1"/>
  <c r="J1638"/>
  <c r="K1638" s="1"/>
  <c r="Q1638" s="1"/>
  <c r="J1650"/>
  <c r="K1650" s="1"/>
  <c r="Q1650" s="1"/>
  <c r="J1654"/>
  <c r="K1654" s="1"/>
  <c r="Q1654" s="1"/>
  <c r="J1658"/>
  <c r="K1658" s="1"/>
  <c r="Q1658" s="1"/>
  <c r="J1666"/>
  <c r="K1666" s="1"/>
  <c r="Q1666" s="1"/>
  <c r="J1670"/>
  <c r="K1670" s="1"/>
  <c r="Q1670" s="1"/>
  <c r="J1674"/>
  <c r="K1674" s="1"/>
  <c r="Q1674" s="1"/>
  <c r="J1683"/>
  <c r="K1683" s="1"/>
  <c r="Q1683" s="1"/>
  <c r="J1687"/>
  <c r="K1687" s="1"/>
  <c r="Q1687" s="1"/>
  <c r="J1693"/>
  <c r="K1693" s="1"/>
  <c r="Q1693" s="1"/>
  <c r="J1702"/>
  <c r="K1702" s="1"/>
  <c r="Q1702" s="1"/>
  <c r="J1706"/>
  <c r="K1706" s="1"/>
  <c r="Q1706" s="1"/>
  <c r="J1710"/>
  <c r="K1710" s="1"/>
  <c r="Q1710" s="1"/>
  <c r="J1718"/>
  <c r="K1718" s="1"/>
  <c r="Q1718" s="1"/>
  <c r="J1722"/>
  <c r="K1722" s="1"/>
  <c r="Q1722" s="1"/>
  <c r="J1726"/>
  <c r="K1726" s="1"/>
  <c r="Q1726" s="1"/>
  <c r="J1734"/>
  <c r="K1734" s="1"/>
  <c r="Q1734" s="1"/>
  <c r="J1738"/>
  <c r="K1738" s="1"/>
  <c r="Q1738" s="1"/>
  <c r="J1742"/>
  <c r="K1742" s="1"/>
  <c r="Q1742" s="1"/>
  <c r="J1750"/>
  <c r="K1750" s="1"/>
  <c r="Q1750" s="1"/>
  <c r="J1754"/>
  <c r="K1754" s="1"/>
  <c r="Q1754" s="1"/>
  <c r="J1758"/>
  <c r="K1758" s="1"/>
  <c r="Q1758" s="1"/>
  <c r="J1768"/>
  <c r="K1768" s="1"/>
  <c r="Q1768" s="1"/>
  <c r="J1773"/>
  <c r="K1773" s="1"/>
  <c r="Q1773" s="1"/>
  <c r="J1788"/>
  <c r="K1788" s="1"/>
  <c r="Q1788" s="1"/>
  <c r="J1792"/>
  <c r="K1792" s="1"/>
  <c r="Q1792" s="1"/>
  <c r="J1804"/>
  <c r="K1804" s="1"/>
  <c r="Q1804" s="1"/>
  <c r="J1808"/>
  <c r="K1808" s="1"/>
  <c r="Q1808" s="1"/>
  <c r="J1820"/>
  <c r="K1820" s="1"/>
  <c r="Q1820" s="1"/>
  <c r="J1825"/>
  <c r="K1825" s="1"/>
  <c r="Q1825" s="1"/>
  <c r="J1831"/>
  <c r="K1831" s="1"/>
  <c r="Q1831" s="1"/>
  <c r="J1841"/>
  <c r="K1841" s="1"/>
  <c r="Q1841" s="1"/>
  <c r="J1845"/>
  <c r="K1845" s="1"/>
  <c r="Q1845" s="1"/>
  <c r="J1849"/>
  <c r="K1849" s="1"/>
  <c r="Q1849" s="1"/>
  <c r="J1857"/>
  <c r="K1857" s="1"/>
  <c r="Q1857" s="1"/>
  <c r="J1861"/>
  <c r="K1861" s="1"/>
  <c r="Q1861" s="1"/>
  <c r="J1865"/>
  <c r="K1865" s="1"/>
  <c r="Q1865" s="1"/>
  <c r="J1873"/>
  <c r="K1873" s="1"/>
  <c r="Q1873" s="1"/>
  <c r="J1877"/>
  <c r="K1877" s="1"/>
  <c r="Q1877" s="1"/>
  <c r="J1881"/>
  <c r="K1881" s="1"/>
  <c r="Q1881" s="1"/>
  <c r="J1889"/>
  <c r="K1889" s="1"/>
  <c r="Q1889" s="1"/>
  <c r="J1893"/>
  <c r="K1893" s="1"/>
  <c r="Q1893" s="1"/>
  <c r="J1897"/>
  <c r="K1897" s="1"/>
  <c r="Q1897" s="1"/>
  <c r="J1908"/>
  <c r="K1908" s="1"/>
  <c r="Q1908" s="1"/>
  <c r="J1912"/>
  <c r="K1912" s="1"/>
  <c r="Q1912" s="1"/>
  <c r="J1929"/>
  <c r="K1929" s="1"/>
  <c r="Q1929" s="1"/>
  <c r="J1933"/>
  <c r="K1933" s="1"/>
  <c r="Q1933" s="1"/>
  <c r="J1939"/>
  <c r="K1939" s="1"/>
  <c r="Q1939" s="1"/>
  <c r="J1947"/>
  <c r="K1947" s="1"/>
  <c r="Q1947" s="1"/>
  <c r="J1951"/>
  <c r="K1951" s="1"/>
  <c r="Q1951" s="1"/>
  <c r="J1955"/>
  <c r="K1955" s="1"/>
  <c r="Q1955" s="1"/>
  <c r="J1961"/>
  <c r="K1961" s="1"/>
  <c r="Q1961" s="1"/>
  <c r="J1965"/>
  <c r="K1965" s="1"/>
  <c r="Q1965" s="1"/>
  <c r="J1970"/>
  <c r="K1970" s="1"/>
  <c r="Q1970" s="1"/>
  <c r="J1984"/>
  <c r="K1984" s="1"/>
  <c r="Q1984" s="1"/>
  <c r="J1988"/>
  <c r="K1988" s="1"/>
  <c r="Q1988" s="1"/>
  <c r="J2000"/>
  <c r="K2000" s="1"/>
  <c r="Q2000" s="1"/>
  <c r="J2005"/>
  <c r="K2005" s="1"/>
  <c r="Q2005" s="1"/>
  <c r="J2034"/>
  <c r="K2034" s="1"/>
  <c r="Q2034" s="1"/>
  <c r="J2038"/>
  <c r="K2038" s="1"/>
  <c r="Q2038" s="1"/>
  <c r="J2050"/>
  <c r="K2050" s="1"/>
  <c r="Q2050" s="1"/>
  <c r="J2054"/>
  <c r="K2054" s="1"/>
  <c r="Q2054" s="1"/>
  <c r="J2066"/>
  <c r="K2066" s="1"/>
  <c r="Q2066" s="1"/>
  <c r="J2070"/>
  <c r="K2070" s="1"/>
  <c r="Q2070" s="1"/>
  <c r="J2074"/>
  <c r="K2074" s="1"/>
  <c r="Q2074" s="1"/>
  <c r="J2082"/>
  <c r="K2082" s="1"/>
  <c r="Q2082" s="1"/>
  <c r="J2086"/>
  <c r="K2086" s="1"/>
  <c r="Q2086" s="1"/>
  <c r="J2098"/>
  <c r="K2098" s="1"/>
  <c r="Q2098" s="1"/>
  <c r="J2102"/>
  <c r="K2102" s="1"/>
  <c r="Q2102" s="1"/>
  <c r="J2106"/>
  <c r="K2106" s="1"/>
  <c r="Q2106" s="1"/>
  <c r="J2114"/>
  <c r="K2114" s="1"/>
  <c r="Q2114" s="1"/>
  <c r="J2118"/>
  <c r="K2118" s="1"/>
  <c r="Q2118" s="1"/>
  <c r="J2130"/>
  <c r="K2130" s="1"/>
  <c r="Q2130" s="1"/>
  <c r="J2134"/>
  <c r="K2134" s="1"/>
  <c r="Q2134" s="1"/>
  <c r="J2146"/>
  <c r="K2146" s="1"/>
  <c r="Q2146" s="1"/>
  <c r="J2150"/>
  <c r="K2150" s="1"/>
  <c r="Q2150" s="1"/>
  <c r="J2162"/>
  <c r="K2162" s="1"/>
  <c r="Q2162" s="1"/>
  <c r="J2166"/>
  <c r="K2166" s="1"/>
  <c r="Q2166" s="1"/>
  <c r="J2178"/>
  <c r="K2178" s="1"/>
  <c r="Q2178" s="1"/>
  <c r="J2182"/>
  <c r="K2182" s="1"/>
  <c r="Q2182" s="1"/>
  <c r="J2194"/>
  <c r="K2194" s="1"/>
  <c r="Q2194" s="1"/>
  <c r="J2198"/>
  <c r="K2198" s="1"/>
  <c r="Q2198" s="1"/>
  <c r="J2210"/>
  <c r="K2210" s="1"/>
  <c r="Q2210" s="1"/>
  <c r="J2214"/>
  <c r="K2214" s="1"/>
  <c r="Q2214" s="1"/>
  <c r="J2230"/>
  <c r="K2230" s="1"/>
  <c r="Q2230" s="1"/>
  <c r="J2234"/>
  <c r="K2234" s="1"/>
  <c r="Q2234" s="1"/>
  <c r="J2246"/>
  <c r="K2246" s="1"/>
  <c r="Q2246" s="1"/>
  <c r="J2250"/>
  <c r="K2250" s="1"/>
  <c r="Q2250" s="1"/>
  <c r="J2262"/>
  <c r="K2262" s="1"/>
  <c r="Q2262" s="1"/>
  <c r="J2266"/>
  <c r="K2266" s="1"/>
  <c r="Q2266" s="1"/>
  <c r="J2278"/>
  <c r="K2278" s="1"/>
  <c r="Q2278" s="1"/>
  <c r="J2282"/>
  <c r="K2282" s="1"/>
  <c r="Q2282" s="1"/>
  <c r="J2294"/>
  <c r="K2294" s="1"/>
  <c r="Q2294" s="1"/>
  <c r="J2298"/>
  <c r="K2298" s="1"/>
  <c r="Q2298" s="1"/>
  <c r="J2310"/>
  <c r="K2310" s="1"/>
  <c r="Q2310" s="1"/>
  <c r="J2314"/>
  <c r="K2314" s="1"/>
  <c r="Q2314" s="1"/>
  <c r="J2326"/>
  <c r="K2326" s="1"/>
  <c r="Q2326" s="1"/>
  <c r="J2330"/>
  <c r="K2330" s="1"/>
  <c r="Q2330" s="1"/>
  <c r="J2342"/>
  <c r="K2342" s="1"/>
  <c r="Q2342" s="1"/>
  <c r="J2346"/>
  <c r="K2346" s="1"/>
  <c r="Q2346" s="1"/>
  <c r="J2358"/>
  <c r="K2358" s="1"/>
  <c r="Q2358" s="1"/>
  <c r="J2362"/>
  <c r="K2362" s="1"/>
  <c r="Q2362" s="1"/>
  <c r="J2374"/>
  <c r="K2374" s="1"/>
  <c r="Q2374" s="1"/>
  <c r="J2378"/>
  <c r="K2378" s="1"/>
  <c r="Q2378" s="1"/>
  <c r="J2390"/>
  <c r="K2390" s="1"/>
  <c r="Q2390" s="1"/>
  <c r="J2394"/>
  <c r="K2394" s="1"/>
  <c r="Q2394" s="1"/>
  <c r="J2406"/>
  <c r="K2406" s="1"/>
  <c r="Q2406" s="1"/>
  <c r="J2410"/>
  <c r="K2410" s="1"/>
  <c r="Q2410" s="1"/>
  <c r="J2422"/>
  <c r="K2422" s="1"/>
  <c r="Q2422" s="1"/>
  <c r="J2426"/>
  <c r="K2426" s="1"/>
  <c r="Q2426" s="1"/>
  <c r="J2438"/>
  <c r="K2438" s="1"/>
  <c r="Q2438" s="1"/>
  <c r="J2442"/>
  <c r="K2442" s="1"/>
  <c r="Q2442" s="1"/>
  <c r="J2454"/>
  <c r="K2454" s="1"/>
  <c r="Q2454" s="1"/>
  <c r="J2458"/>
  <c r="K2458" s="1"/>
  <c r="Q2458" s="1"/>
  <c r="J2470"/>
  <c r="K2470" s="1"/>
  <c r="Q2470" s="1"/>
  <c r="J2474"/>
  <c r="K2474" s="1"/>
  <c r="Q2474" s="1"/>
  <c r="J2486"/>
  <c r="K2486" s="1"/>
  <c r="Q2486" s="1"/>
  <c r="J2490"/>
  <c r="K2490" s="1"/>
  <c r="Q2490" s="1"/>
  <c r="J2502"/>
  <c r="K2502" s="1"/>
  <c r="Q2502" s="1"/>
  <c r="J2506"/>
  <c r="K2506" s="1"/>
  <c r="Q2506" s="1"/>
  <c r="J2518"/>
  <c r="K2518" s="1"/>
  <c r="Q2518" s="1"/>
  <c r="J2522"/>
  <c r="K2522" s="1"/>
  <c r="Q2522" s="1"/>
  <c r="J2534"/>
  <c r="K2534" s="1"/>
  <c r="Q2534" s="1"/>
  <c r="J2538"/>
  <c r="K2538" s="1"/>
  <c r="Q2538" s="1"/>
  <c r="J2550"/>
  <c r="K2550" s="1"/>
  <c r="Q2550" s="1"/>
  <c r="J2554"/>
  <c r="K2554" s="1"/>
  <c r="Q2554" s="1"/>
  <c r="J2566"/>
  <c r="K2566" s="1"/>
  <c r="Q2566" s="1"/>
  <c r="J2570"/>
  <c r="K2570" s="1"/>
  <c r="Q2570" s="1"/>
  <c r="J2582"/>
  <c r="K2582" s="1"/>
  <c r="Q2582" s="1"/>
  <c r="J2586"/>
  <c r="K2586" s="1"/>
  <c r="Q2586" s="1"/>
  <c r="J2598"/>
  <c r="K2598" s="1"/>
  <c r="Q2598" s="1"/>
  <c r="J2602"/>
  <c r="K2602" s="1"/>
  <c r="Q2602" s="1"/>
  <c r="J2614"/>
  <c r="K2614" s="1"/>
  <c r="Q2614" s="1"/>
  <c r="J2618"/>
  <c r="K2618" s="1"/>
  <c r="Q2618" s="1"/>
  <c r="J2630"/>
  <c r="K2630" s="1"/>
  <c r="Q2630" s="1"/>
  <c r="J2634"/>
  <c r="K2634" s="1"/>
  <c r="Q2634" s="1"/>
  <c r="J2646"/>
  <c r="K2646" s="1"/>
  <c r="Q2646" s="1"/>
  <c r="J2650"/>
  <c r="K2650" s="1"/>
  <c r="Q2650" s="1"/>
  <c r="J2662"/>
  <c r="K2662" s="1"/>
  <c r="Q2662" s="1"/>
  <c r="J2666"/>
  <c r="K2666" s="1"/>
  <c r="Q2666" s="1"/>
  <c r="J2678"/>
  <c r="K2678" s="1"/>
  <c r="Q2678" s="1"/>
  <c r="J2682"/>
  <c r="K2682" s="1"/>
  <c r="Q2682" s="1"/>
  <c r="J2694"/>
  <c r="K2694" s="1"/>
  <c r="Q2694" s="1"/>
  <c r="J2698"/>
  <c r="K2698" s="1"/>
  <c r="Q2698" s="1"/>
  <c r="J2710"/>
  <c r="K2710" s="1"/>
  <c r="Q2710" s="1"/>
  <c r="J2714"/>
  <c r="K2714" s="1"/>
  <c r="Q2714" s="1"/>
  <c r="J2726"/>
  <c r="K2726" s="1"/>
  <c r="Q2726" s="1"/>
  <c r="J2730"/>
  <c r="K2730" s="1"/>
  <c r="Q2730" s="1"/>
  <c r="J2742"/>
  <c r="K2742" s="1"/>
  <c r="Q2742" s="1"/>
  <c r="J2746"/>
  <c r="K2746" s="1"/>
  <c r="Q2746" s="1"/>
  <c r="J2758"/>
  <c r="K2758" s="1"/>
  <c r="Q2758" s="1"/>
  <c r="J2762"/>
  <c r="K2762" s="1"/>
  <c r="Q2762" s="1"/>
  <c r="J2774"/>
  <c r="K2774" s="1"/>
  <c r="Q2774" s="1"/>
  <c r="J2778"/>
  <c r="K2778" s="1"/>
  <c r="Q2778" s="1"/>
  <c r="J2790"/>
  <c r="K2790" s="1"/>
  <c r="Q2790" s="1"/>
  <c r="J2794"/>
  <c r="K2794" s="1"/>
  <c r="Q2794" s="1"/>
  <c r="J2806"/>
  <c r="K2806" s="1"/>
  <c r="Q2806" s="1"/>
  <c r="J2810"/>
  <c r="K2810" s="1"/>
  <c r="Q2810" s="1"/>
  <c r="J2822"/>
  <c r="K2822" s="1"/>
  <c r="Q2822" s="1"/>
  <c r="J2826"/>
  <c r="K2826" s="1"/>
  <c r="Q2826" s="1"/>
  <c r="J2838"/>
  <c r="K2838" s="1"/>
  <c r="Q2838" s="1"/>
  <c r="J2842"/>
  <c r="K2842" s="1"/>
  <c r="Q2842" s="1"/>
  <c r="J2854"/>
  <c r="K2854" s="1"/>
  <c r="Q2854" s="1"/>
  <c r="J2858"/>
  <c r="K2858" s="1"/>
  <c r="Q2858" s="1"/>
  <c r="J2870"/>
  <c r="K2870" s="1"/>
  <c r="Q2870" s="1"/>
  <c r="J2874"/>
  <c r="K2874" s="1"/>
  <c r="Q2874" s="1"/>
  <c r="J2886"/>
  <c r="K2886" s="1"/>
  <c r="Q2886" s="1"/>
  <c r="J2890"/>
  <c r="K2890" s="1"/>
  <c r="Q2890" s="1"/>
  <c r="J2902"/>
  <c r="K2902" s="1"/>
  <c r="Q2902" s="1"/>
  <c r="J2906"/>
  <c r="K2906" s="1"/>
  <c r="Q2906" s="1"/>
  <c r="J2918"/>
  <c r="K2918" s="1"/>
  <c r="Q2918" s="1"/>
  <c r="J2922"/>
  <c r="K2922" s="1"/>
  <c r="Q2922" s="1"/>
  <c r="J2934"/>
  <c r="K2934" s="1"/>
  <c r="Q2934" s="1"/>
  <c r="J2938"/>
  <c r="K2938" s="1"/>
  <c r="Q2938" s="1"/>
  <c r="J2950"/>
  <c r="K2950" s="1"/>
  <c r="Q2950" s="1"/>
  <c r="J2954"/>
  <c r="K2954" s="1"/>
  <c r="Q2954" s="1"/>
  <c r="J2966"/>
  <c r="K2966" s="1"/>
  <c r="Q2966" s="1"/>
  <c r="J2970"/>
  <c r="K2970" s="1"/>
  <c r="Q2970" s="1"/>
  <c r="J2982"/>
  <c r="K2982" s="1"/>
  <c r="Q2982" s="1"/>
  <c r="J2986"/>
  <c r="K2986" s="1"/>
  <c r="Q2986" s="1"/>
  <c r="J2998"/>
  <c r="K2998" s="1"/>
  <c r="Q2998" s="1"/>
  <c r="J3002"/>
  <c r="K3002" s="1"/>
  <c r="Q3002" s="1"/>
  <c r="J3014"/>
  <c r="K3014" s="1"/>
  <c r="Q3014" s="1"/>
  <c r="J3018"/>
  <c r="K3018" s="1"/>
  <c r="Q3018" s="1"/>
  <c r="J3030"/>
  <c r="K3030" s="1"/>
  <c r="Q3030" s="1"/>
  <c r="J3034"/>
  <c r="K3034" s="1"/>
  <c r="Q3034" s="1"/>
  <c r="J3046"/>
  <c r="K3046" s="1"/>
  <c r="Q3046" s="1"/>
  <c r="J3050"/>
  <c r="K3050" s="1"/>
  <c r="Q3050" s="1"/>
  <c r="J3062"/>
  <c r="K3062" s="1"/>
  <c r="Q3062" s="1"/>
  <c r="J3066"/>
  <c r="K3066" s="1"/>
  <c r="Q3066" s="1"/>
  <c r="J3078"/>
  <c r="K3078" s="1"/>
  <c r="Q3078" s="1"/>
  <c r="J3082"/>
  <c r="K3082" s="1"/>
  <c r="Q3082" s="1"/>
  <c r="J3094"/>
  <c r="K3094" s="1"/>
  <c r="Q3094" s="1"/>
  <c r="J3098"/>
  <c r="K3098" s="1"/>
  <c r="Q3098" s="1"/>
  <c r="J3110"/>
  <c r="K3110" s="1"/>
  <c r="Q3110" s="1"/>
  <c r="J3114"/>
  <c r="K3114" s="1"/>
  <c r="Q3114" s="1"/>
  <c r="J3126"/>
  <c r="K3126" s="1"/>
  <c r="Q3126" s="1"/>
  <c r="J3130"/>
  <c r="K3130" s="1"/>
  <c r="Q3130" s="1"/>
  <c r="J3142"/>
  <c r="K3142" s="1"/>
  <c r="Q3142" s="1"/>
  <c r="J3146"/>
  <c r="K3146" s="1"/>
  <c r="Q3146" s="1"/>
  <c r="J3158"/>
  <c r="K3158" s="1"/>
  <c r="Q3158" s="1"/>
  <c r="J3162"/>
  <c r="K3162" s="1"/>
  <c r="Q3162" s="1"/>
  <c r="J3174"/>
  <c r="K3174" s="1"/>
  <c r="Q3174" s="1"/>
  <c r="J3178"/>
  <c r="K3178" s="1"/>
  <c r="Q3178" s="1"/>
  <c r="J3190"/>
  <c r="K3190" s="1"/>
  <c r="Q3190" s="1"/>
  <c r="J3194"/>
  <c r="K3194" s="1"/>
  <c r="Q3194" s="1"/>
  <c r="J3206"/>
  <c r="K3206" s="1"/>
  <c r="Q3206" s="1"/>
  <c r="J3210"/>
  <c r="K3210" s="1"/>
  <c r="Q3210" s="1"/>
  <c r="J3222"/>
  <c r="K3222" s="1"/>
  <c r="Q3222" s="1"/>
  <c r="J3226"/>
  <c r="K3226" s="1"/>
  <c r="Q3226" s="1"/>
  <c r="J3238"/>
  <c r="K3238" s="1"/>
  <c r="Q3238" s="1"/>
  <c r="J3242"/>
  <c r="K3242" s="1"/>
  <c r="Q3242" s="1"/>
  <c r="J3254"/>
  <c r="K3254" s="1"/>
  <c r="Q3254" s="1"/>
  <c r="J3258"/>
  <c r="K3258" s="1"/>
  <c r="Q3258" s="1"/>
  <c r="J3270"/>
  <c r="K3270" s="1"/>
  <c r="Q3270" s="1"/>
  <c r="J3274"/>
  <c r="K3274" s="1"/>
  <c r="Q3274" s="1"/>
  <c r="J3286"/>
  <c r="K3286" s="1"/>
  <c r="Q3286" s="1"/>
  <c r="J3290"/>
  <c r="K3290" s="1"/>
  <c r="Q3290" s="1"/>
  <c r="J3302"/>
  <c r="K3302" s="1"/>
  <c r="Q3302" s="1"/>
  <c r="J3306"/>
  <c r="K3306" s="1"/>
  <c r="Q3306" s="1"/>
  <c r="J3318"/>
  <c r="K3318" s="1"/>
  <c r="Q3318" s="1"/>
  <c r="J3322"/>
  <c r="K3322" s="1"/>
  <c r="Q3322" s="1"/>
  <c r="J3334"/>
  <c r="K3334" s="1"/>
  <c r="Q3334" s="1"/>
  <c r="J3338"/>
  <c r="K3338" s="1"/>
  <c r="Q3338" s="1"/>
  <c r="J3350"/>
  <c r="K3350" s="1"/>
  <c r="Q3350" s="1"/>
  <c r="J3354"/>
  <c r="K3354" s="1"/>
  <c r="Q3354" s="1"/>
  <c r="J3366"/>
  <c r="K3366" s="1"/>
  <c r="Q3366" s="1"/>
  <c r="J3370"/>
  <c r="K3370" s="1"/>
  <c r="Q3370" s="1"/>
  <c r="J3382"/>
  <c r="K3382" s="1"/>
  <c r="Q3382" s="1"/>
  <c r="J3386"/>
  <c r="K3386" s="1"/>
  <c r="Q3386" s="1"/>
  <c r="J3398"/>
  <c r="K3398" s="1"/>
  <c r="Q3398" s="1"/>
  <c r="J3402"/>
  <c r="K3402" s="1"/>
  <c r="Q3402" s="1"/>
  <c r="J3414"/>
  <c r="K3414" s="1"/>
  <c r="Q3414" s="1"/>
  <c r="J3418"/>
  <c r="K3418" s="1"/>
  <c r="Q3418" s="1"/>
  <c r="J3430"/>
  <c r="K3430" s="1"/>
  <c r="Q3430" s="1"/>
  <c r="J3434"/>
  <c r="K3434" s="1"/>
  <c r="Q3434" s="1"/>
  <c r="J3446"/>
  <c r="K3446" s="1"/>
  <c r="Q3446" s="1"/>
  <c r="J3450"/>
  <c r="K3450" s="1"/>
  <c r="Q3450" s="1"/>
  <c r="J3462"/>
  <c r="K3462" s="1"/>
  <c r="Q3462" s="1"/>
  <c r="J3466"/>
  <c r="K3466" s="1"/>
  <c r="Q3466" s="1"/>
  <c r="J3478"/>
  <c r="K3478" s="1"/>
  <c r="Q3478" s="1"/>
  <c r="J3482"/>
  <c r="K3482" s="1"/>
  <c r="Q3482" s="1"/>
  <c r="J3494"/>
  <c r="K3494" s="1"/>
  <c r="Q3494" s="1"/>
  <c r="J3498"/>
  <c r="K3498" s="1"/>
  <c r="Q3498" s="1"/>
  <c r="J3510"/>
  <c r="K3510" s="1"/>
  <c r="Q3510" s="1"/>
  <c r="J3514"/>
  <c r="K3514" s="1"/>
  <c r="Q3514" s="1"/>
  <c r="J3526"/>
  <c r="K3526" s="1"/>
  <c r="Q3526" s="1"/>
  <c r="J3530"/>
  <c r="K3530" s="1"/>
  <c r="Q3530" s="1"/>
  <c r="J3542"/>
  <c r="K3542" s="1"/>
  <c r="Q3542" s="1"/>
  <c r="J3546"/>
  <c r="K3546" s="1"/>
  <c r="Q3546" s="1"/>
  <c r="J3558"/>
  <c r="K3558" s="1"/>
  <c r="Q3558" s="1"/>
  <c r="J3562"/>
  <c r="K3562" s="1"/>
  <c r="Q3562" s="1"/>
  <c r="J3574"/>
  <c r="K3574" s="1"/>
  <c r="Q3574" s="1"/>
  <c r="J3578"/>
  <c r="K3578" s="1"/>
  <c r="Q3578" s="1"/>
  <c r="J3590"/>
  <c r="K3590" s="1"/>
  <c r="Q3590" s="1"/>
  <c r="J3594"/>
  <c r="K3594" s="1"/>
  <c r="Q3594" s="1"/>
  <c r="J3606"/>
  <c r="K3606" s="1"/>
  <c r="Q3606" s="1"/>
  <c r="J3610"/>
  <c r="K3610" s="1"/>
  <c r="Q3610" s="1"/>
  <c r="J3622"/>
  <c r="K3622" s="1"/>
  <c r="Q3622" s="1"/>
  <c r="J3626"/>
  <c r="K3626" s="1"/>
  <c r="Q3626" s="1"/>
  <c r="J3638"/>
  <c r="K3638" s="1"/>
  <c r="Q3638" s="1"/>
  <c r="J3642"/>
  <c r="K3642" s="1"/>
  <c r="Q3642" s="1"/>
  <c r="J3654"/>
  <c r="K3654" s="1"/>
  <c r="Q3654" s="1"/>
  <c r="J3658"/>
  <c r="K3658" s="1"/>
  <c r="Q3658" s="1"/>
  <c r="J3670"/>
  <c r="K3670" s="1"/>
  <c r="Q3670" s="1"/>
  <c r="J3674"/>
  <c r="K3674" s="1"/>
  <c r="Q3674" s="1"/>
  <c r="J3686"/>
  <c r="K3686" s="1"/>
  <c r="Q3686" s="1"/>
  <c r="J3690"/>
  <c r="K3690" s="1"/>
  <c r="Q3690" s="1"/>
  <c r="J3702"/>
  <c r="K3702" s="1"/>
  <c r="Q3702" s="1"/>
  <c r="J3706"/>
  <c r="K3706" s="1"/>
  <c r="Q3706" s="1"/>
  <c r="J3718"/>
  <c r="K3718" s="1"/>
  <c r="Q3718" s="1"/>
  <c r="J3722"/>
  <c r="K3722" s="1"/>
  <c r="Q3722" s="1"/>
  <c r="J3734"/>
  <c r="K3734" s="1"/>
  <c r="Q3734" s="1"/>
  <c r="J3738"/>
  <c r="K3738" s="1"/>
  <c r="Q3738" s="1"/>
  <c r="J3750"/>
  <c r="K3750" s="1"/>
  <c r="Q3750" s="1"/>
  <c r="J3754"/>
  <c r="K3754" s="1"/>
  <c r="Q3754" s="1"/>
  <c r="J3766"/>
  <c r="K3766" s="1"/>
  <c r="Q3766" s="1"/>
  <c r="J3770"/>
  <c r="K3770" s="1"/>
  <c r="Q3770" s="1"/>
  <c r="J3782"/>
  <c r="K3782" s="1"/>
  <c r="Q3782" s="1"/>
  <c r="J3786"/>
  <c r="K3786" s="1"/>
  <c r="Q3786" s="1"/>
  <c r="J3798"/>
  <c r="K3798" s="1"/>
  <c r="Q3798" s="1"/>
  <c r="J3802"/>
  <c r="K3802" s="1"/>
  <c r="Q3802" s="1"/>
  <c r="J3814"/>
  <c r="K3814" s="1"/>
  <c r="Q3814" s="1"/>
  <c r="J3818"/>
  <c r="K3818" s="1"/>
  <c r="Q3818" s="1"/>
  <c r="J3830"/>
  <c r="K3830" s="1"/>
  <c r="Q3830" s="1"/>
  <c r="J3834"/>
  <c r="K3834" s="1"/>
  <c r="Q3834" s="1"/>
  <c r="J3846"/>
  <c r="K3846" s="1"/>
  <c r="Q3846" s="1"/>
  <c r="J3850"/>
  <c r="K3850" s="1"/>
  <c r="Q3850" s="1"/>
  <c r="J3862"/>
  <c r="K3862" s="1"/>
  <c r="Q3862" s="1"/>
  <c r="J3866"/>
  <c r="K3866" s="1"/>
  <c r="Q3866" s="1"/>
  <c r="J3878"/>
  <c r="K3878" s="1"/>
  <c r="Q3878" s="1"/>
  <c r="J3882"/>
  <c r="K3882" s="1"/>
  <c r="Q3882" s="1"/>
  <c r="J3894"/>
  <c r="K3894" s="1"/>
  <c r="Q3894" s="1"/>
  <c r="J3898"/>
  <c r="K3898" s="1"/>
  <c r="Q3898" s="1"/>
  <c r="J3910"/>
  <c r="K3910" s="1"/>
  <c r="Q3910" s="1"/>
  <c r="J3914"/>
  <c r="K3914" s="1"/>
  <c r="Q3914" s="1"/>
  <c r="J3926"/>
  <c r="K3926" s="1"/>
  <c r="Q3926" s="1"/>
  <c r="J3930"/>
  <c r="K3930" s="1"/>
  <c r="Q3930" s="1"/>
  <c r="J3942"/>
  <c r="K3942" s="1"/>
  <c r="Q3942" s="1"/>
  <c r="J3946"/>
  <c r="K3946" s="1"/>
  <c r="Q3946" s="1"/>
  <c r="J3958"/>
  <c r="K3958" s="1"/>
  <c r="Q3958" s="1"/>
  <c r="J3962"/>
  <c r="K3962" s="1"/>
  <c r="Q3962" s="1"/>
  <c r="J3974"/>
  <c r="K3974" s="1"/>
  <c r="Q3974" s="1"/>
  <c r="J3978"/>
  <c r="K3978" s="1"/>
  <c r="Q3978" s="1"/>
  <c r="J3990"/>
  <c r="K3990" s="1"/>
  <c r="Q3990" s="1"/>
  <c r="J3994"/>
  <c r="K3994" s="1"/>
  <c r="Q3994" s="1"/>
  <c r="J4006"/>
  <c r="K4006" s="1"/>
  <c r="Q4006" s="1"/>
  <c r="J4010"/>
  <c r="K4010" s="1"/>
  <c r="Q4010" s="1"/>
  <c r="J4022"/>
  <c r="K4022" s="1"/>
  <c r="Q4022" s="1"/>
  <c r="J4026"/>
  <c r="K4026" s="1"/>
  <c r="Q4026" s="1"/>
  <c r="J4038"/>
  <c r="K4038" s="1"/>
  <c r="Q4038" s="1"/>
  <c r="J4042"/>
  <c r="K4042" s="1"/>
  <c r="Q4042" s="1"/>
  <c r="J4054"/>
  <c r="K4054" s="1"/>
  <c r="Q4054" s="1"/>
  <c r="J4058"/>
  <c r="K4058" s="1"/>
  <c r="Q4058" s="1"/>
  <c r="J4070"/>
  <c r="K4070" s="1"/>
  <c r="Q4070" s="1"/>
  <c r="J4074"/>
  <c r="K4074" s="1"/>
  <c r="Q4074" s="1"/>
  <c r="J4086"/>
  <c r="K4086" s="1"/>
  <c r="Q4086" s="1"/>
  <c r="J4090"/>
  <c r="K4090" s="1"/>
  <c r="Q4090" s="1"/>
  <c r="J4102"/>
  <c r="K4102" s="1"/>
  <c r="Q4102" s="1"/>
  <c r="J4106"/>
  <c r="K4106" s="1"/>
  <c r="Q4106" s="1"/>
  <c r="J4118"/>
  <c r="K4118" s="1"/>
  <c r="Q4118" s="1"/>
  <c r="J4122"/>
  <c r="K4122" s="1"/>
  <c r="Q4122" s="1"/>
  <c r="J4134"/>
  <c r="K4134" s="1"/>
  <c r="Q4134" s="1"/>
  <c r="J4138"/>
  <c r="K4138" s="1"/>
  <c r="Q4138" s="1"/>
  <c r="J4150"/>
  <c r="K4150" s="1"/>
  <c r="Q4150" s="1"/>
  <c r="J4154"/>
  <c r="K4154" s="1"/>
  <c r="Q4154" s="1"/>
  <c r="J4166"/>
  <c r="K4166" s="1"/>
  <c r="Q4166" s="1"/>
  <c r="J4170"/>
  <c r="K4170" s="1"/>
  <c r="Q4170" s="1"/>
  <c r="J4182"/>
  <c r="K4182" s="1"/>
  <c r="Q4182" s="1"/>
  <c r="J4186"/>
  <c r="K4186" s="1"/>
  <c r="Q4186" s="1"/>
  <c r="J4198"/>
  <c r="K4198" s="1"/>
  <c r="Q4198" s="1"/>
  <c r="J4202"/>
  <c r="K4202" s="1"/>
  <c r="Q4202" s="1"/>
  <c r="J4214"/>
  <c r="K4214" s="1"/>
  <c r="Q4214" s="1"/>
  <c r="J4218"/>
  <c r="K4218" s="1"/>
  <c r="Q4218" s="1"/>
  <c r="J4230"/>
  <c r="K4230" s="1"/>
  <c r="Q4230" s="1"/>
  <c r="J4234"/>
  <c r="K4234" s="1"/>
  <c r="Q4234" s="1"/>
  <c r="J4246"/>
  <c r="K4246" s="1"/>
  <c r="Q4246" s="1"/>
  <c r="J4250"/>
  <c r="K4250" s="1"/>
  <c r="Q4250" s="1"/>
  <c r="J4262"/>
  <c r="K4262" s="1"/>
  <c r="Q4262" s="1"/>
  <c r="J4266"/>
  <c r="K4266" s="1"/>
  <c r="Q4266" s="1"/>
  <c r="J4278"/>
  <c r="K4278" s="1"/>
  <c r="Q4278" s="1"/>
  <c r="J4282"/>
  <c r="K4282" s="1"/>
  <c r="Q4282" s="1"/>
  <c r="J4294"/>
  <c r="K4294" s="1"/>
  <c r="Q4294" s="1"/>
  <c r="J4298"/>
  <c r="K4298" s="1"/>
  <c r="Q4298" s="1"/>
  <c r="J4310"/>
  <c r="K4310" s="1"/>
  <c r="Q4310" s="1"/>
  <c r="J4314"/>
  <c r="K4314" s="1"/>
  <c r="Q4314" s="1"/>
  <c r="J4326"/>
  <c r="K4326" s="1"/>
  <c r="Q4326" s="1"/>
  <c r="J4330"/>
  <c r="K4330" s="1"/>
  <c r="Q4330" s="1"/>
  <c r="J4342"/>
  <c r="K4342" s="1"/>
  <c r="Q4342" s="1"/>
  <c r="J4346"/>
  <c r="K4346" s="1"/>
  <c r="Q4346" s="1"/>
  <c r="J4358"/>
  <c r="K4358" s="1"/>
  <c r="Q4358" s="1"/>
  <c r="J4362"/>
  <c r="K4362" s="1"/>
  <c r="Q4362" s="1"/>
  <c r="J4374"/>
  <c r="K4374" s="1"/>
  <c r="Q4374" s="1"/>
  <c r="J4378"/>
  <c r="K4378" s="1"/>
  <c r="Q4378" s="1"/>
  <c r="J4390"/>
  <c r="K4390" s="1"/>
  <c r="Q4390" s="1"/>
  <c r="J4394"/>
  <c r="K4394" s="1"/>
  <c r="Q4394" s="1"/>
  <c r="J4406"/>
  <c r="K4406" s="1"/>
  <c r="Q4406" s="1"/>
  <c r="J4410"/>
  <c r="K4410" s="1"/>
  <c r="Q4410" s="1"/>
  <c r="J4422"/>
  <c r="K4422" s="1"/>
  <c r="Q4422" s="1"/>
  <c r="J4426"/>
  <c r="K4426" s="1"/>
  <c r="Q4426" s="1"/>
  <c r="J4438"/>
  <c r="K4438" s="1"/>
  <c r="Q4438" s="1"/>
  <c r="J4442"/>
  <c r="K4442" s="1"/>
  <c r="Q4442" s="1"/>
  <c r="J4450"/>
  <c r="K4450" s="1"/>
  <c r="Q4450" s="1"/>
  <c r="J4454"/>
  <c r="K4454" s="1"/>
  <c r="Q4454" s="1"/>
  <c r="J4458"/>
  <c r="K4458" s="1"/>
  <c r="Q4458" s="1"/>
  <c r="J4470"/>
  <c r="K4470" s="1"/>
  <c r="Q4470" s="1"/>
  <c r="J4474"/>
  <c r="K4474" s="1"/>
  <c r="Q4474" s="1"/>
  <c r="J4486"/>
  <c r="K4486" s="1"/>
  <c r="Q4486" s="1"/>
  <c r="J4490"/>
  <c r="K4490" s="1"/>
  <c r="Q4490" s="1"/>
  <c r="J4494"/>
  <c r="K4494" s="1"/>
  <c r="Q4494" s="1"/>
  <c r="J4502"/>
  <c r="K4502" s="1"/>
  <c r="Q4502" s="1"/>
  <c r="J4506"/>
  <c r="K4506" s="1"/>
  <c r="Q4506" s="1"/>
  <c r="J4514"/>
  <c r="K4514" s="1"/>
  <c r="Q4514" s="1"/>
  <c r="J4518"/>
  <c r="K4518" s="1"/>
  <c r="Q4518" s="1"/>
  <c r="J4522"/>
  <c r="K4522" s="1"/>
  <c r="Q4522" s="1"/>
  <c r="J4534"/>
  <c r="K4534" s="1"/>
  <c r="Q4534" s="1"/>
  <c r="J4538"/>
  <c r="K4538" s="1"/>
  <c r="Q4538" s="1"/>
  <c r="J4550"/>
  <c r="K4550" s="1"/>
  <c r="Q4550" s="1"/>
  <c r="J4554"/>
  <c r="K4554" s="1"/>
  <c r="Q4554" s="1"/>
  <c r="J4558"/>
  <c r="K4558" s="1"/>
  <c r="Q4558" s="1"/>
  <c r="J4566"/>
  <c r="K4566" s="1"/>
  <c r="Q4566" s="1"/>
  <c r="J4570"/>
  <c r="K4570" s="1"/>
  <c r="Q4570" s="1"/>
  <c r="J4578"/>
  <c r="K4578" s="1"/>
  <c r="Q4578" s="1"/>
  <c r="J4582"/>
  <c r="K4582" s="1"/>
  <c r="Q4582" s="1"/>
  <c r="J4586"/>
  <c r="K4586" s="1"/>
  <c r="Q4586" s="1"/>
  <c r="J4598"/>
  <c r="K4598" s="1"/>
  <c r="Q4598" s="1"/>
  <c r="J4602"/>
  <c r="K4602" s="1"/>
  <c r="Q4602" s="1"/>
  <c r="J4614"/>
  <c r="K4614" s="1"/>
  <c r="Q4614" s="1"/>
  <c r="J4618"/>
  <c r="K4618" s="1"/>
  <c r="Q4618" s="1"/>
  <c r="J4622"/>
  <c r="K4622" s="1"/>
  <c r="Q4622" s="1"/>
  <c r="J4630"/>
  <c r="K4630" s="1"/>
  <c r="Q4630" s="1"/>
  <c r="J4634"/>
  <c r="K4634" s="1"/>
  <c r="Q4634" s="1"/>
  <c r="J4642"/>
  <c r="K4642" s="1"/>
  <c r="Q4642" s="1"/>
  <c r="J4646"/>
  <c r="K4646" s="1"/>
  <c r="Q4646" s="1"/>
  <c r="J4650"/>
  <c r="K4650" s="1"/>
  <c r="Q4650" s="1"/>
  <c r="J4662"/>
  <c r="K4662" s="1"/>
  <c r="Q4662" s="1"/>
  <c r="J4666"/>
  <c r="K4666" s="1"/>
  <c r="Q4666" s="1"/>
  <c r="J4678"/>
  <c r="K4678" s="1"/>
  <c r="Q4678" s="1"/>
  <c r="J4682"/>
  <c r="K4682" s="1"/>
  <c r="Q4682" s="1"/>
  <c r="J4686"/>
  <c r="K4686" s="1"/>
  <c r="Q4686" s="1"/>
  <c r="J4694"/>
  <c r="K4694" s="1"/>
  <c r="Q4694" s="1"/>
  <c r="J4698"/>
  <c r="K4698" s="1"/>
  <c r="Q4698" s="1"/>
  <c r="J4706"/>
  <c r="K4706" s="1"/>
  <c r="Q4706" s="1"/>
  <c r="J4710"/>
  <c r="K4710" s="1"/>
  <c r="Q4710" s="1"/>
  <c r="J4714"/>
  <c r="K4714" s="1"/>
  <c r="Q4714" s="1"/>
  <c r="J4726"/>
  <c r="K4726" s="1"/>
  <c r="Q4726" s="1"/>
  <c r="J4730"/>
  <c r="K4730" s="1"/>
  <c r="Q4730" s="1"/>
  <c r="J4742"/>
  <c r="K4742" s="1"/>
  <c r="Q4742" s="1"/>
  <c r="J4746"/>
  <c r="K4746" s="1"/>
  <c r="Q4746" s="1"/>
  <c r="J4750"/>
  <c r="K4750" s="1"/>
  <c r="Q4750" s="1"/>
  <c r="J4758"/>
  <c r="K4758" s="1"/>
  <c r="Q4758" s="1"/>
  <c r="J4762"/>
  <c r="K4762" s="1"/>
  <c r="Q4762" s="1"/>
  <c r="J4770"/>
  <c r="K4770" s="1"/>
  <c r="Q4770" s="1"/>
  <c r="J4774"/>
  <c r="K4774" s="1"/>
  <c r="Q4774" s="1"/>
  <c r="J4778"/>
  <c r="K4778" s="1"/>
  <c r="Q4778" s="1"/>
  <c r="J4790"/>
  <c r="K4790" s="1"/>
  <c r="Q4790" s="1"/>
  <c r="J4794"/>
  <c r="K4794" s="1"/>
  <c r="Q4794" s="1"/>
  <c r="J4806"/>
  <c r="K4806" s="1"/>
  <c r="Q4806" s="1"/>
  <c r="J4810"/>
  <c r="K4810" s="1"/>
  <c r="Q4810" s="1"/>
  <c r="J4814"/>
  <c r="K4814" s="1"/>
  <c r="Q4814" s="1"/>
  <c r="J4822"/>
  <c r="K4822" s="1"/>
  <c r="Q4822" s="1"/>
  <c r="J4826"/>
  <c r="K4826" s="1"/>
  <c r="Q4826" s="1"/>
  <c r="J4834"/>
  <c r="K4834" s="1"/>
  <c r="Q4834" s="1"/>
  <c r="J4838"/>
  <c r="K4838" s="1"/>
  <c r="Q4838" s="1"/>
  <c r="J4842"/>
  <c r="K4842" s="1"/>
  <c r="Q4842" s="1"/>
  <c r="J4854"/>
  <c r="K4854" s="1"/>
  <c r="Q4854" s="1"/>
  <c r="J4858"/>
  <c r="K4858" s="1"/>
  <c r="Q4858" s="1"/>
  <c r="J4870"/>
  <c r="K4870" s="1"/>
  <c r="Q4870" s="1"/>
  <c r="J4874"/>
  <c r="K4874" s="1"/>
  <c r="Q4874" s="1"/>
  <c r="J4878"/>
  <c r="K4878" s="1"/>
  <c r="Q4878" s="1"/>
  <c r="J4886"/>
  <c r="K4886" s="1"/>
  <c r="Q4886" s="1"/>
  <c r="J4890"/>
  <c r="K4890" s="1"/>
  <c r="Q4890" s="1"/>
  <c r="J4898"/>
  <c r="K4898" s="1"/>
  <c r="Q4898" s="1"/>
  <c r="J4902"/>
  <c r="K4902" s="1"/>
  <c r="Q4902" s="1"/>
  <c r="J4906"/>
  <c r="K4906" s="1"/>
  <c r="Q4906" s="1"/>
  <c r="J4918"/>
  <c r="K4918" s="1"/>
  <c r="Q4918" s="1"/>
  <c r="J4922"/>
  <c r="K4922" s="1"/>
  <c r="Q4922" s="1"/>
  <c r="J4934"/>
  <c r="K4934" s="1"/>
  <c r="Q4934" s="1"/>
  <c r="J4938"/>
  <c r="K4938" s="1"/>
  <c r="Q4938" s="1"/>
  <c r="J4942"/>
  <c r="K4942" s="1"/>
  <c r="Q4942" s="1"/>
  <c r="J4950"/>
  <c r="K4950" s="1"/>
  <c r="Q4950" s="1"/>
  <c r="J4954"/>
  <c r="K4954" s="1"/>
  <c r="Q4954" s="1"/>
  <c r="J4962"/>
  <c r="K4962" s="1"/>
  <c r="Q4962" s="1"/>
  <c r="J4966"/>
  <c r="K4966" s="1"/>
  <c r="Q4966" s="1"/>
  <c r="J4970"/>
  <c r="K4970" s="1"/>
  <c r="Q4970" s="1"/>
  <c r="J4982"/>
  <c r="K4982" s="1"/>
  <c r="Q4982" s="1"/>
  <c r="J4986"/>
  <c r="K4986" s="1"/>
  <c r="Q4986" s="1"/>
  <c r="J4998"/>
  <c r="K4998" s="1"/>
  <c r="Q4998" s="1"/>
  <c r="J5002"/>
  <c r="K5002" s="1"/>
  <c r="Q5002" s="1"/>
  <c r="J5006"/>
  <c r="K5006" s="1"/>
  <c r="Q5006" s="1"/>
  <c r="J5014"/>
  <c r="K5014" s="1"/>
  <c r="Q5014" s="1"/>
  <c r="J5018"/>
  <c r="K5018" s="1"/>
  <c r="Q5018" s="1"/>
  <c r="J5026"/>
  <c r="K5026" s="1"/>
  <c r="Q5026" s="1"/>
  <c r="J5030"/>
  <c r="K5030" s="1"/>
  <c r="Q5030" s="1"/>
  <c r="J5034"/>
  <c r="K5034" s="1"/>
  <c r="Q5034" s="1"/>
  <c r="J5046"/>
  <c r="K5046" s="1"/>
  <c r="Q5046" s="1"/>
  <c r="J5050"/>
  <c r="K5050" s="1"/>
  <c r="Q5050" s="1"/>
  <c r="J5062"/>
  <c r="K5062" s="1"/>
  <c r="Q5062" s="1"/>
  <c r="J5066"/>
  <c r="K5066" s="1"/>
  <c r="Q5066" s="1"/>
  <c r="J5070"/>
  <c r="K5070" s="1"/>
  <c r="Q5070" s="1"/>
  <c r="J5078"/>
  <c r="K5078" s="1"/>
  <c r="Q5078" s="1"/>
  <c r="J5082"/>
  <c r="K5082" s="1"/>
  <c r="Q5082" s="1"/>
  <c r="J5090"/>
  <c r="K5090" s="1"/>
  <c r="Q5090" s="1"/>
  <c r="J5094"/>
  <c r="K5094" s="1"/>
  <c r="Q5094" s="1"/>
  <c r="J5098"/>
  <c r="K5098" s="1"/>
  <c r="Q5098" s="1"/>
  <c r="J5110"/>
  <c r="K5110" s="1"/>
  <c r="Q5110" s="1"/>
  <c r="J5114"/>
  <c r="K5114" s="1"/>
  <c r="Q5114" s="1"/>
  <c r="J5126"/>
  <c r="K5126" s="1"/>
  <c r="Q5126" s="1"/>
  <c r="J5130"/>
  <c r="K5130" s="1"/>
  <c r="Q5130" s="1"/>
  <c r="J5134"/>
  <c r="K5134" s="1"/>
  <c r="Q5134" s="1"/>
  <c r="J5142"/>
  <c r="K5142" s="1"/>
  <c r="Q5142" s="1"/>
  <c r="J5146"/>
  <c r="K5146" s="1"/>
  <c r="Q5146" s="1"/>
  <c r="J5154"/>
  <c r="K5154" s="1"/>
  <c r="Q5154" s="1"/>
  <c r="J5158"/>
  <c r="K5158" s="1"/>
  <c r="Q5158" s="1"/>
  <c r="J5162"/>
  <c r="K5162" s="1"/>
  <c r="Q5162" s="1"/>
  <c r="J5174"/>
  <c r="K5174" s="1"/>
  <c r="Q5174" s="1"/>
  <c r="J5178"/>
  <c r="K5178" s="1"/>
  <c r="Q5178" s="1"/>
  <c r="J5190"/>
  <c r="K5190" s="1"/>
  <c r="Q5190" s="1"/>
  <c r="J5194"/>
  <c r="K5194" s="1"/>
  <c r="Q5194" s="1"/>
  <c r="J5198"/>
  <c r="K5198" s="1"/>
  <c r="Q5198" s="1"/>
  <c r="J5206"/>
  <c r="K5206" s="1"/>
  <c r="Q5206" s="1"/>
  <c r="J5210"/>
  <c r="K5210" s="1"/>
  <c r="Q5210" s="1"/>
  <c r="J5218"/>
  <c r="K5218" s="1"/>
  <c r="Q5218" s="1"/>
  <c r="J5222"/>
  <c r="K5222" s="1"/>
  <c r="Q5222" s="1"/>
  <c r="J5226"/>
  <c r="K5226" s="1"/>
  <c r="Q5226" s="1"/>
  <c r="R5234"/>
  <c r="J5234"/>
  <c r="K5234" s="1"/>
  <c r="Q5234" s="1"/>
  <c r="J5238"/>
  <c r="K5238" s="1"/>
  <c r="Q5238" s="1"/>
  <c r="J5242"/>
  <c r="K5242" s="1"/>
  <c r="Q5242" s="1"/>
  <c r="J5254"/>
  <c r="K5254" s="1"/>
  <c r="Q5254" s="1"/>
  <c r="J5258"/>
  <c r="K5258" s="1"/>
  <c r="Q5258" s="1"/>
  <c r="J5262"/>
  <c r="K5262" s="1"/>
  <c r="Q5262" s="1"/>
  <c r="J5270"/>
  <c r="K5270" s="1"/>
  <c r="Q5270" s="1"/>
  <c r="J5274"/>
  <c r="K5274" s="1"/>
  <c r="Q5274" s="1"/>
  <c r="J5282"/>
  <c r="K5282" s="1"/>
  <c r="Q5282" s="1"/>
  <c r="J5286"/>
  <c r="K5286" s="1"/>
  <c r="Q5286" s="1"/>
  <c r="J5290"/>
  <c r="K5290" s="1"/>
  <c r="Q5290" s="1"/>
  <c r="J5302"/>
  <c r="K5302" s="1"/>
  <c r="Q5302" s="1"/>
  <c r="J5306"/>
  <c r="K5306" s="1"/>
  <c r="Q5306" s="1"/>
  <c r="J5318"/>
  <c r="K5318" s="1"/>
  <c r="Q5318" s="1"/>
  <c r="J5322"/>
  <c r="K5322" s="1"/>
  <c r="Q5322" s="1"/>
  <c r="J5326"/>
  <c r="K5326" s="1"/>
  <c r="Q5326" s="1"/>
  <c r="R5330"/>
  <c r="J5330"/>
  <c r="K5330" s="1"/>
  <c r="Q5330" s="1"/>
  <c r="J5334"/>
  <c r="K5334" s="1"/>
  <c r="Q5334" s="1"/>
  <c r="J5338"/>
  <c r="K5338" s="1"/>
  <c r="Q5338" s="1"/>
  <c r="J5346"/>
  <c r="K5346" s="1"/>
  <c r="Q5346" s="1"/>
  <c r="J5350"/>
  <c r="K5350" s="1"/>
  <c r="Q5350" s="1"/>
  <c r="J5354"/>
  <c r="K5354" s="1"/>
  <c r="Q5354" s="1"/>
  <c r="J5366"/>
  <c r="K5366" s="1"/>
  <c r="Q5366" s="1"/>
  <c r="J5370"/>
  <c r="K5370" s="1"/>
  <c r="Q5370" s="1"/>
  <c r="J5382"/>
  <c r="K5382" s="1"/>
  <c r="Q5382" s="1"/>
  <c r="J5386"/>
  <c r="K5386" s="1"/>
  <c r="Q5386" s="1"/>
  <c r="J5390"/>
  <c r="K5390" s="1"/>
  <c r="Q5390" s="1"/>
  <c r="J5398"/>
  <c r="K5398" s="1"/>
  <c r="Q5398" s="1"/>
  <c r="J5402"/>
  <c r="K5402" s="1"/>
  <c r="Q5402" s="1"/>
  <c r="J5410"/>
  <c r="K5410" s="1"/>
  <c r="Q5410" s="1"/>
  <c r="J5414"/>
  <c r="K5414" s="1"/>
  <c r="Q5414" s="1"/>
  <c r="J5418"/>
  <c r="K5418" s="1"/>
  <c r="Q5418" s="1"/>
  <c r="J5430"/>
  <c r="K5430" s="1"/>
  <c r="Q5430" s="1"/>
  <c r="J5434"/>
  <c r="K5434" s="1"/>
  <c r="Q5434" s="1"/>
  <c r="J5446"/>
  <c r="K5446" s="1"/>
  <c r="Q5446" s="1"/>
  <c r="J5450"/>
  <c r="K5450" s="1"/>
  <c r="Q5450" s="1"/>
  <c r="J5454"/>
  <c r="K5454" s="1"/>
  <c r="Q5454" s="1"/>
  <c r="J5462"/>
  <c r="K5462" s="1"/>
  <c r="Q5462" s="1"/>
  <c r="J5466"/>
  <c r="K5466" s="1"/>
  <c r="Q5466" s="1"/>
  <c r="J5474"/>
  <c r="K5474" s="1"/>
  <c r="Q5474" s="1"/>
  <c r="J5478"/>
  <c r="K5478" s="1"/>
  <c r="Q5478" s="1"/>
  <c r="J5482"/>
  <c r="K5482" s="1"/>
  <c r="Q5482" s="1"/>
  <c r="J5494"/>
  <c r="K5494" s="1"/>
  <c r="Q5494" s="1"/>
  <c r="J5498"/>
  <c r="K5498" s="1"/>
  <c r="Q5498" s="1"/>
  <c r="J5510"/>
  <c r="K5510" s="1"/>
  <c r="Q5510" s="1"/>
  <c r="J5514"/>
  <c r="K5514" s="1"/>
  <c r="Q5514" s="1"/>
  <c r="J5518"/>
  <c r="K5518" s="1"/>
  <c r="Q5518" s="1"/>
  <c r="J5526"/>
  <c r="K5526" s="1"/>
  <c r="Q5526" s="1"/>
  <c r="J5530"/>
  <c r="K5530" s="1"/>
  <c r="Q5530" s="1"/>
  <c r="J5538"/>
  <c r="K5538" s="1"/>
  <c r="Q5538" s="1"/>
  <c r="J5542"/>
  <c r="K5542" s="1"/>
  <c r="Q5542" s="1"/>
  <c r="J5546"/>
  <c r="K5546" s="1"/>
  <c r="Q5546" s="1"/>
  <c r="J5558"/>
  <c r="K5558" s="1"/>
  <c r="Q5558" s="1"/>
  <c r="J5562"/>
  <c r="K5562" s="1"/>
  <c r="Q5562" s="1"/>
  <c r="R5570"/>
  <c r="J5570"/>
  <c r="K5570" s="1"/>
  <c r="Q5570" s="1"/>
  <c r="J5574"/>
  <c r="K5574" s="1"/>
  <c r="Q5574" s="1"/>
  <c r="J5578"/>
  <c r="K5578" s="1"/>
  <c r="Q5578" s="1"/>
  <c r="J5582"/>
  <c r="K5582" s="1"/>
  <c r="Q5582" s="1"/>
  <c r="J5590"/>
  <c r="K5590" s="1"/>
  <c r="Q5590" s="1"/>
  <c r="J5594"/>
  <c r="K5594" s="1"/>
  <c r="Q5594" s="1"/>
  <c r="J5602"/>
  <c r="K5602" s="1"/>
  <c r="Q5602" s="1"/>
  <c r="J5606"/>
  <c r="K5606" s="1"/>
  <c r="Q5606" s="1"/>
  <c r="J5610"/>
  <c r="K5610" s="1"/>
  <c r="Q5610" s="1"/>
  <c r="J5622"/>
  <c r="K5622" s="1"/>
  <c r="Q5622" s="1"/>
  <c r="J5626"/>
  <c r="K5626" s="1"/>
  <c r="Q5626" s="1"/>
  <c r="J5638"/>
  <c r="K5638" s="1"/>
  <c r="Q5638" s="1"/>
  <c r="J5642"/>
  <c r="K5642" s="1"/>
  <c r="Q5642" s="1"/>
  <c r="J5646"/>
  <c r="K5646" s="1"/>
  <c r="Q5646" s="1"/>
  <c r="J5654"/>
  <c r="K5654" s="1"/>
  <c r="Q5654" s="1"/>
  <c r="J5658"/>
  <c r="K5658" s="1"/>
  <c r="Q5658" s="1"/>
  <c r="J5666"/>
  <c r="K5666" s="1"/>
  <c r="Q5666" s="1"/>
  <c r="J5670"/>
  <c r="K5670" s="1"/>
  <c r="Q5670" s="1"/>
  <c r="J5674"/>
  <c r="K5674" s="1"/>
  <c r="Q5674" s="1"/>
  <c r="R5682"/>
  <c r="J5682"/>
  <c r="K5682" s="1"/>
  <c r="Q5682" s="1"/>
  <c r="J5686"/>
  <c r="K5686" s="1"/>
  <c r="Q5686" s="1"/>
  <c r="J5690"/>
  <c r="K5690" s="1"/>
  <c r="Q5690" s="1"/>
  <c r="J5702"/>
  <c r="K5702" s="1"/>
  <c r="Q5702" s="1"/>
  <c r="J5706"/>
  <c r="K5706" s="1"/>
  <c r="Q5706" s="1"/>
  <c r="J5710"/>
  <c r="K5710" s="1"/>
  <c r="Q5710" s="1"/>
  <c r="J5718"/>
  <c r="K5718" s="1"/>
  <c r="Q5718" s="1"/>
  <c r="J5722"/>
  <c r="K5722" s="1"/>
  <c r="Q5722" s="1"/>
  <c r="J5730"/>
  <c r="K5730" s="1"/>
  <c r="Q5730" s="1"/>
  <c r="J5734"/>
  <c r="K5734" s="1"/>
  <c r="Q5734" s="1"/>
  <c r="J5738"/>
  <c r="K5738" s="1"/>
  <c r="Q5738" s="1"/>
  <c r="J5750"/>
  <c r="K5750" s="1"/>
  <c r="Q5750" s="1"/>
  <c r="J5754"/>
  <c r="K5754" s="1"/>
  <c r="Q5754" s="1"/>
  <c r="J5766"/>
  <c r="K5766" s="1"/>
  <c r="Q5766" s="1"/>
  <c r="J5770"/>
  <c r="K5770" s="1"/>
  <c r="Q5770" s="1"/>
  <c r="J5774"/>
  <c r="K5774" s="1"/>
  <c r="Q5774" s="1"/>
  <c r="J5782"/>
  <c r="K5782" s="1"/>
  <c r="Q5782" s="1"/>
  <c r="J5786"/>
  <c r="K5786" s="1"/>
  <c r="Q5786" s="1"/>
  <c r="R5794"/>
  <c r="J5794"/>
  <c r="J5798"/>
  <c r="K5798" s="1"/>
  <c r="Q5798" s="1"/>
  <c r="J5802"/>
  <c r="K5802" s="1"/>
  <c r="Q5802" s="1"/>
  <c r="J5814"/>
  <c r="K5814" s="1"/>
  <c r="Q5814" s="1"/>
  <c r="J5818"/>
  <c r="K5818" s="1"/>
  <c r="Q5818" s="1"/>
  <c r="J5830"/>
  <c r="K5830" s="1"/>
  <c r="Q5830" s="1"/>
  <c r="J5834"/>
  <c r="K5834" s="1"/>
  <c r="Q5834" s="1"/>
  <c r="J5838"/>
  <c r="K5838" s="1"/>
  <c r="Q5838" s="1"/>
  <c r="J5846"/>
  <c r="K5846" s="1"/>
  <c r="Q5846" s="1"/>
  <c r="J5850"/>
  <c r="K5850" s="1"/>
  <c r="Q5850" s="1"/>
  <c r="J5858"/>
  <c r="K5858" s="1"/>
  <c r="Q5858" s="1"/>
  <c r="J5862"/>
  <c r="K5862" s="1"/>
  <c r="Q5862" s="1"/>
  <c r="J5866"/>
  <c r="K5866" s="1"/>
  <c r="Q5866" s="1"/>
  <c r="J5878"/>
  <c r="K5878" s="1"/>
  <c r="Q5878" s="1"/>
  <c r="J5882"/>
  <c r="K5882" s="1"/>
  <c r="Q5882" s="1"/>
  <c r="J5894"/>
  <c r="K5894" s="1"/>
  <c r="Q5894" s="1"/>
  <c r="J5898"/>
  <c r="K5898" s="1"/>
  <c r="Q5898" s="1"/>
  <c r="J5910"/>
  <c r="K5910" s="1"/>
  <c r="Q5910" s="1"/>
  <c r="J5914"/>
  <c r="K5914" s="1"/>
  <c r="Q5914" s="1"/>
  <c r="J5922"/>
  <c r="K5922" s="1"/>
  <c r="Q5922" s="1"/>
  <c r="J5926"/>
  <c r="K5926" s="1"/>
  <c r="Q5926" s="1"/>
  <c r="J5942"/>
  <c r="K5942" s="1"/>
  <c r="Q5942" s="1"/>
  <c r="J5958"/>
  <c r="K5958" s="1"/>
  <c r="Q5958" s="1"/>
  <c r="J5990"/>
  <c r="K5990" s="1"/>
  <c r="Q5990" s="1"/>
  <c r="J6006"/>
  <c r="K6006" s="1"/>
  <c r="Q6006" s="1"/>
  <c r="J6022"/>
  <c r="K6022" s="1"/>
  <c r="Q6022" s="1"/>
  <c r="J6030"/>
  <c r="K6030" s="1"/>
  <c r="Q6030" s="1"/>
  <c r="J6038"/>
  <c r="K6038" s="1"/>
  <c r="Q6038" s="1"/>
  <c r="J6042"/>
  <c r="K6042" s="1"/>
  <c r="Q6042" s="1"/>
  <c r="J6050"/>
  <c r="K6050" s="1"/>
  <c r="Q6050" s="1"/>
  <c r="J6058"/>
  <c r="K6058" s="1"/>
  <c r="Q6058" s="1"/>
  <c r="J6074"/>
  <c r="K6074" s="1"/>
  <c r="Q6074" s="1"/>
  <c r="R6090"/>
  <c r="J6090"/>
  <c r="K6090" s="1"/>
  <c r="Q6090" s="1"/>
  <c r="J6122"/>
  <c r="K6122" s="1"/>
  <c r="Q6122" s="1"/>
  <c r="J6138"/>
  <c r="K6138" s="1"/>
  <c r="Q6138" s="1"/>
  <c r="J6154"/>
  <c r="K6154" s="1"/>
  <c r="Q6154" s="1"/>
  <c r="J6182"/>
  <c r="K6182" s="1"/>
  <c r="Q6182" s="1"/>
  <c r="J6186"/>
  <c r="K6186" s="1"/>
  <c r="Q6186" s="1"/>
  <c r="R6194"/>
  <c r="J6194"/>
  <c r="J6202"/>
  <c r="K6202" s="1"/>
  <c r="Q6202" s="1"/>
  <c r="J6218"/>
  <c r="K6218" s="1"/>
  <c r="Q6218" s="1"/>
  <c r="J6222"/>
  <c r="K6222" s="1"/>
  <c r="Q6222" s="1"/>
  <c r="J6230"/>
  <c r="K6230" s="1"/>
  <c r="Q6230" s="1"/>
  <c r="J6234"/>
  <c r="K6234" s="1"/>
  <c r="Q6234" s="1"/>
  <c r="R6242"/>
  <c r="J6242"/>
  <c r="J6250"/>
  <c r="K6250" s="1"/>
  <c r="Q6250" s="1"/>
  <c r="J6266"/>
  <c r="K6266" s="1"/>
  <c r="Q6266" s="1"/>
  <c r="J6282"/>
  <c r="K6282" s="1"/>
  <c r="Q6282" s="1"/>
  <c r="J6286"/>
  <c r="K6286" s="1"/>
  <c r="Q6286" s="1"/>
  <c r="J6294"/>
  <c r="K6294" s="1"/>
  <c r="Q6294" s="1"/>
  <c r="J6298"/>
  <c r="K6298" s="1"/>
  <c r="Q6298" s="1"/>
  <c r="J6306"/>
  <c r="K6306" s="1"/>
  <c r="Q6306" s="1"/>
  <c r="R6314"/>
  <c r="J6314"/>
  <c r="J4"/>
  <c r="K4" s="1"/>
  <c r="Q4" s="1"/>
  <c r="J8"/>
  <c r="K8" s="1"/>
  <c r="Q8" s="1"/>
  <c r="J12"/>
  <c r="K12" s="1"/>
  <c r="Q12" s="1"/>
  <c r="J16"/>
  <c r="K16" s="1"/>
  <c r="Q16" s="1"/>
  <c r="J20"/>
  <c r="K20" s="1"/>
  <c r="Q20" s="1"/>
  <c r="J39"/>
  <c r="K39" s="1"/>
  <c r="Q39" s="1"/>
  <c r="J44"/>
  <c r="K44" s="1"/>
  <c r="Q44" s="1"/>
  <c r="J50"/>
  <c r="K50" s="1"/>
  <c r="Q50" s="1"/>
  <c r="J55"/>
  <c r="K55" s="1"/>
  <c r="Q55" s="1"/>
  <c r="J61"/>
  <c r="K61" s="1"/>
  <c r="Q61" s="1"/>
  <c r="J69"/>
  <c r="K69" s="1"/>
  <c r="Q69" s="1"/>
  <c r="J86"/>
  <c r="K86" s="1"/>
  <c r="Q86" s="1"/>
  <c r="J93"/>
  <c r="K93" s="1"/>
  <c r="Q93" s="1"/>
  <c r="J97"/>
  <c r="K97" s="1"/>
  <c r="Q97" s="1"/>
  <c r="J102"/>
  <c r="K102" s="1"/>
  <c r="Q102" s="1"/>
  <c r="J107"/>
  <c r="K107" s="1"/>
  <c r="Q107" s="1"/>
  <c r="J112"/>
  <c r="K112" s="1"/>
  <c r="Q112" s="1"/>
  <c r="J121"/>
  <c r="K121" s="1"/>
  <c r="Q121" s="1"/>
  <c r="J126"/>
  <c r="K126" s="1"/>
  <c r="Q126" s="1"/>
  <c r="J130"/>
  <c r="K130" s="1"/>
  <c r="Q130" s="1"/>
  <c r="J136"/>
  <c r="K136" s="1"/>
  <c r="Q136" s="1"/>
  <c r="J140"/>
  <c r="K140" s="1"/>
  <c r="Q140" s="1"/>
  <c r="J144"/>
  <c r="K144" s="1"/>
  <c r="Q144" s="1"/>
  <c r="J149"/>
  <c r="K149" s="1"/>
  <c r="Q149" s="1"/>
  <c r="J153"/>
  <c r="K153" s="1"/>
  <c r="Q153" s="1"/>
  <c r="J162"/>
  <c r="K162" s="1"/>
  <c r="Q162" s="1"/>
  <c r="J166"/>
  <c r="K166" s="1"/>
  <c r="Q166" s="1"/>
  <c r="J171"/>
  <c r="K171" s="1"/>
  <c r="Q171" s="1"/>
  <c r="J176"/>
  <c r="K176" s="1"/>
  <c r="Q176" s="1"/>
  <c r="J181"/>
  <c r="K181" s="1"/>
  <c r="Q181" s="1"/>
  <c r="J185"/>
  <c r="K185" s="1"/>
  <c r="Q185" s="1"/>
  <c r="J200"/>
  <c r="K200" s="1"/>
  <c r="Q200" s="1"/>
  <c r="J205"/>
  <c r="K205" s="1"/>
  <c r="Q205" s="1"/>
  <c r="J210"/>
  <c r="K210" s="1"/>
  <c r="Q210" s="1"/>
  <c r="J215"/>
  <c r="K215" s="1"/>
  <c r="Q215" s="1"/>
  <c r="J221"/>
  <c r="K221" s="1"/>
  <c r="Q221" s="1"/>
  <c r="J226"/>
  <c r="K226" s="1"/>
  <c r="Q226" s="1"/>
  <c r="J242"/>
  <c r="K242" s="1"/>
  <c r="Q242" s="1"/>
  <c r="J248"/>
  <c r="K248" s="1"/>
  <c r="Q248" s="1"/>
  <c r="J252"/>
  <c r="K252" s="1"/>
  <c r="Q252" s="1"/>
  <c r="J258"/>
  <c r="K258" s="1"/>
  <c r="Q258" s="1"/>
  <c r="J264"/>
  <c r="K264" s="1"/>
  <c r="Q264" s="1"/>
  <c r="J270"/>
  <c r="K270" s="1"/>
  <c r="Q270" s="1"/>
  <c r="J287"/>
  <c r="K287" s="1"/>
  <c r="Q287" s="1"/>
  <c r="J292"/>
  <c r="K292" s="1"/>
  <c r="Q292" s="1"/>
  <c r="J297"/>
  <c r="K297" s="1"/>
  <c r="Q297" s="1"/>
  <c r="J302"/>
  <c r="K302" s="1"/>
  <c r="Q302" s="1"/>
  <c r="J307"/>
  <c r="K307" s="1"/>
  <c r="Q307" s="1"/>
  <c r="J312"/>
  <c r="K312" s="1"/>
  <c r="Q312" s="1"/>
  <c r="J324"/>
  <c r="K324" s="1"/>
  <c r="Q324" s="1"/>
  <c r="J328"/>
  <c r="K328" s="1"/>
  <c r="Q328" s="1"/>
  <c r="J332"/>
  <c r="K332" s="1"/>
  <c r="Q332" s="1"/>
  <c r="J336"/>
  <c r="K336" s="1"/>
  <c r="Q336" s="1"/>
  <c r="J340"/>
  <c r="K340" s="1"/>
  <c r="Q340" s="1"/>
  <c r="J344"/>
  <c r="K344" s="1"/>
  <c r="Q344" s="1"/>
  <c r="J356"/>
  <c r="K356" s="1"/>
  <c r="Q356" s="1"/>
  <c r="J360"/>
  <c r="K360" s="1"/>
  <c r="Q360" s="1"/>
  <c r="J364"/>
  <c r="K364" s="1"/>
  <c r="Q364" s="1"/>
  <c r="J368"/>
  <c r="K368" s="1"/>
  <c r="Q368" s="1"/>
  <c r="J372"/>
  <c r="K372" s="1"/>
  <c r="Q372" s="1"/>
  <c r="J376"/>
  <c r="K376" s="1"/>
  <c r="Q376" s="1"/>
  <c r="J388"/>
  <c r="K388" s="1"/>
  <c r="Q388" s="1"/>
  <c r="J393"/>
  <c r="K393" s="1"/>
  <c r="Q393" s="1"/>
  <c r="J397"/>
  <c r="K397" s="1"/>
  <c r="Q397" s="1"/>
  <c r="J401"/>
  <c r="K401" s="1"/>
  <c r="Q401" s="1"/>
  <c r="J406"/>
  <c r="K406" s="1"/>
  <c r="Q406" s="1"/>
  <c r="J410"/>
  <c r="K410" s="1"/>
  <c r="Q410" s="1"/>
  <c r="J423"/>
  <c r="K423" s="1"/>
  <c r="Q423" s="1"/>
  <c r="J428"/>
  <c r="K428" s="1"/>
  <c r="Q428" s="1"/>
  <c r="J432"/>
  <c r="K432" s="1"/>
  <c r="Q432" s="1"/>
  <c r="J437"/>
  <c r="K437" s="1"/>
  <c r="Q437" s="1"/>
  <c r="J441"/>
  <c r="K441" s="1"/>
  <c r="Q441" s="1"/>
  <c r="J445"/>
  <c r="K445" s="1"/>
  <c r="Q445" s="1"/>
  <c r="J458"/>
  <c r="K458" s="1"/>
  <c r="Q458" s="1"/>
  <c r="J463"/>
  <c r="K463" s="1"/>
  <c r="Q463" s="1"/>
  <c r="J467"/>
  <c r="K467" s="1"/>
  <c r="Q467" s="1"/>
  <c r="J472"/>
  <c r="K472" s="1"/>
  <c r="Q472" s="1"/>
  <c r="J476"/>
  <c r="K476" s="1"/>
  <c r="Q476" s="1"/>
  <c r="J480"/>
  <c r="K480" s="1"/>
  <c r="Q480" s="1"/>
  <c r="J492"/>
  <c r="K492" s="1"/>
  <c r="Q492" s="1"/>
  <c r="J496"/>
  <c r="K496" s="1"/>
  <c r="Q496" s="1"/>
  <c r="J500"/>
  <c r="K500" s="1"/>
  <c r="Q500" s="1"/>
  <c r="J506"/>
  <c r="K506" s="1"/>
  <c r="Q506" s="1"/>
  <c r="J510"/>
  <c r="K510" s="1"/>
  <c r="Q510" s="1"/>
  <c r="J516"/>
  <c r="K516" s="1"/>
  <c r="Q516" s="1"/>
  <c r="J528"/>
  <c r="K528" s="1"/>
  <c r="Q528" s="1"/>
  <c r="J532"/>
  <c r="K532" s="1"/>
  <c r="Q532" s="1"/>
  <c r="J536"/>
  <c r="K536" s="1"/>
  <c r="Q536" s="1"/>
  <c r="J540"/>
  <c r="K540" s="1"/>
  <c r="Q540" s="1"/>
  <c r="J544"/>
  <c r="K544" s="1"/>
  <c r="Q544" s="1"/>
  <c r="J548"/>
  <c r="K548" s="1"/>
  <c r="Q548" s="1"/>
  <c r="J560"/>
  <c r="K560" s="1"/>
  <c r="Q560" s="1"/>
  <c r="J564"/>
  <c r="K564" s="1"/>
  <c r="Q564" s="1"/>
  <c r="J568"/>
  <c r="K568" s="1"/>
  <c r="Q568" s="1"/>
  <c r="J572"/>
  <c r="K572" s="1"/>
  <c r="Q572" s="1"/>
  <c r="J577"/>
  <c r="K577" s="1"/>
  <c r="Q577" s="1"/>
  <c r="J582"/>
  <c r="K582" s="1"/>
  <c r="Q582" s="1"/>
  <c r="J596"/>
  <c r="K596" s="1"/>
  <c r="Q596" s="1"/>
  <c r="J600"/>
  <c r="K600" s="1"/>
  <c r="Q600" s="1"/>
  <c r="J605"/>
  <c r="K605" s="1"/>
  <c r="Q605" s="1"/>
  <c r="J609"/>
  <c r="K609" s="1"/>
  <c r="Q609" s="1"/>
  <c r="J614"/>
  <c r="K614" s="1"/>
  <c r="Q614" s="1"/>
  <c r="J619"/>
  <c r="K619" s="1"/>
  <c r="Q619" s="1"/>
  <c r="J632"/>
  <c r="K632" s="1"/>
  <c r="J637"/>
  <c r="K637" s="1"/>
  <c r="Q637" s="1"/>
  <c r="J641"/>
  <c r="K641" s="1"/>
  <c r="Q641" s="1"/>
  <c r="J645"/>
  <c r="K645" s="1"/>
  <c r="Q645" s="1"/>
  <c r="J654"/>
  <c r="K654" s="1"/>
  <c r="Q654" s="1"/>
  <c r="J659"/>
  <c r="K659" s="1"/>
  <c r="J663"/>
  <c r="K663" s="1"/>
  <c r="Q663" s="1"/>
  <c r="J672"/>
  <c r="K672" s="1"/>
  <c r="Q672" s="1"/>
  <c r="J676"/>
  <c r="K676" s="1"/>
  <c r="Q676" s="1"/>
  <c r="J680"/>
  <c r="K680" s="1"/>
  <c r="J685"/>
  <c r="K685" s="1"/>
  <c r="Q685" s="1"/>
  <c r="J693"/>
  <c r="K693" s="1"/>
  <c r="Q693" s="1"/>
  <c r="J698"/>
  <c r="K698" s="1"/>
  <c r="Q698" s="1"/>
  <c r="J702"/>
  <c r="K702" s="1"/>
  <c r="Q702" s="1"/>
  <c r="J712"/>
  <c r="K712" s="1"/>
  <c r="Q712" s="1"/>
  <c r="J716"/>
  <c r="K716" s="1"/>
  <c r="Q716" s="1"/>
  <c r="J720"/>
  <c r="K720" s="1"/>
  <c r="Q720" s="1"/>
  <c r="J729"/>
  <c r="K729" s="1"/>
  <c r="Q729" s="1"/>
  <c r="J733"/>
  <c r="K733" s="1"/>
  <c r="Q733" s="1"/>
  <c r="J738"/>
  <c r="K738" s="1"/>
  <c r="Q738" s="1"/>
  <c r="J746"/>
  <c r="K746" s="1"/>
  <c r="Q746" s="1"/>
  <c r="J750"/>
  <c r="K750" s="1"/>
  <c r="Q750" s="1"/>
  <c r="J754"/>
  <c r="K754" s="1"/>
  <c r="Q754" s="1"/>
  <c r="J762"/>
  <c r="K762" s="1"/>
  <c r="Q762" s="1"/>
  <c r="J766"/>
  <c r="K766" s="1"/>
  <c r="Q766" s="1"/>
  <c r="J770"/>
  <c r="K770" s="1"/>
  <c r="Q770" s="1"/>
  <c r="J778"/>
  <c r="K778" s="1"/>
  <c r="J782"/>
  <c r="K782" s="1"/>
  <c r="Q782" s="1"/>
  <c r="J790"/>
  <c r="K790" s="1"/>
  <c r="Q790" s="1"/>
  <c r="J794"/>
  <c r="K794" s="1"/>
  <c r="Q794" s="1"/>
  <c r="J798"/>
  <c r="K798" s="1"/>
  <c r="Q798" s="1"/>
  <c r="J806"/>
  <c r="K806" s="1"/>
  <c r="Q806" s="1"/>
  <c r="J810"/>
  <c r="K810" s="1"/>
  <c r="Q810" s="1"/>
  <c r="J814"/>
  <c r="K814" s="1"/>
  <c r="Q814" s="1"/>
  <c r="J818"/>
  <c r="K818" s="1"/>
  <c r="Q818" s="1"/>
  <c r="J826"/>
  <c r="K826" s="1"/>
  <c r="Q826" s="1"/>
  <c r="J830"/>
  <c r="K830" s="1"/>
  <c r="Q830" s="1"/>
  <c r="J834"/>
  <c r="K834" s="1"/>
  <c r="Q834" s="1"/>
  <c r="J842"/>
  <c r="K842" s="1"/>
  <c r="Q842" s="1"/>
  <c r="J846"/>
  <c r="K846" s="1"/>
  <c r="Q846" s="1"/>
  <c r="J855"/>
  <c r="K855" s="1"/>
  <c r="Q855" s="1"/>
  <c r="J860"/>
  <c r="K860" s="1"/>
  <c r="Q860" s="1"/>
  <c r="J864"/>
  <c r="K864" s="1"/>
  <c r="Q864" s="1"/>
  <c r="J869"/>
  <c r="K869" s="1"/>
  <c r="Q869" s="1"/>
  <c r="J879"/>
  <c r="K879" s="1"/>
  <c r="Q879" s="1"/>
  <c r="J883"/>
  <c r="K883" s="1"/>
  <c r="Q883" s="1"/>
  <c r="J891"/>
  <c r="K891" s="1"/>
  <c r="Q891" s="1"/>
  <c r="J897"/>
  <c r="K897" s="1"/>
  <c r="Q897" s="1"/>
  <c r="J903"/>
  <c r="K903" s="1"/>
  <c r="Q903" s="1"/>
  <c r="J908"/>
  <c r="K908" s="1"/>
  <c r="Q908" s="1"/>
  <c r="J917"/>
  <c r="K917" s="1"/>
  <c r="Q917" s="1"/>
  <c r="J923"/>
  <c r="K923" s="1"/>
  <c r="Q923" s="1"/>
  <c r="J934"/>
  <c r="K934" s="1"/>
  <c r="Q934" s="1"/>
  <c r="J938"/>
  <c r="K938" s="1"/>
  <c r="Q938" s="1"/>
  <c r="J943"/>
  <c r="K943" s="1"/>
  <c r="Q943" s="1"/>
  <c r="J948"/>
  <c r="K948" s="1"/>
  <c r="Q948" s="1"/>
  <c r="J952"/>
  <c r="K952" s="1"/>
  <c r="Q952" s="1"/>
  <c r="J961"/>
  <c r="K961" s="1"/>
  <c r="Q961" s="1"/>
  <c r="J970"/>
  <c r="K970" s="1"/>
  <c r="Q970" s="1"/>
  <c r="J975"/>
  <c r="K975" s="1"/>
  <c r="Q975" s="1"/>
  <c r="J979"/>
  <c r="K979" s="1"/>
  <c r="Q979" s="1"/>
  <c r="J984"/>
  <c r="K984" s="1"/>
  <c r="Q984" s="1"/>
  <c r="J992"/>
  <c r="K992" s="1"/>
  <c r="Q992" s="1"/>
  <c r="J997"/>
  <c r="K997" s="1"/>
  <c r="Q997" s="1"/>
  <c r="J1001"/>
  <c r="K1001" s="1"/>
  <c r="Q1001" s="1"/>
  <c r="J1006"/>
  <c r="K1006" s="1"/>
  <c r="Q1006" s="1"/>
  <c r="J1010"/>
  <c r="K1010" s="1"/>
  <c r="Q1010" s="1"/>
  <c r="J1014"/>
  <c r="K1014" s="1"/>
  <c r="J1018"/>
  <c r="K1018" s="1"/>
  <c r="J1026"/>
  <c r="K1026" s="1"/>
  <c r="J1034"/>
  <c r="K1034" s="1"/>
  <c r="J1038"/>
  <c r="K1038" s="1"/>
  <c r="J1042"/>
  <c r="K1042" s="1"/>
  <c r="J1046"/>
  <c r="K1046" s="1"/>
  <c r="J1050"/>
  <c r="K1050" s="1"/>
  <c r="J1054"/>
  <c r="K1054" s="1"/>
  <c r="J1062"/>
  <c r="K1062" s="1"/>
  <c r="J1070"/>
  <c r="K1070" s="1"/>
  <c r="J1075"/>
  <c r="K1075" s="1"/>
  <c r="J1080"/>
  <c r="K1080" s="1"/>
  <c r="J1084"/>
  <c r="K1084" s="1"/>
  <c r="J1092"/>
  <c r="K1092" s="1"/>
  <c r="J1096"/>
  <c r="K1096" s="1"/>
  <c r="J1104"/>
  <c r="K1104" s="1"/>
  <c r="J1108"/>
  <c r="K1108" s="1"/>
  <c r="J1112"/>
  <c r="K1112" s="1"/>
  <c r="J1116"/>
  <c r="K1116" s="1"/>
  <c r="J1124"/>
  <c r="K1124" s="1"/>
  <c r="J1128"/>
  <c r="K1128" s="1"/>
  <c r="J1136"/>
  <c r="K1136" s="1"/>
  <c r="J1140"/>
  <c r="K1140" s="1"/>
  <c r="J1144"/>
  <c r="K1144" s="1"/>
  <c r="J1148"/>
  <c r="K1148" s="1"/>
  <c r="J1152"/>
  <c r="K1152" s="1"/>
  <c r="J1164"/>
  <c r="K1164" s="1"/>
  <c r="J1168"/>
  <c r="K1168" s="1"/>
  <c r="J1172"/>
  <c r="K1172" s="1"/>
  <c r="J1176"/>
  <c r="K1176" s="1"/>
  <c r="J1180"/>
  <c r="K1180" s="1"/>
  <c r="J1184"/>
  <c r="K1184" s="1"/>
  <c r="J1196"/>
  <c r="K1196" s="1"/>
  <c r="Q1196" s="1"/>
  <c r="J1200"/>
  <c r="K1200" s="1"/>
  <c r="Q1200" s="1"/>
  <c r="J1204"/>
  <c r="K1204" s="1"/>
  <c r="Q1204" s="1"/>
  <c r="J1208"/>
  <c r="K1208" s="1"/>
  <c r="Q1208" s="1"/>
  <c r="J1212"/>
  <c r="K1212" s="1"/>
  <c r="J1216"/>
  <c r="K1216" s="1"/>
  <c r="Q1216" s="1"/>
  <c r="J1228"/>
  <c r="K1228" s="1"/>
  <c r="Q1228" s="1"/>
  <c r="J1232"/>
  <c r="K1232" s="1"/>
  <c r="Q1232" s="1"/>
  <c r="J1236"/>
  <c r="K1236" s="1"/>
  <c r="Q1236" s="1"/>
  <c r="J1240"/>
  <c r="K1240" s="1"/>
  <c r="Q1240" s="1"/>
  <c r="J1244"/>
  <c r="K1244" s="1"/>
  <c r="Q1244" s="1"/>
  <c r="J1248"/>
  <c r="K1248" s="1"/>
  <c r="Q1248" s="1"/>
  <c r="J1260"/>
  <c r="K1260" s="1"/>
  <c r="Q1260" s="1"/>
  <c r="J1264"/>
  <c r="K1264" s="1"/>
  <c r="Q1264" s="1"/>
  <c r="J1268"/>
  <c r="K1268" s="1"/>
  <c r="Q1268" s="1"/>
  <c r="J1272"/>
  <c r="K1272" s="1"/>
  <c r="Q1272" s="1"/>
  <c r="J1276"/>
  <c r="K1276" s="1"/>
  <c r="Q1276" s="1"/>
  <c r="J1280"/>
  <c r="K1280" s="1"/>
  <c r="Q1280" s="1"/>
  <c r="J1292"/>
  <c r="K1292" s="1"/>
  <c r="Q1292" s="1"/>
  <c r="J2488"/>
  <c r="K2488" s="1"/>
  <c r="Q2488" s="1"/>
  <c r="J2552"/>
  <c r="K2552" s="1"/>
  <c r="Q2552" s="1"/>
  <c r="J2616"/>
  <c r="K2616" s="1"/>
  <c r="Q2616" s="1"/>
  <c r="J2744"/>
  <c r="K2744" s="1"/>
  <c r="Q2744" s="1"/>
  <c r="J2808"/>
  <c r="K2808" s="1"/>
  <c r="Q2808" s="1"/>
  <c r="J2872"/>
  <c r="K2872" s="1"/>
  <c r="Q2872" s="1"/>
  <c r="J2936"/>
  <c r="K2936" s="1"/>
  <c r="Q2936" s="1"/>
  <c r="J3000"/>
  <c r="K3000" s="1"/>
  <c r="Q3000" s="1"/>
  <c r="J3064"/>
  <c r="K3064" s="1"/>
  <c r="Q3064" s="1"/>
  <c r="J3192"/>
  <c r="K3192" s="1"/>
  <c r="Q3192" s="1"/>
  <c r="J3256"/>
  <c r="K3256" s="1"/>
  <c r="Q3256" s="1"/>
  <c r="J3320"/>
  <c r="K3320" s="1"/>
  <c r="Q3320" s="1"/>
  <c r="J3384"/>
  <c r="K3384" s="1"/>
  <c r="Q3384" s="1"/>
  <c r="J3432"/>
  <c r="K3432" s="1"/>
  <c r="Q3432" s="1"/>
  <c r="J3448"/>
  <c r="K3448" s="1"/>
  <c r="Q3448" s="1"/>
  <c r="J3576"/>
  <c r="K3576" s="1"/>
  <c r="Q3576" s="1"/>
  <c r="J3596"/>
  <c r="K3596" s="1"/>
  <c r="Q3596" s="1"/>
  <c r="J3640"/>
  <c r="K3640" s="1"/>
  <c r="Q3640" s="1"/>
  <c r="J3704"/>
  <c r="K3704" s="1"/>
  <c r="Q3704" s="1"/>
  <c r="J3768"/>
  <c r="K3768" s="1"/>
  <c r="Q3768" s="1"/>
  <c r="J3832"/>
  <c r="K3832" s="1"/>
  <c r="Q3832" s="1"/>
  <c r="J3896"/>
  <c r="K3896" s="1"/>
  <c r="Q3896" s="1"/>
  <c r="J3960"/>
  <c r="K3960" s="1"/>
  <c r="Q3960" s="1"/>
  <c r="J3980"/>
  <c r="K3980" s="1"/>
  <c r="Q3980" s="1"/>
  <c r="J4036"/>
  <c r="K4036" s="1"/>
  <c r="Q4036" s="1"/>
  <c r="J4044"/>
  <c r="K4044" s="1"/>
  <c r="Q4044" s="1"/>
  <c r="J4108"/>
  <c r="K4108" s="1"/>
  <c r="Q4108" s="1"/>
  <c r="J4172"/>
  <c r="K4172" s="1"/>
  <c r="Q4172" s="1"/>
  <c r="J4236"/>
  <c r="K4236" s="1"/>
  <c r="Q4236" s="1"/>
  <c r="J4300"/>
  <c r="K4300" s="1"/>
  <c r="Q4300" s="1"/>
  <c r="J4364"/>
  <c r="K4364" s="1"/>
  <c r="Q4364" s="1"/>
  <c r="J4428"/>
  <c r="K4428" s="1"/>
  <c r="Q4428" s="1"/>
  <c r="J4472"/>
  <c r="K4472" s="1"/>
  <c r="Q4472" s="1"/>
  <c r="J4488"/>
  <c r="K4488" s="1"/>
  <c r="Q4488" s="1"/>
  <c r="J4556"/>
  <c r="K4556" s="1"/>
  <c r="Q4556" s="1"/>
  <c r="J4620"/>
  <c r="K4620" s="1"/>
  <c r="Q4620" s="1"/>
  <c r="J4640"/>
  <c r="K4640" s="1"/>
  <c r="Q4640" s="1"/>
  <c r="J4748"/>
  <c r="K4748" s="1"/>
  <c r="Q4748" s="1"/>
  <c r="J4812"/>
  <c r="K4812" s="1"/>
  <c r="Q4812" s="1"/>
  <c r="J4856"/>
  <c r="K4856" s="1"/>
  <c r="Q4856" s="1"/>
  <c r="J4876"/>
  <c r="K4876" s="1"/>
  <c r="Q4876" s="1"/>
  <c r="J4940"/>
  <c r="K4940" s="1"/>
  <c r="Q4940" s="1"/>
  <c r="J5004"/>
  <c r="K5004" s="1"/>
  <c r="Q5004" s="1"/>
  <c r="J5068"/>
  <c r="K5068" s="1"/>
  <c r="Q5068" s="1"/>
  <c r="J5128"/>
  <c r="K5128" s="1"/>
  <c r="Q5128" s="1"/>
  <c r="J5196"/>
  <c r="K5196" s="1"/>
  <c r="Q5196" s="1"/>
  <c r="J5244"/>
  <c r="K5244" s="1"/>
  <c r="Q5244" s="1"/>
  <c r="J5260"/>
  <c r="K5260" s="1"/>
  <c r="Q5260" s="1"/>
  <c r="J5272"/>
  <c r="K5272" s="1"/>
  <c r="Q5272" s="1"/>
  <c r="J5324"/>
  <c r="K5324" s="1"/>
  <c r="Q5324" s="1"/>
  <c r="J5348"/>
  <c r="K5348" s="1"/>
  <c r="Q5348" s="1"/>
  <c r="J5388"/>
  <c r="K5388" s="1"/>
  <c r="Q5388" s="1"/>
  <c r="J5452"/>
  <c r="K5452" s="1"/>
  <c r="Q5452" s="1"/>
  <c r="J5492"/>
  <c r="K5492" s="1"/>
  <c r="Q5492" s="1"/>
  <c r="J5516"/>
  <c r="K5516" s="1"/>
  <c r="Q5516" s="1"/>
  <c r="J5544"/>
  <c r="K5544" s="1"/>
  <c r="Q5544" s="1"/>
  <c r="J5556"/>
  <c r="K5556" s="1"/>
  <c r="Q5556" s="1"/>
  <c r="J5580"/>
  <c r="K5580" s="1"/>
  <c r="Q5580" s="1"/>
  <c r="J5596"/>
  <c r="K5596" s="1"/>
  <c r="Q5596" s="1"/>
  <c r="J5620"/>
  <c r="K5620" s="1"/>
  <c r="Q5620" s="1"/>
  <c r="J5640"/>
  <c r="K5640" s="1"/>
  <c r="Q5640" s="1"/>
  <c r="J5644"/>
  <c r="K5644" s="1"/>
  <c r="Q5644" s="1"/>
  <c r="J5676"/>
  <c r="K5676" s="1"/>
  <c r="Q5676" s="1"/>
  <c r="J5704"/>
  <c r="K5704" s="1"/>
  <c r="Q5704" s="1"/>
  <c r="J5716"/>
  <c r="K5716" s="1"/>
  <c r="Q5716" s="1"/>
  <c r="J5728"/>
  <c r="K5728" s="1"/>
  <c r="Q5728" s="1"/>
  <c r="J5772"/>
  <c r="K5772" s="1"/>
  <c r="Q5772" s="1"/>
  <c r="J5784"/>
  <c r="K5784" s="1"/>
  <c r="Q5784" s="1"/>
  <c r="J5812"/>
  <c r="K5812" s="1"/>
  <c r="Q5812" s="1"/>
  <c r="J5836"/>
  <c r="K5836" s="1"/>
  <c r="Q5836" s="1"/>
  <c r="J5884"/>
  <c r="K5884" s="1"/>
  <c r="Q5884" s="1"/>
  <c r="J5900"/>
  <c r="K5900" s="1"/>
  <c r="Q5900" s="1"/>
  <c r="J5908"/>
  <c r="K5908" s="1"/>
  <c r="Q5908" s="1"/>
  <c r="J5948"/>
  <c r="K5948" s="1"/>
  <c r="Q5948" s="1"/>
  <c r="J5964"/>
  <c r="K5964" s="1"/>
  <c r="Q5964" s="1"/>
  <c r="J5980"/>
  <c r="K5980" s="1"/>
  <c r="Q5980" s="1"/>
  <c r="J5996"/>
  <c r="K5996" s="1"/>
  <c r="Q5996" s="1"/>
  <c r="J6012"/>
  <c r="K6012" s="1"/>
  <c r="Q6012" s="1"/>
  <c r="J6028"/>
  <c r="K6028" s="1"/>
  <c r="Q6028" s="1"/>
  <c r="J6040"/>
  <c r="K6040" s="1"/>
  <c r="Q6040" s="1"/>
  <c r="J6044"/>
  <c r="K6044" s="1"/>
  <c r="Q6044" s="1"/>
  <c r="J6060"/>
  <c r="K6060" s="1"/>
  <c r="Q6060" s="1"/>
  <c r="J6076"/>
  <c r="K6076" s="1"/>
  <c r="Q6076" s="1"/>
  <c r="J6088"/>
  <c r="K6088" s="1"/>
  <c r="Q6088" s="1"/>
  <c r="J6092"/>
  <c r="K6092" s="1"/>
  <c r="Q6092" s="1"/>
  <c r="J6100"/>
  <c r="K6100" s="1"/>
  <c r="Q6100" s="1"/>
  <c r="J6104"/>
  <c r="K6104" s="1"/>
  <c r="Q6104" s="1"/>
  <c r="J6108"/>
  <c r="K6108" s="1"/>
  <c r="Q6108" s="1"/>
  <c r="J6120"/>
  <c r="K6120" s="1"/>
  <c r="Q6120" s="1"/>
  <c r="J6124"/>
  <c r="K6124" s="1"/>
  <c r="Q6124" s="1"/>
  <c r="J6156"/>
  <c r="K6156" s="1"/>
  <c r="Q6156" s="1"/>
  <c r="J6164"/>
  <c r="K6164" s="1"/>
  <c r="Q6164" s="1"/>
  <c r="J6180"/>
  <c r="K6180" s="1"/>
  <c r="Q6180" s="1"/>
  <c r="J6188"/>
  <c r="K6188" s="1"/>
  <c r="Q6188" s="1"/>
  <c r="J6196"/>
  <c r="K6196" s="1"/>
  <c r="Q6196" s="1"/>
  <c r="J6200"/>
  <c r="K6200" s="1"/>
  <c r="Q6200" s="1"/>
  <c r="J6204"/>
  <c r="K6204" s="1"/>
  <c r="Q6204" s="1"/>
  <c r="J6212"/>
  <c r="K6212" s="1"/>
  <c r="Q6212" s="1"/>
  <c r="J6220"/>
  <c r="K6220" s="1"/>
  <c r="Q6220" s="1"/>
  <c r="J6232"/>
  <c r="K6232" s="1"/>
  <c r="Q6232" s="1"/>
  <c r="J6236"/>
  <c r="K6236" s="1"/>
  <c r="Q6236" s="1"/>
  <c r="J6244"/>
  <c r="K6244" s="1"/>
  <c r="Q6244" s="1"/>
  <c r="J6252"/>
  <c r="K6252" s="1"/>
  <c r="Q6252" s="1"/>
  <c r="J6264"/>
  <c r="K6264" s="1"/>
  <c r="Q6264" s="1"/>
  <c r="J6268"/>
  <c r="K6268" s="1"/>
  <c r="Q6268" s="1"/>
  <c r="J6276"/>
  <c r="K6276" s="1"/>
  <c r="Q6276" s="1"/>
  <c r="J6292"/>
  <c r="K6292" s="1"/>
  <c r="Q6292" s="1"/>
  <c r="J6296"/>
  <c r="K6296" s="1"/>
  <c r="Q6296" s="1"/>
  <c r="J6300"/>
  <c r="K6300" s="1"/>
  <c r="Q6300" s="1"/>
  <c r="J6308"/>
  <c r="K6308" s="1"/>
  <c r="Q6308" s="1"/>
  <c r="J6316"/>
  <c r="K6316" s="1"/>
  <c r="Q6316" s="1"/>
  <c r="J1813"/>
  <c r="K1813" s="1"/>
  <c r="Q1813" s="1"/>
  <c r="J1821"/>
  <c r="K1821" s="1"/>
  <c r="Q1821" s="1"/>
  <c r="J1842"/>
  <c r="K1842" s="1"/>
  <c r="Q1842" s="1"/>
  <c r="J1858"/>
  <c r="K1858" s="1"/>
  <c r="Q1858" s="1"/>
  <c r="J1874"/>
  <c r="K1874" s="1"/>
  <c r="Q1874" s="1"/>
  <c r="J1878"/>
  <c r="K1878" s="1"/>
  <c r="Q1878" s="1"/>
  <c r="J1890"/>
  <c r="K1890" s="1"/>
  <c r="Q1890" s="1"/>
  <c r="J1909"/>
  <c r="K1909" s="1"/>
  <c r="Q1909" s="1"/>
  <c r="J1930"/>
  <c r="K1930" s="1"/>
  <c r="Q1930" s="1"/>
  <c r="J1940"/>
  <c r="K1940" s="1"/>
  <c r="Q1940" s="1"/>
  <c r="J1948"/>
  <c r="K1948" s="1"/>
  <c r="Q1948" s="1"/>
  <c r="J1958"/>
  <c r="K1958" s="1"/>
  <c r="Q1958" s="1"/>
  <c r="J1966"/>
  <c r="K1966" s="1"/>
  <c r="Q1966" s="1"/>
  <c r="J1971"/>
  <c r="K1971" s="1"/>
  <c r="Q1971" s="1"/>
  <c r="J1985"/>
  <c r="K1985" s="1"/>
  <c r="Q1985" s="1"/>
  <c r="J2001"/>
  <c r="K2001" s="1"/>
  <c r="Q2001" s="1"/>
  <c r="J2035"/>
  <c r="K2035" s="1"/>
  <c r="Q2035" s="1"/>
  <c r="J2043"/>
  <c r="K2043" s="1"/>
  <c r="Q2043" s="1"/>
  <c r="J2051"/>
  <c r="K2051" s="1"/>
  <c r="Q2051" s="1"/>
  <c r="J2059"/>
  <c r="K2059" s="1"/>
  <c r="Q2059" s="1"/>
  <c r="J2067"/>
  <c r="K2067" s="1"/>
  <c r="Q2067" s="1"/>
  <c r="J2075"/>
  <c r="K2075" s="1"/>
  <c r="Q2075" s="1"/>
  <c r="J2083"/>
  <c r="K2083" s="1"/>
  <c r="Q2083" s="1"/>
  <c r="J2087"/>
  <c r="K2087" s="1"/>
  <c r="Q2087" s="1"/>
  <c r="J2099"/>
  <c r="K2099" s="1"/>
  <c r="Q2099" s="1"/>
  <c r="J2115"/>
  <c r="K2115" s="1"/>
  <c r="Q2115" s="1"/>
  <c r="J2123"/>
  <c r="K2123" s="1"/>
  <c r="Q2123" s="1"/>
  <c r="J2131"/>
  <c r="K2131" s="1"/>
  <c r="Q2131" s="1"/>
  <c r="J2139"/>
  <c r="K2139" s="1"/>
  <c r="Q2139" s="1"/>
  <c r="J2147"/>
  <c r="K2147" s="1"/>
  <c r="Q2147" s="1"/>
  <c r="J2163"/>
  <c r="K2163" s="1"/>
  <c r="Q2163" s="1"/>
  <c r="J2179"/>
  <c r="K2179" s="1"/>
  <c r="Q2179" s="1"/>
  <c r="J2195"/>
  <c r="K2195" s="1"/>
  <c r="Q2195" s="1"/>
  <c r="J2211"/>
  <c r="K2211" s="1"/>
  <c r="Q2211" s="1"/>
  <c r="J2215"/>
  <c r="K2215" s="1"/>
  <c r="Q2215" s="1"/>
  <c r="J2221"/>
  <c r="K2221" s="1"/>
  <c r="Q2221" s="1"/>
  <c r="J2239"/>
  <c r="K2239" s="1"/>
  <c r="Q2239" s="1"/>
  <c r="J2251"/>
  <c r="K2251" s="1"/>
  <c r="Q2251" s="1"/>
  <c r="J2267"/>
  <c r="K2267" s="1"/>
  <c r="Q2267" s="1"/>
  <c r="J2271"/>
  <c r="K2271" s="1"/>
  <c r="Q2271" s="1"/>
  <c r="J2279"/>
  <c r="K2279" s="1"/>
  <c r="Q2279" s="1"/>
  <c r="J2283"/>
  <c r="K2283" s="1"/>
  <c r="Q2283" s="1"/>
  <c r="J2299"/>
  <c r="K2299" s="1"/>
  <c r="Q2299" s="1"/>
  <c r="J2303"/>
  <c r="K2303" s="1"/>
  <c r="Q2303" s="1"/>
  <c r="J2311"/>
  <c r="K2311" s="1"/>
  <c r="Q2311" s="1"/>
  <c r="J2319"/>
  <c r="K2319" s="1"/>
  <c r="Q2319" s="1"/>
  <c r="J2327"/>
  <c r="K2327" s="1"/>
  <c r="Q2327" s="1"/>
  <c r="J2331"/>
  <c r="K2331" s="1"/>
  <c r="Q2331" s="1"/>
  <c r="J2347"/>
  <c r="K2347" s="1"/>
  <c r="Q2347" s="1"/>
  <c r="J2351"/>
  <c r="K2351" s="1"/>
  <c r="Q2351" s="1"/>
  <c r="J2363"/>
  <c r="K2363" s="1"/>
  <c r="Q2363" s="1"/>
  <c r="J2371"/>
  <c r="K2371" s="1"/>
  <c r="Q2371" s="1"/>
  <c r="J2383"/>
  <c r="K2383" s="1"/>
  <c r="Q2383" s="1"/>
  <c r="J2395"/>
  <c r="K2395" s="1"/>
  <c r="Q2395" s="1"/>
  <c r="J2403"/>
  <c r="K2403" s="1"/>
  <c r="Q2403" s="1"/>
  <c r="J2415"/>
  <c r="K2415" s="1"/>
  <c r="Q2415" s="1"/>
  <c r="J2427"/>
  <c r="K2427" s="1"/>
  <c r="Q2427" s="1"/>
  <c r="J2431"/>
  <c r="K2431" s="1"/>
  <c r="Q2431" s="1"/>
  <c r="J2443"/>
  <c r="K2443" s="1"/>
  <c r="Q2443" s="1"/>
  <c r="J2459"/>
  <c r="K2459" s="1"/>
  <c r="Q2459" s="1"/>
  <c r="J2463"/>
  <c r="K2463" s="1"/>
  <c r="Q2463" s="1"/>
  <c r="J2471"/>
  <c r="K2471" s="1"/>
  <c r="Q2471" s="1"/>
  <c r="J2483"/>
  <c r="K2483" s="1"/>
  <c r="Q2483" s="1"/>
  <c r="J2499"/>
  <c r="K2499" s="1"/>
  <c r="Q2499" s="1"/>
  <c r="J2503"/>
  <c r="K2503" s="1"/>
  <c r="Q2503" s="1"/>
  <c r="J2531"/>
  <c r="K2531" s="1"/>
  <c r="Q2531" s="1"/>
  <c r="J2535"/>
  <c r="K2535" s="1"/>
  <c r="Q2535" s="1"/>
  <c r="J2539"/>
  <c r="K2539" s="1"/>
  <c r="Q2539" s="1"/>
  <c r="J2547"/>
  <c r="K2547" s="1"/>
  <c r="Q2547" s="1"/>
  <c r="J2563"/>
  <c r="K2563" s="1"/>
  <c r="Q2563" s="1"/>
  <c r="J2567"/>
  <c r="K2567" s="1"/>
  <c r="Q2567" s="1"/>
  <c r="J2575"/>
  <c r="K2575" s="1"/>
  <c r="Q2575" s="1"/>
  <c r="J2595"/>
  <c r="K2595" s="1"/>
  <c r="Q2595" s="1"/>
  <c r="J2599"/>
  <c r="K2599" s="1"/>
  <c r="Q2599" s="1"/>
  <c r="J2611"/>
  <c r="K2611" s="1"/>
  <c r="Q2611" s="1"/>
  <c r="J2627"/>
  <c r="K2627" s="1"/>
  <c r="Q2627" s="1"/>
  <c r="J2631"/>
  <c r="K2631" s="1"/>
  <c r="Q2631" s="1"/>
  <c r="J2635"/>
  <c r="K2635" s="1"/>
  <c r="Q2635" s="1"/>
  <c r="J2647"/>
  <c r="K2647" s="1"/>
  <c r="Q2647" s="1"/>
  <c r="J2659"/>
  <c r="K2659" s="1"/>
  <c r="Q2659" s="1"/>
  <c r="J2663"/>
  <c r="K2663" s="1"/>
  <c r="Q2663" s="1"/>
  <c r="J2679"/>
  <c r="K2679" s="1"/>
  <c r="Q2679" s="1"/>
  <c r="J2691"/>
  <c r="K2691" s="1"/>
  <c r="Q2691" s="1"/>
  <c r="J2695"/>
  <c r="K2695" s="1"/>
  <c r="Q2695" s="1"/>
  <c r="J2699"/>
  <c r="K2699" s="1"/>
  <c r="Q2699" s="1"/>
  <c r="J2719"/>
  <c r="K2719" s="1"/>
  <c r="Q2719" s="1"/>
  <c r="J2731"/>
  <c r="K2731" s="1"/>
  <c r="Q2731" s="1"/>
  <c r="J2735"/>
  <c r="K2735" s="1"/>
  <c r="Q2735" s="1"/>
  <c r="J2747"/>
  <c r="K2747" s="1"/>
  <c r="Q2747" s="1"/>
  <c r="J2751"/>
  <c r="K2751" s="1"/>
  <c r="Q2751" s="1"/>
  <c r="J2759"/>
  <c r="K2759" s="1"/>
  <c r="Q2759" s="1"/>
  <c r="J2763"/>
  <c r="K2763" s="1"/>
  <c r="Q2763" s="1"/>
  <c r="J2767"/>
  <c r="K2767" s="1"/>
  <c r="Q2767" s="1"/>
  <c r="J2783"/>
  <c r="K2783" s="1"/>
  <c r="Q2783" s="1"/>
  <c r="J2795"/>
  <c r="K2795" s="1"/>
  <c r="Q2795" s="1"/>
  <c r="J2799"/>
  <c r="K2799" s="1"/>
  <c r="Q2799" s="1"/>
  <c r="J2807"/>
  <c r="K2807" s="1"/>
  <c r="Q2807" s="1"/>
  <c r="J2811"/>
  <c r="K2811" s="1"/>
  <c r="Q2811" s="1"/>
  <c r="J2831"/>
  <c r="K2831" s="1"/>
  <c r="Q2831" s="1"/>
  <c r="J2843"/>
  <c r="K2843" s="1"/>
  <c r="Q2843" s="1"/>
  <c r="J2851"/>
  <c r="K2851" s="1"/>
  <c r="Q2851" s="1"/>
  <c r="J2863"/>
  <c r="K2863" s="1"/>
  <c r="Q2863" s="1"/>
  <c r="J2875"/>
  <c r="K2875" s="1"/>
  <c r="Q2875" s="1"/>
  <c r="J2895"/>
  <c r="K2895" s="1"/>
  <c r="Q2895" s="1"/>
  <c r="J2903"/>
  <c r="K2903" s="1"/>
  <c r="Q2903" s="1"/>
  <c r="J2915"/>
  <c r="K2915" s="1"/>
  <c r="Q2915" s="1"/>
  <c r="J2931"/>
  <c r="K2931" s="1"/>
  <c r="Q2931" s="1"/>
  <c r="J2935"/>
  <c r="K2935" s="1"/>
  <c r="Q2935" s="1"/>
  <c r="J2943"/>
  <c r="K2943" s="1"/>
  <c r="Q2943" s="1"/>
  <c r="J2963"/>
  <c r="K2963" s="1"/>
  <c r="Q2963" s="1"/>
  <c r="J2967"/>
  <c r="K2967" s="1"/>
  <c r="Q2967" s="1"/>
  <c r="J2971"/>
  <c r="K2971" s="1"/>
  <c r="Q2971" s="1"/>
  <c r="J2995"/>
  <c r="K2995" s="1"/>
  <c r="Q2995" s="1"/>
  <c r="J2999"/>
  <c r="K2999" s="1"/>
  <c r="Q2999" s="1"/>
  <c r="J3023"/>
  <c r="K3023" s="1"/>
  <c r="Q3023" s="1"/>
  <c r="J3035"/>
  <c r="K3035" s="1"/>
  <c r="Q3035" s="1"/>
  <c r="J3051"/>
  <c r="K3051" s="1"/>
  <c r="Q3051" s="1"/>
  <c r="J3055"/>
  <c r="K3055" s="1"/>
  <c r="Q3055" s="1"/>
  <c r="J3067"/>
  <c r="K3067" s="1"/>
  <c r="Q3067" s="1"/>
  <c r="J3083"/>
  <c r="K3083" s="1"/>
  <c r="Q3083" s="1"/>
  <c r="J3087"/>
  <c r="K3087" s="1"/>
  <c r="Q3087" s="1"/>
  <c r="J3099"/>
  <c r="K3099" s="1"/>
  <c r="Q3099" s="1"/>
  <c r="J3119"/>
  <c r="K3119" s="1"/>
  <c r="Q3119" s="1"/>
  <c r="J3131"/>
  <c r="K3131" s="1"/>
  <c r="Q3131" s="1"/>
  <c r="J3139"/>
  <c r="K3139" s="1"/>
  <c r="Q3139" s="1"/>
  <c r="J3155"/>
  <c r="K3155" s="1"/>
  <c r="Q3155" s="1"/>
  <c r="J3159"/>
  <c r="K3159" s="1"/>
  <c r="Q3159" s="1"/>
  <c r="J3171"/>
  <c r="K3171" s="1"/>
  <c r="Q3171" s="1"/>
  <c r="J3187"/>
  <c r="K3187" s="1"/>
  <c r="Q3187" s="1"/>
  <c r="J3191"/>
  <c r="K3191" s="1"/>
  <c r="Q3191" s="1"/>
  <c r="J3195"/>
  <c r="K3195" s="1"/>
  <c r="Q3195" s="1"/>
  <c r="J3219"/>
  <c r="K3219" s="1"/>
  <c r="Q3219" s="1"/>
  <c r="J3223"/>
  <c r="K3223" s="1"/>
  <c r="Q3223" s="1"/>
  <c r="J3239"/>
  <c r="K3239" s="1"/>
  <c r="Q3239" s="1"/>
  <c r="J3251"/>
  <c r="K3251" s="1"/>
  <c r="Q3251" s="1"/>
  <c r="J3255"/>
  <c r="K3255" s="1"/>
  <c r="Q3255" s="1"/>
  <c r="J3263"/>
  <c r="K3263" s="1"/>
  <c r="Q3263" s="1"/>
  <c r="J3271"/>
  <c r="K3271" s="1"/>
  <c r="Q3271" s="1"/>
  <c r="J3283"/>
  <c r="K3283" s="1"/>
  <c r="Q3283" s="1"/>
  <c r="J3287"/>
  <c r="K3287" s="1"/>
  <c r="Q3287" s="1"/>
  <c r="J3315"/>
  <c r="K3315" s="1"/>
  <c r="Q3315" s="1"/>
  <c r="J3319"/>
  <c r="K3319" s="1"/>
  <c r="Q3319" s="1"/>
  <c r="J3327"/>
  <c r="K3327" s="1"/>
  <c r="Q3327" s="1"/>
  <c r="J3331"/>
  <c r="K3331" s="1"/>
  <c r="Q3331" s="1"/>
  <c r="J3347"/>
  <c r="K3347" s="1"/>
  <c r="Q3347" s="1"/>
  <c r="J3351"/>
  <c r="K3351" s="1"/>
  <c r="Q3351" s="1"/>
  <c r="J3355"/>
  <c r="K3355" s="1"/>
  <c r="Q3355" s="1"/>
  <c r="J3363"/>
  <c r="K3363" s="1"/>
  <c r="Q3363" s="1"/>
  <c r="J3379"/>
  <c r="K3379" s="1"/>
  <c r="Q3379" s="1"/>
  <c r="J3383"/>
  <c r="K3383" s="1"/>
  <c r="Q3383" s="1"/>
  <c r="J3391"/>
  <c r="K3391" s="1"/>
  <c r="Q3391" s="1"/>
  <c r="J3399"/>
  <c r="K3399" s="1"/>
  <c r="Q3399" s="1"/>
  <c r="J3411"/>
  <c r="K3411" s="1"/>
  <c r="Q3411" s="1"/>
  <c r="J3415"/>
  <c r="K3415" s="1"/>
  <c r="Q3415" s="1"/>
  <c r="J3423"/>
  <c r="K3423" s="1"/>
  <c r="Q3423" s="1"/>
  <c r="J3431"/>
  <c r="K3431" s="1"/>
  <c r="Q3431" s="1"/>
  <c r="J3443"/>
  <c r="K3443" s="1"/>
  <c r="Q3443" s="1"/>
  <c r="J3447"/>
  <c r="K3447" s="1"/>
  <c r="Q3447" s="1"/>
  <c r="J3455"/>
  <c r="K3455" s="1"/>
  <c r="Q3455" s="1"/>
  <c r="J3459"/>
  <c r="K3459" s="1"/>
  <c r="Q3459" s="1"/>
  <c r="J3475"/>
  <c r="K3475" s="1"/>
  <c r="Q3475" s="1"/>
  <c r="J3479"/>
  <c r="K3479" s="1"/>
  <c r="Q3479" s="1"/>
  <c r="J3487"/>
  <c r="K3487" s="1"/>
  <c r="Q3487" s="1"/>
  <c r="J3491"/>
  <c r="K3491" s="1"/>
  <c r="Q3491" s="1"/>
  <c r="J3507"/>
  <c r="K3507" s="1"/>
  <c r="Q3507" s="1"/>
  <c r="J3511"/>
  <c r="K3511" s="1"/>
  <c r="Q3511" s="1"/>
  <c r="J3523"/>
  <c r="K3523" s="1"/>
  <c r="Q3523" s="1"/>
  <c r="J3539"/>
  <c r="K3539" s="1"/>
  <c r="Q3539" s="1"/>
  <c r="J3543"/>
  <c r="K3543" s="1"/>
  <c r="Q3543" s="1"/>
  <c r="J3547"/>
  <c r="K3547" s="1"/>
  <c r="Q3547" s="1"/>
  <c r="J3551"/>
  <c r="K3551" s="1"/>
  <c r="Q3551" s="1"/>
  <c r="J3555"/>
  <c r="K3555" s="1"/>
  <c r="Q3555" s="1"/>
  <c r="J3563"/>
  <c r="K3563" s="1"/>
  <c r="Q3563" s="1"/>
  <c r="J3567"/>
  <c r="K3567" s="1"/>
  <c r="Q3567" s="1"/>
  <c r="J3575"/>
  <c r="K3575" s="1"/>
  <c r="Q3575" s="1"/>
  <c r="J3579"/>
  <c r="K3579" s="1"/>
  <c r="Q3579" s="1"/>
  <c r="J3583"/>
  <c r="K3583" s="1"/>
  <c r="Q3583" s="1"/>
  <c r="J3595"/>
  <c r="K3595" s="1"/>
  <c r="Q3595" s="1"/>
  <c r="J3599"/>
  <c r="K3599" s="1"/>
  <c r="Q3599" s="1"/>
  <c r="J3607"/>
  <c r="K3607" s="1"/>
  <c r="Q3607" s="1"/>
  <c r="J3611"/>
  <c r="K3611" s="1"/>
  <c r="Q3611" s="1"/>
  <c r="J3615"/>
  <c r="K3615" s="1"/>
  <c r="Q3615" s="1"/>
  <c r="J3627"/>
  <c r="K3627" s="1"/>
  <c r="Q3627" s="1"/>
  <c r="J3631"/>
  <c r="K3631" s="1"/>
  <c r="Q3631" s="1"/>
  <c r="J3643"/>
  <c r="K3643" s="1"/>
  <c r="Q3643" s="1"/>
  <c r="J3647"/>
  <c r="K3647" s="1"/>
  <c r="Q3647" s="1"/>
  <c r="J3659"/>
  <c r="K3659" s="1"/>
  <c r="Q3659" s="1"/>
  <c r="J3663"/>
  <c r="K3663" s="1"/>
  <c r="Q3663" s="1"/>
  <c r="J3675"/>
  <c r="K3675" s="1"/>
  <c r="Q3675" s="1"/>
  <c r="J3679"/>
  <c r="K3679" s="1"/>
  <c r="Q3679" s="1"/>
  <c r="J3695"/>
  <c r="K3695" s="1"/>
  <c r="Q3695" s="1"/>
  <c r="J3707"/>
  <c r="K3707" s="1"/>
  <c r="Q3707" s="1"/>
  <c r="J3727"/>
  <c r="K3727" s="1"/>
  <c r="Q3727" s="1"/>
  <c r="J3735"/>
  <c r="K3735" s="1"/>
  <c r="Q3735" s="1"/>
  <c r="J3739"/>
  <c r="K3739" s="1"/>
  <c r="Q3739" s="1"/>
  <c r="J3747"/>
  <c r="K3747" s="1"/>
  <c r="Q3747" s="1"/>
  <c r="J3755"/>
  <c r="K3755" s="1"/>
  <c r="Q3755" s="1"/>
  <c r="J3759"/>
  <c r="K3759" s="1"/>
  <c r="Q3759" s="1"/>
  <c r="J3771"/>
  <c r="K3771" s="1"/>
  <c r="Q3771" s="1"/>
  <c r="J3779"/>
  <c r="K3779" s="1"/>
  <c r="Q3779" s="1"/>
  <c r="J3791"/>
  <c r="K3791" s="1"/>
  <c r="Q3791" s="1"/>
  <c r="J3803"/>
  <c r="K3803" s="1"/>
  <c r="Q3803" s="1"/>
  <c r="J3811"/>
  <c r="K3811" s="1"/>
  <c r="Q3811" s="1"/>
  <c r="J3819"/>
  <c r="K3819" s="1"/>
  <c r="Q3819" s="1"/>
  <c r="J3823"/>
  <c r="K3823" s="1"/>
  <c r="Q3823" s="1"/>
  <c r="J3831"/>
  <c r="K3831" s="1"/>
  <c r="Q3831" s="1"/>
  <c r="J3835"/>
  <c r="K3835" s="1"/>
  <c r="Q3835" s="1"/>
  <c r="J3843"/>
  <c r="K3843" s="1"/>
  <c r="Q3843" s="1"/>
  <c r="J3851"/>
  <c r="K3851" s="1"/>
  <c r="Q3851" s="1"/>
  <c r="J3855"/>
  <c r="K3855" s="1"/>
  <c r="Q3855" s="1"/>
  <c r="J3867"/>
  <c r="K3867" s="1"/>
  <c r="Q3867" s="1"/>
  <c r="J3871"/>
  <c r="K3871" s="1"/>
  <c r="Q3871" s="1"/>
  <c r="J3875"/>
  <c r="K3875" s="1"/>
  <c r="Q3875" s="1"/>
  <c r="J3883"/>
  <c r="K3883" s="1"/>
  <c r="Q3883" s="1"/>
  <c r="J3887"/>
  <c r="K3887" s="1"/>
  <c r="Q3887" s="1"/>
  <c r="J3895"/>
  <c r="K3895" s="1"/>
  <c r="Q3895" s="1"/>
  <c r="J3899"/>
  <c r="K3899" s="1"/>
  <c r="Q3899" s="1"/>
  <c r="J3907"/>
  <c r="K3907" s="1"/>
  <c r="Q3907" s="1"/>
  <c r="J3919"/>
  <c r="K3919" s="1"/>
  <c r="Q3919" s="1"/>
  <c r="J3931"/>
  <c r="K3931" s="1"/>
  <c r="Q3931" s="1"/>
  <c r="J3939"/>
  <c r="K3939" s="1"/>
  <c r="Q3939" s="1"/>
  <c r="J3943"/>
  <c r="K3943" s="1"/>
  <c r="Q3943" s="1"/>
  <c r="J3955"/>
  <c r="K3955" s="1"/>
  <c r="Q3955" s="1"/>
  <c r="J3959"/>
  <c r="K3959" s="1"/>
  <c r="Q3959" s="1"/>
  <c r="J3971"/>
  <c r="K3971" s="1"/>
  <c r="Q3971" s="1"/>
  <c r="J3975"/>
  <c r="K3975" s="1"/>
  <c r="Q3975" s="1"/>
  <c r="J3987"/>
  <c r="K3987" s="1"/>
  <c r="Q3987" s="1"/>
  <c r="J3991"/>
  <c r="K3991" s="1"/>
  <c r="Q3991" s="1"/>
  <c r="J3995"/>
  <c r="K3995" s="1"/>
  <c r="Q3995" s="1"/>
  <c r="J4003"/>
  <c r="K4003" s="1"/>
  <c r="Q4003" s="1"/>
  <c r="J4007"/>
  <c r="K4007" s="1"/>
  <c r="Q4007" s="1"/>
  <c r="J4019"/>
  <c r="K4019" s="1"/>
  <c r="Q4019" s="1"/>
  <c r="J4023"/>
  <c r="K4023" s="1"/>
  <c r="Q4023" s="1"/>
  <c r="J4035"/>
  <c r="K4035" s="1"/>
  <c r="Q4035" s="1"/>
  <c r="J4039"/>
  <c r="K4039" s="1"/>
  <c r="Q4039" s="1"/>
  <c r="J4051"/>
  <c r="K4051" s="1"/>
  <c r="Q4051" s="1"/>
  <c r="J4055"/>
  <c r="K4055" s="1"/>
  <c r="Q4055" s="1"/>
  <c r="J4059"/>
  <c r="K4059" s="1"/>
  <c r="Q4059" s="1"/>
  <c r="J4067"/>
  <c r="K4067" s="1"/>
  <c r="Q4067" s="1"/>
  <c r="J4083"/>
  <c r="K4083" s="1"/>
  <c r="Q4083" s="1"/>
  <c r="J4087"/>
  <c r="K4087" s="1"/>
  <c r="Q4087" s="1"/>
  <c r="J4099"/>
  <c r="K4099" s="1"/>
  <c r="Q4099" s="1"/>
  <c r="J4115"/>
  <c r="K4115" s="1"/>
  <c r="Q4115" s="1"/>
  <c r="J4119"/>
  <c r="K4119" s="1"/>
  <c r="Q4119" s="1"/>
  <c r="J4127"/>
  <c r="K4127" s="1"/>
  <c r="Q4127" s="1"/>
  <c r="J4135"/>
  <c r="K4135" s="1"/>
  <c r="Q4135" s="1"/>
  <c r="J4147"/>
  <c r="K4147" s="1"/>
  <c r="Q4147" s="1"/>
  <c r="J4151"/>
  <c r="K4151" s="1"/>
  <c r="Q4151" s="1"/>
  <c r="J4167"/>
  <c r="K4167" s="1"/>
  <c r="Q4167" s="1"/>
  <c r="J4179"/>
  <c r="K4179" s="1"/>
  <c r="Q4179" s="1"/>
  <c r="J4183"/>
  <c r="K4183" s="1"/>
  <c r="Q4183" s="1"/>
  <c r="J4191"/>
  <c r="K4191" s="1"/>
  <c r="Q4191" s="1"/>
  <c r="J4195"/>
  <c r="K4195" s="1"/>
  <c r="Q4195" s="1"/>
  <c r="J4211"/>
  <c r="K4211" s="1"/>
  <c r="Q4211" s="1"/>
  <c r="J4219"/>
  <c r="K4219" s="1"/>
  <c r="Q4219" s="1"/>
  <c r="J4223"/>
  <c r="K4223" s="1"/>
  <c r="Q4223" s="1"/>
  <c r="J4235"/>
  <c r="K4235" s="1"/>
  <c r="Q4235" s="1"/>
  <c r="J4239"/>
  <c r="K4239" s="1"/>
  <c r="Q4239" s="1"/>
  <c r="J4251"/>
  <c r="K4251" s="1"/>
  <c r="Q4251" s="1"/>
  <c r="J4255"/>
  <c r="K4255" s="1"/>
  <c r="Q4255" s="1"/>
  <c r="J4267"/>
  <c r="K4267" s="1"/>
  <c r="Q4267" s="1"/>
  <c r="J4271"/>
  <c r="K4271" s="1"/>
  <c r="Q4271" s="1"/>
  <c r="J4279"/>
  <c r="K4279" s="1"/>
  <c r="Q4279" s="1"/>
  <c r="J4287"/>
  <c r="K4287" s="1"/>
  <c r="Q4287" s="1"/>
  <c r="J4295"/>
  <c r="K4295" s="1"/>
  <c r="Q4295" s="1"/>
  <c r="J4307"/>
  <c r="K4307" s="1"/>
  <c r="Q4307" s="1"/>
  <c r="J4311"/>
  <c r="K4311" s="1"/>
  <c r="Q4311" s="1"/>
  <c r="J4315"/>
  <c r="K4315" s="1"/>
  <c r="Q4315" s="1"/>
  <c r="J4319"/>
  <c r="K4319" s="1"/>
  <c r="Q4319" s="1"/>
  <c r="J4327"/>
  <c r="K4327" s="1"/>
  <c r="Q4327" s="1"/>
  <c r="J4331"/>
  <c r="K4331" s="1"/>
  <c r="Q4331" s="1"/>
  <c r="J4347"/>
  <c r="K4347" s="1"/>
  <c r="Q4347" s="1"/>
  <c r="J4351"/>
  <c r="K4351" s="1"/>
  <c r="Q4351" s="1"/>
  <c r="J4363"/>
  <c r="K4363" s="1"/>
  <c r="Q4363" s="1"/>
  <c r="J4371"/>
  <c r="K4371" s="1"/>
  <c r="Q4371" s="1"/>
  <c r="J4379"/>
  <c r="K4379" s="1"/>
  <c r="Q4379" s="1"/>
  <c r="J4383"/>
  <c r="K4383" s="1"/>
  <c r="Q4383" s="1"/>
  <c r="J4391"/>
  <c r="K4391" s="1"/>
  <c r="Q4391" s="1"/>
  <c r="J4395"/>
  <c r="K4395" s="1"/>
  <c r="Q4395" s="1"/>
  <c r="J4399"/>
  <c r="K4399" s="1"/>
  <c r="Q4399" s="1"/>
  <c r="J4411"/>
  <c r="K4411" s="1"/>
  <c r="Q4411" s="1"/>
  <c r="J4415"/>
  <c r="K4415" s="1"/>
  <c r="Q4415" s="1"/>
  <c r="J4423"/>
  <c r="K4423" s="1"/>
  <c r="Q4423" s="1"/>
  <c r="J4427"/>
  <c r="K4427" s="1"/>
  <c r="Q4427" s="1"/>
  <c r="J4431"/>
  <c r="K4431" s="1"/>
  <c r="Q4431" s="1"/>
  <c r="J4435"/>
  <c r="K4435" s="1"/>
  <c r="Q4435" s="1"/>
  <c r="J4451"/>
  <c r="K4451" s="1"/>
  <c r="Q4451" s="1"/>
  <c r="J4455"/>
  <c r="K4455" s="1"/>
  <c r="Q4455" s="1"/>
  <c r="J4463"/>
  <c r="K4463" s="1"/>
  <c r="Q4463" s="1"/>
  <c r="J4467"/>
  <c r="K4467" s="1"/>
  <c r="Q4467" s="1"/>
  <c r="J4483"/>
  <c r="K4483" s="1"/>
  <c r="Q4483" s="1"/>
  <c r="J4487"/>
  <c r="K4487" s="1"/>
  <c r="Q4487" s="1"/>
  <c r="J4503"/>
  <c r="K4503" s="1"/>
  <c r="Q4503" s="1"/>
  <c r="J4515"/>
  <c r="K4515" s="1"/>
  <c r="Q4515" s="1"/>
  <c r="J4519"/>
  <c r="K4519" s="1"/>
  <c r="Q4519" s="1"/>
  <c r="J4523"/>
  <c r="K4523" s="1"/>
  <c r="Q4523" s="1"/>
  <c r="J4527"/>
  <c r="K4527" s="1"/>
  <c r="Q4527" s="1"/>
  <c r="J4531"/>
  <c r="K4531" s="1"/>
  <c r="Q4531" s="1"/>
  <c r="J4547"/>
  <c r="K4547" s="1"/>
  <c r="Q4547" s="1"/>
  <c r="J4551"/>
  <c r="K4551" s="1"/>
  <c r="Q4551" s="1"/>
  <c r="J4559"/>
  <c r="K4559" s="1"/>
  <c r="Q4559" s="1"/>
  <c r="J4563"/>
  <c r="K4563" s="1"/>
  <c r="Q4563" s="1"/>
  <c r="J4579"/>
  <c r="K4579" s="1"/>
  <c r="Q4579" s="1"/>
  <c r="J4583"/>
  <c r="K4583" s="1"/>
  <c r="Q4583" s="1"/>
  <c r="J4595"/>
  <c r="K4595" s="1"/>
  <c r="Q4595" s="1"/>
  <c r="J4611"/>
  <c r="K4611" s="1"/>
  <c r="Q4611" s="1"/>
  <c r="J4615"/>
  <c r="K4615" s="1"/>
  <c r="Q4615" s="1"/>
  <c r="J4623"/>
  <c r="K4623" s="1"/>
  <c r="Q4623" s="1"/>
  <c r="J4627"/>
  <c r="K4627" s="1"/>
  <c r="Q4627" s="1"/>
  <c r="J4643"/>
  <c r="K4643" s="1"/>
  <c r="Q4643" s="1"/>
  <c r="J4647"/>
  <c r="K4647" s="1"/>
  <c r="Q4647" s="1"/>
  <c r="J4655"/>
  <c r="K4655" s="1"/>
  <c r="Q4655" s="1"/>
  <c r="J4659"/>
  <c r="K4659" s="1"/>
  <c r="Q4659" s="1"/>
  <c r="J4675"/>
  <c r="K4675" s="1"/>
  <c r="Q4675" s="1"/>
  <c r="J4679"/>
  <c r="K4679" s="1"/>
  <c r="Q4679" s="1"/>
  <c r="J4687"/>
  <c r="K4687" s="1"/>
  <c r="Q4687" s="1"/>
  <c r="J4695"/>
  <c r="K4695" s="1"/>
  <c r="Q4695" s="1"/>
  <c r="J4707"/>
  <c r="K4707" s="1"/>
  <c r="Q4707" s="1"/>
  <c r="J4711"/>
  <c r="K4711" s="1"/>
  <c r="Q4711" s="1"/>
  <c r="J4727"/>
  <c r="K4727" s="1"/>
  <c r="Q4727" s="1"/>
  <c r="J4739"/>
  <c r="K4739" s="1"/>
  <c r="Q4739" s="1"/>
  <c r="J4743"/>
  <c r="K4743" s="1"/>
  <c r="Q4743" s="1"/>
  <c r="J4747"/>
  <c r="K4747" s="1"/>
  <c r="Q4747" s="1"/>
  <c r="J4751"/>
  <c r="K4751" s="1"/>
  <c r="Q4751" s="1"/>
  <c r="J4755"/>
  <c r="K4755" s="1"/>
  <c r="Q4755" s="1"/>
  <c r="J4759"/>
  <c r="K4759" s="1"/>
  <c r="Q4759" s="1"/>
  <c r="J4771"/>
  <c r="K4771" s="1"/>
  <c r="Q4771" s="1"/>
  <c r="J4775"/>
  <c r="K4775" s="1"/>
  <c r="Q4775" s="1"/>
  <c r="J4787"/>
  <c r="K4787" s="1"/>
  <c r="Q4787" s="1"/>
  <c r="J4791"/>
  <c r="K4791" s="1"/>
  <c r="Q4791" s="1"/>
  <c r="J4803"/>
  <c r="K4803" s="1"/>
  <c r="Q4803" s="1"/>
  <c r="J4807"/>
  <c r="K4807" s="1"/>
  <c r="Q4807" s="1"/>
  <c r="J4819"/>
  <c r="K4819" s="1"/>
  <c r="Q4819" s="1"/>
  <c r="J4835"/>
  <c r="K4835" s="1"/>
  <c r="Q4835" s="1"/>
  <c r="J4839"/>
  <c r="K4839" s="1"/>
  <c r="Q4839" s="1"/>
  <c r="J4847"/>
  <c r="K4847" s="1"/>
  <c r="Q4847" s="1"/>
  <c r="J4851"/>
  <c r="K4851" s="1"/>
  <c r="Q4851" s="1"/>
  <c r="R4863"/>
  <c r="J4863"/>
  <c r="K4863" s="1"/>
  <c r="Q4863" s="1"/>
  <c r="J4867"/>
  <c r="K4867" s="1"/>
  <c r="Q4867" s="1"/>
  <c r="J4871"/>
  <c r="K4871" s="1"/>
  <c r="Q4871" s="1"/>
  <c r="J4875"/>
  <c r="K4875" s="1"/>
  <c r="Q4875" s="1"/>
  <c r="J4883"/>
  <c r="K4883" s="1"/>
  <c r="Q4883" s="1"/>
  <c r="J4899"/>
  <c r="K4899" s="1"/>
  <c r="Q4899" s="1"/>
  <c r="J4903"/>
  <c r="K4903" s="1"/>
  <c r="Q4903" s="1"/>
  <c r="J4911"/>
  <c r="K4911" s="1"/>
  <c r="Q4911" s="1"/>
  <c r="J4915"/>
  <c r="K4915" s="1"/>
  <c r="Q4915" s="1"/>
  <c r="J4931"/>
  <c r="K4931" s="1"/>
  <c r="Q4931" s="1"/>
  <c r="J4935"/>
  <c r="K4935" s="1"/>
  <c r="Q4935" s="1"/>
  <c r="J4943"/>
  <c r="K4943" s="1"/>
  <c r="Q4943" s="1"/>
  <c r="J4951"/>
  <c r="K4951" s="1"/>
  <c r="Q4951" s="1"/>
  <c r="J4963"/>
  <c r="K4963" s="1"/>
  <c r="Q4963" s="1"/>
  <c r="J4967"/>
  <c r="K4967" s="1"/>
  <c r="Q4967" s="1"/>
  <c r="J4971"/>
  <c r="K4971" s="1"/>
  <c r="Q4971" s="1"/>
  <c r="J4979"/>
  <c r="K4979" s="1"/>
  <c r="Q4979" s="1"/>
  <c r="J4983"/>
  <c r="K4983" s="1"/>
  <c r="Q4983" s="1"/>
  <c r="J4995"/>
  <c r="K4995" s="1"/>
  <c r="Q4995" s="1"/>
  <c r="J4999"/>
  <c r="K4999" s="1"/>
  <c r="Q4999" s="1"/>
  <c r="J5003"/>
  <c r="K5003" s="1"/>
  <c r="Q5003" s="1"/>
  <c r="J5011"/>
  <c r="K5011" s="1"/>
  <c r="Q5011" s="1"/>
  <c r="J5015"/>
  <c r="K5015" s="1"/>
  <c r="Q5015" s="1"/>
  <c r="J5027"/>
  <c r="K5027" s="1"/>
  <c r="Q5027" s="1"/>
  <c r="J5031"/>
  <c r="K5031" s="1"/>
  <c r="Q5031" s="1"/>
  <c r="J5035"/>
  <c r="K5035" s="1"/>
  <c r="Q5035" s="1"/>
  <c r="J5039"/>
  <c r="K5039" s="1"/>
  <c r="Q5039" s="1"/>
  <c r="J5043"/>
  <c r="K5043" s="1"/>
  <c r="Q5043" s="1"/>
  <c r="J5059"/>
  <c r="K5059" s="1"/>
  <c r="Q5059" s="1"/>
  <c r="J5063"/>
  <c r="K5063" s="1"/>
  <c r="Q5063" s="1"/>
  <c r="J5075"/>
  <c r="K5075" s="1"/>
  <c r="Q5075" s="1"/>
  <c r="J5091"/>
  <c r="K5091" s="1"/>
  <c r="Q5091" s="1"/>
  <c r="J5095"/>
  <c r="K5095" s="1"/>
  <c r="Q5095" s="1"/>
  <c r="J5099"/>
  <c r="K5099" s="1"/>
  <c r="Q5099" s="1"/>
  <c r="J5107"/>
  <c r="K5107" s="1"/>
  <c r="Q5107" s="1"/>
  <c r="J5123"/>
  <c r="K5123" s="1"/>
  <c r="Q5123" s="1"/>
  <c r="J5127"/>
  <c r="K5127" s="1"/>
  <c r="Q5127" s="1"/>
  <c r="J5139"/>
  <c r="K5139" s="1"/>
  <c r="Q5139" s="1"/>
  <c r="J5155"/>
  <c r="K5155" s="1"/>
  <c r="Q5155" s="1"/>
  <c r="J5159"/>
  <c r="K5159" s="1"/>
  <c r="Q5159" s="1"/>
  <c r="J5163"/>
  <c r="K5163" s="1"/>
  <c r="Q5163" s="1"/>
  <c r="J5171"/>
  <c r="K5171" s="1"/>
  <c r="Q5171" s="1"/>
  <c r="J5187"/>
  <c r="K5187" s="1"/>
  <c r="Q5187" s="1"/>
  <c r="J5191"/>
  <c r="K5191" s="1"/>
  <c r="Q5191" s="1"/>
  <c r="J5195"/>
  <c r="K5195" s="1"/>
  <c r="Q5195" s="1"/>
  <c r="J5199"/>
  <c r="K5199" s="1"/>
  <c r="Q5199" s="1"/>
  <c r="J5211"/>
  <c r="K5211" s="1"/>
  <c r="Q5211" s="1"/>
  <c r="J5215"/>
  <c r="K5215" s="1"/>
  <c r="Q5215" s="1"/>
  <c r="J5227"/>
  <c r="K5227" s="1"/>
  <c r="Q5227" s="1"/>
  <c r="J5231"/>
  <c r="K5231" s="1"/>
  <c r="Q5231" s="1"/>
  <c r="J5243"/>
  <c r="K5243" s="1"/>
  <c r="Q5243" s="1"/>
  <c r="J5247"/>
  <c r="K5247" s="1"/>
  <c r="Q5247" s="1"/>
  <c r="J5255"/>
  <c r="K5255" s="1"/>
  <c r="Q5255" s="1"/>
  <c r="J5263"/>
  <c r="K5263" s="1"/>
  <c r="Q5263" s="1"/>
  <c r="J5267"/>
  <c r="K5267" s="1"/>
  <c r="Q5267" s="1"/>
  <c r="J5283"/>
  <c r="K5283" s="1"/>
  <c r="Q5283" s="1"/>
  <c r="J5287"/>
  <c r="K5287" s="1"/>
  <c r="Q5287" s="1"/>
  <c r="J5291"/>
  <c r="K5291" s="1"/>
  <c r="Q5291" s="1"/>
  <c r="J5299"/>
  <c r="K5299" s="1"/>
  <c r="Q5299" s="1"/>
  <c r="J5311"/>
  <c r="K5311" s="1"/>
  <c r="Q5311" s="1"/>
  <c r="J5319"/>
  <c r="K5319" s="1"/>
  <c r="Q5319" s="1"/>
  <c r="J5331"/>
  <c r="K5331" s="1"/>
  <c r="Q5331" s="1"/>
  <c r="J5347"/>
  <c r="K5347" s="1"/>
  <c r="Q5347" s="1"/>
  <c r="J5351"/>
  <c r="K5351" s="1"/>
  <c r="Q5351" s="1"/>
  <c r="J5359"/>
  <c r="K5359" s="1"/>
  <c r="Q5359" s="1"/>
  <c r="J5379"/>
  <c r="K5379" s="1"/>
  <c r="Q5379" s="1"/>
  <c r="J5383"/>
  <c r="K5383" s="1"/>
  <c r="Q5383" s="1"/>
  <c r="J5387"/>
  <c r="K5387" s="1"/>
  <c r="Q5387" s="1"/>
  <c r="J5399"/>
  <c r="K5399" s="1"/>
  <c r="Q5399" s="1"/>
  <c r="J5411"/>
  <c r="K5411" s="1"/>
  <c r="Q5411" s="1"/>
  <c r="J5415"/>
  <c r="K5415" s="1"/>
  <c r="Q5415" s="1"/>
  <c r="J5419"/>
  <c r="K5419" s="1"/>
  <c r="Q5419" s="1"/>
  <c r="J5427"/>
  <c r="K5427" s="1"/>
  <c r="Q5427" s="1"/>
  <c r="J5443"/>
  <c r="K5443" s="1"/>
  <c r="Q5443" s="1"/>
  <c r="J5447"/>
  <c r="K5447" s="1"/>
  <c r="Q5447" s="1"/>
  <c r="J5455"/>
  <c r="K5455" s="1"/>
  <c r="Q5455" s="1"/>
  <c r="J5475"/>
  <c r="K5475" s="1"/>
  <c r="Q5475" s="1"/>
  <c r="J5479"/>
  <c r="K5479" s="1"/>
  <c r="Q5479" s="1"/>
  <c r="J5495"/>
  <c r="K5495" s="1"/>
  <c r="Q5495" s="1"/>
  <c r="J5507"/>
  <c r="K5507" s="1"/>
  <c r="Q5507" s="1"/>
  <c r="J5511"/>
  <c r="K5511" s="1"/>
  <c r="Q5511" s="1"/>
  <c r="J5523"/>
  <c r="K5523" s="1"/>
  <c r="Q5523" s="1"/>
  <c r="J5535"/>
  <c r="K5535" s="1"/>
  <c r="Q5535" s="1"/>
  <c r="J5547"/>
  <c r="K5547" s="1"/>
  <c r="Q5547" s="1"/>
  <c r="J5551"/>
  <c r="K5551" s="1"/>
  <c r="Q5551" s="1"/>
  <c r="J5567"/>
  <c r="K5567" s="1"/>
  <c r="Q5567" s="1"/>
  <c r="J5579"/>
  <c r="K5579" s="1"/>
  <c r="Q5579" s="1"/>
  <c r="J5595"/>
  <c r="K5595" s="1"/>
  <c r="Q5595" s="1"/>
  <c r="J5599"/>
  <c r="K5599" s="1"/>
  <c r="Q5599" s="1"/>
  <c r="J5607"/>
  <c r="K5607" s="1"/>
  <c r="Q5607" s="1"/>
  <c r="J5611"/>
  <c r="K5611" s="1"/>
  <c r="Q5611" s="1"/>
  <c r="J5619"/>
  <c r="K5619" s="1"/>
  <c r="Q5619" s="1"/>
  <c r="J5631"/>
  <c r="K5631" s="1"/>
  <c r="Q5631" s="1"/>
  <c r="J5639"/>
  <c r="K5639" s="1"/>
  <c r="Q5639" s="1"/>
  <c r="J5643"/>
  <c r="K5643" s="1"/>
  <c r="Q5643" s="1"/>
  <c r="J5647"/>
  <c r="K5647" s="1"/>
  <c r="Q5647" s="1"/>
  <c r="J5663"/>
  <c r="K5663" s="1"/>
  <c r="Q5663" s="1"/>
  <c r="J5675"/>
  <c r="K5675" s="1"/>
  <c r="Q5675" s="1"/>
  <c r="J5691"/>
  <c r="K5691" s="1"/>
  <c r="Q5691" s="1"/>
  <c r="J5695"/>
  <c r="K5695" s="1"/>
  <c r="Q5695" s="1"/>
  <c r="J5707"/>
  <c r="K5707" s="1"/>
  <c r="Q5707" s="1"/>
  <c r="J5727"/>
  <c r="K5727" s="1"/>
  <c r="Q5727" s="1"/>
  <c r="J5735"/>
  <c r="K5735" s="1"/>
  <c r="Q5735" s="1"/>
  <c r="J5739"/>
  <c r="K5739" s="1"/>
  <c r="Q5739" s="1"/>
  <c r="J5743"/>
  <c r="K5743" s="1"/>
  <c r="Q5743" s="1"/>
  <c r="J5755"/>
  <c r="K5755" s="1"/>
  <c r="Q5755" s="1"/>
  <c r="J5759"/>
  <c r="K5759" s="1"/>
  <c r="Q5759" s="1"/>
  <c r="J5771"/>
  <c r="K5771" s="1"/>
  <c r="Q5771" s="1"/>
  <c r="J5779"/>
  <c r="K5779" s="1"/>
  <c r="Q5779" s="1"/>
  <c r="J5791"/>
  <c r="K5791" s="1"/>
  <c r="Q5791" s="1"/>
  <c r="J5803"/>
  <c r="K5803" s="1"/>
  <c r="Q5803" s="1"/>
  <c r="J5811"/>
  <c r="K5811" s="1"/>
  <c r="Q5811" s="1"/>
  <c r="J5823"/>
  <c r="K5823" s="1"/>
  <c r="Q5823" s="1"/>
  <c r="J5835"/>
  <c r="K5835" s="1"/>
  <c r="Q5835" s="1"/>
  <c r="J5839"/>
  <c r="K5839" s="1"/>
  <c r="Q5839" s="1"/>
  <c r="J5851"/>
  <c r="K5851" s="1"/>
  <c r="Q5851" s="1"/>
  <c r="J5871"/>
  <c r="K5871" s="1"/>
  <c r="Q5871" s="1"/>
  <c r="J5875"/>
  <c r="K5875" s="1"/>
  <c r="Q5875" s="1"/>
  <c r="J5887"/>
  <c r="K5887" s="1"/>
  <c r="Q5887" s="1"/>
  <c r="J5899"/>
  <c r="K5899" s="1"/>
  <c r="Q5899" s="1"/>
  <c r="J5915"/>
  <c r="K5915" s="1"/>
  <c r="Q5915" s="1"/>
  <c r="J5919"/>
  <c r="K5919" s="1"/>
  <c r="Q5919" s="1"/>
  <c r="J5931"/>
  <c r="K5931" s="1"/>
  <c r="Q5931" s="1"/>
  <c r="J5951"/>
  <c r="K5951" s="1"/>
  <c r="Q5951" s="1"/>
  <c r="J5959"/>
  <c r="K5959" s="1"/>
  <c r="Q5959" s="1"/>
  <c r="J5963"/>
  <c r="K5963" s="1"/>
  <c r="Q5963" s="1"/>
  <c r="J5971"/>
  <c r="K5971" s="1"/>
  <c r="Q5971" s="1"/>
  <c r="J5983"/>
  <c r="K5983" s="1"/>
  <c r="Q5983" s="1"/>
  <c r="J5991"/>
  <c r="K5991" s="1"/>
  <c r="Q5991" s="1"/>
  <c r="J5995"/>
  <c r="K5995" s="1"/>
  <c r="Q5995" s="1"/>
  <c r="J6003"/>
  <c r="K6003" s="1"/>
  <c r="Q6003" s="1"/>
  <c r="J6019"/>
  <c r="K6019" s="1"/>
  <c r="Q6019" s="1"/>
  <c r="J6023"/>
  <c r="K6023" s="1"/>
  <c r="Q6023" s="1"/>
  <c r="J6051"/>
  <c r="K6051" s="1"/>
  <c r="Q6051" s="1"/>
  <c r="J6055"/>
  <c r="K6055" s="1"/>
  <c r="Q6055" s="1"/>
  <c r="J6067"/>
  <c r="K6067" s="1"/>
  <c r="Q6067" s="1"/>
  <c r="J6083"/>
  <c r="K6083" s="1"/>
  <c r="Q6083" s="1"/>
  <c r="J6087"/>
  <c r="K6087" s="1"/>
  <c r="Q6087" s="1"/>
  <c r="J6095"/>
  <c r="K6095" s="1"/>
  <c r="Q6095" s="1"/>
  <c r="J6107"/>
  <c r="K6107" s="1"/>
  <c r="Q6107" s="1"/>
  <c r="J6115"/>
  <c r="K6115" s="1"/>
  <c r="Q6115" s="1"/>
  <c r="J6119"/>
  <c r="K6119" s="1"/>
  <c r="Q6119" s="1"/>
  <c r="J6147"/>
  <c r="K6147" s="1"/>
  <c r="Q6147" s="1"/>
  <c r="J6151"/>
  <c r="K6151" s="1"/>
  <c r="Q6151" s="1"/>
  <c r="J6155"/>
  <c r="K6155" s="1"/>
  <c r="Q6155" s="1"/>
  <c r="J6167"/>
  <c r="K6167" s="1"/>
  <c r="Q6167" s="1"/>
  <c r="J6179"/>
  <c r="K6179" s="1"/>
  <c r="Q6179" s="1"/>
  <c r="J6183"/>
  <c r="K6183" s="1"/>
  <c r="Q6183" s="1"/>
  <c r="R6187"/>
  <c r="J6187"/>
  <c r="K6187" s="1"/>
  <c r="Q6187" s="1"/>
  <c r="J6191"/>
  <c r="K6191" s="1"/>
  <c r="Q6191" s="1"/>
  <c r="J6211"/>
  <c r="K6211" s="1"/>
  <c r="Q6211" s="1"/>
  <c r="J6215"/>
  <c r="K6215" s="1"/>
  <c r="Q6215" s="1"/>
  <c r="J6219"/>
  <c r="K6219" s="1"/>
  <c r="Q6219" s="1"/>
  <c r="J6223"/>
  <c r="K6223" s="1"/>
  <c r="Q6223" s="1"/>
  <c r="J6231"/>
  <c r="K6231" s="1"/>
  <c r="Q6231" s="1"/>
  <c r="J6243"/>
  <c r="K6243" s="1"/>
  <c r="Q6243" s="1"/>
  <c r="J6247"/>
  <c r="K6247" s="1"/>
  <c r="Q6247" s="1"/>
  <c r="R6251"/>
  <c r="J6251"/>
  <c r="K6251" s="1"/>
  <c r="Q6251" s="1"/>
  <c r="J6263"/>
  <c r="K6263" s="1"/>
  <c r="Q6263" s="1"/>
  <c r="J6271"/>
  <c r="K6271" s="1"/>
  <c r="Q6271" s="1"/>
  <c r="J6275"/>
  <c r="K6275" s="1"/>
  <c r="Q6275" s="1"/>
  <c r="J6279"/>
  <c r="K6279" s="1"/>
  <c r="Q6279" s="1"/>
  <c r="R6283"/>
  <c r="J6283"/>
  <c r="K6283" s="1"/>
  <c r="Q6283" s="1"/>
  <c r="J6287"/>
  <c r="K6287" s="1"/>
  <c r="Q6287" s="1"/>
  <c r="J6291"/>
  <c r="K6291" s="1"/>
  <c r="Q6291" s="1"/>
  <c r="J6307"/>
  <c r="K6307" s="1"/>
  <c r="Q6307" s="1"/>
  <c r="J6315"/>
  <c r="K6315" s="1"/>
  <c r="Q6315" s="1"/>
  <c r="J1296"/>
  <c r="K1296" s="1"/>
  <c r="Q1296" s="1"/>
  <c r="J1300"/>
  <c r="K1300" s="1"/>
  <c r="Q1300" s="1"/>
  <c r="J1304"/>
  <c r="K1304" s="1"/>
  <c r="Q1304" s="1"/>
  <c r="J1308"/>
  <c r="K1308" s="1"/>
  <c r="Q1308" s="1"/>
  <c r="J1312"/>
  <c r="K1312" s="1"/>
  <c r="Q1312" s="1"/>
  <c r="J1324"/>
  <c r="K1324" s="1"/>
  <c r="Q1324" s="1"/>
  <c r="J1328"/>
  <c r="K1328" s="1"/>
  <c r="Q1328" s="1"/>
  <c r="J1332"/>
  <c r="K1332" s="1"/>
  <c r="Q1332" s="1"/>
  <c r="J1336"/>
  <c r="K1336" s="1"/>
  <c r="Q1336" s="1"/>
  <c r="J1340"/>
  <c r="K1340" s="1"/>
  <c r="Q1340" s="1"/>
  <c r="J1344"/>
  <c r="K1344" s="1"/>
  <c r="Q1344" s="1"/>
  <c r="J1356"/>
  <c r="K1356" s="1"/>
  <c r="Q1356" s="1"/>
  <c r="J1360"/>
  <c r="K1360" s="1"/>
  <c r="Q1360" s="1"/>
  <c r="J1364"/>
  <c r="K1364" s="1"/>
  <c r="Q1364" s="1"/>
  <c r="J1368"/>
  <c r="K1368" s="1"/>
  <c r="Q1368" s="1"/>
  <c r="J1372"/>
  <c r="K1372" s="1"/>
  <c r="Q1372" s="1"/>
  <c r="J1376"/>
  <c r="K1376" s="1"/>
  <c r="Q1376" s="1"/>
  <c r="J1388"/>
  <c r="K1388" s="1"/>
  <c r="Q1388" s="1"/>
  <c r="J1392"/>
  <c r="K1392" s="1"/>
  <c r="Q1392" s="1"/>
  <c r="J1396"/>
  <c r="K1396" s="1"/>
  <c r="Q1396" s="1"/>
  <c r="J1400"/>
  <c r="K1400" s="1"/>
  <c r="Q1400" s="1"/>
  <c r="J1404"/>
  <c r="K1404" s="1"/>
  <c r="Q1404" s="1"/>
  <c r="J1408"/>
  <c r="K1408" s="1"/>
  <c r="Q1408" s="1"/>
  <c r="J1420"/>
  <c r="K1420" s="1"/>
  <c r="Q1420" s="1"/>
  <c r="J1424"/>
  <c r="K1424" s="1"/>
  <c r="Q1424" s="1"/>
  <c r="J1428"/>
  <c r="K1428" s="1"/>
  <c r="Q1428" s="1"/>
  <c r="J1432"/>
  <c r="K1432" s="1"/>
  <c r="Q1432" s="1"/>
  <c r="J1436"/>
  <c r="K1436" s="1"/>
  <c r="Q1436" s="1"/>
  <c r="J1444"/>
  <c r="K1444" s="1"/>
  <c r="Q1444" s="1"/>
  <c r="J1449"/>
  <c r="K1449" s="1"/>
  <c r="Q1449" s="1"/>
  <c r="J1453"/>
  <c r="K1453" s="1"/>
  <c r="Q1453" s="1"/>
  <c r="J1458"/>
  <c r="K1458" s="1"/>
  <c r="Q1458" s="1"/>
  <c r="J1462"/>
  <c r="K1462" s="1"/>
  <c r="Q1462" s="1"/>
  <c r="J1466"/>
  <c r="K1466" s="1"/>
  <c r="Q1466" s="1"/>
  <c r="J1470"/>
  <c r="K1470" s="1"/>
  <c r="Q1470" s="1"/>
  <c r="J1474"/>
  <c r="K1474" s="1"/>
  <c r="Q1474" s="1"/>
  <c r="J1486"/>
  <c r="K1486" s="1"/>
  <c r="Q1486" s="1"/>
  <c r="J1490"/>
  <c r="K1490" s="1"/>
  <c r="Q1490" s="1"/>
  <c r="J1494"/>
  <c r="K1494" s="1"/>
  <c r="Q1494" s="1"/>
  <c r="J1499"/>
  <c r="K1499" s="1"/>
  <c r="Q1499" s="1"/>
  <c r="J1504"/>
  <c r="K1504" s="1"/>
  <c r="Q1504" s="1"/>
  <c r="J1508"/>
  <c r="K1508" s="1"/>
  <c r="Q1508" s="1"/>
  <c r="J1521"/>
  <c r="K1521" s="1"/>
  <c r="Q1521" s="1"/>
  <c r="J1525"/>
  <c r="K1525" s="1"/>
  <c r="Q1525" s="1"/>
  <c r="J1529"/>
  <c r="K1529" s="1"/>
  <c r="Q1529" s="1"/>
  <c r="J1533"/>
  <c r="K1533" s="1"/>
  <c r="Q1533" s="1"/>
  <c r="J1537"/>
  <c r="K1537" s="1"/>
  <c r="Q1537" s="1"/>
  <c r="J1541"/>
  <c r="K1541" s="1"/>
  <c r="Q1541" s="1"/>
  <c r="J1545"/>
  <c r="K1545" s="1"/>
  <c r="Q1545" s="1"/>
  <c r="J1553"/>
  <c r="K1553" s="1"/>
  <c r="Q1553" s="1"/>
  <c r="J1557"/>
  <c r="K1557" s="1"/>
  <c r="Q1557" s="1"/>
  <c r="J1561"/>
  <c r="K1561" s="1"/>
  <c r="Q1561" s="1"/>
  <c r="J1565"/>
  <c r="K1565" s="1"/>
  <c r="Q1565" s="1"/>
  <c r="J1569"/>
  <c r="K1569" s="1"/>
  <c r="Q1569" s="1"/>
  <c r="J1573"/>
  <c r="K1573" s="1"/>
  <c r="Q1573" s="1"/>
  <c r="J1577"/>
  <c r="K1577" s="1"/>
  <c r="Q1577" s="1"/>
  <c r="J1585"/>
  <c r="K1585" s="1"/>
  <c r="Q1585" s="1"/>
  <c r="J1589"/>
  <c r="K1589" s="1"/>
  <c r="Q1589" s="1"/>
  <c r="J1593"/>
  <c r="K1593" s="1"/>
  <c r="Q1593" s="1"/>
  <c r="J1597"/>
  <c r="K1597" s="1"/>
  <c r="Q1597" s="1"/>
  <c r="J1601"/>
  <c r="K1601" s="1"/>
  <c r="Q1601" s="1"/>
  <c r="J1605"/>
  <c r="K1605" s="1"/>
  <c r="Q1605" s="1"/>
  <c r="J1609"/>
  <c r="K1609" s="1"/>
  <c r="Q1609" s="1"/>
  <c r="J1617"/>
  <c r="K1617" s="1"/>
  <c r="Q1617" s="1"/>
  <c r="J1621"/>
  <c r="K1621" s="1"/>
  <c r="Q1621" s="1"/>
  <c r="J1625"/>
  <c r="K1625" s="1"/>
  <c r="Q1625" s="1"/>
  <c r="J1629"/>
  <c r="K1629" s="1"/>
  <c r="Q1629" s="1"/>
  <c r="J1633"/>
  <c r="K1633" s="1"/>
  <c r="Q1633" s="1"/>
  <c r="J1637"/>
  <c r="K1637" s="1"/>
  <c r="Q1637" s="1"/>
  <c r="J1641"/>
  <c r="K1641" s="1"/>
  <c r="Q1641" s="1"/>
  <c r="J1649"/>
  <c r="K1649" s="1"/>
  <c r="Q1649" s="1"/>
  <c r="K1653"/>
  <c r="Q1653" s="1"/>
  <c r="J1653"/>
  <c r="J1657"/>
  <c r="K1657" s="1"/>
  <c r="Q1657" s="1"/>
  <c r="J1661"/>
  <c r="K1661" s="1"/>
  <c r="Q1661" s="1"/>
  <c r="J1665"/>
  <c r="K1665" s="1"/>
  <c r="Q1665" s="1"/>
  <c r="J1669"/>
  <c r="K1669" s="1"/>
  <c r="Q1669" s="1"/>
  <c r="J1673"/>
  <c r="K1673" s="1"/>
  <c r="Q1673" s="1"/>
  <c r="J1682"/>
  <c r="K1682" s="1"/>
  <c r="Q1682" s="1"/>
  <c r="J1686"/>
  <c r="K1686" s="1"/>
  <c r="Q1686" s="1"/>
  <c r="J1692"/>
  <c r="K1692" s="1"/>
  <c r="Q1692" s="1"/>
  <c r="J1696"/>
  <c r="K1696" s="1"/>
  <c r="Q1696" s="1"/>
  <c r="J1701"/>
  <c r="K1701" s="1"/>
  <c r="Q1701" s="1"/>
  <c r="J1705"/>
  <c r="K1705" s="1"/>
  <c r="Q1705" s="1"/>
  <c r="J1717"/>
  <c r="K1717" s="1"/>
  <c r="Q1717" s="1"/>
  <c r="J1721"/>
  <c r="K1721" s="1"/>
  <c r="Q1721" s="1"/>
  <c r="J1725"/>
  <c r="K1725" s="1"/>
  <c r="Q1725" s="1"/>
  <c r="J1729"/>
  <c r="K1729" s="1"/>
  <c r="J1733"/>
  <c r="K1733" s="1"/>
  <c r="Q1733" s="1"/>
  <c r="J1737"/>
  <c r="K1737" s="1"/>
  <c r="Q1737" s="1"/>
  <c r="J1749"/>
  <c r="K1749" s="1"/>
  <c r="Q1749" s="1"/>
  <c r="J1753"/>
  <c r="K1753" s="1"/>
  <c r="Q1753" s="1"/>
  <c r="J1757"/>
  <c r="K1757" s="1"/>
  <c r="Q1757" s="1"/>
  <c r="J1761"/>
  <c r="K1761" s="1"/>
  <c r="Q1761" s="1"/>
  <c r="J1766"/>
  <c r="K1766" s="1"/>
  <c r="Q1766" s="1"/>
  <c r="J1772"/>
  <c r="K1772" s="1"/>
  <c r="Q1772" s="1"/>
  <c r="J1787"/>
  <c r="K1787" s="1"/>
  <c r="Q1787" s="1"/>
  <c r="J1791"/>
  <c r="K1791" s="1"/>
  <c r="Q1791" s="1"/>
  <c r="J1795"/>
  <c r="K1795" s="1"/>
  <c r="Q1795" s="1"/>
  <c r="J1799"/>
  <c r="K1799" s="1"/>
  <c r="Q1799" s="1"/>
  <c r="J1803"/>
  <c r="K1803" s="1"/>
  <c r="Q1803" s="1"/>
  <c r="J1807"/>
  <c r="K1807" s="1"/>
  <c r="Q1807" s="1"/>
  <c r="J1819"/>
  <c r="K1819" s="1"/>
  <c r="Q1819" s="1"/>
  <c r="J1824"/>
  <c r="K1824" s="1"/>
  <c r="Q1824" s="1"/>
  <c r="J1829"/>
  <c r="K1829" s="1"/>
  <c r="Q1829" s="1"/>
  <c r="J1834"/>
  <c r="K1834" s="1"/>
  <c r="Q1834" s="1"/>
  <c r="J1839"/>
  <c r="K1839" s="1"/>
  <c r="Q1839" s="1"/>
  <c r="J1844"/>
  <c r="K1844" s="1"/>
  <c r="Q1844" s="1"/>
  <c r="J1856"/>
  <c r="K1856" s="1"/>
  <c r="Q1856" s="1"/>
  <c r="J1860"/>
  <c r="K1860" s="1"/>
  <c r="Q1860" s="1"/>
  <c r="J1864"/>
  <c r="K1864" s="1"/>
  <c r="Q1864" s="1"/>
  <c r="J1868"/>
  <c r="K1868" s="1"/>
  <c r="Q1868" s="1"/>
  <c r="J1872"/>
  <c r="K1872" s="1"/>
  <c r="Q1872" s="1"/>
  <c r="J1880"/>
  <c r="K1880" s="1"/>
  <c r="Q1880" s="1"/>
  <c r="J1884"/>
  <c r="K1884" s="1"/>
  <c r="Q1884" s="1"/>
  <c r="J1892"/>
  <c r="K1892" s="1"/>
  <c r="Q1892" s="1"/>
  <c r="J1896"/>
  <c r="K1896" s="1"/>
  <c r="Q1896" s="1"/>
  <c r="J1903"/>
  <c r="K1903" s="1"/>
  <c r="Q1903" s="1"/>
  <c r="J1907"/>
  <c r="K1907" s="1"/>
  <c r="Q1907" s="1"/>
  <c r="J1918"/>
  <c r="K1918" s="1"/>
  <c r="Q1918" s="1"/>
  <c r="J1922"/>
  <c r="K1922" s="1"/>
  <c r="Q1922" s="1"/>
  <c r="J1932"/>
  <c r="K1932" s="1"/>
  <c r="Q1932" s="1"/>
  <c r="J1938"/>
  <c r="K1938" s="1"/>
  <c r="Q1938" s="1"/>
  <c r="J1942"/>
  <c r="K1942" s="1"/>
  <c r="Q1942" s="1"/>
  <c r="J1946"/>
  <c r="K1946" s="1"/>
  <c r="Q1946" s="1"/>
  <c r="J1954"/>
  <c r="K1954" s="1"/>
  <c r="Q1954" s="1"/>
  <c r="J1960"/>
  <c r="K1960" s="1"/>
  <c r="Q1960" s="1"/>
  <c r="J1968"/>
  <c r="K1968" s="1"/>
  <c r="Q1968" s="1"/>
  <c r="J1973"/>
  <c r="K1973" s="1"/>
  <c r="Q1973" s="1"/>
  <c r="J1977"/>
  <c r="K1977" s="1"/>
  <c r="Q1977" s="1"/>
  <c r="J1983"/>
  <c r="K1983" s="1"/>
  <c r="Q1983" s="1"/>
  <c r="J1991"/>
  <c r="K1991" s="1"/>
  <c r="Q1991" s="1"/>
  <c r="J1995"/>
  <c r="K1995" s="1"/>
  <c r="Q1995" s="1"/>
  <c r="J2004"/>
  <c r="K2004" s="1"/>
  <c r="Q2004" s="1"/>
  <c r="J2012"/>
  <c r="K2012" s="1"/>
  <c r="Q2012" s="1"/>
  <c r="J2023"/>
  <c r="K2023" s="1"/>
  <c r="Q2023" s="1"/>
  <c r="J2033"/>
  <c r="K2033" s="1"/>
  <c r="Q2033" s="1"/>
  <c r="J2041"/>
  <c r="K2041" s="1"/>
  <c r="Q2041" s="1"/>
  <c r="J2049"/>
  <c r="K2049" s="1"/>
  <c r="Q2049" s="1"/>
  <c r="J2053"/>
  <c r="K2053" s="1"/>
  <c r="Q2053" s="1"/>
  <c r="J2057"/>
  <c r="K2057" s="1"/>
  <c r="Q2057" s="1"/>
  <c r="J2061"/>
  <c r="K2061" s="1"/>
  <c r="Q2061" s="1"/>
  <c r="J2065"/>
  <c r="K2065" s="1"/>
  <c r="Q2065" s="1"/>
  <c r="J2069"/>
  <c r="K2069" s="1"/>
  <c r="Q2069" s="1"/>
  <c r="J2081"/>
  <c r="K2081" s="1"/>
  <c r="Q2081" s="1"/>
  <c r="J2085"/>
  <c r="K2085" s="1"/>
  <c r="Q2085" s="1"/>
  <c r="J2089"/>
  <c r="K2089" s="1"/>
  <c r="Q2089" s="1"/>
  <c r="J2093"/>
  <c r="K2093" s="1"/>
  <c r="Q2093" s="1"/>
  <c r="J2097"/>
  <c r="K2097" s="1"/>
  <c r="Q2097" s="1"/>
  <c r="J2101"/>
  <c r="K2101" s="1"/>
  <c r="Q2101" s="1"/>
  <c r="J2105"/>
  <c r="K2105" s="1"/>
  <c r="Q2105" s="1"/>
  <c r="J2113"/>
  <c r="K2113" s="1"/>
  <c r="Q2113" s="1"/>
  <c r="J2117"/>
  <c r="K2117" s="1"/>
  <c r="Q2117" s="1"/>
  <c r="J2121"/>
  <c r="K2121" s="1"/>
  <c r="Q2121" s="1"/>
  <c r="J2125"/>
  <c r="K2125" s="1"/>
  <c r="Q2125" s="1"/>
  <c r="J2129"/>
  <c r="K2129" s="1"/>
  <c r="Q2129" s="1"/>
  <c r="J2133"/>
  <c r="K2133" s="1"/>
  <c r="Q2133" s="1"/>
  <c r="J2137"/>
  <c r="K2137" s="1"/>
  <c r="Q2137" s="1"/>
  <c r="J2145"/>
  <c r="K2145" s="1"/>
  <c r="Q2145" s="1"/>
  <c r="J2149"/>
  <c r="K2149" s="1"/>
  <c r="Q2149" s="1"/>
  <c r="J2153"/>
  <c r="K2153" s="1"/>
  <c r="Q2153" s="1"/>
  <c r="J2157"/>
  <c r="K2157" s="1"/>
  <c r="Q2157" s="1"/>
  <c r="J2161"/>
  <c r="K2161" s="1"/>
  <c r="Q2161" s="1"/>
  <c r="J2165"/>
  <c r="K2165" s="1"/>
  <c r="Q2165" s="1"/>
  <c r="J2177"/>
  <c r="K2177" s="1"/>
  <c r="Q2177" s="1"/>
  <c r="J2181"/>
  <c r="K2181" s="1"/>
  <c r="Q2181" s="1"/>
  <c r="J2185"/>
  <c r="K2185" s="1"/>
  <c r="Q2185" s="1"/>
  <c r="J2189"/>
  <c r="K2189" s="1"/>
  <c r="Q2189" s="1"/>
  <c r="J2193"/>
  <c r="K2193" s="1"/>
  <c r="Q2193" s="1"/>
  <c r="J2197"/>
  <c r="K2197" s="1"/>
  <c r="Q2197" s="1"/>
  <c r="J2201"/>
  <c r="K2201" s="1"/>
  <c r="Q2201" s="1"/>
  <c r="J2209"/>
  <c r="K2209" s="1"/>
  <c r="Q2209" s="1"/>
  <c r="J2213"/>
  <c r="K2213" s="1"/>
  <c r="Q2213" s="1"/>
  <c r="J2219"/>
  <c r="K2219" s="1"/>
  <c r="Q2219" s="1"/>
  <c r="J2223"/>
  <c r="K2223" s="1"/>
  <c r="Q2223" s="1"/>
  <c r="J2229"/>
  <c r="K2229" s="1"/>
  <c r="Q2229" s="1"/>
  <c r="J2233"/>
  <c r="K2233" s="1"/>
  <c r="Q2233" s="1"/>
  <c r="J2245"/>
  <c r="K2245" s="1"/>
  <c r="Q2245" s="1"/>
  <c r="J2249"/>
  <c r="K2249" s="1"/>
  <c r="Q2249" s="1"/>
  <c r="J2253"/>
  <c r="K2253" s="1"/>
  <c r="Q2253" s="1"/>
  <c r="J2257"/>
  <c r="K2257" s="1"/>
  <c r="Q2257" s="1"/>
  <c r="J2261"/>
  <c r="K2261" s="1"/>
  <c r="Q2261" s="1"/>
  <c r="J2265"/>
  <c r="K2265" s="1"/>
  <c r="Q2265" s="1"/>
  <c r="J2277"/>
  <c r="K2277" s="1"/>
  <c r="Q2277" s="1"/>
  <c r="J2281"/>
  <c r="K2281" s="1"/>
  <c r="Q2281" s="1"/>
  <c r="J2285"/>
  <c r="K2285" s="1"/>
  <c r="Q2285" s="1"/>
  <c r="J2289"/>
  <c r="K2289" s="1"/>
  <c r="Q2289" s="1"/>
  <c r="J2293"/>
  <c r="K2293" s="1"/>
  <c r="Q2293" s="1"/>
  <c r="J2297"/>
  <c r="K2297" s="1"/>
  <c r="Q2297" s="1"/>
  <c r="J2309"/>
  <c r="K2309" s="1"/>
  <c r="Q2309" s="1"/>
  <c r="J2313"/>
  <c r="K2313" s="1"/>
  <c r="Q2313" s="1"/>
  <c r="J2317"/>
  <c r="K2317" s="1"/>
  <c r="Q2317" s="1"/>
  <c r="J2321"/>
  <c r="K2321" s="1"/>
  <c r="Q2321" s="1"/>
  <c r="J2325"/>
  <c r="K2325" s="1"/>
  <c r="Q2325" s="1"/>
  <c r="J2329"/>
  <c r="K2329" s="1"/>
  <c r="Q2329" s="1"/>
  <c r="J2333"/>
  <c r="K2333" s="1"/>
  <c r="Q2333" s="1"/>
  <c r="J2337"/>
  <c r="K2337" s="1"/>
  <c r="Q2337" s="1"/>
  <c r="J2345"/>
  <c r="K2345" s="1"/>
  <c r="Q2345" s="1"/>
  <c r="J2349"/>
  <c r="K2349" s="1"/>
  <c r="Q2349" s="1"/>
  <c r="J2353"/>
  <c r="K2353" s="1"/>
  <c r="Q2353" s="1"/>
  <c r="J2361"/>
  <c r="K2361" s="1"/>
  <c r="Q2361" s="1"/>
  <c r="J2365"/>
  <c r="K2365" s="1"/>
  <c r="Q2365" s="1"/>
  <c r="J2369"/>
  <c r="K2369" s="1"/>
  <c r="Q2369" s="1"/>
  <c r="J2377"/>
  <c r="K2377" s="1"/>
  <c r="Q2377" s="1"/>
  <c r="J2381"/>
  <c r="K2381" s="1"/>
  <c r="Q2381" s="1"/>
  <c r="J2385"/>
  <c r="K2385" s="1"/>
  <c r="Q2385" s="1"/>
  <c r="J2389"/>
  <c r="K2389" s="1"/>
  <c r="Q2389" s="1"/>
  <c r="J2393"/>
  <c r="K2393" s="1"/>
  <c r="Q2393" s="1"/>
  <c r="J2397"/>
  <c r="K2397" s="1"/>
  <c r="Q2397" s="1"/>
  <c r="J2401"/>
  <c r="K2401" s="1"/>
  <c r="Q2401" s="1"/>
  <c r="J2405"/>
  <c r="K2405" s="1"/>
  <c r="Q2405" s="1"/>
  <c r="J2409"/>
  <c r="K2409" s="1"/>
  <c r="Q2409" s="1"/>
  <c r="J2413"/>
  <c r="K2413" s="1"/>
  <c r="Q2413" s="1"/>
  <c r="J2417"/>
  <c r="K2417" s="1"/>
  <c r="Q2417" s="1"/>
  <c r="J2421"/>
  <c r="K2421" s="1"/>
  <c r="Q2421" s="1"/>
  <c r="J2425"/>
  <c r="K2425" s="1"/>
  <c r="Q2425" s="1"/>
  <c r="J2429"/>
  <c r="K2429" s="1"/>
  <c r="Q2429" s="1"/>
  <c r="J2433"/>
  <c r="K2433" s="1"/>
  <c r="Q2433" s="1"/>
  <c r="J2441"/>
  <c r="K2441" s="1"/>
  <c r="Q2441" s="1"/>
  <c r="J2445"/>
  <c r="K2445" s="1"/>
  <c r="Q2445" s="1"/>
  <c r="J2449"/>
  <c r="K2449" s="1"/>
  <c r="Q2449" s="1"/>
  <c r="J2453"/>
  <c r="K2453" s="1"/>
  <c r="Q2453" s="1"/>
  <c r="J2457"/>
  <c r="K2457" s="1"/>
  <c r="Q2457" s="1"/>
  <c r="J2461"/>
  <c r="K2461" s="1"/>
  <c r="Q2461" s="1"/>
  <c r="J2465"/>
  <c r="K2465" s="1"/>
  <c r="Q2465" s="1"/>
  <c r="J2473"/>
  <c r="K2473" s="1"/>
  <c r="Q2473" s="1"/>
  <c r="J2477"/>
  <c r="K2477" s="1"/>
  <c r="Q2477" s="1"/>
  <c r="J2481"/>
  <c r="K2481" s="1"/>
  <c r="Q2481" s="1"/>
  <c r="J2485"/>
  <c r="K2485" s="1"/>
  <c r="Q2485" s="1"/>
  <c r="J2489"/>
  <c r="K2489" s="1"/>
  <c r="Q2489" s="1"/>
  <c r="J2493"/>
  <c r="K2493" s="1"/>
  <c r="Q2493" s="1"/>
  <c r="J2497"/>
  <c r="K2497" s="1"/>
  <c r="Q2497" s="1"/>
  <c r="J2505"/>
  <c r="K2505" s="1"/>
  <c r="Q2505" s="1"/>
  <c r="J2509"/>
  <c r="K2509" s="1"/>
  <c r="Q2509" s="1"/>
  <c r="J2513"/>
  <c r="K2513" s="1"/>
  <c r="Q2513" s="1"/>
  <c r="J2517"/>
  <c r="K2517" s="1"/>
  <c r="Q2517" s="1"/>
  <c r="J2521"/>
  <c r="K2521" s="1"/>
  <c r="Q2521" s="1"/>
  <c r="J2525"/>
  <c r="K2525" s="1"/>
  <c r="Q2525" s="1"/>
  <c r="J2529"/>
  <c r="K2529" s="1"/>
  <c r="Q2529" s="1"/>
  <c r="J2537"/>
  <c r="K2537" s="1"/>
  <c r="Q2537" s="1"/>
  <c r="J2541"/>
  <c r="K2541" s="1"/>
  <c r="Q2541" s="1"/>
  <c r="J2545"/>
  <c r="K2545" s="1"/>
  <c r="Q2545" s="1"/>
  <c r="J2549"/>
  <c r="K2549" s="1"/>
  <c r="Q2549" s="1"/>
  <c r="J2553"/>
  <c r="K2553" s="1"/>
  <c r="Q2553" s="1"/>
  <c r="J2557"/>
  <c r="K2557" s="1"/>
  <c r="Q2557" s="1"/>
  <c r="J2561"/>
  <c r="K2561" s="1"/>
  <c r="Q2561" s="1"/>
  <c r="J2569"/>
  <c r="K2569" s="1"/>
  <c r="Q2569" s="1"/>
  <c r="J2573"/>
  <c r="K2573" s="1"/>
  <c r="Q2573" s="1"/>
  <c r="J2577"/>
  <c r="K2577" s="1"/>
  <c r="Q2577" s="1"/>
  <c r="J2581"/>
  <c r="K2581" s="1"/>
  <c r="Q2581" s="1"/>
  <c r="J2585"/>
  <c r="K2585" s="1"/>
  <c r="Q2585" s="1"/>
  <c r="J2589"/>
  <c r="K2589" s="1"/>
  <c r="Q2589" s="1"/>
  <c r="J2593"/>
  <c r="K2593" s="1"/>
  <c r="Q2593" s="1"/>
  <c r="J2597"/>
  <c r="K2597" s="1"/>
  <c r="Q2597" s="1"/>
  <c r="J2601"/>
  <c r="K2601" s="1"/>
  <c r="Q2601" s="1"/>
  <c r="J2605"/>
  <c r="K2605" s="1"/>
  <c r="Q2605" s="1"/>
  <c r="J2609"/>
  <c r="K2609" s="1"/>
  <c r="Q2609" s="1"/>
  <c r="J2617"/>
  <c r="K2617" s="1"/>
  <c r="Q2617" s="1"/>
  <c r="J2621"/>
  <c r="K2621" s="1"/>
  <c r="Q2621" s="1"/>
  <c r="J2625"/>
  <c r="K2625" s="1"/>
  <c r="Q2625" s="1"/>
  <c r="J2629"/>
  <c r="K2629" s="1"/>
  <c r="Q2629" s="1"/>
  <c r="J2633"/>
  <c r="K2633" s="1"/>
  <c r="Q2633" s="1"/>
  <c r="J2637"/>
  <c r="K2637" s="1"/>
  <c r="Q2637" s="1"/>
  <c r="J2641"/>
  <c r="K2641" s="1"/>
  <c r="Q2641" s="1"/>
  <c r="J2649"/>
  <c r="K2649" s="1"/>
  <c r="Q2649" s="1"/>
  <c r="J2653"/>
  <c r="K2653" s="1"/>
  <c r="Q2653" s="1"/>
  <c r="J2657"/>
  <c r="K2657" s="1"/>
  <c r="Q2657" s="1"/>
  <c r="J2661"/>
  <c r="K2661" s="1"/>
  <c r="Q2661" s="1"/>
  <c r="J2665"/>
  <c r="K2665" s="1"/>
  <c r="Q2665" s="1"/>
  <c r="J2669"/>
  <c r="K2669" s="1"/>
  <c r="Q2669" s="1"/>
  <c r="J2673"/>
  <c r="K2673" s="1"/>
  <c r="Q2673" s="1"/>
  <c r="J2681"/>
  <c r="K2681" s="1"/>
  <c r="Q2681" s="1"/>
  <c r="J2685"/>
  <c r="K2685" s="1"/>
  <c r="Q2685" s="1"/>
  <c r="J2689"/>
  <c r="K2689" s="1"/>
  <c r="Q2689" s="1"/>
  <c r="J2693"/>
  <c r="K2693" s="1"/>
  <c r="Q2693" s="1"/>
  <c r="J2697"/>
  <c r="K2697" s="1"/>
  <c r="Q2697" s="1"/>
  <c r="J2701"/>
  <c r="K2701" s="1"/>
  <c r="Q2701" s="1"/>
  <c r="J2705"/>
  <c r="K2705" s="1"/>
  <c r="Q2705" s="1"/>
  <c r="J2713"/>
  <c r="K2713" s="1"/>
  <c r="Q2713" s="1"/>
  <c r="J2717"/>
  <c r="K2717" s="1"/>
  <c r="Q2717" s="1"/>
  <c r="J2721"/>
  <c r="K2721" s="1"/>
  <c r="Q2721" s="1"/>
  <c r="J2725"/>
  <c r="K2725" s="1"/>
  <c r="Q2725" s="1"/>
  <c r="J2729"/>
  <c r="K2729" s="1"/>
  <c r="Q2729" s="1"/>
  <c r="J2733"/>
  <c r="K2733" s="1"/>
  <c r="Q2733" s="1"/>
  <c r="J2737"/>
  <c r="K2737" s="1"/>
  <c r="Q2737" s="1"/>
  <c r="J2745"/>
  <c r="K2745" s="1"/>
  <c r="Q2745" s="1"/>
  <c r="J2749"/>
  <c r="K2749" s="1"/>
  <c r="Q2749" s="1"/>
  <c r="J2753"/>
  <c r="K2753" s="1"/>
  <c r="Q2753" s="1"/>
  <c r="J2757"/>
  <c r="K2757" s="1"/>
  <c r="Q2757" s="1"/>
  <c r="J2761"/>
  <c r="K2761" s="1"/>
  <c r="Q2761" s="1"/>
  <c r="J2765"/>
  <c r="K2765" s="1"/>
  <c r="Q2765" s="1"/>
  <c r="J2769"/>
  <c r="K2769" s="1"/>
  <c r="Q2769" s="1"/>
  <c r="J2777"/>
  <c r="K2777" s="1"/>
  <c r="Q2777" s="1"/>
  <c r="J2781"/>
  <c r="K2781" s="1"/>
  <c r="Q2781" s="1"/>
  <c r="J2785"/>
  <c r="K2785" s="1"/>
  <c r="Q2785" s="1"/>
  <c r="J2789"/>
  <c r="K2789" s="1"/>
  <c r="Q2789" s="1"/>
  <c r="J2793"/>
  <c r="K2793" s="1"/>
  <c r="Q2793" s="1"/>
  <c r="J2797"/>
  <c r="K2797" s="1"/>
  <c r="Q2797" s="1"/>
  <c r="J2801"/>
  <c r="K2801" s="1"/>
  <c r="Q2801" s="1"/>
  <c r="J2809"/>
  <c r="K2809" s="1"/>
  <c r="Q2809" s="1"/>
  <c r="J2813"/>
  <c r="K2813" s="1"/>
  <c r="Q2813" s="1"/>
  <c r="J2817"/>
  <c r="K2817" s="1"/>
  <c r="Q2817" s="1"/>
  <c r="J2821"/>
  <c r="K2821" s="1"/>
  <c r="Q2821" s="1"/>
  <c r="J2829"/>
  <c r="K2829" s="1"/>
  <c r="Q2829" s="1"/>
  <c r="J2833"/>
  <c r="K2833" s="1"/>
  <c r="Q2833" s="1"/>
  <c r="J2841"/>
  <c r="K2841" s="1"/>
  <c r="Q2841" s="1"/>
  <c r="J2845"/>
  <c r="K2845" s="1"/>
  <c r="Q2845" s="1"/>
  <c r="J2849"/>
  <c r="K2849" s="1"/>
  <c r="Q2849" s="1"/>
  <c r="J2853"/>
  <c r="K2853" s="1"/>
  <c r="Q2853" s="1"/>
  <c r="J2857"/>
  <c r="K2857" s="1"/>
  <c r="Q2857" s="1"/>
  <c r="J2861"/>
  <c r="K2861" s="1"/>
  <c r="Q2861" s="1"/>
  <c r="J2865"/>
  <c r="K2865" s="1"/>
  <c r="Q2865" s="1"/>
  <c r="J2873"/>
  <c r="K2873" s="1"/>
  <c r="Q2873" s="1"/>
  <c r="J2877"/>
  <c r="K2877" s="1"/>
  <c r="Q2877" s="1"/>
  <c r="J2881"/>
  <c r="K2881" s="1"/>
  <c r="Q2881" s="1"/>
  <c r="J2885"/>
  <c r="K2885" s="1"/>
  <c r="Q2885" s="1"/>
  <c r="J2889"/>
  <c r="K2889" s="1"/>
  <c r="Q2889" s="1"/>
  <c r="J2893"/>
  <c r="K2893" s="1"/>
  <c r="Q2893" s="1"/>
  <c r="J2897"/>
  <c r="K2897" s="1"/>
  <c r="Q2897" s="1"/>
  <c r="J2905"/>
  <c r="K2905" s="1"/>
  <c r="Q2905" s="1"/>
  <c r="J2909"/>
  <c r="K2909" s="1"/>
  <c r="Q2909" s="1"/>
  <c r="J2913"/>
  <c r="K2913" s="1"/>
  <c r="Q2913" s="1"/>
  <c r="J2917"/>
  <c r="K2917" s="1"/>
  <c r="Q2917" s="1"/>
  <c r="J2921"/>
  <c r="K2921" s="1"/>
  <c r="Q2921" s="1"/>
  <c r="J2933"/>
  <c r="K2933" s="1"/>
  <c r="Q2933" s="1"/>
  <c r="J2937"/>
  <c r="K2937" s="1"/>
  <c r="Q2937" s="1"/>
  <c r="J2941"/>
  <c r="K2941" s="1"/>
  <c r="Q2941" s="1"/>
  <c r="J2945"/>
  <c r="K2945" s="1"/>
  <c r="Q2945" s="1"/>
  <c r="J2949"/>
  <c r="K2949" s="1"/>
  <c r="Q2949" s="1"/>
  <c r="J2953"/>
  <c r="K2953" s="1"/>
  <c r="Q2953" s="1"/>
  <c r="J2965"/>
  <c r="K2965" s="1"/>
  <c r="Q2965" s="1"/>
  <c r="J2969"/>
  <c r="K2969" s="1"/>
  <c r="Q2969" s="1"/>
  <c r="J2973"/>
  <c r="K2973" s="1"/>
  <c r="Q2973" s="1"/>
  <c r="J2977"/>
  <c r="K2977" s="1"/>
  <c r="Q2977" s="1"/>
  <c r="J2981"/>
  <c r="K2981" s="1"/>
  <c r="Q2981" s="1"/>
  <c r="J2985"/>
  <c r="K2985" s="1"/>
  <c r="Q2985" s="1"/>
  <c r="J2997"/>
  <c r="K2997" s="1"/>
  <c r="Q2997" s="1"/>
  <c r="J3001"/>
  <c r="K3001" s="1"/>
  <c r="Q3001" s="1"/>
  <c r="J3005"/>
  <c r="K3005" s="1"/>
  <c r="Q3005" s="1"/>
  <c r="J3009"/>
  <c r="K3009" s="1"/>
  <c r="Q3009" s="1"/>
  <c r="J3013"/>
  <c r="K3013" s="1"/>
  <c r="Q3013" s="1"/>
  <c r="J3017"/>
  <c r="K3017" s="1"/>
  <c r="Q3017" s="1"/>
  <c r="J3029"/>
  <c r="K3029" s="1"/>
  <c r="Q3029" s="1"/>
  <c r="J3033"/>
  <c r="K3033" s="1"/>
  <c r="Q3033" s="1"/>
  <c r="J3037"/>
  <c r="K3037" s="1"/>
  <c r="Q3037" s="1"/>
  <c r="J3041"/>
  <c r="K3041" s="1"/>
  <c r="Q3041" s="1"/>
  <c r="J3045"/>
  <c r="K3045" s="1"/>
  <c r="Q3045" s="1"/>
  <c r="J3049"/>
  <c r="K3049" s="1"/>
  <c r="Q3049" s="1"/>
  <c r="J3061"/>
  <c r="K3061" s="1"/>
  <c r="Q3061" s="1"/>
  <c r="J3065"/>
  <c r="K3065" s="1"/>
  <c r="Q3065" s="1"/>
  <c r="J3069"/>
  <c r="K3069" s="1"/>
  <c r="Q3069" s="1"/>
  <c r="J3073"/>
  <c r="K3073" s="1"/>
  <c r="Q3073" s="1"/>
  <c r="J3077"/>
  <c r="K3077" s="1"/>
  <c r="Q3077" s="1"/>
  <c r="J3081"/>
  <c r="K3081" s="1"/>
  <c r="Q3081" s="1"/>
  <c r="J3093"/>
  <c r="K3093" s="1"/>
  <c r="Q3093" s="1"/>
  <c r="J3097"/>
  <c r="K3097" s="1"/>
  <c r="Q3097" s="1"/>
  <c r="J3101"/>
  <c r="K3101" s="1"/>
  <c r="Q3101" s="1"/>
  <c r="J3105"/>
  <c r="K3105" s="1"/>
  <c r="Q3105" s="1"/>
  <c r="J3109"/>
  <c r="K3109" s="1"/>
  <c r="Q3109" s="1"/>
  <c r="J3113"/>
  <c r="K3113" s="1"/>
  <c r="Q3113" s="1"/>
  <c r="J3125"/>
  <c r="K3125" s="1"/>
  <c r="Q3125" s="1"/>
  <c r="J3129"/>
  <c r="K3129" s="1"/>
  <c r="Q3129" s="1"/>
  <c r="J3133"/>
  <c r="K3133" s="1"/>
  <c r="Q3133" s="1"/>
  <c r="J3137"/>
  <c r="K3137" s="1"/>
  <c r="Q3137" s="1"/>
  <c r="J3141"/>
  <c r="K3141" s="1"/>
  <c r="Q3141" s="1"/>
  <c r="J3145"/>
  <c r="K3145" s="1"/>
  <c r="Q3145" s="1"/>
  <c r="J3157"/>
  <c r="K3157" s="1"/>
  <c r="Q3157" s="1"/>
  <c r="J3165"/>
  <c r="K3165" s="1"/>
  <c r="Q3165" s="1"/>
  <c r="J3169"/>
  <c r="K3169" s="1"/>
  <c r="Q3169" s="1"/>
  <c r="J3173"/>
  <c r="K3173" s="1"/>
  <c r="Q3173" s="1"/>
  <c r="J3177"/>
  <c r="K3177" s="1"/>
  <c r="Q3177" s="1"/>
  <c r="J3181"/>
  <c r="K3181" s="1"/>
  <c r="Q3181" s="1"/>
  <c r="J3185"/>
  <c r="K3185" s="1"/>
  <c r="Q3185" s="1"/>
  <c r="J3189"/>
  <c r="K3189" s="1"/>
  <c r="Q3189" s="1"/>
  <c r="J3193"/>
  <c r="K3193" s="1"/>
  <c r="Q3193" s="1"/>
  <c r="J3197"/>
  <c r="K3197" s="1"/>
  <c r="Q3197" s="1"/>
  <c r="J3201"/>
  <c r="K3201" s="1"/>
  <c r="Q3201" s="1"/>
  <c r="J3205"/>
  <c r="K3205" s="1"/>
  <c r="Q3205" s="1"/>
  <c r="J3209"/>
  <c r="K3209" s="1"/>
  <c r="Q3209" s="1"/>
  <c r="J3213"/>
  <c r="K3213" s="1"/>
  <c r="Q3213" s="1"/>
  <c r="J3217"/>
  <c r="K3217" s="1"/>
  <c r="Q3217" s="1"/>
  <c r="J3221"/>
  <c r="K3221" s="1"/>
  <c r="Q3221" s="1"/>
  <c r="J3225"/>
  <c r="K3225" s="1"/>
  <c r="Q3225" s="1"/>
  <c r="J3229"/>
  <c r="K3229" s="1"/>
  <c r="Q3229" s="1"/>
  <c r="J3233"/>
  <c r="K3233" s="1"/>
  <c r="Q3233" s="1"/>
  <c r="J3237"/>
  <c r="K3237" s="1"/>
  <c r="Q3237" s="1"/>
  <c r="J3241"/>
  <c r="K3241" s="1"/>
  <c r="Q3241" s="1"/>
  <c r="J3245"/>
  <c r="K3245" s="1"/>
  <c r="Q3245" s="1"/>
  <c r="J3249"/>
  <c r="K3249" s="1"/>
  <c r="Q3249" s="1"/>
  <c r="J3253"/>
  <c r="K3253" s="1"/>
  <c r="Q3253" s="1"/>
  <c r="J3257"/>
  <c r="K3257" s="1"/>
  <c r="Q3257" s="1"/>
  <c r="J3261"/>
  <c r="K3261" s="1"/>
  <c r="Q3261" s="1"/>
  <c r="J3265"/>
  <c r="K3265" s="1"/>
  <c r="Q3265" s="1"/>
  <c r="J3269"/>
  <c r="K3269" s="1"/>
  <c r="Q3269" s="1"/>
  <c r="J3273"/>
  <c r="K3273" s="1"/>
  <c r="Q3273" s="1"/>
  <c r="J3277"/>
  <c r="K3277" s="1"/>
  <c r="Q3277" s="1"/>
  <c r="J3281"/>
  <c r="K3281" s="1"/>
  <c r="Q3281" s="1"/>
  <c r="J3285"/>
  <c r="K3285" s="1"/>
  <c r="Q3285" s="1"/>
  <c r="J3289"/>
  <c r="K3289" s="1"/>
  <c r="Q3289" s="1"/>
  <c r="J3293"/>
  <c r="K3293" s="1"/>
  <c r="Q3293" s="1"/>
  <c r="J3297"/>
  <c r="K3297" s="1"/>
  <c r="Q3297" s="1"/>
  <c r="J3301"/>
  <c r="K3301" s="1"/>
  <c r="Q3301" s="1"/>
  <c r="J3305"/>
  <c r="K3305" s="1"/>
  <c r="Q3305" s="1"/>
  <c r="J3309"/>
  <c r="K3309" s="1"/>
  <c r="Q3309" s="1"/>
  <c r="J3313"/>
  <c r="K3313" s="1"/>
  <c r="Q3313" s="1"/>
  <c r="J3317"/>
  <c r="K3317" s="1"/>
  <c r="Q3317" s="1"/>
  <c r="J3321"/>
  <c r="K3321" s="1"/>
  <c r="Q3321" s="1"/>
  <c r="J3325"/>
  <c r="K3325" s="1"/>
  <c r="Q3325" s="1"/>
  <c r="J3329"/>
  <c r="K3329" s="1"/>
  <c r="Q3329" s="1"/>
  <c r="J3333"/>
  <c r="K3333" s="1"/>
  <c r="Q3333" s="1"/>
  <c r="J3337"/>
  <c r="K3337" s="1"/>
  <c r="Q3337" s="1"/>
  <c r="J3341"/>
  <c r="K3341" s="1"/>
  <c r="Q3341" s="1"/>
  <c r="J3345"/>
  <c r="K3345" s="1"/>
  <c r="Q3345" s="1"/>
  <c r="J3349"/>
  <c r="K3349" s="1"/>
  <c r="Q3349" s="1"/>
  <c r="J3353"/>
  <c r="K3353" s="1"/>
  <c r="Q3353" s="1"/>
  <c r="J3357"/>
  <c r="K3357" s="1"/>
  <c r="Q3357" s="1"/>
  <c r="J3361"/>
  <c r="K3361" s="1"/>
  <c r="Q3361" s="1"/>
  <c r="J3365"/>
  <c r="K3365" s="1"/>
  <c r="Q3365" s="1"/>
  <c r="J3369"/>
  <c r="K3369" s="1"/>
  <c r="Q3369" s="1"/>
  <c r="J3373"/>
  <c r="K3373" s="1"/>
  <c r="Q3373" s="1"/>
  <c r="J3377"/>
  <c r="K3377" s="1"/>
  <c r="Q3377" s="1"/>
  <c r="J3381"/>
  <c r="K3381" s="1"/>
  <c r="Q3381" s="1"/>
  <c r="J3389"/>
  <c r="K3389" s="1"/>
  <c r="Q3389" s="1"/>
  <c r="J3393"/>
  <c r="K3393" s="1"/>
  <c r="Q3393" s="1"/>
  <c r="J3397"/>
  <c r="K3397" s="1"/>
  <c r="Q3397" s="1"/>
  <c r="J3401"/>
  <c r="K3401" s="1"/>
  <c r="Q3401" s="1"/>
  <c r="J3405"/>
  <c r="K3405" s="1"/>
  <c r="Q3405" s="1"/>
  <c r="J3409"/>
  <c r="K3409" s="1"/>
  <c r="Q3409" s="1"/>
  <c r="J3413"/>
  <c r="K3413" s="1"/>
  <c r="Q3413" s="1"/>
  <c r="J3417"/>
  <c r="K3417" s="1"/>
  <c r="Q3417" s="1"/>
  <c r="J3421"/>
  <c r="K3421" s="1"/>
  <c r="Q3421" s="1"/>
  <c r="J3425"/>
  <c r="K3425" s="1"/>
  <c r="Q3425" s="1"/>
  <c r="J3429"/>
  <c r="K3429" s="1"/>
  <c r="Q3429" s="1"/>
  <c r="J3433"/>
  <c r="K3433" s="1"/>
  <c r="Q3433" s="1"/>
  <c r="J3437"/>
  <c r="K3437" s="1"/>
  <c r="Q3437" s="1"/>
  <c r="J3441"/>
  <c r="K3441" s="1"/>
  <c r="Q3441" s="1"/>
  <c r="J3445"/>
  <c r="K3445" s="1"/>
  <c r="Q3445" s="1"/>
  <c r="J3449"/>
  <c r="K3449" s="1"/>
  <c r="Q3449" s="1"/>
  <c r="J3453"/>
  <c r="K3453" s="1"/>
  <c r="Q3453" s="1"/>
  <c r="J3457"/>
  <c r="K3457" s="1"/>
  <c r="Q3457" s="1"/>
  <c r="J3461"/>
  <c r="K3461" s="1"/>
  <c r="Q3461" s="1"/>
  <c r="J3465"/>
  <c r="K3465" s="1"/>
  <c r="Q3465" s="1"/>
  <c r="J3469"/>
  <c r="K3469" s="1"/>
  <c r="Q3469" s="1"/>
  <c r="J3473"/>
  <c r="K3473" s="1"/>
  <c r="Q3473" s="1"/>
  <c r="J3477"/>
  <c r="K3477" s="1"/>
  <c r="Q3477" s="1"/>
  <c r="J3481"/>
  <c r="K3481" s="1"/>
  <c r="Q3481" s="1"/>
  <c r="J3485"/>
  <c r="K3485" s="1"/>
  <c r="Q3485" s="1"/>
  <c r="J3489"/>
  <c r="K3489" s="1"/>
  <c r="Q3489" s="1"/>
  <c r="J3493"/>
  <c r="K3493" s="1"/>
  <c r="Q3493" s="1"/>
  <c r="J3497"/>
  <c r="K3497" s="1"/>
  <c r="Q3497" s="1"/>
  <c r="J3501"/>
  <c r="K3501" s="1"/>
  <c r="Q3501" s="1"/>
  <c r="J3505"/>
  <c r="K3505" s="1"/>
  <c r="Q3505" s="1"/>
  <c r="J3509"/>
  <c r="K3509" s="1"/>
  <c r="Q3509" s="1"/>
  <c r="J3513"/>
  <c r="K3513" s="1"/>
  <c r="Q3513" s="1"/>
  <c r="J3517"/>
  <c r="K3517" s="1"/>
  <c r="Q3517" s="1"/>
  <c r="J3521"/>
  <c r="K3521" s="1"/>
  <c r="Q3521" s="1"/>
  <c r="J3525"/>
  <c r="K3525" s="1"/>
  <c r="Q3525" s="1"/>
  <c r="J3529"/>
  <c r="K3529" s="1"/>
  <c r="Q3529" s="1"/>
  <c r="J3533"/>
  <c r="K3533" s="1"/>
  <c r="Q3533" s="1"/>
  <c r="J3537"/>
  <c r="K3537" s="1"/>
  <c r="Q3537" s="1"/>
  <c r="J3541"/>
  <c r="K3541" s="1"/>
  <c r="Q3541" s="1"/>
  <c r="J3545"/>
  <c r="K3545" s="1"/>
  <c r="Q3545" s="1"/>
  <c r="J3549"/>
  <c r="K3549" s="1"/>
  <c r="Q3549" s="1"/>
  <c r="J3553"/>
  <c r="K3553" s="1"/>
  <c r="Q3553" s="1"/>
  <c r="J3557"/>
  <c r="K3557" s="1"/>
  <c r="Q3557" s="1"/>
  <c r="J3561"/>
  <c r="K3561" s="1"/>
  <c r="Q3561" s="1"/>
  <c r="J3565"/>
  <c r="K3565" s="1"/>
  <c r="Q3565" s="1"/>
  <c r="J3569"/>
  <c r="K3569" s="1"/>
  <c r="Q3569" s="1"/>
  <c r="J3573"/>
  <c r="K3573" s="1"/>
  <c r="Q3573" s="1"/>
  <c r="J3577"/>
  <c r="K3577" s="1"/>
  <c r="Q3577" s="1"/>
  <c r="J3581"/>
  <c r="K3581" s="1"/>
  <c r="Q3581" s="1"/>
  <c r="J3585"/>
  <c r="K3585" s="1"/>
  <c r="Q3585" s="1"/>
  <c r="J3589"/>
  <c r="K3589" s="1"/>
  <c r="Q3589" s="1"/>
  <c r="J3593"/>
  <c r="K3593" s="1"/>
  <c r="Q3593" s="1"/>
  <c r="J3597"/>
  <c r="K3597" s="1"/>
  <c r="Q3597" s="1"/>
  <c r="J3601"/>
  <c r="K3601" s="1"/>
  <c r="Q3601" s="1"/>
  <c r="J3605"/>
  <c r="K3605" s="1"/>
  <c r="Q3605" s="1"/>
  <c r="J3609"/>
  <c r="K3609" s="1"/>
  <c r="Q3609" s="1"/>
  <c r="K3613"/>
  <c r="Q3613" s="1"/>
  <c r="J3613"/>
  <c r="J3617"/>
  <c r="K3617" s="1"/>
  <c r="Q3617" s="1"/>
  <c r="J3621"/>
  <c r="K3621" s="1"/>
  <c r="Q3621" s="1"/>
  <c r="J3625"/>
  <c r="K3625" s="1"/>
  <c r="Q3625" s="1"/>
  <c r="J3629"/>
  <c r="K3629" s="1"/>
  <c r="Q3629" s="1"/>
  <c r="J3633"/>
  <c r="K3633" s="1"/>
  <c r="Q3633" s="1"/>
  <c r="J3637"/>
  <c r="K3637" s="1"/>
  <c r="Q3637" s="1"/>
  <c r="J3641"/>
  <c r="K3641" s="1"/>
  <c r="Q3641" s="1"/>
  <c r="J3645"/>
  <c r="K3645" s="1"/>
  <c r="Q3645" s="1"/>
  <c r="J3649"/>
  <c r="K3649" s="1"/>
  <c r="Q3649" s="1"/>
  <c r="J3653"/>
  <c r="K3653" s="1"/>
  <c r="Q3653" s="1"/>
  <c r="J3657"/>
  <c r="K3657" s="1"/>
  <c r="Q3657" s="1"/>
  <c r="J3661"/>
  <c r="K3661" s="1"/>
  <c r="Q3661" s="1"/>
  <c r="J3665"/>
  <c r="K3665" s="1"/>
  <c r="Q3665" s="1"/>
  <c r="J3669"/>
  <c r="K3669" s="1"/>
  <c r="Q3669" s="1"/>
  <c r="J3673"/>
  <c r="K3673" s="1"/>
  <c r="Q3673" s="1"/>
  <c r="J3677"/>
  <c r="K3677" s="1"/>
  <c r="Q3677" s="1"/>
  <c r="J3681"/>
  <c r="K3681" s="1"/>
  <c r="Q3681" s="1"/>
  <c r="J3685"/>
  <c r="K3685" s="1"/>
  <c r="Q3685" s="1"/>
  <c r="J3689"/>
  <c r="K3689" s="1"/>
  <c r="Q3689" s="1"/>
  <c r="J3693"/>
  <c r="K3693" s="1"/>
  <c r="Q3693" s="1"/>
  <c r="J3697"/>
  <c r="K3697" s="1"/>
  <c r="Q3697" s="1"/>
  <c r="J3701"/>
  <c r="K3701" s="1"/>
  <c r="Q3701" s="1"/>
  <c r="J3705"/>
  <c r="K3705" s="1"/>
  <c r="Q3705" s="1"/>
  <c r="J3709"/>
  <c r="K3709" s="1"/>
  <c r="Q3709" s="1"/>
  <c r="J3713"/>
  <c r="K3713" s="1"/>
  <c r="Q3713" s="1"/>
  <c r="J3717"/>
  <c r="K3717" s="1"/>
  <c r="Q3717" s="1"/>
  <c r="J3725"/>
  <c r="K3725" s="1"/>
  <c r="Q3725" s="1"/>
  <c r="J3729"/>
  <c r="K3729" s="1"/>
  <c r="Q3729" s="1"/>
  <c r="J3733"/>
  <c r="K3733" s="1"/>
  <c r="Q3733" s="1"/>
  <c r="J3741"/>
  <c r="K3741" s="1"/>
  <c r="Q3741" s="1"/>
  <c r="J3745"/>
  <c r="K3745" s="1"/>
  <c r="Q3745" s="1"/>
  <c r="J3749"/>
  <c r="K3749" s="1"/>
  <c r="Q3749" s="1"/>
  <c r="J3757"/>
  <c r="K3757" s="1"/>
  <c r="Q3757" s="1"/>
  <c r="J3761"/>
  <c r="K3761" s="1"/>
  <c r="Q3761" s="1"/>
  <c r="J3765"/>
  <c r="K3765" s="1"/>
  <c r="Q3765" s="1"/>
  <c r="J3769"/>
  <c r="K3769" s="1"/>
  <c r="Q3769" s="1"/>
  <c r="J3773"/>
  <c r="K3773" s="1"/>
  <c r="Q3773" s="1"/>
  <c r="J3777"/>
  <c r="K3777" s="1"/>
  <c r="Q3777" s="1"/>
  <c r="J3781"/>
  <c r="K3781" s="1"/>
  <c r="Q3781" s="1"/>
  <c r="J3789"/>
  <c r="K3789" s="1"/>
  <c r="Q3789" s="1"/>
  <c r="J3793"/>
  <c r="K3793" s="1"/>
  <c r="Q3793" s="1"/>
  <c r="J3797"/>
  <c r="K3797" s="1"/>
  <c r="Q3797" s="1"/>
  <c r="J3805"/>
  <c r="K3805" s="1"/>
  <c r="Q3805" s="1"/>
  <c r="J3809"/>
  <c r="K3809" s="1"/>
  <c r="Q3809" s="1"/>
  <c r="J3813"/>
  <c r="K3813" s="1"/>
  <c r="Q3813" s="1"/>
  <c r="J3821"/>
  <c r="K3821" s="1"/>
  <c r="Q3821" s="1"/>
  <c r="J3825"/>
  <c r="K3825" s="1"/>
  <c r="Q3825" s="1"/>
  <c r="J3829"/>
  <c r="K3829" s="1"/>
  <c r="Q3829" s="1"/>
  <c r="J3833"/>
  <c r="K3833" s="1"/>
  <c r="Q3833" s="1"/>
  <c r="J3837"/>
  <c r="K3837" s="1"/>
  <c r="Q3837" s="1"/>
  <c r="J3841"/>
  <c r="K3841" s="1"/>
  <c r="Q3841" s="1"/>
  <c r="J3845"/>
  <c r="K3845" s="1"/>
  <c r="Q3845" s="1"/>
  <c r="J3853"/>
  <c r="K3853" s="1"/>
  <c r="Q3853" s="1"/>
  <c r="J3857"/>
  <c r="K3857" s="1"/>
  <c r="Q3857" s="1"/>
  <c r="J3861"/>
  <c r="K3861" s="1"/>
  <c r="Q3861" s="1"/>
  <c r="J3869"/>
  <c r="K3869" s="1"/>
  <c r="Q3869" s="1"/>
  <c r="J3873"/>
  <c r="K3873" s="1"/>
  <c r="Q3873" s="1"/>
  <c r="J3877"/>
  <c r="K3877" s="1"/>
  <c r="Q3877" s="1"/>
  <c r="J3885"/>
  <c r="K3885" s="1"/>
  <c r="Q3885" s="1"/>
  <c r="J3889"/>
  <c r="K3889" s="1"/>
  <c r="Q3889" s="1"/>
  <c r="J3893"/>
  <c r="K3893" s="1"/>
  <c r="Q3893" s="1"/>
  <c r="J3897"/>
  <c r="K3897" s="1"/>
  <c r="Q3897" s="1"/>
  <c r="J3901"/>
  <c r="K3901" s="1"/>
  <c r="Q3901" s="1"/>
  <c r="J3905"/>
  <c r="K3905" s="1"/>
  <c r="Q3905" s="1"/>
  <c r="J3909"/>
  <c r="K3909" s="1"/>
  <c r="Q3909" s="1"/>
  <c r="J3917"/>
  <c r="K3917" s="1"/>
  <c r="Q3917" s="1"/>
  <c r="J3921"/>
  <c r="K3921" s="1"/>
  <c r="Q3921" s="1"/>
  <c r="J3925"/>
  <c r="K3925" s="1"/>
  <c r="Q3925" s="1"/>
  <c r="J3933"/>
  <c r="K3933" s="1"/>
  <c r="Q3933" s="1"/>
  <c r="J3937"/>
  <c r="K3937" s="1"/>
  <c r="Q3937" s="1"/>
  <c r="J3941"/>
  <c r="K3941" s="1"/>
  <c r="Q3941" s="1"/>
  <c r="J3949"/>
  <c r="K3949" s="1"/>
  <c r="Q3949" s="1"/>
  <c r="J3953"/>
  <c r="K3953" s="1"/>
  <c r="Q3953" s="1"/>
  <c r="J3957"/>
  <c r="K3957" s="1"/>
  <c r="Q3957" s="1"/>
  <c r="J3961"/>
  <c r="K3961" s="1"/>
  <c r="Q3961" s="1"/>
  <c r="J3965"/>
  <c r="K3965" s="1"/>
  <c r="Q3965" s="1"/>
  <c r="J3969"/>
  <c r="K3969" s="1"/>
  <c r="Q3969" s="1"/>
  <c r="J3973"/>
  <c r="K3973" s="1"/>
  <c r="Q3973" s="1"/>
  <c r="J3981"/>
  <c r="K3981" s="1"/>
  <c r="Q3981" s="1"/>
  <c r="J3985"/>
  <c r="K3985" s="1"/>
  <c r="Q3985" s="1"/>
  <c r="J3989"/>
  <c r="K3989" s="1"/>
  <c r="Q3989" s="1"/>
  <c r="J3997"/>
  <c r="K3997" s="1"/>
  <c r="Q3997" s="1"/>
  <c r="J4001"/>
  <c r="K4001" s="1"/>
  <c r="Q4001" s="1"/>
  <c r="J4005"/>
  <c r="K4005" s="1"/>
  <c r="Q4005" s="1"/>
  <c r="J4013"/>
  <c r="K4013" s="1"/>
  <c r="Q4013" s="1"/>
  <c r="J4017"/>
  <c r="K4017" s="1"/>
  <c r="Q4017" s="1"/>
  <c r="J4021"/>
  <c r="K4021" s="1"/>
  <c r="Q4021" s="1"/>
  <c r="J4025"/>
  <c r="K4025" s="1"/>
  <c r="Q4025" s="1"/>
  <c r="J4029"/>
  <c r="K4029" s="1"/>
  <c r="Q4029" s="1"/>
  <c r="J4033"/>
  <c r="K4033" s="1"/>
  <c r="Q4033" s="1"/>
  <c r="J4037"/>
  <c r="K4037" s="1"/>
  <c r="Q4037" s="1"/>
  <c r="J4045"/>
  <c r="K4045" s="1"/>
  <c r="Q4045" s="1"/>
  <c r="J4049"/>
  <c r="K4049" s="1"/>
  <c r="Q4049" s="1"/>
  <c r="J4053"/>
  <c r="K4053" s="1"/>
  <c r="Q4053" s="1"/>
  <c r="J4061"/>
  <c r="K4061" s="1"/>
  <c r="Q4061" s="1"/>
  <c r="J4065"/>
  <c r="K4065" s="1"/>
  <c r="Q4065" s="1"/>
  <c r="J4069"/>
  <c r="K4069" s="1"/>
  <c r="Q4069" s="1"/>
  <c r="J4077"/>
  <c r="K4077" s="1"/>
  <c r="Q4077" s="1"/>
  <c r="J4081"/>
  <c r="K4081" s="1"/>
  <c r="Q4081" s="1"/>
  <c r="J4085"/>
  <c r="K4085" s="1"/>
  <c r="Q4085" s="1"/>
  <c r="J4089"/>
  <c r="K4089" s="1"/>
  <c r="Q4089" s="1"/>
  <c r="J4093"/>
  <c r="K4093" s="1"/>
  <c r="Q4093" s="1"/>
  <c r="J4097"/>
  <c r="K4097" s="1"/>
  <c r="Q4097" s="1"/>
  <c r="J4101"/>
  <c r="K4101" s="1"/>
  <c r="Q4101" s="1"/>
  <c r="J4109"/>
  <c r="K4109" s="1"/>
  <c r="Q4109" s="1"/>
  <c r="J4113"/>
  <c r="K4113" s="1"/>
  <c r="Q4113" s="1"/>
  <c r="J4117"/>
  <c r="K4117" s="1"/>
  <c r="Q4117" s="1"/>
  <c r="J4121"/>
  <c r="K4121" s="1"/>
  <c r="Q4121" s="1"/>
  <c r="J4125"/>
  <c r="K4125" s="1"/>
  <c r="Q4125" s="1"/>
  <c r="J4129"/>
  <c r="K4129" s="1"/>
  <c r="Q4129" s="1"/>
  <c r="J4133"/>
  <c r="K4133" s="1"/>
  <c r="Q4133" s="1"/>
  <c r="J4141"/>
  <c r="K4141" s="1"/>
  <c r="Q4141" s="1"/>
  <c r="J4145"/>
  <c r="K4145" s="1"/>
  <c r="Q4145" s="1"/>
  <c r="J4149"/>
  <c r="K4149" s="1"/>
  <c r="Q4149" s="1"/>
  <c r="J4153"/>
  <c r="K4153" s="1"/>
  <c r="Q4153" s="1"/>
  <c r="J4157"/>
  <c r="K4157" s="1"/>
  <c r="Q4157" s="1"/>
  <c r="J4161"/>
  <c r="K4161" s="1"/>
  <c r="Q4161" s="1"/>
  <c r="J4165"/>
  <c r="K4165" s="1"/>
  <c r="Q4165" s="1"/>
  <c r="J4173"/>
  <c r="K4173" s="1"/>
  <c r="Q4173" s="1"/>
  <c r="J4177"/>
  <c r="K4177" s="1"/>
  <c r="Q4177" s="1"/>
  <c r="J4181"/>
  <c r="K4181" s="1"/>
  <c r="Q4181" s="1"/>
  <c r="J4189"/>
  <c r="K4189" s="1"/>
  <c r="Q4189" s="1"/>
  <c r="J4193"/>
  <c r="K4193" s="1"/>
  <c r="Q4193" s="1"/>
  <c r="J4197"/>
  <c r="K4197" s="1"/>
  <c r="Q4197" s="1"/>
  <c r="J4205"/>
  <c r="K4205" s="1"/>
  <c r="Q4205" s="1"/>
  <c r="J4209"/>
  <c r="K4209" s="1"/>
  <c r="Q4209" s="1"/>
  <c r="J4213"/>
  <c r="K4213" s="1"/>
  <c r="Q4213" s="1"/>
  <c r="K4217"/>
  <c r="Q4217" s="1"/>
  <c r="J4217"/>
  <c r="J4221"/>
  <c r="K4221" s="1"/>
  <c r="Q4221" s="1"/>
  <c r="J4225"/>
  <c r="K4225" s="1"/>
  <c r="Q4225" s="1"/>
  <c r="J4229"/>
  <c r="K4229" s="1"/>
  <c r="Q4229" s="1"/>
  <c r="J4237"/>
  <c r="K4237" s="1"/>
  <c r="Q4237" s="1"/>
  <c r="J4241"/>
  <c r="K4241" s="1"/>
  <c r="Q4241" s="1"/>
  <c r="J4245"/>
  <c r="K4245" s="1"/>
  <c r="Q4245" s="1"/>
  <c r="J4253"/>
  <c r="K4253" s="1"/>
  <c r="Q4253" s="1"/>
  <c r="J4257"/>
  <c r="K4257" s="1"/>
  <c r="Q4257" s="1"/>
  <c r="J4261"/>
  <c r="K4261" s="1"/>
  <c r="Q4261" s="1"/>
  <c r="J4269"/>
  <c r="K4269" s="1"/>
  <c r="Q4269" s="1"/>
  <c r="J4273"/>
  <c r="K4273" s="1"/>
  <c r="Q4273" s="1"/>
  <c r="J4277"/>
  <c r="K4277" s="1"/>
  <c r="Q4277" s="1"/>
  <c r="J4281"/>
  <c r="K4281" s="1"/>
  <c r="Q4281" s="1"/>
  <c r="J4285"/>
  <c r="K4285" s="1"/>
  <c r="Q4285" s="1"/>
  <c r="J4289"/>
  <c r="K4289" s="1"/>
  <c r="Q4289" s="1"/>
  <c r="J4293"/>
  <c r="K4293" s="1"/>
  <c r="Q4293" s="1"/>
  <c r="J4301"/>
  <c r="K4301" s="1"/>
  <c r="Q4301" s="1"/>
  <c r="J4305"/>
  <c r="K4305" s="1"/>
  <c r="Q4305" s="1"/>
  <c r="J4309"/>
  <c r="K4309" s="1"/>
  <c r="Q4309" s="1"/>
  <c r="J4317"/>
  <c r="K4317" s="1"/>
  <c r="Q4317" s="1"/>
  <c r="J4321"/>
  <c r="K4321" s="1"/>
  <c r="Q4321" s="1"/>
  <c r="J4325"/>
  <c r="K4325" s="1"/>
  <c r="Q4325" s="1"/>
  <c r="J4333"/>
  <c r="K4333" s="1"/>
  <c r="Q4333" s="1"/>
  <c r="J4337"/>
  <c r="K4337" s="1"/>
  <c r="Q4337" s="1"/>
  <c r="J4341"/>
  <c r="K4341" s="1"/>
  <c r="Q4341" s="1"/>
  <c r="J4345"/>
  <c r="K4345" s="1"/>
  <c r="Q4345" s="1"/>
  <c r="J4349"/>
  <c r="K4349" s="1"/>
  <c r="Q4349" s="1"/>
  <c r="J4353"/>
  <c r="K4353" s="1"/>
  <c r="Q4353" s="1"/>
  <c r="J4357"/>
  <c r="K4357" s="1"/>
  <c r="Q4357" s="1"/>
  <c r="J4365"/>
  <c r="K4365" s="1"/>
  <c r="Q4365" s="1"/>
  <c r="J4369"/>
  <c r="K4369" s="1"/>
  <c r="Q4369" s="1"/>
  <c r="J4373"/>
  <c r="K4373" s="1"/>
  <c r="Q4373" s="1"/>
  <c r="J4381"/>
  <c r="K4381" s="1"/>
  <c r="Q4381" s="1"/>
  <c r="J4385"/>
  <c r="K4385" s="1"/>
  <c r="Q4385" s="1"/>
  <c r="J4389"/>
  <c r="K4389" s="1"/>
  <c r="Q4389" s="1"/>
  <c r="J4397"/>
  <c r="K4397" s="1"/>
  <c r="Q4397" s="1"/>
  <c r="J4401"/>
  <c r="K4401" s="1"/>
  <c r="Q4401" s="1"/>
  <c r="J4405"/>
  <c r="K4405" s="1"/>
  <c r="Q4405" s="1"/>
  <c r="J4409"/>
  <c r="K4409" s="1"/>
  <c r="Q4409" s="1"/>
  <c r="J4413"/>
  <c r="K4413" s="1"/>
  <c r="Q4413" s="1"/>
  <c r="J4417"/>
  <c r="K4417" s="1"/>
  <c r="Q4417" s="1"/>
  <c r="J4421"/>
  <c r="K4421" s="1"/>
  <c r="Q4421" s="1"/>
  <c r="J4429"/>
  <c r="K4429" s="1"/>
  <c r="Q4429" s="1"/>
  <c r="J4433"/>
  <c r="K4433" s="1"/>
  <c r="Q4433" s="1"/>
  <c r="J4437"/>
  <c r="K4437" s="1"/>
  <c r="Q4437" s="1"/>
  <c r="J4445"/>
  <c r="K4445" s="1"/>
  <c r="Q4445" s="1"/>
  <c r="J4449"/>
  <c r="K4449" s="1"/>
  <c r="Q4449" s="1"/>
  <c r="J4453"/>
  <c r="K4453" s="1"/>
  <c r="Q4453" s="1"/>
  <c r="J4461"/>
  <c r="K4461" s="1"/>
  <c r="Q4461" s="1"/>
  <c r="J4465"/>
  <c r="K4465" s="1"/>
  <c r="Q4465" s="1"/>
  <c r="J4469"/>
  <c r="K4469" s="1"/>
  <c r="Q4469" s="1"/>
  <c r="J4473"/>
  <c r="K4473" s="1"/>
  <c r="Q4473" s="1"/>
  <c r="J4477"/>
  <c r="K4477" s="1"/>
  <c r="Q4477" s="1"/>
  <c r="J4481"/>
  <c r="K4481" s="1"/>
  <c r="Q4481" s="1"/>
  <c r="J4485"/>
  <c r="K4485" s="1"/>
  <c r="Q4485" s="1"/>
  <c r="J4493"/>
  <c r="K4493" s="1"/>
  <c r="Q4493" s="1"/>
  <c r="J4497"/>
  <c r="K4497" s="1"/>
  <c r="Q4497" s="1"/>
  <c r="J4501"/>
  <c r="K4501" s="1"/>
  <c r="Q4501" s="1"/>
  <c r="J4509"/>
  <c r="K4509" s="1"/>
  <c r="Q4509" s="1"/>
  <c r="J4513"/>
  <c r="K4513" s="1"/>
  <c r="Q4513" s="1"/>
  <c r="J4517"/>
  <c r="K4517" s="1"/>
  <c r="Q4517" s="1"/>
  <c r="J4525"/>
  <c r="K4525" s="1"/>
  <c r="Q4525" s="1"/>
  <c r="J4529"/>
  <c r="K4529" s="1"/>
  <c r="Q4529" s="1"/>
  <c r="J4533"/>
  <c r="K4533" s="1"/>
  <c r="Q4533" s="1"/>
  <c r="J4537"/>
  <c r="K4537" s="1"/>
  <c r="Q4537" s="1"/>
  <c r="J4541"/>
  <c r="K4541" s="1"/>
  <c r="Q4541" s="1"/>
  <c r="J4545"/>
  <c r="K4545" s="1"/>
  <c r="Q4545" s="1"/>
  <c r="J4549"/>
  <c r="K4549" s="1"/>
  <c r="Q4549" s="1"/>
  <c r="J4557"/>
  <c r="K4557" s="1"/>
  <c r="Q4557" s="1"/>
  <c r="J4561"/>
  <c r="K4561" s="1"/>
  <c r="Q4561" s="1"/>
  <c r="J4565"/>
  <c r="K4565" s="1"/>
  <c r="Q4565" s="1"/>
  <c r="J4573"/>
  <c r="K4573" s="1"/>
  <c r="Q4573" s="1"/>
  <c r="J4577"/>
  <c r="K4577" s="1"/>
  <c r="Q4577" s="1"/>
  <c r="J4581"/>
  <c r="K4581" s="1"/>
  <c r="Q4581" s="1"/>
  <c r="J4589"/>
  <c r="K4589" s="1"/>
  <c r="Q4589" s="1"/>
  <c r="J4593"/>
  <c r="K4593" s="1"/>
  <c r="Q4593" s="1"/>
  <c r="J4597"/>
  <c r="K4597" s="1"/>
  <c r="Q4597" s="1"/>
  <c r="J4601"/>
  <c r="K4601" s="1"/>
  <c r="Q4601" s="1"/>
  <c r="J4605"/>
  <c r="K4605" s="1"/>
  <c r="Q4605" s="1"/>
  <c r="J4609"/>
  <c r="K4609" s="1"/>
  <c r="Q4609" s="1"/>
  <c r="J4613"/>
  <c r="K4613" s="1"/>
  <c r="Q4613" s="1"/>
  <c r="J4621"/>
  <c r="K4621" s="1"/>
  <c r="Q4621" s="1"/>
  <c r="J4625"/>
  <c r="K4625" s="1"/>
  <c r="Q4625" s="1"/>
  <c r="J4629"/>
  <c r="K4629" s="1"/>
  <c r="Q4629" s="1"/>
  <c r="J4637"/>
  <c r="K4637" s="1"/>
  <c r="Q4637" s="1"/>
  <c r="J4641"/>
  <c r="K4641" s="1"/>
  <c r="Q4641" s="1"/>
  <c r="J4645"/>
  <c r="K4645" s="1"/>
  <c r="Q4645" s="1"/>
  <c r="J4653"/>
  <c r="K4653" s="1"/>
  <c r="Q4653" s="1"/>
  <c r="J4657"/>
  <c r="K4657" s="1"/>
  <c r="Q4657" s="1"/>
  <c r="J4661"/>
  <c r="K4661" s="1"/>
  <c r="Q4661" s="1"/>
  <c r="J4665"/>
  <c r="K4665" s="1"/>
  <c r="Q4665" s="1"/>
  <c r="J4669"/>
  <c r="K4669" s="1"/>
  <c r="Q4669" s="1"/>
  <c r="J4673"/>
  <c r="K4673" s="1"/>
  <c r="Q4673" s="1"/>
  <c r="J4677"/>
  <c r="K4677" s="1"/>
  <c r="Q4677" s="1"/>
  <c r="J4685"/>
  <c r="K4685" s="1"/>
  <c r="Q4685" s="1"/>
  <c r="J4689"/>
  <c r="K4689" s="1"/>
  <c r="Q4689" s="1"/>
  <c r="J4693"/>
  <c r="K4693" s="1"/>
  <c r="Q4693" s="1"/>
  <c r="J4701"/>
  <c r="K4701" s="1"/>
  <c r="Q4701" s="1"/>
  <c r="J4705"/>
  <c r="K4705" s="1"/>
  <c r="Q4705" s="1"/>
  <c r="J4709"/>
  <c r="K4709" s="1"/>
  <c r="Q4709" s="1"/>
  <c r="J4717"/>
  <c r="K4717" s="1"/>
  <c r="Q4717" s="1"/>
  <c r="J4721"/>
  <c r="K4721" s="1"/>
  <c r="Q4721" s="1"/>
  <c r="J4725"/>
  <c r="K4725" s="1"/>
  <c r="Q4725" s="1"/>
  <c r="J4729"/>
  <c r="K4729" s="1"/>
  <c r="Q4729" s="1"/>
  <c r="J4733"/>
  <c r="K4733" s="1"/>
  <c r="Q4733" s="1"/>
  <c r="J4737"/>
  <c r="K4737" s="1"/>
  <c r="Q4737" s="1"/>
  <c r="J4741"/>
  <c r="K4741" s="1"/>
  <c r="Q4741" s="1"/>
  <c r="J4749"/>
  <c r="K4749" s="1"/>
  <c r="Q4749" s="1"/>
  <c r="J4753"/>
  <c r="K4753" s="1"/>
  <c r="Q4753" s="1"/>
  <c r="J4757"/>
  <c r="K4757" s="1"/>
  <c r="Q4757" s="1"/>
  <c r="J4765"/>
  <c r="K4765" s="1"/>
  <c r="Q4765" s="1"/>
  <c r="J4769"/>
  <c r="K4769" s="1"/>
  <c r="Q4769" s="1"/>
  <c r="J4773"/>
  <c r="K4773" s="1"/>
  <c r="Q4773" s="1"/>
  <c r="J4781"/>
  <c r="K4781" s="1"/>
  <c r="Q4781" s="1"/>
  <c r="J4785"/>
  <c r="K4785" s="1"/>
  <c r="Q4785" s="1"/>
  <c r="J4789"/>
  <c r="K4789" s="1"/>
  <c r="Q4789" s="1"/>
  <c r="J4793"/>
  <c r="K4793" s="1"/>
  <c r="Q4793" s="1"/>
  <c r="J4797"/>
  <c r="K4797" s="1"/>
  <c r="Q4797" s="1"/>
  <c r="J4801"/>
  <c r="K4801" s="1"/>
  <c r="Q4801" s="1"/>
  <c r="J4805"/>
  <c r="K4805" s="1"/>
  <c r="Q4805" s="1"/>
  <c r="J4813"/>
  <c r="K4813" s="1"/>
  <c r="Q4813" s="1"/>
  <c r="J4817"/>
  <c r="K4817" s="1"/>
  <c r="Q4817" s="1"/>
  <c r="J4821"/>
  <c r="K4821" s="1"/>
  <c r="Q4821" s="1"/>
  <c r="J4829"/>
  <c r="K4829" s="1"/>
  <c r="Q4829" s="1"/>
  <c r="J4833"/>
  <c r="K4833" s="1"/>
  <c r="Q4833" s="1"/>
  <c r="J4837"/>
  <c r="K4837" s="1"/>
  <c r="Q4837" s="1"/>
  <c r="J4845"/>
  <c r="K4845" s="1"/>
  <c r="Q4845" s="1"/>
  <c r="K4849"/>
  <c r="Q4849" s="1"/>
  <c r="J4849"/>
  <c r="J4853"/>
  <c r="K4853" s="1"/>
  <c r="Q4853" s="1"/>
  <c r="J4857"/>
  <c r="K4857" s="1"/>
  <c r="Q4857" s="1"/>
  <c r="J4861"/>
  <c r="K4861" s="1"/>
  <c r="Q4861" s="1"/>
  <c r="J4865"/>
  <c r="K4865" s="1"/>
  <c r="Q4865" s="1"/>
  <c r="J4869"/>
  <c r="K4869" s="1"/>
  <c r="Q4869" s="1"/>
  <c r="J4877"/>
  <c r="K4877" s="1"/>
  <c r="Q4877" s="1"/>
  <c r="J4881"/>
  <c r="K4881" s="1"/>
  <c r="Q4881" s="1"/>
  <c r="J4885"/>
  <c r="K4885" s="1"/>
  <c r="Q4885" s="1"/>
  <c r="J4893"/>
  <c r="K4893" s="1"/>
  <c r="Q4893" s="1"/>
  <c r="J4897"/>
  <c r="K4897" s="1"/>
  <c r="Q4897" s="1"/>
  <c r="J4901"/>
  <c r="K4901" s="1"/>
  <c r="Q4901" s="1"/>
  <c r="J4909"/>
  <c r="K4909" s="1"/>
  <c r="Q4909" s="1"/>
  <c r="J4913"/>
  <c r="K4913" s="1"/>
  <c r="Q4913" s="1"/>
  <c r="J4917"/>
  <c r="K4917" s="1"/>
  <c r="Q4917" s="1"/>
  <c r="J4921"/>
  <c r="K4921" s="1"/>
  <c r="Q4921" s="1"/>
  <c r="J4925"/>
  <c r="K4925" s="1"/>
  <c r="Q4925" s="1"/>
  <c r="J4929"/>
  <c r="K4929" s="1"/>
  <c r="Q4929" s="1"/>
  <c r="J4933"/>
  <c r="K4933" s="1"/>
  <c r="Q4933" s="1"/>
  <c r="J4941"/>
  <c r="K4941" s="1"/>
  <c r="Q4941" s="1"/>
  <c r="J4945"/>
  <c r="K4945" s="1"/>
  <c r="Q4945" s="1"/>
  <c r="J4949"/>
  <c r="K4949" s="1"/>
  <c r="Q4949" s="1"/>
  <c r="J4957"/>
  <c r="K4957" s="1"/>
  <c r="Q4957" s="1"/>
  <c r="J4961"/>
  <c r="K4961" s="1"/>
  <c r="Q4961" s="1"/>
  <c r="J4965"/>
  <c r="K4965" s="1"/>
  <c r="Q4965" s="1"/>
  <c r="J4973"/>
  <c r="K4973" s="1"/>
  <c r="Q4973" s="1"/>
  <c r="J4977"/>
  <c r="K4977" s="1"/>
  <c r="Q4977" s="1"/>
  <c r="J4981"/>
  <c r="K4981" s="1"/>
  <c r="Q4981" s="1"/>
  <c r="J4985"/>
  <c r="K4985" s="1"/>
  <c r="Q4985" s="1"/>
  <c r="J4989"/>
  <c r="K4989" s="1"/>
  <c r="Q4989" s="1"/>
  <c r="J4993"/>
  <c r="K4993" s="1"/>
  <c r="Q4993" s="1"/>
  <c r="J4997"/>
  <c r="K4997" s="1"/>
  <c r="Q4997" s="1"/>
  <c r="J5005"/>
  <c r="K5005" s="1"/>
  <c r="Q5005" s="1"/>
  <c r="J5009"/>
  <c r="K5009" s="1"/>
  <c r="Q5009" s="1"/>
  <c r="J5013"/>
  <c r="K5013" s="1"/>
  <c r="Q5013" s="1"/>
  <c r="J5021"/>
  <c r="K5021" s="1"/>
  <c r="Q5021" s="1"/>
  <c r="J5025"/>
  <c r="K5025" s="1"/>
  <c r="Q5025" s="1"/>
  <c r="J5029"/>
  <c r="K5029" s="1"/>
  <c r="Q5029" s="1"/>
  <c r="J5037"/>
  <c r="K5037" s="1"/>
  <c r="Q5037" s="1"/>
  <c r="J5045"/>
  <c r="K5045" s="1"/>
  <c r="Q5045" s="1"/>
  <c r="J5049"/>
  <c r="K5049" s="1"/>
  <c r="Q5049" s="1"/>
  <c r="J5053"/>
  <c r="K5053" s="1"/>
  <c r="Q5053" s="1"/>
  <c r="J5057"/>
  <c r="K5057" s="1"/>
  <c r="Q5057" s="1"/>
  <c r="J5061"/>
  <c r="K5061" s="1"/>
  <c r="Q5061" s="1"/>
  <c r="J5069"/>
  <c r="K5069" s="1"/>
  <c r="Q5069" s="1"/>
  <c r="J5073"/>
  <c r="K5073" s="1"/>
  <c r="Q5073" s="1"/>
  <c r="J5077"/>
  <c r="K5077" s="1"/>
  <c r="Q5077" s="1"/>
  <c r="J5085"/>
  <c r="K5085" s="1"/>
  <c r="Q5085" s="1"/>
  <c r="J5089"/>
  <c r="K5089" s="1"/>
  <c r="Q5089" s="1"/>
  <c r="J5093"/>
  <c r="K5093" s="1"/>
  <c r="Q5093" s="1"/>
  <c r="J5101"/>
  <c r="K5101" s="1"/>
  <c r="Q5101" s="1"/>
  <c r="J5105"/>
  <c r="K5105" s="1"/>
  <c r="Q5105" s="1"/>
  <c r="J5109"/>
  <c r="K5109" s="1"/>
  <c r="Q5109" s="1"/>
  <c r="J5117"/>
  <c r="K5117" s="1"/>
  <c r="Q5117" s="1"/>
  <c r="J5121"/>
  <c r="K5121" s="1"/>
  <c r="Q5121" s="1"/>
  <c r="J5125"/>
  <c r="K5125" s="1"/>
  <c r="Q5125" s="1"/>
  <c r="J5133"/>
  <c r="K5133" s="1"/>
  <c r="Q5133" s="1"/>
  <c r="J5137"/>
  <c r="K5137" s="1"/>
  <c r="Q5137" s="1"/>
  <c r="J5141"/>
  <c r="K5141" s="1"/>
  <c r="Q5141" s="1"/>
  <c r="J5149"/>
  <c r="K5149" s="1"/>
  <c r="Q5149" s="1"/>
  <c r="J5157"/>
  <c r="K5157" s="1"/>
  <c r="Q5157" s="1"/>
  <c r="J5165"/>
  <c r="K5165" s="1"/>
  <c r="Q5165" s="1"/>
  <c r="J5169"/>
  <c r="K5169" s="1"/>
  <c r="Q5169" s="1"/>
  <c r="J5173"/>
  <c r="K5173" s="1"/>
  <c r="Q5173" s="1"/>
  <c r="K5177"/>
  <c r="Q5177" s="1"/>
  <c r="J5177"/>
  <c r="J5181"/>
  <c r="K5181" s="1"/>
  <c r="Q5181" s="1"/>
  <c r="J5185"/>
  <c r="K5185" s="1"/>
  <c r="Q5185" s="1"/>
  <c r="J5189"/>
  <c r="K5189" s="1"/>
  <c r="Q5189" s="1"/>
  <c r="J5197"/>
  <c r="K5197" s="1"/>
  <c r="Q5197" s="1"/>
  <c r="J5201"/>
  <c r="K5201" s="1"/>
  <c r="Q5201" s="1"/>
  <c r="J5205"/>
  <c r="K5205" s="1"/>
  <c r="Q5205" s="1"/>
  <c r="J5213"/>
  <c r="K5213" s="1"/>
  <c r="Q5213" s="1"/>
  <c r="J5217"/>
  <c r="K5217" s="1"/>
  <c r="Q5217" s="1"/>
  <c r="J5221"/>
  <c r="K5221" s="1"/>
  <c r="Q5221" s="1"/>
  <c r="J5233"/>
  <c r="K5233" s="1"/>
  <c r="Q5233" s="1"/>
  <c r="J5237"/>
  <c r="K5237" s="1"/>
  <c r="Q5237" s="1"/>
  <c r="J5241"/>
  <c r="K5241" s="1"/>
  <c r="Q5241" s="1"/>
  <c r="J5245"/>
  <c r="K5245" s="1"/>
  <c r="Q5245" s="1"/>
  <c r="J5249"/>
  <c r="K5249" s="1"/>
  <c r="Q5249" s="1"/>
  <c r="J5253"/>
  <c r="K5253" s="1"/>
  <c r="Q5253" s="1"/>
  <c r="J5261"/>
  <c r="K5261" s="1"/>
  <c r="Q5261" s="1"/>
  <c r="J5269"/>
  <c r="K5269" s="1"/>
  <c r="Q5269" s="1"/>
  <c r="J5277"/>
  <c r="K5277" s="1"/>
  <c r="Q5277" s="1"/>
  <c r="J5281"/>
  <c r="K5281" s="1"/>
  <c r="Q5281" s="1"/>
  <c r="J5285"/>
  <c r="K5285" s="1"/>
  <c r="Q5285" s="1"/>
  <c r="J5293"/>
  <c r="K5293" s="1"/>
  <c r="Q5293" s="1"/>
  <c r="J5297"/>
  <c r="K5297" s="1"/>
  <c r="Q5297" s="1"/>
  <c r="J5301"/>
  <c r="K5301" s="1"/>
  <c r="Q5301" s="1"/>
  <c r="J5309"/>
  <c r="K5309" s="1"/>
  <c r="Q5309" s="1"/>
  <c r="J5313"/>
  <c r="K5313" s="1"/>
  <c r="Q5313" s="1"/>
  <c r="J5317"/>
  <c r="K5317" s="1"/>
  <c r="Q5317" s="1"/>
  <c r="J5325"/>
  <c r="K5325" s="1"/>
  <c r="Q5325" s="1"/>
  <c r="J5329"/>
  <c r="K5329" s="1"/>
  <c r="Q5329" s="1"/>
  <c r="J5333"/>
  <c r="K5333" s="1"/>
  <c r="Q5333" s="1"/>
  <c r="J5341"/>
  <c r="K5341" s="1"/>
  <c r="Q5341" s="1"/>
  <c r="K5349"/>
  <c r="Q5349" s="1"/>
  <c r="J5349"/>
  <c r="J5357"/>
  <c r="K5357" s="1"/>
  <c r="Q5357" s="1"/>
  <c r="J5361"/>
  <c r="K5361" s="1"/>
  <c r="Q5361" s="1"/>
  <c r="J5365"/>
  <c r="K5365" s="1"/>
  <c r="Q5365" s="1"/>
  <c r="J5369"/>
  <c r="K5369" s="1"/>
  <c r="Q5369" s="1"/>
  <c r="J5373"/>
  <c r="K5373" s="1"/>
  <c r="Q5373" s="1"/>
  <c r="J5377"/>
  <c r="K5377" s="1"/>
  <c r="Q5377" s="1"/>
  <c r="J5381"/>
  <c r="K5381" s="1"/>
  <c r="Q5381" s="1"/>
  <c r="K5389"/>
  <c r="Q5389" s="1"/>
  <c r="J5389"/>
  <c r="J5393"/>
  <c r="K5393" s="1"/>
  <c r="Q5393" s="1"/>
  <c r="J5397"/>
  <c r="K5397" s="1"/>
  <c r="Q5397" s="1"/>
  <c r="J5405"/>
  <c r="K5405" s="1"/>
  <c r="Q5405" s="1"/>
  <c r="J5409"/>
  <c r="K5409" s="1"/>
  <c r="Q5409" s="1"/>
  <c r="J5413"/>
  <c r="K5413" s="1"/>
  <c r="Q5413" s="1"/>
  <c r="J5421"/>
  <c r="K5421" s="1"/>
  <c r="Q5421" s="1"/>
  <c r="J5425"/>
  <c r="K5425" s="1"/>
  <c r="Q5425" s="1"/>
  <c r="K5429"/>
  <c r="Q5429" s="1"/>
  <c r="J5429"/>
  <c r="J5433"/>
  <c r="K5433" s="1"/>
  <c r="Q5433" s="1"/>
  <c r="J5437"/>
  <c r="K5437" s="1"/>
  <c r="Q5437" s="1"/>
  <c r="J5441"/>
  <c r="K5441" s="1"/>
  <c r="Q5441" s="1"/>
  <c r="J5445"/>
  <c r="K5445" s="1"/>
  <c r="Q5445" s="1"/>
  <c r="J5453"/>
  <c r="K5453" s="1"/>
  <c r="Q5453" s="1"/>
  <c r="J5461"/>
  <c r="K5461" s="1"/>
  <c r="Q5461" s="1"/>
  <c r="J5469"/>
  <c r="K5469" s="1"/>
  <c r="Q5469" s="1"/>
  <c r="K5473"/>
  <c r="Q5473" s="1"/>
  <c r="J5473"/>
  <c r="J5477"/>
  <c r="K5477" s="1"/>
  <c r="Q5477" s="1"/>
  <c r="J5485"/>
  <c r="K5485" s="1"/>
  <c r="Q5485" s="1"/>
  <c r="J5493"/>
  <c r="K5493" s="1"/>
  <c r="Q5493" s="1"/>
  <c r="J5497"/>
  <c r="K5497" s="1"/>
  <c r="Q5497" s="1"/>
  <c r="J5501"/>
  <c r="K5501" s="1"/>
  <c r="Q5501" s="1"/>
  <c r="J5505"/>
  <c r="K5505" s="1"/>
  <c r="Q5505" s="1"/>
  <c r="J5509"/>
  <c r="K5509" s="1"/>
  <c r="Q5509" s="1"/>
  <c r="K5517"/>
  <c r="Q5517" s="1"/>
  <c r="J5517"/>
  <c r="J5521"/>
  <c r="K5521" s="1"/>
  <c r="Q5521" s="1"/>
  <c r="J5525"/>
  <c r="K5525" s="1"/>
  <c r="Q5525" s="1"/>
  <c r="J5533"/>
  <c r="K5533" s="1"/>
  <c r="Q5533" s="1"/>
  <c r="J5537"/>
  <c r="K5537" s="1"/>
  <c r="Q5537" s="1"/>
  <c r="J5541"/>
  <c r="K5541" s="1"/>
  <c r="Q5541" s="1"/>
  <c r="J5549"/>
  <c r="K5549" s="1"/>
  <c r="Q5549" s="1"/>
  <c r="J5553"/>
  <c r="K5553" s="1"/>
  <c r="Q5553" s="1"/>
  <c r="K5557"/>
  <c r="Q5557" s="1"/>
  <c r="J5557"/>
  <c r="J5561"/>
  <c r="K5561" s="1"/>
  <c r="Q5561" s="1"/>
  <c r="J5565"/>
  <c r="K5565" s="1"/>
  <c r="Q5565" s="1"/>
  <c r="J5569"/>
  <c r="K5569" s="1"/>
  <c r="Q5569" s="1"/>
  <c r="J5573"/>
  <c r="K5573" s="1"/>
  <c r="Q5573" s="1"/>
  <c r="J5581"/>
  <c r="K5581" s="1"/>
  <c r="Q5581" s="1"/>
  <c r="J5585"/>
  <c r="K5585" s="1"/>
  <c r="Q5585" s="1"/>
  <c r="J5589"/>
  <c r="K5589" s="1"/>
  <c r="Q5589" s="1"/>
  <c r="K5597"/>
  <c r="Q5597" s="1"/>
  <c r="J5597"/>
  <c r="J5601"/>
  <c r="K5601" s="1"/>
  <c r="Q5601" s="1"/>
  <c r="J5605"/>
  <c r="K5605" s="1"/>
  <c r="Q5605" s="1"/>
  <c r="J5613"/>
  <c r="K5613" s="1"/>
  <c r="Q5613" s="1"/>
  <c r="J5617"/>
  <c r="K5617" s="1"/>
  <c r="Q5617" s="1"/>
  <c r="J5621"/>
  <c r="K5621" s="1"/>
  <c r="Q5621" s="1"/>
  <c r="J5625"/>
  <c r="K5625" s="1"/>
  <c r="Q5625" s="1"/>
  <c r="J5629"/>
  <c r="K5629" s="1"/>
  <c r="Q5629" s="1"/>
  <c r="K5633"/>
  <c r="Q5633" s="1"/>
  <c r="J5633"/>
  <c r="J5637"/>
  <c r="K5637" s="1"/>
  <c r="Q5637" s="1"/>
  <c r="J5645"/>
  <c r="K5645" s="1"/>
  <c r="Q5645" s="1"/>
  <c r="J5649"/>
  <c r="K5649" s="1"/>
  <c r="Q5649" s="1"/>
  <c r="J5653"/>
  <c r="K5653" s="1"/>
  <c r="Q5653" s="1"/>
  <c r="J5661"/>
  <c r="K5661" s="1"/>
  <c r="Q5661" s="1"/>
  <c r="J5665"/>
  <c r="K5665" s="1"/>
  <c r="Q5665" s="1"/>
  <c r="J5669"/>
  <c r="K5669" s="1"/>
  <c r="Q5669" s="1"/>
  <c r="K5677"/>
  <c r="Q5677" s="1"/>
  <c r="J5677"/>
  <c r="J5681"/>
  <c r="K5681" s="1"/>
  <c r="Q5681" s="1"/>
  <c r="J5685"/>
  <c r="K5685" s="1"/>
  <c r="Q5685" s="1"/>
  <c r="J5689"/>
  <c r="K5689" s="1"/>
  <c r="Q5689" s="1"/>
  <c r="J5693"/>
  <c r="K5693" s="1"/>
  <c r="Q5693" s="1"/>
  <c r="J5697"/>
  <c r="K5697" s="1"/>
  <c r="Q5697" s="1"/>
  <c r="J5701"/>
  <c r="K5701" s="1"/>
  <c r="Q5701" s="1"/>
  <c r="J5709"/>
  <c r="K5709" s="1"/>
  <c r="Q5709" s="1"/>
  <c r="K5713"/>
  <c r="Q5713" s="1"/>
  <c r="J5713"/>
  <c r="J5717"/>
  <c r="K5717" s="1"/>
  <c r="Q5717" s="1"/>
  <c r="J5725"/>
  <c r="K5725" s="1"/>
  <c r="Q5725" s="1"/>
  <c r="J5729"/>
  <c r="K5729" s="1"/>
  <c r="Q5729" s="1"/>
  <c r="J5733"/>
  <c r="K5733" s="1"/>
  <c r="Q5733" s="1"/>
  <c r="J5741"/>
  <c r="K5741" s="1"/>
  <c r="Q5741" s="1"/>
  <c r="J5745"/>
  <c r="K5745" s="1"/>
  <c r="Q5745" s="1"/>
  <c r="J5749"/>
  <c r="K5749" s="1"/>
  <c r="Q5749" s="1"/>
  <c r="K5753"/>
  <c r="Q5753" s="1"/>
  <c r="J5753"/>
  <c r="J5757"/>
  <c r="K5757" s="1"/>
  <c r="Q5757" s="1"/>
  <c r="J5761"/>
  <c r="K5761" s="1"/>
  <c r="Q5761" s="1"/>
  <c r="J5765"/>
  <c r="K5765" s="1"/>
  <c r="Q5765" s="1"/>
  <c r="J5773"/>
  <c r="K5773" s="1"/>
  <c r="Q5773" s="1"/>
  <c r="J5777"/>
  <c r="K5777" s="1"/>
  <c r="Q5777" s="1"/>
  <c r="J5781"/>
  <c r="K5781" s="1"/>
  <c r="Q5781" s="1"/>
  <c r="J5789"/>
  <c r="K5789" s="1"/>
  <c r="Q5789" s="1"/>
  <c r="K5793"/>
  <c r="Q5793" s="1"/>
  <c r="J5793"/>
  <c r="J5797"/>
  <c r="K5797" s="1"/>
  <c r="Q5797" s="1"/>
  <c r="J5805"/>
  <c r="K5805" s="1"/>
  <c r="Q5805" s="1"/>
  <c r="J5809"/>
  <c r="K5809" s="1"/>
  <c r="Q5809" s="1"/>
  <c r="J5813"/>
  <c r="K5813" s="1"/>
  <c r="Q5813" s="1"/>
  <c r="J5817"/>
  <c r="K5817" s="1"/>
  <c r="Q5817" s="1"/>
  <c r="J5821"/>
  <c r="K5821" s="1"/>
  <c r="Q5821" s="1"/>
  <c r="J5825"/>
  <c r="K5825" s="1"/>
  <c r="Q5825" s="1"/>
  <c r="K5829"/>
  <c r="Q5829" s="1"/>
  <c r="J5829"/>
  <c r="J5837"/>
  <c r="K5837" s="1"/>
  <c r="Q5837" s="1"/>
  <c r="J5841"/>
  <c r="K5841" s="1"/>
  <c r="Q5841" s="1"/>
  <c r="J5845"/>
  <c r="K5845" s="1"/>
  <c r="Q5845" s="1"/>
  <c r="J5853"/>
  <c r="K5853" s="1"/>
  <c r="Q5853" s="1"/>
  <c r="J5857"/>
  <c r="K5857" s="1"/>
  <c r="Q5857" s="1"/>
  <c r="J5861"/>
  <c r="K5861" s="1"/>
  <c r="Q5861" s="1"/>
  <c r="J5869"/>
  <c r="K5869" s="1"/>
  <c r="Q5869" s="1"/>
  <c r="K5873"/>
  <c r="Q5873" s="1"/>
  <c r="J5873"/>
  <c r="J5877"/>
  <c r="K5877" s="1"/>
  <c r="Q5877" s="1"/>
  <c r="J5881"/>
  <c r="K5881" s="1"/>
  <c r="Q5881" s="1"/>
  <c r="J5885"/>
  <c r="K5885" s="1"/>
  <c r="Q5885" s="1"/>
  <c r="J5889"/>
  <c r="K5889" s="1"/>
  <c r="Q5889" s="1"/>
  <c r="J5893"/>
  <c r="K5893" s="1"/>
  <c r="Q5893" s="1"/>
  <c r="J5901"/>
  <c r="K5901" s="1"/>
  <c r="Q5901" s="1"/>
  <c r="J5905"/>
  <c r="K5905" s="1"/>
  <c r="Q5905" s="1"/>
  <c r="K5909"/>
  <c r="Q5909" s="1"/>
  <c r="J5909"/>
  <c r="J5917"/>
  <c r="K5917" s="1"/>
  <c r="Q5917" s="1"/>
  <c r="J5921"/>
  <c r="K5921" s="1"/>
  <c r="Q5921" s="1"/>
  <c r="J5925"/>
  <c r="K5925" s="1"/>
  <c r="Q5925" s="1"/>
  <c r="J5933"/>
  <c r="K5933" s="1"/>
  <c r="Q5933" s="1"/>
  <c r="J5937"/>
  <c r="K5937" s="1"/>
  <c r="Q5937" s="1"/>
  <c r="J5941"/>
  <c r="K5941" s="1"/>
  <c r="Q5941" s="1"/>
  <c r="J5945"/>
  <c r="K5945" s="1"/>
  <c r="Q5945" s="1"/>
  <c r="K5949"/>
  <c r="Q5949" s="1"/>
  <c r="J5949"/>
  <c r="J5953"/>
  <c r="K5953" s="1"/>
  <c r="Q5953" s="1"/>
  <c r="J5957"/>
  <c r="K5957" s="1"/>
  <c r="Q5957" s="1"/>
  <c r="J5965"/>
  <c r="K5965" s="1"/>
  <c r="Q5965" s="1"/>
  <c r="J5969"/>
  <c r="K5969" s="1"/>
  <c r="Q5969" s="1"/>
  <c r="J5973"/>
  <c r="K5973" s="1"/>
  <c r="Q5973" s="1"/>
  <c r="J5981"/>
  <c r="K5981" s="1"/>
  <c r="Q5981" s="1"/>
  <c r="J5985"/>
  <c r="K5985" s="1"/>
  <c r="Q5985" s="1"/>
  <c r="K5989"/>
  <c r="Q5989" s="1"/>
  <c r="J5989"/>
  <c r="J5997"/>
  <c r="K5997" s="1"/>
  <c r="Q5997" s="1"/>
  <c r="J6001"/>
  <c r="K6001" s="1"/>
  <c r="Q6001" s="1"/>
  <c r="J6005"/>
  <c r="K6005" s="1"/>
  <c r="Q6005" s="1"/>
  <c r="J6009"/>
  <c r="K6009" s="1"/>
  <c r="Q6009" s="1"/>
  <c r="J6013"/>
  <c r="K6013" s="1"/>
  <c r="Q6013" s="1"/>
  <c r="J6017"/>
  <c r="K6017" s="1"/>
  <c r="Q6017" s="1"/>
  <c r="J6021"/>
  <c r="K6021" s="1"/>
  <c r="Q6021" s="1"/>
  <c r="K6029"/>
  <c r="Q6029" s="1"/>
  <c r="J6029"/>
  <c r="J6033"/>
  <c r="K6033" s="1"/>
  <c r="Q6033" s="1"/>
  <c r="J6037"/>
  <c r="K6037" s="1"/>
  <c r="Q6037" s="1"/>
  <c r="J6045"/>
  <c r="K6045" s="1"/>
  <c r="Q6045" s="1"/>
  <c r="J6049"/>
  <c r="K6049" s="1"/>
  <c r="Q6049" s="1"/>
  <c r="J6053"/>
  <c r="K6053" s="1"/>
  <c r="Q6053" s="1"/>
  <c r="J6057"/>
  <c r="K6057" s="1"/>
  <c r="Q6057" s="1"/>
  <c r="J6061"/>
  <c r="K6061" s="1"/>
  <c r="Q6061" s="1"/>
  <c r="K6065"/>
  <c r="Q6065" s="1"/>
  <c r="J6065"/>
  <c r="J6069"/>
  <c r="K6069" s="1"/>
  <c r="Q6069" s="1"/>
  <c r="J6073"/>
  <c r="K6073" s="1"/>
  <c r="Q6073" s="1"/>
  <c r="J6077"/>
  <c r="K6077" s="1"/>
  <c r="Q6077" s="1"/>
  <c r="J6081"/>
  <c r="K6081" s="1"/>
  <c r="Q6081" s="1"/>
  <c r="J6085"/>
  <c r="K6085" s="1"/>
  <c r="Q6085" s="1"/>
  <c r="J6093"/>
  <c r="K6093" s="1"/>
  <c r="Q6093" s="1"/>
  <c r="J6097"/>
  <c r="K6097" s="1"/>
  <c r="Q6097" s="1"/>
  <c r="K6101"/>
  <c r="Q6101" s="1"/>
  <c r="J6101"/>
  <c r="J6109"/>
  <c r="K6109" s="1"/>
  <c r="Q6109" s="1"/>
  <c r="J6113"/>
  <c r="K6113" s="1"/>
  <c r="Q6113" s="1"/>
  <c r="J6117"/>
  <c r="K6117" s="1"/>
  <c r="Q6117" s="1"/>
  <c r="J6125"/>
  <c r="K6125" s="1"/>
  <c r="Q6125" s="1"/>
  <c r="J6129"/>
  <c r="K6129" s="1"/>
  <c r="Q6129" s="1"/>
  <c r="J6133"/>
  <c r="K6133" s="1"/>
  <c r="Q6133" s="1"/>
  <c r="J6137"/>
  <c r="K6137" s="1"/>
  <c r="Q6137" s="1"/>
  <c r="K6141"/>
  <c r="Q6141" s="1"/>
  <c r="J6141"/>
  <c r="J6145"/>
  <c r="K6145" s="1"/>
  <c r="Q6145" s="1"/>
  <c r="J6149"/>
  <c r="K6149" s="1"/>
  <c r="Q6149" s="1"/>
  <c r="J6157"/>
  <c r="K6157" s="1"/>
  <c r="Q6157" s="1"/>
  <c r="J6161"/>
  <c r="K6161" s="1"/>
  <c r="Q6161" s="1"/>
  <c r="J6165"/>
  <c r="K6165" s="1"/>
  <c r="Q6165" s="1"/>
  <c r="J6173"/>
  <c r="K6173" s="1"/>
  <c r="Q6173" s="1"/>
  <c r="J6177"/>
  <c r="K6177" s="1"/>
  <c r="Q6177" s="1"/>
  <c r="K6181"/>
  <c r="Q6181" s="1"/>
  <c r="J6181"/>
  <c r="J6189"/>
  <c r="K6189" s="1"/>
  <c r="Q6189" s="1"/>
  <c r="J6193"/>
  <c r="K6193" s="1"/>
  <c r="Q6193" s="1"/>
  <c r="J6197"/>
  <c r="K6197" s="1"/>
  <c r="Q6197" s="1"/>
  <c r="J6201"/>
  <c r="K6201" s="1"/>
  <c r="Q6201" s="1"/>
  <c r="J6205"/>
  <c r="K6205" s="1"/>
  <c r="Q6205" s="1"/>
  <c r="J6209"/>
  <c r="K6209" s="1"/>
  <c r="Q6209" s="1"/>
  <c r="J6213"/>
  <c r="K6213" s="1"/>
  <c r="Q6213" s="1"/>
  <c r="K6221"/>
  <c r="Q6221" s="1"/>
  <c r="J6221"/>
  <c r="J6225"/>
  <c r="K6225" s="1"/>
  <c r="Q6225" s="1"/>
  <c r="J6229"/>
  <c r="K6229" s="1"/>
  <c r="Q6229" s="1"/>
  <c r="J6237"/>
  <c r="K6237" s="1"/>
  <c r="Q6237" s="1"/>
  <c r="J6241"/>
  <c r="K6241" s="1"/>
  <c r="Q6241" s="1"/>
  <c r="J6245"/>
  <c r="K6245" s="1"/>
  <c r="Q6245" s="1"/>
  <c r="J6253"/>
  <c r="K6253" s="1"/>
  <c r="Q6253" s="1"/>
  <c r="J6257"/>
  <c r="K6257" s="1"/>
  <c r="Q6257" s="1"/>
  <c r="K6261"/>
  <c r="Q6261" s="1"/>
  <c r="J6261"/>
  <c r="J6265"/>
  <c r="K6265" s="1"/>
  <c r="Q6265" s="1"/>
  <c r="J6269"/>
  <c r="K6269" s="1"/>
  <c r="Q6269" s="1"/>
  <c r="J6273"/>
  <c r="K6273" s="1"/>
  <c r="Q6273" s="1"/>
  <c r="J6277"/>
  <c r="K6277" s="1"/>
  <c r="Q6277" s="1"/>
  <c r="J6285"/>
  <c r="K6285" s="1"/>
  <c r="Q6285" s="1"/>
  <c r="J6289"/>
  <c r="K6289" s="1"/>
  <c r="Q6289" s="1"/>
  <c r="J6293"/>
  <c r="K6293" s="1"/>
  <c r="Q6293" s="1"/>
  <c r="K6301"/>
  <c r="Q6301" s="1"/>
  <c r="J6301"/>
  <c r="J6305"/>
  <c r="K6305" s="1"/>
  <c r="Q6305" s="1"/>
  <c r="J6309"/>
  <c r="K6309" s="1"/>
  <c r="Q6309" s="1"/>
  <c r="J6317"/>
  <c r="K6317" s="1"/>
  <c r="Q6317" s="1"/>
  <c r="K5041"/>
  <c r="Q5041" s="1"/>
  <c r="K5113"/>
  <c r="Q5113" s="1"/>
  <c r="K5153"/>
  <c r="Q5153" s="1"/>
  <c r="K5265"/>
  <c r="Q5265" s="1"/>
  <c r="K5305"/>
  <c r="Q5305" s="1"/>
  <c r="K5345"/>
  <c r="Q5345" s="1"/>
  <c r="K5457"/>
  <c r="Q5457" s="1"/>
  <c r="K5489"/>
  <c r="Q5489" s="1"/>
  <c r="J5229"/>
  <c r="K5229" s="1"/>
  <c r="Q5229" s="1"/>
  <c r="R6311"/>
  <c r="K6311"/>
  <c r="Q6311" s="1"/>
  <c r="K6314"/>
  <c r="Q6314" s="1"/>
  <c r="K1976"/>
  <c r="Q1976" s="1"/>
  <c r="K11"/>
  <c r="Q11" s="1"/>
  <c r="K19"/>
  <c r="Q19" s="1"/>
  <c r="K38"/>
  <c r="Q38" s="1"/>
  <c r="K48"/>
  <c r="Q48" s="1"/>
  <c r="K65"/>
  <c r="Q65" s="1"/>
  <c r="K85"/>
  <c r="Q85" s="1"/>
  <c r="K101"/>
  <c r="Q101" s="1"/>
  <c r="K115"/>
  <c r="Q115" s="1"/>
  <c r="K129"/>
  <c r="Q129" s="1"/>
  <c r="K134"/>
  <c r="Q134" s="1"/>
  <c r="K148"/>
  <c r="Q148" s="1"/>
  <c r="K156"/>
  <c r="Q156" s="1"/>
  <c r="K170"/>
  <c r="Q170" s="1"/>
  <c r="K184"/>
  <c r="Q184" s="1"/>
  <c r="K199"/>
  <c r="Q199" s="1"/>
  <c r="K204"/>
  <c r="Q204" s="1"/>
  <c r="K220"/>
  <c r="Q220" s="1"/>
  <c r="K235"/>
  <c r="Q235" s="1"/>
  <c r="K251"/>
  <c r="Q251" s="1"/>
  <c r="K269"/>
  <c r="Q269" s="1"/>
  <c r="K285"/>
  <c r="Q285" s="1"/>
  <c r="K291"/>
  <c r="Q291" s="1"/>
  <c r="K305"/>
  <c r="Q305" s="1"/>
  <c r="K315"/>
  <c r="Q315" s="1"/>
  <c r="K323"/>
  <c r="Q323" s="1"/>
  <c r="K339"/>
  <c r="Q339" s="1"/>
  <c r="K351"/>
  <c r="Q351" s="1"/>
  <c r="K355"/>
  <c r="Q355" s="1"/>
  <c r="K363"/>
  <c r="Q363" s="1"/>
  <c r="K367"/>
  <c r="Q367" s="1"/>
  <c r="K375"/>
  <c r="Q375" s="1"/>
  <c r="K383"/>
  <c r="Q383" s="1"/>
  <c r="K392"/>
  <c r="Q392" s="1"/>
  <c r="K396"/>
  <c r="Q396" s="1"/>
  <c r="K405"/>
  <c r="Q405" s="1"/>
  <c r="K418"/>
  <c r="Q418" s="1"/>
  <c r="K427"/>
  <c r="Q427" s="1"/>
  <c r="K431"/>
  <c r="Q431" s="1"/>
  <c r="K440"/>
  <c r="Q440" s="1"/>
  <c r="K449"/>
  <c r="Q449" s="1"/>
  <c r="K453"/>
  <c r="Q453" s="1"/>
  <c r="K466"/>
  <c r="Q466" s="1"/>
  <c r="K470"/>
  <c r="Q470" s="1"/>
  <c r="K479"/>
  <c r="Q479" s="1"/>
  <c r="K487"/>
  <c r="Q487" s="1"/>
  <c r="K491"/>
  <c r="Q491" s="1"/>
  <c r="K499"/>
  <c r="Q499" s="1"/>
  <c r="K513"/>
  <c r="Q513" s="1"/>
  <c r="K527"/>
  <c r="Q527" s="1"/>
  <c r="K531"/>
  <c r="Q531" s="1"/>
  <c r="K543"/>
  <c r="Q543" s="1"/>
  <c r="K555"/>
  <c r="Q555" s="1"/>
  <c r="K567"/>
  <c r="Q567" s="1"/>
  <c r="K594"/>
  <c r="Q594" s="1"/>
  <c r="K604"/>
  <c r="Q604" s="1"/>
  <c r="K608"/>
  <c r="Q608" s="1"/>
  <c r="K618"/>
  <c r="Q618" s="1"/>
  <c r="K627"/>
  <c r="Q627" s="1"/>
  <c r="K631"/>
  <c r="K640"/>
  <c r="Q640" s="1"/>
  <c r="K653"/>
  <c r="Q653" s="1"/>
  <c r="K662"/>
  <c r="Q662" s="1"/>
  <c r="K675"/>
  <c r="Q675" s="1"/>
  <c r="K688"/>
  <c r="Q688" s="1"/>
  <c r="K701"/>
  <c r="Q701" s="1"/>
  <c r="K715"/>
  <c r="Q715" s="1"/>
  <c r="K749"/>
  <c r="Q749" s="1"/>
  <c r="K753"/>
  <c r="Q753" s="1"/>
  <c r="K757"/>
  <c r="Q757" s="1"/>
  <c r="K765"/>
  <c r="Q765" s="1"/>
  <c r="K769"/>
  <c r="K773"/>
  <c r="Q773" s="1"/>
  <c r="K781"/>
  <c r="Q781" s="1"/>
  <c r="K785"/>
  <c r="Q785" s="1"/>
  <c r="K789"/>
  <c r="Q789" s="1"/>
  <c r="K797"/>
  <c r="Q797" s="1"/>
  <c r="K801"/>
  <c r="Q801" s="1"/>
  <c r="K805"/>
  <c r="Q805" s="1"/>
  <c r="K813"/>
  <c r="Q813" s="1"/>
  <c r="K821"/>
  <c r="Q821" s="1"/>
  <c r="K845"/>
  <c r="Q845" s="1"/>
  <c r="K854"/>
  <c r="Q854" s="1"/>
  <c r="K863"/>
  <c r="Q863" s="1"/>
  <c r="K878"/>
  <c r="Q878" s="1"/>
  <c r="K890"/>
  <c r="Q890" s="1"/>
  <c r="K896"/>
  <c r="Q896" s="1"/>
  <c r="K911"/>
  <c r="Q911" s="1"/>
  <c r="K922"/>
  <c r="Q922" s="1"/>
  <c r="K928"/>
  <c r="Q928" s="1"/>
  <c r="K937"/>
  <c r="Q937" s="1"/>
  <c r="K947"/>
  <c r="Q947" s="1"/>
  <c r="K956"/>
  <c r="Q956" s="1"/>
  <c r="K965"/>
  <c r="Q965" s="1"/>
  <c r="K974"/>
  <c r="Q974" s="1"/>
  <c r="K982"/>
  <c r="K991"/>
  <c r="Q991" s="1"/>
  <c r="K1000"/>
  <c r="Q1000" s="1"/>
  <c r="K1009"/>
  <c r="Q1009" s="1"/>
  <c r="K1041"/>
  <c r="K1078"/>
  <c r="K1091"/>
  <c r="K1099"/>
  <c r="K1107"/>
  <c r="K1119"/>
  <c r="K1135"/>
  <c r="K1147"/>
  <c r="K1159"/>
  <c r="K1167"/>
  <c r="K1179"/>
  <c r="K1187"/>
  <c r="K1195"/>
  <c r="Q1195" s="1"/>
  <c r="K1207"/>
  <c r="Q1207" s="1"/>
  <c r="K1219"/>
  <c r="Q1219" s="1"/>
  <c r="K1231"/>
  <c r="Q1231" s="1"/>
  <c r="K1243"/>
  <c r="Q1243" s="1"/>
  <c r="K1255"/>
  <c r="Q1255" s="1"/>
  <c r="K1263"/>
  <c r="Q1263" s="1"/>
  <c r="K1275"/>
  <c r="Q1275" s="1"/>
  <c r="K1283"/>
  <c r="Q1283" s="1"/>
  <c r="K1291"/>
  <c r="Q1291" s="1"/>
  <c r="K1303"/>
  <c r="Q1303" s="1"/>
  <c r="K1315"/>
  <c r="Q1315" s="1"/>
  <c r="K1327"/>
  <c r="Q1327" s="1"/>
  <c r="K1331"/>
  <c r="Q1331" s="1"/>
  <c r="K1343"/>
  <c r="Q1343" s="1"/>
  <c r="K1355"/>
  <c r="Q1355" s="1"/>
  <c r="K1363"/>
  <c r="Q1363" s="1"/>
  <c r="K1375"/>
  <c r="Q1375" s="1"/>
  <c r="K1387"/>
  <c r="Q1387" s="1"/>
  <c r="K1399"/>
  <c r="Q1399" s="1"/>
  <c r="K1407"/>
  <c r="Q1407" s="1"/>
  <c r="K1415"/>
  <c r="Q1415" s="1"/>
  <c r="K1419"/>
  <c r="Q1419" s="1"/>
  <c r="K1427"/>
  <c r="Q1427" s="1"/>
  <c r="K1431"/>
  <c r="Q1431" s="1"/>
  <c r="K1443"/>
  <c r="Q1443" s="1"/>
  <c r="K1469"/>
  <c r="Q1469" s="1"/>
  <c r="K1477"/>
  <c r="Q1477" s="1"/>
  <c r="K1489"/>
  <c r="Q1489" s="1"/>
  <c r="K1502"/>
  <c r="Q1502" s="1"/>
  <c r="K1520"/>
  <c r="Q1520" s="1"/>
  <c r="K1532"/>
  <c r="Q1532" s="1"/>
  <c r="K1540"/>
  <c r="Q1540" s="1"/>
  <c r="K1548"/>
  <c r="Q1548" s="1"/>
  <c r="K1560"/>
  <c r="Q1560" s="1"/>
  <c r="K1572"/>
  <c r="Q1572" s="1"/>
  <c r="K1584"/>
  <c r="Q1584" s="1"/>
  <c r="K1592"/>
  <c r="Q1592" s="1"/>
  <c r="K1604"/>
  <c r="Q1604" s="1"/>
  <c r="K1612"/>
  <c r="Q1612" s="1"/>
  <c r="K1624"/>
  <c r="Q1624" s="1"/>
  <c r="K1636"/>
  <c r="Q1636" s="1"/>
  <c r="K1644"/>
  <c r="Q1644" s="1"/>
  <c r="K1656"/>
  <c r="Q1656" s="1"/>
  <c r="K1668"/>
  <c r="Q1668" s="1"/>
  <c r="K1681"/>
  <c r="Q1681" s="1"/>
  <c r="K1691"/>
  <c r="Q1691" s="1"/>
  <c r="K1704"/>
  <c r="Q1704" s="1"/>
  <c r="K1716"/>
  <c r="Q1716" s="1"/>
  <c r="K1720"/>
  <c r="Q1720" s="1"/>
  <c r="K1736"/>
  <c r="Q1736" s="1"/>
  <c r="K1744"/>
  <c r="Q1744" s="1"/>
  <c r="K1752"/>
  <c r="Q1752" s="1"/>
  <c r="K1771"/>
  <c r="Q1771" s="1"/>
  <c r="K1786"/>
  <c r="Q1786" s="1"/>
  <c r="K1843"/>
  <c r="Q1843" s="1"/>
  <c r="K1851"/>
  <c r="Q1851" s="1"/>
  <c r="K1859"/>
  <c r="Q1859" s="1"/>
  <c r="K1867"/>
  <c r="Q1867" s="1"/>
  <c r="K1875"/>
  <c r="Q1875" s="1"/>
  <c r="K1887"/>
  <c r="Q1887" s="1"/>
  <c r="K1899"/>
  <c r="Q1899" s="1"/>
  <c r="K1906"/>
  <c r="Q1906" s="1"/>
  <c r="K1917"/>
  <c r="Q1917" s="1"/>
  <c r="K1931"/>
  <c r="Q1931" s="1"/>
  <c r="K1945"/>
  <c r="Q1945" s="1"/>
  <c r="K1949"/>
  <c r="Q1949" s="1"/>
  <c r="K1959"/>
  <c r="Q1959" s="1"/>
  <c r="K1967"/>
  <c r="Q1967" s="1"/>
  <c r="K1972"/>
  <c r="Q1972" s="1"/>
  <c r="K1990"/>
  <c r="Q1990" s="1"/>
  <c r="K43"/>
  <c r="Q43" s="1"/>
  <c r="K60"/>
  <c r="Q60" s="1"/>
  <c r="K78"/>
  <c r="Q78" s="1"/>
  <c r="K96"/>
  <c r="Q96" s="1"/>
  <c r="K110"/>
  <c r="Q110" s="1"/>
  <c r="K120"/>
  <c r="Q120" s="1"/>
  <c r="K143"/>
  <c r="Q143" s="1"/>
  <c r="K161"/>
  <c r="Q161" s="1"/>
  <c r="K175"/>
  <c r="Q175" s="1"/>
  <c r="K194"/>
  <c r="Q194" s="1"/>
  <c r="K209"/>
  <c r="Q209" s="1"/>
  <c r="K225"/>
  <c r="Q225" s="1"/>
  <c r="K245"/>
  <c r="Q245" s="1"/>
  <c r="K263"/>
  <c r="Q263" s="1"/>
  <c r="K279"/>
  <c r="Q279" s="1"/>
  <c r="K301"/>
  <c r="Q301" s="1"/>
  <c r="K311"/>
  <c r="Q311" s="1"/>
  <c r="K327"/>
  <c r="Q327" s="1"/>
  <c r="K335"/>
  <c r="Q335" s="1"/>
  <c r="K347"/>
  <c r="Q347" s="1"/>
  <c r="K359"/>
  <c r="Q359" s="1"/>
  <c r="K371"/>
  <c r="Q371" s="1"/>
  <c r="K379"/>
  <c r="Q379" s="1"/>
  <c r="K387"/>
  <c r="Q387" s="1"/>
  <c r="K400"/>
  <c r="Q400" s="1"/>
  <c r="K414"/>
  <c r="Q414" s="1"/>
  <c r="K422"/>
  <c r="Q422" s="1"/>
  <c r="K435"/>
  <c r="Q435" s="1"/>
  <c r="K444"/>
  <c r="Q444" s="1"/>
  <c r="K462"/>
  <c r="Q462" s="1"/>
  <c r="K475"/>
  <c r="Q475" s="1"/>
  <c r="K483"/>
  <c r="Q483" s="1"/>
  <c r="K495"/>
  <c r="Q495" s="1"/>
  <c r="K509"/>
  <c r="Q509" s="1"/>
  <c r="K519"/>
  <c r="Q519" s="1"/>
  <c r="K539"/>
  <c r="Q539" s="1"/>
  <c r="K551"/>
  <c r="Q551" s="1"/>
  <c r="K563"/>
  <c r="Q563" s="1"/>
  <c r="K571"/>
  <c r="Q571" s="1"/>
  <c r="K581"/>
  <c r="Q581" s="1"/>
  <c r="K590"/>
  <c r="Q590" s="1"/>
  <c r="K599"/>
  <c r="Q599" s="1"/>
  <c r="K613"/>
  <c r="Q613" s="1"/>
  <c r="K622"/>
  <c r="Q622" s="1"/>
  <c r="K636"/>
  <c r="Q636" s="1"/>
  <c r="K644"/>
  <c r="Q644" s="1"/>
  <c r="K658"/>
  <c r="Q658" s="1"/>
  <c r="K671"/>
  <c r="Q671" s="1"/>
  <c r="K684"/>
  <c r="Q684" s="1"/>
  <c r="K697"/>
  <c r="Q697" s="1"/>
  <c r="K711"/>
  <c r="Q711" s="1"/>
  <c r="K724"/>
  <c r="Q724" s="1"/>
  <c r="K732"/>
  <c r="Q732" s="1"/>
  <c r="K736"/>
  <c r="Q736" s="1"/>
  <c r="K741"/>
  <c r="Q741" s="1"/>
  <c r="K817"/>
  <c r="Q817" s="1"/>
  <c r="K829"/>
  <c r="Q829" s="1"/>
  <c r="K886"/>
  <c r="Q886" s="1"/>
  <c r="K902"/>
  <c r="Q902" s="1"/>
  <c r="K916"/>
  <c r="Q916" s="1"/>
  <c r="K933"/>
  <c r="Q933" s="1"/>
  <c r="K942"/>
  <c r="Q942" s="1"/>
  <c r="K951"/>
  <c r="Q951" s="1"/>
  <c r="K960"/>
  <c r="Q960" s="1"/>
  <c r="K978"/>
  <c r="Q978" s="1"/>
  <c r="K1057"/>
  <c r="K1069"/>
  <c r="K1083"/>
  <c r="K1095"/>
  <c r="K1115"/>
  <c r="K1123"/>
  <c r="K1131"/>
  <c r="K1143"/>
  <c r="K1155"/>
  <c r="K1175"/>
  <c r="K1191"/>
  <c r="K1203"/>
  <c r="Q1203" s="1"/>
  <c r="K1211"/>
  <c r="Q1211" s="1"/>
  <c r="K1223"/>
  <c r="Q1223" s="1"/>
  <c r="K1235"/>
  <c r="Q1235" s="1"/>
  <c r="K1247"/>
  <c r="Q1247" s="1"/>
  <c r="K1259"/>
  <c r="Q1259" s="1"/>
  <c r="K1271"/>
  <c r="Q1271" s="1"/>
  <c r="K1287"/>
  <c r="Q1287" s="1"/>
  <c r="K1299"/>
  <c r="Q1299" s="1"/>
  <c r="K1307"/>
  <c r="Q1307" s="1"/>
  <c r="K1319"/>
  <c r="Q1319" s="1"/>
  <c r="K1339"/>
  <c r="Q1339" s="1"/>
  <c r="K1347"/>
  <c r="Q1347" s="1"/>
  <c r="K1359"/>
  <c r="Q1359" s="1"/>
  <c r="K1371"/>
  <c r="Q1371" s="1"/>
  <c r="K1383"/>
  <c r="Q1383" s="1"/>
  <c r="K1395"/>
  <c r="Q1395" s="1"/>
  <c r="K1493"/>
  <c r="Q1493" s="1"/>
  <c r="K1507"/>
  <c r="Q1507" s="1"/>
  <c r="K1515"/>
  <c r="Q1515" s="1"/>
  <c r="K1528"/>
  <c r="Q1528" s="1"/>
  <c r="K1544"/>
  <c r="Q1544" s="1"/>
  <c r="K1556"/>
  <c r="Q1556" s="1"/>
  <c r="K1568"/>
  <c r="Q1568" s="1"/>
  <c r="K1580"/>
  <c r="Q1580" s="1"/>
  <c r="K1596"/>
  <c r="Q1596" s="1"/>
  <c r="K1608"/>
  <c r="Q1608" s="1"/>
  <c r="K1620"/>
  <c r="Q1620" s="1"/>
  <c r="K1632"/>
  <c r="Q1632" s="1"/>
  <c r="K1652"/>
  <c r="Q1652" s="1"/>
  <c r="K1664"/>
  <c r="Q1664" s="1"/>
  <c r="K1676"/>
  <c r="Q1676" s="1"/>
  <c r="K1699"/>
  <c r="Q1699" s="1"/>
  <c r="K1708"/>
  <c r="Q1708" s="1"/>
  <c r="K1728"/>
  <c r="Q1728" s="1"/>
  <c r="K1740"/>
  <c r="Q1740" s="1"/>
  <c r="K1760"/>
  <c r="Q1760" s="1"/>
  <c r="K1764"/>
  <c r="Q1764" s="1"/>
  <c r="K1781"/>
  <c r="Q1781" s="1"/>
  <c r="K1794"/>
  <c r="Q1794" s="1"/>
  <c r="K1798"/>
  <c r="Q1798" s="1"/>
  <c r="K1806"/>
  <c r="Q1806" s="1"/>
  <c r="K1814"/>
  <c r="Q1814" s="1"/>
  <c r="K1828"/>
  <c r="Q1828" s="1"/>
  <c r="K1847"/>
  <c r="Q1847" s="1"/>
  <c r="K1863"/>
  <c r="Q1863" s="1"/>
  <c r="K1883"/>
  <c r="Q1883" s="1"/>
  <c r="K1891"/>
  <c r="Q1891" s="1"/>
  <c r="K1910"/>
  <c r="Q1910" s="1"/>
  <c r="K1927"/>
  <c r="Q1927" s="1"/>
  <c r="K1941"/>
  <c r="Q1941" s="1"/>
  <c r="K1963"/>
  <c r="Q1963" s="1"/>
  <c r="K1986"/>
  <c r="Q1986" s="1"/>
  <c r="K7"/>
  <c r="Q7" s="1"/>
  <c r="K15"/>
  <c r="Q15" s="1"/>
  <c r="K32"/>
  <c r="Q32" s="1"/>
  <c r="K54"/>
  <c r="Q54" s="1"/>
  <c r="K72"/>
  <c r="Q72" s="1"/>
  <c r="K92"/>
  <c r="Q92" s="1"/>
  <c r="K106"/>
  <c r="Q106" s="1"/>
  <c r="K125"/>
  <c r="Q125" s="1"/>
  <c r="K139"/>
  <c r="Q139" s="1"/>
  <c r="K152"/>
  <c r="Q152" s="1"/>
  <c r="K165"/>
  <c r="Q165" s="1"/>
  <c r="K180"/>
  <c r="Q180" s="1"/>
  <c r="K189"/>
  <c r="Q189" s="1"/>
  <c r="K214"/>
  <c r="Q214" s="1"/>
  <c r="K230"/>
  <c r="Q230" s="1"/>
  <c r="K241"/>
  <c r="Q241" s="1"/>
  <c r="K257"/>
  <c r="Q257" s="1"/>
  <c r="K273"/>
  <c r="Q273" s="1"/>
  <c r="K296"/>
  <c r="Q296" s="1"/>
  <c r="K319"/>
  <c r="Q319" s="1"/>
  <c r="K331"/>
  <c r="Q331" s="1"/>
  <c r="K343"/>
  <c r="Q343" s="1"/>
  <c r="K523"/>
  <c r="Q523" s="1"/>
  <c r="K535"/>
  <c r="Q535" s="1"/>
  <c r="K547"/>
  <c r="Q547" s="1"/>
  <c r="K559"/>
  <c r="Q559" s="1"/>
  <c r="K576"/>
  <c r="Q576" s="1"/>
  <c r="K666"/>
  <c r="Q666" s="1"/>
  <c r="K679"/>
  <c r="Q679" s="1"/>
  <c r="K692"/>
  <c r="Q692" s="1"/>
  <c r="K706"/>
  <c r="Q706" s="1"/>
  <c r="K719"/>
  <c r="Q719" s="1"/>
  <c r="K728"/>
  <c r="Q728" s="1"/>
  <c r="K833"/>
  <c r="Q833" s="1"/>
  <c r="K837"/>
  <c r="Q837" s="1"/>
  <c r="K849"/>
  <c r="Q849" s="1"/>
  <c r="K858"/>
  <c r="Q858" s="1"/>
  <c r="K868"/>
  <c r="Q868" s="1"/>
  <c r="K882"/>
  <c r="Q882" s="1"/>
  <c r="K907"/>
  <c r="Q907" s="1"/>
  <c r="K987"/>
  <c r="Q987" s="1"/>
  <c r="K996"/>
  <c r="Q996" s="1"/>
  <c r="K1004"/>
  <c r="Q1004" s="1"/>
  <c r="K1013"/>
  <c r="K1021"/>
  <c r="K1025"/>
  <c r="K1029"/>
  <c r="K1037"/>
  <c r="K1045"/>
  <c r="K1053"/>
  <c r="K1061"/>
  <c r="K1073"/>
  <c r="K1087"/>
  <c r="K1103"/>
  <c r="K1111"/>
  <c r="K1127"/>
  <c r="K1139"/>
  <c r="K1151"/>
  <c r="K1163"/>
  <c r="K1171"/>
  <c r="K1183"/>
  <c r="K1199"/>
  <c r="Q1199" s="1"/>
  <c r="K1215"/>
  <c r="Q1215" s="1"/>
  <c r="K1227"/>
  <c r="Q1227" s="1"/>
  <c r="K1239"/>
  <c r="Q1239" s="1"/>
  <c r="K1251"/>
  <c r="Q1251" s="1"/>
  <c r="K1267"/>
  <c r="Q1267" s="1"/>
  <c r="K1279"/>
  <c r="Q1279" s="1"/>
  <c r="K1295"/>
  <c r="Q1295" s="1"/>
  <c r="K1311"/>
  <c r="Q1311" s="1"/>
  <c r="K1323"/>
  <c r="Q1323" s="1"/>
  <c r="K1335"/>
  <c r="Q1335" s="1"/>
  <c r="K1351"/>
  <c r="Q1351" s="1"/>
  <c r="K1367"/>
  <c r="Q1367" s="1"/>
  <c r="K1379"/>
  <c r="Q1379" s="1"/>
  <c r="K1391"/>
  <c r="Q1391" s="1"/>
  <c r="K1403"/>
  <c r="Q1403" s="1"/>
  <c r="K1411"/>
  <c r="Q1411" s="1"/>
  <c r="K1423"/>
  <c r="Q1423" s="1"/>
  <c r="K1435"/>
  <c r="Q1435" s="1"/>
  <c r="K1439"/>
  <c r="Q1439" s="1"/>
  <c r="K1448"/>
  <c r="Q1448" s="1"/>
  <c r="K1452"/>
  <c r="Q1452" s="1"/>
  <c r="K1456"/>
  <c r="Q1456" s="1"/>
  <c r="K1461"/>
  <c r="Q1461" s="1"/>
  <c r="K1473"/>
  <c r="Q1473" s="1"/>
  <c r="K1485"/>
  <c r="Q1485" s="1"/>
  <c r="K1498"/>
  <c r="Q1498" s="1"/>
  <c r="K1511"/>
  <c r="Q1511" s="1"/>
  <c r="K1524"/>
  <c r="Q1524" s="1"/>
  <c r="K1536"/>
  <c r="Q1536" s="1"/>
  <c r="K1552"/>
  <c r="Q1552" s="1"/>
  <c r="K1564"/>
  <c r="Q1564" s="1"/>
  <c r="K1576"/>
  <c r="Q1576" s="1"/>
  <c r="K1588"/>
  <c r="Q1588" s="1"/>
  <c r="K1600"/>
  <c r="Q1600" s="1"/>
  <c r="K1616"/>
  <c r="Q1616" s="1"/>
  <c r="K1628"/>
  <c r="Q1628" s="1"/>
  <c r="K1640"/>
  <c r="Q1640" s="1"/>
  <c r="K1648"/>
  <c r="Q1648" s="1"/>
  <c r="K1660"/>
  <c r="Q1660" s="1"/>
  <c r="K1672"/>
  <c r="Q1672" s="1"/>
  <c r="K1685"/>
  <c r="Q1685" s="1"/>
  <c r="K1695"/>
  <c r="Q1695" s="1"/>
  <c r="K1712"/>
  <c r="Q1712" s="1"/>
  <c r="K1724"/>
  <c r="Q1724" s="1"/>
  <c r="K1732"/>
  <c r="Q1732" s="1"/>
  <c r="K1748"/>
  <c r="Q1748" s="1"/>
  <c r="K1756"/>
  <c r="Q1756" s="1"/>
  <c r="K1776"/>
  <c r="Q1776" s="1"/>
  <c r="K1790"/>
  <c r="Q1790" s="1"/>
  <c r="K1802"/>
  <c r="Q1802" s="1"/>
  <c r="K1810"/>
  <c r="Q1810" s="1"/>
  <c r="K1818"/>
  <c r="Q1818" s="1"/>
  <c r="K1822"/>
  <c r="K1838"/>
  <c r="Q1838" s="1"/>
  <c r="K1855"/>
  <c r="Q1855" s="1"/>
  <c r="K1871"/>
  <c r="Q1871" s="1"/>
  <c r="K1879"/>
  <c r="Q1879" s="1"/>
  <c r="K1895"/>
  <c r="Q1895" s="1"/>
  <c r="K1921"/>
  <c r="Q1921" s="1"/>
  <c r="K1935"/>
  <c r="Q1935" s="1"/>
  <c r="K1953"/>
  <c r="Q1953" s="1"/>
  <c r="K1982"/>
  <c r="Q1982" s="1"/>
  <c r="K1994"/>
  <c r="Q1994" s="1"/>
  <c r="K2007"/>
  <c r="Q2007" s="1"/>
  <c r="K2036"/>
  <c r="Q2036" s="1"/>
  <c r="K2040"/>
  <c r="Q2040" s="1"/>
  <c r="K2052"/>
  <c r="Q2052" s="1"/>
  <c r="K2064"/>
  <c r="Q2064" s="1"/>
  <c r="K2080"/>
  <c r="Q2080" s="1"/>
  <c r="K2088"/>
  <c r="Q2088" s="1"/>
  <c r="K2100"/>
  <c r="Q2100" s="1"/>
  <c r="K2108"/>
  <c r="Q2108" s="1"/>
  <c r="K2120"/>
  <c r="Q2120" s="1"/>
  <c r="K2124"/>
  <c r="Q2124" s="1"/>
  <c r="K2136"/>
  <c r="Q2136" s="1"/>
  <c r="K2148"/>
  <c r="Q2148" s="1"/>
  <c r="K2160"/>
  <c r="Q2160" s="1"/>
  <c r="K2164"/>
  <c r="Q2164" s="1"/>
  <c r="K2176"/>
  <c r="Q2176" s="1"/>
  <c r="K2188"/>
  <c r="Q2188" s="1"/>
  <c r="K2204"/>
  <c r="Q2204" s="1"/>
  <c r="K2218"/>
  <c r="Q2218" s="1"/>
  <c r="K2228"/>
  <c r="Q2228" s="1"/>
  <c r="K2236"/>
  <c r="Q2236" s="1"/>
  <c r="K2248"/>
  <c r="Q2248" s="1"/>
  <c r="K2260"/>
  <c r="Q2260" s="1"/>
  <c r="K2264"/>
  <c r="Q2264" s="1"/>
  <c r="K2276"/>
  <c r="Q2276" s="1"/>
  <c r="K2288"/>
  <c r="Q2288" s="1"/>
  <c r="K2300"/>
  <c r="Q2300" s="1"/>
  <c r="K2308"/>
  <c r="Q2308" s="1"/>
  <c r="K2320"/>
  <c r="Q2320" s="1"/>
  <c r="K2332"/>
  <c r="Q2332" s="1"/>
  <c r="K2340"/>
  <c r="Q2340" s="1"/>
  <c r="K2352"/>
  <c r="Q2352" s="1"/>
  <c r="K2364"/>
  <c r="Q2364" s="1"/>
  <c r="K2376"/>
  <c r="Q2376" s="1"/>
  <c r="K2388"/>
  <c r="Q2388" s="1"/>
  <c r="K2400"/>
  <c r="Q2400" s="1"/>
  <c r="K2412"/>
  <c r="Q2412" s="1"/>
  <c r="K2420"/>
  <c r="Q2420" s="1"/>
  <c r="K2428"/>
  <c r="Q2428" s="1"/>
  <c r="K2440"/>
  <c r="Q2440" s="1"/>
  <c r="K2448"/>
  <c r="Q2448" s="1"/>
  <c r="K2456"/>
  <c r="Q2456" s="1"/>
  <c r="K2460"/>
  <c r="Q2460" s="1"/>
  <c r="K2468"/>
  <c r="Q2468" s="1"/>
  <c r="K2476"/>
  <c r="Q2476" s="1"/>
  <c r="K2480"/>
  <c r="Q2480" s="1"/>
  <c r="K2492"/>
  <c r="Q2492" s="1"/>
  <c r="K2504"/>
  <c r="Q2504" s="1"/>
  <c r="K2512"/>
  <c r="Q2512" s="1"/>
  <c r="K2520"/>
  <c r="Q2520" s="1"/>
  <c r="K2528"/>
  <c r="Q2528" s="1"/>
  <c r="K2532"/>
  <c r="Q2532" s="1"/>
  <c r="K2540"/>
  <c r="Q2540" s="1"/>
  <c r="K2548"/>
  <c r="Q2548" s="1"/>
  <c r="K2560"/>
  <c r="Q2560" s="1"/>
  <c r="K2568"/>
  <c r="Q2568" s="1"/>
  <c r="K2576"/>
  <c r="Q2576" s="1"/>
  <c r="K2588"/>
  <c r="Q2588" s="1"/>
  <c r="K2592"/>
  <c r="Q2592" s="1"/>
  <c r="K2600"/>
  <c r="Q2600" s="1"/>
  <c r="K2608"/>
  <c r="Q2608" s="1"/>
  <c r="K2620"/>
  <c r="Q2620" s="1"/>
  <c r="K2628"/>
  <c r="Q2628" s="1"/>
  <c r="K2640"/>
  <c r="Q2640" s="1"/>
  <c r="K2648"/>
  <c r="Q2648" s="1"/>
  <c r="K2664"/>
  <c r="Q2664" s="1"/>
  <c r="K2672"/>
  <c r="Q2672" s="1"/>
  <c r="K2684"/>
  <c r="Q2684" s="1"/>
  <c r="K2692"/>
  <c r="Q2692" s="1"/>
  <c r="K2704"/>
  <c r="Q2704" s="1"/>
  <c r="K2712"/>
  <c r="Q2712" s="1"/>
  <c r="K2720"/>
  <c r="Q2720" s="1"/>
  <c r="K2724"/>
  <c r="Q2724" s="1"/>
  <c r="K2732"/>
  <c r="Q2732" s="1"/>
  <c r="K2740"/>
  <c r="Q2740" s="1"/>
  <c r="K2748"/>
  <c r="Q2748" s="1"/>
  <c r="K2760"/>
  <c r="Q2760" s="1"/>
  <c r="K2776"/>
  <c r="Q2776" s="1"/>
  <c r="K2780"/>
  <c r="Q2780" s="1"/>
  <c r="K2788"/>
  <c r="Q2788" s="1"/>
  <c r="K2792"/>
  <c r="Q2792" s="1"/>
  <c r="K2800"/>
  <c r="Q2800" s="1"/>
  <c r="K2804"/>
  <c r="Q2804" s="1"/>
  <c r="K2816"/>
  <c r="Q2816" s="1"/>
  <c r="K2828"/>
  <c r="Q2828" s="1"/>
  <c r="K2836"/>
  <c r="Q2836" s="1"/>
  <c r="K2844"/>
  <c r="Q2844" s="1"/>
  <c r="K2848"/>
  <c r="Q2848" s="1"/>
  <c r="K2856"/>
  <c r="Q2856" s="1"/>
  <c r="K2864"/>
  <c r="Q2864" s="1"/>
  <c r="K2880"/>
  <c r="Q2880" s="1"/>
  <c r="K2888"/>
  <c r="Q2888" s="1"/>
  <c r="K2900"/>
  <c r="Q2900" s="1"/>
  <c r="K2912"/>
  <c r="Q2912" s="1"/>
  <c r="K2940"/>
  <c r="Q2940" s="1"/>
  <c r="K2948"/>
  <c r="Q2948" s="1"/>
  <c r="K2952"/>
  <c r="Q2952" s="1"/>
  <c r="K2960"/>
  <c r="Q2960" s="1"/>
  <c r="K2968"/>
  <c r="Q2968" s="1"/>
  <c r="K2976"/>
  <c r="Q2976" s="1"/>
  <c r="K2984"/>
  <c r="Q2984" s="1"/>
  <c r="K2988"/>
  <c r="Q2988" s="1"/>
  <c r="K2992"/>
  <c r="Q2992" s="1"/>
  <c r="K3004"/>
  <c r="Q3004" s="1"/>
  <c r="K3016"/>
  <c r="Q3016" s="1"/>
  <c r="K3020"/>
  <c r="Q3020" s="1"/>
  <c r="K3032"/>
  <c r="Q3032" s="1"/>
  <c r="K3076"/>
  <c r="Q3076" s="1"/>
  <c r="K3084"/>
  <c r="Q3084" s="1"/>
  <c r="K3096"/>
  <c r="Q3096" s="1"/>
  <c r="K3104"/>
  <c r="Q3104" s="1"/>
  <c r="K3112"/>
  <c r="Q3112" s="1"/>
  <c r="K3124"/>
  <c r="Q3124" s="1"/>
  <c r="K3132"/>
  <c r="Q3132" s="1"/>
  <c r="K3148"/>
  <c r="Q3148" s="1"/>
  <c r="K3204"/>
  <c r="Q3204" s="1"/>
  <c r="K3216"/>
  <c r="Q3216" s="1"/>
  <c r="K3224"/>
  <c r="Q3224" s="1"/>
  <c r="K3228"/>
  <c r="Q3228" s="1"/>
  <c r="K3236"/>
  <c r="Q3236" s="1"/>
  <c r="K3244"/>
  <c r="Q3244" s="1"/>
  <c r="K3252"/>
  <c r="Q3252" s="1"/>
  <c r="K3260"/>
  <c r="Q3260" s="1"/>
  <c r="K3268"/>
  <c r="Q3268" s="1"/>
  <c r="K3280"/>
  <c r="Q3280" s="1"/>
  <c r="K3292"/>
  <c r="Q3292" s="1"/>
  <c r="K3332"/>
  <c r="Q3332" s="1"/>
  <c r="K3344"/>
  <c r="Q3344" s="1"/>
  <c r="K3356"/>
  <c r="Q3356" s="1"/>
  <c r="K3392"/>
  <c r="Q3392" s="1"/>
  <c r="K3400"/>
  <c r="Q3400" s="1"/>
  <c r="K3404"/>
  <c r="Q3404" s="1"/>
  <c r="K3412"/>
  <c r="Q3412" s="1"/>
  <c r="K3416"/>
  <c r="Q3416" s="1"/>
  <c r="K3420"/>
  <c r="Q3420" s="1"/>
  <c r="K3424"/>
  <c r="Q3424" s="1"/>
  <c r="K3428"/>
  <c r="Q3428" s="1"/>
  <c r="K3436"/>
  <c r="Q3436" s="1"/>
  <c r="K3444"/>
  <c r="Q3444" s="1"/>
  <c r="K3456"/>
  <c r="Q3456" s="1"/>
  <c r="K3468"/>
  <c r="Q3468" s="1"/>
  <c r="K3480"/>
  <c r="Q3480" s="1"/>
  <c r="K3484"/>
  <c r="Q3484" s="1"/>
  <c r="K3496"/>
  <c r="Q3496" s="1"/>
  <c r="K3508"/>
  <c r="Q3508" s="1"/>
  <c r="K3520"/>
  <c r="Q3520" s="1"/>
  <c r="K3536"/>
  <c r="Q3536" s="1"/>
  <c r="K3540"/>
  <c r="Q3540" s="1"/>
  <c r="K3548"/>
  <c r="Q3548" s="1"/>
  <c r="K3552"/>
  <c r="Q3552" s="1"/>
  <c r="K3560"/>
  <c r="Q3560" s="1"/>
  <c r="K3584"/>
  <c r="Q3584" s="1"/>
  <c r="K3588"/>
  <c r="Q3588" s="1"/>
  <c r="K3600"/>
  <c r="Q3600" s="1"/>
  <c r="K3604"/>
  <c r="Q3604" s="1"/>
  <c r="K3612"/>
  <c r="Q3612" s="1"/>
  <c r="K3620"/>
  <c r="Q3620" s="1"/>
  <c r="K3624"/>
  <c r="Q3624" s="1"/>
  <c r="K3632"/>
  <c r="Q3632" s="1"/>
  <c r="K3644"/>
  <c r="Q3644" s="1"/>
  <c r="K3652"/>
  <c r="Q3652" s="1"/>
  <c r="K3664"/>
  <c r="Q3664" s="1"/>
  <c r="K3668"/>
  <c r="Q3668" s="1"/>
  <c r="K3676"/>
  <c r="Q3676" s="1"/>
  <c r="K3684"/>
  <c r="Q3684" s="1"/>
  <c r="K3692"/>
  <c r="Q3692" s="1"/>
  <c r="K3696"/>
  <c r="Q3696" s="1"/>
  <c r="K3708"/>
  <c r="Q3708" s="1"/>
  <c r="K3716"/>
  <c r="Q3716" s="1"/>
  <c r="K3728"/>
  <c r="Q3728" s="1"/>
  <c r="K3740"/>
  <c r="Q3740" s="1"/>
  <c r="K3748"/>
  <c r="Q3748" s="1"/>
  <c r="K3776"/>
  <c r="Q3776" s="1"/>
  <c r="K3780"/>
  <c r="Q3780" s="1"/>
  <c r="K3788"/>
  <c r="Q3788" s="1"/>
  <c r="K3796"/>
  <c r="Q3796" s="1"/>
  <c r="K3800"/>
  <c r="Q3800" s="1"/>
  <c r="K3808"/>
  <c r="Q3808" s="1"/>
  <c r="K3816"/>
  <c r="Q3816" s="1"/>
  <c r="K3824"/>
  <c r="Q3824" s="1"/>
  <c r="K3828"/>
  <c r="Q3828" s="1"/>
  <c r="K3840"/>
  <c r="Q3840" s="1"/>
  <c r="K3852"/>
  <c r="Q3852" s="1"/>
  <c r="K3860"/>
  <c r="Q3860" s="1"/>
  <c r="K3868"/>
  <c r="Q3868" s="1"/>
  <c r="K3876"/>
  <c r="Q3876" s="1"/>
  <c r="K3880"/>
  <c r="Q3880" s="1"/>
  <c r="K3888"/>
  <c r="Q3888" s="1"/>
  <c r="K3900"/>
  <c r="Q3900" s="1"/>
  <c r="K3912"/>
  <c r="Q3912" s="1"/>
  <c r="K3920"/>
  <c r="Q3920" s="1"/>
  <c r="K3932"/>
  <c r="Q3932" s="1"/>
  <c r="K3944"/>
  <c r="Q3944" s="1"/>
  <c r="K3968"/>
  <c r="Q3968" s="1"/>
  <c r="K3976"/>
  <c r="Q3976" s="1"/>
  <c r="K3984"/>
  <c r="Q3984" s="1"/>
  <c r="K3996"/>
  <c r="Q3996" s="1"/>
  <c r="K4004"/>
  <c r="Q4004" s="1"/>
  <c r="K4012"/>
  <c r="Q4012" s="1"/>
  <c r="K4020"/>
  <c r="Q4020" s="1"/>
  <c r="K4048"/>
  <c r="Q4048" s="1"/>
  <c r="K4060"/>
  <c r="Q4060" s="1"/>
  <c r="K4068"/>
  <c r="Q4068" s="1"/>
  <c r="K4080"/>
  <c r="Q4080" s="1"/>
  <c r="K4120"/>
  <c r="Q4120" s="1"/>
  <c r="K4124"/>
  <c r="Q4124" s="1"/>
  <c r="K4136"/>
  <c r="Q4136" s="1"/>
  <c r="K4180"/>
  <c r="Q4180" s="1"/>
  <c r="K4188"/>
  <c r="Q4188" s="1"/>
  <c r="K4200"/>
  <c r="Q4200" s="1"/>
  <c r="K4204"/>
  <c r="Q4204" s="1"/>
  <c r="K4212"/>
  <c r="Q4212" s="1"/>
  <c r="K4220"/>
  <c r="Q4220" s="1"/>
  <c r="K4224"/>
  <c r="Q4224" s="1"/>
  <c r="K4232"/>
  <c r="Q4232" s="1"/>
  <c r="K4244"/>
  <c r="Q4244" s="1"/>
  <c r="K4256"/>
  <c r="Q4256" s="1"/>
  <c r="K4272"/>
  <c r="Q4272" s="1"/>
  <c r="K4312"/>
  <c r="Q4312" s="1"/>
  <c r="K4316"/>
  <c r="Q4316" s="1"/>
  <c r="K4328"/>
  <c r="Q4328" s="1"/>
  <c r="K4336"/>
  <c r="Q4336" s="1"/>
  <c r="K4340"/>
  <c r="Q4340" s="1"/>
  <c r="K4348"/>
  <c r="Q4348" s="1"/>
  <c r="K4356"/>
  <c r="Q4356" s="1"/>
  <c r="K4368"/>
  <c r="Q4368" s="1"/>
  <c r="K4372"/>
  <c r="Q4372" s="1"/>
  <c r="K4384"/>
  <c r="Q4384" s="1"/>
  <c r="K4396"/>
  <c r="Q4396" s="1"/>
  <c r="K4400"/>
  <c r="Q4400" s="1"/>
  <c r="K4408"/>
  <c r="Q4408" s="1"/>
  <c r="K4416"/>
  <c r="Q4416" s="1"/>
  <c r="K4420"/>
  <c r="Q4420" s="1"/>
  <c r="K4432"/>
  <c r="Q4432" s="1"/>
  <c r="K4436"/>
  <c r="Q4436" s="1"/>
  <c r="K4444"/>
  <c r="Q4444" s="1"/>
  <c r="K4452"/>
  <c r="Q4452" s="1"/>
  <c r="K4460"/>
  <c r="Q4460" s="1"/>
  <c r="K4468"/>
  <c r="Q4468" s="1"/>
  <c r="K4480"/>
  <c r="Q4480" s="1"/>
  <c r="K4576"/>
  <c r="Q4576" s="1"/>
  <c r="K4624"/>
  <c r="Q4624" s="1"/>
  <c r="K4632"/>
  <c r="Q4632" s="1"/>
  <c r="K4644"/>
  <c r="Q4644" s="1"/>
  <c r="K4656"/>
  <c r="Q4656" s="1"/>
  <c r="K4664"/>
  <c r="Q4664" s="1"/>
  <c r="K4676"/>
  <c r="Q4676" s="1"/>
  <c r="K4684"/>
  <c r="Q4684" s="1"/>
  <c r="K4696"/>
  <c r="Q4696" s="1"/>
  <c r="K4708"/>
  <c r="Q4708" s="1"/>
  <c r="K4712"/>
  <c r="Q4712" s="1"/>
  <c r="K4720"/>
  <c r="Q4720" s="1"/>
  <c r="K4728"/>
  <c r="Q4728" s="1"/>
  <c r="K4740"/>
  <c r="Q4740" s="1"/>
  <c r="K4968"/>
  <c r="Q4968" s="1"/>
  <c r="K1998"/>
  <c r="Q1998" s="1"/>
  <c r="K2032"/>
  <c r="Q2032" s="1"/>
  <c r="K2044"/>
  <c r="Q2044" s="1"/>
  <c r="K2056"/>
  <c r="Q2056" s="1"/>
  <c r="K2068"/>
  <c r="Q2068" s="1"/>
  <c r="K2076"/>
  <c r="Q2076" s="1"/>
  <c r="K2092"/>
  <c r="Q2092" s="1"/>
  <c r="K2104"/>
  <c r="Q2104" s="1"/>
  <c r="K2112"/>
  <c r="Q2112" s="1"/>
  <c r="K2132"/>
  <c r="Q2132" s="1"/>
  <c r="K2144"/>
  <c r="Q2144" s="1"/>
  <c r="K2156"/>
  <c r="Q2156" s="1"/>
  <c r="K2168"/>
  <c r="Q2168" s="1"/>
  <c r="K2184"/>
  <c r="Q2184" s="1"/>
  <c r="K2192"/>
  <c r="Q2192" s="1"/>
  <c r="K2200"/>
  <c r="Q2200" s="1"/>
  <c r="K2212"/>
  <c r="Q2212" s="1"/>
  <c r="K2232"/>
  <c r="Q2232" s="1"/>
  <c r="K2244"/>
  <c r="Q2244" s="1"/>
  <c r="K2252"/>
  <c r="Q2252" s="1"/>
  <c r="K2268"/>
  <c r="Q2268" s="1"/>
  <c r="K2280"/>
  <c r="Q2280" s="1"/>
  <c r="K2292"/>
  <c r="Q2292" s="1"/>
  <c r="K2312"/>
  <c r="Q2312" s="1"/>
  <c r="K2324"/>
  <c r="Q2324" s="1"/>
  <c r="K2336"/>
  <c r="Q2336" s="1"/>
  <c r="K2344"/>
  <c r="Q2344" s="1"/>
  <c r="K2356"/>
  <c r="Q2356" s="1"/>
  <c r="K2368"/>
  <c r="Q2368" s="1"/>
  <c r="K2384"/>
  <c r="Q2384" s="1"/>
  <c r="K2392"/>
  <c r="Q2392" s="1"/>
  <c r="K2408"/>
  <c r="Q2408" s="1"/>
  <c r="K2424"/>
  <c r="Q2424" s="1"/>
  <c r="K2436"/>
  <c r="Q2436" s="1"/>
  <c r="K2496"/>
  <c r="Q2496" s="1"/>
  <c r="K2508"/>
  <c r="Q2508" s="1"/>
  <c r="K2516"/>
  <c r="Q2516" s="1"/>
  <c r="K2524"/>
  <c r="Q2524" s="1"/>
  <c r="K2536"/>
  <c r="Q2536" s="1"/>
  <c r="K2544"/>
  <c r="Q2544" s="1"/>
  <c r="K2556"/>
  <c r="Q2556" s="1"/>
  <c r="K2572"/>
  <c r="Q2572" s="1"/>
  <c r="K2632"/>
  <c r="Q2632" s="1"/>
  <c r="K2644"/>
  <c r="Q2644" s="1"/>
  <c r="K2656"/>
  <c r="Q2656" s="1"/>
  <c r="K2668"/>
  <c r="Q2668" s="1"/>
  <c r="K2680"/>
  <c r="Q2680" s="1"/>
  <c r="K2700"/>
  <c r="Q2700" s="1"/>
  <c r="K2756"/>
  <c r="Q2756" s="1"/>
  <c r="K2768"/>
  <c r="Q2768" s="1"/>
  <c r="K2824"/>
  <c r="Q2824" s="1"/>
  <c r="K2884"/>
  <c r="Q2884" s="1"/>
  <c r="K2896"/>
  <c r="Q2896" s="1"/>
  <c r="K2908"/>
  <c r="Q2908" s="1"/>
  <c r="K2920"/>
  <c r="Q2920" s="1"/>
  <c r="K2924"/>
  <c r="Q2924" s="1"/>
  <c r="K2932"/>
  <c r="Q2932" s="1"/>
  <c r="K2944"/>
  <c r="Q2944" s="1"/>
  <c r="K2956"/>
  <c r="Q2956" s="1"/>
  <c r="K2964"/>
  <c r="Q2964" s="1"/>
  <c r="K2972"/>
  <c r="Q2972" s="1"/>
  <c r="K2980"/>
  <c r="Q2980" s="1"/>
  <c r="K2996"/>
  <c r="Q2996" s="1"/>
  <c r="K3008"/>
  <c r="Q3008" s="1"/>
  <c r="K3024"/>
  <c r="Q3024" s="1"/>
  <c r="K3036"/>
  <c r="Q3036" s="1"/>
  <c r="K3044"/>
  <c r="Q3044" s="1"/>
  <c r="K3052"/>
  <c r="Q3052" s="1"/>
  <c r="K3056"/>
  <c r="Q3056" s="1"/>
  <c r="K3068"/>
  <c r="Q3068" s="1"/>
  <c r="K3080"/>
  <c r="Q3080" s="1"/>
  <c r="K3092"/>
  <c r="Q3092" s="1"/>
  <c r="K3108"/>
  <c r="Q3108" s="1"/>
  <c r="K3120"/>
  <c r="Q3120" s="1"/>
  <c r="K3136"/>
  <c r="Q3136" s="1"/>
  <c r="K3144"/>
  <c r="Q3144" s="1"/>
  <c r="K3156"/>
  <c r="Q3156" s="1"/>
  <c r="K3164"/>
  <c r="Q3164" s="1"/>
  <c r="K3172"/>
  <c r="Q3172" s="1"/>
  <c r="K3180"/>
  <c r="Q3180" s="1"/>
  <c r="K3188"/>
  <c r="Q3188" s="1"/>
  <c r="K3200"/>
  <c r="Q3200" s="1"/>
  <c r="K3208"/>
  <c r="Q3208" s="1"/>
  <c r="K3220"/>
  <c r="Q3220" s="1"/>
  <c r="K3232"/>
  <c r="Q3232" s="1"/>
  <c r="K3240"/>
  <c r="Q3240" s="1"/>
  <c r="K3248"/>
  <c r="Q3248" s="1"/>
  <c r="K3264"/>
  <c r="Q3264" s="1"/>
  <c r="K3276"/>
  <c r="Q3276" s="1"/>
  <c r="K3288"/>
  <c r="Q3288" s="1"/>
  <c r="K3300"/>
  <c r="Q3300" s="1"/>
  <c r="K3308"/>
  <c r="Q3308" s="1"/>
  <c r="K3316"/>
  <c r="Q3316" s="1"/>
  <c r="K3324"/>
  <c r="Q3324" s="1"/>
  <c r="K3340"/>
  <c r="Q3340" s="1"/>
  <c r="K3348"/>
  <c r="Q3348" s="1"/>
  <c r="K3360"/>
  <c r="Q3360" s="1"/>
  <c r="K3368"/>
  <c r="Q3368" s="1"/>
  <c r="K3372"/>
  <c r="Q3372" s="1"/>
  <c r="K3380"/>
  <c r="Q3380" s="1"/>
  <c r="K3396"/>
  <c r="Q3396" s="1"/>
  <c r="K3408"/>
  <c r="Q3408" s="1"/>
  <c r="K3460"/>
  <c r="Q3460" s="1"/>
  <c r="K3472"/>
  <c r="Q3472" s="1"/>
  <c r="K3488"/>
  <c r="Q3488" s="1"/>
  <c r="K3500"/>
  <c r="Q3500" s="1"/>
  <c r="K3512"/>
  <c r="Q3512" s="1"/>
  <c r="K3524"/>
  <c r="Q3524" s="1"/>
  <c r="K3528"/>
  <c r="Q3528" s="1"/>
  <c r="K3544"/>
  <c r="Q3544" s="1"/>
  <c r="K3556"/>
  <c r="Q3556" s="1"/>
  <c r="K3564"/>
  <c r="Q3564" s="1"/>
  <c r="K3568"/>
  <c r="Q3568" s="1"/>
  <c r="K3572"/>
  <c r="Q3572" s="1"/>
  <c r="K3580"/>
  <c r="Q3580" s="1"/>
  <c r="K3592"/>
  <c r="Q3592" s="1"/>
  <c r="K3656"/>
  <c r="Q3656" s="1"/>
  <c r="K3720"/>
  <c r="Q3720" s="1"/>
  <c r="K3732"/>
  <c r="Q3732" s="1"/>
  <c r="K3744"/>
  <c r="Q3744" s="1"/>
  <c r="K3756"/>
  <c r="Q3756" s="1"/>
  <c r="K3760"/>
  <c r="Q3760" s="1"/>
  <c r="K3764"/>
  <c r="Q3764" s="1"/>
  <c r="K3772"/>
  <c r="Q3772" s="1"/>
  <c r="K3784"/>
  <c r="Q3784" s="1"/>
  <c r="K3792"/>
  <c r="Q3792" s="1"/>
  <c r="K3804"/>
  <c r="Q3804" s="1"/>
  <c r="K3812"/>
  <c r="Q3812" s="1"/>
  <c r="K3820"/>
  <c r="Q3820" s="1"/>
  <c r="K3836"/>
  <c r="Q3836" s="1"/>
  <c r="K3848"/>
  <c r="Q3848" s="1"/>
  <c r="K3904"/>
  <c r="Q3904" s="1"/>
  <c r="K3924"/>
  <c r="Q3924" s="1"/>
  <c r="K3936"/>
  <c r="Q3936" s="1"/>
  <c r="K3948"/>
  <c r="Q3948" s="1"/>
  <c r="K3952"/>
  <c r="Q3952" s="1"/>
  <c r="K3956"/>
  <c r="Q3956" s="1"/>
  <c r="K3964"/>
  <c r="Q3964" s="1"/>
  <c r="K3972"/>
  <c r="Q3972" s="1"/>
  <c r="K3988"/>
  <c r="Q3988" s="1"/>
  <c r="K4000"/>
  <c r="Q4000" s="1"/>
  <c r="K4056"/>
  <c r="Q4056" s="1"/>
  <c r="K4072"/>
  <c r="Q4072" s="1"/>
  <c r="K4084"/>
  <c r="Q4084" s="1"/>
  <c r="K4096"/>
  <c r="Q4096" s="1"/>
  <c r="K4104"/>
  <c r="Q4104" s="1"/>
  <c r="K4112"/>
  <c r="Q4112" s="1"/>
  <c r="K4132"/>
  <c r="Q4132" s="1"/>
  <c r="K4144"/>
  <c r="Q4144" s="1"/>
  <c r="K4152"/>
  <c r="Q4152" s="1"/>
  <c r="K4160"/>
  <c r="Q4160" s="1"/>
  <c r="K4168"/>
  <c r="Q4168" s="1"/>
  <c r="K4184"/>
  <c r="Q4184" s="1"/>
  <c r="K4196"/>
  <c r="Q4196" s="1"/>
  <c r="K4208"/>
  <c r="Q4208" s="1"/>
  <c r="K4216"/>
  <c r="Q4216" s="1"/>
  <c r="K4228"/>
  <c r="Q4228" s="1"/>
  <c r="K4240"/>
  <c r="Q4240" s="1"/>
  <c r="K4252"/>
  <c r="Q4252" s="1"/>
  <c r="K4268"/>
  <c r="Q4268" s="1"/>
  <c r="K4280"/>
  <c r="Q4280" s="1"/>
  <c r="K4288"/>
  <c r="Q4288" s="1"/>
  <c r="K4296"/>
  <c r="Q4296" s="1"/>
  <c r="K4308"/>
  <c r="Q4308" s="1"/>
  <c r="K4324"/>
  <c r="Q4324" s="1"/>
  <c r="K4332"/>
  <c r="Q4332" s="1"/>
  <c r="K4344"/>
  <c r="Q4344" s="1"/>
  <c r="K4352"/>
  <c r="Q4352" s="1"/>
  <c r="K4360"/>
  <c r="Q4360" s="1"/>
  <c r="K4380"/>
  <c r="Q4380" s="1"/>
  <c r="K4392"/>
  <c r="Q4392" s="1"/>
  <c r="K4404"/>
  <c r="Q4404" s="1"/>
  <c r="K4412"/>
  <c r="Q4412" s="1"/>
  <c r="K4424"/>
  <c r="Q4424" s="1"/>
  <c r="K4496"/>
  <c r="Q4496" s="1"/>
  <c r="K4504"/>
  <c r="Q4504" s="1"/>
  <c r="K4512"/>
  <c r="Q4512" s="1"/>
  <c r="K4516"/>
  <c r="Q4516" s="1"/>
  <c r="K4524"/>
  <c r="Q4524" s="1"/>
  <c r="K4528"/>
  <c r="Q4528" s="1"/>
  <c r="K4536"/>
  <c r="Q4536" s="1"/>
  <c r="K4540"/>
  <c r="Q4540" s="1"/>
  <c r="K4548"/>
  <c r="Q4548" s="1"/>
  <c r="K4560"/>
  <c r="Q4560" s="1"/>
  <c r="K4572"/>
  <c r="Q4572" s="1"/>
  <c r="K4580"/>
  <c r="Q4580" s="1"/>
  <c r="K4588"/>
  <c r="Q4588" s="1"/>
  <c r="K4596"/>
  <c r="Q4596" s="1"/>
  <c r="K4600"/>
  <c r="Q4600" s="1"/>
  <c r="K4608"/>
  <c r="Q4608" s="1"/>
  <c r="K4612"/>
  <c r="Q4612" s="1"/>
  <c r="K4616"/>
  <c r="Q4616" s="1"/>
  <c r="K4628"/>
  <c r="Q4628" s="1"/>
  <c r="K4636"/>
  <c r="Q4636" s="1"/>
  <c r="K4648"/>
  <c r="Q4648" s="1"/>
  <c r="K4660"/>
  <c r="Q4660" s="1"/>
  <c r="K4672"/>
  <c r="Q4672" s="1"/>
  <c r="K4688"/>
  <c r="Q4688" s="1"/>
  <c r="K4704"/>
  <c r="Q4704" s="1"/>
  <c r="K4752"/>
  <c r="Q4752" s="1"/>
  <c r="K4760"/>
  <c r="Q4760" s="1"/>
  <c r="K4768"/>
  <c r="Q4768" s="1"/>
  <c r="K4776"/>
  <c r="Q4776" s="1"/>
  <c r="K4784"/>
  <c r="Q4784" s="1"/>
  <c r="K4788"/>
  <c r="Q4788" s="1"/>
  <c r="K4796"/>
  <c r="Q4796" s="1"/>
  <c r="K4800"/>
  <c r="Q4800" s="1"/>
  <c r="K4804"/>
  <c r="Q4804" s="1"/>
  <c r="K4808"/>
  <c r="Q4808" s="1"/>
  <c r="K4816"/>
  <c r="Q4816" s="1"/>
  <c r="K4824"/>
  <c r="Q4824" s="1"/>
  <c r="K4832"/>
  <c r="Q4832" s="1"/>
  <c r="K4860"/>
  <c r="Q4860" s="1"/>
  <c r="K4864"/>
  <c r="Q4864" s="1"/>
  <c r="K4868"/>
  <c r="Q4868" s="1"/>
  <c r="K4872"/>
  <c r="Q4872" s="1"/>
  <c r="K4880"/>
  <c r="Q4880" s="1"/>
  <c r="K4888"/>
  <c r="Q4888" s="1"/>
  <c r="K4896"/>
  <c r="Q4896" s="1"/>
  <c r="K4904"/>
  <c r="Q4904" s="1"/>
  <c r="K4912"/>
  <c r="Q4912" s="1"/>
  <c r="K4948"/>
  <c r="Q4948" s="1"/>
  <c r="K4956"/>
  <c r="Q4956" s="1"/>
  <c r="K4964"/>
  <c r="Q4964" s="1"/>
  <c r="K4976"/>
  <c r="Q4976" s="1"/>
  <c r="K4984"/>
  <c r="Q4984" s="1"/>
  <c r="K4988"/>
  <c r="Q4988" s="1"/>
  <c r="K4992"/>
  <c r="Q4992" s="1"/>
  <c r="K4996"/>
  <c r="Q4996" s="1"/>
  <c r="K5000"/>
  <c r="Q5000" s="1"/>
  <c r="K5008"/>
  <c r="Q5008" s="1"/>
  <c r="K5200"/>
  <c r="Q5200" s="1"/>
  <c r="K2002"/>
  <c r="Q2002" s="1"/>
  <c r="K2020"/>
  <c r="Q2020" s="1"/>
  <c r="K2048"/>
  <c r="Q2048" s="1"/>
  <c r="K2060"/>
  <c r="Q2060" s="1"/>
  <c r="K2072"/>
  <c r="Q2072" s="1"/>
  <c r="K2084"/>
  <c r="Q2084" s="1"/>
  <c r="K2096"/>
  <c r="Q2096" s="1"/>
  <c r="K2116"/>
  <c r="Q2116" s="1"/>
  <c r="K2128"/>
  <c r="Q2128" s="1"/>
  <c r="K2140"/>
  <c r="Q2140" s="1"/>
  <c r="K2152"/>
  <c r="Q2152" s="1"/>
  <c r="K2172"/>
  <c r="Q2172" s="1"/>
  <c r="K2180"/>
  <c r="Q2180" s="1"/>
  <c r="K2196"/>
  <c r="Q2196" s="1"/>
  <c r="K2208"/>
  <c r="Q2208" s="1"/>
  <c r="K2222"/>
  <c r="Q2222" s="1"/>
  <c r="K2240"/>
  <c r="Q2240" s="1"/>
  <c r="K2256"/>
  <c r="Q2256" s="1"/>
  <c r="K2272"/>
  <c r="Q2272" s="1"/>
  <c r="K2284"/>
  <c r="Q2284" s="1"/>
  <c r="K2296"/>
  <c r="Q2296" s="1"/>
  <c r="K2304"/>
  <c r="Q2304" s="1"/>
  <c r="K2316"/>
  <c r="Q2316" s="1"/>
  <c r="K2328"/>
  <c r="Q2328" s="1"/>
  <c r="K2348"/>
  <c r="Q2348" s="1"/>
  <c r="K2360"/>
  <c r="Q2360" s="1"/>
  <c r="K2372"/>
  <c r="Q2372" s="1"/>
  <c r="K2380"/>
  <c r="Q2380" s="1"/>
  <c r="K2396"/>
  <c r="Q2396" s="1"/>
  <c r="K2404"/>
  <c r="Q2404" s="1"/>
  <c r="K2416"/>
  <c r="Q2416" s="1"/>
  <c r="K2432"/>
  <c r="Q2432" s="1"/>
  <c r="K2444"/>
  <c r="Q2444" s="1"/>
  <c r="K2452"/>
  <c r="Q2452" s="1"/>
  <c r="K2464"/>
  <c r="Q2464" s="1"/>
  <c r="K2472"/>
  <c r="Q2472" s="1"/>
  <c r="K2484"/>
  <c r="Q2484" s="1"/>
  <c r="K2500"/>
  <c r="Q2500" s="1"/>
  <c r="K2564"/>
  <c r="Q2564" s="1"/>
  <c r="K2580"/>
  <c r="Q2580" s="1"/>
  <c r="K2584"/>
  <c r="Q2584" s="1"/>
  <c r="K2596"/>
  <c r="Q2596" s="1"/>
  <c r="K2604"/>
  <c r="Q2604" s="1"/>
  <c r="K2612"/>
  <c r="Q2612" s="1"/>
  <c r="K2624"/>
  <c r="Q2624" s="1"/>
  <c r="K2636"/>
  <c r="Q2636" s="1"/>
  <c r="K2652"/>
  <c r="Q2652" s="1"/>
  <c r="K2660"/>
  <c r="Q2660" s="1"/>
  <c r="K2676"/>
  <c r="Q2676" s="1"/>
  <c r="K2688"/>
  <c r="Q2688" s="1"/>
  <c r="K2696"/>
  <c r="Q2696" s="1"/>
  <c r="K2708"/>
  <c r="Q2708" s="1"/>
  <c r="K2716"/>
  <c r="Q2716" s="1"/>
  <c r="K2728"/>
  <c r="Q2728" s="1"/>
  <c r="K2736"/>
  <c r="Q2736" s="1"/>
  <c r="K2752"/>
  <c r="Q2752" s="1"/>
  <c r="K2764"/>
  <c r="Q2764" s="1"/>
  <c r="K2772"/>
  <c r="Q2772" s="1"/>
  <c r="K2784"/>
  <c r="Q2784" s="1"/>
  <c r="K2796"/>
  <c r="Q2796" s="1"/>
  <c r="K2812"/>
  <c r="Q2812" s="1"/>
  <c r="K2820"/>
  <c r="Q2820" s="1"/>
  <c r="K2832"/>
  <c r="Q2832" s="1"/>
  <c r="K2840"/>
  <c r="Q2840" s="1"/>
  <c r="K2852"/>
  <c r="Q2852" s="1"/>
  <c r="K2860"/>
  <c r="Q2860" s="1"/>
  <c r="K2868"/>
  <c r="Q2868" s="1"/>
  <c r="K2876"/>
  <c r="Q2876" s="1"/>
  <c r="K2892"/>
  <c r="Q2892" s="1"/>
  <c r="K2904"/>
  <c r="Q2904" s="1"/>
  <c r="K2916"/>
  <c r="Q2916" s="1"/>
  <c r="K2928"/>
  <c r="Q2928" s="1"/>
  <c r="K3012"/>
  <c r="Q3012" s="1"/>
  <c r="K3028"/>
  <c r="Q3028" s="1"/>
  <c r="K3040"/>
  <c r="Q3040" s="1"/>
  <c r="K3048"/>
  <c r="Q3048" s="1"/>
  <c r="K3060"/>
  <c r="Q3060" s="1"/>
  <c r="K3072"/>
  <c r="Q3072" s="1"/>
  <c r="K3088"/>
  <c r="Q3088" s="1"/>
  <c r="K3100"/>
  <c r="Q3100" s="1"/>
  <c r="K3116"/>
  <c r="Q3116" s="1"/>
  <c r="K3128"/>
  <c r="Q3128" s="1"/>
  <c r="K3140"/>
  <c r="Q3140" s="1"/>
  <c r="K3152"/>
  <c r="Q3152" s="1"/>
  <c r="K3160"/>
  <c r="Q3160" s="1"/>
  <c r="K3168"/>
  <c r="Q3168" s="1"/>
  <c r="K3176"/>
  <c r="Q3176" s="1"/>
  <c r="K3184"/>
  <c r="Q3184" s="1"/>
  <c r="K3196"/>
  <c r="Q3196" s="1"/>
  <c r="K3212"/>
  <c r="Q3212" s="1"/>
  <c r="K3272"/>
  <c r="Q3272" s="1"/>
  <c r="K3284"/>
  <c r="Q3284" s="1"/>
  <c r="K3296"/>
  <c r="Q3296" s="1"/>
  <c r="K3304"/>
  <c r="Q3304" s="1"/>
  <c r="K3312"/>
  <c r="Q3312" s="1"/>
  <c r="K3328"/>
  <c r="Q3328" s="1"/>
  <c r="K3336"/>
  <c r="Q3336" s="1"/>
  <c r="K3352"/>
  <c r="Q3352" s="1"/>
  <c r="K3364"/>
  <c r="Q3364" s="1"/>
  <c r="K3376"/>
  <c r="Q3376" s="1"/>
  <c r="K3388"/>
  <c r="Q3388" s="1"/>
  <c r="K3440"/>
  <c r="Q3440" s="1"/>
  <c r="K3452"/>
  <c r="Q3452" s="1"/>
  <c r="K3464"/>
  <c r="Q3464" s="1"/>
  <c r="K3476"/>
  <c r="Q3476" s="1"/>
  <c r="K3492"/>
  <c r="Q3492" s="1"/>
  <c r="K3504"/>
  <c r="Q3504" s="1"/>
  <c r="K3516"/>
  <c r="Q3516" s="1"/>
  <c r="K3532"/>
  <c r="Q3532" s="1"/>
  <c r="K3608"/>
  <c r="Q3608" s="1"/>
  <c r="K3616"/>
  <c r="Q3616" s="1"/>
  <c r="K3628"/>
  <c r="Q3628" s="1"/>
  <c r="K3636"/>
  <c r="Q3636" s="1"/>
  <c r="K3648"/>
  <c r="Q3648" s="1"/>
  <c r="K3660"/>
  <c r="Q3660" s="1"/>
  <c r="K3672"/>
  <c r="Q3672" s="1"/>
  <c r="K3680"/>
  <c r="Q3680" s="1"/>
  <c r="K3688"/>
  <c r="Q3688" s="1"/>
  <c r="K3700"/>
  <c r="Q3700" s="1"/>
  <c r="K3712"/>
  <c r="Q3712" s="1"/>
  <c r="K3724"/>
  <c r="Q3724" s="1"/>
  <c r="K3736"/>
  <c r="Q3736" s="1"/>
  <c r="K3752"/>
  <c r="Q3752" s="1"/>
  <c r="K3844"/>
  <c r="Q3844" s="1"/>
  <c r="K3856"/>
  <c r="Q3856" s="1"/>
  <c r="K3864"/>
  <c r="Q3864" s="1"/>
  <c r="K3872"/>
  <c r="Q3872" s="1"/>
  <c r="K3884"/>
  <c r="Q3884" s="1"/>
  <c r="K3892"/>
  <c r="Q3892" s="1"/>
  <c r="K3908"/>
  <c r="Q3908" s="1"/>
  <c r="K3916"/>
  <c r="Q3916" s="1"/>
  <c r="K3928"/>
  <c r="Q3928" s="1"/>
  <c r="K3940"/>
  <c r="Q3940" s="1"/>
  <c r="K3992"/>
  <c r="Q3992" s="1"/>
  <c r="K4008"/>
  <c r="Q4008" s="1"/>
  <c r="K4016"/>
  <c r="Q4016" s="1"/>
  <c r="K4024"/>
  <c r="Q4024" s="1"/>
  <c r="K4028"/>
  <c r="Q4028" s="1"/>
  <c r="K4032"/>
  <c r="Q4032" s="1"/>
  <c r="K4040"/>
  <c r="Q4040" s="1"/>
  <c r="K4052"/>
  <c r="Q4052" s="1"/>
  <c r="K4064"/>
  <c r="Q4064" s="1"/>
  <c r="K4076"/>
  <c r="Q4076" s="1"/>
  <c r="K4088"/>
  <c r="Q4088" s="1"/>
  <c r="K4092"/>
  <c r="Q4092" s="1"/>
  <c r="K4100"/>
  <c r="Q4100" s="1"/>
  <c r="K4116"/>
  <c r="Q4116" s="1"/>
  <c r="K4128"/>
  <c r="Q4128" s="1"/>
  <c r="K4140"/>
  <c r="Q4140" s="1"/>
  <c r="K4148"/>
  <c r="Q4148" s="1"/>
  <c r="K4156"/>
  <c r="Q4156" s="1"/>
  <c r="K4164"/>
  <c r="Q4164" s="1"/>
  <c r="K4176"/>
  <c r="Q4176" s="1"/>
  <c r="K4192"/>
  <c r="Q4192" s="1"/>
  <c r="K4248"/>
  <c r="Q4248" s="1"/>
  <c r="K4260"/>
  <c r="Q4260" s="1"/>
  <c r="K4264"/>
  <c r="Q4264" s="1"/>
  <c r="K4276"/>
  <c r="Q4276" s="1"/>
  <c r="K4284"/>
  <c r="Q4284" s="1"/>
  <c r="K4292"/>
  <c r="Q4292" s="1"/>
  <c r="K4304"/>
  <c r="Q4304" s="1"/>
  <c r="K4320"/>
  <c r="Q4320" s="1"/>
  <c r="K4376"/>
  <c r="Q4376" s="1"/>
  <c r="K4388"/>
  <c r="Q4388" s="1"/>
  <c r="K4440"/>
  <c r="Q4440" s="1"/>
  <c r="K4448"/>
  <c r="Q4448" s="1"/>
  <c r="K4456"/>
  <c r="Q4456" s="1"/>
  <c r="K4464"/>
  <c r="Q4464" s="1"/>
  <c r="K4476"/>
  <c r="Q4476" s="1"/>
  <c r="K4484"/>
  <c r="Q4484" s="1"/>
  <c r="K4492"/>
  <c r="Q4492" s="1"/>
  <c r="K4500"/>
  <c r="Q4500" s="1"/>
  <c r="K4508"/>
  <c r="Q4508" s="1"/>
  <c r="K4520"/>
  <c r="Q4520" s="1"/>
  <c r="K4532"/>
  <c r="Q4532" s="1"/>
  <c r="K4544"/>
  <c r="Q4544" s="1"/>
  <c r="K4552"/>
  <c r="Q4552" s="1"/>
  <c r="K4564"/>
  <c r="Q4564" s="1"/>
  <c r="K4568"/>
  <c r="Q4568" s="1"/>
  <c r="K4584"/>
  <c r="Q4584" s="1"/>
  <c r="K4592"/>
  <c r="Q4592" s="1"/>
  <c r="K4604"/>
  <c r="Q4604" s="1"/>
  <c r="K4652"/>
  <c r="Q4652" s="1"/>
  <c r="K4668"/>
  <c r="Q4668" s="1"/>
  <c r="K4680"/>
  <c r="Q4680" s="1"/>
  <c r="K4692"/>
  <c r="Q4692" s="1"/>
  <c r="K4700"/>
  <c r="Q4700" s="1"/>
  <c r="K4716"/>
  <c r="Q4716" s="1"/>
  <c r="K4724"/>
  <c r="Q4724" s="1"/>
  <c r="K4732"/>
  <c r="Q4732" s="1"/>
  <c r="K4736"/>
  <c r="Q4736" s="1"/>
  <c r="K4744"/>
  <c r="Q4744" s="1"/>
  <c r="K4756"/>
  <c r="Q4756" s="1"/>
  <c r="K4764"/>
  <c r="Q4764" s="1"/>
  <c r="K4772"/>
  <c r="Q4772" s="1"/>
  <c r="K4780"/>
  <c r="Q4780" s="1"/>
  <c r="K4792"/>
  <c r="Q4792" s="1"/>
  <c r="K4820"/>
  <c r="Q4820" s="1"/>
  <c r="K4828"/>
  <c r="Q4828" s="1"/>
  <c r="K4836"/>
  <c r="Q4836" s="1"/>
  <c r="K4840"/>
  <c r="Q4840" s="1"/>
  <c r="K4844"/>
  <c r="Q4844" s="1"/>
  <c r="K4848"/>
  <c r="Q4848" s="1"/>
  <c r="K4852"/>
  <c r="Q4852" s="1"/>
  <c r="K4884"/>
  <c r="Q4884" s="1"/>
  <c r="K4892"/>
  <c r="Q4892" s="1"/>
  <c r="K4900"/>
  <c r="Q4900" s="1"/>
  <c r="K4908"/>
  <c r="Q4908" s="1"/>
  <c r="K4916"/>
  <c r="Q4916" s="1"/>
  <c r="K4920"/>
  <c r="Q4920" s="1"/>
  <c r="K4924"/>
  <c r="Q4924" s="1"/>
  <c r="K4928"/>
  <c r="Q4928" s="1"/>
  <c r="K4932"/>
  <c r="Q4932" s="1"/>
  <c r="K4936"/>
  <c r="Q4936" s="1"/>
  <c r="K4944"/>
  <c r="Q4944" s="1"/>
  <c r="K4952"/>
  <c r="Q4952" s="1"/>
  <c r="K4960"/>
  <c r="Q4960" s="1"/>
  <c r="K4972"/>
  <c r="Q4972" s="1"/>
  <c r="K4980"/>
  <c r="Q4980" s="1"/>
  <c r="K5012"/>
  <c r="Q5012" s="1"/>
  <c r="K5204"/>
  <c r="Q5204" s="1"/>
  <c r="K5016"/>
  <c r="Q5016" s="1"/>
  <c r="K5020"/>
  <c r="Q5020" s="1"/>
  <c r="K5024"/>
  <c r="Q5024" s="1"/>
  <c r="K5028"/>
  <c r="Q5028" s="1"/>
  <c r="K5032"/>
  <c r="Q5032" s="1"/>
  <c r="K5036"/>
  <c r="Q5036" s="1"/>
  <c r="K5040"/>
  <c r="Q5040" s="1"/>
  <c r="K5044"/>
  <c r="Q5044" s="1"/>
  <c r="K5048"/>
  <c r="Q5048" s="1"/>
  <c r="K5052"/>
  <c r="Q5052" s="1"/>
  <c r="K5056"/>
  <c r="Q5056" s="1"/>
  <c r="K5060"/>
  <c r="Q5060" s="1"/>
  <c r="K5064"/>
  <c r="Q5064" s="1"/>
  <c r="K5072"/>
  <c r="Q5072" s="1"/>
  <c r="K5076"/>
  <c r="Q5076" s="1"/>
  <c r="K5080"/>
  <c r="Q5080" s="1"/>
  <c r="K5084"/>
  <c r="Q5084" s="1"/>
  <c r="K5088"/>
  <c r="Q5088" s="1"/>
  <c r="K5092"/>
  <c r="Q5092" s="1"/>
  <c r="K5096"/>
  <c r="Q5096" s="1"/>
  <c r="K5100"/>
  <c r="Q5100" s="1"/>
  <c r="K5104"/>
  <c r="Q5104" s="1"/>
  <c r="K5108"/>
  <c r="Q5108" s="1"/>
  <c r="K5112"/>
  <c r="Q5112" s="1"/>
  <c r="K5116"/>
  <c r="Q5116" s="1"/>
  <c r="K5120"/>
  <c r="Q5120" s="1"/>
  <c r="K5124"/>
  <c r="Q5124" s="1"/>
  <c r="K5132"/>
  <c r="Q5132" s="1"/>
  <c r="K5136"/>
  <c r="Q5136" s="1"/>
  <c r="K5140"/>
  <c r="Q5140" s="1"/>
  <c r="K5144"/>
  <c r="Q5144" s="1"/>
  <c r="K5148"/>
  <c r="Q5148" s="1"/>
  <c r="K5152"/>
  <c r="Q5152" s="1"/>
  <c r="K5156"/>
  <c r="Q5156" s="1"/>
  <c r="K5160"/>
  <c r="Q5160" s="1"/>
  <c r="K5164"/>
  <c r="Q5164" s="1"/>
  <c r="K5168"/>
  <c r="Q5168" s="1"/>
  <c r="K5172"/>
  <c r="Q5172" s="1"/>
  <c r="K5176"/>
  <c r="Q5176" s="1"/>
  <c r="K5180"/>
  <c r="Q5180" s="1"/>
  <c r="K5184"/>
  <c r="Q5184" s="1"/>
  <c r="K5188"/>
  <c r="Q5188" s="1"/>
  <c r="K5192"/>
  <c r="Q5192" s="1"/>
  <c r="K5208"/>
  <c r="Q5208" s="1"/>
  <c r="K5212"/>
  <c r="Q5212" s="1"/>
  <c r="K5216"/>
  <c r="Q5216" s="1"/>
  <c r="K5220"/>
  <c r="Q5220" s="1"/>
  <c r="K5224"/>
  <c r="Q5224" s="1"/>
  <c r="K5228"/>
  <c r="Q5228" s="1"/>
  <c r="K5232"/>
  <c r="Q5232" s="1"/>
  <c r="K5236"/>
  <c r="Q5236" s="1"/>
  <c r="K5240"/>
  <c r="Q5240" s="1"/>
  <c r="K5248"/>
  <c r="Q5248" s="1"/>
  <c r="K5252"/>
  <c r="Q5252" s="1"/>
  <c r="K5256"/>
  <c r="Q5256" s="1"/>
  <c r="K5264"/>
  <c r="Q5264" s="1"/>
  <c r="K5268"/>
  <c r="Q5268" s="1"/>
  <c r="K5276"/>
  <c r="Q5276" s="1"/>
  <c r="K5280"/>
  <c r="Q5280" s="1"/>
  <c r="K5284"/>
  <c r="Q5284" s="1"/>
  <c r="K5288"/>
  <c r="Q5288" s="1"/>
  <c r="K5292"/>
  <c r="Q5292" s="1"/>
  <c r="K5296"/>
  <c r="Q5296" s="1"/>
  <c r="K5300"/>
  <c r="Q5300" s="1"/>
  <c r="K5304"/>
  <c r="Q5304" s="1"/>
  <c r="K5308"/>
  <c r="Q5308" s="1"/>
  <c r="K5312"/>
  <c r="Q5312" s="1"/>
  <c r="K5316"/>
  <c r="Q5316" s="1"/>
  <c r="K5320"/>
  <c r="Q5320" s="1"/>
  <c r="K5328"/>
  <c r="Q5328" s="1"/>
  <c r="K5332"/>
  <c r="Q5332" s="1"/>
  <c r="K5336"/>
  <c r="Q5336" s="1"/>
  <c r="K5340"/>
  <c r="Q5340" s="1"/>
  <c r="K5344"/>
  <c r="Q5344" s="1"/>
  <c r="K5352"/>
  <c r="Q5352" s="1"/>
  <c r="K5356"/>
  <c r="Q5356" s="1"/>
  <c r="K5360"/>
  <c r="Q5360" s="1"/>
  <c r="K5364"/>
  <c r="Q5364" s="1"/>
  <c r="K5368"/>
  <c r="Q5368" s="1"/>
  <c r="K5372"/>
  <c r="Q5372" s="1"/>
  <c r="K5376"/>
  <c r="Q5376" s="1"/>
  <c r="K5380"/>
  <c r="Q5380" s="1"/>
  <c r="K5384"/>
  <c r="Q5384" s="1"/>
  <c r="K5392"/>
  <c r="Q5392" s="1"/>
  <c r="K5396"/>
  <c r="Q5396" s="1"/>
  <c r="K5400"/>
  <c r="Q5400" s="1"/>
  <c r="K5404"/>
  <c r="Q5404" s="1"/>
  <c r="K5408"/>
  <c r="Q5408" s="1"/>
  <c r="K5412"/>
  <c r="Q5412" s="1"/>
  <c r="K5416"/>
  <c r="Q5416" s="1"/>
  <c r="K5420"/>
  <c r="Q5420" s="1"/>
  <c r="K5424"/>
  <c r="Q5424" s="1"/>
  <c r="K5428"/>
  <c r="Q5428" s="1"/>
  <c r="K5432"/>
  <c r="Q5432" s="1"/>
  <c r="K5436"/>
  <c r="Q5436" s="1"/>
  <c r="K5440"/>
  <c r="Q5440" s="1"/>
  <c r="K5444"/>
  <c r="Q5444" s="1"/>
  <c r="K5448"/>
  <c r="Q5448" s="1"/>
  <c r="K5456"/>
  <c r="Q5456" s="1"/>
  <c r="K5460"/>
  <c r="Q5460" s="1"/>
  <c r="K5464"/>
  <c r="Q5464" s="1"/>
  <c r="K5468"/>
  <c r="Q5468" s="1"/>
  <c r="K5472"/>
  <c r="Q5472" s="1"/>
  <c r="K5476"/>
  <c r="Q5476" s="1"/>
  <c r="K5480"/>
  <c r="Q5480" s="1"/>
  <c r="K5484"/>
  <c r="Q5484" s="1"/>
  <c r="K5488"/>
  <c r="Q5488" s="1"/>
  <c r="K5496"/>
  <c r="Q5496" s="1"/>
  <c r="K5500"/>
  <c r="Q5500" s="1"/>
  <c r="K5504"/>
  <c r="Q5504" s="1"/>
  <c r="K5508"/>
  <c r="Q5508" s="1"/>
  <c r="K5512"/>
  <c r="Q5512" s="1"/>
  <c r="K5520"/>
  <c r="Q5520" s="1"/>
  <c r="K5524"/>
  <c r="Q5524" s="1"/>
  <c r="K5528"/>
  <c r="Q5528" s="1"/>
  <c r="K5532"/>
  <c r="Q5532" s="1"/>
  <c r="K5536"/>
  <c r="Q5536" s="1"/>
  <c r="K5540"/>
  <c r="Q5540" s="1"/>
  <c r="K5548"/>
  <c r="Q5548" s="1"/>
  <c r="K5552"/>
  <c r="Q5552" s="1"/>
  <c r="K5560"/>
  <c r="Q5560" s="1"/>
  <c r="K5564"/>
  <c r="Q5564" s="1"/>
  <c r="K5568"/>
  <c r="Q5568" s="1"/>
  <c r="K5572"/>
  <c r="Q5572" s="1"/>
  <c r="K5576"/>
  <c r="Q5576" s="1"/>
  <c r="K5584"/>
  <c r="Q5584" s="1"/>
  <c r="K5588"/>
  <c r="Q5588" s="1"/>
  <c r="K5592"/>
  <c r="Q5592" s="1"/>
  <c r="K5600"/>
  <c r="Q5600" s="1"/>
  <c r="K5604"/>
  <c r="Q5604" s="1"/>
  <c r="K5608"/>
  <c r="Q5608" s="1"/>
  <c r="K5612"/>
  <c r="Q5612" s="1"/>
  <c r="K5616"/>
  <c r="Q5616" s="1"/>
  <c r="K5624"/>
  <c r="Q5624" s="1"/>
  <c r="K5628"/>
  <c r="Q5628" s="1"/>
  <c r="K5632"/>
  <c r="Q5632" s="1"/>
  <c r="K5636"/>
  <c r="Q5636" s="1"/>
  <c r="K5648"/>
  <c r="Q5648" s="1"/>
  <c r="K5652"/>
  <c r="Q5652" s="1"/>
  <c r="K5656"/>
  <c r="Q5656" s="1"/>
  <c r="K5660"/>
  <c r="Q5660" s="1"/>
  <c r="K5664"/>
  <c r="Q5664" s="1"/>
  <c r="K5668"/>
  <c r="Q5668" s="1"/>
  <c r="K5672"/>
  <c r="Q5672" s="1"/>
  <c r="K5680"/>
  <c r="Q5680" s="1"/>
  <c r="K5684"/>
  <c r="Q5684" s="1"/>
  <c r="K5688"/>
  <c r="Q5688" s="1"/>
  <c r="K5692"/>
  <c r="Q5692" s="1"/>
  <c r="K5696"/>
  <c r="Q5696" s="1"/>
  <c r="K5700"/>
  <c r="Q5700" s="1"/>
  <c r="K5708"/>
  <c r="Q5708" s="1"/>
  <c r="K5712"/>
  <c r="Q5712" s="1"/>
  <c r="K5720"/>
  <c r="Q5720" s="1"/>
  <c r="K5724"/>
  <c r="Q5724" s="1"/>
  <c r="K5732"/>
  <c r="Q5732" s="1"/>
  <c r="K5736"/>
  <c r="Q5736" s="1"/>
  <c r="K5740"/>
  <c r="Q5740" s="1"/>
  <c r="K5744"/>
  <c r="Q5744" s="1"/>
  <c r="K5748"/>
  <c r="Q5748" s="1"/>
  <c r="K5752"/>
  <c r="Q5752" s="1"/>
  <c r="K5756"/>
  <c r="Q5756" s="1"/>
  <c r="K5760"/>
  <c r="Q5760" s="1"/>
  <c r="K5764"/>
  <c r="Q5764" s="1"/>
  <c r="K5768"/>
  <c r="Q5768" s="1"/>
  <c r="K5776"/>
  <c r="Q5776" s="1"/>
  <c r="K5780"/>
  <c r="Q5780" s="1"/>
  <c r="K5788"/>
  <c r="Q5788" s="1"/>
  <c r="K5792"/>
  <c r="Q5792" s="1"/>
  <c r="K5796"/>
  <c r="Q5796" s="1"/>
  <c r="K5800"/>
  <c r="Q5800" s="1"/>
  <c r="K5804"/>
  <c r="Q5804" s="1"/>
  <c r="K5808"/>
  <c r="Q5808" s="1"/>
  <c r="K5816"/>
  <c r="Q5816" s="1"/>
  <c r="K5820"/>
  <c r="Q5820" s="1"/>
  <c r="K5824"/>
  <c r="Q5824" s="1"/>
  <c r="K5828"/>
  <c r="Q5828" s="1"/>
  <c r="K5832"/>
  <c r="Q5832" s="1"/>
  <c r="K5840"/>
  <c r="Q5840" s="1"/>
  <c r="K5844"/>
  <c r="Q5844" s="1"/>
  <c r="K5848"/>
  <c r="Q5848" s="1"/>
  <c r="K5852"/>
  <c r="Q5852" s="1"/>
  <c r="K5856"/>
  <c r="Q5856" s="1"/>
  <c r="K5860"/>
  <c r="Q5860" s="1"/>
  <c r="R5864"/>
  <c r="K5864"/>
  <c r="Q5864" s="1"/>
  <c r="K5868"/>
  <c r="Q5868" s="1"/>
  <c r="K5872"/>
  <c r="Q5872" s="1"/>
  <c r="K5876"/>
  <c r="Q5876" s="1"/>
  <c r="K5880"/>
  <c r="Q5880" s="1"/>
  <c r="K5888"/>
  <c r="Q5888" s="1"/>
  <c r="K5892"/>
  <c r="Q5892" s="1"/>
  <c r="K5896"/>
  <c r="Q5896" s="1"/>
  <c r="K5904"/>
  <c r="Q5904" s="1"/>
  <c r="K5912"/>
  <c r="Q5912" s="1"/>
  <c r="K5916"/>
  <c r="Q5916" s="1"/>
  <c r="K5920"/>
  <c r="Q5920" s="1"/>
  <c r="K5924"/>
  <c r="Q5924" s="1"/>
  <c r="K5928"/>
  <c r="Q5928" s="1"/>
  <c r="K5932"/>
  <c r="Q5932" s="1"/>
  <c r="K5936"/>
  <c r="Q5936" s="1"/>
  <c r="K5940"/>
  <c r="Q5940" s="1"/>
  <c r="K5944"/>
  <c r="Q5944" s="1"/>
  <c r="K5952"/>
  <c r="Q5952" s="1"/>
  <c r="K5956"/>
  <c r="Q5956" s="1"/>
  <c r="K5960"/>
  <c r="Q5960" s="1"/>
  <c r="K5968"/>
  <c r="Q5968" s="1"/>
  <c r="K5972"/>
  <c r="Q5972" s="1"/>
  <c r="K5976"/>
  <c r="Q5976" s="1"/>
  <c r="K5984"/>
  <c r="Q5984" s="1"/>
  <c r="K5988"/>
  <c r="Q5988" s="1"/>
  <c r="K5992"/>
  <c r="Q5992" s="1"/>
  <c r="K6000"/>
  <c r="Q6000" s="1"/>
  <c r="K6004"/>
  <c r="Q6004" s="1"/>
  <c r="K6008"/>
  <c r="Q6008" s="1"/>
  <c r="K6016"/>
  <c r="Q6016" s="1"/>
  <c r="K6020"/>
  <c r="Q6020" s="1"/>
  <c r="K6024"/>
  <c r="Q6024" s="1"/>
  <c r="K6032"/>
  <c r="Q6032" s="1"/>
  <c r="K6036"/>
  <c r="Q6036" s="1"/>
  <c r="K6048"/>
  <c r="Q6048" s="1"/>
  <c r="K6052"/>
  <c r="Q6052" s="1"/>
  <c r="K6056"/>
  <c r="Q6056" s="1"/>
  <c r="K6064"/>
  <c r="Q6064" s="1"/>
  <c r="K6068"/>
  <c r="Q6068" s="1"/>
  <c r="K6072"/>
  <c r="Q6072" s="1"/>
  <c r="K6080"/>
  <c r="Q6080" s="1"/>
  <c r="K6084"/>
  <c r="Q6084" s="1"/>
  <c r="K6096"/>
  <c r="Q6096" s="1"/>
  <c r="K6112"/>
  <c r="Q6112" s="1"/>
  <c r="K6116"/>
  <c r="Q6116" s="1"/>
  <c r="K6128"/>
  <c r="Q6128" s="1"/>
  <c r="K6132"/>
  <c r="Q6132" s="1"/>
  <c r="K6136"/>
  <c r="Q6136" s="1"/>
  <c r="K6140"/>
  <c r="Q6140" s="1"/>
  <c r="K6144"/>
  <c r="Q6144" s="1"/>
  <c r="K6148"/>
  <c r="Q6148" s="1"/>
  <c r="K6152"/>
  <c r="Q6152" s="1"/>
  <c r="K6160"/>
  <c r="Q6160" s="1"/>
  <c r="R6168"/>
  <c r="K6168"/>
  <c r="Q6168" s="1"/>
  <c r="R6172"/>
  <c r="K6172"/>
  <c r="Q6172" s="1"/>
  <c r="K6176"/>
  <c r="Q6176" s="1"/>
  <c r="K6184"/>
  <c r="Q6184" s="1"/>
  <c r="K6192"/>
  <c r="Q6192" s="1"/>
  <c r="K6208"/>
  <c r="Q6208" s="1"/>
  <c r="K6216"/>
  <c r="Q6216" s="1"/>
  <c r="K6224"/>
  <c r="Q6224" s="1"/>
  <c r="R6228"/>
  <c r="K6228"/>
  <c r="Q6228" s="1"/>
  <c r="K6240"/>
  <c r="Q6240" s="1"/>
  <c r="K6248"/>
  <c r="Q6248" s="1"/>
  <c r="K6256"/>
  <c r="Q6256" s="1"/>
  <c r="R6260"/>
  <c r="K6260"/>
  <c r="Q6260" s="1"/>
  <c r="K6272"/>
  <c r="Q6272" s="1"/>
  <c r="K6280"/>
  <c r="Q6280" s="1"/>
  <c r="R6284"/>
  <c r="K6284"/>
  <c r="Q6284" s="1"/>
  <c r="K6288"/>
  <c r="Q6288" s="1"/>
  <c r="K6304"/>
  <c r="Q6304" s="1"/>
  <c r="K6312"/>
  <c r="Q6312" s="1"/>
  <c r="K1727"/>
  <c r="Q1727" s="1"/>
  <c r="K6"/>
  <c r="Q6" s="1"/>
  <c r="K18"/>
  <c r="Q18" s="1"/>
  <c r="K37"/>
  <c r="Q37" s="1"/>
  <c r="K47"/>
  <c r="Q47" s="1"/>
  <c r="K58"/>
  <c r="Q58" s="1"/>
  <c r="K77"/>
  <c r="Q77" s="1"/>
  <c r="K95"/>
  <c r="Q95" s="1"/>
  <c r="K104"/>
  <c r="Q104" s="1"/>
  <c r="K114"/>
  <c r="Q114" s="1"/>
  <c r="K128"/>
  <c r="Q128" s="1"/>
  <c r="K138"/>
  <c r="K147"/>
  <c r="Q147" s="1"/>
  <c r="K160"/>
  <c r="Q160" s="1"/>
  <c r="K169"/>
  <c r="Q169" s="1"/>
  <c r="K183"/>
  <c r="Q183" s="1"/>
  <c r="K193"/>
  <c r="Q193" s="1"/>
  <c r="K202"/>
  <c r="Q202" s="1"/>
  <c r="K218"/>
  <c r="Q218" s="1"/>
  <c r="K228"/>
  <c r="Q228" s="1"/>
  <c r="K238"/>
  <c r="Q238" s="1"/>
  <c r="K250"/>
  <c r="Q250" s="1"/>
  <c r="K262"/>
  <c r="Q262" s="1"/>
  <c r="K278"/>
  <c r="Q278" s="1"/>
  <c r="K290"/>
  <c r="Q290" s="1"/>
  <c r="K300"/>
  <c r="Q300" s="1"/>
  <c r="K310"/>
  <c r="Q310" s="1"/>
  <c r="K322"/>
  <c r="Q322" s="1"/>
  <c r="K334"/>
  <c r="Q334" s="1"/>
  <c r="K342"/>
  <c r="Q342" s="1"/>
  <c r="K354"/>
  <c r="Q354" s="1"/>
  <c r="K362"/>
  <c r="Q362" s="1"/>
  <c r="K374"/>
  <c r="Q374" s="1"/>
  <c r="K382"/>
  <c r="Q382" s="1"/>
  <c r="K390"/>
  <c r="Q390" s="1"/>
  <c r="K399"/>
  <c r="Q399" s="1"/>
  <c r="K408"/>
  <c r="Q408" s="1"/>
  <c r="K421"/>
  <c r="Q421" s="1"/>
  <c r="K434"/>
  <c r="Q434" s="1"/>
  <c r="K447"/>
  <c r="Q447" s="1"/>
  <c r="K456"/>
  <c r="Q456" s="1"/>
  <c r="K469"/>
  <c r="Q469" s="1"/>
  <c r="K482"/>
  <c r="Q482" s="1"/>
  <c r="K490"/>
  <c r="Q490" s="1"/>
  <c r="K498"/>
  <c r="Q498" s="1"/>
  <c r="K512"/>
  <c r="Q512" s="1"/>
  <c r="K522"/>
  <c r="Q522" s="1"/>
  <c r="K534"/>
  <c r="Q534" s="1"/>
  <c r="K546"/>
  <c r="Q546" s="1"/>
  <c r="K554"/>
  <c r="Q554" s="1"/>
  <c r="K566"/>
  <c r="Q566" s="1"/>
  <c r="K574"/>
  <c r="Q574" s="1"/>
  <c r="K589"/>
  <c r="Q589" s="1"/>
  <c r="K598"/>
  <c r="Q598" s="1"/>
  <c r="K607"/>
  <c r="Q607" s="1"/>
  <c r="K616"/>
  <c r="Q616" s="1"/>
  <c r="K630"/>
  <c r="Q630" s="1"/>
  <c r="K639"/>
  <c r="Q639" s="1"/>
  <c r="K648"/>
  <c r="Q648" s="1"/>
  <c r="K661"/>
  <c r="Q661" s="1"/>
  <c r="K670"/>
  <c r="Q670" s="1"/>
  <c r="K678"/>
  <c r="Q678" s="1"/>
  <c r="K687"/>
  <c r="Q687" s="1"/>
  <c r="K700"/>
  <c r="Q700" s="1"/>
  <c r="K710"/>
  <c r="Q710" s="1"/>
  <c r="K718"/>
  <c r="Q718" s="1"/>
  <c r="K731"/>
  <c r="Q731" s="1"/>
  <c r="K740"/>
  <c r="Q740" s="1"/>
  <c r="K748"/>
  <c r="Q748" s="1"/>
  <c r="K760"/>
  <c r="Q760" s="1"/>
  <c r="K772"/>
  <c r="Q772" s="1"/>
  <c r="K780"/>
  <c r="Q780" s="1"/>
  <c r="K792"/>
  <c r="Q792" s="1"/>
  <c r="K804"/>
  <c r="Q804" s="1"/>
  <c r="K812"/>
  <c r="Q812" s="1"/>
  <c r="K824"/>
  <c r="Q824" s="1"/>
  <c r="K836"/>
  <c r="Q836" s="1"/>
  <c r="K848"/>
  <c r="Q848" s="1"/>
  <c r="K857"/>
  <c r="Q857" s="1"/>
  <c r="K867"/>
  <c r="Q867" s="1"/>
  <c r="K877"/>
  <c r="Q877" s="1"/>
  <c r="K889"/>
  <c r="Q889" s="1"/>
  <c r="K901"/>
  <c r="Q901" s="1"/>
  <c r="K910"/>
  <c r="Q910" s="1"/>
  <c r="K926"/>
  <c r="Q926" s="1"/>
  <c r="K936"/>
  <c r="Q936" s="1"/>
  <c r="K945"/>
  <c r="Q945" s="1"/>
  <c r="K959"/>
  <c r="Q959" s="1"/>
  <c r="K968"/>
  <c r="Q968" s="1"/>
  <c r="K981"/>
  <c r="Q981" s="1"/>
  <c r="K990"/>
  <c r="Q990" s="1"/>
  <c r="K999"/>
  <c r="Q999" s="1"/>
  <c r="K1008"/>
  <c r="Q1008" s="1"/>
  <c r="K1012"/>
  <c r="K1024"/>
  <c r="K1036"/>
  <c r="K1044"/>
  <c r="K1056"/>
  <c r="K1064"/>
  <c r="K1072"/>
  <c r="K1086"/>
  <c r="K1094"/>
  <c r="K1102"/>
  <c r="K1110"/>
  <c r="K1118"/>
  <c r="K1130"/>
  <c r="K1142"/>
  <c r="K1150"/>
  <c r="K1162"/>
  <c r="K1170"/>
  <c r="K1178"/>
  <c r="K1186"/>
  <c r="K1194"/>
  <c r="Q1194" s="1"/>
  <c r="K1206"/>
  <c r="Q1206" s="1"/>
  <c r="K1214"/>
  <c r="Q1214" s="1"/>
  <c r="K1222"/>
  <c r="Q1222" s="1"/>
  <c r="K1230"/>
  <c r="Q1230" s="1"/>
  <c r="K1238"/>
  <c r="Q1238" s="1"/>
  <c r="K1246"/>
  <c r="Q1246" s="1"/>
  <c r="K1254"/>
  <c r="Q1254" s="1"/>
  <c r="K1266"/>
  <c r="Q1266" s="1"/>
  <c r="K1270"/>
  <c r="Q1270" s="1"/>
  <c r="K1282"/>
  <c r="Q1282" s="1"/>
  <c r="K1290"/>
  <c r="Q1290" s="1"/>
  <c r="K1298"/>
  <c r="Q1298" s="1"/>
  <c r="K1306"/>
  <c r="Q1306" s="1"/>
  <c r="K1318"/>
  <c r="Q1318" s="1"/>
  <c r="K1326"/>
  <c r="Q1326" s="1"/>
  <c r="K1334"/>
  <c r="Q1334" s="1"/>
  <c r="K1342"/>
  <c r="Q1342" s="1"/>
  <c r="K1354"/>
  <c r="Q1354" s="1"/>
  <c r="K1362"/>
  <c r="Q1362" s="1"/>
  <c r="K1370"/>
  <c r="Q1370" s="1"/>
  <c r="K1382"/>
  <c r="Q1382" s="1"/>
  <c r="K1398"/>
  <c r="Q1398" s="1"/>
  <c r="K1406"/>
  <c r="Q1406" s="1"/>
  <c r="K1418"/>
  <c r="Q1418" s="1"/>
  <c r="K1422"/>
  <c r="Q1422" s="1"/>
  <c r="K1430"/>
  <c r="Q1430" s="1"/>
  <c r="K1442"/>
  <c r="Q1442" s="1"/>
  <c r="K1455"/>
  <c r="Q1455" s="1"/>
  <c r="K1460"/>
  <c r="Q1460" s="1"/>
  <c r="K1468"/>
  <c r="Q1468" s="1"/>
  <c r="K1476"/>
  <c r="Q1476" s="1"/>
  <c r="K1484"/>
  <c r="Q1484" s="1"/>
  <c r="K1492"/>
  <c r="Q1492" s="1"/>
  <c r="K1497"/>
  <c r="Q1497" s="1"/>
  <c r="K1510"/>
  <c r="Q1510" s="1"/>
  <c r="K1519"/>
  <c r="Q1519" s="1"/>
  <c r="K1527"/>
  <c r="Q1527" s="1"/>
  <c r="K1539"/>
  <c r="Q1539" s="1"/>
  <c r="K1551"/>
  <c r="Q1551" s="1"/>
  <c r="K1559"/>
  <c r="Q1559" s="1"/>
  <c r="K1571"/>
  <c r="Q1571" s="1"/>
  <c r="K1579"/>
  <c r="Q1579" s="1"/>
  <c r="K1587"/>
  <c r="Q1587" s="1"/>
  <c r="K1595"/>
  <c r="Q1595" s="1"/>
  <c r="K1607"/>
  <c r="Q1607" s="1"/>
  <c r="K1615"/>
  <c r="Q1615" s="1"/>
  <c r="K1623"/>
  <c r="Q1623" s="1"/>
  <c r="K1631"/>
  <c r="Q1631" s="1"/>
  <c r="K1639"/>
  <c r="Q1639" s="1"/>
  <c r="K1651"/>
  <c r="Q1651" s="1"/>
  <c r="K1659"/>
  <c r="Q1659" s="1"/>
  <c r="K1667"/>
  <c r="Q1667" s="1"/>
  <c r="K1675"/>
  <c r="Q1675" s="1"/>
  <c r="K1688"/>
  <c r="Q1688" s="1"/>
  <c r="K1698"/>
  <c r="Q1698" s="1"/>
  <c r="K1707"/>
  <c r="Q1707" s="1"/>
  <c r="K1715"/>
  <c r="Q1715" s="1"/>
  <c r="K1731"/>
  <c r="Q1731" s="1"/>
  <c r="K1735"/>
  <c r="Q1735" s="1"/>
  <c r="K1743"/>
  <c r="Q1743" s="1"/>
  <c r="K1751"/>
  <c r="Q1751" s="1"/>
  <c r="K1759"/>
  <c r="Q1759" s="1"/>
  <c r="K1775"/>
  <c r="Q1775" s="1"/>
  <c r="K1785"/>
  <c r="Q1785" s="1"/>
  <c r="K1793"/>
  <c r="Q1793" s="1"/>
  <c r="K10"/>
  <c r="Q10" s="1"/>
  <c r="K14"/>
  <c r="Q14" s="1"/>
  <c r="K23"/>
  <c r="Q23" s="1"/>
  <c r="K31"/>
  <c r="Q31" s="1"/>
  <c r="K41"/>
  <c r="Q41" s="1"/>
  <c r="K53"/>
  <c r="Q53" s="1"/>
  <c r="K64"/>
  <c r="Q64" s="1"/>
  <c r="K71"/>
  <c r="Q71" s="1"/>
  <c r="K84"/>
  <c r="Q84" s="1"/>
  <c r="K91"/>
  <c r="Q91" s="1"/>
  <c r="K100"/>
  <c r="Q100" s="1"/>
  <c r="K109"/>
  <c r="K119"/>
  <c r="Q119" s="1"/>
  <c r="K123"/>
  <c r="Q123" s="1"/>
  <c r="K133"/>
  <c r="Q133" s="1"/>
  <c r="K142"/>
  <c r="Q142" s="1"/>
  <c r="K151"/>
  <c r="Q151" s="1"/>
  <c r="K155"/>
  <c r="Q155" s="1"/>
  <c r="K164"/>
  <c r="Q164" s="1"/>
  <c r="K173"/>
  <c r="Q173" s="1"/>
  <c r="K178"/>
  <c r="Q178" s="1"/>
  <c r="K188"/>
  <c r="Q188" s="1"/>
  <c r="K197"/>
  <c r="Q197" s="1"/>
  <c r="K207"/>
  <c r="Q207" s="1"/>
  <c r="K212"/>
  <c r="Q212" s="1"/>
  <c r="K223"/>
  <c r="Q223" s="1"/>
  <c r="K234"/>
  <c r="Q234" s="1"/>
  <c r="K244"/>
  <c r="Q244" s="1"/>
  <c r="K256"/>
  <c r="Q256" s="1"/>
  <c r="K266"/>
  <c r="Q266" s="1"/>
  <c r="K272"/>
  <c r="Q272" s="1"/>
  <c r="K284"/>
  <c r="Q284" s="1"/>
  <c r="K295"/>
  <c r="Q295" s="1"/>
  <c r="K304"/>
  <c r="Q304" s="1"/>
  <c r="K314"/>
  <c r="Q314" s="1"/>
  <c r="K318"/>
  <c r="Q318" s="1"/>
  <c r="K326"/>
  <c r="Q326" s="1"/>
  <c r="K330"/>
  <c r="Q330" s="1"/>
  <c r="K338"/>
  <c r="Q338" s="1"/>
  <c r="K346"/>
  <c r="Q346" s="1"/>
  <c r="K350"/>
  <c r="Q350" s="1"/>
  <c r="K358"/>
  <c r="Q358" s="1"/>
  <c r="K366"/>
  <c r="Q366" s="1"/>
  <c r="K370"/>
  <c r="Q370" s="1"/>
  <c r="K378"/>
  <c r="Q378" s="1"/>
  <c r="K386"/>
  <c r="Q386" s="1"/>
  <c r="K395"/>
  <c r="Q395" s="1"/>
  <c r="K404"/>
  <c r="Q404" s="1"/>
  <c r="K412"/>
  <c r="Q412" s="1"/>
  <c r="K417"/>
  <c r="Q417" s="1"/>
  <c r="K426"/>
  <c r="Q426" s="1"/>
  <c r="K430"/>
  <c r="Q430" s="1"/>
  <c r="K439"/>
  <c r="Q439" s="1"/>
  <c r="K443"/>
  <c r="Q443" s="1"/>
  <c r="K452"/>
  <c r="Q452" s="1"/>
  <c r="K461"/>
  <c r="Q461" s="1"/>
  <c r="K465"/>
  <c r="Q465" s="1"/>
  <c r="K474"/>
  <c r="Q474" s="1"/>
  <c r="K478"/>
  <c r="Q478" s="1"/>
  <c r="K486"/>
  <c r="Q486" s="1"/>
  <c r="K494"/>
  <c r="Q494" s="1"/>
  <c r="K504"/>
  <c r="Q504" s="1"/>
  <c r="K508"/>
  <c r="Q508" s="1"/>
  <c r="K518"/>
  <c r="Q518" s="1"/>
  <c r="K526"/>
  <c r="Q526" s="1"/>
  <c r="K530"/>
  <c r="Q530" s="1"/>
  <c r="K538"/>
  <c r="Q538" s="1"/>
  <c r="K542"/>
  <c r="Q542" s="1"/>
  <c r="K550"/>
  <c r="Q550" s="1"/>
  <c r="K558"/>
  <c r="Q558" s="1"/>
  <c r="K562"/>
  <c r="Q562" s="1"/>
  <c r="K570"/>
  <c r="Q570" s="1"/>
  <c r="K580"/>
  <c r="Q580" s="1"/>
  <c r="K584"/>
  <c r="Q584" s="1"/>
  <c r="K593"/>
  <c r="Q593" s="1"/>
  <c r="K602"/>
  <c r="Q602" s="1"/>
  <c r="K612"/>
  <c r="Q612" s="1"/>
  <c r="K621"/>
  <c r="Q621" s="1"/>
  <c r="K626"/>
  <c r="Q626" s="1"/>
  <c r="K634"/>
  <c r="Q634" s="1"/>
  <c r="K643"/>
  <c r="Q643" s="1"/>
  <c r="K652"/>
  <c r="Q652" s="1"/>
  <c r="K657"/>
  <c r="Q657" s="1"/>
  <c r="K665"/>
  <c r="Q665" s="1"/>
  <c r="K674"/>
  <c r="Q674" s="1"/>
  <c r="K683"/>
  <c r="Q683" s="1"/>
  <c r="K691"/>
  <c r="Q691" s="1"/>
  <c r="K696"/>
  <c r="Q696" s="1"/>
  <c r="K704"/>
  <c r="Q704" s="1"/>
  <c r="K714"/>
  <c r="Q714" s="1"/>
  <c r="K722"/>
  <c r="Q722" s="1"/>
  <c r="K727"/>
  <c r="Q727" s="1"/>
  <c r="K735"/>
  <c r="Q735" s="1"/>
  <c r="K744"/>
  <c r="Q744" s="1"/>
  <c r="K752"/>
  <c r="Q752" s="1"/>
  <c r="K756"/>
  <c r="Q756" s="1"/>
  <c r="K764"/>
  <c r="Q764" s="1"/>
  <c r="K768"/>
  <c r="Q768" s="1"/>
  <c r="K776"/>
  <c r="Q776" s="1"/>
  <c r="K784"/>
  <c r="Q784" s="1"/>
  <c r="K788"/>
  <c r="Q788" s="1"/>
  <c r="K796"/>
  <c r="Q796" s="1"/>
  <c r="K800"/>
  <c r="Q800" s="1"/>
  <c r="K808"/>
  <c r="Q808" s="1"/>
  <c r="K816"/>
  <c r="Q816" s="1"/>
  <c r="K820"/>
  <c r="Q820" s="1"/>
  <c r="K828"/>
  <c r="Q828" s="1"/>
  <c r="K832"/>
  <c r="Q832" s="1"/>
  <c r="K840"/>
  <c r="Q840" s="1"/>
  <c r="K844"/>
  <c r="Q844" s="1"/>
  <c r="K852"/>
  <c r="Q852" s="1"/>
  <c r="K862"/>
  <c r="Q862" s="1"/>
  <c r="K872"/>
  <c r="Q872" s="1"/>
  <c r="K881"/>
  <c r="Q881" s="1"/>
  <c r="K885"/>
  <c r="Q885" s="1"/>
  <c r="K895"/>
  <c r="Q895" s="1"/>
  <c r="K905"/>
  <c r="Q905" s="1"/>
  <c r="K915"/>
  <c r="Q915" s="1"/>
  <c r="K921"/>
  <c r="Q921" s="1"/>
  <c r="K931"/>
  <c r="Q931" s="1"/>
  <c r="K941"/>
  <c r="Q941" s="1"/>
  <c r="K950"/>
  <c r="Q950" s="1"/>
  <c r="K955"/>
  <c r="Q955" s="1"/>
  <c r="K963"/>
  <c r="Q963" s="1"/>
  <c r="K972"/>
  <c r="Q972" s="1"/>
  <c r="K977"/>
  <c r="Q977" s="1"/>
  <c r="K986"/>
  <c r="Q986" s="1"/>
  <c r="K995"/>
  <c r="Q995" s="1"/>
  <c r="K1003"/>
  <c r="Q1003" s="1"/>
  <c r="K1016"/>
  <c r="K1020"/>
  <c r="K1028"/>
  <c r="K1032"/>
  <c r="K1040"/>
  <c r="K1048"/>
  <c r="K1052"/>
  <c r="K1060"/>
  <c r="K1068"/>
  <c r="K1077"/>
  <c r="K1082"/>
  <c r="K1090"/>
  <c r="K1098"/>
  <c r="K1106"/>
  <c r="K1114"/>
  <c r="K1122"/>
  <c r="K1126"/>
  <c r="K1134"/>
  <c r="K1138"/>
  <c r="K1146"/>
  <c r="K1154"/>
  <c r="K1158"/>
  <c r="K1166"/>
  <c r="K1174"/>
  <c r="K1182"/>
  <c r="K1190"/>
  <c r="K1198"/>
  <c r="Q1198" s="1"/>
  <c r="K1202"/>
  <c r="Q1202" s="1"/>
  <c r="K1210"/>
  <c r="Q1210" s="1"/>
  <c r="K1218"/>
  <c r="Q1218" s="1"/>
  <c r="K1226"/>
  <c r="Q1226" s="1"/>
  <c r="K1234"/>
  <c r="Q1234" s="1"/>
  <c r="K1242"/>
  <c r="Q1242" s="1"/>
  <c r="K1250"/>
  <c r="Q1250" s="1"/>
  <c r="K1258"/>
  <c r="Q1258" s="1"/>
  <c r="K1262"/>
  <c r="Q1262" s="1"/>
  <c r="K1274"/>
  <c r="Q1274" s="1"/>
  <c r="K1278"/>
  <c r="Q1278" s="1"/>
  <c r="K1286"/>
  <c r="Q1286" s="1"/>
  <c r="K1294"/>
  <c r="Q1294" s="1"/>
  <c r="K1302"/>
  <c r="Q1302" s="1"/>
  <c r="K1310"/>
  <c r="Q1310" s="1"/>
  <c r="K1314"/>
  <c r="Q1314" s="1"/>
  <c r="K1322"/>
  <c r="Q1322" s="1"/>
  <c r="K1330"/>
  <c r="Q1330" s="1"/>
  <c r="K1338"/>
  <c r="Q1338" s="1"/>
  <c r="K1346"/>
  <c r="Q1346" s="1"/>
  <c r="K1350"/>
  <c r="Q1350" s="1"/>
  <c r="K1358"/>
  <c r="Q1358" s="1"/>
  <c r="K1366"/>
  <c r="Q1366" s="1"/>
  <c r="K1374"/>
  <c r="Q1374" s="1"/>
  <c r="K1378"/>
  <c r="Q1378" s="1"/>
  <c r="K1386"/>
  <c r="Q1386" s="1"/>
  <c r="K1390"/>
  <c r="Q1390" s="1"/>
  <c r="K1394"/>
  <c r="Q1394" s="1"/>
  <c r="K1402"/>
  <c r="Q1402" s="1"/>
  <c r="K1410"/>
  <c r="Q1410" s="1"/>
  <c r="K1414"/>
  <c r="Q1414" s="1"/>
  <c r="K1426"/>
  <c r="Q1426" s="1"/>
  <c r="K1434"/>
  <c r="Q1434" s="1"/>
  <c r="K1438"/>
  <c r="Q1438" s="1"/>
  <c r="K1446"/>
  <c r="Q1446" s="1"/>
  <c r="K1451"/>
  <c r="Q1451" s="1"/>
  <c r="K1464"/>
  <c r="Q1464" s="1"/>
  <c r="K1472"/>
  <c r="Q1472" s="1"/>
  <c r="K1480"/>
  <c r="Q1480" s="1"/>
  <c r="K1488"/>
  <c r="Q1488" s="1"/>
  <c r="K1501"/>
  <c r="Q1501" s="1"/>
  <c r="K1506"/>
  <c r="Q1506" s="1"/>
  <c r="K1514"/>
  <c r="Q1514" s="1"/>
  <c r="K1523"/>
  <c r="Q1523" s="1"/>
  <c r="K1531"/>
  <c r="Q1531" s="1"/>
  <c r="K1535"/>
  <c r="Q1535" s="1"/>
  <c r="K1543"/>
  <c r="Q1543" s="1"/>
  <c r="K1547"/>
  <c r="Q1547" s="1"/>
  <c r="K1555"/>
  <c r="Q1555" s="1"/>
  <c r="K1563"/>
  <c r="Q1563" s="1"/>
  <c r="K1567"/>
  <c r="Q1567" s="1"/>
  <c r="K1575"/>
  <c r="Q1575" s="1"/>
  <c r="K1583"/>
  <c r="Q1583" s="1"/>
  <c r="K1591"/>
  <c r="Q1591" s="1"/>
  <c r="K1599"/>
  <c r="Q1599" s="1"/>
  <c r="K1603"/>
  <c r="Q1603" s="1"/>
  <c r="K1611"/>
  <c r="Q1611" s="1"/>
  <c r="K1619"/>
  <c r="Q1619" s="1"/>
  <c r="K1627"/>
  <c r="Q1627" s="1"/>
  <c r="K1635"/>
  <c r="Q1635" s="1"/>
  <c r="K1643"/>
  <c r="Q1643" s="1"/>
  <c r="K1647"/>
  <c r="Q1647" s="1"/>
  <c r="K1655"/>
  <c r="Q1655" s="1"/>
  <c r="K1663"/>
  <c r="Q1663" s="1"/>
  <c r="K1671"/>
  <c r="Q1671" s="1"/>
  <c r="K1680"/>
  <c r="Q1680" s="1"/>
  <c r="K1684"/>
  <c r="Q1684" s="1"/>
  <c r="K1694"/>
  <c r="Q1694" s="1"/>
  <c r="K1703"/>
  <c r="Q1703" s="1"/>
  <c r="K1711"/>
  <c r="Q1711" s="1"/>
  <c r="K1719"/>
  <c r="Q1719" s="1"/>
  <c r="K1723"/>
  <c r="Q1723" s="1"/>
  <c r="K1739"/>
  <c r="Q1739" s="1"/>
  <c r="K1747"/>
  <c r="Q1747" s="1"/>
  <c r="K1755"/>
  <c r="Q1755" s="1"/>
  <c r="K1763"/>
  <c r="Q1763" s="1"/>
  <c r="K1770"/>
  <c r="Q1770" s="1"/>
  <c r="K1780"/>
  <c r="Q1780" s="1"/>
  <c r="K1789"/>
  <c r="Q1789" s="1"/>
  <c r="K1797"/>
  <c r="Q1797" s="1"/>
  <c r="K1805"/>
  <c r="Q1805" s="1"/>
  <c r="K6159"/>
  <c r="Q6159" s="1"/>
  <c r="K6063"/>
  <c r="Q6063" s="1"/>
  <c r="K5831"/>
  <c r="Q5831" s="1"/>
  <c r="K5515"/>
  <c r="Q5515" s="1"/>
  <c r="K5895"/>
  <c r="Q5895" s="1"/>
  <c r="K5859"/>
  <c r="Q5859" s="1"/>
  <c r="K5767"/>
  <c r="Q5767" s="1"/>
  <c r="K5671"/>
  <c r="Q5671" s="1"/>
  <c r="K5543"/>
  <c r="Q5543" s="1"/>
  <c r="K5451"/>
  <c r="Q5451" s="1"/>
  <c r="K5323"/>
  <c r="Q5323" s="1"/>
  <c r="K5223"/>
  <c r="Q5223" s="1"/>
  <c r="K5007"/>
  <c r="Q5007" s="1"/>
  <c r="K4879"/>
  <c r="Q4879" s="1"/>
  <c r="K4783"/>
  <c r="Q4783" s="1"/>
  <c r="K4459"/>
  <c r="Q4459" s="1"/>
  <c r="K4227"/>
  <c r="Q4227" s="1"/>
  <c r="K4091"/>
  <c r="Q4091" s="1"/>
  <c r="K4031"/>
  <c r="Q4031" s="1"/>
  <c r="K3999"/>
  <c r="Q3999" s="1"/>
  <c r="K3935"/>
  <c r="Q3935" s="1"/>
  <c r="K3703"/>
  <c r="Q3703" s="1"/>
  <c r="K3671"/>
  <c r="Q3671" s="1"/>
  <c r="K3515"/>
  <c r="Q3515" s="1"/>
  <c r="K3451"/>
  <c r="Q3451" s="1"/>
  <c r="K3323"/>
  <c r="K3291"/>
  <c r="Q3291" s="1"/>
  <c r="K3259"/>
  <c r="Q3259" s="1"/>
  <c r="K3231"/>
  <c r="Q3231" s="1"/>
  <c r="K3199"/>
  <c r="Q3199" s="1"/>
  <c r="K3167"/>
  <c r="Q3167" s="1"/>
  <c r="K3135"/>
  <c r="Q3135" s="1"/>
  <c r="K3107"/>
  <c r="Q3107" s="1"/>
  <c r="K3075"/>
  <c r="Q3075" s="1"/>
  <c r="K3039"/>
  <c r="Q3039" s="1"/>
  <c r="K3011"/>
  <c r="Q3011" s="1"/>
  <c r="K2975"/>
  <c r="Q2975" s="1"/>
  <c r="K2911"/>
  <c r="Q2911" s="1"/>
  <c r="K2883"/>
  <c r="Q2883" s="1"/>
  <c r="K2819"/>
  <c r="Q2819" s="1"/>
  <c r="K2787"/>
  <c r="Q2787" s="1"/>
  <c r="K2727"/>
  <c r="Q2727" s="1"/>
  <c r="K2667"/>
  <c r="Q2667" s="1"/>
  <c r="K2603"/>
  <c r="Q2603" s="1"/>
  <c r="K2507"/>
  <c r="Q2507" s="1"/>
  <c r="K2475"/>
  <c r="Q2475" s="1"/>
  <c r="K2439"/>
  <c r="Q2439" s="1"/>
  <c r="K2339"/>
  <c r="Q2339" s="1"/>
  <c r="K2247"/>
  <c r="Q2247" s="1"/>
  <c r="K6123"/>
  <c r="Q6123" s="1"/>
  <c r="K6091"/>
  <c r="Q6091" s="1"/>
  <c r="K6059"/>
  <c r="Q6059" s="1"/>
  <c r="K6027"/>
  <c r="Q6027" s="1"/>
  <c r="K5999"/>
  <c r="Q5999" s="1"/>
  <c r="K5939"/>
  <c r="Q5939" s="1"/>
  <c r="K5907"/>
  <c r="Q5907" s="1"/>
  <c r="K5847"/>
  <c r="Q5847" s="1"/>
  <c r="K5747"/>
  <c r="Q5747" s="1"/>
  <c r="K5715"/>
  <c r="Q5715" s="1"/>
  <c r="K5683"/>
  <c r="Q5683" s="1"/>
  <c r="K5651"/>
  <c r="Q5651" s="1"/>
  <c r="K5587"/>
  <c r="Q5587" s="1"/>
  <c r="K5555"/>
  <c r="Q5555" s="1"/>
  <c r="K5519"/>
  <c r="Q5519" s="1"/>
  <c r="K5487"/>
  <c r="Q5487" s="1"/>
  <c r="K5423"/>
  <c r="Q5423" s="1"/>
  <c r="K5391"/>
  <c r="Q5391" s="1"/>
  <c r="K5327"/>
  <c r="Q5327" s="1"/>
  <c r="K5295"/>
  <c r="Q5295" s="1"/>
  <c r="K5235"/>
  <c r="Q5235" s="1"/>
  <c r="K5167"/>
  <c r="Q5167" s="1"/>
  <c r="K5135"/>
  <c r="Q5135" s="1"/>
  <c r="K5103"/>
  <c r="Q5103" s="1"/>
  <c r="K5071"/>
  <c r="Q5071" s="1"/>
  <c r="K4939"/>
  <c r="Q4939" s="1"/>
  <c r="K4907"/>
  <c r="Q4907" s="1"/>
  <c r="K4811"/>
  <c r="Q4811" s="1"/>
  <c r="K4683"/>
  <c r="Q4683" s="1"/>
  <c r="K4651"/>
  <c r="Q4651" s="1"/>
  <c r="K4587"/>
  <c r="Q4587" s="1"/>
  <c r="K4247"/>
  <c r="Q4247" s="1"/>
  <c r="K4187"/>
  <c r="Q4187" s="1"/>
  <c r="K4123"/>
  <c r="Q4123" s="1"/>
  <c r="K3927"/>
  <c r="Q3927" s="1"/>
  <c r="K3683"/>
  <c r="Q3683" s="1"/>
  <c r="K3619"/>
  <c r="Q3619" s="1"/>
  <c r="K3483"/>
  <c r="Q3483" s="1"/>
  <c r="K3387"/>
  <c r="Q3387" s="1"/>
  <c r="K3163"/>
  <c r="Q3163" s="1"/>
  <c r="K3095"/>
  <c r="Q3095" s="1"/>
  <c r="K3031"/>
  <c r="Q3031" s="1"/>
  <c r="K2907"/>
  <c r="Q2907" s="1"/>
  <c r="K2839"/>
  <c r="Q2839" s="1"/>
  <c r="K2739"/>
  <c r="Q2739" s="1"/>
  <c r="K2671"/>
  <c r="Q2671" s="1"/>
  <c r="K2607"/>
  <c r="Q2607" s="1"/>
  <c r="K2543"/>
  <c r="Q2543" s="1"/>
  <c r="K2479"/>
  <c r="Q2479" s="1"/>
  <c r="K2423"/>
  <c r="Q2423" s="1"/>
  <c r="K2391"/>
  <c r="Q2391" s="1"/>
  <c r="K2259"/>
  <c r="Q2259" s="1"/>
  <c r="K2199"/>
  <c r="Q2199" s="1"/>
  <c r="K2167"/>
  <c r="Q2167" s="1"/>
  <c r="K2135"/>
  <c r="Q2135" s="1"/>
  <c r="K2103"/>
  <c r="Q2103" s="1"/>
  <c r="K2055"/>
  <c r="Q2055" s="1"/>
  <c r="K2006"/>
  <c r="Q2006" s="1"/>
  <c r="K1952"/>
  <c r="Q1952" s="1"/>
  <c r="K1916"/>
  <c r="Q1916" s="1"/>
  <c r="K1846"/>
  <c r="Q1846" s="1"/>
  <c r="K1809"/>
  <c r="Q1809" s="1"/>
  <c r="K6302"/>
  <c r="Q6302" s="1"/>
  <c r="K6270"/>
  <c r="Q6270" s="1"/>
  <c r="K6254"/>
  <c r="Q6254" s="1"/>
  <c r="K6238"/>
  <c r="Q6238" s="1"/>
  <c r="K6206"/>
  <c r="Q6206" s="1"/>
  <c r="K6190"/>
  <c r="Q6190" s="1"/>
  <c r="K6174"/>
  <c r="Q6174" s="1"/>
  <c r="K6142"/>
  <c r="Q6142" s="1"/>
  <c r="K6126"/>
  <c r="Q6126" s="1"/>
  <c r="K6110"/>
  <c r="Q6110" s="1"/>
  <c r="K6078"/>
  <c r="Q6078" s="1"/>
  <c r="K6062"/>
  <c r="Q6062" s="1"/>
  <c r="K6046"/>
  <c r="Q6046" s="1"/>
  <c r="K6014"/>
  <c r="Q6014" s="1"/>
  <c r="K5998"/>
  <c r="Q5998" s="1"/>
  <c r="K5982"/>
  <c r="Q5982" s="1"/>
  <c r="K5950"/>
  <c r="Q5950" s="1"/>
  <c r="K5934"/>
  <c r="Q5934" s="1"/>
  <c r="K5918"/>
  <c r="Q5918" s="1"/>
  <c r="K5886"/>
  <c r="Q5886" s="1"/>
  <c r="K5870"/>
  <c r="Q5870" s="1"/>
  <c r="K5854"/>
  <c r="Q5854" s="1"/>
  <c r="K5822"/>
  <c r="Q5822" s="1"/>
  <c r="K5806"/>
  <c r="Q5806" s="1"/>
  <c r="K5790"/>
  <c r="Q5790" s="1"/>
  <c r="K5758"/>
  <c r="Q5758" s="1"/>
  <c r="K5742"/>
  <c r="Q5742" s="1"/>
  <c r="K5726"/>
  <c r="Q5726" s="1"/>
  <c r="K5694"/>
  <c r="Q5694" s="1"/>
  <c r="K5678"/>
  <c r="Q5678" s="1"/>
  <c r="K5662"/>
  <c r="Q5662" s="1"/>
  <c r="K5630"/>
  <c r="Q5630" s="1"/>
  <c r="K5614"/>
  <c r="Q5614" s="1"/>
  <c r="K5598"/>
  <c r="Q5598" s="1"/>
  <c r="K5566"/>
  <c r="Q5566" s="1"/>
  <c r="K5550"/>
  <c r="Q5550" s="1"/>
  <c r="K5534"/>
  <c r="Q5534" s="1"/>
  <c r="K5502"/>
  <c r="Q5502" s="1"/>
  <c r="K5486"/>
  <c r="Q5486" s="1"/>
  <c r="K5470"/>
  <c r="Q5470" s="1"/>
  <c r="K5438"/>
  <c r="Q5438" s="1"/>
  <c r="K5422"/>
  <c r="Q5422" s="1"/>
  <c r="K5406"/>
  <c r="Q5406" s="1"/>
  <c r="K5374"/>
  <c r="Q5374" s="1"/>
  <c r="K5358"/>
  <c r="Q5358" s="1"/>
  <c r="K5342"/>
  <c r="Q5342" s="1"/>
  <c r="K5310"/>
  <c r="Q5310" s="1"/>
  <c r="K5294"/>
  <c r="Q5294" s="1"/>
  <c r="K5278"/>
  <c r="Q5278" s="1"/>
  <c r="K5246"/>
  <c r="Q5246" s="1"/>
  <c r="K5230"/>
  <c r="Q5230" s="1"/>
  <c r="K5214"/>
  <c r="Q5214" s="1"/>
  <c r="K5182"/>
  <c r="Q5182" s="1"/>
  <c r="K5166"/>
  <c r="Q5166" s="1"/>
  <c r="K5150"/>
  <c r="Q5150" s="1"/>
  <c r="K5118"/>
  <c r="Q5118" s="1"/>
  <c r="K5102"/>
  <c r="Q5102" s="1"/>
  <c r="K5086"/>
  <c r="Q5086" s="1"/>
  <c r="K5054"/>
  <c r="Q5054" s="1"/>
  <c r="K5038"/>
  <c r="Q5038" s="1"/>
  <c r="K5022"/>
  <c r="Q5022" s="1"/>
  <c r="K4990"/>
  <c r="Q4990" s="1"/>
  <c r="K4974"/>
  <c r="Q4974" s="1"/>
  <c r="K4958"/>
  <c r="Q4958" s="1"/>
  <c r="K4926"/>
  <c r="Q4926" s="1"/>
  <c r="K4910"/>
  <c r="Q4910" s="1"/>
  <c r="K4894"/>
  <c r="Q4894" s="1"/>
  <c r="K4862"/>
  <c r="Q4862" s="1"/>
  <c r="K4846"/>
  <c r="Q4846" s="1"/>
  <c r="K4830"/>
  <c r="Q4830" s="1"/>
  <c r="K4798"/>
  <c r="Q4798" s="1"/>
  <c r="K4782"/>
  <c r="Q4782" s="1"/>
  <c r="K4766"/>
  <c r="Q4766" s="1"/>
  <c r="K4734"/>
  <c r="Q4734" s="1"/>
  <c r="K4718"/>
  <c r="Q4718" s="1"/>
  <c r="K4702"/>
  <c r="Q4702" s="1"/>
  <c r="K4670"/>
  <c r="Q4670" s="1"/>
  <c r="K4654"/>
  <c r="Q4654" s="1"/>
  <c r="K4638"/>
  <c r="Q4638" s="1"/>
  <c r="K4606"/>
  <c r="Q4606" s="1"/>
  <c r="K4590"/>
  <c r="Q4590" s="1"/>
  <c r="K4574"/>
  <c r="Q4574" s="1"/>
  <c r="K4542"/>
  <c r="Q4542" s="1"/>
  <c r="K4526"/>
  <c r="Q4526" s="1"/>
  <c r="K4510"/>
  <c r="Q4510" s="1"/>
  <c r="K4478"/>
  <c r="Q4478" s="1"/>
  <c r="K4462"/>
  <c r="Q4462" s="1"/>
  <c r="K4446"/>
  <c r="Q4446" s="1"/>
  <c r="K4430"/>
  <c r="Q4430" s="1"/>
  <c r="K4414"/>
  <c r="Q4414" s="1"/>
  <c r="K4398"/>
  <c r="Q4398" s="1"/>
  <c r="K4382"/>
  <c r="Q4382" s="1"/>
  <c r="K4366"/>
  <c r="Q4366" s="1"/>
  <c r="K4350"/>
  <c r="Q4350" s="1"/>
  <c r="K4334"/>
  <c r="Q4334" s="1"/>
  <c r="K4318"/>
  <c r="Q4318" s="1"/>
  <c r="K4302"/>
  <c r="Q4302" s="1"/>
  <c r="K4286"/>
  <c r="Q4286" s="1"/>
  <c r="K4270"/>
  <c r="Q4270" s="1"/>
  <c r="K4254"/>
  <c r="Q4254" s="1"/>
  <c r="K4238"/>
  <c r="Q4238" s="1"/>
  <c r="K4222"/>
  <c r="Q4222" s="1"/>
  <c r="K4206"/>
  <c r="Q4206" s="1"/>
  <c r="K4190"/>
  <c r="Q4190" s="1"/>
  <c r="K4174"/>
  <c r="Q4174" s="1"/>
  <c r="K4158"/>
  <c r="Q4158" s="1"/>
  <c r="K4142"/>
  <c r="Q4142" s="1"/>
  <c r="K4126"/>
  <c r="Q4126" s="1"/>
  <c r="K4110"/>
  <c r="Q4110" s="1"/>
  <c r="K4094"/>
  <c r="Q4094" s="1"/>
  <c r="K4078"/>
  <c r="Q4078" s="1"/>
  <c r="K4062"/>
  <c r="Q4062" s="1"/>
  <c r="K4046"/>
  <c r="Q4046" s="1"/>
  <c r="K4030"/>
  <c r="Q4030" s="1"/>
  <c r="K4014"/>
  <c r="Q4014" s="1"/>
  <c r="K3998"/>
  <c r="Q3998" s="1"/>
  <c r="K3982"/>
  <c r="Q3982" s="1"/>
  <c r="K3966"/>
  <c r="Q3966" s="1"/>
  <c r="K3950"/>
  <c r="Q3950" s="1"/>
  <c r="K3934"/>
  <c r="Q3934" s="1"/>
  <c r="K3918"/>
  <c r="Q3918" s="1"/>
  <c r="K3902"/>
  <c r="Q3902" s="1"/>
  <c r="K3886"/>
  <c r="Q3886" s="1"/>
  <c r="K3870"/>
  <c r="Q3870" s="1"/>
  <c r="K3854"/>
  <c r="Q3854" s="1"/>
  <c r="K3838"/>
  <c r="Q3838" s="1"/>
  <c r="K3822"/>
  <c r="Q3822" s="1"/>
  <c r="K3806"/>
  <c r="Q3806" s="1"/>
  <c r="K3790"/>
  <c r="Q3790" s="1"/>
  <c r="K3774"/>
  <c r="Q3774" s="1"/>
  <c r="K3758"/>
  <c r="Q3758" s="1"/>
  <c r="K3742"/>
  <c r="Q3742" s="1"/>
  <c r="K3726"/>
  <c r="Q3726" s="1"/>
  <c r="K3710"/>
  <c r="Q3710" s="1"/>
  <c r="K3694"/>
  <c r="Q3694" s="1"/>
  <c r="K3678"/>
  <c r="Q3678" s="1"/>
  <c r="K3662"/>
  <c r="Q3662" s="1"/>
  <c r="K3646"/>
  <c r="Q3646" s="1"/>
  <c r="K3630"/>
  <c r="Q3630" s="1"/>
  <c r="K3614"/>
  <c r="Q3614" s="1"/>
  <c r="K3598"/>
  <c r="Q3598" s="1"/>
  <c r="K3582"/>
  <c r="Q3582" s="1"/>
  <c r="K3566"/>
  <c r="Q3566" s="1"/>
  <c r="K3550"/>
  <c r="Q3550" s="1"/>
  <c r="K3534"/>
  <c r="Q3534" s="1"/>
  <c r="K3518"/>
  <c r="Q3518" s="1"/>
  <c r="K3502"/>
  <c r="Q3502" s="1"/>
  <c r="K3486"/>
  <c r="Q3486" s="1"/>
  <c r="K3470"/>
  <c r="Q3470" s="1"/>
  <c r="K3454"/>
  <c r="Q3454" s="1"/>
  <c r="K3438"/>
  <c r="Q3438" s="1"/>
  <c r="K3422"/>
  <c r="Q3422" s="1"/>
  <c r="K3406"/>
  <c r="Q3406" s="1"/>
  <c r="K3390"/>
  <c r="Q3390" s="1"/>
  <c r="K3374"/>
  <c r="Q3374" s="1"/>
  <c r="K3358"/>
  <c r="Q3358" s="1"/>
  <c r="K3342"/>
  <c r="Q3342" s="1"/>
  <c r="K3326"/>
  <c r="Q3326" s="1"/>
  <c r="K3310"/>
  <c r="Q3310" s="1"/>
  <c r="K3294"/>
  <c r="Q3294" s="1"/>
  <c r="K3278"/>
  <c r="Q3278" s="1"/>
  <c r="K3262"/>
  <c r="Q3262" s="1"/>
  <c r="K3246"/>
  <c r="Q3246" s="1"/>
  <c r="K3230"/>
  <c r="Q3230" s="1"/>
  <c r="K3214"/>
  <c r="Q3214" s="1"/>
  <c r="K3198"/>
  <c r="Q3198" s="1"/>
  <c r="K3182"/>
  <c r="Q3182" s="1"/>
  <c r="K3166"/>
  <c r="Q3166" s="1"/>
  <c r="K3150"/>
  <c r="Q3150" s="1"/>
  <c r="K3134"/>
  <c r="Q3134" s="1"/>
  <c r="K3118"/>
  <c r="Q3118" s="1"/>
  <c r="K3102"/>
  <c r="Q3102" s="1"/>
  <c r="K3086"/>
  <c r="Q3086" s="1"/>
  <c r="K3070"/>
  <c r="Q3070" s="1"/>
  <c r="K3054"/>
  <c r="Q3054" s="1"/>
  <c r="K3038"/>
  <c r="Q3038" s="1"/>
  <c r="K3022"/>
  <c r="Q3022" s="1"/>
  <c r="K3006"/>
  <c r="Q3006" s="1"/>
  <c r="K2990"/>
  <c r="Q2990" s="1"/>
  <c r="K2974"/>
  <c r="Q2974" s="1"/>
  <c r="K2958"/>
  <c r="Q2958" s="1"/>
  <c r="K2942"/>
  <c r="Q2942" s="1"/>
  <c r="K2926"/>
  <c r="Q2926" s="1"/>
  <c r="K2910"/>
  <c r="Q2910" s="1"/>
  <c r="K2894"/>
  <c r="Q2894" s="1"/>
  <c r="K2878"/>
  <c r="Q2878" s="1"/>
  <c r="K2862"/>
  <c r="Q2862" s="1"/>
  <c r="K2846"/>
  <c r="Q2846" s="1"/>
  <c r="K2830"/>
  <c r="Q2830" s="1"/>
  <c r="K2814"/>
  <c r="Q2814" s="1"/>
  <c r="K2798"/>
  <c r="Q2798" s="1"/>
  <c r="K2782"/>
  <c r="Q2782" s="1"/>
  <c r="K2766"/>
  <c r="Q2766" s="1"/>
  <c r="K2750"/>
  <c r="Q2750" s="1"/>
  <c r="K2734"/>
  <c r="Q2734" s="1"/>
  <c r="K2718"/>
  <c r="Q2718" s="1"/>
  <c r="K2702"/>
  <c r="Q2702" s="1"/>
  <c r="K2686"/>
  <c r="Q2686" s="1"/>
  <c r="K2670"/>
  <c r="Q2670" s="1"/>
  <c r="K2654"/>
  <c r="Q2654" s="1"/>
  <c r="K2638"/>
  <c r="Q2638" s="1"/>
  <c r="K2622"/>
  <c r="Q2622" s="1"/>
  <c r="K2606"/>
  <c r="Q2606" s="1"/>
  <c r="K2590"/>
  <c r="Q2590" s="1"/>
  <c r="K2574"/>
  <c r="Q2574" s="1"/>
  <c r="K2558"/>
  <c r="Q2558" s="1"/>
  <c r="K2542"/>
  <c r="Q2542" s="1"/>
  <c r="K2526"/>
  <c r="Q2526" s="1"/>
  <c r="K2510"/>
  <c r="Q2510" s="1"/>
  <c r="K2494"/>
  <c r="Q2494" s="1"/>
  <c r="K2478"/>
  <c r="Q2478" s="1"/>
  <c r="K2462"/>
  <c r="Q2462" s="1"/>
  <c r="K2446"/>
  <c r="Q2446" s="1"/>
  <c r="K2430"/>
  <c r="Q2430" s="1"/>
  <c r="K2414"/>
  <c r="Q2414" s="1"/>
  <c r="K2398"/>
  <c r="Q2398" s="1"/>
  <c r="K2382"/>
  <c r="Q2382" s="1"/>
  <c r="K2366"/>
  <c r="Q2366" s="1"/>
  <c r="K2350"/>
  <c r="Q2350" s="1"/>
  <c r="K2334"/>
  <c r="Q2334" s="1"/>
  <c r="K2318"/>
  <c r="Q2318" s="1"/>
  <c r="K2302"/>
  <c r="Q2302" s="1"/>
  <c r="K2286"/>
  <c r="Q2286" s="1"/>
  <c r="K2270"/>
  <c r="Q2270" s="1"/>
  <c r="K2254"/>
  <c r="Q2254" s="1"/>
  <c r="K2238"/>
  <c r="Q2238" s="1"/>
  <c r="K2220"/>
  <c r="Q2220" s="1"/>
  <c r="K2202"/>
  <c r="Q2202" s="1"/>
  <c r="K2186"/>
  <c r="Q2186" s="1"/>
  <c r="K2170"/>
  <c r="Q2170" s="1"/>
  <c r="K2154"/>
  <c r="Q2154" s="1"/>
  <c r="K2138"/>
  <c r="Q2138" s="1"/>
  <c r="K2122"/>
  <c r="Q2122" s="1"/>
  <c r="K2090"/>
  <c r="Q2090" s="1"/>
  <c r="K2058"/>
  <c r="Q2058" s="1"/>
  <c r="K2042"/>
  <c r="Q2042" s="1"/>
  <c r="K2013"/>
  <c r="Q2013" s="1"/>
  <c r="K1992"/>
  <c r="Q1992" s="1"/>
  <c r="K1974"/>
  <c r="Q1974" s="1"/>
  <c r="K1919"/>
  <c r="Q1919" s="1"/>
  <c r="K1812"/>
  <c r="Q1812" s="1"/>
  <c r="K1796"/>
  <c r="Q1796" s="1"/>
  <c r="K1779"/>
  <c r="Q1779" s="1"/>
  <c r="K1642"/>
  <c r="Q1642" s="1"/>
  <c r="K1626"/>
  <c r="Q1626" s="1"/>
  <c r="K1546"/>
  <c r="Q1546" s="1"/>
  <c r="K1530"/>
  <c r="Q1530" s="1"/>
  <c r="K1496"/>
  <c r="Q1496" s="1"/>
  <c r="K1479"/>
  <c r="Q1479" s="1"/>
  <c r="K1463"/>
  <c r="Q1463" s="1"/>
  <c r="K1445"/>
  <c r="Q1445" s="1"/>
  <c r="K1397"/>
  <c r="Q1397" s="1"/>
  <c r="K1381"/>
  <c r="Q1381" s="1"/>
  <c r="K1365"/>
  <c r="Q1365" s="1"/>
  <c r="K1349"/>
  <c r="Q1349" s="1"/>
  <c r="K1333"/>
  <c r="Q1333" s="1"/>
  <c r="K1317"/>
  <c r="Q1317" s="1"/>
  <c r="K1269"/>
  <c r="Q1269" s="1"/>
  <c r="K1237"/>
  <c r="Q1237" s="1"/>
  <c r="K1205"/>
  <c r="Q1205" s="1"/>
  <c r="K1189"/>
  <c r="K1173"/>
  <c r="K1141"/>
  <c r="K1109"/>
  <c r="K1093"/>
  <c r="K940"/>
  <c r="Q940" s="1"/>
  <c r="K919"/>
  <c r="Q919" s="1"/>
  <c r="K898"/>
  <c r="Q898" s="1"/>
  <c r="K827"/>
  <c r="Q827" s="1"/>
  <c r="K811"/>
  <c r="Q811" s="1"/>
  <c r="K795"/>
  <c r="Q795" s="1"/>
  <c r="K779"/>
  <c r="Q779" s="1"/>
  <c r="K763"/>
  <c r="Q763" s="1"/>
  <c r="K695"/>
  <c r="Q695" s="1"/>
  <c r="K642"/>
  <c r="Q642" s="1"/>
  <c r="K501"/>
  <c r="Q501" s="1"/>
  <c r="K468"/>
  <c r="Q468" s="1"/>
  <c r="K451"/>
  <c r="Q451" s="1"/>
  <c r="K433"/>
  <c r="Q433" s="1"/>
  <c r="K416"/>
  <c r="Q416" s="1"/>
  <c r="K398"/>
  <c r="Q398" s="1"/>
  <c r="K381"/>
  <c r="Q381" s="1"/>
  <c r="K333"/>
  <c r="Q333" s="1"/>
  <c r="K317"/>
  <c r="Q317" s="1"/>
  <c r="K299"/>
  <c r="Q299" s="1"/>
  <c r="K275"/>
  <c r="Q275" s="1"/>
  <c r="K211"/>
  <c r="Q211" s="1"/>
  <c r="K172"/>
  <c r="Q172" s="1"/>
  <c r="K154"/>
  <c r="Q154" s="1"/>
  <c r="K6295"/>
  <c r="Q6295" s="1"/>
  <c r="K6199"/>
  <c r="Q6199" s="1"/>
  <c r="K6135"/>
  <c r="Q6135" s="1"/>
  <c r="K6103"/>
  <c r="Q6103" s="1"/>
  <c r="K6071"/>
  <c r="Q6071" s="1"/>
  <c r="K6039"/>
  <c r="Q6039" s="1"/>
  <c r="K5967"/>
  <c r="Q5967" s="1"/>
  <c r="K5935"/>
  <c r="Q5935" s="1"/>
  <c r="K5903"/>
  <c r="Q5903" s="1"/>
  <c r="K5867"/>
  <c r="Q5867" s="1"/>
  <c r="K5807"/>
  <c r="Q5807" s="1"/>
  <c r="K5775"/>
  <c r="Q5775" s="1"/>
  <c r="K5711"/>
  <c r="Q5711" s="1"/>
  <c r="K5679"/>
  <c r="Q5679" s="1"/>
  <c r="K5615"/>
  <c r="Q5615" s="1"/>
  <c r="K5583"/>
  <c r="Q5583" s="1"/>
  <c r="K5491"/>
  <c r="Q5491" s="1"/>
  <c r="K5459"/>
  <c r="Q5459" s="1"/>
  <c r="K5395"/>
  <c r="Q5395" s="1"/>
  <c r="K5363"/>
  <c r="Q5363" s="1"/>
  <c r="K5203"/>
  <c r="Q5203" s="1"/>
  <c r="K4919"/>
  <c r="Q4919" s="1"/>
  <c r="K4887"/>
  <c r="Q4887" s="1"/>
  <c r="K4855"/>
  <c r="Q4855" s="1"/>
  <c r="K4823"/>
  <c r="Q4823" s="1"/>
  <c r="K4663"/>
  <c r="Q4663" s="1"/>
  <c r="K4631"/>
  <c r="Q4631" s="1"/>
  <c r="K4599"/>
  <c r="Q4599" s="1"/>
  <c r="K4567"/>
  <c r="Q4567" s="1"/>
  <c r="K4535"/>
  <c r="Q4535" s="1"/>
  <c r="K4499"/>
  <c r="Q4499" s="1"/>
  <c r="K4367"/>
  <c r="Q4367" s="1"/>
  <c r="K4335"/>
  <c r="Q4335" s="1"/>
  <c r="K4199"/>
  <c r="Q4199" s="1"/>
  <c r="K4071"/>
  <c r="Q4071" s="1"/>
  <c r="K3915"/>
  <c r="Q3915" s="1"/>
  <c r="K3787"/>
  <c r="Q3787" s="1"/>
  <c r="K3763"/>
  <c r="Q3763" s="1"/>
  <c r="K3743"/>
  <c r="Q3743" s="1"/>
  <c r="K3711"/>
  <c r="Q3711" s="1"/>
  <c r="K3495"/>
  <c r="Q3495" s="1"/>
  <c r="K3463"/>
  <c r="Q3463" s="1"/>
  <c r="K3299"/>
  <c r="Q3299" s="1"/>
  <c r="K3267"/>
  <c r="Q3267" s="1"/>
  <c r="K3235"/>
  <c r="Q3235" s="1"/>
  <c r="K3207"/>
  <c r="Q3207" s="1"/>
  <c r="K3175"/>
  <c r="Q3175" s="1"/>
  <c r="K3143"/>
  <c r="Q3143" s="1"/>
  <c r="K3115"/>
  <c r="Q3115" s="1"/>
  <c r="K3019"/>
  <c r="Q3019" s="1"/>
  <c r="K2983"/>
  <c r="Q2983" s="1"/>
  <c r="K2951"/>
  <c r="Q2951" s="1"/>
  <c r="K2919"/>
  <c r="Q2919" s="1"/>
  <c r="K2891"/>
  <c r="Q2891" s="1"/>
  <c r="K2859"/>
  <c r="Q2859" s="1"/>
  <c r="K2827"/>
  <c r="Q2827" s="1"/>
  <c r="K2703"/>
  <c r="Q2703" s="1"/>
  <c r="K2675"/>
  <c r="Q2675" s="1"/>
  <c r="K2643"/>
  <c r="Q2643" s="1"/>
  <c r="K2579"/>
  <c r="Q2579" s="1"/>
  <c r="K2515"/>
  <c r="Q2515" s="1"/>
  <c r="K2447"/>
  <c r="Q2447" s="1"/>
  <c r="K2411"/>
  <c r="Q2411" s="1"/>
  <c r="K2379"/>
  <c r="Q2379" s="1"/>
  <c r="K2315"/>
  <c r="Q2315" s="1"/>
  <c r="K2291"/>
  <c r="Q2291" s="1"/>
  <c r="K2255"/>
  <c r="Q2255" s="1"/>
  <c r="K6259"/>
  <c r="Q6259" s="1"/>
  <c r="K6227"/>
  <c r="Q6227" s="1"/>
  <c r="K6195"/>
  <c r="Q6195" s="1"/>
  <c r="K6163"/>
  <c r="Q6163" s="1"/>
  <c r="K6131"/>
  <c r="Q6131" s="1"/>
  <c r="K6099"/>
  <c r="Q6099" s="1"/>
  <c r="K6035"/>
  <c r="Q6035" s="1"/>
  <c r="K6007"/>
  <c r="Q6007" s="1"/>
  <c r="K5979"/>
  <c r="Q5979" s="1"/>
  <c r="K5947"/>
  <c r="Q5947" s="1"/>
  <c r="K5883"/>
  <c r="Q5883" s="1"/>
  <c r="K5855"/>
  <c r="Q5855" s="1"/>
  <c r="K5819"/>
  <c r="Q5819" s="1"/>
  <c r="K5787"/>
  <c r="Q5787" s="1"/>
  <c r="K5723"/>
  <c r="Q5723" s="1"/>
  <c r="K5659"/>
  <c r="Q5659" s="1"/>
  <c r="K5627"/>
  <c r="Q5627" s="1"/>
  <c r="K5563"/>
  <c r="Q5563" s="1"/>
  <c r="K5531"/>
  <c r="Q5531" s="1"/>
  <c r="K5463"/>
  <c r="Q5463" s="1"/>
  <c r="K5431"/>
  <c r="Q5431" s="1"/>
  <c r="K5367"/>
  <c r="Q5367" s="1"/>
  <c r="K5335"/>
  <c r="Q5335" s="1"/>
  <c r="K5307"/>
  <c r="Q5307" s="1"/>
  <c r="K5271"/>
  <c r="Q5271" s="1"/>
  <c r="K5175"/>
  <c r="Q5175" s="1"/>
  <c r="K5143"/>
  <c r="Q5143" s="1"/>
  <c r="K5111"/>
  <c r="Q5111" s="1"/>
  <c r="K5079"/>
  <c r="Q5079" s="1"/>
  <c r="K5047"/>
  <c r="Q5047" s="1"/>
  <c r="K4947"/>
  <c r="Q4947" s="1"/>
  <c r="K4723"/>
  <c r="Q4723" s="1"/>
  <c r="K4691"/>
  <c r="Q4691" s="1"/>
  <c r="K4471"/>
  <c r="Q4471" s="1"/>
  <c r="K4439"/>
  <c r="Q4439" s="1"/>
  <c r="K4291"/>
  <c r="Q4291" s="1"/>
  <c r="K4163"/>
  <c r="Q4163" s="1"/>
  <c r="K4131"/>
  <c r="Q4131" s="1"/>
  <c r="K4103"/>
  <c r="Q4103" s="1"/>
  <c r="K3903"/>
  <c r="Q3903" s="1"/>
  <c r="K3839"/>
  <c r="Q3839" s="1"/>
  <c r="K3807"/>
  <c r="Q3807" s="1"/>
  <c r="K3775"/>
  <c r="Q3775" s="1"/>
  <c r="K3723"/>
  <c r="Q3723" s="1"/>
  <c r="K3691"/>
  <c r="Q3691" s="1"/>
  <c r="K3527"/>
  <c r="Q3527" s="1"/>
  <c r="K3427"/>
  <c r="Q3427" s="1"/>
  <c r="K3395"/>
  <c r="Q3395" s="1"/>
  <c r="K3367"/>
  <c r="Q3367" s="1"/>
  <c r="K3335"/>
  <c r="Q3335" s="1"/>
  <c r="K3303"/>
  <c r="Q3303" s="1"/>
  <c r="K3203"/>
  <c r="Q3203" s="1"/>
  <c r="K3103"/>
  <c r="Q3103" s="1"/>
  <c r="K3071"/>
  <c r="Q3071" s="1"/>
  <c r="K3043"/>
  <c r="Q3043" s="1"/>
  <c r="K3007"/>
  <c r="Q3007" s="1"/>
  <c r="K2979"/>
  <c r="Q2979" s="1"/>
  <c r="K2947"/>
  <c r="Q2947" s="1"/>
  <c r="K2879"/>
  <c r="Q2879" s="1"/>
  <c r="K2847"/>
  <c r="Q2847" s="1"/>
  <c r="K2815"/>
  <c r="Q2815" s="1"/>
  <c r="K2779"/>
  <c r="Q2779" s="1"/>
  <c r="K2715"/>
  <c r="Q2715" s="1"/>
  <c r="K2615"/>
  <c r="Q2615" s="1"/>
  <c r="K2583"/>
  <c r="Q2583" s="1"/>
  <c r="K2551"/>
  <c r="Q2551" s="1"/>
  <c r="K2519"/>
  <c r="Q2519" s="1"/>
  <c r="K2487"/>
  <c r="Q2487" s="1"/>
  <c r="K2399"/>
  <c r="Q2399" s="1"/>
  <c r="K2367"/>
  <c r="Q2367" s="1"/>
  <c r="K2335"/>
  <c r="Q2335" s="1"/>
  <c r="K2235"/>
  <c r="Q2235" s="1"/>
  <c r="K2203"/>
  <c r="Q2203" s="1"/>
  <c r="K2187"/>
  <c r="Q2187" s="1"/>
  <c r="K2171"/>
  <c r="Q2171" s="1"/>
  <c r="K2155"/>
  <c r="Q2155" s="1"/>
  <c r="K2107"/>
  <c r="Q2107" s="1"/>
  <c r="K2091"/>
  <c r="Q2091" s="1"/>
  <c r="K2019"/>
  <c r="Q2019" s="1"/>
  <c r="K1993"/>
  <c r="Q1993" s="1"/>
  <c r="K1975"/>
  <c r="Q1975" s="1"/>
  <c r="K1920"/>
  <c r="Q1920" s="1"/>
  <c r="K1898"/>
  <c r="Q1898" s="1"/>
  <c r="K1882"/>
  <c r="Q1882" s="1"/>
  <c r="K1866"/>
  <c r="Q1866" s="1"/>
  <c r="K1850"/>
  <c r="Q1850" s="1"/>
  <c r="K1832"/>
  <c r="Q1832" s="1"/>
  <c r="K6255"/>
  <c r="Q6255" s="1"/>
  <c r="K6127"/>
  <c r="Q6127" s="1"/>
  <c r="K6031"/>
  <c r="Q6031" s="1"/>
  <c r="K5927"/>
  <c r="Q5927" s="1"/>
  <c r="K5799"/>
  <c r="Q5799" s="1"/>
  <c r="K5703"/>
  <c r="Q5703" s="1"/>
  <c r="K5575"/>
  <c r="Q5575" s="1"/>
  <c r="K5483"/>
  <c r="Q5483" s="1"/>
  <c r="K5355"/>
  <c r="Q5355" s="1"/>
  <c r="K5259"/>
  <c r="Q5259" s="1"/>
  <c r="K5131"/>
  <c r="Q5131" s="1"/>
  <c r="K5067"/>
  <c r="Q5067" s="1"/>
  <c r="K4975"/>
  <c r="Q4975" s="1"/>
  <c r="K4815"/>
  <c r="Q4815" s="1"/>
  <c r="K4719"/>
  <c r="Q4719" s="1"/>
  <c r="K4591"/>
  <c r="Q4591" s="1"/>
  <c r="K4491"/>
  <c r="Q4491" s="1"/>
  <c r="K4359"/>
  <c r="Q4359" s="1"/>
  <c r="K4259"/>
  <c r="Q4259" s="1"/>
  <c r="K4159"/>
  <c r="Q4159" s="1"/>
  <c r="K4063"/>
  <c r="Q4063" s="1"/>
  <c r="K3967"/>
  <c r="Q3967" s="1"/>
  <c r="K3639"/>
  <c r="Q3639" s="1"/>
  <c r="K4843"/>
  <c r="Q4843" s="1"/>
  <c r="K4779"/>
  <c r="Q4779" s="1"/>
  <c r="K4715"/>
  <c r="Q4715" s="1"/>
  <c r="K4619"/>
  <c r="Q4619" s="1"/>
  <c r="K4555"/>
  <c r="Q4555" s="1"/>
  <c r="K4495"/>
  <c r="Q4495" s="1"/>
  <c r="K4403"/>
  <c r="Q4403" s="1"/>
  <c r="K4339"/>
  <c r="Q4339" s="1"/>
  <c r="K4283"/>
  <c r="Q4283" s="1"/>
  <c r="K4215"/>
  <c r="Q4215" s="1"/>
  <c r="K4155"/>
  <c r="Q4155" s="1"/>
  <c r="K4095"/>
  <c r="Q4095" s="1"/>
  <c r="K4027"/>
  <c r="Q4027" s="1"/>
  <c r="K3963"/>
  <c r="Q3963" s="1"/>
  <c r="K3863"/>
  <c r="Q3863" s="1"/>
  <c r="K3799"/>
  <c r="Q3799" s="1"/>
  <c r="K3715"/>
  <c r="Q3715" s="1"/>
  <c r="K3651"/>
  <c r="Q3651" s="1"/>
  <c r="K3587"/>
  <c r="Q3587" s="1"/>
  <c r="K3519"/>
  <c r="Q3519" s="1"/>
  <c r="K3419"/>
  <c r="Q3419" s="1"/>
  <c r="K3359"/>
  <c r="Q3359" s="1"/>
  <c r="K3295"/>
  <c r="Q3295" s="1"/>
  <c r="K3227"/>
  <c r="Q3227" s="1"/>
  <c r="K3127"/>
  <c r="Q3127" s="1"/>
  <c r="K3063"/>
  <c r="Q3063" s="1"/>
  <c r="K3003"/>
  <c r="Q3003" s="1"/>
  <c r="K2939"/>
  <c r="Q2939" s="1"/>
  <c r="K2871"/>
  <c r="Q2871" s="1"/>
  <c r="K2771"/>
  <c r="Q2771" s="1"/>
  <c r="K2707"/>
  <c r="Q2707" s="1"/>
  <c r="K2639"/>
  <c r="Q2639" s="1"/>
  <c r="K2571"/>
  <c r="Q2571" s="1"/>
  <c r="K2511"/>
  <c r="Q2511" s="1"/>
  <c r="K2451"/>
  <c r="Q2451" s="1"/>
  <c r="K2359"/>
  <c r="Q2359" s="1"/>
  <c r="K2287"/>
  <c r="Q2287" s="1"/>
  <c r="K2227"/>
  <c r="Q2227" s="1"/>
  <c r="K2183"/>
  <c r="Q2183" s="1"/>
  <c r="K2151"/>
  <c r="Q2151" s="1"/>
  <c r="K2119"/>
  <c r="Q2119" s="1"/>
  <c r="K2071"/>
  <c r="Q2071" s="1"/>
  <c r="K2039"/>
  <c r="Q2039" s="1"/>
  <c r="K1989"/>
  <c r="Q1989" s="1"/>
  <c r="K1934"/>
  <c r="Q1934" s="1"/>
  <c r="K1894"/>
  <c r="Q1894" s="1"/>
  <c r="K1862"/>
  <c r="Q1862" s="1"/>
  <c r="K1826"/>
  <c r="Q1826" s="1"/>
  <c r="K6290"/>
  <c r="Q6290" s="1"/>
  <c r="K6274"/>
  <c r="Q6274" s="1"/>
  <c r="K6258"/>
  <c r="Q6258" s="1"/>
  <c r="K6242"/>
  <c r="Q6242" s="1"/>
  <c r="K6226"/>
  <c r="Q6226" s="1"/>
  <c r="K6210"/>
  <c r="Q6210" s="1"/>
  <c r="K6194"/>
  <c r="Q6194" s="1"/>
  <c r="K6162"/>
  <c r="Q6162" s="1"/>
  <c r="K6146"/>
  <c r="Q6146" s="1"/>
  <c r="K6130"/>
  <c r="Q6130" s="1"/>
  <c r="K6098"/>
  <c r="Q6098" s="1"/>
  <c r="K6082"/>
  <c r="Q6082" s="1"/>
  <c r="K6066"/>
  <c r="Q6066" s="1"/>
  <c r="K6034"/>
  <c r="Q6034" s="1"/>
  <c r="K6018"/>
  <c r="Q6018" s="1"/>
  <c r="K6002"/>
  <c r="Q6002" s="1"/>
  <c r="K5970"/>
  <c r="Q5970" s="1"/>
  <c r="K5954"/>
  <c r="Q5954" s="1"/>
  <c r="K5938"/>
  <c r="Q5938" s="1"/>
  <c r="K5906"/>
  <c r="Q5906" s="1"/>
  <c r="K5890"/>
  <c r="Q5890" s="1"/>
  <c r="K5874"/>
  <c r="Q5874" s="1"/>
  <c r="K5842"/>
  <c r="Q5842" s="1"/>
  <c r="K5826"/>
  <c r="Q5826" s="1"/>
  <c r="K5810"/>
  <c r="Q5810" s="1"/>
  <c r="K5794"/>
  <c r="Q5794" s="1"/>
  <c r="K5778"/>
  <c r="Q5778" s="1"/>
  <c r="K5762"/>
  <c r="Q5762" s="1"/>
  <c r="K5746"/>
  <c r="Q5746" s="1"/>
  <c r="K5714"/>
  <c r="Q5714" s="1"/>
  <c r="K5698"/>
  <c r="Q5698" s="1"/>
  <c r="K5650"/>
  <c r="Q5650" s="1"/>
  <c r="K5634"/>
  <c r="Q5634" s="1"/>
  <c r="K5618"/>
  <c r="Q5618" s="1"/>
  <c r="K5586"/>
  <c r="Q5586" s="1"/>
  <c r="K5554"/>
  <c r="Q5554" s="1"/>
  <c r="K5522"/>
  <c r="Q5522" s="1"/>
  <c r="K5506"/>
  <c r="Q5506" s="1"/>
  <c r="K5490"/>
  <c r="Q5490" s="1"/>
  <c r="K5458"/>
  <c r="Q5458" s="1"/>
  <c r="K5442"/>
  <c r="Q5442" s="1"/>
  <c r="K5426"/>
  <c r="Q5426" s="1"/>
  <c r="K5394"/>
  <c r="Q5394" s="1"/>
  <c r="K5378"/>
  <c r="Q5378" s="1"/>
  <c r="K5362"/>
  <c r="Q5362" s="1"/>
  <c r="K5314"/>
  <c r="Q5314" s="1"/>
  <c r="K5298"/>
  <c r="Q5298" s="1"/>
  <c r="K5266"/>
  <c r="Q5266" s="1"/>
  <c r="K5250"/>
  <c r="Q5250" s="1"/>
  <c r="K5202"/>
  <c r="Q5202" s="1"/>
  <c r="K5186"/>
  <c r="Q5186" s="1"/>
  <c r="K5170"/>
  <c r="Q5170" s="1"/>
  <c r="K5138"/>
  <c r="Q5138" s="1"/>
  <c r="K5122"/>
  <c r="Q5122" s="1"/>
  <c r="K5106"/>
  <c r="Q5106" s="1"/>
  <c r="K5074"/>
  <c r="Q5074" s="1"/>
  <c r="K5058"/>
  <c r="Q5058" s="1"/>
  <c r="K5042"/>
  <c r="Q5042" s="1"/>
  <c r="K5010"/>
  <c r="Q5010" s="1"/>
  <c r="K4994"/>
  <c r="Q4994" s="1"/>
  <c r="K4978"/>
  <c r="Q4978" s="1"/>
  <c r="K4946"/>
  <c r="Q4946" s="1"/>
  <c r="K4930"/>
  <c r="Q4930" s="1"/>
  <c r="K4914"/>
  <c r="Q4914" s="1"/>
  <c r="K4882"/>
  <c r="Q4882" s="1"/>
  <c r="K4866"/>
  <c r="Q4866" s="1"/>
  <c r="K4850"/>
  <c r="Q4850" s="1"/>
  <c r="K4818"/>
  <c r="Q4818" s="1"/>
  <c r="K4802"/>
  <c r="Q4802" s="1"/>
  <c r="K4786"/>
  <c r="Q4786" s="1"/>
  <c r="K4754"/>
  <c r="Q4754" s="1"/>
  <c r="K4738"/>
  <c r="Q4738" s="1"/>
  <c r="K4722"/>
  <c r="Q4722" s="1"/>
  <c r="K4690"/>
  <c r="Q4690" s="1"/>
  <c r="K4674"/>
  <c r="Q4674" s="1"/>
  <c r="K4658"/>
  <c r="Q4658" s="1"/>
  <c r="K4626"/>
  <c r="Q4626" s="1"/>
  <c r="K4610"/>
  <c r="Q4610" s="1"/>
  <c r="K4594"/>
  <c r="Q4594" s="1"/>
  <c r="K4562"/>
  <c r="Q4562" s="1"/>
  <c r="K4546"/>
  <c r="Q4546" s="1"/>
  <c r="K4530"/>
  <c r="Q4530" s="1"/>
  <c r="K4498"/>
  <c r="Q4498" s="1"/>
  <c r="K4482"/>
  <c r="Q4482" s="1"/>
  <c r="K4466"/>
  <c r="Q4466" s="1"/>
  <c r="K4434"/>
  <c r="Q4434" s="1"/>
  <c r="K4418"/>
  <c r="Q4418" s="1"/>
  <c r="K4402"/>
  <c r="Q4402" s="1"/>
  <c r="K4386"/>
  <c r="Q4386" s="1"/>
  <c r="K4370"/>
  <c r="Q4370" s="1"/>
  <c r="K4354"/>
  <c r="Q4354" s="1"/>
  <c r="K4338"/>
  <c r="Q4338" s="1"/>
  <c r="K4322"/>
  <c r="Q4322" s="1"/>
  <c r="K4306"/>
  <c r="Q4306" s="1"/>
  <c r="K4290"/>
  <c r="Q4290" s="1"/>
  <c r="K4274"/>
  <c r="Q4274" s="1"/>
  <c r="K4258"/>
  <c r="Q4258" s="1"/>
  <c r="K4242"/>
  <c r="Q4242" s="1"/>
  <c r="K4226"/>
  <c r="Q4226" s="1"/>
  <c r="K4210"/>
  <c r="Q4210" s="1"/>
  <c r="K4194"/>
  <c r="Q4194" s="1"/>
  <c r="K4178"/>
  <c r="Q4178" s="1"/>
  <c r="K4162"/>
  <c r="Q4162" s="1"/>
  <c r="K4146"/>
  <c r="Q4146" s="1"/>
  <c r="K4130"/>
  <c r="Q4130" s="1"/>
  <c r="K4114"/>
  <c r="Q4114" s="1"/>
  <c r="K4098"/>
  <c r="Q4098" s="1"/>
  <c r="K4082"/>
  <c r="Q4082" s="1"/>
  <c r="K4066"/>
  <c r="Q4066" s="1"/>
  <c r="K4050"/>
  <c r="Q4050" s="1"/>
  <c r="K4034"/>
  <c r="Q4034" s="1"/>
  <c r="K4018"/>
  <c r="Q4018" s="1"/>
  <c r="K4002"/>
  <c r="Q4002" s="1"/>
  <c r="K3986"/>
  <c r="Q3986" s="1"/>
  <c r="K3970"/>
  <c r="Q3970" s="1"/>
  <c r="K3954"/>
  <c r="Q3954" s="1"/>
  <c r="K3938"/>
  <c r="Q3938" s="1"/>
  <c r="K3922"/>
  <c r="Q3922" s="1"/>
  <c r="K3906"/>
  <c r="Q3906" s="1"/>
  <c r="K3890"/>
  <c r="Q3890" s="1"/>
  <c r="K3874"/>
  <c r="Q3874" s="1"/>
  <c r="K3858"/>
  <c r="Q3858" s="1"/>
  <c r="K3842"/>
  <c r="Q3842" s="1"/>
  <c r="K3826"/>
  <c r="Q3826" s="1"/>
  <c r="K3810"/>
  <c r="Q3810" s="1"/>
  <c r="K3794"/>
  <c r="Q3794" s="1"/>
  <c r="K3778"/>
  <c r="Q3778" s="1"/>
  <c r="K3762"/>
  <c r="Q3762" s="1"/>
  <c r="K3746"/>
  <c r="Q3746" s="1"/>
  <c r="K3730"/>
  <c r="Q3730" s="1"/>
  <c r="K3714"/>
  <c r="Q3714" s="1"/>
  <c r="K3698"/>
  <c r="Q3698" s="1"/>
  <c r="K3682"/>
  <c r="Q3682" s="1"/>
  <c r="K3666"/>
  <c r="Q3666" s="1"/>
  <c r="K3650"/>
  <c r="Q3650" s="1"/>
  <c r="K3634"/>
  <c r="Q3634" s="1"/>
  <c r="K3618"/>
  <c r="Q3618" s="1"/>
  <c r="K3602"/>
  <c r="Q3602" s="1"/>
  <c r="K3586"/>
  <c r="Q3586" s="1"/>
  <c r="K3570"/>
  <c r="Q3570" s="1"/>
  <c r="K3554"/>
  <c r="Q3554" s="1"/>
  <c r="K3538"/>
  <c r="Q3538" s="1"/>
  <c r="K3522"/>
  <c r="Q3522" s="1"/>
  <c r="K3506"/>
  <c r="Q3506" s="1"/>
  <c r="K3490"/>
  <c r="Q3490" s="1"/>
  <c r="K3474"/>
  <c r="Q3474" s="1"/>
  <c r="K3458"/>
  <c r="Q3458" s="1"/>
  <c r="K3442"/>
  <c r="Q3442" s="1"/>
  <c r="K3426"/>
  <c r="Q3426" s="1"/>
  <c r="K3410"/>
  <c r="Q3410" s="1"/>
  <c r="K3394"/>
  <c r="Q3394" s="1"/>
  <c r="K3378"/>
  <c r="Q3378" s="1"/>
  <c r="K3362"/>
  <c r="Q3362" s="1"/>
  <c r="K3346"/>
  <c r="Q3346" s="1"/>
  <c r="K3330"/>
  <c r="Q3330" s="1"/>
  <c r="K3314"/>
  <c r="Q3314" s="1"/>
  <c r="K3298"/>
  <c r="Q3298" s="1"/>
  <c r="K3282"/>
  <c r="Q3282" s="1"/>
  <c r="K3266"/>
  <c r="Q3266" s="1"/>
  <c r="K3250"/>
  <c r="Q3250" s="1"/>
  <c r="K3234"/>
  <c r="Q3234" s="1"/>
  <c r="K3218"/>
  <c r="Q3218" s="1"/>
  <c r="K3202"/>
  <c r="Q3202" s="1"/>
  <c r="K3186"/>
  <c r="Q3186" s="1"/>
  <c r="K3170"/>
  <c r="Q3170" s="1"/>
  <c r="K3154"/>
  <c r="Q3154" s="1"/>
  <c r="K3138"/>
  <c r="Q3138" s="1"/>
  <c r="K3122"/>
  <c r="Q3122" s="1"/>
  <c r="K3106"/>
  <c r="Q3106" s="1"/>
  <c r="K3090"/>
  <c r="Q3090" s="1"/>
  <c r="K3074"/>
  <c r="Q3074" s="1"/>
  <c r="K3058"/>
  <c r="Q3058" s="1"/>
  <c r="K3042"/>
  <c r="Q3042" s="1"/>
  <c r="K3026"/>
  <c r="Q3026" s="1"/>
  <c r="K3010"/>
  <c r="Q3010" s="1"/>
  <c r="K2994"/>
  <c r="Q2994" s="1"/>
  <c r="K2978"/>
  <c r="Q2978" s="1"/>
  <c r="K2962"/>
  <c r="Q2962" s="1"/>
  <c r="K2946"/>
  <c r="Q2946" s="1"/>
  <c r="K2930"/>
  <c r="Q2930" s="1"/>
  <c r="K2914"/>
  <c r="Q2914" s="1"/>
  <c r="K2898"/>
  <c r="Q2898" s="1"/>
  <c r="K2882"/>
  <c r="Q2882" s="1"/>
  <c r="K2866"/>
  <c r="Q2866" s="1"/>
  <c r="K2850"/>
  <c r="Q2850" s="1"/>
  <c r="K2834"/>
  <c r="Q2834" s="1"/>
  <c r="K2818"/>
  <c r="Q2818" s="1"/>
  <c r="K2802"/>
  <c r="Q2802" s="1"/>
  <c r="K2786"/>
  <c r="Q2786" s="1"/>
  <c r="K2770"/>
  <c r="Q2770" s="1"/>
  <c r="K2754"/>
  <c r="Q2754" s="1"/>
  <c r="K2738"/>
  <c r="Q2738" s="1"/>
  <c r="K2722"/>
  <c r="Q2722" s="1"/>
  <c r="K2706"/>
  <c r="Q2706" s="1"/>
  <c r="K2690"/>
  <c r="Q2690" s="1"/>
  <c r="K2674"/>
  <c r="Q2674" s="1"/>
  <c r="K2658"/>
  <c r="Q2658" s="1"/>
  <c r="K2642"/>
  <c r="Q2642" s="1"/>
  <c r="K2626"/>
  <c r="Q2626" s="1"/>
  <c r="K2610"/>
  <c r="Q2610" s="1"/>
  <c r="K2594"/>
  <c r="Q2594" s="1"/>
  <c r="K2578"/>
  <c r="Q2578" s="1"/>
  <c r="K2562"/>
  <c r="Q2562" s="1"/>
  <c r="K2546"/>
  <c r="Q2546" s="1"/>
  <c r="K2530"/>
  <c r="Q2530" s="1"/>
  <c r="K2514"/>
  <c r="Q2514" s="1"/>
  <c r="K2498"/>
  <c r="Q2498" s="1"/>
  <c r="K2482"/>
  <c r="Q2482" s="1"/>
  <c r="K2466"/>
  <c r="Q2466" s="1"/>
  <c r="K2450"/>
  <c r="Q2450" s="1"/>
  <c r="K2434"/>
  <c r="Q2434" s="1"/>
  <c r="K2418"/>
  <c r="Q2418" s="1"/>
  <c r="K2402"/>
  <c r="Q2402" s="1"/>
  <c r="K2386"/>
  <c r="Q2386" s="1"/>
  <c r="K2370"/>
  <c r="Q2370" s="1"/>
  <c r="K2354"/>
  <c r="Q2354" s="1"/>
  <c r="K2338"/>
  <c r="Q2338" s="1"/>
  <c r="K2322"/>
  <c r="Q2322" s="1"/>
  <c r="K2306"/>
  <c r="Q2306" s="1"/>
  <c r="K2290"/>
  <c r="Q2290" s="1"/>
  <c r="K2274"/>
  <c r="Q2274" s="1"/>
  <c r="K2258"/>
  <c r="Q2258" s="1"/>
  <c r="K2242"/>
  <c r="Q2242" s="1"/>
  <c r="K2224"/>
  <c r="Q2224" s="1"/>
  <c r="K2206"/>
  <c r="Q2206" s="1"/>
  <c r="K2190"/>
  <c r="Q2190" s="1"/>
  <c r="K2174"/>
  <c r="Q2174" s="1"/>
  <c r="K2158"/>
  <c r="Q2158" s="1"/>
  <c r="K2142"/>
  <c r="Q2142" s="1"/>
  <c r="K2126"/>
  <c r="Q2126" s="1"/>
  <c r="K2110"/>
  <c r="Q2110" s="1"/>
  <c r="K2094"/>
  <c r="Q2094" s="1"/>
  <c r="K2078"/>
  <c r="Q2078" s="1"/>
  <c r="K2062"/>
  <c r="Q2062" s="1"/>
  <c r="K2046"/>
  <c r="Q2046" s="1"/>
  <c r="K2024"/>
  <c r="Q2024" s="1"/>
  <c r="K1996"/>
  <c r="Q1996" s="1"/>
  <c r="K1978"/>
  <c r="Q1978" s="1"/>
  <c r="K1943"/>
  <c r="Q1943" s="1"/>
  <c r="K1923"/>
  <c r="Q1923" s="1"/>
  <c r="K1904"/>
  <c r="Q1904" s="1"/>
  <c r="K1885"/>
  <c r="Q1885" s="1"/>
  <c r="K1869"/>
  <c r="Q1869" s="1"/>
  <c r="K1853"/>
  <c r="Q1853" s="1"/>
  <c r="K1836"/>
  <c r="Q1836" s="1"/>
  <c r="K1816"/>
  <c r="Q1816" s="1"/>
  <c r="K1800"/>
  <c r="Q1800" s="1"/>
  <c r="K1784"/>
  <c r="Q1784" s="1"/>
  <c r="K1762"/>
  <c r="Q1762" s="1"/>
  <c r="K1746"/>
  <c r="Q1746" s="1"/>
  <c r="K1730"/>
  <c r="Q1730" s="1"/>
  <c r="K1714"/>
  <c r="Q1714" s="1"/>
  <c r="K1697"/>
  <c r="Q1697" s="1"/>
  <c r="K1679"/>
  <c r="Q1679" s="1"/>
  <c r="K1662"/>
  <c r="Q1662" s="1"/>
  <c r="K1646"/>
  <c r="Q1646" s="1"/>
  <c r="K1630"/>
  <c r="Q1630" s="1"/>
  <c r="K1614"/>
  <c r="Q1614" s="1"/>
  <c r="K1598"/>
  <c r="Q1598" s="1"/>
  <c r="K1582"/>
  <c r="Q1582" s="1"/>
  <c r="K1566"/>
  <c r="Q1566" s="1"/>
  <c r="K1550"/>
  <c r="Q1550" s="1"/>
  <c r="K1534"/>
  <c r="Q1534" s="1"/>
  <c r="K1518"/>
  <c r="Q1518" s="1"/>
  <c r="K1500"/>
  <c r="Q1500" s="1"/>
  <c r="K1483"/>
  <c r="Q1483" s="1"/>
  <c r="K1467"/>
  <c r="Q1467" s="1"/>
  <c r="K1450"/>
  <c r="Q1450" s="1"/>
  <c r="K1063"/>
  <c r="K1047"/>
  <c r="K1031"/>
  <c r="K1015"/>
  <c r="K998"/>
  <c r="Q998" s="1"/>
  <c r="K980"/>
  <c r="Q980" s="1"/>
  <c r="K962"/>
  <c r="Q962" s="1"/>
  <c r="K944"/>
  <c r="Q944" s="1"/>
  <c r="K924"/>
  <c r="Q924" s="1"/>
  <c r="K904"/>
  <c r="Q904" s="1"/>
  <c r="K884"/>
  <c r="Q884" s="1"/>
  <c r="K866"/>
  <c r="Q866" s="1"/>
  <c r="K847"/>
  <c r="Q847" s="1"/>
  <c r="K831"/>
  <c r="Q831" s="1"/>
  <c r="K815"/>
  <c r="Q815" s="1"/>
  <c r="K799"/>
  <c r="Q799" s="1"/>
  <c r="K783"/>
  <c r="Q783" s="1"/>
  <c r="K767"/>
  <c r="Q767" s="1"/>
  <c r="K751"/>
  <c r="Q751" s="1"/>
  <c r="K734"/>
  <c r="Q734" s="1"/>
  <c r="K717"/>
  <c r="Q717" s="1"/>
  <c r="K699"/>
  <c r="Q699" s="1"/>
  <c r="K682"/>
  <c r="Q682" s="1"/>
  <c r="K664"/>
  <c r="Q664" s="1"/>
  <c r="K647"/>
  <c r="Q647" s="1"/>
  <c r="K629"/>
  <c r="Q629" s="1"/>
  <c r="K611"/>
  <c r="Q611" s="1"/>
  <c r="K592"/>
  <c r="Q592" s="1"/>
  <c r="K573"/>
  <c r="Q573" s="1"/>
  <c r="K557"/>
  <c r="Q557" s="1"/>
  <c r="K541"/>
  <c r="Q541" s="1"/>
  <c r="K525"/>
  <c r="Q525" s="1"/>
  <c r="K507"/>
  <c r="Q507" s="1"/>
  <c r="K455"/>
  <c r="Q455" s="1"/>
  <c r="K438"/>
  <c r="Q438" s="1"/>
  <c r="K420"/>
  <c r="Q420" s="1"/>
  <c r="K403"/>
  <c r="Q403" s="1"/>
  <c r="K385"/>
  <c r="Q385" s="1"/>
  <c r="K369"/>
  <c r="Q369" s="1"/>
  <c r="K353"/>
  <c r="Q353" s="1"/>
  <c r="K337"/>
  <c r="Q337" s="1"/>
  <c r="K321"/>
  <c r="Q321" s="1"/>
  <c r="K303"/>
  <c r="Q303" s="1"/>
  <c r="K283"/>
  <c r="Q283" s="1"/>
  <c r="K259"/>
  <c r="Q259" s="1"/>
  <c r="K237"/>
  <c r="Q237" s="1"/>
  <c r="K216"/>
  <c r="Q216" s="1"/>
  <c r="K196"/>
  <c r="Q196" s="1"/>
  <c r="K177"/>
  <c r="Q177" s="1"/>
  <c r="K159"/>
  <c r="Q159" s="1"/>
  <c r="K141"/>
  <c r="Q141" s="1"/>
  <c r="K122"/>
  <c r="Q122" s="1"/>
  <c r="K103"/>
  <c r="Q103" s="1"/>
  <c r="K83"/>
  <c r="Q83" s="1"/>
  <c r="K35"/>
  <c r="Q35" s="1"/>
  <c r="K13"/>
  <c r="Q13" s="1"/>
  <c r="K6303"/>
  <c r="Q6303" s="1"/>
  <c r="K6239"/>
  <c r="Q6239" s="1"/>
  <c r="K6207"/>
  <c r="Q6207" s="1"/>
  <c r="K6175"/>
  <c r="Q6175" s="1"/>
  <c r="K6143"/>
  <c r="Q6143" s="1"/>
  <c r="K6111"/>
  <c r="Q6111" s="1"/>
  <c r="K6079"/>
  <c r="Q6079" s="1"/>
  <c r="K6047"/>
  <c r="Q6047" s="1"/>
  <c r="K6011"/>
  <c r="Q6011" s="1"/>
  <c r="K5975"/>
  <c r="Q5975" s="1"/>
  <c r="K5943"/>
  <c r="Q5943" s="1"/>
  <c r="K5911"/>
  <c r="Q5911" s="1"/>
  <c r="K5879"/>
  <c r="Q5879" s="1"/>
  <c r="K5843"/>
  <c r="Q5843" s="1"/>
  <c r="K5815"/>
  <c r="Q5815" s="1"/>
  <c r="K5783"/>
  <c r="Q5783" s="1"/>
  <c r="K5751"/>
  <c r="Q5751" s="1"/>
  <c r="K5719"/>
  <c r="Q5719" s="1"/>
  <c r="K5687"/>
  <c r="Q5687" s="1"/>
  <c r="K5655"/>
  <c r="Q5655" s="1"/>
  <c r="K5623"/>
  <c r="Q5623" s="1"/>
  <c r="K5591"/>
  <c r="Q5591" s="1"/>
  <c r="K5559"/>
  <c r="Q5559" s="1"/>
  <c r="K5527"/>
  <c r="Q5527" s="1"/>
  <c r="K5499"/>
  <c r="Q5499" s="1"/>
  <c r="K5467"/>
  <c r="Q5467" s="1"/>
  <c r="K5435"/>
  <c r="Q5435" s="1"/>
  <c r="K5403"/>
  <c r="Q5403" s="1"/>
  <c r="K5371"/>
  <c r="Q5371" s="1"/>
  <c r="K5339"/>
  <c r="Q5339" s="1"/>
  <c r="K5303"/>
  <c r="Q5303" s="1"/>
  <c r="K5275"/>
  <c r="Q5275" s="1"/>
  <c r="K5239"/>
  <c r="Q5239" s="1"/>
  <c r="K5207"/>
  <c r="Q5207" s="1"/>
  <c r="K5179"/>
  <c r="Q5179" s="1"/>
  <c r="K5147"/>
  <c r="Q5147" s="1"/>
  <c r="K5115"/>
  <c r="Q5115" s="1"/>
  <c r="K5083"/>
  <c r="Q5083" s="1"/>
  <c r="K5051"/>
  <c r="Q5051" s="1"/>
  <c r="K5023"/>
  <c r="Q5023" s="1"/>
  <c r="K4991"/>
  <c r="Q4991" s="1"/>
  <c r="K4959"/>
  <c r="Q4959" s="1"/>
  <c r="K4927"/>
  <c r="Q4927" s="1"/>
  <c r="K4895"/>
  <c r="Q4895" s="1"/>
  <c r="K4831"/>
  <c r="Q4831" s="1"/>
  <c r="K4799"/>
  <c r="Q4799" s="1"/>
  <c r="K4767"/>
  <c r="Q4767" s="1"/>
  <c r="K4735"/>
  <c r="Q4735" s="1"/>
  <c r="K4703"/>
  <c r="Q4703" s="1"/>
  <c r="K4671"/>
  <c r="Q4671" s="1"/>
  <c r="K4639"/>
  <c r="Q4639" s="1"/>
  <c r="K4607"/>
  <c r="Q4607" s="1"/>
  <c r="K4575"/>
  <c r="Q4575" s="1"/>
  <c r="K4543"/>
  <c r="Q4543" s="1"/>
  <c r="K4507"/>
  <c r="Q4507" s="1"/>
  <c r="K4475"/>
  <c r="Q4475" s="1"/>
  <c r="K4443"/>
  <c r="Q4443" s="1"/>
  <c r="K4407"/>
  <c r="Q4407" s="1"/>
  <c r="K4375"/>
  <c r="Q4375" s="1"/>
  <c r="K4343"/>
  <c r="Q4343" s="1"/>
  <c r="K4303"/>
  <c r="Q4303" s="1"/>
  <c r="K4275"/>
  <c r="Q4275" s="1"/>
  <c r="K4243"/>
  <c r="Q4243" s="1"/>
  <c r="K4207"/>
  <c r="Q4207" s="1"/>
  <c r="K4175"/>
  <c r="Q4175" s="1"/>
  <c r="K4143"/>
  <c r="Q4143" s="1"/>
  <c r="K4107"/>
  <c r="Q4107" s="1"/>
  <c r="K4079"/>
  <c r="Q4079" s="1"/>
  <c r="K4047"/>
  <c r="Q4047" s="1"/>
  <c r="K4015"/>
  <c r="Q4015" s="1"/>
  <c r="K3983"/>
  <c r="Q3983" s="1"/>
  <c r="K3951"/>
  <c r="Q3951" s="1"/>
  <c r="K3923"/>
  <c r="Q3923" s="1"/>
  <c r="K3891"/>
  <c r="Q3891" s="1"/>
  <c r="K3859"/>
  <c r="Q3859" s="1"/>
  <c r="K3827"/>
  <c r="Q3827" s="1"/>
  <c r="K3795"/>
  <c r="Q3795" s="1"/>
  <c r="K3767"/>
  <c r="Q3767" s="1"/>
  <c r="K3751"/>
  <c r="Q3751" s="1"/>
  <c r="K3719"/>
  <c r="Q3719" s="1"/>
  <c r="K3687"/>
  <c r="Q3687" s="1"/>
  <c r="K3655"/>
  <c r="Q3655" s="1"/>
  <c r="K3623"/>
  <c r="Q3623" s="1"/>
  <c r="K3591"/>
  <c r="Q3591" s="1"/>
  <c r="K3559"/>
  <c r="Q3559" s="1"/>
  <c r="K3531"/>
  <c r="Q3531" s="1"/>
  <c r="K3499"/>
  <c r="Q3499" s="1"/>
  <c r="K3471"/>
  <c r="Q3471" s="1"/>
  <c r="K3435"/>
  <c r="Q3435" s="1"/>
  <c r="K3407"/>
  <c r="Q3407" s="1"/>
  <c r="K3371"/>
  <c r="Q3371" s="1"/>
  <c r="K3339"/>
  <c r="Q3339" s="1"/>
  <c r="K3307"/>
  <c r="Q3307" s="1"/>
  <c r="K3275"/>
  <c r="Q3275" s="1"/>
  <c r="K3243"/>
  <c r="Q3243" s="1"/>
  <c r="K3215"/>
  <c r="Q3215" s="1"/>
  <c r="K3183"/>
  <c r="Q3183" s="1"/>
  <c r="K3151"/>
  <c r="Q3151" s="1"/>
  <c r="K3123"/>
  <c r="Q3123" s="1"/>
  <c r="K3091"/>
  <c r="Q3091" s="1"/>
  <c r="K3059"/>
  <c r="Q3059" s="1"/>
  <c r="K3027"/>
  <c r="Q3027" s="1"/>
  <c r="K2991"/>
  <c r="Q2991" s="1"/>
  <c r="K2959"/>
  <c r="Q2959" s="1"/>
  <c r="K2927"/>
  <c r="Q2927" s="1"/>
  <c r="K2899"/>
  <c r="Q2899" s="1"/>
  <c r="K2867"/>
  <c r="Q2867" s="1"/>
  <c r="K2835"/>
  <c r="Q2835" s="1"/>
  <c r="K2803"/>
  <c r="Q2803" s="1"/>
  <c r="K2775"/>
  <c r="Q2775" s="1"/>
  <c r="K2743"/>
  <c r="Q2743" s="1"/>
  <c r="K2711"/>
  <c r="Q2711" s="1"/>
  <c r="K2683"/>
  <c r="Q2683" s="1"/>
  <c r="K2651"/>
  <c r="Q2651" s="1"/>
  <c r="K2619"/>
  <c r="Q2619" s="1"/>
  <c r="K2587"/>
  <c r="Q2587" s="1"/>
  <c r="K2555"/>
  <c r="Q2555" s="1"/>
  <c r="K2523"/>
  <c r="Q2523" s="1"/>
  <c r="K2491"/>
  <c r="Q2491" s="1"/>
  <c r="K2455"/>
  <c r="Q2455" s="1"/>
  <c r="K2419"/>
  <c r="Q2419" s="1"/>
  <c r="K2387"/>
  <c r="Q2387" s="1"/>
  <c r="K2355"/>
  <c r="Q2355" s="1"/>
  <c r="K2323"/>
  <c r="Q2323" s="1"/>
  <c r="K2295"/>
  <c r="Q2295" s="1"/>
  <c r="K2263"/>
  <c r="Q2263" s="1"/>
  <c r="K2231"/>
  <c r="Q2231" s="1"/>
  <c r="K6299"/>
  <c r="Q6299" s="1"/>
  <c r="K6267"/>
  <c r="Q6267" s="1"/>
  <c r="K6235"/>
  <c r="Q6235" s="1"/>
  <c r="K6203"/>
  <c r="Q6203" s="1"/>
  <c r="K6171"/>
  <c r="Q6171" s="1"/>
  <c r="K6139"/>
  <c r="Q6139" s="1"/>
  <c r="K6075"/>
  <c r="Q6075" s="1"/>
  <c r="K6043"/>
  <c r="Q6043" s="1"/>
  <c r="K6015"/>
  <c r="Q6015" s="1"/>
  <c r="K5987"/>
  <c r="Q5987" s="1"/>
  <c r="K5955"/>
  <c r="Q5955" s="1"/>
  <c r="K5923"/>
  <c r="Q5923" s="1"/>
  <c r="K5891"/>
  <c r="Q5891" s="1"/>
  <c r="K5863"/>
  <c r="Q5863" s="1"/>
  <c r="K5827"/>
  <c r="Q5827" s="1"/>
  <c r="K5795"/>
  <c r="Q5795" s="1"/>
  <c r="K5763"/>
  <c r="Q5763" s="1"/>
  <c r="K5731"/>
  <c r="Q5731" s="1"/>
  <c r="K5699"/>
  <c r="Q5699" s="1"/>
  <c r="K5667"/>
  <c r="Q5667" s="1"/>
  <c r="K5635"/>
  <c r="Q5635" s="1"/>
  <c r="K5603"/>
  <c r="Q5603" s="1"/>
  <c r="K5571"/>
  <c r="Q5571" s="1"/>
  <c r="K5539"/>
  <c r="Q5539" s="1"/>
  <c r="K5503"/>
  <c r="Q5503" s="1"/>
  <c r="K5471"/>
  <c r="Q5471" s="1"/>
  <c r="K5439"/>
  <c r="Q5439" s="1"/>
  <c r="K5407"/>
  <c r="Q5407" s="1"/>
  <c r="K5375"/>
  <c r="Q5375" s="1"/>
  <c r="K5343"/>
  <c r="Q5343" s="1"/>
  <c r="K5315"/>
  <c r="Q5315" s="1"/>
  <c r="K5279"/>
  <c r="Q5279" s="1"/>
  <c r="K5251"/>
  <c r="Q5251" s="1"/>
  <c r="K5219"/>
  <c r="Q5219" s="1"/>
  <c r="K5183"/>
  <c r="Q5183" s="1"/>
  <c r="K5151"/>
  <c r="Q5151" s="1"/>
  <c r="K5119"/>
  <c r="Q5119" s="1"/>
  <c r="K5087"/>
  <c r="Q5087" s="1"/>
  <c r="K5055"/>
  <c r="Q5055" s="1"/>
  <c r="K5019"/>
  <c r="Q5019" s="1"/>
  <c r="K4987"/>
  <c r="Q4987" s="1"/>
  <c r="K4955"/>
  <c r="Q4955" s="1"/>
  <c r="K4923"/>
  <c r="Q4923" s="1"/>
  <c r="K4891"/>
  <c r="Q4891" s="1"/>
  <c r="K4859"/>
  <c r="Q4859" s="1"/>
  <c r="K4827"/>
  <c r="Q4827" s="1"/>
  <c r="K4795"/>
  <c r="Q4795" s="1"/>
  <c r="K4763"/>
  <c r="Q4763" s="1"/>
  <c r="K4731"/>
  <c r="Q4731" s="1"/>
  <c r="K4699"/>
  <c r="Q4699" s="1"/>
  <c r="K4667"/>
  <c r="Q4667" s="1"/>
  <c r="K4635"/>
  <c r="Q4635" s="1"/>
  <c r="K4603"/>
  <c r="Q4603" s="1"/>
  <c r="K4571"/>
  <c r="Q4571" s="1"/>
  <c r="K4539"/>
  <c r="Q4539" s="1"/>
  <c r="K4511"/>
  <c r="Q4511" s="1"/>
  <c r="K4479"/>
  <c r="Q4479" s="1"/>
  <c r="K4447"/>
  <c r="Q4447" s="1"/>
  <c r="K4419"/>
  <c r="Q4419" s="1"/>
  <c r="K4387"/>
  <c r="Q4387" s="1"/>
  <c r="K4355"/>
  <c r="Q4355" s="1"/>
  <c r="K4323"/>
  <c r="Q4323" s="1"/>
  <c r="K4299"/>
  <c r="Q4299" s="1"/>
  <c r="K4263"/>
  <c r="Q4263" s="1"/>
  <c r="K4231"/>
  <c r="Q4231" s="1"/>
  <c r="K4203"/>
  <c r="Q4203" s="1"/>
  <c r="K4171"/>
  <c r="Q4171" s="1"/>
  <c r="K4139"/>
  <c r="Q4139" s="1"/>
  <c r="K4111"/>
  <c r="Q4111" s="1"/>
  <c r="K4075"/>
  <c r="Q4075" s="1"/>
  <c r="K4043"/>
  <c r="Q4043" s="1"/>
  <c r="K4011"/>
  <c r="Q4011" s="1"/>
  <c r="K3979"/>
  <c r="Q3979" s="1"/>
  <c r="K3947"/>
  <c r="Q3947" s="1"/>
  <c r="K3911"/>
  <c r="Q3911" s="1"/>
  <c r="K3879"/>
  <c r="Q3879" s="1"/>
  <c r="K3847"/>
  <c r="Q3847" s="1"/>
  <c r="K3815"/>
  <c r="Q3815" s="1"/>
  <c r="K3783"/>
  <c r="Q3783" s="1"/>
  <c r="K3731"/>
  <c r="Q3731" s="1"/>
  <c r="K3699"/>
  <c r="Q3699" s="1"/>
  <c r="K3667"/>
  <c r="Q3667" s="1"/>
  <c r="K3635"/>
  <c r="Q3635" s="1"/>
  <c r="K3603"/>
  <c r="Q3603" s="1"/>
  <c r="K3571"/>
  <c r="Q3571" s="1"/>
  <c r="K3535"/>
  <c r="Q3535" s="1"/>
  <c r="K3503"/>
  <c r="Q3503" s="1"/>
  <c r="K3467"/>
  <c r="Q3467" s="1"/>
  <c r="K3439"/>
  <c r="Q3439" s="1"/>
  <c r="K3403"/>
  <c r="Q3403" s="1"/>
  <c r="K3375"/>
  <c r="Q3375" s="1"/>
  <c r="K3343"/>
  <c r="Q3343" s="1"/>
  <c r="K3311"/>
  <c r="Q3311" s="1"/>
  <c r="K3279"/>
  <c r="Q3279" s="1"/>
  <c r="K3247"/>
  <c r="Q3247" s="1"/>
  <c r="K3211"/>
  <c r="Q3211" s="1"/>
  <c r="K3179"/>
  <c r="Q3179" s="1"/>
  <c r="K3147"/>
  <c r="Q3147" s="1"/>
  <c r="K3111"/>
  <c r="Q3111" s="1"/>
  <c r="K3079"/>
  <c r="Q3079" s="1"/>
  <c r="K3047"/>
  <c r="Q3047" s="1"/>
  <c r="K3015"/>
  <c r="Q3015" s="1"/>
  <c r="K2987"/>
  <c r="Q2987" s="1"/>
  <c r="K2955"/>
  <c r="Q2955" s="1"/>
  <c r="K2923"/>
  <c r="Q2923" s="1"/>
  <c r="K2887"/>
  <c r="Q2887" s="1"/>
  <c r="K2855"/>
  <c r="Q2855" s="1"/>
  <c r="K2823"/>
  <c r="Q2823" s="1"/>
  <c r="K2791"/>
  <c r="Q2791" s="1"/>
  <c r="K2755"/>
  <c r="Q2755" s="1"/>
  <c r="K2723"/>
  <c r="Q2723" s="1"/>
  <c r="K2687"/>
  <c r="Q2687" s="1"/>
  <c r="K2655"/>
  <c r="Q2655" s="1"/>
  <c r="K2623"/>
  <c r="Q2623" s="1"/>
  <c r="K2591"/>
  <c r="Q2591" s="1"/>
  <c r="K2559"/>
  <c r="Q2559" s="1"/>
  <c r="K2527"/>
  <c r="Q2527" s="1"/>
  <c r="K2495"/>
  <c r="Q2495" s="1"/>
  <c r="K2467"/>
  <c r="Q2467" s="1"/>
  <c r="K2435"/>
  <c r="Q2435" s="1"/>
  <c r="K2407"/>
  <c r="Q2407" s="1"/>
  <c r="K2375"/>
  <c r="Q2375" s="1"/>
  <c r="K2343"/>
  <c r="Q2343" s="1"/>
  <c r="K2307"/>
  <c r="Q2307" s="1"/>
  <c r="K2275"/>
  <c r="Q2275" s="1"/>
  <c r="K2243"/>
  <c r="Q2243" s="1"/>
  <c r="K2207"/>
  <c r="Q2207" s="1"/>
  <c r="K2191"/>
  <c r="Q2191" s="1"/>
  <c r="K2175"/>
  <c r="Q2175" s="1"/>
  <c r="K2159"/>
  <c r="Q2159" s="1"/>
  <c r="K2143"/>
  <c r="Q2143" s="1"/>
  <c r="K2127"/>
  <c r="Q2127" s="1"/>
  <c r="K2111"/>
  <c r="Q2111" s="1"/>
  <c r="K2095"/>
  <c r="Q2095" s="1"/>
  <c r="K2079"/>
  <c r="Q2079" s="1"/>
  <c r="K2063"/>
  <c r="Q2063" s="1"/>
  <c r="K2047"/>
  <c r="Q2047" s="1"/>
  <c r="K2031"/>
  <c r="Q2031" s="1"/>
  <c r="K1997"/>
  <c r="Q1997" s="1"/>
  <c r="K1981"/>
  <c r="Q1981" s="1"/>
  <c r="K1962"/>
  <c r="Q1962" s="1"/>
  <c r="K1944"/>
  <c r="Q1944" s="1"/>
  <c r="K1924"/>
  <c r="Q1924" s="1"/>
  <c r="K1905"/>
  <c r="Q1905" s="1"/>
  <c r="K1886"/>
  <c r="Q1886" s="1"/>
  <c r="K1870"/>
  <c r="Q1870" s="1"/>
  <c r="K1854"/>
  <c r="Q1854" s="1"/>
  <c r="K1837"/>
  <c r="Q1837" s="1"/>
  <c r="K1817"/>
  <c r="Q1817" s="1"/>
  <c r="K1801"/>
  <c r="Q1801" s="1"/>
  <c r="K3149"/>
  <c r="Q3149" s="1"/>
  <c r="K3117"/>
  <c r="Q3117" s="1"/>
  <c r="K3085"/>
  <c r="Q3085" s="1"/>
  <c r="K3057"/>
  <c r="Q3057" s="1"/>
  <c r="K3021"/>
  <c r="Q3021" s="1"/>
  <c r="K2989"/>
  <c r="Q2989" s="1"/>
  <c r="K2957"/>
  <c r="Q2957" s="1"/>
  <c r="K2925"/>
  <c r="Q2925" s="1"/>
  <c r="K2825"/>
  <c r="Q2825" s="1"/>
  <c r="K2565"/>
  <c r="Q2565" s="1"/>
  <c r="K2533"/>
  <c r="Q2533" s="1"/>
  <c r="K2501"/>
  <c r="Q2501" s="1"/>
  <c r="K2469"/>
  <c r="Q2469" s="1"/>
  <c r="K2437"/>
  <c r="Q2437" s="1"/>
  <c r="K2373"/>
  <c r="Q2373" s="1"/>
  <c r="K2341"/>
  <c r="Q2341" s="1"/>
  <c r="K2305"/>
  <c r="Q2305" s="1"/>
  <c r="K2269"/>
  <c r="Q2269" s="1"/>
  <c r="K2237"/>
  <c r="Q2237" s="1"/>
  <c r="K2173"/>
  <c r="Q2173" s="1"/>
  <c r="K2141"/>
  <c r="Q2141" s="1"/>
  <c r="K2109"/>
  <c r="Q2109" s="1"/>
  <c r="K2077"/>
  <c r="Q2077" s="1"/>
  <c r="K2045"/>
  <c r="Q2045" s="1"/>
  <c r="K1999"/>
  <c r="Q1999" s="1"/>
  <c r="K1964"/>
  <c r="Q1964" s="1"/>
  <c r="K1928"/>
  <c r="Q1928" s="1"/>
  <c r="K1888"/>
  <c r="Q1888" s="1"/>
  <c r="K1852"/>
  <c r="Q1852" s="1"/>
  <c r="K1811"/>
  <c r="Q1811" s="1"/>
  <c r="K1777"/>
  <c r="Q1777" s="1"/>
  <c r="K1745"/>
  <c r="Q1745" s="1"/>
  <c r="K1709"/>
  <c r="Q1709" s="1"/>
  <c r="K1678"/>
  <c r="Q1678" s="1"/>
  <c r="K1645"/>
  <c r="Q1645" s="1"/>
  <c r="K1613"/>
  <c r="Q1613" s="1"/>
  <c r="K1512"/>
  <c r="Q1512" s="1"/>
  <c r="K1482"/>
  <c r="Q1482" s="1"/>
  <c r="K1440"/>
  <c r="Q1440" s="1"/>
  <c r="K1412"/>
  <c r="Q1412" s="1"/>
  <c r="K1384"/>
  <c r="Q1384" s="1"/>
  <c r="K1348"/>
  <c r="Q1348" s="1"/>
  <c r="K1316"/>
  <c r="Q1316" s="1"/>
  <c r="K1284"/>
  <c r="Q1284" s="1"/>
  <c r="K1252"/>
  <c r="Q1252" s="1"/>
  <c r="K1224"/>
  <c r="Q1224" s="1"/>
  <c r="K1192"/>
  <c r="Q1192" s="1"/>
  <c r="K1160"/>
  <c r="K1132"/>
  <c r="K1100"/>
  <c r="K1066"/>
  <c r="K1030"/>
  <c r="K966"/>
  <c r="Q966" s="1"/>
  <c r="K929"/>
  <c r="Q929" s="1"/>
  <c r="K887"/>
  <c r="Q887" s="1"/>
  <c r="K850"/>
  <c r="Q850" s="1"/>
  <c r="K822"/>
  <c r="Q822" s="1"/>
  <c r="K786"/>
  <c r="Q786" s="1"/>
  <c r="K758"/>
  <c r="Q758" s="1"/>
  <c r="K725"/>
  <c r="Q725" s="1"/>
  <c r="K689"/>
  <c r="Q689" s="1"/>
  <c r="K650"/>
  <c r="Q650" s="1"/>
  <c r="K623"/>
  <c r="Q623" s="1"/>
  <c r="K586"/>
  <c r="Q586" s="1"/>
  <c r="K552"/>
  <c r="Q552" s="1"/>
  <c r="K520"/>
  <c r="Q520" s="1"/>
  <c r="K484"/>
  <c r="Q484" s="1"/>
  <c r="K450"/>
  <c r="Q450" s="1"/>
  <c r="K415"/>
  <c r="Q415" s="1"/>
  <c r="K380"/>
  <c r="Q380" s="1"/>
  <c r="K348"/>
  <c r="Q348" s="1"/>
  <c r="K316"/>
  <c r="Q316" s="1"/>
  <c r="K274"/>
  <c r="Q274" s="1"/>
  <c r="K232"/>
  <c r="Q232" s="1"/>
  <c r="K195"/>
  <c r="Q195" s="1"/>
  <c r="K116"/>
  <c r="Q116" s="1"/>
  <c r="K75"/>
  <c r="Q75" s="1"/>
  <c r="K26"/>
  <c r="Q26" s="1"/>
  <c r="K3153"/>
  <c r="Q3153" s="1"/>
  <c r="K3121"/>
  <c r="Q3121" s="1"/>
  <c r="K3089"/>
  <c r="Q3089" s="1"/>
  <c r="K3053"/>
  <c r="Q3053" s="1"/>
  <c r="K3025"/>
  <c r="Q3025" s="1"/>
  <c r="K2993"/>
  <c r="Q2993" s="1"/>
  <c r="K2961"/>
  <c r="Q2961" s="1"/>
  <c r="K2929"/>
  <c r="Q2929" s="1"/>
  <c r="K2901"/>
  <c r="Q2901" s="1"/>
  <c r="K2869"/>
  <c r="Q2869" s="1"/>
  <c r="K2837"/>
  <c r="Q2837" s="1"/>
  <c r="K2805"/>
  <c r="Q2805" s="1"/>
  <c r="K2773"/>
  <c r="Q2773" s="1"/>
  <c r="K2741"/>
  <c r="Q2741" s="1"/>
  <c r="K2709"/>
  <c r="Q2709" s="1"/>
  <c r="K2677"/>
  <c r="Q2677" s="1"/>
  <c r="K2645"/>
  <c r="Q2645" s="1"/>
  <c r="K2613"/>
  <c r="Q2613" s="1"/>
  <c r="K2357"/>
  <c r="Q2357" s="1"/>
  <c r="K2301"/>
  <c r="Q2301" s="1"/>
  <c r="K2273"/>
  <c r="Q2273" s="1"/>
  <c r="K2241"/>
  <c r="Q2241" s="1"/>
  <c r="K2205"/>
  <c r="Q2205" s="1"/>
  <c r="K2169"/>
  <c r="Q2169" s="1"/>
  <c r="K2073"/>
  <c r="Q2073" s="1"/>
  <c r="K2037"/>
  <c r="Q2037" s="1"/>
  <c r="K1987"/>
  <c r="Q1987" s="1"/>
  <c r="K1950"/>
  <c r="Q1950" s="1"/>
  <c r="K1911"/>
  <c r="Q1911" s="1"/>
  <c r="K1876"/>
  <c r="Q1876" s="1"/>
  <c r="K1848"/>
  <c r="Q1848" s="1"/>
  <c r="K1815"/>
  <c r="Q1815" s="1"/>
  <c r="K1783"/>
  <c r="Q1783" s="1"/>
  <c r="K1741"/>
  <c r="Q1741" s="1"/>
  <c r="K1713"/>
  <c r="Q1713" s="1"/>
  <c r="K1581"/>
  <c r="Q1581" s="1"/>
  <c r="K1549"/>
  <c r="Q1549" s="1"/>
  <c r="K1516"/>
  <c r="Q1516" s="1"/>
  <c r="K1478"/>
  <c r="Q1478" s="1"/>
  <c r="K1416"/>
  <c r="Q1416" s="1"/>
  <c r="K1380"/>
  <c r="Q1380" s="1"/>
  <c r="K1352"/>
  <c r="Q1352" s="1"/>
  <c r="K1320"/>
  <c r="Q1320" s="1"/>
  <c r="K1288"/>
  <c r="Q1288" s="1"/>
  <c r="K1256"/>
  <c r="Q1256" s="1"/>
  <c r="K1220"/>
  <c r="Q1220" s="1"/>
  <c r="K1188"/>
  <c r="K1156"/>
  <c r="K1120"/>
  <c r="K1088"/>
  <c r="K1058"/>
  <c r="K1022"/>
  <c r="K988"/>
  <c r="Q988" s="1"/>
  <c r="K957"/>
  <c r="Q957" s="1"/>
  <c r="K913"/>
  <c r="Q913" s="1"/>
  <c r="K875"/>
  <c r="Q875" s="1"/>
  <c r="K838"/>
  <c r="Q838" s="1"/>
  <c r="K802"/>
  <c r="Q802" s="1"/>
  <c r="K774"/>
  <c r="Q774" s="1"/>
  <c r="K742"/>
  <c r="Q742" s="1"/>
  <c r="K707"/>
  <c r="Q707" s="1"/>
  <c r="K667"/>
  <c r="Q667" s="1"/>
  <c r="K6313"/>
  <c r="Q6313" s="1"/>
  <c r="K6297"/>
  <c r="Q6297" s="1"/>
  <c r="K6281"/>
  <c r="Q6281" s="1"/>
  <c r="K6249"/>
  <c r="Q6249" s="1"/>
  <c r="K6233"/>
  <c r="Q6233" s="1"/>
  <c r="K6217"/>
  <c r="Q6217" s="1"/>
  <c r="K6185"/>
  <c r="Q6185" s="1"/>
  <c r="K6169"/>
  <c r="Q6169" s="1"/>
  <c r="K6153"/>
  <c r="Q6153" s="1"/>
  <c r="K6121"/>
  <c r="Q6121" s="1"/>
  <c r="K6105"/>
  <c r="Q6105" s="1"/>
  <c r="K6089"/>
  <c r="Q6089" s="1"/>
  <c r="K6041"/>
  <c r="Q6041" s="1"/>
  <c r="K6025"/>
  <c r="Q6025" s="1"/>
  <c r="K5993"/>
  <c r="Q5993" s="1"/>
  <c r="K5977"/>
  <c r="Q5977" s="1"/>
  <c r="K5961"/>
  <c r="Q5961" s="1"/>
  <c r="K5929"/>
  <c r="Q5929" s="1"/>
  <c r="K5913"/>
  <c r="Q5913" s="1"/>
  <c r="K5897"/>
  <c r="Q5897" s="1"/>
  <c r="K5865"/>
  <c r="Q5865" s="1"/>
  <c r="K5849"/>
  <c r="Q5849" s="1"/>
  <c r="K5833"/>
  <c r="Q5833" s="1"/>
  <c r="K5801"/>
  <c r="Q5801" s="1"/>
  <c r="K5785"/>
  <c r="Q5785" s="1"/>
  <c r="K5769"/>
  <c r="Q5769" s="1"/>
  <c r="K5737"/>
  <c r="Q5737" s="1"/>
  <c r="K5721"/>
  <c r="Q5721" s="1"/>
  <c r="K5705"/>
  <c r="Q5705" s="1"/>
  <c r="K5673"/>
  <c r="Q5673" s="1"/>
  <c r="K5657"/>
  <c r="Q5657" s="1"/>
  <c r="K5641"/>
  <c r="Q5641" s="1"/>
  <c r="K5609"/>
  <c r="Q5609" s="1"/>
  <c r="K5593"/>
  <c r="Q5593" s="1"/>
  <c r="K5577"/>
  <c r="Q5577" s="1"/>
  <c r="K5545"/>
  <c r="Q5545" s="1"/>
  <c r="K5529"/>
  <c r="Q5529" s="1"/>
  <c r="K5513"/>
  <c r="Q5513" s="1"/>
  <c r="K5481"/>
  <c r="Q5481" s="1"/>
  <c r="K5465"/>
  <c r="Q5465" s="1"/>
  <c r="K5449"/>
  <c r="Q5449" s="1"/>
  <c r="K5417"/>
  <c r="Q5417" s="1"/>
  <c r="K5401"/>
  <c r="Q5401" s="1"/>
  <c r="K5385"/>
  <c r="Q5385" s="1"/>
  <c r="K5353"/>
  <c r="Q5353" s="1"/>
  <c r="K5337"/>
  <c r="Q5337" s="1"/>
  <c r="K5321"/>
  <c r="Q5321" s="1"/>
  <c r="K5289"/>
  <c r="Q5289" s="1"/>
  <c r="K5273"/>
  <c r="Q5273" s="1"/>
  <c r="K5257"/>
  <c r="Q5257" s="1"/>
  <c r="K5225"/>
  <c r="Q5225" s="1"/>
  <c r="K5209"/>
  <c r="Q5209" s="1"/>
  <c r="K5193"/>
  <c r="Q5193" s="1"/>
  <c r="K5161"/>
  <c r="Q5161" s="1"/>
  <c r="K5145"/>
  <c r="Q5145" s="1"/>
  <c r="K5129"/>
  <c r="Q5129" s="1"/>
  <c r="K5097"/>
  <c r="Q5097" s="1"/>
  <c r="K5081"/>
  <c r="Q5081" s="1"/>
  <c r="K5065"/>
  <c r="Q5065" s="1"/>
  <c r="K5033"/>
  <c r="Q5033" s="1"/>
  <c r="K5017"/>
  <c r="Q5017" s="1"/>
  <c r="K5001"/>
  <c r="Q5001" s="1"/>
  <c r="K4969"/>
  <c r="Q4969" s="1"/>
  <c r="K4953"/>
  <c r="Q4953" s="1"/>
  <c r="K4937"/>
  <c r="Q4937" s="1"/>
  <c r="K4905"/>
  <c r="Q4905" s="1"/>
  <c r="K4889"/>
  <c r="Q4889" s="1"/>
  <c r="K4873"/>
  <c r="Q4873" s="1"/>
  <c r="K4841"/>
  <c r="Q4841" s="1"/>
  <c r="K4825"/>
  <c r="Q4825" s="1"/>
  <c r="K4809"/>
  <c r="Q4809" s="1"/>
  <c r="K4777"/>
  <c r="Q4777" s="1"/>
  <c r="K4761"/>
  <c r="Q4761" s="1"/>
  <c r="K4745"/>
  <c r="Q4745" s="1"/>
  <c r="K4713"/>
  <c r="Q4713" s="1"/>
  <c r="K4697"/>
  <c r="Q4697" s="1"/>
  <c r="K4681"/>
  <c r="Q4681" s="1"/>
  <c r="K4649"/>
  <c r="Q4649" s="1"/>
  <c r="K4633"/>
  <c r="Q4633" s="1"/>
  <c r="K4617"/>
  <c r="Q4617" s="1"/>
  <c r="K4585"/>
  <c r="Q4585" s="1"/>
  <c r="K4569"/>
  <c r="Q4569" s="1"/>
  <c r="K4553"/>
  <c r="Q4553" s="1"/>
  <c r="K4521"/>
  <c r="Q4521" s="1"/>
  <c r="K4505"/>
  <c r="Q4505" s="1"/>
  <c r="K4489"/>
  <c r="Q4489" s="1"/>
  <c r="K4457"/>
  <c r="Q4457" s="1"/>
  <c r="K4441"/>
  <c r="Q4441" s="1"/>
  <c r="K4425"/>
  <c r="Q4425" s="1"/>
  <c r="K4393"/>
  <c r="Q4393" s="1"/>
  <c r="K4377"/>
  <c r="Q4377" s="1"/>
  <c r="K4361"/>
  <c r="Q4361" s="1"/>
  <c r="K4329"/>
  <c r="Q4329" s="1"/>
  <c r="K4313"/>
  <c r="Q4313" s="1"/>
  <c r="K4297"/>
  <c r="Q4297" s="1"/>
  <c r="K4265"/>
  <c r="Q4265" s="1"/>
  <c r="K4249"/>
  <c r="Q4249" s="1"/>
  <c r="K4233"/>
  <c r="Q4233" s="1"/>
  <c r="K4201"/>
  <c r="Q4201" s="1"/>
  <c r="K4185"/>
  <c r="Q4185" s="1"/>
  <c r="K4169"/>
  <c r="Q4169" s="1"/>
  <c r="K4137"/>
  <c r="Q4137" s="1"/>
  <c r="K4105"/>
  <c r="Q4105" s="1"/>
  <c r="K4073"/>
  <c r="Q4073" s="1"/>
  <c r="K4057"/>
  <c r="Q4057" s="1"/>
  <c r="K4041"/>
  <c r="Q4041" s="1"/>
  <c r="K4009"/>
  <c r="Q4009" s="1"/>
  <c r="K3993"/>
  <c r="Q3993" s="1"/>
  <c r="K3977"/>
  <c r="Q3977" s="1"/>
  <c r="K3945"/>
  <c r="Q3945" s="1"/>
  <c r="K3929"/>
  <c r="Q3929" s="1"/>
  <c r="K3913"/>
  <c r="Q3913" s="1"/>
  <c r="K3881"/>
  <c r="Q3881" s="1"/>
  <c r="K3865"/>
  <c r="Q3865" s="1"/>
  <c r="K3849"/>
  <c r="Q3849" s="1"/>
  <c r="K3817"/>
  <c r="Q3817" s="1"/>
  <c r="K3801"/>
  <c r="Q3801" s="1"/>
  <c r="K3785"/>
  <c r="Q3785" s="1"/>
  <c r="K3753"/>
  <c r="Q3753" s="1"/>
  <c r="K3737"/>
  <c r="Q3737" s="1"/>
  <c r="K3721"/>
  <c r="Q3721" s="1"/>
  <c r="K3385"/>
  <c r="Q3385" s="1"/>
  <c r="K3161"/>
  <c r="Q3161" s="1"/>
  <c r="K628"/>
  <c r="Q628" s="1"/>
  <c r="K591"/>
  <c r="Q591" s="1"/>
  <c r="K556"/>
  <c r="Q556" s="1"/>
  <c r="K524"/>
  <c r="Q524" s="1"/>
  <c r="K488"/>
  <c r="Q488" s="1"/>
  <c r="K454"/>
  <c r="Q454" s="1"/>
  <c r="K419"/>
  <c r="Q419" s="1"/>
  <c r="K384"/>
  <c r="Q384" s="1"/>
  <c r="K352"/>
  <c r="Q352" s="1"/>
  <c r="K320"/>
  <c r="Q320" s="1"/>
  <c r="K280"/>
  <c r="Q280" s="1"/>
  <c r="K236"/>
  <c r="Q236" s="1"/>
  <c r="K190"/>
  <c r="Q190" s="1"/>
  <c r="K157"/>
  <c r="Q157" s="1"/>
  <c r="K82"/>
  <c r="Q82" s="1"/>
  <c r="K34"/>
  <c r="Q34" s="1"/>
  <c r="R5035"/>
  <c r="R5099"/>
  <c r="R5875"/>
  <c r="R5971"/>
  <c r="R6087"/>
  <c r="R6119"/>
  <c r="R6183"/>
  <c r="R5910"/>
  <c r="R5995"/>
  <c r="R6055"/>
  <c r="R6067"/>
  <c r="R6107"/>
  <c r="R6151"/>
  <c r="R6231"/>
  <c r="R6271"/>
  <c r="R6213"/>
  <c r="R6225"/>
  <c r="R6265"/>
  <c r="R5163"/>
  <c r="R5291"/>
  <c r="R5419"/>
  <c r="R5707"/>
  <c r="R6219"/>
  <c r="R4488"/>
  <c r="R5128"/>
  <c r="R5272"/>
  <c r="R5492"/>
  <c r="R5544"/>
  <c r="R5556"/>
  <c r="R5596"/>
  <c r="R5620"/>
  <c r="R5640"/>
  <c r="R5676"/>
  <c r="R5704"/>
  <c r="R5716"/>
  <c r="R5784"/>
  <c r="R5812"/>
  <c r="R5836"/>
  <c r="R5884"/>
  <c r="R5900"/>
  <c r="R5948"/>
  <c r="R5964"/>
  <c r="R5980"/>
  <c r="R5996"/>
  <c r="R6012"/>
  <c r="R6028"/>
  <c r="R6044"/>
  <c r="R6060"/>
  <c r="R6076"/>
  <c r="R6088"/>
  <c r="R6092"/>
  <c r="R6100"/>
  <c r="R6104"/>
  <c r="R6108"/>
  <c r="R6120"/>
  <c r="R6124"/>
  <c r="R6156"/>
  <c r="R6164"/>
  <c r="R6180"/>
  <c r="R6188"/>
  <c r="R6196"/>
  <c r="R6200"/>
  <c r="R6204"/>
  <c r="R6212"/>
  <c r="R6220"/>
  <c r="R6232"/>
  <c r="R6236"/>
  <c r="R6244"/>
  <c r="R6252"/>
  <c r="R6264"/>
  <c r="R6268"/>
  <c r="R6276"/>
  <c r="R6292"/>
  <c r="R6296"/>
  <c r="R6300"/>
  <c r="R6308"/>
  <c r="R6316"/>
  <c r="R3199"/>
  <c r="R4223"/>
  <c r="R4479"/>
  <c r="R4907"/>
  <c r="R4939"/>
  <c r="R4971"/>
  <c r="R5067"/>
  <c r="R5131"/>
  <c r="R5195"/>
  <c r="R5227"/>
  <c r="R5259"/>
  <c r="R5323"/>
  <c r="R5387"/>
  <c r="R5451"/>
  <c r="R5515"/>
  <c r="R5547"/>
  <c r="R5579"/>
  <c r="R5611"/>
  <c r="R5643"/>
  <c r="R5675"/>
  <c r="R5739"/>
  <c r="R5771"/>
  <c r="R5803"/>
  <c r="R5835"/>
  <c r="R5843"/>
  <c r="R5847"/>
  <c r="R5851"/>
  <c r="R5855"/>
  <c r="R5859"/>
  <c r="R5863"/>
  <c r="R5867"/>
  <c r="R5871"/>
  <c r="R5883"/>
  <c r="R5887"/>
  <c r="R5907"/>
  <c r="R5911"/>
  <c r="R5915"/>
  <c r="R5919"/>
  <c r="R5923"/>
  <c r="R5927"/>
  <c r="R5931"/>
  <c r="R5939"/>
  <c r="R5943"/>
  <c r="R5947"/>
  <c r="R5951"/>
  <c r="R5955"/>
  <c r="R5959"/>
  <c r="R5963"/>
  <c r="R5967"/>
  <c r="R5975"/>
  <c r="R5979"/>
  <c r="R5983"/>
  <c r="R5987"/>
  <c r="R5991"/>
  <c r="R5999"/>
  <c r="R6003"/>
  <c r="R6007"/>
  <c r="R6011"/>
  <c r="R6015"/>
  <c r="R6019"/>
  <c r="R6023"/>
  <c r="R6027"/>
  <c r="R6031"/>
  <c r="R6035"/>
  <c r="R6039"/>
  <c r="R6043"/>
  <c r="R6047"/>
  <c r="R6051"/>
  <c r="R6059"/>
  <c r="R6063"/>
  <c r="R6071"/>
  <c r="R6075"/>
  <c r="R6079"/>
  <c r="R6083"/>
  <c r="R6091"/>
  <c r="R6095"/>
  <c r="R6099"/>
  <c r="R6103"/>
  <c r="R6111"/>
  <c r="R6115"/>
  <c r="R6123"/>
  <c r="R6127"/>
  <c r="R6131"/>
  <c r="R6135"/>
  <c r="R6139"/>
  <c r="R6155"/>
  <c r="R6159"/>
  <c r="R6163"/>
  <c r="R6167"/>
  <c r="R6171"/>
  <c r="R6175"/>
  <c r="R6179"/>
  <c r="R6191"/>
  <c r="R6195"/>
  <c r="R6199"/>
  <c r="R6203"/>
  <c r="R6207"/>
  <c r="R6211"/>
  <c r="R6215"/>
  <c r="R6223"/>
  <c r="R6227"/>
  <c r="R6235"/>
  <c r="R6239"/>
  <c r="R6243"/>
  <c r="R6247"/>
  <c r="R6255"/>
  <c r="R6259"/>
  <c r="R6263"/>
  <c r="R6267"/>
  <c r="R6275"/>
  <c r="R6279"/>
  <c r="R6287"/>
  <c r="R6291"/>
  <c r="R6295"/>
  <c r="R6299"/>
  <c r="R6303"/>
  <c r="R6307"/>
  <c r="R6315"/>
  <c r="R4598"/>
  <c r="R5078"/>
  <c r="R5134"/>
  <c r="R5178"/>
  <c r="R5182"/>
  <c r="R5290"/>
  <c r="R5406"/>
  <c r="R5462"/>
  <c r="R5470"/>
  <c r="R5518"/>
  <c r="R5642"/>
  <c r="R5690"/>
  <c r="R5790"/>
  <c r="R5854"/>
  <c r="R5902"/>
  <c r="R5966"/>
  <c r="R6078"/>
  <c r="R6254"/>
  <c r="R3967"/>
  <c r="R3877"/>
  <c r="R3889"/>
  <c r="R4181"/>
  <c r="R4321"/>
  <c r="R4533"/>
  <c r="R4661"/>
  <c r="R4753"/>
  <c r="R5445"/>
  <c r="R5601"/>
  <c r="R5633"/>
  <c r="R5669"/>
  <c r="R5713"/>
  <c r="R5729"/>
  <c r="R5781"/>
  <c r="R5793"/>
  <c r="R5837"/>
  <c r="R5889"/>
  <c r="R6033"/>
  <c r="R6049"/>
  <c r="R6069"/>
  <c r="R6149"/>
  <c r="R6161"/>
  <c r="R2175"/>
  <c r="R2328"/>
  <c r="R2772"/>
  <c r="R4524"/>
  <c r="R4628"/>
  <c r="R4652"/>
  <c r="R4736"/>
  <c r="R4820"/>
  <c r="R4948"/>
  <c r="R4972"/>
  <c r="R5164"/>
  <c r="R5440"/>
  <c r="R5648"/>
  <c r="R5680"/>
  <c r="R5840"/>
  <c r="R6080"/>
  <c r="R6096"/>
  <c r="R6112"/>
  <c r="R6160"/>
  <c r="R6176"/>
  <c r="R6192"/>
  <c r="R6208"/>
  <c r="R6224"/>
  <c r="R6240"/>
  <c r="R6256"/>
  <c r="R6272"/>
  <c r="R6288"/>
  <c r="R6304"/>
  <c r="R4025"/>
  <c r="R3305"/>
  <c r="R3721"/>
  <c r="R4109"/>
  <c r="R4345"/>
  <c r="R4509"/>
  <c r="R4969"/>
  <c r="R5133"/>
  <c r="R5289"/>
  <c r="R5401"/>
  <c r="R5677"/>
  <c r="R5833"/>
  <c r="R5913"/>
  <c r="R5945"/>
  <c r="R5949"/>
  <c r="R5993"/>
  <c r="R5997"/>
  <c r="R6105"/>
  <c r="R6109"/>
  <c r="R6189"/>
  <c r="R6269"/>
  <c r="R6301"/>
  <c r="R4836"/>
  <c r="R5060"/>
  <c r="R5284"/>
  <c r="R5380"/>
  <c r="R5572"/>
  <c r="R5732"/>
  <c r="R5796"/>
  <c r="R6084"/>
  <c r="R6116"/>
  <c r="R6152"/>
  <c r="R6184"/>
  <c r="R6216"/>
  <c r="R6248"/>
  <c r="R6280"/>
  <c r="R6312"/>
  <c r="R5254"/>
  <c r="R6022"/>
  <c r="R46"/>
  <c r="R78"/>
  <c r="R86"/>
  <c r="R106"/>
  <c r="R118"/>
  <c r="R170"/>
  <c r="R310"/>
  <c r="R322"/>
  <c r="R330"/>
  <c r="R342"/>
  <c r="R350"/>
  <c r="R406"/>
  <c r="R434"/>
  <c r="R442"/>
  <c r="R622"/>
  <c r="R634"/>
  <c r="R698"/>
  <c r="R750"/>
  <c r="R778"/>
  <c r="R842"/>
  <c r="R926"/>
  <c r="R938"/>
  <c r="R950"/>
  <c r="R958"/>
  <c r="R990"/>
  <c r="R1018"/>
  <c r="R1026"/>
  <c r="R1042"/>
  <c r="R1190"/>
  <c r="R9"/>
  <c r="R53"/>
  <c r="R121"/>
  <c r="R129"/>
  <c r="R149"/>
  <c r="R161"/>
  <c r="R165"/>
  <c r="R221"/>
  <c r="R265"/>
  <c r="R285"/>
  <c r="R301"/>
  <c r="R341"/>
  <c r="R361"/>
  <c r="R457"/>
  <c r="R465"/>
  <c r="R469"/>
  <c r="R473"/>
  <c r="R493"/>
  <c r="R501"/>
  <c r="R505"/>
  <c r="R513"/>
  <c r="R549"/>
  <c r="R573"/>
  <c r="R577"/>
  <c r="R585"/>
  <c r="R593"/>
  <c r="R597"/>
  <c r="R601"/>
  <c r="R605"/>
  <c r="R609"/>
  <c r="R641"/>
  <c r="R645"/>
  <c r="R657"/>
  <c r="R665"/>
  <c r="R677"/>
  <c r="R685"/>
  <c r="R693"/>
  <c r="R713"/>
  <c r="R721"/>
  <c r="R725"/>
  <c r="R741"/>
  <c r="R757"/>
  <c r="R761"/>
  <c r="R765"/>
  <c r="R769"/>
  <c r="R773"/>
  <c r="R785"/>
  <c r="R789"/>
  <c r="R793"/>
  <c r="R797"/>
  <c r="R801"/>
  <c r="R809"/>
  <c r="R813"/>
  <c r="R817"/>
  <c r="R821"/>
  <c r="R825"/>
  <c r="R829"/>
  <c r="R833"/>
  <c r="R837"/>
  <c r="R841"/>
  <c r="R845"/>
  <c r="R849"/>
  <c r="R861"/>
  <c r="R873"/>
  <c r="R877"/>
  <c r="R897"/>
  <c r="R909"/>
  <c r="R913"/>
  <c r="R917"/>
  <c r="R921"/>
  <c r="R929"/>
  <c r="R933"/>
  <c r="R945"/>
  <c r="R953"/>
  <c r="R957"/>
  <c r="R961"/>
  <c r="R965"/>
  <c r="R969"/>
  <c r="R977"/>
  <c r="R985"/>
  <c r="R989"/>
  <c r="R993"/>
  <c r="R997"/>
  <c r="R1001"/>
  <c r="R1009"/>
  <c r="R1017"/>
  <c r="R1025"/>
  <c r="R1029"/>
  <c r="R1037"/>
  <c r="R1041"/>
  <c r="R1045"/>
  <c r="R1049"/>
  <c r="R1053"/>
  <c r="R1057"/>
  <c r="R1061"/>
  <c r="R1065"/>
  <c r="R1109"/>
  <c r="R1129"/>
  <c r="R1141"/>
  <c r="R1153"/>
  <c r="R1157"/>
  <c r="R1169"/>
  <c r="R1177"/>
  <c r="R1185"/>
  <c r="R1189"/>
  <c r="R1197"/>
  <c r="R1201"/>
  <c r="R1209"/>
  <c r="R1213"/>
  <c r="R1221"/>
  <c r="R1229"/>
  <c r="R1237"/>
  <c r="R1241"/>
  <c r="R1253"/>
  <c r="R1257"/>
  <c r="R1277"/>
  <c r="R1281"/>
  <c r="R1285"/>
  <c r="R1301"/>
  <c r="R1305"/>
  <c r="R1309"/>
  <c r="R1313"/>
  <c r="R1321"/>
  <c r="R1325"/>
  <c r="R1329"/>
  <c r="R1333"/>
  <c r="R1337"/>
  <c r="R1341"/>
  <c r="R1345"/>
  <c r="R1349"/>
  <c r="R1353"/>
  <c r="R1357"/>
  <c r="R1361"/>
  <c r="R1369"/>
  <c r="R1373"/>
  <c r="R1381"/>
  <c r="R1385"/>
  <c r="R1397"/>
  <c r="R1417"/>
  <c r="R1425"/>
  <c r="R1433"/>
  <c r="R1441"/>
  <c r="R1453"/>
  <c r="R1461"/>
  <c r="R1489"/>
  <c r="R1493"/>
  <c r="R1501"/>
  <c r="R1509"/>
  <c r="R1513"/>
  <c r="R1521"/>
  <c r="R1529"/>
  <c r="R1533"/>
  <c r="R1537"/>
  <c r="R1541"/>
  <c r="R1545"/>
  <c r="R1549"/>
  <c r="R1553"/>
  <c r="R1557"/>
  <c r="R1561"/>
  <c r="R1565"/>
  <c r="R1569"/>
  <c r="R1573"/>
  <c r="R1577"/>
  <c r="R1581"/>
  <c r="R1585"/>
  <c r="R1589"/>
  <c r="R1593"/>
  <c r="R1597"/>
  <c r="R1601"/>
  <c r="R1605"/>
  <c r="R1609"/>
  <c r="R1613"/>
  <c r="R1617"/>
  <c r="R1621"/>
  <c r="R1625"/>
  <c r="R1629"/>
  <c r="R1633"/>
  <c r="R1653"/>
  <c r="R1657"/>
  <c r="R1661"/>
  <c r="R1665"/>
  <c r="R1681"/>
  <c r="R1685"/>
  <c r="R1693"/>
  <c r="R1697"/>
  <c r="R1721"/>
  <c r="R1725"/>
  <c r="R1729"/>
  <c r="R1733"/>
  <c r="R1737"/>
  <c r="R1745"/>
  <c r="R1749"/>
  <c r="R1773"/>
  <c r="R1777"/>
  <c r="R1781"/>
  <c r="R1785"/>
  <c r="R1789"/>
  <c r="R1793"/>
  <c r="R1797"/>
  <c r="R1801"/>
  <c r="R1805"/>
  <c r="R1809"/>
  <c r="R1813"/>
  <c r="R1817"/>
  <c r="R1821"/>
  <c r="R1825"/>
  <c r="R1829"/>
  <c r="R1833"/>
  <c r="R1837"/>
  <c r="R1841"/>
  <c r="R1845"/>
  <c r="R1857"/>
  <c r="R1865"/>
  <c r="R1877"/>
  <c r="R1881"/>
  <c r="R1885"/>
  <c r="R1897"/>
  <c r="R1905"/>
  <c r="R1909"/>
  <c r="R1941"/>
  <c r="R1945"/>
  <c r="R1961"/>
  <c r="R1965"/>
  <c r="R1973"/>
  <c r="R1977"/>
  <c r="R1981"/>
  <c r="R1985"/>
  <c r="R1989"/>
  <c r="R1993"/>
  <c r="R1997"/>
  <c r="R2013"/>
  <c r="R2033"/>
  <c r="R2037"/>
  <c r="R2041"/>
  <c r="R2045"/>
  <c r="R2049"/>
  <c r="R2053"/>
  <c r="R2057"/>
  <c r="R2061"/>
  <c r="R2065"/>
  <c r="R2069"/>
  <c r="R2073"/>
  <c r="R2081"/>
  <c r="R2089"/>
  <c r="R2097"/>
  <c r="R2109"/>
  <c r="R2117"/>
  <c r="R2121"/>
  <c r="R2129"/>
  <c r="R2133"/>
  <c r="R2141"/>
  <c r="R2145"/>
  <c r="R2153"/>
  <c r="R2157"/>
  <c r="R2165"/>
  <c r="R2169"/>
  <c r="R2177"/>
  <c r="R2181"/>
  <c r="R2189"/>
  <c r="R2193"/>
  <c r="R2197"/>
  <c r="R2201"/>
  <c r="R2209"/>
  <c r="R2221"/>
  <c r="R2229"/>
  <c r="R2233"/>
  <c r="R2237"/>
  <c r="R2241"/>
  <c r="R2245"/>
  <c r="R2249"/>
  <c r="R2253"/>
  <c r="R2257"/>
  <c r="R2261"/>
  <c r="R2265"/>
  <c r="R2269"/>
  <c r="R2273"/>
  <c r="R2277"/>
  <c r="R2281"/>
  <c r="R2285"/>
  <c r="R2289"/>
  <c r="R2293"/>
  <c r="R2297"/>
  <c r="R2301"/>
  <c r="R2309"/>
  <c r="R2321"/>
  <c r="R2325"/>
  <c r="R2329"/>
  <c r="R2337"/>
  <c r="R2349"/>
  <c r="R2357"/>
  <c r="R2381"/>
  <c r="R2385"/>
  <c r="R2389"/>
  <c r="R2393"/>
  <c r="R2397"/>
  <c r="R2405"/>
  <c r="R2409"/>
  <c r="R2413"/>
  <c r="R2417"/>
  <c r="R2421"/>
  <c r="R2425"/>
  <c r="R2429"/>
  <c r="R2437"/>
  <c r="R2441"/>
  <c r="R2445"/>
  <c r="R2449"/>
  <c r="R2453"/>
  <c r="R2457"/>
  <c r="R2465"/>
  <c r="R2469"/>
  <c r="R2473"/>
  <c r="R2477"/>
  <c r="R2481"/>
  <c r="R2485"/>
  <c r="R138"/>
  <c r="R150"/>
  <c r="R162"/>
  <c r="R210"/>
  <c r="R238"/>
  <c r="R278"/>
  <c r="R294"/>
  <c r="R314"/>
  <c r="R326"/>
  <c r="R334"/>
  <c r="R394"/>
  <c r="R458"/>
  <c r="R470"/>
  <c r="R490"/>
  <c r="R554"/>
  <c r="R578"/>
  <c r="R586"/>
  <c r="R594"/>
  <c r="R602"/>
  <c r="R678"/>
  <c r="R690"/>
  <c r="R702"/>
  <c r="R722"/>
  <c r="R746"/>
  <c r="R770"/>
  <c r="R794"/>
  <c r="R806"/>
  <c r="R814"/>
  <c r="R826"/>
  <c r="R866"/>
  <c r="R898"/>
  <c r="R970"/>
  <c r="R986"/>
  <c r="R1014"/>
  <c r="R1030"/>
  <c r="R1046"/>
  <c r="R1086"/>
  <c r="R1110"/>
  <c r="R1118"/>
  <c r="R1126"/>
  <c r="R1170"/>
  <c r="R13"/>
  <c r="R69"/>
  <c r="R85"/>
  <c r="R181"/>
  <c r="R205"/>
  <c r="R245"/>
  <c r="R321"/>
  <c r="R345"/>
  <c r="R353"/>
  <c r="R405"/>
  <c r="R433"/>
  <c r="R445"/>
  <c r="R72"/>
  <c r="R108"/>
  <c r="R112"/>
  <c r="R132"/>
  <c r="R160"/>
  <c r="R176"/>
  <c r="R236"/>
  <c r="R252"/>
  <c r="R280"/>
  <c r="R316"/>
  <c r="R324"/>
  <c r="R332"/>
  <c r="R340"/>
  <c r="R344"/>
  <c r="R372"/>
  <c r="R400"/>
  <c r="R480"/>
  <c r="R496"/>
  <c r="R500"/>
  <c r="R512"/>
  <c r="R532"/>
  <c r="R536"/>
  <c r="R564"/>
  <c r="R580"/>
  <c r="R588"/>
  <c r="R624"/>
  <c r="R632"/>
  <c r="R680"/>
  <c r="R696"/>
  <c r="R704"/>
  <c r="R720"/>
  <c r="R748"/>
  <c r="R756"/>
  <c r="R764"/>
  <c r="R776"/>
  <c r="R780"/>
  <c r="R784"/>
  <c r="R804"/>
  <c r="R816"/>
  <c r="R820"/>
  <c r="R824"/>
  <c r="R828"/>
  <c r="R832"/>
  <c r="R836"/>
  <c r="R840"/>
  <c r="R844"/>
  <c r="R848"/>
  <c r="R856"/>
  <c r="R868"/>
  <c r="R872"/>
  <c r="R876"/>
  <c r="R892"/>
  <c r="R904"/>
  <c r="R916"/>
  <c r="R924"/>
  <c r="R928"/>
  <c r="R936"/>
  <c r="R940"/>
  <c r="R948"/>
  <c r="R960"/>
  <c r="R972"/>
  <c r="R976"/>
  <c r="R980"/>
  <c r="R984"/>
  <c r="R988"/>
  <c r="R992"/>
  <c r="R996"/>
  <c r="R1000"/>
  <c r="R1004"/>
  <c r="R1008"/>
  <c r="R1012"/>
  <c r="R1020"/>
  <c r="R1028"/>
  <c r="R1032"/>
  <c r="R1036"/>
  <c r="R1040"/>
  <c r="R1060"/>
  <c r="R1064"/>
  <c r="R1068"/>
  <c r="R1096"/>
  <c r="R1100"/>
  <c r="R1108"/>
  <c r="R1116"/>
  <c r="R1120"/>
  <c r="R1152"/>
  <c r="R1156"/>
  <c r="R1168"/>
  <c r="R1176"/>
  <c r="R1184"/>
  <c r="R1196"/>
  <c r="R1204"/>
  <c r="R1208"/>
  <c r="R1216"/>
  <c r="R1220"/>
  <c r="R1232"/>
  <c r="R1236"/>
  <c r="R1248"/>
  <c r="R1252"/>
  <c r="R1256"/>
  <c r="R1260"/>
  <c r="R1264"/>
  <c r="R1268"/>
  <c r="R1272"/>
  <c r="R1304"/>
  <c r="R1308"/>
  <c r="R1312"/>
  <c r="R1316"/>
  <c r="R1320"/>
  <c r="R1324"/>
  <c r="R1328"/>
  <c r="R1332"/>
  <c r="R1336"/>
  <c r="R1340"/>
  <c r="R1344"/>
  <c r="R1348"/>
  <c r="R1352"/>
  <c r="R1356"/>
  <c r="R1360"/>
  <c r="R1372"/>
  <c r="R1376"/>
  <c r="R1392"/>
  <c r="R1408"/>
  <c r="R1412"/>
  <c r="R1420"/>
  <c r="R1448"/>
  <c r="R1472"/>
  <c r="R1480"/>
  <c r="R1496"/>
  <c r="R1500"/>
  <c r="R1508"/>
  <c r="R1512"/>
  <c r="R1516"/>
  <c r="R1520"/>
  <c r="R1524"/>
  <c r="R1528"/>
  <c r="R1536"/>
  <c r="R1540"/>
  <c r="R1548"/>
  <c r="R1552"/>
  <c r="R1556"/>
  <c r="R1560"/>
  <c r="R1564"/>
  <c r="R1568"/>
  <c r="R1572"/>
  <c r="R1576"/>
  <c r="R1580"/>
  <c r="R1584"/>
  <c r="R1588"/>
  <c r="R1592"/>
  <c r="R1596"/>
  <c r="R1600"/>
  <c r="R1604"/>
  <c r="R1608"/>
  <c r="R1612"/>
  <c r="R1616"/>
  <c r="R1620"/>
  <c r="R1624"/>
  <c r="R1628"/>
  <c r="R1632"/>
  <c r="R1636"/>
  <c r="R1640"/>
  <c r="R1644"/>
  <c r="R1648"/>
  <c r="R1656"/>
  <c r="R1672"/>
  <c r="R1676"/>
  <c r="R1680"/>
  <c r="R1684"/>
  <c r="R1696"/>
  <c r="R1704"/>
  <c r="R1708"/>
  <c r="R1712"/>
  <c r="R1728"/>
  <c r="R1736"/>
  <c r="R1752"/>
  <c r="R1760"/>
  <c r="R1764"/>
  <c r="R1768"/>
  <c r="R1772"/>
  <c r="R1776"/>
  <c r="R1780"/>
  <c r="R1784"/>
  <c r="R1788"/>
  <c r="R1792"/>
  <c r="R1796"/>
  <c r="R1800"/>
  <c r="R1804"/>
  <c r="R1808"/>
  <c r="R1812"/>
  <c r="R1816"/>
  <c r="R1820"/>
  <c r="R1824"/>
  <c r="R1828"/>
  <c r="R1832"/>
  <c r="R1836"/>
  <c r="R1848"/>
  <c r="R1852"/>
  <c r="R1860"/>
  <c r="R1868"/>
  <c r="R1880"/>
  <c r="R1884"/>
  <c r="R1888"/>
  <c r="R1916"/>
  <c r="R1928"/>
  <c r="R1948"/>
  <c r="R1968"/>
  <c r="R2000"/>
  <c r="R2004"/>
  <c r="R2012"/>
  <c r="R2020"/>
  <c r="R2024"/>
  <c r="R2032"/>
  <c r="R2036"/>
  <c r="R2040"/>
  <c r="R2048"/>
  <c r="R2052"/>
  <c r="R2056"/>
  <c r="R2060"/>
  <c r="R2072"/>
  <c r="R2076"/>
  <c r="R2080"/>
  <c r="R2084"/>
  <c r="R2088"/>
  <c r="R2100"/>
  <c r="R2104"/>
  <c r="R2108"/>
  <c r="R2112"/>
  <c r="R2120"/>
  <c r="R2124"/>
  <c r="R2128"/>
  <c r="R2132"/>
  <c r="R2140"/>
  <c r="R2144"/>
  <c r="R2152"/>
  <c r="R2156"/>
  <c r="R2164"/>
  <c r="R2168"/>
  <c r="R2176"/>
  <c r="R2180"/>
  <c r="R2188"/>
  <c r="R2192"/>
  <c r="R2200"/>
  <c r="R82"/>
  <c r="R94"/>
  <c r="R102"/>
  <c r="R114"/>
  <c r="R122"/>
  <c r="R142"/>
  <c r="R154"/>
  <c r="R226"/>
  <c r="R266"/>
  <c r="R274"/>
  <c r="R290"/>
  <c r="R346"/>
  <c r="R354"/>
  <c r="R362"/>
  <c r="R410"/>
  <c r="R422"/>
  <c r="R446"/>
  <c r="R454"/>
  <c r="R486"/>
  <c r="R574"/>
  <c r="R630"/>
  <c r="R654"/>
  <c r="R670"/>
  <c r="R734"/>
  <c r="R774"/>
  <c r="R802"/>
  <c r="R810"/>
  <c r="R822"/>
  <c r="R830"/>
  <c r="R862"/>
  <c r="R878"/>
  <c r="R882"/>
  <c r="R910"/>
  <c r="R942"/>
  <c r="R974"/>
  <c r="R982"/>
  <c r="R998"/>
  <c r="R1006"/>
  <c r="R1022"/>
  <c r="R1034"/>
  <c r="R1038"/>
  <c r="R1050"/>
  <c r="R1054"/>
  <c r="R1058"/>
  <c r="R1098"/>
  <c r="R1106"/>
  <c r="R1130"/>
  <c r="R1138"/>
  <c r="R1142"/>
  <c r="R1178"/>
  <c r="R1186"/>
  <c r="R1198"/>
  <c r="R65"/>
  <c r="R101"/>
  <c r="R109"/>
  <c r="R125"/>
  <c r="R153"/>
  <c r="R193"/>
  <c r="R241"/>
  <c r="R289"/>
  <c r="R297"/>
  <c r="R305"/>
  <c r="R309"/>
  <c r="R317"/>
  <c r="R325"/>
  <c r="R333"/>
  <c r="R369"/>
  <c r="R385"/>
  <c r="R389"/>
  <c r="R417"/>
  <c r="R481"/>
  <c r="R40"/>
  <c r="R60"/>
  <c r="R96"/>
  <c r="R120"/>
  <c r="R128"/>
  <c r="R140"/>
  <c r="R164"/>
  <c r="R188"/>
  <c r="R200"/>
  <c r="R228"/>
  <c r="R232"/>
  <c r="R248"/>
  <c r="R272"/>
  <c r="R292"/>
  <c r="R304"/>
  <c r="R312"/>
  <c r="R336"/>
  <c r="R352"/>
  <c r="R356"/>
  <c r="R368"/>
  <c r="R376"/>
  <c r="R380"/>
  <c r="R384"/>
  <c r="R388"/>
  <c r="R416"/>
  <c r="R428"/>
  <c r="R476"/>
  <c r="R508"/>
  <c r="R524"/>
  <c r="R528"/>
  <c r="R612"/>
  <c r="R616"/>
  <c r="R640"/>
  <c r="R652"/>
  <c r="R664"/>
  <c r="R672"/>
  <c r="R736"/>
  <c r="R752"/>
  <c r="R35"/>
  <c r="R75"/>
  <c r="R91"/>
  <c r="R95"/>
  <c r="R99"/>
  <c r="R103"/>
  <c r="R115"/>
  <c r="R127"/>
  <c r="R139"/>
  <c r="R143"/>
  <c r="R151"/>
  <c r="R155"/>
  <c r="R171"/>
  <c r="R175"/>
  <c r="R183"/>
  <c r="R187"/>
  <c r="R195"/>
  <c r="R215"/>
  <c r="R255"/>
  <c r="R259"/>
  <c r="R275"/>
  <c r="R283"/>
  <c r="R287"/>
  <c r="R291"/>
  <c r="R295"/>
  <c r="R299"/>
  <c r="R303"/>
  <c r="R307"/>
  <c r="R311"/>
  <c r="R315"/>
  <c r="R323"/>
  <c r="R327"/>
  <c r="R331"/>
  <c r="R335"/>
  <c r="R343"/>
  <c r="R355"/>
  <c r="R363"/>
  <c r="R367"/>
  <c r="R375"/>
  <c r="R395"/>
  <c r="R399"/>
  <c r="R411"/>
  <c r="R423"/>
  <c r="R439"/>
  <c r="R483"/>
  <c r="R491"/>
  <c r="R519"/>
  <c r="R523"/>
  <c r="R539"/>
  <c r="R543"/>
  <c r="R559"/>
  <c r="R631"/>
  <c r="R643"/>
  <c r="R651"/>
  <c r="R659"/>
  <c r="R667"/>
  <c r="R683"/>
  <c r="R691"/>
  <c r="R703"/>
  <c r="R707"/>
  <c r="R711"/>
  <c r="R719"/>
  <c r="R727"/>
  <c r="R735"/>
  <c r="R739"/>
  <c r="R747"/>
  <c r="R759"/>
  <c r="R767"/>
  <c r="R779"/>
  <c r="R787"/>
  <c r="R795"/>
  <c r="R803"/>
  <c r="R811"/>
  <c r="R815"/>
  <c r="R819"/>
  <c r="R823"/>
  <c r="R827"/>
  <c r="R831"/>
  <c r="R835"/>
  <c r="R839"/>
  <c r="R843"/>
  <c r="R847"/>
  <c r="R851"/>
  <c r="R855"/>
  <c r="R863"/>
  <c r="R867"/>
  <c r="R871"/>
  <c r="R875"/>
  <c r="R883"/>
  <c r="R887"/>
  <c r="R891"/>
  <c r="R903"/>
  <c r="R919"/>
  <c r="R923"/>
  <c r="R931"/>
  <c r="R935"/>
  <c r="R943"/>
  <c r="R947"/>
  <c r="R951"/>
  <c r="R955"/>
  <c r="R963"/>
  <c r="R967"/>
  <c r="R975"/>
  <c r="R979"/>
  <c r="R987"/>
  <c r="R995"/>
  <c r="R999"/>
  <c r="R1003"/>
  <c r="R1007"/>
  <c r="R1011"/>
  <c r="R1015"/>
  <c r="R1019"/>
  <c r="R1023"/>
  <c r="R1027"/>
  <c r="R1031"/>
  <c r="R1035"/>
  <c r="R1043"/>
  <c r="R1047"/>
  <c r="R1051"/>
  <c r="R1055"/>
  <c r="R1059"/>
  <c r="R1067"/>
  <c r="R1091"/>
  <c r="R1099"/>
  <c r="R1119"/>
  <c r="R1127"/>
  <c r="R1131"/>
  <c r="R1139"/>
  <c r="R1143"/>
  <c r="R1155"/>
  <c r="R1163"/>
  <c r="R1167"/>
  <c r="R1179"/>
  <c r="R1183"/>
  <c r="R1191"/>
  <c r="R1195"/>
  <c r="R1203"/>
  <c r="R1211"/>
  <c r="R1215"/>
  <c r="R1223"/>
  <c r="R1227"/>
  <c r="R1231"/>
  <c r="R1239"/>
  <c r="R1243"/>
  <c r="R1247"/>
  <c r="R1251"/>
  <c r="R1255"/>
  <c r="R1263"/>
  <c r="R1271"/>
  <c r="R1275"/>
  <c r="R1279"/>
  <c r="R1283"/>
  <c r="R1287"/>
  <c r="R1307"/>
  <c r="R1311"/>
  <c r="R1315"/>
  <c r="R1319"/>
  <c r="R1327"/>
  <c r="R1331"/>
  <c r="R1335"/>
  <c r="R1339"/>
  <c r="R1343"/>
  <c r="R1347"/>
  <c r="R1351"/>
  <c r="R1355"/>
  <c r="R1363"/>
  <c r="R1367"/>
  <c r="R1375"/>
  <c r="R1379"/>
  <c r="R1399"/>
  <c r="R1403"/>
  <c r="R1415"/>
  <c r="R1427"/>
  <c r="R1435"/>
  <c r="R1443"/>
  <c r="R1451"/>
  <c r="R1463"/>
  <c r="R1467"/>
  <c r="R1483"/>
  <c r="R1487"/>
  <c r="R1499"/>
  <c r="R1507"/>
  <c r="R1515"/>
  <c r="R1519"/>
  <c r="R1523"/>
  <c r="R1527"/>
  <c r="R1531"/>
  <c r="R1535"/>
  <c r="R1543"/>
  <c r="R1547"/>
  <c r="R1551"/>
  <c r="R1555"/>
  <c r="R1559"/>
  <c r="R1563"/>
  <c r="R1567"/>
  <c r="R1571"/>
  <c r="R1575"/>
  <c r="R1579"/>
  <c r="R1583"/>
  <c r="R1587"/>
  <c r="R1591"/>
  <c r="R1595"/>
  <c r="R1599"/>
  <c r="R1603"/>
  <c r="R1607"/>
  <c r="R1611"/>
  <c r="R1615"/>
  <c r="R1619"/>
  <c r="R1623"/>
  <c r="R1631"/>
  <c r="R1635"/>
  <c r="R1639"/>
  <c r="R1643"/>
  <c r="R1647"/>
  <c r="R1651"/>
  <c r="R1663"/>
  <c r="R1667"/>
  <c r="R1675"/>
  <c r="R1683"/>
  <c r="R1703"/>
  <c r="R1707"/>
  <c r="R1711"/>
  <c r="R1715"/>
  <c r="R1719"/>
  <c r="R1743"/>
  <c r="R1751"/>
  <c r="R1755"/>
  <c r="R1763"/>
  <c r="R1771"/>
  <c r="R1775"/>
  <c r="R1779"/>
  <c r="R1783"/>
  <c r="R1787"/>
  <c r="R1791"/>
  <c r="R1795"/>
  <c r="R1799"/>
  <c r="R1803"/>
  <c r="R1807"/>
  <c r="R1811"/>
  <c r="R1815"/>
  <c r="R1819"/>
  <c r="R2208"/>
  <c r="R2220"/>
  <c r="R2224"/>
  <c r="R2228"/>
  <c r="R2232"/>
  <c r="R2236"/>
  <c r="R2240"/>
  <c r="R2244"/>
  <c r="R2248"/>
  <c r="R2252"/>
  <c r="R2256"/>
  <c r="R2260"/>
  <c r="R2264"/>
  <c r="R2268"/>
  <c r="R2272"/>
  <c r="R2276"/>
  <c r="R2280"/>
  <c r="R2284"/>
  <c r="R2288"/>
  <c r="R2292"/>
  <c r="R2300"/>
  <c r="R2304"/>
  <c r="R2308"/>
  <c r="R2316"/>
  <c r="R2332"/>
  <c r="R2336"/>
  <c r="R2344"/>
  <c r="R2352"/>
  <c r="R2360"/>
  <c r="R2380"/>
  <c r="R2400"/>
  <c r="R2404"/>
  <c r="R2408"/>
  <c r="R2412"/>
  <c r="R2416"/>
  <c r="R2420"/>
  <c r="R2424"/>
  <c r="R2428"/>
  <c r="R2432"/>
  <c r="R2436"/>
  <c r="R2444"/>
  <c r="R2448"/>
  <c r="R2452"/>
  <c r="R2456"/>
  <c r="R2460"/>
  <c r="R2464"/>
  <c r="R2472"/>
  <c r="R2476"/>
  <c r="R2484"/>
  <c r="R2488"/>
  <c r="R2492"/>
  <c r="R2504"/>
  <c r="R2508"/>
  <c r="R2512"/>
  <c r="R2516"/>
  <c r="R2520"/>
  <c r="R2524"/>
  <c r="R2528"/>
  <c r="R2532"/>
  <c r="R2536"/>
  <c r="R2540"/>
  <c r="R2544"/>
  <c r="R2548"/>
  <c r="R2552"/>
  <c r="R2556"/>
  <c r="R2560"/>
  <c r="R2564"/>
  <c r="R2568"/>
  <c r="R2572"/>
  <c r="R2576"/>
  <c r="R2580"/>
  <c r="R2584"/>
  <c r="R2592"/>
  <c r="R2596"/>
  <c r="R2600"/>
  <c r="R2604"/>
  <c r="R2608"/>
  <c r="R2612"/>
  <c r="R2616"/>
  <c r="R2620"/>
  <c r="R2624"/>
  <c r="R2628"/>
  <c r="R2632"/>
  <c r="R2636"/>
  <c r="R2640"/>
  <c r="R2644"/>
  <c r="R2648"/>
  <c r="R2652"/>
  <c r="R2656"/>
  <c r="R2660"/>
  <c r="R2664"/>
  <c r="R2668"/>
  <c r="R2672"/>
  <c r="R2676"/>
  <c r="R2680"/>
  <c r="R2684"/>
  <c r="R2692"/>
  <c r="R2696"/>
  <c r="R2700"/>
  <c r="R2704"/>
  <c r="R2712"/>
  <c r="R2716"/>
  <c r="R2720"/>
  <c r="R2728"/>
  <c r="R2732"/>
  <c r="R2736"/>
  <c r="R2740"/>
  <c r="R2744"/>
  <c r="R2748"/>
  <c r="R2752"/>
  <c r="R2756"/>
  <c r="R2760"/>
  <c r="R2764"/>
  <c r="R2768"/>
  <c r="R2780"/>
  <c r="R2784"/>
  <c r="R2788"/>
  <c r="R2792"/>
  <c r="R2800"/>
  <c r="R2804"/>
  <c r="R2808"/>
  <c r="R2812"/>
  <c r="R2832"/>
  <c r="R2836"/>
  <c r="R2840"/>
  <c r="R2844"/>
  <c r="R2848"/>
  <c r="R2852"/>
  <c r="R2856"/>
  <c r="R2860"/>
  <c r="R2864"/>
  <c r="R2868"/>
  <c r="R2872"/>
  <c r="R2876"/>
  <c r="R2880"/>
  <c r="R2888"/>
  <c r="R2892"/>
  <c r="R2896"/>
  <c r="R2900"/>
  <c r="R2908"/>
  <c r="R2912"/>
  <c r="R2920"/>
  <c r="R2924"/>
  <c r="R2928"/>
  <c r="R2932"/>
  <c r="R2936"/>
  <c r="R2940"/>
  <c r="R2944"/>
  <c r="R2948"/>
  <c r="R2952"/>
  <c r="R2956"/>
  <c r="R2960"/>
  <c r="R2968"/>
  <c r="R2972"/>
  <c r="R2992"/>
  <c r="R3044"/>
  <c r="R3048"/>
  <c r="R3052"/>
  <c r="R3056"/>
  <c r="R3060"/>
  <c r="R3064"/>
  <c r="R3068"/>
  <c r="R3072"/>
  <c r="R3080"/>
  <c r="R3096"/>
  <c r="R3104"/>
  <c r="R3108"/>
  <c r="R3124"/>
  <c r="R3128"/>
  <c r="R3132"/>
  <c r="R3136"/>
  <c r="R3140"/>
  <c r="R3144"/>
  <c r="R3148"/>
  <c r="R3152"/>
  <c r="R3156"/>
  <c r="R3160"/>
  <c r="R3164"/>
  <c r="R3168"/>
  <c r="R3172"/>
  <c r="R3180"/>
  <c r="R3184"/>
  <c r="R3188"/>
  <c r="R3200"/>
  <c r="R3204"/>
  <c r="R3224"/>
  <c r="R3228"/>
  <c r="R3232"/>
  <c r="R3236"/>
  <c r="R3240"/>
  <c r="R3244"/>
  <c r="R3248"/>
  <c r="R3252"/>
  <c r="R3256"/>
  <c r="R3276"/>
  <c r="R3280"/>
  <c r="R3284"/>
  <c r="R3288"/>
  <c r="R3296"/>
  <c r="R3300"/>
  <c r="R3304"/>
  <c r="R3308"/>
  <c r="R3312"/>
  <c r="R3316"/>
  <c r="R3320"/>
  <c r="R3324"/>
  <c r="R3328"/>
  <c r="R3332"/>
  <c r="R3336"/>
  <c r="R3340"/>
  <c r="R3344"/>
  <c r="R3348"/>
  <c r="R3360"/>
  <c r="R3364"/>
  <c r="R3368"/>
  <c r="R3372"/>
  <c r="R3380"/>
  <c r="R3384"/>
  <c r="R3392"/>
  <c r="R3396"/>
  <c r="R3400"/>
  <c r="R3404"/>
  <c r="R3424"/>
  <c r="R3428"/>
  <c r="R3432"/>
  <c r="R3440"/>
  <c r="R3444"/>
  <c r="R3448"/>
  <c r="R3452"/>
  <c r="R3456"/>
  <c r="R3460"/>
  <c r="R3464"/>
  <c r="R3468"/>
  <c r="R3472"/>
  <c r="R3476"/>
  <c r="R3480"/>
  <c r="R3484"/>
  <c r="R3488"/>
  <c r="R3492"/>
  <c r="R3496"/>
  <c r="R3512"/>
  <c r="R3528"/>
  <c r="R3532"/>
  <c r="R3540"/>
  <c r="R3544"/>
  <c r="R3548"/>
  <c r="R3552"/>
  <c r="R3556"/>
  <c r="R3576"/>
  <c r="R3580"/>
  <c r="R3584"/>
  <c r="R3588"/>
  <c r="R3600"/>
  <c r="R3604"/>
  <c r="R3608"/>
  <c r="R3612"/>
  <c r="R3616"/>
  <c r="R3620"/>
  <c r="R3624"/>
  <c r="R3628"/>
  <c r="R3632"/>
  <c r="R3636"/>
  <c r="R3640"/>
  <c r="R3644"/>
  <c r="R3648"/>
  <c r="R3652"/>
  <c r="R3656"/>
  <c r="R3660"/>
  <c r="R3664"/>
  <c r="R3668"/>
  <c r="R3672"/>
  <c r="R3676"/>
  <c r="R3680"/>
  <c r="R3684"/>
  <c r="R3688"/>
  <c r="R3692"/>
  <c r="R3696"/>
  <c r="R3700"/>
  <c r="R3704"/>
  <c r="R3708"/>
  <c r="R3712"/>
  <c r="R3716"/>
  <c r="R3720"/>
  <c r="R3724"/>
  <c r="R3728"/>
  <c r="R3732"/>
  <c r="R3736"/>
  <c r="R3740"/>
  <c r="R3744"/>
  <c r="R3748"/>
  <c r="R3752"/>
  <c r="R3756"/>
  <c r="R3760"/>
  <c r="R3764"/>
  <c r="R3768"/>
  <c r="R3772"/>
  <c r="R3776"/>
  <c r="R3780"/>
  <c r="R3784"/>
  <c r="R3788"/>
  <c r="R3792"/>
  <c r="R3796"/>
  <c r="R3800"/>
  <c r="R3804"/>
  <c r="R3808"/>
  <c r="R3812"/>
  <c r="R3816"/>
  <c r="R3820"/>
  <c r="R3824"/>
  <c r="R3828"/>
  <c r="R3840"/>
  <c r="R3844"/>
  <c r="R3852"/>
  <c r="R3856"/>
  <c r="R3864"/>
  <c r="R3868"/>
  <c r="R3872"/>
  <c r="R3876"/>
  <c r="R3880"/>
  <c r="R3884"/>
  <c r="R3888"/>
  <c r="R3896"/>
  <c r="R3904"/>
  <c r="R3908"/>
  <c r="R3916"/>
  <c r="R3920"/>
  <c r="R3928"/>
  <c r="R3932"/>
  <c r="R3936"/>
  <c r="R3940"/>
  <c r="R3944"/>
  <c r="R3948"/>
  <c r="R3952"/>
  <c r="R3956"/>
  <c r="R3960"/>
  <c r="R3964"/>
  <c r="R3968"/>
  <c r="R3972"/>
  <c r="R3976"/>
  <c r="R3980"/>
  <c r="R3984"/>
  <c r="R3988"/>
  <c r="R3992"/>
  <c r="R3996"/>
  <c r="R4000"/>
  <c r="R4004"/>
  <c r="R4008"/>
  <c r="R4012"/>
  <c r="R4016"/>
  <c r="R4020"/>
  <c r="R4024"/>
  <c r="R4028"/>
  <c r="R4032"/>
  <c r="R4036"/>
  <c r="R4040"/>
  <c r="R4044"/>
  <c r="R4048"/>
  <c r="R4052"/>
  <c r="R4056"/>
  <c r="R4060"/>
  <c r="R4064"/>
  <c r="R4068"/>
  <c r="R4072"/>
  <c r="R4076"/>
  <c r="R4080"/>
  <c r="R4084"/>
  <c r="R4088"/>
  <c r="R4092"/>
  <c r="R4096"/>
  <c r="R4100"/>
  <c r="R4104"/>
  <c r="R4108"/>
  <c r="R4112"/>
  <c r="R4116"/>
  <c r="R4120"/>
  <c r="R4124"/>
  <c r="R4128"/>
  <c r="R4132"/>
  <c r="R4136"/>
  <c r="R4140"/>
  <c r="R4144"/>
  <c r="R4148"/>
  <c r="R4152"/>
  <c r="R4156"/>
  <c r="R4160"/>
  <c r="R4164"/>
  <c r="R4168"/>
  <c r="R4172"/>
  <c r="R4176"/>
  <c r="R4180"/>
  <c r="R4184"/>
  <c r="R4188"/>
  <c r="R4192"/>
  <c r="R4200"/>
  <c r="R4208"/>
  <c r="R4212"/>
  <c r="R4220"/>
  <c r="R4224"/>
  <c r="R4232"/>
  <c r="R4236"/>
  <c r="R4240"/>
  <c r="R4244"/>
  <c r="R4248"/>
  <c r="R4252"/>
  <c r="R4260"/>
  <c r="R4264"/>
  <c r="R4272"/>
  <c r="R4276"/>
  <c r="R4288"/>
  <c r="R4292"/>
  <c r="R4296"/>
  <c r="R4300"/>
  <c r="R4304"/>
  <c r="R4308"/>
  <c r="R4312"/>
  <c r="R4316"/>
  <c r="R4320"/>
  <c r="R4324"/>
  <c r="R4328"/>
  <c r="R4332"/>
  <c r="R1831"/>
  <c r="R1843"/>
  <c r="R1847"/>
  <c r="R1851"/>
  <c r="R1855"/>
  <c r="R1871"/>
  <c r="R1875"/>
  <c r="R1879"/>
  <c r="R1887"/>
  <c r="R1891"/>
  <c r="R1895"/>
  <c r="R1899"/>
  <c r="R1903"/>
  <c r="R1919"/>
  <c r="R1923"/>
  <c r="R1931"/>
  <c r="R1935"/>
  <c r="R1939"/>
  <c r="R1951"/>
  <c r="R1955"/>
  <c r="R1959"/>
  <c r="R1967"/>
  <c r="R1971"/>
  <c r="R1983"/>
  <c r="R1991"/>
  <c r="R1999"/>
  <c r="R2019"/>
  <c r="R2023"/>
  <c r="R2035"/>
  <c r="R2039"/>
  <c r="R2043"/>
  <c r="R2047"/>
  <c r="R2051"/>
  <c r="R2055"/>
  <c r="R2059"/>
  <c r="R2063"/>
  <c r="R2067"/>
  <c r="R2071"/>
  <c r="R2079"/>
  <c r="R2087"/>
  <c r="R2091"/>
  <c r="R2095"/>
  <c r="R2099"/>
  <c r="R2103"/>
  <c r="R2111"/>
  <c r="R2123"/>
  <c r="R2131"/>
  <c r="R2135"/>
  <c r="R2139"/>
  <c r="R2143"/>
  <c r="R2151"/>
  <c r="R2163"/>
  <c r="R2179"/>
  <c r="R2187"/>
  <c r="R2191"/>
  <c r="R2199"/>
  <c r="R2207"/>
  <c r="R2211"/>
  <c r="R2215"/>
  <c r="R2219"/>
  <c r="R2227"/>
  <c r="R2243"/>
  <c r="R2247"/>
  <c r="R2251"/>
  <c r="R2255"/>
  <c r="R2259"/>
  <c r="R2263"/>
  <c r="R2267"/>
  <c r="R2271"/>
  <c r="R2275"/>
  <c r="R2279"/>
  <c r="R2283"/>
  <c r="R2287"/>
  <c r="R2295"/>
  <c r="R2307"/>
  <c r="R2311"/>
  <c r="R2315"/>
  <c r="R2323"/>
  <c r="R2335"/>
  <c r="R2339"/>
  <c r="R2343"/>
  <c r="R2355"/>
  <c r="R2379"/>
  <c r="R2383"/>
  <c r="R2387"/>
  <c r="R2391"/>
  <c r="R2395"/>
  <c r="R2399"/>
  <c r="R2403"/>
  <c r="R2407"/>
  <c r="R2411"/>
  <c r="R2415"/>
  <c r="R2419"/>
  <c r="R2423"/>
  <c r="R2427"/>
  <c r="R2431"/>
  <c r="R2435"/>
  <c r="R2439"/>
  <c r="R2443"/>
  <c r="R2451"/>
  <c r="R2455"/>
  <c r="R2459"/>
  <c r="R2463"/>
  <c r="R2467"/>
  <c r="R2471"/>
  <c r="R2475"/>
  <c r="R2479"/>
  <c r="R2483"/>
  <c r="R2487"/>
  <c r="R2495"/>
  <c r="R2499"/>
  <c r="R2507"/>
  <c r="R2511"/>
  <c r="R2515"/>
  <c r="R2519"/>
  <c r="R2523"/>
  <c r="R2527"/>
  <c r="R2531"/>
  <c r="R2535"/>
  <c r="R2539"/>
  <c r="R2543"/>
  <c r="R2547"/>
  <c r="R2551"/>
  <c r="R2559"/>
  <c r="R2563"/>
  <c r="R2571"/>
  <c r="R2575"/>
  <c r="R2579"/>
  <c r="R2587"/>
  <c r="R2591"/>
  <c r="R2595"/>
  <c r="R2599"/>
  <c r="R2611"/>
  <c r="R2615"/>
  <c r="R2619"/>
  <c r="R2623"/>
  <c r="R2627"/>
  <c r="R2631"/>
  <c r="R2635"/>
  <c r="R2639"/>
  <c r="R2643"/>
  <c r="R2647"/>
  <c r="R2651"/>
  <c r="R2655"/>
  <c r="R2659"/>
  <c r="R2663"/>
  <c r="R2671"/>
  <c r="R2675"/>
  <c r="R2679"/>
  <c r="R2687"/>
  <c r="R2691"/>
  <c r="R2695"/>
  <c r="R2699"/>
  <c r="R2707"/>
  <c r="R2715"/>
  <c r="R2719"/>
  <c r="R2723"/>
  <c r="R2727"/>
  <c r="R2731"/>
  <c r="R2735"/>
  <c r="R2739"/>
  <c r="R2743"/>
  <c r="R2747"/>
  <c r="R2751"/>
  <c r="R2755"/>
  <c r="R2759"/>
  <c r="R2763"/>
  <c r="R2767"/>
  <c r="R2775"/>
  <c r="R2779"/>
  <c r="R2783"/>
  <c r="R2787"/>
  <c r="R2795"/>
  <c r="R2799"/>
  <c r="R2803"/>
  <c r="R2807"/>
  <c r="R2811"/>
  <c r="R2815"/>
  <c r="R2819"/>
  <c r="R2823"/>
  <c r="R2827"/>
  <c r="R2835"/>
  <c r="R2839"/>
  <c r="R2843"/>
  <c r="R2847"/>
  <c r="R2851"/>
  <c r="R2855"/>
  <c r="R2859"/>
  <c r="R2863"/>
  <c r="R2867"/>
  <c r="R2871"/>
  <c r="R2875"/>
  <c r="R2883"/>
  <c r="R2887"/>
  <c r="R2891"/>
  <c r="R2895"/>
  <c r="R2903"/>
  <c r="R2907"/>
  <c r="R2911"/>
  <c r="R2915"/>
  <c r="R2939"/>
  <c r="R2943"/>
  <c r="R2947"/>
  <c r="R2951"/>
  <c r="R2955"/>
  <c r="R2959"/>
  <c r="R2963"/>
  <c r="R2971"/>
  <c r="R2975"/>
  <c r="R2987"/>
  <c r="R3007"/>
  <c r="R3047"/>
  <c r="R3051"/>
  <c r="R3055"/>
  <c r="R3059"/>
  <c r="R3063"/>
  <c r="R3071"/>
  <c r="R3075"/>
  <c r="R3083"/>
  <c r="R3087"/>
  <c r="R3091"/>
  <c r="R3099"/>
  <c r="R3103"/>
  <c r="R3111"/>
  <c r="R3115"/>
  <c r="R3119"/>
  <c r="R3123"/>
  <c r="R3127"/>
  <c r="R3131"/>
  <c r="R3135"/>
  <c r="R3139"/>
  <c r="R3143"/>
  <c r="R3147"/>
  <c r="R3151"/>
  <c r="R3155"/>
  <c r="R3159"/>
  <c r="R3163"/>
  <c r="R3167"/>
  <c r="R3171"/>
  <c r="R3175"/>
  <c r="R3191"/>
  <c r="R3195"/>
  <c r="R3207"/>
  <c r="R3211"/>
  <c r="R3215"/>
  <c r="R3219"/>
  <c r="R3223"/>
  <c r="R3227"/>
  <c r="R3231"/>
  <c r="R3235"/>
  <c r="R3239"/>
  <c r="R3243"/>
  <c r="R3247"/>
  <c r="R3251"/>
  <c r="R3255"/>
  <c r="R3259"/>
  <c r="R3263"/>
  <c r="R3267"/>
  <c r="R3271"/>
  <c r="R3287"/>
  <c r="R3291"/>
  <c r="R3299"/>
  <c r="R3303"/>
  <c r="R3307"/>
  <c r="R3311"/>
  <c r="R3315"/>
  <c r="R3319"/>
  <c r="R3323"/>
  <c r="R3327"/>
  <c r="R3331"/>
  <c r="R3335"/>
  <c r="R3339"/>
  <c r="R3343"/>
  <c r="R3347"/>
  <c r="R3351"/>
  <c r="R3355"/>
  <c r="R3363"/>
  <c r="R3367"/>
  <c r="R3371"/>
  <c r="R3375"/>
  <c r="R3383"/>
  <c r="R3387"/>
  <c r="R3395"/>
  <c r="R3399"/>
  <c r="R3403"/>
  <c r="R3407"/>
  <c r="R3411"/>
  <c r="R3415"/>
  <c r="R3419"/>
  <c r="R3423"/>
  <c r="R3427"/>
  <c r="R3431"/>
  <c r="R3435"/>
  <c r="R3443"/>
  <c r="R3447"/>
  <c r="R3451"/>
  <c r="R3455"/>
  <c r="R3459"/>
  <c r="R3463"/>
  <c r="R3467"/>
  <c r="R3471"/>
  <c r="R3475"/>
  <c r="R3479"/>
  <c r="R3499"/>
  <c r="R3515"/>
  <c r="R3519"/>
  <c r="R3523"/>
  <c r="R3531"/>
  <c r="R3535"/>
  <c r="R3543"/>
  <c r="R3551"/>
  <c r="R3555"/>
  <c r="R3559"/>
  <c r="R3563"/>
  <c r="R3567"/>
  <c r="R3571"/>
  <c r="R3587"/>
  <c r="R3591"/>
  <c r="R3595"/>
  <c r="R3599"/>
  <c r="R3603"/>
  <c r="R3607"/>
  <c r="R3611"/>
  <c r="R3615"/>
  <c r="R3619"/>
  <c r="R3623"/>
  <c r="R3627"/>
  <c r="R3631"/>
  <c r="R3635"/>
  <c r="R3639"/>
  <c r="R3643"/>
  <c r="R3647"/>
  <c r="R3651"/>
  <c r="R3655"/>
  <c r="R3659"/>
  <c r="R3663"/>
  <c r="R3667"/>
  <c r="R3671"/>
  <c r="R3675"/>
  <c r="R3679"/>
  <c r="R3683"/>
  <c r="R3687"/>
  <c r="R3691"/>
  <c r="R3695"/>
  <c r="R3699"/>
  <c r="R3703"/>
  <c r="R3707"/>
  <c r="R3711"/>
  <c r="R3715"/>
  <c r="R3719"/>
  <c r="R3723"/>
  <c r="R3727"/>
  <c r="R3731"/>
  <c r="R3735"/>
  <c r="R1202"/>
  <c r="R1210"/>
  <c r="R1214"/>
  <c r="R1222"/>
  <c r="R1226"/>
  <c r="R1230"/>
  <c r="R1238"/>
  <c r="R1242"/>
  <c r="R1246"/>
  <c r="R1250"/>
  <c r="R1262"/>
  <c r="R1266"/>
  <c r="R1270"/>
  <c r="R1298"/>
  <c r="R1306"/>
  <c r="R1310"/>
  <c r="R1314"/>
  <c r="R1318"/>
  <c r="R1322"/>
  <c r="R1326"/>
  <c r="R1330"/>
  <c r="R1334"/>
  <c r="R1338"/>
  <c r="R1342"/>
  <c r="R1346"/>
  <c r="R1350"/>
  <c r="R1354"/>
  <c r="R1358"/>
  <c r="R1362"/>
  <c r="R1366"/>
  <c r="R1370"/>
  <c r="R1390"/>
  <c r="R1406"/>
  <c r="R1422"/>
  <c r="R1430"/>
  <c r="R1438"/>
  <c r="R1446"/>
  <c r="R1458"/>
  <c r="R1470"/>
  <c r="R1474"/>
  <c r="R1478"/>
  <c r="R1482"/>
  <c r="R1490"/>
  <c r="R1494"/>
  <c r="R1502"/>
  <c r="R1506"/>
  <c r="R1510"/>
  <c r="R1514"/>
  <c r="R1518"/>
  <c r="R1522"/>
  <c r="R1526"/>
  <c r="R1530"/>
  <c r="R1534"/>
  <c r="R1538"/>
  <c r="R1542"/>
  <c r="R1546"/>
  <c r="R1550"/>
  <c r="R1554"/>
  <c r="R1558"/>
  <c r="R1562"/>
  <c r="R1566"/>
  <c r="R1570"/>
  <c r="R1574"/>
  <c r="R1578"/>
  <c r="R1582"/>
  <c r="R1586"/>
  <c r="R1590"/>
  <c r="R1594"/>
  <c r="R1598"/>
  <c r="R1602"/>
  <c r="R1606"/>
  <c r="R1610"/>
  <c r="R1614"/>
  <c r="R1618"/>
  <c r="R1626"/>
  <c r="R1630"/>
  <c r="R1634"/>
  <c r="R1638"/>
  <c r="R1642"/>
  <c r="R1646"/>
  <c r="R1654"/>
  <c r="R1658"/>
  <c r="R1666"/>
  <c r="R1670"/>
  <c r="R1674"/>
  <c r="R1686"/>
  <c r="R1694"/>
  <c r="R1698"/>
  <c r="R1706"/>
  <c r="R1714"/>
  <c r="R1718"/>
  <c r="R1722"/>
  <c r="R1726"/>
  <c r="R1734"/>
  <c r="R1738"/>
  <c r="R1742"/>
  <c r="R1746"/>
  <c r="R1766"/>
  <c r="R1770"/>
  <c r="R1786"/>
  <c r="R1790"/>
  <c r="R1794"/>
  <c r="R1798"/>
  <c r="R1802"/>
  <c r="R1806"/>
  <c r="R1810"/>
  <c r="R1814"/>
  <c r="R1818"/>
  <c r="R1822"/>
  <c r="R1826"/>
  <c r="R1834"/>
  <c r="R1838"/>
  <c r="R1842"/>
  <c r="R1846"/>
  <c r="R1850"/>
  <c r="R1854"/>
  <c r="R1858"/>
  <c r="R1862"/>
  <c r="R1866"/>
  <c r="R1870"/>
  <c r="R1874"/>
  <c r="R1890"/>
  <c r="R1894"/>
  <c r="R1906"/>
  <c r="R1910"/>
  <c r="R1918"/>
  <c r="R1922"/>
  <c r="R1930"/>
  <c r="R1934"/>
  <c r="R1942"/>
  <c r="R1946"/>
  <c r="R1950"/>
  <c r="R1954"/>
  <c r="R1962"/>
  <c r="R1966"/>
  <c r="R1974"/>
  <c r="R1978"/>
  <c r="R1982"/>
  <c r="R1986"/>
  <c r="R1990"/>
  <c r="R1994"/>
  <c r="R2006"/>
  <c r="R2038"/>
  <c r="R2042"/>
  <c r="R2066"/>
  <c r="R2074"/>
  <c r="R2082"/>
  <c r="R2094"/>
  <c r="R2098"/>
  <c r="R2106"/>
  <c r="R2110"/>
  <c r="R2114"/>
  <c r="R2118"/>
  <c r="R2122"/>
  <c r="R2134"/>
  <c r="R2146"/>
  <c r="R2150"/>
  <c r="R2154"/>
  <c r="R2158"/>
  <c r="R2162"/>
  <c r="R2166"/>
  <c r="R2170"/>
  <c r="R2174"/>
  <c r="R2178"/>
  <c r="R2182"/>
  <c r="R2186"/>
  <c r="R2190"/>
  <c r="R2198"/>
  <c r="R2202"/>
  <c r="R2206"/>
  <c r="R2210"/>
  <c r="R2214"/>
  <c r="R2218"/>
  <c r="R2230"/>
  <c r="R2234"/>
  <c r="R2238"/>
  <c r="R2246"/>
  <c r="R2250"/>
  <c r="R2254"/>
  <c r="R2258"/>
  <c r="R2262"/>
  <c r="R2266"/>
  <c r="R2270"/>
  <c r="R2274"/>
  <c r="R2278"/>
  <c r="R2282"/>
  <c r="R2286"/>
  <c r="R2290"/>
  <c r="R2294"/>
  <c r="R2302"/>
  <c r="R2314"/>
  <c r="R2318"/>
  <c r="R2322"/>
  <c r="R2330"/>
  <c r="R2342"/>
  <c r="R2346"/>
  <c r="R2350"/>
  <c r="R2362"/>
  <c r="R2366"/>
  <c r="R2370"/>
  <c r="R2374"/>
  <c r="R2402"/>
  <c r="R2406"/>
  <c r="R2410"/>
  <c r="R2414"/>
  <c r="R2418"/>
  <c r="R2422"/>
  <c r="R2430"/>
  <c r="R2434"/>
  <c r="R2438"/>
  <c r="R2442"/>
  <c r="R2446"/>
  <c r="R2450"/>
  <c r="R2458"/>
  <c r="R2462"/>
  <c r="R2466"/>
  <c r="R2470"/>
  <c r="R2478"/>
  <c r="R2482"/>
  <c r="R2490"/>
  <c r="R2494"/>
  <c r="R2498"/>
  <c r="R2502"/>
  <c r="R2510"/>
  <c r="R2514"/>
  <c r="R2518"/>
  <c r="R2522"/>
  <c r="R2526"/>
  <c r="R2530"/>
  <c r="R2534"/>
  <c r="R2538"/>
  <c r="R2542"/>
  <c r="R2546"/>
  <c r="R2554"/>
  <c r="R2558"/>
  <c r="R2562"/>
  <c r="R2566"/>
  <c r="R2570"/>
  <c r="R2574"/>
  <c r="R2582"/>
  <c r="R2586"/>
  <c r="R2590"/>
  <c r="R2594"/>
  <c r="R2602"/>
  <c r="R2606"/>
  <c r="R2614"/>
  <c r="R2618"/>
  <c r="R2622"/>
  <c r="R2626"/>
  <c r="R2630"/>
  <c r="R2634"/>
  <c r="R2638"/>
  <c r="R2642"/>
  <c r="R2646"/>
  <c r="R2650"/>
  <c r="R2654"/>
  <c r="R2658"/>
  <c r="R2662"/>
  <c r="R2666"/>
  <c r="R2670"/>
  <c r="R2674"/>
  <c r="R2682"/>
  <c r="R2686"/>
  <c r="R2690"/>
  <c r="R2694"/>
  <c r="R2702"/>
  <c r="R2706"/>
  <c r="R2710"/>
  <c r="R2718"/>
  <c r="R2722"/>
  <c r="R2726"/>
  <c r="R2730"/>
  <c r="R2734"/>
  <c r="R2738"/>
  <c r="R2742"/>
  <c r="R2746"/>
  <c r="R2750"/>
  <c r="R2754"/>
  <c r="R2758"/>
  <c r="R2762"/>
  <c r="R2766"/>
  <c r="R2770"/>
  <c r="R2774"/>
  <c r="R2778"/>
  <c r="R2782"/>
  <c r="R2790"/>
  <c r="R2794"/>
  <c r="R2798"/>
  <c r="R2802"/>
  <c r="R2814"/>
  <c r="R2818"/>
  <c r="R2822"/>
  <c r="R2826"/>
  <c r="R2830"/>
  <c r="R2834"/>
  <c r="R2838"/>
  <c r="R2842"/>
  <c r="R2846"/>
  <c r="R2850"/>
  <c r="R2854"/>
  <c r="R2858"/>
  <c r="R2862"/>
  <c r="R2866"/>
  <c r="R2870"/>
  <c r="R2878"/>
  <c r="R2882"/>
  <c r="R2886"/>
  <c r="R2890"/>
  <c r="R2898"/>
  <c r="R2902"/>
  <c r="R2906"/>
  <c r="R2910"/>
  <c r="R2914"/>
  <c r="R2918"/>
  <c r="R2922"/>
  <c r="R2926"/>
  <c r="R2930"/>
  <c r="R2934"/>
  <c r="R2938"/>
  <c r="R2942"/>
  <c r="R2946"/>
  <c r="R2950"/>
  <c r="R2954"/>
  <c r="R2958"/>
  <c r="R2962"/>
  <c r="R2966"/>
  <c r="R2974"/>
  <c r="R2978"/>
  <c r="R2982"/>
  <c r="R3002"/>
  <c r="R3026"/>
  <c r="R3030"/>
  <c r="R3034"/>
  <c r="R3038"/>
  <c r="R3042"/>
  <c r="R3046"/>
  <c r="R3050"/>
  <c r="R3054"/>
  <c r="R3058"/>
  <c r="R3062"/>
  <c r="R3066"/>
  <c r="R3074"/>
  <c r="R3078"/>
  <c r="R3094"/>
  <c r="R3098"/>
  <c r="R3106"/>
  <c r="R3126"/>
  <c r="R3130"/>
  <c r="R3134"/>
  <c r="R3138"/>
  <c r="R3142"/>
  <c r="R3146"/>
  <c r="R3150"/>
  <c r="R3154"/>
  <c r="R3158"/>
  <c r="R3162"/>
  <c r="R3166"/>
  <c r="R3170"/>
  <c r="R3174"/>
  <c r="R3178"/>
  <c r="R3182"/>
  <c r="R3186"/>
  <c r="R3190"/>
  <c r="R3194"/>
  <c r="R3202"/>
  <c r="R3222"/>
  <c r="R3226"/>
  <c r="R3230"/>
  <c r="R3234"/>
  <c r="R3238"/>
  <c r="R3242"/>
  <c r="R3246"/>
  <c r="R3250"/>
  <c r="R3254"/>
  <c r="R3274"/>
  <c r="R3278"/>
  <c r="R3282"/>
  <c r="R3290"/>
  <c r="R3294"/>
  <c r="R3298"/>
  <c r="R3302"/>
  <c r="R3306"/>
  <c r="R3310"/>
  <c r="R3314"/>
  <c r="R3318"/>
  <c r="R3322"/>
  <c r="R3326"/>
  <c r="R3330"/>
  <c r="R3334"/>
  <c r="R3338"/>
  <c r="R3342"/>
  <c r="R3346"/>
  <c r="R3350"/>
  <c r="R3354"/>
  <c r="R3358"/>
  <c r="R3366"/>
  <c r="R3370"/>
  <c r="R3374"/>
  <c r="R3378"/>
  <c r="R3386"/>
  <c r="R3390"/>
  <c r="R3398"/>
  <c r="R3402"/>
  <c r="R3406"/>
  <c r="R3426"/>
  <c r="R3430"/>
  <c r="R3434"/>
  <c r="R3438"/>
  <c r="R3450"/>
  <c r="R3454"/>
  <c r="R3458"/>
  <c r="R3462"/>
  <c r="R3466"/>
  <c r="R3470"/>
  <c r="R3474"/>
  <c r="R3478"/>
  <c r="R3482"/>
  <c r="R3486"/>
  <c r="R3490"/>
  <c r="R3494"/>
  <c r="R3498"/>
  <c r="R3502"/>
  <c r="R3506"/>
  <c r="R3518"/>
  <c r="R3522"/>
  <c r="R3526"/>
  <c r="R3534"/>
  <c r="R3538"/>
  <c r="R3546"/>
  <c r="R3550"/>
  <c r="R3554"/>
  <c r="R3574"/>
  <c r="R3578"/>
  <c r="R3582"/>
  <c r="R3590"/>
  <c r="R3594"/>
  <c r="R3598"/>
  <c r="R3602"/>
  <c r="R3606"/>
  <c r="R3610"/>
  <c r="R3614"/>
  <c r="R3618"/>
  <c r="R3622"/>
  <c r="R3626"/>
  <c r="R3630"/>
  <c r="R3634"/>
  <c r="R3638"/>
  <c r="R3642"/>
  <c r="R3646"/>
  <c r="R3650"/>
  <c r="R3654"/>
  <c r="R3658"/>
  <c r="R3662"/>
  <c r="R3666"/>
  <c r="R3670"/>
  <c r="R3674"/>
  <c r="R3678"/>
  <c r="R3682"/>
  <c r="R3686"/>
  <c r="R3690"/>
  <c r="R3694"/>
  <c r="R3698"/>
  <c r="R3702"/>
  <c r="R3706"/>
  <c r="R3710"/>
  <c r="R3714"/>
  <c r="R3718"/>
  <c r="R3722"/>
  <c r="R3726"/>
  <c r="R3730"/>
  <c r="R3734"/>
  <c r="R3738"/>
  <c r="R3742"/>
  <c r="R3746"/>
  <c r="R3750"/>
  <c r="R3754"/>
  <c r="R3758"/>
  <c r="R3762"/>
  <c r="R3766"/>
  <c r="R3770"/>
  <c r="R3774"/>
  <c r="R3778"/>
  <c r="R3782"/>
  <c r="R3786"/>
  <c r="R3790"/>
  <c r="R3794"/>
  <c r="R3798"/>
  <c r="R3802"/>
  <c r="R3806"/>
  <c r="R3810"/>
  <c r="R3814"/>
  <c r="R3818"/>
  <c r="R3822"/>
  <c r="R3826"/>
  <c r="R3838"/>
  <c r="R3846"/>
  <c r="R3850"/>
  <c r="R3739"/>
  <c r="R3743"/>
  <c r="R3747"/>
  <c r="R3751"/>
  <c r="R3755"/>
  <c r="R3759"/>
  <c r="R3763"/>
  <c r="R3767"/>
  <c r="R3771"/>
  <c r="R3775"/>
  <c r="R3779"/>
  <c r="R3783"/>
  <c r="R3787"/>
  <c r="R3791"/>
  <c r="R3795"/>
  <c r="R3799"/>
  <c r="R3803"/>
  <c r="R3807"/>
  <c r="R3811"/>
  <c r="R3815"/>
  <c r="R3819"/>
  <c r="R3823"/>
  <c r="R3827"/>
  <c r="R3831"/>
  <c r="R3835"/>
  <c r="R3843"/>
  <c r="R3847"/>
  <c r="R3855"/>
  <c r="R3859"/>
  <c r="R3867"/>
  <c r="R3871"/>
  <c r="R3875"/>
  <c r="R3879"/>
  <c r="R3883"/>
  <c r="R3887"/>
  <c r="R3891"/>
  <c r="R3895"/>
  <c r="R3899"/>
  <c r="R3907"/>
  <c r="R3911"/>
  <c r="R3919"/>
  <c r="R3923"/>
  <c r="R3931"/>
  <c r="R3935"/>
  <c r="R3939"/>
  <c r="R3943"/>
  <c r="R3947"/>
  <c r="R3951"/>
  <c r="R3955"/>
  <c r="R3959"/>
  <c r="R3963"/>
  <c r="R3971"/>
  <c r="R3975"/>
  <c r="R3979"/>
  <c r="R3983"/>
  <c r="R3987"/>
  <c r="R3991"/>
  <c r="R3995"/>
  <c r="R3999"/>
  <c r="R4003"/>
  <c r="R4007"/>
  <c r="R4011"/>
  <c r="R4015"/>
  <c r="R4019"/>
  <c r="R4023"/>
  <c r="R4027"/>
  <c r="R4031"/>
  <c r="R4035"/>
  <c r="R4039"/>
  <c r="R4043"/>
  <c r="R4047"/>
  <c r="R4051"/>
  <c r="R4055"/>
  <c r="R4059"/>
  <c r="R4063"/>
  <c r="R4067"/>
  <c r="R4071"/>
  <c r="R4075"/>
  <c r="R4079"/>
  <c r="R4083"/>
  <c r="R4087"/>
  <c r="R4091"/>
  <c r="R4095"/>
  <c r="R4099"/>
  <c r="R4103"/>
  <c r="R4107"/>
  <c r="R4111"/>
  <c r="R4115"/>
  <c r="R4119"/>
  <c r="R4123"/>
  <c r="R4127"/>
  <c r="R4131"/>
  <c r="R4135"/>
  <c r="R4139"/>
  <c r="R4143"/>
  <c r="R4147"/>
  <c r="R4151"/>
  <c r="R4155"/>
  <c r="R4159"/>
  <c r="R4163"/>
  <c r="R4167"/>
  <c r="R4171"/>
  <c r="R4175"/>
  <c r="R4179"/>
  <c r="R4183"/>
  <c r="R4187"/>
  <c r="R4191"/>
  <c r="R4195"/>
  <c r="R4203"/>
  <c r="R4211"/>
  <c r="R4215"/>
  <c r="R4227"/>
  <c r="R4235"/>
  <c r="R4239"/>
  <c r="R4243"/>
  <c r="R4247"/>
  <c r="R4251"/>
  <c r="R4255"/>
  <c r="R4263"/>
  <c r="R4267"/>
  <c r="R4275"/>
  <c r="R4279"/>
  <c r="R4287"/>
  <c r="R4291"/>
  <c r="R4295"/>
  <c r="R4299"/>
  <c r="R4303"/>
  <c r="R4307"/>
  <c r="R4311"/>
  <c r="R4315"/>
  <c r="R4319"/>
  <c r="R4323"/>
  <c r="R4327"/>
  <c r="R4331"/>
  <c r="R4335"/>
  <c r="R4339"/>
  <c r="R4343"/>
  <c r="R4347"/>
  <c r="R4351"/>
  <c r="R4355"/>
  <c r="R4359"/>
  <c r="R4363"/>
  <c r="R4367"/>
  <c r="R4371"/>
  <c r="R4375"/>
  <c r="R4379"/>
  <c r="R4383"/>
  <c r="R4391"/>
  <c r="R4395"/>
  <c r="R4403"/>
  <c r="R4407"/>
  <c r="R4411"/>
  <c r="R4415"/>
  <c r="R4419"/>
  <c r="R4423"/>
  <c r="R4427"/>
  <c r="R4431"/>
  <c r="R4435"/>
  <c r="R4439"/>
  <c r="R4443"/>
  <c r="R4447"/>
  <c r="R4451"/>
  <c r="R4455"/>
  <c r="R4459"/>
  <c r="R4463"/>
  <c r="R4467"/>
  <c r="R4471"/>
  <c r="R4475"/>
  <c r="R4483"/>
  <c r="R4487"/>
  <c r="R4491"/>
  <c r="R4495"/>
  <c r="R4499"/>
  <c r="R4503"/>
  <c r="R4507"/>
  <c r="R4511"/>
  <c r="R4515"/>
  <c r="R4519"/>
  <c r="R4527"/>
  <c r="R4531"/>
  <c r="R4539"/>
  <c r="R4543"/>
  <c r="R4547"/>
  <c r="R4551"/>
  <c r="R4555"/>
  <c r="R4559"/>
  <c r="R4563"/>
  <c r="R4567"/>
  <c r="R4571"/>
  <c r="R4575"/>
  <c r="R4579"/>
  <c r="R4583"/>
  <c r="R4587"/>
  <c r="R4591"/>
  <c r="R4595"/>
  <c r="R4599"/>
  <c r="R4603"/>
  <c r="R4607"/>
  <c r="R4611"/>
  <c r="R4615"/>
  <c r="R4619"/>
  <c r="R4623"/>
  <c r="R4627"/>
  <c r="R4631"/>
  <c r="R4635"/>
  <c r="R4639"/>
  <c r="R4643"/>
  <c r="R4647"/>
  <c r="R4651"/>
  <c r="R4655"/>
  <c r="R4659"/>
  <c r="R4663"/>
  <c r="R4667"/>
  <c r="R4671"/>
  <c r="R4675"/>
  <c r="R4679"/>
  <c r="R4683"/>
  <c r="R4687"/>
  <c r="R4691"/>
  <c r="R4695"/>
  <c r="R4703"/>
  <c r="R4707"/>
  <c r="R4715"/>
  <c r="R4719"/>
  <c r="R4739"/>
  <c r="R4743"/>
  <c r="R4747"/>
  <c r="R4751"/>
  <c r="R4755"/>
  <c r="R4759"/>
  <c r="R4763"/>
  <c r="R4767"/>
  <c r="R4771"/>
  <c r="R4775"/>
  <c r="R4779"/>
  <c r="R4783"/>
  <c r="R4787"/>
  <c r="R4791"/>
  <c r="R4799"/>
  <c r="R4803"/>
  <c r="R4811"/>
  <c r="R4827"/>
  <c r="R4831"/>
  <c r="R4835"/>
  <c r="R4839"/>
  <c r="R4843"/>
  <c r="R4847"/>
  <c r="R4851"/>
  <c r="R4855"/>
  <c r="R4859"/>
  <c r="R3858"/>
  <c r="R3862"/>
  <c r="R3870"/>
  <c r="R3874"/>
  <c r="R3878"/>
  <c r="R3882"/>
  <c r="R3886"/>
  <c r="R3898"/>
  <c r="R3902"/>
  <c r="R3910"/>
  <c r="R3914"/>
  <c r="R3922"/>
  <c r="R3926"/>
  <c r="R3934"/>
  <c r="R3938"/>
  <c r="R3942"/>
  <c r="R3946"/>
  <c r="R3950"/>
  <c r="R3954"/>
  <c r="R3958"/>
  <c r="R3962"/>
  <c r="R3966"/>
  <c r="R3970"/>
  <c r="R3974"/>
  <c r="R3978"/>
  <c r="R3982"/>
  <c r="R3986"/>
  <c r="R3990"/>
  <c r="R3994"/>
  <c r="R3998"/>
  <c r="R4002"/>
  <c r="R4006"/>
  <c r="R4010"/>
  <c r="R4014"/>
  <c r="R4018"/>
  <c r="R4022"/>
  <c r="R4026"/>
  <c r="R4030"/>
  <c r="R4034"/>
  <c r="R4038"/>
  <c r="R4042"/>
  <c r="R4046"/>
  <c r="R4050"/>
  <c r="R4054"/>
  <c r="R4058"/>
  <c r="R4062"/>
  <c r="R4066"/>
  <c r="R4070"/>
  <c r="R4074"/>
  <c r="R4078"/>
  <c r="R4082"/>
  <c r="R4086"/>
  <c r="R4090"/>
  <c r="R4094"/>
  <c r="R4098"/>
  <c r="R4102"/>
  <c r="R4106"/>
  <c r="R4110"/>
  <c r="R4114"/>
  <c r="R4118"/>
  <c r="R4122"/>
  <c r="R4126"/>
  <c r="R4130"/>
  <c r="R4134"/>
  <c r="R4138"/>
  <c r="R4142"/>
  <c r="R4146"/>
  <c r="R4150"/>
  <c r="R4154"/>
  <c r="R4158"/>
  <c r="R4162"/>
  <c r="R4166"/>
  <c r="R4170"/>
  <c r="R4174"/>
  <c r="R4178"/>
  <c r="R4182"/>
  <c r="R4186"/>
  <c r="R4190"/>
  <c r="R4194"/>
  <c r="R4198"/>
  <c r="R4206"/>
  <c r="R4214"/>
  <c r="R4218"/>
  <c r="R4226"/>
  <c r="R4230"/>
  <c r="R4238"/>
  <c r="R4242"/>
  <c r="R4246"/>
  <c r="R4250"/>
  <c r="R4254"/>
  <c r="R4258"/>
  <c r="R4266"/>
  <c r="R4270"/>
  <c r="R4278"/>
  <c r="R4290"/>
  <c r="R4294"/>
  <c r="R4298"/>
  <c r="R4302"/>
  <c r="R4306"/>
  <c r="R4310"/>
  <c r="R4314"/>
  <c r="R4318"/>
  <c r="R4322"/>
  <c r="R4326"/>
  <c r="R4330"/>
  <c r="R4334"/>
  <c r="R4338"/>
  <c r="R4342"/>
  <c r="R4346"/>
  <c r="R4350"/>
  <c r="R4354"/>
  <c r="R4358"/>
  <c r="R4362"/>
  <c r="R4366"/>
  <c r="R4370"/>
  <c r="R4374"/>
  <c r="R4378"/>
  <c r="R4382"/>
  <c r="R4386"/>
  <c r="R4394"/>
  <c r="R4398"/>
  <c r="R4406"/>
  <c r="R4422"/>
  <c r="R4426"/>
  <c r="R4430"/>
  <c r="R4434"/>
  <c r="R4438"/>
  <c r="R4442"/>
  <c r="R4446"/>
  <c r="R4450"/>
  <c r="R4454"/>
  <c r="R4458"/>
  <c r="R4462"/>
  <c r="R4466"/>
  <c r="R4470"/>
  <c r="R4474"/>
  <c r="R4478"/>
  <c r="R4482"/>
  <c r="R4486"/>
  <c r="R4490"/>
  <c r="R4494"/>
  <c r="R4498"/>
  <c r="R4502"/>
  <c r="R4506"/>
  <c r="R4510"/>
  <c r="R4514"/>
  <c r="R4518"/>
  <c r="R4522"/>
  <c r="R4530"/>
  <c r="R4534"/>
  <c r="R4542"/>
  <c r="R4558"/>
  <c r="R4562"/>
  <c r="R4566"/>
  <c r="R4570"/>
  <c r="R4574"/>
  <c r="R4578"/>
  <c r="R4582"/>
  <c r="R4586"/>
  <c r="R4590"/>
  <c r="R4594"/>
  <c r="R4602"/>
  <c r="R4606"/>
  <c r="R4610"/>
  <c r="R4614"/>
  <c r="R4618"/>
  <c r="R4622"/>
  <c r="R4626"/>
  <c r="R4630"/>
  <c r="R4634"/>
  <c r="R4638"/>
  <c r="R4642"/>
  <c r="R4646"/>
  <c r="R4650"/>
  <c r="R4654"/>
  <c r="R4658"/>
  <c r="R4662"/>
  <c r="R4666"/>
  <c r="R4670"/>
  <c r="R4674"/>
  <c r="R4678"/>
  <c r="R4682"/>
  <c r="R4686"/>
  <c r="R4690"/>
  <c r="R4694"/>
  <c r="R4698"/>
  <c r="R4706"/>
  <c r="R4710"/>
  <c r="R4718"/>
  <c r="R4722"/>
  <c r="R4726"/>
  <c r="R4730"/>
  <c r="R4734"/>
  <c r="R4738"/>
  <c r="R4742"/>
  <c r="R4746"/>
  <c r="R4750"/>
  <c r="R4754"/>
  <c r="R4758"/>
  <c r="R4762"/>
  <c r="R4766"/>
  <c r="R4770"/>
  <c r="R4774"/>
  <c r="R4778"/>
  <c r="R4782"/>
  <c r="R4786"/>
  <c r="R4790"/>
  <c r="R4794"/>
  <c r="R4802"/>
  <c r="R4806"/>
  <c r="R4814"/>
  <c r="R4818"/>
  <c r="R4822"/>
  <c r="R4826"/>
  <c r="R4830"/>
  <c r="R4834"/>
  <c r="R4838"/>
  <c r="R4842"/>
  <c r="R4846"/>
  <c r="R4850"/>
  <c r="R4854"/>
  <c r="R4858"/>
  <c r="R4862"/>
  <c r="R4866"/>
  <c r="R4870"/>
  <c r="R4874"/>
  <c r="R4878"/>
  <c r="R4882"/>
  <c r="R4886"/>
  <c r="R4890"/>
  <c r="R4894"/>
  <c r="R4898"/>
  <c r="R4902"/>
  <c r="R4906"/>
  <c r="R4910"/>
  <c r="R4914"/>
  <c r="R4918"/>
  <c r="R4922"/>
  <c r="R4926"/>
  <c r="R4930"/>
  <c r="R4934"/>
  <c r="R4938"/>
  <c r="R4942"/>
  <c r="R4946"/>
  <c r="R4950"/>
  <c r="R4954"/>
  <c r="R4958"/>
  <c r="R4962"/>
  <c r="R4966"/>
  <c r="R4974"/>
  <c r="R4978"/>
  <c r="R4986"/>
  <c r="R4990"/>
  <c r="R4994"/>
  <c r="R4998"/>
  <c r="R5002"/>
  <c r="R5006"/>
  <c r="R5010"/>
  <c r="R5014"/>
  <c r="R5018"/>
  <c r="R5022"/>
  <c r="R5026"/>
  <c r="R5030"/>
  <c r="R5034"/>
  <c r="R5038"/>
  <c r="R2489"/>
  <c r="R2493"/>
  <c r="R2497"/>
  <c r="R2501"/>
  <c r="R2505"/>
  <c r="R2509"/>
  <c r="R2513"/>
  <c r="R2517"/>
  <c r="R2521"/>
  <c r="R2525"/>
  <c r="R2529"/>
  <c r="R2533"/>
  <c r="R2537"/>
  <c r="R2541"/>
  <c r="R2545"/>
  <c r="R2549"/>
  <c r="R2553"/>
  <c r="R2557"/>
  <c r="R2565"/>
  <c r="R2569"/>
  <c r="R2577"/>
  <c r="R2581"/>
  <c r="R2585"/>
  <c r="R2589"/>
  <c r="R2597"/>
  <c r="R2601"/>
  <c r="R2605"/>
  <c r="R2609"/>
  <c r="R2621"/>
  <c r="R2625"/>
  <c r="R2629"/>
  <c r="R2633"/>
  <c r="R2637"/>
  <c r="R2641"/>
  <c r="R2645"/>
  <c r="R2649"/>
  <c r="R2653"/>
  <c r="R2657"/>
  <c r="R2665"/>
  <c r="R2669"/>
  <c r="R2677"/>
  <c r="R2681"/>
  <c r="R2685"/>
  <c r="R2689"/>
  <c r="R2697"/>
  <c r="R2701"/>
  <c r="R2705"/>
  <c r="R2709"/>
  <c r="R2713"/>
  <c r="R2725"/>
  <c r="R2729"/>
  <c r="R2733"/>
  <c r="R2737"/>
  <c r="R2741"/>
  <c r="R2745"/>
  <c r="R2749"/>
  <c r="R2753"/>
  <c r="R2757"/>
  <c r="R2761"/>
  <c r="R2765"/>
  <c r="R2769"/>
  <c r="R2773"/>
  <c r="R2777"/>
  <c r="R2785"/>
  <c r="R2789"/>
  <c r="R2793"/>
  <c r="R2797"/>
  <c r="R2805"/>
  <c r="R2809"/>
  <c r="R2817"/>
  <c r="R2821"/>
  <c r="R2825"/>
  <c r="R2829"/>
  <c r="R2833"/>
  <c r="R2837"/>
  <c r="R2841"/>
  <c r="R2845"/>
  <c r="R2849"/>
  <c r="R2853"/>
  <c r="R2857"/>
  <c r="R2861"/>
  <c r="R2865"/>
  <c r="R2869"/>
  <c r="R2873"/>
  <c r="R2877"/>
  <c r="R2881"/>
  <c r="R2885"/>
  <c r="R2893"/>
  <c r="R2897"/>
  <c r="R2901"/>
  <c r="R2905"/>
  <c r="R2917"/>
  <c r="R2921"/>
  <c r="R2925"/>
  <c r="R2929"/>
  <c r="R2933"/>
  <c r="R2937"/>
  <c r="R2941"/>
  <c r="R2945"/>
  <c r="R2949"/>
  <c r="R2953"/>
  <c r="R2957"/>
  <c r="R2965"/>
  <c r="R2969"/>
  <c r="R2977"/>
  <c r="R2997"/>
  <c r="R3045"/>
  <c r="R3049"/>
  <c r="R3053"/>
  <c r="R3057"/>
  <c r="R3061"/>
  <c r="R3065"/>
  <c r="R3069"/>
  <c r="R3077"/>
  <c r="R3081"/>
  <c r="R3085"/>
  <c r="R3089"/>
  <c r="R3093"/>
  <c r="R3101"/>
  <c r="R3109"/>
  <c r="R3113"/>
  <c r="R3117"/>
  <c r="R3121"/>
  <c r="R3149"/>
  <c r="R3153"/>
  <c r="R3157"/>
  <c r="R3161"/>
  <c r="R3165"/>
  <c r="R3169"/>
  <c r="R3177"/>
  <c r="R3197"/>
  <c r="R3205"/>
  <c r="R3209"/>
  <c r="R3213"/>
  <c r="R3217"/>
  <c r="R3221"/>
  <c r="R3225"/>
  <c r="R3229"/>
  <c r="R3233"/>
  <c r="R3237"/>
  <c r="R3241"/>
  <c r="R3245"/>
  <c r="R3249"/>
  <c r="R3253"/>
  <c r="R3257"/>
  <c r="R3261"/>
  <c r="R3265"/>
  <c r="R3269"/>
  <c r="R3273"/>
  <c r="R3277"/>
  <c r="R3281"/>
  <c r="R3285"/>
  <c r="R3293"/>
  <c r="R3297"/>
  <c r="R3301"/>
  <c r="R3309"/>
  <c r="R3313"/>
  <c r="R3317"/>
  <c r="R3321"/>
  <c r="R3325"/>
  <c r="R3329"/>
  <c r="R3333"/>
  <c r="R3337"/>
  <c r="R3341"/>
  <c r="R3345"/>
  <c r="R3353"/>
  <c r="R3357"/>
  <c r="R3361"/>
  <c r="R3377"/>
  <c r="R3381"/>
  <c r="R3389"/>
  <c r="R3393"/>
  <c r="R3397"/>
  <c r="R3401"/>
  <c r="R3405"/>
  <c r="R3409"/>
  <c r="R3413"/>
  <c r="R3417"/>
  <c r="R3421"/>
  <c r="R3437"/>
  <c r="R3441"/>
  <c r="R3445"/>
  <c r="R3449"/>
  <c r="R3453"/>
  <c r="R3457"/>
  <c r="R3461"/>
  <c r="R3465"/>
  <c r="R3469"/>
  <c r="R3473"/>
  <c r="R3477"/>
  <c r="R3481"/>
  <c r="R3501"/>
  <c r="R3505"/>
  <c r="R3509"/>
  <c r="R3525"/>
  <c r="R3529"/>
  <c r="R3537"/>
  <c r="R3541"/>
  <c r="R3549"/>
  <c r="R3553"/>
  <c r="R3557"/>
  <c r="R3561"/>
  <c r="R3565"/>
  <c r="R3569"/>
  <c r="R3573"/>
  <c r="R3577"/>
  <c r="R3581"/>
  <c r="R3585"/>
  <c r="R3593"/>
  <c r="R3597"/>
  <c r="R3601"/>
  <c r="R3605"/>
  <c r="R3609"/>
  <c r="R3613"/>
  <c r="R3617"/>
  <c r="R3621"/>
  <c r="R3625"/>
  <c r="R3629"/>
  <c r="R3633"/>
  <c r="R3637"/>
  <c r="R3641"/>
  <c r="R3645"/>
  <c r="R3649"/>
  <c r="R3653"/>
  <c r="R3657"/>
  <c r="R3661"/>
  <c r="R3665"/>
  <c r="R3669"/>
  <c r="R3673"/>
  <c r="R3677"/>
  <c r="R3681"/>
  <c r="R3685"/>
  <c r="R3689"/>
  <c r="R3693"/>
  <c r="R3697"/>
  <c r="R3701"/>
  <c r="R3705"/>
  <c r="R3709"/>
  <c r="R3713"/>
  <c r="R3717"/>
  <c r="R3725"/>
  <c r="R3729"/>
  <c r="R3733"/>
  <c r="R3737"/>
  <c r="R3741"/>
  <c r="R3745"/>
  <c r="R3749"/>
  <c r="R3753"/>
  <c r="R3757"/>
  <c r="R3761"/>
  <c r="R3765"/>
  <c r="R3769"/>
  <c r="R3773"/>
  <c r="R3777"/>
  <c r="R3781"/>
  <c r="R3785"/>
  <c r="R3789"/>
  <c r="R3793"/>
  <c r="R3797"/>
  <c r="R3801"/>
  <c r="R3805"/>
  <c r="R3809"/>
  <c r="R3813"/>
  <c r="R3817"/>
  <c r="R3821"/>
  <c r="R3825"/>
  <c r="R3833"/>
  <c r="R3837"/>
  <c r="R3841"/>
  <c r="R3849"/>
  <c r="R3853"/>
  <c r="R3861"/>
  <c r="R3865"/>
  <c r="R3869"/>
  <c r="R3873"/>
  <c r="R3881"/>
  <c r="R3885"/>
  <c r="R3893"/>
  <c r="R3901"/>
  <c r="R3905"/>
  <c r="R3913"/>
  <c r="R3917"/>
  <c r="R3925"/>
  <c r="R3929"/>
  <c r="R3933"/>
  <c r="R3937"/>
  <c r="R3941"/>
  <c r="R3945"/>
  <c r="R3949"/>
  <c r="R3953"/>
  <c r="R3957"/>
  <c r="R3961"/>
  <c r="R3965"/>
  <c r="R3969"/>
  <c r="R3973"/>
  <c r="R3977"/>
  <c r="R3981"/>
  <c r="R3985"/>
  <c r="R3989"/>
  <c r="R3993"/>
  <c r="R3997"/>
  <c r="R4001"/>
  <c r="R4005"/>
  <c r="R4009"/>
  <c r="R4013"/>
  <c r="R4017"/>
  <c r="R4021"/>
  <c r="R4029"/>
  <c r="R4033"/>
  <c r="R4037"/>
  <c r="R4041"/>
  <c r="R4045"/>
  <c r="R4049"/>
  <c r="R4053"/>
  <c r="R4057"/>
  <c r="R4061"/>
  <c r="R4065"/>
  <c r="R4069"/>
  <c r="R4073"/>
  <c r="R4077"/>
  <c r="R4081"/>
  <c r="R4085"/>
  <c r="R4089"/>
  <c r="R4093"/>
  <c r="R4097"/>
  <c r="R4101"/>
  <c r="R4105"/>
  <c r="R4113"/>
  <c r="R4117"/>
  <c r="R4121"/>
  <c r="R4125"/>
  <c r="R4129"/>
  <c r="R4133"/>
  <c r="R4137"/>
  <c r="R4141"/>
  <c r="R4145"/>
  <c r="R4149"/>
  <c r="R4153"/>
  <c r="R4157"/>
  <c r="R4161"/>
  <c r="R4165"/>
  <c r="R4169"/>
  <c r="R4173"/>
  <c r="R4177"/>
  <c r="R4185"/>
  <c r="R4189"/>
  <c r="R4193"/>
  <c r="R4197"/>
  <c r="R4201"/>
  <c r="R4205"/>
  <c r="R4209"/>
  <c r="R4217"/>
  <c r="R4221"/>
  <c r="R4229"/>
  <c r="R4233"/>
  <c r="R4241"/>
  <c r="R4245"/>
  <c r="R4249"/>
  <c r="R4257"/>
  <c r="R4261"/>
  <c r="R4269"/>
  <c r="R4273"/>
  <c r="R4281"/>
  <c r="R4289"/>
  <c r="R4293"/>
  <c r="R4297"/>
  <c r="R4301"/>
  <c r="R4305"/>
  <c r="R4309"/>
  <c r="R4313"/>
  <c r="R4317"/>
  <c r="R4325"/>
  <c r="R4329"/>
  <c r="R4333"/>
  <c r="R4337"/>
  <c r="R4341"/>
  <c r="R4349"/>
  <c r="R4353"/>
  <c r="R4357"/>
  <c r="R4361"/>
  <c r="R4365"/>
  <c r="R4369"/>
  <c r="R4373"/>
  <c r="R4377"/>
  <c r="R4381"/>
  <c r="R4385"/>
  <c r="R4389"/>
  <c r="R4397"/>
  <c r="R4401"/>
  <c r="R4409"/>
  <c r="R4413"/>
  <c r="R4417"/>
  <c r="R4421"/>
  <c r="R4425"/>
  <c r="R4429"/>
  <c r="R4433"/>
  <c r="R4437"/>
  <c r="R4441"/>
  <c r="R4445"/>
  <c r="R4449"/>
  <c r="R4453"/>
  <c r="R4457"/>
  <c r="R4461"/>
  <c r="R4465"/>
  <c r="R4469"/>
  <c r="R4473"/>
  <c r="R4477"/>
  <c r="R4481"/>
  <c r="R4485"/>
  <c r="R4489"/>
  <c r="R4493"/>
  <c r="R4497"/>
  <c r="R4501"/>
  <c r="R4505"/>
  <c r="R4513"/>
  <c r="R4517"/>
  <c r="R4521"/>
  <c r="R4525"/>
  <c r="R4537"/>
  <c r="R4545"/>
  <c r="R4549"/>
  <c r="R4553"/>
  <c r="R4557"/>
  <c r="R4561"/>
  <c r="R4565"/>
  <c r="R4569"/>
  <c r="R4573"/>
  <c r="R4577"/>
  <c r="R4581"/>
  <c r="R4585"/>
  <c r="R4589"/>
  <c r="R4593"/>
  <c r="R4597"/>
  <c r="R4601"/>
  <c r="R4605"/>
  <c r="R4609"/>
  <c r="R4613"/>
  <c r="R4617"/>
  <c r="R4621"/>
  <c r="R4625"/>
  <c r="R4629"/>
  <c r="R4633"/>
  <c r="R4637"/>
  <c r="R4641"/>
  <c r="R4645"/>
  <c r="R4649"/>
  <c r="R4653"/>
  <c r="R4657"/>
  <c r="R4665"/>
  <c r="R4669"/>
  <c r="R4673"/>
  <c r="R4677"/>
  <c r="R4681"/>
  <c r="R4685"/>
  <c r="R4689"/>
  <c r="R4693"/>
  <c r="R4697"/>
  <c r="R4701"/>
  <c r="R4709"/>
  <c r="R4713"/>
  <c r="R4721"/>
  <c r="R4737"/>
  <c r="R4741"/>
  <c r="R4745"/>
  <c r="R4749"/>
  <c r="R4757"/>
  <c r="R4761"/>
  <c r="R4765"/>
  <c r="R4769"/>
  <c r="R4773"/>
  <c r="R4777"/>
  <c r="R4781"/>
  <c r="R4785"/>
  <c r="R4793"/>
  <c r="R4797"/>
  <c r="R4805"/>
  <c r="R4809"/>
  <c r="R4829"/>
  <c r="R4833"/>
  <c r="R4837"/>
  <c r="R4841"/>
  <c r="R4845"/>
  <c r="R4849"/>
  <c r="R4853"/>
  <c r="R4857"/>
  <c r="R4861"/>
  <c r="R4865"/>
  <c r="R4869"/>
  <c r="R4873"/>
  <c r="R4877"/>
  <c r="R4881"/>
  <c r="R4885"/>
  <c r="R4889"/>
  <c r="R4893"/>
  <c r="R4897"/>
  <c r="R4901"/>
  <c r="R4905"/>
  <c r="R4909"/>
  <c r="R4913"/>
  <c r="R4917"/>
  <c r="R4921"/>
  <c r="R4925"/>
  <c r="R4929"/>
  <c r="R4933"/>
  <c r="R4937"/>
  <c r="R4941"/>
  <c r="R4945"/>
  <c r="R4949"/>
  <c r="R4953"/>
  <c r="R4957"/>
  <c r="R4961"/>
  <c r="R4965"/>
  <c r="R4977"/>
  <c r="R4981"/>
  <c r="R4989"/>
  <c r="R5009"/>
  <c r="R5013"/>
  <c r="R5017"/>
  <c r="R5021"/>
  <c r="R5025"/>
  <c r="R5029"/>
  <c r="R5033"/>
  <c r="R5037"/>
  <c r="R5041"/>
  <c r="R5045"/>
  <c r="R5049"/>
  <c r="R5053"/>
  <c r="R5057"/>
  <c r="R5061"/>
  <c r="R5069"/>
  <c r="R5073"/>
  <c r="R5081"/>
  <c r="R5097"/>
  <c r="R5101"/>
  <c r="R5105"/>
  <c r="R5109"/>
  <c r="R5113"/>
  <c r="R5117"/>
  <c r="R5121"/>
  <c r="R5125"/>
  <c r="R5129"/>
  <c r="R5137"/>
  <c r="R5141"/>
  <c r="R5145"/>
  <c r="R5149"/>
  <c r="R5157"/>
  <c r="R5161"/>
  <c r="R5169"/>
  <c r="R5189"/>
  <c r="R5193"/>
  <c r="R5197"/>
  <c r="R5201"/>
  <c r="R5205"/>
  <c r="R5209"/>
  <c r="R5213"/>
  <c r="R5217"/>
  <c r="R5221"/>
  <c r="R5225"/>
  <c r="R5229"/>
  <c r="R5233"/>
  <c r="R5237"/>
  <c r="R5241"/>
  <c r="R5245"/>
  <c r="R5249"/>
  <c r="R5253"/>
  <c r="R5257"/>
  <c r="R5261"/>
  <c r="R5265"/>
  <c r="R5269"/>
  <c r="R5273"/>
  <c r="R5277"/>
  <c r="R5281"/>
  <c r="R5285"/>
  <c r="R5293"/>
  <c r="R5297"/>
  <c r="R5301"/>
  <c r="R5305"/>
  <c r="R5309"/>
  <c r="R5313"/>
  <c r="R5317"/>
  <c r="R5321"/>
  <c r="R5325"/>
  <c r="R5333"/>
  <c r="R5337"/>
  <c r="R5345"/>
  <c r="R5349"/>
  <c r="R5369"/>
  <c r="R5373"/>
  <c r="R5377"/>
  <c r="R5381"/>
  <c r="R5385"/>
  <c r="R5389"/>
  <c r="R5393"/>
  <c r="R5397"/>
  <c r="R5405"/>
  <c r="R5409"/>
  <c r="R5413"/>
  <c r="R5417"/>
  <c r="R5421"/>
  <c r="R5425"/>
  <c r="R5429"/>
  <c r="R5433"/>
  <c r="R5437"/>
  <c r="R5441"/>
  <c r="R5449"/>
  <c r="R5453"/>
  <c r="R5457"/>
  <c r="R5461"/>
  <c r="R5469"/>
  <c r="R5473"/>
  <c r="R5481"/>
  <c r="R5485"/>
  <c r="R5505"/>
  <c r="R5509"/>
  <c r="R5513"/>
  <c r="R5517"/>
  <c r="R5521"/>
  <c r="R5525"/>
  <c r="R5529"/>
  <c r="R5533"/>
  <c r="R5537"/>
  <c r="R5541"/>
  <c r="R5545"/>
  <c r="R5549"/>
  <c r="R5553"/>
  <c r="R5557"/>
  <c r="R5561"/>
  <c r="R5565"/>
  <c r="R5569"/>
  <c r="R5573"/>
  <c r="R5577"/>
  <c r="R5581"/>
  <c r="R5585"/>
  <c r="R5589"/>
  <c r="R5593"/>
  <c r="R5597"/>
  <c r="R5605"/>
  <c r="R5613"/>
  <c r="R5617"/>
  <c r="R5625"/>
  <c r="R5629"/>
  <c r="R4336"/>
  <c r="R4340"/>
  <c r="R4344"/>
  <c r="R4348"/>
  <c r="R4352"/>
  <c r="R4356"/>
  <c r="R4360"/>
  <c r="R4364"/>
  <c r="R4368"/>
  <c r="R4372"/>
  <c r="R4376"/>
  <c r="R4380"/>
  <c r="R4388"/>
  <c r="R4392"/>
  <c r="R4400"/>
  <c r="R4404"/>
  <c r="R4424"/>
  <c r="R4428"/>
  <c r="R4432"/>
  <c r="R4436"/>
  <c r="R4440"/>
  <c r="R4444"/>
  <c r="R4448"/>
  <c r="R4452"/>
  <c r="R4456"/>
  <c r="R4460"/>
  <c r="R4464"/>
  <c r="R4468"/>
  <c r="R4472"/>
  <c r="R4476"/>
  <c r="R4480"/>
  <c r="R4484"/>
  <c r="R4492"/>
  <c r="R4496"/>
  <c r="R4500"/>
  <c r="R4504"/>
  <c r="R4508"/>
  <c r="R4512"/>
  <c r="R4516"/>
  <c r="R4528"/>
  <c r="R4536"/>
  <c r="R4540"/>
  <c r="R4560"/>
  <c r="R4564"/>
  <c r="R4568"/>
  <c r="R4572"/>
  <c r="R4576"/>
  <c r="R4580"/>
  <c r="R4584"/>
  <c r="R4588"/>
  <c r="R4592"/>
  <c r="R4596"/>
  <c r="R4600"/>
  <c r="R4604"/>
  <c r="R4608"/>
  <c r="R4612"/>
  <c r="R4616"/>
  <c r="R4620"/>
  <c r="R4624"/>
  <c r="R4632"/>
  <c r="R4636"/>
  <c r="R4640"/>
  <c r="R4644"/>
  <c r="R4648"/>
  <c r="R4656"/>
  <c r="R4660"/>
  <c r="R4664"/>
  <c r="R4668"/>
  <c r="R4672"/>
  <c r="R4676"/>
  <c r="R4680"/>
  <c r="R4684"/>
  <c r="R4688"/>
  <c r="R4692"/>
  <c r="R4696"/>
  <c r="R4700"/>
  <c r="R4704"/>
  <c r="R4712"/>
  <c r="R4716"/>
  <c r="R4724"/>
  <c r="R4728"/>
  <c r="R4732"/>
  <c r="R4740"/>
  <c r="R4744"/>
  <c r="R4748"/>
  <c r="R4752"/>
  <c r="R4756"/>
  <c r="R4760"/>
  <c r="R4764"/>
  <c r="R4768"/>
  <c r="R4772"/>
  <c r="R4776"/>
  <c r="R4780"/>
  <c r="R4784"/>
  <c r="R4788"/>
  <c r="R4796"/>
  <c r="R4800"/>
  <c r="R4808"/>
  <c r="R4812"/>
  <c r="R4816"/>
  <c r="R4824"/>
  <c r="R4828"/>
  <c r="R4832"/>
  <c r="R4840"/>
  <c r="R4844"/>
  <c r="R4848"/>
  <c r="R4852"/>
  <c r="R4856"/>
  <c r="R4860"/>
  <c r="R4864"/>
  <c r="R4868"/>
  <c r="R4872"/>
  <c r="R4876"/>
  <c r="R4880"/>
  <c r="R4884"/>
  <c r="R4888"/>
  <c r="R4892"/>
  <c r="R4896"/>
  <c r="R4900"/>
  <c r="R4904"/>
  <c r="R4908"/>
  <c r="R4912"/>
  <c r="R4916"/>
  <c r="R4920"/>
  <c r="R4924"/>
  <c r="R4928"/>
  <c r="R4932"/>
  <c r="R4936"/>
  <c r="R4940"/>
  <c r="R4944"/>
  <c r="R4952"/>
  <c r="R4956"/>
  <c r="R4960"/>
  <c r="R4964"/>
  <c r="R4968"/>
  <c r="R4980"/>
  <c r="R4984"/>
  <c r="R4992"/>
  <c r="R4996"/>
  <c r="R5000"/>
  <c r="R5004"/>
  <c r="R5008"/>
  <c r="R5012"/>
  <c r="R5016"/>
  <c r="R5020"/>
  <c r="R5024"/>
  <c r="R5028"/>
  <c r="R5032"/>
  <c r="R5036"/>
  <c r="R5040"/>
  <c r="R5044"/>
  <c r="R5048"/>
  <c r="R5052"/>
  <c r="R5056"/>
  <c r="R5064"/>
  <c r="R5072"/>
  <c r="R5076"/>
  <c r="R5084"/>
  <c r="R5088"/>
  <c r="R5092"/>
  <c r="R5096"/>
  <c r="R5100"/>
  <c r="R5104"/>
  <c r="R5108"/>
  <c r="R5112"/>
  <c r="R5116"/>
  <c r="R5120"/>
  <c r="R5124"/>
  <c r="R5132"/>
  <c r="R5136"/>
  <c r="R5140"/>
  <c r="R5144"/>
  <c r="R5148"/>
  <c r="R5152"/>
  <c r="R5160"/>
  <c r="R5172"/>
  <c r="R5176"/>
  <c r="R5180"/>
  <c r="R5184"/>
  <c r="R5188"/>
  <c r="R5192"/>
  <c r="R5196"/>
  <c r="R5200"/>
  <c r="R5204"/>
  <c r="R5208"/>
  <c r="R5212"/>
  <c r="R5216"/>
  <c r="R5220"/>
  <c r="R5224"/>
  <c r="R5228"/>
  <c r="R5232"/>
  <c r="R5236"/>
  <c r="R5240"/>
  <c r="R5244"/>
  <c r="R5248"/>
  <c r="R5252"/>
  <c r="R5256"/>
  <c r="R5260"/>
  <c r="R5264"/>
  <c r="R5268"/>
  <c r="R5276"/>
  <c r="R5280"/>
  <c r="R5288"/>
  <c r="R5292"/>
  <c r="R5296"/>
  <c r="R5300"/>
  <c r="R5304"/>
  <c r="R5308"/>
  <c r="R5312"/>
  <c r="R5316"/>
  <c r="R5320"/>
  <c r="R5324"/>
  <c r="R5328"/>
  <c r="R5336"/>
  <c r="R5340"/>
  <c r="R5348"/>
  <c r="R5352"/>
  <c r="R5356"/>
  <c r="R5360"/>
  <c r="R5364"/>
  <c r="R5368"/>
  <c r="R5372"/>
  <c r="R5376"/>
  <c r="R5384"/>
  <c r="R5388"/>
  <c r="R5392"/>
  <c r="R5396"/>
  <c r="R5400"/>
  <c r="R5404"/>
  <c r="R5408"/>
  <c r="R5412"/>
  <c r="R5416"/>
  <c r="R5420"/>
  <c r="R5424"/>
  <c r="R5428"/>
  <c r="R5432"/>
  <c r="R5436"/>
  <c r="R5444"/>
  <c r="R5448"/>
  <c r="R5452"/>
  <c r="R5456"/>
  <c r="R5460"/>
  <c r="R5464"/>
  <c r="R5472"/>
  <c r="R5476"/>
  <c r="R5484"/>
  <c r="R5488"/>
  <c r="R5496"/>
  <c r="R5500"/>
  <c r="R5504"/>
  <c r="R5508"/>
  <c r="R5512"/>
  <c r="R5516"/>
  <c r="R5520"/>
  <c r="R5524"/>
  <c r="R5528"/>
  <c r="R4867"/>
  <c r="R4871"/>
  <c r="R4875"/>
  <c r="R4879"/>
  <c r="R4883"/>
  <c r="R4887"/>
  <c r="R4891"/>
  <c r="R4895"/>
  <c r="R4899"/>
  <c r="R4903"/>
  <c r="R4911"/>
  <c r="R4915"/>
  <c r="R4919"/>
  <c r="R4923"/>
  <c r="R4927"/>
  <c r="R4931"/>
  <c r="R4935"/>
  <c r="R4943"/>
  <c r="R4947"/>
  <c r="R4951"/>
  <c r="R4955"/>
  <c r="R4959"/>
  <c r="R4963"/>
  <c r="R4967"/>
  <c r="R4975"/>
  <c r="R4983"/>
  <c r="R4987"/>
  <c r="R5007"/>
  <c r="R5011"/>
  <c r="R5015"/>
  <c r="R5019"/>
  <c r="R5023"/>
  <c r="R5027"/>
  <c r="R5031"/>
  <c r="R5039"/>
  <c r="R5043"/>
  <c r="R5047"/>
  <c r="R5051"/>
  <c r="R5055"/>
  <c r="R5063"/>
  <c r="R5075"/>
  <c r="R5079"/>
  <c r="R5103"/>
  <c r="R5107"/>
  <c r="R5111"/>
  <c r="R5115"/>
  <c r="R5119"/>
  <c r="R5123"/>
  <c r="R5127"/>
  <c r="R5135"/>
  <c r="R5139"/>
  <c r="R5143"/>
  <c r="R5147"/>
  <c r="R5151"/>
  <c r="R5155"/>
  <c r="R5167"/>
  <c r="R5187"/>
  <c r="R5191"/>
  <c r="R5199"/>
  <c r="R5203"/>
  <c r="R5207"/>
  <c r="R5211"/>
  <c r="R5215"/>
  <c r="R5219"/>
  <c r="R5223"/>
  <c r="R5231"/>
  <c r="R5235"/>
  <c r="R5239"/>
  <c r="R5243"/>
  <c r="R5247"/>
  <c r="R5251"/>
  <c r="R5255"/>
  <c r="R5263"/>
  <c r="R5267"/>
  <c r="R5271"/>
  <c r="R5275"/>
  <c r="R5279"/>
  <c r="R5283"/>
  <c r="R5287"/>
  <c r="R5295"/>
  <c r="R5299"/>
  <c r="R5303"/>
  <c r="R5307"/>
  <c r="R5311"/>
  <c r="R5315"/>
  <c r="R5319"/>
  <c r="R5327"/>
  <c r="R5331"/>
  <c r="R5339"/>
  <c r="R5343"/>
  <c r="R5351"/>
  <c r="R5367"/>
  <c r="R5371"/>
  <c r="R5375"/>
  <c r="R5379"/>
  <c r="R5383"/>
  <c r="R5391"/>
  <c r="R5395"/>
  <c r="R5399"/>
  <c r="R5403"/>
  <c r="R5407"/>
  <c r="R5411"/>
  <c r="R5415"/>
  <c r="R5423"/>
  <c r="R5427"/>
  <c r="R5431"/>
  <c r="R5435"/>
  <c r="R5439"/>
  <c r="R5443"/>
  <c r="R5447"/>
  <c r="R5455"/>
  <c r="R5459"/>
  <c r="R5463"/>
  <c r="R5467"/>
  <c r="R5475"/>
  <c r="R5479"/>
  <c r="R5487"/>
  <c r="R5503"/>
  <c r="R5507"/>
  <c r="R5511"/>
  <c r="R5519"/>
  <c r="R5523"/>
  <c r="R5527"/>
  <c r="R5531"/>
  <c r="R5535"/>
  <c r="R5539"/>
  <c r="R5543"/>
  <c r="R5551"/>
  <c r="R5555"/>
  <c r="R5559"/>
  <c r="R5563"/>
  <c r="R5567"/>
  <c r="R5571"/>
  <c r="R5575"/>
  <c r="R5583"/>
  <c r="R5587"/>
  <c r="R5591"/>
  <c r="R5595"/>
  <c r="R5599"/>
  <c r="R5607"/>
  <c r="R5619"/>
  <c r="R5623"/>
  <c r="R5627"/>
  <c r="R5631"/>
  <c r="R5635"/>
  <c r="R5639"/>
  <c r="R5647"/>
  <c r="R5651"/>
  <c r="R5655"/>
  <c r="R5659"/>
  <c r="R5663"/>
  <c r="R5667"/>
  <c r="R5671"/>
  <c r="R5679"/>
  <c r="R5683"/>
  <c r="R5687"/>
  <c r="R5691"/>
  <c r="R5695"/>
  <c r="R5699"/>
  <c r="R5703"/>
  <c r="R5711"/>
  <c r="R5715"/>
  <c r="R5719"/>
  <c r="R5723"/>
  <c r="R5727"/>
  <c r="R5731"/>
  <c r="R5743"/>
  <c r="R5751"/>
  <c r="R5755"/>
  <c r="R5759"/>
  <c r="R5763"/>
  <c r="R5767"/>
  <c r="R5775"/>
  <c r="R5779"/>
  <c r="R5783"/>
  <c r="R5787"/>
  <c r="R5791"/>
  <c r="R5795"/>
  <c r="R5799"/>
  <c r="R5807"/>
  <c r="R5811"/>
  <c r="R5815"/>
  <c r="R5819"/>
  <c r="R5823"/>
  <c r="R5827"/>
  <c r="R5831"/>
  <c r="R5839"/>
  <c r="R5042"/>
  <c r="R5046"/>
  <c r="R5050"/>
  <c r="R5054"/>
  <c r="R5058"/>
  <c r="R5066"/>
  <c r="R5070"/>
  <c r="R5082"/>
  <c r="R5086"/>
  <c r="R5090"/>
  <c r="R5094"/>
  <c r="R5098"/>
  <c r="R5102"/>
  <c r="R5106"/>
  <c r="R5110"/>
  <c r="R5114"/>
  <c r="R5118"/>
  <c r="R5122"/>
  <c r="R5126"/>
  <c r="R5130"/>
  <c r="R5138"/>
  <c r="R5142"/>
  <c r="R5146"/>
  <c r="R5154"/>
  <c r="R5158"/>
  <c r="R5166"/>
  <c r="R5170"/>
  <c r="R5174"/>
  <c r="R5186"/>
  <c r="R5190"/>
  <c r="R5194"/>
  <c r="R5198"/>
  <c r="R5202"/>
  <c r="R5206"/>
  <c r="R5210"/>
  <c r="R5214"/>
  <c r="R5218"/>
  <c r="R5222"/>
  <c r="R5226"/>
  <c r="R5230"/>
  <c r="R5238"/>
  <c r="R5242"/>
  <c r="R5246"/>
  <c r="R5250"/>
  <c r="R5258"/>
  <c r="R5262"/>
  <c r="R5266"/>
  <c r="R5270"/>
  <c r="R5274"/>
  <c r="R5278"/>
  <c r="R5282"/>
  <c r="R5286"/>
  <c r="R5294"/>
  <c r="R5298"/>
  <c r="R5302"/>
  <c r="R5306"/>
  <c r="R5310"/>
  <c r="R5314"/>
  <c r="R5318"/>
  <c r="R5322"/>
  <c r="R5326"/>
  <c r="R5334"/>
  <c r="R5342"/>
  <c r="R5346"/>
  <c r="R5354"/>
  <c r="R5358"/>
  <c r="R5362"/>
  <c r="R5366"/>
  <c r="R5370"/>
  <c r="R5374"/>
  <c r="R5378"/>
  <c r="R5382"/>
  <c r="R5386"/>
  <c r="R5390"/>
  <c r="R5394"/>
  <c r="R5398"/>
  <c r="R5402"/>
  <c r="R5410"/>
  <c r="R5414"/>
  <c r="R5418"/>
  <c r="R5422"/>
  <c r="R5426"/>
  <c r="R5430"/>
  <c r="R5434"/>
  <c r="R5438"/>
  <c r="R5442"/>
  <c r="R5446"/>
  <c r="R5450"/>
  <c r="R5454"/>
  <c r="R5458"/>
  <c r="R5466"/>
  <c r="R5478"/>
  <c r="R5482"/>
  <c r="R5490"/>
  <c r="R5494"/>
  <c r="R5498"/>
  <c r="R5502"/>
  <c r="R5506"/>
  <c r="R5510"/>
  <c r="R5514"/>
  <c r="R5522"/>
  <c r="R5526"/>
  <c r="R5530"/>
  <c r="R5534"/>
  <c r="R5538"/>
  <c r="R5542"/>
  <c r="R5546"/>
  <c r="R5550"/>
  <c r="R5554"/>
  <c r="R5558"/>
  <c r="R5562"/>
  <c r="R5566"/>
  <c r="R5574"/>
  <c r="R5578"/>
  <c r="R5582"/>
  <c r="R5586"/>
  <c r="R5590"/>
  <c r="R5594"/>
  <c r="R5598"/>
  <c r="R5602"/>
  <c r="R5610"/>
  <c r="R5614"/>
  <c r="R5622"/>
  <c r="R5638"/>
  <c r="R5646"/>
  <c r="R5650"/>
  <c r="R5654"/>
  <c r="R5658"/>
  <c r="R5662"/>
  <c r="R5666"/>
  <c r="R5670"/>
  <c r="R5674"/>
  <c r="R5678"/>
  <c r="R5686"/>
  <c r="R5694"/>
  <c r="R5698"/>
  <c r="R5702"/>
  <c r="R5706"/>
  <c r="R5710"/>
  <c r="R5714"/>
  <c r="R5718"/>
  <c r="R5722"/>
  <c r="R5726"/>
  <c r="R5730"/>
  <c r="R5734"/>
  <c r="R5742"/>
  <c r="R5746"/>
  <c r="R5754"/>
  <c r="R5774"/>
  <c r="R5778"/>
  <c r="R5782"/>
  <c r="R5786"/>
  <c r="R5798"/>
  <c r="R5802"/>
  <c r="R5806"/>
  <c r="R5810"/>
  <c r="R5814"/>
  <c r="R5818"/>
  <c r="R5822"/>
  <c r="R5826"/>
  <c r="R5830"/>
  <c r="R5834"/>
  <c r="R5838"/>
  <c r="R5842"/>
  <c r="R5846"/>
  <c r="R5850"/>
  <c r="R5858"/>
  <c r="R5862"/>
  <c r="R5866"/>
  <c r="R5874"/>
  <c r="R5878"/>
  <c r="R5886"/>
  <c r="R5890"/>
  <c r="R5894"/>
  <c r="R5898"/>
  <c r="R5906"/>
  <c r="R5914"/>
  <c r="R5942"/>
  <c r="R5950"/>
  <c r="R5954"/>
  <c r="R5958"/>
  <c r="R5962"/>
  <c r="R5970"/>
  <c r="R5974"/>
  <c r="R5978"/>
  <c r="R5982"/>
  <c r="R5986"/>
  <c r="R5990"/>
  <c r="R5994"/>
  <c r="R5998"/>
  <c r="R6002"/>
  <c r="R6006"/>
  <c r="R6010"/>
  <c r="R6014"/>
  <c r="R6018"/>
  <c r="R6026"/>
  <c r="R6030"/>
  <c r="R6034"/>
  <c r="R6038"/>
  <c r="R6042"/>
  <c r="R6046"/>
  <c r="R6050"/>
  <c r="R6054"/>
  <c r="R6058"/>
  <c r="R6062"/>
  <c r="R6066"/>
  <c r="R6070"/>
  <c r="R6074"/>
  <c r="R6082"/>
  <c r="R6086"/>
  <c r="R6094"/>
  <c r="R6098"/>
  <c r="R6102"/>
  <c r="R6106"/>
  <c r="R6110"/>
  <c r="R6114"/>
  <c r="R6118"/>
  <c r="R6122"/>
  <c r="R6150"/>
  <c r="R6154"/>
  <c r="R6158"/>
  <c r="R6162"/>
  <c r="R6166"/>
  <c r="R6170"/>
  <c r="R6174"/>
  <c r="R6178"/>
  <c r="R6182"/>
  <c r="R6186"/>
  <c r="R6190"/>
  <c r="R6198"/>
  <c r="R6202"/>
  <c r="R6206"/>
  <c r="R6210"/>
  <c r="R6214"/>
  <c r="R6218"/>
  <c r="R6222"/>
  <c r="R6226"/>
  <c r="R6230"/>
  <c r="R6234"/>
  <c r="R6238"/>
  <c r="R6246"/>
  <c r="R6250"/>
  <c r="R6258"/>
  <c r="R6262"/>
  <c r="R6266"/>
  <c r="R6270"/>
  <c r="R6274"/>
  <c r="R6278"/>
  <c r="R6282"/>
  <c r="R6286"/>
  <c r="R6290"/>
  <c r="R6294"/>
  <c r="R6298"/>
  <c r="R6302"/>
  <c r="R6306"/>
  <c r="R6310"/>
  <c r="R5637"/>
  <c r="R5641"/>
  <c r="R5645"/>
  <c r="R5649"/>
  <c r="R5653"/>
  <c r="R5657"/>
  <c r="R5661"/>
  <c r="R5665"/>
  <c r="R5673"/>
  <c r="R5681"/>
  <c r="R5685"/>
  <c r="R5689"/>
  <c r="R5693"/>
  <c r="R5697"/>
  <c r="R5701"/>
  <c r="R5705"/>
  <c r="R5709"/>
  <c r="R5717"/>
  <c r="R5721"/>
  <c r="R5725"/>
  <c r="R5733"/>
  <c r="R5737"/>
  <c r="R5745"/>
  <c r="R5749"/>
  <c r="R5757"/>
  <c r="R5761"/>
  <c r="R5765"/>
  <c r="R5769"/>
  <c r="R5773"/>
  <c r="R5777"/>
  <c r="R5785"/>
  <c r="R5789"/>
  <c r="R5797"/>
  <c r="R5801"/>
  <c r="R5805"/>
  <c r="R5809"/>
  <c r="R5813"/>
  <c r="R5817"/>
  <c r="R5821"/>
  <c r="R5825"/>
  <c r="R5829"/>
  <c r="R5841"/>
  <c r="R5845"/>
  <c r="R5849"/>
  <c r="R5853"/>
  <c r="R5857"/>
  <c r="R5861"/>
  <c r="R5865"/>
  <c r="R5869"/>
  <c r="R5877"/>
  <c r="R5881"/>
  <c r="R5909"/>
  <c r="R5917"/>
  <c r="R5921"/>
  <c r="R5925"/>
  <c r="R5929"/>
  <c r="R5941"/>
  <c r="R5953"/>
  <c r="R5957"/>
  <c r="R5961"/>
  <c r="R5965"/>
  <c r="R5969"/>
  <c r="R5973"/>
  <c r="R5977"/>
  <c r="R5981"/>
  <c r="R5985"/>
  <c r="R5989"/>
  <c r="R6001"/>
  <c r="R6005"/>
  <c r="R6009"/>
  <c r="R6013"/>
  <c r="R6017"/>
  <c r="R6021"/>
  <c r="R6025"/>
  <c r="R6029"/>
  <c r="R6037"/>
  <c r="R6041"/>
  <c r="R6045"/>
  <c r="R6053"/>
  <c r="R6057"/>
  <c r="R6061"/>
  <c r="R6065"/>
  <c r="R6073"/>
  <c r="R6077"/>
  <c r="R6081"/>
  <c r="R6085"/>
  <c r="R6089"/>
  <c r="R6093"/>
  <c r="R6097"/>
  <c r="R6101"/>
  <c r="R6113"/>
  <c r="R6117"/>
  <c r="R6121"/>
  <c r="R6125"/>
  <c r="R6129"/>
  <c r="R6133"/>
  <c r="R6137"/>
  <c r="R6141"/>
  <c r="R6153"/>
  <c r="R6157"/>
  <c r="R6165"/>
  <c r="R6169"/>
  <c r="R6173"/>
  <c r="R6177"/>
  <c r="R6181"/>
  <c r="R6185"/>
  <c r="R6193"/>
  <c r="R6197"/>
  <c r="R6201"/>
  <c r="R6205"/>
  <c r="R6209"/>
  <c r="R6217"/>
  <c r="R6221"/>
  <c r="R6229"/>
  <c r="R6233"/>
  <c r="R6237"/>
  <c r="R6241"/>
  <c r="R6245"/>
  <c r="R6249"/>
  <c r="R6253"/>
  <c r="R6257"/>
  <c r="R6261"/>
  <c r="R6273"/>
  <c r="R6277"/>
  <c r="R6281"/>
  <c r="R6285"/>
  <c r="R6289"/>
  <c r="R6293"/>
  <c r="R6297"/>
  <c r="R6305"/>
  <c r="R6309"/>
  <c r="R6313"/>
  <c r="R6317"/>
  <c r="R5532"/>
  <c r="R5536"/>
  <c r="R5540"/>
  <c r="R5548"/>
  <c r="R5552"/>
  <c r="R5560"/>
  <c r="R5564"/>
  <c r="R5568"/>
  <c r="R5576"/>
  <c r="R5580"/>
  <c r="R5584"/>
  <c r="R5588"/>
  <c r="R5592"/>
  <c r="R5604"/>
  <c r="R5608"/>
  <c r="R5616"/>
  <c r="R5644"/>
  <c r="R5652"/>
  <c r="R5656"/>
  <c r="R5660"/>
  <c r="R5664"/>
  <c r="R5668"/>
  <c r="R5672"/>
  <c r="R5684"/>
  <c r="R5688"/>
  <c r="R5692"/>
  <c r="R5696"/>
  <c r="R5700"/>
  <c r="R5708"/>
  <c r="R5712"/>
  <c r="R5720"/>
  <c r="R5724"/>
  <c r="R5728"/>
  <c r="R5736"/>
  <c r="R5740"/>
  <c r="R5748"/>
  <c r="R5752"/>
  <c r="R5772"/>
  <c r="R5776"/>
  <c r="R5780"/>
  <c r="R5788"/>
  <c r="R5792"/>
  <c r="R5800"/>
  <c r="R5804"/>
  <c r="R5808"/>
  <c r="R5816"/>
  <c r="R5820"/>
  <c r="R5824"/>
  <c r="R5828"/>
  <c r="R5832"/>
  <c r="R5844"/>
  <c r="R5848"/>
  <c r="R5852"/>
  <c r="R5856"/>
  <c r="R5860"/>
  <c r="R5868"/>
  <c r="R5872"/>
  <c r="R5880"/>
  <c r="R5892"/>
  <c r="R5896"/>
  <c r="R5904"/>
  <c r="R5908"/>
  <c r="R5912"/>
  <c r="R5940"/>
  <c r="R5944"/>
  <c r="R5952"/>
  <c r="R5956"/>
  <c r="R5960"/>
  <c r="R5968"/>
  <c r="R5972"/>
  <c r="R5976"/>
  <c r="R5984"/>
  <c r="R5988"/>
  <c r="R5992"/>
  <c r="R6000"/>
  <c r="R6004"/>
  <c r="R6008"/>
  <c r="R6016"/>
  <c r="R6020"/>
  <c r="R6024"/>
  <c r="R6032"/>
  <c r="R6036"/>
  <c r="R6040"/>
  <c r="R6048"/>
  <c r="R6052"/>
  <c r="R6056"/>
  <c r="R6064"/>
  <c r="R6068"/>
  <c r="R6072"/>
  <c r="R17"/>
  <c r="R21" l="1"/>
  <c r="R3"/>
  <c r="R18"/>
  <c r="R1140"/>
  <c r="S1140" s="1"/>
  <c r="R550"/>
  <c r="S550" s="1"/>
  <c r="R2889"/>
  <c r="S2889" s="1"/>
  <c r="R1165"/>
  <c r="S1165" s="1"/>
  <c r="R1081"/>
  <c r="S1081" s="1"/>
  <c r="R5365"/>
  <c r="S5365" s="1"/>
  <c r="R273"/>
  <c r="S273" s="1"/>
  <c r="R2365"/>
  <c r="S2365" s="1"/>
  <c r="R223"/>
  <c r="S223" s="1"/>
  <c r="R48"/>
  <c r="S48" s="1"/>
  <c r="R902"/>
  <c r="S902" s="1"/>
  <c r="R34"/>
  <c r="S34" s="1"/>
  <c r="R4821"/>
  <c r="S4821" s="1"/>
  <c r="R1102"/>
  <c r="S1102" s="1"/>
  <c r="R29"/>
  <c r="S29" s="1"/>
  <c r="R6145"/>
  <c r="S6145" s="1"/>
  <c r="R1662"/>
  <c r="S1662" s="1"/>
  <c r="R1228"/>
  <c r="S1228" s="1"/>
  <c r="R1488"/>
  <c r="S1488" s="1"/>
  <c r="R3485"/>
  <c r="S3485" s="1"/>
  <c r="R1394"/>
  <c r="S1394" s="1"/>
  <c r="R2503"/>
  <c r="S2503" s="1"/>
  <c r="R270"/>
  <c r="S270" s="1"/>
  <c r="R1137"/>
  <c r="S1137" s="1"/>
  <c r="R2306"/>
  <c r="S2306" s="1"/>
  <c r="R359"/>
  <c r="S359" s="1"/>
  <c r="R216"/>
  <c r="S216" s="1"/>
  <c r="R3854"/>
  <c r="S3854" s="1"/>
  <c r="R2598"/>
  <c r="S2598" s="1"/>
  <c r="R2093"/>
  <c r="S2093" s="1"/>
  <c r="R1454"/>
  <c r="S1454" s="1"/>
  <c r="R2367"/>
  <c r="S2367" s="1"/>
  <c r="R1727"/>
  <c r="S1727" s="1"/>
  <c r="R1929"/>
  <c r="S1929" s="1"/>
  <c r="R5612"/>
  <c r="S5612" s="1"/>
  <c r="R1124"/>
  <c r="S1124" s="1"/>
  <c r="R2341"/>
  <c r="S2341" s="1"/>
  <c r="R349"/>
  <c r="S349" s="1"/>
  <c r="R5632"/>
  <c r="S5632" s="1"/>
  <c r="R1758"/>
  <c r="S1758" s="1"/>
  <c r="R5932"/>
  <c r="S5932" s="1"/>
  <c r="R5905"/>
  <c r="S5905" s="1"/>
  <c r="R4532"/>
  <c r="S4532" s="1"/>
  <c r="R5879"/>
  <c r="S5879" s="1"/>
  <c r="R3860"/>
  <c r="S3860" s="1"/>
  <c r="R2980"/>
  <c r="S2980" s="1"/>
  <c r="R3129"/>
  <c r="S3129" s="1"/>
  <c r="R534"/>
  <c r="S534" s="1"/>
  <c r="R1655"/>
  <c r="S1655" s="1"/>
  <c r="R1095"/>
  <c r="S1095" s="1"/>
  <c r="R791"/>
  <c r="S791" s="1"/>
  <c r="R2001"/>
  <c r="S2001" s="1"/>
  <c r="R1097"/>
  <c r="S1097" s="1"/>
  <c r="R437"/>
  <c r="S437" s="1"/>
  <c r="R5760"/>
  <c r="S5760" s="1"/>
  <c r="R432"/>
  <c r="R599"/>
  <c r="R2172"/>
  <c r="R3349"/>
  <c r="R1166"/>
  <c r="R1150"/>
  <c r="R798"/>
  <c r="R606"/>
  <c r="R510"/>
  <c r="R447"/>
  <c r="R415"/>
  <c r="R351"/>
  <c r="R47"/>
  <c r="R697"/>
  <c r="R633"/>
  <c r="R126"/>
  <c r="R456"/>
  <c r="R408"/>
  <c r="R264"/>
  <c r="R136"/>
  <c r="R1753"/>
  <c r="R1637"/>
  <c r="R1269"/>
  <c r="R190"/>
  <c r="R3043"/>
  <c r="R1245"/>
  <c r="R5177"/>
  <c r="R3029"/>
  <c r="R758"/>
  <c r="R1159"/>
  <c r="R592"/>
  <c r="R320"/>
  <c r="R1889"/>
  <c r="R6136"/>
  <c r="R71"/>
  <c r="R5764"/>
  <c r="R5344"/>
  <c r="R5618"/>
  <c r="R4804"/>
  <c r="R4228"/>
  <c r="R3439"/>
  <c r="R1856"/>
  <c r="R1296"/>
  <c r="R3906"/>
  <c r="R3214"/>
  <c r="R3385"/>
  <c r="R3189"/>
  <c r="R2358"/>
  <c r="R2086"/>
  <c r="R2054"/>
  <c r="R850"/>
  <c r="R1411"/>
  <c r="R1107"/>
  <c r="R2721"/>
  <c r="R167"/>
  <c r="R4979"/>
  <c r="R4387"/>
  <c r="R2828"/>
  <c r="R1532"/>
  <c r="R1484"/>
  <c r="R1452"/>
  <c r="R1276"/>
  <c r="R620"/>
  <c r="R4418"/>
  <c r="R5497"/>
  <c r="R5005"/>
  <c r="R4705"/>
  <c r="R4541"/>
  <c r="R4393"/>
  <c r="R3493"/>
  <c r="R3365"/>
  <c r="R3105"/>
  <c r="R3021"/>
  <c r="R3001"/>
  <c r="R2354"/>
  <c r="R2338"/>
  <c r="R2130"/>
  <c r="R2050"/>
  <c r="R2002"/>
  <c r="R1278"/>
  <c r="R1182"/>
  <c r="R846"/>
  <c r="R782"/>
  <c r="R718"/>
  <c r="R558"/>
  <c r="R494"/>
  <c r="R462"/>
  <c r="R3183"/>
  <c r="R3023"/>
  <c r="R2831"/>
  <c r="R2703"/>
  <c r="R2351"/>
  <c r="R2319"/>
  <c r="R2303"/>
  <c r="R2239"/>
  <c r="R2159"/>
  <c r="R2127"/>
  <c r="R1455"/>
  <c r="R1423"/>
  <c r="R1391"/>
  <c r="R1359"/>
  <c r="R1295"/>
  <c r="R1135"/>
  <c r="R1103"/>
  <c r="R1071"/>
  <c r="R895"/>
  <c r="R879"/>
  <c r="R799"/>
  <c r="R687"/>
  <c r="R671"/>
  <c r="R639"/>
  <c r="R623"/>
  <c r="R511"/>
  <c r="R495"/>
  <c r="R479"/>
  <c r="R383"/>
  <c r="R271"/>
  <c r="R207"/>
  <c r="R159"/>
  <c r="R31"/>
  <c r="R745"/>
  <c r="R581"/>
  <c r="R545"/>
  <c r="R517"/>
  <c r="R329"/>
  <c r="R57"/>
  <c r="R25"/>
  <c r="R382"/>
  <c r="R62"/>
  <c r="R472"/>
  <c r="R392"/>
  <c r="R184"/>
  <c r="R2913"/>
  <c r="R2801"/>
  <c r="R2781"/>
  <c r="R2717"/>
  <c r="R2137"/>
  <c r="R2105"/>
  <c r="R1705"/>
  <c r="R1673"/>
  <c r="R1445"/>
  <c r="R1429"/>
  <c r="R1365"/>
  <c r="R1317"/>
  <c r="R1105"/>
  <c r="R1089"/>
  <c r="R1021"/>
  <c r="R937"/>
  <c r="R889"/>
  <c r="R717"/>
  <c r="R649"/>
  <c r="R621"/>
  <c r="R537"/>
  <c r="R409"/>
  <c r="R373"/>
  <c r="R185"/>
  <c r="R222"/>
  <c r="R3487"/>
  <c r="R5937"/>
  <c r="R5741"/>
  <c r="R5634"/>
  <c r="R3564"/>
  <c r="R1164"/>
  <c r="R2573"/>
  <c r="R130"/>
  <c r="R2991"/>
  <c r="R6140"/>
  <c r="R5876"/>
  <c r="R6142"/>
  <c r="R5882"/>
  <c r="R5770"/>
  <c r="R5486"/>
  <c r="R4714"/>
  <c r="R5363"/>
  <c r="R5175"/>
  <c r="R4999"/>
  <c r="R3491"/>
  <c r="R3359"/>
  <c r="R3040"/>
  <c r="R3024"/>
  <c r="R2480"/>
  <c r="R1920"/>
  <c r="R1904"/>
  <c r="R1504"/>
  <c r="R1200"/>
  <c r="R1136"/>
  <c r="R1104"/>
  <c r="R800"/>
  <c r="R688"/>
  <c r="R4390"/>
  <c r="R4262"/>
  <c r="R3890"/>
  <c r="R3842"/>
  <c r="R3566"/>
  <c r="R3422"/>
  <c r="R3198"/>
  <c r="R3114"/>
  <c r="R3018"/>
  <c r="R2986"/>
  <c r="R2874"/>
  <c r="R2810"/>
  <c r="R2678"/>
  <c r="R2550"/>
  <c r="R2486"/>
  <c r="R5353"/>
  <c r="R5173"/>
  <c r="R4725"/>
  <c r="R4285"/>
  <c r="R4253"/>
  <c r="R4237"/>
  <c r="R3497"/>
  <c r="R3433"/>
  <c r="R3025"/>
  <c r="R3005"/>
  <c r="R2070"/>
  <c r="R1878"/>
  <c r="R1426"/>
  <c r="R1410"/>
  <c r="R1378"/>
  <c r="R1218"/>
  <c r="R1154"/>
  <c r="R1122"/>
  <c r="R1090"/>
  <c r="R978"/>
  <c r="R738"/>
  <c r="R706"/>
  <c r="R674"/>
  <c r="R546"/>
  <c r="R530"/>
  <c r="R498"/>
  <c r="R1013"/>
  <c r="R2995"/>
  <c r="R2771"/>
  <c r="R499"/>
  <c r="R403"/>
  <c r="R211"/>
  <c r="R521"/>
  <c r="R397"/>
  <c r="R189"/>
  <c r="R157"/>
  <c r="R97"/>
  <c r="R412"/>
  <c r="R172"/>
  <c r="R44"/>
  <c r="R12"/>
  <c r="R2353"/>
  <c r="R2333"/>
  <c r="R2205"/>
  <c r="R1949"/>
  <c r="R1757"/>
  <c r="R1497"/>
  <c r="R1481"/>
  <c r="R1465"/>
  <c r="R1289"/>
  <c r="R941"/>
  <c r="R629"/>
  <c r="R366"/>
  <c r="R230"/>
  <c r="R10"/>
  <c r="R5753"/>
  <c r="R4973"/>
  <c r="R5922"/>
  <c r="R568"/>
  <c r="R551"/>
  <c r="R679"/>
  <c r="R3527"/>
  <c r="R5936"/>
  <c r="R6146"/>
  <c r="R5870"/>
  <c r="R5474"/>
  <c r="R4795"/>
  <c r="R4523"/>
  <c r="R3892"/>
  <c r="R884"/>
  <c r="R692"/>
  <c r="R628"/>
  <c r="R3570"/>
  <c r="R3394"/>
  <c r="R3362"/>
  <c r="R3118"/>
  <c r="R2990"/>
  <c r="R2474"/>
  <c r="R3037"/>
  <c r="R5489"/>
  <c r="R4997"/>
  <c r="R4813"/>
  <c r="R4729"/>
  <c r="R4225"/>
  <c r="R3897"/>
  <c r="R3533"/>
  <c r="R3517"/>
  <c r="R3373"/>
  <c r="R3193"/>
  <c r="R2426"/>
  <c r="R2378"/>
  <c r="R2090"/>
  <c r="R2058"/>
  <c r="R1882"/>
  <c r="R1750"/>
  <c r="R1622"/>
  <c r="R1398"/>
  <c r="R1206"/>
  <c r="R1174"/>
  <c r="R1094"/>
  <c r="R1062"/>
  <c r="R966"/>
  <c r="R934"/>
  <c r="R886"/>
  <c r="R854"/>
  <c r="R662"/>
  <c r="R614"/>
  <c r="R598"/>
  <c r="R518"/>
  <c r="R438"/>
  <c r="R3095"/>
  <c r="R3031"/>
  <c r="R3015"/>
  <c r="R2935"/>
  <c r="R2919"/>
  <c r="R2791"/>
  <c r="R2583"/>
  <c r="R2567"/>
  <c r="R2183"/>
  <c r="R2167"/>
  <c r="R2119"/>
  <c r="R1975"/>
  <c r="R1943"/>
  <c r="R1735"/>
  <c r="R1687"/>
  <c r="R1671"/>
  <c r="R1175"/>
  <c r="R1063"/>
  <c r="R663"/>
  <c r="R567"/>
  <c r="R535"/>
  <c r="R487"/>
  <c r="R455"/>
  <c r="R263"/>
  <c r="R199"/>
  <c r="R87"/>
  <c r="R55"/>
  <c r="R39"/>
  <c r="R23"/>
  <c r="R7"/>
  <c r="R653"/>
  <c r="R533"/>
  <c r="R257"/>
  <c r="R225"/>
  <c r="R41"/>
  <c r="R242"/>
  <c r="R110"/>
  <c r="R576"/>
  <c r="R560"/>
  <c r="R464"/>
  <c r="R144"/>
  <c r="R64"/>
  <c r="R2989"/>
  <c r="R2693"/>
  <c r="R2613"/>
  <c r="R2373"/>
  <c r="R2161"/>
  <c r="R2113"/>
  <c r="R1953"/>
  <c r="R1921"/>
  <c r="R1873"/>
  <c r="R1761"/>
  <c r="R1713"/>
  <c r="R1645"/>
  <c r="R1421"/>
  <c r="R1293"/>
  <c r="R1261"/>
  <c r="R1181"/>
  <c r="R1145"/>
  <c r="R1113"/>
  <c r="R881"/>
  <c r="R781"/>
  <c r="R749"/>
  <c r="R701"/>
  <c r="R637"/>
  <c r="R557"/>
  <c r="R489"/>
  <c r="R453"/>
  <c r="R421"/>
  <c r="R393"/>
  <c r="R169"/>
  <c r="R137"/>
  <c r="R37"/>
  <c r="R5"/>
  <c r="R338"/>
  <c r="R5156"/>
  <c r="R5893"/>
  <c r="R1207"/>
  <c r="R1437"/>
  <c r="R525"/>
  <c r="R4259"/>
  <c r="R4284"/>
  <c r="R5162"/>
  <c r="R1976"/>
  <c r="R1400"/>
  <c r="R3834"/>
  <c r="R3414"/>
  <c r="R689"/>
  <c r="R661"/>
  <c r="R233"/>
  <c r="R1161"/>
  <c r="R484"/>
  <c r="R148"/>
  <c r="R2813"/>
  <c r="R2361"/>
  <c r="R2345"/>
  <c r="R2213"/>
  <c r="R1861"/>
  <c r="R1473"/>
  <c r="R1377"/>
  <c r="R1217"/>
  <c r="R1117"/>
  <c r="R1085"/>
  <c r="R949"/>
  <c r="R901"/>
  <c r="R733"/>
  <c r="R565"/>
  <c r="R497"/>
  <c r="R401"/>
  <c r="R58"/>
  <c r="R5901"/>
  <c r="R4554"/>
  <c r="R1205"/>
  <c r="R4995"/>
  <c r="R3592"/>
  <c r="R3560"/>
  <c r="R952"/>
  <c r="R584"/>
  <c r="R544"/>
  <c r="R504"/>
  <c r="R360"/>
  <c r="R256"/>
  <c r="R152"/>
  <c r="R2195"/>
  <c r="R119"/>
  <c r="R3009"/>
  <c r="R1233"/>
  <c r="R474"/>
  <c r="R206"/>
  <c r="R178"/>
  <c r="R26"/>
  <c r="R4711"/>
  <c r="R3863"/>
  <c r="R3391"/>
  <c r="R1147"/>
  <c r="R715"/>
  <c r="R583"/>
  <c r="R3446"/>
  <c r="R615"/>
  <c r="R3000"/>
  <c r="R5885"/>
  <c r="R1297"/>
  <c r="R461"/>
  <c r="R145"/>
  <c r="R1419"/>
  <c r="R5920"/>
  <c r="R2296"/>
  <c r="R1907"/>
  <c r="R1303"/>
  <c r="R279"/>
  <c r="R5181"/>
  <c r="R2981"/>
  <c r="R2313"/>
  <c r="R2185"/>
  <c r="R2005"/>
  <c r="R1069"/>
  <c r="R613"/>
  <c r="R529"/>
  <c r="R441"/>
  <c r="R133"/>
  <c r="R77"/>
  <c r="R378"/>
  <c r="R302"/>
  <c r="R3027"/>
  <c r="R2923"/>
  <c r="R2683"/>
  <c r="R2075"/>
  <c r="R1987"/>
  <c r="R4222"/>
  <c r="R3866"/>
  <c r="R182"/>
  <c r="R2235"/>
  <c r="R1723"/>
  <c r="R1511"/>
  <c r="R4412"/>
  <c r="R548"/>
  <c r="R5621"/>
  <c r="R4213"/>
  <c r="R589"/>
  <c r="R113"/>
  <c r="R3010"/>
  <c r="R214"/>
  <c r="R5071"/>
  <c r="R43"/>
  <c r="R2603"/>
  <c r="R712"/>
  <c r="R104"/>
  <c r="R32"/>
  <c r="R8"/>
  <c r="R1627"/>
  <c r="R807"/>
  <c r="R5001"/>
  <c r="R805"/>
  <c r="R365"/>
  <c r="R258"/>
  <c r="R14"/>
  <c r="R5483"/>
  <c r="R5179"/>
  <c r="R4735"/>
  <c r="R3495"/>
  <c r="R1383"/>
  <c r="R775"/>
  <c r="R475"/>
  <c r="R4982"/>
  <c r="R5499"/>
  <c r="R4819"/>
  <c r="R4399"/>
  <c r="R3579"/>
  <c r="R2491"/>
  <c r="R1431"/>
  <c r="S362" l="1"/>
  <c r="S40"/>
  <c r="S215"/>
  <c r="S707"/>
  <c r="S963"/>
  <c r="S1347"/>
  <c r="S1631"/>
  <c r="S2308"/>
  <c r="S2616"/>
  <c r="S2872"/>
  <c r="S3252"/>
  <c r="S3760"/>
  <c r="S3952"/>
  <c r="S4096"/>
  <c r="S3941"/>
  <c r="S4017"/>
  <c r="S4337"/>
  <c r="S802"/>
  <c r="S380"/>
  <c r="S139"/>
  <c r="S779"/>
  <c r="S943"/>
  <c r="S1227"/>
  <c r="S1611"/>
  <c r="S2288"/>
  <c r="S2592"/>
  <c r="S2880"/>
  <c r="S3228"/>
  <c r="S3736"/>
  <c r="S3928"/>
  <c r="S4056"/>
  <c r="S4312"/>
  <c r="S3949"/>
  <c r="S4245"/>
  <c r="S822"/>
  <c r="S309"/>
  <c r="S151"/>
  <c r="S519"/>
  <c r="S1011"/>
  <c r="S1287"/>
  <c r="S1467"/>
  <c r="S1751"/>
  <c r="S2564"/>
  <c r="S2856"/>
  <c r="S3236"/>
  <c r="S3744"/>
  <c r="S3936"/>
  <c r="S4064"/>
  <c r="S3305"/>
  <c r="S3957"/>
  <c r="S4021"/>
  <c r="S4221"/>
  <c r="S4421"/>
  <c r="S4569"/>
  <c r="S4649"/>
  <c r="S4929"/>
  <c r="S5209"/>
  <c r="S5385"/>
  <c r="S5529"/>
  <c r="S4661"/>
  <c r="S5556"/>
  <c r="S5901"/>
  <c r="S5965"/>
  <c r="S3597"/>
  <c r="S5693"/>
  <c r="S5805"/>
  <c r="S138"/>
  <c r="S394"/>
  <c r="S245"/>
  <c r="S445"/>
  <c r="S597"/>
  <c r="S749"/>
  <c r="S833"/>
  <c r="S1029"/>
  <c r="S1185"/>
  <c r="S1289"/>
  <c r="S1529"/>
  <c r="S1613"/>
  <c r="S1725"/>
  <c r="S1805"/>
  <c r="S1909"/>
  <c r="S2045"/>
  <c r="S2145"/>
  <c r="S2233"/>
  <c r="S2337"/>
  <c r="S2437"/>
  <c r="S2521"/>
  <c r="S2609"/>
  <c r="S2705"/>
  <c r="S2805"/>
  <c r="S2925"/>
  <c r="S132"/>
  <c r="S4437"/>
  <c r="S4549"/>
  <c r="S4609"/>
  <c r="S4913"/>
  <c r="S5213"/>
  <c r="S5437"/>
  <c r="S4753"/>
  <c r="S5922"/>
  <c r="S6037"/>
  <c r="S5881"/>
  <c r="S6024"/>
  <c r="S5829"/>
  <c r="S206"/>
  <c r="S69"/>
  <c r="S333"/>
  <c r="S513"/>
  <c r="S657"/>
  <c r="S817"/>
  <c r="S945"/>
  <c r="S1041"/>
  <c r="S1177"/>
  <c r="S1277"/>
  <c r="S1501"/>
  <c r="S1601"/>
  <c r="S1697"/>
  <c r="S1813"/>
  <c r="S1973"/>
  <c r="S2113"/>
  <c r="S2205"/>
  <c r="S2325"/>
  <c r="S2425"/>
  <c r="S2513"/>
  <c r="S2597"/>
  <c r="S2689"/>
  <c r="S2793"/>
  <c r="S4513"/>
  <c r="S4793"/>
  <c r="S4921"/>
  <c r="S5037"/>
  <c r="S5253"/>
  <c r="S5377"/>
  <c r="S5553"/>
  <c r="S5401"/>
  <c r="S6163"/>
  <c r="S5156"/>
  <c r="S6217"/>
  <c r="S6100"/>
  <c r="S5244"/>
  <c r="S6077"/>
  <c r="S238"/>
  <c r="S53"/>
  <c r="S365"/>
  <c r="S549"/>
  <c r="S693"/>
  <c r="S793"/>
  <c r="S909"/>
  <c r="S1009"/>
  <c r="S1117"/>
  <c r="S1217"/>
  <c r="S1329"/>
  <c r="S1437"/>
  <c r="S1533"/>
  <c r="S1617"/>
  <c r="S1729"/>
  <c r="S1829"/>
  <c r="S1949"/>
  <c r="S2049"/>
  <c r="S2157"/>
  <c r="S2241"/>
  <c r="S2345"/>
  <c r="S2441"/>
  <c r="S2529"/>
  <c r="S2613"/>
  <c r="S2709"/>
  <c r="S2809"/>
  <c r="S324"/>
  <c r="S496"/>
  <c r="S2785"/>
  <c r="S350"/>
  <c r="S257"/>
  <c r="S521"/>
  <c r="S87"/>
  <c r="S283"/>
  <c r="S487"/>
  <c r="S651"/>
  <c r="S775"/>
  <c r="S1043"/>
  <c r="S1179"/>
  <c r="S1319"/>
  <c r="S1531"/>
  <c r="S1667"/>
  <c r="S1799"/>
  <c r="S1939"/>
  <c r="S2039"/>
  <c r="S2139"/>
  <c r="S2247"/>
  <c r="S2335"/>
  <c r="S2439"/>
  <c r="S2519"/>
  <c r="S2595"/>
  <c r="S2675"/>
  <c r="S2755"/>
  <c r="S2839"/>
  <c r="S2923"/>
  <c r="S3015"/>
  <c r="S3191"/>
  <c r="S434"/>
  <c r="S630"/>
  <c r="S770"/>
  <c r="S882"/>
  <c r="S1014"/>
  <c r="S1110"/>
  <c r="S1222"/>
  <c r="S1334"/>
  <c r="S1446"/>
  <c r="S1538"/>
  <c r="S1634"/>
  <c r="S1714"/>
  <c r="S1810"/>
  <c r="S1974"/>
  <c r="S2094"/>
  <c r="S486"/>
  <c r="S140"/>
  <c r="S275"/>
  <c r="S759"/>
  <c r="S995"/>
  <c r="S1527"/>
  <c r="S1675"/>
  <c r="S2516"/>
  <c r="S2648"/>
  <c r="S2992"/>
  <c r="S3532"/>
  <c r="S3792"/>
  <c r="S3984"/>
  <c r="S4160"/>
  <c r="S3973"/>
  <c r="S4041"/>
  <c r="S4353"/>
  <c r="S982"/>
  <c r="S616"/>
  <c r="S331"/>
  <c r="S851"/>
  <c r="S1003"/>
  <c r="S1255"/>
  <c r="S1639"/>
  <c r="S2484"/>
  <c r="S2624"/>
  <c r="S3048"/>
  <c r="S3276"/>
  <c r="S3768"/>
  <c r="S3960"/>
  <c r="S4080"/>
  <c r="S3821"/>
  <c r="S4049"/>
  <c r="S4261"/>
  <c r="S1038"/>
  <c r="S389"/>
  <c r="S311"/>
  <c r="S667"/>
  <c r="S1067"/>
  <c r="S1331"/>
  <c r="S1507"/>
  <c r="S1803"/>
  <c r="S2600"/>
  <c r="S3056"/>
  <c r="S3284"/>
  <c r="S3776"/>
  <c r="S3968"/>
  <c r="S4128"/>
  <c r="S3797"/>
  <c r="S3969"/>
  <c r="S4037"/>
  <c r="S4301"/>
  <c r="S4453"/>
  <c r="S4613"/>
  <c r="S4761"/>
  <c r="S5073"/>
  <c r="S5229"/>
  <c r="S5421"/>
  <c r="S5561"/>
  <c r="S6093"/>
  <c r="S6195"/>
  <c r="S5917"/>
  <c r="S5769"/>
  <c r="S6057"/>
  <c r="S5797"/>
  <c r="S18"/>
  <c r="S182"/>
  <c r="S85"/>
  <c r="S289"/>
  <c r="S497"/>
  <c r="S637"/>
  <c r="S765"/>
  <c r="S897"/>
  <c r="S1049"/>
  <c r="S1209"/>
  <c r="S1321"/>
  <c r="S1433"/>
  <c r="S1549"/>
  <c r="S1629"/>
  <c r="S1825"/>
  <c r="S1941"/>
  <c r="S2065"/>
  <c r="S2177"/>
  <c r="S2257"/>
  <c r="S2361"/>
  <c r="S2457"/>
  <c r="S2541"/>
  <c r="S2629"/>
  <c r="S2729"/>
  <c r="S2825"/>
  <c r="S2953"/>
  <c r="S172"/>
  <c r="S4449"/>
  <c r="S4573"/>
  <c r="S4673"/>
  <c r="S5129"/>
  <c r="S5245"/>
  <c r="S5469"/>
  <c r="S5784"/>
  <c r="S5753"/>
  <c r="S5713"/>
  <c r="S3725"/>
  <c r="S6189"/>
  <c r="S3138"/>
  <c r="S322"/>
  <c r="S113"/>
  <c r="S393"/>
  <c r="S557"/>
  <c r="S757"/>
  <c r="S845"/>
  <c r="S961"/>
  <c r="S1061"/>
  <c r="S1201"/>
  <c r="S1305"/>
  <c r="S1421"/>
  <c r="S1537"/>
  <c r="S1621"/>
  <c r="S1733"/>
  <c r="S1837"/>
  <c r="S2037"/>
  <c r="S2133"/>
  <c r="S2245"/>
  <c r="S2353"/>
  <c r="S2449"/>
  <c r="S2533"/>
  <c r="S2621"/>
  <c r="S2713"/>
  <c r="S2817"/>
  <c r="S4525"/>
  <c r="S4833"/>
  <c r="S4953"/>
  <c r="S5049"/>
  <c r="S5285"/>
  <c r="S5413"/>
  <c r="S5585"/>
  <c r="S5445"/>
  <c r="S6256"/>
  <c r="S5865"/>
  <c r="S6293"/>
  <c r="S5316"/>
  <c r="S317"/>
  <c r="S26"/>
  <c r="S314"/>
  <c r="S101"/>
  <c r="S421"/>
  <c r="S577"/>
  <c r="S733"/>
  <c r="S813"/>
  <c r="S933"/>
  <c r="S1037"/>
  <c r="S1145"/>
  <c r="S1241"/>
  <c r="S1345"/>
  <c r="S1465"/>
  <c r="S1553"/>
  <c r="S1633"/>
  <c r="S1745"/>
  <c r="S1997"/>
  <c r="S2069"/>
  <c r="S2181"/>
  <c r="S2261"/>
  <c r="S2373"/>
  <c r="S2465"/>
  <c r="S2545"/>
  <c r="S2633"/>
  <c r="S2737"/>
  <c r="S2829"/>
  <c r="S356"/>
  <c r="S524"/>
  <c r="S86"/>
  <c r="S41"/>
  <c r="S119"/>
  <c r="S307"/>
  <c r="S523"/>
  <c r="S679"/>
  <c r="S807"/>
  <c r="S947"/>
  <c r="S1107"/>
  <c r="S1383"/>
  <c r="S1575"/>
  <c r="S1703"/>
  <c r="S1843"/>
  <c r="S1955"/>
  <c r="S2059"/>
  <c r="S2175"/>
  <c r="S2263"/>
  <c r="S2379"/>
  <c r="S2459"/>
  <c r="S2535"/>
  <c r="S2615"/>
  <c r="S2695"/>
  <c r="S2775"/>
  <c r="S2855"/>
  <c r="S2947"/>
  <c r="S3047"/>
  <c r="S3123"/>
  <c r="S3219"/>
  <c r="S458"/>
  <c r="S674"/>
  <c r="S806"/>
  <c r="S938"/>
  <c r="S1034"/>
  <c r="S1138"/>
  <c r="S1242"/>
  <c r="S1350"/>
  <c r="S1478"/>
  <c r="S1562"/>
  <c r="S1738"/>
  <c r="S1834"/>
  <c r="S1918"/>
  <c r="S2006"/>
  <c r="S2122"/>
  <c r="S2218"/>
  <c r="S2294"/>
  <c r="S3045"/>
  <c r="S3121"/>
  <c r="S3245"/>
  <c r="S3329"/>
  <c r="S3433"/>
  <c r="S3525"/>
  <c r="S3613"/>
  <c r="S3689"/>
  <c r="S3773"/>
  <c r="S3937"/>
  <c r="S4077"/>
  <c r="S4209"/>
  <c r="S4349"/>
  <c r="S4517"/>
  <c r="S4665"/>
  <c r="S4853"/>
  <c r="S4997"/>
  <c r="S5141"/>
  <c r="S5277"/>
  <c r="S5461"/>
  <c r="S2450"/>
  <c r="S2526"/>
  <c r="S2618"/>
  <c r="S2682"/>
  <c r="S2754"/>
  <c r="S2834"/>
  <c r="S2910"/>
  <c r="S2974"/>
  <c r="S3054"/>
  <c r="S3142"/>
  <c r="S3222"/>
  <c r="S3294"/>
  <c r="S3362"/>
  <c r="S3438"/>
  <c r="S3518"/>
  <c r="S3602"/>
  <c r="S3674"/>
  <c r="S3738"/>
  <c r="S3802"/>
  <c r="S3890"/>
  <c r="S3970"/>
  <c r="S4034"/>
  <c r="S4102"/>
  <c r="S4170"/>
  <c r="S4246"/>
  <c r="S4326"/>
  <c r="S4394"/>
  <c r="S4478"/>
  <c r="S632"/>
  <c r="S756"/>
  <c r="S840"/>
  <c r="S952"/>
  <c r="S1036"/>
  <c r="S1152"/>
  <c r="S1328"/>
  <c r="S1524"/>
  <c r="S1596"/>
  <c r="S1672"/>
  <c r="S1768"/>
  <c r="S1836"/>
  <c r="S1916"/>
  <c r="S2060"/>
  <c r="S2156"/>
  <c r="S2244"/>
  <c r="S2344"/>
  <c r="S2432"/>
  <c r="S2536"/>
  <c r="S2664"/>
  <c r="S2740"/>
  <c r="S2873"/>
  <c r="S8"/>
  <c r="S160"/>
  <c r="S340"/>
  <c r="S476"/>
  <c r="S588"/>
  <c r="S242"/>
  <c r="S65"/>
  <c r="S397"/>
  <c r="S653"/>
  <c r="S187"/>
  <c r="S567"/>
  <c r="S867"/>
  <c r="S999"/>
  <c r="S1155"/>
  <c r="S1271"/>
  <c r="S1435"/>
  <c r="S1591"/>
  <c r="S1715"/>
  <c r="S1831"/>
  <c r="S2051"/>
  <c r="S2163"/>
  <c r="S2255"/>
  <c r="S2343"/>
  <c r="S2451"/>
  <c r="S2527"/>
  <c r="S2603"/>
  <c r="S2683"/>
  <c r="S2763"/>
  <c r="S2847"/>
  <c r="S2939"/>
  <c r="S3031"/>
  <c r="S3115"/>
  <c r="S3207"/>
  <c r="S442"/>
  <c r="S746"/>
  <c r="S898"/>
  <c r="S998"/>
  <c r="S1122"/>
  <c r="S1230"/>
  <c r="S1342"/>
  <c r="S1426"/>
  <c r="S1526"/>
  <c r="S1622"/>
  <c r="S1706"/>
  <c r="S1822"/>
  <c r="S1910"/>
  <c r="S2058"/>
  <c r="S2166"/>
  <c r="S2250"/>
  <c r="S2342"/>
  <c r="S2430"/>
  <c r="S3077"/>
  <c r="S3169"/>
  <c r="S3277"/>
  <c r="S3361"/>
  <c r="S3457"/>
  <c r="S2929"/>
  <c r="S112"/>
  <c r="S256"/>
  <c r="S384"/>
  <c r="S532"/>
  <c r="S94"/>
  <c r="S326"/>
  <c r="S385"/>
  <c r="S23"/>
  <c r="S211"/>
  <c r="S355"/>
  <c r="S615"/>
  <c r="S787"/>
  <c r="S923"/>
  <c r="S1051"/>
  <c r="S1167"/>
  <c r="S1303"/>
  <c r="S1463"/>
  <c r="S1619"/>
  <c r="S1755"/>
  <c r="S1875"/>
  <c r="S1959"/>
  <c r="S2067"/>
  <c r="S2179"/>
  <c r="S2267"/>
  <c r="S2387"/>
  <c r="S2467"/>
  <c r="S2559"/>
  <c r="S2643"/>
  <c r="S2723"/>
  <c r="S2807"/>
  <c r="S2883"/>
  <c r="S2975"/>
  <c r="S3075"/>
  <c r="S3143"/>
  <c r="S410"/>
  <c r="S586"/>
  <c r="S738"/>
  <c r="S866"/>
  <c r="S1018"/>
  <c r="S1118"/>
  <c r="S1226"/>
  <c r="S1338"/>
  <c r="S1422"/>
  <c r="S1522"/>
  <c r="S1618"/>
  <c r="S1818"/>
  <c r="S1922"/>
  <c r="S2054"/>
  <c r="S2158"/>
  <c r="S2262"/>
  <c r="S2366"/>
  <c r="S2446"/>
  <c r="S3089"/>
  <c r="S3225"/>
  <c r="S3317"/>
  <c r="S3409"/>
  <c r="S2860"/>
  <c r="S2952"/>
  <c r="S226"/>
  <c r="S109"/>
  <c r="S428"/>
  <c r="S483"/>
  <c r="S843"/>
  <c r="S1215"/>
  <c r="S1603"/>
  <c r="S2280"/>
  <c r="S2580"/>
  <c r="S2840"/>
  <c r="S3204"/>
  <c r="S3728"/>
  <c r="S3916"/>
  <c r="S4048"/>
  <c r="S3913"/>
  <c r="S4005"/>
  <c r="S4281"/>
  <c r="S574"/>
  <c r="S297"/>
  <c r="S103"/>
  <c r="S719"/>
  <c r="S919"/>
  <c r="S1055"/>
  <c r="S1499"/>
  <c r="S1819"/>
  <c r="S2556"/>
  <c r="S2848"/>
  <c r="S3168"/>
  <c r="S3544"/>
  <c r="S3840"/>
  <c r="S4024"/>
  <c r="S4220"/>
  <c r="S3873"/>
  <c r="S4193"/>
  <c r="S4317"/>
  <c r="S193"/>
  <c r="S115"/>
  <c r="S411"/>
  <c r="S795"/>
  <c r="S1239"/>
  <c r="S1427"/>
  <c r="S1647"/>
  <c r="S2532"/>
  <c r="S2808"/>
  <c r="S3180"/>
  <c r="S3552"/>
  <c r="S3852"/>
  <c r="S4032"/>
  <c r="S4296"/>
  <c r="S3885"/>
  <c r="S4001"/>
  <c r="S4173"/>
  <c r="S4369"/>
  <c r="S4485"/>
  <c r="S4637"/>
  <c r="S4897"/>
  <c r="S5197"/>
  <c r="S5297"/>
  <c r="S5517"/>
  <c r="S5629"/>
  <c r="S5854"/>
  <c r="S6053"/>
  <c r="S6317"/>
  <c r="S6137"/>
  <c r="S5348"/>
  <c r="S6197"/>
  <c r="S106"/>
  <c r="S338"/>
  <c r="S205"/>
  <c r="S417"/>
  <c r="S573"/>
  <c r="S809"/>
  <c r="S953"/>
  <c r="S1141"/>
  <c r="S1257"/>
  <c r="S1373"/>
  <c r="S1509"/>
  <c r="S1593"/>
  <c r="S1685"/>
  <c r="S1781"/>
  <c r="S1877"/>
  <c r="S1989"/>
  <c r="S2121"/>
  <c r="S2213"/>
  <c r="S2309"/>
  <c r="S2409"/>
  <c r="S2501"/>
  <c r="S2581"/>
  <c r="S2681"/>
  <c r="S2777"/>
  <c r="S2861"/>
  <c r="S108"/>
  <c r="S4401"/>
  <c r="S4481"/>
  <c r="S4597"/>
  <c r="S4881"/>
  <c r="S5193"/>
  <c r="S5369"/>
  <c r="S5577"/>
  <c r="S5927"/>
  <c r="S6300"/>
  <c r="S4497"/>
  <c r="S5880"/>
  <c r="S5989"/>
  <c r="S150"/>
  <c r="S13"/>
  <c r="S221"/>
  <c r="S461"/>
  <c r="S613"/>
  <c r="S801"/>
  <c r="S917"/>
  <c r="S1017"/>
  <c r="S1153"/>
  <c r="S1245"/>
  <c r="S1357"/>
  <c r="S1473"/>
  <c r="S1581"/>
  <c r="S1793"/>
  <c r="S1953"/>
  <c r="S2073"/>
  <c r="S2185"/>
  <c r="S2293"/>
  <c r="S2489"/>
  <c r="S2573"/>
  <c r="S2665"/>
  <c r="S2765"/>
  <c r="S4413"/>
  <c r="S4693"/>
  <c r="S4889"/>
  <c r="S5017"/>
  <c r="S5221"/>
  <c r="S5337"/>
  <c r="S5481"/>
  <c r="S5264"/>
  <c r="S5910"/>
  <c r="S5621"/>
  <c r="S6121"/>
  <c r="S6016"/>
  <c r="S6141"/>
  <c r="S6033"/>
  <c r="S142"/>
  <c r="S5"/>
  <c r="S301"/>
  <c r="S505"/>
  <c r="S641"/>
  <c r="S769"/>
  <c r="S877"/>
  <c r="S977"/>
  <c r="S1085"/>
  <c r="S1197"/>
  <c r="S1297"/>
  <c r="S1417"/>
  <c r="S1513"/>
  <c r="S1597"/>
  <c r="S1693"/>
  <c r="S1809"/>
  <c r="S1921"/>
  <c r="S2033"/>
  <c r="S2129"/>
  <c r="S2221"/>
  <c r="S2313"/>
  <c r="S2413"/>
  <c r="S2505"/>
  <c r="S2585"/>
  <c r="S2685"/>
  <c r="S2789"/>
  <c r="S304"/>
  <c r="S400"/>
  <c r="S580"/>
  <c r="S189"/>
  <c r="S457"/>
  <c r="S43"/>
  <c r="S255"/>
  <c r="S423"/>
  <c r="S735"/>
  <c r="S883"/>
  <c r="S1019"/>
  <c r="S1163"/>
  <c r="S1283"/>
  <c r="S1451"/>
  <c r="S1635"/>
  <c r="S1779"/>
  <c r="S1895"/>
  <c r="S2019"/>
  <c r="S2119"/>
  <c r="S2219"/>
  <c r="S2307"/>
  <c r="S2419"/>
  <c r="S2499"/>
  <c r="S2571"/>
  <c r="S2655"/>
  <c r="S2739"/>
  <c r="S2819"/>
  <c r="S2895"/>
  <c r="S2987"/>
  <c r="S3091"/>
  <c r="S3159"/>
  <c r="S406"/>
  <c r="S602"/>
  <c r="S854"/>
  <c r="S986"/>
  <c r="S1090"/>
  <c r="S1206"/>
  <c r="S1318"/>
  <c r="S1514"/>
  <c r="S1610"/>
  <c r="S1698"/>
  <c r="S1786"/>
  <c r="S1878"/>
  <c r="S2070"/>
  <c r="S2174"/>
  <c r="S2258"/>
  <c r="S2350"/>
  <c r="S2442"/>
  <c r="S3085"/>
  <c r="S3197"/>
  <c r="S3293"/>
  <c r="S3385"/>
  <c r="S3465"/>
  <c r="S3569"/>
  <c r="S3653"/>
  <c r="S3733"/>
  <c r="S3865"/>
  <c r="S4009"/>
  <c r="S4141"/>
  <c r="S4289"/>
  <c r="S4425"/>
  <c r="S4581"/>
  <c r="S4765"/>
  <c r="S4917"/>
  <c r="S5057"/>
  <c r="S5205"/>
  <c r="S5381"/>
  <c r="S5541"/>
  <c r="S2486"/>
  <c r="S2558"/>
  <c r="S2650"/>
  <c r="S2722"/>
  <c r="S2794"/>
  <c r="S2866"/>
  <c r="S2942"/>
  <c r="S3018"/>
  <c r="S3098"/>
  <c r="S3178"/>
  <c r="S3330"/>
  <c r="S3398"/>
  <c r="S3478"/>
  <c r="S3566"/>
  <c r="S3638"/>
  <c r="S3706"/>
  <c r="S3770"/>
  <c r="S3838"/>
  <c r="S3934"/>
  <c r="S4002"/>
  <c r="S4070"/>
  <c r="S4134"/>
  <c r="S4206"/>
  <c r="S4294"/>
  <c r="S4358"/>
  <c r="S4442"/>
  <c r="S4510"/>
  <c r="S688"/>
  <c r="S892"/>
  <c r="S996"/>
  <c r="S1108"/>
  <c r="S1204"/>
  <c r="S1276"/>
  <c r="S1372"/>
  <c r="S102"/>
  <c r="S734"/>
  <c r="S228"/>
  <c r="S375"/>
  <c r="S819"/>
  <c r="S1047"/>
  <c r="S1555"/>
  <c r="S1771"/>
  <c r="S2548"/>
  <c r="S2788"/>
  <c r="S3072"/>
  <c r="S3584"/>
  <c r="S3824"/>
  <c r="S4016"/>
  <c r="S4328"/>
  <c r="S3985"/>
  <c r="S4089"/>
  <c r="S266"/>
  <c r="S125"/>
  <c r="S736"/>
  <c r="S395"/>
  <c r="S875"/>
  <c r="S1027"/>
  <c r="S1355"/>
  <c r="S1719"/>
  <c r="S2524"/>
  <c r="S2800"/>
  <c r="S3096"/>
  <c r="S3484"/>
  <c r="S3800"/>
  <c r="S3992"/>
  <c r="S4144"/>
  <c r="S3849"/>
  <c r="S4125"/>
  <c r="S4293"/>
  <c r="S1186"/>
  <c r="S508"/>
  <c r="S343"/>
  <c r="S727"/>
  <c r="S1191"/>
  <c r="S1367"/>
  <c r="S1587"/>
  <c r="S2492"/>
  <c r="S2632"/>
  <c r="S3108"/>
  <c r="S3492"/>
  <c r="S3808"/>
  <c r="S4000"/>
  <c r="S4192"/>
  <c r="S3833"/>
  <c r="S3989"/>
  <c r="S4057"/>
  <c r="S4357"/>
  <c r="S4465"/>
  <c r="S4625"/>
  <c r="S4865"/>
  <c r="S5149"/>
  <c r="S5261"/>
  <c r="S5505"/>
  <c r="S5593"/>
  <c r="S6245"/>
  <c r="S5987"/>
  <c r="S5653"/>
  <c r="S5837"/>
  <c r="S6297"/>
  <c r="S6209"/>
  <c r="S58"/>
  <c r="S230"/>
  <c r="S137"/>
  <c r="S353"/>
  <c r="S529"/>
  <c r="S677"/>
  <c r="S789"/>
  <c r="S929"/>
  <c r="S1109"/>
  <c r="S1237"/>
  <c r="S1341"/>
  <c r="S1489"/>
  <c r="S1569"/>
  <c r="S1661"/>
  <c r="S1761"/>
  <c r="S1845"/>
  <c r="S1965"/>
  <c r="S2097"/>
  <c r="S2193"/>
  <c r="S2285"/>
  <c r="S2389"/>
  <c r="S2481"/>
  <c r="S2565"/>
  <c r="S2649"/>
  <c r="S2757"/>
  <c r="S2841"/>
  <c r="S2977"/>
  <c r="S4373"/>
  <c r="S4469"/>
  <c r="S4585"/>
  <c r="S4849"/>
  <c r="S5145"/>
  <c r="S5313"/>
  <c r="S5545"/>
  <c r="S6115"/>
  <c r="S3637"/>
  <c r="S6182"/>
  <c r="S5777"/>
  <c r="S6313"/>
  <c r="S122"/>
  <c r="S366"/>
  <c r="S153"/>
  <c r="S589"/>
  <c r="S881"/>
  <c r="S989"/>
  <c r="S1229"/>
  <c r="S1333"/>
  <c r="S1441"/>
  <c r="S1561"/>
  <c r="S1749"/>
  <c r="S1865"/>
  <c r="S2053"/>
  <c r="S2161"/>
  <c r="S2273"/>
  <c r="S2381"/>
  <c r="S2469"/>
  <c r="S2553"/>
  <c r="S2641"/>
  <c r="S2745"/>
  <c r="S2833"/>
  <c r="S4681"/>
  <c r="S4857"/>
  <c r="S4965"/>
  <c r="S5113"/>
  <c r="S5321"/>
  <c r="S5449"/>
  <c r="S4628"/>
  <c r="S5729"/>
  <c r="S4554"/>
  <c r="S5833"/>
  <c r="S5668"/>
  <c r="S6205"/>
  <c r="S6117"/>
  <c r="S114"/>
  <c r="S354"/>
  <c r="S145"/>
  <c r="S453"/>
  <c r="S605"/>
  <c r="S841"/>
  <c r="S957"/>
  <c r="S1053"/>
  <c r="S1169"/>
  <c r="S1385"/>
  <c r="S1497"/>
  <c r="S1577"/>
  <c r="S1665"/>
  <c r="S1789"/>
  <c r="S1885"/>
  <c r="S2013"/>
  <c r="S2109"/>
  <c r="S2197"/>
  <c r="S2289"/>
  <c r="S2393"/>
  <c r="S2485"/>
  <c r="S2569"/>
  <c r="S2657"/>
  <c r="S2761"/>
  <c r="S252"/>
  <c r="S376"/>
  <c r="S560"/>
  <c r="S278"/>
  <c r="S97"/>
  <c r="S369"/>
  <c r="S721"/>
  <c r="S167"/>
  <c r="S583"/>
  <c r="S703"/>
  <c r="S847"/>
  <c r="S979"/>
  <c r="S1143"/>
  <c r="S1251"/>
  <c r="S1419"/>
  <c r="S1607"/>
  <c r="S1735"/>
  <c r="S1999"/>
  <c r="S2087"/>
  <c r="S2195"/>
  <c r="S2279"/>
  <c r="S2399"/>
  <c r="S2483"/>
  <c r="S2551"/>
  <c r="S2635"/>
  <c r="S2719"/>
  <c r="S2803"/>
  <c r="S2875"/>
  <c r="S2971"/>
  <c r="S3139"/>
  <c r="S1013"/>
  <c r="S578"/>
  <c r="S698"/>
  <c r="S966"/>
  <c r="S1058"/>
  <c r="S1170"/>
  <c r="S1270"/>
  <c r="S1370"/>
  <c r="S1494"/>
  <c r="S1586"/>
  <c r="S1670"/>
  <c r="S1770"/>
  <c r="S1854"/>
  <c r="S1934"/>
  <c r="S2042"/>
  <c r="S2154"/>
  <c r="S2238"/>
  <c r="S2322"/>
  <c r="S2418"/>
  <c r="S3065"/>
  <c r="S3161"/>
  <c r="S3269"/>
  <c r="S3353"/>
  <c r="S3449"/>
  <c r="S3549"/>
  <c r="S3633"/>
  <c r="S3713"/>
  <c r="S3801"/>
  <c r="S3977"/>
  <c r="S4113"/>
  <c r="S4237"/>
  <c r="S4381"/>
  <c r="S4553"/>
  <c r="S4709"/>
  <c r="S4885"/>
  <c r="S5025"/>
  <c r="S5177"/>
  <c r="S5309"/>
  <c r="S5509"/>
  <c r="S2470"/>
  <c r="S2542"/>
  <c r="S2634"/>
  <c r="S2702"/>
  <c r="S2774"/>
  <c r="S2850"/>
  <c r="S2926"/>
  <c r="S2990"/>
  <c r="S3162"/>
  <c r="S3242"/>
  <c r="S3310"/>
  <c r="S3378"/>
  <c r="S3458"/>
  <c r="S3538"/>
  <c r="S3622"/>
  <c r="S3690"/>
  <c r="S3754"/>
  <c r="S3818"/>
  <c r="S3910"/>
  <c r="S3986"/>
  <c r="S4050"/>
  <c r="S4118"/>
  <c r="S4186"/>
  <c r="S4262"/>
  <c r="S4342"/>
  <c r="S4422"/>
  <c r="S4494"/>
  <c r="S776"/>
  <c r="S868"/>
  <c r="S980"/>
  <c r="S1068"/>
  <c r="S1176"/>
  <c r="S1260"/>
  <c r="S1348"/>
  <c r="S1540"/>
  <c r="S1612"/>
  <c r="S1696"/>
  <c r="S1784"/>
  <c r="S1852"/>
  <c r="S1976"/>
  <c r="S2084"/>
  <c r="S2176"/>
  <c r="S2260"/>
  <c r="S3060"/>
  <c r="S3144"/>
  <c r="S3344"/>
  <c r="S3444"/>
  <c r="S3560"/>
  <c r="S3644"/>
  <c r="S3708"/>
  <c r="S3844"/>
  <c r="S3948"/>
  <c r="S3239"/>
  <c r="S3307"/>
  <c r="S3371"/>
  <c r="S3443"/>
  <c r="S3527"/>
  <c r="S3607"/>
  <c r="S3671"/>
  <c r="S3735"/>
  <c r="S3799"/>
  <c r="S3871"/>
  <c r="S3951"/>
  <c r="S4015"/>
  <c r="S4079"/>
  <c r="S4147"/>
  <c r="S4223"/>
  <c r="S4303"/>
  <c r="S4367"/>
  <c r="S4435"/>
  <c r="S4499"/>
  <c r="S4567"/>
  <c r="S4631"/>
  <c r="S4695"/>
  <c r="S4779"/>
  <c r="S4855"/>
  <c r="S4923"/>
  <c r="S4995"/>
  <c r="S5067"/>
  <c r="S5147"/>
  <c r="S5227"/>
  <c r="S5291"/>
  <c r="S5371"/>
  <c r="S5439"/>
  <c r="S5515"/>
  <c r="S5583"/>
  <c r="S5655"/>
  <c r="S5719"/>
  <c r="S5791"/>
  <c r="S5859"/>
  <c r="S5967"/>
  <c r="S6035"/>
  <c r="S6103"/>
  <c r="S6183"/>
  <c r="S6255"/>
  <c r="S5547"/>
  <c r="S4594"/>
  <c r="S4658"/>
  <c r="S4726"/>
  <c r="S4790"/>
  <c r="S4862"/>
  <c r="S4926"/>
  <c r="S4998"/>
  <c r="S5070"/>
  <c r="S5142"/>
  <c r="S4076"/>
  <c r="S4164"/>
  <c r="S4252"/>
  <c r="S4340"/>
  <c r="S4424"/>
  <c r="S4488"/>
  <c r="S4576"/>
  <c r="S4644"/>
  <c r="S4712"/>
  <c r="S4780"/>
  <c r="S4848"/>
  <c r="S4912"/>
  <c r="S4980"/>
  <c r="S5048"/>
  <c r="S5226"/>
  <c r="S5290"/>
  <c r="S5362"/>
  <c r="S5426"/>
  <c r="S5490"/>
  <c r="S5554"/>
  <c r="S5638"/>
  <c r="S5706"/>
  <c r="S5790"/>
  <c r="S5858"/>
  <c r="S5950"/>
  <c r="S6014"/>
  <c r="S6078"/>
  <c r="S6162"/>
  <c r="S6234"/>
  <c r="S6302"/>
  <c r="S5825"/>
  <c r="S6081"/>
  <c r="S5969"/>
  <c r="S5200"/>
  <c r="S6161"/>
  <c r="S5144"/>
  <c r="S5232"/>
  <c r="S5308"/>
  <c r="S5392"/>
  <c r="S3561"/>
  <c r="S3645"/>
  <c r="S3721"/>
  <c r="S3837"/>
  <c r="S3993"/>
  <c r="S4129"/>
  <c r="S4257"/>
  <c r="S4409"/>
  <c r="S4565"/>
  <c r="S4749"/>
  <c r="S4901"/>
  <c r="S5041"/>
  <c r="S5189"/>
  <c r="S5325"/>
  <c r="S5525"/>
  <c r="S2478"/>
  <c r="S2550"/>
  <c r="S2626"/>
  <c r="S2690"/>
  <c r="S2766"/>
  <c r="S2842"/>
  <c r="S2918"/>
  <c r="S2982"/>
  <c r="S3062"/>
  <c r="S3154"/>
  <c r="S3234"/>
  <c r="S3302"/>
  <c r="S3370"/>
  <c r="S3450"/>
  <c r="S3526"/>
  <c r="S3610"/>
  <c r="S3682"/>
  <c r="S3746"/>
  <c r="S3810"/>
  <c r="S3882"/>
  <c r="S3962"/>
  <c r="S4026"/>
  <c r="S4094"/>
  <c r="S4162"/>
  <c r="S4238"/>
  <c r="S4318"/>
  <c r="S4382"/>
  <c r="S4470"/>
  <c r="S624"/>
  <c r="S748"/>
  <c r="S832"/>
  <c r="S924"/>
  <c r="S1004"/>
  <c r="S1120"/>
  <c r="S1232"/>
  <c r="S1320"/>
  <c r="S1412"/>
  <c r="S1516"/>
  <c r="S1588"/>
  <c r="S1656"/>
  <c r="S1752"/>
  <c r="S1828"/>
  <c r="S1904"/>
  <c r="S2052"/>
  <c r="S2144"/>
  <c r="S2236"/>
  <c r="S2332"/>
  <c r="S2424"/>
  <c r="S2520"/>
  <c r="S2656"/>
  <c r="S2732"/>
  <c r="S2844"/>
  <c r="S2944"/>
  <c r="S3152"/>
  <c r="S3288"/>
  <c r="S3360"/>
  <c r="S3452"/>
  <c r="S3580"/>
  <c r="S3652"/>
  <c r="S3724"/>
  <c r="S3876"/>
  <c r="S3996"/>
  <c r="S3263"/>
  <c r="S3331"/>
  <c r="S3403"/>
  <c r="S3467"/>
  <c r="S3559"/>
  <c r="S3631"/>
  <c r="S3695"/>
  <c r="S3759"/>
  <c r="S3823"/>
  <c r="S3895"/>
  <c r="S3975"/>
  <c r="S4039"/>
  <c r="S4103"/>
  <c r="S4171"/>
  <c r="S4251"/>
  <c r="S4327"/>
  <c r="S4395"/>
  <c r="S4459"/>
  <c r="S4523"/>
  <c r="S4591"/>
  <c r="S4655"/>
  <c r="S4735"/>
  <c r="S4803"/>
  <c r="S4883"/>
  <c r="S4947"/>
  <c r="S5023"/>
  <c r="S5107"/>
  <c r="S5179"/>
  <c r="S5251"/>
  <c r="S5315"/>
  <c r="S5395"/>
  <c r="S5463"/>
  <c r="S5539"/>
  <c r="S5611"/>
  <c r="S5679"/>
  <c r="S5751"/>
  <c r="S5819"/>
  <c r="S5887"/>
  <c r="S5975"/>
  <c r="S6043"/>
  <c r="S6111"/>
  <c r="S6191"/>
  <c r="S6263"/>
  <c r="S4518"/>
  <c r="S4602"/>
  <c r="S4666"/>
  <c r="S4734"/>
  <c r="S4802"/>
  <c r="S3501"/>
  <c r="S3601"/>
  <c r="S3677"/>
  <c r="S3761"/>
  <c r="S3897"/>
  <c r="S4053"/>
  <c r="S4189"/>
  <c r="S4333"/>
  <c r="S4473"/>
  <c r="S4633"/>
  <c r="S4809"/>
  <c r="S4961"/>
  <c r="S5125"/>
  <c r="S5257"/>
  <c r="S5433"/>
  <c r="S5581"/>
  <c r="S2510"/>
  <c r="S2582"/>
  <c r="S2654"/>
  <c r="S2726"/>
  <c r="S2798"/>
  <c r="S2870"/>
  <c r="S2946"/>
  <c r="S3026"/>
  <c r="S3182"/>
  <c r="S3334"/>
  <c r="S3402"/>
  <c r="S3482"/>
  <c r="S3570"/>
  <c r="S3642"/>
  <c r="S3710"/>
  <c r="S3774"/>
  <c r="S3842"/>
  <c r="S3914"/>
  <c r="S3990"/>
  <c r="S4054"/>
  <c r="S4122"/>
  <c r="S4190"/>
  <c r="S4266"/>
  <c r="S4346"/>
  <c r="S4426"/>
  <c r="S4498"/>
  <c r="S664"/>
  <c r="S780"/>
  <c r="S872"/>
  <c r="S1020"/>
  <c r="S1136"/>
  <c r="S1316"/>
  <c r="S1408"/>
  <c r="S1512"/>
  <c r="S1584"/>
  <c r="S1648"/>
  <c r="S1772"/>
  <c r="S1856"/>
  <c r="S2012"/>
  <c r="S2112"/>
  <c r="S2232"/>
  <c r="S2328"/>
  <c r="S2420"/>
  <c r="S2512"/>
  <c r="S2644"/>
  <c r="S2728"/>
  <c r="S2836"/>
  <c r="S2940"/>
  <c r="S3040"/>
  <c r="S3132"/>
  <c r="S3332"/>
  <c r="S3428"/>
  <c r="S3540"/>
  <c r="S3632"/>
  <c r="S3696"/>
  <c r="S3812"/>
  <c r="S3920"/>
  <c r="S4052"/>
  <c r="S3359"/>
  <c r="S3431"/>
  <c r="S3515"/>
  <c r="S3595"/>
  <c r="S3659"/>
  <c r="S3723"/>
  <c r="S3787"/>
  <c r="S3859"/>
  <c r="S3935"/>
  <c r="S4003"/>
  <c r="S4067"/>
  <c r="S4135"/>
  <c r="S4203"/>
  <c r="S4287"/>
  <c r="S4355"/>
  <c r="S4423"/>
  <c r="S4487"/>
  <c r="S4555"/>
  <c r="S4619"/>
  <c r="S4683"/>
  <c r="S4767"/>
  <c r="S4843"/>
  <c r="S4911"/>
  <c r="S4975"/>
  <c r="S5051"/>
  <c r="S5135"/>
  <c r="S5211"/>
  <c r="S5279"/>
  <c r="S5351"/>
  <c r="S5423"/>
  <c r="S5503"/>
  <c r="S5571"/>
  <c r="S5643"/>
  <c r="S5707"/>
  <c r="S5779"/>
  <c r="S5847"/>
  <c r="S5939"/>
  <c r="S6007"/>
  <c r="S6075"/>
  <c r="S6151"/>
  <c r="S6223"/>
  <c r="S6291"/>
  <c r="S4566"/>
  <c r="S4630"/>
  <c r="S4694"/>
  <c r="S4762"/>
  <c r="S4834"/>
  <c r="S5448"/>
  <c r="S5532"/>
  <c r="S5644"/>
  <c r="S5724"/>
  <c r="S5820"/>
  <c r="S5900"/>
  <c r="S6012"/>
  <c r="S6084"/>
  <c r="S6180"/>
  <c r="S6264"/>
  <c r="S5781"/>
  <c r="S5204"/>
  <c r="S5909"/>
  <c r="S136"/>
  <c r="S484"/>
  <c r="S415"/>
  <c r="S290"/>
  <c r="S1713"/>
  <c r="S5749"/>
  <c r="S1543"/>
  <c r="S2047"/>
  <c r="S2911"/>
  <c r="S6266"/>
  <c r="S2191"/>
  <c r="S3387"/>
  <c r="S494"/>
  <c r="S1022"/>
  <c r="S1502"/>
  <c r="S3950"/>
  <c r="S2434"/>
  <c r="S1906"/>
  <c r="S3146"/>
  <c r="S2813"/>
  <c r="S697"/>
  <c r="S1637"/>
  <c r="S3481"/>
  <c r="S3233"/>
  <c r="S2417"/>
  <c r="S5457"/>
  <c r="S2397"/>
  <c r="S5673"/>
  <c r="S121"/>
  <c r="S785"/>
  <c r="S4629"/>
  <c r="S4033"/>
  <c r="S3573"/>
  <c r="S3541"/>
  <c r="S937"/>
  <c r="S2281"/>
  <c r="S154"/>
  <c r="S862"/>
  <c r="S120"/>
  <c r="S259"/>
  <c r="S539"/>
  <c r="S811"/>
  <c r="S1311"/>
  <c r="S1519"/>
  <c r="S1663"/>
  <c r="S2540"/>
  <c r="S2780"/>
  <c r="S3188"/>
  <c r="S3720"/>
  <c r="S3904"/>
  <c r="S4040"/>
  <c r="S3817"/>
  <c r="S3901"/>
  <c r="S4121"/>
  <c r="S4389"/>
  <c r="S4537"/>
  <c r="S4854"/>
  <c r="S4918"/>
  <c r="S4990"/>
  <c r="S5054"/>
  <c r="S5134"/>
  <c r="S4068"/>
  <c r="S4152"/>
  <c r="S4244"/>
  <c r="S4332"/>
  <c r="S4404"/>
  <c r="S4480"/>
  <c r="S4568"/>
  <c r="S4636"/>
  <c r="S4700"/>
  <c r="S4772"/>
  <c r="S4840"/>
  <c r="S4904"/>
  <c r="S4968"/>
  <c r="S5040"/>
  <c r="S5218"/>
  <c r="S5282"/>
  <c r="S5354"/>
  <c r="S5418"/>
  <c r="S5482"/>
  <c r="S5546"/>
  <c r="S5618"/>
  <c r="S5698"/>
  <c r="S5782"/>
  <c r="S5846"/>
  <c r="S5942"/>
  <c r="S6006"/>
  <c r="S6070"/>
  <c r="S6154"/>
  <c r="S6226"/>
  <c r="S6294"/>
  <c r="S5773"/>
  <c r="S6041"/>
  <c r="S6281"/>
  <c r="S5661"/>
  <c r="S5780"/>
  <c r="S5136"/>
  <c r="S5220"/>
  <c r="S5300"/>
  <c r="S5384"/>
  <c r="S5456"/>
  <c r="S5540"/>
  <c r="S5620"/>
  <c r="S5716"/>
  <c r="S5812"/>
  <c r="S5892"/>
  <c r="S5984"/>
  <c r="S6060"/>
  <c r="S6156"/>
  <c r="S6232"/>
  <c r="S6309"/>
  <c r="S5877"/>
  <c r="S6069"/>
  <c r="S408"/>
  <c r="S272"/>
  <c r="S1340"/>
  <c r="S639"/>
  <c r="S2188"/>
  <c r="S7"/>
  <c r="S831"/>
  <c r="S1343"/>
  <c r="S1935"/>
  <c r="S3023"/>
  <c r="S5604"/>
  <c r="S2303"/>
  <c r="S46"/>
  <c r="S662"/>
  <c r="S1182"/>
  <c r="S1630"/>
  <c r="S1790"/>
  <c r="S4438"/>
  <c r="S1946"/>
  <c r="S3322"/>
  <c r="S373"/>
  <c r="S1089"/>
  <c r="S2137"/>
  <c r="S4385"/>
  <c r="S5353"/>
  <c r="S3929"/>
  <c r="S6237"/>
  <c r="S1817"/>
  <c r="S2525"/>
  <c r="S3777"/>
  <c r="S2198"/>
  <c r="S2278"/>
  <c r="S2997"/>
  <c r="S3101"/>
  <c r="S3221"/>
  <c r="S3313"/>
  <c r="S3405"/>
  <c r="S3497"/>
  <c r="S3593"/>
  <c r="S3673"/>
  <c r="S3757"/>
  <c r="S3893"/>
  <c r="S4045"/>
  <c r="S4181"/>
  <c r="S4325"/>
  <c r="S4461"/>
  <c r="S4621"/>
  <c r="S4805"/>
  <c r="S4957"/>
  <c r="S5117"/>
  <c r="S5249"/>
  <c r="S5425"/>
  <c r="S5573"/>
  <c r="S2502"/>
  <c r="S2574"/>
  <c r="S2666"/>
  <c r="S2738"/>
  <c r="S2818"/>
  <c r="S2882"/>
  <c r="S2958"/>
  <c r="S3038"/>
  <c r="S3118"/>
  <c r="S3194"/>
  <c r="S3278"/>
  <c r="S3346"/>
  <c r="S3422"/>
  <c r="S3494"/>
  <c r="S3582"/>
  <c r="S3654"/>
  <c r="S3722"/>
  <c r="S3786"/>
  <c r="S3874"/>
  <c r="S3954"/>
  <c r="S4018"/>
  <c r="S4086"/>
  <c r="S4150"/>
  <c r="S4226"/>
  <c r="S4310"/>
  <c r="S4374"/>
  <c r="S4462"/>
  <c r="S612"/>
  <c r="S720"/>
  <c r="S820"/>
  <c r="S916"/>
  <c r="S1012"/>
  <c r="S1220"/>
  <c r="S1312"/>
  <c r="S1400"/>
  <c r="S1508"/>
  <c r="S1580"/>
  <c r="S1644"/>
  <c r="S1736"/>
  <c r="S1820"/>
  <c r="S2040"/>
  <c r="S2132"/>
  <c r="S2228"/>
  <c r="S2316"/>
  <c r="S2416"/>
  <c r="S2504"/>
  <c r="S2636"/>
  <c r="S2720"/>
  <c r="S2853"/>
  <c r="S96"/>
  <c r="S316"/>
  <c r="S568"/>
  <c r="S170"/>
  <c r="S17"/>
  <c r="S609"/>
  <c r="S99"/>
  <c r="S499"/>
  <c r="S659"/>
  <c r="S827"/>
  <c r="S955"/>
  <c r="S1127"/>
  <c r="S1211"/>
  <c r="S1403"/>
  <c r="S1563"/>
  <c r="S1683"/>
  <c r="S1811"/>
  <c r="S1907"/>
  <c r="S1987"/>
  <c r="S2131"/>
  <c r="S2235"/>
  <c r="S2315"/>
  <c r="S2427"/>
  <c r="S2507"/>
  <c r="S2587"/>
  <c r="S2663"/>
  <c r="S2747"/>
  <c r="S2827"/>
  <c r="S2907"/>
  <c r="S2995"/>
  <c r="S3099"/>
  <c r="S3167"/>
  <c r="S594"/>
  <c r="S842"/>
  <c r="S974"/>
  <c r="S1098"/>
  <c r="S1214"/>
  <c r="S1326"/>
  <c r="S1406"/>
  <c r="S1506"/>
  <c r="S1594"/>
  <c r="S1686"/>
  <c r="S1798"/>
  <c r="S1890"/>
  <c r="S1982"/>
  <c r="S2146"/>
  <c r="S2230"/>
  <c r="S2314"/>
  <c r="S2410"/>
  <c r="S3053"/>
  <c r="S3149"/>
  <c r="S3257"/>
  <c r="S3341"/>
  <c r="S3441"/>
  <c r="S2893"/>
  <c r="S60"/>
  <c r="S232"/>
  <c r="S360"/>
  <c r="S500"/>
  <c r="S1161"/>
  <c r="S294"/>
  <c r="S321"/>
  <c r="S645"/>
  <c r="S183"/>
  <c r="S315"/>
  <c r="S551"/>
  <c r="S887"/>
  <c r="S1023"/>
  <c r="S1147"/>
  <c r="S1263"/>
  <c r="S1431"/>
  <c r="S1579"/>
  <c r="S1707"/>
  <c r="S1847"/>
  <c r="S1943"/>
  <c r="S2043"/>
  <c r="S2143"/>
  <c r="S2251"/>
  <c r="S2339"/>
  <c r="S2443"/>
  <c r="S2539"/>
  <c r="S2619"/>
  <c r="S2699"/>
  <c r="S2779"/>
  <c r="S2859"/>
  <c r="S2951"/>
  <c r="S3051"/>
  <c r="S3127"/>
  <c r="S3223"/>
  <c r="S546"/>
  <c r="S706"/>
  <c r="S970"/>
  <c r="S1094"/>
  <c r="S1210"/>
  <c r="S1322"/>
  <c r="S1398"/>
  <c r="S1590"/>
  <c r="S1674"/>
  <c r="S1794"/>
  <c r="S1978"/>
  <c r="S2134"/>
  <c r="S2246"/>
  <c r="S2330"/>
  <c r="S2422"/>
  <c r="S3069"/>
  <c r="S3205"/>
  <c r="S3297"/>
  <c r="S3389"/>
  <c r="S2812"/>
  <c r="S2936"/>
  <c r="S3024"/>
  <c r="S3128"/>
  <c r="S3256"/>
  <c r="S3328"/>
  <c r="S3424"/>
  <c r="S3528"/>
  <c r="S3628"/>
  <c r="S3692"/>
  <c r="S3804"/>
  <c r="S3908"/>
  <c r="S4044"/>
  <c r="S3287"/>
  <c r="S3355"/>
  <c r="S3427"/>
  <c r="S3499"/>
  <c r="S3591"/>
  <c r="S3655"/>
  <c r="S3719"/>
  <c r="S3783"/>
  <c r="S3855"/>
  <c r="S3931"/>
  <c r="S3999"/>
  <c r="S4063"/>
  <c r="S4131"/>
  <c r="S4195"/>
  <c r="S4279"/>
  <c r="S4351"/>
  <c r="S4419"/>
  <c r="S4483"/>
  <c r="S4551"/>
  <c r="S4615"/>
  <c r="S4679"/>
  <c r="S4763"/>
  <c r="S4839"/>
  <c r="S4907"/>
  <c r="S4971"/>
  <c r="S5047"/>
  <c r="S5131"/>
  <c r="S5207"/>
  <c r="S5275"/>
  <c r="S5343"/>
  <c r="S5419"/>
  <c r="S5499"/>
  <c r="S5567"/>
  <c r="S5639"/>
  <c r="S5703"/>
  <c r="S5775"/>
  <c r="S5843"/>
  <c r="S5951"/>
  <c r="S6019"/>
  <c r="S6087"/>
  <c r="S6167"/>
  <c r="S6239"/>
  <c r="S6303"/>
  <c r="S4578"/>
  <c r="S4642"/>
  <c r="S4710"/>
  <c r="S4774"/>
  <c r="S4846"/>
  <c r="S4910"/>
  <c r="S4982"/>
  <c r="S5046"/>
  <c r="S5126"/>
  <c r="S5194"/>
  <c r="S4140"/>
  <c r="S4236"/>
  <c r="S4320"/>
  <c r="S4392"/>
  <c r="S4472"/>
  <c r="S4560"/>
  <c r="S4624"/>
  <c r="S4692"/>
  <c r="S4764"/>
  <c r="S4832"/>
  <c r="S4896"/>
  <c r="S4960"/>
  <c r="S5032"/>
  <c r="S5210"/>
  <c r="S5274"/>
  <c r="S5342"/>
  <c r="S5410"/>
  <c r="S5474"/>
  <c r="S5538"/>
  <c r="S5610"/>
  <c r="S5690"/>
  <c r="S5774"/>
  <c r="S5838"/>
  <c r="S5906"/>
  <c r="S5998"/>
  <c r="S6062"/>
  <c r="S6142"/>
  <c r="S6218"/>
  <c r="S6286"/>
  <c r="S5737"/>
  <c r="S6009"/>
  <c r="S6289"/>
  <c r="S5705"/>
  <c r="S5925"/>
  <c r="S5128"/>
  <c r="S5212"/>
  <c r="S5292"/>
  <c r="S5376"/>
  <c r="S3533"/>
  <c r="S3621"/>
  <c r="S3701"/>
  <c r="S3785"/>
  <c r="S3961"/>
  <c r="S4097"/>
  <c r="S4225"/>
  <c r="S4365"/>
  <c r="S4533"/>
  <c r="S4689"/>
  <c r="S4869"/>
  <c r="S5005"/>
  <c r="S5161"/>
  <c r="S5293"/>
  <c r="S5485"/>
  <c r="S2462"/>
  <c r="S2534"/>
  <c r="S2606"/>
  <c r="S2674"/>
  <c r="S2746"/>
  <c r="S2826"/>
  <c r="S2898"/>
  <c r="S2966"/>
  <c r="S3046"/>
  <c r="S3130"/>
  <c r="S3202"/>
  <c r="S3354"/>
  <c r="S3430"/>
  <c r="S3502"/>
  <c r="S3594"/>
  <c r="S3666"/>
  <c r="S3730"/>
  <c r="S3794"/>
  <c r="S3866"/>
  <c r="S3942"/>
  <c r="S4010"/>
  <c r="S4078"/>
  <c r="S4142"/>
  <c r="S4218"/>
  <c r="S4302"/>
  <c r="S4366"/>
  <c r="S4454"/>
  <c r="S3614"/>
  <c r="S704"/>
  <c r="S804"/>
  <c r="S904"/>
  <c r="S988"/>
  <c r="S1100"/>
  <c r="S1304"/>
  <c r="S1392"/>
  <c r="S1500"/>
  <c r="S1572"/>
  <c r="S1636"/>
  <c r="S1728"/>
  <c r="S1812"/>
  <c r="S1884"/>
  <c r="S2032"/>
  <c r="S2120"/>
  <c r="S2220"/>
  <c r="S2296"/>
  <c r="S2408"/>
  <c r="S2480"/>
  <c r="S2620"/>
  <c r="S2712"/>
  <c r="S2792"/>
  <c r="S2928"/>
  <c r="S3044"/>
  <c r="S3136"/>
  <c r="S3336"/>
  <c r="S3432"/>
  <c r="S3548"/>
  <c r="S3636"/>
  <c r="S3700"/>
  <c r="S3820"/>
  <c r="S3964"/>
  <c r="S3247"/>
  <c r="S3315"/>
  <c r="S3383"/>
  <c r="S3451"/>
  <c r="S3535"/>
  <c r="S3615"/>
  <c r="S3679"/>
  <c r="S3743"/>
  <c r="S3807"/>
  <c r="S3879"/>
  <c r="S3959"/>
  <c r="S4023"/>
  <c r="S4087"/>
  <c r="S4155"/>
  <c r="S4235"/>
  <c r="S4311"/>
  <c r="S4375"/>
  <c r="S4443"/>
  <c r="S4507"/>
  <c r="S4575"/>
  <c r="S4639"/>
  <c r="S4707"/>
  <c r="S4787"/>
  <c r="S4867"/>
  <c r="S4931"/>
  <c r="S5007"/>
  <c r="S5075"/>
  <c r="S5155"/>
  <c r="S5235"/>
  <c r="S5299"/>
  <c r="S5379"/>
  <c r="S5447"/>
  <c r="S5523"/>
  <c r="S5591"/>
  <c r="S5663"/>
  <c r="S5727"/>
  <c r="S5803"/>
  <c r="S5871"/>
  <c r="S5959"/>
  <c r="S6027"/>
  <c r="S6095"/>
  <c r="S6175"/>
  <c r="S6247"/>
  <c r="S6311"/>
  <c r="S4586"/>
  <c r="S4650"/>
  <c r="S4718"/>
  <c r="S4782"/>
  <c r="S3469"/>
  <c r="S3577"/>
  <c r="S3657"/>
  <c r="S3737"/>
  <c r="S3877"/>
  <c r="S4013"/>
  <c r="S4161"/>
  <c r="S4305"/>
  <c r="S4433"/>
  <c r="S4593"/>
  <c r="S4773"/>
  <c r="S4925"/>
  <c r="S5061"/>
  <c r="S5225"/>
  <c r="S5389"/>
  <c r="S5549"/>
  <c r="S2490"/>
  <c r="S2562"/>
  <c r="S2638"/>
  <c r="S2706"/>
  <c r="S2778"/>
  <c r="S2854"/>
  <c r="S2930"/>
  <c r="S3074"/>
  <c r="S3166"/>
  <c r="S3246"/>
  <c r="S3314"/>
  <c r="S3386"/>
  <c r="S3462"/>
  <c r="S3546"/>
  <c r="S3626"/>
  <c r="S3694"/>
  <c r="S3758"/>
  <c r="S3822"/>
  <c r="S3898"/>
  <c r="S3974"/>
  <c r="S4038"/>
  <c r="S4106"/>
  <c r="S4174"/>
  <c r="S4250"/>
  <c r="S4330"/>
  <c r="S4398"/>
  <c r="S4482"/>
  <c r="S844"/>
  <c r="S1000"/>
  <c r="S1116"/>
  <c r="S1208"/>
  <c r="S1296"/>
  <c r="S1376"/>
  <c r="S1496"/>
  <c r="S1568"/>
  <c r="S1632"/>
  <c r="S1824"/>
  <c r="S1948"/>
  <c r="S2088"/>
  <c r="S2180"/>
  <c r="S2292"/>
  <c r="S2404"/>
  <c r="S2476"/>
  <c r="S2612"/>
  <c r="S2704"/>
  <c r="S2784"/>
  <c r="S2924"/>
  <c r="S3232"/>
  <c r="S3316"/>
  <c r="S3396"/>
  <c r="S3480"/>
  <c r="S3616"/>
  <c r="S3680"/>
  <c r="S3780"/>
  <c r="S3888"/>
  <c r="S4020"/>
  <c r="S3343"/>
  <c r="S3415"/>
  <c r="S3479"/>
  <c r="S3571"/>
  <c r="S3643"/>
  <c r="S3707"/>
  <c r="S3771"/>
  <c r="S3835"/>
  <c r="S3911"/>
  <c r="S3987"/>
  <c r="S4051"/>
  <c r="S1564"/>
  <c r="S1628"/>
  <c r="S1712"/>
  <c r="S1800"/>
  <c r="S2024"/>
  <c r="S2108"/>
  <c r="S2208"/>
  <c r="S2284"/>
  <c r="S2400"/>
  <c r="S2472"/>
  <c r="S2604"/>
  <c r="S2700"/>
  <c r="S2772"/>
  <c r="S2941"/>
  <c r="S64"/>
  <c r="S236"/>
  <c r="S388"/>
  <c r="S544"/>
  <c r="S110"/>
  <c r="S334"/>
  <c r="S225"/>
  <c r="S469"/>
  <c r="S71"/>
  <c r="S323"/>
  <c r="S631"/>
  <c r="S747"/>
  <c r="S931"/>
  <c r="S1059"/>
  <c r="S1363"/>
  <c r="S1515"/>
  <c r="S1651"/>
  <c r="S1791"/>
  <c r="S1879"/>
  <c r="S1971"/>
  <c r="S2099"/>
  <c r="S2211"/>
  <c r="S2287"/>
  <c r="S2407"/>
  <c r="S2491"/>
  <c r="S2563"/>
  <c r="S2647"/>
  <c r="S2727"/>
  <c r="S2811"/>
  <c r="S2887"/>
  <c r="S3147"/>
  <c r="S601"/>
  <c r="S518"/>
  <c r="S814"/>
  <c r="S950"/>
  <c r="S1046"/>
  <c r="S1190"/>
  <c r="S1306"/>
  <c r="S1574"/>
  <c r="S1658"/>
  <c r="S1750"/>
  <c r="S1866"/>
  <c r="S1966"/>
  <c r="S2110"/>
  <c r="S2206"/>
  <c r="S2286"/>
  <c r="S3025"/>
  <c r="S3113"/>
  <c r="S3229"/>
  <c r="S3321"/>
  <c r="S3417"/>
  <c r="S2869"/>
  <c r="S2981"/>
  <c r="S176"/>
  <c r="S332"/>
  <c r="S464"/>
  <c r="S584"/>
  <c r="S210"/>
  <c r="S265"/>
  <c r="S533"/>
  <c r="S127"/>
  <c r="S291"/>
  <c r="S491"/>
  <c r="S711"/>
  <c r="S855"/>
  <c r="S987"/>
  <c r="S1207"/>
  <c r="S1399"/>
  <c r="S1559"/>
  <c r="S1671"/>
  <c r="S1807"/>
  <c r="S1923"/>
  <c r="S2023"/>
  <c r="S2123"/>
  <c r="S2227"/>
  <c r="S2311"/>
  <c r="S2423"/>
  <c r="S2523"/>
  <c r="S2599"/>
  <c r="S2679"/>
  <c r="S2759"/>
  <c r="S2843"/>
  <c r="S2935"/>
  <c r="S3027"/>
  <c r="S3111"/>
  <c r="S3195"/>
  <c r="S470"/>
  <c r="S678"/>
  <c r="S810"/>
  <c r="S910"/>
  <c r="S1062"/>
  <c r="S1178"/>
  <c r="S1298"/>
  <c r="S1378"/>
  <c r="S1482"/>
  <c r="S1570"/>
  <c r="S1654"/>
  <c r="S1746"/>
  <c r="S1862"/>
  <c r="S1962"/>
  <c r="S2106"/>
  <c r="S2202"/>
  <c r="S2302"/>
  <c r="S2406"/>
  <c r="S3049"/>
  <c r="S3165"/>
  <c r="S3273"/>
  <c r="S3357"/>
  <c r="S3453"/>
  <c r="S2920"/>
  <c r="S3000"/>
  <c r="S3224"/>
  <c r="S3312"/>
  <c r="S3392"/>
  <c r="S3476"/>
  <c r="S3612"/>
  <c r="S3676"/>
  <c r="S3772"/>
  <c r="S3884"/>
  <c r="S4012"/>
  <c r="S3271"/>
  <c r="S3339"/>
  <c r="S3411"/>
  <c r="S3475"/>
  <c r="S3567"/>
  <c r="S3639"/>
  <c r="S3703"/>
  <c r="S3767"/>
  <c r="S3831"/>
  <c r="S3907"/>
  <c r="S3983"/>
  <c r="S4047"/>
  <c r="S4115"/>
  <c r="S4179"/>
  <c r="S4259"/>
  <c r="S4335"/>
  <c r="S4403"/>
  <c r="S4467"/>
  <c r="S4531"/>
  <c r="S4599"/>
  <c r="S4663"/>
  <c r="S4743"/>
  <c r="S4819"/>
  <c r="S4891"/>
  <c r="S4955"/>
  <c r="S5031"/>
  <c r="S5115"/>
  <c r="S5191"/>
  <c r="S5259"/>
  <c r="S5323"/>
  <c r="S5403"/>
  <c r="S5475"/>
  <c r="S5551"/>
  <c r="S5623"/>
  <c r="S5687"/>
  <c r="S5759"/>
  <c r="S5827"/>
  <c r="S5931"/>
  <c r="S6003"/>
  <c r="S6071"/>
  <c r="S6139"/>
  <c r="S6219"/>
  <c r="S6287"/>
  <c r="S4562"/>
  <c r="S4626"/>
  <c r="S4690"/>
  <c r="S4758"/>
  <c r="S4830"/>
  <c r="S4894"/>
  <c r="S4962"/>
  <c r="S5030"/>
  <c r="S5110"/>
  <c r="S5178"/>
  <c r="S4120"/>
  <c r="S4212"/>
  <c r="S4300"/>
  <c r="S4372"/>
  <c r="S4456"/>
  <c r="S4528"/>
  <c r="S4608"/>
  <c r="S4676"/>
  <c r="S4748"/>
  <c r="S4816"/>
  <c r="S4880"/>
  <c r="S4944"/>
  <c r="S5016"/>
  <c r="S5088"/>
  <c r="S5258"/>
  <c r="S5322"/>
  <c r="S5394"/>
  <c r="S5458"/>
  <c r="S5522"/>
  <c r="S5590"/>
  <c r="S5674"/>
  <c r="S5742"/>
  <c r="S5822"/>
  <c r="S5890"/>
  <c r="S5982"/>
  <c r="S6046"/>
  <c r="S6110"/>
  <c r="S6202"/>
  <c r="S6270"/>
  <c r="S5669"/>
  <c r="S5961"/>
  <c r="S6213"/>
  <c r="S6125"/>
  <c r="S6061"/>
  <c r="S5112"/>
  <c r="S5188"/>
  <c r="S5276"/>
  <c r="S5356"/>
  <c r="S3505"/>
  <c r="S3605"/>
  <c r="S3681"/>
  <c r="S3765"/>
  <c r="S3917"/>
  <c r="S4061"/>
  <c r="S4197"/>
  <c r="S4341"/>
  <c r="S4477"/>
  <c r="S4641"/>
  <c r="S4837"/>
  <c r="S4969"/>
  <c r="S5133"/>
  <c r="S5265"/>
  <c r="S5441"/>
  <c r="S5589"/>
  <c r="S2514"/>
  <c r="S2590"/>
  <c r="S2658"/>
  <c r="S2730"/>
  <c r="S2810"/>
  <c r="S2874"/>
  <c r="S2950"/>
  <c r="S3030"/>
  <c r="S3106"/>
  <c r="S3186"/>
  <c r="S3338"/>
  <c r="S3406"/>
  <c r="S3486"/>
  <c r="S3574"/>
  <c r="S3646"/>
  <c r="S3714"/>
  <c r="S3778"/>
  <c r="S3846"/>
  <c r="S3922"/>
  <c r="S3994"/>
  <c r="S4062"/>
  <c r="S4126"/>
  <c r="S4194"/>
  <c r="S4270"/>
  <c r="S4350"/>
  <c r="S4430"/>
  <c r="S4502"/>
  <c r="S672"/>
  <c r="S784"/>
  <c r="S876"/>
  <c r="S972"/>
  <c r="S1060"/>
  <c r="S1196"/>
  <c r="S1268"/>
  <c r="S1356"/>
  <c r="S1480"/>
  <c r="S1556"/>
  <c r="S1620"/>
  <c r="S1704"/>
  <c r="S1792"/>
  <c r="S1860"/>
  <c r="S2000"/>
  <c r="S2100"/>
  <c r="S2192"/>
  <c r="S2268"/>
  <c r="S2460"/>
  <c r="S2584"/>
  <c r="S2692"/>
  <c r="S2764"/>
  <c r="S2908"/>
  <c r="S3240"/>
  <c r="S3320"/>
  <c r="S3400"/>
  <c r="S3488"/>
  <c r="S3620"/>
  <c r="S3684"/>
  <c r="S3788"/>
  <c r="S3932"/>
  <c r="S4060"/>
  <c r="S3299"/>
  <c r="S3363"/>
  <c r="S3435"/>
  <c r="S3519"/>
  <c r="S3599"/>
  <c r="S3663"/>
  <c r="S3727"/>
  <c r="S3791"/>
  <c r="S3863"/>
  <c r="S3939"/>
  <c r="S4007"/>
  <c r="S4071"/>
  <c r="S4139"/>
  <c r="S4211"/>
  <c r="S4295"/>
  <c r="S4359"/>
  <c r="S4427"/>
  <c r="S4491"/>
  <c r="S4559"/>
  <c r="S4623"/>
  <c r="S4687"/>
  <c r="S4771"/>
  <c r="S4847"/>
  <c r="S4915"/>
  <c r="S4983"/>
  <c r="S5055"/>
  <c r="S2452"/>
  <c r="S2568"/>
  <c r="S2680"/>
  <c r="S2756"/>
  <c r="S2901"/>
  <c r="S32"/>
  <c r="S188"/>
  <c r="S504"/>
  <c r="S14"/>
  <c r="S302"/>
  <c r="S133"/>
  <c r="S433"/>
  <c r="S35"/>
  <c r="S299"/>
  <c r="S599"/>
  <c r="S715"/>
  <c r="S891"/>
  <c r="S1031"/>
  <c r="S1307"/>
  <c r="S1483"/>
  <c r="S1623"/>
  <c r="S1851"/>
  <c r="S2071"/>
  <c r="S2183"/>
  <c r="S2271"/>
  <c r="S2391"/>
  <c r="S2471"/>
  <c r="S2543"/>
  <c r="S2627"/>
  <c r="S2707"/>
  <c r="S2787"/>
  <c r="S2867"/>
  <c r="S2955"/>
  <c r="S3059"/>
  <c r="S3131"/>
  <c r="S3227"/>
  <c r="S474"/>
  <c r="S778"/>
  <c r="S926"/>
  <c r="S1026"/>
  <c r="S1154"/>
  <c r="S1362"/>
  <c r="S1458"/>
  <c r="S1554"/>
  <c r="S1642"/>
  <c r="S1722"/>
  <c r="S1846"/>
  <c r="S1950"/>
  <c r="S2086"/>
  <c r="S2186"/>
  <c r="S2266"/>
  <c r="S2374"/>
  <c r="S4093"/>
  <c r="S3093"/>
  <c r="S3209"/>
  <c r="S3301"/>
  <c r="S3393"/>
  <c r="S2845"/>
  <c r="S2957"/>
  <c r="S152"/>
  <c r="S280"/>
  <c r="S412"/>
  <c r="S564"/>
  <c r="S162"/>
  <c r="S9"/>
  <c r="S465"/>
  <c r="S91"/>
  <c r="S263"/>
  <c r="S683"/>
  <c r="S823"/>
  <c r="S951"/>
  <c r="S1091"/>
  <c r="S1183"/>
  <c r="S1351"/>
  <c r="S1511"/>
  <c r="S1643"/>
  <c r="S1783"/>
  <c r="S1899"/>
  <c r="S1983"/>
  <c r="S2091"/>
  <c r="S2199"/>
  <c r="S2283"/>
  <c r="S2403"/>
  <c r="S2487"/>
  <c r="S2579"/>
  <c r="S2659"/>
  <c r="S2743"/>
  <c r="S2823"/>
  <c r="S2903"/>
  <c r="S2991"/>
  <c r="S3095"/>
  <c r="S3163"/>
  <c r="S438"/>
  <c r="S634"/>
  <c r="S774"/>
  <c r="S886"/>
  <c r="S1042"/>
  <c r="S1142"/>
  <c r="S1250"/>
  <c r="S1354"/>
  <c r="S1546"/>
  <c r="S1638"/>
  <c r="S1718"/>
  <c r="S1838"/>
  <c r="S1942"/>
  <c r="S2074"/>
  <c r="S2182"/>
  <c r="S2282"/>
  <c r="S3005"/>
  <c r="S3109"/>
  <c r="S3253"/>
  <c r="S3337"/>
  <c r="S3437"/>
  <c r="S2896"/>
  <c r="S2972"/>
  <c r="S3160"/>
  <c r="S3296"/>
  <c r="S3368"/>
  <c r="S3460"/>
  <c r="S3592"/>
  <c r="S3660"/>
  <c r="S3740"/>
  <c r="S3868"/>
  <c r="S3980"/>
  <c r="S3255"/>
  <c r="S3323"/>
  <c r="S3395"/>
  <c r="S3459"/>
  <c r="S3551"/>
  <c r="S3623"/>
  <c r="S3687"/>
  <c r="S3751"/>
  <c r="S3815"/>
  <c r="S3887"/>
  <c r="S3967"/>
  <c r="S4031"/>
  <c r="S4095"/>
  <c r="S4163"/>
  <c r="S4243"/>
  <c r="S4319"/>
  <c r="S4383"/>
  <c r="S4451"/>
  <c r="S4515"/>
  <c r="S4583"/>
  <c r="S4647"/>
  <c r="S4715"/>
  <c r="S4795"/>
  <c r="S4875"/>
  <c r="S4939"/>
  <c r="S5015"/>
  <c r="S5099"/>
  <c r="S5167"/>
  <c r="S5243"/>
  <c r="S5307"/>
  <c r="S5387"/>
  <c r="S5455"/>
  <c r="S5531"/>
  <c r="S5599"/>
  <c r="S5671"/>
  <c r="S5739"/>
  <c r="S5811"/>
  <c r="S5911"/>
  <c r="S5983"/>
  <c r="S6055"/>
  <c r="S6123"/>
  <c r="S6203"/>
  <c r="S6271"/>
  <c r="S4530"/>
  <c r="S4610"/>
  <c r="S4674"/>
  <c r="S4742"/>
  <c r="S4814"/>
  <c r="S4878"/>
  <c r="S4946"/>
  <c r="S5014"/>
  <c r="S5090"/>
  <c r="S5162"/>
  <c r="S4100"/>
  <c r="S4184"/>
  <c r="S4276"/>
  <c r="S4356"/>
  <c r="S4440"/>
  <c r="S4508"/>
  <c r="S4592"/>
  <c r="S4660"/>
  <c r="S4732"/>
  <c r="S4800"/>
  <c r="S4864"/>
  <c r="S4928"/>
  <c r="S5000"/>
  <c r="S5064"/>
  <c r="S5242"/>
  <c r="S5306"/>
  <c r="S5378"/>
  <c r="S5442"/>
  <c r="S5506"/>
  <c r="S5574"/>
  <c r="S5658"/>
  <c r="S5722"/>
  <c r="S5806"/>
  <c r="S5874"/>
  <c r="S5966"/>
  <c r="S6030"/>
  <c r="S6094"/>
  <c r="S6186"/>
  <c r="S6250"/>
  <c r="S6166"/>
  <c r="S5885"/>
  <c r="S6149"/>
  <c r="S5676"/>
  <c r="S5817"/>
  <c r="S5096"/>
  <c r="S5172"/>
  <c r="S5256"/>
  <c r="S5336"/>
  <c r="S3473"/>
  <c r="S3581"/>
  <c r="S3665"/>
  <c r="S3741"/>
  <c r="S3881"/>
  <c r="S4025"/>
  <c r="S4165"/>
  <c r="S4309"/>
  <c r="S4445"/>
  <c r="S4601"/>
  <c r="S4781"/>
  <c r="S4933"/>
  <c r="S5081"/>
  <c r="S5233"/>
  <c r="S5397"/>
  <c r="S5557"/>
  <c r="S2494"/>
  <c r="S2566"/>
  <c r="S2642"/>
  <c r="S2710"/>
  <c r="S2782"/>
  <c r="S2858"/>
  <c r="S2934"/>
  <c r="S3002"/>
  <c r="S3170"/>
  <c r="S3250"/>
  <c r="S3318"/>
  <c r="S3390"/>
  <c r="S3470"/>
  <c r="S3550"/>
  <c r="S3630"/>
  <c r="S3698"/>
  <c r="S3762"/>
  <c r="S3826"/>
  <c r="S3902"/>
  <c r="S3978"/>
  <c r="S4042"/>
  <c r="S4110"/>
  <c r="S4178"/>
  <c r="S4254"/>
  <c r="S4334"/>
  <c r="S4406"/>
  <c r="S4486"/>
  <c r="S640"/>
  <c r="S764"/>
  <c r="S848"/>
  <c r="S940"/>
  <c r="S1028"/>
  <c r="S1164"/>
  <c r="S1252"/>
  <c r="S1336"/>
  <c r="S1448"/>
  <c r="S1532"/>
  <c r="S1604"/>
  <c r="S1680"/>
  <c r="S1776"/>
  <c r="S2076"/>
  <c r="S2168"/>
  <c r="S2252"/>
  <c r="S2360"/>
  <c r="S2444"/>
  <c r="S2552"/>
  <c r="S2672"/>
  <c r="S2748"/>
  <c r="S2876"/>
  <c r="S2960"/>
  <c r="S3184"/>
  <c r="S3304"/>
  <c r="S3380"/>
  <c r="S3468"/>
  <c r="S3604"/>
  <c r="S3668"/>
  <c r="S3756"/>
  <c r="S3892"/>
  <c r="S4028"/>
  <c r="S3347"/>
  <c r="S3419"/>
  <c r="S3491"/>
  <c r="S3579"/>
  <c r="S3647"/>
  <c r="S3711"/>
  <c r="S3775"/>
  <c r="S3843"/>
  <c r="S3919"/>
  <c r="S3991"/>
  <c r="S4055"/>
  <c r="S4123"/>
  <c r="S4187"/>
  <c r="S4267"/>
  <c r="S4343"/>
  <c r="S4411"/>
  <c r="S4475"/>
  <c r="S4543"/>
  <c r="S4607"/>
  <c r="S4671"/>
  <c r="S4751"/>
  <c r="S4831"/>
  <c r="S4899"/>
  <c r="S4963"/>
  <c r="S4119"/>
  <c r="S4183"/>
  <c r="S4263"/>
  <c r="S4339"/>
  <c r="S4407"/>
  <c r="S4471"/>
  <c r="S4539"/>
  <c r="S4603"/>
  <c r="S4667"/>
  <c r="S4747"/>
  <c r="S4827"/>
  <c r="S4895"/>
  <c r="S4959"/>
  <c r="S5035"/>
  <c r="S5119"/>
  <c r="S5195"/>
  <c r="S5263"/>
  <c r="S5327"/>
  <c r="S5407"/>
  <c r="S5479"/>
  <c r="S5555"/>
  <c r="S5627"/>
  <c r="S5691"/>
  <c r="S5763"/>
  <c r="S5831"/>
  <c r="S5915"/>
  <c r="S5991"/>
  <c r="S6059"/>
  <c r="S6127"/>
  <c r="S6207"/>
  <c r="S6275"/>
  <c r="S4534"/>
  <c r="S4614"/>
  <c r="S4678"/>
  <c r="S4746"/>
  <c r="S4818"/>
  <c r="S5428"/>
  <c r="S5512"/>
  <c r="S5588"/>
  <c r="S5700"/>
  <c r="S5804"/>
  <c r="S5876"/>
  <c r="S5992"/>
  <c r="S6068"/>
  <c r="S6164"/>
  <c r="S6240"/>
  <c r="S6228"/>
  <c r="S5785"/>
  <c r="S5637"/>
  <c r="S4249"/>
  <c r="S432"/>
  <c r="S1804"/>
  <c r="S4589"/>
  <c r="S1814"/>
  <c r="S351"/>
  <c r="S879"/>
  <c r="S1411"/>
  <c r="S1903"/>
  <c r="S2639"/>
  <c r="S5219"/>
  <c r="S2079"/>
  <c r="S2959"/>
  <c r="S846"/>
  <c r="S1358"/>
  <c r="S1694"/>
  <c r="S2210"/>
  <c r="S1742"/>
  <c r="S2354"/>
  <c r="S1309"/>
  <c r="S305"/>
  <c r="S1445"/>
  <c r="S2937"/>
  <c r="S5069"/>
  <c r="S2237"/>
  <c r="S5224"/>
  <c r="S4201"/>
  <c r="S6312"/>
  <c r="S2089"/>
  <c r="S2477"/>
  <c r="S5793"/>
  <c r="S4669"/>
  <c r="S797"/>
  <c r="S1653"/>
  <c r="S3177"/>
  <c r="S5717"/>
  <c r="S82"/>
  <c r="S670"/>
  <c r="S481"/>
  <c r="S195"/>
  <c r="S439"/>
  <c r="S739"/>
  <c r="S1203"/>
  <c r="S1443"/>
  <c r="S1595"/>
  <c r="S2508"/>
  <c r="S2640"/>
  <c r="S3064"/>
  <c r="S3576"/>
  <c r="S3816"/>
  <c r="S4008"/>
  <c r="S3805"/>
  <c r="S3869"/>
  <c r="S4105"/>
  <c r="S4269"/>
  <c r="S4505"/>
  <c r="S4741"/>
  <c r="S4902"/>
  <c r="S4974"/>
  <c r="S5038"/>
  <c r="S5118"/>
  <c r="S5186"/>
  <c r="S4132"/>
  <c r="S4228"/>
  <c r="S4308"/>
  <c r="S4380"/>
  <c r="S4464"/>
  <c r="S4536"/>
  <c r="S4616"/>
  <c r="S4684"/>
  <c r="S4756"/>
  <c r="S4824"/>
  <c r="S4888"/>
  <c r="S4952"/>
  <c r="S5024"/>
  <c r="S5202"/>
  <c r="S5266"/>
  <c r="S5330"/>
  <c r="S5402"/>
  <c r="S5466"/>
  <c r="S5530"/>
  <c r="S5598"/>
  <c r="S5682"/>
  <c r="S5754"/>
  <c r="S5830"/>
  <c r="S5898"/>
  <c r="S5990"/>
  <c r="S6054"/>
  <c r="S6118"/>
  <c r="S6210"/>
  <c r="S6278"/>
  <c r="S5701"/>
  <c r="S5985"/>
  <c r="S6261"/>
  <c r="S5997"/>
  <c r="S5633"/>
  <c r="S5120"/>
  <c r="S5196"/>
  <c r="S5284"/>
  <c r="S5368"/>
  <c r="S5440"/>
  <c r="S5524"/>
  <c r="S5596"/>
  <c r="S5692"/>
  <c r="S5796"/>
  <c r="S5864"/>
  <c r="S5964"/>
  <c r="S6044"/>
  <c r="S6116"/>
  <c r="S6208"/>
  <c r="S6296"/>
  <c r="S6225"/>
  <c r="S6241"/>
  <c r="S44"/>
  <c r="S184"/>
  <c r="S335"/>
  <c r="S5646"/>
  <c r="S3466"/>
  <c r="S559"/>
  <c r="S1247"/>
  <c r="S1871"/>
  <c r="S2783"/>
  <c r="S5427"/>
  <c r="S2151"/>
  <c r="S3171"/>
  <c r="S558"/>
  <c r="S942"/>
  <c r="S1582"/>
  <c r="S1365"/>
  <c r="S2758"/>
  <c r="S1858"/>
  <c r="S2586"/>
  <c r="S5993"/>
  <c r="S873"/>
  <c r="S1753"/>
  <c r="S3749"/>
  <c r="S2865"/>
  <c r="S1493"/>
  <c r="S2693"/>
  <c r="S5761"/>
  <c r="S4489"/>
  <c r="S2749"/>
  <c r="S4677"/>
  <c r="S4705"/>
  <c r="S2057"/>
  <c r="S3809"/>
  <c r="S2773"/>
  <c r="S1705"/>
  <c r="S4297"/>
  <c r="S2770"/>
  <c r="S3010"/>
  <c r="S3326"/>
  <c r="S3618"/>
  <c r="S3850"/>
  <c r="S4098"/>
  <c r="S4370"/>
  <c r="S1216"/>
  <c r="S1560"/>
  <c r="S1832"/>
  <c r="S2172"/>
  <c r="S2488"/>
  <c r="S2932"/>
  <c r="S3640"/>
  <c r="S4036"/>
  <c r="S3455"/>
  <c r="S3731"/>
  <c r="S3979"/>
  <c r="S4239"/>
  <c r="S4495"/>
  <c r="S4739"/>
  <c r="S5011"/>
  <c r="S5255"/>
  <c r="S5527"/>
  <c r="S5807"/>
  <c r="S6067"/>
  <c r="S6315"/>
  <c r="S4770"/>
  <c r="S5026"/>
  <c r="S4156"/>
  <c r="S4452"/>
  <c r="S4866"/>
  <c r="S4930"/>
  <c r="S5002"/>
  <c r="S5078"/>
  <c r="S5146"/>
  <c r="S4084"/>
  <c r="S4168"/>
  <c r="S4260"/>
  <c r="S4344"/>
  <c r="S4428"/>
  <c r="S4492"/>
  <c r="S4596"/>
  <c r="S4664"/>
  <c r="S4736"/>
  <c r="S4804"/>
  <c r="S4868"/>
  <c r="S4932"/>
  <c r="S5004"/>
  <c r="S5072"/>
  <c r="S5246"/>
  <c r="S5310"/>
  <c r="S5382"/>
  <c r="S5446"/>
  <c r="S5510"/>
  <c r="S5578"/>
  <c r="S5662"/>
  <c r="S5726"/>
  <c r="S5810"/>
  <c r="S5878"/>
  <c r="S5970"/>
  <c r="S6034"/>
  <c r="S6098"/>
  <c r="S6190"/>
  <c r="S6254"/>
  <c r="S5566"/>
  <c r="S5913"/>
  <c r="S6153"/>
  <c r="S5645"/>
  <c r="S6269"/>
  <c r="S5116"/>
  <c r="S5192"/>
  <c r="S5280"/>
  <c r="S5360"/>
  <c r="S5432"/>
  <c r="S5520"/>
  <c r="S5592"/>
  <c r="S5688"/>
  <c r="S5792"/>
  <c r="S5860"/>
  <c r="S5956"/>
  <c r="S6040"/>
  <c r="S6112"/>
  <c r="S6204"/>
  <c r="S6292"/>
  <c r="S6260"/>
  <c r="S5721"/>
  <c r="S6049"/>
  <c r="S144"/>
  <c r="S592"/>
  <c r="S495"/>
  <c r="S2124"/>
  <c r="S2265"/>
  <c r="S447"/>
  <c r="S2831"/>
  <c r="S1551"/>
  <c r="S2063"/>
  <c r="S3007"/>
  <c r="S4737"/>
  <c r="S2239"/>
  <c r="S126"/>
  <c r="S702"/>
  <c r="S1174"/>
  <c r="S1566"/>
  <c r="S3662"/>
  <c r="S3274"/>
  <c r="S3230"/>
  <c r="S2493"/>
  <c r="S717"/>
  <c r="S1681"/>
  <c r="S3625"/>
  <c r="S3193"/>
  <c r="S2105"/>
  <c r="S3661"/>
  <c r="S6013"/>
  <c r="S1541"/>
  <c r="S2905"/>
  <c r="S1993"/>
  <c r="S5121"/>
  <c r="S2733"/>
  <c r="S5169"/>
  <c r="S1317"/>
  <c r="S4185"/>
  <c r="S1001"/>
  <c r="S3153"/>
  <c r="S2906"/>
  <c r="S3158"/>
  <c r="S3454"/>
  <c r="S3718"/>
  <c r="S3966"/>
  <c r="S4198"/>
  <c r="S4490"/>
  <c r="S928"/>
  <c r="S1256"/>
  <c r="S1576"/>
  <c r="S1848"/>
  <c r="S2200"/>
  <c r="S2528"/>
  <c r="S2912"/>
  <c r="S3308"/>
  <c r="S3624"/>
  <c r="S4004"/>
  <c r="S3439"/>
  <c r="S3715"/>
  <c r="S3963"/>
  <c r="S4215"/>
  <c r="S4479"/>
  <c r="S4711"/>
  <c r="S4987"/>
  <c r="S5271"/>
  <c r="S5543"/>
  <c r="S5787"/>
  <c r="S6047"/>
  <c r="S4522"/>
  <c r="S4786"/>
  <c r="S5010"/>
  <c r="S4180"/>
  <c r="S4468"/>
  <c r="S4769"/>
  <c r="S4905"/>
  <c r="S5021"/>
  <c r="S5109"/>
  <c r="S5305"/>
  <c r="S5429"/>
  <c r="S4863"/>
  <c r="S6227"/>
  <c r="S5893"/>
  <c r="S4149"/>
  <c r="S5164"/>
  <c r="S5908"/>
  <c r="S6257"/>
  <c r="S258"/>
  <c r="S77"/>
  <c r="S345"/>
  <c r="S565"/>
  <c r="S725"/>
  <c r="S805"/>
  <c r="S965"/>
  <c r="S1069"/>
  <c r="S1181"/>
  <c r="S1281"/>
  <c r="S1397"/>
  <c r="S1585"/>
  <c r="S1797"/>
  <c r="S1905"/>
  <c r="S2061"/>
  <c r="S2189"/>
  <c r="S2277"/>
  <c r="S2385"/>
  <c r="S2473"/>
  <c r="S2557"/>
  <c r="S2645"/>
  <c r="S2753"/>
  <c r="S2837"/>
  <c r="S2945"/>
  <c r="S104"/>
  <c r="S320"/>
  <c r="S480"/>
  <c r="S342"/>
  <c r="S405"/>
  <c r="S713"/>
  <c r="S199"/>
  <c r="S403"/>
  <c r="S903"/>
  <c r="S1063"/>
  <c r="S1175"/>
  <c r="S1315"/>
  <c r="S1567"/>
  <c r="S1723"/>
  <c r="S1891"/>
  <c r="S1975"/>
  <c r="S2075"/>
  <c r="S2187"/>
  <c r="S2275"/>
  <c r="S2395"/>
  <c r="S2475"/>
  <c r="S2547"/>
  <c r="S2631"/>
  <c r="S2715"/>
  <c r="S2795"/>
  <c r="S2871"/>
  <c r="S2963"/>
  <c r="S3063"/>
  <c r="S3135"/>
  <c r="S3231"/>
  <c r="S530"/>
  <c r="S654"/>
  <c r="S794"/>
  <c r="S958"/>
  <c r="S1050"/>
  <c r="S1266"/>
  <c r="S1366"/>
  <c r="S1474"/>
  <c r="S1558"/>
  <c r="S1646"/>
  <c r="S1894"/>
  <c r="S1990"/>
  <c r="S5139"/>
  <c r="S5215"/>
  <c r="S5287"/>
  <c r="S5363"/>
  <c r="S5431"/>
  <c r="S5507"/>
  <c r="S5575"/>
  <c r="S5647"/>
  <c r="S5711"/>
  <c r="S5783"/>
  <c r="S5851"/>
  <c r="S5943"/>
  <c r="S6011"/>
  <c r="S6079"/>
  <c r="S6155"/>
  <c r="S6231"/>
  <c r="S6295"/>
  <c r="S4570"/>
  <c r="S4634"/>
  <c r="S4698"/>
  <c r="S4766"/>
  <c r="S4838"/>
  <c r="S3553"/>
  <c r="S3641"/>
  <c r="S3717"/>
  <c r="S3813"/>
  <c r="S3981"/>
  <c r="S4117"/>
  <c r="S4253"/>
  <c r="S4397"/>
  <c r="S4561"/>
  <c r="S4729"/>
  <c r="S4893"/>
  <c r="S5029"/>
  <c r="S5181"/>
  <c r="S5317"/>
  <c r="S5513"/>
  <c r="S2474"/>
  <c r="S2546"/>
  <c r="S2622"/>
  <c r="S2686"/>
  <c r="S2762"/>
  <c r="S2838"/>
  <c r="S2914"/>
  <c r="S2978"/>
  <c r="S3058"/>
  <c r="S3150"/>
  <c r="S3226"/>
  <c r="S3298"/>
  <c r="S3366"/>
  <c r="S3446"/>
  <c r="S3522"/>
  <c r="S3606"/>
  <c r="S3678"/>
  <c r="S3742"/>
  <c r="S3806"/>
  <c r="S3878"/>
  <c r="S3958"/>
  <c r="S4022"/>
  <c r="S4090"/>
  <c r="S4158"/>
  <c r="S4230"/>
  <c r="S4314"/>
  <c r="S4378"/>
  <c r="S4466"/>
  <c r="S620"/>
  <c r="S824"/>
  <c r="S984"/>
  <c r="S1096"/>
  <c r="S1184"/>
  <c r="S1264"/>
  <c r="S1352"/>
  <c r="S1472"/>
  <c r="S1552"/>
  <c r="S1616"/>
  <c r="S1808"/>
  <c r="S1920"/>
  <c r="S2072"/>
  <c r="S2164"/>
  <c r="S2264"/>
  <c r="S2456"/>
  <c r="S2576"/>
  <c r="S2684"/>
  <c r="S2760"/>
  <c r="S2900"/>
  <c r="S3172"/>
  <c r="S3300"/>
  <c r="S3372"/>
  <c r="S3464"/>
  <c r="S3600"/>
  <c r="S3664"/>
  <c r="S3748"/>
  <c r="S3872"/>
  <c r="S3988"/>
  <c r="S3259"/>
  <c r="S3327"/>
  <c r="S3399"/>
  <c r="S3463"/>
  <c r="S3555"/>
  <c r="S3627"/>
  <c r="S3691"/>
  <c r="S3755"/>
  <c r="S3819"/>
  <c r="S3891"/>
  <c r="S3971"/>
  <c r="S4035"/>
  <c r="S4099"/>
  <c r="S4167"/>
  <c r="S4247"/>
  <c r="S4323"/>
  <c r="S4391"/>
  <c r="S4455"/>
  <c r="S4519"/>
  <c r="S4587"/>
  <c r="S4651"/>
  <c r="S4719"/>
  <c r="S4799"/>
  <c r="S4879"/>
  <c r="S4943"/>
  <c r="S5019"/>
  <c r="S5103"/>
  <c r="S5175"/>
  <c r="S5247"/>
  <c r="S5311"/>
  <c r="S5391"/>
  <c r="S5459"/>
  <c r="S5535"/>
  <c r="S5607"/>
  <c r="S5675"/>
  <c r="S5743"/>
  <c r="S5815"/>
  <c r="S5883"/>
  <c r="S5971"/>
  <c r="S6039"/>
  <c r="S6107"/>
  <c r="S6187"/>
  <c r="S6259"/>
  <c r="S4514"/>
  <c r="S4598"/>
  <c r="S4662"/>
  <c r="S4730"/>
  <c r="S4794"/>
  <c r="S5412"/>
  <c r="S5496"/>
  <c r="S5572"/>
  <c r="S5684"/>
  <c r="S5776"/>
  <c r="S5856"/>
  <c r="S5976"/>
  <c r="S6052"/>
  <c r="S6124"/>
  <c r="S6216"/>
  <c r="S6308"/>
  <c r="S6109"/>
  <c r="S5476"/>
  <c r="S528"/>
  <c r="S1484"/>
  <c r="S975"/>
  <c r="S2968"/>
  <c r="S143"/>
  <c r="S623"/>
  <c r="S1295"/>
  <c r="S1775"/>
  <c r="S2463"/>
  <c r="S3943"/>
  <c r="S1223"/>
  <c r="S2767"/>
  <c r="S222"/>
  <c r="S750"/>
  <c r="S1246"/>
  <c r="S1606"/>
  <c r="S1842"/>
  <c r="S1301"/>
  <c r="S2130"/>
  <c r="S5066"/>
  <c r="S1269"/>
  <c r="S1113"/>
  <c r="S2321"/>
  <c r="S4441"/>
  <c r="S4073"/>
  <c r="S5937"/>
  <c r="S2169"/>
  <c r="S2849"/>
  <c r="S2721"/>
  <c r="S1657"/>
  <c r="S3365"/>
  <c r="S3381"/>
  <c r="S745"/>
  <c r="S2801"/>
  <c r="S3493"/>
  <c r="S4813"/>
  <c r="S446"/>
  <c r="S325"/>
  <c r="S171"/>
  <c r="S363"/>
  <c r="S691"/>
  <c r="S1131"/>
  <c r="S1379"/>
  <c r="S1571"/>
  <c r="S1787"/>
  <c r="S2608"/>
  <c r="S2864"/>
  <c r="S3512"/>
  <c r="S3784"/>
  <c r="S3976"/>
  <c r="S4176"/>
  <c r="S3853"/>
  <c r="S4081"/>
  <c r="S4157"/>
  <c r="S4493"/>
  <c r="S4713"/>
  <c r="S4886"/>
  <c r="S4954"/>
  <c r="S5022"/>
  <c r="S5102"/>
  <c r="S5170"/>
  <c r="S4108"/>
  <c r="S4200"/>
  <c r="S4288"/>
  <c r="S4364"/>
  <c r="S4448"/>
  <c r="S4516"/>
  <c r="S4600"/>
  <c r="S4668"/>
  <c r="S4740"/>
  <c r="S4808"/>
  <c r="S4872"/>
  <c r="S4936"/>
  <c r="S5008"/>
  <c r="S5076"/>
  <c r="S5250"/>
  <c r="S5314"/>
  <c r="S5386"/>
  <c r="S5450"/>
  <c r="S5514"/>
  <c r="S5582"/>
  <c r="S5666"/>
  <c r="S5730"/>
  <c r="S5814"/>
  <c r="S5882"/>
  <c r="S5974"/>
  <c r="S6038"/>
  <c r="S6102"/>
  <c r="S6194"/>
  <c r="S6258"/>
  <c r="S5625"/>
  <c r="S5929"/>
  <c r="S6193"/>
  <c r="S5039"/>
  <c r="S5123"/>
  <c r="S5199"/>
  <c r="S5267"/>
  <c r="S5331"/>
  <c r="S5411"/>
  <c r="S5483"/>
  <c r="S5559"/>
  <c r="S5631"/>
  <c r="S5695"/>
  <c r="S5767"/>
  <c r="S5835"/>
  <c r="S5919"/>
  <c r="S5995"/>
  <c r="S6063"/>
  <c r="S6131"/>
  <c r="S6211"/>
  <c r="S6279"/>
  <c r="S4542"/>
  <c r="S4618"/>
  <c r="S4682"/>
  <c r="S4750"/>
  <c r="S4822"/>
  <c r="S3529"/>
  <c r="S3617"/>
  <c r="S3697"/>
  <c r="S3781"/>
  <c r="S3945"/>
  <c r="S4085"/>
  <c r="S4213"/>
  <c r="S4361"/>
  <c r="S4521"/>
  <c r="S4685"/>
  <c r="S4861"/>
  <c r="S5001"/>
  <c r="S5157"/>
  <c r="S5289"/>
  <c r="S5473"/>
  <c r="S2458"/>
  <c r="S2530"/>
  <c r="S2602"/>
  <c r="S2670"/>
  <c r="S2742"/>
  <c r="S2822"/>
  <c r="S2890"/>
  <c r="S2962"/>
  <c r="S3042"/>
  <c r="S3126"/>
  <c r="S3198"/>
  <c r="S3282"/>
  <c r="S3350"/>
  <c r="S3426"/>
  <c r="S3498"/>
  <c r="S3590"/>
  <c r="S3658"/>
  <c r="S3726"/>
  <c r="S3790"/>
  <c r="S3862"/>
  <c r="S3938"/>
  <c r="S4006"/>
  <c r="S4074"/>
  <c r="S4138"/>
  <c r="S4214"/>
  <c r="S4298"/>
  <c r="S4362"/>
  <c r="S4446"/>
  <c r="S2802"/>
  <c r="S696"/>
  <c r="S800"/>
  <c r="S936"/>
  <c r="S1040"/>
  <c r="S1156"/>
  <c r="S1248"/>
  <c r="S1332"/>
  <c r="S1528"/>
  <c r="S1600"/>
  <c r="S1676"/>
  <c r="S1788"/>
  <c r="S1880"/>
  <c r="S2048"/>
  <c r="S2140"/>
  <c r="S2248"/>
  <c r="S2352"/>
  <c r="S2436"/>
  <c r="S2544"/>
  <c r="S2668"/>
  <c r="S2744"/>
  <c r="S2868"/>
  <c r="S2956"/>
  <c r="S3068"/>
  <c r="S3148"/>
  <c r="S3280"/>
  <c r="S3348"/>
  <c r="S3448"/>
  <c r="S3564"/>
  <c r="S3648"/>
  <c r="S3712"/>
  <c r="S3856"/>
  <c r="S3956"/>
  <c r="S3243"/>
  <c r="S3311"/>
  <c r="S3375"/>
  <c r="S3447"/>
  <c r="S3531"/>
  <c r="S3611"/>
  <c r="S3675"/>
  <c r="S3739"/>
  <c r="S3803"/>
  <c r="S3875"/>
  <c r="S3955"/>
  <c r="S4019"/>
  <c r="S4083"/>
  <c r="S4151"/>
  <c r="S4227"/>
  <c r="S4307"/>
  <c r="S4371"/>
  <c r="S4439"/>
  <c r="S4503"/>
  <c r="S4571"/>
  <c r="S4635"/>
  <c r="S4703"/>
  <c r="S4783"/>
  <c r="S4859"/>
  <c r="S4927"/>
  <c r="S4999"/>
  <c r="S5071"/>
  <c r="S5151"/>
  <c r="S5231"/>
  <c r="S5295"/>
  <c r="S5375"/>
  <c r="S5443"/>
  <c r="S5519"/>
  <c r="S5587"/>
  <c r="S5659"/>
  <c r="S5723"/>
  <c r="S5799"/>
  <c r="S5867"/>
  <c r="S5955"/>
  <c r="S6023"/>
  <c r="S6091"/>
  <c r="S6171"/>
  <c r="S6243"/>
  <c r="S6307"/>
  <c r="S4582"/>
  <c r="S4646"/>
  <c r="S4714"/>
  <c r="S4778"/>
  <c r="S4850"/>
  <c r="S5464"/>
  <c r="S5552"/>
  <c r="S5660"/>
  <c r="S5740"/>
  <c r="S5840"/>
  <c r="S5952"/>
  <c r="S6036"/>
  <c r="S6108"/>
  <c r="S6200"/>
  <c r="S6288"/>
  <c r="S5320"/>
  <c r="S5821"/>
  <c r="S5809"/>
  <c r="S248"/>
  <c r="S960"/>
  <c r="S671"/>
  <c r="S2300"/>
  <c r="S47"/>
  <c r="S511"/>
  <c r="S2319"/>
  <c r="S3087"/>
  <c r="S5436"/>
  <c r="S2431"/>
  <c r="S78"/>
  <c r="S614"/>
  <c r="S1166"/>
  <c r="S1550"/>
  <c r="S5094"/>
  <c r="S3078"/>
  <c r="S2050"/>
  <c r="S4154"/>
  <c r="S185"/>
  <c r="S941"/>
  <c r="S1985"/>
  <c r="S4273"/>
  <c r="S1857"/>
  <c r="S361"/>
  <c r="S3217"/>
  <c r="S2989"/>
  <c r="S4721"/>
  <c r="S3057"/>
  <c r="S621"/>
  <c r="S5957"/>
  <c r="S3105"/>
  <c r="S6073"/>
  <c r="S1881"/>
  <c r="S993"/>
  <c r="S157"/>
  <c r="S649"/>
  <c r="S346"/>
  <c r="S1130"/>
  <c r="S200"/>
  <c r="S295"/>
  <c r="S643"/>
  <c r="S835"/>
  <c r="S1339"/>
  <c r="S1547"/>
  <c r="S1763"/>
  <c r="S2572"/>
  <c r="S2832"/>
  <c r="S3244"/>
  <c r="S3752"/>
  <c r="S3944"/>
  <c r="S4112"/>
  <c r="S3841"/>
  <c r="S3933"/>
  <c r="S4145"/>
  <c r="S4429"/>
  <c r="S4697"/>
  <c r="S4870"/>
  <c r="S4934"/>
  <c r="S5006"/>
  <c r="S5082"/>
  <c r="S5154"/>
  <c r="S4088"/>
  <c r="S4172"/>
  <c r="S6221"/>
  <c r="S6188"/>
  <c r="S5104"/>
  <c r="S5180"/>
  <c r="S5268"/>
  <c r="S5344"/>
  <c r="S5420"/>
  <c r="S5504"/>
  <c r="S5580"/>
  <c r="S5672"/>
  <c r="S5764"/>
  <c r="S5848"/>
  <c r="S5944"/>
  <c r="S6028"/>
  <c r="S6092"/>
  <c r="S6192"/>
  <c r="S6276"/>
  <c r="S5649"/>
  <c r="S6096"/>
  <c r="S5765"/>
  <c r="S543"/>
  <c r="S456"/>
  <c r="S159"/>
  <c r="S2479"/>
  <c r="S3716"/>
  <c r="S455"/>
  <c r="S498"/>
  <c r="S1583"/>
  <c r="S2575"/>
  <c r="S4387"/>
  <c r="S1335"/>
  <c r="S2799"/>
  <c r="S798"/>
  <c r="S1534"/>
  <c r="S5634"/>
  <c r="S2358"/>
  <c r="S913"/>
  <c r="S2274"/>
  <c r="S4541"/>
  <c r="S473"/>
  <c r="S3237"/>
  <c r="S5497"/>
  <c r="S1377"/>
  <c r="S3509"/>
  <c r="S1605"/>
  <c r="S6301"/>
  <c r="S4101"/>
  <c r="S2965"/>
  <c r="S341"/>
  <c r="S3953"/>
  <c r="S3333"/>
  <c r="S537"/>
  <c r="S4169"/>
  <c r="S773"/>
  <c r="S5405"/>
  <c r="S3254"/>
  <c r="S3534"/>
  <c r="S3766"/>
  <c r="S4046"/>
  <c r="S4306"/>
  <c r="S680"/>
  <c r="S1032"/>
  <c r="S1504"/>
  <c r="S1780"/>
  <c r="S2080"/>
  <c r="S2448"/>
  <c r="S2804"/>
  <c r="S3156"/>
  <c r="S3588"/>
  <c r="S3896"/>
  <c r="S3407"/>
  <c r="S3667"/>
  <c r="S3923"/>
  <c r="S4159"/>
  <c r="S4431"/>
  <c r="S4675"/>
  <c r="S4935"/>
  <c r="S5203"/>
  <c r="S5451"/>
  <c r="S5731"/>
  <c r="S6015"/>
  <c r="S6251"/>
  <c r="S4722"/>
  <c r="S4978"/>
  <c r="S4072"/>
  <c r="S4412"/>
  <c r="S4656"/>
  <c r="S4914"/>
  <c r="S4986"/>
  <c r="S5050"/>
  <c r="S5130"/>
  <c r="S4942"/>
  <c r="S4148"/>
  <c r="S4240"/>
  <c r="S4324"/>
  <c r="S4400"/>
  <c r="S4476"/>
  <c r="S4580"/>
  <c r="S4648"/>
  <c r="S4716"/>
  <c r="S4784"/>
  <c r="S4852"/>
  <c r="S4916"/>
  <c r="S4984"/>
  <c r="S5052"/>
  <c r="S5230"/>
  <c r="S5294"/>
  <c r="S5366"/>
  <c r="S5430"/>
  <c r="S5494"/>
  <c r="S5558"/>
  <c r="S5642"/>
  <c r="S5710"/>
  <c r="S5794"/>
  <c r="S5862"/>
  <c r="S5954"/>
  <c r="S6018"/>
  <c r="S6082"/>
  <c r="S6170"/>
  <c r="S6238"/>
  <c r="S6306"/>
  <c r="S5845"/>
  <c r="S6097"/>
  <c r="S5949"/>
  <c r="S6181"/>
  <c r="S5100"/>
  <c r="S5176"/>
  <c r="S5260"/>
  <c r="S5340"/>
  <c r="S5416"/>
  <c r="S5500"/>
  <c r="S5576"/>
  <c r="S5664"/>
  <c r="S5748"/>
  <c r="S5844"/>
  <c r="S5940"/>
  <c r="S6020"/>
  <c r="S6088"/>
  <c r="S6184"/>
  <c r="S6272"/>
  <c r="S5712"/>
  <c r="S6185"/>
  <c r="S5889"/>
  <c r="S5613"/>
  <c r="S271"/>
  <c r="S1455"/>
  <c r="S3487"/>
  <c r="S367"/>
  <c r="S895"/>
  <c r="S1423"/>
  <c r="S1919"/>
  <c r="S2735"/>
  <c r="S5283"/>
  <c r="S2095"/>
  <c r="S622"/>
  <c r="S1054"/>
  <c r="S1518"/>
  <c r="S6008"/>
  <c r="S2522"/>
  <c r="S1806"/>
  <c r="S2362"/>
  <c r="S1285"/>
  <c r="S409"/>
  <c r="S1461"/>
  <c r="S2949"/>
  <c r="S5521"/>
  <c r="S1889"/>
  <c r="S5704"/>
  <c r="S3249"/>
  <c r="S985"/>
  <c r="S4233"/>
  <c r="S6165"/>
  <c r="S633"/>
  <c r="S4217"/>
  <c r="S3557"/>
  <c r="S1057"/>
  <c r="S1945"/>
  <c r="S5941"/>
  <c r="S4133"/>
  <c r="S2830"/>
  <c r="S3114"/>
  <c r="S3374"/>
  <c r="S3650"/>
  <c r="S3906"/>
  <c r="S4146"/>
  <c r="S4418"/>
  <c r="S836"/>
  <c r="S1168"/>
  <c r="S1520"/>
  <c r="S1796"/>
  <c r="S2104"/>
  <c r="S2428"/>
  <c r="S2768"/>
  <c r="S3200"/>
  <c r="S3556"/>
  <c r="S3880"/>
  <c r="S3391"/>
  <c r="S3651"/>
  <c r="S3899"/>
  <c r="S4143"/>
  <c r="S4415"/>
  <c r="S4659"/>
  <c r="S4919"/>
  <c r="S5223"/>
  <c r="S5467"/>
  <c r="S5715"/>
  <c r="S5999"/>
  <c r="S6267"/>
  <c r="S4706"/>
  <c r="S4958"/>
  <c r="S4092"/>
  <c r="S4388"/>
  <c r="S4672"/>
  <c r="S4873"/>
  <c r="S4977"/>
  <c r="S5097"/>
  <c r="S5281"/>
  <c r="S5409"/>
  <c r="S5605"/>
  <c r="S5788"/>
  <c r="S3009"/>
  <c r="S5488"/>
  <c r="S6233"/>
  <c r="S5733"/>
  <c r="S5248"/>
  <c r="S214"/>
  <c r="S37"/>
  <c r="S285"/>
  <c r="S525"/>
  <c r="S665"/>
  <c r="S781"/>
  <c r="S949"/>
  <c r="S1045"/>
  <c r="S1157"/>
  <c r="S1253"/>
  <c r="S1369"/>
  <c r="S1481"/>
  <c r="S1565"/>
  <c r="S1645"/>
  <c r="S1773"/>
  <c r="S1873"/>
  <c r="S2041"/>
  <c r="S2165"/>
  <c r="S2253"/>
  <c r="S2357"/>
  <c r="S2453"/>
  <c r="S2537"/>
  <c r="S2625"/>
  <c r="S2725"/>
  <c r="S2821"/>
  <c r="S2917"/>
  <c r="S72"/>
  <c r="S292"/>
  <c r="S576"/>
  <c r="S310"/>
  <c r="S661"/>
  <c r="S155"/>
  <c r="S327"/>
  <c r="S871"/>
  <c r="S1035"/>
  <c r="S1159"/>
  <c r="S1275"/>
  <c r="S1523"/>
  <c r="S1687"/>
  <c r="S1951"/>
  <c r="S2055"/>
  <c r="S2167"/>
  <c r="S2259"/>
  <c r="S2355"/>
  <c r="S2455"/>
  <c r="S2531"/>
  <c r="S2611"/>
  <c r="S2691"/>
  <c r="S2771"/>
  <c r="S2851"/>
  <c r="S2943"/>
  <c r="S3043"/>
  <c r="S3119"/>
  <c r="S3211"/>
  <c r="S490"/>
  <c r="S758"/>
  <c r="S934"/>
  <c r="S1030"/>
  <c r="S1126"/>
  <c r="S1238"/>
  <c r="S1346"/>
  <c r="S1430"/>
  <c r="S1530"/>
  <c r="S1626"/>
  <c r="S1726"/>
  <c r="S1870"/>
  <c r="S2090"/>
  <c r="S2190"/>
  <c r="S2270"/>
  <c r="S2378"/>
  <c r="S3213"/>
  <c r="S3309"/>
  <c r="S3401"/>
  <c r="S3517"/>
  <c r="S3609"/>
  <c r="S3685"/>
  <c r="S3769"/>
  <c r="S3925"/>
  <c r="S4069"/>
  <c r="S4205"/>
  <c r="S4345"/>
  <c r="S4501"/>
  <c r="S4657"/>
  <c r="S4845"/>
  <c r="S4981"/>
  <c r="S5137"/>
  <c r="S5273"/>
  <c r="S5533"/>
  <c r="S2482"/>
  <c r="S2554"/>
  <c r="S2630"/>
  <c r="S2694"/>
  <c r="S2846"/>
  <c r="S2986"/>
  <c r="S3190"/>
  <c r="S3342"/>
  <c r="S3490"/>
  <c r="S3686"/>
  <c r="S3814"/>
  <c r="S3998"/>
  <c r="S4130"/>
  <c r="S4322"/>
  <c r="S4474"/>
  <c r="S1008"/>
  <c r="S1236"/>
  <c r="S1452"/>
  <c r="S1868"/>
  <c r="S2056"/>
  <c r="S2276"/>
  <c r="S2464"/>
  <c r="S2696"/>
  <c r="S2948"/>
  <c r="S3140"/>
  <c r="S3384"/>
  <c r="S3608"/>
  <c r="S3764"/>
  <c r="S3235"/>
  <c r="S3367"/>
  <c r="S3563"/>
  <c r="S3699"/>
  <c r="S3867"/>
  <c r="S4011"/>
  <c r="S4175"/>
  <c r="S4331"/>
  <c r="S4463"/>
  <c r="S4627"/>
  <c r="S4775"/>
  <c r="S4951"/>
  <c r="S5111"/>
  <c r="S4111"/>
  <c r="S5435"/>
  <c r="S5579"/>
  <c r="S5755"/>
  <c r="S5907"/>
  <c r="S6083"/>
  <c r="S6235"/>
  <c r="S4574"/>
  <c r="S4738"/>
  <c r="S4874"/>
  <c r="S5042"/>
  <c r="S5190"/>
  <c r="S4232"/>
  <c r="S4436"/>
  <c r="S4588"/>
  <c r="S4812"/>
  <c r="S5060"/>
  <c r="S5422"/>
  <c r="S5654"/>
  <c r="S5962"/>
  <c r="S6214"/>
  <c r="S6129"/>
  <c r="S5140"/>
  <c r="S5424"/>
  <c r="S5720"/>
  <c r="S6048"/>
  <c r="S6133"/>
  <c r="S312"/>
  <c r="S2892"/>
  <c r="S1359"/>
  <c r="S1021"/>
  <c r="S830"/>
  <c r="S2002"/>
  <c r="S2877"/>
  <c r="S5741"/>
  <c r="S2249"/>
  <c r="S689"/>
  <c r="S4744"/>
  <c r="S4972"/>
  <c r="S5334"/>
  <c r="S5586"/>
  <c r="S5870"/>
  <c r="S6122"/>
  <c r="S5945"/>
  <c r="S6273"/>
  <c r="S5372"/>
  <c r="S5680"/>
  <c r="S5968"/>
  <c r="S6284"/>
  <c r="S416"/>
  <c r="S3071"/>
  <c r="S1887"/>
  <c r="S2703"/>
  <c r="S1470"/>
  <c r="S2338"/>
  <c r="S2153"/>
  <c r="S3373"/>
  <c r="S2445"/>
  <c r="S233"/>
  <c r="S2605"/>
  <c r="S4844"/>
  <c r="S5012"/>
  <c r="S5254"/>
  <c r="S5390"/>
  <c r="S5550"/>
  <c r="S5702"/>
  <c r="S5886"/>
  <c r="S6042"/>
  <c r="S6230"/>
  <c r="S5789"/>
  <c r="S6152"/>
  <c r="S5108"/>
  <c r="S5272"/>
  <c r="S5460"/>
  <c r="S5640"/>
  <c r="S5852"/>
  <c r="S6032"/>
  <c r="S6236"/>
  <c r="S5857"/>
  <c r="S392"/>
  <c r="S2272"/>
  <c r="S1279"/>
  <c r="S2863"/>
  <c r="S2159"/>
  <c r="S722"/>
  <c r="S2426"/>
  <c r="S4945"/>
  <c r="S4450"/>
  <c r="S1589"/>
  <c r="S5105"/>
  <c r="S5217"/>
  <c r="S181"/>
  <c r="S1213"/>
  <c r="S4645"/>
  <c r="S3349"/>
  <c r="S4264"/>
  <c r="S4348"/>
  <c r="S4432"/>
  <c r="S4500"/>
  <c r="S4584"/>
  <c r="S4652"/>
  <c r="S4724"/>
  <c r="S4788"/>
  <c r="S4856"/>
  <c r="S4920"/>
  <c r="S4992"/>
  <c r="S5056"/>
  <c r="S5234"/>
  <c r="S5298"/>
  <c r="S5370"/>
  <c r="S5434"/>
  <c r="S5498"/>
  <c r="S5562"/>
  <c r="S5650"/>
  <c r="S5714"/>
  <c r="S5798"/>
  <c r="S5866"/>
  <c r="S5958"/>
  <c r="S6022"/>
  <c r="S6086"/>
  <c r="S6174"/>
  <c r="S6242"/>
  <c r="S6310"/>
  <c r="S5853"/>
  <c r="S6113"/>
  <c r="S5841"/>
  <c r="S6045"/>
  <c r="S5813"/>
  <c r="S5152"/>
  <c r="S5240"/>
  <c r="S5324"/>
  <c r="S5404"/>
  <c r="S5484"/>
  <c r="S5564"/>
  <c r="S5652"/>
  <c r="S5732"/>
  <c r="S5828"/>
  <c r="S5912"/>
  <c r="S6000"/>
  <c r="S6076"/>
  <c r="S6172"/>
  <c r="S6248"/>
  <c r="S5953"/>
  <c r="S5689"/>
  <c r="S5597"/>
  <c r="S692"/>
  <c r="S344"/>
  <c r="S767"/>
  <c r="S2828"/>
  <c r="S383"/>
  <c r="S935"/>
  <c r="S1487"/>
  <c r="S2103"/>
  <c r="S3215"/>
  <c r="S1119"/>
  <c r="S2687"/>
  <c r="S274"/>
  <c r="S718"/>
  <c r="S1278"/>
  <c r="S2370"/>
  <c r="S1986"/>
  <c r="S5396"/>
  <c r="S2098"/>
  <c r="S4386"/>
  <c r="S21"/>
  <c r="S1221"/>
  <c r="S2653"/>
  <c r="S4725"/>
  <c r="S2913"/>
  <c r="S5936"/>
  <c r="S3001"/>
  <c r="S1293"/>
  <c r="S685"/>
  <c r="S3825"/>
  <c r="S5657"/>
  <c r="S2269"/>
  <c r="S4973"/>
  <c r="S1977"/>
  <c r="S2637"/>
  <c r="S501"/>
  <c r="S2878"/>
  <c r="S3174"/>
  <c r="S3434"/>
  <c r="S3734"/>
  <c r="S3982"/>
  <c r="S4242"/>
  <c r="S4506"/>
  <c r="S948"/>
  <c r="S1684"/>
  <c r="S2036"/>
  <c r="S2380"/>
  <c r="S2736"/>
  <c r="S3104"/>
  <c r="S3456"/>
  <c r="S3828"/>
  <c r="S3319"/>
  <c r="S3619"/>
  <c r="S3847"/>
  <c r="S4107"/>
  <c r="S4347"/>
  <c r="S4611"/>
  <c r="S4887"/>
  <c r="S5143"/>
  <c r="S5399"/>
  <c r="S5667"/>
  <c r="S5923"/>
  <c r="S6215"/>
  <c r="S4654"/>
  <c r="S4906"/>
  <c r="S5174"/>
  <c r="S4336"/>
  <c r="S4620"/>
  <c r="S4898"/>
  <c r="S4966"/>
  <c r="S5034"/>
  <c r="S5114"/>
  <c r="S5182"/>
  <c r="S4124"/>
  <c r="S4224"/>
  <c r="S4304"/>
  <c r="S4376"/>
  <c r="S4460"/>
  <c r="S4564"/>
  <c r="S4632"/>
  <c r="S4696"/>
  <c r="S4768"/>
  <c r="S4836"/>
  <c r="S4900"/>
  <c r="S4964"/>
  <c r="S5036"/>
  <c r="S5214"/>
  <c r="S5278"/>
  <c r="S5346"/>
  <c r="S5414"/>
  <c r="S5478"/>
  <c r="S5542"/>
  <c r="S5614"/>
  <c r="S5694"/>
  <c r="S5778"/>
  <c r="S5842"/>
  <c r="S5914"/>
  <c r="S6002"/>
  <c r="S6066"/>
  <c r="S6150"/>
  <c r="S6222"/>
  <c r="S6290"/>
  <c r="S5757"/>
  <c r="S6025"/>
  <c r="S6305"/>
  <c r="S5681"/>
  <c r="S5801"/>
  <c r="S5148"/>
  <c r="S5236"/>
  <c r="S5312"/>
  <c r="S5400"/>
  <c r="S5472"/>
  <c r="S5560"/>
  <c r="S5648"/>
  <c r="S5728"/>
  <c r="S5824"/>
  <c r="S5904"/>
  <c r="S5996"/>
  <c r="S6072"/>
  <c r="S6168"/>
  <c r="S6244"/>
  <c r="S5973"/>
  <c r="S5709"/>
  <c r="S5617"/>
  <c r="S536"/>
  <c r="S336"/>
  <c r="S95"/>
  <c r="S1007"/>
  <c r="S3164"/>
  <c r="S207"/>
  <c r="S799"/>
  <c r="S1327"/>
  <c r="S1855"/>
  <c r="S2511"/>
  <c r="S4291"/>
  <c r="S1231"/>
  <c r="S2791"/>
  <c r="S510"/>
  <c r="S878"/>
  <c r="S1438"/>
  <c r="S1994"/>
  <c r="S1882"/>
  <c r="S701"/>
  <c r="S2178"/>
  <c r="S4605"/>
  <c r="S25"/>
  <c r="S1189"/>
  <c r="S2589"/>
  <c r="S4653"/>
  <c r="S3265"/>
  <c r="S1721"/>
  <c r="S837"/>
  <c r="S2509"/>
  <c r="S2701"/>
  <c r="S1349"/>
  <c r="S1785"/>
  <c r="S5697"/>
  <c r="S2933"/>
  <c r="S5417"/>
  <c r="S1325"/>
  <c r="S921"/>
  <c r="S6177"/>
  <c r="S2750"/>
  <c r="S3034"/>
  <c r="S3306"/>
  <c r="S3598"/>
  <c r="S3834"/>
  <c r="S4082"/>
  <c r="S4354"/>
  <c r="S752"/>
  <c r="S1104"/>
  <c r="S1708"/>
  <c r="S2020"/>
  <c r="S2336"/>
  <c r="S2716"/>
  <c r="S3080"/>
  <c r="S3440"/>
  <c r="S3796"/>
  <c r="S3335"/>
  <c r="S3603"/>
  <c r="S3827"/>
  <c r="S4091"/>
  <c r="S4363"/>
  <c r="S4595"/>
  <c r="S4871"/>
  <c r="S5601"/>
  <c r="S2201"/>
  <c r="S1353"/>
  <c r="S901"/>
  <c r="S545"/>
  <c r="S57"/>
  <c r="S2814"/>
  <c r="S3094"/>
  <c r="S3358"/>
  <c r="S3670"/>
  <c r="S3926"/>
  <c r="S4166"/>
  <c r="S4458"/>
  <c r="S856"/>
  <c r="S1308"/>
  <c r="S1608"/>
  <c r="S2240"/>
  <c r="S2660"/>
  <c r="S3364"/>
  <c r="S3704"/>
  <c r="S3267"/>
  <c r="S3543"/>
  <c r="S3795"/>
  <c r="S4043"/>
  <c r="S4299"/>
  <c r="S4547"/>
  <c r="S4811"/>
  <c r="S5043"/>
  <c r="S5339"/>
  <c r="S5619"/>
  <c r="S5839"/>
  <c r="S6135"/>
  <c r="S4606"/>
  <c r="S4826"/>
  <c r="S5106"/>
  <c r="S4272"/>
  <c r="S4524"/>
  <c r="S4882"/>
  <c r="S4950"/>
  <c r="S5018"/>
  <c r="S5098"/>
  <c r="S5166"/>
  <c r="S4104"/>
  <c r="S4188"/>
  <c r="S4284"/>
  <c r="S4360"/>
  <c r="S4444"/>
  <c r="S4512"/>
  <c r="S4612"/>
  <c r="S4680"/>
  <c r="S4752"/>
  <c r="S4820"/>
  <c r="S4884"/>
  <c r="S4948"/>
  <c r="S5020"/>
  <c r="S5198"/>
  <c r="S5262"/>
  <c r="S5326"/>
  <c r="S5398"/>
  <c r="S5462"/>
  <c r="S5526"/>
  <c r="S5594"/>
  <c r="S5678"/>
  <c r="S5746"/>
  <c r="S5826"/>
  <c r="S5894"/>
  <c r="S5986"/>
  <c r="S6050"/>
  <c r="S6114"/>
  <c r="S6206"/>
  <c r="S6274"/>
  <c r="S5685"/>
  <c r="S5977"/>
  <c r="S6229"/>
  <c r="S6105"/>
  <c r="S5960"/>
  <c r="S5132"/>
  <c r="S5216"/>
  <c r="S5296"/>
  <c r="S5380"/>
  <c r="S5452"/>
  <c r="S5536"/>
  <c r="S5616"/>
  <c r="S5708"/>
  <c r="S5808"/>
  <c r="S5884"/>
  <c r="S5980"/>
  <c r="S6056"/>
  <c r="S6140"/>
  <c r="S6220"/>
  <c r="S6316"/>
  <c r="S6005"/>
  <c r="S6089"/>
  <c r="S368"/>
  <c r="S264"/>
  <c r="S1548"/>
  <c r="S687"/>
  <c r="S2652"/>
  <c r="S55"/>
  <c r="S535"/>
  <c r="S1103"/>
  <c r="S1711"/>
  <c r="S2351"/>
  <c r="S3199"/>
  <c r="S1071"/>
  <c r="S2583"/>
  <c r="S382"/>
  <c r="S782"/>
  <c r="S1262"/>
  <c r="S1614"/>
  <c r="S1766"/>
  <c r="S821"/>
  <c r="S2082"/>
  <c r="S4290"/>
  <c r="S969"/>
  <c r="S2081"/>
  <c r="S4329"/>
  <c r="S5861"/>
  <c r="S3021"/>
  <c r="S2717"/>
  <c r="S2329"/>
  <c r="S4509"/>
  <c r="S861"/>
  <c r="S4777"/>
  <c r="S2881"/>
  <c r="S2781"/>
  <c r="S1833"/>
  <c r="S3477"/>
  <c r="S1777"/>
  <c r="S5013"/>
  <c r="S5489"/>
  <c r="S2954"/>
  <c r="S3238"/>
  <c r="S3506"/>
  <c r="S3782"/>
  <c r="S4030"/>
  <c r="S4278"/>
  <c r="S652"/>
  <c r="S992"/>
  <c r="S1344"/>
  <c r="S1640"/>
  <c r="S1928"/>
  <c r="S2256"/>
  <c r="S2628"/>
  <c r="S3340"/>
  <c r="S3688"/>
  <c r="S3523"/>
  <c r="S3779"/>
  <c r="S4027"/>
  <c r="S4315"/>
  <c r="S4527"/>
  <c r="S4791"/>
  <c r="S5063"/>
  <c r="S5319"/>
  <c r="S5595"/>
  <c r="S5855"/>
  <c r="S6119"/>
  <c r="S4590"/>
  <c r="S4842"/>
  <c r="S5086"/>
  <c r="S4248"/>
  <c r="S4540"/>
  <c r="S4797"/>
  <c r="S4937"/>
  <c r="S5033"/>
  <c r="S5237"/>
  <c r="S5345"/>
  <c r="S5537"/>
  <c r="S5677"/>
  <c r="S6051"/>
  <c r="S6136"/>
  <c r="S6173"/>
  <c r="S6017"/>
  <c r="S10"/>
  <c r="S330"/>
  <c r="S129"/>
  <c r="S401"/>
  <c r="S593"/>
  <c r="S741"/>
  <c r="S825"/>
  <c r="S997"/>
  <c r="S1205"/>
  <c r="S1313"/>
  <c r="S1425"/>
  <c r="S1521"/>
  <c r="S1609"/>
  <c r="S1737"/>
  <c r="S1821"/>
  <c r="S1981"/>
  <c r="S2117"/>
  <c r="S2209"/>
  <c r="S2301"/>
  <c r="S2405"/>
  <c r="S2497"/>
  <c r="S2577"/>
  <c r="S2677"/>
  <c r="S2769"/>
  <c r="S2857"/>
  <c r="S2969"/>
  <c r="S128"/>
  <c r="S352"/>
  <c r="S512"/>
  <c r="S118"/>
  <c r="S165"/>
  <c r="S441"/>
  <c r="S39"/>
  <c r="S279"/>
  <c r="S475"/>
  <c r="S803"/>
  <c r="S967"/>
  <c r="S1099"/>
  <c r="S1195"/>
  <c r="S1375"/>
  <c r="S1599"/>
  <c r="S1795"/>
  <c r="S1991"/>
  <c r="S2111"/>
  <c r="S2215"/>
  <c r="S2295"/>
  <c r="S2411"/>
  <c r="S2495"/>
  <c r="S2567"/>
  <c r="S2651"/>
  <c r="S2731"/>
  <c r="S2815"/>
  <c r="S2891"/>
  <c r="S3083"/>
  <c r="S3155"/>
  <c r="S422"/>
  <c r="S554"/>
  <c r="S826"/>
  <c r="S978"/>
  <c r="S1086"/>
  <c r="S1202"/>
  <c r="S1314"/>
  <c r="S1390"/>
  <c r="S1490"/>
  <c r="S1578"/>
  <c r="S1666"/>
  <c r="S1802"/>
  <c r="S1930"/>
  <c r="S2038"/>
  <c r="S2150"/>
  <c r="S2234"/>
  <c r="S2318"/>
  <c r="S5127"/>
  <c r="S5415"/>
  <c r="S5651"/>
  <c r="S5947"/>
  <c r="S6199"/>
  <c r="S4638"/>
  <c r="S4890"/>
  <c r="S5158"/>
  <c r="S4316"/>
  <c r="S4604"/>
  <c r="S4829"/>
  <c r="S4949"/>
  <c r="S5053"/>
  <c r="S5269"/>
  <c r="S5393"/>
  <c r="S5569"/>
  <c r="S6101"/>
  <c r="S5863"/>
  <c r="S6277"/>
  <c r="S5981"/>
  <c r="S6253"/>
  <c r="S5364"/>
  <c r="S130"/>
  <c r="S378"/>
  <c r="S161"/>
  <c r="S489"/>
  <c r="S629"/>
  <c r="S761"/>
  <c r="S849"/>
  <c r="S1025"/>
  <c r="S1129"/>
  <c r="S1233"/>
  <c r="S1337"/>
  <c r="S1453"/>
  <c r="S1545"/>
  <c r="S1625"/>
  <c r="S1757"/>
  <c r="S1841"/>
  <c r="S2005"/>
  <c r="S2141"/>
  <c r="S2229"/>
  <c r="S2333"/>
  <c r="S2429"/>
  <c r="S2517"/>
  <c r="S2601"/>
  <c r="S2697"/>
  <c r="S2797"/>
  <c r="S2885"/>
  <c r="S12"/>
  <c r="S164"/>
  <c r="S372"/>
  <c r="S548"/>
  <c r="S178"/>
  <c r="S241"/>
  <c r="S493"/>
  <c r="S75"/>
  <c r="S303"/>
  <c r="S663"/>
  <c r="S839"/>
  <c r="S1015"/>
  <c r="S1139"/>
  <c r="S1243"/>
  <c r="S1415"/>
  <c r="S1627"/>
  <c r="S1815"/>
  <c r="S1931"/>
  <c r="S2035"/>
  <c r="S2135"/>
  <c r="S2243"/>
  <c r="S2323"/>
  <c r="S2435"/>
  <c r="S2515"/>
  <c r="S2591"/>
  <c r="S2671"/>
  <c r="S2751"/>
  <c r="S2835"/>
  <c r="S2915"/>
  <c r="S3103"/>
  <c r="S3175"/>
  <c r="S454"/>
  <c r="S598"/>
  <c r="S850"/>
  <c r="S1006"/>
  <c r="S1106"/>
  <c r="S1218"/>
  <c r="S1330"/>
  <c r="S1410"/>
  <c r="S1510"/>
  <c r="S1602"/>
  <c r="S1850"/>
  <c r="S1954"/>
  <c r="S2066"/>
  <c r="S2170"/>
  <c r="S2254"/>
  <c r="S2346"/>
  <c r="S2438"/>
  <c r="S3081"/>
  <c r="S3189"/>
  <c r="S3285"/>
  <c r="S3377"/>
  <c r="S3461"/>
  <c r="S3585"/>
  <c r="S3669"/>
  <c r="S3753"/>
  <c r="S3889"/>
  <c r="S4029"/>
  <c r="S4177"/>
  <c r="S4321"/>
  <c r="S4457"/>
  <c r="S4617"/>
  <c r="S4785"/>
  <c r="S4941"/>
  <c r="S5101"/>
  <c r="S5241"/>
  <c r="S5453"/>
  <c r="S2466"/>
  <c r="S2538"/>
  <c r="S2614"/>
  <c r="S2678"/>
  <c r="S2790"/>
  <c r="S2938"/>
  <c r="S3134"/>
  <c r="S3290"/>
  <c r="S3474"/>
  <c r="S3634"/>
  <c r="S3798"/>
  <c r="S3946"/>
  <c r="S4114"/>
  <c r="S4258"/>
  <c r="S4434"/>
  <c r="S712"/>
  <c r="S976"/>
  <c r="S1200"/>
  <c r="S1360"/>
  <c r="S1624"/>
  <c r="S1816"/>
  <c r="S2004"/>
  <c r="S2224"/>
  <c r="S2412"/>
  <c r="S2676"/>
  <c r="S2888"/>
  <c r="S3124"/>
  <c r="S3324"/>
  <c r="S3496"/>
  <c r="S3732"/>
  <c r="S3972"/>
  <c r="S3351"/>
  <c r="S3495"/>
  <c r="S3683"/>
  <c r="S3811"/>
  <c r="S3995"/>
  <c r="S4127"/>
  <c r="S4275"/>
  <c r="S4447"/>
  <c r="S4579"/>
  <c r="S4759"/>
  <c r="S4903"/>
  <c r="S5079"/>
  <c r="S5239"/>
  <c r="S5383"/>
  <c r="S5563"/>
  <c r="S5699"/>
  <c r="S5875"/>
  <c r="S6031"/>
  <c r="S6179"/>
  <c r="S4558"/>
  <c r="S4686"/>
  <c r="S4858"/>
  <c r="S4994"/>
  <c r="S5138"/>
  <c r="S4208"/>
  <c r="S4368"/>
  <c r="S4572"/>
  <c r="S4728"/>
  <c r="S4996"/>
  <c r="S5358"/>
  <c r="S5570"/>
  <c r="S5850"/>
  <c r="S6158"/>
  <c r="S5869"/>
  <c r="S5092"/>
  <c r="S5352"/>
  <c r="S5656"/>
  <c r="S5988"/>
  <c r="S6304"/>
  <c r="S2297"/>
  <c r="S815"/>
  <c r="S4979"/>
  <c r="S3055"/>
  <c r="S606"/>
  <c r="S6146"/>
  <c r="S1361"/>
  <c r="S517"/>
  <c r="S3397"/>
  <c r="S5349"/>
  <c r="S4153"/>
  <c r="S4940"/>
  <c r="S5270"/>
  <c r="S5518"/>
  <c r="S5802"/>
  <c r="S6074"/>
  <c r="S5641"/>
  <c r="S5548"/>
  <c r="S5304"/>
  <c r="S5568"/>
  <c r="S5920"/>
  <c r="S6196"/>
  <c r="S6280"/>
  <c r="S6249"/>
  <c r="S1535"/>
  <c r="S1135"/>
  <c r="S990"/>
  <c r="S1734"/>
  <c r="S1105"/>
  <c r="S149"/>
  <c r="S2349"/>
  <c r="S3413"/>
  <c r="S1573"/>
  <c r="S4796"/>
  <c r="S4956"/>
  <c r="S5206"/>
  <c r="S5374"/>
  <c r="S5502"/>
  <c r="S5686"/>
  <c r="S5834"/>
  <c r="S6026"/>
  <c r="S6178"/>
  <c r="S6314"/>
  <c r="S6265"/>
  <c r="S6268"/>
  <c r="S5252"/>
  <c r="S5408"/>
  <c r="S5608"/>
  <c r="S5800"/>
  <c r="S6004"/>
  <c r="S6176"/>
  <c r="S5516"/>
  <c r="S148"/>
  <c r="S3151"/>
  <c r="S2207"/>
  <c r="S2127"/>
  <c r="S1391"/>
  <c r="S690"/>
  <c r="S1542"/>
  <c r="S2402"/>
  <c r="S3858"/>
  <c r="S889"/>
  <c r="S4989"/>
  <c r="S3793"/>
  <c r="S4557"/>
  <c r="S1065"/>
  <c r="S581"/>
  <c r="R686"/>
  <c r="S686" s="1"/>
  <c r="S2414"/>
  <c r="S3061"/>
  <c r="S3157"/>
  <c r="S3261"/>
  <c r="S3345"/>
  <c r="S3445"/>
  <c r="S3565"/>
  <c r="S3649"/>
  <c r="S3729"/>
  <c r="S3861"/>
  <c r="S3997"/>
  <c r="S4137"/>
  <c r="S4285"/>
  <c r="S4417"/>
  <c r="S4577"/>
  <c r="S4757"/>
  <c r="S4909"/>
  <c r="S5045"/>
  <c r="S5201"/>
  <c r="S5373"/>
  <c r="S3037"/>
  <c r="S2518"/>
  <c r="S2594"/>
  <c r="S2662"/>
  <c r="S2734"/>
  <c r="S2922"/>
  <c r="S3066"/>
  <c r="S3414"/>
  <c r="S3578"/>
  <c r="S3750"/>
  <c r="S3886"/>
  <c r="S4066"/>
  <c r="S4222"/>
  <c r="S4390"/>
  <c r="S628"/>
  <c r="S884"/>
  <c r="S1324"/>
  <c r="S1592"/>
  <c r="S1764"/>
  <c r="S1968"/>
  <c r="S2152"/>
  <c r="S2596"/>
  <c r="S2852"/>
  <c r="S3052"/>
  <c r="S3472"/>
  <c r="S3672"/>
  <c r="S3940"/>
  <c r="S3303"/>
  <c r="S3471"/>
  <c r="S3635"/>
  <c r="S3763"/>
  <c r="S3947"/>
  <c r="S4075"/>
  <c r="S4255"/>
  <c r="S4399"/>
  <c r="S4563"/>
  <c r="S4691"/>
  <c r="S4851"/>
  <c r="S5027"/>
  <c r="S5187"/>
  <c r="S5367"/>
  <c r="S5511"/>
  <c r="S5683"/>
  <c r="S5823"/>
  <c r="S5979"/>
  <c r="S6159"/>
  <c r="S6299"/>
  <c r="S4670"/>
  <c r="S4806"/>
  <c r="S4938"/>
  <c r="S5122"/>
  <c r="S4136"/>
  <c r="S4352"/>
  <c r="S4504"/>
  <c r="S4688"/>
  <c r="S4924"/>
  <c r="S5286"/>
  <c r="S5534"/>
  <c r="S5786"/>
  <c r="S6058"/>
  <c r="S5725"/>
  <c r="S6021"/>
  <c r="S5288"/>
  <c r="S5584"/>
  <c r="S5896"/>
  <c r="S6212"/>
  <c r="S6169"/>
  <c r="S175"/>
  <c r="S479"/>
  <c r="S2383"/>
  <c r="S190"/>
  <c r="S1598"/>
  <c r="S5752"/>
  <c r="S2669"/>
  <c r="S1673"/>
  <c r="S169"/>
  <c r="S3745"/>
  <c r="S4876"/>
  <c r="S5222"/>
  <c r="S5454"/>
  <c r="S5734"/>
  <c r="S5994"/>
  <c r="S6262"/>
  <c r="S6224"/>
  <c r="S5228"/>
  <c r="S5528"/>
  <c r="S5832"/>
  <c r="S6160"/>
  <c r="S5665"/>
  <c r="S863"/>
  <c r="S4755"/>
  <c r="S462"/>
  <c r="S2902"/>
  <c r="S5836"/>
  <c r="S5333"/>
  <c r="S1961"/>
  <c r="S5921"/>
  <c r="S2421"/>
  <c r="S4776"/>
  <c r="S4908"/>
  <c r="S5084"/>
  <c r="S5318"/>
  <c r="S5486"/>
  <c r="S5622"/>
  <c r="S5818"/>
  <c r="S5978"/>
  <c r="S6106"/>
  <c r="S6298"/>
  <c r="S6065"/>
  <c r="S6085"/>
  <c r="S5184"/>
  <c r="S5388"/>
  <c r="S5544"/>
  <c r="S5736"/>
  <c r="S5948"/>
  <c r="S6104"/>
  <c r="S6285"/>
  <c r="S5972"/>
  <c r="S1760"/>
  <c r="S399"/>
  <c r="S1967"/>
  <c r="S5795"/>
  <c r="S3183"/>
  <c r="S1310"/>
  <c r="S2162"/>
  <c r="S2114"/>
  <c r="S585"/>
  <c r="S3281"/>
  <c r="S329"/>
  <c r="S829"/>
  <c r="S2897"/>
  <c r="S3693"/>
  <c r="S1429"/>
  <c r="S4760"/>
  <c r="S2118"/>
  <c r="S2214"/>
  <c r="S2290"/>
  <c r="S3029"/>
  <c r="S3117"/>
  <c r="S3241"/>
  <c r="S3325"/>
  <c r="S3421"/>
  <c r="S3537"/>
  <c r="S3629"/>
  <c r="S3705"/>
  <c r="S3789"/>
  <c r="S3965"/>
  <c r="S4109"/>
  <c r="S4229"/>
  <c r="S4377"/>
  <c r="S4545"/>
  <c r="S4701"/>
  <c r="S4877"/>
  <c r="S5009"/>
  <c r="S5173"/>
  <c r="S5301"/>
  <c r="S5565"/>
  <c r="S2498"/>
  <c r="S2570"/>
  <c r="S2646"/>
  <c r="S2718"/>
  <c r="S2862"/>
  <c r="S3050"/>
  <c r="S3214"/>
  <c r="S3394"/>
  <c r="S3554"/>
  <c r="S3702"/>
  <c r="S3870"/>
  <c r="S4014"/>
  <c r="S4182"/>
  <c r="S4338"/>
  <c r="S816"/>
  <c r="S1064"/>
  <c r="S1272"/>
  <c r="S1536"/>
  <c r="S1888"/>
  <c r="S2128"/>
  <c r="S2304"/>
  <c r="S2560"/>
  <c r="S2752"/>
  <c r="S3248"/>
  <c r="S3404"/>
  <c r="S3656"/>
  <c r="S3864"/>
  <c r="S3251"/>
  <c r="S3423"/>
  <c r="S3587"/>
  <c r="S3747"/>
  <c r="S3883"/>
  <c r="S4059"/>
  <c r="S4191"/>
  <c r="S4379"/>
  <c r="S4511"/>
  <c r="S4643"/>
  <c r="S4835"/>
  <c r="S4967"/>
  <c r="S5163"/>
  <c r="S5303"/>
  <c r="S5487"/>
  <c r="S5635"/>
  <c r="S5771"/>
  <c r="S5963"/>
  <c r="S6099"/>
  <c r="S6283"/>
  <c r="S4622"/>
  <c r="S4754"/>
  <c r="S4922"/>
  <c r="S5058"/>
  <c r="S4116"/>
  <c r="S4292"/>
  <c r="S4484"/>
  <c r="S4640"/>
  <c r="S4860"/>
  <c r="S5238"/>
  <c r="S5470"/>
  <c r="S5718"/>
  <c r="S6010"/>
  <c r="S6282"/>
  <c r="S5745"/>
  <c r="S5208"/>
  <c r="S5508"/>
  <c r="S5816"/>
  <c r="S6120"/>
  <c r="S6029"/>
  <c r="S472"/>
  <c r="S31"/>
  <c r="S1743"/>
  <c r="S2415"/>
  <c r="S1198"/>
  <c r="S2886"/>
  <c r="S4393"/>
  <c r="S4241"/>
  <c r="S1897"/>
  <c r="S2921"/>
  <c r="S4828"/>
  <c r="S5044"/>
  <c r="S5406"/>
  <c r="S5670"/>
  <c r="S5946"/>
  <c r="S6198"/>
  <c r="S6201"/>
  <c r="S5124"/>
  <c r="S5444"/>
  <c r="S5772"/>
  <c r="S6064"/>
  <c r="S5872"/>
  <c r="S1420"/>
  <c r="S287"/>
  <c r="S2623"/>
  <c r="S62"/>
  <c r="S1826"/>
  <c r="S3709"/>
  <c r="S3905"/>
  <c r="S2549"/>
  <c r="S4065"/>
  <c r="S4313"/>
  <c r="S4704"/>
  <c r="S4892"/>
  <c r="S5028"/>
  <c r="S5302"/>
  <c r="S5438"/>
  <c r="S5602"/>
  <c r="S5770"/>
  <c r="S5902"/>
  <c r="S6090"/>
  <c r="S6246"/>
  <c r="S6001"/>
  <c r="S5849"/>
  <c r="S5160"/>
  <c r="S5328"/>
  <c r="S5492"/>
  <c r="S5696"/>
  <c r="S5868"/>
  <c r="S6080"/>
  <c r="S6252"/>
  <c r="S6157"/>
  <c r="S828"/>
  <c r="S4496"/>
  <c r="S1615"/>
  <c r="S3291"/>
  <c r="S2919"/>
  <c r="S1150"/>
  <c r="S4058"/>
  <c r="S1874"/>
  <c r="S1801"/>
  <c r="S1861"/>
  <c r="S2741"/>
  <c r="S4745"/>
  <c r="S4841"/>
  <c r="S1557"/>
  <c r="S1381"/>
  <c r="S1261"/>
  <c r="R5093"/>
  <c r="S5093" s="1"/>
  <c r="R3141"/>
  <c r="S3141" s="1"/>
  <c r="R300"/>
  <c r="S300" s="1"/>
  <c r="R907"/>
  <c r="S907" s="1"/>
  <c r="R4202"/>
  <c r="S4202" s="1"/>
  <c r="R100"/>
  <c r="S100" s="1"/>
  <c r="R772"/>
  <c r="S772" s="1"/>
  <c r="R2092"/>
  <c r="S2092" s="1"/>
  <c r="R2372"/>
  <c r="S2372" s="1"/>
  <c r="R3572"/>
  <c r="S3572" s="1"/>
  <c r="R1659"/>
  <c r="S1659" s="1"/>
  <c r="R5171"/>
  <c r="S5171" s="1"/>
  <c r="R3379"/>
  <c r="S3379" s="1"/>
  <c r="R962"/>
  <c r="S962" s="1"/>
  <c r="R2102"/>
  <c r="S2102" s="1"/>
  <c r="R3918"/>
  <c r="S3918" s="1"/>
  <c r="R3589"/>
  <c r="S3589" s="1"/>
  <c r="R3181"/>
  <c r="S3181" s="1"/>
  <c r="R212"/>
  <c r="S212" s="1"/>
  <c r="R619"/>
  <c r="S619" s="1"/>
  <c r="R1387"/>
  <c r="S1387" s="1"/>
  <c r="R3011"/>
  <c r="S3011" s="1"/>
  <c r="R3830"/>
  <c r="S3830" s="1"/>
  <c r="R5068"/>
  <c r="S5068" s="1"/>
  <c r="R1382"/>
  <c r="S1382" s="1"/>
  <c r="R1908"/>
  <c r="S1908" s="1"/>
  <c r="R658"/>
  <c r="S658" s="1"/>
  <c r="R5628"/>
  <c r="S5628" s="1"/>
  <c r="R5626"/>
  <c r="S5626" s="1"/>
  <c r="R2136"/>
  <c r="S2136" s="1"/>
  <c r="R4196"/>
  <c r="S4196" s="1"/>
  <c r="R1464"/>
  <c r="S1464" s="1"/>
  <c r="R3179"/>
  <c r="S3179" s="1"/>
  <c r="R2994"/>
  <c r="S2994" s="1"/>
  <c r="R6128"/>
  <c r="S6128" s="1"/>
  <c r="R1695"/>
  <c r="S1695" s="1"/>
  <c r="R478"/>
  <c r="S478" s="1"/>
  <c r="R2610"/>
  <c r="S2610" s="1"/>
  <c r="R4274"/>
  <c r="S4274" s="1"/>
  <c r="R1468"/>
  <c r="S1468" s="1"/>
  <c r="R3436"/>
  <c r="S3436" s="1"/>
  <c r="R5747"/>
  <c r="S5747" s="1"/>
  <c r="R5630"/>
  <c r="S5630" s="1"/>
  <c r="R6132"/>
  <c r="S6132" s="1"/>
  <c r="R2376"/>
  <c r="S2376" s="1"/>
  <c r="R4988"/>
  <c r="S4988" s="1"/>
  <c r="R1649"/>
  <c r="S1649" s="1"/>
  <c r="R2909"/>
  <c r="S2909" s="1"/>
  <c r="R173"/>
  <c r="S173" s="1"/>
  <c r="R107"/>
  <c r="S107" s="1"/>
  <c r="R507"/>
  <c r="S507" s="1"/>
  <c r="R2155"/>
  <c r="S2155" s="1"/>
  <c r="R944"/>
  <c r="S944" s="1"/>
  <c r="R2776"/>
  <c r="S2776" s="1"/>
  <c r="R4985"/>
  <c r="S4985" s="1"/>
  <c r="R5903"/>
  <c r="S5903" s="1"/>
  <c r="R2231"/>
  <c r="S2231" s="1"/>
  <c r="R2698"/>
  <c r="S2698" s="1"/>
  <c r="R3894"/>
  <c r="S3894" s="1"/>
  <c r="R1284"/>
  <c r="S1284" s="1"/>
  <c r="R1668"/>
  <c r="S1668" s="1"/>
  <c r="R2996"/>
  <c r="S2996" s="1"/>
  <c r="R3524"/>
  <c r="S3524" s="1"/>
  <c r="R4538"/>
  <c r="S4538" s="1"/>
  <c r="R6130"/>
  <c r="S6130" s="1"/>
  <c r="R522"/>
  <c r="S522" s="1"/>
  <c r="R2142"/>
  <c r="S2142" s="1"/>
  <c r="R5615"/>
  <c r="S5615" s="1"/>
  <c r="R1193"/>
  <c r="S1193" s="1"/>
  <c r="R2125"/>
  <c r="S2125" s="1"/>
  <c r="R348"/>
  <c r="S348" s="1"/>
  <c r="R390"/>
  <c r="S390" s="1"/>
  <c r="R163"/>
  <c r="S163" s="1"/>
  <c r="R531"/>
  <c r="S531" s="1"/>
  <c r="R2291"/>
  <c r="S2291" s="1"/>
  <c r="R818"/>
  <c r="S818" s="1"/>
  <c r="R2454"/>
  <c r="S2454" s="1"/>
  <c r="R1984"/>
  <c r="S1984" s="1"/>
  <c r="R3504"/>
  <c r="S3504" s="1"/>
  <c r="R5895"/>
  <c r="S5895" s="1"/>
  <c r="R1418"/>
  <c r="S1418" s="1"/>
  <c r="R2904"/>
  <c r="S2904" s="1"/>
  <c r="R5468"/>
  <c r="S5468" s="1"/>
  <c r="R1756"/>
  <c r="S1756" s="1"/>
  <c r="R2447"/>
  <c r="S2447" s="1"/>
  <c r="R2204"/>
  <c r="S2204" s="1"/>
  <c r="R430"/>
  <c r="S430" s="1"/>
  <c r="R590"/>
  <c r="S590" s="1"/>
  <c r="R1073"/>
  <c r="S1073" s="1"/>
  <c r="R3185"/>
  <c r="S3185" s="1"/>
  <c r="R2305"/>
  <c r="S2305" s="1"/>
  <c r="R561"/>
  <c r="S561" s="1"/>
  <c r="R5361"/>
  <c r="S5361" s="1"/>
  <c r="R492"/>
  <c r="S492" s="1"/>
  <c r="R1883"/>
  <c r="S1883" s="1"/>
  <c r="R1249"/>
  <c r="S1249" s="1"/>
  <c r="R676"/>
  <c r="S676" s="1"/>
  <c r="R387"/>
  <c r="S387" s="1"/>
  <c r="R2196"/>
  <c r="S2196" s="1"/>
  <c r="R2708"/>
  <c r="S2708" s="1"/>
  <c r="R4792"/>
  <c r="S4792" s="1"/>
  <c r="R2147"/>
  <c r="S2147" s="1"/>
  <c r="R6147"/>
  <c r="S6147" s="1"/>
  <c r="R426"/>
  <c r="S426" s="1"/>
  <c r="R1162"/>
  <c r="S1162" s="1"/>
  <c r="R6138"/>
  <c r="S6138" s="1"/>
  <c r="R1393"/>
  <c r="S1393" s="1"/>
  <c r="R5341"/>
  <c r="S5341" s="1"/>
  <c r="R156"/>
  <c r="S156" s="1"/>
  <c r="R4529"/>
  <c r="S4529" s="1"/>
  <c r="R556"/>
  <c r="S556" s="1"/>
  <c r="R2171"/>
  <c r="S2171" s="1"/>
  <c r="R3173"/>
  <c r="S3173" s="1"/>
  <c r="R708"/>
  <c r="S708" s="1"/>
  <c r="R459"/>
  <c r="S459" s="1"/>
  <c r="R2212"/>
  <c r="S2212" s="1"/>
  <c r="R2916"/>
  <c r="S2916" s="1"/>
  <c r="R3125"/>
  <c r="S3125" s="1"/>
  <c r="R2299"/>
  <c r="S2299" s="1"/>
  <c r="R4717"/>
  <c r="S4717" s="1"/>
  <c r="R482"/>
  <c r="S482" s="1"/>
  <c r="R1194"/>
  <c r="S1194" s="1"/>
  <c r="R1762"/>
  <c r="S1762" s="1"/>
  <c r="R1917"/>
  <c r="S1917" s="1"/>
  <c r="R5332"/>
  <c r="S5332" s="1"/>
  <c r="R3545"/>
  <c r="S3545" s="1"/>
  <c r="R51"/>
  <c r="S51" s="1"/>
  <c r="R4720"/>
  <c r="S4720" s="1"/>
  <c r="R1459"/>
  <c r="S1459" s="1"/>
  <c r="R250"/>
  <c r="S250" s="1"/>
  <c r="R3521"/>
  <c r="S3521" s="1"/>
  <c r="R5495"/>
  <c r="S5495" s="1"/>
  <c r="R488"/>
  <c r="S488" s="1"/>
  <c r="R1404"/>
  <c r="S1404" s="1"/>
  <c r="R4271"/>
  <c r="S4271" s="1"/>
  <c r="R3857"/>
  <c r="S3857" s="1"/>
  <c r="R888"/>
  <c r="S888" s="1"/>
  <c r="R744"/>
  <c r="S744" s="1"/>
  <c r="R3832"/>
  <c r="S3832" s="1"/>
  <c r="R6143"/>
  <c r="S6143" s="1"/>
  <c r="R3122"/>
  <c r="S3122" s="1"/>
  <c r="R1087"/>
  <c r="S1087" s="1"/>
  <c r="R2879"/>
  <c r="S2879" s="1"/>
  <c r="R1678"/>
  <c r="S1678" s="1"/>
  <c r="R3210"/>
  <c r="S3210" s="1"/>
  <c r="R908"/>
  <c r="S908" s="1"/>
  <c r="R2044"/>
  <c r="S2044" s="1"/>
  <c r="R3036"/>
  <c r="S3036" s="1"/>
  <c r="R3583"/>
  <c r="S3583" s="1"/>
  <c r="R4256"/>
  <c r="S4256" s="1"/>
  <c r="R5609"/>
  <c r="S5609" s="1"/>
  <c r="R2222"/>
  <c r="S2222" s="1"/>
  <c r="R3915"/>
  <c r="S3915" s="1"/>
  <c r="R981"/>
  <c r="S981" s="1"/>
  <c r="R2101"/>
  <c r="S2101" s="1"/>
  <c r="R404"/>
  <c r="S404" s="1"/>
  <c r="R509"/>
  <c r="S509" s="1"/>
  <c r="R971"/>
  <c r="S971" s="1"/>
  <c r="R5600"/>
  <c r="S5600" s="1"/>
  <c r="R2064"/>
  <c r="S2064" s="1"/>
  <c r="R762"/>
  <c r="S762" s="1"/>
  <c r="R1416"/>
  <c r="S1416" s="1"/>
  <c r="R3425"/>
  <c r="S3425" s="1"/>
  <c r="R2711"/>
  <c r="S2711" s="1"/>
  <c r="R1302"/>
  <c r="S1302" s="1"/>
  <c r="R3022"/>
  <c r="S3022" s="1"/>
  <c r="R852"/>
  <c r="S852" s="1"/>
  <c r="R1428"/>
  <c r="S1428" s="1"/>
  <c r="R2068"/>
  <c r="S2068" s="1"/>
  <c r="R4731"/>
  <c r="S4731" s="1"/>
  <c r="R4552"/>
  <c r="S4552" s="1"/>
  <c r="R6148"/>
  <c r="S6148" s="1"/>
  <c r="R666"/>
  <c r="S666" s="1"/>
  <c r="R1944"/>
  <c r="S1944" s="1"/>
  <c r="R262"/>
  <c r="S262" s="1"/>
  <c r="R857"/>
  <c r="S857" s="1"/>
  <c r="R1709"/>
  <c r="S1709" s="1"/>
  <c r="R2673"/>
  <c r="S2673" s="1"/>
  <c r="R38"/>
  <c r="S38" s="1"/>
  <c r="R419"/>
  <c r="S419" s="1"/>
  <c r="R771"/>
  <c r="S771" s="1"/>
  <c r="R1475"/>
  <c r="S1475" s="1"/>
  <c r="R450"/>
  <c r="S450" s="1"/>
  <c r="R1442"/>
  <c r="S1442" s="1"/>
  <c r="R896"/>
  <c r="S896" s="1"/>
  <c r="R2496"/>
  <c r="S2496" s="1"/>
  <c r="R4535"/>
  <c r="S4535" s="1"/>
  <c r="R6126"/>
  <c r="S6126" s="1"/>
  <c r="R1048"/>
  <c r="S1048" s="1"/>
  <c r="R5168"/>
  <c r="S5168" s="1"/>
  <c r="R116"/>
  <c r="S116" s="1"/>
  <c r="R1244"/>
  <c r="S1244" s="1"/>
  <c r="R319"/>
  <c r="S319" s="1"/>
  <c r="R5603"/>
  <c r="S5603" s="1"/>
  <c r="R2194"/>
  <c r="S2194" s="1"/>
  <c r="R5153"/>
  <c r="S5153" s="1"/>
  <c r="R1413"/>
  <c r="S1413" s="1"/>
  <c r="R1988"/>
  <c r="S1988" s="1"/>
  <c r="R180"/>
  <c r="S180" s="1"/>
  <c r="R675"/>
  <c r="S675" s="1"/>
  <c r="R3442"/>
  <c r="S3442" s="1"/>
  <c r="R4277"/>
  <c r="S4277" s="1"/>
  <c r="R732"/>
  <c r="S732" s="1"/>
  <c r="R2363"/>
  <c r="S2363" s="1"/>
  <c r="R2356"/>
  <c r="S2356" s="1"/>
  <c r="R3420"/>
  <c r="S3420" s="1"/>
  <c r="R1395"/>
  <c r="S1395" s="1"/>
  <c r="R5083"/>
  <c r="S5083" s="1"/>
  <c r="R3019"/>
  <c r="S3019" s="1"/>
  <c r="R930"/>
  <c r="S930" s="1"/>
  <c r="R2046"/>
  <c r="S2046" s="1"/>
  <c r="R3014"/>
  <c r="S3014" s="1"/>
  <c r="R3041"/>
  <c r="S3041" s="1"/>
  <c r="R4405"/>
  <c r="S4405" s="1"/>
  <c r="R379"/>
  <c r="S379" s="1"/>
  <c r="R1115"/>
  <c r="S1115" s="1"/>
  <c r="R2899"/>
  <c r="S2899" s="1"/>
  <c r="R5918"/>
  <c r="S5918" s="1"/>
  <c r="R3568"/>
  <c r="S3568" s="1"/>
  <c r="R1294"/>
  <c r="S1294" s="1"/>
  <c r="R1280"/>
  <c r="S1280" s="1"/>
  <c r="R3514"/>
  <c r="S3514" s="1"/>
  <c r="R3903"/>
  <c r="S3903" s="1"/>
  <c r="R5888"/>
  <c r="S5888" s="1"/>
  <c r="R243"/>
  <c r="S243" s="1"/>
  <c r="R1078"/>
  <c r="S1078" s="1"/>
  <c r="R3352"/>
  <c r="S3352" s="1"/>
  <c r="R4991"/>
  <c r="S4991" s="1"/>
  <c r="R3090"/>
  <c r="S3090" s="1"/>
  <c r="R959"/>
  <c r="S959" s="1"/>
  <c r="R2607"/>
  <c r="S2607" s="1"/>
  <c r="R1070"/>
  <c r="S1070" s="1"/>
  <c r="R3110"/>
  <c r="S3110" s="1"/>
  <c r="R812"/>
  <c r="S812" s="1"/>
  <c r="R1996"/>
  <c r="S1996" s="1"/>
  <c r="R3388"/>
  <c r="S3388" s="1"/>
  <c r="R5091"/>
  <c r="S5091" s="1"/>
  <c r="R5338"/>
  <c r="S5338" s="1"/>
  <c r="R5928"/>
  <c r="S5928" s="1"/>
  <c r="R1864"/>
  <c r="S1864" s="1"/>
  <c r="R4396"/>
  <c r="S4396" s="1"/>
  <c r="R1409"/>
  <c r="S1409" s="1"/>
  <c r="R2617"/>
  <c r="S2617" s="1"/>
  <c r="R141"/>
  <c r="S141" s="1"/>
  <c r="R11"/>
  <c r="S11" s="1"/>
  <c r="R763"/>
  <c r="S763" s="1"/>
  <c r="R2667"/>
  <c r="S2667" s="1"/>
  <c r="R1664"/>
  <c r="S1664" s="1"/>
  <c r="R3930"/>
  <c r="S3930" s="1"/>
  <c r="R968"/>
  <c r="S968" s="1"/>
  <c r="R5350"/>
  <c r="S5350" s="1"/>
  <c r="R2375"/>
  <c r="S2375" s="1"/>
  <c r="R5357"/>
  <c r="S5357" s="1"/>
  <c r="R3586"/>
  <c r="S3586" s="1"/>
  <c r="R1188"/>
  <c r="S1188" s="1"/>
  <c r="R1652"/>
  <c r="S1652" s="1"/>
  <c r="R2884"/>
  <c r="S2884" s="1"/>
  <c r="R3927"/>
  <c r="S3927" s="1"/>
  <c r="R4408"/>
  <c r="S4408" s="1"/>
  <c r="R5768"/>
  <c r="S5768" s="1"/>
  <c r="R650"/>
  <c r="S650" s="1"/>
  <c r="R1720"/>
  <c r="S1720" s="1"/>
  <c r="R166"/>
  <c r="S166" s="1"/>
  <c r="R1125"/>
  <c r="S1125" s="1"/>
  <c r="R2077"/>
  <c r="S2077" s="1"/>
  <c r="R204"/>
  <c r="S204" s="1"/>
  <c r="R358"/>
  <c r="S358" s="1"/>
  <c r="R371"/>
  <c r="S371" s="1"/>
  <c r="R755"/>
  <c r="S755" s="1"/>
  <c r="R2115"/>
  <c r="S2115" s="1"/>
  <c r="R786"/>
  <c r="S786" s="1"/>
  <c r="R2310"/>
  <c r="S2310" s="1"/>
  <c r="R1952"/>
  <c r="S1952" s="1"/>
  <c r="R3376"/>
  <c r="S3376" s="1"/>
  <c r="R5735"/>
  <c r="S5735" s="1"/>
  <c r="R1402"/>
  <c r="S1402" s="1"/>
  <c r="R1688"/>
  <c r="S1688" s="1"/>
  <c r="R2126"/>
  <c r="S2126" s="1"/>
  <c r="R5493"/>
  <c r="S5493" s="1"/>
  <c r="R3503"/>
  <c r="S3503" s="1"/>
  <c r="R991"/>
  <c r="S991" s="1"/>
  <c r="R783"/>
  <c r="S783" s="1"/>
  <c r="R526"/>
  <c r="S526" s="1"/>
  <c r="R2242"/>
  <c r="S2242" s="1"/>
  <c r="R5185"/>
  <c r="S5185" s="1"/>
  <c r="R2661"/>
  <c r="S2661" s="1"/>
  <c r="R5065"/>
  <c r="S5065" s="1"/>
  <c r="R3829"/>
  <c r="S3829" s="1"/>
  <c r="R284"/>
  <c r="S284" s="1"/>
  <c r="R83"/>
  <c r="S83" s="1"/>
  <c r="R1747"/>
  <c r="S1747" s="1"/>
  <c r="R4210"/>
  <c r="S4210" s="1"/>
  <c r="R177"/>
  <c r="S177" s="1"/>
  <c r="R4993"/>
  <c r="S4993" s="1"/>
  <c r="R644"/>
  <c r="S644" s="1"/>
  <c r="R700"/>
  <c r="S700" s="1"/>
  <c r="R1148"/>
  <c r="S1148" s="1"/>
  <c r="R731"/>
  <c r="S731" s="1"/>
  <c r="R2148"/>
  <c r="S2148" s="1"/>
  <c r="R2340"/>
  <c r="S2340" s="1"/>
  <c r="R2588"/>
  <c r="S2588" s="1"/>
  <c r="R3220"/>
  <c r="S3220" s="1"/>
  <c r="R4520"/>
  <c r="S4520" s="1"/>
  <c r="R1123"/>
  <c r="S1123" s="1"/>
  <c r="R1731"/>
  <c r="S1731" s="1"/>
  <c r="R4283"/>
  <c r="S4283" s="1"/>
  <c r="R5471"/>
  <c r="S5471" s="1"/>
  <c r="R1539"/>
  <c r="S1539" s="1"/>
  <c r="R374"/>
  <c r="S374" s="1"/>
  <c r="R858"/>
  <c r="S858" s="1"/>
  <c r="R1146"/>
  <c r="S1146" s="1"/>
  <c r="R1466"/>
  <c r="S1466" s="1"/>
  <c r="R2506"/>
  <c r="S2506" s="1"/>
  <c r="R2326"/>
  <c r="S2326" s="1"/>
  <c r="R249"/>
  <c r="S249" s="1"/>
  <c r="R2317"/>
  <c r="S2317" s="1"/>
  <c r="R5085"/>
  <c r="S5085" s="1"/>
  <c r="R5089"/>
  <c r="S5089" s="1"/>
  <c r="R3133"/>
  <c r="S3133" s="1"/>
  <c r="R92"/>
  <c r="S92" s="1"/>
  <c r="R20"/>
  <c r="S20" s="1"/>
  <c r="R251"/>
  <c r="S251" s="1"/>
  <c r="R1739"/>
  <c r="S1739" s="1"/>
  <c r="R1075"/>
  <c r="S1075" s="1"/>
  <c r="R1219"/>
  <c r="S1219" s="1"/>
  <c r="R2347"/>
  <c r="S2347" s="1"/>
  <c r="R218"/>
  <c r="S218" s="1"/>
  <c r="R5606"/>
  <c r="S5606" s="1"/>
  <c r="R3513"/>
  <c r="S3513" s="1"/>
  <c r="R1456"/>
  <c r="S1456" s="1"/>
  <c r="R4699"/>
  <c r="S4699" s="1"/>
  <c r="R582"/>
  <c r="S582" s="1"/>
  <c r="R2298"/>
  <c r="S2298" s="1"/>
  <c r="R552"/>
  <c r="S552" s="1"/>
  <c r="R1056"/>
  <c r="S1056" s="1"/>
  <c r="R5159"/>
  <c r="S5159" s="1"/>
  <c r="R4817"/>
  <c r="S4817" s="1"/>
  <c r="R5077"/>
  <c r="S5077" s="1"/>
  <c r="R5355"/>
  <c r="S5355" s="1"/>
  <c r="R5477"/>
  <c r="S5477" s="1"/>
  <c r="R3408"/>
  <c r="S3408" s="1"/>
  <c r="R4416"/>
  <c r="S4416" s="1"/>
  <c r="R1972"/>
  <c r="S1972" s="1"/>
  <c r="R4280"/>
  <c r="S4280" s="1"/>
  <c r="R1112"/>
  <c r="S1112" s="1"/>
  <c r="R2440"/>
  <c r="S2440" s="1"/>
  <c r="R4708"/>
  <c r="S4708" s="1"/>
  <c r="R4815"/>
  <c r="S4815" s="1"/>
  <c r="R922"/>
  <c r="S922" s="1"/>
  <c r="R4286"/>
  <c r="S4286" s="1"/>
  <c r="R5165"/>
  <c r="S5165" s="1"/>
  <c r="R607"/>
  <c r="S607" s="1"/>
  <c r="R1407"/>
  <c r="S1407" s="1"/>
  <c r="R2223"/>
  <c r="S2223" s="1"/>
  <c r="R3039"/>
  <c r="S3039" s="1"/>
  <c r="R638"/>
  <c r="S638" s="1"/>
  <c r="R3137"/>
  <c r="S3137" s="1"/>
  <c r="R2806"/>
  <c r="S2806" s="1"/>
  <c r="R3530"/>
  <c r="S3530" s="1"/>
  <c r="R684"/>
  <c r="S684" s="1"/>
  <c r="R1180"/>
  <c r="S1180" s="1"/>
  <c r="R1964"/>
  <c r="S1964" s="1"/>
  <c r="R3004"/>
  <c r="S3004" s="1"/>
  <c r="R3356"/>
  <c r="S3356" s="1"/>
  <c r="R3596"/>
  <c r="S3596" s="1"/>
  <c r="R5059"/>
  <c r="S5059" s="1"/>
  <c r="R4546"/>
  <c r="S4546" s="1"/>
  <c r="R4976"/>
  <c r="S4976" s="1"/>
  <c r="R5766"/>
  <c r="S5766" s="1"/>
  <c r="R5624"/>
  <c r="S5624" s="1"/>
  <c r="R1274"/>
  <c r="S1274" s="1"/>
  <c r="R600"/>
  <c r="S600" s="1"/>
  <c r="R3032"/>
  <c r="S3032" s="1"/>
  <c r="R5935"/>
  <c r="S5935" s="1"/>
  <c r="R869"/>
  <c r="S869" s="1"/>
  <c r="R1149"/>
  <c r="S1149" s="1"/>
  <c r="R1893"/>
  <c r="S1893" s="1"/>
  <c r="R2377"/>
  <c r="S2377" s="1"/>
  <c r="R196"/>
  <c r="S196" s="1"/>
  <c r="R54"/>
  <c r="S54" s="1"/>
  <c r="R449"/>
  <c r="S449" s="1"/>
  <c r="R569"/>
  <c r="S569" s="1"/>
  <c r="R427"/>
  <c r="S427" s="1"/>
  <c r="R571"/>
  <c r="S571" s="1"/>
  <c r="R1963"/>
  <c r="S1963" s="1"/>
  <c r="R2555"/>
  <c r="S2555" s="1"/>
  <c r="R1072"/>
  <c r="S1072" s="1"/>
  <c r="R1384"/>
  <c r="S1384" s="1"/>
  <c r="R1960"/>
  <c r="S1960" s="1"/>
  <c r="R3208"/>
  <c r="S3208" s="1"/>
  <c r="R4807"/>
  <c r="S4807" s="1"/>
  <c r="R4801"/>
  <c r="S4801" s="1"/>
  <c r="R2312"/>
  <c r="S2312" s="1"/>
  <c r="R1998"/>
  <c r="S1998" s="1"/>
  <c r="R1863"/>
  <c r="S1863" s="1"/>
  <c r="R2359"/>
  <c r="S2359" s="1"/>
  <c r="R790"/>
  <c r="S790" s="1"/>
  <c r="R3145"/>
  <c r="S3145" s="1"/>
  <c r="R2894"/>
  <c r="S2894" s="1"/>
  <c r="R3410"/>
  <c r="S3410" s="1"/>
  <c r="R4282"/>
  <c r="S4282" s="1"/>
  <c r="R1172"/>
  <c r="S1172" s="1"/>
  <c r="R1364"/>
  <c r="S1364" s="1"/>
  <c r="R1476"/>
  <c r="S1476" s="1"/>
  <c r="R1892"/>
  <c r="S1892" s="1"/>
  <c r="R2820"/>
  <c r="S2820" s="1"/>
  <c r="R3412"/>
  <c r="S3412" s="1"/>
  <c r="R3511"/>
  <c r="S3511" s="1"/>
  <c r="R5335"/>
  <c r="S5335" s="1"/>
  <c r="R4798"/>
  <c r="S4798" s="1"/>
  <c r="R5758"/>
  <c r="S5758" s="1"/>
  <c r="R5744"/>
  <c r="S5744" s="1"/>
  <c r="R5480"/>
  <c r="S5480" s="1"/>
  <c r="R570"/>
  <c r="S570" s="1"/>
  <c r="R1066"/>
  <c r="S1066" s="1"/>
  <c r="R1160"/>
  <c r="S1160" s="1"/>
  <c r="R3848"/>
  <c r="S3848" s="1"/>
  <c r="R4204"/>
  <c r="S4204" s="1"/>
  <c r="R197"/>
  <c r="S197" s="1"/>
  <c r="R1093"/>
  <c r="S1093" s="1"/>
  <c r="R1401"/>
  <c r="S1401" s="1"/>
  <c r="R1933"/>
  <c r="S1933" s="1"/>
  <c r="R2561"/>
  <c r="S2561" s="1"/>
  <c r="R76"/>
  <c r="S76" s="1"/>
  <c r="R540"/>
  <c r="S540" s="1"/>
  <c r="R134"/>
  <c r="S134" s="1"/>
  <c r="S3"/>
  <c r="R339"/>
  <c r="S339" s="1"/>
  <c r="R451"/>
  <c r="S451" s="1"/>
  <c r="R563"/>
  <c r="S563" s="1"/>
  <c r="R1267"/>
  <c r="S1267" s="1"/>
  <c r="R2083"/>
  <c r="S2083" s="1"/>
  <c r="R2931"/>
  <c r="S2931" s="1"/>
  <c r="R754"/>
  <c r="S754" s="1"/>
  <c r="R1234"/>
  <c r="S1234" s="1"/>
  <c r="R1730"/>
  <c r="S1730" s="1"/>
  <c r="R864"/>
  <c r="S864" s="1"/>
  <c r="R1872"/>
  <c r="S1872" s="1"/>
  <c r="R2160"/>
  <c r="S2160" s="1"/>
  <c r="R3216"/>
  <c r="S3216" s="1"/>
  <c r="R3507"/>
  <c r="S3507" s="1"/>
  <c r="R5491"/>
  <c r="S5491" s="1"/>
  <c r="R4420"/>
  <c r="S4420" s="1"/>
  <c r="R1290"/>
  <c r="S1290" s="1"/>
  <c r="R792"/>
  <c r="S792" s="1"/>
  <c r="R1544"/>
  <c r="S1544" s="1"/>
  <c r="R5183"/>
  <c r="S5183" s="1"/>
  <c r="R1288"/>
  <c r="S1288" s="1"/>
  <c r="R516"/>
  <c r="S516" s="1"/>
  <c r="R2107"/>
  <c r="S2107" s="1"/>
  <c r="R860"/>
  <c r="S860" s="1"/>
  <c r="R3500"/>
  <c r="S3500" s="1"/>
  <c r="R424"/>
  <c r="S424" s="1"/>
  <c r="R1740"/>
  <c r="S1740" s="1"/>
  <c r="R3212"/>
  <c r="S3212" s="1"/>
  <c r="R591"/>
  <c r="S591" s="1"/>
  <c r="R1439"/>
  <c r="S1439" s="1"/>
  <c r="R398"/>
  <c r="S398" s="1"/>
  <c r="R1134"/>
  <c r="S1134" s="1"/>
  <c r="R5074"/>
  <c r="S5074" s="1"/>
  <c r="R2461"/>
  <c r="S2461" s="1"/>
  <c r="R3201"/>
  <c r="S3201" s="1"/>
  <c r="R4825"/>
  <c r="S4825" s="1"/>
  <c r="R192"/>
  <c r="S192" s="1"/>
  <c r="R237"/>
  <c r="S237" s="1"/>
  <c r="R1479"/>
  <c r="S1479" s="1"/>
  <c r="R5934"/>
  <c r="S5934" s="1"/>
  <c r="R84"/>
  <c r="S84" s="1"/>
  <c r="R4384"/>
  <c r="S4384" s="1"/>
  <c r="R1323"/>
  <c r="S1323" s="1"/>
  <c r="R234"/>
  <c r="S234" s="1"/>
  <c r="R3033"/>
  <c r="S3033" s="1"/>
  <c r="R5095"/>
  <c r="S5095" s="1"/>
  <c r="R5756"/>
  <c r="S5756" s="1"/>
  <c r="R1076"/>
  <c r="S1076" s="1"/>
  <c r="R3909"/>
  <c r="S3909" s="1"/>
  <c r="R1010"/>
  <c r="S1010" s="1"/>
  <c r="R1088"/>
  <c r="S1088" s="1"/>
  <c r="R3900"/>
  <c r="S3900" s="1"/>
  <c r="R1368"/>
  <c r="S1368" s="1"/>
  <c r="R5762"/>
  <c r="S5762" s="1"/>
  <c r="R6134"/>
  <c r="S6134" s="1"/>
  <c r="R5924"/>
  <c r="S5924" s="1"/>
  <c r="R1471"/>
  <c r="S1471" s="1"/>
  <c r="R414"/>
  <c r="S414" s="1"/>
  <c r="R3429"/>
  <c r="S3429" s="1"/>
  <c r="R3562"/>
  <c r="S3562" s="1"/>
  <c r="R1292"/>
  <c r="S1292" s="1"/>
  <c r="R3020"/>
  <c r="S3020" s="1"/>
  <c r="R3483"/>
  <c r="S3483" s="1"/>
  <c r="R5150"/>
  <c r="S5150" s="1"/>
  <c r="R5930"/>
  <c r="S5930" s="1"/>
  <c r="R2062"/>
  <c r="S2062" s="1"/>
  <c r="R3912"/>
  <c r="S3912" s="1"/>
  <c r="R885"/>
  <c r="S885" s="1"/>
  <c r="R2085"/>
  <c r="S2085" s="1"/>
  <c r="R244"/>
  <c r="S244" s="1"/>
  <c r="R477"/>
  <c r="S477" s="1"/>
  <c r="R443"/>
  <c r="S443" s="1"/>
  <c r="R1995"/>
  <c r="S1995" s="1"/>
  <c r="R648"/>
  <c r="S648" s="1"/>
  <c r="R2688"/>
  <c r="S2688" s="1"/>
  <c r="R5347"/>
  <c r="S5347" s="1"/>
  <c r="R3547"/>
  <c r="S3547" s="1"/>
  <c r="R2007"/>
  <c r="S2007" s="1"/>
  <c r="R1286"/>
  <c r="S1286" s="1"/>
  <c r="R3006"/>
  <c r="S3006" s="1"/>
  <c r="R4410"/>
  <c r="S4410" s="1"/>
  <c r="R1380"/>
  <c r="S1380" s="1"/>
  <c r="R1940"/>
  <c r="S1940" s="1"/>
  <c r="R3508"/>
  <c r="S3508" s="1"/>
  <c r="R5899"/>
  <c r="S5899" s="1"/>
  <c r="R5938"/>
  <c r="S5938" s="1"/>
  <c r="R506"/>
  <c r="S506" s="1"/>
  <c r="R1082"/>
  <c r="S1082" s="1"/>
  <c r="R3851"/>
  <c r="S3851" s="1"/>
  <c r="R381"/>
  <c r="S381" s="1"/>
  <c r="R1449"/>
  <c r="S1449" s="1"/>
  <c r="R2593"/>
  <c r="S2593" s="1"/>
  <c r="R6"/>
  <c r="S6" s="1"/>
  <c r="R147"/>
  <c r="S147" s="1"/>
  <c r="R467"/>
  <c r="S467" s="1"/>
  <c r="R1299"/>
  <c r="S1299" s="1"/>
  <c r="R3203"/>
  <c r="S3203" s="1"/>
  <c r="R1282"/>
  <c r="S1282" s="1"/>
  <c r="R880"/>
  <c r="S880" s="1"/>
  <c r="R2320"/>
  <c r="S2320" s="1"/>
  <c r="R3539"/>
  <c r="S3539" s="1"/>
  <c r="R4548"/>
  <c r="S4548" s="1"/>
  <c r="R808"/>
  <c r="S808" s="1"/>
  <c r="R4268"/>
  <c r="S4268" s="1"/>
  <c r="R1258"/>
  <c r="S1258" s="1"/>
  <c r="R1084"/>
  <c r="S1084" s="1"/>
  <c r="R716"/>
  <c r="S716" s="1"/>
  <c r="R15"/>
  <c r="S15" s="1"/>
  <c r="R4723"/>
  <c r="S4723" s="1"/>
  <c r="R1374"/>
  <c r="S1374" s="1"/>
  <c r="R1525"/>
  <c r="S1525" s="1"/>
  <c r="R209"/>
  <c r="S209" s="1"/>
  <c r="R724"/>
  <c r="S724" s="1"/>
  <c r="R3013"/>
  <c r="S3013" s="1"/>
  <c r="R50"/>
  <c r="S50" s="1"/>
  <c r="R5933"/>
  <c r="S5933" s="1"/>
  <c r="R5873"/>
  <c r="S5873" s="1"/>
  <c r="R572"/>
  <c r="S572" s="1"/>
  <c r="R19"/>
  <c r="S19" s="1"/>
  <c r="R1259"/>
  <c r="S1259" s="1"/>
  <c r="R3086"/>
  <c r="S3086" s="1"/>
  <c r="R4733"/>
  <c r="S4733" s="1"/>
  <c r="R3369"/>
  <c r="S3369" s="1"/>
  <c r="R220"/>
  <c r="S220" s="1"/>
  <c r="R956"/>
  <c r="S956" s="1"/>
  <c r="R1092"/>
  <c r="S1092" s="1"/>
  <c r="R627"/>
  <c r="S627" s="1"/>
  <c r="R2116"/>
  <c r="S2116" s="1"/>
  <c r="R2324"/>
  <c r="S2324" s="1"/>
  <c r="R2468"/>
  <c r="S2468" s="1"/>
  <c r="R3100"/>
  <c r="S3100" s="1"/>
  <c r="R3836"/>
  <c r="S3836" s="1"/>
  <c r="R1083"/>
  <c r="S1083" s="1"/>
  <c r="R1691"/>
  <c r="S1691" s="1"/>
  <c r="R4219"/>
  <c r="S4219" s="1"/>
  <c r="R5359"/>
  <c r="S5359" s="1"/>
  <c r="R1371"/>
  <c r="S1371" s="1"/>
  <c r="R3575"/>
  <c r="S3575" s="1"/>
  <c r="R730"/>
  <c r="S730" s="1"/>
  <c r="R1114"/>
  <c r="S1114" s="1"/>
  <c r="R1434"/>
  <c r="S1434" s="1"/>
  <c r="R2334"/>
  <c r="S2334" s="1"/>
  <c r="R2078"/>
  <c r="S2078" s="1"/>
  <c r="R61"/>
  <c r="S61" s="1"/>
  <c r="R2173"/>
  <c r="S2173" s="1"/>
  <c r="R3921"/>
  <c r="S3921" s="1"/>
  <c r="R5501"/>
  <c r="S5501" s="1"/>
  <c r="R5329"/>
  <c r="S5329" s="1"/>
  <c r="R3017"/>
  <c r="S3017" s="1"/>
  <c r="R452"/>
  <c r="S452" s="1"/>
  <c r="R123"/>
  <c r="S123" s="1"/>
  <c r="R1235"/>
  <c r="S1235" s="1"/>
  <c r="R742"/>
  <c r="S742" s="1"/>
  <c r="R3187"/>
  <c r="S3187" s="1"/>
  <c r="R1491"/>
  <c r="S1491" s="1"/>
  <c r="R202"/>
  <c r="S202" s="1"/>
  <c r="R4970"/>
  <c r="S4970" s="1"/>
  <c r="R2369"/>
  <c r="S2369" s="1"/>
  <c r="R3845"/>
  <c r="S3845" s="1"/>
  <c r="R4199"/>
  <c r="S4199" s="1"/>
  <c r="R562"/>
  <c r="S562" s="1"/>
  <c r="R2138"/>
  <c r="S2138" s="1"/>
  <c r="R520"/>
  <c r="S520" s="1"/>
  <c r="R2500"/>
  <c r="S2500" s="1"/>
  <c r="R3176"/>
  <c r="S3176" s="1"/>
  <c r="R4789"/>
  <c r="S4789" s="1"/>
  <c r="R269"/>
  <c r="S269" s="1"/>
  <c r="R4727"/>
  <c r="S4727" s="1"/>
  <c r="R4526"/>
  <c r="S4526" s="1"/>
  <c r="R1024"/>
  <c r="S1024" s="1"/>
  <c r="R2368"/>
  <c r="S2368" s="1"/>
  <c r="R1388"/>
  <c r="S1388" s="1"/>
  <c r="R4216"/>
  <c r="S4216" s="1"/>
  <c r="R1016"/>
  <c r="S1016" s="1"/>
  <c r="R2184"/>
  <c r="S2184" s="1"/>
  <c r="R4556"/>
  <c r="S4556" s="1"/>
  <c r="R4207"/>
  <c r="S4207" s="1"/>
  <c r="R3035"/>
  <c r="S3035" s="1"/>
  <c r="R3382"/>
  <c r="S3382" s="1"/>
  <c r="R3206"/>
  <c r="S3206" s="1"/>
  <c r="R527"/>
  <c r="S527" s="1"/>
  <c r="R1151"/>
  <c r="S1151" s="1"/>
  <c r="R2031"/>
  <c r="S2031" s="1"/>
  <c r="R2927"/>
  <c r="S2927" s="1"/>
  <c r="R542"/>
  <c r="S542" s="1"/>
  <c r="R2034"/>
  <c r="S2034" s="1"/>
  <c r="R2786"/>
  <c r="S2786" s="1"/>
  <c r="R3418"/>
  <c r="S3418" s="1"/>
  <c r="R4402"/>
  <c r="S4402" s="1"/>
  <c r="R1052"/>
  <c r="S1052" s="1"/>
  <c r="R1932"/>
  <c r="S1932" s="1"/>
  <c r="R2364"/>
  <c r="S2364" s="1"/>
  <c r="R3196"/>
  <c r="S3196" s="1"/>
  <c r="R3516"/>
  <c r="S3516" s="1"/>
  <c r="R3839"/>
  <c r="S3839" s="1"/>
  <c r="R5891"/>
  <c r="S5891" s="1"/>
  <c r="R4544"/>
  <c r="S4544" s="1"/>
  <c r="R5750"/>
  <c r="S5750" s="1"/>
  <c r="R5897"/>
  <c r="S5897" s="1"/>
  <c r="R1002"/>
  <c r="S1002" s="1"/>
  <c r="R3542"/>
  <c r="S3542" s="1"/>
  <c r="R2984"/>
  <c r="S2984" s="1"/>
  <c r="R5087"/>
  <c r="S5087" s="1"/>
  <c r="R5926"/>
  <c r="S5926" s="1"/>
  <c r="R1133"/>
  <c r="S1133" s="1"/>
  <c r="R1701"/>
  <c r="S1701" s="1"/>
  <c r="R2149"/>
  <c r="S2149" s="1"/>
  <c r="R4"/>
  <c r="S4" s="1"/>
  <c r="R468"/>
  <c r="S468" s="1"/>
  <c r="R201"/>
  <c r="S201" s="1"/>
  <c r="R541"/>
  <c r="S541" s="1"/>
  <c r="R235"/>
  <c r="S235" s="1"/>
  <c r="R555"/>
  <c r="S555" s="1"/>
  <c r="R1291"/>
  <c r="S1291" s="1"/>
  <c r="R2203"/>
  <c r="S2203" s="1"/>
  <c r="R728"/>
  <c r="S728" s="1"/>
  <c r="R1192"/>
  <c r="S1192" s="1"/>
  <c r="R3536"/>
  <c r="S3536" s="1"/>
  <c r="R2824"/>
  <c r="S2824" s="1"/>
  <c r="R4231"/>
  <c r="S4231" s="1"/>
  <c r="R4810"/>
  <c r="S4810" s="1"/>
  <c r="R1992"/>
  <c r="S1992" s="1"/>
  <c r="R4414"/>
  <c r="S4414" s="1"/>
  <c r="R3489"/>
  <c r="S3489" s="1"/>
  <c r="R2327"/>
  <c r="S2327" s="1"/>
  <c r="R2999"/>
  <c r="S2999" s="1"/>
  <c r="R1462"/>
  <c r="S1462" s="1"/>
  <c r="R2714"/>
  <c r="S2714" s="1"/>
  <c r="R3218"/>
  <c r="S3218" s="1"/>
  <c r="R4234"/>
  <c r="S4234" s="1"/>
  <c r="R1044"/>
  <c r="S1044" s="1"/>
  <c r="R1300"/>
  <c r="S1300" s="1"/>
  <c r="R1444"/>
  <c r="S1444" s="1"/>
  <c r="R1716"/>
  <c r="S1716" s="1"/>
  <c r="R2724"/>
  <c r="S2724" s="1"/>
  <c r="R3028"/>
  <c r="S3028" s="1"/>
  <c r="R3924"/>
  <c r="S3924" s="1"/>
  <c r="R5003"/>
  <c r="S5003" s="1"/>
  <c r="R4702"/>
  <c r="S4702" s="1"/>
  <c r="R5080"/>
  <c r="S5080" s="1"/>
  <c r="R5636"/>
  <c r="S5636" s="1"/>
  <c r="R5738"/>
  <c r="S5738" s="1"/>
  <c r="R538"/>
  <c r="S538" s="1"/>
  <c r="R890"/>
  <c r="S890" s="1"/>
  <c r="R3558"/>
  <c r="S3558" s="1"/>
  <c r="R3192"/>
  <c r="S3192" s="1"/>
  <c r="R5062"/>
  <c r="S5062" s="1"/>
  <c r="R93"/>
  <c r="S93" s="1"/>
  <c r="R1077"/>
  <c r="S1077" s="1"/>
  <c r="R1225"/>
  <c r="S1225" s="1"/>
  <c r="R1869"/>
  <c r="S1869" s="1"/>
  <c r="R2433"/>
  <c r="S2433" s="1"/>
  <c r="R2985"/>
  <c r="S2985" s="1"/>
  <c r="R444"/>
  <c r="S444" s="1"/>
  <c r="R70"/>
  <c r="S70" s="1"/>
  <c r="R553"/>
  <c r="S553" s="1"/>
  <c r="R227"/>
  <c r="S227" s="1"/>
  <c r="R435"/>
  <c r="S435" s="1"/>
  <c r="R547"/>
  <c r="S547" s="1"/>
  <c r="R915"/>
  <c r="S915" s="1"/>
  <c r="R1699"/>
  <c r="S1699" s="1"/>
  <c r="R2371"/>
  <c r="S2371" s="1"/>
  <c r="R466"/>
  <c r="S466" s="1"/>
  <c r="R914"/>
  <c r="S914" s="1"/>
  <c r="R1682"/>
  <c r="S1682" s="1"/>
  <c r="R608"/>
  <c r="S608" s="1"/>
  <c r="R1744"/>
  <c r="S1744" s="1"/>
  <c r="R2096"/>
  <c r="S2096" s="1"/>
  <c r="R2816"/>
  <c r="S2816" s="1"/>
  <c r="R3520"/>
  <c r="S3520" s="1"/>
  <c r="R4823"/>
  <c r="S4823" s="1"/>
  <c r="R4550"/>
  <c r="S4550" s="1"/>
  <c r="R5916"/>
  <c r="S5916" s="1"/>
  <c r="R3510"/>
  <c r="S3510" s="1"/>
  <c r="R1128"/>
  <c r="S1128" s="1"/>
  <c r="R3416"/>
  <c r="S3416" s="1"/>
  <c r="R1080"/>
  <c r="S1080" s="1"/>
  <c r="R6144"/>
  <c r="S6144" s="1"/>
  <c r="R2331"/>
  <c r="S2331" s="1"/>
  <c r="R2348"/>
  <c r="S2348" s="1"/>
  <c r="R296"/>
  <c r="S296" s="1"/>
  <c r="R1436"/>
  <c r="S1436" s="1"/>
  <c r="R2796"/>
  <c r="S2796" s="1"/>
  <c r="R463"/>
  <c r="S463" s="1"/>
  <c r="R1039"/>
  <c r="S1039" s="1"/>
  <c r="R194"/>
  <c r="S194" s="1"/>
  <c r="R766"/>
  <c r="S766" s="1"/>
  <c r="R2578"/>
  <c r="S2578" s="1"/>
  <c r="R1173"/>
  <c r="S1173" s="1"/>
  <c r="R5465"/>
  <c r="S5465" s="1"/>
  <c r="R4265"/>
  <c r="S4265" s="1"/>
  <c r="R485"/>
  <c r="S485" s="1"/>
  <c r="R16"/>
  <c r="S16" s="1"/>
  <c r="R566"/>
  <c r="S566" s="1"/>
  <c r="R1485"/>
  <c r="S1485" s="1"/>
  <c r="R1033"/>
  <c r="S1033" s="1"/>
  <c r="R1958"/>
  <c r="S1958" s="1"/>
  <c r="R386"/>
  <c r="S386" s="1"/>
  <c r="R673"/>
  <c r="S673" s="1"/>
  <c r="R695"/>
  <c r="S695" s="1"/>
  <c r="R396"/>
  <c r="S396" s="1"/>
  <c r="R656"/>
  <c r="S656" s="1"/>
  <c r="R768"/>
  <c r="S768" s="1"/>
  <c r="R796"/>
  <c r="S796" s="1"/>
  <c r="R1212"/>
  <c r="S1212" s="1"/>
  <c r="R751"/>
  <c r="S751" s="1"/>
  <c r="R726"/>
  <c r="S726" s="1"/>
  <c r="R1450"/>
  <c r="S1450" s="1"/>
  <c r="R377"/>
  <c r="S377" s="1"/>
  <c r="R1669"/>
  <c r="S1669" s="1"/>
  <c r="R788"/>
  <c r="S788" s="1"/>
  <c r="R1912"/>
  <c r="S1912" s="1"/>
  <c r="R370"/>
  <c r="S370" s="1"/>
  <c r="R642"/>
  <c r="S642" s="1"/>
  <c r="R313"/>
  <c r="S313" s="1"/>
  <c r="R357"/>
  <c r="S357" s="1"/>
  <c r="R669"/>
  <c r="S669" s="1"/>
  <c r="R431"/>
  <c r="S431" s="1"/>
  <c r="R328"/>
  <c r="S328" s="1"/>
  <c r="R440"/>
  <c r="S440" s="1"/>
  <c r="R760"/>
  <c r="S760" s="1"/>
  <c r="R1492"/>
  <c r="S1492" s="1"/>
  <c r="R682"/>
  <c r="S682" s="1"/>
  <c r="R777"/>
  <c r="S777" s="1"/>
  <c r="R364"/>
  <c r="S364" s="1"/>
  <c r="R318"/>
  <c r="S318" s="1"/>
  <c r="R418"/>
  <c r="S418" s="1"/>
  <c r="R710"/>
  <c r="S710" s="1"/>
  <c r="R407"/>
  <c r="S407" s="1"/>
  <c r="R337"/>
  <c r="S337" s="1"/>
  <c r="R429"/>
  <c r="S429" s="1"/>
  <c r="R1265"/>
  <c r="S1265" s="1"/>
  <c r="R347"/>
  <c r="S347" s="1"/>
  <c r="R1679"/>
  <c r="S1679" s="1"/>
  <c r="R740"/>
  <c r="S740" s="1"/>
  <c r="R1876"/>
  <c r="S1876" s="1"/>
  <c r="R660" l="1"/>
  <c r="S660" s="1"/>
  <c r="R1498"/>
  <c r="S1498" s="1"/>
  <c r="R1111"/>
  <c r="S1111" s="1"/>
  <c r="R1924"/>
  <c r="S1924" s="1"/>
  <c r="R1424"/>
  <c r="S1424" s="1"/>
  <c r="R834"/>
  <c r="S834" s="1"/>
  <c r="R1938"/>
  <c r="S1938" s="1"/>
  <c r="R1101"/>
  <c r="S1101" s="1"/>
  <c r="R1702"/>
  <c r="S1702" s="1"/>
  <c r="R838"/>
  <c r="S838" s="1"/>
  <c r="R1440"/>
  <c r="S1440" s="1"/>
  <c r="R1867"/>
  <c r="S1867" s="1"/>
  <c r="R611"/>
  <c r="S611" s="1"/>
  <c r="R1405"/>
  <c r="S1405" s="1"/>
  <c r="R1650"/>
  <c r="S1650" s="1"/>
  <c r="R1911"/>
  <c r="S1911" s="1"/>
  <c r="R1724"/>
  <c r="S1724" s="1"/>
  <c r="R1144"/>
  <c r="S1144" s="1"/>
  <c r="R1121"/>
  <c r="S1121" s="1"/>
  <c r="R1171"/>
  <c r="S1171" s="1"/>
  <c r="R1927"/>
  <c r="S1927" s="1"/>
  <c r="R1853"/>
  <c r="S1853" s="1"/>
  <c r="R1660"/>
  <c r="S1660" s="1"/>
  <c r="R1839"/>
  <c r="S1839" s="1"/>
  <c r="R1477"/>
  <c r="S1477" s="1"/>
  <c r="R714"/>
  <c r="S714" s="1"/>
  <c r="R699"/>
  <c r="S699" s="1"/>
  <c r="R1254"/>
  <c r="S1254" s="1"/>
  <c r="R1460"/>
  <c r="S1460" s="1"/>
  <c r="R1224"/>
  <c r="S1224" s="1"/>
  <c r="R604"/>
  <c r="S604" s="1"/>
  <c r="R743"/>
  <c r="S743" s="1"/>
  <c r="R1741"/>
  <c r="S1741" s="1"/>
  <c r="R729"/>
  <c r="S729" s="1"/>
  <c r="R1754"/>
  <c r="S1754" s="1"/>
  <c r="R1187"/>
  <c r="S1187" s="1"/>
  <c r="R1158"/>
  <c r="S1158" s="1"/>
  <c r="R1947"/>
  <c r="S1947" s="1"/>
  <c r="R1748"/>
  <c r="S1748" s="1"/>
  <c r="R1240"/>
  <c r="S1240" s="1"/>
  <c r="R1273"/>
  <c r="S1273" s="1"/>
  <c r="R626"/>
  <c r="S626" s="1"/>
  <c r="R647"/>
  <c r="S647" s="1"/>
  <c r="R1389"/>
  <c r="S1389" s="1"/>
  <c r="R618"/>
  <c r="S618" s="1"/>
  <c r="R1692"/>
  <c r="S1692" s="1"/>
  <c r="R1505"/>
  <c r="S1505" s="1"/>
  <c r="R1414"/>
  <c r="S1414" s="1"/>
  <c r="R911"/>
  <c r="S911" s="1"/>
  <c r="R1486"/>
  <c r="S1486" s="1"/>
  <c r="R1844"/>
  <c r="S1844" s="1"/>
  <c r="R1396"/>
  <c r="S1396" s="1"/>
  <c r="R636"/>
  <c r="S636" s="1"/>
  <c r="R1199"/>
  <c r="S1199" s="1"/>
  <c r="R1849"/>
  <c r="S1849" s="1"/>
  <c r="R753"/>
  <c r="S753" s="1"/>
  <c r="R1898"/>
  <c r="S1898" s="1"/>
  <c r="R1859"/>
  <c r="S1859" s="1"/>
  <c r="R1386"/>
  <c r="S1386" s="1"/>
  <c r="R1896"/>
  <c r="S1896" s="1"/>
  <c r="R1432"/>
  <c r="S1432" s="1"/>
  <c r="R596"/>
  <c r="S596" s="1"/>
  <c r="R1641"/>
  <c r="S1641" s="1"/>
  <c r="R905"/>
  <c r="S905" s="1"/>
  <c r="R1970"/>
  <c r="S1970" s="1"/>
  <c r="R1469"/>
  <c r="S1469" s="1"/>
  <c r="R1732"/>
  <c r="S1732" s="1"/>
  <c r="R1132"/>
  <c r="S1132" s="1"/>
  <c r="R420"/>
  <c r="S420" s="1"/>
  <c r="R1717"/>
  <c r="S1717" s="1"/>
  <c r="R1886"/>
  <c r="S1886" s="1"/>
  <c r="R1759"/>
  <c r="S1759" s="1"/>
  <c r="R1710"/>
  <c r="S1710" s="1"/>
  <c r="R2382"/>
  <c r="S2382" s="1"/>
  <c r="R2392"/>
  <c r="S2392" s="1"/>
  <c r="R2386"/>
  <c r="S2386" s="1"/>
  <c r="R2394"/>
  <c r="S2394" s="1"/>
  <c r="R2384"/>
  <c r="S2384" s="1"/>
  <c r="R2398"/>
  <c r="S2398" s="1"/>
  <c r="R2388"/>
  <c r="S2388" s="1"/>
  <c r="R2401"/>
  <c r="S2401" s="1"/>
  <c r="R2390"/>
  <c r="S2390" s="1"/>
  <c r="R2396"/>
  <c r="S2396" s="1"/>
  <c r="H973"/>
  <c r="H253"/>
  <c r="H2010"/>
  <c r="H1937"/>
  <c r="H617"/>
  <c r="H1677"/>
  <c r="H217"/>
  <c r="H2008"/>
  <c r="I503" a="1"/>
  <c r="I503" s="1"/>
  <c r="I1937" a="1"/>
  <c r="I1937" s="1"/>
  <c r="H146"/>
  <c r="H111"/>
  <c r="H1956"/>
  <c r="I59" a="1"/>
  <c r="I59" s="1"/>
  <c r="H27"/>
  <c r="I2008" a="1"/>
  <c r="I2008" s="1"/>
  <c r="J2008" s="1"/>
  <c r="H964"/>
  <c r="I36" a="1"/>
  <c r="I36" s="1"/>
  <c r="H946"/>
  <c r="I964" a="1"/>
  <c r="I964" s="1"/>
  <c r="I217" a="1"/>
  <c r="I217" s="1"/>
  <c r="H1447"/>
  <c r="I1677" a="1"/>
  <c r="I1677" s="1"/>
  <c r="J1677" s="1"/>
  <c r="H920"/>
  <c r="H174"/>
  <c r="I920" a="1"/>
  <c r="I920" s="1"/>
  <c r="I973" a="1"/>
  <c r="I973" s="1"/>
  <c r="H59"/>
  <c r="H1767"/>
  <c r="I27" a="1"/>
  <c r="I27" s="1"/>
  <c r="I918" a="1"/>
  <c r="I918" s="1"/>
  <c r="I260" a="1"/>
  <c r="I260" s="1"/>
  <c r="H260"/>
  <c r="I2014" a="1"/>
  <c r="I2014" s="1"/>
  <c r="H2014"/>
  <c r="I253" a="1"/>
  <c r="I253" s="1"/>
  <c r="J253" s="1"/>
  <c r="H723"/>
  <c r="I425" a="1"/>
  <c r="I425" s="1"/>
  <c r="H1915"/>
  <c r="I254" a="1"/>
  <c r="I254" s="1"/>
  <c r="I1774" a="1"/>
  <c r="I1774" s="1"/>
  <c r="H1774"/>
  <c r="H1957"/>
  <c r="I1957" a="1"/>
  <c r="I1957" s="1"/>
  <c r="H158"/>
  <c r="I158" a="1"/>
  <c r="I158" s="1"/>
  <c r="I208" a="1"/>
  <c r="I208" s="1"/>
  <c r="I1005" a="1"/>
  <c r="I1005" s="1"/>
  <c r="I646" a="1"/>
  <c r="I646" s="1"/>
  <c r="H36"/>
  <c r="I277" a="1"/>
  <c r="I277" s="1"/>
  <c r="I723" a="1"/>
  <c r="I723" s="1"/>
  <c r="H925"/>
  <c r="H402"/>
  <c r="I402" a="1"/>
  <c r="I402" s="1"/>
  <c r="I1956" a="1"/>
  <c r="I1956" s="1"/>
  <c r="I595" a="1"/>
  <c r="I595" s="1"/>
  <c r="H954"/>
  <c r="H98"/>
  <c r="H254"/>
  <c r="H503"/>
  <c r="H276"/>
  <c r="H124"/>
  <c r="I22" a="1"/>
  <c r="I22" s="1"/>
  <c r="H22"/>
  <c r="H894"/>
  <c r="H1835"/>
  <c r="H168"/>
  <c r="H1926"/>
  <c r="I1926" a="1"/>
  <c r="I1926" s="1"/>
  <c r="I247" a="1"/>
  <c r="I247" s="1"/>
  <c r="H231"/>
  <c r="I859" a="1"/>
  <c r="I859" s="1"/>
  <c r="H859"/>
  <c r="H425"/>
  <c r="H277"/>
  <c r="I2022" a="1"/>
  <c r="I2022" s="1"/>
  <c r="H1778"/>
  <c r="H1700"/>
  <c r="I1700" a="1"/>
  <c r="I1700" s="1"/>
  <c r="I52" a="1"/>
  <c r="I52" s="1"/>
  <c r="H81"/>
  <c r="I2009" a="1"/>
  <c r="I2009" s="1"/>
  <c r="I308" a="1"/>
  <c r="I308" s="1"/>
  <c r="H705"/>
  <c r="I925" a="1"/>
  <c r="I925" s="1"/>
  <c r="H2028"/>
  <c r="I2028" a="1"/>
  <c r="I2028" s="1"/>
  <c r="H229"/>
  <c r="I229" a="1"/>
  <c r="I229" s="1"/>
  <c r="H874"/>
  <c r="H515"/>
  <c r="H293"/>
  <c r="I111" a="1"/>
  <c r="I111" s="1"/>
  <c r="J111" s="1"/>
  <c r="I2018" a="1"/>
  <c r="I2018" s="1"/>
  <c r="I865" a="1"/>
  <c r="I865" s="1"/>
  <c r="I261" a="1"/>
  <c r="I261" s="1"/>
  <c r="H2009"/>
  <c r="H208"/>
  <c r="I1969" a="1"/>
  <c r="I1969" s="1"/>
  <c r="I954" a="1"/>
  <c r="I954" s="1"/>
  <c r="J954" s="1"/>
  <c r="I286" a="1"/>
  <c r="I286" s="1"/>
  <c r="I240" a="1"/>
  <c r="I240" s="1"/>
  <c r="H1517"/>
  <c r="I1517" a="1"/>
  <c r="I1517" s="1"/>
  <c r="H595"/>
  <c r="H52"/>
  <c r="H625"/>
  <c r="I946" a="1"/>
  <c r="I946" s="1"/>
  <c r="I98" a="1"/>
  <c r="I98" s="1"/>
  <c r="H135"/>
  <c r="I224" a="1"/>
  <c r="I224" s="1"/>
  <c r="I912" a="1"/>
  <c r="I912" s="1"/>
  <c r="H90"/>
  <c r="I90" a="1"/>
  <c r="I90" s="1"/>
  <c r="H912"/>
  <c r="H1495"/>
  <c r="I617" a="1"/>
  <c r="I617" s="1"/>
  <c r="H203"/>
  <c r="I203" a="1"/>
  <c r="I203" s="1"/>
  <c r="H865"/>
  <c r="H2021"/>
  <c r="H30"/>
  <c r="H2022"/>
  <c r="I191" a="1"/>
  <c r="I191" s="1"/>
  <c r="H191"/>
  <c r="H1830"/>
  <c r="I1830" a="1"/>
  <c r="I1830" s="1"/>
  <c r="I709" a="1"/>
  <c r="I709" s="1"/>
  <c r="H42"/>
  <c r="H2027"/>
  <c r="I2027" a="1"/>
  <c r="I2027" s="1"/>
  <c r="I2021" a="1"/>
  <c r="I2021" s="1"/>
  <c r="J2021" s="1"/>
  <c r="H646"/>
  <c r="I267" a="1"/>
  <c r="I267" s="1"/>
  <c r="H63"/>
  <c r="H2011"/>
  <c r="I2011" a="1"/>
  <c r="I2011" s="1"/>
  <c r="H247"/>
  <c r="I1690" a="1"/>
  <c r="I1690" s="1"/>
  <c r="I1503" a="1"/>
  <c r="I1503" s="1"/>
  <c r="H906"/>
  <c r="I610" a="1"/>
  <c r="I610" s="1"/>
  <c r="H2015"/>
  <c r="I2015" a="1"/>
  <c r="I2015" s="1"/>
  <c r="H88"/>
  <c r="H681"/>
  <c r="I681" a="1"/>
  <c r="I681" s="1"/>
  <c r="H635"/>
  <c r="I705" a="1"/>
  <c r="I705" s="1"/>
  <c r="I1823" a="1"/>
  <c r="I1823" s="1"/>
  <c r="H1823"/>
  <c r="H502"/>
  <c r="H268"/>
  <c r="H1079"/>
  <c r="I1079" a="1"/>
  <c r="I1079" s="1"/>
  <c r="I1778" a="1"/>
  <c r="I1778" s="1"/>
  <c r="J1778" s="1"/>
  <c r="H179"/>
  <c r="I179" a="1"/>
  <c r="I179" s="1"/>
  <c r="H899"/>
  <c r="I899" a="1"/>
  <c r="I899" s="1"/>
  <c r="I56" a="1"/>
  <c r="I56" s="1"/>
  <c r="H56"/>
  <c r="H1840"/>
  <c r="H737"/>
  <c r="I737" a="1"/>
  <c r="I737" s="1"/>
  <c r="H281"/>
  <c r="I939" a="1"/>
  <c r="I939" s="1"/>
  <c r="I927" a="1"/>
  <c r="I927" s="1"/>
  <c r="J927" s="1"/>
  <c r="H927"/>
  <c r="I587" a="1"/>
  <c r="I587" s="1"/>
  <c r="I668" a="1"/>
  <c r="I668" s="1"/>
  <c r="H939"/>
  <c r="I1767" a="1"/>
  <c r="I1767" s="1"/>
  <c r="I168" a="1"/>
  <c r="I168" s="1"/>
  <c r="J168" s="1"/>
  <c r="I874" a="1"/>
  <c r="I874" s="1"/>
  <c r="H308"/>
  <c r="H1925"/>
  <c r="I1925" a="1"/>
  <c r="I1925" s="1"/>
  <c r="H282"/>
  <c r="H1900"/>
  <c r="H306"/>
  <c r="I306" a="1"/>
  <c r="I306" s="1"/>
  <c r="I2030" a="1"/>
  <c r="I2030" s="1"/>
  <c r="H575"/>
  <c r="H2017"/>
  <c r="I2017" a="1"/>
  <c r="I2017" s="1"/>
  <c r="H655"/>
  <c r="I655" a="1"/>
  <c r="I655" s="1"/>
  <c r="I391" a="1"/>
  <c r="I391" s="1"/>
  <c r="H853"/>
  <c r="I853" a="1"/>
  <c r="I853" s="1"/>
  <c r="I74" a="1"/>
  <c r="I74" s="1"/>
  <c r="I460" a="1"/>
  <c r="I460" s="1"/>
  <c r="H2026"/>
  <c r="I906" a="1"/>
  <c r="I906" s="1"/>
  <c r="J906" s="1"/>
  <c r="H2025"/>
  <c r="I2025" a="1"/>
  <c r="I2025" s="1"/>
  <c r="H131"/>
  <c r="H68"/>
  <c r="I1765" a="1"/>
  <c r="I1765" s="1"/>
  <c r="H45"/>
  <c r="I146" a="1"/>
  <c r="I146" s="1"/>
  <c r="J146" s="1"/>
  <c r="H1074"/>
  <c r="H28"/>
  <c r="I28" a="1"/>
  <c r="I28" s="1"/>
  <c r="H1980"/>
  <c r="I1980" a="1"/>
  <c r="I1980" s="1"/>
  <c r="I1447" a="1"/>
  <c r="I1447" s="1"/>
  <c r="J1447" s="1"/>
  <c r="H391"/>
  <c r="H79"/>
  <c r="I79" a="1"/>
  <c r="I79" s="1"/>
  <c r="I1769" a="1"/>
  <c r="I1769" s="1"/>
  <c r="H900"/>
  <c r="I514" a="1"/>
  <c r="I514" s="1"/>
  <c r="H870"/>
  <c r="I893" a="1"/>
  <c r="I893" s="1"/>
  <c r="I2010" a="1"/>
  <c r="I2010" s="1"/>
  <c r="H1901"/>
  <c r="H2003"/>
  <c r="H1913"/>
  <c r="I1913" a="1"/>
  <c r="I1913" s="1"/>
  <c r="H240"/>
  <c r="H1689"/>
  <c r="I515" a="1"/>
  <c r="I515" s="1"/>
  <c r="J515" s="1"/>
  <c r="J874" l="1"/>
  <c r="K874" s="1"/>
  <c r="Q874" s="1"/>
  <c r="J946"/>
  <c r="K946" s="1"/>
  <c r="Q946" s="1"/>
  <c r="J217"/>
  <c r="J1980"/>
  <c r="J2010"/>
  <c r="K2010" s="1"/>
  <c r="Q2010" s="1"/>
  <c r="J98"/>
  <c r="J27"/>
  <c r="J79"/>
  <c r="J853"/>
  <c r="J1079"/>
  <c r="J681"/>
  <c r="K681" s="1"/>
  <c r="Q681" s="1"/>
  <c r="J2027"/>
  <c r="J1830"/>
  <c r="J203"/>
  <c r="K203" s="1"/>
  <c r="Q203" s="1"/>
  <c r="J2028"/>
  <c r="K2028" s="1"/>
  <c r="Q2028" s="1"/>
  <c r="J1700"/>
  <c r="J1957"/>
  <c r="K1957" s="1"/>
  <c r="Q1957" s="1"/>
  <c r="J2025"/>
  <c r="K2025" s="1"/>
  <c r="Q2025" s="1"/>
  <c r="J1767"/>
  <c r="K1767" s="1"/>
  <c r="Q1767" s="1"/>
  <c r="J56"/>
  <c r="J705"/>
  <c r="K705" s="1"/>
  <c r="Q705" s="1"/>
  <c r="J2011"/>
  <c r="K2011" s="1"/>
  <c r="Q2011" s="1"/>
  <c r="J617"/>
  <c r="K617" s="1"/>
  <c r="Q617" s="1"/>
  <c r="J229"/>
  <c r="J925"/>
  <c r="J1926"/>
  <c r="K1926" s="1"/>
  <c r="Q1926" s="1"/>
  <c r="J158"/>
  <c r="K158" s="1"/>
  <c r="Q158" s="1"/>
  <c r="J2014"/>
  <c r="J920"/>
  <c r="K920" s="1"/>
  <c r="Q920" s="1"/>
  <c r="J1937"/>
  <c r="K1937" s="1"/>
  <c r="Q1937" s="1"/>
  <c r="J973"/>
  <c r="K973" s="1"/>
  <c r="Q973" s="1"/>
  <c r="J939"/>
  <c r="J865"/>
  <c r="K865" s="1"/>
  <c r="Q865" s="1"/>
  <c r="J22"/>
  <c r="K22" s="1"/>
  <c r="Q22" s="1"/>
  <c r="J1956"/>
  <c r="K1956" s="1"/>
  <c r="Q1956" s="1"/>
  <c r="J723"/>
  <c r="J260"/>
  <c r="K260" s="1"/>
  <c r="Q260" s="1"/>
  <c r="J964"/>
  <c r="K964" s="1"/>
  <c r="Q964" s="1"/>
  <c r="J655"/>
  <c r="K655" s="1"/>
  <c r="Q655" s="1"/>
  <c r="J899"/>
  <c r="J2015"/>
  <c r="K2015" s="1"/>
  <c r="Q2015" s="1"/>
  <c r="J191"/>
  <c r="K191" s="1"/>
  <c r="Q191" s="1"/>
  <c r="J912"/>
  <c r="K912" s="1"/>
  <c r="Q912" s="1"/>
  <c r="J1517"/>
  <c r="J52"/>
  <c r="K52" s="1"/>
  <c r="Q52" s="1"/>
  <c r="J2022"/>
  <c r="K2022" s="1"/>
  <c r="Q2022" s="1"/>
  <c r="J859"/>
  <c r="K859" s="1"/>
  <c r="Q859" s="1"/>
  <c r="J595"/>
  <c r="J646"/>
  <c r="K646" s="1"/>
  <c r="Q646" s="1"/>
  <c r="J1774"/>
  <c r="K1774" s="1"/>
  <c r="Q1774" s="1"/>
  <c r="J503"/>
  <c r="K503" s="1"/>
  <c r="Q503" s="1"/>
  <c r="J1913"/>
  <c r="J28"/>
  <c r="K28" s="1"/>
  <c r="Q28" s="1"/>
  <c r="J391"/>
  <c r="K391" s="1"/>
  <c r="Q391" s="1"/>
  <c r="J737"/>
  <c r="J425"/>
  <c r="J36"/>
  <c r="K36" s="1"/>
  <c r="Q36" s="1"/>
  <c r="J59"/>
  <c r="K59" s="1"/>
  <c r="Q59" s="1"/>
  <c r="J2017"/>
  <c r="K2017" s="1"/>
  <c r="Q2017" s="1"/>
  <c r="J306"/>
  <c r="J1925"/>
  <c r="J179"/>
  <c r="K179" s="1"/>
  <c r="Q179" s="1"/>
  <c r="J1823"/>
  <c r="K1823" s="1"/>
  <c r="Q1823" s="1"/>
  <c r="J90"/>
  <c r="J240"/>
  <c r="K240" s="1"/>
  <c r="Q240" s="1"/>
  <c r="J2009"/>
  <c r="K2009" s="1"/>
  <c r="Q2009" s="1"/>
  <c r="J247"/>
  <c r="K247" s="1"/>
  <c r="Q247" s="1"/>
  <c r="J402"/>
  <c r="J277"/>
  <c r="K277" s="1"/>
  <c r="Q277" s="1"/>
  <c r="J208"/>
  <c r="K208" s="1"/>
  <c r="Q208" s="1"/>
  <c r="J308"/>
  <c r="K308" s="1"/>
  <c r="Q308" s="1"/>
  <c r="J254"/>
  <c r="K1447"/>
  <c r="Q1447" s="1"/>
  <c r="K899"/>
  <c r="Q899" s="1"/>
  <c r="K2021"/>
  <c r="Q2021" s="1"/>
  <c r="K1517"/>
  <c r="Q1517" s="1"/>
  <c r="K595"/>
  <c r="Q595" s="1"/>
  <c r="K217"/>
  <c r="Q217" s="1"/>
  <c r="K98"/>
  <c r="Q98" s="1"/>
  <c r="K111"/>
  <c r="Q111" s="1"/>
  <c r="K27"/>
  <c r="Q27" s="1"/>
  <c r="K1913"/>
  <c r="Q1913" s="1"/>
  <c r="K737"/>
  <c r="Q737" s="1"/>
  <c r="K56"/>
  <c r="Q56" s="1"/>
  <c r="K229"/>
  <c r="Q229" s="1"/>
  <c r="K925"/>
  <c r="Q925" s="1"/>
  <c r="K425"/>
  <c r="Q425" s="1"/>
  <c r="K2014"/>
  <c r="Q2014" s="1"/>
  <c r="K515"/>
  <c r="Q515" s="1"/>
  <c r="K927"/>
  <c r="Q927" s="1"/>
  <c r="K954"/>
  <c r="Q954" s="1"/>
  <c r="K146"/>
  <c r="Q146" s="1"/>
  <c r="K306"/>
  <c r="Q306" s="1"/>
  <c r="K1925"/>
  <c r="Q1925" s="1"/>
  <c r="K168"/>
  <c r="Q168" s="1"/>
  <c r="K90"/>
  <c r="Q90" s="1"/>
  <c r="K402"/>
  <c r="Q402" s="1"/>
  <c r="K1677"/>
  <c r="Q1677" s="1"/>
  <c r="K1778"/>
  <c r="Q1778" s="1"/>
  <c r="K79"/>
  <c r="Q79" s="1"/>
  <c r="K1980"/>
  <c r="Q1980" s="1"/>
  <c r="K906"/>
  <c r="Q906" s="1"/>
  <c r="K853"/>
  <c r="Q853" s="1"/>
  <c r="K1079"/>
  <c r="K2027"/>
  <c r="Q2027" s="1"/>
  <c r="K1830"/>
  <c r="Q1830" s="1"/>
  <c r="K1700"/>
  <c r="Q1700" s="1"/>
  <c r="K253"/>
  <c r="Q253" s="1"/>
  <c r="K2008"/>
  <c r="Q2008" s="1"/>
  <c r="K939"/>
  <c r="Q939" s="1"/>
  <c r="K723"/>
  <c r="Q723" s="1"/>
  <c r="K254"/>
  <c r="Q254" s="1"/>
  <c r="R2009"/>
  <c r="R1447"/>
  <c r="R2025"/>
  <c r="R2014"/>
  <c r="R2017"/>
  <c r="R2011"/>
  <c r="R1937"/>
  <c r="R1925"/>
  <c r="R2021"/>
  <c r="I932" a="1"/>
  <c r="I932" s="1"/>
  <c r="H932"/>
  <c r="H73"/>
  <c r="I73" a="1"/>
  <c r="I73" s="1"/>
  <c r="I471" a="1"/>
  <c r="I471" s="1"/>
  <c r="H471"/>
  <c r="H2016"/>
  <c r="I2016" a="1"/>
  <c r="I2016" s="1"/>
  <c r="H213"/>
  <c r="I213" a="1"/>
  <c r="I213" s="1"/>
  <c r="H288"/>
  <c r="I288" a="1"/>
  <c r="I288" s="1"/>
  <c r="H2029"/>
  <c r="I2029" a="1"/>
  <c r="I2029" s="1"/>
  <c r="H694"/>
  <c r="I694" a="1"/>
  <c r="I694" s="1"/>
  <c r="H1914"/>
  <c r="I1914" a="1"/>
  <c r="I1914" s="1"/>
  <c r="R2028"/>
  <c r="H1902"/>
  <c r="I1902" a="1"/>
  <c r="I1902" s="1"/>
  <c r="H67"/>
  <c r="I67" a="1"/>
  <c r="I67" s="1"/>
  <c r="I198" a="1"/>
  <c r="I198" s="1"/>
  <c r="H198"/>
  <c r="H603"/>
  <c r="I603" a="1"/>
  <c r="I603" s="1"/>
  <c r="H219"/>
  <c r="I219" a="1"/>
  <c r="I219" s="1"/>
  <c r="H66"/>
  <c r="I66" a="1"/>
  <c r="I66" s="1"/>
  <c r="I1457" a="1"/>
  <c r="I1457" s="1"/>
  <c r="H1457"/>
  <c r="I298" a="1"/>
  <c r="I298" s="1"/>
  <c r="H298"/>
  <c r="R1913"/>
  <c r="I575" a="1"/>
  <c r="I575" s="1"/>
  <c r="J575" s="1"/>
  <c r="I1074" a="1"/>
  <c r="I1074" s="1"/>
  <c r="J1074" s="1"/>
  <c r="H267"/>
  <c r="J267" s="1"/>
  <c r="I2003" a="1"/>
  <c r="I2003" s="1"/>
  <c r="J2003" s="1"/>
  <c r="I131" a="1"/>
  <c r="I131" s="1"/>
  <c r="J131" s="1"/>
  <c r="I1689" a="1"/>
  <c r="I1689" s="1"/>
  <c r="J1689" s="1"/>
  <c r="I45" a="1"/>
  <c r="I45" s="1"/>
  <c r="J45" s="1"/>
  <c r="H668"/>
  <c r="I635" a="1"/>
  <c r="I635" s="1"/>
  <c r="J635" s="1"/>
  <c r="R2015"/>
  <c r="I42" a="1"/>
  <c r="I42" s="1"/>
  <c r="J42" s="1"/>
  <c r="R2022"/>
  <c r="H1765"/>
  <c r="J1765" s="1"/>
  <c r="H514"/>
  <c r="I1936" a="1"/>
  <c r="I1936" s="1"/>
  <c r="H1936"/>
  <c r="H239"/>
  <c r="I239" a="1"/>
  <c r="I239" s="1"/>
  <c r="H436"/>
  <c r="I436" a="1"/>
  <c r="I436" s="1"/>
  <c r="H24"/>
  <c r="I24" a="1"/>
  <c r="I24" s="1"/>
  <c r="H2216"/>
  <c r="I2216" a="1"/>
  <c r="I2216" s="1"/>
  <c r="I49" a="1"/>
  <c r="I49" s="1"/>
  <c r="H49"/>
  <c r="H105"/>
  <c r="I105" a="1"/>
  <c r="I105" s="1"/>
  <c r="H2225"/>
  <c r="I2225" a="1"/>
  <c r="I2225" s="1"/>
  <c r="H2226"/>
  <c r="I2226" a="1"/>
  <c r="I2226" s="1"/>
  <c r="H1979"/>
  <c r="I1979" a="1"/>
  <c r="I1979" s="1"/>
  <c r="I1901" a="1"/>
  <c r="I1901" s="1"/>
  <c r="J1901" s="1"/>
  <c r="I1900" a="1"/>
  <c r="I1900" s="1"/>
  <c r="J1900" s="1"/>
  <c r="R2027"/>
  <c r="H1969"/>
  <c r="J1969" s="1"/>
  <c r="R2010"/>
  <c r="I579" a="1"/>
  <c r="I579" s="1"/>
  <c r="H579"/>
  <c r="H1782"/>
  <c r="I1782" a="1"/>
  <c r="I1782" s="1"/>
  <c r="H2217"/>
  <c r="I2217" a="1"/>
  <c r="I2217" s="1"/>
  <c r="I246" a="1"/>
  <c r="I246" s="1"/>
  <c r="H246"/>
  <c r="H1827"/>
  <c r="I1827" a="1"/>
  <c r="I1827" s="1"/>
  <c r="H994"/>
  <c r="I994" a="1"/>
  <c r="I994" s="1"/>
  <c r="H983"/>
  <c r="I983" a="1"/>
  <c r="I983" s="1"/>
  <c r="H224"/>
  <c r="H587"/>
  <c r="J587" s="1"/>
  <c r="I293" a="1"/>
  <c r="I293" s="1"/>
  <c r="J293" s="1"/>
  <c r="H1769"/>
  <c r="I1835" a="1"/>
  <c r="I1835" s="1"/>
  <c r="J1835" s="1"/>
  <c r="H74"/>
  <c r="J74" s="1"/>
  <c r="I124" a="1"/>
  <c r="I124" s="1"/>
  <c r="J124" s="1"/>
  <c r="H2018"/>
  <c r="R2018" s="1"/>
  <c r="I1915" a="1"/>
  <c r="I1915" s="1"/>
  <c r="J1915" s="1"/>
  <c r="H460"/>
  <c r="J460" s="1"/>
  <c r="H2030"/>
  <c r="R1956"/>
  <c r="H1690"/>
  <c r="J1690" s="1"/>
  <c r="I33" a="1"/>
  <c r="I33" s="1"/>
  <c r="H33"/>
  <c r="I89" a="1"/>
  <c r="I89" s="1"/>
  <c r="H89"/>
  <c r="H80"/>
  <c r="I80" a="1"/>
  <c r="I80" s="1"/>
  <c r="H448"/>
  <c r="I448" a="1"/>
  <c r="I448" s="1"/>
  <c r="H117"/>
  <c r="I117" a="1"/>
  <c r="I117" s="1"/>
  <c r="I870" a="1"/>
  <c r="I870" s="1"/>
  <c r="J870" s="1"/>
  <c r="I900" a="1"/>
  <c r="I900" s="1"/>
  <c r="J900" s="1"/>
  <c r="R1980"/>
  <c r="I2026" a="1"/>
  <c r="I2026" s="1"/>
  <c r="J2026" s="1"/>
  <c r="I282" a="1"/>
  <c r="I282" s="1"/>
  <c r="J282" s="1"/>
  <c r="I281" a="1"/>
  <c r="I281" s="1"/>
  <c r="J281" s="1"/>
  <c r="I1840" a="1"/>
  <c r="I1840" s="1"/>
  <c r="J1840" s="1"/>
  <c r="I68" a="1"/>
  <c r="I68" s="1"/>
  <c r="J68" s="1"/>
  <c r="I268" a="1"/>
  <c r="I268" s="1"/>
  <c r="J268" s="1"/>
  <c r="I502" a="1"/>
  <c r="I502" s="1"/>
  <c r="J502" s="1"/>
  <c r="H610"/>
  <c r="J610" s="1"/>
  <c r="H1503"/>
  <c r="J1503" s="1"/>
  <c r="I63" a="1"/>
  <c r="I63" s="1"/>
  <c r="J63" s="1"/>
  <c r="H709"/>
  <c r="J709" s="1"/>
  <c r="I30" a="1"/>
  <c r="I30" s="1"/>
  <c r="J30" s="1"/>
  <c r="I1495" a="1"/>
  <c r="I1495" s="1"/>
  <c r="J1495" s="1"/>
  <c r="I135" a="1"/>
  <c r="I135" s="1"/>
  <c r="J135" s="1"/>
  <c r="R1517"/>
  <c r="H286"/>
  <c r="J286" s="1"/>
  <c r="I625" a="1"/>
  <c r="I625" s="1"/>
  <c r="J625" s="1"/>
  <c r="I81" a="1"/>
  <c r="I81" s="1"/>
  <c r="J81" s="1"/>
  <c r="I231" a="1"/>
  <c r="I231" s="1"/>
  <c r="J231" s="1"/>
  <c r="R1926"/>
  <c r="I88" a="1"/>
  <c r="I88" s="1"/>
  <c r="J88" s="1"/>
  <c r="H893"/>
  <c r="H261"/>
  <c r="I894" a="1"/>
  <c r="I894" s="1"/>
  <c r="J894" s="1"/>
  <c r="I276" a="1"/>
  <c r="I276" s="1"/>
  <c r="J276" s="1"/>
  <c r="H1005"/>
  <c r="J1005" s="1"/>
  <c r="I174" a="1"/>
  <c r="I174" s="1"/>
  <c r="J174" s="1"/>
  <c r="H918"/>
  <c r="R2008"/>
  <c r="H413"/>
  <c r="I413" a="1"/>
  <c r="I413" s="1"/>
  <c r="I186" a="1"/>
  <c r="I186" s="1"/>
  <c r="H186"/>
  <c r="R1957"/>
  <c r="J246" l="1"/>
  <c r="J298"/>
  <c r="J2226"/>
  <c r="K2226" s="1"/>
  <c r="Q2226" s="1"/>
  <c r="J694"/>
  <c r="J288"/>
  <c r="K288" s="1"/>
  <c r="Q288" s="1"/>
  <c r="J448"/>
  <c r="K448" s="1"/>
  <c r="Q448" s="1"/>
  <c r="J1979"/>
  <c r="K1979" s="1"/>
  <c r="Q1979" s="1"/>
  <c r="J2225"/>
  <c r="K2225" s="1"/>
  <c r="Q2225" s="1"/>
  <c r="J24"/>
  <c r="K24" s="1"/>
  <c r="Q24" s="1"/>
  <c r="J239"/>
  <c r="K239" s="1"/>
  <c r="Q239" s="1"/>
  <c r="J1914"/>
  <c r="K1914" s="1"/>
  <c r="Q1914" s="1"/>
  <c r="J2029"/>
  <c r="J117"/>
  <c r="K117" s="1"/>
  <c r="Q117" s="1"/>
  <c r="J80"/>
  <c r="J579"/>
  <c r="K579" s="1"/>
  <c r="Q579" s="1"/>
  <c r="J105"/>
  <c r="K105" s="1"/>
  <c r="Q105" s="1"/>
  <c r="J2216"/>
  <c r="K2216" s="1"/>
  <c r="Q2216" s="1"/>
  <c r="J436"/>
  <c r="J1457"/>
  <c r="J198"/>
  <c r="K198" s="1"/>
  <c r="Q198" s="1"/>
  <c r="J2016"/>
  <c r="J73"/>
  <c r="K73" s="1"/>
  <c r="Q73" s="1"/>
  <c r="J471"/>
  <c r="K471" s="1"/>
  <c r="Q471" s="1"/>
  <c r="J932"/>
  <c r="K932" s="1"/>
  <c r="Q932" s="1"/>
  <c r="J668"/>
  <c r="K668" s="1"/>
  <c r="Q668" s="1"/>
  <c r="J2030"/>
  <c r="K2030" s="1"/>
  <c r="Q2030" s="1"/>
  <c r="J89"/>
  <c r="K89" s="1"/>
  <c r="Q89" s="1"/>
  <c r="J983"/>
  <c r="K983" s="1"/>
  <c r="Q983" s="1"/>
  <c r="J1827"/>
  <c r="J2217"/>
  <c r="J49"/>
  <c r="K49" s="1"/>
  <c r="Q49" s="1"/>
  <c r="K1765"/>
  <c r="Q1765" s="1"/>
  <c r="J219"/>
  <c r="K219" s="1"/>
  <c r="Q219" s="1"/>
  <c r="J1902"/>
  <c r="K1902" s="1"/>
  <c r="Q1902" s="1"/>
  <c r="J2018"/>
  <c r="K2018" s="1"/>
  <c r="Q2018" s="1"/>
  <c r="J1769"/>
  <c r="K1769" s="1"/>
  <c r="Q1769" s="1"/>
  <c r="K1005"/>
  <c r="Q1005" s="1"/>
  <c r="J213"/>
  <c r="K213" s="1"/>
  <c r="Q213" s="1"/>
  <c r="J224"/>
  <c r="K224" s="1"/>
  <c r="Q224" s="1"/>
  <c r="J514"/>
  <c r="K514" s="1"/>
  <c r="Q514" s="1"/>
  <c r="J893"/>
  <c r="K893" s="1"/>
  <c r="Q893" s="1"/>
  <c r="J261"/>
  <c r="K261" s="1"/>
  <c r="Q261" s="1"/>
  <c r="J413"/>
  <c r="K413" s="1"/>
  <c r="Q413" s="1"/>
  <c r="K709"/>
  <c r="Q709" s="1"/>
  <c r="J186"/>
  <c r="K186" s="1"/>
  <c r="Q186" s="1"/>
  <c r="K286"/>
  <c r="Q286" s="1"/>
  <c r="K610"/>
  <c r="Q610" s="1"/>
  <c r="J33"/>
  <c r="K33" s="1"/>
  <c r="Q33" s="1"/>
  <c r="K460"/>
  <c r="Q460" s="1"/>
  <c r="J994"/>
  <c r="J1782"/>
  <c r="K1782" s="1"/>
  <c r="Q1782" s="1"/>
  <c r="J1936"/>
  <c r="K1936" s="1"/>
  <c r="Q1936" s="1"/>
  <c r="J66"/>
  <c r="K66" s="1"/>
  <c r="Q66" s="1"/>
  <c r="J603"/>
  <c r="K603" s="1"/>
  <c r="Q603" s="1"/>
  <c r="J67"/>
  <c r="K67" s="1"/>
  <c r="Q67" s="1"/>
  <c r="J918"/>
  <c r="K918" s="1"/>
  <c r="Q918" s="1"/>
  <c r="R874"/>
  <c r="S874" s="1"/>
  <c r="R859"/>
  <c r="S859" s="1"/>
  <c r="R391"/>
  <c r="S391" s="1"/>
  <c r="R1823"/>
  <c r="S1823" s="1"/>
  <c r="R59"/>
  <c r="S59" s="1"/>
  <c r="R240"/>
  <c r="S240" s="1"/>
  <c r="R111"/>
  <c r="S111" s="1"/>
  <c r="R920"/>
  <c r="S920" s="1"/>
  <c r="K246"/>
  <c r="Q246" s="1"/>
  <c r="K298"/>
  <c r="Q298" s="1"/>
  <c r="K2029"/>
  <c r="Q2029" s="1"/>
  <c r="K88"/>
  <c r="Q88" s="1"/>
  <c r="K68"/>
  <c r="Q68" s="1"/>
  <c r="K1074"/>
  <c r="K135"/>
  <c r="Q135" s="1"/>
  <c r="K1915"/>
  <c r="Q1915" s="1"/>
  <c r="K1835"/>
  <c r="Q1835" s="1"/>
  <c r="K994"/>
  <c r="Q994" s="1"/>
  <c r="K1901"/>
  <c r="Q1901" s="1"/>
  <c r="K42"/>
  <c r="Q42" s="1"/>
  <c r="K45"/>
  <c r="Q45" s="1"/>
  <c r="K1969"/>
  <c r="Q1969" s="1"/>
  <c r="K625"/>
  <c r="Q625" s="1"/>
  <c r="K870"/>
  <c r="Q870" s="1"/>
  <c r="K1689"/>
  <c r="Q1689" s="1"/>
  <c r="K81"/>
  <c r="Q81" s="1"/>
  <c r="K268"/>
  <c r="Q268" s="1"/>
  <c r="K900"/>
  <c r="Q900" s="1"/>
  <c r="K174"/>
  <c r="Q174" s="1"/>
  <c r="K502"/>
  <c r="Q502" s="1"/>
  <c r="K1900"/>
  <c r="Q1900" s="1"/>
  <c r="K436"/>
  <c r="Q436" s="1"/>
  <c r="K2003"/>
  <c r="Q2003" s="1"/>
  <c r="K1457"/>
  <c r="Q1457" s="1"/>
  <c r="K694"/>
  <c r="Q694" s="1"/>
  <c r="K2016"/>
  <c r="Q2016" s="1"/>
  <c r="R737"/>
  <c r="S737" s="1"/>
  <c r="R22"/>
  <c r="S22" s="1"/>
  <c r="K267"/>
  <c r="Q267" s="1"/>
  <c r="K276"/>
  <c r="Q276" s="1"/>
  <c r="K1495"/>
  <c r="Q1495" s="1"/>
  <c r="K282"/>
  <c r="Q282" s="1"/>
  <c r="K63"/>
  <c r="Q63" s="1"/>
  <c r="K281"/>
  <c r="Q281" s="1"/>
  <c r="K231"/>
  <c r="Q231" s="1"/>
  <c r="K894"/>
  <c r="Q894" s="1"/>
  <c r="K30"/>
  <c r="Q30" s="1"/>
  <c r="K1840"/>
  <c r="Q1840" s="1"/>
  <c r="K2026"/>
  <c r="Q2026" s="1"/>
  <c r="K124"/>
  <c r="Q124" s="1"/>
  <c r="K293"/>
  <c r="Q293" s="1"/>
  <c r="K635"/>
  <c r="Q635" s="1"/>
  <c r="K131"/>
  <c r="Q131" s="1"/>
  <c r="K575"/>
  <c r="Q575" s="1"/>
  <c r="K80"/>
  <c r="Q80" s="1"/>
  <c r="K1827"/>
  <c r="Q1827" s="1"/>
  <c r="K2217"/>
  <c r="Q2217" s="1"/>
  <c r="K1690"/>
  <c r="Q1690" s="1"/>
  <c r="K74"/>
  <c r="Q74" s="1"/>
  <c r="K587"/>
  <c r="Q587" s="1"/>
  <c r="K1503"/>
  <c r="Q1503" s="1"/>
  <c r="R973"/>
  <c r="S973" s="1"/>
  <c r="R36"/>
  <c r="S36" s="1"/>
  <c r="S1913"/>
  <c r="S2011"/>
  <c r="S2028"/>
  <c r="S2009"/>
  <c r="S2021"/>
  <c r="S2008"/>
  <c r="S1956"/>
  <c r="S2017"/>
  <c r="S2022"/>
  <c r="S1926"/>
  <c r="S2014"/>
  <c r="S2015"/>
  <c r="S2010"/>
  <c r="S1517"/>
  <c r="S1957"/>
  <c r="S1980"/>
  <c r="S1937"/>
  <c r="R899"/>
  <c r="S899" s="1"/>
  <c r="S1925"/>
  <c r="S2027"/>
  <c r="S2025"/>
  <c r="S1447"/>
  <c r="R90"/>
  <c r="S90" s="1"/>
  <c r="R853"/>
  <c r="S853" s="1"/>
  <c r="R1079"/>
  <c r="S1079" s="1"/>
  <c r="R52"/>
  <c r="S52" s="1"/>
  <c r="R1700"/>
  <c r="S1700" s="1"/>
  <c r="R1830"/>
  <c r="S1830" s="1"/>
  <c r="R203"/>
  <c r="S203" s="1"/>
  <c r="R503"/>
  <c r="S503" s="1"/>
  <c r="R939"/>
  <c r="S939" s="1"/>
  <c r="R515"/>
  <c r="S515" s="1"/>
  <c r="R906"/>
  <c r="S906" s="1"/>
  <c r="R705"/>
  <c r="S705" s="1"/>
  <c r="R247"/>
  <c r="S247" s="1"/>
  <c r="R646"/>
  <c r="S646" s="1"/>
  <c r="R27"/>
  <c r="S27" s="1"/>
  <c r="R253"/>
  <c r="S253" s="1"/>
  <c r="R28"/>
  <c r="S28" s="1"/>
  <c r="R964"/>
  <c r="S964" s="1"/>
  <c r="R1778"/>
  <c r="S1778" s="1"/>
  <c r="R402"/>
  <c r="S402" s="1"/>
  <c r="R158"/>
  <c r="S158" s="1"/>
  <c r="R306"/>
  <c r="S306" s="1"/>
  <c r="R308"/>
  <c r="S308" s="1"/>
  <c r="R946"/>
  <c r="S946" s="1"/>
  <c r="R260"/>
  <c r="S260" s="1"/>
  <c r="R1767"/>
  <c r="S1767" s="1"/>
  <c r="R1677"/>
  <c r="S1677" s="1"/>
  <c r="R595"/>
  <c r="S595" s="1"/>
  <c r="R168"/>
  <c r="S168" s="1"/>
  <c r="R927"/>
  <c r="S927" s="1"/>
  <c r="R617"/>
  <c r="S617" s="1"/>
  <c r="R229"/>
  <c r="S229" s="1"/>
  <c r="R865"/>
  <c r="S865" s="1"/>
  <c r="R655"/>
  <c r="S655" s="1"/>
  <c r="R208"/>
  <c r="S208" s="1"/>
  <c r="R954"/>
  <c r="S954" s="1"/>
  <c r="R912"/>
  <c r="S912" s="1"/>
  <c r="R79"/>
  <c r="S79" s="1"/>
  <c r="R1901"/>
  <c r="R2226"/>
  <c r="R2216"/>
  <c r="R179"/>
  <c r="S179" s="1"/>
  <c r="R1774"/>
  <c r="S1774" s="1"/>
  <c r="R1915"/>
  <c r="R2016"/>
  <c r="R2217"/>
  <c r="R1979"/>
  <c r="R2225"/>
  <c r="R2026"/>
  <c r="R1902"/>
  <c r="R1914"/>
  <c r="R1969"/>
  <c r="R1900"/>
  <c r="R2003"/>
  <c r="R98"/>
  <c r="S98" s="1"/>
  <c r="R191"/>
  <c r="S191" s="1"/>
  <c r="R1936"/>
  <c r="R925"/>
  <c r="S925" s="1"/>
  <c r="R1457"/>
  <c r="R668"/>
  <c r="R723"/>
  <c r="S723" s="1"/>
  <c r="R146"/>
  <c r="S146" s="1"/>
  <c r="R277"/>
  <c r="S277" s="1"/>
  <c r="R217"/>
  <c r="S217" s="1"/>
  <c r="R425"/>
  <c r="S425" s="1"/>
  <c r="R514" l="1"/>
  <c r="R267"/>
  <c r="R198"/>
  <c r="S198" s="1"/>
  <c r="R894"/>
  <c r="S894" s="1"/>
  <c r="R276"/>
  <c r="S276" s="1"/>
  <c r="R63"/>
  <c r="S63" s="1"/>
  <c r="R268"/>
  <c r="S268" s="1"/>
  <c r="R587"/>
  <c r="S587" s="1"/>
  <c r="R575"/>
  <c r="R1074"/>
  <c r="S1915"/>
  <c r="R124"/>
  <c r="S2003"/>
  <c r="R231"/>
  <c r="S1900"/>
  <c r="S2018"/>
  <c r="R625"/>
  <c r="R893"/>
  <c r="R900"/>
  <c r="R88"/>
  <c r="R282"/>
  <c r="S2226"/>
  <c r="R45"/>
  <c r="R174"/>
  <c r="R68"/>
  <c r="R1840"/>
  <c r="R42"/>
  <c r="R1835"/>
  <c r="S1901"/>
  <c r="S2026"/>
  <c r="R81"/>
  <c r="S1457"/>
  <c r="S514"/>
  <c r="S267"/>
  <c r="S1979"/>
  <c r="S2216"/>
  <c r="S1969"/>
  <c r="R131"/>
  <c r="S131" s="1"/>
  <c r="R293"/>
  <c r="S293" s="1"/>
  <c r="S1902"/>
  <c r="S2016"/>
  <c r="S2225"/>
  <c r="R1503"/>
  <c r="S1503" s="1"/>
  <c r="R1005"/>
  <c r="S1005" s="1"/>
  <c r="R502"/>
  <c r="S502" s="1"/>
  <c r="R135"/>
  <c r="S135" s="1"/>
  <c r="R635"/>
  <c r="S635" s="1"/>
  <c r="R681"/>
  <c r="S681" s="1"/>
  <c r="S1914"/>
  <c r="S2217"/>
  <c r="S1936"/>
  <c r="S668"/>
  <c r="R1690"/>
  <c r="S1690" s="1"/>
  <c r="R281"/>
  <c r="S281" s="1"/>
  <c r="R870"/>
  <c r="S870" s="1"/>
  <c r="R1689"/>
  <c r="S1689" s="1"/>
  <c r="R603"/>
  <c r="S603" s="1"/>
  <c r="R66"/>
  <c r="S66" s="1"/>
  <c r="R1495"/>
  <c r="S1495" s="1"/>
  <c r="R33"/>
  <c r="S33" s="1"/>
  <c r="R298"/>
  <c r="S298" s="1"/>
  <c r="R105"/>
  <c r="S105" s="1"/>
  <c r="R983"/>
  <c r="S983" s="1"/>
  <c r="R610"/>
  <c r="S610" s="1"/>
  <c r="R246"/>
  <c r="S246" s="1"/>
  <c r="R89"/>
  <c r="S89" s="1"/>
  <c r="R117"/>
  <c r="S117" s="1"/>
  <c r="R73"/>
  <c r="S73" s="1"/>
  <c r="R471"/>
  <c r="S471" s="1"/>
  <c r="R80"/>
  <c r="S80" s="1"/>
  <c r="R413"/>
  <c r="S413" s="1"/>
  <c r="R932"/>
  <c r="S932" s="1"/>
  <c r="R579"/>
  <c r="S579" s="1"/>
  <c r="R49"/>
  <c r="S49" s="1"/>
  <c r="R24"/>
  <c r="S24" s="1"/>
  <c r="R1782"/>
  <c r="S1782" s="1"/>
  <c r="R1769"/>
  <c r="S1769" s="1"/>
  <c r="R448"/>
  <c r="S448" s="1"/>
  <c r="R213"/>
  <c r="S213" s="1"/>
  <c r="R709"/>
  <c r="S709" s="1"/>
  <c r="R694"/>
  <c r="S694" s="1"/>
  <c r="R56"/>
  <c r="S56" s="1"/>
  <c r="R1765"/>
  <c r="S1765" s="1"/>
  <c r="R261"/>
  <c r="S261" s="1"/>
  <c r="R186"/>
  <c r="S186" s="1"/>
  <c r="R30"/>
  <c r="S30" s="1"/>
  <c r="R2030"/>
  <c r="S2030" s="1"/>
  <c r="R994"/>
  <c r="S994" s="1"/>
  <c r="R460"/>
  <c r="S460" s="1"/>
  <c r="R918"/>
  <c r="S918" s="1"/>
  <c r="R219"/>
  <c r="S219" s="1"/>
  <c r="R1827"/>
  <c r="S1827" s="1"/>
  <c r="R288"/>
  <c r="S288" s="1"/>
  <c r="R2029"/>
  <c r="S2029" s="1"/>
  <c r="R436"/>
  <c r="S436" s="1"/>
  <c r="R286"/>
  <c r="S286" s="1"/>
  <c r="R67"/>
  <c r="S67" s="1"/>
  <c r="R239"/>
  <c r="S239" s="1"/>
  <c r="R224"/>
  <c r="S224" s="1"/>
  <c r="R74"/>
  <c r="S74" s="1"/>
  <c r="R254"/>
  <c r="S254" s="1"/>
  <c r="S1835" l="1"/>
  <c r="S68"/>
  <c r="S174"/>
  <c r="S45"/>
  <c r="S282"/>
  <c r="S900"/>
  <c r="S893"/>
  <c r="S625"/>
  <c r="S575"/>
  <c r="S81"/>
  <c r="S42"/>
  <c r="S1840"/>
  <c r="S88"/>
  <c r="S231"/>
  <c r="S124"/>
  <c r="S1074"/>
  <c r="R3112" l="1"/>
  <c r="S3112" s="1"/>
  <c r="R3016"/>
  <c r="S3016" s="1"/>
  <c r="R2983"/>
  <c r="S2983" s="1"/>
  <c r="R3295"/>
  <c r="S3295" s="1"/>
  <c r="R2964"/>
  <c r="S2964" s="1"/>
  <c r="R2998"/>
  <c r="S2998" s="1"/>
  <c r="R2993"/>
  <c r="S2993" s="1"/>
  <c r="R3079"/>
  <c r="S3079" s="1"/>
  <c r="R2988"/>
  <c r="S2988" s="1"/>
  <c r="R3003"/>
  <c r="S3003" s="1"/>
  <c r="R3008"/>
  <c r="S3008" s="1"/>
  <c r="R3102"/>
  <c r="S3102" s="1"/>
  <c r="R3283"/>
  <c r="S3283" s="1"/>
  <c r="R3289"/>
  <c r="S3289" s="1"/>
  <c r="R3264"/>
  <c r="S3264" s="1"/>
  <c r="R3073"/>
  <c r="S3073" s="1"/>
  <c r="R2961"/>
  <c r="S2961" s="1"/>
  <c r="R3266"/>
  <c r="S3266" s="1"/>
  <c r="R2973"/>
  <c r="S2973" s="1"/>
  <c r="R3067"/>
  <c r="S3067" s="1"/>
  <c r="R3076"/>
  <c r="S3076" s="1"/>
  <c r="R2976"/>
  <c r="S2976" s="1"/>
  <c r="R3272"/>
  <c r="S3272" s="1"/>
  <c r="R3070"/>
  <c r="S3070" s="1"/>
  <c r="R3260"/>
  <c r="S3260" s="1"/>
  <c r="R2967"/>
  <c r="S2967" s="1"/>
  <c r="R3279"/>
  <c r="S3279" s="1"/>
  <c r="R3275"/>
  <c r="S3275" s="1"/>
  <c r="R3262"/>
  <c r="S3262" s="1"/>
  <c r="R3286"/>
  <c r="S3286" s="1"/>
  <c r="R2970"/>
  <c r="S2970" s="1"/>
  <c r="R3268"/>
  <c r="S3268" s="1"/>
  <c r="R3088"/>
  <c r="S3088" s="1"/>
  <c r="R3084"/>
  <c r="S3084" s="1"/>
  <c r="R3082"/>
  <c r="S3082" s="1"/>
  <c r="R3012"/>
  <c r="S3012" s="1"/>
  <c r="R3116"/>
  <c r="S3116" s="1"/>
  <c r="R3092"/>
  <c r="S3092" s="1"/>
  <c r="R3120"/>
  <c r="S3120" s="1"/>
  <c r="R3292"/>
  <c r="S3292" s="1"/>
  <c r="R3097"/>
  <c r="S3097" s="1"/>
  <c r="R3107"/>
  <c r="S3107" s="1"/>
  <c r="R3258"/>
  <c r="S3258" s="1"/>
  <c r="R2979"/>
  <c r="S2979" s="1"/>
  <c r="R3270"/>
  <c r="S3270" s="1"/>
</calcChain>
</file>

<file path=xl/sharedStrings.xml><?xml version="1.0" encoding="utf-8"?>
<sst xmlns="http://schemas.openxmlformats.org/spreadsheetml/2006/main" count="19170" uniqueCount="10426">
  <si>
    <t>title</t>
  </si>
  <si>
    <t>price</t>
  </si>
  <si>
    <t>sid</t>
  </si>
  <si>
    <t>linkwithprice</t>
  </si>
  <si>
    <t>desc</t>
  </si>
  <si>
    <t>categoryId</t>
  </si>
  <si>
    <t>productid</t>
  </si>
  <si>
    <t>Viessmann Vitodens 333-F (11 kW)</t>
  </si>
  <si>
    <t>/preisvergleich/Relocate/509655313.html?categoryId=18406&amp;pos=1&amp;price=3495.05&amp;productid=1262303&amp;sid=9701&amp;type=offer</t>
  </si>
  <si>
    <t xml:space="preserve"> </t>
  </si>
  <si>
    <t>/preisvergleich/Relocate/481802295.html?categoryId=18406&amp;pos=2&amp;price=3715.0&amp;productid=1262303&amp;sid=289859&amp;type=offer</t>
  </si>
  <si>
    <t xml:space="preserve"> Viess­mann Vi­to­dens 333-F Brenn­wert­ther­me, 11 kW, B3TA010, VT200 RF Auf­putz l/r Viess­mann</t>
  </si>
  <si>
    <t>Vaillant ecoVIT exclusiv VKK 226/4 (22 kW)</t>
  </si>
  <si>
    <t>/preisvergleich/Relocate/590587171.html?categoryId=18406&amp;pos=1&amp;price=2410.0&amp;productid=2498996&amp;sid=9701&amp;type=offer</t>
  </si>
  <si>
    <t>/preisvergleich/Relocate/481823956.html?categoryId=18406&amp;pos=3&amp;price=4600.0&amp;productid=1262303&amp;sid=289859&amp;type=offer</t>
  </si>
  <si>
    <t xml:space="preserve"> Viess­mann Vi­to­dens 333-F Brenn­wert­ther­me, 11 kW, B3TA013, VT200 RF Auf­bau-Kit Viess­mann</t>
  </si>
  <si>
    <t>/preisvergleich/Relocate/435731463.html?categoryId=18406&amp;pos=2&amp;price=2410.0&amp;productid=2498996&amp;sid=9701&amp;type=offer</t>
  </si>
  <si>
    <t>/preisvergleich/Relocate/327316463.html?categoryId=18406&amp;pos=3&amp;price=4075.0&amp;productid=2498996&amp;sid=223861&amp;type=offer</t>
  </si>
  <si>
    <t xml:space="preserve"> Vail­lant ecoVIT ex­clu­siv Paket 2.01/2 Gas-Heiz­kes­sel VKK 226/4 E VRC 470/3</t>
  </si>
  <si>
    <t>Brötje EcoTherm Plus WGB-K 20 E</t>
  </si>
  <si>
    <t>/preisvergleich/Relocate/509554165.html?categoryId=18406&amp;pos=1&amp;price=3240.0&amp;productid=1369480&amp;sid=9701&amp;type=offer</t>
  </si>
  <si>
    <t>Viessmann Vitodens 333-F (19 kW)</t>
  </si>
  <si>
    <t>/preisvergleich/Relocate/444814547.html?categoryId=18406&amp;pos=1&amp;price=3584.35&amp;productid=1262301&amp;sid=9701&amp;type=offer</t>
  </si>
  <si>
    <t>Viessmann Vitodens 200-W (19 kW)</t>
  </si>
  <si>
    <t>/preisvergleich/Relocate/585082031.html?categoryId=18406&amp;pos=1&amp;price=1861.1&amp;productid=1064527&amp;sid=293331&amp;type=offer</t>
  </si>
  <si>
    <t xml:space="preserve"> Viess­mann Vi­to­dens 200-W 19 kW Gasther­me Gas­hei­zung Gas­brenn­wert­ther­me Therme B2HA002</t>
  </si>
  <si>
    <t>/preisvergleich/Relocate/327316106.html?categoryId=18406&amp;pos=4&amp;price=4075.0&amp;productid=2498996&amp;sid=223861&amp;type=offer</t>
  </si>
  <si>
    <t xml:space="preserve"> Vail­lant ecoVIT ex­clu­siv Paket 2.02/2 Gas-Heiz­kes­sel VKK 226/4 LL VRC 470/3</t>
  </si>
  <si>
    <t>/preisvergleich/Relocate/472931495.html?categoryId=18406&amp;pos=2&amp;price=4320.0&amp;productid=1369480&amp;sid=9701&amp;type=offer</t>
  </si>
  <si>
    <t>/preisvergleich/Relocate/436147409.html?categoryId=18406&amp;pos=2&amp;price=3676.56&amp;productid=1262301&amp;sid=297223&amp;type=offer</t>
  </si>
  <si>
    <t xml:space="preserve"> VIESS­MANN B3TA008 Paket: Vi­to­dens 333-F 1,9-19, 0kW, mit Vi­to­tro­nic 200 ATS lgb</t>
  </si>
  <si>
    <t>/preisvergleich/Relocate/481827087.html?categoryId=18406&amp;pos=2&amp;price=1950.0&amp;productid=1064527&amp;sid=289859&amp;type=offer</t>
  </si>
  <si>
    <t xml:space="preserve"> Viess­mann Vi­to­dens 200-W Gas-Brenn­wert­ther­me, 19 kW, VT100, HE ohne Ab­gas­pa­ket, ohne, ohne Viess­mann</t>
  </si>
  <si>
    <t>/preisvergleich/Relocate/436146757.html?categoryId=18406&amp;pos=3&amp;price=3676.56&amp;productid=1262301&amp;sid=297223&amp;type=offer</t>
  </si>
  <si>
    <t xml:space="preserve"> VIESS­MANN B3TA011 Paket: Vi­to­dens 333-F 1,9-19, 0kW, mit Vi­to­tro­nic 200 ATS lgb</t>
  </si>
  <si>
    <t>/preisvergleich/Relocate/509371747.html?categoryId=18406&amp;pos=1&amp;price=1885.0&amp;productid=4673707&amp;sid=223861&amp;type=offer</t>
  </si>
  <si>
    <t xml:space="preserve"> Vail­lant VCW 206 Gas-Kom­bither­me Brenn­wert-Ko­mither­me Gasther­me Therme Hei­zung</t>
  </si>
  <si>
    <t>/preisvergleich/Relocate/481830374.html?categoryId=18406&amp;pos=1&amp;price=2419.0&amp;productid=3127825&amp;sid=289859&amp;type=offer</t>
  </si>
  <si>
    <t xml:space="preserve"> Jun­kers Ce­ra­pur­Mo­dul ZBS 14-100 S-3 MA 23 Gas-Brenn­wert­ther­me, E / H ohne Re­ge­lung, ohne Ab­gas­pa­ket, ohne Zu­be­hör Jun­kers</t>
  </si>
  <si>
    <t>/preisvergleich/Relocate/362636096.html?categoryId=18406&amp;pos=3&amp;price=2012.0&amp;productid=1064527&amp;sid=9701&amp;type=offer</t>
  </si>
  <si>
    <t>/preisvergleich/Relocate/481781276.html?categoryId=18406&amp;pos=4&amp;price=3810.0&amp;productid=1262301&amp;sid=289859&amp;type=offer</t>
  </si>
  <si>
    <t xml:space="preserve"> Viess­mann Vi­to­dens 333-F Brenn­wert­ther­me, 19 kW, B3TA011, VT200 RF Auf­putz l/r Viess­mann</t>
  </si>
  <si>
    <t>/preisvergleich/Relocate/509376930.html?categoryId=18406&amp;pos=2&amp;price=1885.0&amp;productid=4673707&amp;sid=9701&amp;type=offer</t>
  </si>
  <si>
    <t>/preisvergleich/Relocate/357636505.html?categoryId=18406&amp;pos=2&amp;price=2580.0&amp;productid=3127825&amp;sid=9701&amp;type=offer</t>
  </si>
  <si>
    <t>/preisvergleich/Relocate/306412998.html?categoryId=18406&amp;pos=4&amp;price=2022.5&amp;productid=1064527&amp;sid=288366&amp;type=offer</t>
  </si>
  <si>
    <t xml:space="preserve"> Viess­mann Vi­to­dens 200-W Typ B2HA inkl. Vi­to­tro­nic 200 "3,2 - 19 kW"</t>
  </si>
  <si>
    <t>/preisvergleich/Relocate/387842771.html?categoryId=18406&amp;pos=1&amp;price=2372.16&amp;productid=2654397&amp;sid=276812&amp;type=offer</t>
  </si>
  <si>
    <t xml:space="preserve"> Weis­haupt Brenn­wert­ge­rät WTC-A-H-O 15 bis 60 kW WTC 25-A H-O</t>
  </si>
  <si>
    <t>/preisvergleich/Relocate/481804512.html?categoryId=18406&amp;pos=5&amp;price=3810.0&amp;productid=1262301&amp;sid=289859&amp;type=offer</t>
  </si>
  <si>
    <t xml:space="preserve"> Viess­mann Vi­to­dens 333-F Brenn­wert­ther­me, 19 kW, B3TA008, VT200 RF Auf­putz oben Viess­mann</t>
  </si>
  <si>
    <t>Junkers CerapurModul ZBS 14/100 S-3 MA (14 kW)</t>
  </si>
  <si>
    <t>/preisvergleich/Relocate/481830374.html?categoryId=18406&amp;pos=1&amp;price=2419.0&amp;productid=3127121&amp;sid=289859&amp;type=offer</t>
  </si>
  <si>
    <t>/preisvergleich/Relocate/513097146.html?categoryId=18406&amp;pos=3&amp;price=2290.0&amp;productid=4673707&amp;sid=9701&amp;type=offer</t>
  </si>
  <si>
    <t>/preisvergleich/Relocate/260331802.html?categoryId=18406&amp;pos=3&amp;price=2699.0&amp;productid=3127825&amp;sid=9701&amp;type=offer</t>
  </si>
  <si>
    <t>/preisvergleich/Relocate/440781325.html?categoryId=18406&amp;pos=5&amp;price=2035.0&amp;productid=1064527&amp;sid=9701&amp;type=offer</t>
  </si>
  <si>
    <t>/preisvergleich/Relocate/387842886.html?categoryId=18406&amp;pos=2&amp;price=2402.54&amp;productid=2654397&amp;sid=276812&amp;type=offer</t>
  </si>
  <si>
    <t xml:space="preserve"> Weis­haupt Thermo Con­dens WTC-A-H 15 bis 60 kW 7,5 - 25,2 kW, H - drei­stu­fig</t>
  </si>
  <si>
    <t>/preisvergleich/Relocate/436147312.html?categoryId=18406&amp;pos=6&amp;price=3817.0&amp;productid=1262301&amp;sid=297223&amp;type=offer</t>
  </si>
  <si>
    <t xml:space="preserve"> VIESS­MANN B3TA002 Vi­to­dens 333-F 1,9-19, 0kW, Kom­pakt­ge­rät mit Vi­to­tro­nic 200 ATS lgb</t>
  </si>
  <si>
    <t>/preisvergleich/Relocate/409106202.html?categoryId=18406&amp;pos=2&amp;price=2580.0&amp;productid=3127121&amp;sid=9701&amp;type=offer</t>
  </si>
  <si>
    <t>/preisvergleich/Relocate/517242293.html?categoryId=18406&amp;pos=4&amp;price=2845.29&amp;productid=4673707&amp;sid=279747&amp;type=offer</t>
  </si>
  <si>
    <t xml:space="preserve"> Vail­lant ecoTEC plus VCW 206/5-5 0010011649 Wand­heiz­ge­rät mit Brenn­wert­tech­nik, Erdgas E</t>
  </si>
  <si>
    <t>/preisvergleich/Relocate/585082740.html?categoryId=18406&amp;pos=6&amp;price=2047.65&amp;productid=1064527&amp;sid=293331&amp;type=offer</t>
  </si>
  <si>
    <t xml:space="preserve"> Viess­mann Vi­to­dens 200-W 19 kW Gas-Brenn­wert-Hei­zung Gasther­me Gas­kes­sel B2HA004</t>
  </si>
  <si>
    <t>Remeha Calora Tower Gas 15s</t>
  </si>
  <si>
    <t>/preisvergleich/Relocate/591238795.html?categoryId=18406&amp;pos=1&amp;price=2149.0&amp;productid=3738818&amp;sid=9701&amp;type=offer</t>
  </si>
  <si>
    <t>/preisvergleich/Relocate/409113782.html?categoryId=18406&amp;pos=3&amp;price=2405.0&amp;productid=2654397&amp;sid=9701&amp;type=offer</t>
  </si>
  <si>
    <t>/preisvergleich/Relocate/436140989.html?categoryId=18406&amp;pos=7&amp;price=3894.68&amp;productid=1262301&amp;sid=297223&amp;type=offer</t>
  </si>
  <si>
    <t xml:space="preserve"> VIESS­MANN B3TA005 Vi­to­dens 333-F 1,9-19, 0kW, Kom­pakt­ge­rät mit Vi­to­tro­nic 200 ATS Funk</t>
  </si>
  <si>
    <t>/preisvergleich/Relocate/357636505.html?categoryId=18406&amp;pos=3&amp;price=2580.0&amp;productid=3127121&amp;sid=9701&amp;type=offer</t>
  </si>
  <si>
    <t>/preisvergleich/Relocate/503505418.html?categoryId=18406&amp;pos=7&amp;price=2048.87&amp;productid=1064527&amp;sid=297223&amp;type=offer</t>
  </si>
  <si>
    <t xml:space="preserve"> VIESS­MANN B2HA002 B2HA002 Vi­to­dens 200-W Gas-Brenn­wert-Wand­ge­rät 3,2-19, 0 kW mit Vi­to­tro­nic 100</t>
  </si>
  <si>
    <t>/preisvergleich/Relocate/591239803.html?categoryId=18406&amp;pos=2&amp;price=2149.0&amp;productid=3738818&amp;sid=9701&amp;type=offer</t>
  </si>
  <si>
    <t>Viessmann Vitodens 222-W (19 kW)</t>
  </si>
  <si>
    <t>/preisvergleich/Relocate/481792229.html?categoryId=18406&amp;pos=1&amp;price=2830.0&amp;productid=1983604&amp;sid=289859&amp;type=offer</t>
  </si>
  <si>
    <t xml:space="preserve"> Viess­mann Vi­to­dens 222-W Kom­pakt-Brenn­wert­ther­me, 19 kW, VT100, HE ohne Ab­gas­pa­ket, ohne Viess­mann</t>
  </si>
  <si>
    <t>/preisvergleich/Relocate/387843064.html?categoryId=18406&amp;pos=4&amp;price=2476.44&amp;productid=2654397&amp;sid=276812&amp;type=offer</t>
  </si>
  <si>
    <t xml:space="preserve"> Weis­haupt Brenn­wert­ge­rät Typ WTC-A 15 bis 32 kW 7,5 - 25,2 kW, H - drei­stu­fi­ge Pumpe</t>
  </si>
  <si>
    <t>/preisvergleich/Relocate/436141345.html?categoryId=18406&amp;pos=8&amp;price=4576.9&amp;productid=1262301&amp;sid=297223&amp;type=offer</t>
  </si>
  <si>
    <t xml:space="preserve"> VIESS­MANN B3TA014 Paket: Vi­to­dens 333-F 1,9-19, 0kW, mit Vi­to­tro­nic 200 ATS lgb</t>
  </si>
  <si>
    <t>/preisvergleich/Relocate/481781381.html?categoryId=18406&amp;pos=8&amp;price=2065.0&amp;productid=1064527&amp;sid=289859&amp;type=offer</t>
  </si>
  <si>
    <t xml:space="preserve"> Viess­mann Vi­to­dens 200-W Gas-Brenn­wert­ther­me, 19 kW, VT100, HE ohne Ab­gas­pa­ket, für ne­ben­ge­stell­ten Spei­cher, ohne Viess­mann</t>
  </si>
  <si>
    <t>/preisvergleich/Relocate/376068690.html?categoryId=18406&amp;pos=1&amp;price=2020.0&amp;productid=2286153&amp;sid=293350&amp;type=offer</t>
  </si>
  <si>
    <t xml:space="preserve"> Remeha Ca­len­ta 15 DS Gas­brenn­wert Wand­ge­rät Gas­brenn­wert­kes­sel</t>
  </si>
  <si>
    <t>/preisvergleich/Relocate/376068481.html?categoryId=18406&amp;pos=3&amp;price=2912.0&amp;productid=3738818&amp;sid=293350&amp;type=offer</t>
  </si>
  <si>
    <t xml:space="preserve"> remeha Calora Tower GAS 15 S Gas­brenn­wert­ge­rät Gas­brenn­wert­kes­se</t>
  </si>
  <si>
    <t>Junkers Cerapur ZWB 30-4 C 23 Erdgas E/H (24 kW)</t>
  </si>
  <si>
    <t>/preisvergleich/Relocate/463226283.html?categoryId=18406&amp;pos=1&amp;price=1699.0&amp;productid=3913650&amp;sid=223861&amp;type=offer</t>
  </si>
  <si>
    <t xml:space="preserve"> Jun­kers Gas­brenn­wert-Kom­bither­me Ce­ra­pur ZWB 30-4 C 24 kW Gas­kom­bither­me</t>
  </si>
  <si>
    <t>/preisvergleich/Relocate/559986320.html?categoryId=18406&amp;pos=2&amp;price=2973.86&amp;productid=1983604&amp;sid=294528&amp;type=offer</t>
  </si>
  <si>
    <t xml:space="preserve"> Vi­to­dens 222-W 19 kW mit Vi­to­tro­nic 100 HC1B, hoch­ef­fi­zi­ent</t>
  </si>
  <si>
    <t>/preisvergleich/Relocate/435736477.html?categoryId=18406&amp;pos=5&amp;price=2579.0&amp;productid=2654397&amp;sid=9701&amp;type=offer</t>
  </si>
  <si>
    <t>/preisvergleich/Relocate/481777193.html?categoryId=18406&amp;pos=9&amp;price=4695.0&amp;productid=1262301&amp;sid=289859&amp;type=offer</t>
  </si>
  <si>
    <t xml:space="preserve"> Viess­mann Vi­to­dens 333-F Brenn­wert­ther­me, 19 kW, B3TA014, VT200 RF Auf­bau-Kit Viess­mann</t>
  </si>
  <si>
    <t>/preisvergleich/Relocate/481812352.html?categoryId=18406&amp;pos=9&amp;price=2090.0&amp;productid=1064527&amp;sid=289859&amp;type=offer</t>
  </si>
  <si>
    <t xml:space="preserve"> Viess­mann Vi­to­dens 200-W Gas-Brenn­wert­ther­me, 19 kW, VT100, HE ohne Ab­gas­pa­ket, für un­ter­ge­stell­ten Spei­cher, ohne Viess­mann</t>
  </si>
  <si>
    <t>/preisvergleich/Relocate/482942827.html?categoryId=18406&amp;pos=2&amp;price=2085.0&amp;productid=2286153&amp;sid=9701&amp;type=offer</t>
  </si>
  <si>
    <t>Buderus Logamax plus GB172-14 T</t>
  </si>
  <si>
    <t>/preisvergleich/Relocate/514780997.html?categoryId=18406&amp;pos=1&amp;price=2678.5&amp;productid=2920589&amp;sid=9701&amp;type=offer</t>
  </si>
  <si>
    <t>/preisvergleich/Relocate/435727202.html?categoryId=18406&amp;pos=2&amp;price=1699.0&amp;productid=3913650&amp;sid=9701&amp;type=offer</t>
  </si>
  <si>
    <t>/preisvergleich/Relocate/481804427.html?categoryId=18406&amp;pos=3&amp;price=2995.0&amp;productid=1983604&amp;sid=289859&amp;type=offer</t>
  </si>
  <si>
    <t xml:space="preserve"> Viess­mann Vi­to­dens 222-W Kom­pakt-Brenn­wert­ther­me, 19 kW, VT100, HE ohne Ab­gas­pa­ket, Auf­putz Viess­mann</t>
  </si>
  <si>
    <t>/preisvergleich/Relocate/387842434.html?categoryId=18406&amp;pos=6&amp;price=2698.96&amp;productid=2654397&amp;sid=276812&amp;type=offer</t>
  </si>
  <si>
    <t xml:space="preserve"> Weis­haupt Thermo Con­dens WTC-A-H 15 bis 60 kW 7,5 - 25,2 kW, H-PEA - dreh­zahl­ge­re­gelt</t>
  </si>
  <si>
    <t>/preisvergleich/Relocate/580490493.html?categoryId=18406&amp;pos=10&amp;price=5763.0&amp;productid=1262301&amp;sid=9701&amp;type=offer</t>
  </si>
  <si>
    <t>/preisvergleich/Relocate/481821417.html?categoryId=18406&amp;pos=10&amp;price=2095.0&amp;productid=1064527&amp;sid=289859&amp;type=offer</t>
  </si>
  <si>
    <t xml:space="preserve"> Viess­mann Vi­to­dens 200-W Gas-Brenn­wert­ther­me, 19 kW, VT100, HE ohne Ab­gas­pa­ket, ohne, Auf­putz Viess­mann</t>
  </si>
  <si>
    <t>/preisvergleich/Relocate/540646277.html?categoryId=18406&amp;pos=3&amp;price=2089.0&amp;productid=2286153&amp;sid=9701&amp;type=offer</t>
  </si>
  <si>
    <t>/preisvergleich/Relocate/514780902.html?categoryId=18406&amp;pos=2&amp;price=2678.51&amp;productid=2920589&amp;sid=9701&amp;type=offer</t>
  </si>
  <si>
    <t>/preisvergleich/Relocate/435738538.html?categoryId=18406&amp;pos=3&amp;price=1699.0&amp;productid=3913650&amp;sid=9701&amp;type=offer</t>
  </si>
  <si>
    <t>/preisvergleich/Relocate/481790929.html?categoryId=18406&amp;pos=4&amp;price=3000.0&amp;productid=1983604&amp;sid=289859&amp;type=offer</t>
  </si>
  <si>
    <t xml:space="preserve"> Viess­mann Vi­to­dens 222-W Kom­pakt-Brenn­wert­ther­me, 19 kW, VT100, HE Abgas Schacht - 6m, ohne Viess­mann</t>
  </si>
  <si>
    <t>/preisvergleich/Relocate/387843063.html?categoryId=18406&amp;pos=7&amp;price=2772.03&amp;productid=2654397&amp;sid=276812&amp;type=offer</t>
  </si>
  <si>
    <t xml:space="preserve"> Weis­haupt Brenn­wert­ge­rät Typ WTC-A 15 bis 32 kW 7,5 - 25,2 kW, H-PEA - dreh­zahl­ge­re­gel­te Pumpe</t>
  </si>
  <si>
    <t>/preisvergleich/Relocate/481828208.html?categoryId=18406&amp;pos=11&amp;price=2110.0&amp;productid=1064527&amp;sid=289859&amp;type=offer</t>
  </si>
  <si>
    <t xml:space="preserve"> Viess­mann Vi­to­dens 200-W Gas-Brenn­wert­ther­me, 19 kW, VT100, HE ohne Ab­gas­pa­ket, ohne, Un­ter­putz Viess­mann</t>
  </si>
  <si>
    <t>Brötje EcoTherm Plus WGB 20 E</t>
  </si>
  <si>
    <t>/preisvergleich/Relocate/583710433.html?categoryId=18406&amp;pos=1&amp;price=3240.0&amp;productid=3167587&amp;sid=9701&amp;type=offer</t>
  </si>
  <si>
    <t>/preisvergleich/Relocate/389705852.html?categoryId=18406&amp;pos=1&amp;price=1995.0&amp;productid=1221509&amp;sid=9701&amp;type=offer</t>
  </si>
  <si>
    <t xml:space="preserve"> Vail­lant Gas-Brenn­wert Therme ecoTEC plus VC 206/5-5 E</t>
  </si>
  <si>
    <t>/preisvergleich/Relocate/467391812.html?categoryId=18406&amp;pos=1&amp;price=1365.0&amp;productid=2467626&amp;sid=9701&amp;type=offer</t>
  </si>
  <si>
    <t>/preisvergleich/Relocate/376068713.html?categoryId=18406&amp;pos=4&amp;price=2616.0&amp;productid=2286153&amp;sid=293350&amp;type=offer</t>
  </si>
  <si>
    <t xml:space="preserve"> Remeha Spar­pa­ket Ca­len­ta 15 DS mit Spei­cher 130 Liter und Zu­be­hör 100019239</t>
  </si>
  <si>
    <t>/preisvergleich/Relocate/478136731.html?categoryId=18406&amp;pos=3&amp;price=2836.2&amp;productid=2920589&amp;sid=276812&amp;type=offer</t>
  </si>
  <si>
    <t xml:space="preserve"> Lo­ga­max plus GB172-14 T120,G25 V2</t>
  </si>
  <si>
    <t>/preisvergleich/Relocate/440795262.html?categoryId=18406&amp;pos=5&amp;price=3027.46&amp;productid=1983604&amp;sid=9701&amp;type=offer</t>
  </si>
  <si>
    <t>/preisvergleich/Relocate/481779794.html?categoryId=18406&amp;pos=12&amp;price=2120.0&amp;productid=1064527&amp;sid=289859&amp;type=offer</t>
  </si>
  <si>
    <t xml:space="preserve"> Viess­mann Vi­to­dens 200-W Gas-Brenn­wert­ther­me, 19 kW, VT100, HE Abgas Schacht - 6m, ohne, ohne Viess­mann</t>
  </si>
  <si>
    <t>/preisvergleich/Relocate/566629546.html?categoryId=18406&amp;pos=2&amp;price=3240.0&amp;productid=3167587&amp;sid=9701&amp;type=offer</t>
  </si>
  <si>
    <t>/preisvergleich/Relocate/572018174.html?categoryId=18406&amp;pos=2&amp;price=2599.0&amp;productid=1221509&amp;sid=12041&amp;type=offer</t>
  </si>
  <si>
    <t>/preisvergleich/Relocate/467392289.html?categoryId=18406&amp;pos=2&amp;price=1365.0&amp;productid=2467626&amp;sid=9701&amp;type=offer</t>
  </si>
  <si>
    <t>/preisvergleich/Relocate/478136742.html?categoryId=18406&amp;pos=4&amp;price=2836.2&amp;productid=2920589&amp;sid=276812&amp;type=offer</t>
  </si>
  <si>
    <t xml:space="preserve"> Lo­ga­max plus GB172-14 T120,G20 V2</t>
  </si>
  <si>
    <t>/preisvergleich/Relocate/481822431.html?categoryId=18406&amp;pos=6&amp;price=3095.0&amp;productid=1983604&amp;sid=289859&amp;type=offer</t>
  </si>
  <si>
    <t xml:space="preserve"> Viess­mann Vi­to­dens 222-W Kom­pakt-Brenn­wert­ther­me, 19 kW, VT100, HE Abgas Dach - schwarz, ohne Viess­mann</t>
  </si>
  <si>
    <t>/preisvergleich/Relocate/481815686.html?categoryId=18406&amp;pos=13&amp;price=2150.0&amp;productid=1064527&amp;sid=289859&amp;type=offer</t>
  </si>
  <si>
    <t xml:space="preserve"> Viess­mann Vi­to­dens 200-W Gas-Brenn­wert­ther­me, 19 kW, VT200, HE ohne Ab­gas­pa­ket, ohne, ohne Viess­mann</t>
  </si>
  <si>
    <t>Buderus Logaplus-Paket W25 (GB172-24 K)</t>
  </si>
  <si>
    <t>/preisvergleich/Relocate/583777102.html?categoryId=18406&amp;pos=1&amp;price=2099.0&amp;productid=4199353&amp;sid=9701&amp;type=offer</t>
  </si>
  <si>
    <t>/preisvergleich/Relocate/389705852.html?categoryId=18406&amp;pos=1&amp;price=1995.0&amp;productid=3118825&amp;sid=9701&amp;type=offer</t>
  </si>
  <si>
    <t>/preisvergleich/Relocate/582787611.html?categoryId=18406&amp;pos=3&amp;price=2925.0&amp;productid=1221509&amp;sid=12041&amp;type=offer</t>
  </si>
  <si>
    <t>/preisvergleich/Relocate/497363207.html?categoryId=18406&amp;pos=3&amp;price=1578.57&amp;productid=2467626&amp;sid=276812&amp;type=offer</t>
  </si>
  <si>
    <t xml:space="preserve"> Bu­de­rus Lo­ga­max plus GB172-14, G25</t>
  </si>
  <si>
    <t>/preisvergleich/Relocate/478136723.html?categoryId=18406&amp;pos=5&amp;price=2866.06&amp;productid=2920589&amp;sid=276812&amp;type=offer</t>
  </si>
  <si>
    <t xml:space="preserve"> Lo­ga­max plus GB172-14 T150S,G25 V2</t>
  </si>
  <si>
    <t>/preisvergleich/Relocate/387842664.html?categoryId=18406&amp;pos=7&amp;price=3099.99&amp;productid=1983604&amp;sid=276812&amp;type=offer</t>
  </si>
  <si>
    <t xml:space="preserve"> Viess­mann Vi­to­dens 222-W mit Vi­to­tro­nic 100 3,2 - 19,0 kW</t>
  </si>
  <si>
    <t>/preisvergleich/Relocate/306413042.html?categoryId=18406&amp;pos=14&amp;price=2155.9&amp;productid=1064527&amp;sid=288366&amp;type=offer</t>
  </si>
  <si>
    <t xml:space="preserve"> Viess­mann Vi­to­dens 200-W Typ B2HA inkl. Vi­to­tro­nic 100 "3,2 - 19 kW"</t>
  </si>
  <si>
    <t>/preisvergleich/Relocate/583777897.html?categoryId=18406&amp;pos=2&amp;price=2099.0&amp;productid=4199353&amp;sid=9701&amp;type=offer</t>
  </si>
  <si>
    <t>Remeha Tzerra 15 DS</t>
  </si>
  <si>
    <t>/preisvergleich/Relocate/511024844.html?categoryId=18406&amp;pos=1&amp;price=1500.0&amp;productid=3725813&amp;sid=293350&amp;type=offer</t>
  </si>
  <si>
    <t xml:space="preserve"> Remeha Tzerra 15 DS Gas­brenn­wert Wand­ge­rät ohne Zu­be­hör</t>
  </si>
  <si>
    <t>Viessmann Vitodens 222-F (26 kW)</t>
  </si>
  <si>
    <t>/preisvergleich/Relocate/454536626.html?categoryId=18406&amp;pos=1&amp;price=2853.0&amp;productid=2106162&amp;sid=288366&amp;type=offer</t>
  </si>
  <si>
    <t xml:space="preserve"> Viess­mann Vi­to­dens 222-F Typ B2TA mit Vi­to­tro­nic 200 in­clu­si­ve An­schluss­set "3,2 - 19 kW links­rechts"</t>
  </si>
  <si>
    <t>/preisvergleich/Relocate/572018174.html?categoryId=18406&amp;pos=2&amp;price=2599.0&amp;productid=3118825&amp;sid=12041&amp;type=offer</t>
  </si>
  <si>
    <t>/preisvergleich/Relocate/582786665.html?categoryId=18406&amp;pos=4&amp;price=2925.0&amp;productid=1221509&amp;sid=12041&amp;type=offer</t>
  </si>
  <si>
    <t>/preisvergleich/Relocate/497363169.html?categoryId=18406&amp;pos=4&amp;price=1578.57&amp;productid=2467626&amp;sid=276812&amp;type=offer</t>
  </si>
  <si>
    <t xml:space="preserve"> Bu­de­rus Lo­ga­max plus GB172-14, EG-E</t>
  </si>
  <si>
    <t>/preisvergleich/Relocate/478136749.html?categoryId=18406&amp;pos=6&amp;price=2866.06&amp;productid=2920589&amp;sid=276812&amp;type=offer</t>
  </si>
  <si>
    <t xml:space="preserve"> Lo­ga­max plus GB172-14 T150S, G20 V2</t>
  </si>
  <si>
    <t>/preisvergleich/Relocate/435722970.html?categoryId=18406&amp;pos=8&amp;price=3182.0&amp;productid=1983604&amp;sid=9701&amp;type=offer</t>
  </si>
  <si>
    <t>/preisvergleich/Relocate/387843552.html?categoryId=18406&amp;pos=15&amp;price=2172.99&amp;productid=1064527&amp;sid=276812&amp;type=offer</t>
  </si>
  <si>
    <t xml:space="preserve"> Viess­mann Vi­to­dens 200-W mit Vi­to­tro­nic 100 3,2 - 19,0 kW</t>
  </si>
  <si>
    <t>Vaillant ecoTEC exclusiv VC 146/4-7</t>
  </si>
  <si>
    <t>/preisvergleich/Relocate/475958073.html?categoryId=18406&amp;pos=1&amp;price=1974.0&amp;productid=2286143&amp;sid=289859&amp;type=offer</t>
  </si>
  <si>
    <t xml:space="preserve"> Vail­lant ecoTEC ex­clu­siv VC 146/4-7 Brenn­wert­ther­me ohne Re­ge­lung, ohne Ab­gas­pa­ket, ohne Vail­lant</t>
  </si>
  <si>
    <t>/preisvergleich/Relocate/501217516.html?categoryId=18406&amp;pos=3&amp;price=2359.5&amp;productid=4199353&amp;sid=288366&amp;type=offer</t>
  </si>
  <si>
    <t xml:space="preserve"> Bu­de­rus GB172-24 K Paket Brenn­wert-Kom­bither­me mit Lo­ga­ma­tic RC300 und Zu­be­hör "E oder H"</t>
  </si>
  <si>
    <t>/preisvergleich/Relocate/411741292.html?categoryId=18406&amp;pos=2&amp;price=1590.0&amp;productid=3725813&amp;sid=9701&amp;type=offer</t>
  </si>
  <si>
    <t>/preisvergleich/Relocate/454536676.html?categoryId=18406&amp;pos=2&amp;price=2853.0&amp;productid=2106162&amp;sid=288366&amp;type=offer</t>
  </si>
  <si>
    <t xml:space="preserve"> Viess­mann Vi­to­dens 222-F Typ B2TA mit Vi­to­tro­nic 200 in­clu­si­ve An­schluss­set "3,2 - 19 kW oben"</t>
  </si>
  <si>
    <t>/preisvergleich/Relocate/569157398.html?categoryId=18406&amp;pos=5&amp;price=1600.61&amp;productid=2467626&amp;sid=12041&amp;type=offer</t>
  </si>
  <si>
    <t>/preisvergleich/Relocate/478136713.html?categoryId=18406&amp;pos=7&amp;price=2918.3&amp;productid=2920589&amp;sid=276812&amp;type=offer</t>
  </si>
  <si>
    <t xml:space="preserve"> Lo­ga­max plus GB172-14 T150,G25 V2</t>
  </si>
  <si>
    <t>/preisvergleich/Relocate/481794157.html?categoryId=18406&amp;pos=9&amp;price=3185.0&amp;productid=1983604&amp;sid=289859&amp;type=offer</t>
  </si>
  <si>
    <t xml:space="preserve"> Viess­mann Vi­to­dens 222-W Brenn­wert­ther­me, 19 kW, B2LA010, VT 200, Zu­be­hör Ap Viess­mann</t>
  </si>
  <si>
    <t>/preisvergleich/Relocate/475957862.html?categoryId=18406&amp;pos=2&amp;price=1983.0&amp;productid=2286143&amp;sid=289859&amp;type=offer</t>
  </si>
  <si>
    <t xml:space="preserve"> Vail­lant ecoTEC ex­clu­siv VC 206/4-7 Brenn­wert­ther­me ohne Re­ge­lung, ohne Ab­gas­pa­ket, ohne Vail­lant</t>
  </si>
  <si>
    <t>/preisvergleich/Relocate/501217148.html?categoryId=18406&amp;pos=4&amp;price=2359.5&amp;productid=4199353&amp;sid=288366&amp;type=offer</t>
  </si>
  <si>
    <t xml:space="preserve"> Bu­de­rus GB172-24 K Paket Brenn­wert-Kom­bither­me mit Lo­ga­ma­tic RC300 und Zu­be­hör "L oder LL"</t>
  </si>
  <si>
    <t>/preisvergleich/Relocate/435737426.html?categoryId=18406&amp;pos=3&amp;price=1615.0&amp;productid=3725813&amp;sid=9701&amp;type=offer</t>
  </si>
  <si>
    <t>/preisvergleich/Relocate/481808583.html?categoryId=18406&amp;pos=3&amp;price=2880.0&amp;productid=2106162&amp;sid=289859&amp;type=offer</t>
  </si>
  <si>
    <t xml:space="preserve"> Viess­mann Vi­to­dens 222-F Kom­pakt-Brenn­wert­ther­me, 26 kW, VT100, HE ohne Ab­gas­pa­ket, ohne An­schluss-Set Viess­mann</t>
  </si>
  <si>
    <t>/preisvergleich/Relocate/324771450.html?categoryId=18406&amp;pos=6&amp;price=1629.0&amp;productid=2467626&amp;sid=273949&amp;type=offer</t>
  </si>
  <si>
    <t xml:space="preserve"> Bu­de­rus Lo­ga­max Plus GB172, 14 kW, mit BC25 Ba­sis­re­ge­lung - 7716010416</t>
  </si>
  <si>
    <t>/preisvergleich/Relocate/478136744.html?categoryId=18406&amp;pos=8&amp;price=2918.3&amp;productid=2920589&amp;sid=276812&amp;type=offer</t>
  </si>
  <si>
    <t xml:space="preserve"> Lo­ga­max plus GB172-14 T150,G20 V2</t>
  </si>
  <si>
    <t>/preisvergleich/Relocate/481822553.html?categoryId=18406&amp;pos=10&amp;price=3235.0&amp;productid=1983604&amp;sid=289859&amp;type=offer</t>
  </si>
  <si>
    <t xml:space="preserve"> Viess­mann Vi­to­dens 222-W Brenn­wert­ther­me, 19 kW, B2LA014, VT 200, Zu­be­hör Up Viess­mann</t>
  </si>
  <si>
    <t>/preisvergleich/Relocate/475957374.html?categoryId=18406&amp;pos=3&amp;price=2049.0&amp;productid=2286143&amp;sid=289859&amp;type=offer</t>
  </si>
  <si>
    <t xml:space="preserve"> Vail­lant ecoTEC ex­clu­siv VC 146/4-7 Brenn­wert­ther­me ohne Re­ge­lung, ohne Ab­gas­pa­ket, Auf­putz ohne Spei­cher­an­schluss Vail­lant</t>
  </si>
  <si>
    <t>/preisvergleich/Relocate/349293115.html?categoryId=18406&amp;pos=4&amp;price=1799.0&amp;productid=3725813&amp;sid=288366&amp;type=offer</t>
  </si>
  <si>
    <t xml:space="preserve"> Remeha Tzerra 15 DS Gas-Brenn­wert-Ther­me 6,1 - 15,6 kW inkl. Zu­be­hör 90857</t>
  </si>
  <si>
    <t>/preisvergleich/Relocate/456086413.html?categoryId=18406&amp;pos=4&amp;price=2916.5&amp;productid=2106162&amp;sid=9701&amp;type=offer</t>
  </si>
  <si>
    <t>/preisvergleich/Relocate/463226450.html?categoryId=18406&amp;pos=7&amp;price=1708.0&amp;productid=2467626&amp;sid=223861&amp;type=offer</t>
  </si>
  <si>
    <t xml:space="preserve"> Bu­de­rus 14 kW Gas­brenn­wert­ther­me GB-172 Gas-Kes­sel Gas­hei­zung Gasther­me Hei­zung</t>
  </si>
  <si>
    <t>/preisvergleich/Relocate/421135555.html?categoryId=18406&amp;pos=9&amp;price=3468.37&amp;productid=2920589&amp;sid=12041&amp;type=offer</t>
  </si>
  <si>
    <t>Viessmann Vitodens 200-W (45 kW)</t>
  </si>
  <si>
    <t>/preisvergleich/Relocate/420734762.html?categoryId=18406&amp;pos=1&amp;price=3032.99&amp;productid=2584350&amp;sid=276812&amp;type=offer</t>
  </si>
  <si>
    <t xml:space="preserve"> Viess­mann Vi­to­dens 200-W 45 kW, Umlauf m. Vi­to­tron</t>
  </si>
  <si>
    <t>/preisvergleich/Relocate/475958026.html?categoryId=18406&amp;pos=4&amp;price=2058.0&amp;productid=2286143&amp;sid=289859&amp;type=offer</t>
  </si>
  <si>
    <t xml:space="preserve"> Vail­lant ecoTEC ex­clu­siv VC 206/4-7 Brenn­wert­ther­me ohne Re­ge­lung, ohne Ab­gas­pa­ket, Auf­putz ohne Spei­cher­an­schluss Vail­lant</t>
  </si>
  <si>
    <t>Buderus Logaplus-Paket W9 (GB162-15)</t>
  </si>
  <si>
    <t>/preisvergleich/Relocate/320847627.html?categoryId=18406&amp;pos=1&amp;price=3221.9&amp;productid=4221070&amp;sid=273949&amp;type=offer</t>
  </si>
  <si>
    <t xml:space="preserve"> Bu­de­rus GB162 Lo­ga­max Plus W9 mit Re­ge­lung RC300, 15 kW mit S120 Spei­cher - 7739601009</t>
  </si>
  <si>
    <t>/preisvergleich/Relocate/456705172.html?categoryId=18406&amp;pos=5&amp;price=2916.5&amp;productid=2106162&amp;sid=9701&amp;type=offer</t>
  </si>
  <si>
    <t>/preisvergleich/Relocate/463226331.html?categoryId=18406&amp;pos=8&amp;price=1708.0&amp;productid=2467626&amp;sid=223861&amp;type=offer</t>
  </si>
  <si>
    <t xml:space="preserve"> Bu­de­rus GB 172 14 kW Gas-Brenn­wert­ther­me Gasther­me Heiz­ther­me Gas­hei­zung Hei­zung</t>
  </si>
  <si>
    <t>/preisvergleich/Relocate/421134438.html?categoryId=18406&amp;pos=10&amp;price=3468.37&amp;productid=2920589&amp;sid=12041&amp;type=offer</t>
  </si>
  <si>
    <t>/preisvergleich/Relocate/441721312.html?categoryId=18406&amp;pos=2&amp;price=3051.0&amp;productid=2584350&amp;sid=9701&amp;type=offer</t>
  </si>
  <si>
    <t>Viessmann Vitocrossal 300-60</t>
  </si>
  <si>
    <t>/preisvergleich/Relocate/449253628.html?categoryId=18406&amp;pos=1&amp;price=3004.0&amp;productid=1262334&amp;sid=9701&amp;type=offer</t>
  </si>
  <si>
    <t>/preisvergleich/Relocate/475958462.html?categoryId=18406&amp;pos=5&amp;price=2074.0&amp;productid=2286143&amp;sid=289859&amp;type=offer</t>
  </si>
  <si>
    <t xml:space="preserve"> Vail­lant ecoTEC ex­clu­siv VC 146/4-7 Brenn­wert­ther­me ohne Re­ge­lung, ohne Ab­gas­pa­ket, Un­ter­putz ohne Spei­cher­an­schluss Vail­lant</t>
  </si>
  <si>
    <t>/preisvergleich/Relocate/435749857.html?categoryId=18406&amp;pos=2&amp;price=3310.0&amp;productid=4221070&amp;sid=9701&amp;type=offer</t>
  </si>
  <si>
    <t>/preisvergleich/Relocate/454536735.html?categoryId=18406&amp;pos=6&amp;price=2918.0&amp;productid=2106162&amp;sid=288366&amp;type=offer</t>
  </si>
  <si>
    <t xml:space="preserve"> Viess­mann Vi­to­dens 222-F Typ B2TA mit Vi­to­tro­nic 200 in­clu­si­ve An­schluss­set "5,2 - 26 kW links­rechts"</t>
  </si>
  <si>
    <t>/preisvergleich/Relocate/348136738.html?categoryId=18406&amp;pos=9&amp;price=2162.5&amp;productid=2467626&amp;sid=288366&amp;type=offer</t>
  </si>
  <si>
    <t xml:space="preserve"> Bu­de­rus Lo­ga­max plus GB172 Gas Brenn­wert Paket in­klu­si­ve Ab­gas­füh­rung Schacht 10 m "14 kW Erdgas LL oder L"</t>
  </si>
  <si>
    <t>/preisvergleich/Relocate/497363154.html?categoryId=18406&amp;pos=11&amp;price=3571.37&amp;productid=2920589&amp;sid=276812&amp;type=offer</t>
  </si>
  <si>
    <t xml:space="preserve"> Bu­de­rus Lo­ga­max plus GB172-14 T210SR, G25, RC300</t>
  </si>
  <si>
    <t>/preisvergleich/Relocate/440785014.html?categoryId=18406&amp;pos=3&amp;price=3109.7&amp;productid=2584350&amp;sid=9701&amp;type=offer</t>
  </si>
  <si>
    <t>/preisvergleich/Relocate/493144906.html?categoryId=18406&amp;pos=2&amp;price=3935.61&amp;productid=1262334&amp;sid=9701&amp;type=offer</t>
  </si>
  <si>
    <t>/preisvergleich/Relocate/475957792.html?categoryId=18406&amp;pos=6&amp;price=2079.0&amp;productid=2286143&amp;sid=289859&amp;type=offer</t>
  </si>
  <si>
    <t xml:space="preserve"> Vail­lant ecoTEC ex­clu­siv VC 146/4-7 Brenn­wert­ther­me ohne Re­ge­lung, ohne Ab­gas­pa­ket, Auf­putz mit Spei­cher­an­schluss Vail­lant</t>
  </si>
  <si>
    <t>/preisvergleich/Relocate/320847620.html?categoryId=18406&amp;pos=3&amp;price=3312.9&amp;productid=4221070&amp;sid=273949&amp;type=offer</t>
  </si>
  <si>
    <t xml:space="preserve"> Bu­de­rus GB162 Lo­ga­max Plus W9 mit Re­ge­lung RC300, 15 kW mit SU160 W Spei­cher - 7739601015</t>
  </si>
  <si>
    <t>/preisvergleich/Relocate/454536639.html?categoryId=18406&amp;pos=7&amp;price=2918.0&amp;productid=2106162&amp;sid=288366&amp;type=offer</t>
  </si>
  <si>
    <t xml:space="preserve"> Viess­mann Vi­to­dens 222-F Typ B2TA mit Vi­to­tro­nic 200 in­clu­si­ve An­schluss­set "5,2 - 26 kW oben"</t>
  </si>
  <si>
    <t>/preisvergleich/Relocate/348136741.html?categoryId=18406&amp;pos=10&amp;price=2162.5&amp;productid=2467626&amp;sid=288366&amp;type=offer</t>
  </si>
  <si>
    <t xml:space="preserve"> Bu­de­rus Lo­ga­max plus GB172 Gas Brenn­wert Paket in­klu­si­ve Ab­gas­füh­rung Schacht 10 m "14 kW Erdgas E oder H"</t>
  </si>
  <si>
    <t>/preisvergleich/Relocate/478136748.html?categoryId=18406&amp;pos=12&amp;price=3571.37&amp;productid=2920589&amp;sid=276812&amp;type=offer</t>
  </si>
  <si>
    <t xml:space="preserve"> Bu­de­rus Lo­ga­max plus GB172-14 T210SR</t>
  </si>
  <si>
    <t>Viessmann Vitodens 300-W (11 kW)</t>
  </si>
  <si>
    <t>/preisvergleich/Relocate/559986558.html?categoryId=18406&amp;pos=1&amp;price=2429.5&amp;productid=1223708&amp;sid=294528&amp;type=offer</t>
  </si>
  <si>
    <t xml:space="preserve"> Vi­to­dens 300-W 11kW mit Vi­to­tro­nic 200</t>
  </si>
  <si>
    <t>Viessmann Vitodens 200-W (26 kW)</t>
  </si>
  <si>
    <t>/preisvergleich/Relocate/481824188.html?categoryId=18406&amp;pos=1&amp;price=2050.0&amp;productid=1098709&amp;sid=289859&amp;type=offer</t>
  </si>
  <si>
    <t xml:space="preserve"> Viess­mann Vi­to­dens 200-W Gas-Brenn­wert­ther­me, 26 kW, VT100, HE ohne Ab­gas­pa­ket, ohne, ohne Viess­mann</t>
  </si>
  <si>
    <t>/preisvergleich/Relocate/467391812.html?categoryId=18406&amp;pos=1&amp;price=1365.0&amp;productid=3801875&amp;sid=9701&amp;type=offer</t>
  </si>
  <si>
    <t>Junkers Cerapur Comfort-Eco ZSBE 28-3 A (28 kW)</t>
  </si>
  <si>
    <t>/preisvergleich/Relocate/436571450.html?categoryId=18406&amp;pos=1&amp;price=1985.0&amp;productid=1217855&amp;sid=9701&amp;type=offer</t>
  </si>
  <si>
    <t>/preisvergleich/Relocate/420734781.html?categoryId=18406&amp;pos=4&amp;price=3260.99&amp;productid=2584350&amp;sid=276812&amp;type=offer</t>
  </si>
  <si>
    <t>/preisvergleich/Relocate/559967034.html?categoryId=18406&amp;pos=3&amp;price=4792.5&amp;productid=1262334&amp;sid=294528&amp;type=offer</t>
  </si>
  <si>
    <t xml:space="preserve"> VIESS­MANN Vi­to­cros­sal 300 - 60,0/54, 3 kW mit Vi­to­tro­nic 200 (Typ KW6B)</t>
  </si>
  <si>
    <t>/preisvergleich/Relocate/475958478.html?categoryId=18406&amp;pos=7&amp;price=2083.0&amp;productid=2286143&amp;sid=289859&amp;type=offer</t>
  </si>
  <si>
    <t xml:space="preserve"> Vail­lant ecoTEC ex­clu­siv VC 206/4-7 Brenn­wert­ther­me ohne Re­ge­lung, ohne Ab­gas­pa­ket, Un­ter­putz ohne Spei­cher­an­schluss Vail­lant</t>
  </si>
  <si>
    <t>/preisvergleich/Relocate/601109486.html?categoryId=18406&amp;pos=4&amp;price=3328.0&amp;productid=4221070&amp;sid=9701&amp;type=offer</t>
  </si>
  <si>
    <t>/preisvergleich/Relocate/387843842.html?categoryId=18406&amp;pos=8&amp;price=3078.01&amp;productid=2106162&amp;sid=276812&amp;type=offer</t>
  </si>
  <si>
    <t xml:space="preserve"> Viess­mann Paket Vi­to­dens 222-F Vi­to­tro­nic 200 HO1B 5,2 - 26,0 kW, nach oben</t>
  </si>
  <si>
    <t>/preisvergleich/Relocate/421134429.html?categoryId=18406&amp;pos=13&amp;price=3573.34&amp;productid=2920589&amp;sid=12041&amp;type=offer</t>
  </si>
  <si>
    <t>Weishaupt Thermo Condens WTC 15-A Aqua Integra 100 Liter</t>
  </si>
  <si>
    <t>/preisvergleich/Relocate/387844416.html?categoryId=18406&amp;pos=1&amp;price=3234.31&amp;productid=2654412&amp;sid=276812&amp;type=offer</t>
  </si>
  <si>
    <t xml:space="preserve"> Weis­haupt Thermo Con­dens Kom­pakt WTC-A K-I-100 WTC 15-A, 3-stu­fig</t>
  </si>
  <si>
    <t>/preisvergleich/Relocate/481805232.html?categoryId=18406&amp;pos=2&amp;price=2500.0&amp;productid=1223708&amp;sid=289859&amp;type=offer</t>
  </si>
  <si>
    <t xml:space="preserve"> Viess­mann Vi­to­dens 300-W Gas-Brenn­wert­ther­me, 11 kW, Ka­bel­sen­sor Viess­mann</t>
  </si>
  <si>
    <t>/preisvergleich/Relocate/362635928.html?categoryId=18406&amp;pos=2&amp;price=2119.0&amp;productid=1098709&amp;sid=9701&amp;type=offer</t>
  </si>
  <si>
    <t>/preisvergleich/Relocate/467392289.html?categoryId=18406&amp;pos=2&amp;price=1365.0&amp;productid=3801875&amp;sid=9701&amp;type=offer</t>
  </si>
  <si>
    <t>/preisvergleich/Relocate/481818859.html?categoryId=18406&amp;pos=2&amp;price=2010.0&amp;productid=1217855&amp;sid=289859&amp;type=offer</t>
  </si>
  <si>
    <t xml:space="preserve"> Jun­kers Ce­ra­pur­Com­fort-Eco ZSBE 28-3 A 23 Brenn­wert­ther­me 28 kW, E/H ohne Re­ge­lung, ohne Spei­cher, ohne Ab­gas­pa­ket, ohne Mon­ta­ge­plat­te Jun­kers</t>
  </si>
  <si>
    <t>/preisvergleich/Relocate/559986176.html?categoryId=18406&amp;pos=5&amp;price=3320.0&amp;productid=2584350&amp;sid=294528&amp;type=offer</t>
  </si>
  <si>
    <t xml:space="preserve"> Vi­to­dens 200-W 12-45KW mit Vi­to­tro­nic 200</t>
  </si>
  <si>
    <t>/preisvergleich/Relocate/436143780.html?categoryId=18406&amp;pos=4&amp;price=5430.86&amp;productid=1262334&amp;sid=297223&amp;type=offer</t>
  </si>
  <si>
    <t xml:space="preserve"> VIESS­MANN CU3A041 Vi­to­cros­sal 300 - 60/54, 3 kW mit Vi­to­tro­nic 200 (Typ KW6B)</t>
  </si>
  <si>
    <t>/preisvergleich/Relocate/475957595.html?categoryId=18406&amp;pos=8&amp;price=2088.0&amp;productid=2286143&amp;sid=289859&amp;type=offer</t>
  </si>
  <si>
    <t xml:space="preserve"> Vail­lant ecoTEC ex­clu­siv VC 206/4-7 Brenn­wert­ther­me ohne Re­ge­lung, ohne Ab­gas­pa­ket, Auf­putz mit Spei­cher­an­schluss Vail­lant</t>
  </si>
  <si>
    <t>/preisvergleich/Relocate/320847636.html?categoryId=18406&amp;pos=5&amp;price=3329.9&amp;productid=4221070&amp;sid=273949&amp;type=offer</t>
  </si>
  <si>
    <t xml:space="preserve"> Bu­de­rus GB162 Lo­ga­max Plus W9 mit Re­ge­lung RC300, 15 kW mit SU200 W Spei­cher - 7739601017</t>
  </si>
  <si>
    <t>/preisvergleich/Relocate/436314794.html?categoryId=18406&amp;pos=9&amp;price=3078.01&amp;productid=2106162&amp;sid=276812&amp;type=offer</t>
  </si>
  <si>
    <t xml:space="preserve"> Viess­mann Paket Vi­to­dens 222-F 26 kW Vi­to­tro­nic</t>
  </si>
  <si>
    <t>/preisvergleich/Relocate/421135447.html?categoryId=18406&amp;pos=14&amp;price=3915.61&amp;productid=2920589&amp;sid=12041&amp;type=offer</t>
  </si>
  <si>
    <t>/preisvergleich/Relocate/387844436.html?categoryId=18406&amp;pos=2&amp;price=3531.55&amp;productid=2654412&amp;sid=276812&amp;type=offer</t>
  </si>
  <si>
    <t xml:space="preserve"> Weis­haupt Thermo Con­dens Kom­pakt WTC-A K-I-100 WTC 15-A, En­er­gie­spar­pum­pe</t>
  </si>
  <si>
    <t>Wolf ComfortLine CSZ-300</t>
  </si>
  <si>
    <t>/preisvergleich/Relocate/255378477.html?categoryId=18406&amp;pos=1&amp;price=2885.0&amp;productid=3129258&amp;sid=9701&amp;type=offer</t>
  </si>
  <si>
    <t>/preisvergleich/Relocate/436146475.html?categoryId=18406&amp;pos=3&amp;price=2519.04&amp;productid=1223708&amp;sid=297223&amp;type=offer</t>
  </si>
  <si>
    <t xml:space="preserve"> VIESS­MANN B3HA001 Vi­to­dens 300-W 1,9 - 11,0kW, Gas-Brenn- wert­heiz­ge­rät mit Vi­to­tro­nic 200 ATS lgb</t>
  </si>
  <si>
    <t>/preisvergleich/Relocate/440793264.html?categoryId=18406&amp;pos=3&amp;price=2135.0&amp;productid=1098709&amp;sid=9701&amp;type=offer</t>
  </si>
  <si>
    <t>/preisvergleich/Relocate/497363207.html?categoryId=18406&amp;pos=3&amp;price=1578.57&amp;productid=3801875&amp;sid=276812&amp;type=offer</t>
  </si>
  <si>
    <t>/preisvergleich/Relocate/481826321.html?categoryId=18406&amp;pos=3&amp;price=2010.0&amp;productid=1217855&amp;sid=289859&amp;type=offer</t>
  </si>
  <si>
    <t xml:space="preserve"> Jun­kers Ce­ra­pur­Com­fort-Eco ZSBE 28-3 A 21 Brenn­wert­ther­me 28 kW, L/LL ohne Re­ge­lung, ohne Spei­cher, ohne Ab­gas­pa­ket, ohne Mon­ta­ge­plat­te Jun­kers</t>
  </si>
  <si>
    <t>/preisvergleich/Relocate/287713449.html?categoryId=18406&amp;pos=5&amp;price=5509.0&amp;productid=1262334&amp;sid=223861&amp;type=offer</t>
  </si>
  <si>
    <t xml:space="preserve"> Viess­mann Vi­to­cros­sal 300 Gas­brenn­wert­heiz­kes­sel 60 kW</t>
  </si>
  <si>
    <t>/preisvergleich/Relocate/475957676.html?categoryId=18406&amp;pos=9&amp;price=2104.0&amp;productid=2286143&amp;sid=289859&amp;type=offer</t>
  </si>
  <si>
    <t xml:space="preserve"> Vail­lant ecoTEC ex­clu­siv VC 146/4-7 Brenn­wert­ther­me ohne Re­ge­lung, ohne Ab­gas­pa­ket, Un­ter­putz mit Spei­cher­an­schluss Vail­lant</t>
  </si>
  <si>
    <t>/preisvergleich/Relocate/320847622.html?categoryId=18406&amp;pos=6&amp;price=3535.9&amp;productid=4221070&amp;sid=273949&amp;type=offer</t>
  </si>
  <si>
    <t xml:space="preserve"> Bu­de­rus GB162 Lo­ga­max Plus W9 mit Re­ge­lung RC300, 15 kW mit S135 RW Spei­cher - 7739601011</t>
  </si>
  <si>
    <t>/preisvergleich/Relocate/436314836.html?categoryId=18406&amp;pos=10&amp;price=3078.01&amp;productid=2106162&amp;sid=276812&amp;type=offer</t>
  </si>
  <si>
    <t>/preisvergleich/Relocate/387844132.html?categoryId=18406&amp;pos=3&amp;price=3799.23&amp;productid=2654412&amp;sid=276812&amp;type=offer</t>
  </si>
  <si>
    <t xml:space="preserve"> Weis­haupt Paket WTC 15/25-A Ausf. K-I-100 15 kW - Pumpe dreh­zahl­ge­re­gelt</t>
  </si>
  <si>
    <t>/preisvergleich/Relocate/274829964.html?categoryId=18406&amp;pos=2&amp;price=3005.0&amp;productid=3129258&amp;sid=9701&amp;type=offer</t>
  </si>
  <si>
    <t>/preisvergleich/Relocate/481819848.html?categoryId=18406&amp;pos=4&amp;price=2575.0&amp;productid=1223708&amp;sid=289859&amp;type=offer</t>
  </si>
  <si>
    <t xml:space="preserve"> Viess­mann Vi­to­dens 300-W Gas-Brenn­wert­ther­me, 11 kW, Funk­sen­sor Viess­mann</t>
  </si>
  <si>
    <t>/preisvergleich/Relocate/503498683.html?categoryId=18406&amp;pos=4&amp;price=2157.06&amp;productid=1098709&amp;sid=297223&amp;type=offer</t>
  </si>
  <si>
    <t xml:space="preserve"> VIESS­MANN B2HA073 B2HA073 Vi­to­dens 200-W Gas-Brenn­wert-Wand­ge­rät 5,2-26, 0 kW mit Vi­to­tro­nic 100</t>
  </si>
  <si>
    <t>/preisvergleich/Relocate/497363169.html?categoryId=18406&amp;pos=4&amp;price=1578.57&amp;productid=3801875&amp;sid=276812&amp;type=offer</t>
  </si>
  <si>
    <t>/preisvergleich/Relocate/481821074.html?categoryId=18406&amp;pos=4&amp;price=2055.0&amp;productid=1217855&amp;sid=289859&amp;type=offer</t>
  </si>
  <si>
    <t xml:space="preserve"> Jun­kers Ce­ra­pur­Com­fort-Eco ZSBE 28-3 A 21 Brenn­wert­ther­me 28 kW, L/LL Mon­ta­ge­plat­te 258, ohne Re­ge­lung, ohne Spei­cher, ohne Ab­gas­pa­ket Jun­kers</t>
  </si>
  <si>
    <t>/preisvergleich/Relocate/475957474.html?categoryId=18406&amp;pos=10&amp;price=2113.0&amp;productid=2286143&amp;sid=289859&amp;type=offer</t>
  </si>
  <si>
    <t xml:space="preserve"> Vail­lant ecoTEC ex­clu­siv VC 206/4-7 Brenn­wert­ther­me ohne Re­ge­lung, ohne Ab­gas­pa­ket, Un­ter­putz mit Spei­cher­an­schluss Vail­lant</t>
  </si>
  <si>
    <t>/preisvergleich/Relocate/320847596.html?categoryId=18406&amp;pos=7&amp;price=3619.9&amp;productid=4221070&amp;sid=273949&amp;type=offer</t>
  </si>
  <si>
    <t xml:space="preserve"> Bu­de­rus GB162 Lo­ga­max Plus W9 mit Re­ge­lung RC300, 15 kW mit S160 RW Spei­cher - 7739601013</t>
  </si>
  <si>
    <t>/preisvergleich/Relocate/391742967.html?categoryId=18406&amp;pos=11&amp;price=3078.01&amp;productid=2106162&amp;sid=276812&amp;type=offer</t>
  </si>
  <si>
    <t xml:space="preserve"> Viess­mann Paket Vi­to­dens 222-F Vi­to­tro­nic 200 HO1B 5,2 - 26,0 kW, nach links oder rechts</t>
  </si>
  <si>
    <t>Vaillant ecoTEC plus VC 146/5-5 Erdgas E/H (16 kW)</t>
  </si>
  <si>
    <t>/preisvergleich/Relocate/597823823.html?categoryId=18406&amp;pos=1&amp;price=1649.0&amp;productid=4021185&amp;sid=223861&amp;type=offer</t>
  </si>
  <si>
    <t xml:space="preserve"> Vail­lant Gas-Wand­heiz­ge­rät ecoTEC plus VC 146 Brenn­wert Therme Gas­hei­zung Kessel</t>
  </si>
  <si>
    <t>/preisvergleich/Relocate/437644086.html?categoryId=18406&amp;pos=1&amp;price=3436.0&amp;productid=1064535&amp;sid=9701&amp;type=offer</t>
  </si>
  <si>
    <t>/preisvergleich/Relocate/435728717.html?categoryId=18406&amp;pos=4&amp;price=3830.0&amp;productid=2654412&amp;sid=9701&amp;type=offer</t>
  </si>
  <si>
    <t>/preisvergleich/Relocate/195844886.html?categoryId=18406&amp;pos=3&amp;price=3110.0&amp;productid=3129258&amp;sid=223861&amp;type=offer</t>
  </si>
  <si>
    <t xml:space="preserve"> Wolf CSZ 11/300 Gas­brenn­wert-So­lar-Hei­zung / Gas­brenn­wert­mo­dul Gas-So­lar</t>
  </si>
  <si>
    <t>/preisvergleich/Relocate/441721259.html?categoryId=18406&amp;pos=5&amp;price=2593.0&amp;productid=1223708&amp;sid=9701&amp;type=offer</t>
  </si>
  <si>
    <t>/preisvergleich/Relocate/559986534.html?categoryId=18406&amp;pos=5&amp;price=2209.8&amp;productid=1098709&amp;sid=294528&amp;type=offer</t>
  </si>
  <si>
    <t xml:space="preserve"> Vi­to­dens 200-W 26 KW mit Vi­to­tro­nic 100</t>
  </si>
  <si>
    <t>/preisvergleich/Relocate/569157398.html?categoryId=18406&amp;pos=5&amp;price=1600.61&amp;productid=3801875&amp;sid=12041&amp;type=offer</t>
  </si>
  <si>
    <t>/preisvergleich/Relocate/481813007.html?categoryId=18406&amp;pos=5&amp;price=2055.0&amp;productid=1217855&amp;sid=289859&amp;type=offer</t>
  </si>
  <si>
    <t xml:space="preserve"> Jun­kers Ce­ra­pur­Com­fort-Eco ZSBE 28-3 A 23 Brenn­wert­ther­me 28 kW, E/H Mon­ta­ge­plat­te 258, ohne Re­ge­lung, ohne Spei­cher, ohne Ab­gas­pa­ket Jun­kers</t>
  </si>
  <si>
    <t>/preisvergleich/Relocate/475957389.html?categoryId=18406&amp;pos=11&amp;price=2123.0&amp;productid=2286143&amp;sid=289859&amp;type=offer</t>
  </si>
  <si>
    <t xml:space="preserve"> Vail­lant ecoTEC ex­clu­siv VC 146/4-7 Brenn­wert­ther­me ca­lor­MA­TIC 350, ohne Ab­gas­pa­ket, ohne Vail­lant</t>
  </si>
  <si>
    <t>/preisvergleich/Relocate/481812060.html?categoryId=18406&amp;pos=12&amp;price=3145.0&amp;productid=2106162&amp;sid=289859&amp;type=offer</t>
  </si>
  <si>
    <t xml:space="preserve"> Viess­mann 222-F Gasther­me, 26 kW, B2SA009, Spei­cher in­nen­be­heizt, Auf­putz oben Viess­mann</t>
  </si>
  <si>
    <t>Brötje EcoTherm Kompakt WBC 22/24</t>
  </si>
  <si>
    <t>/preisvergleich/Relocate/448345734.html?categoryId=18406&amp;pos=1&amp;price=3290.0&amp;productid=2108338&amp;sid=9701&amp;type=offer</t>
  </si>
  <si>
    <t>Brötje EcoCondens Kompakt BBK 22 F (22 kW)</t>
  </si>
  <si>
    <t>/preisvergleich/Relocate/448793841.html?categoryId=18406&amp;pos=1&amp;price=3550.0&amp;productid=3166800&amp;sid=9701&amp;type=offer</t>
  </si>
  <si>
    <t xml:space="preserve"> Remeha Tzerra 28 C Brenn­wert­kom­bither­me mit Ab­gas­sys­tem in­klu­si­ve Mon­ta­ge/ Einbau</t>
  </si>
  <si>
    <t>/preisvergleich/Relocate/435728549.html?categoryId=18406&amp;pos=2&amp;price=1649.0&amp;productid=4021185&amp;sid=9701&amp;type=offer</t>
  </si>
  <si>
    <t>/preisvergleich/Relocate/449253648.html?categoryId=18406&amp;pos=2&amp;price=3503.0&amp;productid=1064535&amp;sid=9701&amp;type=offer</t>
  </si>
  <si>
    <t>/preisvergleich/Relocate/435735992.html?categoryId=18406&amp;pos=5&amp;price=4121.0&amp;productid=2654412&amp;sid=9701&amp;type=offer</t>
  </si>
  <si>
    <t>/preisvergleich/Relocate/200474769.html?categoryId=18406&amp;pos=4&amp;price=3176.0&amp;productid=3129258&amp;sid=223861&amp;type=offer</t>
  </si>
  <si>
    <t xml:space="preserve"> Wolf CSZ 20/300 Gas­brenn­wert-So­lar-Hei­zung / Gas­brenn­wert­mo­dul Gas-So­lar</t>
  </si>
  <si>
    <t>/preisvergleich/Relocate/436143366.html?categoryId=18406&amp;pos=6&amp;price=2596.72&amp;productid=1223708&amp;sid=297223&amp;type=offer</t>
  </si>
  <si>
    <t xml:space="preserve"> VIESS­MANN B3HA005 Vi­to­dens 300-W 1,9 - 11,0kW, Gas-Brenn- wert­heiz­ge­rät mit Vi­to­tro­nic 200 ATS Funk</t>
  </si>
  <si>
    <t>/preisvergleich/Relocate/343952015.html?categoryId=18406&amp;pos=6&amp;price=2249.0&amp;productid=1098709&amp;sid=288366&amp;type=offer</t>
  </si>
  <si>
    <t xml:space="preserve"> Viess­mann Vi­to­dens 200-W Typ B2HA inkl. Vi­to­tro­nic 200 "5,2 - 26 kW"</t>
  </si>
  <si>
    <t>/preisvergleich/Relocate/324771450.html?categoryId=18406&amp;pos=6&amp;price=1629.0&amp;productid=3801875&amp;sid=273949&amp;type=offer</t>
  </si>
  <si>
    <t>/preisvergleich/Relocate/436564433.html?categoryId=18406&amp;pos=6&amp;price=2110.0&amp;productid=1217855&amp;sid=9701&amp;type=offer</t>
  </si>
  <si>
    <t>/preisvergleich/Relocate/475957206.html?categoryId=18406&amp;pos=12&amp;price=2132.0&amp;productid=2286143&amp;sid=289859&amp;type=offer</t>
  </si>
  <si>
    <t xml:space="preserve"> Vail­lant ecoTEC ex­clu­siv VC 206/4-7 Brenn­wert­ther­me ca­lor­MA­TIC 350, ohne Ab­gas­pa­ket, ohne Vail­lant</t>
  </si>
  <si>
    <t>/preisvergleich/Relocate/481789817.html?categoryId=18406&amp;pos=13&amp;price=3145.0&amp;productid=2106162&amp;sid=289859&amp;type=offer</t>
  </si>
  <si>
    <t xml:space="preserve"> Viess­mann 222-F Gasther­me, 26 kW, B2SA012, Spei­cher in­nen­be­heizt, Auf­putz l/r Viess­mann</t>
  </si>
  <si>
    <t>/preisvergleich/Relocate/310611996.html?categoryId=18406&amp;pos=2&amp;price=3689.0&amp;productid=2108338&amp;sid=9701&amp;type=offer</t>
  </si>
  <si>
    <t>/preisvergleich/Relocate/253476868.html?categoryId=18406&amp;pos=2&amp;price=4150.0&amp;productid=3166800&amp;sid=9701&amp;type=offer</t>
  </si>
  <si>
    <t>/preisvergleich/Relocate/547272606.html?categoryId=18406&amp;pos=3&amp;price=1649.0&amp;productid=4021185&amp;sid=9701&amp;type=offer</t>
  </si>
  <si>
    <t>/preisvergleich/Relocate/436156767.html?categoryId=18406&amp;pos=3&amp;price=3752.96&amp;productid=1064535&amp;sid=297223&amp;type=offer</t>
  </si>
  <si>
    <t xml:space="preserve"> VIESS­MANN CU3A038 Vi­to­cros­sal 300 - 26/23, 5 kW mit Vi­to­tro­nic 200 (Typ KW6B)</t>
  </si>
  <si>
    <t>Junkers CerapurModul ZBS 22/100 S-3 MA (22 kW)</t>
  </si>
  <si>
    <t>/preisvergleich/Relocate/481830684.html?categoryId=18406&amp;pos=1&amp;price=2520.0&amp;productid=3127147&amp;sid=289859&amp;type=offer</t>
  </si>
  <si>
    <t xml:space="preserve"> Jun­kers Ce­ra­pur­Mo­dul ZBS 22-100 S-3 MA 31/UR Brenn­wert­ther­me, Flg. P ohne Re­ge­lung, ohne Ab­gas­pa­ket, ohne Zu­be­hör Jun­kers</t>
  </si>
  <si>
    <t>/preisvergleich/Relocate/200474771.html?categoryId=18406&amp;pos=5&amp;price=3176.0&amp;productid=3129258&amp;sid=223861&amp;type=offer</t>
  </si>
  <si>
    <t xml:space="preserve"> Wolf Gasther­me CSZ-20/300 Gas­brenn­wert-So­lar-Mo­dul Hei­zung</t>
  </si>
  <si>
    <t>/preisvergleich/Relocate/591961234.html?categoryId=18406&amp;pos=7&amp;price=2625.5&amp;productid=1223708&amp;sid=288366&amp;type=offer</t>
  </si>
  <si>
    <t xml:space="preserve"> Viess­mann Vi­to­dens 300-W Typ B3HA 11 kW - 35 kW mit Vi­to­tro­nic 200 HO2B</t>
  </si>
  <si>
    <t>/preisvergleich/Relocate/343951927.html?categoryId=18406&amp;pos=7&amp;price=2258.9&amp;productid=1098709&amp;sid=288366&amp;type=offer</t>
  </si>
  <si>
    <t xml:space="preserve"> Viess­mann Vi­to­dens 200-W Typ B2HA inkl. Vi­to­tro­nic 100 "5,2 - 26 kW"</t>
  </si>
  <si>
    <t>/preisvergleich/Relocate/463226450.html?categoryId=18406&amp;pos=7&amp;price=1708.0&amp;productid=3801875&amp;sid=223861&amp;type=offer</t>
  </si>
  <si>
    <t>/preisvergleich/Relocate/481814083.html?categoryId=18406&amp;pos=7&amp;price=2135.0&amp;productid=1217855&amp;sid=289859&amp;type=offer</t>
  </si>
  <si>
    <t xml:space="preserve"> Jun­kers Ce­ra­pur­Com­fort-Eco ZSBE 28-3 A 21 Brenn­wert­ther­me 28 kW, L/LL ohne Re­ge­lung, ohne Spei­cher, Mon­ta­ge­plat­te 258 + 223-1 (Un­ter­putz), oh­ne...</t>
  </si>
  <si>
    <t>/preisvergleich/Relocate/475957683.html?categoryId=18406&amp;pos=13&amp;price=2140.0&amp;productid=2286143&amp;sid=289859&amp;type=offer</t>
  </si>
  <si>
    <t xml:space="preserve"> Vail­lant ecoTEC ex­clu­siv VC 276/4-7 Brenn­wert­ther­me ohne Re­ge­lung, ohne Ab­gas­pa­ket, ohne Vail­lant</t>
  </si>
  <si>
    <t>/preisvergleich/Relocate/481819089.html?categoryId=18406&amp;pos=14&amp;price=3145.0&amp;productid=2106162&amp;sid=289859&amp;type=offer</t>
  </si>
  <si>
    <t xml:space="preserve"> Viess­mann Vi­to­dens 222-F Gasther­me, 26 kW, B2TA015, La­de­spei­cher, Auf­putz l/r Viess­mann</t>
  </si>
  <si>
    <t>/preisvergleich/Relocate/475959700.html?categoryId=18406&amp;pos=4&amp;price=1660.0&amp;productid=4021185&amp;sid=289859&amp;type=offer</t>
  </si>
  <si>
    <t xml:space="preserve"> Vail­lant ecoTEC plus VC 146/5-5 Gas-Brenn­wert­ther­me, E / H ohne Re­ge­lung, ohne Ab­gas­pa­ket, ohne Vail­lant</t>
  </si>
  <si>
    <t>/preisvergleich/Relocate/463226455.html?categoryId=18406&amp;pos=4&amp;price=3806.0&amp;productid=1064535&amp;sid=223861&amp;type=offer</t>
  </si>
  <si>
    <t xml:space="preserve"> Viess­mann Gas­brenn­wert­kes­sel 26/23, 5 kW</t>
  </si>
  <si>
    <t>/preisvergleich/Relocate/403080717.html?categoryId=18406&amp;pos=2&amp;price=2649.0&amp;productid=3127147&amp;sid=9701&amp;type=offer</t>
  </si>
  <si>
    <t>/preisvergleich/Relocate/200257314.html?categoryId=18406&amp;pos=6&amp;price=3200.0&amp;productid=3129258&amp;sid=223861&amp;type=offer</t>
  </si>
  <si>
    <t xml:space="preserve"> Wolf Gas-Ther­me Gas­hei­zung CSZ-20/300 Gas­brenn­wert­mo­dul mit So­lar­spei­cher</t>
  </si>
  <si>
    <t>/preisvergleich/Relocate/592120147.html?categoryId=18406&amp;pos=8&amp;price=2625.5&amp;productid=1223708&amp;sid=9701&amp;type=offer</t>
  </si>
  <si>
    <t>/preisvergleich/Relocate/387843002.html?categoryId=18406&amp;pos=8&amp;price=2287.99&amp;productid=1098709&amp;sid=276812&amp;type=offer</t>
  </si>
  <si>
    <t xml:space="preserve"> Viess­mann Vi­to­dens 200-W mit Vi­to­tro­nic 100 5,2 - 26,0 kW</t>
  </si>
  <si>
    <t>/preisvergleich/Relocate/463226331.html?categoryId=18406&amp;pos=8&amp;price=1708.0&amp;productid=3801875&amp;sid=223861&amp;type=offer</t>
  </si>
  <si>
    <t>/preisvergleich/Relocate/481803732.html?categoryId=18406&amp;pos=8&amp;price=2140.0&amp;productid=1217855&amp;sid=289859&amp;type=offer</t>
  </si>
  <si>
    <t xml:space="preserve"> Jun­kers Ce­ra­pur­Com­fort-Eco ZSBE 28-3 A 21 Brenn­wert­ther­me 28 kW, L/LL ohne Re­ge­lung, ohne Spei­cher, Mon­ta­ge­plat­te 258 + 528-1 (Auf­putz), ohne Ab­gas­pa­ket...</t>
  </si>
  <si>
    <t>/preisvergleich/Relocate/475958334.html?categoryId=18406&amp;pos=14&amp;price=2143.0&amp;productid=2286143&amp;sid=289859&amp;type=offer</t>
  </si>
  <si>
    <t xml:space="preserve"> Vail­lant ecoTEC ex­clu­siv VC 146/4-7 Brenn­wert­ther­me ca­lor­MA­TIC 370, ohne Ab­gas­pa­ket, ohne Vail­lant</t>
  </si>
  <si>
    <t>/preisvergleich/Relocate/481825029.html?categoryId=18406&amp;pos=15&amp;price=3145.0&amp;productid=2106162&amp;sid=289859&amp;type=offer</t>
  </si>
  <si>
    <t xml:space="preserve"> Viess­mann Vi­to­dens 222-F Gasther­me, 26 kW, B2TA011, La­de­spei­cher, Auf­putz oben Viess­mann</t>
  </si>
  <si>
    <t>/preisvergleich/Relocate/330635889.html?categoryId=18406&amp;pos=1&amp;price=1530.0&amp;productid=2417694&amp;sid=290106&amp;type=offer</t>
  </si>
  <si>
    <t xml:space="preserve"> Bu­de­rus Lo­ga­max plus GB172-24, EG-E Gas-Brenn­wert­ge­rät</t>
  </si>
  <si>
    <t>/preisvergleich/Relocate/516690276.html?categoryId=18406&amp;pos=5&amp;price=2407.07&amp;productid=4021185&amp;sid=279747&amp;type=offer</t>
  </si>
  <si>
    <t xml:space="preserve"> Vail­lant ecoTEC plus VC 146/5-5 0010011640 Gas Wand­heiz­ge­rät mit Brenn­wert­tech­nik, Erdgas E</t>
  </si>
  <si>
    <t>/preisvergleich/Relocate/559986549.html?categoryId=18406&amp;pos=5&amp;price=4553.0&amp;productid=1064535&amp;sid=294528&amp;type=offer</t>
  </si>
  <si>
    <t xml:space="preserve"> Paket Vi­to­cros­sal 300 26KW Vi­to­tro­nic 200 Spei­cher 160l ne­ben­ge­stellt</t>
  </si>
  <si>
    <t>/preisvergleich/Relocate/358027171.html?categoryId=18406&amp;pos=3&amp;price=2649.0&amp;productid=3127147&amp;sid=9701&amp;type=offer</t>
  </si>
  <si>
    <t>/preisvergleich/Relocate/451455346.html?categoryId=18406&amp;pos=7&amp;price=3212.5&amp;productid=3129258&amp;sid=288366&amp;type=offer</t>
  </si>
  <si>
    <t xml:space="preserve"> Wolf CSZ-2 Com­fort­Li­ne Gas­brenn­wert-So­lar-Zen­tra­le "CSZ-2-14300"</t>
  </si>
  <si>
    <t>/preisvergleich/Relocate/436143895.html?categoryId=18406&amp;pos=9&amp;price=2626.56&amp;productid=1223708&amp;sid=297223&amp;type=offer</t>
  </si>
  <si>
    <t xml:space="preserve"> VIESS­MANN B3HA034 Paket mit Vi­to­dens 300-W 11 kW für Erdgas</t>
  </si>
  <si>
    <t>/preisvergleich/Relocate/559986566.html?categoryId=18406&amp;pos=9&amp;price=2314.0&amp;productid=1098709&amp;sid=294528&amp;type=offer</t>
  </si>
  <si>
    <t xml:space="preserve"> Vi­to­dens 200-W 19KW mit Vi­to­tro­nic 200</t>
  </si>
  <si>
    <t>/preisvergleich/Relocate/348136738.html?categoryId=18406&amp;pos=9&amp;price=2162.5&amp;productid=3801875&amp;sid=288366&amp;type=offer</t>
  </si>
  <si>
    <t>/preisvergleich/Relocate/481804868.html?categoryId=18406&amp;pos=9&amp;price=2160.0&amp;productid=1217855&amp;sid=289859&amp;type=offer</t>
  </si>
  <si>
    <t xml:space="preserve"> Jun­kers Ce­ra­pur­Com­fort-Eco ZSBE 28-3 A 23 Brenn­wert­ther­me 28 kW, E/H Mon­ta­ge­plat­te 994, ohne Re­ge­lung, ohne Spei­cher, ohne Ab­gas­pa­ket Jun­kers</t>
  </si>
  <si>
    <t>/preisvergleich/Relocate/475957828.html?categoryId=18406&amp;pos=15&amp;price=2152.0&amp;productid=2286143&amp;sid=289859&amp;type=offer</t>
  </si>
  <si>
    <t xml:space="preserve"> Vail­lant ecoTEC ex­clu­siv VC 206/4-7 Brenn­wert­ther­me ca­lor­MA­TIC 370, ohne Ab­gas­pa­ket, ohne Vail­lant</t>
  </si>
  <si>
    <t>Brötje EcoTherm WBS 14 F (14kW)</t>
  </si>
  <si>
    <t>/preisvergleich/Relocate/462171107.html?categoryId=18406&amp;pos=1&amp;price=2745.0&amp;productid=3169125&amp;sid=9701&amp;type=offer</t>
  </si>
  <si>
    <t>Buderus Logamax plus GB162-25</t>
  </si>
  <si>
    <t>/preisvergleich/Relocate/514781069.html?categoryId=18406&amp;pos=1&amp;price=2324.0&amp;productid=1237676&amp;sid=9701&amp;type=offer</t>
  </si>
  <si>
    <t>/preisvergleich/Relocate/528137355.html?categoryId=18406&amp;pos=2&amp;price=1591.58&amp;productid=2417694&amp;sid=299105&amp;type=offer</t>
  </si>
  <si>
    <t xml:space="preserve"> Bu­de­rus Lo­ga­max plus GB172-24, EG-E</t>
  </si>
  <si>
    <t>/preisvergleich/Relocate/409867621.html?categoryId=18406&amp;pos=6&amp;price=3198.0&amp;productid=4021185&amp;sid=223861&amp;type=offer</t>
  </si>
  <si>
    <t xml:space="preserve"> Vail­lant Paket VC146 Gas­brenn­wert­hei­zung 400l Re­ge­lung Gasther­me Hei­zung Kessel</t>
  </si>
  <si>
    <t>/preisvergleich/Relocate/559967050.html?categoryId=18406&amp;pos=6&amp;price=4781.84&amp;productid=1064535&amp;sid=294528&amp;type=offer</t>
  </si>
  <si>
    <t xml:space="preserve"> Paket Vi­to­cros­sal 300 26 kW Vi­to­tro­nic 200 KW6B mit Mi­scher Vi­to­cell 100-V 200 L ne­ben­ge­stellt</t>
  </si>
  <si>
    <t>/preisvergleich/Relocate/200474767.html?categoryId=18406&amp;pos=8&amp;price=3239.0&amp;productid=3129258&amp;sid=223861&amp;type=offer</t>
  </si>
  <si>
    <t xml:space="preserve"> Wolf Gasther­me CSZ-24/300 Gas­brenn­wert-So­lar-Hei­zung / Gas­brenn­wert­mo­dul L</t>
  </si>
  <si>
    <t>/preisvergleich/Relocate/591961231.html?categoryId=18406&amp;pos=10&amp;price=2776.9&amp;productid=1223708&amp;sid=288366&amp;type=offer</t>
  </si>
  <si>
    <t>/preisvergleich/Relocate/463226316.html?categoryId=18406&amp;pos=10&amp;price=2334.0&amp;productid=1098709&amp;sid=223861&amp;type=offer</t>
  </si>
  <si>
    <t xml:space="preserve"> Viess­mann Vi­to­dens 200-W 26 kW Brenn­wert-Gas­hei­zung Gas-Ther­me Gas-Kes­sel</t>
  </si>
  <si>
    <t>/preisvergleich/Relocate/481825642.html?categoryId=18406&amp;pos=10&amp;price=2160.0&amp;productid=1217855&amp;sid=289859&amp;type=offer</t>
  </si>
  <si>
    <t xml:space="preserve"> Jun­kers Ce­ra­pur­Com­fort-Eco ZSBE 28-3 A 21 Brenn­wert­ther­me 28 kW, L/LL Jun­kers FR 50, ohne Spei­cher, ohne Ab­gas­pa­ket, ohne Mon­ta­ge­plat­te Jun­kers</t>
  </si>
  <si>
    <t>Weishaupt Thermo Condens WTC 15-A-W-PEA</t>
  </si>
  <si>
    <t>/preisvergleich/Relocate/387843627.html?categoryId=18406&amp;pos=1&amp;price=2928.86&amp;productid=3862993&amp;sid=276812&amp;type=offer</t>
  </si>
  <si>
    <t xml:space="preserve"> Sys­tem­pa­ket Weis­haupt Thermo Con­dens WTC 15-32-A-W 15 kW - Pumpe dreh­zahl­ge­re­gelt</t>
  </si>
  <si>
    <t>/preisvergleich/Relocate/310288646.html?categoryId=18406&amp;pos=2&amp;price=2745.0&amp;productid=3169125&amp;sid=9701&amp;type=offer</t>
  </si>
  <si>
    <t>/preisvergleich/Relocate/514780955.html?categoryId=18406&amp;pos=2&amp;price=2324.01&amp;productid=1237676&amp;sid=9701&amp;type=offer</t>
  </si>
  <si>
    <t>/preisvergleich/Relocate/455216582.html?categoryId=18406&amp;pos=3&amp;price=1625.0&amp;productid=2417694&amp;sid=9701&amp;type=offer</t>
  </si>
  <si>
    <t>/preisvergleich/Relocate/559967047.html?categoryId=18406&amp;pos=7&amp;price=4799.9&amp;productid=1064535&amp;sid=294528&amp;type=offer</t>
  </si>
  <si>
    <t xml:space="preserve"> Paket Vi­to­cros­sal 300 26 kW Vi­to­tro­nic 200 KW6B mit Mi­scher Vi­to­cell 100-V 160 L ne­ben­ge­stellt</t>
  </si>
  <si>
    <t>/preisvergleich/Relocate/200474768.html?categoryId=18406&amp;pos=9&amp;price=3263.0&amp;productid=3129258&amp;sid=223861&amp;type=offer</t>
  </si>
  <si>
    <t xml:space="preserve"> Wolf Gas­hei­zung CSZ-24/300 Gas­brenn­wert­mo­dul mit So­lar­spei­cher P</t>
  </si>
  <si>
    <t>/preisvergleich/Relocate/591961243.html?categoryId=18406&amp;pos=11&amp;price=2776.9&amp;productid=1223708&amp;sid=288366&amp;type=offer</t>
  </si>
  <si>
    <t>/preisvergleich/Relocate/387844274.html?categoryId=18406&amp;pos=11&amp;price=2511.99&amp;productid=1098709&amp;sid=276812&amp;type=offer</t>
  </si>
  <si>
    <t xml:space="preserve"> Viess­mann Vi­to­dens 200-W mit Vi­to­tro­nic 200 5,2 - 26,0 kW</t>
  </si>
  <si>
    <t>/preisvergleich/Relocate/481780397.html?categoryId=18406&amp;pos=11&amp;price=2160.0&amp;productid=1217855&amp;sid=289859&amp;type=offer</t>
  </si>
  <si>
    <t xml:space="preserve"> Jun­kers Ce­ra­pur­Com­fort-Eco ZSBE 28-3 A 21 Brenn­wert­ther­me 28 kW, L/LL Mon­ta­ge­plat­te 994, ohne Re­ge­lung, ohne Spei­cher, ohne Ab­gas­pa­ket Jun­kers</t>
  </si>
  <si>
    <t>Wolf ComfortLine CGB-75 Erdgas E/H</t>
  </si>
  <si>
    <t>/preisvergleich/Relocate/526932239.html?categoryId=18406&amp;pos=1&amp;price=3280.76&amp;productid=3863945&amp;sid=299105&amp;type=offer</t>
  </si>
  <si>
    <t xml:space="preserve"> Wolf Gas­brenn­wert-Heiz­ther­me CGB-75 Aus­füh­rung Erdgas E 8613626</t>
  </si>
  <si>
    <t>/preisvergleich/Relocate/497363166.html?categoryId=18406&amp;pos=4&amp;price=1668.13&amp;productid=2417694&amp;sid=276812&amp;type=offer</t>
  </si>
  <si>
    <t xml:space="preserve"> Bu­de­rus Lo­ga­max plus GB172-24, G25</t>
  </si>
  <si>
    <t>/preisvergleich/Relocate/559986072.html?categoryId=18406&amp;pos=8&amp;price=5066.46&amp;productid=1064535&amp;sid=294528&amp;type=offer</t>
  </si>
  <si>
    <t xml:space="preserve"> Paket Vi­to­cros­sal 300 26KW Vi­to­tro­nic 200 Edel­stahl­spei­cher 160l</t>
  </si>
  <si>
    <t>/preisvergleich/Relocate/450961047.html?categoryId=18406&amp;pos=10&amp;price=3278.5&amp;productid=3129258&amp;sid=288366&amp;type=offer</t>
  </si>
  <si>
    <t xml:space="preserve"> Wolf CSZ-2 Com­fort­Li­ne Gas­brenn­wert-So­lar-Zen­tra­le "CSZ-2-20300"</t>
  </si>
  <si>
    <t>/preisvergleich/Relocate/559967055.html?categoryId=18406&amp;pos=12&amp;price=3059.93&amp;productid=1223708&amp;sid=294528&amp;type=offer</t>
  </si>
  <si>
    <t xml:space="preserve"> Paket Vi­to­dens 300-W 11kW,Heiz­ge­rät, AP Vi­to­cell 100-W 160L</t>
  </si>
  <si>
    <t>/preisvergleich/Relocate/573344114.html?categoryId=18406&amp;pos=12&amp;price=2518.81&amp;productid=1098709&amp;sid=294528&amp;type=offer</t>
  </si>
  <si>
    <t xml:space="preserve"> Gas­brenn­wert­kom­bi­ge­rät Vi­to­dens 200-W 26KW</t>
  </si>
  <si>
    <t>/preisvergleich/Relocate/481804066.html?categoryId=18406&amp;pos=12&amp;price=2165.0&amp;productid=1217855&amp;sid=289859&amp;type=offer</t>
  </si>
  <si>
    <t xml:space="preserve"> Jun­kers Ce­ra­pur­Com­fort-Eco ZSBE 28-3 A 23 Brenn­wert­ther­me 28 kW, E/H Mon­ta­ge­plat­te 993, ohne Re­ge­lung, ohne Spei­cher, ohne Ab­gas­pa­ket Jun­kers</t>
  </si>
  <si>
    <t>/preisvergleich/Relocate/548966930.html?categoryId=18406&amp;pos=2&amp;price=3533.59&amp;productid=3863945&amp;sid=9701&amp;type=offer</t>
  </si>
  <si>
    <t>/preisvergleich/Relocate/497363212.html?categoryId=18406&amp;pos=5&amp;price=1668.13&amp;productid=2417694&amp;sid=276812&amp;type=offer</t>
  </si>
  <si>
    <t>/preisvergleich/Relocate/569580291.html?categoryId=18406&amp;pos=9&amp;price=5229.38&amp;productid=1064535&amp;sid=276812&amp;type=offer</t>
  </si>
  <si>
    <t xml:space="preserve"> Viess­mann Paket Vi­to­cros­sal 300 26 kW mit Mi­scher</t>
  </si>
  <si>
    <t>/preisvergleich/Relocate/450960978.html?categoryId=18406&amp;pos=11&amp;price=3340.5&amp;productid=3129258&amp;sid=288366&amp;type=offer</t>
  </si>
  <si>
    <t xml:space="preserve"> Wolf CSZ-2 Com­fort­Li­ne Gas­brenn­wert-So­lar-Zen­tra­le "CSZ-2-24300"</t>
  </si>
  <si>
    <t>/preisvergleich/Relocate/436141333.html?categoryId=18406&amp;pos=13&amp;price=3064.83&amp;productid=1223708&amp;sid=297223&amp;type=offer</t>
  </si>
  <si>
    <t xml:space="preserve"> VIESS­MANN B3HA015 Paket mit Vi­to­dens 300-W 11 kW für Erdgas mit Vi­to­cell 100-W 160 l</t>
  </si>
  <si>
    <t>/preisvergleich/Relocate/559986550.html?categoryId=18406&amp;pos=13&amp;price=2532.92&amp;productid=1098709&amp;sid=294528&amp;type=offer</t>
  </si>
  <si>
    <t xml:space="preserve"> Paket Vi­to­dens 200-W 26 kW Umlauf Vi­to­tro­nic 200 HO1B, Vi­to­cell 100-W 160l</t>
  </si>
  <si>
    <t>/preisvergleich/Relocate/481818523.html?categoryId=18406&amp;pos=13&amp;price=2165.0&amp;productid=1217855&amp;sid=289859&amp;type=offer</t>
  </si>
  <si>
    <t xml:space="preserve"> Jun­kers Ce­ra­pur­Com­fort-Eco ZSBE 28-3 A 21 Brenn­wert­ther­me 28 kW, L/LL Mon­ta­ge­plat­te 993, ohne Re­ge­lung, ohne Spei­cher, ohne Ab­gas­pa­ket Jun­kers</t>
  </si>
  <si>
    <t>/preisvergleich/Relocate/472931388.html?categoryId=18406&amp;pos=3&amp;price=3976.0&amp;productid=3863945&amp;sid=9701&amp;type=offer</t>
  </si>
  <si>
    <t>/preisvergleich/Relocate/454211630.html?categoryId=18406&amp;pos=6&amp;price=1690.0&amp;productid=2417694&amp;sid=9701&amp;type=offer</t>
  </si>
  <si>
    <t>/preisvergleich/Relocate/342586237.html?categoryId=18406&amp;pos=10&amp;price=5282.0&amp;productid=1064535&amp;sid=223861&amp;type=offer</t>
  </si>
  <si>
    <t xml:space="preserve"> Viess­mann Vi­to­cros­sal 300 Gas-Brenn­wert-Heiz­kes­sel 5,2 26 kW 160 Liter Spei­cher</t>
  </si>
  <si>
    <t>/preisvergleich/Relocate/436147559.html?categoryId=18406&amp;pos=14&amp;price=3074.04&amp;productid=1223708&amp;sid=297223&amp;type=offer</t>
  </si>
  <si>
    <t xml:space="preserve"> VIESS­MANN B3HA009 Paket mit Vi­to­dens 300-W 11 kW für Erdgas mit Vi­to­cell 100-W 120 l</t>
  </si>
  <si>
    <t>/preisvergleich/Relocate/387844499.html?categoryId=18406&amp;pos=14&amp;price=2552.99&amp;productid=1098709&amp;sid=276812&amp;type=offer</t>
  </si>
  <si>
    <t xml:space="preserve"> Viess­mann Vi­to­dens 200-W Gas-Brenn­wert Kom­bi­ge­rät 5,2 - 26,0 kW, Vi­to­tro­nic 100</t>
  </si>
  <si>
    <t>/preisvergleich/Relocate/481779535.html?categoryId=18406&amp;pos=14&amp;price=2190.0&amp;productid=1217855&amp;sid=289859&amp;type=offer</t>
  </si>
  <si>
    <t xml:space="preserve"> Jun­kers Ce­ra­pur­Com­fort-Eco ZSBE 28-3 A 21 Brenn­wert­ther­me 28 kW, L/LL Jun­kers FR 120, ohne Spei­cher, ohne Ab­gas­pa­ket, ohne Mon­ta­ge­plat­te Jun­kers</t>
  </si>
  <si>
    <t>Buderus Logaplus-Paket W22 (GB172-20)</t>
  </si>
  <si>
    <t>/preisvergleich/Relocate/600808706.html?categoryId=18406&amp;pos=1&amp;price=2640.0&amp;productid=4184259&amp;sid=9701&amp;type=offer</t>
  </si>
  <si>
    <t>Buderus Logaplus-Paket W26 (GB172-24 T50)</t>
  </si>
  <si>
    <t>/preisvergleich/Relocate/435736032.html?categoryId=18406&amp;pos=1&amp;price=2860.0&amp;productid=4199383&amp;sid=9701&amp;type=offer</t>
  </si>
  <si>
    <t>/preisvergleich/Relocate/324771426.html?categoryId=18406&amp;pos=7&amp;price=1729.0&amp;productid=2417694&amp;sid=273949&amp;type=offer</t>
  </si>
  <si>
    <t xml:space="preserve"> Bu­de­rus Lo­ga­max Plus GB172, 24 kW, mit BC25 Ba­sis­re­ge­lung - 7716010418</t>
  </si>
  <si>
    <t>/preisvergleich/Relocate/342586174.html?categoryId=18406&amp;pos=11&amp;price=5305.0&amp;productid=1064535&amp;sid=223861&amp;type=offer</t>
  </si>
  <si>
    <t xml:space="preserve"> Viess­mann Vi­to­cros­sal 300 Gas-Brenn­wert-Heiz­kes­sel 5,2 26 kW 200 Liter Spei­cher</t>
  </si>
  <si>
    <t>/preisvergleich/Relocate/436143104.html?categoryId=18406&amp;pos=15&amp;price=3084.78&amp;productid=1223708&amp;sid=297223&amp;type=offer</t>
  </si>
  <si>
    <t xml:space="preserve"> VIESS­MANN B3HA018 Paket mit Vi­to­dens 300-W 11 kW für Erdgas mit Vi­to­cell 100-W 200 l</t>
  </si>
  <si>
    <t>/preisvergleich/Relocate/340525991.html?categoryId=18406&amp;pos=15&amp;price=2562.0&amp;productid=1098709&amp;sid=223861&amp;type=offer</t>
  </si>
  <si>
    <t xml:space="preserve"> Viess­mann Vi­to­dens 200-W 5,2 26 kW Gas-Brenn­wert­heiz­ge­rät m. Vi­to­tro­nic 200</t>
  </si>
  <si>
    <t>/preisvergleich/Relocate/481814584.html?categoryId=18406&amp;pos=15&amp;price=2205.0&amp;productid=1217855&amp;sid=289859&amp;type=offer</t>
  </si>
  <si>
    <t xml:space="preserve"> Jun­kers Ce­ra­pur­Com­fort-Eco ZSBE 28-3 A 21 Brenn­wert­ther­me 28 kW, L/LL Jun­kers FR 50, Mon­ta­ge­plat­te 258, ohne Spei­cher, ohne Ab­gas­pa­ket Jun­kers</t>
  </si>
  <si>
    <t>Brötje EcoTherm Plus WGB 28 E</t>
  </si>
  <si>
    <t>/preisvergleich/Relocate/479001240.html?categoryId=18406&amp;pos=1&amp;price=3600.0&amp;productid=1219697&amp;sid=12041&amp;type=offer</t>
  </si>
  <si>
    <t>Vaillant ecoVIT exclusiv VKK 366/4 (36 kW)</t>
  </si>
  <si>
    <t>/preisvergleich/Relocate/509372127.html?categoryId=18406&amp;pos=1&amp;price=3275.0&amp;productid=1089187&amp;sid=223861&amp;type=offer</t>
  </si>
  <si>
    <t xml:space="preserve"> Vail­lant ecoVIT ex­clu­siv Paket 2.25/2 Gas-Brenn­wert­kes­sel VKK 366/4 E Re­ge­lung</t>
  </si>
  <si>
    <t>/preisvergleich/Relocate/445627239.html?categoryId=18406&amp;pos=2&amp;price=2660.0&amp;productid=4184259&amp;sid=9701&amp;type=offer</t>
  </si>
  <si>
    <t>/preisvergleich/Relocate/524258727.html?categoryId=18406&amp;pos=2&amp;price=2942.0&amp;productid=4199383&amp;sid=9701&amp;type=offer</t>
  </si>
  <si>
    <t>/preisvergleich/Relocate/257506253.html?categoryId=18406&amp;pos=8&amp;price=1777.5&amp;productid=2417694&amp;sid=12041&amp;type=offer</t>
  </si>
  <si>
    <t>/preisvergleich/Relocate/342586289.html?categoryId=18406&amp;pos=12&amp;price=5944.0&amp;productid=1064535&amp;sid=223861&amp;type=offer</t>
  </si>
  <si>
    <t xml:space="preserve"> Viess­mann Vi­to­cros­sal 300 Gas-Brenn­wer­kes­sel 5,2 26 kW mit 160 Liter Spei­cher</t>
  </si>
  <si>
    <t>/preisvergleich/Relocate/472931349.html?categoryId=18406&amp;pos=2&amp;price=3745.0&amp;productid=1219697&amp;sid=9701&amp;type=offer</t>
  </si>
  <si>
    <t>/preisvergleich/Relocate/443951722.html?categoryId=18406&amp;pos=2&amp;price=3275.0&amp;productid=1089187&amp;sid=9701&amp;type=offer</t>
  </si>
  <si>
    <t>Buderus Logamax U-154-24 K</t>
  </si>
  <si>
    <t>/preisvergleich/Relocate/408541444.html?categoryId=18406&amp;pos=1&amp;price=2419.0&amp;productid=2408251&amp;sid=9701&amp;type=offer</t>
  </si>
  <si>
    <t>/preisvergleich/Relocate/162746391.html?categoryId=18406&amp;pos=9&amp;price=1805.0&amp;productid=2417694&amp;sid=223861&amp;type=offer</t>
  </si>
  <si>
    <t xml:space="preserve"> Bu­de­rus Gas-Wand­ther­me Gas-Hei­zung GB 172 24 kW Gasther­me Brenn­wert Gas­kes­sel</t>
  </si>
  <si>
    <t>/preisvergleich/Relocate/342586225.html?categoryId=18406&amp;pos=13&amp;price=5992.0&amp;productid=1064535&amp;sid=223861&amp;type=offer</t>
  </si>
  <si>
    <t xml:space="preserve"> Viess­mann Vi­to­cros­sal 300 Gas-Brenn­wer­kes­sel 5,2 26 kW mit 200 Liter Spei­cher</t>
  </si>
  <si>
    <t>/preisvergleich/Relocate/504973776.html?categoryId=18406&amp;pos=3&amp;price=3745.0&amp;productid=1219697&amp;sid=9701&amp;type=offer</t>
  </si>
  <si>
    <t>/preisvergleich/Relocate/435749984.html?categoryId=18406&amp;pos=3&amp;price=3499.0&amp;productid=1089187&amp;sid=9701&amp;type=offer</t>
  </si>
  <si>
    <t>/preisvergleich/Relocate/408541413.html?categoryId=18406&amp;pos=2&amp;price=2419.0&amp;productid=2408251&amp;sid=9701&amp;type=offer</t>
  </si>
  <si>
    <t>/preisvergleich/Relocate/162746403.html?categoryId=18406&amp;pos=10&amp;price=1805.0&amp;productid=2417694&amp;sid=223861&amp;type=offer</t>
  </si>
  <si>
    <t xml:space="preserve"> Bu­de­rus Brenn­wert-Heiz­ther­me GB 172 24 kW Gas-Brenn­wert-Ther­me Gas-Hei­zung</t>
  </si>
  <si>
    <t>/preisvergleich/Relocate/255670974.html?categoryId=18406&amp;pos=3&amp;price=5080.0&amp;productid=2408251&amp;sid=12041&amp;type=offer</t>
  </si>
  <si>
    <t>/preisvergleich/Relocate/337855294.html?categoryId=18406&amp;pos=11&amp;price=2020.24&amp;productid=2417694&amp;sid=12041&amp;type=offer</t>
  </si>
  <si>
    <t>Buderus Logamax plus GB172-20 T150</t>
  </si>
  <si>
    <t>/preisvergleich/Relocate/478136733.html?categoryId=18406&amp;pos=1&amp;price=2966.81&amp;productid=2920554&amp;sid=276812&amp;type=offer</t>
  </si>
  <si>
    <t xml:space="preserve"> Lo­ga­max plus GB172-20 T150,G25 V2</t>
  </si>
  <si>
    <t>Buderus Hybrid Logamax plus GBH172-24 T75S</t>
  </si>
  <si>
    <t>/preisvergleich/Relocate/497667016.html?categoryId=18406&amp;pos=1&amp;price=2621.4&amp;productid=3094591&amp;sid=9701&amp;type=offer</t>
  </si>
  <si>
    <t>Elco Thision S 17.1</t>
  </si>
  <si>
    <t>/preisvergleich/Relocate/444524194.html?categoryId=18406&amp;pos=1&amp;price=3342.0&amp;productid=3121554&amp;sid=9701&amp;type=offer</t>
  </si>
  <si>
    <t>/preisvergleich/Relocate/478136755.html?categoryId=18406&amp;pos=2&amp;price=2966.81&amp;productid=2920554&amp;sid=276812&amp;type=offer</t>
  </si>
  <si>
    <t xml:space="preserve"> Lo­ga­max plus GB172-20 T150,G20 V2</t>
  </si>
  <si>
    <t>/preisvergleich/Relocate/358027171.html?categoryId=18406&amp;pos=1&amp;price=2649.0&amp;productid=3127847&amp;sid=9701&amp;type=offer</t>
  </si>
  <si>
    <t>/preisvergleich/Relocate/478136717.html?categoryId=18406&amp;pos=2&amp;price=3276.56&amp;productid=3094591&amp;sid=276812&amp;type=offer</t>
  </si>
  <si>
    <t xml:space="preserve"> Lo­ga­max plus GBH172-14 T75S G25</t>
  </si>
  <si>
    <t>/preisvergleich/Relocate/572234437.html?categoryId=18406&amp;pos=2&amp;price=3514.0&amp;productid=3121554&amp;sid=9701&amp;type=offer</t>
  </si>
  <si>
    <t>Remeha Calenta Easy Combi 28 C (28 kW)</t>
  </si>
  <si>
    <t>/preisvergleich/Relocate/402941342.html?categoryId=18406&amp;pos=1&amp;price=1805.0&amp;productid=3129017&amp;sid=293350&amp;type=offer</t>
  </si>
  <si>
    <t xml:space="preserve"> remeha Ca­len­ta Easy Combi 28 C Gas­brenn­wert Wand­ge­rät Gas­brenn­we</t>
  </si>
  <si>
    <t>/preisvergleich/Relocate/601106750.html?categoryId=18406&amp;pos=3&amp;price=3145.0&amp;productid=2920554&amp;sid=9701&amp;type=offer</t>
  </si>
  <si>
    <t>/preisvergleich/Relocate/243904136.html?categoryId=18406&amp;pos=2&amp;price=2749.0&amp;productid=3127847&amp;sid=9701&amp;type=offer</t>
  </si>
  <si>
    <t>/preisvergleich/Relocate/478136735.html?categoryId=18406&amp;pos=3&amp;price=3336.26&amp;productid=3094591&amp;sid=276812&amp;type=offer</t>
  </si>
  <si>
    <t xml:space="preserve"> Lo­ga­max plus GBH172-24 T75S G25</t>
  </si>
  <si>
    <t>/preisvergleich/Relocate/426481677.html?categoryId=18406&amp;pos=2&amp;price=1839.0&amp;productid=3129017&amp;sid=9701&amp;type=offer</t>
  </si>
  <si>
    <t>/preisvergleich/Relocate/497667006.html?categoryId=18406&amp;pos=4&amp;price=3558.33&amp;productid=3094591&amp;sid=9701&amp;type=offer</t>
  </si>
  <si>
    <t>/preisvergleich/Relocate/540732116.html?categoryId=18406&amp;pos=3&amp;price=1845.0&amp;productid=3129017&amp;sid=9701&amp;type=offer</t>
  </si>
  <si>
    <t>Buderus Logaplus-Paket W22S (GB172-20 Erdgas E/H + RC 300 + ohne Mischer)</t>
  </si>
  <si>
    <t>/preisvergleich/Relocate/446229352.html?categoryId=18406&amp;pos=1&amp;price=2060.0&amp;productid=4184219&amp;sid=9701&amp;type=offer</t>
  </si>
  <si>
    <t>/preisvergleich/Relocate/446229328.html?categoryId=18406&amp;pos=2&amp;price=2110.0&amp;productid=4184219&amp;sid=9701&amp;type=offer</t>
  </si>
  <si>
    <t>Wolf ComfortLine CGB-2K-24</t>
  </si>
  <si>
    <t>/preisvergleich/Relocate/538010139.html?categoryId=18406&amp;pos=1&amp;price=1948.0&amp;productid=4716477&amp;sid=223861&amp;type=offer</t>
  </si>
  <si>
    <t xml:space="preserve"> Wolf Gas­brenn­wert-Kom­bither­me CGB-2K-24 Com­fort­Li­ne</t>
  </si>
  <si>
    <t>/preisvergleich/Relocate/509372585.html?categoryId=18406&amp;pos=1&amp;price=1885.0&amp;productid=4673725&amp;sid=223861&amp;type=offer</t>
  </si>
  <si>
    <t xml:space="preserve"> Vail­lant Gas­kom­bither­me ecoTEC plus VCW 206 Brenn­wert­tech­nik Gas­hei­zung Kessel L</t>
  </si>
  <si>
    <t>/preisvergleich/Relocate/538009995.html?categoryId=18406&amp;pos=2&amp;price=1948.0&amp;productid=4716477&amp;sid=9701&amp;type=offer</t>
  </si>
  <si>
    <t>/preisvergleich/Relocate/509372644.html?categoryId=18406&amp;pos=2&amp;price=1885.0&amp;productid=4673725&amp;sid=9701&amp;type=offer</t>
  </si>
  <si>
    <t>/preisvergleich/Relocate/538009817.html?categoryId=18406&amp;pos=3&amp;price=1948.0&amp;productid=4716477&amp;sid=9701&amp;type=offer</t>
  </si>
  <si>
    <t>Wolf ComfortLine CGW-24/140</t>
  </si>
  <si>
    <t>/preisvergleich/Relocate/526929197.html?categoryId=18406&amp;pos=1&amp;price=2253.96&amp;productid=3204125&amp;sid=299105&amp;type=offer</t>
  </si>
  <si>
    <t xml:space="preserve"> Wolf Gas­brenn­wert-Zen­tra­le CGW-24/140 Erdgas E, WT Stan­dard, Pumpe 3-stu­fig 8610713</t>
  </si>
  <si>
    <t>Wolf ComfortLine CGB-35</t>
  </si>
  <si>
    <t>/preisvergleich/Relocate/526940537.html?categoryId=18406&amp;pos=1&amp;price=1864.38&amp;productid=1083711&amp;sid=299105&amp;type=offer</t>
  </si>
  <si>
    <t xml:space="preserve"> Wolf Gas­brenn­wert-Heiz­ther­me CGB-35 Erdgas E, Pumpe mo­du­lie­rend 8611115</t>
  </si>
  <si>
    <t>/preisvergleich/Relocate/538010231.html?categoryId=18406&amp;pos=4&amp;price=2011.86&amp;productid=4716477&amp;sid=299105&amp;type=offer</t>
  </si>
  <si>
    <t xml:space="preserve"> Wolf Gas­brenn­wert-Kom­bither­me CGB-2K-24 Com­fort­Li­ne, mit hoch­eff. Heiz­krei­s­pum­pe 8614059</t>
  </si>
  <si>
    <t>Wolf ComfortLine CGB-K</t>
  </si>
  <si>
    <t>/preisvergleich/Relocate/526929212.html?categoryId=18406&amp;pos=1&amp;price=1750.3&amp;productid=2919604&amp;sid=299105&amp;type=offer</t>
  </si>
  <si>
    <t xml:space="preserve"> Wolf Gas­brenn­wert­kom­bither­me CGB-K 20 Erdgas LL, WT stan­dard, Pumpe 3-stu­fig 8601570</t>
  </si>
  <si>
    <t>/preisvergleich/Relocate/526929500.html?categoryId=18406&amp;pos=2&amp;price=2253.96&amp;productid=3204125&amp;sid=299105&amp;type=offer</t>
  </si>
  <si>
    <t xml:space="preserve"> Wolf Gas­brenn­wert-Zen­tra­le CGW-24/140 Erdgas LL, WT Stan­dard, Pumpe 3-stu­fig 8610716</t>
  </si>
  <si>
    <t>Buderus Logaplus-Paket W9 (GB162-25)</t>
  </si>
  <si>
    <t>/preisvergleich/Relocate/321343803.html?categoryId=18406&amp;pos=1&amp;price=3384.9&amp;productid=4228095&amp;sid=273949&amp;type=offer</t>
  </si>
  <si>
    <t xml:space="preserve"> Bu­de­rus GB162 Lo­ga­max Plus W9 mit Re­ge­lung RC300, 25 kW mit S120 Spei­cher - 7739601019</t>
  </si>
  <si>
    <t>/preisvergleich/Relocate/526943252.html?categoryId=18406&amp;pos=2&amp;price=1864.38&amp;productid=1083711&amp;sid=299105&amp;type=offer</t>
  </si>
  <si>
    <t xml:space="preserve"> Wolf Gas­brenn­wert-Heiz­ther­me CGB-35 Erdgas LL, Pumpe mo­du­lie­rend 8611116</t>
  </si>
  <si>
    <t>/preisvergleich/Relocate/434118656.html?categoryId=18406&amp;pos=5&amp;price=2079.0&amp;productid=4716477&amp;sid=288366&amp;type=offer</t>
  </si>
  <si>
    <t xml:space="preserve"> Wolf CGB-2K-20 / CGB-2K-24 Com­fort­li­ne Gas­brenn­wert Kom­bither­me "24 kW"</t>
  </si>
  <si>
    <t>/preisvergleich/Relocate/526942343.html?categoryId=18406&amp;pos=2&amp;price=1750.3&amp;productid=2919604&amp;sid=299105&amp;type=offer</t>
  </si>
  <si>
    <t xml:space="preserve"> Wolf Gas­brenn­wert­kom­bither­me CGB-K 20 Erdgas E, WT stan­dard, Pumpe 3-stu­fig 8601569</t>
  </si>
  <si>
    <t>Junkers Cerapur Comfort ZBR 42-3 A 21 Erdgas L/LL (42 kW)</t>
  </si>
  <si>
    <t>/preisvergleich/Relocate/481848672.html?categoryId=18406&amp;pos=1&amp;price=2830.0&amp;productid=3497887&amp;sid=289859&amp;type=offer</t>
  </si>
  <si>
    <t xml:space="preserve"> Jun­kers Ce­ra­pur­Com­fort ZBR 42-3 A 21 Gas-Brenn­wert­ther­me 42 kW, L / LL ohne Re­ge­lung, ohne Spei­cher, ohne Ab­gas­pa­ket, ohne Mon­ta­ge­plat­te Jun­kers</t>
  </si>
  <si>
    <t>Viessmann Vitotwin 300-W (26 kW)</t>
  </si>
  <si>
    <t>/preisvergleich/Relocate/436146539.html?categoryId=18406&amp;pos=1&amp;price=15677.24&amp;productid=3541400&amp;sid=297223&amp;type=offer</t>
  </si>
  <si>
    <t xml:space="preserve"> VIESS­MANN C3HC003 Paket Vi­tot­win 300-W 1 kWel / 26 kWth und Vi­to­cell 340-M Typ SVKA, 750 l</t>
  </si>
  <si>
    <t>Remeha Calenta 25 DS</t>
  </si>
  <si>
    <t>/preisvergleich/Relocate/376068758.html?categoryId=18406&amp;pos=1&amp;price=2135.0&amp;productid=3725907&amp;sid=293350&amp;type=offer</t>
  </si>
  <si>
    <t xml:space="preserve"> remeha Ca­len­ta 25 DS Gas­brenn­wert Wand­ge­rät Gas­brenn­wert­kes­sel</t>
  </si>
  <si>
    <t>Ferroli Econcept Tech 25 C</t>
  </si>
  <si>
    <t>/preisvergleich/Relocate/402787392.html?categoryId=18406&amp;pos=1&amp;price=1299.0&amp;productid=3759742&amp;sid=289859&amp;type=offer</t>
  </si>
  <si>
    <t xml:space="preserve"> Econ­cept Tech 25C Fer­ro­li</t>
  </si>
  <si>
    <t>/preisvergleich/Relocate/526930694.html?categoryId=18406&amp;pos=3&amp;price=2276.23&amp;productid=3204125&amp;sid=299105&amp;type=offer</t>
  </si>
  <si>
    <t xml:space="preserve"> Wolf Gas­brenn­wert-Zen­tra­le CGW-24/140 Flüs­sig­gas, WT Stan­dard, Pumpe 3-stu­fig 8610712</t>
  </si>
  <si>
    <t>Buderus Logamax plus GB172-24 T50</t>
  </si>
  <si>
    <t>/preisvergleich/Relocate/588204228.html?categoryId=18406&amp;pos=1&amp;price=2089.0&amp;productid=3132373&amp;sid=9701&amp;type=offer</t>
  </si>
  <si>
    <t xml:space="preserve"> Bu­de­rus Lo­ga­max plus GB172 T50 Gas Brenn­wert Therme 48l Spei­cher 24kW GB 172 (Be­triebs­form: Gas Brenn­wert Erdgas E)</t>
  </si>
  <si>
    <t>/preisvergleich/Relocate/435750149.html?categoryId=18406&amp;pos=2&amp;price=3405.0&amp;productid=4228095&amp;sid=9701&amp;type=offer</t>
  </si>
  <si>
    <t>/preisvergleich/Relocate/526942460.html?categoryId=18406&amp;pos=3&amp;price=1886.66&amp;productid=1083711&amp;sid=299105&amp;type=offer</t>
  </si>
  <si>
    <t xml:space="preserve"> Wolf Gas­brenn­wert-Heiz­ther­me CGB-35 Flüss­sig­gas, Pumpe mo­du­lie­rend 8611117</t>
  </si>
  <si>
    <t>/preisvergleich/Relocate/538010156.html?categoryId=18406&amp;pos=6&amp;price=2199.33&amp;productid=4716477&amp;sid=276812&amp;type=offer</t>
  </si>
  <si>
    <t xml:space="preserve"> Wolf Gas­brenn­wert-Kom­bither­me CGB-2K-20 Com­fort­Lin CGB-2K-24</t>
  </si>
  <si>
    <t>/preisvergleich/Relocate/526943418.html?categoryId=18406&amp;pos=3&amp;price=1772.55&amp;productid=2919604&amp;sid=299105&amp;type=offer</t>
  </si>
  <si>
    <t xml:space="preserve"> Wolf Gas­brenn­wert­kom­bither­me CGB-K 20 Flüs­sig­gas, WT stan­dard, Pumpe 3-stu­fig 8601571</t>
  </si>
  <si>
    <t>/preisvergleich/Relocate/481846837.html?categoryId=18406&amp;pos=2&amp;price=2875.0&amp;productid=3497887&amp;sid=289859&amp;type=offer</t>
  </si>
  <si>
    <t xml:space="preserve"> Jun­kers Ce­ra­pur­Com­fort ZBR 42-3 A 21 Gas-Brenn­wert­ther­me 42 kW, L / LL Mon­ta­ge­plat­te 258, ohne Re­ge­lung, ohne Spei­cher, ohne Ab­gas­pa­ket Jun­kers</t>
  </si>
  <si>
    <t>/preisvergleich/Relocate/540646158.html?categoryId=18406&amp;pos=2&amp;price=2229.0&amp;productid=3725907&amp;sid=9701&amp;type=offer</t>
  </si>
  <si>
    <t>/preisvergleich/Relocate/435738750.html?categoryId=18406&amp;pos=2&amp;price=1600.0&amp;productid=3759742&amp;sid=9701&amp;type=offer</t>
  </si>
  <si>
    <t>/preisvergleich/Relocate/526943611.html?categoryId=18406&amp;pos=4&amp;price=2370.83&amp;productid=3204125&amp;sid=299105&amp;type=offer</t>
  </si>
  <si>
    <t xml:space="preserve"> Wolf Gas­brenn­wert-Zen­tra­le CGW-24/140 Erdgas LL, mit Hoch­ef­fi­zi­enz­pum­pe 8613133</t>
  </si>
  <si>
    <t>/preisvergleich/Relocate/588202215.html?categoryId=18406&amp;pos=2&amp;price=2089.01&amp;productid=3132373&amp;sid=9701&amp;type=offer</t>
  </si>
  <si>
    <t xml:space="preserve"> Bu­de­rus Lo­ga­max plus GB172 T50 Gas Brenn­wert Therme 48l Spei­cher 24kW GB 172 (Be­triebs­form: Gas Brenn­wert Erdgas LL)</t>
  </si>
  <si>
    <t>/preisvergleich/Relocate/435750283.html?categoryId=18406&amp;pos=3&amp;price=3480.0&amp;productid=4228095&amp;sid=9701&amp;type=offer</t>
  </si>
  <si>
    <t>/preisvergleich/Relocate/387848146.html?categoryId=18406&amp;pos=4&amp;price=1950.81&amp;productid=1083711&amp;sid=276812&amp;type=offer</t>
  </si>
  <si>
    <t xml:space="preserve"> Wolf Gas­brenn­wert-Heiz­ther­me CGB-35 CGB-35, mo­du­lie­rend, Erdgas E</t>
  </si>
  <si>
    <t>/preisvergleich/Relocate/538010045.html?categoryId=18406&amp;pos=7&amp;price=2397.84&amp;productid=4716477&amp;sid=12041&amp;type=offer</t>
  </si>
  <si>
    <t>/preisvergleich/Relocate/526943504.html?categoryId=18406&amp;pos=4&amp;price=1811.51&amp;productid=2919604&amp;sid=299105&amp;type=offer</t>
  </si>
  <si>
    <t xml:space="preserve"> Wolf Gas­brenn­wert­kom­bither­me CGB-K 24 Erdgas E, WT Stan­dard, Pumpe 3-stu­fig 8610620</t>
  </si>
  <si>
    <t>Viessmann Vitodens 343-F (11 kW)</t>
  </si>
  <si>
    <t>/preisvergleich/Relocate/559967060.html?categoryId=18406&amp;pos=1&amp;price=4423.22&amp;productid=4258562&amp;sid=294528&amp;type=offer</t>
  </si>
  <si>
    <t xml:space="preserve"> Paket Vi­to­dens 343-F 11 kW Vi­to­tro­nic 200 HO1C, AP nach oben</t>
  </si>
  <si>
    <t>/preisvergleich/Relocate/481847509.html?categoryId=18406&amp;pos=3&amp;price=2955.0&amp;productid=3497887&amp;sid=289859&amp;type=offer</t>
  </si>
  <si>
    <t xml:space="preserve"> Jun­kers Ce­ra­pur­Com­fort ZBR 42-3 A 21 Gas-Brenn­wert­ther­me 42 kW, L / LL ohne Re­ge­lung, ohne Spei­cher, Mon­ta­ge­plat­te 258 + 223-1 (Un­ter­putz), oh­ne...</t>
  </si>
  <si>
    <t>/preisvergleich/Relocate/376068535.html?categoryId=18406&amp;pos=3&amp;price=2733.0&amp;productid=3725907&amp;sid=293350&amp;type=offer</t>
  </si>
  <si>
    <t xml:space="preserve"> Remeha Spar­pa­ket Ca­len­ta 25 DS mit Spei­cher 130 Liter und Zu­be­hör 100019240</t>
  </si>
  <si>
    <t>/preisvergleich/Relocate/280120770.html?categoryId=18406&amp;pos=3&amp;price=1695.0&amp;productid=3759742&amp;sid=9701&amp;type=offer</t>
  </si>
  <si>
    <t>/preisvergleich/Relocate/526942432.html?categoryId=18406&amp;pos=5&amp;price=2370.83&amp;productid=3204125&amp;sid=299105&amp;type=offer</t>
  </si>
  <si>
    <t xml:space="preserve"> Wolf Gas­brenn­wert-Zen­tra­le CGW-24/140 Erdgas E, mit Hoch­ef­fi­zi­enz­pum­pe 8613132</t>
  </si>
  <si>
    <t>/preisvergleich/Relocate/497363155.html?categoryId=18406&amp;pos=3&amp;price=2362.26&amp;productid=3132373&amp;sid=276812&amp;type=offer</t>
  </si>
  <si>
    <t xml:space="preserve"> Bu­de­rus Lo­ga­max plus GB172 T50, EG-LL</t>
  </si>
  <si>
    <t>/preisvergleich/Relocate/321343840.html?categoryId=18406&amp;pos=4&amp;price=3486.9&amp;productid=4228095&amp;sid=273949&amp;type=offer</t>
  </si>
  <si>
    <t xml:space="preserve"> Bu­de­rus GB162 Lo­ga­max Plus W9 mit Re­ge­lung RC300, 25 kW mit SU160 W Spei­cher - 7739601025</t>
  </si>
  <si>
    <t>/preisvergleich/Relocate/526940788.html?categoryId=18406&amp;pos=5&amp;price=1984.04&amp;productid=1083711&amp;sid=299105&amp;type=offer</t>
  </si>
  <si>
    <t xml:space="preserve"> Wolf Gas­brenn­wert-Heiz­ther­me CGB-35 Erdgas E, mit Hoch­ef­fi­zi­enz­pum­pe 8613093</t>
  </si>
  <si>
    <t>/preisvergleich/Relocate/538056453.html?categoryId=18406&amp;pos=8&amp;price=2499.0&amp;productid=4716477&amp;sid=273949&amp;type=offer</t>
  </si>
  <si>
    <t xml:space="preserve"> WOLF Gas­brenn­wert-Kom­bither­me CGB-2K 24 kW mit Be­dien­mo­dul BM-2 - 8614059</t>
  </si>
  <si>
    <t>/preisvergleich/Relocate/526942558.html?categoryId=18406&amp;pos=5&amp;price=1811.51&amp;productid=2919604&amp;sid=299105&amp;type=offer</t>
  </si>
  <si>
    <t xml:space="preserve"> Wolf Gas­brenn­wert­kom­bither­me CGB-K 24 Erdgas LL, WT Stan­dard, Pumpe 3-stu­fig 8610621</t>
  </si>
  <si>
    <t>/preisvergleich/Relocate/559986583.html?categoryId=18406&amp;pos=2&amp;price=4423.22&amp;productid=4258562&amp;sid=294528&amp;type=offer</t>
  </si>
  <si>
    <t xml:space="preserve"> Paket Vi­to­dens 343-F 11 kW Vi­to­tro­nic 200 HO1C, AP nach re / li</t>
  </si>
  <si>
    <t>/preisvergleich/Relocate/481848991.html?categoryId=18406&amp;pos=4&amp;price=2960.0&amp;productid=3497887&amp;sid=289859&amp;type=offer</t>
  </si>
  <si>
    <t xml:space="preserve"> Jun­kers Ce­ra­pur­Com­fort ZBR 42-3 A 21 Gas-Brenn­wert­ther­me 42 kW, L / LL ohne Re­ge­lung, ohne Spei­cher, Mon­ta­ge­plat­te 258 + 528-1 (Auf­putz), ohne Ab­gas­pa­ket ...</t>
  </si>
  <si>
    <t>/preisvergleich/Relocate/591167452.html?categoryId=18406&amp;pos=4&amp;price=3123.0&amp;productid=3725907&amp;sid=9701&amp;type=offer</t>
  </si>
  <si>
    <t>Vaillant ecoTEC plus VCI 206/5-5 (24 kW)</t>
  </si>
  <si>
    <t>/preisvergleich/Relocate/435728133.html?categoryId=18406&amp;pos=1&amp;price=2668.0&amp;productid=4027452&amp;sid=9701&amp;type=offer</t>
  </si>
  <si>
    <t>/preisvergleich/Relocate/526942741.html?categoryId=18406&amp;pos=6&amp;price=2393.1&amp;productid=3204125&amp;sid=299105&amp;type=offer</t>
  </si>
  <si>
    <t xml:space="preserve"> Wolf Gas­brenn­wert-Zen­tra­le CGW-24/140 Flüs­sig­gas, mit Hoch­ef­fi­zi­enz­pum­pum­pe 8613134</t>
  </si>
  <si>
    <t>/preisvergleich/Relocate/497363172.html?categoryId=18406&amp;pos=4&amp;price=2362.26&amp;productid=3132373&amp;sid=276812&amp;type=offer</t>
  </si>
  <si>
    <t xml:space="preserve"> Bu­de­rus Lo­ga­max plus GB172 T50, EG-E</t>
  </si>
  <si>
    <t>/preisvergleich/Relocate/385054462.html?categoryId=18406&amp;pos=5&amp;price=3499.9&amp;productid=4228095&amp;sid=273949&amp;type=offer</t>
  </si>
  <si>
    <t xml:space="preserve"> Bu­de­rus GB162 Lo­ga­max Plus W9 mit Re­ge­lung RC300, 25 kW mit SU200 W Spei­cher - 7739601027</t>
  </si>
  <si>
    <t>/preisvergleich/Relocate/526942683.html?categoryId=18406&amp;pos=6&amp;price=1984.04&amp;productid=1083711&amp;sid=299105&amp;type=offer</t>
  </si>
  <si>
    <t xml:space="preserve"> Wolf Gas­brenn­wert-Heiz­ther­me CGB-35 Erdgas LL, mit Hoch­ef­fi­zi­enz­pum­pe 8613094</t>
  </si>
  <si>
    <t>/preisvergleich/Relocate/538009819.html?categoryId=18406&amp;pos=9&amp;price=2848.12&amp;productid=4716477&amp;sid=276812&amp;type=offer</t>
  </si>
  <si>
    <t xml:space="preserve"> Wolf Paket Brenn­wert­ther­me CGB-2K-24 Re­ge­lung BM-2</t>
  </si>
  <si>
    <t>/preisvergleich/Relocate/526943487.html?categoryId=18406&amp;pos=6&amp;price=1833.78&amp;productid=2919604&amp;sid=299105&amp;type=offer</t>
  </si>
  <si>
    <t xml:space="preserve"> Wolf Gas­brenn­wert­kom­bither­me CGB-K 24 Flüs­sig­gas, WT Stan­dard, Pumpe 3-stu­fig 8610622</t>
  </si>
  <si>
    <t>Viessmann Vitodens 343-F (11 kW) Bundle</t>
  </si>
  <si>
    <t>/preisvergleich/Relocate/306413094.html?categoryId=18406&amp;pos=3&amp;price=4434.0&amp;productid=4258562&amp;sid=288366&amp;type=offer</t>
  </si>
  <si>
    <t xml:space="preserve"> Viess­mann Vi­to­dens 343-F Typ B3UA mit Vi­to­tro­nic 200 RF Typ HO1C "1,9 - 11,0 kW Au­ßen­tem­pe­ra­tur­sen­sor lei­tungs­ge­bun­den"</t>
  </si>
  <si>
    <t>/preisvergleich/Relocate/513489419.html?categoryId=18406&amp;pos=5&amp;price=2960.0&amp;productid=3497887&amp;sid=9701&amp;type=offer</t>
  </si>
  <si>
    <t>/preisvergleich/Relocate/530901561.html?categoryId=18406&amp;pos=2&amp;price=2738.0&amp;productid=4027452&amp;sid=9701&amp;type=offer</t>
  </si>
  <si>
    <t>/preisvergleich/Relocate/387843724.html?categoryId=18406&amp;pos=7&amp;price=2397.65&amp;productid=3204125&amp;sid=276812&amp;type=offer</t>
  </si>
  <si>
    <t xml:space="preserve"> Wolf Com­fort­Li­ne Gas­brenn­wert-Zen­tra­le CGW CGW 24/140, 3-stu­fig, Erdgas LL</t>
  </si>
  <si>
    <t>/preisvergleich/Relocate/321344293.html?categoryId=18406&amp;pos=6&amp;price=3699.9&amp;productid=4228095&amp;sid=273949&amp;type=offer</t>
  </si>
  <si>
    <t xml:space="preserve"> Bu­de­rus GB162 Lo­ga­max Plus W9 mit Re­ge­lung RC300, 25 kW mit S135 RW Spei­cher - 7739601021</t>
  </si>
  <si>
    <t>/preisvergleich/Relocate/526943275.html?categoryId=18406&amp;pos=7&amp;price=2006.32&amp;productid=1083711&amp;sid=299105&amp;type=offer</t>
  </si>
  <si>
    <t xml:space="preserve"> Wolf Gas­brenn­wert-Heiz­ther­me CGB-35 Flüs­sig­gas, mit Hoch­ef­fi­zi­enz­pum­pe 8613109</t>
  </si>
  <si>
    <t>/preisvergleich/Relocate/526942444.html?categoryId=18406&amp;pos=7&amp;price=1867.17&amp;productid=2919604&amp;sid=299105&amp;type=offer</t>
  </si>
  <si>
    <t xml:space="preserve"> Wolf Gas­brenn­wert­kom­bither­me CGB-K 20 Erdgas LL, mit Hoch­ef­fi­zi­enz­pum­pe 8613115</t>
  </si>
  <si>
    <t>/preisvergleich/Relocate/481811188.html?categoryId=18406&amp;pos=4&amp;price=4465.0&amp;productid=4258562&amp;sid=289859&amp;type=offer</t>
  </si>
  <si>
    <t xml:space="preserve"> Viess­mann Vi­to­dens 343-F Brenn­wert­ther­me, 11 kW, B3UA007, VT200 RF Auf­putz l/r Viess­mann</t>
  </si>
  <si>
    <t>/preisvergleich/Relocate/586714617.html?categoryId=18406&amp;pos=6&amp;price=2966.91&amp;productid=3497887&amp;sid=293331&amp;type=offer</t>
  </si>
  <si>
    <t xml:space="preserve"> Jun­kers Gas-Brenn­wert­ge­rät, wand­hän­gend CE­RA­PUR­COM­FORT ZBR 42-3 A 21,850x440x350 - 7712231613 7712231613</t>
  </si>
  <si>
    <t>/preisvergleich/Relocate/387844364.html?categoryId=18406&amp;pos=8&amp;price=2397.65&amp;productid=3204125&amp;sid=276812&amp;type=offer</t>
  </si>
  <si>
    <t xml:space="preserve"> Wolf Com­fort­Li­ne Gas­brenn­wert-Zen­tra­le CGW CGW 24/140, 3-stu­fig, Erdgas E</t>
  </si>
  <si>
    <t>/preisvergleich/Relocate/321344301.html?categoryId=18406&amp;pos=7&amp;price=3787.9&amp;productid=4228095&amp;sid=273949&amp;type=offer</t>
  </si>
  <si>
    <t xml:space="preserve"> Bu­de­rus GB162 Lo­ga­max Plus W9 mit Re­ge­lung RC300, 25 kW mit S160 RW Spei­cher - 7739601023</t>
  </si>
  <si>
    <t>/preisvergleich/Relocate/548594740.html?categoryId=18406&amp;pos=8&amp;price=2008.78&amp;productid=1083711&amp;sid=9701&amp;type=offer</t>
  </si>
  <si>
    <t>/preisvergleich/Relocate/526943226.html?categoryId=18406&amp;pos=8&amp;price=1867.17&amp;productid=2919604&amp;sid=299105&amp;type=offer</t>
  </si>
  <si>
    <t xml:space="preserve"> Wolf Gas­brenn­wert­kom­bither­me CGB-K 20 Erdgas E, mit Hoch­ef­fi­zi­enz­pum­pe 8613114</t>
  </si>
  <si>
    <t>Brötje EcoTherm WBS 22 F (20 kW)</t>
  </si>
  <si>
    <t>/preisvergleich/Relocate/310611157.html?categoryId=18406&amp;pos=1&amp;price=2810.0&amp;productid=3167465&amp;sid=9701&amp;type=offer</t>
  </si>
  <si>
    <t>Vaillant ecoTEC exklusiv VC 146/4-7</t>
  </si>
  <si>
    <t>/preisvergleich/Relocate/475957209.html?categoryId=18406&amp;pos=1&amp;price=2198.0&amp;productid=2286143&amp;sid=289859&amp;type=offer</t>
  </si>
  <si>
    <t xml:space="preserve"> Vail­lant ecoTEC ex­clu­siv VC 146/4-7 Brenn­wert­ther­me ca­lor­MA­TIC 350, ohne Ab­gas­pa­ket, Auf­putz ohne Spei­cher­an­schluss Vail­lant</t>
  </si>
  <si>
    <t>/preisvergleich/Relocate/481821995.html?categoryId=18406&amp;pos=5&amp;price=4465.0&amp;productid=4258562&amp;sid=289859&amp;type=offer</t>
  </si>
  <si>
    <t xml:space="preserve"> Viess­mann Vi­to­dens 343-F Brenn­wert­ther­me, 11 kW, B3UA005, VT200 RF Auf­putz oben Viess­mann</t>
  </si>
  <si>
    <t>/preisvergleich/Relocate/481846983.html?categoryId=18406&amp;pos=7&amp;price=2980.0&amp;productid=3497887&amp;sid=289859&amp;type=offer</t>
  </si>
  <si>
    <t xml:space="preserve"> Jun­kers Ce­ra­pur­Com­fort ZBR 42-3 A 21 Gas-Brenn­wert­ther­me 42 kW, L / LL Mon­ta­ge­plat­te 994, ohne Re­ge­lung, ohne Spei­cher, ohne Ab­gas­pa­ket Jun­kers</t>
  </si>
  <si>
    <t>/preisvergleich/Relocate/387843732.html?categoryId=18406&amp;pos=9&amp;price=2421.33&amp;productid=3204125&amp;sid=276812&amp;type=offer</t>
  </si>
  <si>
    <t xml:space="preserve"> Wolf Com­fort­Li­ne Gas­brenn­wert-Zen­tra­le CGW CGW 24/140, 3-stu­fig, Flüs­sig­gas</t>
  </si>
  <si>
    <t>/preisvergleich/Relocate/548608175.html?categoryId=18406&amp;pos=9&amp;price=2008.78&amp;productid=1083711&amp;sid=9701&amp;type=offer</t>
  </si>
  <si>
    <t>/preisvergleich/Relocate/526942918.html?categoryId=18406&amp;pos=9&amp;price=1889.42&amp;productid=2919604&amp;sid=299105&amp;type=offer</t>
  </si>
  <si>
    <t xml:space="preserve"> Wolf Gas­brenn­wert­kom­bither­me CGB-K 20 Flüs­sig­gas, mit Hoch­ef­fi­zi­enz­pum­pe 8613116</t>
  </si>
  <si>
    <t>/preisvergleich/Relocate/435738426.html?categoryId=18406&amp;pos=2&amp;price=2810.0&amp;productid=3167465&amp;sid=9701&amp;type=offer</t>
  </si>
  <si>
    <t>Viessmann Vitodens 222-F (13 kW)</t>
  </si>
  <si>
    <t>/preisvergleich/Relocate/481825971.html?categoryId=18406&amp;pos=1&amp;price=2690.0&amp;productid=3131289&amp;sid=289859&amp;type=offer</t>
  </si>
  <si>
    <t xml:space="preserve"> Viess­mann Vi­to­dens 222-F Kom­pakt-Brenn­wert­ther­me, 13 kW, VT100, HE ohne Ab­gas­pa­ket, ohne An­schluss-Set Viess­mann</t>
  </si>
  <si>
    <t>/preisvergleich/Relocate/475958042.html?categoryId=18406&amp;pos=2&amp;price=2207.0&amp;productid=2286143&amp;sid=289859&amp;type=offer</t>
  </si>
  <si>
    <t xml:space="preserve"> Vail­lant ecoTEC ex­clu­siv VC 206/4-7 Brenn­wert­ther­me ca­lor­MA­TIC 350, ohne Ab­gas­pa­ket, Auf­putz ohne Spei­cher­an­schluss Vail­lant</t>
  </si>
  <si>
    <t>Wolf BlueStream CGB-2-14 (14 kW)</t>
  </si>
  <si>
    <t>/preisvergleich/Relocate/509374676.html?categoryId=18406&amp;pos=1&amp;price=1466.0&amp;productid=4661902&amp;sid=9701&amp;type=offer</t>
  </si>
  <si>
    <t>/preisvergleich/Relocate/559986541.html?categoryId=18406&amp;pos=6&amp;price=4483.19&amp;productid=4258562&amp;sid=294528&amp;type=offer</t>
  </si>
  <si>
    <t xml:space="preserve"> Paket Vi­to­dens 343-F 11 kW Vi­to­tro­nic 200 HO1C, Un­ter­putz</t>
  </si>
  <si>
    <t>/preisvergleich/Relocate/481849068.html?categoryId=18406&amp;pos=8&amp;price=2980.0&amp;productid=3497887&amp;sid=289859&amp;type=offer</t>
  </si>
  <si>
    <t xml:space="preserve"> Jun­kers Ce­ra­pur­Com­fort ZBR 42-3 A 21 Gas-Brenn­wert­ther­me 42 kW, L / LL Jun­kers FR 50, ohne Spei­cher, ohne Ab­gas­pa­ket, ohne Mon­ta­ge­plat­te Jun­kers</t>
  </si>
  <si>
    <t>/preisvergleich/Relocate/387844206.html?categoryId=18406&amp;pos=10&amp;price=2521.98&amp;productid=3204125&amp;sid=276812&amp;type=offer</t>
  </si>
  <si>
    <t xml:space="preserve"> Wolf Com­fort­Li­ne Gas­brenn­wert-Zen­tra­le CGW CGW 24/140, Klasse A, Erdgas LL</t>
  </si>
  <si>
    <t>/preisvergleich/Relocate/421499548.html?categoryId=18406&amp;pos=10&amp;price=2199.96&amp;productid=1083711&amp;sid=12041&amp;type=offer</t>
  </si>
  <si>
    <t>/preisvergleich/Relocate/526929526.html?categoryId=18406&amp;pos=10&amp;price=1928.38&amp;productid=2919604&amp;sid=299105&amp;type=offer</t>
  </si>
  <si>
    <t xml:space="preserve"> Wolf Gas­brenn­wert­kom­bither­me CGB-K 24 Erdgas E, mit Hoch­ef­fi­zi­enz­pum­pe 8613120</t>
  </si>
  <si>
    <t>/preisvergleich/Relocate/366564113.html?categoryId=18406&amp;pos=2&amp;price=2745.0&amp;productid=3131289&amp;sid=9701&amp;type=offer</t>
  </si>
  <si>
    <t>Junkers ZSBE 28 3 Cerapur Comfort Eco</t>
  </si>
  <si>
    <t>/preisvergleich/Relocate/481825946.html?categoryId=18406&amp;pos=1&amp;price=2235.0&amp;productid=1217855&amp;sid=289859&amp;type=offer</t>
  </si>
  <si>
    <t xml:space="preserve"> Jun­kers Ce­ra­pur­Com­fort-Eco ZSBE 28-3 A 21 Brenn­wert­ther­me 28 kW, L/LL Jun­kers FR 120, Mon­ta­ge­plat­te 258, ohne Spei­cher, ohne Ab­gas­pa­ket Jun­kers</t>
  </si>
  <si>
    <t>/preisvergleich/Relocate/475958278.html?categoryId=18406&amp;pos=3&amp;price=2215.0&amp;productid=2286143&amp;sid=289859&amp;type=offer</t>
  </si>
  <si>
    <t xml:space="preserve"> Vail­lant ecoTEC ex­clu­siv VC 276/4-7 Brenn­wert­ther­me ohne Re­ge­lung, ohne Ab­gas­pa­ket, Auf­putz ohne Spei­cher­an­schluss Vail­lant</t>
  </si>
  <si>
    <t>/preisvergleich/Relocate/509374615.html?categoryId=18406&amp;pos=2&amp;price=1466.0&amp;productid=4661902&amp;sid=9701&amp;type=offer</t>
  </si>
  <si>
    <t>/preisvergleich/Relocate/330635889.html?categoryId=18406&amp;pos=1&amp;price=1530.0&amp;productid=3788117&amp;sid=290106&amp;type=offer</t>
  </si>
  <si>
    <t>/preisvergleich/Relocate/306412988.html?categoryId=18406&amp;pos=7&amp;price=4511.0&amp;productid=4258562&amp;sid=288366&amp;type=offer</t>
  </si>
  <si>
    <t xml:space="preserve"> Viess­mann Vi­to­dens 343-F Typ B3UA mit Vi­to­tro­nic 200 RF Typ HO1C "1,9 - 11,0 kW Au­ßen­tem­pe­ra­tur­sen­sor Funk"</t>
  </si>
  <si>
    <t>/preisvergleich/Relocate/481846750.html?categoryId=18406&amp;pos=9&amp;price=2985.0&amp;productid=3497887&amp;sid=289859&amp;type=offer</t>
  </si>
  <si>
    <t xml:space="preserve"> Jun­kers Ce­ra­pur­Com­fort ZBR 42-3 A 21 Gas-Brenn­wert­ther­me 42 kW, L / LL Mon­ta­ge­plat­te 993, ohne Re­ge­lung, ohne Spei­cher, ohne Ab­gas­pa­ket Jun­kers</t>
  </si>
  <si>
    <t>/preisvergleich/Relocate/387843675.html?categoryId=18406&amp;pos=11&amp;price=2521.98&amp;productid=3204125&amp;sid=276812&amp;type=offer</t>
  </si>
  <si>
    <t xml:space="preserve"> Wolf Com­fort­Li­ne Gas­brenn­wert-Zen­tra­le CGW CGW 24/140, Klasse A, Erdgas E</t>
  </si>
  <si>
    <t>/preisvergleich/Relocate/421499614.html?categoryId=18406&amp;pos=11&amp;price=2224.21&amp;productid=1083711&amp;sid=12041&amp;type=offer</t>
  </si>
  <si>
    <t>/preisvergleich/Relocate/526943021.html?categoryId=18406&amp;pos=11&amp;price=1928.38&amp;productid=2919604&amp;sid=299105&amp;type=offer</t>
  </si>
  <si>
    <t xml:space="preserve"> Wolf Gas­brenn­wert­kom­bither­me CGB-K 24 Erdgas LL, mit Hoch­ef­fi­zi­enz­pum­pe 8613121</t>
  </si>
  <si>
    <t>Viessmann 26 kW Vitodens</t>
  </si>
  <si>
    <t>/preisvergleich/Relocate/585082183.html?categoryId=18406&amp;pos=1&amp;price=2591.62&amp;productid=1098709&amp;sid=293331&amp;type=offer</t>
  </si>
  <si>
    <t xml:space="preserve"> Viess­mann Gas­brenn­wert­ther­me Vi­to­dens 200-W 26 kW Spei­cher CVA 160 l B2HA385</t>
  </si>
  <si>
    <t>/preisvergleich/Relocate/475430046.html?categoryId=18406&amp;pos=3&amp;price=2800.0&amp;productid=3131289&amp;sid=9701&amp;type=offer</t>
  </si>
  <si>
    <t>/preisvergleich/Relocate/481821540.html?categoryId=18406&amp;pos=2&amp;price=2235.0&amp;productid=1217855&amp;sid=289859&amp;type=offer</t>
  </si>
  <si>
    <t xml:space="preserve"> Jun­kers Ce­ra­pur­Com­fort-Eco ZSBE 28-3 A 21 Brenn­wert­ther­me 28 kW, L/LL ohne Re­ge­lung, ohne Spei­cher, ohne Mon­ta­ge­plat­te, ATEC Schacht 4 Meter 80/125 Jun­kers</t>
  </si>
  <si>
    <t>/preisvergleich/Relocate/475957241.html?categoryId=18406&amp;pos=4&amp;price=2218.0&amp;productid=2286143&amp;sid=289859&amp;type=offer</t>
  </si>
  <si>
    <t xml:space="preserve"> Vail­lant ecoTEC ex­clu­siv VC 146/4-7 Brenn­wert­ther­me ca­lor­MA­TIC 370, ohne Ab­gas­pa­ket, Auf­putz ohne Spei­cher­an­schluss Vail­lant</t>
  </si>
  <si>
    <t>/preisvergleich/Relocate/526924826.html?categoryId=18406&amp;pos=3&amp;price=1513.78&amp;productid=4661902&amp;sid=299105&amp;type=offer</t>
  </si>
  <si>
    <t xml:space="preserve"> Wolf Gas­brenn­wert-Heiz­ther­me CGB-2-14 Com­fort­Li­ne, mit hoch­eff. Heiz­krei­s­pum­pe 8614060</t>
  </si>
  <si>
    <t>/preisvergleich/Relocate/528137355.html?categoryId=18406&amp;pos=2&amp;price=1591.58&amp;productid=3788117&amp;sid=299105&amp;type=offer</t>
  </si>
  <si>
    <t>/preisvergleich/Relocate/436143178.html?categoryId=18406&amp;pos=8&amp;price=4521.0&amp;productid=4258562&amp;sid=297223&amp;type=offer</t>
  </si>
  <si>
    <t xml:space="preserve"> VIESS­MANN B3UA001 Vi­to­dens 343-F 1,9-11, 0kW, Kom­pakt­ger. mit so­larund La­de­sp. ATS lgb</t>
  </si>
  <si>
    <t>/preisvergleich/Relocate/481846578.html?categoryId=18406&amp;pos=10&amp;price=3010.0&amp;productid=3497887&amp;sid=289859&amp;type=offer</t>
  </si>
  <si>
    <t xml:space="preserve"> Jun­kers Ce­ra­pur­Com­fort ZBR 42-3 A 21 Gas-Brenn­wert­ther­me 42 kW, L / LL Jun­kers FR 120, ohne Spei­cher, ohne Ab­gas­pa­ket, ohne Mon­ta­ge­plat­te Jun­kers</t>
  </si>
  <si>
    <t>/preisvergleich/Relocate/387843858.html?categoryId=18406&amp;pos=12&amp;price=2545.66&amp;productid=3204125&amp;sid=276812&amp;type=offer</t>
  </si>
  <si>
    <t xml:space="preserve"> Wolf Com­fort­Li­ne Gas­brenn­wert-Zen­tra­le CGW CGW 24/140, Klasse A, Flüs­sig­gas</t>
  </si>
  <si>
    <t>/preisvergleich/Relocate/420514256.html?categoryId=18406&amp;pos=12&amp;price=2224.21&amp;productid=1083711&amp;sid=12041&amp;type=offer</t>
  </si>
  <si>
    <t>/preisvergleich/Relocate/526929139.html?categoryId=18406&amp;pos=12&amp;price=1950.65&amp;productid=2919604&amp;sid=299105&amp;type=offer</t>
  </si>
  <si>
    <t xml:space="preserve"> Wolf Gas­brenn­wert­kom­bither­me CGB-K 24 Flüs­sig­gas, mit Hoch­ef­fi­zi­enz­pum­pe 8613122</t>
  </si>
  <si>
    <t>/preisvergleich/Relocate/340525918.html?categoryId=18406&amp;pos=2&amp;price=2604.0&amp;productid=1098709&amp;sid=223861&amp;type=offer</t>
  </si>
  <si>
    <t xml:space="preserve"> Viess­mann Vi­to­dens 200-W 5,2 26 kW Gas-Brenn­wert-Ko­mither­me Vi­to­tro­nic 100</t>
  </si>
  <si>
    <t>/preisvergleich/Relocate/559986562.html?categoryId=18406&amp;pos=4&amp;price=2827.34&amp;productid=3131289&amp;sid=294528&amp;type=offer</t>
  </si>
  <si>
    <t xml:space="preserve"> Vi­to­dens 222-F 13 kW mit Vi­to­tro­nic 100 HC1B, hoch­ef­fi­zi­ent</t>
  </si>
  <si>
    <t>/preisvergleich/Relocate/481781296.html?categoryId=18406&amp;pos=3&amp;price=2300.0&amp;productid=1217855&amp;sid=289859&amp;type=offer</t>
  </si>
  <si>
    <t xml:space="preserve"> Jun­kers Ce­ra­pur­Com­fort-Eco ZSBE 28-3 A 23 Brenn­wert­ther­me 28 kW, E/H Mon­ta­ge­plat­te 258, ohne Re­ge­lung, ohne Spei­cher, ATEC Schacht 6 Meter 80/125 Jun­kers</t>
  </si>
  <si>
    <t>/preisvergleich/Relocate/475957640.html?categoryId=18406&amp;pos=5&amp;price=2223.0&amp;productid=2286143&amp;sid=289859&amp;type=offer</t>
  </si>
  <si>
    <t xml:space="preserve"> Vail­lant ecoTEC ex­clu­siv VC 146/4-7 Brenn­wert­ther­me ca­lor­MA­TIC 350, ohne Ab­gas­pa­ket, Un­ter­putz ohne Spei­cher­an­schluss Vail­lant</t>
  </si>
  <si>
    <t>/preisvergleich/Relocate/509374612.html?categoryId=18406&amp;pos=4&amp;price=1565.0&amp;productid=4661902&amp;sid=288366&amp;type=offer</t>
  </si>
  <si>
    <t xml:space="preserve"> Wolf CGB-2 Gas­brenn­wert-Heiz­ther­me Com­fort­Li­ne "14 kW"</t>
  </si>
  <si>
    <t>/preisvergleich/Relocate/455216582.html?categoryId=18406&amp;pos=3&amp;price=1625.0&amp;productid=3788117&amp;sid=9701&amp;type=offer</t>
  </si>
  <si>
    <t>/preisvergleich/Relocate/481826802.html?categoryId=18406&amp;pos=9&amp;price=4525.0&amp;productid=4258562&amp;sid=289859&amp;type=offer</t>
  </si>
  <si>
    <t xml:space="preserve"> Viess­mann Vi­to­dens 343-F Brenn­wert­ther­me, 11 kW, B3UA009, VT200 RF Un­ter­putz Viess­mann</t>
  </si>
  <si>
    <t>/preisvergleich/Relocate/481847454.html?categoryId=18406&amp;pos=11&amp;price=3025.0&amp;productid=3497887&amp;sid=289859&amp;type=offer</t>
  </si>
  <si>
    <t xml:space="preserve"> Jun­kers Ce­ra­pur­Com­fort ZBR 42-3 A 21 Gas-Brenn­wert­ther­me 42 kW, L / LL Jun­kers FR 50, Mon­ta­ge­plat­te 258, ohne Spei­cher, ohne Ab­gas­pa­ket Jun­kers</t>
  </si>
  <si>
    <t>/preisvergleich/Relocate/434118805.html?categoryId=18406&amp;pos=13&amp;price=3144.9&amp;productid=3204125&amp;sid=288366&amp;type=offer</t>
  </si>
  <si>
    <t xml:space="preserve"> Wolf CGW-2 Com­fort­li­ne Gas­brenn­wert­zen­tra­le mit Hoch­leis­tungs­schich­ten­spei­cher "CGW 24140"</t>
  </si>
  <si>
    <t>/preisvergleich/Relocate/421499637.html?categoryId=18406&amp;pos=13&amp;price=2309.7&amp;productid=1083711&amp;sid=12041&amp;type=offer</t>
  </si>
  <si>
    <t>/preisvergleich/Relocate/526940807.html?categoryId=18406&amp;pos=13&amp;price=2276.23&amp;productid=2919604&amp;sid=299105&amp;type=offer</t>
  </si>
  <si>
    <t xml:space="preserve"> Wolf Gas­brenn­wert­kom­bither­me CGB-K 40-35 Erdgas LL, Pumpe mo­du­lie­rend 8611701</t>
  </si>
  <si>
    <t>/preisvergleich/Relocate/585082661.html?categoryId=18406&amp;pos=3&amp;price=2608.07&amp;productid=1098709&amp;sid=293331&amp;type=offer</t>
  </si>
  <si>
    <t xml:space="preserve"> Viess­mann Gas­brenn­wert­ther­me Vi­to­dens 200-W 26 kW Spei­cher CVA 200 l B2HA386</t>
  </si>
  <si>
    <t>Junkers CerapurSolar-Comfort CSW</t>
  </si>
  <si>
    <t>/preisvergleich/Relocate/495234990.html?categoryId=18406&amp;pos=1&amp;price=3328.0&amp;productid=3132658&amp;sid=9701&amp;type=offer</t>
  </si>
  <si>
    <t>/preisvergleich/Relocate/436314809.html?categoryId=18406&amp;pos=5&amp;price=2873.62&amp;productid=3131289&amp;sid=276812&amp;type=offer</t>
  </si>
  <si>
    <t xml:space="preserve"> Viess­mann Paket Vi­to­dens 222-F 13 kW Vi­to­tro­nic</t>
  </si>
  <si>
    <t>/preisvergleich/Relocate/481781739.html?categoryId=18406&amp;pos=4&amp;price=2310.0&amp;productid=1217855&amp;sid=289859&amp;type=offer</t>
  </si>
  <si>
    <t xml:space="preserve"> Jun­kers Ce­ra­pur­Com­fort-Eco ZSBE 28-3 A 23 Brenn­wert­ther­me 28 kW, E/H Mon­ta­ge­plat­te 258, ohne Re­ge­lung, ohne Spei­cher, Jun­kers AZB10 Dach rot 80/125 Jun­kers</t>
  </si>
  <si>
    <t>/preisvergleich/Relocate/475957681.html?categoryId=18406&amp;pos=6&amp;price=2227.0&amp;productid=2286143&amp;sid=289859&amp;type=offer</t>
  </si>
  <si>
    <t xml:space="preserve"> Vail­lant ecoTEC ex­clu­siv VC 206/4-7 Brenn­wert­ther­me ca­lor­MA­TIC 370, ohne Ab­gas­pa­ket, Auf­putz ohne Spei­cher­an­schluss Vail­lant</t>
  </si>
  <si>
    <t>/preisvergleich/Relocate/509374570.html?categoryId=18406&amp;pos=5&amp;price=1629.0&amp;productid=4661902&amp;sid=288366&amp;type=offer</t>
  </si>
  <si>
    <t xml:space="preserve"> Wolf CGB-2 Gas­brenn­wert-Heiz­ther­me Com­fort­Li­ne "20 kW"</t>
  </si>
  <si>
    <t>/preisvergleich/Relocate/497363212.html?categoryId=18406&amp;pos=4&amp;price=1668.13&amp;productid=3788117&amp;sid=276812&amp;type=offer</t>
  </si>
  <si>
    <t>/preisvergleich/Relocate/436143278.html?categoryId=18406&amp;pos=10&amp;price=4585.74&amp;productid=4258562&amp;sid=297223&amp;type=offer</t>
  </si>
  <si>
    <t xml:space="preserve"> VIESS­MANN B3UA007 Vi­to­dens 343-F 1,9-11, 0kW, Kom­pakt­ger. mit so­larund La­de­sp. ATS lgb</t>
  </si>
  <si>
    <t>/preisvergleich/Relocate/481846793.html?categoryId=18406&amp;pos=12&amp;price=3055.0&amp;productid=3497887&amp;sid=289859&amp;type=offer</t>
  </si>
  <si>
    <t xml:space="preserve"> Jun­kers Ce­ra­pur­Com­fort ZBR 42-3 A 21 Gas-Brenn­wert­ther­me 42 kW, L / LL Jun­kers FR 120, Mon­ta­ge­plat­te 258, ohne Spei­cher, ohne Ab­gas­pa­ket Jun­kers</t>
  </si>
  <si>
    <t>/preisvergleich/Relocate/415073078.html?categoryId=18406&amp;pos=14&amp;price=2729.46&amp;productid=1083711&amp;sid=276812&amp;type=offer</t>
  </si>
  <si>
    <t xml:space="preserve"> Wolf Paket Brenn­wert­ther­me CGB-35, BM Hoch­ef­fi­zi­en</t>
  </si>
  <si>
    <t>/preisvergleich/Relocate/526927183.html?categoryId=18406&amp;pos=14&amp;price=2276.23&amp;productid=2919604&amp;sid=299105&amp;type=offer</t>
  </si>
  <si>
    <t xml:space="preserve"> Wolf Gas­brenn­wert­kom­bither­me CGB-K 40-35 Erdgas E, Pumpe mo­du­lie­rend 8611700</t>
  </si>
  <si>
    <t>/preisvergleich/Relocate/559967058.html?categoryId=18406&amp;pos=4&amp;price=2650.9&amp;productid=1098709&amp;sid=294528&amp;type=offer</t>
  </si>
  <si>
    <t xml:space="preserve"> Paket Vi­to­dens 200-W 26 kW Umlauf Vi­to­tro­nic 200 HO1B, Vi­to­cell 100-W 150l</t>
  </si>
  <si>
    <t>/preisvergleich/Relocate/494904747.html?categoryId=18406&amp;pos=2&amp;price=3328.0&amp;productid=3132658&amp;sid=9701&amp;type=offer</t>
  </si>
  <si>
    <t>/preisvergleich/Relocate/436315101.html?categoryId=18406&amp;pos=6&amp;price=2873.62&amp;productid=3131289&amp;sid=276812&amp;type=offer</t>
  </si>
  <si>
    <t>/preisvergleich/Relocate/481780587.html?categoryId=18406&amp;pos=5&amp;price=2320.0&amp;productid=1217855&amp;sid=289859&amp;type=offer</t>
  </si>
  <si>
    <t xml:space="preserve"> Jun­kers Ce­ra­pur­Com­fort-Eco ZSBE 28-3 A 23 Brenn­wert­ther­me 28 kW, E/H Mon­ta­ge­plat­te 258, ohne Re­ge­lung, ohne Spei­cher, ATEC Schacht 8 Meter 80/125 Jun­kers</t>
  </si>
  <si>
    <t>/preisvergleich/Relocate/475957444.html?categoryId=18406&amp;pos=7&amp;price=2228.0&amp;productid=2286143&amp;sid=289859&amp;type=offer</t>
  </si>
  <si>
    <t xml:space="preserve"> Vail­lant ecoTEC ex­clu­siv VC 146/4-7 Brenn­wert­ther­me ca­lor­MA­TIC 350, ohne Ab­gas­pa­ket, Auf­putz mit Spei­cher­an­schluss Vail­lant</t>
  </si>
  <si>
    <t>/preisvergleich/Relocate/509374658.html?categoryId=18406&amp;pos=6&amp;price=1685.0&amp;productid=4661902&amp;sid=288366&amp;type=offer</t>
  </si>
  <si>
    <t xml:space="preserve"> Wolf CGB-2 Gas­brenn­wert-Heiz­ther­me Com­fort­Li­ne "24 kW"</t>
  </si>
  <si>
    <t>/preisvergleich/Relocate/454211630.html?categoryId=18406&amp;pos=5&amp;price=1690.0&amp;productid=3788117&amp;sid=9701&amp;type=offer</t>
  </si>
  <si>
    <t>/preisvergleich/Relocate/436147127.html?categoryId=18406&amp;pos=11&amp;price=4585.74&amp;productid=4258562&amp;sid=297223&amp;type=offer</t>
  </si>
  <si>
    <t xml:space="preserve"> VIESS­MANN B3UA005 Vi­to­dens 343-F 1,9-11, 0kW, Kom­pakt­ger. mit so­larund La­de­sp. ATS lgb</t>
  </si>
  <si>
    <t>/preisvergleich/Relocate/481848993.html?categoryId=18406&amp;pos=13&amp;price=3055.0&amp;productid=3497887&amp;sid=289859&amp;type=offer</t>
  </si>
  <si>
    <t xml:space="preserve"> Jun­kers Ce­ra­pur­Com­fort ZBR 42-3 A 21 Gas-Brenn­wert­ther­me 42 kW, L / LL ohne Re­ge­lung, ohne Spei­cher, ohne Mon­ta­ge­plat­te, ATEC Schacht 4 Meter 80/125 Jun­kers</t>
  </si>
  <si>
    <t>/preisvergleich/Relocate/415073824.html?categoryId=18406&amp;pos=15&amp;price=2729.46&amp;productid=1083711&amp;sid=276812&amp;type=offer</t>
  </si>
  <si>
    <t>/preisvergleich/Relocate/526943356.html?categoryId=18406&amp;pos=15&amp;price=2298.49&amp;productid=2919604&amp;sid=299105&amp;type=offer</t>
  </si>
  <si>
    <t xml:space="preserve"> Wolf Gas­brenn­wert­kom­bither­me CGB-K 40-35 Flüss­sig­gas, Pumpe mo­du­lie­rend 8611702</t>
  </si>
  <si>
    <t>Viessmann Vitodens 300W (11 kW)</t>
  </si>
  <si>
    <t>/preisvergleich/Relocate/436147199.html?categoryId=18406&amp;pos=1&amp;price=3115.49&amp;productid=1223708&amp;sid=297223&amp;type=offer</t>
  </si>
  <si>
    <t xml:space="preserve"> VIESS­MANN B3HA012 Paket mit Vi­to­dens 300-W 11 kW für Erdgas mit Vi­to­cell 100-W 150 l</t>
  </si>
  <si>
    <t>Vaillant auroCOMPACT VSC S 196/3-5 200</t>
  </si>
  <si>
    <t>/preisvergleich/Relocate/540731642.html?categoryId=18406&amp;pos=1&amp;price=4109.0&amp;productid=2498824&amp;sid=9701&amp;type=offer</t>
  </si>
  <si>
    <t>/preisvergleich/Relocate/559986125.html?categoryId=18406&amp;pos=5&amp;price=2690.0&amp;productid=1098709&amp;sid=294528&amp;type=offer</t>
  </si>
  <si>
    <t xml:space="preserve"> Gas-Brenn­wert­kom­bi­ge­rät Vi­to­dens 200-W 5-26KW</t>
  </si>
  <si>
    <t>/preisvergleich/Relocate/387844471.html?categoryId=18406&amp;pos=7&amp;price=2947.99&amp;productid=3131289&amp;sid=276812&amp;type=offer</t>
  </si>
  <si>
    <t xml:space="preserve"> Viess­mann Vi­to­dens 222-F B2TA mit Vi­to­tro­nic 100 3,2 - 13,0 kW</t>
  </si>
  <si>
    <t>/preisvergleich/Relocate/481802174.html?categoryId=18406&amp;pos=6&amp;price=2390.0&amp;productid=1217855&amp;sid=289859&amp;type=offer</t>
  </si>
  <si>
    <t xml:space="preserve"> Jun­kers Ce­ra­pur­Com­fort-Eco ZSBE 28-3 A 23 Brenn­wert­ther­me 28 kW, E/H Mon­ta­ge­plat­te 993, ohne Re­ge­lung, ohne Spei­cher, ATEC Schacht 4 Meter 80/125 Jun­kers</t>
  </si>
  <si>
    <t>/preisvergleich/Relocate/475957721.html?categoryId=18406&amp;pos=8&amp;price=2232.0&amp;productid=2286143&amp;sid=289859&amp;type=offer</t>
  </si>
  <si>
    <t xml:space="preserve"> Vail­lant ecoTEC ex­clu­siv VC 206/4-7 Brenn­wert­ther­me ca­lor­MA­TIC 350, ohne Ab­gas­pa­ket, Un­ter­putz ohne Spei­cher­an­schluss Vail­lant</t>
  </si>
  <si>
    <t>/preisvergleich/Relocate/538056379.html?categoryId=18406&amp;pos=7&amp;price=1959.0&amp;productid=4661902&amp;sid=273949&amp;type=offer</t>
  </si>
  <si>
    <t xml:space="preserve"> WOLF Gas­brenn­wert-Heiz­ther­me CGB-2 14 kW mit Be­dien­mo­dul BM-2 - 8614060</t>
  </si>
  <si>
    <t>/preisvergleich/Relocate/324771426.html?categoryId=18406&amp;pos=6&amp;price=1729.0&amp;productid=3788117&amp;sid=273949&amp;type=offer</t>
  </si>
  <si>
    <t>/preisvergleich/Relocate/436147783.html?categoryId=18406&amp;pos=12&amp;price=4598.68&amp;productid=4258562&amp;sid=297223&amp;type=offer</t>
  </si>
  <si>
    <t xml:space="preserve"> VIESS­MANN B3UA003 Vi­to­dens 343-F 1,9-11, 0kW, Kom­pakt­ger. mit so­larund La­de­sp. ATS Funk</t>
  </si>
  <si>
    <t>/preisvergleich/Relocate/481842542.html?categoryId=18406&amp;pos=14&amp;price=3075.0&amp;productid=3497887&amp;sid=289859&amp;type=offer</t>
  </si>
  <si>
    <t xml:space="preserve"> Jun­kers Ce­ra­pur­Com­fort ZBR 42-3 A 21 Gas-Brenn­wert­ther­me 42 kW, L / LL ohne Re­ge­lung, ohne Spei­cher, ohne Mon­ta­ge­plat­te, ATEC Schacht 6 Meter 80/125 Jun­kers</t>
  </si>
  <si>
    <t>Viessmann Vitodens 300-W (26 kW)</t>
  </si>
  <si>
    <t>/preisvergleich/Relocate/436141212.html?categoryId=18406&amp;pos=1&amp;price=2842.72&amp;productid=1223680&amp;sid=297223&amp;type=offer</t>
  </si>
  <si>
    <t xml:space="preserve"> VIESS­MANN B3HA003 Vi­to­dens 300-W 4,0- 26,0kW, Gas-Brenn- wert­heiz­ge­rät mit Vi­to­tro­nic 200 ATS lgb</t>
  </si>
  <si>
    <t>/preisvergleich/Relocate/481803788.html?categoryId=18406&amp;pos=2&amp;price=3180.0&amp;productid=1223708&amp;sid=289859&amp;type=offer</t>
  </si>
  <si>
    <t xml:space="preserve"> Viess­mann Vi­to­dens 300-W Gasther­me, 11 kW, B3HA015, 160 L Vi­to­cell 100-W, CVA Viess­mann</t>
  </si>
  <si>
    <t>Viessmann Vitodens 343-F (19 kW)</t>
  </si>
  <si>
    <t>/preisvergleich/Relocate/559985746.html?categoryId=18406&amp;pos=1&amp;price=4521.91&amp;productid=1064536&amp;sid=294528&amp;type=offer</t>
  </si>
  <si>
    <t xml:space="preserve"> Paket Vi­to­dens 343-F 19 kW Vi­to­tro­nic 200 HO1C, AP nach re / li</t>
  </si>
  <si>
    <t>/preisvergleich/Relocate/582706467.html?categoryId=18406&amp;pos=2&amp;price=6020.0&amp;productid=2498824&amp;sid=12041&amp;type=offer</t>
  </si>
  <si>
    <t>/preisvergleich/Relocate/481827181.html?categoryId=18406&amp;pos=6&amp;price=2770.0&amp;productid=1098709&amp;sid=289859&amp;type=offer</t>
  </si>
  <si>
    <t xml:space="preserve"> Viess­mann Vi­to­dens 200-W Gasther­me, 26 kW, B2HA385, 160 L Vi­to­cell 100-W, CVA Viess­mann</t>
  </si>
  <si>
    <t>/preisvergleich/Relocate/387844094.html?categoryId=18406&amp;pos=8&amp;price=2947.99&amp;productid=3131289&amp;sid=276812&amp;type=offer</t>
  </si>
  <si>
    <t xml:space="preserve"> Viess­mann Vi­to­dens 222-F B2SA mit Vi­to­tro­nic 100 3,2 - 13,0 kW</t>
  </si>
  <si>
    <t>/preisvergleich/Relocate/481806088.html?categoryId=18406&amp;pos=7&amp;price=2400.0&amp;productid=1217855&amp;sid=289859&amp;type=offer</t>
  </si>
  <si>
    <t xml:space="preserve"> Jun­kers Ce­ra­pur­Com­fort-Eco ZSBE 28-3 A 23 Brenn­wert­ther­me 28 kW, E/H ohne Re­ge­lung, ohne Spei­cher, Mon­ta­ge­plat­te 258 + 223-1 (Un­ter­putz), ATEC Schacht 8...</t>
  </si>
  <si>
    <t>/preisvergleich/Relocate/475957466.html?categoryId=18406&amp;pos=9&amp;price=2234.0&amp;productid=2286143&amp;sid=289859&amp;type=offer</t>
  </si>
  <si>
    <t xml:space="preserve"> Vail­lant ecoTEC ex­clu­siv VC 146/4-7 Brenn­wert­ther­me ohne Re­ge­lung, Flach­dach schwarz 60/100, ohne Vail­lant</t>
  </si>
  <si>
    <t>/preisvergleich/Relocate/509374678.html?categoryId=18406&amp;pos=8&amp;price=2081.0&amp;productid=4661902&amp;sid=282491&amp;type=offer</t>
  </si>
  <si>
    <t xml:space="preserve"> Wolf Com­fort­Li­ne Gas­brenn­wert-Heiz­ther­me CGB-2-14</t>
  </si>
  <si>
    <t>/preisvergleich/Relocate/257506253.html?categoryId=18406&amp;pos=7&amp;price=1777.5&amp;productid=3788117&amp;sid=12041&amp;type=offer</t>
  </si>
  <si>
    <t>/preisvergleich/Relocate/436143094.html?categoryId=18406&amp;pos=13&amp;price=4648.04&amp;productid=4258562&amp;sid=297223&amp;type=offer</t>
  </si>
  <si>
    <t xml:space="preserve"> VIESS­MANN B3UA009 Vi­to­dens 343-F 1,9-11, 0kW, Kom­pakt­ger. mit so­larund La­de­sp. ATS lgb</t>
  </si>
  <si>
    <t>/preisvergleich/Relocate/481847321.html?categoryId=18406&amp;pos=15&amp;price=3085.0&amp;productid=3497887&amp;sid=289859&amp;type=offer</t>
  </si>
  <si>
    <t xml:space="preserve"> Jun­kers Ce­ra­pur­Com­fort ZBR 42-3 A 21 Gas-Brenn­wert­ther­me 42 kW, L / LL ohne Re­ge­lung, ohne Spei­cher, Jun­kers AZB10 Dach rot 80/125, ohne Mon­ta­ge­plat­te...</t>
  </si>
  <si>
    <t>/preisvergleich/Relocate/436143840.html?categoryId=18406&amp;pos=2&amp;price=2920.4&amp;productid=1223680&amp;sid=297223&amp;type=offer</t>
  </si>
  <si>
    <t xml:space="preserve"> VIESS­MANN B3HA007 Vi­to­dens 300-W 4,0- 26,0kW, Gas-Brenn- wert­heiz­ge­rät mit Vi­to­tro­nic 200 ATS Funk</t>
  </si>
  <si>
    <t>/preisvergleich/Relocate/481793641.html?categoryId=18406&amp;pos=3&amp;price=3190.0&amp;productid=1223708&amp;sid=289859&amp;type=offer</t>
  </si>
  <si>
    <t xml:space="preserve"> Viess­mann Vi­to­dens 300-W Gasther­me, 11 kW, B3HA009, 120 L Vi­to­cell 100-W, CUG Viess­mann</t>
  </si>
  <si>
    <t>Wolf ComfortLine CGW-20/120</t>
  </si>
  <si>
    <t>/preisvergleich/Relocate/526933074.html?categoryId=18406&amp;pos=1&amp;price=2192.74&amp;productid=3093308&amp;sid=299105&amp;type=offer</t>
  </si>
  <si>
    <t xml:space="preserve"> Wolf Gas­brenn­wert-Zen­tra­le CGW-20/120 Erdgas E, WT stan­dard, Pumpe 3-stu­fig 8610346</t>
  </si>
  <si>
    <t>/preisvergleich/Relocate/559967061.html?categoryId=18406&amp;pos=2&amp;price=4521.91&amp;productid=1064536&amp;sid=294528&amp;type=offer</t>
  </si>
  <si>
    <t xml:space="preserve"> Paket Vi­to­dens 343-F 19 kW Vi­to­tro­nic 200 HO1C, AP nach oben</t>
  </si>
  <si>
    <t>/preisvergleich/Relocate/481805082.html?categoryId=18406&amp;pos=7&amp;price=2775.0&amp;productid=1098709&amp;sid=289859&amp;type=offer</t>
  </si>
  <si>
    <t xml:space="preserve"> Viess­mann Vi­to­dens 200-W Gasther­me, 26 kW, B2HA383, 120 L Vi­to­cell 100-W, CUG Viess­mann</t>
  </si>
  <si>
    <t>/preisvergleich/Relocate/481778260.html?categoryId=18406&amp;pos=9&amp;price=2965.0&amp;productid=3131289&amp;sid=289859&amp;type=offer</t>
  </si>
  <si>
    <t xml:space="preserve"> Viess­mann 222-F Gasther­me, 13 kW, B2SA010, Spei­cher in­nen­be­heizt, Auf­putz l/r Viess­mann</t>
  </si>
  <si>
    <t>/preisvergleich/Relocate/481802880.html?categoryId=18406&amp;pos=8&amp;price=2405.0&amp;productid=1217855&amp;sid=289859&amp;type=offer</t>
  </si>
  <si>
    <t xml:space="preserve"> Jun­kers Ce­ra­pur­Com­fort-Eco ZSBE 28-3 A 23 Brenn­wert­ther­me 28 kW, E/H Mon­ta­ge­plat­te 994, ohne Re­ge­lung, ohne Spei­cher, ATEC Schacht 6 Meter 80/125 Jun­kers</t>
  </si>
  <si>
    <t>/preisvergleich/Relocate/475957388.html?categoryId=18406&amp;pos=10&amp;price=2234.0&amp;productid=2286143&amp;sid=289859&amp;type=offer</t>
  </si>
  <si>
    <t xml:space="preserve"> Vail­lant ecoTEC ex­clu­siv VC 146/4-7 Brenn­wert­ther­me ohne Re­ge­lung, Flach­dach rot 60/100, ohne Vail­lant</t>
  </si>
  <si>
    <t>/preisvergleich/Relocate/162746391.html?categoryId=18406&amp;pos=8&amp;price=1805.0&amp;productid=3788117&amp;sid=223861&amp;type=offer</t>
  </si>
  <si>
    <t>Junkers Cerapur Comfort ZBR 42-3 A (42 kW)</t>
  </si>
  <si>
    <t>/preisvergleich/Relocate/481847518.html?categoryId=18406&amp;pos=1&amp;price=2830.0&amp;productid=1750863&amp;sid=289859&amp;type=offer</t>
  </si>
  <si>
    <t xml:space="preserve"> Jun­kers Ce­ra­pur­Com­fort ZBR 42-3 A 23 Gas-Brenn­wert­ther­me 42 kW, E / H ohne Re­ge­lung, ohne Spei­cher, ohne Ab­gas­pa­ket, ohne Mon­ta­ge­plat­te Jun­kers</t>
  </si>
  <si>
    <t>Buderus Logaplus-Paket W22 S (GB172-20)</t>
  </si>
  <si>
    <t>/preisvergleich/Relocate/446229352.html?categoryId=18406&amp;pos=1&amp;price=2060.0&amp;productid=4160488&amp;sid=9701&amp;type=offer</t>
  </si>
  <si>
    <t>/preisvergleich/Relocate/436138742.html?categoryId=18406&amp;pos=3&amp;price=3005.73&amp;productid=1223680&amp;sid=297223&amp;type=offer</t>
  </si>
  <si>
    <t xml:space="preserve"> VIESS­MANN B3HA036 Paket mit Vi­to­dens 300-W 26 kW für Erdgas</t>
  </si>
  <si>
    <t>/preisvergleich/Relocate/481786371.html?categoryId=18406&amp;pos=4&amp;price=3200.0&amp;productid=1223708&amp;sid=289859&amp;type=offer</t>
  </si>
  <si>
    <t xml:space="preserve"> Viess­mann Vi­to­dens 300-W Gasther­me, 11 kW, B3HA018, 200 L Vi­to­cell 100-W, CVA Viess­mann</t>
  </si>
  <si>
    <t>/preisvergleich/Relocate/526938930.html?categoryId=18406&amp;pos=2&amp;price=2192.74&amp;productid=3093308&amp;sid=299105&amp;type=offer</t>
  </si>
  <si>
    <t xml:space="preserve"> Wolf Gas­brenn­wert-Zen­tra­le CGW-20/120 Erdgas LL, WT stan­dard, Pumpe 3-stu­fig 8610347</t>
  </si>
  <si>
    <t>/preisvergleich/Relocate/306413040.html?categoryId=18406&amp;pos=3&amp;price=4538.0&amp;productid=1064536&amp;sid=288366&amp;type=offer</t>
  </si>
  <si>
    <t xml:space="preserve"> Viess­mann Vi­to­dens 343-F Typ B3UA mit Vi­to­tro­nic 200 RF Typ HO1C "1,9 - 19,0 kW Au­ßen­tem­pe­ra­tur­sen­sor lei­tungs­ge­bun­den"</t>
  </si>
  <si>
    <t>/preisvergleich/Relocate/387844174.html?categoryId=18406&amp;pos=8&amp;price=2776.99&amp;productid=1098709&amp;sid=276812&amp;type=offer</t>
  </si>
  <si>
    <t xml:space="preserve"> Viess­mann Vi­to­dens 200-W Gas-Brenn­wert Kom­bi­ge­rät 5,2 - 26,0 kW, Vi­to­tro­nic 200</t>
  </si>
  <si>
    <t>/preisvergleich/Relocate/481795230.html?categoryId=18406&amp;pos=10&amp;price=2965.0&amp;productid=3131289&amp;sid=289859&amp;type=offer</t>
  </si>
  <si>
    <t xml:space="preserve"> Viess­mann 222-F Gasther­me, 13 kW, B2SA007, Spei­cher in­nen­be­heizt, Auf­putz oben Viess­mann</t>
  </si>
  <si>
    <t>/preisvergleich/Relocate/481778688.html?categoryId=18406&amp;pos=9&amp;price=2420.0&amp;productid=1217855&amp;sid=289859&amp;type=offer</t>
  </si>
  <si>
    <t xml:space="preserve"> Jun­kers Ce­ra­pur­Com­fort-Eco ZSBE 28-3 A 23 Brenn­wert­ther­me 28 kW, E/H ohne Re­ge­lung, ohne Spei­cher, Mon­ta­ge­plat­te 258 + 223-1 (Un­ter­putz), ATEC Schacht 10 ...</t>
  </si>
  <si>
    <t>/preisvergleich/Relocate/475958407.html?categoryId=18406&amp;pos=11&amp;price=2237.0&amp;productid=2286143&amp;sid=289859&amp;type=offer</t>
  </si>
  <si>
    <t xml:space="preserve"> Vail­lant ecoTEC ex­clu­siv VC 206/4-7 Brenn­wert­ther­me ca­lor­MA­TIC 350, ohne Ab­gas­pa­ket, Auf­putz mit Spei­cher­an­schluss Vail­lant</t>
  </si>
  <si>
    <t>/preisvergleich/Relocate/481848672.html?categoryId=18406&amp;pos=2&amp;price=2830.0&amp;productid=1750863&amp;sid=289859&amp;type=offer</t>
  </si>
  <si>
    <t>/preisvergleich/Relocate/446229328.html?categoryId=18406&amp;pos=2&amp;price=2110.0&amp;productid=4160488&amp;sid=9701&amp;type=offer</t>
  </si>
  <si>
    <t>/preisvergleich/Relocate/435738510.html?categoryId=18406&amp;pos=4&amp;price=3069.0&amp;productid=1223680&amp;sid=9701&amp;type=offer</t>
  </si>
  <si>
    <t>/preisvergleich/Relocate/481822204.html?categoryId=18406&amp;pos=5&amp;price=3230.0&amp;productid=1223708&amp;sid=289859&amp;type=offer</t>
  </si>
  <si>
    <t xml:space="preserve"> Viess­mann Vi­to­dens 300-W Gasther­me, 11 kW, B3HA012, 150 L Vi­to­cell 100-W, CUG Viess­mann</t>
  </si>
  <si>
    <t>/preisvergleich/Relocate/526943162.html?categoryId=18406&amp;pos=3&amp;price=2220.56&amp;productid=3093308&amp;sid=299105&amp;type=offer</t>
  </si>
  <si>
    <t xml:space="preserve"> Wolf Gas­brenn­wert-Zen­tra­le CGW-20/120 Flüs­sig­gas, WT stan­dard, Pumpe 3-stu­fig 8610349</t>
  </si>
  <si>
    <t>/preisvergleich/Relocate/481827243.html?categoryId=18406&amp;pos=4&amp;price=4565.0&amp;productid=1064536&amp;sid=289859&amp;type=offer</t>
  </si>
  <si>
    <t xml:space="preserve"> Viess­mann Vi­to­dens 343-F Brenn­wert­ther­me, 19 kW, B3UA008, VT200 RF Auf­putz l/r Viess­mann</t>
  </si>
  <si>
    <t>/preisvergleich/Relocate/388253370.html?categoryId=18406&amp;pos=9&amp;price=2779.0&amp;productid=1098709&amp;sid=288366&amp;type=offer</t>
  </si>
  <si>
    <t xml:space="preserve"> Viess­mann Vi­to­dens 200-W Typ B2KA 5,2 - 26 kW Gas-Brenn­wert­kom­bi­ge­rät "weiß"</t>
  </si>
  <si>
    <t>/preisvergleich/Relocate/387844400.html?categoryId=18406&amp;pos=11&amp;price=3171.99&amp;productid=3131289&amp;sid=276812&amp;type=offer</t>
  </si>
  <si>
    <t xml:space="preserve"> Vi­to­dens 222-F mit Vi­to­tro­nic 200, La­de­spei­cher 3,2 - 13,0 kW</t>
  </si>
  <si>
    <t>/preisvergleich/Relocate/481805595.html?categoryId=18406&amp;pos=10&amp;price=2425.0&amp;productid=1217855&amp;sid=289859&amp;type=offer</t>
  </si>
  <si>
    <t xml:space="preserve"> Jun­kers Ce­ra­pur­Com­fort-Eco ZSBE 28-3 A 23 Brenn­wert­ther­me 28 kW, E/H ohne Re­ge­lung, ohne Spei­cher, Mon­ta­ge­plat­te 258 + 528-1 (Auf­putz), ATEC Schacht 10...</t>
  </si>
  <si>
    <t>/preisvergleich/Relocate/475958315.html?categoryId=18406&amp;pos=12&amp;price=2239.0&amp;productid=2286143&amp;sid=289859&amp;type=offer</t>
  </si>
  <si>
    <t xml:space="preserve"> Vail­lant ecoTEC ex­clu­siv VC 146/4-7 Brenn­wert­ther­me ohne Re­ge­lung, Schrägdach rot 60/100, ohne Vail­lant</t>
  </si>
  <si>
    <t>/preisvergleich/Relocate/481862136.html?categoryId=18406&amp;pos=3&amp;price=2850.0&amp;productid=1750863&amp;sid=289859&amp;type=offer</t>
  </si>
  <si>
    <t xml:space="preserve"> Jun­kers Ce­ra­pur­Com­fort ZBR 42-3 A 31 Gas-Brenn­wert­ther­me 42 kW, Flg. P ohne Re­ge­lung, ohne Spei­cher, ohne Ab­gas­pa­ket, ohne Mon­ta­ge­plat­te Jun­kers</t>
  </si>
  <si>
    <t>/preisvergleich/Relocate/385155021.html?categoryId=18406&amp;pos=3&amp;price=3349.0&amp;productid=4160488&amp;sid=273949&amp;type=offer</t>
  </si>
  <si>
    <t xml:space="preserve"> Bu­de­rus Lo­ga­max Plus GB172, 20 kW, mit RC300 Re­ge­lung, 1 Heiz­kreis mit Mi­scher und Weiche</t>
  </si>
  <si>
    <t>/preisvergleich/Relocate/435737637.html?categoryId=18406&amp;pos=5&amp;price=3150.0&amp;productid=1223680&amp;sid=9701&amp;type=offer</t>
  </si>
  <si>
    <t>/preisvergleich/Relocate/591961201.html?categoryId=18406&amp;pos=6&amp;price=3271.9&amp;productid=1223708&amp;sid=288366&amp;type=offer</t>
  </si>
  <si>
    <t>/preisvergleich/Relocate/526929196.html?categoryId=18406&amp;pos=4&amp;price=2315.18&amp;productid=3093308&amp;sid=299105&amp;type=offer</t>
  </si>
  <si>
    <t xml:space="preserve"> Wolf Gas­brenn­wert-Zen­tra­le CGW-20/120 Erdgas LL, mit Hoch­ef­fi­zi­enz­pum­pe 8613130</t>
  </si>
  <si>
    <t>/preisvergleich/Relocate/481803307.html?categoryId=18406&amp;pos=5&amp;price=4565.0&amp;productid=1064536&amp;sid=289859&amp;type=offer</t>
  </si>
  <si>
    <t xml:space="preserve"> Viess­mann Vi­to­dens 343-F Brenn­wert­ther­me, 19 kW, B3UA006, VT200 RF Auf­putz oben Viess­mann</t>
  </si>
  <si>
    <t>/preisvergleich/Relocate/481819270.html?categoryId=18406&amp;pos=10&amp;price=2785.0&amp;productid=1098709&amp;sid=289859&amp;type=offer</t>
  </si>
  <si>
    <t xml:space="preserve"> Viess­mann Vi­to­dens 200-W Gasther­me, 26 kW, B2HA386, 200 L Vi­to­cell 100-W, CVA Viess­mann</t>
  </si>
  <si>
    <t>/preisvergleich/Relocate/387844058.html?categoryId=18406&amp;pos=12&amp;price=3171.99&amp;productid=3131289&amp;sid=276812&amp;type=offer</t>
  </si>
  <si>
    <t xml:space="preserve"> Viess­mann Vi­to­dens 222-F BS2A mit Vi­to­tro­nic 200 3,2 - 13,0 kW</t>
  </si>
  <si>
    <t>/preisvergleich/Relocate/481793840.html?categoryId=18406&amp;pos=11&amp;price=2430.0&amp;productid=1217855&amp;sid=289859&amp;type=offer</t>
  </si>
  <si>
    <t xml:space="preserve"> Jun­kers Ce­ra­pur­Com­fort-Eco ZSBE 28-3 A 23 Brenn­wert­ther­me 28 kW, E/H ohne Re­ge­lung, Jun­kers ST 120-5 Z, ohne Ab­gas­pa­ket, ohne Mon­ta­ge­plat­te Jun­kers</t>
  </si>
  <si>
    <t>/preisvergleich/Relocate/475957689.html?categoryId=18406&amp;pos=13&amp;price=2239.0&amp;productid=2286143&amp;sid=289859&amp;type=offer</t>
  </si>
  <si>
    <t xml:space="preserve"> Vail­lant ecoTEC ex­clu­siv VC 146/4-7 Brenn­wert­ther­me ohne Re­ge­lung, Schrägdach schwarz 60/100, ohne Vail­lant</t>
  </si>
  <si>
    <t>/preisvergleich/Relocate/471460600.html?categoryId=18406&amp;pos=1&amp;price=2640.0&amp;productid=4398669&amp;sid=9701&amp;type=offer</t>
  </si>
  <si>
    <t>/preisvergleich/Relocate/471460772.html?categoryId=18406&amp;pos=1&amp;price=2647.0&amp;productid=4398655&amp;sid=9701&amp;type=offer</t>
  </si>
  <si>
    <t>/preisvergleich/Relocate/481846837.html?categoryId=18406&amp;pos=4&amp;price=2875.0&amp;productid=1750863&amp;sid=289859&amp;type=offer</t>
  </si>
  <si>
    <t>/preisvergleich/Relocate/385155025.html?categoryId=18406&amp;pos=4&amp;price=3399.0&amp;productid=4160488&amp;sid=273949&amp;type=offer</t>
  </si>
  <si>
    <t xml:space="preserve"> Bu­de­rus Lo­ga­max Plus GB172, 24 kW, mit RC300 Re­ge­lung, 1 Heiz­kreis mit Mi­scher und Weiche</t>
  </si>
  <si>
    <t>/preisvergleich/Relocate/436143698.html?categoryId=18406&amp;pos=6&amp;price=3424.81&amp;productid=1223680&amp;sid=297223&amp;type=offer</t>
  </si>
  <si>
    <t xml:space="preserve"> VIESS­MANN B3HA017 Paket mit Vi­to­dens 300-W 26 kW für Erdgas mit Vi­to­cell 100-W 160 l</t>
  </si>
  <si>
    <t>/preisvergleich/Relocate/436146423.html?categoryId=18406&amp;pos=7&amp;price=3417.9&amp;productid=1223708&amp;sid=297223&amp;type=offer</t>
  </si>
  <si>
    <t xml:space="preserve"> VIESS­MANN B3HA030 Paket mit Vi­to­dens 300-W 11 kW für Erd­gas, Vi­to­cell 100-W (CVB) 200 l</t>
  </si>
  <si>
    <t>/preisvergleich/Relocate/526942634.html?categoryId=18406&amp;pos=5&amp;price=2315.18&amp;productid=3093308&amp;sid=299105&amp;type=offer</t>
  </si>
  <si>
    <t xml:space="preserve"> Wolf Gas­brenn­wert-Zen­tra­le CGW-20/120 Erdgas E, mit Hoch­ef­fi­zi­enz­pum­pe 8613129</t>
  </si>
  <si>
    <t>/preisvergleich/Relocate/559985717.html?categoryId=18406&amp;pos=6&amp;price=4581.89&amp;productid=1064536&amp;sid=294528&amp;type=offer</t>
  </si>
  <si>
    <t xml:space="preserve"> Paket Vi­to­dens 343-F 19 kW Vi­to­tro­nic 200 HO1C, Un­ter­putz</t>
  </si>
  <si>
    <t>/preisvergleich/Relocate/387842908.html?categoryId=18406&amp;pos=11&amp;price=2805.5&amp;productid=1098709&amp;sid=276812&amp;type=offer</t>
  </si>
  <si>
    <t xml:space="preserve"> Viess­mann Paket Vi­to­dens 200-W ne­ben­gest. Spei­cher 5,2 - 26,0 kW, 160 Liter</t>
  </si>
  <si>
    <t>/preisvergleich/Relocate/559967057.html?categoryId=18406&amp;pos=13&amp;price=3299.8&amp;productid=3131289&amp;sid=294528&amp;type=offer</t>
  </si>
  <si>
    <t xml:space="preserve"> Paket Vi­to­dens 222-W 13KW mit Vi­to­tro­nic 200, La­de­spei­cher und Mon­ta­ge­hil­fe AP</t>
  </si>
  <si>
    <t>/preisvergleich/Relocate/481778481.html?categoryId=18406&amp;pos=12&amp;price=2430.0&amp;productid=1217855&amp;sid=289859&amp;type=offer</t>
  </si>
  <si>
    <t xml:space="preserve"> Jun­kers Ce­ra­pur­Com­fort-Eco ZSBE 28-3 A 23 Brenn­wert­ther­me 28 kW, E/H Mon­ta­ge­plat­te 993, ohne Re­ge­lung, ohne Spei­cher, ATEC Schacht 8 Meter 80/125 Jun­kers</t>
  </si>
  <si>
    <t>/preisvergleich/Relocate/475957558.html?categoryId=18406&amp;pos=14&amp;price=2240.0&amp;productid=2286143&amp;sid=289859&amp;type=offer</t>
  </si>
  <si>
    <t xml:space="preserve"> Vail­lant ecoTEC ex­clu­siv VC 276/4-7 Brenn­wert­ther­me ohne Re­ge­lung, ohne Ab­gas­pa­ket, Un­ter­putz ohne Spei­cher­an­schluss Vail­lant</t>
  </si>
  <si>
    <t>/preisvergleich/Relocate/516180124.html?categoryId=18406&amp;pos=2&amp;price=2855.0&amp;productid=4398669&amp;sid=9701&amp;type=offer</t>
  </si>
  <si>
    <t>/preisvergleich/Relocate/471460779.html?categoryId=18406&amp;pos=2&amp;price=2647.0&amp;productid=4398655&amp;sid=9701&amp;type=offer</t>
  </si>
  <si>
    <t>/preisvergleich/Relocate/481847622.html?categoryId=18406&amp;pos=5&amp;price=2875.0&amp;productid=1750863&amp;sid=289859&amp;type=offer</t>
  </si>
  <si>
    <t xml:space="preserve"> Jun­kers Ce­ra­pur­Com­fort ZBR 42-3 A 23 Gas-Brenn­wert­ther­me 42 kW, E / H Mon­ta­ge­plat­te 258, ohne Re­ge­lung, ohne Spei­cher, ohne Ab­gas­pa­ket Jun­kers</t>
  </si>
  <si>
    <t>/preisvergleich/Relocate/436146727.html?categoryId=18406&amp;pos=7&amp;price=3434.02&amp;productid=1223680&amp;sid=297223&amp;type=offer</t>
  </si>
  <si>
    <t xml:space="preserve"> VIESS­MANN B3HA011 Paket mit Vi­to­dens 300-W 26 kW für Erdgas mit Vi­to­cell 100-W 120 l</t>
  </si>
  <si>
    <t>/preisvergleich/Relocate/341024926.html?categoryId=18406&amp;pos=8&amp;price=3466.0&amp;productid=1223708&amp;sid=223861&amp;type=offer</t>
  </si>
  <si>
    <t xml:space="preserve"> Viess­mann Gas­brenn­wert­ther­me Vi­to­dens 300-W 1,9-11 kW Spei­cher CVA 160 Liter</t>
  </si>
  <si>
    <t>/preisvergleich/Relocate/387843801.html?categoryId=18406&amp;pos=6&amp;price=2332.53&amp;productid=3093308&amp;sid=276812&amp;type=offer</t>
  </si>
  <si>
    <t xml:space="preserve"> Wolf Com­fort­Li­ne Gas­brenn­wert-Zen­tra­le CGW CGW 20/120, 3-stu­fig, Erdgas LL</t>
  </si>
  <si>
    <t>/preisvergleich/Relocate/306412924.html?categoryId=18406&amp;pos=7&amp;price=4615.0&amp;productid=1064536&amp;sid=288366&amp;type=offer</t>
  </si>
  <si>
    <t xml:space="preserve"> Viess­mann Vi­to­dens 343-F Typ B3UA mit Vi­to­tro­nic 200 RF Typ HO1C "1,9 - 19,0 kW Au­ßen­tem­pe­ra­tur­sen­sor Funk"</t>
  </si>
  <si>
    <t>/preisvergleich/Relocate/481823137.html?categoryId=18406&amp;pos=12&amp;price=2815.0&amp;productid=1098709&amp;sid=289859&amp;type=offer</t>
  </si>
  <si>
    <t xml:space="preserve"> Viess­mann Vi­to­dens 200-W Gasther­me, 26 kW, B2HA384, 150 L Vi­to­cell 100-W, CUG Viess­mann</t>
  </si>
  <si>
    <t>/preisvergleich/Relocate/559986572.html?categoryId=18406&amp;pos=14&amp;price=3300.0&amp;productid=3131289&amp;sid=294528&amp;type=offer</t>
  </si>
  <si>
    <t xml:space="preserve"> Vi­to­dens 222-F 13KW mit Spei­cher mit Vi­to­tro­nic 200 Kom­pakt­ge­rät</t>
  </si>
  <si>
    <t>/preisvergleich/Relocate/481806412.html?categoryId=18406&amp;pos=13&amp;price=2450.0&amp;productid=1217855&amp;sid=289859&amp;type=offer</t>
  </si>
  <si>
    <t xml:space="preserve"> Jun­kers Ce­ra­pur­Com­fort-Eco ZSBE 28-3 A 23 Brenn­wert­ther­me 28 kW, E/H Jun­kers FW 200, Mon­ta­ge­plat­te 258, ohne Spei­cher, ohne Ab­gas­pa­ket Jun­kers</t>
  </si>
  <si>
    <t>/preisvergleich/Relocate/475957907.html?categoryId=18406&amp;pos=15&amp;price=2243.0&amp;productid=2286143&amp;sid=289859&amp;type=offer</t>
  </si>
  <si>
    <t xml:space="preserve"> Vail­lant ecoTEC ex­clu­siv VC 206/4-7 Brenn­wert­ther­me ohne Re­ge­lung, Flach­dach rot 60/100, ohne Vail­lant</t>
  </si>
  <si>
    <t>/preisvergleich/Relocate/513487692.html?categoryId=18406&amp;pos=6&amp;price=2890.0&amp;productid=1750863&amp;sid=9701&amp;type=offer</t>
  </si>
  <si>
    <t>/preisvergleich/Relocate/436156814.html?categoryId=18406&amp;pos=8&amp;price=3444.0&amp;productid=1223680&amp;sid=297223&amp;type=offer</t>
  </si>
  <si>
    <t xml:space="preserve"> VIESS­MANN B3HA020 Paket mit Vi­to­dens 300-W 26 kW für Erdgas mit Vi­to­cell 100-W 200 l</t>
  </si>
  <si>
    <t>/preisvergleich/Relocate/341024898.html?categoryId=18406&amp;pos=9&amp;price=3476.0&amp;productid=1223708&amp;sid=223861&amp;type=offer</t>
  </si>
  <si>
    <t xml:space="preserve"> Viess­mann Gas­brenn­wert­ther­me Vi­to­dens 300-W 1,9-11 kW Spei­cher CUG 120 Liter</t>
  </si>
  <si>
    <t>/preisvergleich/Relocate/387843849.html?categoryId=18406&amp;pos=7&amp;price=2332.53&amp;productid=3093308&amp;sid=276812&amp;type=offer</t>
  </si>
  <si>
    <t xml:space="preserve"> Wolf Com­fort­Li­ne Gas­brenn­wert-Zen­tra­le CGW CGW 20/120, 3-stu­fig, Erdgas E</t>
  </si>
  <si>
    <t>/preisvergleich/Relocate/481814201.html?categoryId=18406&amp;pos=8&amp;price=4625.0&amp;productid=1064536&amp;sid=289859&amp;type=offer</t>
  </si>
  <si>
    <t xml:space="preserve"> Viess­mann Vi­to­dens 343-F Brenn­wert­ther­me, 19 kW, B3UA010, VT200 RF Un­ter­putz Viess­mann</t>
  </si>
  <si>
    <t>/preisvergleich/Relocate/341024941.html?categoryId=18406&amp;pos=13&amp;price=2833.0&amp;productid=1098709&amp;sid=223861&amp;type=offer</t>
  </si>
  <si>
    <t xml:space="preserve"> Viess­mann Vi­to­dens 200-W 5,2 26 kW Gas-Brenn­wert-Ko­mither­me Re­ge­lung</t>
  </si>
  <si>
    <t>/preisvergleich/Relocate/513353389.html?categoryId=18406&amp;pos=15&amp;price=3400.99&amp;productid=3131289&amp;sid=276812&amp;type=offer</t>
  </si>
  <si>
    <t xml:space="preserve"> Vi­to­tro­nic 200 HO1B, Mon­ta­ge­hil­fe AP 3,2 - 13,0 kW, Auf­putz-Mon­ta­ge</t>
  </si>
  <si>
    <t>/preisvergleich/Relocate/481776581.html?categoryId=18406&amp;pos=14&amp;price=2475.0&amp;productid=1217855&amp;sid=289859&amp;type=offer</t>
  </si>
  <si>
    <t xml:space="preserve"> Jun­kers Ce­ra­pur­Com­fort-Eco ZSBE 28-3 A 23 Brenn­wert­ther­me 28 kW, E/H Jun­kers FR 120, ohne Spei­cher, ohne Mon­ta­ge­plat­te, ATEC Schacht 10 Meter 80/125 Jun­kers</t>
  </si>
  <si>
    <t>/preisvergleich/Relocate/481861489.html?categoryId=18406&amp;pos=7&amp;price=2895.0&amp;productid=1750863&amp;sid=289859&amp;type=offer</t>
  </si>
  <si>
    <t xml:space="preserve"> Jun­kers Ce­ra­pur­Com­fort ZBR 42-3 A 31 Gas-Brenn­wert­ther­me 42 kW, Flg. P Mon­ta­ge­plat­te 258, ohne Re­ge­lung, ohne Spei­cher, ohne Ab­gas­pa­ket Jun­kers</t>
  </si>
  <si>
    <t>/preisvergleich/Relocate/436143207.html?categoryId=18406&amp;pos=9&amp;price=3475.47&amp;productid=1223680&amp;sid=297223&amp;type=offer</t>
  </si>
  <si>
    <t xml:space="preserve"> VIESS­MANN B3HA014 Paket mit Vi­to­dens 300-W 26 kW für Erdgas mit Vi­to­cell 100-W 150 l</t>
  </si>
  <si>
    <t>/preisvergleich/Relocate/341807918.html?categoryId=18406&amp;pos=10&amp;price=3487.0&amp;productid=1223708&amp;sid=223861&amp;type=offer</t>
  </si>
  <si>
    <t xml:space="preserve"> Viess­mann Gas­brenn­wert­ther­me Vi­to­dens 300-W 1,9-11 kW Spei­cher CVA 200 Liter</t>
  </si>
  <si>
    <t>/preisvergleich/Relocate/526943384.html?categoryId=18406&amp;pos=8&amp;price=2337.45&amp;productid=3093308&amp;sid=299105&amp;type=offer</t>
  </si>
  <si>
    <t xml:space="preserve"> Wolf Gas­brenn­wert-Zen­tra­le CGW-20/120 Flüs­sig­gas, mit Hoch­ef­fi­zi­enz­pum­pe 8613131</t>
  </si>
  <si>
    <t>/preisvergleich/Relocate/436147288.html?categoryId=18406&amp;pos=9&amp;price=4627.01&amp;productid=1064536&amp;sid=297223&amp;type=offer</t>
  </si>
  <si>
    <t xml:space="preserve"> VIESS­MANN B3UA002 Vi­to­dens 343-F 1,9-19, 0kW, Kom­pakt­ger. mit so­larund La­de­sp. ATS lgb</t>
  </si>
  <si>
    <t>/preisvergleich/Relocate/481778488.html?categoryId=18406&amp;pos=14&amp;price=2935.0&amp;productid=1098709&amp;sid=289859&amp;type=offer</t>
  </si>
  <si>
    <t xml:space="preserve"> Viess­mann Vi­to­dens 200-W Gasther­me, 26 kW, B2HA387, 300 L Vi­to­cell 100-W, CVA Viess­mann</t>
  </si>
  <si>
    <t>/preisvergleich/Relocate/481775775.html?categoryId=18406&amp;pos=15&amp;price=2480.0&amp;productid=1217855&amp;sid=289859&amp;type=offer</t>
  </si>
  <si>
    <t xml:space="preserve"> Jun­kers Ce­ra­pur­Com­fort-Eco ZSBE 28-3 A 23 Brenn­wert­ther­me 28 kW, E/H Jun­kers FR 120, Mon­ta­ge­plat­te 258, ohne Spei­cher, ATEC Schacht 6 Meter 80/125 Jun­kers</t>
  </si>
  <si>
    <t>/preisvergleich/Relocate/481842505.html?categoryId=18406&amp;pos=8&amp;price=2955.0&amp;productid=1750863&amp;sid=289859&amp;type=offer</t>
  </si>
  <si>
    <t xml:space="preserve"> Jun­kers Ce­ra­pur­Com­fort ZBR 42-3 A 23 Gas-Brenn­wert­ther­me 42 kW, E / H ohne Re­ge­lung, ohne Spei­cher, Mon­ta­ge­plat­te 258 + 223-1 (Un­ter­putz), oh­ne...</t>
  </si>
  <si>
    <t>/preisvergleich/Relocate/481826966.html?categoryId=18406&amp;pos=10&amp;price=3550.0&amp;productid=1223680&amp;sid=289859&amp;type=offer</t>
  </si>
  <si>
    <t xml:space="preserve"> Viess­mann Vi­to­dens 300-W Gasther­me, 26 kW, B3HA017, 160 L Vi­to­cell 100-W, CVA Viess­mann</t>
  </si>
  <si>
    <t>/preisvergleich/Relocate/341024867.html?categoryId=18406&amp;pos=11&amp;price=3523.0&amp;productid=1223708&amp;sid=223861&amp;type=offer</t>
  </si>
  <si>
    <t xml:space="preserve"> Viess­mann Gas­brenn­wert­ther­me Vi­to­dens 300-W 1,9-11 kW Spei­cher CUG 150 Liter</t>
  </si>
  <si>
    <t>/preisvergleich/Relocate/387843690.html?categoryId=18406&amp;pos=9&amp;price=2362.13&amp;productid=3093308&amp;sid=276812&amp;type=offer</t>
  </si>
  <si>
    <t xml:space="preserve"> Wolf Com­fort­Li­ne Gas­brenn­wert-Zen­tra­le CGW CGW 20/120, 3-stu­fig, Flüs­sig­gas</t>
  </si>
  <si>
    <t>/preisvergleich/Relocate/436147590.html?categoryId=18406&amp;pos=10&amp;price=4688.5&amp;productid=1064536&amp;sid=297223&amp;type=offer</t>
  </si>
  <si>
    <t xml:space="preserve"> VIESS­MANN B3UA008 Vi­to­dens 343-F 1,9-19, 0kW, Kom­pakt­ger. mit so­larund La­de­sp. ATS lgb</t>
  </si>
  <si>
    <t>/preisvergleich/Relocate/559967019.html?categoryId=18406&amp;pos=15&amp;price=3020.6&amp;productid=1098709&amp;sid=294528&amp;type=offer</t>
  </si>
  <si>
    <t xml:space="preserve"> Vi­to­dens 200-W 26 KW mit Vi­to­tro­nic 200 mit Spei­cher 200l ne­ben­ge­stellt</t>
  </si>
  <si>
    <t>/preisvergleich/Relocate/481847509.html?categoryId=18406&amp;pos=9&amp;price=2955.0&amp;productid=1750863&amp;sid=289859&amp;type=offer</t>
  </si>
  <si>
    <t>/preisvergleich/Relocate/481789867.html?categoryId=18406&amp;pos=11&amp;price=3560.0&amp;productid=1223680&amp;sid=289859&amp;type=offer</t>
  </si>
  <si>
    <t xml:space="preserve"> Viess­mann Vi­to­dens 300-W Gasther­me, 26 kW, B3HA011, 120 L Vi­to­cell 100-W, CUG Viess­mann</t>
  </si>
  <si>
    <t>/preisvergleich/Relocate/481810134.html?categoryId=18406&amp;pos=12&amp;price=3540.0&amp;productid=1223708&amp;sid=289859&amp;type=offer</t>
  </si>
  <si>
    <t xml:space="preserve"> Viess­mann Vi­to­dens 300-W Gasther­me, 11 kW, B3HA030, 300 L Vi­to­cell 100-W, CVB Viess­mann</t>
  </si>
  <si>
    <t>/preisvergleich/Relocate/387843834.html?categoryId=18406&amp;pos=10&amp;price=2462.78&amp;productid=3093308&amp;sid=276812&amp;type=offer</t>
  </si>
  <si>
    <t xml:space="preserve"> Wolf Com­fort­Li­ne Gas­brenn­wert-Zen­tra­le CGW CGW 20/120, Klasse A, Erdgas LL</t>
  </si>
  <si>
    <t>/preisvergleich/Relocate/436156801.html?categoryId=18406&amp;pos=11&amp;price=4688.5&amp;productid=1064536&amp;sid=297223&amp;type=offer</t>
  </si>
  <si>
    <t xml:space="preserve"> VIESS­MANN B3UA006 Vi­to­dens 343-F 1,9-19, 0kW, Kom­pakt­ger. mit so­larund La­de­sp. ATS lgb</t>
  </si>
  <si>
    <t>/preisvergleich/Relocate/481847921.html?categoryId=18406&amp;pos=10&amp;price=2960.0&amp;productid=1750863&amp;sid=289859&amp;type=offer</t>
  </si>
  <si>
    <t xml:space="preserve"> Jun­kers Ce­ra­pur­Com­fort ZBR 42-3 A 23 Gas-Brenn­wert­ther­me 42 kW, E / H ohne Re­ge­lung, ohne Spei­cher, Mon­ta­ge­plat­te 258 + 528-1 (Auf­putz), ohne Ab­gas­pa­ket...</t>
  </si>
  <si>
    <t>/preisvergleich/Relocate/481810444.html?categoryId=18406&amp;pos=12&amp;price=3570.0&amp;productid=1223680&amp;sid=289859&amp;type=offer</t>
  </si>
  <si>
    <t xml:space="preserve"> Viess­mann Vi­to­dens 300-W Gasther­me, 26 kW, B3HA020, 200 L Vi­to­cell 100-W, CVA Viess­mann</t>
  </si>
  <si>
    <t>/preisvergleich/Relocate/436143371.html?categoryId=18406&amp;pos=13&amp;price=3626.67&amp;productid=1223708&amp;sid=297223&amp;type=offer</t>
  </si>
  <si>
    <t xml:space="preserve"> VIESS­MANN B3HA024 Paket mit Vi­to­dens 300-W 11 kW für Erdgas mit Vi­to­cell 300-W 160 l</t>
  </si>
  <si>
    <t>/preisvergleich/Relocate/387843688.html?categoryId=18406&amp;pos=11&amp;price=2462.78&amp;productid=3093308&amp;sid=276812&amp;type=offer</t>
  </si>
  <si>
    <t xml:space="preserve"> Wolf Com­fort­Li­ne Gas­brenn­wert-Zen­tra­le CGW CGW 20/120, Klasse A, Erdgas E</t>
  </si>
  <si>
    <t>/preisvergleich/Relocate/436143933.html?categoryId=18406&amp;pos=12&amp;price=4704.69&amp;productid=1064536&amp;sid=297223&amp;type=offer</t>
  </si>
  <si>
    <t xml:space="preserve"> VIESS­MANN B3UA004 Vi­to­dens 343-F 1,9-19, 0kW, Kom­pakt­ger. mit so­larund La­de­sp. ATS Funk</t>
  </si>
  <si>
    <t>/preisvergleich/Relocate/481848991.html?categoryId=18406&amp;pos=11&amp;price=2960.0&amp;productid=1750863&amp;sid=289859&amp;type=offer</t>
  </si>
  <si>
    <t>/preisvergleich/Relocate/481822608.html?categoryId=18406&amp;pos=13&amp;price=3605.0&amp;productid=1223680&amp;sid=289859&amp;type=offer</t>
  </si>
  <si>
    <t xml:space="preserve"> Viess­mann Vi­to­dens 300-W Gasther­me, 26 kW, B3HA014, 150 L Vi­to­cell 100-W, CUG Viess­mann</t>
  </si>
  <si>
    <t>/preisvergleich/Relocate/436143667.html?categoryId=18406&amp;pos=14&amp;price=3665.82&amp;productid=1223708&amp;sid=297223&amp;type=offer</t>
  </si>
  <si>
    <t xml:space="preserve"> VIESS­MANN B3HA027 Paket mit Vi­to­dens 300-W 11 kW für Erdgas mit Vi­to­cell 300-W 200 l</t>
  </si>
  <si>
    <t>/preisvergleich/Relocate/387843545.html?categoryId=18406&amp;pos=12&amp;price=2486.46&amp;productid=3093308&amp;sid=276812&amp;type=offer</t>
  </si>
  <si>
    <t xml:space="preserve"> Wolf Com­fort­Li­ne Gas­brenn­wert-Zen­tra­le CGW CGW 20/120, Klasse A, Flüs­sig­gas</t>
  </si>
  <si>
    <t>/preisvergleich/Relocate/436147882.html?categoryId=18406&amp;pos=13&amp;price=4750.81&amp;productid=1064536&amp;sid=297223&amp;type=offer</t>
  </si>
  <si>
    <t xml:space="preserve"> VIESS­MANN B3UA010 Vi­to­dens 343-F 1,9-19, 0kW, Kom­pakt­ger. mit so­larund La­de­sp. ATS lgb</t>
  </si>
  <si>
    <t>/preisvergleich/Relocate/586714617.html?categoryId=18406&amp;pos=12&amp;price=2966.91&amp;productid=1750863&amp;sid=293331&amp;type=offer</t>
  </si>
  <si>
    <t>/preisvergleich/Relocate/436147226.html?categoryId=18406&amp;pos=14&amp;price=3609.02&amp;productid=1223680&amp;sid=297223&amp;type=offer</t>
  </si>
  <si>
    <t xml:space="preserve"> VIESS­MANN B3HA022 Paket mit Vi­to­dens 300-W 26 kW für Erdgas mit Vi­to­cell 100-W 300 l</t>
  </si>
  <si>
    <t>/preisvergleich/Relocate/481822128.html?categoryId=18406&amp;pos=15&amp;price=3755.0&amp;productid=1223708&amp;sid=289859&amp;type=offer</t>
  </si>
  <si>
    <t xml:space="preserve"> Viess­mann Vi­to­dens 300-W Gasther­me, 11 kW, B3HA024, 160 L Vi­to­cell 300-W, EVA Viess­mann</t>
  </si>
  <si>
    <t>/preisvergleich/Relocate/434123750.html?categoryId=18406&amp;pos=13&amp;price=2496.9&amp;productid=3093308&amp;sid=288366&amp;type=offer</t>
  </si>
  <si>
    <t xml:space="preserve"> Wolf CGW-2 Com­fort­li­ne Gas­brenn­wert­zen­tra­le mit Hoch­leis­tungs­schich­ten­spei­cher "CGW 20120"</t>
  </si>
  <si>
    <t>Vaillant ecoTEC plus VC 146/5-5 (16 kW)</t>
  </si>
  <si>
    <t>/preisvergleich/Relocate/466066599.html?categoryId=18406&amp;pos=1&amp;price=1649.0&amp;productid=4021148&amp;sid=223861&amp;type=offer</t>
  </si>
  <si>
    <t xml:space="preserve"> Vail­lant VC146 Gas­brenn­wert­ther­me Gas­kes­sel Hei­zung Heiz­kes­sel Gasther­me Therme</t>
  </si>
  <si>
    <t>/preisvergleich/Relocate/586714466.html?categoryId=18406&amp;pos=13&amp;price=2966.91&amp;productid=1750863&amp;sid=293331&amp;type=offer</t>
  </si>
  <si>
    <t xml:space="preserve"> Jun­kers Gas-Brenn­wert­ge­rät, wand­hän­gend CE­RA­PUR­COM­FORT ZBR 42-3 A 23,850x440x350 - 7712231614 7712231614</t>
  </si>
  <si>
    <t>/preisvergleich/Relocate/481806521.html?categoryId=18406&amp;pos=15&amp;price=3740.0&amp;productid=1223680&amp;sid=289859&amp;type=offer</t>
  </si>
  <si>
    <t xml:space="preserve"> Viess­mann Vi­to­dens 300-W Gasther­me, 26 kW, B3HA022, 300 L Vi­to­cell 100-W, CVA Viess­mann</t>
  </si>
  <si>
    <t>/preisvergleich/Relocate/435728292.html?categoryId=18406&amp;pos=2&amp;price=1649.0&amp;productid=4021148&amp;sid=9701&amp;type=offer</t>
  </si>
  <si>
    <t>/preisvergleich/Relocate/481860612.html?categoryId=18406&amp;pos=14&amp;price=2975.0&amp;productid=1750863&amp;sid=289859&amp;type=offer</t>
  </si>
  <si>
    <t xml:space="preserve"> Jun­kers Ce­ra­pur­Com­fort ZBR 42-3 A 31 Gas-Brenn­wert­ther­me 42 kW, Flg. P ohne Re­ge­lung, ohne Spei­cher, Mon­ta­ge­plat­te 258 + 223-1 (Un­ter­putz), oh­ne...</t>
  </si>
  <si>
    <t>/preisvergleich/Relocate/597823823.html?categoryId=18406&amp;pos=3&amp;price=1649.0&amp;productid=4021148&amp;sid=223861&amp;type=offer</t>
  </si>
  <si>
    <t>/preisvergleich/Relocate/481846983.html?categoryId=18406&amp;pos=15&amp;price=2980.0&amp;productid=1750863&amp;sid=289859&amp;type=offer</t>
  </si>
  <si>
    <t>/preisvergleich/Relocate/435728549.html?categoryId=18406&amp;pos=4&amp;price=1649.0&amp;productid=4021148&amp;sid=9701&amp;type=offer</t>
  </si>
  <si>
    <t>Viessmann Vitocrossal 300-19</t>
  </si>
  <si>
    <t>/preisvergleich/Relocate/408539990.html?categoryId=18406&amp;pos=1&amp;price=2946.0&amp;productid=4103622&amp;sid=9701&amp;type=offer</t>
  </si>
  <si>
    <t>Viessmann Vitodens 200 W (19 k W)</t>
  </si>
  <si>
    <t>/preisvergleich/Relocate/559986118.html?categoryId=18406&amp;pos=1&amp;price=2195.15&amp;productid=1064527&amp;sid=294528&amp;type=offer</t>
  </si>
  <si>
    <t xml:space="preserve"> Vi­to­dens 200-W 19kW, Umlauf m. Vi­to­tro­nic 200</t>
  </si>
  <si>
    <t>/preisvergleich/Relocate/387844104.html?categoryId=18406&amp;pos=1&amp;price=2217.79&amp;productid=2654395&amp;sid=276812&amp;type=offer</t>
  </si>
  <si>
    <t xml:space="preserve"> Weis­haupt Brenn­wert­ge­rät WTC-A-H-O 15 bis 60 kW WTC 15-A H-O</t>
  </si>
  <si>
    <t>/preisvergleich/Relocate/475959700.html?categoryId=18406&amp;pos=5&amp;price=1660.0&amp;productid=4021148&amp;sid=289859&amp;type=offer</t>
  </si>
  <si>
    <t>/preisvergleich/Relocate/445779594.html?categoryId=18406&amp;pos=2&amp;price=3283.0&amp;productid=4103622&amp;sid=9701&amp;type=offer</t>
  </si>
  <si>
    <t>/preisvergleich/Relocate/481815562.html?categoryId=18406&amp;pos=2&amp;price=2210.0&amp;productid=1064527&amp;sid=289859&amp;type=offer</t>
  </si>
  <si>
    <t xml:space="preserve"> Viess­mann Vi­to­dens 200-W Gas-Brenn­wert­ther­me, 19 kW, VT100, HE ohne Ab­gas­pa­ket, für ne­ben­ge­stell­ten Spei­cher, Auf­putz Viess­mann</t>
  </si>
  <si>
    <t>/preisvergleich/Relocate/387844116.html?categoryId=18406&amp;pos=2&amp;price=2252.28&amp;productid=2654395&amp;sid=276812&amp;type=offer</t>
  </si>
  <si>
    <t xml:space="preserve"> Weis­haupt Thermo Con­dens WTC-A-H 15 bis 60 kW 4,3 - 14,7 kW, H - drei­stu­fig</t>
  </si>
  <si>
    <t>Wolf ComfortLine CGW-11/100</t>
  </si>
  <si>
    <t>/preisvergleich/Relocate/526943366.html?categoryId=18406&amp;pos=1&amp;price=2253.96&amp;productid=3053386&amp;sid=299105&amp;type=offer</t>
  </si>
  <si>
    <t xml:space="preserve"> Wolf Gas­brenn­wert-Zen­tra­le CGW-11/100 Erdgas E, mit Hoch­ef­fi­zi­enz­pum­pe 8613425</t>
  </si>
  <si>
    <t>Viessmann Vitodens 200-W (35 kW)</t>
  </si>
  <si>
    <t>/preisvergleich/Relocate/481824606.html?categoryId=18406&amp;pos=1&amp;price=2300.0&amp;productid=1098710&amp;sid=289859&amp;type=offer</t>
  </si>
  <si>
    <t xml:space="preserve"> Viess­mann Vi­to­dens 200-W Gas-Brenn­wert­ther­me, 35 kW, VT100, HE ohne Ab­gas­pa­ket, ohne, ohne Viess­mann</t>
  </si>
  <si>
    <t>Viessmann Vitodens 200-W (13 kW)</t>
  </si>
  <si>
    <t>/preisvergleich/Relocate/585082438.html?categoryId=18406&amp;pos=1&amp;price=1631.28&amp;productid=3664000&amp;sid=293331&amp;type=offer</t>
  </si>
  <si>
    <t xml:space="preserve"> Viess­mann Vi­to­dens 200-W 13 kW Gas-Brenn­wert­heiz­ge­rät Gas­hei­zung Gasther­me B2HA001</t>
  </si>
  <si>
    <t>/preisvergleich/Relocate/516690276.html?categoryId=18406&amp;pos=6&amp;price=2407.07&amp;productid=4021148&amp;sid=279747&amp;type=offer</t>
  </si>
  <si>
    <t>Viessmann Vitodens 222-F (19 kW)</t>
  </si>
  <si>
    <t>/preisvergleich/Relocate/456705197.html?categoryId=18406&amp;pos=1&amp;price=2850.0&amp;productid=2106152&amp;sid=9701&amp;type=offer</t>
  </si>
  <si>
    <t>/preisvergleich/Relocate/559969177.html?categoryId=18406&amp;pos=3&amp;price=4220.8&amp;productid=4103622&amp;sid=294528&amp;type=offer</t>
  </si>
  <si>
    <t xml:space="preserve"> Paket Vi­to­cros­sal 300 19KW Vi­to­tro­nic 200 Spei­cher 160l ne­ben­ge­stellt</t>
  </si>
  <si>
    <t>/preisvergleich/Relocate/481828044.html?categoryId=18406&amp;pos=3&amp;price=2215.0&amp;productid=1064527&amp;sid=289859&amp;type=offer</t>
  </si>
  <si>
    <t xml:space="preserve"> Viess­mann Vi­to­dens 200-W Gas-Brenn­wert­ther­me, 19 kW, VT100, HE Abgas Dach - schwarz, ohne, ohne Viess­mann</t>
  </si>
  <si>
    <t>/preisvergleich/Relocate/409111583.html?categoryId=18406&amp;pos=3&amp;price=2255.0&amp;productid=2654395&amp;sid=9701&amp;type=offer</t>
  </si>
  <si>
    <t>/preisvergleich/Relocate/526924645.html?categoryId=18406&amp;pos=2&amp;price=2253.96&amp;productid=3053386&amp;sid=299105&amp;type=offer</t>
  </si>
  <si>
    <t xml:space="preserve"> Wolf Gas­brenn­wert-Zen­tra­le CGW-11/100 Erdgas LL, mit Hoch­ef­fi­zi­enz­pum­pe 8613426</t>
  </si>
  <si>
    <t>/preisvergleich/Relocate/559985695.html?categoryId=18406&amp;pos=2&amp;price=2345.16&amp;productid=1098710&amp;sid=294528&amp;type=offer</t>
  </si>
  <si>
    <t xml:space="preserve"> Vi­to­dens 200-W 35KW mit Vi­to­tro­nic 100</t>
  </si>
  <si>
    <t>/preisvergleich/Relocate/481777811.html?categoryId=18406&amp;pos=2&amp;price=1715.0&amp;productid=3664000&amp;sid=289859&amp;type=offer</t>
  </si>
  <si>
    <t xml:space="preserve"> Viess­mann Vi­to­dens 200-W Gas-Brenn­wert­ther­me, 13 kW, VT100, HE ohne Ab­gas­pa­ket, ohne, ohne Viess­mann</t>
  </si>
  <si>
    <t>/preisvergleich/Relocate/409867621.html?categoryId=18406&amp;pos=7&amp;price=3198.0&amp;productid=4021148&amp;sid=223861&amp;type=offer</t>
  </si>
  <si>
    <t>/preisvergleich/Relocate/456703514.html?categoryId=18406&amp;pos=2&amp;price=2850.0&amp;productid=2106152&amp;sid=9701&amp;type=offer</t>
  </si>
  <si>
    <t>/preisvergleich/Relocate/569580392.html?categoryId=18406&amp;pos=4&amp;price=4681.71&amp;productid=4103622&amp;sid=276812&amp;type=offer</t>
  </si>
  <si>
    <t xml:space="preserve"> Viess­mann Paket Vi­to­cros­sal 300 19 kW mit Mi­scher</t>
  </si>
  <si>
    <t>/preisvergleich/Relocate/481795295.html?categoryId=18406&amp;pos=4&amp;price=2215.0&amp;productid=1064527&amp;sid=289859&amp;type=offer</t>
  </si>
  <si>
    <t xml:space="preserve"> Viess­mann Vi­to­dens 200-W Gas-Brenn­wert­ther­me, 19 kW, VT100, HE Abgas Dach - rot, ohne, ohne Viess­mann</t>
  </si>
  <si>
    <t>/preisvergleich/Relocate/387843609.html?categoryId=18406&amp;pos=4&amp;price=2327.82&amp;productid=2654395&amp;sid=276812&amp;type=offer</t>
  </si>
  <si>
    <t xml:space="preserve"> Weis­haupt Brenn­wert­ge­rät Typ WTC-A 15 bis 32 kW 4,3 - 14,7 kW, H - drei­stu­fi­ge Pumpe</t>
  </si>
  <si>
    <t>Wolf ComfortLine CGW</t>
  </si>
  <si>
    <t>/preisvergleich/Relocate/526933074.html?categoryId=18406&amp;pos=1&amp;price=2192.74&amp;productid=3093312&amp;sid=299105&amp;type=offer</t>
  </si>
  <si>
    <t>/preisvergleich/Relocate/387844139.html?categoryId=18406&amp;pos=3&amp;price=2397.65&amp;productid=3053386&amp;sid=276812&amp;type=offer</t>
  </si>
  <si>
    <t xml:space="preserve"> Wolf Com­fort­Li­ne Gas­brenn­wert-Zen­tra­le CGW CGW 11/100, Klasse A, Erdgas LL</t>
  </si>
  <si>
    <t>/preisvergleich/Relocate/440785738.html?categoryId=18406&amp;pos=3&amp;price=2380.0&amp;productid=1098710&amp;sid=9701&amp;type=offer</t>
  </si>
  <si>
    <t>/preisvergleich/Relocate/440781167.html?categoryId=18406&amp;pos=3&amp;price=1760.0&amp;productid=3664000&amp;sid=9701&amp;type=offer</t>
  </si>
  <si>
    <t>/preisvergleich/Relocate/387843559.html?categoryId=18406&amp;pos=3&amp;price=2996.25&amp;productid=2106152&amp;sid=276812&amp;type=offer</t>
  </si>
  <si>
    <t xml:space="preserve"> Viess­mann Paket Vi­to­dens 222-F Vi­to­tro­nic 200 HO1B 3,2 - 19,0 kW, nach links oder rechts</t>
  </si>
  <si>
    <t>/preisvergleich/Relocate/559985838.html?categoryId=18406&amp;pos=5&amp;price=4687.9&amp;productid=4103622&amp;sid=294528&amp;type=offer</t>
  </si>
  <si>
    <t xml:space="preserve"> Paket Vi­to­cros­sal 300 19KW mit Vi­to­tro­nic 200 mit Edel­stahl­spei­cher 160l</t>
  </si>
  <si>
    <t>/preisvergleich/Relocate/481818549.html?categoryId=18406&amp;pos=5&amp;price=2225.0&amp;productid=1064527&amp;sid=289859&amp;type=offer</t>
  </si>
  <si>
    <t xml:space="preserve"> Viess­mann Vi­to­dens 200-W Gas-Brenn­wert­ther­me, 19 kW, VT100, HE ohne Ab­gas­pa­ket, für ne­ben­ge­stell­ten Spei­cher, Un­ter­putz Viess­mann</t>
  </si>
  <si>
    <t>/preisvergleich/Relocate/472329081.html?categoryId=18406&amp;pos=5&amp;price=2413.0&amp;productid=2654395&amp;sid=9701&amp;type=offer</t>
  </si>
  <si>
    <t>/preisvergleich/Relocate/526938930.html?categoryId=18406&amp;pos=2&amp;price=2192.74&amp;productid=3093312&amp;sid=299105&amp;type=offer</t>
  </si>
  <si>
    <t>/preisvergleich/Relocate/387844359.html?categoryId=18406&amp;pos=4&amp;price=2397.65&amp;productid=3053386&amp;sid=276812&amp;type=offer</t>
  </si>
  <si>
    <t xml:space="preserve"> Wolf Com­fort­Li­ne Gas­brenn­wert-Zen­tra­le CGW CGW 11/100, Klasse A, Erdgas E</t>
  </si>
  <si>
    <t>/preisvergleich/Relocate/343951938.html?categoryId=18406&amp;pos=4&amp;price=2435.0&amp;productid=1098710&amp;sid=288366&amp;type=offer</t>
  </si>
  <si>
    <t xml:space="preserve"> Viess­mann Vi­to­dens 200-W Typ B2HA inkl. Vi­to­tro­nic 100 "5,2 - 35 kW"</t>
  </si>
  <si>
    <t>/preisvergleich/Relocate/362636046.html?categoryId=18406&amp;pos=4&amp;price=1769.0&amp;productid=3664000&amp;sid=9701&amp;type=offer</t>
  </si>
  <si>
    <t>/preisvergleich/Relocate/436315094.html?categoryId=18406&amp;pos=4&amp;price=2996.25&amp;productid=2106152&amp;sid=276812&amp;type=offer</t>
  </si>
  <si>
    <t xml:space="preserve"> Viess­mann Paket Vi­to­dens 222-F 19 kW Vi­to­tro­nic</t>
  </si>
  <si>
    <t>/preisvergleich/Relocate/481804258.html?categoryId=18406&amp;pos=6&amp;price=2235.0&amp;productid=1064527&amp;sid=289859&amp;type=offer</t>
  </si>
  <si>
    <t xml:space="preserve"> Viess­mann Vi­to­dens 200-W Gas-Brenn­wert­ther­me, 19 kW, VT100, HE ohne Ab­gas­pa­ket, für un­ter­ge­stell­ten Spei­cher, Auf­putz Viess­mann</t>
  </si>
  <si>
    <t>/preisvergleich/Relocate/387842848.html?categoryId=18406&amp;pos=6&amp;price=2544.59&amp;productid=2654395&amp;sid=276812&amp;type=offer</t>
  </si>
  <si>
    <t xml:space="preserve"> Weis­haupt Thermo Con­dens WTC-A-H 15 bis 60 kW 4,3 - 14,7 kW, H-PEA - dreh­zahl­ge­re­gelt</t>
  </si>
  <si>
    <t>/preisvergleich/Relocate/526943162.html?categoryId=18406&amp;pos=3&amp;price=2220.56&amp;productid=3093312&amp;sid=299105&amp;type=offer</t>
  </si>
  <si>
    <t>/preisvergleich/Relocate/451454493.html?categoryId=18406&amp;pos=5&amp;price=2432.9&amp;productid=3053386&amp;sid=288366&amp;type=offer</t>
  </si>
  <si>
    <t xml:space="preserve"> Wolf CGW-2 Com­fort­li­ne Gas­brenn­wert­zen­tra­le mit Hoch­leis­tungs­schich­ten­spei­cher "CGW 11100"</t>
  </si>
  <si>
    <t>/preisvergleich/Relocate/510642400.html?categoryId=18406&amp;pos=5&amp;price=2511.8&amp;productid=1098710&amp;sid=9701&amp;type=offer</t>
  </si>
  <si>
    <t>/preisvergleich/Relocate/503493983.html?categoryId=18406&amp;pos=5&amp;price=1799.76&amp;productid=3664000&amp;sid=297223&amp;type=offer</t>
  </si>
  <si>
    <t xml:space="preserve"> VIESS­MANN B2HA001 B2HA001 Vi­to­dens 200-W Gas-Brenn­wert-Wand­ge­rät 3,2-13, 0 kW mit Vi­to­tro­nic 100</t>
  </si>
  <si>
    <t>/preisvergleich/Relocate/436314820.html?categoryId=18406&amp;pos=5&amp;price=2996.25&amp;productid=2106152&amp;sid=276812&amp;type=offer</t>
  </si>
  <si>
    <t>/preisvergleich/Relocate/481822294.html?categoryId=18406&amp;pos=7&amp;price=2235.0&amp;productid=1064527&amp;sid=289859&amp;type=offer</t>
  </si>
  <si>
    <t xml:space="preserve"> Viess­mann Vi­to­dens 200-W Gas-Brenn­wert­ther­me, 19 kW, VT100, HE Abgas Schacht - 6m, für ne­ben­ge­stell­ten Spei­cher, ohne Viess­mann</t>
  </si>
  <si>
    <t>/preisvergleich/Relocate/387843667.html?categoryId=18406&amp;pos=7&amp;price=2641.48&amp;productid=2654395&amp;sid=276812&amp;type=offer</t>
  </si>
  <si>
    <t xml:space="preserve"> Sys­tem­pa­ket Weis­haupt Thermo Con­dens WTC 15-32-A-W 15 kW - Pumpe drei­stu­fig</t>
  </si>
  <si>
    <t>/preisvergleich/Relocate/526924645.html?categoryId=18406&amp;pos=4&amp;price=2253.96&amp;productid=3093312&amp;sid=299105&amp;type=offer</t>
  </si>
  <si>
    <t>/preisvergleich/Relocate/387843030.html?categoryId=18406&amp;pos=6&amp;price=2560.99&amp;productid=1098710&amp;sid=276812&amp;type=offer</t>
  </si>
  <si>
    <t xml:space="preserve"> Viess­mann Vi­to­dens 200-W mit Vi­to­tro­nic 100 5,2 - 35,0 kW</t>
  </si>
  <si>
    <t>/preisvergleich/Relocate/585082312.html?categoryId=18406&amp;pos=6&amp;price=1822.69&amp;productid=3664000&amp;sid=293331&amp;type=offer</t>
  </si>
  <si>
    <t xml:space="preserve"> Viess­mann Vi­to­dens 200-W 13 kW Gas-Brenn­wert-Ther­me Brenn­wert­hei­zung Gasther­me B2HA003</t>
  </si>
  <si>
    <t>Viessmann Vitodens 300-W (19 kW)</t>
  </si>
  <si>
    <t>/preisvergleich/Relocate/436143906.html?categoryId=18406&amp;pos=1&amp;price=2673.6&amp;productid=1223701&amp;sid=297223&amp;type=offer</t>
  </si>
  <si>
    <t xml:space="preserve"> VIESS­MANN B3HA002 Vi­to­dens 300-W 1,9 - 19,0kW, Gas-Brenn- wert­heiz­ge­rät mit Vi­to­tro­nic 200 ATS lgb</t>
  </si>
  <si>
    <t>Vaillant ecoTEC exclusiv VC 206/4-7</t>
  </si>
  <si>
    <t>/preisvergleich/Relocate/129338321.html?categoryId=18406&amp;pos=1&amp;price=2186.0&amp;productid=2498912&amp;sid=223861&amp;type=offer</t>
  </si>
  <si>
    <t xml:space="preserve"> Vail­lant Gasther­me ecoTEC ex­clu­siv VC 206 Gas­brenn­wert Gas­kes­sel Wand­heiz­ge­rät</t>
  </si>
  <si>
    <t>/preisvergleich/Relocate/387842843.html?categoryId=18406&amp;pos=6&amp;price=3052.99&amp;productid=2106152&amp;sid=276812&amp;type=offer</t>
  </si>
  <si>
    <t xml:space="preserve"> Viess­mann Vi­to­dens 222-F B2SA mit Vi­to­tro­nic 100 3,2 - 19,0 kW</t>
  </si>
  <si>
    <t>/preisvergleich/Relocate/481813991.html?categoryId=18406&amp;pos=8&amp;price=2250.0&amp;productid=1064527&amp;sid=289859&amp;type=offer</t>
  </si>
  <si>
    <t xml:space="preserve"> Viess­mann Vi­to­dens 200-W Gas-Brenn­wert­ther­me, 19 kW, VT100, HE ohne Ab­gas­pa­ket, für un­ter­ge­stell­ten Spei­cher, Un­ter­putz Viess­mann</t>
  </si>
  <si>
    <t>/preisvergleich/Relocate/387844325.html?categoryId=18406&amp;pos=8&amp;price=3451.08&amp;productid=2654395&amp;sid=276812&amp;type=offer</t>
  </si>
  <si>
    <t>/preisvergleich/Relocate/526929197.html?categoryId=18406&amp;pos=5&amp;price=2253.96&amp;productid=3093312&amp;sid=299105&amp;type=offer</t>
  </si>
  <si>
    <t>/preisvergleich/Relocate/340526002.html?categoryId=18406&amp;pos=7&amp;price=2613.0&amp;productid=1098710&amp;sid=223861&amp;type=offer</t>
  </si>
  <si>
    <t xml:space="preserve"> Viess­mann Vi­to­dens 200-W 35 kW Gas-Brenn­wert-Wand­heiz­ge­rät Gas­hei­zung Gas­kes­sel</t>
  </si>
  <si>
    <t>/preisvergleich/Relocate/503498734.html?categoryId=18406&amp;pos=7&amp;price=1828.7&amp;productid=3664000&amp;sid=297223&amp;type=offer</t>
  </si>
  <si>
    <t xml:space="preserve"> VIESS­MANN B2HA003 B2HA003 Vi­to­dens 200-W Gas-Brenn­wert-Wand­ge­rät 3,2-13, 0 kW mit Vi­to­tro­nic 200</t>
  </si>
  <si>
    <t>/preisvergleich/Relocate/559985700.html?categoryId=18406&amp;pos=2&amp;price=2696.8&amp;productid=1223701&amp;sid=294528&amp;type=offer</t>
  </si>
  <si>
    <t xml:space="preserve"> Vi­to­dens 300-W 19kW mit Vi­to­tro­nic 200</t>
  </si>
  <si>
    <t>/preisvergleich/Relocate/435738316.html?categoryId=18406&amp;pos=2&amp;price=2186.0&amp;productid=2498912&amp;sid=9701&amp;type=offer</t>
  </si>
  <si>
    <t>Viessmann Vitocrossal 300-45</t>
  </si>
  <si>
    <t>/preisvergleich/Relocate/559986570.html?categoryId=18406&amp;pos=1&amp;price=4081.96&amp;productid=1262329&amp;sid=294528&amp;type=offer</t>
  </si>
  <si>
    <t xml:space="preserve"> VIESS­MANN Vi­to­cros­sal 300 - 45,0/40, 8 kW mit Vi­to­tro­nic 200 (Typ KW6B)</t>
  </si>
  <si>
    <t>Viessmann Vitocrossal 300-35</t>
  </si>
  <si>
    <t>/preisvergleich/Relocate/559967033.html?categoryId=18406&amp;pos=1&amp;price=3658.99&amp;productid=1262326&amp;sid=294528&amp;type=offer</t>
  </si>
  <si>
    <t xml:space="preserve"> VIESS­MANN Vi­to­cros­sal 300 - 35,0/31, 7 kW mit Vi­to­tro­nic 200 (Typ KW6B)</t>
  </si>
  <si>
    <t>/preisvergleich/Relocate/387842489.html?categoryId=18406&amp;pos=7&amp;price=3052.99&amp;productid=2106152&amp;sid=276812&amp;type=offer</t>
  </si>
  <si>
    <t xml:space="preserve"> Viess­mann Vi­to­dens 222-F B2TA mit Vi­to­tro­nic 100 3,2 - 19,0 kW</t>
  </si>
  <si>
    <t>/preisvergleich/Relocate/559986267.html?categoryId=18406&amp;pos=9&amp;price=2255.66&amp;productid=1064527&amp;sid=294528&amp;type=offer</t>
  </si>
  <si>
    <t xml:space="preserve"> Vi­to­dens 200-W 19KW mit Vi­to­tro­nic 100</t>
  </si>
  <si>
    <t>/preisvergleich/Relocate/387843525.html?categoryId=18406&amp;pos=9&amp;price=3458.47&amp;productid=2654395&amp;sid=276812&amp;type=offer</t>
  </si>
  <si>
    <t xml:space="preserve"> Sys­tem­pa­ket Weis­haupt Thermo Con­dens WTC 15-32-A 15 kW - Pumpe drei­stu­fig</t>
  </si>
  <si>
    <t>/preisvergleich/Relocate/526929500.html?categoryId=18406&amp;pos=6&amp;price=2253.96&amp;productid=3093312&amp;sid=299105&amp;type=offer</t>
  </si>
  <si>
    <t>/preisvergleich/Relocate/503497136.html?categoryId=18406&amp;pos=8&amp;price=2625.63&amp;productid=1098710&amp;sid=297223&amp;type=offer</t>
  </si>
  <si>
    <t xml:space="preserve"> VIESS­MANN B2HA076 B2HA076 Vi­to­dens 200-W Gas-Brenn­wert-Wand­ge­rät 5,2-35, 0 kW mit Vi­to­tro­nic 200</t>
  </si>
  <si>
    <t>/preisvergleich/Relocate/559966996.html?categoryId=18406&amp;pos=8&amp;price=1890.9&amp;productid=3664000&amp;sid=294528&amp;type=offer</t>
  </si>
  <si>
    <t xml:space="preserve"> Vi­to­dens 200-W 13KW mit Vi­to­tro­nic 100</t>
  </si>
  <si>
    <t>/preisvergleich/Relocate/436147967.html?categoryId=18406&amp;pos=3&amp;price=2751.28&amp;productid=1223701&amp;sid=297223&amp;type=offer</t>
  </si>
  <si>
    <t xml:space="preserve"> VIESS­MANN B3HA006 Vi­to­dens 300-W 1,9 - 19,0kW, Gas-Brenn- wert­heiz­ge­rät mit Vi­to­tro­nic 200 ATS Funk</t>
  </si>
  <si>
    <t>/preisvergleich/Relocate/583710451.html?categoryId=18406&amp;pos=3&amp;price=2186.0&amp;productid=2498912&amp;sid=9701&amp;type=offer</t>
  </si>
  <si>
    <t>/preisvergleich/Relocate/437644061.html?categoryId=18406&amp;pos=2&amp;price=4236.0&amp;productid=1262329&amp;sid=9701&amp;type=offer</t>
  </si>
  <si>
    <t>/preisvergleich/Relocate/387842833.html?categoryId=18406&amp;pos=1&amp;price=2381.18&amp;productid=2919604&amp;sid=276812&amp;type=offer</t>
  </si>
  <si>
    <t xml:space="preserve"> Wolf Gas­brenn­wert­kom­bither­me CGB-K 40-35 mo­du­lie­rend, Erdgas LL</t>
  </si>
  <si>
    <t>/preisvergleich/Relocate/437643325.html?categoryId=18406&amp;pos=2&amp;price=3728.0&amp;productid=1262326&amp;sid=9701&amp;type=offer</t>
  </si>
  <si>
    <t>/preisvergleich/Relocate/481803123.html?categoryId=18406&amp;pos=8&amp;price=3055.0&amp;productid=2106152&amp;sid=289859&amp;type=offer</t>
  </si>
  <si>
    <t xml:space="preserve"> Viess­mann 222-F Gasther­me, 19 kW, B2SA008, Spei­cher in­nen­be­heizt, Auf­putz oben Viess­mann</t>
  </si>
  <si>
    <t>/preisvergleich/Relocate/481819871.html?categoryId=18406&amp;pos=10&amp;price=2260.0&amp;productid=1064527&amp;sid=289859&amp;type=offer</t>
  </si>
  <si>
    <t xml:space="preserve"> Viess­mann Vi­to­dens 200-W Gas-Brenn­wert­ther­me, 19 kW, VT100, HE Abgas Schacht - 6m, für un­ter­ge­stell­ten Spei­cher, ohne Viess­mann</t>
  </si>
  <si>
    <t>/preisvergleich/Relocate/387844011.html?categoryId=18406&amp;pos=10&amp;price=3584.1&amp;productid=2654395&amp;sid=276812&amp;type=offer</t>
  </si>
  <si>
    <t xml:space="preserve"> Weis­haupt Paket WTC 15-32-A-W m. Aqua­Stan­dard 200 15 kW - Pumpe drei­stu­fig</t>
  </si>
  <si>
    <t>/preisvergleich/Relocate/526943366.html?categoryId=18406&amp;pos=7&amp;price=2253.96&amp;productid=3093312&amp;sid=299105&amp;type=offer</t>
  </si>
  <si>
    <t>/preisvergleich/Relocate/387843821.html?categoryId=18406&amp;pos=9&amp;price=2785.99&amp;productid=1098710&amp;sid=276812&amp;type=offer</t>
  </si>
  <si>
    <t xml:space="preserve"> Viess­mann Vi­to­dens 200-W mit Vi­to­tro­nic 200 5,2 - 35,0 kW</t>
  </si>
  <si>
    <t>/preisvergleich/Relocate/306412868.html?categoryId=18406&amp;pos=9&amp;price=1899.0&amp;productid=3664000&amp;sid=288366&amp;type=offer</t>
  </si>
  <si>
    <t xml:space="preserve"> Viess­mann Vi­to­dens 200-W Typ B2HA inkl. Vi­to­tro­nic 100 "3,2 - 13 kW"</t>
  </si>
  <si>
    <t>/preisvergleich/Relocate/436143530.html?categoryId=18406&amp;pos=4&amp;price=2773.16&amp;productid=1223701&amp;sid=297223&amp;type=offer</t>
  </si>
  <si>
    <t xml:space="preserve"> VIESS­MANN B3HA035 Paket mit Vi­to­dens 300-W 19 kW für Erdgas</t>
  </si>
  <si>
    <t>Buderus Logamax plus GB172-20</t>
  </si>
  <si>
    <t>/preisvergleich/Relocate/588236340.html?categoryId=18406&amp;pos=1&amp;price=1459.9&amp;productid=2467631&amp;sid=9701&amp;type=offer</t>
  </si>
  <si>
    <t xml:space="preserve"> Bu­de­rus Lo­ga­max plus GB172 Gas Brenn­wert­ther­me 20 kW Erdgas E LL GB 172 (max. Wär­me­leis­tung (KW): 20, Be­triebs­form: Erdgas E)</t>
  </si>
  <si>
    <t>/preisvergleich/Relocate/517242174.html?categoryId=18406&amp;pos=4&amp;price=2926.51&amp;productid=2498912&amp;sid=279747&amp;type=offer</t>
  </si>
  <si>
    <t xml:space="preserve"> Vail­lant ecoTEC ex­clu­siv VC 206/4-7 0010004122 Gas-Wand­heiz­ge­rät mit Brenn­wert­tech­nik</t>
  </si>
  <si>
    <t>Junkers Cerapur ZWB 30-4 C (24 kW)</t>
  </si>
  <si>
    <t>/preisvergleich/Relocate/463226283.html?categoryId=18406&amp;pos=1&amp;price=1699.0&amp;productid=3913640&amp;sid=223861&amp;type=offer</t>
  </si>
  <si>
    <t>/preisvergleich/Relocate/449253593.html?categoryId=18406&amp;pos=3&amp;price=4317.0&amp;productid=1262329&amp;sid=9701&amp;type=offer</t>
  </si>
  <si>
    <t>/preisvergleich/Relocate/509371747.html?categoryId=18406&amp;pos=1&amp;price=1885.0&amp;productid=4673719&amp;sid=223861&amp;type=offer</t>
  </si>
  <si>
    <t>/preisvergleich/Relocate/387848485.html?categoryId=18406&amp;pos=2&amp;price=2381.18&amp;productid=2919604&amp;sid=276812&amp;type=offer</t>
  </si>
  <si>
    <t xml:space="preserve"> Wolf Gas­brenn­wert­kom­bither­me CGB-K 40-35 mo­du­lie­rend, Erdgas E</t>
  </si>
  <si>
    <t>/preisvergleich/Relocate/449253619.html?categoryId=18406&amp;pos=3&amp;price=3799.0&amp;productid=1262326&amp;sid=9701&amp;type=offer</t>
  </si>
  <si>
    <t>/preisvergleich/Relocate/481824776.html?categoryId=18406&amp;pos=9&amp;price=3055.0&amp;productid=2106152&amp;sid=289859&amp;type=offer</t>
  </si>
  <si>
    <t xml:space="preserve"> Viess­mann 222-F Gasther­me, 19 kW, B2SA011, Spei­cher in­nen­be­heizt, Auf­putz l/r Viess­mann</t>
  </si>
  <si>
    <t>/preisvergleich/Relocate/503512236.html?categoryId=18406&amp;pos=11&amp;price=2260.03&amp;productid=1064527&amp;sid=297223&amp;type=offer</t>
  </si>
  <si>
    <t xml:space="preserve"> VIESS­MANN B2HA004 B2HA004 Vi­to­dens 200-W Gas-Brenn­wert-Wand­ge­rät 3,2-19, 0 kW mit Vi­to­tro­nic 200</t>
  </si>
  <si>
    <t>/preisvergleich/Relocate/526930694.html?categoryId=18406&amp;pos=8&amp;price=2276.23&amp;productid=3093312&amp;sid=299105&amp;type=offer</t>
  </si>
  <si>
    <t>/preisvergleich/Relocate/343951977.html?categoryId=18406&amp;pos=10&amp;price=2821.0&amp;productid=1098710&amp;sid=288366&amp;type=offer</t>
  </si>
  <si>
    <t xml:space="preserve"> Viess­mann Vi­to­dens 200-W Typ B2HA inkl. Vi­to­tro­nic 200 "5,2 - 35 kW"</t>
  </si>
  <si>
    <t>/preisvergleich/Relocate/387844301.html?categoryId=18406&amp;pos=10&amp;price=1909.99&amp;productid=3664000&amp;sid=276812&amp;type=offer</t>
  </si>
  <si>
    <t xml:space="preserve"> Viess­mann Vi­to­dens 200-W mit Vi­to­tro­nic 100 3,2 - 13,0 kW</t>
  </si>
  <si>
    <t>/preisvergleich/Relocate/559969194.html?categoryId=18406&amp;pos=5&amp;price=2877.77&amp;productid=1223701&amp;sid=294528&amp;type=offer</t>
  </si>
  <si>
    <t xml:space="preserve"> Paket Vi­to­dens 222-W 19KW mit Vi­to­tro­nic 200, La­de­spei­cher und Mon­ta­ge­hil­fe AP</t>
  </si>
  <si>
    <t>/preisvergleich/Relocate/588235982.html?categoryId=18406&amp;pos=2&amp;price=1459.91&amp;productid=2467631&amp;sid=9701&amp;type=offer</t>
  </si>
  <si>
    <t xml:space="preserve"> Bu­de­rus Lo­ga­max plus GB172 Gas Brenn­wert­ther­me 20 kW Erdgas E LL GB 172 (max. Wär­me­leis­tung (KW): 20, Be­triebs­form: Erdgas LL)</t>
  </si>
  <si>
    <t>/preisvergleich/Relocate/508263938.html?categoryId=18406&amp;pos=5&amp;price=3299.0&amp;productid=2498912&amp;sid=223861&amp;type=offer</t>
  </si>
  <si>
    <t xml:space="preserve"> Vail­lant VC 206 Gas­brenn­wert­ther­me 300Li­ter Gasther­me Therme Brenn­wert Heiz­ge­rät</t>
  </si>
  <si>
    <t>/preisvergleich/Relocate/435727202.html?categoryId=18406&amp;pos=2&amp;price=1699.0&amp;productid=3913640&amp;sid=9701&amp;type=offer</t>
  </si>
  <si>
    <t>/preisvergleich/Relocate/436143859.html?categoryId=18406&amp;pos=4&amp;price=4625.83&amp;productid=1262329&amp;sid=297223&amp;type=offer</t>
  </si>
  <si>
    <t xml:space="preserve"> VIESS­MANN CU3A040 Vi­to­cros­sal 300 - 45/40, 8 kW mit Vi­to­tro­nic 200 (Typ KW6B)</t>
  </si>
  <si>
    <t>/preisvergleich/Relocate/509372644.html?categoryId=18406&amp;pos=2&amp;price=1885.0&amp;productid=4673719&amp;sid=9701&amp;type=offer</t>
  </si>
  <si>
    <t>/preisvergleich/Relocate/526929126.html?categoryId=18406&amp;pos=3&amp;price=2398.67&amp;productid=2919604&amp;sid=299105&amp;type=offer</t>
  </si>
  <si>
    <t xml:space="preserve"> Wolf Gas­brenn­wert­kom­bither­me CGB-K 40-35 Erdgas E, mit Hoch­ef­fi­zi­enz­pum­pe 8613148</t>
  </si>
  <si>
    <t>/preisvergleich/Relocate/436143102.html?categoryId=18406&amp;pos=4&amp;price=4070.69&amp;productid=1262326&amp;sid=297223&amp;type=offer</t>
  </si>
  <si>
    <t xml:space="preserve"> VIESS­MANN CU3A039 Vi­to­cros­sal 300 - 35/31, 7 kW mit Vi­to­tro­nic 200 (Typ KW6B)</t>
  </si>
  <si>
    <t>/preisvergleich/Relocate/481822162.html?categoryId=18406&amp;pos=10&amp;price=3055.0&amp;productid=2106152&amp;sid=289859&amp;type=offer</t>
  </si>
  <si>
    <t xml:space="preserve"> Viess­mann Vi­to­dens 222-F Gasther­me, 19 kW, B2TA014, La­de­spei­cher, Auf­putz l/r Viess­mann</t>
  </si>
  <si>
    <t>/preisvergleich/Relocate/481803235.html?categoryId=18406&amp;pos=12&amp;price=2265.0&amp;productid=1064527&amp;sid=289859&amp;type=offer</t>
  </si>
  <si>
    <t xml:space="preserve"> Viess­mann Vi­to­dens 200-W Gas-Brenn­wert­ther­me, 19 kW, VT100, HE Abgas Schacht - 6m, ohne, Auf­putz Viess­mann</t>
  </si>
  <si>
    <t>/preisvergleich/Relocate/526929196.html?categoryId=18406&amp;pos=9&amp;price=2315.18&amp;productid=3093312&amp;sid=299105&amp;type=offer</t>
  </si>
  <si>
    <t>/preisvergleich/Relocate/387843501.html?categoryId=18406&amp;pos=11&amp;price=2829.99&amp;productid=1098710&amp;sid=276812&amp;type=offer</t>
  </si>
  <si>
    <t xml:space="preserve"> Viess­mann Vi­to­dens 200-W Gas-Brenn­wert Kom­bi­ge­rät 5,2 - 35,0 kW, Vi­to­tro­nic 100</t>
  </si>
  <si>
    <t>/preisvergleich/Relocate/585082566.html?categoryId=18406&amp;pos=11&amp;price=2041.73&amp;productid=3664000&amp;sid=293331&amp;type=offer</t>
  </si>
  <si>
    <t xml:space="preserve"> Viess­mann Paket Vi­to­dens Gas­brenn­wert-Ther­me 200-W 13 kW B2HA069</t>
  </si>
  <si>
    <t>/preisvergleich/Relocate/435731701.html?categoryId=18406&amp;pos=6&amp;price=2888.0&amp;productid=1223701&amp;sid=9701&amp;type=offer</t>
  </si>
  <si>
    <t>/preisvergleich/Relocate/451019836.html?categoryId=18406&amp;pos=3&amp;price=1500.0&amp;productid=2467631&amp;sid=290106&amp;type=offer</t>
  </si>
  <si>
    <t xml:space="preserve"> Bu­de­rus Lo­ga­max plus GB172-20, EG-E Gas-Brenn­wert­ge­rät</t>
  </si>
  <si>
    <t>/preisvergleich/Relocate/508265340.html?categoryId=18406&amp;pos=6&amp;price=3555.0&amp;productid=2498912&amp;sid=223861&amp;type=offer</t>
  </si>
  <si>
    <t xml:space="preserve"> Vail­lant VC 206 Gas-Brenn­wert­ther­me 400L Gasther­me Hei­zung Brenn­wert Gas­kes­sel</t>
  </si>
  <si>
    <t>/preisvergleich/Relocate/463226408.html?categoryId=18406&amp;pos=3&amp;price=1699.0&amp;productid=3913640&amp;sid=223861&amp;type=offer</t>
  </si>
  <si>
    <t xml:space="preserve"> Jun­kers Gas-Brenn­wert-Kom­bither­me Ce­ra­pur ZWB 30-4 C 21 Gas-Hei­zung Heiz­ther­me</t>
  </si>
  <si>
    <t>/preisvergleich/Relocate/287712161.html?categoryId=18406&amp;pos=5&amp;price=4692.0&amp;productid=1262329&amp;sid=223861&amp;type=offer</t>
  </si>
  <si>
    <t xml:space="preserve"> Viess­mann Vi­to­cros­sal 300 Gas­brenn­wert­hei­zung 45/40, 8 kW</t>
  </si>
  <si>
    <t>/preisvergleich/Relocate/509372585.html?categoryId=18406&amp;pos=3&amp;price=1885.0&amp;productid=4673719&amp;sid=223861&amp;type=offer</t>
  </si>
  <si>
    <t>/preisvergleich/Relocate/526933109.html?categoryId=18406&amp;pos=4&amp;price=2398.67&amp;productid=2919604&amp;sid=299105&amp;type=offer</t>
  </si>
  <si>
    <t xml:space="preserve"> Wolf Gas­brenn­wert­kom­bither­me CGB-K 40-35 Erdgas LL, mit Hoch­ef­fi­zi­enz­pum­pe 8613149</t>
  </si>
  <si>
    <t>/preisvergleich/Relocate/463226404.html?categoryId=18406&amp;pos=5&amp;price=4129.0&amp;productid=1262326&amp;sid=223861&amp;type=offer</t>
  </si>
  <si>
    <t xml:space="preserve"> Viess­mann Gas­brenn­wert­heiz­kes­sel Vi­to­cros­sal 300 35 / 31 kW</t>
  </si>
  <si>
    <t>/preisvergleich/Relocate/559966999.html?categoryId=18406&amp;pos=11&amp;price=3156.8&amp;productid=2106152&amp;sid=294528&amp;type=offer</t>
  </si>
  <si>
    <t xml:space="preserve"> Vi­to­dens 222-F 19 KW mit Spei­cher mit Vi­to­tro­nic 200 Kom­pakt­ge­rät</t>
  </si>
  <si>
    <t>/preisvergleich/Relocate/481809549.html?categoryId=18406&amp;pos=13&amp;price=2265.0&amp;productid=1064527&amp;sid=289859&amp;type=offer</t>
  </si>
  <si>
    <t xml:space="preserve"> Viess­mann Vi­to­dens 200-W Gas-Brenn­wert­ther­me, 19 kW, VT200, HE ohne Ab­gas­pa­ket, für ne­ben­ge­stell­ten Spei­cher, ohne Viess­mann</t>
  </si>
  <si>
    <t>/preisvergleich/Relocate/526942634.html?categoryId=18406&amp;pos=10&amp;price=2315.18&amp;productid=3093312&amp;sid=299105&amp;type=offer</t>
  </si>
  <si>
    <t>/preisvergleich/Relocate/340525977.html?categoryId=18406&amp;pos=12&amp;price=2841.0&amp;productid=1098710&amp;sid=223861&amp;type=offer</t>
  </si>
  <si>
    <t xml:space="preserve"> Viess­mann Vi­to­dens 200-W 35 kW Gas-Brenn­wert-Ther­me Gas-Hei­zung Gas-Kes­sel</t>
  </si>
  <si>
    <t>/preisvergleich/Relocate/306412844.html?categoryId=18406&amp;pos=12&amp;price=2049.0&amp;productid=3664000&amp;sid=288366&amp;type=offer</t>
  </si>
  <si>
    <t xml:space="preserve"> Viess­mann Vi­to­dens 200-W Typ B2HA inkl. Vi­to­tro­nic 200 "3,2 - 13 kW"</t>
  </si>
  <si>
    <t>/preisvergleich/Relocate/435737781.html?categoryId=18406&amp;pos=7&amp;price=2888.0&amp;productid=1223701&amp;sid=9701&amp;type=offer</t>
  </si>
  <si>
    <t>/preisvergleich/Relocate/497363209.html?categoryId=18406&amp;pos=4&amp;price=1642.01&amp;productid=2467631&amp;sid=276812&amp;type=offer</t>
  </si>
  <si>
    <t xml:space="preserve"> Bu­de­rus Lo­ga­max plus GB172-20, G25</t>
  </si>
  <si>
    <t>/preisvergleich/Relocate/195844992.html?categoryId=18406&amp;pos=7&amp;price=3822.0&amp;productid=2498912&amp;sid=223861&amp;type=offer</t>
  </si>
  <si>
    <t xml:space="preserve"> Vail­lant ecoTEC VC 206 Gas­brenn­wert­ther­me 500L Gasther­me Hei­zung Brenn­wert Solar</t>
  </si>
  <si>
    <t>/preisvergleich/Relocate/435727027.html?categoryId=18406&amp;pos=4&amp;price=1699.0&amp;productid=3913640&amp;sid=9701&amp;type=offer</t>
  </si>
  <si>
    <t>/preisvergleich/Relocate/455991524.html?categoryId=18406&amp;pos=6&amp;price=4999.0&amp;productid=1262329&amp;sid=276703&amp;type=offer</t>
  </si>
  <si>
    <t xml:space="preserve"> Viess­mann Hei­zung Vi­to­cros­sal 300 Gas­brenn­wert 12-45kw</t>
  </si>
  <si>
    <t>/preisvergleich/Relocate/509376930.html?categoryId=18406&amp;pos=4&amp;price=1885.0&amp;productid=4673719&amp;sid=9701&amp;type=offer</t>
  </si>
  <si>
    <t>/preisvergleich/Relocate/387842639.html?categoryId=18406&amp;pos=5&amp;price=2403.84&amp;productid=2919604&amp;sid=276812&amp;type=offer</t>
  </si>
  <si>
    <t xml:space="preserve"> Wolf Gas­brenn­wert­kom­bither­me CGB-K 40-35 mo­du­lie­rend, Flüs­sig­gas</t>
  </si>
  <si>
    <t>/preisvergleich/Relocate/559986545.html?categoryId=18406&amp;pos=6&amp;price=4859.12&amp;productid=1262326&amp;sid=294528&amp;type=offer</t>
  </si>
  <si>
    <t xml:space="preserve"> Paket Vi­to­cros­sal 300 35KW Vi­to­tro­nic 200 mit Spei­cher ne­ben­ge­stellt 160l</t>
  </si>
  <si>
    <t>/preisvergleich/Relocate/387842589.html?categoryId=18406&amp;pos=12&amp;price=3276.99&amp;productid=2106152&amp;sid=276812&amp;type=offer</t>
  </si>
  <si>
    <t xml:space="preserve"> Vi­to­dens 222-F mit Vi­to­tro­nic 200, La­de­spei­cher 3,2 - 19,0 kW</t>
  </si>
  <si>
    <t>/preisvergleich/Relocate/585082483.html?categoryId=18406&amp;pos=14&amp;price=2266.68&amp;productid=1064527&amp;sid=293331&amp;type=offer</t>
  </si>
  <si>
    <t xml:space="preserve"> Viess­mann Paket Vi­to­dens Gas­brenn­wert-Ther­me 200-W 19 kW B2HA070</t>
  </si>
  <si>
    <t>/preisvergleich/Relocate/387843801.html?categoryId=18406&amp;pos=11&amp;price=2332.53&amp;productid=3093312&amp;sid=276812&amp;type=offer</t>
  </si>
  <si>
    <t>/preisvergleich/Relocate/503488855.html?categoryId=18406&amp;pos=13&amp;price=2874.38&amp;productid=1098710&amp;sid=297223&amp;type=offer</t>
  </si>
  <si>
    <t xml:space="preserve"> VIESS­MANN B2HA074 B2HA074 Vi­to­dens 200-W Gas-Brenn­wert-Wand­ge­rät 5,2-35, 0 kW mit Vi­to­tro­nic 100</t>
  </si>
  <si>
    <t>/preisvergleich/Relocate/559986259.html?categoryId=18406&amp;pos=13&amp;price=2060.9&amp;productid=3664000&amp;sid=294528&amp;type=offer</t>
  </si>
  <si>
    <t xml:space="preserve"> Vi­to­dens 200-W 13KW mit Vi­to­tro­nic 200</t>
  </si>
  <si>
    <t>Remeha Tzerra 28 C</t>
  </si>
  <si>
    <t>/preisvergleich/Relocate/512225627.html?categoryId=18406&amp;pos=1&amp;price=1600.0&amp;productid=3725835&amp;sid=293350&amp;type=offer</t>
  </si>
  <si>
    <t xml:space="preserve"> Remeha Tzerra 28c Gas­brenn­wert Wan­ge­rät Kom­bi­ge­rät ohne Zu­be­hör</t>
  </si>
  <si>
    <t>Wolf CGB 20 ComfortLine</t>
  </si>
  <si>
    <t>/preisvergleich/Relocate/467097801.html?categoryId=18406&amp;pos=1&amp;price=2799.0&amp;productid=1083711&amp;sid=282491&amp;type=offer</t>
  </si>
  <si>
    <t xml:space="preserve"> Wolf Com­fort­Li­ne CGB-35 Set Basic Gas­brenn­wert-Heiz­ther­me (Va­ri­an­te: Erdgas LL)</t>
  </si>
  <si>
    <t>Weishaupt Thermo Condens WTC 25-AC</t>
  </si>
  <si>
    <t>/preisvergleich/Relocate/387844611.html?categoryId=18406&amp;pos=1&amp;price=2699.78&amp;productid=3179923&amp;sid=276812&amp;type=offer</t>
  </si>
  <si>
    <t xml:space="preserve"> Weis­haupt Thermo Con­dens Combi WTC 25-A-C 3-stu­fig</t>
  </si>
  <si>
    <t>/preisvergleich/Relocate/566022228.html?categoryId=18406&amp;pos=1&amp;price=2772.0&amp;productid=4398651&amp;sid=9701&amp;type=offer</t>
  </si>
  <si>
    <t>/preisvergleich/Relocate/559986257.html?categoryId=18406&amp;pos=8&amp;price=3110.0&amp;productid=1223701&amp;sid=294528&amp;type=offer</t>
  </si>
  <si>
    <t xml:space="preserve"> Vi­to­dens 300-W 19KW Vi­to­tro­nic 200RF mit Spei­cher 120l un­ter­ge­stellt</t>
  </si>
  <si>
    <t>/preisvergleich/Relocate/497363168.html?categoryId=18406&amp;pos=5&amp;price=1642.01&amp;productid=2467631&amp;sid=276812&amp;type=offer</t>
  </si>
  <si>
    <t xml:space="preserve"> Bu­de­rus Lo­ga­max plus GB172-20, EG-E</t>
  </si>
  <si>
    <t>/preisvergleich/Relocate/311379666.html?categoryId=18406&amp;pos=5&amp;price=2454.0&amp;productid=3913640&amp;sid=223861&amp;type=offer</t>
  </si>
  <si>
    <t xml:space="preserve"> Jun­kers Gas­brenn­wert-Kom­bither­me Ce­ra­pur ZWB 30-4 C 31 Flüs­sig­gas 24 kW</t>
  </si>
  <si>
    <t>/preisvergleich/Relocate/517242293.html?categoryId=18406&amp;pos=5&amp;price=2845.29&amp;productid=4673719&amp;sid=279747&amp;type=offer</t>
  </si>
  <si>
    <t>/preisvergleich/Relocate/526942482.html?categoryId=18406&amp;pos=6&amp;price=2420.92&amp;productid=2919604&amp;sid=299105&amp;type=offer</t>
  </si>
  <si>
    <t xml:space="preserve"> Wolf Gas­brenn­wert­kom­bither­me CGB-K 40-35 Flüs­sig­gas, WT Stan­dard, Hoch­ef­fi­zi­enz­pu 8613150</t>
  </si>
  <si>
    <t>/preisvergleich/Relocate/559967048.html?categoryId=18406&amp;pos=7&amp;price=5077.03&amp;productid=1262326&amp;sid=294528&amp;type=offer</t>
  </si>
  <si>
    <t xml:space="preserve"> Paket Vi­to­cros­sal 300 35 kW Vi­to­tro­nic 200 KW6B mit Mi­scher Vi­to­cell 100-V 160 L ne­ben­ge­stellt</t>
  </si>
  <si>
    <t>/preisvergleich/Relocate/481808746.html?categoryId=18406&amp;pos=13&amp;price=3480.0&amp;productid=2106152&amp;sid=289859&amp;type=offer</t>
  </si>
  <si>
    <t xml:space="preserve"> Viess­mann Vi­to­dens 222-F Kom­pakt-Brenn­wert­ther­me, 19 kW, VT200, HE Abgas Dach - rot, Un­ter­putz Viess­mann</t>
  </si>
  <si>
    <t>/preisvergleich/Relocate/481809657.html?categoryId=18406&amp;pos=15&amp;price=2280.0&amp;productid=1064527&amp;sid=289859&amp;type=offer</t>
  </si>
  <si>
    <t xml:space="preserve"> Viess­mann Vi­to­dens 200-W Gas-Brenn­wert­ther­me, 19 kW, VT100, HE Abgas Schacht - 6m, ohne, Un­ter­putz Viess­mann</t>
  </si>
  <si>
    <t>/preisvergleich/Relocate/387843849.html?categoryId=18406&amp;pos=12&amp;price=2332.53&amp;productid=3093312&amp;sid=276812&amp;type=offer</t>
  </si>
  <si>
    <t>/preisvergleich/Relocate/340525951.html?categoryId=18406&amp;pos=14&amp;price=2887.0&amp;productid=1098710&amp;sid=223861&amp;type=offer</t>
  </si>
  <si>
    <t xml:space="preserve"> Viess­mann Vi­to­dens 200-W 5,2 35 kW Gas-Brenn­wert-Ko­mither­me Vi­to­tro­nic 100</t>
  </si>
  <si>
    <t>/preisvergleich/Relocate/387843970.html?categoryId=18406&amp;pos=14&amp;price=2133.99&amp;productid=3664000&amp;sid=276812&amp;type=offer</t>
  </si>
  <si>
    <t xml:space="preserve"> Viess­mann Vi­to­dens 200-W mit Vi­to­tro­nic 200 3,2 - 13,0 kW</t>
  </si>
  <si>
    <t>Atmos DC 25 SP(L) Kombikessel (30 kW)</t>
  </si>
  <si>
    <t>/preisvergleich/Relocate/219996509.html?categoryId=18406&amp;pos=1&amp;price=2544.93&amp;productid=2025393&amp;sid=284079&amp;type=offer</t>
  </si>
  <si>
    <t xml:space="preserve"> Atmos DC 25 SPL kom­bi­nier­ter Kessel (Holz, Öl) A0060</t>
  </si>
  <si>
    <t>Viessmann Vitodens 333-F (26 kW)</t>
  </si>
  <si>
    <t>/preisvergleich/Relocate/455472293.html?categoryId=18406&amp;pos=1&amp;price=3673.65&amp;productid=3235663&amp;sid=9701&amp;type=offer</t>
  </si>
  <si>
    <t>/preisvergleich/Relocate/411741269.html?categoryId=18406&amp;pos=2&amp;price=1675.0&amp;productid=3725835&amp;sid=9701&amp;type=offer</t>
  </si>
  <si>
    <t>/preisvergleich/Relocate/467124129.html?categoryId=18406&amp;pos=2&amp;price=2799.0&amp;productid=1083711&amp;sid=282491&amp;type=offer</t>
  </si>
  <si>
    <t xml:space="preserve"> Wolf Com­fort­Li­ne CGB-35 Set Basic Gas­brenn­wert-Heiz­ther­me (Va­ri­an­te: Erdgas E)</t>
  </si>
  <si>
    <t>Junkers ZBR 42 3 A21</t>
  </si>
  <si>
    <t>/preisvergleich/Relocate/481848492.html?categoryId=18406&amp;pos=1&amp;price=3085.0&amp;productid=3497887&amp;sid=289859&amp;type=offer</t>
  </si>
  <si>
    <t xml:space="preserve"> Jun­kers Ce­ra­pur­Com­fort ZBR 42-3 A 21 Gas-Brenn­wert­ther­me 42 kW, L / LL ohne Re­ge­lung, ohne Spei­cher, Jun­kers AZB09 Dach schwarz 80/125, oh­ne...</t>
  </si>
  <si>
    <t>/preisvergleich/Relocate/387843605.html?categoryId=18406&amp;pos=2&amp;price=3003.58&amp;productid=3179923&amp;sid=276812&amp;type=offer</t>
  </si>
  <si>
    <t xml:space="preserve"> Weis­haupt Thermo Con­dens Combi WTC 25-A-C En­er­gie­spar­pum­pe</t>
  </si>
  <si>
    <t>/preisvergleich/Relocate/514639369.html?categoryId=18406&amp;pos=2&amp;price=3234.0&amp;productid=4398651&amp;sid=9701&amp;type=offer</t>
  </si>
  <si>
    <t>/preisvergleich/Relocate/559967056.html?categoryId=18406&amp;pos=9&amp;price=3200.07&amp;productid=1223701&amp;sid=294528&amp;type=offer</t>
  </si>
  <si>
    <t xml:space="preserve"> Paket Vi­to­dens 300-W 19kW,Heiz­ge­rät, AP Vi­to­cell 100-W 160L</t>
  </si>
  <si>
    <t>/preisvergleich/Relocate/324771422.html?categoryId=18406&amp;pos=6&amp;price=1699.0&amp;productid=2467631&amp;sid=273949&amp;type=offer</t>
  </si>
  <si>
    <t xml:space="preserve"> Bu­de­rus Lo­ga­max Plus GB172, 20 kW, mit BC25 Ba­sis­re­ge­lung - 7716010417</t>
  </si>
  <si>
    <t>/preisvergleich/Relocate/387842916.html?categoryId=18406&amp;pos=7&amp;price=2508.59&amp;productid=2919604&amp;sid=276812&amp;type=offer</t>
  </si>
  <si>
    <t xml:space="preserve"> Wolf Gas­brenn­wert­kom­bither­me CGB-K 40-35 Klasse A, Erdgas E</t>
  </si>
  <si>
    <t>/preisvergleich/Relocate/559967051.html?categoryId=18406&amp;pos=8&amp;price=5095.66&amp;productid=1262326&amp;sid=294528&amp;type=offer</t>
  </si>
  <si>
    <t xml:space="preserve"> Paket Vi­to­cros­sal 300 35 kW Vi­to­tro­nic 200 KW6B mit Mi­scher Vi­to­cell 100-V 200 L ne­ben­ge­stellt</t>
  </si>
  <si>
    <t>/preisvergleich/Relocate/481803975.html?categoryId=18406&amp;pos=14&amp;price=3920.0&amp;productid=2106152&amp;sid=289859&amp;type=offer</t>
  </si>
  <si>
    <t xml:space="preserve"> Viess­mann 222-F Gasther­me, 19 kW, B2SA014, Spei­cher in­nen­be­heizt, Auf­bau-Kit Viess­mann</t>
  </si>
  <si>
    <t>/preisvergleich/Relocate/526943384.html?categoryId=18406&amp;pos=13&amp;price=2337.45&amp;productid=3093312&amp;sid=299105&amp;type=offer</t>
  </si>
  <si>
    <t>/preisvergleich/Relocate/559986543.html?categoryId=18406&amp;pos=15&amp;price=2999.99&amp;productid=1098710&amp;sid=294528&amp;type=offer</t>
  </si>
  <si>
    <t xml:space="preserve"> Vi­to­dens 200-W 35KW mit Vi­to­tro­nic 200</t>
  </si>
  <si>
    <t>/preisvergleich/Relocate/585082569.html?categoryId=18406&amp;pos=15&amp;price=2304.18&amp;productid=3664000&amp;sid=293331&amp;type=offer</t>
  </si>
  <si>
    <t xml:space="preserve"> Viess­mann Paket Brenn­wert-Gasther­me Vi­to­dens 200-W 13 kW Spei­cher CVA 160 L B2HA062</t>
  </si>
  <si>
    <t>/preisvergleich/Relocate/242446344.html?categoryId=18406&amp;pos=2&amp;price=2544.93&amp;productid=2025393&amp;sid=284079&amp;type=offer</t>
  </si>
  <si>
    <t xml:space="preserve"> Atmos DC 25 SP Pel­let- und Holz­ver­ga­ser­kes­sel A0054</t>
  </si>
  <si>
    <t>/preisvergleich/Relocate/588971762.html?categoryId=18406&amp;pos=2&amp;price=3769.44&amp;productid=3235663&amp;sid=297223&amp;type=offer</t>
  </si>
  <si>
    <t xml:space="preserve"> VIESS­MANN B3TA009 Paket: Vi­to­dens 333-F 4,0-26, 0kW, mit Vi­to­tro­nic 200 ATS lgb</t>
  </si>
  <si>
    <t>/preisvergleich/Relocate/468353266.html?categoryId=18406&amp;pos=3&amp;price=1677.0&amp;productid=3725835&amp;sid=223861&amp;type=offer</t>
  </si>
  <si>
    <t xml:space="preserve"> Remeha Gas-Brenn­wert Kom­bi-Heiz­ther­me Kom­bither­me Tzerra 28 C Re­ge­lung iSense ohne Au­ßen­füh­ler, ohne Mon­ta­ge­rah­men, ohne Rohr­an­schluss­set, oh­ne...</t>
  </si>
  <si>
    <t>/preisvergleich/Relocate/481847980.html?categoryId=18406&amp;pos=2&amp;price=3095.0&amp;productid=3497887&amp;sid=289859&amp;type=offer</t>
  </si>
  <si>
    <t xml:space="preserve"> Jun­kers Ce­ra­pur­Com­fort ZBR 42-3 A 21 Gas-Brenn­wert­ther­me 42 kW, L / LL ohne Re­ge­lung, ohne Spei­cher, ohne Mon­ta­ge­plat­te, ATEC Schacht 8 Meter 80/125 Jun­kers</t>
  </si>
  <si>
    <t>/preisvergleich/Relocate/435736532.html?categoryId=18406&amp;pos=3&amp;price=3261.0&amp;productid=3179923&amp;sid=9701&amp;type=offer</t>
  </si>
  <si>
    <t>/preisvergleich/Relocate/517242248.html?categoryId=18406&amp;pos=3&amp;price=3711.91&amp;productid=4398651&amp;sid=279747&amp;type=offer</t>
  </si>
  <si>
    <t xml:space="preserve"> Vail­lant eco­Com­pact VSC 206/4-5 150 0010015602 Gas Kom­pakt­ge­rät Brenn­wert­tech­nik, mit Spei­cher</t>
  </si>
  <si>
    <t>/preisvergleich/Relocate/436146541.html?categoryId=18406&amp;pos=10&amp;price=3205.29&amp;productid=1223701&amp;sid=297223&amp;type=offer</t>
  </si>
  <si>
    <t xml:space="preserve"> VIESS­MANN B3HA016 Paket mit Vi­to­dens 300-W 19 kW für Erdgas mit Vi­to­cell 100-W 160 l</t>
  </si>
  <si>
    <t>/preisvergleich/Relocate/559316943.html?categoryId=18406&amp;pos=7&amp;price=1708.98&amp;productid=2467631&amp;sid=12041&amp;type=offer</t>
  </si>
  <si>
    <t>/preisvergleich/Relocate/387842596.html?categoryId=18406&amp;pos=8&amp;price=2508.59&amp;productid=2919604&amp;sid=276812&amp;type=offer</t>
  </si>
  <si>
    <t xml:space="preserve"> Wolf Gas­brenn­wert­kom­bither­me CGB-K 40-35 Klasse A, Erdgas LL</t>
  </si>
  <si>
    <t>/preisvergleich/Relocate/559986151.html?categoryId=18406&amp;pos=9&amp;price=5470.18&amp;productid=1262326&amp;sid=294528&amp;type=offer</t>
  </si>
  <si>
    <t xml:space="preserve"> Paket Vi­to­cros­sal 300 35KW mit Vi­to­tro­nic 200 mit Edel­stahl­spei­cher 200l ne­ben­ge­stellt</t>
  </si>
  <si>
    <t>/preisvergleich/Relocate/387841652.html?categoryId=18406&amp;pos=15&amp;price=3955.99&amp;productid=2106152&amp;sid=276812&amp;type=offer</t>
  </si>
  <si>
    <t xml:space="preserve"> VIESS­MANN Vi­to­dens 222-F + Auf­bau-Kit mit Mi­scher</t>
  </si>
  <si>
    <t>/preisvergleich/Relocate/387843690.html?categoryId=18406&amp;pos=14&amp;price=2362.13&amp;productid=3093312&amp;sid=276812&amp;type=offer</t>
  </si>
  <si>
    <t>/preisvergleich/Relocate/471565196.html?categoryId=18406&amp;pos=3&amp;price=3468.99&amp;productid=2025393&amp;sid=276812&amp;type=offer</t>
  </si>
  <si>
    <t xml:space="preserve"> Atmos Kom­bikes­sel DC25SPL</t>
  </si>
  <si>
    <t>/preisvergleich/Relocate/588971799.html?categoryId=18406&amp;pos=3&amp;price=3769.44&amp;productid=3235663&amp;sid=297223&amp;type=offer</t>
  </si>
  <si>
    <t xml:space="preserve"> VIESS­MANN B3TA012 Paket: Vi­to­dens 333-F 4,0-26, 0kW, mit Vi­to­tro­nic 200 ATS lgb</t>
  </si>
  <si>
    <t>/preisvergleich/Relocate/575644728.html?categoryId=18406&amp;pos=4&amp;price=1696.0&amp;productid=3725835&amp;sid=9701&amp;type=offer</t>
  </si>
  <si>
    <t>/preisvergleich/Relocate/481846825.html?categoryId=18406&amp;pos=3&amp;price=3100.0&amp;productid=3497887&amp;sid=289859&amp;type=offer</t>
  </si>
  <si>
    <t xml:space="preserve"> Jun­kers Ce­ra­pur­Com­fort ZBR 42-3 A 21 Gas-Brenn­wert­ther­me 42 kW, L / LL Mon­ta­ge­plat­te 258, ohne Re­ge­lung, ohne Spei­cher, ATEC Schacht 4 Meter 80/125 Jun­kers</t>
  </si>
  <si>
    <t>/preisvergleich/Relocate/387843650.html?categoryId=18406&amp;pos=4&amp;price=3304.11&amp;productid=3179923&amp;sid=276812&amp;type=offer</t>
  </si>
  <si>
    <t xml:space="preserve"> Sys­tem­pa­ket Weis­haupt Thermo Con­dens WTC 25-A-C 25 kW - Pumpe dreh­zahl­ge­re­gelt</t>
  </si>
  <si>
    <t>/preisvergleich/Relocate/436147820.html?categoryId=18406&amp;pos=11&amp;price=3213.73&amp;productid=1223701&amp;sid=297223&amp;type=offer</t>
  </si>
  <si>
    <t xml:space="preserve"> VIESS­MANN B3HA010 Paket mit Vi­to­dens 300-W 19 kW für Erdgas mit Vi­to­cell 100-W 120 l</t>
  </si>
  <si>
    <t>/preisvergleich/Relocate/162746375.html?categoryId=18406&amp;pos=8&amp;price=1777.0&amp;productid=2467631&amp;sid=223861&amp;type=offer</t>
  </si>
  <si>
    <t xml:space="preserve"> Bu­de­rus Gasther­me Brenn­wert Gas-Hei­zung GB 172 20 kW Gas­brenn­wert­ther­me Hei­zung</t>
  </si>
  <si>
    <t>/preisvergleich/Relocate/387842543.html?categoryId=18406&amp;pos=9&amp;price=2531.24&amp;productid=2919604&amp;sid=276812&amp;type=offer</t>
  </si>
  <si>
    <t xml:space="preserve"> Wolf Gas­brenn­wert­kom­bither­me CGB-K 40-35 Klasse A, Flüs­sig­gas</t>
  </si>
  <si>
    <t>/preisvergleich/Relocate/569580289.html?categoryId=18406&amp;pos=10&amp;price=5586.73&amp;productid=1262326&amp;sid=276812&amp;type=offer</t>
  </si>
  <si>
    <t xml:space="preserve"> Viess­mann Paket Vi­to­cros­sal 300 35 kW mit Mi­scher</t>
  </si>
  <si>
    <t>/preisvergleich/Relocate/526943611.html?categoryId=18406&amp;pos=15&amp;price=2370.83&amp;productid=3093312&amp;sid=299105&amp;type=offer</t>
  </si>
  <si>
    <t>/preisvergleich/Relocate/262215603.html?categoryId=18406&amp;pos=4&amp;price=3596.0&amp;productid=2025393&amp;sid=286255&amp;type=offer</t>
  </si>
  <si>
    <t xml:space="preserve"> Öl Pellet Holz­kes­sel Atmos DC 25 SP(L) 25 KW Kom­bikes­sel ohne Bren­ner</t>
  </si>
  <si>
    <t>/preisvergleich/Relocate/559967054.html?categoryId=18406&amp;pos=4&amp;price=3780.5&amp;productid=3235663&amp;sid=294528&amp;type=offer</t>
  </si>
  <si>
    <t xml:space="preserve"> Paket Vi­to­dens 333-F 26kW, Kom­pakt­ge­rät Vi­to­tro­nic 200 HO1C, AP nach oben</t>
  </si>
  <si>
    <t>/preisvergleich/Relocate/468353453.html?categoryId=18406&amp;pos=5&amp;price=1697.0&amp;productid=3725835&amp;sid=223861&amp;type=offer</t>
  </si>
  <si>
    <t xml:space="preserve"> Remeha Gas-Brenn­wert Kom­bi-Heiz­ther­me Kom­bither­me Tzerra 28 C Re­ge­lung iSense ohne Au­ßen­füh­ler, ohne Mon­ta­ge­rah­men, ohne Rohr­an­schluss­set, Blende für...</t>
  </si>
  <si>
    <t>/preisvergleich/Relocate/481848697.html?categoryId=18406&amp;pos=4&amp;price=3105.0&amp;productid=3497887&amp;sid=289859&amp;type=offer</t>
  </si>
  <si>
    <t xml:space="preserve"> Jun­kers Ce­ra­pur­Com­fort ZBR 42-3 A 21 Gas-Brenn­wert­ther­me 42 kW, L / LL Jun­kers FR 50, ohne Spei­cher, Mon­ta­ge­plat­te 258 + 223-1 (Un­ter­putz), oh­ne...</t>
  </si>
  <si>
    <t>/preisvergleich/Relocate/436147269.html?categoryId=18406&amp;pos=12&amp;price=3223.71&amp;productid=1223701&amp;sid=297223&amp;type=offer</t>
  </si>
  <si>
    <t xml:space="preserve"> VIESS­MANN B3HA019 Paket mit Vi­to­dens 300-W 19 kW für Erdgas mit Vi­to­cell 100-W 200 l</t>
  </si>
  <si>
    <t>/preisvergleich/Relocate/197501135.html?categoryId=18406&amp;pos=9&amp;price=1777.0&amp;productid=2467631&amp;sid=223861&amp;type=offer</t>
  </si>
  <si>
    <t xml:space="preserve"> Bu­de­rus Gas-Brenn­wert-Hei­zung Heiz­ther­me GB 172 20 kW Brenn­wert Gasther­me</t>
  </si>
  <si>
    <t>/preisvergleich/Relocate/421499605.html?categoryId=18406&amp;pos=10&amp;price=2638.92&amp;productid=2919604&amp;sid=12041&amp;type=offer</t>
  </si>
  <si>
    <t>/preisvergleich/Relocate/342586163.html?categoryId=18406&amp;pos=11&amp;price=5661.0&amp;productid=1262326&amp;sid=223861&amp;type=offer</t>
  </si>
  <si>
    <t xml:space="preserve"> Viess­mann Vi­to­cros­sal 300 Gas-Brenn­wert-Heiz­kes­sel 7 35 kW 200 Liter Spei­cher</t>
  </si>
  <si>
    <t>/preisvergleich/Relocate/275521685.html?categoryId=18406&amp;pos=5&amp;price=3596.0&amp;productid=2025393&amp;sid=9701&amp;type=offer</t>
  </si>
  <si>
    <t>/preisvergleich/Relocate/481826301.html?categoryId=18406&amp;pos=5&amp;price=3900.0&amp;productid=3235663&amp;sid=289859&amp;type=offer</t>
  </si>
  <si>
    <t xml:space="preserve"> Viess­mann Vi­to­dens 333-F Brenn­wert­ther­me, 26 kW, B3TA009, VT200 RF Auf­putz oben Viess­mann</t>
  </si>
  <si>
    <t>/preisvergleich/Relocate/468353915.html?categoryId=18406&amp;pos=6&amp;price=1702.0&amp;productid=3725835&amp;sid=223861&amp;type=offer</t>
  </si>
  <si>
    <t xml:space="preserve"> Remeha Gas-Brenn­wert Kom­bi-Heiz­ther­me Kom­bither­me Tzerra 28 C Re­ge­lung iSense mit Au­ßen­füh­ler, ohne Mon­ta­ge­rah­men, ohne Rohr­an­schluss­set, oh­ne...</t>
  </si>
  <si>
    <t>/preisvergleich/Relocate/481846849.html?categoryId=18406&amp;pos=5&amp;price=3110.0&amp;productid=3497887&amp;sid=289859&amp;type=offer</t>
  </si>
  <si>
    <t xml:space="preserve"> Jun­kers Ce­ra­pur­Com­fort ZBR 42-3 A 21 Gas-Brenn­wert­ther­me 42 kW, L / LL Jun­kers FR 50, ohne Spei­cher, Mon­ta­ge­plat­te 258 + 528-1 (Auf­putz), ohne Ab­gas­pa­ket ...</t>
  </si>
  <si>
    <t>/preisvergleich/Relocate/436147191.html?categoryId=18406&amp;pos=13&amp;price=3255.18&amp;productid=1223701&amp;sid=297223&amp;type=offer</t>
  </si>
  <si>
    <t xml:space="preserve"> VIESS­MANN B3HA013 Paket mit Vi­to­dens 300-W 19 kW für Erdgas mit Vi­to­cell 100-W 150 l</t>
  </si>
  <si>
    <t>/preisvergleich/Relocate/558224852.html?categoryId=18406&amp;pos=10&amp;price=1904.0&amp;productid=2467631&amp;sid=12041&amp;type=offer</t>
  </si>
  <si>
    <t>/preisvergleich/Relocate/421499710.html?categoryId=18406&amp;pos=11&amp;price=2776.09&amp;productid=2919604&amp;sid=12041&amp;type=offer</t>
  </si>
  <si>
    <t>/preisvergleich/Relocate/342586201.html?categoryId=18406&amp;pos=12&amp;price=6300.0&amp;productid=1262326&amp;sid=223861&amp;type=offer</t>
  </si>
  <si>
    <t xml:space="preserve"> Viess­mann Vi­to­cros­sal 300 Gas-Brenn­wer­kes­sel 7 35 kW mit 160 Liter Spei­cher</t>
  </si>
  <si>
    <t>Viessmann B2SA010</t>
  </si>
  <si>
    <t>/preisvergleich/Relocate/481822702.html?categoryId=18406&amp;pos=1&amp;price=3830.0&amp;productid=3131289&amp;sid=289859&amp;type=offer</t>
  </si>
  <si>
    <t xml:space="preserve"> Viess­mann 222-F Gasther­me, 13 kW, B2SA013, Spei­cher in­nen­be­heizt, Auf­bau-Kit Viess­mann</t>
  </si>
  <si>
    <t>/preisvergleich/Relocate/455950630.html?categoryId=18406&amp;pos=6&amp;price=3775.8&amp;productid=2025393&amp;sid=276703&amp;type=offer</t>
  </si>
  <si>
    <t>/preisvergleich/Relocate/481814199.html?categoryId=18406&amp;pos=6&amp;price=3900.0&amp;productid=3235663&amp;sid=289859&amp;type=offer</t>
  </si>
  <si>
    <t xml:space="preserve"> Viess­mann Vi­to­dens 333-F Brenn­wert­ther­me, 26 kW, B3TA012, VT200 RF Auf­putz l/r Viess­mann</t>
  </si>
  <si>
    <t>/preisvergleich/Relocate/468353528.html?categoryId=18406&amp;pos=7&amp;price=1708.0&amp;productid=3725835&amp;sid=223861&amp;type=offer</t>
  </si>
  <si>
    <t>/preisvergleich/Relocate/481848999.html?categoryId=18406&amp;pos=6&amp;price=3115.0&amp;productid=3497887&amp;sid=289859&amp;type=offer</t>
  </si>
  <si>
    <t xml:space="preserve"> Jun­kers Ce­ra­pur­Com­fort ZBR 42-3 A 21 Gas-Brenn­wert­ther­me 42 kW, L / LL ohne Re­ge­lung, ohne Spei­cher, ohne Mon­ta­ge­plat­te, ATEC Schacht 10 Meter 80/125...</t>
  </si>
  <si>
    <t>/preisvergleich/Relocate/387842439.html?categoryId=18406&amp;pos=14&amp;price=3276.99&amp;productid=1223701&amp;sid=276812&amp;type=offer</t>
  </si>
  <si>
    <t xml:space="preserve"> Viess­mann Vi­to­dens 222-F BS2A mit Vi­to­tro­nic 200 3,2 - 19,0 kW</t>
  </si>
  <si>
    <t>/preisvergleich/Relocate/348136754.html?categoryId=18406&amp;pos=11&amp;price=2228.5&amp;productid=2467631&amp;sid=288366&amp;type=offer</t>
  </si>
  <si>
    <t xml:space="preserve"> Bu­de­rus Lo­ga­max plus GB172 Gas Brenn­wert Paket in­klu­si­ve Ab­gas­füh­rung Schacht 10 m "20 kW Erdgas E oder H"</t>
  </si>
  <si>
    <t>/preisvergleich/Relocate/421499563.html?categoryId=18406&amp;pos=12&amp;price=2776.09&amp;productid=2919604&amp;sid=12041&amp;type=offer</t>
  </si>
  <si>
    <t>/preisvergleich/Relocate/342586213.html?categoryId=18406&amp;pos=13&amp;price=6347.0&amp;productid=1262326&amp;sid=223861&amp;type=offer</t>
  </si>
  <si>
    <t xml:space="preserve"> Viess­mann Vi­to­cros­sal 300 Gas-Brenn­wer­kes­sel 7 35 kW mit 200 Liter Spei­cher</t>
  </si>
  <si>
    <t>/preisvergleich/Relocate/436315150.html?categoryId=18406&amp;pos=2&amp;price=4204.1&amp;productid=3131289&amp;sid=276812&amp;type=offer</t>
  </si>
  <si>
    <t>Junkers CerapurComfort Eco ZSBE 28-3 A 23</t>
  </si>
  <si>
    <t>/preisvergleich/Relocate/586714598.html?categoryId=18406&amp;pos=1&amp;price=2508.15&amp;productid=1217855&amp;sid=293331&amp;type=offer</t>
  </si>
  <si>
    <t xml:space="preserve"> Jun­kers Gas-Brenn­wert­ge­rät, wand­hän­gend CE­RA­PUR­COM­FORT-ECO ZSBE 28-3 A 21 - 7712231543 7712231543</t>
  </si>
  <si>
    <t>Viessmann Vitodens 300 11kW</t>
  </si>
  <si>
    <t>/preisvergleich/Relocate/481822020.html?categoryId=18406&amp;pos=1&amp;price=3800.0&amp;productid=1223708&amp;sid=289859&amp;type=offer</t>
  </si>
  <si>
    <t xml:space="preserve"> Viess­mann Vi­to­dens 300-W Gasther­me, 11 kW, B3HA027, 200 L Vi­to­cell 300-W, EVA Viess­mann</t>
  </si>
  <si>
    <t>/preisvergleich/Relocate/491990577.html?categoryId=18406&amp;pos=7&amp;price=4171.36&amp;productid=2025393&amp;sid=12041&amp;type=offer</t>
  </si>
  <si>
    <t>/preisvergleich/Relocate/588971764.html?categoryId=18406&amp;pos=7&amp;price=3917.34&amp;productid=3235663&amp;sid=297223&amp;type=offer</t>
  </si>
  <si>
    <t xml:space="preserve"> VIESS­MANN B3TA003 Vi­to­dens 333-F 4,0-26, 0kW, Kom­pakt­ge­rät mit Vi­to­tro­nic 200 ATS lgb</t>
  </si>
  <si>
    <t>/preisvergleich/Relocate/468353660.html?categoryId=18406&amp;pos=8&amp;price=1722.0&amp;productid=3725835&amp;sid=223861&amp;type=offer</t>
  </si>
  <si>
    <t>/preisvergleich/Relocate/481846669.html?categoryId=18406&amp;pos=7&amp;price=3120.0&amp;productid=3497887&amp;sid=289859&amp;type=offer</t>
  </si>
  <si>
    <t xml:space="preserve"> Jun­kers Ce­ra­pur­Com­fort ZBR 42-3 A 21 Gas-Brenn­wert­ther­me 42 kW, L / LL Mon­ta­ge­plat­te 258, ohne Re­ge­lung, ohne Spei­cher, ATEC Schacht 6 Meter 80/125 Jun­kers</t>
  </si>
  <si>
    <t>/preisvergleich/Relocate/387842921.html?categoryId=18406&amp;pos=15&amp;price=3323.99&amp;productid=1223701&amp;sid=276812&amp;type=offer</t>
  </si>
  <si>
    <t xml:space="preserve"> Viess­mann Vi­to­dens 222-W mit Vi­to­tro­nic 200 3,2 - 19,0 kW</t>
  </si>
  <si>
    <t>/preisvergleich/Relocate/540050938.html?categoryId=18406&amp;pos=12&amp;price=2228.5&amp;productid=2467631&amp;sid=288366&amp;type=offer</t>
  </si>
  <si>
    <t xml:space="preserve"> Bu­de­rus Lo­ga­max plus GB172 Gas Brenn­wert Paket mit Re­ge­lung RC200 "20 kW Schacht GA-K 10 m ohne"</t>
  </si>
  <si>
    <t>/preisvergleich/Relocate/501881480.html?categoryId=18406&amp;pos=13&amp;price=3249.89&amp;productid=2919604&amp;sid=276812&amp;type=offer</t>
  </si>
  <si>
    <t xml:space="preserve"> Wolf Paket Brenn­wert­ther­me CGB-K 40-35 BM, Hoch­eff</t>
  </si>
  <si>
    <t>/preisvergleich/Relocate/586714412.html?categoryId=18406&amp;pos=2&amp;price=2508.15&amp;productid=1217855&amp;sid=293331&amp;type=offer</t>
  </si>
  <si>
    <t xml:space="preserve"> Jun­kers Gas-Brenn­wert­ge­rät, wand­hän­gend CE­RA­PUR­COM­FORT-ECO ZSBE 28-3 A 23 - 7712231542 7712231542</t>
  </si>
  <si>
    <t>/preisvergleich/Relocate/341808099.html?categoryId=18406&amp;pos=2&amp;price=3864.0&amp;productid=1223708&amp;sid=223861&amp;type=offer</t>
  </si>
  <si>
    <t xml:space="preserve"> Viess­mann Paket mit Gas-Brenn­wert-Heiz­ther­me Vi­to­dens 300-W 1,9-11 kW Spei­cher</t>
  </si>
  <si>
    <t>/preisvergleich/Relocate/455951562.html?categoryId=18406&amp;pos=8&amp;price=4194.75&amp;productid=2025393&amp;sid=276703&amp;type=offer</t>
  </si>
  <si>
    <t xml:space="preserve"> Öl Holz­ver­ga­ser Atmos DC 25 SPL 25 KW Kom­bikes­sel mit Öl­bren­ner</t>
  </si>
  <si>
    <t>/preisvergleich/Relocate/588971924.html?categoryId=18406&amp;pos=8&amp;price=3995.02&amp;productid=3235663&amp;sid=297223&amp;type=offer</t>
  </si>
  <si>
    <t xml:space="preserve"> VIESS­MANN B3TA006 Vi­to­dens 333-F 4,0-26, 0kW, Kom­pakt­ge­rät mit Vi­to­tro­nic 200 ATS Funk</t>
  </si>
  <si>
    <t>/preisvergleich/Relocate/468353292.html?categoryId=18406&amp;pos=9&amp;price=1722.0&amp;productid=3725835&amp;sid=223861&amp;type=offer</t>
  </si>
  <si>
    <t xml:space="preserve"> Remeha Gas-Brenn­wert Kom­bi-Heiz­ther­me Kom­bither­me Tzerra 28 C Re­ge­lung iSense mit Au­ßen­füh­ler, ohne Mon­ta­ge­rah­men, ohne Rohr­an­schluss­set, Blende für...</t>
  </si>
  <si>
    <t>/preisvergleich/Relocate/481846946.html?categoryId=18406&amp;pos=8&amp;price=3130.0&amp;productid=3497887&amp;sid=289859&amp;type=offer</t>
  </si>
  <si>
    <t xml:space="preserve"> Jun­kers Ce­ra­pur­Com­fort ZBR 42-3 A 21 Gas-Brenn­wert­ther­me 42 kW, L / LL Mon­ta­ge­plat­te 258, ohne Re­ge­lung, ohne Spei­cher, Jun­kers AZB10 Dach rot 80/125...</t>
  </si>
  <si>
    <t>/preisvergleich/Relocate/348136701.html?categoryId=18406&amp;pos=13&amp;price=2228.5&amp;productid=2467631&amp;sid=288366&amp;type=offer</t>
  </si>
  <si>
    <t xml:space="preserve"> Bu­de­rus Lo­ga­max plus GB172 Gas Brenn­wert Paket in­klu­si­ve Ab­gas­füh­rung Schacht 10 m "20 kW Erdgas LL oder L"</t>
  </si>
  <si>
    <t>/preisvergleich/Relocate/501881320.html?categoryId=18406&amp;pos=14&amp;price=3249.89&amp;productid=2919604&amp;sid=276812&amp;type=offer</t>
  </si>
  <si>
    <t>/preisvergleich/Relocate/199582697.html?categoryId=18406&amp;pos=3&amp;price=2990.23&amp;productid=1217855&amp;sid=26395&amp;type=offer</t>
  </si>
  <si>
    <t xml:space="preserve"> Jun­kers Ce­ra­pur Com­fort Eco ZSBE 16-3 A 21 ZSBE 16-3 A 21 Brenn­wert-Wand­kes­sel 15,9 kW</t>
  </si>
  <si>
    <t>/preisvergleich/Relocate/341807983.html?categoryId=18406&amp;pos=3&amp;price=4099.0&amp;productid=1223708&amp;sid=223861&amp;type=offer</t>
  </si>
  <si>
    <t xml:space="preserve"> Viess­mann Gas-Brenn­wert-Ther­me Vi­to­dens 300-W 1,9-11 kW Spei­cher EVA 160 Liter</t>
  </si>
  <si>
    <t>/preisvergleich/Relocate/300166529.html?categoryId=18406&amp;pos=9&amp;price=4270.01&amp;productid=2025393&amp;sid=286255&amp;type=offer</t>
  </si>
  <si>
    <t xml:space="preserve"> Atmos DC 25 SP(L) 25 KW Kom­bikes­sel ohne Bren­ner mit 2x1000L Puffer</t>
  </si>
  <si>
    <t>/preisvergleich/Relocate/515850458.html?categoryId=18406&amp;pos=9&amp;price=4720.0&amp;productid=3235663&amp;sid=297223&amp;type=offer</t>
  </si>
  <si>
    <t xml:space="preserve"> VIESS­MANN B3TA015 Paket: Vi­to­dens 333-F 4,0-26, 0kW, mit Vi­to­tro­nic 200 ATS lgb</t>
  </si>
  <si>
    <t>/preisvergleich/Relocate/468353518.html?categoryId=18406&amp;pos=10&amp;price=1733.0&amp;productid=3725835&amp;sid=223861&amp;type=offer</t>
  </si>
  <si>
    <t>/preisvergleich/Relocate/481849039.html?categoryId=18406&amp;pos=9&amp;price=3130.0&amp;productid=3497887&amp;sid=289859&amp;type=offer</t>
  </si>
  <si>
    <t xml:space="preserve"> Jun­kers Ce­ra­pur­Com­fort ZBR 42-3 A 21 Gas-Brenn­wert­ther­me 42 kW, L / LL Mon­ta­ge­plat­te 258, ohne Re­ge­lung, ohne Spei­cher, Jun­kers AZB09 Dach schwarz 80/125 ...</t>
  </si>
  <si>
    <t>/preisvergleich/Relocate/348485498.html?categoryId=18406&amp;pos=14&amp;price=2440.5&amp;productid=2467631&amp;sid=288366&amp;type=offer</t>
  </si>
  <si>
    <t xml:space="preserve"> Bu­de­rus GB172 Gas Brenn­wert RC200 Paket - 120 L Spei­cher und Schrägd­ach­durch­füh­rung "20 kW Erdgas LL oder L"</t>
  </si>
  <si>
    <t>/preisvergleich/Relocate/429415590.html?categoryId=18406&amp;pos=4&amp;price=3004.0&amp;productid=1217855&amp;sid=223861&amp;type=offer</t>
  </si>
  <si>
    <t xml:space="preserve"> Jun­kers Plus-Sys­tem ZSBE3 Gas­brenn­wert­ther­me ZSBE 28 kW Spei­cher SK160 Erdgas H</t>
  </si>
  <si>
    <t>/preisvergleich/Relocate/341808000.html?categoryId=18406&amp;pos=4&amp;price=4145.0&amp;productid=1223708&amp;sid=223861&amp;type=offer</t>
  </si>
  <si>
    <t xml:space="preserve"> Viess­mann Gas-Brenn­wert-Ther­me Vi­to­dens 300-W 1,9-11 kW Spei­cher EVA 200 Liter</t>
  </si>
  <si>
    <t>Buderus Logamax plus GB172-20 T</t>
  </si>
  <si>
    <t>/preisvergleich/Relocate/478136715.html?categoryId=18406&amp;pos=1&amp;price=2754.1&amp;productid=4597647&amp;sid=276812&amp;type=offer</t>
  </si>
  <si>
    <t xml:space="preserve"> Lo­ga­max plus GB172-20 T100S,G25 V2</t>
  </si>
  <si>
    <t>/preisvergleich/Relocate/455951457.html?categoryId=18406&amp;pos=10&amp;price=4483.51&amp;productid=2025393&amp;sid=276703&amp;type=offer</t>
  </si>
  <si>
    <t>/preisvergleich/Relocate/481815077.html?categoryId=18406&amp;pos=10&amp;price=4790.0&amp;productid=3235663&amp;sid=289859&amp;type=offer</t>
  </si>
  <si>
    <t xml:space="preserve"> Viess­mann Vi­to­dens 333-F Brenn­wert­ther­me, 26 kW, B3TA015, VT200 RF Auf­bau-Kit Viess­mann</t>
  </si>
  <si>
    <t>/preisvergleich/Relocate/468353575.html?categoryId=18406&amp;pos=11&amp;price=1740.0&amp;productid=3725835&amp;sid=223861&amp;type=offer</t>
  </si>
  <si>
    <t xml:space="preserve"> Remeha Gas-Brenn­wert Kom­bi-Heiz­ther­me Kom­bither­me Tzerra 28 C Re­ge­lung iSense ohne Au­ßen­füh­ler, ohne Mon­ta­ge­rah­men, An­schluss nach unten, oh­ne...</t>
  </si>
  <si>
    <t>/preisvergleich/Relocate/481848321.html?categoryId=18406&amp;pos=10&amp;price=3130.0&amp;productid=3497887&amp;sid=289859&amp;type=offer</t>
  </si>
  <si>
    <t xml:space="preserve"> Jun­kers Ce­ra­pur­Com­fort ZBR 42-3 A 21 Gas-Brenn­wert­ther­me 42 kW, L / LL Jun­kers FR 50, Mon­ta­ge­plat­te 994, ohne Spei­cher, ohne Ab­gas­pa­ket Jun­kers</t>
  </si>
  <si>
    <t>/preisvergleich/Relocate/478136729.html?categoryId=18406&amp;pos=2&amp;price=2754.1&amp;productid=4597647&amp;sid=276812&amp;type=offer</t>
  </si>
  <si>
    <t xml:space="preserve"> Lo­ga­max plus GB172-20 T100S,G20 V2</t>
  </si>
  <si>
    <t>/preisvergleich/Relocate/288767360.html?categoryId=18406&amp;pos=11&amp;price=5211.0&amp;productid=2025393&amp;sid=286255&amp;type=offer</t>
  </si>
  <si>
    <t xml:space="preserve"> Pel­lets­kes­sel Atmos DC 25 SP 25 kW Kom­bikes­sel inkl. A25 und För­der­schne­cke</t>
  </si>
  <si>
    <t>/preisvergleich/Relocate/468353557.html?categoryId=18406&amp;pos=12&amp;price=1742.0&amp;productid=3725835&amp;sid=223861&amp;type=offer</t>
  </si>
  <si>
    <t>/preisvergleich/Relocate/481847268.html?categoryId=18406&amp;pos=11&amp;price=3135.0&amp;productid=3497887&amp;sid=289859&amp;type=offer</t>
  </si>
  <si>
    <t xml:space="preserve"> Jun­kers Ce­ra­pur­Com­fort ZBR 42-3 A 21 Gas-Brenn­wert­ther­me 42 kW, L / LL Jun­kers FR 50, Mon­ta­ge­plat­te 993, ohne Spei­cher, ohne Ab­gas­pa­ket Jun­kers</t>
  </si>
  <si>
    <t>Buderus Logaplus-Paket W6 (U-152-24 K)</t>
  </si>
  <si>
    <t>/preisvergleich/Relocate/554522969.html?categoryId=18406&amp;pos=1&amp;price=2880.0&amp;productid=4206378&amp;sid=9701&amp;type=offer</t>
  </si>
  <si>
    <t>Buderus Logaplus-Paket W21 (U-154-20 K)</t>
  </si>
  <si>
    <t>/preisvergleich/Relocate/421135583.html?categoryId=18406&amp;pos=1&amp;price=2957.25&amp;productid=4206473&amp;sid=12041&amp;type=offer</t>
  </si>
  <si>
    <t>/preisvergleich/Relocate/478136733.html?categoryId=18406&amp;pos=3&amp;price=2966.81&amp;productid=4597647&amp;sid=276812&amp;type=offer</t>
  </si>
  <si>
    <t>/preisvergleich/Relocate/491990561.html?categoryId=18406&amp;pos=12&amp;price=6044.76&amp;productid=2025393&amp;sid=12041&amp;type=offer</t>
  </si>
  <si>
    <t>/preisvergleich/Relocate/468353273.html?categoryId=18406&amp;pos=13&amp;price=1747.0&amp;productid=3725835&amp;sid=223861&amp;type=offer</t>
  </si>
  <si>
    <t>/preisvergleich/Relocate/481848685.html?categoryId=18406&amp;pos=12&amp;price=3135.0&amp;productid=3497887&amp;sid=289859&amp;type=offer</t>
  </si>
  <si>
    <t xml:space="preserve"> Jun­kers Ce­ra­pur­Com­fort ZBR 42-3 A 21 Gas-Brenn­wert­ther­me 42 kW, L / LL Jun­kers FR 120, ohne Spei­cher, Mon­ta­ge­plat­te 258 + 223-1 (Un­ter­putz), oh­ne...</t>
  </si>
  <si>
    <t>/preisvergleich/Relocate/408541289.html?categoryId=18406&amp;pos=2&amp;price=2980.0&amp;productid=4206378&amp;sid=9701&amp;type=offer</t>
  </si>
  <si>
    <t>Junkers ZBR 42 3 42 kw</t>
  </si>
  <si>
    <t>/preisvergleich/Relocate/481847311.html?categoryId=18406&amp;pos=1&amp;price=2980.0&amp;productid=1750863&amp;sid=289859&amp;type=offer</t>
  </si>
  <si>
    <t xml:space="preserve"> Jun­kers Ce­ra­pur­Com­fort ZBR 42-3 A 23 Gas-Brenn­wert­ther­me 42 kW, E / H Jun­kers FR 50, ohne Spei­cher, ohne Ab­gas­pa­ket, ohne Mon­ta­ge­plat­te Jun­kers</t>
  </si>
  <si>
    <t>Buderus Logaplus-Paket W9 (GB162-15 + SU160RW + RC300)</t>
  </si>
  <si>
    <t>/preisvergleich/Relocate/320847620.html?categoryId=18406&amp;pos=1&amp;price=3312.9&amp;productid=4207237&amp;sid=273949&amp;type=offer</t>
  </si>
  <si>
    <t>/preisvergleich/Relocate/421134430.html?categoryId=18406&amp;pos=2&amp;price=2957.25&amp;productid=4206473&amp;sid=12041&amp;type=offer</t>
  </si>
  <si>
    <t>/preisvergleich/Relocate/478136755.html?categoryId=18406&amp;pos=4&amp;price=2966.81&amp;productid=4597647&amp;sid=276812&amp;type=offer</t>
  </si>
  <si>
    <t>/preisvergleich/Relocate/468353205.html?categoryId=18406&amp;pos=14&amp;price=1753.0&amp;productid=3725835&amp;sid=223861&amp;type=offer</t>
  </si>
  <si>
    <t>/preisvergleich/Relocate/481848044.html?categoryId=18406&amp;pos=13&amp;price=3140.0&amp;productid=3497887&amp;sid=289859&amp;type=offer</t>
  </si>
  <si>
    <t xml:space="preserve"> Jun­kers Ce­ra­pur­Com­fort ZBR 42-3 A 21 Gas-Brenn­wert­ther­me 42 kW, L / LL Jun­kers FR 120, ohne Spei­cher, Mon­ta­ge­plat­te 258 + 528-1 (Auf­putz), oh­ne...</t>
  </si>
  <si>
    <t>/preisvergleich/Relocate/481849068.html?categoryId=18406&amp;pos=2&amp;price=2980.0&amp;productid=1750863&amp;sid=289859&amp;type=offer</t>
  </si>
  <si>
    <t>/preisvergleich/Relocate/435750480.html?categoryId=18406&amp;pos=2&amp;price=3405.0&amp;productid=4207237&amp;sid=9701&amp;type=offer</t>
  </si>
  <si>
    <t>Buderus Logaplus-Paket W9 (GB162-25 + SU160W + RC300)</t>
  </si>
  <si>
    <t>/preisvergleich/Relocate/531986565.html?categoryId=18406&amp;pos=1&amp;price=3677.0&amp;productid=4215668&amp;sid=9701&amp;type=offer</t>
  </si>
  <si>
    <t>/preisvergleich/Relocate/601106750.html?categoryId=18406&amp;pos=5&amp;price=3145.0&amp;productid=4597647&amp;sid=9701&amp;type=offer</t>
  </si>
  <si>
    <t>/preisvergleich/Relocate/468353482.html?categoryId=18406&amp;pos=15&amp;price=1760.0&amp;productid=3725835&amp;sid=223861&amp;type=offer</t>
  </si>
  <si>
    <t xml:space="preserve"> Remeha Gas-Brenn­wert Kom­bi-Heiz­ther­me Kom­bither­me Tzerra 28 C Re­ge­lung iSense ohne Au­ßen­füh­ler, ohne Mon­ta­ge­rah­men, An­schluss nach unten, Blende für...</t>
  </si>
  <si>
    <t>/preisvergleich/Relocate/481847758.html?categoryId=18406&amp;pos=14&amp;price=3140.0&amp;productid=3497887&amp;sid=289859&amp;type=offer</t>
  </si>
  <si>
    <t xml:space="preserve"> Jun­kers Ce­ra­pur­Com­fort ZBR 42-3 A 21 Gas-Brenn­wert­ther­me 42 kW, L / LL Mon­ta­ge­plat­te 258, ohne Re­ge­lung, ohne Spei­cher, ATEC Schacht 8 Meter 80/125 Jun­kers</t>
  </si>
  <si>
    <t>Junkers CerapurModul-Solar</t>
  </si>
  <si>
    <t>/preisvergleich/Relocate/410200726.html?categoryId=18406&amp;pos=1&amp;price=3450.0&amp;productid=3137609&amp;sid=9701&amp;type=offer</t>
  </si>
  <si>
    <t>/preisvergleich/Relocate/481848809.html?categoryId=18406&amp;pos=3&amp;price=2980.0&amp;productid=1750863&amp;sid=289859&amp;type=offer</t>
  </si>
  <si>
    <t xml:space="preserve"> Jun­kers Ce­ra­pur­Com­fort ZBR 42-3 A 23 Gas-Brenn­wert­ther­me 42 kW, E / H Mon­ta­ge­plat­te 994, ohne Re­ge­lung, ohne Spei­cher, ohne Ab­gas­pa­ket Jun­kers</t>
  </si>
  <si>
    <t>/preisvergleich/Relocate/533888447.html?categoryId=18406&amp;pos=3&amp;price=3499.0&amp;productid=4207237&amp;sid=9701&amp;type=offer</t>
  </si>
  <si>
    <t>/preisvergleich/Relocate/481846703.html?categoryId=18406&amp;pos=15&amp;price=3160.0&amp;productid=3497887&amp;sid=289859&amp;type=offer</t>
  </si>
  <si>
    <t xml:space="preserve"> Jun­kers Ce­ra­pur­Com­fort ZBR 42-3 A 21 Gas-Brenn­wert­ther­me 42 kW, L / LL Jun­kers FR 120, Mon­ta­ge­plat­te 994, ohne Spei­cher, ohne Ab­gas­pa­ket Jun­kers</t>
  </si>
  <si>
    <t>/preisvergleich/Relocate/540733849.html?categoryId=18406&amp;pos=2&amp;price=3943.0&amp;productid=3137609&amp;sid=9701&amp;type=offer</t>
  </si>
  <si>
    <t>/preisvergleich/Relocate/481846750.html?categoryId=18406&amp;pos=4&amp;price=2985.0&amp;productid=1750863&amp;sid=289859&amp;type=offer</t>
  </si>
  <si>
    <t>/preisvergleich/Relocate/481847537.html?categoryId=18406&amp;pos=5&amp;price=2985.0&amp;productid=1750863&amp;sid=289859&amp;type=offer</t>
  </si>
  <si>
    <t xml:space="preserve"> Jun­kers Ce­ra­pur­Com­fort ZBR 42-3 A 23 Gas-Brenn­wert­ther­me 42 kW, E / H Mon­ta­ge­plat­te 993, ohne Re­ge­lung, ohne Spei­cher, ohne Ab­gas­pa­ket Jun­kers</t>
  </si>
  <si>
    <t>/preisvergleich/Relocate/481860790.html?categoryId=18406&amp;pos=6&amp;price=3000.0&amp;productid=1750863&amp;sid=289859&amp;type=offer</t>
  </si>
  <si>
    <t xml:space="preserve"> Jun­kers Ce­ra­pur­Com­fort ZBR 42-3 A 31 Gas-Brenn­wert­ther­me 42 kW, Flg. P Mon­ta­ge­plat­te 994, ohne Re­ge­lung, ohne Spei­cher, ohne Ab­gas­pa­ket Jun­kers</t>
  </si>
  <si>
    <t>/preisvergleich/Relocate/481860645.html?categoryId=18406&amp;pos=7&amp;price=3000.0&amp;productid=1750863&amp;sid=289859&amp;type=offer</t>
  </si>
  <si>
    <t xml:space="preserve"> Jun­kers Ce­ra­pur­Com­fort ZBR 42-3 A 31 Gas-Brenn­wert­ther­me 42 kW, Flg. P Jun­kers FR 50, ohne Spei­cher, ohne Ab­gas­pa­ket, ohne Mon­ta­ge­plat­te Jun­kers</t>
  </si>
  <si>
    <t>/preisvergleich/Relocate/481862085.html?categoryId=18406&amp;pos=8&amp;price=3005.0&amp;productid=1750863&amp;sid=289859&amp;type=offer</t>
  </si>
  <si>
    <t xml:space="preserve"> Jun­kers Ce­ra­pur­Com­fort ZBR 42-3 A 31 Gas-Brenn­wert­ther­me 42 kW, Flg. P Mon­ta­ge­plat­te 993, ohne Re­ge­lung, ohne Spei­cher, ohne Ab­gas­pa­ket Jun­kers</t>
  </si>
  <si>
    <t>/preisvergleich/Relocate/481846846.html?categoryId=18406&amp;pos=9&amp;price=3010.0&amp;productid=1750863&amp;sid=289859&amp;type=offer</t>
  </si>
  <si>
    <t xml:space="preserve"> Jun­kers Ce­ra­pur­Com­fort ZBR 42-3 A 23 Gas-Brenn­wert­ther­me 42 kW, E / H Jun­kers FR 120, ohne Spei­cher, ohne Ab­gas­pa­ket, ohne Mon­ta­ge­plat­te Jun­kers</t>
  </si>
  <si>
    <t>/preisvergleich/Relocate/481846578.html?categoryId=18406&amp;pos=10&amp;price=3010.0&amp;productid=1750863&amp;sid=289859&amp;type=offer</t>
  </si>
  <si>
    <t>Viessmann Vitodens 200-W (60 kW)</t>
  </si>
  <si>
    <t>/preisvergleich/Relocate/440793933.html?categoryId=18406&amp;pos=1&amp;price=3366.7&amp;productid=2647427&amp;sid=9701&amp;type=offer</t>
  </si>
  <si>
    <t>Weishaupt Thermo Condens WTC 32-A-W</t>
  </si>
  <si>
    <t>/preisvergleich/Relocate/387845699.html?categoryId=18406&amp;pos=1&amp;price=3055.31&amp;productid=2654399&amp;sid=276812&amp;type=offer</t>
  </si>
  <si>
    <t xml:space="preserve"> Weis­haupt Brenn­wert­ge­rät Typ WTC-A 15 bis 32 kW 10,2 - 32,0 kW, H-PEA - dreh­zahl­ge­re­gel­te Pumpe</t>
  </si>
  <si>
    <t>Elco Trigon S 22.1</t>
  </si>
  <si>
    <t>/preisvergleich/Relocate/509685905.html?categoryId=18406&amp;pos=1&amp;price=3756.0&amp;productid=2933444&amp;sid=9701&amp;type=offer</t>
  </si>
  <si>
    <t>/preisvergleich/Relocate/586714448.html?categoryId=18406&amp;pos=11&amp;price=3010.45&amp;productid=1750863&amp;sid=293331&amp;type=offer</t>
  </si>
  <si>
    <t xml:space="preserve"> Jun­kers Gas-Brenn­wert­ge­rät, wand­hän­gend CE­RA­PUR­COM­FORT ZBR 42-3 A 31,850x440x350 - 7712244822 7712244822</t>
  </si>
  <si>
    <t>/preisvergleich/Relocate/420734890.html?categoryId=18406&amp;pos=2&amp;price=3380.99&amp;productid=2647427&amp;sid=276812&amp;type=offer</t>
  </si>
  <si>
    <t xml:space="preserve"> Viess­mann Vi­to­dens 200-W 60 kW, Umlauf m. Vi­to­tron</t>
  </si>
  <si>
    <t>/preisvergleich/Relocate/435728860.html?categoryId=18406&amp;pos=2&amp;price=3316.0&amp;productid=2654399&amp;sid=9701&amp;type=offer</t>
  </si>
  <si>
    <t>Vaillant ecoVIT exclusiv VKK 476/4 (48 kW)</t>
  </si>
  <si>
    <t>/preisvergleich/Relocate/435736015.html?categoryId=18406&amp;pos=1&amp;price=3848.0&amp;productid=3066144&amp;sid=9701&amp;type=offer</t>
  </si>
  <si>
    <t>/preisvergleich/Relocate/435749715.html?categoryId=18406&amp;pos=1&amp;price=2968.0&amp;productid=2498991&amp;sid=9701&amp;type=offer</t>
  </si>
  <si>
    <t>Buderus Logano plus GB 212-22 (22 kW)</t>
  </si>
  <si>
    <t>/preisvergleich/Relocate/497769690.html?categoryId=18406&amp;pos=1&amp;price=2248.97&amp;productid=3092274&amp;sid=9701&amp;type=offer</t>
  </si>
  <si>
    <t>/preisvergleich/Relocate/437653960.html?categoryId=18406&amp;pos=2&amp;price=3850.0&amp;productid=2933444&amp;sid=9701&amp;type=offer</t>
  </si>
  <si>
    <t>/preisvergleich/Relocate/481847454.html?categoryId=18406&amp;pos=12&amp;price=3025.0&amp;productid=1750863&amp;sid=289859&amp;type=offer</t>
  </si>
  <si>
    <t>/preisvergleich/Relocate/440791797.html?categoryId=18406&amp;pos=3&amp;price=3538.17&amp;productid=2647427&amp;sid=9701&amp;type=offer</t>
  </si>
  <si>
    <t>/preisvergleich/Relocate/514642003.html?categoryId=18406&amp;pos=2&amp;price=4395.0&amp;productid=3066144&amp;sid=9701&amp;type=offer</t>
  </si>
  <si>
    <t>/preisvergleich/Relocate/327316190.html?categoryId=18406&amp;pos=2&amp;price=4255.0&amp;productid=2498991&amp;sid=223861&amp;type=offer</t>
  </si>
  <si>
    <t xml:space="preserve"> Vail­lant ecoVIT ex­clu­siv Paket 2.04/2 Gas-Heiz­kes­sel VKK 286/4 LL Spei­cher</t>
  </si>
  <si>
    <t>/preisvergleich/Relocate/497769719.html?categoryId=18406&amp;pos=2&amp;price=2248.97&amp;productid=3092274&amp;sid=9701&amp;type=offer</t>
  </si>
  <si>
    <t>Buderus Logamax plus GB172-14 T120</t>
  </si>
  <si>
    <t>/preisvergleich/Relocate/514781002.html?categoryId=18406&amp;pos=1&amp;price=2686.0&amp;productid=2920444&amp;sid=9701&amp;type=offer</t>
  </si>
  <si>
    <t>Buderus Logamax plus GB172-14 T210SR</t>
  </si>
  <si>
    <t>/preisvergleich/Relocate/478136748.html?categoryId=18406&amp;pos=1&amp;price=3571.37&amp;productid=2920573&amp;sid=276812&amp;type=offer</t>
  </si>
  <si>
    <t>/preisvergleich/Relocate/481848749.html?categoryId=18406&amp;pos=13&amp;price=3025.0&amp;productid=1750863&amp;sid=289859&amp;type=offer</t>
  </si>
  <si>
    <t xml:space="preserve"> Jun­kers Ce­ra­pur­Com­fort ZBR 42-3 A 23 Gas-Brenn­wert­ther­me 42 kW, E / H Jun­kers FR 50, Mon­ta­ge­plat­te 258, ohne Spei­cher, ohne Ab­gas­pa­ket Jun­kers</t>
  </si>
  <si>
    <t>/preisvergleich/Relocate/420734869.html?categoryId=18406&amp;pos=4&amp;price=3623.62&amp;productid=2647427&amp;sid=276812&amp;type=offer</t>
  </si>
  <si>
    <t>/preisvergleich/Relocate/327316175.html?categoryId=18406&amp;pos=3&amp;price=4255.0&amp;productid=2498991&amp;sid=223861&amp;type=offer</t>
  </si>
  <si>
    <t xml:space="preserve"> Vail­lant ecoVIT ex­clu­siv Paket 2.03/2 Gas-Heiz­kes­sel VKK 286/4 E VRC 470/3</t>
  </si>
  <si>
    <t>/preisvergleich/Relocate/514780883.html?categoryId=18406&amp;pos=2&amp;price=2686.01&amp;productid=2920444&amp;sid=9701&amp;type=offer</t>
  </si>
  <si>
    <t>/preisvergleich/Relocate/497363154.html?categoryId=18406&amp;pos=2&amp;price=3571.37&amp;productid=2920573&amp;sid=276812&amp;type=offer</t>
  </si>
  <si>
    <t>/preisvergleich/Relocate/481861131.html?categoryId=18406&amp;pos=14&amp;price=3030.0&amp;productid=1750863&amp;sid=289859&amp;type=offer</t>
  </si>
  <si>
    <t xml:space="preserve"> Jun­kers Ce­ra­pur­Com­fort ZBR 42-3 A 31 Gas-Brenn­wert­ther­me 42 kW, Flg. P Jun­kers FR 120, ohne Spei­cher, ohne Ab­gas­pa­ket, ohne Mon­ta­ge­plat­te Jun­kers</t>
  </si>
  <si>
    <t>/preisvergleich/Relocate/559967036.html?categoryId=18406&amp;pos=5&amp;price=3813.0&amp;productid=2647427&amp;sid=294528&amp;type=offer</t>
  </si>
  <si>
    <t xml:space="preserve"> Vi­to­dens 200-W 60KW mit Vi­to­tro­nic 200</t>
  </si>
  <si>
    <t>/preisvergleich/Relocate/582706426.html?categoryId=18406&amp;pos=4&amp;price=4527.5&amp;productid=2498991&amp;sid=12041&amp;type=offer</t>
  </si>
  <si>
    <t>/preisvergleich/Relocate/478136731.html?categoryId=18406&amp;pos=3&amp;price=2836.2&amp;productid=2920444&amp;sid=276812&amp;type=offer</t>
  </si>
  <si>
    <t>/preisvergleich/Relocate/497667000.html?categoryId=18406&amp;pos=3&amp;price=3595.67&amp;productid=2920573&amp;sid=9701&amp;type=offer</t>
  </si>
  <si>
    <t>/preisvergleich/Relocate/481846793.html?categoryId=18406&amp;pos=15&amp;price=3055.0&amp;productid=1750863&amp;sid=289859&amp;type=offer</t>
  </si>
  <si>
    <t>/preisvergleich/Relocate/435736279.html?categoryId=18406&amp;pos=5&amp;price=4793.0&amp;productid=2498991&amp;sid=9701&amp;type=offer</t>
  </si>
  <si>
    <t>/preisvergleich/Relocate/478136742.html?categoryId=18406&amp;pos=4&amp;price=2836.2&amp;productid=2920444&amp;sid=276812&amp;type=offer</t>
  </si>
  <si>
    <t>/preisvergleich/Relocate/497667042.html?categoryId=18406&amp;pos=4&amp;price=3595.67&amp;productid=2920573&amp;sid=9701&amp;type=offer</t>
  </si>
  <si>
    <t>/preisvergleich/Relocate/421134438.html?categoryId=18406&amp;pos=5&amp;price=3468.37&amp;productid=2920444&amp;sid=12041&amp;type=offer</t>
  </si>
  <si>
    <t>/preisvergleich/Relocate/421134654.html?categoryId=18406&amp;pos=5&amp;price=4371.98&amp;productid=2920573&amp;sid=12041&amp;type=offer</t>
  </si>
  <si>
    <t>Viessmann Vitodens 200 35 kW</t>
  </si>
  <si>
    <t>/preisvergleich/Relocate/387844255.html?categoryId=18406&amp;pos=1&amp;price=3053.99&amp;productid=1098710&amp;sid=276812&amp;type=offer</t>
  </si>
  <si>
    <t xml:space="preserve"> Viess­mann Vi­to­dens 200-W Gas-Brenn­wert Kom­bi­ge­rät 5,2 - 35,0 kW, Vi­to­tro­nic 200</t>
  </si>
  <si>
    <t>Viessmann Vitodens 200 13kW</t>
  </si>
  <si>
    <t>/preisvergleich/Relocate/585082600.html?categoryId=18406&amp;pos=1&amp;price=2319.96&amp;productid=3664000&amp;sid=293331&amp;type=offer</t>
  </si>
  <si>
    <t xml:space="preserve"> Viess­mann Paket Brenn­wert Gas­hei­zung Vi­to­dens 200-W 13 kW Spei­cher CVA 200 L B2HA064</t>
  </si>
  <si>
    <t>Brötje EcoCondens BBS 20 E (20 kW)</t>
  </si>
  <si>
    <t>/preisvergleich/Relocate/479000874.html?categoryId=18406&amp;pos=1&amp;price=4500.0&amp;productid=3098288&amp;sid=12041&amp;type=offer</t>
  </si>
  <si>
    <t>Viessmann Vitodens 200W (19 k W)</t>
  </si>
  <si>
    <t>/preisvergleich/Relocate/481791944.html?categoryId=18406&amp;pos=1&amp;price=2290.0&amp;productid=1064527&amp;sid=289859&amp;type=offer</t>
  </si>
  <si>
    <t xml:space="preserve"> Viess­mann Vi­to­dens 200-W Gas-Brenn­wert­ther­me, 19 kW, VT200, HE ohne Ab­gas­pa­ket, für un­ter­ge­stell­ten Spei­cher, ohne Viess­mann</t>
  </si>
  <si>
    <t>/preisvergleich/Relocate/421135555.html?categoryId=18406&amp;pos=6&amp;price=3468.37&amp;productid=2920444&amp;sid=12041&amp;type=offer</t>
  </si>
  <si>
    <t>/preisvergleich/Relocate/341025152.html?categoryId=18406&amp;pos=2&amp;price=3115.0&amp;productid=1098710&amp;sid=223861&amp;type=offer</t>
  </si>
  <si>
    <t xml:space="preserve"> Viess­mann Vi­to­dens 200-W 5,2 35 kW Gas-Brenn­wert-Ko­mither­me Re­ge­lung</t>
  </si>
  <si>
    <t>/preisvergleich/Relocate/569580298.html?categoryId=18406&amp;pos=2&amp;price=2389.59&amp;productid=3664000&amp;sid=276812&amp;type=offer</t>
  </si>
  <si>
    <t xml:space="preserve"> Viess­mann Paket Vi­to­dens 200-W 13 kW Heiz­ge­rät Vit</t>
  </si>
  <si>
    <t>/preisvergleich/Relocate/303438070.html?categoryId=18406&amp;pos=2&amp;price=4503.34&amp;productid=3098288&amp;sid=9701&amp;type=offer</t>
  </si>
  <si>
    <t>/preisvergleich/Relocate/481780133.html?categoryId=18406&amp;pos=2&amp;price=2295.0&amp;productid=1064527&amp;sid=289859&amp;type=offer</t>
  </si>
  <si>
    <t xml:space="preserve"> Viess­mann Vi­to­dens 200-W Gas-Brenn­wert­ther­me, 19 kW, VT200, HE ohne Ab­gas­pa­ket, ohne, Auf­putz Viess­mann</t>
  </si>
  <si>
    <t>/preisvergleich/Relocate/481781354.html?categoryId=18406&amp;pos=3&amp;price=3155.0&amp;productid=1098710&amp;sid=289859&amp;type=offer</t>
  </si>
  <si>
    <t xml:space="preserve"> Viess­mann Vi­to­dens 200-W Gasther­me, 35 kW, B2HA388, 300 L Vi­to­cell 100-W, CVA Viess­mann</t>
  </si>
  <si>
    <t>/preisvergleich/Relocate/481827699.html?categoryId=18406&amp;pos=3&amp;price=2485.0&amp;productid=3664000&amp;sid=289859&amp;type=offer</t>
  </si>
  <si>
    <t xml:space="preserve"> Viess­mann Vi­to­dens 200-W Gasther­me, 13 kW, B2HA062, 160 L Vi­to­cell 100-W, CVA Viess­mann</t>
  </si>
  <si>
    <t>/preisvergleich/Relocate/303438029.html?categoryId=18406&amp;pos=3&amp;price=4636.87&amp;productid=3098288&amp;sid=9701&amp;type=offer</t>
  </si>
  <si>
    <t>/preisvergleich/Relocate/481827866.html?categoryId=18406&amp;pos=3&amp;price=2310.0&amp;productid=1064527&amp;sid=289859&amp;type=offer</t>
  </si>
  <si>
    <t xml:space="preserve"> Viess­mann Vi­to­dens 200-W Gas-Brenn­wert­ther­me, 19 kW, VT200, HE ohne Ab­gas­pa­ket, ohne, Un­ter­putz Viess­mann</t>
  </si>
  <si>
    <t>Wolf ComfortLine CGB-K 24</t>
  </si>
  <si>
    <t>/preisvergleich/Relocate/526943504.html?categoryId=18406&amp;pos=1&amp;price=1811.51&amp;productid=3093645&amp;sid=299105&amp;type=offer</t>
  </si>
  <si>
    <t>/preisvergleich/Relocate/540733936.html?categoryId=18406&amp;pos=1&amp;price=2209.0&amp;productid=3128334&amp;sid=9701&amp;type=offer</t>
  </si>
  <si>
    <t>/preisvergleich/Relocate/598936168.html?categoryId=18406&amp;pos=1&amp;price=3596.08&amp;productid=3132741&amp;sid=9701&amp;type=offer</t>
  </si>
  <si>
    <t>/preisvergleich/Relocate/481780268.html?categoryId=18406&amp;pos=4&amp;price=3305.0&amp;productid=1098710&amp;sid=289859&amp;type=offer</t>
  </si>
  <si>
    <t xml:space="preserve"> Viess­mann Vi­to­dens 200-W Gasther­me, 35 kW, B2HA390, 300 L Vi­to­cell 100-W, CVB Viess­mann</t>
  </si>
  <si>
    <t>/preisvergleich/Relocate/481821712.html?categoryId=18406&amp;pos=4&amp;price=2490.0&amp;productid=3664000&amp;sid=289859&amp;type=offer</t>
  </si>
  <si>
    <t xml:space="preserve"> Viess­mann Vi­to­dens 200-W Gasther­me, 13 kW, B2HA058, 120 L Vi­to­cell 100-W, CUG Viess­mann</t>
  </si>
  <si>
    <t>/preisvergleich/Relocate/481781332.html?categoryId=18406&amp;pos=4&amp;price=2320.0&amp;productid=1064527&amp;sid=289859&amp;type=offer</t>
  </si>
  <si>
    <t xml:space="preserve"> Viess­mann Vi­to­dens 200-W Gas-Brenn­wert­ther­me, 19 kW, VT200, HE Abgas Schacht - 6m, ohne, ohne Viess­mann</t>
  </si>
  <si>
    <t>/preisvergleich/Relocate/526942558.html?categoryId=18406&amp;pos=2&amp;price=1811.51&amp;productid=3093645&amp;sid=299105&amp;type=offer</t>
  </si>
  <si>
    <t>/preisvergleich/Relocate/410200988.html?categoryId=18406&amp;pos=2&amp;price=2254.0&amp;productid=3128334&amp;sid=9701&amp;type=offer</t>
  </si>
  <si>
    <t>/preisvergleich/Relocate/435737521.html?categoryId=18406&amp;pos=2&amp;price=3737.0&amp;productid=3132741&amp;sid=9701&amp;type=offer</t>
  </si>
  <si>
    <t>/preisvergleich/Relocate/559986564.html?categoryId=18406&amp;pos=5&amp;price=3442.0&amp;productid=1098710&amp;sid=294528&amp;type=offer</t>
  </si>
  <si>
    <t xml:space="preserve"> Vi­to­dens 200-W 35KW mit Vi­to­tro­nic 200 mit Spei­cher 300l</t>
  </si>
  <si>
    <t>/preisvergleich/Relocate/481819774.html?categoryId=18406&amp;pos=5&amp;price=2500.0&amp;productid=3664000&amp;sid=289859&amp;type=offer</t>
  </si>
  <si>
    <t xml:space="preserve"> Viess­mann Vi­to­dens 200-W Gasther­me, 13 kW, B2HA064, 200 L Vi­to­cell 100-W, CVA Viess­mann</t>
  </si>
  <si>
    <t>/preisvergleich/Relocate/481821111.html?categoryId=18406&amp;pos=5&amp;price=2330.0&amp;productid=1064527&amp;sid=289859&amp;type=offer</t>
  </si>
  <si>
    <t xml:space="preserve"> Viess­mann Vi­to­dens 200-W Gas-Brenn­wert­ther­me, 19 kW, VT100, HE Abgas Dach - rot, für ne­ben­ge­stell­ten Spei­cher, ohne Viess­mann</t>
  </si>
  <si>
    <t>/preisvergleich/Relocate/526943487.html?categoryId=18406&amp;pos=3&amp;price=1833.78&amp;productid=3093645&amp;sid=299105&amp;type=offer</t>
  </si>
  <si>
    <t>Brötje EcoTherm WSS</t>
  </si>
  <si>
    <t>/preisvergleich/Relocate/371001367.html?categoryId=18406&amp;pos=1&amp;price=1598.0&amp;productid=3097843&amp;sid=9701&amp;type=offer</t>
  </si>
  <si>
    <t>/preisvergleich/Relocate/481869032.html?categoryId=18406&amp;pos=3&amp;price=2330.0&amp;productid=3128334&amp;sid=289859&amp;type=offer</t>
  </si>
  <si>
    <t xml:space="preserve"> Jun­kers Ce­ra­pur­Mo­dul Smart ZBS 22-75 S-3 MA 21 Brenn­wert­ther­me, L / LL ohne Re­ge­lung, ohne Ab­gas­pa­ket, ohne Zu­be­hör Jun­kers</t>
  </si>
  <si>
    <t>/preisvergleich/Relocate/340525954.html?categoryId=18406&amp;pos=6&amp;price=3531.0&amp;productid=1098710&amp;sid=223861&amp;type=offer</t>
  </si>
  <si>
    <t xml:space="preserve"> Viess­mann 35 kW Gas­brenn­wert­ther­me Vi­to­dens 200-W und Spei­cher CVA 300 l</t>
  </si>
  <si>
    <t>/preisvergleich/Relocate/387843588.html?categoryId=18406&amp;pos=6&amp;price=2519.36&amp;productid=3664000&amp;sid=276812&amp;type=offer</t>
  </si>
  <si>
    <t xml:space="preserve"> Viess­mann Paket Vi­to­dens 200-W ne­ben­gest. Spei­cher 3,2 - 13,0 kW, 160 Liter</t>
  </si>
  <si>
    <t>/preisvergleich/Relocate/481808284.html?categoryId=18406&amp;pos=6&amp;price=2330.0&amp;productid=1064527&amp;sid=289859&amp;type=offer</t>
  </si>
  <si>
    <t xml:space="preserve"> Viess­mann Vi­to­dens 200-W Gas-Brenn­wert­ther­me, 19 kW, VT100, HE Abgas Dach - schwarz, für ne­ben­ge­stell­ten Spei­cher, ohne Viess­mann</t>
  </si>
  <si>
    <t>/preisvergleich/Relocate/526929526.html?categoryId=18406&amp;pos=4&amp;price=1928.38&amp;productid=3093645&amp;sid=299105&amp;type=offer</t>
  </si>
  <si>
    <t>/preisvergleich/Relocate/435736008.html?categoryId=18406&amp;pos=2&amp;price=1810.0&amp;productid=3097843&amp;sid=9701&amp;type=offer</t>
  </si>
  <si>
    <t>/preisvergleich/Relocate/481874038.html?categoryId=18406&amp;pos=4&amp;price=2360.0&amp;productid=3128334&amp;sid=289859&amp;type=offer</t>
  </si>
  <si>
    <t xml:space="preserve"> Jun­kers Ce­ra­pur­Mo­dul Smart ZBS 22-75 S-3 MA 21 Brenn­wert­ther­me, L / LL ohne Re­ge­lung, ohne Ab­gas­pa­ket, An­schluss nach hinten Jun­kers</t>
  </si>
  <si>
    <t>Viessmann Vitodens 222-F (19 k W)</t>
  </si>
  <si>
    <t>/preisvergleich/Relocate/436314763.html?categoryId=18406&amp;pos=1&amp;price=4305.73&amp;productid=2106152&amp;sid=276812&amp;type=offer</t>
  </si>
  <si>
    <t>/preisvergleich/Relocate/340525970.html?categoryId=18406&amp;pos=7&amp;price=3702.0&amp;productid=1098710&amp;sid=223861&amp;type=offer</t>
  </si>
  <si>
    <t xml:space="preserve"> Viess­mann Paket Brenn­wert Gasther­me Vi­to­dens 200-W 35 kW Spei­cher 300 l</t>
  </si>
  <si>
    <t>/preisvergleich/Relocate/481779291.html?categoryId=18406&amp;pos=7&amp;price=2530.0&amp;productid=3664000&amp;sid=289859&amp;type=offer</t>
  </si>
  <si>
    <t xml:space="preserve"> Viess­mann Vi­to­dens 200-W Gasther­me, 13 kW, B2HA060, 150 L Vi­to­cell 100-W, CUG Viess­mann</t>
  </si>
  <si>
    <t>/preisvergleich/Relocate/481828582.html?categoryId=18406&amp;pos=7&amp;price=2355.0&amp;productid=1064527&amp;sid=289859&amp;type=offer</t>
  </si>
  <si>
    <t xml:space="preserve"> Viess­mann Vi­to­dens 200-W Gas-Brenn­wert­ther­me, 19 kW, VT100, HE Abgas Dach - rot, für un­ter­ge­stell­ten Spei­cher, ohne Viess­mann</t>
  </si>
  <si>
    <t>/preisvergleich/Relocate/526943021.html?categoryId=18406&amp;pos=5&amp;price=1928.38&amp;productid=3093645&amp;sid=299105&amp;type=offer</t>
  </si>
  <si>
    <t>/preisvergleich/Relocate/481869204.html?categoryId=18406&amp;pos=5&amp;price=2480.0&amp;productid=3128334&amp;sid=289859&amp;type=offer</t>
  </si>
  <si>
    <t xml:space="preserve"> Jun­kers Ce­ra­pur­Mo­dul Smart ZBS 22-75 S-3 MA 21 Brenn­wert­ther­me, L / LL ohne Re­ge­lung, ohne Ab­gas­pa­ket, An­schluss nach rechts Jun­kers</t>
  </si>
  <si>
    <t>Viessmann Vitodens 300 W (19 k W)</t>
  </si>
  <si>
    <t>/preisvergleich/Relocate/481825117.html?categoryId=18406&amp;pos=1&amp;price=3325.0&amp;productid=1223701&amp;sid=289859&amp;type=offer</t>
  </si>
  <si>
    <t xml:space="preserve"> Viess­mann Vi­to­dens 300-W Gasther­me, 19 kW, B3HA016, 160 L Vi­to­cell 100-W, CVA Viess­mann</t>
  </si>
  <si>
    <t>/preisvergleich/Relocate/410200726.html?categoryId=18406&amp;pos=1&amp;price=3450.0&amp;productid=3137614&amp;sid=9701&amp;type=offer</t>
  </si>
  <si>
    <t>Remeha Calora Tower Gas 25s</t>
  </si>
  <si>
    <t>/preisvergleich/Relocate/591238597.html?categoryId=18406&amp;pos=1&amp;price=2289.0&amp;productid=3738897&amp;sid=9701&amp;type=offer</t>
  </si>
  <si>
    <t>/preisvergleich/Relocate/559967017.html?categoryId=18406&amp;pos=8&amp;price=2572.9&amp;productid=3664000&amp;sid=294528&amp;type=offer</t>
  </si>
  <si>
    <t xml:space="preserve"> Vi­to­dens 200-W 13 KW mit Vi­to­tro­nic 200 mit Spei­cher 200l ne­ben­ge­stellt</t>
  </si>
  <si>
    <t>/preisvergleich/Relocate/481809336.html?categoryId=18406&amp;pos=8&amp;price=2355.0&amp;productid=1064527&amp;sid=289859&amp;type=offer</t>
  </si>
  <si>
    <t xml:space="preserve"> Viess­mann Vi­to­dens 200-W Gas-Brenn­wert­ther­me, 19 kW, VT100, HE Abgas Dach - schwarz, für un­ter­ge­stell­ten Spei­cher, ohne Viess­mann</t>
  </si>
  <si>
    <t>/preisvergleich/Relocate/526929139.html?categoryId=18406&amp;pos=6&amp;price=1950.65&amp;productid=3093645&amp;sid=299105&amp;type=offer</t>
  </si>
  <si>
    <t>/preisvergleich/Relocate/481869132.html?categoryId=18406&amp;pos=6&amp;price=2480.0&amp;productid=3128334&amp;sid=289859&amp;type=offer</t>
  </si>
  <si>
    <t xml:space="preserve"> Jun­kers Ce­ra­pur­Mo­dul Smart ZBS 22-75 S-3 MA 21 Brenn­wert­ther­me, L / LL Jun­kers FR 50, ohne Ab­gas­pa­ket, ohne Zu­be­hör Jun­kers</t>
  </si>
  <si>
    <t>/preisvergleich/Relocate/481806555.html?categoryId=18406&amp;pos=2&amp;price=3330.0&amp;productid=1223701&amp;sid=289859&amp;type=offer</t>
  </si>
  <si>
    <t xml:space="preserve"> Viess­mann Vi­to­dens 300-W Gasther­me, 19 kW, B3HA010, 120 L Vi­to­cell 100-W, CUG Viess­mann</t>
  </si>
  <si>
    <t>/preisvergleich/Relocate/540733849.html?categoryId=18406&amp;pos=2&amp;price=3943.0&amp;productid=3137614&amp;sid=9701&amp;type=offer</t>
  </si>
  <si>
    <t>/preisvergleich/Relocate/591239875.html?categoryId=18406&amp;pos=2&amp;price=2289.0&amp;productid=3738897&amp;sid=9701&amp;type=offer</t>
  </si>
  <si>
    <t>Wolf CGW 24/140</t>
  </si>
  <si>
    <t>/preisvergleich/Relocate/526942432.html?categoryId=18406&amp;pos=1&amp;price=2370.83&amp;productid=3093312&amp;sid=299105&amp;type=offer</t>
  </si>
  <si>
    <t>/preisvergleich/Relocate/559986001.html?categoryId=18406&amp;pos=9&amp;price=2655.19&amp;productid=3664000&amp;sid=294528&amp;type=offer</t>
  </si>
  <si>
    <t xml:space="preserve"> Paket Vi­to­dens 200-W 13KW mit Spei­cher 160l ne­ben­ge­stellt</t>
  </si>
  <si>
    <t>/preisvergleich/Relocate/481821335.html?categoryId=18406&amp;pos=9&amp;price=2360.0&amp;productid=1064527&amp;sid=289859&amp;type=offer</t>
  </si>
  <si>
    <t xml:space="preserve"> Viess­mann Vi­to­dens 200-W Gas-Brenn­wert­ther­me, 19 kW, VT100, HE Abgas Dach - schwarz, ohne, Auf­putz Viess­mann</t>
  </si>
  <si>
    <t>/preisvergleich/Relocate/481869027.html?categoryId=18406&amp;pos=7&amp;price=2480.0&amp;productid=3128334&amp;sid=289859&amp;type=offer</t>
  </si>
  <si>
    <t xml:space="preserve"> Jun­kers Ce­ra­pur­Mo­dul Smart ZBS 22-75 S-3 MA 21 Brenn­wert­ther­me, L / LL ohne Re­ge­lung, ohne Ab­gas­pa­ket, An­schluss nach links Jun­kers</t>
  </si>
  <si>
    <t>Wolf ComfortLine CGB-35 Erdgas E/H</t>
  </si>
  <si>
    <t>/preisvergleich/Relocate/526940537.html?categoryId=18406&amp;pos=1&amp;price=1864.38&amp;productid=3863927&amp;sid=299105&amp;type=offer</t>
  </si>
  <si>
    <t>Junkers Cerapur Comfort ZBR 28-3 A 23 Erdgas E/H (28 kW)</t>
  </si>
  <si>
    <t>/preisvergleich/Relocate/481844291.html?categoryId=18406&amp;pos=1&amp;price=1990.0&amp;productid=3712957&amp;sid=289859&amp;type=offer</t>
  </si>
  <si>
    <t xml:space="preserve"> Jun­kers Ce­ra­pur­Com­fort ZBR 28-3 A 23 Gas-Brenn­wert­ther­me 28 kW, E / H ohne Re­ge­lung, ohne Spei­cher, ohne Ab­gas­pa­ket, ohne Mon­ta­ge­plat­te Jun­kers</t>
  </si>
  <si>
    <t>/preisvergleich/Relocate/481822863.html?categoryId=18406&amp;pos=3&amp;price=3345.0&amp;productid=1223701&amp;sid=289859&amp;type=offer</t>
  </si>
  <si>
    <t xml:space="preserve"> Viess­mann Vi­to­dens 300-W Gasther­me, 19 kW, B3HA019, 200 L Vi­to­cell 100-W, CVA Viess­mann</t>
  </si>
  <si>
    <t>/preisvergleich/Relocate/526942741.html?categoryId=18406&amp;pos=2&amp;price=2393.1&amp;productid=3093312&amp;sid=299105&amp;type=offer</t>
  </si>
  <si>
    <t>/preisvergleich/Relocate/387844157.html?categoryId=18406&amp;pos=10&amp;price=2715.23&amp;productid=3664000&amp;sid=276812&amp;type=offer</t>
  </si>
  <si>
    <t xml:space="preserve"> Viess­mann Paket Vi­to­dens 200-W ne­ben­gest. Spei­cher 3,2 - 13,0 kW, 200 Liter</t>
  </si>
  <si>
    <t>/preisvergleich/Relocate/481820262.html?categoryId=18406&amp;pos=10&amp;price=2360.0&amp;productid=1064527&amp;sid=289859&amp;type=offer</t>
  </si>
  <si>
    <t xml:space="preserve"> Viess­mann Vi­to­dens 200-W Gas-Brenn­wert­ther­me, 19 kW, VT100, HE Abgas Dach - rot, ohne, Auf­putz Viess­mann</t>
  </si>
  <si>
    <t>/preisvergleich/Relocate/481868646.html?categoryId=18406&amp;pos=8&amp;price=2510.0&amp;productid=3128334&amp;sid=289859&amp;type=offer</t>
  </si>
  <si>
    <t xml:space="preserve"> Jun­kers Ce­ra­pur­Mo­dul Smart ZBS 22-75 S-3 MA 21 Brenn­wert­ther­me, L / LL Jun­kers FR 120, ohne Ab­gas­pa­ket, ohne Zu­be­hör Jun­kers</t>
  </si>
  <si>
    <t>/preisvergleich/Relocate/387848146.html?categoryId=18406&amp;pos=2&amp;price=1950.81&amp;productid=3863927&amp;sid=276812&amp;type=offer</t>
  </si>
  <si>
    <t>/preisvergleich/Relocate/481841085.html?categoryId=18406&amp;pos=2&amp;price=2035.0&amp;productid=3712957&amp;sid=289859&amp;type=offer</t>
  </si>
  <si>
    <t xml:space="preserve"> Jun­kers Ce­ra­pur­Com­fort ZBR 28-3 A 23 Gas-Brenn­wert­ther­me 28 kW, E / H Mon­ta­ge­plat­te 258, ohne Re­ge­lung, ohne Spei­cher, ohne Ab­gas­pa­ket Jun­kers</t>
  </si>
  <si>
    <t>/preisvergleich/Relocate/481825809.html?categoryId=18406&amp;pos=4&amp;price=3375.0&amp;productid=1223701&amp;sid=289859&amp;type=offer</t>
  </si>
  <si>
    <t xml:space="preserve"> Viess­mann Vi­to­dens 300-W Gasther­me, 19 kW, B3HA013, 150 L Vi­to­cell 100-W, CUG Viess­mann</t>
  </si>
  <si>
    <t>/preisvergleich/Relocate/387844139.html?categoryId=18406&amp;pos=3&amp;price=2397.65&amp;productid=3093312&amp;sid=276812&amp;type=offer</t>
  </si>
  <si>
    <t>/preisvergleich/Relocate/388210285.html?categoryId=18406&amp;pos=11&amp;price=2724.9&amp;productid=3664000&amp;sid=288366&amp;type=offer</t>
  </si>
  <si>
    <t xml:space="preserve"> Viess­mann Vi­to­dens 200-W Paket in­klu­si­ve Ab­gas­füh­rung "3,2 - 13 kW CVA 160 Liter (ne­ben­ge­stellt) Schacht­durch­füh­rung 7m"</t>
  </si>
  <si>
    <t>/preisvergleich/Relocate/481791841.html?categoryId=18406&amp;pos=11&amp;price=2375.0&amp;productid=1064527&amp;sid=289859&amp;type=offer</t>
  </si>
  <si>
    <t xml:space="preserve"> Viess­mann Vi­to­dens 200-W Gas-Brenn­wert­ther­me, 19 kW, VT100, HE Abgas Dach - rot, ohne, Un­ter­putz Viess­mann</t>
  </si>
  <si>
    <t>/preisvergleich/Relocate/481870309.html?categoryId=18406&amp;pos=9&amp;price=2510.0&amp;productid=3128334&amp;sid=289859&amp;type=offer</t>
  </si>
  <si>
    <t xml:space="preserve"> Jun­kers Ce­ra­pur­Mo­dul Smart ZBS 22-75 S-3 MA 21 Brenn­wert­ther­me, L / LL Jun­kers FR 50, ohne Ab­gas­pa­ket, An­schluss nach hinten Jun­kers</t>
  </si>
  <si>
    <t>Buderus Logamax plus GB162-25 T40S</t>
  </si>
  <si>
    <t>/preisvergleich/Relocate/515107889.html?categoryId=18406&amp;pos=1&amp;price=2187.39&amp;productid=3146101&amp;sid=9701&amp;type=offer</t>
  </si>
  <si>
    <t>/preisvergleich/Relocate/526940788.html?categoryId=18406&amp;pos=3&amp;price=1984.04&amp;productid=3863927&amp;sid=299105&amp;type=offer</t>
  </si>
  <si>
    <t>/preisvergleich/Relocate/436570633.html?categoryId=18406&amp;pos=3&amp;price=2090.0&amp;productid=3712957&amp;sid=9701&amp;type=offer</t>
  </si>
  <si>
    <t>/preisvergleich/Relocate/436143526.html?categoryId=18406&amp;pos=5&amp;price=3388.73&amp;productid=1223701&amp;sid=297223&amp;type=offer</t>
  </si>
  <si>
    <t xml:space="preserve"> VIESS­MANN B3HA021 Paket mit Vi­to­dens 300-W 19 kW für Erdgas mit Vi­to­cell 100-W 300 l</t>
  </si>
  <si>
    <t>/preisvergleich/Relocate/387843724.html?categoryId=18406&amp;pos=4&amp;price=2397.65&amp;productid=3093312&amp;sid=276812&amp;type=offer</t>
  </si>
  <si>
    <t>/preisvergleich/Relocate/388210293.html?categoryId=18406&amp;pos=12&amp;price=2724.9&amp;productid=3664000&amp;sid=288366&amp;type=offer</t>
  </si>
  <si>
    <t xml:space="preserve"> Viess­mann Vi­to­dens 200-W Paket in­klu­si­ve Ab­gas­füh­rung "3,2 - 13 kW CVA 160 Liter (ne­ben­ge­stellt) Senk­rech­te Dach­durch­füh­rung dach­stein­rot"</t>
  </si>
  <si>
    <t>/preisvergleich/Relocate/481808563.html?categoryId=18406&amp;pos=12&amp;price=2375.0&amp;productid=1064527&amp;sid=289859&amp;type=offer</t>
  </si>
  <si>
    <t xml:space="preserve"> Viess­mann Vi­to­dens 200-W Gas-Brenn­wert­ther­me, 19 kW, VT100, HE Abgas Dach - schwarz, ohne, Un­ter­putz Viess­mann</t>
  </si>
  <si>
    <t>/preisvergleich/Relocate/481873140.html?categoryId=18406&amp;pos=10&amp;price=2540.0&amp;productid=3128334&amp;sid=289859&amp;type=offer</t>
  </si>
  <si>
    <t xml:space="preserve"> Jun­kers Ce­ra­pur­Mo­dul Smart ZBS 22-75 S-3 MA 21 Brenn­wert­ther­me, L / LL Jun­kers FR 120, ohne Ab­gas­pa­ket, An­schluss nach hinten Jun­kers</t>
  </si>
  <si>
    <t>Remeha Tzerra 28 C (Combi)</t>
  </si>
  <si>
    <t>/preisvergleich/Relocate/468353910.html?categoryId=18406&amp;pos=1&amp;price=1764.0&amp;productid=3725835&amp;sid=223861&amp;type=offer</t>
  </si>
  <si>
    <t xml:space="preserve"> Remeha Gas-Brenn­wert Kom­bi-Heiz­ther­me Kom­bither­me Tzerra 28 C Re­ge­lung iSense ohne Au­ßen­füh­ler, mit Mon­ta­ge­rah­men, ohne Rohr­an­schluss­set, oh­ne...</t>
  </si>
  <si>
    <t>Vaillant ecoTEC plus VC 146/5-5 Erdgas L/LL (16 kW)</t>
  </si>
  <si>
    <t>/preisvergleich/Relocate/466066599.html?categoryId=18406&amp;pos=1&amp;price=1649.0&amp;productid=4021191&amp;sid=223861&amp;type=offer</t>
  </si>
  <si>
    <t>/preisvergleich/Relocate/497668922.html?categoryId=18406&amp;pos=2&amp;price=2360.48&amp;productid=3146101&amp;sid=9701&amp;type=offer</t>
  </si>
  <si>
    <t>/preisvergleich/Relocate/548594740.html?categoryId=18406&amp;pos=4&amp;price=2008.78&amp;productid=3863927&amp;sid=9701&amp;type=offer</t>
  </si>
  <si>
    <t>/preisvergleich/Relocate/481841516.html?categoryId=18406&amp;pos=4&amp;price=2115.0&amp;productid=3712957&amp;sid=289859&amp;type=offer</t>
  </si>
  <si>
    <t xml:space="preserve"> Jun­kers Ce­ra­pur­Com­fort ZBR 28-3 A 23 Gas-Brenn­wert­ther­me 28 kW, E / H ohne Re­ge­lung, ohne Spei­cher, Mon­ta­ge­plat­te 258 + 223-1 (Un­ter­putz), oh­ne...</t>
  </si>
  <si>
    <t>/preisvergleich/Relocate/515717797.html?categoryId=18406&amp;pos=6&amp;price=3492.99&amp;productid=1223701&amp;sid=276812&amp;type=offer</t>
  </si>
  <si>
    <t xml:space="preserve"> Vi­to­tro­nic 200 HO1B, Mon­ta­ge­hil­fe AP</t>
  </si>
  <si>
    <t>/preisvergleich/Relocate/387844364.html?categoryId=18406&amp;pos=5&amp;price=2397.65&amp;productid=3093312&amp;sid=276812&amp;type=offer</t>
  </si>
  <si>
    <t>/preisvergleich/Relocate/388210302.html?categoryId=18406&amp;pos=13&amp;price=2724.9&amp;productid=3664000&amp;sid=288366&amp;type=offer</t>
  </si>
  <si>
    <t xml:space="preserve"> Viess­mann Vi­to­dens 200-W Paket in­klu­si­ve Ab­gas­füh­rung "3,2 - 13 kW CUG 150 Liter Senk­rech­te Dach­durch­füh­rung schwarz"</t>
  </si>
  <si>
    <t>/preisvergleich/Relocate/481818599.html?categoryId=18406&amp;pos=13&amp;price=2380.0&amp;productid=1064527&amp;sid=289859&amp;type=offer</t>
  </si>
  <si>
    <t xml:space="preserve"> Viess­mann Vi­to­dens 200-W Gas-Brenn­wert­ther­me, 19 kW, VT100, HE Abgas Schacht - 6m, für ne­ben­ge­stell­ten Spei­cher, Auf­putz Viess­mann</t>
  </si>
  <si>
    <t>/preisvergleich/Relocate/481867792.html?categoryId=18406&amp;pos=11&amp;price=2555.0&amp;productid=3128334&amp;sid=289859&amp;type=offer</t>
  </si>
  <si>
    <t xml:space="preserve"> Jun­kers Ce­ra­pur­Mo­dul Smart ZBS 22-75 S-3 MA 21 Brenn­wert­ther­me, L / LL ohne Re­ge­lung, ohne Zu­be­hör, ATEC Schacht 4 Meter 80/125 Jun­kers</t>
  </si>
  <si>
    <t>/preisvergleich/Relocate/468353775.html?categoryId=18406&amp;pos=2&amp;price=1765.0&amp;productid=3725835&amp;sid=223861&amp;type=offer</t>
  </si>
  <si>
    <t xml:space="preserve"> Remeha Gas-Brenn­wert Kom­bi-Heiz­ther­me Kom­bither­me Tzerra 28 C Re­ge­lung iSense mit Au­ßen­füh­ler, ohne Mon­ta­ge­rah­men, An­schluss nach unten, oh­ne...</t>
  </si>
  <si>
    <t>/preisvergleich/Relocate/435728292.html?categoryId=18406&amp;pos=2&amp;price=1649.0&amp;productid=4021191&amp;sid=9701&amp;type=offer</t>
  </si>
  <si>
    <t>/preisvergleich/Relocate/525790407.html?categoryId=18406&amp;pos=5&amp;price=2036.0&amp;productid=3863927&amp;sid=9701&amp;type=offer</t>
  </si>
  <si>
    <t>/preisvergleich/Relocate/481845822.html?categoryId=18406&amp;pos=5&amp;price=2120.0&amp;productid=3712957&amp;sid=289859&amp;type=offer</t>
  </si>
  <si>
    <t xml:space="preserve"> Jun­kers Ce­ra­pur­Com­fort ZBR 28-3 A 23 Gas-Brenn­wert­ther­me 28 kW, E / H ohne Re­ge­lung, ohne Spei­cher, Mon­ta­ge­plat­te 258 + 528-1 (Auf­putz), ohne Ab­gas­pa­ket...</t>
  </si>
  <si>
    <t>/preisvergleich/Relocate/481779357.html?categoryId=18406&amp;pos=7&amp;price=3515.0&amp;productid=1223701&amp;sid=289859&amp;type=offer</t>
  </si>
  <si>
    <t xml:space="preserve"> Viess­mann Vi­to­dens 300-W Gasther­me, 19 kW, B3HA021, 300 L Vi­to­cell 100-W, CVA Viess­mann</t>
  </si>
  <si>
    <t>/preisvergleich/Relocate/387844359.html?categoryId=18406&amp;pos=6&amp;price=2397.65&amp;productid=3093312&amp;sid=276812&amp;type=offer</t>
  </si>
  <si>
    <t>/preisvergleich/Relocate/388210388.html?categoryId=18406&amp;pos=14&amp;price=2724.9&amp;productid=3664000&amp;sid=288366&amp;type=offer</t>
  </si>
  <si>
    <t xml:space="preserve"> Viess­mann Vi­to­dens 200-W Paket in­klu­si­ve Ab­gas­füh­rung "3,2 - 13 kW CUG 120 Liter Schacht­durch­füh­rung 7m"</t>
  </si>
  <si>
    <t>/preisvergleich/Relocate/481794390.html?categoryId=18406&amp;pos=14&amp;price=2395.0&amp;productid=1064527&amp;sid=289859&amp;type=offer</t>
  </si>
  <si>
    <t xml:space="preserve"> Viess­mann Vi­to­dens 200-W Gas-Brenn­wert­ther­me, 19 kW, VT100, HE Abgas Schacht - 6m, für ne­ben­ge­stell­ten Spei­cher, Un­ter­putz Viess­mann</t>
  </si>
  <si>
    <t>/preisvergleich/Relocate/481869711.html?categoryId=18406&amp;pos=12&amp;price=2575.0&amp;productid=3128334&amp;sid=289859&amp;type=offer</t>
  </si>
  <si>
    <t xml:space="preserve"> Jun­kers Ce­ra­pur­Mo­dul Smart ZBS 22-75 S-3 MA 21 Brenn­wert­ther­me, L / LL ohne Re­ge­lung, ohne Zu­be­hör, ATEC Schacht 6 Meter 80/125 Jun­kers</t>
  </si>
  <si>
    <t>Buderus Logaplus-Paket W9 (GB162-15 + SU200W + RC300)</t>
  </si>
  <si>
    <t>/preisvergleich/Relocate/320847636.html?categoryId=18406&amp;pos=1&amp;price=3329.9&amp;productid=4206581&amp;sid=273949&amp;type=offer</t>
  </si>
  <si>
    <t>Buderus Logaplus-Paket W9 (GB162-25 + SU160RW + RC300)</t>
  </si>
  <si>
    <t>/preisvergleich/Relocate/435750149.html?categoryId=18406&amp;pos=1&amp;price=3405.0&amp;productid=4207223&amp;sid=9701&amp;type=offer</t>
  </si>
  <si>
    <t>/preisvergleich/Relocate/468353233.html?categoryId=18406&amp;pos=3&amp;price=1767.0&amp;productid=3725835&amp;sid=223861&amp;type=offer</t>
  </si>
  <si>
    <t>/preisvergleich/Relocate/421499614.html?categoryId=18406&amp;pos=6&amp;price=2224.21&amp;productid=3863927&amp;sid=12041&amp;type=offer</t>
  </si>
  <si>
    <t>/preisvergleich/Relocate/481844534.html?categoryId=18406&amp;pos=6&amp;price=2140.0&amp;productid=3712957&amp;sid=289859&amp;type=offer</t>
  </si>
  <si>
    <t xml:space="preserve"> Jun­kers Ce­ra­pur­Com­fort ZBR 28-3 A 23 Gas-Brenn­wert­ther­me 28 kW, E / H Jun­kers FR 50, ohne Spei­cher, ohne Ab­gas­pa­ket, ohne Mon­ta­ge­plat­te Jun­kers</t>
  </si>
  <si>
    <t>/preisvergleich/Relocate/515717796.html?categoryId=18406&amp;pos=8&amp;price=3546.99&amp;productid=1223701&amp;sid=276812&amp;type=offer</t>
  </si>
  <si>
    <t>/preisvergleich/Relocate/387843732.html?categoryId=18406&amp;pos=7&amp;price=2421.33&amp;productid=3093312&amp;sid=276812&amp;type=offer</t>
  </si>
  <si>
    <t>/preisvergleich/Relocate/388210407.html?categoryId=18406&amp;pos=15&amp;price=2724.9&amp;productid=3664000&amp;sid=288366&amp;type=offer</t>
  </si>
  <si>
    <t xml:space="preserve"> Viess­mann Vi­to­dens 200-W Paket in­klu­si­ve Ab­gas­füh­rung "3,2 - 13 kW CUG 120 Liter Senk­rech­te Dach­durch­füh­rung schwarz"</t>
  </si>
  <si>
    <t>/preisvergleich/Relocate/387844207.html?categoryId=18406&amp;pos=15&amp;price=2397.99&amp;productid=1064527&amp;sid=276812&amp;type=offer</t>
  </si>
  <si>
    <t xml:space="preserve"> Viess­mann Vi­to­dens 200-W mit Vi­to­tro­nic 200 3,2 - 19,0 kW</t>
  </si>
  <si>
    <t>/preisvergleich/Relocate/481869642.html?categoryId=18406&amp;pos=13&amp;price=2585.0&amp;productid=3128334&amp;sid=289859&amp;type=offer</t>
  </si>
  <si>
    <t xml:space="preserve"> Jun­kers Ce­ra­pur­Mo­dul Smart ZBS 22-75 S-3 MA 21 Brenn­wert­ther­me, L / LL ohne Re­ge­lung, Jun­kers AZB09 Dach schwarz 80/125, ohne Zu­be­hör Jun­kers</t>
  </si>
  <si>
    <t>/preisvergleich/Relocate/601109558.html?categoryId=18406&amp;pos=2&amp;price=3429.0&amp;productid=4206581&amp;sid=9701&amp;type=offer</t>
  </si>
  <si>
    <t>/preisvergleich/Relocate/321343840.html?categoryId=18406&amp;pos=2&amp;price=3486.9&amp;productid=4207223&amp;sid=273949&amp;type=offer</t>
  </si>
  <si>
    <t>Buderus Logaplus-Paket W9 (GB162-15 + S120 + RC300)</t>
  </si>
  <si>
    <t>/preisvergleich/Relocate/320847627.html?categoryId=18406&amp;pos=1&amp;price=3221.9&amp;productid=4206535&amp;sid=273949&amp;type=offer</t>
  </si>
  <si>
    <t>Buderus Logaplus-Paket W30 (GB172-20 T100S)</t>
  </si>
  <si>
    <t>/preisvergleich/Relocate/560031698.html?categoryId=18406&amp;pos=1&amp;price=2802.88&amp;productid=4199739&amp;sid=276812&amp;type=offer</t>
  </si>
  <si>
    <t xml:space="preserve"> Bu­de­rus Lo­gap­lus-Pa­ket W30GB172-20 T100S, G20</t>
  </si>
  <si>
    <t>Buderus Logaplus-Paket W22 (GB172-14)</t>
  </si>
  <si>
    <t>/preisvergleich/Relocate/600808733.html?categoryId=18406&amp;pos=1&amp;price=2599.0&amp;productid=4184693&amp;sid=9701&amp;type=offer</t>
  </si>
  <si>
    <t>/preisvergleich/Relocate/468353695.html?categoryId=18406&amp;pos=4&amp;price=1771.0&amp;productid=3725835&amp;sid=223861&amp;type=offer</t>
  </si>
  <si>
    <t>/preisvergleich/Relocate/421499591.html?categoryId=18406&amp;pos=7&amp;price=2365.83&amp;productid=3863927&amp;sid=12041&amp;type=offer</t>
  </si>
  <si>
    <t>/preisvergleich/Relocate/481845205.html?categoryId=18406&amp;pos=7&amp;price=2140.0&amp;productid=3712957&amp;sid=289859&amp;type=offer</t>
  </si>
  <si>
    <t xml:space="preserve"> Jun­kers Ce­ra­pur­Com­fort ZBR 28-3 A 23 Gas-Brenn­wert­ther­me 28 kW, E / H Mon­ta­ge­plat­te 994, ohne Re­ge­lung, ohne Spei­cher, ohne Ab­gas­pa­ket Jun­kers</t>
  </si>
  <si>
    <t>/preisvergleich/Relocate/559986547.html?categoryId=18406&amp;pos=9&amp;price=3555.0&amp;productid=1223701&amp;sid=294528&amp;type=offer</t>
  </si>
  <si>
    <t xml:space="preserve"> Vi­to­dens 300-W 19KW Vi­to­tro­nic 200 mit Spei­cher 150l un­ter­ge­stellt</t>
  </si>
  <si>
    <t>/preisvergleich/Relocate/451454493.html?categoryId=18406&amp;pos=8&amp;price=2432.9&amp;productid=3093312&amp;sid=288366&amp;type=offer</t>
  </si>
  <si>
    <t>/preisvergleich/Relocate/481868660.html?categoryId=18406&amp;pos=14&amp;price=2585.0&amp;productid=3128334&amp;sid=289859&amp;type=offer</t>
  </si>
  <si>
    <t xml:space="preserve"> Jun­kers Ce­ra­pur­Mo­dul Smart ZBS 22-75 S-3 MA 21 Brenn­wert­ther­me, L / LL ohne Re­ge­lung, Jun­kers AZB10 Dach rot 80/125, ohne Zu­be­hör Jun­kers</t>
  </si>
  <si>
    <t>/preisvergleich/Relocate/533888614.html?categoryId=18406&amp;pos=3&amp;price=3520.0&amp;productid=4206581&amp;sid=9701&amp;type=offer</t>
  </si>
  <si>
    <t>/preisvergleich/Relocate/601110798.html?categoryId=18406&amp;pos=3&amp;price=3581.0&amp;productid=4207223&amp;sid=9701&amp;type=offer</t>
  </si>
  <si>
    <t>/preisvergleich/Relocate/435749857.html?categoryId=18406&amp;pos=2&amp;price=3310.0&amp;productid=4206535&amp;sid=9701&amp;type=offer</t>
  </si>
  <si>
    <t>/preisvergleich/Relocate/445626780.html?categoryId=18406&amp;pos=2&amp;price=3310.0&amp;productid=4199739&amp;sid=9701&amp;type=offer</t>
  </si>
  <si>
    <t>/preisvergleich/Relocate/445626640.html?categoryId=18406&amp;pos=2&amp;price=2610.0&amp;productid=4184693&amp;sid=9701&amp;type=offer</t>
  </si>
  <si>
    <t>/preisvergleich/Relocate/468353776.html?categoryId=18406&amp;pos=5&amp;price=1778.0&amp;productid=3725835&amp;sid=223861&amp;type=offer</t>
  </si>
  <si>
    <t>/preisvergleich/Relocate/415073078.html?categoryId=18406&amp;pos=8&amp;price=2729.46&amp;productid=3863927&amp;sid=276812&amp;type=offer</t>
  </si>
  <si>
    <t>/preisvergleich/Relocate/481844067.html?categoryId=18406&amp;pos=8&amp;price=2145.0&amp;productid=3712957&amp;sid=289859&amp;type=offer</t>
  </si>
  <si>
    <t xml:space="preserve"> Jun­kers Ce­ra­pur­Com­fort ZBR 28-3 A 23 Gas-Brenn­wert­ther­me 28 kW, E / H Mon­ta­ge­plat­te 993, ohne Re­ge­lung, ohne Spei­cher, ohne Ab­gas­pa­ket Jun­kers</t>
  </si>
  <si>
    <t>/preisvergleich/Relocate/436146747.html?categoryId=18406&amp;pos=10&amp;price=3556.83&amp;productid=1223701&amp;sid=297223&amp;type=offer</t>
  </si>
  <si>
    <t xml:space="preserve"> VIESS­MANN B3HA031 Paket mit Vi­to­dens 300-W 19 kW für Erd­gas, Vi­to­cell 100-W (CVB) 300 l</t>
  </si>
  <si>
    <t>/preisvergleich/Relocate/387843834.html?categoryId=18406&amp;pos=9&amp;price=2462.78&amp;productid=3093312&amp;sid=276812&amp;type=offer</t>
  </si>
  <si>
    <t>/preisvergleich/Relocate/481873654.html?categoryId=18406&amp;pos=15&amp;price=2585.0&amp;productid=3128334&amp;sid=289859&amp;type=offer</t>
  </si>
  <si>
    <t xml:space="preserve"> Jun­kers Ce­ra­pur­Mo­dul Smart ZBS 22-75 S-3 MA 21 Brenn­wert­ther­me, L / LL ohne Re­ge­lung, ATEC Schacht 4 Meter 80/125, An­schluss nach hinten Jun­kers</t>
  </si>
  <si>
    <t>/preisvergleich/Relocate/601109486.html?categoryId=18406&amp;pos=3&amp;price=3328.0&amp;productid=4206535&amp;sid=9701&amp;type=offer</t>
  </si>
  <si>
    <t>/preisvergleich/Relocate/445626821.html?categoryId=18406&amp;pos=3&amp;price=3310.0&amp;productid=4199739&amp;sid=9701&amp;type=offer</t>
  </si>
  <si>
    <t>/preisvergleich/Relocate/468353465.html?categoryId=18406&amp;pos=6&amp;price=1784.0&amp;productid=3725835&amp;sid=223861&amp;type=offer</t>
  </si>
  <si>
    <t xml:space="preserve"> Remeha Gas-Brenn­wert Kom­bi-Heiz­ther­me Kom­bither­me Tzerra 28 C Re­ge­lung iSense ohne Au­ßen­füh­ler, mit Mon­ta­ge­rah­men, ohne Rohr­an­schluss­set, Blende für...</t>
  </si>
  <si>
    <t>/preisvergleich/Relocate/467124129.html?categoryId=18406&amp;pos=9&amp;price=2799.0&amp;productid=3863927&amp;sid=282491&amp;type=offer</t>
  </si>
  <si>
    <t>/preisvergleich/Relocate/586714652.html?categoryId=18406&amp;pos=9&amp;price=2149.84&amp;productid=3712957&amp;sid=293331&amp;type=offer</t>
  </si>
  <si>
    <t xml:space="preserve"> Jun­kers Gas-Brenn­wert­ge­rät, wand­hän­gend CE­RA­PUR­COM­FORT ZBR 28-3 A 23,850x440x350 - 7712231558 7712231558</t>
  </si>
  <si>
    <t>/preisvergleich/Relocate/341024932.html?categoryId=18406&amp;pos=11&amp;price=3624.0&amp;productid=1223701&amp;sid=223861&amp;type=offer</t>
  </si>
  <si>
    <t xml:space="preserve"> Viess­mann Gas­brenn­wert­ther­me Vi­to­dens 300-W 1,9-19 kW Spei­cher CVA 160 Liter</t>
  </si>
  <si>
    <t>/preisvergleich/Relocate/387843688.html?categoryId=18406&amp;pos=10&amp;price=2462.78&amp;productid=3093312&amp;sid=276812&amp;type=offer</t>
  </si>
  <si>
    <t>Brötje EcoSolar BSK 15 (15kW)</t>
  </si>
  <si>
    <t>/preisvergleich/Relocate/304033954.html?categoryId=18406&amp;pos=1&amp;price=4499.03&amp;productid=2108309&amp;sid=9701&amp;type=offer</t>
  </si>
  <si>
    <t>Buderus Logamax plus GB172-24 T50 Erdgas E/H</t>
  </si>
  <si>
    <t>/preisvergleich/Relocate/588204228.html?categoryId=18406&amp;pos=1&amp;price=2089.0&amp;productid=4221726&amp;sid=9701&amp;type=offer</t>
  </si>
  <si>
    <t>/preisvergleich/Relocate/468353481.html?categoryId=18406&amp;pos=7&amp;price=1785.0&amp;productid=3725835&amp;sid=223861&amp;type=offer</t>
  </si>
  <si>
    <t>/preisvergleich/Relocate/481844632.html?categoryId=18406&amp;pos=10&amp;price=2170.0&amp;productid=3712957&amp;sid=289859&amp;type=offer</t>
  </si>
  <si>
    <t xml:space="preserve"> Jun­kers Ce­ra­pur­Com­fort ZBR 28-3 A 23 Gas-Brenn­wert­ther­me 28 kW, E / H Jun­kers FR 120, ohne Spei­cher, ohne Ab­gas­pa­ket, ohne Mon­ta­ge­plat­te Jun­kers</t>
  </si>
  <si>
    <t>/preisvergleich/Relocate/341025145.html?categoryId=18406&amp;pos=12&amp;price=3634.0&amp;productid=1223701&amp;sid=223861&amp;type=offer</t>
  </si>
  <si>
    <t xml:space="preserve"> Viess­mann Gas­brenn­wert­ther­me Vi­to­dens 300-W 1,9-19 kW Spei­cher CUG 120 Liter</t>
  </si>
  <si>
    <t>/preisvergleich/Relocate/387843545.html?categoryId=18406&amp;pos=11&amp;price=2486.46&amp;productid=3093312&amp;sid=276812&amp;type=offer</t>
  </si>
  <si>
    <t>Brötje EcoTherm Plus WGB Pro EVO 15 C</t>
  </si>
  <si>
    <t>/preisvergleich/Relocate/469944507.html?categoryId=18406&amp;pos=1&amp;price=2890.0&amp;productid=2611666&amp;sid=9701&amp;type=offer</t>
  </si>
  <si>
    <t>Brötje EcoTherm Plus WGB Pro EVO 20 C</t>
  </si>
  <si>
    <t>/preisvergleich/Relocate/469944508.html?categoryId=18406&amp;pos=1&amp;price=2890.0&amp;productid=2611650&amp;sid=9701&amp;type=offer</t>
  </si>
  <si>
    <t>/preisvergleich/Relocate/445626724.html?categoryId=18406&amp;pos=2&amp;price=4715.0&amp;productid=2108309&amp;sid=9701&amp;type=offer</t>
  </si>
  <si>
    <t>/preisvergleich/Relocate/588202215.html?categoryId=18406&amp;pos=2&amp;price=2089.01&amp;productid=4221726&amp;sid=9701&amp;type=offer</t>
  </si>
  <si>
    <t>/preisvergleich/Relocate/468353849.html?categoryId=18406&amp;pos=8&amp;price=1785.0&amp;productid=3725835&amp;sid=223861&amp;type=offer</t>
  </si>
  <si>
    <t xml:space="preserve"> Remeha Gas-Brenn­wert Kom­bi-Heiz­ther­me Kom­bither­me Tzerra 28 C Re­ge­lung iSense mit Au­ßen­füh­ler, ohne Mon­ta­ge­rah­men, An­schluss nach unten, Blende für...</t>
  </si>
  <si>
    <t>/preisvergleich/Relocate/481840609.html?categoryId=18406&amp;pos=11&amp;price=2185.0&amp;productid=3712957&amp;sid=289859&amp;type=offer</t>
  </si>
  <si>
    <t xml:space="preserve"> Jun­kers Ce­ra­pur­Com­fort ZBR 28-3 A 23 Gas-Brenn­wert­ther­me 28 kW, E / H Jun­kers FR 50, Mon­ta­ge­plat­te 258, ohne Spei­cher, ohne Ab­gas­pa­ket Jun­kers</t>
  </si>
  <si>
    <t>/preisvergleich/Relocate/341807931.html?categoryId=18406&amp;pos=13&amp;price=3646.0&amp;productid=1223701&amp;sid=223861&amp;type=offer</t>
  </si>
  <si>
    <t xml:space="preserve"> Viess­mann Gas­brenn­wert­ther­me Vi­to­dens 300-W 1,9-19 kW Spei­cher CVA 200 Liter</t>
  </si>
  <si>
    <t>/preisvergleich/Relocate/434123750.html?categoryId=18406&amp;pos=12&amp;price=2496.9&amp;productid=3093312&amp;sid=288366&amp;type=offer</t>
  </si>
  <si>
    <t>/preisvergleich/Relocate/554516040.html?categoryId=18406&amp;pos=2&amp;price=3220.0&amp;productid=2611666&amp;sid=9701&amp;type=offer</t>
  </si>
  <si>
    <t>/preisvergleich/Relocate/554515978.html?categoryId=18406&amp;pos=2&amp;price=3280.0&amp;productid=2611650&amp;sid=9701&amp;type=offer</t>
  </si>
  <si>
    <t>Buderus Logano plus GB 212-30</t>
  </si>
  <si>
    <t>/preisvergleich/Relocate/408544041.html?categoryId=18406&amp;pos=1&amp;price=2280.0&amp;productid=3092277&amp;sid=9701&amp;type=offer</t>
  </si>
  <si>
    <t>Buderus Logano plus GB 212-15</t>
  </si>
  <si>
    <t>/preisvergleich/Relocate/408544031.html?categoryId=18406&amp;pos=1&amp;price=1900.0&amp;productid=3092246&amp;sid=9701&amp;type=offer</t>
  </si>
  <si>
    <t>/preisvergleich/Relocate/497363172.html?categoryId=18406&amp;pos=3&amp;price=2362.26&amp;productid=4221726&amp;sid=276812&amp;type=offer</t>
  </si>
  <si>
    <t>/preisvergleich/Relocate/468353288.html?categoryId=18406&amp;pos=9&amp;price=1789.0&amp;productid=3725835&amp;sid=223861&amp;type=offer</t>
  </si>
  <si>
    <t xml:space="preserve"> Remeha Gas-Brenn­wert Kom­bi-Heiz­ther­me Kom­bither­me Tzerra 28 C Re­ge­lung iSense mit Au­ßen­füh­ler, mit Mon­ta­ge­rah­men, ohne Rohr­an­schluss­set, oh­ne...</t>
  </si>
  <si>
    <t>/preisvergleich/Relocate/481841065.html?categoryId=18406&amp;pos=12&amp;price=2215.0&amp;productid=3712957&amp;sid=289859&amp;type=offer</t>
  </si>
  <si>
    <t xml:space="preserve"> Jun­kers Ce­ra­pur­Com­fort ZBR 28-3 A 23 Gas-Brenn­wert­ther­me 28 kW, E / H Jun­kers FR 120, Mon­ta­ge­plat­te 258, ohne Spei­cher, ohne Ab­gas­pa­ket Jun­kers</t>
  </si>
  <si>
    <t>/preisvergleich/Relocate/341024912.html?categoryId=18406&amp;pos=14&amp;price=3681.0&amp;productid=1223701&amp;sid=223861&amp;type=offer</t>
  </si>
  <si>
    <t xml:space="preserve"> Viess­mann Gas­brenn­wert­ther­me Vi­to­dens 300-W 1,9-19 kW Spei­cher CUG 150 Liter</t>
  </si>
  <si>
    <t>/preisvergleich/Relocate/387844206.html?categoryId=18406&amp;pos=13&amp;price=2521.98&amp;productid=3093312&amp;sid=276812&amp;type=offer</t>
  </si>
  <si>
    <t>/preisvergleich/Relocate/497768773.html?categoryId=18406&amp;pos=2&amp;price=2465.22&amp;productid=3092277&amp;sid=9701&amp;type=offer</t>
  </si>
  <si>
    <t>/preisvergleich/Relocate/497768777.html?categoryId=18406&amp;pos=2&amp;price=2083.83&amp;productid=3092246&amp;sid=9701&amp;type=offer</t>
  </si>
  <si>
    <t>/preisvergleich/Relocate/468353746.html?categoryId=18406&amp;pos=10&amp;price=1795.0&amp;productid=3725835&amp;sid=223861&amp;type=offer</t>
  </si>
  <si>
    <t>/preisvergleich/Relocate/481841528.html?categoryId=18406&amp;pos=13&amp;price=2215.0&amp;productid=3712957&amp;sid=289859&amp;type=offer</t>
  </si>
  <si>
    <t xml:space="preserve"> Jun­kers Ce­ra­pur­Com­fort ZBR 28-3 A 23 Gas-Brenn­wert­ther­me 28 kW, E / H ohne Re­ge­lung, ohne Spei­cher, ohne Mon­ta­ge­plat­te, ATEC Schacht 4 Meter 80/125 Jun­kers</t>
  </si>
  <si>
    <t>/preisvergleich/Relocate/481819095.html?categoryId=18406&amp;pos=15&amp;price=3685.0&amp;productid=1223701&amp;sid=289859&amp;type=offer</t>
  </si>
  <si>
    <t xml:space="preserve"> Viess­mann Vi­to­dens 300-W Gasther­me, 19 kW, B3HA031, 300 L Vi­to­cell 100-W, CVB Viess­mann</t>
  </si>
  <si>
    <t>/preisvergleich/Relocate/387843675.html?categoryId=18406&amp;pos=14&amp;price=2521.98&amp;productid=3093312&amp;sid=276812&amp;type=offer</t>
  </si>
  <si>
    <t>/preisvergleich/Relocate/420583781.html?categoryId=18406&amp;pos=3&amp;price=2587.59&amp;productid=3092246&amp;sid=12041&amp;type=offer</t>
  </si>
  <si>
    <t>/preisvergleich/Relocate/468353435.html?categoryId=18406&amp;pos=11&amp;price=1796.0&amp;productid=3725835&amp;sid=223861&amp;type=offer</t>
  </si>
  <si>
    <t>/preisvergleich/Relocate/481840973.html?categoryId=18406&amp;pos=14&amp;price=2235.0&amp;productid=3712957&amp;sid=289859&amp;type=offer</t>
  </si>
  <si>
    <t xml:space="preserve"> Jun­kers Ce­ra­pur­Com­fort ZBR 28-3 A 23 Gas-Brenn­wert­ther­me 28 kW, E / H ohne Re­ge­lung, ohne Spei­cher, ohne Mon­ta­ge­plat­te, ATEC Schacht 6 Meter 80/125 Jun­kers</t>
  </si>
  <si>
    <t>/preisvergleich/Relocate/387843858.html?categoryId=18406&amp;pos=15&amp;price=2545.66&amp;productid=3093312&amp;sid=276812&amp;type=offer</t>
  </si>
  <si>
    <t>/preisvergleich/Relocate/420592242.html?categoryId=18406&amp;pos=4&amp;price=2587.59&amp;productid=3092246&amp;sid=12041&amp;type=offer</t>
  </si>
  <si>
    <t>/preisvergleich/Relocate/468353958.html?categoryId=18406&amp;pos=12&amp;price=1805.0&amp;productid=3725835&amp;sid=223861&amp;type=offer</t>
  </si>
  <si>
    <t>/preisvergleich/Relocate/481840500.html?categoryId=18406&amp;pos=15&amp;price=2245.0&amp;productid=3712957&amp;sid=289859&amp;type=offer</t>
  </si>
  <si>
    <t xml:space="preserve"> Jun­kers Ce­ra­pur­Com­fort ZBR 28-3 A 23 Gas-Brenn­wert­ther­me 28 kW, E / H ohne Re­ge­lung, ohne Spei­cher, Jun­kers AZB10 Dach rot 80/125, ohne Mon­ta­ge­plat­te...</t>
  </si>
  <si>
    <t>Buderus Hybrid Logamax plus GBH172-14 T75S</t>
  </si>
  <si>
    <t>/preisvergleich/Relocate/497667071.html?categoryId=18406&amp;pos=1&amp;price=2621.4&amp;productid=3094587&amp;sid=9701&amp;type=offer</t>
  </si>
  <si>
    <t>/preisvergleich/Relocate/255747520.html?categoryId=18406&amp;pos=5&amp;price=5891.0&amp;productid=3092246&amp;sid=12041&amp;type=offer</t>
  </si>
  <si>
    <t>/preisvergleich/Relocate/468353892.html?categoryId=18406&amp;pos=13&amp;price=1809.0&amp;productid=3725835&amp;sid=223861&amp;type=offer</t>
  </si>
  <si>
    <t>Junkers CerapurModul ZBS 22/100 S-3 MA 21 Erdgas L/LL (22 kW)</t>
  </si>
  <si>
    <t>/preisvergleich/Relocate/403080717.html?categoryId=18406&amp;pos=1&amp;price=2649.0&amp;productid=3127853&amp;sid=9701&amp;type=offer</t>
  </si>
  <si>
    <t>/preisvergleich/Relocate/478136712.html?categoryId=18406&amp;pos=2&amp;price=3276.56&amp;productid=3094587&amp;sid=276812&amp;type=offer</t>
  </si>
  <si>
    <t xml:space="preserve"> Lo­ga­max plus GBH172-14 T75S G20</t>
  </si>
  <si>
    <t>Wolf ComfortLine CGB-75</t>
  </si>
  <si>
    <t>/preisvergleich/Relocate/526932239.html?categoryId=18406&amp;pos=1&amp;price=3280.76&amp;productid=3093382&amp;sid=299105&amp;type=offer</t>
  </si>
  <si>
    <t>/preisvergleich/Relocate/468353863.html?categoryId=18406&amp;pos=14&amp;price=1809.0&amp;productid=3725835&amp;sid=223861&amp;type=offer</t>
  </si>
  <si>
    <t xml:space="preserve"> Remeha Gas-Brenn­wert Kom­bi-Heiz­ther­me Kom­bither­me Tzerra 28 C Re­ge­lung iSense mit Au­ßen­füh­ler, mit Mon­ta­ge­rah­men, ohne Rohr­an­schluss­set, Blende für...</t>
  </si>
  <si>
    <t>/preisvergleich/Relocate/437177053.html?categoryId=18406&amp;pos=2&amp;price=2830.0&amp;productid=3127853&amp;sid=9701&amp;type=offer</t>
  </si>
  <si>
    <t>/preisvergleich/Relocate/478136726.html?categoryId=18406&amp;pos=3&amp;price=3336.26&amp;productid=3094587&amp;sid=276812&amp;type=offer</t>
  </si>
  <si>
    <t xml:space="preserve"> Lo­ga­max plus GBH172-24 T75S G20</t>
  </si>
  <si>
    <t>/preisvergleich/Relocate/548966930.html?categoryId=18406&amp;pos=2&amp;price=3533.59&amp;productid=3093382&amp;sid=9701&amp;type=offer</t>
  </si>
  <si>
    <t>/preisvergleich/Relocate/468353587.html?categoryId=18406&amp;pos=15&amp;price=1810.0&amp;productid=3725835&amp;sid=223861&amp;type=offer</t>
  </si>
  <si>
    <t>/preisvergleich/Relocate/497667050.html?categoryId=18406&amp;pos=4&amp;price=3558.33&amp;productid=3094587&amp;sid=9701&amp;type=offer</t>
  </si>
  <si>
    <t>/preisvergleich/Relocate/472931388.html?categoryId=18406&amp;pos=3&amp;price=3976.0&amp;productid=3093382&amp;sid=9701&amp;type=offer</t>
  </si>
  <si>
    <t>Brötje EcoSolar BSK 20 (20kW)</t>
  </si>
  <si>
    <t>/preisvergleich/Relocate/304223142.html?categoryId=18406&amp;pos=1&amp;price=4596.38&amp;productid=2108304&amp;sid=9701&amp;type=offer</t>
  </si>
  <si>
    <t>/preisvergleich/Relocate/445626644.html?categoryId=18406&amp;pos=2&amp;price=4820.0&amp;productid=2108304&amp;sid=9701&amp;type=offer</t>
  </si>
  <si>
    <t>Brötje EcoTherm Plus WGB 70 E</t>
  </si>
  <si>
    <t>/preisvergleich/Relocate/566650125.html?categoryId=18406&amp;pos=1&amp;price=5570.0&amp;productid=1369458&amp;sid=9701&amp;type=offer</t>
  </si>
  <si>
    <t>Brötje EcoTherm Plus WGB 38 E</t>
  </si>
  <si>
    <t>/preisvergleich/Relocate/435722814.html?categoryId=18406&amp;pos=1&amp;price=3955.0&amp;productid=1219705&amp;sid=9701&amp;type=offer</t>
  </si>
  <si>
    <t>Junkers Cerapur Comfort ZBR 28-3 A (28 kW)</t>
  </si>
  <si>
    <t>/preisvergleich/Relocate/481844291.html?categoryId=18406&amp;pos=1&amp;price=1990.0&amp;productid=2384225&amp;sid=289859&amp;type=offer</t>
  </si>
  <si>
    <t>/preisvergleich/Relocate/509554351.html?categoryId=18406&amp;pos=2&amp;price=5570.0&amp;productid=1369458&amp;sid=9701&amp;type=offer</t>
  </si>
  <si>
    <t>/preisvergleich/Relocate/504973801.html?categoryId=18406&amp;pos=2&amp;price=3955.0&amp;productid=1219705&amp;sid=9701&amp;type=offer</t>
  </si>
  <si>
    <t>/preisvergleich/Relocate/481836050.html?categoryId=18406&amp;pos=2&amp;price=1990.0&amp;productid=2384225&amp;sid=289859&amp;type=offer</t>
  </si>
  <si>
    <t xml:space="preserve"> Jun­kers Ce­ra­pur­Com­fort ZBR 28-3 A 21 Gas-Brenn­wert­ther­me 28 kW, L / LL ohne Re­ge­lung, ohne Spei­cher, ohne Ab­gas­pa­ket, ohne Mon­ta­ge­plat­te Jun­kers</t>
  </si>
  <si>
    <t>Viessmann Vitodens 222-W (26 kW)</t>
  </si>
  <si>
    <t>/preisvergleich/Relocate/481820899.html?categoryId=18406&amp;pos=1&amp;price=2905.0&amp;productid=1064530&amp;sid=289859&amp;type=offer</t>
  </si>
  <si>
    <t xml:space="preserve"> Viess­mann Vi­to­dens 222-W Kom­pakt-Brenn­wert­ther­me, 26 kW, VT100, HE ohne Ab­gas­pa­ket, ohne Viess­mann</t>
  </si>
  <si>
    <t>Junkers Cerapur Comfort-Eco ZSBE 16-3 A (16 kW)</t>
  </si>
  <si>
    <t>/preisvergleich/Relocate/481822134.html?categoryId=18406&amp;pos=1&amp;price=1834.0&amp;productid=1219746&amp;sid=289859&amp;type=offer</t>
  </si>
  <si>
    <t xml:space="preserve"> Jun­kers Ce­ra­pur­Com­fort-Eco ZSBE 16-3 A 23 Brenn­wert­ther­me 16 kW, E/H ohne Re­ge­lung, ohne Spei­cher, ohne Ab­gas­pa­ket, ohne Mon­ta­ge­plat­te Jun­kers</t>
  </si>
  <si>
    <t>/preisvergleich/Relocate/481848116.html?categoryId=18406&amp;pos=3&amp;price=2010.0&amp;productid=2384225&amp;sid=289859&amp;type=offer</t>
  </si>
  <si>
    <t xml:space="preserve"> Jun­kers Ce­ra­pur­Com­fort ZBR 28-3 A 31 Gas-Brenn­wert­ther­me 28 kW, Flg. P ohne Re­ge­lung, ohne Spei­cher, ohne Ab­gas­pa­ket, ohne Mon­ta­ge­plat­te Jun­kers</t>
  </si>
  <si>
    <t>/preisvergleich/Relocate/559985659.html?categoryId=18406&amp;pos=2&amp;price=3055.86&amp;productid=1064530&amp;sid=294528&amp;type=offer</t>
  </si>
  <si>
    <t xml:space="preserve"> Vi­to­dens 222-W 26 kW mit Vi­to­tro­nic 100 HC1B, hoch­ef­fi­zi­ent</t>
  </si>
  <si>
    <t>/preisvergleich/Relocate/509664779.html?categoryId=18406&amp;pos=1&amp;price=1890.0&amp;productid=4673729&amp;sid=9701&amp;type=offer</t>
  </si>
  <si>
    <t>/preisvergleich/Relocate/481822522.html?categoryId=18406&amp;pos=2&amp;price=1834.0&amp;productid=1219746&amp;sid=289859&amp;type=offer</t>
  </si>
  <si>
    <t xml:space="preserve"> Jun­kers Ce­ra­pur­Com­fort-Eco ZSBE 16-3 A 21 Brenn­wert­ther­me 16 kW, L/LL ohne Re­ge­lung, ohne Spei­cher, ohne Ab­gas­pa­ket, ohne Mon­ta­ge­plat­te Jun­kers</t>
  </si>
  <si>
    <t>/preisvergleich/Relocate/481837294.html?categoryId=18406&amp;pos=4&amp;price=2035.0&amp;productid=2384225&amp;sid=289859&amp;type=offer</t>
  </si>
  <si>
    <t xml:space="preserve"> Jun­kers Ce­ra­pur­Com­fort ZBR 28-3 A 21 Gas-Brenn­wert­ther­me 28 kW, L / LL Mon­ta­ge­plat­te 258, ohne Re­ge­lung, ohne Spei­cher, ohne Ab­gas­pa­ket Jun­kers</t>
  </si>
  <si>
    <t>Viessmann Vitodens 300-W (35 kW)</t>
  </si>
  <si>
    <t>/preisvergleich/Relocate/436143061.html?categoryId=18406&amp;pos=1&amp;price=3181.77&amp;productid=1064531&amp;sid=297223&amp;type=offer</t>
  </si>
  <si>
    <t xml:space="preserve"> VIESS­MANN B3HA004 Vi­to­dens 300-W 4,0- 35,0kW, Gas-Brenn- wert­heiz­ge­rät mit Vi­to­tro­nic 200 ATS lgb</t>
  </si>
  <si>
    <t>/preisvergleich/Relocate/481819444.html?categoryId=18406&amp;pos=3&amp;price=3070.0&amp;productid=1064530&amp;sid=289859&amp;type=offer</t>
  </si>
  <si>
    <t xml:space="preserve"> Viess­mann Vi­to­dens 222-W Kom­pakt-Brenn­wert­ther­me, 26 kW, VT100, HE ohne Ab­gas­pa­ket, Auf­putz Viess­mann</t>
  </si>
  <si>
    <t>/preisvergleich/Relocate/509664776.html?categoryId=18406&amp;pos=2&amp;price=1890.0&amp;productid=4673729&amp;sid=9701&amp;type=offer</t>
  </si>
  <si>
    <t>/preisvergleich/Relocate/481818707.html?categoryId=18406&amp;pos=3&amp;price=1879.0&amp;productid=1219746&amp;sid=289859&amp;type=offer</t>
  </si>
  <si>
    <t xml:space="preserve"> Jun­kers Ce­ra­pur­Com­fort-Eco ZSBE 16-3 A 23 Brenn­wert­ther­me 16 kW, E/H Mon­ta­ge­plat­te 258, ohne Re­ge­lung, ohne Spei­cher, ohne Ab­gas­pa­ket Jun­kers</t>
  </si>
  <si>
    <t>/preisvergleich/Relocate/481841085.html?categoryId=18406&amp;pos=5&amp;price=2035.0&amp;productid=2384225&amp;sid=289859&amp;type=offer</t>
  </si>
  <si>
    <t>/preisvergleich/Relocate/436146763.html?categoryId=18406&amp;pos=2&amp;price=3259.46&amp;productid=1064531&amp;sid=297223&amp;type=offer</t>
  </si>
  <si>
    <t xml:space="preserve"> VIESS­MANN B3HA008 Vi­to­dens 300-W 4,0- 35,0kW, Gas-Brenn- wert­heiz­ge­rät mit Vi­to­tro­nic 200 ATS Funk</t>
  </si>
  <si>
    <t>/preisvergleich/Relocate/481819616.html?categoryId=18406&amp;pos=4&amp;price=3075.0&amp;productid=1064530&amp;sid=289859&amp;type=offer</t>
  </si>
  <si>
    <t xml:space="preserve"> Viess­mann Vi­to­dens 222-W Kom­pakt-Brenn­wert­ther­me, 26 kW, VT100, HE Abgas Schacht - 6m, ohne Viess­mann</t>
  </si>
  <si>
    <t>/preisvergleich/Relocate/481826689.html?categoryId=18406&amp;pos=4&amp;price=1879.0&amp;productid=1219746&amp;sid=289859&amp;type=offer</t>
  </si>
  <si>
    <t xml:space="preserve"> Jun­kers Ce­ra­pur­Com­fort-Eco ZSBE 16-3 A 21 Brenn­wert­ther­me 16 kW, L/LL Mon­ta­ge­plat­te 258, ohne Re­ge­lung, ohne Spei­cher, ohne Ab­gas­pa­ket Jun­kers</t>
  </si>
  <si>
    <t>/preisvergleich/Relocate/481845329.html?categoryId=18406&amp;pos=6&amp;price=2055.0&amp;productid=2384225&amp;sid=289859&amp;type=offer</t>
  </si>
  <si>
    <t xml:space="preserve"> Jun­kers Ce­ra­pur­Com­fort ZBR 28-3 A 31 Gas-Brenn­wert­ther­me 28 kW, Flg. P Mon­ta­ge­plat­te 258, ohne Re­ge­lung, ohne Spei­cher, ohne Ab­gas­pa­ket Jun­kers</t>
  </si>
  <si>
    <t>Viessmann Vitodens 300 W (26 k W)</t>
  </si>
  <si>
    <t>/preisvergleich/Relocate/436143385.html?categoryId=18406&amp;pos=1&amp;price=3777.11&amp;productid=1223680&amp;sid=297223&amp;type=offer</t>
  </si>
  <si>
    <t xml:space="preserve"> VIESS­MANN B3HA032 Paket mit Vi­to­dens 300-W 26 kW für Erd­gas, Vi­to­cell 100-W (CVB) 300 l</t>
  </si>
  <si>
    <t>/preisvergleich/Relocate/436147771.html?categoryId=18406&amp;pos=3&amp;price=3327.33&amp;productid=1064531&amp;sid=297223&amp;type=offer</t>
  </si>
  <si>
    <t xml:space="preserve"> VIESS­MANN B3HA037 Paket mit Vi­to­dens 300-W 35 kW für Erdgas</t>
  </si>
  <si>
    <t>/preisvergleich/Relocate/440794357.html?categoryId=18406&amp;pos=5&amp;price=3109.7&amp;productid=1064530&amp;sid=9701&amp;type=offer</t>
  </si>
  <si>
    <t>/preisvergleich/Relocate/540733971.html?categoryId=18406&amp;pos=5&amp;price=1889.0&amp;productid=1219746&amp;sid=9701&amp;type=offer</t>
  </si>
  <si>
    <t>/preisvergleich/Relocate/436570633.html?categoryId=18406&amp;pos=7&amp;price=2090.0&amp;productid=2384225&amp;sid=9701&amp;type=offer</t>
  </si>
  <si>
    <t>/preisvergleich/Relocate/341024983.html?categoryId=18406&amp;pos=2&amp;price=3875.0&amp;productid=1223680&amp;sid=223861&amp;type=offer</t>
  </si>
  <si>
    <t xml:space="preserve"> Viess­mann Gas­brenn­wert­ther­me Vi­to­dens 300-W 4-26 kW Spei­cher CVA 160 Liter</t>
  </si>
  <si>
    <t>/preisvergleich/Relocate/457339662.html?categoryId=18406&amp;pos=4&amp;price=3431.0&amp;productid=1064531&amp;sid=9701&amp;type=offer</t>
  </si>
  <si>
    <t>/preisvergleich/Relocate/387842402.html?categoryId=18406&amp;pos=6&amp;price=3185.99&amp;productid=1064530&amp;sid=276812&amp;type=offer</t>
  </si>
  <si>
    <t xml:space="preserve"> Viess­mann Vi­to­dens 222-W mit Vi­to­tro­nic 100 3,2 - 26,0 kW</t>
  </si>
  <si>
    <t>/preisvergleich/Relocate/540734037.html?categoryId=18406&amp;pos=6&amp;price=1899.0&amp;productid=1219746&amp;sid=9701&amp;type=offer</t>
  </si>
  <si>
    <t>/preisvergleich/Relocate/436571395.html?categoryId=18406&amp;pos=8&amp;price=2090.0&amp;productid=2384225&amp;sid=9701&amp;type=offer</t>
  </si>
  <si>
    <t>Vaillant VC 146 4 7 ecoTEC exclusiv</t>
  </si>
  <si>
    <t>/preisvergleich/Relocate/475958135.html?categoryId=18406&amp;pos=1&amp;price=2243.0&amp;productid=2286143&amp;sid=289859&amp;type=offer</t>
  </si>
  <si>
    <t xml:space="preserve"> Vail­lant ecoTEC ex­clu­siv VC 206/4-7 Brenn­wert­ther­me ohne Re­ge­lung, Flach­dach schwarz 60/100, ohne Vail­lant</t>
  </si>
  <si>
    <t>Viessmann Vitodens 200W (26 kW)</t>
  </si>
  <si>
    <t>/preisvergleich/Relocate/559986555.html?categoryId=18406&amp;pos=1&amp;price=3033.12&amp;productid=1098709&amp;sid=294528&amp;type=offer</t>
  </si>
  <si>
    <t xml:space="preserve"> Vi­to­dens 200-W 26KW Vi­to­tro­nic 200 mit Spei­cher 120l un­ter­ge­stellt</t>
  </si>
  <si>
    <t>/preisvergleich/Relocate/341024945.html?categoryId=18406&amp;pos=3&amp;price=3883.0&amp;productid=1223680&amp;sid=223861&amp;type=offer</t>
  </si>
  <si>
    <t xml:space="preserve"> Viess­mann Gas­brenn­wert­ther­me Vi­to­dens 300-W 4,0-26 kW Spei­cher CUG 120 Liter</t>
  </si>
  <si>
    <t>Wolf ComfortLine CSZ-11/300</t>
  </si>
  <si>
    <t>/preisvergleich/Relocate/255378477.html?categoryId=18406&amp;pos=1&amp;price=2885.0&amp;productid=3129273&amp;sid=9701&amp;type=offer</t>
  </si>
  <si>
    <t>Junkers ZBR 42 3 A 23</t>
  </si>
  <si>
    <t>/preisvergleich/Relocate/481847871.html?categoryId=18406&amp;pos=1&amp;price=3055.0&amp;productid=1750863&amp;sid=289859&amp;type=offer</t>
  </si>
  <si>
    <t xml:space="preserve"> Jun­kers Ce­ra­pur­Com­fort ZBR 42-3 A 23 Gas-Brenn­wert­ther­me 42 kW, E / H Jun­kers FR 120, Mon­ta­ge­plat­te 258, ohne Spei­cher, ohne Ab­gas­pa­ket Jun­kers</t>
  </si>
  <si>
    <t>Junkers CerapurModul-Smart</t>
  </si>
  <si>
    <t>/preisvergleich/Relocate/540733936.html?categoryId=18406&amp;pos=1&amp;price=2209.0&amp;productid=3128307&amp;sid=9701&amp;type=offer</t>
  </si>
  <si>
    <t>/preisvergleich/Relocate/435738546.html?categoryId=18406&amp;pos=5&amp;price=3513.0&amp;productid=1064531&amp;sid=9701&amp;type=offer</t>
  </si>
  <si>
    <t>/preisvergleich/Relocate/481824822.html?categoryId=18406&amp;pos=7&amp;price=3260.0&amp;productid=1064530&amp;sid=289859&amp;type=offer</t>
  </si>
  <si>
    <t xml:space="preserve"> Viess­mann Vi­to­dens 222-W Brenn­wert­ther­me, 26 kW, B2LA011, VT 200, Zu­be­hör Ap Viess­mann</t>
  </si>
  <si>
    <t>/preisvergleich/Relocate/481825048.html?categoryId=18406&amp;pos=7&amp;price=1959.0&amp;productid=1219746&amp;sid=289859&amp;type=offer</t>
  </si>
  <si>
    <t xml:space="preserve"> Jun­kers Ce­ra­pur­Com­fort-Eco ZSBE 16-3 A 21 Brenn­wert­ther­me 16 kW, L/LL ohne Re­ge­lung, ohne Spei­cher, Mon­ta­ge­plat­te 258 + 223-1 (Un­ter­putz), oh­ne...</t>
  </si>
  <si>
    <t>/preisvergleich/Relocate/481841516.html?categoryId=18406&amp;pos=9&amp;price=2115.0&amp;productid=2384225&amp;sid=289859&amp;type=offer</t>
  </si>
  <si>
    <t>/preisvergleich/Relocate/475958040.html?categoryId=18406&amp;pos=2&amp;price=2243.0&amp;productid=2286143&amp;sid=289859&amp;type=offer</t>
  </si>
  <si>
    <t xml:space="preserve"> Vail­lant ecoTEC ex­clu­siv VC 146/4-7 Brenn­wert­ther­me ca­lor­MA­TIC 370, ohne Ab­gas­pa­ket, Un­ter­putz ohne Spei­cher­an­schluss Vail­lant</t>
  </si>
  <si>
    <t>/preisvergleich/Relocate/387842965.html?categoryId=18406&amp;pos=2&amp;price=3052.42&amp;productid=1098709&amp;sid=276812&amp;type=offer</t>
  </si>
  <si>
    <t xml:space="preserve"> Viess­mann Paket Vi­to­dens 200-W ne­ben­gest. Spei­cher 5,2 - 26,0 kW, 200 Liter</t>
  </si>
  <si>
    <t>/preisvergleich/Relocate/341808066.html?categoryId=18406&amp;pos=4&amp;price=3895.0&amp;productid=1223680&amp;sid=223861&amp;type=offer</t>
  </si>
  <si>
    <t xml:space="preserve"> Viess­mann Gas­brenn­wert­ther­me Vi­to­dens 300-W 4-26 kW Spei­cher CVA 200 Liter</t>
  </si>
  <si>
    <t>/preisvergleich/Relocate/195844886.html?categoryId=18406&amp;pos=2&amp;price=3110.0&amp;productid=3129273&amp;sid=223861&amp;type=offer</t>
  </si>
  <si>
    <t>/preisvergleich/Relocate/481855372.html?categoryId=18406&amp;pos=2&amp;price=3055.0&amp;productid=1750863&amp;sid=289859&amp;type=offer</t>
  </si>
  <si>
    <t xml:space="preserve"> Jun­kers Ce­ra­pur­Com­fort ZBR 42-3 A 23 Gas-Brenn­wert­ther­me 42 kW, E / H ohne Re­ge­lung, ohne Spei­cher, ohne Mon­ta­ge­plat­te, ATEC Schacht 4 Meter 80/125 Jun­kers</t>
  </si>
  <si>
    <t>/preisvergleich/Relocate/540772647.html?categoryId=18406&amp;pos=2&amp;price=2209.0&amp;productid=3128307&amp;sid=9701&amp;type=offer</t>
  </si>
  <si>
    <t>/preisvergleich/Relocate/436143676.html?categoryId=18406&amp;pos=6&amp;price=3914.51&amp;productid=1064531&amp;sid=297223&amp;type=offer</t>
  </si>
  <si>
    <t xml:space="preserve"> VIESS­MANN B3HA023 Paket mit Vi­to­dens 300-W 35 kW für Erdgas mit Vi­to­cell 100-W 300 l</t>
  </si>
  <si>
    <t>/preisvergleich/Relocate/435737671.html?categoryId=18406&amp;pos=8&amp;price=3269.0&amp;productid=1064530&amp;sid=9701&amp;type=offer</t>
  </si>
  <si>
    <t>/preisvergleich/Relocate/481791237.html?categoryId=18406&amp;pos=8&amp;price=1959.0&amp;productid=1219746&amp;sid=289859&amp;type=offer</t>
  </si>
  <si>
    <t xml:space="preserve"> Jun­kers Ce­ra­pur­Com­fort-Eco ZSBE 16-3 A 23 Brenn­wert­ther­me 16 kW, E/H ohne Re­ge­lung, ohne Spei­cher, Mon­ta­ge­plat­te 258 + 223-1 (Un­ter­putz), ohne Ab­gas­pa­ket ...</t>
  </si>
  <si>
    <t>/preisvergleich/Relocate/481845822.html?categoryId=18406&amp;pos=10&amp;price=2120.0&amp;productid=2384225&amp;sid=289859&amp;type=offer</t>
  </si>
  <si>
    <t>/preisvergleich/Relocate/475957282.html?categoryId=18406&amp;pos=3&amp;price=2245.0&amp;productid=2286143&amp;sid=289859&amp;type=offer</t>
  </si>
  <si>
    <t xml:space="preserve"> Vail­lant ecoTEC ex­clu­siv VC 276/4-7 Brenn­wert­ther­me ohne Re­ge­lung, ohne Ab­gas­pa­ket, Auf­putz mit Spei­cher­an­schluss Vail­lant</t>
  </si>
  <si>
    <t>/preisvergleich/Relocate/481821549.html?categoryId=18406&amp;pos=3&amp;price=3085.0&amp;productid=1098709&amp;sid=289859&amp;type=offer</t>
  </si>
  <si>
    <t xml:space="preserve"> Viess­mann Vi­to­dens 200-W Gasther­me, 26 kW, B2HA389, 300 L Vi­to­cell 100-W, CVB Viess­mann</t>
  </si>
  <si>
    <t>/preisvergleich/Relocate/481805505.html?categoryId=18406&amp;pos=5&amp;price=3915.0&amp;productid=1223680&amp;sid=289859&amp;type=offer</t>
  </si>
  <si>
    <t xml:space="preserve"> Viess­mann Vi­to­dens 300-W Gasther­me, 26 kW, B3HA032, 300 L Vi­to­cell 100-W, CVB Viess­mann</t>
  </si>
  <si>
    <t>/preisvergleich/Relocate/445627080.html?categoryId=18406&amp;pos=3&amp;price=3129.0&amp;productid=3129273&amp;sid=9701&amp;type=offer</t>
  </si>
  <si>
    <t>/preisvergleich/Relocate/481848993.html?categoryId=18406&amp;pos=3&amp;price=3055.0&amp;productid=1750863&amp;sid=289859&amp;type=offer</t>
  </si>
  <si>
    <t>/preisvergleich/Relocate/481869032.html?categoryId=18406&amp;pos=3&amp;price=2330.0&amp;productid=3128307&amp;sid=289859&amp;type=offer</t>
  </si>
  <si>
    <t>/preisvergleich/Relocate/481809707.html?categoryId=18406&amp;pos=7&amp;price=4020.0&amp;productid=1064531&amp;sid=289859&amp;type=offer</t>
  </si>
  <si>
    <t xml:space="preserve"> Viess­mann Vi­to­dens 300-W Gasther­me, 35 kW, B3HA023, 300 L Vi­to­cell 100-W, CVA Viess­mann</t>
  </si>
  <si>
    <t>/preisvergleich/Relocate/559986175.html?categoryId=18406&amp;pos=9&amp;price=3300.01&amp;productid=1064530&amp;sid=294528&amp;type=offer</t>
  </si>
  <si>
    <t xml:space="preserve"> Paket Vi­to­dens 222-W 26KW mit Vi­to­tro­nic 200, La­de­spei­cher und Mon­ta­ge­hil­fe AP</t>
  </si>
  <si>
    <t>/preisvergleich/Relocate/481808914.html?categoryId=18406&amp;pos=9&amp;price=1964.0&amp;productid=1219746&amp;sid=289859&amp;type=offer</t>
  </si>
  <si>
    <t xml:space="preserve"> Jun­kers Ce­ra­pur­Com­fort-Eco ZSBE 16-3 A 21 Brenn­wert­ther­me 16 kW, L/LL ohne Re­ge­lung, ohne Spei­cher, Mon­ta­ge­plat­te 258 + 528-1 (Auf­putz), ohne Ab­gas­pa­ket...</t>
  </si>
  <si>
    <t>/preisvergleich/Relocate/481844534.html?categoryId=18406&amp;pos=11&amp;price=2140.0&amp;productid=2384225&amp;sid=289859&amp;type=offer</t>
  </si>
  <si>
    <t>Junkers ZBR 42 3 A 21</t>
  </si>
  <si>
    <t>/preisvergleich/Relocate/481846546.html?categoryId=18406&amp;pos=1&amp;price=3160.0&amp;productid=3497887&amp;sid=289859&amp;type=offer</t>
  </si>
  <si>
    <t xml:space="preserve"> Jun­kers Ce­ra­pur­Com­fort ZBR 42-3 A 21 Gas-Brenn­wert­ther­me 42 kW, L / LL Mon­ta­ge­plat­te 258, ohne Re­ge­lung, ohne Spei­cher, ATEC Schacht 10 Meter 80/125 Jun­kers</t>
  </si>
  <si>
    <t>/preisvergleich/Relocate/475958272.html?categoryId=18406&amp;pos=4&amp;price=2248.0&amp;productid=2286143&amp;sid=289859&amp;type=offer</t>
  </si>
  <si>
    <t xml:space="preserve"> Vail­lant ecoTEC ex­clu­siv VC 206/4-7 Brenn­wert­ther­me ohne Re­ge­lung, Schrägdach rot 60/100, ohne Vail­lant</t>
  </si>
  <si>
    <t>/preisvergleich/Relocate/340526007.html?categoryId=18406&amp;pos=4&amp;price=3115.0&amp;productid=1098709&amp;sid=223861&amp;type=offer</t>
  </si>
  <si>
    <t xml:space="preserve"> Viess­mann Gas­brenn­wert­ther­me Vi­to­dens 200-W 26 kW Spei­cher CVA 200 l</t>
  </si>
  <si>
    <t>/preisvergleich/Relocate/341038473.html?categoryId=18406&amp;pos=6&amp;price=3931.0&amp;productid=1223680&amp;sid=223861&amp;type=offer</t>
  </si>
  <si>
    <t xml:space="preserve"> Viess­mann Gas­brenn­wert­ther­me Vi­to­dens 300-W 4-26 kW Spei­cher CUG 150 Liter</t>
  </si>
  <si>
    <t>/preisvergleich/Relocate/451455346.html?categoryId=18406&amp;pos=4&amp;price=3212.5&amp;productid=3129273&amp;sid=288366&amp;type=offer</t>
  </si>
  <si>
    <t>/preisvergleich/Relocate/481861179.html?categoryId=18406&amp;pos=4&amp;price=3075.0&amp;productid=1750863&amp;sid=289859&amp;type=offer</t>
  </si>
  <si>
    <t xml:space="preserve"> Jun­kers Ce­ra­pur­Com­fort ZBR 42-3 A 31 Gas-Brenn­wert­ther­me 42 kW, Flg. P Jun­kers FR 120, Mon­ta­ge­plat­te 258, ohne Spei­cher, ohne Ab­gas­pa­ket Jun­kers</t>
  </si>
  <si>
    <t>/preisvergleich/Relocate/481870594.html?categoryId=18406&amp;pos=4&amp;price=2330.0&amp;productid=3128307&amp;sid=289859&amp;type=offer</t>
  </si>
  <si>
    <t xml:space="preserve"> Jun­kers Ce­ra­pur­Mo­dul Smart ZBS 22-75 S-3 MA 23 Brenn­wert­ther­me, E / H ohne Re­ge­lung, ohne Ab­gas­pa­ket, ohne Zu­be­hör Jun­kers</t>
  </si>
  <si>
    <t>/preisvergleich/Relocate/436147779.html?categoryId=18406&amp;pos=8&amp;price=4082.6&amp;productid=1064531&amp;sid=297223&amp;type=offer</t>
  </si>
  <si>
    <t xml:space="preserve"> VIESS­MANN B3HA033 Paket mit Vi­to­dens 300-W 35 kW für Erd­gas, Vi­to­cell 100-W (CVB) 300 l</t>
  </si>
  <si>
    <t>/preisvergleich/Relocate/481824908.html?categoryId=18406&amp;pos=10&amp;price=3310.0&amp;productid=1064530&amp;sid=289859&amp;type=offer</t>
  </si>
  <si>
    <t xml:space="preserve"> Viess­mann Vi­to­dens 222-W Brenn­wert­ther­me, 26 kW, B2LA015, VT 200, Zu­be­hör Up Viess­mann</t>
  </si>
  <si>
    <t>/preisvergleich/Relocate/481819667.html?categoryId=18406&amp;pos=10&amp;price=1964.0&amp;productid=1219746&amp;sid=289859&amp;type=offer</t>
  </si>
  <si>
    <t xml:space="preserve"> Jun­kers Ce­ra­pur­Com­fort-Eco ZSBE 16-3 A 23 Brenn­wert­ther­me 16 kW, E/H ohne Re­ge­lung, ohne Spei­cher, Mon­ta­ge­plat­te 258 + 528-1 (Auf­putz), ohne Ab­gas­pa­ket...</t>
  </si>
  <si>
    <t>/preisvergleich/Relocate/481845205.html?categoryId=18406&amp;pos=12&amp;price=2140.0&amp;productid=2384225&amp;sid=289859&amp;type=offer</t>
  </si>
  <si>
    <t>Viessmann Vitodens200 W (19kW)</t>
  </si>
  <si>
    <t>/preisvergleich/Relocate/481778148.html?categoryId=18406&amp;pos=1&amp;price=2405.0&amp;productid=1064527&amp;sid=289859&amp;type=offer</t>
  </si>
  <si>
    <t xml:space="preserve"> Viess­mann Vi­to­dens 200-W Gas-Brenn­wert­ther­me, 19 kW, VT100, HE Abgas Schacht - 6m, für un­ter­ge­stell­ten Spei­cher, Auf­putz Viess­mann</t>
  </si>
  <si>
    <t>/preisvergleich/Relocate/481848429.html?categoryId=18406&amp;pos=2&amp;price=3165.0&amp;productid=3497887&amp;sid=289859&amp;type=offer</t>
  </si>
  <si>
    <t xml:space="preserve"> Jun­kers Ce­ra­pur­Com­fort ZBR 42-3 A 21 Gas-Brenn­wert­ther­me 42 kW, L / LL Jun­kers FR 120, Mon­ta­ge­plat­te 993, ohne Spei­cher, ohne Ab­gas­pa­ket Jun­kers</t>
  </si>
  <si>
    <t>/preisvergleich/Relocate/475957816.html?categoryId=18406&amp;pos=5&amp;price=2248.0&amp;productid=2286143&amp;sid=289859&amp;type=offer</t>
  </si>
  <si>
    <t xml:space="preserve"> Vail­lant ecoTEC ex­clu­siv VC 146/4-7 Brenn­wert­ther­me ca­lor­MA­TIC 370, ohne Ab­gas­pa­ket, Auf­putz mit Spei­cher­an­schluss Vail­lant</t>
  </si>
  <si>
    <t>/preisvergleich/Relocate/340525987.html?categoryId=18406&amp;pos=5&amp;price=3284.0&amp;productid=1098709&amp;sid=223861&amp;type=offer</t>
  </si>
  <si>
    <t xml:space="preserve"> Viess­mann Gas­brenn­wert­ther­me Vi­to­dens 200-W 26 kW und Spei­cher CVA 300 l</t>
  </si>
  <si>
    <t>/preisvergleich/Relocate/436143095.html?categoryId=18406&amp;pos=7&amp;price=3985.89&amp;productid=1223680&amp;sid=297223&amp;type=offer</t>
  </si>
  <si>
    <t xml:space="preserve"> VIESS­MANN B3HA026 Paket mit Vi­to­dens 300-W 26 kW für Erdgas mit Vi­to­cell 300-W 160 l</t>
  </si>
  <si>
    <t>/preisvergleich/Relocate/450961047.html?categoryId=18406&amp;pos=5&amp;price=3278.5&amp;productid=3129273&amp;sid=288366&amp;type=offer</t>
  </si>
  <si>
    <t>/preisvergleich/Relocate/481842542.html?categoryId=18406&amp;pos=5&amp;price=3075.0&amp;productid=1750863&amp;sid=289859&amp;type=offer</t>
  </si>
  <si>
    <t>/preisvergleich/Relocate/481871896.html?categoryId=18406&amp;pos=5&amp;price=2360.0&amp;productid=3128307&amp;sid=289859&amp;type=offer</t>
  </si>
  <si>
    <t xml:space="preserve"> Jun­kers Ce­ra­pur­Mo­dul Smart ZBS 22-75 S-3 MA 23 Brenn­wert­ther­me, E / H ohne Re­ge­lung, ohne Ab­gas­pa­ket, An­schluss nach hinten Jun­kers</t>
  </si>
  <si>
    <t>/preisvergleich/Relocate/481779733.html?categoryId=18406&amp;pos=9&amp;price=4190.0&amp;productid=1064531&amp;sid=289859&amp;type=offer</t>
  </si>
  <si>
    <t xml:space="preserve"> Viess­mann Vi­to­dens 300-W Gasther­me, 35 kW, B3HA033, 300 L Vi­to­cell 100-W, CVB Viess­mann</t>
  </si>
  <si>
    <t>/preisvergleich/Relocate/387842929.html?categoryId=18406&amp;pos=11&amp;price=3409.99&amp;productid=1064530&amp;sid=276812&amp;type=offer</t>
  </si>
  <si>
    <t xml:space="preserve"> Viess­mann Vi­to­dens 222-W mit Vi­to­tro­nic 200 5,2 - 26,0 kW</t>
  </si>
  <si>
    <t>/preisvergleich/Relocate/481779608.html?categoryId=18406&amp;pos=11&amp;price=1983.95&amp;productid=1219746&amp;sid=289859&amp;type=offer</t>
  </si>
  <si>
    <t xml:space="preserve"> Jun­kers Ce­ra­pur­Com­fort-Eco ZSBE 16-3 A 21 Brenn­wert­ther­me 16 kW, L/LL Mon­ta­ge­plat­te 994, ohne Re­ge­lung, ohne Spei­cher, ohne Ab­gas­pa­ket Jun­kers</t>
  </si>
  <si>
    <t>/preisvergleich/Relocate/481844067.html?categoryId=18406&amp;pos=13&amp;price=2145.0&amp;productid=2384225&amp;sid=289859&amp;type=offer</t>
  </si>
  <si>
    <t>/preisvergleich/Relocate/481827094.html?categoryId=18406&amp;pos=2&amp;price=2410.0&amp;productid=1064527&amp;sid=289859&amp;type=offer</t>
  </si>
  <si>
    <t xml:space="preserve"> Viess­mann Vi­to­dens 200-W Gas-Brenn­wert­ther­me, 19 kW, VT200, HE ohne Ab­gas­pa­ket, für ne­ben­ge­stell­ten Spei­cher, Auf­putz Viess­mann</t>
  </si>
  <si>
    <t>Viessmann Vitodens 200W (13 kW)</t>
  </si>
  <si>
    <t>/preisvergleich/Relocate/388210316.html?categoryId=18406&amp;pos=1&amp;price=2724.9&amp;productid=3664000&amp;sid=288366&amp;type=offer</t>
  </si>
  <si>
    <t xml:space="preserve"> Viess­mann Vi­to­dens 200-W Paket in­klu­si­ve Ab­gas­füh­rung "3,2 - 13 kW CVA 160 Liter (ne­ben­ge­stellt) Senk­rech­te Dach­durch­füh­rung schwarz"</t>
  </si>
  <si>
    <t>Viessmann Vitodens 222-F (35 kW)</t>
  </si>
  <si>
    <t>/preisvergleich/Relocate/393614307.html?categoryId=18406&amp;pos=1&amp;price=2873.62&amp;productid=2106157&amp;sid=276812&amp;type=offer</t>
  </si>
  <si>
    <t xml:space="preserve"> Viess­mann Paket Vi­to­dens 222-F Vi­to­tro­nic 200 HO1B 3,2 - 13,0 kW, nach links oder rechts</t>
  </si>
  <si>
    <t>/preisvergleich/Relocate/481847075.html?categoryId=18406&amp;pos=3&amp;price=3170.0&amp;productid=3497887&amp;sid=289859&amp;type=offer</t>
  </si>
  <si>
    <t xml:space="preserve"> Jun­kers Ce­ra­pur­Com­fort ZBR 42-3 A 21 Gas-Brenn­wert­ther­me 42 kW, L / LL Jun­kers FW 120, ohne Spei­cher, ohne Ab­gas­pa­ket, ohne Mon­ta­ge­plat­te Jun­kers</t>
  </si>
  <si>
    <t>/preisvergleich/Relocate/475957666.html?categoryId=18406&amp;pos=6&amp;price=2248.0&amp;productid=2286143&amp;sid=289859&amp;type=offer</t>
  </si>
  <si>
    <t xml:space="preserve"> Vail­lant ecoTEC ex­clu­siv VC 206/4-7 Brenn­wert­ther­me ohne Re­ge­lung, Schrägdach schwarz 60/100, ohne Vail­lant</t>
  </si>
  <si>
    <t>/preisvergleich/Relocate/340525992.html?categoryId=18406&amp;pos=6&amp;price=3455.0&amp;productid=1098709&amp;sid=223861&amp;type=offer</t>
  </si>
  <si>
    <t xml:space="preserve"> Viess­mann Paket Brenn­wert Gasther­me Vi­to­dens 200-W 26 kW Spei­cher 300 l</t>
  </si>
  <si>
    <t>/preisvergleich/Relocate/436143182.html?categoryId=18406&amp;pos=8&amp;price=4025.8&amp;productid=1223680&amp;sid=297223&amp;type=offer</t>
  </si>
  <si>
    <t xml:space="preserve"> VIESS­MANN B3HA029 Paket mit Vi­to­dens 300-W 26 kW für Erdgas mit Vi­to­cell 300-W 200 l</t>
  </si>
  <si>
    <t>/preisvergleich/Relocate/450960978.html?categoryId=18406&amp;pos=6&amp;price=3340.5&amp;productid=3129273&amp;sid=288366&amp;type=offer</t>
  </si>
  <si>
    <t>/preisvergleich/Relocate/481854909.html?categoryId=18406&amp;pos=6&amp;price=3075.0&amp;productid=1750863&amp;sid=289859&amp;type=offer</t>
  </si>
  <si>
    <t xml:space="preserve"> Jun­kers Ce­ra­pur­Com­fort ZBR 42-3 A 23 Gas-Brenn­wert­ther­me 42 kW, E / H ohne Re­ge­lung, ohne Spei­cher, ohne Mon­ta­ge­plat­te, ATEC Schacht 6 Meter 80/125 Jun­kers</t>
  </si>
  <si>
    <t>/preisvergleich/Relocate/481874038.html?categoryId=18406&amp;pos=6&amp;price=2360.0&amp;productid=3128307&amp;sid=289859&amp;type=offer</t>
  </si>
  <si>
    <t>/preisvergleich/Relocate/341807891.html?categoryId=18406&amp;pos=10&amp;price=4427.0&amp;productid=1064531&amp;sid=223861&amp;type=offer</t>
  </si>
  <si>
    <t xml:space="preserve"> Viess­mann Gas­brenn­wert­ther­me Vi­to­dens 300-W 4-35 kW Spei­cher CVA 300 Liter</t>
  </si>
  <si>
    <t>/preisvergleich/Relocate/515691081.html?categoryId=18406&amp;pos=12&amp;price=3577.99&amp;productid=1064530&amp;sid=276812&amp;type=offer</t>
  </si>
  <si>
    <t>/preisvergleich/Relocate/481828119.html?categoryId=18406&amp;pos=12&amp;price=1984.0&amp;productid=1219746&amp;sid=289859&amp;type=offer</t>
  </si>
  <si>
    <t xml:space="preserve"> Jun­kers Ce­ra­pur­Com­fort-Eco ZSBE 16-3 A 23 Brenn­wert­ther­me 16 kW, E/H Jun­kers FR 50, ohne Spei­cher, ohne Ab­gas­pa­ket, ohne Mon­ta­ge­plat­te Jun­kers</t>
  </si>
  <si>
    <t>/preisvergleich/Relocate/586714652.html?categoryId=18406&amp;pos=14&amp;price=2149.84&amp;productid=2384225&amp;sid=293331&amp;type=offer</t>
  </si>
  <si>
    <t>Vaillant ecoTEC exclusiv VC 276/4-7</t>
  </si>
  <si>
    <t>/preisvergleich/Relocate/192077415.html?categoryId=18406&amp;pos=1&amp;price=2323.0&amp;productid=2498916&amp;sid=223861&amp;type=offer</t>
  </si>
  <si>
    <t xml:space="preserve"> Vail­lant Gas­brenn­wert­kes­sel VC 276 Brenn­wert­hei­zung Brenn­wert Gas­ge­rät Gasther­me</t>
  </si>
  <si>
    <t>/preisvergleich/Relocate/481827577.html?categoryId=18406&amp;pos=3&amp;price=2415.0&amp;productid=1064527&amp;sid=289859&amp;type=offer</t>
  </si>
  <si>
    <t xml:space="preserve"> Viess­mann Vi­to­dens 200-W Gas-Brenn­wert­ther­me, 19 kW, VT200, HE Abgas Dach - schwarz, ohne, ohne Viess­mann</t>
  </si>
  <si>
    <t>/preisvergleich/Relocate/388210509.html?categoryId=18406&amp;pos=2&amp;price=2724.9&amp;productid=3664000&amp;sid=288366&amp;type=offer</t>
  </si>
  <si>
    <t xml:space="preserve"> Viess­mann Vi­to­dens 200-W Paket in­klu­si­ve Ab­gas­füh­rung "3,2 - 13 kW CUG 150 Liter Schacht­durch­füh­rung 7m"</t>
  </si>
  <si>
    <t>/preisvergleich/Relocate/481824347.html?categoryId=18406&amp;pos=2&amp;price=2965.0&amp;productid=2106157&amp;sid=289859&amp;type=offer</t>
  </si>
  <si>
    <t xml:space="preserve"> Viess­mann Vi­to­dens 222-F Gasther­me, 13 kW, B2TA013, La­de­spei­cher, Auf­putz l/r Viess­mann</t>
  </si>
  <si>
    <t>/preisvergleich/Relocate/481847628.html?categoryId=18406&amp;pos=4&amp;price=3180.0&amp;productid=3497887&amp;sid=289859&amp;type=offer</t>
  </si>
  <si>
    <t xml:space="preserve"> Jun­kers Ce­ra­pur­Com­fort ZBR 42-3 A 21 Gas-Brenn­wert­ther­me 42 kW, L / LL ohne Re­ge­lung, ohne Spei­cher, Mon­ta­ge­plat­te 258 + 223-1 (Un­ter­putz), ATEC Schacht...</t>
  </si>
  <si>
    <t>/preisvergleich/Relocate/475957933.html?categoryId=18406&amp;pos=7&amp;price=2252.0&amp;productid=2286143&amp;sid=289859&amp;type=offer</t>
  </si>
  <si>
    <t xml:space="preserve"> Vail­lant ecoTEC ex­clu­siv VC 206/4-7 Brenn­wert­ther­me ca­lor­MA­TIC 370, ohne Ab­gas­pa­ket, Un­ter­putz ohne Spei­cher­an­schluss Vail­lant</t>
  </si>
  <si>
    <t>/preisvergleich/Relocate/341807982.html?categoryId=18406&amp;pos=9&amp;price=4082.0&amp;productid=1223680&amp;sid=223861&amp;type=offer</t>
  </si>
  <si>
    <t xml:space="preserve"> Viess­mann Gas­brenn­wert­ther­me Vi­to­dens 300-W 4-26 kW Spei­cher CVA 300 Liter</t>
  </si>
  <si>
    <t>/preisvergleich/Relocate/481865852.html?categoryId=18406&amp;pos=7&amp;price=3075.0&amp;productid=1750863&amp;sid=289859&amp;type=offer</t>
  </si>
  <si>
    <t xml:space="preserve"> Jun­kers Ce­ra­pur­Com­fort ZBR 42-3 A 31 Gas-Brenn­wert­ther­me 42 kW, Flg. P ohne Re­ge­lung, ohne Spei­cher, ohne Mon­ta­ge­plat­te, ATEC Schacht 4 Meter 80/125 Jun­kers</t>
  </si>
  <si>
    <t>/preisvergleich/Relocate/481871087.html?categoryId=18406&amp;pos=7&amp;price=2480.0&amp;productid=3128307&amp;sid=289859&amp;type=offer</t>
  </si>
  <si>
    <t xml:space="preserve"> Jun­kers Ce­ra­pur­Mo­dul Smart ZBS 22-75 S-3 MA 23 Brenn­wert­ther­me, E / H ohne Re­ge­lung, ohne Ab­gas­pa­ket, An­schluss nach links Jun­kers</t>
  </si>
  <si>
    <t>/preisvergleich/Relocate/341807877.html?categoryId=18406&amp;pos=11&amp;price=4616.0&amp;productid=1064531&amp;sid=223861&amp;type=offer</t>
  </si>
  <si>
    <t xml:space="preserve"> Viess­mann Paket mit Gas-Brenn­wert-Heiz­ther­me Vi­to­dens 300-W 4-35 kW und Spei­cher</t>
  </si>
  <si>
    <t>/preisvergleich/Relocate/515691119.html?categoryId=18406&amp;pos=13&amp;price=3631.99&amp;productid=1064530&amp;sid=276812&amp;type=offer</t>
  </si>
  <si>
    <t>/preisvergleich/Relocate/481810911.html?categoryId=18406&amp;pos=13&amp;price=1984.0&amp;productid=1219746&amp;sid=289859&amp;type=offer</t>
  </si>
  <si>
    <t xml:space="preserve"> Jun­kers Ce­ra­pur­Com­fort-Eco ZSBE 16-3 A 21 Brenn­wert­ther­me 16 kW, L/LL Jun­kers FR 50, ohne Spei­cher, ohne Ab­gas­pa­ket, ohne Mon­ta­ge­plat­te Jun­kers</t>
  </si>
  <si>
    <t>/preisvergleich/Relocate/586714452.html?categoryId=18406&amp;pos=15&amp;price=2149.84&amp;productid=2384225&amp;sid=293331&amp;type=offer</t>
  </si>
  <si>
    <t xml:space="preserve"> Jun­kers Gas-Brenn­wert­ge­rät, wand­hän­gend CE­RA­PUR­COM­FORT ZBR 28-3 A 21,850x440x350 - 7712231514 7712231514</t>
  </si>
  <si>
    <t>Junkers ZBS 22 75 Smart</t>
  </si>
  <si>
    <t>/preisvergleich/Relocate/481869116.html?categoryId=18406&amp;pos=1&amp;price=2595.0&amp;productid=3128334&amp;sid=289859&amp;type=offer</t>
  </si>
  <si>
    <t xml:space="preserve"> Jun­kers Ce­ra­pur­Mo­dul Smart ZBS 22-75 S-3 MA 21 Brenn­wert­ther­me, L / LL ohne Re­ge­lung, ohne Zu­be­hör, ATEC Schacht 8 Meter 80/125 Jun­kers</t>
  </si>
  <si>
    <t>Wolf CGW24/140</t>
  </si>
  <si>
    <t>/preisvergleich/Relocate/434118805.html?categoryId=18406&amp;pos=1&amp;price=3144.9&amp;productid=3093312&amp;sid=288366&amp;type=offer</t>
  </si>
  <si>
    <t>/preisvergleich/Relocate/435737258.html?categoryId=18406&amp;pos=2&amp;price=2323.0&amp;productid=2498916&amp;sid=9701&amp;type=offer</t>
  </si>
  <si>
    <t>Viessmann 300 W Vitodens</t>
  </si>
  <si>
    <t>/preisvergleich/Relocate/436146469.html?categoryId=18406&amp;pos=1&amp;price=3805.51&amp;productid=1223701&amp;sid=297223&amp;type=offer</t>
  </si>
  <si>
    <t xml:space="preserve"> VIESS­MANN B3HA028 Paket mit Vi­to­dens 300-W 19 kW für Erdgas mit Vi­to­cell 300-W 200 l</t>
  </si>
  <si>
    <t>/preisvergleich/Relocate/481780287.html?categoryId=18406&amp;pos=4&amp;price=2415.0&amp;productid=1064527&amp;sid=289859&amp;type=offer</t>
  </si>
  <si>
    <t xml:space="preserve"> Viess­mann Vi­to­dens 200-W Gas-Brenn­wert­ther­me, 19 kW, VT200, HE Abgas Dach - rot, ohne, ohne Viess­mann</t>
  </si>
  <si>
    <t>/preisvergleich/Relocate/388210445.html?categoryId=18406&amp;pos=3&amp;price=2724.9&amp;productid=3664000&amp;sid=288366&amp;type=offer</t>
  </si>
  <si>
    <t xml:space="preserve"> Viess­mann Vi­to­dens 200-W Paket in­klu­si­ve Ab­gas­füh­rung "3,2 - 13 kW CUG 150 Liter Senk­rech­te Dach­durch­füh­rung dach­stein­rot"</t>
  </si>
  <si>
    <t>/preisvergleich/Relocate/366564126.html?categoryId=18406&amp;pos=3&amp;price=2999.0&amp;productid=2106157&amp;sid=9701&amp;type=offer</t>
  </si>
  <si>
    <t>/preisvergleich/Relocate/481847970.html?categoryId=18406&amp;pos=5&amp;price=3185.0&amp;productid=3497887&amp;sid=289859&amp;type=offer</t>
  </si>
  <si>
    <t xml:space="preserve"> Jun­kers Ce­ra­pur­Com­fort ZBR 42-3 A 21 Gas-Brenn­wert­ther­me 42 kW, L / LL ohne Re­ge­lung, ohne Spei­cher, Mon­ta­ge­plat­te 258 + 528-1 (Auf­putz), ATEC Schacht 4...</t>
  </si>
  <si>
    <t>/preisvergleich/Relocate/475957795.html?categoryId=18406&amp;pos=8&amp;price=2253.0&amp;productid=2286143&amp;sid=289859&amp;type=offer</t>
  </si>
  <si>
    <t xml:space="preserve"> Vail­lant ecoTEC ex­clu­siv VC 146/4-7 Brenn­wert­ther­me ca­lor­MA­TIC 350, ohne Ab­gas­pa­ket, Un­ter­putz mit Spei­cher­an­schluss Vail­lant</t>
  </si>
  <si>
    <t>/preisvergleich/Relocate/481822054.html?categoryId=18406&amp;pos=10&amp;price=4095.0&amp;productid=1223680&amp;sid=289859&amp;type=offer</t>
  </si>
  <si>
    <t xml:space="preserve"> Viess­mann Vi­to­dens 300-W Gasther­me, 26 kW, B3HA026, 160 L Vi­to­cell 300-W, EVA Viess­mann</t>
  </si>
  <si>
    <t>/preisvergleich/Relocate/481846545.html?categoryId=18406&amp;pos=8&amp;price=3085.0&amp;productid=1750863&amp;sid=289859&amp;type=offer</t>
  </si>
  <si>
    <t xml:space="preserve"> Jun­kers Ce­ra­pur­Com­fort ZBR 42-3 A 23 Gas-Brenn­wert­ther­me 42 kW, E / H ohne Re­ge­lung, ohne Spei­cher, Jun­kers AZB10 Dach rot 80/125, ohne Mon­ta­ge­plat­te...</t>
  </si>
  <si>
    <t>/preisvergleich/Relocate/481872205.html?categoryId=18406&amp;pos=8&amp;price=2480.0&amp;productid=3128307&amp;sid=289859&amp;type=offer</t>
  </si>
  <si>
    <t xml:space="preserve"> Jun­kers Ce­ra­pur­Mo­dul Smart ZBS 22-75 S-3 MA 23 Brenn­wert­ther­me, E / H Jun­kers FR 50, ohne Ab­gas­pa­ket, ohne Zu­be­hör Jun­kers</t>
  </si>
  <si>
    <t>/preisvergleich/Relocate/481814413.html?categoryId=18406&amp;pos=14&amp;price=1984.0&amp;productid=1219746&amp;sid=289859&amp;type=offer</t>
  </si>
  <si>
    <t xml:space="preserve"> Jun­kers Ce­ra­pur­Com­fort-Eco ZSBE 16-3 A 23 Brenn­wert­ther­me 16 kW, E/H Mon­ta­ge­plat­te 994, ohne Re­ge­lung, ohne Spei­cher, ohne Ab­gas­pa­ket Jun­kers</t>
  </si>
  <si>
    <t>/preisvergleich/Relocate/481873418.html?categoryId=18406&amp;pos=2&amp;price=2605.0&amp;productid=3128334&amp;sid=289859&amp;type=offer</t>
  </si>
  <si>
    <t xml:space="preserve"> Jun­kers Ce­ra­pur­Mo­dul Smart ZBS 22-75 S-3 MA 21 Brenn­wert­ther­me, L / LL ohne Re­ge­lung, ATEC Schacht 6 Meter 80/125, An­schluss nach hinten Jun­kers</t>
  </si>
  <si>
    <t>/preisvergleich/Relocate/435749317.html?categoryId=18406&amp;pos=3&amp;price=2380.0&amp;productid=2498916&amp;sid=9701&amp;type=offer</t>
  </si>
  <si>
    <t>/preisvergleich/Relocate/341807908.html?categoryId=18406&amp;pos=2&amp;price=3832.0&amp;productid=1223701&amp;sid=223861&amp;type=offer</t>
  </si>
  <si>
    <t xml:space="preserve"> Viess­mann Gas­brenn­wert­ther­me Vi­to­dens 300-W 1,9-19 kW Spei­cher CVA 300 Liter</t>
  </si>
  <si>
    <t>/preisvergleich/Relocate/481820820.html?categoryId=18406&amp;pos=5&amp;price=2420.0&amp;productid=1064527&amp;sid=289859&amp;type=offer</t>
  </si>
  <si>
    <t xml:space="preserve"> Viess­mann Vi­to­dens 200-W Gas-Brenn­wert­ther­me, 19 kW, VT100, HE Abgas Schacht - 6m, für un­ter­ge­stell­ten Spei­cher, Un­ter­putz Viess­mann</t>
  </si>
  <si>
    <t>/preisvergleich/Relocate/388210482.html?categoryId=18406&amp;pos=4&amp;price=2724.9&amp;productid=3664000&amp;sid=288366&amp;type=offer</t>
  </si>
  <si>
    <t xml:space="preserve"> Viess­mann Vi­to­dens 200-W Paket in­klu­si­ve Ab­gas­füh­rung "3,2 - 13 kW CUG 120 Liter Senk­rech­te Dach­durch­füh­rung dach­stein­rot"</t>
  </si>
  <si>
    <t>/preisvergleich/Relocate/589246444.html?categoryId=18406&amp;pos=4&amp;price=3012.0&amp;productid=2106157&amp;sid=9701&amp;type=offer</t>
  </si>
  <si>
    <t>/preisvergleich/Relocate/481848062.html?categoryId=18406&amp;pos=6&amp;price=3195.0&amp;productid=3497887&amp;sid=289859&amp;type=offer</t>
  </si>
  <si>
    <t xml:space="preserve"> Jun­kers Ce­ra­pur­Com­fort ZBR 42-3 A 21 Gas-Brenn­wert­ther­me 42 kW, L / LL ohne Re­ge­lung, ohne Spei­cher, Jun­kers Schacht 4 Meter 80/125, ohne Mon­ta­ge­plat­te...</t>
  </si>
  <si>
    <t>/preisvergleich/Relocate/475958123.html?categoryId=18406&amp;pos=9&amp;price=2257.0&amp;productid=2286143&amp;sid=289859&amp;type=offer</t>
  </si>
  <si>
    <t xml:space="preserve"> Vail­lant ecoTEC ex­clu­siv VC 206/4-7 Brenn­wert­ther­me ca­lor­MA­TIC 370, ohne Ab­gas­pa­ket, Auf­putz mit Spei­cher­an­schluss Vail­lant</t>
  </si>
  <si>
    <t>/preisvergleich/Relocate/481781432.html?categoryId=18406&amp;pos=11&amp;price=4135.0&amp;productid=1223680&amp;sid=289859&amp;type=offer</t>
  </si>
  <si>
    <t xml:space="preserve"> Viess­mann Vi­to­dens 300-W Gasther­me, 26 kW, B3HA029, 200 L Vi­to­cell 300-W, EVA Viess­mann</t>
  </si>
  <si>
    <t>/preisvergleich/Relocate/481847765.html?categoryId=18406&amp;pos=9&amp;price=3085.0&amp;productid=1750863&amp;sid=289859&amp;type=offer</t>
  </si>
  <si>
    <t xml:space="preserve"> Jun­kers Ce­ra­pur­Com­fort ZBR 42-3 A 23 Gas-Brenn­wert­ther­me 42 kW, E / H ohne Re­ge­lung, ohne Spei­cher, Jun­kers AZB09 Dach schwarz 80/125, ohne Mon­ta­ge­plat­te ...</t>
  </si>
  <si>
    <t>/preisvergleich/Relocate/481873469.html?categoryId=18406&amp;pos=9&amp;price=2480.0&amp;productid=3128307&amp;sid=289859&amp;type=offer</t>
  </si>
  <si>
    <t xml:space="preserve"> Jun­kers Ce­ra­pur­Mo­dul Smart ZBS 22-75 S-3 MA 23 Brenn­wert­ther­me, E / H ohne Re­ge­lung, ohne Ab­gas­pa­ket, An­schluss nach rechts Jun­kers</t>
  </si>
  <si>
    <t>/preisvergleich/Relocate/481822000.html?categoryId=18406&amp;pos=15&amp;price=1989.0&amp;productid=1219746&amp;sid=289859&amp;type=offer</t>
  </si>
  <si>
    <t xml:space="preserve"> Jun­kers Ce­ra­pur­Com­fort-Eco ZSBE 16-3 A 23 Brenn­wert­ther­me 16 kW, E/H Mon­ta­ge­plat­te 993, ohne Re­ge­lung, ohne Spei­cher, ohne Ab­gas­pa­ket Jun­kers</t>
  </si>
  <si>
    <t>Buderus Logaplus-Paket W30 (GB172-24 T150S Erdgas E/H)</t>
  </si>
  <si>
    <t>/preisvergleich/Relocate/560031671.html?categoryId=18406&amp;pos=1&amp;price=2929.49&amp;productid=4203086&amp;sid=276812&amp;type=offer</t>
  </si>
  <si>
    <t xml:space="preserve"> Bu­de­rus Lo­gap­lus-Pa­ket W30 GB172-24 T150S, G20</t>
  </si>
  <si>
    <t>/preisvergleich/Relocate/481869692.html?categoryId=18406&amp;pos=3&amp;price=2615.0&amp;productid=3128334&amp;sid=289859&amp;type=offer</t>
  </si>
  <si>
    <t xml:space="preserve"> Jun­kers Ce­ra­pur­Mo­dul Smart ZBS 22-75 S-3 MA 21 Brenn­wert­ther­me, L / LL ohne Re­ge­lung, ohne Zu­be­hör, ATEC Schacht 10 Meter 80/125 Jun­kers</t>
  </si>
  <si>
    <t>/preisvergleich/Relocate/508263914.html?categoryId=18406&amp;pos=4&amp;price=3423.0&amp;productid=2498916&amp;sid=223861&amp;type=offer</t>
  </si>
  <si>
    <t xml:space="preserve"> Vail­lant ecoTEC VC 276 Brenn­wert-Gasther­me 300Li­ter Hei­zung Therme Heiz­kes­sel</t>
  </si>
  <si>
    <t>/preisvergleich/Relocate/481821502.html?categoryId=18406&amp;pos=3&amp;price=3945.0&amp;productid=1223701&amp;sid=289859&amp;type=offer</t>
  </si>
  <si>
    <t xml:space="preserve"> Viess­mann Vi­to­dens 300-W Gasther­me, 19 kW, B3HA028, 200 L Vi­to­cell 300-W, EVA Viess­mann</t>
  </si>
  <si>
    <t>/preisvergleich/Relocate/481822292.html?categoryId=18406&amp;pos=6&amp;price=2425.0&amp;productid=1064527&amp;sid=289859&amp;type=offer</t>
  </si>
  <si>
    <t xml:space="preserve"> Viess­mann Vi­to­dens 200-W Gas-Brenn­wert­ther­me, 19 kW, VT200, HE ohne Ab­gas­pa­ket, für ne­ben­ge­stell­ten Spei­cher, Un­ter­putz Viess­mann</t>
  </si>
  <si>
    <t>/preisvergleich/Relocate/481808197.html?categoryId=18406&amp;pos=5&amp;price=2780.0&amp;productid=3664000&amp;sid=289859&amp;type=offer</t>
  </si>
  <si>
    <t xml:space="preserve"> Viess­mann Vi­to­dens 200-W Gasther­me, 13 kW, B2HA067, 300 L Vi­to­cell 100-W, CVB Viess­mann</t>
  </si>
  <si>
    <t>/preisvergleich/Relocate/440785302.html?categoryId=18406&amp;pos=5&amp;price=3155.96&amp;productid=2106157&amp;sid=9701&amp;type=offer</t>
  </si>
  <si>
    <t>/preisvergleich/Relocate/481846795.html?categoryId=18406&amp;pos=7&amp;price=3200.0&amp;productid=3497887&amp;sid=289859&amp;type=offer</t>
  </si>
  <si>
    <t>/preisvergleich/Relocate/475957446.html?categoryId=18406&amp;pos=10&amp;price=2262.0&amp;productid=2286143&amp;sid=289859&amp;type=offer</t>
  </si>
  <si>
    <t xml:space="preserve"> Vail­lant ecoTEC ex­clu­siv VC 206/4-7 Brenn­wert­ther­me ca­lor­MA­TIC 350, ohne Ab­gas­pa­ket, Un­ter­putz mit Spei­cher­an­schluss Vail­lant</t>
  </si>
  <si>
    <t>/preisvergleich/Relocate/341808127.html?categoryId=18406&amp;pos=12&amp;price=4271.0&amp;productid=1223680&amp;sid=223861&amp;type=offer</t>
  </si>
  <si>
    <t xml:space="preserve"> Viess­mann Paket mit Gas-Brenn­wert-Heiz­ther­me Vi­to­dens 300-W 4-26 kW und Spei­cher</t>
  </si>
  <si>
    <t>/preisvergleich/Relocate/481847321.html?categoryId=18406&amp;pos=10&amp;price=3085.0&amp;productid=1750863&amp;sid=289859&amp;type=offer</t>
  </si>
  <si>
    <t>/preisvergleich/Relocate/481869204.html?categoryId=18406&amp;pos=10&amp;price=2480.0&amp;productid=3128307&amp;sid=289859&amp;type=offer</t>
  </si>
  <si>
    <t>/preisvergleich/Relocate/528712807.html?categoryId=18406&amp;pos=2&amp;price=3124.32&amp;productid=4203086&amp;sid=276812&amp;type=offer</t>
  </si>
  <si>
    <t xml:space="preserve"> Bu­de­rus Lo­gap­lus-Pa­ket W30 GB172-24 T150S</t>
  </si>
  <si>
    <t>/preisvergleich/Relocate/481871423.html?categoryId=18406&amp;pos=4&amp;price=2615.0&amp;productid=3128334&amp;sid=289859&amp;type=offer</t>
  </si>
  <si>
    <t xml:space="preserve"> Jun­kers Ce­ra­pur­Mo­dul Smart ZBS 22-75 S-3 MA 21 Brenn­wert­ther­me, L / LL ohne Re­ge­lung, Jun­kers AZB10 Dach rot 80/125, An­schluss nach hinten Jun­kers</t>
  </si>
  <si>
    <t>/preisvergleich/Relocate/508264315.html?categoryId=18406&amp;pos=5&amp;price=3678.0&amp;productid=2498916&amp;sid=223861&amp;type=offer</t>
  </si>
  <si>
    <t xml:space="preserve"> Vail­lant VC 276 Gas-Brenn­wert­ge­rät 400L Spei­cher Gasther­me Kessel Hei­zung Therme</t>
  </si>
  <si>
    <t>/preisvergleich/Relocate/341807871.html?categoryId=18406&amp;pos=4&amp;price=4022.0&amp;productid=1223701&amp;sid=223861&amp;type=offer</t>
  </si>
  <si>
    <t xml:space="preserve"> Viess­mann Gas-Brenn­wert-Heiz­ther­me Vi­to­dens 300-W 1,9-19 kW Spei­cher</t>
  </si>
  <si>
    <t>/preisvergleich/Relocate/481827004.html?categoryId=18406&amp;pos=7&amp;price=2435.0&amp;productid=1064527&amp;sid=289859&amp;type=offer</t>
  </si>
  <si>
    <t xml:space="preserve"> Viess­mann Vi­to­dens 200-W Gas-Brenn­wert­ther­me, 19 kW, VT200, HE ohne Ab­gas­pa­ket, für un­ter­ge­stell­ten Spei­cher, Auf­putz Viess­mann</t>
  </si>
  <si>
    <t>/preisvergleich/Relocate/585082808.html?categoryId=18406&amp;pos=6&amp;price=2794.22&amp;productid=3664000&amp;sid=293331&amp;type=offer</t>
  </si>
  <si>
    <t xml:space="preserve"> Viess­mann Paket Vi­to­dens Gas­brenn­wert-Ther­me 200-W 13 kW Vi­to­tro­nic 200 B2HA071</t>
  </si>
  <si>
    <t>/preisvergleich/Relocate/387842825.html?categoryId=18406&amp;pos=6&amp;price=3234.99&amp;productid=2106157&amp;sid=276812&amp;type=offer</t>
  </si>
  <si>
    <t xml:space="preserve"> Viess­mann Vi­to­dens 222-F B2TA mit Vi­to­tro­nic 100 5,2 - 35,0 kW</t>
  </si>
  <si>
    <t>/preisvergleich/Relocate/481848156.html?categoryId=18406&amp;pos=8&amp;price=3205.0&amp;productid=3497887&amp;sid=289859&amp;type=offer</t>
  </si>
  <si>
    <t xml:space="preserve"> Jun­kers Ce­ra­pur­Com­fort ZBR 42-3 A 21 Gas-Brenn­wert­ther­me 42 kW, L / LL Mon­ta­ge­plat­te 994, ohne Re­ge­lung, ohne Spei­cher, ATEC Schacht 4 Meter 80/125 Jun­kers</t>
  </si>
  <si>
    <t>/preisvergleich/Relocate/475958260.html?categoryId=18406&amp;pos=11&amp;price=2270.0&amp;productid=2286143&amp;sid=289859&amp;type=offer</t>
  </si>
  <si>
    <t xml:space="preserve"> Vail­lant ecoTEC ex­clu­siv VC 276/4-7 Brenn­wert­ther­me ohne Re­ge­lung, ohne Ab­gas­pa­ket, Un­ter­putz mit Spei­cher­an­schluss Vail­lant</t>
  </si>
  <si>
    <t>/preisvergleich/Relocate/559986569.html?categoryId=18406&amp;pos=13&amp;price=4399.0&amp;productid=1223680&amp;sid=294528&amp;type=offer</t>
  </si>
  <si>
    <t xml:space="preserve"> Vi­to­dens 300-W 26KWVi­to­tro­nic 200RF mit Spei­cher 120l un­ter­ge­stellt</t>
  </si>
  <si>
    <t>/preisvergleich/Relocate/481848492.html?categoryId=18406&amp;pos=11&amp;price=3085.0&amp;productid=1750863&amp;sid=289859&amp;type=offer</t>
  </si>
  <si>
    <t>/preisvergleich/Relocate/481869132.html?categoryId=18406&amp;pos=11&amp;price=2480.0&amp;productid=3128307&amp;sid=289859&amp;type=offer</t>
  </si>
  <si>
    <t>/preisvergleich/Relocate/481845877.html?categoryId=18406&amp;pos=1&amp;price=2245.0&amp;productid=3712957&amp;sid=289859&amp;type=offer</t>
  </si>
  <si>
    <t xml:space="preserve"> Jun­kers Ce­ra­pur­Com­fort ZBR 28-3 A 23 Gas-Brenn­wert­ther­me 28 kW, E / H ohne Re­ge­lung, ohne Spei­cher, Jun­kers AZB09 Dach schwarz 80/125, ohne Mon­ta­ge­plat­te ...</t>
  </si>
  <si>
    <t>Weishaupt Thermo Condens WTC 25-A Kompakt AquaPower 115 Liter</t>
  </si>
  <si>
    <t>/preisvergleich/Relocate/387843709.html?categoryId=18406&amp;pos=1&amp;price=3680.17&amp;productid=2654415&amp;sid=276812&amp;type=offer</t>
  </si>
  <si>
    <t xml:space="preserve"> Weis­haupt Thermo Con­dens Kom­pakt WTC-A K-P-115 WTC 25-A K, 3-stu­fig</t>
  </si>
  <si>
    <t>Weishaupt Thermo Condens WTC 60-A</t>
  </si>
  <si>
    <t>/preisvergleich/Relocate/387842454.html?categoryId=18406&amp;pos=1&amp;price=3721.23&amp;productid=2654417&amp;sid=276812&amp;type=offer</t>
  </si>
  <si>
    <t xml:space="preserve"> Weis­haupt Brenn­wert­ge­rät WTC-A-H-O 15 bis 60 kW WTC 60-A H-O</t>
  </si>
  <si>
    <t>Brötje EcoCondens BBS Pro EVO 20 C (20 kW)</t>
  </si>
  <si>
    <t>/preisvergleich/Relocate/303294919.html?categoryId=18406&amp;pos=1&amp;price=4592.0&amp;productid=2611687&amp;sid=9701&amp;type=offer</t>
  </si>
  <si>
    <t>/preisvergleich/Relocate/513593683.html?categoryId=18406&amp;pos=3&amp;price=3459.0&amp;productid=4203086&amp;sid=9701&amp;type=offer</t>
  </si>
  <si>
    <t>/preisvergleich/Relocate/481871626.html?categoryId=18406&amp;pos=5&amp;price=2615.0&amp;productid=3128334&amp;sid=289859&amp;type=offer</t>
  </si>
  <si>
    <t xml:space="preserve"> Jun­kers Ce­ra­pur­Mo­dul Smart ZBS 22-75 S-3 MA 21 Brenn­wert­ther­me, L / LL ohne Re­ge­lung, Jun­kers AZB09 Dach schwarz 80/125, An­schluss nach hinten Jun­kers</t>
  </si>
  <si>
    <t>/preisvergleich/Relocate/508253246.html?categoryId=18406&amp;pos=6&amp;price=3946.0&amp;productid=2498916&amp;sid=223861&amp;type=offer</t>
  </si>
  <si>
    <t xml:space="preserve"> Vail­lant Gasther­me VC 276 500l Gas­brenn­wert Brenn­wert Hei­zung Therme Heiz­kes­sel</t>
  </si>
  <si>
    <t>/preisvergleich/Relocate/341808046.html?categoryId=18406&amp;pos=5&amp;price=4304.0&amp;productid=1223701&amp;sid=223861&amp;type=offer</t>
  </si>
  <si>
    <t xml:space="preserve"> Viess­mann Paket mit Gas-Brenn­wert-Heiz­ther­me Vi­to­dens 300-W 1,9-19 kW Spei­cher</t>
  </si>
  <si>
    <t>/preisvergleich/Relocate/481826472.html?categoryId=18406&amp;pos=8&amp;price=2435.0&amp;productid=1064527&amp;sid=289859&amp;type=offer</t>
  </si>
  <si>
    <t xml:space="preserve"> Viess­mann Vi­to­dens 200-W Gas-Brenn­wert­ther­me, 19 kW, VT200, HE Abgas Schacht - 6m, für ne­ben­ge­stell­ten Spei­cher, ohne Viess­mann</t>
  </si>
  <si>
    <t>/preisvergleich/Relocate/569580308.html?categoryId=18406&amp;pos=7&amp;price=3270.29&amp;productid=3664000&amp;sid=276812&amp;type=offer</t>
  </si>
  <si>
    <t>/preisvergleich/Relocate/387842528.html?categoryId=18406&amp;pos=7&amp;price=3458.99&amp;productid=2106157&amp;sid=276812&amp;type=offer</t>
  </si>
  <si>
    <t xml:space="preserve"> Vi­to­dens 222-F mit Vi­to­tro­nic 200, La­de­spei­cher 3,2 - 35,0 kW</t>
  </si>
  <si>
    <t>/preisvergleich/Relocate/481847937.html?categoryId=18406&amp;pos=9&amp;price=3205.0&amp;productid=3497887&amp;sid=289859&amp;type=offer</t>
  </si>
  <si>
    <t xml:space="preserve"> Jun­kers Ce­ra­pur­Com­fort ZBR 42-3 A 21 Gas-Brenn­wert­ther­me 42 kW, L / LL Jun­kers FR 50, ohne Spei­cher, ohne Mon­ta­ge­plat­te, ATEC Schacht 4 Meter 80/125 Jun­kers</t>
  </si>
  <si>
    <t>/preisvergleich/Relocate/475957578.html?categoryId=18406&amp;pos=12&amp;price=2273.0&amp;productid=2286143&amp;sid=289859&amp;type=offer</t>
  </si>
  <si>
    <t xml:space="preserve"> Vail­lant ecoTEC ex­clu­siv VC 146/4-7 Brenn­wert­ther­me ca­lor­MA­TIC 370, ohne Ab­gas­pa­ket, Un­ter­putz mit Spei­cher­an­schluss Vail­lant</t>
  </si>
  <si>
    <t>/preisvergleich/Relocate/341807976.html?categoryId=18406&amp;pos=14&amp;price=4507.0&amp;productid=1223680&amp;sid=223861&amp;type=offer</t>
  </si>
  <si>
    <t xml:space="preserve"> Viess­mann Gas-Brenn­wert-Heiz­ther­me Vi­to­dens 300-W 4-26 kW Spei­cher EVA 160 Liter</t>
  </si>
  <si>
    <t>/preisvergleich/Relocate/481854834.html?categoryId=18406&amp;pos=12&amp;price=3095.0&amp;productid=1750863&amp;sid=289859&amp;type=offer</t>
  </si>
  <si>
    <t xml:space="preserve"> Jun­kers Ce­ra­pur­Com­fort ZBR 42-3 A 23 Gas-Brenn­wert­ther­me 42 kW, E / H ohne Re­ge­lung, ohne Spei­cher, ohne Mon­ta­ge­plat­te, ATEC Schacht 8 Meter 80/125 Jun­kers</t>
  </si>
  <si>
    <t>/preisvergleich/Relocate/481869027.html?categoryId=18406&amp;pos=12&amp;price=2480.0&amp;productid=3128307&amp;sid=289859&amp;type=offer</t>
  </si>
  <si>
    <t>Weishaupt Thermo Unit WTU 20-S-B</t>
  </si>
  <si>
    <t>/preisvergleich/Relocate/457341650.html?categoryId=18406&amp;pos=1&amp;price=4499.0&amp;productid=2654433&amp;sid=9701&amp;type=offer</t>
  </si>
  <si>
    <t>/preisvergleich/Relocate/387844111.html?categoryId=18406&amp;pos=2&amp;price=3983.16&amp;productid=2654415&amp;sid=276812&amp;type=offer</t>
  </si>
  <si>
    <t xml:space="preserve"> Weis­haupt Thermo Con­dens Kom­pakt WTC-A K-P-115 WTC 25-A K, En­er­gie­spar­pum­pe</t>
  </si>
  <si>
    <t>/preisvergleich/Relocate/387842684.html?categoryId=18406&amp;pos=2&amp;price=3970.02&amp;productid=2654417&amp;sid=276812&amp;type=offer</t>
  </si>
  <si>
    <t xml:space="preserve"> Weis­haupt Thermo Con­dens WTC-A-H 15 bis 60 kW 13,9 - 16,7 kW, H-PEA - dreh­zahl­ge­re­gelt</t>
  </si>
  <si>
    <t>Junkers Cerapur Comfort-Eco ZSBE 28-3 A 21 Erdgas L/LL (28 kW)</t>
  </si>
  <si>
    <t>/preisvergleich/Relocate/436571450.html?categoryId=18406&amp;pos=1&amp;price=1985.0&amp;productid=2635863&amp;sid=9701&amp;type=offer</t>
  </si>
  <si>
    <t>/preisvergleich/Relocate/479001343.html?categoryId=18406&amp;pos=2&amp;price=4600.0&amp;productid=2611687&amp;sid=12041&amp;type=offer</t>
  </si>
  <si>
    <t>/preisvergleich/Relocate/515820082.html?categoryId=18406&amp;pos=4&amp;price=3463.0&amp;productid=4203086&amp;sid=9701&amp;type=offer</t>
  </si>
  <si>
    <t>/preisvergleich/Relocate/481871835.html?categoryId=18406&amp;pos=6&amp;price=2625.0&amp;productid=3128334&amp;sid=289859&amp;type=offer</t>
  </si>
  <si>
    <t xml:space="preserve"> Jun­kers Ce­ra­pur­Mo­dul Smart ZBS 22-75 S-3 MA 21 Brenn­wert­ther­me, L / LL ohne Re­ge­lung, ATEC Schacht 8 Meter 80/125, An­schluss nach hinten Jun­kers</t>
  </si>
  <si>
    <t>/preisvergleich/Relocate/582706331.html?categoryId=18406&amp;pos=7&amp;price=4251.25&amp;productid=2498916&amp;sid=12041&amp;type=offer</t>
  </si>
  <si>
    <t>/preisvergleich/Relocate/481794710.html?categoryId=18406&amp;pos=9&amp;price=2450.0&amp;productid=1064527&amp;sid=289859&amp;type=offer</t>
  </si>
  <si>
    <t xml:space="preserve"> Viess­mann Vi­to­dens 200-W Gas-Brenn­wert­ther­me, 19 kW, VT200, HE ohne Ab­gas­pa­ket, für un­ter­ge­stell­ten Spei­cher, Un­ter­putz Viess­mann</t>
  </si>
  <si>
    <t>/preisvergleich/Relocate/481847988.html?categoryId=18406&amp;pos=10&amp;price=3205.0&amp;productid=3497887&amp;sid=289859&amp;type=offer</t>
  </si>
  <si>
    <t xml:space="preserve"> Jun­kers Ce­ra­pur­Com­fort ZBR 42-3 A 21 Gas-Brenn­wert­ther­me 42 kW, L / LL ohne Re­ge­lung, ohne Spei­cher, Mon­ta­ge­plat­te 258 + 528-1 (Auf­putz), ATEC Schacht 6...</t>
  </si>
  <si>
    <t>/preisvergleich/Relocate/475957347.html?categoryId=18406&amp;pos=13&amp;price=2280.0&amp;productid=2286143&amp;sid=289859&amp;type=offer</t>
  </si>
  <si>
    <t xml:space="preserve"> Vail­lant ecoTEC ex­clu­siv VC 146/4-7 Brenn­wert­ther­me ca­lor­MA­TIC 370f, ohne Ab­gas­pa­ket, ohne Vail­lant</t>
  </si>
  <si>
    <t>/preisvergleich/Relocate/341808053.html?categoryId=18406&amp;pos=15&amp;price=4552.0&amp;productid=1223680&amp;sid=223861&amp;type=offer</t>
  </si>
  <si>
    <t xml:space="preserve"> Viess­mann Paket mit Gas-Brenn­wert-Heiz­ther­me Vi­to­dens 300-W 4-26 kW Spei­cher</t>
  </si>
  <si>
    <t>/preisvergleich/Relocate/481847980.html?categoryId=18406&amp;pos=13&amp;price=3095.0&amp;productid=1750863&amp;sid=289859&amp;type=offer</t>
  </si>
  <si>
    <t>/preisvergleich/Relocate/481868646.html?categoryId=18406&amp;pos=13&amp;price=2510.0&amp;productid=3128307&amp;sid=289859&amp;type=offer</t>
  </si>
  <si>
    <t>/preisvergleich/Relocate/435728330.html?categoryId=18406&amp;pos=2&amp;price=4782.0&amp;productid=2654433&amp;sid=9701&amp;type=offer</t>
  </si>
  <si>
    <t>/preisvergleich/Relocate/435728635.html?categoryId=18406&amp;pos=3&amp;price=4318.0&amp;productid=2654415&amp;sid=9701&amp;type=offer</t>
  </si>
  <si>
    <t>/preisvergleich/Relocate/457339608.html?categoryId=18406&amp;pos=3&amp;price=4035.0&amp;productid=2654417&amp;sid=9701&amp;type=offer</t>
  </si>
  <si>
    <t>/preisvergleich/Relocate/481826321.html?categoryId=18406&amp;pos=2&amp;price=2010.0&amp;productid=2635863&amp;sid=289859&amp;type=offer</t>
  </si>
  <si>
    <t>/preisvergleich/Relocate/516356933.html?categoryId=18406&amp;pos=3&amp;price=4705.0&amp;productid=2611687&amp;sid=9701&amp;type=offer</t>
  </si>
  <si>
    <t>/preisvergleich/Relocate/481869603.html?categoryId=18406&amp;pos=7&amp;price=2630.0&amp;productid=3128334&amp;sid=289859&amp;type=offer</t>
  </si>
  <si>
    <t xml:space="preserve"> Jun­kers Ce­ra­pur­Mo­dul Smart ZBS 22-75 S-3 MA 21 Brenn­wert­ther­me, L / LL Jun­kers FR 50, ohne Ab­gas­pa­ket, An­schluss nach links Jun­kers</t>
  </si>
  <si>
    <t>/preisvergleich/Relocate/481824751.html?categoryId=18406&amp;pos=10&amp;price=2460.0&amp;productid=1064527&amp;sid=289859&amp;type=offer</t>
  </si>
  <si>
    <t xml:space="preserve"> Viess­mann Vi­to­dens 200-W Gas-Brenn­wert­ther­me, 19 kW, VT200, HE Abgas Schacht - 6m, für un­ter­ge­stell­ten Spei­cher, ohne Viess­mann</t>
  </si>
  <si>
    <t>/preisvergleich/Relocate/481842590.html?categoryId=18406&amp;pos=11&amp;price=3210.0&amp;productid=3497887&amp;sid=289859&amp;type=offer</t>
  </si>
  <si>
    <t xml:space="preserve"> Jun­kers Ce­ra­pur­Com­fort ZBR 42-3 A 21 Gas-Brenn­wert­ther­me 42 kW, L / LL ohne Re­ge­lung, ohne Spei­cher, Mon­ta­ge­plat­te 258 + 223-1 (Un­ter­putz), Jun­kers AZB10 ...</t>
  </si>
  <si>
    <t>/preisvergleich/Relocate/475957256.html?categoryId=18406&amp;pos=14&amp;price=2282.0&amp;productid=2286143&amp;sid=289859&amp;type=offer</t>
  </si>
  <si>
    <t xml:space="preserve"> Vail­lant ecoTEC ex­clu­siv VC 206/4-7 Brenn­wert­ther­me ca­lor­MA­TIC 370, ohne Ab­gas­pa­ket, Un­ter­putz mit Spei­cher­an­schluss Vail­lant</t>
  </si>
  <si>
    <t>/preisvergleich/Relocate/481866261.html?categoryId=18406&amp;pos=14&amp;price=3095.0&amp;productid=1750863&amp;sid=289859&amp;type=offer</t>
  </si>
  <si>
    <t xml:space="preserve"> Jun­kers Ce­ra­pur­Com­fort ZBR 42-3 A 31 Gas-Brenn­wert­ther­me 42 kW, Flg. P ohne Re­ge­lung, ohne Spei­cher, ohne Mon­ta­ge­plat­te, ATEC Schacht 6 Meter 80/125 Jun­kers</t>
  </si>
  <si>
    <t>/preisvergleich/Relocate/481870309.html?categoryId=18406&amp;pos=14&amp;price=2510.0&amp;productid=3128307&amp;sid=289859&amp;type=offer</t>
  </si>
  <si>
    <t>/preisvergleich/Relocate/472336775.html?categoryId=18406&amp;pos=4&amp;price=4035.0&amp;productid=2654417&amp;sid=9701&amp;type=offer</t>
  </si>
  <si>
    <t>/preisvergleich/Relocate/481821074.html?categoryId=18406&amp;pos=3&amp;price=2055.0&amp;productid=2635863&amp;sid=289859&amp;type=offer</t>
  </si>
  <si>
    <t>/preisvergleich/Relocate/481869407.html?categoryId=18406&amp;pos=8&amp;price=2630.0&amp;productid=3128334&amp;sid=289859&amp;type=offer</t>
  </si>
  <si>
    <t xml:space="preserve"> Jun­kers Ce­ra­pur­Mo­dul Smart ZBS 22-75 S-3 MA 21 Brenn­wert­ther­me, L / LL Jun­kers FR 50, ohne Ab­gas­pa­ket, An­schluss nach rechts Jun­kers</t>
  </si>
  <si>
    <t>/preisvergleich/Relocate/481825883.html?categoryId=18406&amp;pos=11&amp;price=2465.0&amp;productid=1064527&amp;sid=289859&amp;type=offer</t>
  </si>
  <si>
    <t xml:space="preserve"> Viess­mann Vi­to­dens 200-W Gas-Brenn­wert­ther­me, 19 kW, VT200, HE Abgas Schacht - 6m, ohne, Auf­putz Viess­mann</t>
  </si>
  <si>
    <t>/preisvergleich/Relocate/481848790.html?categoryId=18406&amp;pos=12&amp;price=3210.0&amp;productid=3497887&amp;sid=289859&amp;type=offer</t>
  </si>
  <si>
    <t xml:space="preserve"> Jun­kers Ce­ra­pur­Com­fort ZBR 42-3 A 21 Gas-Brenn­wert­ther­me 42 kW, L / LL ohne Re­ge­lung, ohne Spei­cher, Mon­ta­ge­plat­te 258 + 223-1 (Un­ter­putz), Jun­kers AZB09 ...</t>
  </si>
  <si>
    <t>/preisvergleich/Relocate/475958163.html?categoryId=18406&amp;pos=15&amp;price=2288.0&amp;productid=2286143&amp;sid=289859&amp;type=offer</t>
  </si>
  <si>
    <t xml:space="preserve"> Vail­lant ecoTEC ex­clu­siv VC 206/4-7 Brenn­wert­ther­me ca­lor­MA­TIC 370f, ohne Ab­gas­pa­ket, ohne Vail­lant</t>
  </si>
  <si>
    <t>/preisvergleich/Relocate/481861154.html?categoryId=18406&amp;pos=15&amp;price=3100.0&amp;productid=1750863&amp;sid=289859&amp;type=offer</t>
  </si>
  <si>
    <t xml:space="preserve"> Jun­kers Ce­ra­pur­Com­fort ZBR 42-3 A 23 Gas-Brenn­wert­ther­me 42 kW, E / H Mon­ta­ge­plat­te 258, ohne Re­ge­lung, ohne Spei­cher, ATEC Schacht 4 Meter 80/125 Jun­kers</t>
  </si>
  <si>
    <t>/preisvergleich/Relocate/481872186.html?categoryId=18406&amp;pos=15&amp;price=2510.0&amp;productid=3128307&amp;sid=289859&amp;type=offer</t>
  </si>
  <si>
    <t xml:space="preserve"> Jun­kers Ce­ra­pur­Mo­dul Smart ZBS 22-75 S-3 MA 23 Brenn­wert­ther­me, E / H Jun­kers FR 50, ohne Ab­gas­pa­ket, An­schluss nach hinten Jun­kers</t>
  </si>
  <si>
    <t>/preisvergleich/Relocate/436564433.html?categoryId=18406&amp;pos=4&amp;price=2110.0&amp;productid=2635863&amp;sid=9701&amp;type=offer</t>
  </si>
  <si>
    <t>/preisvergleich/Relocate/481871261.html?categoryId=18406&amp;pos=9&amp;price=2645.0&amp;productid=3128334&amp;sid=289859&amp;type=offer</t>
  </si>
  <si>
    <t xml:space="preserve"> Jun­kers Ce­ra­pur­Mo­dul Smart ZBS 22-75 S-3 MA 21 Brenn­wert­ther­me, L / LL ohne Re­ge­lung, ATEC Schacht 10 Meter 80/125, An­schluss nach hinten Jun­kers</t>
  </si>
  <si>
    <t>/preisvergleich/Relocate/481820774.html?categoryId=18406&amp;pos=12&amp;price=2475.0&amp;productid=1064527&amp;sid=289859&amp;type=offer</t>
  </si>
  <si>
    <t xml:space="preserve"> Viess­mann Vi­to­dens 200-W Gas-Brenn­wert­ther­me, 19 kW, VT100, HE Abgas Dach - schwarz, für ne­ben­ge­stell­ten Spei­cher, Auf­putz Viess­mann</t>
  </si>
  <si>
    <t>/preisvergleich/Relocate/481848394.html?categoryId=18406&amp;pos=13&amp;price=3210.0&amp;productid=3497887&amp;sid=289859&amp;type=offer</t>
  </si>
  <si>
    <t xml:space="preserve"> Jun­kers Ce­ra­pur­Com­fort ZBR 42-3 A 21 Gas-Brenn­wert­ther­me 42 kW, L / LL Mon­ta­ge­plat­te 993, ohne Re­ge­lung, ohne Spei­cher, ATEC Schacht 4 Meter 80/125 Jun­kers</t>
  </si>
  <si>
    <t>/preisvergleich/Relocate/481814083.html?categoryId=18406&amp;pos=5&amp;price=2135.0&amp;productid=2635863&amp;sid=289859&amp;type=offer</t>
  </si>
  <si>
    <t>/preisvergleich/Relocate/481869163.html?categoryId=18406&amp;pos=10&amp;price=2660.0&amp;productid=3128334&amp;sid=289859&amp;type=offer</t>
  </si>
  <si>
    <t xml:space="preserve"> Jun­kers Ce­ra­pur­Mo­dul Smart ZBS 22-75 S-3 MA 21 Brenn­wert­ther­me, L / LL Jun­kers FR 120, ohne Ab­gas­pa­ket, An­schluss nach rechts Jun­kers</t>
  </si>
  <si>
    <t>/preisvergleich/Relocate/481820400.html?categoryId=18406&amp;pos=13&amp;price=2475.0&amp;productid=1064527&amp;sid=289859&amp;type=offer</t>
  </si>
  <si>
    <t xml:space="preserve"> Viess­mann Vi­to­dens 200-W Gas-Brenn­wert­ther­me, 19 kW, VT100, HE Abgas Dach - rot, für ne­ben­ge­stell­ten Spei­cher, Auf­putz Viess­mann</t>
  </si>
  <si>
    <t>/preisvergleich/Relocate/481847957.html?categoryId=18406&amp;pos=14&amp;price=3215.0&amp;productid=3497887&amp;sid=289859&amp;type=offer</t>
  </si>
  <si>
    <t xml:space="preserve"> Jun­kers Ce­ra­pur­Com­fort ZBR 42-3 A 21 Gas-Brenn­wert­ther­me 42 kW, L / LL ohne Re­ge­lung, ohne Spei­cher, Mon­ta­ge­plat­te 258 + 528-1 (Auf­putz), Jun­kers AZB10...</t>
  </si>
  <si>
    <t>/preisvergleich/Relocate/481803732.html?categoryId=18406&amp;pos=6&amp;price=2140.0&amp;productid=2635863&amp;sid=289859&amp;type=offer</t>
  </si>
  <si>
    <t>/preisvergleich/Relocate/481868463.html?categoryId=18406&amp;pos=11&amp;price=2660.0&amp;productid=3128334&amp;sid=289859&amp;type=offer</t>
  </si>
  <si>
    <t xml:space="preserve"> Jun­kers Ce­ra­pur­Mo­dul Smart ZBS 22-75 S-3 MA 21 Brenn­wert­ther­me, L / LL Jun­kers FR 120, ohne Ab­gas­pa­ket, An­schluss nach links Jun­kers</t>
  </si>
  <si>
    <t>/preisvergleich/Relocate/481806785.html?categoryId=18406&amp;pos=14&amp;price=2480.0&amp;productid=1064527&amp;sid=289859&amp;type=offer</t>
  </si>
  <si>
    <t xml:space="preserve"> Viess­mann Vi­to­dens 200-W Gas-Brenn­wert­ther­me, 19 kW, VT200, HE Abgas Schacht - 6m, ohne, Un­ter­putz Viess­mann</t>
  </si>
  <si>
    <t>/preisvergleich/Relocate/481848692.html?categoryId=18406&amp;pos=15&amp;price=3215.0&amp;productid=3497887&amp;sid=289859&amp;type=offer</t>
  </si>
  <si>
    <t xml:space="preserve"> Jun­kers Ce­ra­pur­Com­fort ZBR 42-3 A 21 Gas-Brenn­wert­ther­me 42 kW, L / LL ohne Re­ge­lung, ohne Spei­cher, Mon­ta­ge­plat­te 258 + 528-1 (Auf­putz), Jun­kers AZB09...</t>
  </si>
  <si>
    <t>/preisvergleich/Relocate/481825642.html?categoryId=18406&amp;pos=7&amp;price=2160.0&amp;productid=2635863&amp;sid=289859&amp;type=offer</t>
  </si>
  <si>
    <t>/preisvergleich/Relocate/481868937.html?categoryId=18406&amp;pos=12&amp;price=2670.0&amp;productid=3128334&amp;sid=289859&amp;type=offer</t>
  </si>
  <si>
    <t xml:space="preserve"> Jun­kers Ce­ra­pur­Mo­dul Smart ZBS 22-75 S-3 MA 21 Brenn­wert­ther­me, L / LL Jun­kers FW 120, ohne Ab­gas­pa­ket, ohne Zu­be­hör Jun­kers</t>
  </si>
  <si>
    <t>/preisvergleich/Relocate/481778375.html?categoryId=18406&amp;pos=15&amp;price=2490.0&amp;productid=1064527&amp;sid=289859&amp;type=offer</t>
  </si>
  <si>
    <t xml:space="preserve"> Viess­mann Vi­to­dens 200-W Gas-Brenn­wert­ther­me, 19 kW, VT100, HE Abgas Dach - schwarz, für ne­ben­ge­stell­ten Spei­cher, Un­ter­putz Viess­mann</t>
  </si>
  <si>
    <t>/preisvergleich/Relocate/481780397.html?categoryId=18406&amp;pos=8&amp;price=2160.0&amp;productid=2635863&amp;sid=289859&amp;type=offer</t>
  </si>
  <si>
    <t>/preisvergleich/Relocate/481818523.html?categoryId=18406&amp;pos=9&amp;price=2165.0&amp;productid=2635863&amp;sid=289859&amp;type=offer</t>
  </si>
  <si>
    <t>/preisvergleich/Relocate/481779535.html?categoryId=18406&amp;pos=10&amp;price=2190.0&amp;productid=2635863&amp;sid=289859&amp;type=offer</t>
  </si>
  <si>
    <t>/preisvergleich/Relocate/481814584.html?categoryId=18406&amp;pos=11&amp;price=2205.0&amp;productid=2635863&amp;sid=289859&amp;type=offer</t>
  </si>
  <si>
    <t>/preisvergleich/Relocate/481825946.html?categoryId=18406&amp;pos=12&amp;price=2235.0&amp;productid=2635863&amp;sid=289859&amp;type=offer</t>
  </si>
  <si>
    <t>/preisvergleich/Relocate/481821540.html?categoryId=18406&amp;pos=13&amp;price=2235.0&amp;productid=2635863&amp;sid=289859&amp;type=offer</t>
  </si>
  <si>
    <t>/preisvergleich/Relocate/586714598.html?categoryId=18406&amp;pos=14&amp;price=2508.15&amp;productid=2635863&amp;sid=293331&amp;type=offer</t>
  </si>
  <si>
    <t>/preisvergleich/Relocate/199582697.html?categoryId=18406&amp;pos=15&amp;price=2990.23&amp;productid=2635863&amp;sid=26395&amp;type=offer</t>
  </si>
  <si>
    <t>Buderus Logamax plus GB162-25 Erdgas E/H (25 kW)</t>
  </si>
  <si>
    <t>/preisvergleich/Relocate/514781069.html?categoryId=18406&amp;pos=1&amp;price=2324.0&amp;productid=3937589&amp;sid=9701&amp;type=offer</t>
  </si>
  <si>
    <t>Buderus Logaplus-Paket W26 (GB172-24 T50 Erdgas E/H)</t>
  </si>
  <si>
    <t>/preisvergleich/Relocate/435736032.html?categoryId=18406&amp;pos=1&amp;price=2860.0&amp;productid=4199394&amp;sid=9701&amp;type=offer</t>
  </si>
  <si>
    <t>/preisvergleich/Relocate/514780955.html?categoryId=18406&amp;pos=2&amp;price=2324.01&amp;productid=3937589&amp;sid=9701&amp;type=offer</t>
  </si>
  <si>
    <t>Junkers Cerapur ZWB 30-4 C 21 Erdgas L/LL (24 kW)</t>
  </si>
  <si>
    <t>/preisvergleich/Relocate/463226408.html?categoryId=18406&amp;pos=1&amp;price=1699.0&amp;productid=3913654&amp;sid=223861&amp;type=offer</t>
  </si>
  <si>
    <t>/preisvergleich/Relocate/524258727.html?categoryId=18406&amp;pos=2&amp;price=2942.0&amp;productid=4199394&amp;sid=9701&amp;type=offer</t>
  </si>
  <si>
    <t>/preisvergleich/Relocate/457339666.html?categoryId=18406&amp;pos=2&amp;price=1699.0&amp;productid=3913654&amp;sid=9701&amp;type=offer</t>
  </si>
  <si>
    <t>/preisvergleich/Relocate/435727027.html?categoryId=18406&amp;pos=3&amp;price=1699.0&amp;productid=3913654&amp;sid=9701&amp;type=offer</t>
  </si>
  <si>
    <t>Buderus Logaplus-Paket W30 SR (GB172-20 T210SR)</t>
  </si>
  <si>
    <t>/preisvergleich/Relocate/445780083.html?categoryId=18406&amp;pos=1&amp;price=4416.0&amp;productid=4202877&amp;sid=9701&amp;type=offer</t>
  </si>
  <si>
    <t>Buderus Logaplus-Paket W22 S (GB172-14)</t>
  </si>
  <si>
    <t>/preisvergleich/Relocate/446229315.html?categoryId=18406&amp;pos=1&amp;price=1985.0&amp;productid=4184691&amp;sid=9701&amp;type=offer</t>
  </si>
  <si>
    <t>Buderus Logaplus-Paket W30 (GB172-20 T150)</t>
  </si>
  <si>
    <t>/preisvergleich/Relocate/480821958.html?categoryId=18406&amp;pos=1&amp;price=2938.71&amp;productid=4199447&amp;sid=276812&amp;type=offer</t>
  </si>
  <si>
    <t xml:space="preserve"> Bu­de­rus Lo­gap­lus-Pa­ket GB172T, Rohr­wen­delspei­cher 20 kW, Erdgas E, 150 Liter, An­schluss-Set seit­lich</t>
  </si>
  <si>
    <t>Buderus Logaplus-Paket W30 (GB172-14 T120)</t>
  </si>
  <si>
    <t>/preisvergleich/Relocate/480822859.html?categoryId=18406&amp;pos=1&amp;price=2827.44&amp;productid=4199466&amp;sid=276812&amp;type=offer</t>
  </si>
  <si>
    <t xml:space="preserve"> Bu­de­rus Lo­gap­lus-Pa­ket GB172T, Rohr­wen­delspei­cher 14 kW, Erdgas E, 120 Liter, An­schluss-Set seit­lich</t>
  </si>
  <si>
    <t>Buderus Logaplus-Paket W30 (GB172-24 T150S)</t>
  </si>
  <si>
    <t>/preisvergleich/Relocate/560031671.html?categoryId=18406&amp;pos=1&amp;price=2929.49&amp;productid=4199782&amp;sid=276812&amp;type=offer</t>
  </si>
  <si>
    <t>/preisvergleich/Relocate/445780143.html?categoryId=18406&amp;pos=2&amp;price=4416.0&amp;productid=4202877&amp;sid=9701&amp;type=offer</t>
  </si>
  <si>
    <t>/preisvergleich/Relocate/435749218.html?categoryId=18406&amp;pos=2&amp;price=2090.0&amp;productid=4184691&amp;sid=9701&amp;type=offer</t>
  </si>
  <si>
    <t>/preisvergleich/Relocate/480819566.html?categoryId=18406&amp;pos=2&amp;price=3085.44&amp;productid=4199447&amp;sid=276812&amp;type=offer</t>
  </si>
  <si>
    <t xml:space="preserve"> Bu­de­rus Lo­gap­lus-Pa­ket GB172T, Rohr­wen­delspei­cher 20 kW, Erdgas LL, 150 Liter, An­schluss-Set seit­lich</t>
  </si>
  <si>
    <t>Buderus Logaplus-Paket W30 SR (GB172-20 T210SR Erdgas L/LL)</t>
  </si>
  <si>
    <t>/preisvergleich/Relocate/445780083.html?categoryId=18406&amp;pos=1&amp;price=4416.0&amp;productid=4202890&amp;sid=9701&amp;type=offer</t>
  </si>
  <si>
    <t>/preisvergleich/Relocate/480823157.html?categoryId=18406&amp;pos=2&amp;price=2968.81&amp;productid=4199466&amp;sid=276812&amp;type=offer</t>
  </si>
  <si>
    <t xml:space="preserve"> Bu­de­rus Lo­gap­lus-Pa­ket GB172T, Rohr­wen­delspei­cher 14 kW, Erdgas LL, 120 Liter, An­schluss-Set seit­lich</t>
  </si>
  <si>
    <t>/preisvergleich/Relocate/528712807.html?categoryId=18406&amp;pos=2&amp;price=3124.32&amp;productid=4199782&amp;sid=276812&amp;type=offer</t>
  </si>
  <si>
    <t>/preisvergleich/Relocate/385154966.html?categoryId=18406&amp;pos=3&amp;price=3279.0&amp;productid=4184691&amp;sid=273949&amp;type=offer</t>
  </si>
  <si>
    <t xml:space="preserve"> Bu­de­rus Lo­ga­max Plus GB172, 14 kW, mit RC300 Re­ge­lung, 1 Heiz­kreis mit Mi­scher und Weiche</t>
  </si>
  <si>
    <t>/preisvergleich/Relocate/480821616.html?categoryId=18406&amp;pos=3&amp;price=3088.98&amp;productid=4199447&amp;sid=276812&amp;type=offer</t>
  </si>
  <si>
    <t xml:space="preserve"> Bu­de­rus Lo­gap­lus-Pa­ket GB172T, Rohr­wen­delspei­cher 20 kW, Erdgas LL, 150 Liter, An­schluss-Set oben</t>
  </si>
  <si>
    <t>Viessmann Vitosolar 300-F (Vitodens 300-W 19 kW + Solarspeicher 750 L)</t>
  </si>
  <si>
    <t>/preisvergleich/Relocate/511176762.html?categoryId=18406&amp;pos=1&amp;price=9490.0&amp;productid=3862766&amp;sid=9701&amp;type=offer</t>
  </si>
  <si>
    <t>/preisvergleich/Relocate/445780126.html?categoryId=18406&amp;pos=2&amp;price=4444.0&amp;productid=4202890&amp;sid=9701&amp;type=offer</t>
  </si>
  <si>
    <t>Buderus Logaplus-Paket W30 (GB172-14 T120 Erdgas L/LL)</t>
  </si>
  <si>
    <t>/preisvergleich/Relocate/480822859.html?categoryId=18406&amp;pos=1&amp;price=2827.44&amp;productid=4202934&amp;sid=276812&amp;type=offer</t>
  </si>
  <si>
    <t>/preisvergleich/Relocate/480823597.html?categoryId=18406&amp;pos=3&amp;price=2972.35&amp;productid=4199466&amp;sid=276812&amp;type=offer</t>
  </si>
  <si>
    <t xml:space="preserve"> Bu­de­rus Lo­gap­lus-Pa­ket GB172T, Rohr­wen­delspei­cher 14 kW, Erdgas LL, 120 Liter, An­schluss-Set oben</t>
  </si>
  <si>
    <t>/preisvergleich/Relocate/528712968.html?categoryId=18406&amp;pos=3&amp;price=3124.32&amp;productid=4199782&amp;sid=276812&amp;type=offer</t>
  </si>
  <si>
    <t>/preisvergleich/Relocate/480818117.html?categoryId=18406&amp;pos=4&amp;price=3088.98&amp;productid=4199447&amp;sid=276812&amp;type=offer</t>
  </si>
  <si>
    <t xml:space="preserve"> Bu­de­rus Lo­gap­lus-Pa­ket GB172T, Rohr­wen­delspei­cher 20 kW, Erdgas E, 150 Liter, An­schluss-Set oben</t>
  </si>
  <si>
    <t>/preisvergleich/Relocate/511175483.html?categoryId=18406&amp;pos=2&amp;price=9626.0&amp;productid=3862766&amp;sid=9701&amp;type=offer</t>
  </si>
  <si>
    <t>Buderus Logaplus-Paket W30 (GB172-20 T100S Erdgas L/LL)</t>
  </si>
  <si>
    <t>/preisvergleich/Relocate/560031698.html?categoryId=18406&amp;pos=1&amp;price=2802.88&amp;productid=4203040&amp;sid=276812&amp;type=offer</t>
  </si>
  <si>
    <t>/preisvergleich/Relocate/480821201.html?categoryId=18406&amp;pos=2&amp;price=2972.35&amp;productid=4202934&amp;sid=276812&amp;type=offer</t>
  </si>
  <si>
    <t xml:space="preserve"> Bu­de­rus Lo­gap­lus-Pa­ket GB172T, Rohr­wen­delspei­cher 14 kW, Erdgas E, 120 Liter, An­schluss-Set oben</t>
  </si>
  <si>
    <t>/preisvergleich/Relocate/480821201.html?categoryId=18406&amp;pos=4&amp;price=2972.35&amp;productid=4199466&amp;sid=276812&amp;type=offer</t>
  </si>
  <si>
    <t>/preisvergleich/Relocate/513593683.html?categoryId=18406&amp;pos=4&amp;price=3459.0&amp;productid=4199782&amp;sid=9701&amp;type=offer</t>
  </si>
  <si>
    <t>/preisvergleich/Relocate/480824204.html?categoryId=18406&amp;pos=5&amp;price=3184.4&amp;productid=4199447&amp;sid=276812&amp;type=offer</t>
  </si>
  <si>
    <t xml:space="preserve"> Bu­de­rus Lo­gap­lus-Pa­ket GB172T, Rohr­wen­delspei­cher 20 kW, Erdgas LL, 150 Liter, An­schluss-Set hinten</t>
  </si>
  <si>
    <t>/preisvergleich/Relocate/445626821.html?categoryId=18406&amp;pos=2&amp;price=3310.0&amp;productid=4203040&amp;sid=9701&amp;type=offer</t>
  </si>
  <si>
    <t>Buderus Logaplus-Paket W30 (GB172-20 T150 Erdgas L/LL)</t>
  </si>
  <si>
    <t>/preisvergleich/Relocate/480819566.html?categoryId=18406&amp;pos=1&amp;price=3085.44&amp;productid=4203010&amp;sid=276812&amp;type=offer</t>
  </si>
  <si>
    <t>Junkers ZBR 28 3 A 23</t>
  </si>
  <si>
    <t>/preisvergleich/Relocate/481844632.html?categoryId=18406&amp;pos=1&amp;price=2170.0&amp;productid=2384225&amp;sid=289859&amp;type=offer</t>
  </si>
  <si>
    <t>Wolf ComfortLine CSZ-20/300</t>
  </si>
  <si>
    <t>/preisvergleich/Relocate/200474769.html?categoryId=18406&amp;pos=1&amp;price=3176.0&amp;productid=3129275&amp;sid=223861&amp;type=offer</t>
  </si>
  <si>
    <t>Buderus Logamax plus GB172-20 Erdgas L/LL</t>
  </si>
  <si>
    <t>/preisvergleich/Relocate/419138069.html?categoryId=18406&amp;pos=1&amp;price=1559.0&amp;productid=3797290&amp;sid=9701&amp;type=offer</t>
  </si>
  <si>
    <t>/preisvergleich/Relocate/480822755.html?categoryId=18406&amp;pos=3&amp;price=3067.77&amp;productid=4202934&amp;sid=276812&amp;type=offer</t>
  </si>
  <si>
    <t xml:space="preserve"> Bu­de­rus Lo­gap­lus-Pa­ket GB172T, Rohr­wen­delspei­cher 14 kW, Erdgas LL, 120 Liter, An­schluss-Set hinten</t>
  </si>
  <si>
    <t>/preisvergleich/Relocate/480824291.html?categoryId=18406&amp;pos=5&amp;price=3067.77&amp;productid=4199466&amp;sid=276812&amp;type=offer</t>
  </si>
  <si>
    <t xml:space="preserve"> Bu­de­rus Lo­gap­lus-Pa­ket GB172T, Rohr­wen­delspei­cher 14 kW, Erdgas E, 120 Liter, An­schluss-Set hinten</t>
  </si>
  <si>
    <t>/preisvergleich/Relocate/445627233.html?categoryId=18406&amp;pos=5&amp;price=3459.0&amp;productid=4199782&amp;sid=9701&amp;type=offer</t>
  </si>
  <si>
    <t>/preisvergleich/Relocate/480823463.html?categoryId=18406&amp;pos=6&amp;price=3184.4&amp;productid=4199447&amp;sid=276812&amp;type=offer</t>
  </si>
  <si>
    <t xml:space="preserve"> Bu­de­rus Lo­gap­lus-Pa­ket GB172T, Rohr­wen­delspei­cher 20 kW, Erdgas E, 150 Liter, An­schluss-Set hinten</t>
  </si>
  <si>
    <t>/preisvergleich/Relocate/445626757.html?categoryId=18406&amp;pos=3&amp;price=3314.0&amp;productid=4203040&amp;sid=9701&amp;type=offer</t>
  </si>
  <si>
    <t>/preisvergleich/Relocate/480821616.html?categoryId=18406&amp;pos=2&amp;price=3088.98&amp;productid=4203010&amp;sid=276812&amp;type=offer</t>
  </si>
  <si>
    <t>/preisvergleich/Relocate/481840609.html?categoryId=18406&amp;pos=2&amp;price=2185.0&amp;productid=2384225&amp;sid=289859&amp;type=offer</t>
  </si>
  <si>
    <t>/preisvergleich/Relocate/200474771.html?categoryId=18406&amp;pos=2&amp;price=3176.0&amp;productid=3129275&amp;sid=223861&amp;type=offer</t>
  </si>
  <si>
    <t>/preisvergleich/Relocate/497363209.html?categoryId=18406&amp;pos=2&amp;price=1642.01&amp;productid=3797290&amp;sid=276812&amp;type=offer</t>
  </si>
  <si>
    <t>/preisvergleich/Relocate/445626687.html?categoryId=18406&amp;pos=4&amp;price=3403.0&amp;productid=4202934&amp;sid=9701&amp;type=offer</t>
  </si>
  <si>
    <t>/preisvergleich/Relocate/480822755.html?categoryId=18406&amp;pos=6&amp;price=3067.77&amp;productid=4199466&amp;sid=276812&amp;type=offer</t>
  </si>
  <si>
    <t>/preisvergleich/Relocate/598142813.html?categoryId=18406&amp;pos=7&amp;price=3249.0&amp;productid=4199447&amp;sid=9701&amp;type=offer</t>
  </si>
  <si>
    <t>/preisvergleich/Relocate/480824204.html?categoryId=18406&amp;pos=3&amp;price=3184.4&amp;productid=4203010&amp;sid=276812&amp;type=offer</t>
  </si>
  <si>
    <t>/preisvergleich/Relocate/586714380.html?categoryId=18406&amp;pos=3&amp;price=2190.02&amp;productid=2384225&amp;sid=293331&amp;type=offer</t>
  </si>
  <si>
    <t xml:space="preserve"> Jun­kers Gas-Brenn­wert­ge­rät, wand­hän­gend CE­RA­PUR­COM­FORT ZBR 28-3 A 31,850x440x350 - 7712231557 7712231557</t>
  </si>
  <si>
    <t>/preisvergleich/Relocate/516356731.html?categoryId=18406&amp;pos=3&amp;price=3195.0&amp;productid=3129275&amp;sid=9701&amp;type=offer</t>
  </si>
  <si>
    <t>/preisvergleich/Relocate/497668872.html?categoryId=18406&amp;pos=3&amp;price=1669.3&amp;productid=3797290&amp;sid=9701&amp;type=offer</t>
  </si>
  <si>
    <t>/preisvergleich/Relocate/445626991.html?categoryId=18406&amp;pos=5&amp;price=3407.0&amp;productid=4202934&amp;sid=9701&amp;type=offer</t>
  </si>
  <si>
    <t>/preisvergleich/Relocate/442822720.html?categoryId=18406&amp;pos=7&amp;price=3150.0&amp;productid=4199466&amp;sid=9701&amp;type=offer</t>
  </si>
  <si>
    <t>/preisvergleich/Relocate/514780906.html?categoryId=18406&amp;pos=8&amp;price=3423.0&amp;productid=4199447&amp;sid=9701&amp;type=offer</t>
  </si>
  <si>
    <t>Remeha Calenta 15 S</t>
  </si>
  <si>
    <t>/preisvergleich/Relocate/376068719.html?categoryId=18406&amp;pos=1&amp;price=1945.0&amp;productid=3725853&amp;sid=293350&amp;type=offer</t>
  </si>
  <si>
    <t xml:space="preserve"> remeha Ca­len­ta 15 S Gas­brenn­wert Wand­ge­rät Gas­brenn­wert­kes­sel</t>
  </si>
  <si>
    <t>/preisvergleich/Relocate/598142813.html?categoryId=18406&amp;pos=4&amp;price=3249.0&amp;productid=4203010&amp;sid=9701&amp;type=offer</t>
  </si>
  <si>
    <t>/preisvergleich/Relocate/481841528.html?categoryId=18406&amp;pos=4&amp;price=2215.0&amp;productid=2384225&amp;sid=289859&amp;type=offer</t>
  </si>
  <si>
    <t>/preisvergleich/Relocate/439858197.html?categoryId=18406&amp;pos=4&amp;price=3195.0&amp;productid=3129275&amp;sid=9701&amp;type=offer</t>
  </si>
  <si>
    <t>/preisvergleich/Relocate/559316943.html?categoryId=18406&amp;pos=4&amp;price=1708.98&amp;productid=3797290&amp;sid=12041&amp;type=offer</t>
  </si>
  <si>
    <t>/preisvergleich/Relocate/598142762.html?categoryId=18406&amp;pos=8&amp;price=3199.0&amp;productid=4199466&amp;sid=9701&amp;type=offer</t>
  </si>
  <si>
    <t>Junkers ZSBE 16 3 16 kW</t>
  </si>
  <si>
    <t>/preisvergleich/Relocate/481822057.html?categoryId=18406&amp;pos=1&amp;price=1989.0&amp;productid=1219746&amp;sid=289859&amp;type=offer</t>
  </si>
  <si>
    <t xml:space="preserve"> Jun­kers Ce­ra­pur­Com­fort-Eco ZSBE 16-3 A 21 Brenn­wert­ther­me 16 kW, L/LL Mon­ta­ge­plat­te 993, ohne Re­ge­lung, ohne Spei­cher, ohne Ab­gas­pa­ket Jun­kers</t>
  </si>
  <si>
    <t>/preisvergleich/Relocate/445626820.html?categoryId=18406&amp;pos=5&amp;price=3536.0&amp;productid=4203010&amp;sid=9701&amp;type=offer</t>
  </si>
  <si>
    <t>/preisvergleich/Relocate/481841065.html?categoryId=18406&amp;pos=5&amp;price=2215.0&amp;productid=2384225&amp;sid=289859&amp;type=offer</t>
  </si>
  <si>
    <t>/preisvergleich/Relocate/200257314.html?categoryId=18406&amp;pos=5&amp;price=3200.0&amp;productid=3129275&amp;sid=223861&amp;type=offer</t>
  </si>
  <si>
    <t>/preisvergleich/Relocate/197501135.html?categoryId=18406&amp;pos=5&amp;price=1777.0&amp;productid=3797290&amp;sid=223861&amp;type=offer</t>
  </si>
  <si>
    <t>/preisvergleich/Relocate/481814727.html?categoryId=18406&amp;pos=2&amp;price=2014.0&amp;productid=1219746&amp;sid=289859&amp;type=offer</t>
  </si>
  <si>
    <t xml:space="preserve"> Jun­kers Ce­ra­pur­Com­fort-Eco ZSBE 16-3 A 23 Brenn­wert­ther­me 16 kW, E/H Jun­kers FR 120, ohne Spei­cher, ohne Ab­gas­pa­ket, ohne Mon­ta­ge­plat­te Jun­kers</t>
  </si>
  <si>
    <t>Junkers CerapurEco ZSB 14-3 E 23 Erdgas E/H (14 kW)</t>
  </si>
  <si>
    <t>/preisvergleich/Relocate/435750241.html?categoryId=18406&amp;pos=1&amp;price=2845.0&amp;productid=3116572&amp;sid=9701&amp;type=offer</t>
  </si>
  <si>
    <t>/preisvergleich/Relocate/481840973.html?categoryId=18406&amp;pos=6&amp;price=2235.0&amp;productid=2384225&amp;sid=289859&amp;type=offer</t>
  </si>
  <si>
    <t>/preisvergleich/Relocate/348136701.html?categoryId=18406&amp;pos=6&amp;price=2228.5&amp;productid=3797290&amp;sid=288366&amp;type=offer</t>
  </si>
  <si>
    <t>Junkers Cerapur Comfort-Eco ZSBE 16-3 A 21 Erdgas L/LL (16 kW)</t>
  </si>
  <si>
    <t>/preisvergleich/Relocate/481822522.html?categoryId=18406&amp;pos=1&amp;price=1834.0&amp;productid=3712883&amp;sid=289859&amp;type=offer</t>
  </si>
  <si>
    <t>Brötje EcoTherm WSS 15 C</t>
  </si>
  <si>
    <t>/preisvergleich/Relocate/371001367.html?categoryId=18406&amp;pos=1&amp;price=1598.0&amp;productid=3095642&amp;sid=9701&amp;type=offer</t>
  </si>
  <si>
    <t>Junkers CerapurAcu ZWSB 22/28-3 E 23 Erdgas E/H</t>
  </si>
  <si>
    <t>/preisvergleich/Relocate/494322508.html?categoryId=18406&amp;pos=1&amp;price=2695.0&amp;productid=3094808&amp;sid=9701&amp;type=offer</t>
  </si>
  <si>
    <t>/preisvergleich/Relocate/481815363.html?categoryId=18406&amp;pos=3&amp;price=2014.0&amp;productid=1219746&amp;sid=289859&amp;type=offer</t>
  </si>
  <si>
    <t xml:space="preserve"> Jun­kers Ce­ra­pur­Com­fort-Eco ZSBE 16-3 A 21 Brenn­wert­ther­me 16 kW, L/LL Jun­kers FR 120, ohne Spei­cher, ohne Ab­gas­pa­ket, ohne Mon­ta­ge­plat­te Jun­kers</t>
  </si>
  <si>
    <t>/preisvergleich/Relocate/481840500.html?categoryId=18406&amp;pos=7&amp;price=2245.0&amp;productid=2384225&amp;sid=289859&amp;type=offer</t>
  </si>
  <si>
    <t>/preisvergleich/Relocate/348485498.html?categoryId=18406&amp;pos=7&amp;price=2440.5&amp;productid=3797290&amp;sid=288366&amp;type=offer</t>
  </si>
  <si>
    <t>/preisvergleich/Relocate/481826689.html?categoryId=18406&amp;pos=2&amp;price=1879.0&amp;productid=3712883&amp;sid=289859&amp;type=offer</t>
  </si>
  <si>
    <t>/preisvergleich/Relocate/435736008.html?categoryId=18406&amp;pos=2&amp;price=1810.0&amp;productid=3095642&amp;sid=9701&amp;type=offer</t>
  </si>
  <si>
    <t>/preisvergleich/Relocate/481867538.html?categoryId=18406&amp;pos=2&amp;price=2720.0&amp;productid=3094808&amp;sid=289859&amp;type=offer</t>
  </si>
  <si>
    <t xml:space="preserve"> Jun­kers Ce­ra­pu­rA­cu ZWSB 22/28-3 E 23 Brenn­wert-Zen­tral­heiz­ge­rät, E/H ohne Re­ge­lung, ohne Ab­gas­pa­ket, Mon­ta­ge­plat­te 1187 ver­ti­kal Jun­kers</t>
  </si>
  <si>
    <t>Junkers Cerapur Comfort-Eco ZSBE 28-3 A 23 Erdgas E/H (28 kW)</t>
  </si>
  <si>
    <t>/preisvergleich/Relocate/481818859.html?categoryId=18406&amp;pos=1&amp;price=2010.0&amp;productid=3711720&amp;sid=289859&amp;type=offer</t>
  </si>
  <si>
    <t>/preisvergleich/Relocate/481778845.html?categoryId=18406&amp;pos=4&amp;price=2029.0&amp;productid=1219746&amp;sid=289859&amp;type=offer</t>
  </si>
  <si>
    <t xml:space="preserve"> Jun­kers Ce­ra­pur­Com­fort-Eco ZSBE 16-3 A 21 Brenn­wert­ther­me 16 kW, L/LL Jun­kers FR 50, Mon­ta­ge­plat­te 258, ohne Spei­cher, ohne Ab­gas­pa­ket Jun­kers</t>
  </si>
  <si>
    <t>/preisvergleich/Relocate/481845877.html?categoryId=18406&amp;pos=8&amp;price=2245.0&amp;productid=2384225&amp;sid=289859&amp;type=offer</t>
  </si>
  <si>
    <t>/preisvergleich/Relocate/540734135.html?categoryId=18406&amp;pos=3&amp;price=1899.0&amp;productid=3712883&amp;sid=9701&amp;type=offer</t>
  </si>
  <si>
    <t>/preisvergleich/Relocate/481868072.html?categoryId=18406&amp;pos=3&amp;price=2745.0&amp;productid=3094808&amp;sid=289859&amp;type=offer</t>
  </si>
  <si>
    <t xml:space="preserve"> Jun­kers Ce­ra­pu­rA­cu ZWSB 22/28-3 E 23 Brenn­wert-Zen­tral­heiz­ge­rät, E/H Jun­kers FR 50, ohne Ab­gas­pa­ket, ohne Mon­ta­ge­plat­te Jun­kers</t>
  </si>
  <si>
    <t>/preisvergleich/Relocate/481813007.html?categoryId=18406&amp;pos=2&amp;price=2055.0&amp;productid=3711720&amp;sid=289859&amp;type=offer</t>
  </si>
  <si>
    <t>/preisvergleich/Relocate/481820277.html?categoryId=18406&amp;pos=5&amp;price=2029.0&amp;productid=1219746&amp;sid=289859&amp;type=offer</t>
  </si>
  <si>
    <t xml:space="preserve"> Jun­kers Ce­ra­pur­Com­fort-Eco ZSBE 16-3 A 23 Brenn­wert­ther­me 16 kW, E/H Jun­kers FR 50, Mon­ta­ge­plat­te 258, ohne Spei­cher, ohne Ab­gas­pa­ket Jun­kers</t>
  </si>
  <si>
    <t>/preisvergleich/Relocate/481825048.html?categoryId=18406&amp;pos=4&amp;price=1959.0&amp;productid=3712883&amp;sid=289859&amp;type=offer</t>
  </si>
  <si>
    <t>/preisvergleich/Relocate/481869143.html?categoryId=18406&amp;pos=4&amp;price=2775.0&amp;productid=3094808&amp;sid=289859&amp;type=offer</t>
  </si>
  <si>
    <t xml:space="preserve"> Jun­kers Ce­ra­pu­rA­cu ZWSB 22/28-3 E 23 Brenn­wert-Zen­tral­heiz­ge­rät, E/H Jun­kers FR 120, ohne Ab­gas­pa­ket, ohne Mon­ta­ge­plat­te Jun­kers</t>
  </si>
  <si>
    <t>Junkers CerapurEco ZSB</t>
  </si>
  <si>
    <t>/preisvergleich/Relocate/435750241.html?categoryId=18406&amp;pos=1&amp;price=2845.0&amp;productid=3116679&amp;sid=9701&amp;type=offer</t>
  </si>
  <si>
    <t>/preisvergleich/Relocate/481804868.html?categoryId=18406&amp;pos=3&amp;price=2160.0&amp;productid=3711720&amp;sid=289859&amp;type=offer</t>
  </si>
  <si>
    <t>/preisvergleich/Relocate/481806074.html?categoryId=18406&amp;pos=6&amp;price=2059.0&amp;productid=1219746&amp;sid=289859&amp;type=offer</t>
  </si>
  <si>
    <t xml:space="preserve"> Jun­kers Ce­ra­pur­Com­fort-Eco ZSBE 16-3 A 23 Brenn­wert­ther­me 16 kW, E/H Jun­kers FR 120, Mon­ta­ge­plat­te 258, ohne Spei­cher, ohne Ab­gas­pa­ket Jun­kers</t>
  </si>
  <si>
    <t>Junkers Cerapur Smart Modul</t>
  </si>
  <si>
    <t>/preisvergleich/Relocate/481870426.html?categoryId=18406&amp;pos=1&amp;price=2510.0&amp;productid=3128307&amp;sid=289859&amp;type=offer</t>
  </si>
  <si>
    <t xml:space="preserve"> Jun­kers Ce­ra­pur­Mo­dul Smart ZBS 22-75 S-3 MA 23 Brenn­wert­ther­me, E / H Jun­kers FR 120, ohne Ab­gas­pa­ket, ohne Zu­be­hör Jun­kers</t>
  </si>
  <si>
    <t>Junkers ZBR42 3A23</t>
  </si>
  <si>
    <t>/preisvergleich/Relocate/481846825.html?categoryId=18406&amp;pos=1&amp;price=3100.0&amp;productid=1750863&amp;sid=289859&amp;type=offer</t>
  </si>
  <si>
    <t>/preisvergleich/Relocate/481808914.html?categoryId=18406&amp;pos=5&amp;price=1964.0&amp;productid=3712883&amp;sid=289859&amp;type=offer</t>
  </si>
  <si>
    <t>/preisvergleich/Relocate/436570948.html?categoryId=18406&amp;pos=5&amp;price=2775.0&amp;productid=3094808&amp;sid=9701&amp;type=offer</t>
  </si>
  <si>
    <t>/preisvergleich/Relocate/481804066.html?categoryId=18406&amp;pos=4&amp;price=2165.0&amp;productid=3711720&amp;sid=289859&amp;type=offer</t>
  </si>
  <si>
    <t>/preisvergleich/Relocate/481826117.html?categoryId=18406&amp;pos=7&amp;price=2059.0&amp;productid=1219746&amp;sid=289859&amp;type=offer</t>
  </si>
  <si>
    <t xml:space="preserve"> Jun­kers Ce­ra­pur­Com­fort-Eco ZSBE 16-3 A 21 Brenn­wert­ther­me 16 kW, L/LL Jun­kers FR 120, Mon­ta­ge­plat­te 258, ohne Spei­cher, ohne Ab­gas­pa­ket Jun­kers</t>
  </si>
  <si>
    <t>/preisvergleich/Relocate/481825199.html?categoryId=18406&amp;pos=1&amp;price=2490.0&amp;productid=1064527&amp;sid=289859&amp;type=offer</t>
  </si>
  <si>
    <t xml:space="preserve"> Viess­mann Vi­to­dens 200-W Gas-Brenn­wert­ther­me, 19 kW, VT100, HE Abgas Dach - rot, für ne­ben­ge­stell­ten Spei­cher, Un­ter­putz Viess­mann</t>
  </si>
  <si>
    <t>/preisvergleich/Relocate/481873140.html?categoryId=18406&amp;pos=2&amp;price=2540.0&amp;productid=3128307&amp;sid=289859&amp;type=offer</t>
  </si>
  <si>
    <t>/preisvergleich/Relocate/481860689.html?categoryId=18406&amp;pos=2&amp;price=3105.0&amp;productid=1750863&amp;sid=289859&amp;type=offer</t>
  </si>
  <si>
    <t xml:space="preserve"> Jun­kers Ce­ra­pur­Com­fort ZBR 42-3 A 31 Gas-Brenn­wert­ther­me 42 kW, Flg. P ohne Re­ge­lung, ohne Spei­cher, Jun­kers AZB09 Dach schwarz 80/125, oh­ne...</t>
  </si>
  <si>
    <t>/preisvergleich/Relocate/481779608.html?categoryId=18406&amp;pos=6&amp;price=1983.95&amp;productid=3712883&amp;sid=289859&amp;type=offer</t>
  </si>
  <si>
    <t>/preisvergleich/Relocate/481869588.html?categoryId=18406&amp;pos=6&amp;price=2820.0&amp;productid=3094808&amp;sid=289859&amp;type=offer</t>
  </si>
  <si>
    <t xml:space="preserve"> Jun­kers Ce­ra­pu­rA­cu ZWSB 22/28-3 E 23 Brenn­wert-Zen­tral­heiz­ge­rät, E/H ohne Re­ge­lung, ohne Mon­ta­ge­plat­te, ATEC Schacht 4 Meter 80/125 Jun­kers</t>
  </si>
  <si>
    <t>/preisvergleich/Relocate/481781296.html?categoryId=18406&amp;pos=5&amp;price=2300.0&amp;productid=3711720&amp;sid=289859&amp;type=offer</t>
  </si>
  <si>
    <t>/preisvergleich/Relocate/481814937.html?categoryId=18406&amp;pos=8&amp;price=2059.0&amp;productid=1219746&amp;sid=289859&amp;type=offer</t>
  </si>
  <si>
    <t xml:space="preserve"> Jun­kers Ce­ra­pur­Com­fort-Eco ZSBE 16-3 A 23 Brenn­wert­ther­me 16 kW, E/H ohne Re­ge­lung, ohne Spei­cher, ohne Mon­ta­ge­plat­te, ATEC Schacht 4 Meter 80/125 Jun­kers</t>
  </si>
  <si>
    <t>/preisvergleich/Relocate/481775609.html?categoryId=18406&amp;pos=2&amp;price=2500.0&amp;productid=1064527&amp;sid=289859&amp;type=offer</t>
  </si>
  <si>
    <t xml:space="preserve"> Viess­mann Vi­to­dens 200-W Gas-Brenn­wert­ther­me, 19 kW, VT100, HE Abgas Dach - rot, für un­ter­ge­stell­ten Spei­cher, Auf­putz Viess­mann</t>
  </si>
  <si>
    <t>Buderus Logano plus GB202-62</t>
  </si>
  <si>
    <t>/preisvergleich/Relocate/528132471.html?categoryId=18406&amp;pos=1&amp;price=3824.08&amp;productid=2693617&amp;sid=299105&amp;type=offer</t>
  </si>
  <si>
    <t xml:space="preserve"> Bu­de­rus Logano plus GB202-62</t>
  </si>
  <si>
    <t>Brötje EcoCondens BBS Pro EVO 15 C (15 kW)</t>
  </si>
  <si>
    <t>/preisvergleich/Relocate/567928443.html?categoryId=18406&amp;pos=1&amp;price=4340.0&amp;productid=2611680&amp;sid=9701&amp;type=offer</t>
  </si>
  <si>
    <t>/preisvergleich/Relocate/481870707.html?categoryId=18406&amp;pos=3&amp;price=2540.0&amp;productid=3128307&amp;sid=289859&amp;type=offer</t>
  </si>
  <si>
    <t xml:space="preserve"> Jun­kers Ce­ra­pur­Mo­dul Smart ZBS 22-75 S-3 MA 23 Brenn­wert­ther­me, E / H Jun­kers FR 120, ohne Ab­gas­pa­ket, An­schluss nach hinten Jun­kers</t>
  </si>
  <si>
    <t>/preisvergleich/Relocate/481847984.html?categoryId=18406&amp;pos=3&amp;price=3105.0&amp;productid=1750863&amp;sid=289859&amp;type=offer</t>
  </si>
  <si>
    <t xml:space="preserve"> Jun­kers Ce­ra­pur­Com­fort ZBR 42-3 A 23 Gas-Brenn­wert­ther­me 42 kW, E / H Jun­kers FR 50, ohne Spei­cher, Mon­ta­ge­plat­te 258 + 223-1 (Un­ter­putz), oh­ne...</t>
  </si>
  <si>
    <t>/preisvergleich/Relocate/481810911.html?categoryId=18406&amp;pos=7&amp;price=1984.0&amp;productid=3712883&amp;sid=289859&amp;type=offer</t>
  </si>
  <si>
    <t>/preisvergleich/Relocate/481869441.html?categoryId=18406&amp;pos=7&amp;price=2840.0&amp;productid=3094808&amp;sid=289859&amp;type=offer</t>
  </si>
  <si>
    <t xml:space="preserve"> Jun­kers Ce­ra­pu­rA­cu ZWSB 22/28-3 E 23 Brenn­wert-Zen­tral­heiz­ge­rät, E/H ohne Re­ge­lung, ohne Mon­ta­ge­plat­te, ATEC Schacht 6 Meter 80/125 Jun­kers</t>
  </si>
  <si>
    <t>/preisvergleich/Relocate/481781739.html?categoryId=18406&amp;pos=6&amp;price=2310.0&amp;productid=3711720&amp;sid=289859&amp;type=offer</t>
  </si>
  <si>
    <t>/preisvergleich/Relocate/481824356.html?categoryId=18406&amp;pos=9&amp;price=2059.0&amp;productid=1219746&amp;sid=289859&amp;type=offer</t>
  </si>
  <si>
    <t xml:space="preserve"> Jun­kers Ce­ra­pur­Com­fort-Eco ZSBE 16-3 A 21 Brenn­wert­ther­me 16 kW, L/LL ohne Re­ge­lung, ohne Spei­cher, ohne Mon­ta­ge­plat­te, ATEC Schacht 4 Meter 80/125 Jun­kers</t>
  </si>
  <si>
    <t>/preisvergleich/Relocate/481820407.html?categoryId=18406&amp;pos=3&amp;price=2500.0&amp;productid=1064527&amp;sid=289859&amp;type=offer</t>
  </si>
  <si>
    <t xml:space="preserve"> Viess­mann Vi­to­dens 200-W Gas-Brenn­wert­ther­me, 19 kW, VT100, HE Abgas Dach - schwarz, für un­ter­ge­stell­ten Spei­cher, Auf­putz Viess­mann</t>
  </si>
  <si>
    <t>/preisvergleich/Relocate/528132736.html?categoryId=18406&amp;pos=2&amp;price=3824.08&amp;productid=2693617&amp;sid=299105&amp;type=offer</t>
  </si>
  <si>
    <t>/preisvergleich/Relocate/303261906.html?categoryId=18406&amp;pos=2&amp;price=4476.63&amp;productid=2611680&amp;sid=9701&amp;type=offer</t>
  </si>
  <si>
    <t xml:space="preserve"> Brötje Eco­Con­dens BBS Gas-Brenn­wert Kombi Pro EVO 15C 15 kW in­klu­si­ve 130-l-RW-Sp.</t>
  </si>
  <si>
    <t>/preisvergleich/Relocate/481867792.html?categoryId=18406&amp;pos=4&amp;price=2555.0&amp;productid=3128307&amp;sid=289859&amp;type=offer</t>
  </si>
  <si>
    <t>/preisvergleich/Relocate/481848697.html?categoryId=18406&amp;pos=4&amp;price=3105.0&amp;productid=1750863&amp;sid=289859&amp;type=offer</t>
  </si>
  <si>
    <t>/preisvergleich/Relocate/481822057.html?categoryId=18406&amp;pos=8&amp;price=1989.0&amp;productid=3712883&amp;sid=289859&amp;type=offer</t>
  </si>
  <si>
    <t>/preisvergleich/Relocate/481869592.html?categoryId=18406&amp;pos=8&amp;price=2850.0&amp;productid=3094808&amp;sid=289859&amp;type=offer</t>
  </si>
  <si>
    <t xml:space="preserve"> Jun­kers Ce­ra­pu­rA­cu ZWSB 22/28-3 E 23 Brenn­wert-Zen­tral­heiz­ge­rät, E/H ohne Re­ge­lung, Jun­kers AZB10 Dach rot 80/125, ohne Mon­ta­ge­plat­te Jun­kers</t>
  </si>
  <si>
    <t>/preisvergleich/Relocate/481780587.html?categoryId=18406&amp;pos=7&amp;price=2320.0&amp;productid=3711720&amp;sid=289859&amp;type=offer</t>
  </si>
  <si>
    <t>/preisvergleich/Relocate/481813260.html?categoryId=18406&amp;pos=10&amp;price=2079.0&amp;productid=1219746&amp;sid=289859&amp;type=offer</t>
  </si>
  <si>
    <t xml:space="preserve"> Jun­kers Ce­ra­pur­Com­fort-Eco ZSBE 16-3 A 23 Brenn­wert­ther­me 16 kW, E/H ohne Re­ge­lung, ohne Spei­cher, ohne Mon­ta­ge­plat­te, ATEC Schacht 6 Meter 80/125 Jun­kers</t>
  </si>
  <si>
    <t>Elco Thision S DUO 17.1</t>
  </si>
  <si>
    <t>/preisvergleich/Relocate/535687611.html?categoryId=18406&amp;pos=1&amp;price=4674.0&amp;productid=3086202&amp;sid=9701&amp;type=offer</t>
  </si>
  <si>
    <t>/preisvergleich/Relocate/585081964.html?categoryId=18406&amp;pos=4&amp;price=2504.8&amp;productid=1064527&amp;sid=293331&amp;type=offer</t>
  </si>
  <si>
    <t xml:space="preserve"> Viess­mann Paket Brenn­wert-Gasther­me Vi­to­dens 200-W 19 kW Spei­cher CVA 160 L B2HA063</t>
  </si>
  <si>
    <t>/preisvergleich/Relocate/482726978.html?categoryId=18406&amp;pos=3&amp;price=4404.0&amp;productid=2693617&amp;sid=9701&amp;type=offer</t>
  </si>
  <si>
    <t>/preisvergleich/Relocate/479001602.html?categoryId=18406&amp;pos=3&amp;price=4500.0&amp;productid=2611680&amp;sid=12041&amp;type=offer</t>
  </si>
  <si>
    <t>/preisvergleich/Relocate/481870705.html?categoryId=18406&amp;pos=5&amp;price=2555.0&amp;productid=3128307&amp;sid=289859&amp;type=offer</t>
  </si>
  <si>
    <t xml:space="preserve"> Jun­kers Ce­ra­pur­Mo­dul Smart ZBS 22-75 S-3 MA 23 Brenn­wert­ther­me, E / H ohne Re­ge­lung, ohne Zu­be­hör, ATEC Schacht 4 Meter 80/125 Jun­kers</t>
  </si>
  <si>
    <t>/preisvergleich/Relocate/481861759.html?categoryId=18406&amp;pos=5&amp;price=3105.0&amp;productid=1750863&amp;sid=289859&amp;type=offer</t>
  </si>
  <si>
    <t xml:space="preserve"> Jun­kers Ce­ra­pur­Com­fort ZBR 42-3 A 31 Gas-Brenn­wert­ther­me 42 kW, Flg. P ohne Re­ge­lung, ohne Spei­cher, Jun­kers AZB10 Dach rot 80/125, ohne Mon­ta­ge­plat­te...</t>
  </si>
  <si>
    <t>/preisvergleich/Relocate/481815363.html?categoryId=18406&amp;pos=9&amp;price=2014.0&amp;productid=3712883&amp;sid=289859&amp;type=offer</t>
  </si>
  <si>
    <t>/preisvergleich/Relocate/481868531.html?categoryId=18406&amp;pos=9&amp;price=2860.0&amp;productid=3094808&amp;sid=289859&amp;type=offer</t>
  </si>
  <si>
    <t xml:space="preserve"> Jun­kers Ce­ra­pu­rA­cu ZWSB 22/28-3 E 23 Brenn­wert-Zen­tral­heiz­ge­rät, E/H ohne Re­ge­lung, ohne Mon­ta­ge­plat­te, ATEC Schacht 8 Meter 80/125 Jun­kers</t>
  </si>
  <si>
    <t>/preisvergleich/Relocate/481802174.html?categoryId=18406&amp;pos=8&amp;price=2390.0&amp;productid=3711720&amp;sid=289859&amp;type=offer</t>
  </si>
  <si>
    <t>/preisvergleich/Relocate/481822381.html?categoryId=18406&amp;pos=11&amp;price=2079.0&amp;productid=1219746&amp;sid=289859&amp;type=offer</t>
  </si>
  <si>
    <t xml:space="preserve"> Jun­kers Ce­ra­pur­Com­fort-Eco ZSBE 16-3 A 21 Brenn­wert­ther­me 16 kW, L/LL ohne Re­ge­lung, ohne Spei­cher, ohne Mon­ta­ge­plat­te, ATEC Schacht 6 Meter 80/125 Jun­kers</t>
  </si>
  <si>
    <t>/preisvergleich/Relocate/446844273.html?categoryId=18406&amp;pos=2&amp;price=5077.0&amp;productid=3086202&amp;sid=9701&amp;type=offer</t>
  </si>
  <si>
    <t>/preisvergleich/Relocate/481826990.html?categoryId=18406&amp;pos=5&amp;price=2515.0&amp;productid=1064527&amp;sid=289859&amp;type=offer</t>
  </si>
  <si>
    <t xml:space="preserve"> Viess­mann Vi­to­dens 200-W Gas-Brenn­wert­ther­me, 19 kW, VT100, HE Abgas Dach - rot, für un­ter­ge­stell­ten Spei­cher, Un­ter­putz Viess­mann</t>
  </si>
  <si>
    <t>/preisvergleich/Relocate/481869711.html?categoryId=18406&amp;pos=6&amp;price=2575.0&amp;productid=3128307&amp;sid=289859&amp;type=offer</t>
  </si>
  <si>
    <t>/preisvergleich/Relocate/481846849.html?categoryId=18406&amp;pos=6&amp;price=3110.0&amp;productid=1750863&amp;sid=289859&amp;type=offer</t>
  </si>
  <si>
    <t>/preisvergleich/Relocate/481778845.html?categoryId=18406&amp;pos=10&amp;price=2029.0&amp;productid=3712883&amp;sid=289859&amp;type=offer</t>
  </si>
  <si>
    <t>/preisvergleich/Relocate/481869458.html?categoryId=18406&amp;pos=10&amp;price=2870.0&amp;productid=3094808&amp;sid=289859&amp;type=offer</t>
  </si>
  <si>
    <t xml:space="preserve"> Jun­kers Ce­ra­pu­rA­cu ZWSB 22/28-3 E 23 Brenn­wert-Zen­tral­heiz­ge­rät, E/H Jun­kers FR 50, ohne Ab­gas­pa­ket, Mon­ta­ge­plat­te 1187 ver­ti­kal Jun­kers</t>
  </si>
  <si>
    <t>/preisvergleich/Relocate/481806088.html?categoryId=18406&amp;pos=9&amp;price=2400.0&amp;productid=3711720&amp;sid=289859&amp;type=offer</t>
  </si>
  <si>
    <t>/preisvergleich/Relocate/481814532.html?categoryId=18406&amp;pos=12&amp;price=2089.0&amp;productid=1219746&amp;sid=289859&amp;type=offer</t>
  </si>
  <si>
    <t xml:space="preserve"> Jun­kers Ce­ra­pur­Com­fort-Eco ZSBE 16-3 A 23 Brenn­wert­ther­me 16 kW, E/H ohne Re­ge­lung, ohne Spei­cher, Jun­kers AZB10 Dach rot 80/125, ohne Mon­ta­ge­plat­te Jun­kers</t>
  </si>
  <si>
    <t>Elco Duatron 24</t>
  </si>
  <si>
    <t>/preisvergleich/Relocate/588362140.html?categoryId=18406&amp;pos=1&amp;price=3567.0&amp;productid=2933359&amp;sid=9701&amp;type=offer</t>
  </si>
  <si>
    <t>/preisvergleich/Relocate/481781313.html?categoryId=18406&amp;pos=6&amp;price=2515.0&amp;productid=1064527&amp;sid=289859&amp;type=offer</t>
  </si>
  <si>
    <t xml:space="preserve"> Viess­mann Vi­to­dens 200-W Gas-Brenn­wert­ther­me, 19 kW, VT100, HE Abgas Dach - schwarz, für un­ter­ge­stell­ten Spei­cher, Un­ter­putz Viess­mann</t>
  </si>
  <si>
    <t>/preisvergleich/Relocate/481871627.html?categoryId=18406&amp;pos=7&amp;price=2575.0&amp;productid=3128307&amp;sid=289859&amp;type=offer</t>
  </si>
  <si>
    <t xml:space="preserve"> Jun­kers Ce­ra­pur­Mo­dul Smart ZBS 22-75 S-3 MA 23 Brenn­wert­ther­me, E / H ohne Re­ge­lung, ohne Zu­be­hör, ATEC Schacht 6 Meter 80/125 Jun­kers</t>
  </si>
  <si>
    <t>/preisvergleich/Relocate/481848252.html?categoryId=18406&amp;pos=7&amp;price=3110.0&amp;productid=1750863&amp;sid=289859&amp;type=offer</t>
  </si>
  <si>
    <t xml:space="preserve"> Jun­kers Ce­ra­pur­Com­fort ZBR 42-3 A 23 Gas-Brenn­wert­ther­me 42 kW, E / H Jun­kers FR 50, ohne Spei­cher, Mon­ta­ge­plat­te 258 + 528-1 (Auf­putz), ohne Ab­gas­pa­ket...</t>
  </si>
  <si>
    <t>/preisvergleich/Relocate/481826117.html?categoryId=18406&amp;pos=11&amp;price=2059.0&amp;productid=3712883&amp;sid=289859&amp;type=offer</t>
  </si>
  <si>
    <t>/preisvergleich/Relocate/481869564.html?categoryId=18406&amp;pos=11&amp;price=2885.0&amp;productid=3094808&amp;sid=289859&amp;type=offer</t>
  </si>
  <si>
    <t xml:space="preserve"> Jun­kers Ce­ra­pu­rA­cu ZWSB 22/28-3 E 23 Brenn­wert-Zen­tral­heiz­ge­rät, E/H ohne Re­ge­lung, ohne Ab­gas­pa­ket, Mon­ta­ge­plat­te 992 &amp; 1187 Jun­kers</t>
  </si>
  <si>
    <t>/preisvergleich/Relocate/481802880.html?categoryId=18406&amp;pos=10&amp;price=2405.0&amp;productid=3711720&amp;sid=289859&amp;type=offer</t>
  </si>
  <si>
    <t>/preisvergleich/Relocate/481828117.html?categoryId=18406&amp;pos=13&amp;price=2089.0&amp;productid=1219746&amp;sid=289859&amp;type=offer</t>
  </si>
  <si>
    <t xml:space="preserve"> Jun­kers Ce­ra­pur­Com­fort-Eco ZSBE 16-3 A 21 Brenn­wert­ther­me 16 kW, L/LL ohne Re­ge­lung, ohne Spei­cher, Jun­kers AZB09 Dach schwarz 80/125, ohne Mon­ta­ge­plat­te ...</t>
  </si>
  <si>
    <t>/preisvergleich/Relocate/438736738.html?categoryId=18406&amp;pos=2&amp;price=3567.0&amp;productid=2933359&amp;sid=9701&amp;type=offer</t>
  </si>
  <si>
    <t>/preisvergleich/Relocate/510298948.html?categoryId=18406&amp;pos=1&amp;price=5484.0&amp;productid=4280961&amp;sid=9701&amp;type=offer</t>
  </si>
  <si>
    <t>Elco Thision S 13.1</t>
  </si>
  <si>
    <t>/preisvergleich/Relocate/440213566.html?categoryId=18406&amp;pos=1&amp;price=3272.0&amp;productid=1282286&amp;sid=9701&amp;type=offer</t>
  </si>
  <si>
    <t>/preisvergleich/Relocate/585082346.html?categoryId=18406&amp;pos=7&amp;price=2520.58&amp;productid=1064527&amp;sid=293331&amp;type=offer</t>
  </si>
  <si>
    <t xml:space="preserve"> Viess­mann Paket Brenn­wert Gas­hei­zung Vi­to­dens 200-W 19 kW Spei­cher CVA 200 L B2HA065</t>
  </si>
  <si>
    <t>/preisvergleich/Relocate/481873084.html?categoryId=18406&amp;pos=8&amp;price=2585.0&amp;productid=3128307&amp;sid=289859&amp;type=offer</t>
  </si>
  <si>
    <t xml:space="preserve"> Jun­kers Ce­ra­pur­Mo­dul Smart ZBS 22-75 S-3 MA 23 Brenn­wert­ther­me, E / H ohne Re­ge­lung, Jun­kers AZB09 Dach schwarz 80/125, ohne Zu­be­hör Jun­kers</t>
  </si>
  <si>
    <t>/preisvergleich/Relocate/481865451.html?categoryId=18406&amp;pos=8&amp;price=3115.0&amp;productid=1750863&amp;sid=289859&amp;type=offer</t>
  </si>
  <si>
    <t xml:space="preserve"> Jun­kers Ce­ra­pur­Com­fort ZBR 42-3 A 31 Gas-Brenn­wert­ther­me 42 kW, Flg. P ohne Re­ge­lung, ohne Spei­cher, ohne Mon­ta­ge­plat­te, ATEC Schacht 8 Meter 80/125 Jun­kers</t>
  </si>
  <si>
    <t>/preisvergleich/Relocate/481824356.html?categoryId=18406&amp;pos=12&amp;price=2059.0&amp;productid=3712883&amp;sid=289859&amp;type=offer</t>
  </si>
  <si>
    <t>/preisvergleich/Relocate/481868539.html?categoryId=18406&amp;pos=12&amp;price=2890.0&amp;productid=3094808&amp;sid=289859&amp;type=offer</t>
  </si>
  <si>
    <t xml:space="preserve"> Jun­kers Ce­ra­pu­rA­cu ZWSB 22/28-3 E 23 Brenn­wert-Zen­tral­heiz­ge­rät, E/H ohne Re­ge­lung, ohne Ab­gas­pa­ket, Mon­ta­ge­plat­te 991 &amp; 1187 Jun­kers</t>
  </si>
  <si>
    <t>/preisvergleich/Relocate/481778688.html?categoryId=18406&amp;pos=11&amp;price=2420.0&amp;productid=3711720&amp;sid=289859&amp;type=offer</t>
  </si>
  <si>
    <t>/preisvergleich/Relocate/481814458.html?categoryId=18406&amp;pos=14&amp;price=2089.0&amp;productid=1219746&amp;sid=289859&amp;type=offer</t>
  </si>
  <si>
    <t xml:space="preserve"> Jun­kers Ce­ra­pur­Com­fort-Eco ZSBE 16-3 A 23 Brenn­wert­ther­me 16 kW, E/H ohne Re­ge­lung, ohne Spei­cher, Jun­kers AZB09 Dach schwarz 80/125, ohne Mon­ta­ge­plat­te...</t>
  </si>
  <si>
    <t>Vaillant ecoVIT exclusiv VKK 656/4 (65 kW)</t>
  </si>
  <si>
    <t>/preisvergleich/Relocate/443951655.html?categoryId=18406&amp;pos=1&amp;price=4660.0&amp;productid=2499000&amp;sid=9701&amp;type=offer</t>
  </si>
  <si>
    <t>/preisvergleich/Relocate/504968623.html?categoryId=18406&amp;pos=2&amp;price=5484.0&amp;productid=4280961&amp;sid=9701&amp;type=offer</t>
  </si>
  <si>
    <t>/preisvergleich/Relocate/467548024.html?categoryId=18406&amp;pos=2&amp;price=3443.0&amp;productid=1282286&amp;sid=9701&amp;type=offer</t>
  </si>
  <si>
    <t>/preisvergleich/Relocate/481826092.html?categoryId=18406&amp;pos=8&amp;price=2530.0&amp;productid=1064527&amp;sid=289859&amp;type=offer</t>
  </si>
  <si>
    <t xml:space="preserve"> Viess­mann Vi­to­dens 200-W Gas-Brenn­wert­ther­me, 19 kW, VT200, HE Abgas Dach - schwarz, für ne­ben­ge­stell­ten Spei­cher, ohne Viess­mann</t>
  </si>
  <si>
    <t>/preisvergleich/Relocate/481869642.html?categoryId=18406&amp;pos=9&amp;price=2585.0&amp;productid=3128307&amp;sid=289859&amp;type=offer</t>
  </si>
  <si>
    <t>/preisvergleich/Relocate/481848999.html?categoryId=18406&amp;pos=9&amp;price=3115.0&amp;productid=1750863&amp;sid=289859&amp;type=offer</t>
  </si>
  <si>
    <t>/preisvergleich/Relocate/481822381.html?categoryId=18406&amp;pos=13&amp;price=2079.0&amp;productid=3712883&amp;sid=289859&amp;type=offer</t>
  </si>
  <si>
    <t>/preisvergleich/Relocate/481867561.html?categoryId=18406&amp;pos=13&amp;price=2900.0&amp;productid=3094808&amp;sid=289859&amp;type=offer</t>
  </si>
  <si>
    <t xml:space="preserve"> Jun­kers Ce­ra­pu­rA­cu ZWSB 22/28-3 E 23 Brenn­wert-Zen­tral­heiz­ge­rät, E/H Jun­kers FR 120, ohne Ab­gas­pa­ket, Mon­ta­ge­plat­te 1187 ver­ti­kal Jun­kers</t>
  </si>
  <si>
    <t>/preisvergleich/Relocate/481805595.html?categoryId=18406&amp;pos=12&amp;price=2425.0&amp;productid=3711720&amp;sid=289859&amp;type=offer</t>
  </si>
  <si>
    <t>/preisvergleich/Relocate/481811487.html?categoryId=18406&amp;pos=15&amp;price=2089.0&amp;productid=1219746&amp;sid=289859&amp;type=offer</t>
  </si>
  <si>
    <t xml:space="preserve"> Jun­kers Ce­ra­pur­Com­fort-Eco ZSBE 16-3 A 21 Brenn­wert­ther­me 16 kW, L/LL ohne Re­ge­lung, ohne Spei­cher, Jun­kers AZB10 Dach rot 80/125, ohne Mon­ta­ge­plat­te...</t>
  </si>
  <si>
    <t>/preisvergleich/Relocate/327316102.html?categoryId=18406&amp;pos=2&amp;price=4661.0&amp;productid=2499000&amp;sid=223861&amp;type=offer</t>
  </si>
  <si>
    <t xml:space="preserve"> Vail­lant ecoVIT ex­clu­siv Paket 2.30/2 Gas-Brenn­wert­kes­sel VKK 656/4 LL Re­ge­lung</t>
  </si>
  <si>
    <t>/preisvergleich/Relocate/408535664.html?categoryId=18406&amp;pos=3&amp;price=4448.0&amp;productid=1282286&amp;sid=9701&amp;type=offer</t>
  </si>
  <si>
    <t>/preisvergleich/Relocate/481813915.html?categoryId=18406&amp;pos=9&amp;price=2530.0&amp;productid=1064527&amp;sid=289859&amp;type=offer</t>
  </si>
  <si>
    <t xml:space="preserve"> Viess­mann Vi­to­dens 200-W Gas-Brenn­wert­ther­me, 19 kW, VT200, HE Abgas Dach - rot, für ne­ben­ge­stell­ten Spei­cher, ohne Viess­mann</t>
  </si>
  <si>
    <t>/preisvergleich/Relocate/481868660.html?categoryId=18406&amp;pos=10&amp;price=2585.0&amp;productid=3128307&amp;sid=289859&amp;type=offer</t>
  </si>
  <si>
    <t>/preisvergleich/Relocate/481865640.html?categoryId=18406&amp;pos=10&amp;price=3120.0&amp;productid=1750863&amp;sid=289859&amp;type=offer</t>
  </si>
  <si>
    <t xml:space="preserve"> Jun­kers Ce­ra­pur­Com­fort ZBR 42-3 A 31 Gas-Brenn­wert­ther­me 42 kW, Flg. P Mon­ta­ge­plat­te 258, ohne Re­ge­lung, ohne Spei­cher, ATEC Schacht 4 Meter 80/125 Jun­kers</t>
  </si>
  <si>
    <t>/preisvergleich/Relocate/481828117.html?categoryId=18406&amp;pos=14&amp;price=2089.0&amp;productid=3712883&amp;sid=289859&amp;type=offer</t>
  </si>
  <si>
    <t>/preisvergleich/Relocate/481869227.html?categoryId=18406&amp;pos=14&amp;price=2910.0&amp;productid=3094808&amp;sid=289859&amp;type=offer</t>
  </si>
  <si>
    <t xml:space="preserve"> Jun­kers Ce­ra­pu­rA­cu ZWSB 22/28-3 E 23 Brenn­wert-Zen­tral­heiz­ge­rät, E/H Jun­kers FR 50, ohne Ab­gas­pa­ket, Mon­ta­ge­plat­te 1188 ho­ri­zon­tal Jun­kers</t>
  </si>
  <si>
    <t>/preisvergleich/Relocate/481793840.html?categoryId=18406&amp;pos=13&amp;price=2430.0&amp;productid=3711720&amp;sid=289859&amp;type=offer</t>
  </si>
  <si>
    <t>Buderus Logaplus-Paket K60S GB 212-30</t>
  </si>
  <si>
    <t>/preisvergleich/Relocate/442991979.html?categoryId=18406&amp;pos=1&amp;price=3790.0&amp;productid=4280881&amp;sid=9701&amp;type=offer</t>
  </si>
  <si>
    <t>/preisvergleich/Relocate/327316173.html?categoryId=18406&amp;pos=3&amp;price=4661.0&amp;productid=2499000&amp;sid=223861&amp;type=offer</t>
  </si>
  <si>
    <t xml:space="preserve"> Vail­lant ecoVIT ex­clu­siv Paket 2.29/2 Gas-Brenn­wert­kes­sel VKK 656/4 E Re­ge­lung</t>
  </si>
  <si>
    <t>/preisvergleich/Relocate/481820939.html?categoryId=18406&amp;pos=10&amp;price=2555.0&amp;productid=1064527&amp;sid=289859&amp;type=offer</t>
  </si>
  <si>
    <t xml:space="preserve"> Viess­mann Vi­to­dens 200-W Gas-Brenn­wert­ther­me, 19 kW, VT200, HE Abgas Dach - schwarz, für un­ter­ge­stell­ten Spei­cher, ohne Viess­mann</t>
  </si>
  <si>
    <t>/preisvergleich/Relocate/481872239.html?categoryId=18406&amp;pos=11&amp;price=2585.0&amp;productid=3128307&amp;sid=289859&amp;type=offer</t>
  </si>
  <si>
    <t xml:space="preserve"> Jun­kers Ce­ra­pur­Mo­dul Smart ZBS 22-75 S-3 MA 23 Brenn­wert­ther­me, E / H ohne Re­ge­lung, ATEC Schacht 4 Meter 80/125, An­schluss nach hinten Jun­kers</t>
  </si>
  <si>
    <t>/preisvergleich/Relocate/481846669.html?categoryId=18406&amp;pos=11&amp;price=3120.0&amp;productid=1750863&amp;sid=289859&amp;type=offer</t>
  </si>
  <si>
    <t>/preisvergleich/Relocate/481811487.html?categoryId=18406&amp;pos=15&amp;price=2089.0&amp;productid=3712883&amp;sid=289859&amp;type=offer</t>
  </si>
  <si>
    <t>/preisvergleich/Relocate/481868609.html?categoryId=18406&amp;pos=15&amp;price=2935.0&amp;productid=3094808&amp;sid=289859&amp;type=offer</t>
  </si>
  <si>
    <t xml:space="preserve"> Jun­kers Ce­ra­pu­rA­cu ZWSB 22/28-3 E 23 Brenn­wert-Zen­tral­heiz­ge­rät, E/H Jun­kers FW 120, ohne Ab­gas­pa­ket, ohne Mon­ta­ge­plat­te Jun­kers</t>
  </si>
  <si>
    <t>/preisvergleich/Relocate/481778481.html?categoryId=18406&amp;pos=14&amp;price=2430.0&amp;productid=3711720&amp;sid=289859&amp;type=offer</t>
  </si>
  <si>
    <t>/preisvergleich/Relocate/442992086.html?categoryId=18406&amp;pos=2&amp;price=3790.0&amp;productid=4280881&amp;sid=9701&amp;type=offer</t>
  </si>
  <si>
    <t>Brötje EcoTherm Plus WGB 15 E</t>
  </si>
  <si>
    <t>/preisvergleich/Relocate/509554068.html?categoryId=18406&amp;pos=1&amp;price=3170.0&amp;productid=1064608&amp;sid=9701&amp;type=offer</t>
  </si>
  <si>
    <t>/preisvergleich/Relocate/435749395.html?categoryId=18406&amp;pos=4&amp;price=5217.0&amp;productid=2499000&amp;sid=9701&amp;type=offer</t>
  </si>
  <si>
    <t>/preisvergleich/Relocate/481820322.html?categoryId=18406&amp;pos=11&amp;price=2555.0&amp;productid=1064527&amp;sid=289859&amp;type=offer</t>
  </si>
  <si>
    <t xml:space="preserve"> Viess­mann Vi­to­dens 200-W Gas-Brenn­wert­ther­me, 19 kW, VT200, HE Abgas Dach - rot, für un­ter­ge­stell­ten Spei­cher, ohne Viess­mann</t>
  </si>
  <si>
    <t>/preisvergleich/Relocate/481870504.html?categoryId=18406&amp;pos=12&amp;price=2585.0&amp;productid=3128307&amp;sid=289859&amp;type=offer</t>
  </si>
  <si>
    <t xml:space="preserve"> Jun­kers Ce­ra­pur­Mo­dul Smart ZBS 22-75 S-3 MA 23 Brenn­wert­ther­me, E / H ohne Re­ge­lung, Jun­kers AZB10 Dach rot 80/125, ohne Zu­be­hör Jun­kers</t>
  </si>
  <si>
    <t>/preisvergleich/Relocate/481862033.html?categoryId=18406&amp;pos=12&amp;price=3125.0&amp;productid=1750863&amp;sid=289859&amp;type=offer</t>
  </si>
  <si>
    <t xml:space="preserve"> Jun­kers Ce­ra­pur­Com­fort ZBR 42-3 A 31 Gas-Brenn­wert­ther­me 42 kW, Flg. P Jun­kers FR 50, ohne Spei­cher, Mon­ta­ge­plat­te 258 + 223-1 (Un­ter­putz), oh­ne...</t>
  </si>
  <si>
    <t>/preisvergleich/Relocate/481806412.html?categoryId=18406&amp;pos=15&amp;price=2450.0&amp;productid=3711720&amp;sid=289859&amp;type=offer</t>
  </si>
  <si>
    <t>/preisvergleich/Relocate/421134459.html?categoryId=18406&amp;pos=3&amp;price=4262.45&amp;productid=4280881&amp;sid=12041&amp;type=offer</t>
  </si>
  <si>
    <t>/preisvergleich/Relocate/566651365.html?categoryId=18406&amp;pos=2&amp;price=3170.0&amp;productid=1064608&amp;sid=9701&amp;type=offer</t>
  </si>
  <si>
    <t>/preisvergleich/Relocate/481803085.html?categoryId=18406&amp;pos=12&amp;price=2560.0&amp;productid=1064527&amp;sid=289859&amp;type=offer</t>
  </si>
  <si>
    <t xml:space="preserve"> Viess­mann Vi­to­dens 200-W Gas-Brenn­wert­ther­me, 19 kW, VT200, HE Abgas Dach - schwarz, ohne, Auf­putz Viess­mann</t>
  </si>
  <si>
    <t>/preisvergleich/Relocate/481873654.html?categoryId=18406&amp;pos=13&amp;price=2585.0&amp;productid=3128307&amp;sid=289859&amp;type=offer</t>
  </si>
  <si>
    <t>/preisvergleich/Relocate/481860927.html?categoryId=18406&amp;pos=13&amp;price=3130.0&amp;productid=1750863&amp;sid=289859&amp;type=offer</t>
  </si>
  <si>
    <t xml:space="preserve"> Jun­kers Ce­ra­pur­Com­fort ZBR 42-3 A 31 Gas-Brenn­wert­ther­me 42 kW, Flg. P Jun­kers FR 50, ohne Spei­cher, Mon­ta­ge­plat­te 258 + 528-1 (Auf­putz), ohne Ab­gas­pa­ket ...</t>
  </si>
  <si>
    <t>Vaillant VC146 4 7 ecoTEC</t>
  </si>
  <si>
    <t>/preisvergleich/Relocate/475957304.html?categoryId=18406&amp;pos=1&amp;price=2289.0&amp;productid=2286143&amp;sid=289859&amp;type=offer</t>
  </si>
  <si>
    <t xml:space="preserve"> Vail­lant ecoTEC ex­clu­siv VC 276/4-7 Brenn­wert­ther­me ca­lor­MA­TIC 350, ohne Ab­gas­pa­ket, ohne Vail­lant</t>
  </si>
  <si>
    <t>/preisvergleich/Relocate/471460899.html?categoryId=18406&amp;pos=1&amp;price=2855.0&amp;productid=4398673&amp;sid=9701&amp;type=offer</t>
  </si>
  <si>
    <t>/preisvergleich/Relocate/421134712.html?categoryId=18406&amp;pos=4&amp;price=4262.45&amp;productid=4280881&amp;sid=12041&amp;type=offer</t>
  </si>
  <si>
    <t>/preisvergleich/Relocate/481813947.html?categoryId=18406&amp;pos=13&amp;price=2560.0&amp;productid=1064527&amp;sid=289859&amp;type=offer</t>
  </si>
  <si>
    <t xml:space="preserve"> Viess­mann Vi­to­dens 200-W Gas-Brenn­wert­ther­me, 19 kW, VT200, HE Abgas Dach - rot, ohne, Auf­putz Viess­mann</t>
  </si>
  <si>
    <t>/preisvergleich/Relocate/481871159.html?categoryId=18406&amp;pos=14&amp;price=2595.0&amp;productid=3128307&amp;sid=289859&amp;type=offer</t>
  </si>
  <si>
    <t xml:space="preserve"> Jun­kers Ce­ra­pur­Mo­dul Smart ZBS 22-75 S-3 MA 23 Brenn­wert­ther­me, E / H ohne Re­ge­lung, ohne Zu­be­hör, ATEC Schacht 8 Meter 80/125 Jun­kers</t>
  </si>
  <si>
    <t>/preisvergleich/Relocate/481846946.html?categoryId=18406&amp;pos=14&amp;price=3130.0&amp;productid=1750863&amp;sid=289859&amp;type=offer</t>
  </si>
  <si>
    <t>/preisvergleich/Relocate/475957659.html?categoryId=18406&amp;pos=2&amp;price=2293.0&amp;productid=2286143&amp;sid=289859&amp;type=offer</t>
  </si>
  <si>
    <t xml:space="preserve"> Vail­lant ecoTEC ex­clu­siv VC 146/4-7 Brenn­wert­ther­me ca­lor­MA­TIC 470/4, ohne Ab­gas­pa­ket, ohne Vail­lant</t>
  </si>
  <si>
    <t>Buderus Logaplus-Paket W22 (GB172-24 Erdgas L/LL + RC 300)</t>
  </si>
  <si>
    <t>/preisvergleich/Relocate/524246245.html?categoryId=18406&amp;pos=1&amp;price=2918.0&amp;productid=4255270&amp;sid=9701&amp;type=offer</t>
  </si>
  <si>
    <t>Buderus Logaplus-Paket K61 GB 212-22</t>
  </si>
  <si>
    <t>/preisvergleich/Relocate/435728579.html?categoryId=18406&amp;pos=1&amp;price=4756.0&amp;productid=4278829&amp;sid=9701&amp;type=offer</t>
  </si>
  <si>
    <t>/preisvergleich/Relocate/516179854.html?categoryId=18406&amp;pos=2&amp;price=3050.0&amp;productid=4398673&amp;sid=9701&amp;type=offer</t>
  </si>
  <si>
    <t>/preisvergleich/Relocate/481779970.html?categoryId=18406&amp;pos=14&amp;price=2575.0&amp;productid=1064527&amp;sid=289859&amp;type=offer</t>
  </si>
  <si>
    <t xml:space="preserve"> Viess­mann Vi­to­dens 200-W Gas-Brenn­wert­ther­me, 19 kW, VT200, HE Abgas Dach - schwarz, ohne, Un­ter­putz Viess­mann</t>
  </si>
  <si>
    <t>/preisvergleich/Relocate/481869116.html?categoryId=18406&amp;pos=15&amp;price=2595.0&amp;productid=3128307&amp;sid=289859&amp;type=offer</t>
  </si>
  <si>
    <t>/preisvergleich/Relocate/481849039.html?categoryId=18406&amp;pos=15&amp;price=3130.0&amp;productid=1750863&amp;sid=289859&amp;type=offer</t>
  </si>
  <si>
    <t>/preisvergleich/Relocate/475957463.html?categoryId=18406&amp;pos=3&amp;price=2302.0&amp;productid=2286143&amp;sid=289859&amp;type=offer</t>
  </si>
  <si>
    <t xml:space="preserve"> Vail­lant ecoTEC ex­clu­siv VC 206/4-7 Brenn­wert­ther­me ca­lor­MA­TIC 470/4, ohne Ab­gas­pa­ket, ohne Vail­lant</t>
  </si>
  <si>
    <t>/preisvergleich/Relocate/524246341.html?categoryId=18406&amp;pos=2&amp;price=3019.0&amp;productid=4255270&amp;sid=9701&amp;type=offer</t>
  </si>
  <si>
    <t>Junkers ZBR42 3 A 21</t>
  </si>
  <si>
    <t>/preisvergleich/Relocate/481846718.html?categoryId=18406&amp;pos=1&amp;price=3215.0&amp;productid=3497887&amp;sid=289859&amp;type=offer</t>
  </si>
  <si>
    <t xml:space="preserve"> Jun­kers Ce­ra­pur­Com­fort ZBR 42-3 A 21 Gas-Brenn­wert­ther­me 42 kW, L / LL Jun­kers FW 120, Mon­ta­ge­plat­te 258, ohne Spei­cher, ohne Ab­gas­pa­ket Jun­kers</t>
  </si>
  <si>
    <t>/preisvergleich/Relocate/435728533.html?categoryId=18406&amp;pos=2&amp;price=4756.0&amp;productid=4278829&amp;sid=9701&amp;type=offer</t>
  </si>
  <si>
    <t>/preisvergleich/Relocate/481780970.html?categoryId=18406&amp;pos=15&amp;price=2575.0&amp;productid=1064527&amp;sid=289859&amp;type=offer</t>
  </si>
  <si>
    <t xml:space="preserve"> Viess­mann Vi­to­dens 200-W Gas-Brenn­wert­ther­me, 19 kW, VT200, HE Abgas Dach - rot, ohne, Un­ter­putz Viess­mann</t>
  </si>
  <si>
    <t>/preisvergleich/Relocate/475958318.html?categoryId=18406&amp;pos=4&amp;price=2309.0&amp;productid=2286143&amp;sid=289859&amp;type=offer</t>
  </si>
  <si>
    <t xml:space="preserve"> Vail­lant ecoTEC ex­clu­siv VC 146/4-7 Brenn­wert­ther­me ohne Re­ge­lung, Flach­dach rot 60/100, Auf­putz ohne Spei­cher­an­schluss Vail­lant</t>
  </si>
  <si>
    <t>/preisvergleich/Relocate/481848807.html?categoryId=18406&amp;pos=2&amp;price=3220.0&amp;productid=3497887&amp;sid=289859&amp;type=offer</t>
  </si>
  <si>
    <t>/preisvergleich/Relocate/475957878.html?categoryId=18406&amp;pos=5&amp;price=2309.0&amp;productid=2286143&amp;sid=289859&amp;type=offer</t>
  </si>
  <si>
    <t xml:space="preserve"> Vail­lant ecoTEC ex­clu­siv VC 276/4-7 Brenn­wert­ther­me ca­lor­MA­TIC 370, ohne Ab­gas­pa­ket, ohne Vail­lant</t>
  </si>
  <si>
    <t>/preisvergleich/Relocate/481848276.html?categoryId=18406&amp;pos=3&amp;price=3225.0&amp;productid=3497887&amp;sid=289859&amp;type=offer</t>
  </si>
  <si>
    <t xml:space="preserve"> Jun­kers Ce­ra­pur­Com­fort ZBR 42-3 A 21 Gas-Brenn­wert­ther­me 42 kW, L / LL Mon­ta­ge­plat­te 994, ohne Re­ge­lung, ohne Spei­cher, ATEC Schacht 6 Meter 80/125 Jun­kers</t>
  </si>
  <si>
    <t>Buderus Logamax plus GB172-24 T50 Erdgas L/LL</t>
  </si>
  <si>
    <t>/preisvergleich/Relocate/497363155.html?categoryId=18406&amp;pos=1&amp;price=2362.26&amp;productid=4221735&amp;sid=276812&amp;type=offer</t>
  </si>
  <si>
    <t>/preisvergleich/Relocate/504968581.html?categoryId=18406&amp;pos=1&amp;price=4629.0&amp;productid=4215830&amp;sid=9701&amp;type=offer</t>
  </si>
  <si>
    <t>/preisvergleich/Relocate/475957436.html?categoryId=18406&amp;pos=6&amp;price=2309.0&amp;productid=2286143&amp;sid=289859&amp;type=offer</t>
  </si>
  <si>
    <t xml:space="preserve"> Vail­lant ecoTEC ex­clu­siv VC 146/4-7 Brenn­wert­ther­me ohne Re­ge­lung, Flach­dach schwarz 60/100, Auf­putz ohne Spei­cher­an­schluss Vail­lant</t>
  </si>
  <si>
    <t>/preisvergleich/Relocate/481848297.html?categoryId=18406&amp;pos=4&amp;price=3225.0&amp;productid=3497887&amp;sid=289859&amp;type=offer</t>
  </si>
  <si>
    <t xml:space="preserve"> Jun­kers Ce­ra­pur­Com­fort ZBR 42-3 A 21 Gas-Brenn­wert­ther­me 42 kW, L / LL ohne Re­ge­lung, ohne Spei­cher, Mon­ta­ge­plat­te 258 + 528-1 (Auf­putz), ATEC Schacht 8...</t>
  </si>
  <si>
    <t>/preisvergleich/Relocate/497667041.html?categoryId=18406&amp;pos=2&amp;price=2398.64&amp;productid=4221735&amp;sid=9701&amp;type=offer</t>
  </si>
  <si>
    <t>/preisvergleich/Relocate/475957901.html?categoryId=18406&amp;pos=7&amp;price=2314.0&amp;productid=2286143&amp;sid=289859&amp;type=offer</t>
  </si>
  <si>
    <t xml:space="preserve"> Vail­lant ecoTEC ex­clu­siv VC 146/4-7 Brenn­wert­ther­me ohne Re­ge­lung, Schrägdach rot 60/100, Auf­putz ohne Spei­cher­an­schluss Vail­lant</t>
  </si>
  <si>
    <t>/preisvergleich/Relocate/481847601.html?categoryId=18406&amp;pos=5&amp;price=3225.0&amp;productid=3497887&amp;sid=289859&amp;type=offer</t>
  </si>
  <si>
    <t xml:space="preserve"> Jun­kers Ce­ra­pur­Com­fort ZBR 42-3 A 21 Gas-Brenn­wert­ther­me 42 kW, L / LL Jun­kers FR 50, ohne Spei­cher, ohne Mon­ta­ge­plat­te, ATEC Schacht 6 Meter 80/125 Jun­kers</t>
  </si>
  <si>
    <t>Buderus Logaplus-Paket W9 (GB162-35 + SU300W + RC300)</t>
  </si>
  <si>
    <t>/preisvergleich/Relocate/321344456.html?categoryId=18406&amp;pos=1&amp;price=4037.9&amp;productid=4206582&amp;sid=273949&amp;type=offer</t>
  </si>
  <si>
    <t xml:space="preserve"> Bu­de­rus GB162 Lo­ga­max Plus W9 mit Re­ge­lung RC300, 35 kW mit SU300 W Spei­cher - 7739601037</t>
  </si>
  <si>
    <t>Remeha Tzerra 28C (Combi)</t>
  </si>
  <si>
    <t>/preisvergleich/Relocate/468353661.html?categoryId=18406&amp;pos=1&amp;price=1816.0&amp;productid=3725835&amp;sid=223861&amp;type=offer</t>
  </si>
  <si>
    <t xml:space="preserve"> Remeha Gas-Brenn­wert Kom­bi-Heiz­ther­me Kom­bither­me Tzerra 28 C Re­ge­lung iSense ohne Au­ßen­füh­ler, ohne Mon­ta­ge­rah­men, An­schluss Vail­lant-Alt­ge­rä­te, oh­ne...</t>
  </si>
  <si>
    <t>Viessmann Vitodens 200-W (80 kW)</t>
  </si>
  <si>
    <t>/preisvergleich/Relocate/440791498.html?categoryId=18406&amp;pos=1&amp;price=4487.22&amp;productid=2647431&amp;sid=9701&amp;type=offer</t>
  </si>
  <si>
    <t>/preisvergleich/Relocate/505156889.html?categoryId=18406&amp;pos=3&amp;price=2575.0&amp;productid=4221735&amp;sid=9701&amp;type=offer</t>
  </si>
  <si>
    <t>Buderus Logaplus-Paket W22 (GB172-24)</t>
  </si>
  <si>
    <t>/preisvergleich/Relocate/445626631.html?categoryId=18406&amp;pos=1&amp;price=2695.0&amp;productid=4255269&amp;sid=9701&amp;type=offer</t>
  </si>
  <si>
    <t>/preisvergleich/Relocate/475957500.html?categoryId=18406&amp;pos=8&amp;price=2314.0&amp;productid=2286143&amp;sid=289859&amp;type=offer</t>
  </si>
  <si>
    <t xml:space="preserve"> Vail­lant ecoTEC ex­clu­siv VC 146/4-7 Brenn­wert­ther­me ohne Re­ge­lung, Schrägdach schwarz 60/100, Auf­putz ohne Spei­cher­an­schluss Vail­lant</t>
  </si>
  <si>
    <t>/preisvergleich/Relocate/481846775.html?categoryId=18406&amp;pos=6&amp;price=3225.0&amp;productid=3497887&amp;sid=289859&amp;type=offer</t>
  </si>
  <si>
    <t xml:space="preserve"> Jun­kers Ce­ra­pur­Com­fort ZBR 42-3 A 21 Gas-Brenn­wert­ther­me 42 kW, L / LL ohne Re­ge­lung, ohne Spei­cher, Jun­kers Schacht 6 Meter 80/125, ohne Mon­ta­ge­plat­te...</t>
  </si>
  <si>
    <t>/preisvergleich/Relocate/601110931.html?categoryId=18406&amp;pos=2&amp;price=4057.0&amp;productid=4206582&amp;sid=9701&amp;type=offer</t>
  </si>
  <si>
    <t>/preisvergleich/Relocate/468353434.html?categoryId=18406&amp;pos=2&amp;price=1816.0&amp;productid=3725835&amp;sid=223861&amp;type=offer</t>
  </si>
  <si>
    <t>/preisvergleich/Relocate/420734824.html?categoryId=18406&amp;pos=2&amp;price=4532.99&amp;productid=2647431&amp;sid=276812&amp;type=offer</t>
  </si>
  <si>
    <t xml:space="preserve"> Viess­mann Vi­to­dens 200-W 80 kW, Umlauf m. Vi­to­tron</t>
  </si>
  <si>
    <t>/preisvergleich/Relocate/445627081.html?categoryId=18406&amp;pos=2&amp;price=2820.0&amp;productid=4255269&amp;sid=9701&amp;type=offer</t>
  </si>
  <si>
    <t>/preisvergleich/Relocate/475957879.html?categoryId=18406&amp;pos=9&amp;price=2318.0&amp;productid=2286143&amp;sid=289859&amp;type=offer</t>
  </si>
  <si>
    <t xml:space="preserve"> Vail­lant ecoTEC ex­clu­siv VC 206/4-7 Brenn­wert­ther­me ohne Re­ge­lung, Flach­dach schwarz 60/100, Auf­putz ohne Spei­cher­an­schluss Vail­lant</t>
  </si>
  <si>
    <t>/preisvergleich/Relocate/481846629.html?categoryId=18406&amp;pos=7&amp;price=3225.0&amp;productid=3497887&amp;sid=289859&amp;type=offer</t>
  </si>
  <si>
    <t xml:space="preserve"> Jun­kers Ce­ra­pur­Com­fort ZBR 42-3 A 21 Gas-Brenn­wert­ther­me 42 kW, L / LL Jun­kers FW 200, ohne Spei­cher, ohne Ab­gas­pa­ket, ohne Mon­ta­ge­plat­te Jun­kers</t>
  </si>
  <si>
    <t>Wolf ComfortLine CGB-2K-20</t>
  </si>
  <si>
    <t>/preisvergleich/Relocate/538008506.html?categoryId=18406&amp;pos=1&amp;price=1891.0&amp;productid=4716468&amp;sid=223861&amp;type=offer</t>
  </si>
  <si>
    <t xml:space="preserve"> Wolf Gas­brenn­wert-Kom­bither­me CGB-2K-20 Com­fort­Li­ne</t>
  </si>
  <si>
    <t>/preisvergleich/Relocate/533888545.html?categoryId=18406&amp;pos=3&amp;price=4166.0&amp;productid=4206582&amp;sid=9701&amp;type=offer</t>
  </si>
  <si>
    <t>/preisvergleich/Relocate/468353503.html?categoryId=18406&amp;pos=3&amp;price=1816.0&amp;productid=3725835&amp;sid=223861&amp;type=offer</t>
  </si>
  <si>
    <t xml:space="preserve"> Remeha Gas-Brenn­wert Kom­bi-Heiz­ther­me Kom­bither­me Tzerra 28 C Re­ge­lung iSense ohne Au­ßen­füh­ler, ohne Mon­ta­ge­rah­men, An­schluss Jun­kers-Alt­ge­rä­te, oh­ne...</t>
  </si>
  <si>
    <t>/preisvergleich/Relocate/441721254.html?categoryId=18406&amp;pos=3&amp;price=4559.0&amp;productid=2647431&amp;sid=9701&amp;type=offer</t>
  </si>
  <si>
    <t>/preisvergleich/Relocate/475957750.html?categoryId=18406&amp;pos=10&amp;price=2318.0&amp;productid=2286143&amp;sid=289859&amp;type=offer</t>
  </si>
  <si>
    <t xml:space="preserve"> Vail­lant ecoTEC ex­clu­siv VC 206/4-7 Brenn­wert­ther­me ohne Re­ge­lung, Flach­dach rot 60/100, Auf­putz ohne Spei­cher­an­schluss Vail­lant</t>
  </si>
  <si>
    <t>/preisvergleich/Relocate/481846569.html?categoryId=18406&amp;pos=8&amp;price=3230.0&amp;productid=3497887&amp;sid=289859&amp;type=offer</t>
  </si>
  <si>
    <t xml:space="preserve"> Jun­kers Ce­ra­pur­Com­fort ZBR 42-3 A 21 Gas-Brenn­wert­ther­me 42 kW, L / LL Mon­ta­ge­plat­te 993, ohne Re­ge­lung, ohne Spei­cher, ATEC Schacht 6 Meter 80/125 Jun­kers</t>
  </si>
  <si>
    <t>/preisvergleich/Relocate/538008716.html?categoryId=18406&amp;pos=2&amp;price=1891.0&amp;productid=4716468&amp;sid=9701&amp;type=offer</t>
  </si>
  <si>
    <t>/preisvergleich/Relocate/468353279.html?categoryId=18406&amp;pos=4&amp;price=1820.0&amp;productid=3725835&amp;sid=223861&amp;type=offer</t>
  </si>
  <si>
    <t>/preisvergleich/Relocate/420734751.html?categoryId=18406&amp;pos=4&amp;price=4760.99&amp;productid=2647431&amp;sid=276812&amp;type=offer</t>
  </si>
  <si>
    <t>/preisvergleich/Relocate/475957395.html?categoryId=18406&amp;pos=11&amp;price=2323.0&amp;productid=2286143&amp;sid=289859&amp;type=offer</t>
  </si>
  <si>
    <t xml:space="preserve"> Vail­lant ecoTEC ex­clu­siv VC 206/4-7 Brenn­wert­ther­me ohne Re­ge­lung, Schrägdach schwarz 60/100, Auf­putz ohne Spei­cher­an­schluss Vail­lant</t>
  </si>
  <si>
    <t>/preisvergleich/Relocate/481848099.html?categoryId=18406&amp;pos=9&amp;price=3235.0&amp;productid=3497887&amp;sid=289859&amp;type=offer</t>
  </si>
  <si>
    <t xml:space="preserve"> Jun­kers Ce­ra­pur­Com­fort ZBR 42-3 A 21 Gas-Brenn­wert­ther­me 42 kW, L / LL Jun­kers FR 50, ohne Spei­cher, Jun­kers AZB09 Dach schwarz 80/125, oh­ne...</t>
  </si>
  <si>
    <t>/preisvergleich/Relocate/541910229.html?categoryId=18406&amp;pos=3&amp;price=1891.0&amp;productid=4716468&amp;sid=9701&amp;type=offer</t>
  </si>
  <si>
    <t>Buderus Logamax plus GB172-14 T150</t>
  </si>
  <si>
    <t>/preisvergleich/Relocate/497667043.html?categoryId=18406&amp;pos=1&amp;price=2772.14&amp;productid=2920543&amp;sid=9701&amp;type=offer</t>
  </si>
  <si>
    <t>/preisvergleich/Relocate/468353704.html?categoryId=18406&amp;pos=5&amp;price=1827.0&amp;productid=3725835&amp;sid=223861&amp;type=offer</t>
  </si>
  <si>
    <t xml:space="preserve"> Remeha Gas-Brenn­wert Kom­bi-Heiz­ther­me Kom­bither­me Tzerra 28 C Re­ge­lung iSense ohne Au­ßen­füh­ler, mit Mon­ta­ge­rah­men, An­schluss nach unten, oh­ne...</t>
  </si>
  <si>
    <t>/preisvergleich/Relocate/475957734.html?categoryId=18406&amp;pos=12&amp;price=2323.0&amp;productid=2286143&amp;sid=289859&amp;type=offer</t>
  </si>
  <si>
    <t xml:space="preserve"> Vail­lant ecoTEC ex­clu­siv VC 206/4-7 Brenn­wert­ther­me ohne Re­ge­lung, Schrägdach rot 60/100, Auf­putz ohne Spei­cher­an­schluss Vail­lant</t>
  </si>
  <si>
    <t>/preisvergleich/Relocate/481847556.html?categoryId=18406&amp;pos=10&amp;price=3235.0&amp;productid=3497887&amp;sid=289859&amp;type=offer</t>
  </si>
  <si>
    <t xml:space="preserve"> Jun­kers Ce­ra­pur­Com­fort ZBR 42-3 A 21 Gas-Brenn­wert­ther­me 42 kW, L / LL Jun­kers FR 120, ohne Spei­cher, ohne Mon­ta­ge­plat­te, ATEC Schacht 4 Meter 80/125...</t>
  </si>
  <si>
    <t>Buderus Logaplus-Paket W9S (GB162-15)</t>
  </si>
  <si>
    <t>/preisvergleich/Relocate/323138459.html?categoryId=18406&amp;pos=1&amp;price=2539.0&amp;productid=4206487&amp;sid=273949&amp;type=offer</t>
  </si>
  <si>
    <t xml:space="preserve"> Bu­de­rus GB162 Lo­ga­max Plus W9 mit Re­ge­lung RC300 Paket, 15 kW - 7739601039</t>
  </si>
  <si>
    <t>/preisvergleich/Relocate/538008678.html?categoryId=18406&amp;pos=4&amp;price=1950.65&amp;productid=4716468&amp;sid=299105&amp;type=offer</t>
  </si>
  <si>
    <t xml:space="preserve"> Wolf Gas­brenn­wert-Kom­bither­me CGB-2K-20 Com­fort­Li­ne, mit hoch­eff. Heiz­krei­s­pum­pe 8613854</t>
  </si>
  <si>
    <t>/preisvergleich/Relocate/497667083.html?categoryId=18406&amp;pos=2&amp;price=2772.14&amp;productid=2920543&amp;sid=9701&amp;type=offer</t>
  </si>
  <si>
    <t>/preisvergleich/Relocate/468353991.html?categoryId=18406&amp;pos=6&amp;price=1829.0&amp;productid=3725835&amp;sid=223861&amp;type=offer</t>
  </si>
  <si>
    <t>Buderus Logaplus-Paket W9 (GB162-35)</t>
  </si>
  <si>
    <t>/preisvergleich/Relocate/321344575.html?categoryId=18406&amp;pos=1&amp;price=3878.9&amp;productid=4223801&amp;sid=273949&amp;type=offer</t>
  </si>
  <si>
    <t xml:space="preserve"> Bu­de­rus GB162 Lo­ga­max Plus W9 mit Re­ge­lung RC300, 35 kW mit SU160 W Spei­cher - 7739601033</t>
  </si>
  <si>
    <t>/preisvergleich/Relocate/475957760.html?categoryId=18406&amp;pos=13&amp;price=2334.0&amp;productid=2286143&amp;sid=289859&amp;type=offer</t>
  </si>
  <si>
    <t xml:space="preserve"> Vail­lant ecoTEC ex­clu­siv VC 146/4-7 Brenn­wert­ther­me ohne Re­ge­lung, Flach­dach schwarz 60/100, Un­ter­putz ohne Spei­cher­an­schluss Vail­lant</t>
  </si>
  <si>
    <t>/preisvergleich/Relocate/481847686.html?categoryId=18406&amp;pos=11&amp;price=3235.0&amp;productid=3497887&amp;sid=289859&amp;type=offer</t>
  </si>
  <si>
    <t xml:space="preserve"> Jun­kers Ce­ra­pur­Com­fort ZBR 42-3 A 21 Gas-Brenn­wert­ther­me 42 kW, L / LL Mon­ta­ge­plat­te 994, ohne Re­ge­lung, ohne Spei­cher, Jun­kers AZB09 Dach schwarz 80/125 ...</t>
  </si>
  <si>
    <t>/preisvergleich/Relocate/451183324.html?categoryId=18406&amp;pos=2&amp;price=2540.0&amp;productid=4206487&amp;sid=9701&amp;type=offer</t>
  </si>
  <si>
    <t>Weishaupt Thermo Condens WTC-GB 120-A</t>
  </si>
  <si>
    <t>/preisvergleich/Relocate/472336797.html?categoryId=18406&amp;pos=1&amp;price=8687.0&amp;productid=2654419&amp;sid=9701&amp;type=offer</t>
  </si>
  <si>
    <t>/preisvergleich/Relocate/538008729.html?categoryId=18406&amp;pos=5&amp;price=1999.0&amp;productid=4716468&amp;sid=288366&amp;type=offer</t>
  </si>
  <si>
    <t xml:space="preserve"> Wolf CGB-2K-20 / CGB-2K-24 Com­fort­li­ne Gas­brenn­wert Kom­bither­me "20 kW"</t>
  </si>
  <si>
    <t>/preisvergleich/Relocate/478136744.html?categoryId=18406&amp;pos=3&amp;price=2918.3&amp;productid=2920543&amp;sid=276812&amp;type=offer</t>
  </si>
  <si>
    <t>/preisvergleich/Relocate/468353791.html?categoryId=18406&amp;pos=7&amp;price=1830.0&amp;productid=3725835&amp;sid=223861&amp;type=offer</t>
  </si>
  <si>
    <t>/preisvergleich/Relocate/321344577.html?categoryId=18406&amp;pos=2&amp;price=3888.9&amp;productid=4223801&amp;sid=273949&amp;type=offer</t>
  </si>
  <si>
    <t xml:space="preserve"> Bu­de­rus GB162 Lo­ga­max Plus W9 mit Re­ge­lung RC300, 35 kW mit SU200 W Spei­cher - 7739601035</t>
  </si>
  <si>
    <t>/preisvergleich/Relocate/475957525.html?categoryId=18406&amp;pos=14&amp;price=2334.0&amp;productid=2286143&amp;sid=289859&amp;type=offer</t>
  </si>
  <si>
    <t xml:space="preserve"> Vail­lant ecoTEC ex­clu­siv VC 146/4-7 Brenn­wert­ther­me ohne Re­ge­lung, Flach­dach rot 60/100, Un­ter­putz ohne Spei­cher­an­schluss Vail­lant</t>
  </si>
  <si>
    <t>/preisvergleich/Relocate/481848425.html?categoryId=18406&amp;pos=12&amp;price=3235.0&amp;productid=3497887&amp;sid=289859&amp;type=offer</t>
  </si>
  <si>
    <t xml:space="preserve"> Jun­kers Ce­ra­pur­Com­fort ZBR 42-3 A 21 Gas-Brenn­wert­ther­me 42 kW, L / LL Jun­kers FR 50, ohne Spei­cher, Jun­kers AZB10 Dach rot 80/125, ohne Mon­ta­ge­plat­te...</t>
  </si>
  <si>
    <t>/preisvergleich/Relocate/438041753.html?categoryId=18406&amp;pos=3&amp;price=2566.0&amp;productid=4206487&amp;sid=9701&amp;type=offer</t>
  </si>
  <si>
    <t>/preisvergleich/Relocate/538008834.html?categoryId=18406&amp;pos=6&amp;price=2134.21&amp;productid=4716468&amp;sid=276812&amp;type=offer</t>
  </si>
  <si>
    <t xml:space="preserve"> Wolf Gas­brenn­wert-Kom­bither­me CGB-2K-20 Com­fort­Lin CGB-2K-20</t>
  </si>
  <si>
    <t>/preisvergleich/Relocate/478136713.html?categoryId=18406&amp;pos=4&amp;price=2918.3&amp;productid=2920543&amp;sid=276812&amp;type=offer</t>
  </si>
  <si>
    <t>/preisvergleich/Relocate/468353751.html?categoryId=18406&amp;pos=8&amp;price=1834.0&amp;productid=3725835&amp;sid=223861&amp;type=offer</t>
  </si>
  <si>
    <t>/preisvergleich/Relocate/601110959.html?categoryId=18406&amp;pos=3&amp;price=3899.0&amp;productid=4223801&amp;sid=9701&amp;type=offer</t>
  </si>
  <si>
    <t>/preisvergleich/Relocate/475958481.html?categoryId=18406&amp;pos=15&amp;price=2339.0&amp;productid=2286143&amp;sid=289859&amp;type=offer</t>
  </si>
  <si>
    <t xml:space="preserve"> Vail­lant ecoTEC ex­clu­siv VC 146/4-7 Brenn­wert­ther­me ohne Re­ge­lung, Schrägdach schwarz 60/100, Un­ter­putz ohne Spei­cher­an­schluss Vail­lant</t>
  </si>
  <si>
    <t>/preisvergleich/Relocate/481846426.html?categoryId=18406&amp;pos=13&amp;price=3235.0&amp;productid=3497887&amp;sid=289859&amp;type=offer</t>
  </si>
  <si>
    <t xml:space="preserve"> Jun­kers Ce­ra­pur­Com­fort ZBR 42-3 A 21 Gas-Brenn­wert­ther­me 42 kW, L / LL Mon­ta­ge­plat­te 994, ohne Re­ge­lung, ohne Spei­cher, Jun­kers AZB10 Dach rot 80/125...</t>
  </si>
  <si>
    <t>Buderus Logamax U-154-20</t>
  </si>
  <si>
    <t>/preisvergleich/Relocate/408541435.html?categoryId=18406&amp;pos=1&amp;price=1479.0&amp;productid=2713974&amp;sid=9701&amp;type=offer</t>
  </si>
  <si>
    <t>/preisvergleich/Relocate/538056421.html?categoryId=18406&amp;pos=7&amp;price=2449.0&amp;productid=4716468&amp;sid=273949&amp;type=offer</t>
  </si>
  <si>
    <t xml:space="preserve"> WOLF Gas­brenn­wert-Kom­bither­me CGB-2K 20 kW mit Be­dien­mo­dul BM-2 - 8613854</t>
  </si>
  <si>
    <t>/preisvergleich/Relocate/421134429.html?categoryId=18406&amp;pos=5&amp;price=3573.34&amp;productid=2920543&amp;sid=12041&amp;type=offer</t>
  </si>
  <si>
    <t>/preisvergleich/Relocate/468353669.html?categoryId=18406&amp;pos=9&amp;price=1836.0&amp;productid=3725835&amp;sid=223861&amp;type=offer</t>
  </si>
  <si>
    <t xml:space="preserve"> Remeha Gas-Brenn­wert Kom­bi-Heiz­ther­me Kom­bither­me Tzerra 28 C Re­ge­lung iSense ohne Au­ßen­füh­ler, ohne Mon­ta­ge­rah­men, An­schluss Vail­lant-Alt­ge­rä­te, Blen­de...</t>
  </si>
  <si>
    <t>/preisvergleich/Relocate/435735947.html?categoryId=18406&amp;pos=4&amp;price=3900.0&amp;productid=4223801&amp;sid=9701&amp;type=offer</t>
  </si>
  <si>
    <t>/preisvergleich/Relocate/481848150.html?categoryId=18406&amp;pos=14&amp;price=3240.0&amp;productid=3497887&amp;sid=289859&amp;type=offer</t>
  </si>
  <si>
    <t xml:space="preserve"> Jun­kers Ce­ra­pur­Com­fort ZBR 42-3 A 21 Gas-Brenn­wert­ther­me 42 kW, L / LL Mon­ta­ge­plat­te 993, ohne Re­ge­lung, ohne Spei­cher, Jun­kers AZB09 Dach schwarz 80/125 ...</t>
  </si>
  <si>
    <t>/preisvergleich/Relocate/408542027.html?categoryId=18406&amp;pos=2&amp;price=1479.0&amp;productid=2713974&amp;sid=9701&amp;type=offer</t>
  </si>
  <si>
    <t>Brötje EcoTherm Plus WGB 50 E</t>
  </si>
  <si>
    <t>/preisvergleich/Relocate/435738644.html?categoryId=18406&amp;pos=1&amp;price=4560.0&amp;productid=2744707&amp;sid=9701&amp;type=offer</t>
  </si>
  <si>
    <t>Buderus Logamax plus GB162-50</t>
  </si>
  <si>
    <t>/preisvergleich/Relocate/435737985.html?categoryId=18406&amp;pos=1&amp;price=3089.0&amp;productid=2694349&amp;sid=9701&amp;type=offer</t>
  </si>
  <si>
    <t>/preisvergleich/Relocate/538008724.html?categoryId=18406&amp;pos=8&amp;price=2775.2&amp;productid=4716468&amp;sid=276812&amp;type=offer</t>
  </si>
  <si>
    <t xml:space="preserve"> Wolf Paket Brenn­wert­ther­me CGB-2K-20 Re­ge­lung BM-2</t>
  </si>
  <si>
    <t>/preisvergleich/Relocate/421135447.html?categoryId=18406&amp;pos=6&amp;price=3915.61&amp;productid=2920543&amp;sid=12041&amp;type=offer</t>
  </si>
  <si>
    <t>/preisvergleich/Relocate/468353643.html?categoryId=18406&amp;pos=10&amp;price=1836.0&amp;productid=3725835&amp;sid=223861&amp;type=offer</t>
  </si>
  <si>
    <t xml:space="preserve"> Remeha Gas-Brenn­wert Kom­bi-Heiz­ther­me Kom­bither­me Tzerra 28 C Re­ge­lung iSense ohne Au­ßen­füh­ler, ohne Mon­ta­ge­rah­men, An­schluss Jun­kers-Alt­ge­rä­te, Blen­de...</t>
  </si>
  <si>
    <t>/preisvergleich/Relocate/321344456.html?categoryId=18406&amp;pos=5&amp;price=4037.9&amp;productid=4223801&amp;sid=273949&amp;type=offer</t>
  </si>
  <si>
    <t>/preisvergleich/Relocate/481848012.html?categoryId=18406&amp;pos=15&amp;price=3240.0&amp;productid=3497887&amp;sid=289859&amp;type=offer</t>
  </si>
  <si>
    <t>Elco Duatron 18</t>
  </si>
  <si>
    <t>/preisvergleich/Relocate/437439314.html?categoryId=18406&amp;pos=1&amp;price=3806.0&amp;productid=2933357&amp;sid=9701&amp;type=offer</t>
  </si>
  <si>
    <t>Buderus Logamax plus GB172-20 T100S</t>
  </si>
  <si>
    <t>/preisvergleich/Relocate/478136715.html?categoryId=18406&amp;pos=1&amp;price=2754.1&amp;productid=2920568&amp;sid=276812&amp;type=offer</t>
  </si>
  <si>
    <t>/preisvergleich/Relocate/435738528.html?categoryId=18406&amp;pos=2&amp;price=4560.0&amp;productid=2744707&amp;sid=9701&amp;type=offer</t>
  </si>
  <si>
    <t>/preisvergleich/Relocate/421135642.html?categoryId=18406&amp;pos=7&amp;price=3915.61&amp;productid=2920543&amp;sid=12041&amp;type=offer</t>
  </si>
  <si>
    <t>/preisvergleich/Relocate/468353893.html?categoryId=18406&amp;pos=11&amp;price=1840.0&amp;productid=3725835&amp;sid=223861&amp;type=offer</t>
  </si>
  <si>
    <t>/preisvergleich/Relocate/321344302.html?categoryId=18406&amp;pos=6&amp;price=4104.9&amp;productid=4223801&amp;sid=273949&amp;type=offer</t>
  </si>
  <si>
    <t xml:space="preserve"> Bu­de­rus GB162 Lo­ga­max Plus W9 mit Re­ge­lung RC300, 35 kW mit S135 RW Spei­cher - 7739601029</t>
  </si>
  <si>
    <t>/preisvergleich/Relocate/442992087.html?categoryId=18406&amp;pos=2&amp;price=3806.0&amp;productid=2933357&amp;sid=9701&amp;type=offer</t>
  </si>
  <si>
    <t>Elco Thision S DUO 13.1</t>
  </si>
  <si>
    <t>/preisvergleich/Relocate/557075100.html?categoryId=18406&amp;pos=1&amp;price=4370.0&amp;productid=3086181&amp;sid=9701&amp;type=offer</t>
  </si>
  <si>
    <t>/preisvergleich/Relocate/478136729.html?categoryId=18406&amp;pos=2&amp;price=2754.1&amp;productid=2920568&amp;sid=276812&amp;type=offer</t>
  </si>
  <si>
    <t>/preisvergleich/Relocate/421135396.html?categoryId=18406&amp;pos=8&amp;price=3920.18&amp;productid=2920543&amp;sid=12041&amp;type=offer</t>
  </si>
  <si>
    <t>/preisvergleich/Relocate/468353246.html?categoryId=18406&amp;pos=12&amp;price=1841.0&amp;productid=3725835&amp;sid=223861&amp;type=offer</t>
  </si>
  <si>
    <t xml:space="preserve"> Remeha Gas-Brenn­wert Kom­bi-Heiz­ther­me Kom­bither­me Tzerra 28 C Re­ge­lung iSense mit Au­ßen­füh­ler, ohne Mon­ta­ge­rah­men, An­schluss Jun­kers-Alt­ge­rä­te, oh­ne...</t>
  </si>
  <si>
    <t>/preisvergleich/Relocate/321344573.html?categoryId=18406&amp;pos=7&amp;price=4178.9&amp;productid=4223801&amp;sid=273949&amp;type=offer</t>
  </si>
  <si>
    <t xml:space="preserve"> Bu­de­rus GB162 Lo­ga­max Plus W9 mit Re­ge­lung RC300, 35 kW mit S160 RW Spei­cher - 7739601031</t>
  </si>
  <si>
    <t>Ferroli Econcept Tech 25 A</t>
  </si>
  <si>
    <t>/preisvergleich/Relocate/402788596.html?categoryId=18406&amp;pos=1&amp;price=1289.0&amp;productid=3088849&amp;sid=289859&amp;type=offer</t>
  </si>
  <si>
    <t xml:space="preserve"> Econ­cept Tech 25A Fer­ro­li</t>
  </si>
  <si>
    <t>/preisvergleich/Relocate/472972997.html?categoryId=18406&amp;pos=2&amp;price=4370.0&amp;productid=3086181&amp;sid=9701&amp;type=offer</t>
  </si>
  <si>
    <t>/preisvergleich/Relocate/468353379.html?categoryId=18406&amp;pos=13&amp;price=1841.0&amp;productid=3725835&amp;sid=223861&amp;type=offer</t>
  </si>
  <si>
    <t>/preisvergleich/Relocate/468353402.html?categoryId=18406&amp;pos=14&amp;price=1841.0&amp;productid=3725835&amp;sid=223861&amp;type=offer</t>
  </si>
  <si>
    <t xml:space="preserve"> Remeha Gas-Brenn­wert Kom­bi-Heiz­ther­me Kom­bither­me Tzerra 28 C Re­ge­lung iSense mit Au­ßen­füh­ler, ohne Mon­ta­ge­rah­men, An­schluss Vail­lant-Alt­ge­rä­te, oh­ne...</t>
  </si>
  <si>
    <t>Buderus Hybrid Logamax plus GBH172-24 FS</t>
  </si>
  <si>
    <t>/preisvergleich/Relocate/478136714.html?categoryId=18406&amp;pos=1&amp;price=2616.02&amp;productid=3094575&amp;sid=276812&amp;type=offer</t>
  </si>
  <si>
    <t xml:space="preserve"> Lo­ga­max plus GBH172-24 FS G25</t>
  </si>
  <si>
    <t>Wolf ComfortLine CGB-K 35</t>
  </si>
  <si>
    <t>/preisvergleich/Relocate/526940807.html?categoryId=18406&amp;pos=1&amp;price=2276.23&amp;productid=3093655&amp;sid=299105&amp;type=offer</t>
  </si>
  <si>
    <t>/preisvergleich/Relocate/468353206.html?categoryId=18406&amp;pos=15&amp;price=1847.0&amp;productid=3725835&amp;sid=223861&amp;type=offer</t>
  </si>
  <si>
    <t>/preisvergleich/Relocate/478136720.html?categoryId=18406&amp;pos=2&amp;price=2616.02&amp;productid=3094575&amp;sid=276812&amp;type=offer</t>
  </si>
  <si>
    <t xml:space="preserve"> Lo­ga­max plus GBH172-24FS G20</t>
  </si>
  <si>
    <t>Brötje EcoTherm WSC 20 C</t>
  </si>
  <si>
    <t>/preisvergleich/Relocate/304033947.html?categoryId=18406&amp;pos=1&amp;price=2673.2&amp;productid=3095706&amp;sid=9701&amp;type=offer</t>
  </si>
  <si>
    <t xml:space="preserve"> Brötje Eco­Therm Gas-Heiz­wert Kombi Therme WSC 20C 20 kW in­klu­si­ve Warm­was­ser­be­reit.</t>
  </si>
  <si>
    <t>/preisvergleich/Relocate/526927183.html?categoryId=18406&amp;pos=2&amp;price=2276.23&amp;productid=3093655&amp;sid=299105&amp;type=offer</t>
  </si>
  <si>
    <t>/preisvergleich/Relocate/461494573.html?categoryId=18406&amp;pos=3&amp;price=2654.0&amp;productid=3094575&amp;sid=9701&amp;type=offer</t>
  </si>
  <si>
    <t>Brötje EcoTherm WSS 20 C</t>
  </si>
  <si>
    <t>/preisvergleich/Relocate/435737834.html?categoryId=18406&amp;pos=1&amp;price=1835.0&amp;productid=3095683&amp;sid=9701&amp;type=offer</t>
  </si>
  <si>
    <t>/preisvergleich/Relocate/435738614.html?categoryId=18406&amp;pos=2&amp;price=2720.0&amp;productid=3095706&amp;sid=9701&amp;type=offer</t>
  </si>
  <si>
    <t>Wolf ComfortLine CGB-50</t>
  </si>
  <si>
    <t>/preisvergleich/Relocate/526943467.html?categoryId=18406&amp;pos=1&amp;price=2326.31&amp;productid=3093477&amp;sid=299105&amp;type=offer</t>
  </si>
  <si>
    <t xml:space="preserve"> Wolf Gas­brenn­wert-Heiz­ther­me CGB-50 Erdgas E, Pumpe mo­du­lie­rend 8611118</t>
  </si>
  <si>
    <t>/preisvergleich/Relocate/526943356.html?categoryId=18406&amp;pos=3&amp;price=2298.49&amp;productid=3093655&amp;sid=299105&amp;type=offer</t>
  </si>
  <si>
    <t>Brötje EcoTherm WTK W 20 C</t>
  </si>
  <si>
    <t>/preisvergleich/Relocate/304866803.html?categoryId=18406&amp;pos=1&amp;price=3591.6&amp;productid=3095761&amp;sid=9701&amp;type=offer</t>
  </si>
  <si>
    <t>/preisvergleich/Relocate/461467637.html?categoryId=18406&amp;pos=4&amp;price=2654.0&amp;productid=3094575&amp;sid=9701&amp;type=offer</t>
  </si>
  <si>
    <t>/preisvergleich/Relocate/435737560.html?categoryId=18406&amp;pos=2&amp;price=1835.0&amp;productid=3095683&amp;sid=9701&amp;type=offer</t>
  </si>
  <si>
    <t>/preisvergleich/Relocate/526929222.html?categoryId=18406&amp;pos=2&amp;price=2326.31&amp;productid=3093477&amp;sid=299105&amp;type=offer</t>
  </si>
  <si>
    <t xml:space="preserve"> Wolf Gas­brenn­wert-Heiz­ther­me CGB-50 Erdgas LL, Pumpe mo­du­lie­rend 8611119</t>
  </si>
  <si>
    <t>/preisvergleich/Relocate/387842833.html?categoryId=18406&amp;pos=4&amp;price=2381.18&amp;productid=3093655&amp;sid=276812&amp;type=offer</t>
  </si>
  <si>
    <t>/preisvergleich/Relocate/458040494.html?categoryId=18406&amp;pos=2&amp;price=3715.0&amp;productid=3095761&amp;sid=9701&amp;type=offer</t>
  </si>
  <si>
    <t>Junkers CerapurComfort-Eco ZSBE 16-3</t>
  </si>
  <si>
    <t>/preisvergleich/Relocate/481804986.html?categoryId=18406&amp;pos=1&amp;price=2099.0&amp;productid=1219746&amp;sid=289859&amp;type=offer</t>
  </si>
  <si>
    <t xml:space="preserve"> Jun­kers Ce­ra­pur­Com­fort-Eco ZSBE 16-3 A 21 Brenn­wert­ther­me 16 kW, L/LL ohne Re­ge­lung, ohne Spei­cher, ohne Mon­ta­ge­plat­te, ATEC Schacht 8 Meter 80/125 Jun­kers</t>
  </si>
  <si>
    <t>Brötje EcoCondens BBS 15 E (15 kW)</t>
  </si>
  <si>
    <t>/preisvergleich/Relocate/303438062.html?categoryId=18406&amp;pos=1&amp;price=4392.2&amp;productid=3098335&amp;sid=9701&amp;type=offer</t>
  </si>
  <si>
    <t>/preisvergleich/Relocate/526931763.html?categoryId=18406&amp;pos=3&amp;price=2348.57&amp;productid=3093477&amp;sid=299105&amp;type=offer</t>
  </si>
  <si>
    <t xml:space="preserve"> Wolf Gas­brenn­wert-Heiz­ther­me CGB-50 Flüss­sig­gas, Pumpe mo­du­lie­rend 8611122</t>
  </si>
  <si>
    <t>/preisvergleich/Relocate/387848485.html?categoryId=18406&amp;pos=5&amp;price=2381.18&amp;productid=3093655&amp;sid=276812&amp;type=offer</t>
  </si>
  <si>
    <t>Junkers Cerapur-Acu ZWSB 22/28-3 E 23</t>
  </si>
  <si>
    <t>/preisvergleich/Relocate/481868533.html?categoryId=18406&amp;pos=1&amp;price=2940.0&amp;productid=3094808&amp;sid=289859&amp;type=offer</t>
  </si>
  <si>
    <t xml:space="preserve"> Jun­kers Ce­ra­pu­rA­cu ZWSB 22/28-3 E 23 Brenn­wert-Zen­tral­heiz­ge­rät, E/H Jun­kers FR 120, ohne Ab­gas­pa­ket, Mon­ta­ge­plat­te 1188 ho­ri­zon­tal Jun­kers</t>
  </si>
  <si>
    <t>/preisvergleich/Relocate/481815375.html?categoryId=18406&amp;pos=2&amp;price=2099.0&amp;productid=1219746&amp;sid=289859&amp;type=offer</t>
  </si>
  <si>
    <t xml:space="preserve"> Jun­kers Ce­ra­pur­Com­fort-Eco ZSBE 16-3 A 23 Brenn­wert­ther­me 16 kW, E/H ohne Re­ge­lung, ohne Spei­cher, ohne Mon­ta­ge­plat­te, ATEC Schacht 8 Meter 80/125 Jun­kers</t>
  </si>
  <si>
    <t>/preisvergleich/Relocate/304700455.html?categoryId=18406&amp;pos=2&amp;price=4525.73&amp;productid=3098335&amp;sid=9701&amp;type=offer</t>
  </si>
  <si>
    <t>/preisvergleich/Relocate/526932858.html?categoryId=18406&amp;pos=4&amp;price=2445.96&amp;productid=3093477&amp;sid=299105&amp;type=offer</t>
  </si>
  <si>
    <t xml:space="preserve"> Wolf Gas­brenn­wert-Heiz­ther­me CGB-50 Erdgas E, mit Hoch­ef­fi­zi­enz­pum­pe 8613110</t>
  </si>
  <si>
    <t>/preisvergleich/Relocate/526929126.html?categoryId=18406&amp;pos=6&amp;price=2398.67&amp;productid=3093655&amp;sid=299105&amp;type=offer</t>
  </si>
  <si>
    <t>/preisvergleich/Relocate/481868587.html?categoryId=18406&amp;pos=2&amp;price=2945.0&amp;productid=3094808&amp;sid=289859&amp;type=offer</t>
  </si>
  <si>
    <t xml:space="preserve"> Jun­kers Ce­ra­pu­rA­cu ZWSB 22/28-3 E 23 Brenn­wert-Zen­tral­heiz­ge­rät, E/H ohne Re­ge­lung, ATEC Schacht 4 Meter 80/125, Mon­ta­ge­plat­te 1187 ver­ti­kal Jun­kers</t>
  </si>
  <si>
    <t>/preisvergleich/Relocate/481776581.html?categoryId=18406&amp;pos=1&amp;price=2475.0&amp;productid=3711720&amp;sid=289859&amp;type=offer</t>
  </si>
  <si>
    <t>/preisvergleich/Relocate/481828118.html?categoryId=18406&amp;pos=3&amp;price=2104.0&amp;productid=1219746&amp;sid=289859&amp;type=offer</t>
  </si>
  <si>
    <t xml:space="preserve"> Jun­kers Ce­ra­pur­Com­fort-Eco ZSBE 16-3 A 23 Brenn­wert­ther­me 16 kW, E/H Mon­ta­ge­plat­te 258, ohne Re­ge­lung, ohne Spei­cher, ATEC Schacht 4 Meter 80/125 Jun­kers</t>
  </si>
  <si>
    <t>/preisvergleich/Relocate/526942963.html?categoryId=18406&amp;pos=5&amp;price=2445.96&amp;productid=3093477&amp;sid=299105&amp;type=offer</t>
  </si>
  <si>
    <t xml:space="preserve"> Wolf Gas­brenn­wert-Heiz­ther­me CGB-50 Erdgas LL, mit Hoch­ef­fi­zi­enz­pum­pe 8613146</t>
  </si>
  <si>
    <t>/preisvergleich/Relocate/526933109.html?categoryId=18406&amp;pos=7&amp;price=2398.67&amp;productid=3093655&amp;sid=299105&amp;type=offer</t>
  </si>
  <si>
    <t>/preisvergleich/Relocate/481868680.html?categoryId=18406&amp;pos=3&amp;price=2960.0&amp;productid=3094808&amp;sid=289859&amp;type=offer</t>
  </si>
  <si>
    <t xml:space="preserve"> Jun­kers Ce­ra­pu­rA­cu ZWSB 22/28-3 E 23 Brenn­wert-Zen­tral­heiz­ge­rät, E/H ohne Re­ge­lung, Jun­kers Schacht 4 Meter 80/125, ohne Mon­ta­ge­plat­te Jun­kers</t>
  </si>
  <si>
    <t>/preisvergleich/Relocate/481775775.html?categoryId=18406&amp;pos=2&amp;price=2480.0&amp;productid=3711720&amp;sid=289859&amp;type=offer</t>
  </si>
  <si>
    <t>Junkers Cerapur 16 kW</t>
  </si>
  <si>
    <t>/preisvergleich/Relocate/481804986.html?categoryId=18406&amp;pos=1&amp;price=2099.0&amp;productid=3712883&amp;sid=289859&amp;type=offer</t>
  </si>
  <si>
    <t>/preisvergleich/Relocate/481822632.html?categoryId=18406&amp;pos=4&amp;price=2104.0&amp;productid=1219746&amp;sid=289859&amp;type=offer</t>
  </si>
  <si>
    <t xml:space="preserve"> Jun­kers Ce­ra­pur­Com­fort-Eco ZSBE 16-3 A 21 Brenn­wert­ther­me 16 kW, L/LL Mon­ta­ge­plat­te 258, ohne Re­ge­lung, ohne Spei­cher, ATEC Schacht 4 Meter 80/125 Jun­kers</t>
  </si>
  <si>
    <t>/preisvergleich/Relocate/526924760.html?categoryId=18406&amp;pos=6&amp;price=2473.8&amp;productid=3093477&amp;sid=299105&amp;type=offer</t>
  </si>
  <si>
    <t xml:space="preserve"> Wolf Gas­brenn­wert-Heiz­ther­me CGB-50 Flüs­sig­gas, mit Hoch­ef­fi­zi­enz­pum­pe 8613147</t>
  </si>
  <si>
    <t>/preisvergleich/Relocate/387842639.html?categoryId=18406&amp;pos=8&amp;price=2403.84&amp;productid=3093655&amp;sid=276812&amp;type=offer</t>
  </si>
  <si>
    <t>Junkers Smart Cerapur</t>
  </si>
  <si>
    <t>/preisvergleich/Relocate/481873418.html?categoryId=18406&amp;pos=1&amp;price=2605.0&amp;productid=3128307&amp;sid=289859&amp;type=offer</t>
  </si>
  <si>
    <t>Junkers CerapurComfort ZBR 42-3 A 23</t>
  </si>
  <si>
    <t>/preisvergleich/Relocate/481848321.html?categoryId=18406&amp;pos=1&amp;price=3130.0&amp;productid=1750863&amp;sid=289859&amp;type=offer</t>
  </si>
  <si>
    <t>/preisvergleich/Relocate/481867657.html?categoryId=18406&amp;pos=4&amp;price=2965.0&amp;productid=3094808&amp;sid=289859&amp;type=offer</t>
  </si>
  <si>
    <t xml:space="preserve"> Jun­kers Ce­ra­pu­rA­cu ZWSB 22/28-3 E 23 Brenn­wert-Zen­tral­heiz­ge­rät, E/H ohne Re­ge­lung, ATEC Schacht 6 Meter 80/125, Mon­ta­ge­plat­te 1187 ver­ti­kal Jun­kers</t>
  </si>
  <si>
    <t>/preisvergleich/Relocate/586714412.html?categoryId=18406&amp;pos=3&amp;price=2508.15&amp;productid=3711720&amp;sid=293331&amp;type=offer</t>
  </si>
  <si>
    <t>/preisvergleich/Relocate/481822632.html?categoryId=18406&amp;pos=2&amp;price=2104.0&amp;productid=3712883&amp;sid=289859&amp;type=offer</t>
  </si>
  <si>
    <t>/preisvergleich/Relocate/481828271.html?categoryId=18406&amp;pos=5&amp;price=2109.0&amp;productid=1219746&amp;sid=289859&amp;type=offer</t>
  </si>
  <si>
    <t xml:space="preserve"> Jun­kers Ce­ra­pur­Com­fort-Eco ZSBE 16-3 A 21 Brenn­wert­ther­me 16 kW, L/LL Jun­kers FR 50, ohne Spei­cher, Mon­ta­ge­plat­te 258 + 223-1 (Un­ter­putz), oh­ne...</t>
  </si>
  <si>
    <t>/preisvergleich/Relocate/597231234.html?categoryId=18406&amp;pos=7&amp;price=2504.41&amp;productid=3093477&amp;sid=9701&amp;type=offer</t>
  </si>
  <si>
    <t>/preisvergleich/Relocate/526942482.html?categoryId=18406&amp;pos=9&amp;price=2420.92&amp;productid=3093655&amp;sid=299105&amp;type=offer</t>
  </si>
  <si>
    <t>Viessmann Vitodens200W (19 kW)</t>
  </si>
  <si>
    <t>/preisvergleich/Relocate/481818650.html?categoryId=18406&amp;pos=1&amp;price=2580.0&amp;productid=1064527&amp;sid=289859&amp;type=offer</t>
  </si>
  <si>
    <t xml:space="preserve"> Viess­mann Vi­to­dens 200-W Gas-Brenn­wert­ther­me, 19 kW, VT200, HE Abgas Schacht - 6m, für ne­ben­ge­stell­ten Spei­cher, Auf­putz Viess­mann</t>
  </si>
  <si>
    <t>/preisvergleich/Relocate/481871527.html?categoryId=18406&amp;pos=2&amp;price=2605.0&amp;productid=3128307&amp;sid=289859&amp;type=offer</t>
  </si>
  <si>
    <t xml:space="preserve"> Jun­kers Ce­ra­pur­Mo­dul Smart ZBS 22-75 S-3 MA 23 Brenn­wert­ther­me, E / H ohne Re­ge­lung, ATEC Schacht 6 Meter 80/125, An­schluss nach hinten Jun­kers</t>
  </si>
  <si>
    <t>/preisvergleich/Relocate/481865113.html?categoryId=18406&amp;pos=2&amp;price=3135.0&amp;productid=1750863&amp;sid=289859&amp;type=offer</t>
  </si>
  <si>
    <t xml:space="preserve"> Jun­kers Ce­ra­pur­Com­fort ZBR 42-3 A 31 Gas-Brenn­wert­ther­me 42 kW, Flg. P ohne Re­ge­lung, ohne Spei­cher, ohne Mon­ta­ge­plat­te, ATEC Schacht 10 Meter 80/125...</t>
  </si>
  <si>
    <t>Junkers CerapurModul ZBS 22/100 S-3 MA 31 Flüssiggas (22 kW)</t>
  </si>
  <si>
    <t>/preisvergleich/Relocate/481830684.html?categoryId=18406&amp;pos=1&amp;price=2520.0&amp;productid=3132314&amp;sid=289859&amp;type=offer</t>
  </si>
  <si>
    <t>/preisvergleich/Relocate/481868637.html?categoryId=18406&amp;pos=5&amp;price=2970.0&amp;productid=3094808&amp;sid=289859&amp;type=offer</t>
  </si>
  <si>
    <t xml:space="preserve"> Jun­kers Ce­ra­pu­rA­cu ZWSB 22/28-3 E 23 Brenn­wert-Zen­tral­heiz­ge­rät, E/H Jun­kers FR 50, ohne Mon­ta­ge­plat­te, ATEC Schacht 4 Meter 80/125 Jun­kers</t>
  </si>
  <si>
    <t>/preisvergleich/Relocate/429415590.html?categoryId=18406&amp;pos=4&amp;price=3004.0&amp;productid=3711720&amp;sid=223861&amp;type=offer</t>
  </si>
  <si>
    <t>/preisvergleich/Relocate/481828271.html?categoryId=18406&amp;pos=3&amp;price=2109.0&amp;productid=3712883&amp;sid=289859&amp;type=offer</t>
  </si>
  <si>
    <t>/preisvergleich/Relocate/481814096.html?categoryId=18406&amp;pos=6&amp;price=2109.0&amp;productid=1219746&amp;sid=289859&amp;type=offer</t>
  </si>
  <si>
    <t xml:space="preserve"> Jun­kers Ce­ra­pur­Com­fort-Eco ZSBE 16-3 A 23 Brenn­wert­ther­me 16 kW, E/H Jun­kers FR 50, ohne Spei­cher, Mon­ta­ge­plat­te 258 + 223-1 (Un­ter­putz), ohne Ab­gas­pa­ket ...</t>
  </si>
  <si>
    <t>/preisvergleich/Relocate/597231827.html?categoryId=18406&amp;pos=8&amp;price=2504.41&amp;productid=3093477&amp;sid=9701&amp;type=offer</t>
  </si>
  <si>
    <t>/preisvergleich/Relocate/597231261.html?categoryId=18406&amp;pos=10&amp;price=2451.94&amp;productid=3093655&amp;sid=9701&amp;type=offer</t>
  </si>
  <si>
    <t>/preisvergleich/Relocate/387842583.html?categoryId=18406&amp;pos=2&amp;price=2587.49&amp;productid=1064527&amp;sid=276812&amp;type=offer</t>
  </si>
  <si>
    <t xml:space="preserve"> Viess­mann Paket Vi­to­dens 200-W ne­ben­gest. Spei­cher 3,2 - 19,0 kW, 160 Liter</t>
  </si>
  <si>
    <t>/preisvergleich/Relocate/481869692.html?categoryId=18406&amp;pos=3&amp;price=2615.0&amp;productid=3128307&amp;sid=289859&amp;type=offer</t>
  </si>
  <si>
    <t>/preisvergleich/Relocate/481847268.html?categoryId=18406&amp;pos=3&amp;price=3135.0&amp;productid=1750863&amp;sid=289859&amp;type=offer</t>
  </si>
  <si>
    <t>/preisvergleich/Relocate/436565106.html?categoryId=18406&amp;pos=2&amp;price=2785.0&amp;productid=3132314&amp;sid=9701&amp;type=offer</t>
  </si>
  <si>
    <t>/preisvergleich/Relocate/481867602.html?categoryId=18406&amp;pos=6&amp;price=2975.0&amp;productid=3094808&amp;sid=289859&amp;type=offer</t>
  </si>
  <si>
    <t xml:space="preserve"> Jun­kers Ce­ra­pu­rA­cu ZWSB 22/28-3 E 23 Brenn­wert-Zen­tral­heiz­ge­rät, E/H ohne Re­ge­lung, Jun­kers AZB09 Dach schwarz 80/125, Mon­ta­ge­plat­te 1187 ver­ti­kal Jun­kers</t>
  </si>
  <si>
    <t>/preisvergleich/Relocate/481805314.html?categoryId=18406&amp;pos=4&amp;price=2114.0&amp;productid=3712883&amp;sid=289859&amp;type=offer</t>
  </si>
  <si>
    <t xml:space="preserve"> Jun­kers Ce­ra­pur­Com­fort-Eco ZSBE 16-3 A 21 Brenn­wert­ther­me 16 kW, L/LL Jun­kers FR 50, ohne Spei­cher, Mon­ta­ge­plat­te 258 + 528-1 (Auf­putz), ohne Ab­gas­pa­ket...</t>
  </si>
  <si>
    <t>/preisvergleich/Relocate/481805314.html?categoryId=18406&amp;pos=7&amp;price=2114.0&amp;productid=1219746&amp;sid=289859&amp;type=offer</t>
  </si>
  <si>
    <t>/preisvergleich/Relocate/195418731.html?categoryId=18406&amp;pos=9&amp;price=2515.0&amp;productid=3093477&amp;sid=223861&amp;type=offer</t>
  </si>
  <si>
    <t xml:space="preserve"> Wolf Gas­brenn­wert­hei­zung CGB-50 Gas­brenn­wert-Heiz­ther­me L Pumpe mo­du­lie­rend</t>
  </si>
  <si>
    <t>/preisvergleich/Relocate/387842916.html?categoryId=18406&amp;pos=11&amp;price=2508.59&amp;productid=3093655&amp;sid=276812&amp;type=offer</t>
  </si>
  <si>
    <t>/preisvergleich/Relocate/481819466.html?categoryId=18406&amp;pos=3&amp;price=2595.0&amp;productid=1064527&amp;sid=289859&amp;type=offer</t>
  </si>
  <si>
    <t xml:space="preserve"> Viess­mann Vi­to­dens 200-W Gas-Brenn­wert­ther­me, 19 kW, VT200, HE Abgas Schacht - 6m, für ne­ben­ge­stell­ten Spei­cher, Un­ter­putz Viess­mann</t>
  </si>
  <si>
    <t>/preisvergleich/Relocate/481871294.html?categoryId=18406&amp;pos=4&amp;price=2615.0&amp;productid=3128307&amp;sid=289859&amp;type=offer</t>
  </si>
  <si>
    <t xml:space="preserve"> Jun­kers Ce­ra­pur­Mo­dul Smart ZBS 22-75 S-3 MA 23 Brenn­wert­ther­me, E / H ohne Re­ge­lung, ohne Zu­be­hör, ATEC Schacht 10 Meter 80/125 Jun­kers</t>
  </si>
  <si>
    <t>/preisvergleich/Relocate/481848685.html?categoryId=18406&amp;pos=4&amp;price=3135.0&amp;productid=1750863&amp;sid=289859&amp;type=offer</t>
  </si>
  <si>
    <t>/preisvergleich/Relocate/436562029.html?categoryId=18406&amp;pos=3&amp;price=2825.0&amp;productid=3132314&amp;sid=9701&amp;type=offer</t>
  </si>
  <si>
    <t>/preisvergleich/Relocate/481869734.html?categoryId=18406&amp;pos=7&amp;price=2975.0&amp;productid=3094808&amp;sid=289859&amp;type=offer</t>
  </si>
  <si>
    <t xml:space="preserve"> Jun­kers Ce­ra­pu­rA­cu ZWSB 22/28-3 E 23 Brenn­wert-Zen­tral­heiz­ge­rät, E/H ohne Re­ge­lung, Jun­kers AZB10 Dach rot 80/125, Mon­ta­ge­plat­te 1187 ver­ti­kal Jun­kers</t>
  </si>
  <si>
    <t>/preisvergleich/Relocate/481825124.html?categoryId=18406&amp;pos=5&amp;price=2119.0&amp;productid=3712883&amp;sid=289859&amp;type=offer</t>
  </si>
  <si>
    <t xml:space="preserve"> Jun­kers Ce­ra­pur­Com­fort-Eco ZSBE 16-3 A 21 Brenn­wert­ther­me 16 kW, L/LL ohne Re­ge­lung, ohne Spei­cher, ohne Mon­ta­ge­plat­te, ATEC Schacht 10 Meter 80/125 Jun­kers</t>
  </si>
  <si>
    <t>/preisvergleich/Relocate/481819387.html?categoryId=18406&amp;pos=8&amp;price=2114.0&amp;productid=1219746&amp;sid=289859&amp;type=offer</t>
  </si>
  <si>
    <t xml:space="preserve"> Jun­kers Ce­ra­pur­Com­fort-Eco ZSBE 16-3 A 23 Brenn­wert­ther­me 16 kW, E/H Jun­kers FR 50, ohne Spei­cher, Mon­ta­ge­plat­te 258 + 528-1 (Auf­putz), ohne Ab­gas­pa­ket...</t>
  </si>
  <si>
    <t>/preisvergleich/Relocate/195011146.html?categoryId=18406&amp;pos=10&amp;price=2515.0&amp;productid=3093477&amp;sid=223861&amp;type=offer</t>
  </si>
  <si>
    <t xml:space="preserve"> Wolf Hei­zung CGB-50 Gas­brenn­wert­ther­me / Gas­brenn­wert­hei­zung Pumpe mo­du­lie­rend</t>
  </si>
  <si>
    <t>/preisvergleich/Relocate/387842596.html?categoryId=18406&amp;pos=12&amp;price=2508.59&amp;productid=3093655&amp;sid=276812&amp;type=offer</t>
  </si>
  <si>
    <t>/preisvergleich/Relocate/494904747.html?categoryId=18406&amp;pos=1&amp;price=3328.0&amp;productid=3132730&amp;sid=9701&amp;type=offer</t>
  </si>
  <si>
    <t>/preisvergleich/Relocate/481790581.html?categoryId=18406&amp;pos=4&amp;price=2605.0&amp;productid=1064527&amp;sid=289859&amp;type=offer</t>
  </si>
  <si>
    <t xml:space="preserve"> Viess­mann Vi­to­dens 200-W Gas-Brenn­wert­ther­me, 19 kW, VT200, HE Abgas Schacht - 6m, für un­ter­ge­stell­ten Spei­cher, Auf­putz Viess­mann</t>
  </si>
  <si>
    <t>/preisvergleich/Relocate/481870427.html?categoryId=18406&amp;pos=5&amp;price=2615.0&amp;productid=3128307&amp;sid=289859&amp;type=offer</t>
  </si>
  <si>
    <t xml:space="preserve"> Jun­kers Ce­ra­pur­Mo­dul Smart ZBS 22-75 S-3 MA 23 Brenn­wert­ther­me, E / H ohne Re­ge­lung, Jun­kers AZB10 Dach rot 80/125, An­schluss nach hinten Jun­kers</t>
  </si>
  <si>
    <t>/preisvergleich/Relocate/481848044.html?categoryId=18406&amp;pos=5&amp;price=3140.0&amp;productid=1750863&amp;sid=289859&amp;type=offer</t>
  </si>
  <si>
    <t>/preisvergleich/Relocate/481868596.html?categoryId=18406&amp;pos=8&amp;price=2985.0&amp;productid=3094808&amp;sid=289859&amp;type=offer</t>
  </si>
  <si>
    <t xml:space="preserve"> Jun­kers Ce­ra­pu­rA­cu ZWSB 22/28-3 E 23 Brenn­wert-Zen­tral­heiz­ge­rät, E/H ohne Re­ge­lung, ATEC Schacht 8 Meter 80/125, Mon­ta­ge­plat­te 1187 ver­ti­kal Jun­kers</t>
  </si>
  <si>
    <t>/preisvergleich/Relocate/481820665.html?categoryId=18406&amp;pos=6&amp;price=2124.0&amp;productid=3712883&amp;sid=289859&amp;type=offer</t>
  </si>
  <si>
    <t xml:space="preserve"> Jun­kers Ce­ra­pur­Com­fort-Eco ZSBE 16-3 A 21 Brenn­wert­ther­me 16 kW, L/LL Mon­ta­ge­plat­te 258, ohne Re­ge­lung, ohne Spei­cher, ATEC Schacht 6 Meter 80/125 Jun­kers</t>
  </si>
  <si>
    <t>/preisvergleich/Relocate/481825124.html?categoryId=18406&amp;pos=9&amp;price=2119.0&amp;productid=1219746&amp;sid=289859&amp;type=offer</t>
  </si>
  <si>
    <t>/preisvergleich/Relocate/195424850.html?categoryId=18406&amp;pos=11&amp;price=2541.0&amp;productid=3093477&amp;sid=223861&amp;type=offer</t>
  </si>
  <si>
    <t xml:space="preserve"> Wolf Gas-Hei­zung CGB-50 Brenn­wert­heiz­ther­me Flüss­sig­gas Pumpe mo­du­lie­rend</t>
  </si>
  <si>
    <t>/preisvergleich/Relocate/387842543.html?categoryId=18406&amp;pos=13&amp;price=2531.24&amp;productid=3093655&amp;sid=276812&amp;type=offer</t>
  </si>
  <si>
    <t>Vaillant ecoCRAFT exclusiv VKK 2806/3-E</t>
  </si>
  <si>
    <t>/preisvergleich/Relocate/540731116.html?categoryId=18406&amp;pos=1&amp;price=14720.0&amp;productid=3180079&amp;sid=9701&amp;type=offer</t>
  </si>
  <si>
    <t>Junkers Suprapur KBR 200-3 A 23 Erdgas E/H (200 kW)</t>
  </si>
  <si>
    <t>/preisvergleich/Relocate/540737797.html?categoryId=18406&amp;pos=1&amp;price=10622.7&amp;productid=3145070&amp;sid=9701&amp;type=offer</t>
  </si>
  <si>
    <t>Junkers Suprapur KBR 65-3 A 21 Erdgas L/LL (65 kW)</t>
  </si>
  <si>
    <t>/preisvergleich/Relocate/453923728.html?categoryId=18406&amp;pos=1&amp;price=4069.0&amp;productid=3145012&amp;sid=9701&amp;type=offer</t>
  </si>
  <si>
    <t>/preisvergleich/Relocate/540737605.html?categoryId=18406&amp;pos=2&amp;price=3532.13&amp;productid=3132730&amp;sid=9701&amp;type=offer</t>
  </si>
  <si>
    <t>/preisvergleich/Relocate/540734002.html?categoryId=18406&amp;pos=1&amp;price=3943.0&amp;productid=3137616&amp;sid=9701&amp;type=offer</t>
  </si>
  <si>
    <t>/preisvergleich/Relocate/481828058.html?categoryId=18406&amp;pos=5&amp;price=2620.0&amp;productid=1064527&amp;sid=289859&amp;type=offer</t>
  </si>
  <si>
    <t xml:space="preserve"> Viess­mann Vi­to­dens 200-W Gas-Brenn­wert­ther­me, 19 kW, VT200, HE Abgas Schacht - 6m, für un­ter­ge­stell­ten Spei­cher, Un­ter­putz Viess­mann</t>
  </si>
  <si>
    <t>/preisvergleich/Relocate/481871423.html?categoryId=18406&amp;pos=6&amp;price=2615.0&amp;productid=3128307&amp;sid=289859&amp;type=offer</t>
  </si>
  <si>
    <t>/preisvergleich/Relocate/481847758.html?categoryId=18406&amp;pos=6&amp;price=3140.0&amp;productid=1750863&amp;sid=289859&amp;type=offer</t>
  </si>
  <si>
    <t>/preisvergleich/Relocate/481867939.html?categoryId=18406&amp;pos=9&amp;price=2985.0&amp;productid=3094808&amp;sid=289859&amp;type=offer</t>
  </si>
  <si>
    <t xml:space="preserve"> Jun­kers Ce­ra­pu­rA­cu ZWSB 22/28-3 E 23 Brenn­wert-Zen­tral­heiz­ge­rät, E/H ohne Re­ge­lung, ATEC Schacht 4 Meter 80/125, Mon­ta­ge­plat­te 1188 ho­ri­zon­tal Jun­kers</t>
  </si>
  <si>
    <t>/preisvergleich/Relocate/481824050.html?categoryId=18406&amp;pos=7&amp;price=2134.0&amp;productid=3712883&amp;sid=289859&amp;type=offer</t>
  </si>
  <si>
    <t xml:space="preserve"> Jun­kers Ce­ra­pur­Com­fort-Eco ZSBE 16-3 A 21 Brenn­wert­ther­me 16 kW, L/LL Mon­ta­ge­plat­te 258, ohne Re­ge­lung, ohne Spei­cher, Jun­kers AZB09 Dach schwarz 80/125...</t>
  </si>
  <si>
    <t>/preisvergleich/Relocate/481828393.html?categoryId=18406&amp;pos=10&amp;price=2119.0&amp;productid=1219746&amp;sid=289859&amp;type=offer</t>
  </si>
  <si>
    <t xml:space="preserve"> Jun­kers Ce­ra­pur­Com­fort-Eco ZSBE 16-3 A 23 Brenn­wert­ther­me 16 kW, E/H ohne Re­ge­lung, ohne Spei­cher, ohne Mon­ta­ge­plat­te, ATEC Schacht 10 Meter 80/125 Jun­kers</t>
  </si>
  <si>
    <t>/preisvergleich/Relocate/421499593.html?categoryId=18406&amp;pos=12&amp;price=2693.79&amp;productid=3093477&amp;sid=12041&amp;type=offer</t>
  </si>
  <si>
    <t>/preisvergleich/Relocate/421499605.html?categoryId=18406&amp;pos=14&amp;price=2638.92&amp;productid=3093655&amp;sid=12041&amp;type=offer</t>
  </si>
  <si>
    <t>/preisvergleich/Relocate/540735793.html?categoryId=18406&amp;pos=2&amp;price=4188.29&amp;productid=3145012&amp;sid=9701&amp;type=offer</t>
  </si>
  <si>
    <t>/preisvergleich/Relocate/445626927.html?categoryId=18406&amp;pos=2&amp;price=4058.0&amp;productid=3137616&amp;sid=9701&amp;type=offer</t>
  </si>
  <si>
    <t>/preisvergleich/Relocate/569580332.html?categoryId=18406&amp;pos=6&amp;price=2652.87&amp;productid=1064527&amp;sid=276812&amp;type=offer</t>
  </si>
  <si>
    <t xml:space="preserve"> Viess­mann Paket Vi­to­dens 200-W 19 kW Heiz­ge­rät Vit</t>
  </si>
  <si>
    <t>/preisvergleich/Relocate/481873664.html?categoryId=18406&amp;pos=7&amp;price=2615.0&amp;productid=3128307&amp;sid=289859&amp;type=offer</t>
  </si>
  <si>
    <t xml:space="preserve"> Jun­kers Ce­ra­pur­Mo­dul Smart ZBS 22-75 S-3 MA 23 Brenn­wert­ther­me, E / H ohne Re­ge­lung, Jun­kers AZB09 Dach schwarz 80/125, An­schluss nach hinten Jun­kers</t>
  </si>
  <si>
    <t>/preisvergleich/Relocate/481866557.html?categoryId=18406&amp;pos=7&amp;price=3140.0&amp;productid=1750863&amp;sid=289859&amp;type=offer</t>
  </si>
  <si>
    <t xml:space="preserve"> Jun­kers Ce­ra­pur­Com­fort ZBR 42-3 A 31 Gas-Brenn­wert­ther­me 42 kW, Flg. P Mon­ta­ge­plat­te 258, ohne Re­ge­lung, ohne Spei­cher, ATEC Schacht 6 Meter 80/125 Jun­kers</t>
  </si>
  <si>
    <t>/preisvergleich/Relocate/481869751.html?categoryId=18406&amp;pos=10&amp;price=2990.0&amp;productid=3094808&amp;sid=289859&amp;type=offer</t>
  </si>
  <si>
    <t xml:space="preserve"> Jun­kers Ce­ra­pu­rA­cu ZWSB 22/28-3 E 23 Brenn­wert-Zen­tral­heiz­ge­rät, E/H ohne Re­ge­lung, Jun­kers Schacht 6 Meter 80/125, ohne Mon­ta­ge­plat­te Jun­kers</t>
  </si>
  <si>
    <t>/preisvergleich/Relocate/481777353.html?categoryId=18406&amp;pos=8&amp;price=2134.0&amp;productid=3712883&amp;sid=289859&amp;type=offer</t>
  </si>
  <si>
    <t xml:space="preserve"> Jun­kers Ce­ra­pur­Com­fort-Eco ZSBE 16-3 A 21 Brenn­wert­ther­me 16 kW, L/LL Jun­kers FR 50, Mon­ta­ge­plat­te 994, ohne Spei­cher, ohne Ab­gas­pa­ket Jun­kers</t>
  </si>
  <si>
    <t>/preisvergleich/Relocate/481820665.html?categoryId=18406&amp;pos=11&amp;price=2124.0&amp;productid=1219746&amp;sid=289859&amp;type=offer</t>
  </si>
  <si>
    <t>/preisvergleich/Relocate/421499579.html?categoryId=18406&amp;pos=13&amp;price=2721.22&amp;productid=3093477&amp;sid=12041&amp;type=offer</t>
  </si>
  <si>
    <t>/preisvergleich/Relocate/421499710.html?categoryId=18406&amp;pos=15&amp;price=2776.09&amp;productid=3093655&amp;sid=12041&amp;type=offer</t>
  </si>
  <si>
    <t>/preisvergleich/Relocate/481825847.html?categoryId=18406&amp;pos=7&amp;price=2675.0&amp;productid=1064527&amp;sid=289859&amp;type=offer</t>
  </si>
  <si>
    <t xml:space="preserve"> Viess­mann Vi­to­dens 200-W Gas-Brenn­wert­ther­me, 19 kW, VT200, HE Abgas Dach - rot, für ne­ben­ge­stell­ten Spei­cher, Auf­putz Viess­mann</t>
  </si>
  <si>
    <t>/preisvergleich/Relocate/481871626.html?categoryId=18406&amp;pos=8&amp;price=2615.0&amp;productid=3128307&amp;sid=289859&amp;type=offer</t>
  </si>
  <si>
    <t>/preisvergleich/Relocate/481860837.html?categoryId=18406&amp;pos=8&amp;price=3150.0&amp;productid=1750863&amp;sid=289859&amp;type=offer</t>
  </si>
  <si>
    <t xml:space="preserve"> Jun­kers Ce­ra­pur­Com­fort ZBR 42-3 A 31 Gas-Brenn­wert­ther­me 42 kW, Flg. P Jun­kers FR 50, Mon­ta­ge­plat­te 994, ohne Spei­cher, ohne Ab­gas­pa­ket Jun­kers</t>
  </si>
  <si>
    <t>/preisvergleich/Relocate/481869179.html?categoryId=18406&amp;pos=11&amp;price=2990.0&amp;productid=3094808&amp;sid=289859&amp;type=offer</t>
  </si>
  <si>
    <t xml:space="preserve"> Jun­kers Ce­ra­pu­rA­cu ZWSB 22/28-3 E 23 Brenn­wert-Zen­tral­heiz­ge­rät, E/H Jun­kers FR 50, ohne Mon­ta­ge­plat­te, ATEC Schacht 6 Meter 80/125 Jun­kers</t>
  </si>
  <si>
    <t>/preisvergleich/Relocate/481823852.html?categoryId=18406&amp;pos=9&amp;price=2134.0&amp;productid=3712883&amp;sid=289859&amp;type=offer</t>
  </si>
  <si>
    <t xml:space="preserve"> Jun­kers Ce­ra­pur­Com­fort-Eco ZSBE 16-3 A 21 Brenn­wert­ther­me 16 kW, L/LL Mon­ta­ge­plat­te 258, ohne Re­ge­lung, ohne Spei­cher, Jun­kers AZB10 Dach rot 80/125 Jun­kers</t>
  </si>
  <si>
    <t>/preisvergleich/Relocate/481821288.html?categoryId=18406&amp;pos=12&amp;price=2124.0&amp;productid=1219746&amp;sid=289859&amp;type=offer</t>
  </si>
  <si>
    <t xml:space="preserve"> Jun­kers Ce­ra­pur­Com­fort-Eco ZSBE 16-3 A 23 Brenn­wert­ther­me 16 kW, E/H Mon­ta­ge­plat­te 258, ohne Re­ge­lung, ohne Spei­cher, ATEC Schacht 6 Meter 80/125 Jun­kers</t>
  </si>
  <si>
    <t>/preisvergleich/Relocate/421499700.html?categoryId=18406&amp;pos=14&amp;price=2772.26&amp;productid=3093477&amp;sid=12041&amp;type=offer</t>
  </si>
  <si>
    <t>/preisvergleich/Relocate/481827371.html?categoryId=18406&amp;pos=8&amp;price=2675.0&amp;productid=1064527&amp;sid=289859&amp;type=offer</t>
  </si>
  <si>
    <t xml:space="preserve"> Viess­mann Vi­to­dens 200-W Gasther­me, 19 kW, B2HA063, 160 L Vi­to­cell 100-W, CVA Viess­mann</t>
  </si>
  <si>
    <t>/preisvergleich/Relocate/481871470.html?categoryId=18406&amp;pos=9&amp;price=2625.0&amp;productid=3128307&amp;sid=289859&amp;type=offer</t>
  </si>
  <si>
    <t xml:space="preserve"> Jun­kers Ce­ra­pur­Mo­dul Smart ZBS 22-75 S-3 MA 23 Brenn­wert­ther­me, E / H ohne Re­ge­lung, ATEC Schacht 8 Meter 80/125, An­schluss nach hinten Jun­kers</t>
  </si>
  <si>
    <t>/preisvergleich/Relocate/481861152.html?categoryId=18406&amp;pos=9&amp;price=3150.0&amp;productid=1750863&amp;sid=289859&amp;type=offer</t>
  </si>
  <si>
    <t xml:space="preserve"> Jun­kers Ce­ra­pur­Com­fort ZBR 42-3 A 31 Gas-Brenn­wert­ther­me 42 kW, Flg. P Mon­ta­ge­plat­te 258, ohne Re­ge­lung, ohne Spei­cher, Jun­kers AZB10 Dach rot 80/125...</t>
  </si>
  <si>
    <t>/preisvergleich/Relocate/481867520.html?categoryId=18406&amp;pos=12&amp;price=3000.0&amp;productid=3094808&amp;sid=289859&amp;type=offer</t>
  </si>
  <si>
    <t xml:space="preserve"> Jun­kers Ce­ra­pu­rA­cu ZWSB 22/28-3 E 23 Brenn­wert-Zen­tral­heiz­ge­rät, E/H Jun­kers FR 50, Jun­kers AZB10 Dach rot 80/125, ohne Mon­ta­ge­plat­te Jun­kers</t>
  </si>
  <si>
    <t>/preisvergleich/Relocate/481808447.html?categoryId=18406&amp;pos=10&amp;price=2139.0&amp;productid=3712883&amp;sid=289859&amp;type=offer</t>
  </si>
  <si>
    <t xml:space="preserve"> Jun­kers Ce­ra­pur­Com­fort-Eco ZSBE 16-3 A 21 Brenn­wert­ther­me 16 kW, L/LL Jun­kers FR 50, Mon­ta­ge­plat­te 993, ohne Spei­cher, ohne Ab­gas­pa­ket Jun­kers</t>
  </si>
  <si>
    <t>/preisvergleich/Relocate/481824050.html?categoryId=18406&amp;pos=13&amp;price=2134.0&amp;productid=1219746&amp;sid=289859&amp;type=offer</t>
  </si>
  <si>
    <t>/preisvergleich/Relocate/421499594.html?categoryId=18406&amp;pos=15&amp;price=2830.96&amp;productid=3093477&amp;sid=12041&amp;type=offer</t>
  </si>
  <si>
    <t>/preisvergleich/Relocate/481794790.html?categoryId=18406&amp;pos=9&amp;price=2675.0&amp;productid=1064527&amp;sid=289859&amp;type=offer</t>
  </si>
  <si>
    <t xml:space="preserve"> Viess­mann Vi­to­dens 200-W Gas-Brenn­wert­ther­me, 19 kW, VT200, HE Abgas Dach - schwarz, für ne­ben­ge­stell­ten Spei­cher, Auf­putz Viess­mann</t>
  </si>
  <si>
    <t>/preisvergleich/Relocate/481871835.html?categoryId=18406&amp;pos=10&amp;price=2625.0&amp;productid=3128307&amp;sid=289859&amp;type=offer</t>
  </si>
  <si>
    <t>/preisvergleich/Relocate/481860808.html?categoryId=18406&amp;pos=10&amp;price=3155.0&amp;productid=1750863&amp;sid=289859&amp;type=offer</t>
  </si>
  <si>
    <t xml:space="preserve"> Jun­kers Ce­ra­pur­Com­fort ZBR 42-3 A 31 Gas-Brenn­wert­ther­me 42 kW, Flg. P Jun­kers FR 120, ohne Spei­cher, Mon­ta­ge­plat­te 258 + 223-1 (Un­ter­putz), oh­ne...</t>
  </si>
  <si>
    <t>/preisvergleich/Relocate/481869183.html?categoryId=18406&amp;pos=13&amp;price=3000.0&amp;productid=3094808&amp;sid=289859&amp;type=offer</t>
  </si>
  <si>
    <t xml:space="preserve"> Jun­kers Ce­ra­pu­rA­cu ZWSB 22/28-3 E 23 Brenn­wert-Zen­tral­heiz­ge­rät, E/H Jun­kers FR 50, Jun­kers AZB09 Dach schwarz 80/125, ohne Mon­ta­ge­plat­te Jun­kers</t>
  </si>
  <si>
    <t>/preisvergleich/Relocate/481820925.html?categoryId=18406&amp;pos=11&amp;price=2139.0&amp;productid=3712883&amp;sid=289859&amp;type=offer</t>
  </si>
  <si>
    <t xml:space="preserve"> Jun­kers Ce­ra­pur­Com­fort-Eco ZSBE 16-3 A 21 Brenn­wert­ther­me 16 kW, L/LL Jun­kers FR 120, ohne Spei­cher, Mon­ta­ge­plat­te 258 + 223-1 (Un­ter­putz), oh­ne...</t>
  </si>
  <si>
    <t>/preisvergleich/Relocate/481777353.html?categoryId=18406&amp;pos=14&amp;price=2134.0&amp;productid=1219746&amp;sid=289859&amp;type=offer</t>
  </si>
  <si>
    <t>Intercal Ecoheat ProKondens HS 25</t>
  </si>
  <si>
    <t>/preisvergleich/Relocate/435406783.html?categoryId=18406&amp;pos=1&amp;price=1477.76&amp;productid=3588268&amp;sid=297223&amp;type=offer</t>
  </si>
  <si>
    <t xml:space="preserve"> IN­TER­CAL Gas­brenn­wert Wand­ge­röt ECOHEAT Gas - Pro­Kon­dens HS 25 6,0-25, 0kW</t>
  </si>
  <si>
    <t>Vaillant ecoTEC plus VCW 196/3-5 Flüssiggas P (22 kW)</t>
  </si>
  <si>
    <t>/preisvergleich/Relocate/582786620.html?categoryId=18406&amp;pos=1&amp;price=3450.0&amp;productid=3537987&amp;sid=12041&amp;type=offer</t>
  </si>
  <si>
    <t>/preisvergleich/Relocate/481808147.html?categoryId=18406&amp;pos=10&amp;price=2685.0&amp;productid=1064527&amp;sid=289859&amp;type=offer</t>
  </si>
  <si>
    <t xml:space="preserve"> Viess­mann Vi­to­dens 200-W Gasther­me, 19 kW, B2HA059, 120 L Vi­to­cell 100-W, CUG Viess­mann</t>
  </si>
  <si>
    <t>/preisvergleich/Relocate/481869603.html?categoryId=18406&amp;pos=11&amp;price=2630.0&amp;productid=3128307&amp;sid=289859&amp;type=offer</t>
  </si>
  <si>
    <t>/preisvergleich/Relocate/481861863.html?categoryId=18406&amp;pos=11&amp;price=3155.0&amp;productid=1750863&amp;sid=289859&amp;type=offer</t>
  </si>
  <si>
    <t xml:space="preserve"> Jun­kers Ce­ra­pur­Com­fort ZBR 42-3 A 31 Gas-Brenn­wert­ther­me 42 kW, Flg. P Jun­kers FR 50, Mon­ta­ge­plat­te 993, ohne Spei­cher, ohne Ab­gas­pa­ket Jun­kers</t>
  </si>
  <si>
    <t>/preisvergleich/Relocate/481868471.html?categoryId=18406&amp;pos=14&amp;price=3000.0&amp;productid=3094808&amp;sid=289859&amp;type=offer</t>
  </si>
  <si>
    <t xml:space="preserve"> Jun­kers Ce­ra­pu­rA­cu ZWSB 22/28-3 E 23 Brenn­wert-Zen­tral­heiz­ge­rät, E/H Jun­kers FR 120, ohne Mon­ta­ge­plat­te, ATEC Schacht 4 Meter 80/125 Jun­kers</t>
  </si>
  <si>
    <t>/preisvergleich/Relocate/481819375.html?categoryId=18406&amp;pos=12&amp;price=2144.0&amp;productid=3712883&amp;sid=289859&amp;type=offer</t>
  </si>
  <si>
    <t xml:space="preserve"> Jun­kers Ce­ra­pur­Com­fort-Eco ZSBE 16-3 A 21 Brenn­wert­ther­me 16 kW, L/LL Mon­ta­ge­plat­te 258, ohne Re­ge­lung, ohne Spei­cher, ATEC Schacht 8 Meter 80/125 Jun­kers</t>
  </si>
  <si>
    <t>/preisvergleich/Relocate/481814547.html?categoryId=18406&amp;pos=15&amp;price=2134.0&amp;productid=1219746&amp;sid=289859&amp;type=offer</t>
  </si>
  <si>
    <t xml:space="preserve"> Jun­kers Ce­ra­pur­Com­fort-Eco ZSBE 16-3 A 23 Brenn­wert­ther­me 16 kW, E/H Mon­ta­ge­plat­te 258, ohne Re­ge­lung, ohne Spei­cher, Jun­kers AZB09 Dach schwarz 80/125...</t>
  </si>
  <si>
    <t>Ferroli Econcept Tech 18 A</t>
  </si>
  <si>
    <t>/preisvergleich/Relocate/279213119.html?categoryId=18406&amp;pos=1&amp;price=1185.0&amp;productid=3640840&amp;sid=9701&amp;type=offer</t>
  </si>
  <si>
    <t>Brötje TrioCondens BGB 15 E</t>
  </si>
  <si>
    <t>/preisvergleich/Relocate/458007415.html?categoryId=18406&amp;pos=1&amp;price=3510.0&amp;productid=3230045&amp;sid=9701&amp;type=offer</t>
  </si>
  <si>
    <t>/preisvergleich/Relocate/582706519.html?categoryId=18406&amp;pos=2&amp;price=3713.75&amp;productid=3537987&amp;sid=12041&amp;type=offer</t>
  </si>
  <si>
    <t>/preisvergleich/Relocate/481823819.html?categoryId=18406&amp;pos=11&amp;price=2690.0&amp;productid=1064527&amp;sid=289859&amp;type=offer</t>
  </si>
  <si>
    <t xml:space="preserve"> Viess­mann Vi­to­dens 200-W Gas-Brenn­wert­ther­me, 19 kW, VT200, HE Abgas Dach - schwarz, für ne­ben­ge­stell­ten Spei­cher, Un­ter­putz Viess­mann</t>
  </si>
  <si>
    <t>/preisvergleich/Relocate/481872184.html?categoryId=18406&amp;pos=12&amp;price=2630.0&amp;productid=3128307&amp;sid=289859&amp;type=offer</t>
  </si>
  <si>
    <t xml:space="preserve"> Jun­kers Ce­ra­pur­Mo­dul Smart ZBS 22-75 S-3 MA 23 Brenn­wert­ther­me, E / H Jun­kers FR 50, ohne Ab­gas­pa­ket, An­schluss nach rechts Jun­kers</t>
  </si>
  <si>
    <t>/preisvergleich/Relocate/481846703.html?categoryId=18406&amp;pos=12&amp;price=3160.0&amp;productid=1750863&amp;sid=289859&amp;type=offer</t>
  </si>
  <si>
    <t>/preisvergleich/Relocate/481868727.html?categoryId=18406&amp;pos=15&amp;price=3005.0&amp;productid=3094808&amp;sid=289859&amp;type=offer</t>
  </si>
  <si>
    <t xml:space="preserve"> Jun­kers Ce­ra­pu­rA­cu ZWSB 22/28-3 E 23 Brenn­wert-Zen­tral­heiz­ge­rät, E/H ohne Re­ge­lung, ATEC Schacht 6 Meter 80/125, Mon­ta­ge­plat­te 1188 ho­ri­zon­tal Jun­kers</t>
  </si>
  <si>
    <t>/preisvergleich/Relocate/481802478.html?categoryId=18406&amp;pos=13&amp;price=2144.0&amp;productid=3712883&amp;sid=289859&amp;type=offer</t>
  </si>
  <si>
    <t xml:space="preserve"> Jun­kers Ce­ra­pur­Com­fort-Eco ZSBE 16-3 A 21 Brenn­wert­ther­me 16 kW, L/LL Jun­kers FR 120, ohne Spei­cher, Mon­ta­ge­plat­te 258 + 528-1 (Auf­putz), ohne Ab­gas­pa­ket ...</t>
  </si>
  <si>
    <t>/preisvergleich/Relocate/402750369.html?categoryId=18406&amp;pos=2&amp;price=1269.0&amp;productid=3640840&amp;sid=289859&amp;type=offer</t>
  </si>
  <si>
    <t xml:space="preserve"> Econ­cept Tech 18A Fer­ro­li</t>
  </si>
  <si>
    <t>Brötje TrioCondens BGB 28 E</t>
  </si>
  <si>
    <t>/preisvergleich/Relocate/552419820.html?categoryId=18406&amp;pos=1&amp;price=3790.0&amp;productid=3230087&amp;sid=9701&amp;type=offer</t>
  </si>
  <si>
    <t>/preisvergleich/Relocate/481827288.html?categoryId=18406&amp;pos=12&amp;price=2695.0&amp;productid=1064527&amp;sid=289859&amp;type=offer</t>
  </si>
  <si>
    <t xml:space="preserve"> Viess­mann Vi­to­dens 200-W Gasther­me, 19 kW, B2HA065, 200 L Vi­to­cell 100-W, CVA Viess­mann</t>
  </si>
  <si>
    <t>/preisvergleich/Relocate/481869407.html?categoryId=18406&amp;pos=13&amp;price=2630.0&amp;productid=3128307&amp;sid=289859&amp;type=offer</t>
  </si>
  <si>
    <t>/preisvergleich/Relocate/481846546.html?categoryId=18406&amp;pos=13&amp;price=3160.0&amp;productid=1750863&amp;sid=289859&amp;type=offer</t>
  </si>
  <si>
    <t>/preisvergleich/Relocate/481819936.html?categoryId=18406&amp;pos=14&amp;price=2164.0&amp;productid=3712883&amp;sid=289859&amp;type=offer</t>
  </si>
  <si>
    <t xml:space="preserve"> Jun­kers Ce­ra­pur­Com­fort-Eco ZSBE 16-3 A 21 Brenn­wert­ther­me 16 kW, L/LL Jun­kers FR 120, Mon­ta­ge­plat­te 994, ohne Spei­cher, ohne Ab­gas­pa­ket Jun­kers</t>
  </si>
  <si>
    <t>/preisvergleich/Relocate/279213111.html?categoryId=18406&amp;pos=3&amp;price=1280.0&amp;productid=3640840&amp;sid=9701&amp;type=offer</t>
  </si>
  <si>
    <t>/preisvergleich/Relocate/321565218.html?categoryId=18406&amp;pos=2&amp;price=4282.0&amp;productid=3230087&amp;sid=9701&amp;type=offer</t>
  </si>
  <si>
    <t>/preisvergleich/Relocate/481805672.html?categoryId=18406&amp;pos=13&amp;price=2700.0&amp;productid=1064527&amp;sid=289859&amp;type=offer</t>
  </si>
  <si>
    <t xml:space="preserve"> Viess­mann Vi­to­dens 200-W Gas-Brenn­wert­ther­me, 19 kW, VT200, HE Abgas Dach - rot, für un­ter­ge­stell­ten Spei­cher, Auf­putz Viess­mann</t>
  </si>
  <si>
    <t>/preisvergleich/Relocate/481872749.html?categoryId=18406&amp;pos=14&amp;price=2630.0&amp;productid=3128307&amp;sid=289859&amp;type=offer</t>
  </si>
  <si>
    <t xml:space="preserve"> Jun­kers Ce­ra­pur­Mo­dul Smart ZBS 22-75 S-3 MA 23 Brenn­wert­ther­me, E / H Jun­kers FR 50, ohne Ab­gas­pa­ket, An­schluss nach links Jun­kers</t>
  </si>
  <si>
    <t>/preisvergleich/Relocate/481848429.html?categoryId=18406&amp;pos=14&amp;price=3165.0&amp;productid=1750863&amp;sid=289859&amp;type=offer</t>
  </si>
  <si>
    <t>/preisvergleich/Relocate/481815164.html?categoryId=18406&amp;pos=15&amp;price=2164.0&amp;productid=3712883&amp;sid=289859&amp;type=offer</t>
  </si>
  <si>
    <t xml:space="preserve"> Jun­kers Ce­ra­pur­Com­fort-Eco ZSBE 16-3 A 21 Brenn­wert­ther­me 16 kW, L/LL Mon­ta­ge­plat­te 258, ohne Re­ge­lung, ohne Spei­cher, ATEC Schacht 10 Meter 80/125 Jun­kers</t>
  </si>
  <si>
    <t>Vaillant ecoTEC plus VC 306/3-5 Erdgas L/LL (34 kW)</t>
  </si>
  <si>
    <t>/preisvergleich/Relocate/582786554.html?categoryId=18406&amp;pos=1&amp;price=3325.0&amp;productid=3713780&amp;sid=12041&amp;type=offer</t>
  </si>
  <si>
    <t>/preisvergleich/Relocate/481803342.html?categoryId=18406&amp;pos=14&amp;price=2700.0&amp;productid=1064527&amp;sid=289859&amp;type=offer</t>
  </si>
  <si>
    <t xml:space="preserve"> Viess­mann Vi­to­dens 200-W Gas-Brenn­wert­ther­me, 19 kW, VT200, HE Abgas Dach - schwarz, für un­ter­ge­stell­ten Spei­cher, Auf­putz Viess­mann</t>
  </si>
  <si>
    <t>/preisvergleich/Relocate/481871261.html?categoryId=18406&amp;pos=15&amp;price=2645.0&amp;productid=3128307&amp;sid=289859&amp;type=offer</t>
  </si>
  <si>
    <t>/preisvergleich/Relocate/481847075.html?categoryId=18406&amp;pos=15&amp;price=3170.0&amp;productid=1750863&amp;sid=289859&amp;type=offer</t>
  </si>
  <si>
    <t>/preisvergleich/Relocate/581396925.html?categoryId=18406&amp;pos=2&amp;price=3450.0&amp;productid=3713780&amp;sid=12041&amp;type=offer</t>
  </si>
  <si>
    <t>/preisvergleich/Relocate/481822559.html?categoryId=18406&amp;pos=15&amp;price=2715.0&amp;productid=1064527&amp;sid=289859&amp;type=offer</t>
  </si>
  <si>
    <t xml:space="preserve"> Viess­mann Vi­to­dens 200-W Gas-Brenn­wert­ther­me, 19 kW, VT200, HE Abgas Dach - schwarz, für un­ter­ge­stell­ten Spei­cher, Un­ter­putz Viess­mann</t>
  </si>
  <si>
    <t>Remeha Tzerra 24 DS</t>
  </si>
  <si>
    <t>/preisvergleich/Relocate/468353908.html?categoryId=18406&amp;pos=1&amp;price=1612.0&amp;productid=3725833&amp;sid=223861&amp;type=offer</t>
  </si>
  <si>
    <t xml:space="preserve"> Remeha Heiz­ther­me Gas-Hei­zung Gas­brenn­wert­ther­me Tzerra 24 DS Re­ge­lung iSense ohne Au­ßen­füh­ler, ohne Spei­ch­er­füh­ler, ohne Mon­ta­ge­rah­men, oh­ne...</t>
  </si>
  <si>
    <t>/preisvergleich/Relocate/411744856.html?categoryId=18406&amp;pos=2&amp;price=1629.0&amp;productid=3725833&amp;sid=9701&amp;type=offer</t>
  </si>
  <si>
    <t>/preisvergleich/Relocate/497363166.html?categoryId=18406&amp;pos=1&amp;price=1668.13&amp;productid=3788126&amp;sid=276812&amp;type=offer</t>
  </si>
  <si>
    <t>Buderus Logamax plus GB172-24 K Erdgas L/LL</t>
  </si>
  <si>
    <t>/preisvergleich/Relocate/583777915.html?categoryId=18406&amp;pos=1&amp;price=1799.0&amp;productid=3788900&amp;sid=9701&amp;type=offer</t>
  </si>
  <si>
    <t>/preisvergleich/Relocate/348136741.html?categoryId=18406&amp;pos=1&amp;price=2162.5&amp;productid=3801860&amp;sid=288366&amp;type=offer</t>
  </si>
  <si>
    <t>/preisvergleich/Relocate/435737965.html?categoryId=18406&amp;pos=3&amp;price=1631.0&amp;productid=3725833&amp;sid=9701&amp;type=offer</t>
  </si>
  <si>
    <t>/preisvergleich/Relocate/497668924.html?categoryId=18406&amp;pos=2&amp;price=1692.7&amp;productid=3788126&amp;sid=9701&amp;type=offer</t>
  </si>
  <si>
    <t>/preisvergleich/Relocate/583777928.html?categoryId=18406&amp;pos=2&amp;price=1799.0&amp;productid=3788900&amp;sid=9701&amp;type=offer</t>
  </si>
  <si>
    <t>Brötje TrioCondens BGB 15 E Erdgas L/LL</t>
  </si>
  <si>
    <t>/preisvergleich/Relocate/458007415.html?categoryId=18406&amp;pos=1&amp;price=3510.0&amp;productid=3860234&amp;sid=9701&amp;type=offer</t>
  </si>
  <si>
    <t>Wolf ComfortLine CGB-50 Erdgas E/H</t>
  </si>
  <si>
    <t>/preisvergleich/Relocate/526943467.html?categoryId=18406&amp;pos=1&amp;price=2326.31&amp;productid=3863862&amp;sid=299105&amp;type=offer</t>
  </si>
  <si>
    <t>/preisvergleich/Relocate/524658275.html?categoryId=18406&amp;pos=4&amp;price=1632.0&amp;productid=3725833&amp;sid=223861&amp;type=offer</t>
  </si>
  <si>
    <t>/preisvergleich/Relocate/440784623.html?categoryId=18406&amp;pos=3&amp;price=1697.0&amp;productid=3788126&amp;sid=9701&amp;type=offer</t>
  </si>
  <si>
    <t>/preisvergleich/Relocate/497363211.html?categoryId=18406&amp;pos=3&amp;price=1951.75&amp;productid=3788900&amp;sid=276812&amp;type=offer</t>
  </si>
  <si>
    <t xml:space="preserve"> Bu­de­rus Lo­ga­max plus GB172-24K, G25</t>
  </si>
  <si>
    <t>/preisvergleich/Relocate/526932858.html?categoryId=18406&amp;pos=2&amp;price=2445.96&amp;productid=3863862&amp;sid=299105&amp;type=offer</t>
  </si>
  <si>
    <t>/preisvergleich/Relocate/524658084.html?categoryId=18406&amp;pos=5&amp;price=1637.0&amp;productid=3725833&amp;sid=223861&amp;type=offer</t>
  </si>
  <si>
    <t xml:space="preserve"> Remeha Heiz­ther­me Gas-Hei­zung Gas­brenn­wert­ther­me Tzerra 24 DS Re­ge­lung iSense mit Au­ßen­füh­ler, ohne Spei­ch­er­füh­ler, ohne Mon­ta­ge­rah­men, oh­ne...</t>
  </si>
  <si>
    <t>/preisvergleich/Relocate/162746403.html?categoryId=18406&amp;pos=4&amp;price=1805.0&amp;productid=3788126&amp;sid=223861&amp;type=offer</t>
  </si>
  <si>
    <t>/preisvergleich/Relocate/556591421.html?categoryId=18406&amp;pos=4&amp;price=1982.8&amp;productid=3788900&amp;sid=12041&amp;type=offer</t>
  </si>
  <si>
    <t>/preisvergleich/Relocate/597231234.html?categoryId=18406&amp;pos=3&amp;price=2504.41&amp;productid=3863862&amp;sid=9701&amp;type=offer</t>
  </si>
  <si>
    <t>/preisvergleich/Relocate/524658103.html?categoryId=18406&amp;pos=6&amp;price=1641.0&amp;productid=3725833&amp;sid=223861&amp;type=offer</t>
  </si>
  <si>
    <t xml:space="preserve"> Remeha Heiz­ther­me Gas-Hei­zung Gas­brenn­wert­ther­me Tzerra 24 DS Re­ge­lung iSense ohne Au­ßen­füh­ler, mit Spei­ch­er­füh­ler, ohne Mon­ta­ge­rah­men, oh­ne...</t>
  </si>
  <si>
    <t>/preisvergleich/Relocate/337855294.html?categoryId=18406&amp;pos=5&amp;price=2020.24&amp;productid=3788126&amp;sid=12041&amp;type=offer</t>
  </si>
  <si>
    <t>/preisvergleich/Relocate/199840641.html?categoryId=18406&amp;pos=5&amp;price=2112.0&amp;productid=3788900&amp;sid=223861&amp;type=offer</t>
  </si>
  <si>
    <t xml:space="preserve"> Bu­de­rus Brenn­wert Gas­hei­zung GB 172 K Gas-Kom­bither­me Gasther­me 24 kW Heiz­ge­rät</t>
  </si>
  <si>
    <t>Buderus Logamax plus GB162-15 Erdgas E/H</t>
  </si>
  <si>
    <t>/preisvergleich/Relocate/440781294.html?categoryId=18406&amp;pos=1&amp;price=2095.0&amp;productid=4172987&amp;sid=9701&amp;type=offer</t>
  </si>
  <si>
    <t>/preisvergleich/Relocate/195011146.html?categoryId=18406&amp;pos=4&amp;price=2515.0&amp;productid=3863862&amp;sid=223861&amp;type=offer</t>
  </si>
  <si>
    <t>/preisvergleich/Relocate/524658086.html?categoryId=18406&amp;pos=7&amp;price=1643.0&amp;productid=3725833&amp;sid=223861&amp;type=offer</t>
  </si>
  <si>
    <t>/preisvergleich/Relocate/440780955.html?categoryId=18406&amp;pos=2&amp;price=2095.0&amp;productid=4172987&amp;sid=9701&amp;type=offer</t>
  </si>
  <si>
    <t>Buderus Logamax plus GB162-25 T40S Erdgas E/H</t>
  </si>
  <si>
    <t>/preisvergleich/Relocate/484450243.html?categoryId=18406&amp;pos=1&amp;price=2996.84&amp;productid=4171788&amp;sid=9701&amp;type=offer</t>
  </si>
  <si>
    <t>Buderus Logaplus-Paket W22 (GB172-20 Erdgas E/H + RC 300)</t>
  </si>
  <si>
    <t>/preisvergleich/Relocate/600808706.html?categoryId=18406&amp;pos=1&amp;price=2640.0&amp;productid=4184267&amp;sid=9701&amp;type=offer</t>
  </si>
  <si>
    <t>Buderus Logaplus-Paket W22 S (GB172-20 Erdgas E/H + RC 300 + Mischer)</t>
  </si>
  <si>
    <t>/preisvergleich/Relocate/591386472.html?categoryId=18406&amp;pos=1&amp;price=3250.0&amp;productid=4160480&amp;sid=9701&amp;type=offer</t>
  </si>
  <si>
    <t>/preisvergleich/Relocate/472931395.html?categoryId=18406&amp;pos=5&amp;price=2534.0&amp;productid=3863862&amp;sid=9701&amp;type=offer</t>
  </si>
  <si>
    <t>/preisvergleich/Relocate/524658261.html?categoryId=18406&amp;pos=8&amp;price=1655.0&amp;productid=3725833&amp;sid=223861&amp;type=offer</t>
  </si>
  <si>
    <t>Buderus Logaplus-Paket W22 (GB172-20 Erdgas L/LL + RC 300)</t>
  </si>
  <si>
    <t>/preisvergleich/Relocate/524246632.html?categoryId=18406&amp;pos=1&amp;price=2878.0&amp;productid=4184268&amp;sid=9701&amp;type=offer</t>
  </si>
  <si>
    <t>/preisvergleich/Relocate/444540533.html?categoryId=18406&amp;pos=2&amp;price=3090.0&amp;productid=4171788&amp;sid=9701&amp;type=offer</t>
  </si>
  <si>
    <t>/preisvergleich/Relocate/445627239.html?categoryId=18406&amp;pos=2&amp;price=2660.0&amp;productid=4184267&amp;sid=9701&amp;type=offer</t>
  </si>
  <si>
    <t>/preisvergleich/Relocate/385155021.html?categoryId=18406&amp;pos=2&amp;price=3349.0&amp;productid=4160480&amp;sid=273949&amp;type=offer</t>
  </si>
  <si>
    <t>/preisvergleich/Relocate/421499700.html?categoryId=18406&amp;pos=6&amp;price=2772.26&amp;productid=3863862&amp;sid=12041&amp;type=offer</t>
  </si>
  <si>
    <t>/preisvergleich/Relocate/524658053.html?categoryId=18406&amp;pos=9&amp;price=1657.0&amp;productid=3725833&amp;sid=223861&amp;type=offer</t>
  </si>
  <si>
    <t>/preisvergleich/Relocate/524246550.html?categoryId=18406&amp;pos=2&amp;price=2971.0&amp;productid=4184268&amp;sid=9701&amp;type=offer</t>
  </si>
  <si>
    <t>Buderus Logaplus-Paket W22S (GB172-14 Erdgas E/H + RC 300 + ohne Mischer)</t>
  </si>
  <si>
    <t>/preisvergleich/Relocate/446229315.html?categoryId=18406&amp;pos=1&amp;price=1985.0&amp;productid=4184690&amp;sid=9701&amp;type=offer</t>
  </si>
  <si>
    <t>/preisvergleich/Relocate/524246689.html?categoryId=18406&amp;pos=3&amp;price=3372.0&amp;productid=4160480&amp;sid=9701&amp;type=offer</t>
  </si>
  <si>
    <t>/preisvergleich/Relocate/421499617.html?categoryId=18406&amp;pos=7&amp;price=2917.76&amp;productid=3863862&amp;sid=12041&amp;type=offer</t>
  </si>
  <si>
    <t>/preisvergleich/Relocate/524658051.html?categoryId=18406&amp;pos=10&amp;price=1657.0&amp;productid=3725833&amp;sid=223861&amp;type=offer</t>
  </si>
  <si>
    <t>Buderus Logaplus-Paket W22 (GB172-14 Erdgas E/H + RC 300)</t>
  </si>
  <si>
    <t>/preisvergleich/Relocate/553888181.html?categoryId=18406&amp;pos=1&amp;price=2534.0&amp;productid=4184694&amp;sid=9701&amp;type=offer</t>
  </si>
  <si>
    <t>/preisvergleich/Relocate/435749218.html?categoryId=18406&amp;pos=2&amp;price=2090.0&amp;productid=4184690&amp;sid=9701&amp;type=offer</t>
  </si>
  <si>
    <t>/preisvergleich/Relocate/385155025.html?categoryId=18406&amp;pos=4&amp;price=3399.0&amp;productid=4160480&amp;sid=273949&amp;type=offer</t>
  </si>
  <si>
    <t>/preisvergleich/Relocate/415073504.html?categoryId=18406&amp;pos=8&amp;price=3284.5&amp;productid=3863862&amp;sid=276812&amp;type=offer</t>
  </si>
  <si>
    <t xml:space="preserve"> Wolf Paket Brenn­wert­ther­me CGB-50, BM Hoch­ef­fi­zi­en</t>
  </si>
  <si>
    <t>/preisvergleich/Relocate/524658298.html?categoryId=18406&amp;pos=11&amp;price=1661.0&amp;productid=3725833&amp;sid=223861&amp;type=offer</t>
  </si>
  <si>
    <t>/preisvergleich/Relocate/445626640.html?categoryId=18406&amp;pos=2&amp;price=2610.0&amp;productid=4184694&amp;sid=9701&amp;type=offer</t>
  </si>
  <si>
    <t>Buderus Logaplus-Paket W22S (GB172-14 Erdgas L/LL + RC 300 + Mischer)</t>
  </si>
  <si>
    <t>/preisvergleich/Relocate/524246570.html?categoryId=18406&amp;pos=1&amp;price=3292.0&amp;productid=4184696&amp;sid=9701&amp;type=offer</t>
  </si>
  <si>
    <t>/preisvergleich/Relocate/467100341.html?categoryId=18406&amp;pos=9&amp;price=3399.0&amp;productid=3863862&amp;sid=282491&amp;type=offer</t>
  </si>
  <si>
    <t xml:space="preserve"> Wolf Com­fort­Li­ne CGB-50 Set Basic Gas­brenn­wert-Heiz­ther­me (Va­ri­an­te: Erdgas E)</t>
  </si>
  <si>
    <t>/preisvergleich/Relocate/524658293.html?categoryId=18406&amp;pos=12&amp;price=1666.0&amp;productid=3725833&amp;sid=223861&amp;type=offer</t>
  </si>
  <si>
    <t xml:space="preserve"> Remeha Heiz­ther­me Gas-Hei­zung Gas­brenn­wert­ther­me Tzerra 24 DS Re­ge­lung iSense mit Au­ßen­füh­ler, mit Spei­ch­er­füh­ler, ohne Mon­ta­ge­rah­men, oh­ne...</t>
  </si>
  <si>
    <t>Buderus Logaplus-Paket W5S (U-154-20)</t>
  </si>
  <si>
    <t>/preisvergleich/Relocate/554522300.html?categoryId=18406&amp;pos=1&amp;price=1930.0&amp;productid=4206324&amp;sid=9701&amp;type=offer</t>
  </si>
  <si>
    <t>/preisvergleich/Relocate/524658094.html?categoryId=18406&amp;pos=13&amp;price=1668.0&amp;productid=3725833&amp;sid=223861&amp;type=offer</t>
  </si>
  <si>
    <t>Buderus Logaplus-Paket W30 (GB172-20 T100S Erdgas E/H)</t>
  </si>
  <si>
    <t>/preisvergleich/Relocate/445626780.html?categoryId=18406&amp;pos=1&amp;price=3310.0&amp;productid=4203045&amp;sid=9701&amp;type=offer</t>
  </si>
  <si>
    <t>/preisvergleich/Relocate/524658061.html?categoryId=18406&amp;pos=14&amp;price=1672.0&amp;productid=3725833&amp;sid=223861&amp;type=offer</t>
  </si>
  <si>
    <t>/preisvergleich/Relocate/445626818.html?categoryId=18406&amp;pos=2&amp;price=3314.0&amp;productid=4203045&amp;sid=9701&amp;type=offer</t>
  </si>
  <si>
    <t>/preisvergleich/Relocate/524658222.html?categoryId=18406&amp;pos=15&amp;price=1675.0&amp;productid=3725833&amp;sid=223861&amp;type=offer</t>
  </si>
  <si>
    <t xml:space="preserve"> Remeha Heiz­ther­me Gas-Hei­zung Gas­brenn­wert­ther­me Tzerra 24 DS Re­ge­lung iSense ohne Au­ßen­füh­ler, ohne Spei­ch­er­füh­ler, ohne Mon­ta­ge­rah­men, An­schluss nach...</t>
  </si>
  <si>
    <t>Remeha 28C</t>
  </si>
  <si>
    <t>/preisvergleich/Relocate/468353604.html?categoryId=18406&amp;pos=1&amp;price=1847.0&amp;productid=3725835&amp;sid=223861&amp;type=offer</t>
  </si>
  <si>
    <t>/preisvergleich/Relocate/468353371.html?categoryId=18406&amp;pos=2&amp;price=1847.0&amp;productid=3725835&amp;sid=223861&amp;type=offer</t>
  </si>
  <si>
    <t xml:space="preserve"> Remeha Gas-Brenn­wert Kom­bi-Heiz­ther­me Kom­bither­me Tzerra 28 C Re­ge­lung iSense ohne Au­ßen­füh­ler, mit Mon­ta­ge­rah­men, An­schluss nach unten, Blende für...</t>
  </si>
  <si>
    <t>Weishaupt Thermo Condens WTC 32-W</t>
  </si>
  <si>
    <t>/preisvergleich/Relocate/387843719.html?categoryId=18406&amp;pos=1&amp;price=3350.91&amp;productid=3201479&amp;sid=276812&amp;type=offer</t>
  </si>
  <si>
    <t xml:space="preserve"> Sys­tem­pa­ket Weis­haupt Thermo Con­dens WTC 15-32-A-W 32 kW - Pumpe dreh­zahl­ge­re­gelt</t>
  </si>
  <si>
    <t>/preisvergleich/Relocate/349299238.html?categoryId=18406&amp;pos=3&amp;price=1849.0&amp;productid=3725835&amp;sid=288366&amp;type=offer</t>
  </si>
  <si>
    <t xml:space="preserve"> Remeha Tzerra 28 C Gas-Brenn­wert-Ther­me 6,1 - 24,8 kW inkl. Zu­be­hör 90859</t>
  </si>
  <si>
    <t>/preisvergleich/Relocate/409106202.html?categoryId=18406&amp;pos=1&amp;price=2580.0&amp;productid=3935422&amp;sid=9701&amp;type=offer</t>
  </si>
  <si>
    <t>/preisvergleich/Relocate/472931377.html?categoryId=18406&amp;pos=2&amp;price=3637.0&amp;productid=3201479&amp;sid=9701&amp;type=offer</t>
  </si>
  <si>
    <t>Wolf CGB 40 35</t>
  </si>
  <si>
    <t>/preisvergleich/Relocate/421499563.html?categoryId=18406&amp;pos=1&amp;price=2776.09&amp;productid=3093655&amp;sid=12041&amp;type=offer</t>
  </si>
  <si>
    <t>/preisvergleich/Relocate/468353242.html?categoryId=18406&amp;pos=4&amp;price=1852.0&amp;productid=3725835&amp;sid=223861&amp;type=offer</t>
  </si>
  <si>
    <t xml:space="preserve"> Remeha Gas-Brenn­wert Kom­bi-Heiz­ther­me Kom­bither­me Tzerra 28 C Re­ge­lung iSense mit Au­ßen­füh­ler, mit Mon­ta­ge­rah­men, An­schluss nach unten, oh­ne...</t>
  </si>
  <si>
    <t>/preisvergleich/Relocate/436561059.html?categoryId=18406&amp;pos=2&amp;price=2720.0&amp;productid=3935422&amp;sid=9701&amp;type=offer</t>
  </si>
  <si>
    <t>/preisvergleich/Relocate/387844462.html?categoryId=18406&amp;pos=3&amp;price=4160.51&amp;productid=3201479&amp;sid=276812&amp;type=offer</t>
  </si>
  <si>
    <t>/preisvergleich/Relocate/501881480.html?categoryId=18406&amp;pos=2&amp;price=3249.89&amp;productid=3093655&amp;sid=276812&amp;type=offer</t>
  </si>
  <si>
    <t>/preisvergleich/Relocate/481865301.html?categoryId=18406&amp;pos=1&amp;price=2610.0&amp;productid=3132618&amp;sid=289859&amp;type=offer</t>
  </si>
  <si>
    <t xml:space="preserve"> Jun­kers Ce­ra­pur­So­lar CSW 30-3 A 21 Gas-Brenn­wert­ther­me, L / LL ohne Re­ge­lung, ohne Spei­cher, ohne Ab­gas­pa­ket, ohne Mon­ta­ge­plat­te Jun­kers</t>
  </si>
  <si>
    <t>/preisvergleich/Relocate/468353353.html?categoryId=18406&amp;pos=5&amp;price=1854.0&amp;productid=3725835&amp;sid=223861&amp;type=offer</t>
  </si>
  <si>
    <t>Wolf CGB-50</t>
  </si>
  <si>
    <t>/preisvergleich/Relocate/415073504.html?categoryId=18406&amp;pos=1&amp;price=3284.5&amp;productid=3093477&amp;sid=276812&amp;type=offer</t>
  </si>
  <si>
    <t>/preisvergleich/Relocate/387843730.html?categoryId=18406&amp;pos=4&amp;price=4167.9&amp;productid=3201479&amp;sid=276812&amp;type=offer</t>
  </si>
  <si>
    <t xml:space="preserve"> Sys­tem­pa­ket Weis­haupt Thermo Con­dens WTC 15-32-A 32 kW - Pumpe dreh­zahl­ge­re­gelt</t>
  </si>
  <si>
    <t>/preisvergleich/Relocate/501881320.html?categoryId=18406&amp;pos=3&amp;price=3249.89&amp;productid=3093655&amp;sid=276812&amp;type=offer</t>
  </si>
  <si>
    <t>/preisvergleich/Relocate/540735924.html?categoryId=18406&amp;pos=2&amp;price=2907.71&amp;productid=3132618&amp;sid=9701&amp;type=offer</t>
  </si>
  <si>
    <t>/preisvergleich/Relocate/468353851.html?categoryId=18406&amp;pos=6&amp;price=1858.0&amp;productid=3725835&amp;sid=223861&amp;type=offer</t>
  </si>
  <si>
    <t>/preisvergleich/Relocate/501881310.html?categoryId=18406&amp;pos=2&amp;price=3284.5&amp;productid=3093477&amp;sid=276812&amp;type=offer</t>
  </si>
  <si>
    <t>/preisvergleich/Relocate/387843739.html?categoryId=18406&amp;pos=5&amp;price=4293.53&amp;productid=3201479&amp;sid=276812&amp;type=offer</t>
  </si>
  <si>
    <t xml:space="preserve"> Weis­haupt Paket WTC 15-32-A-W m. Aqua­Stan­dard 200 32 kW - Pumpe dreh­zahl­ge­re­gelt</t>
  </si>
  <si>
    <t>Junkers CerapurSolar CSW</t>
  </si>
  <si>
    <t>/preisvergleich/Relocate/481865115.html?categoryId=18406&amp;pos=1&amp;price=2610.0&amp;productid=3132607&amp;sid=289859&amp;type=offer</t>
  </si>
  <si>
    <t xml:space="preserve"> Jun­kers Ce­ra­pur­So­lar CSW 30-3 A 23 Gas-Brenn­wert­ther­me, E / H ohne Re­ge­lung, ohne Spei­cher, ohne Ab­gas­pa­ket, ohne Mon­ta­ge­plat­te Jun­kers</t>
  </si>
  <si>
    <t>/preisvergleich/Relocate/435738231.html?categoryId=18406&amp;pos=3&amp;price=3022.0&amp;productid=3132618&amp;sid=9701&amp;type=offer</t>
  </si>
  <si>
    <t>/preisvergleich/Relocate/468353547.html?categoryId=18406&amp;pos=7&amp;price=1861.0&amp;productid=3725835&amp;sid=223861&amp;type=offer</t>
  </si>
  <si>
    <t xml:space="preserve"> Remeha Gas-Brenn­wert Kom­bi-Heiz­ther­me Kom­bither­me Tzerra 28 C Re­ge­lung iSense mit Au­ßen­füh­ler, ohne Mon­ta­ge­rah­men, An­schluss Vail­lant-Alt­ge­rä­te, Blen­de...</t>
  </si>
  <si>
    <t>/preisvergleich/Relocate/467100341.html?categoryId=18406&amp;pos=3&amp;price=3399.0&amp;productid=3093477&amp;sid=282491&amp;type=offer</t>
  </si>
  <si>
    <t>/preisvergleich/Relocate/435737458.html?categoryId=18406&amp;pos=6&amp;price=4511.0&amp;productid=3201479&amp;sid=9701&amp;type=offer</t>
  </si>
  <si>
    <t>/preisvergleich/Relocate/481865301.html?categoryId=18406&amp;pos=2&amp;price=2610.0&amp;productid=3132607&amp;sid=289859&amp;type=offer</t>
  </si>
  <si>
    <t>/preisvergleich/Relocate/468353986.html?categoryId=18406&amp;pos=8&amp;price=1861.0&amp;productid=3725835&amp;sid=223861&amp;type=offer</t>
  </si>
  <si>
    <t>Junkers Cerapur ZSBE 16 3</t>
  </si>
  <si>
    <t>/preisvergleich/Relocate/481826121.html?categoryId=18406&amp;pos=1&amp;price=2134.0&amp;productid=1219746&amp;sid=289859&amp;type=offer</t>
  </si>
  <si>
    <t xml:space="preserve"> Jun­kers Ce­ra­pur­Com­fort-Eco ZSBE 16-3 A 23 Brenn­wert­ther­me 16 kW, E/H Mon­ta­ge­plat­te 258, ohne Re­ge­lung, ohne Spei­cher, Jun­kers AZB10 Dach rot 80/125 Jun­kers</t>
  </si>
  <si>
    <t>Junkers ZWSB 22 28 3 E 23 Erdgas H</t>
  </si>
  <si>
    <t>/preisvergleich/Relocate/481868464.html?categoryId=18406&amp;pos=1&amp;price=3005.0&amp;productid=3094808&amp;sid=289859&amp;type=offer</t>
  </si>
  <si>
    <t xml:space="preserve"> Jun­kers Ce­ra­pu­rA­cu ZWSB 22/28-3 E 23 Brenn­wert-Zen­tral­heiz­ge­rät, E/H ohne Re­ge­lung, ATEC Schacht 10 Meter 80/125, Mon­ta­ge­plat­te 1187 ver­ti­kal Jun­kers</t>
  </si>
  <si>
    <t>/preisvergleich/Relocate/467099605.html?categoryId=18406&amp;pos=4&amp;price=3399.0&amp;productid=3093477&amp;sid=282491&amp;type=offer</t>
  </si>
  <si>
    <t xml:space="preserve"> Wolf Com­fort­Li­ne CGB-50 Set Basic Gas­brenn­wert-Heiz­ther­me (Va­ri­an­te: Erdgas LL)</t>
  </si>
  <si>
    <t>/preisvergleich/Relocate/481863997.html?categoryId=18406&amp;pos=3&amp;price=2760.0&amp;productid=3132607&amp;sid=289859&amp;type=offer</t>
  </si>
  <si>
    <t xml:space="preserve"> Jun­kers Ce­ra­pur­So­lar CSW 30-3 A 23 Gas-Brenn­wert­ther­me, E / H Jun­kers FR 50, ohne Spei­cher, ohne Ab­gas­pa­ket, ohne Mon­ta­ge­plat­te Jun­kers</t>
  </si>
  <si>
    <t>/preisvergleich/Relocate/468353514.html?categoryId=18406&amp;pos=9&amp;price=1861.0&amp;productid=3725835&amp;sid=223861&amp;type=offer</t>
  </si>
  <si>
    <t>/preisvergleich/Relocate/481813899.html?categoryId=18406&amp;pos=2&amp;price=2134.0&amp;productid=1219746&amp;sid=289859&amp;type=offer</t>
  </si>
  <si>
    <t xml:space="preserve"> Jun­kers Ce­ra­pur­Com­fort-Eco ZSBE 16-3 A 23 Brenn­wert­ther­me 16 kW, E/H Jun­kers FR 50, Mon­ta­ge­plat­te 994, ohne Spei­cher, ohne Ab­gas­pa­ket Jun­kers</t>
  </si>
  <si>
    <t>/preisvergleich/Relocate/481867529.html?categoryId=18406&amp;pos=2&amp;price=3010.0&amp;productid=3094808&amp;sid=289859&amp;type=offer</t>
  </si>
  <si>
    <t xml:space="preserve"> Jun­kers Ce­ra­pu­rA­cu ZWSB 22/28-3 E 23 Brenn­wert-Zen­tral­heiz­ge­rät, E/H Jun­kers FR 50, ohne Mon­ta­ge­plat­te, ATEC Schacht 8 Meter 80/125 Jun­kers</t>
  </si>
  <si>
    <t>/preisvergleich/Relocate/481865532.html?categoryId=18406&amp;pos=4&amp;price=2790.0&amp;productid=3132607&amp;sid=289859&amp;type=offer</t>
  </si>
  <si>
    <t xml:space="preserve"> Jun­kers Ce­ra­pur­So­lar CSW 30-3 A 23 Gas-Brenn­wert­ther­me, E / H Jun­kers FR 120, ohne Spei­cher, ohne Ab­gas­pa­ket, ohne Mon­ta­ge­plat­te Jun­kers</t>
  </si>
  <si>
    <t>/preisvergleich/Relocate/468353806.html?categoryId=18406&amp;pos=10&amp;price=1861.0&amp;productid=3725835&amp;sid=223861&amp;type=offer</t>
  </si>
  <si>
    <t xml:space="preserve"> Remeha Gas-Brenn­wert Kom­bi-Heiz­ther­me Kom­bither­me Tzerra 28 C Re­ge­lung iSense mit Au­ßen­füh­ler, ohne Mon­ta­ge­rah­men, An­schluss Jun­kers-Alt­ge­rä­te, Blen­de...</t>
  </si>
  <si>
    <t>Junkers ZBR 42 3A21</t>
  </si>
  <si>
    <t>/preisvergleich/Relocate/481848884.html?categoryId=18406&amp;pos=1&amp;price=3240.0&amp;productid=3497887&amp;sid=289859&amp;type=offer</t>
  </si>
  <si>
    <t xml:space="preserve"> Jun­kers Ce­ra­pur­Com­fort ZBR 42-3 A 21 Gas-Brenn­wert­ther­me 42 kW, L / LL Mon­ta­ge­plat­te 993, ohne Re­ge­lung, ohne Spei­cher, Jun­kers AZB10 Dach rot 80/125...</t>
  </si>
  <si>
    <t>Junkers Cerapur Comfort ZBR 42-3 A 23 Erdgas E/H (42 kW)</t>
  </si>
  <si>
    <t>/preisvergleich/Relocate/481847518.html?categoryId=18406&amp;pos=1&amp;price=2830.0&amp;productid=3712928&amp;sid=289859&amp;type=offer</t>
  </si>
  <si>
    <t>/preisvergleich/Relocate/481823852.html?categoryId=18406&amp;pos=3&amp;price=2134.0&amp;productid=1219746&amp;sid=289859&amp;type=offer</t>
  </si>
  <si>
    <t>/preisvergleich/Relocate/481868747.html?categoryId=18406&amp;pos=3&amp;price=3015.0&amp;productid=3094808&amp;sid=289859&amp;type=offer</t>
  </si>
  <si>
    <t xml:space="preserve"> Jun­kers Ce­ra­pu­rA­cu ZWSB 22/28-3 E 23 Brenn­wert-Zen­tral­heiz­ge­rät, E/H ohne Re­ge­lung, Jun­kers AZB09 Dach schwarz 80/125, Mon­ta­ge­plat­te 1188 ho­ri­zon­tal Jun­kers</t>
  </si>
  <si>
    <t>/preisvergleich/Relocate/481865477.html?categoryId=18406&amp;pos=5&amp;price=2795.0&amp;productid=3132607&amp;sid=289859&amp;type=offer</t>
  </si>
  <si>
    <t xml:space="preserve"> Jun­kers Ce­ra­pur­So­lar CSW 30-3 A 23 Gas-Brenn­wert­ther­me, E / H ohne Re­ge­lung, ohne Spei­cher, ohne Ab­gas­pa­ket, Mon­ta­ge­plat­te 1470 Un­ter­putz Jun­kers</t>
  </si>
  <si>
    <t>/preisvergleich/Relocate/468353846.html?categoryId=18406&amp;pos=11&amp;price=1865.0&amp;productid=3725835&amp;sid=223861&amp;type=offer</t>
  </si>
  <si>
    <t>Viessmann Vitodens 200 19kW</t>
  </si>
  <si>
    <t>/preisvergleich/Relocate/481822044.html?categoryId=18406&amp;pos=1&amp;price=2720.0&amp;productid=1064527&amp;sid=289859&amp;type=offer</t>
  </si>
  <si>
    <t xml:space="preserve"> Viess­mann Vi­to­dens 200-W Gasther­me, 19 kW, B2HA061, 150 L Vi­to­cell 100-W, CUG Viess­mann</t>
  </si>
  <si>
    <t>/preisvergleich/Relocate/481849001.html?categoryId=18406&amp;pos=2&amp;price=3240.0&amp;productid=3497887&amp;sid=289859&amp;type=offer</t>
  </si>
  <si>
    <t xml:space="preserve"> Jun­kers Ce­ra­pur­Com­fort ZBR 42-3 A 21 Gas-Brenn­wert­ther­me 42 kW, L / LL Mon­ta­ge­plat­te 258, ohne Re­ge­lung, ohne Spei­cher, Jun­kers Schacht 4 Meter 80/125...</t>
  </si>
  <si>
    <t>/preisvergleich/Relocate/481847622.html?categoryId=18406&amp;pos=2&amp;price=2875.0&amp;productid=3712928&amp;sid=289859&amp;type=offer</t>
  </si>
  <si>
    <t>/preisvergleich/Relocate/481827717.html?categoryId=18406&amp;pos=1&amp;price=2169.0&amp;productid=3712883&amp;sid=289859&amp;type=offer</t>
  </si>
  <si>
    <t xml:space="preserve"> Jun­kers Ce­ra­pur­Com­fort-Eco ZSBE 16-3 A 21 Brenn­wert­ther­me 16 kW, L/LL Jun­kers FR 120, Mon­ta­ge­plat­te 993, ohne Spei­cher, ohne Ab­gas­pa­ket Jun­kers</t>
  </si>
  <si>
    <t>/preisvergleich/Relocate/481821799.html?categoryId=18406&amp;pos=4&amp;price=2139.0&amp;productid=1219746&amp;sid=289859&amp;type=offer</t>
  </si>
  <si>
    <t xml:space="preserve"> Jun­kers Ce­ra­pur­Com­fort-Eco ZSBE 16-3 A 23 Brenn­wert­ther­me 16 kW, E/H Jun­kers FR 50, Mon­ta­ge­plat­te 993, ohne Spei­cher, ohne Ab­gas­pa­ket Jun­kers</t>
  </si>
  <si>
    <t>/preisvergleich/Relocate/481867718.html?categoryId=18406&amp;pos=4&amp;price=3015.0&amp;productid=3094808&amp;sid=289859&amp;type=offer</t>
  </si>
  <si>
    <t xml:space="preserve"> Jun­kers Ce­ra­pu­rA­cu ZWSB 22/28-3 E 23 Brenn­wert-Zen­tral­heiz­ge­rät, E/H ohne Re­ge­lung, Jun­kers Schacht 8 Meter 80/125, ohne Mon­ta­ge­plat­te Jun­kers</t>
  </si>
  <si>
    <t>/preisvergleich/Relocate/481866686.html?categoryId=18406&amp;pos=6&amp;price=2800.0&amp;productid=3132607&amp;sid=289859&amp;type=offer</t>
  </si>
  <si>
    <t xml:space="preserve"> Jun­kers Ce­ra­pur­So­lar CSW 30-3 A 23 Gas-Brenn­wert­ther­me, E / H ohne Re­ge­lung, ohne Spei­cher, ohne Ab­gas­pa­ket, Mon­ta­ge­plat­te 1469 Auf­putz Jun­kers</t>
  </si>
  <si>
    <t>/preisvergleich/Relocate/468353654.html?categoryId=18406&amp;pos=12&amp;price=1872.0&amp;productid=3725835&amp;sid=223861&amp;type=offer</t>
  </si>
  <si>
    <t>/preisvergleich/Relocate/559986094.html?categoryId=18406&amp;pos=2&amp;price=2770.8&amp;productid=1064527&amp;sid=294528&amp;type=offer</t>
  </si>
  <si>
    <t xml:space="preserve"> Vi­to­dens 200-W 19KW Vi­to­tro­nic 200 mit Spei­cher 120l un­ter­ge­stellt</t>
  </si>
  <si>
    <t>/preisvergleich/Relocate/481848094.html?categoryId=18406&amp;pos=3&amp;price=3245.0&amp;productid=3497887&amp;sid=289859&amp;type=offer</t>
  </si>
  <si>
    <t xml:space="preserve"> Jun­kers Ce­ra­pur­Com­fort ZBR 42-3 A 21 Gas-Brenn­wert­ther­me 42 kW, L / LL ohne Re­ge­lung, ohne Spei­cher, Mon­ta­ge­plat­te 258 + 528-1 (Auf­putz), ATEC Schacht 10 ...</t>
  </si>
  <si>
    <t>Buderus Logaplus-Paket W24 S (GB172-14 + RC 300)</t>
  </si>
  <si>
    <t>/preisvergleich/Relocate/524259157.html?categoryId=18406&amp;pos=1&amp;price=3076.0&amp;productid=4184700&amp;sid=9701&amp;type=offer</t>
  </si>
  <si>
    <t>/preisvergleich/Relocate/513487692.html?categoryId=18406&amp;pos=3&amp;price=2890.0&amp;productid=3712928&amp;sid=9701&amp;type=offer</t>
  </si>
  <si>
    <t>/preisvergleich/Relocate/481825854.html?categoryId=18406&amp;pos=2&amp;price=2174.0&amp;productid=3712883&amp;sid=289859&amp;type=offer</t>
  </si>
  <si>
    <t xml:space="preserve"> Jun­kers Ce­ra­pur­Com­fort-Eco ZSBE 16-3 A 21 Brenn­wert­ther­me 16 kW, L/LL Jun­kers FW 120, ohne Spei­cher, ohne Ab­gas­pa­ket, ohne Mon­ta­ge­plat­te Jun­kers</t>
  </si>
  <si>
    <t>/preisvergleich/Relocate/481820925.html?categoryId=18406&amp;pos=5&amp;price=2139.0&amp;productid=1219746&amp;sid=289859&amp;type=offer</t>
  </si>
  <si>
    <t>/preisvergleich/Relocate/481868601.html?categoryId=18406&amp;pos=5&amp;price=3025.0&amp;productid=3094808&amp;sid=289859&amp;type=offer</t>
  </si>
  <si>
    <t xml:space="preserve"> Jun­kers Ce­ra­pu­rA­cu ZWSB 22/28-3 E 23 Brenn­wert-Zen­tral­heiz­ge­rät, E/H ohne Re­ge­lung, ATEC Schacht 8 Meter 80/125, Mon­ta­ge­plat­te 1188 ho­ri­zon­tal Jun­kers</t>
  </si>
  <si>
    <t>/preisvergleich/Relocate/481865752.html?categoryId=18406&amp;pos=7&amp;price=2835.0&amp;productid=3132607&amp;sid=289859&amp;type=offer</t>
  </si>
  <si>
    <t xml:space="preserve"> Jun­kers Ce­ra­pur­So­lar CSW 30-3 A 23 Gas-Brenn­wert­ther­me, E / H ohne Re­ge­lung, ohne Spei­cher, ohne Mon­ta­ge­plat­te, ATEC Schacht 4 Meter 80/125 Jun­kers</t>
  </si>
  <si>
    <t>/preisvergleich/Relocate/468353822.html?categoryId=18406&amp;pos=13&amp;price=1872.0&amp;productid=3725835&amp;sid=223861&amp;type=offer</t>
  </si>
  <si>
    <t>/preisvergleich/Relocate/559967018.html?categoryId=18406&amp;pos=3&amp;price=2794.0&amp;productid=1064527&amp;sid=294528&amp;type=offer</t>
  </si>
  <si>
    <t xml:space="preserve"> Vi­to­dens 200-W 19 KW mit Vi­to­tro­nic 200 mit Spei­cher 200l ne­ben­ge­stellt</t>
  </si>
  <si>
    <t>Junkers ZBR42 3 A</t>
  </si>
  <si>
    <t>/preisvergleich/Relocate/481847628.html?categoryId=18406&amp;pos=1&amp;price=3180.0&amp;productid=1750863&amp;sid=289859&amp;type=offer</t>
  </si>
  <si>
    <t>/preisvergleich/Relocate/481847819.html?categoryId=18406&amp;pos=4&amp;price=3245.0&amp;productid=3497887&amp;sid=289859&amp;type=offer</t>
  </si>
  <si>
    <t xml:space="preserve"> Jun­kers Ce­ra­pur­Com­fort ZBR 42-3 A 21 Gas-Brenn­wert­ther­me 42 kW, L / LL Mon­ta­ge­plat­te 994, ohne Re­ge­lung, ohne Spei­cher, ATEC Schacht 8 Meter 80/125 Jun­kers</t>
  </si>
  <si>
    <t>/preisvergleich/Relocate/524260884.html?categoryId=18406&amp;pos=2&amp;price=3076.0&amp;productid=4184700&amp;sid=9701&amp;type=offer</t>
  </si>
  <si>
    <t>/preisvergleich/Relocate/481842505.html?categoryId=18406&amp;pos=4&amp;price=2955.0&amp;productid=3712928&amp;sid=289859&amp;type=offer</t>
  </si>
  <si>
    <t>/preisvergleich/Relocate/481820514.html?categoryId=18406&amp;pos=3&amp;price=2184.0&amp;productid=3712883&amp;sid=289859&amp;type=offer</t>
  </si>
  <si>
    <t xml:space="preserve"> Jun­kers Ce­ra­pur­Com­fort-Eco ZSBE 16-3 A 21 Brenn­wert­ther­me 16 kW, L/LL ohne Re­ge­lung, ohne Spei­cher, Mon­ta­ge­plat­te 258 + 223-1 (Un­ter­putz), ATEC Schacht 4 ...</t>
  </si>
  <si>
    <t>/preisvergleich/Relocate/481809892.html?categoryId=18406&amp;pos=6&amp;price=2139.0&amp;productid=1219746&amp;sid=289859&amp;type=offer</t>
  </si>
  <si>
    <t xml:space="preserve"> Jun­kers Ce­ra­pur­Com­fort-Eco ZSBE 16-3 A 23 Brenn­wert­ther­me 16 kW, E/H Jun­kers FR 120, ohne Spei­cher, Mon­ta­ge­plat­te 258 + 223-1 (Un­ter­putz), oh­ne...</t>
  </si>
  <si>
    <t>/preisvergleich/Relocate/481869184.html?categoryId=18406&amp;pos=6&amp;price=3030.0&amp;productid=3094808&amp;sid=289859&amp;type=offer</t>
  </si>
  <si>
    <t xml:space="preserve"> Jun­kers Ce­ra­pu­rA­cu ZWSB 22/28-3 E 23 Brenn­wert-Zen­tral­heiz­ge­rät, E/H Jun­kers FR 120, Jun­kers AZB09 Dach schwarz 80/125, ohne Mon­ta­ge­plat­te Jun­kers</t>
  </si>
  <si>
    <t>/preisvergleich/Relocate/481867158.html?categoryId=18406&amp;pos=8&amp;price=2855.0&amp;productid=3132607&amp;sid=289859&amp;type=offer</t>
  </si>
  <si>
    <t xml:space="preserve"> Jun­kers Ce­ra­pur­So­lar CSW 30-3 A 23 Gas-Brenn­wert­ther­me, E / H ohne Re­ge­lung, ohne Spei­cher, ohne Mon­ta­ge­plat­te, ATEC Schacht 6 Meter 80/125 Jun­kers</t>
  </si>
  <si>
    <t>/preisvergleich/Relocate/468353897.html?categoryId=18406&amp;pos=14&amp;price=1872.0&amp;productid=3725835&amp;sid=223861&amp;type=offer</t>
  </si>
  <si>
    <t xml:space="preserve"> Remeha Gas-Brenn­wert Kom­bi-Heiz­ther­me Kom­bither­me Tzerra 28 C Re­ge­lung iSense mit Au­ßen­füh­ler, mit Mon­ta­ge­rah­men, An­schluss nach unten, Blende für...</t>
  </si>
  <si>
    <t>Weishaupt Thermo Condens WTC 45-A</t>
  </si>
  <si>
    <t>/preisvergleich/Relocate/387842974.html?categoryId=18406&amp;pos=1&amp;price=3696.59&amp;productid=2654416&amp;sid=276812&amp;type=offer</t>
  </si>
  <si>
    <t xml:space="preserve"> Weis­haupt Thermo Con­dens WTC-A-H 15 bis 60 kW 10,7 - 45,1 kW, H-PEA - dreh­zahl­ge­re­gelt</t>
  </si>
  <si>
    <t>/preisvergleich/Relocate/388210244.html?categoryId=18406&amp;pos=4&amp;price=2798.9&amp;productid=1064527&amp;sid=288366&amp;type=offer</t>
  </si>
  <si>
    <t xml:space="preserve"> Viess­mann Vi­to­dens 200-W Paket in­klu­si­ve Ab­gas­füh­rung "3,2 - 19 kW CUG 150 Liter Senk­rech­te Dach­durch­füh­rung schwarz"</t>
  </si>
  <si>
    <t>/preisvergleich/Relocate/481847970.html?categoryId=18406&amp;pos=2&amp;price=3185.0&amp;productid=1750863&amp;sid=289859&amp;type=offer</t>
  </si>
  <si>
    <t>/preisvergleich/Relocate/481847175.html?categoryId=18406&amp;pos=5&amp;price=3245.0&amp;productid=3497887&amp;sid=289859&amp;type=offer</t>
  </si>
  <si>
    <t xml:space="preserve"> Jun­kers Ce­ra­pur­Com­fort ZBR 42-3 A 21 Gas-Brenn­wert­ther­me 42 kW, L / LL Jun­kers FR 50, ohne Spei­cher, ohne Mon­ta­ge­plat­te, ATEC Schacht 8 Meter 80/125 Jun­kers</t>
  </si>
  <si>
    <t>/preisvergleich/Relocate/481847921.html?categoryId=18406&amp;pos=5&amp;price=2960.0&amp;productid=3712928&amp;sid=289859&amp;type=offer</t>
  </si>
  <si>
    <t>/preisvergleich/Relocate/481813784.html?categoryId=18406&amp;pos=4&amp;price=2189.0&amp;productid=3712883&amp;sid=289859&amp;type=offer</t>
  </si>
  <si>
    <t xml:space="preserve"> Jun­kers Ce­ra­pur­Com­fort-Eco ZSBE 16-3 A 21 Brenn­wert­ther­me 16 kW, L/LL ohne Re­ge­lung, ohne Spei­cher, Mon­ta­ge­plat­te 258 + 528-1 (Auf­putz), ATEC Schacht 4...</t>
  </si>
  <si>
    <t>/preisvergleich/Relocate/481808447.html?categoryId=18406&amp;pos=7&amp;price=2139.0&amp;productid=1219746&amp;sid=289859&amp;type=offer</t>
  </si>
  <si>
    <t>/preisvergleich/Relocate/481869615.html?categoryId=18406&amp;pos=7&amp;price=3030.0&amp;productid=3094808&amp;sid=289859&amp;type=offer</t>
  </si>
  <si>
    <t xml:space="preserve"> Jun­kers Ce­ra­pu­rA­cu ZWSB 22/28-3 E 23 Brenn­wert-Zen­tral­heiz­ge­rät, E/H Jun­kers FR 50, ohne Mon­ta­ge­plat­te, ATEC Schacht 10 Meter 80/125 Jun­kers</t>
  </si>
  <si>
    <t>/preisvergleich/Relocate/481865320.html?categoryId=18406&amp;pos=9&amp;price=2865.0&amp;productid=3132607&amp;sid=289859&amp;type=offer</t>
  </si>
  <si>
    <t xml:space="preserve"> Jun­kers Ce­ra­pur­So­lar CSW 30-3 A 23 Gas-Brenn­wert­ther­me, E / H ohne Re­ge­lung, ohne Spei­cher, Jun­kers AZB09 Dach schwarz 80/125, ohne Mon­ta­ge­plat­te Jun­kers</t>
  </si>
  <si>
    <t>/preisvergleich/Relocate/468353912.html?categoryId=18406&amp;pos=15&amp;price=1872.0&amp;productid=3725835&amp;sid=223861&amp;type=offer</t>
  </si>
  <si>
    <t>Junkers Cerapur Modul-Smart</t>
  </si>
  <si>
    <t>/preisvergleich/Relocate/481873831.html?categoryId=18406&amp;pos=1&amp;price=2645.0&amp;productid=3128307&amp;sid=289859&amp;type=offer</t>
  </si>
  <si>
    <t xml:space="preserve"> Jun­kers Ce­ra­pur­Mo­dul Smart ZBS 22-75 S-3 MA 23 Brenn­wert­ther­me, E / H ohne Re­ge­lung, ATEC Schacht 10 Meter 80/125, An­schluss nach hinten Jun­kers</t>
  </si>
  <si>
    <t>/preisvergleich/Relocate/435737864.html?categoryId=18406&amp;pos=2&amp;price=4009.0&amp;productid=2654416&amp;sid=9701&amp;type=offer</t>
  </si>
  <si>
    <t>/preisvergleich/Relocate/504968521.html?categoryId=18406&amp;pos=1&amp;price=5652.0&amp;productid=4258527&amp;sid=9701&amp;type=offer</t>
  </si>
  <si>
    <t>/preisvergleich/Relocate/435733377.html?categoryId=18406&amp;pos=1&amp;price=6143.0&amp;productid=4258549&amp;sid=9701&amp;type=offer</t>
  </si>
  <si>
    <t>/preisvergleich/Relocate/504968572.html?categoryId=18406&amp;pos=1&amp;price=5794.0&amp;productid=4258543&amp;sid=9701&amp;type=offer</t>
  </si>
  <si>
    <t>Vaillant eco TEC exclusiv VC 146/4-7</t>
  </si>
  <si>
    <t>/preisvergleich/Relocate/475958244.html?categoryId=18406&amp;pos=1&amp;price=2339.0&amp;productid=2286143&amp;sid=289859&amp;type=offer</t>
  </si>
  <si>
    <t xml:space="preserve"> Vail­lant ecoTEC ex­clu­siv VC 146/4-7 Brenn­wert­ther­me ohne Re­ge­lung, Flach­dach schwarz 60/100, Auf­putz mit Spei­cher­an­schluss Vail­lant</t>
  </si>
  <si>
    <t>/preisvergleich/Relocate/388210271.html?categoryId=18406&amp;pos=5&amp;price=2798.9&amp;productid=1064527&amp;sid=288366&amp;type=offer</t>
  </si>
  <si>
    <t xml:space="preserve"> Viess­mann Vi­to­dens 200-W Paket in­klu­si­ve Ab­gas­füh­rung "3,2 - 19 kW CVA 160 Liter (ne­ben­ge­stellt) Senk­rech­te Dach­durch­füh­rung dach­stein­rot"</t>
  </si>
  <si>
    <t>/preisvergleich/Relocate/481848062.html?categoryId=18406&amp;pos=3&amp;price=3195.0&amp;productid=1750863&amp;sid=289859&amp;type=offer</t>
  </si>
  <si>
    <t>/preisvergleich/Relocate/481847227.html?categoryId=18406&amp;pos=6&amp;price=3250.0&amp;productid=3497887&amp;sid=289859&amp;type=offer</t>
  </si>
  <si>
    <t xml:space="preserve"> Jun­kers Ce­ra­pur­Com­fort ZBR 42-3 A 21 Gas-Brenn­wert­ther­me 42 kW, L / LL Jun­kers FR 50, Mon­ta­ge­plat­te 258, ohne Spei­cher, ATEC Schacht 4 Meter 80/125 Jun­kers</t>
  </si>
  <si>
    <t>/preisvergleich/Relocate/586714466.html?categoryId=18406&amp;pos=6&amp;price=2966.91&amp;productid=3712928&amp;sid=293331&amp;type=offer</t>
  </si>
  <si>
    <t>/preisvergleich/Relocate/481815428.html?categoryId=18406&amp;pos=5&amp;price=2199.0&amp;productid=3712883&amp;sid=289859&amp;type=offer</t>
  </si>
  <si>
    <t xml:space="preserve"> Jun­kers Ce­ra­pur­Com­fort-Eco ZSBE 16-3 A 21 Brenn­wert­ther­me 16 kW, L/LL ohne Re­ge­lung, ohne Spei­cher, Jun­kers Schacht 4 Meter 80/125, ohne Mon­ta­ge­plat­te...</t>
  </si>
  <si>
    <t>/preisvergleich/Relocate/481781032.html?categoryId=18406&amp;pos=8&amp;price=2144.0&amp;productid=1219746&amp;sid=289859&amp;type=offer</t>
  </si>
  <si>
    <t xml:space="preserve"> Jun­kers Ce­ra­pur­Com­fort-Eco ZSBE 16-3 A 23 Brenn­wert­ther­me 16 kW, E/H Mon­ta­ge­plat­te 258, ohne Re­ge­lung, ohne Spei­cher, ATEC Schacht 8 Meter 80/125 Jun­kers</t>
  </si>
  <si>
    <t>/preisvergleich/Relocate/481867983.html?categoryId=18406&amp;pos=8&amp;price=3030.0&amp;productid=3094808&amp;sid=289859&amp;type=offer</t>
  </si>
  <si>
    <t xml:space="preserve"> Jun­kers Ce­ra­pu­rA­cu ZWSB 22/28-3 E 23 Brenn­wert-Zen­tral­heiz­ge­rät, E/H Jun­kers FR 120, Jun­kers AZB10 Dach rot 80/125, ohne Mon­ta­ge­plat­te Jun­kers</t>
  </si>
  <si>
    <t>/preisvergleich/Relocate/481866364.html?categoryId=18406&amp;pos=10&amp;price=2865.0&amp;productid=3132607&amp;sid=289859&amp;type=offer</t>
  </si>
  <si>
    <t xml:space="preserve"> Jun­kers Ce­ra­pur­So­lar CSW 30-3 A 23 Gas-Brenn­wert­ther­me, E / H ohne Re­ge­lung, ohne Spei­cher, Jun­kers AZB10 Dach rot 80/125, ohne Mon­ta­ge­plat­te Jun­kers</t>
  </si>
  <si>
    <t>/preisvergleich/Relocate/481868463.html?categoryId=18406&amp;pos=2&amp;price=2660.0&amp;productid=3128307&amp;sid=289859&amp;type=offer</t>
  </si>
  <si>
    <t>/preisvergleich/Relocate/504968615.html?categoryId=18406&amp;pos=2&amp;price=5652.0&amp;productid=4258527&amp;sid=9701&amp;type=offer</t>
  </si>
  <si>
    <t>/preisvergleich/Relocate/435733175.html?categoryId=18406&amp;pos=2&amp;price=6143.0&amp;productid=4258549&amp;sid=9701&amp;type=offer</t>
  </si>
  <si>
    <t>/preisvergleich/Relocate/504968533.html?categoryId=18406&amp;pos=2&amp;price=5794.0&amp;productid=4258543&amp;sid=9701&amp;type=offer</t>
  </si>
  <si>
    <t>/preisvergleich/Relocate/475957331.html?categoryId=18406&amp;pos=2&amp;price=2339.0&amp;productid=2286143&amp;sid=289859&amp;type=offer</t>
  </si>
  <si>
    <t xml:space="preserve"> Vail­lant ecoTEC ex­clu­siv VC 146/4-7 Brenn­wert­ther­me ohne Re­ge­lung, Schrägdach rot 60/100, Un­ter­putz ohne Spei­cher­an­schluss Vail­lant</t>
  </si>
  <si>
    <t>/preisvergleich/Relocate/388210398.html?categoryId=18406&amp;pos=6&amp;price=2798.9&amp;productid=1064527&amp;sid=288366&amp;type=offer</t>
  </si>
  <si>
    <t xml:space="preserve"> Viess­mann Vi­to­dens 200-W Paket in­klu­si­ve Ab­gas­füh­rung "3,2 - 19 kW CUG 150 Liter Senk­rech­te Dach­durch­füh­rung dach­stein­rot"</t>
  </si>
  <si>
    <t>/preisvergleich/Relocate/481846795.html?categoryId=18406&amp;pos=4&amp;price=3200.0&amp;productid=1750863&amp;sid=289859&amp;type=offer</t>
  </si>
  <si>
    <t>/preisvergleich/Relocate/481847122.html?categoryId=18406&amp;pos=7&amp;price=3250.0&amp;productid=3497887&amp;sid=289859&amp;type=offer</t>
  </si>
  <si>
    <t xml:space="preserve"> Jun­kers Ce­ra­pur­Com­fort ZBR 42-3 A 21 Gas-Brenn­wert­ther­me 42 kW, L / LL Mon­ta­ge­plat­te 993, ohne Re­ge­lung, ohne Spei­cher, ATEC Schacht 8 Meter 80/125 Jun­kers</t>
  </si>
  <si>
    <t>/preisvergleich/Relocate/481848809.html?categoryId=18406&amp;pos=7&amp;price=2980.0&amp;productid=3712928&amp;sid=289859&amp;type=offer</t>
  </si>
  <si>
    <t>/preisvergleich/Relocate/481821258.html?categoryId=18406&amp;pos=6&amp;price=2204.0&amp;productid=3712883&amp;sid=289859&amp;type=offer</t>
  </si>
  <si>
    <t xml:space="preserve"> Jun­kers Ce­ra­pur­Com­fort-Eco ZSBE 16-3 A 21 Brenn­wert­ther­me 16 kW, L/LL ohne Re­ge­lung, ohne Spei­cher, Mon­ta­ge­plat­te 258 + 223-1 (Un­ter­putz), ATEC Schacht 6 ...</t>
  </si>
  <si>
    <t>/preisvergleich/Relocate/481802478.html?categoryId=18406&amp;pos=9&amp;price=2144.0&amp;productid=1219746&amp;sid=289859&amp;type=offer</t>
  </si>
  <si>
    <t>/preisvergleich/Relocate/481869525.html?categoryId=18406&amp;pos=9&amp;price=3035.0&amp;productid=3094808&amp;sid=289859&amp;type=offer</t>
  </si>
  <si>
    <t xml:space="preserve"> Jun­kers Ce­ra­pu­rA­cu ZWSB 22/28-3 E 23 Brenn­wert-Zen­tral­heiz­ge­rät, E/H Jun­kers FR 50, ohne Ab­gas­pa­ket, Mon­ta­ge­plat­te 992 &amp; 1187 Jun­kers</t>
  </si>
  <si>
    <t>/preisvergleich/Relocate/481864082.html?categoryId=18406&amp;pos=11&amp;price=2875.0&amp;productid=3132607&amp;sid=289859&amp;type=offer</t>
  </si>
  <si>
    <t xml:space="preserve"> Jun­kers Ce­ra­pur­So­lar CSW 30-3 A 23 Gas-Brenn­wert­ther­me, E / H ohne Re­ge­lung, ohne Spei­cher, ohne Mon­ta­ge­plat­te, ATEC Schacht 8 Meter 80/125 Jun­kers</t>
  </si>
  <si>
    <t>/preisvergleich/Relocate/510298837.html?categoryId=18406&amp;pos=1&amp;price=5706.0&amp;productid=4260215&amp;sid=9701&amp;type=offer</t>
  </si>
  <si>
    <t>/preisvergleich/Relocate/435732931.html?categoryId=18406&amp;pos=1&amp;price=6220.0&amp;productid=4260214&amp;sid=9701&amp;type=offer</t>
  </si>
  <si>
    <t>/preisvergleich/Relocate/481870291.html?categoryId=18406&amp;pos=3&amp;price=2660.0&amp;productid=3128307&amp;sid=289859&amp;type=offer</t>
  </si>
  <si>
    <t xml:space="preserve"> Jun­kers Ce­ra­pur­Mo­dul Smart ZBS 22-75 S-3 MA 23 Brenn­wert­ther­me, E / H Jun­kers FR 120, ohne Ab­gas­pa­ket, An­schluss nach links Jun­kers</t>
  </si>
  <si>
    <t>/preisvergleich/Relocate/475957242.html?categoryId=18406&amp;pos=3&amp;price=2339.0&amp;productid=2286143&amp;sid=289859&amp;type=offer</t>
  </si>
  <si>
    <t xml:space="preserve"> Vail­lant ecoTEC ex­clu­siv VC 146/4-7 Brenn­wert­ther­me ohne Re­ge­lung, Flach­dach rot 60/100, Auf­putz mit Spei­cher­an­schluss Vail­lant</t>
  </si>
  <si>
    <t>/preisvergleich/Relocate/388210343.html?categoryId=18406&amp;pos=7&amp;price=2798.9&amp;productid=1064527&amp;sid=288366&amp;type=offer</t>
  </si>
  <si>
    <t xml:space="preserve"> Viess­mann Vi­to­dens 200-W Paket in­klu­si­ve Ab­gas­füh­rung "3,2 - 19 kW CUG 120 Liter Senk­rech­te Dach­durch­füh­rung schwarz"</t>
  </si>
  <si>
    <t>/preisvergleich/Relocate/481848156.html?categoryId=18406&amp;pos=5&amp;price=3205.0&amp;productid=1750863&amp;sid=289859&amp;type=offer</t>
  </si>
  <si>
    <t>/preisvergleich/Relocate/481846561.html?categoryId=18406&amp;pos=8&amp;price=3250.0&amp;productid=3497887&amp;sid=289859&amp;type=offer</t>
  </si>
  <si>
    <t xml:space="preserve"> Jun­kers Ce­ra­pur­Com­fort ZBR 42-3 A 21 Gas-Brenn­wert­ther­me 42 kW, L / LL ohne Re­ge­lung, Jun­kers ST 120-5 Z, ohne Ab­gas­pa­ket, ohne Mon­ta­ge­plat­te Jun­kers</t>
  </si>
  <si>
    <t>/preisvergleich/Relocate/481847311.html?categoryId=18406&amp;pos=8&amp;price=2980.0&amp;productid=3712928&amp;sid=289859&amp;type=offer</t>
  </si>
  <si>
    <t>/preisvergleich/Relocate/481818879.html?categoryId=18406&amp;pos=7&amp;price=2209.0&amp;productid=3712883&amp;sid=289859&amp;type=offer</t>
  </si>
  <si>
    <t xml:space="preserve"> Jun­kers Ce­ra­pur­Com­fort-Eco ZSBE 16-3 A 21 Brenn­wert­ther­me 16 kW, L/LL ohne Re­ge­lung, ohne Spei­cher, Mon­ta­ge­plat­te 258 + 528-1 (Auf­putz), ATEC Schacht 6...</t>
  </si>
  <si>
    <t>/preisvergleich/Relocate/481825460.html?categoryId=18406&amp;pos=10&amp;price=2144.0&amp;productid=1219746&amp;sid=289859&amp;type=offer</t>
  </si>
  <si>
    <t xml:space="preserve"> Jun­kers Ce­ra­pur­Com­fort-Eco ZSBE 16-3 A 23 Brenn­wert­ther­me 16 kW, E/H Jun­kers FR 120, ohne Spei­cher, Mon­ta­ge­plat­te 258 + 528-1 (Auf­putz), ohne Ab­gas­pa­ket...</t>
  </si>
  <si>
    <t>/preisvergleich/Relocate/481867573.html?categoryId=18406&amp;pos=10&amp;price=3040.0&amp;productid=3094808&amp;sid=289859&amp;type=offer</t>
  </si>
  <si>
    <t xml:space="preserve"> Jun­kers Ce­ra­pu­rA­cu ZWSB 22/28-3 E 23 Brenn­wert-Zen­tral­heiz­ge­rät, E/H ohne Re­ge­lung, Jun­kers Schacht 10 Meter 80/125, ohne Mon­ta­ge­plat­te Jun­kers</t>
  </si>
  <si>
    <t>/preisvergleich/Relocate/505055108.html?categoryId=18406&amp;pos=2&amp;price=5706.0&amp;productid=4260215&amp;sid=9701&amp;type=offer</t>
  </si>
  <si>
    <t>/preisvergleich/Relocate/435732964.html?categoryId=18406&amp;pos=2&amp;price=6220.0&amp;productid=4260214&amp;sid=9701&amp;type=offer</t>
  </si>
  <si>
    <t>/preisvergleich/Relocate/481872153.html?categoryId=18406&amp;pos=4&amp;price=2660.0&amp;productid=3128307&amp;sid=289859&amp;type=offer</t>
  </si>
  <si>
    <t xml:space="preserve"> Jun­kers Ce­ra­pur­Mo­dul Smart ZBS 22-75 S-3 MA 23 Brenn­wert­ther­me, E / H Jun­kers FR 120, ohne Ab­gas­pa­ket, An­schluss nach rechts Jun­kers</t>
  </si>
  <si>
    <t>/preisvergleich/Relocate/475957800.html?categoryId=18406&amp;pos=4&amp;price=2343.0&amp;productid=2286143&amp;sid=289859&amp;type=offer</t>
  </si>
  <si>
    <t xml:space="preserve"> Vail­lant ecoTEC ex­clu­siv VC 206/4-7 Brenn­wert­ther­me ohne Re­ge­lung, Flach­dach rot 60/100, Un­ter­putz ohne Spei­cher­an­schluss Vail­lant</t>
  </si>
  <si>
    <t>/preisvergleich/Relocate/388210336.html?categoryId=18406&amp;pos=8&amp;price=2798.9&amp;productid=1064527&amp;sid=288366&amp;type=offer</t>
  </si>
  <si>
    <t xml:space="preserve"> Viess­mann Vi­to­dens 200-W Paket in­klu­si­ve Ab­gas­füh­rung "3,2 - 19 kW CUG 120 Liter Schacht­durch­füh­rung 7m"</t>
  </si>
  <si>
    <t>/preisvergleich/Relocate/481847937.html?categoryId=18406&amp;pos=6&amp;price=3205.0&amp;productid=1750863&amp;sid=289859&amp;type=offer</t>
  </si>
  <si>
    <t>/preisvergleich/Relocate/481846571.html?categoryId=18406&amp;pos=9&amp;price=3250.0&amp;productid=3497887&amp;sid=289859&amp;type=offer</t>
  </si>
  <si>
    <t xml:space="preserve"> Jun­kers Ce­ra­pur­Com­fort ZBR 42-3 A 21 Gas-Brenn­wert­ther­me 42 kW, L / LL ohne Re­ge­lung, ohne Spei­cher, Jun­kers Schacht 8 Meter 80/125, ohne Mon­ta­ge­plat­te...</t>
  </si>
  <si>
    <t>/preisvergleich/Relocate/481847537.html?categoryId=18406&amp;pos=9&amp;price=2985.0&amp;productid=3712928&amp;sid=289859&amp;type=offer</t>
  </si>
  <si>
    <t>/preisvergleich/Relocate/481812244.html?categoryId=18406&amp;pos=8&amp;price=2209.0&amp;productid=3712883&amp;sid=289859&amp;type=offer</t>
  </si>
  <si>
    <t xml:space="preserve"> Jun­kers Ce­ra­pur­Com­fort-Eco ZSBE 16-3 A 21 Brenn­wert­ther­me 16 kW, L/LL Mon­ta­ge­plat­te 994, ohne Re­ge­lung, ohne Spei­cher, ATEC Schacht 4 Meter 80/125 Jun­kers</t>
  </si>
  <si>
    <t>/preisvergleich/Relocate/481819375.html?categoryId=18406&amp;pos=11&amp;price=2144.0&amp;productid=1219746&amp;sid=289859&amp;type=offer</t>
  </si>
  <si>
    <t>/preisvergleich/Relocate/481868435.html?categoryId=18406&amp;pos=11&amp;price=3040.0&amp;productid=3094808&amp;sid=289859&amp;type=offer</t>
  </si>
  <si>
    <t xml:space="preserve"> Jun­kers Ce­ra­pu­rA­cu ZWSB 22/28-3 E 23 Brenn­wert-Zen­tral­heiz­ge­rät, E/H Jun­kers FR 120, ohne Mon­ta­ge­plat­te, ATEC Schacht 8 Meter 80/125 Jun­kers</t>
  </si>
  <si>
    <t>/preisvergleich/Relocate/481869163.html?categoryId=18406&amp;pos=5&amp;price=2660.0&amp;productid=3128307&amp;sid=289859&amp;type=offer</t>
  </si>
  <si>
    <t>/preisvergleich/Relocate/475958164.html?categoryId=18406&amp;pos=5&amp;price=2343.0&amp;productid=2286143&amp;sid=289859&amp;type=offer</t>
  </si>
  <si>
    <t xml:space="preserve"> Vail­lant ecoTEC ex­clu­siv VC 206/4-7 Brenn­wert­ther­me ohne Re­ge­lung, Flach­dach schwarz 60/100, Un­ter­putz ohne Spei­cher­an­schluss Vail­lant</t>
  </si>
  <si>
    <t>/preisvergleich/Relocate/388210366.html?categoryId=18406&amp;pos=9&amp;price=2798.9&amp;productid=1064527&amp;sid=288366&amp;type=offer</t>
  </si>
  <si>
    <t xml:space="preserve"> Viess­mann Vi­to­dens 200-W Paket in­klu­si­ve Ab­gas­füh­rung "3,2 - 19 kW CVA 160 Liter (ne­ben­ge­stellt) Schacht­durch­füh­rung 7m"</t>
  </si>
  <si>
    <t>/preisvergleich/Relocate/481847988.html?categoryId=18406&amp;pos=7&amp;price=3205.0&amp;productid=1750863&amp;sid=289859&amp;type=offer</t>
  </si>
  <si>
    <t>/preisvergleich/Relocate/481847464.html?categoryId=18406&amp;pos=10&amp;price=3255.0&amp;productid=3497887&amp;sid=289859&amp;type=offer</t>
  </si>
  <si>
    <t xml:space="preserve"> Jun­kers Ce­ra­pur­Com­fort ZBR 42-3 A 21 Gas-Brenn­wert­ther­me 42 kW, L / LL Jun­kers FR 120, ohne Spei­cher, ohne Mon­ta­ge­plat­te, ATEC Schacht 6 Meter 80/125...</t>
  </si>
  <si>
    <t>/preisvergleich/Relocate/481846846.html?categoryId=18406&amp;pos=10&amp;price=3010.0&amp;productid=3712928&amp;sid=289859&amp;type=offer</t>
  </si>
  <si>
    <t>/preisvergleich/Relocate/481818566.html?categoryId=18406&amp;pos=9&amp;price=2209.0&amp;productid=3712883&amp;sid=289859&amp;type=offer</t>
  </si>
  <si>
    <t xml:space="preserve"> Jun­kers Ce­ra­pur­Com­fort-Eco ZSBE 16-3 A 21 Brenn­wert­ther­me 16 kW, L/LL Jun­kers FR 50, ohne Spei­cher, ohne Mon­ta­ge­plat­te, ATEC Schacht 4 Meter 80/125 Jun­kers</t>
  </si>
  <si>
    <t>/preisvergleich/Relocate/481819936.html?categoryId=18406&amp;pos=12&amp;price=2164.0&amp;productid=1219746&amp;sid=289859&amp;type=offer</t>
  </si>
  <si>
    <t>/preisvergleich/Relocate/481868015.html?categoryId=18406&amp;pos=12&amp;price=3045.0&amp;productid=3094808&amp;sid=289859&amp;type=offer</t>
  </si>
  <si>
    <t xml:space="preserve"> Jun­kers Ce­ra­pu­rA­cu ZWSB 22/28-3 E 23 Brenn­wert-Zen­tral­heiz­ge­rät, E/H ohne Re­ge­lung, ATEC Schacht 10 Meter 80/125, Mon­ta­ge­plat­te 1188 ho­ri­zon­tal Jun­kers</t>
  </si>
  <si>
    <t>/preisvergleich/Relocate/504968583.html?categoryId=18406&amp;pos=1&amp;price=5553.0&amp;productid=4260216&amp;sid=9701&amp;type=offer</t>
  </si>
  <si>
    <t>/preisvergleich/Relocate/504968565.html?categoryId=18406&amp;pos=1&amp;price=5633.0&amp;productid=4260218&amp;sid=9701&amp;type=offer</t>
  </si>
  <si>
    <t>/preisvergleich/Relocate/481872349.html?categoryId=18406&amp;pos=6&amp;price=2670.0&amp;productid=3128307&amp;sid=289859&amp;type=offer</t>
  </si>
  <si>
    <t xml:space="preserve"> Jun­kers Ce­ra­pur­Mo­dul Smart ZBS 22-75 S-3 MA 23 Brenn­wert­ther­me, E / H Jun­kers FW 120, ohne Ab­gas­pa­ket, ohne Zu­be­hör Jun­kers</t>
  </si>
  <si>
    <t>/preisvergleich/Relocate/475958438.html?categoryId=18406&amp;pos=6&amp;price=2344.0&amp;productid=2286143&amp;sid=289859&amp;type=offer</t>
  </si>
  <si>
    <t xml:space="preserve"> Vail­lant ecoTEC ex­clu­siv VC 146/4-7 Brenn­wert­ther­me ohne Re­ge­lung, Schrägdach rot 60/100, Auf­putz mit Spei­cher­an­schluss Vail­lant</t>
  </si>
  <si>
    <t>/preisvergleich/Relocate/388210510.html?categoryId=18406&amp;pos=10&amp;price=2798.9&amp;productid=1064527&amp;sid=288366&amp;type=offer</t>
  </si>
  <si>
    <t xml:space="preserve"> Viess­mann Vi­to­dens 200-W Paket in­klu­si­ve Ab­gas­füh­rung "3,2 - 19 kW CUG 120 Liter Senk­rech­te Dach­durch­füh­rung dach­stein­rot"</t>
  </si>
  <si>
    <t>/preisvergleich/Relocate/481842590.html?categoryId=18406&amp;pos=8&amp;price=3210.0&amp;productid=1750863&amp;sid=289859&amp;type=offer</t>
  </si>
  <si>
    <t>/preisvergleich/Relocate/481848063.html?categoryId=18406&amp;pos=11&amp;price=3265.0&amp;productid=3497887&amp;sid=289859&amp;type=offer</t>
  </si>
  <si>
    <t xml:space="preserve"> Jun­kers Ce­ra­pur­Com­fort ZBR 42-3 A 21 Gas-Brenn­wert­ther­me 42 kW, L / LL Jun­kers FR 50, ohne Spei­cher, ohne Mon­ta­ge­plat­te, ATEC Schacht 10 Meter 80/125...</t>
  </si>
  <si>
    <t>/preisvergleich/Relocate/481848749.html?categoryId=18406&amp;pos=11&amp;price=3025.0&amp;productid=3712928&amp;sid=289859&amp;type=offer</t>
  </si>
  <si>
    <t>/preisvergleich/Relocate/481815470.html?categoryId=18406&amp;pos=10&amp;price=2214.0&amp;productid=3712883&amp;sid=289859&amp;type=offer</t>
  </si>
  <si>
    <t xml:space="preserve"> Jun­kers Ce­ra­pur­Com­fort-Eco ZSBE 16-3 A 21 Brenn­wert­ther­me 16 kW, L/LL ohne Re­ge­lung, ohne Spei­cher, Mon­ta­ge­plat­te 258 + 223-1 (Un­ter­putz), Jun­kers AZB09...</t>
  </si>
  <si>
    <t>/preisvergleich/Relocate/481812264.html?categoryId=18406&amp;pos=13&amp;price=2164.0&amp;productid=1219746&amp;sid=289859&amp;type=offer</t>
  </si>
  <si>
    <t xml:space="preserve"> Jun­kers Ce­ra­pur­Com­fort-Eco ZSBE 16-3 A 23 Brenn­wert­ther­me 16 kW, E/H Mon­ta­ge­plat­te 258, ohne Re­ge­lung, ohne Spei­cher, ATEC Schacht 10 Meter 80/125 Jun­kers</t>
  </si>
  <si>
    <t>/preisvergleich/Relocate/481868678.html?categoryId=18406&amp;pos=13&amp;price=3060.0&amp;productid=3094808&amp;sid=289859&amp;type=offer</t>
  </si>
  <si>
    <t xml:space="preserve"> Jun­kers Ce­ra­pu­rA­cu ZWSB 22/28-3 E 23 Brenn­wert-Zen­tral­heiz­ge­rät, E/H Jun­kers FW 120, ohne Ab­gas­pa­ket, Mon­ta­ge­plat­te 1187 ver­ti­kal Jun­kers</t>
  </si>
  <si>
    <t>Buderus Logaplus-Paket W10 WHY (GB162-35 + SU160W)</t>
  </si>
  <si>
    <t>/preisvergleich/Relocate/435732838.html?categoryId=18406&amp;pos=1&amp;price=4890.0&amp;productid=4215774&amp;sid=9701&amp;type=offer</t>
  </si>
  <si>
    <t>Buderus Logaplus-Paket W10 WHY (GB162-35 + SU300W)</t>
  </si>
  <si>
    <t>/preisvergleich/Relocate/435732643.html?categoryId=18406&amp;pos=1&amp;price=5047.0&amp;productid=4215778&amp;sid=9701&amp;type=offer</t>
  </si>
  <si>
    <t>/preisvergleich/Relocate/504968595.html?categoryId=18406&amp;pos=1&amp;price=4645.0&amp;productid=4215829&amp;sid=9701&amp;type=offer</t>
  </si>
  <si>
    <t>/preisvergleich/Relocate/481868937.html?categoryId=18406&amp;pos=7&amp;price=2670.0&amp;productid=3128307&amp;sid=289859&amp;type=offer</t>
  </si>
  <si>
    <t>/preisvergleich/Relocate/475957891.html?categoryId=18406&amp;pos=7&amp;price=2344.0&amp;productid=2286143&amp;sid=289859&amp;type=offer</t>
  </si>
  <si>
    <t xml:space="preserve"> Vail­lant ecoTEC ex­clu­siv VC 146/4-7 Brenn­wert­ther­me ohne Re­ge­lung, Schrägdach schwarz 60/100, Auf­putz mit Spei­cher­an­schluss Vail­lant</t>
  </si>
  <si>
    <t>/preisvergleich/Relocate/388210462.html?categoryId=18406&amp;pos=11&amp;price=2798.9&amp;productid=1064527&amp;sid=288366&amp;type=offer</t>
  </si>
  <si>
    <t xml:space="preserve"> Viess­mann Vi­to­dens 200-W Paket in­klu­si­ve Ab­gas­füh­rung "3,2 - 19 kW CVA 160 Liter (ne­ben­ge­stellt) Senk­rech­te Dach­durch­füh­rung schwarz"</t>
  </si>
  <si>
    <t>/preisvergleich/Relocate/481848790.html?categoryId=18406&amp;pos=9&amp;price=3210.0&amp;productid=1750863&amp;sid=289859&amp;type=offer</t>
  </si>
  <si>
    <t>/preisvergleich/Relocate/481849050.html?categoryId=18406&amp;pos=12&amp;price=3265.0&amp;productid=3497887&amp;sid=289859&amp;type=offer</t>
  </si>
  <si>
    <t xml:space="preserve"> Jun­kers Ce­ra­pur­Com­fort ZBR 42-3 A 21 Gas-Brenn­wert­ther­me 42 kW, L / LL Jun­kers FR 120, ohne Spei­cher, Jun­kers AZB10 Dach rot 80/125, ohne Mon­ta­ge­plat­te...</t>
  </si>
  <si>
    <t>/preisvergleich/Relocate/481847871.html?categoryId=18406&amp;pos=12&amp;price=3055.0&amp;productid=3712928&amp;sid=289859&amp;type=offer</t>
  </si>
  <si>
    <t>/preisvergleich/Relocate/481819988.html?categoryId=18406&amp;pos=11&amp;price=2214.0&amp;productid=3712883&amp;sid=289859&amp;type=offer</t>
  </si>
  <si>
    <t xml:space="preserve"> Jun­kers Ce­ra­pur­Com­fort-Eco ZSBE 16-3 A 21 Brenn­wert­ther­me 16 kW, L/LL Mon­ta­ge­plat­te 993, ohne Re­ge­lung, ohne Spei­cher, ATEC Schacht 4 Meter 80/125 Jun­kers</t>
  </si>
  <si>
    <t>/preisvergleich/Relocate/481814970.html?categoryId=18406&amp;pos=14&amp;price=2164.0&amp;productid=1219746&amp;sid=289859&amp;type=offer</t>
  </si>
  <si>
    <t xml:space="preserve"> Jun­kers Ce­ra­pur­Com­fort-Eco ZSBE 16-3 A 23 Brenn­wert­ther­me 16 kW, E/H Jun­kers FR 120, Mon­ta­ge­plat­te 994, ohne Spei­cher, ohne Ab­gas­pa­ket Jun­kers</t>
  </si>
  <si>
    <t>/preisvergleich/Relocate/481869004.html?categoryId=18406&amp;pos=14&amp;price=3060.0&amp;productid=3094808&amp;sid=289859&amp;type=offer</t>
  </si>
  <si>
    <t xml:space="preserve"> Jun­kers Ce­ra­pu­rA­cu ZWSB 22/28-3 E 23 Brenn­wert-Zen­tral­heiz­ge­rät, E/H Jun­kers FR 120, ohne Mon­ta­ge­plat­te, ATEC Schacht 10 Meter 80/125 Jun­kers</t>
  </si>
  <si>
    <t>/preisvergleich/Relocate/505055076.html?categoryId=18406&amp;pos=1&amp;price=4863.0&amp;productid=4215838&amp;sid=9701&amp;type=offer</t>
  </si>
  <si>
    <t>/preisvergleich/Relocate/505055086.html?categoryId=18406&amp;pos=1&amp;price=4932.0&amp;productid=4215836&amp;sid=9701&amp;type=offer</t>
  </si>
  <si>
    <t>/preisvergleich/Relocate/435733451.html?categoryId=18406&amp;pos=2&amp;price=4890.0&amp;productid=4215774&amp;sid=9701&amp;type=offer</t>
  </si>
  <si>
    <t>/preisvergleich/Relocate/435733105.html?categoryId=18406&amp;pos=2&amp;price=5047.0&amp;productid=4215778&amp;sid=9701&amp;type=offer</t>
  </si>
  <si>
    <t>/preisvergleich/Relocate/475958342.html?categoryId=18406&amp;pos=8&amp;price=2348.0&amp;productid=2286143&amp;sid=289859&amp;type=offer</t>
  </si>
  <si>
    <t xml:space="preserve"> Vail­lant ecoTEC ex­clu­siv VC 206/4-7 Brenn­wert­ther­me ohne Re­ge­lung, Flach­dach schwarz 60/100, Auf­putz mit Spei­cher­an­schluss Vail­lant</t>
  </si>
  <si>
    <t>/preisvergleich/Relocate/388210459.html?categoryId=18406&amp;pos=12&amp;price=2798.9&amp;productid=1064527&amp;sid=288366&amp;type=offer</t>
  </si>
  <si>
    <t xml:space="preserve"> Viess­mann Vi­to­dens 200-W Paket in­klu­si­ve Ab­gas­füh­rung "3,2 - 19 kW CUG 150 Liter Schacht­durch­füh­rung 7m"</t>
  </si>
  <si>
    <t>/preisvergleich/Relocate/481848394.html?categoryId=18406&amp;pos=10&amp;price=3210.0&amp;productid=1750863&amp;sid=289859&amp;type=offer</t>
  </si>
  <si>
    <t>/preisvergleich/Relocate/481846536.html?categoryId=18406&amp;pos=13&amp;price=3265.0&amp;productid=3497887&amp;sid=289859&amp;type=offer</t>
  </si>
  <si>
    <t xml:space="preserve"> Jun­kers Ce­ra­pur­Com­fort ZBR 42-3 A 21 Gas-Brenn­wert­ther­me 42 kW, L / LL Jun­kers FR 120, ohne Spei­cher, Jun­kers AZB09 Dach schwarz 80/125, oh­ne...</t>
  </si>
  <si>
    <t>/preisvergleich/Relocate/481855372.html?categoryId=18406&amp;pos=13&amp;price=3055.0&amp;productid=3712928&amp;sid=289859&amp;type=offer</t>
  </si>
  <si>
    <t>/preisvergleich/Relocate/481814846.html?categoryId=18406&amp;pos=12&amp;price=2214.0&amp;productid=3712883&amp;sid=289859&amp;type=offer</t>
  </si>
  <si>
    <t xml:space="preserve"> Jun­kers Ce­ra­pur­Com­fort-Eco ZSBE 16-3 A 21 Brenn­wert­ther­me 16 kW, L/LL ohne Re­ge­lung, ohne Spei­cher, Mon­ta­ge­plat­te 258 + 223-1 (Un­ter­putz), Jun­kers AZB10...</t>
  </si>
  <si>
    <t>/preisvergleich/Relocate/481815164.html?categoryId=18406&amp;pos=15&amp;price=2164.0&amp;productid=1219746&amp;sid=289859&amp;type=offer</t>
  </si>
  <si>
    <t>/preisvergleich/Relocate/481869010.html?categoryId=18406&amp;pos=15&amp;price=3065.0&amp;productid=3094808&amp;sid=289859&amp;type=offer</t>
  </si>
  <si>
    <t xml:space="preserve"> Jun­kers Ce­ra­pu­rA­cu ZWSB 22/28-3 E 23 Brenn­wert-Zen­tral­heiz­ge­rät, E/H Jun­kers FR 120, ohne Ab­gas­pa­ket, Mon­ta­ge­plat­te 992 &amp; 1187 Jun­kers</t>
  </si>
  <si>
    <t>/preisvergleich/Relocate/475957985.html?categoryId=18406&amp;pos=9&amp;price=2348.0&amp;productid=2286143&amp;sid=289859&amp;type=offer</t>
  </si>
  <si>
    <t xml:space="preserve"> Vail­lant ecoTEC ex­clu­siv VC 206/4-7 Brenn­wert­ther­me ohne Re­ge­lung, Flach­dach rot 60/100, Auf­putz mit Spei­cher­an­schluss Vail­lant</t>
  </si>
  <si>
    <t>/preisvergleich/Relocate/481824725.html?categoryId=18406&amp;pos=13&amp;price=2840.0&amp;productid=1064527&amp;sid=289859&amp;type=offer</t>
  </si>
  <si>
    <t xml:space="preserve"> Viess­mann Vi­to­dens 200-W Gasther­me, 19 kW, B2HA066, 300 L Vi­to­cell 100-W, CVA Viess­mann</t>
  </si>
  <si>
    <t>/preisvergleich/Relocate/481846718.html?categoryId=18406&amp;pos=11&amp;price=3215.0&amp;productid=1750863&amp;sid=289859&amp;type=offer</t>
  </si>
  <si>
    <t>/preisvergleich/Relocate/481846448.html?categoryId=18406&amp;pos=14&amp;price=3265.0&amp;productid=3497887&amp;sid=289859&amp;type=offer</t>
  </si>
  <si>
    <t xml:space="preserve"> Jun­kers Ce­ra­pur­Com­fort ZBR 42-3 A 21 Gas-Brenn­wert­ther­me 42 kW, L / LL Mon­ta­ge­plat­te 994, ohne Re­ge­lung, ohne Spei­cher, ATEC Schacht 10 Meter 80/125 Jun­kers</t>
  </si>
  <si>
    <t>/preisvergleich/Relocate/481854909.html?categoryId=18406&amp;pos=14&amp;price=3075.0&amp;productid=3712928&amp;sid=289859&amp;type=offer</t>
  </si>
  <si>
    <t>/preisvergleich/Relocate/481821027.html?categoryId=18406&amp;pos=13&amp;price=2219.0&amp;productid=3712883&amp;sid=289859&amp;type=offer</t>
  </si>
  <si>
    <t xml:space="preserve"> Jun­kers Ce­ra­pur­Com­fort-Eco ZSBE 16-3 A 21 Brenn­wert­ther­me 16 kW, L/LL Jun­kers FW 120, Mon­ta­ge­plat­te 258, ohne Spei­cher, ohne Ab­gas­pa­ket Jun­kers</t>
  </si>
  <si>
    <t>/preisvergleich/Relocate/475957370.html?categoryId=18406&amp;pos=10&amp;price=2348.0&amp;productid=2286143&amp;sid=289859&amp;type=offer</t>
  </si>
  <si>
    <t xml:space="preserve"> Vail­lant ecoTEC ex­clu­siv VC 206/4-7 Brenn­wert­ther­me ohne Re­ge­lung, Schrägdach rot 60/100, Un­ter­putz ohne Spei­cher­an­schluss Vail­lant</t>
  </si>
  <si>
    <t>/preisvergleich/Relocate/387843537.html?categoryId=18406&amp;pos=14&amp;price=2950.03&amp;productid=1064527&amp;sid=276812&amp;type=offer</t>
  </si>
  <si>
    <t xml:space="preserve"> Viess­mann Paket Vi­to­dens 200-W ne­ben­gest. Spei­cher 3,2 - 19,0 kW, 200 Liter</t>
  </si>
  <si>
    <t>/preisvergleich/Relocate/481847957.html?categoryId=18406&amp;pos=12&amp;price=3215.0&amp;productid=1750863&amp;sid=289859&amp;type=offer</t>
  </si>
  <si>
    <t>/preisvergleich/Relocate/481848215.html?categoryId=18406&amp;pos=15&amp;price=3270.0&amp;productid=3497887&amp;sid=289859&amp;type=offer</t>
  </si>
  <si>
    <t xml:space="preserve"> Jun­kers Ce­ra­pur­Com­fort ZBR 42-3 A 21 Gas-Brenn­wert­ther­me 42 kW, L / LL Jun­kers FR 50, Mon­ta­ge­plat­te 258, ohne Spei­cher, ATEC Schacht 6 Meter 80/125 Jun­kers</t>
  </si>
  <si>
    <t>/preisvergleich/Relocate/481847765.html?categoryId=18406&amp;pos=15&amp;price=3085.0&amp;productid=3712928&amp;sid=289859&amp;type=offer</t>
  </si>
  <si>
    <t>/preisvergleich/Relocate/481823302.html?categoryId=18406&amp;pos=14&amp;price=2219.0&amp;productid=3712883&amp;sid=289859&amp;type=offer</t>
  </si>
  <si>
    <t xml:space="preserve"> Jun­kers Ce­ra­pur­Com­fort-Eco ZSBE 16-3 A 21 Brenn­wert­ther­me 16 kW, L/LL ohne Re­ge­lung, ohne Spei­cher, Mon­ta­ge­plat­te 258 + 528-1 (Auf­putz), Jun­kers AZB09...</t>
  </si>
  <si>
    <t>/preisvergleich/Relocate/505055025.html?categoryId=18406&amp;pos=1&amp;price=4821.0&amp;productid=4215844&amp;sid=9701&amp;type=offer</t>
  </si>
  <si>
    <t>/preisvergleich/Relocate/475957517.html?categoryId=18406&amp;pos=11&amp;price=2348.0&amp;productid=2286143&amp;sid=289859&amp;type=offer</t>
  </si>
  <si>
    <t xml:space="preserve"> Vail­lant ecoTEC ex­clu­siv VC 206/4-7 Brenn­wert­ther­me ohne Re­ge­lung, Schrägdach schwarz 60/100, Un­ter­putz ohne Spei­cher­an­schluss Vail­lant</t>
  </si>
  <si>
    <t>/preisvergleich/Relocate/481820090.html?categoryId=18406&amp;pos=15&amp;price=2995.0&amp;productid=1064527&amp;sid=289859&amp;type=offer</t>
  </si>
  <si>
    <t xml:space="preserve"> Viess­mann Vi­to­dens 200-W Gasther­me, 19 kW, B2HA068, 300 L Vi­to­cell 100-W, CVB Viess­mann</t>
  </si>
  <si>
    <t>/preisvergleich/Relocate/481848692.html?categoryId=18406&amp;pos=13&amp;price=3215.0&amp;productid=1750863&amp;sid=289859&amp;type=offer</t>
  </si>
  <si>
    <t>/preisvergleich/Relocate/481779479.html?categoryId=18406&amp;pos=15&amp;price=2219.0&amp;productid=3712883&amp;sid=289859&amp;type=offer</t>
  </si>
  <si>
    <t xml:space="preserve"> Jun­kers Ce­ra­pur­Com­fort-Eco ZSBE 16-3 A 21 Brenn­wert­ther­me 16 kW, L/LL ohne Re­ge­lung, ohne Spei­cher, Mon­ta­ge­plat­te 258 + 528-1 (Auf­putz), Jun­kers AZB10...</t>
  </si>
  <si>
    <t>/preisvergleich/Relocate/505056515.html?categoryId=18406&amp;pos=2&amp;price=4821.0&amp;productid=4215844&amp;sid=9701&amp;type=offer</t>
  </si>
  <si>
    <t>/preisvergleich/Relocate/504968598.html?categoryId=18406&amp;pos=1&amp;price=5120.0&amp;productid=4215847&amp;sid=9701&amp;type=offer</t>
  </si>
  <si>
    <t>/preisvergleich/Relocate/505055021.html?categoryId=18406&amp;pos=1&amp;price=5039.0&amp;productid=4215848&amp;sid=9701&amp;type=offer</t>
  </si>
  <si>
    <t>/preisvergleich/Relocate/505055024.html?categoryId=18406&amp;pos=1&amp;price=4806.0&amp;productid=4215846&amp;sid=9701&amp;type=offer</t>
  </si>
  <si>
    <t>/preisvergleich/Relocate/475958396.html?categoryId=18406&amp;pos=12&amp;price=2353.0&amp;productid=2286143&amp;sid=289859&amp;type=offer</t>
  </si>
  <si>
    <t xml:space="preserve"> Vail­lant ecoTEC ex­clu­siv VC 206/4-7 Brenn­wert­ther­me ohne Re­ge­lung, Schrägdach schwarz 60/100, Auf­putz mit Spei­cher­an­schluss Vail­lant</t>
  </si>
  <si>
    <t>/preisvergleich/Relocate/481848807.html?categoryId=18406&amp;pos=14&amp;price=3220.0&amp;productid=1750863&amp;sid=289859&amp;type=offer</t>
  </si>
  <si>
    <t>/preisvergleich/Relocate/504968613.html?categoryId=18406&amp;pos=1&amp;price=4717.0&amp;productid=4215849&amp;sid=9701&amp;type=offer</t>
  </si>
  <si>
    <t>/preisvergleich/Relocate/435732332.html?categoryId=18406&amp;pos=1&amp;price=5488.0&amp;productid=4215859&amp;sid=9701&amp;type=offer</t>
  </si>
  <si>
    <t>/preisvergleich/Relocate/504968543.html?categoryId=18406&amp;pos=2&amp;price=5120.0&amp;productid=4215847&amp;sid=9701&amp;type=offer</t>
  </si>
  <si>
    <t>/preisvergleich/Relocate/504968551.html?categoryId=18406&amp;pos=2&amp;price=5039.0&amp;productid=4215848&amp;sid=9701&amp;type=offer</t>
  </si>
  <si>
    <t>/preisvergleich/Relocate/505055113.html?categoryId=18406&amp;pos=2&amp;price=4806.0&amp;productid=4215846&amp;sid=9701&amp;type=offer</t>
  </si>
  <si>
    <t>/preisvergleich/Relocate/475957526.html?categoryId=18406&amp;pos=13&amp;price=2353.0&amp;productid=2286143&amp;sid=289859&amp;type=offer</t>
  </si>
  <si>
    <t xml:space="preserve"> Vail­lant ecoTEC ex­clu­siv VC 206/4-7 Brenn­wert­ther­me ohne Re­ge­lung, Schrägdach rot 60/100, Auf­putz mit Spei­cher­an­schluss Vail­lant</t>
  </si>
  <si>
    <t>/preisvergleich/Relocate/481846775.html?categoryId=18406&amp;pos=15&amp;price=3225.0&amp;productid=1750863&amp;sid=289859&amp;type=offer</t>
  </si>
  <si>
    <t>/preisvergleich/Relocate/504968605.html?categoryId=18406&amp;pos=2&amp;price=4717.0&amp;productid=4215849&amp;sid=9701&amp;type=offer</t>
  </si>
  <si>
    <t>/preisvergleich/Relocate/514262442.html?categoryId=18406&amp;pos=2&amp;price=5488.0&amp;productid=4215859&amp;sid=9701&amp;type=offer</t>
  </si>
  <si>
    <t>/preisvergleich/Relocate/475958266.html?categoryId=18406&amp;pos=14&amp;price=2355.0&amp;productid=2286143&amp;sid=289859&amp;type=offer</t>
  </si>
  <si>
    <t xml:space="preserve"> Vail­lant ecoTEC ex­clu­siv VC 146/4-7 Brenn­wert­ther­me ca­lor­MA­TIC 370f, ohne Ab­gas­pa­ket, Auf­putz ohne Spei­cher­an­schluss Vail­lant</t>
  </si>
  <si>
    <t>/preisvergleich/Relocate/475957371.html?categoryId=18406&amp;pos=15&amp;price=2363.0&amp;productid=2286143&amp;sid=289859&amp;type=offer</t>
  </si>
  <si>
    <t xml:space="preserve"> Vail­lant ecoTEC ex­clu­siv VC 206/4-7 Brenn­wert­ther­me ca­lor­MA­TIC 370f, ohne Ab­gas­pa­ket, Auf­putz ohne Spei­cher­an­schluss Vail­lant</t>
  </si>
  <si>
    <t>/preisvergleich/Relocate/435733663.html?categoryId=18406&amp;pos=1&amp;price=5652.0&amp;productid=4215862&amp;sid=9701&amp;type=offer</t>
  </si>
  <si>
    <t>/preisvergleich/Relocate/514262291.html?categoryId=18406&amp;pos=1&amp;price=5729.0&amp;productid=4215861&amp;sid=9701&amp;type=offer</t>
  </si>
  <si>
    <t>/preisvergleich/Relocate/514262400.html?categoryId=18406&amp;pos=2&amp;price=5652.0&amp;productid=4215862&amp;sid=9701&amp;type=offer</t>
  </si>
  <si>
    <t>/preisvergleich/Relocate/435738084.html?categoryId=18406&amp;pos=2&amp;price=5729.0&amp;productid=4215861&amp;sid=9701&amp;type=offer</t>
  </si>
  <si>
    <t>/preisvergleich/Relocate/471464837.html?categoryId=18406&amp;pos=1&amp;price=3085.0&amp;productid=4398618&amp;sid=9701&amp;type=offer</t>
  </si>
  <si>
    <t>/preisvergleich/Relocate/435749479.html?categoryId=18406&amp;pos=2&amp;price=3598.0&amp;productid=4398618&amp;sid=9701&amp;type=offer</t>
  </si>
  <si>
    <t>Vaillant ecoTEC plus VCW 196/3-5 (22 kW)</t>
  </si>
  <si>
    <t>/preisvergleich/Relocate/582706310.html?categoryId=18406&amp;pos=1&amp;price=3713.75&amp;productid=1094416&amp;sid=12041&amp;type=offer</t>
  </si>
  <si>
    <t>Buderus Logamax plus GB162-15</t>
  </si>
  <si>
    <t>/preisvergleich/Relocate/440781294.html?categoryId=18406&amp;pos=1&amp;price=2095.0&amp;productid=1083969&amp;sid=9701&amp;type=offer</t>
  </si>
  <si>
    <t>Remeha 28 C</t>
  </si>
  <si>
    <t>/preisvergleich/Relocate/468353926.html?categoryId=18406&amp;pos=1&amp;price=1881.0&amp;productid=3725835&amp;sid=223861&amp;type=offer</t>
  </si>
  <si>
    <t>/preisvergleich/Relocate/582706304.html?categoryId=18406&amp;pos=2&amp;price=3713.75&amp;productid=1094416&amp;sid=12041&amp;type=offer</t>
  </si>
  <si>
    <t>/preisvergleich/Relocate/440780955.html?categoryId=18406&amp;pos=2&amp;price=2095.0&amp;productid=1083969&amp;sid=9701&amp;type=offer</t>
  </si>
  <si>
    <t>/preisvergleich/Relocate/468353885.html?categoryId=18406&amp;pos=2&amp;price=1881.0&amp;productid=3725835&amp;sid=223861&amp;type=offer</t>
  </si>
  <si>
    <t>Elco Thision S 9.1</t>
  </si>
  <si>
    <t>/preisvergleich/Relocate/437653871.html?categoryId=18406&amp;pos=1&amp;price=3474.0&amp;productid=1282285&amp;sid=9701&amp;type=offer</t>
  </si>
  <si>
    <t>Elco Thision S 50.1</t>
  </si>
  <si>
    <t>/preisvergleich/Relocate/442083394.html?categoryId=18406&amp;pos=1&amp;price=5115.0&amp;productid=1282290&amp;sid=9701&amp;type=offer</t>
  </si>
  <si>
    <t>Elco Thision S 25.1</t>
  </si>
  <si>
    <t>/preisvergleich/Relocate/441601989.html?categoryId=18406&amp;pos=1&amp;price=3554.0&amp;productid=1282288&amp;sid=9701&amp;type=offer</t>
  </si>
  <si>
    <t>/preisvergleich/Relocate/468353328.html?categoryId=18406&amp;pos=3&amp;price=1883.0&amp;productid=3725835&amp;sid=223861&amp;type=offer</t>
  </si>
  <si>
    <t>/preisvergleich/Relocate/437654570.html?categoryId=18406&amp;pos=2&amp;price=3474.0&amp;productid=1282285&amp;sid=9701&amp;type=offer</t>
  </si>
  <si>
    <t>/preisvergleich/Relocate/472972354.html?categoryId=18406&amp;pos=2&amp;price=5115.0&amp;productid=1282290&amp;sid=9701&amp;type=offer</t>
  </si>
  <si>
    <t>/preisvergleich/Relocate/454938218.html?categoryId=18406&amp;pos=2&amp;price=3554.0&amp;productid=1282288&amp;sid=9701&amp;type=offer</t>
  </si>
  <si>
    <t>Viessmann Vitodens 222-W (35 kW)</t>
  </si>
  <si>
    <t>/preisvergleich/Relocate/481822536.html?categoryId=18406&amp;pos=1&amp;price=2990.0&amp;productid=1983623&amp;sid=289859&amp;type=offer</t>
  </si>
  <si>
    <t xml:space="preserve"> Viess­mann Vi­to­dens 222-W Kom­pakt-Brenn­wert­ther­me, 35 kW, VT100, HE ohne Ab­gas­pa­ket, ohne Viess­mann</t>
  </si>
  <si>
    <t>/preisvergleich/Relocate/468353306.html?categoryId=18406&amp;pos=4&amp;price=1886.0&amp;productid=3725835&amp;sid=223861&amp;type=offer</t>
  </si>
  <si>
    <t>/preisvergleich/Relocate/481794988.html?categoryId=18406&amp;pos=2&amp;price=3155.0&amp;productid=1983623&amp;sid=289859&amp;type=offer</t>
  </si>
  <si>
    <t xml:space="preserve"> Viess­mann Vi­to­dens 222-W Kom­pakt-Brenn­wert­ther­me, 35 kW, VT100, HE ohne Ab­gas­pa­ket, Auf­putz Viess­mann</t>
  </si>
  <si>
    <t>/preisvergleich/Relocate/468353884.html?categoryId=18406&amp;pos=5&amp;price=1886.0&amp;productid=3725835&amp;sid=223861&amp;type=offer</t>
  </si>
  <si>
    <t>Buderus Logamax plus GB162-35</t>
  </si>
  <si>
    <t>/preisvergleich/Relocate/444540494.html?categoryId=18406&amp;pos=1&amp;price=2660.0&amp;productid=1211486&amp;sid=9701&amp;type=offer</t>
  </si>
  <si>
    <t>Buderus Logamax plus GB162-45</t>
  </si>
  <si>
    <t>/preisvergleich/Relocate/435749682.html?categoryId=18406&amp;pos=1&amp;price=3075.0&amp;productid=1098442&amp;sid=9701&amp;type=offer</t>
  </si>
  <si>
    <t>/preisvergleich/Relocate/481795267.html?categoryId=18406&amp;pos=3&amp;price=3160.0&amp;productid=1983623&amp;sid=289859&amp;type=offer</t>
  </si>
  <si>
    <t xml:space="preserve"> Viess­mann Vi­to­dens 222-W Kom­pakt-Brenn­wert­ther­me, 35 kW, VT100, HE Abgas Schacht - 6m, ohne Viess­mann</t>
  </si>
  <si>
    <t>/preisvergleich/Relocate/468353483.html?categoryId=18406&amp;pos=6&amp;price=1892.0&amp;productid=3725835&amp;sid=223861&amp;type=offer</t>
  </si>
  <si>
    <t>/preisvergleich/Relocate/435750542.html?categoryId=18406&amp;pos=2&amp;price=2865.0&amp;productid=1211486&amp;sid=9701&amp;type=offer</t>
  </si>
  <si>
    <t>Elco SMARTRON 2-13C</t>
  </si>
  <si>
    <t>/preisvergleich/Relocate/560816459.html?categoryId=18406&amp;pos=1&amp;price=2745.0&amp;productid=2354011&amp;sid=9701&amp;type=offer</t>
  </si>
  <si>
    <t>/preisvergleich/Relocate/440796299.html?categoryId=18406&amp;pos=4&amp;price=3191.94&amp;productid=1983623&amp;sid=9701&amp;type=offer</t>
  </si>
  <si>
    <t>/preisvergleich/Relocate/468353355.html?categoryId=18406&amp;pos=7&amp;price=1892.0&amp;productid=3725835&amp;sid=223861&amp;type=offer</t>
  </si>
  <si>
    <t>/preisvergleich/Relocate/441660196.html?categoryId=18406&amp;pos=2&amp;price=2840.0&amp;productid=2354011&amp;sid=9701&amp;type=offer</t>
  </si>
  <si>
    <t>Elco SMARTRON 2-17C</t>
  </si>
  <si>
    <t>/preisvergleich/Relocate/439353814.html?categoryId=18406&amp;pos=1&amp;price=2803.0&amp;productid=2354013&amp;sid=9701&amp;type=offer</t>
  </si>
  <si>
    <t>/preisvergleich/Relocate/387842726.html?categoryId=18406&amp;pos=5&amp;price=3276.99&amp;productid=1983623&amp;sid=276812&amp;type=offer</t>
  </si>
  <si>
    <t xml:space="preserve"> Viess­mann Vi­to­dens 222-W mit Vi­to­tro­nic 100 5,2 - 35,0 kW</t>
  </si>
  <si>
    <t>/preisvergleich/Relocate/468353354.html?categoryId=18406&amp;pos=8&amp;price=1892.0&amp;productid=3725835&amp;sid=223861&amp;type=offer</t>
  </si>
  <si>
    <t>Vaillant ecoTEC exclusiv VC 356/4-7</t>
  </si>
  <si>
    <t>/preisvergleich/Relocate/508254189.html?categoryId=18406&amp;pos=1&amp;price=2605.0&amp;productid=2498921&amp;sid=223861&amp;type=offer</t>
  </si>
  <si>
    <t xml:space="preserve"> Vail­lant Gas­kes­sel Brenn­wert Heiz­ge­rät ecoTEC ex­clu­siv VC 356 Gas­hei­zung Hei­zung</t>
  </si>
  <si>
    <t>/preisvergleich/Relocate/439353944.html?categoryId=18406&amp;pos=2&amp;price=2803.0&amp;productid=2354013&amp;sid=9701&amp;type=offer</t>
  </si>
  <si>
    <t>/preisvergleich/Relocate/481828324.html?categoryId=18406&amp;pos=6&amp;price=3345.0&amp;productid=1983623&amp;sid=289859&amp;type=offer</t>
  </si>
  <si>
    <t xml:space="preserve"> Viess­mann Vi­to­dens 222-W Brenn­wert­ther­me, 35 kW, B2LA012, VT 200, Zu­be­hör Ap Viess­mann</t>
  </si>
  <si>
    <t>/preisvergleich/Relocate/468353337.html?categoryId=18406&amp;pos=9&amp;price=1897.0&amp;productid=3725835&amp;sid=223861&amp;type=offer</t>
  </si>
  <si>
    <t>Junkers Cerapur Comfort-Eco ZSBE 16-3 A 23 Erdgas E/H (16 kW)</t>
  </si>
  <si>
    <t>/preisvergleich/Relocate/481822134.html?categoryId=18406&amp;pos=1&amp;price=1834.0&amp;productid=2635849&amp;sid=289859&amp;type=offer</t>
  </si>
  <si>
    <t>/preisvergleich/Relocate/435733730.html?categoryId=18406&amp;pos=2&amp;price=2605.0&amp;productid=2498921&amp;sid=9701&amp;type=offer</t>
  </si>
  <si>
    <t>Weishaupt Thermo Condens WTC 25-A Kompakt (100 Liter)</t>
  </si>
  <si>
    <t>/preisvergleich/Relocate/387843662.html?categoryId=18406&amp;pos=1&amp;price=3470.79&amp;productid=2654413&amp;sid=276812&amp;type=offer</t>
  </si>
  <si>
    <t xml:space="preserve"> Weis­haupt Thermo Con­dens Kom­pakt WTC-A K-I-100 WTC 25-A, 3-stu­fig</t>
  </si>
  <si>
    <t>Junkers ZWSB 22 28 3 E23</t>
  </si>
  <si>
    <t>/preisvergleich/Relocate/481869034.html?categoryId=18406&amp;pos=1&amp;price=3085.0&amp;productid=3094808&amp;sid=289859&amp;type=offer</t>
  </si>
  <si>
    <t xml:space="preserve"> Jun­kers Ce­ra­pu­rA­cu ZWSB 22/28-3 E 23 Brenn­wert-Zen­tral­heiz­ge­rät, E/H ohne Re­ge­lung, Jun­kers Schacht 4 Meter 80/125, Mon­ta­ge­plat­te 1187 ver­ti­kal Jun­kers</t>
  </si>
  <si>
    <t>/preisvergleich/Relocate/435738123.html?categoryId=18406&amp;pos=7&amp;price=3362.0&amp;productid=1983623&amp;sid=9701&amp;type=offer</t>
  </si>
  <si>
    <t>/preisvergleich/Relocate/468353826.html?categoryId=18406&amp;pos=10&amp;price=1903.0&amp;productid=3725835&amp;sid=223861&amp;type=offer</t>
  </si>
  <si>
    <t>/preisvergleich/Relocate/481818707.html?categoryId=18406&amp;pos=2&amp;price=1879.0&amp;productid=2635849&amp;sid=289859&amp;type=offer</t>
  </si>
  <si>
    <t>Junkers ZSBE 16 3 A 21</t>
  </si>
  <si>
    <t>/preisvergleich/Relocate/481812051.html?categoryId=18406&amp;pos=1&amp;price=2169.0&amp;productid=1219746&amp;sid=289859&amp;type=offer</t>
  </si>
  <si>
    <t xml:space="preserve"> Jun­kers Ce­ra­pur­Com­fort-Eco ZSBE 16-3 A 23 Brenn­wert­ther­me 16 kW, E/H Jun­kers FR 120, Mon­ta­ge­plat­te 993, ohne Spei­cher, ohne Ab­gas­pa­ket Jun­kers</t>
  </si>
  <si>
    <t>/preisvergleich/Relocate/487458314.html?categoryId=18406&amp;pos=3&amp;price=2850.0&amp;productid=2498921&amp;sid=9701&amp;type=offer</t>
  </si>
  <si>
    <t>/preisvergleich/Relocate/387843590.html?categoryId=18406&amp;pos=2&amp;price=3773.78&amp;productid=2654413&amp;sid=276812&amp;type=offer</t>
  </si>
  <si>
    <t xml:space="preserve"> Weis­haupt Thermo Con­dens Kom­pakt WTC-A K-I-100 WTC 25-A, En­er­gie­spar­pum­pe</t>
  </si>
  <si>
    <t>/preisvergleich/Relocate/481869737.html?categoryId=18406&amp;pos=2&amp;price=3095.0&amp;productid=3094808&amp;sid=289859&amp;type=offer</t>
  </si>
  <si>
    <t xml:space="preserve"> Jun­kers Ce­ra­pu­rA­cu ZWSB 22/28-3 E 23 Brenn­wert-Zen­tral­heiz­ge­rät, E/H Jun­kers FR 50, ATEC Schacht 4 Meter 80/125, Mon­ta­ge­plat­te 1187 ver­ti­kal Jun­kers</t>
  </si>
  <si>
    <t>/preisvergleich/Relocate/481778861.html?categoryId=18406&amp;pos=8&amp;price=3395.0&amp;productid=1983623&amp;sid=289859&amp;type=offer</t>
  </si>
  <si>
    <t xml:space="preserve"> Viess­mann Vi­to­dens 222-W Brenn­wert­ther­me, 35 kW, B2LA016, VT 200, Zu­be­hör Up Viess­mann</t>
  </si>
  <si>
    <t>/preisvergleich/Relocate/468353330.html?categoryId=18406&amp;pos=11&amp;price=1903.0&amp;productid=3725835&amp;sid=223861&amp;type=offer</t>
  </si>
  <si>
    <t xml:space="preserve"> Remeha Gas-Brenn­wert Kom­bi-Heiz­ther­me Kom­bither­me Tzerra 28 C Re­ge­lung iSense ohne Au­ßen­füh­ler, mit Mon­ta­ge­rah­men, An­schluss Jun­kers-Alt­ge­rä­te, oh­ne...</t>
  </si>
  <si>
    <t>Junkers Cerapur Comfort ZBR 16-3 A (16 kW)</t>
  </si>
  <si>
    <t>/preisvergleich/Relocate/481816780.html?categoryId=18406&amp;pos=1&amp;price=1785.0&amp;productid=2384234&amp;sid=289859&amp;type=offer</t>
  </si>
  <si>
    <t xml:space="preserve"> Jun­kers Ce­ra­pur­Com­fort ZBR 16-3 A 23 Gas-Brenn­wert­ther­me 16 kW, E / H ohne Re­ge­lung, ohne Spei­cher, ohne Ab­gas­pa­ket, ohne Mon­ta­ge­plat­te Jun­kers</t>
  </si>
  <si>
    <t>/preisvergleich/Relocate/540734037.html?categoryId=18406&amp;pos=3&amp;price=1899.0&amp;productid=2635849&amp;sid=9701&amp;type=offer</t>
  </si>
  <si>
    <t>/preisvergleich/Relocate/481827717.html?categoryId=18406&amp;pos=2&amp;price=2169.0&amp;productid=1219746&amp;sid=289859&amp;type=offer</t>
  </si>
  <si>
    <t>/preisvergleich/Relocate/287713680.html?categoryId=18406&amp;pos=4&amp;price=3328.0&amp;productid=2498921&amp;sid=223861&amp;type=offer</t>
  </si>
  <si>
    <t xml:space="preserve"> Vail­lant ecoTEC ex­clu­siv VC 356 Gas­hei­zung Re­ge­lung Gas-Wand­heiz­ge­rät Brenn­wert</t>
  </si>
  <si>
    <t>/preisvergleich/Relocate/488926690.html?categoryId=18406&amp;pos=3&amp;price=4092.0&amp;productid=2654413&amp;sid=9701&amp;type=offer</t>
  </si>
  <si>
    <t>/preisvergleich/Relocate/481869686.html?categoryId=18406&amp;pos=3&amp;price=3100.0&amp;productid=3094808&amp;sid=289859&amp;type=offer</t>
  </si>
  <si>
    <t xml:space="preserve"> Jun­kers Ce­ra­pu­rA­cu ZWSB 22/28-3 E 23 Brenn­wert-Zen­tral­heiz­ge­rät, E/H Jun­kers FW 120, ohne Ab­gas­pa­ket, Mon­ta­ge­plat­te 1188 ho­ri­zon­tal Jun­kers</t>
  </si>
  <si>
    <t>/preisvergleich/Relocate/387843023.html?categoryId=18406&amp;pos=9&amp;price=3500.99&amp;productid=1983623&amp;sid=276812&amp;type=offer</t>
  </si>
  <si>
    <t xml:space="preserve"> Viess­mann Vi­to­dens 222-W mit Vi­to­tro­nic 200 5,2 - 35,0 kW</t>
  </si>
  <si>
    <t>/preisvergleich/Relocate/468353357.html?categoryId=18406&amp;pos=12&amp;price=1903.0&amp;productid=3725835&amp;sid=223861&amp;type=offer</t>
  </si>
  <si>
    <t xml:space="preserve"> Remeha Gas-Brenn­wert Kom­bi-Heiz­ther­me Kom­bither­me Tzerra 28 C Re­ge­lung iSense ohne Au­ßen­füh­ler, mit Mon­ta­ge­rah­men, An­schluss Vail­lant-Alt­ge­rä­te, oh­ne...</t>
  </si>
  <si>
    <t>/preisvergleich/Relocate/481817096.html?categoryId=18406&amp;pos=2&amp;price=1830.0&amp;productid=2384234&amp;sid=289859&amp;type=offer</t>
  </si>
  <si>
    <t xml:space="preserve"> Jun­kers Ce­ra­pur­Com­fort ZBR 16-3 A 23 Gas-Brenn­wert­ther­me 16 kW, E / H Mon­ta­ge­plat­te 258, ohne Re­ge­lung, ohne Spei­cher, ohne Ab­gas­pa­ket Jun­kers</t>
  </si>
  <si>
    <t>/preisvergleich/Relocate/481791237.html?categoryId=18406&amp;pos=4&amp;price=1959.0&amp;productid=2635849&amp;sid=289859&amp;type=offer</t>
  </si>
  <si>
    <t>/preisvergleich/Relocate/481825854.html?categoryId=18406&amp;pos=3&amp;price=2174.0&amp;productid=1219746&amp;sid=289859&amp;type=offer</t>
  </si>
  <si>
    <t>/preisvergleich/Relocate/517242201.html?categoryId=18406&amp;pos=5&amp;price=3487.89&amp;productid=2498921&amp;sid=279747&amp;type=offer</t>
  </si>
  <si>
    <t xml:space="preserve"> Vail­lant ecoTEC ex­clu­siv VC 356/4-7 0010004124 Gas-Wand­heiz­ge­rät mit Brenn­wert­tech­nik</t>
  </si>
  <si>
    <t>/preisvergleich/Relocate/481869286.html?categoryId=18406&amp;pos=4&amp;price=3110.0&amp;productid=3094808&amp;sid=289859&amp;type=offer</t>
  </si>
  <si>
    <t xml:space="preserve"> Jun­kers Ce­ra­pu­rA­cu ZWSB 22/28-3 E 23 Brenn­wert-Zen­tral­heiz­ge­rät, E/H Jun­kers FR 50, Jun­kers Schacht 4 Meter 80/125, ohne Mon­ta­ge­plat­te Jun­kers</t>
  </si>
  <si>
    <t>/preisvergleich/Relocate/515776199.html?categoryId=18406&amp;pos=10&amp;price=3669.99&amp;productid=1983623&amp;sid=276812&amp;type=offer</t>
  </si>
  <si>
    <t>/preisvergleich/Relocate/468353433.html?categoryId=18406&amp;pos=13&amp;price=1906.0&amp;productid=3725835&amp;sid=223861&amp;type=offer</t>
  </si>
  <si>
    <t>/preisvergleich/Relocate/436555298.html?categoryId=18406&amp;pos=3&amp;price=1880.0&amp;productid=2384234&amp;sid=9701&amp;type=offer</t>
  </si>
  <si>
    <t>/preisvergleich/Relocate/481819667.html?categoryId=18406&amp;pos=5&amp;price=1964.0&amp;productid=2635849&amp;sid=289859&amp;type=offer</t>
  </si>
  <si>
    <t>/preisvergleich/Relocate/481822129.html?categoryId=18406&amp;pos=4&amp;price=2174.0&amp;productid=1219746&amp;sid=289859&amp;type=offer</t>
  </si>
  <si>
    <t xml:space="preserve"> Jun­kers Ce­ra­pur­Com­fort-Eco ZSBE 16-3 A 23 Brenn­wert­ther­me 16 kW, E/H Jun­kers FW 120, ohne Spei­cher, ohne Ab­gas­pa­ket, ohne Mon­ta­ge­plat­te Jun­kers</t>
  </si>
  <si>
    <t>/preisvergleich/Relocate/481869577.html?categoryId=18406&amp;pos=5&amp;price=3110.0&amp;productid=3094808&amp;sid=289859&amp;type=offer</t>
  </si>
  <si>
    <t xml:space="preserve"> Jun­kers Ce­ra­pu­rA­cu ZWSB 22/28-3 E 23 Brenn­wert-Zen­tral­heiz­ge­rät, E/H ohne Re­ge­lung, ATEC Schacht 4 Meter 80/125, Mon­ta­ge­plat­te 992 &amp; 1187 Jun­kers</t>
  </si>
  <si>
    <t>/preisvergleich/Relocate/515776217.html?categoryId=18406&amp;pos=11&amp;price=3723.99&amp;productid=1983623&amp;sid=276812&amp;type=offer</t>
  </si>
  <si>
    <t>/preisvergleich/Relocate/468353502.html?categoryId=18406&amp;pos=14&amp;price=1906.0&amp;productid=3725835&amp;sid=223861&amp;type=offer</t>
  </si>
  <si>
    <t>Junkers ZBR 42 3A 23</t>
  </si>
  <si>
    <t>/preisvergleich/Relocate/481846629.html?categoryId=18406&amp;pos=1&amp;price=3225.0&amp;productid=1750863&amp;sid=289859&amp;type=offer</t>
  </si>
  <si>
    <t>Junkers ZBR 42 3</t>
  </si>
  <si>
    <t>/preisvergleich/Relocate/481846545.html?categoryId=18406&amp;pos=1&amp;price=3085.0&amp;productid=3712928&amp;sid=289859&amp;type=offer</t>
  </si>
  <si>
    <t>Viessmann W200</t>
  </si>
  <si>
    <t>/preisvergleich/Relocate/585082149.html?categoryId=18406&amp;pos=1&amp;price=3032.99&amp;productid=1064527&amp;sid=293331&amp;type=offer</t>
  </si>
  <si>
    <t xml:space="preserve"> Viess­mann Paket Vi­to­dens Gas­brenn­wert-Ther­me 200-W 19 kW Vi­to­tro­nic 200 B2HA072</t>
  </si>
  <si>
    <t>/preisvergleich/Relocate/481817604.html?categoryId=18406&amp;pos=4&amp;price=1910.0&amp;productid=2384234&amp;sid=289859&amp;type=offer</t>
  </si>
  <si>
    <t xml:space="preserve"> Jun­kers Ce­ra­pur­Com­fort ZBR 16-3 A 23 Gas-Brenn­wert­ther­me 16 kW, E / H ohne Re­ge­lung, ohne Spei­cher, Mon­ta­ge­plat­te 258 + 223-1 (Un­ter­putz), oh­ne...</t>
  </si>
  <si>
    <t>/preisvergleich/Relocate/481828119.html?categoryId=18406&amp;pos=6&amp;price=1984.0&amp;productid=2635849&amp;sid=289859&amp;type=offer</t>
  </si>
  <si>
    <t>/preisvergleich/Relocate/481827976.html?categoryId=18406&amp;pos=5&amp;price=2184.0&amp;productid=1219746&amp;sid=289859&amp;type=offer</t>
  </si>
  <si>
    <t xml:space="preserve"> Jun­kers Ce­ra­pur­Com­fort-Eco ZSBE 16-3 A 23 Brenn­wert­ther­me 16 kW, E/H ohne Re­ge­lung, ohne Spei­cher, Mon­ta­ge­plat­te 258 + 223-1 (Un­ter­putz), ATEC Schacht 4...</t>
  </si>
  <si>
    <t>/preisvergleich/Relocate/481869098.html?categoryId=18406&amp;pos=6&amp;price=3115.0&amp;productid=3094808&amp;sid=289859&amp;type=offer</t>
  </si>
  <si>
    <t xml:space="preserve"> Jun­kers Ce­ra­pu­rA­cu ZWSB 22/28-3 E 23 Brenn­wert-Zen­tral­heiz­ge­rät, E/H ohne Re­ge­lung, ATEC Schacht 4 Meter 80/125, Mon­ta­ge­plat­te 991 &amp; 1187 Jun­kers</t>
  </si>
  <si>
    <t>/preisvergleich/Relocate/559985914.html?categoryId=18406&amp;pos=12&amp;price=4637.0&amp;productid=1983623&amp;sid=294528&amp;type=offer</t>
  </si>
  <si>
    <t xml:space="preserve"> Paket Vi­to­dens 222-W 35KW mit Vi­to­tro­nic 200, La­de­spei­cher mit Mon­ta­ge­hil­fe AP</t>
  </si>
  <si>
    <t>/preisvergleich/Relocate/468353712.html?categoryId=18406&amp;pos=15&amp;price=1917.0&amp;productid=3725835&amp;sid=223861&amp;type=offer</t>
  </si>
  <si>
    <t>Viessmann Vitodens 222-W (13 kW)</t>
  </si>
  <si>
    <t>/preisvergleich/Relocate/475430102.html?categoryId=18406&amp;pos=1&amp;price=2857.6&amp;productid=4677123&amp;sid=9701&amp;type=offer</t>
  </si>
  <si>
    <t>Vaillant ecoTEC VC 146 exklusiv</t>
  </si>
  <si>
    <t>/preisvergleich/Relocate/475957883.html?categoryId=18406&amp;pos=1&amp;price=2364.0&amp;productid=2286143&amp;sid=289859&amp;type=offer</t>
  </si>
  <si>
    <t xml:space="preserve"> Vail­lant ecoTEC ex­clu­siv VC 146/4-7 Brenn­wert­ther­me ohne Re­ge­lung, Flach­dach rot 60/100, Un­ter­putz mit Spei­cher­an­schluss Vail­lant</t>
  </si>
  <si>
    <t>Weishaupt Thermo Condens WTC 15-A Kompakt (115 Liter)</t>
  </si>
  <si>
    <t>/preisvergleich/Relocate/387844079.html?categoryId=18406&amp;pos=1&amp;price=3443.69&amp;productid=2654414&amp;sid=276812&amp;type=offer</t>
  </si>
  <si>
    <t xml:space="preserve"> Weis­haupt Thermo Con­dens Kom­pakt WTC-A K-P-115 WTC 15-A-K, 3-stu­fig</t>
  </si>
  <si>
    <t>/preisvergleich/Relocate/481848276.html?categoryId=18406&amp;pos=2&amp;price=3225.0&amp;productid=1750863&amp;sid=289859&amp;type=offer</t>
  </si>
  <si>
    <t>/preisvergleich/Relocate/481854834.html?categoryId=18406&amp;pos=2&amp;price=3095.0&amp;productid=3712928&amp;sid=289859&amp;type=offer</t>
  </si>
  <si>
    <t>Junkers ZBR 42 3A 21</t>
  </si>
  <si>
    <t>/preisvergleich/Relocate/481842587.html?categoryId=18406&amp;pos=1&amp;price=3270.0&amp;productid=3497887&amp;sid=289859&amp;type=offer</t>
  </si>
  <si>
    <t xml:space="preserve"> Jun­kers Ce­ra­pur­Com­fort ZBR 42-3 A 21 Gas-Brenn­wert­ther­me 42 kW, L / LL Jun­kers FW 200, Mon­ta­ge­plat­te 258, ohne Spei­cher, ohne Ab­gas­pa­ket Jun­kers</t>
  </si>
  <si>
    <t>/preisvergleich/Relocate/481826882.html?categoryId=18406&amp;pos=1&amp;price=2224.0&amp;productid=3712883&amp;sid=289859&amp;type=offer</t>
  </si>
  <si>
    <t xml:space="preserve"> Jun­kers Ce­ra­pur­Com­fort-Eco ZSBE 16-3 A 21 Brenn­wert­ther­me 16 kW, L/LL ohne Re­ge­lung, ohne Spei­cher, Mon­ta­ge­plat­te 258 + 223-1 (Un­ter­putz), ATEC Schacht 8 ...</t>
  </si>
  <si>
    <t>/preisvergleich/Relocate/569580323.html?categoryId=18406&amp;pos=2&amp;price=3549.75&amp;productid=1064527&amp;sid=276812&amp;type=offer</t>
  </si>
  <si>
    <t>/preisvergleich/Relocate/481818049.html?categoryId=18406&amp;pos=5&amp;price=1915.0&amp;productid=2384234&amp;sid=289859&amp;type=offer</t>
  </si>
  <si>
    <t xml:space="preserve"> Jun­kers Ce­ra­pur­Com­fort ZBR 16-3 A 23 Gas-Brenn­wert­ther­me 16 kW, E / H ohne Re­ge­lung, ohne Spei­cher, Mon­ta­ge­plat­te 258 + 528-1 (Auf­putz), ohne Ab­gas­pa­ket...</t>
  </si>
  <si>
    <t>/preisvergleich/Relocate/481814413.html?categoryId=18406&amp;pos=7&amp;price=1984.0&amp;productid=2635849&amp;sid=289859&amp;type=offer</t>
  </si>
  <si>
    <t>/preisvergleich/Relocate/481820514.html?categoryId=18406&amp;pos=6&amp;price=2184.0&amp;productid=1219746&amp;sid=289859&amp;type=offer</t>
  </si>
  <si>
    <t>/preisvergleich/Relocate/481867991.html?categoryId=18406&amp;pos=7&amp;price=3115.0&amp;productid=3094808&amp;sid=289859&amp;type=offer</t>
  </si>
  <si>
    <t xml:space="preserve"> Jun­kers Ce­ra­pu­rA­cu ZWSB 22/28-3 E 23 Brenn­wert-Zen­tral­heiz­ge­rät, E/H Jun­kers FR 50, ATEC Schacht 6 Meter 80/125, Mon­ta­ge­plat­te 1187 ver­ti­kal Jun­kers</t>
  </si>
  <si>
    <t>/preisvergleich/Relocate/559969174.html?categoryId=18406&amp;pos=2&amp;price=2885.8&amp;productid=4677123&amp;sid=294528&amp;type=offer</t>
  </si>
  <si>
    <t xml:space="preserve"> Vi­to­dens 222-W 13 kW mit Vi­to­tro­nic 100 HC1B, hoch­ef­fi­zi­ent</t>
  </si>
  <si>
    <t>/preisvergleich/Relocate/475957464.html?categoryId=18406&amp;pos=2&amp;price=2364.0&amp;productid=2286143&amp;sid=289859&amp;type=offer</t>
  </si>
  <si>
    <t xml:space="preserve"> Vail­lant ecoTEC ex­clu­siv VC 146/4-7 Brenn­wert­ther­me ohne Re­ge­lung, Flach­dach schwarz 60/100, Un­ter­putz mit Spei­cher­an­schluss Vail­lant</t>
  </si>
  <si>
    <t>/preisvergleich/Relocate/387844240.html?categoryId=18406&amp;pos=2&amp;price=3740.93&amp;productid=2654414&amp;sid=276812&amp;type=offer</t>
  </si>
  <si>
    <t xml:space="preserve"> Weis­haupt Thermo Con­dens Kom­pakt WTC-A K-P-115 WTC 15-A K, En­er­gie­spar­pum­pe</t>
  </si>
  <si>
    <t>/preisvergleich/Relocate/481848297.html?categoryId=18406&amp;pos=3&amp;price=3225.0&amp;productid=1750863&amp;sid=289859&amp;type=offer</t>
  </si>
  <si>
    <t>/preisvergleich/Relocate/481861154.html?categoryId=18406&amp;pos=3&amp;price=3100.0&amp;productid=3712928&amp;sid=289859&amp;type=offer</t>
  </si>
  <si>
    <t>/preisvergleich/Relocate/481846941.html?categoryId=18406&amp;pos=2&amp;price=3270.0&amp;productid=3497887&amp;sid=289859&amp;type=offer</t>
  </si>
  <si>
    <t xml:space="preserve"> Jun­kers Ce­ra­pur­Com­fort ZBR 42-3 A 21 Gas-Brenn­wert­ther­me 42 kW, L / LL Mon­ta­ge­plat­te 993, ohne Re­ge­lung, ohne Spei­cher, ATEC Schacht 10 Meter 80/125 Jun­kers</t>
  </si>
  <si>
    <t>/preisvergleich/Relocate/481824018.html?categoryId=18406&amp;pos=2&amp;price=2229.0&amp;productid=3712883&amp;sid=289859&amp;type=offer</t>
  </si>
  <si>
    <t xml:space="preserve"> Jun­kers Ce­ra­pur­Com­fort-Eco ZSBE 16-3 A 21 Brenn­wert­ther­me 16 kW, L/LL Jun­kers FR 50, ohne Spei­cher, ohne Mon­ta­ge­plat­te, ATEC Schacht 6 Meter 80/125 Jun­kers</t>
  </si>
  <si>
    <t>/preisvergleich/Relocate/481817074.html?categoryId=18406&amp;pos=6&amp;price=1935.0&amp;productid=2384234&amp;sid=289859&amp;type=offer</t>
  </si>
  <si>
    <t xml:space="preserve"> Jun­kers Ce­ra­pur­Com­fort ZBR 16-3 A 23 Gas-Brenn­wert­ther­me 16 kW, E / H Mon­ta­ge­plat­te 994, ohne Re­ge­lung, ohne Spei­cher, ohne Ab­gas­pa­ket Jun­kers</t>
  </si>
  <si>
    <t>/preisvergleich/Relocate/436563824.html?categoryId=18406&amp;pos=8&amp;price=1985.0&amp;productid=2635849&amp;sid=9701&amp;type=offer</t>
  </si>
  <si>
    <t>/preisvergleich/Relocate/481813784.html?categoryId=18406&amp;pos=7&amp;price=2189.0&amp;productid=1219746&amp;sid=289859&amp;type=offer</t>
  </si>
  <si>
    <t>/preisvergleich/Relocate/481868503.html?categoryId=18406&amp;pos=8&amp;price=3115.0&amp;productid=3094808&amp;sid=289859&amp;type=offer</t>
  </si>
  <si>
    <t xml:space="preserve"> Jun­kers Ce­ra­pu­rA­cu ZWSB 22/28-3 E 23 Brenn­wert-Zen­tral­heiz­ge­rät, E/H ohne Re­ge­lung, Jun­kers Schacht 6 Meter 80/125, Mon­ta­ge­plat­te 1187 ver­ti­kal Jun­kers</t>
  </si>
  <si>
    <t>/preisvergleich/Relocate/513493664.html?categoryId=18406&amp;pos=3&amp;price=2934.94&amp;productid=4677123&amp;sid=9701&amp;type=offer</t>
  </si>
  <si>
    <t>/preisvergleich/Relocate/475957757.html?categoryId=18406&amp;pos=3&amp;price=2364.0&amp;productid=2286143&amp;sid=289859&amp;type=offer</t>
  </si>
  <si>
    <t xml:space="preserve"> Vail­lant ecoTEC ex­clu­siv VC 276/4-7 Brenn­wert­ther­me ca­lor­MA­TIC 350, ohne Ab­gas­pa­ket, Auf­putz ohne Spei­cher­an­schluss Vail­lant</t>
  </si>
  <si>
    <t>/preisvergleich/Relocate/435728166.html?categoryId=18406&amp;pos=3&amp;price=4057.0&amp;productid=2654414&amp;sid=9701&amp;type=offer</t>
  </si>
  <si>
    <t>/preisvergleich/Relocate/481847601.html?categoryId=18406&amp;pos=4&amp;price=3225.0&amp;productid=1750863&amp;sid=289859&amp;type=offer</t>
  </si>
  <si>
    <t>/preisvergleich/Relocate/481847984.html?categoryId=18406&amp;pos=4&amp;price=3105.0&amp;productid=3712928&amp;sid=289859&amp;type=offer</t>
  </si>
  <si>
    <t>/preisvergleich/Relocate/481846338.html?categoryId=18406&amp;pos=3&amp;price=3270.0&amp;productid=3497887&amp;sid=289859&amp;type=offer</t>
  </si>
  <si>
    <t xml:space="preserve"> Jun­kers Ce­ra­pur­Com­fort ZBR 42-3 A 21 Gas-Brenn­wert­ther­me 42 kW, L / LL Mon­ta­ge­plat­te 258, ohne Re­ge­lung, ohne Spei­cher, Jun­kers Schacht 6 Meter 80/125...</t>
  </si>
  <si>
    <t>/preisvergleich/Relocate/481818948.html?categoryId=18406&amp;pos=3&amp;price=2229.0&amp;productid=3712883&amp;sid=289859&amp;type=offer</t>
  </si>
  <si>
    <t xml:space="preserve"> Jun­kers Ce­ra­pur­Com­fort-Eco ZSBE 16-3 A 21 Brenn­wert­ther­me 16 kW, L/LL ohne Re­ge­lung, ohne Spei­cher, Mon­ta­ge­plat­te 258 + 528-1 (Auf­putz), ATEC Schacht 8...</t>
  </si>
  <si>
    <t>/preisvergleich/Relocate/481816816.html?categoryId=18406&amp;pos=7&amp;price=1935.0&amp;productid=2384234&amp;sid=289859&amp;type=offer</t>
  </si>
  <si>
    <t xml:space="preserve"> Jun­kers Ce­ra­pur­Com­fort ZBR 16-3 A 23 Gas-Brenn­wert­ther­me 16 kW, E / H Jun­kers FR 50, ohne Spei­cher, ohne Ab­gas­pa­ket, ohne Mon­ta­ge­plat­te Jun­kers</t>
  </si>
  <si>
    <t>/preisvergleich/Relocate/481822000.html?categoryId=18406&amp;pos=9&amp;price=1989.0&amp;productid=2635849&amp;sid=289859&amp;type=offer</t>
  </si>
  <si>
    <t>/preisvergleich/Relocate/481805171.html?categoryId=18406&amp;pos=8&amp;price=2189.0&amp;productid=1219746&amp;sid=289859&amp;type=offer</t>
  </si>
  <si>
    <t xml:space="preserve"> Jun­kers Ce­ra­pur­Com­fort-Eco ZSBE 16-3 A 23 Brenn­wert­ther­me 16 kW, E/H ohne Re­ge­lung, ohne Spei­cher, Mon­ta­ge­plat­te 258 + 528-1 (Auf­putz), ATEC Schacht 4...</t>
  </si>
  <si>
    <t>/preisvergleich/Relocate/481869747.html?categoryId=18406&amp;pos=9&amp;price=3125.0&amp;productid=3094808&amp;sid=289859&amp;type=offer</t>
  </si>
  <si>
    <t xml:space="preserve"> Jun­kers Ce­ra­pu­rA­cu ZWSB 22/28-3 E 23 Brenn­wert-Zen­tral­heiz­ge­rät, E/H Jun­kers FR 50, Jun­kers AZB10 Dach rot 80/125, Mon­ta­ge­plat­te 1187 ver­ti­kal Jun­kers</t>
  </si>
  <si>
    <t>Buderus Logaplus-Paket K60S GB 212-22</t>
  </si>
  <si>
    <t>/preisvergleich/Relocate/435749733.html?categoryId=18406&amp;pos=1&amp;price=3569.0&amp;productid=4280864&amp;sid=9701&amp;type=offer</t>
  </si>
  <si>
    <t>/preisvergleich/Relocate/513353429.html?categoryId=18406&amp;pos=4&amp;price=3008.99&amp;productid=4677123&amp;sid=276812&amp;type=offer</t>
  </si>
  <si>
    <t xml:space="preserve"> Viess­mann Vi­to­dens 222-W mit Vi­to­tro­nic 100 3,2 - 13,0 kW</t>
  </si>
  <si>
    <t>/preisvergleich/Relocate/475957970.html?categoryId=18406&amp;pos=4&amp;price=2368.0&amp;productid=2286143&amp;sid=289859&amp;type=offer</t>
  </si>
  <si>
    <t xml:space="preserve"> Vail­lant ecoTEC ex­clu­siv VC 146/4-7 Brenn­wert­ther­me ca­lor­MA­TIC 470/4, ohne Ab­gas­pa­ket, Auf­putz ohne Spei­cher­an­schluss Vail­lant</t>
  </si>
  <si>
    <t>/preisvergleich/Relocate/481846569.html?categoryId=18406&amp;pos=5&amp;price=3230.0&amp;productid=1750863&amp;sid=289859&amp;type=offer</t>
  </si>
  <si>
    <t>/preisvergleich/Relocate/481848252.html?categoryId=18406&amp;pos=5&amp;price=3110.0&amp;productid=3712928&amp;sid=289859&amp;type=offer</t>
  </si>
  <si>
    <t>/preisvergleich/Relocate/481847164.html?categoryId=18406&amp;pos=4&amp;price=3275.0&amp;productid=3497887&amp;sid=289859&amp;type=offer</t>
  </si>
  <si>
    <t xml:space="preserve"> Jun­kers Ce­ra­pur­Com­fort ZBR 42-3 A 21 Gas-Brenn­wert­ther­me 42 kW, L / LL ohne Re­ge­lung, ohne Spei­cher, Jun­kers Schacht 10 Meter 80/125, ohne Mon­ta­ge­plat­te...</t>
  </si>
  <si>
    <t>/preisvergleich/Relocate/481822082.html?categoryId=18406&amp;pos=4&amp;price=2229.0&amp;productid=3712883&amp;sid=289859&amp;type=offer</t>
  </si>
  <si>
    <t xml:space="preserve"> Jun­kers Ce­ra­pur­Com­fort-Eco ZSBE 16-3 A 21 Brenn­wert­ther­me 16 kW, L/LL Jun­kers FW 200, ohne Spei­cher, ohne Ab­gas­pa­ket, ohne Mon­ta­ge­plat­te Jun­kers</t>
  </si>
  <si>
    <t>/preisvergleich/Relocate/481817105.html?categoryId=18406&amp;pos=8&amp;price=1940.0&amp;productid=2384234&amp;sid=289859&amp;type=offer</t>
  </si>
  <si>
    <t xml:space="preserve"> Jun­kers Ce­ra­pur­Com­fort ZBR 16-3 A 23 Gas-Brenn­wert­ther­me 16 kW, E / H Mon­ta­ge­plat­te 993, ohne Re­ge­lung, ohne Spei­cher, ohne Ab­gas­pa­ket Jun­kers</t>
  </si>
  <si>
    <t>/preisvergleich/Relocate/481814727.html?categoryId=18406&amp;pos=10&amp;price=2014.0&amp;productid=2635849&amp;sid=289859&amp;type=offer</t>
  </si>
  <si>
    <t>/preisvergleich/Relocate/481822319.html?categoryId=18406&amp;pos=9&amp;price=2190.0&amp;productid=1219746&amp;sid=289859&amp;type=offer</t>
  </si>
  <si>
    <t xml:space="preserve"> Jun­kers Ce­ra­pur­Com­fort-Eco ZSBE 16-3 A 31 Brenn­wert­ther­me 16 kW Flg. P ohne Re­ge­lung, ohne Spei­cher, ohne Ab­gas­pa­ket, ohne Mon­ta­ge­plat­te Jun­kers</t>
  </si>
  <si>
    <t>/preisvergleich/Relocate/481868755.html?categoryId=18406&amp;pos=10&amp;price=3125.0&amp;productid=3094808&amp;sid=289859&amp;type=offer</t>
  </si>
  <si>
    <t xml:space="preserve"> Jun­kers Ce­ra­pu­rA­cu ZWSB 22/28-3 E 23 Brenn­wert-Zen­tral­heiz­ge­rät, E/H Jun­kers FR 50, Jun­kers AZB09 Dach schwarz 80/125, Mon­ta­ge­plat­te 1187 ver­ti­kal Jun­kers</t>
  </si>
  <si>
    <t>Buderus Logaplus-Paket K61 GB 212-15</t>
  </si>
  <si>
    <t>/preisvergleich/Relocate/435728796.html?categoryId=18406&amp;pos=1&amp;price=4585.0&amp;productid=4278877&amp;sid=9701&amp;type=offer</t>
  </si>
  <si>
    <t>Buderus Logaplus-Paket K61 GB 212-30</t>
  </si>
  <si>
    <t>/preisvergleich/Relocate/443482867.html?categoryId=18406&amp;pos=1&amp;price=4908.0&amp;productid=4278879&amp;sid=9701&amp;type=offer</t>
  </si>
  <si>
    <t>/preisvergleich/Relocate/435749975.html?categoryId=18406&amp;pos=2&amp;price=3569.0&amp;productid=4280864&amp;sid=9701&amp;type=offer</t>
  </si>
  <si>
    <t>/preisvergleich/Relocate/513353126.html?categoryId=18406&amp;pos=5&amp;price=3232.99&amp;productid=4677123&amp;sid=276812&amp;type=offer</t>
  </si>
  <si>
    <t xml:space="preserve"> Viess­mann Vi­to­dens 222-W mit Vi­to­tro­nic 200 3,2 - 13,0 kW</t>
  </si>
  <si>
    <t>/preisvergleich/Relocate/475957839.html?categoryId=18406&amp;pos=5&amp;price=2369.0&amp;productid=2286143&amp;sid=289859&amp;type=offer</t>
  </si>
  <si>
    <t xml:space="preserve"> Vail­lant ecoTEC ex­clu­siv VC 146/4-7 Brenn­wert­ther­me ohne Re­ge­lung, Schrägdach rot 60/100, Un­ter­putz mit Spei­cher­an­schluss Vail­lant</t>
  </si>
  <si>
    <t>/preisvergleich/Relocate/481861036.html?categoryId=18406&amp;pos=6&amp;price=3235.0&amp;productid=1750863&amp;sid=289859&amp;type=offer</t>
  </si>
  <si>
    <t xml:space="preserve"> Jun­kers Ce­ra­pur­Com­fort ZBR 42-3 A 31 Gas-Brenn­wert­ther­me 42 kW, Flg. P ohne Re­ge­lung, ohne Spei­cher, Mon­ta­ge­plat­te 258 + 528-1 (Auf­putz), Jun­kers AZB09...</t>
  </si>
  <si>
    <t>/preisvergleich/Relocate/481846797.html?categoryId=18406&amp;pos=5&amp;price=3275.0&amp;productid=3497887&amp;sid=289859&amp;type=offer</t>
  </si>
  <si>
    <t xml:space="preserve"> Jun­kers Ce­ra­pur­Com­fort ZBR 42-3 A 21 Gas-Brenn­wert­ther­me 42 kW, L / LL Jun­kers FR 120, ohne Spei­cher, ohne Mon­ta­ge­plat­te, ATEC Schacht 8 Meter 80/125...</t>
  </si>
  <si>
    <t>/preisvergleich/Relocate/481802657.html?categoryId=18406&amp;pos=5&amp;price=2229.0&amp;productid=3712883&amp;sid=289859&amp;type=offer</t>
  </si>
  <si>
    <t xml:space="preserve"> Jun­kers Ce­ra­pur­Com­fort-Eco ZSBE 16-3 A 21 Brenn­wert­ther­me 16 kW, L/LL ohne Re­ge­lung, ohne Spei­cher, Jun­kers Schacht 6 Meter 80/125, ohne Mon­ta­ge­plat­te...</t>
  </si>
  <si>
    <t>/preisvergleich/Relocate/586714680.html?categoryId=18406&amp;pos=9&amp;price=1958.97&amp;productid=2384234&amp;sid=293331&amp;type=offer</t>
  </si>
  <si>
    <t xml:space="preserve"> Jun­kers Gas-Brenn­wert­ge­rät, wand­hän­gend CE­RA­PUR­COM­FORT ZBR 16-3 A 23,850x440x350 - 7712231560 7712231560</t>
  </si>
  <si>
    <t>/preisvergleich/Relocate/481820277.html?categoryId=18406&amp;pos=11&amp;price=2029.0&amp;productid=2635849&amp;sid=289859&amp;type=offer</t>
  </si>
  <si>
    <t>/preisvergleich/Relocate/481821553.html?categoryId=18406&amp;pos=10&amp;price=2199.0&amp;productid=1219746&amp;sid=289859&amp;type=offer</t>
  </si>
  <si>
    <t xml:space="preserve"> Jun­kers Ce­ra­pur­Com­fort-Eco ZSBE 16-3 A 23 Brenn­wert­ther­me 16 kW, E/H ohne Re­ge­lung, ohne Spei­cher, Jun­kers Schacht 4 Meter 80/125, ohne Mon­ta­ge­plat­te...</t>
  </si>
  <si>
    <t>/preisvergleich/Relocate/481867779.html?categoryId=18406&amp;pos=11&amp;price=3125.0&amp;productid=3094808&amp;sid=289859&amp;type=offer</t>
  </si>
  <si>
    <t xml:space="preserve"> Jun­kers Ce­ra­pu­rA­cu ZWSB 22/28-3 E 23 Brenn­wert-Zen­tral­heiz­ge­rät, E/H Jun­kers FR 120, ATEC Schacht 4 Meter 80/125, Mon­ta­ge­plat­te 1187 ver­ti­kal Jun­kers</t>
  </si>
  <si>
    <t>Buderus Logaplus-Paket K60S GB 212-15</t>
  </si>
  <si>
    <t>/preisvergleich/Relocate/435736361.html?categoryId=18406&amp;pos=1&amp;price=3394.0&amp;productid=4280909&amp;sid=9701&amp;type=offer</t>
  </si>
  <si>
    <t>/preisvergleich/Relocate/435728712.html?categoryId=18406&amp;pos=2&amp;price=4585.0&amp;productid=4278877&amp;sid=9701&amp;type=offer</t>
  </si>
  <si>
    <t>/preisvergleich/Relocate/443480546.html?categoryId=18406&amp;pos=2&amp;price=4908.0&amp;productid=4278879&amp;sid=9701&amp;type=offer</t>
  </si>
  <si>
    <t>/preisvergleich/Relocate/513353032.html?categoryId=18406&amp;pos=6&amp;price=3454.99&amp;productid=4677123&amp;sid=276812&amp;type=offer</t>
  </si>
  <si>
    <t>/preisvergleich/Relocate/475957324.html?categoryId=18406&amp;pos=6&amp;price=2369.0&amp;productid=2286143&amp;sid=289859&amp;type=offer</t>
  </si>
  <si>
    <t xml:space="preserve"> Vail­lant ecoTEC ex­clu­siv VC 146/4-7 Brenn­wert­ther­me ohne Re­ge­lung, Schrägdach schwarz 60/100, Un­ter­putz mit Spei­cher­an­schluss Vail­lant</t>
  </si>
  <si>
    <t>/preisvergleich/Relocate/481846426.html?categoryId=18406&amp;pos=7&amp;price=3235.0&amp;productid=1750863&amp;sid=289859&amp;type=offer</t>
  </si>
  <si>
    <t>/preisvergleich/Relocate/481847969.html?categoryId=18406&amp;pos=6&amp;price=3280.0&amp;productid=3497887&amp;sid=289859&amp;type=offer</t>
  </si>
  <si>
    <t xml:space="preserve"> Jun­kers Ce­ra­pur­Com­fort ZBR 42-3 A 21 Gas-Brenn­wert­ther­me 42 kW, L / LL Jun­kers FR 50, Mon­ta­ge­plat­te 258, ohne Spei­cher, Jun­kers AZB09 Dach schwarz 80/125 ...</t>
  </si>
  <si>
    <t>/preisvergleich/Relocate/481828201.html?categoryId=18406&amp;pos=6&amp;price=2229.0&amp;productid=3712883&amp;sid=289859&amp;type=offer</t>
  </si>
  <si>
    <t xml:space="preserve"> Jun­kers Ce­ra­pur­Com­fort-Eco ZSBE 16-3 A 21 Brenn­wert­ther­me 16 kW, L/LL Mon­ta­ge­plat­te 994, ohne Re­ge­lung, ohne Spei­cher, ATEC Schacht 6 Meter 80/125 Jun­kers</t>
  </si>
  <si>
    <t>/preisvergleich/Relocate/481818030.html?categoryId=18406&amp;pos=10&amp;price=1965.0&amp;productid=2384234&amp;sid=289859&amp;type=offer</t>
  </si>
  <si>
    <t xml:space="preserve"> Jun­kers Ce­ra­pur­Com­fort ZBR 16-3 A 23 Gas-Brenn­wert­ther­me 16 kW, E / H Jun­kers FR 120, ohne Spei­cher, ohne Ab­gas­pa­ket, ohne Mon­ta­ge­plat­te Jun­kers</t>
  </si>
  <si>
    <t>/preisvergleich/Relocate/481806074.html?categoryId=18406&amp;pos=12&amp;price=2059.0&amp;productid=2635849&amp;sid=289859&amp;type=offer</t>
  </si>
  <si>
    <t>/preisvergleich/Relocate/481815428.html?categoryId=18406&amp;pos=11&amp;price=2199.0&amp;productid=1219746&amp;sid=289859&amp;type=offer</t>
  </si>
  <si>
    <t>/preisvergleich/Relocate/481867785.html?categoryId=18406&amp;pos=12&amp;price=3125.0&amp;productid=3094808&amp;sid=289859&amp;type=offer</t>
  </si>
  <si>
    <t xml:space="preserve"> Jun­kers Ce­ra­pu­rA­cu ZWSB 22/28-3 E 23 Brenn­wert-Zen­tral­heiz­ge­rät, E/H ohne Re­ge­lung, Jun­kers Schacht 4 Meter 80/125, Mon­ta­ge­plat­te 1188 ho­ri­zon­tal Jun­kers</t>
  </si>
  <si>
    <t>/preisvergleich/Relocate/435749831.html?categoryId=18406&amp;pos=2&amp;price=3394.0&amp;productid=4280909&amp;sid=9701&amp;type=offer</t>
  </si>
  <si>
    <t>Buderus Logaplus-Paket K59 GB 212-22</t>
  </si>
  <si>
    <t>/preisvergleich/Relocate/601110778.html?categoryId=18406&amp;pos=1&amp;price=5065.0&amp;productid=4278857&amp;sid=9701&amp;type=offer</t>
  </si>
  <si>
    <t>Buderus Logaplus-Paket K59 GB 212-15</t>
  </si>
  <si>
    <t>/preisvergleich/Relocate/601110877.html?categoryId=18406&amp;pos=1&amp;price=4908.0&amp;productid=4278868&amp;sid=9701&amp;type=offer</t>
  </si>
  <si>
    <t>Buderus Logaplus-Paket K59 GB 212-30</t>
  </si>
  <si>
    <t>/preisvergleich/Relocate/601110867.html?categoryId=18406&amp;pos=1&amp;price=5095.0&amp;productid=4278844&amp;sid=9701&amp;type=offer</t>
  </si>
  <si>
    <t>/preisvergleich/Relocate/475957751.html?categoryId=18406&amp;pos=7&amp;price=2373.0&amp;productid=2286143&amp;sid=289859&amp;type=offer</t>
  </si>
  <si>
    <t xml:space="preserve"> Vail­lant ecoTEC ex­clu­siv VC 206/4-7 Brenn­wert­ther­me ohne Re­ge­lung, Flach­dach rot 60/100, Un­ter­putz mit Spei­cher­an­schluss Vail­lant</t>
  </si>
  <si>
    <t>/preisvergleich/Relocate/481848099.html?categoryId=18406&amp;pos=8&amp;price=3235.0&amp;productid=1750863&amp;sid=289859&amp;type=offer</t>
  </si>
  <si>
    <t>/preisvergleich/Relocate/481847782.html?categoryId=18406&amp;pos=7&amp;price=3280.0&amp;productid=3497887&amp;sid=289859&amp;type=offer</t>
  </si>
  <si>
    <t xml:space="preserve"> Jun­kers Ce­ra­pur­Com­fort ZBR 42-3 A 21 Gas-Brenn­wert­ther­me 42 kW, L / LL Jun­kers FR 50, Mon­ta­ge­plat­te 258, ohne Spei­cher, Jun­kers AZB10 Dach rot 80/125...</t>
  </si>
  <si>
    <t>/preisvergleich/Relocate/481815229.html?categoryId=18406&amp;pos=7&amp;price=2234.0&amp;productid=3712883&amp;sid=289859&amp;type=offer</t>
  </si>
  <si>
    <t xml:space="preserve"> Jun­kers Ce­ra­pur­Com­fort-Eco ZSBE 16-3 A 21 Brenn­wert­ther­me 16 kW, L/LL Mon­ta­ge­plat­te 993, ohne Re­ge­lung, ohne Spei­cher, ATEC Schacht 6 Meter 80/125 Jun­kers</t>
  </si>
  <si>
    <t>/preisvergleich/Relocate/481817532.html?categoryId=18406&amp;pos=11&amp;price=1980.0&amp;productid=2384234&amp;sid=289859&amp;type=offer</t>
  </si>
  <si>
    <t xml:space="preserve"> Jun­kers Ce­ra­pur­Com­fort ZBR 16-3 A 23 Gas-Brenn­wert­ther­me 16 kW, E / H Jun­kers FR 50, Mon­ta­ge­plat­te 258, ohne Spei­cher, ohne Ab­gas­pa­ket Jun­kers</t>
  </si>
  <si>
    <t>/preisvergleich/Relocate/481814937.html?categoryId=18406&amp;pos=13&amp;price=2059.0&amp;productid=2635849&amp;sid=289859&amp;type=offer</t>
  </si>
  <si>
    <t>/preisvergleich/Relocate/481779500.html?categoryId=18406&amp;pos=12&amp;price=2204.0&amp;productid=1219746&amp;sid=289859&amp;type=offer</t>
  </si>
  <si>
    <t xml:space="preserve"> Jun­kers Ce­ra­pur­Com­fort-Eco ZSBE 16-3 A 23 Brenn­wert­ther­me 16 kW, E/H ohne Re­ge­lung, ohne Spei­cher, Mon­ta­ge­plat­te 258 + 223-1 (Un­ter­putz), ATEC Schacht 6...</t>
  </si>
  <si>
    <t>/preisvergleich/Relocate/481868754.html?categoryId=18406&amp;pos=13&amp;price=3130.0&amp;productid=3094808&amp;sid=289859&amp;type=offer</t>
  </si>
  <si>
    <t xml:space="preserve"> Jun­kers Ce­ra­pu­rA­cu ZWSB 22/28-3 E 23 Brenn­wert-Zen­tral­heiz­ge­rät, E/H ohne Re­ge­lung, ATEC Schacht 6 Meter 80/125, Mon­ta­ge­plat­te 992 &amp; 1187 Jun­kers</t>
  </si>
  <si>
    <t>/preisvergleich/Relocate/435736353.html?categoryId=18406&amp;pos=2&amp;price=5160.0&amp;productid=4278857&amp;sid=9701&amp;type=offer</t>
  </si>
  <si>
    <t>/preisvergleich/Relocate/601110872.html?categoryId=18406&amp;pos=2&amp;price=4985.0&amp;productid=4278868&amp;sid=9701&amp;type=offer</t>
  </si>
  <si>
    <t>/preisvergleich/Relocate/442190728.html?categoryId=18406&amp;pos=2&amp;price=5231.0&amp;productid=4278844&amp;sid=9701&amp;type=offer</t>
  </si>
  <si>
    <t>/preisvergleich/Relocate/475957191.html?categoryId=18406&amp;pos=8&amp;price=2373.0&amp;productid=2286143&amp;sid=289859&amp;type=offer</t>
  </si>
  <si>
    <t xml:space="preserve"> Vail­lant ecoTEC ex­clu­siv VC 206/4-7 Brenn­wert­ther­me ohne Re­ge­lung, Flach­dach schwarz 60/100, Un­ter­putz mit Spei­cher­an­schluss Vail­lant</t>
  </si>
  <si>
    <t>/preisvergleich/Relocate/481847556.html?categoryId=18406&amp;pos=9&amp;price=3235.0&amp;productid=1750863&amp;sid=289859&amp;type=offer</t>
  </si>
  <si>
    <t>/preisvergleich/Relocate/481847050.html?categoryId=18406&amp;pos=8&amp;price=3280.0&amp;productid=3497887&amp;sid=289859&amp;type=offer</t>
  </si>
  <si>
    <t xml:space="preserve"> Jun­kers Ce­ra­pur­Com­fort ZBR 42-3 A 21 Gas-Brenn­wert­ther­me 42 kW, L / LL Jun­kers FR 120, Mon­ta­ge­plat­te 258, ohne Spei­cher, ATEC Schacht 4 Meter 80/125 Jun­kers</t>
  </si>
  <si>
    <t>/preisvergleich/Relocate/481827535.html?categoryId=18406&amp;pos=8&amp;price=2239.0&amp;productid=3712883&amp;sid=289859&amp;type=offer</t>
  </si>
  <si>
    <t xml:space="preserve"> Jun­kers Ce­ra­pur­Com­fort-Eco ZSBE 16-3 A 21 Brenn­wert­ther­me 16 kW, L/LL Jun­kers FR 50, ohne Spei­cher, Jun­kers AZB10 Dach rot 80/125, ohne Mon­ta­ge­plat­te...</t>
  </si>
  <si>
    <t>/preisvergleich/Relocate/481837496.html?categoryId=18406&amp;pos=12&amp;price=2010.0&amp;productid=2384234&amp;sid=289859&amp;type=offer</t>
  </si>
  <si>
    <t xml:space="preserve"> Jun­kers Ce­ra­pur­Com­fort ZBR 16-3 A 23 Gas-Brenn­wert­ther­me 16 kW, E / H ohne Re­ge­lung, ohne Spei­cher, ohne Mon­ta­ge­plat­te, ATEC Schacht 4 Meter 80/125 Jun­kers</t>
  </si>
  <si>
    <t>/preisvergleich/Relocate/481813260.html?categoryId=18406&amp;pos=14&amp;price=2079.0&amp;productid=2635849&amp;sid=289859&amp;type=offer</t>
  </si>
  <si>
    <t>/preisvergleich/Relocate/481821258.html?categoryId=18406&amp;pos=13&amp;price=2204.0&amp;productid=1219746&amp;sid=289859&amp;type=offer</t>
  </si>
  <si>
    <t>/preisvergleich/Relocate/481868776.html?categoryId=18406&amp;pos=14&amp;price=3135.0&amp;productid=3094808&amp;sid=289859&amp;type=offer</t>
  </si>
  <si>
    <t xml:space="preserve"> Jun­kers Ce­ra­pu­rA­cu ZWSB 22/28-3 E 23 Brenn­wert-Zen­tral­heiz­ge­rät, E/H Jun­kers FR 50, ATEC Schacht 8 Meter 80/125, Mon­ta­ge­plat­te 1187 ver­ti­kal Jun­kers</t>
  </si>
  <si>
    <t>Buderus Logamax plus GB172-24 T</t>
  </si>
  <si>
    <t>/preisvergleich/Relocate/478136718.html?categoryId=18406&amp;pos=1&amp;price=2895.91&amp;productid=4597622&amp;sid=276812&amp;type=offer</t>
  </si>
  <si>
    <t xml:space="preserve"> Lo­ga­max plus GB172-24 T150S,G20 V2</t>
  </si>
  <si>
    <t>/preisvergleich/Relocate/475957953.html?categoryId=18406&amp;pos=9&amp;price=2377.0&amp;productid=2286143&amp;sid=289859&amp;type=offer</t>
  </si>
  <si>
    <t xml:space="preserve"> Vail­lant ecoTEC ex­clu­siv VC 206/4-7 Brenn­wert­ther­me ca­lor­MA­TIC 470/4, ohne Ab­gas­pa­ket, Auf­putz ohne Spei­cher­an­schluss Vail­lant</t>
  </si>
  <si>
    <t>/preisvergleich/Relocate/481847686.html?categoryId=18406&amp;pos=10&amp;price=3235.0&amp;productid=1750863&amp;sid=289859&amp;type=offer</t>
  </si>
  <si>
    <t>/preisvergleich/Relocate/481848347.html?categoryId=18406&amp;pos=9&amp;price=3290.0&amp;productid=3497887&amp;sid=289859&amp;type=offer</t>
  </si>
  <si>
    <t xml:space="preserve"> Jun­kers Ce­ra­pur­Com­fort ZBR 42-3 A 21 Gas-Brenn­wert­ther­me 42 kW, L / LL Jun­kers FR 50, Mon­ta­ge­plat­te 258, ohne Spei­cher, ATEC Schacht 8 Meter 80/125 Jun­kers</t>
  </si>
  <si>
    <t>/preisvergleich/Relocate/481813073.html?categoryId=18406&amp;pos=9&amp;price=2239.0&amp;productid=3712883&amp;sid=289859&amp;type=offer</t>
  </si>
  <si>
    <t xml:space="preserve"> Jun­kers Ce­ra­pur­Com­fort-Eco ZSBE 16-3 A 21 Brenn­wert­ther­me 16 kW, L/LL Mon­ta­ge­plat­te 994, ohne Re­ge­lung, ohne Spei­cher, Jun­kers AZB09 Dach schwarz 80/125...</t>
  </si>
  <si>
    <t>/preisvergleich/Relocate/481816719.html?categoryId=18406&amp;pos=13&amp;price=2010.0&amp;productid=2384234&amp;sid=289859&amp;type=offer</t>
  </si>
  <si>
    <t xml:space="preserve"> Jun­kers Ce­ra­pur­Com­fort ZBR 16-3 A 23 Gas-Brenn­wert­ther­me 16 kW, E / H Jun­kers FR 120, Mon­ta­ge­plat­te 258, ohne Spei­cher, ohne Ab­gas­pa­ket Jun­kers</t>
  </si>
  <si>
    <t>/preisvergleich/Relocate/481814532.html?categoryId=18406&amp;pos=15&amp;price=2089.0&amp;productid=2635849&amp;sid=289859&amp;type=offer</t>
  </si>
  <si>
    <t>/preisvergleich/Relocate/481812244.html?categoryId=18406&amp;pos=14&amp;price=2209.0&amp;productid=1219746&amp;sid=289859&amp;type=offer</t>
  </si>
  <si>
    <t>/preisvergleich/Relocate/481869440.html?categoryId=18406&amp;pos=15&amp;price=3135.0&amp;productid=3094808&amp;sid=289859&amp;type=offer</t>
  </si>
  <si>
    <t xml:space="preserve"> Jun­kers Ce­ra­pu­rA­cu ZWSB 22/28-3 E 23 Brenn­wert-Zen­tral­heiz­ge­rät, E/H Jun­kers FR 50, ATEC Schacht 4 Meter 80/125, Mon­ta­ge­plat­te 1188 ho­ri­zon­tal Jun­kers</t>
  </si>
  <si>
    <t>/preisvergleich/Relocate/478136750.html?categoryId=18406&amp;pos=2&amp;price=2895.91&amp;productid=4597622&amp;sid=276812&amp;type=offer</t>
  </si>
  <si>
    <t xml:space="preserve"> Lo­ga­max plus GB172-24 T150S,G25 V2</t>
  </si>
  <si>
    <t>/preisvergleich/Relocate/475958038.html?categoryId=18406&amp;pos=10&amp;price=2378.0&amp;productid=2286143&amp;sid=289859&amp;type=offer</t>
  </si>
  <si>
    <t xml:space="preserve"> Vail­lant ecoTEC ex­clu­siv VC 206/4-7 Brenn­wert­ther­me ohne Re­ge­lung, Schrägdach schwarz 60/100, Un­ter­putz mit Spei­cher­an­schluss Vail­lant</t>
  </si>
  <si>
    <t>/preisvergleich/Relocate/481848425.html?categoryId=18406&amp;pos=11&amp;price=3235.0&amp;productid=1750863&amp;sid=289859&amp;type=offer</t>
  </si>
  <si>
    <t>/preisvergleich/Relocate/481847483.html?categoryId=18406&amp;pos=10&amp;price=3295.0&amp;productid=3497887&amp;sid=289859&amp;type=offer</t>
  </si>
  <si>
    <t xml:space="preserve"> Jun­kers Ce­ra­pur­Com­fort ZBR 42-3 A 21 Gas-Brenn­wert­ther­me 42 kW, L / LL Mon­ta­ge­plat­te 258, ohne Re­ge­lung, ohne Spei­cher, Jun­kers Schacht 8 Meter 80/125...</t>
  </si>
  <si>
    <t>/preisvergleich/Relocate/481808192.html?categoryId=18406&amp;pos=10&amp;price=2239.0&amp;productid=3712883&amp;sid=289859&amp;type=offer</t>
  </si>
  <si>
    <t xml:space="preserve"> Jun­kers Ce­ra­pur­Com­fort-Eco ZSBE 16-3 A 21 Brenn­wert­ther­me 16 kW, L/LL Mon­ta­ge­plat­te 994, ohne Re­ge­lung, ohne Spei­cher, Jun­kers AZB10 Dach rot 80/125 Jun­kers</t>
  </si>
  <si>
    <t>/preisvergleich/Relocate/481836052.html?categoryId=18406&amp;pos=14&amp;price=2030.0&amp;productid=2384234&amp;sid=289859&amp;type=offer</t>
  </si>
  <si>
    <t xml:space="preserve"> Jun­kers Ce­ra­pur­Com­fort ZBR 16-3 A 23 Gas-Brenn­wert­ther­me 16 kW, E / H ohne Re­ge­lung, ohne Spei­cher, ohne Mon­ta­ge­plat­te, ATEC Schacht 6 Meter 80/125 Jun­kers</t>
  </si>
  <si>
    <t>/preisvergleich/Relocate/481822196.html?categoryId=18406&amp;pos=15&amp;price=2209.0&amp;productid=1219746&amp;sid=289859&amp;type=offer</t>
  </si>
  <si>
    <t xml:space="preserve"> Jun­kers Ce­ra­pur­Com­fort-Eco ZSBE 16-3 A 23 Brenn­wert­ther­me 16 kW, E/H Jun­kers FR 50, ohne Spei­cher, ohne Mon­ta­ge­plat­te, ATEC Schacht 4 Meter 80/125 Jun­kers</t>
  </si>
  <si>
    <t>Buderus Logaplus-Paket W22 (GB172-24 Erdgas E/H + RC 300)</t>
  </si>
  <si>
    <t>/preisvergleich/Relocate/445626631.html?categoryId=18406&amp;pos=1&amp;price=2695.0&amp;productid=4255271&amp;sid=9701&amp;type=offer</t>
  </si>
  <si>
    <t>/preisvergleich/Relocate/435732556.html?categoryId=18406&amp;pos=1&amp;price=5798.0&amp;productid=4215860&amp;sid=9701&amp;type=offer</t>
  </si>
  <si>
    <t>/preisvergleich/Relocate/435732603.html?categoryId=18406&amp;pos=1&amp;price=5503.0&amp;productid=4215858&amp;sid=9701&amp;type=offer</t>
  </si>
  <si>
    <t>/preisvergleich/Relocate/497667087.html?categoryId=18406&amp;pos=3&amp;price=2915.2&amp;productid=4597622&amp;sid=9701&amp;type=offer</t>
  </si>
  <si>
    <t>/preisvergleich/Relocate/475957408.html?categoryId=18406&amp;pos=11&amp;price=2378.0&amp;productid=2286143&amp;sid=289859&amp;type=offer</t>
  </si>
  <si>
    <t xml:space="preserve"> Vail­lant ecoTEC ex­clu­siv VC 206/4-7 Brenn­wert­ther­me ohne Re­ge­lung, Schrägdach rot 60/100, Un­ter­putz mit Spei­cher­an­schluss Vail­lant</t>
  </si>
  <si>
    <t>/preisvergleich/Relocate/481848150.html?categoryId=18406&amp;pos=12&amp;price=3240.0&amp;productid=1750863&amp;sid=289859&amp;type=offer</t>
  </si>
  <si>
    <t>/preisvergleich/Relocate/481847534.html?categoryId=18406&amp;pos=11&amp;price=3295.0&amp;productid=3497887&amp;sid=289859&amp;type=offer</t>
  </si>
  <si>
    <t xml:space="preserve"> Jun­kers Ce­ra­pur­Com­fort ZBR 42-3 A 21 Gas-Brenn­wert­ther­me 42 kW, L / LL Jun­kers FW 120, ohne Spei­cher, Mon­ta­ge­plat­te 258 + 223-1 (Un­ter­putz), oh­ne...</t>
  </si>
  <si>
    <t>/preisvergleich/Relocate/481826813.html?categoryId=18406&amp;pos=11&amp;price=2239.0&amp;productid=3712883&amp;sid=289859&amp;type=offer</t>
  </si>
  <si>
    <t xml:space="preserve"> Jun­kers Ce­ra­pur­Com­fort-Eco ZSBE 16-3 A 21 Brenn­wert­ther­me 16 kW, L/LL Jun­kers FR 50, ohne Spei­cher, Jun­kers AZB09 Dach schwarz 80/125, ohne Mon­ta­ge­plat­te ...</t>
  </si>
  <si>
    <t>/preisvergleich/Relocate/481817223.html?categoryId=18406&amp;pos=15&amp;price=2040.0&amp;productid=2384234&amp;sid=289859&amp;type=offer</t>
  </si>
  <si>
    <t xml:space="preserve"> Jun­kers Ce­ra­pur­Com­fort ZBR 16-3 A 23 Gas-Brenn­wert­ther­me 16 kW, E / H ohne Re­ge­lung, ohne Spei­cher, Jun­kers AZB10 Dach rot 80/125, ohne Mon­ta­ge­plat­te...</t>
  </si>
  <si>
    <t>/preisvergleich/Relocate/445627081.html?categoryId=18406&amp;pos=2&amp;price=2820.0&amp;productid=4255271&amp;sid=9701&amp;type=offer</t>
  </si>
  <si>
    <t>/preisvergleich/Relocate/514262278.html?categoryId=18406&amp;pos=2&amp;price=5798.0&amp;productid=4215860&amp;sid=9701&amp;type=offer</t>
  </si>
  <si>
    <t>/preisvergleich/Relocate/435737822.html?categoryId=18406&amp;pos=2&amp;price=5503.0&amp;productid=4215858&amp;sid=9701&amp;type=offer</t>
  </si>
  <si>
    <t>/preisvergleich/Relocate/497667004.html?categoryId=18406&amp;pos=4&amp;price=2915.2&amp;productid=4597622&amp;sid=9701&amp;type=offer</t>
  </si>
  <si>
    <t>/preisvergleich/Relocate/475957363.html?categoryId=18406&amp;pos=12&amp;price=2380.0&amp;productid=2286143&amp;sid=289859&amp;type=offer</t>
  </si>
  <si>
    <t xml:space="preserve"> Vail­lant ecoTEC ex­clu­siv VC 146/4-7 Brenn­wert­ther­me ca­lor­MA­TIC 370f, ohne Ab­gas­pa­ket, Un­ter­putz ohne Spei­cher­an­schluss Vail­lant</t>
  </si>
  <si>
    <t>/preisvergleich/Relocate/481848012.html?categoryId=18406&amp;pos=13&amp;price=3240.0&amp;productid=1750863&amp;sid=289859&amp;type=offer</t>
  </si>
  <si>
    <t>/preisvergleich/Relocate/481846894.html?categoryId=18406&amp;pos=12&amp;price=3295.0&amp;productid=3497887&amp;sid=289859&amp;type=offer</t>
  </si>
  <si>
    <t xml:space="preserve"> Jun­kers Ce­ra­pur­Com­fort ZBR 42-3 A 21 Gas-Brenn­wert­ther­me 42 kW, L / LL Jun­kers FR 120, ohne Spei­cher, ohne Mon­ta­ge­plat­te, ATEC Schacht 10 Meter 80/125...</t>
  </si>
  <si>
    <t>/preisvergleich/Relocate/481826519.html?categoryId=18406&amp;pos=12&amp;price=2239.0&amp;productid=3712883&amp;sid=289859&amp;type=offer</t>
  </si>
  <si>
    <t xml:space="preserve"> Jun­kers Ce­ra­pur­Com­fort-Eco ZSBE 16-3 A 21 Brenn­wert­ther­me 16 kW, L/LL Jun­kers FR 120, ohne Spei­cher, ohne Mon­ta­ge­plat­te, ATEC Schacht 4 Meter 80/125 Jun­kers</t>
  </si>
  <si>
    <t>/preisvergleich/Relocate/475958469.html?categoryId=18406&amp;pos=13&amp;price=2383.0&amp;productid=2286143&amp;sid=289859&amp;type=offer</t>
  </si>
  <si>
    <t xml:space="preserve"> Vail­lant ecoTEC ex­clu­siv VC 146/4-7 Brenn­wert­ther­me ca­lor­MA­TIC 350, Flach­dach schwarz 60/100, ohne Vail­lant</t>
  </si>
  <si>
    <t>/preisvergleich/Relocate/481848884.html?categoryId=18406&amp;pos=14&amp;price=3240.0&amp;productid=1750863&amp;sid=289859&amp;type=offer</t>
  </si>
  <si>
    <t>/preisvergleich/Relocate/481846891.html?categoryId=18406&amp;pos=13&amp;price=3295.0&amp;productid=3497887&amp;sid=289859&amp;type=offer</t>
  </si>
  <si>
    <t xml:space="preserve"> Jun­kers Ce­ra­pur­Com­fort ZBR 42-3 A 21 Gas-Brenn­wert­ther­me 42 kW, L / LL Mon­ta­ge­plat­te 258, ohne Re­ge­lung, Jun­kers ST 120-5 Z, ohne Ab­gas­pa­ket Jun­kers</t>
  </si>
  <si>
    <t>/preisvergleich/Relocate/481821729.html?categoryId=18406&amp;pos=13&amp;price=2244.0&amp;productid=3712883&amp;sid=289859&amp;type=offer</t>
  </si>
  <si>
    <t xml:space="preserve"> Jun­kers Ce­ra­pur­Com­fort-Eco ZSBE 16-3 A 21 Brenn­wert­ther­me 16 kW, L/LL Mon­ta­ge­plat­te 258, ohne Re­ge­lung, ohne Spei­cher, Jun­kers Schacht 4 Meter 80/125...</t>
  </si>
  <si>
    <t>/preisvergleich/Relocate/475958184.html?categoryId=18406&amp;pos=14&amp;price=2383.0&amp;productid=2286143&amp;sid=289859&amp;type=offer</t>
  </si>
  <si>
    <t xml:space="preserve"> Vail­lant ecoTEC ex­clu­siv VC 146/4-7 Brenn­wert­ther­me ca­lor­MA­TIC 350, Flach­dach rot 60/100, ohne Vail­lant</t>
  </si>
  <si>
    <t>/preisvergleich/Relocate/481849001.html?categoryId=18406&amp;pos=15&amp;price=3240.0&amp;productid=1750863&amp;sid=289859&amp;type=offer</t>
  </si>
  <si>
    <t>/preisvergleich/Relocate/481846522.html?categoryId=18406&amp;pos=14&amp;price=3300.0&amp;productid=3497887&amp;sid=289859&amp;type=offer</t>
  </si>
  <si>
    <t xml:space="preserve"> Jun­kers Ce­ra­pur­Com­fort ZBR 42-3 A 21 Gas-Brenn­wert­ther­me 42 kW, L / LL Jun­kers FR 120, Mon­ta­ge­plat­te 258, ohne Spei­cher, ATEC Schacht 6 Meter 80/125 Jun­kers</t>
  </si>
  <si>
    <t>/preisvergleich/Relocate/481827766.html?categoryId=18406&amp;pos=14&amp;price=2244.0&amp;productid=3712883&amp;sid=289859&amp;type=offer</t>
  </si>
  <si>
    <t xml:space="preserve"> Jun­kers Ce­ra­pur­Com­fort-Eco ZSBE 16-3 A 21 Brenn­wert­ther­me 16 kW, L/LL Mon­ta­ge­plat­te 993, ohne Re­ge­lung, ohne Spei­cher, Jun­kers AZB09 Dach schwarz 80/125...</t>
  </si>
  <si>
    <t>/preisvergleich/Relocate/475958416.html?categoryId=18406&amp;pos=15&amp;price=2384.0&amp;productid=2286143&amp;sid=289859&amp;type=offer</t>
  </si>
  <si>
    <t xml:space="preserve"> Vail­lant ecoTEC ex­clu­siv VC 276/4-7 Brenn­wert­ther­me ca­lor­MA­TIC 370, ohne Ab­gas­pa­ket, Auf­putz ohne Spei­cher­an­schluss Vail­lant</t>
  </si>
  <si>
    <t>/preisvergleich/Relocate/481846349.html?categoryId=18406&amp;pos=15&amp;price=3300.0&amp;productid=3497887&amp;sid=289859&amp;type=offer</t>
  </si>
  <si>
    <t xml:space="preserve"> Jun­kers Ce­ra­pur­Com­fort ZBR 42-3 A 21 Gas-Brenn­wert­ther­me 42 kW, L / LL Jun­kers FW 120, ohne Spei­cher, Mon­ta­ge­plat­te 258 + 528-1 (Auf­putz), oh­ne...</t>
  </si>
  <si>
    <t>/preisvergleich/Relocate/481818754.html?categoryId=18406&amp;pos=15&amp;price=2244.0&amp;productid=3712883&amp;sid=289859&amp;type=offer</t>
  </si>
  <si>
    <t xml:space="preserve"> Jun­kers Ce­ra­pur­Com­fort-Eco ZSBE 16-3 A 21 Brenn­wert­ther­me 16 kW, L/LL ohne Re­ge­lung, ohne Spei­cher, Mon­ta­ge­plat­te 258 + 223-1 (Un­ter­putz), ATEC Schacht...</t>
  </si>
  <si>
    <t>Remeha Tzerra24 DS</t>
  </si>
  <si>
    <t>/preisvergleich/Relocate/585069513.html?categoryId=18406&amp;pos=1&amp;price=1675.0&amp;productid=3725833&amp;sid=223861&amp;type=offer</t>
  </si>
  <si>
    <t>/preisvergleich/Relocate/585069185.html?categoryId=18406&amp;pos=2&amp;price=1677.0&amp;productid=3725833&amp;sid=223861&amp;type=offer</t>
  </si>
  <si>
    <t>/preisvergleich/Relocate/524658182.html?categoryId=18406&amp;pos=3&amp;price=1680.0&amp;productid=3725833&amp;sid=223861&amp;type=offer</t>
  </si>
  <si>
    <t>Remeha Tzerra28C</t>
  </si>
  <si>
    <t>/preisvergleich/Relocate/468353748.html?categoryId=18406&amp;pos=1&amp;price=1917.0&amp;productid=3725835&amp;sid=223861&amp;type=offer</t>
  </si>
  <si>
    <t>/preisvergleich/Relocate/524658154.html?categoryId=18406&amp;pos=4&amp;price=1682.0&amp;productid=3725833&amp;sid=223861&amp;type=offer</t>
  </si>
  <si>
    <t>/preisvergleich/Relocate/468353446.html?categoryId=18406&amp;pos=2&amp;price=1917.0&amp;productid=3725835&amp;sid=223861&amp;type=offer</t>
  </si>
  <si>
    <t>/preisvergleich/Relocate/524658070.html?categoryId=18406&amp;pos=5&amp;price=1684.0&amp;productid=3725833&amp;sid=223861&amp;type=offer</t>
  </si>
  <si>
    <t>/preisvergleich/Relocate/468353223.html?categoryId=18406&amp;pos=3&amp;price=1923.0&amp;productid=3725835&amp;sid=223861&amp;type=offer</t>
  </si>
  <si>
    <t xml:space="preserve"> Remeha Gas-Brenn­wert Kom­bi-Heiz­ther­me Kom­bither­me Tzerra 28 C Re­ge­lung iSense ohne Au­ßen­füh­ler, mit Mon­ta­ge­rah­men, An­schluss Jun­kers-Alt­ge­rä­te, Blen­de...</t>
  </si>
  <si>
    <t>/preisvergleich/Relocate/524658241.html?categoryId=18406&amp;pos=6&amp;price=1686.0&amp;productid=3725833&amp;sid=223861&amp;type=offer</t>
  </si>
  <si>
    <t>/preisvergleich/Relocate/468353823.html?categoryId=18406&amp;pos=4&amp;price=1923.0&amp;productid=3725835&amp;sid=223861&amp;type=offer</t>
  </si>
  <si>
    <t xml:space="preserve"> Remeha Gas-Brenn­wert Kom­bi-Heiz­ther­me Kom­bither­me Tzerra 28 C Re­ge­lung iSense ohne Au­ßen­füh­ler, mit Mon­ta­ge­rah­men, An­schluss Vail­lant-Alt­ge­rä­te, Blen­de...</t>
  </si>
  <si>
    <t>/preisvergleich/Relocate/524658253.html?categoryId=18406&amp;pos=7&amp;price=1686.0&amp;productid=3725833&amp;sid=223861&amp;type=offer</t>
  </si>
  <si>
    <t>/preisvergleich/Relocate/468353747.html?categoryId=18406&amp;pos=5&amp;price=1928.0&amp;productid=3725835&amp;sid=223861&amp;type=offer</t>
  </si>
  <si>
    <t xml:space="preserve"> Remeha Gas-Brenn­wert Kom­bi-Heiz­ther­me Kom­bither­me Tzerra 28 C Re­ge­lung iSense mit Au­ßen­füh­ler, mit Mon­ta­ge­rah­men, An­schluss Jun­kers-Alt­ge­rä­te, oh­ne...</t>
  </si>
  <si>
    <t>/preisvergleich/Relocate/585069155.html?categoryId=18406&amp;pos=8&amp;price=1686.0&amp;productid=3725833&amp;sid=223861&amp;type=offer</t>
  </si>
  <si>
    <t>/preisvergleich/Relocate/468353501.html?categoryId=18406&amp;pos=6&amp;price=1928.0&amp;productid=3725835&amp;sid=223861&amp;type=offer</t>
  </si>
  <si>
    <t xml:space="preserve"> Remeha Gas-Brenn­wert Kom­bi-Heiz­ther­me Kom­bither­me Tzerra 28 C Re­ge­lung iSense mit Au­ßen­füh­ler, mit Mon­ta­ge­rah­men, An­schluss Vail­lant-Alt­ge­rä­te, oh­ne...</t>
  </si>
  <si>
    <t>/preisvergleich/Relocate/524658281.html?categoryId=18406&amp;pos=9&amp;price=1687.0&amp;productid=3725833&amp;sid=223861&amp;type=offer</t>
  </si>
  <si>
    <t xml:space="preserve"> Remeha Heiz­ther­me Gas-Hei­zung Gas­brenn­wert­ther­me Tzerra 24 DS Re­ge­lung iSense ohne Au­ßen­füh­ler, ohne Spei­ch­er­füh­ler, mit Mon­ta­ge­rah­men, oh­ne...</t>
  </si>
  <si>
    <t>/preisvergleich/Relocate/468353869.html?categoryId=18406&amp;pos=7&amp;price=1928.0&amp;productid=3725835&amp;sid=223861&amp;type=offer</t>
  </si>
  <si>
    <t>/preisvergleich/Relocate/585069420.html?categoryId=18406&amp;pos=10&amp;price=1688.0&amp;productid=3725833&amp;sid=223861&amp;type=offer</t>
  </si>
  <si>
    <t>/preisvergleich/Relocate/468353413.html?categoryId=18406&amp;pos=8&amp;price=1934.0&amp;productid=3725835&amp;sid=223861&amp;type=offer</t>
  </si>
  <si>
    <t>/preisvergleich/Relocate/585069415.html?categoryId=18406&amp;pos=11&amp;price=1695.0&amp;productid=3725833&amp;sid=223861&amp;type=offer</t>
  </si>
  <si>
    <t>/preisvergleich/Relocate/468353814.html?categoryId=18406&amp;pos=9&amp;price=1934.0&amp;productid=3725835&amp;sid=223861&amp;type=offer</t>
  </si>
  <si>
    <t>/preisvergleich/Relocate/524658159.html?categoryId=18406&amp;pos=12&amp;price=1697.0&amp;productid=3725833&amp;sid=223861&amp;type=offer</t>
  </si>
  <si>
    <t>Junkers Acu ZWSB 22 28 3</t>
  </si>
  <si>
    <t>/preisvergleich/Relocate/481868030.html?categoryId=18406&amp;pos=1&amp;price=3135.0&amp;productid=3094808&amp;sid=289859&amp;type=offer</t>
  </si>
  <si>
    <t xml:space="preserve"> Jun­kers Ce­ra­pu­rA­cu ZWSB 22/28-3 E 23 Brenn­wert-Zen­tral­heiz­ge­rät, E/H ohne Re­ge­lung, ATEC Schacht 6 Meter 80/125, Mon­ta­ge­plat­te 991 &amp; 1187 Jun­kers</t>
  </si>
  <si>
    <t>/preisvergleich/Relocate/468353230.html?categoryId=18406&amp;pos=10&amp;price=1948.0&amp;productid=3725835&amp;sid=223861&amp;type=offer</t>
  </si>
  <si>
    <t xml:space="preserve"> Remeha Gas-Brenn­wert Kom­bi-Heiz­ther­me Kom­bither­me Tzerra 28 C Re­ge­lung iSense mit Au­ßen­füh­ler, mit Mon­ta­ge­rah­men, An­schluss Vail­lant-Alt­ge­rä­te, Blen­de...</t>
  </si>
  <si>
    <t>/preisvergleich/Relocate/585069288.html?categoryId=18406&amp;pos=13&amp;price=1700.0&amp;productid=3725833&amp;sid=223861&amp;type=offer</t>
  </si>
  <si>
    <t>/preisvergleich/Relocate/481868674.html?categoryId=18406&amp;pos=2&amp;price=3140.0&amp;productid=3094808&amp;sid=289859&amp;type=offer</t>
  </si>
  <si>
    <t xml:space="preserve"> Jun­kers Ce­ra­pu­rA­cu ZWSB 22/28-3 E 23 Brenn­wert-Zen­tral­heiz­ge­rät, E/H Jun­kers FR 120, Jun­kers Schacht 4 Meter 80/125, ohne Mon­ta­ge­plat­te Jun­kers</t>
  </si>
  <si>
    <t>Junkers ZSBE 16 3A23</t>
  </si>
  <si>
    <t>/preisvergleich/Relocate/481814458.html?categoryId=18406&amp;pos=1&amp;price=2089.0&amp;productid=2635849&amp;sid=289859&amp;type=offer</t>
  </si>
  <si>
    <t>/preisvergleich/Relocate/468353731.html?categoryId=18406&amp;pos=11&amp;price=1948.0&amp;productid=3725835&amp;sid=223861&amp;type=offer</t>
  </si>
  <si>
    <t>/preisvergleich/Relocate/524658038.html?categoryId=18406&amp;pos=14&amp;price=1700.0&amp;productid=3725833&amp;sid=223861&amp;type=offer</t>
  </si>
  <si>
    <t xml:space="preserve"> Remeha Heiz­ther­me Gas-Hei­zung Gas­brenn­wert­ther­me Tzerra 24 DS Re­ge­lung iSense mit Au­ßen­füh­ler, ohne Spei­ch­er­füh­ler, ohne Mon­ta­ge­rah­men, An­schluss nach...</t>
  </si>
  <si>
    <t>/preisvergleich/Relocate/481868753.html?categoryId=18406&amp;pos=3&amp;price=3140.0&amp;productid=3094808&amp;sid=289859&amp;type=offer</t>
  </si>
  <si>
    <t xml:space="preserve"> Jun­kers Ce­ra­pu­rA­cu ZWSB 22/28-3 E 23 Brenn­wert-Zen­tral­heiz­ge­rät, E/H ohne Re­ge­lung, Jun­kers AZB09 Dach schwarz 80/125, Mon­ta­ge­plat­te 992 &amp; 1187 Jun­kers</t>
  </si>
  <si>
    <t>/preisvergleich/Relocate/481815375.html?categoryId=18406&amp;pos=2&amp;price=2099.0&amp;productid=2635849&amp;sid=289859&amp;type=offer</t>
  </si>
  <si>
    <t>Junkers ZBR 16 3 A 23</t>
  </si>
  <si>
    <t>/preisvergleich/Relocate/481817839.html?categoryId=18406&amp;pos=1&amp;price=2040.0&amp;productid=2384234&amp;sid=289859&amp;type=offer</t>
  </si>
  <si>
    <t xml:space="preserve"> Jun­kers Ce­ra­pur­Com­fort ZBR 16-3 A 23 Gas-Brenn­wert­ther­me 16 kW, E / H ohne Re­ge­lung, ohne Spei­cher, Jun­kers AZB09 Dach schwarz 80/125, ohne Mon­ta­ge­plat­te ...</t>
  </si>
  <si>
    <t>/preisvergleich/Relocate/468353359.html?categoryId=18406&amp;pos=12&amp;price=1948.0&amp;productid=3725835&amp;sid=223861&amp;type=offer</t>
  </si>
  <si>
    <t xml:space="preserve"> Remeha Gas-Brenn­wert Kom­bi-Heiz­ther­me Kom­bither­me Tzerra 28 C Re­ge­lung iSense mit Au­ßen­füh­ler, mit Mon­ta­ge­rah­men, An­schluss Jun­kers-Alt­ge­rä­te, Blende für ...</t>
  </si>
  <si>
    <t>/preisvergleich/Relocate/585069404.html?categoryId=18406&amp;pos=15&amp;price=1700.0&amp;productid=3725833&amp;sid=223861&amp;type=offer</t>
  </si>
  <si>
    <t>Junkers Eco ZSBE 16 3A 21</t>
  </si>
  <si>
    <t>/preisvergleich/Relocate/481825987.html?categoryId=18406&amp;pos=1&amp;price=2209.0&amp;productid=1219746&amp;sid=289859&amp;type=offer</t>
  </si>
  <si>
    <t xml:space="preserve"> Jun­kers Ce­ra­pur­Com­fort-Eco ZSBE 16-3 A 23 Brenn­wert­ther­me 16 kW, E/H ohne Re­ge­lung, ohne Spei­cher, Mon­ta­ge­plat­te 258 + 528-1 (Auf­putz), ATEC Schacht 6...</t>
  </si>
  <si>
    <t>/preisvergleich/Relocate/481868569.html?categoryId=18406&amp;pos=4&amp;price=3140.0&amp;productid=3094808&amp;sid=289859&amp;type=offer</t>
  </si>
  <si>
    <t xml:space="preserve"> Jun­kers Ce­ra­pu­rA­cu ZWSB 22/28-3 E 23 Brenn­wert-Zen­tral­heiz­ge­rät, E/H Jun­kers FR 50, Jun­kers Schacht 6 Meter 80/125, ohne Mon­ta­ge­plat­te Jun­kers</t>
  </si>
  <si>
    <t>/preisvergleich/Relocate/481828118.html?categoryId=18406&amp;pos=3&amp;price=2104.0&amp;productid=2635849&amp;sid=289859&amp;type=offer</t>
  </si>
  <si>
    <t>/preisvergleich/Relocate/468353864.html?categoryId=18406&amp;pos=13&amp;price=1948.0&amp;productid=3725835&amp;sid=223861&amp;type=offer</t>
  </si>
  <si>
    <t>/preisvergleich/Relocate/481818879.html?categoryId=18406&amp;pos=2&amp;price=2209.0&amp;productid=1219746&amp;sid=289859&amp;type=offer</t>
  </si>
  <si>
    <t>/preisvergleich/Relocate/481869115.html?categoryId=18406&amp;pos=5&amp;price=3140.0&amp;productid=3094808&amp;sid=289859&amp;type=offer</t>
  </si>
  <si>
    <t xml:space="preserve"> Jun­kers Ce­ra­pu­rA­cu ZWSB 22/28-3 E 23 Brenn­wert-Zen­tral­heiz­ge­rät, E/H ohne Re­ge­lung, Jun­kers Schacht 8 Meter 80/125, Mon­ta­ge­plat­te 1187 ver­ti­kal Jun­kers</t>
  </si>
  <si>
    <t>/preisvergleich/Relocate/481814096.html?categoryId=18406&amp;pos=4&amp;price=2109.0&amp;productid=2635849&amp;sid=289859&amp;type=offer</t>
  </si>
  <si>
    <t>/preisvergleich/Relocate/468353450.html?categoryId=18406&amp;pos=14&amp;price=1959.0&amp;productid=3725835&amp;sid=223861&amp;type=offer</t>
  </si>
  <si>
    <t>/preisvergleich/Relocate/481818566.html?categoryId=18406&amp;pos=3&amp;price=2209.0&amp;productid=1219746&amp;sid=289859&amp;type=offer</t>
  </si>
  <si>
    <t>/preisvergleich/Relocate/481867753.html?categoryId=18406&amp;pos=6&amp;price=3145.0&amp;productid=3094808&amp;sid=289859&amp;type=offer</t>
  </si>
  <si>
    <t xml:space="preserve"> Jun­kers Ce­ra­pu­rA­cu ZWSB 22/28-3 E 23 Brenn­wert-Zen­tral­heiz­ge­rät, E/H ohne Re­ge­lung, Jun­kers AZB10 Dach rot 80/125, Mon­ta­ge­plat­te 991 &amp; 1187 Jun­kers</t>
  </si>
  <si>
    <t>/preisvergleich/Relocate/481819387.html?categoryId=18406&amp;pos=5&amp;price=2114.0&amp;productid=2635849&amp;sid=289859&amp;type=offer</t>
  </si>
  <si>
    <t>/preisvergleich/Relocate/468353374.html?categoryId=18406&amp;pos=15&amp;price=1959.0&amp;productid=3725835&amp;sid=223861&amp;type=offer</t>
  </si>
  <si>
    <t>/preisvergleich/Relocate/481805736.html?categoryId=18406&amp;pos=4&amp;price=2209.0&amp;productid=1219746&amp;sid=289859&amp;type=offer</t>
  </si>
  <si>
    <t xml:space="preserve"> Jun­kers Ce­ra­pur­Com­fort-Eco ZSBE 16-3 A 23 Brenn­wert­ther­me 16 kW, E/H Mon­ta­ge­plat­te 994, ohne Re­ge­lung, ohne Spei­cher, ATEC Schacht 4 Meter 80/125 Jun­kers</t>
  </si>
  <si>
    <t>/preisvergleich/Relocate/481868540.html?categoryId=18406&amp;pos=7&amp;price=3145.0&amp;productid=3094808&amp;sid=289859&amp;type=offer</t>
  </si>
  <si>
    <t xml:space="preserve"> Jun­kers Ce­ra­pu­rA­cu ZWSB 22/28-3 E 23 Brenn­wert-Zen­tral­heiz­ge­rät, E/H Jun­kers FR 120, ATEC Schacht 6 Meter 80/125, Mon­ta­ge­plat­te 1187 ver­ti­kal Jun­kers</t>
  </si>
  <si>
    <t>/preisvergleich/Relocate/481828393.html?categoryId=18406&amp;pos=6&amp;price=2119.0&amp;productid=2635849&amp;sid=289859&amp;type=offer</t>
  </si>
  <si>
    <t>Junkers Cerapur 42 kW</t>
  </si>
  <si>
    <t>/preisvergleich/Relocate/481865100.html?categoryId=18406&amp;pos=1&amp;price=3245.0&amp;productid=1750863&amp;sid=289859&amp;type=offer</t>
  </si>
  <si>
    <t xml:space="preserve"> Jun­kers Ce­ra­pur­Com­fort ZBR 42-3 A 31 Gas-Brenn­wert­ther­me 42 kW, Flg. P Mon­ta­ge­plat­te 994, ohne Re­ge­lung, ohne Spei­cher, ATEC Schacht 6 Meter 80/125 Jun­kers</t>
  </si>
  <si>
    <t>Vaillant 146 exclusiv</t>
  </si>
  <si>
    <t>/preisvergleich/Relocate/475957569.html?categoryId=18406&amp;pos=1&amp;price=2385.0&amp;productid=2286143&amp;sid=289859&amp;type=offer</t>
  </si>
  <si>
    <t xml:space="preserve"> Vail­lant ecoTEC ex­clu­siv VC 146/4-7 Brenn­wert­ther­me ca­lor­MA­TIC 370f, ohne Ab­gas­pa­ket, Auf­putz mit Spei­cher­an­schluss Vail­lant</t>
  </si>
  <si>
    <t>/preisvergleich/Relocate/481812721.html?categoryId=18406&amp;pos=5&amp;price=2214.0&amp;productid=1219746&amp;sid=289859&amp;type=offer</t>
  </si>
  <si>
    <t xml:space="preserve"> Jun­kers Ce­ra­pur­Com­fort-Eco ZSBE 16-3 A 23 Brenn­wert­ther­me 16 kW, E/H ohne Re­ge­lung, ohne Spei­cher, Mon­ta­ge­plat­te 258 + 223-1 (Un­ter­putz), Jun­kers AZB10...</t>
  </si>
  <si>
    <t>/preisvergleich/Relocate/481869311.html?categoryId=18406&amp;pos=8&amp;price=3150.0&amp;productid=3094808&amp;sid=289859&amp;type=offer</t>
  </si>
  <si>
    <t xml:space="preserve"> Jun­kers Ce­ra­pu­rA­cu ZWSB 22/28-3 E 23 Brenn­wert-Zen­tral­heiz­ge­rät, E/H ohne Re­ge­lung, ATEC Schacht 8 Meter 80/125, Mon­ta­ge­plat­te 992 &amp; 1187 Jun­kers</t>
  </si>
  <si>
    <t>/preisvergleich/Relocate/481821288.html?categoryId=18406&amp;pos=7&amp;price=2124.0&amp;productid=2635849&amp;sid=289859&amp;type=offer</t>
  </si>
  <si>
    <t>/preisvergleich/Relocate/481847175.html?categoryId=18406&amp;pos=2&amp;price=3245.0&amp;productid=1750863&amp;sid=289859&amp;type=offer</t>
  </si>
  <si>
    <t>/preisvergleich/Relocate/475958437.html?categoryId=18406&amp;pos=2&amp;price=2388.0&amp;productid=2286143&amp;sid=289859&amp;type=offer</t>
  </si>
  <si>
    <t xml:space="preserve"> Vail­lant ecoTEC ex­clu­siv VC 146/4-7 Brenn­wert­ther­me ca­lor­MA­TIC 350, Schrägdach schwarz 60/100, ohne Vail­lant</t>
  </si>
  <si>
    <t>/preisvergleich/Relocate/481828568.html?categoryId=18406&amp;pos=1&amp;price=2244.0&amp;productid=3712883&amp;sid=289859&amp;type=offer</t>
  </si>
  <si>
    <t xml:space="preserve"> Jun­kers Ce­ra­pur­Com­fort-Eco ZSBE 16-3 A 21 Brenn­wert­ther­me 16 kW, L/LL Mon­ta­ge­plat­te 993, ohne Re­ge­lung, ohne Spei­cher, Jun­kers AZB10 Dach rot 80/125 Jun­kers</t>
  </si>
  <si>
    <t>/preisvergleich/Relocate/481848095.html?categoryId=18406&amp;pos=1&amp;price=3310.0&amp;productid=3497887&amp;sid=289859&amp;type=offer</t>
  </si>
  <si>
    <t xml:space="preserve"> Jun­kers Ce­ra­pur­Com­fort ZBR 42-3 A 21 Gas-Brenn­wert­ther­me 42 kW, L / LL ohne Re­ge­lung, Jun­kers SK 160-5 ZB, ohne Ab­gas­pa­ket, ohne Mon­ta­ge­plat­te Jun­kers</t>
  </si>
  <si>
    <t>/preisvergleich/Relocate/481819988.html?categoryId=18406&amp;pos=6&amp;price=2214.0&amp;productid=1219746&amp;sid=289859&amp;type=offer</t>
  </si>
  <si>
    <t>/preisvergleich/Relocate/481868693.html?categoryId=18406&amp;pos=9&amp;price=3155.0&amp;productid=3094808&amp;sid=289859&amp;type=offer</t>
  </si>
  <si>
    <t xml:space="preserve"> Jun­kers Ce­ra­pu­rA­cu ZWSB 22/28-3 E 23 Brenn­wert-Zen­tral­heiz­ge­rät, E/H Jun­kers FR 50, ATEC Schacht 10 Meter 80/125, Mon­ta­ge­plat­te 1187 ver­ti­kal Jun­kers</t>
  </si>
  <si>
    <t>/preisvergleich/Relocate/481814547.html?categoryId=18406&amp;pos=8&amp;price=2134.0&amp;productid=2635849&amp;sid=289859&amp;type=offer</t>
  </si>
  <si>
    <t>/preisvergleich/Relocate/481848094.html?categoryId=18406&amp;pos=3&amp;price=3245.0&amp;productid=1750863&amp;sid=289859&amp;type=offer</t>
  </si>
  <si>
    <t>/preisvergleich/Relocate/475957993.html?categoryId=18406&amp;pos=3&amp;price=2388.0&amp;productid=2286143&amp;sid=289859&amp;type=offer</t>
  </si>
  <si>
    <t xml:space="preserve"> Vail­lant ecoTEC ex­clu­siv VC 206/4-7 Brenn­wert­ther­me ca­lor­MA­TIC 370f, ohne Ab­gas­pa­ket, Un­ter­putz ohne Spei­cher­an­schluss Vail­lant</t>
  </si>
  <si>
    <t>/preisvergleich/Relocate/481821266.html?categoryId=18406&amp;pos=2&amp;price=2249.0&amp;productid=3712883&amp;sid=289859&amp;type=offer</t>
  </si>
  <si>
    <t xml:space="preserve"> Jun­kers Ce­ra­pur­Com­fort-Eco ZSBE 16-3 A 21 Brenn­wert­ther­me 16 kW, L/LL Jun­kers FR 50, ohne Spei­cher, ohne Mon­ta­ge­plat­te, ATEC Schacht 8 Meter 80/125 Jun­kers</t>
  </si>
  <si>
    <t>/preisvergleich/Relocate/481848048.html?categoryId=18406&amp;pos=2&amp;price=3310.0&amp;productid=3497887&amp;sid=289859&amp;type=offer</t>
  </si>
  <si>
    <t xml:space="preserve"> Jun­kers Ce­ra­pur­Com­fort ZBR 42-3 A 21 Gas-Brenn­wert­ther­me 42 kW, L / LL Jun­kers FR 50, Mon­ta­ge­plat­te 258, ohne Spei­cher, ATEC Schacht 10 Meter 80/125 Jun­kers</t>
  </si>
  <si>
    <t>/preisvergleich/Relocate/481814008.html?categoryId=18406&amp;pos=7&amp;price=2214.0&amp;productid=1219746&amp;sid=289859&amp;type=offer</t>
  </si>
  <si>
    <t xml:space="preserve"> Jun­kers Ce­ra­pur­Com­fort-Eco ZSBE 16-3 A 23 Brenn­wert­ther­me 16 kW, E/H Mon­ta­ge­plat­te 993, ohne Re­ge­lung, ohne Spei­cher, ATEC Schacht 4 Meter 80/125 Jun­kers</t>
  </si>
  <si>
    <t>/preisvergleich/Relocate/481869185.html?categoryId=18406&amp;pos=10&amp;price=3155.0&amp;productid=3094808&amp;sid=289859&amp;type=offer</t>
  </si>
  <si>
    <t xml:space="preserve"> Jun­kers Ce­ra­pu­rA­cu ZWSB 22/28-3 E 23 Brenn­wert-Zen­tral­heiz­ge­rät, E/H ohne Re­ge­lung, ATEC Schacht 8 Meter 80/125, Mon­ta­ge­plat­te 991 &amp; 1187 Jun­kers</t>
  </si>
  <si>
    <t>/preisvergleich/Relocate/481826121.html?categoryId=18406&amp;pos=9&amp;price=2134.0&amp;productid=2635849&amp;sid=289859&amp;type=offer</t>
  </si>
  <si>
    <t>/preisvergleich/Relocate/481847819.html?categoryId=18406&amp;pos=4&amp;price=3245.0&amp;productid=1750863&amp;sid=289859&amp;type=offer</t>
  </si>
  <si>
    <t>/preisvergleich/Relocate/475957715.html?categoryId=18406&amp;pos=4&amp;price=2388.0&amp;productid=2286143&amp;sid=289859&amp;type=offer</t>
  </si>
  <si>
    <t xml:space="preserve"> Vail­lant ecoTEC ex­clu­siv VC 146/4-7 Brenn­wert­ther­me ca­lor­MA­TIC 350, Schrägdach rot 60/100, ohne Vail­lant</t>
  </si>
  <si>
    <t>/preisvergleich/Relocate/481780537.html?categoryId=18406&amp;pos=3&amp;price=2249.0&amp;productid=3712883&amp;sid=289859&amp;type=offer</t>
  </si>
  <si>
    <t xml:space="preserve"> Jun­kers Ce­ra­pur­Com­fort-Eco ZSBE 16-3 A 21 Brenn­wert­ther­me 16 kW, L/LL Mon­ta­ge­plat­te 994, ohne Re­ge­lung, ohne Spei­cher, ATEC Schacht 8 Meter 80/125 Jun­kers</t>
  </si>
  <si>
    <t>/preisvergleich/Relocate/481848817.html?categoryId=18406&amp;pos=3&amp;price=3310.0&amp;productid=3497887&amp;sid=289859&amp;type=offer</t>
  </si>
  <si>
    <t xml:space="preserve"> Jun­kers Ce­ra­pur­Com­fort ZBR 42-3 A 21 Gas-Brenn­wert­ther­me 42 kW, L / LL Jun­kers FR 120, Mon­ta­ge­plat­te 258, ohne Spei­cher, Jun­kers AZB10 Dach rot 80/125...</t>
  </si>
  <si>
    <t>/preisvergleich/Relocate/481814846.html?categoryId=18406&amp;pos=8&amp;price=2214.0&amp;productid=1219746&amp;sid=289859&amp;type=offer</t>
  </si>
  <si>
    <t>/preisvergleich/Relocate/481868563.html?categoryId=18406&amp;pos=11&amp;price=3155.0&amp;productid=3094808&amp;sid=289859&amp;type=offer</t>
  </si>
  <si>
    <t xml:space="preserve"> Jun­kers Ce­ra­pu­rA­cu ZWSB 22/28-3 E 23 Brenn­wert-Zen­tral­heiz­ge­rät, E/H Jun­kers FR 120, Jun­kers AZB10 Dach rot 80/125, Mon­ta­ge­plat­te 1187 ver­ti­kal Jun­kers</t>
  </si>
  <si>
    <t>/preisvergleich/Relocate/481813899.html?categoryId=18406&amp;pos=10&amp;price=2134.0&amp;productid=2635849&amp;sid=289859&amp;type=offer</t>
  </si>
  <si>
    <t>/preisvergleich/Relocate/481847227.html?categoryId=18406&amp;pos=5&amp;price=3250.0&amp;productid=1750863&amp;sid=289859&amp;type=offer</t>
  </si>
  <si>
    <t>/preisvergleich/Relocate/475957926.html?categoryId=18406&amp;pos=5&amp;price=2389.0&amp;productid=2286143&amp;sid=289859&amp;type=offer</t>
  </si>
  <si>
    <t xml:space="preserve"> Vail­lant ecoTEC ex­clu­siv VC 276/4-7 Brenn­wert­ther­me ca­lor­MA­TIC 350, ohne Ab­gas­pa­ket, Un­ter­putz ohne Spei­cher­an­schluss Vail­lant</t>
  </si>
  <si>
    <t>/preisvergleich/Relocate/481824372.html?categoryId=18406&amp;pos=4&amp;price=2249.0&amp;productid=3712883&amp;sid=289859&amp;type=offer</t>
  </si>
  <si>
    <t xml:space="preserve"> Jun­kers Ce­ra­pur­Com­fort-Eco ZSBE 16-3 A 21 Brenn­wert­ther­me 16 kW, L/LL ohne Re­ge­lung, ohne Spei­cher, Mon­ta­ge­plat­te 258 + 528-1 (Auf­putz), ATEC Schacht 10...</t>
  </si>
  <si>
    <t>/preisvergleich/Relocate/481846333.html?categoryId=18406&amp;pos=4&amp;price=3310.0&amp;productid=3497887&amp;sid=289859&amp;type=offer</t>
  </si>
  <si>
    <t xml:space="preserve"> Jun­kers Ce­ra­pur­Com­fort ZBR 42-3 A 21 Gas-Brenn­wert­ther­me 42 kW, L / LL Jun­kers FR 120, Mon­ta­ge­plat­te 258, ohne Spei­cher, Jun­kers AZB09 Dach schwarz...</t>
  </si>
  <si>
    <t>/preisvergleich/Relocate/481815470.html?categoryId=18406&amp;pos=9&amp;price=2214.0&amp;productid=1219746&amp;sid=289859&amp;type=offer</t>
  </si>
  <si>
    <t>/preisvergleich/Relocate/481868993.html?categoryId=18406&amp;pos=12&amp;price=3155.0&amp;productid=3094808&amp;sid=289859&amp;type=offer</t>
  </si>
  <si>
    <t xml:space="preserve"> Jun­kers Ce­ra­pu­rA­cu ZWSB 22/28-3 E 23 Brenn­wert-Zen­tral­heiz­ge­rät, E/H ohne Re­ge­lung, Jun­kers Schacht 6 Meter 80/125, Mon­ta­ge­plat­te 1188 ho­ri­zon­tal Jun­kers</t>
  </si>
  <si>
    <t>/preisvergleich/Relocate/481809892.html?categoryId=18406&amp;pos=11&amp;price=2139.0&amp;productid=2635849&amp;sid=289859&amp;type=offer</t>
  </si>
  <si>
    <t>/preisvergleich/Relocate/481847122.html?categoryId=18406&amp;pos=6&amp;price=3250.0&amp;productid=1750863&amp;sid=289859&amp;type=offer</t>
  </si>
  <si>
    <t>/preisvergleich/Relocate/475958159.html?categoryId=18406&amp;pos=6&amp;price=2392.0&amp;productid=2286143&amp;sid=289859&amp;type=offer</t>
  </si>
  <si>
    <t xml:space="preserve"> Vail­lant ecoTEC ex­clu­siv VC 206/4-7 Brenn­wert­ther­me ca­lor­MA­TIC 350, Flach­dach rot 60/100, ohne Vail­lant</t>
  </si>
  <si>
    <t>/preisvergleich/Relocate/481822956.html?categoryId=18406&amp;pos=5&amp;price=2254.0&amp;productid=3712883&amp;sid=289859&amp;type=offer</t>
  </si>
  <si>
    <t xml:space="preserve"> Jun­kers Ce­ra­pur­Com­fort-Eco ZSBE 16-3 A 21 Brenn­wert­ther­me 16 kW, L/LL ohne Re­ge­lung, Jun­kers ST 120-5 Z, ohne Ab­gas­pa­ket, ohne Mon­ta­ge­plat­te Jun­kers</t>
  </si>
  <si>
    <t>/preisvergleich/Relocate/481848005.html?categoryId=18406&amp;pos=5&amp;price=3320.0&amp;productid=3497887&amp;sid=289859&amp;type=offer</t>
  </si>
  <si>
    <t xml:space="preserve"> Jun­kers Ce­ra­pur­Com­fort ZBR 42-3 A 21 Gas-Brenn­wert­ther­me 42 kW, L / LL Mon­ta­ge­plat­te 258, ohne Re­ge­lung, ohne Spei­cher, Jun­kers Schacht 10 Meter 80/125...</t>
  </si>
  <si>
    <t>/preisvergleich/Relocate/481814437.html?categoryId=18406&amp;pos=10&amp;price=2214.0&amp;productid=1219746&amp;sid=289859&amp;type=offer</t>
  </si>
  <si>
    <t xml:space="preserve"> Jun­kers Ce­ra­pur­Com­fort-Eco ZSBE 16-3 A 23 Brenn­wert­ther­me 16 kW, E/H ohne Re­ge­lung, ohne Spei­cher, Mon­ta­ge­plat­te 258 + 223-1 (Un­ter­putz), Jun­kers AZB09...</t>
  </si>
  <si>
    <t>/preisvergleich/Relocate/481869540.html?categoryId=18406&amp;pos=13&amp;price=3155.0&amp;productid=3094808&amp;sid=289859&amp;type=offer</t>
  </si>
  <si>
    <t xml:space="preserve"> Jun­kers Ce­ra­pu­rA­cu ZWSB 22/28-3 E 23 Brenn­wert-Zen­tral­heiz­ge­rät, E/H Jun­kers FW 200, ohne Ab­gas­pa­ket, Mon­ta­ge­plat­te 1188 ho­ri­zon­tal Jun­kers</t>
  </si>
  <si>
    <t>/preisvergleich/Relocate/481821799.html?categoryId=18406&amp;pos=12&amp;price=2139.0&amp;productid=2635849&amp;sid=289859&amp;type=offer</t>
  </si>
  <si>
    <t>/preisvergleich/Relocate/481846561.html?categoryId=18406&amp;pos=7&amp;price=3250.0&amp;productid=1750863&amp;sid=289859&amp;type=offer</t>
  </si>
  <si>
    <t>/preisvergleich/Relocate/475957257.html?categoryId=18406&amp;pos=7&amp;price=2392.0&amp;productid=2286143&amp;sid=289859&amp;type=offer</t>
  </si>
  <si>
    <t xml:space="preserve"> Vail­lant ecoTEC ex­clu­siv VC 206/4-7 Brenn­wert­ther­me ca­lor­MA­TIC 350, Flach­dach schwarz 60/100, ohne Vail­lant</t>
  </si>
  <si>
    <t>/preisvergleich/Relocate/481826066.html?categoryId=18406&amp;pos=6&amp;price=2254.0&amp;productid=3712883&amp;sid=289859&amp;type=offer</t>
  </si>
  <si>
    <t xml:space="preserve"> Jun­kers Ce­ra­pur­Com­fort-Eco ZSBE 16-3 A 21 Brenn­wert­ther­me 16 kW, L/LL Jun­kers FR 50, Mon­ta­ge­plat­te 258, ohne Spei­cher, ATEC Schacht 4 Meter 80/125 Jun­kers</t>
  </si>
  <si>
    <t>/preisvergleich/Relocate/481842591.html?categoryId=18406&amp;pos=6&amp;price=3320.0&amp;productid=3497887&amp;sid=289859&amp;type=offer</t>
  </si>
  <si>
    <t xml:space="preserve"> Jun­kers Ce­ra­pur­Com­fort ZBR 42-3 A 21 Gas-Brenn­wert­ther­me 42 kW, L / LL ohne Re­ge­lung, ohne Spei­cher, Mon­ta­ge­plat­te 258 + 223-1 (Un­ter­putz), Jun­kers...</t>
  </si>
  <si>
    <t>/preisvergleich/Relocate/481821027.html?categoryId=18406&amp;pos=11&amp;price=2219.0&amp;productid=1219746&amp;sid=289859&amp;type=offer</t>
  </si>
  <si>
    <t>/preisvergleich/Relocate/481868953.html?categoryId=18406&amp;pos=14&amp;price=3155.0&amp;productid=3094808&amp;sid=289859&amp;type=offer</t>
  </si>
  <si>
    <t xml:space="preserve"> Jun­kers Ce­ra­pu­rA­cu ZWSB 22/28-3 E 23 Brenn­wert-Zen­tral­heiz­ge­rät, E/H Jun­kers FR 120, Jun­kers AZB09 Dach schwarz 80/125, Mon­ta­ge­plat­te 1187 ver­ti­kal Jun­kers</t>
  </si>
  <si>
    <t>/preisvergleich/Relocate/481781032.html?categoryId=18406&amp;pos=13&amp;price=2144.0&amp;productid=2635849&amp;sid=289859&amp;type=offer</t>
  </si>
  <si>
    <t>/preisvergleich/Relocate/481846571.html?categoryId=18406&amp;pos=8&amp;price=3250.0&amp;productid=1750863&amp;sid=289859&amp;type=offer</t>
  </si>
  <si>
    <t>/preisvergleich/Relocate/475958070.html?categoryId=18406&amp;pos=8&amp;price=2393.0&amp;productid=2286143&amp;sid=289859&amp;type=offer</t>
  </si>
  <si>
    <t xml:space="preserve"> Vail­lant ecoTEC ex­clu­siv VC 146/4-7 Brenn­wert­ther­me ca­lor­MA­TIC 470/4, ohne Ab­gas­pa­ket, Un­ter­putz ohne Spei­cher­an­schluss Vail­lant</t>
  </si>
  <si>
    <t>/preisvergleich/Relocate/481821723.html?categoryId=18406&amp;pos=7&amp;price=2254.0&amp;productid=3712883&amp;sid=289859&amp;type=offer</t>
  </si>
  <si>
    <t xml:space="preserve"> Jun­kers Ce­ra­pur­Com­fort-Eco ZSBE 16-3 A 21 Brenn­wert­ther­me 16 kW, L/LL Mon­ta­ge­plat­te 993, ohne Re­ge­lung, ohne Spei­cher, ATEC Schacht 8 Meter 80/125 Jun­kers</t>
  </si>
  <si>
    <t>/preisvergleich/Relocate/481848990.html?categoryId=18406&amp;pos=7&amp;price=3320.0&amp;productid=3497887&amp;sid=289859&amp;type=offer</t>
  </si>
  <si>
    <t xml:space="preserve"> Jun­kers Ce­ra­pur­Com­fort ZBR 42-3 A 21 Gas-Brenn­wert­ther­me 42 kW, L / LL Jun­kers FW 120, Mon­ta­ge­plat­te 994, ohne Spei­cher, ohne Ab­gas­pa­ket Jun­kers</t>
  </si>
  <si>
    <t>/preisvergleich/Relocate/481779837.html?categoryId=18406&amp;pos=12&amp;price=2219.0&amp;productid=1219746&amp;sid=289859&amp;type=offer</t>
  </si>
  <si>
    <t xml:space="preserve"> Jun­kers Ce­ra­pur­Com­fort-Eco ZSBE 16-3 A 23 Brenn­wert­ther­me 16 kW, E/H ohne Re­ge­lung, ohne Spei­cher, Mon­ta­ge­plat­te 258 + 528-1 (Auf­putz), Jun­kers AZB09...</t>
  </si>
  <si>
    <t>/preisvergleich/Relocate/481868223.html?categoryId=18406&amp;pos=15&amp;price=3165.0&amp;productid=3094808&amp;sid=289859&amp;type=offer</t>
  </si>
  <si>
    <t xml:space="preserve"> Jun­kers Ce­ra­pu­rA­cu ZWSB 22/28-3 E 23 Brenn­wert-Zen­tral­heiz­ge­rät, E/H Jun­kers FR 50, Jun­kers AZB10 Dach rot 80/125, Mon­ta­ge­plat­te 1188 ho­ri­zon­tal Jun­kers</t>
  </si>
  <si>
    <t>/preisvergleich/Relocate/481825460.html?categoryId=18406&amp;pos=14&amp;price=2144.0&amp;productid=2635849&amp;sid=289859&amp;type=offer</t>
  </si>
  <si>
    <t>/preisvergleich/Relocate/481861010.html?categoryId=18406&amp;pos=9&amp;price=3255.0&amp;productid=1750863&amp;sid=289859&amp;type=offer</t>
  </si>
  <si>
    <t xml:space="preserve"> Jun­kers Ce­ra­pur­Com­fort ZBR 42-3 A 31 Gas-Brenn­wert­ther­me 42 kW, Flg. P Mon­ta­ge­plat­te 994, ohne Re­ge­lung, ohne Spei­cher, Jun­kers AZB09 Dach schwarz 80/125 ...</t>
  </si>
  <si>
    <t>/preisvergleich/Relocate/475957339.html?categoryId=18406&amp;pos=9&amp;price=2393.0&amp;productid=2286143&amp;sid=289859&amp;type=offer</t>
  </si>
  <si>
    <t xml:space="preserve"> Vail­lant ecoTEC ex­clu­siv VC 206/4-7 Brenn­wert­ther­me ca­lor­MA­TIC 370f, ohne Ab­gas­pa­ket, Auf­putz mit Spei­cher­an­schluss Vail­lant</t>
  </si>
  <si>
    <t>/preisvergleich/Relocate/481814433.html?categoryId=18406&amp;pos=8&amp;price=2254.0&amp;productid=3712883&amp;sid=289859&amp;type=offer</t>
  </si>
  <si>
    <t xml:space="preserve"> Jun­kers Ce­ra­pur­Com­fort-Eco ZSBE 16-3 A 21 Brenn­wert­ther­me 16 kW, L/LL ohne Re­ge­lung, ohne Spei­cher, Jun­kers Schacht 8 Meter 80/125, ohne Mon­ta­ge­plat­te...</t>
  </si>
  <si>
    <t>/preisvergleich/Relocate/481846842.html?categoryId=18406&amp;pos=8&amp;price=3320.0&amp;productid=3497887&amp;sid=289859&amp;type=offer</t>
  </si>
  <si>
    <t xml:space="preserve"> Jun­kers Ce­ra­pur­Com­fort ZBR 42-3 A 21 Gas-Brenn­wert­ther­me 42 kW, L / LL Jun­kers FR 120, Mon­ta­ge­plat­te 258, ohne Spei­cher, ATEC Schacht 8 Meter 80/125 Jun­kers</t>
  </si>
  <si>
    <t>/preisvergleich/Relocate/481779479.html?categoryId=18406&amp;pos=13&amp;price=2219.0&amp;productid=1219746&amp;sid=289859&amp;type=offer</t>
  </si>
  <si>
    <t>/preisvergleich/Relocate/481812264.html?categoryId=18406&amp;pos=15&amp;price=2164.0&amp;productid=2635849&amp;sid=289859&amp;type=offer</t>
  </si>
  <si>
    <t>/preisvergleich/Relocate/481860872.html?categoryId=18406&amp;pos=10&amp;price=3255.0&amp;productid=1750863&amp;sid=289859&amp;type=offer</t>
  </si>
  <si>
    <t xml:space="preserve"> Jun­kers Ce­ra­pur­Com­fort ZBR 42-3 A 31 Gas-Brenn­wert­ther­me 42 kW, Flg. P Mon­ta­ge­plat­te 994, ohne Re­ge­lung, ohne Spei­cher, Jun­kers AZB10 Dach rot 80/125...</t>
  </si>
  <si>
    <t>/preisvergleich/Relocate/475957330.html?categoryId=18406&amp;pos=10&amp;price=2394.0&amp;productid=2286143&amp;sid=289859&amp;type=offer</t>
  </si>
  <si>
    <t xml:space="preserve"> Vail­lant ecoTEC ex­clu­siv VC 276/4-7 Brenn­wert­ther­me ca­lor­MA­TIC 350, ohne Ab­gas­pa­ket, Auf­putz mit Spei­cher­an­schluss Vail­lant</t>
  </si>
  <si>
    <t>/preisvergleich/Relocate/481811426.html?categoryId=18406&amp;pos=9&amp;price=2259.0&amp;productid=3712883&amp;sid=289859&amp;type=offer</t>
  </si>
  <si>
    <t xml:space="preserve"> Jun­kers Ce­ra­pur­Com­fort-Eco ZSBE 16-3 A 21 Brenn­wert­ther­me 16 kW, L/LL Jun­kers FR 120, ohne Spei­cher, ohne Mon­ta­ge­plat­te, ATEC Schacht 6 Meter 80/125 Jun­kers</t>
  </si>
  <si>
    <t>/preisvergleich/Relocate/481847959.html?categoryId=18406&amp;pos=9&amp;price=3325.0&amp;productid=3497887&amp;sid=289859&amp;type=offer</t>
  </si>
  <si>
    <t xml:space="preserve"> Jun­kers Ce­ra­pur­Com­fort ZBR 42-3 A 21 Gas-Brenn­wert­ther­me 42 kW, L / LL Jun­kers FW 120, Mon­ta­ge­plat­te 993, ohne Spei­cher, ohne Ab­gas­pa­ket Jun­kers</t>
  </si>
  <si>
    <t>/preisvergleich/Relocate/481820502.html?categoryId=18406&amp;pos=14&amp;price=2219.0&amp;productid=1219746&amp;sid=289859&amp;type=offer</t>
  </si>
  <si>
    <t xml:space="preserve"> Jun­kers Ce­ra­pur­Com­fort-Eco ZSBE 16-3 A 23 Brenn­wert­ther­me 16 kW, E/H ohne Re­ge­lung, ohne Spei­cher, Mon­ta­ge­plat­te 258 + 528-1 (Auf­putz), Jun­kers AZB10...</t>
  </si>
  <si>
    <t>/preisvergleich/Relocate/481847464.html?categoryId=18406&amp;pos=11&amp;price=3255.0&amp;productid=1750863&amp;sid=289859&amp;type=offer</t>
  </si>
  <si>
    <t>/preisvergleich/Relocate/475958275.html?categoryId=18406&amp;pos=11&amp;price=2397.0&amp;productid=2286143&amp;sid=289859&amp;type=offer</t>
  </si>
  <si>
    <t xml:space="preserve"> Vail­lant ecoTEC ex­clu­siv VC 206/4-7 Brenn­wert­ther­me ca­lor­MA­TIC 350, Schrägdach schwarz 60/100, ohne Vail­lant</t>
  </si>
  <si>
    <t>/preisvergleich/Relocate/481808482.html?categoryId=18406&amp;pos=10&amp;price=2269.0&amp;productid=3712883&amp;sid=289859&amp;type=offer</t>
  </si>
  <si>
    <t xml:space="preserve"> Jun­kers Ce­ra­pur­Com­fort-Eco ZSBE 16-3 A 21 Brenn­wert­ther­me 16 kW, L/LL Jun­kers FR 50, ohne Spei­cher, ohne Mon­ta­ge­plat­te, ATEC Schacht 10 Meter 80/125 Jun­kers</t>
  </si>
  <si>
    <t>/preisvergleich/Relocate/481848758.html?categoryId=18406&amp;pos=10&amp;price=3325.0&amp;productid=3497887&amp;sid=289859&amp;type=offer</t>
  </si>
  <si>
    <t xml:space="preserve"> Jun­kers Ce­ra­pur­Com­fort ZBR 42-3 A 21 Gas-Brenn­wert­ther­me 42 kW, L / LL ohne Re­ge­lung, ohne Spei­cher, Mon­ta­ge­plat­te 258 + 528-1 (Auf­putz), Jun­kers Schacht ...</t>
  </si>
  <si>
    <t>/preisvergleich/Relocate/481823302.html?categoryId=18406&amp;pos=15&amp;price=2219.0&amp;productid=1219746&amp;sid=289859&amp;type=offer</t>
  </si>
  <si>
    <t>/preisvergleich/Relocate/481846536.html?categoryId=18406&amp;pos=12&amp;price=3265.0&amp;productid=1750863&amp;sid=289859&amp;type=offer</t>
  </si>
  <si>
    <t>/preisvergleich/Relocate/475957826.html?categoryId=18406&amp;pos=12&amp;price=2397.0&amp;productid=2286143&amp;sid=289859&amp;type=offer</t>
  </si>
  <si>
    <t xml:space="preserve"> Vail­lant ecoTEC ex­clu­siv VC 206/4-7 Brenn­wert­ther­me ca­lor­MA­TIC 350, Schrägdach rot 60/100, ohne Vail­lant</t>
  </si>
  <si>
    <t>/preisvergleich/Relocate/481826415.html?categoryId=18406&amp;pos=11&amp;price=2269.0&amp;productid=3712883&amp;sid=289859&amp;type=offer</t>
  </si>
  <si>
    <t xml:space="preserve"> Jun­kers Ce­ra­pur­Com­fort-Eco ZSBE 16-3 A 21 Brenn­wert­ther­me 16 kW, L/LL Mon­ta­ge­plat­te 994, ohne Re­ge­lung, ohne Spei­cher, ATEC Schacht 10 Meter 80/125 Jun­kers</t>
  </si>
  <si>
    <t>/preisvergleich/Relocate/481847273.html?categoryId=18406&amp;pos=11&amp;price=3330.0&amp;productid=3497887&amp;sid=289859&amp;type=offer</t>
  </si>
  <si>
    <t xml:space="preserve"> Jun­kers Ce­ra­pur­Com­fort ZBR 42-3 A 21 Gas-Brenn­wert­ther­me 42 kW, L / LL Jun­kers FR 50, ohne Spei­cher, Mon­ta­ge­plat­te 258 + 223-1 (Un­ter­putz), ATEC Schacht...</t>
  </si>
  <si>
    <t>/preisvergleich/Relocate/481846448.html?categoryId=18406&amp;pos=13&amp;price=3265.0&amp;productid=1750863&amp;sid=289859&amp;type=offer</t>
  </si>
  <si>
    <t>/preisvergleich/Relocate/475957283.html?categoryId=18406&amp;pos=13&amp;price=2398.0&amp;productid=2286143&amp;sid=289859&amp;type=offer</t>
  </si>
  <si>
    <t xml:space="preserve"> Vail­lant ecoTEC ex­clu­siv VC 146/4-7 Brenn­wert­ther­me ca­lor­MA­TIC 470/4, ohne Ab­gas­pa­ket, Auf­putz mit Spei­cher­an­schluss Vail­lant</t>
  </si>
  <si>
    <t>/preisvergleich/Relocate/481814603.html?categoryId=18406&amp;pos=12&amp;price=2269.0&amp;productid=3712883&amp;sid=289859&amp;type=offer</t>
  </si>
  <si>
    <t xml:space="preserve"> Jun­kers Ce­ra­pur­Com­fort-Eco ZSBE 16-3 A 21 Brenn­wert­ther­me 16 kW, L/LL Jun­kers FR 120, ohne Spei­cher, Jun­kers AZB10 Dach rot 80/125, ohne Mon­ta­ge­plat­te...</t>
  </si>
  <si>
    <t>/preisvergleich/Relocate/481848373.html?categoryId=18406&amp;pos=12&amp;price=3335.0&amp;productid=3497887&amp;sid=289859&amp;type=offer</t>
  </si>
  <si>
    <t xml:space="preserve"> Jun­kers Ce­ra­pur­Com­fort ZBR 42-3 A 21 Gas-Brenn­wert­ther­me 42 kW, L / LL Jun­kers FR 50, ohne Spei­cher, Mon­ta­ge­plat­te 258 + 528-1 (Auf­putz), ATEC Schacht 4...</t>
  </si>
  <si>
    <t>/preisvergleich/Relocate/481848063.html?categoryId=18406&amp;pos=14&amp;price=3265.0&amp;productid=1750863&amp;sid=289859&amp;type=offer</t>
  </si>
  <si>
    <t>/preisvergleich/Relocate/475957424.html?categoryId=18406&amp;pos=14&amp;price=2400.0&amp;productid=2286143&amp;sid=289859&amp;type=offer</t>
  </si>
  <si>
    <t xml:space="preserve"> Vail­lant ecoTEC ex­clu­siv VC 276/4-7 Brenn­wert­ther­me ohne Re­ge­lung, Flach­dach schwarz 60/100, ohne Vail­lant</t>
  </si>
  <si>
    <t>/preisvergleich/Relocate/481815135.html?categoryId=18406&amp;pos=13&amp;price=2269.0&amp;productid=3712883&amp;sid=289859&amp;type=offer</t>
  </si>
  <si>
    <t xml:space="preserve"> Jun­kers Ce­ra­pur­Com­fort-Eco ZSBE 16-3 A 21 Brenn­wert­ther­me 16 kW, L/LL Jun­kers FR 120, ohne Spei­cher, Jun­kers AZB09 Dach schwarz 80/125, oh­ne...</t>
  </si>
  <si>
    <t>/preisvergleich/Relocate/481847368.html?categoryId=18406&amp;pos=13&amp;price=3340.0&amp;productid=3497887&amp;sid=289859&amp;type=offer</t>
  </si>
  <si>
    <t xml:space="preserve"> Jun­kers Ce­ra­pur­Com­fort ZBR 42-3 A 21 Gas-Brenn­wert­ther­me 42 kW, L / LL Jun­kers FR 120, Mon­ta­ge­plat­te 258, ohne Spei­cher, ATEC Schacht 10 Meter 80/125...</t>
  </si>
  <si>
    <t>/preisvergleich/Relocate/481849050.html?categoryId=18406&amp;pos=15&amp;price=3265.0&amp;productid=1750863&amp;sid=289859&amp;type=offer</t>
  </si>
  <si>
    <t>/preisvergleich/Relocate/475957516.html?categoryId=18406&amp;pos=15&amp;price=2400.0&amp;productid=2286143&amp;sid=289859&amp;type=offer</t>
  </si>
  <si>
    <t xml:space="preserve"> Vail­lant ecoTEC ex­clu­siv VC 276/4-7 Brenn­wert­ther­me ohne Re­ge­lung, Flach­dach rot 60/100, ohne Vail­lant</t>
  </si>
  <si>
    <t>/preisvergleich/Relocate/481815467.html?categoryId=18406&amp;pos=14&amp;price=2274.0&amp;productid=3712883&amp;sid=289859&amp;type=offer</t>
  </si>
  <si>
    <t xml:space="preserve"> Jun­kers Ce­ra­pur­Com­fort-Eco ZSBE 16-3 A 21 Brenn­wert­ther­me 16 kW, L/LL Mon­ta­ge­plat­te 258, ohne Re­ge­lung, ohne Spei­cher, Jun­kers Schacht 6 Meter 80/125...</t>
  </si>
  <si>
    <t>/preisvergleich/Relocate/481842510.html?categoryId=18406&amp;pos=14&amp;price=3345.0&amp;productid=3497887&amp;sid=289859&amp;type=offer</t>
  </si>
  <si>
    <t xml:space="preserve"> Jun­kers Ce­ra­pur­Com­fort ZBR 42-3 A 21 Gas-Brenn­wert­ther­me 42 kW, L / LL Jun­kers FR 50, ohne Spei­cher, Jun­kers Schacht 4 Meter 80/125, ohne Mon­ta­ge­plat­te...</t>
  </si>
  <si>
    <t>/preisvergleich/Relocate/481826172.html?categoryId=18406&amp;pos=15&amp;price=2274.0&amp;productid=3712883&amp;sid=289859&amp;type=offer</t>
  </si>
  <si>
    <t xml:space="preserve"> Jun­kers Ce­ra­pur­Com­fort-Eco ZSBE 16-3 A 21 Brenn­wert­ther­me 16 kW, L/LL Mon­ta­ge­plat­te 993, ohne Re­ge­lung, ohne Spei­cher, ATEC Schacht 10 Meter 80/125 Jun­kers</t>
  </si>
  <si>
    <t>/preisvergleich/Relocate/481846663.html?categoryId=18406&amp;pos=15&amp;price=3345.0&amp;productid=3497887&amp;sid=289859&amp;type=offer</t>
  </si>
  <si>
    <t xml:space="preserve"> Jun­kers Ce­ra­pur­Com­fort ZBR 42-3 A 21 Gas-Brenn­wert­ther­me 42 kW, L / LL Mon­ta­ge­plat­te 994, ohne Re­ge­lung, ohne Spei­cher, Jun­kers Schacht 4 Meter 80/125...</t>
  </si>
  <si>
    <t>Remeha 24DS</t>
  </si>
  <si>
    <t>/preisvergleich/Relocate/585069275.html?categoryId=18406&amp;pos=1&amp;price=1702.0&amp;productid=3725833&amp;sid=223861&amp;type=offer</t>
  </si>
  <si>
    <t>/preisvergleich/Relocate/585069255.html?categoryId=18406&amp;pos=2&amp;price=1704.0&amp;productid=3725833&amp;sid=223861&amp;type=offer</t>
  </si>
  <si>
    <t>/preisvergleich/Relocate/524658152.html?categoryId=18406&amp;pos=3&amp;price=1704.0&amp;productid=3725833&amp;sid=223861&amp;type=offer</t>
  </si>
  <si>
    <t xml:space="preserve"> Remeha Heiz­ther­me Gas-Hei­zung Gas­brenn­wert­ther­me Tzerra 24 DS Re­ge­lung iSense ohne Au­ßen­füh­ler, mit Spei­ch­er­füh­ler, ohne Mon­ta­ge­rah­men, An­schluss nach...</t>
  </si>
  <si>
    <t>Remeha Tzerra Combi</t>
  </si>
  <si>
    <t>/preisvergleich/Relocate/468353245.html?categoryId=18406&amp;pos=1&amp;price=1968.0&amp;productid=3725835&amp;sid=223861&amp;type=offer</t>
  </si>
  <si>
    <t>/preisvergleich/Relocate/585069225.html?categoryId=18406&amp;pos=4&amp;price=1706.0&amp;productid=3725833&amp;sid=223861&amp;type=offer</t>
  </si>
  <si>
    <t>/preisvergleich/Relocate/468353972.html?categoryId=18406&amp;pos=2&amp;price=1968.0&amp;productid=3725835&amp;sid=223861&amp;type=offer</t>
  </si>
  <si>
    <t>/preisvergleich/Relocate/585069091.html?categoryId=18406&amp;pos=5&amp;price=1706.0&amp;productid=3725833&amp;sid=223861&amp;type=offer</t>
  </si>
  <si>
    <t>/preisvergleich/Relocate/468353252.html?categoryId=18406&amp;pos=3&amp;price=1973.0&amp;productid=3725835&amp;sid=223861&amp;type=offer</t>
  </si>
  <si>
    <t>/preisvergleich/Relocate/586004563.html?categoryId=18406&amp;pos=6&amp;price=1707.0&amp;productid=3725833&amp;sid=223861&amp;type=offer</t>
  </si>
  <si>
    <t>/preisvergleich/Relocate/468353862.html?categoryId=18406&amp;pos=4&amp;price=1973.0&amp;productid=3725835&amp;sid=223861&amp;type=offer</t>
  </si>
  <si>
    <t>/preisvergleich/Relocate/524658189.html?categoryId=18406&amp;pos=7&amp;price=1709.0&amp;productid=3725833&amp;sid=223861&amp;type=offer</t>
  </si>
  <si>
    <t>/preisvergleich/Relocate/468353213.html?categoryId=18406&amp;pos=5&amp;price=1979.0&amp;productid=3725835&amp;sid=223861&amp;type=offer</t>
  </si>
  <si>
    <t>/preisvergleich/Relocate/524658274.html?categoryId=18406&amp;pos=8&amp;price=1711.0&amp;productid=3725833&amp;sid=223861&amp;type=offer</t>
  </si>
  <si>
    <t>/preisvergleich/Relocate/468353240.html?categoryId=18406&amp;pos=6&amp;price=1979.0&amp;productid=3725835&amp;sid=223861&amp;type=offer</t>
  </si>
  <si>
    <t>/preisvergleich/Relocate/585069272.html?categoryId=18406&amp;pos=9&amp;price=1711.0&amp;productid=3725833&amp;sid=223861&amp;type=offer</t>
  </si>
  <si>
    <t>/preisvergleich/Relocate/468353473.html?categoryId=18406&amp;pos=7&amp;price=1993.0&amp;productid=3725835&amp;sid=223861&amp;type=offer</t>
  </si>
  <si>
    <t>/preisvergleich/Relocate/524658289.html?categoryId=18406&amp;pos=10&amp;price=1712.0&amp;productid=3725833&amp;sid=223861&amp;type=offer</t>
  </si>
  <si>
    <t xml:space="preserve"> Remeha Heiz­ther­me Gas-Hei­zung Gas­brenn­wert­ther­me Tzerra 24 DS Re­ge­lung iSense mit Au­ßen­füh­ler, ohne Spei­ch­er­füh­ler, mit Mon­ta­ge­rah­men, oh­ne...</t>
  </si>
  <si>
    <t>/preisvergleich/Relocate/468353350.html?categoryId=18406&amp;pos=8&amp;price=1993.0&amp;productid=3725835&amp;sid=223861&amp;type=offer</t>
  </si>
  <si>
    <t>/preisvergleich/Relocate/585069144.html?categoryId=18406&amp;pos=11&amp;price=1713.0&amp;productid=3725833&amp;sid=223861&amp;type=offer</t>
  </si>
  <si>
    <t>/preisvergleich/Relocate/468353558.html?categoryId=18406&amp;pos=9&amp;price=2004.0&amp;productid=3725835&amp;sid=223861&amp;type=offer</t>
  </si>
  <si>
    <t>/preisvergleich/Relocate/585069399.html?categoryId=18406&amp;pos=12&amp;price=1715.0&amp;productid=3725833&amp;sid=223861&amp;type=offer</t>
  </si>
  <si>
    <t>Junkers ZWSB22 28 3 E 23</t>
  </si>
  <si>
    <t>/preisvergleich/Relocate/481867571.html?categoryId=18406&amp;pos=1&amp;price=3165.0&amp;productid=3094808&amp;sid=289859&amp;type=offer</t>
  </si>
  <si>
    <t xml:space="preserve"> Jun­kers Ce­ra­pu­rA­cu ZWSB 22/28-3 E 23 Brenn­wert-Zen­tral­heiz­ge­rät, E/H Jun­kers FR 120, ATEC Schacht 4 Meter 80/125, Mon­ta­ge­plat­te 1188 ho­ri­zon­tal Jun­kers</t>
  </si>
  <si>
    <t>/preisvergleich/Relocate/468353494.html?categoryId=18406&amp;pos=10&amp;price=2004.0&amp;productid=3725835&amp;sid=223861&amp;type=offer</t>
  </si>
  <si>
    <t>/preisvergleich/Relocate/524658213.html?categoryId=18406&amp;pos=13&amp;price=1716.0&amp;productid=3725833&amp;sid=223861&amp;type=offer</t>
  </si>
  <si>
    <t xml:space="preserve"> Remeha Heiz­ther­me Gas-Hei­zung Gas­brenn­wert­ther­me Tzerra 24 DS Re­ge­lung iSense ohne Au­ßen­füh­ler, mit Spei­ch­er­füh­ler, mit Mon­ta­ge­rah­men, oh­ne...</t>
  </si>
  <si>
    <t>/preisvergleich/Relocate/481869720.html?categoryId=18406&amp;pos=2&amp;price=3165.0&amp;productid=3094808&amp;sid=289859&amp;type=offer</t>
  </si>
  <si>
    <t xml:space="preserve"> Jun­kers Ce­ra­pu­rA­cu ZWSB 22/28-3 E 23 Brenn­wert-Zen­tral­heiz­ge­rät, E/H Jun­kers FR 50, Jun­kers AZB09 Dach schwarz 80/125, Mon­ta­ge­plat­te 1188 ho­ri­zon­tal Jun­kers</t>
  </si>
  <si>
    <t>/preisvergleich/Relocate/585069473.html?categoryId=18406&amp;pos=14&amp;price=1717.0&amp;productid=3725833&amp;sid=223861&amp;type=offer</t>
  </si>
  <si>
    <t>/preisvergleich/Relocate/481868632.html?categoryId=18406&amp;pos=3&amp;price=3165.0&amp;productid=3094808&amp;sid=289859&amp;type=offer</t>
  </si>
  <si>
    <t xml:space="preserve"> Jun­kers Ce­ra­pu­rA­cu ZWSB 22/28-3 E 23 Brenn­wert-Zen­tral­heiz­ge­rät, E/H ohne Re­ge­lung, Jun­kers Schacht 10 Meter 80/125, Mon­ta­ge­plat­te 1187 ver­ti­kal Jun­kers</t>
  </si>
  <si>
    <t>/preisvergleich/Relocate/585069486.html?categoryId=18406&amp;pos=15&amp;price=1718.0&amp;productid=3725833&amp;sid=223861&amp;type=offer</t>
  </si>
  <si>
    <t>Junkers ZSBE 16 3 A 23</t>
  </si>
  <si>
    <t>/preisvergleich/Relocate/481814970.html?categoryId=18406&amp;pos=1&amp;price=2164.0&amp;productid=2635849&amp;sid=289859&amp;type=offer</t>
  </si>
  <si>
    <t>/preisvergleich/Relocate/481869527.html?categoryId=18406&amp;pos=4&amp;price=3165.0&amp;productid=3094808&amp;sid=289859&amp;type=offer</t>
  </si>
  <si>
    <t xml:space="preserve"> Jun­kers Ce­ra­pu­rA­cu ZWSB 22/28-3 E 23 Brenn­wert-Zen­tral­heiz­ge­rät, E/H Jun­kers FR 120, ATEC Schacht 8 Meter 80/125, Mon­ta­ge­plat­te 1187 ver­ti­kal Jun­kers</t>
  </si>
  <si>
    <t>/preisvergleich/Relocate/481812051.html?categoryId=18406&amp;pos=2&amp;price=2169.0&amp;productid=2635849&amp;sid=289859&amp;type=offer</t>
  </si>
  <si>
    <t>/preisvergleich/Relocate/481869474.html?categoryId=18406&amp;pos=5&amp;price=3165.0&amp;productid=3094808&amp;sid=289859&amp;type=offer</t>
  </si>
  <si>
    <t xml:space="preserve"> Jun­kers Ce­ra­pu­rA­cu ZWSB 22/28-3 E 23 Brenn­wert-Zen­tral­heiz­ge­rät, E/H Jun­kers FR 50, Jun­kers Schacht 8 Meter 80/125, ohne Mon­ta­ge­plat­te Jun­kers</t>
  </si>
  <si>
    <t>Junkers ZSBE 16 3A 21</t>
  </si>
  <si>
    <t>/preisvergleich/Relocate/481825753.html?categoryId=18406&amp;pos=1&amp;price=2219.0&amp;productid=1219746&amp;sid=289859&amp;type=offer</t>
  </si>
  <si>
    <t xml:space="preserve"> Jun­kers Ce­ra­pur­Com­fort-Eco ZSBE 16-3 A 23 Brenn­wert­ther­me 16 kW, E/H Jun­kers FW 120, Mon­ta­ge­plat­te 258, ohne Spei­cher, ohne Ab­gas­pa­ket Jun­kers</t>
  </si>
  <si>
    <t>/preisvergleich/Relocate/481822129.html?categoryId=18406&amp;pos=3&amp;price=2174.0&amp;productid=2635849&amp;sid=289859&amp;type=offer</t>
  </si>
  <si>
    <t>/preisvergleich/Relocate/481868024.html?categoryId=18406&amp;pos=6&amp;price=3170.0&amp;productid=3094808&amp;sid=289859&amp;type=offer</t>
  </si>
  <si>
    <t xml:space="preserve"> Jun­kers Ce­ra­pu­rA­cu ZWSB 22/28-3 E 23 Brenn­wert-Zen­tral­heiz­ge­rät, E/H Jun­kers FR 120, Jun­kers Schacht 6 Meter 80/125, ohne Mon­ta­ge­plat­te Jun­kers</t>
  </si>
  <si>
    <t>/preisvergleich/Relocate/481826882.html?categoryId=18406&amp;pos=2&amp;price=2224.0&amp;productid=1219746&amp;sid=289859&amp;type=offer</t>
  </si>
  <si>
    <t>/preisvergleich/Relocate/481827976.html?categoryId=18406&amp;pos=4&amp;price=2184.0&amp;productid=2635849&amp;sid=289859&amp;type=offer</t>
  </si>
  <si>
    <t>/preisvergleich/Relocate/481868025.html?categoryId=18406&amp;pos=7&amp;price=3170.0&amp;productid=3094808&amp;sid=289859&amp;type=offer</t>
  </si>
  <si>
    <t xml:space="preserve"> Jun­kers Ce­ra­pu­rA­cu ZWSB 22/28-3 E 23 Brenn­wert-Zen­tral­heiz­ge­rät, E/H ohne Re­ge­lung, ATEC Schacht 10 Meter 80/125, Mon­ta­ge­plat­te 992 &amp; 1187 Jun­kers</t>
  </si>
  <si>
    <t>Vaillant eco TEC exklusiv VC 146</t>
  </si>
  <si>
    <t>/preisvergleich/Relocate/475957873.html?categoryId=18406&amp;pos=1&amp;price=2402.0&amp;productid=2286143&amp;sid=289859&amp;type=offer</t>
  </si>
  <si>
    <t xml:space="preserve"> Vail­lant ecoTEC ex­clu­siv VC 206/4-7 Brenn­wert­ther­me ca­lor­MA­TIC 470/4, ohne Ab­gas­pa­ket, Un­ter­putz ohne Spei­cher­an­schluss Vail­lant</t>
  </si>
  <si>
    <t>/preisvergleich/Relocate/481824018.html?categoryId=18406&amp;pos=3&amp;price=2229.0&amp;productid=1219746&amp;sid=289859&amp;type=offer</t>
  </si>
  <si>
    <t>/preisvergleich/Relocate/481805171.html?categoryId=18406&amp;pos=5&amp;price=2189.0&amp;productid=2635849&amp;sid=289859&amp;type=offer</t>
  </si>
  <si>
    <t>/preisvergleich/Relocate/481868238.html?categoryId=18406&amp;pos=8&amp;price=3175.0&amp;productid=3094808&amp;sid=289859&amp;type=offer</t>
  </si>
  <si>
    <t xml:space="preserve"> Jun­kers Ce­ra­pu­rA­cu ZWSB 22/28-3 E 23 Brenn­wert-Zen­tral­heiz­ge­rät, E/H ohne Re­ge­lung, ATEC Schacht 10 Meter 80/125, Mon­ta­ge­plat­te 991 &amp; 1187 Jun­kers</t>
  </si>
  <si>
    <t>/preisvergleich/Relocate/475958221.html?categoryId=18406&amp;pos=2&amp;price=2403.0&amp;productid=2286143&amp;sid=289859&amp;type=offer</t>
  </si>
  <si>
    <t xml:space="preserve"> Vail­lant ecoTEC ex­clu­siv VC 146/4-7 Brenn­wert­ther­me ca­lor­MA­TIC 370, Flach­dach rot 60/100, ohne Vail­lant</t>
  </si>
  <si>
    <t>/preisvergleich/Relocate/481818948.html?categoryId=18406&amp;pos=4&amp;price=2229.0&amp;productid=1219746&amp;sid=289859&amp;type=offer</t>
  </si>
  <si>
    <t>/preisvergleich/Relocate/481821553.html?categoryId=18406&amp;pos=6&amp;price=2199.0&amp;productid=2635849&amp;sid=289859&amp;type=offer</t>
  </si>
  <si>
    <t>/preisvergleich/Relocate/481868064.html?categoryId=18406&amp;pos=9&amp;price=3175.0&amp;productid=3094808&amp;sid=289859&amp;type=offer</t>
  </si>
  <si>
    <t xml:space="preserve"> Jun­kers Ce­ra­pu­rA­cu ZWSB 22/28-3 E 23 Brenn­wert-Zen­tral­heiz­ge­rät, E/H Jun­kers FR 50, ATEC Schacht 8 Meter 80/125, Mon­ta­ge­plat­te 1188 ho­ri­zon­tal Jun­kers</t>
  </si>
  <si>
    <t>/preisvergleich/Relocate/475957266.html?categoryId=18406&amp;pos=3&amp;price=2403.0&amp;productid=2286143&amp;sid=289859&amp;type=offer</t>
  </si>
  <si>
    <t xml:space="preserve"> Vail­lant ecoTEC ex­clu­siv VC 146/4-7 Brenn­wert­ther­me ca­lor­MA­TIC 370, Flach­dach schwarz 60/100, ohne Vail­lant</t>
  </si>
  <si>
    <t>/preisvergleich/Relocate/481815156.html?categoryId=18406&amp;pos=1&amp;price=2274.0&amp;productid=3712883&amp;sid=289859&amp;type=offer</t>
  </si>
  <si>
    <t xml:space="preserve"> Jun­kers Ce­ra­pur­Com­fort-Eco ZSBE 16-3 A 21 Brenn­wert­ther­me 16 kW, L/LL Jun­kers FW 200, Mon­ta­ge­plat­te 258, ohne Spei­cher, ohne Ab­gas­pa­ket Jun­kers</t>
  </si>
  <si>
    <t>Junkers Cerapur Comfort ZBR 42-3A 23</t>
  </si>
  <si>
    <t>/preisvergleich/Relocate/481861148.html?categoryId=18406&amp;pos=1&amp;price=3270.0&amp;productid=1750863&amp;sid=289859&amp;type=offer</t>
  </si>
  <si>
    <t xml:space="preserve"> Jun­kers Ce­ra­pur­Com­fort ZBR 42-3 A 31 Gas-Brenn­wert­ther­me 42 kW, Flg. P ohne Re­ge­lung, Jun­kers ST 120-5 Z, ohne Ab­gas­pa­ket, ohne Mon­ta­ge­plat­te Jun­kers</t>
  </si>
  <si>
    <t>/preisvergleich/Relocate/481822082.html?categoryId=18406&amp;pos=5&amp;price=2229.0&amp;productid=1219746&amp;sid=289859&amp;type=offer</t>
  </si>
  <si>
    <t>/preisvergleich/Relocate/481779500.html?categoryId=18406&amp;pos=7&amp;price=2204.0&amp;productid=2635849&amp;sid=289859&amp;type=offer</t>
  </si>
  <si>
    <t>/preisvergleich/Relocate/481868286.html?categoryId=18406&amp;pos=10&amp;price=3180.0&amp;productid=3094808&amp;sid=289859&amp;type=offer</t>
  </si>
  <si>
    <t xml:space="preserve"> Jun­kers Ce­ra­pu­rA­cu ZWSB 22/28-3 E 23 Brenn­wert-Zen­tral­heiz­ge­rät, E/H ohne Re­ge­lung, Jun­kers Schacht 8 Meter 80/125, Mon­ta­ge­plat­te 1188 ho­ri­zon­tal Jun­kers</t>
  </si>
  <si>
    <t>/preisvergleich/Relocate/481848045.html?categoryId=18406&amp;pos=1&amp;price=3350.0&amp;productid=3497887&amp;sid=289859&amp;type=offer</t>
  </si>
  <si>
    <t>/preisvergleich/Relocate/475957941.html?categoryId=18406&amp;pos=4&amp;price=2405.0&amp;productid=2286143&amp;sid=289859&amp;type=offer</t>
  </si>
  <si>
    <t xml:space="preserve"> Vail­lant ecoTEC ex­clu­siv VC 276/4-7 Brenn­wert­ther­me ohne Re­ge­lung, Schrägdach rot 60/100, ohne Vail­lant</t>
  </si>
  <si>
    <t>/preisvergleich/Relocate/481818726.html?categoryId=18406&amp;pos=2&amp;price=2274.0&amp;productid=3712883&amp;sid=289859&amp;type=offer</t>
  </si>
  <si>
    <t xml:space="preserve"> Jun­kers Ce­ra­pur­Com­fort-Eco ZSBE 16-3 A 21 Brenn­wert­ther­me 16 kW, L/LL Jun­kers FR 50, Mon­ta­ge­plat­te 258, ohne Spei­cher, ATEC Schacht 6 Meter 80/125 Jun­kers</t>
  </si>
  <si>
    <t>/preisvergleich/Relocate/481842587.html?categoryId=18406&amp;pos=2&amp;price=3270.0&amp;productid=1750863&amp;sid=289859&amp;type=offer</t>
  </si>
  <si>
    <t>/preisvergleich/Relocate/481802657.html?categoryId=18406&amp;pos=6&amp;price=2229.0&amp;productid=1219746&amp;sid=289859&amp;type=offer</t>
  </si>
  <si>
    <t>/preisvergleich/Relocate/481822196.html?categoryId=18406&amp;pos=8&amp;price=2209.0&amp;productid=2635849&amp;sid=289859&amp;type=offer</t>
  </si>
  <si>
    <t>/preisvergleich/Relocate/481869552.html?categoryId=18406&amp;pos=11&amp;price=3180.0&amp;productid=3094808&amp;sid=289859&amp;type=offer</t>
  </si>
  <si>
    <t xml:space="preserve"> Jun­kers Ce­ra­pu­rA­cu ZWSB 22/28-3 E 23 Brenn­wert-Zen­tral­heiz­ge­rät, E/H Jun­kers FW 120, ohne Mon­ta­ge­plat­te, ATEC Schacht 6 Meter 80/125 Jun­kers</t>
  </si>
  <si>
    <t>/preisvergleich/Relocate/481847331.html?categoryId=18406&amp;pos=2&amp;price=3350.0&amp;productid=3497887&amp;sid=289859&amp;type=offer</t>
  </si>
  <si>
    <t xml:space="preserve"> Jun­kers Ce­ra­pur­Com­fort ZBR 42-3 A 21 Gas-Brenn­wert­ther­me 42 kW, L / LL Jun­kers FW 200, ohne Spei­cher, Mon­ta­ge­plat­te 258 + 223-1 (Un­ter­putz), oh­ne...</t>
  </si>
  <si>
    <t>/preisvergleich/Relocate/475957499.html?categoryId=18406&amp;pos=5&amp;price=2405.0&amp;productid=2286143&amp;sid=289859&amp;type=offer</t>
  </si>
  <si>
    <t xml:space="preserve"> Vail­lant ecoTEC ex­clu­siv VC 276/4-7 Brenn­wert­ther­me ohne Re­ge­lung, Schrägdach schwarz 60/100, ohne Vail­lant</t>
  </si>
  <si>
    <t>/preisvergleich/Relocate/481824056.html?categoryId=18406&amp;pos=3&amp;price=2279.0&amp;productid=3712883&amp;sid=289859&amp;type=offer</t>
  </si>
  <si>
    <t xml:space="preserve"> Jun­kers Ce­ra­pur­Com­fort-Eco ZSBE 16-3 A 21 Brenn­wert­ther­me 16 kW, L/LL Jun­kers FR 120, ohne Spei­cher, ohne Mon­ta­ge­plat­te, ATEC Schacht 8 Meter 80/125 Jun­kers</t>
  </si>
  <si>
    <t>/preisvergleich/Relocate/481846941.html?categoryId=18406&amp;pos=3&amp;price=3270.0&amp;productid=1750863&amp;sid=289859&amp;type=offer</t>
  </si>
  <si>
    <t>/preisvergleich/Relocate/481828201.html?categoryId=18406&amp;pos=7&amp;price=2229.0&amp;productid=1219746&amp;sid=289859&amp;type=offer</t>
  </si>
  <si>
    <t>/preisvergleich/Relocate/481825987.html?categoryId=18406&amp;pos=9&amp;price=2209.0&amp;productid=2635849&amp;sid=289859&amp;type=offer</t>
  </si>
  <si>
    <t>/preisvergleich/Relocate/481868760.html?categoryId=18406&amp;pos=12&amp;price=3185.0&amp;productid=3094808&amp;sid=289859&amp;type=offer</t>
  </si>
  <si>
    <t xml:space="preserve"> Jun­kers Ce­ra­pu­rA­cu ZWSB 22/28-3 E 23 Brenn­wert-Zen­tral­heiz­ge­rät, E/H Jun­kers FR 120, ATEC Schacht 6 Meter 80/125, Mon­ta­ge­plat­te 1188 ho­ri­zon­tal Jun­kers</t>
  </si>
  <si>
    <t>/preisvergleich/Relocate/481846829.html?categoryId=18406&amp;pos=3&amp;price=3350.0&amp;productid=3497887&amp;sid=289859&amp;type=offer</t>
  </si>
  <si>
    <t>/preisvergleich/Relocate/475957791.html?categoryId=18406&amp;pos=6&amp;price=2407.0&amp;productid=2286143&amp;sid=289859&amp;type=offer</t>
  </si>
  <si>
    <t xml:space="preserve"> Vail­lant ecoTEC ex­clu­siv VC 206/4-7 Brenn­wert­ther­me ca­lor­MA­TIC 470/4, ohne Ab­gas­pa­ket, Auf­putz mit Spei­cher­an­schluss Vail­lant</t>
  </si>
  <si>
    <t>/preisvergleich/Relocate/481821090.html?categoryId=18406&amp;pos=4&amp;price=2279.0&amp;productid=3712883&amp;sid=289859&amp;type=offer</t>
  </si>
  <si>
    <t xml:space="preserve"> Jun­kers Ce­ra­pur­Com­fort-Eco ZSBE 16-3 A 21 Brenn­wert­ther­me 16 kW, L/LL ohne Re­ge­lung, ohne Spei­cher, Jun­kers Schacht 10 Meter 80/125, ohne Mon­ta­ge­plat­te...</t>
  </si>
  <si>
    <t>/preisvergleich/Relocate/481846338.html?categoryId=18406&amp;pos=4&amp;price=3270.0&amp;productid=1750863&amp;sid=289859&amp;type=offer</t>
  </si>
  <si>
    <t>/preisvergleich/Relocate/481815229.html?categoryId=18406&amp;pos=8&amp;price=2234.0&amp;productid=1219746&amp;sid=289859&amp;type=offer</t>
  </si>
  <si>
    <t>/preisvergleich/Relocate/481805736.html?categoryId=18406&amp;pos=10&amp;price=2209.0&amp;productid=2635849&amp;sid=289859&amp;type=offer</t>
  </si>
  <si>
    <t>/preisvergleich/Relocate/481867923.html?categoryId=18406&amp;pos=13&amp;price=3185.0&amp;productid=3094808&amp;sid=289859&amp;type=offer</t>
  </si>
  <si>
    <t xml:space="preserve"> Jun­kers Ce­ra­pu­rA­cu ZWSB 22/28-3 E 23 Brenn­wert-Zen­tral­heiz­ge­rät, E/H Jun­kers FR 120, ATEC Schacht 10 Meter 80/125, Mon­ta­ge­plat­te 1187 ver­ti­kal Jun­kers</t>
  </si>
  <si>
    <t>/preisvergleich/Relocate/481848353.html?categoryId=18406&amp;pos=4&amp;price=3350.0&amp;productid=3497887&amp;sid=289859&amp;type=offer</t>
  </si>
  <si>
    <t xml:space="preserve"> Jun­kers Ce­ra­pur­Com­fort ZBR 42-3 A 21 Gas-Brenn­wert­ther­me 42 kW, L / LL Mon­ta­ge­plat­te 993, ohne Re­ge­lung, ohne Spei­cher, Jun­kers Schacht 4 Meter 80/125...</t>
  </si>
  <si>
    <t>/preisvergleich/Relocate/475957358.html?categoryId=18406&amp;pos=7&amp;price=2408.0&amp;productid=2286143&amp;sid=289859&amp;type=offer</t>
  </si>
  <si>
    <t xml:space="preserve"> Vail­lant ecoTEC ex­clu­siv VC 146/4-7 Brenn­wert­ther­me ca­lor­MA­TIC 370, Schrägdach rot 60/100, ohne Vail­lant</t>
  </si>
  <si>
    <t>/preisvergleich/Relocate/481780212.html?categoryId=18406&amp;pos=5&amp;price=2284.0&amp;productid=3712883&amp;sid=289859&amp;type=offer</t>
  </si>
  <si>
    <t xml:space="preserve"> Jun­kers Ce­ra­pur­Com­fort-Eco ZSBE 16-3 A 21 Brenn­wert­ther­me 16 kW, L/LL Jun­kers FR 120, Mon­ta­ge­plat­te 258, ohne Spei­cher, ATEC Schacht 4 Meter 80/125 Jun­kers</t>
  </si>
  <si>
    <t>/preisvergleich/Relocate/481848215.html?categoryId=18406&amp;pos=5&amp;price=3270.0&amp;productid=1750863&amp;sid=289859&amp;type=offer</t>
  </si>
  <si>
    <t>/preisvergleich/Relocate/481820920.html?categoryId=18406&amp;pos=9&amp;price=2235.0&amp;productid=1219746&amp;sid=289859&amp;type=offer</t>
  </si>
  <si>
    <t xml:space="preserve"> Jun­kers Ce­ra­pur­Com­fort-Eco ZSBE 16-3 A 31 Brenn­wert­ther­me 16 kW Flg. P Mon­ta­ge­plat­te 258, ohne Re­ge­lung, ohne Spei­cher, ohne Ab­gas­pa­ket Jun­kers</t>
  </si>
  <si>
    <t>/preisvergleich/Relocate/481812721.html?categoryId=18406&amp;pos=11&amp;price=2214.0&amp;productid=2635849&amp;sid=289859&amp;type=offer</t>
  </si>
  <si>
    <t>/preisvergleich/Relocate/481869768.html?categoryId=18406&amp;pos=14&amp;price=3190.0&amp;productid=3094808&amp;sid=289859&amp;type=offer</t>
  </si>
  <si>
    <t xml:space="preserve"> Jun­kers Ce­ra­pu­rA­cu ZWSB 22/28-3 E 23 Brenn­wert-Zen­tral­heiz­ge­rät, E/H Jun­kers FW 120, Jun­kers AZB10 Dach rot 80/125, ohne Mon­ta­ge­plat­te Jun­kers</t>
  </si>
  <si>
    <t>/preisvergleich/Relocate/481847734.html?categoryId=18406&amp;pos=5&amp;price=3355.0&amp;productid=3497887&amp;sid=289859&amp;type=offer</t>
  </si>
  <si>
    <t xml:space="preserve"> Jun­kers Ce­ra­pur­Com­fort ZBR 42-3 A 21 Gas-Brenn­wert­ther­me 42 kW, L / LL Jun­kers FW 200, ohne Spei­cher, Mon­ta­ge­plat­te 258 + 528-1 (Auf­putz), oh­ne...</t>
  </si>
  <si>
    <t>/preisvergleich/Relocate/475957233.html?categoryId=18406&amp;pos=8&amp;price=2408.0&amp;productid=2286143&amp;sid=289859&amp;type=offer</t>
  </si>
  <si>
    <t xml:space="preserve"> Vail­lant ecoTEC ex­clu­siv VC 146/4-7 Brenn­wert­ther­me ca­lor­MA­TIC 370, Schrägdach schwarz 60/100, ohne Vail­lant</t>
  </si>
  <si>
    <t>/preisvergleich/Relocate/481818961.html?categoryId=18406&amp;pos=6&amp;price=2284.0&amp;productid=3712883&amp;sid=289859&amp;type=offer</t>
  </si>
  <si>
    <t xml:space="preserve"> Jun­kers Ce­ra­pur­Com­fort-Eco ZSBE 16-3 A 21 Brenn­wert­ther­me 16 kW, L/LL Jun­kers FR 50, Mon­ta­ge­plat­te 258, ohne Spei­cher, Jun­kers AZB10 Dach rot 80/125 Jun­kers</t>
  </si>
  <si>
    <t>/preisvergleich/Relocate/481847164.html?categoryId=18406&amp;pos=6&amp;price=3275.0&amp;productid=1750863&amp;sid=289859&amp;type=offer</t>
  </si>
  <si>
    <t>/preisvergleich/Relocate/481808192.html?categoryId=18406&amp;pos=10&amp;price=2239.0&amp;productid=1219746&amp;sid=289859&amp;type=offer</t>
  </si>
  <si>
    <t>/preisvergleich/Relocate/481814437.html?categoryId=18406&amp;pos=12&amp;price=2214.0&amp;productid=2635849&amp;sid=289859&amp;type=offer</t>
  </si>
  <si>
    <t>/preisvergleich/Relocate/481868197.html?categoryId=18406&amp;pos=15&amp;price=3195.0&amp;productid=3094808&amp;sid=289859&amp;type=offer</t>
  </si>
  <si>
    <t xml:space="preserve"> Jun­kers Ce­ra­pu­rA­cu ZWSB 22/28-3 E 23 Brenn­wert-Zen­tral­heiz­ge­rät, E/H Jun­kers FR 120, Jun­kers AZB10 Dach rot 80/125, Mon­ta­ge­plat­te 1188 ho­ri­zon­tal Jun­kers</t>
  </si>
  <si>
    <t>/preisvergleich/Relocate/481847803.html?categoryId=18406&amp;pos=6&amp;price=3355.0&amp;productid=3497887&amp;sid=289859&amp;type=offer</t>
  </si>
  <si>
    <t xml:space="preserve"> Jun­kers Ce­ra­pur­Com­fort ZBR 42-3 A 21 Gas-Brenn­wert­ther­me 42 kW, L / LL Mon­ta­ge­plat­te 258, ohne Re­ge­lung, Jun­kers SK 160-5 ZB, ohne Ab­gas­pa­ket Jun­kers</t>
  </si>
  <si>
    <t>/preisvergleich/Relocate/475958346.html?categoryId=18406&amp;pos=9&amp;price=2409.0&amp;productid=2286143&amp;sid=289859&amp;type=offer</t>
  </si>
  <si>
    <t xml:space="preserve"> Vail­lant ecoTEC ex­clu­siv VC 276/4-7 Brenn­wert­ther­me ca­lor­MA­TIC 370, ohne Ab­gas­pa­ket, Un­ter­putz ohne Spei­cher­an­schluss Vail­lant</t>
  </si>
  <si>
    <t>/preisvergleich/Relocate/481821583.html?categoryId=18406&amp;pos=7&amp;price=2284.0&amp;productid=3712883&amp;sid=289859&amp;type=offer</t>
  </si>
  <si>
    <t xml:space="preserve"> Jun­kers Ce­ra­pur­Com­fort-Eco ZSBE 16-3 A 21 Brenn­wert­ther­me 16 kW, L/LL Jun­kers FR 50, Mon­ta­ge­plat­te 258, ohne Spei­cher, Jun­kers AZB09 Dach schwarz 80/125...</t>
  </si>
  <si>
    <t>/preisvergleich/Relocate/481846797.html?categoryId=18406&amp;pos=7&amp;price=3275.0&amp;productid=1750863&amp;sid=289859&amp;type=offer</t>
  </si>
  <si>
    <t>/preisvergleich/Relocate/481827535.html?categoryId=18406&amp;pos=11&amp;price=2239.0&amp;productid=1219746&amp;sid=289859&amp;type=offer</t>
  </si>
  <si>
    <t>/preisvergleich/Relocate/481814008.html?categoryId=18406&amp;pos=13&amp;price=2214.0&amp;productid=2635849&amp;sid=289859&amp;type=offer</t>
  </si>
  <si>
    <t>/preisvergleich/Relocate/481847048.html?categoryId=18406&amp;pos=7&amp;price=3355.0&amp;productid=3497887&amp;sid=289859&amp;type=offer</t>
  </si>
  <si>
    <t xml:space="preserve"> Jun­kers Ce­ra­pur­Com­fort ZBR 42-3 A 21 Gas-Brenn­wert­ther­me 42 kW, L / LL Jun­kers FR 50, Mon­ta­ge­plat­te 994, ohne Spei­cher, ATEC Schacht 4 Meter 80/125 Jun­kers</t>
  </si>
  <si>
    <t>/preisvergleich/Relocate/475958252.html?categoryId=18406&amp;pos=10&amp;price=2410.0&amp;productid=2286143&amp;sid=289859&amp;type=offer</t>
  </si>
  <si>
    <t xml:space="preserve"> Vail­lant ecoTEC ex­clu­siv VC 146/4-7 Brenn­wert­ther­me ca­lor­MA­TIC 370f, ohne Ab­gas­pa­ket, Un­ter­putz mit Spei­cher­an­schluss Vail­lant</t>
  </si>
  <si>
    <t>/preisvergleich/Relocate/481821617.html?categoryId=18406&amp;pos=8&amp;price=2294.0&amp;productid=3712883&amp;sid=289859&amp;type=offer</t>
  </si>
  <si>
    <t xml:space="preserve"> Jun­kers Ce­ra­pur­Com­fort-Eco ZSBE 16-3 A 21 Brenn­wert­ther­me 16 kW, L/LL Jun­kers FR 50, Mon­ta­ge­plat­te 258, ohne Spei­cher, ATEC Schacht 8 Meter 80/125 Jun­kers</t>
  </si>
  <si>
    <t>/preisvergleich/Relocate/481847050.html?categoryId=18406&amp;pos=8&amp;price=3280.0&amp;productid=1750863&amp;sid=289859&amp;type=offer</t>
  </si>
  <si>
    <t>/preisvergleich/Relocate/481813073.html?categoryId=18406&amp;pos=12&amp;price=2239.0&amp;productid=1219746&amp;sid=289859&amp;type=offer</t>
  </si>
  <si>
    <t>/preisvergleich/Relocate/481820502.html?categoryId=18406&amp;pos=14&amp;price=2219.0&amp;productid=2635849&amp;sid=289859&amp;type=offer</t>
  </si>
  <si>
    <t>/preisvergleich/Relocate/481847003.html?categoryId=18406&amp;pos=8&amp;price=3355.0&amp;productid=3497887&amp;sid=289859&amp;type=offer</t>
  </si>
  <si>
    <t>/preisvergleich/Relocate/475958489.html?categoryId=18406&amp;pos=11&amp;price=2412.0&amp;productid=2286143&amp;sid=289859&amp;type=offer</t>
  </si>
  <si>
    <t xml:space="preserve"> Vail­lant ecoTEC ex­clu­siv VC 206/4-7 Brenn­wert­ther­me ca­lor­MA­TIC 370, Flach­dach rot 60/100, ohne Vail­lant</t>
  </si>
  <si>
    <t>/preisvergleich/Relocate/481824649.html?categoryId=18406&amp;pos=9&amp;price=2299.0&amp;productid=3712883&amp;sid=289859&amp;type=offer</t>
  </si>
  <si>
    <t xml:space="preserve"> Jun­kers Ce­ra­pur­Com­fort-Eco ZSBE 16-3 A 21 Brenn­wert­ther­me 16 kW, L/LL Jun­kers FR 120, ohne Spei­cher, ohne Mon­ta­ge­plat­te, ATEC Schacht 10 Meter 80/125...</t>
  </si>
  <si>
    <t>/preisvergleich/Relocate/481847969.html?categoryId=18406&amp;pos=9&amp;price=3280.0&amp;productid=1750863&amp;sid=289859&amp;type=offer</t>
  </si>
  <si>
    <t>/preisvergleich/Relocate/481826519.html?categoryId=18406&amp;pos=13&amp;price=2239.0&amp;productid=1219746&amp;sid=289859&amp;type=offer</t>
  </si>
  <si>
    <t>/preisvergleich/Relocate/481779837.html?categoryId=18406&amp;pos=15&amp;price=2219.0&amp;productid=2635849&amp;sid=289859&amp;type=offer</t>
  </si>
  <si>
    <t>/preisvergleich/Relocate/481846443.html?categoryId=18406&amp;pos=9&amp;price=3355.0&amp;productid=3497887&amp;sid=289859&amp;type=offer</t>
  </si>
  <si>
    <t xml:space="preserve"> Jun­kers Ce­ra­pur­Com­fort ZBR 42-3 A 21 Gas-Brenn­wert­ther­me 42 kW, L / LL Jun­kers FR 50, ohne Spei­cher, Mon­ta­ge­plat­te 258 + 528-1 (Auf­putz), ATEC Schacht 6...</t>
  </si>
  <si>
    <t>/preisvergleich/Relocate/475957269.html?categoryId=18406&amp;pos=12&amp;price=2412.0&amp;productid=2286143&amp;sid=289859&amp;type=offer</t>
  </si>
  <si>
    <t xml:space="preserve"> Vail­lant ecoTEC ex­clu­siv VC 206/4-7 Brenn­wert­ther­me ca­lor­MA­TIC 370, Flach­dach schwarz 60/100, ohne Vail­lant</t>
  </si>
  <si>
    <t>/preisvergleich/Relocate/481813804.html?categoryId=18406&amp;pos=10&amp;price=2299.0&amp;productid=3712883&amp;sid=289859&amp;type=offer</t>
  </si>
  <si>
    <t xml:space="preserve"> Jun­kers Ce­ra­pur­Com­fort-Eco ZSBE 16-3 A 21 Brenn­wert­ther­me 16 kW, L/LL Mon­ta­ge­plat­te 258, ohne Re­ge­lung, ohne Spei­cher, Jun­kers Schacht 8 Meter 80/125...</t>
  </si>
  <si>
    <t>/preisvergleich/Relocate/481847782.html?categoryId=18406&amp;pos=10&amp;price=3280.0&amp;productid=1750863&amp;sid=289859&amp;type=offer</t>
  </si>
  <si>
    <t>/preisvergleich/Relocate/481826813.html?categoryId=18406&amp;pos=14&amp;price=2239.0&amp;productid=1219746&amp;sid=289859&amp;type=offer</t>
  </si>
  <si>
    <t>/preisvergleich/Relocate/481847288.html?categoryId=18406&amp;pos=10&amp;price=3360.0&amp;productid=3497887&amp;sid=289859&amp;type=offer</t>
  </si>
  <si>
    <t xml:space="preserve"> Jun­kers Ce­ra­pur­Com­fort ZBR 42-3 A 21 Gas-Brenn­wert­ther­me 42 kW, L / LL Jun­kers FR 50, ohne Spei­cher, Mon­ta­ge­plat­te 258 + 223-1 (Un­ter­putz), Jun­kers AZB09 ...</t>
  </si>
  <si>
    <t>/preisvergleich/Relocate/475958487.html?categoryId=18406&amp;pos=13&amp;price=2414.0&amp;productid=2286143&amp;sid=289859&amp;type=offer</t>
  </si>
  <si>
    <t xml:space="preserve"> Vail­lant ecoTEC ex­clu­siv VC 276/4-7 Brenn­wert­ther­me ca­lor­MA­TIC 370, ohne Ab­gas­pa­ket, Auf­putz mit Spei­cher­an­schluss Vail­lant</t>
  </si>
  <si>
    <t>/preisvergleich/Relocate/481827729.html?categoryId=18406&amp;pos=11&amp;price=2299.0&amp;productid=3712883&amp;sid=289859&amp;type=offer</t>
  </si>
  <si>
    <t xml:space="preserve"> Jun­kers Ce­ra­pur­Com­fort-Eco ZSBE 16-3 A 21 Brenn­wert­ther­me 16 kW, L/LL Jun­kers FW 120, ohne Spei­cher, Mon­ta­ge­plat­te 258 + 223-1 (Un­ter­putz), oh­ne...</t>
  </si>
  <si>
    <t>/preisvergleich/Relocate/481863952.html?categoryId=18406&amp;pos=11&amp;price=3290.0&amp;productid=1750863&amp;sid=289859&amp;type=offer</t>
  </si>
  <si>
    <t xml:space="preserve"> Jun­kers Ce­ra­pur­Com­fort ZBR 42-3 A 31 Gas-Brenn­wert­ther­me 42 kW, Flg. P Jun­kers FR 50, Mon­ta­ge­plat­te 258, ohne Spei­cher, ATEC Schacht 6 Meter 80/125 Jun­kers</t>
  </si>
  <si>
    <t>/preisvergleich/Relocate/481821729.html?categoryId=18406&amp;pos=15&amp;price=2244.0&amp;productid=1219746&amp;sid=289859&amp;type=offer</t>
  </si>
  <si>
    <t>/preisvergleich/Relocate/481842575.html?categoryId=18406&amp;pos=11&amp;price=3360.0&amp;productid=3497887&amp;sid=289859&amp;type=offer</t>
  </si>
  <si>
    <t xml:space="preserve"> Jun­kers Ce­ra­pur­Com­fort ZBR 42-3 A 21 Gas-Brenn­wert­ther­me 42 kW, L / LL Jun­kers FR 50, ohne Spei­cher, Mon­ta­ge­plat­te 258 + 223-1 (Un­ter­putz), Jun­kers AZB10 ...</t>
  </si>
  <si>
    <t>/preisvergleich/Relocate/475957832.html?categoryId=18406&amp;pos=14&amp;price=2417.0&amp;productid=2286143&amp;sid=289859&amp;type=offer</t>
  </si>
  <si>
    <t xml:space="preserve"> Vail­lant ecoTEC ex­clu­siv VC 206/4-7 Brenn­wert­ther­me ca­lor­MA­TIC 370, Schrägdach rot 60/100, ohne Vail­lant</t>
  </si>
  <si>
    <t>/preisvergleich/Relocate/481827904.html?categoryId=18406&amp;pos=12&amp;price=2299.0&amp;productid=3712883&amp;sid=289859&amp;type=offer</t>
  </si>
  <si>
    <t xml:space="preserve"> Jun­kers Ce­ra­pur­Com­fort-Eco ZSBE 16-3 A 21 Brenn­wert­ther­me 16 kW, L/LL Mon­ta­ge­plat­te 258, ohne Re­ge­lung, Jun­kers ST 120-5 Z, ohne Ab­gas­pa­ket Jun­kers</t>
  </si>
  <si>
    <t>/preisvergleich/Relocate/481848347.html?categoryId=18406&amp;pos=12&amp;price=3290.0&amp;productid=1750863&amp;sid=289859&amp;type=offer</t>
  </si>
  <si>
    <t>/preisvergleich/Relocate/481849075.html?categoryId=18406&amp;pos=12&amp;price=3360.0&amp;productid=3497887&amp;sid=289859&amp;type=offer</t>
  </si>
  <si>
    <t xml:space="preserve"> Jun­kers Ce­ra­pur­Com­fort ZBR 42-3 A 21 Gas-Brenn­wert­ther­me 42 kW, L / LL Jun­kers FR 50, Mon­ta­ge­plat­te 993, ohne Spei­cher, ATEC Schacht 4 Meter 80/125 Jun­kers</t>
  </si>
  <si>
    <t>/preisvergleich/Relocate/475957627.html?categoryId=18406&amp;pos=15&amp;price=2417.0&amp;productid=2286143&amp;sid=289859&amp;type=offer</t>
  </si>
  <si>
    <t xml:space="preserve"> Vail­lant ecoTEC ex­clu­siv VC 206/4-7 Brenn­wert­ther­me ca­lor­MA­TIC 370, Schrägdach schwarz 60/100, ohne Vail­lant</t>
  </si>
  <si>
    <t>/preisvergleich/Relocate/481819632.html?categoryId=18406&amp;pos=13&amp;price=2304.0&amp;productid=3712883&amp;sid=289859&amp;type=offer</t>
  </si>
  <si>
    <t xml:space="preserve"> Jun­kers Ce­ra­pur­Com­fort-Eco ZSBE 16-3 A 21 Brenn­wert­ther­me 16 kW, L/LL Jun­kers FW 120, ohne Spei­cher, Mon­ta­ge­plat­te 258 + 528-1 (Auf­putz), ohne Ab­gas­pa­ket ...</t>
  </si>
  <si>
    <t>/preisvergleich/Relocate/481846894.html?categoryId=18406&amp;pos=13&amp;price=3295.0&amp;productid=1750863&amp;sid=289859&amp;type=offer</t>
  </si>
  <si>
    <t>/preisvergleich/Relocate/481848352.html?categoryId=18406&amp;pos=13&amp;price=3360.0&amp;productid=3497887&amp;sid=289859&amp;type=offer</t>
  </si>
  <si>
    <t xml:space="preserve"> Jun­kers Ce­ra­pur­Com­fort ZBR 42-3 A 21 Gas-Brenn­wert­ther­me 42 kW, L / LL Jun­kers FR 120, ohne Spei­cher, Mon­ta­ge­plat­te 258 + 223-1 (Un­ter­putz), ATEC Schacht ...</t>
  </si>
  <si>
    <t>/preisvergleich/Relocate/481780494.html?categoryId=18406&amp;pos=14&amp;price=2304.0&amp;productid=3712883&amp;sid=289859&amp;type=offer</t>
  </si>
  <si>
    <t xml:space="preserve"> Jun­kers Ce­ra­pur­Com­fort-Eco ZSBE 16-3 A 21 Brenn­wert­ther­me 16 kW, L/LL Jun­kers FR 120, Mon­ta­ge­plat­te 258, ohne Spei­cher, ATEC Schacht 6 Meter 80/125 Jun­kers</t>
  </si>
  <si>
    <t>/preisvergleich/Relocate/481846891.html?categoryId=18406&amp;pos=14&amp;price=3295.0&amp;productid=1750863&amp;sid=289859&amp;type=offer</t>
  </si>
  <si>
    <t>/preisvergleich/Relocate/481847567.html?categoryId=18406&amp;pos=14&amp;price=3365.0&amp;productid=3497887&amp;sid=289859&amp;type=offer</t>
  </si>
  <si>
    <t xml:space="preserve"> Jun­kers Ce­ra­pur­Com­fort ZBR 42-3 A 21 Gas-Brenn­wert­ther­me 42 kW, L / LL Jun­kers FR 120, ohne Spei­cher, Mon­ta­ge­plat­te 258 + 528-1 (Auf­putz), ATEC Schacht 4 ...</t>
  </si>
  <si>
    <t>/preisvergleich/Relocate/481821378.html?categoryId=18406&amp;pos=15&amp;price=2314.0&amp;productid=3712883&amp;sid=289859&amp;type=offer</t>
  </si>
  <si>
    <t xml:space="preserve"> Jun­kers Ce­ra­pur­Com­fort-Eco ZSBE 16-3 A 21 Brenn­wert­ther­me 16 kW, L/LL Jun­kers FR 120, Mon­ta­ge­plat­te 258, ohne Spei­cher, Jun­kers AZB10 Dach rot 80/125...</t>
  </si>
  <si>
    <t>/preisvergleich/Relocate/481847483.html?categoryId=18406&amp;pos=15&amp;price=3295.0&amp;productid=1750863&amp;sid=289859&amp;type=offer</t>
  </si>
  <si>
    <t>/preisvergleich/Relocate/481847323.html?categoryId=18406&amp;pos=15&amp;price=3365.0&amp;productid=3497887&amp;sid=289859&amp;type=offer</t>
  </si>
  <si>
    <t xml:space="preserve"> Jun­kers Ce­ra­pur­Com­fort ZBR 42-3 A 21 Gas-Brenn­wert­ther­me 42 kW, L / LL Jun­kers FR 50, ohne Spei­cher, Mon­ta­ge­plat­te 258 + 528-1 (Auf­putz), Jun­kers AZB09...</t>
  </si>
  <si>
    <t>Remeha Tzerra 24DS</t>
  </si>
  <si>
    <t>/preisvergleich/Relocate/585068119.html?categoryId=18406&amp;pos=1&amp;price=1718.0&amp;productid=3725833&amp;sid=223861&amp;type=offer</t>
  </si>
  <si>
    <t>/preisvergleich/Relocate/585069073.html?categoryId=18406&amp;pos=2&amp;price=1720.0&amp;productid=3725833&amp;sid=223861&amp;type=offer</t>
  </si>
  <si>
    <t>/preisvergleich/Relocate/586004775.html?categoryId=18406&amp;pos=3&amp;price=1720.0&amp;productid=3725833&amp;sid=223861&amp;type=offer</t>
  </si>
  <si>
    <t>/preisvergleich/Relocate/585069331.html?categoryId=18406&amp;pos=4&amp;price=1720.0&amp;productid=3725833&amp;sid=223861&amp;type=offer</t>
  </si>
  <si>
    <t>/preisvergleich/Relocate/585069407.html?categoryId=18406&amp;pos=5&amp;price=1724.0&amp;productid=3725833&amp;sid=223861&amp;type=offer</t>
  </si>
  <si>
    <t>/preisvergleich/Relocate/585069294.html?categoryId=18406&amp;pos=6&amp;price=1725.0&amp;productid=3725833&amp;sid=223861&amp;type=offer</t>
  </si>
  <si>
    <t>/preisvergleich/Relocate/524658240.html?categoryId=18406&amp;pos=7&amp;price=1729.0&amp;productid=3725833&amp;sid=223861&amp;type=offer</t>
  </si>
  <si>
    <t xml:space="preserve"> Remeha Heiz­ther­me Gas-Hei­zung Gas­brenn­wert­ther­me Tzerra 24 DS Re­ge­lung iSense mit Au­ßen­füh­ler, mit Spei­ch­er­füh­ler, ohne Mon­ta­ge­rah­men, An­schluss nach...</t>
  </si>
  <si>
    <t>/preisvergleich/Relocate/586004949.html?categoryId=18406&amp;pos=8&amp;price=1729.0&amp;productid=3725833&amp;sid=223861&amp;type=offer</t>
  </si>
  <si>
    <t>/preisvergleich/Relocate/585069431.html?categoryId=18406&amp;pos=9&amp;price=1729.0&amp;productid=3725833&amp;sid=223861&amp;type=offer</t>
  </si>
  <si>
    <t>/preisvergleich/Relocate/585069310.html?categoryId=18406&amp;pos=10&amp;price=1730.0&amp;productid=3725833&amp;sid=223861&amp;type=offer</t>
  </si>
  <si>
    <t>/preisvergleich/Relocate/585069278.html?categoryId=18406&amp;pos=11&amp;price=1731.0&amp;productid=3725833&amp;sid=223861&amp;type=offer</t>
  </si>
  <si>
    <t>/preisvergleich/Relocate/585069088.html?categoryId=18406&amp;pos=12&amp;price=1731.0&amp;productid=3725833&amp;sid=223861&amp;type=offer</t>
  </si>
  <si>
    <t>Junkers Cerapur ZWSB 22 28 3E</t>
  </si>
  <si>
    <t>/preisvergleich/Relocate/481867717.html?categoryId=18406&amp;pos=1&amp;price=3195.0&amp;productid=3094808&amp;sid=289859&amp;type=offer</t>
  </si>
  <si>
    <t xml:space="preserve"> Jun­kers Ce­ra­pu­rA­cu ZWSB 22/28-3 E 23 Brenn­wert-Zen­tral­heiz­ge­rät, E/H Jun­kers FR 120, Jun­kers AZB09 Dach schwarz 80/125, Mon­ta­ge­plat­te 1188 ho­ri­zon­tal...</t>
  </si>
  <si>
    <t>/preisvergleich/Relocate/585069361.html?categoryId=18406&amp;pos=13&amp;price=1731.0&amp;productid=3725833&amp;sid=223861&amp;type=offer</t>
  </si>
  <si>
    <t>/preisvergleich/Relocate/481869585.html?categoryId=18406&amp;pos=2&amp;price=3195.0&amp;productid=3094808&amp;sid=289859&amp;type=offer</t>
  </si>
  <si>
    <t xml:space="preserve"> Jun­kers Ce­ra­pu­rA­cu ZWSB 22/28-3 E 23 Brenn­wert-Zen­tral­heiz­ge­rät, E/H Jun­kers FR 120, Jun­kers Schacht 8 Meter 80/125, ohne Mon­ta­ge­plat­te Jun­kers</t>
  </si>
  <si>
    <t>/preisvergleich/Relocate/586004913.html?categoryId=18406&amp;pos=14&amp;price=1732.0&amp;productid=3725833&amp;sid=223861&amp;type=offer</t>
  </si>
  <si>
    <t>/preisvergleich/Relocate/481868456.html?categoryId=18406&amp;pos=3&amp;price=3195.0&amp;productid=3094808&amp;sid=289859&amp;type=offer</t>
  </si>
  <si>
    <t xml:space="preserve"> Jun­kers Ce­ra­pu­rA­cu ZWSB 22/28-3 E 23 Brenn­wert-Zen­tral­heiz­ge­rät, E/H Jun­kers FR 50, ATEC Schacht 10 Meter 80/125, Mon­ta­ge­plat­te 1188 ho­ri­zon­tal Jun­kers</t>
  </si>
  <si>
    <t>/preisvergleich/Relocate/585069555.html?categoryId=18406&amp;pos=15&amp;price=1732.0&amp;productid=3725833&amp;sid=223861&amp;type=offer</t>
  </si>
  <si>
    <t>/preisvergleich/Relocate/481867933.html?categoryId=18406&amp;pos=4&amp;price=3200.0&amp;productid=3094808&amp;sid=289859&amp;type=offer</t>
  </si>
  <si>
    <t xml:space="preserve"> Jun­kers Ce­ra­pu­rA­cu ZWSB 22/28-3 E 23 Brenn­wert-Zen­tral­heiz­ge­rät, E/H Jun­kers FW 120, ohne Mon­ta­ge­plat­te, ATEC Schacht 8 Meter 80/125 Jun­kers</t>
  </si>
  <si>
    <t>/preisvergleich/Relocate/481867606.html?categoryId=18406&amp;pos=5&amp;price=3205.0&amp;productid=3094808&amp;sid=289859&amp;type=offer</t>
  </si>
  <si>
    <t xml:space="preserve"> Jun­kers Ce­ra­pu­rA­cu ZWSB 22/28-3 E 23 Brenn­wert-Zen­tral­heiz­ge­rät, E/H Jun­kers FR 120, ATEC Schacht 8 Meter 80/125, Mon­ta­ge­plat­te 1188 ho­ri­zon­tal Jun­kers</t>
  </si>
  <si>
    <t>Junkers ZSBE 16 3A 23</t>
  </si>
  <si>
    <t>/preisvergleich/Relocate/481825753.html?categoryId=18406&amp;pos=1&amp;price=2219.0&amp;productid=2635849&amp;sid=289859&amp;type=offer</t>
  </si>
  <si>
    <t>/preisvergleich/Relocate/481868761.html?categoryId=18406&amp;pos=6&amp;price=3205.0&amp;productid=3094808&amp;sid=289859&amp;type=offer</t>
  </si>
  <si>
    <t xml:space="preserve"> Jun­kers Ce­ra­pu­rA­cu ZWSB 22/28-3 E 23 Brenn­wert-Zen­tral­heiz­ge­rät, E/H ohne Re­ge­lung, Jun­kers Schacht 10 Meter 80/125, Mon­ta­ge­plat­te 1188 ho­ri­zon­tal Jun­kers</t>
  </si>
  <si>
    <t>/preisvergleich/Relocate/586714355.html?categoryId=18406&amp;pos=2&amp;price=2337.36&amp;productid=2635849&amp;sid=293331&amp;type=offer</t>
  </si>
  <si>
    <t xml:space="preserve"> Jun­kers Gas-Brenn­wert­ge­rät, wand­hän­gend CE­RA­PUR­COM­FORT-ECO ZSBE 16-3 A 23 - 7712231545 7712231545</t>
  </si>
  <si>
    <t>Junkers ZSBE16 3 A21</t>
  </si>
  <si>
    <t>/preisvergleich/Relocate/481818754.html?categoryId=18406&amp;pos=1&amp;price=2244.0&amp;productid=1219746&amp;sid=289859&amp;type=offer</t>
  </si>
  <si>
    <t>/preisvergleich/Relocate/481868665.html?categoryId=18406&amp;pos=7&amp;price=3215.0&amp;productid=3094808&amp;sid=289859&amp;type=offer</t>
  </si>
  <si>
    <t xml:space="preserve"> Jun­kers Ce­ra­pu­rA­cu ZWSB 22/28-3 E 23 Brenn­wert-Zen­tral­heiz­ge­rät, E/H Jun­kers FW 200, ohne Mon­ta­ge­plat­te, ATEC Schacht 4 Meter 80/125 Jun­kers</t>
  </si>
  <si>
    <t>Vaillant ecoTEC exclusiv VC146/4-7</t>
  </si>
  <si>
    <t>/preisvergleich/Relocate/475957601.html?categoryId=18406&amp;pos=1&amp;price=2418.0&amp;productid=2286143&amp;sid=289859&amp;type=offer</t>
  </si>
  <si>
    <t xml:space="preserve"> Vail­lant ecoTEC ex­clu­siv VC 206/4-7 Brenn­wert­ther­me ca­lor­MA­TIC 370f, ohne Ab­gas­pa­ket, Un­ter­putz mit Spei­cher­an­schluss Vail­lant</t>
  </si>
  <si>
    <t>/preisvergleich/Relocate/481781458.html?categoryId=18406&amp;pos=3&amp;price=2454.0&amp;productid=2635849&amp;sid=289859&amp;type=offer</t>
  </si>
  <si>
    <t xml:space="preserve"> Jun­kers Ce­ra­pur­Com­fort-Eco ZSBE 16-3 A 23 Brenn­wert­ther­me 16 kW, E/H Jun­kers FW 200, ohne Spei­cher, ohne Mon­ta­ge­plat­te, ATEC Schacht 4 Meter 80/125 Jun­kers</t>
  </si>
  <si>
    <t>/preisvergleich/Relocate/481828568.html?categoryId=18406&amp;pos=2&amp;price=2244.0&amp;productid=1219746&amp;sid=289859&amp;type=offer</t>
  </si>
  <si>
    <t>/preisvergleich/Relocate/481868739.html?categoryId=18406&amp;pos=8&amp;price=3220.0&amp;productid=3094808&amp;sid=289859&amp;type=offer</t>
  </si>
  <si>
    <t xml:space="preserve"> Jun­kers Ce­ra­pu­rA­cu ZWSB 22/28-3 E 23 Brenn­wert-Zen­tral­heiz­ge­rät, E/H Jun­kers FW 120, ohne Mon­ta­ge­plat­te, ATEC Schacht 10 Meter 80/125 Jun­kers</t>
  </si>
  <si>
    <t>/preisvergleich/Relocate/475958301.html?categoryId=18406&amp;pos=2&amp;price=2419.0&amp;productid=2286143&amp;sid=289859&amp;type=offer</t>
  </si>
  <si>
    <t xml:space="preserve"> Vail­lant ecoTEC ex­clu­siv VC 276/4-7 Brenn­wert­ther­me ca­lor­MA­TIC 350, ohne Ab­gas­pa­ket, Un­ter­putz mit Spei­cher­an­schluss Vail­lant</t>
  </si>
  <si>
    <t>/preisvergleich/Relocate/356663423.html?categoryId=18406&amp;pos=4&amp;price=2740.0&amp;productid=2635849&amp;sid=223861&amp;type=offer</t>
  </si>
  <si>
    <t xml:space="preserve"> Jun­kers Plus-Sys­tem ZSBE1 Gas­brenn­wert-Ther­me ZSBE 16 kW Spei­cher ST120 Erdgas H</t>
  </si>
  <si>
    <t>/preisvergleich/Relocate/481827766.html?categoryId=18406&amp;pos=3&amp;price=2244.0&amp;productid=1219746&amp;sid=289859&amp;type=offer</t>
  </si>
  <si>
    <t>/preisvergleich/Relocate/481869489.html?categoryId=18406&amp;pos=9&amp;price=3225.0&amp;productid=3094808&amp;sid=289859&amp;type=offer</t>
  </si>
  <si>
    <t xml:space="preserve"> Jun­kers Ce­ra­pu­rA­cu ZWSB 22/28-3 E 23 Brenn­wert-Zen­tral­heiz­ge­rät, E/H Jun­kers FR 120, ATEC Schacht 10 Meter 80/125, Mon­ta­ge­plat­te 1188 ho­ri­zon­tal Jun­kers</t>
  </si>
  <si>
    <t>/preisvergleich/Relocate/475957372.html?categoryId=18406&amp;pos=3&amp;price=2423.0&amp;productid=2286143&amp;sid=289859&amp;type=offer</t>
  </si>
  <si>
    <t xml:space="preserve"> Vail­lant ecoTEC ex­clu­siv VC 146/4-7 Brenn­wert­ther­me ca­lor­MA­TIC 470/4, ohne Ab­gas­pa­ket, Un­ter­putz mit Spei­cher­an­schluss Vail­lant</t>
  </si>
  <si>
    <t>/preisvergleich/Relocate/242871648.html?categoryId=18406&amp;pos=5&amp;price=2990.23&amp;productid=2635849&amp;sid=26395&amp;type=offer</t>
  </si>
  <si>
    <t xml:space="preserve"> Jun­kers Ce­ra­pur Com­fort Eco ZSBE 16-3 A 23 ZSBE 16-3 A 23 Brenn­wert-Wand­kes­sel 15,9 kW</t>
  </si>
  <si>
    <t>/preisvergleich/Relocate/481780537.html?categoryId=18406&amp;pos=4&amp;price=2249.0&amp;productid=1219746&amp;sid=289859&amp;type=offer</t>
  </si>
  <si>
    <t>/preisvergleich/Relocate/481869450.html?categoryId=18406&amp;pos=10&amp;price=3225.0&amp;productid=3094808&amp;sid=289859&amp;type=offer</t>
  </si>
  <si>
    <t xml:space="preserve"> Jun­kers Ce­ra­pu­rA­cu ZWSB 22/28-3 E 23 Brenn­wert-Zen­tral­heiz­ge­rät, E/H Jun­kers FW 120, ohne Ab­gas­pa­ket, Mon­ta­ge­plat­te 992 &amp; 1187 Jun­kers</t>
  </si>
  <si>
    <t>/preisvergleich/Relocate/475957995.html?categoryId=18406&amp;pos=4&amp;price=2432.0&amp;productid=2286143&amp;sid=289859&amp;type=offer</t>
  </si>
  <si>
    <t xml:space="preserve"> Vail­lant ecoTEC ex­clu­siv VC 206/4-7 Brenn­wert­ther­me ca­lor­MA­TIC 470/4, ohne Ab­gas­pa­ket, Un­ter­putz mit Spei­cher­an­schluss Vail­lant</t>
  </si>
  <si>
    <t>/preisvergleich/Relocate/481821266.html?categoryId=18406&amp;pos=5&amp;price=2249.0&amp;productid=1219746&amp;sid=289859&amp;type=offer</t>
  </si>
  <si>
    <t>/preisvergleich/Relocate/481869178.html?categoryId=18406&amp;pos=11&amp;price=3245.0&amp;productid=3094808&amp;sid=289859&amp;type=offer</t>
  </si>
  <si>
    <t xml:space="preserve"> Jun­kers Ce­ra­pu­rA­cu ZWSB 22/28-3 E 23 Brenn­wert-Zen­tral­heiz­ge­rät, E/H Jun­kers FW 200, Jun­kers AZB10 Dach rot 80/125, ohne Mon­ta­ge­plat­te Jun­kers</t>
  </si>
  <si>
    <t>Junkers 42 kw</t>
  </si>
  <si>
    <t>/preisvergleich/Relocate/481847534.html?categoryId=18406&amp;pos=1&amp;price=3295.0&amp;productid=1750863&amp;sid=289859&amp;type=offer</t>
  </si>
  <si>
    <t>/preisvergleich/Relocate/481821862.html?categoryId=18406&amp;pos=1&amp;price=2314.0&amp;productid=3712883&amp;sid=289859&amp;type=offer</t>
  </si>
  <si>
    <t xml:space="preserve"> Jun­kers Ce­ra­pur­Com­fort-Eco ZSBE 16-3 A 21 Brenn­wert­ther­me 16 kW, L/LL Jun­kers FR 50, Mon­ta­ge­plat­te 258, ohne Spei­cher, ATEC Schacht 10 Meter 80/125 Jun­kers</t>
  </si>
  <si>
    <t>/preisvergleich/Relocate/475957787.html?categoryId=18406&amp;pos=5&amp;price=2439.0&amp;productid=2286143&amp;sid=289859&amp;type=offer</t>
  </si>
  <si>
    <t xml:space="preserve"> Vail­lant ecoTEC ex­clu­siv VC 276/4-7 Brenn­wert­ther­me ca­lor­MA­TIC 370, ohne Ab­gas­pa­ket, Un­ter­putz mit Spei­cher­an­schluss Vail­lant</t>
  </si>
  <si>
    <t>/preisvergleich/Relocate/481824372.html?categoryId=18406&amp;pos=6&amp;price=2249.0&amp;productid=1219746&amp;sid=289859&amp;type=offer</t>
  </si>
  <si>
    <t>/preisvergleich/Relocate/481868416.html?categoryId=18406&amp;pos=12&amp;price=3245.0&amp;productid=3094808&amp;sid=289859&amp;type=offer</t>
  </si>
  <si>
    <t xml:space="preserve"> Jun­kers Ce­ra­pu­rA­cu ZWSB 22/28-3 E 23 Brenn­wert-Zen­tral­heiz­ge­rät, E/H Jun­kers FW 200, Jun­kers AZB09 Dach schwarz 80/125, ohne Mon­ta­ge­plat­te Jun­kers</t>
  </si>
  <si>
    <t>/preisvergleich/Relocate/481846522.html?categoryId=18406&amp;pos=2&amp;price=3300.0&amp;productid=1750863&amp;sid=289859&amp;type=offer</t>
  </si>
  <si>
    <t>/preisvergleich/Relocate/481820485.html?categoryId=18406&amp;pos=2&amp;price=2314.0&amp;productid=3712883&amp;sid=289859&amp;type=offer</t>
  </si>
  <si>
    <t xml:space="preserve"> Jun­kers Ce­ra­pur­Com­fort-Eco ZSBE 16-3 A 21 Brenn­wert­ther­me 16 kW, L/LL ohne Re­ge­lung, Jun­kers SK 160-5 ZB, ohne Ab­gas­pa­ket, ohne Mon­ta­ge­plat­te Jun­kers</t>
  </si>
  <si>
    <t>/preisvergleich/Relocate/481848798.html?categoryId=18406&amp;pos=1&amp;price=3365.0&amp;productid=3497887&amp;sid=289859&amp;type=offer</t>
  </si>
  <si>
    <t xml:space="preserve"> Jun­kers Ce­ra­pur­Com­fort ZBR 42-3 A 21 Gas-Brenn­wert­ther­me 42 kW, L / LL Jun­kers FR 50, ohne Spei­cher, Mon­ta­ge­plat­te 258 + 528-1 (Auf­putz), Jun­kers AZB10...</t>
  </si>
  <si>
    <t>/preisvergleich/Relocate/475957410.html?categoryId=18406&amp;pos=6&amp;price=2444.0&amp;productid=2286143&amp;sid=289859&amp;type=offer</t>
  </si>
  <si>
    <t xml:space="preserve"> Vail­lant ecoTEC ex­clu­siv VC 146/4-7 Brenn­wert­ther­me ohne Re­ge­lung, Schacht­sys­tem­pa­ket 7.5m, ohne Vail­lant</t>
  </si>
  <si>
    <t>/preisvergleich/Relocate/481822956.html?categoryId=18406&amp;pos=7&amp;price=2254.0&amp;productid=1219746&amp;sid=289859&amp;type=offer</t>
  </si>
  <si>
    <t>/preisvergleich/Relocate/481869296.html?categoryId=18406&amp;pos=13&amp;price=3250.0&amp;productid=3094808&amp;sid=289859&amp;type=offer</t>
  </si>
  <si>
    <t xml:space="preserve"> Jun­kers Ce­ra­pu­rA­cu ZWSB 22/28-3 E 23 Brenn­wert-Zen­tral­heiz­ge­rät, E/H ohne Re­ge­lung, Jun­kers Schacht 4 Meter 80/125, Mon­ta­ge­plat­te 992 &amp; 1187 Jun­kers</t>
  </si>
  <si>
    <t>/preisvergleich/Relocate/481846349.html?categoryId=18406&amp;pos=3&amp;price=3300.0&amp;productid=1750863&amp;sid=289859&amp;type=offer</t>
  </si>
  <si>
    <t>/preisvergleich/Relocate/481822709.html?categoryId=18406&amp;pos=3&amp;price=2314.0&amp;productid=3712883&amp;sid=289859&amp;type=offer</t>
  </si>
  <si>
    <t xml:space="preserve"> Jun­kers Ce­ra­pur­Com­fort-Eco ZSBE 16-3 A 21 Brenn­wert­ther­me 16 kW, L/LL Jun­kers FR 120, Mon­ta­ge­plat­te 258, ohne Spei­cher, Jun­kers AZB09 Dach schwarz 80/125 ...</t>
  </si>
  <si>
    <t>/preisvergleich/Relocate/481848516.html?categoryId=18406&amp;pos=2&amp;price=3370.0&amp;productid=3497887&amp;sid=289859&amp;type=offer</t>
  </si>
  <si>
    <t>/preisvergleich/Relocate/475957732.html?categoryId=18406&amp;pos=7&amp;price=2445.0&amp;productid=2286143&amp;sid=289859&amp;type=offer</t>
  </si>
  <si>
    <t xml:space="preserve"> Vail­lant ecoTEC ex­clu­siv VC 276/4-7 Brenn­wert­ther­me ca­lor­MA­TIC 370f, ohne Ab­gas­pa­ket, ohne Vail­lant</t>
  </si>
  <si>
    <t>/preisvergleich/Relocate/481826066.html?categoryId=18406&amp;pos=8&amp;price=2254.0&amp;productid=1219746&amp;sid=289859&amp;type=offer</t>
  </si>
  <si>
    <t>/preisvergleich/Relocate/481869211.html?categoryId=18406&amp;pos=14&amp;price=3255.0&amp;productid=3094808&amp;sid=289859&amp;type=offer</t>
  </si>
  <si>
    <t xml:space="preserve"> Jun­kers Ce­ra­pu­rA­cu ZWSB 22/28-3 E 23 Brenn­wert-Zen­tral­heiz­ge­rät, E/H ohne Re­ge­lung, Jun­kers Schacht 4 Meter 80/125, Mon­ta­ge­plat­te 991 &amp; 1187 Jun­kers</t>
  </si>
  <si>
    <t>/preisvergleich/Relocate/481846333.html?categoryId=18406&amp;pos=4&amp;price=3310.0&amp;productid=1750863&amp;sid=289859&amp;type=offer</t>
  </si>
  <si>
    <t>/preisvergleich/Relocate/481819114.html?categoryId=18406&amp;pos=4&amp;price=2324.0&amp;productid=3712883&amp;sid=289859&amp;type=offer</t>
  </si>
  <si>
    <t xml:space="preserve"> Jun­kers Ce­ra­pur­Com­fort-Eco ZSBE 16-3 A 21 Brenn­wert­ther­me 16 kW, L/LL Jun­kers FW 120, Mon­ta­ge­plat­te 994, ohne Spei­cher, ohne Ab­gas­pa­ket Jun­kers</t>
  </si>
  <si>
    <t>/preisvergleich/Relocate/481847872.html?categoryId=18406&amp;pos=3&amp;price=3375.0&amp;productid=3497887&amp;sid=289859&amp;type=offer</t>
  </si>
  <si>
    <t xml:space="preserve"> Jun­kers Ce­ra­pur­Com­fort ZBR 42-3 A 21 Gas-Brenn­wert­ther­me 42 kW, L / LL Jun­kers FW 200, Mon­ta­ge­plat­te 994, ohne Spei­cher, ohne Ab­gas­pa­ket Jun­kers</t>
  </si>
  <si>
    <t>/preisvergleich/Relocate/475957686.html?categoryId=18406&amp;pos=8&amp;price=2453.0&amp;productid=2286143&amp;sid=289859&amp;type=offer</t>
  </si>
  <si>
    <t xml:space="preserve"> Vail­lant ecoTEC ex­clu­siv VC 206/4-7 Brenn­wert­ther­me ohne Re­ge­lung, Schacht­sys­tem­pa­ket 7.5m, ohne Vail­lant</t>
  </si>
  <si>
    <t>/preisvergleich/Relocate/481821723.html?categoryId=18406&amp;pos=9&amp;price=2254.0&amp;productid=1219746&amp;sid=289859&amp;type=offer</t>
  </si>
  <si>
    <t>/preisvergleich/Relocate/481868580.html?categoryId=18406&amp;pos=15&amp;price=3255.0&amp;productid=3094808&amp;sid=289859&amp;type=offer</t>
  </si>
  <si>
    <t xml:space="preserve"> Jun­kers Ce­ra­pu­rA­cu ZWSB 22/28-3 E 23 Brenn­wert-Zen­tral­heiz­ge­rät, E/H Jun­kers FW 200, ohne Mon­ta­ge­plat­te, ATEC Schacht 8 Meter 80/125 Jun­kers</t>
  </si>
  <si>
    <t>/preisvergleich/Relocate/481848095.html?categoryId=18406&amp;pos=5&amp;price=3310.0&amp;productid=1750863&amp;sid=289859&amp;type=offer</t>
  </si>
  <si>
    <t>/preisvergleich/Relocate/481779591.html?categoryId=18406&amp;pos=5&amp;price=2324.0&amp;productid=3712883&amp;sid=289859&amp;type=offer</t>
  </si>
  <si>
    <t xml:space="preserve"> Jun­kers Ce­ra­pur­Com­fort-Eco ZSBE 16-3 A 21 Brenn­wert­ther­me 16 kW, L/LL Jun­kers FR 120, Mon­ta­ge­plat­te 258, ohne Spei­cher, ATEC Schacht 8 Meter 80/125 Jun­kers</t>
  </si>
  <si>
    <t>/preisvergleich/Relocate/481847305.html?categoryId=18406&amp;pos=4&amp;price=3375.0&amp;productid=3497887&amp;sid=289859&amp;type=offer</t>
  </si>
  <si>
    <t xml:space="preserve"> Jun­kers Ce­ra­pur­Com­fort ZBR 42-3 A 21 Gas-Brenn­wert­ther­me 42 kW, L / LL ohne Re­ge­lung, Jun­kers ST 120-5 Z, Mon­ta­ge­plat­te 258 + 223-1 (Un­ter­putz), oh­ne...</t>
  </si>
  <si>
    <t>/preisvergleich/Relocate/475958232.html?categoryId=18406&amp;pos=9&amp;price=2455.0&amp;productid=2286143&amp;sid=289859&amp;type=offer</t>
  </si>
  <si>
    <t xml:space="preserve"> Vail­lant ecoTEC ex­clu­siv VC 356/4-7 Brenn­wert­ther­me ohne, ohne Re­ge­lung, ohne Ab­gas­pa­ket Vail­lant</t>
  </si>
  <si>
    <t>/preisvergleich/Relocate/481814433.html?categoryId=18406&amp;pos=10&amp;price=2254.0&amp;productid=1219746&amp;sid=289859&amp;type=offer</t>
  </si>
  <si>
    <t>/preisvergleich/Relocate/481848048.html?categoryId=18406&amp;pos=6&amp;price=3310.0&amp;productid=1750863&amp;sid=289859&amp;type=offer</t>
  </si>
  <si>
    <t>/preisvergleich/Relocate/481822596.html?categoryId=18406&amp;pos=6&amp;price=2324.0&amp;productid=3712883&amp;sid=289859&amp;type=offer</t>
  </si>
  <si>
    <t xml:space="preserve"> Jun­kers Ce­ra­pur­Com­fort-Eco ZSBE 16-3 A 21 Brenn­wert­ther­me 16 kW, L/LL Mon­ta­ge­plat­te 258, ohne Re­ge­lung, ohne Spei­cher, Jun­kers Schacht 10 Meter 80/125...</t>
  </si>
  <si>
    <t>/preisvergleich/Relocate/481847327.html?categoryId=18406&amp;pos=5&amp;price=3375.0&amp;productid=3497887&amp;sid=289859&amp;type=offer</t>
  </si>
  <si>
    <t>/preisvergleich/Relocate/475957858.html?categoryId=18406&amp;pos=10&amp;price=2458.0&amp;productid=2286143&amp;sid=289859&amp;type=offer</t>
  </si>
  <si>
    <t xml:space="preserve"> Vail­lant ecoTEC ex­clu­siv VC 146/4-7 Brenn­wert­ther­me ca­lor­MA­TIC 350, Flach­dach rot 60/100, Auf­putz ohne Spei­cher­an­schluss Vail­lant</t>
  </si>
  <si>
    <t>/preisvergleich/Relocate/481811426.html?categoryId=18406&amp;pos=11&amp;price=2259.0&amp;productid=1219746&amp;sid=289859&amp;type=offer</t>
  </si>
  <si>
    <t>/preisvergleich/Relocate/481848817.html?categoryId=18406&amp;pos=7&amp;price=3310.0&amp;productid=1750863&amp;sid=289859&amp;type=offer</t>
  </si>
  <si>
    <t>/preisvergleich/Relocate/481824588.html?categoryId=18406&amp;pos=7&amp;price=2324.0&amp;productid=3712883&amp;sid=289859&amp;type=offer</t>
  </si>
  <si>
    <t xml:space="preserve"> Jun­kers Ce­ra­pur­Com­fort-Eco ZSBE 16-3 A 21 Brenn­wert­ther­me 16 kW, L/LL ohne Re­ge­lung, ohne Spei­cher, Mon­ta­ge­plat­te 258 + 223-1 (Un­ter­putz), Jun­kers...</t>
  </si>
  <si>
    <t>/preisvergleich/Relocate/481847543.html?categoryId=18406&amp;pos=6&amp;price=3375.0&amp;productid=3497887&amp;sid=289859&amp;type=offer</t>
  </si>
  <si>
    <t xml:space="preserve"> Jun­kers Ce­ra­pur­Com­fort ZBR 42-3 A 21 Gas-Brenn­wert­ther­me 42 kW, L / LL Jun­kers FR 50, ohne Spei­cher, Jun­kers Schacht 6 Meter 80/125, ohne Mon­ta­ge­plat­te...</t>
  </si>
  <si>
    <t>/preisvergleich/Relocate/475957599.html?categoryId=18406&amp;pos=11&amp;price=2458.0&amp;productid=2286143&amp;sid=289859&amp;type=offer</t>
  </si>
  <si>
    <t xml:space="preserve"> Vail­lant ecoTEC ex­clu­siv VC 146/4-7 Brenn­wert­ther­me ca­lor­MA­TIC 350, Flach­dach schwarz 60/100, Auf­putz ohne Spei­cher­an­schluss Vail­lant</t>
  </si>
  <si>
    <t>/preisvergleich/Relocate/481814603.html?categoryId=18406&amp;pos=12&amp;price=2269.0&amp;productid=1219746&amp;sid=289859&amp;type=offer</t>
  </si>
  <si>
    <t>/preisvergleich/Relocate/481842591.html?categoryId=18406&amp;pos=8&amp;price=3320.0&amp;productid=1750863&amp;sid=289859&amp;type=offer</t>
  </si>
  <si>
    <t>/preisvergleich/Relocate/481822909.html?categoryId=18406&amp;pos=8&amp;price=2329.0&amp;productid=3712883&amp;sid=289859&amp;type=offer</t>
  </si>
  <si>
    <t xml:space="preserve"> Jun­kers Ce­ra­pur­Com­fort-Eco ZSBE 16-3 A 21 Brenn­wert­ther­me 16 kW, L/LL ohne Re­ge­lung, ohne Spei­cher, Mon­ta­ge­plat­te 258 + 528-1 (Auf­putz), Jun­kers Schacht...</t>
  </si>
  <si>
    <t>/preisvergleich/Relocate/481847289.html?categoryId=18406&amp;pos=7&amp;price=3375.0&amp;productid=3497887&amp;sid=289859&amp;type=offer</t>
  </si>
  <si>
    <t xml:space="preserve"> Jun­kers Ce­ra­pur­Com­fort ZBR 42-3 A 21 Gas-Brenn­wert­ther­me 42 kW, L / LL Mon­ta­ge­plat­te 994, ohne Re­ge­lung, ohne Spei­cher, Jun­kers Schacht 6 Meter 80/125...</t>
  </si>
  <si>
    <t>/preisvergleich/Relocate/475957944.html?categoryId=18406&amp;pos=12&amp;price=2459.0&amp;productid=2286143&amp;sid=289859&amp;type=offer</t>
  </si>
  <si>
    <t xml:space="preserve"> Vail­lant ecoTEC ex­clu­siv VC 276/4-7 Brenn­wert­ther­me ca­lor­MA­TIC 470/4, ohne Ab­gas­pa­ket, ohne Vail­lant</t>
  </si>
  <si>
    <t>/preisvergleich/Relocate/481826415.html?categoryId=18406&amp;pos=13&amp;price=2269.0&amp;productid=1219746&amp;sid=289859&amp;type=offer</t>
  </si>
  <si>
    <t>/preisvergleich/Relocate/481846842.html?categoryId=18406&amp;pos=9&amp;price=3320.0&amp;productid=1750863&amp;sid=289859&amp;type=offer</t>
  </si>
  <si>
    <t>/preisvergleich/Relocate/481819556.html?categoryId=18406&amp;pos=9&amp;price=2329.0&amp;productid=3712883&amp;sid=289859&amp;type=offer</t>
  </si>
  <si>
    <t xml:space="preserve"> Jun­kers Ce­ra­pur­Com­fort-Eco ZSBE 16-3 A 21 Brenn­wert­ther­me 16 kW, L/LL Jun­kers FW 120, Mon­ta­ge­plat­te 993, ohne Spei­cher, ohne Ab­gas­pa­ket Jun­kers</t>
  </si>
  <si>
    <t>/preisvergleich/Relocate/481848914.html?categoryId=18406&amp;pos=8&amp;price=3375.0&amp;productid=3497887&amp;sid=289859&amp;type=offer</t>
  </si>
  <si>
    <t xml:space="preserve"> Jun­kers Ce­ra­pur­Com­fort ZBR 42-3 A 21 Gas-Brenn­wert­ther­me 42 kW, L / LL Jun­kers FR 50, Mon­ta­ge­plat­te 994, ohne Spei­cher, ATEC Schacht 6 Meter 80/125 Jun­kers</t>
  </si>
  <si>
    <t>/preisvergleich/Relocate/475957868.html?categoryId=18406&amp;pos=13&amp;price=2463.0&amp;productid=2286143&amp;sid=289859&amp;type=offer</t>
  </si>
  <si>
    <t xml:space="preserve"> Vail­lant ecoTEC ex­clu­siv VC 146/4-7 Brenn­wert­ther­me ca­lor­MA­TIC 350, Schrägdach rot 60/100, Auf­putz ohne Spei­cher­an­schluss Vail­lant</t>
  </si>
  <si>
    <t>/preisvergleich/Relocate/481815135.html?categoryId=18406&amp;pos=14&amp;price=2269.0&amp;productid=1219746&amp;sid=289859&amp;type=offer</t>
  </si>
  <si>
    <t>/preisvergleich/Relocate/481848005.html?categoryId=18406&amp;pos=10&amp;price=3320.0&amp;productid=1750863&amp;sid=289859&amp;type=offer</t>
  </si>
  <si>
    <t>/preisvergleich/Relocate/481818743.html?categoryId=18406&amp;pos=10&amp;price=2334.0&amp;productid=3712883&amp;sid=289859&amp;type=offer</t>
  </si>
  <si>
    <t xml:space="preserve"> Jun­kers Ce­ra­pur­Com­fort-Eco ZSBE 16-3 A 21 Brenn­wert­ther­me 16 kW, L/LL Jun­kers FR 50, ohne Spei­cher, Mon­ta­ge­plat­te 258 + 223-1 (Un­ter­putz), ATEC Schacht 4 ...</t>
  </si>
  <si>
    <t>/preisvergleich/Relocate/481846353.html?categoryId=18406&amp;pos=9&amp;price=3375.0&amp;productid=3497887&amp;sid=289859&amp;type=offer</t>
  </si>
  <si>
    <t xml:space="preserve"> Jun­kers Ce­ra­pur­Com­fort ZBR 42-3 A 21 Gas-Brenn­wert­ther­me 42 kW, L / LL Jun­kers FR 50, ohne Spei­cher, Mon­ta­ge­plat­te 258 + 528-1 (Auf­putz), ATEC Schacht 8...</t>
  </si>
  <si>
    <t>/preisvergleich/Relocate/475958258.html?categoryId=18406&amp;pos=14&amp;price=2463.0&amp;productid=2286143&amp;sid=289859&amp;type=offer</t>
  </si>
  <si>
    <t xml:space="preserve"> Vail­lant ecoTEC ex­clu­siv VC 146/4-7 Brenn­wert­ther­me ca­lor­MA­TIC 350, Schrägdach schwarz 60/100, Auf­putz ohne Spei­cher­an­schluss Vail­lant</t>
  </si>
  <si>
    <t>/preisvergleich/Relocate/481808482.html?categoryId=18406&amp;pos=15&amp;price=2269.0&amp;productid=1219746&amp;sid=289859&amp;type=offer</t>
  </si>
  <si>
    <t>/preisvergleich/Relocate/481848990.html?categoryId=18406&amp;pos=11&amp;price=3320.0&amp;productid=1750863&amp;sid=289859&amp;type=offer</t>
  </si>
  <si>
    <t>/preisvergleich/Relocate/586714464.html?categoryId=18406&amp;pos=11&amp;price=2337.36&amp;productid=3712883&amp;sid=293331&amp;type=offer</t>
  </si>
  <si>
    <t xml:space="preserve"> Jun­kers Gas-Brenn­wert­ge­rät, wand­hän­gend CE­RA­PUR­COM­FORT-ECO ZSBE 16-3 A 21 - 7712231546 7712231546</t>
  </si>
  <si>
    <t>/preisvergleich/Relocate/481848529.html?categoryId=18406&amp;pos=10&amp;price=3375.0&amp;productid=3497887&amp;sid=289859&amp;type=offer</t>
  </si>
  <si>
    <t xml:space="preserve"> Jun­kers Ce­ra­pur­Com­fort ZBR 42-3 A 21 Gas-Brenn­wert­ther­me 42 kW, L / LL Jun­kers FR 120, ohne Spei­cher, Jun­kers Schacht 4 Meter 80/125, ohne Mon­ta­ge­plat­te...</t>
  </si>
  <si>
    <t>/preisvergleich/Relocate/475958435.html?categoryId=18406&amp;pos=15&amp;price=2467.0&amp;productid=2286143&amp;sid=289859&amp;type=offer</t>
  </si>
  <si>
    <t xml:space="preserve"> Vail­lant ecoTEC ex­clu­siv VC 206/4-7 Brenn­wert­ther­me ca­lor­MA­TIC 350, Flach­dach rot 60/100, Auf­putz ohne Spei­cher­an­schluss Vail­lant</t>
  </si>
  <si>
    <t>/preisvergleich/Relocate/481847959.html?categoryId=18406&amp;pos=12&amp;price=3325.0&amp;productid=1750863&amp;sid=289859&amp;type=offer</t>
  </si>
  <si>
    <t>/preisvergleich/Relocate/481776882.html?categoryId=18406&amp;pos=12&amp;price=2339.0&amp;productid=3712883&amp;sid=289859&amp;type=offer</t>
  </si>
  <si>
    <t xml:space="preserve"> Jun­kers Ce­ra­pur­Com­fort-Eco ZSBE 16-3 A 21 Brenn­wert­ther­me 16 kW, L/LL Jun­kers FR 50, ohne Spei­cher, Mon­ta­ge­plat­te 258 + 528-1 (Auf­putz), ATEC Schacht 4...</t>
  </si>
  <si>
    <t>/preisvergleich/Relocate/481847334.html?categoryId=18406&amp;pos=11&amp;price=3380.0&amp;productid=3497887&amp;sid=289859&amp;type=offer</t>
  </si>
  <si>
    <t xml:space="preserve"> Jun­kers Ce­ra­pur­Com­fort ZBR 42-3 A 21 Gas-Brenn­wert­ther­me 42 kW, L / LL Mon­ta­ge­plat­te 993, ohne Re­ge­lung, ohne Spei­cher, Jun­kers Schacht 6 Meter 80/125...</t>
  </si>
  <si>
    <t>/preisvergleich/Relocate/481848758.html?categoryId=18406&amp;pos=13&amp;price=3325.0&amp;productid=1750863&amp;sid=289859&amp;type=offer</t>
  </si>
  <si>
    <t>/preisvergleich/Relocate/481810253.html?categoryId=18406&amp;pos=13&amp;price=2344.0&amp;productid=3712883&amp;sid=289859&amp;type=offer</t>
  </si>
  <si>
    <t xml:space="preserve"> Jun­kers Ce­ra­pur­Com­fort-Eco ZSBE 16-3 A 21 Brenn­wert­ther­me 16 kW, L/LL Jun­kers FR 120, Mon­ta­ge­plat­te 258, ohne Spei­cher, ATEC Schacht 10 Meter 80/125 Jun­kers</t>
  </si>
  <si>
    <t>/preisvergleich/Relocate/481847325.html?categoryId=18406&amp;pos=12&amp;price=3380.0&amp;productid=3497887&amp;sid=289859&amp;type=offer</t>
  </si>
  <si>
    <t>/preisvergleich/Relocate/481861042.html?categoryId=18406&amp;pos=14&amp;price=3330.0&amp;productid=1750863&amp;sid=289859&amp;type=offer</t>
  </si>
  <si>
    <t xml:space="preserve"> Jun­kers Ce­ra­pur­Com­fort ZBR 42-3 A 31 Gas-Brenn­wert­ther­me 42 kW, Flg. P Jun­kers FR 120, Mon­ta­ge­plat­te 258, ohne Spei­cher, Jun­kers AZB09 Dach schwarz...</t>
  </si>
  <si>
    <t>/preisvergleich/Relocate/481814159.html?categoryId=18406&amp;pos=14&amp;price=2349.0&amp;productid=3712883&amp;sid=289859&amp;type=offer</t>
  </si>
  <si>
    <t xml:space="preserve"> Jun­kers Ce­ra­pur­Com­fort-Eco ZSBE 16-3 A 21 Brenn­wert­ther­me 16 kW, L/LL Jun­kers FR 50, ohne Spei­cher, Jun­kers Schacht 4 Meter 80/125, ohne Mon­ta­ge­plat­te...</t>
  </si>
  <si>
    <t>/preisvergleich/Relocate/481847436.html?categoryId=18406&amp;pos=13&amp;price=3380.0&amp;productid=3497887&amp;sid=289859&amp;type=offer</t>
  </si>
  <si>
    <t>Remeha Tzerra24DS</t>
  </si>
  <si>
    <t>/preisvergleich/Relocate/585069557.html?categoryId=18406&amp;pos=1&amp;price=1735.0&amp;productid=3725833&amp;sid=223861&amp;type=offer</t>
  </si>
  <si>
    <t>/preisvergleich/Relocate/481847273.html?categoryId=18406&amp;pos=15&amp;price=3330.0&amp;productid=1750863&amp;sid=289859&amp;type=offer</t>
  </si>
  <si>
    <t>/preisvergleich/Relocate/481819926.html?categoryId=18406&amp;pos=15&amp;price=2349.0&amp;productid=3712883&amp;sid=289859&amp;type=offer</t>
  </si>
  <si>
    <t xml:space="preserve"> Jun­kers Ce­ra­pur­Com­fort-Eco ZSBE 16-3 A 21 Brenn­wert­ther­me 16 kW, L/LL Mon­ta­ge­plat­te 994, ohne Re­ge­lung, ohne Spei­cher, Jun­kers Schacht 4 Meter 80/125...</t>
  </si>
  <si>
    <t>/preisvergleich/Relocate/481847192.html?categoryId=18406&amp;pos=14&amp;price=3380.0&amp;productid=3497887&amp;sid=289859&amp;type=offer</t>
  </si>
  <si>
    <t xml:space="preserve"> Jun­kers Ce­ra­pur­Com­fort ZBR 42-3 A 21 Gas-Brenn­wert­ther­me 42 kW, L / LL Jun­kers FW 200, Mon­ta­ge­plat­te 993, ohne Spei­cher, ohne Ab­gas­pa­ket Jun­kers</t>
  </si>
  <si>
    <t>/preisvergleich/Relocate/524658178.html?categoryId=18406&amp;pos=2&amp;price=1736.0&amp;productid=3725833&amp;sid=223861&amp;type=offer</t>
  </si>
  <si>
    <t>/preisvergleich/Relocate/481846753.html?categoryId=18406&amp;pos=15&amp;price=3380.0&amp;productid=3497887&amp;sid=289859&amp;type=offer</t>
  </si>
  <si>
    <t xml:space="preserve"> Jun­kers Ce­ra­pur­Com­fort ZBR 42-3 A 21 Gas-Brenn­wert­ther­me 42 kW, L / LL ohne Re­ge­lung, Jun­kers ST 120-5 Z, Mon­ta­ge­plat­te 258 + 528-1 (Auf­putz), oh­ne...</t>
  </si>
  <si>
    <t>/preisvergleich/Relocate/585069463.html?categoryId=18406&amp;pos=3&amp;price=1738.0&amp;productid=3725833&amp;sid=223861&amp;type=offer</t>
  </si>
  <si>
    <t>/preisvergleich/Relocate/585069189.html?categoryId=18406&amp;pos=4&amp;price=1740.0&amp;productid=3725833&amp;sid=223861&amp;type=offer</t>
  </si>
  <si>
    <t>/preisvergleich/Relocate/585069535.html?categoryId=18406&amp;pos=5&amp;price=1740.0&amp;productid=3725833&amp;sid=223861&amp;type=offer</t>
  </si>
  <si>
    <t>/preisvergleich/Relocate/524658207.html?categoryId=18406&amp;pos=6&amp;price=1741.0&amp;productid=3725833&amp;sid=223861&amp;type=offer</t>
  </si>
  <si>
    <t xml:space="preserve"> Remeha Heiz­ther­me Gas-Hei­zung Gas­brenn­wert­ther­me Tzerra 24 DS Re­ge­lung iSense mit Au­ßen­füh­ler, mit Spei­ch­er­füh­ler, mit Mon­ta­ge­rah­men, oh­ne...</t>
  </si>
  <si>
    <t>/preisvergleich/Relocate/585069153.html?categoryId=18406&amp;pos=7&amp;price=1742.0&amp;productid=3725833&amp;sid=223861&amp;type=offer</t>
  </si>
  <si>
    <t>/preisvergleich/Relocate/585069289.html?categoryId=18406&amp;pos=8&amp;price=1743.0&amp;productid=3725833&amp;sid=223861&amp;type=offer</t>
  </si>
  <si>
    <t>/preisvergleich/Relocate/585069413.html?categoryId=18406&amp;pos=9&amp;price=1743.0&amp;productid=3725833&amp;sid=223861&amp;type=offer</t>
  </si>
  <si>
    <t>/preisvergleich/Relocate/585069269.html?categoryId=18406&amp;pos=10&amp;price=1745.0&amp;productid=3725833&amp;sid=223861&amp;type=offer</t>
  </si>
  <si>
    <t>/preisvergleich/Relocate/585069162.html?categoryId=18406&amp;pos=11&amp;price=1745.0&amp;productid=3725833&amp;sid=223861&amp;type=offer</t>
  </si>
  <si>
    <t>/preisvergleich/Relocate/524658187.html?categoryId=18406&amp;pos=12&amp;price=1747.0&amp;productid=3725833&amp;sid=223861&amp;type=offer</t>
  </si>
  <si>
    <t>Junkers CerapurAcu ZWSB 22/28-3 E23</t>
  </si>
  <si>
    <t>/preisvergleich/Relocate/481868986.html?categoryId=18406&amp;pos=1&amp;price=3260.0&amp;productid=3094808&amp;sid=289859&amp;type=offer</t>
  </si>
  <si>
    <t xml:space="preserve"> Jun­kers Ce­ra­pu­rA­cu ZWSB 22/28-3 E 23 Brenn­wert-Zen­tral­heiz­ge­rät, E/H Jun­kers FR 50, ATEC Schacht 4 Meter 80/125, Mon­ta­ge­plat­te 992 &amp; 1187 Jun­kers</t>
  </si>
  <si>
    <t>/preisvergleich/Relocate/585069518.html?categoryId=18406&amp;pos=13&amp;price=1747.0&amp;productid=3725833&amp;sid=223861&amp;type=offer</t>
  </si>
  <si>
    <t>/preisvergleich/Relocate/481867620.html?categoryId=18406&amp;pos=2&amp;price=3265.0&amp;productid=3094808&amp;sid=289859&amp;type=offer</t>
  </si>
  <si>
    <t xml:space="preserve"> Jun­kers Ce­ra­pu­rA­cu ZWSB 22/28-3 E 23 Brenn­wert-Zen­tral­heiz­ge­rät, E/H Jun­kers FR 120, Jun­kers Schacht 4 Meter 80/125, Mon­ta­ge­plat­te 1187 ver­ti­kal Jun­kers</t>
  </si>
  <si>
    <t>/preisvergleich/Relocate/585069212.html?categoryId=18406&amp;pos=14&amp;price=1749.0&amp;productid=3725833&amp;sid=223861&amp;type=offer</t>
  </si>
  <si>
    <t>/preisvergleich/Relocate/481869203.html?categoryId=18406&amp;pos=3&amp;price=3265.0&amp;productid=3094808&amp;sid=289859&amp;type=offer</t>
  </si>
  <si>
    <t xml:space="preserve"> Jun­kers Ce­ra­pu­rA­cu ZWSB 22/28-3 E 23 Brenn­wert-Zen­tral­heiz­ge­rät, E/H Jun­kers FR 50, ATEC Schacht 4 Meter 80/125, Mon­ta­ge­plat­te 991 &amp; 1187 Jun­kers</t>
  </si>
  <si>
    <t>/preisvergleich/Relocate/586004560.html?categoryId=18406&amp;pos=15&amp;price=1749.0&amp;productid=3725833&amp;sid=223861&amp;type=offer</t>
  </si>
  <si>
    <t>/preisvergleich/Relocate/481869033.html?categoryId=18406&amp;pos=4&amp;price=3275.0&amp;productid=3094808&amp;sid=289859&amp;type=offer</t>
  </si>
  <si>
    <t xml:space="preserve"> Jun­kers Ce­ra­pu­rA­cu ZWSB 22/28-3 E 23 Brenn­wert-Zen­tral­heiz­ge­rät, E/H Jun­kers FW 200, ohne Mon­ta­ge­plat­te, ATEC Schacht 10 Meter 80/125 Jun­kers</t>
  </si>
  <si>
    <t>/preisvergleich/Relocate/481868018.html?categoryId=18406&amp;pos=5&amp;price=3275.0&amp;productid=3094808&amp;sid=289859&amp;type=offer</t>
  </si>
  <si>
    <t xml:space="preserve"> Jun­kers Ce­ra­pu­rA­cu ZWSB 22/28-3 E 23 Brenn­wert-Zen­tral­heiz­ge­rät, E/H Jun­kers FR 50, Jun­kers Schacht 4 Meter 80/125, Mon­ta­ge­plat­te 1188 ho­ri­zon­tal Jun­kers</t>
  </si>
  <si>
    <t>/preisvergleich/Relocate/481869240.html?categoryId=18406&amp;pos=6&amp;price=3280.0&amp;productid=3094808&amp;sid=289859&amp;type=offer</t>
  </si>
  <si>
    <t xml:space="preserve"> Jun­kers Ce­ra­pu­rA­cu ZWSB 22/28-3 E 23 Brenn­wert-Zen­tral­heiz­ge­rät, E/H Jun­kers FR 50, ATEC Schacht 6 Meter 80/125, Mon­ta­ge­plat­te 992 &amp; 1187 Jun­kers</t>
  </si>
  <si>
    <t>/preisvergleich/Relocate/481868053.html?categoryId=18406&amp;pos=7&amp;price=3280.0&amp;productid=3094808&amp;sid=289859&amp;type=offer</t>
  </si>
  <si>
    <t xml:space="preserve"> Jun­kers Ce­ra­pu­rA­cu ZWSB 22/28-3 E 23 Brenn­wert-Zen­tral­heiz­ge­rät, E/H Jun­kers FW 200, ohne Ab­gas­pa­ket, Mon­ta­ge­plat­te 992 &amp; 1187 Jun­kers</t>
  </si>
  <si>
    <t>Junkers CerapurComfortEco ZSBE 16-3</t>
  </si>
  <si>
    <t>/preisvergleich/Relocate/481826172.html?categoryId=18406&amp;pos=1&amp;price=2274.0&amp;productid=1219746&amp;sid=289859&amp;type=offer</t>
  </si>
  <si>
    <t>Vaillant ecoTEC 146 4 7</t>
  </si>
  <si>
    <t>/preisvergleich/Relocate/475958173.html?categoryId=18406&amp;pos=1&amp;price=2467.0&amp;productid=2286143&amp;sid=289859&amp;type=offer</t>
  </si>
  <si>
    <t xml:space="preserve"> Vail­lant ecoTEC ex­clu­siv VC 206/4-7 Brenn­wert­ther­me ca­lor­MA­TIC 350, Flach­dach schwarz 60/100, Auf­putz ohne Spei­cher­an­schluss Vail­lant</t>
  </si>
  <si>
    <t>/preisvergleich/Relocate/481869485.html?categoryId=18406&amp;pos=8&amp;price=3280.0&amp;productid=3094808&amp;sid=289859&amp;type=offer</t>
  </si>
  <si>
    <t xml:space="preserve"> Jun­kers Ce­ra­pu­rA­cu ZWSB 22/28-3 E 23 Brenn­wert-Zen­tral­heiz­ge­rät, E/H ohne Re­ge­lung, Jun­kers Schacht 6 Meter 80/125, Mon­ta­ge­plat­te 992 &amp; 1187 Jun­kers</t>
  </si>
  <si>
    <t>/preisvergleich/Relocate/481818726.html?categoryId=18406&amp;pos=2&amp;price=2274.0&amp;productid=1219746&amp;sid=289859&amp;type=offer</t>
  </si>
  <si>
    <t>/preisvergleich/Relocate/475957811.html?categoryId=18406&amp;pos=2&amp;price=2472.0&amp;productid=2286143&amp;sid=289859&amp;type=offer</t>
  </si>
  <si>
    <t xml:space="preserve"> Vail­lant ecoTEC ex­clu­siv VC 206/4-7 Brenn­wert­ther­me ca­lor­MA­TIC 350, Schrägdach schwarz 60/100, Auf­putz ohne Spei­cher­an­schluss Vail­lant</t>
  </si>
  <si>
    <t>/preisvergleich/Relocate/481869746.html?categoryId=18406&amp;pos=9&amp;price=3285.0&amp;productid=3094808&amp;sid=289859&amp;type=offer</t>
  </si>
  <si>
    <t xml:space="preserve"> Jun­kers Ce­ra­pu­rA­cu ZWSB 22/28-3 E 23 Brenn­wert-Zen­tral­heiz­ge­rät, E/H Jun­kers FR 50, ATEC Schacht 6 Meter 80/125, Mon­ta­ge­plat­te 991 &amp; 1187 Jun­kers</t>
  </si>
  <si>
    <t>/preisvergleich/Relocate/481815156.html?categoryId=18406&amp;pos=3&amp;price=2274.0&amp;productid=1219746&amp;sid=289859&amp;type=offer</t>
  </si>
  <si>
    <t>/preisvergleich/Relocate/475957951.html?categoryId=18406&amp;pos=3&amp;price=2472.0&amp;productid=2286143&amp;sid=289859&amp;type=offer</t>
  </si>
  <si>
    <t xml:space="preserve"> Vail­lant ecoTEC ex­clu­siv VC 206/4-7 Brenn­wert­ther­me ca­lor­MA­TIC 350, Schrägdach rot 60/100, Auf­putz ohne Spei­cher­an­schluss Vail­lant</t>
  </si>
  <si>
    <t>/preisvergleich/Relocate/481868477.html?categoryId=18406&amp;pos=10&amp;price=3285.0&amp;productid=3094808&amp;sid=289859&amp;type=offer</t>
  </si>
  <si>
    <t xml:space="preserve"> Jun­kers Ce­ra­pu­rA­cu ZWSB 22/28-3 E 23 Brenn­wert-Zen­tral­heiz­ge­rät, E/H ohne Re­ge­lung, Jun­kers Schacht 6 Meter 80/125, Mon­ta­ge­plat­te 991 &amp; 1187 Jun­kers</t>
  </si>
  <si>
    <t>/preisvergleich/Relocate/481815467.html?categoryId=18406&amp;pos=4&amp;price=2274.0&amp;productid=1219746&amp;sid=289859&amp;type=offer</t>
  </si>
  <si>
    <t>/preisvergleich/Relocate/475957988.html?categoryId=18406&amp;pos=4&amp;price=2475.0&amp;productid=2286143&amp;sid=289859&amp;type=offer</t>
  </si>
  <si>
    <t xml:space="preserve"> Vail­lant ecoTEC ex­clu­siv VC 276/4-7 Brenn­wert­ther­me ohne Re­ge­lung, Flach­dach schwarz 60/100, Auf­putz ohne Spei­cher­an­schluss Vail­lant</t>
  </si>
  <si>
    <t>/preisvergleich/Relocate/481869228.html?categoryId=18406&amp;pos=11&amp;price=3290.0&amp;productid=3094808&amp;sid=289859&amp;type=offer</t>
  </si>
  <si>
    <t xml:space="preserve"> Jun­kers Ce­ra­pu­rA­cu ZWSB 22/28-3 E 23 Brenn­wert-Zen­tral­heiz­ge­rät, E/H Jun­kers FR 50, Jun­kers AZB10 Dach rot 80/125, Mon­ta­ge­plat­te 992 &amp; 1187 Jun­kers</t>
  </si>
  <si>
    <t>/preisvergleich/Relocate/481824056.html?categoryId=18406&amp;pos=5&amp;price=2279.0&amp;productid=1219746&amp;sid=289859&amp;type=offer</t>
  </si>
  <si>
    <t>/preisvergleich/Relocate/475957657.html?categoryId=18406&amp;pos=5&amp;price=2475.0&amp;productid=2286143&amp;sid=289859&amp;type=offer</t>
  </si>
  <si>
    <t xml:space="preserve"> Vail­lant ecoTEC ex­clu­siv VC 276/4-7 Brenn­wert­ther­me ohne Re­ge­lung, Flach­dach rot 60/100, Auf­putz ohne Spei­cher­an­schluss Vail­lant</t>
  </si>
  <si>
    <t>/preisvergleich/Relocate/481869638.html?categoryId=18406&amp;pos=12&amp;price=3290.0&amp;productid=3094808&amp;sid=289859&amp;type=offer</t>
  </si>
  <si>
    <t xml:space="preserve"> Jun­kers Ce­ra­pu­rA­cu ZWSB 22/28-3 E 23 Brenn­wert-Zen­tral­heiz­ge­rät, E/H Jun­kers FR 50, Jun­kers Schacht 8 Meter 80/125, Mon­ta­ge­plat­te 1187 ver­ti­kal Jun­kers</t>
  </si>
  <si>
    <t>Junkers ZBR 42 3 A23</t>
  </si>
  <si>
    <t>/preisvergleich/Relocate/481848373.html?categoryId=18406&amp;pos=1&amp;price=3335.0&amp;productid=1750863&amp;sid=289859&amp;type=offer</t>
  </si>
  <si>
    <t>/preisvergleich/Relocate/481821090.html?categoryId=18406&amp;pos=6&amp;price=2279.0&amp;productid=1219746&amp;sid=289859&amp;type=offer</t>
  </si>
  <si>
    <t>/preisvergleich/Relocate/475958424.html?categoryId=18406&amp;pos=6&amp;price=2478.0&amp;productid=2286143&amp;sid=289859&amp;type=offer</t>
  </si>
  <si>
    <t xml:space="preserve"> Vail­lant ecoTEC ex­clu­siv VC 146/4-7 Brenn­wert­ther­me ca­lor­MA­TIC 370, Flach­dach schwarz 60/100, Auf­putz ohne Spei­cher­an­schluss Vail­lant</t>
  </si>
  <si>
    <t>/preisvergleich/Relocate/481868124.html?categoryId=18406&amp;pos=13&amp;price=3290.0&amp;productid=3094808&amp;sid=289859&amp;type=offer</t>
  </si>
  <si>
    <t xml:space="preserve"> Jun­kers Ce­ra­pu­rA­cu ZWSB 22/28-3 E 23 Brenn­wert-Zen­tral­heiz­ge­rät, E/H Jun­kers FR 120, ATEC Schacht 4 Meter 80/125, Mon­ta­ge­plat­te 992 &amp; 1187 Jun­kers</t>
  </si>
  <si>
    <t>/preisvergleich/Relocate/481847368.html?categoryId=18406&amp;pos=2&amp;price=3340.0&amp;productid=1750863&amp;sid=289859&amp;type=offer</t>
  </si>
  <si>
    <t>/preisvergleich/Relocate/481823968.html?categoryId=18406&amp;pos=1&amp;price=2354.0&amp;productid=3712883&amp;sid=289859&amp;type=offer</t>
  </si>
  <si>
    <t xml:space="preserve"> Jun­kers Ce­ra­pur­Com­fort-Eco ZSBE 16-3 A 21 Brenn­wert­ther­me 16 kW, L/LL Mon­ta­ge­plat­te 993, ohne Re­ge­lung, ohne Spei­cher, Jun­kers Schacht 4 Meter 80/125...</t>
  </si>
  <si>
    <t>/preisvergleich/Relocate/481780212.html?categoryId=18406&amp;pos=7&amp;price=2284.0&amp;productid=1219746&amp;sid=289859&amp;type=offer</t>
  </si>
  <si>
    <t>/preisvergleich/Relocate/475958045.html?categoryId=18406&amp;pos=7&amp;price=2478.0&amp;productid=2286143&amp;sid=289859&amp;type=offer</t>
  </si>
  <si>
    <t xml:space="preserve"> Vail­lant ecoTEC ex­clu­siv VC 146/4-7 Brenn­wert­ther­me ca­lor­MA­TIC 370, Flach­dach rot 60/100, Auf­putz ohne Spei­cher­an­schluss Vail­lant</t>
  </si>
  <si>
    <t>/preisvergleich/Relocate/481868107.html?categoryId=18406&amp;pos=14&amp;price=3290.0&amp;productid=3094808&amp;sid=289859&amp;type=offer</t>
  </si>
  <si>
    <t xml:space="preserve"> Jun­kers Ce­ra­pu­rA­cu ZWSB 22/28-3 E 23 Brenn­wert-Zen­tral­heiz­ge­rät, E/H Jun­kers FR 50, Jun­kers AZB09 Dach schwarz 80/125, Mon­ta­ge­plat­te 992 &amp; 1187 Jun­kers</t>
  </si>
  <si>
    <t>/preisvergleich/Relocate/481848766.html?categoryId=18406&amp;pos=1&amp;price=3380.0&amp;productid=3497887&amp;sid=289859&amp;type=offer</t>
  </si>
  <si>
    <t xml:space="preserve"> Jun­kers Ce­ra­pur­Com­fort ZBR 42-3 A 21 Gas-Brenn­wert­ther­me 42 kW, L / LL Jun­kers FR 50, Mon­ta­ge­plat­te 993, ohne Spei­cher, ATEC Schacht 6 Meter 80/125 Jun­kers</t>
  </si>
  <si>
    <t>/preisvergleich/Relocate/481860948.html?categoryId=18406&amp;pos=3&amp;price=3345.0&amp;productid=1750863&amp;sid=289859&amp;type=offer</t>
  </si>
  <si>
    <t xml:space="preserve"> Jun­kers Ce­ra­pur­Com­fort ZBR 42-3 A 31 Gas-Brenn­wert­ther­me 42 kW, Flg. P Jun­kers FW 120, Mon­ta­ge­plat­te 993, ohne Spei­cher, ohne Ab­gas­pa­ket Jun­kers</t>
  </si>
  <si>
    <t>/preisvergleich/Relocate/481820476.html?categoryId=18406&amp;pos=2&amp;price=2354.0&amp;productid=3712883&amp;sid=289859&amp;type=offer</t>
  </si>
  <si>
    <t xml:space="preserve"> Jun­kers Ce­ra­pur­Com­fort-Eco ZSBE 16-3 A 21 Brenn­wert­ther­me 16 kW, L/LL Jun­kers FR 50, ohne Spei­cher, Mon­ta­ge­plat­te 258 + 223-1 (Un­ter­putz), ATEC Schacht 6 ...</t>
  </si>
  <si>
    <t>/preisvergleich/Relocate/481818961.html?categoryId=18406&amp;pos=8&amp;price=2284.0&amp;productid=1219746&amp;sid=289859&amp;type=offer</t>
  </si>
  <si>
    <t>/preisvergleich/Relocate/475957855.html?categoryId=18406&amp;pos=8&amp;price=2480.0&amp;productid=2286143&amp;sid=289859&amp;type=offer</t>
  </si>
  <si>
    <t xml:space="preserve"> Vail­lant ecoTEC ex­clu­siv VC 356/4-7 Brenn­wert­ther­me ohne Re­ge­lung, ohne Ab­gas­pa­ket, Zu­be­hör­pa­ket A+B+C+D+E Vail­lant</t>
  </si>
  <si>
    <t>/preisvergleich/Relocate/481869001.html?categoryId=18406&amp;pos=15&amp;price=3295.0&amp;productid=3094808&amp;sid=289859&amp;type=offer</t>
  </si>
  <si>
    <t xml:space="preserve"> Jun­kers Ce­ra­pu­rA­cu ZWSB 22/28-3 E 23 Brenn­wert-Zen­tral­heiz­ge­rät, E/H Jun­kers FR 120, Jun­kers Schacht 6 Meter 80/125, Mon­ta­ge­plat­te 1187 ver­ti­kal Jun­kers</t>
  </si>
  <si>
    <t>/preisvergleich/Relocate/481847816.html?categoryId=18406&amp;pos=2&amp;price=3385.0&amp;productid=3497887&amp;sid=289859&amp;type=offer</t>
  </si>
  <si>
    <t xml:space="preserve"> Jun­kers Ce­ra­pur­Com­fort ZBR 42-3 A 21 Gas-Brenn­wert­ther­me 42 kW, L / LL Jun­kers FR 120, Mon­ta­ge­plat­te 994, ohne Spei­cher, ATEC Schacht 4 Meter 80/125 Jun­kers</t>
  </si>
  <si>
    <t>/preisvergleich/Relocate/481842510.html?categoryId=18406&amp;pos=4&amp;price=3345.0&amp;productid=1750863&amp;sid=289859&amp;type=offer</t>
  </si>
  <si>
    <t>/preisvergleich/Relocate/481806261.html?categoryId=18406&amp;pos=3&amp;price=2354.0&amp;productid=3712883&amp;sid=289859&amp;type=offer</t>
  </si>
  <si>
    <t xml:space="preserve"> Jun­kers Ce­ra­pur­Com­fort-Eco ZSBE 16-3 A 21 Brenn­wert­ther­me 16 kW, L/LL Jun­kers FW 200, ohne Spei­cher, Mon­ta­ge­plat­te 258 + 223-1 (Un­ter­putz), oh­ne...</t>
  </si>
  <si>
    <t>/preisvergleich/Relocate/481821583.html?categoryId=18406&amp;pos=9&amp;price=2284.0&amp;productid=1219746&amp;sid=289859&amp;type=offer</t>
  </si>
  <si>
    <t>/preisvergleich/Relocate/475957573.html?categoryId=18406&amp;pos=9&amp;price=2480.0&amp;productid=2286143&amp;sid=289859&amp;type=offer</t>
  </si>
  <si>
    <t xml:space="preserve"> Vail­lant ecoTEC ex­clu­siv VC 276/4-7 Brenn­wert­ther­me ohne Re­ge­lung, Schrägdach schwarz 60/100, Auf­putz ohne Spei­cher­an­schluss Vail­lant</t>
  </si>
  <si>
    <t>/preisvergleich/Relocate/481847570.html?categoryId=18406&amp;pos=3&amp;price=3385.0&amp;productid=3497887&amp;sid=289859&amp;type=offer</t>
  </si>
  <si>
    <t xml:space="preserve"> Jun­kers Ce­ra­pur­Com­fort ZBR 42-3 A 21 Gas-Brenn­wert­ther­me 42 kW, L / LL Jun­kers FR 50, Mon­ta­ge­plat­te 994, ohne Spei­cher, Jun­kers AZB10 Dach rot 80/125...</t>
  </si>
  <si>
    <t>/preisvergleich/Relocate/481846663.html?categoryId=18406&amp;pos=5&amp;price=3345.0&amp;productid=1750863&amp;sid=289859&amp;type=offer</t>
  </si>
  <si>
    <t>/preisvergleich/Relocate/481814550.html?categoryId=18406&amp;pos=4&amp;price=2354.0&amp;productid=3712883&amp;sid=289859&amp;type=offer</t>
  </si>
  <si>
    <t>/preisvergleich/Relocate/481821617.html?categoryId=18406&amp;pos=10&amp;price=2294.0&amp;productid=1219746&amp;sid=289859&amp;type=offer</t>
  </si>
  <si>
    <t>/preisvergleich/Relocate/475957723.html?categoryId=18406&amp;pos=10&amp;price=2480.0&amp;productid=2286143&amp;sid=289859&amp;type=offer</t>
  </si>
  <si>
    <t xml:space="preserve"> Vail­lant ecoTEC ex­clu­siv VC 276/4-7 Brenn­wert­ther­me ohne Re­ge­lung, Schrägdach rot 60/100, Auf­putz ohne Spei­cher­an­schluss Vail­lant</t>
  </si>
  <si>
    <t>/preisvergleich/Relocate/481847729.html?categoryId=18406&amp;pos=4&amp;price=3385.0&amp;productid=3497887&amp;sid=289859&amp;type=offer</t>
  </si>
  <si>
    <t xml:space="preserve"> Jun­kers Ce­ra­pur­Com­fort ZBR 42-3 A 21 Gas-Brenn­wert­ther­me 42 kW, L / LL Jun­kers FR 120, ohne Spei­cher, Mon­ta­ge­plat­te 258 + 528-1 (Auf­putz), ATEC Schacht 6 ...</t>
  </si>
  <si>
    <t>/preisvergleich/Relocate/481855072.html?categoryId=18406&amp;pos=6&amp;price=3345.0&amp;productid=1750863&amp;sid=289859&amp;type=offer</t>
  </si>
  <si>
    <t xml:space="preserve"> Jun­kers Ce­ra­pur­Com­fort ZBR 42-3 A 31 Gas-Brenn­wert­ther­me 42 kW, Flg. P ohne Re­ge­lung, ohne Spei­cher, Mon­ta­ge­plat­te 258 + 528-1 (Auf­putz), Jun­kers Schacht ...</t>
  </si>
  <si>
    <t>/preisvergleich/Relocate/481781304.html?categoryId=18406&amp;pos=5&amp;price=2359.0&amp;productid=3712883&amp;sid=289859&amp;type=offer</t>
  </si>
  <si>
    <t xml:space="preserve"> Jun­kers Ce­ra­pur­Com­fort-Eco ZSBE 16-3 A 21 Brenn­wert­ther­me 16 kW, L/LL Jun­kers FR 50, Mon­ta­ge­plat­te 994, ohne Spei­cher, ATEC Schacht 4 Meter 80/125 Jun­kers</t>
  </si>
  <si>
    <t>/preisvergleich/Relocate/481827904.html?categoryId=18406&amp;pos=11&amp;price=2299.0&amp;productid=1219746&amp;sid=289859&amp;type=offer</t>
  </si>
  <si>
    <t>/preisvergleich/Relocate/475958069.html?categoryId=18406&amp;pos=11&amp;price=2483.0&amp;productid=2286143&amp;sid=289859&amp;type=offer</t>
  </si>
  <si>
    <t xml:space="preserve"> Vail­lant ecoTEC ex­clu­siv VC 146/4-7 Brenn­wert­ther­me ca­lor­MA­TIC 370, Schrägdach rot 60/100, Auf­putz ohne Spei­cher­an­schluss Vail­lant</t>
  </si>
  <si>
    <t>/preisvergleich/Relocate/481848903.html?categoryId=18406&amp;pos=5&amp;price=3385.0&amp;productid=3497887&amp;sid=289859&amp;type=offer</t>
  </si>
  <si>
    <t xml:space="preserve"> Jun­kers Ce­ra­pur­Com­fort ZBR 42-3 A 21 Gas-Brenn­wert­ther­me 42 kW, L / LL Jun­kers FR 50, Mon­ta­ge­plat­te 994, ohne Spei­cher, Jun­kers AZB09 Dach schwarz 80/125 ...</t>
  </si>
  <si>
    <t>/preisvergleich/Relocate/481846829.html?categoryId=18406&amp;pos=7&amp;price=3350.0&amp;productid=1750863&amp;sid=289859&amp;type=offer</t>
  </si>
  <si>
    <t>/preisvergleich/Relocate/481824583.html?categoryId=18406&amp;pos=6&amp;price=2359.0&amp;productid=3712883&amp;sid=289859&amp;type=offer</t>
  </si>
  <si>
    <t xml:space="preserve"> Jun­kers Ce­ra­pur­Com­fort-Eco ZSBE 16-3 A 21 Brenn­wert­ther­me 16 kW, L/LL Jun­kers FW 200, ohne Spei­cher, Mon­ta­ge­plat­te 258 + 528-1 (Auf­putz), ohne Ab­gas­pa­ket ...</t>
  </si>
  <si>
    <t>/preisvergleich/Relocate/481813804.html?categoryId=18406&amp;pos=12&amp;price=2299.0&amp;productid=1219746&amp;sid=289859&amp;type=offer</t>
  </si>
  <si>
    <t>/preisvergleich/Relocate/475957290.html?categoryId=18406&amp;pos=12&amp;price=2483.0&amp;productid=2286143&amp;sid=289859&amp;type=offer</t>
  </si>
  <si>
    <t xml:space="preserve"> Vail­lant ecoTEC ex­clu­siv VC 146/4-7 Brenn­wert­ther­me ca­lor­MA­TIC 370, Schrägdach schwarz 60/100, Auf­putz ohne Spei­cher­an­schluss Vail­lant</t>
  </si>
  <si>
    <t>/preisvergleich/Relocate/481848265.html?categoryId=18406&amp;pos=6&amp;price=3390.0&amp;productid=3497887&amp;sid=289859&amp;type=offer</t>
  </si>
  <si>
    <t>/preisvergleich/Relocate/481848045.html?categoryId=18406&amp;pos=8&amp;price=3350.0&amp;productid=1750863&amp;sid=289859&amp;type=offer</t>
  </si>
  <si>
    <t>/preisvergleich/Relocate/481826800.html?categoryId=18406&amp;pos=7&amp;price=2359.0&amp;productid=3712883&amp;sid=289859&amp;type=offer</t>
  </si>
  <si>
    <t xml:space="preserve"> Jun­kers Ce­ra­pur­Com­fort-Eco ZSBE 16-3 A 21 Brenn­wert­ther­me 16 kW, L/LL Mon­ta­ge­plat­te 258, ohne Re­ge­lung, Jun­kers SK 160-5 ZB, ohne Ab­gas­pa­ket Jun­kers</t>
  </si>
  <si>
    <t>/preisvergleich/Relocate/481824649.html?categoryId=18406&amp;pos=13&amp;price=2299.0&amp;productid=1219746&amp;sid=289859&amp;type=offer</t>
  </si>
  <si>
    <t>/preisvergleich/Relocate/475957688.html?categoryId=18406&amp;pos=13&amp;price=2483.0&amp;productid=2286143&amp;sid=289859&amp;type=offer</t>
  </si>
  <si>
    <t xml:space="preserve"> Vail­lant ecoTEC ex­clu­siv VC 146/4-7 Brenn­wert­ther­me ca­lor­MA­TIC 350, Flach­dach schwarz 60/100, Un­ter­putz ohne Spei­cher­an­schluss Vail­lant</t>
  </si>
  <si>
    <t>/preisvergleich/Relocate/481847682.html?categoryId=18406&amp;pos=7&amp;price=3390.0&amp;productid=3497887&amp;sid=289859&amp;type=offer</t>
  </si>
  <si>
    <t xml:space="preserve"> Jun­kers Ce­ra­pur­Com­fort ZBR 42-3 A 21 Gas-Brenn­wert­ther­me 42 kW, L / LL Jun­kers FR 120, ohne Spei­cher, Mon­ta­ge­plat­te 258 + 223-1 (Un­ter­putz), Jun­kers...</t>
  </si>
  <si>
    <t>/preisvergleich/Relocate/481847331.html?categoryId=18406&amp;pos=9&amp;price=3350.0&amp;productid=1750863&amp;sid=289859&amp;type=offer</t>
  </si>
  <si>
    <t>/preisvergleich/Relocate/481814819.html?categoryId=18406&amp;pos=8&amp;price=2359.0&amp;productid=3712883&amp;sid=289859&amp;type=offer</t>
  </si>
  <si>
    <t>/preisvergleich/Relocate/481827729.html?categoryId=18406&amp;pos=14&amp;price=2299.0&amp;productid=1219746&amp;sid=289859&amp;type=offer</t>
  </si>
  <si>
    <t>/preisvergleich/Relocate/475957217.html?categoryId=18406&amp;pos=14&amp;price=2483.0&amp;productid=2286143&amp;sid=289859&amp;type=offer</t>
  </si>
  <si>
    <t xml:space="preserve"> Vail­lant ecoTEC ex­clu­siv VC 146/4-7 Brenn­wert­ther­me ca­lor­MA­TIC 350, Flach­dach rot 60/100, Un­ter­putz ohne Spei­cher­an­schluss Vail­lant</t>
  </si>
  <si>
    <t>/preisvergleich/Relocate/481849020.html?categoryId=18406&amp;pos=8&amp;price=3390.0&amp;productid=3497887&amp;sid=289859&amp;type=offer</t>
  </si>
  <si>
    <t xml:space="preserve"> Jun­kers Ce­ra­pur­Com­fort ZBR 42-3 A 21 Gas-Brenn­wert­ther­me 42 kW, L / LL Jun­kers FR 120, Mon­ta­ge­plat­te 993, ohne Spei­cher, ATEC Schacht 4 Meter 80/125 Jun­kers</t>
  </si>
  <si>
    <t>/preisvergleich/Relocate/481848353.html?categoryId=18406&amp;pos=10&amp;price=3350.0&amp;productid=1750863&amp;sid=289859&amp;type=offer</t>
  </si>
  <si>
    <t>/preisvergleich/Relocate/481819454.html?categoryId=18406&amp;pos=9&amp;price=2359.0&amp;productid=3712883&amp;sid=289859&amp;type=offer</t>
  </si>
  <si>
    <t xml:space="preserve"> Jun­kers Ce­ra­pur­Com­fort-Eco ZSBE 16-3 A 21 Brenn­wert­ther­me 16 kW, L/LL Jun­kers FR 50, ohne Spei­cher, Mon­ta­ge­plat­te 258 + 528-1 (Auf­putz), ATEC Schacht 6...</t>
  </si>
  <si>
    <t>/preisvergleich/Relocate/481819632.html?categoryId=18406&amp;pos=15&amp;price=2304.0&amp;productid=1219746&amp;sid=289859&amp;type=offer</t>
  </si>
  <si>
    <t>/preisvergleich/Relocate/475957328.html?categoryId=18406&amp;pos=15&amp;price=2484.0&amp;productid=2286143&amp;sid=289859&amp;type=offer</t>
  </si>
  <si>
    <t xml:space="preserve"> Vail­lant ecoTEC ex­clu­siv VC 146/4-7 Brenn­wert­ther­me ohne Re­ge­lung, Schacht­sys­tem­pa­ket 10m, ohne Vail­lant</t>
  </si>
  <si>
    <t>/preisvergleich/Relocate/481848653.html?categoryId=18406&amp;pos=9&amp;price=3390.0&amp;productid=3497887&amp;sid=289859&amp;type=offer</t>
  </si>
  <si>
    <t>/preisvergleich/Relocate/481847048.html?categoryId=18406&amp;pos=11&amp;price=3355.0&amp;productid=1750863&amp;sid=289859&amp;type=offer</t>
  </si>
  <si>
    <t>/preisvergleich/Relocate/481824895.html?categoryId=18406&amp;pos=10&amp;price=2364.0&amp;productid=3712883&amp;sid=289859&amp;type=offer</t>
  </si>
  <si>
    <t xml:space="preserve"> Jun­kers Ce­ra­pur­Com­fort-Eco ZSBE 16-3 A 21 Brenn­wert­ther­me 16 kW, L/LL Jun­kers FR 50, ohne Spei­cher, Mon­ta­ge­plat­te 258 + 223-1 (Un­ter­putz), Jun­kers AZB09...</t>
  </si>
  <si>
    <t>/preisvergleich/Relocate/481846539.html?categoryId=18406&amp;pos=10&amp;price=3390.0&amp;productid=3497887&amp;sid=289859&amp;type=offer</t>
  </si>
  <si>
    <t xml:space="preserve"> Jun­kers Ce­ra­pur­Com­fort ZBR 42-3 A 21 Gas-Brenn­wert­ther­me 42 kW, L / LL Jun­kers FR 50, Mon­ta­ge­plat­te 258, ohne Spei­cher, Jun­kers Schacht 4 Meter 80/125...</t>
  </si>
  <si>
    <t>/preisvergleich/Relocate/481847003.html?categoryId=18406&amp;pos=12&amp;price=3355.0&amp;productid=1750863&amp;sid=289859&amp;type=offer</t>
  </si>
  <si>
    <t>/preisvergleich/Relocate/481821787.html?categoryId=18406&amp;pos=11&amp;price=2364.0&amp;productid=3712883&amp;sid=289859&amp;type=offer</t>
  </si>
  <si>
    <t xml:space="preserve"> Jun­kers Ce­ra­pur­Com­fort-Eco ZSBE 16-3 A 21 Brenn­wert­ther­me 16 kW, L/LL Jun­kers FR 50, ohne Spei­cher, Mon­ta­ge­plat­te 258 + 223-1 (Un­ter­putz), Jun­kers AZB10...</t>
  </si>
  <si>
    <t>/preisvergleich/Relocate/481848713.html?categoryId=18406&amp;pos=11&amp;price=3390.0&amp;productid=3497887&amp;sid=289859&amp;type=offer</t>
  </si>
  <si>
    <t xml:space="preserve"> Jun­kers Ce­ra­pur­Com­fort ZBR 42-3 A 21 Gas-Brenn­wert­ther­me 42 kW, L / LL Jun­kers FR 50, Mon­ta­ge­plat­te 993, ohne Spei­cher, Jun­kers AZB10 Dach rot 80/125...</t>
  </si>
  <si>
    <t>/preisvergleich/Relocate/481846443.html?categoryId=18406&amp;pos=13&amp;price=3355.0&amp;productid=1750863&amp;sid=289859&amp;type=offer</t>
  </si>
  <si>
    <t>/preisvergleich/Relocate/481826997.html?categoryId=18406&amp;pos=12&amp;price=2364.0&amp;productid=3712883&amp;sid=289859&amp;type=offer</t>
  </si>
  <si>
    <t xml:space="preserve"> Jun­kers Ce­ra­pur­Com­fort-Eco ZSBE 16-3 A 21 Brenn­wert­ther­me 16 kW, L/LL Jun­kers FR 120, ohne Spei­cher, Mon­ta­ge­plat­te 258 + 223-1 (Un­ter­putz), ATEC Schacht...</t>
  </si>
  <si>
    <t>/preisvergleich/Relocate/481846558.html?categoryId=18406&amp;pos=12&amp;price=3390.0&amp;productid=3497887&amp;sid=289859&amp;type=offer</t>
  </si>
  <si>
    <t xml:space="preserve"> Jun­kers Ce­ra­pur­Com­fort ZBR 42-3 A 21 Gas-Brenn­wert­ther­me 42 kW, L / LL Jun­kers FR 50, Mon­ta­ge­plat­te 993, ohne Spei­cher, Jun­kers AZB09 Dach schwarz 80/125 ...</t>
  </si>
  <si>
    <t>/preisvergleich/Relocate/481847734.html?categoryId=18406&amp;pos=14&amp;price=3355.0&amp;productid=1750863&amp;sid=289859&amp;type=offer</t>
  </si>
  <si>
    <t>/preisvergleich/Relocate/481814453.html?categoryId=18406&amp;pos=13&amp;price=2364.0&amp;productid=3712883&amp;sid=289859&amp;type=offer</t>
  </si>
  <si>
    <t xml:space="preserve"> Jun­kers Ce­ra­pur­Com­fort-Eco ZSBE 16-3 A 21 Brenn­wert­ther­me 16 kW, L/LL Jun­kers FR 50, Mon­ta­ge­plat­te 993, ohne Spei­cher, ATEC Schacht 4 Meter 80/125 Jun­kers</t>
  </si>
  <si>
    <t>Remeha Tzerra DS 24</t>
  </si>
  <si>
    <t>/preisvergleich/Relocate/585069514.html?categoryId=18406&amp;pos=1&amp;price=1749.0&amp;productid=3725833&amp;sid=223861&amp;type=offer</t>
  </si>
  <si>
    <t>/preisvergleich/Relocate/481847705.html?categoryId=18406&amp;pos=13&amp;price=3395.0&amp;productid=3497887&amp;sid=289859&amp;type=offer</t>
  </si>
  <si>
    <t xml:space="preserve"> Jun­kers Ce­ra­pur­Com­fort ZBR 42-3 A 21 Gas-Brenn­wert­ther­me 42 kW, L / LL Jun­kers FR 120, ohne Spei­cher, Mon­ta­ge­plat­te 258 + 528-1 (Auf­putz), Jun­kers AZB09...</t>
  </si>
  <si>
    <t>/preisvergleich/Relocate/481847803.html?categoryId=18406&amp;pos=15&amp;price=3355.0&amp;productid=1750863&amp;sid=289859&amp;type=offer</t>
  </si>
  <si>
    <t>/preisvergleich/Relocate/481825908.html?categoryId=18406&amp;pos=14&amp;price=2369.0&amp;productid=3712883&amp;sid=289859&amp;type=offer</t>
  </si>
  <si>
    <t xml:space="preserve"> Jun­kers Ce­ra­pur­Com­fort-Eco ZSBE 16-3 A 21 Brenn­wert­ther­me 16 kW, L/LL Jun­kers FR 50, ohne Spei­cher, Mon­ta­ge­plat­te 258 + 528-1 (Auf­putz), Jun­kers AZB10...</t>
  </si>
  <si>
    <t>/preisvergleich/Relocate/585069376.html?categoryId=18406&amp;pos=2&amp;price=1749.0&amp;productid=3725833&amp;sid=223861&amp;type=offer</t>
  </si>
  <si>
    <t>/preisvergleich/Relocate/481846938.html?categoryId=18406&amp;pos=14&amp;price=3395.0&amp;productid=3497887&amp;sid=289859&amp;type=offer</t>
  </si>
  <si>
    <t xml:space="preserve"> Jun­kers Ce­ra­pur­Com­fort ZBR 42-3 A 21 Gas-Brenn­wert­ther­me 42 kW, L / LL Jun­kers FR 50, ohne Spei­cher, Mon­ta­ge­plat­te 258 + 528-1 (Auf­putz), ATEC Schacht 10 ...</t>
  </si>
  <si>
    <t>/preisvergleich/Relocate/481820104.html?categoryId=18406&amp;pos=15&amp;price=2369.0&amp;productid=3712883&amp;sid=289859&amp;type=offer</t>
  </si>
  <si>
    <t xml:space="preserve"> Jun­kers Ce­ra­pur­Com­fort-Eco ZSBE 16-3 A 21 Brenn­wert­ther­me 16 kW, L/LL Jun­kers FR 120, ohne Spei­cher, Mon­ta­ge­plat­te 258 + 528-1 (Auf­putz), ATEC Schacht 4...</t>
  </si>
  <si>
    <t>/preisvergleich/Relocate/585069216.html?categoryId=18406&amp;pos=3&amp;price=1750.0&amp;productid=3725833&amp;sid=223861&amp;type=offer</t>
  </si>
  <si>
    <t>/preisvergleich/Relocate/481846823.html?categoryId=18406&amp;pos=15&amp;price=3395.0&amp;productid=3497887&amp;sid=289859&amp;type=offer</t>
  </si>
  <si>
    <t xml:space="preserve"> Jun­kers Ce­ra­pur­Com­fort ZBR 42-3 A 21 Gas-Brenn­wert­ther­me 42 kW, L / LL Jun­kers FW 120, ohne Spei­cher, ohne Mon­ta­ge­plat­te, ATEC Schacht 4 Meter 80/125...</t>
  </si>
  <si>
    <t>/preisvergleich/Relocate/586004960.html?categoryId=18406&amp;pos=4&amp;price=1750.0&amp;productid=3725833&amp;sid=223861&amp;type=offer</t>
  </si>
  <si>
    <t xml:space="preserve"> Remeha Heiz­ther­me Gas-Hei­zung Gas­brenn­wert­ther­me Tzerra 24 DS Re­ge­lung iSense ohne Au­ßen­füh­ler, ohne Spei­ch­er­füh­ler, mit Mon­ta­ge­rah­men, An­schluss nach...</t>
  </si>
  <si>
    <t>/preisvergleich/Relocate/524658244.html?categoryId=18406&amp;pos=5&amp;price=1751.0&amp;productid=3725833&amp;sid=223861&amp;type=offer</t>
  </si>
  <si>
    <t xml:space="preserve"> Remeha Heiz­ther­me Gas-Hei­zung Gas­brenn­wert­ther­me Tzerra 24 DS Re­ge­lung iSense ohne Au­ßen­füh­ler, ohne Spei­ch­er­füh­ler, ohne Mon­ta­ge­rah­men, An­schluss...</t>
  </si>
  <si>
    <t>/preisvergleich/Relocate/585069468.html?categoryId=18406&amp;pos=6&amp;price=1751.0&amp;productid=3725833&amp;sid=223861&amp;type=offer</t>
  </si>
  <si>
    <t>/preisvergleich/Relocate/524658112.html?categoryId=18406&amp;pos=7&amp;price=1751.0&amp;productid=3725833&amp;sid=223861&amp;type=offer</t>
  </si>
  <si>
    <t>/preisvergleich/Relocate/585069314.html?categoryId=18406&amp;pos=8&amp;price=1752.0&amp;productid=3725833&amp;sid=223861&amp;type=offer</t>
  </si>
  <si>
    <t>/preisvergleich/Relocate/585069408.html?categoryId=18406&amp;pos=9&amp;price=1754.0&amp;productid=3725833&amp;sid=223861&amp;type=offer</t>
  </si>
  <si>
    <t>/preisvergleich/Relocate/585069330.html?categoryId=18406&amp;pos=10&amp;price=1755.0&amp;productid=3725833&amp;sid=223861&amp;type=offer</t>
  </si>
  <si>
    <t>/preisvergleich/Relocate/585069325.html?categoryId=18406&amp;pos=11&amp;price=1756.0&amp;productid=3725833&amp;sid=223861&amp;type=offer</t>
  </si>
  <si>
    <t>Junkers ZWSB 28</t>
  </si>
  <si>
    <t>/preisvergleich/Relocate/481867999.html?categoryId=18406&amp;pos=1&amp;price=3295.0&amp;productid=3094808&amp;sid=289859&amp;type=offer</t>
  </si>
  <si>
    <t xml:space="preserve"> Jun­kers Ce­ra­pu­rA­cu ZWSB 22/28-3 E 23 Brenn­wert-Zen­tral­heiz­ge­rät, E/H Jun­kers FR 50, Jun­kers AZB10 Dach rot 80/125, Mon­ta­ge­plat­te 991 &amp; 1187 Jun­kers</t>
  </si>
  <si>
    <t>/preisvergleich/Relocate/585069087.html?categoryId=18406&amp;pos=12&amp;price=1757.0&amp;productid=3725833&amp;sid=223861&amp;type=offer</t>
  </si>
  <si>
    <t>/preisvergleich/Relocate/481869677.html?categoryId=18406&amp;pos=2&amp;price=3300.0&amp;productid=3094808&amp;sid=289859&amp;type=offer</t>
  </si>
  <si>
    <t xml:space="preserve"> Jun­kers Ce­ra­pu­rA­cu ZWSB 22/28-3 E 23 Brenn­wert-Zen­tral­heiz­ge­rät, E/H Jun­kers FR 50, ATEC Schacht 8 Meter 80/125, Mon­ta­ge­plat­te 992 &amp; 1187 Jun­kers</t>
  </si>
  <si>
    <t>/preisvergleich/Relocate/524658224.html?categoryId=18406&amp;pos=13&amp;price=1759.0&amp;productid=3725833&amp;sid=223861&amp;type=offer</t>
  </si>
  <si>
    <t>/preisvergleich/Relocate/481867773.html?categoryId=18406&amp;pos=3&amp;price=3300.0&amp;productid=3094808&amp;sid=289859&amp;type=offer</t>
  </si>
  <si>
    <t xml:space="preserve"> Jun­kers Ce­ra­pu­rA­cu ZWSB 22/28-3 E 23 Brenn­wert-Zen­tral­heiz­ge­rät, E/H Jun­kers FW 120, Jun­kers Schacht 4 Meter 80/125, ohne Mon­ta­ge­plat­te Jun­kers</t>
  </si>
  <si>
    <t>/preisvergleich/Relocate/585069266.html?categoryId=18406&amp;pos=14&amp;price=1760.0&amp;productid=3725833&amp;sid=223861&amp;type=offer</t>
  </si>
  <si>
    <t>/preisvergleich/Relocate/481869271.html?categoryId=18406&amp;pos=4&amp;price=3305.0&amp;productid=3094808&amp;sid=289859&amp;type=offer</t>
  </si>
  <si>
    <t xml:space="preserve"> Jun­kers Ce­ra­pu­rA­cu ZWSB 22/28-3 E 23 Brenn­wert-Zen­tral­heiz­ge­rät, E/H Jun­kers FR 50, ATEC Schacht 8 Meter 80/125, Mon­ta­ge­plat­te 991 &amp; 1187 Jun­kers</t>
  </si>
  <si>
    <t>/preisvergleich/Relocate/586004516.html?categoryId=18406&amp;pos=15&amp;price=1760.0&amp;productid=3725833&amp;sid=223861&amp;type=offer</t>
  </si>
  <si>
    <t>/preisvergleich/Relocate/481869467.html?categoryId=18406&amp;pos=5&amp;price=3305.0&amp;productid=3094808&amp;sid=289859&amp;type=offer</t>
  </si>
  <si>
    <t xml:space="preserve"> Jun­kers Ce­ra­pu­rA­cu ZWSB 22/28-3 E 23 Brenn­wert-Zen­tral­heiz­ge­rät, E/H ohne Re­ge­lung, Jun­kers Schacht 8 Meter 80/125, Mon­ta­ge­plat­te 992 &amp; 1187 Jun­kers</t>
  </si>
  <si>
    <t>/preisvergleich/Relocate/481869128.html?categoryId=18406&amp;pos=6&amp;price=3310.0&amp;productid=3094808&amp;sid=289859&amp;type=offer</t>
  </si>
  <si>
    <t xml:space="preserve"> Jun­kers Ce­ra­pu­rA­cu ZWSB 22/28-3 E 23 Brenn­wert-Zen­tral­heiz­ge­rät, E/H Jun­kers FR 120, ATEC Schacht 6 Meter 80/125, Mon­ta­ge­plat­te 992 &amp; 1187 Jun­kers</t>
  </si>
  <si>
    <t>/preisvergleich/Relocate/481869607.html?categoryId=18406&amp;pos=7&amp;price=3310.0&amp;productid=3094808&amp;sid=289859&amp;type=offer</t>
  </si>
  <si>
    <t xml:space="preserve"> Jun­kers Ce­ra­pu­rA­cu ZWSB 22/28-3 E 23 Brenn­wert-Zen­tral­heiz­ge­rät, E/H ohne Re­ge­lung, Jun­kers Schacht 8 Meter 80/125, Mon­ta­ge­plat­te 991 &amp; 1187 Jun­kers</t>
  </si>
  <si>
    <t>Vaillant eco TEC 146 4 7</t>
  </si>
  <si>
    <t>/preisvergleich/Relocate/475957572.html?categoryId=18406&amp;pos=1&amp;price=2485.0&amp;productid=2286143&amp;sid=289859&amp;type=offer</t>
  </si>
  <si>
    <t xml:space="preserve"> Vail­lant ecoTEC ex­clu­siv VC 356/4-7 Brenn­wert­ther­me ohne Re­ge­lung, ohne Ab­gas­pa­ket, Zu­be­hör­pa­ket A+B+F Vail­lant</t>
  </si>
  <si>
    <t>/preisvergleich/Relocate/481868707.html?categoryId=18406&amp;pos=8&amp;price=3315.0&amp;productid=3094808&amp;sid=289859&amp;type=offer</t>
  </si>
  <si>
    <t xml:space="preserve"> Jun­kers Ce­ra­pu­rA­cu ZWSB 22/28-3 E 23 Brenn­wert-Zen­tral­heiz­ge­rät, E/H Jun­kers FW 120, Jun­kers AZB09 Dach schwarz 80/125, Mon­ta­ge­plat­te 1187 ver­ti­kal Jun­kers</t>
  </si>
  <si>
    <t>Junkers ZSBE 16 3 A21</t>
  </si>
  <si>
    <t>/preisvergleich/Relocate/481780494.html?categoryId=18406&amp;pos=1&amp;price=2304.0&amp;productid=1219746&amp;sid=289859&amp;type=offer</t>
  </si>
  <si>
    <t>/preisvergleich/Relocate/475958002.html?categoryId=18406&amp;pos=2&amp;price=2487.0&amp;productid=2286143&amp;sid=289859&amp;type=offer</t>
  </si>
  <si>
    <t xml:space="preserve"> Vail­lant ecoTEC ex­clu­siv VC 206/4-7 Brenn­wert­ther­me ca­lor­MA­TIC 370, Flach­dach schwarz 60/100, Auf­putz ohne Spei­cher­an­schluss Vail­lant</t>
  </si>
  <si>
    <t>/preisvergleich/Relocate/481867786.html?categoryId=18406&amp;pos=9&amp;price=3315.0&amp;productid=3094808&amp;sid=289859&amp;type=offer</t>
  </si>
  <si>
    <t xml:space="preserve"> Jun­kers Ce­ra­pu­rA­cu ZWSB 22/28-3 E 23 Brenn­wert-Zen­tral­heiz­ge­rät, E/H Jun­kers FR 50, Jun­kers Schacht 10 Meter 80/125, Mon­ta­ge­plat­te 1187 ver­ti­kal Jun­kers</t>
  </si>
  <si>
    <t>/preisvergleich/Relocate/481821862.html?categoryId=18406&amp;pos=2&amp;price=2314.0&amp;productid=1219746&amp;sid=289859&amp;type=offer</t>
  </si>
  <si>
    <t>/preisvergleich/Relocate/475957748.html?categoryId=18406&amp;pos=3&amp;price=2487.0&amp;productid=2286143&amp;sid=289859&amp;type=offer</t>
  </si>
  <si>
    <t xml:space="preserve"> Vail­lant ecoTEC ex­clu­siv VC 206/4-7 Brenn­wert­ther­me ca­lor­MA­TIC 370, Flach­dach rot 60/100, Auf­putz ohne Spei­cher­an­schluss Vail­lant</t>
  </si>
  <si>
    <t>/preisvergleich/Relocate/481869243.html?categoryId=18406&amp;pos=10&amp;price=3320.0&amp;productid=3094808&amp;sid=289859&amp;type=offer</t>
  </si>
  <si>
    <t xml:space="preserve"> Jun­kers Ce­ra­pu­rA­cu ZWSB 22/28-3 E 23 Brenn­wert-Zen­tral­heiz­ge­rät, E/H Jun­kers FR 120, Jun­kers AZB09 Dach schwarz 80/125, Mon­ta­ge­plat­te 992 &amp; 1187 Jun­kers</t>
  </si>
  <si>
    <t>/preisvergleich/Relocate/481820485.html?categoryId=18406&amp;pos=3&amp;price=2314.0&amp;productid=1219746&amp;sid=289859&amp;type=offer</t>
  </si>
  <si>
    <t>/preisvergleich/Relocate/475958274.html?categoryId=18406&amp;pos=4&amp;price=2488.0&amp;productid=2286143&amp;sid=289859&amp;type=offer</t>
  </si>
  <si>
    <t xml:space="preserve"> Vail­lant ecoTEC ex­clu­siv VC 146/4-7 Brenn­wert­ther­me ca­lor­MA­TIC 350, Schrägdach schwarz 60/100, Un­ter­putz ohne Spei­cher­an­schluss Vail­lant</t>
  </si>
  <si>
    <t>/preisvergleich/Relocate/481868103.html?categoryId=18406&amp;pos=11&amp;price=3320.0&amp;productid=3094808&amp;sid=289859&amp;type=offer</t>
  </si>
  <si>
    <t xml:space="preserve"> Jun­kers Ce­ra­pu­rA­cu ZWSB 22/28-3 E 23 Brenn­wert-Zen­tral­heiz­ge­rät, E/H Jun­kers FR 120, Jun­kers AZB10 Dach rot 80/125, Mon­ta­ge­plat­te 992 &amp; 1187 Jun­kers</t>
  </si>
  <si>
    <t>/preisvergleich/Relocate/481822709.html?categoryId=18406&amp;pos=4&amp;price=2314.0&amp;productid=1219746&amp;sid=289859&amp;type=offer</t>
  </si>
  <si>
    <t>/preisvergleich/Relocate/475958472.html?categoryId=18406&amp;pos=5&amp;price=2488.0&amp;productid=2286143&amp;sid=289859&amp;type=offer</t>
  </si>
  <si>
    <t xml:space="preserve"> Vail­lant ecoTEC ex­clu­siv VC 146/4-7 Brenn­wert­ther­me ca­lor­MA­TIC 350, Flach­dach rot 60/100, Auf­putz mit Spei­cher­an­schluss Vail­lant</t>
  </si>
  <si>
    <t>/preisvergleich/Relocate/481869021.html?categoryId=18406&amp;pos=12&amp;price=3320.0&amp;productid=3094808&amp;sid=289859&amp;type=offer</t>
  </si>
  <si>
    <t xml:space="preserve"> Jun­kers Ce­ra­pu­rA­cu ZWSB 22/28-3 E 23 Brenn­wert-Zen­tral­heiz­ge­rät, E/H Jun­kers FR 50, ATEC Schacht 10 Meter 80/125, Mon­ta­ge­plat­te 992 &amp; 1187 Jun­kers</t>
  </si>
  <si>
    <t>/preisvergleich/Relocate/481821378.html?categoryId=18406&amp;pos=5&amp;price=2314.0&amp;productid=1219746&amp;sid=289859&amp;type=offer</t>
  </si>
  <si>
    <t>/preisvergleich/Relocate/475957438.html?categoryId=18406&amp;pos=6&amp;price=2488.0&amp;productid=2286143&amp;sid=289859&amp;type=offer</t>
  </si>
  <si>
    <t xml:space="preserve"> Vail­lant ecoTEC ex­clu­siv VC 146/4-7 Brenn­wert­ther­me ca­lor­MA­TIC 350, Schrägdach rot 60/100, Un­ter­putz ohne Spei­cher­an­schluss Vail­lant</t>
  </si>
  <si>
    <t>/preisvergleich/Relocate/481869455.html?categoryId=18406&amp;pos=13&amp;price=3320.0&amp;productid=3094808&amp;sid=289859&amp;type=offer</t>
  </si>
  <si>
    <t xml:space="preserve"> Jun­kers Ce­ra­pu­rA­cu ZWSB 22/28-3 E 23 Brenn­wert-Zen­tral­heiz­ge­rät, E/H Jun­kers FR 120, Jun­kers Schacht 8 Meter 80/125, Mon­ta­ge­plat­te 1187 ver­ti­kal Jun­kers</t>
  </si>
  <si>
    <t>/preisvergleich/Relocate/481821305.html?categoryId=18406&amp;pos=6&amp;price=2315.0&amp;productid=1219746&amp;sid=289859&amp;type=offer</t>
  </si>
  <si>
    <t xml:space="preserve"> Jun­kers Ce­ra­pur­Com­fort-Eco ZSBE 16-3 A 31 Brenn­wert­ther­me 16 kW Flg. P ohne Re­ge­lung, ohne Spei­cher, Mon­ta­ge­plat­te 258 + 223-1 (Un­ter­putz), oh­ne...</t>
  </si>
  <si>
    <t>/preisvergleich/Relocate/475957399.html?categoryId=18406&amp;pos=7&amp;price=2488.0&amp;productid=2286143&amp;sid=289859&amp;type=offer</t>
  </si>
  <si>
    <t xml:space="preserve"> Vail­lant ecoTEC ex­clu­siv VC 146/4-7 Brenn­wert­ther­me ca­lor­MA­TIC 350, Flach­dach schwarz 60/100, Auf­putz mit Spei­cher­an­schluss Vail­lant</t>
  </si>
  <si>
    <t>/preisvergleich/Relocate/481868487.html?categoryId=18406&amp;pos=14&amp;price=3325.0&amp;productid=3094808&amp;sid=289859&amp;type=offer</t>
  </si>
  <si>
    <t xml:space="preserve"> Jun­kers Ce­ra­pu­rA­cu ZWSB 22/28-3 E 23 Brenn­wert-Zen­tral­heiz­ge­rät, E/H Jun­kers FW 120, ATEC Schacht 4 Meter 80/125, Mon­ta­ge­plat­te 1188 ho­ri­zon­tal Jun­kers</t>
  </si>
  <si>
    <t>Junkers CerapurComfort ZBR 42-3A23</t>
  </si>
  <si>
    <t>/preisvergleich/Relocate/481847288.html?categoryId=18406&amp;pos=1&amp;price=3360.0&amp;productid=1750863&amp;sid=289859&amp;type=offer</t>
  </si>
  <si>
    <t>/preisvergleich/Relocate/481823017.html?categoryId=18406&amp;pos=7&amp;price=2320.0&amp;productid=1219746&amp;sid=289859&amp;type=offer</t>
  </si>
  <si>
    <t xml:space="preserve"> Jun­kers Ce­ra­pur­Com­fort-Eco ZSBE 16-3 A 31 Brenn­wert­ther­me 16 kW Flg. P ohne Re­ge­lung, ohne Spei­cher, Mon­ta­ge­plat­te 258 + 528-1 (Auf­putz), ohne Ab­gas­pa­ket ...</t>
  </si>
  <si>
    <t>/preisvergleich/Relocate/475957761.html?categoryId=18406&amp;pos=8&amp;price=2492.0&amp;productid=2286143&amp;sid=289859&amp;type=offer</t>
  </si>
  <si>
    <t xml:space="preserve"> Vail­lant ecoTEC ex­clu­siv VC 206/4-7 Brenn­wert­ther­me ca­lor­MA­TIC 370, Schrägdach schwarz 60/100, Auf­putz ohne Spei­cher­an­schluss Vail­lant</t>
  </si>
  <si>
    <t>/preisvergleich/Relocate/481869279.html?categoryId=18406&amp;pos=15&amp;price=3330.0&amp;productid=3094808&amp;sid=289859&amp;type=offer</t>
  </si>
  <si>
    <t xml:space="preserve"> Jun­kers Ce­ra­pu­rA­cu ZWSB 22/28-3 E 23 Brenn­wert-Zen­tral­heiz­ge­rät, E/H Jun­kers FR 50, Jun­kers Schacht 8 Meter 80/125, Mon­ta­ge­plat­te 1188 ho­ri­zon­tal Jun­kers</t>
  </si>
  <si>
    <t>/preisvergleich/Relocate/481842575.html?categoryId=18406&amp;pos=2&amp;price=3360.0&amp;productid=1750863&amp;sid=289859&amp;type=offer</t>
  </si>
  <si>
    <t>/preisvergleich/Relocate/481820388.html?categoryId=18406&amp;pos=1&amp;price=2369.0&amp;productid=3712883&amp;sid=289859&amp;type=offer</t>
  </si>
  <si>
    <t xml:space="preserve"> Jun­kers Ce­ra­pur­Com­fort-Eco ZSBE 16-3 A 21 Brenn­wert­ther­me 16 kW, L/LL Jun­kers FR 50, ohne Spei­cher, Mon­ta­ge­plat­te 258 + 528-1 (Auf­putz), Jun­kers AZB09...</t>
  </si>
  <si>
    <t>/preisvergleich/Relocate/481846517.html?categoryId=18406&amp;pos=1&amp;price=3395.0&amp;productid=3497887&amp;sid=289859&amp;type=offer</t>
  </si>
  <si>
    <t xml:space="preserve"> Jun­kers Ce­ra­pur­Com­fort ZBR 42-3 A 21 Gas-Brenn­wert­ther­me 42 kW, L / LL Jun­kers FR 120, ohne Spei­cher, Mon­ta­ge­plat­te 258 + 528-1 (Auf­putz), Jun­kers AZB10...</t>
  </si>
  <si>
    <t>/preisvergleich/Relocate/481819114.html?categoryId=18406&amp;pos=8&amp;price=2324.0&amp;productid=1219746&amp;sid=289859&amp;type=offer</t>
  </si>
  <si>
    <t>/preisvergleich/Relocate/475957766.html?categoryId=18406&amp;pos=9&amp;price=2492.0&amp;productid=2286143&amp;sid=289859&amp;type=offer</t>
  </si>
  <si>
    <t xml:space="preserve"> Vail­lant ecoTEC ex­clu­siv VC 206/4-7 Brenn­wert­ther­me ca­lor­MA­TIC 350, Flach­dach rot 60/100, Un­ter­putz ohne Spei­cher­an­schluss Vail­lant</t>
  </si>
  <si>
    <t>/preisvergleich/Relocate/481849075.html?categoryId=18406&amp;pos=3&amp;price=3360.0&amp;productid=1750863&amp;sid=289859&amp;type=offer</t>
  </si>
  <si>
    <t>/preisvergleich/Relocate/481805701.html?categoryId=18406&amp;pos=2&amp;price=2374.0&amp;productid=3712883&amp;sid=289859&amp;type=offer</t>
  </si>
  <si>
    <t xml:space="preserve"> Jun­kers Ce­ra­pur­Com­fort-Eco ZSBE 16-3 A 21 Brenn­wert­ther­me 16 kW, L/LL Jun­kers FR 50, ohne Spei­cher, Mon­ta­ge­plat­te 258 + 223-1 (Un­ter­putz), ATEC Schacht 8 ...</t>
  </si>
  <si>
    <t>/preisvergleich/Relocate/481846356.html?categoryId=18406&amp;pos=2&amp;price=3395.0&amp;productid=3497887&amp;sid=289859&amp;type=offer</t>
  </si>
  <si>
    <t xml:space="preserve"> Jun­kers Ce­ra­pur­Com­fort ZBR 42-3 A 21 Gas-Brenn­wert­ther­me 42 kW, L / LL Jun­kers FR 50, Mon­ta­ge­plat­te 994, ohne Spei­cher, ATEC Schacht 8 Meter 80/125 Jun­kers</t>
  </si>
  <si>
    <t>/preisvergleich/Relocate/481779591.html?categoryId=18406&amp;pos=9&amp;price=2324.0&amp;productid=1219746&amp;sid=289859&amp;type=offer</t>
  </si>
  <si>
    <t>/preisvergleich/Relocate/475957999.html?categoryId=18406&amp;pos=10&amp;price=2492.0&amp;productid=2286143&amp;sid=289859&amp;type=offer</t>
  </si>
  <si>
    <t xml:space="preserve"> Vail­lant ecoTEC ex­clu­siv VC 206/4-7 Brenn­wert­ther­me ca­lor­MA­TIC 370, Schrägdach rot 60/100, Auf­putz ohne Spei­cher­an­schluss Vail­lant</t>
  </si>
  <si>
    <t>/preisvergleich/Relocate/481848352.html?categoryId=18406&amp;pos=4&amp;price=3360.0&amp;productid=1750863&amp;sid=289859&amp;type=offer</t>
  </si>
  <si>
    <t>/preisvergleich/Relocate/481819598.html?categoryId=18406&amp;pos=3&amp;price=2379.0&amp;productid=3712883&amp;sid=289859&amp;type=offer</t>
  </si>
  <si>
    <t xml:space="preserve"> Jun­kers Ce­ra­pur­Com­fort-Eco ZSBE 16-3 A 21 Brenn­wert­ther­me 16 kW, L/LL Jun­kers FR 50, ohne Spei­cher, Jun­kers Schacht 6 Meter 80/125, ohne Mon­ta­ge­plat­te...</t>
  </si>
  <si>
    <t>/preisvergleich/Relocate/481848187.html?categoryId=18406&amp;pos=3&amp;price=3400.0&amp;productid=3497887&amp;sid=289859&amp;type=offer</t>
  </si>
  <si>
    <t xml:space="preserve"> Jun­kers Ce­ra­pur­Com­fort ZBR 42-3 A 21 Gas-Brenn­wert­ther­me 42 kW, L / LL Jun­kers FR 50, Mon­ta­ge­plat­te 993, ohne Spei­cher, ATEC Schacht 8 Meter 80/125 Jun­kers</t>
  </si>
  <si>
    <t>/preisvergleich/Relocate/481822596.html?categoryId=18406&amp;pos=10&amp;price=2324.0&amp;productid=1219746&amp;sid=289859&amp;type=offer</t>
  </si>
  <si>
    <t>/preisvergleich/Relocate/475957920.html?categoryId=18406&amp;pos=11&amp;price=2492.0&amp;productid=2286143&amp;sid=289859&amp;type=offer</t>
  </si>
  <si>
    <t xml:space="preserve"> Vail­lant ecoTEC ex­clu­siv VC 206/4-7 Brenn­wert­ther­me ca­lor­MA­TIC 350, Flach­dach schwarz 60/100, Un­ter­putz ohne Spei­cher­an­schluss Vail­lant</t>
  </si>
  <si>
    <t>/preisvergleich/Relocate/481861125.html?categoryId=18406&amp;pos=5&amp;price=3365.0&amp;productid=1750863&amp;sid=289859&amp;type=offer</t>
  </si>
  <si>
    <t xml:space="preserve"> Jun­kers Ce­ra­pur­Com­fort ZBR 42-3 A 31 Gas-Brenn­wert­ther­me 42 kW, Flg. P Jun­kers FR 50, ohne Spei­cher, Jun­kers Schacht 4 Meter 80/125, ohne Mon­ta­ge­plat­te...</t>
  </si>
  <si>
    <t>/preisvergleich/Relocate/481780089.html?categoryId=18406&amp;pos=4&amp;price=2379.0&amp;productid=3712883&amp;sid=289859&amp;type=offer</t>
  </si>
  <si>
    <t xml:space="preserve"> Jun­kers Ce­ra­pur­Com­fort-Eco ZSBE 16-3 A 21 Brenn­wert­ther­me 16 kW, L/LL Jun­kers FR 50, Mon­ta­ge­plat­te 994, ohne Spei­cher, ATEC Schacht 6 Meter 80/125 Jun­kers</t>
  </si>
  <si>
    <t>/preisvergleich/Relocate/481847549.html?categoryId=18406&amp;pos=4&amp;price=3400.0&amp;productid=3497887&amp;sid=289859&amp;type=offer</t>
  </si>
  <si>
    <t xml:space="preserve"> Jun­kers Ce­ra­pur­Com­fort ZBR 42-3 A 21 Gas-Brenn­wert­ther­me 42 kW, L / LL Jun­kers FR 50, ohne Spei­cher, Jun­kers Schacht 8 Meter 80/125, ohne Mon­ta­ge­plat­te...</t>
  </si>
  <si>
    <t>/preisvergleich/Relocate/481824588.html?categoryId=18406&amp;pos=11&amp;price=2324.0&amp;productid=1219746&amp;sid=289859&amp;type=offer</t>
  </si>
  <si>
    <t>/preisvergleich/Relocate/475958449.html?categoryId=18406&amp;pos=12&amp;price=2493.0&amp;productid=2286143&amp;sid=289859&amp;type=offer</t>
  </si>
  <si>
    <t xml:space="preserve"> Vail­lant ecoTEC ex­clu­siv VC 206/4-7 Brenn­wert­ther­me ohne Re­ge­lung, Schacht­sys­tem­pa­ket 10m, ohne Vail­lant</t>
  </si>
  <si>
    <t>/preisvergleich/Relocate/481847567.html?categoryId=18406&amp;pos=6&amp;price=3365.0&amp;productid=1750863&amp;sid=289859&amp;type=offer</t>
  </si>
  <si>
    <t>/preisvergleich/Relocate/481810032.html?categoryId=18406&amp;pos=5&amp;price=2379.0&amp;productid=3712883&amp;sid=289859&amp;type=offer</t>
  </si>
  <si>
    <t xml:space="preserve"> Jun­kers Ce­ra­pur­Com­fort-Eco ZSBE 16-3 A 21 Brenn­wert­ther­me 16 kW, L/LL ohne Re­ge­lung, Jun­kers ST 120-5 Z, Mon­ta­ge­plat­te 258 + 223-1 (Un­ter­putz), oh­ne...</t>
  </si>
  <si>
    <t>/preisvergleich/Relocate/481842585.html?categoryId=18406&amp;pos=5&amp;price=3400.0&amp;productid=3497887&amp;sid=289859&amp;type=offer</t>
  </si>
  <si>
    <t xml:space="preserve"> Jun­kers Ce­ra­pur­Com­fort ZBR 42-3 A 21 Gas-Brenn­wert­ther­me 42 kW, L / LL Mon­ta­ge­plat­te 994, ohne Re­ge­lung, Jun­kers ST 120-5 Z, ohne Ab­gas­pa­ket Jun­kers</t>
  </si>
  <si>
    <t>/preisvergleich/Relocate/481822909.html?categoryId=18406&amp;pos=12&amp;price=2329.0&amp;productid=1219746&amp;sid=289859&amp;type=offer</t>
  </si>
  <si>
    <t>/preisvergleich/Relocate/475958179.html?categoryId=18406&amp;pos=13&amp;price=2493.0&amp;productid=2286143&amp;sid=289859&amp;type=offer</t>
  </si>
  <si>
    <t xml:space="preserve"> Vail­lant ecoTEC ex­clu­siv VC 146/4-7 Brenn­wert­ther­me ca­lor­MA­TIC 350, Schrägdach schwarz 60/100, Auf­putz mit Spei­cher­an­schluss Vail­lant</t>
  </si>
  <si>
    <t>/preisvergleich/Relocate/481847323.html?categoryId=18406&amp;pos=7&amp;price=3365.0&amp;productid=1750863&amp;sid=289859&amp;type=offer</t>
  </si>
  <si>
    <t>/preisvergleich/Relocate/481815182.html?categoryId=18406&amp;pos=6&amp;price=2379.0&amp;productid=3712883&amp;sid=289859&amp;type=offer</t>
  </si>
  <si>
    <t xml:space="preserve"> Jun­kers Ce­ra­pur­Com­fort-Eco ZSBE 16-3 A 21 Brenn­wert­ther­me 16 kW, L/LL Jun­kers FR 50, ohne Spei­cher, Mon­ta­ge­plat­te 258 + 528-1 (Auf­putz), ATEC Schacht 8...</t>
  </si>
  <si>
    <t>/preisvergleich/Relocate/481842601.html?categoryId=18406&amp;pos=6&amp;price=3400.0&amp;productid=3497887&amp;sid=289859&amp;type=offer</t>
  </si>
  <si>
    <t xml:space="preserve"> Jun­kers Ce­ra­pur­Com­fort ZBR 42-3 A 21 Gas-Brenn­wert­ther­me 42 kW, L / LL Jun­kers FR 50, Jun­kers ST 120-5 Z, ohne Ab­gas­pa­ket, ohne Mon­ta­ge­plat­te Jun­kers</t>
  </si>
  <si>
    <t>/preisvergleich/Relocate/481819556.html?categoryId=18406&amp;pos=13&amp;price=2329.0&amp;productid=1219746&amp;sid=289859&amp;type=offer</t>
  </si>
  <si>
    <t>/preisvergleich/Relocate/475957261.html?categoryId=18406&amp;pos=14&amp;price=2493.0&amp;productid=2286143&amp;sid=289859&amp;type=offer</t>
  </si>
  <si>
    <t xml:space="preserve"> Vail­lant ecoTEC ex­clu­siv VC 146/4-7 Brenn­wert­ther­me ca­lor­MA­TIC 350, Schrägdach rot 60/100, Auf­putz mit Spei­cher­an­schluss Vail­lant</t>
  </si>
  <si>
    <t>/preisvergleich/Relocate/481848798.html?categoryId=18406&amp;pos=8&amp;price=3365.0&amp;productid=1750863&amp;sid=289859&amp;type=offer</t>
  </si>
  <si>
    <t>/preisvergleich/Relocate/481804167.html?categoryId=18406&amp;pos=7&amp;price=2379.0&amp;productid=3712883&amp;sid=289859&amp;type=offer</t>
  </si>
  <si>
    <t xml:space="preserve"> Jun­kers Ce­ra­pur­Com­fort-Eco ZSBE 16-3 A 21 Brenn­wert­ther­me 16 kW, L/LL Jun­kers FW 200, Mon­ta­ge­plat­te 994, ohne Spei­cher, ohne Ab­gas­pa­ket Jun­kers</t>
  </si>
  <si>
    <t>/preisvergleich/Relocate/481849067.html?categoryId=18406&amp;pos=7&amp;price=3400.0&amp;productid=3497887&amp;sid=289859&amp;type=offer</t>
  </si>
  <si>
    <t xml:space="preserve"> Jun­kers Ce­ra­pur­Com­fort ZBR 42-3 A 21 Gas-Brenn­wert­ther­me 42 kW, L / LL Mon­ta­ge­plat­te 994, ohne Re­ge­lung, ohne Spei­cher, Jun­kers Schacht 8 Meter 80/125...</t>
  </si>
  <si>
    <t>/preisvergleich/Relocate/481818743.html?categoryId=18406&amp;pos=14&amp;price=2334.0&amp;productid=1219746&amp;sid=289859&amp;type=offer</t>
  </si>
  <si>
    <t>/preisvergleich/Relocate/475958295.html?categoryId=18406&amp;pos=15&amp;price=2497.0&amp;productid=2286143&amp;sid=289859&amp;type=offer</t>
  </si>
  <si>
    <t xml:space="preserve"> Vail­lant ecoTEC ex­clu­siv VC 206/4-7 Brenn­wert­ther­me ca­lor­MA­TIC 350, Schrägdach schwarz 60/100, Un­ter­putz ohne Spei­cher­an­schluss Vail­lant</t>
  </si>
  <si>
    <t>/preisvergleich/Relocate/481860627.html?categoryId=18406&amp;pos=9&amp;price=3370.0&amp;productid=1750863&amp;sid=289859&amp;type=offer</t>
  </si>
  <si>
    <t xml:space="preserve"> Jun­kers Ce­ra­pur­Com­fort ZBR 42-3 A 31 Gas-Brenn­wert­ther­me 42 kW, Flg. P ohne Re­ge­lung, ohne Spei­cher, Mon­ta­ge­plat­te 258 + 223-1 (Un­ter­putz), Jun­kers...</t>
  </si>
  <si>
    <t>/preisvergleich/Relocate/481812323.html?categoryId=18406&amp;pos=8&amp;price=2379.0&amp;productid=3712883&amp;sid=289859&amp;type=offer</t>
  </si>
  <si>
    <t>/preisvergleich/Relocate/481848740.html?categoryId=18406&amp;pos=8&amp;price=3400.0&amp;productid=3497887&amp;sid=289859&amp;type=offer</t>
  </si>
  <si>
    <t>/preisvergleich/Relocate/586714355.html?categoryId=18406&amp;pos=15&amp;price=2337.36&amp;productid=1219746&amp;sid=293331&amp;type=offer</t>
  </si>
  <si>
    <t>/preisvergleich/Relocate/481854987.html?categoryId=18406&amp;pos=10&amp;price=3370.0&amp;productid=1750863&amp;sid=289859&amp;type=offer</t>
  </si>
  <si>
    <t xml:space="preserve"> Jun­kers Ce­ra­pur­Com­fort ZBR 42-3 A 31 Gas-Brenn­wert­ther­me 42 kW, Flg. P Jun­kers FW 200, ohne Spei­cher, Mon­ta­ge­plat­te 258 + 223-1 (Un­ter­putz), oh­ne...</t>
  </si>
  <si>
    <t>/preisvergleich/Relocate/481827183.html?categoryId=18406&amp;pos=9&amp;price=2379.0&amp;productid=3712883&amp;sid=289859&amp;type=offer</t>
  </si>
  <si>
    <t xml:space="preserve"> Jun­kers Ce­ra­pur­Com­fort-Eco ZSBE 16-3 A 21 Brenn­wert­ther­me 16 kW, L/LL Mon­ta­ge­plat­te 994, ohne Re­ge­lung, ohne Spei­cher, Jun­kers Schacht 6 Meter 80/125...</t>
  </si>
  <si>
    <t>/preisvergleich/Relocate/481846475.html?categoryId=18406&amp;pos=9&amp;price=3400.0&amp;productid=3497887&amp;sid=289859&amp;type=offer</t>
  </si>
  <si>
    <t>/preisvergleich/Relocate/481848516.html?categoryId=18406&amp;pos=11&amp;price=3370.0&amp;productid=1750863&amp;sid=289859&amp;type=offer</t>
  </si>
  <si>
    <t>/preisvergleich/Relocate/481820854.html?categoryId=18406&amp;pos=10&amp;price=2379.0&amp;productid=3712883&amp;sid=289859&amp;type=offer</t>
  </si>
  <si>
    <t xml:space="preserve"> Jun­kers Ce­ra­pur­Com­fort-Eco ZSBE 16-3 A 21 Brenn­wert­ther­me 16 kW, L/LL Jun­kers FR 120, ohne Spei­cher, Jun­kers Schacht 4 Meter 80/125, ohne Mon­ta­ge­plat­te...</t>
  </si>
  <si>
    <t>/preisvergleich/Relocate/481847374.html?categoryId=18406&amp;pos=10&amp;price=3405.0&amp;productid=3497887&amp;sid=289859&amp;type=offer</t>
  </si>
  <si>
    <t xml:space="preserve"> Jun­kers Ce­ra­pur­Com­fort ZBR 42-3 A 21 Gas-Brenn­wert­ther­me 42 kW, L / LL Mon­ta­ge­plat­te 993, ohne Re­ge­lung, Jun­kers ST 120-5 Z, ohne Ab­gas­pa­ket Jun­kers</t>
  </si>
  <si>
    <t>/preisvergleich/Relocate/481860690.html?categoryId=18406&amp;pos=12&amp;price=3375.0&amp;productid=1750863&amp;sid=289859&amp;type=offer</t>
  </si>
  <si>
    <t xml:space="preserve"> Jun­kers Ce­ra­pur­Com­fort ZBR 42-3 A 31 Gas-Brenn­wert­ther­me 42 kW, Flg. P Jun­kers FW 200, ohne Spei­cher, Mon­ta­ge­plat­te 258 + 528-1 (Auf­putz), oh­ne...</t>
  </si>
  <si>
    <t>/preisvergleich/Relocate/481819585.html?categoryId=18406&amp;pos=11&amp;price=2384.0&amp;productid=3712883&amp;sid=289859&amp;type=offer</t>
  </si>
  <si>
    <t>/preisvergleich/Relocate/481849049.html?categoryId=18406&amp;pos=11&amp;price=3405.0&amp;productid=3497887&amp;sid=289859&amp;type=offer</t>
  </si>
  <si>
    <t xml:space="preserve"> Jun­kers Ce­ra­pur­Com­fort ZBR 42-3 A 21 Gas-Brenn­wert­ther­me 42 kW, L / LL Mon­ta­ge­plat­te 993, ohne Re­ge­lung, ohne Spei­cher, Jun­kers Schacht 8 Meter 80/125...</t>
  </si>
  <si>
    <t>/preisvergleich/Relocate/585069142.html?categoryId=18406&amp;pos=1&amp;price=1761.0&amp;productid=3725833&amp;sid=223861&amp;type=offer</t>
  </si>
  <si>
    <t>/preisvergleich/Relocate/481847289.html?categoryId=18406&amp;pos=13&amp;price=3375.0&amp;productid=1750863&amp;sid=289859&amp;type=offer</t>
  </si>
  <si>
    <t>/preisvergleich/Relocate/481814770.html?categoryId=18406&amp;pos=12&amp;price=2384.0&amp;productid=3712883&amp;sid=289859&amp;type=offer</t>
  </si>
  <si>
    <t>/preisvergleich/Relocate/481848829.html?categoryId=18406&amp;pos=12&amp;price=3405.0&amp;productid=3497887&amp;sid=289859&amp;type=offer</t>
  </si>
  <si>
    <t xml:space="preserve"> Jun­kers Ce­ra­pur­Com­fort ZBR 42-3 A 21 Gas-Brenn­wert­ther­me 42 kW, L / LL Jun­kers FR 120, Mon­ta­ge­plat­te 994, ohne Spei­cher, ATEC Schacht 6 Meter 80/125 Jun­kers</t>
  </si>
  <si>
    <t>/preisvergleich/Relocate/524658133.html?categoryId=18406&amp;pos=2&amp;price=1761.0&amp;productid=3725833&amp;sid=223861&amp;type=offer</t>
  </si>
  <si>
    <t>/preisvergleich/Relocate/481846353.html?categoryId=18406&amp;pos=14&amp;price=3375.0&amp;productid=1750863&amp;sid=289859&amp;type=offer</t>
  </si>
  <si>
    <t>/preisvergleich/Relocate/481821286.html?categoryId=18406&amp;pos=13&amp;price=2384.0&amp;productid=3712883&amp;sid=289859&amp;type=offer</t>
  </si>
  <si>
    <t xml:space="preserve"> Jun­kers Ce­ra­pur­Com­fort-Eco ZSBE 16-3 A 21 Brenn­wert­ther­me 16 kW, L/LL ohne Re­ge­lung, Jun­kers ST 120-5 Z, Mon­ta­ge­plat­te 258 + 528-1 (Auf­putz), oh­ne...</t>
  </si>
  <si>
    <t>/preisvergleich/Relocate/481846549.html?categoryId=18406&amp;pos=13&amp;price=3405.0&amp;productid=3497887&amp;sid=289859&amp;type=offer</t>
  </si>
  <si>
    <t xml:space="preserve"> Jun­kers Ce­ra­pur­Com­fort ZBR 42-3 A 21 Gas-Brenn­wert­ther­me 42 kW, L / LL Jun­kers FR 120, ohne Spei­cher, Mon­ta­ge­plat­te 258 + 528-1 (Auf­putz), ATEC Schacht 8 ...</t>
  </si>
  <si>
    <t>/preisvergleich/Relocate/524658174.html?categoryId=18406&amp;pos=3&amp;price=1761.0&amp;productid=3725833&amp;sid=223861&amp;type=offer</t>
  </si>
  <si>
    <t>/preisvergleich/Relocate/481847872.html?categoryId=18406&amp;pos=15&amp;price=3375.0&amp;productid=1750863&amp;sid=289859&amp;type=offer</t>
  </si>
  <si>
    <t>/preisvergleich/Relocate/481819266.html?categoryId=18406&amp;pos=14&amp;price=2384.0&amp;productid=3712883&amp;sid=289859&amp;type=offer</t>
  </si>
  <si>
    <t xml:space="preserve"> Jun­kers Ce­ra­pur­Com­fort-Eco ZSBE 16-3 A 21 Brenn­wert­ther­me 16 kW, L/LL Jun­kers FW 200, Mon­ta­ge­plat­te 993, ohne Spei­cher, ohne Ab­gas­pa­ket Jun­kers</t>
  </si>
  <si>
    <t>/preisvergleich/Relocate/481846513.html?categoryId=18406&amp;pos=14&amp;price=3405.0&amp;productid=3497887&amp;sid=289859&amp;type=offer</t>
  </si>
  <si>
    <t>/preisvergleich/Relocate/585068038.html?categoryId=18406&amp;pos=4&amp;price=1763.0&amp;productid=3725833&amp;sid=223861&amp;type=offer</t>
  </si>
  <si>
    <t>/preisvergleich/Relocate/481780218.html?categoryId=18406&amp;pos=15&amp;price=2384.0&amp;productid=3712883&amp;sid=289859&amp;type=offer</t>
  </si>
  <si>
    <t xml:space="preserve"> Jun­kers Ce­ra­pur­Com­fort-Eco ZSBE 16-3 A 21 Brenn­wert­ther­me 16 kW, L/LL Mon­ta­ge­plat­te 993, ohne Re­ge­lung, ohne Spei­cher, Jun­kers Schacht 6 Meter 80/125...</t>
  </si>
  <si>
    <t>/preisvergleich/Relocate/481846398.html?categoryId=18406&amp;pos=15&amp;price=3405.0&amp;productid=3497887&amp;sid=289859&amp;type=offer</t>
  </si>
  <si>
    <t xml:space="preserve"> Jun­kers Ce­ra­pur­Com­fort ZBR 42-3 A 21 Gas-Brenn­wert­ther­me 42 kW, L / LL Jun­kers FR 120, ohne Spei­cher, Jun­kers Schacht 6 Meter 80/125, ohne Mon­ta­ge­plat­te...</t>
  </si>
  <si>
    <t>/preisvergleich/Relocate/585069510.html?categoryId=18406&amp;pos=5&amp;price=1763.0&amp;productid=3725833&amp;sid=223861&amp;type=offer</t>
  </si>
  <si>
    <t>/preisvergleich/Relocate/585069378.html?categoryId=18406&amp;pos=6&amp;price=1763.0&amp;productid=3725833&amp;sid=223861&amp;type=offer</t>
  </si>
  <si>
    <t>/preisvergleich/Relocate/585069081.html?categoryId=18406&amp;pos=7&amp;price=1765.0&amp;productid=3725833&amp;sid=223861&amp;type=offer</t>
  </si>
  <si>
    <t>/preisvergleich/Relocate/585069306.html?categoryId=18406&amp;pos=8&amp;price=1767.0&amp;productid=3725833&amp;sid=223861&amp;type=offer</t>
  </si>
  <si>
    <t>/preisvergleich/Relocate/585069268.html?categoryId=18406&amp;pos=9&amp;price=1769.0&amp;productid=3725833&amp;sid=223861&amp;type=offer</t>
  </si>
  <si>
    <t>/preisvergleich/Relocate/585068088.html?categoryId=18406&amp;pos=10&amp;price=1770.0&amp;productid=3725833&amp;sid=223861&amp;type=offer</t>
  </si>
  <si>
    <t>/preisvergleich/Relocate/585069236.html?categoryId=18406&amp;pos=11&amp;price=1771.0&amp;productid=3725833&amp;sid=223861&amp;type=offer</t>
  </si>
  <si>
    <t>/preisvergleich/Relocate/585069244.html?categoryId=18406&amp;pos=12&amp;price=1772.0&amp;productid=3725833&amp;sid=223861&amp;type=offer</t>
  </si>
  <si>
    <t>Junkers Cerapur Acu ZWSB 22/28-3 E23</t>
  </si>
  <si>
    <t>/preisvergleich/Relocate/481869289.html?categoryId=18406&amp;pos=1&amp;price=3330.0&amp;productid=3094808&amp;sid=289859&amp;type=offer</t>
  </si>
  <si>
    <t xml:space="preserve"> Jun­kers Ce­ra­pu­rA­cu ZWSB 22/28-3 E 23 Brenn­wert-Zen­tral­heiz­ge­rät, E/H Jun­kers FR 120, ATEC Schacht 8 Meter 80/125, Mon­ta­ge­plat­te 992 &amp; 1187 Jun­kers</t>
  </si>
  <si>
    <t>/preisvergleich/Relocate/524658180.html?categoryId=18406&amp;pos=13&amp;price=1772.0&amp;productid=3725833&amp;sid=223861&amp;type=offer</t>
  </si>
  <si>
    <t>/preisvergleich/Relocate/481868777.html?categoryId=18406&amp;pos=2&amp;price=3330.0&amp;productid=3094808&amp;sid=289859&amp;type=offer</t>
  </si>
  <si>
    <t xml:space="preserve"> Jun­kers Ce­ra­pu­rA­cu ZWSB 22/28-3 E 23 Brenn­wert-Zen­tral­heiz­ge­rät, E/H ohne Re­ge­lung, Jun­kers Schacht 10 Meter 80/125, Mon­ta­ge­plat­te 992 &amp; 1187 Jun­kers</t>
  </si>
  <si>
    <t>/preisvergleich/Relocate/585069152.html?categoryId=18406&amp;pos=14&amp;price=1774.0&amp;productid=3725833&amp;sid=223861&amp;type=offer</t>
  </si>
  <si>
    <t>/preisvergleich/Relocate/481869641.html?categoryId=18406&amp;pos=3&amp;price=3330.0&amp;productid=3094808&amp;sid=289859&amp;type=offer</t>
  </si>
  <si>
    <t xml:space="preserve"> Jun­kers Ce­ra­pu­rA­cu ZWSB 22/28-3 E 23 Brenn­wert-Zen­tral­heiz­ge­rät, E/H Jun­kers FW 120, Jun­kers Schacht 6 Meter 80/125, ohne Mon­ta­ge­plat­te Jun­kers</t>
  </si>
  <si>
    <t>/preisvergleich/Relocate/585069494.html?categoryId=18406&amp;pos=15&amp;price=1774.0&amp;productid=3725833&amp;sid=223861&amp;type=offer</t>
  </si>
  <si>
    <t>/preisvergleich/Relocate/481867692.html?categoryId=18406&amp;pos=4&amp;price=3335.0&amp;productid=3094808&amp;sid=289859&amp;type=offer</t>
  </si>
  <si>
    <t xml:space="preserve"> Jun­kers Ce­ra­pu­rA­cu ZWSB 22/28-3 E 23 Brenn­wert-Zen­tral­heiz­ge­rät, E/H Jun­kers FR 120, Jun­kers Schacht 6 Meter 80/125, Mon­ta­ge­plat­te 1188 ho­ri­zon­tal Jun­kers</t>
  </si>
  <si>
    <t>/preisvergleich/Relocate/481868957.html?categoryId=18406&amp;pos=5&amp;price=3345.0&amp;productid=3094808&amp;sid=289859&amp;type=offer</t>
  </si>
  <si>
    <t xml:space="preserve"> Jun­kers Ce­ra­pu­rA­cu ZWSB 22/28-3 E 23 Brenn­wert-Zen­tral­heiz­ge­rät, E/H Jun­kers FR 120, Jun­kers Schacht 10 Meter 80/125, Mon­ta­ge­plat­te 1187 ver­ti­kal Jun­kers</t>
  </si>
  <si>
    <t>/preisvergleich/Relocate/481868552.html?categoryId=18406&amp;pos=6&amp;price=3350.0&amp;productid=3094808&amp;sid=289859&amp;type=offer</t>
  </si>
  <si>
    <t xml:space="preserve"> Jun­kers Ce­ra­pu­rA­cu ZWSB 22/28-3 E 23 Brenn­wert-Zen­tral­heiz­ge­rät, E/H Jun­kers FR 120, ATEC Schacht 10 Meter 80/125, Mon­ta­ge­plat­te 992 &amp; 1187 Jun­kers</t>
  </si>
  <si>
    <t>/preisvergleich/Relocate/481868694.html?categoryId=18406&amp;pos=7&amp;price=3355.0&amp;productid=3094808&amp;sid=289859&amp;type=offer</t>
  </si>
  <si>
    <t xml:space="preserve"> Jun­kers Ce­ra­pu­rA­cu ZWSB 22/28-3 E 23 Brenn­wert-Zen­tral­heiz­ge­rät, E/H Jun­kers FW 200, Jun­kers Schacht 4 Meter 80/125, ohne Mon­ta­ge­plat­te Jun­kers</t>
  </si>
  <si>
    <t>Vaillant ecoTEC VC 146 4 7</t>
  </si>
  <si>
    <t>/preisvergleich/Relocate/475958082.html?categoryId=18406&amp;pos=1&amp;price=2497.0&amp;productid=2286143&amp;sid=289859&amp;type=offer</t>
  </si>
  <si>
    <t xml:space="preserve"> Vail­lant ecoTEC ex­clu­siv VC 206/4-7 Brenn­wert­ther­me ca­lor­MA­TIC 350, Flach­dach rot 60/100, Auf­putz mit Spei­cher­an­schluss Vail­lant</t>
  </si>
  <si>
    <t>/preisvergleich/Relocate/481867569.html?categoryId=18406&amp;pos=8&amp;price=3355.0&amp;productid=3094808&amp;sid=289859&amp;type=offer</t>
  </si>
  <si>
    <t xml:space="preserve"> Jun­kers Ce­ra­pu­rA­cu ZWSB 22/28-3 E 23 Brenn­wert-Zen­tral­heiz­ge­rät, E/H Jun­kers FW 120, Jun­kers AZB10 Dach rot 80/125, Mon­ta­ge­plat­te 1188 ho­ri­zon­tal Jun­kers</t>
  </si>
  <si>
    <t>/preisvergleich/Relocate/475957302.html?categoryId=18406&amp;pos=2&amp;price=2497.0&amp;productid=2286143&amp;sid=289859&amp;type=offer</t>
  </si>
  <si>
    <t xml:space="preserve"> Vail­lant ecoTEC ex­clu­siv VC 206/4-7 Brenn­wert­ther­me ca­lor­MA­TIC 350, Schrägdach rot 60/100, Un­ter­putz ohne Spei­cher­an­schluss Vail­lant</t>
  </si>
  <si>
    <t>Junkers ZSBE16 3A</t>
  </si>
  <si>
    <t>/preisvergleich/Relocate/586714464.html?categoryId=18406&amp;pos=1&amp;price=2337.36&amp;productid=1219746&amp;sid=293331&amp;type=offer</t>
  </si>
  <si>
    <t>/preisvergleich/Relocate/481867544.html?categoryId=18406&amp;pos=9&amp;price=3355.0&amp;productid=3094808&amp;sid=289859&amp;type=offer</t>
  </si>
  <si>
    <t xml:space="preserve"> Jun­kers Ce­ra­pu­rA­cu ZWSB 22/28-3 E 23 Brenn­wert-Zen­tral­heiz­ge­rät, E/H Jun­kers FR 50, Jun­kers Schacht 10 Meter 80/125, Mon­ta­ge­plat­te 1188 ho­ri­zon­tal Jun­kers</t>
  </si>
  <si>
    <t>/preisvergleich/Relocate/475957511.html?categoryId=18406&amp;pos=3&amp;price=2497.0&amp;productid=2286143&amp;sid=289859&amp;type=offer</t>
  </si>
  <si>
    <t xml:space="preserve"> Vail­lant ecoTEC ex­clu­siv VC 206/4-7 Brenn­wert­ther­me ca­lor­MA­TIC 350, Flach­dach schwarz 60/100, Auf­putz mit Spei­cher­an­schluss Vail­lant</t>
  </si>
  <si>
    <t>/preisvergleich/Relocate/481776882.html?categoryId=18406&amp;pos=2&amp;price=2339.0&amp;productid=1219746&amp;sid=289859&amp;type=offer</t>
  </si>
  <si>
    <t>/preisvergleich/Relocate/481867916.html?categoryId=18406&amp;pos=10&amp;price=3355.0&amp;productid=3094808&amp;sid=289859&amp;type=offer</t>
  </si>
  <si>
    <t xml:space="preserve"> Jun­kers Ce­ra­pu­rA­cu ZWSB 22/28-3 E 23 Brenn­wert-Zen­tral­heiz­ge­rät, E/H Jun­kers FW 120, Jun­kers Schacht 8 Meter 80/125, ohne Mon­ta­ge­plat­te Jun­kers</t>
  </si>
  <si>
    <t>/preisvergleich/Relocate/475958144.html?categoryId=18406&amp;pos=4&amp;price=2500.0&amp;productid=2286143&amp;sid=289859&amp;type=offer</t>
  </si>
  <si>
    <t xml:space="preserve"> Vail­lant ecoTEC ex­clu­siv VC 276/4-7 Brenn­wert­ther­me ohne Re­ge­lung, Flach­dach schwarz 60/100, Un­ter­putz ohne Spei­cher­an­schluss Vail­lant</t>
  </si>
  <si>
    <t>/preisvergleich/Relocate/481822055.html?categoryId=18406&amp;pos=3&amp;price=2340.0&amp;productid=1219746&amp;sid=289859&amp;type=offer</t>
  </si>
  <si>
    <t xml:space="preserve"> Jun­kers Ce­ra­pur­Com­fort-Eco ZSBE 16-3 A 31 Brenn­wert­ther­me 16 kW Flg. P Mon­ta­ge­plat­te 994, ohne Re­ge­lung, ohne Spei­cher, ohne Ab­gas­pa­ket Jun­kers</t>
  </si>
  <si>
    <t>/preisvergleich/Relocate/481868956.html?categoryId=18406&amp;pos=11&amp;price=3355.0&amp;productid=3094808&amp;sid=289859&amp;type=offer</t>
  </si>
  <si>
    <t xml:space="preserve"> Jun­kers Ce­ra­pu­rA­cu ZWSB 22/28-3 E 23 Brenn­wert-Zen­tral­heiz­ge­rät, E/H Jun­kers FW 120, Jun­kers AZB09 Dach schwarz 80/125, Mon­ta­ge­plat­te 1188 ho­ri­zon­tal...</t>
  </si>
  <si>
    <t>/preisvergleich/Relocate/475957674.html?categoryId=18406&amp;pos=5&amp;price=2500.0&amp;productid=2286143&amp;sid=289859&amp;type=offer</t>
  </si>
  <si>
    <t xml:space="preserve"> Vail­lant ecoTEC ex­clu­siv VC 276/4-7 Brenn­wert­ther­me ohne Re­ge­lung, Flach­dach rot 60/100, Un­ter­putz ohne Spei­cher­an­schluss Vail­lant</t>
  </si>
  <si>
    <t>/preisvergleich/Relocate/481820938.html?categoryId=18406&amp;pos=4&amp;price=2340.0&amp;productid=1219746&amp;sid=289859&amp;type=offer</t>
  </si>
  <si>
    <t xml:space="preserve"> Jun­kers Ce­ra­pur­Com­fort-Eco ZSBE 16-3 A 31 Brenn­wert­ther­me 16 kW Flg. P Jun­kers FR 50, ohne Spei­cher, ohne Ab­gas­pa­ket, ohne Mon­ta­ge­plat­te Jun­kers</t>
  </si>
  <si>
    <t>/preisvergleich/Relocate/481868709.html?categoryId=18406&amp;pos=12&amp;price=3360.0&amp;productid=3094808&amp;sid=289859&amp;type=offer</t>
  </si>
  <si>
    <t xml:space="preserve"> Jun­kers Ce­ra­pu­rA­cu ZWSB 22/28-3 E 23 Brenn­wert-Zen­tral­heiz­ge­rät, E/H Jun­kers FR 120, Jun­kers Schacht 8 Meter 80/125, Mon­ta­ge­plat­te 1188 ho­ri­zon­tal Jun­kers</t>
  </si>
  <si>
    <t>/preisvergleich/Relocate/475958314.html?categoryId=18406&amp;pos=6&amp;price=2502.0&amp;productid=2286143&amp;sid=289859&amp;type=offer</t>
  </si>
  <si>
    <t xml:space="preserve"> Vail­lant ecoTEC ex­clu­siv VC 206/4-7 Brenn­wert­ther­me ca­lor­MA­TIC 350, Schrägdach rot 60/100, Auf­putz mit Spei­cher­an­schluss Vail­lant</t>
  </si>
  <si>
    <t>/preisvergleich/Relocate/481810253.html?categoryId=18406&amp;pos=5&amp;price=2344.0&amp;productid=1219746&amp;sid=289859&amp;type=offer</t>
  </si>
  <si>
    <t>/preisvergleich/Relocate/481869651.html?categoryId=18406&amp;pos=13&amp;price=3365.0&amp;productid=3094808&amp;sid=289859&amp;type=offer</t>
  </si>
  <si>
    <t xml:space="preserve"> Jun­kers Ce­ra­pu­rA­cu ZWSB 22/28-3 E 23 Brenn­wert-Zen­tral­heiz­ge­rät, E/H Jun­kers FW 120, ATEC Schacht 8 Meter 80/125, Mon­ta­ge­plat­te 1188 ho­ri­zon­tal Jun­kers</t>
  </si>
  <si>
    <t>/preisvergleich/Relocate/475958292.html?categoryId=18406&amp;pos=7&amp;price=2502.0&amp;productid=2286143&amp;sid=289859&amp;type=offer</t>
  </si>
  <si>
    <t xml:space="preserve"> Vail­lant ecoTEC ex­clu­siv VC 206/4-7 Brenn­wert­ther­me ca­lor­MA­TIC 350, Schrägdach schwarz 60/100, Auf­putz mit Spei­cher­an­schluss Vail­lant</t>
  </si>
  <si>
    <t>/preisvergleich/Relocate/481820226.html?categoryId=18406&amp;pos=6&amp;price=2345.0&amp;productid=1219746&amp;sid=289859&amp;type=offer</t>
  </si>
  <si>
    <t xml:space="preserve"> Jun­kers Ce­ra­pur­Com­fort-Eco ZSBE 16-3 A 31 Brenn­wert­ther­me 16 kW Flg. P Mon­ta­ge­plat­te 993, ohne Re­ge­lung, ohne Spei­cher, ohne Ab­gas­pa­ket Jun­kers</t>
  </si>
  <si>
    <t>/preisvergleich/Relocate/481867613.html?categoryId=18406&amp;pos=14&amp;price=3380.0&amp;productid=3094808&amp;sid=289859&amp;type=offer</t>
  </si>
  <si>
    <t xml:space="preserve"> Jun­kers Ce­ra­pu­rA­cu ZWSB 22/28-3 E 23 Brenn­wert-Zen­tral­heiz­ge­rät, E/H Jun­kers FW 120, Jun­kers Schacht 10 Meter 80/125, ohne Mon­ta­ge­plat­te Jun­kers</t>
  </si>
  <si>
    <t>/preisvergleich/Relocate/475957848.html?categoryId=18406&amp;pos=8&amp;price=2503.0&amp;productid=2286143&amp;sid=289859&amp;type=offer</t>
  </si>
  <si>
    <t xml:space="preserve"> Vail­lant ecoTEC ex­clu­siv VC 146/4-7 Brenn­wert­ther­me ca­lor­MA­TIC 370, Flach­dach rot 60/100, Un­ter­putz ohne Spei­cher­an­schluss Vail­lant</t>
  </si>
  <si>
    <t>/preisvergleich/Relocate/481819926.html?categoryId=18406&amp;pos=7&amp;price=2349.0&amp;productid=1219746&amp;sid=289859&amp;type=offer</t>
  </si>
  <si>
    <t>/preisvergleich/Relocate/481868620.html?categoryId=18406&amp;pos=15&amp;price=3385.0&amp;productid=3094808&amp;sid=289859&amp;type=offer</t>
  </si>
  <si>
    <t xml:space="preserve"> Jun­kers Ce­ra­pu­rA­cu ZWSB 22/28-3 E 23 Brenn­wert-Zen­tral­heiz­ge­rät, E/H Jun­kers FW 120, ATEC Schacht 10 Meter 80/125, Mon­ta­ge­plat­te 1188 ho­ri­zon­tal Jun­kers</t>
  </si>
  <si>
    <t>/preisvergleich/Relocate/481815867.html?categoryId=18406&amp;pos=1&amp;price=2384.0&amp;productid=3712883&amp;sid=289859&amp;type=offer</t>
  </si>
  <si>
    <t xml:space="preserve"> Jun­kers Ce­ra­pur­Com­fort-Eco ZSBE 16-3 A 21 Brenn­wert­ther­me 16 kW, L/LL Jun­kers FR 50, Mon­ta­ge­plat­te 993, ohne Spei­cher, ATEC Schacht 6 Meter 80/125 Jun­kers</t>
  </si>
  <si>
    <t>Junkers Cerapur Comfort ZBR 42-3 A23</t>
  </si>
  <si>
    <t>/preisvergleich/Relocate/481847305.html?categoryId=18406&amp;pos=1&amp;price=3375.0&amp;productid=1750863&amp;sid=289859&amp;type=offer</t>
  </si>
  <si>
    <t>/preisvergleich/Relocate/481846813.html?categoryId=18406&amp;pos=1&amp;price=3410.0&amp;productid=3497887&amp;sid=289859&amp;type=offer</t>
  </si>
  <si>
    <t xml:space="preserve"> Jun­kers Ce­ra­pur­Com­fort ZBR 42-3 A 21 Gas-Brenn­wert­ther­me 42 kW, L / LL Jun­kers FR 120, Mon­ta­ge­plat­te 993, ohne Spei­cher, ATEC Schacht 6 Meter 80/125 Jun­kers</t>
  </si>
  <si>
    <t>/preisvergleich/Relocate/475957668.html?categoryId=18406&amp;pos=9&amp;price=2503.0&amp;productid=2286143&amp;sid=289859&amp;type=offer</t>
  </si>
  <si>
    <t xml:space="preserve"> Vail­lant ecoTEC ex­clu­siv VC 146/4-7 Brenn­wert­ther­me ca­lor­MA­TIC 370, Flach­dach schwarz 60/100, Un­ter­putz ohne Spei­cher­an­schluss Vail­lant</t>
  </si>
  <si>
    <t>/preisvergleich/Relocate/481814159.html?categoryId=18406&amp;pos=8&amp;price=2349.0&amp;productid=1219746&amp;sid=289859&amp;type=offer</t>
  </si>
  <si>
    <t>/preisvergleich/Relocate/481814978.html?categoryId=18406&amp;pos=2&amp;price=2389.0&amp;productid=3712883&amp;sid=289859&amp;type=offer</t>
  </si>
  <si>
    <t xml:space="preserve"> Jun­kers Ce­ra­pur­Com­fort-Eco ZSBE 16-3 A 21 Brenn­wert­ther­me 16 kW, L/LL Jun­kers FR 120, Mon­ta­ge­plat­te 994, ohne Spei­cher, ATEC Schacht 4 Meter 80/125 Jun­kers</t>
  </si>
  <si>
    <t>/preisvergleich/Relocate/481847327.html?categoryId=18406&amp;pos=2&amp;price=3375.0&amp;productid=1750863&amp;sid=289859&amp;type=offer</t>
  </si>
  <si>
    <t>/preisvergleich/Relocate/481848287.html?categoryId=18406&amp;pos=2&amp;price=3415.0&amp;productid=3497887&amp;sid=289859&amp;type=offer</t>
  </si>
  <si>
    <t xml:space="preserve"> Jun­kers Ce­ra­pur­Com­fort ZBR 42-3 A 21 Gas-Brenn­wert­ther­me 42 kW, L / LL Jun­kers FW 120, ohne Spei­cher, ohne Mon­ta­ge­plat­te, ATEC Schacht 6 Meter 80/125...</t>
  </si>
  <si>
    <t>/preisvergleich/Relocate/475958389.html?categoryId=18406&amp;pos=10&amp;price=2505.0&amp;productid=2286143&amp;sid=289859&amp;type=offer</t>
  </si>
  <si>
    <t xml:space="preserve"> Vail­lant ecoTEC ex­clu­siv VC 276/4-7 Brenn­wert­ther­me ohne Re­ge­lung, Flach­dach rot 60/100, Auf­putz mit Spei­cher­an­schluss Vail­lant</t>
  </si>
  <si>
    <t>/preisvergleich/Relocate/481814550.html?categoryId=18406&amp;pos=9&amp;price=2354.0&amp;productid=1219746&amp;sid=289859&amp;type=offer</t>
  </si>
  <si>
    <t>/preisvergleich/Relocate/481806494.html?categoryId=18406&amp;pos=3&amp;price=2389.0&amp;productid=3712883&amp;sid=289859&amp;type=offer</t>
  </si>
  <si>
    <t xml:space="preserve"> Jun­kers Ce­ra­pur­Com­fort-Eco ZSBE 16-3 A 21 Brenn­wert­ther­me 16 kW, L/LL Jun­kers FR 50, Mon­ta­ge­plat­te 994, ohne Spei­cher, Jun­kers AZB10 Dach rot 80/125 Jun­kers</t>
  </si>
  <si>
    <t>/preisvergleich/Relocate/481847543.html?categoryId=18406&amp;pos=3&amp;price=3375.0&amp;productid=1750863&amp;sid=289859&amp;type=offer</t>
  </si>
  <si>
    <t>/preisvergleich/Relocate/481847099.html?categoryId=18406&amp;pos=3&amp;price=3415.0&amp;productid=3497887&amp;sid=289859&amp;type=offer</t>
  </si>
  <si>
    <t xml:space="preserve"> Jun­kers Ce­ra­pur­Com­fort ZBR 42-3 A 21 Gas-Brenn­wert­ther­me 42 kW, L / LL Jun­kers FR 120, Mon­ta­ge­plat­te 994, ohne Spei­cher, Jun­kers AZB10 Dach rot 80/125...</t>
  </si>
  <si>
    <t>/preisvergleich/Relocate/475958459.html?categoryId=18406&amp;pos=11&amp;price=2505.0&amp;productid=2286143&amp;sid=289859&amp;type=offer</t>
  </si>
  <si>
    <t xml:space="preserve"> Vail­lant ecoTEC ex­clu­siv VC 276/4-7 Brenn­wert­ther­me ohne Re­ge­lung, Schrägdach schwarz 60/100, Un­ter­putz ohne Spei­cher­an­schluss Vail­lant</t>
  </si>
  <si>
    <t>/preisvergleich/Relocate/481823968.html?categoryId=18406&amp;pos=10&amp;price=2354.0&amp;productid=1219746&amp;sid=289859&amp;type=offer</t>
  </si>
  <si>
    <t>/preisvergleich/Relocate/481825105.html?categoryId=18406&amp;pos=4&amp;price=2389.0&amp;productid=3712883&amp;sid=289859&amp;type=offer</t>
  </si>
  <si>
    <t xml:space="preserve"> Jun­kers Ce­ra­pur­Com­fort-Eco ZSBE 16-3 A 21 Brenn­wert­ther­me 16 kW, L/LL Jun­kers FR 50, Mon­ta­ge­plat­te 994, ohne Spei­cher, Jun­kers AZB09 Dach schwarz 80/125...</t>
  </si>
  <si>
    <t>/preisvergleich/Relocate/481848914.html?categoryId=18406&amp;pos=4&amp;price=3375.0&amp;productid=1750863&amp;sid=289859&amp;type=offer</t>
  </si>
  <si>
    <t>/preisvergleich/Relocate/481848978.html?categoryId=18406&amp;pos=4&amp;price=3415.0&amp;productid=3497887&amp;sid=289859&amp;type=offer</t>
  </si>
  <si>
    <t xml:space="preserve"> Jun­kers Ce­ra­pur­Com­fort ZBR 42-3 A 21 Gas-Brenn­wert­ther­me 42 kW, L / LL Jun­kers FR 50, Mon­ta­ge­plat­te 994, ohne Spei­cher, ATEC Schacht 10 Meter 80/125 Jun­kers</t>
  </si>
  <si>
    <t>/preisvergleich/Relocate/475957454.html?categoryId=18406&amp;pos=12&amp;price=2505.0&amp;productid=2286143&amp;sid=289859&amp;type=offer</t>
  </si>
  <si>
    <t xml:space="preserve"> Vail­lant ecoTEC ex­clu­siv VC 276/4-7 Brenn­wert­ther­me ohne Re­ge­lung, Schrägdach rot 60/100, Un­ter­putz ohne Spei­cher­an­schluss Vail­lant</t>
  </si>
  <si>
    <t>/preisvergleich/Relocate/481806261.html?categoryId=18406&amp;pos=11&amp;price=2354.0&amp;productid=1219746&amp;sid=289859&amp;type=offer</t>
  </si>
  <si>
    <t>/preisvergleich/Relocate/481822302.html?categoryId=18406&amp;pos=5&amp;price=2389.0&amp;productid=3712883&amp;sid=289859&amp;type=offer</t>
  </si>
  <si>
    <t xml:space="preserve"> Jun­kers Ce­ra­pur­Com­fort-Eco ZSBE 16-3 A 21 Brenn­wert­ther­me 16 kW, L/LL Jun­kers FR 120, ohne Spei­cher, Mon­ta­ge­plat­te 258 + 528-1 (Auf­putz), ATEC Schacht 6...</t>
  </si>
  <si>
    <t>/preisvergleich/Relocate/481848529.html?categoryId=18406&amp;pos=5&amp;price=3375.0&amp;productid=1750863&amp;sid=289859&amp;type=offer</t>
  </si>
  <si>
    <t>/preisvergleich/Relocate/481848546.html?categoryId=18406&amp;pos=5&amp;price=3415.0&amp;productid=3497887&amp;sid=289859&amp;type=offer</t>
  </si>
  <si>
    <t xml:space="preserve"> Jun­kers Ce­ra­pur­Com­fort ZBR 42-3 A 21 Gas-Brenn­wert­ther­me 42 kW, L / LL Jun­kers FR 120, Mon­ta­ge­plat­te 994, ohne Spei­cher, Jun­kers AZB09 Dach schwarz...</t>
  </si>
  <si>
    <t>/preisvergleich/Relocate/475957756.html?categoryId=18406&amp;pos=13&amp;price=2505.0&amp;productid=2286143&amp;sid=289859&amp;type=offer</t>
  </si>
  <si>
    <t xml:space="preserve"> Vail­lant ecoTEC ex­clu­siv VC 276/4-7 Brenn­wert­ther­me ohne Re­ge­lung, Flach­dach schwarz 60/100, Auf­putz mit Spei­cher­an­schluss Vail­lant</t>
  </si>
  <si>
    <t>/preisvergleich/Relocate/481820476.html?categoryId=18406&amp;pos=12&amp;price=2354.0&amp;productid=1219746&amp;sid=289859&amp;type=offer</t>
  </si>
  <si>
    <t>/preisvergleich/Relocate/481827568.html?categoryId=18406&amp;pos=6&amp;price=2394.0&amp;productid=3712883&amp;sid=289859&amp;type=offer</t>
  </si>
  <si>
    <t xml:space="preserve"> Jun­kers Ce­ra­pur­Com­fort-Eco ZSBE 16-3 A 21 Brenn­wert­ther­me 16 kW, L/LL Jun­kers FR 50, Mon­ta­ge­plat­te 993, ohne Spei­cher, Jun­kers AZB10 Dach rot 80/125 Jun­kers</t>
  </si>
  <si>
    <t>/preisvergleich/Relocate/481847192.html?categoryId=18406&amp;pos=6&amp;price=3380.0&amp;productid=1750863&amp;sid=289859&amp;type=offer</t>
  </si>
  <si>
    <t>/preisvergleich/Relocate/481847353.html?categoryId=18406&amp;pos=6&amp;price=3420.0&amp;productid=3497887&amp;sid=289859&amp;type=offer</t>
  </si>
  <si>
    <t xml:space="preserve"> Jun­kers Ce­ra­pur­Com­fort ZBR 42-3 A 21 Gas-Brenn­wert­ther­me 42 kW, L / LL Jun­kers FR 50, Mon­ta­ge­plat­te 993, ohne Spei­cher, ATEC Schacht 10 Meter 80/125 Jun­kers</t>
  </si>
  <si>
    <t>/preisvergleich/Relocate/475958010.html?categoryId=18406&amp;pos=14&amp;price=2508.0&amp;productid=2286143&amp;sid=289859&amp;type=offer</t>
  </si>
  <si>
    <t xml:space="preserve"> Vail­lant ecoTEC ex­clu­siv VC 146/4-7 Brenn­wert­ther­me ca­lor­MA­TIC 370, Flach­dach rot 60/100, Auf­putz mit Spei­cher­an­schluss Vail­lant</t>
  </si>
  <si>
    <t>/preisvergleich/Relocate/481814819.html?categoryId=18406&amp;pos=13&amp;price=2359.0&amp;productid=1219746&amp;sid=289859&amp;type=offer</t>
  </si>
  <si>
    <t>/preisvergleich/Relocate/481815693.html?categoryId=18406&amp;pos=7&amp;price=2394.0&amp;productid=3712883&amp;sid=289859&amp;type=offer</t>
  </si>
  <si>
    <t xml:space="preserve"> Jun­kers Ce­ra­pur­Com­fort-Eco ZSBE 16-3 A 21 Brenn­wert­ther­me 16 kW, L/LL Jun­kers FR 50, Mon­ta­ge­plat­te 258, ohne Spei­cher, Jun­kers Schacht 4 Meter 80/125...</t>
  </si>
  <si>
    <t>/preisvergleich/Relocate/481846753.html?categoryId=18406&amp;pos=7&amp;price=3380.0&amp;productid=1750863&amp;sid=289859&amp;type=offer</t>
  </si>
  <si>
    <t>/preisvergleich/Relocate/481848868.html?categoryId=18406&amp;pos=7&amp;price=3420.0&amp;productid=3497887&amp;sid=289859&amp;type=offer</t>
  </si>
  <si>
    <t xml:space="preserve"> Jun­kers Ce­ra­pur­Com­fort ZBR 42-3 A 21 Gas-Brenn­wert­ther­me 42 kW, L / LL Jun­kers FR 120, Mon­ta­ge­plat­te 258, ohne Spei­cher, Jun­kers Schacht 4 Meter 80/125...</t>
  </si>
  <si>
    <t>/preisvergleich/Relocate/475958000.html?categoryId=18406&amp;pos=15&amp;price=2508.0&amp;productid=2286143&amp;sid=289859&amp;type=offer</t>
  </si>
  <si>
    <t xml:space="preserve"> Vail­lant ecoTEC ex­clu­siv VC 146/4-7 Brenn­wert­ther­me ca­lor­MA­TIC 370, Flach­dach schwarz 60/100, Auf­putz mit Spei­cher­an­schluss Vail­lant</t>
  </si>
  <si>
    <t>/preisvergleich/Relocate/481824583.html?categoryId=18406&amp;pos=14&amp;price=2359.0&amp;productid=1219746&amp;sid=289859&amp;type=offer</t>
  </si>
  <si>
    <t>/preisvergleich/Relocate/481805422.html?categoryId=18406&amp;pos=8&amp;price=2394.0&amp;productid=3712883&amp;sid=289859&amp;type=offer</t>
  </si>
  <si>
    <t xml:space="preserve"> Jun­kers Ce­ra­pur­Com­fort-Eco ZSBE 16-3 A 21 Brenn­wert­ther­me 16 kW, L/LL Jun­kers FR 120, ohne Spei­cher, Mon­ta­ge­plat­te 258 + 223-1 (Un­ter­putz), Jun­kers AZB10 ...</t>
  </si>
  <si>
    <t>/preisvergleich/Relocate/481855211.html?categoryId=18406&amp;pos=8&amp;price=3380.0&amp;productid=1750863&amp;sid=289859&amp;type=offer</t>
  </si>
  <si>
    <t xml:space="preserve"> Jun­kers Ce­ra­pur­Com­fort ZBR 42-3 A 31 Gas-Brenn­wert­ther­me 42 kW, Flg. P Jun­kers FR 50, ohne Spei­cher, Mon­ta­ge­plat­te 258 + 223-1 (Un­ter­putz), Jun­kers AZB09 ...</t>
  </si>
  <si>
    <t>/preisvergleich/Relocate/481846668.html?categoryId=18406&amp;pos=8&amp;price=3420.0&amp;productid=3497887&amp;sid=289859&amp;type=offer</t>
  </si>
  <si>
    <t xml:space="preserve"> Jun­kers Ce­ra­pur­Com­fort ZBR 42-3 A 21 Gas-Brenn­wert­ther­me 42 kW, L / LL Jun­kers FR 120, Mon­ta­ge­plat­te 993, ohne Spei­cher, Jun­kers AZB10 Dach rot 80/125...</t>
  </si>
  <si>
    <t>/preisvergleich/Relocate/481819454.html?categoryId=18406&amp;pos=15&amp;price=2359.0&amp;productid=1219746&amp;sid=289859&amp;type=offer</t>
  </si>
  <si>
    <t>/preisvergleich/Relocate/481814674.html?categoryId=18406&amp;pos=9&amp;price=2394.0&amp;productid=3712883&amp;sid=289859&amp;type=offer</t>
  </si>
  <si>
    <t xml:space="preserve"> Jun­kers Ce­ra­pur­Com­fort-Eco ZSBE 16-3 A 21 Brenn­wert­ther­me 16 kW, L/LL Jun­kers FR 120, ohne Spei­cher, Mon­ta­ge­plat­te 258 + 223-1 (Un­ter­putz), Jun­kers AZB09 ...</t>
  </si>
  <si>
    <t>/preisvergleich/Relocate/481847334.html?categoryId=18406&amp;pos=9&amp;price=3380.0&amp;productid=1750863&amp;sid=289859&amp;type=offer</t>
  </si>
  <si>
    <t>/preisvergleich/Relocate/481848761.html?categoryId=18406&amp;pos=9&amp;price=3420.0&amp;productid=3497887&amp;sid=289859&amp;type=offer</t>
  </si>
  <si>
    <t xml:space="preserve"> Jun­kers Ce­ra­pur­Com­fort ZBR 42-3 A 21 Gas-Brenn­wert­ther­me 42 kW, L / LL Jun­kers FR 50, Mon­ta­ge­plat­te 258, ohne Spei­cher, Jun­kers Schacht 6 Meter 80/125...</t>
  </si>
  <si>
    <t>/preisvergleich/Relocate/481780917.html?categoryId=18406&amp;pos=10&amp;price=2394.0&amp;productid=3712883&amp;sid=289859&amp;type=offer</t>
  </si>
  <si>
    <t xml:space="preserve"> Jun­kers Ce­ra­pur­Com­fort-Eco ZSBE 16-3 A 21 Brenn­wert­ther­me 16 kW, L/LL Jun­kers FR 50, ohne Spei­cher, Mon­ta­ge­plat­te 258 + 223-1 (Un­ter­putz), ATEC Schacht...</t>
  </si>
  <si>
    <t>/preisvergleich/Relocate/481847325.html?categoryId=18406&amp;pos=10&amp;price=3380.0&amp;productid=1750863&amp;sid=289859&amp;type=offer</t>
  </si>
  <si>
    <t>/preisvergleich/Relocate/481848440.html?categoryId=18406&amp;pos=10&amp;price=3420.0&amp;productid=3497887&amp;sid=289859&amp;type=offer</t>
  </si>
  <si>
    <t xml:space="preserve"> Jun­kers Ce­ra­pur­Com­fort ZBR 42-3 A 21 Gas-Brenn­wert­ther­me 42 kW, L / LL Jun­kers FR 120, Mon­ta­ge­plat­te 993, ohne Spei­cher, Jun­kers AZB09 Dach schwarz...</t>
  </si>
  <si>
    <t>/preisvergleich/Relocate/481814809.html?categoryId=18406&amp;pos=11&amp;price=2394.0&amp;productid=3712883&amp;sid=289859&amp;type=offer</t>
  </si>
  <si>
    <t xml:space="preserve"> Jun­kers Ce­ra­pur­Com­fort-Eco ZSBE 16-3 A 21 Brenn­wert­ther­me 16 kW, L/LL Jun­kers FR 50, Mon­ta­ge­plat­te 993, ohne Spei­cher, Jun­kers AZB09 Dach schwarz 80/125...</t>
  </si>
  <si>
    <t>/preisvergleich/Relocate/481847436.html?categoryId=18406&amp;pos=11&amp;price=3380.0&amp;productid=1750863&amp;sid=289859&amp;type=offer</t>
  </si>
  <si>
    <t>/preisvergleich/Relocate/481846389.html?categoryId=18406&amp;pos=11&amp;price=3420.0&amp;productid=3497887&amp;sid=289859&amp;type=offer</t>
  </si>
  <si>
    <t>/preisvergleich/Relocate/585069363.html?categoryId=18406&amp;pos=1&amp;price=1774.0&amp;productid=3725833&amp;sid=223861&amp;type=offer</t>
  </si>
  <si>
    <t>/preisvergleich/Relocate/481811068.html?categoryId=18406&amp;pos=12&amp;price=2394.0&amp;productid=3712883&amp;sid=289859&amp;type=offer</t>
  </si>
  <si>
    <t xml:space="preserve"> Jun­kers Ce­ra­pur­Com­fort-Eco ZSBE 16-3 A 21 Brenn­wert­ther­me 16 kW, L/LL Jun­kers FR 120, Mon­ta­ge­plat­te 993, ohne Spei­cher, ATEC Schacht 4 Meter 80/125 Jun­kers</t>
  </si>
  <si>
    <t>/preisvergleich/Relocate/481848766.html?categoryId=18406&amp;pos=12&amp;price=3380.0&amp;productid=1750863&amp;sid=289859&amp;type=offer</t>
  </si>
  <si>
    <t>/preisvergleich/Relocate/481848161.html?categoryId=18406&amp;pos=12&amp;price=3425.0&amp;productid=3497887&amp;sid=289859&amp;type=offer</t>
  </si>
  <si>
    <t xml:space="preserve"> Jun­kers Ce­ra­pur­Com­fort ZBR 42-3 A 21 Gas-Brenn­wert­ther­me 42 kW, L / LL Jun­kers FR 50, ohne Spei­cher, Jun­kers Schacht 10 Meter 80/125, ohne Mon­ta­ge­plat­te...</t>
  </si>
  <si>
    <t>/preisvergleich/Relocate/585069537.html?categoryId=18406&amp;pos=2&amp;price=1775.0&amp;productid=3725833&amp;sid=223861&amp;type=offer</t>
  </si>
  <si>
    <t>/preisvergleich/Relocate/481825870.html?categoryId=18406&amp;pos=13&amp;price=2399.0&amp;productid=3712883&amp;sid=289859&amp;type=offer</t>
  </si>
  <si>
    <t xml:space="preserve"> Jun­kers Ce­ra­pur­Com­fort-Eco ZSBE 16-3 A 21 Brenn­wert­ther­me 16 kW, L/LL Jun­kers FR 50, ohne Spei­cher, Mon­ta­ge­plat­te 258 + 528-1 (Auf­putz), ATEC Schacht 10...</t>
  </si>
  <si>
    <t>/preisvergleich/Relocate/481847816.html?categoryId=18406&amp;pos=13&amp;price=3385.0&amp;productid=1750863&amp;sid=289859&amp;type=offer</t>
  </si>
  <si>
    <t>/preisvergleich/Relocate/481846863.html?categoryId=18406&amp;pos=13&amp;price=3425.0&amp;productid=3497887&amp;sid=289859&amp;type=offer</t>
  </si>
  <si>
    <t xml:space="preserve"> Jun­kers Ce­ra­pur­Com­fort ZBR 42-3 A 21 Gas-Brenn­wert­ther­me 42 kW, L / LL Jun­kers FW 120, ohne Spei­cher, Jun­kers AZB10 Dach rot 80/125, ohne Mon­ta­ge­plat­te...</t>
  </si>
  <si>
    <t>/preisvergleich/Relocate/524658140.html?categoryId=18406&amp;pos=3&amp;price=1775.0&amp;productid=3725833&amp;sid=223861&amp;type=offer</t>
  </si>
  <si>
    <t xml:space="preserve"> Remeha Heiz­ther­me Gas-Hei­zung Gas­brenn­wert­ther­me Tzerra 24 DS Re­ge­lung iSense mit Au­ßen­füh­ler, ohne Spei­ch­er­füh­ler, mit Mon­ta­ge­rah­men, An­schluss nach...</t>
  </si>
  <si>
    <t>/preisvergleich/Relocate/481822799.html?categoryId=18406&amp;pos=14&amp;price=2399.0&amp;productid=3712883&amp;sid=289859&amp;type=offer</t>
  </si>
  <si>
    <t xml:space="preserve"> Jun­kers Ce­ra­pur­Com­fort-Eco ZSBE 16-3 A 21 Brenn­wert­ther­me 16 kW, L/LL Jun­kers FR 120, ohne Spei­cher, Mon­ta­ge­plat­te 258 + 528-1 (Auf­putz), Jun­kers AZB09...</t>
  </si>
  <si>
    <t>/preisvergleich/Relocate/481847570.html?categoryId=18406&amp;pos=14&amp;price=3385.0&amp;productid=1750863&amp;sid=289859&amp;type=offer</t>
  </si>
  <si>
    <t>/preisvergleich/Relocate/481849021.html?categoryId=18406&amp;pos=14&amp;price=3425.0&amp;productid=3497887&amp;sid=289859&amp;type=offer</t>
  </si>
  <si>
    <t xml:space="preserve"> Jun­kers Ce­ra­pur­Com­fort ZBR 42-3 A 21 Gas-Brenn­wert­ther­me 42 kW, L / LL Mon­ta­ge­plat­te 994, ohne Re­ge­lung, ohne Spei­cher, Jun­kers Schacht 10 Meter 80/125...</t>
  </si>
  <si>
    <t>/preisvergleich/Relocate/585069384.html?categoryId=18406&amp;pos=4&amp;price=1775.0&amp;productid=3725833&amp;sid=223861&amp;type=offer</t>
  </si>
  <si>
    <t>/preisvergleich/Relocate/481816087.html?categoryId=18406&amp;pos=15&amp;price=2399.0&amp;productid=3712883&amp;sid=289859&amp;type=offer</t>
  </si>
  <si>
    <t xml:space="preserve"> Jun­kers Ce­ra­pur­Com­fort-Eco ZSBE 16-3 A 21 Brenn­wert­ther­me 16 kW, L/LL Jun­kers FW 120, ohne Spei­cher, ohne Mon­ta­ge­plat­te, ATEC Schacht 4 Meter 80/125 Jun­kers</t>
  </si>
  <si>
    <t>/preisvergleich/Relocate/481847729.html?categoryId=18406&amp;pos=15&amp;price=3385.0&amp;productid=1750863&amp;sid=289859&amp;type=offer</t>
  </si>
  <si>
    <t>/preisvergleich/Relocate/481848610.html?categoryId=18406&amp;pos=15&amp;price=3425.0&amp;productid=3497887&amp;sid=289859&amp;type=offer</t>
  </si>
  <si>
    <t xml:space="preserve"> Jun­kers Ce­ra­pur­Com­fort ZBR 42-3 A 21 Gas-Brenn­wert­ther­me 42 kW, L / LL Jun­kers FW 120, ohne Spei­cher, Jun­kers AZB09 Dach schwarz 80/125, oh­ne...</t>
  </si>
  <si>
    <t>/preisvergleich/Relocate/524658200.html?categoryId=18406&amp;pos=5&amp;price=1776.0&amp;productid=3725833&amp;sid=223861&amp;type=offer</t>
  </si>
  <si>
    <t xml:space="preserve"> Remeha Heiz­ther­me Gas-Hei­zung Gas­brenn­wert­ther­me Tzerra 24 DS Re­ge­lung iSense mit Au­ßen­füh­ler, ohne Spei­ch­er­füh­ler, ohne Mon­ta­ge­rah­men, An­schluss...</t>
  </si>
  <si>
    <t>/preisvergleich/Relocate/585069108.html?categoryId=18406&amp;pos=6&amp;price=1776.0&amp;productid=3725833&amp;sid=223861&amp;type=offer</t>
  </si>
  <si>
    <t>/preisvergleich/Relocate/524658306.html?categoryId=18406&amp;pos=7&amp;price=1776.0&amp;productid=3725833&amp;sid=223861&amp;type=offer</t>
  </si>
  <si>
    <t>/preisvergleich/Relocate/585069563.html?categoryId=18406&amp;pos=8&amp;price=1777.0&amp;productid=3725833&amp;sid=223861&amp;type=offer</t>
  </si>
  <si>
    <t>/preisvergleich/Relocate/585069263.html?categoryId=18406&amp;pos=9&amp;price=1778.0&amp;productid=3725833&amp;sid=223861&amp;type=offer</t>
  </si>
  <si>
    <t>/preisvergleich/Relocate/524658268.html?categoryId=18406&amp;pos=10&amp;price=1779.0&amp;productid=3725833&amp;sid=223861&amp;type=offer</t>
  </si>
  <si>
    <t xml:space="preserve"> Remeha Heiz­ther­me Gas-Hei­zung Gas­brenn­wert­ther­me Tzerra 24 DS Re­ge­lung iSense ohne Au­ßen­füh­ler, mit Spei­ch­er­füh­ler, mit Mon­ta­ge­rah­men, An­schluss nach...</t>
  </si>
  <si>
    <t>/preisvergleich/Relocate/585069528.html?categoryId=18406&amp;pos=11&amp;price=1779.0&amp;productid=3725833&amp;sid=223861&amp;type=offer</t>
  </si>
  <si>
    <t>Junkers Cerapur Acu ZWSB22/28-3</t>
  </si>
  <si>
    <t>/preisvergleich/Relocate/481867977.html?categoryId=18406&amp;pos=1&amp;price=3385.0&amp;productid=3094808&amp;sid=289859&amp;type=offer</t>
  </si>
  <si>
    <t xml:space="preserve"> Jun­kers Ce­ra­pu­rA­cu ZWSB 22/28-3 E 23 Brenn­wert-Zen­tral­heiz­ge­rät, E/H Jun­kers FR 120, Jun­kers Schacht 10 Meter 80/125, Mon­ta­ge­plat­te 1188 ho­ri­zon­tal Jun­kers</t>
  </si>
  <si>
    <t>/preisvergleich/Relocate/524658217.html?categoryId=18406&amp;pos=12&amp;price=1780.0&amp;productid=3725833&amp;sid=223861&amp;type=offer</t>
  </si>
  <si>
    <t xml:space="preserve"> Remeha Heiz­ther­me Gas-Hei­zung Gas­brenn­wert­ther­me Tzerra 24 DS Re­ge­lung iSense ohne Au­ßen­füh­ler, mit Spei­ch­er­füh­ler, ohne Mon­ta­ge­rah­men, An­schluss...</t>
  </si>
  <si>
    <t>/preisvergleich/Relocate/481869625.html?categoryId=18406&amp;pos=2&amp;price=3400.0&amp;productid=3094808&amp;sid=289859&amp;type=offer</t>
  </si>
  <si>
    <t xml:space="preserve"> Jun­kers Ce­ra­pu­rA­cu ZWSB 22/28-3 E 23 Brenn­wert-Zen­tral­heiz­ge­rät, E/H Jun­kers FW 200, ATEC Schacht 6 Meter 80/125, Mon­ta­ge­plat­te 1188 ho­ri­zon­tal Jun­kers</t>
  </si>
  <si>
    <t>/preisvergleich/Relocate/524658065.html?categoryId=18406&amp;pos=13&amp;price=1780.0&amp;productid=3725833&amp;sid=223861&amp;type=offer</t>
  </si>
  <si>
    <t>/preisvergleich/Relocate/481868036.html?categoryId=18406&amp;pos=3&amp;price=3405.0&amp;productid=3094808&amp;sid=289859&amp;type=offer</t>
  </si>
  <si>
    <t xml:space="preserve"> Jun­kers Ce­ra­pu­rA­cu ZWSB 22/28-3 E 23 Brenn­wert-Zen­tral­heiz­ge­rät, E/H Jun­kers FR 50, Jun­kers Schacht 4 Meter 80/125, Mon­ta­ge­plat­te 991 &amp; 1187 Jun­kers</t>
  </si>
  <si>
    <t>/preisvergleich/Relocate/585069159.html?categoryId=18406&amp;pos=14&amp;price=1781.0&amp;productid=3725833&amp;sid=223861&amp;type=offer</t>
  </si>
  <si>
    <t>/preisvergleich/Relocate/481867626.html?categoryId=18406&amp;pos=4&amp;price=3410.0&amp;productid=3094808&amp;sid=289859&amp;type=offer</t>
  </si>
  <si>
    <t xml:space="preserve"> Jun­kers Ce­ra­pu­rA­cu ZWSB 22/28-3 E 23 Brenn­wert-Zen­tral­heiz­ge­rät, E/H Jun­kers FW 200, Jun­kers AZB09 Dach schwarz 80/125, Mon­ta­ge­plat­te 1188 ho­ri­zon­tal...</t>
  </si>
  <si>
    <t>/preisvergleich/Relocate/585069509.html?categoryId=18406&amp;pos=15&amp;price=1781.0&amp;productid=3725833&amp;sid=223861&amp;type=offer</t>
  </si>
  <si>
    <t>/preisvergleich/Relocate/481869148.html?categoryId=18406&amp;pos=5&amp;price=3420.0&amp;productid=3094808&amp;sid=289859&amp;type=offer</t>
  </si>
  <si>
    <t xml:space="preserve"> Jun­kers Ce­ra­pu­rA­cu ZWSB 22/28-3 E 23 Brenn­wert-Zen­tral­heiz­ge­rät, E/H Jun­kers FW 200, ATEC Schacht 8 Meter 80/125, Mon­ta­ge­plat­te 1188 ho­ri­zon­tal Jun­kers</t>
  </si>
  <si>
    <t>/preisvergleich/Relocate/481869639.html?categoryId=18406&amp;pos=6&amp;price=3425.0&amp;productid=3094808&amp;sid=289859&amp;type=offer</t>
  </si>
  <si>
    <t xml:space="preserve"> Jun­kers Ce­ra­pu­rA­cu ZWSB 22/28-3 E 23 Brenn­wert-Zen­tral­heiz­ge­rät, E/H Jun­kers FW 120, Jun­kers Schacht 4 Meter 80/125, Mon­ta­ge­plat­te 1187 ver­ti­kal Jun­kers</t>
  </si>
  <si>
    <t>/preisvergleich/Relocate/481869122.html?categoryId=18406&amp;pos=7&amp;price=3430.0&amp;productid=3094808&amp;sid=289859&amp;type=offer</t>
  </si>
  <si>
    <t xml:space="preserve"> Jun­kers Ce­ra­pu­rA­cu ZWSB 22/28-3 E 23 Brenn­wert-Zen­tral­heiz­ge­rät, E/H Jun­kers FR 50, Jun­kers Schacht 6 Meter 80/125, Mon­ta­ge­plat­te 992 &amp; 1187 Jun­kers</t>
  </si>
  <si>
    <t>Vaillant ecotec VC146</t>
  </si>
  <si>
    <t>/preisvergleich/Relocate/475957288.html?categoryId=18406&amp;pos=1&amp;price=2508.0&amp;productid=2286143&amp;sid=289859&amp;type=offer</t>
  </si>
  <si>
    <t xml:space="preserve"> Vail­lant ecoTEC ex­clu­siv VC 146/4-7 Brenn­wert­ther­me ca­lor­MA­TIC 370, Schrägdach rot 60/100, Un­ter­putz ohne Spei­cher­an­schluss Vail­lant</t>
  </si>
  <si>
    <t>/preisvergleich/Relocate/481867993.html?categoryId=18406&amp;pos=8&amp;price=3430.0&amp;productid=3094808&amp;sid=289859&amp;type=offer</t>
  </si>
  <si>
    <t xml:space="preserve"> Jun­kers Ce­ra­pu­rA­cu ZWSB 22/28-3 E 23 Brenn­wert-Zen­tral­heiz­ge­rät, E/H Jun­kers FR 120, Jun­kers Schacht 4 Meter 80/125, Mon­ta­ge­plat­te 992 &amp; 1187 Jun­kers</t>
  </si>
  <si>
    <t>/preisvergleich/Relocate/475957221.html?categoryId=18406&amp;pos=2&amp;price=2508.0&amp;productid=2286143&amp;sid=289859&amp;type=offer</t>
  </si>
  <si>
    <t xml:space="preserve"> Vail­lant ecoTEC ex­clu­siv VC 146/4-7 Brenn­wert­ther­me ca­lor­MA­TIC 370, Schrägdach schwarz 60/100, Un­ter­putz ohne Spei­cher­an­schluss Vail­lant</t>
  </si>
  <si>
    <t>/preisvergleich/Relocate/481869006.html?categoryId=18406&amp;pos=9&amp;price=3435.0&amp;productid=3094808&amp;sid=289859&amp;type=offer</t>
  </si>
  <si>
    <t xml:space="preserve"> Jun­kers Ce­ra­pu­rA­cu ZWSB 22/28-3 E 23 Brenn­wert-Zen­tral­heiz­ge­rät, E/H Jun­kers FW 200, Jun­kers Schacht 10 Meter 80/125, ohne Mon­ta­ge­plat­te Jun­kers</t>
  </si>
  <si>
    <t>/preisvergleich/Relocate/475958373.html?categoryId=18406&amp;pos=3&amp;price=2510.0&amp;productid=2286143&amp;sid=289859&amp;type=offer</t>
  </si>
  <si>
    <t xml:space="preserve"> Vail­lant ecoTEC ex­clu­siv VC 276/4-7 Brenn­wert­ther­me ohne Re­ge­lung, Schrägdach schwarz 60/100, Auf­putz mit Spei­cher­an­schluss Vail­lant</t>
  </si>
  <si>
    <t>Junkers Comfort Eco</t>
  </si>
  <si>
    <t>/preisvergleich/Relocate/481781304.html?categoryId=18406&amp;pos=1&amp;price=2359.0&amp;productid=1219746&amp;sid=289859&amp;type=offer</t>
  </si>
  <si>
    <t>/preisvergleich/Relocate/481867989.html?categoryId=18406&amp;pos=10&amp;price=3440.0&amp;productid=3094808&amp;sid=289859&amp;type=offer</t>
  </si>
  <si>
    <t xml:space="preserve"> Jun­kers Ce­ra­pu­rA­cu ZWSB 22/28-3 E 23 Brenn­wert-Zen­tral­heiz­ge­rät, E/H Jun­kers FW 200, ATEC Schacht 10 Meter 80/125, Mon­ta­ge­plat­te 1188 ho­ri­zon­tal Jun­kers</t>
  </si>
  <si>
    <t>/preisvergleich/Relocate/475958029.html?categoryId=18406&amp;pos=4&amp;price=2510.0&amp;productid=2286143&amp;sid=289859&amp;type=offer</t>
  </si>
  <si>
    <t xml:space="preserve"> Vail­lant ecoTEC ex­clu­siv VC 276/4-7 Brenn­wert­ther­me ohne Re­ge­lung, Schrägdach rot 60/100, Auf­putz mit Spei­cher­an­schluss Vail­lant</t>
  </si>
  <si>
    <t>/preisvergleich/Relocate/481826800.html?categoryId=18406&amp;pos=2&amp;price=2359.0&amp;productid=1219746&amp;sid=289859&amp;type=offer</t>
  </si>
  <si>
    <t>/preisvergleich/Relocate/481868182.html?categoryId=18406&amp;pos=11&amp;price=3450.0&amp;productid=3094808&amp;sid=289859&amp;type=offer</t>
  </si>
  <si>
    <t xml:space="preserve"> Jun­kers Ce­ra­pu­rA­cu ZWSB 22/28-3 E 23 Brenn­wert-Zen­tral­heiz­ge­rät, E/H Jun­kers FW 120, ATEC Schacht 4 Meter 80/125, Mon­ta­ge­plat­te 992 &amp; 1187 Jun­kers</t>
  </si>
  <si>
    <t>/preisvergleich/Relocate/475958337.html?categoryId=18406&amp;pos=5&amp;price=2512.0&amp;productid=2286143&amp;sid=289859&amp;type=offer</t>
  </si>
  <si>
    <t xml:space="preserve"> Vail­lant ecoTEC ex­clu­siv VC 206/4-7 Brenn­wert­ther­me ca­lor­MA­TIC 370, Flach­dach rot 60/100, Un­ter­putz ohne Spei­cher­an­schluss Vail­lant</t>
  </si>
  <si>
    <t>/preisvergleich/Relocate/481824895.html?categoryId=18406&amp;pos=3&amp;price=2364.0&amp;productid=1219746&amp;sid=289859&amp;type=offer</t>
  </si>
  <si>
    <t>/preisvergleich/Relocate/481868052.html?categoryId=18406&amp;pos=12&amp;price=3455.0&amp;productid=3094808&amp;sid=289859&amp;type=offer</t>
  </si>
  <si>
    <t xml:space="preserve"> Jun­kers Ce­ra­pu­rA­cu ZWSB 22/28-3 E 23 Brenn­wert-Zen­tral­heiz­ge­rät, E/H Jun­kers FW 120, Jun­kers Schacht 6 Meter 80/125, Mon­ta­ge­plat­te 1187 ver­ti­kal Jun­kers</t>
  </si>
  <si>
    <t>/preisvergleich/Relocate/475958453.html?categoryId=18406&amp;pos=6&amp;price=2512.0&amp;productid=2286143&amp;sid=289859&amp;type=offer</t>
  </si>
  <si>
    <t xml:space="preserve"> Vail­lant ecoTEC ex­clu­siv VC 206/4-7 Brenn­wert­ther­me ca­lor­MA­TIC 370, Flach­dach schwarz 60/100, Un­ter­putz ohne Spei­cher­an­schluss Vail­lant</t>
  </si>
  <si>
    <t>/preisvergleich/Relocate/481826997.html?categoryId=18406&amp;pos=4&amp;price=2364.0&amp;productid=1219746&amp;sid=289859&amp;type=offer</t>
  </si>
  <si>
    <t>/preisvergleich/Relocate/481869077.html?categoryId=18406&amp;pos=13&amp;price=3455.0&amp;productid=3094808&amp;sid=289859&amp;type=offer</t>
  </si>
  <si>
    <t xml:space="preserve"> Jun­kers Ce­ra­pu­rA­cu ZWSB 22/28-3 E 23 Brenn­wert-Zen­tral­heiz­ge­rät, E/H Jun­kers FR 50, Jun­kers Schacht 8 Meter 80/125, Mon­ta­ge­plat­te 992 &amp; 1187 Jun­kers</t>
  </si>
  <si>
    <t>/preisvergleich/Relocate/475958324.html?categoryId=18406&amp;pos=7&amp;price=2513.0&amp;productid=2286143&amp;sid=289859&amp;type=offer</t>
  </si>
  <si>
    <t xml:space="preserve"> Vail­lant ecoTEC ex­clu­siv VC 146/4-7 Brenn­wert­ther­me ca­lor­MA­TIC 350, Flach­dach schwarz 60/100, Un­ter­putz mit Spei­cher­an­schluss Vail­lant</t>
  </si>
  <si>
    <t>/preisvergleich/Relocate/481821787.html?categoryId=18406&amp;pos=5&amp;price=2364.0&amp;productid=1219746&amp;sid=289859&amp;type=offer</t>
  </si>
  <si>
    <t>/preisvergleich/Relocate/481868083.html?categoryId=18406&amp;pos=14&amp;price=3460.0&amp;productid=3094808&amp;sid=289859&amp;type=offer</t>
  </si>
  <si>
    <t xml:space="preserve"> Jun­kers Ce­ra­pu­rA­cu ZWSB 22/28-3 E 23 Brenn­wert-Zen­tral­heiz­ge­rät, E/H Jun­kers FR 50, Jun­kers Schacht 8 Meter 80/125, Mon­ta­ge­plat­te 991 &amp; 1187 Jun­kers</t>
  </si>
  <si>
    <t>/preisvergleich/Relocate/475957880.html?categoryId=18406&amp;pos=8&amp;price=2513.0&amp;productid=2286143&amp;sid=289859&amp;type=offer</t>
  </si>
  <si>
    <t xml:space="preserve"> Vail­lant ecoTEC ex­clu­siv VC 146/4-7 Brenn­wert­ther­me ca­lor­MA­TIC 370, Schrägdach schwarz 60/100, Auf­putz mit Spei­cher­an­schluss Vail­lant</t>
  </si>
  <si>
    <t>/preisvergleich/Relocate/481814453.html?categoryId=18406&amp;pos=6&amp;price=2364.0&amp;productid=1219746&amp;sid=289859&amp;type=offer</t>
  </si>
  <si>
    <t>/preisvergleich/Relocate/481868234.html?categoryId=18406&amp;pos=15&amp;price=3465.0&amp;productid=3094808&amp;sid=289859&amp;type=offer</t>
  </si>
  <si>
    <t xml:space="preserve"> Jun­kers Ce­ra­pu­rA­cu ZWSB 22/28-3 E 23 Brenn­wert-Zen­tral­heiz­ge­rät, E/H Jun­kers FW 120, Jun­kers Schacht 4 Meter 80/125, Mon­ta­ge­plat­te 1188 ho­ri­zon­tal Jun­kers</t>
  </si>
  <si>
    <t>/preisvergleich/Relocate/475957512.html?categoryId=18406&amp;pos=9&amp;price=2513.0&amp;productid=2286143&amp;sid=289859&amp;type=offer</t>
  </si>
  <si>
    <t xml:space="preserve"> Vail­lant ecoTEC ex­clu­siv VC 146/4-7 Brenn­wert­ther­me ca­lor­MA­TIC 370, Schrägdach rot 60/100, Auf­putz mit Spei­cher­an­schluss Vail­lant</t>
  </si>
  <si>
    <t>/preisvergleich/Relocate/481825908.html?categoryId=18406&amp;pos=7&amp;price=2369.0&amp;productid=1219746&amp;sid=289859&amp;type=offer</t>
  </si>
  <si>
    <t>Junkers Cerapur Comfort 42 kW</t>
  </si>
  <si>
    <t>/preisvergleich/Relocate/481848903.html?categoryId=18406&amp;pos=1&amp;price=3385.0&amp;productid=1750863&amp;sid=289859&amp;type=offer</t>
  </si>
  <si>
    <t>/preisvergleich/Relocate/481821934.html?categoryId=18406&amp;pos=1&amp;price=2399.0&amp;productid=3712883&amp;sid=289859&amp;type=offer</t>
  </si>
  <si>
    <t xml:space="preserve"> Jun­kers Ce­ra­pur­Com­fort-Eco ZSBE 16-3 A 21 Brenn­wert­ther­me 16 kW, L/LL Jun­kers FR 50, Mon­ta­ge­plat­te 994, ohne Spei­cher, ATEC Schacht 8 Meter 80/125 Jun­kers</t>
  </si>
  <si>
    <t>/preisvergleich/Relocate/475957638.html?categoryId=18406&amp;pos=10&amp;price=2513.0&amp;productid=2286143&amp;sid=289859&amp;type=offer</t>
  </si>
  <si>
    <t xml:space="preserve"> Vail­lant ecoTEC ex­clu­siv VC 146/4-7 Brenn­wert­ther­me ca­lor­MA­TIC 350, Flach­dach rot 60/100, Un­ter­putz mit Spei­cher­an­schluss Vail­lant</t>
  </si>
  <si>
    <t>/preisvergleich/Relocate/481820104.html?categoryId=18406&amp;pos=8&amp;price=2369.0&amp;productid=1219746&amp;sid=289859&amp;type=offer</t>
  </si>
  <si>
    <t>/preisvergleich/Relocate/481861644.html?categoryId=18406&amp;pos=2&amp;price=3385.0&amp;productid=1750863&amp;sid=289859&amp;type=offer</t>
  </si>
  <si>
    <t xml:space="preserve"> Jun­kers Ce­ra­pur­Com­fort ZBR 42-3 A 31 Gas-Brenn­wert­ther­me 42 kW, Flg. P Jun­kers FR 50, ohne Spei­cher, Mon­ta­ge­plat­te 258 + 528-1 (Auf­putz), Jun­kers AZB10...</t>
  </si>
  <si>
    <t>/preisvergleich/Relocate/481822724.html?categoryId=18406&amp;pos=2&amp;price=2399.0&amp;productid=3712883&amp;sid=289859&amp;type=offer</t>
  </si>
  <si>
    <t xml:space="preserve"> Jun­kers Ce­ra­pur­Com­fort-Eco ZSBE 16-3 A 21 Brenn­wert­ther­me 16 kW, L/LL Jun­kers FR 120, ohne Spei­cher, Mon­ta­ge­plat­te 258 + 528-1 (Auf­putz), Jun­kers AZB10...</t>
  </si>
  <si>
    <t>/preisvergleich/Relocate/481848602.html?categoryId=18406&amp;pos=1&amp;price=3425.0&amp;productid=3497887&amp;sid=289859&amp;type=offer</t>
  </si>
  <si>
    <t xml:space="preserve"> Jun­kers Ce­ra­pur­Com­fort ZBR 42-3 A 21 Gas-Brenn­wert­ther­me 42 kW, L / LL ohne Re­ge­lung, ohne Ab­gas­pa­ket, Jun­kers SK 200-5 ZB, ohne Mon­ta­ge­plat­te Jun­kers</t>
  </si>
  <si>
    <t>/preisvergleich/Relocate/475958380.html?categoryId=18406&amp;pos=11&amp;price=2517.0&amp;productid=2286143&amp;sid=289859&amp;type=offer</t>
  </si>
  <si>
    <t xml:space="preserve"> Vail­lant ecoTEC ex­clu­siv VC 206/4-7 Brenn­wert­ther­me ca­lor­MA­TIC 370, Schrägdach schwarz 60/100, Un­ter­putz ohne Spei­cher­an­schluss Vail­lant</t>
  </si>
  <si>
    <t>/preisvergleich/Relocate/481820388.html?categoryId=18406&amp;pos=9&amp;price=2369.0&amp;productid=1219746&amp;sid=289859&amp;type=offer</t>
  </si>
  <si>
    <t>/preisvergleich/Relocate/481846539.html?categoryId=18406&amp;pos=3&amp;price=3390.0&amp;productid=1750863&amp;sid=289859&amp;type=offer</t>
  </si>
  <si>
    <t>/preisvergleich/Relocate/481813506.html?categoryId=18406&amp;pos=3&amp;price=2404.0&amp;productid=3712883&amp;sid=289859&amp;type=offer</t>
  </si>
  <si>
    <t xml:space="preserve"> Jun­kers Ce­ra­pur­Com­fort-Eco ZSBE 16-3 A 21 Brenn­wert­ther­me 16 kW, L/LL Jun­kers FR 50, Mon­ta­ge­plat­te 993, ohne Spei­cher, ATEC Schacht 8 Meter 80/125 Jun­kers</t>
  </si>
  <si>
    <t>/preisvergleich/Relocate/481846466.html?categoryId=18406&amp;pos=2&amp;price=3425.0&amp;productid=3497887&amp;sid=289859&amp;type=offer</t>
  </si>
  <si>
    <t xml:space="preserve"> Jun­kers Ce­ra­pur­Com­fort ZBR 42-3 A 21 Gas-Brenn­wert­ther­me 42 kW, L / LL Jun­kers FR 120, Mon­ta­ge­plat­te 994, ohne Spei­cher, ATEC Schacht 8 Meter 80/125 Jun­kers</t>
  </si>
  <si>
    <t>/preisvergleich/Relocate/475957768.html?categoryId=18406&amp;pos=12&amp;price=2517.0&amp;productid=2286143&amp;sid=289859&amp;type=offer</t>
  </si>
  <si>
    <t xml:space="preserve"> Vail­lant ecoTEC ex­clu­siv VC 206/4-7 Brenn­wert­ther­me ca­lor­MA­TIC 370, Schrägdach rot 60/100, Un­ter­putz ohne Spei­cher­an­schluss Vail­lant</t>
  </si>
  <si>
    <t>/preisvergleich/Relocate/481825085.html?categoryId=18406&amp;pos=10&amp;price=2370.0&amp;productid=1219746&amp;sid=289859&amp;type=offer</t>
  </si>
  <si>
    <t xml:space="preserve"> Jun­kers Ce­ra­pur­Com­fort-Eco ZSBE 16-3 A 31 Brenn­wert­ther­me 16 kW Flg. P Jun­kers FR 120, ohne Spei­cher, ohne Ab­gas­pa­ket, ohne Mon­ta­ge­plat­te Jun­kers</t>
  </si>
  <si>
    <t>/preisvergleich/Relocate/481846558.html?categoryId=18406&amp;pos=4&amp;price=3390.0&amp;productid=1750863&amp;sid=289859&amp;type=offer</t>
  </si>
  <si>
    <t>/preisvergleich/Relocate/481821813.html?categoryId=18406&amp;pos=4&amp;price=2404.0&amp;productid=3712883&amp;sid=289859&amp;type=offer</t>
  </si>
  <si>
    <t>/preisvergleich/Relocate/481848338.html?categoryId=18406&amp;pos=3&amp;price=3425.0&amp;productid=3497887&amp;sid=289859&amp;type=offer</t>
  </si>
  <si>
    <t xml:space="preserve"> Jun­kers Ce­ra­pur­Com­fort ZBR 42-3 A 21 Gas-Brenn­wert­ther­me 42 kW, L / LL Jun­kers FR 120, ohne Spei­cher, Mon­ta­ge­plat­te 258 + 528-1 (Auf­putz), ATEC Schacht...</t>
  </si>
  <si>
    <t>/preisvergleich/Relocate/475957502.html?categoryId=18406&amp;pos=13&amp;price=2517.0&amp;productid=2286143&amp;sid=289859&amp;type=offer</t>
  </si>
  <si>
    <t xml:space="preserve"> Vail­lant ecoTEC ex­clu­siv VC 206/4-7 Brenn­wert­ther­me ca­lor­MA­TIC 370, Flach­dach schwarz 60/100, Auf­putz mit Spei­cher­an­schluss Vail­lant</t>
  </si>
  <si>
    <t>/preisvergleich/Relocate/481805701.html?categoryId=18406&amp;pos=11&amp;price=2374.0&amp;productid=1219746&amp;sid=289859&amp;type=offer</t>
  </si>
  <si>
    <t>/preisvergleich/Relocate/481848265.html?categoryId=18406&amp;pos=5&amp;price=3390.0&amp;productid=1750863&amp;sid=289859&amp;type=offer</t>
  </si>
  <si>
    <t>/preisvergleich/Relocate/481819967.html?categoryId=18406&amp;pos=5&amp;price=2404.0&amp;productid=3712883&amp;sid=289859&amp;type=offer</t>
  </si>
  <si>
    <t xml:space="preserve"> Jun­kers Ce­ra­pur­Com­fort-Eco ZSBE 16-3 A 21 Brenn­wert­ther­me 16 kW, L/LL Jun­kers FR 50, Jun­kers ST 120-5 Z, ohne Ab­gas­pa­ket, ohne Mon­ta­ge­plat­te Jun­kers</t>
  </si>
  <si>
    <t>/preisvergleich/Relocate/481847580.html?categoryId=18406&amp;pos=4&amp;price=3430.0&amp;productid=3497887&amp;sid=289859&amp;type=offer</t>
  </si>
  <si>
    <t xml:space="preserve"> Jun­kers Ce­ra­pur­Com­fort ZBR 42-3 A 21 Gas-Brenn­wert­ther­me 42 kW, L / LL Jun­kers FR 120, Mon­ta­ge­plat­te 993, ohne Spei­cher, ATEC Schacht 8 Meter 80/125 Jun­kers</t>
  </si>
  <si>
    <t>/preisvergleich/Relocate/475957504.html?categoryId=18406&amp;pos=14&amp;price=2517.0&amp;productid=2286143&amp;sid=289859&amp;type=offer</t>
  </si>
  <si>
    <t xml:space="preserve"> Vail­lant ecoTEC ex­clu­siv VC 206/4-7 Brenn­wert­ther­me ca­lor­MA­TIC 370, Flach­dach rot 60/100, Auf­putz mit Spei­cher­an­schluss Vail­lant</t>
  </si>
  <si>
    <t>/preisvergleich/Relocate/481780089.html?categoryId=18406&amp;pos=12&amp;price=2379.0&amp;productid=1219746&amp;sid=289859&amp;type=offer</t>
  </si>
  <si>
    <t>/preisvergleich/Relocate/481847682.html?categoryId=18406&amp;pos=6&amp;price=3390.0&amp;productid=1750863&amp;sid=289859&amp;type=offer</t>
  </si>
  <si>
    <t>/preisvergleich/Relocate/481820440.html?categoryId=18406&amp;pos=6&amp;price=2404.0&amp;productid=3712883&amp;sid=289859&amp;type=offer</t>
  </si>
  <si>
    <t>/preisvergleich/Relocate/481846867.html?categoryId=18406&amp;pos=5&amp;price=3430.0&amp;productid=3497887&amp;sid=289859&amp;type=offer</t>
  </si>
  <si>
    <t xml:space="preserve"> Jun­kers Ce­ra­pur­Com­fort ZBR 42-3 A 21 Gas-Brenn­wert­ther­me 42 kW, L / LL Mon­ta­ge­plat­te 993, ohne Re­ge­lung, ohne Spei­cher, Jun­kers Schacht 10 Meter 80/125...</t>
  </si>
  <si>
    <t>/preisvergleich/Relocate/475958355.html?categoryId=18406&amp;pos=15&amp;price=2518.0&amp;productid=2286143&amp;sid=289859&amp;type=offer</t>
  </si>
  <si>
    <t xml:space="preserve"> Vail­lant ecoTEC ex­clu­siv VC 146/4-7 Brenn­wert­ther­me ca­lor­MA­TIC 350, Schrägdach rot 60/100, Un­ter­putz mit Spei­cher­an­schluss Vail­lant</t>
  </si>
  <si>
    <t>/preisvergleich/Relocate/481812323.html?categoryId=18406&amp;pos=13&amp;price=2379.0&amp;productid=1219746&amp;sid=289859&amp;type=offer</t>
  </si>
  <si>
    <t>/preisvergleich/Relocate/481849020.html?categoryId=18406&amp;pos=7&amp;price=3390.0&amp;productid=1750863&amp;sid=289859&amp;type=offer</t>
  </si>
  <si>
    <t>/preisvergleich/Relocate/481816092.html?categoryId=18406&amp;pos=7&amp;price=2404.0&amp;productid=3712883&amp;sid=289859&amp;type=offer</t>
  </si>
  <si>
    <t xml:space="preserve"> Jun­kers Ce­ra­pur­Com­fort-Eco ZSBE 16-3 A 21 Brenn­wert­ther­me 16 kW, L/LL Jun­kers FR 50, ohne Spei­cher, Jun­kers Schacht 8 Meter 80/125, ohne Mon­ta­ge­plat­te...</t>
  </si>
  <si>
    <t>/preisvergleich/Relocate/481848594.html?categoryId=18406&amp;pos=6&amp;price=3430.0&amp;productid=3497887&amp;sid=289859&amp;type=offer</t>
  </si>
  <si>
    <t xml:space="preserve"> Jun­kers Ce­ra­pur­Com­fort ZBR 42-3 A 21 Gas-Brenn­wert­ther­me 42 kW, L / LL Jun­kers FR 120, Jun­kers ST 120-5 Z, ohne Ab­gas­pa­ket, ohne Mon­ta­ge­plat­te Jun­kers</t>
  </si>
  <si>
    <t>/preisvergleich/Relocate/481810032.html?categoryId=18406&amp;pos=14&amp;price=2379.0&amp;productid=1219746&amp;sid=289859&amp;type=offer</t>
  </si>
  <si>
    <t>/preisvergleich/Relocate/481848653.html?categoryId=18406&amp;pos=8&amp;price=3390.0&amp;productid=1750863&amp;sid=289859&amp;type=offer</t>
  </si>
  <si>
    <t>/preisvergleich/Relocate/481779316.html?categoryId=18406&amp;pos=8&amp;price=2404.0&amp;productid=3712883&amp;sid=289859&amp;type=offer</t>
  </si>
  <si>
    <t xml:space="preserve"> Jun­kers Ce­ra­pur­Com­fort-Eco ZSBE 16-3 A 21 Brenn­wert­ther­me 16 kW, L/LL Mon­ta­ge­plat­te 994, ohne Re­ge­lung, ohne Spei­cher, Jun­kers Schacht 8 Meter 80/125...</t>
  </si>
  <si>
    <t>/preisvergleich/Relocate/481848421.html?categoryId=18406&amp;pos=7&amp;price=3430.0&amp;productid=3497887&amp;sid=289859&amp;type=offer</t>
  </si>
  <si>
    <t xml:space="preserve"> Jun­kers Ce­ra­pur­Com­fort ZBR 42-3 A 21 Gas-Brenn­wert­ther­me 42 kW, L / LL Jun­kers FR 120, ohne Spei­cher, Jun­kers Schacht 8 Meter 80/125, ohne Mon­ta­ge­plat­te...</t>
  </si>
  <si>
    <t>/preisvergleich/Relocate/481827183.html?categoryId=18406&amp;pos=15&amp;price=2379.0&amp;productid=1219746&amp;sid=289859&amp;type=offer</t>
  </si>
  <si>
    <t>/preisvergleich/Relocate/481848713.html?categoryId=18406&amp;pos=9&amp;price=3390.0&amp;productid=1750863&amp;sid=289859&amp;type=offer</t>
  </si>
  <si>
    <t>/preisvergleich/Relocate/481827174.html?categoryId=18406&amp;pos=9&amp;price=2404.0&amp;productid=3712883&amp;sid=289859&amp;type=offer</t>
  </si>
  <si>
    <t xml:space="preserve"> Jun­kers Ce­ra­pur­Com­fort-Eco ZSBE 16-3 A 21 Brenn­wert­ther­me 16 kW, L/LL Mon­ta­ge­plat­te 994, ohne Re­ge­lung, Jun­kers ST 120-5 Z, ohne Ab­gas­pa­ket Jun­kers</t>
  </si>
  <si>
    <t>/preisvergleich/Relocate/481847692.html?categoryId=18406&amp;pos=8&amp;price=3435.0&amp;productid=3497887&amp;sid=289859&amp;type=offer</t>
  </si>
  <si>
    <t xml:space="preserve"> Jun­kers Ce­ra­pur­Com­fort ZBR 42-3 A 21 Gas-Brenn­wert­ther­me 42 kW, L / LL ohne Re­ge­lung, Jun­kers SK 160-5 ZB, Mon­ta­ge­plat­te 258 + 223-1 (Un­ter­putz), oh­ne...</t>
  </si>
  <si>
    <t>/preisvergleich/Relocate/481860665.html?categoryId=18406&amp;pos=10&amp;price=3395.0&amp;productid=1750863&amp;sid=289859&amp;type=offer</t>
  </si>
  <si>
    <t xml:space="preserve"> Jun­kers Ce­ra­pur­Com­fort ZBR 42-3 A 31 Gas-Brenn­wert­ther­me 42 kW, Flg. P Mon­ta­ge­plat­te 994, ohne Re­ge­lung, ohne Spei­cher, Jun­kers Schacht 6 Meter 80/125...</t>
  </si>
  <si>
    <t>/preisvergleich/Relocate/481821012.html?categoryId=18406&amp;pos=10&amp;price=2409.0&amp;productid=3712883&amp;sid=289859&amp;type=offer</t>
  </si>
  <si>
    <t xml:space="preserve"> Jun­kers Ce­ra­pur­Com­fort-Eco ZSBE 16-3 A 21 Brenn­wert­ther­me 16 kW, L/LL Jun­kers FR 120, Mon­ta­ge­plat­te 994, ohne Spei­cher, ATEC Schacht 6 Meter 80/125 Jun­kers</t>
  </si>
  <si>
    <t>/preisvergleich/Relocate/481846609.html?categoryId=18406&amp;pos=9&amp;price=3435.0&amp;productid=3497887&amp;sid=289859&amp;type=offer</t>
  </si>
  <si>
    <t xml:space="preserve"> Jun­kers Ce­ra­pur­Com­fort ZBR 42-3 A 21 Gas-Brenn­wert­ther­me 42 kW, L / LL Jun­kers FW 120, ohne Spei­cher, ohne Mon­ta­ge­plat­te, ATEC Schacht 8 Meter 80/125...</t>
  </si>
  <si>
    <t>/preisvergleich/Relocate/481846938.html?categoryId=18406&amp;pos=11&amp;price=3395.0&amp;productid=1750863&amp;sid=289859&amp;type=offer</t>
  </si>
  <si>
    <t>/preisvergleich/Relocate/481814395.html?categoryId=18406&amp;pos=11&amp;price=2409.0&amp;productid=3712883&amp;sid=289859&amp;type=offer</t>
  </si>
  <si>
    <t>/preisvergleich/Relocate/481847173.html?categoryId=18406&amp;pos=10&amp;price=3440.0&amp;productid=3497887&amp;sid=289859&amp;type=offer</t>
  </si>
  <si>
    <t xml:space="preserve"> Jun­kers Ce­ra­pur­Com­fort ZBR 42-3 A 21 Gas-Brenn­wert­ther­me 42 kW, L / LL ohne Re­ge­lung, Jun­kers SK 160-5 ZB, Mon­ta­ge­plat­te 258 + 528-1 (Auf­putz), oh­ne...</t>
  </si>
  <si>
    <t>/preisvergleich/Relocate/585069104.html?categoryId=18406&amp;pos=1&amp;price=1782.0&amp;productid=3725833&amp;sid=223861&amp;type=offer</t>
  </si>
  <si>
    <t>/preisvergleich/Relocate/481846823.html?categoryId=18406&amp;pos=12&amp;price=3395.0&amp;productid=1750863&amp;sid=289859&amp;type=offer</t>
  </si>
  <si>
    <t>/preisvergleich/Relocate/481818969.html?categoryId=18406&amp;pos=12&amp;price=2409.0&amp;productid=3712883&amp;sid=289859&amp;type=offer</t>
  </si>
  <si>
    <t xml:space="preserve"> Jun­kers Ce­ra­pur­Com­fort-Eco ZSBE 16-3 A 21 Brenn­wert­ther­me 16 kW, L/LL Jun­kers FR 120, ohne Spei­cher, Mon­ta­ge­plat­te 258 + 528-1 (Auf­putz), ATEC Schacht 8...</t>
  </si>
  <si>
    <t>/preisvergleich/Relocate/481846806.html?categoryId=18406&amp;pos=11&amp;price=3440.0&amp;productid=3497887&amp;sid=289859&amp;type=offer</t>
  </si>
  <si>
    <t xml:space="preserve"> Jun­kers Ce­ra­pur­Com­fort ZBR 42-3 A 21 Gas-Brenn­wert­ther­me 42 kW, L / LL Jun­kers FW 120, Mon­ta­ge­plat­te 258, ohne Spei­cher, ATEC Schacht 4 Meter 80/125 Jun­kers</t>
  </si>
  <si>
    <t>/preisvergleich/Relocate/585069137.html?categoryId=18406&amp;pos=2&amp;price=1782.0&amp;productid=3725833&amp;sid=223861&amp;type=offer</t>
  </si>
  <si>
    <t>/preisvergleich/Relocate/481846517.html?categoryId=18406&amp;pos=13&amp;price=3395.0&amp;productid=1750863&amp;sid=289859&amp;type=offer</t>
  </si>
  <si>
    <t>/preisvergleich/Relocate/481825275.html?categoryId=18406&amp;pos=13&amp;price=2409.0&amp;productid=3712883&amp;sid=289859&amp;type=offer</t>
  </si>
  <si>
    <t xml:space="preserve"> Jun­kers Ce­ra­pur­Com­fort-Eco ZSBE 16-3 A 21 Brenn­wert­ther­me 16 kW, L/LL Jun­kers FR 120, ohne Spei­cher, Jun­kers Schacht 6 Meter 80/125, ohne Mon­ta­ge­plat­te...</t>
  </si>
  <si>
    <t>/preisvergleich/Relocate/481847626.html?categoryId=18406&amp;pos=12&amp;price=3445.0&amp;productid=3497887&amp;sid=289859&amp;type=offer</t>
  </si>
  <si>
    <t xml:space="preserve"> Jun­kers Ce­ra­pur­Com­fort ZBR 42-3 A 21 Gas-Brenn­wert­ther­me 42 kW, L / LL Jun­kers FR 120, Mon­ta­ge­plat­te 994, ohne Spei­cher, ATEC Schacht 10 Meter 80/125...</t>
  </si>
  <si>
    <t>/preisvergleich/Relocate/585069208.html?categoryId=18406&amp;pos=3&amp;price=1783.0&amp;productid=3725833&amp;sid=223861&amp;type=offer</t>
  </si>
  <si>
    <t>/preisvergleich/Relocate/481846356.html?categoryId=18406&amp;pos=14&amp;price=3395.0&amp;productid=1750863&amp;sid=289859&amp;type=offer</t>
  </si>
  <si>
    <t>/preisvergleich/Relocate/481827332.html?categoryId=18406&amp;pos=14&amp;price=2409.0&amp;productid=3712883&amp;sid=289859&amp;type=offer</t>
  </si>
  <si>
    <t xml:space="preserve"> Jun­kers Ce­ra­pur­Com­fort-Eco ZSBE 16-3 A 21 Brenn­wert­ther­me 16 kW, L/LL Mon­ta­ge­plat­te 993, ohne Re­ge­lung, ohne Spei­cher, Jun­kers Schacht 8 Meter 80/125...</t>
  </si>
  <si>
    <t>/preisvergleich/Relocate/481849009.html?categoryId=18406&amp;pos=13&amp;price=3445.0&amp;productid=3497887&amp;sid=289859&amp;type=offer</t>
  </si>
  <si>
    <t xml:space="preserve"> Jun­kers Ce­ra­pur­Com­fort ZBR 42-3 A 21 Gas-Brenn­wert­ther­me 42 kW, L / LL Jun­kers FR 50, Mon­ta­ge­plat­te 258, ohne Spei­cher, Jun­kers Schacht 8 Meter 80/125...</t>
  </si>
  <si>
    <t>/preisvergleich/Relocate/585069202.html?categoryId=18406&amp;pos=4&amp;price=1784.0&amp;productid=3725833&amp;sid=223861&amp;type=offer</t>
  </si>
  <si>
    <t>/preisvergleich/Relocate/481847705.html?categoryId=18406&amp;pos=15&amp;price=3395.0&amp;productid=1750863&amp;sid=289859&amp;type=offer</t>
  </si>
  <si>
    <t>/preisvergleich/Relocate/481821888.html?categoryId=18406&amp;pos=15&amp;price=2409.0&amp;productid=3712883&amp;sid=289859&amp;type=offer</t>
  </si>
  <si>
    <t xml:space="preserve"> Jun­kers Ce­ra­pur­Com­fort-Eco ZSBE 16-3 A 21 Brenn­wert­ther­me 16 kW, L/LL Mon­ta­ge­plat­te 993, ohne Re­ge­lung, Jun­kers ST 120-5 Z, ohne Ab­gas­pa­ket Jun­kers</t>
  </si>
  <si>
    <t>/preisvergleich/Relocate/481842559.html?categoryId=18406&amp;pos=14&amp;price=3445.0&amp;productid=3497887&amp;sid=289859&amp;type=offer</t>
  </si>
  <si>
    <t xml:space="preserve"> Jun­kers Ce­ra­pur­Com­fort ZBR 42-3 A 21 Gas-Brenn­wert­ther­me 42 kW, L / LL Jun­kers FR 50, Mon­ta­ge­plat­te 258, Jun­kers ST 120-5 Z, ohne Ab­gas­pa­ket Jun­kers</t>
  </si>
  <si>
    <t>/preisvergleich/Relocate/585069135.html?categoryId=18406&amp;pos=5&amp;price=1785.0&amp;productid=3725833&amp;sid=223861&amp;type=offer</t>
  </si>
  <si>
    <t>/preisvergleich/Relocate/481842605.html?categoryId=18406&amp;pos=15&amp;price=3450.0&amp;productid=3497887&amp;sid=289859&amp;type=offer</t>
  </si>
  <si>
    <t xml:space="preserve"> Jun­kers Ce­ra­pur­Com­fort ZBR 42-3 A 21 Gas-Brenn­wert­ther­me 42 kW, L / LL Jun­kers FR 120, Mon­ta­ge­plat­te 258, ohne Spei­cher, Jun­kers Schacht 6 Meter 80/125...</t>
  </si>
  <si>
    <t>/preisvergleich/Relocate/585069373.html?categoryId=18406&amp;pos=6&amp;price=1786.0&amp;productid=3725833&amp;sid=223861&amp;type=offer</t>
  </si>
  <si>
    <t>/preisvergleich/Relocate/585069397.html?categoryId=18406&amp;pos=7&amp;price=1786.0&amp;productid=3725833&amp;sid=223861&amp;type=offer</t>
  </si>
  <si>
    <t>/preisvergleich/Relocate/585069250.html?categoryId=18406&amp;pos=8&amp;price=1788.0&amp;productid=3725833&amp;sid=223861&amp;type=offer</t>
  </si>
  <si>
    <t>/preisvergleich/Relocate/585069485.html?categoryId=18406&amp;pos=9&amp;price=1788.0&amp;productid=3725833&amp;sid=223861&amp;type=offer</t>
  </si>
  <si>
    <t>/preisvergleich/Relocate/585069469.html?categoryId=18406&amp;pos=10&amp;price=1790.0&amp;productid=3725833&amp;sid=223861&amp;type=offer</t>
  </si>
  <si>
    <t>Junkers CerapurAcu ZWSB22/28-3 E 23</t>
  </si>
  <si>
    <t>/preisvergleich/Relocate/481868788.html?categoryId=18406&amp;pos=1&amp;price=3480.0&amp;productid=3094808&amp;sid=289859&amp;type=offer</t>
  </si>
  <si>
    <t xml:space="preserve"> Jun­kers Ce­ra­pu­rA­cu ZWSB 22/28-3 E 23 Brenn­wert-Zen­tral­heiz­ge­rät, E/H Jun­kers FR 50, Jun­kers Schacht 10 Meter 80/125, Mon­ta­ge­plat­te 992 &amp; 1187 Jun­kers</t>
  </si>
  <si>
    <t>/preisvergleich/Relocate/585069305.html?categoryId=18406&amp;pos=11&amp;price=1792.0&amp;productid=3725833&amp;sid=223861&amp;type=offer</t>
  </si>
  <si>
    <t>/preisvergleich/Relocate/481867744.html?categoryId=18406&amp;pos=2&amp;price=3480.0&amp;productid=3094808&amp;sid=289859&amp;type=offer</t>
  </si>
  <si>
    <t xml:space="preserve"> Jun­kers Ce­ra­pu­rA­cu ZWSB 22/28-3 E 23 Brenn­wert-Zen­tral­heiz­ge­rät, E/H Jun­kers FW 120, Jun­kers AZB09 Dach schwarz 80/125, Mon­ta­ge­plat­te 992 &amp; 1187 Jun­kers</t>
  </si>
  <si>
    <t>/preisvergleich/Relocate/586004706.html?categoryId=18406&amp;pos=12&amp;price=1792.0&amp;productid=3725833&amp;sid=223861&amp;type=offer</t>
  </si>
  <si>
    <t>/preisvergleich/Relocate/481869127.html?categoryId=18406&amp;pos=3&amp;price=3480.0&amp;productid=3094808&amp;sid=289859&amp;type=offer</t>
  </si>
  <si>
    <t xml:space="preserve"> Jun­kers Ce­ra­pu­rA­cu ZWSB 22/28-3 E 23 Brenn­wert-Zen­tral­heiz­ge­rät, E/H Jun­kers FW 120, Jun­kers Schacht 8 Meter 80/125, Mon­ta­ge­plat­te 1187 ver­ti­kal Jun­kers</t>
  </si>
  <si>
    <t>/preisvergleich/Relocate/585069121.html?categoryId=18406&amp;pos=13&amp;price=1792.0&amp;productid=3725833&amp;sid=223861&amp;type=offer</t>
  </si>
  <si>
    <t>/preisvergleich/Relocate/481868995.html?categoryId=18406&amp;pos=4&amp;price=3480.0&amp;productid=3094808&amp;sid=289859&amp;type=offer</t>
  </si>
  <si>
    <t xml:space="preserve"> Jun­kers Ce­ra­pu­rA­cu ZWSB 22/28-3 E 23 Brenn­wert-Zen­tral­heiz­ge­rät, E/H Jun­kers FW 120, Jun­kers AZB10 Dach rot 80/125, Mon­ta­ge­plat­te 992 &amp; 1187 Jun­kers</t>
  </si>
  <si>
    <t>/preisvergleich/Relocate/585069157.html?categoryId=18406&amp;pos=14&amp;price=1793.0&amp;productid=3725833&amp;sid=223861&amp;type=offer</t>
  </si>
  <si>
    <t>/preisvergleich/Relocate/481867599.html?categoryId=18406&amp;pos=5&amp;price=3485.0&amp;productid=3094808&amp;sid=289859&amp;type=offer</t>
  </si>
  <si>
    <t xml:space="preserve"> Jun­kers Ce­ra­pu­rA­cu ZWSB 22/28-3 E 23 Brenn­wert-Zen­tral­heiz­ge­rät, E/H Jun­kers FR 120, Jun­kers Schacht 8 Meter 80/125, Mon­ta­ge­plat­te 992 &amp; 1187 Jun­kers</t>
  </si>
  <si>
    <t>/preisvergleich/Relocate/585069166.html?categoryId=18406&amp;pos=15&amp;price=1794.0&amp;productid=3725833&amp;sid=223861&amp;type=offer</t>
  </si>
  <si>
    <t>/preisvergleich/Relocate/481869596.html?categoryId=18406&amp;pos=6&amp;price=3485.0&amp;productid=3094808&amp;sid=289859&amp;type=offer</t>
  </si>
  <si>
    <t xml:space="preserve"> Jun­kers Ce­ra­pu­rA­cu ZWSB 22/28-3 E 23 Brenn­wert-Zen­tral­heiz­ge­rät, E/H Jun­kers FR 50, Jun­kers Schacht 10 Meter 80/125, Mon­ta­ge­plat­te 991 &amp; 1187 Jun­kers</t>
  </si>
  <si>
    <t>/preisvergleich/Relocate/481868771.html?categoryId=18406&amp;pos=7&amp;price=3490.0&amp;productid=3094808&amp;sid=289859&amp;type=offer</t>
  </si>
  <si>
    <t xml:space="preserve"> Jun­kers Ce­ra­pu­rA­cu ZWSB 22/28-3 E 23 Brenn­wert-Zen­tral­heiz­ge­rät, E/H Jun­kers FW 120, ATEC Schacht 8 Meter 80/125, Mon­ta­ge­plat­te 992 &amp; 1187 Jun­kers</t>
  </si>
  <si>
    <t>Vaillant VC146 exclusiv</t>
  </si>
  <si>
    <t>/preisvergleich/Relocate/475957532.html?categoryId=18406&amp;pos=1&amp;price=2518.0&amp;productid=2286143&amp;sid=289859&amp;type=offer</t>
  </si>
  <si>
    <t xml:space="preserve"> Vail­lant ecoTEC ex­clu­siv VC 146/4-7 Brenn­wert­ther­me ca­lor­MA­TIC 350, Schrägdach schwarz 60/100, Un­ter­putz mit Spei­cher­an­schluss Vail­lant</t>
  </si>
  <si>
    <t>/preisvergleich/Relocate/481868509.html?categoryId=18406&amp;pos=8&amp;price=3495.0&amp;productid=3094808&amp;sid=289859&amp;type=offer</t>
  </si>
  <si>
    <t xml:space="preserve"> Jun­kers Ce­ra­pu­rA­cu ZWSB 22/28-3 E 23 Brenn­wert-Zen­tral­heiz­ge­rät, E/H Jun­kers FW 120, Jun­kers Schacht 6 Meter 80/125, Mon­ta­ge­plat­te 1188 ho­ri­zon­tal Jun­kers</t>
  </si>
  <si>
    <t>/preisvergleich/Relocate/475957929.html?categoryId=18406&amp;pos=2&amp;price=2519.0&amp;productid=2286143&amp;sid=289859&amp;type=offer</t>
  </si>
  <si>
    <t xml:space="preserve"> Vail­lant ecoTEC ex­clu­siv VC 146/4-7 Brenn­wert­ther­me ohne Re­ge­lung, Schacht­sys­tem­pa­ket 7.5m, Auf­putz ohne Spei­cher­an­schluss Vail­lant</t>
  </si>
  <si>
    <t>/preisvergleich/Relocate/481868129.html?categoryId=18406&amp;pos=9&amp;price=3505.0&amp;productid=3094808&amp;sid=289859&amp;type=offer</t>
  </si>
  <si>
    <t xml:space="preserve"> Jun­kers Ce­ra­pu­rA­cu ZWSB 22/28-3 E 23 Brenn­wert-Zen­tral­heiz­ge­rät, E/H Jun­kers FW 200, ATEC Schacht 4 Meter 80/125, Mon­ta­ge­plat­te 992 &amp; 1187 Jun­kers</t>
  </si>
  <si>
    <t>/preisvergleich/Relocate/475958013.html?categoryId=18406&amp;pos=3&amp;price=2520.0&amp;productid=2286143&amp;sid=289859&amp;type=offer</t>
  </si>
  <si>
    <t xml:space="preserve"> Vail­lant ecoTEC ex­clu­siv VC 276/4-7 Brenn­wert­ther­me ca­lor­MA­TIC 370f, ohne Ab­gas­pa­ket, Auf­putz ohne Spei­cher­an­schluss Vail­lant</t>
  </si>
  <si>
    <t>/preisvergleich/Relocate/481867964.html?categoryId=18406&amp;pos=10&amp;price=3505.0&amp;productid=3094808&amp;sid=289859&amp;type=offer</t>
  </si>
  <si>
    <t xml:space="preserve"> Jun­kers Ce­ra­pu­rA­cu ZWSB 22/28-3 E 23 Brenn­wert-Zen­tral­heiz­ge­rät, E/H Jun­kers FW 120, Jun­kers Schacht 10 Meter 80/125, Mon­ta­ge­plat­te 1187 ver­ti­kal Jun­kers</t>
  </si>
  <si>
    <t>Junkers Cerapur Comfort-Eco A</t>
  </si>
  <si>
    <t>/preisvergleich/Relocate/481820854.html?categoryId=18406&amp;pos=1&amp;price=2379.0&amp;productid=1219746&amp;sid=289859&amp;type=offer</t>
  </si>
  <si>
    <t>/preisvergleich/Relocate/475958287.html?categoryId=18406&amp;pos=4&amp;price=2522.0&amp;productid=2286143&amp;sid=289859&amp;type=offer</t>
  </si>
  <si>
    <t xml:space="preserve"> Vail­lant ecoTEC ex­clu­siv VC 206/4-7 Brenn­wert­ther­me ca­lor­MA­TIC 370, Schrägdach schwarz 60/100, Auf­putz mit Spei­cher­an­schluss Vail­lant</t>
  </si>
  <si>
    <t>/preisvergleich/Relocate/481869129.html?categoryId=18406&amp;pos=11&amp;price=3510.0&amp;productid=3094808&amp;sid=289859&amp;type=offer</t>
  </si>
  <si>
    <t xml:space="preserve"> Jun­kers Ce­ra­pu­rA­cu ZWSB 22/28-3 E 23 Brenn­wert-Zen­tral­heiz­ge­rät, E/H Jun­kers FR 120, Jun­kers Schacht 10 Meter 80/125, Mon­ta­ge­plat­te 992 &amp; 1187 Jun­kers</t>
  </si>
  <si>
    <t>/preisvergleich/Relocate/481819598.html?categoryId=18406&amp;pos=2&amp;price=2379.0&amp;productid=1219746&amp;sid=289859&amp;type=offer</t>
  </si>
  <si>
    <t>/preisvergleich/Relocate/475958436.html?categoryId=18406&amp;pos=5&amp;price=2522.0&amp;productid=2286143&amp;sid=289859&amp;type=offer</t>
  </si>
  <si>
    <t xml:space="preserve"> Vail­lant ecoTEC ex­clu­siv VC 206/4-7 Brenn­wert­ther­me ca­lor­MA­TIC 350, Flach­dach schwarz 60/100, Un­ter­putz mit Spei­cher­an­schluss Vail­lant</t>
  </si>
  <si>
    <t>/preisvergleich/Relocate/481869019.html?categoryId=18406&amp;pos=12&amp;price=3510.0&amp;productid=3094808&amp;sid=289859&amp;type=offer</t>
  </si>
  <si>
    <t xml:space="preserve"> Jun­kers Ce­ra­pu­rA­cu ZWSB 22/28-3 E 23 Brenn­wert-Zen­tral­heiz­ge­rät, E/H Jun­kers FW 120, ATEC Schacht 10 Meter 80/125, Mon­ta­ge­plat­te 992 &amp; 1187 Jun­kers</t>
  </si>
  <si>
    <t>/preisvergleich/Relocate/481815182.html?categoryId=18406&amp;pos=3&amp;price=2379.0&amp;productid=1219746&amp;sid=289859&amp;type=offer</t>
  </si>
  <si>
    <t>/preisvergleich/Relocate/475957437.html?categoryId=18406&amp;pos=6&amp;price=2522.0&amp;productid=2286143&amp;sid=289859&amp;type=offer</t>
  </si>
  <si>
    <t xml:space="preserve"> Vail­lant ecoTEC ex­clu­siv VC 206/4-7 Brenn­wert­ther­me ca­lor­MA­TIC 350, Flach­dach rot 60/100, Un­ter­putz mit Spei­cher­an­schluss Vail­lant</t>
  </si>
  <si>
    <t>/preisvergleich/Relocate/481867663.html?categoryId=18406&amp;pos=13&amp;price=3520.0&amp;productid=3094808&amp;sid=289859&amp;type=offer</t>
  </si>
  <si>
    <t xml:space="preserve"> Jun­kers Ce­ra­pu­rA­cu ZWSB 22/28-3 E 23 Brenn­wert-Zen­tral­heiz­ge­rät, E/H Jun­kers FW 120, Jun­kers Schacht 8 Meter 80/125, Mon­ta­ge­plat­te 1188 ho­ri­zon­tal Jun­kers</t>
  </si>
  <si>
    <t>/preisvergleich/Relocate/481804167.html?categoryId=18406&amp;pos=4&amp;price=2379.0&amp;productid=1219746&amp;sid=289859&amp;type=offer</t>
  </si>
  <si>
    <t>/preisvergleich/Relocate/475957220.html?categoryId=18406&amp;pos=7&amp;price=2522.0&amp;productid=2286143&amp;sid=289859&amp;type=offer</t>
  </si>
  <si>
    <t xml:space="preserve"> Vail­lant ecoTEC ex­clu­siv VC 206/4-7 Brenn­wert­ther­me ca­lor­MA­TIC 370, Schrägdach rot 60/100, Auf­putz mit Spei­cher­an­schluss Vail­lant</t>
  </si>
  <si>
    <t>/preisvergleich/Relocate/481868998.html?categoryId=18406&amp;pos=14&amp;price=3520.0&amp;productid=3094808&amp;sid=289859&amp;type=offer</t>
  </si>
  <si>
    <t xml:space="preserve"> Jun­kers Ce­ra­pu­rA­cu ZWSB 22/28-3 E 23 Brenn­wert-Zen­tral­heiz­ge­rät, E/H Jun­kers FW 200, Jun­kers Schacht 4 Meter 80/125, Mon­ta­ge­plat­te 1188 ho­ri­zon­tal Jun­kers</t>
  </si>
  <si>
    <t>/preisvergleich/Relocate/481814770.html?categoryId=18406&amp;pos=5&amp;price=2384.0&amp;productid=1219746&amp;sid=289859&amp;type=offer</t>
  </si>
  <si>
    <t>/preisvergleich/Relocate/475957669.html?categoryId=18406&amp;pos=8&amp;price=2527.0&amp;productid=2286143&amp;sid=289859&amp;type=offer</t>
  </si>
  <si>
    <t xml:space="preserve"> Vail­lant ecoTEC ex­clu­siv VC 206/4-7 Brenn­wert­ther­me ca­lor­MA­TIC 350, Schrägdach rot 60/100, Un­ter­putz mit Spei­cher­an­schluss Vail­lant</t>
  </si>
  <si>
    <t>/preisvergleich/Relocate/481869528.html?categoryId=18406&amp;pos=15&amp;price=3535.0&amp;productid=3094808&amp;sid=289859&amp;type=offer</t>
  </si>
  <si>
    <t xml:space="preserve"> Jun­kers Ce­ra­pu­rA­cu ZWSB 22/28-3 E 23 Brenn­wert-Zen­tral­heiz­ge­rät, E/H Jun­kers FW 200, Jun­kers AZB10 Dach rot 80/125, Mon­ta­ge­plat­te 992 &amp; 1187 Jun­kers</t>
  </si>
  <si>
    <t>/preisvergleich/Relocate/481780218.html?categoryId=18406&amp;pos=6&amp;price=2384.0&amp;productid=1219746&amp;sid=289859&amp;type=offer</t>
  </si>
  <si>
    <t>/preisvergleich/Relocate/475957198.html?categoryId=18406&amp;pos=9&amp;price=2527.0&amp;productid=2286143&amp;sid=289859&amp;type=offer</t>
  </si>
  <si>
    <t xml:space="preserve"> Vail­lant ecoTEC ex­clu­siv VC 206/4-7 Brenn­wert­ther­me ca­lor­MA­TIC 350, Schrägdach schwarz 60/100, Un­ter­putz mit Spei­cher­an­schluss Vail­lant</t>
  </si>
  <si>
    <t>/preisvergleich/Relocate/481815867.html?categoryId=18406&amp;pos=7&amp;price=2384.0&amp;productid=1219746&amp;sid=289859&amp;type=offer</t>
  </si>
  <si>
    <t>/preisvergleich/Relocate/475958094.html?categoryId=18406&amp;pos=10&amp;price=2528.0&amp;productid=2286143&amp;sid=289859&amp;type=offer</t>
  </si>
  <si>
    <t xml:space="preserve"> Vail­lant ecoTEC ex­clu­siv VC 206/4-7 Brenn­wert­ther­me ohne Re­ge­lung, Schacht­sys­tem­pa­ket 7.5m, Auf­putz ohne Spei­cher­an­schluss Vail­lant</t>
  </si>
  <si>
    <t>/preisvergleich/Relocate/481775846.html?categoryId=18406&amp;pos=1&amp;price=2414.0&amp;productid=3712883&amp;sid=289859&amp;type=offer</t>
  </si>
  <si>
    <t xml:space="preserve"> Jun­kers Ce­ra­pur­Com­fort-Eco ZSBE 16-3 A 21 Brenn­wert­ther­me 16 kW, L/LL Jun­kers FR 120, Mon­ta­ge­plat­te 993, ohne Spei­cher, ATEC Schacht 6 Meter 80/125 Jun­kers</t>
  </si>
  <si>
    <t>Junkers ZBR42 3A</t>
  </si>
  <si>
    <t>/preisvergleich/Relocate/481860696.html?categoryId=18406&amp;pos=1&amp;price=3400.0&amp;productid=1750863&amp;sid=289859&amp;type=offer</t>
  </si>
  <si>
    <t xml:space="preserve"> Jun­kers Ce­ra­pur­Com­fort ZBR 42-3 A 31 Gas-Brenn­wert­ther­me 42 kW, Flg. P Jun­kers FW 200, Mon­ta­ge­plat­te 993, ohne Spei­cher, ohne Ab­gas­pa­ket Jun­kers</t>
  </si>
  <si>
    <t>/preisvergleich/Relocate/481819585.html?categoryId=18406&amp;pos=8&amp;price=2384.0&amp;productid=1219746&amp;sid=289859&amp;type=offer</t>
  </si>
  <si>
    <t>/preisvergleich/Relocate/475958311.html?categoryId=18406&amp;pos=11&amp;price=2530.0&amp;productid=2286143&amp;sid=289859&amp;type=offer</t>
  </si>
  <si>
    <t xml:space="preserve"> Vail­lant ecoTEC ex­clu­siv VC 276/4-7 Brenn­wert­ther­me ohne Re­ge­lung, Flach­dach schwarz 60/100, Un­ter­putz mit Spei­cher­an­schluss Vail­lant</t>
  </si>
  <si>
    <t>/preisvergleich/Relocate/481821508.html?categoryId=18406&amp;pos=2&amp;price=2419.0&amp;productid=3712883&amp;sid=289859&amp;type=offer</t>
  </si>
  <si>
    <t xml:space="preserve"> Jun­kers Ce­ra­pur­Com­fort-Eco ZSBE 16-3 A 21 Brenn­wert­ther­me 16 kW, L/LL Jun­kers FR 50, Mon­ta­ge­plat­te 994, ohne Spei­cher, ATEC Schacht 10 Meter 80/125 Jun­kers</t>
  </si>
  <si>
    <t>/preisvergleich/Relocate/481842585.html?categoryId=18406&amp;pos=2&amp;price=3400.0&amp;productid=1750863&amp;sid=289859&amp;type=offer</t>
  </si>
  <si>
    <t>/preisvergleich/Relocate/481821286.html?categoryId=18406&amp;pos=9&amp;price=2384.0&amp;productid=1219746&amp;sid=289859&amp;type=offer</t>
  </si>
  <si>
    <t>/preisvergleich/Relocate/475957714.html?categoryId=18406&amp;pos=12&amp;price=2530.0&amp;productid=2286143&amp;sid=289859&amp;type=offer</t>
  </si>
  <si>
    <t xml:space="preserve"> Vail­lant ecoTEC ex­clu­siv VC 276/4-7 Brenn­wert­ther­me ohne Re­ge­lung, Flach­dach rot 60/100, Un­ter­putz mit Spei­cher­an­schluss Vail­lant</t>
  </si>
  <si>
    <t>/preisvergleich/Relocate/481846495.html?categoryId=18406&amp;pos=1&amp;price=3450.0&amp;productid=3497887&amp;sid=289859&amp;type=offer</t>
  </si>
  <si>
    <t xml:space="preserve"> Jun­kers Ce­ra­pur­Com­fort ZBR 42-3 A 21 Gas-Brenn­wert­ther­me 42 kW, L / LL Jun­kers FR 120, Mon­ta­ge­plat­te 993, ohne Spei­cher, ATEC Schacht 10 Meter 80/125...</t>
  </si>
  <si>
    <t>/preisvergleich/Relocate/481824259.html?categoryId=18406&amp;pos=3&amp;price=2419.0&amp;productid=3712883&amp;sid=289859&amp;type=offer</t>
  </si>
  <si>
    <t xml:space="preserve"> Jun­kers Ce­ra­pur­Com­fort-Eco ZSBE 16-3 A 21 Brenn­wert­ther­me 16 kW, L/LL Jun­kers FW 120, ohne Spei­cher, ohne Mon­ta­ge­plat­te, ATEC Schacht 6 Meter 80/125 Jun­kers</t>
  </si>
  <si>
    <t>/preisvergleich/Relocate/481842601.html?categoryId=18406&amp;pos=3&amp;price=3400.0&amp;productid=1750863&amp;sid=289859&amp;type=offer</t>
  </si>
  <si>
    <t>/preisvergleich/Relocate/481819266.html?categoryId=18406&amp;pos=10&amp;price=2384.0&amp;productid=1219746&amp;sid=289859&amp;type=offer</t>
  </si>
  <si>
    <t>/preisvergleich/Relocate/475957786.html?categoryId=18406&amp;pos=13&amp;price=2533.0&amp;productid=2286143&amp;sid=289859&amp;type=offer</t>
  </si>
  <si>
    <t xml:space="preserve"> Vail­lant ecoTEC ex­clu­siv VC 146/4-7 Brenn­wert­ther­me ca­lor­MA­TIC 370, Flach­dach rot 60/100, Un­ter­putz mit Spei­cher­an­schluss Vail­lant</t>
  </si>
  <si>
    <t>/preisvergleich/Relocate/481846424.html?categoryId=18406&amp;pos=2&amp;price=3450.0&amp;productid=3497887&amp;sid=289859&amp;type=offer</t>
  </si>
  <si>
    <t xml:space="preserve"> Jun­kers Ce­ra­pur­Com­fort ZBR 42-3 A 21 Gas-Brenn­wert­ther­me 42 kW, L / LL Jun­kers FW 200, ohne Spei­cher, ohne Mon­ta­ge­plat­te, ATEC Schacht 4 Meter 80/125...</t>
  </si>
  <si>
    <t>/preisvergleich/Relocate/481828448.html?categoryId=18406&amp;pos=4&amp;price=2419.0&amp;productid=3712883&amp;sid=289859&amp;type=offer</t>
  </si>
  <si>
    <t xml:space="preserve"> Jun­kers Ce­ra­pur­Com­fort-Eco ZSBE 16-3 A 21 Brenn­wert­ther­me 16 kW, L/LL Jun­kers FR 120, Mon­ta­ge­plat­te 994, ohne Spei­cher, Jun­kers AZB10 Dach rot 80/125...</t>
  </si>
  <si>
    <t>/preisvergleich/Relocate/481846475.html?categoryId=18406&amp;pos=4&amp;price=3400.0&amp;productid=1750863&amp;sid=289859&amp;type=offer</t>
  </si>
  <si>
    <t>/preisvergleich/Relocate/481819292.html?categoryId=18406&amp;pos=11&amp;price=2385.0&amp;productid=1219746&amp;sid=289859&amp;type=offer</t>
  </si>
  <si>
    <t xml:space="preserve"> Jun­kers Ce­ra­pur­Com­fort-Eco ZSBE 16-3 A 31 Brenn­wert­ther­me 16 kW Flg. P Jun­kers FR 50, Mon­ta­ge­plat­te 258, ohne Spei­cher, ohne Ab­gas­pa­ket Jun­kers</t>
  </si>
  <si>
    <t>/preisvergleich/Relocate/475957497.html?categoryId=18406&amp;pos=14&amp;price=2533.0&amp;productid=2286143&amp;sid=289859&amp;type=offer</t>
  </si>
  <si>
    <t xml:space="preserve"> Vail­lant ecoTEC ex­clu­siv VC 146/4-7 Brenn­wert­ther­me ca­lor­MA­TIC 370, Flach­dach schwarz 60/100, Un­ter­putz mit Spei­cher­an­schluss Vail­lant</t>
  </si>
  <si>
    <t>/preisvergleich/Relocate/481847928.html?categoryId=18406&amp;pos=3&amp;price=3455.0&amp;productid=3497887&amp;sid=289859&amp;type=offer</t>
  </si>
  <si>
    <t xml:space="preserve"> Jun­kers Ce­ra­pur­Com­fort ZBR 42-3 A 21 Gas-Brenn­wert­ther­me 42 kW, L / LL Jun­kers FR 120, ohne Spei­cher, Jun­kers Schacht 10 Meter 80/125, ohne Mon­ta­ge­plat­te ...</t>
  </si>
  <si>
    <t>/preisvergleich/Relocate/481815082.html?categoryId=18406&amp;pos=5&amp;price=2419.0&amp;productid=3712883&amp;sid=289859&amp;type=offer</t>
  </si>
  <si>
    <t xml:space="preserve"> Jun­kers Ce­ra­pur­Com­fort-Eco ZSBE 16-3 A 21 Brenn­wert­ther­me 16 kW, L/LL Jun­kers FR 120, Mon­ta­ge­plat­te 994, ohne Spei­cher, Jun­kers AZB09 Dach schwarz 80/125 ...</t>
  </si>
  <si>
    <t>/preisvergleich/Relocate/481863963.html?categoryId=18406&amp;pos=5&amp;price=3400.0&amp;productid=1750863&amp;sid=289859&amp;type=offer</t>
  </si>
  <si>
    <t xml:space="preserve"> Jun­kers Ce­ra­pur­Com­fort ZBR 42-3 A 31 Gas-Brenn­wert­ther­me 42 kW, Flg. P Jun­kers FR 120, ohne Spei­cher, Mon­ta­ge­plat­te 258 + 223-1 (Un­ter­putz), ATEC Schacht ...</t>
  </si>
  <si>
    <t>/preisvergleich/Relocate/481814978.html?categoryId=18406&amp;pos=12&amp;price=2389.0&amp;productid=1219746&amp;sid=289859&amp;type=offer</t>
  </si>
  <si>
    <t>/preisvergleich/Relocate/475958224.html?categoryId=18406&amp;pos=15&amp;price=2534.0&amp;productid=2286143&amp;sid=289859&amp;type=offer</t>
  </si>
  <si>
    <t xml:space="preserve"> Vail­lant ecoTEC ex­clu­siv VC 276/4-7 Brenn­wert­ther­me ca­lor­MA­TIC 470/4, ohne Ab­gas­pa­ket, Auf­putz ohne Spei­cher­an­schluss Vail­lant</t>
  </si>
  <si>
    <t>/preisvergleich/Relocate/481847732.html?categoryId=18406&amp;pos=4&amp;price=3455.0&amp;productid=3497887&amp;sid=289859&amp;type=offer</t>
  </si>
  <si>
    <t xml:space="preserve"> Jun­kers Ce­ra­pur­Com­fort ZBR 42-3 A 21 Gas-Brenn­wert­ther­me 42 kW, L / LL Jun­kers FW 120, ohne Spei­cher, ohne Mon­ta­ge­plat­te, ATEC Schacht 10 Meter 80/125...</t>
  </si>
  <si>
    <t>/preisvergleich/Relocate/481812434.html?categoryId=18406&amp;pos=6&amp;price=2424.0&amp;productid=3712883&amp;sid=289859&amp;type=offer</t>
  </si>
  <si>
    <t xml:space="preserve"> Jun­kers Ce­ra­pur­Com­fort-Eco ZSBE 16-3 A 21 Brenn­wert­ther­me 16 kW, L/LL Jun­kers FR 50, Mon­ta­ge­plat­te 993, ohne Spei­cher, ATEC Schacht 10 Meter 80/125 Jun­kers</t>
  </si>
  <si>
    <t>/preisvergleich/Relocate/481848187.html?categoryId=18406&amp;pos=6&amp;price=3400.0&amp;productid=1750863&amp;sid=289859&amp;type=offer</t>
  </si>
  <si>
    <t>/preisvergleich/Relocate/481825105.html?categoryId=18406&amp;pos=13&amp;price=2389.0&amp;productid=1219746&amp;sid=289859&amp;type=offer</t>
  </si>
  <si>
    <t>/preisvergleich/Relocate/481847742.html?categoryId=18406&amp;pos=5&amp;price=3460.0&amp;productid=3497887&amp;sid=289859&amp;type=offer</t>
  </si>
  <si>
    <t xml:space="preserve"> Jun­kers Ce­ra­pur­Com­fort ZBR 42-3 A 21 Gas-Brenn­wert­ther­me 42 kW, L / LL Jun­kers FW 120, Mon­ta­ge­plat­te 258, ohne Spei­cher, ATEC Schacht 6 Meter 80/125 Jun­kers</t>
  </si>
  <si>
    <t>/preisvergleich/Relocate/481810299.html?categoryId=18406&amp;pos=7&amp;price=2424.0&amp;productid=3712883&amp;sid=289859&amp;type=offer</t>
  </si>
  <si>
    <t xml:space="preserve"> Jun­kers Ce­ra­pur­Com­fort-Eco ZSBE 16-3 A 21 Brenn­wert­ther­me 16 kW, L/LL Jun­kers FR 50, Mon­ta­ge­plat­te 258, ohne Spei­cher, Jun­kers Schacht 6 Meter 80/125...</t>
  </si>
  <si>
    <t>/preisvergleich/Relocate/481847549.html?categoryId=18406&amp;pos=7&amp;price=3400.0&amp;productid=1750863&amp;sid=289859&amp;type=offer</t>
  </si>
  <si>
    <t>/preisvergleich/Relocate/481806494.html?categoryId=18406&amp;pos=14&amp;price=2389.0&amp;productid=1219746&amp;sid=289859&amp;type=offer</t>
  </si>
  <si>
    <t>/preisvergleich/Relocate/481846537.html?categoryId=18406&amp;pos=6&amp;price=3460.0&amp;productid=3497887&amp;sid=289859&amp;type=offer</t>
  </si>
  <si>
    <t xml:space="preserve"> Jun­kers Ce­ra­pur­Com­fort ZBR 42-3 A 21 Gas-Brenn­wert­ther­me 42 kW, L / LL Jun­kers FR 50, Jun­kers SK 160-5 ZB, ohne Ab­gas­pa­ket, ohne Mon­ta­ge­plat­te Jun­kers</t>
  </si>
  <si>
    <t>/preisvergleich/Relocate/481825835.html?categoryId=18406&amp;pos=8&amp;price=2424.0&amp;productid=3712883&amp;sid=289859&amp;type=offer</t>
  </si>
  <si>
    <t xml:space="preserve"> Jun­kers Ce­ra­pur­Com­fort-Eco ZSBE 16-3 A 21 Brenn­wert­ther­me 16 kW, L/LL Jun­kers FR 120, Mon­ta­ge­plat­te 993, ohne Spei­cher, Jun­kers AZB10 Dach rot 80/125...</t>
  </si>
  <si>
    <t>/preisvergleich/Relocate/481849067.html?categoryId=18406&amp;pos=8&amp;price=3400.0&amp;productid=1750863&amp;sid=289859&amp;type=offer</t>
  </si>
  <si>
    <t>/preisvergleich/Relocate/481822302.html?categoryId=18406&amp;pos=15&amp;price=2389.0&amp;productid=1219746&amp;sid=289859&amp;type=offer</t>
  </si>
  <si>
    <t>/preisvergleich/Relocate/481846527.html?categoryId=18406&amp;pos=7&amp;price=3460.0&amp;productid=3497887&amp;sid=289859&amp;type=offer</t>
  </si>
  <si>
    <t xml:space="preserve"> Jun­kers Ce­ra­pur­Com­fort ZBR 42-3 A 21 Gas-Brenn­wert­ther­me 42 kW, L / LL Mon­ta­ge­plat­te 994, ohne Re­ge­lung, Jun­kers SK 160-5 ZB, ohne Ab­gas­pa­ket Jun­kers</t>
  </si>
  <si>
    <t>/preisvergleich/Relocate/481809048.html?categoryId=18406&amp;pos=9&amp;price=2424.0&amp;productid=3712883&amp;sid=289859&amp;type=offer</t>
  </si>
  <si>
    <t xml:space="preserve"> Jun­kers Ce­ra­pur­Com­fort-Eco ZSBE 16-3 A 21 Brenn­wert­ther­me 16 kW, L/LL Jun­kers FR 120, Mon­ta­ge­plat­te 993, ohne Spei­cher, Jun­kers AZB09 Dach schwarz 80/125 ...</t>
  </si>
  <si>
    <t>/preisvergleich/Relocate/481848740.html?categoryId=18406&amp;pos=9&amp;price=3400.0&amp;productid=1750863&amp;sid=289859&amp;type=offer</t>
  </si>
  <si>
    <t>/preisvergleich/Relocate/481846589.html?categoryId=18406&amp;pos=8&amp;price=3465.0&amp;productid=3497887&amp;sid=289859&amp;type=offer</t>
  </si>
  <si>
    <t xml:space="preserve"> Jun­kers Ce­ra­pur­Com­fort ZBR 42-3 A 21 Gas-Brenn­wert­ther­me 42 kW, L / LL Mon­ta­ge­plat­te 993, ohne Re­ge­lung, Jun­kers SK 160-5 ZB, ohne Ab­gas­pa­ket Jun­kers</t>
  </si>
  <si>
    <t>/preisvergleich/Relocate/481827415.html?categoryId=18406&amp;pos=10&amp;price=2424.0&amp;productid=3712883&amp;sid=289859&amp;type=offer</t>
  </si>
  <si>
    <t>/preisvergleich/Relocate/481860828.html?categoryId=18406&amp;pos=10&amp;price=3405.0&amp;productid=1750863&amp;sid=289859&amp;type=offer</t>
  </si>
  <si>
    <t xml:space="preserve"> Jun­kers Ce­ra­pur­Com­fort ZBR 42-3 A 31 Gas-Brenn­wert­ther­me 42 kW, Flg. P Jun­kers FR 50, Mon­ta­ge­plat­te 994, ohne Spei­cher, Jun­kers AZB10 Dach rot 80/125...</t>
  </si>
  <si>
    <t>/preisvergleich/Relocate/585069136.html?categoryId=18406&amp;pos=1&amp;price=1794.0&amp;productid=3725833&amp;sid=223861&amp;type=offer</t>
  </si>
  <si>
    <t>/preisvergleich/Relocate/481848194.html?categoryId=18406&amp;pos=9&amp;price=3470.0&amp;productid=3497887&amp;sid=289859&amp;type=offer</t>
  </si>
  <si>
    <t xml:space="preserve"> Jun­kers Ce­ra­pur­Com­fort ZBR 42-3 A 21 Gas-Brenn­wert­ther­me 42 kW, L / LL Jun­kers FR 50, Mon­ta­ge­plat­te 258, ohne Spei­cher, Jun­kers Schacht 10 Meter 80/125...</t>
  </si>
  <si>
    <t>/preisvergleich/Relocate/481820515.html?categoryId=18406&amp;pos=11&amp;price=2424.0&amp;productid=3712883&amp;sid=289859&amp;type=offer</t>
  </si>
  <si>
    <t xml:space="preserve"> Jun­kers Ce­ra­pur­Com­fort-Eco ZSBE 16-3 A 21 Brenn­wert­ther­me 16 kW, L/LL Jun­kers FR 120, Mon­ta­ge­plat­te 258, ohne Spei­cher, Jun­kers Schacht 4 Meter 80/125...</t>
  </si>
  <si>
    <t>/preisvergleich/Relocate/481846549.html?categoryId=18406&amp;pos=11&amp;price=3405.0&amp;productid=1750863&amp;sid=289859&amp;type=offer</t>
  </si>
  <si>
    <t>/preisvergleich/Relocate/585069531.html?categoryId=18406&amp;pos=2&amp;price=1794.0&amp;productid=3725833&amp;sid=223861&amp;type=offer</t>
  </si>
  <si>
    <t>/preisvergleich/Relocate/481847579.html?categoryId=18406&amp;pos=10&amp;price=3470.0&amp;productid=3497887&amp;sid=289859&amp;type=offer</t>
  </si>
  <si>
    <t xml:space="preserve"> Jun­kers Ce­ra­pur­Com­fort ZBR 42-3 A 21 Gas-Brenn­wert­ther­me 42 kW, L / LL Jun­kers FR 50, ohne Spei­cher, Mon­ta­ge­plat­te 258 + 223-1 (Un­ter­putz), Jun­kers...</t>
  </si>
  <si>
    <t>/preisvergleich/Relocate/481821754.html?categoryId=18406&amp;pos=12&amp;price=2429.0&amp;productid=3712883&amp;sid=289859&amp;type=offer</t>
  </si>
  <si>
    <t xml:space="preserve"> Jun­kers Ce­ra­pur­Com­fort-Eco ZSBE 16-3 A 21 Brenn­wert­ther­me 16 kW, L/LL Jun­kers FR 120, Mon­ta­ge­plat­te 994, ohne Spei­cher, ATEC Schacht 8 Meter 80/125 Jun­kers</t>
  </si>
  <si>
    <t>/preisvergleich/Relocate/481846513.html?categoryId=18406&amp;pos=12&amp;price=3405.0&amp;productid=1750863&amp;sid=289859&amp;type=offer</t>
  </si>
  <si>
    <t>/preisvergleich/Relocate/585069337.html?categoryId=18406&amp;pos=3&amp;price=1794.0&amp;productid=3725833&amp;sid=223861&amp;type=offer</t>
  </si>
  <si>
    <t>/preisvergleich/Relocate/481847653.html?categoryId=18406&amp;pos=11&amp;price=3470.0&amp;productid=3497887&amp;sid=289859&amp;type=offer</t>
  </si>
  <si>
    <t xml:space="preserve"> Jun­kers Ce­ra­pur­Com­fort ZBR 42-3 A 21 Gas-Brenn­wert­ther­me 42 kW, L / LL Jun­kers FW 120, Mon­ta­ge­plat­te 258, ohne Spei­cher, Jun­kers AZB10 Dach rot 80/125...</t>
  </si>
  <si>
    <t>/preisvergleich/Relocate/481824734.html?categoryId=18406&amp;pos=13&amp;price=2429.0&amp;productid=3712883&amp;sid=289859&amp;type=offer</t>
  </si>
  <si>
    <t xml:space="preserve"> Jun­kers Ce­ra­pur­Com­fort-Eco ZSBE 16-3 A 21 Brenn­wert­ther­me 16 kW, L/LL Jun­kers FR 120, ohne Spei­cher, Mon­ta­ge­plat­te 258 + 528-1 (Auf­putz), ATEC Schacht 10 ...</t>
  </si>
  <si>
    <t>/preisvergleich/Relocate/481846398.html?categoryId=18406&amp;pos=13&amp;price=3405.0&amp;productid=1750863&amp;sid=289859&amp;type=offer</t>
  </si>
  <si>
    <t>/preisvergleich/Relocate/585069105.html?categoryId=18406&amp;pos=4&amp;price=1795.0&amp;productid=3725833&amp;sid=223861&amp;type=offer</t>
  </si>
  <si>
    <t>/preisvergleich/Relocate/481847793.html?categoryId=18406&amp;pos=12&amp;price=3470.0&amp;productid=3497887&amp;sid=289859&amp;type=offer</t>
  </si>
  <si>
    <t xml:space="preserve"> Jun­kers Ce­ra­pur­Com­fort ZBR 42-3 A 21 Gas-Brenn­wert­ther­me 42 kW, L / LL Mon­ta­ge­plat­te 258, ohne Re­ge­lung, ohne Ab­gas­pa­ket, Jun­kers SK 200-5 ZB Jun­kers</t>
  </si>
  <si>
    <t>/preisvergleich/Relocate/481801712.html?categoryId=18406&amp;pos=14&amp;price=2429.0&amp;productid=3712883&amp;sid=289859&amp;type=offer</t>
  </si>
  <si>
    <t xml:space="preserve"> Jun­kers Ce­ra­pur­Com­fort-Eco ZSBE 16-3 A 21 Brenn­wert­ther­me 16 kW, L/LL Jun­kers FR 50, ohne Spei­cher, Jun­kers Schacht 10 Meter 80/125, ohne Mon­ta­ge­plat­te...</t>
  </si>
  <si>
    <t>/preisvergleich/Relocate/481847374.html?categoryId=18406&amp;pos=14&amp;price=3405.0&amp;productid=1750863&amp;sid=289859&amp;type=offer</t>
  </si>
  <si>
    <t>/preisvergleich/Relocate/585069078.html?categoryId=18406&amp;pos=5&amp;price=1795.0&amp;productid=3725833&amp;sid=223861&amp;type=offer</t>
  </si>
  <si>
    <t>/preisvergleich/Relocate/481847414.html?categoryId=18406&amp;pos=13&amp;price=3470.0&amp;productid=3497887&amp;sid=289859&amp;type=offer</t>
  </si>
  <si>
    <t xml:space="preserve"> Jun­kers Ce­ra­pur­Com­fort ZBR 42-3 A 21 Gas-Brenn­wert­ther­me 42 kW, L / LL Jun­kers FW 200, ohne Spei­cher, ohne Mon­ta­ge­plat­te, ATEC Schacht 6 Meter 80/125...</t>
  </si>
  <si>
    <t>/preisvergleich/Relocate/481812680.html?categoryId=18406&amp;pos=15&amp;price=2429.0&amp;productid=3712883&amp;sid=289859&amp;type=offer</t>
  </si>
  <si>
    <t xml:space="preserve"> Jun­kers Ce­ra­pur­Com­fort-Eco ZSBE 16-3 A 21 Brenn­wert­ther­me 16 kW, L/LL Mon­ta­ge­plat­te 994, ohne Re­ge­lung, ohne Spei­cher, Jun­kers Schacht 10 Meter 80/125...</t>
  </si>
  <si>
    <t>/preisvergleich/Relocate/481849049.html?categoryId=18406&amp;pos=15&amp;price=3405.0&amp;productid=1750863&amp;sid=289859&amp;type=offer</t>
  </si>
  <si>
    <t>/preisvergleich/Relocate/585069354.html?categoryId=18406&amp;pos=6&amp;price=1795.0&amp;productid=3725833&amp;sid=223861&amp;type=offer</t>
  </si>
  <si>
    <t>/preisvergleich/Relocate/481849018.html?categoryId=18406&amp;pos=14&amp;price=3470.0&amp;productid=3497887&amp;sid=289859&amp;type=offer</t>
  </si>
  <si>
    <t xml:space="preserve"> Jun­kers Ce­ra­pur­Com­fort ZBR 42-3 A 21 Gas-Brenn­wert­ther­me 42 kW, L / LL Jun­kers FW 120, Mon­ta­ge­plat­te 258, ohne Spei­cher, Jun­kers AZB09 Dach schwarz...</t>
  </si>
  <si>
    <t>/preisvergleich/Relocate/586004625.html?categoryId=18406&amp;pos=7&amp;price=1796.0&amp;productid=3725833&amp;sid=223861&amp;type=offer</t>
  </si>
  <si>
    <t>/preisvergleich/Relocate/481847748.html?categoryId=18406&amp;pos=15&amp;price=3475.0&amp;productid=3497887&amp;sid=289859&amp;type=offer</t>
  </si>
  <si>
    <t xml:space="preserve"> Jun­kers Ce­ra­pur­Com­fort ZBR 42-3 A 21 Gas-Brenn­wert­ther­me 42 kW, L / LL ohne Re­ge­lung, Jun­kers ST 120-5 Z, ohne Mon­ta­ge­plat­te, ATEC Schacht 4 Meter 80/125 ...</t>
  </si>
  <si>
    <t>/preisvergleich/Relocate/585069106.html?categoryId=18406&amp;pos=8&amp;price=1796.0&amp;productid=3725833&amp;sid=223861&amp;type=offer</t>
  </si>
  <si>
    <t>/preisvergleich/Relocate/585069093.html?categoryId=18406&amp;pos=9&amp;price=1796.0&amp;productid=3725833&amp;sid=223861&amp;type=offer</t>
  </si>
  <si>
    <t>/preisvergleich/Relocate/586004764.html?categoryId=18406&amp;pos=10&amp;price=1796.0&amp;productid=3725833&amp;sid=223861&amp;type=offer</t>
  </si>
  <si>
    <t>/preisvergleich/Relocate/585069156.html?categoryId=18406&amp;pos=11&amp;price=1799.0&amp;productid=3725833&amp;sid=223861&amp;type=offer</t>
  </si>
  <si>
    <t>Junkers ZWSB 22 28 E 23</t>
  </si>
  <si>
    <t>/preisvergleich/Relocate/481868489.html?categoryId=18406&amp;pos=1&amp;price=3535.0&amp;productid=3094808&amp;sid=289859&amp;type=offer</t>
  </si>
  <si>
    <t xml:space="preserve"> Jun­kers Ce­ra­pu­rA­cu ZWSB 22/28-3 E 23 Brenn­wert-Zen­tral­heiz­ge­rät, E/H Jun­kers FW 200, Jun­kers AZB09 Dach schwarz 80/125, Mon­ta­ge­plat­te 992 &amp; 1187 Jun­kers</t>
  </si>
  <si>
    <t>/preisvergleich/Relocate/585069210.html?categoryId=18406&amp;pos=12&amp;price=1800.0&amp;productid=3725833&amp;sid=223861&amp;type=offer</t>
  </si>
  <si>
    <t>/preisvergleich/Relocate/481867647.html?categoryId=18406&amp;pos=2&amp;price=3545.0&amp;productid=3094808&amp;sid=289859&amp;type=offer</t>
  </si>
  <si>
    <t xml:space="preserve"> Jun­kers Ce­ra­pu­rA­cu ZWSB 22/28-3 E 23 Brenn­wert-Zen­tral­heiz­ge­rät, E/H Jun­kers FW 120, Jun­kers Schacht 10 Meter 80/125, Mon­ta­ge­plat­te 1188 ho­ri­zon­tal Jun­kers</t>
  </si>
  <si>
    <t>/preisvergleich/Relocate/585069260.html?categoryId=18406&amp;pos=13&amp;price=1800.0&amp;productid=3725833&amp;sid=223861&amp;type=offer</t>
  </si>
  <si>
    <t>/preisvergleich/Relocate/481867680.html?categoryId=18406&amp;pos=3&amp;price=3545.0&amp;productid=3094808&amp;sid=289859&amp;type=offer</t>
  </si>
  <si>
    <t xml:space="preserve"> Jun­kers Ce­ra­pu­rA­cu ZWSB 22/28-3 E 23 Brenn­wert-Zen­tral­heiz­ge­rät, E/H Jun­kers FW 200, ATEC Schacht 8 Meter 80/125, Mon­ta­ge­plat­te 992 &amp; 1187 Jun­kers</t>
  </si>
  <si>
    <t>/preisvergleich/Relocate/585069433.html?categoryId=18406&amp;pos=14&amp;price=1800.0&amp;productid=3725833&amp;sid=223861&amp;type=offer</t>
  </si>
  <si>
    <t>/preisvergleich/Relocate/481869130.html?categoryId=18406&amp;pos=4&amp;price=3550.0&amp;productid=3094808&amp;sid=289859&amp;type=offer</t>
  </si>
  <si>
    <t xml:space="preserve"> Jun­kers Ce­ra­pu­rA­cu ZWSB 22/28-3 E 23 Brenn­wert-Zen­tral­heiz­ge­rät, E/H Jun­kers FW 200, Jun­kers Schacht 6 Meter 80/125, Mon­ta­ge­plat­te 1188 ho­ri­zon­tal Jun­kers</t>
  </si>
  <si>
    <t>/preisvergleich/Relocate/585069145.html?categoryId=18406&amp;pos=15&amp;price=1803.0&amp;productid=3725833&amp;sid=223861&amp;type=offer</t>
  </si>
  <si>
    <t>/preisvergleich/Relocate/481869548.html?categoryId=18406&amp;pos=5&amp;price=3565.0&amp;productid=3094808&amp;sid=289859&amp;type=offer</t>
  </si>
  <si>
    <t xml:space="preserve"> Jun­kers Ce­ra­pu­rA­cu ZWSB 22/28-3 E 23 Brenn­wert-Zen­tral­heiz­ge­rät, E/H Jun­kers FW 200, ATEC Schacht 10 Meter 80/125, Mon­ta­ge­plat­te 992 &amp; 1187 Jun­kers</t>
  </si>
  <si>
    <t>/preisvergleich/Relocate/481867623.html?categoryId=18406&amp;pos=6&amp;price=3575.0&amp;productid=3094808&amp;sid=289859&amp;type=offer</t>
  </si>
  <si>
    <t xml:space="preserve"> Jun­kers Ce­ra­pu­rA­cu ZWSB 22/28-3 E 23 Brenn­wert-Zen­tral­heiz­ge­rät, E/H Jun­kers FW 200, Jun­kers Schacht 8 Meter 80/125, Mon­ta­ge­plat­te 1188 ho­ri­zon­tal Jun­kers</t>
  </si>
  <si>
    <t>Vaillant ecoTEC exklusiv VC146/4-7</t>
  </si>
  <si>
    <t>/preisvergleich/Relocate/475958353.html?categoryId=18406&amp;pos=1&amp;price=2535.0&amp;productid=2286143&amp;sid=289859&amp;type=offer</t>
  </si>
  <si>
    <t xml:space="preserve"> Vail­lant ecoTEC ex­clu­siv VC 276/4-7 Brenn­wert­ther­me ohne Re­ge­lung, Schrägdach schwarz 60/100, Un­ter­putz mit Spei­cher­an­schluss Vail­lant</t>
  </si>
  <si>
    <t>/preisvergleich/Relocate/481867712.html?categoryId=18406&amp;pos=7&amp;price=3600.0&amp;productid=3094808&amp;sid=289859&amp;type=offer</t>
  </si>
  <si>
    <t xml:space="preserve"> Jun­kers Ce­ra­pu­rA­cu ZWSB 22/28-3 E 23 Brenn­wert-Zen­tral­heiz­ge­rät, E/H Jun­kers FW 200, Jun­kers Schacht 10 Meter 80/125, Mon­ta­ge­plat­te 1188 ho­ri­zon­tal Jun­kers</t>
  </si>
  <si>
    <t>/preisvergleich/Relocate/475958409.html?categoryId=18406&amp;pos=2&amp;price=2535.0&amp;productid=2286143&amp;sid=289859&amp;type=offer</t>
  </si>
  <si>
    <t xml:space="preserve"> Vail­lant ecoTEC ex­clu­siv VC 276/4-7 Brenn­wert­ther­me ohne Re­ge­lung, Schrägdach rot 60/100, Un­ter­putz mit Spei­cher­an­schluss Vail­lant</t>
  </si>
  <si>
    <t>/preisvergleich/Relocate/481869188.html?categoryId=18406&amp;pos=8&amp;price=3620.0&amp;productid=3094808&amp;sid=289859&amp;type=offer</t>
  </si>
  <si>
    <t xml:space="preserve"> Jun­kers Ce­ra­pu­rA­cu ZWSB 22/28-3 E 23 Brenn­wert-Zen­tral­heiz­ge­rät, E/H Jun­kers FW 120, Jun­kers Schacht 6 Meter 80/125, Mon­ta­ge­plat­te 992 &amp; 1187 Jun­kers</t>
  </si>
  <si>
    <t>/preisvergleich/Relocate/475957783.html?categoryId=18406&amp;pos=3&amp;price=2538.0&amp;productid=2286143&amp;sid=289859&amp;type=offer</t>
  </si>
  <si>
    <t xml:space="preserve"> Vail­lant ecoTEC ex­clu­siv VC 146/4-7 Brenn­wert­ther­me ca­lor­MA­TIC 370, Schrägdach rot 60/100, Un­ter­putz mit Spei­cher­an­schluss Vail­lant</t>
  </si>
  <si>
    <t>/preisvergleich/Relocate/481869181.html?categoryId=18406&amp;pos=9&amp;price=3645.0&amp;productid=3094808&amp;sid=289859&amp;type=offer</t>
  </si>
  <si>
    <t xml:space="preserve"> Jun­kers Ce­ra­pu­rA­cu ZWSB 22/28-3 E 23 Brenn­wert-Zen­tral­heiz­ge­rät, E/H Jun­kers FW 120, Jun­kers Schacht 8 Meter 80/125, Mon­ta­ge­plat­te 992 &amp; 1187 Jun­kers</t>
  </si>
  <si>
    <t>/preisvergleich/Relocate/475958254.html?categoryId=18406&amp;pos=4&amp;price=2538.0&amp;productid=2286143&amp;sid=289859&amp;type=offer</t>
  </si>
  <si>
    <t xml:space="preserve"> Vail­lant ecoTEC ex­clu­siv VC 146/4-7 Brenn­wert­ther­me ca­lor­MA­TIC 370, Schrägdach schwarz 60/100, Un­ter­putz mit Spei­cher­an­schluss Vail­lant</t>
  </si>
  <si>
    <t>/preisvergleich/Relocate/481869290.html?categoryId=18406&amp;pos=10&amp;price=3670.0&amp;productid=3094808&amp;sid=289859&amp;type=offer</t>
  </si>
  <si>
    <t xml:space="preserve"> Jun­kers Ce­ra­pu­rA­cu ZWSB 22/28-3 E 23 Brenn­wert-Zen­tral­heiz­ge­rät, E/H Jun­kers FW 120, Jun­kers Schacht 10 Meter 80/125, Mon­ta­ge­plat­te 992 &amp; 1187 Jun­kers</t>
  </si>
  <si>
    <t>Junkers Cerapur Comfort 16 kW</t>
  </si>
  <si>
    <t>/preisvergleich/Relocate/481815693.html?categoryId=18406&amp;pos=1&amp;price=2394.0&amp;productid=1219746&amp;sid=289859&amp;type=offer</t>
  </si>
  <si>
    <t>/preisvergleich/Relocate/475957864.html?categoryId=18406&amp;pos=5&amp;price=2540.0&amp;productid=2286143&amp;sid=289859&amp;type=offer</t>
  </si>
  <si>
    <t xml:space="preserve"> Vail­lant ecoTEC ex­clu­siv VC 146/4-7 Brenn­wert­ther­me ca­lor­MA­TIC 370f, Flach­dach schwarz 60/100, ohne Vail­lant</t>
  </si>
  <si>
    <t>/preisvergleich/Relocate/481869599.html?categoryId=18406&amp;pos=11&amp;price=3675.0&amp;productid=3094808&amp;sid=289859&amp;type=offer</t>
  </si>
  <si>
    <t xml:space="preserve"> Jun­kers Ce­ra­pu­rA­cu ZWSB 22/28-3 E 23 Brenn­wert-Zen­tral­heiz­ge­rät, E/H Jun­kers FW 200, Jun­kers Schacht 6 Meter 80/125, Mon­ta­ge­plat­te 992 &amp; 1187 Jun­kers</t>
  </si>
  <si>
    <t>/preisvergleich/Relocate/481814674.html?categoryId=18406&amp;pos=2&amp;price=2394.0&amp;productid=1219746&amp;sid=289859&amp;type=offer</t>
  </si>
  <si>
    <t>/preisvergleich/Relocate/475957717.html?categoryId=18406&amp;pos=6&amp;price=2540.0&amp;productid=2286143&amp;sid=289859&amp;type=offer</t>
  </si>
  <si>
    <t xml:space="preserve"> Vail­lant ecoTEC ex­clu­siv VC 146/4-7 Brenn­wert­ther­me ca­lor­MA­TIC 370f, Flach­dach rot 60/100, ohne Vail­lant</t>
  </si>
  <si>
    <t>/preisvergleich/Relocate/481868987.html?categoryId=18406&amp;pos=12&amp;price=3725.0&amp;productid=3094808&amp;sid=289859&amp;type=offer</t>
  </si>
  <si>
    <t xml:space="preserve"> Jun­kers Ce­ra­pu­rA­cu ZWSB 22/28-3 E 23 Brenn­wert-Zen­tral­heiz­ge­rät, E/H Jun­kers FW 200, Jun­kers Schacht 10 Meter 80/125, Mon­ta­ge­plat­te 992 &amp; 1187 Jun­kers</t>
  </si>
  <si>
    <t>/preisvergleich/Relocate/481780917.html?categoryId=18406&amp;pos=3&amp;price=2394.0&amp;productid=1219746&amp;sid=289859&amp;type=offer</t>
  </si>
  <si>
    <t>/preisvergleich/Relocate/475958128.html?categoryId=18406&amp;pos=7&amp;price=2542.0&amp;productid=2286143&amp;sid=289859&amp;type=offer</t>
  </si>
  <si>
    <t xml:space="preserve"> Vail­lant ecoTEC ex­clu­siv VC 206/4-7 Brenn­wert­ther­me ca­lor­MA­TIC 370, Flach­dach rot 60/100, Un­ter­putz mit Spei­cher­an­schluss Vail­lant</t>
  </si>
  <si>
    <t>/preisvergleich/Relocate/481814809.html?categoryId=18406&amp;pos=4&amp;price=2394.0&amp;productid=1219746&amp;sid=289859&amp;type=offer</t>
  </si>
  <si>
    <t>/preisvergleich/Relocate/475958152.html?categoryId=18406&amp;pos=8&amp;price=2542.0&amp;productid=2286143&amp;sid=289859&amp;type=offer</t>
  </si>
  <si>
    <t xml:space="preserve"> Vail­lant ecoTEC ex­clu­siv VC 206/4-7 Brenn­wert­ther­me ca­lor­MA­TIC 370, Flach­dach schwarz 60/100, Un­ter­putz mit Spei­cher­an­schluss Vail­lant</t>
  </si>
  <si>
    <t>/preisvergleich/Relocate/481811068.html?categoryId=18406&amp;pos=5&amp;price=2394.0&amp;productid=1219746&amp;sid=289859&amp;type=offer</t>
  </si>
  <si>
    <t>/preisvergleich/Relocate/475958270.html?categoryId=18406&amp;pos=9&amp;price=2544.0&amp;productid=2286143&amp;sid=289859&amp;type=offer</t>
  </si>
  <si>
    <t xml:space="preserve"> Vail­lant ecoTEC ex­clu­siv VC 146/4-7 Brenn­wert­ther­me ohne Re­ge­lung, Schacht­sys­tem­pa­ket 7.5m, Un­ter­putz ohne Spei­cher­an­schluss Vail­lant</t>
  </si>
  <si>
    <t>/preisvergleich/Relocate/481827568.html?categoryId=18406&amp;pos=6&amp;price=2394.0&amp;productid=1219746&amp;sid=289859&amp;type=offer</t>
  </si>
  <si>
    <t>/preisvergleich/Relocate/475958384.html?categoryId=18406&amp;pos=10&amp;price=2545.0&amp;productid=2286143&amp;sid=289859&amp;type=offer</t>
  </si>
  <si>
    <t xml:space="preserve"> Vail­lant ecoTEC ex­clu­siv VC 146/4-7 Brenn­wert­ther­me ca­lor­MA­TIC 370f, Schrägdach schwarz 60/100, ohne Vail­lant</t>
  </si>
  <si>
    <t>/preisvergleich/Relocate/481805422.html?categoryId=18406&amp;pos=7&amp;price=2394.0&amp;productid=1219746&amp;sid=289859&amp;type=offer</t>
  </si>
  <si>
    <t>/preisvergleich/Relocate/475958004.html?categoryId=18406&amp;pos=11&amp;price=2545.0&amp;productid=2286143&amp;sid=289859&amp;type=offer</t>
  </si>
  <si>
    <t xml:space="preserve"> Vail­lant ecoTEC ex­clu­siv VC 276/4-7 Brenn­wert­ther­me ca­lor­MA­TIC 370f, ohne Ab­gas­pa­ket, Un­ter­putz ohne Spei­cher­an­schluss Vail­lant</t>
  </si>
  <si>
    <t>/preisvergleich/Relocate/481825870.html?categoryId=18406&amp;pos=8&amp;price=2399.0&amp;productid=1219746&amp;sid=289859&amp;type=offer</t>
  </si>
  <si>
    <t>/preisvergleich/Relocate/475958255.html?categoryId=18406&amp;pos=12&amp;price=2545.0&amp;productid=2286143&amp;sid=289859&amp;type=offer</t>
  </si>
  <si>
    <t xml:space="preserve"> Vail­lant ecoTEC ex­clu­siv VC 146/4-7 Brenn­wert­ther­me ca­lor­MA­TIC 370f, Schrägdach rot 60/100, ohne Vail­lant</t>
  </si>
  <si>
    <t>Junkers Cerapur Comfort ZBR 42-3 A 23</t>
  </si>
  <si>
    <t>/preisvergleich/Relocate/481848829.html?categoryId=18406&amp;pos=1&amp;price=3405.0&amp;productid=1750863&amp;sid=289859&amp;type=offer</t>
  </si>
  <si>
    <t>/preisvergleich/Relocate/481779268.html?categoryId=18406&amp;pos=1&amp;price=2429.0&amp;productid=3712883&amp;sid=289859&amp;type=offer</t>
  </si>
  <si>
    <t xml:space="preserve"> Jun­kers Ce­ra­pur­Com­fort-Eco ZSBE 16-3 A 21 Brenn­wert­ther­me 16 kW, L/LL Jun­kers FW 120, ohne Spei­cher, Jun­kers AZB10 Dach rot 80/125, ohne Mon­ta­ge­plat­te...</t>
  </si>
  <si>
    <t>/preisvergleich/Relocate/481822799.html?categoryId=18406&amp;pos=9&amp;price=2399.0&amp;productid=1219746&amp;sid=289859&amp;type=offer</t>
  </si>
  <si>
    <t>/preisvergleich/Relocate/475958189.html?categoryId=18406&amp;pos=13&amp;price=2547.0&amp;productid=2286143&amp;sid=289859&amp;type=offer</t>
  </si>
  <si>
    <t xml:space="preserve"> Vail­lant ecoTEC ex­clu­siv VC 206/4-7 Brenn­wert­ther­me ca­lor­MA­TIC 370, Schrägdach schwarz 60/100, Un­ter­putz mit Spei­cher­an­schluss Vail­lant</t>
  </si>
  <si>
    <t>/preisvergleich/Relocate/481860822.html?categoryId=18406&amp;pos=2&amp;price=3410.0&amp;productid=1750863&amp;sid=289859&amp;type=offer</t>
  </si>
  <si>
    <t xml:space="preserve"> Jun­kers Ce­ra­pur­Com­fort ZBR 42-3 A 31 Gas-Brenn­wert­ther­me 42 kW, Flg. P Jun­kers FR 50, Mon­ta­ge­plat­te 258, ohne Spei­cher, Jun­kers Schacht 4 Meter 80/125...</t>
  </si>
  <si>
    <t>/preisvergleich/Relocate/481806370.html?categoryId=18406&amp;pos=2&amp;price=2429.0&amp;productid=3712883&amp;sid=289859&amp;type=offer</t>
  </si>
  <si>
    <t xml:space="preserve"> Jun­kers Ce­ra­pur­Com­fort-Eco ZSBE 16-3 A 21 Brenn­wert­ther­me 16 kW, L/LL ohne Re­ge­lung, ohne Ab­gas­pa­ket, Jun­kers SK 200-5 ZB, ohne Mon­ta­ge­plat­te Jun­kers</t>
  </si>
  <si>
    <t>/preisvergleich/Relocate/481848676.html?categoryId=18406&amp;pos=1&amp;price=3475.0&amp;productid=3497887&amp;sid=289859&amp;type=offer</t>
  </si>
  <si>
    <t xml:space="preserve"> Jun­kers Ce­ra­pur­Com­fort ZBR 42-3 A 21 Gas-Brenn­wert­ther­me 42 kW, L / LL Jun­kers FR 120, Mon­ta­ge­plat­te 258, Jun­kers ST 120-5 Z, ohne Ab­gas­pa­ket Jun­kers</t>
  </si>
  <si>
    <t>/preisvergleich/Relocate/481821934.html?categoryId=18406&amp;pos=10&amp;price=2399.0&amp;productid=1219746&amp;sid=289859&amp;type=offer</t>
  </si>
  <si>
    <t>/preisvergleich/Relocate/475957563.html?categoryId=18406&amp;pos=14&amp;price=2547.0&amp;productid=2286143&amp;sid=289859&amp;type=offer</t>
  </si>
  <si>
    <t xml:space="preserve"> Vail­lant ecoTEC ex­clu­siv VC 206/4-7 Brenn­wert­ther­me ca­lor­MA­TIC 370, Schrägdach rot 60/100, Un­ter­putz mit Spei­cher­an­schluss Vail­lant</t>
  </si>
  <si>
    <t>/preisvergleich/Relocate/481861167.html?categoryId=18406&amp;pos=3&amp;price=3410.0&amp;productid=1750863&amp;sid=289859&amp;type=offer</t>
  </si>
  <si>
    <t xml:space="preserve"> Jun­kers Ce­ra­pur­Com­fort ZBR 42-3 A 31 Gas-Brenn­wert­ther­me 42 kW, Flg. P Jun­kers FR 120, ohne Spei­cher, Mon­ta­ge­plat­te 258 + 223-1 (Un­ter­putz), Jun­kers...</t>
  </si>
  <si>
    <t>/preisvergleich/Relocate/481779027.html?categoryId=18406&amp;pos=3&amp;price=2429.0&amp;productid=3712883&amp;sid=289859&amp;type=offer</t>
  </si>
  <si>
    <t xml:space="preserve"> Jun­kers Ce­ra­pur­Com­fort-Eco ZSBE 16-3 A 21 Brenn­wert­ther­me 16 kW, L/LL Jun­kers FW 120, ohne Spei­cher, Jun­kers AZB09 Dach schwarz 80/125, oh­ne...</t>
  </si>
  <si>
    <t>/preisvergleich/Relocate/481846529.html?categoryId=18406&amp;pos=2&amp;price=3475.0&amp;productid=3497887&amp;sid=289859&amp;type=offer</t>
  </si>
  <si>
    <t xml:space="preserve"> Jun­kers Ce­ra­pur­Com­fort ZBR 42-3 A 21 Gas-Brenn­wert­ther­me 42 kW, L / LL Jun­kers FR 120, Mon­ta­ge­plat­te 258, ohne Spei­cher, Jun­kers Schacht 8 Meter 80/125...</t>
  </si>
  <si>
    <t>/preisvergleich/Relocate/481822724.html?categoryId=18406&amp;pos=11&amp;price=2399.0&amp;productid=1219746&amp;sid=289859&amp;type=offer</t>
  </si>
  <si>
    <t>/preisvergleich/Relocate/475957854.html?categoryId=18406&amp;pos=15&amp;price=2548.0&amp;productid=2286143&amp;sid=289859&amp;type=offer</t>
  </si>
  <si>
    <t xml:space="preserve"> Vail­lant ecoTEC ex­clu­siv VC 206/4-7 Brenn­wert­ther­me ca­lor­MA­TIC 370f, Flach­dach rot 60/100, ohne Vail­lant</t>
  </si>
  <si>
    <t>/preisvergleich/Relocate/481846813.html?categoryId=18406&amp;pos=4&amp;price=3410.0&amp;productid=1750863&amp;sid=289859&amp;type=offer</t>
  </si>
  <si>
    <t>/preisvergleich/Relocate/481819817.html?categoryId=18406&amp;pos=4&amp;price=2434.0&amp;productid=3712883&amp;sid=289859&amp;type=offer</t>
  </si>
  <si>
    <t xml:space="preserve"> Jun­kers Ce­ra­pur­Com­fort-Eco ZSBE 16-3 A 21 Brenn­wert­ther­me 16 kW, L/LL Mon­ta­ge­plat­te 993, ohne Re­ge­lung, ohne Spei­cher, Jun­kers Schacht 10 Meter 80/125...</t>
  </si>
  <si>
    <t>/preisvergleich/Relocate/481846346.html?categoryId=18406&amp;pos=3&amp;price=3475.0&amp;productid=3497887&amp;sid=289859&amp;type=offer</t>
  </si>
  <si>
    <t xml:space="preserve"> Jun­kers Ce­ra­pur­Com­fort ZBR 42-3 A 21 Gas-Brenn­wert­ther­me 42 kW, L / LL Jun­kers FR 50, ohne Spei­cher, Mon­ta­ge­plat­te 258 + 528-1 (Auf­putz), Jun­kers Schacht ...</t>
  </si>
  <si>
    <t>/preisvergleich/Relocate/481816087.html?categoryId=18406&amp;pos=12&amp;price=2399.0&amp;productid=1219746&amp;sid=289859&amp;type=offer</t>
  </si>
  <si>
    <t>/preisvergleich/Relocate/481860802.html?categoryId=18406&amp;pos=5&amp;price=3415.0&amp;productid=1750863&amp;sid=289859&amp;type=offer</t>
  </si>
  <si>
    <t xml:space="preserve"> Jun­kers Ce­ra­pur­Com­fort ZBR 42-3 A 31 Gas-Brenn­wert­ther­me 42 kW, Flg. P Jun­kers FR 120, ohne Spei­cher, Mon­ta­ge­plat­te 258 + 528-1 (Auf­putz), Jun­kers AZB10...</t>
  </si>
  <si>
    <t>/preisvergleich/Relocate/481820412.html?categoryId=18406&amp;pos=5&amp;price=2434.0&amp;productid=3712883&amp;sid=289859&amp;type=offer</t>
  </si>
  <si>
    <t xml:space="preserve"> Jun­kers Ce­ra­pur­Com­fort-Eco ZSBE 16-3 A 21 Brenn­wert­ther­me 16 kW, L/LL Jun­kers FR 120, Jun­kers ST 120-5 Z, ohne Ab­gas­pa­ket, ohne Mon­ta­ge­plat­te Jun­kers</t>
  </si>
  <si>
    <t>/preisvergleich/Relocate/481847836.html?categoryId=18406&amp;pos=4&amp;price=3480.0&amp;productid=3497887&amp;sid=289859&amp;type=offer</t>
  </si>
  <si>
    <t xml:space="preserve"> Jun­kers Ce­ra­pur­Com­fort ZBR 42-3 A 21 Gas-Brenn­wert­ther­me 42 kW, L / LL Jun­kers FW 200, ohne Spei­cher, Jun­kers AZB09 Dach schwarz 80/125, oh­ne...</t>
  </si>
  <si>
    <t>/preisvergleich/Relocate/481813506.html?categoryId=18406&amp;pos=13&amp;price=2404.0&amp;productid=1219746&amp;sid=289859&amp;type=offer</t>
  </si>
  <si>
    <t>/preisvergleich/Relocate/481847099.html?categoryId=18406&amp;pos=6&amp;price=3415.0&amp;productid=1750863&amp;sid=289859&amp;type=offer</t>
  </si>
  <si>
    <t>/preisvergleich/Relocate/481810952.html?categoryId=18406&amp;pos=6&amp;price=2434.0&amp;productid=3712883&amp;sid=289859&amp;type=offer</t>
  </si>
  <si>
    <t xml:space="preserve"> Jun­kers Ce­ra­pur­Com­fort-Eco ZSBE 16-3 A 21 Brenn­wert­ther­me 16 kW, L/LL Jun­kers FR 120, ohne Spei­cher, Jun­kers Schacht 8 Meter 80/125, ohne Mon­ta­ge­plat­te...</t>
  </si>
  <si>
    <t>/preisvergleich/Relocate/481846828.html?categoryId=18406&amp;pos=5&amp;price=3480.0&amp;productid=3497887&amp;sid=289859&amp;type=offer</t>
  </si>
  <si>
    <t xml:space="preserve"> Jun­kers Ce­ra­pur­Com­fort ZBR 42-3 A 21 Gas-Brenn­wert­ther­me 42 kW, L / LL Jun­kers FW 200, ohne Spei­cher, Jun­kers AZB10 Dach rot 80/125, ohne Mon­ta­ge­plat­te...</t>
  </si>
  <si>
    <t>/preisvergleich/Relocate/481819967.html?categoryId=18406&amp;pos=14&amp;price=2404.0&amp;productid=1219746&amp;sid=289859&amp;type=offer</t>
  </si>
  <si>
    <t>/preisvergleich/Relocate/481848287.html?categoryId=18406&amp;pos=7&amp;price=3415.0&amp;productid=1750863&amp;sid=289859&amp;type=offer</t>
  </si>
  <si>
    <t>/preisvergleich/Relocate/481815563.html?categoryId=18406&amp;pos=7&amp;price=2434.0&amp;productid=3712883&amp;sid=289859&amp;type=offer</t>
  </si>
  <si>
    <t xml:space="preserve"> Jun­kers Ce­ra­pur­Com­fort-Eco ZSBE 16-3 A 21 Brenn­wert­ther­me 16 kW, L/LL Jun­kers FR 120, Mon­ta­ge­plat­te 993, ohne Spei­cher, ATEC Schacht 8 Meter 80/125 Jun­kers</t>
  </si>
  <si>
    <t>/preisvergleich/Relocate/481848615.html?categoryId=18406&amp;pos=6&amp;price=3480.0&amp;productid=3497887&amp;sid=289859&amp;type=offer</t>
  </si>
  <si>
    <t xml:space="preserve"> Jun­kers Ce­ra­pur­Com­fort ZBR 42-3 A 21 Gas-Brenn­wert­ther­me 42 kW, L / LL Jun­kers FW 120, Mon­ta­ge­plat­te 258, ohne Spei­cher, ATEC Schacht 8 Meter 80/125 Jun­kers</t>
  </si>
  <si>
    <t>/preisvergleich/Relocate/481779316.html?categoryId=18406&amp;pos=15&amp;price=2404.0&amp;productid=1219746&amp;sid=289859&amp;type=offer</t>
  </si>
  <si>
    <t>/preisvergleich/Relocate/481848978.html?categoryId=18406&amp;pos=8&amp;price=3415.0&amp;productid=1750863&amp;sid=289859&amp;type=offer</t>
  </si>
  <si>
    <t>/preisvergleich/Relocate/481847834.html?categoryId=18406&amp;pos=7&amp;price=3490.0&amp;productid=3497887&amp;sid=289859&amp;type=offer</t>
  </si>
  <si>
    <t xml:space="preserve"> Jun­kers Ce­ra­pur­Com­fort ZBR 42-3 A 21 Gas-Brenn­wert­ther­me 42 kW, L / LL Jun­kers FR 120, Jun­kers SK 160-5 ZB, ohne Ab­gas­pa­ket, ohne Mon­ta­ge­plat­te Jun­kers</t>
  </si>
  <si>
    <t>/preisvergleich/Relocate/524658220.html?categoryId=18406&amp;pos=1&amp;price=1804.0&amp;productid=3725833&amp;sid=223861&amp;type=offer</t>
  </si>
  <si>
    <t xml:space="preserve"> Remeha Heiz­ther­me Gas-Hei­zung Gas­brenn­wert­ther­me Tzerra 24 DS Re­ge­lung iSense mit Au­ßen­füh­ler, mit Spei­ch­er­füh­ler, mit Mon­ta­ge­rah­men, An­schluss nach...</t>
  </si>
  <si>
    <t>/preisvergleich/Relocate/481848546.html?categoryId=18406&amp;pos=9&amp;price=3415.0&amp;productid=1750863&amp;sid=289859&amp;type=offer</t>
  </si>
  <si>
    <t>/preisvergleich/Relocate/481847853.html?categoryId=18406&amp;pos=8&amp;price=3490.0&amp;productid=3497887&amp;sid=289859&amp;type=offer</t>
  </si>
  <si>
    <t xml:space="preserve"> Jun­kers Ce­ra­pur­Com­fort ZBR 42-3 A 21 Gas-Brenn­wert­ther­me 42 kW, L / LL Jun­kers FW 200, ohne Spei­cher, ohne Mon­ta­ge­plat­te, ATEC Schacht 8 Meter 80/125...</t>
  </si>
  <si>
    <t>/preisvergleich/Relocate/585069083.html?categoryId=18406&amp;pos=2&amp;price=1804.0&amp;productid=3725833&amp;sid=223861&amp;type=offer</t>
  </si>
  <si>
    <t>/preisvergleich/Relocate/481861057.html?categoryId=18406&amp;pos=10&amp;price=3420.0&amp;productid=1750863&amp;sid=289859&amp;type=offer</t>
  </si>
  <si>
    <t xml:space="preserve"> Jun­kers Ce­ra­pur­Com­fort ZBR 42-3 A 31 Gas-Brenn­wert­ther­me 42 kW, Flg. P Mon­ta­ge­plat­te 994, ohne Re­ge­lung, ohne Spei­cher, Jun­kers Schacht 8 Meter 80/125...</t>
  </si>
  <si>
    <t>/preisvergleich/Relocate/481848137.html?categoryId=18406&amp;pos=9&amp;price=3495.0&amp;productid=3497887&amp;sid=289859&amp;type=offer</t>
  </si>
  <si>
    <t xml:space="preserve"> Jun­kers Ce­ra­pur­Com­fort ZBR 42-3 A 21 Gas-Brenn­wert­ther­me 42 kW, L / LL ohne Re­ge­lung, Jun­kers ST 120-5 Z, ohne Mon­ta­ge­plat­te, ATEC Schacht 6 Meter 80/125 ...</t>
  </si>
  <si>
    <t>/preisvergleich/Relocate/585069075.html?categoryId=18406&amp;pos=3&amp;price=1804.0&amp;productid=3725833&amp;sid=223861&amp;type=offer</t>
  </si>
  <si>
    <t>/preisvergleich/Relocate/481860741.html?categoryId=18406&amp;pos=11&amp;price=3420.0&amp;productid=1750863&amp;sid=289859&amp;type=offer</t>
  </si>
  <si>
    <t xml:space="preserve"> Jun­kers Ce­ra­pur­Com­fort ZBR 42-3 A 31 Gas-Brenn­wert­ther­me 42 kW, Flg. P Jun­kers FR 50, Jun­kers ST 120-5 Z, ohne Ab­gas­pa­ket, ohne Mon­ta­ge­plat­te Jun­kers</t>
  </si>
  <si>
    <t>/preisvergleich/Relocate/481847492.html?categoryId=18406&amp;pos=10&amp;price=3495.0&amp;productid=3497887&amp;sid=289859&amp;type=offer</t>
  </si>
  <si>
    <t xml:space="preserve"> Jun­kers Ce­ra­pur­Com­fort ZBR 42-3 A 21 Gas-Brenn­wert­ther­me 42 kW, L / LL Jun­kers FW 200, Mon­ta­ge­plat­te 258, ohne Spei­cher, ATEC Schacht 4 Meter 80/125 Jun­kers</t>
  </si>
  <si>
    <t>/preisvergleich/Relocate/524658234.html?categoryId=18406&amp;pos=4&amp;price=1805.0&amp;productid=3725833&amp;sid=223861&amp;type=offer</t>
  </si>
  <si>
    <t xml:space="preserve"> Remeha Heiz­ther­me Gas-Hei­zung Gas­brenn­wert­ther­me Tzerra 24 DS Re­ge­lung iSense mit Au­ßen­füh­ler, mit Spei­ch­er­füh­ler, ohne Mon­ta­ge­rah­men, An­schluss...</t>
  </si>
  <si>
    <t>/preisvergleich/Relocate/481846668.html?categoryId=18406&amp;pos=12&amp;price=3420.0&amp;productid=1750863&amp;sid=289859&amp;type=offer</t>
  </si>
  <si>
    <t>/preisvergleich/Relocate/481848612.html?categoryId=18406&amp;pos=11&amp;price=3495.0&amp;productid=3497887&amp;sid=289859&amp;type=offer</t>
  </si>
  <si>
    <t xml:space="preserve"> Jun­kers Ce­ra­pur­Com­fort ZBR 42-3 A 21 Gas-Brenn­wert­ther­me 42 kW, L / LL Jun­kers FR 50, Mon­ta­ge­plat­te 994, ohne Spei­cher, Jun­kers Schacht 4 Meter 80/125...</t>
  </si>
  <si>
    <t>/preisvergleich/Relocate/524658106.html?categoryId=18406&amp;pos=5&amp;price=1805.0&amp;productid=3725833&amp;sid=223861&amp;type=offer</t>
  </si>
  <si>
    <t>/preisvergleich/Relocate/481846389.html?categoryId=18406&amp;pos=13&amp;price=3420.0&amp;productid=1750863&amp;sid=289859&amp;type=offer</t>
  </si>
  <si>
    <t>/preisvergleich/Relocate/481847422.html?categoryId=18406&amp;pos=12&amp;price=3500.0&amp;productid=3497887&amp;sid=289859&amp;type=offer</t>
  </si>
  <si>
    <t xml:space="preserve"> Jun­kers Ce­ra­pur­Com­fort ZBR 42-3 A 21 Gas-Brenn­wert­ther­me 42 kW, L / LL Jun­kers FR 50, Mon­ta­ge­plat­te 993, ohne Spei­cher, Jun­kers Schacht 4 Meter 80/125...</t>
  </si>
  <si>
    <t>/preisvergleich/Relocate/586004952.html?categoryId=18406&amp;pos=6&amp;price=1806.0&amp;productid=3725833&amp;sid=223861&amp;type=offer</t>
  </si>
  <si>
    <t>/preisvergleich/Relocate/481847353.html?categoryId=18406&amp;pos=14&amp;price=3420.0&amp;productid=1750863&amp;sid=289859&amp;type=offer</t>
  </si>
  <si>
    <t>/preisvergleich/Relocate/481849052.html?categoryId=18406&amp;pos=13&amp;price=3500.0&amp;productid=3497887&amp;sid=289859&amp;type=offer</t>
  </si>
  <si>
    <t>/preisvergleich/Relocate/585069313.html?categoryId=18406&amp;pos=7&amp;price=1806.0&amp;productid=3725833&amp;sid=223861&amp;type=offer</t>
  </si>
  <si>
    <t>/preisvergleich/Relocate/481848868.html?categoryId=18406&amp;pos=15&amp;price=3420.0&amp;productid=1750863&amp;sid=289859&amp;type=offer</t>
  </si>
  <si>
    <t>/preisvergleich/Relocate/481846498.html?categoryId=18406&amp;pos=14&amp;price=3500.0&amp;productid=3497887&amp;sid=289859&amp;type=offer</t>
  </si>
  <si>
    <t xml:space="preserve"> Jun­kers Ce­ra­pur­Com­fort ZBR 42-3 A 21 Gas-Brenn­wert­ther­me 42 kW, L / LL Jun­kers FW 120, Mon­ta­ge­plat­te 258, ohne Spei­cher, ATEC Schacht 10 Meter 80/125...</t>
  </si>
  <si>
    <t>/preisvergleich/Relocate/585069428.html?categoryId=18406&amp;pos=8&amp;price=1806.0&amp;productid=3725833&amp;sid=223861&amp;type=offer</t>
  </si>
  <si>
    <t>/preisvergleich/Relocate/481848384.html?categoryId=18406&amp;pos=15&amp;price=3500.0&amp;productid=3497887&amp;sid=289859&amp;type=offer</t>
  </si>
  <si>
    <t>/preisvergleich/Relocate/585069243.html?categoryId=18406&amp;pos=9&amp;price=1807.0&amp;productid=3725833&amp;sid=223861&amp;type=offer</t>
  </si>
  <si>
    <t>/preisvergleich/Relocate/585069421.html?categoryId=18406&amp;pos=10&amp;price=1807.0&amp;productid=3725833&amp;sid=223861&amp;type=offer</t>
  </si>
  <si>
    <t>/preisvergleich/Relocate/585069072.html?categoryId=18406&amp;pos=11&amp;price=1808.0&amp;productid=3725833&amp;sid=223861&amp;type=offer</t>
  </si>
  <si>
    <t>/preisvergleich/Relocate/585069232.html?categoryId=18406&amp;pos=12&amp;price=1810.0&amp;productid=3725833&amp;sid=223861&amp;type=offer</t>
  </si>
  <si>
    <t>/preisvergleich/Relocate/585069120.html?categoryId=18406&amp;pos=13&amp;price=1811.0&amp;productid=3725833&amp;sid=223861&amp;type=offer</t>
  </si>
  <si>
    <t>/preisvergleich/Relocate/585069551.html?categoryId=18406&amp;pos=14&amp;price=1811.0&amp;productid=3725833&amp;sid=223861&amp;type=offer</t>
  </si>
  <si>
    <t>/preisvergleich/Relocate/586005020.html?categoryId=18406&amp;pos=15&amp;price=1812.0&amp;productid=3725833&amp;sid=223861&amp;type=offer</t>
  </si>
  <si>
    <t>Vaillant VC 146 exclusiv</t>
  </si>
  <si>
    <t>/preisvergleich/Relocate/475958247.html?categoryId=18406&amp;pos=1&amp;price=2548.0&amp;productid=2286143&amp;sid=289859&amp;type=offer</t>
  </si>
  <si>
    <t xml:space="preserve"> Vail­lant ecoTEC ex­clu­siv VC 206/4-7 Brenn­wert­ther­me ca­lor­MA­TIC 370f, Flach­dach schwarz 60/100, ohne Vail­lant</t>
  </si>
  <si>
    <t>/preisvergleich/Relocate/475957989.html?categoryId=18406&amp;pos=2&amp;price=2549.0&amp;productid=2286143&amp;sid=289859&amp;type=offer</t>
  </si>
  <si>
    <t xml:space="preserve"> Vail­lant ecoTEC ex­clu­siv VC 276/4-7 Brenn­wert­ther­me ca­lor­MA­TIC 350, Flach­dach rot 60/100, ohne Vail­lant</t>
  </si>
  <si>
    <t>/preisvergleich/Relocate/475958269.html?categoryId=18406&amp;pos=3&amp;price=2549.0&amp;productid=2286143&amp;sid=289859&amp;type=offer</t>
  </si>
  <si>
    <t xml:space="preserve"> Vail­lant ecoTEC ex­clu­siv VC 276/4-7 Brenn­wert­ther­me ca­lor­MA­TIC 350, Flach­dach schwarz 60/100, ohne Vail­lant</t>
  </si>
  <si>
    <t>/preisvergleich/Relocate/475957325.html?categoryId=18406&amp;pos=4&amp;price=2549.0&amp;productid=2286143&amp;sid=289859&amp;type=offer</t>
  </si>
  <si>
    <t xml:space="preserve"> Vail­lant ecoTEC ex­clu­siv VC 146/4-7 Brenn­wert­ther­me ohne Re­ge­lung, Schacht­sys­tem­pa­ket 7.5m, Auf­putz mit Spei­cher­an­schluss Vail­lant</t>
  </si>
  <si>
    <t>/preisvergleich/Relocate/475958190.html?categoryId=18406&amp;pos=5&amp;price=2550.0&amp;productid=2286143&amp;sid=289859&amp;type=offer</t>
  </si>
  <si>
    <t xml:space="preserve"> Vail­lant ecoTEC ex­clu­siv VC 276/4-7 Brenn­wert­ther­me ca­lor­MA­TIC 370f, ohne Ab­gas­pa­ket, Auf­putz mit Spei­cher­an­schluss Vail­lant</t>
  </si>
  <si>
    <t>Junkers Cerapur Eco Comfort</t>
  </si>
  <si>
    <t>/preisvergleich/Relocate/481821813.html?categoryId=18406&amp;pos=1&amp;price=2404.0&amp;productid=1219746&amp;sid=289859&amp;type=offer</t>
  </si>
  <si>
    <t>/preisvergleich/Relocate/475957847.html?categoryId=18406&amp;pos=6&amp;price=2553.0&amp;productid=2286143&amp;sid=289859&amp;type=offer</t>
  </si>
  <si>
    <t xml:space="preserve"> Vail­lant ecoTEC ex­clu­siv VC 206/4-7 Brenn­wert­ther­me ca­lor­MA­TIC 370f, Schrägdach rot 60/100, ohne Vail­lant</t>
  </si>
  <si>
    <t>/preisvergleich/Relocate/481827174.html?categoryId=18406&amp;pos=2&amp;price=2404.0&amp;productid=1219746&amp;sid=289859&amp;type=offer</t>
  </si>
  <si>
    <t>/preisvergleich/Relocate/475957842.html?categoryId=18406&amp;pos=7&amp;price=2553.0&amp;productid=2286143&amp;sid=289859&amp;type=offer</t>
  </si>
  <si>
    <t xml:space="preserve"> Vail­lant ecoTEC ex­clu­siv VC 146/4-7 Brenn­wert­ther­me ca­lor­MA­TIC 470/4, Flach­dach rot 60/100, ohne Vail­lant</t>
  </si>
  <si>
    <t>/preisvergleich/Relocate/481820440.html?categoryId=18406&amp;pos=3&amp;price=2404.0&amp;productid=1219746&amp;sid=289859&amp;type=offer</t>
  </si>
  <si>
    <t>/preisvergleich/Relocate/475957861.html?categoryId=18406&amp;pos=8&amp;price=2553.0&amp;productid=2286143&amp;sid=289859&amp;type=offer</t>
  </si>
  <si>
    <t xml:space="preserve"> Vail­lant ecoTEC ex­clu­siv VC 206/4-7 Brenn­wert­ther­me ohne Re­ge­lung, Schacht­sys­tem­pa­ket 7.5m, Un­ter­putz ohne Spei­cher­an­schluss Vail­lant</t>
  </si>
  <si>
    <t>/preisvergleich/Relocate/481816092.html?categoryId=18406&amp;pos=4&amp;price=2404.0&amp;productid=1219746&amp;sid=289859&amp;type=offer</t>
  </si>
  <si>
    <t>/preisvergleich/Relocate/475957802.html?categoryId=18406&amp;pos=9&amp;price=2553.0&amp;productid=2286143&amp;sid=289859&amp;type=offer</t>
  </si>
  <si>
    <t xml:space="preserve"> Vail­lant ecoTEC ex­clu­siv VC 146/4-7 Brenn­wert­ther­me ca­lor­MA­TIC 470/4, Flach­dach schwarz 60/100, ohne Vail­lant</t>
  </si>
  <si>
    <t>/preisvergleich/Relocate/481821012.html?categoryId=18406&amp;pos=5&amp;price=2409.0&amp;productid=1219746&amp;sid=289859&amp;type=offer</t>
  </si>
  <si>
    <t>/preisvergleich/Relocate/475957392.html?categoryId=18406&amp;pos=10&amp;price=2553.0&amp;productid=2286143&amp;sid=289859&amp;type=offer</t>
  </si>
  <si>
    <t xml:space="preserve"> Vail­lant ecoTEC ex­clu­siv VC 206/4-7 Brenn­wert­ther­me ca­lor­MA­TIC 370f, Schrägdach schwarz 60/100, ohne Vail­lant</t>
  </si>
  <si>
    <t>/preisvergleich/Relocate/481818969.html?categoryId=18406&amp;pos=6&amp;price=2409.0&amp;productid=1219746&amp;sid=289859&amp;type=offer</t>
  </si>
  <si>
    <t>/preisvergleich/Relocate/475957965.html?categoryId=18406&amp;pos=11&amp;price=2554.0&amp;productid=2286143&amp;sid=289859&amp;type=offer</t>
  </si>
  <si>
    <t xml:space="preserve"> Vail­lant ecoTEC ex­clu­siv VC 276/4-7 Brenn­wert­ther­me ca­lor­MA­TIC 350, Schrägdach rot 60/100, ohne Vail­lant</t>
  </si>
  <si>
    <t>/preisvergleich/Relocate/481825275.html?categoryId=18406&amp;pos=7&amp;price=2409.0&amp;productid=1219746&amp;sid=289859&amp;type=offer</t>
  </si>
  <si>
    <t>/preisvergleich/Relocate/475958044.html?categoryId=18406&amp;pos=12&amp;price=2554.0&amp;productid=2286143&amp;sid=289859&amp;type=offer</t>
  </si>
  <si>
    <t xml:space="preserve"> Vail­lant ecoTEC ex­clu­siv VC 276/4-7 Brenn­wert­ther­me ca­lor­MA­TIC 350, Schrägdach schwarz 60/100, ohne Vail­lant</t>
  </si>
  <si>
    <t>/preisvergleich/Relocate/481821888.html?categoryId=18406&amp;pos=8&amp;price=2409.0&amp;productid=1219746&amp;sid=289859&amp;type=offer</t>
  </si>
  <si>
    <t>/preisvergleich/Relocate/475958330.html?categoryId=18406&amp;pos=13&amp;price=2558.0&amp;productid=2286143&amp;sid=289859&amp;type=offer</t>
  </si>
  <si>
    <t xml:space="preserve"> Vail­lant ecoTEC ex­clu­siv VC 146/4-7 Brenn­wert­ther­me ca­lor­MA­TIC 470/4, Schrägdach schwarz 60/100, ohne Vail­lant</t>
  </si>
  <si>
    <t>Junkers Cerapur ZBR 42 3</t>
  </si>
  <si>
    <t>/preisvergleich/Relocate/481866162.html?categoryId=18406&amp;pos=1&amp;price=3420.0&amp;productid=1750863&amp;sid=289859&amp;type=offer</t>
  </si>
  <si>
    <t xml:space="preserve"> Jun­kers Ce­ra­pur­Com­fort ZBR 42-3 A 31 Gas-Brenn­wert­ther­me 42 kW, Flg. P Jun­kers FR 50, Mon­ta­ge­plat­te 993, ohne Spei­cher, ATEC Schacht 8 Meter 80/125 Jun­kers</t>
  </si>
  <si>
    <t>/preisvergleich/Relocate/481827332.html?categoryId=18406&amp;pos=9&amp;price=2409.0&amp;productid=1219746&amp;sid=289859&amp;type=offer</t>
  </si>
  <si>
    <t>/preisvergleich/Relocate/475957254.html?categoryId=18406&amp;pos=14&amp;price=2558.0&amp;productid=2286143&amp;sid=289859&amp;type=offer</t>
  </si>
  <si>
    <t xml:space="preserve"> Vail­lant ecoTEC ex­clu­siv VC 206/4-7 Brenn­wert­ther­me ohne Re­ge­lung, Schacht­sys­tem­pa­ket 7.5m, Auf­putz mit Spei­cher­an­schluss Vail­lant</t>
  </si>
  <si>
    <t>/preisvergleich/Relocate/481848761.html?categoryId=18406&amp;pos=2&amp;price=3420.0&amp;productid=1750863&amp;sid=289859&amp;type=offer</t>
  </si>
  <si>
    <t>/preisvergleich/Relocate/481848472.html?categoryId=18406&amp;pos=1&amp;price=3500.0&amp;productid=3497887&amp;sid=289859&amp;type=offer</t>
  </si>
  <si>
    <t xml:space="preserve"> Jun­kers Ce­ra­pur­Com­fort ZBR 42-3 A 21 Gas-Brenn­wert­ther­me 42 kW, L / LL Jun­kers FR 120, Mon­ta­ge­plat­te 258, ohne Spei­cher, Jun­kers Schacht 10 Meter 80/125...</t>
  </si>
  <si>
    <t>/preisvergleich/Relocate/481814395.html?categoryId=18406&amp;pos=10&amp;price=2409.0&amp;productid=1219746&amp;sid=289859&amp;type=offer</t>
  </si>
  <si>
    <t>/preisvergleich/Relocate/475957564.html?categoryId=18406&amp;pos=15&amp;price=2558.0&amp;productid=2286143&amp;sid=289859&amp;type=offer</t>
  </si>
  <si>
    <t xml:space="preserve"> Vail­lant ecoTEC ex­clu­siv VC 146/4-7 Brenn­wert­ther­me ca­lor­MA­TIC 470/4, Schrägdach rot 60/100, ohne Vail­lant</t>
  </si>
  <si>
    <t>/preisvergleich/Relocate/481848440.html?categoryId=18406&amp;pos=3&amp;price=3420.0&amp;productid=1750863&amp;sid=289859&amp;type=offer</t>
  </si>
  <si>
    <t>/preisvergleich/Relocate/481847933.html?categoryId=18406&amp;pos=2&amp;price=3505.0&amp;productid=3497887&amp;sid=289859&amp;type=offer</t>
  </si>
  <si>
    <t xml:space="preserve"> Jun­kers Ce­ra­pur­Com­fort ZBR 42-3 A 21 Gas-Brenn­wert­ther­me 42 kW, L / LL ohne Re­ge­lung, Jun­kers ST 120-5 Z, Jun­kers AZB09 Dach schwarz 80/125, oh­ne...</t>
  </si>
  <si>
    <t>/preisvergleich/Relocate/481775846.html?categoryId=18406&amp;pos=11&amp;price=2414.0&amp;productid=1219746&amp;sid=289859&amp;type=offer</t>
  </si>
  <si>
    <t>/preisvergleich/Relocate/481846863.html?categoryId=18406&amp;pos=4&amp;price=3425.0&amp;productid=1750863&amp;sid=289859&amp;type=offer</t>
  </si>
  <si>
    <t>/preisvergleich/Relocate/481847996.html?categoryId=18406&amp;pos=3&amp;price=3505.0&amp;productid=3497887&amp;sid=289859&amp;type=offer</t>
  </si>
  <si>
    <t xml:space="preserve"> Jun­kers Ce­ra­pur­Com­fort ZBR 42-3 A 21 Gas-Brenn­wert­ther­me 42 kW, L / LL Jun­kers FR 50, Mon­ta­ge­plat­te 258, Jun­kers SK 160-5 ZB, ohne Ab­gas­pa­ket Jun­kers</t>
  </si>
  <si>
    <t>/preisvergleich/Relocate/481793458.html?categoryId=18406&amp;pos=12&amp;price=2415.0&amp;productid=1219746&amp;sid=289859&amp;type=offer</t>
  </si>
  <si>
    <t xml:space="preserve"> Jun­kers Ce­ra­pur­Com­fort-Eco ZSBE 16-3 A 31 Brenn­wert­ther­me 16 kW Flg. P Jun­kers FR 120, Mon­ta­ge­plat­te 258, ohne Spei­cher, ohne Ab­gas­pa­ket Jun­kers</t>
  </si>
  <si>
    <t>/preisvergleich/Relocate/481846466.html?categoryId=18406&amp;pos=5&amp;price=3425.0&amp;productid=1750863&amp;sid=289859&amp;type=offer</t>
  </si>
  <si>
    <t>/preisvergleich/Relocate/481847618.html?categoryId=18406&amp;pos=4&amp;price=3505.0&amp;productid=3497887&amp;sid=289859&amp;type=offer</t>
  </si>
  <si>
    <t>/preisvergleich/Relocate/481815460.html?categoryId=18406&amp;pos=13&amp;price=2415.0&amp;productid=1219746&amp;sid=289859&amp;type=offer</t>
  </si>
  <si>
    <t xml:space="preserve"> Jun­kers Ce­ra­pur­Com­fort-Eco ZSBE 16-3 A 31 Brenn­wert­ther­me 16 kW Flg. P ohne Re­ge­lung, ohne Spei­cher, ohne Mon­ta­ge­plat­te, ATEC Schacht 4 Meter 80/125 Jun­kers</t>
  </si>
  <si>
    <t>/preisvergleich/Relocate/481848161.html?categoryId=18406&amp;pos=6&amp;price=3425.0&amp;productid=1750863&amp;sid=289859&amp;type=offer</t>
  </si>
  <si>
    <t>/preisvergleich/Relocate/481847027.html?categoryId=18406&amp;pos=5&amp;price=3505.0&amp;productid=3497887&amp;sid=289859&amp;type=offer</t>
  </si>
  <si>
    <t xml:space="preserve"> Jun­kers Ce­ra­pur­Com­fort ZBR 42-3 A 21 Gas-Brenn­wert­ther­me 42 kW, L / LL Jun­kers FR 120, ohne Spei­cher, Mon­ta­ge­plat­te 258 + 528-1 (Auf­putz), Jun­kers...</t>
  </si>
  <si>
    <t>/preisvergleich/Relocate/481821508.html?categoryId=18406&amp;pos=14&amp;price=2419.0&amp;productid=1219746&amp;sid=289859&amp;type=offer</t>
  </si>
  <si>
    <t>/preisvergleich/Relocate/481849021.html?categoryId=18406&amp;pos=7&amp;price=3425.0&amp;productid=1750863&amp;sid=289859&amp;type=offer</t>
  </si>
  <si>
    <t>/preisvergleich/Relocate/481846747.html?categoryId=18406&amp;pos=6&amp;price=3505.0&amp;productid=3497887&amp;sid=289859&amp;type=offer</t>
  </si>
  <si>
    <t xml:space="preserve"> Jun­kers Ce­ra­pur­Com­fort ZBR 42-3 A 21 Gas-Brenn­wert­ther­me 42 kW, L / LL ohne Re­ge­lung, Jun­kers ST 120-5 Z, Jun­kers AZB10 Dach rot 80/125, oh­ne...</t>
  </si>
  <si>
    <t>/preisvergleich/Relocate/481828448.html?categoryId=18406&amp;pos=15&amp;price=2419.0&amp;productid=1219746&amp;sid=289859&amp;type=offer</t>
  </si>
  <si>
    <t>/preisvergleich/Relocate/585069565.html?categoryId=18406&amp;pos=1&amp;price=1813.0&amp;productid=3725833&amp;sid=223861&amp;type=offer</t>
  </si>
  <si>
    <t>/preisvergleich/Relocate/481848610.html?categoryId=18406&amp;pos=8&amp;price=3425.0&amp;productid=1750863&amp;sid=289859&amp;type=offer</t>
  </si>
  <si>
    <t>/preisvergleich/Relocate/481848667.html?categoryId=18406&amp;pos=7&amp;price=3510.0&amp;productid=3497887&amp;sid=289859&amp;type=offer</t>
  </si>
  <si>
    <t xml:space="preserve"> Jun­kers Ce­ra­pur­Com­fort ZBR 42-3 A 21 Gas-Brenn­wert­ther­me 42 kW, L / LL Jun­kers FW 200, ohne Spei­cher, ohne Mon­ta­ge­plat­te, ATEC Schacht 10 Meter 80/125...</t>
  </si>
  <si>
    <t>/preisvergleich/Relocate/585069505.html?categoryId=18406&amp;pos=2&amp;price=1814.0&amp;productid=3725833&amp;sid=223861&amp;type=offer</t>
  </si>
  <si>
    <t>/preisvergleich/Relocate/481848602.html?categoryId=18406&amp;pos=9&amp;price=3425.0&amp;productid=1750863&amp;sid=289859&amp;type=offer</t>
  </si>
  <si>
    <t>/preisvergleich/Relocate/481847785.html?categoryId=18406&amp;pos=8&amp;price=3515.0&amp;productid=3497887&amp;sid=289859&amp;type=offer</t>
  </si>
  <si>
    <t xml:space="preserve"> Jun­kers Ce­ra­pur­Com­fort ZBR 42-3 A 21 Gas-Brenn­wert­ther­me 42 kW, L / LL ohne Re­ge­lung, Jun­kers ST 120-5 Z, ohne Mon­ta­ge­plat­te, ATEC Schacht 8 Meter 80/125 ...</t>
  </si>
  <si>
    <t>/preisvergleich/Relocate/585069333.html?categoryId=18406&amp;pos=3&amp;price=1814.0&amp;productid=3725833&amp;sid=223861&amp;type=offer</t>
  </si>
  <si>
    <t>/preisvergleich/Relocate/481848338.html?categoryId=18406&amp;pos=10&amp;price=3425.0&amp;productid=1750863&amp;sid=289859&amp;type=offer</t>
  </si>
  <si>
    <t>/preisvergleich/Relocate/481847770.html?categoryId=18406&amp;pos=9&amp;price=3515.0&amp;productid=3497887&amp;sid=289859&amp;type=offer</t>
  </si>
  <si>
    <t xml:space="preserve"> Jun­kers Ce­ra­pur­Com­fort ZBR 42-3 A 21 Gas-Brenn­wert­ther­me 42 kW, L / LL Jun­kers FW 200, Mon­ta­ge­plat­te 258, ohne Spei­cher, ATEC Schacht 6 Meter 80/125 Jun­kers</t>
  </si>
  <si>
    <t>/preisvergleich/Relocate/585069124.html?categoryId=18406&amp;pos=4&amp;price=1815.0&amp;productid=3725833&amp;sid=223861&amp;type=offer</t>
  </si>
  <si>
    <t>/preisvergleich/Relocate/481846867.html?categoryId=18406&amp;pos=11&amp;price=3430.0&amp;productid=1750863&amp;sid=289859&amp;type=offer</t>
  </si>
  <si>
    <t>/preisvergleich/Relocate/481847363.html?categoryId=18406&amp;pos=10&amp;price=3520.0&amp;productid=3497887&amp;sid=289859&amp;type=offer</t>
  </si>
  <si>
    <t xml:space="preserve"> Jun­kers Ce­ra­pur­Com­fort ZBR 42-3 A 21 Gas-Brenn­wert­ther­me 42 kW, L / LL Mon­ta­ge­plat­te 258, ohne Re­ge­lung, Jun­kers ST 120-5 Z, ATEC Schacht 4 Meter 80/125...</t>
  </si>
  <si>
    <t>/preisvergleich/Relocate/585069386.html?categoryId=18406&amp;pos=5&amp;price=1815.0&amp;productid=3725833&amp;sid=223861&amp;type=offer</t>
  </si>
  <si>
    <t>/preisvergleich/Relocate/481847580.html?categoryId=18406&amp;pos=12&amp;price=3430.0&amp;productid=1750863&amp;sid=289859&amp;type=offer</t>
  </si>
  <si>
    <t>/preisvergleich/Relocate/481846874.html?categoryId=18406&amp;pos=11&amp;price=3520.0&amp;productid=3497887&amp;sid=289859&amp;type=offer</t>
  </si>
  <si>
    <t xml:space="preserve"> Jun­kers Ce­ra­pur­Com­fort ZBR 42-3 A 21 Gas-Brenn­wert­ther­me 42 kW, L / LL Jun­kers FW 120, ohne Spei­cher, Mon­ta­ge­plat­te 258 + 223-1 (Un­ter­putz), ATEC Schacht ...</t>
  </si>
  <si>
    <t>/preisvergleich/Relocate/585069507.html?categoryId=18406&amp;pos=6&amp;price=1816.0&amp;productid=3725833&amp;sid=223861&amp;type=offer</t>
  </si>
  <si>
    <t>/preisvergleich/Relocate/481848594.html?categoryId=18406&amp;pos=13&amp;price=3430.0&amp;productid=1750863&amp;sid=289859&amp;type=offer</t>
  </si>
  <si>
    <t>/preisvergleich/Relocate/481847108.html?categoryId=18406&amp;pos=12&amp;price=3525.0&amp;productid=3497887&amp;sid=289859&amp;type=offer</t>
  </si>
  <si>
    <t xml:space="preserve"> Jun­kers Ce­ra­pur­Com­fort ZBR 42-3 A 21 Gas-Brenn­wert­ther­me 42 kW, L / LL Jun­kers FW 200, Mon­ta­ge­plat­te 258, ohne Spei­cher, Jun­kers AZB10 Dach rot 80/125...</t>
  </si>
  <si>
    <t>/preisvergleich/Relocate/585069402.html?categoryId=18406&amp;pos=7&amp;price=1816.0&amp;productid=3725833&amp;sid=223861&amp;type=offer</t>
  </si>
  <si>
    <t>/preisvergleich/Relocate/481848421.html?categoryId=18406&amp;pos=14&amp;price=3430.0&amp;productid=1750863&amp;sid=289859&amp;type=offer</t>
  </si>
  <si>
    <t>/preisvergleich/Relocate/481848925.html?categoryId=18406&amp;pos=13&amp;price=3525.0&amp;productid=3497887&amp;sid=289859&amp;type=offer</t>
  </si>
  <si>
    <t>/preisvergleich/Relocate/586004685.html?categoryId=18406&amp;pos=8&amp;price=1817.0&amp;productid=3725833&amp;sid=223861&amp;type=offer</t>
  </si>
  <si>
    <t>/preisvergleich/Relocate/481861032.html?categoryId=18406&amp;pos=15&amp;price=3435.0&amp;productid=1750863&amp;sid=289859&amp;type=offer</t>
  </si>
  <si>
    <t xml:space="preserve"> Jun­kers Ce­ra­pur­Com­fort ZBR 42-3 A 31 Gas-Brenn­wert­ther­me 42 kW, Flg. P Jun­kers FR 120, Mon­ta­ge­plat­te 994, ohne Spei­cher, Jun­kers AZB10 Dach rot 80/125...</t>
  </si>
  <si>
    <t>/preisvergleich/Relocate/481848858.html?categoryId=18406&amp;pos=14&amp;price=3525.0&amp;productid=3497887&amp;sid=289859&amp;type=offer</t>
  </si>
  <si>
    <t xml:space="preserve"> Jun­kers Ce­ra­pur­Com­fort ZBR 42-3 A 21 Gas-Brenn­wert­ther­me 42 kW, L / LL Jun­kers FR 50, Mon­ta­ge­plat­te 994, ohne Spei­cher, Jun­kers Schacht 6 Meter 80/125...</t>
  </si>
  <si>
    <t>/preisvergleich/Relocate/585069434.html?categoryId=18406&amp;pos=9&amp;price=1817.0&amp;productid=3725833&amp;sid=223861&amp;type=offer</t>
  </si>
  <si>
    <t>/preisvergleich/Relocate/481849040.html?categoryId=18406&amp;pos=15&amp;price=3525.0&amp;productid=3497887&amp;sid=289859&amp;type=offer</t>
  </si>
  <si>
    <t xml:space="preserve"> Jun­kers Ce­ra­pur­Com­fort ZBR 42-3 A 21 Gas-Brenn­wert­ther­me 42 kW, L / LL Jun­kers FR 50, Jun­kers ST 120-5 Z, Mon­ta­ge­plat­te 258 + 223-1 (Un­ter­putz), oh­ne...</t>
  </si>
  <si>
    <t>/preisvergleich/Relocate/585069482.html?categoryId=18406&amp;pos=10&amp;price=1818.0&amp;productid=3725833&amp;sid=223861&amp;type=offer</t>
  </si>
  <si>
    <t>/preisvergleich/Relocate/349293065.html?categoryId=18406&amp;pos=11&amp;price=1819.0&amp;productid=3725833&amp;sid=288366&amp;type=offer</t>
  </si>
  <si>
    <t xml:space="preserve"> Remeha Tzerra 24 DS Gas-Brenn­wert-Ther­me 6,1 - 24,8 kW inkl. Zu­be­hör 908578</t>
  </si>
  <si>
    <t>/preisvergleich/Relocate/585069192.html?categoryId=18406&amp;pos=12&amp;price=1819.0&amp;productid=3725833&amp;sid=223861&amp;type=offer</t>
  </si>
  <si>
    <t>/preisvergleich/Relocate/585069252.html?categoryId=18406&amp;pos=13&amp;price=1819.0&amp;productid=3725833&amp;sid=223861&amp;type=offer</t>
  </si>
  <si>
    <t>/preisvergleich/Relocate/585069353.html?categoryId=18406&amp;pos=14&amp;price=1819.0&amp;productid=3725833&amp;sid=223861&amp;type=offer</t>
  </si>
  <si>
    <t>/preisvergleich/Relocate/585069444.html?categoryId=18406&amp;pos=15&amp;price=1820.0&amp;productid=3725833&amp;sid=223861&amp;type=offer</t>
  </si>
  <si>
    <t>Vaillant exclusiv VC 146 4 7</t>
  </si>
  <si>
    <t>/preisvergleich/Relocate/475958336.html?categoryId=18406&amp;pos=1&amp;price=2559.0&amp;productid=2286143&amp;sid=289859&amp;type=offer</t>
  </si>
  <si>
    <t xml:space="preserve"> Vail­lant ecoTEC ex­clu­siv VC 146/4-7 Brenn­wert­ther­me ohne Re­ge­lung, Schacht­sys­tem­pa­ket 10m, Auf­putz ohne Spei­cher­an­schluss Vail­lant</t>
  </si>
  <si>
    <t>/preisvergleich/Relocate/475957259.html?categoryId=18406&amp;pos=2&amp;price=2559.0&amp;productid=2286143&amp;sid=289859&amp;type=offer</t>
  </si>
  <si>
    <t xml:space="preserve"> Vail­lant ecoTEC ex­clu­siv VC 276/4-7 Brenn­wert­ther­me ca­lor­MA­TIC 470/4, ohne Ab­gas­pa­ket, Un­ter­putz ohne Spei­cher­an­schluss Vail­lant</t>
  </si>
  <si>
    <t>/preisvergleich/Relocate/475958365.html?categoryId=18406&amp;pos=3&amp;price=2562.0&amp;productid=2286143&amp;sid=289859&amp;type=offer</t>
  </si>
  <si>
    <t xml:space="preserve"> Vail­lant ecoTEC ex­clu­siv VC 206/4-7 Brenn­wert­ther­me ca­lor­MA­TIC 470/4, Flach­dach rot 60/100, ohne Vail­lant</t>
  </si>
  <si>
    <t>/preisvergleich/Relocate/475958111.html?categoryId=18406&amp;pos=4&amp;price=2562.0&amp;productid=2286143&amp;sid=289859&amp;type=offer</t>
  </si>
  <si>
    <t xml:space="preserve"> Vail­lant ecoTEC ex­clu­siv VC 206/4-7 Brenn­wert­ther­me ca­lor­MA­TIC 470/4, Flach­dach schwarz 60/100, ohne Vail­lant</t>
  </si>
  <si>
    <t>/preisvergleich/Relocate/475957355.html?categoryId=18406&amp;pos=5&amp;price=2564.0&amp;productid=2286143&amp;sid=289859&amp;type=offer</t>
  </si>
  <si>
    <t xml:space="preserve"> Vail­lant ecoTEC ex­clu­siv VC 276/4-7 Brenn­wert­ther­me ca­lor­MA­TIC 470/4, ohne Ab­gas­pa­ket, Auf­putz mit Spei­cher­an­schluss Vail­lant</t>
  </si>
  <si>
    <t>Junkers ZSBE 16 3A21</t>
  </si>
  <si>
    <t>/preisvergleich/Relocate/481815082.html?categoryId=18406&amp;pos=1&amp;price=2419.0&amp;productid=1219746&amp;sid=289859&amp;type=offer</t>
  </si>
  <si>
    <t>/preisvergleich/Relocate/475957411.html?categoryId=18406&amp;pos=6&amp;price=2567.0&amp;productid=2286143&amp;sid=289859&amp;type=offer</t>
  </si>
  <si>
    <t xml:space="preserve"> Vail­lant ecoTEC ex­clu­siv VC 206/4-7 Brenn­wert­ther­me ca­lor­MA­TIC 470/4, Schrägdach schwarz 60/100, ohne Vail­lant</t>
  </si>
  <si>
    <t>/preisvergleich/Relocate/481824259.html?categoryId=18406&amp;pos=2&amp;price=2419.0&amp;productid=1219746&amp;sid=289859&amp;type=offer</t>
  </si>
  <si>
    <t>/preisvergleich/Relocate/475957405.html?categoryId=18406&amp;pos=7&amp;price=2567.0&amp;productid=2286143&amp;sid=289859&amp;type=offer</t>
  </si>
  <si>
    <t xml:space="preserve"> Vail­lant ecoTEC ex­clu­siv VC 206/4-7 Brenn­wert­ther­me ca­lor­MA­TIC 470/4, Schrägdach rot 60/100, ohne Vail­lant</t>
  </si>
  <si>
    <t>/preisvergleich/Relocate/481812434.html?categoryId=18406&amp;pos=3&amp;price=2424.0&amp;productid=1219746&amp;sid=289859&amp;type=offer</t>
  </si>
  <si>
    <t>/preisvergleich/Relocate/475957508.html?categoryId=18406&amp;pos=8&amp;price=2568.0&amp;productid=2286143&amp;sid=289859&amp;type=offer</t>
  </si>
  <si>
    <t xml:space="preserve"> Vail­lant ecoTEC ex­clu­siv VC 206/4-7 Brenn­wert­ther­me ohne Re­ge­lung, Schacht­sys­tem­pa­ket 10m, Auf­putz ohne Spei­cher­an­schluss Vail­lant</t>
  </si>
  <si>
    <t>/preisvergleich/Relocate/481810299.html?categoryId=18406&amp;pos=4&amp;price=2424.0&amp;productid=1219746&amp;sid=289859&amp;type=offer</t>
  </si>
  <si>
    <t>/preisvergleich/Relocate/475958333.html?categoryId=18406&amp;pos=9&amp;price=2569.0&amp;productid=2286143&amp;sid=289859&amp;type=offer</t>
  </si>
  <si>
    <t xml:space="preserve"> Vail­lant ecoTEC ex­clu­siv VC 276/4-7 Brenn­wert­ther­me ca­lor­MA­TIC 370, Flach­dach rot 60/100, ohne Vail­lant</t>
  </si>
  <si>
    <t>/preisvergleich/Relocate/481825835.html?categoryId=18406&amp;pos=5&amp;price=2424.0&amp;productid=1219746&amp;sid=289859&amp;type=offer</t>
  </si>
  <si>
    <t>/preisvergleich/Relocate/475958187.html?categoryId=18406&amp;pos=10&amp;price=2569.0&amp;productid=2286143&amp;sid=289859&amp;type=offer</t>
  </si>
  <si>
    <t xml:space="preserve"> Vail­lant ecoTEC ex­clu­siv VC 276/4-7 Brenn­wert­ther­me ca­lor­MA­TIC 370, Flach­dach schwarz 60/100, ohne Vail­lant</t>
  </si>
  <si>
    <t>/preisvergleich/Relocate/481809048.html?categoryId=18406&amp;pos=6&amp;price=2424.0&amp;productid=1219746&amp;sid=289859&amp;type=offer</t>
  </si>
  <si>
    <t>/preisvergleich/Relocate/475958024.html?categoryId=18406&amp;pos=11&amp;price=2574.0&amp;productid=2286143&amp;sid=289859&amp;type=offer</t>
  </si>
  <si>
    <t xml:space="preserve"> Vail­lant ecoTEC ex­clu­siv VC 146/4-7 Brenn­wert­ther­me ohne Re­ge­lung, Schacht­sys­tem­pa­ket 7.5m, Un­ter­putz mit Spei­cher­an­schluss Vail­lant</t>
  </si>
  <si>
    <t>/preisvergleich/Relocate/481827415.html?categoryId=18406&amp;pos=7&amp;price=2424.0&amp;productid=1219746&amp;sid=289859&amp;type=offer</t>
  </si>
  <si>
    <t>/preisvergleich/Relocate/475958039.html?categoryId=18406&amp;pos=12&amp;price=2574.0&amp;productid=2286143&amp;sid=289859&amp;type=offer</t>
  </si>
  <si>
    <t xml:space="preserve"> Vail­lant ecoTEC ex­clu­siv VC 276/4-7 Brenn­wert­ther­me ca­lor­MA­TIC 370, Schrägdach schwarz 60/100, ohne Vail­lant</t>
  </si>
  <si>
    <t>/preisvergleich/Relocate/481820515.html?categoryId=18406&amp;pos=8&amp;price=2424.0&amp;productid=1219746&amp;sid=289859&amp;type=offer</t>
  </si>
  <si>
    <t>/preisvergleich/Relocate/475957698.html?categoryId=18406&amp;pos=13&amp;price=2574.0&amp;productid=2286143&amp;sid=289859&amp;type=offer</t>
  </si>
  <si>
    <t xml:space="preserve"> Vail­lant ecoTEC ex­clu­siv VC 276/4-7 Brenn­wert­ther­me ca­lor­MA­TIC 370, Schrägdach rot 60/100, ohne Vail­lant</t>
  </si>
  <si>
    <t>/preisvergleich/Relocate/481860978.html?categoryId=18406&amp;pos=1&amp;price=3435.0&amp;productid=1750863&amp;sid=289859&amp;type=offer</t>
  </si>
  <si>
    <t xml:space="preserve"> Jun­kers Ce­ra­pur­Com­fort ZBR 42-3 A 31 Gas-Brenn­wert­ther­me 42 kW, Flg. P Jun­kers FR 120, Mon­ta­ge­plat­te 994, ohne Spei­cher, Jun­kers AZB09 Dach schwarz...</t>
  </si>
  <si>
    <t>/preisvergleich/Relocate/481801712.html?categoryId=18406&amp;pos=9&amp;price=2429.0&amp;productid=1219746&amp;sid=289859&amp;type=offer</t>
  </si>
  <si>
    <t>/preisvergleich/Relocate/475958175.html?categoryId=18406&amp;pos=14&amp;price=2575.0&amp;productid=2286143&amp;sid=289859&amp;type=offer</t>
  </si>
  <si>
    <t xml:space="preserve"> Vail­lant ecoTEC ex­clu­siv VC 276/4-7 Brenn­wert­ther­me ca­lor­MA­TIC 370f, ohne Ab­gas­pa­ket, Un­ter­putz mit Spei­cher­an­schluss Vail­lant</t>
  </si>
  <si>
    <t>/preisvergleich/Relocate/481846609.html?categoryId=18406&amp;pos=2&amp;price=3435.0&amp;productid=1750863&amp;sid=289859&amp;type=offer</t>
  </si>
  <si>
    <t>/preisvergleich/Relocate/481846807.html?categoryId=18406&amp;pos=1&amp;price=3525.0&amp;productid=3497887&amp;sid=289859&amp;type=offer</t>
  </si>
  <si>
    <t xml:space="preserve"> Jun­kers Ce­ra­pur­Com­fort ZBR 42-3 A 21 Gas-Brenn­wert­ther­me 42 kW, L / LL Jun­kers FW 120, ohne Spei­cher, Mon­ta­ge­plat­te 258 + 528-1 (Auf­putz), ATEC Schacht 4 ...</t>
  </si>
  <si>
    <t>/preisvergleich/Relocate/481812680.html?categoryId=18406&amp;pos=10&amp;price=2429.0&amp;productid=1219746&amp;sid=289859&amp;type=offer</t>
  </si>
  <si>
    <t>/preisvergleich/Relocate/475958145.html?categoryId=18406&amp;pos=15&amp;price=2583.0&amp;productid=2286143&amp;sid=289859&amp;type=offer</t>
  </si>
  <si>
    <t xml:space="preserve"> Vail­lant ecoTEC ex­clu­siv VC 206/4-7 Brenn­wert­ther­me ohne Re­ge­lung, Schacht­sys­tem­pa­ket 7.5m, Un­ter­putz mit Spei­cher­an­schluss Vail­lant</t>
  </si>
  <si>
    <t>/preisvergleich/Relocate/481847692.html?categoryId=18406&amp;pos=3&amp;price=3435.0&amp;productid=1750863&amp;sid=289859&amp;type=offer</t>
  </si>
  <si>
    <t>/preisvergleich/Relocate/481842527.html?categoryId=18406&amp;pos=2&amp;price=3525.0&amp;productid=3497887&amp;sid=289859&amp;type=offer</t>
  </si>
  <si>
    <t xml:space="preserve"> Jun­kers Ce­ra­pur­Com­fort ZBR 42-3 A 21 Gas-Brenn­wert­ther­me 42 kW, L / LL Jun­kers FR 120, Mon­ta­ge­plat­te 994, ohne Spei­cher, Jun­kers Schacht 4 Meter 80/125...</t>
  </si>
  <si>
    <t>/preisvergleich/Relocate/481779268.html?categoryId=18406&amp;pos=11&amp;price=2429.0&amp;productid=1219746&amp;sid=289859&amp;type=offer</t>
  </si>
  <si>
    <t>/preisvergleich/Relocate/481847173.html?categoryId=18406&amp;pos=4&amp;price=3440.0&amp;productid=1750863&amp;sid=289859&amp;type=offer</t>
  </si>
  <si>
    <t>/preisvergleich/Relocate/481846488.html?categoryId=18406&amp;pos=3&amp;price=3525.0&amp;productid=3497887&amp;sid=289859&amp;type=offer</t>
  </si>
  <si>
    <t xml:space="preserve"> Jun­kers Ce­ra­pur­Com­fort ZBR 42-3 A 21 Gas-Brenn­wert­ther­me 42 kW, L / LL Jun­kers FW 200, Mon­ta­ge­plat­te 258, ohne Spei­cher, Jun­kers AZB09 Dach schwarz...</t>
  </si>
  <si>
    <t>/preisvergleich/Relocate/481821754.html?categoryId=18406&amp;pos=12&amp;price=2429.0&amp;productid=1219746&amp;sid=289859&amp;type=offer</t>
  </si>
  <si>
    <t>/preisvergleich/Relocate/481846806.html?categoryId=18406&amp;pos=5&amp;price=3440.0&amp;productid=1750863&amp;sid=289859&amp;type=offer</t>
  </si>
  <si>
    <t>/preisvergleich/Relocate/481847154.html?categoryId=18406&amp;pos=4&amp;price=3530.0&amp;productid=3497887&amp;sid=289859&amp;type=offer</t>
  </si>
  <si>
    <t>/preisvergleich/Relocate/481824734.html?categoryId=18406&amp;pos=13&amp;price=2429.0&amp;productid=1219746&amp;sid=289859&amp;type=offer</t>
  </si>
  <si>
    <t>/preisvergleich/Relocate/481854850.html?categoryId=18406&amp;pos=6&amp;price=3440.0&amp;productid=1750863&amp;sid=289859&amp;type=offer</t>
  </si>
  <si>
    <t xml:space="preserve"> Jun­kers Ce­ra­pur­Com­fort ZBR 42-3 A 31 Gas-Brenn­wert­ther­me 42 kW, Flg. P Jun­kers FR 120, Mon­ta­ge­plat­te 993, ohne Spei­cher, Jun­kers AZB10 Dach rot 80/125...</t>
  </si>
  <si>
    <t>/preisvergleich/Relocate/481848865.html?categoryId=18406&amp;pos=5&amp;price=3530.0&amp;productid=3497887&amp;sid=289859&amp;type=offer</t>
  </si>
  <si>
    <t xml:space="preserve"> Jun­kers Ce­ra­pur­Com­fort ZBR 42-3 A 21 Gas-Brenn­wert­ther­me 42 kW, L / LL Jun­kers FR 120, Mon­ta­ge­plat­te 993, ohne Spei­cher, Jun­kers Schacht 4 Meter 80/125...</t>
  </si>
  <si>
    <t>/preisvergleich/Relocate/481806370.html?categoryId=18406&amp;pos=14&amp;price=2429.0&amp;productid=1219746&amp;sid=289859&amp;type=offer</t>
  </si>
  <si>
    <t>/preisvergleich/Relocate/585069352.html?categoryId=18406&amp;pos=1&amp;price=1820.0&amp;productid=3725833&amp;sid=223861&amp;type=offer</t>
  </si>
  <si>
    <t>/preisvergleich/Relocate/481861006.html?categoryId=18406&amp;pos=7&amp;price=3445.0&amp;productid=1750863&amp;sid=289859&amp;type=offer</t>
  </si>
  <si>
    <t xml:space="preserve"> Jun­kers Ce­ra­pur­Com­fort ZBR 42-3 A 31 Gas-Brenn­wert­ther­me 42 kW, Flg. P Mon­ta­ge­plat­te 994, ohne Re­ge­lung, ohne Spei­cher, Jun­kers Schacht 10 Meter 80/125...</t>
  </si>
  <si>
    <t>/preisvergleich/Relocate/481849034.html?categoryId=18406&amp;pos=6&amp;price=3530.0&amp;productid=3497887&amp;sid=289859&amp;type=offer</t>
  </si>
  <si>
    <t>/preisvergleich/Relocate/481779027.html?categoryId=18406&amp;pos=15&amp;price=2429.0&amp;productid=1219746&amp;sid=289859&amp;type=offer</t>
  </si>
  <si>
    <t>/preisvergleich/Relocate/585069217.html?categoryId=18406&amp;pos=2&amp;price=1821.0&amp;productid=3725833&amp;sid=223861&amp;type=offer</t>
  </si>
  <si>
    <t>/preisvergleich/Relocate/481842559.html?categoryId=18406&amp;pos=8&amp;price=3445.0&amp;productid=1750863&amp;sid=289859&amp;type=offer</t>
  </si>
  <si>
    <t>/preisvergleich/Relocate/481849029.html?categoryId=18406&amp;pos=7&amp;price=3530.0&amp;productid=3497887&amp;sid=289859&amp;type=offer</t>
  </si>
  <si>
    <t xml:space="preserve"> Jun­kers Ce­ra­pur­Com­fort ZBR 42-3 A 21 Gas-Brenn­wert­ther­me 42 kW, L / LL Jun­kers FR 50, Jun­kers ST 120-5 Z, Mon­ta­ge­plat­te 258 + 528-1 (Auf­putz), oh­ne...</t>
  </si>
  <si>
    <t>/preisvergleich/Relocate/585069279.html?categoryId=18406&amp;pos=3&amp;price=1821.0&amp;productid=3725833&amp;sid=223861&amp;type=offer</t>
  </si>
  <si>
    <t>/preisvergleich/Relocate/481847626.html?categoryId=18406&amp;pos=9&amp;price=3445.0&amp;productid=1750863&amp;sid=289859&amp;type=offer</t>
  </si>
  <si>
    <t>/preisvergleich/Relocate/481846403.html?categoryId=18406&amp;pos=8&amp;price=3530.0&amp;productid=3497887&amp;sid=289859&amp;type=offer</t>
  </si>
  <si>
    <t xml:space="preserve"> Jun­kers Ce­ra­pur­Com­fort ZBR 42-3 A 21 Gas-Brenn­wert­ther­me 42 kW, L / LL Jun­kers FR 50, Mon­ta­ge­plat­te 993, ohne Spei­cher, Jun­kers Schacht 6 Meter 80/125...</t>
  </si>
  <si>
    <t>/preisvergleich/Relocate/585069436.html?categoryId=18406&amp;pos=4&amp;price=1822.0&amp;productid=3725833&amp;sid=223861&amp;type=offer</t>
  </si>
  <si>
    <t>/preisvergleich/Relocate/481849009.html?categoryId=18406&amp;pos=10&amp;price=3445.0&amp;productid=1750863&amp;sid=289859&amp;type=offer</t>
  </si>
  <si>
    <t>/preisvergleich/Relocate/481847672.html?categoryId=18406&amp;pos=9&amp;price=3535.0&amp;productid=3497887&amp;sid=289859&amp;type=offer</t>
  </si>
  <si>
    <t>/preisvergleich/Relocate/585069130.html?categoryId=18406&amp;pos=5&amp;price=1823.0&amp;productid=3725833&amp;sid=223861&amp;type=offer</t>
  </si>
  <si>
    <t>/preisvergleich/Relocate/481842605.html?categoryId=18406&amp;pos=11&amp;price=3450.0&amp;productid=1750863&amp;sid=289859&amp;type=offer</t>
  </si>
  <si>
    <t>/preisvergleich/Relocate/481846975.html?categoryId=18406&amp;pos=10&amp;price=3535.0&amp;productid=3497887&amp;sid=289859&amp;type=offer</t>
  </si>
  <si>
    <t xml:space="preserve"> Jun­kers Ce­ra­pur­Com­fort ZBR 42-3 A 21 Gas-Brenn­wert­ther­me 42 kW, L / LL Jun­kers FW 120, ohne Spei­cher, Jun­kers Schacht 4 Meter 80/125, ohne Mon­ta­ge­plat­te...</t>
  </si>
  <si>
    <t>/preisvergleich/Relocate/585069449.html?categoryId=18406&amp;pos=6&amp;price=1823.0&amp;productid=3725833&amp;sid=223861&amp;type=offer</t>
  </si>
  <si>
    <t>/preisvergleich/Relocate/481846495.html?categoryId=18406&amp;pos=12&amp;price=3450.0&amp;productid=1750863&amp;sid=289859&amp;type=offer</t>
  </si>
  <si>
    <t>/preisvergleich/Relocate/481846956.html?categoryId=18406&amp;pos=11&amp;price=3535.0&amp;productid=3497887&amp;sid=289859&amp;type=offer</t>
  </si>
  <si>
    <t xml:space="preserve"> Jun­kers Ce­ra­pur­Com­fort ZBR 42-3 A 21 Gas-Brenn­wert­ther­me 42 kW, L / LL Jun­kers FR 120, Mon­ta­ge­plat­te 258, Jun­kers SK 160-5 ZB, ohne Ab­gas­pa­ket Jun­kers</t>
  </si>
  <si>
    <t>/preisvergleich/Relocate/585069388.html?categoryId=18406&amp;pos=7&amp;price=1823.0&amp;productid=3725833&amp;sid=223861&amp;type=offer</t>
  </si>
  <si>
    <t>/preisvergleich/Relocate/481846424.html?categoryId=18406&amp;pos=13&amp;price=3450.0&amp;productid=1750863&amp;sid=289859&amp;type=offer</t>
  </si>
  <si>
    <t>/preisvergleich/Relocate/481848985.html?categoryId=18406&amp;pos=12&amp;price=3535.0&amp;productid=3497887&amp;sid=289859&amp;type=offer</t>
  </si>
  <si>
    <t xml:space="preserve"> Jun­kers Ce­ra­pur­Com­fort ZBR 42-3 A 21 Gas-Brenn­wert­ther­me 42 kW, L / LL ohne Re­ge­lung, Jun­kers SK 160-5 ZB, ohne Mon­ta­ge­plat­te, ATEC Schacht 4 Me­ter...</t>
  </si>
  <si>
    <t>/preisvergleich/Relocate/585069197.html?categoryId=18406&amp;pos=8&amp;price=1824.0&amp;productid=3725833&amp;sid=223861&amp;type=offer</t>
  </si>
  <si>
    <t>/preisvergleich/Relocate/481847928.html?categoryId=18406&amp;pos=14&amp;price=3455.0&amp;productid=1750863&amp;sid=289859&amp;type=offer</t>
  </si>
  <si>
    <t>/preisvergleich/Relocate/481846659.html?categoryId=18406&amp;pos=13&amp;price=3535.0&amp;productid=3497887&amp;sid=289859&amp;type=offer</t>
  </si>
  <si>
    <t xml:space="preserve"> Jun­kers Ce­ra­pur­Com­fort ZBR 42-3 A 21 Gas-Brenn­wert­ther­me 42 kW, L / LL Jun­kers FW 200, Mon­ta­ge­plat­te 258, ohne Spei­cher, ATEC Schacht 8 Meter 80/125 Jun­kers</t>
  </si>
  <si>
    <t>/preisvergleich/Relocate/585069172.html?categoryId=18406&amp;pos=9&amp;price=1824.0&amp;productid=3725833&amp;sid=223861&amp;type=offer</t>
  </si>
  <si>
    <t>/preisvergleich/Relocate/481847732.html?categoryId=18406&amp;pos=15&amp;price=3455.0&amp;productid=1750863&amp;sid=289859&amp;type=offer</t>
  </si>
  <si>
    <t>/preisvergleich/Relocate/481846480.html?categoryId=18406&amp;pos=14&amp;price=3535.0&amp;productid=3497887&amp;sid=289859&amp;type=offer</t>
  </si>
  <si>
    <t xml:space="preserve"> Jun­kers Ce­ra­pur­Com­fort ZBR 42-3 A 21 Gas-Brenn­wert­ther­me 42 kW, L / LL ohne Re­ge­lung, Jun­kers ST 120-5 Z, ohne Mon­ta­ge­plat­te, ATEC Schacht 10 Me­ter...</t>
  </si>
  <si>
    <t>/preisvergleich/Relocate/585069158.html?categoryId=18406&amp;pos=10&amp;price=1824.0&amp;productid=3725833&amp;sid=223861&amp;type=offer</t>
  </si>
  <si>
    <t>/preisvergleich/Relocate/481847830.html?categoryId=18406&amp;pos=15&amp;price=3540.0&amp;productid=3497887&amp;sid=289859&amp;type=offer</t>
  </si>
  <si>
    <t>/preisvergleich/Relocate/585069534.html?categoryId=18406&amp;pos=11&amp;price=1824.0&amp;productid=3725833&amp;sid=223861&amp;type=offer</t>
  </si>
  <si>
    <t>/preisvergleich/Relocate/585069265.html?categoryId=18406&amp;pos=12&amp;price=1825.0&amp;productid=3725833&amp;sid=223861&amp;type=offer</t>
  </si>
  <si>
    <t>/preisvergleich/Relocate/585069107.html?categoryId=18406&amp;pos=13&amp;price=1825.0&amp;productid=3725833&amp;sid=223861&amp;type=offer</t>
  </si>
  <si>
    <t>/preisvergleich/Relocate/585069140.html?categoryId=18406&amp;pos=14&amp;price=1825.0&amp;productid=3725833&amp;sid=223861&amp;type=offer</t>
  </si>
  <si>
    <t>/preisvergleich/Relocate/585069452.html?categoryId=18406&amp;pos=15&amp;price=1825.0&amp;productid=3725833&amp;sid=223861&amp;type=offer</t>
  </si>
  <si>
    <t>/preisvergleich/Relocate/475957213.html?categoryId=18406&amp;pos=1&amp;price=2584.0&amp;productid=2286143&amp;sid=289859&amp;type=offer</t>
  </si>
  <si>
    <t xml:space="preserve"> Vail­lant ecoTEC ex­clu­siv VC 146/4-7 Brenn­wert­ther­me ohne Re­ge­lung, Schacht­sys­tem­pa­ket 10m, Un­ter­putz ohne Spei­cher­an­schluss Vail­lant</t>
  </si>
  <si>
    <t>/preisvergleich/Relocate/475957344.html?categoryId=18406&amp;pos=2&amp;price=2589.0&amp;productid=2286143&amp;sid=289859&amp;type=offer</t>
  </si>
  <si>
    <t xml:space="preserve"> Vail­lant ecoTEC ex­clu­siv VC 276/4-7 Brenn­wert­ther­me ca­lor­MA­TIC 470/4, ohne Ab­gas­pa­ket, Un­ter­putz mit Spei­cher­an­schluss Vail­lant</t>
  </si>
  <si>
    <t>/preisvergleich/Relocate/475957609.html?categoryId=18406&amp;pos=3&amp;price=2589.0&amp;productid=2286143&amp;sid=289859&amp;type=offer</t>
  </si>
  <si>
    <t xml:space="preserve"> Vail­lant ecoTEC ex­clu­siv VC 146/4-7 Brenn­wert­ther­me ohne Re­ge­lung, Schacht­sys­tem­pa­ket 10m, Auf­putz mit Spei­cher­an­schluss Vail­lant</t>
  </si>
  <si>
    <t>/preisvergleich/Relocate/475957997.html?categoryId=18406&amp;pos=4&amp;price=2593.0&amp;productid=2286143&amp;sid=289859&amp;type=offer</t>
  </si>
  <si>
    <t xml:space="preserve"> Vail­lant ecoTEC ex­clu­siv VC 206/4-7 Brenn­wert­ther­me ohne Re­ge­lung, Schacht­sys­tem­pa­ket 10m, Un­ter­putz ohne Spei­cher­an­schluss Vail­lant</t>
  </si>
  <si>
    <t>/preisvergleich/Relocate/475957935.html?categoryId=18406&amp;pos=5&amp;price=2593.0&amp;productid=2286143&amp;sid=289859&amp;type=offer</t>
  </si>
  <si>
    <t xml:space="preserve"> Vail­lant ecoTEC ex­clu­siv VC 146/4-7 Brenn­wert­ther­me ca­lor­MA­TIC 350, Schacht­sys­tem­pa­ket 7.5m, ohne Vail­lant</t>
  </si>
  <si>
    <t>Junkers CerapurComfort 16 kW</t>
  </si>
  <si>
    <t>/preisvergleich/Relocate/481815563.html?categoryId=18406&amp;pos=1&amp;price=2434.0&amp;productid=1219746&amp;sid=289859&amp;type=offer</t>
  </si>
  <si>
    <t>/preisvergleich/Relocate/475958183.html?categoryId=18406&amp;pos=6&amp;price=2598.0&amp;productid=2286143&amp;sid=289859&amp;type=offer</t>
  </si>
  <si>
    <t xml:space="preserve"> Vail­lant ecoTEC ex­clu­siv VC 206/4-7 Brenn­wert­ther­me ohne Re­ge­lung, Schacht­sys­tem­pa­ket 10m, Auf­putz mit Spei­cher­an­schluss Vail­lant</t>
  </si>
  <si>
    <t>/preisvergleich/Relocate/481819817.html?categoryId=18406&amp;pos=2&amp;price=2434.0&amp;productid=1219746&amp;sid=289859&amp;type=offer</t>
  </si>
  <si>
    <t>/preisvergleich/Relocate/475958286.html?categoryId=18406&amp;pos=7&amp;price=2599.0&amp;productid=2286143&amp;sid=289859&amp;type=offer</t>
  </si>
  <si>
    <t xml:space="preserve"> Vail­lant ecoTEC ex­clu­siv VC 146/4-7 Brenn­wert­ther­me ca­lor­MA­TIC 470f, ohne Ab­gas­pa­ket, ohne Vail­lant</t>
  </si>
  <si>
    <t>/preisvergleich/Relocate/481810952.html?categoryId=18406&amp;pos=3&amp;price=2434.0&amp;productid=1219746&amp;sid=289859&amp;type=offer</t>
  </si>
  <si>
    <t>/preisvergleich/Relocate/475957334.html?categoryId=18406&amp;pos=8&amp;price=2602.0&amp;productid=2286143&amp;sid=289859&amp;type=offer</t>
  </si>
  <si>
    <t xml:space="preserve"> Vail­lant ecoTEC ex­clu­siv VC 206/4-7 Brenn­wert­ther­me ca­lor­MA­TIC 350, Schacht­sys­tem­pa­ket 7.5m, ohne Vail­lant</t>
  </si>
  <si>
    <t>/preisvergleich/Relocate/481820412.html?categoryId=18406&amp;pos=4&amp;price=2434.0&amp;productid=1219746&amp;sid=289859&amp;type=offer</t>
  </si>
  <si>
    <t>/preisvergleich/Relocate/475957406.html?categoryId=18406&amp;pos=9&amp;price=2608.0&amp;productid=2286143&amp;sid=289859&amp;type=offer</t>
  </si>
  <si>
    <t xml:space="preserve"> Vail­lant ecoTEC ex­clu­siv VC 206/4-7 Brenn­wert­ther­me ca­lor­MA­TIC 470f, ohne Ab­gas­pa­ket, ohne Vail­lant</t>
  </si>
  <si>
    <t>/preisvergleich/Relocate/481808152.html?categoryId=18406&amp;pos=5&amp;price=2435.0&amp;productid=1219746&amp;sid=289859&amp;type=offer</t>
  </si>
  <si>
    <t xml:space="preserve"> Jun­kers Ce­ra­pur­Com­fort-Eco ZSBE 16-3 A 31 Brenn­wert­ther­me 16 kW Flg. P ohne Re­ge­lung, ohne Spei­cher, ohne Mon­ta­ge­plat­te, ATEC Schacht 6 Meter 80/125 Jun­kers</t>
  </si>
  <si>
    <t>/preisvergleich/Relocate/475958288.html?categoryId=18406&amp;pos=10&amp;price=2610.0&amp;productid=2286143&amp;sid=289859&amp;type=offer</t>
  </si>
  <si>
    <t xml:space="preserve"> Vail­lant ecoTEC ex­clu­siv VC 276/4-7 Brenn­wert­ther­me ohne Re­ge­lung, Schacht­sys­tem­pa­ket 7.5m, ohne Vail­lant</t>
  </si>
  <si>
    <t>/preisvergleich/Relocate/481827902.html?categoryId=18406&amp;pos=6&amp;price=2445.0&amp;productid=1219746&amp;sid=289859&amp;type=offer</t>
  </si>
  <si>
    <t xml:space="preserve"> Jun­kers Ce­ra­pur­Com­fort-Eco ZSBE 16-3 A 31 Brenn­wert­ther­me 16 kW Flg. P ohne Re­ge­lung, ohne Spei­cher, Jun­kers AZB09 Dach schwarz 80/125, oh­ne...</t>
  </si>
  <si>
    <t>/preisvergleich/Relocate/475957553.html?categoryId=18406&amp;pos=11&amp;price=2613.0&amp;productid=2286143&amp;sid=289859&amp;type=offer</t>
  </si>
  <si>
    <t xml:space="preserve"> Vail­lant ecoTEC ex­clu­siv VC 146/4-7 Brenn­wert­ther­me ca­lor­MA­TIC 370, Schacht­sys­tem­pa­ket 7.5m, ohne Vail­lant</t>
  </si>
  <si>
    <t>/preisvergleich/Relocate/481826856.html?categoryId=18406&amp;pos=7&amp;price=2445.0&amp;productid=1219746&amp;sid=289859&amp;type=offer</t>
  </si>
  <si>
    <t xml:space="preserve"> Jun­kers Ce­ra­pur­Com­fort-Eco ZSBE 16-3 A 31 Brenn­wert­ther­me 16 kW Flg. P ohne Re­ge­lung, ohne Spei­cher, Jun­kers AZB10 Dach rot 80/125, ohne Mon­ta­ge­plat­te...</t>
  </si>
  <si>
    <t>/preisvergleich/Relocate/475958271.html?categoryId=18406&amp;pos=12&amp;price=2614.0&amp;productid=2286143&amp;sid=289859&amp;type=offer</t>
  </si>
  <si>
    <t xml:space="preserve"> Vail­lant ecoTEC ex­clu­siv VC 146/4-7 Brenn­wert­ther­me ohne Re­ge­lung, Schacht­sys­tem­pa­ket 10m, Un­ter­putz mit Spei­cher­an­schluss Vail­lant</t>
  </si>
  <si>
    <t>/preisvergleich/Relocate/481781458.html?categoryId=18406&amp;pos=8&amp;price=2454.0&amp;productid=1219746&amp;sid=289859&amp;type=offer</t>
  </si>
  <si>
    <t>/preisvergleich/Relocate/475957677.html?categoryId=18406&amp;pos=13&amp;price=2615.0&amp;productid=2286143&amp;sid=289859&amp;type=offer</t>
  </si>
  <si>
    <t xml:space="preserve"> Vail­lant ecoTEC ex­clu­siv VC 146/4-7 Brenn­wert­ther­me ca­lor­MA­TIC 370f, Flach­dach rot 60/100, Auf­putz ohne Spei­cher­an­schluss Vail­lant</t>
  </si>
  <si>
    <t>/preisvergleich/Relocate/481846537.html?categoryId=18406&amp;pos=1&amp;price=3460.0&amp;productid=1750863&amp;sid=289859&amp;type=offer</t>
  </si>
  <si>
    <t>/preisvergleich/Relocate/481818846.html?categoryId=18406&amp;pos=9&amp;price=2455.0&amp;productid=1219746&amp;sid=289859&amp;type=offer</t>
  </si>
  <si>
    <t xml:space="preserve"> Jun­kers Ce­ra­pur­Com­fort-Eco ZSBE 16-3 A 31 Brenn­wert­ther­me 16 kW Flg. P ohne Re­ge­lung, ohne Spei­cher, ohne Mon­ta­ge­plat­te, ATEC Schacht 8 Meter 80/125 Jun­kers</t>
  </si>
  <si>
    <t>/preisvergleich/Relocate/475957672.html?categoryId=18406&amp;pos=14&amp;price=2615.0&amp;productid=2286143&amp;sid=289859&amp;type=offer</t>
  </si>
  <si>
    <t xml:space="preserve"> Vail­lant ecoTEC ex­clu­siv VC 146/4-7 Brenn­wert­ther­me ca­lor­MA­TIC 370f, Flach­dach schwarz 60/100, Auf­putz ohne Spei­cher­an­schluss Vail­lant</t>
  </si>
  <si>
    <t>/preisvergleich/Relocate/481846527.html?categoryId=18406&amp;pos=2&amp;price=3460.0&amp;productid=1750863&amp;sid=289859&amp;type=offer</t>
  </si>
  <si>
    <t>/preisvergleich/Relocate/481846875.html?categoryId=18406&amp;pos=1&amp;price=3540.0&amp;productid=3497887&amp;sid=289859&amp;type=offer</t>
  </si>
  <si>
    <t xml:space="preserve"> Jun­kers Ce­ra­pur­Com­fort ZBR 42-3 A 21 Gas-Brenn­wert­ther­me 42 kW, L / LL Mon­ta­ge­plat­te 258, ohne Re­ge­lung, Jun­kers ST 120-5 Z, ATEC Schacht 6 Meter 80/125...</t>
  </si>
  <si>
    <t>/preisvergleich/Relocate/481802889.html?categoryId=18406&amp;pos=10&amp;price=2460.0&amp;productid=1219746&amp;sid=289859&amp;type=offer</t>
  </si>
  <si>
    <t xml:space="preserve"> Jun­kers Ce­ra­pur­Com­fort-Eco ZSBE 16-3 A 31 Brenn­wert­ther­me 16 kW Flg. P Mon­ta­ge­plat­te 258, ohne Re­ge­lung, ohne Spei­cher, ATEC Schacht 4 Meter 80/125 Jun­kers</t>
  </si>
  <si>
    <t>/preisvergleich/Relocate/475958428.html?categoryId=18406&amp;pos=15&amp;price=2620.0&amp;productid=2286143&amp;sid=289859&amp;type=offer</t>
  </si>
  <si>
    <t xml:space="preserve"> Vail­lant ecoTEC ex­clu­siv VC 146/4-7 Brenn­wert­ther­me ca­lor­MA­TIC 370f, Schrägdach rot 60/100, Auf­putz ohne Spei­cher­an­schluss Vail­lant</t>
  </si>
  <si>
    <t>/preisvergleich/Relocate/481847742.html?categoryId=18406&amp;pos=3&amp;price=3460.0&amp;productid=1750863&amp;sid=289859&amp;type=offer</t>
  </si>
  <si>
    <t>/preisvergleich/Relocate/481847296.html?categoryId=18406&amp;pos=2&amp;price=3545.0&amp;productid=3497887&amp;sid=289859&amp;type=offer</t>
  </si>
  <si>
    <t xml:space="preserve"> Jun­kers Ce­ra­pur­Com­fort ZBR 42-3 A 21 Gas-Brenn­wert­ther­me 42 kW, L / LL Jun­kers FW 120, Mon­ta­ge­plat­te 994, ohne Spei­cher, ATEC Schacht 4 Meter 80/125 Jun­kers</t>
  </si>
  <si>
    <t>/preisvergleich/Relocate/481777201.html?categoryId=18406&amp;pos=11&amp;price=2465.0&amp;productid=1219746&amp;sid=289859&amp;type=offer</t>
  </si>
  <si>
    <t xml:space="preserve"> Jun­kers Ce­ra­pur­Com­fort-Eco ZSBE 16-3 A 31 Brenn­wert­ther­me 16 kW Flg. P Jun­kers FR 50, ohne Spei­cher, Mon­ta­ge­plat­te 258 + 223-1 (Un­ter­putz), oh­ne...</t>
  </si>
  <si>
    <t>/preisvergleich/Relocate/481846589.html?categoryId=18406&amp;pos=4&amp;price=3465.0&amp;productid=1750863&amp;sid=289859&amp;type=offer</t>
  </si>
  <si>
    <t>/preisvergleich/Relocate/481846778.html?categoryId=18406&amp;pos=3&amp;price=3545.0&amp;productid=3497887&amp;sid=289859&amp;type=offer</t>
  </si>
  <si>
    <t xml:space="preserve"> Jun­kers Ce­ra­pur­Com­fort ZBR 42-3 A 21 Gas-Brenn­wert­ther­me 42 kW, L / LL Jun­kers FW 120, ohne Spei­cher, Mon­ta­ge­plat­te 258 + 528-1 (Auf­putz), ATEC Schacht 6 ...</t>
  </si>
  <si>
    <t>/preisvergleich/Relocate/481815127.html?categoryId=18406&amp;pos=12&amp;price=2470.0&amp;productid=1219746&amp;sid=289859&amp;type=offer</t>
  </si>
  <si>
    <t xml:space="preserve"> Jun­kers Ce­ra­pur­Com­fort-Eco ZSBE 16-3 A 31 Brenn­wert­ther­me 16 kW Flg. P Jun­kers FR 50, ohne Spei­cher, Mon­ta­ge­plat­te 258 + 528-1 (Auf­putz), ohne Ab­gas­pa­ket ...</t>
  </si>
  <si>
    <t>/preisvergleich/Relocate/481848194.html?categoryId=18406&amp;pos=5&amp;price=3470.0&amp;productid=1750863&amp;sid=289859&amp;type=offer</t>
  </si>
  <si>
    <t>/preisvergleich/Relocate/481848072.html?categoryId=18406&amp;pos=4&amp;price=3550.0&amp;productid=3497887&amp;sid=289859&amp;type=offer</t>
  </si>
  <si>
    <t xml:space="preserve"> Jun­kers Ce­ra­pur­Com­fort ZBR 42-3 A 21 Gas-Brenn­wert­ther­me 42 kW, L / LL Jun­kers FR 50, Mon­ta­ge­plat­te 994, Jun­kers ST 120-5 Z, ohne Ab­gas­pa­ket Jun­kers</t>
  </si>
  <si>
    <t>/preisvergleich/Relocate/481777867.html?categoryId=18406&amp;pos=13&amp;price=2475.0&amp;productid=1219746&amp;sid=289859&amp;type=offer</t>
  </si>
  <si>
    <t xml:space="preserve"> Jun­kers Ce­ra­pur­Com­fort-Eco ZSBE 16-3 A 31 Brenn­wert­ther­me 16 kW Flg. P ohne Re­ge­lung, ohne Spei­cher, ohne Mon­ta­ge­plat­te, ATEC Schacht 10 Meter 80/125...</t>
  </si>
  <si>
    <t>/preisvergleich/Relocate/481847579.html?categoryId=18406&amp;pos=6&amp;price=3470.0&amp;productid=1750863&amp;sid=289859&amp;type=offer</t>
  </si>
  <si>
    <t>/preisvergleich/Relocate/481848111.html?categoryId=18406&amp;pos=5&amp;price=3550.0&amp;productid=3497887&amp;sid=289859&amp;type=offer</t>
  </si>
  <si>
    <t xml:space="preserve"> Jun­kers Ce­ra­pur­Com­fort ZBR 42-3 A 21 Gas-Brenn­wert­ther­me 42 kW, L / LL Jun­kers FW 120, Mon­ta­ge­plat­te 993, ohne Spei­cher, ATEC Schacht 4 Meter 80/125 Jun­kers</t>
  </si>
  <si>
    <t>/preisvergleich/Relocate/481818713.html?categoryId=18406&amp;pos=14&amp;price=2480.0&amp;productid=1219746&amp;sid=289859&amp;type=offer</t>
  </si>
  <si>
    <t xml:space="preserve"> Jun­kers Ce­ra­pur­Com­fort-Eco ZSBE 16-3 A 31 Brenn­wert­ther­me 16 kW Flg. P Mon­ta­ge­plat­te 258, ohne Re­ge­lung, ohne Spei­cher, ATEC Schacht 6 Meter 80/125 Jun­kers</t>
  </si>
  <si>
    <t>/preisvergleich/Relocate/585069527.html?categoryId=18406&amp;pos=1&amp;price=1825.0&amp;productid=3725833&amp;sid=223861&amp;type=offer</t>
  </si>
  <si>
    <t>/preisvergleich/Relocate/481847653.html?categoryId=18406&amp;pos=7&amp;price=3470.0&amp;productid=1750863&amp;sid=289859&amp;type=offer</t>
  </si>
  <si>
    <t>/preisvergleich/Relocate/481847654.html?categoryId=18406&amp;pos=6&amp;price=3550.0&amp;productid=3497887&amp;sid=289859&amp;type=offer</t>
  </si>
  <si>
    <t xml:space="preserve"> Jun­kers Ce­ra­pur­Com­fort ZBR 42-3 A 21 Gas-Brenn­wert­ther­me 42 kW, L / LL Mon­ta­ge­plat­te 258, ohne Re­ge­lung, Jun­kers ST 120-5 Z, Jun­kers AZB09 Dach schwarz...</t>
  </si>
  <si>
    <t>/preisvergleich/Relocate/481820987.html?categoryId=18406&amp;pos=15&amp;price=2490.0&amp;productid=1219746&amp;sid=289859&amp;type=offer</t>
  </si>
  <si>
    <t xml:space="preserve"> Jun­kers Ce­ra­pur­Com­fort-Eco ZSBE 16-3 A 31 Brenn­wert­ther­me 16 kW Flg. P Jun­kers FR 50, Mon­ta­ge­plat­te 994, ohne Spei­cher, ohne Ab­gas­pa­ket Jun­kers</t>
  </si>
  <si>
    <t>/preisvergleich/Relocate/585069374.html?categoryId=18406&amp;pos=2&amp;price=1825.0&amp;productid=3725833&amp;sid=223861&amp;type=offer</t>
  </si>
  <si>
    <t>/preisvergleich/Relocate/481847793.html?categoryId=18406&amp;pos=8&amp;price=3470.0&amp;productid=1750863&amp;sid=289859&amp;type=offer</t>
  </si>
  <si>
    <t>/preisvergleich/Relocate/481847198.html?categoryId=18406&amp;pos=7&amp;price=3550.0&amp;productid=3497887&amp;sid=289859&amp;type=offer</t>
  </si>
  <si>
    <t>/preisvergleich/Relocate/586004974.html?categoryId=18406&amp;pos=3&amp;price=1826.0&amp;productid=3725833&amp;sid=223861&amp;type=offer</t>
  </si>
  <si>
    <t xml:space="preserve"> Remeha Heiz­ther­me Gas-Hei­zung Gas­brenn­wert­ther­me Tzerra 24 DS Re­ge­lung iSense ohne Au­ßen­füh­ler, ohne Spei­ch­er­füh­ler, mit Mon­ta­ge­rah­men, An­schluss...</t>
  </si>
  <si>
    <t>/preisvergleich/Relocate/481847414.html?categoryId=18406&amp;pos=9&amp;price=3470.0&amp;productid=1750863&amp;sid=289859&amp;type=offer</t>
  </si>
  <si>
    <t>/preisvergleich/Relocate/481848932.html?categoryId=18406&amp;pos=8&amp;price=3550.0&amp;productid=3497887&amp;sid=289859&amp;type=offer</t>
  </si>
  <si>
    <t xml:space="preserve"> Jun­kers Ce­ra­pur­Com­fort ZBR 42-3 A 21 Gas-Brenn­wert­ther­me 42 kW, L / LL Jun­kers FR 50, Mon­ta­ge­plat­te 994, ohne Spei­cher, Jun­kers Schacht 8 Meter 80/125...</t>
  </si>
  <si>
    <t>/preisvergleich/Relocate/586004744.html?categoryId=18406&amp;pos=4&amp;price=1826.0&amp;productid=3725833&amp;sid=223861&amp;type=offer</t>
  </si>
  <si>
    <t>/preisvergleich/Relocate/481849018.html?categoryId=18406&amp;pos=10&amp;price=3470.0&amp;productid=1750863&amp;sid=289859&amp;type=offer</t>
  </si>
  <si>
    <t>/preisvergleich/Relocate/481848791.html?categoryId=18406&amp;pos=9&amp;price=3550.0&amp;productid=3497887&amp;sid=289859&amp;type=offer</t>
  </si>
  <si>
    <t xml:space="preserve"> Jun­kers Ce­ra­pur­Com­fort ZBR 42-3 A 21 Gas-Brenn­wert­ther­me 42 kW, L / LL Mon­ta­ge­plat­te 258, ohne Re­ge­lung, Jun­kers ST 120-5 Z, Jun­kers AZB10 Dach rot...</t>
  </si>
  <si>
    <t>/preisvergleich/Relocate/585069339.html?categoryId=18406&amp;pos=5&amp;price=1826.0&amp;productid=3725833&amp;sid=223861&amp;type=offer</t>
  </si>
  <si>
    <t>/preisvergleich/Relocate/481846529.html?categoryId=18406&amp;pos=11&amp;price=3475.0&amp;productid=1750863&amp;sid=289859&amp;type=offer</t>
  </si>
  <si>
    <t>/preisvergleich/Relocate/481848755.html?categoryId=18406&amp;pos=10&amp;price=3550.0&amp;productid=3497887&amp;sid=289859&amp;type=offer</t>
  </si>
  <si>
    <t xml:space="preserve"> Jun­kers Ce­ra­pur­Com­fort ZBR 42-3 A 21 Gas-Brenn­wert­ther­me 42 kW, L / LL Jun­kers FW 120, ohne Spei­cher, Mon­ta­ge­plat­te 258 + 223-1 (Un­ter­putz), Jun­kers...</t>
  </si>
  <si>
    <t>/preisvergleich/Relocate/585069543.html?categoryId=18406&amp;pos=6&amp;price=1827.0&amp;productid=3725833&amp;sid=223861&amp;type=offer</t>
  </si>
  <si>
    <t>/preisvergleich/Relocate/481846346.html?categoryId=18406&amp;pos=12&amp;price=3475.0&amp;productid=1750863&amp;sid=289859&amp;type=offer</t>
  </si>
  <si>
    <t>/preisvergleich/Relocate/481848751.html?categoryId=18406&amp;pos=11&amp;price=3550.0&amp;productid=3497887&amp;sid=289859&amp;type=offer</t>
  </si>
  <si>
    <t>/preisvergleich/Relocate/585069338.html?categoryId=18406&amp;pos=7&amp;price=1827.0&amp;productid=3725833&amp;sid=223861&amp;type=offer</t>
  </si>
  <si>
    <t>/preisvergleich/Relocate/481847748.html?categoryId=18406&amp;pos=13&amp;price=3475.0&amp;productid=1750863&amp;sid=289859&amp;type=offer</t>
  </si>
  <si>
    <t>/preisvergleich/Relocate/481848341.html?categoryId=18406&amp;pos=12&amp;price=3550.0&amp;productid=3497887&amp;sid=289859&amp;type=offer</t>
  </si>
  <si>
    <t xml:space="preserve"> Jun­kers Ce­ra­pur­Com­fort ZBR 42-3 A 21 Gas-Brenn­wert­ther­me 42 kW, L / LL ohne Re­ge­lung, Mon­ta­ge­plat­te 258 + 223-1 (Un­ter­putz), ohne Ab­gas­pa­ket, Jun­kers SK...</t>
  </si>
  <si>
    <t>/preisvergleich/Relocate/585069284.html?categoryId=18406&amp;pos=8&amp;price=1829.0&amp;productid=3725833&amp;sid=223861&amp;type=offer</t>
  </si>
  <si>
    <t>/preisvergleich/Relocate/481848676.html?categoryId=18406&amp;pos=14&amp;price=3475.0&amp;productid=1750863&amp;sid=289859&amp;type=offer</t>
  </si>
  <si>
    <t>/preisvergleich/Relocate/481848189.html?categoryId=18406&amp;pos=13&amp;price=3555.0&amp;productid=3497887&amp;sid=289859&amp;type=offer</t>
  </si>
  <si>
    <t xml:space="preserve"> Jun­kers Ce­ra­pur­Com­fort ZBR 42-3 A 21 Gas-Brenn­wert­ther­me 42 kW, L / LL Jun­kers FR 120, Jun­kers ST 120-5 Z, Mon­ta­ge­plat­te 258 + 223-1 (Un­ter­putz), oh­ne...</t>
  </si>
  <si>
    <t>/preisvergleich/Relocate/585069286.html?categoryId=18406&amp;pos=9&amp;price=1831.0&amp;productid=3725833&amp;sid=223861&amp;type=offer</t>
  </si>
  <si>
    <t>/preisvergleich/Relocate/481860653.html?categoryId=18406&amp;pos=15&amp;price=3480.0&amp;productid=1750863&amp;sid=289859&amp;type=offer</t>
  </si>
  <si>
    <t xml:space="preserve"> Jun­kers Ce­ra­pur­Com­fort ZBR 42-3 A 31 Gas-Brenn­wert­ther­me 42 kW, Flg. P Jun­kers FR 50, Jun­kers SK 160-5 ZB, ohne Ab­gas­pa­ket, ohne Mon­ta­ge­plat­te Jun­kers</t>
  </si>
  <si>
    <t>/preisvergleich/Relocate/481848169.html?categoryId=18406&amp;pos=14&amp;price=3555.0&amp;productid=3497887&amp;sid=289859&amp;type=offer</t>
  </si>
  <si>
    <t xml:space="preserve"> Jun­kers Ce­ra­pur­Com­fort ZBR 42-3 A 21 Gas-Brenn­wert­ther­me 42 kW, L / LL ohne Re­ge­lung, Jun­kers SK 160-5 ZB, ohne Mon­ta­ge­plat­te, ATEC Schacht 6 Me­ter...</t>
  </si>
  <si>
    <t>/preisvergleich/Relocate/585069248.html?categoryId=18406&amp;pos=10&amp;price=1835.0&amp;productid=3725833&amp;sid=223861&amp;type=offer</t>
  </si>
  <si>
    <t>/preisvergleich/Relocate/481848295.html?categoryId=18406&amp;pos=15&amp;price=3555.0&amp;productid=3497887&amp;sid=289859&amp;type=offer</t>
  </si>
  <si>
    <t xml:space="preserve"> Jun­kers Ce­ra­pur­Com­fort ZBR 42-3 A 21 Gas-Brenn­wert­ther­me 42 kW, L / LL Jun­kers FW 120, ohne Spei­cher, Mon­ta­ge­plat­te 258 + 528-1 (Auf­putz), Jun­kers AZB09...</t>
  </si>
  <si>
    <t>/preisvergleich/Relocate/586004818.html?categoryId=18406&amp;pos=11&amp;price=1835.0&amp;productid=3725833&amp;sid=223861&amp;type=offer</t>
  </si>
  <si>
    <t>/preisvergleich/Relocate/585069074.html?categoryId=18406&amp;pos=12&amp;price=1836.0&amp;productid=3725833&amp;sid=223861&amp;type=offer</t>
  </si>
  <si>
    <t>/preisvergleich/Relocate/585069362.html?categoryId=18406&amp;pos=13&amp;price=1836.0&amp;productid=3725833&amp;sid=223861&amp;type=offer</t>
  </si>
  <si>
    <t>/preisvergleich/Relocate/585069459.html?categoryId=18406&amp;pos=14&amp;price=1837.0&amp;productid=3725833&amp;sid=223861&amp;type=offer</t>
  </si>
  <si>
    <t>/preisvergleich/Relocate/585069176.html?categoryId=18406&amp;pos=15&amp;price=1838.0&amp;productid=3725833&amp;sid=223861&amp;type=offer</t>
  </si>
  <si>
    <t>/preisvergleich/Relocate/475957301.html?categoryId=18406&amp;pos=1&amp;price=2620.0&amp;productid=2286143&amp;sid=289859&amp;type=offer</t>
  </si>
  <si>
    <t xml:space="preserve"> Vail­lant ecoTEC ex­clu­siv VC 146/4-7 Brenn­wert­ther­me ca­lor­MA­TIC 370f, Schrägdach schwarz 60/100, Auf­putz ohne Spei­cher­an­schluss Vail­lant</t>
  </si>
  <si>
    <t>/preisvergleich/Relocate/475957413.html?categoryId=18406&amp;pos=2&amp;price=2622.0&amp;productid=2286143&amp;sid=289859&amp;type=offer</t>
  </si>
  <si>
    <t xml:space="preserve"> Vail­lant ecoTEC ex­clu­siv VC 206/4-7 Brenn­wert­ther­me ca­lor­MA­TIC 370, Schacht­sys­tem­pa­ket 7.5m, ohne Vail­lant</t>
  </si>
  <si>
    <t>/preisvergleich/Relocate/475958463.html?categoryId=18406&amp;pos=3&amp;price=2623.0&amp;productid=2286143&amp;sid=289859&amp;type=offer</t>
  </si>
  <si>
    <t xml:space="preserve"> Vail­lant ecoTEC ex­clu­siv VC 206/4-7 Brenn­wert­ther­me ca­lor­MA­TIC 370f, Flach­dach rot 60/100, Auf­putz ohne Spei­cher­an­schluss Vail­lant</t>
  </si>
  <si>
    <t>/preisvergleich/Relocate/475958168.html?categoryId=18406&amp;pos=4&amp;price=2623.0&amp;productid=2286143&amp;sid=289859&amp;type=offer</t>
  </si>
  <si>
    <t xml:space="preserve"> Vail­lant ecoTEC ex­clu­siv VC 206/4-7 Brenn­wert­ther­me ohne Re­ge­lung, Schacht­sys­tem­pa­ket 10m, Un­ter­putz mit Spei­cher­an­schluss Vail­lant</t>
  </si>
  <si>
    <t>/preisvergleich/Relocate/475957645.html?categoryId=18406&amp;pos=5&amp;price=2623.0&amp;productid=2286143&amp;sid=289859&amp;type=offer</t>
  </si>
  <si>
    <t xml:space="preserve"> Vail­lant ecoTEC ex­clu­siv VC 206/4-7 Brenn­wert­ther­me ca­lor­MA­TIC 370f, Flach­dach schwarz 60/100, Auf­putz ohne Spei­cher­an­schluss Vail­lant</t>
  </si>
  <si>
    <t>/preisvergleich/Relocate/481814983.html?categoryId=18406&amp;pos=1&amp;price=2490.0&amp;productid=1219746&amp;sid=289859&amp;type=offer</t>
  </si>
  <si>
    <t xml:space="preserve"> Jun­kers Ce­ra­pur­Com­fort-Eco ZSBE 16-3 A 31 Brenn­wert­ther­me 16 kW Flg. P Mon­ta­ge­plat­te 258, ohne Re­ge­lung, ohne Spei­cher, Jun­kers AZB10 Dach rot 80/125...</t>
  </si>
  <si>
    <t>/preisvergleich/Relocate/475958293.html?categoryId=18406&amp;pos=6&amp;price=2624.0&amp;productid=2286143&amp;sid=289859&amp;type=offer</t>
  </si>
  <si>
    <t xml:space="preserve"> Vail­lant ecoTEC ex­clu­siv VC 276/4-7 Brenn­wert­ther­me ca­lor­MA­TIC 350, Flach­dach rot 60/100, Auf­putz ohne Spei­cher­an­schluss Vail­lant</t>
  </si>
  <si>
    <t>/preisvergleich/Relocate/481814015.html?categoryId=18406&amp;pos=2&amp;price=2490.0&amp;productid=1219746&amp;sid=289859&amp;type=offer</t>
  </si>
  <si>
    <t xml:space="preserve"> Jun­kers Ce­ra­pur­Com­fort-Eco ZSBE 16-3 A 31 Brenn­wert­ther­me 16 kW Flg. P Mon­ta­ge­plat­te 258, ohne Re­ge­lung, ohne Spei­cher, Jun­kers AZB09 Dach schwarz 80/125 ...</t>
  </si>
  <si>
    <t>/preisvergleich/Relocate/475957284.html?categoryId=18406&amp;pos=7&amp;price=2624.0&amp;productid=2286143&amp;sid=289859&amp;type=offer</t>
  </si>
  <si>
    <t xml:space="preserve"> Vail­lant ecoTEC ex­clu­siv VC 276/4-7 Brenn­wert­ther­me ca­lor­MA­TIC 350, Flach­dach schwarz 60/100, Auf­putz ohne Spei­cher­an­schluss Vail­lant</t>
  </si>
  <si>
    <t>/preisvergleich/Relocate/481813865.html?categoryId=18406&amp;pos=3&amp;price=2495.0&amp;productid=1219746&amp;sid=289859&amp;type=offer</t>
  </si>
  <si>
    <t xml:space="preserve"> Jun­kers Ce­ra­pur­Com­fort-Eco ZSBE 16-3 A 31 Brenn­wert­ther­me 16 kW Flg. P Jun­kers FR 50, Mon­ta­ge­plat­te 993, ohne Spei­cher, ohne Ab­gas­pa­ket Jun­kers</t>
  </si>
  <si>
    <t>/preisvergleich/Relocate/475958138.html?categoryId=18406&amp;pos=8&amp;price=2628.0&amp;productid=2286143&amp;sid=289859&amp;type=offer</t>
  </si>
  <si>
    <t xml:space="preserve"> Vail­lant ecoTEC ex­clu­siv VC 146/4-7 Brenn­wert­ther­me ca­lor­MA­TIC 470/4, Flach­dach schwarz 60/100, Auf­putz ohne Spei­cher­an­schluss Vail­lant</t>
  </si>
  <si>
    <t>/preisvergleich/Relocate/481825768.html?categoryId=18406&amp;pos=4&amp;price=2495.0&amp;productid=1219746&amp;sid=289859&amp;type=offer</t>
  </si>
  <si>
    <t xml:space="preserve"> Jun­kers Ce­ra­pur­Com­fort-Eco ZSBE 16-3 A 31 Brenn­wert­ther­me 16 kW Flg. P Jun­kers FR 120, ohne Spei­cher, Mon­ta­ge­plat­te 258 + 223-1 (Un­ter­putz), oh­ne...</t>
  </si>
  <si>
    <t>/preisvergleich/Relocate/475957409.html?categoryId=18406&amp;pos=9&amp;price=2628.0&amp;productid=2286143&amp;sid=289859&amp;type=offer</t>
  </si>
  <si>
    <t xml:space="preserve"> Vail­lant ecoTEC ex­clu­siv VC 146/4-7 Brenn­wert­ther­me ca­lor­MA­TIC 470/4, Flach­dach rot 60/100, Auf­putz ohne Spei­cher­an­schluss Vail­lant</t>
  </si>
  <si>
    <t>/preisvergleich/Relocate/481819067.html?categoryId=18406&amp;pos=5&amp;price=2500.0&amp;productid=1219746&amp;sid=289859&amp;type=offer</t>
  </si>
  <si>
    <t xml:space="preserve"> Jun­kers Ce­ra­pur­Com­fort-Eco ZSBE 16-3 A 31 Brenn­wert­ther­me 16 kW Flg. P Mon­ta­ge­plat­te 258, ohne Re­ge­lung, ohne Spei­cher, ATEC Schacht 8 Meter 80/125 Jun­kers</t>
  </si>
  <si>
    <t>/preisvergleich/Relocate/475957514.html?categoryId=18406&amp;pos=10&amp;price=2628.0&amp;productid=2286143&amp;sid=289859&amp;type=offer</t>
  </si>
  <si>
    <t xml:space="preserve"> Vail­lant ecoTEC ex­clu­siv VC 206/4-7 Brenn­wert­ther­me ca­lor­MA­TIC 370f, Schrägdach schwarz 60/100, Auf­putz ohne Spei­cher­an­schluss Vail­lant</t>
  </si>
  <si>
    <t>/preisvergleich/Relocate/481814347.html?categoryId=18406&amp;pos=6&amp;price=2500.0&amp;productid=1219746&amp;sid=289859&amp;type=offer</t>
  </si>
  <si>
    <t xml:space="preserve"> Jun­kers Ce­ra­pur­Com­fort-Eco ZSBE 16-3 A 31 Brenn­wert­ther­me 16 kW Flg. P Jun­kers FR 120, ohne Spei­cher, Mon­ta­ge­plat­te 258 + 528-1 (Auf­putz), oh­ne...</t>
  </si>
  <si>
    <t>/preisvergleich/Relocate/475957728.html?categoryId=18406&amp;pos=11&amp;price=2628.0&amp;productid=2286143&amp;sid=289859&amp;type=offer</t>
  </si>
  <si>
    <t xml:space="preserve"> Vail­lant ecoTEC ex­clu­siv VC 206/4-7 Brenn­wert­ther­me ca­lor­MA­TIC 370f, Schrägdach rot 60/100, Auf­putz ohne Spei­cher­an­schluss Vail­lant</t>
  </si>
  <si>
    <t>/preisvergleich/Relocate/481819751.html?categoryId=18406&amp;pos=7&amp;price=2520.0&amp;productid=1219746&amp;sid=289859&amp;type=offer</t>
  </si>
  <si>
    <t xml:space="preserve"> Jun­kers Ce­ra­pur­Com­fort-Eco ZSBE 16-3 A 31 Brenn­wert­ther­me 16 kW Flg. P Jun­kers FR 120, Mon­ta­ge­plat­te 994, ohne Spei­cher, ohne Ab­gas­pa­ket Jun­kers</t>
  </si>
  <si>
    <t>/preisvergleich/Relocate/475958329.html?categoryId=18406&amp;pos=12&amp;price=2629.0&amp;productid=2286143&amp;sid=289859&amp;type=offer</t>
  </si>
  <si>
    <t xml:space="preserve"> Vail­lant ecoTEC ex­clu­siv VC 276/4-7 Brenn­wert­ther­me ca­lor­MA­TIC 350, Schrägdach schwarz 60/100, Auf­putz ohne Spei­cher­an­schluss Vail­lant</t>
  </si>
  <si>
    <t>/preisvergleich/Relocate/481814236.html?categoryId=18406&amp;pos=8&amp;price=2520.0&amp;productid=1219746&amp;sid=289859&amp;type=offer</t>
  </si>
  <si>
    <t xml:space="preserve"> Jun­kers Ce­ra­pur­Com­fort-Eco ZSBE 16-3 A 31 Brenn­wert­ther­me 16 kW Flg. P Mon­ta­ge­plat­te 258, ohne Re­ge­lung, ohne Spei­cher, ATEC Schacht 10 Meter 80/125 Jun­kers</t>
  </si>
  <si>
    <t>/preisvergleich/Relocate/475957865.html?categoryId=18406&amp;pos=13&amp;price=2629.0&amp;productid=2286143&amp;sid=289859&amp;type=offer</t>
  </si>
  <si>
    <t xml:space="preserve"> Vail­lant ecoTEC ex­clu­siv VC 276/4-7 Brenn­wert­ther­me ca­lor­MA­TIC 350, Schrägdach rot 60/100, Auf­putz ohne Spei­cher­an­schluss Vail­lant</t>
  </si>
  <si>
    <t>/preisvergleich/Relocate/481846828.html?categoryId=18406&amp;pos=1&amp;price=3480.0&amp;productid=1750863&amp;sid=289859&amp;type=offer</t>
  </si>
  <si>
    <t>/preisvergleich/Relocate/481802566.html?categoryId=18406&amp;pos=9&amp;price=2575.0&amp;productid=1219746&amp;sid=289859&amp;type=offer</t>
  </si>
  <si>
    <t xml:space="preserve"> Jun­kers Ce­ra­pur­Com­fort-Eco ZSBE 16-3 A 31 Brenn­wert­ther­me 16 kW Flg. P ohne Re­ge­lung, ohne Spei­cher, Mon­ta­ge­plat­te 258 + 528-1 (Auf­putz), Jun­kers AZB09...</t>
  </si>
  <si>
    <t>/preisvergleich/Relocate/475958157.html?categoryId=18406&amp;pos=14&amp;price=2633.0&amp;productid=2286143&amp;sid=289859&amp;type=offer</t>
  </si>
  <si>
    <t xml:space="preserve"> Vail­lant ecoTEC ex­clu­siv VC 146/4-7 Brenn­wert­ther­me ca­lor­MA­TIC 470/4, Schrägdach rot 60/100, Auf­putz ohne Spei­cher­an­schluss Vail­lant</t>
  </si>
  <si>
    <t>/preisvergleich/Relocate/481847836.html?categoryId=18406&amp;pos=2&amp;price=3480.0&amp;productid=1750863&amp;sid=289859&amp;type=offer</t>
  </si>
  <si>
    <t>/preisvergleich/Relocate/481847878.html?categoryId=18406&amp;pos=1&amp;price=3555.0&amp;productid=3497887&amp;sid=289859&amp;type=offer</t>
  </si>
  <si>
    <t xml:space="preserve"> Jun­kers Ce­ra­pur­Com­fort ZBR 42-3 A 21 Gas-Brenn­wert­ther­me 42 kW, L / LL Jun­kers FR 50, Mon­ta­ge­plat­te 993, Jun­kers ST 120-5 Z, ohne Ab­gas­pa­ket Jun­kers</t>
  </si>
  <si>
    <t>/preisvergleich/Relocate/481777410.html?categoryId=18406&amp;pos=10&amp;price=2585.0&amp;productid=1219746&amp;sid=289859&amp;type=offer</t>
  </si>
  <si>
    <t xml:space="preserve"> Jun­kers Ce­ra­pur­Com­fort-Eco ZSBE 16-3 A 31 Brenn­wert­ther­me 16 kW Flg. P Mon­ta­ge­plat­te 994, ohne Re­ge­lung, ohne Spei­cher, ATEC Schacht 6 Meter 80/125 Jun­kers</t>
  </si>
  <si>
    <t>/preisvergleich/Relocate/475957646.html?categoryId=18406&amp;pos=15&amp;price=2633.0&amp;productid=2286143&amp;sid=289859&amp;type=offer</t>
  </si>
  <si>
    <t xml:space="preserve"> Vail­lant ecoTEC ex­clu­siv VC 146/4-7 Brenn­wert­ther­me ca­lor­MA­TIC 350, Schacht­sys­tem­pa­ket 10m, ohne Vail­lant</t>
  </si>
  <si>
    <t>/preisvergleich/Relocate/481848615.html?categoryId=18406&amp;pos=3&amp;price=3480.0&amp;productid=1750863&amp;sid=289859&amp;type=offer</t>
  </si>
  <si>
    <t>/preisvergleich/Relocate/481847639.html?categoryId=18406&amp;pos=2&amp;price=3555.0&amp;productid=3497887&amp;sid=289859&amp;type=offer</t>
  </si>
  <si>
    <t xml:space="preserve"> Jun­kers Ce­ra­pur­Com­fort ZBR 42-3 A 21 Gas-Brenn­wert­ther­me 42 kW, L / LL Jun­kers FR 120, Mon­ta­ge­plat­te 994, ohne Spei­cher, Jun­kers Schacht 6 Meter 80/125...</t>
  </si>
  <si>
    <t>/preisvergleich/Relocate/481802939.html?categoryId=18406&amp;pos=11&amp;price=2585.0&amp;productid=1219746&amp;sid=289859&amp;type=offer</t>
  </si>
  <si>
    <t xml:space="preserve"> Jun­kers Ce­ra­pur­Com­fort-Eco ZSBE 16-3 A 31 Brenn­wert­ther­me 16 kW Flg. P ohne Re­ge­lung, ohne Spei­cher, Mon­ta­ge­plat­te 258 + 528-1 (Auf­putz), ATEC Schacht 8...</t>
  </si>
  <si>
    <t>/preisvergleich/Relocate/481861381.html?categoryId=18406&amp;pos=4&amp;price=3485.0&amp;productid=1750863&amp;sid=289859&amp;type=offer</t>
  </si>
  <si>
    <t xml:space="preserve"> Jun­kers Ce­ra­pur­Com­fort ZBR 42-3 A 31 Gas-Brenn­wert­ther­me 42 kW, Flg. P Mon­ta­ge­plat­te 993, ohne Re­ge­lung, Jun­kers SK 160-5 ZB, ohne Ab­gas­pa­ket Jun­kers</t>
  </si>
  <si>
    <t>/preisvergleich/Relocate/481847419.html?categoryId=18406&amp;pos=3&amp;price=3555.0&amp;productid=3497887&amp;sid=289859&amp;type=offer</t>
  </si>
  <si>
    <t xml:space="preserve"> Jun­kers Ce­ra­pur­Com­fort ZBR 42-3 A 21 Gas-Brenn­wert­ther­me 42 kW, L / LL Jun­kers FW 120, ohne Spei­cher, Mon­ta­ge­plat­te 258 + 528-1 (Auf­putz), Jun­kers AZB10...</t>
  </si>
  <si>
    <t>/preisvergleich/Relocate/481781006.html?categoryId=18406&amp;pos=12&amp;price=2590.0&amp;productid=1219746&amp;sid=289859&amp;type=offer</t>
  </si>
  <si>
    <t xml:space="preserve"> Jun­kers Ce­ra­pur­Com­fort-Eco ZSBE 16-3 A 31 Brenn­wert­ther­me 16 kW Flg. P Mon­ta­ge­plat­te 993, ohne Re­ge­lung, ohne Spei­cher, ATEC Schacht 6 Meter 80/125 Jun­kers</t>
  </si>
  <si>
    <t>/preisvergleich/Relocate/481860806.html?categoryId=18406&amp;pos=5&amp;price=3490.0&amp;productid=1750863&amp;sid=289859&amp;type=offer</t>
  </si>
  <si>
    <t xml:space="preserve"> Jun­kers Ce­ra­pur­Com­fort ZBR 42-3 A 31 Gas-Brenn­wert­ther­me 42 kW, Flg. P Jun­kers FR 50, ohne Spei­cher, Mon­ta­ge­plat­te 258 + 223-1 (Un­ter­putz), Jun­kers...</t>
  </si>
  <si>
    <t>/preisvergleich/Relocate/481847187.html?categoryId=18406&amp;pos=4&amp;price=3555.0&amp;productid=3497887&amp;sid=289859&amp;type=offer</t>
  </si>
  <si>
    <t>/preisvergleich/Relocate/481805059.html?categoryId=18406&amp;pos=13&amp;price=2600.0&amp;productid=1219746&amp;sid=289859&amp;type=offer</t>
  </si>
  <si>
    <t xml:space="preserve"> Jun­kers Ce­ra­pur­Com­fort-Eco ZSBE 16-3 A 31 Brenn­wert­ther­me 16 kW Flg. P Mon­ta­ge­plat­te 258, ohne Re­ge­lung, ohne Spei­cher, Jun­kers Schacht 4 Meter 80/125...</t>
  </si>
  <si>
    <t>/preisvergleich/Relocate/481847834.html?categoryId=18406&amp;pos=6&amp;price=3490.0&amp;productid=1750863&amp;sid=289859&amp;type=offer</t>
  </si>
  <si>
    <t>/preisvergleich/Relocate/481846550.html?categoryId=18406&amp;pos=5&amp;price=3555.0&amp;productid=3497887&amp;sid=289859&amp;type=offer</t>
  </si>
  <si>
    <t>/preisvergleich/Relocate/481779732.html?categoryId=18406&amp;pos=14&amp;price=2600.0&amp;productid=1219746&amp;sid=289859&amp;type=offer</t>
  </si>
  <si>
    <t xml:space="preserve"> Jun­kers Ce­ra­pur­Com­fort-Eco ZSBE 16-3 A 31 Brenn­wert­ther­me 16 kW Flg. P ohne Re­ge­lung, ohne Spei­cher, Mon­ta­ge­plat­te 258 + 223-1 (Un­ter­putz), ATEC Schacht...</t>
  </si>
  <si>
    <t>/preisvergleich/Relocate/585069173.html?categoryId=18406&amp;pos=1&amp;price=1838.0&amp;productid=3725833&amp;sid=223861&amp;type=offer</t>
  </si>
  <si>
    <t>/preisvergleich/Relocate/481847853.html?categoryId=18406&amp;pos=7&amp;price=3490.0&amp;productid=1750863&amp;sid=289859&amp;type=offer</t>
  </si>
  <si>
    <t>/preisvergleich/Relocate/481848427.html?categoryId=18406&amp;pos=6&amp;price=3555.0&amp;productid=3497887&amp;sid=289859&amp;type=offer</t>
  </si>
  <si>
    <t xml:space="preserve"> Jun­kers Ce­ra­pur­Com­fort ZBR 42-3 A 21 Gas-Brenn­wert­ther­me 42 kW, L / LL ohne Re­ge­lung, Mon­ta­ge­plat­te 258 + 528-1 (Auf­putz), ohne Ab­gas­pa­ket, Jun­kers SK...</t>
  </si>
  <si>
    <t>/preisvergleich/Relocate/481778231.html?categoryId=18406&amp;pos=15&amp;price=2605.0&amp;productid=1219746&amp;sid=289859&amp;type=offer</t>
  </si>
  <si>
    <t xml:space="preserve"> Jun­kers Ce­ra­pur­Com­fort-Eco ZSBE 16-3 A 31 Brenn­wert­ther­me 16 kW Flg. P Mon­ta­ge­plat­te 994, ohne Re­ge­lung, ohne Spei­cher, ATEC Schacht 8 Meter 80/125 Jun­kers</t>
  </si>
  <si>
    <t>/preisvergleich/Relocate/585069214.html?categoryId=18406&amp;pos=2&amp;price=1839.0&amp;productid=3725833&amp;sid=223861&amp;type=offer</t>
  </si>
  <si>
    <t>/preisvergleich/Relocate/481866670.html?categoryId=18406&amp;pos=8&amp;price=3490.0&amp;productid=1750863&amp;sid=289859&amp;type=offer</t>
  </si>
  <si>
    <t xml:space="preserve"> Jun­kers Ce­ra­pur­Com­fort ZBR 42-3 A 31 Gas-Brenn­wert­ther­me 42 kW, Flg. P Jun­kers FW 200, ohne Spei­cher, ohne Mon­ta­ge­plat­te, ATEC Schacht 6 Meter 80/125...</t>
  </si>
  <si>
    <t>/preisvergleich/Relocate/481848393.html?categoryId=18406&amp;pos=7&amp;price=3555.0&amp;productid=3497887&amp;sid=289859&amp;type=offer</t>
  </si>
  <si>
    <t xml:space="preserve"> Jun­kers Ce­ra­pur­Com­fort ZBR 42-3 A 21 Gas-Brenn­wert­ther­me 42 kW, L / LL Jun­kers FR 50, Mon­ta­ge­plat­te 993, ohne Spei­cher, Jun­kers Schacht 8 Meter 80/125...</t>
  </si>
  <si>
    <t>/preisvergleich/Relocate/585069170.html?categoryId=18406&amp;pos=3&amp;price=1839.0&amp;productid=3725833&amp;sid=223861&amp;type=offer</t>
  </si>
  <si>
    <t>/preisvergleich/Relocate/481860961.html?categoryId=18406&amp;pos=9&amp;price=3495.0&amp;productid=1750863&amp;sid=289859&amp;type=offer</t>
  </si>
  <si>
    <t xml:space="preserve"> Jun­kers Ce­ra­pur­Com­fort ZBR 42-3 A 31 Gas-Brenn­wert­ther­me 42 kW, Flg. P Jun­kers FR 120, Mon­ta­ge­plat­te 258, ohne Spei­cher, Jun­kers Schacht 8 Meter 80/125...</t>
  </si>
  <si>
    <t>/preisvergleich/Relocate/481846430.html?categoryId=18406&amp;pos=8&amp;price=3555.0&amp;productid=3497887&amp;sid=289859&amp;type=offer</t>
  </si>
  <si>
    <t xml:space="preserve"> Jun­kers Ce­ra­pur­Com­fort ZBR 42-3 A 21 Gas-Brenn­wert­ther­me 42 kW, L / LL Jun­kers FW 200, Mon­ta­ge­plat­te 258, ohne Spei­cher, ATEC Schacht 10 Meter 80/125...</t>
  </si>
  <si>
    <t>/preisvergleich/Relocate/585069343.html?categoryId=18406&amp;pos=4&amp;price=1839.0&amp;productid=3725833&amp;sid=223861&amp;type=offer</t>
  </si>
  <si>
    <t>/preisvergleich/Relocate/481860585.html?categoryId=18406&amp;pos=10&amp;price=3495.0&amp;productid=1750863&amp;sid=289859&amp;type=offer</t>
  </si>
  <si>
    <t xml:space="preserve"> Jun­kers Ce­ra­pur­Com­fort ZBR 42-3 A 31 Gas-Brenn­wert­ther­me 42 kW, Flg. P Jun­kers FR 50, ohne Spei­cher, Mon­ta­ge­plat­te 258 + 528-1 (Auf­putz), Jun­kers Schacht ...</t>
  </si>
  <si>
    <t>/preisvergleich/Relocate/481847938.html?categoryId=18406&amp;pos=9&amp;price=3560.0&amp;productid=3497887&amp;sid=289859&amp;type=offer</t>
  </si>
  <si>
    <t xml:space="preserve"> Jun­kers Ce­ra­pur­Com­fort ZBR 42-3 A 21 Gas-Brenn­wert­ther­me 42 kW, L / LL Mon­ta­ge­plat­te 258, ohne Re­ge­lung, Jun­kers ST 120-5 Z, ATEC Schacht 8 Meter 80/125...</t>
  </si>
  <si>
    <t>/preisvergleich/Relocate/585069385.html?categoryId=18406&amp;pos=5&amp;price=1839.0&amp;productid=3725833&amp;sid=223861&amp;type=offer</t>
  </si>
  <si>
    <t>/preisvergleich/Relocate/481848137.html?categoryId=18406&amp;pos=11&amp;price=3495.0&amp;productid=1750863&amp;sid=289859&amp;type=offer</t>
  </si>
  <si>
    <t>/preisvergleich/Relocate/481847629.html?categoryId=18406&amp;pos=10&amp;price=3560.0&amp;productid=3497887&amp;sid=289859&amp;type=offer</t>
  </si>
  <si>
    <t>/preisvergleich/Relocate/585069540.html?categoryId=18406&amp;pos=6&amp;price=1840.0&amp;productid=3725833&amp;sid=223861&amp;type=offer</t>
  </si>
  <si>
    <t>/preisvergleich/Relocate/481847492.html?categoryId=18406&amp;pos=12&amp;price=3495.0&amp;productid=1750863&amp;sid=289859&amp;type=offer</t>
  </si>
  <si>
    <t>/preisvergleich/Relocate/481847485.html?categoryId=18406&amp;pos=11&amp;price=3560.0&amp;productid=3497887&amp;sid=289859&amp;type=offer</t>
  </si>
  <si>
    <t xml:space="preserve"> Jun­kers Ce­ra­pur­Com­fort ZBR 42-3 A 21 Gas-Brenn­wert­ther­me 42 kW, L / LL Jun­kers FR 120, Jun­kers ST 120-5 Z, Mon­ta­ge­plat­te 258 + 528-1 (Auf­putz), oh­ne...</t>
  </si>
  <si>
    <t>/preisvergleich/Relocate/585069475.html?categoryId=18406&amp;pos=7&amp;price=1841.0&amp;productid=3725833&amp;sid=223861&amp;type=offer</t>
  </si>
  <si>
    <t>/preisvergleich/Relocate/481848612.html?categoryId=18406&amp;pos=13&amp;price=3495.0&amp;productid=1750863&amp;sid=289859&amp;type=offer</t>
  </si>
  <si>
    <t>/preisvergleich/Relocate/481847243.html?categoryId=18406&amp;pos=12&amp;price=3560.0&amp;productid=3497887&amp;sid=289859&amp;type=offer</t>
  </si>
  <si>
    <t>/preisvergleich/Relocate/585069471.html?categoryId=18406&amp;pos=8&amp;price=1841.0&amp;productid=3725833&amp;sid=223861&amp;type=offer</t>
  </si>
  <si>
    <t>/preisvergleich/Relocate/481846498.html?categoryId=18406&amp;pos=14&amp;price=3500.0&amp;productid=1750863&amp;sid=289859&amp;type=offer</t>
  </si>
  <si>
    <t>/preisvergleich/Relocate/481848457.html?categoryId=18406&amp;pos=13&amp;price=3560.0&amp;productid=3497887&amp;sid=289859&amp;type=offer</t>
  </si>
  <si>
    <t xml:space="preserve"> Jun­kers Ce­ra­pur­Com­fort ZBR 42-3 A 21 Gas-Brenn­wert­ther­me 42 kW, L / LL Jun­kers FR 120, Mon­ta­ge­plat­te 993, ohne Spei­cher, Jun­kers Schacht 6 Meter 80/125...</t>
  </si>
  <si>
    <t>/preisvergleich/Relocate/585069501.html?categoryId=18406&amp;pos=9&amp;price=1842.0&amp;productid=3725833&amp;sid=223861&amp;type=offer</t>
  </si>
  <si>
    <t>/preisvergleich/Relocate/481867021.html?categoryId=18406&amp;pos=15&amp;price=3500.0&amp;productid=1750863&amp;sid=289859&amp;type=offer</t>
  </si>
  <si>
    <t xml:space="preserve"> Jun­kers Ce­ra­pur­Com­fort ZBR 42-3 A 31 Gas-Brenn­wert­ther­me 42 kW, Flg. P Jun­kers FW 120, Mon­ta­ge­plat­te 258, ohne Spei­cher, ATEC Schacht 8 Meter 80/125 Jun­kers</t>
  </si>
  <si>
    <t>/preisvergleich/Relocate/481848176.html?categoryId=18406&amp;pos=14&amp;price=3565.0&amp;productid=3497887&amp;sid=289859&amp;type=offer</t>
  </si>
  <si>
    <t xml:space="preserve"> Jun­kers Ce­ra­pur­Com­fort ZBR 42-3 A 21 Gas-Brenn­wert­ther­me 42 kW, L / LL Jun­kers FW 120, Mon­ta­ge­plat­te 994, ohne Spei­cher, ATEC Schacht 6 Meter 80/125 Jun­kers</t>
  </si>
  <si>
    <t>/preisvergleich/Relocate/585069180.html?categoryId=18406&amp;pos=10&amp;price=1843.0&amp;productid=3725833&amp;sid=223861&amp;type=offer</t>
  </si>
  <si>
    <t>/preisvergleich/Relocate/481847879.html?categoryId=18406&amp;pos=15&amp;price=3565.0&amp;productid=3497887&amp;sid=289859&amp;type=offer</t>
  </si>
  <si>
    <t xml:space="preserve"> Jun­kers Ce­ra­pur­Com­fort ZBR 42-3 A 21 Gas-Brenn­wert­ther­me 42 kW, L / LL ohne Re­ge­lung, Jun­kers SK 160-5 ZB, Jun­kers AZB10 Dach rot 80/125, oh­ne...</t>
  </si>
  <si>
    <t>/preisvergleich/Relocate/585069500.html?categoryId=18406&amp;pos=11&amp;price=1843.0&amp;productid=3725833&amp;sid=223861&amp;type=offer</t>
  </si>
  <si>
    <t>/preisvergleich/Relocate/585069427.html?categoryId=18406&amp;pos=12&amp;price=1844.0&amp;productid=3725833&amp;sid=223861&amp;type=offer</t>
  </si>
  <si>
    <t>/preisvergleich/Relocate/585069251.html?categoryId=18406&amp;pos=13&amp;price=1845.0&amp;productid=3725833&amp;sid=223861&amp;type=offer</t>
  </si>
  <si>
    <t>/preisvergleich/Relocate/585069556.html?categoryId=18406&amp;pos=14&amp;price=1845.0&amp;productid=3725833&amp;sid=223861&amp;type=offer</t>
  </si>
  <si>
    <t>/preisvergleich/Relocate/585068184.html?categoryId=18406&amp;pos=15&amp;price=1846.0&amp;productid=3725833&amp;sid=223861&amp;type=offer</t>
  </si>
  <si>
    <t>/preisvergleich/Relocate/475957235.html?categoryId=18406&amp;pos=1&amp;price=2633.0&amp;productid=2286143&amp;sid=289859&amp;type=offer</t>
  </si>
  <si>
    <t xml:space="preserve"> Vail­lant ecoTEC ex­clu­siv VC 146/4-7 Brenn­wert­ther­me ca­lor­MA­TIC 470/4, Schrägdach schwarz 60/100, Auf­putz ohne Spei­cher­an­schluss Vail­lant</t>
  </si>
  <si>
    <t>/preisvergleich/Relocate/475957653.html?categoryId=18406&amp;pos=2&amp;price=2637.0&amp;productid=2286143&amp;sid=289859&amp;type=offer</t>
  </si>
  <si>
    <t xml:space="preserve"> Vail­lant ecoTEC ex­clu­siv VC 206/4-7 Brenn­wert­ther­me ca­lor­MA­TIC 470/4, Flach­dach rot 60/100, Auf­putz ohne Spei­cher­an­schluss Vail­lant</t>
  </si>
  <si>
    <t>/preisvergleich/Relocate/475957201.html?categoryId=18406&amp;pos=3&amp;price=2637.0&amp;productid=2286143&amp;sid=289859&amp;type=offer</t>
  </si>
  <si>
    <t xml:space="preserve"> Vail­lant ecoTEC ex­clu­siv VC 206/4-7 Brenn­wert­ther­me ca­lor­MA­TIC 470/4, Flach­dach schwarz 60/100, Auf­putz ohne Spei­cher­an­schluss Vail­lant</t>
  </si>
  <si>
    <t>/preisvergleich/Relocate/475958019.html?categoryId=18406&amp;pos=4&amp;price=2640.0&amp;productid=2286143&amp;sid=289859&amp;type=offer</t>
  </si>
  <si>
    <t xml:space="preserve"> Vail­lant ecoTEC ex­clu­siv VC 146/4-7 Brenn­wert­ther­me ca­lor­MA­TIC 370f, Flach­dach schwarz 60/100, Un­ter­putz ohne Spei­cher­an­schluss Vail­lant</t>
  </si>
  <si>
    <t>/preisvergleich/Relocate/475957265.html?categoryId=18406&amp;pos=5&amp;price=2640.0&amp;productid=2286143&amp;sid=289859&amp;type=offer</t>
  </si>
  <si>
    <t xml:space="preserve"> Vail­lant ecoTEC ex­clu­siv VC 146/4-7 Brenn­wert­ther­me ca­lor­MA­TIC 370f, Flach­dach rot 60/100, Un­ter­putz ohne Spei­cher­an­schluss Vail­lant</t>
  </si>
  <si>
    <t>/preisvergleich/Relocate/481802337.html?categoryId=18406&amp;pos=1&amp;price=2625.0&amp;productid=1219746&amp;sid=289859&amp;type=offer</t>
  </si>
  <si>
    <t xml:space="preserve"> Jun­kers Ce­ra­pur­Com­fort-Eco ZSBE 16-3 A 31 Brenn­wert­ther­me 16 kW Flg. P Jun­kers FR 120, ohne Spei­cher, Jun­kers AZB09 Dach schwarz 80/125, oh­ne...</t>
  </si>
  <si>
    <t>/preisvergleich/Relocate/475958310.html?categoryId=18406&amp;pos=6&amp;price=2642.0&amp;productid=2286143&amp;sid=289859&amp;type=offer</t>
  </si>
  <si>
    <t xml:space="preserve"> Vail­lant ecoTEC ex­clu­siv VC 206/4-7 Brenn­wert­ther­me ca­lor­MA­TIC 470/4, Schrägdach schwarz 60/100, Auf­putz ohne Spei­cher­an­schluss Vail­lant</t>
  </si>
  <si>
    <t>/preisvergleich/Relocate/481778244.html?categoryId=18406&amp;pos=2&amp;price=2630.0&amp;productid=1219746&amp;sid=289859&amp;type=offer</t>
  </si>
  <si>
    <t xml:space="preserve"> Jun­kers Ce­ra­pur­Com­fort-Eco ZSBE 16-3 A 31 Brenn­wert­ther­me 16 kW Flg. P Jun­kers FR 50, Mon­ta­ge­plat­te 258, ohne Spei­cher, ATEC Schacht 6 Meter 80/125 Jun­kers</t>
  </si>
  <si>
    <t>/preisvergleich/Relocate/475958387.html?categoryId=18406&amp;pos=7&amp;price=2642.0&amp;productid=2286143&amp;sid=289859&amp;type=offer</t>
  </si>
  <si>
    <t xml:space="preserve"> Vail­lant ecoTEC ex­clu­siv VC 206/4-7 Brenn­wert­ther­me ca­lor­MA­TIC 350, Schacht­sys­tem­pa­ket 10m, ohne Vail­lant</t>
  </si>
  <si>
    <t>/preisvergleich/Relocate/481778468.html?categoryId=18406&amp;pos=3&amp;price=2640.0&amp;productid=1219746&amp;sid=289859&amp;type=offer</t>
  </si>
  <si>
    <t xml:space="preserve"> Jun­kers Ce­ra­pur­Com­fort-Eco ZSBE 16-3 A 31 Brenn­wert­ther­me 16 kW Flg. P Jun­kers FR 50, Mon­ta­ge­plat­te 258, ohne Spei­cher, Jun­kers AZB09 Dach schwarz 80/125 ...</t>
  </si>
  <si>
    <t>/preisvergleich/Relocate/475957440.html?categoryId=18406&amp;pos=8&amp;price=2642.0&amp;productid=2286143&amp;sid=289859&amp;type=offer</t>
  </si>
  <si>
    <t xml:space="preserve"> Vail­lant ecoTEC ex­clu­siv VC 206/4-7 Brenn­wert­ther­me ca­lor­MA­TIC 470/4, Schrägdach rot 60/100, Auf­putz ohne Spei­cher­an­schluss Vail­lant</t>
  </si>
  <si>
    <t>/preisvergleich/Relocate/481805613.html?categoryId=18406&amp;pos=4&amp;price=2640.0&amp;productid=1219746&amp;sid=289859&amp;type=offer</t>
  </si>
  <si>
    <t xml:space="preserve"> Jun­kers Ce­ra­pur­Com­fort-Eco ZSBE 16-3 A 31 Brenn­wert­ther­me 16 kW Flg. P Jun­kers FR 50, Mon­ta­ge­plat­te 258, ohne Spei­cher, Jun­kers AZB10 Dach rot 80/125...</t>
  </si>
  <si>
    <t>/preisvergleich/Relocate/475957615.html?categoryId=18406&amp;pos=9&amp;price=2644.0&amp;productid=2286143&amp;sid=289859&amp;type=offer</t>
  </si>
  <si>
    <t xml:space="preserve"> Vail­lant ecoTEC ex­clu­siv VC 276/4-7 Brenn­wert­ther­me ca­lor­MA­TIC 370, Flach­dach rot 60/100, Auf­putz ohne Spei­cher­an­schluss Vail­lant</t>
  </si>
  <si>
    <t>/preisvergleich/Relocate/481779257.html?categoryId=18406&amp;pos=5&amp;price=2655.0&amp;productid=1219746&amp;sid=289859&amp;type=offer</t>
  </si>
  <si>
    <t xml:space="preserve"> Jun­kers Ce­ra­pur­Com­fort-Eco ZSBE 16-3 A 31 Brenn­wert­ther­me 16 kW Flg. P Mon­ta­ge­plat­te 258, ohne Re­ge­lung, ohne Spei­cher, Jun­kers Schacht 8 Meter 80/125...</t>
  </si>
  <si>
    <t>/preisvergleich/Relocate/475957204.html?categoryId=18406&amp;pos=10&amp;price=2644.0&amp;productid=2286143&amp;sid=289859&amp;type=offer</t>
  </si>
  <si>
    <t xml:space="preserve"> Vail­lant ecoTEC ex­clu­siv VC 276/4-7 Brenn­wert­ther­me ca­lor­MA­TIC 370, Flach­dach schwarz 60/100, Auf­putz ohne Spei­cher­an­schluss Vail­lant</t>
  </si>
  <si>
    <t>/preisvergleich/Relocate/481808277.html?categoryId=18406&amp;pos=6&amp;price=2655.0&amp;productid=1219746&amp;sid=289859&amp;type=offer</t>
  </si>
  <si>
    <t xml:space="preserve"> Jun­kers Ce­ra­pur­Com­fort-Eco ZSBE 16-3 A 31 Brenn­wert­ther­me 16 kW Flg. P Jun­kers FR 120, ohne Spei­cher, ohne Mon­ta­ge­plat­te, ATEC Schacht 10 Meter 80/125...</t>
  </si>
  <si>
    <t>/preisvergleich/Relocate/475958381.html?categoryId=18406&amp;pos=11&amp;price=2645.0&amp;productid=2286143&amp;sid=289859&amp;type=offer</t>
  </si>
  <si>
    <t xml:space="preserve"> Vail­lant ecoTEC ex­clu­siv VC 146/4-7 Brenn­wert­ther­me ca­lor­MA­TIC 370f, Schrägdach rot 60/100, Un­ter­putz ohne Spei­cher­an­schluss Vail­lant</t>
  </si>
  <si>
    <t>/preisvergleich/Relocate/481802178.html?categoryId=18406&amp;pos=7&amp;price=2655.0&amp;productid=1219746&amp;sid=289859&amp;type=offer</t>
  </si>
  <si>
    <t xml:space="preserve"> Jun­kers Ce­ra­pur­Com­fort-Eco ZSBE 16-3 A 31 Brenn­wert­ther­me 16 kW Flg. P Jun­kers FW 120, ohne Spei­cher, Mon­ta­ge­plat­te 258 + 223-1 (Un­ter­putz), oh­ne...</t>
  </si>
  <si>
    <t>/preisvergleich/Relocate/475958457.html?categoryId=18406&amp;pos=12&amp;price=2645.0&amp;productid=2286143&amp;sid=289859&amp;type=offer</t>
  </si>
  <si>
    <t xml:space="preserve"> Vail­lant ecoTEC ex­clu­siv VC 146/4-7 Brenn­wert­ther­me ca­lor­MA­TIC 370f, Flach­dach rot 60/100, Auf­putz mit Spei­cher­an­schluss Vail­lant</t>
  </si>
  <si>
    <t>/preisvergleich/Relocate/481791564.html?categoryId=18406&amp;pos=8&amp;price=2660.0&amp;productid=1219746&amp;sid=289859&amp;type=offer</t>
  </si>
  <si>
    <t xml:space="preserve"> Jun­kers Ce­ra­pur­Com­fort-Eco ZSBE 16-3 A 31 Brenn­wert­ther­me 16 kW Flg. P Jun­kers FR 120, Mon­ta­ge­plat­te 258, ohne Spei­cher, ATEC Schacht 6 Meter 80/125 Jun­kers</t>
  </si>
  <si>
    <t>/preisvergleich/Relocate/475958049.html?categoryId=18406&amp;pos=13&amp;price=2645.0&amp;productid=2286143&amp;sid=289859&amp;type=offer</t>
  </si>
  <si>
    <t xml:space="preserve"> Vail­lant ecoTEC ex­clu­siv VC 146/4-7 Brenn­wert­ther­me ca­lor­MA­TIC 370f, Flach­dach schwarz 60/100, Auf­putz mit Spei­cher­an­schluss Vail­lant</t>
  </si>
  <si>
    <t>/preisvergleich/Relocate/481847422.html?categoryId=18406&amp;pos=1&amp;price=3500.0&amp;productid=1750863&amp;sid=289859&amp;type=offer</t>
  </si>
  <si>
    <t>/preisvergleich/Relocate/481781210.html?categoryId=18406&amp;pos=9&amp;price=2680.0&amp;productid=1219746&amp;sid=289859&amp;type=offer</t>
  </si>
  <si>
    <t xml:space="preserve"> Jun­kers Ce­ra­pur­Com­fort-Eco ZSBE 16-3 A 31 Brenn­wert­ther­me 16 kW Flg. P ohne Re­ge­lung, ohne Spei­cher, Mon­ta­ge­plat­te 258 + 223-1 (Un­ter­putz), Jun­kers...</t>
  </si>
  <si>
    <t>/preisvergleich/Relocate/475958155.html?categoryId=18406&amp;pos=14&amp;price=2645.0&amp;productid=2286143&amp;sid=289859&amp;type=offer</t>
  </si>
  <si>
    <t xml:space="preserve"> Vail­lant ecoTEC ex­clu­siv VC 146/4-7 Brenn­wert­ther­me ca­lor­MA­TIC 370f, Schrägdach schwarz 60/100, Un­ter­putz ohne Spei­cher­an­schluss Vail­lant</t>
  </si>
  <si>
    <t>/preisvergleich/Relocate/481849052.html?categoryId=18406&amp;pos=2&amp;price=3500.0&amp;productid=1750863&amp;sid=289859&amp;type=offer</t>
  </si>
  <si>
    <t>/preisvergleich/Relocate/481842501.html?categoryId=18406&amp;pos=1&amp;price=3565.0&amp;productid=3497887&amp;sid=289859&amp;type=offer</t>
  </si>
  <si>
    <t xml:space="preserve"> Jun­kers Ce­ra­pur­Com­fort ZBR 42-3 A 21 Gas-Brenn­wert­ther­me 42 kW, L / LL Jun­kers FW 120, ohne Spei­cher, Mon­ta­ge­plat­te 258 + 528-1 (Auf­putz), ATEC Schacht 8 ...</t>
  </si>
  <si>
    <t>/preisvergleich/Relocate/481803280.html?categoryId=18406&amp;pos=10&amp;price=2725.0&amp;productid=1219746&amp;sid=289859&amp;type=offer</t>
  </si>
  <si>
    <t xml:space="preserve"> Jun­kers Ce­ra­pur­Com­fort-Eco ZSBE 16-3 A 31 Brenn­wert­ther­me 16 kW Flg. P Jun­kers FR 120, ohne Spei­cher, Mon­ta­ge­plat­te 258 + 528-1 (Auf­putz), ATEC Schacht 4 ...</t>
  </si>
  <si>
    <t>/preisvergleich/Relocate/475958393.html?categoryId=18406&amp;pos=15&amp;price=2648.0&amp;productid=2286143&amp;sid=289859&amp;type=offer</t>
  </si>
  <si>
    <t xml:space="preserve"> Vail­lant ecoTEC ex­clu­siv VC 206/4-7 Brenn­wert­ther­me ca­lor­MA­TIC 370f, Flach­dach schwarz 60/100, Un­ter­putz ohne Spei­cher­an­schluss Vail­lant</t>
  </si>
  <si>
    <t>/preisvergleich/Relocate/481848384.html?categoryId=18406&amp;pos=3&amp;price=3500.0&amp;productid=1750863&amp;sid=289859&amp;type=offer</t>
  </si>
  <si>
    <t>/preisvergleich/Relocate/481846624.html?categoryId=18406&amp;pos=2&amp;price=3565.0&amp;productid=3497887&amp;sid=289859&amp;type=offer</t>
  </si>
  <si>
    <t xml:space="preserve"> Jun­kers Ce­ra­pur­Com­fort ZBR 42-3 A 21 Gas-Brenn­wert­ther­me 42 kW, L / LL ohne Re­ge­lung, Jun­kers SK 160-5 ZB, Jun­kers AZB09 Dach schwarz 80/125, oh­ne...</t>
  </si>
  <si>
    <t>/preisvergleich/Relocate/481808112.html?categoryId=18406&amp;pos=11&amp;price=2735.0&amp;productid=1219746&amp;sid=289859&amp;type=offer</t>
  </si>
  <si>
    <t xml:space="preserve"> Jun­kers Ce­ra­pur­Com­fort-Eco ZSBE 16-3 A 31 Brenn­wert­ther­me 16 kW Flg. P Jun­kers FR 120, ohne Spei­cher, Jun­kers Schacht 4 Meter 80/125, ohne Mon­ta­ge­plat­te...</t>
  </si>
  <si>
    <t>/preisvergleich/Relocate/481848472.html?categoryId=18406&amp;pos=4&amp;price=3500.0&amp;productid=1750863&amp;sid=289859&amp;type=offer</t>
  </si>
  <si>
    <t>/preisvergleich/Relocate/481848367.html?categoryId=18406&amp;pos=3&amp;price=3565.0&amp;productid=3497887&amp;sid=289859&amp;type=offer</t>
  </si>
  <si>
    <t xml:space="preserve"> Jun­kers Ce­ra­pur­Com­fort ZBR 42-3 A 21 Gas-Brenn­wert­ther­me 42 kW, L / LL Jun­kers FW 120, ohne Spei­cher, Jun­kers Schacht 6 Meter 80/125, ohne Mon­ta­ge­plat­te...</t>
  </si>
  <si>
    <t>/preisvergleich/Relocate/481780650.html?categoryId=18406&amp;pos=12&amp;price=2735.0&amp;productid=1219746&amp;sid=289859&amp;type=offer</t>
  </si>
  <si>
    <t xml:space="preserve"> Jun­kers Ce­ra­pur­Com­fort-Eco ZSBE 16-3 A 31 Brenn­wert­ther­me 16 kW Flg. P Jun­kers FR 50, ohne Spei­cher, Mon­ta­ge­plat­te 258 + 528-1 (Auf­putz), ATEC Schacht 8...</t>
  </si>
  <si>
    <t>/preisvergleich/Relocate/481847027.html?categoryId=18406&amp;pos=5&amp;price=3505.0&amp;productid=1750863&amp;sid=289859&amp;type=offer</t>
  </si>
  <si>
    <t>/preisvergleich/Relocate/481848145.html?categoryId=18406&amp;pos=4&amp;price=3570.0&amp;productid=3497887&amp;sid=289859&amp;type=offer</t>
  </si>
  <si>
    <t xml:space="preserve"> Jun­kers Ce­ra­pur­Com­fort ZBR 42-3 A 21 Gas-Brenn­wert­ther­me 42 kW, L / LL Jun­kers FW 120, Mon­ta­ge­plat­te 993, ohne Spei­cher, ATEC Schacht 6 Meter 80/125 Jun­kers</t>
  </si>
  <si>
    <t>/preisvergleich/Relocate/356663423.html?categoryId=18406&amp;pos=13&amp;price=2740.0&amp;productid=1219746&amp;sid=223861&amp;type=offer</t>
  </si>
  <si>
    <t>/preisvergleich/Relocate/481846747.html?categoryId=18406&amp;pos=6&amp;price=3505.0&amp;productid=1750863&amp;sid=289859&amp;type=offer</t>
  </si>
  <si>
    <t>/preisvergleich/Relocate/481847230.html?categoryId=18406&amp;pos=5&amp;price=3575.0&amp;productid=3497887&amp;sid=289859&amp;type=offer</t>
  </si>
  <si>
    <t xml:space="preserve"> Jun­kers Ce­ra­pur­Com­fort ZBR 42-3 A 21 Gas-Brenn­wert­ther­me 42 kW, L / LL Mon­ta­ge­plat­te 994, ohne Re­ge­lung, ohne Ab­gas­pa­ket, Jun­kers SK 200-5 ZB Jun­kers</t>
  </si>
  <si>
    <t>/preisvergleich/Relocate/481802886.html?categoryId=18406&amp;pos=14&amp;price=2745.0&amp;productid=1219746&amp;sid=289859&amp;type=offer</t>
  </si>
  <si>
    <t xml:space="preserve"> Jun­kers Ce­ra­pur­Com­fort-Eco ZSBE 16-3 A 31 Brenn­wert­ther­me 16 kW Flg. P Jun­kers FR 120, Mon­ta­ge­plat­te 994, ohne Spei­cher, ATEC Schacht 4 Meter 80/125 Jun­kers</t>
  </si>
  <si>
    <t>/preisvergleich/Relocate/585068192.html?categoryId=18406&amp;pos=1&amp;price=1846.0&amp;productid=3725833&amp;sid=223861&amp;type=offer</t>
  </si>
  <si>
    <t>/preisvergleich/Relocate/481847933.html?categoryId=18406&amp;pos=7&amp;price=3505.0&amp;productid=1750863&amp;sid=289859&amp;type=offer</t>
  </si>
  <si>
    <t>/preisvergleich/Relocate/481847047.html?categoryId=18406&amp;pos=6&amp;price=3575.0&amp;productid=3497887&amp;sid=289859&amp;type=offer</t>
  </si>
  <si>
    <t xml:space="preserve"> Jun­kers Ce­ra­pur­Com­fort ZBR 42-3 A 21 Gas-Brenn­wert­ther­me 42 kW, L / LL Jun­kers FR 50, Mon­ta­ge­plat­te 994, ohne Spei­cher, Jun­kers Schacht 10 Meter 80/125...</t>
  </si>
  <si>
    <t>/preisvergleich/Relocate/481806109.html?categoryId=18406&amp;pos=15&amp;price=2750.0&amp;productid=1219746&amp;sid=289859&amp;type=offer</t>
  </si>
  <si>
    <t xml:space="preserve"> Jun­kers Ce­ra­pur­Com­fort-Eco ZSBE 16-3 A 31 Brenn­wert­ther­me 16 kW Flg. P Jun­kers FR 50, Mon­ta­ge­plat­te 993, ohne Spei­cher, Jun­kers AZB10 Dach rot 80/125...</t>
  </si>
  <si>
    <t>/preisvergleich/Relocate/585069332.html?categoryId=18406&amp;pos=2&amp;price=1847.0&amp;productid=3725833&amp;sid=223861&amp;type=offer</t>
  </si>
  <si>
    <t>/preisvergleich/Relocate/481847996.html?categoryId=18406&amp;pos=8&amp;price=3505.0&amp;productid=1750863&amp;sid=289859&amp;type=offer</t>
  </si>
  <si>
    <t>/preisvergleich/Relocate/481847102.html?categoryId=18406&amp;pos=7&amp;price=3575.0&amp;productid=3497887&amp;sid=289859&amp;type=offer</t>
  </si>
  <si>
    <t xml:space="preserve"> Jun­kers Ce­ra­pur­Com­fort ZBR 42-3 A 21 Gas-Brenn­wert­ther­me 42 kW, L / LL Jun­kers FW 120, Mon­ta­ge­plat­te 994, ohne Spei­cher, Jun­kers AZB10 Dach rot 80/125...</t>
  </si>
  <si>
    <t>/preisvergleich/Relocate/585069224.html?categoryId=18406&amp;pos=3&amp;price=1848.0&amp;productid=3725833&amp;sid=223861&amp;type=offer</t>
  </si>
  <si>
    <t>/preisvergleich/Relocate/481847618.html?categoryId=18406&amp;pos=9&amp;price=3505.0&amp;productid=1750863&amp;sid=289859&amp;type=offer</t>
  </si>
  <si>
    <t>/preisvergleich/Relocate/481846898.html?categoryId=18406&amp;pos=8&amp;price=3575.0&amp;productid=3497887&amp;sid=289859&amp;type=offer</t>
  </si>
  <si>
    <t xml:space="preserve"> Jun­kers Ce­ra­pur­Com­fort ZBR 42-3 A 21 Gas-Brenn­wert­ther­me 42 kW, L / LL Jun­kers FR 50, ohne Ab­gas­pa­ket, Jun­kers SK 200-5 ZB, ohne Mon­ta­ge­plat­te Jun­kers</t>
  </si>
  <si>
    <t>/preisvergleich/Relocate/585069307.html?categoryId=18406&amp;pos=4&amp;price=1848.0&amp;productid=3725833&amp;sid=223861&amp;type=offer</t>
  </si>
  <si>
    <t>/preisvergleich/Relocate/481848667.html?categoryId=18406&amp;pos=10&amp;price=3510.0&amp;productid=1750863&amp;sid=289859&amp;type=offer</t>
  </si>
  <si>
    <t>/preisvergleich/Relocate/481849060.html?categoryId=18406&amp;pos=9&amp;price=3575.0&amp;productid=3497887&amp;sid=289859&amp;type=offer</t>
  </si>
  <si>
    <t xml:space="preserve"> Jun­kers Ce­ra­pur­Com­fort ZBR 42-3 A 21 Gas-Brenn­wert­ther­me 42 kW, L / LL Jun­kers FW 200, ohne Spei­cher, Mon­ta­ge­plat­te 258 + 223-1 (Un­ter­putz), ATEC Schacht ...</t>
  </si>
  <si>
    <t>/preisvergleich/Relocate/585069488.html?categoryId=18406&amp;pos=5&amp;price=1848.0&amp;productid=3725833&amp;sid=223861&amp;type=offer</t>
  </si>
  <si>
    <t>/preisvergleich/Relocate/481860718.html?categoryId=18406&amp;pos=11&amp;price=3515.0&amp;productid=1750863&amp;sid=289859&amp;type=offer</t>
  </si>
  <si>
    <t xml:space="preserve"> Jun­kers Ce­ra­pur­Com­fort ZBR 42-3 A 31 Gas-Brenn­wert­ther­me 42 kW, Flg. P Jun­kers FR 50, Mon­ta­ge­plat­te 994, ohne Spei­cher, Jun­kers Schacht 4 Meter 80/125...</t>
  </si>
  <si>
    <t>/preisvergleich/Relocate/481846692.html?categoryId=18406&amp;pos=10&amp;price=3575.0&amp;productid=3497887&amp;sid=289859&amp;type=offer</t>
  </si>
  <si>
    <t xml:space="preserve"> Jun­kers Ce­ra­pur­Com­fort ZBR 42-3 A 21 Gas-Brenn­wert­ther­me 42 kW, L / LL Jun­kers FW 120, Mon­ta­ge­plat­te 994, ohne Spei­cher, Jun­kers AZB09 Dach schwarz...</t>
  </si>
  <si>
    <t>/preisvergleich/Relocate/585069489.html?categoryId=18406&amp;pos=6&amp;price=1849.0&amp;productid=3725833&amp;sid=223861&amp;type=offer</t>
  </si>
  <si>
    <t>/preisvergleich/Relocate/481847785.html?categoryId=18406&amp;pos=12&amp;price=3515.0&amp;productid=1750863&amp;sid=289859&amp;type=offer</t>
  </si>
  <si>
    <t>/preisvergleich/Relocate/481846603.html?categoryId=18406&amp;pos=11&amp;price=3575.0&amp;productid=3497887&amp;sid=289859&amp;type=offer</t>
  </si>
  <si>
    <t xml:space="preserve"> Jun­kers Ce­ra­pur­Com­fort ZBR 42-3 A 21 Gas-Brenn­wert­ther­me 42 kW, L / LL ohne Re­ge­lung, Jun­kers SK 160-5 ZB, ohne Mon­ta­ge­plat­te, ATEC Schacht 8 Me­ter...</t>
  </si>
  <si>
    <t>/preisvergleich/Relocate/585069342.html?categoryId=18406&amp;pos=7&amp;price=1849.0&amp;productid=3725833&amp;sid=223861&amp;type=offer</t>
  </si>
  <si>
    <t>/preisvergleich/Relocate/481847770.html?categoryId=18406&amp;pos=13&amp;price=3515.0&amp;productid=1750863&amp;sid=289859&amp;type=offer</t>
  </si>
  <si>
    <t>/preisvergleich/Relocate/481848078.html?categoryId=18406&amp;pos=12&amp;price=3580.0&amp;productid=3497887&amp;sid=289859&amp;type=offer</t>
  </si>
  <si>
    <t xml:space="preserve"> Jun­kers Ce­ra­pur­Com­fort ZBR 42-3 A 21 Gas-Brenn­wert­ther­me 42 kW, L / LL Jun­kers FW 120, Mon­ta­ge­plat­te 993, ohne Spei­cher, Jun­kers AZB10 Dach rot 80/125...</t>
  </si>
  <si>
    <t>/preisvergleich/Relocate/586004793.html?categoryId=18406&amp;pos=8&amp;price=1849.0&amp;productid=3725833&amp;sid=223861&amp;type=offer</t>
  </si>
  <si>
    <t>/preisvergleich/Relocate/481861081.html?categoryId=18406&amp;pos=14&amp;price=3520.0&amp;productid=1750863&amp;sid=289859&amp;type=offer</t>
  </si>
  <si>
    <t xml:space="preserve"> Jun­kers Ce­ra­pur­Com­fort ZBR 42-3 A 31 Gas-Brenn­wert­ther­me 42 kW, Flg. P Jun­kers FR 120, Mon­ta­ge­plat­te 258, ohne Spei­cher, Jun­kers Schacht 10 Meter 80/125...</t>
  </si>
  <si>
    <t>/preisvergleich/Relocate/481847838.html?categoryId=18406&amp;pos=13&amp;price=3580.0&amp;productid=3497887&amp;sid=289859&amp;type=offer</t>
  </si>
  <si>
    <t xml:space="preserve"> Jun­kers Ce­ra­pur­Com­fort ZBR 42-3 A 21 Gas-Brenn­wert­ther­me 42 kW, L / LL Jun­kers FW 200, ohne Spei­cher, Mon­ta­ge­plat­te 258 + 528-1 (Auf­putz), ATEC Schacht 4 ...</t>
  </si>
  <si>
    <t>/preisvergleich/Relocate/585069443.html?categoryId=18406&amp;pos=9&amp;price=1850.0&amp;productid=3725833&amp;sid=223861&amp;type=offer</t>
  </si>
  <si>
    <t>/preisvergleich/Relocate/481846874.html?categoryId=18406&amp;pos=15&amp;price=3520.0&amp;productid=1750863&amp;sid=289859&amp;type=offer</t>
  </si>
  <si>
    <t>/preisvergleich/Relocate/481847735.html?categoryId=18406&amp;pos=14&amp;price=3580.0&amp;productid=3497887&amp;sid=289859&amp;type=offer</t>
  </si>
  <si>
    <t xml:space="preserve"> Jun­kers Ce­ra­pur­Com­fort ZBR 42-3 A 21 Gas-Brenn­wert­ther­me 42 kW, L / LL Jun­kers FW 120, Mon­ta­ge­plat­te 258, ohne Spei­cher, Jun­kers Schacht 4 Meter 80/125...</t>
  </si>
  <si>
    <t>/preisvergleich/Relocate/585069442.html?categoryId=18406&amp;pos=10&amp;price=1850.0&amp;productid=3725833&amp;sid=223861&amp;type=offer</t>
  </si>
  <si>
    <t>/preisvergleich/Relocate/481847800.html?categoryId=18406&amp;pos=15&amp;price=3580.0&amp;productid=3497887&amp;sid=289859&amp;type=offer</t>
  </si>
  <si>
    <t xml:space="preserve"> Jun­kers Ce­ra­pur­Com­fort ZBR 42-3 A 21 Gas-Brenn­wert­ther­me 42 kW, L / LL Mon­ta­ge­plat­te 993, ohne Re­ge­lung, ohne Ab­gas­pa­ket, Jun­kers SK 200-5 ZB Jun­kers</t>
  </si>
  <si>
    <t>/preisvergleich/Relocate/585069371.html?categoryId=18406&amp;pos=11&amp;price=1850.0&amp;productid=3725833&amp;sid=223861&amp;type=offer</t>
  </si>
  <si>
    <t>/preisvergleich/Relocate/585069405.html?categoryId=18406&amp;pos=12&amp;price=1850.0&amp;productid=3725833&amp;sid=223861&amp;type=offer</t>
  </si>
  <si>
    <t>/preisvergleich/Relocate/524658269.html?categoryId=18406&amp;pos=13&amp;price=1851.0&amp;productid=3725833&amp;sid=223861&amp;type=offer</t>
  </si>
  <si>
    <t xml:space="preserve"> Remeha Heiz­ther­me Gas-Hei­zung Gas­brenn­wert­ther­me Tzerra 24 DS Re­ge­lung iSense mit Au­ßen­füh­ler, ohne Spei­ch­er­füh­ler, mit Mon­ta­ge­rah­men, An­schluss...</t>
  </si>
  <si>
    <t>/preisvergleich/Relocate/585069491.html?categoryId=18406&amp;pos=14&amp;price=1851.0&amp;productid=3725833&amp;sid=223861&amp;type=offer</t>
  </si>
  <si>
    <t>/preisvergleich/Relocate/586004805.html?categoryId=18406&amp;pos=15&amp;price=1851.0&amp;productid=3725833&amp;sid=223861&amp;type=offer</t>
  </si>
  <si>
    <t>/preisvergleich/Relocate/475958261.html?categoryId=18406&amp;pos=1&amp;price=2648.0&amp;productid=2286143&amp;sid=289859&amp;type=offer</t>
  </si>
  <si>
    <t xml:space="preserve"> Vail­lant ecoTEC ex­clu­siv VC 206/4-7 Brenn­wert­ther­me ca­lor­MA­TIC 370f, Flach­dach rot 60/100, Un­ter­putz ohne Spei­cher­an­schluss Vail­lant</t>
  </si>
  <si>
    <t>/preisvergleich/Relocate/475958331.html?categoryId=18406&amp;pos=2&amp;price=2649.0&amp;productid=2286143&amp;sid=289859&amp;type=offer</t>
  </si>
  <si>
    <t xml:space="preserve"> Vail­lant ecoTEC ex­clu­siv VC 276/4-7 Brenn­wert­ther­me ca­lor­MA­TIC 350, Flach­dach schwarz 60/100, Un­ter­putz ohne Spei­cher­an­schluss Vail­lant</t>
  </si>
  <si>
    <t>/preisvergleich/Relocate/475958001.html?categoryId=18406&amp;pos=3&amp;price=2649.0&amp;productid=2286143&amp;sid=289859&amp;type=offer</t>
  </si>
  <si>
    <t xml:space="preserve"> Vail­lant ecoTEC ex­clu­siv VC 276/4-7 Brenn­wert­ther­me ca­lor­MA­TIC 350, Flach­dach rot 60/100, Un­ter­putz ohne Spei­cher­an­schluss Vail­lant</t>
  </si>
  <si>
    <t>/preisvergleich/Relocate/475958115.html?categoryId=18406&amp;pos=4&amp;price=2649.0&amp;productid=2286143&amp;sid=289859&amp;type=offer</t>
  </si>
  <si>
    <t xml:space="preserve"> Vail­lant ecoTEC ex­clu­siv VC 276/4-7 Brenn­wert­ther­me ca­lor­MA­TIC 370, Schrägdach rot 60/100, Auf­putz ohne Spei­cher­an­schluss Vail­lant</t>
  </si>
  <si>
    <t>/preisvergleich/Relocate/475957449.html?categoryId=18406&amp;pos=5&amp;price=2649.0&amp;productid=2286143&amp;sid=289859&amp;type=offer</t>
  </si>
  <si>
    <t xml:space="preserve"> Vail­lant ecoTEC ex­clu­siv VC 276/4-7 Brenn­wert­ther­me ca­lor­MA­TIC 370, Schrägdach schwarz 60/100, Auf­putz ohne Spei­cher­an­schluss Vail­lant</t>
  </si>
  <si>
    <t>/preisvergleich/Relocate/481779507.html?categoryId=18406&amp;pos=1&amp;price=2750.0&amp;productid=1219746&amp;sid=289859&amp;type=offer</t>
  </si>
  <si>
    <t xml:space="preserve"> Jun­kers Ce­ra­pur­Com­fort-Eco ZSBE 16-3 A 31 Brenn­wert­ther­me 16 kW Flg. P Jun­kers FR 50, ohne Spei­cher, Mon­ta­ge­plat­te 258 + 223-1 (Un­ter­putz), ATEC Schacht...</t>
  </si>
  <si>
    <t>/preisvergleich/Relocate/475957882.html?categoryId=18406&amp;pos=6&amp;price=2650.0&amp;productid=2286143&amp;sid=289859&amp;type=offer</t>
  </si>
  <si>
    <t xml:space="preserve"> Vail­lant ecoTEC ex­clu­siv VC 146/4-7 Brenn­wert­ther­me ca­lor­MA­TIC 370f, Schrägdach schwarz 60/100, Auf­putz mit Spei­cher­an­schluss Vail­lant</t>
  </si>
  <si>
    <t>/preisvergleich/Relocate/481780451.html?categoryId=18406&amp;pos=2&amp;price=2750.0&amp;productid=1219746&amp;sid=289859&amp;type=offer</t>
  </si>
  <si>
    <t xml:space="preserve"> Jun­kers Ce­ra­pur­Com­fort-Eco ZSBE 16-3 A 31 Brenn­wert­ther­me 16 kW Flg. P Jun­kers FR 120, ohne Spei­cher, Mon­ta­ge­plat­te 258 + 223-1 (Un­ter­putz), Jun­kers...</t>
  </si>
  <si>
    <t>/preisvergleich/Relocate/475958027.html?categoryId=18406&amp;pos=7&amp;price=2650.0&amp;productid=2286143&amp;sid=289859&amp;type=offer</t>
  </si>
  <si>
    <t xml:space="preserve"> Vail­lant ecoTEC ex­clu­siv VC 146/4-7 Brenn­wert­ther­me ca­lor­MA­TIC 370f, Schrägdach rot 60/100, Auf­putz mit Spei­cher­an­schluss Vail­lant</t>
  </si>
  <si>
    <t>/preisvergleich/Relocate/481804677.html?categoryId=18406&amp;pos=3&amp;price=2750.0&amp;productid=1219746&amp;sid=289859&amp;type=offer</t>
  </si>
  <si>
    <t xml:space="preserve"> Jun­kers Ce­ra­pur­Com­fort-Eco ZSBE 16-3 A 31 Brenn­wert­ther­me 16 kW Flg. P Jun­kers FR 50, Mon­ta­ge­plat­te 993, ohne Spei­cher, Jun­kers AZB09 Dach schwarz 80/125 ...</t>
  </si>
  <si>
    <t>/preisvergleich/Relocate/475957365.html?categoryId=18406&amp;pos=8&amp;price=2650.0&amp;productid=2286143&amp;sid=289859&amp;type=offer</t>
  </si>
  <si>
    <t xml:space="preserve"> Vail­lant ecoTEC ex­clu­siv VC 276/4-7 Brenn­wert­ther­me ohne Re­ge­lung, Schacht­sys­tem­pa­ket 10m, ohne Vail­lant</t>
  </si>
  <si>
    <t>/preisvergleich/Relocate/481777975.html?categoryId=18406&amp;pos=4&amp;price=2755.0&amp;productid=1219746&amp;sid=289859&amp;type=offer</t>
  </si>
  <si>
    <t xml:space="preserve"> Jun­kers Ce­ra­pur­Com­fort-Eco ZSBE 16-3 A 31 Brenn­wert­ther­me 16 kW Flg. P Jun­kers FR 50, Mon­ta­ge­plat­te 994, ohne Spei­cher, ATEC Schacht 8 Meter 80/125 Jun­kers</t>
  </si>
  <si>
    <t>/preisvergleich/Relocate/475958383.html?categoryId=18406&amp;pos=9&amp;price=2653.0&amp;productid=2286143&amp;sid=289859&amp;type=offer</t>
  </si>
  <si>
    <t xml:space="preserve"> Vail­lant ecoTEC ex­clu­siv VC 206/4-7 Brenn­wert­ther­me ca­lor­MA­TIC 370f, Schrägdach schwarz 60/100, Un­ter­putz ohne Spei­cher­an­schluss Vail­lant</t>
  </si>
  <si>
    <t>/preisvergleich/Relocate/481802137.html?categoryId=18406&amp;pos=5&amp;price=2760.0&amp;productid=1219746&amp;sid=289859&amp;type=offer</t>
  </si>
  <si>
    <t xml:space="preserve"> Jun­kers Ce­ra­pur­Com­fort-Eco ZSBE 16-3 A 31 Brenn­wert­ther­me 16 kW Flg. P Mon­ta­ge­plat­te 994, ohne Re­ge­lung, Jun­kers ST 120-5 Z, ohne Ab­gas­pa­ket Jun­kers</t>
  </si>
  <si>
    <t>/preisvergleich/Relocate/475957910.html?categoryId=18406&amp;pos=10&amp;price=2653.0&amp;productid=2286143&amp;sid=289859&amp;type=offer</t>
  </si>
  <si>
    <t xml:space="preserve"> Vail­lant ecoTEC ex­clu­siv VC 146/4-7 Brenn­wert­ther­me ca­lor­MA­TIC 470/4, Flach­dach rot 60/100, Un­ter­putz ohne Spei­cher­an­schluss Vail­lant</t>
  </si>
  <si>
    <t>/preisvergleich/Relocate/242871648.html?categoryId=18406&amp;pos=6&amp;price=2990.23&amp;productid=1219746&amp;sid=26395&amp;type=offer</t>
  </si>
  <si>
    <t>/preisvergleich/Relocate/475958133.html?categoryId=18406&amp;pos=11&amp;price=2653.0&amp;productid=2286143&amp;sid=289859&amp;type=offer</t>
  </si>
  <si>
    <t xml:space="preserve"> Vail­lant ecoTEC ex­clu­siv VC 206/4-7 Brenn­wert­ther­me ca­lor­MA­TIC 370f, Flach­dach rot 60/100, Auf­putz mit Spei­cher­an­schluss Vail­lant</t>
  </si>
  <si>
    <t>/preisvergleich/Relocate/475958218.html?categoryId=18406&amp;pos=12&amp;price=2653.0&amp;productid=2286143&amp;sid=289859&amp;type=offer</t>
  </si>
  <si>
    <t xml:space="preserve"> Vail­lant ecoTEC ex­clu­siv VC 146/4-7 Brenn­wert­ther­me ca­lor­MA­TIC 370, Schacht­sys­tem­pa­ket 10m, ohne Vail­lant</t>
  </si>
  <si>
    <t>/preisvergleich/Relocate/475958250.html?categoryId=18406&amp;pos=13&amp;price=2653.0&amp;productid=2286143&amp;sid=289859&amp;type=offer</t>
  </si>
  <si>
    <t xml:space="preserve"> Vail­lant ecoTEC ex­clu­siv VC 206/4-7 Brenn­wert­ther­me ca­lor­MA­TIC 370f, Flach­dach schwarz 60/100, Auf­putz mit Spei­cher­an­schluss Vail­lant</t>
  </si>
  <si>
    <t>/preisvergleich/Relocate/481847363.html?categoryId=18406&amp;pos=1&amp;price=3520.0&amp;productid=1750863&amp;sid=289859&amp;type=offer</t>
  </si>
  <si>
    <t>/preisvergleich/Relocate/475957381.html?categoryId=18406&amp;pos=14&amp;price=2653.0&amp;productid=2286143&amp;sid=289859&amp;type=offer</t>
  </si>
  <si>
    <t xml:space="preserve"> Vail­lant ecoTEC ex­clu­siv VC 146/4-7 Brenn­wert­ther­me ca­lor­MA­TIC 470/4, Flach­dach schwarz 60/100, Un­ter­putz ohne Spei­cher­an­schluss Vail­lant</t>
  </si>
  <si>
    <t>/preisvergleich/Relocate/481855335.html?categoryId=18406&amp;pos=2&amp;price=3520.0&amp;productid=1750863&amp;sid=289859&amp;type=offer</t>
  </si>
  <si>
    <t xml:space="preserve"> Jun­kers Ce­ra­pur­Com­fort ZBR 42-3 A 31 Gas-Brenn­wert­ther­me 42 kW, Flg. P Jun­kers FR 50, Mon­ta­ge­plat­te 993, ohne Spei­cher, Jun­kers Schacht 4 Meter 80/125...</t>
  </si>
  <si>
    <t>/preisvergleich/Relocate/481847340.html?categoryId=18406&amp;pos=1&amp;price=3580.0&amp;productid=3497887&amp;sid=289859&amp;type=offer</t>
  </si>
  <si>
    <t xml:space="preserve"> Jun­kers Ce­ra­pur­Com­fort ZBR 42-3 A 21 Gas-Brenn­wert­ther­me 42 kW, L / LL Jun­kers FR 120, Mon­ta­ge­plat­te 994, Jun­kers ST 120-5 Z, ohne Ab­gas­pa­ket Jun­kers</t>
  </si>
  <si>
    <t>/preisvergleich/Relocate/475957212.html?categoryId=18406&amp;pos=15&amp;price=2653.0&amp;productid=2286143&amp;sid=289859&amp;type=offer</t>
  </si>
  <si>
    <t xml:space="preserve"> Vail­lant ecoTEC ex­clu­siv VC 206/4-7 Brenn­wert­ther­me ca­lor­MA­TIC 370f, Schrägdach rot 60/100, Un­ter­putz ohne Spei­cher­an­schluss Vail­lant</t>
  </si>
  <si>
    <t>/preisvergleich/Relocate/481861102.html?categoryId=18406&amp;pos=3&amp;price=3525.0&amp;productid=1750863&amp;sid=289859&amp;type=offer</t>
  </si>
  <si>
    <t xml:space="preserve"> Jun­kers Ce­ra­pur­Com­fort ZBR 42-3 A 31 Gas-Brenn­wert­ther­me 42 kW, Flg. P ohne Re­ge­lung, Jun­kers ST 120-5 Z, Jun­kers AZB10 Dach rot 80/125, oh­ne...</t>
  </si>
  <si>
    <t>/preisvergleich/Relocate/481847208.html?categoryId=18406&amp;pos=2&amp;price=3580.0&amp;productid=3497887&amp;sid=289859&amp;type=offer</t>
  </si>
  <si>
    <t xml:space="preserve"> Jun­kers Ce­ra­pur­Com­fort ZBR 42-3 A 21 Gas-Brenn­wert­ther­me 42 kW, L / LL Jun­kers FR 50, Mon­ta­ge­plat­te 993, ohne Spei­cher, Jun­kers Schacht 10 Meter 80/125...</t>
  </si>
  <si>
    <t>/preisvergleich/Relocate/481847108.html?categoryId=18406&amp;pos=4&amp;price=3525.0&amp;productid=1750863&amp;sid=289859&amp;type=offer</t>
  </si>
  <si>
    <t>/preisvergleich/Relocate/481847126.html?categoryId=18406&amp;pos=3&amp;price=3580.0&amp;productid=3497887&amp;sid=289859&amp;type=offer</t>
  </si>
  <si>
    <t xml:space="preserve"> Jun­kers Ce­ra­pur­Com­fort ZBR 42-3 A 21 Gas-Brenn­wert­ther­me 42 kW, L / LL Jun­kers FW 120, Mon­ta­ge­plat­te 993, ohne Spei­cher, Jun­kers AZB09 Dach schwarz...</t>
  </si>
  <si>
    <t>/preisvergleich/Relocate/481846807.html?categoryId=18406&amp;pos=5&amp;price=3525.0&amp;productid=1750863&amp;sid=289859&amp;type=offer</t>
  </si>
  <si>
    <t>/preisvergleich/Relocate/481846979.html?categoryId=18406&amp;pos=4&amp;price=3580.0&amp;productid=3497887&amp;sid=289859&amp;type=offer</t>
  </si>
  <si>
    <t xml:space="preserve"> Jun­kers Ce­ra­pur­Com­fort ZBR 42-3 A 21 Gas-Brenn­wert­ther­me 42 kW, L / LL Mon­ta­ge­plat­te 258, ohne Re­ge­lung, Jun­kers ST 120-5 Z, ATEC Schacht 10 Meter 80/125 ...</t>
  </si>
  <si>
    <t>/preisvergleich/Relocate/481842527.html?categoryId=18406&amp;pos=6&amp;price=3525.0&amp;productid=1750863&amp;sid=289859&amp;type=offer</t>
  </si>
  <si>
    <t>/preisvergleich/Relocate/481848818.html?categoryId=18406&amp;pos=5&amp;price=3580.0&amp;productid=3497887&amp;sid=289859&amp;type=offer</t>
  </si>
  <si>
    <t>/preisvergleich/Relocate/585069293.html?categoryId=18406&amp;pos=1&amp;price=1852.0&amp;productid=3725833&amp;sid=223861&amp;type=offer</t>
  </si>
  <si>
    <t>/preisvergleich/Relocate/481860584.html?categoryId=18406&amp;pos=7&amp;price=3525.0&amp;productid=1750863&amp;sid=289859&amp;type=offer</t>
  </si>
  <si>
    <t xml:space="preserve"> Jun­kers Ce­ra­pur­Com­fort ZBR 42-3 A 31 Gas-Brenn­wert­ther­me 42 kW, Flg. P Jun­kers FR 120, ohne Spei­cher, Mon­ta­ge­plat­te 258 + 528-1 (Auf­putz), Jun­kers...</t>
  </si>
  <si>
    <t>/preisvergleich/Relocate/481848788.html?categoryId=18406&amp;pos=6&amp;price=3580.0&amp;productid=3497887&amp;sid=289859&amp;type=offer</t>
  </si>
  <si>
    <t>/preisvergleich/Relocate/585069359.html?categoryId=18406&amp;pos=2&amp;price=1852.0&amp;productid=3725833&amp;sid=223861&amp;type=offer</t>
  </si>
  <si>
    <t>/preisvergleich/Relocate/481846488.html?categoryId=18406&amp;pos=8&amp;price=3525.0&amp;productid=1750863&amp;sid=289859&amp;type=offer</t>
  </si>
  <si>
    <t>/preisvergleich/Relocate/481848447.html?categoryId=18406&amp;pos=7&amp;price=3580.0&amp;productid=3497887&amp;sid=289859&amp;type=offer</t>
  </si>
  <si>
    <t xml:space="preserve"> Jun­kers Ce­ra­pur­Com­fort ZBR 42-3 A 21 Gas-Brenn­wert­ther­me 42 kW, L / LL Mon­ta­ge­plat­te 258, ohne Re­ge­lung, Jun­kers SK 160-5 ZB, ATEC Schacht 4 Meter 80/125 ...</t>
  </si>
  <si>
    <t>/preisvergleich/Relocate/585069308.html?categoryId=18406&amp;pos=3&amp;price=1853.0&amp;productid=3725833&amp;sid=223861&amp;type=offer</t>
  </si>
  <si>
    <t>/preisvergleich/Relocate/481848925.html?categoryId=18406&amp;pos=9&amp;price=3525.0&amp;productid=1750863&amp;sid=289859&amp;type=offer</t>
  </si>
  <si>
    <t>/preisvergleich/Relocate/481848401.html?categoryId=18406&amp;pos=8&amp;price=3580.0&amp;productid=3497887&amp;sid=289859&amp;type=offer</t>
  </si>
  <si>
    <t xml:space="preserve"> Jun­kers Ce­ra­pur­Com­fort ZBR 42-3 A 21 Gas-Brenn­wert­ther­me 42 kW, L / LL Jun­kers FR 120, Mon­ta­ge­plat­te 994, ohne Spei­cher, Jun­kers Schacht 8 Meter 80/125...</t>
  </si>
  <si>
    <t>/preisvergleich/Relocate/585069129.html?categoryId=18406&amp;pos=4&amp;price=1854.0&amp;productid=3725833&amp;sid=223861&amp;type=offer</t>
  </si>
  <si>
    <t>/preisvergleich/Relocate/481848858.html?categoryId=18406&amp;pos=10&amp;price=3525.0&amp;productid=1750863&amp;sid=289859&amp;type=offer</t>
  </si>
  <si>
    <t>/preisvergleich/Relocate/481848178.html?categoryId=18406&amp;pos=9&amp;price=3585.0&amp;productid=3497887&amp;sid=289859&amp;type=offer</t>
  </si>
  <si>
    <t xml:space="preserve"> Jun­kers Ce­ra­pur­Com­fort ZBR 42-3 A 21 Gas-Brenn­wert­ther­me 42 kW, L / LL Jun­kers FW 120, ohne Spei­cher, Mon­ta­ge­plat­te 258 + 528-1 (Auf­putz), ATEC Schacht...</t>
  </si>
  <si>
    <t>/preisvergleich/Relocate/585069348.html?categoryId=18406&amp;pos=5&amp;price=1854.0&amp;productid=3725833&amp;sid=223861&amp;type=offer</t>
  </si>
  <si>
    <t>/preisvergleich/Relocate/481849040.html?categoryId=18406&amp;pos=11&amp;price=3525.0&amp;productid=1750863&amp;sid=289859&amp;type=offer</t>
  </si>
  <si>
    <t>/preisvergleich/Relocate/481847843.html?categoryId=18406&amp;pos=10&amp;price=3585.0&amp;productid=3497887&amp;sid=289859&amp;type=offer</t>
  </si>
  <si>
    <t>/preisvergleich/Relocate/585069256.html?categoryId=18406&amp;pos=6&amp;price=1855.0&amp;productid=3725833&amp;sid=223861&amp;type=offer</t>
  </si>
  <si>
    <t>/preisvergleich/Relocate/481847154.html?categoryId=18406&amp;pos=12&amp;price=3530.0&amp;productid=1750863&amp;sid=289859&amp;type=offer</t>
  </si>
  <si>
    <t>/preisvergleich/Relocate/481847992.html?categoryId=18406&amp;pos=11&amp;price=3585.0&amp;productid=3497887&amp;sid=289859&amp;type=offer</t>
  </si>
  <si>
    <t xml:space="preserve"> Jun­kers Ce­ra­pur­Com­fort ZBR 42-3 A 21 Gas-Brenn­wert­ther­me 42 kW, L / LL Jun­kers FR 120, Mon­ta­ge­plat­te 993, Jun­kers ST 120-5 Z, ohne Ab­gas­pa­ket Jun­kers</t>
  </si>
  <si>
    <t>/preisvergleich/Relocate/524658069.html?categoryId=18406&amp;pos=7&amp;price=1855.0&amp;productid=3725833&amp;sid=223861&amp;type=offer</t>
  </si>
  <si>
    <t xml:space="preserve"> Remeha Heiz­ther­me Gas-Hei­zung Gas­brenn­wert­ther­me Tzerra 24 DS Re­ge­lung iSense ohne Au­ßen­füh­ler, mit Spei­ch­er­füh­ler, mit Mon­ta­ge­rah­men, An­schluss...</t>
  </si>
  <si>
    <t>/preisvergleich/Relocate/481846403.html?categoryId=18406&amp;pos=13&amp;price=3530.0&amp;productid=1750863&amp;sid=289859&amp;type=offer</t>
  </si>
  <si>
    <t>/preisvergleich/Relocate/481849012.html?categoryId=18406&amp;pos=12&amp;price=3585.0&amp;productid=3497887&amp;sid=289859&amp;type=offer</t>
  </si>
  <si>
    <t xml:space="preserve"> Jun­kers Ce­ra­pur­Com­fort ZBR 42-3 A 21 Gas-Brenn­wert­ther­me 42 kW, L / LL Jun­kers FR 120, Mon­ta­ge­plat­te 993, ohne Spei­cher, Jun­kers Schacht 8 Meter 80/125...</t>
  </si>
  <si>
    <t>/preisvergleich/Relocate/524658064.html?categoryId=18406&amp;pos=8&amp;price=1855.0&amp;productid=3725833&amp;sid=223861&amp;type=offer</t>
  </si>
  <si>
    <t>/preisvergleich/Relocate/481848865.html?categoryId=18406&amp;pos=14&amp;price=3530.0&amp;productid=1750863&amp;sid=289859&amp;type=offer</t>
  </si>
  <si>
    <t>/preisvergleich/Relocate/481846390.html?categoryId=18406&amp;pos=13&amp;price=3585.0&amp;productid=3497887&amp;sid=289859&amp;type=offer</t>
  </si>
  <si>
    <t xml:space="preserve"> Jun­kers Ce­ra­pur­Com­fort ZBR 42-3 A 21 Gas-Brenn­wert­ther­me 42 kW, L / LL Jun­kers FW 120, Mon­ta­ge­plat­te 994, ohne Spei­cher, ATEC Schacht 8 Meter 80/125 Jun­kers</t>
  </si>
  <si>
    <t>/preisvergleich/Relocate/585069164.html?categoryId=18406&amp;pos=9&amp;price=1856.0&amp;productid=3725833&amp;sid=223861&amp;type=offer</t>
  </si>
  <si>
    <t>/preisvergleich/Relocate/481849034.html?categoryId=18406&amp;pos=15&amp;price=3530.0&amp;productid=1750863&amp;sid=289859&amp;type=offer</t>
  </si>
  <si>
    <t>/preisvergleich/Relocate/481848495.html?categoryId=18406&amp;pos=14&amp;price=3585.0&amp;productid=3497887&amp;sid=289859&amp;type=offer</t>
  </si>
  <si>
    <t xml:space="preserve"> Jun­kers Ce­ra­pur­Com­fort ZBR 42-3 A 21 Gas-Brenn­wert­ther­me 42 kW, L / LL Jun­kers FR 50, Jun­kers SK 160-5 ZB, Mon­ta­ge­plat­te 258 + 223-1 (Un­ter­putz), oh­ne...</t>
  </si>
  <si>
    <t>/preisvergleich/Relocate/585069318.html?categoryId=18406&amp;pos=10&amp;price=1856.0&amp;productid=3725833&amp;sid=223861&amp;type=offer</t>
  </si>
  <si>
    <t>/preisvergleich/Relocate/481848273.html?categoryId=18406&amp;pos=15&amp;price=3590.0&amp;productid=3497887&amp;sid=289859&amp;type=offer</t>
  </si>
  <si>
    <t xml:space="preserve"> Jun­kers Ce­ra­pur­Com­fort ZBR 42-3 A 21 Gas-Brenn­wert­ther­me 42 kW, L / LL Jun­kers FW 120, Jun­kers ST 120-5 Z, ohne Ab­gas­pa­ket, ohne Mon­ta­ge­plat­te Jun­kers</t>
  </si>
  <si>
    <t>/preisvergleich/Relocate/585069270.html?categoryId=18406&amp;pos=11&amp;price=1857.0&amp;productid=3725833&amp;sid=223861&amp;type=offer</t>
  </si>
  <si>
    <t>/preisvergleich/Relocate/585069497.html?categoryId=18406&amp;pos=12&amp;price=1857.0&amp;productid=3725833&amp;sid=223861&amp;type=offer</t>
  </si>
  <si>
    <t>/preisvergleich/Relocate/585069477.html?categoryId=18406&amp;pos=13&amp;price=1858.0&amp;productid=3725833&amp;sid=223861&amp;type=offer</t>
  </si>
  <si>
    <t>/preisvergleich/Relocate/585069349.html?categoryId=18406&amp;pos=14&amp;price=1859.0&amp;productid=3725833&amp;sid=223861&amp;type=offer</t>
  </si>
  <si>
    <t>/preisvergleich/Relocate/585069335.html?categoryId=18406&amp;pos=15&amp;price=1859.0&amp;productid=3725833&amp;sid=223861&amp;type=offer</t>
  </si>
  <si>
    <t>/preisvergleich/Relocate/475957959.html?categoryId=18406&amp;pos=1&amp;price=2654.0&amp;productid=2286143&amp;sid=289859&amp;type=offer</t>
  </si>
  <si>
    <t xml:space="preserve"> Vail­lant ecoTEC ex­clu­siv VC 276/4-7 Brenn­wert­ther­me ca­lor­MA­TIC 350, Schrägdach rot 60/100, Un­ter­putz ohne Spei­cher­an­schluss Vail­lant</t>
  </si>
  <si>
    <t>/preisvergleich/Relocate/475958208.html?categoryId=18406&amp;pos=2&amp;price=2654.0&amp;productid=2286143&amp;sid=289859&amp;type=offer</t>
  </si>
  <si>
    <t xml:space="preserve"> Vail­lant ecoTEC ex­clu­siv VC 276/4-7 Brenn­wert­ther­me ca­lor­MA­TIC 350, Flach­dach rot 60/100, Auf­putz mit Spei­cher­an­schluss Vail­lant</t>
  </si>
  <si>
    <t>/preisvergleich/Relocate/475958249.html?categoryId=18406&amp;pos=3&amp;price=2654.0&amp;productid=2286143&amp;sid=289859&amp;type=offer</t>
  </si>
  <si>
    <t xml:space="preserve"> Vail­lant ecoTEC ex­clu­siv VC 276/4-7 Brenn­wert­ther­me ca­lor­MA­TIC 350, Schrägdach schwarz 60/100, Un­ter­putz ohne Spei­cher­an­schluss Vail­lant</t>
  </si>
  <si>
    <t>/preisvergleich/Relocate/475957561.html?categoryId=18406&amp;pos=4&amp;price=2654.0&amp;productid=2286143&amp;sid=289859&amp;type=offer</t>
  </si>
  <si>
    <t xml:space="preserve"> Vail­lant ecoTEC ex­clu­siv VC 276/4-7 Brenn­wert­ther­me ca­lor­MA­TIC 350, Flach­dach schwarz 60/100, Auf­putz mit Spei­cher­an­schluss Vail­lant</t>
  </si>
  <si>
    <t>/preisvergleich/Relocate/475957967.html?categoryId=18406&amp;pos=5&amp;price=2658.0&amp;productid=2286143&amp;sid=289859&amp;type=offer</t>
  </si>
  <si>
    <t xml:space="preserve"> Vail­lant ecoTEC ex­clu­siv VC 146/4-7 Brenn­wert­ther­me ca­lor­MA­TIC 470/4, Schrägdach schwarz 60/100, Un­ter­putz ohne Spei­cher­an­schluss Vail­lant</t>
  </si>
  <si>
    <t>/preisvergleich/Relocate/475957948.html?categoryId=18406&amp;pos=6&amp;price=2658.0&amp;productid=2286143&amp;sid=289859&amp;type=offer</t>
  </si>
  <si>
    <t xml:space="preserve"> Vail­lant ecoTEC ex­clu­siv VC 146/4-7 Brenn­wert­ther­me ca­lor­MA­TIC 470/4, Schrägdach rot 60/100, Un­ter­putz ohne Spei­cher­an­schluss Vail­lant</t>
  </si>
  <si>
    <t>/preisvergleich/Relocate/475957927.html?categoryId=18406&amp;pos=7&amp;price=2658.0&amp;productid=2286143&amp;sid=289859&amp;type=offer</t>
  </si>
  <si>
    <t xml:space="preserve"> Vail­lant ecoTEC ex­clu­siv VC 206/4-7 Brenn­wert­ther­me ca­lor­MA­TIC 370f, Schrägdach schwarz 60/100, Auf­putz mit Spei­cher­an­schluss Vail­lant</t>
  </si>
  <si>
    <t>/preisvergleich/Relocate/475958121.html?categoryId=18406&amp;pos=8&amp;price=2658.0&amp;productid=2286143&amp;sid=289859&amp;type=offer</t>
  </si>
  <si>
    <t xml:space="preserve"> Vail­lant ecoTEC ex­clu­siv VC 206/4-7 Brenn­wert­ther­me ca­lor­MA­TIC 370f, Schrägdach rot 60/100, Auf­putz mit Spei­cher­an­schluss Vail­lant</t>
  </si>
  <si>
    <t>/preisvergleich/Relocate/475957376.html?categoryId=18406&amp;pos=9&amp;price=2658.0&amp;productid=2286143&amp;sid=289859&amp;type=offer</t>
  </si>
  <si>
    <t xml:space="preserve"> Vail­lant ecoTEC ex­clu­siv VC 146/4-7 Brenn­wert­ther­me ca­lor­MA­TIC 470/4, Flach­dach schwarz 60/100, Auf­putz mit Spei­cher­an­schluss Vail­lant</t>
  </si>
  <si>
    <t>/preisvergleich/Relocate/475957726.html?categoryId=18406&amp;pos=10&amp;price=2658.0&amp;productid=2286143&amp;sid=289859&amp;type=offer</t>
  </si>
  <si>
    <t xml:space="preserve"> Vail­lant ecoTEC ex­clu­siv VC 146/4-7 Brenn­wert­ther­me ca­lor­MA­TIC 470/4, Flach­dach rot 60/100, Auf­putz mit Spei­cher­an­schluss Vail­lant</t>
  </si>
  <si>
    <t>/preisvergleich/Relocate/475958312.html?categoryId=18406&amp;pos=11&amp;price=2659.0&amp;productid=2286143&amp;sid=289859&amp;type=offer</t>
  </si>
  <si>
    <t xml:space="preserve"> Vail­lant ecoTEC ex­clu­siv VC 276/4-7 Brenn­wert­ther­me ca­lor­MA­TIC 350, Schrägdach rot 60/100, Auf­putz mit Spei­cher­an­schluss Vail­lant</t>
  </si>
  <si>
    <t>/preisvergleich/Relocate/475957735.html?categoryId=18406&amp;pos=12&amp;price=2659.0&amp;productid=2286143&amp;sid=289859&amp;type=offer</t>
  </si>
  <si>
    <t xml:space="preserve"> Vail­lant ecoTEC ex­clu­siv VC 276/4-7 Brenn­wert­ther­me ca­lor­MA­TIC 350, Schrägdach schwarz 60/100, Auf­putz mit Spei­cher­an­schluss Vail­lant</t>
  </si>
  <si>
    <t>/preisvergleich/Relocate/475958130.html?categoryId=18406&amp;pos=13&amp;price=2662.0&amp;productid=2286143&amp;sid=289859&amp;type=offer</t>
  </si>
  <si>
    <t xml:space="preserve"> Vail­lant ecoTEC ex­clu­siv VC 206/4-7 Brenn­wert­ther­me ca­lor­MA­TIC 370, Schacht­sys­tem­pa­ket 10m, ohne Vail­lant</t>
  </si>
  <si>
    <t>/preisvergleich/Relocate/475957297.html?categoryId=18406&amp;pos=14&amp;price=2662.0&amp;productid=2286143&amp;sid=289859&amp;type=offer</t>
  </si>
  <si>
    <t xml:space="preserve"> Vail­lant ecoTEC ex­clu­siv VC 206/4-7 Brenn­wert­ther­me ca­lor­MA­TIC 470/4, Flach­dach rot 60/100, Un­ter­putz ohne Spei­cher­an­schluss Vail­lant</t>
  </si>
  <si>
    <t>/preisvergleich/Relocate/475957400.html?categoryId=18406&amp;pos=15&amp;price=2662.0&amp;productid=2286143&amp;sid=289859&amp;type=offer</t>
  </si>
  <si>
    <t xml:space="preserve"> Vail­lant ecoTEC ex­clu­siv VC 206/4-7 Brenn­wert­ther­me ca­lor­MA­TIC 470/4, Flach­dach schwarz 60/100, Un­ter­putz ohne Spei­cher­an­schluss Vail­lant</t>
  </si>
  <si>
    <t>/preisvergleich/Relocate/481849029.html?categoryId=18406&amp;pos=1&amp;price=3530.0&amp;productid=1750863&amp;sid=289859&amp;type=offer</t>
  </si>
  <si>
    <t>/preisvergleich/Relocate/481847582.html?categoryId=18406&amp;pos=1&amp;price=3590.0&amp;productid=3497887&amp;sid=289859&amp;type=offer</t>
  </si>
  <si>
    <t xml:space="preserve"> Jun­kers Ce­ra­pur­Com­fort ZBR 42-3 A 21 Gas-Brenn­wert­ther­me 42 kW, L / LL Jun­kers FR 50, Jun­kers SK 160-5 ZB, Mon­ta­ge­plat­te 258 + 528-1 (Auf­putz), oh­ne...</t>
  </si>
  <si>
    <t>/preisvergleich/Relocate/481846975.html?categoryId=18406&amp;pos=2&amp;price=3535.0&amp;productid=1750863&amp;sid=289859&amp;type=offer</t>
  </si>
  <si>
    <t>/preisvergleich/Relocate/481846933.html?categoryId=18406&amp;pos=2&amp;price=3590.0&amp;productid=3497887&amp;sid=289859&amp;type=offer</t>
  </si>
  <si>
    <t xml:space="preserve"> Jun­kers Ce­ra­pur­Com­fort ZBR 42-3 A 21 Gas-Brenn­wert­ther­me 42 kW, L / LL Jun­kers FW 200, ohne Spei­cher, Jun­kers Schacht 4 Meter 80/125, ohne Mon­ta­ge­plat­te...</t>
  </si>
  <si>
    <t>/preisvergleich/Relocate/481846956.html?categoryId=18406&amp;pos=3&amp;price=3535.0&amp;productid=1750863&amp;sid=289859&amp;type=offer</t>
  </si>
  <si>
    <t>/preisvergleich/Relocate/481842540.html?categoryId=18406&amp;pos=3&amp;price=3590.0&amp;productid=3497887&amp;sid=289859&amp;type=offer</t>
  </si>
  <si>
    <t xml:space="preserve"> Jun­kers Ce­ra­pur­Com­fort ZBR 42-3 A 21 Gas-Brenn­wert­ther­me 42 kW, L / LL Jun­kers FW 120, ohne Spei­cher, Jun­kers Schacht 8 Meter 80/125, ohne Mon­ta­ge­plat­te...</t>
  </si>
  <si>
    <t>/preisvergleich/Relocate/481846659.html?categoryId=18406&amp;pos=4&amp;price=3535.0&amp;productid=1750863&amp;sid=289859&amp;type=offer</t>
  </si>
  <si>
    <t>/preisvergleich/Relocate/481848772.html?categoryId=18406&amp;pos=4&amp;price=3590.0&amp;productid=3497887&amp;sid=289859&amp;type=offer</t>
  </si>
  <si>
    <t xml:space="preserve"> Jun­kers Ce­ra­pur­Com­fort ZBR 42-3 A 21 Gas-Brenn­wert­ther­me 42 kW, L / LL Jun­kers FW 120, Mon­ta­ge­plat­te 993, ohne Spei­cher, ATEC Schacht 8 Meter 80/125 Jun­kers</t>
  </si>
  <si>
    <t>/preisvergleich/Relocate/481846480.html?categoryId=18406&amp;pos=5&amp;price=3535.0&amp;productid=1750863&amp;sid=289859&amp;type=offer</t>
  </si>
  <si>
    <t>/preisvergleich/Relocate/481848180.html?categoryId=18406&amp;pos=5&amp;price=3595.0&amp;productid=3497887&amp;sid=289859&amp;type=offer</t>
  </si>
  <si>
    <t>/preisvergleich/Relocate/585069230.html?categoryId=18406&amp;pos=1&amp;price=1863.0&amp;productid=3725833&amp;sid=223861&amp;type=offer</t>
  </si>
  <si>
    <t>/preisvergleich/Relocate/481847672.html?categoryId=18406&amp;pos=6&amp;price=3535.0&amp;productid=1750863&amp;sid=289859&amp;type=offer</t>
  </si>
  <si>
    <t>/preisvergleich/Relocate/481846568.html?categoryId=18406&amp;pos=6&amp;price=3595.0&amp;productid=3497887&amp;sid=289859&amp;type=offer</t>
  </si>
  <si>
    <t xml:space="preserve"> Jun­kers Ce­ra­pur­Com­fort ZBR 42-3 A 21 Gas-Brenn­wert­ther­me 42 kW, L / LL ohne Re­ge­lung, Jun­kers SK 160-5 ZB, ohne Mon­ta­ge­plat­te, ATEC Schacht 10 Me­ter...</t>
  </si>
  <si>
    <t>/preisvergleich/Relocate/585069257.html?categoryId=18406&amp;pos=2&amp;price=1864.0&amp;productid=3725833&amp;sid=223861&amp;type=offer</t>
  </si>
  <si>
    <t>/preisvergleich/Relocate/481848985.html?categoryId=18406&amp;pos=7&amp;price=3535.0&amp;productid=1750863&amp;sid=289859&amp;type=offer</t>
  </si>
  <si>
    <t>/preisvergleich/Relocate/481848164.html?categoryId=18406&amp;pos=7&amp;price=3600.0&amp;productid=3497887&amp;sid=289859&amp;type=offer</t>
  </si>
  <si>
    <t xml:space="preserve"> Jun­kers Ce­ra­pur­Com­fort ZBR 42-3 A 21 Gas-Brenn­wert­ther­me 42 kW, L / LL Jun­kers FW 200, Mon­ta­ge­plat­te 994, ohne Spei­cher, ATEC Schacht 4 Meter 80/125 Jun­kers</t>
  </si>
  <si>
    <t>/preisvergleich/Relocate/585069456.html?categoryId=18406&amp;pos=3&amp;price=1864.0&amp;productid=3725833&amp;sid=223861&amp;type=offer</t>
  </si>
  <si>
    <t>/preisvergleich/Relocate/481846875.html?categoryId=18406&amp;pos=8&amp;price=3540.0&amp;productid=1750863&amp;sid=289859&amp;type=offer</t>
  </si>
  <si>
    <t>/preisvergleich/Relocate/481847659.html?categoryId=18406&amp;pos=8&amp;price=3600.0&amp;productid=3497887&amp;sid=289859&amp;type=offer</t>
  </si>
  <si>
    <t xml:space="preserve"> Jun­kers Ce­ra­pur­Com­fort ZBR 42-3 A 21 Gas-Brenn­wert­ther­me 42 kW, L / LL Jun­kers FW 200, ohne Spei­cher, Mon­ta­ge­plat­te 258 + 528-1 (Auf­putz), ATEC Schacht 6 ...</t>
  </si>
  <si>
    <t>/preisvergleich/Relocate/524658317.html?categoryId=18406&amp;pos=4&amp;price=1867.0&amp;productid=3725833&amp;sid=223861&amp;type=offer</t>
  </si>
  <si>
    <t>/preisvergleich/Relocate/481847830.html?categoryId=18406&amp;pos=9&amp;price=3540.0&amp;productid=1750863&amp;sid=289859&amp;type=offer</t>
  </si>
  <si>
    <t>/preisvergleich/Relocate/481846910.html?categoryId=18406&amp;pos=9&amp;price=3600.0&amp;productid=3497887&amp;sid=289859&amp;type=offer</t>
  </si>
  <si>
    <t xml:space="preserve"> Jun­kers Ce­ra­pur­Com­fort ZBR 42-3 A 21 Gas-Brenn­wert­ther­me 42 kW, L / LL ohne Re­ge­lung, Jun­kers ST 120-5 Z, Mon­ta­ge­plat­te 258 + 223-1 (Un­ter­putz), ATEC...</t>
  </si>
  <si>
    <t>/preisvergleich/Relocate/585069345.html?categoryId=18406&amp;pos=5&amp;price=1867.0&amp;productid=3725833&amp;sid=223861&amp;type=offer</t>
  </si>
  <si>
    <t>/preisvergleich/Relocate/481846778.html?categoryId=18406&amp;pos=10&amp;price=3545.0&amp;productid=1750863&amp;sid=289859&amp;type=offer</t>
  </si>
  <si>
    <t>/preisvergleich/Relocate/481848770.html?categoryId=18406&amp;pos=10&amp;price=3600.0&amp;productid=3497887&amp;sid=289859&amp;type=offer</t>
  </si>
  <si>
    <t xml:space="preserve"> Jun­kers Ce­ra­pur­Com­fort ZBR 42-3 A 21 Gas-Brenn­wert­ther­me 42 kW, L / LL Mon­ta­ge­plat­te 258, ohne Re­ge­lung, Jun­kers SK 160-5 ZB, ATEC Schacht 6 Meter 80/125 ...</t>
  </si>
  <si>
    <t>/preisvergleich/Relocate/585069195.html?categoryId=18406&amp;pos=6&amp;price=1868.0&amp;productid=3725833&amp;sid=223861&amp;type=offer</t>
  </si>
  <si>
    <t>/preisvergleich/Relocate/481847296.html?categoryId=18406&amp;pos=11&amp;price=3545.0&amp;productid=1750863&amp;sid=289859&amp;type=offer</t>
  </si>
  <si>
    <t>/preisvergleich/Relocate/481848091.html?categoryId=18406&amp;pos=11&amp;price=3605.0&amp;productid=3497887&amp;sid=289859&amp;type=offer</t>
  </si>
  <si>
    <t xml:space="preserve"> Jun­kers Ce­ra­pur­Com­fort ZBR 42-3 A 21 Gas-Brenn­wert­ther­me 42 kW, L / LL Jun­kers FW 120, Mon­ta­ge­plat­te 994, ohne Spei­cher, ATEC Schacht 10 Meter 80/125...</t>
  </si>
  <si>
    <t>/preisvergleich/Relocate/585069253.html?categoryId=18406&amp;pos=7&amp;price=1868.0&amp;productid=3725833&amp;sid=223861&amp;type=offer</t>
  </si>
  <si>
    <t>/preisvergleich/Relocate/481860753.html?categoryId=18406&amp;pos=12&amp;price=3550.0&amp;productid=1750863&amp;sid=289859&amp;type=offer</t>
  </si>
  <si>
    <t xml:space="preserve"> Jun­kers Ce­ra­pur­Com­fort ZBR 42-3 A 31 Gas-Brenn­wert­ther­me 42 kW, Flg. P Jun­kers FR 120, Mon­ta­ge­plat­te 993, ohne Spei­cher, Jun­kers Schacht 4 Meter 80/125...</t>
  </si>
  <si>
    <t>/preisvergleich/Relocate/481847205.html?categoryId=18406&amp;pos=12&amp;price=3605.0&amp;productid=3497887&amp;sid=289859&amp;type=offer</t>
  </si>
  <si>
    <t xml:space="preserve"> Jun­kers Ce­ra­pur­Com­fort ZBR 42-3 A 21 Gas-Brenn­wert­ther­me 42 kW, L / LL Jun­kers FW 200, ohne Spei­cher, Mon­ta­ge­plat­te 258 + 223-1 (Un­ter­putz), Jun­kers...</t>
  </si>
  <si>
    <t>/preisvergleich/Relocate/586004941.html?categoryId=18406&amp;pos=8&amp;price=1868.0&amp;productid=3725833&amp;sid=223861&amp;type=offer</t>
  </si>
  <si>
    <t>/preisvergleich/Relocate/481861153.html?categoryId=18406&amp;pos=13&amp;price=3550.0&amp;productid=1750863&amp;sid=289859&amp;type=offer</t>
  </si>
  <si>
    <t>/preisvergleich/Relocate/481847222.html?categoryId=18406&amp;pos=13&amp;price=3605.0&amp;productid=3497887&amp;sid=289859&amp;type=offer</t>
  </si>
  <si>
    <t xml:space="preserve"> Jun­kers Ce­ra­pur­Com­fort ZBR 42-3 A 21 Gas-Brenn­wert­ther­me 42 kW, L / LL Jun­kers FR 120, ohne Ab­gas­pa­ket, Jun­kers SK 200-5 ZB, ohne Mon­ta­ge­plat­te Jun­kers</t>
  </si>
  <si>
    <t>/preisvergleich/Relocate/586004838.html?categoryId=18406&amp;pos=9&amp;price=1868.0&amp;productid=3725833&amp;sid=223861&amp;type=offer</t>
  </si>
  <si>
    <t>/preisvergleich/Relocate/481861128.html?categoryId=18406&amp;pos=14&amp;price=3550.0&amp;productid=1750863&amp;sid=289859&amp;type=offer</t>
  </si>
  <si>
    <t xml:space="preserve"> Jun­kers Ce­ra­pur­Com­fort ZBR 42-3 A 31 Gas-Brenn­wert­ther­me 42 kW, Flg. P Jun­kers FR 50, Jun­kers ST 120-5 Z, Mon­ta­ge­plat­te 258 + 528-1 (Auf­putz), oh­ne...</t>
  </si>
  <si>
    <t>/preisvergleich/Relocate/481847139.html?categoryId=18406&amp;pos=14&amp;price=3605.0&amp;productid=3497887&amp;sid=289859&amp;type=offer</t>
  </si>
  <si>
    <t>/preisvergleich/Relocate/524658176.html?categoryId=18406&amp;pos=10&amp;price=1869.0&amp;productid=3725833&amp;sid=223861&amp;type=offer</t>
  </si>
  <si>
    <t>/preisvergleich/Relocate/481847198.html?categoryId=18406&amp;pos=15&amp;price=3550.0&amp;productid=1750863&amp;sid=289859&amp;type=offer</t>
  </si>
  <si>
    <t>/preisvergleich/Relocate/481847098.html?categoryId=18406&amp;pos=15&amp;price=3605.0&amp;productid=3497887&amp;sid=289859&amp;type=offer</t>
  </si>
  <si>
    <t xml:space="preserve"> Jun­kers Ce­ra­pur­Com­fort ZBR 42-3 A 21 Gas-Brenn­wert­ther­me 42 kW, L / LL ohne Re­ge­lung, Jun­kers ST 120-5 Z, Mon­ta­ge­plat­te 258 + 528-1 (Auf­putz), ATEC...</t>
  </si>
  <si>
    <t>/preisvergleich/Relocate/585069321.html?categoryId=18406&amp;pos=11&amp;price=1869.0&amp;productid=3725833&amp;sid=223861&amp;type=offer</t>
  </si>
  <si>
    <t>/preisvergleich/Relocate/585069382.html?categoryId=18406&amp;pos=12&amp;price=1869.0&amp;productid=3725833&amp;sid=223861&amp;type=offer</t>
  </si>
  <si>
    <t>/preisvergleich/Relocate/585069398.html?categoryId=18406&amp;pos=13&amp;price=1869.0&amp;productid=3725833&amp;sid=223861&amp;type=offer</t>
  </si>
  <si>
    <t>/preisvergleich/Relocate/585069281.html?categoryId=18406&amp;pos=14&amp;price=1870.0&amp;productid=3725833&amp;sid=223861&amp;type=offer</t>
  </si>
  <si>
    <t>/preisvergleich/Relocate/585069262.html?categoryId=18406&amp;pos=15&amp;price=1870.0&amp;productid=3725833&amp;sid=223861&amp;type=offer</t>
  </si>
  <si>
    <t>/preisvergleich/Relocate/475957975.html?categoryId=18406&amp;pos=1&amp;price=2663.0&amp;productid=2286143&amp;sid=289859&amp;type=offer</t>
  </si>
  <si>
    <t xml:space="preserve"> Vail­lant ecoTEC ex­clu­siv VC 146/4-7 Brenn­wert­ther­me ca­lor­MA­TIC 470/4, Schrägdach schwarz 60/100, Auf­putz mit Spei­cher­an­schluss Vail­lant</t>
  </si>
  <si>
    <t>/preisvergleich/Relocate/475958050.html?categoryId=18406&amp;pos=2&amp;price=2663.0&amp;productid=2286143&amp;sid=289859&amp;type=offer</t>
  </si>
  <si>
    <t xml:space="preserve"> Vail­lant ecoTEC ex­clu­siv VC 146/4-7 Brenn­wert­ther­me ca­lor­MA­TIC 470/4, Schrägdach rot 60/100, Auf­putz mit Spei­cher­an­schluss Vail­lant</t>
  </si>
  <si>
    <t>/preisvergleich/Relocate/475958300.html?categoryId=18406&amp;pos=3&amp;price=2667.0&amp;productid=2286143&amp;sid=289859&amp;type=offer</t>
  </si>
  <si>
    <t xml:space="preserve"> Vail­lant ecoTEC ex­clu­siv VC 206/4-7 Brenn­wert­ther­me ca­lor­MA­TIC 470/4, Flach­dach rot 60/100, Auf­putz mit Spei­cher­an­schluss Vail­lant</t>
  </si>
  <si>
    <t>/preisvergleich/Relocate/475957794.html?categoryId=18406&amp;pos=4&amp;price=2667.0&amp;productid=2286143&amp;sid=289859&amp;type=offer</t>
  </si>
  <si>
    <t xml:space="preserve"> Vail­lant ecoTEC ex­clu­siv VC 206/4-7 Brenn­wert­ther­me ca­lor­MA­TIC 470/4, Schrägdach rot 60/100, Un­ter­putz ohne Spei­cher­an­schluss Vail­lant</t>
  </si>
  <si>
    <t>/preisvergleich/Relocate/475958188.html?categoryId=18406&amp;pos=5&amp;price=2667.0&amp;productid=2286143&amp;sid=289859&amp;type=offer</t>
  </si>
  <si>
    <t xml:space="preserve"> Vail­lant ecoTEC ex­clu­siv VC 206/4-7 Brenn­wert­ther­me ca­lor­MA­TIC 470/4, Flach­dach schwarz 60/100, Auf­putz mit Spei­cher­an­schluss Vail­lant</t>
  </si>
  <si>
    <t>/preisvergleich/Relocate/475957644.html?categoryId=18406&amp;pos=6&amp;price=2667.0&amp;productid=2286143&amp;sid=289859&amp;type=offer</t>
  </si>
  <si>
    <t xml:space="preserve"> Vail­lant ecoTEC ex­clu­siv VC 206/4-7 Brenn­wert­ther­me ca­lor­MA­TIC 470/4, Schrägdach schwarz 60/100, Un­ter­putz ohne Spei­cher­an­schluss Vail­lant</t>
  </si>
  <si>
    <t>/preisvergleich/Relocate/475957955.html?categoryId=18406&amp;pos=7&amp;price=2668.0&amp;productid=2286143&amp;sid=289859&amp;type=offer</t>
  </si>
  <si>
    <t xml:space="preserve"> Vail­lant ecoTEC ex­clu­siv VC 146/4-7 Brenn­wert­ther­me ca­lor­MA­TIC 350, Schacht­sys­tem­pa­ket 7.5m, Auf­putz ohne Spei­cher­an­schluss Vail­lant</t>
  </si>
  <si>
    <t>/preisvergleich/Relocate/475957591.html?categoryId=18406&amp;pos=8&amp;price=2669.0&amp;productid=2286143&amp;sid=289859&amp;type=offer</t>
  </si>
  <si>
    <t xml:space="preserve"> Vail­lant ecoTEC ex­clu­siv VC 276/4-7 Brenn­wert­ther­me ca­lor­MA­TIC 370, Flach­dach rot 60/100, Un­ter­putz ohne Spei­cher­an­schluss Vail­lant</t>
  </si>
  <si>
    <t>/preisvergleich/Relocate/475957548.html?categoryId=18406&amp;pos=9&amp;price=2669.0&amp;productid=2286143&amp;sid=289859&amp;type=offer</t>
  </si>
  <si>
    <t xml:space="preserve"> Vail­lant ecoTEC ex­clu­siv VC 276/4-7 Brenn­wert­ther­me ca­lor­MA­TIC 370, Flach­dach schwarz 60/100, Un­ter­putz ohne Spei­cher­an­schluss Vail­lant</t>
  </si>
  <si>
    <t>/preisvergleich/Relocate/475958431.html?categoryId=18406&amp;pos=10&amp;price=2670.0&amp;productid=2286143&amp;sid=289859&amp;type=offer</t>
  </si>
  <si>
    <t xml:space="preserve"> Vail­lant ecoTEC ex­clu­siv VC 146/4-7 Brenn­wert­ther­me ca­lor­MA­TIC 370f, Flach­dach rot 60/100, Un­ter­putz mit Spei­cher­an­schluss Vail­lant</t>
  </si>
  <si>
    <t>/preisvergleich/Relocate/475957279.html?categoryId=18406&amp;pos=11&amp;price=2670.0&amp;productid=2286143&amp;sid=289859&amp;type=offer</t>
  </si>
  <si>
    <t xml:space="preserve"> Vail­lant ecoTEC ex­clu­siv VC 146/4-7 Brenn­wert­ther­me ca­lor­MA­TIC 370f, Flach­dach schwarz 60/100, Un­ter­putz mit Spei­cher­an­schluss Vail­lant</t>
  </si>
  <si>
    <t>/preisvergleich/Relocate/475958153.html?categoryId=18406&amp;pos=12&amp;price=2672.0&amp;productid=2286143&amp;sid=289859&amp;type=offer</t>
  </si>
  <si>
    <t xml:space="preserve"> Vail­lant ecoTEC ex­clu­siv VC 206/4-7 Brenn­wert­ther­me ca­lor­MA­TIC 470/4, Schrägdach schwarz 60/100, Auf­putz mit Spei­cher­an­schluss Vail­lant</t>
  </si>
  <si>
    <t>/preisvergleich/Relocate/475957635.html?categoryId=18406&amp;pos=13&amp;price=2672.0&amp;productid=2286143&amp;sid=289859&amp;type=offer</t>
  </si>
  <si>
    <t xml:space="preserve"> Vail­lant ecoTEC ex­clu­siv VC 206/4-7 Brenn­wert­ther­me ca­lor­MA­TIC 470/4, Schrägdach rot 60/100, Auf­putz mit Spei­cher­an­schluss Vail­lant</t>
  </si>
  <si>
    <t>/preisvergleich/Relocate/475958046.html?categoryId=18406&amp;pos=14&amp;price=2673.0&amp;productid=2286143&amp;sid=289859&amp;type=offer</t>
  </si>
  <si>
    <t xml:space="preserve"> Vail­lant ecoTEC ex­clu­siv VC 146/4-7 Brenn­wert­ther­me ohne Ab­gas­pa­ket, au­ro­MA­TIC 620/3, ohne Vail­lant</t>
  </si>
  <si>
    <t>/preisvergleich/Relocate/475957885.html?categoryId=18406&amp;pos=15&amp;price=2674.0&amp;productid=2286143&amp;sid=289859&amp;type=offer</t>
  </si>
  <si>
    <t xml:space="preserve"> Vail­lant ecoTEC ex­clu­siv VC 276/4-7 Brenn­wert­ther­me ca­lor­MA­TIC 370, Flach­dach schwarz 60/100, Auf­putz mit Spei­cher­an­schluss Vail­lant</t>
  </si>
  <si>
    <t>/preisvergleich/Relocate/481848072.html?categoryId=18406&amp;pos=1&amp;price=3550.0&amp;productid=1750863&amp;sid=289859&amp;type=offer</t>
  </si>
  <si>
    <t>/preisvergleich/Relocate/481848111.html?categoryId=18406&amp;pos=2&amp;price=3550.0&amp;productid=1750863&amp;sid=289859&amp;type=offer</t>
  </si>
  <si>
    <t>/preisvergleich/Relocate/481848850.html?categoryId=18406&amp;pos=1&amp;price=3605.0&amp;productid=3497887&amp;sid=289859&amp;type=offer</t>
  </si>
  <si>
    <t xml:space="preserve"> Jun­kers Ce­ra­pur­Com­fort ZBR 42-3 A 21 Gas-Brenn­wert­ther­me 42 kW, L / LL Jun­kers FW 200, Mon­ta­ge­plat­te 993, ohne Spei­cher, ATEC Schacht 4 Meter 80/125 Jun­kers</t>
  </si>
  <si>
    <t>/preisvergleich/Relocate/481847654.html?categoryId=18406&amp;pos=3&amp;price=3550.0&amp;productid=1750863&amp;sid=289859&amp;type=offer</t>
  </si>
  <si>
    <t>/preisvergleich/Relocate/481842506.html?categoryId=18406&amp;pos=2&amp;price=3605.0&amp;productid=3497887&amp;sid=289859&amp;type=offer</t>
  </si>
  <si>
    <t xml:space="preserve"> Jun­kers Ce­ra­pur­Com­fort ZBR 42-3 A 21 Gas-Brenn­wert­ther­me 42 kW, L / LL Jun­kers FR 120, Mon­ta­ge­plat­te 994, ohne Spei­cher, Jun­kers Schacht 10 Meter 80/125...</t>
  </si>
  <si>
    <t>/preisvergleich/Relocate/481848932.html?categoryId=18406&amp;pos=4&amp;price=3550.0&amp;productid=1750863&amp;sid=289859&amp;type=offer</t>
  </si>
  <si>
    <t>/preisvergleich/Relocate/481847680.html?categoryId=18406&amp;pos=3&amp;price=3610.0&amp;productid=3497887&amp;sid=289859&amp;type=offer</t>
  </si>
  <si>
    <t xml:space="preserve"> Jun­kers Ce­ra­pur­Com­fort ZBR 42-3 A 21 Gas-Brenn­wert­ther­me 42 kW, L / LL Mon­ta­ge­plat­te 258, ohne Re­ge­lung, Jun­kers SK 160-5 ZB, Jun­kers AZB09 Dach schwarz...</t>
  </si>
  <si>
    <t>/preisvergleich/Relocate/481848791.html?categoryId=18406&amp;pos=5&amp;price=3550.0&amp;productid=1750863&amp;sid=289859&amp;type=offer</t>
  </si>
  <si>
    <t>/preisvergleich/Relocate/481847491.html?categoryId=18406&amp;pos=4&amp;price=3610.0&amp;productid=3497887&amp;sid=289859&amp;type=offer</t>
  </si>
  <si>
    <t xml:space="preserve"> Jun­kers Ce­ra­pur­Com­fort ZBR 42-3 A 21 Gas-Brenn­wert­ther­me 42 kW, L / LL Jun­kers FR 120, Mon­ta­ge­plat­te 993, ohne Spei­cher, Jun­kers Schacht 10 Meter 80/125...</t>
  </si>
  <si>
    <t>/preisvergleich/Relocate/585069499.html?categoryId=18406&amp;pos=1&amp;price=1870.0&amp;productid=3725833&amp;sid=223861&amp;type=offer</t>
  </si>
  <si>
    <t>/preisvergleich/Relocate/481848755.html?categoryId=18406&amp;pos=6&amp;price=3550.0&amp;productid=1750863&amp;sid=289859&amp;type=offer</t>
  </si>
  <si>
    <t>/preisvergleich/Relocate/481847235.html?categoryId=18406&amp;pos=5&amp;price=3610.0&amp;productid=3497887&amp;sid=289859&amp;type=offer</t>
  </si>
  <si>
    <t xml:space="preserve"> Jun­kers Ce­ra­pur­Com­fort ZBR 42-3 A 21 Gas-Brenn­wert­ther­me 42 kW, L / LL Jun­kers FR 50, Mon­ta­ge­plat­te 994, Jun­kers SK 160-5 ZB, ohne Ab­gas­pa­ket Jun­kers</t>
  </si>
  <si>
    <t>/preisvergleich/Relocate/585069370.html?categoryId=18406&amp;pos=2&amp;price=1870.0&amp;productid=3725833&amp;sid=223861&amp;type=offer</t>
  </si>
  <si>
    <t>/preisvergleich/Relocate/481848751.html?categoryId=18406&amp;pos=7&amp;price=3550.0&amp;productid=1750863&amp;sid=289859&amp;type=offer</t>
  </si>
  <si>
    <t>/preisvergleich/Relocate/481847263.html?categoryId=18406&amp;pos=6&amp;price=3610.0&amp;productid=3497887&amp;sid=289859&amp;type=offer</t>
  </si>
  <si>
    <t xml:space="preserve"> Jun­kers Ce­ra­pur­Com­fort ZBR 42-3 A 21 Gas-Brenn­wert­ther­me 42 kW, L / LL Jun­kers FW 120, Mon­ta­ge­plat­te 258, ohne Spei­cher, Jun­kers Schacht 6 Meter 80/125...</t>
  </si>
  <si>
    <t>/preisvergleich/Relocate/585069206.html?categoryId=18406&amp;pos=3&amp;price=1871.0&amp;productid=3725833&amp;sid=223861&amp;type=offer</t>
  </si>
  <si>
    <t>/preisvergleich/Relocate/481848341.html?categoryId=18406&amp;pos=8&amp;price=3550.0&amp;productid=1750863&amp;sid=289859&amp;type=offer</t>
  </si>
  <si>
    <t>/preisvergleich/Relocate/481846895.html?categoryId=18406&amp;pos=7&amp;price=3610.0&amp;productid=3497887&amp;sid=289859&amp;type=offer</t>
  </si>
  <si>
    <t xml:space="preserve"> Jun­kers Ce­ra­pur­Com­fort ZBR 42-3 A 21 Gas-Brenn­wert­ther­me 42 kW, L / LL Jun­kers FW 120, Mon­ta­ge­plat­te 993, ohne Spei­cher, ATEC Schacht 10 Meter 80/125...</t>
  </si>
  <si>
    <t>/preisvergleich/Relocate/585069276.html?categoryId=18406&amp;pos=4&amp;price=1871.0&amp;productid=3725833&amp;sid=223861&amp;type=offer</t>
  </si>
  <si>
    <t>/preisvergleich/Relocate/481847187.html?categoryId=18406&amp;pos=9&amp;price=3555.0&amp;productid=1750863&amp;sid=289859&amp;type=offer</t>
  </si>
  <si>
    <t>/preisvergleich/Relocate/481846515.html?categoryId=18406&amp;pos=8&amp;price=3610.0&amp;productid=3497887&amp;sid=289859&amp;type=offer</t>
  </si>
  <si>
    <t xml:space="preserve"> Jun­kers Ce­ra­pur­Com­fort ZBR 42-3 A 21 Gas-Brenn­wert­ther­me 42 kW, L / LL Mon­ta­ge­plat­te 258, ohne Re­ge­lung, Jun­kers SK 160-5 ZB, Jun­kers AZB10 Dach rot...</t>
  </si>
  <si>
    <t>/preisvergleich/Relocate/585069118.html?categoryId=18406&amp;pos=5&amp;price=1871.0&amp;productid=3725833&amp;sid=223861&amp;type=offer</t>
  </si>
  <si>
    <t>/preisvergleich/Relocate/481846550.html?categoryId=18406&amp;pos=10&amp;price=3555.0&amp;productid=1750863&amp;sid=289859&amp;type=offer</t>
  </si>
  <si>
    <t>/preisvergleich/Relocate/481846508.html?categoryId=18406&amp;pos=9&amp;price=3610.0&amp;productid=3497887&amp;sid=289859&amp;type=offer</t>
  </si>
  <si>
    <t xml:space="preserve"> Jun­kers Ce­ra­pur­Com­fort ZBR 42-3 A 21 Gas-Brenn­wert­ther­me 42 kW, L / LL Jun­kers FW 200, ohne Spei­cher, Mon­ta­ge­plat­te 258 + 528-1 (Auf­putz), Jun­kers AZB09...</t>
  </si>
  <si>
    <t>/preisvergleich/Relocate/585069312.html?categoryId=18406&amp;pos=6&amp;price=1871.0&amp;productid=3725833&amp;sid=223861&amp;type=offer</t>
  </si>
  <si>
    <t>/preisvergleich/Relocate/481846430.html?categoryId=18406&amp;pos=11&amp;price=3555.0&amp;productid=1750863&amp;sid=289859&amp;type=offer</t>
  </si>
  <si>
    <t>/preisvergleich/Relocate/481848491.html?categoryId=18406&amp;pos=10&amp;price=3610.0&amp;productid=3497887&amp;sid=289859&amp;type=offer</t>
  </si>
  <si>
    <t xml:space="preserve"> Jun­kers Ce­ra­pur­Com­fort ZBR 42-3 A 21 Gas-Brenn­wert­ther­me 42 kW, L / LL Jun­kers FW 200, ohne Spei­cher, Mon­ta­ge­plat­te 258 + 528-1 (Auf­putz), Jun­kers AZB10...</t>
  </si>
  <si>
    <t>/preisvergleich/Relocate/585069221.html?categoryId=18406&amp;pos=7&amp;price=1875.0&amp;productid=3725833&amp;sid=223861&amp;type=offer</t>
  </si>
  <si>
    <t>/preisvergleich/Relocate/481848189.html?categoryId=18406&amp;pos=12&amp;price=3555.0&amp;productid=1750863&amp;sid=289859&amp;type=offer</t>
  </si>
  <si>
    <t>/preisvergleich/Relocate/481848198.html?categoryId=18406&amp;pos=11&amp;price=3615.0&amp;productid=3497887&amp;sid=289859&amp;type=offer</t>
  </si>
  <si>
    <t xml:space="preserve"> Jun­kers Ce­ra­pur­Com­fort ZBR 42-3 A 21 Gas-Brenn­wert­ther­me 42 kW, L / LL Jun­kers FR 50, Mon­ta­ge­plat­te 993, Jun­kers SK 160-5 ZB, ohne Ab­gas­pa­ket Jun­kers</t>
  </si>
  <si>
    <t>/preisvergleich/Relocate/585069131.html?categoryId=18406&amp;pos=8&amp;price=1875.0&amp;productid=3725833&amp;sid=223861&amp;type=offer</t>
  </si>
  <si>
    <t>/preisvergleich/Relocate/481848169.html?categoryId=18406&amp;pos=13&amp;price=3555.0&amp;productid=1750863&amp;sid=289859&amp;type=offer</t>
  </si>
  <si>
    <t>/preisvergleich/Relocate/481847926.html?categoryId=18406&amp;pos=12&amp;price=3615.0&amp;productid=3497887&amp;sid=289859&amp;type=offer</t>
  </si>
  <si>
    <t xml:space="preserve"> Jun­kers Ce­ra­pur­Com­fort ZBR 42-3 A 21 Gas-Brenn­wert­ther­me 42 kW, L / LL Jun­kers FR 120, Jun­kers SK 160-5 ZB, Mon­ta­ge­plat­te 258 + 223-1 (Un­ter­putz), oh­ne...</t>
  </si>
  <si>
    <t>/preisvergleich/Relocate/585069381.html?categoryId=18406&amp;pos=9&amp;price=1878.0&amp;productid=3725833&amp;sid=223861&amp;type=offer</t>
  </si>
  <si>
    <t>/preisvergleich/Relocate/481848295.html?categoryId=18406&amp;pos=14&amp;price=3555.0&amp;productid=1750863&amp;sid=289859&amp;type=offer</t>
  </si>
  <si>
    <t>/preisvergleich/Relocate/481847276.html?categoryId=18406&amp;pos=13&amp;price=3615.0&amp;productid=3497887&amp;sid=289859&amp;type=offer</t>
  </si>
  <si>
    <t>/preisvergleich/Relocate/585069357.html?categoryId=18406&amp;pos=10&amp;price=1879.0&amp;productid=3725833&amp;sid=223861&amp;type=offer</t>
  </si>
  <si>
    <t>/preisvergleich/Relocate/481847878.html?categoryId=18406&amp;pos=15&amp;price=3555.0&amp;productid=1750863&amp;sid=289859&amp;type=offer</t>
  </si>
  <si>
    <t>/preisvergleich/Relocate/481842603.html?categoryId=18406&amp;pos=14&amp;price=3615.0&amp;productid=3497887&amp;sid=289859&amp;type=offer</t>
  </si>
  <si>
    <t xml:space="preserve"> Jun­kers Ce­ra­pur­Com­fort ZBR 42-3 A 21 Gas-Brenn­wert­ther­me 42 kW, L / LL ohne Re­ge­lung, Jun­kers ST 120-5 Z, Jun­kers Schacht 4 Meter 80/125, oh­ne...</t>
  </si>
  <si>
    <t>/preisvergleich/Relocate/585069367.html?categoryId=18406&amp;pos=11&amp;price=1879.0&amp;productid=3725833&amp;sid=223861&amp;type=offer</t>
  </si>
  <si>
    <t>/preisvergleich/Relocate/481848673.html?categoryId=18406&amp;pos=15&amp;price=3615.0&amp;productid=3497887&amp;sid=289859&amp;type=offer</t>
  </si>
  <si>
    <t xml:space="preserve"> Jun­kers Ce­ra­pur­Com­fort ZBR 42-3 A 21 Gas-Brenn­wert­ther­me 42 kW, L / LL Jun­kers FW 120, ohne Spei­cher, Jun­kers Schacht 10 Meter 80/125, ohne Mon­ta­ge­plat­te ...</t>
  </si>
  <si>
    <t>/preisvergleich/Relocate/524658256.html?categoryId=18406&amp;pos=12&amp;price=1880.0&amp;productid=3725833&amp;sid=223861&amp;type=offer</t>
  </si>
  <si>
    <t xml:space="preserve"> Remeha Heiz­ther­me Gas-Hei­zung Gas­brenn­wert­ther­me Tzerra 24 DS Re­ge­lung iSense mit Au­ßen­füh­ler, mit Spei­ch­er­füh­ler, mit Mon­ta­ge­rah­men, An­schluss...</t>
  </si>
  <si>
    <t>/preisvergleich/Relocate/585069350.html?categoryId=18406&amp;pos=13&amp;price=1880.0&amp;productid=3725833&amp;sid=223861&amp;type=offer</t>
  </si>
  <si>
    <t>/preisvergleich/Relocate/524658137.html?categoryId=18406&amp;pos=14&amp;price=1880.0&amp;productid=3725833&amp;sid=223861&amp;type=offer</t>
  </si>
  <si>
    <t>/preisvergleich/Relocate/585069200.html?categoryId=18406&amp;pos=15&amp;price=1881.0&amp;productid=3725833&amp;sid=223861&amp;type=offer</t>
  </si>
  <si>
    <t>/preisvergleich/Relocate/475958136.html?categoryId=18406&amp;pos=1&amp;price=2674.0&amp;productid=2286143&amp;sid=289859&amp;type=offer</t>
  </si>
  <si>
    <t xml:space="preserve"> Vail­lant ecoTEC ex­clu­siv VC 276/4-7 Brenn­wert­ther­me ca­lor­MA­TIC 370, Flach­dach rot 60/100, Auf­putz mit Spei­cher­an­schluss Vail­lant</t>
  </si>
  <si>
    <t>/preisvergleich/Relocate/475957417.html?categoryId=18406&amp;pos=2&amp;price=2674.0&amp;productid=2286143&amp;sid=289859&amp;type=offer</t>
  </si>
  <si>
    <t xml:space="preserve"> Vail­lant ecoTEC ex­clu­siv VC 276/4-7 Brenn­wert­ther­me ca­lor­MA­TIC 370, Schrägdach rot 60/100, Un­ter­putz ohne Spei­cher­an­schluss Vail­lant</t>
  </si>
  <si>
    <t>/preisvergleich/Relocate/475957418.html?categoryId=18406&amp;pos=3&amp;price=2674.0&amp;productid=2286143&amp;sid=289859&amp;type=offer</t>
  </si>
  <si>
    <t xml:space="preserve"> Vail­lant ecoTEC ex­clu­siv VC 146/4-7 Brenn­wert­ther­me ca­lor­MA­TIC 470f, ohne Ab­gas­pa­ket, Auf­putz ohne Spei­cher­an­schluss Vail­lant</t>
  </si>
  <si>
    <t>/preisvergleich/Relocate/475957745.html?categoryId=18406&amp;pos=4&amp;price=2674.0&amp;productid=2286143&amp;sid=289859&amp;type=offer</t>
  </si>
  <si>
    <t xml:space="preserve"> Vail­lant ecoTEC ex­clu­siv VC 276/4-7 Brenn­wert­ther­me ca­lor­MA­TIC 370, Schrägdach schwarz 60/100, Un­ter­putz ohne Spei­cher­an­schluss Vail­lant</t>
  </si>
  <si>
    <t>/preisvergleich/Relocate/475957515.html?categoryId=18406&amp;pos=5&amp;price=2675.0&amp;productid=2286143&amp;sid=289859&amp;type=offer</t>
  </si>
  <si>
    <t xml:space="preserve"> Vail­lant ecoTEC ex­clu­siv VC 146/4-7 Brenn­wert­ther­me ca­lor­MA­TIC 370f, Schrägdach schwarz 60/100, Un­ter­putz mit Spei­cher­an­schluss Vail­lant</t>
  </si>
  <si>
    <t>/preisvergleich/Relocate/475957237.html?categoryId=18406&amp;pos=6&amp;price=2675.0&amp;productid=2286143&amp;sid=289859&amp;type=offer</t>
  </si>
  <si>
    <t xml:space="preserve"> Vail­lant ecoTEC ex­clu­siv VC 146/4-7 Brenn­wert­ther­me ca­lor­MA­TIC 370f, Schrägdach rot 60/100, Un­ter­putz mit Spei­cher­an­schluss Vail­lant</t>
  </si>
  <si>
    <t>/preisvergleich/Relocate/475957937.html?categoryId=18406&amp;pos=7&amp;price=2677.0&amp;productid=2286143&amp;sid=289859&amp;type=offer</t>
  </si>
  <si>
    <t xml:space="preserve"> Vail­lant ecoTEC ex­clu­siv VC 206/4-7 Brenn­wert­ther­me ca­lor­MA­TIC 350, Schacht­sys­tem­pa­ket 7.5m, Auf­putz ohne Spei­cher­an­schluss Vail­lant</t>
  </si>
  <si>
    <t>/preisvergleich/Relocate/475957863.html?categoryId=18406&amp;pos=8&amp;price=2678.0&amp;productid=2286143&amp;sid=289859&amp;type=offer</t>
  </si>
  <si>
    <t xml:space="preserve"> Vail­lant ecoTEC ex­clu­siv VC 206/4-7 Brenn­wert­ther­me ca­lor­MA­TIC 370f, Flach­dach rot 60/100, Un­ter­putz mit Spei­cher­an­schluss Vail­lant</t>
  </si>
  <si>
    <t>/preisvergleich/Relocate/475958106.html?categoryId=18406&amp;pos=9&amp;price=2678.0&amp;productid=2286143&amp;sid=289859&amp;type=offer</t>
  </si>
  <si>
    <t xml:space="preserve"> Vail­lant ecoTEC ex­clu­siv VC 206/4-7 Brenn­wert­ther­me ca­lor­MA­TIC 370f, Flach­dach schwarz 60/100, Un­ter­putz mit Spei­cher­an­schluss Vail­lant</t>
  </si>
  <si>
    <t>/preisvergleich/Relocate/475958317.html?categoryId=18406&amp;pos=10&amp;price=2679.0&amp;productid=2286143&amp;sid=289859&amp;type=offer</t>
  </si>
  <si>
    <t xml:space="preserve"> Vail­lant ecoTEC ex­clu­siv VC 276/4-7 Brenn­wert­ther­me ca­lor­MA­TIC 370, Schrägdach rot 60/100, Auf­putz mit Spei­cher­an­schluss Vail­lant</t>
  </si>
  <si>
    <t>/preisvergleich/Relocate/475958065.html?categoryId=18406&amp;pos=11&amp;price=2679.0&amp;productid=2286143&amp;sid=289859&amp;type=offer</t>
  </si>
  <si>
    <t xml:space="preserve"> Vail­lant ecoTEC ex­clu­siv VC 276/4-7 Brenn­wert­ther­me ca­lor­MA­TIC 370, Schrägdach schwarz 60/100, Auf­putz mit Spei­cher­an­schluss Vail­lant</t>
  </si>
  <si>
    <t>/preisvergleich/Relocate/475957741.html?categoryId=18406&amp;pos=12&amp;price=2679.0&amp;productid=2286143&amp;sid=289859&amp;type=offer</t>
  </si>
  <si>
    <t xml:space="preserve"> Vail­lant ecoTEC ex­clu­siv VC 276/4-7 Brenn­wert­ther­me ca­lor­MA­TIC 350, Flach­dach schwarz 60/100, Un­ter­putz mit Spei­cher­an­schluss Vail­lant</t>
  </si>
  <si>
    <t>/preisvergleich/Relocate/475957229.html?categoryId=18406&amp;pos=13&amp;price=2679.0&amp;productid=2286143&amp;sid=289859&amp;type=offer</t>
  </si>
  <si>
    <t xml:space="preserve"> Vail­lant ecoTEC ex­clu­siv VC 276/4-7 Brenn­wert­ther­me ca­lor­MA­TIC 350, Flach­dach rot 60/100, Un­ter­putz mit Spei­cher­an­schluss Vail­lant</t>
  </si>
  <si>
    <t>/preisvergleich/Relocate/475958118.html?categoryId=18406&amp;pos=14&amp;price=2682.0&amp;productid=2286143&amp;sid=289859&amp;type=offer</t>
  </si>
  <si>
    <t xml:space="preserve"> Vail­lant ecoTEC ex­clu­siv VC 206/4-7 Brenn­wert­ther­me ohne Ab­gas­pa­ket, au­ro­MA­TIC 620/3, ohne Vail­lant</t>
  </si>
  <si>
    <t>/preisvergleich/Relocate/475957845.html?categoryId=18406&amp;pos=15&amp;price=2683.0&amp;productid=2286143&amp;sid=289859&amp;type=offer</t>
  </si>
  <si>
    <t xml:space="preserve"> Vail­lant ecoTEC ex­clu­siv VC 206/4-7 Brenn­wert­ther­me ca­lor­MA­TIC 370f, Schrägdach schwarz 60/100, Un­ter­putz mit Spei­cher­an­schluss Vail­lant</t>
  </si>
  <si>
    <t>/preisvergleich/Relocate/481847639.html?categoryId=18406&amp;pos=1&amp;price=3555.0&amp;productid=1750863&amp;sid=289859&amp;type=offer</t>
  </si>
  <si>
    <t>/preisvergleich/Relocate/481847419.html?categoryId=18406&amp;pos=2&amp;price=3555.0&amp;productid=1750863&amp;sid=289859&amp;type=offer</t>
  </si>
  <si>
    <t>/preisvergleich/Relocate/481847818.html?categoryId=18406&amp;pos=1&amp;price=3620.0&amp;productid=3497887&amp;sid=289859&amp;type=offer</t>
  </si>
  <si>
    <t xml:space="preserve"> Jun­kers Ce­ra­pur­Com­fort ZBR 42-3 A 21 Gas-Brenn­wert­ther­me 42 kW, L / LL Jun­kers FW 200, ohne Spei­cher, Mon­ta­ge­plat­te 258 + 528-1 (Auf­putz), ATEC Schacht 8 ...</t>
  </si>
  <si>
    <t>/preisvergleich/Relocate/481848427.html?categoryId=18406&amp;pos=3&amp;price=3555.0&amp;productid=1750863&amp;sid=289859&amp;type=offer</t>
  </si>
  <si>
    <t>/preisvergleich/Relocate/481847852.html?categoryId=18406&amp;pos=2&amp;price=3620.0&amp;productid=3497887&amp;sid=289859&amp;type=offer</t>
  </si>
  <si>
    <t xml:space="preserve"> Jun­kers Ce­ra­pur­Com­fort ZBR 42-3 A 21 Gas-Brenn­wert­ther­me 42 kW, L / LL Jun­kers FR 120, Jun­kers SK 160-5 ZB, Mon­ta­ge­plat­te 258 + 528-1 (Auf­putz), oh­ne...</t>
  </si>
  <si>
    <t>/preisvergleich/Relocate/481848393.html?categoryId=18406&amp;pos=4&amp;price=3555.0&amp;productid=1750863&amp;sid=289859&amp;type=offer</t>
  </si>
  <si>
    <t>/preisvergleich/Relocate/481842608.html?categoryId=18406&amp;pos=3&amp;price=3620.0&amp;productid=3497887&amp;sid=289859&amp;type=offer</t>
  </si>
  <si>
    <t xml:space="preserve"> Jun­kers Ce­ra­pur­Com­fort ZBR 42-3 A 21 Gas-Brenn­wert­ther­me 42 kW, L / LL Jun­kers FW 200, Mon­ta­ge­plat­te 994, ohne Spei­cher, ATEC Schacht 6 Meter 80/125 Jun­kers</t>
  </si>
  <si>
    <t>/preisvergleich/Relocate/481847243.html?categoryId=18406&amp;pos=5&amp;price=3560.0&amp;productid=1750863&amp;sid=289859&amp;type=offer</t>
  </si>
  <si>
    <t>/preisvergleich/Relocate/481846701.html?categoryId=18406&amp;pos=4&amp;price=3620.0&amp;productid=3497887&amp;sid=289859&amp;type=offer</t>
  </si>
  <si>
    <t>/preisvergleich/Relocate/585069559.html?categoryId=18406&amp;pos=1&amp;price=1881.0&amp;productid=3725833&amp;sid=223861&amp;type=offer</t>
  </si>
  <si>
    <t>/preisvergleich/Relocate/481847938.html?categoryId=18406&amp;pos=6&amp;price=3560.0&amp;productid=1750863&amp;sid=289859&amp;type=offer</t>
  </si>
  <si>
    <t>/preisvergleich/Relocate/481846684.html?categoryId=18406&amp;pos=5&amp;price=3620.0&amp;productid=3497887&amp;sid=289859&amp;type=offer</t>
  </si>
  <si>
    <t xml:space="preserve"> Jun­kers Ce­ra­pur­Com­fort ZBR 42-3 A 21 Gas-Brenn­wert­ther­me 42 kW, L / LL Jun­kers FW 200, ohne Spei­cher, Jun­kers Schacht 6 Meter 80/125, ohne Mon­ta­ge­plat­te...</t>
  </si>
  <si>
    <t>/preisvergleich/Relocate/585069132.html?categoryId=18406&amp;pos=2&amp;price=1882.0&amp;productid=3725833&amp;sid=223861&amp;type=offer</t>
  </si>
  <si>
    <t>/preisvergleich/Relocate/481847629.html?categoryId=18406&amp;pos=7&amp;price=3560.0&amp;productid=1750863&amp;sid=289859&amp;type=offer</t>
  </si>
  <si>
    <t>/preisvergleich/Relocate/481846482.html?categoryId=18406&amp;pos=6&amp;price=3620.0&amp;productid=3497887&amp;sid=289859&amp;type=offer</t>
  </si>
  <si>
    <t xml:space="preserve"> Jun­kers Ce­ra­pur­Com­fort ZBR 42-3 A 21 Gas-Brenn­wert­ther­me 42 kW, L / LL Jun­kers FR 50, Mon­ta­ge­plat­te 258, ohne Ab­gas­pa­ket, Jun­kers SK 200-5 ZB Jun­kers</t>
  </si>
  <si>
    <t>/preisvergleich/Relocate/585069401.html?categoryId=18406&amp;pos=3&amp;price=1882.0&amp;productid=3725833&amp;sid=223861&amp;type=offer</t>
  </si>
  <si>
    <t>/preisvergleich/Relocate/481847485.html?categoryId=18406&amp;pos=8&amp;price=3560.0&amp;productid=1750863&amp;sid=289859&amp;type=offer</t>
  </si>
  <si>
    <t>/preisvergleich/Relocate/481848548.html?categoryId=18406&amp;pos=7&amp;price=3620.0&amp;productid=3497887&amp;sid=289859&amp;type=offer</t>
  </si>
  <si>
    <t xml:space="preserve"> Jun­kers Ce­ra­pur­Com­fort ZBR 42-3 A 21 Gas-Brenn­wert­ther­me 42 kW, L / LL Mon­ta­ge­plat­te 258, ohne Re­ge­lung, Jun­kers SK 160-5 ZB, ATEC Schacht 8 Meter 80/125 ...</t>
  </si>
  <si>
    <t>/preisvergleich/Relocate/585069522.html?categoryId=18406&amp;pos=4&amp;price=1883.0&amp;productid=3725833&amp;sid=223861&amp;type=offer</t>
  </si>
  <si>
    <t>/preisvergleich/Relocate/481848457.html?categoryId=18406&amp;pos=9&amp;price=3560.0&amp;productid=1750863&amp;sid=289859&amp;type=offer</t>
  </si>
  <si>
    <t>/preisvergleich/Relocate/481848003.html?categoryId=18406&amp;pos=8&amp;price=3625.0&amp;productid=3497887&amp;sid=289859&amp;type=offer</t>
  </si>
  <si>
    <t xml:space="preserve"> Jun­kers Ce­ra­pur­Com­fort ZBR 42-3 A 21 Gas-Brenn­wert­ther­me 42 kW, L / LL Mon­ta­ge­plat­te 994, ohne Re­ge­lung, Jun­kers ST 120-5 Z, ATEC Schacht 4 Meter 80/125...</t>
  </si>
  <si>
    <t>/preisvergleich/Relocate/585069143.html?categoryId=18406&amp;pos=5&amp;price=1884.0&amp;productid=3725833&amp;sid=223861&amp;type=offer</t>
  </si>
  <si>
    <t>/preisvergleich/Relocate/481842501.html?categoryId=18406&amp;pos=10&amp;price=3565.0&amp;productid=1750863&amp;sid=289859&amp;type=offer</t>
  </si>
  <si>
    <t>/preisvergleich/Relocate/481847633.html?categoryId=18406&amp;pos=9&amp;price=3625.0&amp;productid=3497887&amp;sid=289859&amp;type=offer</t>
  </si>
  <si>
    <t xml:space="preserve"> Jun­kers Ce­ra­pur­Com­fort ZBR 42-3 A 21 Gas-Brenn­wert­ther­me 42 kW, L / LL Jun­kers FW 200, Mon­ta­ge­plat­te 993, ohne Spei­cher, ATEC Schacht 6 Meter 80/125 Jun­kers</t>
  </si>
  <si>
    <t>/preisvergleich/Relocate/585069379.html?categoryId=18406&amp;pos=6&amp;price=1884.0&amp;productid=3725833&amp;sid=223861&amp;type=offer</t>
  </si>
  <si>
    <t>/preisvergleich/Relocate/481846624.html?categoryId=18406&amp;pos=11&amp;price=3565.0&amp;productid=1750863&amp;sid=289859&amp;type=offer</t>
  </si>
  <si>
    <t>/preisvergleich/Relocate/481847376.html?categoryId=18406&amp;pos=10&amp;price=3625.0&amp;productid=3497887&amp;sid=289859&amp;type=offer</t>
  </si>
  <si>
    <t xml:space="preserve"> Jun­kers Ce­ra­pur­Com­fort ZBR 42-3 A 21 Gas-Brenn­wert­ther­me 42 kW, L / LL Jun­kers FR 50, Jun­kers ST 120-5 Z, ohne Mon­ta­ge­plat­te, ATEC Schacht 4 Meter 80/125 ...</t>
  </si>
  <si>
    <t>/preisvergleich/Relocate/585069186.html?categoryId=18406&amp;pos=7&amp;price=1886.0&amp;productid=3725833&amp;sid=223861&amp;type=offer</t>
  </si>
  <si>
    <t>/preisvergleich/Relocate/481848176.html?categoryId=18406&amp;pos=12&amp;price=3565.0&amp;productid=1750863&amp;sid=289859&amp;type=offer</t>
  </si>
  <si>
    <t>/preisvergleich/Relocate/481847153.html?categoryId=18406&amp;pos=11&amp;price=3625.0&amp;productid=3497887&amp;sid=289859&amp;type=offer</t>
  </si>
  <si>
    <t>/preisvergleich/Relocate/585069464.html?categoryId=18406&amp;pos=8&amp;price=1886.0&amp;productid=3725833&amp;sid=223861&amp;type=offer</t>
  </si>
  <si>
    <t>/preisvergleich/Relocate/481847879.html?categoryId=18406&amp;pos=13&amp;price=3565.0&amp;productid=1750863&amp;sid=289859&amp;type=offer</t>
  </si>
  <si>
    <t>/preisvergleich/Relocate/481848233.html?categoryId=18406&amp;pos=12&amp;price=3630.0&amp;productid=3497887&amp;sid=289859&amp;type=offer</t>
  </si>
  <si>
    <t xml:space="preserve"> Jun­kers Ce­ra­pur­Com­fort ZBR 42-3 A 21 Gas-Brenn­wert­ther­me 42 kW, L / LL ohne Re­ge­lung, Jun­kers ST 120-5 Z, Mon­ta­ge­plat­te 258 + 223-1 (Un­ter­putz), Jun­kers...</t>
  </si>
  <si>
    <t>/preisvergleich/Relocate/585069150.html?categoryId=18406&amp;pos=9&amp;price=1887.0&amp;productid=3725833&amp;sid=223861&amp;type=offer</t>
  </si>
  <si>
    <t>/preisvergleich/Relocate/481848367.html?categoryId=18406&amp;pos=14&amp;price=3565.0&amp;productid=1750863&amp;sid=289859&amp;type=offer</t>
  </si>
  <si>
    <t>/preisvergleich/Relocate/481848307.html?categoryId=18406&amp;pos=13&amp;price=3630.0&amp;productid=3497887&amp;sid=289859&amp;type=offer</t>
  </si>
  <si>
    <t>/preisvergleich/Relocate/586004879.html?categoryId=18406&amp;pos=10&amp;price=1888.0&amp;productid=3725833&amp;sid=223861&amp;type=offer</t>
  </si>
  <si>
    <t>/preisvergleich/Relocate/481861045.html?categoryId=18406&amp;pos=15&amp;price=3570.0&amp;productid=1750863&amp;sid=289859&amp;type=offer</t>
  </si>
  <si>
    <t xml:space="preserve"> Jun­kers Ce­ra­pur­Com­fort ZBR 42-3 A 31 Gas-Brenn­wert­ther­me 42 kW, Flg. P Jun­kers FR 50, Mon­ta­ge­plat­te 994, Jun­kers ST 120-5 Z, ohne Ab­gas­pa­ket Jun­kers</t>
  </si>
  <si>
    <t>/preisvergleich/Relocate/481847903.html?categoryId=18406&amp;pos=14&amp;price=3630.0&amp;productid=3497887&amp;sid=289859&amp;type=offer</t>
  </si>
  <si>
    <t xml:space="preserve"> Jun­kers Ce­ra­pur­Com­fort ZBR 42-3 A 21 Gas-Brenn­wert­ther­me 42 kW, L / LL Jun­kers FW 200, Mon­ta­ge­plat­te 994, ohne Spei­cher, Jun­kers AZB10 Dach rot 80/125...</t>
  </si>
  <si>
    <t>/preisvergleich/Relocate/586004902.html?categoryId=18406&amp;pos=11&amp;price=1888.0&amp;productid=3725833&amp;sid=223861&amp;type=offer</t>
  </si>
  <si>
    <t>/preisvergleich/Relocate/481847916.html?categoryId=18406&amp;pos=15&amp;price=3630.0&amp;productid=3497887&amp;sid=289859&amp;type=offer</t>
  </si>
  <si>
    <t xml:space="preserve"> Jun­kers Ce­ra­pur­Com­fort ZBR 42-3 A 21 Gas-Brenn­wert­ther­me 42 kW, L / LL Jun­kers FW 200, Mon­ta­ge­plat­te 994, ohne Spei­cher, Jun­kers AZB09 Dach schwarz...</t>
  </si>
  <si>
    <t>/preisvergleich/Relocate/585069303.html?categoryId=18406&amp;pos=12&amp;price=1889.0&amp;productid=3725833&amp;sid=223861&amp;type=offer</t>
  </si>
  <si>
    <t>/preisvergleich/Relocate/585069430.html?categoryId=18406&amp;pos=13&amp;price=1889.0&amp;productid=3725833&amp;sid=223861&amp;type=offer</t>
  </si>
  <si>
    <t>/preisvergleich/Relocate/585069228.html?categoryId=18406&amp;pos=14&amp;price=1891.0&amp;productid=3725833&amp;sid=223861&amp;type=offer</t>
  </si>
  <si>
    <t>/preisvergleich/Relocate/475958125.html?categoryId=18406&amp;pos=1&amp;price=2683.0&amp;productid=2286143&amp;sid=289859&amp;type=offer</t>
  </si>
  <si>
    <t xml:space="preserve"> Vail­lant ecoTEC ex­clu­siv VC 146/4-7 Brenn­wert­ther­me ca­lor­MA­TIC 470/4, Flach­dach rot 60/100, Un­ter­putz mit Spei­cher­an­schluss Vail­lant</t>
  </si>
  <si>
    <t>/preisvergleich/Relocate/585069282.html?categoryId=18406&amp;pos=15&amp;price=1891.0&amp;productid=3725833&amp;sid=223861&amp;type=offer</t>
  </si>
  <si>
    <t>/preisvergleich/Relocate/475958023.html?categoryId=18406&amp;pos=2&amp;price=2683.0&amp;productid=2286143&amp;sid=289859&amp;type=offer</t>
  </si>
  <si>
    <t xml:space="preserve"> Vail­lant ecoTEC ex­clu­siv VC 206/4-7 Brenn­wert­ther­me ca­lor­MA­TIC 470f, ohne Ab­gas­pa­ket, Auf­putz ohne Spei­cher­an­schluss Vail­lant</t>
  </si>
  <si>
    <t>/preisvergleich/Relocate/475958036.html?categoryId=18406&amp;pos=3&amp;price=2683.0&amp;productid=2286143&amp;sid=289859&amp;type=offer</t>
  </si>
  <si>
    <t xml:space="preserve"> Vail­lant ecoTEC ex­clu­siv VC 206/4-7 Brenn­wert­ther­me ca­lor­MA­TIC 370f, Schrägdach rot 60/100, Un­ter­putz mit Spei­cher­an­schluss Vail­lant</t>
  </si>
  <si>
    <t>/preisvergleich/Relocate/475957295.html?categoryId=18406&amp;pos=4&amp;price=2683.0&amp;productid=2286143&amp;sid=289859&amp;type=offer</t>
  </si>
  <si>
    <t xml:space="preserve"> Vail­lant ecoTEC ex­clu­siv VC 146/4-7 Brenn­wert­ther­me ca­lor­MA­TIC 470/4, Flach­dach schwarz 60/100, Un­ter­putz mit Spei­cher­an­schluss Vail­lant</t>
  </si>
  <si>
    <t>/preisvergleich/Relocate/475957383.html?categoryId=18406&amp;pos=5&amp;price=2684.0&amp;productid=2286143&amp;sid=289859&amp;type=offer</t>
  </si>
  <si>
    <t xml:space="preserve"> Vail­lant ecoTEC ex­clu­siv VC 276/4-7 Brenn­wert­ther­me ca­lor­MA­TIC 350, Schrägdach rot 60/100, Un­ter­putz mit Spei­cher­an­schluss Vail­lant</t>
  </si>
  <si>
    <t>/preisvergleich/Relocate/475957379.html?categoryId=18406&amp;pos=6&amp;price=2684.0&amp;productid=2286143&amp;sid=289859&amp;type=offer</t>
  </si>
  <si>
    <t xml:space="preserve"> Vail­lant ecoTEC ex­clu­siv VC 276/4-7 Brenn­wert­ther­me ca­lor­MA­TIC 350, Schrägdach schwarz 60/100, Un­ter­putz mit Spei­cher­an­schluss Vail­lant</t>
  </si>
  <si>
    <t>/preisvergleich/Relocate/475958122.html?categoryId=18406&amp;pos=7&amp;price=2685.0&amp;productid=2286143&amp;sid=289859&amp;type=offer</t>
  </si>
  <si>
    <t xml:space="preserve"> Vail­lant ecoTEC ex­clu­siv VC 276/4-7 Brenn­wert­ther­me ohne Re­ge­lung, Schacht­sys­tem­pa­ket 7.5m, Auf­putz ohne Spei­cher­an­schluss Vail­lant</t>
  </si>
  <si>
    <t>/preisvergleich/Relocate/475957806.html?categoryId=18406&amp;pos=8&amp;price=2688.0&amp;productid=2286143&amp;sid=289859&amp;type=offer</t>
  </si>
  <si>
    <t xml:space="preserve"> Vail­lant ecoTEC ex­clu­siv VC 146/4-7 Brenn­wert­ther­me ca­lor­MA­TIC 470/4, Schrägdach rot 60/100, Un­ter­putz mit Spei­cher­an­schluss Vail­lant</t>
  </si>
  <si>
    <t>/preisvergleich/Relocate/475957488.html?categoryId=18406&amp;pos=9&amp;price=2688.0&amp;productid=2286143&amp;sid=289859&amp;type=offer</t>
  </si>
  <si>
    <t xml:space="preserve"> Vail­lant ecoTEC ex­clu­siv VC 146/4-7 Brenn­wert­ther­me ca­lor­MA­TIC 370, Schacht­sys­tem­pa­ket 7.5m, Auf­putz ohne Spei­cher­an­schluss Vail­lant</t>
  </si>
  <si>
    <t>/preisvergleich/Relocate/475957247.html?categoryId=18406&amp;pos=10&amp;price=2688.0&amp;productid=2286143&amp;sid=289859&amp;type=offer</t>
  </si>
  <si>
    <t xml:space="preserve"> Vail­lant ecoTEC ex­clu­siv VC 146/4-7 Brenn­wert­ther­me ca­lor­MA­TIC 470/4, Schrägdach schwarz 60/100, Un­ter­putz mit Spei­cher­an­schluss Vail­lant</t>
  </si>
  <si>
    <t>/preisvergleich/Relocate/475957902.html?categoryId=18406&amp;pos=11&amp;price=2692.0&amp;productid=2286143&amp;sid=289859&amp;type=offer</t>
  </si>
  <si>
    <t xml:space="preserve"> Vail­lant ecoTEC ex­clu­siv VC 206/4-7 Brenn­wert­ther­me ca­lor­MA­TIC 470/4, Flach­dach schwarz 60/100, Un­ter­putz mit Spei­cher­an­schluss Vail­lant</t>
  </si>
  <si>
    <t>/preisvergleich/Relocate/475957727.html?categoryId=18406&amp;pos=12&amp;price=2692.0&amp;productid=2286143&amp;sid=289859&amp;type=offer</t>
  </si>
  <si>
    <t xml:space="preserve"> Vail­lant ecoTEC ex­clu­siv VC 206/4-7 Brenn­wert­ther­me ca­lor­MA­TIC 470/4, Flach­dach rot 60/100, Un­ter­putz mit Spei­cher­an­schluss Vail­lant</t>
  </si>
  <si>
    <t>/preisvergleich/Relocate/475958486.html?categoryId=18406&amp;pos=13&amp;price=2693.0&amp;productid=2286143&amp;sid=289859&amp;type=offer</t>
  </si>
  <si>
    <t xml:space="preserve"> Vail­lant ecoTEC ex­clu­siv VC 146/4-7 Brenn­wert­ther­me ca­lor­MA­TIC 350, Schacht­sys­tem­pa­ket 7.5m, Un­ter­putz ohne Spei­cher­an­schluss Vail­lant</t>
  </si>
  <si>
    <t>/preisvergleich/Relocate/475957767.html?categoryId=18406&amp;pos=14&amp;price=2697.0&amp;productid=2286143&amp;sid=289859&amp;type=offer</t>
  </si>
  <si>
    <t xml:space="preserve"> Vail­lant ecoTEC ex­clu­siv VC 206/4-7 Brenn­wert­ther­me ca­lor­MA­TIC 470/4, Schrägdach schwarz 60/100, Un­ter­putz mit Spei­cher­an­schluss Vail­lant</t>
  </si>
  <si>
    <t>/preisvergleich/Relocate/475957306.html?categoryId=18406&amp;pos=15&amp;price=2697.0&amp;productid=2286143&amp;sid=289859&amp;type=offer</t>
  </si>
  <si>
    <t xml:space="preserve"> Vail­lant ecoTEC ex­clu­siv VC 206/4-7 Brenn­wert­ther­me ca­lor­MA­TIC 470/4, Schrägdach rot 60/100, Un­ter­putz mit Spei­cher­an­schluss Vail­lant</t>
  </si>
  <si>
    <t>/preisvergleich/Relocate/481861098.html?categoryId=18406&amp;pos=1&amp;price=3570.0&amp;productid=1750863&amp;sid=289859&amp;type=offer</t>
  </si>
  <si>
    <t>/preisvergleich/Relocate/481848641.html?categoryId=18406&amp;pos=1&amp;price=3630.0&amp;productid=3497887&amp;sid=289859&amp;type=offer</t>
  </si>
  <si>
    <t xml:space="preserve"> Jun­kers Ce­ra­pur­Com­fort ZBR 42-3 A 21 Gas-Brenn­wert­ther­me 42 kW, L / LL Mon­ta­ge­plat­te 993, ohne Re­ge­lung, Jun­kers ST 120-5 Z, ATEC Schacht 4 Meter 80/125...</t>
  </si>
  <si>
    <t>/preisvergleich/Relocate/481848145.html?categoryId=18406&amp;pos=2&amp;price=3570.0&amp;productid=1750863&amp;sid=289859&amp;type=offer</t>
  </si>
  <si>
    <t>/preisvergleich/Relocate/481847660.html?categoryId=18406&amp;pos=2&amp;price=3635.0&amp;productid=3497887&amp;sid=289859&amp;type=offer</t>
  </si>
  <si>
    <t xml:space="preserve"> Jun­kers Ce­ra­pur­Com­fort ZBR 42-3 A 21 Gas-Brenn­wert­ther­me 42 kW, L / LL ohne Re­ge­lung, Jun­kers ST 120-5 Z, Mon­ta­ge­plat­te 258 + 528-1 (Auf­putz), Jun­kers...</t>
  </si>
  <si>
    <t>/preisvergleich/Relocate/481854843.html?categoryId=18406&amp;pos=3&amp;price=3570.0&amp;productid=1750863&amp;sid=289859&amp;type=offer</t>
  </si>
  <si>
    <t xml:space="preserve"> Jun­kers Ce­ra­pur­Com­fort ZBR 42-3 A 31 Gas-Brenn­wert­ther­me 42 kW, Flg. P Jun­kers FR 50, Mon­ta­ge­plat­te 994, ohne Spei­cher, Jun­kers Schacht 8 Meter 80/125...</t>
  </si>
  <si>
    <t>/preisvergleich/Relocate/481847663.html?categoryId=18406&amp;pos=3&amp;price=3635.0&amp;productid=3497887&amp;sid=289859&amp;type=offer</t>
  </si>
  <si>
    <t>/preisvergleich/Relocate/585069548.html?categoryId=18406&amp;pos=1&amp;price=1892.0&amp;productid=3725833&amp;sid=223861&amp;type=offer</t>
  </si>
  <si>
    <t>/preisvergleich/Relocate/481860956.html?categoryId=18406&amp;pos=4&amp;price=3575.0&amp;productid=1750863&amp;sid=289859&amp;type=offer</t>
  </si>
  <si>
    <t>/preisvergleich/Relocate/481847100.html?categoryId=18406&amp;pos=4&amp;price=3635.0&amp;productid=3497887&amp;sid=289859&amp;type=offer</t>
  </si>
  <si>
    <t xml:space="preserve"> Jun­kers Ce­ra­pur­Com­fort ZBR 42-3 A 21 Gas-Brenn­wert­ther­me 42 kW, L / LL Jun­kers FW 200, Mon­ta­ge­plat­te 993, ohne Spei­cher, Jun­kers AZB10 Dach rot 80/125...</t>
  </si>
  <si>
    <t>/preisvergleich/Relocate/585069406.html?categoryId=18406&amp;pos=2&amp;price=1893.0&amp;productid=3725833&amp;sid=223861&amp;type=offer</t>
  </si>
  <si>
    <t>/preisvergleich/Relocate/481860809.html?categoryId=18406&amp;pos=5&amp;price=3575.0&amp;productid=1750863&amp;sid=289859&amp;type=offer</t>
  </si>
  <si>
    <t xml:space="preserve"> Jun­kers Ce­ra­pur­Com­fort ZBR 42-3 A 31 Gas-Brenn­wert­ther­me 42 kW, Flg. P Jun­kers FR 50, Mon­ta­ge­plat­te 993, ohne Spei­cher, Jun­kers Schacht 8 Meter 80/125...</t>
  </si>
  <si>
    <t>/preisvergleich/Relocate/481849071.html?categoryId=18406&amp;pos=5&amp;price=3635.0&amp;productid=3497887&amp;sid=289859&amp;type=offer</t>
  </si>
  <si>
    <t xml:space="preserve"> Jun­kers Ce­ra­pur­Com­fort ZBR 42-3 A 21 Gas-Brenn­wert­ther­me 42 kW, L / LL Jun­kers FW 120, Mon­ta­ge­plat­te 258, Jun­kers ST 120-5 Z, ohne Ab­gas­pa­ket Jun­kers</t>
  </si>
  <si>
    <t>/preisvergleich/Relocate/585069396.html?categoryId=18406&amp;pos=3&amp;price=1893.0&amp;productid=3725833&amp;sid=223861&amp;type=offer</t>
  </si>
  <si>
    <t>/preisvergleich/Relocate/481865072.html?categoryId=18406&amp;pos=6&amp;price=3575.0&amp;productid=1750863&amp;sid=289859&amp;type=offer</t>
  </si>
  <si>
    <t xml:space="preserve"> Jun­kers Ce­ra­pur­Com­fort ZBR 42-3 A 31 Gas-Brenn­wert­ther­me 42 kW, Flg. P ohne Re­ge­lung, Mon­ta­ge­plat­te 258 + 528-1 (Auf­putz), ohne Ab­gas­pa­ket, Jun­kers SK...</t>
  </si>
  <si>
    <t>/preisvergleich/Relocate/481846814.html?categoryId=18406&amp;pos=6&amp;price=3635.0&amp;productid=3497887&amp;sid=289859&amp;type=offer</t>
  </si>
  <si>
    <t>/preisvergleich/Relocate/585069211.html?categoryId=18406&amp;pos=4&amp;price=1894.0&amp;productid=3725833&amp;sid=223861&amp;type=offer</t>
  </si>
  <si>
    <t>/preisvergleich/Relocate/481847230.html?categoryId=18406&amp;pos=7&amp;price=3575.0&amp;productid=1750863&amp;sid=289859&amp;type=offer</t>
  </si>
  <si>
    <t>/preisvergleich/Relocate/481848702.html?categoryId=18406&amp;pos=7&amp;price=3635.0&amp;productid=3497887&amp;sid=289859&amp;type=offer</t>
  </si>
  <si>
    <t xml:space="preserve"> Jun­kers Ce­ra­pur­Com­fort ZBR 42-3 A 21 Gas-Brenn­wert­ther­me 42 kW, L / LL Jun­kers FW 200, Mon­ta­ge­plat­te 993, ohne Spei­cher, Jun­kers AZB09 Dach schwarz...</t>
  </si>
  <si>
    <t>/preisvergleich/Relocate/585069119.html?categoryId=18406&amp;pos=5&amp;price=1894.0&amp;productid=3725833&amp;sid=223861&amp;type=offer</t>
  </si>
  <si>
    <t>/preisvergleich/Relocate/481847047.html?categoryId=18406&amp;pos=8&amp;price=3575.0&amp;productid=1750863&amp;sid=289859&amp;type=offer</t>
  </si>
  <si>
    <t>/preisvergleich/Relocate/481846467.html?categoryId=18406&amp;pos=8&amp;price=3635.0&amp;productid=3497887&amp;sid=289859&amp;type=offer</t>
  </si>
  <si>
    <t xml:space="preserve"> Jun­kers Ce­ra­pur­Com­fort ZBR 42-3 A 21 Gas-Brenn­wert­ther­me 42 kW, L / LL Jun­kers FW 200, Mon­ta­ge­plat­te 258, ohne Spei­cher, Jun­kers Schacht 4 Meter 80/125...</t>
  </si>
  <si>
    <t>/preisvergleich/Relocate/585069506.html?categoryId=18406&amp;pos=6&amp;price=1894.0&amp;productid=3725833&amp;sid=223861&amp;type=offer</t>
  </si>
  <si>
    <t>/preisvergleich/Relocate/481847102.html?categoryId=18406&amp;pos=9&amp;price=3575.0&amp;productid=1750863&amp;sid=289859&amp;type=offer</t>
  </si>
  <si>
    <t>/preisvergleich/Relocate/481848543.html?categoryId=18406&amp;pos=9&amp;price=3635.0&amp;productid=3497887&amp;sid=289859&amp;type=offer</t>
  </si>
  <si>
    <t xml:space="preserve"> Jun­kers Ce­ra­pur­Com­fort ZBR 42-3 A 21 Gas-Brenn­wert­ther­me 42 kW, L / LL Jun­kers FW 120, Mon­ta­ge­plat­te 258, ohne Spei­cher, Jun­kers Schacht 8 Meter 80/125...</t>
  </si>
  <si>
    <t>/preisvergleich/Relocate/585069476.html?categoryId=18406&amp;pos=7&amp;price=1895.0&amp;productid=3725833&amp;sid=223861&amp;type=offer</t>
  </si>
  <si>
    <t>/preisvergleich/Relocate/481846898.html?categoryId=18406&amp;pos=10&amp;price=3575.0&amp;productid=1750863&amp;sid=289859&amp;type=offer</t>
  </si>
  <si>
    <t>/preisvergleich/Relocate/481847586.html?categoryId=18406&amp;pos=10&amp;price=3640.0&amp;productid=3497887&amp;sid=289859&amp;type=offer</t>
  </si>
  <si>
    <t xml:space="preserve"> Jun­kers Ce­ra­pur­Com­fort ZBR 42-3 A 21 Gas-Brenn­wert­ther­me 42 kW, L / LL Jun­kers FR 120, Mon­ta­ge­plat­te 994, Jun­kers SK 160-5 ZB, ohne Ab­gas­pa­ket Jun­kers</t>
  </si>
  <si>
    <t>/preisvergleich/Relocate/585069400.html?categoryId=18406&amp;pos=8&amp;price=1895.0&amp;productid=3725833&amp;sid=223861&amp;type=offer</t>
  </si>
  <si>
    <t>/preisvergleich/Relocate/481846692.html?categoryId=18406&amp;pos=11&amp;price=3575.0&amp;productid=1750863&amp;sid=289859&amp;type=offer</t>
  </si>
  <si>
    <t>/preisvergleich/Relocate/481847239.html?categoryId=18406&amp;pos=11&amp;price=3640.0&amp;productid=3497887&amp;sid=289859&amp;type=offer</t>
  </si>
  <si>
    <t>/preisvergleich/Relocate/585069110.html?categoryId=18406&amp;pos=9&amp;price=1896.0&amp;productid=3725833&amp;sid=223861&amp;type=offer</t>
  </si>
  <si>
    <t>/preisvergleich/Relocate/481846603.html?categoryId=18406&amp;pos=12&amp;price=3575.0&amp;productid=1750863&amp;sid=289859&amp;type=offer</t>
  </si>
  <si>
    <t>/preisvergleich/Relocate/481847056.html?categoryId=18406&amp;pos=12&amp;price=3640.0&amp;productid=3497887&amp;sid=289859&amp;type=offer</t>
  </si>
  <si>
    <t xml:space="preserve"> Jun­kers Ce­ra­pur­Com­fort ZBR 42-3 A 21 Gas-Brenn­wert­ther­me 42 kW, L / LL Jun­kers FW 200, Mon­ta­ge­plat­te 994, ohne Spei­cher, ATEC Schacht 8 Meter 80/125 Jun­kers</t>
  </si>
  <si>
    <t>/preisvergleich/Relocate/585069492.html?categoryId=18406&amp;pos=10&amp;price=1896.0&amp;productid=3725833&amp;sid=223861&amp;type=offer</t>
  </si>
  <si>
    <t>/preisvergleich/Relocate/481855011.html?categoryId=18406&amp;pos=13&amp;price=3575.0&amp;productid=1750863&amp;sid=289859&amp;type=offer</t>
  </si>
  <si>
    <t>/preisvergleich/Relocate/481846887.html?categoryId=18406&amp;pos=13&amp;price=3640.0&amp;productid=3497887&amp;sid=289859&amp;type=offer</t>
  </si>
  <si>
    <t xml:space="preserve"> Jun­kers Ce­ra­pur­Com­fort ZBR 42-3 A 21 Gas-Brenn­wert­ther­me 42 kW, L / LL Jun­kers FW 200, ohne Spei­cher, Mon­ta­ge­plat­te 258 + 528-1 (Auf­putz), ATEC Schacht...</t>
  </si>
  <si>
    <t>/preisvergleich/Relocate/585069237.html?categoryId=18406&amp;pos=11&amp;price=1898.0&amp;productid=3725833&amp;sid=223861&amp;type=offer</t>
  </si>
  <si>
    <t>/preisvergleich/Relocate/481849060.html?categoryId=18406&amp;pos=14&amp;price=3575.0&amp;productid=1750863&amp;sid=289859&amp;type=offer</t>
  </si>
  <si>
    <t>/preisvergleich/Relocate/481848826.html?categoryId=18406&amp;pos=14&amp;price=3640.0&amp;productid=3497887&amp;sid=289859&amp;type=offer</t>
  </si>
  <si>
    <t xml:space="preserve"> Jun­kers Ce­ra­pur­Com­fort ZBR 42-3 A 21 Gas-Brenn­wert­ther­me 42 kW, L / LL Mon­ta­ge­plat­te 258, ohne Re­ge­lung, Jun­kers SK 160-5 ZB, ATEC Schacht 10 Me­ter...</t>
  </si>
  <si>
    <t>/preisvergleich/Relocate/585069258.html?categoryId=18406&amp;pos=12&amp;price=1898.0&amp;productid=3725833&amp;sid=223861&amp;type=offer</t>
  </si>
  <si>
    <t>/preisvergleich/Relocate/481861022.html?categoryId=18406&amp;pos=15&amp;price=3580.0&amp;productid=1750863&amp;sid=289859&amp;type=offer</t>
  </si>
  <si>
    <t>/preisvergleich/Relocate/481848122.html?categoryId=18406&amp;pos=15&amp;price=3645.0&amp;productid=3497887&amp;sid=289859&amp;type=offer</t>
  </si>
  <si>
    <t xml:space="preserve"> Jun­kers Ce­ra­pur­Com­fort ZBR 42-3 A 21 Gas-Brenn­wert­ther­me 42 kW, L / LL ohne Re­ge­lung, Jun­kers ST 120-5 Z, Jun­kers Schacht 6 Meter 80/125, oh­ne...</t>
  </si>
  <si>
    <t>/preisvergleich/Relocate/586004822.html?categoryId=18406&amp;pos=13&amp;price=1898.0&amp;productid=3725833&amp;sid=223861&amp;type=offer</t>
  </si>
  <si>
    <t>/preisvergleich/Relocate/475957706.html?categoryId=18406&amp;pos=1&amp;price=2697.0&amp;productid=2286143&amp;sid=289859&amp;type=offer</t>
  </si>
  <si>
    <t xml:space="preserve"> Vail­lant ecoTEC ex­clu­siv VC 206/4-7 Brenn­wert­ther­me ca­lor­MA­TIC 370, Schacht­sys­tem­pa­ket 7.5m, Auf­putz ohne Spei­cher­an­schluss Vail­lant</t>
  </si>
  <si>
    <t>/preisvergleich/Relocate/585069495.html?categoryId=18406&amp;pos=14&amp;price=1899.0&amp;productid=3725833&amp;sid=223861&amp;type=offer</t>
  </si>
  <si>
    <t>/preisvergleich/Relocate/475957834.html?categoryId=18406&amp;pos=2&amp;price=2698.0&amp;productid=2286143&amp;sid=289859&amp;type=offer</t>
  </si>
  <si>
    <t xml:space="preserve"> Vail­lant ecoTEC ex­clu­siv VC 146/4-7 Brenn­wert­ther­me ca­lor­MA­TIC 350, Schacht­sys­tem­pa­ket 7.5m, Auf­putz mit Spei­cher­an­schluss Vail­lant</t>
  </si>
  <si>
    <t>/preisvergleich/Relocate/586004916.html?categoryId=18406&amp;pos=15&amp;price=1899.0&amp;productid=3725833&amp;sid=223861&amp;type=offer</t>
  </si>
  <si>
    <t>/preisvergleich/Relocate/475958212.html?categoryId=18406&amp;pos=3&amp;price=2699.0&amp;productid=2286143&amp;sid=289859&amp;type=offer</t>
  </si>
  <si>
    <t xml:space="preserve"> Vail­lant ecoTEC ex­clu­siv VC 276/4-7 Brenn­wert­ther­me ca­lor­MA­TIC 370, Flach­dach rot 60/100, Un­ter­putz mit Spei­cher­an­schluss Vail­lant</t>
  </si>
  <si>
    <t>/preisvergleich/Relocate/475958203.html?categoryId=18406&amp;pos=4&amp;price=2699.0&amp;productid=2286143&amp;sid=289859&amp;type=offer</t>
  </si>
  <si>
    <t xml:space="preserve"> Vail­lant ecoTEC ex­clu­siv VC 276/4-7 Brenn­wert­ther­me ca­lor­MA­TIC 370, Flach­dach schwarz 60/100, Un­ter­putz mit Spei­cher­an­schluss Vail­lant</t>
  </si>
  <si>
    <t>/preisvergleich/Relocate/475957661.html?categoryId=18406&amp;pos=5&amp;price=2699.0&amp;productid=2286143&amp;sid=289859&amp;type=offer</t>
  </si>
  <si>
    <t xml:space="preserve"> Vail­lant ecoTEC ex­clu­siv VC 146/4-7 Brenn­wert­ther­me ca­lor­MA­TIC 470f, ohne Ab­gas­pa­ket, Un­ter­putz ohne Spei­cher­an­schluss Vail­lant</t>
  </si>
  <si>
    <t>/preisvergleich/Relocate/475958074.html?categoryId=18406&amp;pos=6&amp;price=2702.0&amp;productid=2286143&amp;sid=289859&amp;type=offer</t>
  </si>
  <si>
    <t xml:space="preserve"> Vail­lant ecoTEC ex­clu­siv VC 206/4-7 Brenn­wert­ther­me ca­lor­MA­TIC 350, Schacht­sys­tem­pa­ket 7.5m, Un­ter­putz ohne Spei­cher­an­schluss Vail­lant</t>
  </si>
  <si>
    <t>/preisvergleich/Relocate/475957895.html?categoryId=18406&amp;pos=7&amp;price=2704.0&amp;productid=2286143&amp;sid=289859&amp;type=offer</t>
  </si>
  <si>
    <t xml:space="preserve"> Vail­lant ecoTEC ex­clu­siv VC 276/4-7 Brenn­wert­ther­me ca­lor­MA­TIC 370, Schrägdach schwarz 60/100, Un­ter­putz mit Spei­cher­an­schluss Vail­lant</t>
  </si>
  <si>
    <t>/preisvergleich/Relocate/475958151.html?categoryId=18406&amp;pos=8&amp;price=2704.0&amp;productid=2286143&amp;sid=289859&amp;type=offer</t>
  </si>
  <si>
    <t xml:space="preserve"> Vail­lant ecoTEC ex­clu­siv VC 146/4-7 Brenn­wert­ther­me ca­lor­MA­TIC 470f, ohne Ab­gas­pa­ket, Auf­putz mit Spei­cher­an­schluss Vail­lant</t>
  </si>
  <si>
    <t>/preisvergleich/Relocate/475957430.html?categoryId=18406&amp;pos=9&amp;price=2704.0&amp;productid=2286143&amp;sid=289859&amp;type=offer</t>
  </si>
  <si>
    <t xml:space="preserve"> Vail­lant ecoTEC ex­clu­siv VC 276/4-7 Brenn­wert­ther­me ca­lor­MA­TIC 370, Schrägdach rot 60/100, Un­ter­putz mit Spei­cher­an­schluss Vail­lant</t>
  </si>
  <si>
    <t>/preisvergleich/Relocate/475957779.html?categoryId=18406&amp;pos=10&amp;price=2705.0&amp;productid=2286143&amp;sid=289859&amp;type=offer</t>
  </si>
  <si>
    <t xml:space="preserve"> Vail­lant ecoTEC ex­clu­siv VC 276/4-7 Brenn­wert­ther­me ca­lor­MA­TIC 370f, Flach­dach rot 60/100, ohne Vail­lant</t>
  </si>
  <si>
    <t>/preisvergleich/Relocate/475957952.html?categoryId=18406&amp;pos=11&amp;price=2705.0&amp;productid=2286143&amp;sid=289859&amp;type=offer</t>
  </si>
  <si>
    <t xml:space="preserve"> Vail­lant ecoTEC ex­clu­siv VC 276/4-7 Brenn­wert­ther­me ca­lor­MA­TIC 370f, Flach­dach schwarz 60/100, ohne Vail­lant</t>
  </si>
  <si>
    <t>/preisvergleich/Relocate/475958454.html?categoryId=18406&amp;pos=12&amp;price=2707.0&amp;productid=2286143&amp;sid=289859&amp;type=offer</t>
  </si>
  <si>
    <t xml:space="preserve"> Vail­lant ecoTEC ex­clu­siv VC 206/4-7 Brenn­wert­ther­me ca­lor­MA­TIC 350, Schacht­sys­tem­pa­ket 7.5m, Auf­putz mit Spei­cher­an­schluss Vail­lant</t>
  </si>
  <si>
    <t>/preisvergleich/Relocate/475957539.html?categoryId=18406&amp;pos=13&amp;price=2708.0&amp;productid=2286143&amp;sid=289859&amp;type=offer</t>
  </si>
  <si>
    <t xml:space="preserve"> Vail­lant ecoTEC ex­clu­siv VC 146/4-7 Brenn­wert­ther­me ca­lor­MA­TIC 350, Schacht­sys­tem­pa­ket 10m, Auf­putz ohne Spei­cher­an­schluss Vail­lant</t>
  </si>
  <si>
    <t>/preisvergleich/Relocate/475957742.html?categoryId=18406&amp;pos=14&amp;price=2708.0&amp;productid=2286143&amp;sid=289859&amp;type=offer</t>
  </si>
  <si>
    <t xml:space="preserve"> Vail­lant ecoTEC ex­clu­siv VC 206/4-7 Brenn­wert­ther­me ca­lor­MA­TIC 470f, ohne Ab­gas­pa­ket, Un­ter­putz ohne Spei­cher­an­schluss Vail­lant</t>
  </si>
  <si>
    <t>/preisvergleich/Relocate/475957877.html?categoryId=18406&amp;pos=15&amp;price=2710.0&amp;productid=2286143&amp;sid=289859&amp;type=offer</t>
  </si>
  <si>
    <t xml:space="preserve"> Vail­lant ecoTEC ex­clu­siv VC 276/4-7 Brenn­wert­ther­me ca­lor­MA­TIC 370f, Schrägdach rot 60/100, ohne Vail­lant</t>
  </si>
  <si>
    <t>/preisvergleich/Relocate/481847208.html?categoryId=18406&amp;pos=1&amp;price=3580.0&amp;productid=1750863&amp;sid=289859&amp;type=offer</t>
  </si>
  <si>
    <t>/preisvergleich/Relocate/481847310.html?categoryId=18406&amp;pos=1&amp;price=3645.0&amp;productid=3497887&amp;sid=289859&amp;type=offer</t>
  </si>
  <si>
    <t xml:space="preserve"> Jun­kers Ce­ra­pur­Com­fort ZBR 42-3 A 21 Gas-Brenn­wert­ther­me 42 kW, L / LL Jun­kers FW 200, Jun­kers ST 120-5 Z, ohne Ab­gas­pa­ket, ohne Mon­ta­ge­plat­te Jun­kers</t>
  </si>
  <si>
    <t>/preisvergleich/Relocate/481847126.html?categoryId=18406&amp;pos=2&amp;price=3580.0&amp;productid=1750863&amp;sid=289859&amp;type=offer</t>
  </si>
  <si>
    <t>/preisvergleich/Relocate/481848944.html?categoryId=18406&amp;pos=2&amp;price=3645.0&amp;productid=3497887&amp;sid=289859&amp;type=offer</t>
  </si>
  <si>
    <t xml:space="preserve"> Jun­kers Ce­ra­pur­Com­fort ZBR 42-3 A 21 Gas-Brenn­wert­ther­me 42 kW, L / LL Jun­kers FW 200, Mon­ta­ge­plat­te 993, ohne Spei­cher, ATEC Schacht 8 Meter 80/125 Jun­kers</t>
  </si>
  <si>
    <t>/preisvergleich/Relocate/585069226.html?categoryId=18406&amp;pos=1&amp;price=1900.0&amp;productid=3725833&amp;sid=223861&amp;type=offer</t>
  </si>
  <si>
    <t>/preisvergleich/Relocate/481846979.html?categoryId=18406&amp;pos=3&amp;price=3580.0&amp;productid=1750863&amp;sid=289859&amp;type=offer</t>
  </si>
  <si>
    <t>/preisvergleich/Relocate/481849037.html?categoryId=18406&amp;pos=3&amp;price=3645.0&amp;productid=3497887&amp;sid=289859&amp;type=offer</t>
  </si>
  <si>
    <t xml:space="preserve"> Jun­kers Ce­ra­pur­Com­fort ZBR 42-3 A 21 Gas-Brenn­wert­ther­me 42 kW, L / LL Jun­kers FR 120, Mon­ta­ge­plat­te 993, Jun­kers SK 160-5 ZB, ohne Ab­gas­pa­ket Jun­kers</t>
  </si>
  <si>
    <t>/preisvergleich/Relocate/585069207.html?categoryId=18406&amp;pos=2&amp;price=1900.0&amp;productid=3725833&amp;sid=223861&amp;type=offer</t>
  </si>
  <si>
    <t>/preisvergleich/Relocate/481848078.html?categoryId=18406&amp;pos=4&amp;price=3580.0&amp;productid=1750863&amp;sid=289859&amp;type=offer</t>
  </si>
  <si>
    <t>/preisvergleich/Relocate/481842509.html?categoryId=18406&amp;pos=4&amp;price=3645.0&amp;productid=3497887&amp;sid=289859&amp;type=offer</t>
  </si>
  <si>
    <t>/preisvergleich/Relocate/585069283.html?categoryId=18406&amp;pos=3&amp;price=1900.0&amp;productid=3725833&amp;sid=223861&amp;type=offer</t>
  </si>
  <si>
    <t>/preisvergleich/Relocate/481847838.html?categoryId=18406&amp;pos=5&amp;price=3580.0&amp;productid=1750863&amp;sid=289859&amp;type=offer</t>
  </si>
  <si>
    <t>/preisvergleich/Relocate/481846783.html?categoryId=18406&amp;pos=5&amp;price=3645.0&amp;productid=3497887&amp;sid=289859&amp;type=offer</t>
  </si>
  <si>
    <t xml:space="preserve"> Jun­kers Ce­ra­pur­Com­fort ZBR 42-3 A 21 Gas-Brenn­wert­ther­me 42 kW, L / LL Jun­kers FR 50, Jun­kers ST 120-5 Z, ohne Mon­ta­ge­plat­te, ATEC Schacht 6 Meter 80/125 ...</t>
  </si>
  <si>
    <t>/preisvergleich/Relocate/585069530.html?categoryId=18406&amp;pos=4&amp;price=1900.0&amp;productid=3725833&amp;sid=223861&amp;type=offer</t>
  </si>
  <si>
    <t>/preisvergleich/Relocate/481854846.html?categoryId=18406&amp;pos=6&amp;price=3580.0&amp;productid=1750863&amp;sid=289859&amp;type=offer</t>
  </si>
  <si>
    <t xml:space="preserve"> Jun­kers Ce­ra­pur­Com­fort ZBR 42-3 A 31 Gas-Brenn­wert­ther­me 42 kW, Flg. P Jun­kers FR 120, Mon­ta­ge­plat­te 993, ohne Spei­cher, Jun­kers Schacht 6 Meter 80/125...</t>
  </si>
  <si>
    <t>/preisvergleich/Relocate/481846674.html?categoryId=18406&amp;pos=6&amp;price=3645.0&amp;productid=3497887&amp;sid=289859&amp;type=offer</t>
  </si>
  <si>
    <t xml:space="preserve"> Jun­kers Ce­ra­pur­Com­fort ZBR 42-3 A 21 Gas-Brenn­wert­ther­me 42 kW, L / LL Mon­ta­ge­plat­te 994, ohne Re­ge­lung, Jun­kers ST 120-5 Z, ATEC Schacht 6 Meter 80/125...</t>
  </si>
  <si>
    <t>/preisvergleich/Relocate/585069322.html?categoryId=18406&amp;pos=5&amp;price=1900.0&amp;productid=3725833&amp;sid=223861&amp;type=offer</t>
  </si>
  <si>
    <t>/preisvergleich/Relocate/481847735.html?categoryId=18406&amp;pos=7&amp;price=3580.0&amp;productid=1750863&amp;sid=289859&amp;type=offer</t>
  </si>
  <si>
    <t>/preisvergleich/Relocate/481848540.html?categoryId=18406&amp;pos=7&amp;price=3645.0&amp;productid=3497887&amp;sid=289859&amp;type=offer</t>
  </si>
  <si>
    <t xml:space="preserve"> Jun­kers Ce­ra­pur­Com­fort ZBR 42-3 A 21 Gas-Brenn­wert­ther­me 42 kW, L / LL Jun­kers FW 200, ohne Spei­cher, Jun­kers Schacht 8 Meter 80/125, ohne Mon­ta­ge­plat­te...</t>
  </si>
  <si>
    <t>/preisvergleich/Relocate/585069380.html?categoryId=18406&amp;pos=6&amp;price=1900.0&amp;productid=3725833&amp;sid=223861&amp;type=offer</t>
  </si>
  <si>
    <t>/preisvergleich/Relocate/481847800.html?categoryId=18406&amp;pos=8&amp;price=3580.0&amp;productid=1750863&amp;sid=289859&amp;type=offer</t>
  </si>
  <si>
    <t>/preisvergleich/Relocate/481847731.html?categoryId=18406&amp;pos=8&amp;price=3650.0&amp;productid=3497887&amp;sid=289859&amp;type=offer</t>
  </si>
  <si>
    <t xml:space="preserve"> Jun­kers Ce­ra­pur­Com­fort ZBR 42-3 A 21 Gas-Brenn­wert­ther­me 42 kW, L / LL Jun­kers FR 120, Mon­ta­ge­plat­te 258, ohne Ab­gas­pa­ket, Jun­kers SK 200-5 ZB Jun­kers</t>
  </si>
  <si>
    <t>/preisvergleich/Relocate/585069161.html?categoryId=18406&amp;pos=7&amp;price=1902.0&amp;productid=3725833&amp;sid=223861&amp;type=offer</t>
  </si>
  <si>
    <t>/preisvergleich/Relocate/481847340.html?categoryId=18406&amp;pos=9&amp;price=3580.0&amp;productid=1750863&amp;sid=289859&amp;type=offer</t>
  </si>
  <si>
    <t>/preisvergleich/Relocate/481849086.html?categoryId=18406&amp;pos=9&amp;price=3650.0&amp;productid=3497887&amp;sid=289859&amp;type=offer</t>
  </si>
  <si>
    <t xml:space="preserve"> Jun­kers Ce­ra­pur­Com­fort ZBR 42-3 A 21 Gas-Brenn­wert­ther­me 42 kW, L / LL ohne Re­ge­lung, Jun­kers SK 200-5 ZB, ohne Mon­ta­ge­plat­te, ATEC Schacht 4 Me­ter...</t>
  </si>
  <si>
    <t>/preisvergleich/Relocate/585068187.html?categoryId=18406&amp;pos=8&amp;price=1902.0&amp;productid=3725833&amp;sid=223861&amp;type=offer</t>
  </si>
  <si>
    <t>/preisvergleich/Relocate/481848818.html?categoryId=18406&amp;pos=10&amp;price=3580.0&amp;productid=1750863&amp;sid=289859&amp;type=offer</t>
  </si>
  <si>
    <t>/preisvergleich/Relocate/481848670.html?categoryId=18406&amp;pos=10&amp;price=3650.0&amp;productid=3497887&amp;sid=289859&amp;type=offer</t>
  </si>
  <si>
    <t xml:space="preserve"> Jun­kers Ce­ra­pur­Com­fort ZBR 42-3 A 21 Gas-Brenn­wert­ther­me 42 kW, L / LL Jun­kers FW 120, Jun­kers SK 160-5 ZB, ohne Ab­gas­pa­ket, ohne Mon­ta­ge­plat­te Jun­kers</t>
  </si>
  <si>
    <t>/preisvergleich/Relocate/585069259.html?categoryId=18406&amp;pos=9&amp;price=1911.0&amp;productid=3725833&amp;sid=223861&amp;type=offer</t>
  </si>
  <si>
    <t>/preisvergleich/Relocate/481848788.html?categoryId=18406&amp;pos=11&amp;price=3580.0&amp;productid=1750863&amp;sid=289859&amp;type=offer</t>
  </si>
  <si>
    <t>/preisvergleich/Relocate/481846436.html?categoryId=18406&amp;pos=11&amp;price=3650.0&amp;productid=3497887&amp;sid=289859&amp;type=offer</t>
  </si>
  <si>
    <t xml:space="preserve"> Jun­kers Ce­ra­pur­Com­fort ZBR 42-3 A 21 Gas-Brenn­wert­ther­me 42 kW, L / LL Mon­ta­ge­plat­te 993, ohne Re­ge­lung, Jun­kers ST 120-5 Z, ATEC Schacht 6 Meter 80/125...</t>
  </si>
  <si>
    <t>/preisvergleich/Relocate/585069409.html?categoryId=18406&amp;pos=10&amp;price=1911.0&amp;productid=3725833&amp;sid=223861&amp;type=offer</t>
  </si>
  <si>
    <t>/preisvergleich/Relocate/481848447.html?categoryId=18406&amp;pos=12&amp;price=3580.0&amp;productid=1750863&amp;sid=289859&amp;type=offer</t>
  </si>
  <si>
    <t>/preisvergleich/Relocate/481848209.html?categoryId=18406&amp;pos=12&amp;price=3655.0&amp;productid=3497887&amp;sid=289859&amp;type=offer</t>
  </si>
  <si>
    <t xml:space="preserve"> Jun­kers Ce­ra­pur­Com­fort ZBR 42-3 A 21 Gas-Brenn­wert­ther­me 42 kW, L / LL Mon­ta­ge­plat­te 994, ohne Re­ge­lung, Jun­kers ST 120-5 Z, Jun­kers AZB10 Dach rot...</t>
  </si>
  <si>
    <t>/preisvergleich/Relocate/468353265.html?categoryId=18406&amp;pos=11&amp;price=1912.0&amp;productid=3725833&amp;sid=223861&amp;type=offer</t>
  </si>
  <si>
    <t>/preisvergleich/Relocate/481848401.html?categoryId=18406&amp;pos=13&amp;price=3580.0&amp;productid=1750863&amp;sid=289859&amp;type=offer</t>
  </si>
  <si>
    <t>/preisvergleich/Relocate/481847550.html?categoryId=18406&amp;pos=13&amp;price=3655.0&amp;productid=3497887&amp;sid=289859&amp;type=offer</t>
  </si>
  <si>
    <t xml:space="preserve"> Jun­kers Ce­ra­pur­Com­fort ZBR 42-3 A 21 Gas-Brenn­wert­ther­me 42 kW, L / LL Mon­ta­ge­plat­te 994, ohne Re­ge­lung, Jun­kers ST 120-5 Z, Jun­kers AZB09 Dach schwarz...</t>
  </si>
  <si>
    <t>/preisvergleich/Relocate/585069496.html?categoryId=18406&amp;pos=12&amp;price=1913.0&amp;productid=3725833&amp;sid=223861&amp;type=offer</t>
  </si>
  <si>
    <t>/preisvergleich/Relocate/481860970.html?categoryId=18406&amp;pos=14&amp;price=3585.0&amp;productid=1750863&amp;sid=289859&amp;type=offer</t>
  </si>
  <si>
    <t xml:space="preserve"> Jun­kers Ce­ra­pur­Com­fort ZBR 42-3 A 31 Gas-Brenn­wert­ther­me 42 kW, Flg. P Jun­kers FW 120, ohne Spei­cher, Jun­kers Schacht 6 Meter 80/125, ohne Mon­ta­ge­plat­te...</t>
  </si>
  <si>
    <t>/preisvergleich/Relocate/481847062.html?categoryId=18406&amp;pos=14&amp;price=3655.0&amp;productid=3497887&amp;sid=289859&amp;type=offer</t>
  </si>
  <si>
    <t xml:space="preserve"> Jun­kers Ce­ra­pur­Com­fort ZBR 42-3 A 21 Gas-Brenn­wert­ther­me 42 kW, L / LL Jun­kers FR 50, Jun­kers ST 120-5 Z, Jun­kers AZB10 Dach rot 80/125, oh­ne...</t>
  </si>
  <si>
    <t>/preisvergleich/Relocate/475958056.html?categoryId=18406&amp;pos=1&amp;price=2710.0&amp;productid=2286143&amp;sid=289859&amp;type=offer</t>
  </si>
  <si>
    <t xml:space="preserve"> Vail­lant ecoTEC ex­clu­siv VC 276/4-7 Brenn­wert­ther­me ca­lor­MA­TIC 370f, Schrägdach schwarz 60/100, ohne Vail­lant</t>
  </si>
  <si>
    <t>/preisvergleich/Relocate/585069539.html?categoryId=18406&amp;pos=13&amp;price=1913.0&amp;productid=3725833&amp;sid=223861&amp;type=offer</t>
  </si>
  <si>
    <t>/preisvergleich/Relocate/481861171.html?categoryId=18406&amp;pos=15&amp;price=3585.0&amp;productid=1750863&amp;sid=289859&amp;type=offer</t>
  </si>
  <si>
    <t xml:space="preserve"> Jun­kers Ce­ra­pur­Com­fort ZBR 42-3 A 31 Gas-Brenn­wert­ther­me 42 kW, Flg. P ohne Re­ge­lung, Jun­kers SK 160-5 ZB, Jun­kers AZB09 Dach schwarz 80/125, oh­ne...</t>
  </si>
  <si>
    <t>/preisvergleich/Relocate/481847103.html?categoryId=18406&amp;pos=15&amp;price=3655.0&amp;productid=3497887&amp;sid=289859&amp;type=offer</t>
  </si>
  <si>
    <t xml:space="preserve"> Jun­kers Ce­ra­pur­Com­fort ZBR 42-3 A 21 Gas-Brenn­wert­ther­me 42 kW, L / LL Jun­kers FR 120, Jun­kers ST 120-5 Z, ohne Mon­ta­ge­plat­te, ATEC Schacht 4 Me­ter...</t>
  </si>
  <si>
    <t>/preisvergleich/Relocate/475957534.html?categoryId=18406&amp;pos=2&amp;price=2710.0&amp;productid=2286143&amp;sid=289859&amp;type=offer</t>
  </si>
  <si>
    <t xml:space="preserve"> Vail­lant ecoTEC ex­clu­siv VC 276/4-7 Brenn­wert­ther­me ohne Re­ge­lung, Schacht­sys­tem­pa­ket 7.5m, Un­ter­putz ohne Spei­cher­an­schluss Vail­lant</t>
  </si>
  <si>
    <t>/preisvergleich/Relocate/585069213.html?categoryId=18406&amp;pos=14&amp;price=1914.0&amp;productid=3725833&amp;sid=223861&amp;type=offer</t>
  </si>
  <si>
    <t>/preisvergleich/Relocate/475957775.html?categoryId=18406&amp;pos=3&amp;price=2713.0&amp;productid=2286143&amp;sid=289859&amp;type=offer</t>
  </si>
  <si>
    <t xml:space="preserve"> Vail­lant ecoTEC ex­clu­siv VC 206/4-7 Brenn­wert­ther­me ca­lor­MA­TIC 470f, ohne Ab­gas­pa­ket, Auf­putz mit Spei­cher­an­schluss Vail­lant</t>
  </si>
  <si>
    <t>/preisvergleich/Relocate/585069171.html?categoryId=18406&amp;pos=15&amp;price=1914.0&amp;productid=3725833&amp;sid=223861&amp;type=offer</t>
  </si>
  <si>
    <t>/preisvergleich/Relocate/475957807.html?categoryId=18406&amp;pos=4&amp;price=2713.0&amp;productid=2286143&amp;sid=289859&amp;type=offer</t>
  </si>
  <si>
    <t xml:space="preserve"> Vail­lant ecoTEC ex­clu­siv VC 146/4-7 Brenn­wert­ther­me ca­lor­MA­TIC 370, Schacht­sys­tem­pa­ket 7.5m, Un­ter­putz ohne Spei­cher­an­schluss Vail­lant</t>
  </si>
  <si>
    <t>/preisvergleich/Relocate/475957830.html?categoryId=18406&amp;pos=5&amp;price=2715.0&amp;productid=2286143&amp;sid=289859&amp;type=offer</t>
  </si>
  <si>
    <t xml:space="preserve"> Vail­lant ecoTEC ex­clu­siv VC 276/4-7 Brenn­wert­ther­me ohne Re­ge­lung, Schacht­sys­tem­pa­ket 7.5m, Auf­putz mit Spei­cher­an­schluss Vail­lant</t>
  </si>
  <si>
    <t>/preisvergleich/Relocate/475957819.html?categoryId=18406&amp;pos=6&amp;price=2717.0&amp;productid=2286143&amp;sid=289859&amp;type=offer</t>
  </si>
  <si>
    <t xml:space="preserve"> Vail­lant ecoTEC ex­clu­siv VC 206/4-7 Brenn­wert­ther­me ca­lor­MA­TIC 350, Schacht­sys­tem­pa­ket 10m, Auf­putz ohne Spei­cher­an­schluss Vail­lant</t>
  </si>
  <si>
    <t>/preisvergleich/Relocate/475957545.html?categoryId=18406&amp;pos=7&amp;price=2718.0&amp;productid=2286143&amp;sid=289859&amp;type=offer</t>
  </si>
  <si>
    <t xml:space="preserve"> Vail­lant ecoTEC ex­clu­siv VC 146/4-7 Brenn­wert­ther­me ca­lor­MA­TIC 370, Schacht­sys­tem­pa­ket 7.5m, Auf­putz mit Spei­cher­an­schluss Vail­lant</t>
  </si>
  <si>
    <t>/preisvergleich/Relocate/475958458.html?categoryId=18406&amp;pos=8&amp;price=2719.0&amp;productid=2286143&amp;sid=289859&amp;type=offer</t>
  </si>
  <si>
    <t xml:space="preserve"> Vail­lant ecoTEC ex­clu­siv VC 276/4-7 Brenn­wert­ther­me ca­lor­MA­TIC 470/4, Flach­dach schwarz 60/100, ohne Vail­lant</t>
  </si>
  <si>
    <t>/preisvergleich/Relocate/475958022.html?categoryId=18406&amp;pos=9&amp;price=2719.0&amp;productid=2286143&amp;sid=289859&amp;type=offer</t>
  </si>
  <si>
    <t xml:space="preserve"> Vail­lant ecoTEC ex­clu­siv VC 276/4-7 Brenn­wert­ther­me ca­lor­MA­TIC 470/4, Flach­dach rot 60/100, ohne Vail­lant</t>
  </si>
  <si>
    <t>/preisvergleich/Relocate/475957298.html?categoryId=18406&amp;pos=10&amp;price=2722.0&amp;productid=2286143&amp;sid=289859&amp;type=offer</t>
  </si>
  <si>
    <t xml:space="preserve"> Vail­lant ecoTEC ex­clu­siv VC 206/4-7 Brenn­wert­ther­me ca­lor­MA­TIC 370, Schacht­sys­tem­pa­ket 7.5m, Un­ter­putz ohne Spei­cher­an­schluss Vail­lant</t>
  </si>
  <si>
    <t>/preisvergleich/Relocate/475957264.html?categoryId=18406&amp;pos=11&amp;price=2723.0&amp;productid=2286143&amp;sid=289859&amp;type=offer</t>
  </si>
  <si>
    <t xml:space="preserve"> Vail­lant ecoTEC ex­clu­siv VC 146/4-7 Brenn­wert­ther­me ca­lor­MA­TIC 350, Schacht­sys­tem­pa­ket 7.5m, Un­ter­putz mit Spei­cher­an­schluss Vail­lant</t>
  </si>
  <si>
    <t>/preisvergleich/Relocate/475958170.html?categoryId=18406&amp;pos=12&amp;price=2724.0&amp;productid=2286143&amp;sid=289859&amp;type=offer</t>
  </si>
  <si>
    <t xml:space="preserve"> Vail­lant ecoTEC ex­clu­siv VC 276/4-7 Brenn­wert­ther­me ca­lor­MA­TIC 470/4, Schrägdach schwarz 60/100, ohne Vail­lant</t>
  </si>
  <si>
    <t>/preisvergleich/Relocate/475957608.html?categoryId=18406&amp;pos=13&amp;price=2724.0&amp;productid=2286143&amp;sid=289859&amp;type=offer</t>
  </si>
  <si>
    <t xml:space="preserve"> Vail­lant ecoTEC ex­clu­siv VC 276/4-7 Brenn­wert­ther­me ca­lor­MA­TIC 470/4, Schrägdach rot 60/100, ohne Vail­lant</t>
  </si>
  <si>
    <t>/preisvergleich/Relocate/475957838.html?categoryId=18406&amp;pos=14&amp;price=2725.0&amp;productid=2286143&amp;sid=289859&amp;type=offer</t>
  </si>
  <si>
    <t xml:space="preserve"> Vail­lant ecoTEC ex­clu­siv VC 466/4-7 Brenn­wert­ther­me ohne, ohne Re­ge­lung, ohne Ab­gas­pa­ket Vail­lant</t>
  </si>
  <si>
    <t>/preisvergleich/Relocate/475957354.html?categoryId=18406&amp;pos=15&amp;price=2725.0&amp;productid=2286143&amp;sid=289859&amp;type=offer</t>
  </si>
  <si>
    <t xml:space="preserve"> Vail­lant ecoTEC ex­clu­siv VC 276/4-7 Brenn­wert­ther­me ohne Re­ge­lung, Schacht­sys­tem­pa­ket 10m, Auf­putz ohne Spei­cher­an­schluss Vail­lant</t>
  </si>
  <si>
    <t>/preisvergleich/Relocate/481846390.html?categoryId=18406&amp;pos=1&amp;price=3585.0&amp;productid=1750863&amp;sid=289859&amp;type=offer</t>
  </si>
  <si>
    <t>/preisvergleich/Relocate/481846543.html?categoryId=18406&amp;pos=1&amp;price=3655.0&amp;productid=3497887&amp;sid=289859&amp;type=offer</t>
  </si>
  <si>
    <t xml:space="preserve"> Jun­kers Ce­ra­pur­Com­fort ZBR 42-3 A 21 Gas-Brenn­wert­ther­me 42 kW, L / LL Jun­kers FR 50, Jun­kers ST 120-5 Z, Jun­kers AZB09 Dach schwarz 80/125, oh­ne...</t>
  </si>
  <si>
    <t>/preisvergleich/Relocate/585069550.html?categoryId=18406&amp;pos=1&amp;price=1914.0&amp;productid=3725833&amp;sid=223861&amp;type=offer</t>
  </si>
  <si>
    <t>/preisvergleich/Relocate/481848178.html?categoryId=18406&amp;pos=2&amp;price=3585.0&amp;productid=1750863&amp;sid=289859&amp;type=offer</t>
  </si>
  <si>
    <t>/preisvergleich/Relocate/481848016.html?categoryId=18406&amp;pos=2&amp;price=3660.0&amp;productid=3497887&amp;sid=289859&amp;type=offer</t>
  </si>
  <si>
    <t xml:space="preserve"> Jun­kers Ce­ra­pur­Com­fort ZBR 42-3 A 21 Gas-Brenn­wert­ther­me 42 kW, L / LL ohne Re­ge­lung, Jun­kers SK 160-5 ZB, Mon­ta­ge­plat­te 258 + 223-1 (Un­ter­putz), ATEC...</t>
  </si>
  <si>
    <t>/preisvergleich/Relocate/585069334.html?categoryId=18406&amp;pos=2&amp;price=1914.0&amp;productid=3725833&amp;sid=223861&amp;type=offer</t>
  </si>
  <si>
    <t>/preisvergleich/Relocate/481847843.html?categoryId=18406&amp;pos=3&amp;price=3585.0&amp;productid=1750863&amp;sid=289859&amp;type=offer</t>
  </si>
  <si>
    <t>/preisvergleich/Relocate/481847307.html?categoryId=18406&amp;pos=3&amp;price=3660.0&amp;productid=3497887&amp;sid=289859&amp;type=offer</t>
  </si>
  <si>
    <t>/preisvergleich/Relocate/585069115.html?categoryId=18406&amp;pos=3&amp;price=1916.0&amp;productid=3725833&amp;sid=223861&amp;type=offer</t>
  </si>
  <si>
    <t>/preisvergleich/Relocate/481847992.html?categoryId=18406&amp;pos=4&amp;price=3585.0&amp;productid=1750863&amp;sid=289859&amp;type=offer</t>
  </si>
  <si>
    <t>/preisvergleich/Relocate/481848892.html?categoryId=18406&amp;pos=4&amp;price=3660.0&amp;productid=3497887&amp;sid=289859&amp;type=offer</t>
  </si>
  <si>
    <t xml:space="preserve"> Jun­kers Ce­ra­pur­Com­fort ZBR 42-3 A 21 Gas-Brenn­wert­ther­me 42 kW, L / LL Mon­ta­ge­plat­te 993, ohne Re­ge­lung, Jun­kers ST 120-5 Z, Jun­kers AZB10 Dach rot...</t>
  </si>
  <si>
    <t>/preisvergleich/Relocate/585069554.html?categoryId=18406&amp;pos=4&amp;price=1916.0&amp;productid=3725833&amp;sid=223861&amp;type=offer</t>
  </si>
  <si>
    <t>/preisvergleich/Relocate/481849012.html?categoryId=18406&amp;pos=5&amp;price=3585.0&amp;productid=1750863&amp;sid=289859&amp;type=offer</t>
  </si>
  <si>
    <t>/preisvergleich/Relocate/481849048.html?categoryId=18406&amp;pos=5&amp;price=3660.0&amp;productid=3497887&amp;sid=289859&amp;type=offer</t>
  </si>
  <si>
    <t>/preisvergleich/Relocate/585069203.html?categoryId=18406&amp;pos=5&amp;price=1918.0&amp;productid=3725833&amp;sid=223861&amp;type=offer</t>
  </si>
  <si>
    <t>/preisvergleich/Relocate/481848495.html?categoryId=18406&amp;pos=6&amp;price=3585.0&amp;productid=1750863&amp;sid=289859&amp;type=offer</t>
  </si>
  <si>
    <t>/preisvergleich/Relocate/481849066.html?categoryId=18406&amp;pos=6&amp;price=3660.0&amp;productid=3497887&amp;sid=289859&amp;type=offer</t>
  </si>
  <si>
    <t xml:space="preserve"> Jun­kers Ce­ra­pur­Com­fort ZBR 42-3 A 21 Gas-Brenn­wert­ther­me 42 kW, L / LL Mon­ta­ge­plat­te 258, ohne Re­ge­lung, Jun­kers ST 120-5 Z, Jun­kers Schacht 4 Me­ter...</t>
  </si>
  <si>
    <t>/preisvergleich/Relocate/585069092.html?categoryId=18406&amp;pos=6&amp;price=1918.0&amp;productid=3725833&amp;sid=223861&amp;type=offer</t>
  </si>
  <si>
    <t>/preisvergleich/Relocate/481846933.html?categoryId=18406&amp;pos=7&amp;price=3590.0&amp;productid=1750863&amp;sid=289859&amp;type=offer</t>
  </si>
  <si>
    <t>/preisvergleich/Relocate/481846798.html?categoryId=18406&amp;pos=7&amp;price=3660.0&amp;productid=3497887&amp;sid=289859&amp;type=offer</t>
  </si>
  <si>
    <t xml:space="preserve"> Jun­kers Ce­ra­pur­Com­fort ZBR 42-3 A 21 Gas-Brenn­wert­ther­me 42 kW, L / LL Mon­ta­ge­plat­te 993, ohne Re­ge­lung, Jun­kers ST 120-5 Z, Jun­kers AZB09 Dach schwarz...</t>
  </si>
  <si>
    <t>/preisvergleich/Relocate/585069194.html?categoryId=18406&amp;pos=7&amp;price=1920.0&amp;productid=3725833&amp;sid=223861&amp;type=offer</t>
  </si>
  <si>
    <t>/preisvergleich/Relocate/481842540.html?categoryId=18406&amp;pos=8&amp;price=3590.0&amp;productid=1750863&amp;sid=289859&amp;type=offer</t>
  </si>
  <si>
    <t>/preisvergleich/Relocate/481846651.html?categoryId=18406&amp;pos=8&amp;price=3660.0&amp;productid=3497887&amp;sid=289859&amp;type=offer</t>
  </si>
  <si>
    <t xml:space="preserve"> Jun­kers Ce­ra­pur­Com­fort ZBR 42-3 A 21 Gas-Brenn­wert­ther­me 42 kW, L / LL Jun­kers FW 200, Mon­ta­ge­plat­te 994, ohne Spei­cher, ATEC Schacht 10 Meter 80/125...</t>
  </si>
  <si>
    <t>/preisvergleich/Relocate/585069311.html?categoryId=18406&amp;pos=8&amp;price=1920.0&amp;productid=3725833&amp;sid=223861&amp;type=offer</t>
  </si>
  <si>
    <t>/preisvergleich/Relocate/481848273.html?categoryId=18406&amp;pos=9&amp;price=3590.0&amp;productid=1750863&amp;sid=289859&amp;type=offer</t>
  </si>
  <si>
    <t>/preisvergleich/Relocate/481848366.html?categoryId=18406&amp;pos=9&amp;price=3660.0&amp;productid=3497887&amp;sid=289859&amp;type=offer</t>
  </si>
  <si>
    <t xml:space="preserve"> Jun­kers Ce­ra­pur­Com­fort ZBR 42-3 A 21 Gas-Brenn­wert­ther­me 42 kW, L / LL Jun­kers FW 120, Mon­ta­ge­plat­te 258, ohne Spei­cher, Jun­kers Schacht 10 Meter 80/125...</t>
  </si>
  <si>
    <t>/preisvergleich/Relocate/524658282.html?categoryId=18406&amp;pos=9&amp;price=1923.0&amp;productid=3725833&amp;sid=223861&amp;type=offer</t>
  </si>
  <si>
    <t>/preisvergleich/Relocate/481847582.html?categoryId=18406&amp;pos=10&amp;price=3590.0&amp;productid=1750863&amp;sid=289859&amp;type=offer</t>
  </si>
  <si>
    <t>/preisvergleich/Relocate/481848175.html?categoryId=18406&amp;pos=10&amp;price=3665.0&amp;productid=3497887&amp;sid=289859&amp;type=offer</t>
  </si>
  <si>
    <t>/preisvergleich/Relocate/585069344.html?categoryId=18406&amp;pos=10&amp;price=1923.0&amp;productid=3725833&amp;sid=223861&amp;type=offer</t>
  </si>
  <si>
    <t>/preisvergleich/Relocate/481848772.html?categoryId=18406&amp;pos=11&amp;price=3590.0&amp;productid=1750863&amp;sid=289859&amp;type=offer</t>
  </si>
  <si>
    <t>/preisvergleich/Relocate/481847920.html?categoryId=18406&amp;pos=11&amp;price=3665.0&amp;productid=3497887&amp;sid=289859&amp;type=offer</t>
  </si>
  <si>
    <t xml:space="preserve"> Jun­kers Ce­ra­pur­Com­fort ZBR 42-3 A 21 Gas-Brenn­wert­ther­me 42 kW, L / LL Jun­kers FR 50, Jun­kers ST 120-5 Z, ohne Mon­ta­ge­plat­te, ATEC Schacht 8 Meter 80/125 ...</t>
  </si>
  <si>
    <t>/preisvergleich/Relocate/585069365.html?categoryId=18406&amp;pos=11&amp;price=1923.0&amp;productid=3725833&amp;sid=223861&amp;type=offer</t>
  </si>
  <si>
    <t>/preisvergleich/Relocate/481860787.html?categoryId=18406&amp;pos=12&amp;price=3595.0&amp;productid=1750863&amp;sid=289859&amp;type=offer</t>
  </si>
  <si>
    <t xml:space="preserve"> Jun­kers Ce­ra­pur­Com­fort ZBR 42-3 A 31 Gas-Brenn­wert­ther­me 42 kW, Flg. P Mon­ta­ge­plat­te 994, ohne Re­ge­lung, ohne Ab­gas­pa­ket, Jun­kers SK 200-5 ZB Jun­kers</t>
  </si>
  <si>
    <t>/preisvergleich/Relocate/481846868.html?categoryId=18406&amp;pos=12&amp;price=3665.0&amp;productid=3497887&amp;sid=289859&amp;type=offer</t>
  </si>
  <si>
    <t xml:space="preserve"> Jun­kers Ce­ra­pur­Com­fort ZBR 42-3 A 21 Gas-Brenn­wert­ther­me 42 kW, L / LL Jun­kers FW 120, ohne Spei­cher, Mon­ta­ge­plat­te 258 + 528-1 (Auf­putz), Jun­kers...</t>
  </si>
  <si>
    <t>/preisvergleich/Relocate/585069229.html?categoryId=18406&amp;pos=12&amp;price=1924.0&amp;productid=3725833&amp;sid=223861&amp;type=offer</t>
  </si>
  <si>
    <t>/preisvergleich/Relocate/475957193.html?categoryId=18406&amp;pos=1&amp;price=2727.0&amp;productid=2286143&amp;sid=289859&amp;type=offer</t>
  </si>
  <si>
    <t xml:space="preserve"> Vail­lant ecoTEC ex­clu­siv VC 206/4-7 Brenn­wert­ther­me ca­lor­MA­TIC 370, Schacht­sys­tem­pa­ket 7.5m, Auf­putz mit Spei­cher­an­schluss Vail­lant</t>
  </si>
  <si>
    <t>/preisvergleich/Relocate/481846568.html?categoryId=18406&amp;pos=13&amp;price=3595.0&amp;productid=1750863&amp;sid=289859&amp;type=offer</t>
  </si>
  <si>
    <t>/preisvergleich/Relocate/481849033.html?categoryId=18406&amp;pos=13&amp;price=3665.0&amp;productid=3497887&amp;sid=289859&amp;type=offer</t>
  </si>
  <si>
    <t xml:space="preserve"> Jun­kers Ce­ra­pur­Com­fort ZBR 42-3 A 21 Gas-Brenn­wert­ther­me 42 kW, L / LL Jun­kers FW 200, Mon­ta­ge­plat­te 258, ohne Spei­cher, Jun­kers Schacht 6 Meter 80/125...</t>
  </si>
  <si>
    <t>/preisvergleich/Relocate/585069100.html?categoryId=18406&amp;pos=13&amp;price=1924.0&amp;productid=3725833&amp;sid=223861&amp;type=offer</t>
  </si>
  <si>
    <t>/preisvergleich/Relocate/475958062.html?categoryId=18406&amp;pos=2&amp;price=2728.0&amp;productid=2286143&amp;sid=289859&amp;type=offer</t>
  </si>
  <si>
    <t xml:space="preserve"> Vail­lant ecoTEC ex­clu­siv VC 146/4-7 Brenn­wert­ther­me ca­lor­MA­TIC 370, Schacht­sys­tem­pa­ket 10m, Auf­putz ohne Spei­cher­an­schluss Vail­lant</t>
  </si>
  <si>
    <t>/preisvergleich/Relocate/481848180.html?categoryId=18406&amp;pos=14&amp;price=3595.0&amp;productid=1750863&amp;sid=289859&amp;type=offer</t>
  </si>
  <si>
    <t>/preisvergleich/Relocate/481842558.html?categoryId=18406&amp;pos=14&amp;price=3665.0&amp;productid=3497887&amp;sid=289859&amp;type=offer</t>
  </si>
  <si>
    <t xml:space="preserve"> Jun­kers Ce­ra­pur­Com­fort ZBR 42-3 A 21 Gas-Brenn­wert­ther­me 42 kW, L / LL ohne Re­ge­lung, Jun­kers SK 160-5 ZB, Mon­ta­ge­plat­te 258 + 528-1 (Auf­putz), ATEC...</t>
  </si>
  <si>
    <t>/preisvergleich/Relocate/585069167.html?categoryId=18406&amp;pos=14&amp;price=1925.0&amp;productid=3725833&amp;sid=223861&amp;type=offer</t>
  </si>
  <si>
    <t>/preisvergleich/Relocate/475957770.html?categoryId=18406&amp;pos=3&amp;price=2729.0&amp;productid=2286143&amp;sid=289859&amp;type=offer</t>
  </si>
  <si>
    <t xml:space="preserve"> Vail­lant ecoTEC ex­clu­siv VC 146/4-7 Brenn­wert­ther­me ca­lor­MA­TIC 470f, ohne Ab­gas­pa­ket, Un­ter­putz mit Spei­cher­an­schluss Vail­lant</t>
  </si>
  <si>
    <t>/preisvergleich/Relocate/481855096.html?categoryId=18406&amp;pos=15&amp;price=3595.0&amp;productid=1750863&amp;sid=289859&amp;type=offer</t>
  </si>
  <si>
    <t xml:space="preserve"> Jun­kers Ce­ra­pur­Com­fort ZBR 42-3 A 31 Gas-Brenn­wert­ther­me 42 kW, Flg. P Jun­kers FW 120, Mon­ta­ge­plat­te 994, ohne Spei­cher, Jun­kers AZB09 Dach schwarz...</t>
  </si>
  <si>
    <t>/preisvergleich/Relocate/481846605.html?categoryId=18406&amp;pos=15&amp;price=3665.0&amp;productid=3497887&amp;sid=289859&amp;type=offer</t>
  </si>
  <si>
    <t xml:space="preserve"> Jun­kers Ce­ra­pur­Com­fort ZBR 42-3 A 21 Gas-Brenn­wert­ther­me 42 kW, L / LL Jun­kers FW 200, Mon­ta­ge­plat­te 993, ohne Spei­cher, ATEC Schacht 10 Meter 80/125...</t>
  </si>
  <si>
    <t>/preisvergleich/Relocate/585069454.html?categoryId=18406&amp;pos=15&amp;price=1925.0&amp;productid=3725833&amp;sid=223861&amp;type=offer</t>
  </si>
  <si>
    <t>/preisvergleich/Relocate/475957780.html?categoryId=18406&amp;pos=4&amp;price=2732.0&amp;productid=2286143&amp;sid=289859&amp;type=offer</t>
  </si>
  <si>
    <t xml:space="preserve"> Vail­lant ecoTEC ex­clu­siv VC 206/4-7 Brenn­wert­ther­me ca­lor­MA­TIC 350, Schacht­sys­tem­pa­ket 7.5m, Un­ter­putz mit Spei­cher­an­schluss Vail­lant</t>
  </si>
  <si>
    <t>/preisvergleich/Relocate/475957420.html?categoryId=18406&amp;pos=5&amp;price=2733.0&amp;productid=2286143&amp;sid=289859&amp;type=offer</t>
  </si>
  <si>
    <t xml:space="preserve"> Vail­lant ecoTEC ex­clu­siv VC 146/4-7 Brenn­wert­ther­me ca­lor­MA­TIC 350, Schacht­sys­tem­pa­ket 10m, Un­ter­putz ohne Spei­cher­an­schluss Vail­lant</t>
  </si>
  <si>
    <t>/preisvergleich/Relocate/475957513.html?categoryId=18406&amp;pos=6&amp;price=2737.0&amp;productid=2286143&amp;sid=289859&amp;type=offer</t>
  </si>
  <si>
    <t xml:space="preserve"> Vail­lant ecoTEC ex­clu­siv VC 206/4-7 Brenn­wert­ther­me ca­lor­MA­TIC 370, Schacht­sys­tem­pa­ket 10m, Auf­putz ohne Spei­cher­an­schluss Vail­lant</t>
  </si>
  <si>
    <t>/preisvergleich/Relocate/475958280.html?categoryId=18406&amp;pos=7&amp;price=2738.0&amp;productid=2286143&amp;sid=289859&amp;type=offer</t>
  </si>
  <si>
    <t xml:space="preserve"> Vail­lant ecoTEC ex­clu­siv VC 146/4-7 Brenn­wert­ther­me ca­lor­MA­TIC 350, Schacht­sys­tem­pa­ket 10m, Auf­putz mit Spei­cher­an­schluss Vail­lant</t>
  </si>
  <si>
    <t>/preisvergleich/Relocate/475958206.html?categoryId=18406&amp;pos=8&amp;price=2738.0&amp;productid=2286143&amp;sid=289859&amp;type=offer</t>
  </si>
  <si>
    <t xml:space="preserve"> Vail­lant ecoTEC ex­clu­siv VC 206/4-7 Brenn­wert­ther­me ca­lor­MA­TIC 470f, ohne Ab­gas­pa­ket, Un­ter­putz mit Spei­cher­an­schluss Vail­lant</t>
  </si>
  <si>
    <t>/preisvergleich/Relocate/475958461.html?categoryId=18406&amp;pos=9&amp;price=2740.0&amp;productid=2286143&amp;sid=289859&amp;type=offer</t>
  </si>
  <si>
    <t xml:space="preserve"> Vail­lant ecoTEC ex­clu­siv VC 276/4-7 Brenn­wert­ther­me ohne Re­ge­lung, Schacht­sys­tem­pa­ket 7.5m, Un­ter­putz mit Spei­cher­an­schluss Vail­lant</t>
  </si>
  <si>
    <t>/preisvergleich/Relocate/475957479.html?categoryId=18406&amp;pos=10&amp;price=2742.0&amp;productid=2286143&amp;sid=289859&amp;type=offer</t>
  </si>
  <si>
    <t xml:space="preserve"> Vail­lant ecoTEC ex­clu­siv VC 206/4-7 Brenn­wert­ther­me ca­lor­MA­TIC 350, Schacht­sys­tem­pa­ket 10m, Un­ter­putz ohne Spei­cher­an­schluss Vail­lant</t>
  </si>
  <si>
    <t>/preisvergleich/Relocate/475957546.html?categoryId=18406&amp;pos=11&amp;price=2743.0&amp;productid=2286143&amp;sid=289859&amp;type=offer</t>
  </si>
  <si>
    <t xml:space="preserve"> Vail­lant ecoTEC ex­clu­siv VC 146/4-7 Brenn­wert­ther­me ca­lor­MA­TIC 370, Schacht­sys­tem­pa­ket 7.5m, Un­ter­putz mit Spei­cher­an­schluss Vail­lant</t>
  </si>
  <si>
    <t>/preisvergleich/Relocate/475958116.html?categoryId=18406&amp;pos=12&amp;price=2747.0&amp;productid=2286143&amp;sid=289859&amp;type=offer</t>
  </si>
  <si>
    <t xml:space="preserve"> Vail­lant ecoTEC ex­clu­siv VC 206/4-7 Brenn­wert­ther­me ca­lor­MA­TIC 350, Schacht­sys­tem­pa­ket 10m, Auf­putz mit Spei­cher­an­schluss Vail­lant</t>
  </si>
  <si>
    <t>/preisvergleich/Relocate/475957667.html?categoryId=18406&amp;pos=13&amp;price=2748.0&amp;productid=2286143&amp;sid=289859&amp;type=offer</t>
  </si>
  <si>
    <t xml:space="preserve"> Vail­lant ecoTEC ex­clu­siv VC 146/4-7 Brenn­wert­ther­me ohne Ab­gas­pa­ket, au­ro­MA­TIC 620/3, Auf­putz ohne Spei­cher­an­schluss Vail­lant</t>
  </si>
  <si>
    <t>/preisvergleich/Relocate/475958395.html?categoryId=18406&amp;pos=14&amp;price=2750.0&amp;productid=2286143&amp;sid=289859&amp;type=offer</t>
  </si>
  <si>
    <t xml:space="preserve"> Vail­lant ecoTEC ex­clu­siv VC 466/4-7 Brenn­wert­ther­me ohne Re­ge­lung, ohne Ab­gas­pa­ket, Zu­be­hör­pa­ket A+B+F Vail­lant</t>
  </si>
  <si>
    <t>/preisvergleich/Relocate/475957439.html?categoryId=18406&amp;pos=15&amp;price=2750.0&amp;productid=2286143&amp;sid=289859&amp;type=offer</t>
  </si>
  <si>
    <t xml:space="preserve"> Vail­lant ecoTEC ex­clu­siv VC 146/4-7 Brenn­wert­ther­me ca­lor­MA­TIC 370f, Schacht­sys­tem­pa­ket 7.5m, ohne Vail­lant</t>
  </si>
  <si>
    <t>/preisvergleich/Relocate/585069470.html?categoryId=18406&amp;pos=1&amp;price=1925.0&amp;productid=3725833&amp;sid=223861&amp;type=offer</t>
  </si>
  <si>
    <t>/preisvergleich/Relocate/585069316.html?categoryId=18406&amp;pos=2&amp;price=1925.0&amp;productid=3725833&amp;sid=223861&amp;type=offer</t>
  </si>
  <si>
    <t>/preisvergleich/Relocate/481846354.html?categoryId=18406&amp;pos=1&amp;price=3665.0&amp;productid=3497887&amp;sid=289859&amp;type=offer</t>
  </si>
  <si>
    <t xml:space="preserve"> Jun­kers Ce­ra­pur­Com­fort ZBR 42-3 A 21 Gas-Brenn­wert­ther­me 42 kW, L / LL Mon­ta­ge­plat­te 994, ohne Re­ge­lung, Jun­kers ST 120-5 Z, ATEC Schacht 8 Meter 80/125...</t>
  </si>
  <si>
    <t>/preisvergleich/Relocate/481861051.html?categoryId=18406&amp;pos=1&amp;price=3600.0&amp;productid=1750863&amp;sid=289859&amp;type=offer</t>
  </si>
  <si>
    <t xml:space="preserve"> Jun­kers Ce­ra­pur­Com­fort ZBR 42-3 A 31 Gas-Brenn­wert­ther­me 42 kW, Flg. P Jun­kers FW 120, Mon­ta­ge­plat­te 993, ohne Spei­cher, Jun­kers AZB09 Dach schwarz...</t>
  </si>
  <si>
    <t>/preisvergleich/Relocate/585069271.html?categoryId=18406&amp;pos=3&amp;price=1927.0&amp;productid=3725833&amp;sid=223861&amp;type=offer</t>
  </si>
  <si>
    <t>/preisvergleich/Relocate/481848037.html?categoryId=18406&amp;pos=2&amp;price=3670.0&amp;productid=3497887&amp;sid=289859&amp;type=offer</t>
  </si>
  <si>
    <t xml:space="preserve"> Jun­kers Ce­ra­pur­Com­fort ZBR 42-3 A 21 Gas-Brenn­wert­ther­me 42 kW, L / LL Jun­kers FW 200, ohne Spei­cher, Jun­kers Schacht 10 Meter 80/125, ohne Mon­ta­ge­plat­te ...</t>
  </si>
  <si>
    <t>/preisvergleich/Relocate/481860932.html?categoryId=18406&amp;pos=2&amp;price=3600.0&amp;productid=1750863&amp;sid=289859&amp;type=offer</t>
  </si>
  <si>
    <t xml:space="preserve"> Jun­kers Ce­ra­pur­Com­fort ZBR 42-3 A 31 Gas-Brenn­wert­ther­me 42 kW, Flg. P Mon­ta­ge­plat­te 993, ohne Re­ge­lung, ohne Ab­gas­pa­ket, Jun­kers SK 200-5 ZB Jun­kers</t>
  </si>
  <si>
    <t>/preisvergleich/Relocate/585069369.html?categoryId=18406&amp;pos=4&amp;price=1927.0&amp;productid=3725833&amp;sid=223861&amp;type=offer</t>
  </si>
  <si>
    <t>/preisvergleich/Relocate/481847710.html?categoryId=18406&amp;pos=3&amp;price=3670.0&amp;productid=3497887&amp;sid=289859&amp;type=offer</t>
  </si>
  <si>
    <t xml:space="preserve"> Jun­kers Ce­ra­pur­Com­fort ZBR 42-3 A 21 Gas-Brenn­wert­ther­me 42 kW, L / LL Mon­ta­ge­plat­te 993, ohne Re­ge­lung, Jun­kers ST 120-5 Z, ATEC Schacht 8 Meter 80/125...</t>
  </si>
  <si>
    <t>/preisvergleich/Relocate/481860785.html?categoryId=18406&amp;pos=3&amp;price=3600.0&amp;productid=1750863&amp;sid=289859&amp;type=offer</t>
  </si>
  <si>
    <t xml:space="preserve"> Jun­kers Ce­ra­pur­Com­fort ZBR 42-3 A 31 Gas-Brenn­wert­ther­me 42 kW, Flg. P Jun­kers FR 120, Mon­ta­ge­plat­te 994, Jun­kers ST 120-5 Z, ohne Ab­gas­pa­ket Jun­kers</t>
  </si>
  <si>
    <t>/preisvergleich/Relocate/585069368.html?categoryId=18406&amp;pos=5&amp;price=1929.0&amp;productid=3725833&amp;sid=223861&amp;type=offer</t>
  </si>
  <si>
    <t>/preisvergleich/Relocate/481847320.html?categoryId=18406&amp;pos=4&amp;price=3670.0&amp;productid=3497887&amp;sid=289859&amp;type=offer</t>
  </si>
  <si>
    <t xml:space="preserve"> Jun­kers Ce­ra­pur­Com­fort ZBR 42-3 A 21 Gas-Brenn­wert­ther­me 42 kW, L / LL ohne Re­ge­lung, Jun­kers ST 120-5 Z, Jun­kers Schacht 8 Meter 80/125, oh­ne...</t>
  </si>
  <si>
    <t>/preisvergleich/Relocate/481860863.html?categoryId=18406&amp;pos=4&amp;price=3600.0&amp;productid=1750863&amp;sid=289859&amp;type=offer</t>
  </si>
  <si>
    <t xml:space="preserve"> Jun­kers Ce­ra­pur­Com­fort ZBR 42-3 A 31 Gas-Brenn­wert­ther­me 42 kW, Flg. P Jun­kers FR 120, Mon­ta­ge­plat­te 994, ohne Spei­cher, Jun­kers Schacht 8 Meter 80/125...</t>
  </si>
  <si>
    <t>/preisvergleich/Relocate/585069323.html?categoryId=18406&amp;pos=6&amp;price=1929.0&amp;productid=3725833&amp;sid=223861&amp;type=offer</t>
  </si>
  <si>
    <t>/preisvergleich/Relocate/481847014.html?categoryId=18406&amp;pos=5&amp;price=3670.0&amp;productid=3497887&amp;sid=289859&amp;type=offer</t>
  </si>
  <si>
    <t xml:space="preserve"> Jun­kers Ce­ra­pur­Com­fort ZBR 42-3 A 21 Gas-Brenn­wert­ther­me 42 kW, L / LL ohne Re­ge­lung, Jun­kers SK 200-5 ZB, ohne Mon­ta­ge­plat­te, ATEC Schacht 6 Me­ter...</t>
  </si>
  <si>
    <t>/preisvergleich/Relocate/481846910.html?categoryId=18406&amp;pos=5&amp;price=3600.0&amp;productid=1750863&amp;sid=289859&amp;type=offer</t>
  </si>
  <si>
    <t>/preisvergleich/Relocate/585069178.html?categoryId=18406&amp;pos=7&amp;price=1931.0&amp;productid=3725833&amp;sid=223861&amp;type=offer</t>
  </si>
  <si>
    <t>/preisvergleich/Relocate/481848324.html?categoryId=18406&amp;pos=6&amp;price=3670.0&amp;productid=3497887&amp;sid=289859&amp;type=offer</t>
  </si>
  <si>
    <t xml:space="preserve"> Jun­kers Ce­ra­pur­Com­fort ZBR 42-3 A 21 Gas-Brenn­wert­ther­me 42 kW, L / LL Jun­kers FR 50, Mon­ta­ge­plat­te 258, Jun­kers ST 120-5 Z, ATEC Schacht 4 Meter 80/125...</t>
  </si>
  <si>
    <t>/preisvergleich/Relocate/481848164.html?categoryId=18406&amp;pos=6&amp;price=3600.0&amp;productid=1750863&amp;sid=289859&amp;type=offer</t>
  </si>
  <si>
    <t>/preisvergleich/Relocate/585069182.html?categoryId=18406&amp;pos=8&amp;price=1931.0&amp;productid=3725833&amp;sid=223861&amp;type=offer</t>
  </si>
  <si>
    <t>/preisvergleich/Relocate/481847617.html?categoryId=18406&amp;pos=7&amp;price=3675.0&amp;productid=3497887&amp;sid=289859&amp;type=offer</t>
  </si>
  <si>
    <t xml:space="preserve"> Jun­kers Ce­ra­pur­Com­fort ZBR 42-3 A 21 Gas-Brenn­wert­ther­me 42 kW, L / LL ohne Re­ge­lung, Jun­kers SK 160-5 ZB, Jun­kers Schacht 4 Meter 80/125, oh­ne...</t>
  </si>
  <si>
    <t>/preisvergleich/Relocate/481847659.html?categoryId=18406&amp;pos=7&amp;price=3600.0&amp;productid=1750863&amp;sid=289859&amp;type=offer</t>
  </si>
  <si>
    <t>/preisvergleich/Relocate/585069201.html?categoryId=18406&amp;pos=9&amp;price=1934.0&amp;productid=3725833&amp;sid=223861&amp;type=offer</t>
  </si>
  <si>
    <t>/preisvergleich/Relocate/481848709.html?categoryId=18406&amp;pos=8&amp;price=3675.0&amp;productid=3497887&amp;sid=289859&amp;type=offer</t>
  </si>
  <si>
    <t xml:space="preserve"> Jun­kers Ce­ra­pur­Com­fort ZBR 42-3 A 21 Gas-Brenn­wert­ther­me 42 kW, L / LL Jun­kers FR 120, Jun­kers ST 120-5 Z, ohne Mon­ta­ge­plat­te, ATEC Schacht 6 Me­ter...</t>
  </si>
  <si>
    <t>/preisvergleich/Relocate/481848770.html?categoryId=18406&amp;pos=8&amp;price=3600.0&amp;productid=1750863&amp;sid=289859&amp;type=offer</t>
  </si>
  <si>
    <t>/preisvergleich/Relocate/585069085.html?categoryId=18406&amp;pos=10&amp;price=1934.0&amp;productid=3725833&amp;sid=223861&amp;type=offer</t>
  </si>
  <si>
    <t>/preisvergleich/Relocate/481847360.html?categoryId=18406&amp;pos=9&amp;price=3680.0&amp;productid=3497887&amp;sid=289859&amp;type=offer</t>
  </si>
  <si>
    <t xml:space="preserve"> Jun­kers Ce­ra­pur­Com­fort ZBR 42-3 A 21 Gas-Brenn­wert­ther­me 42 kW, L / LL ohne Re­ge­lung, Jun­kers AZB09 Dach schwarz 80/125, Jun­kers SK 200-5 ZB, oh­ne...</t>
  </si>
  <si>
    <t>/preisvergleich/Relocate/481860986.html?categoryId=18406&amp;pos=9&amp;price=3605.0&amp;productid=1750863&amp;sid=289859&amp;type=offer</t>
  </si>
  <si>
    <t xml:space="preserve"> Jun­kers Ce­ra­pur­Com­fort ZBR 42-3 A 31 Gas-Brenn­wert­ther­me 42 kW, Flg. P Jun­kers FR 120, Mon­ta­ge­plat­te 993, Jun­kers ST 120-5 Z, ohne Ab­gas­pa­ket Jun­kers</t>
  </si>
  <si>
    <t>/preisvergleich/Relocate/475957593.html?categoryId=18406&amp;pos=1&amp;price=2750.0&amp;productid=2286143&amp;sid=289859&amp;type=offer</t>
  </si>
  <si>
    <t xml:space="preserve"> Vail­lant ecoTEC ex­clu­siv VC 276/4-7 Brenn­wert­ther­me ohne Re­ge­lung, Schacht­sys­tem­pa­ket 10m, Un­ter­putz ohne Spei­cher­an­schluss Vail­lant</t>
  </si>
  <si>
    <t>/preisvergleich/Relocate/585069296.html?categoryId=18406&amp;pos=11&amp;price=1939.0&amp;productid=3725833&amp;sid=223861&amp;type=offer</t>
  </si>
  <si>
    <t>/preisvergleich/Relocate/481846914.html?categoryId=18406&amp;pos=10&amp;price=3680.0&amp;productid=3497887&amp;sid=289859&amp;type=offer</t>
  </si>
  <si>
    <t>/preisvergleich/Relocate/481847205.html?categoryId=18406&amp;pos=10&amp;price=3605.0&amp;productid=1750863&amp;sid=289859&amp;type=offer</t>
  </si>
  <si>
    <t>/preisvergleich/Relocate/475957990.html?categoryId=18406&amp;pos=2&amp;price=2752.0&amp;productid=2286143&amp;sid=289859&amp;type=offer</t>
  </si>
  <si>
    <t xml:space="preserve"> Vail­lant ecoTEC ex­clu­siv VC 206/4-7 Brenn­wert­ther­me ca­lor­MA­TIC 370, Schacht­sys­tem­pa­ket 7.5m, Un­ter­putz mit Spei­cher­an­schluss Vail­lant</t>
  </si>
  <si>
    <t>/preisvergleich/Relocate/585069291.html?categoryId=18406&amp;pos=12&amp;price=1939.0&amp;productid=3725833&amp;sid=223861&amp;type=offer</t>
  </si>
  <si>
    <t>/preisvergleich/Relocate/481842520.html?categoryId=18406&amp;pos=11&amp;price=3680.0&amp;productid=3497887&amp;sid=289859&amp;type=offer</t>
  </si>
  <si>
    <t xml:space="preserve"> Jun­kers Ce­ra­pur­Com­fort ZBR 42-3 A 21 Gas-Brenn­wert­ther­me 42 kW, L / LL ohne Re­ge­lung, Jun­kers AZB10 Dach rot 80/125, Jun­kers SK 200-5 ZB, oh­ne...</t>
  </si>
  <si>
    <t>/preisvergleich/Relocate/481847222.html?categoryId=18406&amp;pos=11&amp;price=3605.0&amp;productid=1750863&amp;sid=289859&amp;type=offer</t>
  </si>
  <si>
    <t>/preisvergleich/Relocate/475957699.html?categoryId=18406&amp;pos=3&amp;price=2753.0&amp;productid=2286143&amp;sid=289859&amp;type=offer</t>
  </si>
  <si>
    <t xml:space="preserve"> Vail­lant ecoTEC ex­clu­siv VC 146/4-7 Brenn­wert­ther­me ca­lor­MA­TIC 370, Schacht­sys­tem­pa­ket 10m, Un­ter­putz ohne Spei­cher­an­schluss Vail­lant</t>
  </si>
  <si>
    <t>/preisvergleich/Relocate/585069297.html?categoryId=18406&amp;pos=13&amp;price=1943.0&amp;productid=3725833&amp;sid=223861&amp;type=offer</t>
  </si>
  <si>
    <t>/preisvergleich/Relocate/481848126.html?categoryId=18406&amp;pos=12&amp;price=3685.0&amp;productid=3497887&amp;sid=289859&amp;type=offer</t>
  </si>
  <si>
    <t xml:space="preserve"> Jun­kers Ce­ra­pur­Com­fort ZBR 42-3 A 21 Gas-Brenn­wert­ther­me 42 kW, L / LL Jun­kers FR 50, Jun­kers ST 120-5 Z, ohne Mon­ta­ge­plat­te, ATEC Schacht 10 Me­ter...</t>
  </si>
  <si>
    <t>/preisvergleich/Relocate/481847139.html?categoryId=18406&amp;pos=12&amp;price=3605.0&amp;productid=1750863&amp;sid=289859&amp;type=offer</t>
  </si>
  <si>
    <t>/preisvergleich/Relocate/475957815.html?categoryId=18406&amp;pos=4&amp;price=2755.0&amp;productid=2286143&amp;sid=289859&amp;type=offer</t>
  </si>
  <si>
    <t xml:space="preserve"> Vail­lant ecoTEC ex­clu­siv VC 276/4-7 Brenn­wert­ther­me ohne Re­ge­lung, Schacht­sys­tem­pa­ket 10m, Auf­putz mit Spei­cher­an­schluss Vail­lant</t>
  </si>
  <si>
    <t>/preisvergleich/Relocate/585069134.html?categoryId=18406&amp;pos=14&amp;price=1943.0&amp;productid=3725833&amp;sid=223861&amp;type=offer</t>
  </si>
  <si>
    <t>/preisvergleich/Relocate/481848232.html?categoryId=18406&amp;pos=13&amp;price=3685.0&amp;productid=3497887&amp;sid=289859&amp;type=offer</t>
  </si>
  <si>
    <t xml:space="preserve"> Jun­kers Ce­ra­pur­Com­fort ZBR 42-3 A 21 Gas-Brenn­wert­ther­me 42 kW, L / LL Jun­kers FR 120, Jun­kers ST 120-5 Z, Jun­kers AZB10 Dach rot 80/125, oh­ne...</t>
  </si>
  <si>
    <t>/preisvergleich/Relocate/481847098.html?categoryId=18406&amp;pos=13&amp;price=3605.0&amp;productid=1750863&amp;sid=289859&amp;type=offer</t>
  </si>
  <si>
    <t>/preisvergleich/Relocate/475957414.html?categoryId=18406&amp;pos=5&amp;price=2755.0&amp;productid=2286143&amp;sid=289859&amp;type=offer</t>
  </si>
  <si>
    <t xml:space="preserve"> Vail­lant ecoTEC ex­clu­siv VC 356/4-7 Brenn­wert­ther­me ohne, ohne Re­ge­lung, Flach­dach rot 80/125 Vail­lant</t>
  </si>
  <si>
    <t>/preisvergleich/Relocate/585069347.html?categoryId=18406&amp;pos=15&amp;price=1943.0&amp;productid=3725833&amp;sid=223861&amp;type=offer</t>
  </si>
  <si>
    <t>/preisvergleich/Relocate/481847860.html?categoryId=18406&amp;pos=14&amp;price=3685.0&amp;productid=3497887&amp;sid=289859&amp;type=offer</t>
  </si>
  <si>
    <t xml:space="preserve"> Jun­kers Ce­ra­pur­Com­fort ZBR 42-3 A 21 Gas-Brenn­wert­ther­me 42 kW, L / LL Jun­kers FW 120, Mon­ta­ge­plat­te 994, ohne Spei­cher, Jun­kers Schacht 4 Meter 80/125...</t>
  </si>
  <si>
    <t>/preisvergleich/Relocate/481842506.html?categoryId=18406&amp;pos=14&amp;price=3605.0&amp;productid=1750863&amp;sid=289859&amp;type=offer</t>
  </si>
  <si>
    <t>/preisvergleich/Relocate/475957384.html?categoryId=18406&amp;pos=6&amp;price=2755.0&amp;productid=2286143&amp;sid=289859&amp;type=offer</t>
  </si>
  <si>
    <t xml:space="preserve"> Vail­lant ecoTEC ex­clu­siv VC 356/4-7 Brenn­wert­ther­me ohne, ohne Re­ge­lung, Flach­dach schwarz 80/125 Vail­lant</t>
  </si>
  <si>
    <t>/preisvergleich/Relocate/481847986.html?categoryId=18406&amp;pos=15&amp;price=3685.0&amp;productid=3497887&amp;sid=289859&amp;type=offer</t>
  </si>
  <si>
    <t xml:space="preserve"> Jun­kers Ce­ra­pur­Com­fort ZBR 42-3 A 21 Gas-Brenn­wert­ther­me 42 kW, L / LL Jun­kers FR 50, Jun­kers SK 160-5 ZB, ohne Mon­ta­ge­plat­te, ATEC Schacht 4 Me­ter...</t>
  </si>
  <si>
    <t>/preisvergleich/Relocate/481848091.html?categoryId=18406&amp;pos=15&amp;price=3605.0&amp;productid=1750863&amp;sid=289859&amp;type=offer</t>
  </si>
  <si>
    <t>/preisvergleich/Relocate/475957684.html?categoryId=18406&amp;pos=7&amp;price=2757.0&amp;productid=2286143&amp;sid=289859&amp;type=offer</t>
  </si>
  <si>
    <t xml:space="preserve"> Vail­lant ecoTEC ex­clu­siv VC 206/4-7 Brenn­wert­ther­me ohne Ab­gas­pa­ket, au­ro­MA­TIC 620/3, Auf­putz ohne Spei­cher­an­schluss Vail­lant</t>
  </si>
  <si>
    <t>/preisvergleich/Relocate/475957319.html?categoryId=18406&amp;pos=8&amp;price=2758.0&amp;productid=2286143&amp;sid=289859&amp;type=offer</t>
  </si>
  <si>
    <t xml:space="preserve"> Vail­lant ecoTEC ex­clu­siv VC 146/4-7 Brenn­wert­ther­me ca­lor­MA­TIC 370, Schacht­sys­tem­pa­ket 10m, Auf­putz mit Spei­cher­an­schluss Vail­lant</t>
  </si>
  <si>
    <t>/preisvergleich/Relocate/475957457.html?categoryId=18406&amp;pos=9&amp;price=2758.0&amp;productid=2286143&amp;sid=289859&amp;type=offer</t>
  </si>
  <si>
    <t xml:space="preserve"> Vail­lant ecoTEC ex­clu­siv VC 206/4-7 Brenn­wert­ther­me ca­lor­MA­TIC 370f, Schacht­sys­tem­pa­ket 7.5m, ohne Vail­lant</t>
  </si>
  <si>
    <t>/preisvergleich/Relocate/475958199.html?categoryId=18406&amp;pos=10&amp;price=2759.0&amp;productid=2286143&amp;sid=289859&amp;type=offer</t>
  </si>
  <si>
    <t xml:space="preserve"> Vail­lant ecoTEC ex­clu­siv VC 276/4-7 Brenn­wert­ther­me ca­lor­MA­TIC 350, Schacht­sys­tem­pa­ket 7.5m, ohne Vail­lant</t>
  </si>
  <si>
    <t>/preisvergleich/Relocate/475958083.html?categoryId=18406&amp;pos=11&amp;price=2760.0&amp;productid=2286143&amp;sid=289859&amp;type=offer</t>
  </si>
  <si>
    <t xml:space="preserve"> Vail­lant ecoTEC ex­clu­siv VC 356/4-7 Brenn­wert­ther­me ohne, ohne Re­ge­lung, Schrägdach schwarz 80/125 Vail­lant</t>
  </si>
  <si>
    <t>/preisvergleich/Relocate/475958242.html?categoryId=18406&amp;pos=12&amp;price=2760.0&amp;productid=2286143&amp;sid=289859&amp;type=offer</t>
  </si>
  <si>
    <t xml:space="preserve"> Vail­lant ecoTEC ex­clu­siv VC 356/4-7 Brenn­wert­ther­me ohne, ohne Re­ge­lung, Schrägdach rot 80/125 Vail­lant</t>
  </si>
  <si>
    <t>/preisvergleich/Relocate/475957538.html?categoryId=18406&amp;pos=13&amp;price=2762.0&amp;productid=2286143&amp;sid=289859&amp;type=offer</t>
  </si>
  <si>
    <t xml:space="preserve"> Vail­lant ecoTEC ex­clu­siv VC 206/4-7 Brenn­wert­ther­me ca­lor­MA­TIC 370, Schacht­sys­tem­pa­ket 10m, Un­ter­putz ohne Spei­cher­an­schluss Vail­lant</t>
  </si>
  <si>
    <t>/preisvergleich/Relocate/475958413.html?categoryId=18406&amp;pos=14&amp;price=2763.0&amp;productid=2286143&amp;sid=289859&amp;type=offer</t>
  </si>
  <si>
    <t xml:space="preserve"> Vail­lant ecoTEC ex­clu­siv VC 146/4-7 Brenn­wert­ther­me ca­lor­MA­TIC 470/4, Schacht­sys­tem­pa­ket 7.5m, ohne Vail­lant</t>
  </si>
  <si>
    <t>/preisvergleich/Relocate/475958490.html?categoryId=18406&amp;pos=15&amp;price=2763.0&amp;productid=2286143&amp;sid=289859&amp;type=offer</t>
  </si>
  <si>
    <t xml:space="preserve"> Vail­lant ecoTEC ex­clu­siv VC 146/4-7 Brenn­wert­ther­me ca­lor­MA­TIC 350, Schacht­sys­tem­pa­ket 10m, Un­ter­putz mit Spei­cher­an­schluss Vail­lant</t>
  </si>
  <si>
    <t>/preisvergleich/Relocate/585069320.html?categoryId=18406&amp;pos=1&amp;price=1943.0&amp;productid=3725833&amp;sid=223861&amp;type=offer</t>
  </si>
  <si>
    <t>/preisvergleich/Relocate/585069493.html?categoryId=18406&amp;pos=2&amp;price=1945.0&amp;productid=3725833&amp;sid=223861&amp;type=offer</t>
  </si>
  <si>
    <t>/preisvergleich/Relocate/585069455.html?categoryId=18406&amp;pos=3&amp;price=1945.0&amp;productid=3725833&amp;sid=223861&amp;type=offer</t>
  </si>
  <si>
    <t>/preisvergleich/Relocate/481848850.html?categoryId=18406&amp;pos=1&amp;price=3605.0&amp;productid=1750863&amp;sid=289859&amp;type=offer</t>
  </si>
  <si>
    <t>/preisvergleich/Relocate/481847513.html?categoryId=18406&amp;pos=1&amp;price=3685.0&amp;productid=3497887&amp;sid=289859&amp;type=offer</t>
  </si>
  <si>
    <t xml:space="preserve"> Jun­kers Ce­ra­pur­Com­fort ZBR 42-3 A 21 Gas-Brenn­wert­ther­me 42 kW, L / LL Mon­ta­ge­plat­te 994, ohne Re­ge­lung, Jun­kers ST 120-5 Z, ATEC Schacht 10 Meter 80/125 ...</t>
  </si>
  <si>
    <t>/preisvergleich/Relocate/586004958.html?categoryId=18406&amp;pos=4&amp;price=1945.0&amp;productid=3725833&amp;sid=223861&amp;type=offer</t>
  </si>
  <si>
    <t>/preisvergleich/Relocate/481861044.html?categoryId=18406&amp;pos=2&amp;price=3610.0&amp;productid=1750863&amp;sid=289859&amp;type=offer</t>
  </si>
  <si>
    <t xml:space="preserve"> Jun­kers Ce­ra­pur­Com­fort ZBR 42-3 A 31 Gas-Brenn­wert­ther­me 42 kW, Flg. P Jun­kers FW 200, ohne Spei­cher, Jun­kers Schacht 4 Meter 80/125, ohne Mon­ta­ge­plat­te...</t>
  </si>
  <si>
    <t>/preisvergleich/Relocate/481847190.html?categoryId=18406&amp;pos=2&amp;price=3685.0&amp;productid=3497887&amp;sid=289859&amp;type=offer</t>
  </si>
  <si>
    <t xml:space="preserve"> Jun­kers Ce­ra­pur­Com­fort ZBR 42-3 A 21 Gas-Brenn­wert­ther­me 42 kW, L / LL Mon­ta­ge­plat­te 994, ohne Re­ge­lung, Jun­kers SK 160-5 ZB, ATEC Schacht 4 Meter 80/125 ...</t>
  </si>
  <si>
    <t>/preisvergleich/Relocate/586004855.html?categoryId=18406&amp;pos=5&amp;price=1945.0&amp;productid=3725833&amp;sid=223861&amp;type=offer</t>
  </si>
  <si>
    <t>/preisvergleich/Relocate/481861304.html?categoryId=18406&amp;pos=3&amp;price=3610.0&amp;productid=1750863&amp;sid=289859&amp;type=offer</t>
  </si>
  <si>
    <t xml:space="preserve"> Jun­kers Ce­ra­pur­Com­fort ZBR 42-3 A 31 Gas-Brenn­wert­ther­me 42 kW, Flg. P Jun­kers FR 50, Jun­kers SK 160-5 ZB, Mon­ta­ge­plat­te 258 + 528-1 (Auf­putz), oh­ne...</t>
  </si>
  <si>
    <t>/preisvergleich/Relocate/481848879.html?categoryId=18406&amp;pos=3&amp;price=3685.0&amp;productid=3497887&amp;sid=289859&amp;type=offer</t>
  </si>
  <si>
    <t>/preisvergleich/Relocate/585069103.html?categoryId=18406&amp;pos=6&amp;price=1954.0&amp;productid=3725833&amp;sid=223861&amp;type=offer</t>
  </si>
  <si>
    <t>/preisvergleich/Relocate/481847235.html?categoryId=18406&amp;pos=4&amp;price=3610.0&amp;productid=1750863&amp;sid=289859&amp;type=offer</t>
  </si>
  <si>
    <t>/preisvergleich/Relocate/481848578.html?categoryId=18406&amp;pos=4&amp;price=3685.0&amp;productid=3497887&amp;sid=289859&amp;type=offer</t>
  </si>
  <si>
    <t xml:space="preserve"> Jun­kers Ce­ra­pur­Com­fort ZBR 42-3 A 21 Gas-Brenn­wert­ther­me 42 kW, L / LL Jun­kers FR 120, Jun­kers ST 120-5 Z, Jun­kers AZB09 Dach schwarz 80/125, oh­ne...</t>
  </si>
  <si>
    <t>/preisvergleich/Relocate/585069356.html?categoryId=18406&amp;pos=7&amp;price=1954.0&amp;productid=3725833&amp;sid=223861&amp;type=offer</t>
  </si>
  <si>
    <t>/preisvergleich/Relocate/481847263.html?categoryId=18406&amp;pos=5&amp;price=3610.0&amp;productid=1750863&amp;sid=289859&amp;type=offer</t>
  </si>
  <si>
    <t>/preisvergleich/Relocate/481848090.html?categoryId=18406&amp;pos=5&amp;price=3690.0&amp;productid=3497887&amp;sid=289859&amp;type=offer</t>
  </si>
  <si>
    <t xml:space="preserve"> Jun­kers Ce­ra­pur­Com­fort ZBR 42-3 A 21 Gas-Brenn­wert­ther­me 42 kW, L / LL Jun­kers FW 120, Mon­ta­ge­plat­te 993, ohne Spei­cher, Jun­kers Schacht 4 Meter 80/125...</t>
  </si>
  <si>
    <t>/preisvergleich/Relocate/586004710.html?categoryId=18406&amp;pos=8&amp;price=1956.0&amp;productid=3725833&amp;sid=223861&amp;type=offer</t>
  </si>
  <si>
    <t>/preisvergleich/Relocate/481846895.html?categoryId=18406&amp;pos=6&amp;price=3610.0&amp;productid=1750863&amp;sid=289859&amp;type=offer</t>
  </si>
  <si>
    <t>/preisvergleich/Relocate/481848278.html?categoryId=18406&amp;pos=6&amp;price=3690.0&amp;productid=3497887&amp;sid=289859&amp;type=offer</t>
  </si>
  <si>
    <t xml:space="preserve"> Jun­kers Ce­ra­pur­Com­fort ZBR 42-3 A 21 Gas-Brenn­wert­ther­me 42 kW, L / LL Mon­ta­ge­plat­te 258, ohne Re­ge­lung, Jun­kers ST 120-5 Z, Jun­kers Schacht 6 Me­ter...</t>
  </si>
  <si>
    <t>/preisvergleich/Relocate/586004990.html?categoryId=18406&amp;pos=9&amp;price=1956.0&amp;productid=3725833&amp;sid=223861&amp;type=offer</t>
  </si>
  <si>
    <t>/preisvergleich/Relocate/475958236.html?categoryId=18406&amp;pos=1&amp;price=2765.0&amp;productid=2286143&amp;sid=289859&amp;type=offer</t>
  </si>
  <si>
    <t xml:space="preserve"> Vail­lant ecoTEC ex­clu­siv VC 276/4-7 Brenn­wert­ther­me ca­lor­MA­TIC 470f, ohne Ab­gas­pa­ket, ohne Vail­lant</t>
  </si>
  <si>
    <t>/preisvergleich/Relocate/481846515.html?categoryId=18406&amp;pos=7&amp;price=3610.0&amp;productid=1750863&amp;sid=289859&amp;type=offer</t>
  </si>
  <si>
    <t>/preisvergleich/Relocate/481847814.html?categoryId=18406&amp;pos=7&amp;price=3690.0&amp;productid=3497887&amp;sid=289859&amp;type=offer</t>
  </si>
  <si>
    <t xml:space="preserve"> Jun­kers Ce­ra­pur­Com­fort ZBR 42-3 A 21 Gas-Brenn­wert­ther­me 42 kW, L / LL ohne Re­ge­lung, Jun­kers SK 200-5 ZB, ohne Mon­ta­ge­plat­te, ATEC Schacht 8 Me­ter...</t>
  </si>
  <si>
    <t>/preisvergleich/Relocate/585069193.html?categoryId=18406&amp;pos=10&amp;price=1959.0&amp;productid=3725833&amp;sid=223861&amp;type=offer</t>
  </si>
  <si>
    <t>/preisvergleich/Relocate/475957286.html?categoryId=18406&amp;pos=2&amp;price=2767.0&amp;productid=2286143&amp;sid=289859&amp;type=offer</t>
  </si>
  <si>
    <t xml:space="preserve"> Vail­lant ecoTEC ex­clu­siv VC 206/4-7 Brenn­wert­ther­me ca­lor­MA­TIC 370, Schacht­sys­tem­pa­ket 10m, Auf­putz mit Spei­cher­an­schluss Vail­lant</t>
  </si>
  <si>
    <t>/preisvergleich/Relocate/481846508.html?categoryId=18406&amp;pos=8&amp;price=3610.0&amp;productid=1750863&amp;sid=289859&amp;type=offer</t>
  </si>
  <si>
    <t>/preisvergleich/Relocate/481847547.html?categoryId=18406&amp;pos=8&amp;price=3690.0&amp;productid=3497887&amp;sid=289859&amp;type=offer</t>
  </si>
  <si>
    <t xml:space="preserve"> Jun­kers Ce­ra­pur­Com­fort ZBR 42-3 A 21 Gas-Brenn­wert­ther­me 42 kW, L / LL ohne Re­ge­lung, Jun­kers SK 160-5 ZB, Mon­ta­ge­plat­te 258 + 223-1 (Un­ter­putz), Jun­kers ...</t>
  </si>
  <si>
    <t>/preisvergleich/Relocate/585069309.html?categoryId=18406&amp;pos=11&amp;price=1959.0&amp;productid=3725833&amp;sid=223861&amp;type=offer</t>
  </si>
  <si>
    <t>/preisvergleich/Relocate/475957369.html?categoryId=18406&amp;pos=3&amp;price=2772.0&amp;productid=2286143&amp;sid=289859&amp;type=offer</t>
  </si>
  <si>
    <t xml:space="preserve"> Vail­lant ecoTEC ex­clu­siv VC 206/4-7 Brenn­wert­ther­me ca­lor­MA­TIC 350, Schacht­sys­tem­pa­ket 10m, Un­ter­putz mit Spei­cher­an­schluss Vail­lant</t>
  </si>
  <si>
    <t>/preisvergleich/Relocate/481847680.html?categoryId=18406&amp;pos=9&amp;price=3610.0&amp;productid=1750863&amp;sid=289859&amp;type=offer</t>
  </si>
  <si>
    <t>/preisvergleich/Relocate/481847260.html?categoryId=18406&amp;pos=9&amp;price=3690.0&amp;productid=3497887&amp;sid=289859&amp;type=offer</t>
  </si>
  <si>
    <t>/preisvergleich/Relocate/585069418.html?categoryId=18406&amp;pos=12&amp;price=1963.0&amp;productid=3725833&amp;sid=223861&amp;type=offer</t>
  </si>
  <si>
    <t>/preisvergleich/Relocate/475957393.html?categoryId=18406&amp;pos=4&amp;price=2772.0&amp;productid=2286143&amp;sid=289859&amp;type=offer</t>
  </si>
  <si>
    <t xml:space="preserve"> Vail­lant ecoTEC ex­clu­siv VC 206/4-7 Brenn­wert­ther­me ca­lor­MA­TIC 470/4, Schacht­sys­tem­pa­ket 7.5m, ohne Vail­lant</t>
  </si>
  <si>
    <t>/preisvergleich/Relocate/481847491.html?categoryId=18406&amp;pos=10&amp;price=3610.0&amp;productid=1750863&amp;sid=289859&amp;type=offer</t>
  </si>
  <si>
    <t>/preisvergleich/Relocate/481847269.html?categoryId=18406&amp;pos=10&amp;price=3690.0&amp;productid=3497887&amp;sid=289859&amp;type=offer</t>
  </si>
  <si>
    <t xml:space="preserve"> Jun­kers Ce­ra­pur­Com­fort ZBR 42-3 A 21 Gas-Brenn­wert­ther­me 42 kW, L / LL Jun­kers FW 200, Mon­ta­ge­plat­te 258, Jun­kers ST 120-5 Z, ohne Ab­gas­pa­ket Jun­kers</t>
  </si>
  <si>
    <t>/preisvergleich/Relocate/585069429.html?categoryId=18406&amp;pos=13&amp;price=1963.0&amp;productid=3725833&amp;sid=223861&amp;type=offer</t>
  </si>
  <si>
    <t>/preisvergleich/Relocate/475958142.html?categoryId=18406&amp;pos=5&amp;price=2773.0&amp;productid=2286143&amp;sid=289859&amp;type=offer</t>
  </si>
  <si>
    <t xml:space="preserve"> Vail­lant ecoTEC ex­clu­siv VC 146/4-7 Brenn­wert­ther­me ohne Ab­gas­pa­ket, au­ro­MA­TIC 620/3, Un­ter­putz ohne Spei­cher­an­schluss Vail­lant</t>
  </si>
  <si>
    <t>/preisvergleich/Relocate/481848491.html?categoryId=18406&amp;pos=11&amp;price=3610.0&amp;productid=1750863&amp;sid=289859&amp;type=offer</t>
  </si>
  <si>
    <t>/preisvergleich/Relocate/481846889.html?categoryId=18406&amp;pos=11&amp;price=3690.0&amp;productid=3497887&amp;sid=289859&amp;type=offer</t>
  </si>
  <si>
    <t>/preisvergleich/Relocate/585069564.html?categoryId=18406&amp;pos=14&amp;price=1968.0&amp;productid=3725833&amp;sid=223861&amp;type=offer</t>
  </si>
  <si>
    <t>/preisvergleich/Relocate/475958207.html?categoryId=18406&amp;pos=6&amp;price=2773.0&amp;productid=2286143&amp;sid=289859&amp;type=offer</t>
  </si>
  <si>
    <t xml:space="preserve"> Vail­lant ecoTEC ex­clu­siv VC 146/4-7 Brenn­wert­ther­me ohne Ab­gas­pa­ket, ca­lor­MA­TIC 630/3, ohne Vail­lant</t>
  </si>
  <si>
    <t>/preisvergleich/Relocate/481847276.html?categoryId=18406&amp;pos=12&amp;price=3615.0&amp;productid=1750863&amp;sid=289859&amp;type=offer</t>
  </si>
  <si>
    <t>/preisvergleich/Relocate/481848592.html?categoryId=18406&amp;pos=12&amp;price=3690.0&amp;productid=3497887&amp;sid=289859&amp;type=offer</t>
  </si>
  <si>
    <t xml:space="preserve"> Jun­kers Ce­ra­pur­Com­fort ZBR 42-3 A 21 Gas-Brenn­wert­ther­me 42 kW, L / LL Mon­ta­ge­plat­te 993, ohne Re­ge­lung, Jun­kers SK 160-5 ZB, ATEC Schacht 4 Meter 80/125 ...</t>
  </si>
  <si>
    <t>/preisvergleich/Relocate/585069375.html?categoryId=18406&amp;pos=15&amp;price=1968.0&amp;productid=3725833&amp;sid=223861&amp;type=offer</t>
  </si>
  <si>
    <t>/preisvergleich/Relocate/475958345.html?categoryId=18406&amp;pos=7&amp;price=2774.0&amp;productid=2286143&amp;sid=289859&amp;type=offer</t>
  </si>
  <si>
    <t xml:space="preserve"> Vail­lant ecoTEC ex­clu­siv VC 356/4-7 Brenn­wert­ther­me ca­lor­MA­TIC 470/4, ohne, ohne Ab­gas­pa­ket Vail­lant</t>
  </si>
  <si>
    <t>/preisvergleich/Relocate/481842603.html?categoryId=18406&amp;pos=13&amp;price=3615.0&amp;productid=1750863&amp;sid=289859&amp;type=offer</t>
  </si>
  <si>
    <t>/preisvergleich/Relocate/481848756.html?categoryId=18406&amp;pos=13&amp;price=3690.0&amp;productid=3497887&amp;sid=289859&amp;type=offer</t>
  </si>
  <si>
    <t xml:space="preserve"> Jun­kers Ce­ra­pur­Com­fort ZBR 42-3 A 21 Gas-Brenn­wert­ther­me 42 kW, L / LL Jun­kers FW 200, Mon­ta­ge­plat­te 258, ohne Spei­cher, Jun­kers Schacht 8 Meter 80/125...</t>
  </si>
  <si>
    <t>/preisvergleich/Relocate/475957962.html?categoryId=18406&amp;pos=8&amp;price=2778.0&amp;productid=2286143&amp;sid=289859&amp;type=offer</t>
  </si>
  <si>
    <t xml:space="preserve"> Vail­lant ecoTEC ex­clu­siv VC 146/4-7 Brenn­wert­ther­me ohne Ab­gas­pa­ket, au­ro­MA­TIC 620/3, Auf­putz mit Spei­cher­an­schluss Vail­lant</t>
  </si>
  <si>
    <t>/preisvergleich/Relocate/481848198.html?categoryId=18406&amp;pos=14&amp;price=3615.0&amp;productid=1750863&amp;sid=289859&amp;type=offer</t>
  </si>
  <si>
    <t>/preisvergleich/Relocate/481846506.html?categoryId=18406&amp;pos=14&amp;price=3690.0&amp;productid=3497887&amp;sid=289859&amp;type=offer</t>
  </si>
  <si>
    <t xml:space="preserve"> Jun­kers Ce­ra­pur­Com­fort ZBR 42-3 A 21 Gas-Brenn­wert­ther­me 42 kW, L / LL Mon­ta­ge­plat­te 993, ohne Re­ge­lung, Jun­kers ST 120-5 Z, ATEC Schacht 10 Meter 80/125 ...</t>
  </si>
  <si>
    <t>/preisvergleich/Relocate/475957299.html?categoryId=18406&amp;pos=9&amp;price=2779.0&amp;productid=2286143&amp;sid=289859&amp;type=offer</t>
  </si>
  <si>
    <t xml:space="preserve"> Vail­lant ecoTEC ex­clu­siv VC 276/4-7 Brenn­wert­ther­me ca­lor­MA­TIC 370, Schacht­sys­tem­pa­ket 7.5m, ohne Vail­lant</t>
  </si>
  <si>
    <t>/preisvergleich/Relocate/481847926.html?categoryId=18406&amp;pos=15&amp;price=3615.0&amp;productid=1750863&amp;sid=289859&amp;type=offer</t>
  </si>
  <si>
    <t>/preisvergleich/Relocate/481846378.html?categoryId=18406&amp;pos=15&amp;price=3690.0&amp;productid=3497887&amp;sid=289859&amp;type=offer</t>
  </si>
  <si>
    <t xml:space="preserve"> Jun­kers Ce­ra­pur­Com­fort ZBR 42-3 A 21 Gas-Brenn­wert­ther­me 42 kW, L / LL Jun­kers FR 50, Mon­ta­ge­plat­te 258, Jun­kers ST 120-5 Z, ATEC Schacht 6 Meter 80/125...</t>
  </si>
  <si>
    <t>/preisvergleich/Relocate/475958012.html?categoryId=18406&amp;pos=10&amp;price=2780.0&amp;productid=2286143&amp;sid=289859&amp;type=offer</t>
  </si>
  <si>
    <t xml:space="preserve"> Vail­lant ecoTEC ex­clu­siv VC 356/4-7 Brenn­wert­ther­me ohne Re­ge­lung, Zu­be­hör­pa­ket A+B+C+D+E, Flach­dach schwarz 80/125 Vail­lant</t>
  </si>
  <si>
    <t>/preisvergleich/Relocate/475958003.html?categoryId=18406&amp;pos=11&amp;price=2780.0&amp;productid=2286143&amp;sid=289859&amp;type=offer</t>
  </si>
  <si>
    <t xml:space="preserve"> Vail­lant ecoTEC ex­clu­siv VC 356/4-7 Brenn­wert­ther­me ohne Re­ge­lung, Zu­be­hör­pa­ket A+B+C+D+E, Flach­dach rot 80/125 Vail­lant</t>
  </si>
  <si>
    <t>/preisvergleich/Relocate/475958197.html?categoryId=18406&amp;pos=12&amp;price=2780.0&amp;productid=2286143&amp;sid=289859&amp;type=offer</t>
  </si>
  <si>
    <t xml:space="preserve"> Vail­lant ecoTEC ex­clu­siv VC 276/4-7 Brenn­wert­ther­me ca­lor­MA­TIC 370f, Flach­dach rot 60/100, Auf­putz ohne Spei­cher­an­schluss Vail­lant</t>
  </si>
  <si>
    <t>/preisvergleich/Relocate/475957341.html?categoryId=18406&amp;pos=13&amp;price=2780.0&amp;productid=2286143&amp;sid=289859&amp;type=offer</t>
  </si>
  <si>
    <t xml:space="preserve"> Vail­lant ecoTEC ex­clu­siv VC 276/4-7 Brenn­wert­ther­me ca­lor­MA­TIC 370f, Flach­dach schwarz 60/100, Auf­putz ohne Spei­cher­an­schluss Vail­lant</t>
  </si>
  <si>
    <t>/preisvergleich/Relocate/475957711.html?categoryId=18406&amp;pos=14&amp;price=2780.0&amp;productid=2286143&amp;sid=289859&amp;type=offer</t>
  </si>
  <si>
    <t xml:space="preserve"> Vail­lant ecoTEC ex­clu­siv VC 276/4-7 Brenn­wert­ther­me ohne Re­ge­lung, Schacht­sys­tem­pa­ket 10m, Un­ter­putz mit Spei­cher­an­schluss Vail­lant</t>
  </si>
  <si>
    <t>/preisvergleich/Relocate/475958282.html?categoryId=18406&amp;pos=15&amp;price=2782.0&amp;productid=2286143&amp;sid=289859&amp;type=offer</t>
  </si>
  <si>
    <t xml:space="preserve"> Vail­lant ecoTEC ex­clu­siv VC 206/4-7 Brenn­wert­ther­me ohne Ab­gas­pa­ket, au­ro­MA­TIC 620/3, Un­ter­putz ohne Spei­cher­an­schluss Vail­lant</t>
  </si>
  <si>
    <t>/preisvergleich/Relocate/585069084.html?categoryId=18406&amp;pos=1&amp;price=1970.0&amp;productid=3725833&amp;sid=223861&amp;type=offer</t>
  </si>
  <si>
    <t>/preisvergleich/Relocate/585069123.html?categoryId=18406&amp;pos=2&amp;price=1970.0&amp;productid=3725833&amp;sid=223861&amp;type=offer</t>
  </si>
  <si>
    <t>/preisvergleich/Relocate/586005016.html?categoryId=18406&amp;pos=3&amp;price=1974.0&amp;productid=3725833&amp;sid=223861&amp;type=offer</t>
  </si>
  <si>
    <t>/preisvergleich/Relocate/586004871.html?categoryId=18406&amp;pos=4&amp;price=1974.0&amp;productid=3725833&amp;sid=223861&amp;type=offer</t>
  </si>
  <si>
    <t>/preisvergleich/Relocate/524658264.html?categoryId=18406&amp;pos=5&amp;price=1988.0&amp;productid=3725833&amp;sid=223861&amp;type=offer</t>
  </si>
  <si>
    <t>/preisvergleich/Relocate/586004708.html?categoryId=18406&amp;pos=6&amp;price=1988.0&amp;productid=3725833&amp;sid=223861&amp;type=offer</t>
  </si>
  <si>
    <t>/preisvergleich/Relocate/481848149.html?categoryId=18406&amp;pos=1&amp;price=3695.0&amp;productid=3497887&amp;sid=289859&amp;type=offer</t>
  </si>
  <si>
    <t xml:space="preserve"> Jun­kers Ce­ra­pur­Com­fort ZBR 42-3 A 21 Gas-Brenn­wert­ther­me 42 kW, L / LL Mon­ta­ge­plat­te 258, ohne Re­ge­lung, Jun­kers SK 200-5 ZB, ATEC Schacht 4 Meter 80/125 ...</t>
  </si>
  <si>
    <t>/preisvergleich/Relocate/481848673.html?categoryId=18406&amp;pos=1&amp;price=3615.0&amp;productid=1750863&amp;sid=289859&amp;type=offer</t>
  </si>
  <si>
    <t>/preisvergleich/Relocate/468353554.html?categoryId=18406&amp;pos=7&amp;price=1999.0&amp;productid=3725833&amp;sid=223861&amp;type=offer</t>
  </si>
  <si>
    <t>/preisvergleich/Relocate/481847930.html?categoryId=18406&amp;pos=2&amp;price=3695.0&amp;productid=3497887&amp;sid=289859&amp;type=offer</t>
  </si>
  <si>
    <t xml:space="preserve"> Jun­kers Ce­ra­pur­Com­fort ZBR 42-3 A 21 Gas-Brenn­wert­ther­me 42 kW, L / LL ohne Re­ge­lung, Jun­kers SK 160-5 ZB, Mon­ta­ge­plat­te 258 + 528-1 (Auf­putz), Jun­kers...</t>
  </si>
  <si>
    <t>/preisvergleich/Relocate/481842608.html?categoryId=18406&amp;pos=2&amp;price=3620.0&amp;productid=1750863&amp;sid=289859&amp;type=offer</t>
  </si>
  <si>
    <t>/preisvergleich/Relocate/468353487.html?categoryId=18406&amp;pos=8&amp;price=1999.0&amp;productid=3725833&amp;sid=223861&amp;type=offer</t>
  </si>
  <si>
    <t>/preisvergleich/Relocate/481847281.html?categoryId=18406&amp;pos=3&amp;price=3695.0&amp;productid=3497887&amp;sid=289859&amp;type=offer</t>
  </si>
  <si>
    <t xml:space="preserve"> Jun­kers Ce­ra­pur­Com­fort ZBR 42-3 A 21 Gas-Brenn­wert­ther­me 42 kW, L / LL Jun­kers FR 120, Jun­kers ST 120-5 Z, ohne Mon­ta­ge­plat­te, ATEC Schacht 8 Me­ter...</t>
  </si>
  <si>
    <t>/preisvergleich/Relocate/481846701.html?categoryId=18406&amp;pos=3&amp;price=3620.0&amp;productid=1750863&amp;sid=289859&amp;type=offer</t>
  </si>
  <si>
    <t>/preisvergleich/Relocate/481849080.html?categoryId=18406&amp;pos=4&amp;price=3695.0&amp;productid=3497887&amp;sid=289859&amp;type=offer</t>
  </si>
  <si>
    <t>/preisvergleich/Relocate/481846684.html?categoryId=18406&amp;pos=4&amp;price=3620.0&amp;productid=1750863&amp;sid=289859&amp;type=offer</t>
  </si>
  <si>
    <t>/preisvergleich/Relocate/475957250.html?categoryId=18406&amp;pos=1&amp;price=2782.0&amp;productid=2286143&amp;sid=289859&amp;type=offer</t>
  </si>
  <si>
    <t xml:space="preserve"> Vail­lant ecoTEC ex­clu­siv VC 206/4-7 Brenn­wert­ther­me ohne Ab­gas­pa­ket, ca­lor­MA­TIC 630/3, ohne Vail­lant</t>
  </si>
  <si>
    <t>/preisvergleich/Relocate/481846794.html?categoryId=18406&amp;pos=5&amp;price=3695.0&amp;productid=3497887&amp;sid=289859&amp;type=offer</t>
  </si>
  <si>
    <t xml:space="preserve"> Jun­kers Ce­ra­pur­Com­fort ZBR 42-3 A 21 Gas-Brenn­wert­ther­me 42 kW, L / LL Jun­kers FW 120, Mon­ta­ge­plat­te 258, Jun­kers SK 160-5 ZB, ohne Ab­gas­pa­ket Jun­kers</t>
  </si>
  <si>
    <t>/preisvergleich/Relocate/481846482.html?categoryId=18406&amp;pos=5&amp;price=3620.0&amp;productid=1750863&amp;sid=289859&amp;type=offer</t>
  </si>
  <si>
    <t>/preisvergleich/Relocate/475957994.html?categoryId=18406&amp;pos=2&amp;price=2783.0&amp;productid=2286143&amp;sid=289859&amp;type=offer</t>
  </si>
  <si>
    <t xml:space="preserve"> Vail­lant ecoTEC ex­clu­siv VC 146/4-7 Brenn­wert­ther­me ca­lor­MA­TIC 370, Schacht­sys­tem­pa­ket 10m, Un­ter­putz mit Spei­cher­an­schluss Vail­lant</t>
  </si>
  <si>
    <t>/preisvergleich/Relocate/481842530.html?categoryId=18406&amp;pos=6&amp;price=3695.0&amp;productid=3497887&amp;sid=289859&amp;type=offer</t>
  </si>
  <si>
    <t xml:space="preserve"> Jun­kers Ce­ra­pur­Com­fort ZBR 42-3 A 21 Gas-Brenn­wert­ther­me 42 kW, L / LL ohne Re­ge­lung, Jun­kers ST 120-5 Z, Jun­kers Schacht 10 Meter 80/125, oh­ne...</t>
  </si>
  <si>
    <t>/preisvergleich/Relocate/481847818.html?categoryId=18406&amp;pos=6&amp;price=3620.0&amp;productid=1750863&amp;sid=289859&amp;type=offer</t>
  </si>
  <si>
    <t>/preisvergleich/Relocate/475957804.html?categoryId=18406&amp;pos=3&amp;price=2785.0&amp;productid=2286143&amp;sid=289859&amp;type=offer</t>
  </si>
  <si>
    <t xml:space="preserve"> Vail­lant ecoTEC ex­clu­siv VC 356/4-7 Brenn­wert­ther­me ohne Re­ge­lung, Zu­be­hör­pa­ket A+B+C+D+E, Schrägdach schwarz 80/125 Vail­lant</t>
  </si>
  <si>
    <t>/preisvergleich/Relocate/481848757.html?categoryId=18406&amp;pos=7&amp;price=3695.0&amp;productid=3497887&amp;sid=289859&amp;type=offer</t>
  </si>
  <si>
    <t>/preisvergleich/Relocate/481847852.html?categoryId=18406&amp;pos=7&amp;price=3620.0&amp;productid=1750863&amp;sid=289859&amp;type=offer</t>
  </si>
  <si>
    <t>/preisvergleich/Relocate/475958220.html?categoryId=18406&amp;pos=4&amp;price=2785.0&amp;productid=2286143&amp;sid=289859&amp;type=offer</t>
  </si>
  <si>
    <t xml:space="preserve"> Vail­lant ecoTEC ex­clu­siv VC 356/4-7 Brenn­wert­ther­me ohne Re­ge­lung, Zu­be­hör­pa­ket A+B+C+D+E, Schrägdach rot 80/125 Vail­lant</t>
  </si>
  <si>
    <t>/preisvergleich/Relocate/481847155.html?categoryId=18406&amp;pos=8&amp;price=3700.0&amp;productid=3497887&amp;sid=289859&amp;type=offer</t>
  </si>
  <si>
    <t>/preisvergleich/Relocate/481848548.html?categoryId=18406&amp;pos=8&amp;price=3620.0&amp;productid=1750863&amp;sid=289859&amp;type=offer</t>
  </si>
  <si>
    <t>/preisvergleich/Relocate/475957487.html?categoryId=18406&amp;pos=5&amp;price=2785.0&amp;productid=2286143&amp;sid=289859&amp;type=offer</t>
  </si>
  <si>
    <t xml:space="preserve"> Vail­lant ecoTEC ex­clu­siv VC 276/4-7 Brenn­wert­ther­me ca­lor­MA­TIC 370f, Schrägdach rot 60/100, Auf­putz ohne Spei­cher­an­schluss Vail­lant</t>
  </si>
  <si>
    <t>/preisvergleich/Relocate/481848908.html?categoryId=18406&amp;pos=9&amp;price=3700.0&amp;productid=3497887&amp;sid=289859&amp;type=offer</t>
  </si>
  <si>
    <t xml:space="preserve"> Jun­kers Ce­ra­pur­Com­fort ZBR 42-3 A 21 Gas-Brenn­wert­ther­me 42 kW, L / LL Jun­kers FR 50, Mon­ta­ge­plat­te 258 + 223-1 (Un­ter­putz), ohne Ab­gas­pa­ket, Jun­kers SK...</t>
  </si>
  <si>
    <t>/preisvergleich/Relocate/481847153.html?categoryId=18406&amp;pos=9&amp;price=3625.0&amp;productid=1750863&amp;sid=289859&amp;type=offer</t>
  </si>
  <si>
    <t>/preisvergleich/Relocate/475957477.html?categoryId=18406&amp;pos=6&amp;price=2785.0&amp;productid=2286143&amp;sid=289859&amp;type=offer</t>
  </si>
  <si>
    <t xml:space="preserve"> Vail­lant ecoTEC ex­clu­siv VC 276/4-7 Brenn­wert­ther­me ca­lor­MA­TIC 370f, Schrägdach schwarz 60/100, Auf­putz ohne Spei­cher­an­schluss Vail­lant</t>
  </si>
  <si>
    <t>/preisvergleich/Relocate/481848951.html?categoryId=18406&amp;pos=10&amp;price=3700.0&amp;productid=3497887&amp;sid=289859&amp;type=offer</t>
  </si>
  <si>
    <t xml:space="preserve"> Jun­kers Ce­ra­pur­Com­fort ZBR 42-3 A 21 Gas-Brenn­wert­ther­me 42 kW, L / LL Jun­kers FR 120, Mon­ta­ge­plat­te 258, Jun­kers ST 120-5 Z, ATEC Schacht 4 Meter 80/125 ...</t>
  </si>
  <si>
    <t>/preisvergleich/Relocate/481848003.html?categoryId=18406&amp;pos=10&amp;price=3625.0&amp;productid=1750863&amp;sid=289859&amp;type=offer</t>
  </si>
  <si>
    <t>/preisvergleich/Relocate/475957469.html?categoryId=18406&amp;pos=7&amp;price=2785.0&amp;productid=2286143&amp;sid=289859&amp;type=offer</t>
  </si>
  <si>
    <t xml:space="preserve"> Vail­lant ecoTEC ex­clu­siv VC 356/4-7 Brenn­wert­ther­me ohne Re­ge­lung, Zu­be­hör­pa­ket A+B+F, Flach­dach rot 80/125 Vail­lant</t>
  </si>
  <si>
    <t>/preisvergleich/Relocate/481842538.html?categoryId=18406&amp;pos=11&amp;price=3700.0&amp;productid=3497887&amp;sid=289859&amp;type=offer</t>
  </si>
  <si>
    <t xml:space="preserve"> Jun­kers Ce­ra­pur­Com­fort ZBR 42-3 A 21 Gas-Brenn­wert­ther­me 42 kW, L / LL Jun­kers FR 50, Mon­ta­ge­plat­te 258, Jun­kers ST 120-5 Z, Jun­kers AZB09 Dach schwarz...</t>
  </si>
  <si>
    <t>/preisvergleich/Relocate/481847633.html?categoryId=18406&amp;pos=11&amp;price=3625.0&amp;productid=1750863&amp;sid=289859&amp;type=offer</t>
  </si>
  <si>
    <t>/preisvergleich/Relocate/475957540.html?categoryId=18406&amp;pos=8&amp;price=2785.0&amp;productid=2286143&amp;sid=289859&amp;type=offer</t>
  </si>
  <si>
    <t xml:space="preserve"> Vail­lant ecoTEC ex­clu­siv VC 356/4-7 Brenn­wert­ther­me ohne Re­ge­lung, Zu­be­hör­pa­ket A+B+F, Flach­dach schwarz 80/125 Vail­lant</t>
  </si>
  <si>
    <t>/preisvergleich/Relocate/481848830.html?categoryId=18406&amp;pos=12&amp;price=3700.0&amp;productid=3497887&amp;sid=289859&amp;type=offer</t>
  </si>
  <si>
    <t xml:space="preserve"> Jun­kers Ce­ra­pur­Com­fort ZBR 42-3 A 21 Gas-Brenn­wert­ther­me 42 kW, L / LL Jun­kers FR 50, Mon­ta­ge­plat­te 258, Jun­kers ST 120-5 Z, Jun­kers AZB10 Dach rot...</t>
  </si>
  <si>
    <t>/preisvergleich/Relocate/481847376.html?categoryId=18406&amp;pos=12&amp;price=3625.0&amp;productid=1750863&amp;sid=289859&amp;type=offer</t>
  </si>
  <si>
    <t>/preisvergleich/Relocate/475957936.html?categoryId=18406&amp;pos=9&amp;price=2787.0&amp;productid=2286143&amp;sid=289859&amp;type=offer</t>
  </si>
  <si>
    <t xml:space="preserve"> Vail­lant ecoTEC ex­clu­siv VC 206/4-7 Brenn­wert­ther­me ohne Ab­gas­pa­ket, au­ro­MA­TIC 620/3, Auf­putz mit Spei­cher­an­schluss Vail­lant</t>
  </si>
  <si>
    <t>/preisvergleich/Relocate/481848093.html?categoryId=18406&amp;pos=13&amp;price=3705.0&amp;productid=3497887&amp;sid=289859&amp;type=offer</t>
  </si>
  <si>
    <t>/preisvergleich/Relocate/481861017.html?categoryId=18406&amp;pos=13&amp;price=3630.0&amp;productid=1750863&amp;sid=289859&amp;type=offer</t>
  </si>
  <si>
    <t xml:space="preserve"> Jun­kers Ce­ra­pur­Com­fort ZBR 42-3 A 31 Gas-Brenn­wert­ther­me 42 kW, Flg. P Mon­ta­ge­plat­te 258, ohne Re­ge­lung, Jun­kers SK 160-5 ZB, Jun­kers AZB10 Dach rot...</t>
  </si>
  <si>
    <t>/preisvergleich/Relocate/475958455.html?categoryId=18406&amp;pos=10&amp;price=2790.0&amp;productid=2286143&amp;sid=289859&amp;type=offer</t>
  </si>
  <si>
    <t xml:space="preserve"> Vail­lant ecoTEC ex­clu­siv VC 146/4-7 Brenn­wert­ther­me ca­lor­MA­TIC 370f, Schacht­sys­tem­pa­ket 10m, ohne Vail­lant</t>
  </si>
  <si>
    <t>/preisvergleich/Relocate/481848159.html?categoryId=18406&amp;pos=14&amp;price=3705.0&amp;productid=3497887&amp;sid=289859&amp;type=offer</t>
  </si>
  <si>
    <t xml:space="preserve"> Jun­kers Ce­ra­pur­Com­fort ZBR 42-3 A 21 Gas-Brenn­wert­ther­me 42 kW, L / LL Jun­kers FR 50, Mon­ta­ge­plat­te 258 + 528-1 (Auf­putz), ohne Ab­gas­pa­ket, Jun­kers SK...</t>
  </si>
  <si>
    <t>/preisvergleich/Relocate/481848233.html?categoryId=18406&amp;pos=14&amp;price=3630.0&amp;productid=1750863&amp;sid=289859&amp;type=offer</t>
  </si>
  <si>
    <t>/preisvergleich/Relocate/475958480.html?categoryId=18406&amp;pos=11&amp;price=2790.0&amp;productid=2286143&amp;sid=289859&amp;type=offer</t>
  </si>
  <si>
    <t xml:space="preserve"> Vail­lant ecoTEC ex­clu­siv VC 356/4-7 Brenn­wert­ther­me ohne Re­ge­lung, Zu­be­hör­pa­ket A+B+F, Schrägdach rot 80/125 Vail­lant</t>
  </si>
  <si>
    <t>/preisvergleich/Relocate/481848195.html?categoryId=18406&amp;pos=15&amp;price=3705.0&amp;productid=3497887&amp;sid=289859&amp;type=offer</t>
  </si>
  <si>
    <t xml:space="preserve"> Jun­kers Ce­ra­pur­Com­fort ZBR 42-3 A 21 Gas-Brenn­wert­ther­me 42 kW, L / LL Jun­kers FR 50, Jun­kers SK 160-5 ZB, ohne Mon­ta­ge­plat­te, ATEC Schacht 6 Me­ter...</t>
  </si>
  <si>
    <t>/preisvergleich/Relocate/481848307.html?categoryId=18406&amp;pos=15&amp;price=3630.0&amp;productid=1750863&amp;sid=289859&amp;type=offer</t>
  </si>
  <si>
    <t>/preisvergleich/Relocate/475958141.html?categoryId=18406&amp;pos=12&amp;price=2790.0&amp;productid=2286143&amp;sid=289859&amp;type=offer</t>
  </si>
  <si>
    <t xml:space="preserve"> Vail­lant ecoTEC ex­clu­siv VC 356/4-7 Brenn­wert­ther­me ohne Re­ge­lung, Zu­be­hör­pa­ket A+B+F, Schrägdach schwarz 80/125 Vail­lant</t>
  </si>
  <si>
    <t>/preisvergleich/Relocate/475958150.html?categoryId=18406&amp;pos=13&amp;price=2792.0&amp;productid=2286143&amp;sid=289859&amp;type=offer</t>
  </si>
  <si>
    <t xml:space="preserve"> Vail­lant ecoTEC ex­clu­siv VC 206/4-7 Brenn­wert­ther­me ca­lor­MA­TIC 370, Schacht­sys­tem­pa­ket 10m, Un­ter­putz mit Spei­cher­an­schluss Vail­lant</t>
  </si>
  <si>
    <t>/preisvergleich/Relocate/475957904.html?categoryId=18406&amp;pos=14&amp;price=2794.0&amp;productid=2286143&amp;sid=289859&amp;type=offer</t>
  </si>
  <si>
    <t xml:space="preserve"> Vail­lant ecoTEC ex­clu­siv VC 276/4-7 Brenn­wert­ther­me ca­lor­MA­TIC 470/4, Flach­dach rot 60/100, Auf­putz ohne Spei­cher­an­schluss Vail­lant</t>
  </si>
  <si>
    <t>/preisvergleich/Relocate/475957530.html?categoryId=18406&amp;pos=15&amp;price=2794.0&amp;productid=2286143&amp;sid=289859&amp;type=offer</t>
  </si>
  <si>
    <t xml:space="preserve"> Vail­lant ecoTEC ex­clu­siv VC 276/4-7 Brenn­wert­ther­me ca­lor­MA­TIC 470/4, Flach­dach schwarz 60/100, Auf­putz ohne Spei­cher­an­schluss Vail­lant</t>
  </si>
  <si>
    <t>/preisvergleich/Relocate/475957905.html?categoryId=18406&amp;pos=1&amp;price=2798.0&amp;productid=2286143&amp;sid=289859&amp;type=offer</t>
  </si>
  <si>
    <t xml:space="preserve"> Vail­lant ecoTEC ex­clu­siv VC 206/4-7 Brenn­wert­ther­me ca­lor­MA­TIC 370f, Schacht­sys­tem­pa­ket 10m, ohne Vail­lant</t>
  </si>
  <si>
    <t>/preisvergleich/Relocate/475958445.html?categoryId=18406&amp;pos=2&amp;price=2799.0&amp;productid=2286143&amp;sid=289859&amp;type=offer</t>
  </si>
  <si>
    <t xml:space="preserve"> Vail­lant ecoTEC ex­clu­siv VC 276/4-7 Brenn­wert­ther­me ca­lor­MA­TIC 470/4, Schrägdach schwarz 60/100, Auf­putz ohne Spei­cher­an­schluss Vail­lant</t>
  </si>
  <si>
    <t>/preisvergleich/Relocate/481847903.html?categoryId=18406&amp;pos=1&amp;price=3630.0&amp;productid=1750863&amp;sid=289859&amp;type=offer</t>
  </si>
  <si>
    <t>/preisvergleich/Relocate/475957774.html?categoryId=18406&amp;pos=3&amp;price=2799.0&amp;productid=2286143&amp;sid=289859&amp;type=offer</t>
  </si>
  <si>
    <t xml:space="preserve"> Vail­lant ecoTEC ex­clu­siv VC 276/4-7 Brenn­wert­ther­me ca­lor­MA­TIC 350, Schacht­sys­tem­pa­ket 10m, ohne Vail­lant</t>
  </si>
  <si>
    <t>/preisvergleich/Relocate/481847916.html?categoryId=18406&amp;pos=2&amp;price=3630.0&amp;productid=1750863&amp;sid=289859&amp;type=offer</t>
  </si>
  <si>
    <t>/preisvergleich/Relocate/475958233.html?categoryId=18406&amp;pos=4&amp;price=2799.0&amp;productid=2286143&amp;sid=289859&amp;type=offer</t>
  </si>
  <si>
    <t xml:space="preserve"> Vail­lant ecoTEC ex­clu­siv VC 356/4-7 Brenn­wert­ther­me ca­lor­MA­TIC 470/4, ohne Ab­gas­pa­ket, Zu­be­hör­pa­ket A+B+C+D+E Vail­lant</t>
  </si>
  <si>
    <t>/preisvergleich/Relocate/481848641.html?categoryId=18406&amp;pos=3&amp;price=3630.0&amp;productid=1750863&amp;sid=289859&amp;type=offer</t>
  </si>
  <si>
    <t>/preisvergleich/Relocate/475957738.html?categoryId=18406&amp;pos=5&amp;price=2799.0&amp;productid=2286143&amp;sid=289859&amp;type=offer</t>
  </si>
  <si>
    <t xml:space="preserve"> Vail­lant ecoTEC ex­clu­siv VC 276/4-7 Brenn­wert­ther­me ca­lor­MA­TIC 470/4, Schrägdach rot 60/100, Auf­putz ohne Spei­cher­an­schluss Vail­lant</t>
  </si>
  <si>
    <t>/preisvergleich/Relocate/481860921.html?categoryId=18406&amp;pos=4&amp;price=3635.0&amp;productid=1750863&amp;sid=289859&amp;type=offer</t>
  </si>
  <si>
    <t xml:space="preserve"> Jun­kers Ce­ra­pur­Com­fort ZBR 42-3 A 31 Gas-Brenn­wert­ther­me 42 kW, Flg. P Jun­kers FR 50, Mon­ta­ge­plat­te 993, Jun­kers SK 160-5 ZB, ohne Ab­gas­pa­ket Jun­kers</t>
  </si>
  <si>
    <t>/preisvergleich/Relocate/475958357.html?categoryId=18406&amp;pos=6&amp;price=2803.0&amp;productid=2286143&amp;sid=289859&amp;type=offer</t>
  </si>
  <si>
    <t xml:space="preserve"> Vail­lant ecoTEC ex­clu­siv VC 146/4-7 Brenn­wert­ther­me ohne Ab­gas­pa­ket, au­ro­MA­TIC 620/3, Un­ter­putz mit Spei­cher­an­schluss Vail­lant</t>
  </si>
  <si>
    <t>/preisvergleich/Relocate/481860813.html?categoryId=18406&amp;pos=5&amp;price=3635.0&amp;productid=1750863&amp;sid=289859&amp;type=offer</t>
  </si>
  <si>
    <t xml:space="preserve"> Jun­kers Ce­ra­pur­Com­fort ZBR 42-3 A 31 Gas-Brenn­wert­ther­me 42 kW, Flg. P Jun­kers FW 120, ohne Spei­cher, Jun­kers Schacht 10 Meter 80/125, ohne Mon­ta­ge­plat­te ...</t>
  </si>
  <si>
    <t>/preisvergleich/Relocate/481847252.html?categoryId=18406&amp;pos=1&amp;price=3705.0&amp;productid=3497887&amp;sid=289859&amp;type=offer</t>
  </si>
  <si>
    <t xml:space="preserve"> Jun­kers Ce­ra­pur­Com­fort ZBR 42-3 A 21 Gas-Brenn­wert­ther­me 42 kW, L / LL Jun­kers FW 200, Jun­kers SK 160-5 ZB, ohne Ab­gas­pa­ket, ohne Mon­ta­ge­plat­te Jun­kers</t>
  </si>
  <si>
    <t>/preisvergleich/Relocate/475957527.html?categoryId=18406&amp;pos=7&amp;price=2803.0&amp;productid=2286143&amp;sid=289859&amp;type=offer</t>
  </si>
  <si>
    <t xml:space="preserve"> Vail­lant ecoTEC ex­clu­siv VC 146/4-7 Brenn­wert­ther­me ca­lor­MA­TIC 470/4, Schacht­sys­tem­pa­ket 10m, ohne Vail­lant</t>
  </si>
  <si>
    <t>/preisvergleich/Relocate/481860648.html?categoryId=18406&amp;pos=6&amp;price=3635.0&amp;productid=1750863&amp;sid=289859&amp;type=offer</t>
  </si>
  <si>
    <t xml:space="preserve"> Jun­kers Ce­ra­pur­Com­fort ZBR 42-3 A 31 Gas-Brenn­wert­ther­me 42 kW, Flg. P Jun­kers FR 120, Jun­kers SK 160-5 ZB, Mon­ta­ge­plat­te 258 + 223-1 (Un­ter­putz), oh­ne...</t>
  </si>
  <si>
    <t>/preisvergleich/Relocate/481846608.html?categoryId=18406&amp;pos=2&amp;price=3705.0&amp;productid=3497887&amp;sid=289859&amp;type=offer</t>
  </si>
  <si>
    <t xml:space="preserve"> Jun­kers Ce­ra­pur­Com­fort ZBR 42-3 A 21 Gas-Brenn­wert­ther­me 42 kW, L / LL Mon­ta­ge­plat­te 994, ohne Re­ge­lung, Jun­kers SK 160-5 ZB, ATEC Schacht 6 Meter 80/125 ...</t>
  </si>
  <si>
    <t>/preisvergleich/Relocate/475958482.html?categoryId=18406&amp;pos=8&amp;price=2804.0&amp;productid=2286143&amp;sid=289859&amp;type=offer</t>
  </si>
  <si>
    <t xml:space="preserve"> Vail­lant ecoTEC ex­clu­siv VC 356/4-7 Brenn­wert­ther­me ca­lor­MA­TIC 470/4, ohne Ab­gas­pa­ket, Zu­be­hör­pa­ket A+B+F Vail­lant</t>
  </si>
  <si>
    <t>/preisvergleich/Relocate/481847100.html?categoryId=18406&amp;pos=7&amp;price=3635.0&amp;productid=1750863&amp;sid=289859&amp;type=offer</t>
  </si>
  <si>
    <t>/preisvergleich/Relocate/481846418.html?categoryId=18406&amp;pos=3&amp;price=3705.0&amp;productid=3497887&amp;sid=289859&amp;type=offer</t>
  </si>
  <si>
    <t xml:space="preserve"> Jun­kers Ce­ra­pur­Com­fort ZBR 42-3 A 21 Gas-Brenn­wert­ther­me 42 kW, L / LL ohne Re­ge­lung, Jun­kers SK 160-5 ZB, Jun­kers Schacht 6 Meter 80/125, oh­ne...</t>
  </si>
  <si>
    <t>/preisvergleich/Relocate/475958077.html?categoryId=18406&amp;pos=9&amp;price=2805.0&amp;productid=2286143&amp;sid=289859&amp;type=offer</t>
  </si>
  <si>
    <t xml:space="preserve"> Vail­lant ecoTEC ex­clu­siv VC 276/4-7 Brenn­wert­ther­me ca­lor­MA­TIC 370f, Flach­dach schwarz 60/100, Un­ter­putz ohne Spei­cher­an­schluss Vail­lant</t>
  </si>
  <si>
    <t>/preisvergleich/Relocate/481846814.html?categoryId=18406&amp;pos=8&amp;price=3635.0&amp;productid=1750863&amp;sid=289859&amp;type=offer</t>
  </si>
  <si>
    <t>/preisvergleich/Relocate/481848179.html?categoryId=18406&amp;pos=4&amp;price=3710.0&amp;productid=3497887&amp;sid=289859&amp;type=offer</t>
  </si>
  <si>
    <t xml:space="preserve"> Jun­kers Ce­ra­pur­Com­fort ZBR 42-3 A 21 Gas-Brenn­wert­ther­me 42 kW, L / LL ohne Re­ge­lung, Jun­kers SK 200-5 ZB, ohne Mon­ta­ge­plat­te, ATEC Schacht 10 Me­ter...</t>
  </si>
  <si>
    <t>/preisvergleich/Relocate/475957729.html?categoryId=18406&amp;pos=10&amp;price=2805.0&amp;productid=2286143&amp;sid=289859&amp;type=offer</t>
  </si>
  <si>
    <t xml:space="preserve"> Vail­lant ecoTEC ex­clu­siv VC 276/4-7 Brenn­wert­ther­me ca­lor­MA­TIC 370f, Flach­dach rot 60/100, Un­ter­putz ohne Spei­cher­an­schluss Vail­lant</t>
  </si>
  <si>
    <t>/preisvergleich/Relocate/481846467.html?categoryId=18406&amp;pos=9&amp;price=3635.0&amp;productid=1750863&amp;sid=289859&amp;type=offer</t>
  </si>
  <si>
    <t>/preisvergleich/Relocate/481848224.html?categoryId=18406&amp;pos=5&amp;price=3710.0&amp;productid=3497887&amp;sid=289859&amp;type=offer</t>
  </si>
  <si>
    <t xml:space="preserve"> Jun­kers Ce­ra­pur­Com­fort ZBR 42-3 A 21 Gas-Brenn­wert­ther­me 42 kW, L / LL Jun­kers FR 50, Mon­ta­ge­plat­te 258, Jun­kers ST 120-5 Z, ATEC Schacht 8 Meter 80/125...</t>
  </si>
  <si>
    <t>/preisvergleich/Relocate/475958378.html?categoryId=18406&amp;pos=11&amp;price=2810.0&amp;productid=2286143&amp;sid=289859&amp;type=offer</t>
  </si>
  <si>
    <t xml:space="preserve"> Vail­lant ecoTEC ex­clu­siv VC 276/4-7 Brenn­wert­ther­me ca­lor­MA­TIC 370f, Flach­dach rot 60/100, Auf­putz mit Spei­cher­an­schluss Vail­lant</t>
  </si>
  <si>
    <t>/preisvergleich/Relocate/481847660.html?categoryId=18406&amp;pos=10&amp;price=3635.0&amp;productid=1750863&amp;sid=289859&amp;type=offer</t>
  </si>
  <si>
    <t>/preisvergleich/Relocate/481848357.html?categoryId=18406&amp;pos=6&amp;price=3710.0&amp;productid=3497887&amp;sid=289859&amp;type=offer</t>
  </si>
  <si>
    <t xml:space="preserve"> Jun­kers Ce­ra­pur­Com­fort ZBR 42-3 A 21 Gas-Brenn­wert­ther­me 42 kW, L / LL Mon­ta­ge­plat­te 993, ohne Re­ge­lung, Jun­kers SK 160-5 ZB, ATEC Schacht 6 Meter 80/125 ...</t>
  </si>
  <si>
    <t>/preisvergleich/Relocate/475957946.html?categoryId=18406&amp;pos=12&amp;price=2810.0&amp;productid=2286143&amp;sid=289859&amp;type=offer</t>
  </si>
  <si>
    <t xml:space="preserve"> Vail­lant ecoTEC ex­clu­siv VC 276/4-7 Brenn­wert­ther­me ca­lor­MA­TIC 370f, Flach­dach schwarz 60/100, Auf­putz mit Spei­cher­an­schluss Vail­lant</t>
  </si>
  <si>
    <t>/preisvergleich/Relocate/481847663.html?categoryId=18406&amp;pos=11&amp;price=3635.0&amp;productid=1750863&amp;sid=289859&amp;type=offer</t>
  </si>
  <si>
    <t>/preisvergleich/Relocate/481847641.html?categoryId=18406&amp;pos=7&amp;price=3715.0&amp;productid=3497887&amp;sid=289859&amp;type=offer</t>
  </si>
  <si>
    <t xml:space="preserve"> Jun­kers Ce­ra­pur­Com­fort ZBR 42-3 A 21 Gas-Brenn­wert­ther­me 42 kW, L / LL Jun­kers FR 50, Jun­kers SK 160-5 ZB, Jun­kers AZB09 Dach schwarz 80/125, oh­ne...</t>
  </si>
  <si>
    <t>/preisvergleich/Relocate/475957248.html?categoryId=18406&amp;pos=13&amp;price=2810.0&amp;productid=2286143&amp;sid=289859&amp;type=offer</t>
  </si>
  <si>
    <t xml:space="preserve"> Vail­lant ecoTEC ex­clu­siv VC 276/4-7 Brenn­wert­ther­me ca­lor­MA­TIC 370f, Schrägdach rot 60/100, Un­ter­putz ohne Spei­cher­an­schluss Vail­lant</t>
  </si>
  <si>
    <t>/preisvergleich/Relocate/481849071.html?categoryId=18406&amp;pos=12&amp;price=3635.0&amp;productid=1750863&amp;sid=289859&amp;type=offer</t>
  </si>
  <si>
    <t>/preisvergleich/Relocate/481847690.html?categoryId=18406&amp;pos=8&amp;price=3715.0&amp;productid=3497887&amp;sid=289859&amp;type=offer</t>
  </si>
  <si>
    <t xml:space="preserve"> Jun­kers Ce­ra­pur­Com­fort ZBR 42-3 A 21 Gas-Brenn­wert­ther­me 42 kW, L / LL Jun­kers FR 50, Jun­kers SK 160-5 ZB, Jun­kers AZB10 Dach rot 80/125, oh­ne...</t>
  </si>
  <si>
    <t>/preisvergleich/Relocate/475957544.html?categoryId=18406&amp;pos=14&amp;price=2810.0&amp;productid=2286143&amp;sid=289859&amp;type=offer</t>
  </si>
  <si>
    <t xml:space="preserve"> Vail­lant ecoTEC ex­clu­siv VC 276/4-7 Brenn­wert­ther­me ca­lor­MA­TIC 370f, Schrägdach schwarz 60/100, Un­ter­putz ohne Spei­cher­an­schluss Vail­lant</t>
  </si>
  <si>
    <t>/preisvergleich/Relocate/481848702.html?categoryId=18406&amp;pos=13&amp;price=3635.0&amp;productid=1750863&amp;sid=289859&amp;type=offer</t>
  </si>
  <si>
    <t>/preisvergleich/Relocate/481847396.html?categoryId=18406&amp;pos=9&amp;price=3715.0&amp;productid=3497887&amp;sid=289859&amp;type=offer</t>
  </si>
  <si>
    <t xml:space="preserve"> Jun­kers Ce­ra­pur­Com­fort ZBR 42-3 A 21 Gas-Brenn­wert­ther­me 42 kW, L / LL Jun­kers FW 120, Jun­kers ST 120-5 Z, Mon­ta­ge­plat­te 258 + 223-1 (Un­ter­putz), oh­ne...</t>
  </si>
  <si>
    <t>/preisvergleich/Relocate/475957531.html?categoryId=18406&amp;pos=15&amp;price=2812.0&amp;productid=2286143&amp;sid=289859&amp;type=offer</t>
  </si>
  <si>
    <t xml:space="preserve"> Vail­lant ecoTEC ex­clu­siv VC 206/4-7 Brenn­wert­ther­me ca­lor­MA­TIC 470/4, Schacht­sys­tem­pa­ket 10m, ohne Vail­lant</t>
  </si>
  <si>
    <t>/preisvergleich/Relocate/481848543.html?categoryId=18406&amp;pos=14&amp;price=3635.0&amp;productid=1750863&amp;sid=289859&amp;type=offer</t>
  </si>
  <si>
    <t>/preisvergleich/Relocate/481847380.html?categoryId=18406&amp;pos=10&amp;price=3715.0&amp;productid=3497887&amp;sid=289859&amp;type=offer</t>
  </si>
  <si>
    <t>/preisvergleich/Relocate/481860893.html?categoryId=18406&amp;pos=15&amp;price=3640.0&amp;productid=1750863&amp;sid=289859&amp;type=offer</t>
  </si>
  <si>
    <t xml:space="preserve"> Jun­kers Ce­ra­pur­Com­fort ZBR 42-3 A 31 Gas-Brenn­wert­ther­me 42 kW, Flg. P Jun­kers FW 200, ohne Spei­cher, Jun­kers Schacht 6 Meter 80/125, ohne Mon­ta­ge­plat­te...</t>
  </si>
  <si>
    <t>/preisvergleich/Relocate/481847241.html?categoryId=18406&amp;pos=11&amp;price=3715.0&amp;productid=3497887&amp;sid=289859&amp;type=offer</t>
  </si>
  <si>
    <t>/preisvergleich/Relocate/481847166.html?categoryId=18406&amp;pos=12&amp;price=3715.0&amp;productid=3497887&amp;sid=289859&amp;type=offer</t>
  </si>
  <si>
    <t xml:space="preserve"> Jun­kers Ce­ra­pur­Com­fort ZBR 42-3 A 21 Gas-Brenn­wert­ther­me 42 kW, L / LL Mon­ta­ge­plat­te 994, ohne Re­ge­lung, Jun­kers SK 160-5 ZB, Jun­kers AZB09 Dach schwarz...</t>
  </si>
  <si>
    <t>/preisvergleich/Relocate/481846883.html?categoryId=18406&amp;pos=13&amp;price=3715.0&amp;productid=3497887&amp;sid=289859&amp;type=offer</t>
  </si>
  <si>
    <t xml:space="preserve"> Jun­kers Ce­ra­pur­Com­fort ZBR 42-3 A 21 Gas-Brenn­wert­ther­me 42 kW, L / LL Mon­ta­ge­plat­te 258, ohne Re­ge­lung, Jun­kers ST 120-5 Z, Jun­kers Schacht 8 Me­ter...</t>
  </si>
  <si>
    <t>/preisvergleich/Relocate/481849081.html?categoryId=18406&amp;pos=14&amp;price=3715.0&amp;productid=3497887&amp;sid=289859&amp;type=offer</t>
  </si>
  <si>
    <t xml:space="preserve"> Jun­kers Ce­ra­pur­Com­fort ZBR 42-3 A 21 Gas-Brenn­wert­ther­me 42 kW, L / LL Mon­ta­ge­plat­te 994, ohne Re­ge­lung, Jun­kers SK 160-5 ZB, Jun­kers AZB10 Dach rot...</t>
  </si>
  <si>
    <t>/preisvergleich/Relocate/481846788.html?categoryId=18406&amp;pos=15&amp;price=3715.0&amp;productid=3497887&amp;sid=289859&amp;type=offer</t>
  </si>
  <si>
    <t xml:space="preserve"> Jun­kers Ce­ra­pur­Com­fort ZBR 42-3 A 21 Gas-Brenn­wert­ther­me 42 kW, L / LL Mon­ta­ge­plat­te 258, ohne Re­ge­lung, Jun­kers SK 200-5 ZB, ATEC Schacht 6 Meter 80/125 ...</t>
  </si>
  <si>
    <t>/preisvergleich/Relocate/475957218.html?categoryId=18406&amp;pos=1&amp;price=2812.0&amp;productid=2286143&amp;sid=289859&amp;type=offer</t>
  </si>
  <si>
    <t xml:space="preserve"> Vail­lant ecoTEC ex­clu­siv VC 206/4-7 Brenn­wert­ther­me ohne Ab­gas­pa­ket, au­ro­MA­TIC 620/3, Un­ter­putz mit Spei­cher­an­schluss Vail­lant</t>
  </si>
  <si>
    <t>/preisvergleich/Relocate/475958430.html?categoryId=18406&amp;pos=2&amp;price=2815.0&amp;productid=2286143&amp;sid=289859&amp;type=offer</t>
  </si>
  <si>
    <t xml:space="preserve"> Vail­lant ecoTEC ex­clu­siv VC 276/4-7 Brenn­wert­ther­me ca­lor­MA­TIC 370f, Schrägdach schwarz 60/100, Auf­putz mit Spei­cher­an­schluss Vail­lant</t>
  </si>
  <si>
    <t>/preisvergleich/Relocate/475957300.html?categoryId=18406&amp;pos=3&amp;price=2815.0&amp;productid=2286143&amp;sid=289859&amp;type=offer</t>
  </si>
  <si>
    <t xml:space="preserve"> Vail­lant ecoTEC ex­clu­siv VC 276/4-7 Brenn­wert­ther­me ca­lor­MA­TIC 370f, Schrägdach rot 60/100, Auf­putz mit Spei­cher­an­schluss Vail­lant</t>
  </si>
  <si>
    <t>/preisvergleich/Relocate/475957375.html?categoryId=18406&amp;pos=4&amp;price=2819.0&amp;productid=2286143&amp;sid=289859&amp;type=offer</t>
  </si>
  <si>
    <t xml:space="preserve"> Vail­lant ecoTEC ex­clu­siv VC 276/4-7 Brenn­wert­ther­me ca­lor­MA­TIC 470/4, Flach­dach schwarz 60/100, Un­ter­putz ohne Spei­cher­an­schluss Vail­lant</t>
  </si>
  <si>
    <t>/preisvergleich/Relocate/475957253.html?categoryId=18406&amp;pos=5&amp;price=2819.0&amp;productid=2286143&amp;sid=289859&amp;type=offer</t>
  </si>
  <si>
    <t xml:space="preserve"> Vail­lant ecoTEC ex­clu­siv VC 276/4-7 Brenn­wert­ther­me ca­lor­MA­TIC 470/4, Flach­dach rot 60/100, Un­ter­putz ohne Spei­cher­an­schluss Vail­lant</t>
  </si>
  <si>
    <t>/preisvergleich/Relocate/475957486.html?categoryId=18406&amp;pos=6&amp;price=2819.0&amp;productid=2286143&amp;sid=289859&amp;type=offer</t>
  </si>
  <si>
    <t xml:space="preserve"> Vail­lant ecoTEC ex­clu­siv VC 276/4-7 Brenn­wert­ther­me ca­lor­MA­TIC 370, Schacht­sys­tem­pa­ket 10m, ohne Vail­lant</t>
  </si>
  <si>
    <t>/preisvergleich/Relocate/475958043.html?categoryId=18406&amp;pos=7&amp;price=2824.0&amp;productid=2286143&amp;sid=289859&amp;type=offer</t>
  </si>
  <si>
    <t xml:space="preserve"> Vail­lant ecoTEC ex­clu­siv VC 276/4-7 Brenn­wert­ther­me ca­lor­MA­TIC 470/4, Schrägdach rot 60/100, Un­ter­putz ohne Spei­cher­an­schluss Vail­lant</t>
  </si>
  <si>
    <t>/preisvergleich/Relocate/481847239.html?categoryId=18406&amp;pos=1&amp;price=3640.0&amp;productid=1750863&amp;sid=289859&amp;type=offer</t>
  </si>
  <si>
    <t>/preisvergleich/Relocate/481846782.html?categoryId=18406&amp;pos=1&amp;price=3715.0&amp;productid=3497887&amp;sid=289859&amp;type=offer</t>
  </si>
  <si>
    <t xml:space="preserve"> Jun­kers Ce­ra­pur­Com­fort ZBR 42-3 A 21 Gas-Brenn­wert­ther­me 42 kW, L / LL Jun­kers FR 120, Jun­kers ST 120-5 Z, ohne Mon­ta­ge­plat­te, ATEC Schacht 10 Me­ter...</t>
  </si>
  <si>
    <t>/preisvergleich/Relocate/475958072.html?categoryId=18406&amp;pos=8&amp;price=2824.0&amp;productid=2286143&amp;sid=289859&amp;type=offer</t>
  </si>
  <si>
    <t xml:space="preserve"> Vail­lant ecoTEC ex­clu­siv VC 276/4-7 Brenn­wert­ther­me ca­lor­MA­TIC 470/4, Schrägdach schwarz 60/100, Un­ter­putz ohne Spei­cher­an­schluss Vail­lant</t>
  </si>
  <si>
    <t>/preisvergleich/Relocate/481847056.html?categoryId=18406&amp;pos=2&amp;price=3640.0&amp;productid=1750863&amp;sid=289859&amp;type=offer</t>
  </si>
  <si>
    <t>/preisvergleich/Relocate/481848619.html?categoryId=18406&amp;pos=2&amp;price=3715.0&amp;productid=3497887&amp;sid=289859&amp;type=offer</t>
  </si>
  <si>
    <t xml:space="preserve"> Jun­kers Ce­ra­pur­Com­fort ZBR 42-3 A 21 Gas-Brenn­wert­ther­me 42 kW, L / LL Jun­kers FW 120, Mon­ta­ge­plat­te 994, ohne Spei­cher, Jun­kers Schacht 6 Meter 80/125...</t>
  </si>
  <si>
    <t>/preisvergleich/Relocate/475957385.html?categoryId=18406&amp;pos=9&amp;price=2824.0&amp;productid=2286143&amp;sid=289859&amp;type=offer</t>
  </si>
  <si>
    <t xml:space="preserve"> Vail­lant ecoTEC ex­clu­siv VC 276/4-7 Brenn­wert­ther­me ca­lor­MA­TIC 470/4, Flach­dach rot 60/100, Auf­putz mit Spei­cher­an­schluss Vail­lant</t>
  </si>
  <si>
    <t>/preisvergleich/Relocate/481846887.html?categoryId=18406&amp;pos=3&amp;price=3640.0&amp;productid=1750863&amp;sid=289859&amp;type=offer</t>
  </si>
  <si>
    <t>/preisvergleich/Relocate/481848728.html?categoryId=18406&amp;pos=3&amp;price=3715.0&amp;productid=3497887&amp;sid=289859&amp;type=offer</t>
  </si>
  <si>
    <t xml:space="preserve"> Jun­kers Ce­ra­pur­Com­fort ZBR 42-3 A 21 Gas-Brenn­wert­ther­me 42 kW, L / LL Jun­kers FR 120, Jun­kers SK 160-5 ZB, ohne Mon­ta­ge­plat­te, ATEC Schacht 4 Me­ter...</t>
  </si>
  <si>
    <t>/preisvergleich/Relocate/475957518.html?categoryId=18406&amp;pos=10&amp;price=2824.0&amp;productid=2286143&amp;sid=289859&amp;type=offer</t>
  </si>
  <si>
    <t xml:space="preserve"> Vail­lant ecoTEC ex­clu­siv VC 276/4-7 Brenn­wert­ther­me ca­lor­MA­TIC 470/4, Flach­dach schwarz 60/100, Auf­putz mit Spei­cher­an­schluss Vail­lant</t>
  </si>
  <si>
    <t>/preisvergleich/Relocate/481847586.html?categoryId=18406&amp;pos=4&amp;price=3640.0&amp;productid=1750863&amp;sid=289859&amp;type=offer</t>
  </si>
  <si>
    <t>/preisvergleich/Relocate/481848385.html?categoryId=18406&amp;pos=4&amp;price=3715.0&amp;productid=3497887&amp;sid=289859&amp;type=offer</t>
  </si>
  <si>
    <t xml:space="preserve"> Jun­kers Ce­ra­pur­Com­fort ZBR 42-3 A 21 Gas-Brenn­wert­ther­me 42 kW, L / LL Jun­kers FW 200, Mon­ta­ge­plat­te 258, ohne Spei­cher, Jun­kers Schacht 10 Meter 80/125...</t>
  </si>
  <si>
    <t>/preisvergleich/Relocate/475958322.html?categoryId=18406&amp;pos=11&amp;price=2825.0&amp;productid=2286143&amp;sid=289859&amp;type=offer</t>
  </si>
  <si>
    <t xml:space="preserve"> Vail­lant ecoTEC ex­clu­siv VC 146/4-7 Brenn­wert­ther­me ca­lor­MA­TIC 370f, Schacht­sys­tem­pa­ket 7.5m, Auf­putz ohne Spei­cher­an­schluss Vail­lant</t>
  </si>
  <si>
    <t>/preisvergleich/Relocate/481848826.html?categoryId=18406&amp;pos=5&amp;price=3640.0&amp;productid=1750863&amp;sid=289859&amp;type=offer</t>
  </si>
  <si>
    <t>/preisvergleich/Relocate/481847839.html?categoryId=18406&amp;pos=5&amp;price=3720.0&amp;productid=3497887&amp;sid=289859&amp;type=offer</t>
  </si>
  <si>
    <t xml:space="preserve"> Jun­kers Ce­ra­pur­Com­fort ZBR 42-3 A 21 Gas-Brenn­wert­ther­me 42 kW, L / LL Mon­ta­ge­plat­te 258, ohne Re­ge­lung, Jun­kers SK 160-5 ZB, Jun­kers Schacht 4 Me­ter...</t>
  </si>
  <si>
    <t>/preisvergleich/Relocate/475958404.html?categoryId=18406&amp;pos=12&amp;price=2829.0&amp;productid=2286143&amp;sid=289859&amp;type=offer</t>
  </si>
  <si>
    <t xml:space="preserve"> Vail­lant ecoTEC ex­clu­siv VC 276/4-7 Brenn­wert­ther­me ca­lor­MA­TIC 470/4, Schrägdach schwarz 60/100, Auf­putz mit Spei­cher­an­schluss Vail­lant</t>
  </si>
  <si>
    <t>/preisvergleich/Relocate/481842509.html?categoryId=18406&amp;pos=6&amp;price=3645.0&amp;productid=1750863&amp;sid=289859&amp;type=offer</t>
  </si>
  <si>
    <t>/preisvergleich/Relocate/481847896.html?categoryId=18406&amp;pos=6&amp;price=3720.0&amp;productid=3497887&amp;sid=289859&amp;type=offer</t>
  </si>
  <si>
    <t xml:space="preserve"> Jun­kers Ce­ra­pur­Com­fort ZBR 42-3 A 21 Gas-Brenn­wert­ther­me 42 kW, L / LL Jun­kers FW 120, Jun­kers ST 120-5 Z, Mon­ta­ge­plat­te 258 + 528-1 (Auf­putz), oh­ne...</t>
  </si>
  <si>
    <t>/preisvergleich/Relocate/475957739.html?categoryId=18406&amp;pos=13&amp;price=2829.0&amp;productid=2286143&amp;sid=289859&amp;type=offer</t>
  </si>
  <si>
    <t xml:space="preserve"> Vail­lant ecoTEC ex­clu­siv VC 276/4-7 Brenn­wert­ther­me ca­lor­MA­TIC 470/4, Schrägdach rot 60/100, Auf­putz mit Spei­cher­an­schluss Vail­lant</t>
  </si>
  <si>
    <t>/preisvergleich/Relocate/481846783.html?categoryId=18406&amp;pos=7&amp;price=3645.0&amp;productid=1750863&amp;sid=289859&amp;type=offer</t>
  </si>
  <si>
    <t>/preisvergleich/Relocate/481847972.html?categoryId=18406&amp;pos=7&amp;price=3720.0&amp;productid=3497887&amp;sid=289859&amp;type=offer</t>
  </si>
  <si>
    <t xml:space="preserve"> Jun­kers Ce­ra­pur­Com­fort ZBR 42-3 A 21 Gas-Brenn­wert­ther­me 42 kW, L / LL Jun­kers FW 200, ohne Spei­cher, Mon­ta­ge­plat­te 258 + 528-1 (Auf­putz), Jun­kers...</t>
  </si>
  <si>
    <t>/preisvergleich/Relocate/475957918.html?categoryId=18406&amp;pos=14&amp;price=2833.0&amp;productid=2286143&amp;sid=289859&amp;type=offer</t>
  </si>
  <si>
    <t xml:space="preserve"> Vail­lant ecoTEC ex­clu­siv VC 206/4-7 Brenn­wert­ther­me ca­lor­MA­TIC 370f, Schacht­sys­tem­pa­ket 7.5m, Auf­putz ohne Spei­cher­an­schluss Vail­lant</t>
  </si>
  <si>
    <t>/preisvergleich/Relocate/481846674.html?categoryId=18406&amp;pos=8&amp;price=3645.0&amp;productid=1750863&amp;sid=289859&amp;type=offer</t>
  </si>
  <si>
    <t>/preisvergleich/Relocate/481848054.html?categoryId=18406&amp;pos=8&amp;price=3720.0&amp;productid=3497887&amp;sid=289859&amp;type=offer</t>
  </si>
  <si>
    <t xml:space="preserve"> Jun­kers Ce­ra­pur­Com­fort ZBR 42-3 A 21 Gas-Brenn­wert­ther­me 42 kW, L / LL Mon­ta­ge­plat­te 993, ohne Re­ge­lung, Jun­kers SK 160-5 ZB, Jun­kers AZB09 Dach schwarz...</t>
  </si>
  <si>
    <t>/preisvergleich/Relocate/475957884.html?categoryId=18406&amp;pos=15&amp;price=2834.0&amp;productid=2286143&amp;sid=289859&amp;type=offer</t>
  </si>
  <si>
    <t xml:space="preserve"> Vail­lant ecoTEC ex­clu­siv VC 276/4-7 Brenn­wert­ther­me ca­lor­MA­TIC 350, Schacht­sys­tem­pa­ket 7.5m, Auf­putz ohne Spei­cher­an­schluss Vail­lant</t>
  </si>
  <si>
    <t>/preisvergleich/Relocate/481848122.html?categoryId=18406&amp;pos=9&amp;price=3645.0&amp;productid=1750863&amp;sid=289859&amp;type=offer</t>
  </si>
  <si>
    <t>/preisvergleich/Relocate/481847696.html?categoryId=18406&amp;pos=9&amp;price=3720.0&amp;productid=3497887&amp;sid=289859&amp;type=offer</t>
  </si>
  <si>
    <t>/preisvergleich/Relocate/481847310.html?categoryId=18406&amp;pos=10&amp;price=3645.0&amp;productid=1750863&amp;sid=289859&amp;type=offer</t>
  </si>
  <si>
    <t>/preisvergleich/Relocate/481847424.html?categoryId=18406&amp;pos=10&amp;price=3720.0&amp;productid=3497887&amp;sid=289859&amp;type=offer</t>
  </si>
  <si>
    <t xml:space="preserve"> Jun­kers Ce­ra­pur­Com­fort ZBR 42-3 A 21 Gas-Brenn­wert­ther­me 42 kW, L / LL Mon­ta­ge­plat­te 993, ohne Re­ge­lung, Jun­kers SK 160-5 ZB, Jun­kers AZB10 Dach rot...</t>
  </si>
  <si>
    <t>/preisvergleich/Relocate/481848944.html?categoryId=18406&amp;pos=11&amp;price=3645.0&amp;productid=1750863&amp;sid=289859&amp;type=offer</t>
  </si>
  <si>
    <t>/preisvergleich/Relocate/481847274.html?categoryId=18406&amp;pos=11&amp;price=3720.0&amp;productid=3497887&amp;sid=289859&amp;type=offer</t>
  </si>
  <si>
    <t xml:space="preserve"> Jun­kers Ce­ra­pur­Com­fort ZBR 42-3 A 21 Gas-Brenn­wert­ther­me 42 kW, L / LL Jun­kers FW 120, Mon­ta­ge­plat­te 993, ohne Spei­cher, Jun­kers Schacht 6 Meter 80/125...</t>
  </si>
  <si>
    <t>/preisvergleich/Relocate/481849037.html?categoryId=18406&amp;pos=12&amp;price=3645.0&amp;productid=1750863&amp;sid=289859&amp;type=offer</t>
  </si>
  <si>
    <t>/preisvergleich/Relocate/481846786.html?categoryId=18406&amp;pos=12&amp;price=3720.0&amp;productid=3497887&amp;sid=289859&amp;type=offer</t>
  </si>
  <si>
    <t>/preisvergleich/Relocate/481848540.html?categoryId=18406&amp;pos=13&amp;price=3645.0&amp;productid=1750863&amp;sid=289859&amp;type=offer</t>
  </si>
  <si>
    <t>/preisvergleich/Relocate/481846697.html?categoryId=18406&amp;pos=13&amp;price=3720.0&amp;productid=3497887&amp;sid=289859&amp;type=offer</t>
  </si>
  <si>
    <t xml:space="preserve"> Jun­kers Ce­ra­pur­Com­fort ZBR 42-3 A 21 Gas-Brenn­wert­ther­me 42 kW, L / LL Jun­kers FR 120, Mon­ta­ge­plat­te 258, Jun­kers ST 120-5 Z, ATEC Schacht 6 Meter 80/125 ...</t>
  </si>
  <si>
    <t>/preisvergleich/Relocate/481846436.html?categoryId=18406&amp;pos=14&amp;price=3650.0&amp;productid=1750863&amp;sid=289859&amp;type=offer</t>
  </si>
  <si>
    <t>/preisvergleich/Relocate/481847856.html?categoryId=18406&amp;pos=14&amp;price=3725.0&amp;productid=3497887&amp;sid=289859&amp;type=offer</t>
  </si>
  <si>
    <t xml:space="preserve"> Jun­kers Ce­ra­pur­Com­fort ZBR 42-3 A 21 Gas-Brenn­wert­ther­me 42 kW, L / LL Mon­ta­ge­plat­te 258, ohne Re­ge­lung, Jun­kers AZB10 Dach rot 80/125, Jun­kers SK 200-5...</t>
  </si>
  <si>
    <t>/preisvergleich/Relocate/481847731.html?categoryId=18406&amp;pos=15&amp;price=3650.0&amp;productid=1750863&amp;sid=289859&amp;type=offer</t>
  </si>
  <si>
    <t>/preisvergleich/Relocate/481848027.html?categoryId=18406&amp;pos=15&amp;price=3725.0&amp;productid=3497887&amp;sid=289859&amp;type=offer</t>
  </si>
  <si>
    <t xml:space="preserve"> Jun­kers Ce­ra­pur­Com­fort ZBR 42-3 A 21 Gas-Brenn­wert­ther­me 42 kW, L / LL Jun­kers FR 50, Jun­kers SK 160-5 ZB, ohne Mon­ta­ge­plat­te, ATEC Schacht 8 Me­ter...</t>
  </si>
  <si>
    <t>/preisvergleich/Relocate/475957293.html?categoryId=18406&amp;pos=1&amp;price=2835.0&amp;productid=2286143&amp;sid=289859&amp;type=offer</t>
  </si>
  <si>
    <t xml:space="preserve"> Vail­lant ecoTEC ex­clu­siv VC 276/4-7 Brenn­wert­ther­me ca­lor­MA­TIC 370f, Flach­dach schwarz 60/100, Un­ter­putz mit Spei­cher­an­schluss Vail­lant</t>
  </si>
  <si>
    <t>/preisvergleich/Relocate/475957562.html?categoryId=18406&amp;pos=2&amp;price=2835.0&amp;productid=2286143&amp;sid=289859&amp;type=offer</t>
  </si>
  <si>
    <t xml:space="preserve"> Vail­lant ecoTEC ex­clu­siv VC 276/4-7 Brenn­wert­ther­me ca­lor­MA­TIC 370f, Flach­dach rot 60/100, Un­ter­putz mit Spei­cher­an­schluss Vail­lant</t>
  </si>
  <si>
    <t>/preisvergleich/Relocate/475958201.html?categoryId=18406&amp;pos=3&amp;price=2838.0&amp;productid=2286143&amp;sid=289859&amp;type=offer</t>
  </si>
  <si>
    <t xml:space="preserve"> Vail­lant ecoTEC ex­clu­siv VC 146/4-7 Brenn­wert­ther­me ca­lor­MA­TIC 470/4, Schacht­sys­tem­pa­ket 7.5m, Auf­putz ohne Spei­cher­an­schluss Vail­lant</t>
  </si>
  <si>
    <t>/preisvergleich/Relocate/475958097.html?categoryId=18406&amp;pos=4&amp;price=2839.0&amp;productid=2286143&amp;sid=289859&amp;type=offer</t>
  </si>
  <si>
    <t xml:space="preserve"> Vail­lant ecoTEC ex­clu­siv VC 276/4-7 Brenn­wert­ther­me ohne Ab­gas­pa­ket, au­ro­MA­TIC 620/3, ohne Vail­lant</t>
  </si>
  <si>
    <t>/preisvergleich/Relocate/475958017.html?categoryId=18406&amp;pos=5&amp;price=2840.0&amp;productid=2286143&amp;sid=289859&amp;type=offer</t>
  </si>
  <si>
    <t xml:space="preserve"> Vail­lant ecoTEC ex­clu­siv VC 276/4-7 Brenn­wert­ther­me ca­lor­MA­TIC 470f, ohne Ab­gas­pa­ket, Auf­putz ohne Spei­cher­an­schluss Vail­lant</t>
  </si>
  <si>
    <t>/preisvergleich/Relocate/475958047.html?categoryId=18406&amp;pos=6&amp;price=2840.0&amp;productid=2286143&amp;sid=289859&amp;type=offer</t>
  </si>
  <si>
    <t xml:space="preserve"> Vail­lant ecoTEC ex­clu­siv VC 276/4-7 Brenn­wert­ther­me ca­lor­MA­TIC 370f, Schrägdach rot 60/100, Un­ter­putz mit Spei­cher­an­schluss Vail­lant</t>
  </si>
  <si>
    <t>/preisvergleich/Relocate/475957603.html?categoryId=18406&amp;pos=7&amp;price=2840.0&amp;productid=2286143&amp;sid=289859&amp;type=offer</t>
  </si>
  <si>
    <t xml:space="preserve"> Vail­lant ecoTEC ex­clu­siv VC 276/4-7 Brenn­wert­ther­me ca­lor­MA­TIC 370f, Schrägdach schwarz 60/100, Un­ter­putz mit Spei­cher­an­schluss Vail­lant</t>
  </si>
  <si>
    <t>/preisvergleich/Relocate/481849086.html?categoryId=18406&amp;pos=1&amp;price=3650.0&amp;productid=1750863&amp;sid=289859&amp;type=offer</t>
  </si>
  <si>
    <t>/preisvergleich/Relocate/481847341.html?categoryId=18406&amp;pos=1&amp;price=3725.0&amp;productid=3497887&amp;sid=289859&amp;type=offer</t>
  </si>
  <si>
    <t xml:space="preserve"> Jun­kers Ce­ra­pur­Com­fort ZBR 42-3 A 21 Gas-Brenn­wert­ther­me 42 kW, L / LL Jun­kers FR 50, Mon­ta­ge­plat­te 994, ohne Ab­gas­pa­ket, Jun­kers SK 200-5 ZB Jun­kers</t>
  </si>
  <si>
    <t>/preisvergleich/Relocate/475957313.html?categoryId=18406&amp;pos=8&amp;price=2847.0&amp;productid=2286143&amp;sid=289859&amp;type=offer</t>
  </si>
  <si>
    <t xml:space="preserve"> Vail­lant ecoTEC ex­clu­siv VC 206/4-7 Brenn­wert­ther­me ca­lor­MA­TIC 470/4, Schacht­sys­tem­pa­ket 7.5m, Auf­putz ohne Spei­cher­an­schluss Vail­lant</t>
  </si>
  <si>
    <t>/preisvergleich/Relocate/481848670.html?categoryId=18406&amp;pos=2&amp;price=3650.0&amp;productid=1750863&amp;sid=289859&amp;type=offer</t>
  </si>
  <si>
    <t>/preisvergleich/Relocate/481846950.html?categoryId=18406&amp;pos=2&amp;price=3725.0&amp;productid=3497887&amp;sid=289859&amp;type=offer</t>
  </si>
  <si>
    <t xml:space="preserve"> Jun­kers Ce­ra­pur­Com­fort ZBR 42-3 A 21 Gas-Brenn­wert­ther­me 42 kW, L / LL Mon­ta­ge­plat­te 258, ohne Re­ge­lung, Jun­kers AZB09 Dach schwarz 80/125, Jun­kers SK...</t>
  </si>
  <si>
    <t>/preisvergleich/Relocate/475957481.html?categoryId=18406&amp;pos=9&amp;price=2848.0&amp;productid=2286143&amp;sid=289859&amp;type=offer</t>
  </si>
  <si>
    <t xml:space="preserve"> Vail­lant ecoTEC ex­clu­siv VC 146/4-7 Brenn­wert­ther­me ohne Ab­gas­pa­ket, ca­lor­MA­TIC 630/3, Auf­putz ohne Spei­cher­an­schluss Vail­lant</t>
  </si>
  <si>
    <t>/preisvergleich/Relocate/481860925.html?categoryId=18406&amp;pos=3&amp;price=3655.0&amp;productid=1750863&amp;sid=289859&amp;type=offer</t>
  </si>
  <si>
    <t xml:space="preserve"> Jun­kers Ce­ra­pur­Com­fort ZBR 42-3 A 31 Gas-Brenn­wert­ther­me 42 kW, Flg. P Jun­kers FW 120, Mon­ta­ge­plat­te 258, ohne Spei­cher, Jun­kers Schacht 8 Meter 80/125...</t>
  </si>
  <si>
    <t>/preisvergleich/Relocate/481846656.html?categoryId=18406&amp;pos=3&amp;price=3725.0&amp;productid=3497887&amp;sid=289859&amp;type=offer</t>
  </si>
  <si>
    <t xml:space="preserve"> Jun­kers Ce­ra­pur­Com­fort ZBR 42-3 A 21 Gas-Brenn­wert­ther­me 42 kW, L / LL Mon­ta­ge­plat­te 994, ohne Re­ge­lung, Jun­kers SK 160-5 ZB, ATEC Schacht 8 Meter 80/125 ...</t>
  </si>
  <si>
    <t>/preisvergleich/Relocate/475958112.html?categoryId=18406&amp;pos=10&amp;price=2849.0&amp;productid=2286143&amp;sid=289859&amp;type=offer</t>
  </si>
  <si>
    <t xml:space="preserve"> Vail­lant ecoTEC ex­clu­siv VC 276/4-7 Brenn­wert­ther­me ca­lor­MA­TIC 470/4, Flach­dach schwarz 60/100, Un­ter­putz mit Spei­cher­an­schluss Vail­lant</t>
  </si>
  <si>
    <t>/preisvergleich/Relocate/481860643.html?categoryId=18406&amp;pos=4&amp;price=3655.0&amp;productid=1750863&amp;sid=289859&amp;type=offer</t>
  </si>
  <si>
    <t xml:space="preserve"> Jun­kers Ce­ra­pur­Com­fort ZBR 42-3 A 31 Gas-Brenn­wert­ther­me 42 kW, Flg. P Jun­kers FW 120, Mon­ta­ge­plat­te 258, Jun­kers ST 120-5 Z, ohne Ab­gas­pa­ket Jun­kers</t>
  </si>
  <si>
    <t>/preisvergleich/Relocate/481846413.html?categoryId=18406&amp;pos=4&amp;price=3725.0&amp;productid=3497887&amp;sid=289859&amp;type=offer</t>
  </si>
  <si>
    <t>/preisvergleich/Relocate/475957682.html?categoryId=18406&amp;pos=11&amp;price=2849.0&amp;productid=2286143&amp;sid=289859&amp;type=offer</t>
  </si>
  <si>
    <t xml:space="preserve"> Vail­lant ecoTEC ex­clu­siv VC 276/4-7 Brenn­wert­ther­me ca­lor­MA­TIC 470/4, Flach­dach rot 60/100, Un­ter­putz mit Spei­cher­an­schluss Vail­lant</t>
  </si>
  <si>
    <t>/preisvergleich/Relocate/481847062.html?categoryId=18406&amp;pos=5&amp;price=3655.0&amp;productid=1750863&amp;sid=289859&amp;type=offer</t>
  </si>
  <si>
    <t>/preisvergleich/Relocate/481848071.html?categoryId=18406&amp;pos=5&amp;price=3730.0&amp;productid=3497887&amp;sid=289859&amp;type=offer</t>
  </si>
  <si>
    <t xml:space="preserve"> Jun­kers Ce­ra­pur­Com­fort ZBR 42-3 A 21 Gas-Brenn­wert­ther­me 42 kW, L / LL Jun­kers FR 50, Mon­ta­ge­plat­te 258, Jun­kers SK 160-5 ZB, ATEC Schacht 4 Meter 80/125 ...</t>
  </si>
  <si>
    <t>/preisvergleich/Relocate/475958092.html?categoryId=18406&amp;pos=12&amp;price=2850.0&amp;productid=2286143&amp;sid=289859&amp;type=offer</t>
  </si>
  <si>
    <t xml:space="preserve"> Vail­lant ecoTEC ex­clu­siv VC 146/4-7 Brenn­wert­ther­me ca­lor­MA­TIC 370f, Schacht­sys­tem­pa­ket 7.5m, Un­ter­putz ohne Spei­cher­an­schluss Vail­lant</t>
  </si>
  <si>
    <t>/preisvergleich/Relocate/481847103.html?categoryId=18406&amp;pos=6&amp;price=3655.0&amp;productid=1750863&amp;sid=289859&amp;type=offer</t>
  </si>
  <si>
    <t>/preisvergleich/Relocate/481847666.html?categoryId=18406&amp;pos=6&amp;price=3730.0&amp;productid=3497887&amp;sid=289859&amp;type=offer</t>
  </si>
  <si>
    <t xml:space="preserve"> Jun­kers Ce­ra­pur­Com­fort ZBR 42-3 A 21 Gas-Brenn­wert­ther­me 42 kW, L / LL Jun­kers FR 50, Mon­ta­ge­plat­te 993, ohne Ab­gas­pa­ket, Jun­kers SK 200-5 ZB Jun­kers</t>
  </si>
  <si>
    <t>/preisvergleich/Relocate/475957956.html?categoryId=18406&amp;pos=13&amp;price=2854.0&amp;productid=2286143&amp;sid=289859&amp;type=offer</t>
  </si>
  <si>
    <t xml:space="preserve"> Vail­lant ecoTEC ex­clu­siv VC 276/4-7 Brenn­wert­ther­me ca­lor­MA­TIC 370, Schacht­sys­tem­pa­ket 7.5m, Auf­putz ohne Spei­cher­an­schluss Vail­lant</t>
  </si>
  <si>
    <t>/preisvergleich/Relocate/481846543.html?categoryId=18406&amp;pos=7&amp;price=3655.0&amp;productid=1750863&amp;sid=289859&amp;type=offer</t>
  </si>
  <si>
    <t>/preisvergleich/Relocate/481847346.html?categoryId=18406&amp;pos=7&amp;price=3730.0&amp;productid=3497887&amp;sid=289859&amp;type=offer</t>
  </si>
  <si>
    <t xml:space="preserve"> Jun­kers Ce­ra­pur­Com­fort ZBR 42-3 A 21 Gas-Brenn­wert­ther­me 42 kW, L / LL Mon­ta­ge­plat­te 993, ohne Re­ge­lung, Jun­kers SK 160-5 ZB, ATEC Schacht 8 Meter 80/125 ...</t>
  </si>
  <si>
    <t>/preisvergleich/Relocate/475957468.html?categoryId=18406&amp;pos=14&amp;price=2854.0&amp;productid=2286143&amp;sid=289859&amp;type=offer</t>
  </si>
  <si>
    <t xml:space="preserve"> Vail­lant ecoTEC ex­clu­siv VC 276/4-7 Brenn­wert­ther­me ca­lor­MA­TIC 470/4, Schrägdach rot 60/100, Un­ter­putz mit Spei­cher­an­schluss Vail­lant</t>
  </si>
  <si>
    <t>/preisvergleich/Relocate/481848209.html?categoryId=18406&amp;pos=8&amp;price=3655.0&amp;productid=1750863&amp;sid=289859&amp;type=offer</t>
  </si>
  <si>
    <t>/preisvergleich/Relocate/481848976.html?categoryId=18406&amp;pos=8&amp;price=3730.0&amp;productid=3497887&amp;sid=289859&amp;type=offer</t>
  </si>
  <si>
    <t xml:space="preserve"> Jun­kers Ce­ra­pur­Com­fort ZBR 42-3 A 21 Gas-Brenn­wert­ther­me 42 kW, L / LL Jun­kers FR 50, Mon­ta­ge­plat­te 258, Jun­kers ST 120-5 Z, ATEC Schacht 10 Meter 80/125 ...</t>
  </si>
  <si>
    <t>/preisvergleich/Relocate/475957419.html?categoryId=18406&amp;pos=15&amp;price=2854.0&amp;productid=2286143&amp;sid=289859&amp;type=offer</t>
  </si>
  <si>
    <t xml:space="preserve"> Vail­lant ecoTEC ex­clu­siv VC 276/4-7 Brenn­wert­ther­me ca­lor­MA­TIC 470/4, Schrägdach schwarz 60/100, Un­ter­putz mit Spei­cher­an­schluss Vail­lant</t>
  </si>
  <si>
    <t>/preisvergleich/Relocate/481847550.html?categoryId=18406&amp;pos=9&amp;price=3655.0&amp;productid=1750863&amp;sid=289859&amp;type=offer</t>
  </si>
  <si>
    <t>/preisvergleich/Relocate/481846573.html?categoryId=18406&amp;pos=9&amp;price=3730.0&amp;productid=3497887&amp;sid=289859&amp;type=offer</t>
  </si>
  <si>
    <t xml:space="preserve"> Jun­kers Ce­ra­pur­Com­fort ZBR 42-3 A 21 Gas-Brenn­wert­ther­me 42 kW, L / LL ohne Re­ge­lung, Jun­kers SK 160-5 ZB, Jun­kers Schacht 8 Meter 80/125, oh­ne...</t>
  </si>
  <si>
    <t>/preisvergleich/Relocate/481866919.html?categoryId=18406&amp;pos=10&amp;price=3655.0&amp;productid=1750863&amp;sid=289859&amp;type=offer</t>
  </si>
  <si>
    <t xml:space="preserve"> Jun­kers Ce­ra­pur­Com­fort ZBR 42-3 A 31 Gas-Brenn­wert­ther­me 42 kW, Flg. P Jun­kers FW 200, Mon­ta­ge­plat­te 993, ohne Spei­cher, Jun­kers AZB10 Dach rot 80/125...</t>
  </si>
  <si>
    <t>/preisvergleich/Relocate/481848725.html?categoryId=18406&amp;pos=10&amp;price=3730.0&amp;productid=3497887&amp;sid=289859&amp;type=offer</t>
  </si>
  <si>
    <t xml:space="preserve"> Jun­kers Ce­ra­pur­Com­fort ZBR 42-3 A 21 Gas-Brenn­wert­ther­me 42 kW, L / LL Jun­kers FR 120, Mon­ta­ge­plat­te 258, Jun­kers ST 120-5 Z, Jun­kers AZB09 Dach schwarz...</t>
  </si>
  <si>
    <t>/preisvergleich/Relocate/481846798.html?categoryId=18406&amp;pos=11&amp;price=3660.0&amp;productid=1750863&amp;sid=289859&amp;type=offer</t>
  </si>
  <si>
    <t>/preisvergleich/Relocate/481846521.html?categoryId=18406&amp;pos=11&amp;price=3730.0&amp;productid=3497887&amp;sid=289859&amp;type=offer</t>
  </si>
  <si>
    <t xml:space="preserve"> Jun­kers Ce­ra­pur­Com­fort ZBR 42-3 A 21 Gas-Brenn­wert­ther­me 42 kW, L / LL Jun­kers FR 120, Mon­ta­ge­plat­te 258, Jun­kers ST 120-5 Z, Jun­kers AZB10 Dach rot...</t>
  </si>
  <si>
    <t>/preisvergleich/Relocate/481846651.html?categoryId=18406&amp;pos=12&amp;price=3660.0&amp;productid=1750863&amp;sid=289859&amp;type=offer</t>
  </si>
  <si>
    <t>/preisvergleich/Relocate/481848564.html?categoryId=18406&amp;pos=12&amp;price=3730.0&amp;productid=3497887&amp;sid=289859&amp;type=offer</t>
  </si>
  <si>
    <t xml:space="preserve"> Jun­kers Ce­ra­pur­Com­fort ZBR 42-3 A 21 Gas-Brenn­wert­ther­me 42 kW, L / LL Jun­kers FR 120, Mon­ta­ge­plat­te 258 + 223-1 (Un­ter­putz), ohne Ab­gas­pa­ket, Jun­kers SK ...</t>
  </si>
  <si>
    <t>/preisvergleich/Relocate/481848016.html?categoryId=18406&amp;pos=13&amp;price=3660.0&amp;productid=1750863&amp;sid=289859&amp;type=offer</t>
  </si>
  <si>
    <t>/preisvergleich/Relocate/481847358.html?categoryId=18406&amp;pos=13&amp;price=3735.0&amp;productid=3497887&amp;sid=289859&amp;type=offer</t>
  </si>
  <si>
    <t xml:space="preserve"> Jun­kers Ce­ra­pur­Com­fort ZBR 42-3 A 21 Gas-Brenn­wert­ther­me 42 kW, L / LL Mon­ta­ge­plat­te 258, ohne Re­ge­lung, Jun­kers SK 200-5 ZB, ATEC Schacht 8 Meter 80/125 ...</t>
  </si>
  <si>
    <t>/preisvergleich/Relocate/481847307.html?categoryId=18406&amp;pos=14&amp;price=3660.0&amp;productid=1750863&amp;sid=289859&amp;type=offer</t>
  </si>
  <si>
    <t>/preisvergleich/Relocate/481847458.html?categoryId=18406&amp;pos=14&amp;price=3735.0&amp;productid=3497887&amp;sid=289859&amp;type=offer</t>
  </si>
  <si>
    <t xml:space="preserve"> Jun­kers Ce­ra­pur­Com­fort ZBR 42-3 A 21 Gas-Brenn­wert­ther­me 42 kW, L / LL Jun­kers FR 120, Jun­kers SK 160-5 ZB, ohne Mon­ta­ge­plat­te, ATEC Schacht 6 Me­ter...</t>
  </si>
  <si>
    <t>/preisvergleich/Relocate/481848892.html?categoryId=18406&amp;pos=15&amp;price=3660.0&amp;productid=1750863&amp;sid=289859&amp;type=offer</t>
  </si>
  <si>
    <t>/preisvergleich/Relocate/481848889.html?categoryId=18406&amp;pos=15&amp;price=3735.0&amp;productid=3497887&amp;sid=289859&amp;type=offer</t>
  </si>
  <si>
    <t xml:space="preserve"> Jun­kers Ce­ra­pur­Com­fort ZBR 42-3 A 21 Gas-Brenn­wert­ther­me 42 kW, L / LL Jun­kers FR 120, Mon­ta­ge­plat­te 258 + 528-1 (Auf­putz), ohne Ab­gas­pa­ket, Jun­kers SK...</t>
  </si>
  <si>
    <t>/preisvergleich/Relocate/475958126.html?categoryId=18406&amp;pos=1&amp;price=2855.0&amp;productid=2286143&amp;sid=289859&amp;type=offer</t>
  </si>
  <si>
    <t xml:space="preserve"> Vail­lant ecoTEC ex­clu­siv VC 146/4-7 Brenn­wert­ther­me ca­lor­MA­TIC 370f, Schacht­sys­tem­pa­ket 7.5m, Auf­putz mit Spei­cher­an­schluss Vail­lant</t>
  </si>
  <si>
    <t>/preisvergleich/Relocate/475958379.html?categoryId=18406&amp;pos=2&amp;price=2857.0&amp;productid=2286143&amp;sid=289859&amp;type=offer</t>
  </si>
  <si>
    <t xml:space="preserve"> Vail­lant ecoTEC ex­clu­siv VC 206/4-7 Brenn­wert­ther­me ohne Ab­gas­pa­ket, ca­lor­MA­TIC 630/3, Auf­putz ohne Spei­cher­an­schluss Vail­lant</t>
  </si>
  <si>
    <t>/preisvergleich/Relocate/475957790.html?categoryId=18406&amp;pos=3&amp;price=2858.0&amp;productid=2286143&amp;sid=289859&amp;type=offer</t>
  </si>
  <si>
    <t xml:space="preserve"> Vail­lant ecoTEC ex­clu­siv VC 206/4-7 Brenn­wert­ther­me ca­lor­MA­TIC 370f, Schacht­sys­tem­pa­ket 7.5m, Un­ter­putz ohne Spei­cher­an­schluss Vail­lant</t>
  </si>
  <si>
    <t>/preisvergleich/Relocate/475957923.html?categoryId=18406&amp;pos=4&amp;price=2859.0&amp;productid=2286143&amp;sid=289859&amp;type=offer</t>
  </si>
  <si>
    <t xml:space="preserve"> Vail­lant ecoTEC ex­clu­siv VC 146/4-7 Brenn­wert­ther­me ca­lor­MA­TIC 470f, Flach­dach schwarz 60/100, ohne Vail­lant</t>
  </si>
  <si>
    <t>/preisvergleich/Relocate/475957426.html?categoryId=18406&amp;pos=5&amp;price=2859.0&amp;productid=2286143&amp;sid=289859&amp;type=offer</t>
  </si>
  <si>
    <t xml:space="preserve"> Vail­lant ecoTEC ex­clu­siv VC 276/4-7 Brenn­wert­ther­me ca­lor­MA­TIC 350, Schacht­sys­tem­pa­ket 7.5m, Un­ter­putz ohne Spei­cher­an­schluss Vail­lant</t>
  </si>
  <si>
    <t>/preisvergleich/Relocate/475957634.html?categoryId=18406&amp;pos=6&amp;price=2859.0&amp;productid=2286143&amp;sid=289859&amp;type=offer</t>
  </si>
  <si>
    <t xml:space="preserve"> Vail­lant ecoTEC ex­clu­siv VC 146/4-7 Brenn­wert­ther­me ca­lor­MA­TIC 470f, Flach­dach rot 60/100, ohne Vail­lant</t>
  </si>
  <si>
    <t>/preisvergleich/Relocate/475957491.html?categoryId=18406&amp;pos=7&amp;price=2863.0&amp;productid=2286143&amp;sid=289859&amp;type=offer</t>
  </si>
  <si>
    <t xml:space="preserve"> Vail­lant ecoTEC ex­clu­siv VC 146/4-7 Brenn­wert­ther­me ca­lor­MA­TIC 470/4, Schacht­sys­tem­pa­ket 7.5m, Un­ter­putz ohne Spei­cher­an­schluss Vail­lant</t>
  </si>
  <si>
    <t>/preisvergleich/Relocate/481849048.html?categoryId=18406&amp;pos=1&amp;price=3660.0&amp;productid=1750863&amp;sid=289859&amp;type=offer</t>
  </si>
  <si>
    <t>/preisvergleich/Relocate/481847378.html?categoryId=18406&amp;pos=1&amp;price=3740.0&amp;productid=3497887&amp;sid=289859&amp;type=offer</t>
  </si>
  <si>
    <t xml:space="preserve"> Jun­kers Ce­ra­pur­Com­fort ZBR 42-3 A 21 Gas-Brenn­wert­ther­me 42 kW, L / LL Jun­kers FW 120, Mon­ta­ge­plat­te 994, Jun­kers ST 120-5 Z, ohne Ab­gas­pa­ket Jun­kers</t>
  </si>
  <si>
    <t>/preisvergleich/Relocate/475957456.html?categoryId=18406&amp;pos=8&amp;price=2863.0&amp;productid=2286143&amp;sid=289859&amp;type=offer</t>
  </si>
  <si>
    <t xml:space="preserve"> Vail­lant ecoTEC ex­clu­siv VC 206/4-7 Brenn­wert­ther­me ca­lor­MA­TIC 370f, Schacht­sys­tem­pa­ket 7.5m, Auf­putz mit Spei­cher­an­schluss Vail­lant</t>
  </si>
  <si>
    <t>/preisvergleich/Relocate/481849066.html?categoryId=18406&amp;pos=2&amp;price=3660.0&amp;productid=1750863&amp;sid=289859&amp;type=offer</t>
  </si>
  <si>
    <t>/preisvergleich/Relocate/481847057.html?categoryId=18406&amp;pos=2&amp;price=3740.0&amp;productid=3497887&amp;sid=289859&amp;type=offer</t>
  </si>
  <si>
    <t xml:space="preserve"> Jun­kers Ce­ra­pur­Com­fort ZBR 42-3 A 21 Gas-Brenn­wert­ther­me 42 kW, L / LL Mon­ta­ge­plat­te 258, ohne Re­ge­lung, Jun­kers ST 120-5 Z, Jun­kers Schacht 10 Me­ter...</t>
  </si>
  <si>
    <t>/preisvergleich/Relocate/475958359.html?categoryId=18406&amp;pos=9&amp;price=2864.0&amp;productid=2286143&amp;sid=289859&amp;type=offer</t>
  </si>
  <si>
    <t xml:space="preserve"> Vail­lant ecoTEC ex­clu­siv VC 276/4-7 Brenn­wert­ther­me ca­lor­MA­TIC 350, Schacht­sys­tem­pa­ket 7.5m, Auf­putz mit Spei­cher­an­schluss Vail­lant</t>
  </si>
  <si>
    <t>/preisvergleich/Relocate/481848366.html?categoryId=18406&amp;pos=3&amp;price=3660.0&amp;productid=1750863&amp;sid=289859&amp;type=offer</t>
  </si>
  <si>
    <t>/preisvergleich/Relocate/481848947.html?categoryId=18406&amp;pos=3&amp;price=3740.0&amp;productid=3497887&amp;sid=289859&amp;type=offer</t>
  </si>
  <si>
    <t xml:space="preserve"> Jun­kers Ce­ra­pur­Com­fort ZBR 42-3 A 21 Gas-Brenn­wert­ther­me 42 kW, L / LL Jun­kers FW 200, Mon­ta­ge­plat­te 994, ohne Spei­cher, Jun­kers Schacht 4 Meter 80/125...</t>
  </si>
  <si>
    <t>/preisvergleich/Relocate/475957876.html?categoryId=18406&amp;pos=10&amp;price=2864.0&amp;productid=2286143&amp;sid=289859&amp;type=offer</t>
  </si>
  <si>
    <t xml:space="preserve"> Vail­lant ecoTEC ex­clu­siv VC 146/4-7 Brenn­wert­ther­me ca­lor­MA­TIC 470f, Schrägdach rot 60/100, ohne Vail­lant</t>
  </si>
  <si>
    <t>/preisvergleich/Relocate/481860856.html?categoryId=18406&amp;pos=4&amp;price=3665.0&amp;productid=1750863&amp;sid=289859&amp;type=offer</t>
  </si>
  <si>
    <t xml:space="preserve"> Jun­kers Ce­ra­pur­Com­fort ZBR 42-3 A 31 Gas-Brenn­wert­ther­me 42 kW, Flg. P Jun­kers FW 200, ohne Spei­cher, Jun­kers Schacht 8 Meter 80/125, ohne Mon­ta­ge­plat­te...</t>
  </si>
  <si>
    <t>/preisvergleich/Relocate/481849065.html?categoryId=18406&amp;pos=4&amp;price=3740.0&amp;productid=3497887&amp;sid=289859&amp;type=offer</t>
  </si>
  <si>
    <t>/preisvergleich/Relocate/475957758.html?categoryId=18406&amp;pos=11&amp;price=2864.0&amp;productid=2286143&amp;sid=289859&amp;type=offer</t>
  </si>
  <si>
    <t xml:space="preserve"> Vail­lant ecoTEC ex­clu­siv VC 146/4-7 Brenn­wert­ther­me ca­lor­MA­TIC 470f, Schrägdach schwarz 60/100, ohne Vail­lant</t>
  </si>
  <si>
    <t>/preisvergleich/Relocate/481846868.html?categoryId=18406&amp;pos=5&amp;price=3665.0&amp;productid=1750863&amp;sid=289859&amp;type=offer</t>
  </si>
  <si>
    <t>/preisvergleich/Relocate/481846904.html?categoryId=18406&amp;pos=5&amp;price=3740.0&amp;productid=3497887&amp;sid=289859&amp;type=offer</t>
  </si>
  <si>
    <t xml:space="preserve"> Jun­kers Ce­ra­pur­Com­fort ZBR 42-3 A 21 Gas-Brenn­wert­ther­me 42 kW, L / LL Jun­kers FW 120, Mon­ta­ge­plat­te 994, ohne Spei­cher, Jun­kers Schacht 8 Meter 80/125...</t>
  </si>
  <si>
    <t>/preisvergleich/Relocate/475957796.html?categoryId=18406&amp;pos=12&amp;price=2865.0&amp;productid=2286143&amp;sid=289859&amp;type=offer</t>
  </si>
  <si>
    <t xml:space="preserve"> Vail­lant ecoTEC ex­clu­siv VC 146/4-7 Brenn­wert­ther­me ca­lor­MA­TIC 370f, Schacht­sys­tem­pa­ket 10m, Auf­putz ohne Spei­cher­an­schluss Vail­lant</t>
  </si>
  <si>
    <t>/preisvergleich/Relocate/481842558.html?categoryId=18406&amp;pos=6&amp;price=3665.0&amp;productid=1750863&amp;sid=289859&amp;type=offer</t>
  </si>
  <si>
    <t>/preisvergleich/Relocate/481846556.html?categoryId=18406&amp;pos=6&amp;price=3740.0&amp;productid=3497887&amp;sid=289859&amp;type=offer</t>
  </si>
  <si>
    <t>/preisvergleich/Relocate/475958034.html?categoryId=18406&amp;pos=13&amp;price=2865.0&amp;productid=2286143&amp;sid=289859&amp;type=offer</t>
  </si>
  <si>
    <t xml:space="preserve"> Vail­lant ecoTEC ex­clu­siv VC 276/4-7 Brenn­wert­ther­me ca­lor­MA­TIC 470f, ohne Ab­gas­pa­ket, Un­ter­putz ohne Spei­cher­an­schluss Vail­lant</t>
  </si>
  <si>
    <t>/preisvergleich/Relocate/481860586.html?categoryId=18406&amp;pos=7&amp;price=3665.0&amp;productid=1750863&amp;sid=289859&amp;type=offer</t>
  </si>
  <si>
    <t xml:space="preserve"> Jun­kers Ce­ra­pur­Com­fort ZBR 42-3 A 31 Gas-Brenn­wert­ther­me 42 kW, Flg. P ohne Re­ge­lung, Jun­kers ST 120-5 Z, Jun­kers Schacht 6 Meter 80/125, oh­ne...</t>
  </si>
  <si>
    <t>/preisvergleich/Relocate/481848541.html?categoryId=18406&amp;pos=7&amp;price=3740.0&amp;productid=3497887&amp;sid=289859&amp;type=offer</t>
  </si>
  <si>
    <t xml:space="preserve"> Jun­kers Ce­ra­pur­Com­fort ZBR 42-3 A 21 Gas-Brenn­wert­ther­me 42 kW, L / LL Jun­kers FR 120, Mon­ta­ge­plat­te 258, Jun­kers ST 120-5 Z, ATEC Schacht 8 Meter 80/125 ...</t>
  </si>
  <si>
    <t>/preisvergleich/Relocate/475958465.html?categoryId=18406&amp;pos=14&amp;price=2868.0&amp;productid=2286143&amp;sid=289859&amp;type=offer</t>
  </si>
  <si>
    <t xml:space="preserve"> Vail­lant ecoTEC ex­clu­siv VC 206/4-7 Brenn­wert­ther­me ca­lor­MA­TIC 470f, Flach­dach schwarz 60/100, ohne Vail­lant</t>
  </si>
  <si>
    <t>/preisvergleich/Relocate/481846605.html?categoryId=18406&amp;pos=8&amp;price=3665.0&amp;productid=1750863&amp;sid=289859&amp;type=offer</t>
  </si>
  <si>
    <t>/preisvergleich/Relocate/481847388.html?categoryId=18406&amp;pos=8&amp;price=3745.0&amp;productid=3497887&amp;sid=289859&amp;type=offer</t>
  </si>
  <si>
    <t xml:space="preserve"> Jun­kers Ce­ra­pur­Com­fort ZBR 42-3 A 21 Gas-Brenn­wert­ther­me 42 kW, L / LL Jun­kers FR 120, Jun­kers SK 160-5 ZB, Jun­kers AZB09 Dach schwarz 80/125, oh­ne...</t>
  </si>
  <si>
    <t>/preisvergleich/Relocate/475957853.html?categoryId=18406&amp;pos=15&amp;price=2868.0&amp;productid=2286143&amp;sid=289859&amp;type=offer</t>
  </si>
  <si>
    <t xml:space="preserve"> Vail­lant ecoTEC ex­clu­siv VC 146/4-7 Brenn­wert­ther­me ca­lor­MA­TIC 470/4, Schacht­sys­tem­pa­ket 7.5m, Auf­putz mit Spei­cher­an­schluss Vail­lant</t>
  </si>
  <si>
    <t>/preisvergleich/Relocate/481846354.html?categoryId=18406&amp;pos=9&amp;price=3665.0&amp;productid=1750863&amp;sid=289859&amp;type=offer</t>
  </si>
  <si>
    <t>/preisvergleich/Relocate/481847459.html?categoryId=18406&amp;pos=9&amp;price=3745.0&amp;productid=3497887&amp;sid=289859&amp;type=offer</t>
  </si>
  <si>
    <t>/preisvergleich/Relocate/481848175.html?categoryId=18406&amp;pos=10&amp;price=3665.0&amp;productid=1750863&amp;sid=289859&amp;type=offer</t>
  </si>
  <si>
    <t>/preisvergleich/Relocate/481848913.html?categoryId=18406&amp;pos=10&amp;price=3745.0&amp;productid=3497887&amp;sid=289859&amp;type=offer</t>
  </si>
  <si>
    <t xml:space="preserve"> Jun­kers Ce­ra­pur­Com­fort ZBR 42-3 A 21 Gas-Brenn­wert­ther­me 42 kW, L / LL Jun­kers FR 50, Jun­kers SK 160-5 ZB, ohne Mon­ta­ge­plat­te, ATEC Schacht 10 Me­ter...</t>
  </si>
  <si>
    <t>/preisvergleich/Relocate/481847920.html?categoryId=18406&amp;pos=11&amp;price=3665.0&amp;productid=1750863&amp;sid=289859&amp;type=offer</t>
  </si>
  <si>
    <t>/preisvergleich/Relocate/481848887.html?categoryId=18406&amp;pos=11&amp;price=3745.0&amp;productid=3497887&amp;sid=289859&amp;type=offer</t>
  </si>
  <si>
    <t xml:space="preserve"> Jun­kers Ce­ra­pur­Com­fort ZBR 42-3 A 21 Gas-Brenn­wert­ther­me 42 kW, L / LL Jun­kers FW 120, Mon­ta­ge­plat­te 993, Jun­kers ST 120-5 Z, ohne Ab­gas­pa­ket Jun­kers</t>
  </si>
  <si>
    <t>/preisvergleich/Relocate/481855437.html?categoryId=18406&amp;pos=12&amp;price=3665.0&amp;productid=1750863&amp;sid=289859&amp;type=offer</t>
  </si>
  <si>
    <t xml:space="preserve"> Jun­kers Ce­ra­pur­Com­fort ZBR 42-3 A 31 Gas-Brenn­wert­ther­me 42 kW, Flg. P Jun­kers FW 200, Jun­kers ST 120-5 Z, ohne Ab­gas­pa­ket, ohne Mon­ta­ge­plat­te Jun­kers</t>
  </si>
  <si>
    <t>/preisvergleich/Relocate/481848890.html?categoryId=18406&amp;pos=12&amp;price=3745.0&amp;productid=3497887&amp;sid=289859&amp;type=offer</t>
  </si>
  <si>
    <t>/preisvergleich/Relocate/481849033.html?categoryId=18406&amp;pos=13&amp;price=3665.0&amp;productid=1750863&amp;sid=289859&amp;type=offer</t>
  </si>
  <si>
    <t>/preisvergleich/Relocate/481848974.html?categoryId=18406&amp;pos=13&amp;price=3745.0&amp;productid=3497887&amp;sid=289859&amp;type=offer</t>
  </si>
  <si>
    <t xml:space="preserve"> Jun­kers Ce­ra­pur­Com­fort ZBR 42-3 A 21 Gas-Brenn­wert­ther­me 42 kW, L / LL Jun­kers FW 200, Mon­ta­ge­plat­te 993, ohne Spei­cher, Jun­kers Schacht 4 Meter 80/125...</t>
  </si>
  <si>
    <t>/preisvergleich/Relocate/481847014.html?categoryId=18406&amp;pos=14&amp;price=3670.0&amp;productid=1750863&amp;sid=289859&amp;type=offer</t>
  </si>
  <si>
    <t>/preisvergleich/Relocate/481848609.html?categoryId=18406&amp;pos=14&amp;price=3745.0&amp;productid=3497887&amp;sid=289859&amp;type=offer</t>
  </si>
  <si>
    <t xml:space="preserve"> Jun­kers Ce­ra­pur­Com­fort ZBR 42-3 A 21 Gas-Brenn­wert­ther­me 42 kW, L / LL Jun­kers FR 120, Jun­kers SK 160-5 ZB, Jun­kers AZB10 Dach rot 80/125, oh­ne...</t>
  </si>
  <si>
    <t>/preisvergleich/Relocate/481848037.html?categoryId=18406&amp;pos=15&amp;price=3670.0&amp;productid=1750863&amp;sid=289859&amp;type=offer</t>
  </si>
  <si>
    <t>/preisvergleich/Relocate/481846715.html?categoryId=18406&amp;pos=15&amp;price=3745.0&amp;productid=3497887&amp;sid=289859&amp;type=offer</t>
  </si>
  <si>
    <t xml:space="preserve"> Jun­kers Ce­ra­pur­Com­fort ZBR 42-3 A 21 Gas-Brenn­wert­ther­me 42 kW, L / LL Jun­kers FW 120, Mon­ta­ge­plat­te 993, ohne Spei­cher, Jun­kers Schacht 8 Meter 80/125...</t>
  </si>
  <si>
    <t>/preisvergleich/Relocate/475957619.html?categoryId=18406&amp;pos=1&amp;price=2868.0&amp;productid=2286143&amp;sid=289859&amp;type=offer</t>
  </si>
  <si>
    <t xml:space="preserve"> Vail­lant ecoTEC ex­clu­siv VC 206/4-7 Brenn­wert­ther­me ca­lor­MA­TIC 470f, Flach­dach rot 60/100, ohne Vail­lant</t>
  </si>
  <si>
    <t>/preisvergleich/Relocate/475957434.html?categoryId=18406&amp;pos=2&amp;price=2870.0&amp;productid=2286143&amp;sid=289859&amp;type=offer</t>
  </si>
  <si>
    <t xml:space="preserve"> Vail­lant ecoTEC ex­clu­siv VC 276/4-7 Brenn­wert­ther­me ca­lor­MA­TIC 470f, ohne Ab­gas­pa­ket, Auf­putz mit Spei­cher­an­schluss Vail­lant</t>
  </si>
  <si>
    <t>/preisvergleich/Relocate/475957799.html?categoryId=18406&amp;pos=3&amp;price=2872.0&amp;productid=2286143&amp;sid=289859&amp;type=offer</t>
  </si>
  <si>
    <t xml:space="preserve"> Vail­lant ecoTEC ex­clu­siv VC 206/4-7 Brenn­wert­ther­me ca­lor­MA­TIC 470/4, Schacht­sys­tem­pa­ket 7.5m, Un­ter­putz ohne Spei­cher­an­schluss Vail­lant</t>
  </si>
  <si>
    <t>/preisvergleich/Relocate/475958441.html?categoryId=18406&amp;pos=4&amp;price=2873.0&amp;productid=2286143&amp;sid=289859&amp;type=offer</t>
  </si>
  <si>
    <t xml:space="preserve"> Vail­lant ecoTEC ex­clu­siv VC 206/4-7 Brenn­wert­ther­me ca­lor­MA­TIC 470f, Schrägdach rot 60/100, ohne Vail­lant</t>
  </si>
  <si>
    <t>/preisvergleich/Relocate/475958408.html?categoryId=18406&amp;pos=5&amp;price=2873.0&amp;productid=2286143&amp;sid=289859&amp;type=offer</t>
  </si>
  <si>
    <t xml:space="preserve"> Vail­lant ecoTEC ex­clu­siv VC 146/4-7 Brenn­wert­ther­me ohne Ab­gas­pa­ket, ca­lor­MA­TIC 630/3, Un­ter­putz ohne Spei­cher­an­schluss Vail­lant</t>
  </si>
  <si>
    <t>/preisvergleich/Relocate/475957489.html?categoryId=18406&amp;pos=6&amp;price=2873.0&amp;productid=2286143&amp;sid=289859&amp;type=offer</t>
  </si>
  <si>
    <t xml:space="preserve"> Vail­lant ecoTEC ex­clu­siv VC 206/4-7 Brenn­wert­ther­me ca­lor­MA­TIC 470f, Schrägdach schwarz 60/100, ohne Vail­lant</t>
  </si>
  <si>
    <t>/preisvergleich/Relocate/475957528.html?categoryId=18406&amp;pos=7&amp;price=2873.0&amp;productid=2286143&amp;sid=289859&amp;type=offer</t>
  </si>
  <si>
    <t xml:space="preserve"> Vail­lant ecoTEC ex­clu­siv VC 206/4-7 Brenn­wert­ther­me ca­lor­MA­TIC 370f, Schacht­sys­tem­pa­ket 10m, Auf­putz ohne Spei­cher­an­schluss Vail­lant</t>
  </si>
  <si>
    <t>/preisvergleich/Relocate/481847710.html?categoryId=18406&amp;pos=1&amp;price=3670.0&amp;productid=1750863&amp;sid=289859&amp;type=offer</t>
  </si>
  <si>
    <t>/preisvergleich/Relocate/481848804.html?categoryId=18406&amp;pos=1&amp;price=3745.0&amp;productid=3497887&amp;sid=289859&amp;type=offer</t>
  </si>
  <si>
    <t>/preisvergleich/Relocate/475957651.html?categoryId=18406&amp;pos=8&amp;price=2874.0&amp;productid=2286143&amp;sid=289859&amp;type=offer</t>
  </si>
  <si>
    <t xml:space="preserve"> Vail­lant ecoTEC ex­clu­siv VC 276/4-7 Brenn­wert­ther­me ca­lor­MA­TIC 350, Schacht­sys­tem­pa­ket 10m, Auf­putz ohne Spei­cher­an­schluss Vail­lant</t>
  </si>
  <si>
    <t>/preisvergleich/Relocate/481847320.html?categoryId=18406&amp;pos=2&amp;price=3670.0&amp;productid=1750863&amp;sid=289859&amp;type=offer</t>
  </si>
  <si>
    <t>/preisvergleich/Relocate/481848779.html?categoryId=18406&amp;pos=2&amp;price=3745.0&amp;productid=3497887&amp;sid=289859&amp;type=offer</t>
  </si>
  <si>
    <t xml:space="preserve"> Jun­kers Ce­ra­pur­Com­fort ZBR 42-3 A 21 Gas-Brenn­wert­ther­me 42 kW, L / LL Mon­ta­ge­plat­te 994, ohne Re­ge­lung, Jun­kers SK 160-5 ZB, ATEC Schacht 10 Me­ter...</t>
  </si>
  <si>
    <t>/preisvergleich/Relocate/475958087.html?categoryId=18406&amp;pos=9&amp;price=2875.0&amp;productid=2286143&amp;sid=289859&amp;type=offer</t>
  </si>
  <si>
    <t xml:space="preserve"> Vail­lant ecoTEC ex­clu­siv VC 656/4-7 Brenn­wert­ther­me, L/LL ohne, ohne Re­ge­lung, ohne Ab­gas­pa­ket Vail­lant</t>
  </si>
  <si>
    <t>/preisvergleich/Relocate/481848324.html?categoryId=18406&amp;pos=3&amp;price=3670.0&amp;productid=1750863&amp;sid=289859&amp;type=offer</t>
  </si>
  <si>
    <t>/preisvergleich/Relocate/481848261.html?categoryId=18406&amp;pos=3&amp;price=3750.0&amp;productid=3497887&amp;sid=289859&amp;type=offer</t>
  </si>
  <si>
    <t xml:space="preserve"> Jun­kers Ce­ra­pur­Com­fort ZBR 42-3 A 21 Gas-Brenn­wert­ther­me 42 kW, L / LL Mon­ta­ge­plat­te 993, ohne Re­ge­lung, Jun­kers SK 160-5 ZB, ATEC Schacht 10 Me­ter...</t>
  </si>
  <si>
    <t>/preisvergleich/Relocate/475957493.html?categoryId=18406&amp;pos=10&amp;price=2875.0&amp;productid=2286143&amp;sid=289859&amp;type=offer</t>
  </si>
  <si>
    <t xml:space="preserve"> Vail­lant ecoTEC ex­clu­siv VC 656/4-7 Brenn­wert­ther­me, E / H ohne Re­ge­lung, ohne Ab­gas­pa­ket, Zu­be­hör­pa­ket A+B+C+D+E Vail­lant</t>
  </si>
  <si>
    <t>/preisvergleich/Relocate/481860958.html?categoryId=18406&amp;pos=4&amp;price=3675.0&amp;productid=1750863&amp;sid=289859&amp;type=offer</t>
  </si>
  <si>
    <t xml:space="preserve"> Jun­kers Ce­ra­pur­Com­fort ZBR 42-3 A 31 Gas-Brenn­wert­ther­me 42 kW, Flg. P Jun­kers FR 50, Jun­kers ST 120-5 Z, Jun­kers AZB10 Dach rot 80/125, oh­ne...</t>
  </si>
  <si>
    <t>/preisvergleich/Relocate/481848059.html?categoryId=18406&amp;pos=4&amp;price=3750.0&amp;productid=3497887&amp;sid=289859&amp;type=offer</t>
  </si>
  <si>
    <t xml:space="preserve"> Jun­kers Ce­ra­pur­Com­fort ZBR 42-3 A 21 Gas-Brenn­wert­ther­me 42 kW, L / LL Jun­kers FW 200, Mon­ta­ge­plat­te 258, Jun­kers SK 160-5 ZB, ohne Ab­gas­pa­ket Jun­kers</t>
  </si>
  <si>
    <t>/preisvergleich/Relocate/475957432.html?categoryId=18406&amp;pos=11&amp;price=2875.0&amp;productid=2286143&amp;sid=289859&amp;type=offer</t>
  </si>
  <si>
    <t xml:space="preserve"> Vail­lant ecoTEC ex­clu­siv VC 656/4-7 Brenn­wert­ther­me, L/LL ohne Re­ge­lung, ohne Ab­gas­pa­ket, Zu­be­hör­pa­ket A+B+C+D+E Vail­lant</t>
  </si>
  <si>
    <t>/preisvergleich/Relocate/481860977.html?categoryId=18406&amp;pos=5&amp;price=3675.0&amp;productid=1750863&amp;sid=289859&amp;type=offer</t>
  </si>
  <si>
    <t xml:space="preserve"> Jun­kers Ce­ra­pur­Com­fort ZBR 42-3 A 31 Gas-Brenn­wert­ther­me 42 kW, Flg. P Jun­kers FR 50, Jun­kers ST 120-5 Z, Jun­kers AZB09 Dach schwarz 80/125, oh­ne...</t>
  </si>
  <si>
    <t>/preisvergleich/Relocate/481847740.html?categoryId=18406&amp;pos=5&amp;price=3750.0&amp;productid=3497887&amp;sid=289859&amp;type=offer</t>
  </si>
  <si>
    <t xml:space="preserve"> Jun­kers Ce­ra­pur­Com­fort ZBR 42-3 A 21 Gas-Brenn­wert­ther­me 42 kW, L / LL Mon­ta­ge­plat­te 258, ohne Re­ge­lung, Jun­kers SK 160-5 ZB, Jun­kers Schacht 6 Me­ter...</t>
  </si>
  <si>
    <t>/preisvergleich/Relocate/475957415.html?categoryId=18406&amp;pos=12&amp;price=2875.0&amp;productid=2286143&amp;sid=289859&amp;type=offer</t>
  </si>
  <si>
    <t xml:space="preserve"> Vail­lant ecoTEC ex­clu­siv VC 656/4-7 Brenn­wert­ther­me, E / H ohne, ohne Re­ge­lung, ohne Ab­gas­pa­ket Vail­lant</t>
  </si>
  <si>
    <t>/preisvergleich/Relocate/481847617.html?categoryId=18406&amp;pos=6&amp;price=3675.0&amp;productid=1750863&amp;sid=289859&amp;type=offer</t>
  </si>
  <si>
    <t>/preisvergleich/Relocate/481847476.html?categoryId=18406&amp;pos=6&amp;price=3750.0&amp;productid=3497887&amp;sid=289859&amp;type=offer</t>
  </si>
  <si>
    <t xml:space="preserve"> Jun­kers Ce­ra­pur­Com­fort ZBR 42-3 A 21 Gas-Brenn­wert­ther­me 42 kW, L / LL Jun­kers FR 50, Mon­ta­ge­plat­te 258, Jun­kers SK 160-5 ZB, ATEC Schacht 6 Meter 80/125 ...</t>
  </si>
  <si>
    <t>/preisvergleich/Relocate/475957618.html?categoryId=18406&amp;pos=13&amp;price=2877.0&amp;productid=2286143&amp;sid=289859&amp;type=offer</t>
  </si>
  <si>
    <t xml:space="preserve"> Vail­lant ecoTEC ex­clu­siv VC 206/4-7 Brenn­wert­ther­me ca­lor­MA­TIC 470/4, Schacht­sys­tem­pa­ket 7.5m, Auf­putz mit Spei­cher­an­schluss Vail­lant</t>
  </si>
  <si>
    <t>/preisvergleich/Relocate/481848709.html?categoryId=18406&amp;pos=7&amp;price=3675.0&amp;productid=1750863&amp;sid=289859&amp;type=offer</t>
  </si>
  <si>
    <t>/preisvergleich/Relocate/481846900.html?categoryId=18406&amp;pos=7&amp;price=3750.0&amp;productid=3497887&amp;sid=289859&amp;type=offer</t>
  </si>
  <si>
    <t>/preisvergleich/Relocate/475958180.html?categoryId=18406&amp;pos=14&amp;price=2878.0&amp;productid=2286143&amp;sid=289859&amp;type=offer</t>
  </si>
  <si>
    <t xml:space="preserve"> Vail­lant ecoTEC ex­clu­siv VC 146/4-7 Brenn­wert­ther­me ca­lor­MA­TIC 470/4, Schacht­sys­tem­pa­ket 10m, Auf­putz ohne Spei­cher­an­schluss Vail­lant</t>
  </si>
  <si>
    <t>/preisvergleich/Relocate/481861014.html?categoryId=18406&amp;pos=8&amp;price=3680.0&amp;productid=1750863&amp;sid=289859&amp;type=offer</t>
  </si>
  <si>
    <t xml:space="preserve"> Jun­kers Ce­ra­pur­Com­fort ZBR 42-3 A 31 Gas-Brenn­wert­ther­me 42 kW, Flg. P Mon­ta­ge­plat­te 258, ohne Re­ge­lung, Jun­kers ST 120-5 Z, Jun­kers Schacht 4 Me­ter...</t>
  </si>
  <si>
    <t>/preisvergleich/Relocate/481842556.html?categoryId=18406&amp;pos=8&amp;price=3750.0&amp;productid=3497887&amp;sid=289859&amp;type=offer</t>
  </si>
  <si>
    <t xml:space="preserve"> Jun­kers Ce­ra­pur­Com­fort ZBR 42-3 A 21 Gas-Brenn­wert­ther­me 42 kW, L / LL Jun­kers FR 50, Jun­kers ST 120-5 Z, Mon­ta­ge­plat­te 258 + 223-1 (Un­ter­putz), ATEC...</t>
  </si>
  <si>
    <t>/preisvergleich/Relocate/475957718.html?categoryId=18406&amp;pos=15&amp;price=2878.0&amp;productid=2286143&amp;sid=289859&amp;type=offer</t>
  </si>
  <si>
    <t xml:space="preserve"> Vail­lant ecoTEC ex­clu­siv VC 146/4-7 Brenn­wert­ther­me ohne Ab­gas­pa­ket, ca­lor­MA­TIC 630/3, Auf­putz mit Spei­cher­an­schluss Vail­lant</t>
  </si>
  <si>
    <t>/preisvergleich/Relocate/481846914.html?categoryId=18406&amp;pos=9&amp;price=3680.0&amp;productid=1750863&amp;sid=289859&amp;type=offer</t>
  </si>
  <si>
    <t>/preisvergleich/Relocate/481847837.html?categoryId=18406&amp;pos=9&amp;price=3755.0&amp;productid=3497887&amp;sid=289859&amp;type=offer</t>
  </si>
  <si>
    <t xml:space="preserve"> Jun­kers Ce­ra­pur­Com­fort ZBR 42-3 A 21 Gas-Brenn­wert­ther­me 42 kW, L / LL Jun­kers FR 50, Jun­kers ST 120-5 Z, Mon­ta­ge­plat­te 258 + 528-1 (Auf­putz), ATEC...</t>
  </si>
  <si>
    <t>/preisvergleich/Relocate/481842520.html?categoryId=18406&amp;pos=10&amp;price=3680.0&amp;productid=1750863&amp;sid=289859&amp;type=offer</t>
  </si>
  <si>
    <t>/preisvergleich/Relocate/481846957.html?categoryId=18406&amp;pos=10&amp;price=3755.0&amp;productid=3497887&amp;sid=289859&amp;type=offer</t>
  </si>
  <si>
    <t xml:space="preserve"> Jun­kers Ce­ra­pur­Com­fort ZBR 42-3 A 21 Gas-Brenn­wert­ther­me 42 kW, L / LL Jun­kers FR 120, Jun­kers SK 160-5 ZB, ohne Mon­ta­ge­plat­te, ATEC Schacht 8 Me­ter...</t>
  </si>
  <si>
    <t>/preisvergleich/Relocate/481847360.html?categoryId=18406&amp;pos=11&amp;price=3680.0&amp;productid=1750863&amp;sid=289859&amp;type=offer</t>
  </si>
  <si>
    <t>/preisvergleich/Relocate/481846949.html?categoryId=18406&amp;pos=11&amp;price=3755.0&amp;productid=3497887&amp;sid=289859&amp;type=offer</t>
  </si>
  <si>
    <t xml:space="preserve"> Jun­kers Ce­ra­pur­Com­fort ZBR 42-3 A 21 Gas-Brenn­wert­ther­me 42 kW, L / LL Mon­ta­ge­plat­te 258, ohne Re­ge­lung, Jun­kers SK 200-5 ZB, ATEC Schacht 10 Me­ter...</t>
  </si>
  <si>
    <t>/preisvergleich/Relocate/481865732.html?categoryId=18406&amp;pos=12&amp;price=3680.0&amp;productid=1750863&amp;sid=289859&amp;type=offer</t>
  </si>
  <si>
    <t xml:space="preserve"> Jun­kers Ce­ra­pur­Com­fort ZBR 42-3 A 31 Gas-Brenn­wert­ther­me 42 kW, Flg. P Mon­ta­ge­plat­te 993, ohne Re­ge­lung, Jun­kers ST 120-5 Z, Jun­kers AZB10 Dach rot...</t>
  </si>
  <si>
    <t>/preisvergleich/Relocate/481846865.html?categoryId=18406&amp;pos=12&amp;price=3755.0&amp;productid=3497887&amp;sid=289859&amp;type=offer</t>
  </si>
  <si>
    <t xml:space="preserve"> Jun­kers Ce­ra­pur­Com­fort ZBR 42-3 A 21 Gas-Brenn­wert­ther­me 42 kW, L / LL ohne Re­ge­lung, Jun­kers SK 160-5 ZB, Jun­kers Schacht 10 Meter 80/125, oh­ne...</t>
  </si>
  <si>
    <t>/preisvergleich/Relocate/481847190.html?categoryId=18406&amp;pos=13&amp;price=3685.0&amp;productid=1750863&amp;sid=289859&amp;type=offer</t>
  </si>
  <si>
    <t>/preisvergleich/Relocate/481846745.html?categoryId=18406&amp;pos=13&amp;price=3755.0&amp;productid=3497887&amp;sid=289859&amp;type=offer</t>
  </si>
  <si>
    <t xml:space="preserve"> Jun­kers Ce­ra­pur­Com­fort ZBR 42-3 A 21 Gas-Brenn­wert­ther­me 42 kW, L / LL Jun­kers FR 120, Mon­ta­ge­plat­te 994, ohne Ab­gas­pa­ket, Jun­kers SK 200-5 ZB Jun­kers</t>
  </si>
  <si>
    <t>/preisvergleich/Relocate/481848126.html?categoryId=18406&amp;pos=14&amp;price=3685.0&amp;productid=1750863&amp;sid=289859&amp;type=offer</t>
  </si>
  <si>
    <t>/preisvergleich/Relocate/481847713.html?categoryId=18406&amp;pos=14&amp;price=3760.0&amp;productid=3497887&amp;sid=289859&amp;type=offer</t>
  </si>
  <si>
    <t xml:space="preserve"> Jun­kers Ce­ra­pur­Com­fort ZBR 42-3 A 21 Gas-Brenn­wert­ther­me 42 kW, L / LL Jun­kers FR 50, Mon­ta­ge­plat­te 258, Jun­kers SK 160-5 ZB, Jun­kers AZB10 Dach rot...</t>
  </si>
  <si>
    <t>/preisvergleich/Relocate/481848232.html?categoryId=18406&amp;pos=15&amp;price=3685.0&amp;productid=1750863&amp;sid=289859&amp;type=offer</t>
  </si>
  <si>
    <t>/preisvergleich/Relocate/481847213.html?categoryId=18406&amp;pos=15&amp;price=3760.0&amp;productid=3497887&amp;sid=289859&amp;type=offer</t>
  </si>
  <si>
    <t xml:space="preserve"> Jun­kers Ce­ra­pur­Com­fort ZBR 42-3 A 21 Gas-Brenn­wert­ther­me 42 kW, L / LL Jun­kers FR 120, Mon­ta­ge­plat­te 258, Jun­kers SK 160-5 ZB, ATEC Schacht 4 Me­ter...</t>
  </si>
  <si>
    <t>/preisvergleich/Relocate/475957600.html?categoryId=18406&amp;pos=1&amp;price=2879.0&amp;productid=2286143&amp;sid=289859&amp;type=offer</t>
  </si>
  <si>
    <t xml:space="preserve"> Vail­lant ecoTEC ex­clu­siv VC 276/4-7 Brenn­wert­ther­me ca­lor­MA­TIC 370, Schacht­sys­tem­pa­ket 7.5m, Un­ter­putz ohne Spei­cher­an­schluss Vail­lant</t>
  </si>
  <si>
    <t>/preisvergleich/Relocate/475957610.html?categoryId=18406&amp;pos=2&amp;price=2880.0&amp;productid=2286143&amp;sid=289859&amp;type=offer</t>
  </si>
  <si>
    <t xml:space="preserve"> Vail­lant ecoTEC ex­clu­siv VC 146/4-7 Brenn­wert­ther­me ca­lor­MA­TIC 370f, Schacht­sys­tem­pa­ket 7.5m, Un­ter­putz mit Spei­cher­an­schluss Vail­lant</t>
  </si>
  <si>
    <t>/preisvergleich/Relocate/475957378.html?categoryId=18406&amp;pos=3&amp;price=2882.0&amp;productid=2286143&amp;sid=289859&amp;type=offer</t>
  </si>
  <si>
    <t xml:space="preserve"> Vail­lant ecoTEC ex­clu­siv VC 206/4-7 Brenn­wert­ther­me ohne Ab­gas­pa­ket, ca­lor­MA­TIC 630/3, Un­ter­putz ohne Spei­cher­an­schluss Vail­lant</t>
  </si>
  <si>
    <t>/preisvergleich/Relocate/475957976.html?categoryId=18406&amp;pos=4&amp;price=2884.0&amp;productid=2286143&amp;sid=289859&amp;type=offer</t>
  </si>
  <si>
    <t xml:space="preserve"> Vail­lant ecoTEC ex­clu­siv VC 276/4-7 Brenn­wert­ther­me ca­lor­MA­TIC 370, Schacht­sys­tem­pa­ket 7.5m, Auf­putz mit Spei­cher­an­schluss Vail­lant</t>
  </si>
  <si>
    <t>/preisvergleich/Relocate/475957614.html?categoryId=18406&amp;pos=5&amp;price=2887.0&amp;productid=2286143&amp;sid=289859&amp;type=offer</t>
  </si>
  <si>
    <t xml:space="preserve"> Vail­lant ecoTEC ex­clu­siv VC 206/4-7 Brenn­wert­ther­me ca­lor­MA­TIC 470/4, Schacht­sys­tem­pa­ket 10m, Auf­putz ohne Spei­cher­an­schluss Vail­lant</t>
  </si>
  <si>
    <t>/preisvergleich/Relocate/475957205.html?categoryId=18406&amp;pos=6&amp;price=2887.0&amp;productid=2286143&amp;sid=289859&amp;type=offer</t>
  </si>
  <si>
    <t xml:space="preserve"> Vail­lant ecoTEC ex­clu­siv VC 206/4-7 Brenn­wert­ther­me ohne Ab­gas­pa­ket, ca­lor­MA­TIC 630/3, Auf­putz mit Spei­cher­an­schluss Vail­lant</t>
  </si>
  <si>
    <t>/preisvergleich/Relocate/475957731.html?categoryId=18406&amp;pos=7&amp;price=2888.0&amp;productid=2286143&amp;sid=289859&amp;type=offer</t>
  </si>
  <si>
    <t xml:space="preserve"> Vail­lant ecoTEC ex­clu­siv VC 206/4-7 Brenn­wert­ther­me ca­lor­MA­TIC 370f, Schacht­sys­tem­pa­ket 7.5m, Un­ter­putz mit Spei­cher­an­schluss Vail­lant</t>
  </si>
  <si>
    <t>/preisvergleich/Relocate/475958305.html?categoryId=18406&amp;pos=8&amp;price=2889.0&amp;productid=2286143&amp;sid=289859&amp;type=offer</t>
  </si>
  <si>
    <t xml:space="preserve"> Vail­lant ecoTEC ex­clu­siv VC 276/4-7 Brenn­wert­ther­me ca­lor­MA­TIC 350, Schacht­sys­tem­pa­ket 7.5m, Un­ter­putz mit Spei­cher­an­schluss Vail­lant</t>
  </si>
  <si>
    <t>/preisvergleich/Relocate/481847860.html?categoryId=18406&amp;pos=1&amp;price=3685.0&amp;productid=1750863&amp;sid=289859&amp;type=offer</t>
  </si>
  <si>
    <t>/preisvergleich/Relocate/481847133.html?categoryId=18406&amp;pos=1&amp;price=3760.0&amp;productid=3497887&amp;sid=289859&amp;type=offer</t>
  </si>
  <si>
    <t xml:space="preserve"> Jun­kers Ce­ra­pur­Com­fort ZBR 42-3 A 21 Gas-Brenn­wert­ther­me 42 kW, L / LL Jun­kers FR 120, Mon­ta­ge­plat­te 258, Jun­kers ST 120-5 Z, ATEC Schacht 10 Me­ter...</t>
  </si>
  <si>
    <t>/preisvergleich/Relocate/475957215.html?categoryId=18406&amp;pos=9&amp;price=2890.0&amp;productid=2286143&amp;sid=289859&amp;type=offer</t>
  </si>
  <si>
    <t xml:space="preserve"> Vail­lant ecoTEC ex­clu­siv VC 146/4-7 Brenn­wert­ther­me ca­lor­MA­TIC 370f, Schacht­sys­tem­pa­ket 10m, Un­ter­putz ohne Spei­cher­an­schluss Vail­lant</t>
  </si>
  <si>
    <t>/preisvergleich/Relocate/481847986.html?categoryId=18406&amp;pos=2&amp;price=3685.0&amp;productid=1750863&amp;sid=289859&amp;type=offer</t>
  </si>
  <si>
    <t>/preisvergleich/Relocate/481848921.html?categoryId=18406&amp;pos=2&amp;price=3760.0&amp;productid=3497887&amp;sid=289859&amp;type=offer</t>
  </si>
  <si>
    <t xml:space="preserve"> Jun­kers Ce­ra­pur­Com­fort ZBR 42-3 A 21 Gas-Brenn­wert­ther­me 42 kW, L / LL Jun­kers FR 50, Mon­ta­ge­plat­te 258, Jun­kers SK 160-5 ZB, Jun­kers AZB09 Dach schwarz...</t>
  </si>
  <si>
    <t>/preisvergleich/Relocate/517242244.html?categoryId=18406&amp;pos=10&amp;price=2890.81&amp;productid=2286143&amp;sid=279747&amp;type=offer</t>
  </si>
  <si>
    <t xml:space="preserve"> Vail­lant ecoTEC ex­clu­siv VC 146/4-7 0010004121 Gas-Wand­heiz­ge­rät mit Brenn­wert­tech­nik</t>
  </si>
  <si>
    <t>/preisvergleich/Relocate/481847513.html?categoryId=18406&amp;pos=3&amp;price=3685.0&amp;productid=1750863&amp;sid=289859&amp;type=offer</t>
  </si>
  <si>
    <t>/preisvergleich/Relocate/481846344.html?categoryId=18406&amp;pos=3&amp;price=3760.0&amp;productid=3497887&amp;sid=289859&amp;type=offer</t>
  </si>
  <si>
    <t xml:space="preserve"> Jun­kers Ce­ra­pur­Com­fort ZBR 42-3 A 21 Gas-Brenn­wert­ther­me 42 kW, L / LL Jun­kers FR 120, Mon­ta­ge­plat­te 993, ohne Ab­gas­pa­ket, Jun­kers SK 200-5 ZB Jun­kers</t>
  </si>
  <si>
    <t>/preisvergleich/Relocate/475957840.html?categoryId=18406&amp;pos=11&amp;price=2893.0&amp;productid=2286143&amp;sid=289859&amp;type=offer</t>
  </si>
  <si>
    <t xml:space="preserve"> Vail­lant ecoTEC ex­clu­siv VC 146/4-7 Brenn­wert­ther­me ca­lor­MA­TIC 470/4, Schacht­sys­tem­pa­ket 7.5m, Un­ter­putz mit Spei­cher­an­schluss Vail­lant</t>
  </si>
  <si>
    <t>/preisvergleich/Relocate/481848879.html?categoryId=18406&amp;pos=4&amp;price=3685.0&amp;productid=1750863&amp;sid=289859&amp;type=offer</t>
  </si>
  <si>
    <t>/preisvergleich/Relocate/481847963.html?categoryId=18406&amp;pos=4&amp;price=3765.0&amp;productid=3497887&amp;sid=289859&amp;type=offer</t>
  </si>
  <si>
    <t xml:space="preserve"> Jun­kers Ce­ra­pur­Com­fort ZBR 42-3 A 21 Gas-Brenn­wert­ther­me 42 kW, L / LL Jun­kers FR 50, Jun­kers ST 120-5 Z, Jun­kers Schacht 4 Meter 80/125, oh­ne...</t>
  </si>
  <si>
    <t>/preisvergleich/Relocate/475958285.html?categoryId=18406&amp;pos=12&amp;price=2894.0&amp;productid=2286143&amp;sid=289859&amp;type=offer</t>
  </si>
  <si>
    <t xml:space="preserve"> Vail­lant ecoTEC ex­clu­siv VC 276/4-7 Brenn­wert­ther­me ca­lor­MA­TIC 370, Schacht­sys­tem­pa­ket 10m, Auf­putz ohne Spei­cher­an­schluss Vail­lant</t>
  </si>
  <si>
    <t>/preisvergleich/Relocate/481848578.html?categoryId=18406&amp;pos=5&amp;price=3685.0&amp;productid=1750863&amp;sid=289859&amp;type=offer</t>
  </si>
  <si>
    <t>/preisvergleich/Relocate/481847545.html?categoryId=18406&amp;pos=5&amp;price=3765.0&amp;productid=3497887&amp;sid=289859&amp;type=offer</t>
  </si>
  <si>
    <t xml:space="preserve"> Jun­kers Ce­ra­pur­Com­fort ZBR 42-3 A 21 Gas-Brenn­wert­ther­me 42 kW, L / LL Mon­ta­ge­plat­te 994, ohne Re­ge­lung, Jun­kers ST 120-5 Z, Jun­kers Schacht 4 Me­ter...</t>
  </si>
  <si>
    <t>/preisvergleich/Relocate/475958298.html?categoryId=18406&amp;pos=13&amp;price=2895.0&amp;productid=2286143&amp;sid=289859&amp;type=offer</t>
  </si>
  <si>
    <t xml:space="preserve"> Vail­lant ecoTEC ex­clu­siv VC 146/4-7 Brenn­wert­ther­me ca­lor­MA­TIC 370f, Schacht­sys­tem­pa­ket 10m, Auf­putz mit Spei­cher­an­schluss Vail­lant</t>
  </si>
  <si>
    <t>/preisvergleich/Relocate/481865869.html?categoryId=18406&amp;pos=6&amp;price=3685.0&amp;productid=1750863&amp;sid=289859&amp;type=offer</t>
  </si>
  <si>
    <t xml:space="preserve"> Jun­kers Ce­ra­pur­Com­fort ZBR 42-3 A 31 Gas-Brenn­wert­ther­me 42 kW, Flg. P Mon­ta­ge­plat­te 994, ohne Re­ge­lung, Jun­kers ST 120-5 Z, ATEC Schacht 8 Meter 80/125...</t>
  </si>
  <si>
    <t>/preisvergleich/Relocate/481847004.html?categoryId=18406&amp;pos=6&amp;price=3765.0&amp;productid=3497887&amp;sid=289859&amp;type=offer</t>
  </si>
  <si>
    <t xml:space="preserve"> Jun­kers Ce­ra­pur­Com­fort ZBR 42-3 A 21 Gas-Brenn­wert­ther­me 42 kW, L / LL Jun­kers FW 120, ohne Ab­gas­pa­ket, Jun­kers SK 200-5 ZB, ohne Mon­ta­ge­plat­te Jun­kers</t>
  </si>
  <si>
    <t>/preisvergleich/Relocate/475958219.html?categoryId=18406&amp;pos=14&amp;price=2895.0&amp;productid=2286143&amp;sid=289859&amp;type=offer</t>
  </si>
  <si>
    <t xml:space="preserve"> Vail­lant ecoTEC ex­clu­siv VC 276/4-7 Brenn­wert­ther­me ca­lor­MA­TIC 470f, ohne Ab­gas­pa­ket, Un­ter­putz mit Spei­cher­an­schluss Vail­lant</t>
  </si>
  <si>
    <t>/preisvergleich/Relocate/481861103.html?categoryId=18406&amp;pos=7&amp;price=3690.0&amp;productid=1750863&amp;sid=289859&amp;type=offer</t>
  </si>
  <si>
    <t xml:space="preserve"> Jun­kers Ce­ra­pur­Com­fort ZBR 42-3 A 31 Gas-Brenn­wert­ther­me 42 kW, Flg. P ohne Re­ge­lung, Jun­kers ST 120-5 Z, Jun­kers Schacht 8 Meter 80/125, oh­ne...</t>
  </si>
  <si>
    <t>/preisvergleich/Relocate/481848750.html?categoryId=18406&amp;pos=7&amp;price=3765.0&amp;productid=3497887&amp;sid=289859&amp;type=offer</t>
  </si>
  <si>
    <t xml:space="preserve"> Jun­kers Ce­ra­pur­Com­fort ZBR 42-3 A 21 Gas-Brenn­wert­ther­me 42 kW, L / LL Jun­kers FW 120, Mon­ta­ge­plat­te 994, ohne Spei­cher, Jun­kers Schacht 10 Meter 80/125...</t>
  </si>
  <si>
    <t>/preisvergleich/Relocate/475957785.html?categoryId=18406&amp;pos=15&amp;price=2898.0&amp;productid=2286143&amp;sid=289859&amp;type=offer</t>
  </si>
  <si>
    <t xml:space="preserve"> Vail­lant ecoTEC ex­clu­siv VC 206/4-7 Brenn­wert­ther­me ca­lor­MA­TIC 370f, Schacht­sys­tem­pa­ket 10m, Un­ter­putz ohne Spei­cher­an­schluss Vail­lant</t>
  </si>
  <si>
    <t>/preisvergleich/Relocate/481847260.html?categoryId=18406&amp;pos=8&amp;price=3690.0&amp;productid=1750863&amp;sid=289859&amp;type=offer</t>
  </si>
  <si>
    <t>/preisvergleich/Relocate/481848080.html?categoryId=18406&amp;pos=8&amp;price=3770.0&amp;productid=3497887&amp;sid=289859&amp;type=offer</t>
  </si>
  <si>
    <t>/preisvergleich/Relocate/481847269.html?categoryId=18406&amp;pos=9&amp;price=3690.0&amp;productid=1750863&amp;sid=289859&amp;type=offer</t>
  </si>
  <si>
    <t>/preisvergleich/Relocate/481848211.html?categoryId=18406&amp;pos=9&amp;price=3770.0&amp;productid=3497887&amp;sid=289859&amp;type=offer</t>
  </si>
  <si>
    <t>/preisvergleich/Relocate/481846889.html?categoryId=18406&amp;pos=10&amp;price=3690.0&amp;productid=1750863&amp;sid=289859&amp;type=offer</t>
  </si>
  <si>
    <t>/preisvergleich/Relocate/481847708.html?categoryId=18406&amp;pos=10&amp;price=3770.0&amp;productid=3497887&amp;sid=289859&amp;type=offer</t>
  </si>
  <si>
    <t xml:space="preserve"> Jun­kers Ce­ra­pur­Com­fort ZBR 42-3 A 21 Gas-Brenn­wert­ther­me 42 kW, L / LL Mon­ta­ge­plat­te 993, ohne Re­ge­lung, Jun­kers ST 120-5 Z, Jun­kers Schacht 4 Me­ter...</t>
  </si>
  <si>
    <t>/preisvergleich/Relocate/481846506.html?categoryId=18406&amp;pos=11&amp;price=3690.0&amp;productid=1750863&amp;sid=289859&amp;type=offer</t>
  </si>
  <si>
    <t>/preisvergleich/Relocate/481847067.html?categoryId=18406&amp;pos=11&amp;price=3770.0&amp;productid=3497887&amp;sid=289859&amp;type=offer</t>
  </si>
  <si>
    <t xml:space="preserve"> Jun­kers Ce­ra­pur­Com­fort ZBR 42-3 A 21 Gas-Brenn­wert­ther­me 42 kW, L / LL Jun­kers FW 120, Mon­ta­ge­plat­te 993, ohne Spei­cher, Jun­kers Schacht 10 Meter 80/125...</t>
  </si>
  <si>
    <t>/preisvergleich/Relocate/481863976.html?categoryId=18406&amp;pos=12&amp;price=3690.0&amp;productid=1750863&amp;sid=289859&amp;type=offer</t>
  </si>
  <si>
    <t xml:space="preserve"> Jun­kers Ce­ra­pur­Com­fort ZBR 42-3 A 31 Gas-Brenn­wert­ther­me 42 kW, Flg. P Mon­ta­ge­plat­te 993, ohne Re­ge­lung, Jun­kers ST 120-5 Z, ATEC Schacht 8 Meter 80/125...</t>
  </si>
  <si>
    <t>/preisvergleich/Relocate/481849076.html?categoryId=18406&amp;pos=12&amp;price=3770.0&amp;productid=3497887&amp;sid=289859&amp;type=offer</t>
  </si>
  <si>
    <t xml:space="preserve"> Jun­kers Ce­ra­pur­Com­fort ZBR 42-3 A 21 Gas-Brenn­wert­ther­me 42 kW, L / LL Jun­kers FW 200, Mon­ta­ge­plat­te 994, ohne Spei­cher, Jun­kers Schacht 6 Meter 80/125...</t>
  </si>
  <si>
    <t>/preisvergleich/Relocate/481846378.html?categoryId=18406&amp;pos=13&amp;price=3690.0&amp;productid=1750863&amp;sid=289859&amp;type=offer</t>
  </si>
  <si>
    <t>/preisvergleich/Relocate/481846801.html?categoryId=18406&amp;pos=13&amp;price=3770.0&amp;productid=3497887&amp;sid=289859&amp;type=offer</t>
  </si>
  <si>
    <t>/preisvergleich/Relocate/481848090.html?categoryId=18406&amp;pos=14&amp;price=3690.0&amp;productid=1750863&amp;sid=289859&amp;type=offer</t>
  </si>
  <si>
    <t>/preisvergleich/Relocate/481846694.html?categoryId=18406&amp;pos=14&amp;price=3770.0&amp;productid=3497887&amp;sid=289859&amp;type=offer</t>
  </si>
  <si>
    <t xml:space="preserve"> Jun­kers Ce­ra­pur­Com­fort ZBR 42-3 A 21 Gas-Brenn­wert­ther­me 42 kW, L / LL Jun­kers FR 50, Mon­ta­ge­plat­te 258, Jun­kers SK 160-5 ZB, ATEC Schacht 8 Meter 80/125 ...</t>
  </si>
  <si>
    <t>/preisvergleich/Relocate/481848278.html?categoryId=18406&amp;pos=15&amp;price=3690.0&amp;productid=1750863&amp;sid=289859&amp;type=offer</t>
  </si>
  <si>
    <t>/preisvergleich/Relocate/481848745.html?categoryId=18406&amp;pos=15&amp;price=3770.0&amp;productid=3497887&amp;sid=289859&amp;type=offer</t>
  </si>
  <si>
    <t xml:space="preserve"> Jun­kers Ce­ra­pur­Com­fort ZBR 42-3 A 21 Gas-Brenn­wert­ther­me 42 kW, L / LL Jun­kers FW 200, Jun­kers ST 120-5 Z, Mon­ta­ge­plat­te 258 + 223-1 (Un­ter­putz), oh­ne...</t>
  </si>
  <si>
    <t>/preisvergleich/Relocate/475957736.html?categoryId=18406&amp;pos=1&amp;price=2899.0&amp;productid=2286143&amp;sid=289859&amp;type=offer</t>
  </si>
  <si>
    <t xml:space="preserve"> Vail­lant ecoTEC ex­clu­siv VC 276/4-7 Brenn­wert­ther­me ca­lor­MA­TIC 350, Schacht­sys­tem­pa­ket 10m, Un­ter­putz ohne Spei­cher­an­schluss Vail­lant</t>
  </si>
  <si>
    <t>/preisvergleich/Relocate/475957598.html?categoryId=18406&amp;pos=2&amp;price=2902.0&amp;productid=2286143&amp;sid=289859&amp;type=offer</t>
  </si>
  <si>
    <t xml:space="preserve"> Vail­lant ecoTEC ex­clu­siv VC 206/4-7 Brenn­wert­ther­me ca­lor­MA­TIC 470/4, Schacht­sys­tem­pa­ket 7.5m, Un­ter­putz mit Spei­cher­an­schluss Vail­lant</t>
  </si>
  <si>
    <t>/preisvergleich/Relocate/475958429.html?categoryId=18406&amp;pos=3&amp;price=2903.0&amp;productid=2286143&amp;sid=289859&amp;type=offer</t>
  </si>
  <si>
    <t xml:space="preserve"> Vail­lant ecoTEC ex­clu­siv VC 146/4-7 Brenn­wert­ther­me ca­lor­MA­TIC 470/4, Schacht­sys­tem­pa­ket 10m, Un­ter­putz ohne Spei­cher­an­schluss Vail­lant</t>
  </si>
  <si>
    <t>/preisvergleich/Relocate/475957964.html?categoryId=18406&amp;pos=4&amp;price=2903.0&amp;productid=2286143&amp;sid=289859&amp;type=offer</t>
  </si>
  <si>
    <t xml:space="preserve"> Vail­lant ecoTEC ex­clu­siv VC 146/4-7 Brenn­wert­ther­me ohne Ab­gas­pa­ket, ca­lor­MA­TIC 630/3, Un­ter­putz mit Spei­cher­an­schluss Vail­lant</t>
  </si>
  <si>
    <t>/preisvergleich/Relocate/475957501.html?categoryId=18406&amp;pos=5&amp;price=2903.0&amp;productid=2286143&amp;sid=289859&amp;type=offer</t>
  </si>
  <si>
    <t xml:space="preserve"> Vail­lant ecoTEC ex­clu­siv VC 206/4-7 Brenn­wert­ther­me ca­lor­MA­TIC 370f, Schacht­sys­tem­pa­ket 10m, Auf­putz mit Spei­cher­an­schluss Vail­lant</t>
  </si>
  <si>
    <t>/preisvergleich/Relocate/475958146.html?categoryId=18406&amp;pos=6&amp;price=2904.0&amp;productid=2286143&amp;sid=289859&amp;type=offer</t>
  </si>
  <si>
    <t xml:space="preserve"> Vail­lant ecoTEC ex­clu­siv VC 276/4-7 Brenn­wert­ther­me ca­lor­MA­TIC 350, Schacht­sys­tem­pa­ket 10m, Auf­putz mit Spei­cher­an­schluss Vail­lant</t>
  </si>
  <si>
    <t>/preisvergleich/Relocate/475957701.html?categoryId=18406&amp;pos=7&amp;price=2908.0&amp;productid=2286143&amp;sid=289859&amp;type=offer</t>
  </si>
  <si>
    <t xml:space="preserve"> Vail­lant ecoTEC ex­clu­siv VC 146/4-7 Brenn­wert­ther­me ca­lor­MA­TIC 470/4, Schacht­sys­tem­pa­ket 10m, Auf­putz mit Spei­cher­an­schluss Vail­lant</t>
  </si>
  <si>
    <t>/preisvergleich/Relocate/481847814.html?categoryId=18406&amp;pos=1&amp;price=3690.0&amp;productid=1750863&amp;sid=289859&amp;type=offer</t>
  </si>
  <si>
    <t>/preisvergleich/Relocate/481848258.html?categoryId=18406&amp;pos=1&amp;price=3775.0&amp;productid=3497887&amp;sid=289859&amp;type=offer</t>
  </si>
  <si>
    <t>/preisvergleich/Relocate/475957480.html?categoryId=18406&amp;pos=8&amp;price=2909.0&amp;productid=2286143&amp;sid=289859&amp;type=offer</t>
  </si>
  <si>
    <t xml:space="preserve"> Vail­lant ecoTEC ex­clu­siv VC 276/4-7 Brenn­wert­ther­me ca­lor­MA­TIC 370, Schacht­sys­tem­pa­ket 7.5m, Un­ter­putz mit Spei­cher­an­schluss Vail­lant</t>
  </si>
  <si>
    <t>/preisvergleich/Relocate/481847547.html?categoryId=18406&amp;pos=2&amp;price=3690.0&amp;productid=1750863&amp;sid=289859&amp;type=offer</t>
  </si>
  <si>
    <t>/preisvergleich/Relocate/481847897.html?categoryId=18406&amp;pos=2&amp;price=3775.0&amp;productid=3497887&amp;sid=289859&amp;type=offer</t>
  </si>
  <si>
    <t>/preisvergleich/Relocate/475958371.html?categoryId=18406&amp;pos=9&amp;price=2912.0&amp;productid=2286143&amp;sid=289859&amp;type=offer</t>
  </si>
  <si>
    <t xml:space="preserve"> Vail­lant ecoTEC ex­clu­siv VC 206/4-7 Brenn­wert­ther­me ohne Ab­gas­pa­ket, ca­lor­MA­TIC 630/3, Un­ter­putz mit Spei­cher­an­schluss Vail­lant</t>
  </si>
  <si>
    <t>/preisvergleich/Relocate/481848592.html?categoryId=18406&amp;pos=3&amp;price=3690.0&amp;productid=1750863&amp;sid=289859&amp;type=offer</t>
  </si>
  <si>
    <t>/preisvergleich/Relocate/481847893.html?categoryId=18406&amp;pos=3&amp;price=3775.0&amp;productid=3497887&amp;sid=289859&amp;type=offer</t>
  </si>
  <si>
    <t xml:space="preserve"> Jun­kers Ce­ra­pur­Com­fort ZBR 42-3 A 21 Gas-Brenn­wert­ther­me 42 kW, L / LL Jun­kers FW 120, Jun­kers SK 160-5 ZB, Mon­ta­ge­plat­te 258 + 223-1 (Un­ter­putz), oh­ne...</t>
  </si>
  <si>
    <t>/preisvergleich/Relocate/475957890.html?categoryId=18406&amp;pos=10&amp;price=2912.0&amp;productid=2286143&amp;sid=289859&amp;type=offer</t>
  </si>
  <si>
    <t xml:space="preserve"> Vail­lant ecoTEC ex­clu­siv VC 206/4-7 Brenn­wert­ther­me ca­lor­MA­TIC 470/4, Schacht­sys­tem­pa­ket 10m, Un­ter­putz ohne Spei­cher­an­schluss Vail­lant</t>
  </si>
  <si>
    <t>/preisvergleich/Relocate/481848756.html?categoryId=18406&amp;pos=4&amp;price=3690.0&amp;productid=1750863&amp;sid=289859&amp;type=offer</t>
  </si>
  <si>
    <t>/preisvergleich/Relocate/481847475.html?categoryId=18406&amp;pos=4&amp;price=3775.0&amp;productid=3497887&amp;sid=289859&amp;type=offer</t>
  </si>
  <si>
    <t>/preisvergleich/Relocate/475958470.html?categoryId=18406&amp;pos=11&amp;price=2914.0&amp;productid=2286143&amp;sid=289859&amp;type=offer</t>
  </si>
  <si>
    <t xml:space="preserve"> Vail­lant ecoTEC ex­clu­siv VC 276/4-7 Brenn­wert­ther­me ohne Ab­gas­pa­ket, au­ro­MA­TIC 620/3, Auf­putz ohne Spei­cher­an­schluss Vail­lant</t>
  </si>
  <si>
    <t>/preisvergleich/Relocate/481847281.html?categoryId=18406&amp;pos=5&amp;price=3695.0&amp;productid=1750863&amp;sid=289859&amp;type=offer</t>
  </si>
  <si>
    <t>/preisvergleich/Relocate/481847174.html?categoryId=18406&amp;pos=5&amp;price=3775.0&amp;productid=3497887&amp;sid=289859&amp;type=offer</t>
  </si>
  <si>
    <t xml:space="preserve"> Jun­kers Ce­ra­pur­Com­fort ZBR 42-3 A 21 Gas-Brenn­wert­ther­me 42 kW, L / LL Mon­ta­ge­plat­te 258, ohne Re­ge­lung, Jun­kers SK 160-5 ZB, Jun­kers Schacht 8 Me­ter...</t>
  </si>
  <si>
    <t>/preisvergleich/Relocate/475958474.html?categoryId=18406&amp;pos=12&amp;price=2915.0&amp;productid=2286143&amp;sid=289859&amp;type=offer</t>
  </si>
  <si>
    <t xml:space="preserve"> Vail­lant ecoTEC ex­clu­siv VC 276/4-7 Brenn­wert­ther­me ca­lor­MA­TIC 370f, Schacht­sys­tem­pa­ket 7.5m, ohne Vail­lant</t>
  </si>
  <si>
    <t>/preisvergleich/Relocate/481846794.html?categoryId=18406&amp;pos=6&amp;price=3695.0&amp;productid=1750863&amp;sid=289859&amp;type=offer</t>
  </si>
  <si>
    <t>/preisvergleich/Relocate/481847130.html?categoryId=18406&amp;pos=6&amp;price=3775.0&amp;productid=3497887&amp;sid=289859&amp;type=offer</t>
  </si>
  <si>
    <t xml:space="preserve"> Jun­kers Ce­ra­pur­Com­fort ZBR 42-3 A 21 Gas-Brenn­wert­ther­me 42 kW, L / LL Jun­kers FW 200, Mon­ta­ge­plat­te 993, ohne Spei­cher, Jun­kers Schacht 6 Meter 80/125...</t>
  </si>
  <si>
    <t>/preisvergleich/Relocate/475957308.html?categoryId=18406&amp;pos=13&amp;price=2917.0&amp;productid=2286143&amp;sid=289859&amp;type=offer</t>
  </si>
  <si>
    <t xml:space="preserve"> Vail­lant ecoTEC ex­clu­siv VC 206/4-7 Brenn­wert­ther­me ca­lor­MA­TIC 470/4, Schacht­sys­tem­pa­ket 10m, Auf­putz mit Spei­cher­an­schluss Vail­lant</t>
  </si>
  <si>
    <t>/preisvergleich/Relocate/481842530.html?categoryId=18406&amp;pos=7&amp;price=3695.0&amp;productid=1750863&amp;sid=289859&amp;type=offer</t>
  </si>
  <si>
    <t>/preisvergleich/Relocate/481846815.html?categoryId=18406&amp;pos=7&amp;price=3775.0&amp;productid=3497887&amp;sid=289859&amp;type=offer</t>
  </si>
  <si>
    <t xml:space="preserve"> Jun­kers Ce­ra­pur­Com­fort ZBR 42-3 A 21 Gas-Brenn­wert­ther­me 42 kW, L / LL Jun­kers FW 200, Jun­kers ST 120-5 Z, Mon­ta­ge­plat­te 258 + 528-1 (Auf­putz), oh­ne...</t>
  </si>
  <si>
    <t>/preisvergleich/Relocate/475957966.html?categoryId=18406&amp;pos=14&amp;price=2919.0&amp;productid=2286143&amp;sid=289859&amp;type=offer</t>
  </si>
  <si>
    <t xml:space="preserve"> Vail­lant ecoTEC ex­clu­siv VC 276/4-7 Brenn­wert­ther­me ca­lor­MA­TIC 370, Schacht­sys­tem­pa­ket 10m, Un­ter­putz ohne Spei­cher­an­schluss Vail­lant</t>
  </si>
  <si>
    <t>/preisvergleich/Relocate/481848149.html?categoryId=18406&amp;pos=8&amp;price=3695.0&amp;productid=1750863&amp;sid=289859&amp;type=offer</t>
  </si>
  <si>
    <t>/preisvergleich/Relocate/481848979.html?categoryId=18406&amp;pos=8&amp;price=3775.0&amp;productid=3497887&amp;sid=289859&amp;type=offer</t>
  </si>
  <si>
    <t xml:space="preserve"> Jun­kers Ce­ra­pur­Com­fort ZBR 42-3 A 21 Gas-Brenn­wert­ther­me 42 kW, L / LL Jun­kers FR 50, Mon­ta­ge­plat­te 994, Jun­kers ST 120-5 Z, ATEC Schacht 4 Meter 80/125...</t>
  </si>
  <si>
    <t>/preisvergleich/Relocate/475957652.html?categoryId=18406&amp;pos=15&amp;price=2920.0&amp;productid=2286143&amp;sid=289859&amp;type=offer</t>
  </si>
  <si>
    <t xml:space="preserve"> Vail­lant ecoTEC ex­clu­siv VC 146/4-7 Brenn­wert­ther­me ca­lor­MA­TIC 370f, Schacht­sys­tem­pa­ket 10m, Un­ter­putz mit Spei­cher­an­schluss Vail­lant</t>
  </si>
  <si>
    <t>/preisvergleich/Relocate/481847930.html?categoryId=18406&amp;pos=9&amp;price=3695.0&amp;productid=1750863&amp;sid=289859&amp;type=offer</t>
  </si>
  <si>
    <t>/preisvergleich/Relocate/481848411.html?categoryId=18406&amp;pos=9&amp;price=3775.0&amp;productid=3497887&amp;sid=289859&amp;type=offer</t>
  </si>
  <si>
    <t xml:space="preserve"> Jun­kers Ce­ra­pur­Com­fort ZBR 42-3 A 21 Gas-Brenn­wert­ther­me 42 kW, L / LL ohne Re­ge­lung, Mon­ta­ge­plat­te 258 + 223-1 (Un­ter­putz), Jun­kers SK 200-5 ZB, ATEC...</t>
  </si>
  <si>
    <t>/preisvergleich/Relocate/481849080.html?categoryId=18406&amp;pos=10&amp;price=3695.0&amp;productid=1750863&amp;sid=289859&amp;type=offer</t>
  </si>
  <si>
    <t>/preisvergleich/Relocate/481848349.html?categoryId=18406&amp;pos=10&amp;price=3775.0&amp;productid=3497887&amp;sid=289859&amp;type=offer</t>
  </si>
  <si>
    <t xml:space="preserve"> Jun­kers Ce­ra­pur­Com­fort ZBR 42-3 A 21 Gas-Brenn­wert­ther­me 42 kW, L / LL Jun­kers FR 120, Jun­kers SK 160-5 ZB, ohne Mon­ta­ge­plat­te, ATEC Schacht 10 Me­ter...</t>
  </si>
  <si>
    <t>/preisvergleich/Relocate/481848757.html?categoryId=18406&amp;pos=11&amp;price=3695.0&amp;productid=1750863&amp;sid=289859&amp;type=offer</t>
  </si>
  <si>
    <t>/preisvergleich/Relocate/481847657.html?categoryId=18406&amp;pos=11&amp;price=3780.0&amp;productid=3497887&amp;sid=289859&amp;type=offer</t>
  </si>
  <si>
    <t xml:space="preserve"> Jun­kers Ce­ra­pur­Com­fort ZBR 42-3 A 21 Gas-Brenn­wert­ther­me 42 kW, L / LL Jun­kers FR 50, Mon­ta­ge­plat­te 993, Jun­kers ST 120-5 Z, ATEC Schacht 4 Meter 80/125...</t>
  </si>
  <si>
    <t>/preisvergleich/Relocate/481847155.html?categoryId=18406&amp;pos=12&amp;price=3700.0&amp;productid=1750863&amp;sid=289859&amp;type=offer</t>
  </si>
  <si>
    <t>/preisvergleich/Relocate/481847315.html?categoryId=18406&amp;pos=12&amp;price=3780.0&amp;productid=3497887&amp;sid=289859&amp;type=offer</t>
  </si>
  <si>
    <t xml:space="preserve"> Jun­kers Ce­ra­pur­Com­fort ZBR 42-3 A 21 Gas-Brenn­wert­ther­me 42 kW, L / LL ohne Re­ge­lung, Mon­ta­ge­plat­te 258 + 528-1 (Auf­putz), Jun­kers SK 200-5 ZB, ATEC...</t>
  </si>
  <si>
    <t>/preisvergleich/Relocate/481842538.html?categoryId=18406&amp;pos=13&amp;price=3700.0&amp;productid=1750863&amp;sid=289859&amp;type=offer</t>
  </si>
  <si>
    <t>/preisvergleich/Relocate/481842554.html?categoryId=18406&amp;pos=13&amp;price=3780.0&amp;productid=3497887&amp;sid=289859&amp;type=offer</t>
  </si>
  <si>
    <t xml:space="preserve"> Jun­kers Ce­ra­pur­Com­fort ZBR 42-3 A 21 Gas-Brenn­wert­ther­me 42 kW, L / LL Jun­kers FW 120, Jun­kers SK 160-5 ZB, Mon­ta­ge­plat­te 258 + 528-1 (Auf­putz), oh­ne...</t>
  </si>
  <si>
    <t>/preisvergleich/Relocate/481848908.html?categoryId=18406&amp;pos=14&amp;price=3700.0&amp;productid=1750863&amp;sid=289859&amp;type=offer</t>
  </si>
  <si>
    <t>/preisvergleich/Relocate/481849015.html?categoryId=18406&amp;pos=14&amp;price=3780.0&amp;productid=3497887&amp;sid=289859&amp;type=offer</t>
  </si>
  <si>
    <t xml:space="preserve"> Jun­kers Ce­ra­pur­Com­fort ZBR 42-3 A 21 Gas-Brenn­wert­ther­me 42 kW, L / LL Jun­kers FR 120, Mon­ta­ge­plat­te 258, Jun­kers SK 160-5 ZB, ATEC Schacht 6 Me­ter...</t>
  </si>
  <si>
    <t>/preisvergleich/Relocate/481848951.html?categoryId=18406&amp;pos=15&amp;price=3700.0&amp;productid=1750863&amp;sid=289859&amp;type=offer</t>
  </si>
  <si>
    <t>/preisvergleich/Relocate/481846732.html?categoryId=18406&amp;pos=15&amp;price=3780.0&amp;productid=3497887&amp;sid=289859&amp;type=offer</t>
  </si>
  <si>
    <t xml:space="preserve"> Jun­kers Ce­ra­pur­Com­fort ZBR 42-3 A 21 Gas-Brenn­wert­ther­me 42 kW, L / LL Jun­kers FR 50, Jun­kers ST 120-5 Z, Mon­ta­ge­plat­te 258 + 223-1 (Un­ter­putz), Jun­kers...</t>
  </si>
  <si>
    <t>/preisvergleich/Relocate/475958283.html?categoryId=18406&amp;pos=1&amp;price=2924.0&amp;productid=2286143&amp;sid=289859&amp;type=offer</t>
  </si>
  <si>
    <t xml:space="preserve"> Vail­lant ecoTEC ex­clu­siv VC 276/4-7 Brenn­wert­ther­me ca­lor­MA­TIC 370, Schacht­sys­tem­pa­ket 10m, Auf­putz mit Spei­cher­an­schluss Vail­lant</t>
  </si>
  <si>
    <t>/preisvergleich/Relocate/475958265.html?categoryId=18406&amp;pos=2&amp;price=2928.0&amp;productid=2286143&amp;sid=289859&amp;type=offer</t>
  </si>
  <si>
    <t xml:space="preserve"> Vail­lant ecoTEC ex­clu­siv VC 206/4-7 Brenn­wert­ther­me ca­lor­MA­TIC 370f, Schacht­sys­tem­pa­ket 10m, Un­ter­putz mit Spei­cher­an­schluss Vail­lant</t>
  </si>
  <si>
    <t>/preisvergleich/Relocate/475957837.html?categoryId=18406&amp;pos=3&amp;price=2929.0&amp;productid=2286143&amp;sid=289859&amp;type=offer</t>
  </si>
  <si>
    <t xml:space="preserve"> Vail­lant ecoTEC ex­clu­siv VC 276/4-7 Brenn­wert­ther­me ca­lor­MA­TIC 350, Schacht­sys­tem­pa­ket 10m, Un­ter­putz mit Spei­cher­an­schluss Vail­lant</t>
  </si>
  <si>
    <t>/preisvergleich/Relocate/475957620.html?categoryId=18406&amp;pos=4&amp;price=2929.0&amp;productid=2286143&amp;sid=289859&amp;type=offer</t>
  </si>
  <si>
    <t xml:space="preserve"> Vail­lant ecoTEC ex­clu­siv VC 276/4-7 Brenn­wert­ther­me ca­lor­MA­TIC 470/4, Schacht­sys­tem­pa­ket 7.5m, ohne Vail­lant</t>
  </si>
  <si>
    <t>/preisvergleich/Relocate/475959631.html?categoryId=18406&amp;pos=5&amp;price=2929.0&amp;productid=2286143&amp;sid=289859&amp;type=offer</t>
  </si>
  <si>
    <t xml:space="preserve"> Vail­lant Paket 1.49/3 ecoTEC ex­clu­siv VC 146/4-7, 470/4, VIH R 120/6 H Vail­lant</t>
  </si>
  <si>
    <t>/preisvergleich/Relocate/475958410.html?categoryId=18406&amp;pos=6&amp;price=2933.0&amp;productid=2286143&amp;sid=289859&amp;type=offer</t>
  </si>
  <si>
    <t xml:space="preserve"> Vail­lant ecoTEC ex­clu­siv VC 146/4-7 Brenn­wert­ther­me ca­lor­MA­TIC 470/4, Schacht­sys­tem­pa­ket 10m, Un­ter­putz mit Spei­cher­an­schluss Vail­lant</t>
  </si>
  <si>
    <t>/preisvergleich/Relocate/475957199.html?categoryId=18406&amp;pos=7&amp;price=2933.0&amp;productid=2286143&amp;sid=289859&amp;type=offer</t>
  </si>
  <si>
    <t xml:space="preserve"> Vail­lant ecoTEC ex­clu­siv VC 146/4-7 Brenn­wert­ther­me Flach­dach rot 60/100, au­ro­MA­TIC 620/3, ohne Vail­lant</t>
  </si>
  <si>
    <t>/preisvergleich/Relocate/475957223.html?categoryId=18406&amp;pos=8&amp;price=2933.0&amp;productid=2286143&amp;sid=289859&amp;type=offer</t>
  </si>
  <si>
    <t xml:space="preserve"> Vail­lant ecoTEC ex­clu­siv VC 146/4-7 Brenn­wert­ther­me Flach­dach schwarz 60/100, au­ro­MA­TIC 620/3, ohne Vail­lant</t>
  </si>
  <si>
    <t>/preisvergleich/Relocate/481848590.html?categoryId=18406&amp;pos=1&amp;price=3780.0&amp;productid=3497887&amp;sid=289859&amp;type=offer</t>
  </si>
  <si>
    <t xml:space="preserve"> Jun­kers Ce­ra­pur­Com­fort ZBR 42-3 A 21 Gas-Brenn­wert­ther­me 42 kW, L / LL Jun­kers FR 120, Jun­kers ST 120-5 Z, Mon­ta­ge­plat­te 258 + 223-1 (Un­ter­putz), ATEC...</t>
  </si>
  <si>
    <t>/preisvergleich/Relocate/481848830.html?categoryId=18406&amp;pos=1&amp;price=3700.0&amp;productid=1750863&amp;sid=289859&amp;type=offer</t>
  </si>
  <si>
    <t>/preisvergleich/Relocate/475957974.html?categoryId=18406&amp;pos=9&amp;price=2934.0&amp;productid=2286143&amp;sid=289859&amp;type=offer</t>
  </si>
  <si>
    <t xml:space="preserve"> Vail­lant ecoTEC ex­clu­siv VC 146/4-7 Brenn­wert­ther­me ca­lor­MA­TIC 470f, Flach­dach schwarz 60/100, Auf­putz ohne Spei­cher­an­schluss Vail­lant</t>
  </si>
  <si>
    <t>/preisvergleich/Relocate/481848784.html?categoryId=18406&amp;pos=2&amp;price=3780.0&amp;productid=3497887&amp;sid=289859&amp;type=offer</t>
  </si>
  <si>
    <t>/preisvergleich/Relocate/481860669.html?categoryId=18406&amp;pos=2&amp;price=3705.0&amp;productid=1750863&amp;sid=289859&amp;type=offer</t>
  </si>
  <si>
    <t xml:space="preserve"> Jun­kers Ce­ra­pur­Com­fort ZBR 42-3 A 31 Gas-Brenn­wert­ther­me 42 kW, Flg. P Jun­kers FW 120, Mon­ta­ge­plat­te 994, ohne Spei­cher, Jun­kers Schacht 4 Meter 80/125...</t>
  </si>
  <si>
    <t>/preisvergleich/Relocate/475957521.html?categoryId=18406&amp;pos=10&amp;price=2934.0&amp;productid=2286143&amp;sid=289859&amp;type=offer</t>
  </si>
  <si>
    <t xml:space="preserve"> Vail­lant ecoTEC ex­clu­siv VC 146/4-7 Brenn­wert­ther­me ca­lor­MA­TIC 470f, Flach­dach rot 60/100, Auf­putz ohne Spei­cher­an­schluss Vail­lant</t>
  </si>
  <si>
    <t>/preisvergleich/Relocate/481848955.html?categoryId=18406&amp;pos=3&amp;price=3785.0&amp;productid=3497887&amp;sid=289859&amp;type=offer</t>
  </si>
  <si>
    <t xml:space="preserve"> Jun­kers Ce­ra­pur­Com­fort ZBR 42-3 A 21 Gas-Brenn­wert­ther­me 42 kW, L / LL Jun­kers FR 50, Jun­kers ST 120-5 Z, Mon­ta­ge­plat­te 258 + 528-1 (Auf­putz), Jun­kers...</t>
  </si>
  <si>
    <t>/preisvergleich/Relocate/481847252.html?categoryId=18406&amp;pos=3&amp;price=3705.0&amp;productid=1750863&amp;sid=289859&amp;type=offer</t>
  </si>
  <si>
    <t>/preisvergleich/Relocate/475957943.html?categoryId=18406&amp;pos=11&amp;price=2938.0&amp;productid=2286143&amp;sid=289859&amp;type=offer</t>
  </si>
  <si>
    <t xml:space="preserve"> Vail­lant ecoTEC ex­clu­siv VC 146/4-7 Brenn­wert­ther­me Schrägdach rot 60/100, au­ro­MA­TIC 620/3, ohne Vail­lant</t>
  </si>
  <si>
    <t>/preisvergleich/Relocate/481846347.html?categoryId=18406&amp;pos=4&amp;price=3785.0&amp;productid=3497887&amp;sid=289859&amp;type=offer</t>
  </si>
  <si>
    <t>/preisvergleich/Relocate/481846608.html?categoryId=18406&amp;pos=4&amp;price=3705.0&amp;productid=1750863&amp;sid=289859&amp;type=offer</t>
  </si>
  <si>
    <t>/preisvergleich/Relocate/475957588.html?categoryId=18406&amp;pos=12&amp;price=2938.0&amp;productid=2286143&amp;sid=289859&amp;type=offer</t>
  </si>
  <si>
    <t xml:space="preserve"> Vail­lant ecoTEC ex­clu­siv VC 146/4-7 Brenn­wert­ther­me Schrägdach schwarz 60/100, au­ro­MA­TIC 620/3, ohne Vail­lant</t>
  </si>
  <si>
    <t>/preisvergleich/Relocate/481848503.html?categoryId=18406&amp;pos=5&amp;price=3785.0&amp;productid=3497887&amp;sid=289859&amp;type=offer</t>
  </si>
  <si>
    <t xml:space="preserve"> Jun­kers Ce­ra­pur­Com­fort ZBR 42-3 A 21 Gas-Brenn­wert­ther­me 42 kW, L / LL Jun­kers FR 120, Jun­kers ST 120-5 Z, Mon­ta­ge­plat­te 258 + 528-1 (Auf­putz), ATEC...</t>
  </si>
  <si>
    <t>/preisvergleich/Relocate/481846418.html?categoryId=18406&amp;pos=5&amp;price=3705.0&amp;productid=1750863&amp;sid=289859&amp;type=offer</t>
  </si>
  <si>
    <t>/preisvergleich/Relocate/475957851.html?categoryId=18406&amp;pos=13&amp;price=2939.0&amp;productid=2286143&amp;sid=289859&amp;type=offer</t>
  </si>
  <si>
    <t xml:space="preserve"> Vail­lant ecoTEC ex­clu­siv VC 146/4-7 Brenn­wert­ther­me ca­lor­MA­TIC 470f, Schrägdach schwarz 60/100, Auf­putz ohne Spei­cher­an­schluss Vail­lant</t>
  </si>
  <si>
    <t>/preisvergleich/Relocate/481847874.html?categoryId=18406&amp;pos=6&amp;price=3790.0&amp;productid=3497887&amp;sid=289859&amp;type=offer</t>
  </si>
  <si>
    <t xml:space="preserve"> Jun­kers Ce­ra­pur­Com­fort ZBR 42-3 A 21 Gas-Brenn­wert­ther­me 42 kW, L / LL Jun­kers FR 120, Mon­ta­ge­plat­te 258, Jun­kers SK 160-5 ZB, Jun­kers AZB10 Dach rot...</t>
  </si>
  <si>
    <t>/preisvergleich/Relocate/481848093.html?categoryId=18406&amp;pos=6&amp;price=3705.0&amp;productid=1750863&amp;sid=289859&amp;type=offer</t>
  </si>
  <si>
    <t>/preisvergleich/Relocate/475957825.html?categoryId=18406&amp;pos=14&amp;price=2939.0&amp;productid=2286143&amp;sid=289859&amp;type=offer</t>
  </si>
  <si>
    <t xml:space="preserve"> Vail­lant ecoTEC ex­clu­siv VC 146/4-7 Brenn­wert­ther­me ca­lor­MA­TIC 470f, Schrägdach rot 60/100, Auf­putz ohne Spei­cher­an­schluss Vail­lant</t>
  </si>
  <si>
    <t>/preisvergleich/Relocate/481847343.html?categoryId=18406&amp;pos=7&amp;price=3790.0&amp;productid=3497887&amp;sid=289859&amp;type=offer</t>
  </si>
  <si>
    <t xml:space="preserve"> Jun­kers Ce­ra­pur­Com­fort ZBR 42-3 A 21 Gas-Brenn­wert­ther­me 42 kW, L / LL ohne Re­ge­lung, Jun­kers Schacht 4 Meter 80/125, Jun­kers SK 200-5 ZB, oh­ne...</t>
  </si>
  <si>
    <t>/preisvergleich/Relocate/481848159.html?categoryId=18406&amp;pos=7&amp;price=3705.0&amp;productid=1750863&amp;sid=289859&amp;type=offer</t>
  </si>
  <si>
    <t>/preisvergleich/Relocate/475957925.html?categoryId=18406&amp;pos=15&amp;price=2939.0&amp;productid=2286143&amp;sid=289859&amp;type=offer</t>
  </si>
  <si>
    <t xml:space="preserve"> Vail­lant ecoTEC ex­clu­siv VC 276/4-7 Brenn­wert­ther­me ohne Ab­gas­pa­ket, au­ro­MA­TIC 620/3, Un­ter­putz ohne Spei­cher­an­schluss Vail­lant</t>
  </si>
  <si>
    <t>/preisvergleich/Relocate/481847094.html?categoryId=18406&amp;pos=8&amp;price=3790.0&amp;productid=3497887&amp;sid=289859&amp;type=offer</t>
  </si>
  <si>
    <t>/preisvergleich/Relocate/481848195.html?categoryId=18406&amp;pos=8&amp;price=3705.0&amp;productid=1750863&amp;sid=289859&amp;type=offer</t>
  </si>
  <si>
    <t>/preisvergleich/Relocate/481848891.html?categoryId=18406&amp;pos=9&amp;price=3790.0&amp;productid=3497887&amp;sid=289859&amp;type=offer</t>
  </si>
  <si>
    <t xml:space="preserve"> Jun­kers Ce­ra­pur­Com­fort ZBR 42-3 A 21 Gas-Brenn­wert­ther­me 42 kW, L / LL Jun­kers FR 120, Mon­ta­ge­plat­te 258, Jun­kers SK 160-5 ZB, Jun­kers AZB09 Dach schwarz ...</t>
  </si>
  <si>
    <t>/preisvergleich/Relocate/481866478.html?categoryId=18406&amp;pos=9&amp;price=3705.0&amp;productid=1750863&amp;sid=289859&amp;type=offer</t>
  </si>
  <si>
    <t xml:space="preserve"> Jun­kers Ce­ra­pur­Com­fort ZBR 42-3 A 31 Gas-Brenn­wert­ther­me 42 kW, Flg. P Mon­ta­ge­plat­te 994, ohne Re­ge­lung, Jun­kers ST 120-5 Z, ATEC Schacht 10 Meter 80/125 ...</t>
  </si>
  <si>
    <t>/preisvergleich/Relocate/481846811.html?categoryId=18406&amp;pos=10&amp;price=3790.0&amp;productid=3497887&amp;sid=289859&amp;type=offer</t>
  </si>
  <si>
    <t xml:space="preserve"> Jun­kers Ce­ra­pur­Com­fort ZBR 42-3 A 21 Gas-Brenn­wert­ther­me 42 kW, L / LL Jun­kers FR 50, Mon­ta­ge­plat­te 258, Jun­kers SK 160-5 ZB, ATEC Schacht 10 Me­ter...</t>
  </si>
  <si>
    <t>/preisvergleich/Relocate/481848179.html?categoryId=18406&amp;pos=10&amp;price=3710.0&amp;productid=1750863&amp;sid=289859&amp;type=offer</t>
  </si>
  <si>
    <t>/preisvergleich/Relocate/481848245.html?categoryId=18406&amp;pos=11&amp;price=3795.0&amp;productid=3497887&amp;sid=289859&amp;type=offer</t>
  </si>
  <si>
    <t xml:space="preserve"> Jun­kers Ce­ra­pur­Com­fort ZBR 42-3 A 21 Gas-Brenn­wert­ther­me 42 kW, L / LL Jun­kers FR 50, Jun­kers ST 120-5 Z, Jun­kers Schacht 6 Meter 80/125, oh­ne...</t>
  </si>
  <si>
    <t>/preisvergleich/Relocate/481848224.html?categoryId=18406&amp;pos=11&amp;price=3710.0&amp;productid=1750863&amp;sid=289859&amp;type=offer</t>
  </si>
  <si>
    <t>/preisvergleich/Relocate/481847849.html?categoryId=18406&amp;pos=12&amp;price=3795.0&amp;productid=3497887&amp;sid=289859&amp;type=offer</t>
  </si>
  <si>
    <t>/preisvergleich/Relocate/481848357.html?categoryId=18406&amp;pos=12&amp;price=3710.0&amp;productid=1750863&amp;sid=289859&amp;type=offer</t>
  </si>
  <si>
    <t>/preisvergleich/Relocate/481847864.html?categoryId=18406&amp;pos=13&amp;price=3795.0&amp;productid=3497887&amp;sid=289859&amp;type=offer</t>
  </si>
  <si>
    <t xml:space="preserve"> Jun­kers Ce­ra­pur­Com­fort ZBR 42-3 A 21 Gas-Brenn­wert­ther­me 42 kW, L / LL Jun­kers FW 200, Mon­ta­ge­plat­te 994, ohne Spei­cher, Jun­kers Schacht 8 Meter 80/125...</t>
  </si>
  <si>
    <t>/preisvergleich/Relocate/481860766.html?categoryId=18406&amp;pos=13&amp;price=3715.0&amp;productid=1750863&amp;sid=289859&amp;type=offer</t>
  </si>
  <si>
    <t xml:space="preserve"> Jun­kers Ce­ra­pur­Com­fort ZBR 42-3 A 31 Gas-Brenn­wert­ther­me 42 kW, Flg. P ohne Re­ge­lung, Jun­kers ST 120-5 Z, Jun­kers Schacht 10 Meter 80/125, oh­ne...</t>
  </si>
  <si>
    <t>/preisvergleich/Relocate/481847427.html?categoryId=18406&amp;pos=14&amp;price=3795.0&amp;productid=3497887&amp;sid=289859&amp;type=offer</t>
  </si>
  <si>
    <t xml:space="preserve"> Jun­kers Ce­ra­pur­Com­fort ZBR 42-3 A 21 Gas-Brenn­wert­ther­me 42 kW, L / LL Mon­ta­ge­plat­te 994, ohne Re­ge­lung, Jun­kers ST 120-5 Z, Jun­kers Schacht 6 Me­ter...</t>
  </si>
  <si>
    <t>/preisvergleich/Relocate/481847241.html?categoryId=18406&amp;pos=14&amp;price=3715.0&amp;productid=1750863&amp;sid=289859&amp;type=offer</t>
  </si>
  <si>
    <t>/preisvergleich/Relocate/481847445.html?categoryId=18406&amp;pos=15&amp;price=3795.0&amp;productid=3497887&amp;sid=289859&amp;type=offer</t>
  </si>
  <si>
    <t>/preisvergleich/Relocate/481847166.html?categoryId=18406&amp;pos=15&amp;price=3715.0&amp;productid=1750863&amp;sid=289859&amp;type=offer</t>
  </si>
  <si>
    <t>/preisvergleich/Relocate/475957192.html?categoryId=18406&amp;pos=1&amp;price=2939.0&amp;productid=2286143&amp;sid=289859&amp;type=offer</t>
  </si>
  <si>
    <t xml:space="preserve"> Vail­lant ecoTEC ex­clu­siv VC 276/4-7 Brenn­wert­ther­me ohne Ab­gas­pa­ket, ca­lor­MA­TIC 630/3, ohne Vail­lant</t>
  </si>
  <si>
    <t>/preisvergleich/Relocate/475958321.html?categoryId=18406&amp;pos=2&amp;price=2942.0&amp;productid=2286143&amp;sid=289859&amp;type=offer</t>
  </si>
  <si>
    <t xml:space="preserve"> Vail­lant ecoTEC ex­clu­siv VC 206/4-7 Brenn­wert­ther­me Flach­dach schwarz 60/100, au­ro­MA­TIC 620/3, ohne Vail­lant</t>
  </si>
  <si>
    <t>/preisvergleich/Relocate/475957957.html?categoryId=18406&amp;pos=3&amp;price=2942.0&amp;productid=2286143&amp;sid=289859&amp;type=offer</t>
  </si>
  <si>
    <t xml:space="preserve"> Vail­lant ecoTEC ex­clu­siv VC 206/4-7 Brenn­wert­ther­me Flach­dach rot 60/100, au­ro­MA­TIC 620/3, ohne Vail­lant</t>
  </si>
  <si>
    <t>/preisvergleich/Relocate/475958005.html?categoryId=18406&amp;pos=4&amp;price=2942.0&amp;productid=2286143&amp;sid=289859&amp;type=offer</t>
  </si>
  <si>
    <t xml:space="preserve"> Vail­lant ecoTEC ex­clu­siv VC 206/4-7 Brenn­wert­ther­me ca­lor­MA­TIC 470/4, Schacht­sys­tem­pa­ket 10m, Un­ter­putz mit Spei­cher­an­schluss Vail­lant</t>
  </si>
  <si>
    <t>/preisvergleich/Relocate/475957871.html?categoryId=18406&amp;pos=5&amp;price=2943.0&amp;productid=2286143&amp;sid=289859&amp;type=offer</t>
  </si>
  <si>
    <t xml:space="preserve"> Vail­lant ecoTEC ex­clu­siv VC 206/4-7 Brenn­wert­ther­me ca­lor­MA­TIC 470f, Flach­dach schwarz 60/100, Auf­putz ohne Spei­cher­an­schluss Vail­lant</t>
  </si>
  <si>
    <t>/preisvergleich/Relocate/475957320.html?categoryId=18406&amp;pos=6&amp;price=2943.0&amp;productid=2286143&amp;sid=289859&amp;type=offer</t>
  </si>
  <si>
    <t xml:space="preserve"> Vail­lant ecoTEC ex­clu­siv VC 206/4-7 Brenn­wert­ther­me ca­lor­MA­TIC 470f, Flach­dach rot 60/100, Auf­putz ohne Spei­cher­an­schluss Vail­lant</t>
  </si>
  <si>
    <t>/preisvergleich/Relocate/475957467.html?categoryId=18406&amp;pos=7&amp;price=2944.0&amp;productid=2286143&amp;sid=289859&amp;type=offer</t>
  </si>
  <si>
    <t xml:space="preserve"> Vail­lant ecoTEC ex­clu­siv VC 276/4-7 Brenn­wert­ther­me ohne Ab­gas­pa­ket, au­ro­MA­TIC 620/3, Auf­putz mit Spei­cher­an­schluss Vail­lant</t>
  </si>
  <si>
    <t>/preisvergleich/Relocate/481846883.html?categoryId=18406&amp;pos=1&amp;price=3715.0&amp;productid=1750863&amp;sid=289859&amp;type=offer</t>
  </si>
  <si>
    <t>/preisvergleich/Relocate/481847088.html?categoryId=18406&amp;pos=1&amp;price=3795.0&amp;productid=3497887&amp;sid=289859&amp;type=offer</t>
  </si>
  <si>
    <t>/preisvergleich/Relocate/475958364.html?categoryId=18406&amp;pos=8&amp;price=2947.0&amp;productid=2286143&amp;sid=289859&amp;type=offer</t>
  </si>
  <si>
    <t xml:space="preserve"> Vail­lant ecoTEC ex­clu­siv VC 206/4-7 Brenn­wert­ther­me Schrägdach schwarz 60/100, au­ro­MA­TIC 620/3, ohne Vail­lant</t>
  </si>
  <si>
    <t>/preisvergleich/Relocate/481846788.html?categoryId=18406&amp;pos=2&amp;price=3715.0&amp;productid=1750863&amp;sid=289859&amp;type=offer</t>
  </si>
  <si>
    <t>/preisvergleich/Relocate/481848992.html?categoryId=18406&amp;pos=2&amp;price=3795.0&amp;productid=3497887&amp;sid=289859&amp;type=offer</t>
  </si>
  <si>
    <t>/preisvergleich/Relocate/475957589.html?categoryId=18406&amp;pos=9&amp;price=2947.0&amp;productid=2286143&amp;sid=289859&amp;type=offer</t>
  </si>
  <si>
    <t xml:space="preserve"> Vail­lant ecoTEC ex­clu­siv VC 206/4-7 Brenn­wert­ther­me Schrägdach rot 60/100, au­ro­MA­TIC 620/3, ohne Vail­lant</t>
  </si>
  <si>
    <t>/preisvergleich/Relocate/481846782.html?categoryId=18406&amp;pos=3&amp;price=3715.0&amp;productid=1750863&amp;sid=289859&amp;type=offer</t>
  </si>
  <si>
    <t>/preisvergleich/Relocate/481846637.html?categoryId=18406&amp;pos=3&amp;price=3795.0&amp;productid=3497887&amp;sid=289859&amp;type=offer</t>
  </si>
  <si>
    <t xml:space="preserve"> Jun­kers Ce­ra­pur­Com­fort ZBR 42-3 A 21 Gas-Brenn­wert­ther­me 42 kW, L / LL Jun­kers FW 200, Mon­ta­ge­plat­te 994, Jun­kers ST 120-5 Z, ohne Ab­gas­pa­ket Jun­kers</t>
  </si>
  <si>
    <t>/preisvergleich/Relocate/475958033.html?categoryId=18406&amp;pos=10&amp;price=2948.0&amp;productid=2286143&amp;sid=289859&amp;type=offer</t>
  </si>
  <si>
    <t xml:space="preserve"> Vail­lant ecoTEC ex­clu­siv VC 206/4-7 Brenn­wert­ther­me ca­lor­MA­TIC 470f, Schrägdach rot 60/100, Auf­putz ohne Spei­cher­an­schluss Vail­lant</t>
  </si>
  <si>
    <t>/preisvergleich/Relocate/481847641.html?categoryId=18406&amp;pos=4&amp;price=3715.0&amp;productid=1750863&amp;sid=289859&amp;type=offer</t>
  </si>
  <si>
    <t>/preisvergleich/Relocate/481846593.html?categoryId=18406&amp;pos=4&amp;price=3795.0&amp;productid=3497887&amp;sid=289859&amp;type=offer</t>
  </si>
  <si>
    <t xml:space="preserve"> Jun­kers Ce­ra­pur­Com­fort ZBR 42-3 A 21 Gas-Brenn­wert­ther­me 42 kW, L / LL Jun­kers FR 120, Jun­kers ST 120-5 Z, Jun­kers Schacht 4 Meter 80/125, oh­ne...</t>
  </si>
  <si>
    <t>/preisvergleich/Relocate/475958191.html?categoryId=18406&amp;pos=11&amp;price=2948.0&amp;productid=2286143&amp;sid=289859&amp;type=offer</t>
  </si>
  <si>
    <t xml:space="preserve"> Vail­lant ecoTEC ex­clu­siv VC 206/4-7 Brenn­wert­ther­me ca­lor­MA­TIC 470f, Schrägdach schwarz 60/100, Auf­putz ohne Spei­cher­an­schluss Vail­lant</t>
  </si>
  <si>
    <t>/preisvergleich/Relocate/481847690.html?categoryId=18406&amp;pos=5&amp;price=3715.0&amp;productid=1750863&amp;sid=289859&amp;type=offer</t>
  </si>
  <si>
    <t>/preisvergleich/Relocate/481846447.html?categoryId=18406&amp;pos=5&amp;price=3795.0&amp;productid=3497887&amp;sid=289859&amp;type=offer</t>
  </si>
  <si>
    <t xml:space="preserve"> Jun­kers Ce­ra­pur­Com­fort ZBR 42-3 A 21 Gas-Brenn­wert­ther­me 42 kW, L / LL Jun­kers FR 50, Mon­ta­ge­plat­te 994, Jun­kers ST 120-5 Z, ATEC Schacht 6 Meter 80/125...</t>
  </si>
  <si>
    <t>/preisvergleich/Relocate/475957294.html?categoryId=18406&amp;pos=12&amp;price=2949.0&amp;productid=2286143&amp;sid=289859&amp;type=offer</t>
  </si>
  <si>
    <t xml:space="preserve"> Vail­lant ecoTEC ex­clu­siv VC 276/4-7 Brenn­wert­ther­me ca­lor­MA­TIC 370, Schacht­sys­tem­pa­ket 10m, Un­ter­putz mit Spei­cher­an­schluss Vail­lant</t>
  </si>
  <si>
    <t>/preisvergleich/Relocate/481847396.html?categoryId=18406&amp;pos=6&amp;price=3715.0&amp;productid=1750863&amp;sid=289859&amp;type=offer</t>
  </si>
  <si>
    <t>/preisvergleich/Relocate/481848068.html?categoryId=18406&amp;pos=6&amp;price=3800.0&amp;productid=3497887&amp;sid=289859&amp;type=offer</t>
  </si>
  <si>
    <t>/preisvergleich/Relocate/475957575.html?categoryId=18406&amp;pos=13&amp;price=2955.0&amp;productid=2286143&amp;sid=289859&amp;type=offer</t>
  </si>
  <si>
    <t xml:space="preserve"> Vail­lant ecoTEC ex­clu­siv VC 276/4-7 Brenn­wert­ther­me ca­lor­MA­TIC 370f, Schacht­sys­tem­pa­ket 10m, ohne Vail­lant</t>
  </si>
  <si>
    <t>/preisvergleich/Relocate/481847380.html?categoryId=18406&amp;pos=7&amp;price=3715.0&amp;productid=1750863&amp;sid=289859&amp;type=offer</t>
  </si>
  <si>
    <t>/preisvergleich/Relocate/481847902.html?categoryId=18406&amp;pos=7&amp;price=3800.0&amp;productid=3497887&amp;sid=289859&amp;type=offer</t>
  </si>
  <si>
    <t>/preisvergleich/Relocate/475958211.html?categoryId=18406&amp;pos=14&amp;price=2959.0&amp;productid=2286143&amp;sid=289859&amp;type=offer</t>
  </si>
  <si>
    <t xml:space="preserve"> Vail­lant ecoTEC ex­clu­siv VC 146/4-7 Brenn­wert­ther­me ca­lor­MA­TIC 470f, Flach­dach schwarz 60/100, Un­ter­putz ohne Spei­cher­an­schluss Vail­lant</t>
  </si>
  <si>
    <t>/preisvergleich/Relocate/481849081.html?categoryId=18406&amp;pos=8&amp;price=3715.0&amp;productid=1750863&amp;sid=289859&amp;type=offer</t>
  </si>
  <si>
    <t>/preisvergleich/Relocate/481847981.html?categoryId=18406&amp;pos=8&amp;price=3800.0&amp;productid=3497887&amp;sid=289859&amp;type=offer</t>
  </si>
  <si>
    <t xml:space="preserve"> Jun­kers Ce­ra­pur­Com­fort ZBR 42-3 A 21 Gas-Brenn­wert­ther­me 42 kW, L / LL Mon­ta­ge­plat­te 993, ohne Re­ge­lung, Jun­kers ST 120-5 Z, Jun­kers Schacht 6 Me­ter...</t>
  </si>
  <si>
    <t>/preisvergleich/Relocate/475957326.html?categoryId=18406&amp;pos=15&amp;price=2959.0&amp;productid=2286143&amp;sid=289859&amp;type=offer</t>
  </si>
  <si>
    <t xml:space="preserve"> Vail­lant ecoTEC ex­clu­siv VC 146/4-7 Brenn­wert­ther­me ca­lor­MA­TIC 470f, Flach­dach rot 60/100, Un­ter­putz ohne Spei­cher­an­schluss Vail­lant</t>
  </si>
  <si>
    <t>/preisvergleich/Relocate/481848619.html?categoryId=18406&amp;pos=9&amp;price=3715.0&amp;productid=1750863&amp;sid=289859&amp;type=offer</t>
  </si>
  <si>
    <t>/preisvergleich/Relocate/481847203.html?categoryId=18406&amp;pos=9&amp;price=3800.0&amp;productid=3497887&amp;sid=289859&amp;type=offer</t>
  </si>
  <si>
    <t xml:space="preserve"> Jun­kers Ce­ra­pur­Com­fort ZBR 42-3 A 21 Gas-Brenn­wert­ther­me 42 kW, L / LL Jun­kers FR 120, Mon­ta­ge­plat­te 258, Jun­kers SK 160-5 ZB, ATEC Schacht 8 Me­ter...</t>
  </si>
  <si>
    <t>/preisvergleich/Relocate/481848728.html?categoryId=18406&amp;pos=10&amp;price=3715.0&amp;productid=1750863&amp;sid=289859&amp;type=offer</t>
  </si>
  <si>
    <t>/preisvergleich/Relocate/481847111.html?categoryId=18406&amp;pos=10&amp;price=3800.0&amp;productid=3497887&amp;sid=289859&amp;type=offer</t>
  </si>
  <si>
    <t xml:space="preserve"> Jun­kers Ce­ra­pur­Com­fort ZBR 42-3 A 21 Gas-Brenn­wert­ther­me 42 kW, L / LL Jun­kers FW 200, Mon­ta­ge­plat­te 993, Jun­kers ST 120-5 Z, ohne Ab­gas­pa­ket Jun­kers</t>
  </si>
  <si>
    <t>/preisvergleich/Relocate/481848385.html?categoryId=18406&amp;pos=11&amp;price=3715.0&amp;productid=1750863&amp;sid=289859&amp;type=offer</t>
  </si>
  <si>
    <t>/preisvergleich/Relocate/481848997.html?categoryId=18406&amp;pos=11&amp;price=3800.0&amp;productid=3497887&amp;sid=289859&amp;type=offer</t>
  </si>
  <si>
    <t>/preisvergleich/Relocate/481847274.html?categoryId=18406&amp;pos=12&amp;price=3720.0&amp;productid=1750863&amp;sid=289859&amp;type=offer</t>
  </si>
  <si>
    <t>/preisvergleich/Relocate/481846722.html?categoryId=18406&amp;pos=12&amp;price=3800.0&amp;productid=3497887&amp;sid=289859&amp;type=offer</t>
  </si>
  <si>
    <t xml:space="preserve"> Jun­kers Ce­ra­pur­Com­fort ZBR 42-3 A 21 Gas-Brenn­wert­ther­me 42 kW, L / LL Jun­kers FR 50, Jun­kers SK 200-5 ZB, ohne Mon­ta­ge­plat­te, ATEC Schacht 4 Me­ter...</t>
  </si>
  <si>
    <t>/preisvergleich/Relocate/481846786.html?categoryId=18406&amp;pos=13&amp;price=3720.0&amp;productid=1750863&amp;sid=289859&amp;type=offer</t>
  </si>
  <si>
    <t>/preisvergleich/Relocate/481846739.html?categoryId=18406&amp;pos=13&amp;price=3800.0&amp;productid=3497887&amp;sid=289859&amp;type=offer</t>
  </si>
  <si>
    <t>/preisvergleich/Relocate/481846697.html?categoryId=18406&amp;pos=14&amp;price=3720.0&amp;productid=1750863&amp;sid=289859&amp;type=offer</t>
  </si>
  <si>
    <t>/preisvergleich/Relocate/481846743.html?categoryId=18406&amp;pos=14&amp;price=3800.0&amp;productid=3497887&amp;sid=289859&amp;type=offer</t>
  </si>
  <si>
    <t xml:space="preserve"> Jun­kers Ce­ra­pur­Com­fort ZBR 42-3 A 21 Gas-Brenn­wert­ther­me 42 kW, L / LL Mon­ta­ge­plat­te 258, ohne Re­ge­lung, Jun­kers SK 160-5 ZB, Jun­kers Schacht 10 Me­ter...</t>
  </si>
  <si>
    <t>/preisvergleich/Relocate/481847839.html?categoryId=18406&amp;pos=15&amp;price=3720.0&amp;productid=1750863&amp;sid=289859&amp;type=offer</t>
  </si>
  <si>
    <t>/preisvergleich/Relocate/481846553.html?categoryId=18406&amp;pos=15&amp;price=3800.0&amp;productid=3497887&amp;sid=289859&amp;type=offer</t>
  </si>
  <si>
    <t xml:space="preserve"> Jun­kers Ce­ra­pur­Com­fort ZBR 42-3 A 21 Gas-Brenn­wert­ther­me 42 kW, L / LL Jun­kers FW 120, Mon­ta­ge­plat­te 994, Jun­kers SK 160-5 ZB, ohne Ab­gas­pa­ket Jun­kers</t>
  </si>
  <si>
    <t>/preisvergleich/Relocate/475957911.html?categoryId=18406&amp;pos=1&amp;price=2960.0&amp;productid=2286143&amp;sid=289859&amp;type=offer</t>
  </si>
  <si>
    <t xml:space="preserve"> Vail­lant ecoTEC ex­clu­siv VC 356/4-7 Brenn­wert­ther­me ohne, ohne Re­ge­lung, Schacht­ein­bau 80/125 7.5m Vail­lant</t>
  </si>
  <si>
    <t>/preisvergleich/Relocate/475958473.html?categoryId=18406&amp;pos=2&amp;price=2964.0&amp;productid=2286143&amp;sid=289859&amp;type=offer</t>
  </si>
  <si>
    <t xml:space="preserve"> Vail­lant ecoTEC ex­clu­siv VC 146/4-7 Brenn­wert­ther­me ca­lor­MA­TIC 470f, Flach­dach schwarz 60/100, Auf­putz mit Spei­cher­an­schluss Vail­lant</t>
  </si>
  <si>
    <t>/preisvergleich/Relocate/475957327.html?categoryId=18406&amp;pos=3&amp;price=2964.0&amp;productid=2286143&amp;sid=289859&amp;type=offer</t>
  </si>
  <si>
    <t xml:space="preserve"> Vail­lant ecoTEC ex­clu­siv VC 146/4-7 Brenn­wert­ther­me ca­lor­MA­TIC 470f, Flach­dach rot 60/100, Auf­putz mit Spei­cher­an­schluss Vail­lant</t>
  </si>
  <si>
    <t>/preisvergleich/Relocate/475957303.html?categoryId=18406&amp;pos=4&amp;price=2964.0&amp;productid=2286143&amp;sid=289859&amp;type=offer</t>
  </si>
  <si>
    <t xml:space="preserve"> Vail­lant ecoTEC ex­clu­siv VC 146/4-7 Brenn­wert­ther­me ca­lor­MA­TIC 470f, Schrägdach schwarz 60/100, Un­ter­putz ohne Spei­cher­an­schluss Vail­lant</t>
  </si>
  <si>
    <t>/preisvergleich/Relocate/475957520.html?categoryId=18406&amp;pos=5&amp;price=2964.0&amp;productid=2286143&amp;sid=289859&amp;type=offer</t>
  </si>
  <si>
    <t xml:space="preserve"> Vail­lant ecoTEC ex­clu­siv VC 146/4-7 Brenn­wert­ther­me ca­lor­MA­TIC 470f, Schrägdach rot 60/100, Un­ter­putz ohne Spei­cher­an­schluss Vail­lant</t>
  </si>
  <si>
    <t>/preisvergleich/Relocate/475958277.html?categoryId=18406&amp;pos=6&amp;price=2968.0&amp;productid=2286143&amp;sid=289859&amp;type=offer</t>
  </si>
  <si>
    <t xml:space="preserve"> Vail­lant ecoTEC ex­clu­siv VC 206/4-7 Brenn­wert­ther­me ca­lor­MA­TIC 470f, Flach­dach schwarz 60/100, Un­ter­putz ohne Spei­cher­an­schluss Vail­lant</t>
  </si>
  <si>
    <t>/preisvergleich/Relocate/475957222.html?categoryId=18406&amp;pos=7&amp;price=2968.0&amp;productid=2286143&amp;sid=289859&amp;type=offer</t>
  </si>
  <si>
    <t xml:space="preserve"> Vail­lant ecoTEC ex­clu­siv VC 206/4-7 Brenn­wert­ther­me ca­lor­MA­TIC 470f, Flach­dach rot 60/100, Un­ter­putz ohne Spei­cher­an­schluss Vail­lant</t>
  </si>
  <si>
    <t>/preisvergleich/Relocate/481848430.html?categoryId=18406&amp;pos=1&amp;price=3800.0&amp;productid=3497887&amp;sid=289859&amp;type=offer</t>
  </si>
  <si>
    <t xml:space="preserve"> Jun­kers Ce­ra­pur­Com­fort ZBR 42-3 A 21 Gas-Brenn­wert­ther­me 42 kW, L / LL Mon­ta­ge­plat­te 994, ohne Re­ge­lung, Jun­kers SK 200-5 ZB, ATEC Schacht 4 Meter 80/125 ...</t>
  </si>
  <si>
    <t>/preisvergleich/Relocate/481847896.html?categoryId=18406&amp;pos=1&amp;price=3720.0&amp;productid=1750863&amp;sid=289859&amp;type=offer</t>
  </si>
  <si>
    <t>/preisvergleich/Relocate/475958425.html?categoryId=18406&amp;pos=8&amp;price=2969.0&amp;productid=2286143&amp;sid=289859&amp;type=offer</t>
  </si>
  <si>
    <t xml:space="preserve"> Vail­lant ecoTEC ex­clu­siv VC 276/4-7 Brenn­wert­ther­me ohne Ab­gas­pa­ket, au­ro­MA­TIC 620/3, Un­ter­putz mit Spei­cher­an­schluss Vail­lant</t>
  </si>
  <si>
    <t>/preisvergleich/Relocate/481846407.html?categoryId=18406&amp;pos=2&amp;price=3800.0&amp;productid=3497887&amp;sid=289859&amp;type=offer</t>
  </si>
  <si>
    <t xml:space="preserve"> Jun­kers Ce­ra­pur­Com­fort ZBR 42-3 A 21 Gas-Brenn­wert­ther­me 42 kW, L / LL Jun­kers FR 50, Mon­ta­ge­plat­te 993, Jun­kers ST 120-5 Z, ATEC Schacht 6 Meter 80/125...</t>
  </si>
  <si>
    <t>/preisvergleich/Relocate/481847972.html?categoryId=18406&amp;pos=2&amp;price=3720.0&amp;productid=1750863&amp;sid=289859&amp;type=offer</t>
  </si>
  <si>
    <t>/preisvergleich/Relocate/475958182.html?categoryId=18406&amp;pos=9&amp;price=2969.0&amp;productid=2286143&amp;sid=289859&amp;type=offer</t>
  </si>
  <si>
    <t xml:space="preserve"> Vail­lant ecoTEC ex­clu­siv VC 146/4-7 Brenn­wert­ther­me ca­lor­MA­TIC 470f, Schrägdach schwarz 60/100, Auf­putz mit Spei­cher­an­schluss Vail­lant</t>
  </si>
  <si>
    <t>/preisvergleich/Relocate/481846400.html?categoryId=18406&amp;pos=3&amp;price=3800.0&amp;productid=3497887&amp;sid=289859&amp;type=offer</t>
  </si>
  <si>
    <t>/preisvergleich/Relocate/481848054.html?categoryId=18406&amp;pos=3&amp;price=3720.0&amp;productid=1750863&amp;sid=289859&amp;type=offer</t>
  </si>
  <si>
    <t>/preisvergleich/Relocate/475957662.html?categoryId=18406&amp;pos=10&amp;price=2969.0&amp;productid=2286143&amp;sid=289859&amp;type=offer</t>
  </si>
  <si>
    <t xml:space="preserve"> Vail­lant ecoTEC ex­clu­siv VC 276/4-7 Brenn­wert­ther­me ca­lor­MA­TIC 470/4, Schacht­sys­tem­pa­ket 10m, ohne Vail­lant</t>
  </si>
  <si>
    <t>/preisvergleich/Relocate/481848528.html?categoryId=18406&amp;pos=4&amp;price=3800.0&amp;productid=3497887&amp;sid=289859&amp;type=offer</t>
  </si>
  <si>
    <t xml:space="preserve"> Jun­kers Ce­ra­pur­Com­fort ZBR 42-3 A 21 Gas-Brenn­wert­ther­me 42 kW, L / LL Jun­kers FW 200, Mon­ta­ge­plat­te 993, ohne Spei­cher, Jun­kers Schacht 8 Meter 80/125...</t>
  </si>
  <si>
    <t>/preisvergleich/Relocate/481855134.html?categoryId=18406&amp;pos=4&amp;price=3720.0&amp;productid=1750863&amp;sid=289859&amp;type=offer</t>
  </si>
  <si>
    <t xml:space="preserve"> Jun­kers Ce­ra­pur­Com­fort ZBR 42-3 A 31 Gas-Brenn­wert­ther­me 42 kW, Flg. P Jun­kers FR 50, Mon­ta­ge­plat­te 258, Jun­kers ST 120-5 Z, Jun­kers AZB09 Dach schwarz...</t>
  </si>
  <si>
    <t>/preisvergleich/Relocate/475957654.html?categoryId=18406&amp;pos=11&amp;price=2969.0&amp;productid=2286143&amp;sid=289859&amp;type=offer</t>
  </si>
  <si>
    <t xml:space="preserve"> Vail­lant ecoTEC ex­clu­siv VC 146/4-7 Brenn­wert­ther­me ca­lor­MA­TIC 470f, Schrägdach rot 60/100, Auf­putz mit Spei­cher­an­schluss Vail­lant</t>
  </si>
  <si>
    <t>/preisvergleich/Relocate/481847329.html?categoryId=18406&amp;pos=5&amp;price=3805.0&amp;productid=3497887&amp;sid=289859&amp;type=offer</t>
  </si>
  <si>
    <t xml:space="preserve"> Jun­kers Ce­ra­pur­Com­fort ZBR 42-3 A 21 Gas-Brenn­wert­ther­me 42 kW, L / LL ohne Re­ge­lung, Mon­ta­ge­plat­te 258 + 223-1 (Un­ter­putz), Jun­kers AZB09 Dach schwarz...</t>
  </si>
  <si>
    <t>/preisvergleich/Relocate/481847696.html?categoryId=18406&amp;pos=5&amp;price=3720.0&amp;productid=1750863&amp;sid=289859&amp;type=offer</t>
  </si>
  <si>
    <t>/preisvergleich/Relocate/475958341.html?categoryId=18406&amp;pos=12&amp;price=2973.0&amp;productid=2286143&amp;sid=289859&amp;type=offer</t>
  </si>
  <si>
    <t xml:space="preserve"> Vail­lant ecoTEC ex­clu­siv VC 206/4-7 Brenn­wert­ther­me ca­lor­MA­TIC 470f, Schrägdach schwarz 60/100, Un­ter­putz ohne Spei­cher­an­schluss Vail­lant</t>
  </si>
  <si>
    <t>/preisvergleich/Relocate/481847381.html?categoryId=18406&amp;pos=6&amp;price=3805.0&amp;productid=3497887&amp;sid=289859&amp;type=offer</t>
  </si>
  <si>
    <t>/preisvergleich/Relocate/481847424.html?categoryId=18406&amp;pos=6&amp;price=3720.0&amp;productid=1750863&amp;sid=289859&amp;type=offer</t>
  </si>
  <si>
    <t>/preisvergleich/Relocate/475957803.html?categoryId=18406&amp;pos=13&amp;price=2973.0&amp;productid=2286143&amp;sid=289859&amp;type=offer</t>
  </si>
  <si>
    <t xml:space="preserve"> Vail­lant ecoTEC ex­clu­siv VC 206/4-7 Brenn­wert­ther­me ca­lor­MA­TIC 470f, Flach­dach rot 60/100, Auf­putz mit Spei­cher­an­schluss Vail­lant</t>
  </si>
  <si>
    <t>/preisvergleich/Relocate/481847536.html?categoryId=18406&amp;pos=7&amp;price=3805.0&amp;productid=3497887&amp;sid=289859&amp;type=offer</t>
  </si>
  <si>
    <t xml:space="preserve"> Jun­kers Ce­ra­pur­Com­fort ZBR 42-3 A 21 Gas-Brenn­wert­ther­me 42 kW, L / LL ohne Re­ge­lung, Mon­ta­ge­plat­te 258 + 223-1 (Un­ter­putz), Jun­kers AZB10 Dach rot...</t>
  </si>
  <si>
    <t>/preisvergleich/Relocate/481846950.html?categoryId=18406&amp;pos=7&amp;price=3725.0&amp;productid=1750863&amp;sid=289859&amp;type=offer</t>
  </si>
  <si>
    <t>/preisvergleich/Relocate/475957947.html?categoryId=18406&amp;pos=14&amp;price=2973.0&amp;productid=2286143&amp;sid=289859&amp;type=offer</t>
  </si>
  <si>
    <t xml:space="preserve"> Vail­lant ecoTEC ex­clu­siv VC 206/4-7 Brenn­wert­ther­me ca­lor­MA­TIC 470f, Flach­dach schwarz 60/100, Auf­putz mit Spei­cher­an­schluss Vail­lant</t>
  </si>
  <si>
    <t>/preisvergleich/Relocate/481847497.html?categoryId=18406&amp;pos=8&amp;price=3805.0&amp;productid=3497887&amp;sid=289859&amp;type=offer</t>
  </si>
  <si>
    <t xml:space="preserve"> Jun­kers Ce­ra­pur­Com­fort ZBR 42-3 A 21 Gas-Brenn­wert­ther­me 42 kW, L / LL Jun­kers FR 50, Mon­ta­ge­plat­te 994, Jun­kers ST 120-5 Z, Jun­kers AZB10 Dach rot...</t>
  </si>
  <si>
    <t>/preisvergleich/Relocate/481846656.html?categoryId=18406&amp;pos=8&amp;price=3725.0&amp;productid=1750863&amp;sid=289859&amp;type=offer</t>
  </si>
  <si>
    <t>/preisvergleich/Relocate/475957435.html?categoryId=18406&amp;pos=15&amp;price=2973.0&amp;productid=2286143&amp;sid=289859&amp;type=offer</t>
  </si>
  <si>
    <t xml:space="preserve"> Vail­lant ecoTEC ex­clu­siv VC 206/4-7 Brenn­wert­ther­me ca­lor­MA­TIC 470f, Schrägdach rot 60/100, Un­ter­putz ohne Spei­cher­an­schluss Vail­lant</t>
  </si>
  <si>
    <t>/preisvergleich/Relocate/481847503.html?categoryId=18406&amp;pos=9&amp;price=3805.0&amp;productid=3497887&amp;sid=289859&amp;type=offer</t>
  </si>
  <si>
    <t xml:space="preserve"> Jun­kers Ce­ra­pur­Com­fort ZBR 42-3 A 21 Gas-Brenn­wert­ther­me 42 kW, L / LL Mon­ta­ge­plat­te 993, ohne Re­ge­lung, Jun­kers SK 200-5 ZB, ATEC Schacht 4 Meter 80/125 ...</t>
  </si>
  <si>
    <t>/preisvergleich/Relocate/481846413.html?categoryId=18406&amp;pos=9&amp;price=3725.0&amp;productid=1750863&amp;sid=289859&amp;type=offer</t>
  </si>
  <si>
    <t>/preisvergleich/Relocate/481848960.html?categoryId=18406&amp;pos=10&amp;price=3805.0&amp;productid=3497887&amp;sid=289859&amp;type=offer</t>
  </si>
  <si>
    <t xml:space="preserve"> Jun­kers Ce­ra­pur­Com­fort ZBR 42-3 A 21 Gas-Brenn­wert­ther­me 42 kW, L / LL Jun­kers FW 120, Mon­ta­ge­plat­te 993, Jun­kers SK 160-5 ZB, ohne Ab­gas­pa­ket Jun­kers</t>
  </si>
  <si>
    <t>/preisvergleich/Relocate/481847856.html?categoryId=18406&amp;pos=10&amp;price=3725.0&amp;productid=1750863&amp;sid=289859&amp;type=offer</t>
  </si>
  <si>
    <t>/preisvergleich/Relocate/481848794.html?categoryId=18406&amp;pos=11&amp;price=3805.0&amp;productid=3497887&amp;sid=289859&amp;type=offer</t>
  </si>
  <si>
    <t xml:space="preserve"> Jun­kers Ce­ra­pur­Com­fort ZBR 42-3 A 21 Gas-Brenn­wert­ther­me 42 kW, L / LL Jun­kers FR 50, Mon­ta­ge­plat­te 994, Jun­kers ST 120-5 Z, Jun­kers AZB09 Dach schwarz...</t>
  </si>
  <si>
    <t>/preisvergleich/Relocate/481848027.html?categoryId=18406&amp;pos=11&amp;price=3725.0&amp;productid=1750863&amp;sid=289859&amp;type=offer</t>
  </si>
  <si>
    <t>/preisvergleich/Relocate/481848399.html?categoryId=18406&amp;pos=12&amp;price=3805.0&amp;productid=3497887&amp;sid=289859&amp;type=offer</t>
  </si>
  <si>
    <t>/preisvergleich/Relocate/481847341.html?categoryId=18406&amp;pos=12&amp;price=3725.0&amp;productid=1750863&amp;sid=289859&amp;type=offer</t>
  </si>
  <si>
    <t>/preisvergleich/Relocate/481848344.html?categoryId=18406&amp;pos=13&amp;price=3805.0&amp;productid=3497887&amp;sid=289859&amp;type=offer</t>
  </si>
  <si>
    <t xml:space="preserve"> Jun­kers Ce­ra­pur­Com­fort ZBR 42-3 A 21 Gas-Brenn­wert­ther­me 42 kW, L / LL Jun­kers FR 120, Mon­ta­ge­plat­te 994, Jun­kers ST 120-5 Z, ATEC Schacht 4 Meter 80/125 ...</t>
  </si>
  <si>
    <t>/preisvergleich/Relocate/481855364.html?categoryId=18406&amp;pos=13&amp;price=3725.0&amp;productid=1750863&amp;sid=289859&amp;type=offer</t>
  </si>
  <si>
    <t xml:space="preserve"> Jun­kers Ce­ra­pur­Com­fort ZBR 42-3 A 31 Gas-Brenn­wert­ther­me 42 kW, Flg. P Jun­kers FW 200, Jun­kers SK 160-5 ZB, ohne Ab­gas­pa­ket, ohne Mon­ta­ge­plat­te Jun­kers</t>
  </si>
  <si>
    <t>/preisvergleich/Relocate/481848274.html?categoryId=18406&amp;pos=14&amp;price=3810.0&amp;productid=3497887&amp;sid=289859&amp;type=offer</t>
  </si>
  <si>
    <t xml:space="preserve"> Jun­kers Ce­ra­pur­Com­fort ZBR 42-3 A 21 Gas-Brenn­wert­ther­me 42 kW, L / LL ohne Re­ge­lung, Mon­ta­ge­plat­te 258 + 528-1 (Auf­putz), Jun­kers AZB10 Dach rot 80/125, ...</t>
  </si>
  <si>
    <t>/preisvergleich/Relocate/481846573.html?categoryId=18406&amp;pos=14&amp;price=3730.0&amp;productid=1750863&amp;sid=289859&amp;type=offer</t>
  </si>
  <si>
    <t>/preisvergleich/Relocate/481847982.html?categoryId=18406&amp;pos=15&amp;price=3810.0&amp;productid=3497887&amp;sid=289859&amp;type=offer</t>
  </si>
  <si>
    <t xml:space="preserve"> Jun­kers Ce­ra­pur­Com­fort ZBR 42-3 A 21 Gas-Brenn­wert­ther­me 42 kW, L / LL Jun­kers FR 50, Mon­ta­ge­plat­te 258, Jun­kers ST 120-5 Z, Jun­kers Schacht 4 Me­ter...</t>
  </si>
  <si>
    <t>/preisvergleich/Relocate/481846521.html?categoryId=18406&amp;pos=15&amp;price=3730.0&amp;productid=1750863&amp;sid=289859&amp;type=offer</t>
  </si>
  <si>
    <t>/preisvergleich/Relocate/475957934.html?categoryId=18406&amp;pos=1&amp;price=2975.0&amp;productid=2286143&amp;sid=289859&amp;type=offer</t>
  </si>
  <si>
    <t xml:space="preserve"> Vail­lant ecoTEC ex­clu­siv VC 656/4-7 Brenn­wert­ther­me, L/LL ohne Re­ge­lung, ohne Ab­gas­pa­ket, Zu­be­hör­pa­ket A+B+F Vail­lant</t>
  </si>
  <si>
    <t>/preisvergleich/Relocate/475957307.html?categoryId=18406&amp;pos=2&amp;price=2975.0&amp;productid=2286143&amp;sid=289859&amp;type=offer</t>
  </si>
  <si>
    <t xml:space="preserve"> Vail­lant ecoTEC ex­clu­siv VC 656/4-7 Brenn­wert­ther­me, E / H ohne Re­ge­lung, ohne Ab­gas­pa­ket, Zu­be­hör­pa­ket A+B+F Vail­lant</t>
  </si>
  <si>
    <t>/preisvergleich/Relocate/475957691.html?categoryId=18406&amp;pos=3&amp;price=2978.0&amp;productid=2286143&amp;sid=289859&amp;type=offer</t>
  </si>
  <si>
    <t xml:space="preserve"> Vail­lant ecoTEC ex­clu­siv VC 206/4-7 Brenn­wert­ther­me ca­lor­MA­TIC 470f, Schrägdach schwarz 60/100, Auf­putz mit Spei­cher­an­schluss Vail­lant</t>
  </si>
  <si>
    <t>/preisvergleich/Relocate/475957637.html?categoryId=18406&amp;pos=4&amp;price=2978.0&amp;productid=2286143&amp;sid=289859&amp;type=offer</t>
  </si>
  <si>
    <t xml:space="preserve"> Vail­lant ecoTEC ex­clu­siv VC 206/4-7 Brenn­wert­ther­me ca­lor­MA­TIC 470f, Schrägdach rot 60/100, Auf­putz mit Spei­cher­an­schluss Vail­lant</t>
  </si>
  <si>
    <t>/preisvergleich/Relocate/475957280.html?categoryId=18406&amp;pos=5&amp;price=2979.0&amp;productid=2286143&amp;sid=289859&amp;type=offer</t>
  </si>
  <si>
    <t xml:space="preserve"> Vail­lant Paket 1.120/ 3 ecoTEC ex­clu­siv VC 356/4-7, 470/4 Vail­lant</t>
  </si>
  <si>
    <t>/preisvergleich/Relocate/475958078.html?categoryId=18406&amp;pos=6&amp;price=2984.0&amp;productid=2286143&amp;sid=289859&amp;type=offer</t>
  </si>
  <si>
    <t xml:space="preserve"> Vail­lant Paket 1.52/3 ecoTEC ex­clu­siv VC 206/4-7, 470/4, VIH R 120/6 H Vail­lant</t>
  </si>
  <si>
    <t>/preisvergleich/Relocate/475957485.html?categoryId=18406&amp;pos=7&amp;price=2984.0&amp;productid=2286143&amp;sid=289859&amp;type=offer</t>
  </si>
  <si>
    <t xml:space="preserve"> Vail­lant Paket 1.121/ 3 ecoTEC ex­clu­siv VC 356/4-7, 470/4 Vail­lant</t>
  </si>
  <si>
    <t>/preisvergleich/Relocate/481848071.html?categoryId=18406&amp;pos=1&amp;price=3730.0&amp;productid=1750863&amp;sid=289859&amp;type=offer</t>
  </si>
  <si>
    <t>/preisvergleich/Relocate/481847584.html?categoryId=18406&amp;pos=1&amp;price=3810.0&amp;productid=3497887&amp;sid=289859&amp;type=offer</t>
  </si>
  <si>
    <t xml:space="preserve"> Jun­kers Ce­ra­pur­Com­fort ZBR 42-3 A 21 Gas-Brenn­wert­ther­me 42 kW, L / LL Jun­kers FW 120, Mon­ta­ge­plat­te 258, ohne Ab­gas­pa­ket, Jun­kers SK 200-5 ZB Jun­kers</t>
  </si>
  <si>
    <t>/preisvergleich/Relocate/475957624.html?categoryId=18406&amp;pos=8&amp;price=2984.0&amp;productid=2286143&amp;sid=289859&amp;type=offer</t>
  </si>
  <si>
    <t xml:space="preserve"> Vail­lant Paket 1.50/3 ecoTEC ex­clu­siv VC 146/4-7, 470/4, VIH R 150/6 H Vail­lant</t>
  </si>
  <si>
    <t>/preisvergleich/Relocate/481847666.html?categoryId=18406&amp;pos=2&amp;price=3730.0&amp;productid=1750863&amp;sid=289859&amp;type=offer</t>
  </si>
  <si>
    <t>/preisvergleich/Relocate/481847538.html?categoryId=18406&amp;pos=2&amp;price=3810.0&amp;productid=3497887&amp;sid=289859&amp;type=offer</t>
  </si>
  <si>
    <t xml:space="preserve"> Jun­kers Ce­ra­pur­Com­fort ZBR 42-3 A 21 Gas-Brenn­wert­ther­me 42 kW, L / LL ohne Re­ge­lung, Mon­ta­ge­plat­te 258 + 528-1 (Auf­putz), Jun­kers AZB09 Dach schwarz...</t>
  </si>
  <si>
    <t>/preisvergleich/Relocate/475957570.html?categoryId=18406&amp;pos=9&amp;price=2985.0&amp;productid=2286143&amp;sid=289859&amp;type=offer</t>
  </si>
  <si>
    <t xml:space="preserve"> Vail­lant ecoTEC ex­clu­siv VC 356/4-7 Brenn­wert­ther­me ohne Re­ge­lung, Zu­be­hör­pa­ket A+B+C+D+E, Schacht­ein­bau 80/125 7.5m Vail­lant</t>
  </si>
  <si>
    <t>/preisvergleich/Relocate/481847346.html?categoryId=18406&amp;pos=3&amp;price=3730.0&amp;productid=1750863&amp;sid=289859&amp;type=offer</t>
  </si>
  <si>
    <t>/preisvergleich/Relocate/481847542.html?categoryId=18406&amp;pos=3&amp;price=3810.0&amp;productid=3497887&amp;sid=289859&amp;type=offer</t>
  </si>
  <si>
    <t xml:space="preserve"> Jun­kers Ce­ra­pur­Com­fort ZBR 42-3 A 21 Gas-Brenn­wert­ther­me 42 kW, L / LL Jun­kers FR 120, Jun­kers ST 120-5 Z, Mon­ta­ge­plat­te 258 + 223-1 (Un­ter­putz), Jun­kers ...</t>
  </si>
  <si>
    <t>/preisvergleich/Relocate/475957945.html?categoryId=18406&amp;pos=10&amp;price=2989.0&amp;productid=2286143&amp;sid=289859&amp;type=offer</t>
  </si>
  <si>
    <t xml:space="preserve"> Vail­lant ecoTEC ex­clu­siv VC 146/4-7 Brenn­wert­ther­me ca­lor­MA­TIC 470f, Flach­dach rot 60/100, Un­ter­putz mit Spei­cher­an­schluss Vail­lant</t>
  </si>
  <si>
    <t>/preisvergleich/Relocate/481848976.html?categoryId=18406&amp;pos=4&amp;price=3730.0&amp;productid=1750863&amp;sid=289859&amp;type=offer</t>
  </si>
  <si>
    <t>/preisvergleich/Relocate/481846987.html?categoryId=18406&amp;pos=4&amp;price=3810.0&amp;productid=3497887&amp;sid=289859&amp;type=offer</t>
  </si>
  <si>
    <t xml:space="preserve"> Jun­kers Ce­ra­pur­Com­fort ZBR 42-3 A 21 Gas-Brenn­wert­ther­me 42 kW, L / LL Jun­kers FR 50, Mon­ta­ge­plat­te 993, Jun­kers ST 120-5 Z, Jun­kers AZB10 Dach rot...</t>
  </si>
  <si>
    <t>/preisvergleich/Relocate/475957670.html?categoryId=18406&amp;pos=11&amp;price=2989.0&amp;productid=2286143&amp;sid=289859&amp;type=offer</t>
  </si>
  <si>
    <t xml:space="preserve"> Vail­lant ecoTEC ex­clu­siv VC 146/4-7 Brenn­wert­ther­me ca­lor­MA­TIC 470f, Flach­dach schwarz 60/100, Un­ter­putz mit Spei­cher­an­schluss Vail­lant</t>
  </si>
  <si>
    <t>/preisvergleich/Relocate/481848725.html?categoryId=18406&amp;pos=5&amp;price=3730.0&amp;productid=1750863&amp;sid=289859&amp;type=offer</t>
  </si>
  <si>
    <t>/preisvergleich/Relocate/481846976.html?categoryId=18406&amp;pos=5&amp;price=3810.0&amp;productid=3497887&amp;sid=289859&amp;type=offer</t>
  </si>
  <si>
    <t xml:space="preserve"> Jun­kers Ce­ra­pur­Com­fort ZBR 42-3 A 21 Gas-Brenn­wert­ther­me 42 kW, L / LL Jun­kers FR 50, Jun­kers SK 160-5 ZB, Mon­ta­ge­plat­te 258 + 223-1 (Un­ter­putz), ATEC...</t>
  </si>
  <si>
    <t>/preisvergleich/Relocate/475958356.html?categoryId=18406&amp;pos=12&amp;price=2990.0&amp;productid=2286143&amp;sid=289859&amp;type=offer</t>
  </si>
  <si>
    <t xml:space="preserve"> Vail­lant ecoTEC ex­clu­siv VC 356/4-7 Brenn­wert­ther­me ohne Re­ge­lung, Zu­be­hör­pa­ket A+B+F, Schacht­ein­bau 80/125 7.5m Vail­lant</t>
  </si>
  <si>
    <t>/preisvergleich/Relocate/481848564.html?categoryId=18406&amp;pos=6&amp;price=3730.0&amp;productid=1750863&amp;sid=289859&amp;type=offer</t>
  </si>
  <si>
    <t>/preisvergleich/Relocate/481847023.html?categoryId=18406&amp;pos=6&amp;price=3810.0&amp;productid=3497887&amp;sid=289859&amp;type=offer</t>
  </si>
  <si>
    <t xml:space="preserve"> Jun­kers Ce­ra­pur­Com­fort ZBR 42-3 A 21 Gas-Brenn­wert­ther­me 42 kW, L / LL Jun­kers FR 120, Mon­ta­ge­plat­te 993, Jun­kers ST 120-5 Z, ATEC Schacht 4 Meter 80/125 ...</t>
  </si>
  <si>
    <t>/preisvergleich/Relocate/475958076.html?categoryId=18406&amp;pos=13&amp;price=2990.0&amp;productid=2286143&amp;sid=289859&amp;type=offer</t>
  </si>
  <si>
    <t xml:space="preserve"> Vail­lant ecoTEC ex­clu­siv VC 276/4-7 Brenn­wert­ther­me ca­lor­MA­TIC 370f, Schacht­sys­tem­pa­ket 7.5m, Auf­putz ohne Spei­cher­an­schluss Vail­lant</t>
  </si>
  <si>
    <t>/preisvergleich/Relocate/481860911.html?categoryId=18406&amp;pos=7&amp;price=3735.0&amp;productid=1750863&amp;sid=289859&amp;type=offer</t>
  </si>
  <si>
    <t xml:space="preserve"> Jun­kers Ce­ra­pur­Com­fort ZBR 42-3 A 31 Gas-Brenn­wert­ther­me 42 kW, Flg. P Mon­ta­ge­plat­te 258, ohne Re­ge­lung, Jun­kers ST 120-5 Z, Jun­kers Schacht 8 Me­ter...</t>
  </si>
  <si>
    <t>/preisvergleich/Relocate/481846965.html?categoryId=18406&amp;pos=7&amp;price=3810.0&amp;productid=3497887&amp;sid=289859&amp;type=offer</t>
  </si>
  <si>
    <t>/preisvergleich/Relocate/475957810.html?categoryId=18406&amp;pos=14&amp;price=2994.0&amp;productid=2286143&amp;sid=289859&amp;type=offer</t>
  </si>
  <si>
    <t xml:space="preserve"> Vail­lant ecoTEC ex­clu­siv VC 146/4-7 Brenn­wert­ther­me ca­lor­MA­TIC 470f, Schrägdach rot 60/100, Un­ter­putz mit Spei­cher­an­schluss Vail­lant</t>
  </si>
  <si>
    <t>/preisvergleich/Relocate/481860743.html?categoryId=18406&amp;pos=8&amp;price=3735.0&amp;productid=1750863&amp;sid=289859&amp;type=offer</t>
  </si>
  <si>
    <t xml:space="preserve"> Jun­kers Ce­ra­pur­Com­fort ZBR 42-3 A 31 Gas-Brenn­wert­ther­me 42 kW, Flg. P Jun­kers FR 50, Jun­kers SK 160-5 ZB, Jun­kers AZB09 Dach schwarz 80/125, oh­ne...</t>
  </si>
  <si>
    <t>/preisvergleich/Relocate/481846493.html?categoryId=18406&amp;pos=8&amp;price=3810.0&amp;productid=3497887&amp;sid=289859&amp;type=offer</t>
  </si>
  <si>
    <t xml:space="preserve"> Jun­kers Ce­ra­pur­Com­fort ZBR 42-3 A 21 Gas-Brenn­wert­ther­me 42 kW, L / LL Jun­kers FR 50, Mon­ta­ge­plat­te 993, Jun­kers ST 120-5 Z, Jun­kers AZB09 Dach schwarz...</t>
  </si>
  <si>
    <t>/preisvergleich/Relocate/475957822.html?categoryId=18406&amp;pos=15&amp;price=2994.0&amp;productid=2286143&amp;sid=289859&amp;type=offer</t>
  </si>
  <si>
    <t xml:space="preserve"> Vail­lant ecoTEC ex­clu­siv VC 146/4-7 Brenn­wert­ther­me ca­lor­MA­TIC 470f, Schrägdach schwarz 60/100, Un­ter­putz mit Spei­cher­an­schluss Vail­lant</t>
  </si>
  <si>
    <t>/preisvergleich/Relocate/481847358.html?categoryId=18406&amp;pos=9&amp;price=3735.0&amp;productid=1750863&amp;sid=289859&amp;type=offer</t>
  </si>
  <si>
    <t>/preisvergleich/Relocate/481846423.html?categoryId=18406&amp;pos=9&amp;price=3810.0&amp;productid=3497887&amp;sid=289859&amp;type=offer</t>
  </si>
  <si>
    <t>/preisvergleich/Relocate/481847458.html?categoryId=18406&amp;pos=10&amp;price=3735.0&amp;productid=1750863&amp;sid=289859&amp;type=offer</t>
  </si>
  <si>
    <t>/preisvergleich/Relocate/481848191.html?categoryId=18406&amp;pos=10&amp;price=3815.0&amp;productid=3497887&amp;sid=289859&amp;type=offer</t>
  </si>
  <si>
    <t xml:space="preserve"> Jun­kers Ce­ra­pur­Com­fort ZBR 42-3 A 21 Gas-Brenn­wert­ther­me 42 kW, L / LL Jun­kers FR 50, Jun­kers SK 160-5 ZB, Mon­ta­ge­plat­te 258 + 528-1 (Auf­putz), ATEC...</t>
  </si>
  <si>
    <t>/preisvergleich/Relocate/481848889.html?categoryId=18406&amp;pos=11&amp;price=3735.0&amp;productid=1750863&amp;sid=289859&amp;type=offer</t>
  </si>
  <si>
    <t>/preisvergleich/Relocate/481847954.html?categoryId=18406&amp;pos=11&amp;price=3815.0&amp;productid=3497887&amp;sid=289859&amp;type=offer</t>
  </si>
  <si>
    <t xml:space="preserve"> Jun­kers Ce­ra­pur­Com­fort ZBR 42-3 A 21 Gas-Brenn­wert­ther­me 42 kW, L / LL Jun­kers FR 120, Jun­kers ST 120-5 Z, Mon­ta­ge­plat­te 258 + 528-1 (Auf­putz), Jun­kers...</t>
  </si>
  <si>
    <t>/preisvergleich/Relocate/481860623.html?categoryId=18406&amp;pos=12&amp;price=3740.0&amp;productid=1750863&amp;sid=289859&amp;type=offer</t>
  </si>
  <si>
    <t xml:space="preserve"> Jun­kers Ce­ra­pur­Com­fort ZBR 42-3 A 31 Gas-Brenn­wert­ther­me 42 kW, Flg. P Mon­ta­ge­plat­te 258, ohne Re­ge­lung, Jun­kers SK 160-5 ZB, Jun­kers Schacht 4 Me­ter...</t>
  </si>
  <si>
    <t>/preisvergleich/Relocate/481842580.html?categoryId=18406&amp;pos=12&amp;price=3815.0&amp;productid=3497887&amp;sid=289859&amp;type=offer</t>
  </si>
  <si>
    <t>/preisvergleich/Relocate/481847057.html?categoryId=18406&amp;pos=13&amp;price=3740.0&amp;productid=1750863&amp;sid=289859&amp;type=offer</t>
  </si>
  <si>
    <t>/preisvergleich/Relocate/481848895.html?categoryId=18406&amp;pos=13&amp;price=3815.0&amp;productid=3497887&amp;sid=289859&amp;type=offer</t>
  </si>
  <si>
    <t xml:space="preserve"> Jun­kers Ce­ra­pur­Com­fort ZBR 42-3 A 21 Gas-Brenn­wert­ther­me 42 kW, L / LL Jun­kers FR 50, Mon­ta­ge­plat­te 994, Jun­kers ST 120-5 Z, ATEC Schacht 8 Meter 80/125...</t>
  </si>
  <si>
    <t>/preisvergleich/Relocate/481846904.html?categoryId=18406&amp;pos=14&amp;price=3740.0&amp;productid=1750863&amp;sid=289859&amp;type=offer</t>
  </si>
  <si>
    <t>/preisvergleich/Relocate/481846583.html?categoryId=18406&amp;pos=14&amp;price=3815.0&amp;productid=3497887&amp;sid=289859&amp;type=offer</t>
  </si>
  <si>
    <t xml:space="preserve"> Jun­kers Ce­ra­pur­Com­fort ZBR 42-3 A 21 Gas-Brenn­wert­ther­me 42 kW, L / LL Jun­kers FW 120, Jun­kers ST 120-5 Z, ohne Mon­ta­ge­plat­te, ATEC Schacht 4 Me­ter...</t>
  </si>
  <si>
    <t>/preisvergleich/Relocate/481846556.html?categoryId=18406&amp;pos=15&amp;price=3740.0&amp;productid=1750863&amp;sid=289859&amp;type=offer</t>
  </si>
  <si>
    <t>/preisvergleich/Relocate/481848395.html?categoryId=18406&amp;pos=15&amp;price=3815.0&amp;productid=3497887&amp;sid=289859&amp;type=offer</t>
  </si>
  <si>
    <t>/preisvergleich/Relocate/475958273.html?categoryId=18406&amp;pos=1&amp;price=2998.0&amp;productid=2286143&amp;sid=289859&amp;type=offer</t>
  </si>
  <si>
    <t xml:space="preserve"> Vail­lant ecoTEC ex­clu­siv VC 206/4-7 Brenn­wert­ther­me ca­lor­MA­TIC 470f, Flach­dach rot 60/100, Un­ter­putz mit Spei­cher­an­schluss Vail­lant</t>
  </si>
  <si>
    <t>/preisvergleich/Relocate/475957239.html?categoryId=18406&amp;pos=2&amp;price=2998.0&amp;productid=2286143&amp;sid=289859&amp;type=offer</t>
  </si>
  <si>
    <t xml:space="preserve"> Vail­lant ecoTEC ex­clu­siv VC 206/4-7 Brenn­wert­ther­me ca­lor­MA­TIC 470f, Flach­dach schwarz 60/100, Un­ter­putz mit Spei­cher­an­schluss Vail­lant</t>
  </si>
  <si>
    <t>/preisvergleich/Relocate/475958007.html?categoryId=18406&amp;pos=3&amp;price=3000.0&amp;productid=2286143&amp;sid=289859&amp;type=offer</t>
  </si>
  <si>
    <t xml:space="preserve"> Vail­lant ecoTEC ex­clu­siv VC 356/4-7 Brenn­wert­ther­me ohne, ohne Re­ge­lung, Schacht­ein­bau 80/125 10m Vail­lant</t>
  </si>
  <si>
    <t>/preisvergleich/Relocate/475958323.html?categoryId=18406&amp;pos=4&amp;price=3003.0&amp;productid=2286143&amp;sid=289859&amp;type=offer</t>
  </si>
  <si>
    <t xml:space="preserve"> Vail­lant ecoTEC ex­clu­siv VC 206/4-7 Brenn­wert­ther­me ca­lor­MA­TIC 470f, Schrägdach schwarz 60/100, Un­ter­putz mit Spei­cher­an­schluss Vail­lant</t>
  </si>
  <si>
    <t>/preisvergleich/Relocate/475957818.html?categoryId=18406&amp;pos=5&amp;price=3003.0&amp;productid=2286143&amp;sid=289859&amp;type=offer</t>
  </si>
  <si>
    <t xml:space="preserve"> Vail­lant ecoTEC ex­clu­siv VC 206/4-7 Brenn­wert­ther­me ca­lor­MA­TIC 470f, Schrägdach rot 60/100, Un­ter­putz mit Spei­cher­an­schluss Vail­lant</t>
  </si>
  <si>
    <t>/preisvergleich/Relocate/475957888.html?categoryId=18406&amp;pos=6&amp;price=3004.0&amp;productid=2286143&amp;sid=289859&amp;type=offer</t>
  </si>
  <si>
    <t xml:space="preserve"> Vail­lant Paket 1.53/3 ecoTEC ex­clu­siv VC 206/4-7, 470/4, VIH R 150/6 H Vail­lant</t>
  </si>
  <si>
    <t>/preisvergleich/Relocate/475957305.html?categoryId=18406&amp;pos=7&amp;price=3004.0&amp;productid=2286143&amp;sid=289859&amp;type=offer</t>
  </si>
  <si>
    <t xml:space="preserve"> Vail­lant ecoTEC ex­clu­siv VC 276/4-7 Brenn­wert­ther­me ca­lor­MA­TIC 470/4, Schacht­sys­tem­pa­ket 7.5m, Auf­putz ohne Spei­cher­an­schluss Vail­lant</t>
  </si>
  <si>
    <t>/preisvergleich/Relocate/475957789.html?categoryId=18406&amp;pos=8&amp;price=3008.0&amp;productid=2286143&amp;sid=289859&amp;type=offer</t>
  </si>
  <si>
    <t xml:space="preserve"> Vail­lant ecoTEC ex­clu­siv VC 146/4-7 Brenn­wert­ther­me Flach­dach schwarz 60/100, au­ro­MA­TIC 620/3, Auf­putz ohne Spei­cher­an­schluss Vail­lant</t>
  </si>
  <si>
    <t>/preisvergleich/Relocate/481854828.html?categoryId=18406&amp;pos=1&amp;price=3740.0&amp;productid=1750863&amp;sid=289859&amp;type=offer</t>
  </si>
  <si>
    <t xml:space="preserve"> Jun­kers Ce­ra­pur­Com­fort ZBR 42-3 A 31 Gas-Brenn­wert­ther­me 42 kW, Flg. P Jun­kers FW 120, Jun­kers ST 120-5 Z, Mon­ta­ge­plat­te 258 + 528-1 (Auf­putz), oh­ne...</t>
  </si>
  <si>
    <t>/preisvergleich/Relocate/481846471.html?categoryId=18406&amp;pos=1&amp;price=3815.0&amp;productid=3497887&amp;sid=289859&amp;type=offer</t>
  </si>
  <si>
    <t>/preisvergleich/Relocate/475957680.html?categoryId=18406&amp;pos=9&amp;price=3008.0&amp;productid=2286143&amp;sid=289859&amp;type=offer</t>
  </si>
  <si>
    <t xml:space="preserve"> Vail­lant ecoTEC ex­clu­siv VC 146/4-7 Brenn­wert­ther­me Flach­dach rot 60/100, au­ro­MA­TIC 620/3, Auf­putz ohne Spei­cher­an­schluss Vail­lant</t>
  </si>
  <si>
    <t>/preisvergleich/Relocate/481847378.html?categoryId=18406&amp;pos=2&amp;price=3740.0&amp;productid=1750863&amp;sid=289859&amp;type=offer</t>
  </si>
  <si>
    <t>/preisvergleich/Relocate/481848121.html?categoryId=18406&amp;pos=2&amp;price=3820.0&amp;productid=3497887&amp;sid=289859&amp;type=offer</t>
  </si>
  <si>
    <t xml:space="preserve"> Jun­kers Ce­ra­pur­Com­fort ZBR 42-3 A 21 Gas-Brenn­wert­ther­me 42 kW, L / LL ohne Re­ge­lung, Jun­kers Schacht 6 Meter 80/125, Jun­kers SK 200-5 ZB, oh­ne...</t>
  </si>
  <si>
    <t>/preisvergleich/Relocate/475958343.html?categoryId=18406&amp;pos=10&amp;price=3013.0&amp;productid=2286143&amp;sid=289859&amp;type=offer</t>
  </si>
  <si>
    <t xml:space="preserve"> Vail­lant ecoTEC ex­clu­siv VC 146/4-7 Brenn­wert­ther­me Schrägdach schwarz 60/100, au­ro­MA­TIC 620/3, Auf­putz ohne Spei­cher­an­schluss Vail­lant</t>
  </si>
  <si>
    <t>/preisvergleich/Relocate/481848947.html?categoryId=18406&amp;pos=3&amp;price=3740.0&amp;productid=1750863&amp;sid=289859&amp;type=offer</t>
  </si>
  <si>
    <t>/preisvergleich/Relocate/481847998.html?categoryId=18406&amp;pos=3&amp;price=3820.0&amp;productid=3497887&amp;sid=289859&amp;type=offer</t>
  </si>
  <si>
    <t xml:space="preserve"> Jun­kers Ce­ra­pur­Com­fort ZBR 42-3 A 21 Gas-Brenn­wert­ther­me 42 kW, L / LL Jun­kers FW 200, ohne Ab­gas­pa­ket, Jun­kers SK 200-5 ZB, ohne Mon­ta­ge­plat­te Jun­kers</t>
  </si>
  <si>
    <t>/preisvergleich/Relocate/475957579.html?categoryId=18406&amp;pos=11&amp;price=3013.0&amp;productid=2286143&amp;sid=289859&amp;type=offer</t>
  </si>
  <si>
    <t xml:space="preserve"> Vail­lant ecoTEC ex­clu­siv VC 146/4-7 Brenn­wert­ther­me Schrägdach rot 60/100, au­ro­MA­TIC 620/3, Auf­putz ohne Spei­cher­an­schluss Vail­lant</t>
  </si>
  <si>
    <t>/preisvergleich/Relocate/481849065.html?categoryId=18406&amp;pos=4&amp;price=3740.0&amp;productid=1750863&amp;sid=289859&amp;type=offer</t>
  </si>
  <si>
    <t>/preisvergleich/Relocate/481847689.html?categoryId=18406&amp;pos=4&amp;price=3820.0&amp;productid=3497887&amp;sid=289859&amp;type=offer</t>
  </si>
  <si>
    <t>/preisvergleich/Relocate/475957252.html?categoryId=18406&amp;pos=12&amp;price=3014.0&amp;productid=2286143&amp;sid=289859&amp;type=offer</t>
  </si>
  <si>
    <t xml:space="preserve"> Vail­lant ecoTEC ex­clu­siv VC 276/4-7 Brenn­wert­ther­me ohne Ab­gas­pa­ket, ca­lor­MA­TIC 630/3, Auf­putz ohne Spei­cher­an­schluss Vail­lant</t>
  </si>
  <si>
    <t>/preisvergleich/Relocate/481848541.html?categoryId=18406&amp;pos=5&amp;price=3740.0&amp;productid=1750863&amp;sid=289859&amp;type=offer</t>
  </si>
  <si>
    <t>/preisvergleich/Relocate/481847347.html?categoryId=18406&amp;pos=5&amp;price=3820.0&amp;productid=3497887&amp;sid=289859&amp;type=offer</t>
  </si>
  <si>
    <t xml:space="preserve"> Jun­kers Ce­ra­pur­Com­fort ZBR 42-3 A 21 Gas-Brenn­wert­ther­me 42 kW, L / LL Mon­ta­ge­plat­te 994, ohne Re­ge­lung, Jun­kers SK 200-5 ZB, ATEC Schacht 6 Meter 80/125 ...</t>
  </si>
  <si>
    <t>/preisvergleich/Relocate/475957373.html?categoryId=18406&amp;pos=13&amp;price=3015.0&amp;productid=2286143&amp;sid=289859&amp;type=offer</t>
  </si>
  <si>
    <t xml:space="preserve"> Vail­lant ecoTEC ex­clu­siv VC 276/4-7 Brenn­wert­ther­me ca­lor­MA­TIC 370f, Schacht­sys­tem­pa­ket 7.5m, Un­ter­putz ohne Spei­cher­an­schluss Vail­lant</t>
  </si>
  <si>
    <t>/preisvergleich/Relocate/481861160.html?categoryId=18406&amp;pos=6&amp;price=3745.0&amp;productid=1750863&amp;sid=289859&amp;type=offer</t>
  </si>
  <si>
    <t xml:space="preserve"> Jun­kers Ce­ra­pur­Com­fort ZBR 42-3 A 31 Gas-Brenn­wert­ther­me 42 kW, Flg. P Mon­ta­ge­plat­te 258, ohne Re­ge­lung, Jun­kers AZB09 Dach schwarz 80/125, Jun­kers SK...</t>
  </si>
  <si>
    <t>/preisvergleich/Relocate/481847364.html?categoryId=18406&amp;pos=6&amp;price=3820.0&amp;productid=3497887&amp;sid=289859&amp;type=offer</t>
  </si>
  <si>
    <t xml:space="preserve"> Jun­kers Ce­ra­pur­Com­fort ZBR 42-3 A 21 Gas-Brenn­wert­ther­me 42 kW, L / LL Jun­kers FR 50, Jun­kers SK 200-5 ZB, ohne Mon­ta­ge­plat­te, ATEC Schacht 6 Me­ter...</t>
  </si>
  <si>
    <t>/preisvergleich/Relocate/475958475.html?categoryId=18406&amp;pos=14&amp;price=3017.0&amp;productid=2286143&amp;sid=289859&amp;type=offer</t>
  </si>
  <si>
    <t xml:space="preserve"> Vail­lant ecoTEC ex­clu­siv VC 206/4-7 Brenn­wert­ther­me Flach­dach rot 60/100, au­ro­MA­TIC 620/3, Auf­putz ohne Spei­cher­an­schluss Vail­lant</t>
  </si>
  <si>
    <t>/preisvergleich/Relocate/481846715.html?categoryId=18406&amp;pos=7&amp;price=3745.0&amp;productid=1750863&amp;sid=289859&amp;type=offer</t>
  </si>
  <si>
    <t>/preisvergleich/Relocate/481847468.html?categoryId=18406&amp;pos=7&amp;price=3820.0&amp;productid=3497887&amp;sid=289859&amp;type=offer</t>
  </si>
  <si>
    <t xml:space="preserve"> Jun­kers Ce­ra­pur­Com­fort ZBR 42-3 A 21 Gas-Brenn­wert­ther­me 42 kW, L / LL Jun­kers FR 120, Mon­ta­ge­plat­te 258, Jun­kers SK 160-5 ZB, ATEC Schacht 10 Me­ter...</t>
  </si>
  <si>
    <t>/preisvergleich/Relocate/475957833.html?categoryId=18406&amp;pos=15&amp;price=3017.0&amp;productid=2286143&amp;sid=289859&amp;type=offer</t>
  </si>
  <si>
    <t xml:space="preserve"> Vail­lant ecoTEC ex­clu­siv VC 206/4-7 Brenn­wert­ther­me Flach­dach schwarz 60/100, au­ro­MA­TIC 620/3, Auf­putz ohne Spei­cher­an­schluss Vail­lant</t>
  </si>
  <si>
    <t>/preisvergleich/Relocate/481847388.html?categoryId=18406&amp;pos=8&amp;price=3745.0&amp;productid=1750863&amp;sid=289859&amp;type=offer</t>
  </si>
  <si>
    <t>/preisvergleich/Relocate/481847058.html?categoryId=18406&amp;pos=8&amp;price=3820.0&amp;productid=3497887&amp;sid=289859&amp;type=offer</t>
  </si>
  <si>
    <t xml:space="preserve"> Jun­kers Ce­ra­pur­Com­fort ZBR 42-3 A 21 Gas-Brenn­wert­ther­me 42 kW, L / LL Jun­kers FR 50, Jun­kers ST 120-5 Z, Jun­kers Schacht 8 Meter 80/125, oh­ne...</t>
  </si>
  <si>
    <t>/preisvergleich/Relocate/481847459.html?categoryId=18406&amp;pos=9&amp;price=3745.0&amp;productid=1750863&amp;sid=289859&amp;type=offer</t>
  </si>
  <si>
    <t>/preisvergleich/Relocate/481847039.html?categoryId=18406&amp;pos=9&amp;price=3820.0&amp;productid=3497887&amp;sid=289859&amp;type=offer</t>
  </si>
  <si>
    <t>/preisvergleich/Relocate/481848913.html?categoryId=18406&amp;pos=10&amp;price=3745.0&amp;productid=1750863&amp;sid=289859&amp;type=offer</t>
  </si>
  <si>
    <t>/preisvergleich/Relocate/481842597.html?categoryId=18406&amp;pos=10&amp;price=3820.0&amp;productid=3497887&amp;sid=289859&amp;type=offer</t>
  </si>
  <si>
    <t xml:space="preserve"> Jun­kers Ce­ra­pur­Com­fort ZBR 42-3 A 21 Gas-Brenn­wert­ther­me 42 kW, L / LL Mon­ta­ge­plat­te 994, ohne Re­ge­lung, Jun­kers ST 120-5 Z, Jun­kers Schacht 8 Me­ter...</t>
  </si>
  <si>
    <t>/preisvergleich/Relocate/481848887.html?categoryId=18406&amp;pos=11&amp;price=3745.0&amp;productid=1750863&amp;sid=289859&amp;type=offer</t>
  </si>
  <si>
    <t>/preisvergleich/Relocate/481848862.html?categoryId=18406&amp;pos=11&amp;price=3820.0&amp;productid=3497887&amp;sid=289859&amp;type=offer</t>
  </si>
  <si>
    <t>/preisvergleich/Relocate/481848890.html?categoryId=18406&amp;pos=12&amp;price=3745.0&amp;productid=1750863&amp;sid=289859&amp;type=offer</t>
  </si>
  <si>
    <t>/preisvergleich/Relocate/481846835.html?categoryId=18406&amp;pos=12&amp;price=3820.0&amp;productid=3497887&amp;sid=289859&amp;type=offer</t>
  </si>
  <si>
    <t xml:space="preserve"> Jun­kers Ce­ra­pur­Com­fort ZBR 42-3 A 21 Gas-Brenn­wert­ther­me 42 kW, L / LL Jun­kers FW 200, Mon­ta­ge­plat­te 994, ohne Spei­cher, Jun­kers Schacht 10 Meter 80/125...</t>
  </si>
  <si>
    <t>/preisvergleich/Relocate/481848974.html?categoryId=18406&amp;pos=13&amp;price=3745.0&amp;productid=1750863&amp;sid=289859&amp;type=offer</t>
  </si>
  <si>
    <t>/preisvergleich/Relocate/481848361.html?categoryId=18406&amp;pos=13&amp;price=3820.0&amp;productid=3497887&amp;sid=289859&amp;type=offer</t>
  </si>
  <si>
    <t xml:space="preserve"> Jun­kers Ce­ra­pur­Com­fort ZBR 42-3 A 21 Gas-Brenn­wert­ther­me 42 kW, L / LL Jun­kers FR 50, Mon­ta­ge­plat­te 993, Jun­kers ST 120-5 Z, ATEC Schacht 8 Meter 80/125...</t>
  </si>
  <si>
    <t>/preisvergleich/Relocate/481848609.html?categoryId=18406&amp;pos=14&amp;price=3745.0&amp;productid=1750863&amp;sid=289859&amp;type=offer</t>
  </si>
  <si>
    <t>/preisvergleich/Relocate/481847596.html?categoryId=18406&amp;pos=14&amp;price=3825.0&amp;productid=3497887&amp;sid=289859&amp;type=offer</t>
  </si>
  <si>
    <t xml:space="preserve"> Jun­kers Ce­ra­pur­Com­fort ZBR 42-3 A 21 Gas-Brenn­wert­ther­me 42 kW, L / LL Mon­ta­ge­plat­te 993, ohne Re­ge­lung, Jun­kers ST 120-5 Z, Jun­kers Schacht 8 Me­ter...</t>
  </si>
  <si>
    <t>/preisvergleich/Relocate/481848804.html?categoryId=18406&amp;pos=15&amp;price=3745.0&amp;productid=1750863&amp;sid=289859&amp;type=offer</t>
  </si>
  <si>
    <t>/preisvergleich/Relocate/481847801.html?categoryId=18406&amp;pos=15&amp;price=3825.0&amp;productid=3497887&amp;sid=289859&amp;type=offer</t>
  </si>
  <si>
    <t>/preisvergleich/Relocate/475957866.html?categoryId=18406&amp;pos=1&amp;price=3020.0&amp;productid=2286143&amp;sid=289859&amp;type=offer</t>
  </si>
  <si>
    <t xml:space="preserve"> Vail­lant ecoTEC ex­clu­siv VC 276/4-7 Brenn­wert­ther­me ca­lor­MA­TIC 370f, Schacht­sys­tem­pa­ket 7.5m, Auf­putz mit Spei­cher­an­schluss Vail­lant</t>
  </si>
  <si>
    <t>/preisvergleich/Relocate/475958289.html?categoryId=18406&amp;pos=2&amp;price=3022.0&amp;productid=2286143&amp;sid=289859&amp;type=offer</t>
  </si>
  <si>
    <t xml:space="preserve"> Vail­lant ecoTEC ex­clu­siv VC 206/4-7 Brenn­wert­ther­me Schrägdach schwarz 60/100, au­ro­MA­TIC 620/3, Auf­putz ohne Spei­cher­an­schluss Vail­lant</t>
  </si>
  <si>
    <t>/preisvergleich/Relocate/475957636.html?categoryId=18406&amp;pos=3&amp;price=3022.0&amp;productid=2286143&amp;sid=289859&amp;type=offer</t>
  </si>
  <si>
    <t xml:space="preserve"> Vail­lant ecoTEC ex­clu­siv VC 206/4-7 Brenn­wert­ther­me Schrägdach rot 60/100, au­ro­MA­TIC 620/3, Auf­putz ohne Spei­cher­an­schluss Vail­lant</t>
  </si>
  <si>
    <t>/preisvergleich/Relocate/475958405.html?categoryId=18406&amp;pos=4&amp;price=3025.0&amp;productid=2286143&amp;sid=289859&amp;type=offer</t>
  </si>
  <si>
    <t xml:space="preserve"> Vail­lant ecoTEC ex­clu­siv VC 466/4-7 Brenn­wert­ther­me ohne, ohne Re­ge­lung, Flach­dach schwarz 80/125 Vail­lant</t>
  </si>
  <si>
    <t>/preisvergleich/Relocate/475957986.html?categoryId=18406&amp;pos=5&amp;price=3025.0&amp;productid=2286143&amp;sid=289859&amp;type=offer</t>
  </si>
  <si>
    <t xml:space="preserve"> Vail­lant ecoTEC ex­clu­siv VC 356/4-7 Brenn­wert­ther­me ohne Re­ge­lung, Zu­be­hör­pa­ket A+B+C+D+E, Schacht­ein­bau 80/125 10m Vail­lant</t>
  </si>
  <si>
    <t>/preisvergleich/Relocate/475958107.html?categoryId=18406&amp;pos=6&amp;price=3025.0&amp;productid=2286143&amp;sid=289859&amp;type=offer</t>
  </si>
  <si>
    <t xml:space="preserve"> Vail­lant ecoTEC ex­clu­siv VC 276/4-7 Brenn­wert­ther­me ca­lor­MA­TIC 470f, Flach­dach rot 60/100, ohne Vail­lant</t>
  </si>
  <si>
    <t>/preisvergleich/Relocate/475958037.html?categoryId=18406&amp;pos=7&amp;price=3025.0&amp;productid=2286143&amp;sid=289859&amp;type=offer</t>
  </si>
  <si>
    <t xml:space="preserve"> Vail­lant ecoTEC ex­clu­siv VC 466/4-7 Brenn­wert­ther­me ohne, ohne Re­ge­lung, Flach­dach rot 80/125 Vail­lant</t>
  </si>
  <si>
    <t>/preisvergleich/Relocate/481847348.html?categoryId=18406&amp;pos=1&amp;price=3825.0&amp;productid=3497887&amp;sid=289859&amp;type=offer</t>
  </si>
  <si>
    <t xml:space="preserve"> Jun­kers Ce­ra­pur­Com­fort ZBR 42-3 A 21 Gas-Brenn­wert­ther­me 42 kW, L / LL Mon­ta­ge­plat­te 994, ohne Re­ge­lung, Jun­kers SK 160-5 ZB, Jun­kers Schacht 4 Me­ter...</t>
  </si>
  <si>
    <t>/preisvergleich/Relocate/481848779.html?categoryId=18406&amp;pos=1&amp;price=3745.0&amp;productid=1750863&amp;sid=289859&amp;type=offer</t>
  </si>
  <si>
    <t>/preisvergleich/Relocate/475957348.html?categoryId=18406&amp;pos=8&amp;price=3025.0&amp;productid=2286143&amp;sid=289859&amp;type=offer</t>
  </si>
  <si>
    <t xml:space="preserve"> Vail­lant ecoTEC ex­clu­siv VC 276/4-7 Brenn­wert­ther­me ca­lor­MA­TIC 470f, Flach­dach schwarz 60/100, ohne Vail­lant</t>
  </si>
  <si>
    <t>/preisvergleich/Relocate/481847106.html?categoryId=18406&amp;pos=2&amp;price=3825.0&amp;productid=3497887&amp;sid=289859&amp;type=offer</t>
  </si>
  <si>
    <t xml:space="preserve"> Jun­kers Ce­ra­pur­Com­fort ZBR 42-3 A 21 Gas-Brenn­wert­ther­me 42 kW, L / LL Jun­kers FR 120, Jun­kers ST 120-5 Z, Jun­kers Schacht 6 Meter 80/125, oh­ne...</t>
  </si>
  <si>
    <t>/preisvergleich/Relocate/481860926.html?categoryId=18406&amp;pos=2&amp;price=3750.0&amp;productid=1750863&amp;sid=289859&amp;type=offer</t>
  </si>
  <si>
    <t xml:space="preserve"> Jun­kers Ce­ra­pur­Com­fort ZBR 42-3 A 31 Gas-Brenn­wert­ther­me 42 kW, Flg. P Jun­kers FR 50, Mon­ta­ge­plat­te 993, ohne Ab­gas­pa­ket, Jun­kers SK 200-5 ZB Jun­kers</t>
  </si>
  <si>
    <t>/preisvergleich/Relocate/475957445.html?categoryId=18406&amp;pos=9&amp;price=3029.0&amp;productid=2286143&amp;sid=289859&amp;type=offer</t>
  </si>
  <si>
    <t xml:space="preserve"> Vail­lant ecoTEC ex­clu­siv VC 276/4-7 Brenn­wert­ther­me ca­lor­MA­TIC 470/4, Schacht­sys­tem­pa­ket 7.5m, Un­ter­putz ohne Spei­cher­an­schluss Vail­lant</t>
  </si>
  <si>
    <t>/preisvergleich/Relocate/481847118.html?categoryId=18406&amp;pos=3&amp;price=3825.0&amp;productid=3497887&amp;sid=289859&amp;type=offer</t>
  </si>
  <si>
    <t xml:space="preserve"> Jun­kers Ce­ra­pur­Com­fort ZBR 42-3 A 21 Gas-Brenn­wert­ther­me 42 kW, L / LL Jun­kers FW 200, Mon­ta­ge­plat­te 993, ohne Spei­cher, Jun­kers Schacht 10 Meter 80/125...</t>
  </si>
  <si>
    <t>/preisvergleich/Relocate/481861184.html?categoryId=18406&amp;pos=3&amp;price=3750.0&amp;productid=1750863&amp;sid=289859&amp;type=offer</t>
  </si>
  <si>
    <t xml:space="preserve"> Jun­kers Ce­ra­pur­Com­fort ZBR 42-3 A 31 Gas-Brenn­wert­ther­me 42 kW, Flg. P Jun­kers FR 120, Mon­ta­ge­plat­te 258 + 223-1 (Un­ter­putz), ohne Ab­gas­pa­ket, Jun­kers SK ...</t>
  </si>
  <si>
    <t>/preisvergleich/Relocate/475958296.html?categoryId=18406&amp;pos=10&amp;price=3030.0&amp;productid=2286143&amp;sid=289859&amp;type=offer</t>
  </si>
  <si>
    <t xml:space="preserve"> Vail­lant ecoTEC ex­clu­siv VC 466/4-7 Brenn­wert­ther­me ohne, ohne Re­ge­lung, Schrägdach rot 80/125 Vail­lant</t>
  </si>
  <si>
    <t>/preisvergleich/Relocate/481847042.html?categoryId=18406&amp;pos=4&amp;price=3825.0&amp;productid=3497887&amp;sid=289859&amp;type=offer</t>
  </si>
  <si>
    <t>/preisvergleich/Relocate/481846900.html?categoryId=18406&amp;pos=4&amp;price=3750.0&amp;productid=1750863&amp;sid=289859&amp;type=offer</t>
  </si>
  <si>
    <t>/preisvergleich/Relocate/475957963.html?categoryId=18406&amp;pos=11&amp;price=3030.0&amp;productid=2286143&amp;sid=289859&amp;type=offer</t>
  </si>
  <si>
    <t xml:space="preserve"> Vail­lant ecoTEC ex­clu­siv VC 356/4-7 Brenn­wert­ther­me ohne Re­ge­lung, Zu­be­hör­pa­ket A+B+F, Schacht­ein­bau 80/125 10m Vail­lant</t>
  </si>
  <si>
    <t>/preisvergleich/Relocate/481847078.html?categoryId=18406&amp;pos=5&amp;price=3825.0&amp;productid=3497887&amp;sid=289859&amp;type=offer</t>
  </si>
  <si>
    <t xml:space="preserve"> Jun­kers Ce­ra­pur­Com­fort ZBR 42-3 A 21 Gas-Brenn­wert­ther­me 42 kW, L / LL Mon­ta­ge­plat­te 993, ohne Re­ge­lung, Jun­kers SK 200-5 ZB, ATEC Schacht 6 Meter 80/125 ...</t>
  </si>
  <si>
    <t>/preisvergleich/Relocate/481842556.html?categoryId=18406&amp;pos=5&amp;price=3750.0&amp;productid=1750863&amp;sid=289859&amp;type=offer</t>
  </si>
  <si>
    <t>/preisvergleich/Relocate/475957992.html?categoryId=18406&amp;pos=12&amp;price=3030.0&amp;productid=2286143&amp;sid=289859&amp;type=offer</t>
  </si>
  <si>
    <t xml:space="preserve"> Vail­lant ecoTEC ex­clu­siv VC 276/4-7 Brenn­wert­ther­me ca­lor­MA­TIC 470f, Schrägdach schwarz 60/100, ohne Vail­lant</t>
  </si>
  <si>
    <t>/preisvergleich/Relocate/481848874.html?categoryId=18406&amp;pos=6&amp;price=3825.0&amp;productid=3497887&amp;sid=289859&amp;type=offer</t>
  </si>
  <si>
    <t xml:space="preserve"> Jun­kers Ce­ra­pur­Com­fort ZBR 42-3 A 21 Gas-Brenn­wert­ther­me 42 kW, L / LL Jun­kers FR 120, Mon­ta­ge­plat­te 994, Jun­kers ST 120-5 Z, ATEC Schacht 6 Meter 80/125 ...</t>
  </si>
  <si>
    <t>/preisvergleich/Relocate/481848261.html?categoryId=18406&amp;pos=6&amp;price=3750.0&amp;productid=1750863&amp;sid=289859&amp;type=offer</t>
  </si>
  <si>
    <t>/preisvergleich/Relocate/475957367.html?categoryId=18406&amp;pos=13&amp;price=3030.0&amp;productid=2286143&amp;sid=289859&amp;type=offer</t>
  </si>
  <si>
    <t xml:space="preserve"> Vail­lant ecoTEC ex­clu­siv VC 276/4-7 Brenn­wert­ther­me ca­lor­MA­TIC 370f, Schacht­sys­tem­pa­ket 10m, Auf­putz ohne Spei­cher­an­schluss Vail­lant</t>
  </si>
  <si>
    <t>/preisvergleich/Relocate/481848675.html?categoryId=18406&amp;pos=7&amp;price=3825.0&amp;productid=3497887&amp;sid=289859&amp;type=offer</t>
  </si>
  <si>
    <t xml:space="preserve"> Jun­kers Ce­ra­pur­Com­fort ZBR 42-3 A 21 Gas-Brenn­wert­ther­me 42 kW, L / LL Jun­kers FR 50, Jun­kers SK 160-5 ZB, Jun­kers Schacht 4 Meter 80/125, oh­ne...</t>
  </si>
  <si>
    <t>/preisvergleich/Relocate/481848059.html?categoryId=18406&amp;pos=7&amp;price=3750.0&amp;productid=1750863&amp;sid=289859&amp;type=offer</t>
  </si>
  <si>
    <t>/preisvergleich/Relocate/475957642.html?categoryId=18406&amp;pos=14&amp;price=3030.0&amp;productid=2286143&amp;sid=289859&amp;type=offer</t>
  </si>
  <si>
    <t xml:space="preserve"> Vail­lant ecoTEC ex­clu­siv VC 466/4-7 Brenn­wert­ther­me ohne, ohne Re­ge­lung, Schrägdach schwarz 80/125 Vail­lant</t>
  </si>
  <si>
    <t>/preisvergleich/Relocate/481847087.html?categoryId=18406&amp;pos=8&amp;price=3830.0&amp;productid=3497887&amp;sid=289859&amp;type=offer</t>
  </si>
  <si>
    <t xml:space="preserve"> Jun­kers Ce­ra­pur­Com­fort ZBR 42-3 A 21 Gas-Brenn­wert­ther­me 42 kW, L / LL Mon­ta­ge­plat­te 994, ohne Re­ge­lung, Jun­kers AZB10 Dach rot 80/125, Jun­kers SK 200-5...</t>
  </si>
  <si>
    <t>/preisvergleich/Relocate/481847740.html?categoryId=18406&amp;pos=8&amp;price=3750.0&amp;productid=1750863&amp;sid=289859&amp;type=offer</t>
  </si>
  <si>
    <t>/preisvergleich/Relocate/475957202.html?categoryId=18406&amp;pos=15&amp;price=3030.0&amp;productid=2286143&amp;sid=289859&amp;type=offer</t>
  </si>
  <si>
    <t xml:space="preserve"> Vail­lant ecoTEC ex­clu­siv VC 276/4-7 Brenn­wert­ther­me ca­lor­MA­TIC 470f, Schrägdach rot 60/100, ohne Vail­lant</t>
  </si>
  <si>
    <t>/preisvergleich/Relocate/481847095.html?categoryId=18406&amp;pos=9&amp;price=3830.0&amp;productid=3497887&amp;sid=289859&amp;type=offer</t>
  </si>
  <si>
    <t xml:space="preserve"> Jun­kers Ce­ra­pur­Com­fort ZBR 42-3 A 21 Gas-Brenn­wert­ther­me 42 kW, L / LL Jun­kers FR 50, Jun­kers AZB10 Dach rot 80/125, Jun­kers SK 200-5 ZB, oh­ne...</t>
  </si>
  <si>
    <t>/preisvergleich/Relocate/481847476.html?categoryId=18406&amp;pos=9&amp;price=3750.0&amp;productid=1750863&amp;sid=289859&amp;type=offer</t>
  </si>
  <si>
    <t>/preisvergleich/Relocate/481848954.html?categoryId=18406&amp;pos=10&amp;price=3830.0&amp;productid=3497887&amp;sid=289859&amp;type=offer</t>
  </si>
  <si>
    <t xml:space="preserve"> Jun­kers Ce­ra­pur­Com­fort ZBR 42-3 A 21 Gas-Brenn­wert­ther­me 42 kW, L / LL Jun­kers FR 50, Jun­kers AZB09 Dach schwarz 80/125, Jun­kers SK 200-5 ZB, oh­ne...</t>
  </si>
  <si>
    <t>/preisvergleich/Relocate/481855426.html?categoryId=18406&amp;pos=10&amp;price=3750.0&amp;productid=1750863&amp;sid=289859&amp;type=offer</t>
  </si>
  <si>
    <t xml:space="preserve"> Jun­kers Ce­ra­pur­Com­fort ZBR 42-3 A 31 Gas-Brenn­wert­ther­me 42 kW, Flg. P Jun­kers FR 120, Mon­ta­ge­plat­te 258, Jun­kers ST 120-5 Z, Jun­kers AZB09 Dach schwarz...</t>
  </si>
  <si>
    <t>/preisvergleich/Relocate/481849054.html?categoryId=18406&amp;pos=11&amp;price=3830.0&amp;productid=3497887&amp;sid=289859&amp;type=offer</t>
  </si>
  <si>
    <t xml:space="preserve"> Jun­kers Ce­ra­pur­Com­fort ZBR 42-3 A 21 Gas-Brenn­wert­ther­me 42 kW, L / LL Jun­kers FR 120, Jun­kers SK 200-5 ZB, ohne Mon­ta­ge­plat­te, ATEC Schacht 4 Me­ter...</t>
  </si>
  <si>
    <t>/preisvergleich/Relocate/481865811.html?categoryId=18406&amp;pos=11&amp;price=3750.0&amp;productid=1750863&amp;sid=289859&amp;type=offer</t>
  </si>
  <si>
    <t xml:space="preserve"> Jun­kers Ce­ra­pur­Com­fort ZBR 42-3 A 31 Gas-Brenn­wert­ther­me 42 kW, Flg. P Mon­ta­ge­plat­te 993, ohne Re­ge­lung, Jun­kers SK 160-5 ZB, ATEC Schacht 8 Meter 80/125 ...</t>
  </si>
  <si>
    <t>/preisvergleich/Relocate/481846882.html?categoryId=18406&amp;pos=12&amp;price=3830.0&amp;productid=3497887&amp;sid=289859&amp;type=offer</t>
  </si>
  <si>
    <t>/preisvergleich/Relocate/481846957.html?categoryId=18406&amp;pos=12&amp;price=3755.0&amp;productid=1750863&amp;sid=289859&amp;type=offer</t>
  </si>
  <si>
    <t>/preisvergleich/Relocate/481846784.html?categoryId=18406&amp;pos=13&amp;price=3830.0&amp;productid=3497887&amp;sid=289859&amp;type=offer</t>
  </si>
  <si>
    <t>/preisvergleich/Relocate/481846949.html?categoryId=18406&amp;pos=13&amp;price=3755.0&amp;productid=1750863&amp;sid=289859&amp;type=offer</t>
  </si>
  <si>
    <t>/preisvergleich/Relocate/481846728.html?categoryId=18406&amp;pos=14&amp;price=3830.0&amp;productid=3497887&amp;sid=289859&amp;type=offer</t>
  </si>
  <si>
    <t xml:space="preserve"> Jun­kers Ce­ra­pur­Com­fort ZBR 42-3 A 21 Gas-Brenn­wert­ther­me 42 kW, L / LL Mon­ta­ge­plat­te 994, ohne Re­ge­lung, Jun­kers AZB09 Dach schwarz 80/125, Jun­kers SK...</t>
  </si>
  <si>
    <t>/preisvergleich/Relocate/481846865.html?categoryId=18406&amp;pos=14&amp;price=3755.0&amp;productid=1750863&amp;sid=289859&amp;type=offer</t>
  </si>
  <si>
    <t>/preisvergleich/Relocate/481848605.html?categoryId=18406&amp;pos=15&amp;price=3830.0&amp;productid=3497887&amp;sid=289859&amp;type=offer</t>
  </si>
  <si>
    <t xml:space="preserve"> Jun­kers Ce­ra­pur­Com­fort ZBR 42-3 A 21 Gas-Brenn­wert­ther­me 42 kW, L / LL Jun­kers FR 120, Mon­ta­ge­plat­te 993, Jun­kers ST 120-5 Z, ATEC Schacht 6 Meter 80/125 ...</t>
  </si>
  <si>
    <t>/preisvergleich/Relocate/481846745.html?categoryId=18406&amp;pos=15&amp;price=3755.0&amp;productid=1750863&amp;sid=289859&amp;type=offer</t>
  </si>
  <si>
    <t>/preisvergleich/Relocate/475958358.html?categoryId=18406&amp;pos=1&amp;price=3033.0&amp;productid=2286143&amp;sid=289859&amp;type=offer</t>
  </si>
  <si>
    <t xml:space="preserve"> Vail­lant ecoTEC ex­clu­siv VC 146/4-7 Brenn­wert­ther­me Flach­dach schwarz 60/100, ca­lor­MA­TIC 630/3, ohne Vail­lant</t>
  </si>
  <si>
    <t>/preisvergleich/Relocate/475958467.html?categoryId=18406&amp;pos=2&amp;price=3033.0&amp;productid=2286143&amp;sid=289859&amp;type=offer</t>
  </si>
  <si>
    <t xml:space="preserve"> Vail­lant ecoTEC ex­clu­siv VC 146/4-7 Brenn­wert­ther­me Flach­dach schwarz 60/100, au­ro­MA­TIC 620/3, Un­ter­putz ohne Spei­cher­an­schluss Vail­lant</t>
  </si>
  <si>
    <t>/preisvergleich/Relocate/475958241.html?categoryId=18406&amp;pos=3&amp;price=3033.0&amp;productid=2286143&amp;sid=289859&amp;type=offer</t>
  </si>
  <si>
    <t xml:space="preserve"> Vail­lant ecoTEC ex­clu­siv VC 146/4-7 Brenn­wert­ther­me Flach­dach rot 60/100, au­ro­MA­TIC 620/3, Un­ter­putz ohne Spei­cher­an­schluss Vail­lant</t>
  </si>
  <si>
    <t>/preisvergleich/Relocate/475957245.html?categoryId=18406&amp;pos=4&amp;price=3033.0&amp;productid=2286143&amp;sid=289859&amp;type=offer</t>
  </si>
  <si>
    <t xml:space="preserve"> Vail­lant ecoTEC ex­clu­siv VC 146/4-7 Brenn­wert­ther­me Flach­dach rot 60/100, ca­lor­MA­TIC 630/3, ohne Vail­lant</t>
  </si>
  <si>
    <t>/preisvergleich/Relocate/475958063.html?categoryId=18406&amp;pos=5&amp;price=3034.0&amp;productid=2286143&amp;sid=289859&amp;type=offer</t>
  </si>
  <si>
    <t xml:space="preserve"> Vail­lant ecoTEC ex­clu­siv VC 276/4-7 Brenn­wert­ther­me ca­lor­MA­TIC 470/4, Schacht­sys­tem­pa­ket 7.5m, Auf­putz mit Spei­cher­an­schluss Vail­lant</t>
  </si>
  <si>
    <t>/preisvergleich/Relocate/475958440.html?categoryId=18406&amp;pos=6&amp;price=3038.0&amp;productid=2286143&amp;sid=289859&amp;type=offer</t>
  </si>
  <si>
    <t xml:space="preserve"> Vail­lant ecoTEC ex­clu­siv VC 146/4-7 Brenn­wert­ther­me Schrägdach schwarz 60/100, au­ro­MA­TIC 620/3, Un­ter­putz ohne Spei­cher­an­schluss Vail­lant</t>
  </si>
  <si>
    <t>/preisvergleich/Relocate/475958419.html?categoryId=18406&amp;pos=7&amp;price=3038.0&amp;productid=2286143&amp;sid=289859&amp;type=offer</t>
  </si>
  <si>
    <t xml:space="preserve"> Vail­lant ecoTEC ex­clu­siv VC 146/4-7 Brenn­wert­ther­me Schrägdach schwarz 60/100, ca­lor­MA­TIC 630/3, ohne Vail­lant</t>
  </si>
  <si>
    <t>/preisvergleich/Relocate/475958485.html?categoryId=18406&amp;pos=8&amp;price=3038.0&amp;productid=2286143&amp;sid=289859&amp;type=offer</t>
  </si>
  <si>
    <t xml:space="preserve"> Vail­lant ecoTEC ex­clu­siv VC 146/4-7 Brenn­wert­ther­me Flach­dach rot 60/100, au­ro­MA­TIC 620/3, Auf­putz mit Spei­cher­an­schluss Vail­lant</t>
  </si>
  <si>
    <t>/preisvergleich/Relocate/481846639.html?categoryId=18406&amp;pos=1&amp;price=3830.0&amp;productid=3497887&amp;sid=289859&amp;type=offer</t>
  </si>
  <si>
    <t xml:space="preserve"> Jun­kers Ce­ra­pur­Com­fort ZBR 42-3 A 21 Gas-Brenn­wert­ther­me 42 kW, L / LL Jun­kers FW 200, Jun­kers SK 160-5 ZB, Mon­ta­ge­plat­te 258 + 223-1 (Un­ter­putz), oh­ne...</t>
  </si>
  <si>
    <t>/preisvergleich/Relocate/481847837.html?categoryId=18406&amp;pos=1&amp;price=3755.0&amp;productid=1750863&amp;sid=289859&amp;type=offer</t>
  </si>
  <si>
    <t>/preisvergleich/Relocate/475957484.html?categoryId=18406&amp;pos=9&amp;price=3038.0&amp;productid=2286143&amp;sid=289859&amp;type=offer</t>
  </si>
  <si>
    <t xml:space="preserve"> Vail­lant ecoTEC ex­clu­siv VC 146/4-7 Brenn­wert­ther­me Schrägdach rot 60/100, ca­lor­MA­TIC 630/3, ohne Vail­lant</t>
  </si>
  <si>
    <t>/preisvergleich/Relocate/481848782.html?categoryId=18406&amp;pos=2&amp;price=3830.0&amp;productid=3497887&amp;sid=289859&amp;type=offer</t>
  </si>
  <si>
    <t xml:space="preserve"> Jun­kers Ce­ra­pur­Com­fort ZBR 42-3 A 21 Gas-Brenn­wert­ther­me 42 kW, L / LL Mon­ta­ge­plat­te 993, ohne Re­ge­lung, Jun­kers SK 160-5 ZB, Jun­kers Schacht 4 Me­ter...</t>
  </si>
  <si>
    <t>/preisvergleich/Relocate/481847213.html?categoryId=18406&amp;pos=2&amp;price=3760.0&amp;productid=1750863&amp;sid=289859&amp;type=offer</t>
  </si>
  <si>
    <t>/preisvergleich/Relocate/475957472.html?categoryId=18406&amp;pos=10&amp;price=3038.0&amp;productid=2286143&amp;sid=289859&amp;type=offer</t>
  </si>
  <si>
    <t xml:space="preserve"> Vail­lant ecoTEC ex­clu­siv VC 146/4-7 Brenn­wert­ther­me Schrägdach rot 60/100, au­ro­MA­TIC 620/3, Un­ter­putz ohne Spei­cher­an­schluss Vail­lant</t>
  </si>
  <si>
    <t>/preisvergleich/Relocate/481848221.html?categoryId=18406&amp;pos=3&amp;price=3835.0&amp;productid=3497887&amp;sid=289859&amp;type=offer</t>
  </si>
  <si>
    <t xml:space="preserve"> Jun­kers Ce­ra­pur­Com­fort ZBR 42-3 A 21 Gas-Brenn­wert­ther­me 42 kW, L / LL Mon­ta­ge­plat­te 258, ohne Re­ge­lung, Jun­kers Schacht 4 Meter 80/125, Jun­kers SK 200-5 ...</t>
  </si>
  <si>
    <t>/preisvergleich/Relocate/481847133.html?categoryId=18406&amp;pos=3&amp;price=3760.0&amp;productid=1750863&amp;sid=289859&amp;type=offer</t>
  </si>
  <si>
    <t>/preisvergleich/Relocate/475957576.html?categoryId=18406&amp;pos=11&amp;price=3038.0&amp;productid=2286143&amp;sid=289859&amp;type=offer</t>
  </si>
  <si>
    <t xml:space="preserve"> Vail­lant ecoTEC ex­clu­siv VC 146/4-7 Brenn­wert­ther­me Flach­dach schwarz 60/100, au­ro­MA­TIC 620/3, Auf­putz mit Spei­cher­an­schluss Vail­lant</t>
  </si>
  <si>
    <t>/preisvergleich/Relocate/481847825.html?categoryId=18406&amp;pos=4&amp;price=3835.0&amp;productid=3497887&amp;sid=289859&amp;type=offer</t>
  </si>
  <si>
    <t xml:space="preserve"> Jun­kers Ce­ra­pur­Com­fort ZBR 42-3 A 21 Gas-Brenn­wert­ther­me 42 kW, L / LL Jun­kers FW 200, Jun­kers SK 160-5 ZB, Mon­ta­ge­plat­te 258 + 528-1 (Auf­putz), oh­ne...</t>
  </si>
  <si>
    <t>/preisvergleich/Relocate/481846344.html?categoryId=18406&amp;pos=4&amp;price=3760.0&amp;productid=1750863&amp;sid=289859&amp;type=offer</t>
  </si>
  <si>
    <t>/preisvergleich/Relocate/475957210.html?categoryId=18406&amp;pos=12&amp;price=3039.0&amp;productid=2286143&amp;sid=289859&amp;type=offer</t>
  </si>
  <si>
    <t xml:space="preserve"> Vail­lant ecoTEC ex­clu­siv VC 276/4-7 Brenn­wert­ther­me ohne Ab­gas­pa­ket, ca­lor­MA­TIC 630/3, Un­ter­putz ohne Spei­cher­an­schluss Vail­lant</t>
  </si>
  <si>
    <t>/preisvergleich/Relocate/481847917.html?categoryId=18406&amp;pos=5&amp;price=3835.0&amp;productid=3497887&amp;sid=289859&amp;type=offer</t>
  </si>
  <si>
    <t xml:space="preserve"> Jun­kers Ce­ra­pur­Com­fort ZBR 42-3 A 21 Gas-Brenn­wert­ther­me 42 kW, L / LL Jun­kers FW 120, Jun­kers ST 120-5 Z, ohne Mon­ta­ge­plat­te, ATEC Schacht 6 Me­ter...</t>
  </si>
  <si>
    <t>/preisvergleich/Relocate/481847713.html?categoryId=18406&amp;pos=5&amp;price=3760.0&amp;productid=1750863&amp;sid=289859&amp;type=offer</t>
  </si>
  <si>
    <t>/preisvergleich/Relocate/475958361.html?categoryId=18406&amp;pos=13&amp;price=3042.0&amp;productid=2286143&amp;sid=289859&amp;type=offer</t>
  </si>
  <si>
    <t xml:space="preserve"> Vail­lant ecoTEC ex­clu­siv VC 206/4-7 Brenn­wert­ther­me Flach­dach rot 60/100, ca­lor­MA­TIC 630/3, ohne Vail­lant</t>
  </si>
  <si>
    <t>/preisvergleich/Relocate/481847642.html?categoryId=18406&amp;pos=6&amp;price=3835.0&amp;productid=3497887&amp;sid=289859&amp;type=offer</t>
  </si>
  <si>
    <t>/preisvergleich/Relocate/481848921.html?categoryId=18406&amp;pos=6&amp;price=3760.0&amp;productid=1750863&amp;sid=289859&amp;type=offer</t>
  </si>
  <si>
    <t>/preisvergleich/Relocate/475958447.html?categoryId=18406&amp;pos=14&amp;price=3042.0&amp;productid=2286143&amp;sid=289859&amp;type=offer</t>
  </si>
  <si>
    <t xml:space="preserve"> Vail­lant ecoTEC ex­clu­siv VC 206/4-7 Brenn­wert­ther­me Flach­dach schwarz 60/100, au­ro­MA­TIC 620/3, Un­ter­putz ohne Spei­cher­an­schluss Vail­lant</t>
  </si>
  <si>
    <t>/preisvergleich/Relocate/481847308.html?categoryId=18406&amp;pos=7&amp;price=3835.0&amp;productid=3497887&amp;sid=289859&amp;type=offer</t>
  </si>
  <si>
    <t xml:space="preserve"> Jun­kers Ce­ra­pur­Com­fort ZBR 42-3 A 21 Gas-Brenn­wert­ther­me 42 kW, L / LL Jun­kers FR 50, Mon­ta­ge­plat­te 994, Jun­kers ST 120-5 Z, ATEC Schacht 10 Meter 80/125 ...</t>
  </si>
  <si>
    <t>/preisvergleich/Relocate/481860737.html?categoryId=18406&amp;pos=7&amp;price=3765.0&amp;productid=1750863&amp;sid=289859&amp;type=offer</t>
  </si>
  <si>
    <t xml:space="preserve"> Jun­kers Ce­ra­pur­Com­fort ZBR 42-3 A 31 Gas-Brenn­wert­ther­me 42 kW, Flg. P Jun­kers FR 120, Jun­kers SK 160-5 ZB, Jun­kers AZB09 Dach schwarz 80/125, oh­ne...</t>
  </si>
  <si>
    <t>/preisvergleich/Relocate/475957983.html?categoryId=18406&amp;pos=15&amp;price=3042.0&amp;productid=2286143&amp;sid=289859&amp;type=offer</t>
  </si>
  <si>
    <t xml:space="preserve"> Vail­lant ecoTEC ex­clu­siv VC 206/4-7 Brenn­wert­ther­me Flach­dach rot 60/100, au­ro­MA­TIC 620/3, Un­ter­putz ohne Spei­cher­an­schluss Vail­lant</t>
  </si>
  <si>
    <t>/preisvergleich/Relocate/481847528.html?categoryId=18406&amp;pos=8&amp;price=3835.0&amp;productid=3497887&amp;sid=289859&amp;type=offer</t>
  </si>
  <si>
    <t>/preisvergleich/Relocate/481860709.html?categoryId=18406&amp;pos=8&amp;price=3765.0&amp;productid=1750863&amp;sid=289859&amp;type=offer</t>
  </si>
  <si>
    <t xml:space="preserve"> Jun­kers Ce­ra­pur­Com­fort ZBR 42-3 A 31 Gas-Brenn­wert­ther­me 42 kW, Flg. P Jun­kers FR 120, Jun­kers SK 160-5 ZB, Jun­kers AZB10 Dach rot 80/125, oh­ne...</t>
  </si>
  <si>
    <t>/preisvergleich/Relocate/481848910.html?categoryId=18406&amp;pos=9&amp;price=3835.0&amp;productid=3497887&amp;sid=289859&amp;type=offer</t>
  </si>
  <si>
    <t xml:space="preserve"> Jun­kers Ce­ra­pur­Com­fort ZBR 42-3 A 21 Gas-Brenn­wert­ther­me 42 kW, L / LL Mon­ta­ge­plat­te 993, ohne Re­ge­lung, Jun­kers AZB10 Dach rot 80/125, Jun­kers SK 200-5...</t>
  </si>
  <si>
    <t>/preisvergleich/Relocate/481847004.html?categoryId=18406&amp;pos=9&amp;price=3765.0&amp;productid=1750863&amp;sid=289859&amp;type=offer</t>
  </si>
  <si>
    <t>/preisvergleich/Relocate/481842581.html?categoryId=18406&amp;pos=10&amp;price=3835.0&amp;productid=3497887&amp;sid=289859&amp;type=offer</t>
  </si>
  <si>
    <t xml:space="preserve"> Jun­kers Ce­ra­pur­Com­fort ZBR 42-3 A 21 Gas-Brenn­wert­ther­me 42 kW, L / LL Jun­kers FR 50, Mon­ta­ge­plat­te 994, Jun­kers SK 160-5 ZB, ATEC Schacht 4 Meter 80/125 ...</t>
  </si>
  <si>
    <t>/preisvergleich/Relocate/481847963.html?categoryId=18406&amp;pos=10&amp;price=3765.0&amp;productid=1750863&amp;sid=289859&amp;type=offer</t>
  </si>
  <si>
    <t>/preisvergleich/Relocate/481848893.html?categoryId=18406&amp;pos=11&amp;price=3835.0&amp;productid=3497887&amp;sid=289859&amp;type=offer</t>
  </si>
  <si>
    <t xml:space="preserve"> Jun­kers Ce­ra­pur­Com­fort ZBR 42-3 A 21 Gas-Brenn­wert­ther­me 42 kW, L / LL Jun­kers FR 120, Mon­ta­ge­plat­te 994, Jun­kers ST 120-5 Z, Jun­kers AZB09 Dach schwarz...</t>
  </si>
  <si>
    <t>/preisvergleich/Relocate/481847545.html?categoryId=18406&amp;pos=11&amp;price=3765.0&amp;productid=1750863&amp;sid=289859&amp;type=offer</t>
  </si>
  <si>
    <t>/preisvergleich/Relocate/481849017.html?categoryId=18406&amp;pos=12&amp;price=3835.0&amp;productid=3497887&amp;sid=289859&amp;type=offer</t>
  </si>
  <si>
    <t>/preisvergleich/Relocate/481848750.html?categoryId=18406&amp;pos=12&amp;price=3765.0&amp;productid=1750863&amp;sid=289859&amp;type=offer</t>
  </si>
  <si>
    <t>/preisvergleich/Relocate/481848606.html?categoryId=18406&amp;pos=13&amp;price=3835.0&amp;productid=3497887&amp;sid=289859&amp;type=offer</t>
  </si>
  <si>
    <t xml:space="preserve"> Jun­kers Ce­ra­pur­Com­fort ZBR 42-3 A 21 Gas-Brenn­wert­ther­me 42 kW, L / LL Jun­kers FR 120, Mon­ta­ge­plat­te 994, Jun­kers ST 120-5 Z, Jun­kers AZB10 Dach rot...</t>
  </si>
  <si>
    <t>/preisvergleich/Relocate/481847067.html?categoryId=18406&amp;pos=13&amp;price=3770.0&amp;productid=1750863&amp;sid=289859&amp;type=offer</t>
  </si>
  <si>
    <t>/preisvergleich/Relocate/481848473.html?categoryId=18406&amp;pos=14&amp;price=3835.0&amp;productid=3497887&amp;sid=289859&amp;type=offer</t>
  </si>
  <si>
    <t xml:space="preserve"> Jun­kers Ce­ra­pur­Com­fort ZBR 42-3 A 21 Gas-Brenn­wert­ther­me 42 kW, L / LL Mon­ta­ge­plat­te 993, ohne Re­ge­lung, Jun­kers AZB09 Dach schwarz 80/125, Jun­kers SK...</t>
  </si>
  <si>
    <t>/preisvergleich/Relocate/481846801.html?categoryId=18406&amp;pos=14&amp;price=3770.0&amp;productid=1750863&amp;sid=289859&amp;type=offer</t>
  </si>
  <si>
    <t>/preisvergleich/Relocate/481848089.html?categoryId=18406&amp;pos=15&amp;price=3840.0&amp;productid=3497887&amp;sid=289859&amp;type=offer</t>
  </si>
  <si>
    <t xml:space="preserve"> Jun­kers Ce­ra­pur­Com­fort ZBR 42-3 A 21 Gas-Brenn­wert­ther­me 42 kW, L / LL Jun­kers FR 50, Mon­ta­ge­plat­te 993, Jun­kers ST 120-5 Z, ATEC Schacht 10 Meter 80/125 ...</t>
  </si>
  <si>
    <t>/preisvergleich/Relocate/481846694.html?categoryId=18406&amp;pos=15&amp;price=3770.0&amp;productid=1750863&amp;sid=289859&amp;type=offer</t>
  </si>
  <si>
    <t>/preisvergleich/Relocate/475957940.html?categoryId=18406&amp;pos=1&amp;price=3042.0&amp;productid=2286143&amp;sid=289859&amp;type=offer</t>
  </si>
  <si>
    <t xml:space="preserve"> Vail­lant ecoTEC ex­clu­siv VC 206/4-7 Brenn­wert­ther­me Flach­dach schwarz 60/100, ca­lor­MA­TIC 630/3, ohne Vail­lant</t>
  </si>
  <si>
    <t>/preisvergleich/Relocate/475957260.html?categoryId=18406&amp;pos=2&amp;price=3043.0&amp;productid=2286143&amp;sid=289859&amp;type=offer</t>
  </si>
  <si>
    <t xml:space="preserve"> Vail­lant ecoTEC ex­clu­siv VC 146/4-7 Brenn­wert­ther­me Schrägdach schwarz 60/100, au­ro­MA­TIC 620/3, Auf­putz mit Spei­cher­an­schluss Vail­lant</t>
  </si>
  <si>
    <t>/preisvergleich/Relocate/475957450.html?categoryId=18406&amp;pos=3&amp;price=3043.0&amp;productid=2286143&amp;sid=289859&amp;type=offer</t>
  </si>
  <si>
    <t xml:space="preserve"> Vail­lant ecoTEC ex­clu­siv VC 146/4-7 Brenn­wert­ther­me Schrägdach rot 60/100, au­ro­MA­TIC 620/3, Auf­putz mit Spei­cher­an­schluss Vail­lant</t>
  </si>
  <si>
    <t>/preisvergleich/Relocate/475957931.html?categoryId=18406&amp;pos=4&amp;price=3044.0&amp;productid=2286143&amp;sid=289859&amp;type=offer</t>
  </si>
  <si>
    <t xml:space="preserve"> Vail­lant ecoTEC ex­clu­siv VC 466/4-7 Brenn­wert­ther­me ca­lor­MA­TIC 470/4, ohne, ohne Ab­gas­pa­ket Vail­lant</t>
  </si>
  <si>
    <t>/preisvergleich/Relocate/475957359.html?categoryId=18406&amp;pos=5&amp;price=3044.0&amp;productid=2286143&amp;sid=289859&amp;type=offer</t>
  </si>
  <si>
    <t xml:space="preserve"> Vail­lant ecoTEC ex­clu­siv VC 276/4-7 Brenn­wert­ther­me ohne Ab­gas­pa­ket, ca­lor­MA­TIC 630/3, Auf­putz mit Spei­cher­an­schluss Vail­lant</t>
  </si>
  <si>
    <t>/preisvergleich/Relocate/475957597.html?categoryId=18406&amp;pos=6&amp;price=3044.0&amp;productid=2286143&amp;sid=289859&amp;type=offer</t>
  </si>
  <si>
    <t xml:space="preserve"> Vail­lant ecoTEC ex­clu­siv VC 276/4-7 Brenn­wert­ther­me ca­lor­MA­TIC 470/4, Schacht­sys­tem­pa­ket 10m, Auf­putz ohne Spei­cher­an­schluss Vail­lant</t>
  </si>
  <si>
    <t>/preisvergleich/Relocate/475958433.html?categoryId=18406&amp;pos=7&amp;price=3045.0&amp;productid=2286143&amp;sid=289859&amp;type=offer</t>
  </si>
  <si>
    <t xml:space="preserve"> Vail­lant ecoTEC ex­clu­siv VC 276/4-7 Brenn­wert­ther­me ca­lor­MA­TIC 370f, Schacht­sys­tem­pa­ket 7.5m, Un­ter­putz mit Spei­cher­an­schluss Vail­lant</t>
  </si>
  <si>
    <t>/preisvergleich/Relocate/481848220.html?categoryId=18406&amp;pos=1&amp;price=3840.0&amp;productid=3497887&amp;sid=289859&amp;type=offer</t>
  </si>
  <si>
    <t xml:space="preserve"> Jun­kers Ce­ra­pur­Com­fort ZBR 42-3 A 21 Gas-Brenn­wert­ther­me 42 kW, L / LL Jun­kers FR 50, Mon­ta­ge­plat­te 993, Jun­kers SK 160-5 ZB, ATEC Schacht 4 Meter 80/125 ...</t>
  </si>
  <si>
    <t>/preisvergleich/Relocate/481848080.html?categoryId=18406&amp;pos=1&amp;price=3770.0&amp;productid=1750863&amp;sid=289859&amp;type=offer</t>
  </si>
  <si>
    <t>/preisvergleich/Relocate/475958362.html?categoryId=18406&amp;pos=8&amp;price=3047.0&amp;productid=2286143&amp;sid=289859&amp;type=offer</t>
  </si>
  <si>
    <t xml:space="preserve"> Vail­lant ecoTEC ex­clu­siv VC 206/4-7 Brenn­wert­ther­me Schrägdach schwarz 60/100, au­ro­MA­TIC 620/3, Un­ter­putz ohne Spei­cher­an­schluss Vail­lant</t>
  </si>
  <si>
    <t>/preisvergleich/Relocate/481848196.html?categoryId=18406&amp;pos=2&amp;price=3840.0&amp;productid=3497887&amp;sid=289859&amp;type=offer</t>
  </si>
  <si>
    <t xml:space="preserve"> Jun­kers Ce­ra­pur­Com­fort ZBR 42-3 A 21 Gas-Brenn­wert­ther­me 42 kW, L / LL Jun­kers FR 50, Jun­kers SK 160-5 ZB, Mon­ta­ge­plat­te 258 + 223-1 (Un­ter­putz), Jun­kers ...</t>
  </si>
  <si>
    <t>/preisvergleich/Relocate/481848211.html?categoryId=18406&amp;pos=2&amp;price=3770.0&amp;productid=1750863&amp;sid=289859&amp;type=offer</t>
  </si>
  <si>
    <t>/preisvergleich/Relocate/475958009.html?categoryId=18406&amp;pos=9&amp;price=3047.0&amp;productid=2286143&amp;sid=289859&amp;type=offer</t>
  </si>
  <si>
    <t xml:space="preserve"> Vail­lant ecoTEC ex­clu­siv VC 206/4-7 Brenn­wert­ther­me Schrägdach schwarz 60/100, ca­lor­MA­TIC 630/3, ohne Vail­lant</t>
  </si>
  <si>
    <t>/preisvergleich/Relocate/481847929.html?categoryId=18406&amp;pos=3&amp;price=3840.0&amp;productid=3497887&amp;sid=289859&amp;type=offer</t>
  </si>
  <si>
    <t xml:space="preserve"> Jun­kers Ce­ra­pur­Com­fort ZBR 42-3 A 21 Gas-Brenn­wert­ther­me 42 kW, L / LL Jun­kers FR 120, Mon­ta­ge­plat­te 993, Jun­kers ST 120-5 Z, Jun­kers AZB09 Dach schwarz...</t>
  </si>
  <si>
    <t>/preisvergleich/Relocate/481847708.html?categoryId=18406&amp;pos=3&amp;price=3770.0&amp;productid=1750863&amp;sid=289859&amp;type=offer</t>
  </si>
  <si>
    <t>/preisvergleich/Relocate/475958235.html?categoryId=18406&amp;pos=10&amp;price=3047.0&amp;productid=2286143&amp;sid=289859&amp;type=offer</t>
  </si>
  <si>
    <t xml:space="preserve"> Vail­lant ecoTEC ex­clu­siv VC 206/4-7 Brenn­wert­ther­me Flach­dach schwarz 60/100, au­ro­MA­TIC 620/3, Auf­putz mit Spei­cher­an­schluss Vail­lant</t>
  </si>
  <si>
    <t>/preisvergleich/Relocate/481847975.html?categoryId=18406&amp;pos=4&amp;price=3840.0&amp;productid=3497887&amp;sid=289859&amp;type=offer</t>
  </si>
  <si>
    <t xml:space="preserve"> Jun­kers Ce­ra­pur­Com­fort ZBR 42-3 A 21 Gas-Brenn­wert­ther­me 42 kW, L / LL Jun­kers FR 120, Jun­kers SK 160-5 ZB, Mon­ta­ge­plat­te 258 + 223-1 (Un­ter­putz), ATEC...</t>
  </si>
  <si>
    <t>/preisvergleich/Relocate/481849076.html?categoryId=18406&amp;pos=4&amp;price=3770.0&amp;productid=1750863&amp;sid=289859&amp;type=offer</t>
  </si>
  <si>
    <t>/preisvergleich/Relocate/475958259.html?categoryId=18406&amp;pos=11&amp;price=3047.0&amp;productid=2286143&amp;sid=289859&amp;type=offer</t>
  </si>
  <si>
    <t xml:space="preserve"> Vail­lant ecoTEC ex­clu­siv VC 206/4-7 Brenn­wert­ther­me Flach­dach rot 60/100, au­ro­MA­TIC 620/3, Auf­putz mit Spei­cher­an­schluss Vail­lant</t>
  </si>
  <si>
    <t>/preisvergleich/Relocate/481847647.html?categoryId=18406&amp;pos=5&amp;price=3840.0&amp;productid=3497887&amp;sid=289859&amp;type=offer</t>
  </si>
  <si>
    <t xml:space="preserve"> Jun­kers Ce­ra­pur­Com­fort ZBR 42-3 A 21 Gas-Brenn­wert­ther­me 42 kW, L / LL Jun­kers FR 50, Mon­ta­ge­plat­te 258, Jun­kers ST 120-5 Z, Jun­kers Schacht 6 Me­ter...</t>
  </si>
  <si>
    <t>/preisvergleich/Relocate/481848745.html?categoryId=18406&amp;pos=5&amp;price=3770.0&amp;productid=1750863&amp;sid=289859&amp;type=offer</t>
  </si>
  <si>
    <t>/preisvergleich/Relocate/475957423.html?categoryId=18406&amp;pos=12&amp;price=3047.0&amp;productid=2286143&amp;sid=289859&amp;type=offer</t>
  </si>
  <si>
    <t xml:space="preserve"> Vail­lant ecoTEC ex­clu­siv VC 206/4-7 Brenn­wert­ther­me Schrägdach rot 60/100, au­ro­MA­TIC 620/3, Un­ter­putz ohne Spei­cher­an­schluss Vail­lant</t>
  </si>
  <si>
    <t>/preisvergleich/Relocate/481847169.html?categoryId=18406&amp;pos=6&amp;price=3840.0&amp;productid=3497887&amp;sid=289859&amp;type=offer</t>
  </si>
  <si>
    <t>/preisvergleich/Relocate/481847174.html?categoryId=18406&amp;pos=6&amp;price=3775.0&amp;productid=1750863&amp;sid=289859&amp;type=offer</t>
  </si>
  <si>
    <t>/preisvergleich/Relocate/475957583.html?categoryId=18406&amp;pos=13&amp;price=3047.0&amp;productid=2286143&amp;sid=289859&amp;type=offer</t>
  </si>
  <si>
    <t xml:space="preserve"> Vail­lant ecoTEC ex­clu­siv VC 206/4-7 Brenn­wert­ther­me Schrägdach rot 60/100, ca­lor­MA­TIC 630/3, ohne Vail­lant</t>
  </si>
  <si>
    <t>/preisvergleich/Relocate/481848832.html?categoryId=18406&amp;pos=7&amp;price=3840.0&amp;productid=3497887&amp;sid=289859&amp;type=offer</t>
  </si>
  <si>
    <t>/preisvergleich/Relocate/481847130.html?categoryId=18406&amp;pos=7&amp;price=3775.0&amp;productid=1750863&amp;sid=289859&amp;type=offer</t>
  </si>
  <si>
    <t>/preisvergleich/Relocate/475957535.html?categoryId=18406&amp;pos=14&amp;price=3050.0&amp;productid=2286143&amp;sid=289859&amp;type=offer</t>
  </si>
  <si>
    <t xml:space="preserve"> Vail­lant ecoTEC ex­clu­siv VC 466/4-7 Brenn­wert­ther­me ohne Re­ge­lung, Zu­be­hör­pa­ket A+B+F, Flach­dach rot 80/125 Vail­lant</t>
  </si>
  <si>
    <t>/preisvergleich/Relocate/481842552.html?categoryId=18406&amp;pos=8&amp;price=3840.0&amp;productid=3497887&amp;sid=289859&amp;type=offer</t>
  </si>
  <si>
    <t xml:space="preserve"> Jun­kers Ce­ra­pur­Com­fort ZBR 42-3 A 21 Gas-Brenn­wert­ther­me 42 kW, L / LL Jun­kers FR 120, Mon­ta­ge­plat­te 993, Jun­kers ST 120-5 Z, Jun­kers AZB10 Dach rot...</t>
  </si>
  <si>
    <t>/preisvergleich/Relocate/481846815.html?categoryId=18406&amp;pos=8&amp;price=3775.0&amp;productid=1750863&amp;sid=289859&amp;type=offer</t>
  </si>
  <si>
    <t>/preisvergleich/Relocate/475957196.html?categoryId=18406&amp;pos=15&amp;price=3050.0&amp;productid=2286143&amp;sid=289859&amp;type=offer</t>
  </si>
  <si>
    <t xml:space="preserve"> Vail­lant ecoTEC ex­clu­siv VC 466/4-7 Brenn­wert­ther­me ohne Re­ge­lung, Zu­be­hör­pa­ket A+B+F, Flach­dach schwarz 80/125 Vail­lant</t>
  </si>
  <si>
    <t>/preisvergleich/Relocate/481846765.html?categoryId=18406&amp;pos=9&amp;price=3840.0&amp;productid=3497887&amp;sid=289859&amp;type=offer</t>
  </si>
  <si>
    <t xml:space="preserve"> Jun­kers Ce­ra­pur­Com­fort ZBR 42-3 A 21 Gas-Brenn­wert­ther­me 42 kW, L / LL Jun­kers FR 120, Mon­ta­ge­plat­te 258, Jun­kers ST 120-5 Z, Jun­kers Schacht 4 Me­ter...</t>
  </si>
  <si>
    <t>/preisvergleich/Relocate/481848258.html?categoryId=18406&amp;pos=9&amp;price=3775.0&amp;productid=1750863&amp;sid=289859&amp;type=offer</t>
  </si>
  <si>
    <t>/preisvergleich/Relocate/481848698.html?categoryId=18406&amp;pos=10&amp;price=3840.0&amp;productid=3497887&amp;sid=289859&amp;type=offer</t>
  </si>
  <si>
    <t>/preisvergleich/Relocate/481847897.html?categoryId=18406&amp;pos=10&amp;price=3775.0&amp;productid=1750863&amp;sid=289859&amp;type=offer</t>
  </si>
  <si>
    <t>/preisvergleich/Relocate/481846687.html?categoryId=18406&amp;pos=11&amp;price=3840.0&amp;productid=3497887&amp;sid=289859&amp;type=offer</t>
  </si>
  <si>
    <t xml:space="preserve"> Jun­kers Ce­ra­pur­Com­fort ZBR 42-3 A 21 Gas-Brenn­wert­ther­me 42 kW, L / LL Jun­kers FR 50, Jun­kers SK 200-5 ZB, ohne Mon­ta­ge­plat­te, ATEC Schacht 8 Me­ter...</t>
  </si>
  <si>
    <t>/preisvergleich/Relocate/481847893.html?categoryId=18406&amp;pos=11&amp;price=3775.0&amp;productid=1750863&amp;sid=289859&amp;type=offer</t>
  </si>
  <si>
    <t>/preisvergleich/Relocate/481848562.html?categoryId=18406&amp;pos=12&amp;price=3840.0&amp;productid=3497887&amp;sid=289859&amp;type=offer</t>
  </si>
  <si>
    <t xml:space="preserve"> Jun­kers Ce­ra­pur­Com­fort ZBR 42-3 A 21 Gas-Brenn­wert­ther­me 42 kW, L / LL Mon­ta­ge­plat­te 994, ohne Re­ge­lung, Jun­kers SK 200-5 ZB, ATEC Schacht 8 Meter 80/125 ...</t>
  </si>
  <si>
    <t>/preisvergleich/Relocate/481847475.html?categoryId=18406&amp;pos=12&amp;price=3775.0&amp;productid=1750863&amp;sid=289859&amp;type=offer</t>
  </si>
  <si>
    <t>/preisvergleich/Relocate/481848190.html?categoryId=18406&amp;pos=13&amp;price=3845.0&amp;productid=3497887&amp;sid=289859&amp;type=offer</t>
  </si>
  <si>
    <t xml:space="preserve"> Jun­kers Ce­ra­pur­Com­fort ZBR 42-3 A 21 Gas-Brenn­wert­ther­me 42 kW, L / LL Jun­kers FR 50, Jun­kers SK 160-5 ZB, Mon­ta­ge­plat­te 258 + 528-1 (Auf­putz), Jun­kers...</t>
  </si>
  <si>
    <t>/preisvergleich/Relocate/481848979.html?categoryId=18406&amp;pos=13&amp;price=3775.0&amp;productid=1750863&amp;sid=289859&amp;type=offer</t>
  </si>
  <si>
    <t>/preisvergleich/Relocate/481847600.html?categoryId=18406&amp;pos=14&amp;price=3845.0&amp;productid=3497887&amp;sid=289859&amp;type=offer</t>
  </si>
  <si>
    <t xml:space="preserve"> Jun­kers Ce­ra­pur­Com­fort ZBR 42-3 A 21 Gas-Brenn­wert­ther­me 42 kW, L / LL Jun­kers FW 120, Jun­kers ST 120-5 Z, Jun­kers AZB10 Dach rot 80/125, oh­ne...</t>
  </si>
  <si>
    <t>/preisvergleich/Relocate/481848411.html?categoryId=18406&amp;pos=14&amp;price=3775.0&amp;productid=1750863&amp;sid=289859&amp;type=offer</t>
  </si>
  <si>
    <t>/preisvergleich/Relocate/481847114.html?categoryId=18406&amp;pos=15&amp;price=3845.0&amp;productid=3497887&amp;sid=289859&amp;type=offer</t>
  </si>
  <si>
    <t xml:space="preserve"> Jun­kers Ce­ra­pur­Com­fort ZBR 42-3 A 21 Gas-Brenn­wert­ther­me 42 kW, L / LL Jun­kers FR 50, Jun­kers ST 120-5 Z, Jun­kers Schacht 10 Meter 80/125, oh­ne...</t>
  </si>
  <si>
    <t>/preisvergleich/Relocate/481848349.html?categoryId=18406&amp;pos=15&amp;price=3775.0&amp;productid=1750863&amp;sid=289859&amp;type=offer</t>
  </si>
  <si>
    <t>/preisvergleich/Relocate/475958476.html?categoryId=18406&amp;pos=1&amp;price=3052.0&amp;productid=2286143&amp;sid=289859&amp;type=offer</t>
  </si>
  <si>
    <t xml:space="preserve"> Vail­lant ecoTEC ex­clu­siv VC 206/4-7 Brenn­wert­ther­me Schrägdach rot 60/100, au­ro­MA­TIC 620/3, Auf­putz mit Spei­cher­an­schluss Vail­lant</t>
  </si>
  <si>
    <t>/preisvergleich/Relocate/475957448.html?categoryId=18406&amp;pos=2&amp;price=3052.0&amp;productid=2286143&amp;sid=289859&amp;type=offer</t>
  </si>
  <si>
    <t xml:space="preserve"> Vail­lant ecoTEC ex­clu­siv VC 206/4-7 Brenn­wert­ther­me Schrägdach schwarz 60/100, au­ro­MA­TIC 620/3, Auf­putz mit Spei­cher­an­schluss Vail­lant</t>
  </si>
  <si>
    <t>/preisvergleich/Relocate/475958114.html?categoryId=18406&amp;pos=3&amp;price=3055.0&amp;productid=2286143&amp;sid=289859&amp;type=offer</t>
  </si>
  <si>
    <t xml:space="preserve"> Vail­lant ecoTEC ex­clu­siv VC 276/4-7 Brenn­wert­ther­me ca­lor­MA­TIC 370f, Schacht­sys­tem­pa­ket 10m, Un­ter­putz ohne Spei­cher­an­schluss Vail­lant</t>
  </si>
  <si>
    <t>/preisvergleich/Relocate/475958181.html?categoryId=18406&amp;pos=4&amp;price=3055.0&amp;productid=2286143&amp;sid=289859&amp;type=offer</t>
  </si>
  <si>
    <t xml:space="preserve"> Vail­lant ecoTEC ex­clu­siv VC 466/4-7 Brenn­wert­ther­me ohne Re­ge­lung, Zu­be­hör­pa­ket A+B+F, Schrägdach schwarz 80/125 Vail­lant</t>
  </si>
  <si>
    <t>/preisvergleich/Relocate/475957503.html?categoryId=18406&amp;pos=5&amp;price=3055.0&amp;productid=2286143&amp;sid=289859&amp;type=offer</t>
  </si>
  <si>
    <t xml:space="preserve"> Vail­lant ecoTEC ex­clu­siv VC 466/4-7 Brenn­wert­ther­me ohne Re­ge­lung, Zu­be­hör­pa­ket A+B+F, Schrägdach rot 80/125 Vail­lant</t>
  </si>
  <si>
    <t>/preisvergleich/Relocate/475958263.html?categoryId=18406&amp;pos=6&amp;price=3059.0&amp;productid=2286143&amp;sid=289859&amp;type=offer</t>
  </si>
  <si>
    <t xml:space="preserve"> Vail­lant ecoTEC ex­clu­siv VC 276/4-7 Brenn­wert­ther­me ca­lor­MA­TIC 470/4, Schacht­sys­tem­pa­ket 7.5m, Un­ter­putz mit Spei­cher­an­schluss Vail­lant</t>
  </si>
  <si>
    <t>/preisvergleich/Relocate/475957606.html?categoryId=18406&amp;pos=7&amp;price=3060.0&amp;productid=2286143&amp;sid=289859&amp;type=offer</t>
  </si>
  <si>
    <t xml:space="preserve"> Vail­lant ecoTEC ex­clu­siv VC 276/4-7 Brenn­wert­ther­me ca­lor­MA­TIC 370f, Schacht­sys­tem­pa­ket 10m, Auf­putz mit Spei­cher­an­schluss Vail­lant</t>
  </si>
  <si>
    <t>/preisvergleich/Relocate/481847083.html?categoryId=18406&amp;pos=1&amp;price=3845.0&amp;productid=3497887&amp;sid=289859&amp;type=offer</t>
  </si>
  <si>
    <t>/preisvergleich/Relocate/481842554.html?categoryId=18406&amp;pos=1&amp;price=3780.0&amp;productid=1750863&amp;sid=289859&amp;type=offer</t>
  </si>
  <si>
    <t>/preisvergleich/Relocate/475957398.html?categoryId=18406&amp;pos=8&amp;price=3063.0&amp;productid=2286143&amp;sid=289859&amp;type=offer</t>
  </si>
  <si>
    <t xml:space="preserve"> Vail­lant ecoTEC ex­clu­siv VC 146/4-7 Brenn­wert­ther­me Flach­dach rot 60/100, au­ro­MA­TIC 620/3, Un­ter­putz mit Spei­cher­an­schluss Vail­lant</t>
  </si>
  <si>
    <t>/preisvergleich/Relocate/481842570.html?categoryId=18406&amp;pos=2&amp;price=3845.0&amp;productid=3497887&amp;sid=289859&amp;type=offer</t>
  </si>
  <si>
    <t xml:space="preserve"> Jun­kers Ce­ra­pur­Com­fort ZBR 42-3 A 21 Gas-Brenn­wert­ther­me 42 kW, L / LL Jun­kers FR 50, Mon­ta­ge­plat­te 258, Jun­kers SK 200-5 ZB, ATEC Schacht 4 Meter 80/125 ...</t>
  </si>
  <si>
    <t>/preisvergleich/Relocate/481846732.html?categoryId=18406&amp;pos=2&amp;price=3780.0&amp;productid=1750863&amp;sid=289859&amp;type=offer</t>
  </si>
  <si>
    <t>/preisvergleich/Relocate/475957643.html?categoryId=18406&amp;pos=9&amp;price=3063.0&amp;productid=2286143&amp;sid=289859&amp;type=offer</t>
  </si>
  <si>
    <t xml:space="preserve"> Vail­lant ecoTEC ex­clu­siv VC 146/4-7 Brenn­wert­ther­me Flach­dach schwarz 60/100, au­ro­MA­TIC 620/3, Un­ter­putz mit Spei­cher­an­schluss Vail­lant</t>
  </si>
  <si>
    <t>/preisvergleich/Relocate/481842595.html?categoryId=18406&amp;pos=3&amp;price=3845.0&amp;productid=3497887&amp;sid=289859&amp;type=offer</t>
  </si>
  <si>
    <t xml:space="preserve"> Jun­kers Ce­ra­pur­Com­fort ZBR 42-3 A 21 Gas-Brenn­wert­ther­me 42 kW, L / LL ohne Re­ge­lung, Jun­kers Schacht 8 Meter 80/125, Jun­kers SK 200-5 ZB, oh­ne...</t>
  </si>
  <si>
    <t>/preisvergleich/Relocate/481847657.html?categoryId=18406&amp;pos=3&amp;price=3780.0&amp;productid=1750863&amp;sid=289859&amp;type=offer</t>
  </si>
  <si>
    <t>/preisvergleich/Relocate/475958229.html?categoryId=18406&amp;pos=10&amp;price=3064.0&amp;productid=2286143&amp;sid=289859&amp;type=offer</t>
  </si>
  <si>
    <t xml:space="preserve"> Vail­lant Paket 1.51/3 ecoTEC ex­clu­siv VC 146/4-7, 470/4, VIH R 200/6 H Vail­lant</t>
  </si>
  <si>
    <t>/preisvergleich/Relocate/481848871.html?categoryId=18406&amp;pos=4&amp;price=3845.0&amp;productid=3497887&amp;sid=289859&amp;type=offer</t>
  </si>
  <si>
    <t xml:space="preserve"> Jun­kers Ce­ra­pur­Com­fort ZBR 42-3 A 21 Gas-Brenn­wert­ther­me 42 kW, L / LL Jun­kers FR 120, Jun­kers SK 160-5 ZB, Mon­ta­ge­plat­te 258 + 528-1 (Auf­putz), ATEC...</t>
  </si>
  <si>
    <t>/preisvergleich/Relocate/481847315.html?categoryId=18406&amp;pos=4&amp;price=3780.0&amp;productid=1750863&amp;sid=289859&amp;type=offer</t>
  </si>
  <si>
    <t>/preisvergleich/Relocate/475958068.html?categoryId=18406&amp;pos=11&amp;price=3068.0&amp;productid=2286143&amp;sid=289859&amp;type=offer</t>
  </si>
  <si>
    <t xml:space="preserve"> Vail­lant ecoTEC ex­clu­siv VC 146/4-7 Brenn­wert­ther­me Schrägdach rot 60/100, au­ro­MA­TIC 620/3, Un­ter­putz mit Spei­cher­an­schluss Vail­lant</t>
  </si>
  <si>
    <t>/preisvergleich/Relocate/481849007.html?categoryId=18406&amp;pos=5&amp;price=3845.0&amp;productid=3497887&amp;sid=289859&amp;type=offer</t>
  </si>
  <si>
    <t xml:space="preserve"> Jun­kers Ce­ra­pur­Com­fort ZBR 42-3 A 21 Gas-Brenn­wert­ther­me 42 kW, L / LL Mon­ta­ge­plat­te 994, ohne Re­ge­lung, Jun­kers ST 120-5 Z, Jun­kers Schacht 10 Me­ter...</t>
  </si>
  <si>
    <t>/preisvergleich/Relocate/481849015.html?categoryId=18406&amp;pos=5&amp;price=3780.0&amp;productid=1750863&amp;sid=289859&amp;type=offer</t>
  </si>
  <si>
    <t>/preisvergleich/Relocate/475957401.html?categoryId=18406&amp;pos=12&amp;price=3068.0&amp;productid=2286143&amp;sid=289859&amp;type=offer</t>
  </si>
  <si>
    <t xml:space="preserve"> Vail­lant ecoTEC ex­clu­siv VC 146/4-7 Brenn­wert­ther­me Schrägdach schwarz 60/100, au­ro­MA­TIC 620/3, Un­ter­putz mit Spei­cher­an­schluss Vail­lant</t>
  </si>
  <si>
    <t>/preisvergleich/Relocate/481846770.html?categoryId=18406&amp;pos=6&amp;price=3845.0&amp;productid=3497887&amp;sid=289859&amp;type=offer</t>
  </si>
  <si>
    <t xml:space="preserve"> Jun­kers Ce­ra­pur­Com­fort ZBR 42-3 A 21 Gas-Brenn­wert­ther­me 42 kW, L / LL Jun­kers FR 120, Mon­ta­ge­plat­te 994, Jun­kers ST 120-5 Z, ATEC Schacht 8 Meter 80/125 ...</t>
  </si>
  <si>
    <t>/preisvergleich/Relocate/481848590.html?categoryId=18406&amp;pos=6&amp;price=3780.0&amp;productid=1750863&amp;sid=289859&amp;type=offer</t>
  </si>
  <si>
    <t>/preisvergleich/Relocate/475958297.html?categoryId=18406&amp;pos=13&amp;price=3069.0&amp;productid=2286143&amp;sid=289859&amp;type=offer</t>
  </si>
  <si>
    <t xml:space="preserve"> Vail­lant ecoTEC ex­clu­siv VC 146/4-7 Brenn­wert­ther­me ca­lor­MA­TIC 470f, Schacht­sys­tem­pa­ket 7.5m, ohne Vail­lant</t>
  </si>
  <si>
    <t>/preisvergleich/Relocate/481848627.html?categoryId=18406&amp;pos=7&amp;price=3845.0&amp;productid=3497887&amp;sid=289859&amp;type=offer</t>
  </si>
  <si>
    <t xml:space="preserve"> Jun­kers Ce­ra­pur­Com­fort ZBR 42-3 A 21 Gas-Brenn­wert­ther­me 42 kW, L / LL Jun­kers FW 120, Jun­kers ST 120-5 Z, Jun­kers AZB09 Dach schwarz 80/125, oh­ne...</t>
  </si>
  <si>
    <t>/preisvergleich/Relocate/481848784.html?categoryId=18406&amp;pos=7&amp;price=3780.0&amp;productid=1750863&amp;sid=289859&amp;type=offer</t>
  </si>
  <si>
    <t>/preisvergleich/Relocate/475957831.html?categoryId=18406&amp;pos=14&amp;price=3069.0&amp;productid=2286143&amp;sid=289859&amp;type=offer</t>
  </si>
  <si>
    <t xml:space="preserve"> Vail­lant ecoTEC ex­clu­siv VC 466/4-7 Brenn­wert­ther­me ca­lor­MA­TIC 470/4, ohne Ab­gas­pa­ket, Zu­be­hör­pa­ket A+B+F Vail­lant</t>
  </si>
  <si>
    <t>/preisvergleich/Relocate/481848415.html?categoryId=18406&amp;pos=8&amp;price=3845.0&amp;productid=3497887&amp;sid=289859&amp;type=offer</t>
  </si>
  <si>
    <t>/preisvergleich/Relocate/481846347.html?categoryId=18406&amp;pos=8&amp;price=3785.0&amp;productid=1750863&amp;sid=289859&amp;type=offer</t>
  </si>
  <si>
    <t>/preisvergleich/Relocate/475957471.html?categoryId=18406&amp;pos=15&amp;price=3069.0&amp;productid=2286143&amp;sid=289859&amp;type=offer</t>
  </si>
  <si>
    <t xml:space="preserve"> Vail­lant ecoTEC ex­clu­siv VC 276/4-7 Brenn­wert­ther­me ohne Ab­gas­pa­ket, ca­lor­MA­TIC 630/3, Un­ter­putz mit Spei­cher­an­schluss Vail­lant</t>
  </si>
  <si>
    <t>/preisvergleich/Relocate/481848488.html?categoryId=18406&amp;pos=9&amp;price=3845.0&amp;productid=3497887&amp;sid=289859&amp;type=offer</t>
  </si>
  <si>
    <t xml:space="preserve"> Jun­kers Ce­ra­pur­Com­fort ZBR 42-3 A 21 Gas-Brenn­wert­ther­me 42 kW, L / LL Mon­ta­ge­plat­te 993, ohne Re­ge­lung, Jun­kers SK 200-5 ZB, ATEC Schacht 8 Meter 80/125 ...</t>
  </si>
  <si>
    <t>/preisvergleich/Relocate/481848955.html?categoryId=18406&amp;pos=9&amp;price=3785.0&amp;productid=1750863&amp;sid=289859&amp;type=offer</t>
  </si>
  <si>
    <t>/preisvergleich/Relocate/481846902.html?categoryId=18406&amp;pos=10&amp;price=3850.0&amp;productid=3497887&amp;sid=289859&amp;type=offer</t>
  </si>
  <si>
    <t xml:space="preserve"> Jun­kers Ce­ra­pur­Com­fort ZBR 42-3 A 21 Gas-Brenn­wert­ther­me 42 kW, L / LL Jun­kers FR 120, Jun­kers SK 200-5 ZB, ohne Mon­ta­ge­plat­te, ATEC Schacht 6 Me­ter...</t>
  </si>
  <si>
    <t>/preisvergleich/Relocate/481848503.html?categoryId=18406&amp;pos=10&amp;price=3785.0&amp;productid=1750863&amp;sid=289859&amp;type=offer</t>
  </si>
  <si>
    <t>/preisvergleich/Relocate/481848662.html?categoryId=18406&amp;pos=11&amp;price=3850.0&amp;productid=3497887&amp;sid=289859&amp;type=offer</t>
  </si>
  <si>
    <t>/preisvergleich/Relocate/481861079.html?categoryId=18406&amp;pos=11&amp;price=3790.0&amp;productid=1750863&amp;sid=289859&amp;type=offer</t>
  </si>
  <si>
    <t xml:space="preserve"> Jun­kers Ce­ra­pur­Com­fort ZBR 42-3 A 31 Gas-Brenn­wert­ther­me 42 kW, Flg. P Jun­kers FW 120, Mon­ta­ge­plat­te 993, ohne Spei­cher, Jun­kers Schacht 10 Meter 80/125...</t>
  </si>
  <si>
    <t>/preisvergleich/Relocate/481846665.html?categoryId=18406&amp;pos=12&amp;price=3850.0&amp;productid=3497887&amp;sid=289859&amp;type=offer</t>
  </si>
  <si>
    <t xml:space="preserve"> Jun­kers Ce­ra­pur­Com­fort ZBR 42-3 A 21 Gas-Brenn­wert­ther­me 42 kW, L / LL Jun­kers FR 120, Mon­ta­ge­plat­te 993, Jun­kers ST 120-5 Z, ATEC Schacht 8 Meter 80/125 ...</t>
  </si>
  <si>
    <t>/preisvergleich/Relocate/481847094.html?categoryId=18406&amp;pos=12&amp;price=3790.0&amp;productid=1750863&amp;sid=289859&amp;type=offer</t>
  </si>
  <si>
    <t>/preisvergleich/Relocate/481848369.html?categoryId=18406&amp;pos=13&amp;price=3850.0&amp;productid=3497887&amp;sid=289859&amp;type=offer</t>
  </si>
  <si>
    <t xml:space="preserve"> Jun­kers Ce­ra­pur­Com­fort ZBR 42-3 A 21 Gas-Brenn­wert­ther­me 42 kW, L / LL Mon­ta­ge­plat­te 993, ohne Re­ge­lung, Jun­kers ST 120-5 Z, Jun­kers Schacht 10 Me­ter...</t>
  </si>
  <si>
    <t>/preisvergleich/Relocate/481846811.html?categoryId=18406&amp;pos=13&amp;price=3790.0&amp;productid=1750863&amp;sid=289859&amp;type=offer</t>
  </si>
  <si>
    <t>/preisvergleich/Relocate/481848506.html?categoryId=18406&amp;pos=14&amp;price=3850.0&amp;productid=3497887&amp;sid=289859&amp;type=offer</t>
  </si>
  <si>
    <t xml:space="preserve"> Jun­kers Ce­ra­pur­Com­fort ZBR 42-3 A 21 Gas-Brenn­wert­ther­me 42 kW, L / LL Jun­kers FR 120, Jun­kers ST 120-5 Z, Jun­kers Schacht 8 Meter 80/125, oh­ne...</t>
  </si>
  <si>
    <t>/preisvergleich/Relocate/481847874.html?categoryId=18406&amp;pos=14&amp;price=3790.0&amp;productid=1750863&amp;sid=289859&amp;type=offer</t>
  </si>
  <si>
    <t>/preisvergleich/Relocate/481848208.html?categoryId=18406&amp;pos=15&amp;price=3855.0&amp;productid=3497887&amp;sid=289859&amp;type=offer</t>
  </si>
  <si>
    <t xml:space="preserve"> Jun­kers Ce­ra­pur­Com­fort ZBR 42-3 A 21 Gas-Brenn­wert­ther­me 42 kW, L / LL Jun­kers FR 120, Jun­kers SK 160-5 ZB, Jun­kers Schacht 4 Meter 80/125, oh­ne...</t>
  </si>
  <si>
    <t>/preisvergleich/Relocate/481847343.html?categoryId=18406&amp;pos=15&amp;price=3790.0&amp;productid=1750863&amp;sid=289859&amp;type=offer</t>
  </si>
  <si>
    <t>/preisvergleich/Relocate/475957585.html?categoryId=18406&amp;pos=1&amp;price=3069.0&amp;productid=2286143&amp;sid=289859&amp;type=offer</t>
  </si>
  <si>
    <t xml:space="preserve"> Vail­lant ecoTEC ex­clu­siv VC 276/4-7 Brenn­wert­ther­me ca­lor­MA­TIC 470/4, Schacht­sys­tem­pa­ket 10m, Un­ter­putz ohne Spei­cher­an­schluss Vail­lant</t>
  </si>
  <si>
    <t>/preisvergleich/Relocate/475958403.html?categoryId=18406&amp;pos=2&amp;price=3072.0&amp;productid=2286143&amp;sid=289859&amp;type=offer</t>
  </si>
  <si>
    <t xml:space="preserve"> Vail­lant ecoTEC ex­clu­siv VC 206/4-7 Brenn­wert­ther­me Flach­dach schwarz 60/100, au­ro­MA­TIC 620/3, Un­ter­putz mit Spei­cher­an­schluss Vail­lant</t>
  </si>
  <si>
    <t>/preisvergleich/Relocate/475958129.html?categoryId=18406&amp;pos=3&amp;price=3072.0&amp;productid=2286143&amp;sid=289859&amp;type=offer</t>
  </si>
  <si>
    <t xml:space="preserve"> Vail­lant ecoTEC ex­clu­siv VC 206/4-7 Brenn­wert­ther­me Flach­dach rot 60/100, au­ro­MA­TIC 620/3, Un­ter­putz mit Spei­cher­an­schluss Vail­lant</t>
  </si>
  <si>
    <t>/preisvergleich/Relocate/475957973.html?categoryId=18406&amp;pos=4&amp;price=3074.0&amp;productid=2286143&amp;sid=289859&amp;type=offer</t>
  </si>
  <si>
    <t xml:space="preserve"> Vail­lant ecoTEC ex­clu­siv VC 276/4-7 Brenn­wert­ther­me ca­lor­MA­TIC 470/4, Schacht­sys­tem­pa­ket 10m, Auf­putz mit Spei­cher­an­schluss Vail­lant</t>
  </si>
  <si>
    <t>/preisvergleich/Relocate/475957961.html?categoryId=18406&amp;pos=5&amp;price=3074.0&amp;productid=2286143&amp;sid=289859&amp;type=offer</t>
  </si>
  <si>
    <t xml:space="preserve"> Vail­lant ecoTEC ex­clu­siv VC 356/4-7 Brenn­wert­ther­me ca­lor­MA­TIC 470/4, ohne, Flach­dach rot 80/125 Vail­lant</t>
  </si>
  <si>
    <t>/preisvergleich/Relocate/475957216.html?categoryId=18406&amp;pos=6&amp;price=3074.0&amp;productid=2286143&amp;sid=289859&amp;type=offer</t>
  </si>
  <si>
    <t xml:space="preserve"> Vail­lant ecoTEC ex­clu­siv VC 356/4-7 Brenn­wert­ther­me ca­lor­MA­TIC 470/4, ohne, Flach­dach schwarz 80/125 Vail­lant</t>
  </si>
  <si>
    <t>/preisvergleich/Relocate/475957453.html?categoryId=18406&amp;pos=7&amp;price=3077.0&amp;productid=2286143&amp;sid=289859&amp;type=offer</t>
  </si>
  <si>
    <t xml:space="preserve"> Vail­lant ecoTEC ex­clu­siv VC 206/4-7 Brenn­wert­ther­me Schrägdach schwarz 60/100, au­ro­MA­TIC 620/3, Un­ter­putz mit Spei­cher­an­schluss Vail­lant</t>
  </si>
  <si>
    <t>/preisvergleich/Relocate/475957510.html?categoryId=18406&amp;pos=8&amp;price=3077.0&amp;productid=2286143&amp;sid=289859&amp;type=offer</t>
  </si>
  <si>
    <t xml:space="preserve"> Vail­lant ecoTEC ex­clu­siv VC 206/4-7 Brenn­wert­ther­me Schrägdach rot 60/100, au­ro­MA­TIC 620/3, Un­ter­putz mit Spei­cher­an­schluss Vail­lant</t>
  </si>
  <si>
    <t>/preisvergleich/Relocate/481848891.html?categoryId=18406&amp;pos=1&amp;price=3790.0&amp;productid=1750863&amp;sid=289859&amp;type=offer</t>
  </si>
  <si>
    <t>/preisvergleich/Relocate/481847681.html?categoryId=18406&amp;pos=1&amp;price=3855.0&amp;productid=3497887&amp;sid=289859&amp;type=offer</t>
  </si>
  <si>
    <t xml:space="preserve"> Jun­kers Ce­ra­pur­Com­fort ZBR 42-3 A 21 Gas-Brenn­wert­ther­me 42 kW, L / LL Jun­kers FW 120, Jun­kers ST 120-5 Z, ohne Mon­ta­ge­plat­te, ATEC Schacht 8 Me­ter...</t>
  </si>
  <si>
    <t>/preisvergleich/Relocate/475957639.html?categoryId=18406&amp;pos=9&amp;price=3078.0&amp;productid=2286143&amp;sid=289859&amp;type=offer</t>
  </si>
  <si>
    <t xml:space="preserve"> Vail­lant ecoTEC ex­clu­siv VC 206/4-7 Brenn­wert­ther­me ca­lor­MA­TIC 470f, Schacht­sys­tem­pa­ket 7.5m, ohne Vail­lant</t>
  </si>
  <si>
    <t>/preisvergleich/Relocate/481847088.html?categoryId=18406&amp;pos=2&amp;price=3795.0&amp;productid=1750863&amp;sid=289859&amp;type=offer</t>
  </si>
  <si>
    <t>/preisvergleich/Relocate/481848946.html?categoryId=18406&amp;pos=2&amp;price=3855.0&amp;productid=3497887&amp;sid=289859&amp;type=offer</t>
  </si>
  <si>
    <t xml:space="preserve"> Jun­kers Ce­ra­pur­Com­fort ZBR 42-3 A 21 Gas-Brenn­wert­ther­me 42 kW, L / LL Mon­ta­ge­plat­te 994, ohne Re­ge­lung, Jun­kers SK 160-5 ZB, Jun­kers Schacht 6 Me­ter...</t>
  </si>
  <si>
    <t>/preisvergleich/Relocate/475958411.html?categoryId=18406&amp;pos=10&amp;price=3079.0&amp;productid=2286143&amp;sid=289859&amp;type=offer</t>
  </si>
  <si>
    <t xml:space="preserve"> Vail­lant ecoTEC ex­clu­siv VC 356/4-7 Brenn­wert­ther­me ca­lor­MA­TIC 470/4, ohne, Schrägdach rot 80/125 Vail­lant</t>
  </si>
  <si>
    <t>/preisvergleich/Relocate/481846637.html?categoryId=18406&amp;pos=3&amp;price=3795.0&amp;productid=1750863&amp;sid=289859&amp;type=offer</t>
  </si>
  <si>
    <t>/preisvergleich/Relocate/481846817.html?categoryId=18406&amp;pos=3&amp;price=3855.0&amp;productid=3497887&amp;sid=289859&amp;type=offer</t>
  </si>
  <si>
    <t>/preisvergleich/Relocate/475957921.html?categoryId=18406&amp;pos=11&amp;price=3079.0&amp;productid=2286143&amp;sid=289859&amp;type=offer</t>
  </si>
  <si>
    <t xml:space="preserve"> Vail­lant ecoTEC ex­clu­siv VC 356/4-7 Brenn­wert­ther­me ca­lor­MA­TIC 470/4, ohne, Schrägdach schwarz 80/125 Vail­lant</t>
  </si>
  <si>
    <t>/preisvergleich/Relocate/481846593.html?categoryId=18406&amp;pos=4&amp;price=3795.0&amp;productid=1750863&amp;sid=289859&amp;type=offer</t>
  </si>
  <si>
    <t>/preisvergleich/Relocate/481848659.html?categoryId=18406&amp;pos=4&amp;price=3855.0&amp;productid=3497887&amp;sid=289859&amp;type=offer</t>
  </si>
  <si>
    <t xml:space="preserve"> Jun­kers Ce­ra­pur­Com­fort ZBR 42-3 A 21 Gas-Brenn­wert­ther­me 42 kW, L / LL Jun­kers FR 50, Mon­ta­ge­plat­te 994, Jun­kers SK 160-5 ZB, ATEC Schacht 6 Meter 80/125 ...</t>
  </si>
  <si>
    <t>/preisvergleich/Relocate/475957483.html?categoryId=18406&amp;pos=12&amp;price=3080.0&amp;productid=2286143&amp;sid=289859&amp;type=offer</t>
  </si>
  <si>
    <t xml:space="preserve"> Vail­lant ecoTEC ex­clu­siv VC 356/4-7 Brenn­wert­ther­me ca­lor­MA­TIC 470f, ohne, ohne Ab­gas­pa­ket Vail­lant</t>
  </si>
  <si>
    <t>/preisvergleich/Relocate/481846447.html?categoryId=18406&amp;pos=5&amp;price=3795.0&amp;productid=1750863&amp;sid=289859&amp;type=offer</t>
  </si>
  <si>
    <t>/preisvergleich/Relocate/481846702.html?categoryId=18406&amp;pos=5&amp;price=3855.0&amp;productid=3497887&amp;sid=289859&amp;type=offer</t>
  </si>
  <si>
    <t xml:space="preserve"> Jun­kers Ce­ra­pur­Com­fort ZBR 42-3 A 21 Gas-Brenn­wert­ther­me 42 kW, L / LL Jun­kers FR 50, Jun­kers SK 160-5 ZB, Jun­kers Schacht 6 Meter 80/125, oh­ne...</t>
  </si>
  <si>
    <t>/preisvergleich/Relocate/475957200.html?categoryId=18406&amp;pos=13&amp;price=3084.0&amp;productid=2286143&amp;sid=289859&amp;type=offer</t>
  </si>
  <si>
    <t xml:space="preserve"> Vail­lant Paket 1.54/3 ecoTEC ex­clu­siv VC 206/4-7, 470/4, VIH R 200/6 H Vail­lant</t>
  </si>
  <si>
    <t>/preisvergleich/Relocate/481848245.html?categoryId=18406&amp;pos=6&amp;price=3795.0&amp;productid=1750863&amp;sid=289859&amp;type=offer</t>
  </si>
  <si>
    <t>/preisvergleich/Relocate/481846683.html?categoryId=18406&amp;pos=6&amp;price=3855.0&amp;productid=3497887&amp;sid=289859&amp;type=offer</t>
  </si>
  <si>
    <t xml:space="preserve"> Jun­kers Ce­ra­pur­Com­fort ZBR 42-3 A 21 Gas-Brenn­wert­ther­me 42 kW, L / LL Jun­kers FW 200, Mon­ta­ge­plat­te 994, Jun­kers SK 160-5 ZB, ohne Ab­gas­pa­ket Jun­kers</t>
  </si>
  <si>
    <t>/preisvergleich/Relocate/475957421.html?categoryId=18406&amp;pos=14&amp;price=3085.0&amp;productid=2286143&amp;sid=289859&amp;type=offer</t>
  </si>
  <si>
    <t xml:space="preserve"> Vail­lant ecoTEC ex­clu­siv VC 276/4-7 Brenn­wert­ther­me ca­lor­MA­TIC 370f, Schacht­sys­tem­pa­ket 10m, Un­ter­putz mit Spei­cher­an­schluss Vail­lant</t>
  </si>
  <si>
    <t>/preisvergleich/Relocate/481847849.html?categoryId=18406&amp;pos=7&amp;price=3795.0&amp;productid=1750863&amp;sid=289859&amp;type=offer</t>
  </si>
  <si>
    <t>/preisvergleich/Relocate/481848461.html?categoryId=18406&amp;pos=7&amp;price=3855.0&amp;productid=3497887&amp;sid=289859&amp;type=offer</t>
  </si>
  <si>
    <t>/preisvergleich/Relocate/475958290.html?categoryId=18406&amp;pos=15&amp;price=3099.0&amp;productid=2286143&amp;sid=289859&amp;type=offer</t>
  </si>
  <si>
    <t xml:space="preserve"> Vail­lant ecoTEC ex­clu­siv VC 276/4-7 Brenn­wert­ther­me Flach­dach rot 60/100, au­ro­MA­TIC 620/3, ohne Vail­lant</t>
  </si>
  <si>
    <t>/preisvergleich/Relocate/481847864.html?categoryId=18406&amp;pos=8&amp;price=3795.0&amp;productid=1750863&amp;sid=289859&amp;type=offer</t>
  </si>
  <si>
    <t>/preisvergleich/Relocate/481848096.html?categoryId=18406&amp;pos=8&amp;price=3860.0&amp;productid=3497887&amp;sid=289859&amp;type=offer</t>
  </si>
  <si>
    <t>/preisvergleich/Relocate/481855142.html?categoryId=18406&amp;pos=9&amp;price=3795.0&amp;productid=1750863&amp;sid=289859&amp;type=offer</t>
  </si>
  <si>
    <t xml:space="preserve"> Jun­kers Ce­ra­pur­Com­fort ZBR 42-3 A 31 Gas-Brenn­wert­ther­me 42 kW, Flg. P Jun­kers FW 200, Jun­kers ST 120-5 Z, Mon­ta­ge­plat­te 258 + 528-1 (Auf­putz), oh­ne...</t>
  </si>
  <si>
    <t>/preisvergleich/Relocate/481847354.html?categoryId=18406&amp;pos=9&amp;price=3860.0&amp;productid=3497887&amp;sid=289859&amp;type=offer</t>
  </si>
  <si>
    <t xml:space="preserve"> Jun­kers Ce­ra­pur­Com­fort ZBR 42-3 A 21 Gas-Brenn­wert­ther­me 42 kW, L / LL Jun­kers FR 50, Mon­ta­ge­plat­te 993, Jun­kers SK 160-5 ZB, ATEC Schacht 6 Meter 80/125 ...</t>
  </si>
  <si>
    <t>/preisvergleich/Relocate/481847427.html?categoryId=18406&amp;pos=10&amp;price=3795.0&amp;productid=1750863&amp;sid=289859&amp;type=offer</t>
  </si>
  <si>
    <t>/preisvergleich/Relocate/481847369.html?categoryId=18406&amp;pos=10&amp;price=3860.0&amp;productid=3497887&amp;sid=289859&amp;type=offer</t>
  </si>
  <si>
    <t xml:space="preserve"> Jun­kers Ce­ra­pur­Com­fort ZBR 42-3 A 21 Gas-Brenn­wert­ther­me 42 kW, L / LL Jun­kers FW 200, Mon­ta­ge­plat­te 993, Jun­kers SK 160-5 ZB, ohne Ab­gas­pa­ket Jun­kers</t>
  </si>
  <si>
    <t>/preisvergleich/Relocate/481847445.html?categoryId=18406&amp;pos=11&amp;price=3795.0&amp;productid=1750863&amp;sid=289859&amp;type=offer</t>
  </si>
  <si>
    <t>/preisvergleich/Relocate/481847481.html?categoryId=18406&amp;pos=11&amp;price=3860.0&amp;productid=3497887&amp;sid=289859&amp;type=offer</t>
  </si>
  <si>
    <t>/preisvergleich/Relocate/481848992.html?categoryId=18406&amp;pos=12&amp;price=3795.0&amp;productid=1750863&amp;sid=289859&amp;type=offer</t>
  </si>
  <si>
    <t>/preisvergleich/Relocate/481849096.html?categoryId=18406&amp;pos=12&amp;price=3860.0&amp;productid=3497887&amp;sid=289859&amp;type=offer</t>
  </si>
  <si>
    <t xml:space="preserve"> Jun­kers Ce­ra­pur­Com­fort ZBR 42-3 A 21 Gas-Brenn­wert­ther­me 42 kW, L / LL Jun­kers FW 120, Mon­ta­ge­plat­te 258, Jun­kers ST 120-5 Z, ATEC Schacht 4 Meter 80/125 ...</t>
  </si>
  <si>
    <t>/preisvergleich/Relocate/481866137.html?categoryId=18406&amp;pos=13&amp;price=3795.0&amp;productid=1750863&amp;sid=289859&amp;type=offer</t>
  </si>
  <si>
    <t xml:space="preserve"> Jun­kers Ce­ra­pur­Com­fort ZBR 42-3 A 31 Gas-Brenn­wert­ther­me 42 kW, Flg. P ohne Re­ge­lung, Mon­ta­ge­plat­te 258 + 223-1 (Un­ter­putz), Jun­kers SK 200-5 ZB, ATEC...</t>
  </si>
  <si>
    <t>/preisvergleich/Relocate/481846853.html?categoryId=18406&amp;pos=13&amp;price=3860.0&amp;productid=3497887&amp;sid=289859&amp;type=offer</t>
  </si>
  <si>
    <t xml:space="preserve"> Jun­kers Ce­ra­pur­Com­fort ZBR 42-3 A 21 Gas-Brenn­wert­ther­me 42 kW, L / LL Mon­ta­ge­plat­te 994, ohne Re­ge­lung, Jun­kers SK 200-5 ZB, ATEC Schacht 10 Me­ter...</t>
  </si>
  <si>
    <t>/preisvergleich/Relocate/481861573.html?categoryId=18406&amp;pos=14&amp;price=3800.0&amp;productid=1750863&amp;sid=289859&amp;type=offer</t>
  </si>
  <si>
    <t xml:space="preserve"> Jun­kers Ce­ra­pur­Com­fort ZBR 42-3 A 31 Gas-Brenn­wert­ther­me 42 kW, Flg. P Jun­kers FW 120, Jun­kers SK 160-5 ZB, Mon­ta­ge­plat­te 258 + 528-1 (Auf­putz), oh­ne...</t>
  </si>
  <si>
    <t>/preisvergleich/Relocate/481842518.html?categoryId=18406&amp;pos=14&amp;price=3860.0&amp;productid=3497887&amp;sid=289859&amp;type=offer</t>
  </si>
  <si>
    <t xml:space="preserve"> Jun­kers Ce­ra­pur­Com­fort ZBR 42-3 A 21 Gas-Brenn­wert­ther­me 42 kW, L / LL Mon­ta­ge­plat­te 993, ohne Re­ge­lung, Jun­kers SK 160-5 ZB, Jun­kers Schacht 6 Me­ter...</t>
  </si>
  <si>
    <t>/preisvergleich/Relocate/481847203.html?categoryId=18406&amp;pos=15&amp;price=3800.0&amp;productid=1750863&amp;sid=289859&amp;type=offer</t>
  </si>
  <si>
    <t>/preisvergleich/Relocate/481848824.html?categoryId=18406&amp;pos=15&amp;price=3860.0&amp;productid=3497887&amp;sid=289859&amp;type=offer</t>
  </si>
  <si>
    <t xml:space="preserve"> Jun­kers Ce­ra­pur­Com­fort ZBR 42-3 A 21 Gas-Brenn­wert­ther­me 42 kW, L / LL Jun­kers FR 120, Jun­kers AZB10 Dach rot 80/125, Jun­kers SK 200-5 ZB, oh­ne...</t>
  </si>
  <si>
    <t>/preisvergleich/Relocate/475958051.html?categoryId=18406&amp;pos=1&amp;price=3099.0&amp;productid=2286143&amp;sid=289859&amp;type=offer</t>
  </si>
  <si>
    <t xml:space="preserve"> Vail­lant ecoTEC ex­clu­siv VC 356/4-7 Brenn­wert­ther­me ca­lor­MA­TIC 470/4, Zu­be­hör­pa­ket A+B+C+D+E, Flach­dach schwarz 80/125 Vail­lant</t>
  </si>
  <si>
    <t>/preisvergleich/Relocate/475958067.html?categoryId=18406&amp;pos=2&amp;price=3099.0&amp;productid=2286143&amp;sid=289859&amp;type=offer</t>
  </si>
  <si>
    <t xml:space="preserve"> Vail­lant ecoTEC ex­clu­siv VC 356/4-7 Brenn­wert­ther­me ca­lor­MA­TIC 470/4, Zu­be­hör­pa­ket A+B+C+D+E, Flach­dach rot 80/125 Vail­lant</t>
  </si>
  <si>
    <t>/preisvergleich/Relocate/475958149.html?categoryId=18406&amp;pos=3&amp;price=3099.0&amp;productid=2286143&amp;sid=289859&amp;type=offer</t>
  </si>
  <si>
    <t xml:space="preserve"> Vail­lant ecoTEC ex­clu­siv VC 276/4-7 Brenn­wert­ther­me ca­lor­MA­TIC 470/4, Schacht­sys­tem­pa­ket 10m, Un­ter­putz mit Spei­cher­an­schluss Vail­lant</t>
  </si>
  <si>
    <t>/preisvergleich/Relocate/475957547.html?categoryId=18406&amp;pos=4&amp;price=3099.0&amp;productid=2286143&amp;sid=289859&amp;type=offer</t>
  </si>
  <si>
    <t xml:space="preserve"> Vail­lant ecoTEC ex­clu­siv VC 276/4-7 Brenn­wert­ther­me Flach­dach schwarz 60/100, au­ro­MA­TIC 620/3, ohne Vail­lant</t>
  </si>
  <si>
    <t>/preisvergleich/Relocate/475958451.html?categoryId=18406&amp;pos=5&amp;price=3100.0&amp;productid=2286143&amp;sid=289859&amp;type=offer</t>
  </si>
  <si>
    <t xml:space="preserve"> Vail­lant ecoTEC ex­clu­siv VC 276/4-7 Brenn­wert­ther­me ca­lor­MA­TIC 470f, Flach­dach schwarz 60/100, Auf­putz ohne Spei­cher­an­schluss Vail­lant</t>
  </si>
  <si>
    <t>/preisvergleich/Relocate/475957554.html?categoryId=18406&amp;pos=6&amp;price=3100.0&amp;productid=2286143&amp;sid=289859&amp;type=offer</t>
  </si>
  <si>
    <t xml:space="preserve"> Vail­lant ecoTEC ex­clu­siv VC 276/4-7 Brenn­wert­ther­me ca­lor­MA­TIC 470f, Flach­dach rot 60/100, Auf­putz ohne Spei­cher­an­schluss Vail­lant</t>
  </si>
  <si>
    <t>/preisvergleich/Relocate/475958420.html?categoryId=18406&amp;pos=7&amp;price=3104.0&amp;productid=2286143&amp;sid=289859&amp;type=offer</t>
  </si>
  <si>
    <t xml:space="preserve"> Vail­lant ecoTEC ex­clu­siv VC 276/4-7 Brenn­wert­ther­me Schrägdach rot 60/100, au­ro­MA­TIC 620/3, ohne Vail­lant</t>
  </si>
  <si>
    <t>/preisvergleich/Relocate/481847111.html?categoryId=18406&amp;pos=1&amp;price=3800.0&amp;productid=1750863&amp;sid=289859&amp;type=offer</t>
  </si>
  <si>
    <t>/preisvergleich/Relocate/481846547.html?categoryId=18406&amp;pos=1&amp;price=3860.0&amp;productid=3497887&amp;sid=289859&amp;type=offer</t>
  </si>
  <si>
    <t xml:space="preserve"> Jun­kers Ce­ra­pur­Com­fort ZBR 42-3 A 21 Gas-Brenn­wert­ther­me 42 kW, L / LL Jun­kers FR 120, Jun­kers AZB09 Dach schwarz 80/125, Jun­kers SK 200-5 ZB, oh­ne...</t>
  </si>
  <si>
    <t>/preisvergleich/Relocate/475958483.html?categoryId=18406&amp;pos=8&amp;price=3104.0&amp;productid=2286143&amp;sid=289859&amp;type=offer</t>
  </si>
  <si>
    <t xml:space="preserve"> Vail­lant ecoTEC ex­clu­siv VC 276/4-7 Brenn­wert­ther­me Schrägdach schwarz 60/100, au­ro­MA­TIC 620/3, ohne Vail­lant</t>
  </si>
  <si>
    <t>/preisvergleich/Relocate/481846722.html?categoryId=18406&amp;pos=2&amp;price=3800.0&amp;productid=1750863&amp;sid=289859&amp;type=offer</t>
  </si>
  <si>
    <t>/preisvergleich/Relocate/481846412.html?categoryId=18406&amp;pos=2&amp;price=3860.0&amp;productid=3497887&amp;sid=289859&amp;type=offer</t>
  </si>
  <si>
    <t xml:space="preserve"> Jun­kers Ce­ra­pur­Com­fort ZBR 42-3 A 21 Gas-Brenn­wert­ther­me 42 kW, L / LL Jun­kers FR 50, Jun­kers SK 200-5 ZB, ohne Mon­ta­ge­plat­te, ATEC Schacht 10 Me­ter...</t>
  </si>
  <si>
    <t>/preisvergleich/Relocate/475957798.html?categoryId=18406&amp;pos=9&amp;price=3104.0&amp;productid=2286143&amp;sid=289859&amp;type=offer</t>
  </si>
  <si>
    <t xml:space="preserve"> Vail­lant ecoTEC ex­clu­siv VC 356/4-7 Brenn­wert­ther­me ca­lor­MA­TIC 470/4, Zu­be­hör­pa­ket A+B+F, Flach­dach rot 80/125 Vail­lant</t>
  </si>
  <si>
    <t>/preisvergleich/Relocate/481846739.html?categoryId=18406&amp;pos=3&amp;price=3800.0&amp;productid=1750863&amp;sid=289859&amp;type=offer</t>
  </si>
  <si>
    <t>/preisvergleich/Relocate/481847344.html?categoryId=18406&amp;pos=3&amp;price=3865.0&amp;productid=3497887&amp;sid=289859&amp;type=offer</t>
  </si>
  <si>
    <t xml:space="preserve"> Jun­kers Ce­ra­pur­Com­fort ZBR 42-3 A 21 Gas-Brenn­wert­ther­me 42 kW, L / LL Jun­kers FR 50, Mon­ta­ge­plat­te 994, Jun­kers SK 160-5 ZB, Jun­kers AZB09 Dach schwarz...</t>
  </si>
  <si>
    <t>/preisvergleich/Relocate/475958230.html?categoryId=18406&amp;pos=10&amp;price=3104.0&amp;productid=2286143&amp;sid=289859&amp;type=offer</t>
  </si>
  <si>
    <t xml:space="preserve"> Vail­lant ecoTEC ex­clu­siv VC 356/4-7 Brenn­wert­ther­me ca­lor­MA­TIC 470/4, Zu­be­hör­pa­ket A+B+C+D+E, Schrägdach schwarz 80/125 Vail­lant</t>
  </si>
  <si>
    <t>/preisvergleich/Relocate/481846743.html?categoryId=18406&amp;pos=4&amp;price=3800.0&amp;productid=1750863&amp;sid=289859&amp;type=offer</t>
  </si>
  <si>
    <t>/preisvergleich/Relocate/481847089.html?categoryId=18406&amp;pos=4&amp;price=3865.0&amp;productid=3497887&amp;sid=289859&amp;type=offer</t>
  </si>
  <si>
    <t xml:space="preserve"> Jun­kers Ce­ra­pur­Com­fort ZBR 42-3 A 21 Gas-Brenn­wert­ther­me 42 kW, L / LL Mon­ta­ge­plat­te 258, ohne Re­ge­lung, Jun­kers Schacht 6 Meter 80/125, Jun­kers SK 200-5 ...</t>
  </si>
  <si>
    <t>/preisvergleich/Relocate/475957602.html?categoryId=18406&amp;pos=11&amp;price=3104.0&amp;productid=2286143&amp;sid=289859&amp;type=offer</t>
  </si>
  <si>
    <t xml:space="preserve"> Vail­lant ecoTEC ex­clu­siv VC 356/4-7 Brenn­wert­ther­me ca­lor­MA­TIC 470/4, Zu­be­hör­pa­ket A+B+C+D+E, Schrägdach rot 80/125 Vail­lant</t>
  </si>
  <si>
    <t>/preisvergleich/Relocate/481846553.html?categoryId=18406&amp;pos=5&amp;price=3800.0&amp;productid=1750863&amp;sid=289859&amp;type=offer</t>
  </si>
  <si>
    <t>/preisvergleich/Relocate/481846821.html?categoryId=18406&amp;pos=5&amp;price=3865.0&amp;productid=3497887&amp;sid=289859&amp;type=offer</t>
  </si>
  <si>
    <t xml:space="preserve"> Jun­kers Ce­ra­pur­Com­fort ZBR 42-3 A 21 Gas-Brenn­wert­ther­me 42 kW, L / LL Mon­ta­ge­plat­te 993, ohne Re­ge­lung, Jun­kers SK 200-5 ZB, ATEC Schacht 10 Me­ter...</t>
  </si>
  <si>
    <t>/preisvergleich/Relocate/475957536.html?categoryId=18406&amp;pos=12&amp;price=3104.0&amp;productid=2286143&amp;sid=289859&amp;type=offer</t>
  </si>
  <si>
    <t xml:space="preserve"> Vail­lant ecoTEC ex­clu­siv VC 356/4-7 Brenn­wert­ther­me ca­lor­MA­TIC 470/4, Zu­be­hör­pa­ket A+B+F, Flach­dach schwarz 80/125 Vail­lant</t>
  </si>
  <si>
    <t>/preisvergleich/Relocate/481846407.html?categoryId=18406&amp;pos=6&amp;price=3800.0&amp;productid=1750863&amp;sid=289859&amp;type=offer</t>
  </si>
  <si>
    <t>/preisvergleich/Relocate/481846737.html?categoryId=18406&amp;pos=6&amp;price=3865.0&amp;productid=3497887&amp;sid=289859&amp;type=offer</t>
  </si>
  <si>
    <t xml:space="preserve"> Jun­kers Ce­ra­pur­Com­fort ZBR 42-3 A 21 Gas-Brenn­wert­ther­me 42 kW, L / LL Jun­kers FR 120, Mon­ta­ge­plat­te 994, Jun­kers SK 160-5 ZB, ATEC Schacht 4 Me­ter...</t>
  </si>
  <si>
    <t>/preisvergleich/Relocate/475957808.html?categoryId=18406&amp;pos=13&amp;price=3105.0&amp;productid=2286143&amp;sid=289859&amp;type=offer</t>
  </si>
  <si>
    <t xml:space="preserve"> Vail­lant ecoTEC ex­clu­siv VC 276/4-7 Brenn­wert­ther­me ca­lor­MA­TIC 470f, Schrägdach schwarz 60/100, Auf­putz ohne Spei­cher­an­schluss Vail­lant</t>
  </si>
  <si>
    <t>/preisvergleich/Relocate/481846400.html?categoryId=18406&amp;pos=7&amp;price=3800.0&amp;productid=1750863&amp;sid=289859&amp;type=offer</t>
  </si>
  <si>
    <t>/preisvergleich/Relocate/481848626.html?categoryId=18406&amp;pos=7&amp;price=3865.0&amp;productid=3497887&amp;sid=289859&amp;type=offer</t>
  </si>
  <si>
    <t xml:space="preserve"> Jun­kers Ce­ra­pur­Com­fort ZBR 42-3 A 21 Gas-Brenn­wert­ther­me 42 kW, L / LL Jun­kers FR 50, Mon­ta­ge­plat­te 258, Jun­kers ST 120-5 Z, Jun­kers Schacht 8 Me­ter...</t>
  </si>
  <si>
    <t>/preisvergleich/Relocate/475958085.html?categoryId=18406&amp;pos=14&amp;price=3105.0&amp;productid=2286143&amp;sid=289859&amp;type=offer</t>
  </si>
  <si>
    <t xml:space="preserve"> Vail­lant ecoTEC ex­clu­siv VC 276/4-7 Brenn­wert­ther­me ca­lor­MA­TIC 470f, Schrägdach rot 60/100, Auf­putz ohne Spei­cher­an­schluss Vail­lant</t>
  </si>
  <si>
    <t>/preisvergleich/Relocate/481848068.html?categoryId=18406&amp;pos=8&amp;price=3800.0&amp;productid=1750863&amp;sid=289859&amp;type=offer</t>
  </si>
  <si>
    <t>/preisvergleich/Relocate/481848778.html?categoryId=18406&amp;pos=8&amp;price=3865.0&amp;productid=3497887&amp;sid=289859&amp;type=offer</t>
  </si>
  <si>
    <t xml:space="preserve"> Jun­kers Ce­ra­pur­Com­fort ZBR 42-3 A 21 Gas-Brenn­wert­ther­me 42 kW, L / LL Jun­kers FW 200, Mon­ta­ge­plat­te 258, ohne Ab­gas­pa­ket, Jun­kers SK 200-5 ZB Jun­kers</t>
  </si>
  <si>
    <t>/preisvergleich/Relocate/475957338.html?categoryId=18406&amp;pos=15&amp;price=3105.0&amp;productid=2286143&amp;sid=289859&amp;type=offer</t>
  </si>
  <si>
    <t xml:space="preserve"> Vail­lant ecoTEC ex­clu­siv VC 356/4-7 Brenn­wert­ther­me ca­lor­MA­TIC 470f, ohne Ab­gas­pa­ket, Zu­be­hör­pa­ket A+B+C+D+E Vail­lant</t>
  </si>
  <si>
    <t>/preisvergleich/Relocate/481847902.html?categoryId=18406&amp;pos=9&amp;price=3800.0&amp;productid=1750863&amp;sid=289859&amp;type=offer</t>
  </si>
  <si>
    <t>/preisvergleich/Relocate/481846538.html?categoryId=18406&amp;pos=9&amp;price=3865.0&amp;productid=3497887&amp;sid=289859&amp;type=offer</t>
  </si>
  <si>
    <t xml:space="preserve"> Jun­kers Ce­ra­pur­Com­fort ZBR 42-3 A 21 Gas-Brenn­wert­ther­me 42 kW, L / LL Jun­kers FR 120, Mon­ta­ge­plat­te 994, Jun­kers ST 120-5 Z, ATEC Schacht 10 Me­ter...</t>
  </si>
  <si>
    <t>/preisvergleich/Relocate/481847981.html?categoryId=18406&amp;pos=10&amp;price=3800.0&amp;productid=1750863&amp;sid=289859&amp;type=offer</t>
  </si>
  <si>
    <t>/preisvergleich/Relocate/481848397.html?categoryId=18406&amp;pos=10&amp;price=3865.0&amp;productid=3497887&amp;sid=289859&amp;type=offer</t>
  </si>
  <si>
    <t xml:space="preserve"> Jun­kers Ce­ra­pur­Com­fort ZBR 42-3 A 21 Gas-Brenn­wert­ther­me 42 kW, L / LL Jun­kers FR 50, Mon­ta­ge­plat­te 258, Jun­kers SK 200-5 ZB, ATEC Schacht 6 Meter 80/125 ...</t>
  </si>
  <si>
    <t>/preisvergleich/Relocate/481848997.html?categoryId=18406&amp;pos=11&amp;price=3800.0&amp;productid=1750863&amp;sid=289859&amp;type=offer</t>
  </si>
  <si>
    <t>/preisvergleich/Relocate/481846367.html?categoryId=18406&amp;pos=11&amp;price=3865.0&amp;productid=3497887&amp;sid=289859&amp;type=offer</t>
  </si>
  <si>
    <t>/preisvergleich/Relocate/481848430.html?categoryId=18406&amp;pos=12&amp;price=3800.0&amp;productid=1750863&amp;sid=289859&amp;type=offer</t>
  </si>
  <si>
    <t>/preisvergleich/Relocate/481848530.html?categoryId=18406&amp;pos=12&amp;price=3865.0&amp;productid=3497887&amp;sid=289859&amp;type=offer</t>
  </si>
  <si>
    <t xml:space="preserve"> Jun­kers Ce­ra­pur­Com­fort ZBR 42-3 A 21 Gas-Brenn­wert­ther­me 42 kW, L / LL Jun­kers FR 50, Mon­ta­ge­plat­te 994, Jun­kers SK 160-5 ZB, Jun­kers AZB10 Dach rot...</t>
  </si>
  <si>
    <t>/preisvergleich/Relocate/481848528.html?categoryId=18406&amp;pos=13&amp;price=3800.0&amp;productid=1750863&amp;sid=289859&amp;type=offer</t>
  </si>
  <si>
    <t>/preisvergleich/Relocate/481848246.html?categoryId=18406&amp;pos=13&amp;price=3870.0&amp;productid=3497887&amp;sid=289859&amp;type=offer</t>
  </si>
  <si>
    <t>/preisvergleich/Relocate/481847329.html?categoryId=18406&amp;pos=14&amp;price=3805.0&amp;productid=1750863&amp;sid=289859&amp;type=offer</t>
  </si>
  <si>
    <t>/preisvergleich/Relocate/481847924.html?categoryId=18406&amp;pos=14&amp;price=3870.0&amp;productid=3497887&amp;sid=289859&amp;type=offer</t>
  </si>
  <si>
    <t xml:space="preserve"> Jun­kers Ce­ra­pur­Com­fort ZBR 42-3 A 21 Gas-Brenn­wert­ther­me 42 kW, L / LL Jun­kers FR 120, Jun­kers SK 160-5 ZB, Mon­ta­ge­plat­te 258 + 223-1 (Un­ter­putz),...</t>
  </si>
  <si>
    <t>/preisvergleich/Relocate/481847381.html?categoryId=18406&amp;pos=15&amp;price=3805.0&amp;productid=1750863&amp;sid=289859&amp;type=offer</t>
  </si>
  <si>
    <t>/preisvergleich/Relocate/481847956.html?categoryId=18406&amp;pos=15&amp;price=3870.0&amp;productid=3497887&amp;sid=289859&amp;type=offer</t>
  </si>
  <si>
    <t>/preisvergleich/Relocate/475957896.html?categoryId=18406&amp;pos=1&amp;price=3108.0&amp;productid=2286143&amp;sid=289859&amp;type=offer</t>
  </si>
  <si>
    <t xml:space="preserve"> Vail­lant ecoTEC ex­clu­siv VC 146/4-7 Brenn­wert­ther­me Flach­dach schwarz 60/100, ca­lor­MA­TIC 630/3, Auf­putz ohne Spei­cher­an­schluss Vail­lant</t>
  </si>
  <si>
    <t>/preisvergleich/Relocate/475957924.html?categoryId=18406&amp;pos=2&amp;price=3108.0&amp;productid=2286143&amp;sid=289859&amp;type=offer</t>
  </si>
  <si>
    <t xml:space="preserve"> Vail­lant ecoTEC ex­clu­siv VC 146/4-7 Brenn­wert­ther­me Flach­dach rot 60/100, ca­lor­MA­TIC 630/3, Auf­putz ohne Spei­cher­an­schluss Vail­lant</t>
  </si>
  <si>
    <t>/preisvergleich/Relocate/475958132.html?categoryId=18406&amp;pos=3&amp;price=3109.0&amp;productid=2286143&amp;sid=289859&amp;type=offer</t>
  </si>
  <si>
    <t xml:space="preserve"> Vail­lant ecoTEC ex­clu­siv VC 356/4-7 Brenn­wert­ther­me ca­lor­MA­TIC 470/4, Zu­be­hör­pa­ket A+B+F, Schrägdach rot 80/125 Vail­lant</t>
  </si>
  <si>
    <t>/preisvergleich/Relocate/475957451.html?categoryId=18406&amp;pos=4&amp;price=3109.0&amp;productid=2286143&amp;sid=289859&amp;type=offer</t>
  </si>
  <si>
    <t xml:space="preserve"> Vail­lant ecoTEC ex­clu­siv VC 356/4-7 Brenn­wert­ther­me ca­lor­MA­TIC 470/4, Zu­be­hör­pa­ket A+B+F, Schrägdach schwarz 80/125 Vail­lant</t>
  </si>
  <si>
    <t>/preisvergleich/Relocate/475957391.html?categoryId=18406&amp;pos=5&amp;price=3109.0&amp;productid=2286143&amp;sid=289859&amp;type=offer</t>
  </si>
  <si>
    <t xml:space="preserve"> Vail­lant ecoTEC ex­clu­siv VC 146/4-7 Brenn­wert­ther­me ca­lor­MA­TIC 470f, Schacht­sys­tem­pa­ket 10m, ohne Vail­lant</t>
  </si>
  <si>
    <t>/preisvergleich/Relocate/475958060.html?categoryId=18406&amp;pos=6&amp;price=3110.0&amp;productid=2286143&amp;sid=289859&amp;type=offer</t>
  </si>
  <si>
    <t xml:space="preserve"> Vail­lant Paket 1.55/3 ecoTEC ex­clu­siv VC 276/4-7, 470/4, VIH R 120/6 H Vail­lant</t>
  </si>
  <si>
    <t>/preisvergleich/Relocate/475958172.html?categoryId=18406&amp;pos=7&amp;price=3110.0&amp;productid=2286143&amp;sid=289859&amp;type=offer</t>
  </si>
  <si>
    <t xml:space="preserve"> Vail­lant ecoTEC ex­clu­siv VC 356/4-7 Brenn­wert­ther­me ca­lor­MA­TIC 470f, ohne Ab­gas­pa­ket, Zu­be­hör­pa­ket A+B+F Vail­lant</t>
  </si>
  <si>
    <t>/preisvergleich/Relocate/481847665.html?categoryId=18406&amp;pos=1&amp;price=3870.0&amp;productid=3497887&amp;sid=289859&amp;type=offer</t>
  </si>
  <si>
    <t xml:space="preserve"> Jun­kers Ce­ra­pur­Com­fort ZBR 42-3 A 21 Gas-Brenn­wert­ther­me 42 kW, L / LL Jun­kers FR 50, Mon­ta­ge­plat­te 993, Jun­kers SK 160-5 ZB, Jun­kers AZB09 Dach schwarz...</t>
  </si>
  <si>
    <t>/preisvergleich/Relocate/481847536.html?categoryId=18406&amp;pos=1&amp;price=3805.0&amp;productid=1750863&amp;sid=289859&amp;type=offer</t>
  </si>
  <si>
    <t>/preisvergleich/Relocate/475958306.html?categoryId=18406&amp;pos=8&amp;price=3113.0&amp;productid=2286143&amp;sid=289859&amp;type=offer</t>
  </si>
  <si>
    <t xml:space="preserve"> Vail­lant ecoTEC ex­clu­siv VC 146/4-7 Brenn­wert­ther­me Schrägdach schwarz 60/100, ca­lor­MA­TIC 630/3, Auf­putz ohne Spei­cher­an­schluss Vail­lant</t>
  </si>
  <si>
    <t>/preisvergleich/Relocate/481847356.html?categoryId=18406&amp;pos=2&amp;price=3870.0&amp;productid=3497887&amp;sid=289859&amp;type=offer</t>
  </si>
  <si>
    <t xml:space="preserve"> Jun­kers Ce­ra­pur­Com­fort ZBR 42-3 A 21 Gas-Brenn­wert­ther­me 42 kW, L / LL Jun­kers FR 120, Mon­ta­ge­plat­te 258, Jun­kers ST 120-5 Z, Jun­kers Schacht 6 Me­ter...</t>
  </si>
  <si>
    <t>/preisvergleich/Relocate/481847497.html?categoryId=18406&amp;pos=2&amp;price=3805.0&amp;productid=1750863&amp;sid=289859&amp;type=offer</t>
  </si>
  <si>
    <t>/preisvergleich/Relocate/475957263.html?categoryId=18406&amp;pos=9&amp;price=3113.0&amp;productid=2286143&amp;sid=289859&amp;type=offer</t>
  </si>
  <si>
    <t xml:space="preserve"> Vail­lant ecoTEC ex­clu­siv VC 146/4-7 Brenn­wert­ther­me Schrägdach rot 60/100, ca­lor­MA­TIC 630/3, Auf­putz ohne Spei­cher­an­schluss Vail­lant</t>
  </si>
  <si>
    <t>/preisvergleich/Relocate/481847301.html?categoryId=18406&amp;pos=3&amp;price=3870.0&amp;productid=3497887&amp;sid=289859&amp;type=offer</t>
  </si>
  <si>
    <t xml:space="preserve"> Jun­kers Ce­ra­pur­Com­fort ZBR 42-3 A 21 Gas-Brenn­wert­ther­me 42 kW, L / LL Jun­kers FW 200, Jun­kers ST 120-5 Z, ohne Mon­ta­ge­plat­te, ATEC Schacht 4 Me­ter...</t>
  </si>
  <si>
    <t>/preisvergleich/Relocate/481847503.html?categoryId=18406&amp;pos=3&amp;price=3805.0&amp;productid=1750863&amp;sid=289859&amp;type=offer</t>
  </si>
  <si>
    <t>/preisvergleich/Relocate/475957793.html?categoryId=18406&amp;pos=10&amp;price=3117.0&amp;productid=2286143&amp;sid=289859&amp;type=offer</t>
  </si>
  <si>
    <t xml:space="preserve"> Vail­lant ecoTEC ex­clu­siv VC 206/4-7 Brenn­wert­ther­me Flach­dach rot 60/100, ca­lor­MA­TIC 630/3, Auf­putz ohne Spei­cher­an­schluss Vail­lant</t>
  </si>
  <si>
    <t>/preisvergleich/Relocate/481847182.html?categoryId=18406&amp;pos=4&amp;price=3870.0&amp;productid=3497887&amp;sid=289859&amp;type=offer</t>
  </si>
  <si>
    <t xml:space="preserve"> Jun­kers Ce­ra­pur­Com­fort ZBR 42-3 A 21 Gas-Brenn­wert­ther­me 42 kW, L / LL Jun­kers FR 120, Mon­ta­ge­plat­te 993, Jun­kers SK 160-5 ZB, ATEC Schacht 4 Me­ter...</t>
  </si>
  <si>
    <t>/preisvergleich/Relocate/481848960.html?categoryId=18406&amp;pos=4&amp;price=3805.0&amp;productid=1750863&amp;sid=289859&amp;type=offer</t>
  </si>
  <si>
    <t>/preisvergleich/Relocate/475958035.html?categoryId=18406&amp;pos=11&amp;price=3117.0&amp;productid=2286143&amp;sid=289859&amp;type=offer</t>
  </si>
  <si>
    <t xml:space="preserve"> Vail­lant ecoTEC ex­clu­siv VC 206/4-7 Brenn­wert­ther­me Flach­dach schwarz 60/100, ca­lor­MA­TIC 630/3, Auf­putz ohne Spei­cher­an­schluss Vail­lant</t>
  </si>
  <si>
    <t>/preisvergleich/Relocate/481847051.html?categoryId=18406&amp;pos=5&amp;price=3870.0&amp;productid=3497887&amp;sid=289859&amp;type=offer</t>
  </si>
  <si>
    <t xml:space="preserve"> Jun­kers Ce­ra­pur­Com­fort ZBR 42-3 A 21 Gas-Brenn­wert­ther­me 42 kW, L / LL Jun­kers FR 50, Mon­ta­ge­plat­te 258, Jun­kers SK 160-5 ZB, Jun­kers Schacht 4 Me­ter...</t>
  </si>
  <si>
    <t>/preisvergleich/Relocate/481848794.html?categoryId=18406&amp;pos=5&amp;price=3805.0&amp;productid=1750863&amp;sid=289859&amp;type=offer</t>
  </si>
  <si>
    <t>/preisvergleich/Relocate/475957928.html?categoryId=18406&amp;pos=12&amp;price=3118.0&amp;productid=2286143&amp;sid=289859&amp;type=offer</t>
  </si>
  <si>
    <t xml:space="preserve"> Vail­lant ecoTEC ex­clu­siv VC 206/4-7 Brenn­wert­ther­me ca­lor­MA­TIC 470f, Schacht­sys­tem­pa­ket 10m, ohne Vail­lant</t>
  </si>
  <si>
    <t>/preisvergleich/Relocate/481846384.html?categoryId=18406&amp;pos=6&amp;price=3870.0&amp;productid=3497887&amp;sid=289859&amp;type=offer</t>
  </si>
  <si>
    <t xml:space="preserve"> Jun­kers Ce­ra­pur­Com­fort ZBR 42-3 A 21 Gas-Brenn­wert­ther­me 42 kW, L / LL Jun­kers FR 120, Mon­ta­ge­plat­te 993, Jun­kers ST 120-5 Z, ATEC Schacht 10 Me­ter...</t>
  </si>
  <si>
    <t>/preisvergleich/Relocate/481848399.html?categoryId=18406&amp;pos=6&amp;price=3805.0&amp;productid=1750863&amp;sid=289859&amp;type=offer</t>
  </si>
  <si>
    <t>/preisvergleich/Relocate/475958372.html?categoryId=18406&amp;pos=13&amp;price=3122.0&amp;productid=2286143&amp;sid=289859&amp;type=offer</t>
  </si>
  <si>
    <t xml:space="preserve"> Vail­lant ecoTEC ex­clu­siv VC 206/4-7 Brenn­wert­ther­me Schrägdach rot 60/100, ca­lor­MA­TIC 630/3, Auf­putz ohne Spei­cher­an­schluss Vail­lant</t>
  </si>
  <si>
    <t>/preisvergleich/Relocate/481846377.html?categoryId=18406&amp;pos=7&amp;price=3870.0&amp;productid=3497887&amp;sid=289859&amp;type=offer</t>
  </si>
  <si>
    <t xml:space="preserve"> Jun­kers Ce­ra­pur­Com­fort ZBR 42-3 A 21 Gas-Brenn­wert­ther­me 42 kW, L / LL ohne Re­ge­lung, Jun­kers Schacht 10 Meter 80/125, Jun­kers SK 200-5 ZB, oh­ne...</t>
  </si>
  <si>
    <t>/preisvergleich/Relocate/481848344.html?categoryId=18406&amp;pos=7&amp;price=3805.0&amp;productid=1750863&amp;sid=289859&amp;type=offer</t>
  </si>
  <si>
    <t>/preisvergleich/Relocate/475958477.html?categoryId=18406&amp;pos=14&amp;price=3122.0&amp;productid=2286143&amp;sid=289859&amp;type=offer</t>
  </si>
  <si>
    <t xml:space="preserve"> Vail­lant ecoTEC ex­clu­siv VC 206/4-7 Brenn­wert­ther­me Schrägdach schwarz 60/100, ca­lor­MA­TIC 630/3, Auf­putz ohne Spei­cher­an­schluss Vail­lant</t>
  </si>
  <si>
    <t>/preisvergleich/Relocate/481848524.html?categoryId=18406&amp;pos=8&amp;price=3870.0&amp;productid=3497887&amp;sid=289859&amp;type=offer</t>
  </si>
  <si>
    <t xml:space="preserve"> Jun­kers Ce­ra­pur­Com­fort ZBR 42-3 A 21 Gas-Brenn­wert­ther­me 42 kW, L / LL Jun­kers FR 120, Jun­kers SK 200-5 ZB, ohne Mon­ta­ge­plat­te, ATEC Schacht 8 Me­ter...</t>
  </si>
  <si>
    <t>/preisvergleich/Relocate/481846987.html?categoryId=18406&amp;pos=8&amp;price=3810.0&amp;productid=1750863&amp;sid=289859&amp;type=offer</t>
  </si>
  <si>
    <t>/preisvergleich/Relocate/475957996.html?categoryId=18406&amp;pos=15&amp;price=3125.0&amp;productid=2286143&amp;sid=289859&amp;type=offer</t>
  </si>
  <si>
    <t xml:space="preserve"> Vail­lant ecoTEC ex­clu­siv VC 276/4-7 Brenn­wert­ther­me ca­lor­MA­TIC 470f, Flach­dach rot 60/100, Un­ter­putz ohne Spei­cher­an­schluss Vail­lant</t>
  </si>
  <si>
    <t>/preisvergleich/Relocate/481846337.html?categoryId=18406&amp;pos=9&amp;price=3870.0&amp;productid=3497887&amp;sid=289859&amp;type=offer</t>
  </si>
  <si>
    <t xml:space="preserve"> Jun­kers Ce­ra­pur­Com­fort ZBR 42-3 A 21 Gas-Brenn­wert­ther­me 42 kW, L / LL Jun­kers FR 50, Mon­ta­ge­plat­te 993, Jun­kers SK 160-5 ZB, Jun­kers AZB10 Dach rot...</t>
  </si>
  <si>
    <t>/preisvergleich/Relocate/481846976.html?categoryId=18406&amp;pos=9&amp;price=3810.0&amp;productid=1750863&amp;sid=289859&amp;type=offer</t>
  </si>
  <si>
    <t>/preisvergleich/Relocate/481848310.html?categoryId=18406&amp;pos=10&amp;price=3875.0&amp;productid=3497887&amp;sid=289859&amp;type=offer</t>
  </si>
  <si>
    <t xml:space="preserve"> Jun­kers Ce­ra­pur­Com­fort ZBR 42-3 A 21 Gas-Brenn­wert­ther­me 42 kW, L / LL Jun­kers FR 120, Jun­kers SK 160-5 ZB, Mon­ta­ge­plat­te 258 + 528-1 (Auf­putz), Jun­kers...</t>
  </si>
  <si>
    <t>/preisvergleich/Relocate/481847023.html?categoryId=18406&amp;pos=10&amp;price=3810.0&amp;productid=1750863&amp;sid=289859&amp;type=offer</t>
  </si>
  <si>
    <t>/preisvergleich/Relocate/481848291.html?categoryId=18406&amp;pos=11&amp;price=3875.0&amp;productid=3497887&amp;sid=289859&amp;type=offer</t>
  </si>
  <si>
    <t>/preisvergleich/Relocate/481846965.html?categoryId=18406&amp;pos=11&amp;price=3810.0&amp;productid=1750863&amp;sid=289859&amp;type=offer</t>
  </si>
  <si>
    <t>/preisvergleich/Relocate/481847880.html?categoryId=18406&amp;pos=12&amp;price=3875.0&amp;productid=3497887&amp;sid=289859&amp;type=offer</t>
  </si>
  <si>
    <t xml:space="preserve"> Jun­kers Ce­ra­pur­Com­fort ZBR 42-3 A 21 Gas-Brenn­wert­ther­me 42 kW, L / LL Jun­kers FR 50, Mon­ta­ge­plat­te 258, Jun­kers AZB10 Dach rot 80/125, Jun­kers SK 200-5...</t>
  </si>
  <si>
    <t>/preisvergleich/Relocate/481846493.html?categoryId=18406&amp;pos=12&amp;price=3810.0&amp;productid=1750863&amp;sid=289859&amp;type=offer</t>
  </si>
  <si>
    <t>/preisvergleich/Relocate/481848043.html?categoryId=18406&amp;pos=13&amp;price=3875.0&amp;productid=3497887&amp;sid=289859&amp;type=offer</t>
  </si>
  <si>
    <t xml:space="preserve"> Jun­kers Ce­ra­pur­Com­fort ZBR 42-3 A 21 Gas-Brenn­wert­ther­me 42 kW, L / LL Jun­kers FR 120, Mon­ta­ge­plat­te 258, Jun­kers SK 200-5 ZB, ATEC Schacht 4 Me­ter...</t>
  </si>
  <si>
    <t>/preisvergleich/Relocate/481846423.html?categoryId=18406&amp;pos=13&amp;price=3810.0&amp;productid=1750863&amp;sid=289859&amp;type=offer</t>
  </si>
  <si>
    <t>/preisvergleich/Relocate/481847746.html?categoryId=18406&amp;pos=14&amp;price=3875.0&amp;productid=3497887&amp;sid=289859&amp;type=offer</t>
  </si>
  <si>
    <t xml:space="preserve"> Jun­kers Ce­ra­pur­Com­fort ZBR 42-3 A 21 Gas-Brenn­wert­ther­me 42 kW, L / LL Jun­kers FW 120, Jun­kers SK 160-5 ZB, ohne Mon­ta­ge­plat­te, ATEC Schacht 4 Me­ter...</t>
  </si>
  <si>
    <t>/preisvergleich/Relocate/481848274.html?categoryId=18406&amp;pos=14&amp;price=3810.0&amp;productid=1750863&amp;sid=289859&amp;type=offer</t>
  </si>
  <si>
    <t>/preisvergleich/Relocate/481847188.html?categoryId=18406&amp;pos=15&amp;price=3875.0&amp;productid=3497887&amp;sid=289859&amp;type=offer</t>
  </si>
  <si>
    <t xml:space="preserve"> Jun­kers Ce­ra­pur­Com­fort ZBR 42-3 A 21 Gas-Brenn­wert­ther­me 42 kW, L / LL Jun­kers FR 50, Mon­ta­ge­plat­te 994, Jun­kers SK 160-5 ZB, ATEC Schacht 8 Meter 80/125 ...</t>
  </si>
  <si>
    <t>/preisvergleich/Relocate/481847982.html?categoryId=18406&amp;pos=15&amp;price=3810.0&amp;productid=1750863&amp;sid=289859&amp;type=offer</t>
  </si>
  <si>
    <t>/preisvergleich/Relocate/475957271.html?categoryId=18406&amp;pos=1&amp;price=3125.0&amp;productid=2286143&amp;sid=289859&amp;type=offer</t>
  </si>
  <si>
    <t xml:space="preserve"> Vail­lant ecoTEC ex­clu­siv VC 276/4-7 Brenn­wert­ther­me ca­lor­MA­TIC 470f, Flach­dach schwarz 60/100, Un­ter­putz ohne Spei­cher­an­schluss Vail­lant</t>
  </si>
  <si>
    <t>/preisvergleich/Relocate/475958332.html?categoryId=18406&amp;pos=2&amp;price=3130.0&amp;productid=2286143&amp;sid=289859&amp;type=offer</t>
  </si>
  <si>
    <t xml:space="preserve"> Vail­lant ecoTEC ex­clu­siv VC 276/4-7 Brenn­wert­ther­me ca­lor­MA­TIC 470f, Flach­dach rot 60/100, Auf­putz mit Spei­cher­an­schluss Vail­lant</t>
  </si>
  <si>
    <t>/preisvergleich/Relocate/475957979.html?categoryId=18406&amp;pos=3&amp;price=3130.0&amp;productid=2286143&amp;sid=289859&amp;type=offer</t>
  </si>
  <si>
    <t xml:space="preserve"> Vail­lant ecoTEC ex­clu­siv VC 276/4-7 Brenn­wert­ther­me ca­lor­MA­TIC 470f, Schrägdach schwarz 60/100, Un­ter­putz ohne Spei­cher­an­schluss Vail­lant</t>
  </si>
  <si>
    <t>/preisvergleich/Relocate/475957919.html?categoryId=18406&amp;pos=4&amp;price=3130.0&amp;productid=2286143&amp;sid=289859&amp;type=offer</t>
  </si>
  <si>
    <t xml:space="preserve"> Vail­lant ecoTEC ex­clu­siv VC 276/4-7 Brenn­wert­ther­me ca­lor­MA­TIC 470f, Schrägdach rot 60/100, Un­ter­putz ohne Spei­cher­an­schluss Vail­lant</t>
  </si>
  <si>
    <t>/preisvergleich/Relocate/475958169.html?categoryId=18406&amp;pos=5&amp;price=3130.0&amp;productid=2286143&amp;sid=289859&amp;type=offer</t>
  </si>
  <si>
    <t xml:space="preserve"> Vail­lant ecoTEC ex­clu­siv VC 276/4-7 Brenn­wert­ther­me ca­lor­MA­TIC 470f, Flach­dach schwarz 60/100, Auf­putz mit Spei­cher­an­schluss Vail­lant</t>
  </si>
  <si>
    <t>/preisvergleich/Relocate/475958299.html?categoryId=18406&amp;pos=6&amp;price=3133.0&amp;productid=2286143&amp;sid=289859&amp;type=offer</t>
  </si>
  <si>
    <t xml:space="preserve"> Vail­lant ecoTEC ex­clu­siv VC 146/4-7 Brenn­wert­ther­me Flach­dach schwarz 60/100, ca­lor­MA­TIC 630/3, Un­ter­putz ohne Spei­cher­an­schluss Vail­lant</t>
  </si>
  <si>
    <t>/preisvergleich/Relocate/475957958.html?categoryId=18406&amp;pos=7&amp;price=3133.0&amp;productid=2286143&amp;sid=289859&amp;type=offer</t>
  </si>
  <si>
    <t xml:space="preserve"> Vail­lant ecoTEC ex­clu­siv VC 146/4-7 Brenn­wert­ther­me Flach­dach rot 60/100, ca­lor­MA­TIC 630/3, Un­ter­putz ohne Spei­cher­an­schluss Vail­lant</t>
  </si>
  <si>
    <t>/preisvergleich/Relocate/481847584.html?categoryId=18406&amp;pos=1&amp;price=3810.0&amp;productid=1750863&amp;sid=289859&amp;type=offer</t>
  </si>
  <si>
    <t>/preisvergleich/Relocate/475957930.html?categoryId=18406&amp;pos=8&amp;price=3135.0&amp;productid=2286143&amp;sid=289859&amp;type=offer</t>
  </si>
  <si>
    <t xml:space="preserve"> Vail­lant ecoTEC ex­clu­siv VC 276/4-7 Brenn­wert­ther­me ca­lor­MA­TIC 470f, Schrägdach rot 60/100, Auf­putz mit Spei­cher­an­schluss Vail­lant</t>
  </si>
  <si>
    <t>/preisvergleich/Relocate/481847538.html?categoryId=18406&amp;pos=2&amp;price=3810.0&amp;productid=1750863&amp;sid=289859&amp;type=offer</t>
  </si>
  <si>
    <t>/preisvergleich/Relocate/481847028.html?categoryId=18406&amp;pos=1&amp;price=3875.0&amp;productid=3497887&amp;sid=289859&amp;type=offer</t>
  </si>
  <si>
    <t xml:space="preserve"> Jun­kers Ce­ra­pur­Com­fort ZBR 42-3 A 21 Gas-Brenn­wert­ther­me 42 kW, L / LL Jun­kers FW 120, Jun­kers ST 120-5 Z, ohne Mon­ta­ge­plat­te, ATEC Schacht 10 Me­ter...</t>
  </si>
  <si>
    <t>/preisvergleich/Relocate/475958228.html?categoryId=18406&amp;pos=9&amp;price=3135.0&amp;productid=2286143&amp;sid=289859&amp;type=offer</t>
  </si>
  <si>
    <t xml:space="preserve"> Vail­lant ecoTEC ex­clu­siv VC 276/4-7 Brenn­wert­ther­me ca­lor­MA­TIC 470f, Schrägdach schwarz 60/100, Auf­putz mit Spei­cher­an­schluss Vail­lant</t>
  </si>
  <si>
    <t>/preisvergleich/Relocate/481847542.html?categoryId=18406&amp;pos=3&amp;price=3810.0&amp;productid=1750863&amp;sid=289859&amp;type=offer</t>
  </si>
  <si>
    <t>/preisvergleich/Relocate/481846862.html?categoryId=18406&amp;pos=2&amp;price=3875.0&amp;productid=3497887&amp;sid=289859&amp;type=offer</t>
  </si>
  <si>
    <t xml:space="preserve"> Jun­kers Ce­ra­pur­Com­fort ZBR 42-3 A 21 Gas-Brenn­wert­ther­me 42 kW, L / LL Jun­kers FR 120, Jun­kers ST 120-5 Z, Jun­kers Schacht 10 Meter 80/125, oh­ne...</t>
  </si>
  <si>
    <t>/preisvergleich/Relocate/475958093.html?categoryId=18406&amp;pos=10&amp;price=3138.0&amp;productid=2286143&amp;sid=289859&amp;type=offer</t>
  </si>
  <si>
    <t xml:space="preserve"> Vail­lant ecoTEC ex­clu­siv VC 146/4-7 Brenn­wert­ther­me Schrägdach rot 60/100, ca­lor­MA­TIC 630/3, Un­ter­putz ohne Spei­cher­an­schluss Vail­lant</t>
  </si>
  <si>
    <t>/preisvergleich/Relocate/481842580.html?categoryId=18406&amp;pos=4&amp;price=3815.0&amp;productid=1750863&amp;sid=289859&amp;type=offer</t>
  </si>
  <si>
    <t>/preisvergleich/Relocate/481846733.html?categoryId=18406&amp;pos=3&amp;price=3875.0&amp;productid=3497887&amp;sid=289859&amp;type=offer</t>
  </si>
  <si>
    <t>/preisvergleich/Relocate/475958117.html?categoryId=18406&amp;pos=11&amp;price=3138.0&amp;productid=2286143&amp;sid=289859&amp;type=offer</t>
  </si>
  <si>
    <t xml:space="preserve"> Vail­lant ecoTEC ex­clu­siv VC 146/4-7 Brenn­wert­ther­me Flach­dach schwarz 60/100, ca­lor­MA­TIC 630/3, Auf­putz mit Spei­cher­an­schluss Vail­lant</t>
  </si>
  <si>
    <t>/preisvergleich/Relocate/481846583.html?categoryId=18406&amp;pos=5&amp;price=3815.0&amp;productid=1750863&amp;sid=289859&amp;type=offer</t>
  </si>
  <si>
    <t>/preisvergleich/Relocate/481846709.html?categoryId=18406&amp;pos=4&amp;price=3875.0&amp;productid=3497887&amp;sid=289859&amp;type=offer</t>
  </si>
  <si>
    <t xml:space="preserve"> Jun­kers Ce­ra­pur­Com­fort ZBR 42-3 A 21 Gas-Brenn­wert­ther­me 42 kW, L / LL Jun­kers FR 50, Mon­ta­ge­plat­te 258, Jun­kers AZB09 Dach schwarz 80/125, Jun­kers SK...</t>
  </si>
  <si>
    <t>/preisvergleich/Relocate/475958205.html?categoryId=18406&amp;pos=12&amp;price=3138.0&amp;productid=2286143&amp;sid=289859&amp;type=offer</t>
  </si>
  <si>
    <t xml:space="preserve"> Vail­lant ecoTEC ex­clu­siv VC 146/4-7 Brenn­wert­ther­me Schrägdach schwarz 60/100, ca­lor­MA­TIC 630/3, Un­ter­putz ohne Spei­cher­an­schluss Vail­lant</t>
  </si>
  <si>
    <t>/preisvergleich/Relocate/481846471.html?categoryId=18406&amp;pos=6&amp;price=3815.0&amp;productid=1750863&amp;sid=289859&amp;type=offer</t>
  </si>
  <si>
    <t>/preisvergleich/Relocate/481847866.html?categoryId=18406&amp;pos=5&amp;price=3880.0&amp;productid=3497887&amp;sid=289859&amp;type=offer</t>
  </si>
  <si>
    <t xml:space="preserve"> Jun­kers Ce­ra­pur­Com­fort ZBR 42-3 A 21 Gas-Brenn­wert­ther­me 42 kW, L / LL Jun­kers FW 120, Mon­ta­ge­plat­te 258, Jun­kers ST 120-5 Z, ATEC Schacht 6 Meter 80/125 ...</t>
  </si>
  <si>
    <t>/preisvergleich/Relocate/475957232.html?categoryId=18406&amp;pos=13&amp;price=3138.0&amp;productid=2286143&amp;sid=289859&amp;type=offer</t>
  </si>
  <si>
    <t xml:space="preserve"> Vail­lant ecoTEC ex­clu­siv VC 146/4-7 Brenn­wert­ther­me Flach­dach rot 60/100, ca­lor­MA­TIC 630/3, Auf­putz mit Spei­cher­an­schluss Vail­lant</t>
  </si>
  <si>
    <t>/preisvergleich/Relocate/481848191.html?categoryId=18406&amp;pos=7&amp;price=3815.0&amp;productid=1750863&amp;sid=289859&amp;type=offer</t>
  </si>
  <si>
    <t>/preisvergleich/Relocate/481847299.html?categoryId=18406&amp;pos=6&amp;price=3880.0&amp;productid=3497887&amp;sid=289859&amp;type=offer</t>
  </si>
  <si>
    <t xml:space="preserve"> Jun­kers Ce­ra­pur­Com­fort ZBR 42-3 A 21 Gas-Brenn­wert­ther­me 42 kW, L / LL Jun­kers FR 50, Mon­ta­ge­plat­te 993, Jun­kers SK 160-5 ZB, ATEC Schacht 8 Meter 80/125 ...</t>
  </si>
  <si>
    <t>/preisvergleich/Relocate/475957915.html?categoryId=18406&amp;pos=14&amp;price=3142.0&amp;productid=2286143&amp;sid=289859&amp;type=offer</t>
  </si>
  <si>
    <t xml:space="preserve"> Vail­lant ecoTEC ex­clu­siv VC 206/4-7 Brenn­wert­ther­me Flach­dach schwarz 60/100, ca­lor­MA­TIC 630/3, Un­ter­putz ohne Spei­cher­an­schluss Vail­lant</t>
  </si>
  <si>
    <t>/preisvergleich/Relocate/481847954.html?categoryId=18406&amp;pos=8&amp;price=3815.0&amp;productid=1750863&amp;sid=289859&amp;type=offer</t>
  </si>
  <si>
    <t>/preisvergleich/Relocate/481847015.html?categoryId=18406&amp;pos=7&amp;price=3880.0&amp;productid=3497887&amp;sid=289859&amp;type=offer</t>
  </si>
  <si>
    <t xml:space="preserve"> Jun­kers Ce­ra­pur­Com­fort ZBR 42-3 A 21 Gas-Brenn­wert­ther­me 42 kW, L / LL Mon­ta­ge­plat­te 994, ohne Re­ge­lung, Jun­kers SK 160-5 ZB, Jun­kers Schacht 8 Me­ter...</t>
  </si>
  <si>
    <t>/preisvergleich/Relocate/475958178.html?categoryId=18406&amp;pos=15&amp;price=3142.0&amp;productid=2286143&amp;sid=289859&amp;type=offer</t>
  </si>
  <si>
    <t xml:space="preserve"> Vail­lant ecoTEC ex­clu­siv VC 206/4-7 Brenn­wert­ther­me Flach­dach rot 60/100, ca­lor­MA­TIC 630/3, Un­ter­putz ohne Spei­cher­an­schluss Vail­lant</t>
  </si>
  <si>
    <t>/preisvergleich/Relocate/481848895.html?categoryId=18406&amp;pos=9&amp;price=3815.0&amp;productid=1750863&amp;sid=289859&amp;type=offer</t>
  </si>
  <si>
    <t>/preisvergleich/Relocate/481849000.html?categoryId=18406&amp;pos=8&amp;price=3880.0&amp;productid=3497887&amp;sid=289859&amp;type=offer</t>
  </si>
  <si>
    <t>/preisvergleich/Relocate/481848395.html?categoryId=18406&amp;pos=10&amp;price=3815.0&amp;productid=1750863&amp;sid=289859&amp;type=offer</t>
  </si>
  <si>
    <t>/preisvergleich/Relocate/481846449.html?categoryId=18406&amp;pos=9&amp;price=3880.0&amp;productid=3497887&amp;sid=289859&amp;type=offer</t>
  </si>
  <si>
    <t>/preisvergleich/Relocate/481860673.html?categoryId=18406&amp;pos=11&amp;price=3820.0&amp;productid=1750863&amp;sid=289859&amp;type=offer</t>
  </si>
  <si>
    <t xml:space="preserve"> Jun­kers Ce­ra­pur­Com­fort ZBR 42-3 A 31 Gas-Brenn­wert­ther­me 42 kW, Flg. P Mon­ta­ge­plat­te 258, ohne Re­ge­lung, Jun­kers SK 160-5 ZB, Jun­kers Schacht 10 Me­ter...</t>
  </si>
  <si>
    <t>/preisvergleich/Relocate/481848508.html?categoryId=18406&amp;pos=10&amp;price=3880.0&amp;productid=3497887&amp;sid=289859&amp;type=offer</t>
  </si>
  <si>
    <t xml:space="preserve"> Jun­kers Ce­ra­pur­Com­fort ZBR 42-3 A 21 Gas-Brenn­wert­ther­me 42 kW, L / LL Jun­kers FR 50, Jun­kers SK 160-5 ZB, Jun­kers Schacht 8 Meter 80/125, oh­ne...</t>
  </si>
  <si>
    <t>/preisvergleich/Relocate/481865157.html?categoryId=18406&amp;pos=12&amp;price=3820.0&amp;productid=1750863&amp;sid=289859&amp;type=offer</t>
  </si>
  <si>
    <t xml:space="preserve"> Jun­kers Ce­ra­pur­Com­fort ZBR 42-3 A 31 Gas-Brenn­wert­ther­me 42 kW, Flg. P Mon­ta­ge­plat­te 994, ohne Re­ge­lung, Jun­kers SK 200-5 ZB, ATEC Schacht 4 Meter 80/125 ...</t>
  </si>
  <si>
    <t>/preisvergleich/Relocate/481847876.html?categoryId=18406&amp;pos=11&amp;price=3885.0&amp;productid=3497887&amp;sid=289859&amp;type=offer</t>
  </si>
  <si>
    <t xml:space="preserve"> Jun­kers Ce­ra­pur­Com­fort ZBR 42-3 A 21 Gas-Brenn­wert­ther­me 42 kW, L / LL Jun­kers FR 50, Mon­ta­ge­plat­te 258, Jun­kers SK 200-5 ZB, ATEC Schacht 8 Meter 80/125 ...</t>
  </si>
  <si>
    <t>/preisvergleich/Relocate/481847058.html?categoryId=18406&amp;pos=13&amp;price=3820.0&amp;productid=1750863&amp;sid=289859&amp;type=offer</t>
  </si>
  <si>
    <t>/preisvergleich/Relocate/481847504.html?categoryId=18406&amp;pos=12&amp;price=3885.0&amp;productid=3497887&amp;sid=289859&amp;type=offer</t>
  </si>
  <si>
    <t xml:space="preserve"> Jun­kers Ce­ra­pur­Com­fort ZBR 42-3 A 21 Gas-Brenn­wert­ther­me 42 kW, L / LL Mon­ta­ge­plat­te 993, ohne Re­ge­lung, Jun­kers SK 160-5 ZB, Jun­kers Schacht 8 Me­ter...</t>
  </si>
  <si>
    <t>/preisvergleich/Relocate/481847039.html?categoryId=18406&amp;pos=14&amp;price=3820.0&amp;productid=1750863&amp;sid=289859&amp;type=offer</t>
  </si>
  <si>
    <t>/preisvergleich/Relocate/481846996.html?categoryId=18406&amp;pos=13&amp;price=3885.0&amp;productid=3497887&amp;sid=289859&amp;type=offer</t>
  </si>
  <si>
    <t>/preisvergleich/Relocate/481842597.html?categoryId=18406&amp;pos=15&amp;price=3820.0&amp;productid=1750863&amp;sid=289859&amp;type=offer</t>
  </si>
  <si>
    <t>/preisvergleich/Relocate/481846866.html?categoryId=18406&amp;pos=14&amp;price=3885.0&amp;productid=3497887&amp;sid=289859&amp;type=offer</t>
  </si>
  <si>
    <t xml:space="preserve"> Jun­kers Ce­ra­pur­Com­fort ZBR 42-3 A 21 Gas-Brenn­wert­ther­me 42 kW, L / LL Jun­kers FR 120, Mon­ta­ge­plat­te 994, Jun­kers SK 160-5 ZB, ATEC Schacht 6 Me­ter...</t>
  </si>
  <si>
    <t>/preisvergleich/Relocate/481846736.html?categoryId=18406&amp;pos=15&amp;price=3885.0&amp;productid=3497887&amp;sid=289859&amp;type=offer</t>
  </si>
  <si>
    <t>/preisvergleich/Relocate/475957960.html?categoryId=18406&amp;pos=1&amp;price=3143.0&amp;productid=2286143&amp;sid=289859&amp;type=offer</t>
  </si>
  <si>
    <t xml:space="preserve"> Vail­lant ecoTEC ex­clu­siv VC 146/4-7 Brenn­wert­ther­me Schacht­sys­tem­pa­ket 7.5m, au­ro­MA­TIC 620/3, ohne Vail­lant</t>
  </si>
  <si>
    <t>/preisvergleich/Relocate/475957678.html?categoryId=18406&amp;pos=2&amp;price=3143.0&amp;productid=2286143&amp;sid=289859&amp;type=offer</t>
  </si>
  <si>
    <t xml:space="preserve"> Vail­lant ecoTEC ex­clu­siv VC 146/4-7 Brenn­wert­ther­me Schrägdach rot 60/100, ca­lor­MA­TIC 630/3, Auf­putz mit Spei­cher­an­schluss Vail­lant</t>
  </si>
  <si>
    <t>/preisvergleich/Relocate/475957665.html?categoryId=18406&amp;pos=3&amp;price=3143.0&amp;productid=2286143&amp;sid=289859&amp;type=offer</t>
  </si>
  <si>
    <t xml:space="preserve"> Vail­lant ecoTEC ex­clu­siv VC 146/4-7 Brenn­wert­ther­me Schrägdach schwarz 60/100, ca­lor­MA­TIC 630/3, Auf­putz mit Spei­cher­an­schluss Vail­lant</t>
  </si>
  <si>
    <t>/preisvergleich/Relocate/475957856.html?categoryId=18406&amp;pos=4&amp;price=3144.0&amp;productid=2286143&amp;sid=289859&amp;type=offer</t>
  </si>
  <si>
    <t xml:space="preserve"> Vail­lant ecoTEC ex­clu­siv VC 146/4-7 Brenn­wert­ther­me ca­lor­MA­TIC 470f, Schacht­sys­tem­pa­ket 7.5m, Auf­putz ohne Spei­cher­an­schluss Vail­lant</t>
  </si>
  <si>
    <t>/preisvergleich/Relocate/475958423.html?categoryId=18406&amp;pos=5&amp;price=3147.0&amp;productid=2286143&amp;sid=289859&amp;type=offer</t>
  </si>
  <si>
    <t xml:space="preserve"> Vail­lant ecoTEC ex­clu­siv VC 206/4-7 Brenn­wert­ther­me Flach­dach schwarz 60/100, ca­lor­MA­TIC 630/3, Auf­putz mit Spei­cher­an­schluss Vail­lant</t>
  </si>
  <si>
    <t>/preisvergleich/Relocate/475958243.html?categoryId=18406&amp;pos=6&amp;price=3147.0&amp;productid=2286143&amp;sid=289859&amp;type=offer</t>
  </si>
  <si>
    <t xml:space="preserve"> Vail­lant ecoTEC ex­clu­siv VC 206/4-7 Brenn­wert­ther­me Schrägdach schwarz 60/100, ca­lor­MA­TIC 630/3, Un­ter­putz ohne Spei­cher­an­schluss Vail­lant</t>
  </si>
  <si>
    <t>/preisvergleich/Relocate/475957755.html?categoryId=18406&amp;pos=7&amp;price=3147.0&amp;productid=2286143&amp;sid=289859&amp;type=offer</t>
  </si>
  <si>
    <t xml:space="preserve"> Vail­lant ecoTEC ex­clu­siv VC 206/4-7 Brenn­wert­ther­me Flach­dach rot 60/100, ca­lor­MA­TIC 630/3, Auf­putz mit Spei­cher­an­schluss Vail­lant</t>
  </si>
  <si>
    <t>/preisvergleich/Relocate/475957749.html?categoryId=18406&amp;pos=8&amp;price=3147.0&amp;productid=2286143&amp;sid=289859&amp;type=offer</t>
  </si>
  <si>
    <t xml:space="preserve"> Vail­lant ecoTEC ex­clu­siv VC 206/4-7 Brenn­wert­ther­me Schrägdach rot 60/100, ca­lor­MA­TIC 630/3, Un­ter­putz ohne Spei­cher­an­schluss Vail­lant</t>
  </si>
  <si>
    <t>/preisvergleich/Relocate/481846835.html?categoryId=18406&amp;pos=1&amp;price=3820.0&amp;productid=1750863&amp;sid=289859&amp;type=offer</t>
  </si>
  <si>
    <t>/preisvergleich/Relocate/481848433.html?categoryId=18406&amp;pos=1&amp;price=3885.0&amp;productid=3497887&amp;sid=289859&amp;type=offer</t>
  </si>
  <si>
    <t xml:space="preserve"> Jun­kers Ce­ra­pur­Com­fort ZBR 42-3 A 21 Gas-Brenn­wert­ther­me 42 kW, L / LL Jun­kers FR 120, Jun­kers SK 160-5 ZB, Jun­kers Schacht 6 Meter 80/125, oh­ne...</t>
  </si>
  <si>
    <t>/preisvergleich/Relocate/475957867.html?categoryId=18406&amp;pos=9&amp;price=3152.0&amp;productid=2286143&amp;sid=289859&amp;type=offer</t>
  </si>
  <si>
    <t xml:space="preserve"> Vail­lant ecoTEC ex­clu­siv VC 206/4-7 Brenn­wert­ther­me Schrägdach rot 60/100, ca­lor­MA­TIC 630/3, Auf­putz mit Spei­cher­an­schluss Vail­lant</t>
  </si>
  <si>
    <t>/preisvergleich/Relocate/481863975.html?categoryId=18406&amp;pos=2&amp;price=3820.0&amp;productid=1750863&amp;sid=289859&amp;type=offer</t>
  </si>
  <si>
    <t xml:space="preserve"> Jun­kers Ce­ra­pur­Com­fort ZBR 42-3 A 31 Gas-Brenn­wert­ther­me 42 kW, Flg. P Jun­kers FR 120, Mon­ta­ge­plat­te 258, Jun­kers SK 160-5 ZB, ATEC Schacht 8 Me­ter...</t>
  </si>
  <si>
    <t>/preisvergleich/Relocate/481847824.html?categoryId=18406&amp;pos=2&amp;price=3890.0&amp;productid=3497887&amp;sid=289859&amp;type=offer</t>
  </si>
  <si>
    <t xml:space="preserve"> Jun­kers Ce­ra­pur­Com­fort ZBR 42-3 A 21 Gas-Brenn­wert­ther­me 42 kW, L / LL Mon­ta­ge­plat­te 258, ohne Re­ge­lung, Jun­kers Schacht 8 Meter 80/125, Jun­kers SK 200-5 ...</t>
  </si>
  <si>
    <t>/preisvergleich/Relocate/475957675.html?categoryId=18406&amp;pos=10&amp;price=3152.0&amp;productid=2286143&amp;sid=289859&amp;type=offer</t>
  </si>
  <si>
    <t xml:space="preserve"> Vail­lant ecoTEC ex­clu­siv VC 206/4-7 Brenn­wert­ther­me Schacht­sys­tem­pa­ket 7.5m, au­ro­MA­TIC 620/3, ohne Vail­lant</t>
  </si>
  <si>
    <t>/preisvergleich/Relocate/481848121.html?categoryId=18406&amp;pos=3&amp;price=3820.0&amp;productid=1750863&amp;sid=289859&amp;type=offer</t>
  </si>
  <si>
    <t>/preisvergleich/Relocate/481847472.html?categoryId=18406&amp;pos=3&amp;price=3890.0&amp;productid=3497887&amp;sid=289859&amp;type=offer</t>
  </si>
  <si>
    <t xml:space="preserve"> Jun­kers Ce­ra­pur­Com­fort ZBR 42-3 A 21 Gas-Brenn­wert­ther­me 42 kW, L / LL Jun­kers FW 120, Mon­ta­ge­plat­te 258, Jun­kers ST 120-5 Z, Jun­kers AZB09 Dach schwarz...</t>
  </si>
  <si>
    <t>/preisvergleich/Relocate/475957650.html?categoryId=18406&amp;pos=11&amp;price=3152.0&amp;productid=2286143&amp;sid=289859&amp;type=offer</t>
  </si>
  <si>
    <t xml:space="preserve"> Vail­lant ecoTEC ex­clu­siv VC 206/4-7 Brenn­wert­ther­me Schrägdach schwarz 60/100, ca­lor­MA­TIC 630/3, Auf­putz mit Spei­cher­an­schluss Vail­lant</t>
  </si>
  <si>
    <t>/preisvergleich/Relocate/481847998.html?categoryId=18406&amp;pos=4&amp;price=3820.0&amp;productid=1750863&amp;sid=289859&amp;type=offer</t>
  </si>
  <si>
    <t>/preisvergleich/Relocate/481842593.html?categoryId=18406&amp;pos=4&amp;price=3890.0&amp;productid=3497887&amp;sid=289859&amp;type=offer</t>
  </si>
  <si>
    <t xml:space="preserve"> Jun­kers Ce­ra­pur­Com­fort ZBR 42-3 A 21 Gas-Brenn­wert­ther­me 42 kW, L / LL Jun­kers FW 200, Jun­kers ST 120-5 Z, ohne Mon­ta­ge­plat­te, ATEC Schacht 6 Me­ter...</t>
  </si>
  <si>
    <t>/preisvergleich/Relocate/475957991.html?categoryId=18406&amp;pos=12&amp;price=3153.0&amp;productid=2286143&amp;sid=289859&amp;type=offer</t>
  </si>
  <si>
    <t xml:space="preserve"> Vail­lant ecoTEC ex­clu­siv VC 206/4-7 Brenn­wert­ther­me ca­lor­MA­TIC 470f, Schacht­sys­tem­pa­ket 7.5m, Auf­putz ohne Spei­cher­an­schluss Vail­lant</t>
  </si>
  <si>
    <t>/preisvergleich/Relocate/481847689.html?categoryId=18406&amp;pos=5&amp;price=3820.0&amp;productid=1750863&amp;sid=289859&amp;type=offer</t>
  </si>
  <si>
    <t>/preisvergleich/Relocate/481847018.html?categoryId=18406&amp;pos=5&amp;price=3890.0&amp;productid=3497887&amp;sid=289859&amp;type=offer</t>
  </si>
  <si>
    <t xml:space="preserve"> Jun­kers Ce­ra­pur­Com­fort ZBR 42-3 A 21 Gas-Brenn­wert­ther­me 42 kW, L / LL Jun­kers FR 120, Jun­kers SK 200-5 ZB, ohne Mon­ta­ge­plat­te, ATEC Schacht 10 Me­ter...</t>
  </si>
  <si>
    <t>/preisvergleich/Relocate/475957292.html?categoryId=18406&amp;pos=13&amp;price=3154.0&amp;productid=2286143&amp;sid=289859&amp;type=offer</t>
  </si>
  <si>
    <t xml:space="preserve"> Vail­lant ecoTEC ex­clu­siv VC 356/4-7 Brenn­wert­ther­me ohne, ohne Ab­gas­pa­ket, au­ro­MA­TIC 620/3 Vail­lant</t>
  </si>
  <si>
    <t>/preisvergleich/Relocate/481847347.html?categoryId=18406&amp;pos=6&amp;price=3820.0&amp;productid=1750863&amp;sid=289859&amp;type=offer</t>
  </si>
  <si>
    <t>/preisvergleich/Relocate/481847013.html?categoryId=18406&amp;pos=6&amp;price=3890.0&amp;productid=3497887&amp;sid=289859&amp;type=offer</t>
  </si>
  <si>
    <t xml:space="preserve"> Jun­kers Ce­ra­pur­Com­fort ZBR 42-3 A 21 Gas-Brenn­wert­ther­me 42 kW, L / LL Jun­kers FW 120, Mon­ta­ge­plat­te 258, Jun­kers ST 120-5 Z, Jun­kers AZB10 Dach rot...</t>
  </si>
  <si>
    <t>/preisvergleich/Relocate/475958113.html?categoryId=18406&amp;pos=14&amp;price=3155.0&amp;productid=2286143&amp;sid=289859&amp;type=offer</t>
  </si>
  <si>
    <t xml:space="preserve"> Vail­lant ecoTEC ex­clu­siv VC 276/4-7 Brenn­wert­ther­me ca­lor­MA­TIC 470f, Flach­dach schwarz 60/100, Un­ter­putz mit Spei­cher­an­schluss Vail­lant</t>
  </si>
  <si>
    <t>/preisvergleich/Relocate/481847364.html?categoryId=18406&amp;pos=7&amp;price=3820.0&amp;productid=1750863&amp;sid=289859&amp;type=offer</t>
  </si>
  <si>
    <t>/preisvergleich/Relocate/481848600.html?categoryId=18406&amp;pos=7&amp;price=3890.0&amp;productid=3497887&amp;sid=289859&amp;type=offer</t>
  </si>
  <si>
    <t>/preisvergleich/Relocate/475957560.html?categoryId=18406&amp;pos=15&amp;price=3155.0&amp;productid=2286143&amp;sid=289859&amp;type=offer</t>
  </si>
  <si>
    <t xml:space="preserve"> Vail­lant ecoTEC ex­clu­siv VC 276/4-7 Brenn­wert­ther­me ca­lor­MA­TIC 470f, Flach­dach rot 60/100, Un­ter­putz mit Spei­cher­an­schluss Vail­lant</t>
  </si>
  <si>
    <t>/preisvergleich/Relocate/481847468.html?categoryId=18406&amp;pos=8&amp;price=3820.0&amp;productid=1750863&amp;sid=289859&amp;type=offer</t>
  </si>
  <si>
    <t>/preisvergleich/Relocate/481848764.html?categoryId=18406&amp;pos=8&amp;price=3890.0&amp;productid=3497887&amp;sid=289859&amp;type=offer</t>
  </si>
  <si>
    <t xml:space="preserve"> Jun­kers Ce­ra­pur­Com­fort ZBR 42-3 A 21 Gas-Brenn­wert­ther­me 42 kW, L / LL Jun­kers FW 120, Mon­ta­ge­plat­te 258 + 223-1 (Un­ter­putz), ohne Ab­gas­pa­ket, Jun­kers SK ...</t>
  </si>
  <si>
    <t>/preisvergleich/Relocate/481848862.html?categoryId=18406&amp;pos=9&amp;price=3820.0&amp;productid=1750863&amp;sid=289859&amp;type=offer</t>
  </si>
  <si>
    <t>/preisvergleich/Relocate/481848762.html?categoryId=18406&amp;pos=9&amp;price=3890.0&amp;productid=3497887&amp;sid=289859&amp;type=offer</t>
  </si>
  <si>
    <t xml:space="preserve"> Jun­kers Ce­ra­pur­Com­fort ZBR 42-3 A 21 Gas-Brenn­wert­ther­me 42 kW, L / LL Jun­kers FR 120, Mon­ta­ge­plat­te 993, Jun­kers SK 160-5 ZB, ATEC Schacht 6 Me­ter...</t>
  </si>
  <si>
    <t>/preisvergleich/Relocate/481848361.html?categoryId=18406&amp;pos=10&amp;price=3820.0&amp;productid=1750863&amp;sid=289859&amp;type=offer</t>
  </si>
  <si>
    <t>/preisvergleich/Relocate/481848375.html?categoryId=18406&amp;pos=10&amp;price=3890.0&amp;productid=3497887&amp;sid=289859&amp;type=offer</t>
  </si>
  <si>
    <t xml:space="preserve"> Jun­kers Ce­ra­pur­Com­fort ZBR 42-3 A 21 Gas-Brenn­wert­ther­me 42 kW, L / LL Jun­kers FR 50, Mon­ta­ge­plat­te 258, Jun­kers ST 120-5 Z, Jun­kers Schacht 10 Me­ter...</t>
  </si>
  <si>
    <t>/preisvergleich/Relocate/481847106.html?categoryId=18406&amp;pos=11&amp;price=3825.0&amp;productid=1750863&amp;sid=289859&amp;type=offer</t>
  </si>
  <si>
    <t>/preisvergleich/Relocate/481848098.html?categoryId=18406&amp;pos=11&amp;price=3895.0&amp;productid=3497887&amp;sid=289859&amp;type=offer</t>
  </si>
  <si>
    <t xml:space="preserve"> Jun­kers Ce­ra­pur­Com­fort ZBR 42-3 A 21 Gas-Brenn­wert­ther­me 42 kW, L / LL Jun­kers FW 120, Jun­kers SK 160-5 ZB, ohne Mon­ta­ge­plat­te, ATEC Schacht 6 Me­ter...</t>
  </si>
  <si>
    <t>/preisvergleich/Relocate/481847118.html?categoryId=18406&amp;pos=12&amp;price=3825.0&amp;productid=1750863&amp;sid=289859&amp;type=offer</t>
  </si>
  <si>
    <t>/preisvergleich/Relocate/481847721.html?categoryId=18406&amp;pos=12&amp;price=3895.0&amp;productid=3497887&amp;sid=289859&amp;type=offer</t>
  </si>
  <si>
    <t xml:space="preserve"> Jun­kers Ce­ra­pur­Com­fort ZBR 42-3 A 21 Gas-Brenn­wert­ther­me 42 kW, L / LL Jun­kers FR 120, Mon­ta­ge­plat­te 258, Jun­kers ST 120-5 Z, Jun­kers Schacht 8 Me­ter...</t>
  </si>
  <si>
    <t>/preisvergleich/Relocate/481847042.html?categoryId=18406&amp;pos=13&amp;price=3825.0&amp;productid=1750863&amp;sid=289859&amp;type=offer</t>
  </si>
  <si>
    <t>/preisvergleich/Relocate/481847535.html?categoryId=18406&amp;pos=13&amp;price=3895.0&amp;productid=3497887&amp;sid=289859&amp;type=offer</t>
  </si>
  <si>
    <t>/preisvergleich/Relocate/481847078.html?categoryId=18406&amp;pos=14&amp;price=3825.0&amp;productid=1750863&amp;sid=289859&amp;type=offer</t>
  </si>
  <si>
    <t>/preisvergleich/Relocate/481847494.html?categoryId=18406&amp;pos=14&amp;price=3895.0&amp;productid=3497887&amp;sid=289859&amp;type=offer</t>
  </si>
  <si>
    <t xml:space="preserve"> Jun­kers Ce­ra­pur­Com­fort ZBR 42-3 A 21 Gas-Brenn­wert­ther­me 42 kW, L / LL Jun­kers FR 50, Mon­ta­ge­plat­te 994, Jun­kers SK 160-5 ZB, ATEC Schacht 10 Me­ter...</t>
  </si>
  <si>
    <t>/preisvergleich/Relocate/481854903.html?categoryId=18406&amp;pos=15&amp;price=3825.0&amp;productid=1750863&amp;sid=289859&amp;type=offer</t>
  </si>
  <si>
    <t xml:space="preserve"> Jun­kers Ce­ra­pur­Com­fort ZBR 42-3 A 31 Gas-Brenn­wert­ther­me 42 kW, Flg. P Jun­kers FR 50, Mon­ta­ge­plat­te 994, Jun­kers ST 120-5 Z, Jun­kers AZB10 Dach rot...</t>
  </si>
  <si>
    <t>/preisvergleich/Relocate/481849085.html?categoryId=18406&amp;pos=15&amp;price=3895.0&amp;productid=3497887&amp;sid=289859&amp;type=offer</t>
  </si>
  <si>
    <t xml:space="preserve"> Jun­kers Ce­ra­pur­Com­fort ZBR 42-3 A 21 Gas-Brenn­wert­ther­me 42 kW, L / LL Jun­kers FR 120, Mon­ta­ge­plat­te 258, Jun­kers SK 200-5 ZB, ATEC Schacht 6 Me­ter...</t>
  </si>
  <si>
    <t>/preisvergleich/Relocate/475958376.html?categoryId=18406&amp;pos=1&amp;price=3160.0&amp;productid=2286143&amp;sid=289859&amp;type=offer</t>
  </si>
  <si>
    <t xml:space="preserve"> Vail­lant ecoTEC ex­clu­siv VC 276/4-7 Brenn­wert­ther­me ca­lor­MA­TIC 470f, Schrägdach schwarz 60/100, Un­ter­putz mit Spei­cher­an­schluss Vail­lant</t>
  </si>
  <si>
    <t>/preisvergleich/Relocate/475958101.html?categoryId=18406&amp;pos=2&amp;price=3160.0&amp;productid=2286143&amp;sid=289859&amp;type=offer</t>
  </si>
  <si>
    <t xml:space="preserve"> Vail­lant ecoTEC ex­clu­siv VC 276/4-7 Brenn­wert­ther­me ca­lor­MA­TIC 470f, Schrägdach rot 60/100, Un­ter­putz mit Spei­cher­an­schluss Vail­lant</t>
  </si>
  <si>
    <t>/preisvergleich/Relocate/475958307.html?categoryId=18406&amp;pos=3&amp;price=3163.0&amp;productid=2286143&amp;sid=289859&amp;type=offer</t>
  </si>
  <si>
    <t xml:space="preserve"> Vail­lant ecoTEC ex­clu­siv VC 146/4-7 Brenn­wert­ther­me Flach­dach rot 60/100, ca­lor­MA­TIC 630/3, Un­ter­putz mit Spei­cher­an­schluss Vail­lant</t>
  </si>
  <si>
    <t>/preisvergleich/Relocate/475957321.html?categoryId=18406&amp;pos=4&amp;price=3163.0&amp;productid=2286143&amp;sid=289859&amp;type=offer</t>
  </si>
  <si>
    <t xml:space="preserve"> Vail­lant ecoTEC ex­clu­siv VC 146/4-7 Brenn­wert­ther­me Flach­dach schwarz 60/100, ca­lor­MA­TIC 630/3, Un­ter­putz mit Spei­cher­an­schluss Vail­lant</t>
  </si>
  <si>
    <t>/preisvergleich/Relocate/475957228.html?categoryId=18406&amp;pos=5&amp;price=3165.0&amp;productid=2286143&amp;sid=289859&amp;type=offer</t>
  </si>
  <si>
    <t xml:space="preserve"> Vail­lant Paket 1.56/3 ecoTEC ex­clu­siv VC 276/4-7, 470/4, VIH R 150/6 H Vail­lant</t>
  </si>
  <si>
    <t>/preisvergleich/Relocate/475958200.html?categoryId=18406&amp;pos=6&amp;price=3168.0&amp;productid=2286143&amp;sid=289859&amp;type=offer</t>
  </si>
  <si>
    <t xml:space="preserve"> Vail­lant ecoTEC ex­clu­siv VC 146/4-7 Brenn­wert­ther­me Schrägdach schwarz 60/100, ca­lor­MA­TIC 630/3, Un­ter­putz mit Spei­cher­an­schluss Vail­lant</t>
  </si>
  <si>
    <t>/preisvergleich/Relocate/475957696.html?categoryId=18406&amp;pos=7&amp;price=3168.0&amp;productid=2286143&amp;sid=289859&amp;type=offer</t>
  </si>
  <si>
    <t xml:space="preserve"> Vail­lant ecoTEC ex­clu­siv VC 146/4-7 Brenn­wert­ther­me Schrägdach rot 60/100, ca­lor­MA­TIC 630/3, Un­ter­putz mit Spei­cher­an­schluss Vail­lant</t>
  </si>
  <si>
    <t>/preisvergleich/Relocate/481847596.html?categoryId=18406&amp;pos=1&amp;price=3825.0&amp;productid=1750863&amp;sid=289859&amp;type=offer</t>
  </si>
  <si>
    <t>/preisvergleich/Relocate/481842537.html?categoryId=18406&amp;pos=1&amp;price=3895.0&amp;productid=3497887&amp;sid=289859&amp;type=offer</t>
  </si>
  <si>
    <t xml:space="preserve"> Jun­kers Ce­ra­pur­Com­fort ZBR 42-3 A 21 Gas-Brenn­wert­ther­me 42 kW, L / LL Jun­kers FW 120, Mon­ta­ge­plat­te 258 + 528-1 (Auf­putz), ohne Ab­gas­pa­ket, Jun­kers SK...</t>
  </si>
  <si>
    <t>/preisvergleich/Relocate/475958223.html?categoryId=18406&amp;pos=8&amp;price=3169.0&amp;productid=2286143&amp;sid=289859&amp;type=offer</t>
  </si>
  <si>
    <t xml:space="preserve"> Vail­lant ecoTEC ex­clu­siv VC 146/4-7 Brenn­wert­ther­me ca­lor­MA­TIC 470f, Schacht­sys­tem­pa­ket 7.5m, Un­ter­putz ohne Spei­cher­an­schluss Vail­lant</t>
  </si>
  <si>
    <t>/preisvergleich/Relocate/481847801.html?categoryId=18406&amp;pos=2&amp;price=3825.0&amp;productid=1750863&amp;sid=289859&amp;type=offer</t>
  </si>
  <si>
    <t>/preisvergleich/Relocate/481848640.html?categoryId=18406&amp;pos=2&amp;price=3895.0&amp;productid=3497887&amp;sid=289859&amp;type=offer</t>
  </si>
  <si>
    <t xml:space="preserve"> Jun­kers Ce­ra­pur­Com­fort ZBR 42-3 A 21 Gas-Brenn­wert­ther­me 42 kW, L / LL Jun­kers FR 120, Mon­ta­ge­plat­te 994, Jun­kers SK 160-5 ZB, Jun­kers AZB10 Dach rot...</t>
  </si>
  <si>
    <t>/preisvergleich/Relocate/475958031.html?categoryId=18406&amp;pos=9&amp;price=3172.0&amp;productid=2286143&amp;sid=289859&amp;type=offer</t>
  </si>
  <si>
    <t xml:space="preserve"> Vail­lant ecoTEC ex­clu­siv VC 206/4-7 Brenn­wert­ther­me Flach­dach schwarz 60/100, ca­lor­MA­TIC 630/3, Un­ter­putz mit Spei­cher­an­schluss Vail­lant</t>
  </si>
  <si>
    <t>/preisvergleich/Relocate/481847348.html?categoryId=18406&amp;pos=3&amp;price=3825.0&amp;productid=1750863&amp;sid=289859&amp;type=offer</t>
  </si>
  <si>
    <t>/preisvergleich/Relocate/481848439.html?categoryId=18406&amp;pos=3&amp;price=3895.0&amp;productid=3497887&amp;sid=289859&amp;type=offer</t>
  </si>
  <si>
    <t xml:space="preserve"> Jun­kers Ce­ra­pur­Com­fort ZBR 42-3 A 21 Gas-Brenn­wert­ther­me 42 kW, L / LL Jun­kers FR 120, Mon­ta­ge­plat­te 994, Jun­kers SK 160-5 ZB, Jun­kers AZB09 Dach schwarz ...</t>
  </si>
  <si>
    <t>/preisvergleich/Relocate/475957663.html?categoryId=18406&amp;pos=10&amp;price=3172.0&amp;productid=2286143&amp;sid=289859&amp;type=offer</t>
  </si>
  <si>
    <t xml:space="preserve"> Vail­lant ecoTEC ex­clu­siv VC 206/4-7 Brenn­wert­ther­me Flach­dach rot 60/100, ca­lor­MA­TIC 630/3, Un­ter­putz mit Spei­cher­an­schluss Vail­lant</t>
  </si>
  <si>
    <t>/preisvergleich/Relocate/481848874.html?categoryId=18406&amp;pos=4&amp;price=3825.0&amp;productid=1750863&amp;sid=289859&amp;type=offer</t>
  </si>
  <si>
    <t>/preisvergleich/Relocate/481848105.html?categoryId=18406&amp;pos=4&amp;price=3900.0&amp;productid=3497887&amp;sid=289859&amp;type=offer</t>
  </si>
  <si>
    <t xml:space="preserve"> Jun­kers Ce­ra­pur­Com­fort ZBR 42-3 A 21 Gas-Brenn­wert­ther­me 42 kW, L / LL Jun­kers FW 120, Mon­ta­ge­plat­te 258, Jun­kers ST 120-5 Z, ATEC Schacht 8 Meter 80/125 ...</t>
  </si>
  <si>
    <t>/preisvergleich/Relocate/475957337.html?categoryId=18406&amp;pos=11&amp;price=3174.0&amp;productid=2286143&amp;sid=289859&amp;type=offer</t>
  </si>
  <si>
    <t xml:space="preserve"> Vail­lant ecoTEC ex­clu­siv VC 146/4-7 Brenn­wert­ther­me ca­lor­MA­TIC 470f, Schacht­sys­tem­pa­ket 7.5m, Auf­putz mit Spei­cher­an­schluss Vail­lant</t>
  </si>
  <si>
    <t>/preisvergleich/Relocate/481848675.html?categoryId=18406&amp;pos=5&amp;price=3825.0&amp;productid=1750863&amp;sid=289859&amp;type=offer</t>
  </si>
  <si>
    <t>/preisvergleich/Relocate/481848134.html?categoryId=18406&amp;pos=5&amp;price=3900.0&amp;productid=3497887&amp;sid=289859&amp;type=offer</t>
  </si>
  <si>
    <t xml:space="preserve"> Jun­kers Ce­ra­pur­Com­fort ZBR 42-3 A 21 Gas-Brenn­wert­ther­me 42 kW, L / LL Jun­kers FR 50, Mon­ta­ge­plat­te 993, Jun­kers SK 160-5 ZB, ATEC Schacht 10 Me­ter...</t>
  </si>
  <si>
    <t>/preisvergleich/Relocate/475957478.html?categoryId=18406&amp;pos=12&amp;price=3174.0&amp;productid=2286143&amp;sid=289859&amp;type=offer</t>
  </si>
  <si>
    <t xml:space="preserve"> Vail­lant ecoTEC ex­clu­siv VC 276/4-7 Brenn­wert­ther­me Flach­dach schwarz 60/100, au­ro­MA­TIC 620/3, Auf­putz ohne Spei­cher­an­schluss Vail­lant</t>
  </si>
  <si>
    <t>/preisvergleich/Relocate/481861088.html?categoryId=18406&amp;pos=6&amp;price=3830.0&amp;productid=1750863&amp;sid=289859&amp;type=offer</t>
  </si>
  <si>
    <t xml:space="preserve"> Jun­kers Ce­ra­pur­Com­fort ZBR 42-3 A 31 Gas-Brenn­wert­ther­me 42 kW, Flg. P Jun­kers FR 50, Mon­ta­ge­plat­te 993, Jun­kers ST 120-5 Z, Jun­kers AZB09 Dach schwarz...</t>
  </si>
  <si>
    <t>/preisvergleich/Relocate/481848170.html?categoryId=18406&amp;pos=6&amp;price=3900.0&amp;productid=3497887&amp;sid=289859&amp;type=offer</t>
  </si>
  <si>
    <t xml:space="preserve"> Jun­kers Ce­ra­pur­Com­fort ZBR 42-3 A 21 Gas-Brenn­wert­ther­me 42 kW, L / LL Jun­kers FW 200, Jun­kers ST 120-5 Z, Jun­kers AZB09 Dach schwarz 80/125, oh­ne...</t>
  </si>
  <si>
    <t>/preisvergleich/Relocate/475957208.html?categoryId=18406&amp;pos=13&amp;price=3174.0&amp;productid=2286143&amp;sid=289859&amp;type=offer</t>
  </si>
  <si>
    <t xml:space="preserve"> Vail­lant ecoTEC ex­clu­siv VC 276/4-7 Brenn­wert­ther­me Flach­dach rot 60/100, au­ro­MA­TIC 620/3, Auf­putz ohne Spei­cher­an­schluss Vail­lant</t>
  </si>
  <si>
    <t>/preisvergleich/Relocate/481847087.html?categoryId=18406&amp;pos=7&amp;price=3830.0&amp;productid=1750863&amp;sid=289859&amp;type=offer</t>
  </si>
  <si>
    <t>/preisvergleich/Relocate/481848223.html?categoryId=18406&amp;pos=7&amp;price=3900.0&amp;productid=3497887&amp;sid=289859&amp;type=offer</t>
  </si>
  <si>
    <t xml:space="preserve"> Jun­kers Ce­ra­pur­Com­fort ZBR 42-3 A 21 Gas-Brenn­wert­ther­me 42 kW, L / LL Jun­kers FR 120, Mon­ta­ge­plat­te 993, Jun­kers SK 160-5 ZB, Jun­kers AZB10 Dach rot...</t>
  </si>
  <si>
    <t>/preisvergleich/Relocate/475958382.html?categoryId=18406&amp;pos=14&amp;price=3175.0&amp;productid=2286143&amp;sid=289859&amp;type=offer</t>
  </si>
  <si>
    <t xml:space="preserve"> Vail­lant ecoTEC ex­clu­siv VC 656/4-7 Brenn­wert­ther­me, L/LL ohne Re­ge­lung, Zu­be­hör­pa­ket A+B+C+D+E, Flach­dach rot 80/125 Vail­lant</t>
  </si>
  <si>
    <t>/preisvergleich/Relocate/481847095.html?categoryId=18406&amp;pos=8&amp;price=3830.0&amp;productid=1750863&amp;sid=289859&amp;type=offer</t>
  </si>
  <si>
    <t>/preisvergleich/Relocate/481847854.html?categoryId=18406&amp;pos=8&amp;price=3900.0&amp;productid=3497887&amp;sid=289859&amp;type=offer</t>
  </si>
  <si>
    <t xml:space="preserve"> Jun­kers Ce­ra­pur­Com­fort ZBR 42-3 A 21 Gas-Brenn­wert­ther­me 42 kW, L / LL Jun­kers FR 120, Mon­ta­ge­plat­te 993, Jun­kers SK 160-5 ZB, Jun­kers AZB09 Dach schwarz ...</t>
  </si>
  <si>
    <t>/preisvergleich/Relocate/475958338.html?categoryId=18406&amp;pos=15&amp;price=3175.0&amp;productid=2286143&amp;sid=289859&amp;type=offer</t>
  </si>
  <si>
    <t xml:space="preserve"> Vail­lant ecoTEC ex­clu­siv VC 656/4-7 Brenn­wert­ther­me, E / H ohne, ohne Re­ge­lung, Flach­dach schwarz 80/125 Vail­lant</t>
  </si>
  <si>
    <t>/preisvergleich/Relocate/481846882.html?categoryId=18406&amp;pos=9&amp;price=3830.0&amp;productid=1750863&amp;sid=289859&amp;type=offer</t>
  </si>
  <si>
    <t>/preisvergleich/Relocate/481847571.html?categoryId=18406&amp;pos=9&amp;price=3900.0&amp;productid=3497887&amp;sid=289859&amp;type=offer</t>
  </si>
  <si>
    <t xml:space="preserve"> Jun­kers Ce­ra­pur­Com­fort ZBR 42-3 A 21 Gas-Brenn­wert­ther­me 42 kW, L / LL Jun­kers FR 50, Mon­ta­ge­plat­te 258, Jun­kers SK 160-5 ZB, Jun­kers Schacht 6 Me­ter...</t>
  </si>
  <si>
    <t>/preisvergleich/Relocate/481846784.html?categoryId=18406&amp;pos=10&amp;price=3830.0&amp;productid=1750863&amp;sid=289859&amp;type=offer</t>
  </si>
  <si>
    <t>/preisvergleich/Relocate/481847486.html?categoryId=18406&amp;pos=10&amp;price=3900.0&amp;productid=3497887&amp;sid=289859&amp;type=offer</t>
  </si>
  <si>
    <t xml:space="preserve"> Jun­kers Ce­ra­pur­Com­fort ZBR 42-3 A 21 Gas-Brenn­wert­ther­me 42 kW, L / LL Jun­kers FW 200, Jun­kers ST 120-5 Z, Jun­kers AZB10 Dach rot 80/125, oh­ne...</t>
  </si>
  <si>
    <t>/preisvergleich/Relocate/481846728.html?categoryId=18406&amp;pos=11&amp;price=3830.0&amp;productid=1750863&amp;sid=289859&amp;type=offer</t>
  </si>
  <si>
    <t>/preisvergleich/Relocate/481847548.html?categoryId=18406&amp;pos=11&amp;price=3900.0&amp;productid=3497887&amp;sid=289859&amp;type=offer</t>
  </si>
  <si>
    <t>/preisvergleich/Relocate/481846639.html?categoryId=18406&amp;pos=12&amp;price=3830.0&amp;productid=1750863&amp;sid=289859&amp;type=offer</t>
  </si>
  <si>
    <t>/preisvergleich/Relocate/481846943.html?categoryId=18406&amp;pos=12&amp;price=3900.0&amp;productid=3497887&amp;sid=289859&amp;type=offer</t>
  </si>
  <si>
    <t xml:space="preserve"> Jun­kers Ce­ra­pur­Com­fort ZBR 42-3 A 21 Gas-Brenn­wert­ther­me 42 kW, L / LL Jun­kers FR 120, Mon­ta­ge­plat­te 258, Jun­kers SK 160-5 ZB, Jun­kers Schacht 4 Me­ter...</t>
  </si>
  <si>
    <t>/preisvergleich/Relocate/481848954.html?categoryId=18406&amp;pos=13&amp;price=3830.0&amp;productid=1750863&amp;sid=289859&amp;type=offer</t>
  </si>
  <si>
    <t>/preisvergleich/Relocate/481847553.html?categoryId=18406&amp;pos=13&amp;price=3905.0&amp;productid=3497887&amp;sid=289859&amp;type=offer</t>
  </si>
  <si>
    <t xml:space="preserve"> Jun­kers Ce­ra­pur­Com­fort ZBR 42-3 A 21 Gas-Brenn­wert­ther­me 42 kW, L / LL Mon­ta­ge­plat­te 994, ohne Re­ge­lung, Jun­kers SK 160-5 ZB, Jun­kers Schacht 10 Me­ter...</t>
  </si>
  <si>
    <t>/preisvergleich/Relocate/481849054.html?categoryId=18406&amp;pos=14&amp;price=3830.0&amp;productid=1750863&amp;sid=289859&amp;type=offer</t>
  </si>
  <si>
    <t>/preisvergleich/Relocate/481847745.html?categoryId=18406&amp;pos=14&amp;price=3905.0&amp;productid=3497887&amp;sid=289859&amp;type=offer</t>
  </si>
  <si>
    <t xml:space="preserve"> Jun­kers Ce­ra­pur­Com­fort ZBR 42-3 A 21 Gas-Brenn­wert­ther­me 42 kW, L / LL Jun­kers FR 120, Mon­ta­ge­plat­te 994, Jun­kers SK 160-5 ZB, ATEC Schacht 8 Me­ter...</t>
  </si>
  <si>
    <t>/preisvergleich/Relocate/481848605.html?categoryId=18406&amp;pos=15&amp;price=3830.0&amp;productid=1750863&amp;sid=289859&amp;type=offer</t>
  </si>
  <si>
    <t>/preisvergleich/Relocate/481847146.html?categoryId=18406&amp;pos=15&amp;price=3905.0&amp;productid=3497887&amp;sid=289859&amp;type=offer</t>
  </si>
  <si>
    <t xml:space="preserve"> Jun­kers Ce­ra­pur­Com­fort ZBR 42-3 A 21 Gas-Brenn­wert­ther­me 42 kW, L / LL Jun­kers FR 120, Mon­ta­ge­plat­te 258, Jun­kers AZB09 Dach schwarz 80/125, Jun­kers SK...</t>
  </si>
  <si>
    <t>/preisvergleich/Relocate/475957778.html?categoryId=18406&amp;pos=1&amp;price=3175.0&amp;productid=2286143&amp;sid=289859&amp;type=offer</t>
  </si>
  <si>
    <t xml:space="preserve"> Vail­lant ecoTEC ex­clu­siv VC 656/4-7 Brenn­wert­ther­me, E / H ohne, ohne Re­ge­lung, Flach­dach rot 80/125 Vail­lant</t>
  </si>
  <si>
    <t>/preisvergleich/Relocate/475957894.html?categoryId=18406&amp;pos=2&amp;price=3175.0&amp;productid=2286143&amp;sid=289859&amp;type=offer</t>
  </si>
  <si>
    <t xml:space="preserve"> Vail­lant ecoTEC ex­clu­siv VC 656/4-7 Brenn­wert­ther­me, L/LL ohne Re­ge­lung, Zu­be­hör­pa­ket A+B+C+D+E, Flach­dach schwarz 80/125 Vail­lant</t>
  </si>
  <si>
    <t>/preisvergleich/Relocate/475958028.html?categoryId=18406&amp;pos=3&amp;price=3175.0&amp;productid=2286143&amp;sid=289859&amp;type=offer</t>
  </si>
  <si>
    <t xml:space="preserve"> Vail­lant ecoTEC ex­clu­siv VC 656/4-7 Brenn­wert­ther­me, L/LL ohne, ohne Re­ge­lung, Flach­dach schwarz 80/125 Vail­lant</t>
  </si>
  <si>
    <t>/preisvergleich/Relocate/475957272.html?categoryId=18406&amp;pos=4&amp;price=3175.0&amp;productid=2286143&amp;sid=289859&amp;type=offer</t>
  </si>
  <si>
    <t xml:space="preserve"> Vail­lant ecoTEC ex­clu­siv VC 656/4-7 Brenn­wert­ther­me, E / H ohne Re­ge­lung, Zu­be­hör­pa­ket A+B+C+D+E, Flach­dach schwarz 80/125 Vail­lant</t>
  </si>
  <si>
    <t>/preisvergleich/Relocate/475957394.html?categoryId=18406&amp;pos=5&amp;price=3175.0&amp;productid=2286143&amp;sid=289859&amp;type=offer</t>
  </si>
  <si>
    <t xml:space="preserve"> Vail­lant ecoTEC ex­clu­siv VC 656/4-7 Brenn­wert­ther­me, L/LL ohne, ohne Re­ge­lung, Flach­dach rot 80/125 Vail­lant</t>
  </si>
  <si>
    <t>/preisvergleich/Relocate/475957708.html?categoryId=18406&amp;pos=6&amp;price=3175.0&amp;productid=2286143&amp;sid=289859&amp;type=offer</t>
  </si>
  <si>
    <t xml:space="preserve"> Vail­lant ecoTEC ex­clu­siv VC 656/4-7 Brenn­wert­ther­me, E / H ohne Re­ge­lung, Zu­be­hör­pa­ket A+B+C+D+E, Flach­dach rot 80/125 Vail­lant</t>
  </si>
  <si>
    <t>/preisvergleich/Relocate/475957908.html?categoryId=18406&amp;pos=7&amp;price=3177.0&amp;productid=2286143&amp;sid=289859&amp;type=offer</t>
  </si>
  <si>
    <t xml:space="preserve"> Vail­lant ecoTEC ex­clu­siv VC 206/4-7 Brenn­wert­ther­me Schrägdach schwarz 60/100, ca­lor­MA­TIC 630/3, Un­ter­putz mit Spei­cher­an­schluss Vail­lant</t>
  </si>
  <si>
    <t>/preisvergleich/Relocate/481848782.html?categoryId=18406&amp;pos=1&amp;price=3830.0&amp;productid=1750863&amp;sid=289859&amp;type=offer</t>
  </si>
  <si>
    <t>/preisvergleich/Relocate/481848212.html?categoryId=18406&amp;pos=1&amp;price=3910.0&amp;productid=3497887&amp;sid=289859&amp;type=offer</t>
  </si>
  <si>
    <t xml:space="preserve"> Jun­kers Ce­ra­pur­Com­fort ZBR 42-3 A 21 Gas-Brenn­wert­ther­me 42 kW, L / LL Jun­kers FR 120, Jun­kers SK 160-5 ZB, Jun­kers Schacht 8 Meter 80/125, oh­ne...</t>
  </si>
  <si>
    <t>/preisvergleich/Relocate/475958098.html?categoryId=18406&amp;pos=8&amp;price=3177.0&amp;productid=2286143&amp;sid=289859&amp;type=offer</t>
  </si>
  <si>
    <t xml:space="preserve"> Vail­lant ecoTEC ex­clu­siv VC 206/4-7 Brenn­wert­ther­me Schrägdach rot 60/100, ca­lor­MA­TIC 630/3, Un­ter­putz mit Spei­cher­an­schluss Vail­lant</t>
  </si>
  <si>
    <t>/preisvergleich/Relocate/481860869.html?categoryId=18406&amp;pos=2&amp;price=3835.0&amp;productid=1750863&amp;sid=289859&amp;type=offer</t>
  </si>
  <si>
    <t xml:space="preserve"> Jun­kers Ce­ra­pur­Com­fort ZBR 42-3 A 31 Gas-Brenn­wert­ther­me 42 kW, Flg. P Jun­kers FR 120, Jun­kers ST 120-5 Z, Mon­ta­ge­plat­te 258 + 528-1 (Auf­putz), Jun­kers...</t>
  </si>
  <si>
    <t>/preisvergleich/Relocate/481848193.html?categoryId=18406&amp;pos=2&amp;price=3910.0&amp;productid=3497887&amp;sid=289859&amp;type=offer</t>
  </si>
  <si>
    <t xml:space="preserve"> Jun­kers Ce­ra­pur­Com­fort ZBR 42-3 A 21 Gas-Brenn­wert­ther­me 42 kW, L / LL Jun­kers FW 200, Jun­kers ST 120-5 Z, ohne Mon­ta­ge­plat­te, ATEC Schacht 8 Me­ter...</t>
  </si>
  <si>
    <t>/preisvergleich/Relocate/475957722.html?categoryId=18406&amp;pos=9&amp;price=3178.0&amp;productid=2286143&amp;sid=289859&amp;type=offer</t>
  </si>
  <si>
    <t xml:space="preserve"> Vail­lant ecoTEC ex­clu­siv VC 206/4-7 Brenn­wert­ther­me ca­lor­MA­TIC 470f, Schacht­sys­tem­pa­ket 7.5m, Un­ter­putz ohne Spei­cher­an­schluss Vail­lant</t>
  </si>
  <si>
    <t>/preisvergleich/Relocate/481860614.html?categoryId=18406&amp;pos=3&amp;price=3835.0&amp;productid=1750863&amp;sid=289859&amp;type=offer</t>
  </si>
  <si>
    <t>/preisvergleich/Relocate/481847882.html?categoryId=18406&amp;pos=3&amp;price=3910.0&amp;productid=3497887&amp;sid=289859&amp;type=offer</t>
  </si>
  <si>
    <t xml:space="preserve"> Jun­kers Ce­ra­pur­Com­fort ZBR 42-3 A 21 Gas-Brenn­wert­ther­me 42 kW, L / LL Mon­ta­ge­plat­te 993, ohne Re­ge­lung, Jun­kers SK 160-5 ZB, Jun­kers Schacht 10 Me­ter...</t>
  </si>
  <si>
    <t>/preisvergleich/Relocate/475957872.html?categoryId=18406&amp;pos=10&amp;price=3179.0&amp;productid=2286143&amp;sid=289859&amp;type=offer</t>
  </si>
  <si>
    <t xml:space="preserve"> Vail­lant ecoTEC ex­clu­siv VC 276/4-7 Brenn­wert­ther­me Schrägdach rot 60/100, au­ro­MA­TIC 620/3, Auf­putz ohne Spei­cher­an­schluss Vail­lant</t>
  </si>
  <si>
    <t>/preisvergleich/Relocate/481842581.html?categoryId=18406&amp;pos=4&amp;price=3835.0&amp;productid=1750863&amp;sid=289859&amp;type=offer</t>
  </si>
  <si>
    <t>/preisvergleich/Relocate/481847741.html?categoryId=18406&amp;pos=4&amp;price=3915.0&amp;productid=3497887&amp;sid=289859&amp;type=offer</t>
  </si>
  <si>
    <t xml:space="preserve"> Jun­kers Ce­ra­pur­Com­fort ZBR 42-3 A 21 Gas-Brenn­wert­ther­me 42 kW, L / LL Jun­kers FR 120, Mon­ta­ge­plat­te 258, Jun­kers SK 200-5 ZB, ATEC Schacht 8 Me­ter...</t>
  </si>
  <si>
    <t>/preisvergleich/Relocate/475958174.html?categoryId=18406&amp;pos=11&amp;price=3179.0&amp;productid=2286143&amp;sid=289859&amp;type=offer</t>
  </si>
  <si>
    <t xml:space="preserve"> Vail­lant ecoTEC ex­clu­siv VC 356/4-7 Brenn­wert­ther­me ohne Ab­gas­pa­ket, au­ro­MA­TIC 620/3, Zu­be­hör­pa­ket A+B+C+D+E Vail­lant</t>
  </si>
  <si>
    <t>/preisvergleich/Relocate/481848221.html?categoryId=18406&amp;pos=5&amp;price=3835.0&amp;productid=1750863&amp;sid=289859&amp;type=offer</t>
  </si>
  <si>
    <t>/preisvergleich/Relocate/481847441.html?categoryId=18406&amp;pos=5&amp;price=3915.0&amp;productid=3497887&amp;sid=289859&amp;type=offer</t>
  </si>
  <si>
    <t xml:space="preserve"> Jun­kers Ce­ra­pur­Com­fort ZBR 42-3 A 21 Gas-Brenn­wert­ther­me 42 kW, L / LL ohne Re­ge­lung, Mon­ta­ge­plat­te 258 + 223-1 (Un­ter­putz), Jun­kers Schacht 4 Me­ter...</t>
  </si>
  <si>
    <t>/preisvergleich/Relocate/475957565.html?categoryId=18406&amp;pos=12&amp;price=3179.0&amp;productid=2286143&amp;sid=289859&amp;type=offer</t>
  </si>
  <si>
    <t xml:space="preserve"> Vail­lant ecoTEC ex­clu­siv VC 276/4-7 Brenn­wert­ther­me Schrägdach schwarz 60/100, au­ro­MA­TIC 620/3, Auf­putz ohne Spei­cher­an­schluss Vail­lant</t>
  </si>
  <si>
    <t>/preisvergleich/Relocate/481847825.html?categoryId=18406&amp;pos=6&amp;price=3835.0&amp;productid=1750863&amp;sid=289859&amp;type=offer</t>
  </si>
  <si>
    <t>/preisvergleich/Relocate/481847840.html?categoryId=18406&amp;pos=6&amp;price=3920.0&amp;productid=3497887&amp;sid=289859&amp;type=offer</t>
  </si>
  <si>
    <t xml:space="preserve"> Jun­kers Ce­ra­pur­Com­fort ZBR 42-3 A 21 Gas-Brenn­wert­ther­me 42 kW, L / LL Jun­kers FW 120, Mon­ta­ge­plat­te 993, ohne Ab­gas­pa­ket, Jun­kers SK 200-5 ZB Jun­kers</t>
  </si>
  <si>
    <t>/preisvergleich/Relocate/475958302.html?categoryId=18406&amp;pos=13&amp;price=3180.0&amp;productid=2286143&amp;sid=289859&amp;type=offer</t>
  </si>
  <si>
    <t xml:space="preserve"> Vail­lant ecoTEC ex­clu­siv VC 656/4-7 Brenn­wert­ther­me, E / H ohne Re­ge­lung, Zu­be­hör­pa­ket A+B+C+D+E, Schrägdach rot 80/125 Vail­lant</t>
  </si>
  <si>
    <t>/preisvergleich/Relocate/481847917.html?categoryId=18406&amp;pos=7&amp;price=3835.0&amp;productid=1750863&amp;sid=289859&amp;type=offer</t>
  </si>
  <si>
    <t>/preisvergleich/Relocate/481848032.html?categoryId=18406&amp;pos=7&amp;price=3920.0&amp;productid=3497887&amp;sid=289859&amp;type=offer</t>
  </si>
  <si>
    <t>/preisvergleich/Relocate/475958360.html?categoryId=18406&amp;pos=14&amp;price=3180.0&amp;productid=2286143&amp;sid=289859&amp;type=offer</t>
  </si>
  <si>
    <t xml:space="preserve"> Vail­lant ecoTEC ex­clu­siv VC 656/4-7 Brenn­wert­ther­me, L/LL ohne, ohne Re­ge­lung, Schrägdach schwarz 80/125 Vail­lant</t>
  </si>
  <si>
    <t>/preisvergleich/Relocate/481847642.html?categoryId=18406&amp;pos=8&amp;price=3835.0&amp;productid=1750863&amp;sid=289859&amp;type=offer</t>
  </si>
  <si>
    <t>/preisvergleich/Relocate/481847611.html?categoryId=18406&amp;pos=8&amp;price=3920.0&amp;productid=3497887&amp;sid=289859&amp;type=offer</t>
  </si>
  <si>
    <t xml:space="preserve"> Jun­kers Ce­ra­pur­Com­fort ZBR 42-3 A 21 Gas-Brenn­wert­ther­me 42 kW, L / LL Jun­kers FW 120, Mon­ta­ge­plat­te 258, Jun­kers ST 120-5 Z, ATEC Schacht 10 Me­ter...</t>
  </si>
  <si>
    <t>/preisvergleich/Relocate/475957827.html?categoryId=18406&amp;pos=15&amp;price=3180.0&amp;productid=2286143&amp;sid=289859&amp;type=offer</t>
  </si>
  <si>
    <t xml:space="preserve"> Vail­lant ecoTEC ex­clu­siv VC 656/4-7 Brenn­wert­ther­me, E / H ohne, ohne Re­ge­lung, Schrägdach schwarz 80/125 Vail­lant</t>
  </si>
  <si>
    <t>/preisvergleich/Relocate/481847308.html?categoryId=18406&amp;pos=9&amp;price=3835.0&amp;productid=1750863&amp;sid=289859&amp;type=offer</t>
  </si>
  <si>
    <t>/preisvergleich/Relocate/481847431.html?categoryId=18406&amp;pos=9&amp;price=3925.0&amp;productid=3497887&amp;sid=289859&amp;type=offer</t>
  </si>
  <si>
    <t>/preisvergleich/Relocate/481847528.html?categoryId=18406&amp;pos=10&amp;price=3835.0&amp;productid=1750863&amp;sid=289859&amp;type=offer</t>
  </si>
  <si>
    <t>/preisvergleich/Relocate/481847214.html?categoryId=18406&amp;pos=10&amp;price=3925.0&amp;productid=3497887&amp;sid=289859&amp;type=offer</t>
  </si>
  <si>
    <t xml:space="preserve"> Jun­kers Ce­ra­pur­Com­fort ZBR 42-3 A 21 Gas-Brenn­wert­ther­me 42 kW, L / LL Jun­kers FR 50, Mon­ta­ge­plat­te 258, Jun­kers SK 160-5 ZB, Jun­kers Schacht 8 Me­ter...</t>
  </si>
  <si>
    <t>/preisvergleich/Relocate/481848910.html?categoryId=18406&amp;pos=11&amp;price=3835.0&amp;productid=1750863&amp;sid=289859&amp;type=offer</t>
  </si>
  <si>
    <t>/preisvergleich/Relocate/481847908.html?categoryId=18406&amp;pos=11&amp;price=3930.0&amp;productid=3497887&amp;sid=289859&amp;type=offer</t>
  </si>
  <si>
    <t xml:space="preserve"> Jun­kers Ce­ra­pur­Com­fort ZBR 42-3 A 21 Gas-Brenn­wert­ther­me 42 kW, L / LL Jun­kers FR 50, Mon­ta­ge­plat­te 258 + 528-1 (Auf­putz), Jun­kers SK 200-5 ZB, ATEC...</t>
  </si>
  <si>
    <t>/preisvergleich/Relocate/481848893.html?categoryId=18406&amp;pos=12&amp;price=3835.0&amp;productid=1750863&amp;sid=289859&amp;type=offer</t>
  </si>
  <si>
    <t>/preisvergleich/Relocate/481847950.html?categoryId=18406&amp;pos=12&amp;price=3930.0&amp;productid=3497887&amp;sid=289859&amp;type=offer</t>
  </si>
  <si>
    <t xml:space="preserve"> Jun­kers Ce­ra­pur­Com­fort ZBR 42-3 A 21 Gas-Brenn­wert­ther­me 42 kW, L / LL Jun­kers FR 120, Mon­ta­ge­plat­te 258, Jun­kers SK 160-5 ZB, Jun­kers Schacht 6 Me­ter...</t>
  </si>
  <si>
    <t>/preisvergleich/Relocate/481849017.html?categoryId=18406&amp;pos=13&amp;price=3835.0&amp;productid=1750863&amp;sid=289859&amp;type=offer</t>
  </si>
  <si>
    <t>/preisvergleich/Relocate/481847962.html?categoryId=18406&amp;pos=13&amp;price=3930.0&amp;productid=3497887&amp;sid=289859&amp;type=offer</t>
  </si>
  <si>
    <t xml:space="preserve"> Jun­kers Ce­ra­pur­Com­fort ZBR 42-3 A 21 Gas-Brenn­wert­ther­me 42 kW, L / LL Jun­kers FR 120, Mon­ta­ge­plat­te 993, Jun­kers SK 160-5 ZB, ATEC Schacht 10 Me­ter...</t>
  </si>
  <si>
    <t>/preisvergleich/Relocate/481848606.html?categoryId=18406&amp;pos=14&amp;price=3835.0&amp;productid=1750863&amp;sid=289859&amp;type=offer</t>
  </si>
  <si>
    <t>/preisvergleich/Relocate/481847524.html?categoryId=18406&amp;pos=14&amp;price=3930.0&amp;productid=3497887&amp;sid=289859&amp;type=offer</t>
  </si>
  <si>
    <t xml:space="preserve"> Jun­kers Ce­ra­pur­Com­fort ZBR 42-3 A 21 Gas-Brenn­wert­ther­me 42 kW, L / LL Jun­kers FW 200, Jun­kers SK 160-5 ZB, ohne Mon­ta­ge­plat­te, ATEC Schacht 4 Me­ter...</t>
  </si>
  <si>
    <t>/preisvergleich/Relocate/481865983.html?categoryId=18406&amp;pos=15&amp;price=3835.0&amp;productid=1750863&amp;sid=289859&amp;type=offer</t>
  </si>
  <si>
    <t xml:space="preserve"> Jun­kers Ce­ra­pur­Com­fort ZBR 42-3 A 31 Gas-Brenn­wert­ther­me 42 kW, Flg. P Jun­kers FR 50, Jun­kers ST 120-5 Z, Mon­ta­ge­plat­te 258 + 528-1 (Auf­putz), ATEC...</t>
  </si>
  <si>
    <t>/preisvergleich/Relocate/481847859.html?categoryId=18406&amp;pos=15&amp;price=3935.0&amp;productid=3497887&amp;sid=289859&amp;type=offer</t>
  </si>
  <si>
    <t xml:space="preserve"> Jun­kers Ce­ra­pur­Com­fort ZBR 42-3 A 21 Gas-Brenn­wert­ther­me 42 kW, L / LL Jun­kers FW 200, Mon­ta­ge­plat­te 258, Jun­kers ST 120-5 Z, ATEC Schacht 6 Meter 80/125 ...</t>
  </si>
  <si>
    <t>/preisvergleich/Relocate/475957977.html?categoryId=18406&amp;pos=1&amp;price=3180.0&amp;productid=2286143&amp;sid=289859&amp;type=offer</t>
  </si>
  <si>
    <t xml:space="preserve"> Vail­lant ecoTEC ex­clu­siv VC 656/4-7 Brenn­wert­ther­me, L/LL ohne, ohne Re­ge­lung, Schrägdach rot 80/125 Vail­lant</t>
  </si>
  <si>
    <t>/preisvergleich/Relocate/475958176.html?categoryId=18406&amp;pos=2&amp;price=3180.0&amp;productid=2286143&amp;sid=289859&amp;type=offer</t>
  </si>
  <si>
    <t xml:space="preserve"> Vail­lant ecoTEC ex­clu­siv VC 656/4-7 Brenn­wert­ther­me, E / H ohne Re­ge­lung, Zu­be­hör­pa­ket A+B+C+D+E, Schrägdach schwarz 80/125 Vail­lant</t>
  </si>
  <si>
    <t>/preisvergleich/Relocate/475958177.html?categoryId=18406&amp;pos=3&amp;price=3180.0&amp;productid=2286143&amp;sid=289859&amp;type=offer</t>
  </si>
  <si>
    <t xml:space="preserve"> Vail­lant ecoTEC ex­clu­siv VC 656/4-7 Brenn­wert­ther­me, E / H ohne, ohne Re­ge­lung, Schrägdach rot 80/125 Vail­lant</t>
  </si>
  <si>
    <t>/preisvergleich/Relocate/475957541.html?categoryId=18406&amp;pos=4&amp;price=3180.0&amp;productid=2286143&amp;sid=289859&amp;type=offer</t>
  </si>
  <si>
    <t xml:space="preserve"> Vail­lant ecoTEC ex­clu­siv VC 656/4-7 Brenn­wert­ther­me, L/LL ohne Re­ge­lung, Zu­be­hör­pa­ket A+B+C+D+E, Schrägdach rot 80/125 Vail­lant</t>
  </si>
  <si>
    <t>/preisvergleich/Relocate/475957555.html?categoryId=18406&amp;pos=5&amp;price=3180.0&amp;productid=2286143&amp;sid=289859&amp;type=offer</t>
  </si>
  <si>
    <t xml:space="preserve"> Vail­lant ecoTEC ex­clu­siv VC 656/4-7 Brenn­wert­ther­me, L/LL ohne Re­ge­lung, Zu­be­hör­pa­ket A+B+C+D+E, Schrägdach schwarz 80/125 Vail­lant</t>
  </si>
  <si>
    <t>/preisvergleich/Relocate/475957869.html?categoryId=18406&amp;pos=6&amp;price=3183.0&amp;productid=2286143&amp;sid=289859&amp;type=offer</t>
  </si>
  <si>
    <t xml:space="preserve"> Vail­lant ecoTEC ex­clu­siv VC 146/4-7 Brenn­wert­ther­me Schacht­sys­tem­pa­ket 10m, au­ro­MA­TIC 620/3, ohne Vail­lant</t>
  </si>
  <si>
    <t>/preisvergleich/Relocate/475957656.html?categoryId=18406&amp;pos=7&amp;price=3183.0&amp;productid=2286143&amp;sid=289859&amp;type=offer</t>
  </si>
  <si>
    <t xml:space="preserve"> Vail­lant ecoTEC ex­clu­siv VC 206/4-7 Brenn­wert­ther­me ca­lor­MA­TIC 470f, Schacht­sys­tem­pa­ket 7.5m, Auf­putz mit Spei­cher­an­schluss Vail­lant</t>
  </si>
  <si>
    <t>/preisvergleich/Relocate/481848473.html?categoryId=18406&amp;pos=1&amp;price=3835.0&amp;productid=1750863&amp;sid=289859&amp;type=offer</t>
  </si>
  <si>
    <t>/preisvergleich/Relocate/481847572.html?categoryId=18406&amp;pos=1&amp;price=3935.0&amp;productid=3497887&amp;sid=289859&amp;type=offer</t>
  </si>
  <si>
    <t xml:space="preserve"> Jun­kers Ce­ra­pur­Com­fort ZBR 42-3 A 21 Gas-Brenn­wert­ther­me 42 kW, L / LL Jun­kers FW 120, Jun­kers SK 160-5 ZB, ohne Mon­ta­ge­plat­te, ATEC Schacht 10 Me­ter...</t>
  </si>
  <si>
    <t>/preisvergleich/Relocate/475957886.html?categoryId=18406&amp;pos=8&amp;price=3184.0&amp;productid=2286143&amp;sid=289859&amp;type=offer</t>
  </si>
  <si>
    <t xml:space="preserve"> Vail­lant ecoTEC ex­clu­siv VC 146/4-7 Brenn­wert­ther­me ca­lor­MA­TIC 470f, Schacht­sys­tem­pa­ket 10m, Auf­putz ohne Spei­cher­an­schluss Vail­lant</t>
  </si>
  <si>
    <t>/preisvergleich/Relocate/481865220.html?categoryId=18406&amp;pos=2&amp;price=3840.0&amp;productid=1750863&amp;sid=289859&amp;type=offer</t>
  </si>
  <si>
    <t xml:space="preserve"> Jun­kers Ce­ra­pur­Com­fort ZBR 42-3 A 31 Gas-Brenn­wert­ther­me 42 kW, Flg. P Jun­kers FW 200, Mon­ta­ge­plat­te 994, ohne Spei­cher, Jun­kers Schacht 10 Meter 80/125...</t>
  </si>
  <si>
    <t>/preisvergleich/Relocate/481847694.html?categoryId=18406&amp;pos=2&amp;price=3935.0&amp;productid=3497887&amp;sid=289859&amp;type=offer</t>
  </si>
  <si>
    <t xml:space="preserve"> Jun­kers Ce­ra­pur­Com­fort ZBR 42-3 A 21 Gas-Brenn­wert­ther­me 42 kW, L / LL Jun­kers FR 120, Mon­ta­ge­plat­te 258, Jun­kers SK 200-5 ZB, ATEC Schacht 10 Me­ter...</t>
  </si>
  <si>
    <t>/preisvergleich/Relocate/475957236.html?categoryId=18406&amp;pos=9&amp;price=3184.0&amp;productid=2286143&amp;sid=289859&amp;type=offer</t>
  </si>
  <si>
    <t xml:space="preserve"> Vail­lant ecoTEC ex­clu­siv VC 356/4-7 Brenn­wert­ther­me ohne Ab­gas­pa­ket, au­ro­MA­TIC 620/3, Zu­be­hör­pa­ket A+B+F Vail­lant</t>
  </si>
  <si>
    <t>/preisvergleich/Relocate/481860706.html?categoryId=18406&amp;pos=3&amp;price=3840.0&amp;productid=1750863&amp;sid=289859&amp;type=offer</t>
  </si>
  <si>
    <t xml:space="preserve"> Jun­kers Ce­ra­pur­Com­fort ZBR 42-3 A 31 Gas-Brenn­wert­ther­me 42 kW, Flg. P Jun­kers FR 50, Jun­kers ST 120-5 Z, Jun­kers Schacht 8 Meter 80/125, oh­ne...</t>
  </si>
  <si>
    <t>/preisvergleich/Relocate/481847131.html?categoryId=18406&amp;pos=3&amp;price=3940.0&amp;productid=3497887&amp;sid=289859&amp;type=offer</t>
  </si>
  <si>
    <t xml:space="preserve"> Jun­kers Ce­ra­pur­Com­fort ZBR 42-3 A 21 Gas-Brenn­wert­ther­me 42 kW, L / LL Jun­kers FW 120, Mon­ta­ge­plat­te 258, Jun­kers SK 160-5 ZB, ATEC Schacht 6 Me­ter...</t>
  </si>
  <si>
    <t>/preisvergleich/Relocate/475958294.html?categoryId=18406&amp;pos=10&amp;price=3192.0&amp;productid=2286143&amp;sid=289859&amp;type=offer</t>
  </si>
  <si>
    <t xml:space="preserve"> Vail­lant ecoTEC ex­clu­siv VC 206/4-7 Brenn­wert­ther­me Schacht­sys­tem­pa­ket 10m, au­ro­MA­TIC 620/3, ohne Vail­lant</t>
  </si>
  <si>
    <t>/preisvergleich/Relocate/481847169.html?categoryId=18406&amp;pos=4&amp;price=3840.0&amp;productid=1750863&amp;sid=289859&amp;type=offer</t>
  </si>
  <si>
    <t>/preisvergleich/Relocate/481847858.html?categoryId=18406&amp;pos=4&amp;price=3945.0&amp;productid=3497887&amp;sid=289859&amp;type=offer</t>
  </si>
  <si>
    <t xml:space="preserve"> Jun­kers Ce­ra­pur­Com­fort ZBR 42-3 A 21 Gas-Brenn­wert­ther­me 42 kW, L / LL Jun­kers FR 120, Mon­ta­ge­plat­te 994, Jun­kers ST 120-5 Z, Jun­kers Schacht 4 Me­ter...</t>
  </si>
  <si>
    <t>/preisvergleich/Relocate/475957490.html?categoryId=18406&amp;pos=11&amp;price=3193.0&amp;productid=2286143&amp;sid=289859&amp;type=offer</t>
  </si>
  <si>
    <t xml:space="preserve"> Vail­lant ecoTEC ex­clu­siv VC 206/4-7 Brenn­wert­ther­me ca­lor­MA­TIC 470f, Schacht­sys­tem­pa­ket 10m, Auf­putz ohne Spei­cher­an­schluss Vail­lant</t>
  </si>
  <si>
    <t>/preisvergleich/Relocate/481842552.html?categoryId=18406&amp;pos=5&amp;price=3840.0&amp;productid=1750863&amp;sid=289859&amp;type=offer</t>
  </si>
  <si>
    <t>/preisvergleich/Relocate/481847936.html?categoryId=18406&amp;pos=5&amp;price=3945.0&amp;productid=3497887&amp;sid=289859&amp;type=offer</t>
  </si>
  <si>
    <t xml:space="preserve"> Jun­kers Ce­ra­pur­Com­fort ZBR 42-3 A 21 Gas-Brenn­wert­ther­me 42 kW, L / LL Jun­kers FR 50, Mon­ta­ge­plat­te 258 + 223-1 (Un­ter­putz), Jun­kers SK 200-5 ZB, ATEC...</t>
  </si>
  <si>
    <t>/preisvergleich/Relocate/475958339.html?categoryId=18406&amp;pos=12&amp;price=3194.0&amp;productid=2286143&amp;sid=289859&amp;type=offer</t>
  </si>
  <si>
    <t xml:space="preserve"> Vail­lant ecoTEC ex­clu­siv VC 656/4-7 Brenn­wert­ther­me, L/LL ca­lor­MA­TIC 470/4, ohne Ab­gas­pa­ket, Zu­be­hör­pa­ket A+B+C+D+E Vail­lant</t>
  </si>
  <si>
    <t>/preisvergleich/Relocate/481846765.html?categoryId=18406&amp;pos=6&amp;price=3840.0&amp;productid=1750863&amp;sid=289859&amp;type=offer</t>
  </si>
  <si>
    <t>/preisvergleich/Relocate/481847245.html?categoryId=18406&amp;pos=6&amp;price=3945.0&amp;productid=3497887&amp;sid=289859&amp;type=offer</t>
  </si>
  <si>
    <t xml:space="preserve"> Jun­kers Ce­ra­pur­Com­fort ZBR 42-3 A 21 Gas-Brenn­wert­ther­me 42 kW, L / LL Jun­kers FW 200, Mon­ta­ge­plat­te 258, Jun­kers ST 120-5 Z, Jun­kers AZB09 Dach schwarz...</t>
  </si>
  <si>
    <t>/preisvergleich/Relocate/475957900.html?categoryId=18406&amp;pos=13&amp;price=3194.0&amp;productid=2286143&amp;sid=289859&amp;type=offer</t>
  </si>
  <si>
    <t xml:space="preserve"> Vail­lant ecoTEC ex­clu­siv VC 656/4-7 Brenn­wert­ther­me, L/LL ca­lor­MA­TIC 470/4, ohne, ohne Ab­gas­pa­ket Vail­lant</t>
  </si>
  <si>
    <t>/preisvergleich/Relocate/481846687.html?categoryId=18406&amp;pos=7&amp;price=3840.0&amp;productid=1750863&amp;sid=289859&amp;type=offer</t>
  </si>
  <si>
    <t>/preisvergleich/Relocate/481847215.html?categoryId=18406&amp;pos=7&amp;price=3945.0&amp;productid=3497887&amp;sid=289859&amp;type=offer</t>
  </si>
  <si>
    <t xml:space="preserve"> Jun­kers Ce­ra­pur­Com­fort ZBR 42-3 A 21 Gas-Brenn­wert­ther­me 42 kW, L / LL Mon­ta­ge­plat­te 993, ohne Re­ge­lung, Jun­kers Schacht 4 Meter 80/125, Jun­kers SK 200-5 ...</t>
  </si>
  <si>
    <t>/preisvergleich/Relocate/475958105.html?categoryId=18406&amp;pos=14&amp;price=3194.0&amp;productid=2286143&amp;sid=289859&amp;type=offer</t>
  </si>
  <si>
    <t xml:space="preserve"> Vail­lant ecoTEC ex­clu­siv VC 656/4-7 Brenn­wert­ther­me, E / H ca­lor­MA­TIC 470/4, ohne, ohne Ab­gas­pa­ket Vail­lant</t>
  </si>
  <si>
    <t>/preisvergleich/Relocate/481848089.html?categoryId=18406&amp;pos=8&amp;price=3840.0&amp;productid=1750863&amp;sid=289859&amp;type=offer</t>
  </si>
  <si>
    <t>/preisvergleich/Relocate/481848263.html?categoryId=18406&amp;pos=8&amp;price=3950.0&amp;productid=3497887&amp;sid=289859&amp;type=offer</t>
  </si>
  <si>
    <t>/preisvergleich/Relocate/475957725.html?categoryId=18406&amp;pos=15&amp;price=3194.0&amp;productid=2286143&amp;sid=289859&amp;type=offer</t>
  </si>
  <si>
    <t xml:space="preserve"> Vail­lant ecoTEC ex­clu­siv VC 656/4-7 Brenn­wert­ther­me, E / H ca­lor­MA­TIC 470/4, ohne Ab­gas­pa­ket, Zu­be­hör­pa­ket A+B+C+D+E Vail­lant</t>
  </si>
  <si>
    <t>/preisvergleich/Relocate/481848220.html?categoryId=18406&amp;pos=9&amp;price=3840.0&amp;productid=1750863&amp;sid=289859&amp;type=offer</t>
  </si>
  <si>
    <t>/preisvergleich/Relocate/481847931.html?categoryId=18406&amp;pos=9&amp;price=3950.0&amp;productid=3497887&amp;sid=289859&amp;type=offer</t>
  </si>
  <si>
    <t xml:space="preserve"> Jun­kers Ce­ra­pur­Com­fort ZBR 42-3 A 21 Gas-Brenn­wert­ther­me 42 kW, L / LL Jun­kers FW 120, Mon­ta­ge­plat­te 258, Jun­kers SK 160-5 ZB, Jun­kers AZB09 Dach schwarz ...</t>
  </si>
  <si>
    <t>/preisvergleich/Relocate/481848196.html?categoryId=18406&amp;pos=10&amp;price=3840.0&amp;productid=1750863&amp;sid=289859&amp;type=offer</t>
  </si>
  <si>
    <t>/preisvergleich/Relocate/481847776.html?categoryId=18406&amp;pos=10&amp;price=3950.0&amp;productid=3497887&amp;sid=289859&amp;type=offer</t>
  </si>
  <si>
    <t>/preisvergleich/Relocate/481847929.html?categoryId=18406&amp;pos=11&amp;price=3840.0&amp;productid=1750863&amp;sid=289859&amp;type=offer</t>
  </si>
  <si>
    <t>/preisvergleich/Relocate/481847285.html?categoryId=18406&amp;pos=11&amp;price=3950.0&amp;productid=3497887&amp;sid=289859&amp;type=offer</t>
  </si>
  <si>
    <t xml:space="preserve"> Jun­kers Ce­ra­pur­Com­fort ZBR 42-3 A 21 Gas-Brenn­wert­ther­me 42 kW, L / LL Jun­kers FR 50, Mon­ta­ge­plat­te 993, Jun­kers ST 120-5 Z, Jun­kers Schacht 6 Me­ter...</t>
  </si>
  <si>
    <t>/preisvergleich/Relocate/481847975.html?categoryId=18406&amp;pos=12&amp;price=3840.0&amp;productid=1750863&amp;sid=289859&amp;type=offer</t>
  </si>
  <si>
    <t>/preisvergleich/Relocate/481847179.html?categoryId=18406&amp;pos=12&amp;price=3950.0&amp;productid=3497887&amp;sid=289859&amp;type=offer</t>
  </si>
  <si>
    <t xml:space="preserve"> Jun­kers Ce­ra­pur­Com­fort ZBR 42-3 A 21 Gas-Brenn­wert­ther­me 42 kW, L / LL Jun­kers FW 200, Mon­ta­ge­plat­te 258 + 528-1 (Auf­putz), ohne Ab­gas­pa­ket, Jun­kers SK...</t>
  </si>
  <si>
    <t>/preisvergleich/Relocate/481847647.html?categoryId=18406&amp;pos=13&amp;price=3840.0&amp;productid=1750863&amp;sid=289859&amp;type=offer</t>
  </si>
  <si>
    <t>/preisvergleich/Relocate/481849089.html?categoryId=18406&amp;pos=13&amp;price=3950.0&amp;productid=3497887&amp;sid=289859&amp;type=offer</t>
  </si>
  <si>
    <t xml:space="preserve"> Jun­kers Ce­ra­pur­Com­fort ZBR 42-3 A 21 Gas-Brenn­wert­ther­me 42 kW, L / LL Jun­kers FR 50, Mon­ta­ge­plat­te 994, Jun­kers SK 200-5 ZB, ATEC Schacht 4 Meter 80/125 ...</t>
  </si>
  <si>
    <t>/preisvergleich/Relocate/481866566.html?categoryId=18406&amp;pos=14&amp;price=3840.0&amp;productid=1750863&amp;sid=289859&amp;type=offer</t>
  </si>
  <si>
    <t xml:space="preserve"> Jun­kers Ce­ra­pur­Com­fort ZBR 42-3 A 31 Gas-Brenn­wert­ther­me 42 kW, Flg. P Mon­ta­ge­plat­te 994, ohne Re­ge­lung, Jun­kers ST 120-5 Z, Jun­kers Schacht 8 Me­ter...</t>
  </si>
  <si>
    <t>/preisvergleich/Relocate/481847555.html?categoryId=18406&amp;pos=14&amp;price=3955.0&amp;productid=3497887&amp;sid=289859&amp;type=offer</t>
  </si>
  <si>
    <t xml:space="preserve"> Jun­kers Ce­ra­pur­Com­fort ZBR 42-3 A 21 Gas-Brenn­wert­ther­me 42 kW, L / LL Jun­kers FR 120, Mon­ta­ge­plat­te 258, Jun­kers SK 160-5 ZB, Jun­kers Schacht 8 Me­ter...</t>
  </si>
  <si>
    <t>/preisvergleich/Relocate/481848832.html?categoryId=18406&amp;pos=15&amp;price=3840.0&amp;productid=1750863&amp;sid=289859&amp;type=offer</t>
  </si>
  <si>
    <t>/preisvergleich/Relocate/481847619.html?categoryId=18406&amp;pos=15&amp;price=3955.0&amp;productid=3497887&amp;sid=289859&amp;type=offer</t>
  </si>
  <si>
    <t xml:space="preserve"> Jun­kers Ce­ra­pur­Com­fort ZBR 42-3 A 21 Gas-Brenn­wert­ther­me 42 kW, L / LL Jun­kers FW 200, Mon­ta­ge­plat­te 258, Jun­kers ST 120-5 Z, ATEC Schacht 8 Meter 80/125 ...</t>
  </si>
  <si>
    <t>/preisvergleich/Relocate/475957917.html?categoryId=18406&amp;pos=1&amp;price=3199.0&amp;productid=2286143&amp;sid=289859&amp;type=offer</t>
  </si>
  <si>
    <t xml:space="preserve"> Vail­lant ecoTEC ex­clu­siv VC 146/4-7 Brenn­wert­ther­me ca­lor­MA­TIC 470f, Schacht­sys­tem­pa­ket 7.5m, Un­ter­putz mit Spei­cher­an­schluss Vail­lant</t>
  </si>
  <si>
    <t>/preisvergleich/Relocate/475957461.html?categoryId=18406&amp;pos=2&amp;price=3199.0&amp;productid=2286143&amp;sid=289859&amp;type=offer</t>
  </si>
  <si>
    <t xml:space="preserve"> Vail­lant ecoTEC ex­clu­siv VC 276/4-7 Brenn­wert­ther­me Flach­dach schwarz 60/100, au­ro­MA­TIC 620/3, Un­ter­putz ohne Spei­cher­an­schluss Vail­lant</t>
  </si>
  <si>
    <t>/preisvergleich/Relocate/475957433.html?categoryId=18406&amp;pos=3&amp;price=3199.0&amp;productid=2286143&amp;sid=289859&amp;type=offer</t>
  </si>
  <si>
    <t xml:space="preserve"> Vail­lant ecoTEC ex­clu­siv VC 276/4-7 Brenn­wert­ther­me Flach­dach rot 60/100, ca­lor­MA­TIC 630/3, ohne Vail­lant</t>
  </si>
  <si>
    <t>/preisvergleich/Relocate/475957737.html?categoryId=18406&amp;pos=4&amp;price=3199.0&amp;productid=2286143&amp;sid=289859&amp;type=offer</t>
  </si>
  <si>
    <t xml:space="preserve"> Vail­lant ecoTEC ex­clu­siv VC 276/4-7 Brenn­wert­ther­me Flach­dach rot 60/100, au­ro­MA­TIC 620/3, Un­ter­putz ohne Spei­cher­an­schluss Vail­lant</t>
  </si>
  <si>
    <t>/preisvergleich/Relocate/475957754.html?categoryId=18406&amp;pos=5&amp;price=3199.0&amp;productid=2286143&amp;sid=289859&amp;type=offer</t>
  </si>
  <si>
    <t xml:space="preserve"> Vail­lant ecoTEC ex­clu­siv VC 276/4-7 Brenn­wert­ther­me Flach­dach schwarz 60/100, ca­lor­MA­TIC 630/3, ohne Vail­lant</t>
  </si>
  <si>
    <t>/preisvergleich/Relocate/475958394.html?categoryId=18406&amp;pos=6&amp;price=3204.0&amp;productid=2286143&amp;sid=289859&amp;type=offer</t>
  </si>
  <si>
    <t xml:space="preserve"> Vail­lant ecoTEC ex­clu­siv VC 276/4-7 Brenn­wert­ther­me Schrägdach rot 60/100, au­ro­MA­TIC 620/3, Un­ter­putz ohne Spei­cher­an­schluss Vail­lant</t>
  </si>
  <si>
    <t>/preisvergleich/Relocate/475958450.html?categoryId=18406&amp;pos=7&amp;price=3204.0&amp;productid=2286143&amp;sid=289859&amp;type=offer</t>
  </si>
  <si>
    <t xml:space="preserve"> Vail­lant ecoTEC ex­clu­siv VC 276/4-7 Brenn­wert­ther­me Schrägdach schwarz 60/100, ca­lor­MA­TIC 630/3, ohne Vail­lant</t>
  </si>
  <si>
    <t>/preisvergleich/Relocate/481847739.html?categoryId=18406&amp;pos=1&amp;price=3955.0&amp;productid=3497887&amp;sid=289859&amp;type=offer</t>
  </si>
  <si>
    <t xml:space="preserve"> Jun­kers Ce­ra­pur­Com­fort ZBR 42-3 A 21 Gas-Brenn­wert­ther­me 42 kW, L / LL Jun­kers FR 50, Mon­ta­ge­plat­te 258 + 223-1 (Un­ter­putz), Jun­kers AZB10 Dach rot...</t>
  </si>
  <si>
    <t>/preisvergleich/Relocate/481848698.html?categoryId=18406&amp;pos=1&amp;price=3840.0&amp;productid=1750863&amp;sid=289859&amp;type=offer</t>
  </si>
  <si>
    <t>/preisvergleich/Relocate/475957982.html?categoryId=18406&amp;pos=8&amp;price=3204.0&amp;productid=2286143&amp;sid=289859&amp;type=offer</t>
  </si>
  <si>
    <t xml:space="preserve"> Vail­lant ecoTEC ex­clu­siv VC 276/4-7 Brenn­wert­ther­me Schrägdach schwarz 60/100, au­ro­MA­TIC 620/3, Un­ter­putz ohne Spei­cher­an­schluss Vail­lant</t>
  </si>
  <si>
    <t>/preisvergleich/Relocate/481847242.html?categoryId=18406&amp;pos=2&amp;price=3955.0&amp;productid=3497887&amp;sid=289859&amp;type=offer</t>
  </si>
  <si>
    <t xml:space="preserve"> Jun­kers Ce­ra­pur­Com­fort ZBR 42-3 A 21 Gas-Brenn­wert­ther­me 42 kW, L / LL Jun­kers FR 50, Mon­ta­ge­plat­te 258 + 223-1 (Un­ter­putz), Jun­kers AZB09 Dach schwarz...</t>
  </si>
  <si>
    <t>/preisvergleich/Relocate/481848562.html?categoryId=18406&amp;pos=2&amp;price=3840.0&amp;productid=1750863&amp;sid=289859&amp;type=offer</t>
  </si>
  <si>
    <t>/preisvergleich/Relocate/475958014.html?categoryId=18406&amp;pos=9&amp;price=3204.0&amp;productid=2286143&amp;sid=289859&amp;type=offer</t>
  </si>
  <si>
    <t xml:space="preserve"> Vail­lant ecoTEC ex­clu­siv VC 276/4-7 Brenn­wert­ther­me Flach­dach schwarz 60/100, au­ro­MA­TIC 620/3, Auf­putz mit Spei­cher­an­schluss Vail­lant</t>
  </si>
  <si>
    <t>/preisvergleich/Relocate/481847286.html?categoryId=18406&amp;pos=3&amp;price=3955.0&amp;productid=3497887&amp;sid=289859&amp;type=offer</t>
  </si>
  <si>
    <t>/preisvergleich/Relocate/481865083.html?categoryId=18406&amp;pos=3&amp;price=3845.0&amp;productid=1750863&amp;sid=289859&amp;type=offer</t>
  </si>
  <si>
    <t xml:space="preserve"> Jun­kers Ce­ra­pur­Com­fort ZBR 42-3 A 31 Gas-Brenn­wert­ther­me 42 kW, Flg. P Mon­ta­ge­plat­te 993, ohne Re­ge­lung, Jun­kers SK 200-5 ZB, ATEC Schacht 6 Meter 80/125 ...</t>
  </si>
  <si>
    <t>/preisvergleich/Relocate/475957309.html?categoryId=18406&amp;pos=10&amp;price=3204.0&amp;productid=2286143&amp;sid=289859&amp;type=offer</t>
  </si>
  <si>
    <t xml:space="preserve"> Vail­lant ecoTEC ex­clu­siv VC 276/4-7 Brenn­wert­ther­me Flach­dach rot 60/100, au­ro­MA­TIC 620/3, Auf­putz mit Spei­cher­an­schluss Vail­lant</t>
  </si>
  <si>
    <t>/preisvergleich/Relocate/481847304.html?categoryId=18406&amp;pos=4&amp;price=3960.0&amp;productid=3497887&amp;sid=289859&amp;type=offer</t>
  </si>
  <si>
    <t xml:space="preserve"> Jun­kers Ce­ra­pur­Com­fort ZBR 42-3 A 21 Gas-Brenn­wert­ther­me 42 kW, L / LL Jun­kers FW 200, Jun­kers SK 160-5 ZB, Jun­kers AZB10 Dach rot 80/125, oh­ne...</t>
  </si>
  <si>
    <t>/preisvergleich/Relocate/481847114.html?categoryId=18406&amp;pos=4&amp;price=3845.0&amp;productid=1750863&amp;sid=289859&amp;type=offer</t>
  </si>
  <si>
    <t>/preisvergleich/Relocate/475957716.html?categoryId=18406&amp;pos=11&amp;price=3204.0&amp;productid=2286143&amp;sid=289859&amp;type=offer</t>
  </si>
  <si>
    <t xml:space="preserve"> Vail­lant ecoTEC ex­clu­siv VC 276/4-7 Brenn­wert­ther­me Schrägdach rot 60/100, ca­lor­MA­TIC 630/3, ohne Vail­lant</t>
  </si>
  <si>
    <t>/preisvergleich/Relocate/481847470.html?categoryId=18406&amp;pos=5&amp;price=3960.0&amp;productid=3497887&amp;sid=289859&amp;type=offer</t>
  </si>
  <si>
    <t xml:space="preserve"> Jun­kers Ce­ra­pur­Com­fort ZBR 42-3 A 21 Gas-Brenn­wert­ther­me 42 kW, L / LL Jun­kers FR 120, Mon­ta­ge­plat­te 258 + 528-1 (Auf­putz), Jun­kers SK 200-5 ZB, ATEC...</t>
  </si>
  <si>
    <t>/preisvergleich/Relocate/481847083.html?categoryId=18406&amp;pos=5&amp;price=3845.0&amp;productid=1750863&amp;sid=289859&amp;type=offer</t>
  </si>
  <si>
    <t>/preisvergleich/Relocate/475957357.html?categoryId=18406&amp;pos=12&amp;price=3208.0&amp;productid=2286143&amp;sid=289859&amp;type=offer</t>
  </si>
  <si>
    <t xml:space="preserve"> Vail­lant ecoTEC ex­clu­siv VC 206/4-7 Brenn­wert­ther­me ca­lor­MA­TIC 470f, Schacht­sys­tem­pa­ket 7.5m, Un­ter­putz mit Spei­cher­an­schluss Vail­lant</t>
  </si>
  <si>
    <t>/preisvergleich/Relocate/481847125.html?categoryId=18406&amp;pos=6&amp;price=3960.0&amp;productid=3497887&amp;sid=289859&amp;type=offer</t>
  </si>
  <si>
    <t xml:space="preserve"> Jun­kers Ce­ra­pur­Com­fort ZBR 42-3 A 21 Gas-Brenn­wert­ther­me 42 kW, L / LL Jun­kers FR 50, Mon­ta­ge­plat­te 258 + 528-1 (Auf­putz), Jun­kers AZB10 Dach rot 80/125, ...</t>
  </si>
  <si>
    <t>/preisvergleich/Relocate/481842570.html?categoryId=18406&amp;pos=6&amp;price=3845.0&amp;productid=1750863&amp;sid=289859&amp;type=offer</t>
  </si>
  <si>
    <t>/preisvergleich/Relocate/475958052.html?categoryId=18406&amp;pos=13&amp;price=3209.0&amp;productid=2286143&amp;sid=289859&amp;type=offer</t>
  </si>
  <si>
    <t xml:space="preserve"> Vail­lant ecoTEC ex­clu­siv VC 276/4-7 Brenn­wert­ther­me Schrägdach schwarz 60/100, au­ro­MA­TIC 620/3, Auf­putz mit Spei­cher­an­schluss Vail­lant</t>
  </si>
  <si>
    <t>/preisvergleich/Relocate/481847698.html?categoryId=18406&amp;pos=7&amp;price=3965.0&amp;productid=3497887&amp;sid=289859&amp;type=offer</t>
  </si>
  <si>
    <t xml:space="preserve"> Jun­kers Ce­ra­pur­Com­fort ZBR 42-3 A 21 Gas-Brenn­wert­ther­me 42 kW, L / LL Jun­kers FW 120, Mon­ta­ge­plat­te 994, Jun­kers ST 120-5 Z, ATEC Schacht 4 Meter 80/125 ...</t>
  </si>
  <si>
    <t>/preisvergleich/Relocate/481842595.html?categoryId=18406&amp;pos=7&amp;price=3845.0&amp;productid=1750863&amp;sid=289859&amp;type=offer</t>
  </si>
  <si>
    <t>/preisvergleich/Relocate/475957350.html?categoryId=18406&amp;pos=14&amp;price=3209.0&amp;productid=2286143&amp;sid=289859&amp;type=offer</t>
  </si>
  <si>
    <t xml:space="preserve"> Vail­lant ecoTEC ex­clu­siv VC 146/4-7 Brenn­wert­ther­me ca­lor­MA­TIC 470f, Schacht­sys­tem­pa­ket 10m, Un­ter­putz ohne Spei­cher­an­schluss Vail­lant</t>
  </si>
  <si>
    <t>/preisvergleich/Relocate/481848102.html?categoryId=18406&amp;pos=8&amp;price=3970.0&amp;productid=3497887&amp;sid=289859&amp;type=offer</t>
  </si>
  <si>
    <t xml:space="preserve"> Jun­kers Ce­ra­pur­Com­fort ZBR 42-3 A 21 Gas-Brenn­wert­ther­me 42 kW, L / LL ohne Re­ge­lung, Mon­ta­ge­plat­te 258 + 223-1 (Un­ter­putz), Jun­kers Schacht 8 Me­ter...</t>
  </si>
  <si>
    <t>/preisvergleich/Relocate/481860597.html?categoryId=18406&amp;pos=8&amp;price=3845.0&amp;productid=1750863&amp;sid=289859&amp;type=offer</t>
  </si>
  <si>
    <t xml:space="preserve"> Jun­kers Ce­ra­pur­Com­fort ZBR 42-3 A 31 Gas-Brenn­wert­ther­me 42 kW, Flg. P Jun­kers FR 120, Jun­kers ST 120-5 Z, Jun­kers Schacht 6 Meter 80/125, oh­ne...</t>
  </si>
  <si>
    <t>/preisvergleich/Relocate/475957550.html?categoryId=18406&amp;pos=15&amp;price=3209.0&amp;productid=2286143&amp;sid=289859&amp;type=offer</t>
  </si>
  <si>
    <t xml:space="preserve"> Vail­lant ecoTEC ex­clu­siv VC 276/4-7 Brenn­wert­ther­me Schrägdach rot 60/100, au­ro­MA­TIC 620/3, Auf­putz mit Spei­cher­an­schluss Vail­lant</t>
  </si>
  <si>
    <t>/preisvergleich/Relocate/481848128.html?categoryId=18406&amp;pos=9&amp;price=3970.0&amp;productid=3497887&amp;sid=289859&amp;type=offer</t>
  </si>
  <si>
    <t>/preisvergleich/Relocate/481846770.html?categoryId=18406&amp;pos=9&amp;price=3845.0&amp;productid=1750863&amp;sid=289859&amp;type=offer</t>
  </si>
  <si>
    <t>/preisvergleich/Relocate/481847560.html?categoryId=18406&amp;pos=10&amp;price=3970.0&amp;productid=3497887&amp;sid=289859&amp;type=offer</t>
  </si>
  <si>
    <t xml:space="preserve"> Jun­kers Ce­ra­pur­Com­fort ZBR 42-3 A 21 Gas-Brenn­wert­ther­me 42 kW, L / LL Jun­kers FR 50, Jun­kers Schacht 6 Meter 80/125, Jun­kers SK 200-5 ZB, oh­ne...</t>
  </si>
  <si>
    <t>/preisvergleich/Relocate/481848190.html?categoryId=18406&amp;pos=10&amp;price=3845.0&amp;productid=1750863&amp;sid=289859&amp;type=offer</t>
  </si>
  <si>
    <t>/preisvergleich/Relocate/481847312.html?categoryId=18406&amp;pos=11&amp;price=3970.0&amp;productid=3497887&amp;sid=289859&amp;type=offer</t>
  </si>
  <si>
    <t xml:space="preserve"> Jun­kers Ce­ra­pur­Com­fort ZBR 42-3 A 21 Gas-Brenn­wert­ther­me 42 kW, L / LL Mon­ta­ge­plat­te 994, ohne Re­ge­lung, Jun­kers Schacht 6 Meter 80/125, Jun­kers SK 200-5 ...</t>
  </si>
  <si>
    <t>/preisvergleich/Relocate/481847600.html?categoryId=18406&amp;pos=11&amp;price=3845.0&amp;productid=1750863&amp;sid=289859&amp;type=offer</t>
  </si>
  <si>
    <t>/preisvergleich/Relocate/481848104.html?categoryId=18406&amp;pos=12&amp;price=3975.0&amp;productid=3497887&amp;sid=289859&amp;type=offer</t>
  </si>
  <si>
    <t>/preisvergleich/Relocate/481848871.html?categoryId=18406&amp;pos=12&amp;price=3845.0&amp;productid=1750863&amp;sid=289859&amp;type=offer</t>
  </si>
  <si>
    <t>/preisvergleich/Relocate/481847576.html?categoryId=18406&amp;pos=13&amp;price=3975.0&amp;productid=3497887&amp;sid=289859&amp;type=offer</t>
  </si>
  <si>
    <t xml:space="preserve"> Jun­kers Ce­ra­pur­Com­fort ZBR 42-3 A 21 Gas-Brenn­wert­ther­me 42 kW, L / LL ohne Re­ge­lung, Mon­ta­ge­plat­te 258 + 528-1 (Auf­putz), Jun­kers Schacht 8 Me­ter...</t>
  </si>
  <si>
    <t>/preisvergleich/Relocate/481849007.html?categoryId=18406&amp;pos=13&amp;price=3845.0&amp;productid=1750863&amp;sid=289859&amp;type=offer</t>
  </si>
  <si>
    <t>/preisvergleich/Relocate/481847359.html?categoryId=18406&amp;pos=14&amp;price=3975.0&amp;productid=3497887&amp;sid=289859&amp;type=offer</t>
  </si>
  <si>
    <t xml:space="preserve"> Jun­kers Ce­ra­pur­Com­fort ZBR 42-3 A 21 Gas-Brenn­wert­ther­me 42 kW, L / LL Jun­kers FR 50, Mon­ta­ge­plat­te 993, Jun­kers SK 200-5 ZB, ATEC Schacht 6 Meter 80/125 ...</t>
  </si>
  <si>
    <t>/preisvergleich/Relocate/481848627.html?categoryId=18406&amp;pos=14&amp;price=3845.0&amp;productid=1750863&amp;sid=289859&amp;type=offer</t>
  </si>
  <si>
    <t>/preisvergleich/Relocate/481847415.html?categoryId=18406&amp;pos=15&amp;price=3975.0&amp;productid=3497887&amp;sid=289859&amp;type=offer</t>
  </si>
  <si>
    <t>/preisvergleich/Relocate/481848415.html?categoryId=18406&amp;pos=15&amp;price=3845.0&amp;productid=1750863&amp;sid=289859&amp;type=offer</t>
  </si>
  <si>
    <t>/preisvergleich/Relocate/475957679.html?categoryId=18406&amp;pos=1&amp;price=3214.0&amp;productid=2286143&amp;sid=289859&amp;type=offer</t>
  </si>
  <si>
    <t xml:space="preserve"> Vail­lant ecoTEC ex­clu­siv VC 146/4-7 Brenn­wert­ther­me ca­lor­MA­TIC 470f, Schacht­sys­tem­pa­ket 10m, Auf­putz mit Spei­cher­an­schluss Vail­lant</t>
  </si>
  <si>
    <t>/preisvergleich/Relocate/475958137.html?categoryId=18406&amp;pos=2&amp;price=3218.0&amp;productid=2286143&amp;sid=289859&amp;type=offer</t>
  </si>
  <si>
    <t xml:space="preserve"> Vail­lant ecoTEC ex­clu­siv VC 206/4-7 Brenn­wert­ther­me ca­lor­MA­TIC 470f, Schacht­sys­tem­pa­ket 10m, Un­ter­putz ohne Spei­cher­an­schluss Vail­lant</t>
  </si>
  <si>
    <t>/preisvergleich/Relocate/475957694.html?categoryId=18406&amp;pos=3&amp;price=3218.0&amp;productid=2286143&amp;sid=289859&amp;type=offer</t>
  </si>
  <si>
    <t xml:space="preserve"> Vail­lant ecoTEC ex­clu­siv VC 146/4-7 Brenn­wert­ther­me Schacht­sys­tem­pa­ket 7.5m, au­ro­MA­TIC 620/3, Auf­putz ohne Spei­cher­an­schluss Vail­lant</t>
  </si>
  <si>
    <t>/preisvergleich/Relocate/475957340.html?categoryId=18406&amp;pos=4&amp;price=3223.0&amp;productid=2286143&amp;sid=289859&amp;type=offer</t>
  </si>
  <si>
    <t xml:space="preserve"> Vail­lant ecoTEC ex­clu­siv VC 206/4-7 Brenn­wert­ther­me ca­lor­MA­TIC 470f, Schacht­sys­tem­pa­ket 10m, Auf­putz mit Spei­cher­an­schluss Vail­lant</t>
  </si>
  <si>
    <t>/preisvergleich/Relocate/475957443.html?categoryId=18406&amp;pos=5&amp;price=3227.0&amp;productid=2286143&amp;sid=289859&amp;type=offer</t>
  </si>
  <si>
    <t xml:space="preserve"> Vail­lant ecoTEC ex­clu­siv VC 206/4-7 Brenn­wert­ther­me Schacht­sys­tem­pa­ket 7.5m, au­ro­MA­TIC 620/3, Auf­putz ohne Spei­cher­an­schluss Vail­lant</t>
  </si>
  <si>
    <t>/preisvergleich/Relocate/475957969.html?categoryId=18406&amp;pos=6&amp;price=3229.0&amp;productid=2286143&amp;sid=289859&amp;type=offer</t>
  </si>
  <si>
    <t xml:space="preserve"> Vail­lant ecoTEC ex­clu­siv VC 276/4-7 Brenn­wert­ther­me Flach­dach schwarz 60/100, au­ro­MA­TIC 620/3, Un­ter­putz mit Spei­cher­an­schluss Vail­lant</t>
  </si>
  <si>
    <t>/preisvergleich/Relocate/475957429.html?categoryId=18406&amp;pos=7&amp;price=3229.0&amp;productid=2286143&amp;sid=289859&amp;type=offer</t>
  </si>
  <si>
    <t xml:space="preserve"> Vail­lant ecoTEC ex­clu­siv VC 276/4-7 Brenn­wert­ther­me Flach­dach rot 60/100, au­ro­MA­TIC 620/3, Un­ter­putz mit Spei­cher­an­schluss Vail­lant</t>
  </si>
  <si>
    <t>/preisvergleich/Relocate/481847361.html?categoryId=18406&amp;pos=1&amp;price=3975.0&amp;productid=3497887&amp;sid=289859&amp;type=offer</t>
  </si>
  <si>
    <t xml:space="preserve"> Jun­kers Ce­ra­pur­Com­fort ZBR 42-3 A 21 Gas-Brenn­wert­ther­me 42 kW, L / LL Jun­kers FW 200, Mon­ta­ge­plat­te 258, Jun­kers ST 120-5 Z, ATEC Schacht 10 Me­ter...</t>
  </si>
  <si>
    <t>/preisvergleich/Relocate/475957685.html?categoryId=18406&amp;pos=8&amp;price=3230.0&amp;productid=2286143&amp;sid=289859&amp;type=offer</t>
  </si>
  <si>
    <t xml:space="preserve"> Vail­lant ecoTEC ex­clu­siv VC 466/4-7 Brenn­wert­ther­me ohne, ohne Re­ge­lung, Schacht­ein­bau 80/125 7.5m Vail­lant</t>
  </si>
  <si>
    <t>/preisvergleich/Relocate/481847438.html?categoryId=18406&amp;pos=2&amp;price=3975.0&amp;productid=3497887&amp;sid=289859&amp;type=offer</t>
  </si>
  <si>
    <t xml:space="preserve"> Jun­kers Ce­ra­pur­Com­fort ZBR 42-3 A 21 Gas-Brenn­wert­ther­me 42 kW, L / LL Jun­kers FR 50, Mon­ta­ge­plat­te 994, Jun­kers SK 160-5 ZB, Jun­kers Schacht 4 Me­ter...</t>
  </si>
  <si>
    <t>/preisvergleich/Relocate/481848488.html?categoryId=18406&amp;pos=1&amp;price=3845.0&amp;productid=1750863&amp;sid=289859&amp;type=offer</t>
  </si>
  <si>
    <t>/preisvergleich/Relocate/475958110.html?categoryId=18406&amp;pos=9&amp;price=3234.0&amp;productid=2286143&amp;sid=289859&amp;type=offer</t>
  </si>
  <si>
    <t xml:space="preserve"> Vail­lant ecoTEC ex­clu­siv VC 276/4-7 Brenn­wert­ther­me Schrägdach schwarz 60/100, au­ro­MA­TIC 620/3, Un­ter­putz mit Spei­cher­an­schluss Vail­lant</t>
  </si>
  <si>
    <t>/preisvergleich/Relocate/481847267.html?categoryId=18406&amp;pos=3&amp;price=3975.0&amp;productid=3497887&amp;sid=289859&amp;type=offer</t>
  </si>
  <si>
    <t xml:space="preserve"> Jun­kers Ce­ra­pur­Com­fort ZBR 42-3 A 21 Gas-Brenn­wert­ther­me 42 kW, L / LL Jun­kers FW 200, Mon­ta­ge­plat­te 993, ohne Ab­gas­pa­ket, Jun­kers SK 200-5 ZB Jun­kers</t>
  </si>
  <si>
    <t>/preisvergleich/Relocate/481861052.html?categoryId=18406&amp;pos=2&amp;price=3850.0&amp;productid=1750863&amp;sid=289859&amp;type=offer</t>
  </si>
  <si>
    <t xml:space="preserve"> Jun­kers Ce­ra­pur­Com­fort ZBR 42-3 A 31 Gas-Brenn­wert­ther­me 42 kW, Flg. P Mon­ta­ge­plat­te 994, ohne Re­ge­lung, Jun­kers AZB09 Dach schwarz 80/125, Jun­kers SK...</t>
  </si>
  <si>
    <t>/preisvergleich/Relocate/475957335.html?categoryId=18406&amp;pos=10&amp;price=3234.0&amp;productid=2286143&amp;sid=289859&amp;type=offer</t>
  </si>
  <si>
    <t xml:space="preserve"> Vail­lant ecoTEC ex­clu­siv VC 276/4-7 Brenn­wert­ther­me Schrägdach rot 60/100, au­ro­MA­TIC 620/3, Un­ter­putz mit Spei­cher­an­schluss Vail­lant</t>
  </si>
  <si>
    <t>/preisvergleich/Relocate/481848097.html?categoryId=18406&amp;pos=4&amp;price=3980.0&amp;productid=3497887&amp;sid=289859&amp;type=offer</t>
  </si>
  <si>
    <t xml:space="preserve"> Jun­kers Ce­ra­pur­Com­fort ZBR 42-3 A 21 Gas-Brenn­wert­ther­me 42 kW, L / LL Jun­kers FR 50, Mon­ta­ge­plat­te 993, Jun­kers SK 160-5 ZB, Jun­kers Schacht 4 Me­ter...</t>
  </si>
  <si>
    <t>/preisvergleich/Relocate/481860909.html?categoryId=18406&amp;pos=3&amp;price=3850.0&amp;productid=1750863&amp;sid=289859&amp;type=offer</t>
  </si>
  <si>
    <t xml:space="preserve"> Jun­kers Ce­ra­pur­Com­fort ZBR 42-3 A 31 Gas-Brenn­wert­ther­me 42 kW, Flg. P Mon­ta­ge­plat­te 994, ohne Re­ge­lung, Jun­kers AZB10 Dach rot 80/125, Jun­kers SK 200-5...</t>
  </si>
  <si>
    <t>/preisvergleich/Relocate/475957353.html?categoryId=18406&amp;pos=11&amp;price=3235.0&amp;productid=2286143&amp;sid=289859&amp;type=offer</t>
  </si>
  <si>
    <t xml:space="preserve"> Vail­lant ecoTEC ex­clu­siv VC 276/4-7 Brenn­wert­ther­me ca­lor­MA­TIC 470f, Schacht­sys­tem­pa­ket 7.5m, ohne Vail­lant</t>
  </si>
  <si>
    <t>/preisvergleich/Relocate/481848217.html?categoryId=18406&amp;pos=5&amp;price=3980.0&amp;productid=3497887&amp;sid=289859&amp;type=offer</t>
  </si>
  <si>
    <t xml:space="preserve"> Jun­kers Ce­ra­pur­Com­fort ZBR 42-3 A 21 Gas-Brenn­wert­ther­me 42 kW, L / LL Jun­kers FR 50, Mon­ta­ge­plat­te 994, Jun­kers AZB10 Dach rot 80/125, Jun­kers SK 200-5...</t>
  </si>
  <si>
    <t>/preisvergleich/Relocate/481846902.html?categoryId=18406&amp;pos=4&amp;price=3850.0&amp;productid=1750863&amp;sid=289859&amp;type=offer</t>
  </si>
  <si>
    <t>/preisvergleich/Relocate/475957533.html?categoryId=18406&amp;pos=12&amp;price=3239.0&amp;productid=2286143&amp;sid=289859&amp;type=offer</t>
  </si>
  <si>
    <t xml:space="preserve"> Vail­lant ecoTEC ex­clu­siv VC 146/4-7 Brenn­wert­ther­me ca­lor­MA­TIC 470f, Schacht­sys­tem­pa­ket 10m, Un­ter­putz mit Spei­cher­an­schluss Vail­lant</t>
  </si>
  <si>
    <t>/preisvergleich/Relocate/481848300.html?categoryId=18406&amp;pos=6&amp;price=3980.0&amp;productid=3497887&amp;sid=289859&amp;type=offer</t>
  </si>
  <si>
    <t xml:space="preserve"> Jun­kers Ce­ra­pur­Com­fort ZBR 42-3 A 21 Gas-Brenn­wert­ther­me 42 kW, L / LL Jun­kers FR 120, Mon­ta­ge­plat­te 258, Jun­kers SK 160-5 ZB, Jun­kers Schacht 10 Me­ter...</t>
  </si>
  <si>
    <t>/preisvergleich/Relocate/481846665.html?categoryId=18406&amp;pos=5&amp;price=3850.0&amp;productid=1750863&amp;sid=289859&amp;type=offer</t>
  </si>
  <si>
    <t>/preisvergleich/Relocate/475958059.html?categoryId=18406&amp;pos=13&amp;price=3240.0&amp;productid=2286143&amp;sid=289859&amp;type=offer</t>
  </si>
  <si>
    <t xml:space="preserve"> Vail­lant Paket 1.57/3 ecoTEC ex­clu­siv VC 276/4-7, 470/4, VIH R 200/6 H Vail­lant</t>
  </si>
  <si>
    <t>/preisvergleich/Relocate/481847614.html?categoryId=18406&amp;pos=7&amp;price=3980.0&amp;productid=3497887&amp;sid=289859&amp;type=offer</t>
  </si>
  <si>
    <t>/preisvergleich/Relocate/481863959.html?categoryId=18406&amp;pos=6&amp;price=3850.0&amp;productid=1750863&amp;sid=289859&amp;type=offer</t>
  </si>
  <si>
    <t xml:space="preserve"> Jun­kers Ce­ra­pur­Com­fort ZBR 42-3 A 31 Gas-Brenn­wert­ther­me 42 kW, Flg. P Jun­kers FR 120, Mon­ta­ge­plat­te 993, Jun­kers ST 120-5 Z, ATEC Schacht 6 Meter 80/125 ...</t>
  </si>
  <si>
    <t>/preisvergleich/Relocate/475957801.html?categoryId=18406&amp;pos=14&amp;price=3243.0&amp;productid=2286143&amp;sid=289859&amp;type=offer</t>
  </si>
  <si>
    <t xml:space="preserve"> Vail­lant ecoTEC ex­clu­siv VC 146/4-7 Brenn­wert­ther­me Schacht­sys­tem­pa­ket 7.5m, ca­lor­MA­TIC 630/3, ohne Vail­lant</t>
  </si>
  <si>
    <t>/preisvergleich/Relocate/481847736.html?categoryId=18406&amp;pos=8&amp;price=3980.0&amp;productid=3497887&amp;sid=289859&amp;type=offer</t>
  </si>
  <si>
    <t>/preisvergleich/Relocate/481848662.html?categoryId=18406&amp;pos=7&amp;price=3850.0&amp;productid=1750863&amp;sid=289859&amp;type=offer</t>
  </si>
  <si>
    <t>/preisvergleich/Relocate/475957630.html?categoryId=18406&amp;pos=15&amp;price=3243.0&amp;productid=2286143&amp;sid=289859&amp;type=offer</t>
  </si>
  <si>
    <t xml:space="preserve"> Vail­lant ecoTEC ex­clu­siv VC 146/4-7 Brenn­wert­ther­me Schacht­sys­tem­pa­ket 7.5m, au­ro­MA­TIC 620/3, Un­ter­putz ohne Spei­cher­an­schluss Vail­lant</t>
  </si>
  <si>
    <t>/preisvergleich/Relocate/481847685.html?categoryId=18406&amp;pos=9&amp;price=3980.0&amp;productid=3497887&amp;sid=289859&amp;type=offer</t>
  </si>
  <si>
    <t xml:space="preserve"> Jun­kers Ce­ra­pur­Com­fort ZBR 42-3 A 21 Gas-Brenn­wert­ther­me 42 kW, L / LL Jun­kers FR 120, Mon­ta­ge­plat­te 993, Jun­kers ST 120-5 Z, Jun­kers Schacht 6 Me­ter...</t>
  </si>
  <si>
    <t>/preisvergleich/Relocate/481848369.html?categoryId=18406&amp;pos=8&amp;price=3850.0&amp;productid=1750863&amp;sid=289859&amp;type=offer</t>
  </si>
  <si>
    <t>/preisvergleich/Relocate/481847792.html?categoryId=18406&amp;pos=10&amp;price=3980.0&amp;productid=3497887&amp;sid=289859&amp;type=offer</t>
  </si>
  <si>
    <t xml:space="preserve"> Jun­kers Ce­ra­pur­Com­fort ZBR 42-3 A 21 Gas-Brenn­wert­ther­me 42 kW, L / LL Jun­kers FR 120, Mon­ta­ge­plat­te 994, Jun­kers SK 200-5 ZB, ATEC Schacht 4 Me­ter...</t>
  </si>
  <si>
    <t>/preisvergleich/Relocate/481848506.html?categoryId=18406&amp;pos=9&amp;price=3850.0&amp;productid=1750863&amp;sid=289859&amp;type=offer</t>
  </si>
  <si>
    <t>/preisvergleich/Relocate/481847541.html?categoryId=18406&amp;pos=11&amp;price=3980.0&amp;productid=3497887&amp;sid=289859&amp;type=offer</t>
  </si>
  <si>
    <t>/preisvergleich/Relocate/481846817.html?categoryId=18406&amp;pos=10&amp;price=3855.0&amp;productid=1750863&amp;sid=289859&amp;type=offer</t>
  </si>
  <si>
    <t>/preisvergleich/Relocate/481848218.html?categoryId=18406&amp;pos=12&amp;price=3985.0&amp;productid=3497887&amp;sid=289859&amp;type=offer</t>
  </si>
  <si>
    <t xml:space="preserve"> Jun­kers Ce­ra­pur­Com­fort ZBR 42-3 A 21 Gas-Brenn­wert­ther­me 42 kW, L / LL Jun­kers FR 50, Mon­ta­ge­plat­te 993, Jun­kers AZB09 Dach schwarz 80/125, Jun­kers SK...</t>
  </si>
  <si>
    <t>/preisvergleich/Relocate/481846702.html?categoryId=18406&amp;pos=11&amp;price=3855.0&amp;productid=1750863&amp;sid=289859&amp;type=offer</t>
  </si>
  <si>
    <t>/preisvergleich/Relocate/481847910.html?categoryId=18406&amp;pos=13&amp;price=3985.0&amp;productid=3497887&amp;sid=289859&amp;type=offer</t>
  </si>
  <si>
    <t xml:space="preserve"> Jun­kers Ce­ra­pur­Com­fort ZBR 42-3 A 21 Gas-Brenn­wert­ther­me 42 kW, L / LL Jun­kers FR 50, Mon­ta­ge­plat­te 993, Jun­kers AZB10 Dach rot 80/125, Jun­kers SK 200-5...</t>
  </si>
  <si>
    <t>/preisvergleich/Relocate/481846683.html?categoryId=18406&amp;pos=12&amp;price=3855.0&amp;productid=1750863&amp;sid=289859&amp;type=offer</t>
  </si>
  <si>
    <t>/preisvergleich/Relocate/481848035.html?categoryId=18406&amp;pos=14&amp;price=3985.0&amp;productid=3497887&amp;sid=289859&amp;type=offer</t>
  </si>
  <si>
    <t xml:space="preserve"> Jun­kers Ce­ra­pur­Com­fort ZBR 42-3 A 21 Gas-Brenn­wert­ther­me 42 kW, L / LL Jun­kers FR 50, Mon­ta­ge­plat­te 258, Jun­kers Schacht 4 Meter 80/125, Jun­kers SK 200-5 ...</t>
  </si>
  <si>
    <t>/preisvergleich/Relocate/481848208.html?categoryId=18406&amp;pos=13&amp;price=3855.0&amp;productid=1750863&amp;sid=289859&amp;type=offer</t>
  </si>
  <si>
    <t>/preisvergleich/Relocate/481847578.html?categoryId=18406&amp;pos=15&amp;price=3985.0&amp;productid=3497887&amp;sid=289859&amp;type=offer</t>
  </si>
  <si>
    <t xml:space="preserve"> Jun­kers Ce­ra­pur­Com­fort ZBR 42-3 A 21 Gas-Brenn­wert­ther­me 42 kW, L / LL Jun­kers FR 120, Mon­ta­ge­plat­te 258 + 223-1 (Un­ter­putz), Jun­kers AZB09 Dach schwarz...</t>
  </si>
  <si>
    <t>/preisvergleich/Relocate/481847681.html?categoryId=18406&amp;pos=14&amp;price=3855.0&amp;productid=1750863&amp;sid=289859&amp;type=offer</t>
  </si>
  <si>
    <t>/preisvergleich/Relocate/481848946.html?categoryId=18406&amp;pos=15&amp;price=3855.0&amp;productid=1750863&amp;sid=289859&amp;type=offer</t>
  </si>
  <si>
    <t>/preisvergleich/Relocate/475958194.html?categoryId=18406&amp;pos=1&amp;price=3248.0&amp;productid=2286143&amp;sid=289859&amp;type=offer</t>
  </si>
  <si>
    <t xml:space="preserve"> Vail­lant ecoTEC ex­clu­siv VC 146/4-7 Brenn­wert­ther­me Schacht­sys­tem­pa­ket 7.5m, au­ro­MA­TIC 620/3, Auf­putz mit Spei­cher­an­schluss Vail­lant</t>
  </si>
  <si>
    <t>/preisvergleich/Relocate/475957246.html?categoryId=18406&amp;pos=2&amp;price=3248.0&amp;productid=2286143&amp;sid=289859&amp;type=offer</t>
  </si>
  <si>
    <t xml:space="preserve"> Vail­lant ecoTEC ex­clu­siv VC 206/4-7 Brenn­wert­ther­me ca­lor­MA­TIC 470f, Schacht­sys­tem­pa­ket 10m, Un­ter­putz mit Spei­cher­an­schluss Vail­lant</t>
  </si>
  <si>
    <t>/preisvergleich/Relocate/475958100.html?categoryId=18406&amp;pos=3&amp;price=3252.0&amp;productid=2286143&amp;sid=289859&amp;type=offer</t>
  </si>
  <si>
    <t xml:space="preserve"> Vail­lant ecoTEC ex­clu­siv VC 206/4-7 Brenn­wert­ther­me Schacht­sys­tem­pa­ket 7.5m, au­ro­MA­TIC 620/3, Un­ter­putz ohne Spei­cher­an­schluss Vail­lant</t>
  </si>
  <si>
    <t>/preisvergleich/Relocate/475957710.html?categoryId=18406&amp;pos=4&amp;price=3252.0&amp;productid=2286143&amp;sid=289859&amp;type=offer</t>
  </si>
  <si>
    <t xml:space="preserve"> Vail­lant ecoTEC ex­clu­siv VC 206/4-7 Brenn­wert­ther­me Schacht­sys­tem­pa­ket 7.5m, ca­lor­MA­TIC 630/3, ohne Vail­lant</t>
  </si>
  <si>
    <t>/preisvergleich/Relocate/475957743.html?categoryId=18406&amp;pos=5&amp;price=3254.0&amp;productid=2286143&amp;sid=289859&amp;type=offer</t>
  </si>
  <si>
    <t xml:space="preserve"> Vail­lant ecoTEC ex­clu­siv VC 356/4-7 Brenn­wert­ther­me ohne, ohne Ab­gas­pa­ket, ca­lor­MA­TIC 630/3 Vail­lant</t>
  </si>
  <si>
    <t>/preisvergleich/Relocate/475957382.html?categoryId=18406&amp;pos=6&amp;price=3255.0&amp;productid=2286143&amp;sid=289859&amp;type=offer</t>
  </si>
  <si>
    <t xml:space="preserve"> Vail­lant ecoTEC ex­clu­siv VC 466/4-7 Brenn­wert­ther­me ohne Re­ge­lung, Zu­be­hör­pa­ket A+B+F, Schacht­ein­bau 80/125 7.5m Vail­lant</t>
  </si>
  <si>
    <t>/preisvergleich/Relocate/475957740.html?categoryId=18406&amp;pos=7&amp;price=3257.0&amp;productid=2286143&amp;sid=289859&amp;type=offer</t>
  </si>
  <si>
    <t xml:space="preserve"> Vail­lant ecoTEC ex­clu­siv VC 206/4-7 Brenn­wert­ther­me Schacht­sys­tem­pa­ket 7.5m, au­ro­MA­TIC 620/3, Auf­putz mit Spei­cher­an­schluss Vail­lant</t>
  </si>
  <si>
    <t>/preisvergleich/Relocate/481848659.html?categoryId=18406&amp;pos=1&amp;price=3855.0&amp;productid=1750863&amp;sid=289859&amp;type=offer</t>
  </si>
  <si>
    <t>/preisvergleich/Relocate/481847110.html?categoryId=18406&amp;pos=1&amp;price=3985.0&amp;productid=3497887&amp;sid=289859&amp;type=offer</t>
  </si>
  <si>
    <t xml:space="preserve"> Jun­kers Ce­ra­pur­Com­fort ZBR 42-3 A 21 Gas-Brenn­wert­ther­me 42 kW, L / LL Jun­kers FR 120, Mon­ta­ge­plat­te 993, Jun­kers SK 200-5 ZB, ATEC Schacht 4 Me­ter...</t>
  </si>
  <si>
    <t>/preisvergleich/Relocate/475958015.html?categoryId=18406&amp;pos=8&amp;price=3258.0&amp;productid=2286143&amp;sid=289859&amp;type=offer</t>
  </si>
  <si>
    <t xml:space="preserve"> Vail­lant ecoTEC ex­clu­siv VC 146/4-7 Brenn­wert­ther­me Schacht­sys­tem­pa­ket 10m, au­ro­MA­TIC 620/3, Auf­putz ohne Spei­cher­an­schluss Vail­lant</t>
  </si>
  <si>
    <t>/preisvergleich/Relocate/481848461.html?categoryId=18406&amp;pos=2&amp;price=3855.0&amp;productid=1750863&amp;sid=289859&amp;type=offer</t>
  </si>
  <si>
    <t>/preisvergleich/Relocate/481847688.html?categoryId=18406&amp;pos=2&amp;price=3990.0&amp;productid=3497887&amp;sid=289859&amp;type=offer</t>
  </si>
  <si>
    <t xml:space="preserve"> Jun­kers Ce­ra­pur­Com­fort ZBR 42-3 A 21 Gas-Brenn­wert­ther­me 42 kW, L / LL Jun­kers FR 120, Mon­ta­ge­plat­te 258 + 528-1 (Auf­putz), Jun­kers AZB09 Dach schwarz...</t>
  </si>
  <si>
    <t>/preisvergleich/Relocate/475958104.html?categoryId=18406&amp;pos=9&amp;price=3267.0&amp;productid=2286143&amp;sid=289859&amp;type=offer</t>
  </si>
  <si>
    <t xml:space="preserve"> Vail­lant ecoTEC ex­clu­siv VC 206/4-7 Brenn­wert­ther­me Schacht­sys­tem­pa­ket 10m, au­ro­MA­TIC 620/3, Auf­putz ohne Spei­cher­an­schluss Vail­lant</t>
  </si>
  <si>
    <t>/preisvergleich/Relocate/481860821.html?categoryId=18406&amp;pos=3&amp;price=3860.0&amp;productid=1750863&amp;sid=289859&amp;type=offer</t>
  </si>
  <si>
    <t xml:space="preserve"> Jun­kers Ce­ra­pur­Com­fort ZBR 42-3 A 31 Gas-Brenn­wert­ther­me 42 kW, Flg. P Jun­kers FR 120, Mon­ta­ge­plat­te 993, Jun­kers ST 120-5 Z, Jun­kers AZB09 Dach schwarz...</t>
  </si>
  <si>
    <t>/preisvergleich/Relocate/481847778.html?categoryId=18406&amp;pos=3&amp;price=3990.0&amp;productid=3497887&amp;sid=289859&amp;type=offer</t>
  </si>
  <si>
    <t xml:space="preserve"> Jun­kers Ce­ra­pur­Com­fort ZBR 42-3 A 21 Gas-Brenn­wert­ther­me 42 kW, L / LL Jun­kers FW 120, Jun­kers SK 200-5 ZB, ohne Mon­ta­ge­plat­te, ATEC Schacht 4 Me­ter...</t>
  </si>
  <si>
    <t>/preisvergleich/Relocate/475958316.html?categoryId=18406&amp;pos=10&amp;price=3270.0&amp;productid=2286143&amp;sid=289859&amp;type=offer</t>
  </si>
  <si>
    <t xml:space="preserve"> Vail­lant ecoTEC ex­clu­siv VC 466/4-7 Brenn­wert­ther­me ohne, ohne Re­ge­lung, Schacht­ein­bau 80/125 10m Vail­lant</t>
  </si>
  <si>
    <t>/preisvergleich/Relocate/481846853.html?categoryId=18406&amp;pos=4&amp;price=3860.0&amp;productid=1750863&amp;sid=289859&amp;type=offer</t>
  </si>
  <si>
    <t>/preisvergleich/Relocate/481847786.html?categoryId=18406&amp;pos=4&amp;price=3990.0&amp;productid=3497887&amp;sid=289859&amp;type=offer</t>
  </si>
  <si>
    <t>/preisvergleich/Relocate/475958328.html?categoryId=18406&amp;pos=11&amp;price=3273.0&amp;productid=2286143&amp;sid=289859&amp;type=offer</t>
  </si>
  <si>
    <t xml:space="preserve"> Vail­lant ecoTEC ex­clu­siv VC 146/4-7 Brenn­wert­ther­me Schacht­sys­tem­pa­ket 7.5m, au­ro­MA­TIC 620/3, Un­ter­putz mit Spei­cher­an­schluss Vail­lant</t>
  </si>
  <si>
    <t>/preisvergleich/Relocate/481842518.html?categoryId=18406&amp;pos=5&amp;price=3860.0&amp;productid=1750863&amp;sid=289859&amp;type=offer</t>
  </si>
  <si>
    <t>/preisvergleich/Relocate/481847966.html?categoryId=18406&amp;pos=5&amp;price=3995.0&amp;productid=3497887&amp;sid=289859&amp;type=offer</t>
  </si>
  <si>
    <t xml:space="preserve"> Jun­kers Ce­ra­pur­Com­fort ZBR 42-3 A 21 Gas-Brenn­wert­ther­me 42 kW, L / LL Jun­kers FW 200, Mon­ta­ge­plat­te 258, Jun­kers SK 160-5 ZB, ATEC Schacht 6 Me­ter...</t>
  </si>
  <si>
    <t>/preisvergleich/Relocate/475958448.html?categoryId=18406&amp;pos=12&amp;price=3274.0&amp;productid=2286143&amp;sid=289859&amp;type=offer</t>
  </si>
  <si>
    <t xml:space="preserve"> Vail­lant ecoTEC ex­clu­siv VC 276/4-7 Brenn­wert­ther­me Flach­dach schwarz 60/100, ca­lor­MA­TIC 630/3, Auf­putz ohne Spei­cher­an­schluss Vail­lant</t>
  </si>
  <si>
    <t>/preisvergleich/Relocate/481846547.html?categoryId=18406&amp;pos=6&amp;price=3860.0&amp;productid=1750863&amp;sid=289859&amp;type=offer</t>
  </si>
  <si>
    <t>/preisvergleich/Relocate/481847612.html?categoryId=18406&amp;pos=6&amp;price=3995.0&amp;productid=3497887&amp;sid=289859&amp;type=offer</t>
  </si>
  <si>
    <t xml:space="preserve"> Jun­kers Ce­ra­pur­Com­fort ZBR 42-3 A 21 Gas-Brenn­wert­ther­me 42 kW, L / LL Jun­kers FW 120, Mon­ta­ge­plat­te 994, Jun­kers ST 120-5 Z, Jun­kers AZB09 Dach schwarz...</t>
  </si>
  <si>
    <t>/preisvergleich/Relocate/475957824.html?categoryId=18406&amp;pos=13&amp;price=3274.0&amp;productid=2286143&amp;sid=289859&amp;type=offer</t>
  </si>
  <si>
    <t xml:space="preserve"> Vail­lant ecoTEC ex­clu­siv VC 276/4-7 Brenn­wert­ther­me Flach­dach rot 60/100, ca­lor­MA­TIC 630/3, Auf­putz ohne Spei­cher­an­schluss Vail­lant</t>
  </si>
  <si>
    <t>/preisvergleich/Relocate/481846412.html?categoryId=18406&amp;pos=7&amp;price=3860.0&amp;productid=1750863&amp;sid=289859&amp;type=offer</t>
  </si>
  <si>
    <t>/preisvergleich/Relocate/481847718.html?categoryId=18406&amp;pos=7&amp;price=3995.0&amp;productid=3497887&amp;sid=289859&amp;type=offer</t>
  </si>
  <si>
    <t xml:space="preserve"> Jun­kers Ce­ra­pur­Com­fort ZBR 42-3 A 21 Gas-Brenn­wert­ther­me 42 kW, L / LL Jun­kers FR 120, Mon­ta­ge­plat­te 258 + 223-1 (Un­ter­putz), Jun­kers SK 200-5 ZB, ATEC...</t>
  </si>
  <si>
    <t>/preisvergleich/Relocate/475958363.html?categoryId=18406&amp;pos=14&amp;price=3275.0&amp;productid=2286143&amp;sid=289859&amp;type=offer</t>
  </si>
  <si>
    <t xml:space="preserve"> Vail­lant ecoTEC ex­clu­siv VC 656/4-7 Brenn­wert­ther­me, E / H ohne Re­ge­lung, Zu­be­hör­pa­ket A+B+F, Flach­dach schwarz 80/125 Vail­lant</t>
  </si>
  <si>
    <t>/preisvergleich/Relocate/481848096.html?categoryId=18406&amp;pos=8&amp;price=3860.0&amp;productid=1750863&amp;sid=289859&amp;type=offer</t>
  </si>
  <si>
    <t>/preisvergleich/Relocate/481847226.html?categoryId=18406&amp;pos=8&amp;price=3995.0&amp;productid=3497887&amp;sid=289859&amp;type=offer</t>
  </si>
  <si>
    <t xml:space="preserve"> Jun­kers Ce­ra­pur­Com­fort ZBR 42-3 A 21 Gas-Brenn­wert­ther­me 42 kW, L / LL Jun­kers FR 50, Mon­ta­ge­plat­te 993, Jun­kers SK 200-5 ZB, ATEC Schacht 8 Meter 80/125 ...</t>
  </si>
  <si>
    <t>/preisvergleich/Relocate/476245970.html?categoryId=18406&amp;pos=15&amp;price=3275.0&amp;productid=2286143&amp;sid=223861&amp;type=offer</t>
  </si>
  <si>
    <t xml:space="preserve"> Vail­lant ex­clu­siv VC 146 Gas-Brenn­wert­ther­me 300L Gas­hei­zung Hei­zung Brenn­wert</t>
  </si>
  <si>
    <t>/preisvergleich/Relocate/481847354.html?categoryId=18406&amp;pos=9&amp;price=3860.0&amp;productid=1750863&amp;sid=289859&amp;type=offer</t>
  </si>
  <si>
    <t>/preisvergleich/Relocate/481847128.html?categoryId=18406&amp;pos=9&amp;price=3995.0&amp;productid=3497887&amp;sid=289859&amp;type=offer</t>
  </si>
  <si>
    <t xml:space="preserve"> Jun­kers Ce­ra­pur­Com­fort ZBR 42-3 A 21 Gas-Brenn­wert­ther­me 42 kW, L / LL Jun­kers FR 50, Jun­kers Schacht 8 Meter 80/125, Jun­kers SK 200-5 ZB, oh­ne...</t>
  </si>
  <si>
    <t>/preisvergleich/Relocate/481847369.html?categoryId=18406&amp;pos=10&amp;price=3860.0&amp;productid=1750863&amp;sid=289859&amp;type=offer</t>
  </si>
  <si>
    <t>/preisvergleich/Relocate/481847142.html?categoryId=18406&amp;pos=10&amp;price=3995.0&amp;productid=3497887&amp;sid=289859&amp;type=offer</t>
  </si>
  <si>
    <t xml:space="preserve"> Jun­kers Ce­ra­pur­Com­fort ZBR 42-3 A 21 Gas-Brenn­wert­ther­me 42 kW, L / LL ohne Re­ge­lung, Mon­ta­ge­plat­te 258 + 223-1 (Un­ter­putz), Jun­kers Schacht 10 Me­ter...</t>
  </si>
  <si>
    <t>/preisvergleich/Relocate/481847481.html?categoryId=18406&amp;pos=11&amp;price=3860.0&amp;productid=1750863&amp;sid=289859&amp;type=offer</t>
  </si>
  <si>
    <t>/preisvergleich/Relocate/481847847.html?categoryId=18406&amp;pos=11&amp;price=4000.0&amp;productid=3497887&amp;sid=289859&amp;type=offer</t>
  </si>
  <si>
    <t>/preisvergleich/Relocate/481866604.html?categoryId=18406&amp;pos=12&amp;price=3860.0&amp;productid=1750863&amp;sid=289859&amp;type=offer</t>
  </si>
  <si>
    <t xml:space="preserve"> Jun­kers Ce­ra­pur­Com­fort ZBR 42-3 A 31 Gas-Brenn­wert­ther­me 42 kW, Flg. P Jun­kers FR 120, Jun­kers SK 160-5 ZB, Mon­ta­ge­plat­te 258 + 223-1 (Un­ter­putz), ATEC...</t>
  </si>
  <si>
    <t>/preisvergleich/Relocate/481847939.html?categoryId=18406&amp;pos=12&amp;price=4000.0&amp;productid=3497887&amp;sid=289859&amp;type=offer</t>
  </si>
  <si>
    <t xml:space="preserve"> Jun­kers Ce­ra­pur­Com­fort ZBR 42-3 A 21 Gas-Brenn­wert­ther­me 42 kW, L / LL ohne Re­ge­lung, Mon­ta­ge­plat­te 258 + 528-1 (Auf­putz), Jun­kers Schacht 10 Me­ter...</t>
  </si>
  <si>
    <t>/preisvergleich/Relocate/481866618.html?categoryId=18406&amp;pos=13&amp;price=3860.0&amp;productid=1750863&amp;sid=289859&amp;type=offer</t>
  </si>
  <si>
    <t xml:space="preserve"> Jun­kers Ce­ra­pur­Com­fort ZBR 42-3 A 31 Gas-Brenn­wert­ther­me 42 kW, Flg. P Jun­kers FR 50, Jun­kers SK 160-5 ZB, Mon­ta­ge­plat­te 258 + 223-1 (Un­ter­putz), Jun­kers ...</t>
  </si>
  <si>
    <t>/preisvergleich/Relocate/481847650.html?categoryId=18406&amp;pos=13&amp;price=4000.0&amp;productid=3497887&amp;sid=289859&amp;type=offer</t>
  </si>
  <si>
    <t xml:space="preserve"> Jun­kers Ce­ra­pur­Com­fort ZBR 42-3 A 21 Gas-Brenn­wert­ther­me 42 kW, L / LL Jun­kers FW 120, Mon­ta­ge­plat­te 993, Jun­kers ST 120-5 Z, Jun­kers AZB10 Dach rot...</t>
  </si>
  <si>
    <t>/preisvergleich/Relocate/481849096.html?categoryId=18406&amp;pos=14&amp;price=3860.0&amp;productid=1750863&amp;sid=289859&amp;type=offer</t>
  </si>
  <si>
    <t>/preisvergleich/Relocate/481847328.html?categoryId=18406&amp;pos=14&amp;price=4000.0&amp;productid=3497887&amp;sid=289859&amp;type=offer</t>
  </si>
  <si>
    <t xml:space="preserve"> Jun­kers Ce­ra­pur­Com­fort ZBR 42-3 A 21 Gas-Brenn­wert­ther­me 42 kW, L / LL Jun­kers FW 120, Mon­ta­ge­plat­te 258, Jun­kers ST 120-5 Z, Jun­kers Schacht 4 Me­ter...</t>
  </si>
  <si>
    <t>/preisvergleich/Relocate/481848824.html?categoryId=18406&amp;pos=15&amp;price=3860.0&amp;productid=1750863&amp;sid=289859&amp;type=offer</t>
  </si>
  <si>
    <t>/preisvergleich/Relocate/481847490.html?categoryId=18406&amp;pos=15&amp;price=4000.0&amp;productid=3497887&amp;sid=289859&amp;type=offer</t>
  </si>
  <si>
    <t xml:space="preserve"> Jun­kers Ce­ra­pur­Com­fort ZBR 42-3 A 21 Gas-Brenn­wert­ther­me 42 kW, L / LL Jun­kers FW 200, Jun­kers ST 120-5 Z, Mon­ta­ge­plat­te 258 + 528-1 (Auf­putz), ATEC...</t>
  </si>
  <si>
    <t>/preisvergleich/Relocate/475957823.html?categoryId=18406&amp;pos=1&amp;price=3275.0&amp;productid=2286143&amp;sid=289859&amp;type=offer</t>
  </si>
  <si>
    <t xml:space="preserve"> Vail­lant ecoTEC ex­clu­siv VC 656/4-7 Brenn­wert­ther­me, L/LL ohne Re­ge­lung, Zu­be­hör­pa­ket A+B+F, Flach­dach rot 80/125 Vail­lant</t>
  </si>
  <si>
    <t>/preisvergleich/Relocate/475958006.html?categoryId=18406&amp;pos=2&amp;price=3275.0&amp;productid=2286143&amp;sid=289859&amp;type=offer</t>
  </si>
  <si>
    <t xml:space="preserve"> Vail­lant ecoTEC ex­clu­siv VC 656/4-7 Brenn­wert­ther­me, E / H ohne Re­ge­lung, Zu­be­hör­pa­ket A+B+F, Flach­dach rot 80/125 Vail­lant</t>
  </si>
  <si>
    <t>/preisvergleich/Relocate/475957892.html?categoryId=18406&amp;pos=3&amp;price=3275.0&amp;productid=2286143&amp;sid=289859&amp;type=offer</t>
  </si>
  <si>
    <t xml:space="preserve"> Vail­lant ecoTEC ex­clu­siv VC 656/4-7 Brenn­wert­ther­me, L/LL ohne Re­ge­lung, Zu­be­hör­pa­ket A+B+F, Flach­dach schwarz 80/125 Vail­lant</t>
  </si>
  <si>
    <t>/preisvergleich/Relocate/475957428.html?categoryId=18406&amp;pos=4&amp;price=3275.0&amp;productid=2286143&amp;sid=289859&amp;type=offer</t>
  </si>
  <si>
    <t xml:space="preserve"> Vail­lant ecoTEC ex­clu­siv VC 276/4-7 Brenn­wert­ther­me ca­lor­MA­TIC 470f, Schacht­sys­tem­pa­ket 10m, ohne Vail­lant</t>
  </si>
  <si>
    <t>/preisvergleich/Relocate/475958089.html?categoryId=18406&amp;pos=5&amp;price=3279.0&amp;productid=2286143&amp;sid=289859&amp;type=offer</t>
  </si>
  <si>
    <t xml:space="preserve"> Vail­lant ecoTEC ex­clu­siv VC 276/4-7 Brenn­wert­ther­me Schrägdach schwarz 60/100, ca­lor­MA­TIC 630/3, Auf­putz ohne Spei­cher­an­schluss Vail­lant</t>
  </si>
  <si>
    <t>/preisvergleich/Relocate/475957427.html?categoryId=18406&amp;pos=6&amp;price=3279.0&amp;productid=2286143&amp;sid=289859&amp;type=offer</t>
  </si>
  <si>
    <t xml:space="preserve"> Vail­lant ecoTEC ex­clu­siv VC 356/4-7 Brenn­wert­ther­me ohne Ab­gas­pa­ket, ca­lor­MA­TIC 630/3, Zu­be­hör­pa­ket A+B+C+D+E Vail­lant</t>
  </si>
  <si>
    <t>/preisvergleich/Relocate/475957724.html?categoryId=18406&amp;pos=7&amp;price=3279.0&amp;productid=2286143&amp;sid=289859&amp;type=offer</t>
  </si>
  <si>
    <t xml:space="preserve"> Vail­lant ecoTEC ex­clu­siv VC 276/4-7 Brenn­wert­ther­me Schrägdach rot 60/100, ca­lor­MA­TIC 630/3, Auf­putz ohne Spei­cher­an­schluss Vail­lant</t>
  </si>
  <si>
    <t>/preisvergleich/Relocate/481847857.html?categoryId=18406&amp;pos=1&amp;price=4005.0&amp;productid=3497887&amp;sid=289859&amp;type=offer</t>
  </si>
  <si>
    <t xml:space="preserve"> Jun­kers Ce­ra­pur­Com­fort ZBR 42-3 A 21 Gas-Brenn­wert­ther­me 42 kW, L / LL Jun­kers FR 120, Mon­ta­ge­plat­te 993, Jun­kers SK 200-5 ZB, ATEC Schacht 6 Me­ter...</t>
  </si>
  <si>
    <t>/preisvergleich/Relocate/481866156.html?categoryId=18406&amp;pos=1&amp;price=3860.0&amp;productid=1750863&amp;sid=289859&amp;type=offer</t>
  </si>
  <si>
    <t xml:space="preserve"> Jun­kers Ce­ra­pur­Com­fort ZBR 42-3 A 31 Gas-Brenn­wert­ther­me 42 kW, Flg. P Jun­kers FR 50, Jun­kers SK 200-5 ZB, ohne Mon­ta­ge­plat­te, ATEC Schacht 8 Me­ter...</t>
  </si>
  <si>
    <t>/preisvergleich/Relocate/475957195.html?categoryId=18406&amp;pos=8&amp;price=3279.0&amp;productid=2286143&amp;sid=289859&amp;type=offer</t>
  </si>
  <si>
    <t xml:space="preserve"> Vail­lant ecoTEC ex­clu­siv VC 356/4-7 Brenn­wert­ther­me ca­lor­MA­TIC 470/4, ohne, Schacht­ein­bau 80/125 7.5m Vail­lant</t>
  </si>
  <si>
    <t>/preisvergleich/Relocate/481848029.html?categoryId=18406&amp;pos=2&amp;price=4005.0&amp;productid=3497887&amp;sid=289859&amp;type=offer</t>
  </si>
  <si>
    <t>/preisvergleich/Relocate/481860880.html?categoryId=18406&amp;pos=2&amp;price=3865.0&amp;productid=1750863&amp;sid=289859&amp;type=offer</t>
  </si>
  <si>
    <t xml:space="preserve"> Jun­kers Ce­ra­pur­Com­fort ZBR 42-3 A 31 Gas-Brenn­wert­ther­me 42 kW, Flg. P Jun­kers FW 120, Jun­kers ST 120-5 Z, Jun­kers AZB09 Dach schwarz 80/125, oh­ne...</t>
  </si>
  <si>
    <t>/preisvergleich/Relocate/475958402.html?categoryId=18406&amp;pos=9&amp;price=3280.0&amp;productid=2286143&amp;sid=289859&amp;type=offer</t>
  </si>
  <si>
    <t xml:space="preserve"> Vail­lant ecoTEC ex­clu­siv VC 656/4-7 Brenn­wert­ther­me, E / H ohne Re­ge­lung, Zu­be­hör­pa­ket A+B+F, Schrägdach rot 80/125 Vail­lant</t>
  </si>
  <si>
    <t>/preisvergleich/Relocate/481847563.html?categoryId=18406&amp;pos=3&amp;price=4005.0&amp;productid=3497887&amp;sid=289859&amp;type=offer</t>
  </si>
  <si>
    <t xml:space="preserve"> Jun­kers Ce­ra­pur­Com­fort ZBR 42-3 A 21 Gas-Brenn­wert­ther­me 42 kW, L / LL Jun­kers FR 120, Mon­ta­ge­plat­te 993, Jun­kers ST 120-5 Z, Jun­kers Schacht 8 Me­ter...</t>
  </si>
  <si>
    <t>/preisvergleich/Relocate/481847089.html?categoryId=18406&amp;pos=3&amp;price=3865.0&amp;productid=1750863&amp;sid=289859&amp;type=offer</t>
  </si>
  <si>
    <t>/preisvergleich/Relocate/475957881.html?categoryId=18406&amp;pos=10&amp;price=3280.0&amp;productid=2286143&amp;sid=289859&amp;type=offer</t>
  </si>
  <si>
    <t xml:space="preserve"> Vail­lant ecoTEC ex­clu­siv VC 656/4-7 Brenn­wert­ther­me, E / H ohne Re­ge­lung, Zu­be­hör­pa­ket A+B+F, Schrägdach schwarz 80/125 Vail­lant</t>
  </si>
  <si>
    <t>/preisvergleich/Relocate/481847638.html?categoryId=18406&amp;pos=4&amp;price=4005.0&amp;productid=3497887&amp;sid=289859&amp;type=offer</t>
  </si>
  <si>
    <t xml:space="preserve"> Jun­kers Ce­ra­pur­Com­fort ZBR 42-3 A 21 Gas-Brenn­wert­ther­me 42 kW, L / LL Jun­kers FR 50, Mon­ta­ge­plat­te 994, Jun­kers SK 160-5 ZB, Jun­kers Schacht 6 Me­ter...</t>
  </si>
  <si>
    <t>/preisvergleich/Relocate/481846821.html?categoryId=18406&amp;pos=4&amp;price=3865.0&amp;productid=1750863&amp;sid=289859&amp;type=offer</t>
  </si>
  <si>
    <t>/preisvergleich/Relocate/475957899.html?categoryId=18406&amp;pos=11&amp;price=3280.0&amp;productid=2286143&amp;sid=289859&amp;type=offer</t>
  </si>
  <si>
    <t xml:space="preserve"> Vail­lant ecoTEC ex­clu­siv VC 656/4-7 Brenn­wert­ther­me, L/LL ohne Re­ge­lung, Zu­be­hör­pa­ket A+B+F, Schrägdach schwarz 80/125 Vail­lant</t>
  </si>
  <si>
    <t>/preisvergleich/Relocate/481847386.html?categoryId=18406&amp;pos=5&amp;price=4005.0&amp;productid=3497887&amp;sid=289859&amp;type=offer</t>
  </si>
  <si>
    <t xml:space="preserve"> Jun­kers Ce­ra­pur­Com­fort ZBR 42-3 A 21 Gas-Brenn­wert­ther­me 42 kW, L / LL Jun­kers FW 120, Jun­kers ST 120-5 Z, Mon­ta­ge­plat­te 258 + 528-1 (Auf­putz), ATEC...</t>
  </si>
  <si>
    <t>/preisvergleich/Relocate/481846737.html?categoryId=18406&amp;pos=5&amp;price=3865.0&amp;productid=1750863&amp;sid=289859&amp;type=offer</t>
  </si>
  <si>
    <t>/preisvergleich/Relocate/475957447.html?categoryId=18406&amp;pos=12&amp;price=3280.0&amp;productid=2286143&amp;sid=289859&amp;type=offer</t>
  </si>
  <si>
    <t xml:space="preserve"> Vail­lant ecoTEC ex­clu­siv VC 656/4-7 Brenn­wert­ther­me, L/LL ohne Re­ge­lung, Zu­be­hör­pa­ket A+B+F, Schrägdach rot 80/125 Vail­lant</t>
  </si>
  <si>
    <t>/preisvergleich/Relocate/481847180.html?categoryId=18406&amp;pos=6&amp;price=4005.0&amp;productid=3497887&amp;sid=289859&amp;type=offer</t>
  </si>
  <si>
    <t xml:space="preserve"> Jun­kers Ce­ra­pur­Com­fort ZBR 42-3 A 21 Gas-Brenn­wert­ther­me 42 kW, L / LL Jun­kers FR 120, Mon­ta­ge­plat­te 994, Jun­kers SK 160-5 ZB, Jun­kers Schacht 4 Me­ter...</t>
  </si>
  <si>
    <t>/preisvergleich/Relocate/481846538.html?categoryId=18406&amp;pos=6&amp;price=3865.0&amp;productid=1750863&amp;sid=289859&amp;type=offer</t>
  </si>
  <si>
    <t>/preisvergleich/Relocate/475957519.html?categoryId=18406&amp;pos=13&amp;price=3282.0&amp;productid=2286143&amp;sid=289859&amp;type=offer</t>
  </si>
  <si>
    <t xml:space="preserve"> Vail­lant ecoTEC ex­clu­siv VC 206/4-7 Brenn­wert­ther­me Schacht­sys­tem­pa­ket 7.5m, au­ro­MA­TIC 620/3, Un­ter­putz mit Spei­cher­an­schluss Vail­lant</t>
  </si>
  <si>
    <t>/preisvergleich/Relocate/481848186.html?categoryId=18406&amp;pos=7&amp;price=4010.0&amp;productid=3497887&amp;sid=289859&amp;type=offer</t>
  </si>
  <si>
    <t xml:space="preserve"> Jun­kers Ce­ra­pur­Com­fort ZBR 42-3 A 21 Gas-Brenn­wert­ther­me 42 kW, L / LL Jun­kers FR 120, Mon­ta­ge­plat­te 994, Jun­kers AZB09 Dach schwarz 80/125, Jun­kers SK...</t>
  </si>
  <si>
    <t>/preisvergleich/Relocate/481846367.html?categoryId=18406&amp;pos=7&amp;price=3865.0&amp;productid=1750863&amp;sid=289859&amp;type=offer</t>
  </si>
  <si>
    <t>/preisvergleich/Relocate/475957336.html?categoryId=18406&amp;pos=14&amp;price=3283.0&amp;productid=2286143&amp;sid=289859&amp;type=offer</t>
  </si>
  <si>
    <t xml:space="preserve"> Vail­lant ecoTEC ex­clu­siv VC 146/4-7 Brenn­wert­ther­me Schacht­sys­tem­pa­ket 10m, au­ro­MA­TIC 620/3, Un­ter­putz ohne Spei­cher­an­schluss Vail­lant</t>
  </si>
  <si>
    <t>/preisvergleich/Relocate/481848201.html?categoryId=18406&amp;pos=8&amp;price=4010.0&amp;productid=3497887&amp;sid=289859&amp;type=offer</t>
  </si>
  <si>
    <t xml:space="preserve"> Jun­kers Ce­ra­pur­Com­fort ZBR 42-3 A 21 Gas-Brenn­wert­ther­me 42 kW, L / LL Jun­kers FR 50, Mon­ta­ge­plat­te 994, Jun­kers SK 200-5 ZB, ATEC Schacht 10 Me­ter...</t>
  </si>
  <si>
    <t>/preisvergleich/Relocate/481866828.html?categoryId=18406&amp;pos=8&amp;price=3865.0&amp;productid=1750863&amp;sid=289859&amp;type=offer</t>
  </si>
  <si>
    <t xml:space="preserve"> Jun­kers Ce­ra­pur­Com­fort ZBR 42-3 A 31 Gas-Brenn­wert­ther­me 42 kW, Flg. P Mon­ta­ge­plat­te 994, ohne Re­ge­lung, Jun­kers ST 120-5 Z, Jun­kers Schacht 10 Me­ter...</t>
  </si>
  <si>
    <t>/preisvergleich/Relocate/475957522.html?categoryId=18406&amp;pos=15&amp;price=3283.0&amp;productid=2286143&amp;sid=289859&amp;type=offer</t>
  </si>
  <si>
    <t xml:space="preserve"> Vail­lant ecoTEC ex­clu­siv VC 146/4-7 Brenn­wert­ther­me Schacht­sys­tem­pa­ket 10m, ca­lor­MA­TIC 630/3, ohne Vail­lant</t>
  </si>
  <si>
    <t>/preisvergleich/Relocate/481847377.html?categoryId=18406&amp;pos=9&amp;price=4010.0&amp;productid=3497887&amp;sid=289859&amp;type=offer</t>
  </si>
  <si>
    <t xml:space="preserve"> Jun­kers Ce­ra­pur­Com­fort ZBR 42-3 A 21 Gas-Brenn­wert­ther­me 42 kW, L / LL Jun­kers FW 120, Jun­kers SK 200-5 ZB, ohne Mon­ta­ge­plat­te, ATEC Schacht 6 Me­ter...</t>
  </si>
  <si>
    <t>/preisvergleich/Relocate/481847344.html?categoryId=18406&amp;pos=9&amp;price=3865.0&amp;productid=1750863&amp;sid=289859&amp;type=offer</t>
  </si>
  <si>
    <t>/preisvergleich/Relocate/481847960.html?categoryId=18406&amp;pos=10&amp;price=4015.0&amp;productid=3497887&amp;sid=289859&amp;type=offer</t>
  </si>
  <si>
    <t xml:space="preserve"> Jun­kers Ce­ra­pur­Com­fort ZBR 42-3 A 21 Gas-Brenn­wert­ther­me 42 kW, L / LL Jun­kers FR 120, Mon­ta­ge­plat­te 993, Jun­kers AZB09 Dach schwarz 80/125, Jun­kers SK...</t>
  </si>
  <si>
    <t>/preisvergleich/Relocate/481848626.html?categoryId=18406&amp;pos=10&amp;price=3865.0&amp;productid=1750863&amp;sid=289859&amp;type=offer</t>
  </si>
  <si>
    <t>/preisvergleich/Relocate/481848125.html?categoryId=18406&amp;pos=11&amp;price=4020.0&amp;productid=3497887&amp;sid=289859&amp;type=offer</t>
  </si>
  <si>
    <t xml:space="preserve"> Jun­kers Ce­ra­pur­Com­fort ZBR 42-3 A 21 Gas-Brenn­wert­ther­me 42 kW, L / LL Jun­kers FW 200, Mon­ta­ge­plat­te 994, Jun­kers ST 120-5 Z, ATEC Schacht 4 Meter 80/125 ...</t>
  </si>
  <si>
    <t>/preisvergleich/Relocate/481848778.html?categoryId=18406&amp;pos=11&amp;price=3865.0&amp;productid=1750863&amp;sid=289859&amp;type=offer</t>
  </si>
  <si>
    <t>/preisvergleich/Relocate/481847989.html?categoryId=18406&amp;pos=12&amp;price=4020.0&amp;productid=3497887&amp;sid=289859&amp;type=offer</t>
  </si>
  <si>
    <t xml:space="preserve"> Jun­kers Ce­ra­pur­Com­fort ZBR 42-3 A 21 Gas-Brenn­wert­ther­me 42 kW, L / LL Jun­kers FW 120, Jun­kers AZB10 Dach rot 80/125, Jun­kers SK 200-5 ZB, oh­ne...</t>
  </si>
  <si>
    <t>/preisvergleich/Relocate/481848397.html?categoryId=18406&amp;pos=12&amp;price=3865.0&amp;productid=1750863&amp;sid=289859&amp;type=offer</t>
  </si>
  <si>
    <t>/preisvergleich/Relocate/481848018.html?categoryId=18406&amp;pos=13&amp;price=4020.0&amp;productid=3497887&amp;sid=289859&amp;type=offer</t>
  </si>
  <si>
    <t xml:space="preserve"> Jun­kers Ce­ra­pur­Com­fort ZBR 42-3 A 21 Gas-Brenn­wert­ther­me 42 kW, L / LL Jun­kers FR 50, Jun­kers Schacht 10 Meter 80/125, Jun­kers SK 200-5 ZB, oh­ne...</t>
  </si>
  <si>
    <t>/preisvergleich/Relocate/481865846.html?categoryId=18406&amp;pos=13&amp;price=3865.0&amp;productid=1750863&amp;sid=289859&amp;type=offer</t>
  </si>
  <si>
    <t xml:space="preserve"> Jun­kers Ce­ra­pur­Com­fort ZBR 42-3 A 31 Gas-Brenn­wert­ther­me 42 kW, Flg. P Jun­kers FR 120, Mon­ta­ge­plat­te 994, Jun­kers ST 120-5 Z, ATEC Schacht 8 Meter 80/125 ...</t>
  </si>
  <si>
    <t>/preisvergleich/Relocate/481847387.html?categoryId=18406&amp;pos=14&amp;price=4020.0&amp;productid=3497887&amp;sid=289859&amp;type=offer</t>
  </si>
  <si>
    <t>/preisvergleich/Relocate/481848530.html?categoryId=18406&amp;pos=14&amp;price=3865.0&amp;productid=1750863&amp;sid=289859&amp;type=offer</t>
  </si>
  <si>
    <t>/preisvergleich/Relocate/481847220.html?categoryId=18406&amp;pos=15&amp;price=4020.0&amp;productid=3497887&amp;sid=289859&amp;type=offer</t>
  </si>
  <si>
    <t xml:space="preserve"> Jun­kers Ce­ra­pur­Com­fort ZBR 42-3 A 21 Gas-Brenn­wert­ther­me 42 kW, L / LL Jun­kers FW 120, Jun­kers SK 160-5 ZB, Mon­ta­ge­plat­te 258 + 223-1 (Un­ter­putz), ATEC...</t>
  </si>
  <si>
    <t>/preisvergleich/Relocate/481847182.html?categoryId=18406&amp;pos=15&amp;price=3870.0&amp;productid=1750863&amp;sid=289859&amp;type=offer</t>
  </si>
  <si>
    <t>/preisvergleich/Relocate/475958160.html?categoryId=18406&amp;pos=1&amp;price=3284.0&amp;productid=2286143&amp;sid=289859&amp;type=offer</t>
  </si>
  <si>
    <t xml:space="preserve"> Vail­lant Paket 1.122/ 3 ecoTEC ex­clu­siv VC 466/4-7, 470/4 Vail­lant</t>
  </si>
  <si>
    <t>/preisvergleich/Relocate/475957277.html?categoryId=18406&amp;pos=2&amp;price=3284.0&amp;productid=2286143&amp;sid=289859&amp;type=offer</t>
  </si>
  <si>
    <t xml:space="preserve"> Vail­lant ecoTEC ex­clu­siv VC 356/4-7 Brenn­wert­ther­me ohne Ab­gas­pa­ket, ca­lor­MA­TIC 630/3, Zu­be­hör­pa­ket A+B+F Vail­lant</t>
  </si>
  <si>
    <t>/preisvergleich/Relocate/475957214.html?categoryId=18406&amp;pos=3&amp;price=3288.0&amp;productid=2286143&amp;sid=289859&amp;type=offer</t>
  </si>
  <si>
    <t xml:space="preserve"> Vail­lant ecoTEC ex­clu­siv VC 146/4-7 Brenn­wert­ther­me Schacht­sys­tem­pa­ket 10m, au­ro­MA­TIC 620/3, Auf­putz mit Spei­cher­an­schluss Vail­lant</t>
  </si>
  <si>
    <t>/preisvergleich/Relocate/475958058.html?categoryId=18406&amp;pos=4&amp;price=3292.0&amp;productid=2286143&amp;sid=289859&amp;type=offer</t>
  </si>
  <si>
    <t xml:space="preserve"> Vail­lant ecoTEC ex­clu­siv VC 206/4-7 Brenn­wert­ther­me Schacht­sys­tem­pa­ket 10m, au­ro­MA­TIC 620/3, Un­ter­putz ohne Spei­cher­an­schluss Vail­lant</t>
  </si>
  <si>
    <t>/preisvergleich/Relocate/475958064.html?categoryId=18406&amp;pos=5&amp;price=3292.0&amp;productid=2286143&amp;sid=289859&amp;type=offer</t>
  </si>
  <si>
    <t xml:space="preserve"> Vail­lant ecoTEC ex­clu­siv VC 206/4-7 Brenn­wert­ther­me Schacht­sys­tem­pa­ket 10m, ca­lor­MA­TIC 630/3, ohne Vail­lant</t>
  </si>
  <si>
    <t>/preisvergleich/Relocate/475958412.html?categoryId=18406&amp;pos=6&amp;price=3294.0&amp;productid=2286143&amp;sid=289859&amp;type=offer</t>
  </si>
  <si>
    <t xml:space="preserve"> Vail­lant ecoTEC ex­clu­siv VC 656/4-7 Brenn­wert­ther­me, L/LL ca­lor­MA­TIC 470/4, ohne Ab­gas­pa­ket, Zu­be­hör­pa­ket A+B+F Vail­lant</t>
  </si>
  <si>
    <t>/preisvergleich/Relocate/475957291.html?categoryId=18406&amp;pos=7&amp;price=3294.0&amp;productid=2286143&amp;sid=289859&amp;type=offer</t>
  </si>
  <si>
    <t xml:space="preserve"> Vail­lant ecoTEC ex­clu­siv VC 656/4-7 Brenn­wert­ther­me, E / H ca­lor­MA­TIC 470/4, ohne Ab­gas­pa­ket, Zu­be­hör­pa­ket A+B+F Vail­lant</t>
  </si>
  <si>
    <t>/preisvergleich/Relocate/481847832.html?categoryId=18406&amp;pos=1&amp;price=4025.0&amp;productid=3497887&amp;sid=289859&amp;type=offer</t>
  </si>
  <si>
    <t xml:space="preserve"> Jun­kers Ce­ra­pur­Com­fort ZBR 42-3 A 21 Gas-Brenn­wert­ther­me 42 kW, L / LL Jun­kers FW 200, Mon­ta­ge­plat­te 993, Jun­kers ST 120-5 Z, ATEC Schacht 4 Meter 80/125 ...</t>
  </si>
  <si>
    <t>/preisvergleich/Relocate/481847051.html?categoryId=18406&amp;pos=1&amp;price=3870.0&amp;productid=1750863&amp;sid=289859&amp;type=offer</t>
  </si>
  <si>
    <t>/preisvergleich/Relocate/475958354.html?categoryId=18406&amp;pos=8&amp;price=3295.0&amp;productid=2286143&amp;sid=289859&amp;type=offer</t>
  </si>
  <si>
    <t xml:space="preserve"> Vail­lant ecoTEC ex­clu­siv VC 466/4-7 Brenn­wert­ther­me ohne Re­ge­lung, Zu­be­hör­pa­ket A+B+F, Schacht­ein­bau 80/125 10m Vail­lant</t>
  </si>
  <si>
    <t>/preisvergleich/Relocate/481847670.html?categoryId=18406&amp;pos=2&amp;price=4025.0&amp;productid=3497887&amp;sid=289859&amp;type=offer</t>
  </si>
  <si>
    <t xml:space="preserve"> Jun­kers Ce­ra­pur­Com­fort ZBR 42-3 A 21 Gas-Brenn­wert­ther­me 42 kW, L / LL Jun­kers FW 120, Jun­kers SK 160-5 ZB, Mon­ta­ge­plat­te 258 + 528-1 (Auf­putz), ATEC...</t>
  </si>
  <si>
    <t>/preisvergleich/Relocate/481846384.html?categoryId=18406&amp;pos=2&amp;price=3870.0&amp;productid=1750863&amp;sid=289859&amp;type=offer</t>
  </si>
  <si>
    <t>/preisvergleich/Relocate/475957616.html?categoryId=18406&amp;pos=9&amp;price=3297.0&amp;productid=2286143&amp;sid=289859&amp;type=offer</t>
  </si>
  <si>
    <t xml:space="preserve"> Vail­lant ecoTEC ex­clu­siv VC 206/4-7 Brenn­wert­ther­me Schacht­sys­tem­pa­ket 10m, au­ro­MA­TIC 620/3, Auf­putz mit Spei­cher­an­schluss Vail­lant</t>
  </si>
  <si>
    <t>/preisvergleich/Relocate/481847526.html?categoryId=18406&amp;pos=3&amp;price=4025.0&amp;productid=3497887&amp;sid=289859&amp;type=offer</t>
  </si>
  <si>
    <t xml:space="preserve"> Jun­kers Ce­ra­pur­Com­fort ZBR 42-3 A 21 Gas-Brenn­wert­ther­me 42 kW, L / LL Jun­kers FR 120, Mon­ta­ge­plat­te 993, Jun­kers SK 200-5 ZB, ATEC Schacht 8 Me­ter...</t>
  </si>
  <si>
    <t>/preisvergleich/Relocate/481846377.html?categoryId=18406&amp;pos=3&amp;price=3870.0&amp;productid=1750863&amp;sid=289859&amp;type=offer</t>
  </si>
  <si>
    <t>/preisvergleich/Relocate/475958148.html?categoryId=18406&amp;pos=10&amp;price=3299.0&amp;productid=2286143&amp;sid=289859&amp;type=offer</t>
  </si>
  <si>
    <t xml:space="preserve"> Vail­lant ecoTEC ex­clu­siv VC 276/4-7 Brenn­wert­ther­me Flach­dach rot 60/100, ca­lor­MA­TIC 630/3, Un­ter­putz ohne Spei­cher­an­schluss Vail­lant</t>
  </si>
  <si>
    <t>/preisvergleich/Relocate/481847918.html?categoryId=18406&amp;pos=4&amp;price=4030.0&amp;productid=3497887&amp;sid=289859&amp;type=offer</t>
  </si>
  <si>
    <t>/preisvergleich/Relocate/481846337.html?categoryId=18406&amp;pos=4&amp;price=3870.0&amp;productid=1750863&amp;sid=289859&amp;type=offer</t>
  </si>
  <si>
    <t>/preisvergleich/Relocate/475957276.html?categoryId=18406&amp;pos=11&amp;price=3299.0&amp;productid=2286143&amp;sid=289859&amp;type=offer</t>
  </si>
  <si>
    <t xml:space="preserve"> Vail­lant ecoTEC ex­clu­siv VC 276/4-7 Brenn­wert­ther­me Flach­dach schwarz 60/100, ca­lor­MA­TIC 630/3, Un­ter­putz ohne Spei­cher­an­schluss Vail­lant</t>
  </si>
  <si>
    <t>/preisvergleich/Relocate/481847979.html?categoryId=18406&amp;pos=5&amp;price=4030.0&amp;productid=3497887&amp;sid=289859&amp;type=offer</t>
  </si>
  <si>
    <t xml:space="preserve"> Jun­kers Ce­ra­pur­Com­fort ZBR 42-3 A 21 Gas-Brenn­wert­ther­me 42 kW, L / LL Jun­kers FW 120, Mon­ta­ge­plat­te 993, Jun­kers SK 160-5 ZB, ATEC Schacht 4 Me­ter...</t>
  </si>
  <si>
    <t>/preisvergleich/Relocate/481848246.html?categoryId=18406&amp;pos=5&amp;price=3870.0&amp;productid=1750863&amp;sid=289859&amp;type=offer</t>
  </si>
  <si>
    <t>/preisvergleich/Relocate/475957194.html?categoryId=18406&amp;pos=12&amp;price=3299.0&amp;productid=2286143&amp;sid=289859&amp;type=offer</t>
  </si>
  <si>
    <t xml:space="preserve"> Vail­lant Paket 1.58 ecoTEC ex­clu­siv VC 146/4-7, 620/3, VIH S 300 Vail­lant</t>
  </si>
  <si>
    <t>/preisvergleich/Relocate/481847715.html?categoryId=18406&amp;pos=6&amp;price=4030.0&amp;productid=3497887&amp;sid=289859&amp;type=offer</t>
  </si>
  <si>
    <t xml:space="preserve"> Jun­kers Ce­ra­pur­Com­fort ZBR 42-3 A 21 Gas-Brenn­wert­ther­me 42 kW, L / LL Jun­kers FW 120, Mon­ta­ge­plat­te 258, Jun­kers ST 120-5 Z, Jun­kers Schacht 6 Me­ter...</t>
  </si>
  <si>
    <t>/preisvergleich/Relocate/481847924.html?categoryId=18406&amp;pos=6&amp;price=3870.0&amp;productid=1750863&amp;sid=289859&amp;type=offer</t>
  </si>
  <si>
    <t>/preisvergleich/Relocate/475958066.html?categoryId=18406&amp;pos=13&amp;price=3304.0&amp;productid=2286143&amp;sid=289859&amp;type=offer</t>
  </si>
  <si>
    <t xml:space="preserve"> Vail­lant ecoTEC ex­clu­siv VC 276/4-7 Brenn­wert­ther­me Flach­dach rot 60/100, ca­lor­MA­TIC 630/3, Auf­putz mit Spei­cher­an­schluss Vail­lant</t>
  </si>
  <si>
    <t>/preisvergleich/Relocate/481847121.html?categoryId=18406&amp;pos=7&amp;price=4030.0&amp;productid=3497887&amp;sid=289859&amp;type=offer</t>
  </si>
  <si>
    <t xml:space="preserve"> Jun­kers Ce­ra­pur­Com­fort ZBR 42-3 A 21 Gas-Brenn­wert­ther­me 42 kW, L / LL Jun­kers FW 200, Jun­kers ST 120-5 Z, Mon­ta­ge­plat­te 258 + 528-1 (Auf­putz), Jun­kers...</t>
  </si>
  <si>
    <t>/preisvergleich/Relocate/481847956.html?categoryId=18406&amp;pos=7&amp;price=3870.0&amp;productid=1750863&amp;sid=289859&amp;type=offer</t>
  </si>
  <si>
    <t>/preisvergleich/Relocate/475958196.html?categoryId=18406&amp;pos=14&amp;price=3304.0&amp;productid=2286143&amp;sid=289859&amp;type=offer</t>
  </si>
  <si>
    <t xml:space="preserve"> Vail­lant ecoTEC ex­clu­siv VC 276/4-7 Brenn­wert­ther­me Schrägdach schwarz 60/100, ca­lor­MA­TIC 630/3, Un­ter­putz ohne Spei­cher­an­schluss Vail­lant</t>
  </si>
  <si>
    <t>/preisvergleich/Relocate/481847303.html?categoryId=18406&amp;pos=8&amp;price=4035.0&amp;productid=3497887&amp;sid=289859&amp;type=offer</t>
  </si>
  <si>
    <t>/preisvergleich/Relocate/481847665.html?categoryId=18406&amp;pos=8&amp;price=3870.0&amp;productid=1750863&amp;sid=289859&amp;type=offer</t>
  </si>
  <si>
    <t>/preisvergleich/Relocate/475957289.html?categoryId=18406&amp;pos=15&amp;price=3304.0&amp;productid=2286143&amp;sid=289859&amp;type=offer</t>
  </si>
  <si>
    <t xml:space="preserve"> Vail­lant ecoTEC ex­clu­siv VC 276/4-7 Brenn­wert­ther­me Schrägdach rot 60/100, ca­lor­MA­TIC 630/3, Un­ter­putz ohne Spei­cher­an­schluss Vail­lant</t>
  </si>
  <si>
    <t>/preisvergleich/Relocate/481847514.html?categoryId=18406&amp;pos=9&amp;price=4035.0&amp;productid=3497887&amp;sid=289859&amp;type=offer</t>
  </si>
  <si>
    <t xml:space="preserve"> Jun­kers Ce­ra­pur­Com­fort ZBR 42-3 A 21 Gas-Brenn­wert­ther­me 42 kW, L / LL Jun­kers FR 120, Mon­ta­ge­plat­te 994, Jun­kers SK 160-5 ZB, Jun­kers Schacht 6 Me­ter...</t>
  </si>
  <si>
    <t>/preisvergleich/Relocate/481847356.html?categoryId=18406&amp;pos=9&amp;price=3870.0&amp;productid=1750863&amp;sid=289859&amp;type=offer</t>
  </si>
  <si>
    <t>/preisvergleich/Relocate/481847272.html?categoryId=18406&amp;pos=10&amp;price=4035.0&amp;productid=3497887&amp;sid=289859&amp;type=offer</t>
  </si>
  <si>
    <t xml:space="preserve"> Jun­kers Ce­ra­pur­Com­fort ZBR 42-3 A 21 Gas-Brenn­wert­ther­me 42 kW, L / LL Jun­kers FR 50, Mon­ta­ge­plat­te 993, Jun­kers SK 160-5 ZB, Jun­kers Schacht 8 Me­ter...</t>
  </si>
  <si>
    <t>/preisvergleich/Relocate/481847301.html?categoryId=18406&amp;pos=10&amp;price=3870.0&amp;productid=1750863&amp;sid=289859&amp;type=offer</t>
  </si>
  <si>
    <t>/preisvergleich/Relocate/481847291.html?categoryId=18406&amp;pos=11&amp;price=4035.0&amp;productid=3497887&amp;sid=289859&amp;type=offer</t>
  </si>
  <si>
    <t xml:space="preserve"> Jun­kers Ce­ra­pur­Com­fort ZBR 42-3 A 21 Gas-Brenn­wert­ther­me 42 kW, L / LL Jun­kers FW 200, Jun­kers ST 120-5 Z, Mon­ta­ge­plat­te 258 + 223-1 (Un­ter­putz), ATEC...</t>
  </si>
  <si>
    <t>/preisvergleich/Relocate/481848524.html?categoryId=18406&amp;pos=11&amp;price=3870.0&amp;productid=1750863&amp;sid=289859&amp;type=offer</t>
  </si>
  <si>
    <t>/preisvergleich/Relocate/481847219.html?categoryId=18406&amp;pos=12&amp;price=4035.0&amp;productid=3497887&amp;sid=289859&amp;type=offer</t>
  </si>
  <si>
    <t>/preisvergleich/Relocate/481860955.html?categoryId=18406&amp;pos=12&amp;price=3875.0&amp;productid=1750863&amp;sid=289859&amp;type=offer</t>
  </si>
  <si>
    <t xml:space="preserve"> Jun­kers Ce­ra­pur­Com­fort ZBR 42-3 A 31 Gas-Brenn­wert­ther­me 42 kW, Flg. P Jun­kers FW 200, Mon­ta­ge­plat­te 994, Jun­kers SK 160-5 ZB, ohne Ab­gas­pa­ket Jun­kers</t>
  </si>
  <si>
    <t>/preisvergleich/Relocate/481847116.html?categoryId=18406&amp;pos=13&amp;price=4035.0&amp;productid=3497887&amp;sid=289859&amp;type=offer</t>
  </si>
  <si>
    <t xml:space="preserve"> Jun­kers Ce­ra­pur­Com­fort ZBR 42-3 A 21 Gas-Brenn­wert­ther­me 42 kW, L / LL Jun­kers FW 120, Jun­kers SK 160-5 ZB, Mon­ta­ge­plat­te 258 + 528-1 (Auf­putz), Jun­kers...</t>
  </si>
  <si>
    <t>/preisvergleich/Relocate/481860652.html?categoryId=18406&amp;pos=13&amp;price=3875.0&amp;productid=1750863&amp;sid=289859&amp;type=offer</t>
  </si>
  <si>
    <t xml:space="preserve"> Jun­kers Ce­ra­pur­Com­fort ZBR 42-3 A 31 Gas-Brenn­wert­ther­me 42 kW, Flg. P Jun­kers FR 50, Jun­kers SK 160-5 ZB, Jun­kers Schacht 6 Meter 80/125, oh­ne...</t>
  </si>
  <si>
    <t>/preisvergleich/Relocate/481848267.html?categoryId=18406&amp;pos=14&amp;price=4040.0&amp;productid=3497887&amp;sid=289859&amp;type=offer</t>
  </si>
  <si>
    <t>/preisvergleich/Relocate/481847188.html?categoryId=18406&amp;pos=14&amp;price=3875.0&amp;productid=1750863&amp;sid=289859&amp;type=offer</t>
  </si>
  <si>
    <t>/preisvergleich/Relocate/481847821.html?categoryId=18406&amp;pos=15&amp;price=4045.0&amp;productid=3497887&amp;sid=289859&amp;type=offer</t>
  </si>
  <si>
    <t xml:space="preserve"> Jun­kers Ce­ra­pur­Com­fort ZBR 42-3 A 21 Gas-Brenn­wert­ther­me 42 kW, L / LL Jun­kers FW 120, Mon­ta­ge­plat­te 994, Jun­kers SK 160-5 ZB, ATEC Schacht 6 Me­ter...</t>
  </si>
  <si>
    <t>/preisvergleich/Relocate/481847028.html?categoryId=18406&amp;pos=15&amp;price=3875.0&amp;productid=1750863&amp;sid=289859&amp;type=offer</t>
  </si>
  <si>
    <t>/preisvergleich/Relocate/475957270.html?categoryId=18406&amp;pos=1&amp;price=3304.0&amp;productid=2286143&amp;sid=289859&amp;type=offer</t>
  </si>
  <si>
    <t xml:space="preserve"> Vail­lant ecoTEC ex­clu­siv VC 276/4-7 Brenn­wert­ther­me Flach­dach schwarz 60/100, ca­lor­MA­TIC 630/3, Auf­putz mit Spei­cher­an­schluss Vail­lant</t>
  </si>
  <si>
    <t>/preisvergleich/Relocate/475957703.html?categoryId=18406&amp;pos=2&amp;price=3304.0&amp;productid=2286143&amp;sid=289859&amp;type=offer</t>
  </si>
  <si>
    <t xml:space="preserve"> Vail­lant ecoTEC ex­clu­siv VC 356/4-7 Brenn­wert­ther­me ca­lor­MA­TIC 470/4, Zu­be­hör­pa­ket A+B+C+D+E, Schacht­ein­bau 80/125 7.5m Vail­lant</t>
  </si>
  <si>
    <t>/preisvergleich/Relocate/475958439.html?categoryId=18406&amp;pos=3&amp;price=3309.0&amp;productid=2286143&amp;sid=289859&amp;type=offer</t>
  </si>
  <si>
    <t xml:space="preserve"> Vail­lant ecoTEC ex­clu­siv VC 276/4-7 Brenn­wert­ther­me Schrägdach schwarz 60/100, ca­lor­MA­TIC 630/3, Auf­putz mit Spei­cher­an­schluss Vail­lant</t>
  </si>
  <si>
    <t>/preisvergleich/Relocate/475957529.html?categoryId=18406&amp;pos=4&amp;price=3309.0&amp;productid=2286143&amp;sid=289859&amp;type=offer</t>
  </si>
  <si>
    <t xml:space="preserve"> Vail­lant ecoTEC ex­clu­siv VC 356/4-7 Brenn­wert­ther­me ca­lor­MA­TIC 470/4, Zu­be­hör­pa­ket A+B+F, Schacht­ein­bau 80/125 7.5m Vail­lant</t>
  </si>
  <si>
    <t>/preisvergleich/Relocate/475957746.html?categoryId=18406&amp;pos=5&amp;price=3309.0&amp;productid=2286143&amp;sid=289859&amp;type=offer</t>
  </si>
  <si>
    <t xml:space="preserve"> Vail­lant ecoTEC ex­clu­siv VC 276/4-7 Brenn­wert­ther­me Schacht­sys­tem­pa­ket 7.5m, au­ro­MA­TIC 620/3, ohne Vail­lant</t>
  </si>
  <si>
    <t>/preisvergleich/Relocate/475957655.html?categoryId=18406&amp;pos=6&amp;price=3309.0&amp;productid=2286143&amp;sid=289859&amp;type=offer</t>
  </si>
  <si>
    <t xml:space="preserve"> Vail­lant ecoTEC ex­clu­siv VC 276/4-7 Brenn­wert­ther­me Schrägdach rot 60/100, ca­lor­MA­TIC 630/3, Auf­putz mit Spei­cher­an­schluss Vail­lant</t>
  </si>
  <si>
    <t>/preisvergleich/Relocate/475957719.html?categoryId=18406&amp;pos=7&amp;price=3310.0&amp;productid=2286143&amp;sid=289859&amp;type=offer</t>
  </si>
  <si>
    <t xml:space="preserve"> Vail­lant ecoTEC ex­clu­siv VC 276/4-7 Brenn­wert­ther­me ca­lor­MA­TIC 470f, Schacht­sys­tem­pa­ket 7.5m, Auf­putz ohne Spei­cher­an­schluss Vail­lant</t>
  </si>
  <si>
    <t>/preisvergleich/Relocate/481846862.html?categoryId=18406&amp;pos=1&amp;price=3875.0&amp;productid=1750863&amp;sid=289859&amp;type=offer</t>
  </si>
  <si>
    <t>/preisvergleich/Relocate/481847610.html?categoryId=18406&amp;pos=1&amp;price=4045.0&amp;productid=3497887&amp;sid=289859&amp;type=offer</t>
  </si>
  <si>
    <t xml:space="preserve"> Jun­kers Ce­ra­pur­Com­fort ZBR 42-3 A 21 Gas-Brenn­wert­ther­me 42 kW, L / LL Jun­kers FW 200, Jun­kers SK 200-5 ZB, ohne Mon­ta­ge­plat­te, ATEC Schacht 4 Me­ter...</t>
  </si>
  <si>
    <t>/preisvergleich/Relocate/475957460.html?categoryId=18406&amp;pos=8&amp;price=3313.0&amp;productid=2286143&amp;sid=289859&amp;type=offer</t>
  </si>
  <si>
    <t xml:space="preserve"> Vail­lant ecoTEC ex­clu­siv VC 146/4-7 Brenn­wert­ther­me Schacht­sys­tem­pa­ket 10m, au­ro­MA­TIC 620/3, Un­ter­putz mit Spei­cher­an­schluss Vail­lant</t>
  </si>
  <si>
    <t>/preisvergleich/Relocate/481846733.html?categoryId=18406&amp;pos=2&amp;price=3875.0&amp;productid=1750863&amp;sid=289859&amp;type=offer</t>
  </si>
  <si>
    <t>/preisvergleich/Relocate/481847585.html?categoryId=18406&amp;pos=2&amp;price=4045.0&amp;productid=3497887&amp;sid=289859&amp;type=offer</t>
  </si>
  <si>
    <t xml:space="preserve"> Jun­kers Ce­ra­pur­Com­fort ZBR 42-3 A 21 Gas-Brenn­wert­ther­me 42 kW, L / LL Jun­kers FW 200, Mon­ta­ge­plat­te 993, Jun­kers ST 120-5 Z, ATEC Schacht 6 Meter 80/125 ...</t>
  </si>
  <si>
    <t>/preisvergleich/Relocate/475958240.html?categoryId=18406&amp;pos=9&amp;price=3318.0&amp;productid=2286143&amp;sid=289859&amp;type=offer</t>
  </si>
  <si>
    <t xml:space="preserve"> Vail­lant ecoTEC ex­clu­siv VC 146/4-7 Brenn­wert­ther­me Schacht­sys­tem­pa­ket 7.5m, ca­lor­MA­TIC 630/3, Auf­putz ohne Spei­cher­an­schluss Vail­lant</t>
  </si>
  <si>
    <t>/preisvergleich/Relocate/481846709.html?categoryId=18406&amp;pos=3&amp;price=3875.0&amp;productid=1750863&amp;sid=289859&amp;type=offer</t>
  </si>
  <si>
    <t>/preisvergleich/Relocate/481847474.html?categoryId=18406&amp;pos=3&amp;price=4045.0&amp;productid=3497887&amp;sid=289859&amp;type=offer</t>
  </si>
  <si>
    <t xml:space="preserve"> Jun­kers Ce­ra­pur­Com­fort ZBR 42-3 A 21 Gas-Brenn­wert­ther­me 42 kW, L / LL Jun­kers FR 120, Mon­ta­ge­plat­te 993, Jun­kers SK 200-5 ZB, ATEC Schacht 10 Me­ter...</t>
  </si>
  <si>
    <t>/preisvergleich/Relocate/475957452.html?categoryId=18406&amp;pos=10&amp;price=3319.0&amp;productid=2286143&amp;sid=289859&amp;type=offer</t>
  </si>
  <si>
    <t xml:space="preserve"> Vail­lant ecoTEC ex­clu­siv VC 356/4-7 Brenn­wert­ther­me ca­lor­MA­TIC 470/4, ohne, Schacht­ein­bau 80/125 10m Vail­lant</t>
  </si>
  <si>
    <t>/preisvergleich/Relocate/481848310.html?categoryId=18406&amp;pos=4&amp;price=3875.0&amp;productid=1750863&amp;sid=289859&amp;type=offer</t>
  </si>
  <si>
    <t>/preisvergleich/Relocate/481847151.html?categoryId=18406&amp;pos=4&amp;price=4050.0&amp;productid=3497887&amp;sid=289859&amp;type=offer</t>
  </si>
  <si>
    <t xml:space="preserve"> Jun­kers Ce­ra­pur­Com­fort ZBR 42-3 A 21 Gas-Brenn­wert­ther­me 42 kW, L / LL Jun­kers FR 120, Jun­kers Schacht 10 Meter 80/125, Jun­kers SK 200-5 ZB, oh­ne...</t>
  </si>
  <si>
    <t>/preisvergleich/Relocate/475958090.html?categoryId=18406&amp;pos=11&amp;price=3322.0&amp;productid=2286143&amp;sid=289859&amp;type=offer</t>
  </si>
  <si>
    <t xml:space="preserve"> Vail­lant ecoTEC ex­clu­siv VC 206/4-7 Brenn­wert­ther­me Schacht­sys­tem­pa­ket 10m, au­ro­MA­TIC 620/3, Un­ter­putz mit Spei­cher­an­schluss Vail­lant</t>
  </si>
  <si>
    <t>/preisvergleich/Relocate/481848291.html?categoryId=18406&amp;pos=5&amp;price=3875.0&amp;productid=1750863&amp;sid=289859&amp;type=offer</t>
  </si>
  <si>
    <t>/preisvergleich/Relocate/481847985.html?categoryId=18406&amp;pos=5&amp;price=4055.0&amp;productid=3497887&amp;sid=289859&amp;type=offer</t>
  </si>
  <si>
    <t xml:space="preserve"> Jun­kers Ce­ra­pur­Com­fort ZBR 42-3 A 21 Gas-Brenn­wert­ther­me 42 kW, L / LL Jun­kers FW 120, Mon­ta­ge­plat­te 258, Jun­kers ST 120-5 Z, Jun­kers Schacht 8 Me­ter...</t>
  </si>
  <si>
    <t>/preisvergleich/Relocate/475957664.html?categoryId=18406&amp;pos=12&amp;price=3327.0&amp;productid=2286143&amp;sid=289859&amp;type=offer</t>
  </si>
  <si>
    <t xml:space="preserve"> Vail­lant ecoTEC ex­clu­siv VC 206/4-7 Brenn­wert­ther­me Schacht­sys­tem­pa­ket 7.5m, ca­lor­MA­TIC 630/3, Auf­putz ohne Spei­cher­an­schluss Vail­lant</t>
  </si>
  <si>
    <t>/preisvergleich/Relocate/481847880.html?categoryId=18406&amp;pos=6&amp;price=3875.0&amp;productid=1750863&amp;sid=289859&amp;type=offer</t>
  </si>
  <si>
    <t>/preisvergleich/Relocate/481847668.html?categoryId=18406&amp;pos=6&amp;price=4055.0&amp;productid=3497887&amp;sid=289859&amp;type=offer</t>
  </si>
  <si>
    <t xml:space="preserve"> Jun­kers Ce­ra­pur­Com­fort ZBR 42-3 A 21 Gas-Brenn­wert­ther­me 42 kW, L / LL Jun­kers FW 200, Mon­ta­ge­plat­te 993, Jun­kers ST 120-5 Z, Jun­kers AZB09 Dach schwarz...</t>
  </si>
  <si>
    <t>/preisvergleich/Relocate/475958406.html?categoryId=18406&amp;pos=13&amp;price=3329.0&amp;productid=2286143&amp;sid=289859&amp;type=offer</t>
  </si>
  <si>
    <t xml:space="preserve"> Vail­lant ecoTEC ex­clu­siv VC 276/4-7 Brenn­wert­ther­me Flach­dach schwarz 60/100, ca­lor­MA­TIC 630/3, Un­ter­putz mit Spei­cher­an­schluss Vail­lant</t>
  </si>
  <si>
    <t>/preisvergleich/Relocate/481848043.html?categoryId=18406&amp;pos=7&amp;price=3875.0&amp;productid=1750863&amp;sid=289859&amp;type=offer</t>
  </si>
  <si>
    <t>/preisvergleich/Relocate/481847342.html?categoryId=18406&amp;pos=7&amp;price=4055.0&amp;productid=3497887&amp;sid=289859&amp;type=offer</t>
  </si>
  <si>
    <t xml:space="preserve"> Jun­kers Ce­ra­pur­Com­fort ZBR 42-3 A 21 Gas-Brenn­wert­ther­me 42 kW, L / LL Jun­kers FW 200, Mon­ta­ge­plat­te 993, Jun­kers ST 120-5 Z, Jun­kers AZB10 Dach rot...</t>
  </si>
  <si>
    <t>/preisvergleich/Relocate/475957932.html?categoryId=18406&amp;pos=14&amp;price=3329.0&amp;productid=2286143&amp;sid=289859&amp;type=offer</t>
  </si>
  <si>
    <t xml:space="preserve"> Vail­lant ecoTEC ex­clu­siv VC 276/4-7 Brenn­wert­ther­me Flach­dach rot 60/100, ca­lor­MA­TIC 630/3, Un­ter­putz mit Spei­cher­an­schluss Vail­lant</t>
  </si>
  <si>
    <t>/preisvergleich/Relocate/481847746.html?categoryId=18406&amp;pos=8&amp;price=3875.0&amp;productid=1750863&amp;sid=289859&amp;type=offer</t>
  </si>
  <si>
    <t>/preisvergleich/Relocate/481847176.html?categoryId=18406&amp;pos=8&amp;price=4055.0&amp;productid=3497887&amp;sid=289859&amp;type=offer</t>
  </si>
  <si>
    <t xml:space="preserve"> Jun­kers Ce­ra­pur­Com­fort ZBR 42-3 A 21 Gas-Brenn­wert­ther­me 42 kW, L / LL Jun­kers FW 120, Mon­ta­ge­plat­te 994, Jun­kers SK 160-5 ZB, Jun­kers AZB10 Dach rot...</t>
  </si>
  <si>
    <t>/preisvergleich/Relocate/475958099.html?categoryId=18406&amp;pos=15&amp;price=3329.0&amp;productid=2286143&amp;sid=289859&amp;type=offer</t>
  </si>
  <si>
    <t xml:space="preserve"> Vail­lant Paket 1.129 ecoTEC ex­clu­siv VC 356/4-7, 630/3 Vail­lant</t>
  </si>
  <si>
    <t>/preisvergleich/Relocate/481866405.html?categoryId=18406&amp;pos=9&amp;price=3875.0&amp;productid=1750863&amp;sid=289859&amp;type=offer</t>
  </si>
  <si>
    <t xml:space="preserve"> Jun­kers Ce­ra­pur­Com­fort ZBR 42-3 A 31 Gas-Brenn­wert­ther­me 42 kW, Flg. P Mon­ta­ge­plat­te 994, ohne Re­ge­lung, Jun­kers SK 160-5 ZB, Jun­kers Schacht 6 Me­ter...</t>
  </si>
  <si>
    <t>/preisvergleich/Relocate/481847120.html?categoryId=18406&amp;pos=9&amp;price=4055.0&amp;productid=3497887&amp;sid=289859&amp;type=offer</t>
  </si>
  <si>
    <t xml:space="preserve"> Jun­kers Ce­ra­pur­Com­fort ZBR 42-3 A 21 Gas-Brenn­wert­ther­me 42 kW, L / LL Jun­kers FR 50, Mon­ta­ge­plat­te 994, Jun­kers SK 160-5 ZB, Jun­kers Schacht 10 Me­ter...</t>
  </si>
  <si>
    <t>/preisvergleich/Relocate/481847015.html?categoryId=18406&amp;pos=10&amp;price=3880.0&amp;productid=1750863&amp;sid=289859&amp;type=offer</t>
  </si>
  <si>
    <t>/preisvergleich/Relocate/481847751.html?categoryId=18406&amp;pos=10&amp;price=4060.0&amp;productid=3497887&amp;sid=289859&amp;type=offer</t>
  </si>
  <si>
    <t xml:space="preserve"> Jun­kers Ce­ra­pur­Com­fort ZBR 42-3 A 21 Gas-Brenn­wert­ther­me 42 kW, L / LL Jun­kers FW 120, Mon­ta­ge­plat­te 993, Jun­kers SK 160-5 ZB, Jun­kers AZB09 Dach schwarz ...</t>
  </si>
  <si>
    <t>/preisvergleich/Relocate/481846449.html?categoryId=18406&amp;pos=11&amp;price=3880.0&amp;productid=1750863&amp;sid=289859&amp;type=offer</t>
  </si>
  <si>
    <t>/preisvergleich/Relocate/481847434.html?categoryId=18406&amp;pos=11&amp;price=4060.0&amp;productid=3497887&amp;sid=289859&amp;type=offer</t>
  </si>
  <si>
    <t xml:space="preserve"> Jun­kers Ce­ra­pur­Com­fort ZBR 42-3 A 21 Gas-Brenn­wert­ther­me 42 kW, L / LL Jun­kers FW 200, Mon­ta­ge­plat­te 994, Jun­kers ST 120-5 Z, ATEC Schacht 8 Meter 80/125 ...</t>
  </si>
  <si>
    <t>/preisvergleich/Relocate/481847866.html?categoryId=18406&amp;pos=12&amp;price=3880.0&amp;productid=1750863&amp;sid=289859&amp;type=offer</t>
  </si>
  <si>
    <t>/preisvergleich/Relocate/481847453.html?categoryId=18406&amp;pos=12&amp;price=4060.0&amp;productid=3497887&amp;sid=289859&amp;type=offer</t>
  </si>
  <si>
    <t>/preisvergleich/Relocate/481847299.html?categoryId=18406&amp;pos=13&amp;price=3880.0&amp;productid=1750863&amp;sid=289859&amp;type=offer</t>
  </si>
  <si>
    <t>/preisvergleich/Relocate/481847210.html?categoryId=18406&amp;pos=13&amp;price=4060.0&amp;productid=3497887&amp;sid=289859&amp;type=offer</t>
  </si>
  <si>
    <t xml:space="preserve"> Jun­kers Ce­ra­pur­Com­fort ZBR 42-3 A 21 Gas-Brenn­wert­ther­me 42 kW, L / LL Jun­kers FW 120, Mon­ta­ge­plat­te 258, Jun­kers SK 160-5 ZB, Jun­kers Schacht 4 Me­ter...</t>
  </si>
  <si>
    <t>/preisvergleich/Relocate/481849000.html?categoryId=18406&amp;pos=14&amp;price=3880.0&amp;productid=1750863&amp;sid=289859&amp;type=offer</t>
  </si>
  <si>
    <t>/preisvergleich/Relocate/481848171.html?categoryId=18406&amp;pos=14&amp;price=4065.0&amp;productid=3497887&amp;sid=289859&amp;type=offer</t>
  </si>
  <si>
    <t>/preisvergleich/Relocate/481848508.html?categoryId=18406&amp;pos=15&amp;price=3880.0&amp;productid=1750863&amp;sid=289859&amp;type=offer</t>
  </si>
  <si>
    <t>/preisvergleich/Relocate/481847271.html?categoryId=18406&amp;pos=15&amp;price=4065.0&amp;productid=3497887&amp;sid=289859&amp;type=offer</t>
  </si>
  <si>
    <t xml:space="preserve"> Jun­kers Ce­ra­pur­Com­fort ZBR 42-3 A 21 Gas-Brenn­wert­ther­me 42 kW, L / LL Jun­kers FW 120, Mon­ta­ge­plat­te 258, Jun­kers AZB09 Dach schwarz 80/125, Jun­kers SK...</t>
  </si>
  <si>
    <t>/preisvergleich/Relocate/475957431.html?categoryId=18406&amp;pos=1&amp;price=3334.0&amp;productid=2286143&amp;sid=289859&amp;type=offer</t>
  </si>
  <si>
    <t xml:space="preserve"> Vail­lant ecoTEC ex­clu­siv VC 276/4-7 Brenn­wert­ther­me Schrägdach schwarz 60/100, ca­lor­MA­TIC 630/3, Un­ter­putz mit Spei­cher­an­schluss Vail­lant</t>
  </si>
  <si>
    <t>/preisvergleich/Relocate/475957581.html?categoryId=18406&amp;pos=2&amp;price=3334.0&amp;productid=2286143&amp;sid=289859&amp;type=offer</t>
  </si>
  <si>
    <t xml:space="preserve"> Vail­lant ecoTEC ex­clu­siv VC 276/4-7 Brenn­wert­ther­me Schrägdach rot 60/100, ca­lor­MA­TIC 630/3, Un­ter­putz mit Spei­cher­an­schluss Vail­lant</t>
  </si>
  <si>
    <t>/preisvergleich/Relocate/475957942.html?categoryId=18406&amp;pos=3&amp;price=3335.0&amp;productid=2286143&amp;sid=289859&amp;type=offer</t>
  </si>
  <si>
    <t xml:space="preserve"> Vail­lant ecoTEC ex­clu­siv VC 276/4-7 Brenn­wert­ther­me ca­lor­MA­TIC 470f, Schacht­sys­tem­pa­ket 7.5m, Un­ter­putz ohne Spei­cher­an­schluss Vail­lant</t>
  </si>
  <si>
    <t>/preisvergleich/Relocate/475957852.html?categoryId=18406&amp;pos=4&amp;price=3339.0&amp;productid=2286143&amp;sid=289859&amp;type=offer</t>
  </si>
  <si>
    <t xml:space="preserve"> Vail­lant Paket 1.60 ecoTEC ex­clu­siv VC 206/4-7, 620/3, VIH S 300 Vail­lant</t>
  </si>
  <si>
    <t>/preisvergleich/Relocate/475957939.html?categoryId=18406&amp;pos=5&amp;price=3340.0&amp;productid=2286143&amp;sid=289859&amp;type=offer</t>
  </si>
  <si>
    <t xml:space="preserve"> Vail­lant ecoTEC ex­clu­siv VC 276/4-7 Brenn­wert­ther­me ca­lor­MA­TIC 470f, Schacht­sys­tem­pa­ket 7.5m, Auf­putz mit Spei­cher­an­schluss Vail­lant</t>
  </si>
  <si>
    <t>/preisvergleich/Relocate/475957238.html?categoryId=18406&amp;pos=6&amp;price=3343.0&amp;productid=2286143&amp;sid=289859&amp;type=offer</t>
  </si>
  <si>
    <t xml:space="preserve"> Vail­lant ecoTEC ex­clu­siv VC 146/4-7 Brenn­wert­ther­me Schacht­sys­tem­pa­ket 7.5m, ca­lor­MA­TIC 630/3, Un­ter­putz ohne Spei­cher­an­schluss Vail­lant</t>
  </si>
  <si>
    <t>/preisvergleich/Relocate/475958348.html?categoryId=18406&amp;pos=7&amp;price=3344.0&amp;productid=2286143&amp;sid=289859&amp;type=offer</t>
  </si>
  <si>
    <t xml:space="preserve"> Vail­lant ecoTEC ex­clu­siv VC 466/4-7 Brenn­wert­ther­me ca­lor­MA­TIC 470/4, ohne, Flach­dach rot 80/125 Vail­lant</t>
  </si>
  <si>
    <t>/preisvergleich/Relocate/481860950.html?categoryId=18406&amp;pos=1&amp;price=3885.0&amp;productid=1750863&amp;sid=289859&amp;type=offer</t>
  </si>
  <si>
    <t xml:space="preserve"> Jun­kers Ce­ra­pur­Com­fort ZBR 42-3 A 31 Gas-Brenn­wert­ther­me 42 kW, Flg. P Jun­kers FW 200, Mon­ta­ge­plat­te 258, ohne Ab­gas­pa­ket, Jun­kers SK 200-5 ZB Jun­kers</t>
  </si>
  <si>
    <t>/preisvergleich/Relocate/481848290.html?categoryId=18406&amp;pos=1&amp;price=4075.0&amp;productid=3497887&amp;sid=289859&amp;type=offer</t>
  </si>
  <si>
    <t xml:space="preserve"> Jun­kers Ce­ra­pur­Com­fort ZBR 42-3 A 21 Gas-Brenn­wert­ther­me 42 kW, L / LL Jun­kers FW 200, Jun­kers AZB09 Dach schwarz 80/125, Jun­kers SK 200-5 ZB, oh­ne...</t>
  </si>
  <si>
    <t>/preisvergleich/Relocate/475957613.html?categoryId=18406&amp;pos=8&amp;price=3344.0&amp;productid=2286143&amp;sid=289859&amp;type=offer</t>
  </si>
  <si>
    <t xml:space="preserve"> Vail­lant ecoTEC ex­clu­siv VC 466/4-7 Brenn­wert­ther­me ca­lor­MA­TIC 470/4, ohne, Flach­dach schwarz 80/125 Vail­lant</t>
  </si>
  <si>
    <t>/preisvergleich/Relocate/481846996.html?categoryId=18406&amp;pos=2&amp;price=3885.0&amp;productid=1750863&amp;sid=289859&amp;type=offer</t>
  </si>
  <si>
    <t>/preisvergleich/Relocate/481847754.html?categoryId=18406&amp;pos=2&amp;price=4075.0&amp;productid=3497887&amp;sid=289859&amp;type=offer</t>
  </si>
  <si>
    <t xml:space="preserve"> Jun­kers Ce­ra­pur­Com­fort ZBR 42-3 A 21 Gas-Brenn­wert­ther­me 42 kW, L / LL Jun­kers FW 120, Mon­ta­ge­plat­te 258, Jun­kers SK 200-5 ZB, ATEC Schacht 8 Me­ter...</t>
  </si>
  <si>
    <t>/preisvergleich/Relocate/475957628.html?categoryId=18406&amp;pos=9&amp;price=3344.0&amp;productid=2286143&amp;sid=289859&amp;type=offer</t>
  </si>
  <si>
    <t xml:space="preserve"> Vail­lant ecoTEC ex­clu­siv VC 356/4-7 Brenn­wert­ther­me ca­lor­MA­TIC 470/4, Zu­be­hör­pa­ket A+B+C+D+E, Schacht­ein­bau 80/125 10m Vail­lant</t>
  </si>
  <si>
    <t>/preisvergleich/Relocate/481846866.html?categoryId=18406&amp;pos=3&amp;price=3885.0&amp;productid=1750863&amp;sid=289859&amp;type=offer</t>
  </si>
  <si>
    <t>/preisvergleich/Relocate/481847620.html?categoryId=18406&amp;pos=3&amp;price=4085.0&amp;productid=3497887&amp;sid=289859&amp;type=offer</t>
  </si>
  <si>
    <t xml:space="preserve"> Jun­kers Ce­ra­pur­Com­fort ZBR 42-3 A 21 Gas-Brenn­wert­ther­me 42 kW, L / LL Jun­kers FR 120, Mon­ta­ge­plat­te 994, Jun­kers SK 160-5 ZB, Jun­kers Schacht 10 Me­ter...</t>
  </si>
  <si>
    <t>/preisvergleich/Relocate/475958248.html?categoryId=18406&amp;pos=10&amp;price=3348.0&amp;productid=2286143&amp;sid=289859&amp;type=offer</t>
  </si>
  <si>
    <t xml:space="preserve"> Vail­lant ecoTEC ex­clu­siv VC 146/4-7 Brenn­wert­ther­me Schacht­sys­tem­pa­ket 7.5m, ca­lor­MA­TIC 630/3, Auf­putz mit Spei­cher­an­schluss Vail­lant</t>
  </si>
  <si>
    <t>/preisvergleich/Relocate/481846736.html?categoryId=18406&amp;pos=4&amp;price=3885.0&amp;productid=1750863&amp;sid=289859&amp;type=offer</t>
  </si>
  <si>
    <t>/preisvergleich/Relocate/481847384.html?categoryId=18406&amp;pos=4&amp;price=4085.0&amp;productid=3497887&amp;sid=289859&amp;type=offer</t>
  </si>
  <si>
    <t xml:space="preserve"> Jun­kers Ce­ra­pur­Com­fort ZBR 42-3 A 21 Gas-Brenn­wert­ther­me 42 kW, L / LL Jun­kers FW 120, Jun­kers ST 120-5 Z, Mon­ta­ge­plat­te 258 + 528-1 (Auf­putz), Jun­kers...</t>
  </si>
  <si>
    <t>/preisvergleich/Relocate/475958025.html?categoryId=18406&amp;pos=11&amp;price=3349.0&amp;productid=2286143&amp;sid=289859&amp;type=offer</t>
  </si>
  <si>
    <t xml:space="preserve"> Vail­lant ecoTEC ex­clu­siv VC 466/4-7 Brenn­wert­ther­me ca­lor­MA­TIC 470/4, ohne, Schrägdach schwarz 80/125 Vail­lant</t>
  </si>
  <si>
    <t>/preisvergleich/Relocate/481847876.html?categoryId=18406&amp;pos=5&amp;price=3885.0&amp;productid=1750863&amp;sid=289859&amp;type=offer</t>
  </si>
  <si>
    <t>/preisvergleich/Relocate/481847457.html?categoryId=18406&amp;pos=5&amp;price=4085.0&amp;productid=3497887&amp;sid=289859&amp;type=offer</t>
  </si>
  <si>
    <t xml:space="preserve"> Jun­kers Ce­ra­pur­Com­fort ZBR 42-3 A 21 Gas-Brenn­wert­ther­me 42 kW, L / LL Jun­kers FW 200, Jun­kers SK 160-5 ZB, Mon­ta­ge­plat­te 258 + 223-1 (Un­ter­putz),...</t>
  </si>
  <si>
    <t>/preisvergleich/Relocate/475958253.html?categoryId=18406&amp;pos=12&amp;price=3349.0&amp;productid=2286143&amp;sid=289859&amp;type=offer</t>
  </si>
  <si>
    <t xml:space="preserve"> Vail­lant ecoTEC ex­clu­siv VC 466/4-7 Brenn­wert­ther­me ca­lor­MA­TIC 470/4, ohne, Schrägdach rot 80/125 Vail­lant</t>
  </si>
  <si>
    <t>/preisvergleich/Relocate/481847504.html?categoryId=18406&amp;pos=6&amp;price=3885.0&amp;productid=1750863&amp;sid=289859&amp;type=offer</t>
  </si>
  <si>
    <t>/preisvergleich/Relocate/481847193.html?categoryId=18406&amp;pos=6&amp;price=4085.0&amp;productid=3497887&amp;sid=289859&amp;type=offer</t>
  </si>
  <si>
    <t xml:space="preserve"> Jun­kers Ce­ra­pur­Com­fort ZBR 42-3 A 21 Gas-Brenn­wert­ther­me 42 kW, L / LL Jun­kers FW 200, Jun­kers SK 200-5 ZB, ohne Mon­ta­ge­plat­te, ATEC Schacht 8 Me­ter...</t>
  </si>
  <si>
    <t>/preisvergleich/Relocate/475957386.html?categoryId=18406&amp;pos=13&amp;price=3349.0&amp;productid=2286143&amp;sid=289859&amp;type=offer</t>
  </si>
  <si>
    <t xml:space="preserve"> Vail­lant ecoTEC ex­clu­siv VC 356/4-7 Brenn­wert­ther­me ca­lor­MA­TIC 470/4, Zu­be­hör­pa­ket A+B+F, Schacht­ein­bau 80/125 10m Vail­lant</t>
  </si>
  <si>
    <t>/preisvergleich/Relocate/481848433.html?categoryId=18406&amp;pos=7&amp;price=3885.0&amp;productid=1750863&amp;sid=289859&amp;type=offer</t>
  </si>
  <si>
    <t>/preisvergleich/Relocate/481848103.html?categoryId=18406&amp;pos=7&amp;price=4090.0&amp;productid=3497887&amp;sid=289859&amp;type=offer</t>
  </si>
  <si>
    <t xml:space="preserve"> Jun­kers Ce­ra­pur­Com­fort ZBR 42-3 A 21 Gas-Brenn­wert­ther­me 42 kW, L / LL Jun­kers FW 120, Mon­ta­ge­plat­te 993, Jun­kers SK 160-5 ZB, ATEC Schacht 10 Me­ter...</t>
  </si>
  <si>
    <t>/preisvergleich/Relocate/475957631.html?categoryId=18406&amp;pos=14&amp;price=3349.0&amp;productid=2286143&amp;sid=289859&amp;type=offer</t>
  </si>
  <si>
    <t xml:space="preserve"> Vail­lant ecoTEC ex­clu­siv VC 276/4-7 Brenn­wert­ther­me Schacht­sys­tem­pa­ket 10m, au­ro­MA­TIC 620/3, ohne Vail­lant</t>
  </si>
  <si>
    <t>/preisvergleich/Relocate/481860701.html?categoryId=18406&amp;pos=8&amp;price=3890.0&amp;productid=1750863&amp;sid=289859&amp;type=offer</t>
  </si>
  <si>
    <t xml:space="preserve"> Jun­kers Ce­ra­pur­Com­fort ZBR 42-3 A 31 Gas-Brenn­wert­ther­me 42 kW, Flg. P Jun­kers FR 120, Mon­ta­ge­plat­te 258, Jun­kers ST 120-5 Z, Jun­kers Schacht 6 Me­ter...</t>
  </si>
  <si>
    <t>/preisvergleich/Relocate/481848203.html?categoryId=18406&amp;pos=8&amp;price=4090.0&amp;productid=3497887&amp;sid=289859&amp;type=offer</t>
  </si>
  <si>
    <t xml:space="preserve"> Jun­kers Ce­ra­pur­Com­fort ZBR 42-3 A 21 Gas-Brenn­wert­ther­me 42 kW, L / LL Jun­kers FW 200, Jun­kers ST 120-5 Z, Jun­kers Schacht 10 Meter 80/125, oh­ne...</t>
  </si>
  <si>
    <t>/preisvergleich/Relocate/475958081.html?categoryId=18406&amp;pos=15&amp;price=3350.0&amp;productid=2286143&amp;sid=289859&amp;type=offer</t>
  </si>
  <si>
    <t xml:space="preserve"> Vail­lant ecoTEC ex­clu­siv VC 276/4-7 Brenn­wert­ther­me ca­lor­MA­TIC 470f, Schacht­sys­tem­pa­ket 10m, Auf­putz ohne Spei­cher­an­schluss Vail­lant</t>
  </si>
  <si>
    <t>/preisvergleich/Relocate/481842593.html?categoryId=18406&amp;pos=9&amp;price=3890.0&amp;productid=1750863&amp;sid=289859&amp;type=offer</t>
  </si>
  <si>
    <t>/preisvergleich/Relocate/481847365.html?categoryId=18406&amp;pos=9&amp;price=4090.0&amp;productid=3497887&amp;sid=289859&amp;type=offer</t>
  </si>
  <si>
    <t xml:space="preserve"> Jun­kers Ce­ra­pur­Com­fort ZBR 42-3 A 21 Gas-Brenn­wert­ther­me 42 kW, L / LL Jun­kers FW 200, Mon­ta­ge­plat­te 258, Jun­kers SK 200-5 ZB, ATEC Schacht 4 Me­ter...</t>
  </si>
  <si>
    <t>/preisvergleich/Relocate/481847018.html?categoryId=18406&amp;pos=10&amp;price=3890.0&amp;productid=1750863&amp;sid=289859&amp;type=offer</t>
  </si>
  <si>
    <t>/preisvergleich/Relocate/481847249.html?categoryId=18406&amp;pos=10&amp;price=4090.0&amp;productid=3497887&amp;sid=289859&amp;type=offer</t>
  </si>
  <si>
    <t xml:space="preserve"> Jun­kers Ce­ra­pur­Com­fort ZBR 42-3 A 21 Gas-Brenn­wert­ther­me 42 kW, L / LL Jun­kers FW 200, Jun­kers SK 160-5 ZB, Mon­ta­ge­plat­te 258 + 528-1 (Auf­putz), Jun­kers...</t>
  </si>
  <si>
    <t>/preisvergleich/Relocate/481847013.html?categoryId=18406&amp;pos=11&amp;price=3890.0&amp;productid=1750863&amp;sid=289859&amp;type=offer</t>
  </si>
  <si>
    <t>/preisvergleich/Relocate/481847335.html?categoryId=18406&amp;pos=11&amp;price=4105.0&amp;productid=3497887&amp;sid=289859&amp;type=offer</t>
  </si>
  <si>
    <t xml:space="preserve"> Jun­kers Ce­ra­pur­Com­fort ZBR 42-3 A 21 Gas-Brenn­wert­ther­me 42 kW, L / LL Jun­kers FW 200, Mon­ta­ge­plat­te 993, Jun­kers SK 160-5 ZB, ATEC Schacht 6 Me­ter...</t>
  </si>
  <si>
    <t>/preisvergleich/Relocate/481847824.html?categoryId=18406&amp;pos=12&amp;price=3890.0&amp;productid=1750863&amp;sid=289859&amp;type=offer</t>
  </si>
  <si>
    <t>/preisvergleich/Relocate/481847773.html?categoryId=18406&amp;pos=12&amp;price=4110.0&amp;productid=3497887&amp;sid=289859&amp;type=offer</t>
  </si>
  <si>
    <t xml:space="preserve"> Jun­kers Ce­ra­pur­Com­fort ZBR 42-3 A 21 Gas-Brenn­wert­ther­me 42 kW, L / LL Jun­kers FW 120, Mon­ta­ge­plat­te 993, Jun­kers ST 120-5 Z, Jun­kers Schacht 4 Me­ter...</t>
  </si>
  <si>
    <t>/preisvergleich/Relocate/481847472.html?categoryId=18406&amp;pos=13&amp;price=3890.0&amp;productid=1750863&amp;sid=289859&amp;type=offer</t>
  </si>
  <si>
    <t>/preisvergleich/Relocate/481849095.html?categoryId=18406&amp;pos=13&amp;price=4110.0&amp;productid=3497887&amp;sid=289859&amp;type=offer</t>
  </si>
  <si>
    <t xml:space="preserve"> Jun­kers Ce­ra­pur­Com­fort ZBR 42-3 A 21 Gas-Brenn­wert­ther­me 42 kW, L / LL Jun­kers FW 200, Mon­ta­ge­plat­te 258, Jun­kers SK 200-5 ZB, ATEC Schacht 6 Me­ter...</t>
  </si>
  <si>
    <t>/preisvergleich/Relocate/481848600.html?categoryId=18406&amp;pos=14&amp;price=3890.0&amp;productid=1750863&amp;sid=289859&amp;type=offer</t>
  </si>
  <si>
    <t>/preisvergleich/Relocate/481847127.html?categoryId=18406&amp;pos=14&amp;price=4110.0&amp;productid=3497887&amp;sid=289859&amp;type=offer</t>
  </si>
  <si>
    <t xml:space="preserve"> Jun­kers Ce­ra­pur­Com­fort ZBR 42-3 A 21 Gas-Brenn­wert­ther­me 42 kW, L / LL Jun­kers FW 200, Mon­ta­ge­plat­te 994, Jun­kers SK 160-5 ZB, Jun­kers AZB09 Dach schwarz ...</t>
  </si>
  <si>
    <t>/preisvergleich/Relocate/481848764.html?categoryId=18406&amp;pos=15&amp;price=3890.0&amp;productid=1750863&amp;sid=289859&amp;type=offer</t>
  </si>
  <si>
    <t>/preisvergleich/Relocate/481847615.html?categoryId=18406&amp;pos=15&amp;price=4115.0&amp;productid=3497887&amp;sid=289859&amp;type=offer</t>
  </si>
  <si>
    <t xml:space="preserve"> Jun­kers Ce­ra­pur­Com­fort ZBR 42-3 A 21 Gas-Brenn­wert­ther­me 42 kW, L / LL Jun­kers FW 200, Mon­ta­ge­plat­te 993, Jun­kers SK 160-5 ZB, Jun­kers AZB09 Dach schwarz ...</t>
  </si>
  <si>
    <t>/preisvergleich/Relocate/475957641.html?categoryId=18406&amp;pos=1&amp;price=3350.0&amp;productid=2286143&amp;sid=289859&amp;type=offer</t>
  </si>
  <si>
    <t xml:space="preserve"> Vail­lant ecoTEC ex­clu­siv VC 466/4-7 Brenn­wert­ther­me ca­lor­MA­TIC 470f, ohne, ohne Ab­gas­pa­ket Vail­lant</t>
  </si>
  <si>
    <t>/preisvergleich/Relocate/475958054.html?categoryId=18406&amp;pos=2&amp;price=3352.0&amp;productid=2286143&amp;sid=289859&amp;type=offer</t>
  </si>
  <si>
    <t xml:space="preserve"> Vail­lant ecoTEC ex­clu­siv VC 206/4-7 Brenn­wert­ther­me Schacht­sys­tem­pa­ket 7.5m, ca­lor­MA­TIC 630/3, Un­ter­putz ohne Spei­cher­an­schluss Vail­lant</t>
  </si>
  <si>
    <t>/preisvergleich/Relocate/475957763.html?categoryId=18406&amp;pos=3&amp;price=3357.0&amp;productid=2286143&amp;sid=289859&amp;type=offer</t>
  </si>
  <si>
    <t xml:space="preserve"> Vail­lant ecoTEC ex­clu­siv VC 206/4-7 Brenn­wert­ther­me Schacht­sys­tem­pa­ket 7.5m, ca­lor­MA­TIC 630/3, Auf­putz mit Spei­cher­an­schluss Vail­lant</t>
  </si>
  <si>
    <t>/preisvergleich/Relocate/475958158.html?categoryId=18406&amp;pos=4&amp;price=3358.0&amp;productid=2286143&amp;sid=289859&amp;type=offer</t>
  </si>
  <si>
    <t xml:space="preserve"> Vail­lant ecoTEC ex­clu­siv VC 146/4-7 Brenn­wert­ther­me Schacht­sys­tem­pa­ket 10m, ca­lor­MA­TIC 630/3, Auf­putz ohne Spei­cher­an­schluss Vail­lant</t>
  </si>
  <si>
    <t>/preisvergleich/Relocate/475957496.html?categoryId=18406&amp;pos=5&amp;price=3365.0&amp;productid=2286143&amp;sid=289859&amp;type=offer</t>
  </si>
  <si>
    <t xml:space="preserve"> Vail­lant ecoTEC ex­clu­siv VC 276/4-7 Brenn­wert­ther­me ca­lor­MA­TIC 470f, Schacht­sys­tem­pa­ket 7.5m, Un­ter­putz mit Spei­cher­an­schluss Vail­lant</t>
  </si>
  <si>
    <t>/preisvergleich/Relocate/475958095.html?categoryId=18406&amp;pos=6&amp;price=3367.0&amp;productid=2286143&amp;sid=289859&amp;type=offer</t>
  </si>
  <si>
    <t xml:space="preserve"> Vail­lant ecoTEC ex­clu­siv VC 206/4-7 Brenn­wert­ther­me Schacht­sys­tem­pa­ket 10m, ca­lor­MA­TIC 630/3, Auf­putz ohne Spei­cher­an­schluss Vail­lant</t>
  </si>
  <si>
    <t>/preisvergleich/Relocate/475958041.html?categoryId=18406&amp;pos=7&amp;price=3369.0&amp;productid=2286143&amp;sid=289859&amp;type=offer</t>
  </si>
  <si>
    <t xml:space="preserve"> Vail­lant ecoTEC ex­clu­siv VC 466/4-7 Brenn­wert­ther­me ca­lor­MA­TIC 470/4, Zu­be­hör­pa­ket A+B+F, Flach­dach schwarz 80/125 Vail­lant</t>
  </si>
  <si>
    <t>/preisvergleich/Relocate/481847295.html?categoryId=18406&amp;pos=1&amp;price=4115.0&amp;productid=3497887&amp;sid=289859&amp;type=offer</t>
  </si>
  <si>
    <t xml:space="preserve"> Jun­kers Ce­ra­pur­Com­fort ZBR 42-3 A 21 Gas-Brenn­wert­ther­me 42 kW, L / LL Jun­kers FW 120, Mon­ta­ge­plat­te 258, Jun­kers SK 160-5 ZB, Jun­kers Schacht 8 Me­ter...</t>
  </si>
  <si>
    <t>/preisvergleich/Relocate/475957733.html?categoryId=18406&amp;pos=8&amp;price=3369.0&amp;productid=2286143&amp;sid=289859&amp;type=offer</t>
  </si>
  <si>
    <t xml:space="preserve"> Vail­lant ecoTEC ex­clu­siv VC 466/4-7 Brenn­wert­ther­me ca­lor­MA­TIC 470/4, Zu­be­hör­pa­ket A+B+F, Flach­dach rot 80/125 Vail­lant</t>
  </si>
  <si>
    <t>/preisvergleich/Relocate/481847132.html?categoryId=18406&amp;pos=2&amp;price=4115.0&amp;productid=3497887&amp;sid=289859&amp;type=offer</t>
  </si>
  <si>
    <t xml:space="preserve"> Jun­kers Ce­ra­pur­Com­fort ZBR 42-3 A 21 Gas-Brenn­wert­ther­me 42 kW, L / LL Jun­kers FW 120, Mon­ta­ge­plat­te 258 + 223-1 (Un­ter­putz), Jun­kers SK 200-5 ZB, ATEC...</t>
  </si>
  <si>
    <t>/preisvergleich/Relocate/481848762.html?categoryId=18406&amp;pos=1&amp;price=3890.0&amp;productid=1750863&amp;sid=289859&amp;type=offer</t>
  </si>
  <si>
    <t>/preisvergleich/Relocate/475957700.html?categoryId=18406&amp;pos=9&amp;price=3373.0&amp;productid=2286143&amp;sid=289859&amp;type=offer</t>
  </si>
  <si>
    <t xml:space="preserve"> Vail­lant ecoTEC ex­clu­siv VC 146/4-7 Brenn­wert­ther­me Schacht­sys­tem­pa­ket 7.5m, ca­lor­MA­TIC 630/3, Un­ter­putz mit Spei­cher­an­schluss Vail­lant</t>
  </si>
  <si>
    <t>/preisvergleich/Relocate/481847140.html?categoryId=18406&amp;pos=3&amp;price=4115.0&amp;productid=3497887&amp;sid=289859&amp;type=offer</t>
  </si>
  <si>
    <t>/preisvergleich/Relocate/481848375.html?categoryId=18406&amp;pos=2&amp;price=3890.0&amp;productid=1750863&amp;sid=289859&amp;type=offer</t>
  </si>
  <si>
    <t>/preisvergleich/Relocate/475958397.html?categoryId=18406&amp;pos=10&amp;price=3374.0&amp;productid=2286143&amp;sid=289859&amp;type=offer</t>
  </si>
  <si>
    <t xml:space="preserve"> Vail­lant ecoTEC ex­clu­siv VC 466/4-7 Brenn­wert­ther­me ca­lor­MA­TIC 470/4, Zu­be­hör­pa­ket A+B+F, Schrägdach schwarz 80/125 Vail­lant</t>
  </si>
  <si>
    <t>/preisvergleich/Relocate/481848065.html?categoryId=18406&amp;pos=4&amp;price=4120.0&amp;productid=3497887&amp;sid=289859&amp;type=offer</t>
  </si>
  <si>
    <t xml:space="preserve"> Jun­kers Ce­ra­pur­Com­fort ZBR 42-3 A 21 Gas-Brenn­wert­ther­me 42 kW, L / LL Jun­kers FW 200, Jun­kers SK 160-5 ZB, Mon­ta­ge­plat­te 258 + 528-1 (Auf­putz), ATEC...</t>
  </si>
  <si>
    <t>/preisvergleich/Relocate/481842537.html?categoryId=18406&amp;pos=3&amp;price=3895.0&amp;productid=1750863&amp;sid=289859&amp;type=offer</t>
  </si>
  <si>
    <t>/preisvergleich/Relocate/475957360.html?categoryId=18406&amp;pos=11&amp;price=3374.0&amp;productid=2286143&amp;sid=289859&amp;type=offer</t>
  </si>
  <si>
    <t xml:space="preserve"> Vail­lant ecoTEC ex­clu­siv VC 466/4-7 Brenn­wert­ther­me ca­lor­MA­TIC 470/4, Zu­be­hör­pa­ket A+B+F, Schrägdach rot 80/125 Vail­lant</t>
  </si>
  <si>
    <t>/preisvergleich/Relocate/481848138.html?categoryId=18406&amp;pos=5&amp;price=4120.0&amp;productid=3497887&amp;sid=289859&amp;type=offer</t>
  </si>
  <si>
    <t xml:space="preserve"> Jun­kers Ce­ra­pur­Com­fort ZBR 42-3 A 21 Gas-Brenn­wert­ther­me 42 kW, L / LL Jun­kers FR 120, Mon­ta­ge­plat­te 994, Jun­kers Schacht 4 Meter 80/125, Jun­kers SK...</t>
  </si>
  <si>
    <t>/preisvergleich/Relocate/481848098.html?categoryId=18406&amp;pos=4&amp;price=3895.0&amp;productid=1750863&amp;sid=289859&amp;type=offer</t>
  </si>
  <si>
    <t>/preisvergleich/Relocate/475958214.html?categoryId=18406&amp;pos=12&amp;price=3375.0&amp;productid=2286143&amp;sid=289859&amp;type=offer</t>
  </si>
  <si>
    <t xml:space="preserve"> Vail­lant ecoTEC ex­clu­siv VC 656/4-7 Brenn­wert­ther­me, L/LL ohne, ohne Re­ge­lung, Schacht­ein­bau 80/125 7.5m Vail­lant</t>
  </si>
  <si>
    <t>/preisvergleich/Relocate/481848316.html?categoryId=18406&amp;pos=6&amp;price=4120.0&amp;productid=3497887&amp;sid=289859&amp;type=offer</t>
  </si>
  <si>
    <t xml:space="preserve"> Jun­kers Ce­ra­pur­Com­fort ZBR 42-3 A 21 Gas-Brenn­wert­ther­me 42 kW, L / LL Jun­kers FW 200, Mon­ta­ge­plat­te 994, Jun­kers SK 160-5 ZB, ATEC Schacht 8 Me­ter...</t>
  </si>
  <si>
    <t>/preisvergleich/Relocate/481847721.html?categoryId=18406&amp;pos=5&amp;price=3895.0&amp;productid=1750863&amp;sid=289859&amp;type=offer</t>
  </si>
  <si>
    <t>/preisvergleich/Relocate/475958225.html?categoryId=18406&amp;pos=13&amp;price=3375.0&amp;productid=2286143&amp;sid=289859&amp;type=offer</t>
  </si>
  <si>
    <t xml:space="preserve"> Vail­lant ecoTEC ex­clu­siv VC 466/4-7 Brenn­wert­ther­me ca­lor­MA­TIC 470f, ohne Ab­gas­pa­ket, Zu­be­hör­pa­ket A+B+F Vail­lant</t>
  </si>
  <si>
    <t>/preisvergleich/Relocate/481847769.html?categoryId=18406&amp;pos=7&amp;price=4120.0&amp;productid=3497887&amp;sid=289859&amp;type=offer</t>
  </si>
  <si>
    <t xml:space="preserve"> Jun­kers Ce­ra­pur­Com­fort ZBR 42-3 A 21 Gas-Brenn­wert­ther­me 42 kW, L / LL Jun­kers FW 200, Mon­ta­ge­plat­te 258, Jun­kers AZB10 Dach rot 80/125, Jun­kers SK 200-5 ...</t>
  </si>
  <si>
    <t>/preisvergleich/Relocate/481847535.html?categoryId=18406&amp;pos=6&amp;price=3895.0&amp;productid=1750863&amp;sid=289859&amp;type=offer</t>
  </si>
  <si>
    <t>/preisvergleich/Relocate/475957285.html?categoryId=18406&amp;pos=14&amp;price=3375.0&amp;productid=2286143&amp;sid=289859&amp;type=offer</t>
  </si>
  <si>
    <t xml:space="preserve"> Vail­lant ecoTEC ex­clu­siv VC 656/4-7 Brenn­wert­ther­me, E / H ohne Re­ge­lung, Zu­be­hör­pa­ket A+B+C+D+E, Schacht­ein­bau 80/125 7.5m Vail­lant</t>
  </si>
  <si>
    <t>/preisvergleich/Relocate/481848007.html?categoryId=18406&amp;pos=8&amp;price=4125.0&amp;productid=3497887&amp;sid=289859&amp;type=offer</t>
  </si>
  <si>
    <t xml:space="preserve"> Jun­kers Ce­ra­pur­Com­fort ZBR 42-3 A 21 Gas-Brenn­wert­ther­me 42 kW, L / LL Jun­kers FR 50, Mon­ta­ge­plat­te 258 + 528-1 (Auf­putz), Jun­kers Schacht 8 Me­ter...</t>
  </si>
  <si>
    <t>/preisvergleich/Relocate/481847494.html?categoryId=18406&amp;pos=7&amp;price=3895.0&amp;productid=1750863&amp;sid=289859&amp;type=offer</t>
  </si>
  <si>
    <t>/preisvergleich/Relocate/475957255.html?categoryId=18406&amp;pos=15&amp;price=3375.0&amp;productid=2286143&amp;sid=289859&amp;type=offer</t>
  </si>
  <si>
    <t xml:space="preserve"> Vail­lant ecoTEC ex­clu­siv VC 656/4-7 Brenn­wert­ther­me, E / H ohne, ohne Re­ge­lung, Schacht­ein­bau 80/125 7.5m Vail­lant</t>
  </si>
  <si>
    <t>/preisvergleich/Relocate/481848052.html?categoryId=18406&amp;pos=9&amp;price=4125.0&amp;productid=3497887&amp;sid=289859&amp;type=offer</t>
  </si>
  <si>
    <t xml:space="preserve"> Jun­kers Ce­ra­pur­Com­fort ZBR 42-3 A 21 Gas-Brenn­wert­ther­me 42 kW, L / LL Jun­kers FW 200, Jun­kers SK 160-5 ZB, Jun­kers Schacht 8 Meter 80/125, oh­ne...</t>
  </si>
  <si>
    <t>/preisvergleich/Relocate/481849085.html?categoryId=18406&amp;pos=8&amp;price=3895.0&amp;productid=1750863&amp;sid=289859&amp;type=offer</t>
  </si>
  <si>
    <t>/preisvergleich/Relocate/481847200.html?categoryId=18406&amp;pos=10&amp;price=4125.0&amp;productid=3497887&amp;sid=289859&amp;type=offer</t>
  </si>
  <si>
    <t xml:space="preserve"> Jun­kers Ce­ra­pur­Com­fort ZBR 42-3 A 21 Gas-Brenn­wert­ther­me 42 kW, L / LL Jun­kers FR 120, Mon­ta­ge­plat­te 258 + 223-1 (Un­ter­putz), Jun­kers Schacht 6 Me­ter...</t>
  </si>
  <si>
    <t>/preisvergleich/Relocate/481848640.html?categoryId=18406&amp;pos=9&amp;price=3895.0&amp;productid=1750863&amp;sid=289859&amp;type=offer</t>
  </si>
  <si>
    <t>/preisvergleich/Relocate/481847218.html?categoryId=18406&amp;pos=11&amp;price=4125.0&amp;productid=3497887&amp;sid=289859&amp;type=offer</t>
  </si>
  <si>
    <t xml:space="preserve"> Jun­kers Ce­ra­pur­Com­fort ZBR 42-3 A 21 Gas-Brenn­wert­ther­me 42 kW, L / LL Jun­kers FW 200, Mon­ta­ge­plat­te 993, Jun­kers SK 160-5 ZB, ATEC Schacht 8 Me­ter...</t>
  </si>
  <si>
    <t>/preisvergleich/Relocate/481848439.html?categoryId=18406&amp;pos=10&amp;price=3895.0&amp;productid=1750863&amp;sid=289859&amp;type=offer</t>
  </si>
  <si>
    <t>/preisvergleich/Relocate/481848306.html?categoryId=18406&amp;pos=12&amp;price=4130.0&amp;productid=3497887&amp;sid=289859&amp;type=offer</t>
  </si>
  <si>
    <t xml:space="preserve"> Jun­kers Ce­ra­pur­Com­fort ZBR 42-3 A 21 Gas-Brenn­wert­ther­me 42 kW, L / LL Jun­kers FW 200, Mon­ta­ge­plat­te 258, Jun­kers SK 200-5 ZB, ATEC Schacht 8 Me­ter...</t>
  </si>
  <si>
    <t>/preisvergleich/Relocate/481846943.html?categoryId=18406&amp;pos=11&amp;price=3900.0&amp;productid=1750863&amp;sid=289859&amp;type=offer</t>
  </si>
  <si>
    <t>/preisvergleich/Relocate/481847265.html?categoryId=18406&amp;pos=13&amp;price=4130.0&amp;productid=3497887&amp;sid=289859&amp;type=offer</t>
  </si>
  <si>
    <t xml:space="preserve"> Jun­kers Ce­ra­pur­Com­fort ZBR 42-3 A 21 Gas-Brenn­wert­ther­me 42 kW, L / LL Jun­kers FR 120, Mon­ta­ge­plat­te 258 + 528-1 (Auf­putz), Jun­kers Schacht 6 Me­ter...</t>
  </si>
  <si>
    <t>/preisvergleich/Relocate/481848105.html?categoryId=18406&amp;pos=12&amp;price=3900.0&amp;productid=1750863&amp;sid=289859&amp;type=offer</t>
  </si>
  <si>
    <t>/preisvergleich/Relocate/481848025.html?categoryId=18406&amp;pos=14&amp;price=4135.0&amp;productid=3497887&amp;sid=289859&amp;type=offer</t>
  </si>
  <si>
    <t xml:space="preserve"> Jun­kers Ce­ra­pur­Com­fort ZBR 42-3 A 21 Gas-Brenn­wert­ther­me 42 kW, L / LL Jun­kers FW 120, Mon­ta­ge­plat­te 994, Jun­kers ST 120-5 Z, Jun­kers Schacht 6 Me­ter...</t>
  </si>
  <si>
    <t>/preisvergleich/Relocate/481848134.html?categoryId=18406&amp;pos=13&amp;price=3900.0&amp;productid=1750863&amp;sid=289859&amp;type=offer</t>
  </si>
  <si>
    <t>/preisvergleich/Relocate/481848084.html?categoryId=18406&amp;pos=15&amp;price=4140.0&amp;productid=3497887&amp;sid=289859&amp;type=offer</t>
  </si>
  <si>
    <t xml:space="preserve"> Jun­kers Ce­ra­pur­Com­fort ZBR 42-3 A 21 Gas-Brenn­wert­ther­me 42 kW, L / LL Jun­kers FW 120, Mon­ta­ge­plat­te 994, Jun­kers SK 200-5 ZB, ATEC Schacht 4 Me­ter...</t>
  </si>
  <si>
    <t>/preisvergleich/Relocate/481848170.html?categoryId=18406&amp;pos=14&amp;price=3900.0&amp;productid=1750863&amp;sid=289859&amp;type=offer</t>
  </si>
  <si>
    <t>/preisvergleich/Relocate/481848223.html?categoryId=18406&amp;pos=15&amp;price=3900.0&amp;productid=1750863&amp;sid=289859&amp;type=offer</t>
  </si>
  <si>
    <t>/preisvergleich/Relocate/475957744.html?categoryId=18406&amp;pos=1&amp;price=3375.0&amp;productid=2286143&amp;sid=289859&amp;type=offer</t>
  </si>
  <si>
    <t xml:space="preserve"> Vail­lant ecoTEC ex­clu­siv VC 656/4-7 Brenn­wert­ther­me, L/LL ohne Re­ge­lung, Zu­be­hör­pa­ket A+B+C+D+E, Schacht­ein­bau 80/125 7.5m Vail­lant</t>
  </si>
  <si>
    <t>/preisvergleich/Relocate/475957658.html?categoryId=18406&amp;pos=2&amp;price=3375.0&amp;productid=2286143&amp;sid=289859&amp;type=offer</t>
  </si>
  <si>
    <t xml:space="preserve"> Vail­lant ecoTEC ex­clu­siv VC 276/4-7 Brenn­wert­ther­me ca­lor­MA­TIC 470f, Schacht­sys­tem­pa­ket 10m, Un­ter­putz ohne Spei­cher­an­schluss Vail­lant</t>
  </si>
  <si>
    <t>/preisvergleich/Relocate/475958421.html?categoryId=18406&amp;pos=3&amp;price=3380.0&amp;productid=2286143&amp;sid=289859&amp;type=offer</t>
  </si>
  <si>
    <t xml:space="preserve"> Vail­lant ecoTEC ex­clu­siv VC 356/4-7 Brenn­wert­ther­me ca­lor­MA­TIC 470f, ohne, Flach­dach rot 80/125 Vail­lant</t>
  </si>
  <si>
    <t>/preisvergleich/Relocate/475957850.html?categoryId=18406&amp;pos=4&amp;price=3380.0&amp;productid=2286143&amp;sid=289859&amp;type=offer</t>
  </si>
  <si>
    <t xml:space="preserve"> Vail­lant ecoTEC ex­clu­siv VC 276/4-7 Brenn­wert­ther­me ca­lor­MA­TIC 470f, Schacht­sys­tem­pa­ket 10m, Auf­putz mit Spei­cher­an­schluss Vail­lant</t>
  </si>
  <si>
    <t>/preisvergleich/Relocate/475957225.html?categoryId=18406&amp;pos=5&amp;price=3380.0&amp;productid=2286143&amp;sid=289859&amp;type=offer</t>
  </si>
  <si>
    <t xml:space="preserve"> Vail­lant ecoTEC ex­clu­siv VC 356/4-7 Brenn­wert­ther­me ca­lor­MA­TIC 470f, ohne, Flach­dach schwarz 80/125 Vail­lant</t>
  </si>
  <si>
    <t>/preisvergleich/Relocate/475957368.html?categoryId=18406&amp;pos=6&amp;price=3382.0&amp;productid=2286143&amp;sid=289859&amp;type=offer</t>
  </si>
  <si>
    <t xml:space="preserve"> Vail­lant ecoTEC ex­clu­siv VC 206/4-7 Brenn­wert­ther­me Schacht­sys­tem­pa­ket 7.5m, ca­lor­MA­TIC 630/3, Un­ter­putz mit Spei­cher­an­schluss Vail­lant</t>
  </si>
  <si>
    <t>/preisvergleich/Relocate/475958319.html?categoryId=18406&amp;pos=7&amp;price=3383.0&amp;productid=2286143&amp;sid=289859&amp;type=offer</t>
  </si>
  <si>
    <t xml:space="preserve"> Vail­lant ecoTEC ex­clu­siv VC 146/4-7 Brenn­wert­ther­me Schacht­sys­tem­pa­ket 10m, ca­lor­MA­TIC 630/3, Un­ter­putz ohne Spei­cher­an­schluss Vail­lant</t>
  </si>
  <si>
    <t>/preisvergleich/Relocate/481847854.html?categoryId=18406&amp;pos=1&amp;price=3900.0&amp;productid=1750863&amp;sid=289859&amp;type=offer</t>
  </si>
  <si>
    <t>/preisvergleich/Relocate/481848135.html?categoryId=18406&amp;pos=1&amp;price=4140.0&amp;productid=3497887&amp;sid=289859&amp;type=offer</t>
  </si>
  <si>
    <t xml:space="preserve"> Jun­kers Ce­ra­pur­Com­fort ZBR 42-3 A 21 Gas-Brenn­wert­ther­me 42 kW, L / LL Jun­kers FW 120, Mon­ta­ge­plat­te 993, Jun­kers ST 120-5 Z, Jun­kers Schacht 6 Me­ter...</t>
  </si>
  <si>
    <t>/preisvergleich/Relocate/475958276.html?categoryId=18406&amp;pos=8&amp;price=3384.0&amp;productid=2286143&amp;sid=289859&amp;type=offer</t>
  </si>
  <si>
    <t xml:space="preserve"> Vail­lant ecoTEC ex­clu­siv VC 276/4-7 Brenn­wert­ther­me Schacht­sys­tem­pa­ket 7.5m, au­ro­MA­TIC 620/3, Auf­putz ohne Spei­cher­an­schluss Vail­lant</t>
  </si>
  <si>
    <t>/preisvergleich/Relocate/481847571.html?categoryId=18406&amp;pos=2&amp;price=3900.0&amp;productid=1750863&amp;sid=289859&amp;type=offer</t>
  </si>
  <si>
    <t>/preisvergleich/Relocate/481847808.html?categoryId=18406&amp;pos=2&amp;price=4140.0&amp;productid=3497887&amp;sid=289859&amp;type=offer</t>
  </si>
  <si>
    <t>/preisvergleich/Relocate/475957797.html?categoryId=18406&amp;pos=9&amp;price=3385.0&amp;productid=2286143&amp;sid=289859&amp;type=offer</t>
  </si>
  <si>
    <t xml:space="preserve"> Vail­lant ecoTEC ex­clu­siv VC 356/4-7 Brenn­wert­ther­me ca­lor­MA­TIC 470f, ohne, Schrägdach schwarz 80/125 Vail­lant</t>
  </si>
  <si>
    <t>/preisvergleich/Relocate/481847486.html?categoryId=18406&amp;pos=3&amp;price=3900.0&amp;productid=1750863&amp;sid=289859&amp;type=offer</t>
  </si>
  <si>
    <t>/preisvergleich/Relocate/481848251.html?categoryId=18406&amp;pos=3&amp;price=4145.0&amp;productid=3497887&amp;sid=289859&amp;type=offer</t>
  </si>
  <si>
    <t xml:space="preserve"> Jun­kers Ce­ra­pur­Com­fort ZBR 42-3 A 21 Gas-Brenn­wert­ther­me 42 kW, L / LL Jun­kers FR 50, Mon­ta­ge­plat­te 258 + 223-1 (Un­ter­putz), Jun­kers Schacht 10 Me­ter...</t>
  </si>
  <si>
    <t>/preisvergleich/Relocate/475957416.html?categoryId=18406&amp;pos=10&amp;price=3385.0&amp;productid=2286143&amp;sid=289859&amp;type=offer</t>
  </si>
  <si>
    <t xml:space="preserve"> Vail­lant ecoTEC ex­clu­siv VC 356/4-7 Brenn­wert­ther­me ca­lor­MA­TIC 470f, ohne, Schrägdach rot 80/125 Vail­lant</t>
  </si>
  <si>
    <t>/preisvergleich/Relocate/481847548.html?categoryId=18406&amp;pos=4&amp;price=3900.0&amp;productid=1750863&amp;sid=289859&amp;type=offer</t>
  </si>
  <si>
    <t>/preisvergleich/Relocate/481848226.html?categoryId=18406&amp;pos=4&amp;price=4145.0&amp;productid=3497887&amp;sid=289859&amp;type=offer</t>
  </si>
  <si>
    <t xml:space="preserve"> Jun­kers Ce­ra­pur­Com­fort ZBR 42-3 A 21 Gas-Brenn­wert­ther­me 42 kW, L / LL Jun­kers FW 120, Mon­ta­ge­plat­te 258 + 223-1 (Un­ter­putz), Jun­kers AZB09 Dach schwarz...</t>
  </si>
  <si>
    <t>/preisvergleich/Relocate/475957611.html?categoryId=18406&amp;pos=11&amp;price=3388.0&amp;productid=2286143&amp;sid=289859&amp;type=offer</t>
  </si>
  <si>
    <t xml:space="preserve"> Vail­lant ecoTEC ex­clu­siv VC 146/4-7 Brenn­wert­ther­me Schacht­sys­tem­pa­ket 10m, ca­lor­MA­TIC 630/3, Auf­putz mit Spei­cher­an­schluss Vail­lant</t>
  </si>
  <si>
    <t>/preisvergleich/Relocate/481865340.html?categoryId=18406&amp;pos=5&amp;price=3905.0&amp;productid=1750863&amp;sid=289859&amp;type=offer</t>
  </si>
  <si>
    <t xml:space="preserve"> Jun­kers Ce­ra­pur­Com­fort ZBR 42-3 A 31 Gas-Brenn­wert­ther­me 42 kW, Flg. P Mon­ta­ge­plat­te 993, ohne Re­ge­lung, Jun­kers SK 160-5 ZB, Jun­kers Schacht 8 Me­ter...</t>
  </si>
  <si>
    <t>/preisvergleich/Relocate/481848270.html?categoryId=18406&amp;pos=5&amp;price=4145.0&amp;productid=3497887&amp;sid=289859&amp;type=offer</t>
  </si>
  <si>
    <t xml:space="preserve"> Jun­kers Ce­ra­pur­Com­fort ZBR 42-3 A 21 Gas-Brenn­wert­ther­me 42 kW, L / LL Jun­kers FW 120, Mon­ta­ge­plat­te 993, Jun­kers SK 200-5 ZB, ATEC Schacht 4 Me­ter...</t>
  </si>
  <si>
    <t>/preisvergleich/Relocate/475957197.html?categoryId=18406&amp;pos=12&amp;price=3392.0&amp;productid=2286143&amp;sid=289859&amp;type=offer</t>
  </si>
  <si>
    <t xml:space="preserve"> Vail­lant ecoTEC ex­clu­siv VC 206/4-7 Brenn­wert­ther­me Schacht­sys­tem­pa­ket 10m, ca­lor­MA­TIC 630/3, Un­ter­putz ohne Spei­cher­an­schluss Vail­lant</t>
  </si>
  <si>
    <t>/preisvergleich/Relocate/481847146.html?categoryId=18406&amp;pos=6&amp;price=3905.0&amp;productid=1750863&amp;sid=289859&amp;type=offer</t>
  </si>
  <si>
    <t>/preisvergleich/Relocate/481847709.html?categoryId=18406&amp;pos=6&amp;price=4145.0&amp;productid=3497887&amp;sid=289859&amp;type=offer</t>
  </si>
  <si>
    <t xml:space="preserve"> Jun­kers Ce­ra­pur­Com­fort ZBR 42-3 A 21 Gas-Brenn­wert­ther­me 42 kW, L / LL Jun­kers FW 120, Mon­ta­ge­plat­te 258 + 223-1 (Un­ter­putz), Jun­kers AZB10 Dach rot...</t>
  </si>
  <si>
    <t>/preisvergleich/Relocate/475957231.html?categoryId=18406&amp;pos=13&amp;price=3397.0&amp;productid=2286143&amp;sid=289859&amp;type=offer</t>
  </si>
  <si>
    <t xml:space="preserve"> Vail­lant ecoTEC ex­clu­siv VC 206/4-7 Brenn­wert­ther­me Schacht­sys­tem­pa­ket 10m, ca­lor­MA­TIC 630/3, Auf­putz mit Spei­cher­an­schluss Vail­lant</t>
  </si>
  <si>
    <t>/preisvergleich/Relocate/481847553.html?categoryId=18406&amp;pos=7&amp;price=3905.0&amp;productid=1750863&amp;sid=289859&amp;type=offer</t>
  </si>
  <si>
    <t>/preisvergleich/Relocate/481847171.html?categoryId=18406&amp;pos=7&amp;price=4145.0&amp;productid=3497887&amp;sid=289859&amp;type=offer</t>
  </si>
  <si>
    <t xml:space="preserve"> Jun­kers Ce­ra­pur­Com­fort ZBR 42-3 A 21 Gas-Brenn­wert­ther­me 42 kW, L / LL Jun­kers FW 200, Mon­ta­ge­plat­te 258, Jun­kers SK 160-5 ZB, Jun­kers Schacht 6 Me­ter...</t>
  </si>
  <si>
    <t>/preisvergleich/Relocate/475958251.html?categoryId=18406&amp;pos=14&amp;price=3405.0&amp;productid=2286143&amp;sid=289859&amp;type=offer</t>
  </si>
  <si>
    <t xml:space="preserve"> Vail­lant ecoTEC ex­clu­siv VC 356/4-7 Brenn­wert­ther­me ca­lor­MA­TIC 470f, Zu­be­hör­pa­ket A+B+C+D+E, Flach­dach schwarz 80/125 Vail­lant</t>
  </si>
  <si>
    <t>/preisvergleich/Relocate/481847745.html?categoryId=18406&amp;pos=8&amp;price=3905.0&amp;productid=1750863&amp;sid=289859&amp;type=offer</t>
  </si>
  <si>
    <t>/preisvergleich/Relocate/481847225.html?categoryId=18406&amp;pos=8&amp;price=4145.0&amp;productid=3497887&amp;sid=289859&amp;type=offer</t>
  </si>
  <si>
    <t xml:space="preserve"> Jun­kers Ce­ra­pur­Com­fort ZBR 42-3 A 21 Gas-Brenn­wert­ther­me 42 kW, L / LL Jun­kers FW 200, Mon­ta­ge­plat­te 993, Jun­kers SK 160-5 ZB, ATEC Schacht 10 Me­ter...</t>
  </si>
  <si>
    <t>/preisvergleich/Relocate/475958256.html?categoryId=18406&amp;pos=15&amp;price=3405.0&amp;productid=2286143&amp;sid=289859&amp;type=offer</t>
  </si>
  <si>
    <t xml:space="preserve"> Vail­lant ecoTEC ex­clu­siv VC 356/4-7 Brenn­wert­ther­me ca­lor­MA­TIC 470f, Zu­be­hör­pa­ket A+B+C+D+E, Flach­dach rot 80/125 Vail­lant</t>
  </si>
  <si>
    <t>/preisvergleich/Relocate/481866114.html?categoryId=18406&amp;pos=9&amp;price=3905.0&amp;productid=1750863&amp;sid=289859&amp;type=offer</t>
  </si>
  <si>
    <t xml:space="preserve"> Jun­kers Ce­ra­pur­Com­fort ZBR 42-3 A 31 Gas-Brenn­wert­ther­me 42 kW, Flg. P Jun­kers FR 50, Mon­ta­ge­plat­te 258, Jun­kers SK 200-5 ZB, ATEC Schacht 8 Meter 80/125 ...</t>
  </si>
  <si>
    <t>/preisvergleich/Relocate/481847679.html?categoryId=18406&amp;pos=9&amp;price=4150.0&amp;productid=3497887&amp;sid=289859&amp;type=offer</t>
  </si>
  <si>
    <t xml:space="preserve"> Jun­kers Ce­ra­pur­Com­fort ZBR 42-3 A 21 Gas-Brenn­wert­ther­me 42 kW, L / LL Jun­kers FW 120, Mon­ta­ge­plat­te 258 + 528-1 (Auf­putz), Jun­kers AZB09 Dach schwarz...</t>
  </si>
  <si>
    <t>/preisvergleich/Relocate/481860860.html?categoryId=18406&amp;pos=10&amp;price=3910.0&amp;productid=1750863&amp;sid=289859&amp;type=offer</t>
  </si>
  <si>
    <t xml:space="preserve"> Jun­kers Ce­ra­pur­Com­fort ZBR 42-3 A 31 Gas-Brenn­wert­ther­me 42 kW, Flg. P Mon­ta­ge­plat­te 258, ohne Re­ge­lung, Jun­kers Schacht 8 Meter 80/125, Jun­kers SK 200-5 ...</t>
  </si>
  <si>
    <t>/preisvergleich/Relocate/481847137.html?categoryId=18406&amp;pos=10&amp;price=4150.0&amp;productid=3497887&amp;sid=289859&amp;type=offer</t>
  </si>
  <si>
    <t xml:space="preserve"> Jun­kers Ce­ra­pur­Com­fort ZBR 42-3 A 21 Gas-Brenn­wert­ther­me 42 kW, L / LL Jun­kers FR 50, Mon­ta­ge­plat­te 258 + 528-1 (Auf­putz), Jun­kers Schacht 10 Me­ter...</t>
  </si>
  <si>
    <t>/preisvergleich/Relocate/481848212.html?categoryId=18406&amp;pos=11&amp;price=3910.0&amp;productid=1750863&amp;sid=289859&amp;type=offer</t>
  </si>
  <si>
    <t>/preisvergleich/Relocate/481848182.html?categoryId=18406&amp;pos=11&amp;price=4155.0&amp;productid=3497887&amp;sid=289859&amp;type=offer</t>
  </si>
  <si>
    <t xml:space="preserve"> Jun­kers Ce­ra­pur­Com­fort ZBR 42-3 A 21 Gas-Brenn­wert­ther­me 42 kW, L / LL Jun­kers FR 120, Mon­ta­ge­plat­te 258 + 528-1 (Auf­putz), Jun­kers Schacht 8 Me­ter...</t>
  </si>
  <si>
    <t>/preisvergleich/Relocate/481848193.html?categoryId=18406&amp;pos=12&amp;price=3910.0&amp;productid=1750863&amp;sid=289859&amp;type=offer</t>
  </si>
  <si>
    <t>/preisvergleich/Relocate/481848192.html?categoryId=18406&amp;pos=12&amp;price=4160.0&amp;productid=3497887&amp;sid=289859&amp;type=offer</t>
  </si>
  <si>
    <t xml:space="preserve"> Jun­kers Ce­ra­pur­Com­fort ZBR 42-3 A 21 Gas-Brenn­wert­ther­me 42 kW, L / LL Jun­kers FW 200, Mon­ta­ge­plat­te 994, Jun­kers ST 120-5 Z, Jun­kers Schacht 4 Me­ter...</t>
  </si>
  <si>
    <t>/preisvergleich/Relocate/481847882.html?categoryId=18406&amp;pos=13&amp;price=3910.0&amp;productid=1750863&amp;sid=289859&amp;type=offer</t>
  </si>
  <si>
    <t>/preisvergleich/Relocate/481847925.html?categoryId=18406&amp;pos=13&amp;price=4160.0&amp;productid=3497887&amp;sid=289859&amp;type=offer</t>
  </si>
  <si>
    <t xml:space="preserve"> Jun­kers Ce­ra­pur­Com­fort ZBR 42-3 A 21 Gas-Brenn­wert­ther­me 42 kW, L / LL Jun­kers FW 120, Jun­kers Schacht 6 Meter 80/125, Jun­kers SK 200-5 ZB, oh­ne...</t>
  </si>
  <si>
    <t>/preisvergleich/Relocate/481866011.html?categoryId=18406&amp;pos=14&amp;price=3910.0&amp;productid=1750863&amp;sid=289859&amp;type=offer</t>
  </si>
  <si>
    <t xml:space="preserve"> Jun­kers Ce­ra­pur­Com­fort ZBR 42-3 A 31 Gas-Brenn­wert­ther­me 42 kW, Flg. P Jun­kers FW 200, Jun­kers ST 120-5 Z, ohne Mon­ta­ge­plat­te, ATEC Schacht 6 Me­ter...</t>
  </si>
  <si>
    <t>/preisvergleich/Relocate/481847700.html?categoryId=18406&amp;pos=14&amp;price=4160.0&amp;productid=3497887&amp;sid=289859&amp;type=offer</t>
  </si>
  <si>
    <t xml:space="preserve"> Jun­kers Ce­ra­pur­Com­fort ZBR 42-3 A 21 Gas-Brenn­wert­ther­me 42 kW, L / LL Jun­kers FW 120, Mon­ta­ge­plat­te 994, Jun­kers ST 120-5 Z, Jun­kers Schacht 8 Me­ter...</t>
  </si>
  <si>
    <t>/preisvergleich/Relocate/481860779.html?categoryId=18406&amp;pos=15&amp;price=3915.0&amp;productid=1750863&amp;sid=289859&amp;type=offer</t>
  </si>
  <si>
    <t xml:space="preserve"> Jun­kers Ce­ra­pur­Com­fort ZBR 42-3 A 31 Gas-Brenn­wert­ther­me 42 kW, Flg. P Jun­kers FR 120, Mon­ta­ge­plat­te 994, Jun­kers SK 160-5 ZB, Jun­kers AZB09 Dach schwarz ...</t>
  </si>
  <si>
    <t>/preisvergleich/Relocate/481848085.html?categoryId=18406&amp;pos=15&amp;price=4165.0&amp;productid=3497887&amp;sid=289859&amp;type=offer</t>
  </si>
  <si>
    <t xml:space="preserve"> Jun­kers Ce­ra­pur­Com­fort ZBR 42-3 A 21 Gas-Brenn­wert­ther­me 42 kW, L / LL Jun­kers FW 120, Mon­ta­ge­plat­te 993, Jun­kers SK 200-5 ZB, ATEC Schacht 6 Me­ter...</t>
  </si>
  <si>
    <t>/preisvergleich/Relocate/475957556.html?categoryId=18406&amp;pos=1&amp;price=3405.0&amp;productid=2286143&amp;sid=289859&amp;type=offer</t>
  </si>
  <si>
    <t xml:space="preserve"> Vail­lant ecoTEC ex­clu­siv VC 276/4-7 Brenn­wert­ther­me ca­lor­MA­TIC 470f, Schacht­sys­tem­pa­ket 10m, Un­ter­putz mit Spei­cher­an­schluss Vail­lant</t>
  </si>
  <si>
    <t>/preisvergleich/Relocate/475957559.html?categoryId=18406&amp;pos=2&amp;price=3409.0&amp;productid=2286143&amp;sid=289859&amp;type=offer</t>
  </si>
  <si>
    <t xml:space="preserve"> Vail­lant ecoTEC ex­clu­siv VC 276/4-7 Brenn­wert­ther­me Schacht­sys­tem­pa­ket 7.5m, au­ro­MA­TIC 620/3, Un­ter­putz ohne Spei­cher­an­schluss Vail­lant</t>
  </si>
  <si>
    <t>/preisvergleich/Relocate/475957702.html?categoryId=18406&amp;pos=3&amp;price=3409.0&amp;productid=2286143&amp;sid=289859&amp;type=offer</t>
  </si>
  <si>
    <t xml:space="preserve"> Vail­lant ecoTEC ex­clu­siv VC 276/4-7 Brenn­wert­ther­me Schacht­sys­tem­pa­ket 7.5m, ca­lor­MA­TIC 630/3, ohne Vail­lant</t>
  </si>
  <si>
    <t>/preisvergleich/Relocate/475958352.html?categoryId=18406&amp;pos=4&amp;price=3410.0&amp;productid=2286143&amp;sid=289859&amp;type=offer</t>
  </si>
  <si>
    <t xml:space="preserve"> Vail­lant ecoTEC ex­clu­siv VC 356/4-7 Brenn­wert­ther­me ca­lor­MA­TIC 470f, Zu­be­hör­pa­ket A+B+F, Flach­dach rot 80/125 Vail­lant</t>
  </si>
  <si>
    <t>/preisvergleich/Relocate/475958102.html?categoryId=18406&amp;pos=5&amp;price=3410.0&amp;productid=2286143&amp;sid=289859&amp;type=offer</t>
  </si>
  <si>
    <t xml:space="preserve"> Vail­lant ecoTEC ex­clu­siv VC 356/4-7 Brenn­wert­ther­me ca­lor­MA­TIC 470f, Zu­be­hör­pa­ket A+B+F, Flach­dach schwarz 80/125 Vail­lant</t>
  </si>
  <si>
    <t>/preisvergleich/Relocate/475958156.html?categoryId=18406&amp;pos=6&amp;price=3410.0&amp;productid=2286143&amp;sid=289859&amp;type=offer</t>
  </si>
  <si>
    <t xml:space="preserve"> Vail­lant ecoTEC ex­clu­siv VC 356/4-7 Brenn­wert­ther­me ca­lor­MA­TIC 470f, Zu­be­hör­pa­ket A+B+C+D+E, Schrägdach schwarz 80/125 Vail­lant</t>
  </si>
  <si>
    <t>/preisvergleich/Relocate/475957387.html?categoryId=18406&amp;pos=7&amp;price=3410.0&amp;productid=2286143&amp;sid=289859&amp;type=offer</t>
  </si>
  <si>
    <t xml:space="preserve"> Vail­lant ecoTEC ex­clu­siv VC 356/4-7 Brenn­wert­ther­me ca­lor­MA­TIC 470f, Zu­be­hör­pa­ket A+B+C+D+E, Schrägdach rot 80/125 Vail­lant</t>
  </si>
  <si>
    <t>/preisvergleich/Relocate/475957441.html?categoryId=18406&amp;pos=8&amp;price=3413.0&amp;productid=2286143&amp;sid=289859&amp;type=offer</t>
  </si>
  <si>
    <t xml:space="preserve"> Vail­lant ecoTEC ex­clu­siv VC 146/4-7 Brenn­wert­ther­me Schacht­sys­tem­pa­ket 10m, ca­lor­MA­TIC 630/3, Un­ter­putz mit Spei­cher­an­schluss Vail­lant</t>
  </si>
  <si>
    <t>/preisvergleich/Relocate/481847741.html?categoryId=18406&amp;pos=1&amp;price=3915.0&amp;productid=1750863&amp;sid=289859&amp;type=offer</t>
  </si>
  <si>
    <t>/preisvergleich/Relocate/481847899.html?categoryId=18406&amp;pos=1&amp;price=4165.0&amp;productid=3497887&amp;sid=289859&amp;type=offer</t>
  </si>
  <si>
    <t xml:space="preserve"> Jun­kers Ce­ra­pur­Com­fort ZBR 42-3 A 21 Gas-Brenn­wert­ther­me 42 kW, L / LL Jun­kers FW 120, Mon­ta­ge­plat­te 994, Jun­kers SK 160-5 ZB, Jun­kers Schacht 4 Me­ter...</t>
  </si>
  <si>
    <t>/preisvergleich/Relocate/475958279.html?categoryId=18406&amp;pos=9&amp;price=3414.0&amp;productid=2286143&amp;sid=289859&amp;type=offer</t>
  </si>
  <si>
    <t xml:space="preserve"> Vail­lant ecoTEC ex­clu­siv VC 276/4-7 Brenn­wert­ther­me Schacht­sys­tem­pa­ket 7.5m, au­ro­MA­TIC 620/3, Auf­putz mit Spei­cher­an­schluss Vail­lant</t>
  </si>
  <si>
    <t>/preisvergleich/Relocate/481847441.html?categoryId=18406&amp;pos=2&amp;price=3915.0&amp;productid=1750863&amp;sid=289859&amp;type=offer</t>
  </si>
  <si>
    <t>/preisvergleich/Relocate/481847994.html?categoryId=18406&amp;pos=2&amp;price=4165.0&amp;productid=3497887&amp;sid=289859&amp;type=offer</t>
  </si>
  <si>
    <t xml:space="preserve"> Jun­kers Ce­ra­pur­Com­fort ZBR 42-3 A 21 Gas-Brenn­wert­ther­me 42 kW, L / LL Jun­kers FW 200, Jun­kers ST 120-5 Z, Mon­ta­ge­plat­te 258 + 223-1 (Un­ter­putz), Jun­kers ...</t>
  </si>
  <si>
    <t>/preisvergleich/Relocate/475957459.html?categoryId=18406&amp;pos=10&amp;price=3415.0&amp;productid=2286143&amp;sid=289859&amp;type=offer</t>
  </si>
  <si>
    <t xml:space="preserve"> Vail­lant ecoTEC ex­clu­siv VC 356/4-7 Brenn­wert­ther­me ca­lor­MA­TIC 470f, Zu­be­hör­pa­ket A+B+F, Schrägdach schwarz 80/125 Vail­lant</t>
  </si>
  <si>
    <t>/preisvergleich/Relocate/481860902.html?categoryId=18406&amp;pos=3&amp;price=3920.0&amp;productid=1750863&amp;sid=289859&amp;type=offer</t>
  </si>
  <si>
    <t xml:space="preserve"> Jun­kers Ce­ra­pur­Com­fort ZBR 42-3 A 31 Gas-Brenn­wert­ther­me 42 kW, Flg. P Jun­kers FR 120, Mon­ta­ge­plat­te 993, Jun­kers SK 160-5 ZB, Jun­kers AZB10 Dach rot...</t>
  </si>
  <si>
    <t>/preisvergleich/Relocate/481847809.html?categoryId=18406&amp;pos=3&amp;price=4170.0&amp;productid=3497887&amp;sid=289859&amp;type=offer</t>
  </si>
  <si>
    <t xml:space="preserve"> Jun­kers Ce­ra­pur­Com­fort ZBR 42-3 A 21 Gas-Brenn­wert­ther­me 42 kW, L / LL Jun­kers FW 200, Mon­ta­ge­plat­te 258, Jun­kers SK 160-5 ZB, Jun­kers Schacht 8 Me­ter...</t>
  </si>
  <si>
    <t>/preisvergleich/Relocate/475957380.html?categoryId=18406&amp;pos=11&amp;price=3415.0&amp;productid=2286143&amp;sid=289859&amp;type=offer</t>
  </si>
  <si>
    <t xml:space="preserve"> Vail­lant ecoTEC ex­clu­siv VC 356/4-7 Brenn­wert­ther­me ca­lor­MA­TIC 470f, Zu­be­hör­pa­ket A+B+F, Schrägdach rot 80/125 Vail­lant</t>
  </si>
  <si>
    <t>/preisvergleich/Relocate/481847840.html?categoryId=18406&amp;pos=4&amp;price=3920.0&amp;productid=1750863&amp;sid=289859&amp;type=offer</t>
  </si>
  <si>
    <t>/preisvergleich/Relocate/481847997.html?categoryId=18406&amp;pos=4&amp;price=4170.0&amp;productid=3497887&amp;sid=289859&amp;type=offer</t>
  </si>
  <si>
    <t xml:space="preserve"> Jun­kers Ce­ra­pur­Com­fort ZBR 42-3 A 21 Gas-Brenn­wert­ther­me 42 kW, L / LL Jun­kers FW 120, Mon­ta­ge­plat­te 994, Jun­kers AZB09 Dach schwarz 80/125, Jun­kers SK...</t>
  </si>
  <si>
    <t>/preisvergleich/Relocate/475958399.html?categoryId=18406&amp;pos=12&amp;price=3420.0&amp;productid=2286143&amp;sid=289859&amp;type=offer</t>
  </si>
  <si>
    <t xml:space="preserve"> Vail­lant ecoTEC ex­clu­siv VC 656/4-7 Brenn­wert­ther­me, E / H ohne Re­ge­lung, Zu­be­hör­pa­ket A+B+C+D+E, Schacht­ein­bau 80/125 10m Vail­lant</t>
  </si>
  <si>
    <t>/preisvergleich/Relocate/481848032.html?categoryId=18406&amp;pos=5&amp;price=3920.0&amp;productid=1750863&amp;sid=289859&amp;type=offer</t>
  </si>
  <si>
    <t>/preisvergleich/Relocate/481847575.html?categoryId=18406&amp;pos=5&amp;price=4170.0&amp;productid=3497887&amp;sid=289859&amp;type=offer</t>
  </si>
  <si>
    <t xml:space="preserve"> Jun­kers Ce­ra­pur­Com­fort ZBR 42-3 A 21 Gas-Brenn­wert­ther­me 42 kW, L / LL Jun­kers FW 200, Mon­ta­ge­plat­te 258 + 223-1 (Un­ter­putz), Jun­kers SK 200-5 ZB, ATEC...</t>
  </si>
  <si>
    <t>/preisvergleich/Relocate/475958084.html?categoryId=18406&amp;pos=13&amp;price=3420.0&amp;productid=2286143&amp;sid=289859&amp;type=offer</t>
  </si>
  <si>
    <t xml:space="preserve"> Vail­lant ecoTEC ex­clu­siv VC 656/4-7 Brenn­wert­ther­me, E / H ohne, ohne Re­ge­lung, Schacht­ein­bau 80/125 10m Vail­lant</t>
  </si>
  <si>
    <t>/preisvergleich/Relocate/481847611.html?categoryId=18406&amp;pos=6&amp;price=3920.0&amp;productid=1750863&amp;sid=289859&amp;type=offer</t>
  </si>
  <si>
    <t>/preisvergleich/Relocate/481847558.html?categoryId=18406&amp;pos=6&amp;price=4170.0&amp;productid=3497887&amp;sid=289859&amp;type=offer</t>
  </si>
  <si>
    <t xml:space="preserve"> Jun­kers Ce­ra­pur­Com­fort ZBR 42-3 A 21 Gas-Brenn­wert­ther­me 42 kW, L / LL Jun­kers FW 120, Jun­kers SK 160-5 ZB, Mon­ta­ge­plat­te 258 + 223-1 (Un­ter­putz),...</t>
  </si>
  <si>
    <t>/preisvergleich/Relocate/475957494.html?categoryId=18406&amp;pos=14&amp;price=3420.0&amp;productid=2286143&amp;sid=289859&amp;type=offer</t>
  </si>
  <si>
    <t xml:space="preserve"> Vail­lant ecoTEC ex­clu­siv VC 656/4-7 Brenn­wert­ther­me, L/LL ohne, ohne Re­ge­lung, Schacht­ein­bau 80/125 10m Vail­lant</t>
  </si>
  <si>
    <t>/preisvergleich/Relocate/481865793.html?categoryId=18406&amp;pos=7&amp;price=3920.0&amp;productid=1750863&amp;sid=289859&amp;type=offer</t>
  </si>
  <si>
    <t xml:space="preserve"> Jun­kers Ce­ra­pur­Com­fort ZBR 42-3 A 31 Gas-Brenn­wert­ther­me 42 kW, Flg. P Jun­kers FR 50, Mon­ta­ge­plat­te 258, Jun­kers SK 160-5 ZB, Jun­kers Schacht 6 Me­ter...</t>
  </si>
  <si>
    <t>/preisvergleich/Relocate/481847788.html?categoryId=18406&amp;pos=7&amp;price=4170.0&amp;productid=3497887&amp;sid=289859&amp;type=offer</t>
  </si>
  <si>
    <t>/preisvergleich/Relocate/475957594.html?categoryId=18406&amp;pos=15&amp;price=3420.0&amp;productid=2286143&amp;sid=289859&amp;type=offer</t>
  </si>
  <si>
    <t xml:space="preserve"> Vail­lant ecoTEC ex­clu­siv VC 656/4-7 Brenn­wert­ther­me, L/LL ohne Re­ge­lung, Zu­be­hör­pa­ket A+B+C+D+E, Schacht­ein­bau 80/125 10m Vail­lant</t>
  </si>
  <si>
    <t>/preisvergleich/Relocate/481847214.html?categoryId=18406&amp;pos=8&amp;price=3925.0&amp;productid=1750863&amp;sid=289859&amp;type=offer</t>
  </si>
  <si>
    <t>/preisvergleich/Relocate/481847236.html?categoryId=18406&amp;pos=8&amp;price=4170.0&amp;productid=3497887&amp;sid=289859&amp;type=offer</t>
  </si>
  <si>
    <t xml:space="preserve"> Jun­kers Ce­ra­pur­Com­fort ZBR 42-3 A 21 Gas-Brenn­wert­ther­me 42 kW, L / LL Jun­kers FR 50, Mon­ta­ge­plat­te 994, Jun­kers Schacht 10 Meter 80/125, Jun­kers SK...</t>
  </si>
  <si>
    <t>/preisvergleich/Relocate/481847431.html?categoryId=18406&amp;pos=9&amp;price=3925.0&amp;productid=1750863&amp;sid=289859&amp;type=offer</t>
  </si>
  <si>
    <t>/preisvergleich/Relocate/481848067.html?categoryId=18406&amp;pos=9&amp;price=4175.0&amp;productid=3497887&amp;sid=289859&amp;type=offer</t>
  </si>
  <si>
    <t xml:space="preserve"> Jun­kers Ce­ra­pur­Com­fort ZBR 42-3 A 21 Gas-Brenn­wert­ther­me 42 kW, L / LL Jun­kers FR 120, Mon­ta­ge­plat­te 258 + 223-1 (Un­ter­putz), Jun­kers Schacht 10 Me­ter...</t>
  </si>
  <si>
    <t>/preisvergleich/Relocate/481855434.html?categoryId=18406&amp;pos=10&amp;price=3925.0&amp;productid=1750863&amp;sid=289859&amp;type=offer</t>
  </si>
  <si>
    <t xml:space="preserve"> Jun­kers Ce­ra­pur­Com­fort ZBR 42-3 A 31 Gas-Brenn­wert­ther­me 42 kW, Flg. P Jun­kers FW 120, Jun­kers SK 160-5 ZB, Jun­kers AZB10 Dach rot 80/125, oh­ne...</t>
  </si>
  <si>
    <t>/preisvergleich/Relocate/481847156.html?categoryId=18406&amp;pos=10&amp;price=4175.0&amp;productid=3497887&amp;sid=289859&amp;type=offer</t>
  </si>
  <si>
    <t xml:space="preserve"> Jun­kers Ce­ra­pur­Com­fort ZBR 42-3 A 21 Gas-Brenn­wert­ther­me 42 kW, L / LL Jun­kers FW 120, Mon­ta­ge­plat­te 258, Jun­kers Schacht 4 Meter 80/125, Jun­kers SK...</t>
  </si>
  <si>
    <t>/preisvergleich/Relocate/481847908.html?categoryId=18406&amp;pos=11&amp;price=3930.0&amp;productid=1750863&amp;sid=289859&amp;type=offer</t>
  </si>
  <si>
    <t>/preisvergleich/Relocate/481847671.html?categoryId=18406&amp;pos=11&amp;price=4180.0&amp;productid=3497887&amp;sid=289859&amp;type=offer</t>
  </si>
  <si>
    <t xml:space="preserve"> Jun­kers Ce­ra­pur­Com­fort ZBR 42-3 A 21 Gas-Brenn­wert­ther­me 42 kW, L / LL Jun­kers FR 120, Mon­ta­ge­plat­te 993, Jun­kers Schacht 8 Meter 80/125, Jun­kers SK...</t>
  </si>
  <si>
    <t>/preisvergleich/Relocate/481847950.html?categoryId=18406&amp;pos=12&amp;price=3930.0&amp;productid=1750863&amp;sid=289859&amp;type=offer</t>
  </si>
  <si>
    <t>/preisvergleich/Relocate/481847655.html?categoryId=18406&amp;pos=12&amp;price=4180.0&amp;productid=3497887&amp;sid=289859&amp;type=offer</t>
  </si>
  <si>
    <t xml:space="preserve"> Jun­kers Ce­ra­pur­Com­fort ZBR 42-3 A 21 Gas-Brenn­wert­ther­me 42 kW, L / LL Jun­kers FW 120, Mon­ta­ge­plat­te 258 + 528-1 (Auf­putz), Jun­kers SK 200-5 ZB, ATEC...</t>
  </si>
  <si>
    <t>/preisvergleich/Relocate/481847962.html?categoryId=18406&amp;pos=13&amp;price=3930.0&amp;productid=1750863&amp;sid=289859&amp;type=offer</t>
  </si>
  <si>
    <t>/preisvergleich/Relocate/481847522.html?categoryId=18406&amp;pos=13&amp;price=4180.0&amp;productid=3497887&amp;sid=289859&amp;type=offer</t>
  </si>
  <si>
    <t xml:space="preserve"> Jun­kers Ce­ra­pur­Com­fort ZBR 42-3 A 21 Gas-Brenn­wert­ther­me 42 kW, L / LL Jun­kers FW 120, Mon­ta­ge­plat­te 994, Jun­kers SK 200-5 ZB, ATEC Schacht 8 Me­ter...</t>
  </si>
  <si>
    <t>/preisvergleich/Relocate/481847524.html?categoryId=18406&amp;pos=14&amp;price=3930.0&amp;productid=1750863&amp;sid=289859&amp;type=offer</t>
  </si>
  <si>
    <t>/preisvergleich/Relocate/481848299.html?categoryId=18406&amp;pos=14&amp;price=4185.0&amp;productid=3497887&amp;sid=289859&amp;type=offer</t>
  </si>
  <si>
    <t xml:space="preserve"> Jun­kers Ce­ra­pur­Com­fort ZBR 42-3 A 21 Gas-Brenn­wert­ther­me 42 kW, L / LL Jun­kers FW 120, Mon­ta­ge­plat­te 993, Jun­kers SK 200-5 ZB, ATEC Schacht 8 Me­ter...</t>
  </si>
  <si>
    <t>/preisvergleich/Relocate/481847859.html?categoryId=18406&amp;pos=15&amp;price=3935.0&amp;productid=1750863&amp;sid=289859&amp;type=offer</t>
  </si>
  <si>
    <t>/preisvergleich/Relocate/481847516.html?categoryId=18406&amp;pos=15&amp;price=4185.0&amp;productid=3497887&amp;sid=289859&amp;type=offer</t>
  </si>
  <si>
    <t xml:space="preserve"> Jun­kers Ce­ra­pur­Com­fort ZBR 42-3 A 21 Gas-Brenn­wert­ther­me 42 kW, L / LL Jun­kers FW 120, Mon­ta­ge­plat­te 994, Jun­kers ST 120-5 Z, Jun­kers Schacht 10 Me­ter...</t>
  </si>
  <si>
    <t>/preisvergleich/Relocate/475957968.html?categoryId=18406&amp;pos=1&amp;price=3422.0&amp;productid=2286143&amp;sid=289859&amp;type=offer</t>
  </si>
  <si>
    <t xml:space="preserve"> Vail­lant ecoTEC ex­clu­siv VC 206/4-7 Brenn­wert­ther­me Schacht­sys­tem­pa­ket 10m, ca­lor­MA­TIC 630/3, Un­ter­putz mit Spei­cher­an­schluss Vail­lant</t>
  </si>
  <si>
    <t>/preisvergleich/Relocate/475957769.html?categoryId=18406&amp;pos=2&amp;price=3424.0&amp;productid=2286143&amp;sid=289859&amp;type=offer</t>
  </si>
  <si>
    <t xml:space="preserve"> Vail­lant ecoTEC ex­clu­siv VC 466/4-7 Brenn­wert­ther­me ohne, ohne Ab­gas­pa­ket, au­ro­MA­TIC 620/3 Vail­lant</t>
  </si>
  <si>
    <t>/preisvergleich/Relocate/475957268.html?categoryId=18406&amp;pos=3&amp;price=3424.0&amp;productid=2286143&amp;sid=289859&amp;type=offer</t>
  </si>
  <si>
    <t xml:space="preserve"> Vail­lant ecoTEC ex­clu­siv VC 276/4-7 Brenn­wert­ther­me Schacht­sys­tem­pa­ket 10m, au­ro­MA­TIC 620/3, Auf­putz ohne Spei­cher­an­schluss Vail­lant</t>
  </si>
  <si>
    <t>/preisvergleich/Relocate/475957607.html?categoryId=18406&amp;pos=4&amp;price=3439.0&amp;productid=2286143&amp;sid=289859&amp;type=offer</t>
  </si>
  <si>
    <t xml:space="preserve"> Vail­lant ecoTEC ex­clu­siv VC 276/4-7 Brenn­wert­ther­me Schacht­sys­tem­pa­ket 7.5m, au­ro­MA­TIC 620/3, Un­ter­putz mit Spei­cher­an­schluss Vail­lant</t>
  </si>
  <si>
    <t>/preisvergleich/Relocate/475957978.html?categoryId=18406&amp;pos=5&amp;price=3449.0&amp;productid=2286143&amp;sid=289859&amp;type=offer</t>
  </si>
  <si>
    <t xml:space="preserve"> Vail­lant ecoTEC ex­clu­siv VC 276/4-7 Brenn­wert­ther­me Schacht­sys­tem­pa­ket 10m, ca­lor­MA­TIC 630/3, ohne Vail­lant</t>
  </si>
  <si>
    <t>/preisvergleich/Relocate/475957623.html?categoryId=18406&amp;pos=6&amp;price=3449.0&amp;productid=2286143&amp;sid=289859&amp;type=offer</t>
  </si>
  <si>
    <t xml:space="preserve"> Vail­lant ecoTEC ex­clu­siv VC 466/4-7 Brenn­wert­ther­me ohne Ab­gas­pa­ket, au­ro­MA­TIC 620/3, Zu­be­hör­pa­ket A+B+F Vail­lant</t>
  </si>
  <si>
    <t>/preisvergleich/Relocate/475957537.html?categoryId=18406&amp;pos=7&amp;price=3449.0&amp;productid=2286143&amp;sid=289859&amp;type=offer</t>
  </si>
  <si>
    <t xml:space="preserve"> Vail­lant ecoTEC ex­clu­siv VC 276/4-7 Brenn­wert­ther­me Schacht­sys­tem­pa­ket 10m, au­ro­MA­TIC 620/3, Un­ter­putz ohne Spei­cher­an­schluss Vail­lant</t>
  </si>
  <si>
    <t>/preisvergleich/Relocate/475957552.html?categoryId=18406&amp;pos=8&amp;price=3450.0&amp;productid=2286143&amp;sid=289859&amp;type=offer</t>
  </si>
  <si>
    <t xml:space="preserve"> Vail­lant Paket 1.62 ecoTEC ex­clu­siv VC 276/4-7, 620/3, VIH S 300 Vail­lant</t>
  </si>
  <si>
    <t>/preisvergleich/Relocate/481847572.html?categoryId=18406&amp;pos=1&amp;price=3935.0&amp;productid=1750863&amp;sid=289859&amp;type=offer</t>
  </si>
  <si>
    <t>/preisvergleich/Relocate/481847231.html?categoryId=18406&amp;pos=1&amp;price=4185.0&amp;productid=3497887&amp;sid=289859&amp;type=offer</t>
  </si>
  <si>
    <t xml:space="preserve"> Jun­kers Ce­ra­pur­Com­fort ZBR 42-3 A 21 Gas-Brenn­wert­ther­me 42 kW, L / LL Jun­kers FW 200, Jun­kers Schacht 4 Meter 80/125, Jun­kers SK 200-5 ZB, oh­ne...</t>
  </si>
  <si>
    <t>/preisvergleich/Relocate/475958320.html?categoryId=18406&amp;pos=9&amp;price=3454.0&amp;productid=2286143&amp;sid=289859&amp;type=offer</t>
  </si>
  <si>
    <t xml:space="preserve"> Vail­lant ecoTEC ex­clu­siv VC 356/4-7 Brenn­wert­ther­me ohne, au­ro­MA­TIC 620/3, Flach­dach schwarz 80/125 Vail­lant</t>
  </si>
  <si>
    <t>/preisvergleich/Relocate/481847694.html?categoryId=18406&amp;pos=2&amp;price=3935.0&amp;productid=1750863&amp;sid=289859&amp;type=offer</t>
  </si>
  <si>
    <t>/preisvergleich/Relocate/481847952.html?categoryId=18406&amp;pos=2&amp;price=4190.0&amp;productid=3497887&amp;sid=289859&amp;type=offer</t>
  </si>
  <si>
    <t xml:space="preserve"> Jun­kers Ce­ra­pur­Com­fort ZBR 42-3 A 21 Gas-Brenn­wert­ther­me 42 kW, L / LL Jun­kers FW 120, Mon­ta­ge­plat­te 993, Jun­kers ST 120-5 Z, Jun­kers Schacht 10 Me­ter...</t>
  </si>
  <si>
    <t>/preisvergleich/Relocate/475957251.html?categoryId=18406&amp;pos=10&amp;price=3454.0&amp;productid=2286143&amp;sid=289859&amp;type=offer</t>
  </si>
  <si>
    <t xml:space="preserve"> Vail­lant ecoTEC ex­clu­siv VC 276/4-7 Brenn­wert­ther­me Schacht­sys­tem­pa­ket 10m, au­ro­MA­TIC 620/3, Auf­putz mit Spei­cher­an­schluss Vail­lant</t>
  </si>
  <si>
    <t>/preisvergleich/Relocate/481861087.html?categoryId=18406&amp;pos=3&amp;price=3940.0&amp;productid=1750863&amp;sid=289859&amp;type=offer</t>
  </si>
  <si>
    <t xml:space="preserve"> Jun­kers Ce­ra­pur­Com­fort ZBR 42-3 A 31 Gas-Brenn­wert­ther­me 42 kW, Flg. P Jun­kers FR 50, Mon­ta­ge­plat­te 993, Jun­kers ST 120-5 Z, Jun­kers Schacht 4 Me­ter...</t>
  </si>
  <si>
    <t>/preisvergleich/Relocate/481848041.html?categoryId=18406&amp;pos=3&amp;price=4190.0&amp;productid=3497887&amp;sid=289859&amp;type=offer</t>
  </si>
  <si>
    <t xml:space="preserve"> Jun­kers Ce­ra­pur­Com­fort ZBR 42-3 A 21 Gas-Brenn­wert­ther­me 42 kW, L / LL Jun­kers FW 200, Mon­ta­ge­plat­te 994, Jun­kers ST 120-5 Z, Jun­kers Schacht 6 Me­ter...</t>
  </si>
  <si>
    <t>/preisvergleich/Relocate/475957713.html?categoryId=18406&amp;pos=11&amp;price=3454.0&amp;productid=2286143&amp;sid=289859&amp;type=offer</t>
  </si>
  <si>
    <t xml:space="preserve"> Vail­lant ecoTEC ex­clu­siv VC 356/4-7 Brenn­wert­ther­me ohne, au­ro­MA­TIC 620/3, Flach­dach rot 80/125 Vail­lant</t>
  </si>
  <si>
    <t>/preisvergleich/Relocate/481847131.html?categoryId=18406&amp;pos=4&amp;price=3940.0&amp;productid=1750863&amp;sid=289859&amp;type=offer</t>
  </si>
  <si>
    <t>/preisvergleich/Relocate/481847761.html?categoryId=18406&amp;pos=4&amp;price=4190.0&amp;productid=3497887&amp;sid=289859&amp;type=offer</t>
  </si>
  <si>
    <t>/preisvergleich/Relocate/475957981.html?categoryId=18406&amp;pos=12&amp;price=3459.0&amp;productid=2286143&amp;sid=289859&amp;type=offer</t>
  </si>
  <si>
    <t xml:space="preserve"> Vail­lant ecoTEC ex­clu­siv VC 356/4-7 Brenn­wert­ther­me ohne, au­ro­MA­TIC 620/3, Schrägdach rot 80/125 Vail­lant</t>
  </si>
  <si>
    <t>/preisvergleich/Relocate/481860582.html?categoryId=18406&amp;pos=5&amp;price=3940.0&amp;productid=1750863&amp;sid=289859&amp;type=offer</t>
  </si>
  <si>
    <t xml:space="preserve"> Jun­kers Ce­ra­pur­Com­fort ZBR 42-3 A 31 Gas-Brenn­wert­ther­me 42 kW, Flg. P Jun­kers FW 120, Mon­ta­ge­plat­te 993, ohne Ab­gas­pa­ket, Jun­kers SK 200-5 ZB Jun­kers</t>
  </si>
  <si>
    <t>/preisvergleich/Relocate/481848235.html?categoryId=18406&amp;pos=5&amp;price=4195.0&amp;productid=3497887&amp;sid=289859&amp;type=offer</t>
  </si>
  <si>
    <t xml:space="preserve"> Jun­kers Ce­ra­pur­Com­fort ZBR 42-3 A 21 Gas-Brenn­wert­ther­me 42 kW, L / LL Jun­kers FW 200, Mon­ta­ge­plat­te 993, Jun­kers ST 120-5 Z, Jun­kers Schacht 6 Me­ter...</t>
  </si>
  <si>
    <t>/preisvergleich/Relocate/475957705.html?categoryId=18406&amp;pos=13&amp;price=3459.0&amp;productid=2286143&amp;sid=289859&amp;type=offer</t>
  </si>
  <si>
    <t xml:space="preserve"> Vail­lant ecoTEC ex­clu­siv VC 356/4-7 Brenn­wert­ther­me ohne, au­ro­MA­TIC 620/3, Schrägdach schwarz 80/125 Vail­lant</t>
  </si>
  <si>
    <t>/preisvergleich/Relocate/481860699.html?categoryId=18406&amp;pos=6&amp;price=3945.0&amp;productid=1750863&amp;sid=289859&amp;type=offer</t>
  </si>
  <si>
    <t>/preisvergleich/Relocate/481847870.html?categoryId=18406&amp;pos=6&amp;price=4195.0&amp;productid=3497887&amp;sid=289859&amp;type=offer</t>
  </si>
  <si>
    <t>/preisvergleich/Relocate/475957318.html?categoryId=18406&amp;pos=14&amp;price=3475.0&amp;productid=2286143&amp;sid=289859&amp;type=offer</t>
  </si>
  <si>
    <t xml:space="preserve"> Vail­lant ecoTEC ex­clu­siv VC 656/4-7 Brenn­wert­ther­me, E / H ohne Re­ge­lung, Zu­be­hör­pa­ket A+B+F, Schacht­ein­bau 80/125 7.5m Vail­lant</t>
  </si>
  <si>
    <t>/preisvergleich/Relocate/481847245.html?categoryId=18406&amp;pos=7&amp;price=3945.0&amp;productid=1750863&amp;sid=289859&amp;type=offer</t>
  </si>
  <si>
    <t>/preisvergleich/Relocate/481847977.html?categoryId=18406&amp;pos=7&amp;price=4195.0&amp;productid=3497887&amp;sid=289859&amp;type=offer</t>
  </si>
  <si>
    <t xml:space="preserve"> Jun­kers Ce­ra­pur­Com­fort ZBR 42-3 A 21 Gas-Brenn­wert­ther­me 42 kW, L / LL Jun­kers FW 200, Mon­ta­ge­plat­te 258 + 528-1 (Auf­putz), Jun­kers SK 200-5 ZB, ATEC...</t>
  </si>
  <si>
    <t>/preisvergleich/Relocate/475957476.html?categoryId=18406&amp;pos=15&amp;price=3475.0&amp;productid=2286143&amp;sid=289859&amp;type=offer</t>
  </si>
  <si>
    <t xml:space="preserve"> Vail­lant ecoTEC ex­clu­siv VC 656/4-7 Brenn­wert­ther­me, L/LL ohne Re­ge­lung, Zu­be­hör­pa­ket A+B+F, Schacht­ein­bau 80/125 7.5m Vail­lant</t>
  </si>
  <si>
    <t>/preisvergleich/Relocate/481847215.html?categoryId=18406&amp;pos=8&amp;price=3945.0&amp;productid=1750863&amp;sid=289859&amp;type=offer</t>
  </si>
  <si>
    <t>/preisvergleich/Relocate/481847607.html?categoryId=18406&amp;pos=8&amp;price=4195.0&amp;productid=3497887&amp;sid=289859&amp;type=offer</t>
  </si>
  <si>
    <t xml:space="preserve"> Jun­kers Ce­ra­pur­Com­fort ZBR 42-3 A 21 Gas-Brenn­wert­ther­me 42 kW, L / LL Jun­kers FW 120, Mon­ta­ge­plat­te 994, Jun­kers SK 160-5 ZB, Jun­kers Schacht 6 Me­ter...</t>
  </si>
  <si>
    <t>/preisvergleich/Relocate/481847858.html?categoryId=18406&amp;pos=9&amp;price=3945.0&amp;productid=1750863&amp;sid=289859&amp;type=offer</t>
  </si>
  <si>
    <t>/preisvergleich/Relocate/481847469.html?categoryId=18406&amp;pos=9&amp;price=4200.0&amp;productid=3497887&amp;sid=289859&amp;type=offer</t>
  </si>
  <si>
    <t xml:space="preserve"> Jun­kers Ce­ra­pur­Com­fort ZBR 42-3 A 21 Gas-Brenn­wert­ther­me 42 kW, L / LL Jun­kers FW 120, Mon­ta­ge­plat­te 994, Jun­kers SK 200-5 ZB, ATEC Schacht 10 Me­ter...</t>
  </si>
  <si>
    <t>/preisvergleich/Relocate/481847936.html?categoryId=18406&amp;pos=10&amp;price=3945.0&amp;productid=1750863&amp;sid=289859&amp;type=offer</t>
  </si>
  <si>
    <t>/preisvergleich/Relocate/481847442.html?categoryId=18406&amp;pos=10&amp;price=4200.0&amp;productid=3497887&amp;sid=289859&amp;type=offer</t>
  </si>
  <si>
    <t xml:space="preserve"> Jun­kers Ce­ra­pur­Com­fort ZBR 42-3 A 21 Gas-Brenn­wert­ther­me 42 kW, L / LL Jun­kers FR 120, Mon­ta­ge­plat­te 994, Jun­kers Schacht 10 Meter 80/125, Jun­kers SK...</t>
  </si>
  <si>
    <t>/preisvergleich/Relocate/481847285.html?categoryId=18406&amp;pos=11&amp;price=3950.0&amp;productid=1750863&amp;sid=289859&amp;type=offer</t>
  </si>
  <si>
    <t>/preisvergleich/Relocate/481847197.html?categoryId=18406&amp;pos=11&amp;price=4200.0&amp;productid=3497887&amp;sid=289859&amp;type=offer</t>
  </si>
  <si>
    <t xml:space="preserve"> Jun­kers Ce­ra­pur­Com­fort ZBR 42-3 A 21 Gas-Brenn­wert­ther­me 42 kW, L / LL Jun­kers FW 200, Mon­ta­ge­plat­te 258 + 223-1 (Un­ter­putz), Jun­kers AZB10 Dach rot...</t>
  </si>
  <si>
    <t>/preisvergleich/Relocate/481847179.html?categoryId=18406&amp;pos=12&amp;price=3950.0&amp;productid=1750863&amp;sid=289859&amp;type=offer</t>
  </si>
  <si>
    <t>/preisvergleich/Relocate/481847113.html?categoryId=18406&amp;pos=12&amp;price=4200.0&amp;productid=3497887&amp;sid=289859&amp;type=offer</t>
  </si>
  <si>
    <t>/preisvergleich/Relocate/481848263.html?categoryId=18406&amp;pos=13&amp;price=3950.0&amp;productid=1750863&amp;sid=289859&amp;type=offer</t>
  </si>
  <si>
    <t>/preisvergleich/Relocate/481848127.html?categoryId=18406&amp;pos=13&amp;price=4205.0&amp;productid=3497887&amp;sid=289859&amp;type=offer</t>
  </si>
  <si>
    <t xml:space="preserve"> Jun­kers Ce­ra­pur­Com­fort ZBR 42-3 A 21 Gas-Brenn­wert­ther­me 42 kW, L / LL Jun­kers FW 200, Mon­ta­ge­plat­te 258 + 528-1 (Auf­putz), Jun­kers AZB09 Dach schwarz...</t>
  </si>
  <si>
    <t>/preisvergleich/Relocate/481847931.html?categoryId=18406&amp;pos=14&amp;price=3950.0&amp;productid=1750863&amp;sid=289859&amp;type=offer</t>
  </si>
  <si>
    <t>/preisvergleich/Relocate/481848213.html?categoryId=18406&amp;pos=14&amp;price=4205.0&amp;productid=3497887&amp;sid=289859&amp;type=offer</t>
  </si>
  <si>
    <t xml:space="preserve"> Jun­kers Ce­ra­pur­Com­fort ZBR 42-3 A 21 Gas-Brenn­wert­ther­me 42 kW, L / LL Jun­kers FR 120, Mon­ta­ge­plat­te 993, Jun­kers Schacht 10 Meter 80/125, Jun­kers SK...</t>
  </si>
  <si>
    <t>/preisvergleich/Relocate/481847776.html?categoryId=18406&amp;pos=15&amp;price=3950.0&amp;productid=1750863&amp;sid=289859&amp;type=offer</t>
  </si>
  <si>
    <t>/preisvergleich/Relocate/481847145.html?categoryId=18406&amp;pos=15&amp;price=4205.0&amp;productid=3497887&amp;sid=289859&amp;type=offer</t>
  </si>
  <si>
    <t xml:space="preserve"> Jun­kers Ce­ra­pur­Com­fort ZBR 42-3 A 21 Gas-Brenn­wert­ther­me 42 kW, L / LL Jun­kers FW 120, Mon­ta­ge­plat­te 258, Jun­kers Schacht 6 Meter 80/125, Jun­kers SK...</t>
  </si>
  <si>
    <t>/preisvergleich/Relocate/475958418.html?categoryId=18406&amp;pos=1&amp;price=3479.0&amp;productid=2286143&amp;sid=289859&amp;type=offer</t>
  </si>
  <si>
    <t xml:space="preserve"> Vail­lant ecoTEC ex­clu­siv VC 356/4-7 Brenn­wert­ther­me au­ro­MA­TIC 620/3, Zu­be­hör­pa­ket A+B+C+D+E, Flach­dach rot 80/125 Vail­lant</t>
  </si>
  <si>
    <t>/preisvergleich/Relocate/475957893.html?categoryId=18406&amp;pos=2&amp;price=3479.0&amp;productid=2286143&amp;sid=289859&amp;type=offer</t>
  </si>
  <si>
    <t xml:space="preserve"> Vail­lant ecoTEC ex­clu­siv VC 356/4-7 Brenn­wert­ther­me au­ro­MA­TIC 620/3, Zu­be­hör­pa­ket A+B+C+D+E, Flach­dach schwarz 80/125 Vail­lant</t>
  </si>
  <si>
    <t>/preisvergleich/Relocate/475957922.html?categoryId=18406&amp;pos=3&amp;price=3479.0&amp;productid=2286143&amp;sid=289859&amp;type=offer</t>
  </si>
  <si>
    <t xml:space="preserve"> Vail­lant ecoTEC ex­clu­siv VC 276/4-7 Brenn­wert­ther­me Schacht­sys­tem­pa­ket 10m, au­ro­MA­TIC 620/3, Un­ter­putz mit Spei­cher­an­schluss Vail­lant</t>
  </si>
  <si>
    <t>/preisvergleich/Relocate/475958398.html?categoryId=18406&amp;pos=4&amp;price=3484.0&amp;productid=2286143&amp;sid=289859&amp;type=offer</t>
  </si>
  <si>
    <t xml:space="preserve"> Vail­lant ecoTEC ex­clu­siv VC 356/4-7 Brenn­wert­ther­me au­ro­MA­TIC 620/3, Zu­be­hör­pa­ket A+B+F, Flach­dach rot 80/125 Vail­lant</t>
  </si>
  <si>
    <t>/preisvergleich/Relocate/475958443.html?categoryId=18406&amp;pos=5&amp;price=3484.0&amp;productid=2286143&amp;sid=289859&amp;type=offer</t>
  </si>
  <si>
    <t xml:space="preserve"> Vail­lant ecoTEC ex­clu­siv VC 356/4-7 Brenn­wert­ther­me au­ro­MA­TIC 620/3, Zu­be­hör­pa­ket A+B+F, Flach­dach schwarz 80/125 Vail­lant</t>
  </si>
  <si>
    <t>/preisvergleich/Relocate/475958479.html?categoryId=18406&amp;pos=6&amp;price=3484.0&amp;productid=2286143&amp;sid=289859&amp;type=offer</t>
  </si>
  <si>
    <t xml:space="preserve"> Vail­lant ecoTEC ex­clu­siv VC 276/4-7 Brenn­wert­ther­me Schacht­sys­tem­pa­ket 7.5m, ca­lor­MA­TIC 630/3, Auf­putz ohne Spei­cher­an­schluss Vail­lant</t>
  </si>
  <si>
    <t>/preisvergleich/Relocate/475957377.html?categoryId=18406&amp;pos=7&amp;price=3484.0&amp;productid=2286143&amp;sid=289859&amp;type=offer</t>
  </si>
  <si>
    <t xml:space="preserve"> Vail­lant ecoTEC ex­clu­siv VC 356/4-7 Brenn­wert­ther­me au­ro­MA­TIC 620/3, Zu­be­hör­pa­ket A+B+C+D+E, Schrägdach rot 80/125 Vail­lant</t>
  </si>
  <si>
    <t>/preisvergleich/Relocate/481849089.html?categoryId=18406&amp;pos=1&amp;price=3950.0&amp;productid=1750863&amp;sid=289859&amp;type=offer</t>
  </si>
  <si>
    <t>/preisvergleich/Relocate/481847428.html?categoryId=18406&amp;pos=1&amp;price=4215.0&amp;productid=3497887&amp;sid=289859&amp;type=offer</t>
  </si>
  <si>
    <t>/preisvergleich/Relocate/475957625.html?categoryId=18406&amp;pos=8&amp;price=3484.0&amp;productid=2286143&amp;sid=289859&amp;type=offer</t>
  </si>
  <si>
    <t xml:space="preserve"> Vail­lant ecoTEC ex­clu­siv VC 356/4-7 Brenn­wert­ther­me au­ro­MA­TIC 620/3, Zu­be­hör­pa­ket A+B+C+D+E, Schrägdach schwarz 80/125 Vail­lant</t>
  </si>
  <si>
    <t>/preisvergleich/Relocate/481865953.html?categoryId=18406&amp;pos=2&amp;price=3950.0&amp;productid=1750863&amp;sid=289859&amp;type=offer</t>
  </si>
  <si>
    <t xml:space="preserve"> Jun­kers Ce­ra­pur­Com­fort ZBR 42-3 A 31 Gas-Brenn­wert­ther­me 42 kW, Flg. P Jun­kers FR 50, Mon­ta­ge­plat­te 258 + 528-1 (Auf­putz), Jun­kers SK 200-5 ZB, ATEC...</t>
  </si>
  <si>
    <t>/preisvergleich/Relocate/481847862.html?categoryId=18406&amp;pos=2&amp;price=4220.0&amp;productid=3497887&amp;sid=289859&amp;type=offer</t>
  </si>
  <si>
    <t>/preisvergleich/Relocate/475958281.html?categoryId=18406&amp;pos=9&amp;price=3489.0&amp;productid=2286143&amp;sid=289859&amp;type=offer</t>
  </si>
  <si>
    <t xml:space="preserve"> Vail­lant ecoTEC ex­clu­siv VC 356/4-7 Brenn­wert­ther­me au­ro­MA­TIC 620/3, Zu­be­hör­pa­ket A+B+F, Schrägdach schwarz 80/125 Vail­lant</t>
  </si>
  <si>
    <t>/preisvergleich/Relocate/481860849.html?categoryId=18406&amp;pos=3&amp;price=3955.0&amp;productid=1750863&amp;sid=289859&amp;type=offer</t>
  </si>
  <si>
    <t xml:space="preserve"> Jun­kers Ce­ra­pur­Com­fort ZBR 42-3 A 31 Gas-Brenn­wert­ther­me 42 kW, Flg. P Jun­kers FR 120, Jun­kers SK 160-5 ZB, Jun­kers Schacht 10 Meter 80/125, oh­ne...</t>
  </si>
  <si>
    <t>/preisvergleich/Relocate/481847904.html?categoryId=18406&amp;pos=3&amp;price=4220.0&amp;productid=3497887&amp;sid=289859&amp;type=offer</t>
  </si>
  <si>
    <t xml:space="preserve"> Jun­kers Ce­ra­pur­Com­fort ZBR 42-3 A 21 Gas-Brenn­wert­ther­me 42 kW, L / LL Jun­kers FW 200, Mon­ta­ge­plat­te 994, Jun­kers SK 160-5 ZB, Jun­kers Schacht 4 Me­ter...</t>
  </si>
  <si>
    <t>/preisvergleich/Relocate/475957874.html?categoryId=18406&amp;pos=10&amp;price=3489.0&amp;productid=2286143&amp;sid=289859&amp;type=offer</t>
  </si>
  <si>
    <t xml:space="preserve"> Vail­lant ecoTEC ex­clu­siv VC 356/4-7 Brenn­wert­ther­me au­ro­MA­TIC 620/3, Zu­be­hör­pa­ket A+B+F, Schrägdach rot 80/125 Vail­lant</t>
  </si>
  <si>
    <t>/preisvergleich/Relocate/481847242.html?categoryId=18406&amp;pos=4&amp;price=3955.0&amp;productid=1750863&amp;sid=289859&amp;type=offer</t>
  </si>
  <si>
    <t>/preisvergleich/Relocate/481848000.html?categoryId=18406&amp;pos=4&amp;price=4220.0&amp;productid=3497887&amp;sid=289859&amp;type=offer</t>
  </si>
  <si>
    <t xml:space="preserve"> Jun­kers Ce­ra­pur­Com­fort ZBR 42-3 A 21 Gas-Brenn­wert­ther­me 42 kW, L / LL Jun­kers FW 120, Mon­ta­ge­plat­te 994, Jun­kers SK 160-5 ZB, Jun­kers Schacht 8 Me­ter...</t>
  </si>
  <si>
    <t>/preisvergleich/Relocate/475958347.html?categoryId=18406&amp;pos=11&amp;price=3494.0&amp;productid=2286143&amp;sid=289859&amp;type=offer</t>
  </si>
  <si>
    <t xml:space="preserve"> Vail­lant ecoTEC ex­clu­siv VC 656/4-7 Brenn­wert­ther­me, E / H ca­lor­MA­TIC 470/4, ohne, Flach­dach rot 80/125 Vail­lant</t>
  </si>
  <si>
    <t>/preisvergleich/Relocate/481847286.html?categoryId=18406&amp;pos=5&amp;price=3955.0&amp;productid=1750863&amp;sid=289859&amp;type=offer</t>
  </si>
  <si>
    <t>/preisvergleich/Relocate/481847784.html?categoryId=18406&amp;pos=5&amp;price=4220.0&amp;productid=3497887&amp;sid=289859&amp;type=offer</t>
  </si>
  <si>
    <t xml:space="preserve"> Jun­kers Ce­ra­pur­Com­fort ZBR 42-3 A 21 Gas-Brenn­wert­ther­me 42 kW, L / LL Jun­kers FW 200, Mon­ta­ge­plat­te 993, Jun­kers SK 200-5 ZB, ATEC Schacht 6 Me­ter...</t>
  </si>
  <si>
    <t>/preisvergleich/Relocate/475957784.html?categoryId=18406&amp;pos=12&amp;price=3494.0&amp;productid=2286143&amp;sid=289859&amp;type=offer</t>
  </si>
  <si>
    <t xml:space="preserve"> Vail­lant ecoTEC ex­clu­siv VC 656/4-7 Brenn­wert­ther­me, E / H ca­lor­MA­TIC 470/4, Zu­be­hör­pa­ket A+B+C+D+E, Flach­dach schwarz 80/125 Vail­lant</t>
  </si>
  <si>
    <t>/preisvergleich/Relocate/481847555.html?categoryId=18406&amp;pos=6&amp;price=3955.0&amp;productid=1750863&amp;sid=289859&amp;type=offer</t>
  </si>
  <si>
    <t>/preisvergleich/Relocate/481847186.html?categoryId=18406&amp;pos=6&amp;price=4220.0&amp;productid=3497887&amp;sid=289859&amp;type=offer</t>
  </si>
  <si>
    <t xml:space="preserve"> Jun­kers Ce­ra­pur­Com­fort ZBR 42-3 A 21 Gas-Brenn­wert­ther­me 42 kW, L / LL Jun­kers FW 200, Mon­ta­ge­plat­te 993, Jun­kers ST 120-5 Z, Jun­kers Schacht 8 Me­ter...</t>
  </si>
  <si>
    <t>/preisvergleich/Relocate/475957315.html?categoryId=18406&amp;pos=13&amp;price=3494.0&amp;productid=2286143&amp;sid=289859&amp;type=offer</t>
  </si>
  <si>
    <t xml:space="preserve"> Vail­lant ecoTEC ex­clu­siv VC 656/4-7 Brenn­wert­ther­me, E / H ca­lor­MA­TIC 470/4, ohne, Flach­dach schwarz 80/125 Vail­lant</t>
  </si>
  <si>
    <t>/preisvergleich/Relocate/481847619.html?categoryId=18406&amp;pos=7&amp;price=3955.0&amp;productid=1750863&amp;sid=289859&amp;type=offer</t>
  </si>
  <si>
    <t>/preisvergleich/Relocate/481848160.html?categoryId=18406&amp;pos=7&amp;price=4225.0&amp;productid=3497887&amp;sid=289859&amp;type=offer</t>
  </si>
  <si>
    <t xml:space="preserve"> Jun­kers Ce­ra­pur­Com­fort ZBR 42-3 A 21 Gas-Brenn­wert­ther­me 42 kW, L / LL Jun­kers FW 200, Mon­ta­ge­plat­te 993, Jun­kers SK 160-5 ZB, Jun­kers Schacht 4 Me­ter...</t>
  </si>
  <si>
    <t>/preisvergleich/Relocate/475957267.html?categoryId=18406&amp;pos=14&amp;price=3494.0&amp;productid=2286143&amp;sid=289859&amp;type=offer</t>
  </si>
  <si>
    <t xml:space="preserve"> Vail­lant ecoTEC ex­clu­siv VC 656/4-7 Brenn­wert­ther­me, L/LL ca­lor­MA­TIC 470/4, ohne, Flach­dach rot 80/125 Vail­lant</t>
  </si>
  <si>
    <t>/preisvergleich/Relocate/481847739.html?categoryId=18406&amp;pos=8&amp;price=3955.0&amp;productid=1750863&amp;sid=289859&amp;type=offer</t>
  </si>
  <si>
    <t>/preisvergleich/Relocate/481847887.html?categoryId=18406&amp;pos=8&amp;price=4225.0&amp;productid=3497887&amp;sid=289859&amp;type=offer</t>
  </si>
  <si>
    <t xml:space="preserve"> Jun­kers Ce­ra­pur­Com­fort ZBR 42-3 A 21 Gas-Brenn­wert­ther­me 42 kW, L / LL Jun­kers FW 120, Mon­ta­ge­plat­te 993, Jun­kers SK 160-5 ZB, Jun­kers Schacht 8 Me­ter...</t>
  </si>
  <si>
    <t>/preisvergleich/Relocate/475957455.html?categoryId=18406&amp;pos=15&amp;price=3494.0&amp;productid=2286143&amp;sid=289859&amp;type=offer</t>
  </si>
  <si>
    <t xml:space="preserve"> Vail­lant ecoTEC ex­clu­siv VC 656/4-7 Brenn­wert­ther­me, L/LL ca­lor­MA­TIC 470/4, ohne, Flach­dach schwarz 80/125 Vail­lant</t>
  </si>
  <si>
    <t>/preisvergleich/Relocate/481847125.html?categoryId=18406&amp;pos=9&amp;price=3960.0&amp;productid=1750863&amp;sid=289859&amp;type=offer</t>
  </si>
  <si>
    <t>/preisvergleich/Relocate/481847421.html?categoryId=18406&amp;pos=9&amp;price=4225.0&amp;productid=3497887&amp;sid=289859&amp;type=offer</t>
  </si>
  <si>
    <t xml:space="preserve"> Jun­kers Ce­ra­pur­Com­fort ZBR 42-3 A 21 Gas-Brenn­wert­ther­me 42 kW, L / LL Jun­kers FW 200, Mon­ta­ge­plat­te 994, Jun­kers AZB10 Dach rot 80/125, Jun­kers SK 200-5 ...</t>
  </si>
  <si>
    <t>/preisvergleich/Relocate/481847304.html?categoryId=18406&amp;pos=10&amp;price=3960.0&amp;productid=1750863&amp;sid=289859&amp;type=offer</t>
  </si>
  <si>
    <t>/preisvergleich/Relocate/481848311.html?categoryId=18406&amp;pos=10&amp;price=4230.0&amp;productid=3497887&amp;sid=289859&amp;type=offer</t>
  </si>
  <si>
    <t>/preisvergleich/Relocate/481847470.html?categoryId=18406&amp;pos=11&amp;price=3960.0&amp;productid=1750863&amp;sid=289859&amp;type=offer</t>
  </si>
  <si>
    <t>/preisvergleich/Relocate/481848019.html?categoryId=18406&amp;pos=11&amp;price=4230.0&amp;productid=3497887&amp;sid=289859&amp;type=offer</t>
  </si>
  <si>
    <t xml:space="preserve"> Jun­kers Ce­ra­pur­Com­fort ZBR 42-3 A 21 Gas-Brenn­wert­ther­me 42 kW, L / LL Jun­kers FW 200, Mon­ta­ge­plat­te 993, Jun­kers AZB10 Dach rot 80/125, Jun­kers SK 200-5 ...</t>
  </si>
  <si>
    <t>/preisvergleich/Relocate/481847698.html?categoryId=18406&amp;pos=12&amp;price=3965.0&amp;productid=1750863&amp;sid=289859&amp;type=offer</t>
  </si>
  <si>
    <t>/preisvergleich/Relocate/481847557.html?categoryId=18406&amp;pos=12&amp;price=4230.0&amp;productid=3497887&amp;sid=289859&amp;type=offer</t>
  </si>
  <si>
    <t xml:space="preserve"> Jun­kers Ce­ra­pur­Com­fort ZBR 42-3 A 21 Gas-Brenn­wert­ther­me 42 kW, L / LL Jun­kers FW 200, Mon­ta­ge­plat­te 993, Jun­kers AZB09 Dach schwarz 80/125, Jun­kers SK...</t>
  </si>
  <si>
    <t>/preisvergleich/Relocate/481848102.html?categoryId=18406&amp;pos=13&amp;price=3970.0&amp;productid=1750863&amp;sid=289859&amp;type=offer</t>
  </si>
  <si>
    <t>/preisvergleich/Relocate/481847656.html?categoryId=18406&amp;pos=13&amp;price=4230.0&amp;productid=3497887&amp;sid=289859&amp;type=offer</t>
  </si>
  <si>
    <t xml:space="preserve"> Jun­kers Ce­ra­pur­Com­fort ZBR 42-3 A 21 Gas-Brenn­wert­ther­me 42 kW, L / LL Jun­kers FW 120, Mon­ta­ge­plat­te 258, Jun­kers Schacht 8 Meter 80/125, Jun­kers SK...</t>
  </si>
  <si>
    <t>/preisvergleich/Relocate/481848128.html?categoryId=18406&amp;pos=14&amp;price=3970.0&amp;productid=1750863&amp;sid=289859&amp;type=offer</t>
  </si>
  <si>
    <t>/preisvergleich/Relocate/481847625.html?categoryId=18406&amp;pos=14&amp;price=4235.0&amp;productid=3497887&amp;sid=289859&amp;type=offer</t>
  </si>
  <si>
    <t xml:space="preserve"> Jun­kers Ce­ra­pur­Com­fort ZBR 42-3 A 21 Gas-Brenn­wert­ther­me 42 kW, L / LL Jun­kers FW 200, Mon­ta­ge­plat­te 994, Jun­kers SK 200-5 ZB, ATEC Schacht 8 Me­ter...</t>
  </si>
  <si>
    <t>/preisvergleich/Relocate/481847560.html?categoryId=18406&amp;pos=15&amp;price=3970.0&amp;productid=1750863&amp;sid=289859&amp;type=offer</t>
  </si>
  <si>
    <t>/preisvergleich/Relocate/481847624.html?categoryId=18406&amp;pos=15&amp;price=4235.0&amp;productid=3497887&amp;sid=289859&amp;type=offer</t>
  </si>
  <si>
    <t>/preisvergleich/Relocate/475957412.html?categoryId=18406&amp;pos=1&amp;price=3494.0&amp;productid=2286143&amp;sid=289859&amp;type=offer</t>
  </si>
  <si>
    <t xml:space="preserve"> Vail­lant ecoTEC ex­clu­siv VC 656/4-7 Brenn­wert­ther­me, L/LL ca­lor­MA­TIC 470/4, Zu­be­hör­pa­ket A+B+C+D+E, Flach­dach schwarz 80/125 Vail­lant</t>
  </si>
  <si>
    <t>/preisvergleich/Relocate/475957622.html?categoryId=18406&amp;pos=2&amp;price=3494.0&amp;productid=2286143&amp;sid=289859&amp;type=offer</t>
  </si>
  <si>
    <t xml:space="preserve"> Vail­lant ecoTEC ex­clu­siv VC 656/4-7 Brenn­wert­ther­me, L/LL ca­lor­MA­TIC 470/4, Zu­be­hör­pa­ket A+B+C+D+E, Flach­dach rot 80/125 Vail­lant</t>
  </si>
  <si>
    <t>/preisvergleich/Relocate/475957587.html?categoryId=18406&amp;pos=3&amp;price=3494.0&amp;productid=2286143&amp;sid=289859&amp;type=offer</t>
  </si>
  <si>
    <t xml:space="preserve"> Vail­lant ecoTEC ex­clu­siv VC 656/4-7 Brenn­wert­ther­me, E / H ca­lor­MA­TIC 470/4, Zu­be­hör­pa­ket A+B+C+D+E, Flach­dach rot 80/125 Vail­lant</t>
  </si>
  <si>
    <t>/preisvergleich/Relocate/475958349.html?categoryId=18406&amp;pos=4&amp;price=3499.0&amp;productid=2286143&amp;sid=289859&amp;type=offer</t>
  </si>
  <si>
    <t xml:space="preserve"> Vail­lant ecoTEC ex­clu­siv VC 656/4-7 Brenn­wert­ther­me, L/LL ca­lor­MA­TIC 470/4, Zu­be­hör­pa­ket A+B+C+D+E, Schrägdach schwarz 80/125 Vail­lant</t>
  </si>
  <si>
    <t>/preisvergleich/Relocate/475958088.html?categoryId=18406&amp;pos=5&amp;price=3499.0&amp;productid=2286143&amp;sid=289859&amp;type=offer</t>
  </si>
  <si>
    <t xml:space="preserve"> Vail­lant ecoTEC ex­clu­siv VC 656/4-7 Brenn­wert­ther­me, E / H ca­lor­MA­TIC 470/4, ohne, Schrägdach rot 80/125 Vail­lant</t>
  </si>
  <si>
    <t>/preisvergleich/Relocate/475958057.html?categoryId=18406&amp;pos=6&amp;price=3499.0&amp;productid=2286143&amp;sid=289859&amp;type=offer</t>
  </si>
  <si>
    <t xml:space="preserve"> Vail­lant ecoTEC ex­clu­siv VC 656/4-7 Brenn­wert­ther­me, L/LL ca­lor­MA­TIC 470/4, Zu­be­hör­pa­ket A+B+C+D+E, Schrägdach rot 80/125 Vail­lant</t>
  </si>
  <si>
    <t>/preisvergleich/Relocate/475958079.html?categoryId=18406&amp;pos=7&amp;price=3499.0&amp;productid=2286143&amp;sid=289859&amp;type=offer</t>
  </si>
  <si>
    <t xml:space="preserve"> Vail­lant ecoTEC ex­clu­siv VC 656/4-7 Brenn­wert­ther­me, L/LL ca­lor­MA­TIC 470/4, ohne, Schrägdach schwarz 80/125 Vail­lant</t>
  </si>
  <si>
    <t>/preisvergleich/Relocate/475958154.html?categoryId=18406&amp;pos=8&amp;price=3499.0&amp;productid=2286143&amp;sid=289859&amp;type=offer</t>
  </si>
  <si>
    <t xml:space="preserve"> Vail­lant ecoTEC ex­clu­siv VC 656/4-7 Brenn­wert­ther­me, L/LL ca­lor­MA­TIC 470/4, ohne, Schrägdach rot 80/125 Vail­lant</t>
  </si>
  <si>
    <t>/preisvergleich/Relocate/481847684.html?categoryId=18406&amp;pos=1&amp;price=4240.0&amp;productid=3497887&amp;sid=289859&amp;type=offer</t>
  </si>
  <si>
    <t xml:space="preserve"> Jun­kers Ce­ra­pur­Com­fort ZBR 42-3 A 21 Gas-Brenn­wert­ther­me 42 kW, L / LL Jun­kers FW 200, Mon­ta­ge­plat­te 994, Jun­kers ST 120-5 Z, Jun­kers Schacht 10 Me­ter...</t>
  </si>
  <si>
    <t>/preisvergleich/Relocate/481847312.html?categoryId=18406&amp;pos=1&amp;price=3970.0&amp;productid=1750863&amp;sid=289859&amp;type=offer</t>
  </si>
  <si>
    <t>/preisvergleich/Relocate/475957621.html?categoryId=18406&amp;pos=9&amp;price=3499.0&amp;productid=2286143&amp;sid=289859&amp;type=offer</t>
  </si>
  <si>
    <t xml:space="preserve"> Vail­lant ecoTEC ex­clu­siv VC 656/4-7 Brenn­wert­ther­me, E / H ca­lor­MA­TIC 470/4, ohne, Schrägdach schwarz 80/125 Vail­lant</t>
  </si>
  <si>
    <t>/preisvergleich/Relocate/481848101.html?categoryId=18406&amp;pos=2&amp;price=4245.0&amp;productid=3497887&amp;sid=289859&amp;type=offer</t>
  </si>
  <si>
    <t xml:space="preserve"> Jun­kers Ce­ra­pur­Com­fort ZBR 42-3 A 21 Gas-Brenn­wert­ther­me 42 kW, L / LL Jun­kers FW 120, Mon­ta­ge­plat­te 994, Jun­kers SK 160-5 ZB, Jun­kers Schacht 10 Me­ter...</t>
  </si>
  <si>
    <t>/preisvergleich/Relocate/481847267.html?categoryId=18406&amp;pos=2&amp;price=3975.0&amp;productid=1750863&amp;sid=289859&amp;type=offer</t>
  </si>
  <si>
    <t>/preisvergleich/Relocate/475957507.html?categoryId=18406&amp;pos=10&amp;price=3499.0&amp;productid=2286143&amp;sid=289859&amp;type=offer</t>
  </si>
  <si>
    <t xml:space="preserve"> Vail­lant ecoTEC ex­clu­siv VC 656/4-7 Brenn­wert­ther­me, E / H ca­lor­MA­TIC 470/4, Zu­be­hör­pa­ket A+B+C+D+E, Schrägdach schwarz 80/125 Vail­lant</t>
  </si>
  <si>
    <t>/preisvergleich/Relocate/481848244.html?categoryId=18406&amp;pos=3&amp;price=4245.0&amp;productid=3497887&amp;sid=289859&amp;type=offer</t>
  </si>
  <si>
    <t xml:space="preserve"> Jun­kers Ce­ra­pur­Com­fort ZBR 42-3 A 21 Gas-Brenn­wert­ther­me 42 kW, L / LL Jun­kers FW 200, Mon­ta­ge­plat­te 993, Jun­kers ST 120-5 Z, Jun­kers Schacht 10 Me­ter...</t>
  </si>
  <si>
    <t>/preisvergleich/Relocate/481848104.html?categoryId=18406&amp;pos=3&amp;price=3975.0&amp;productid=1750863&amp;sid=289859&amp;type=offer</t>
  </si>
  <si>
    <t>/preisvergleich/Relocate/475957660.html?categoryId=18406&amp;pos=11&amp;price=3499.0&amp;productid=2286143&amp;sid=289859&amp;type=offer</t>
  </si>
  <si>
    <t xml:space="preserve"> Vail­lant ecoTEC ex­clu­siv VC 656/4-7 Brenn­wert­ther­me, E / H ca­lor­MA­TIC 470/4, Zu­be­hör­pa­ket A+B+C+D+E, Schrägdach rot 80/125 Vail­lant</t>
  </si>
  <si>
    <t>/preisvergleich/Relocate/481847760.html?categoryId=18406&amp;pos=4&amp;price=4250.0&amp;productid=3497887&amp;sid=289859&amp;type=offer</t>
  </si>
  <si>
    <t>/preisvergleich/Relocate/481847576.html?categoryId=18406&amp;pos=4&amp;price=3975.0&amp;productid=1750863&amp;sid=289859&amp;type=offer</t>
  </si>
  <si>
    <t>/preisvergleich/Relocate/475958165.html?categoryId=18406&amp;pos=12&amp;price=3500.0&amp;productid=2286143&amp;sid=289859&amp;type=offer</t>
  </si>
  <si>
    <t xml:space="preserve"> Vail­lant ecoTEC ex­clu­siv VC 656/4-7 Brenn­wert­ther­me, E / H ca­lor­MA­TIC 470f, ohne, ohne Ab­gas­pa­ket Vail­lant</t>
  </si>
  <si>
    <t>/preisvergleich/Relocate/481847627.html?categoryId=18406&amp;pos=5&amp;price=4255.0&amp;productid=3497887&amp;sid=289859&amp;type=offer</t>
  </si>
  <si>
    <t xml:space="preserve"> Jun­kers Ce­ra­pur­Com­fort ZBR 42-3 A 21 Gas-Brenn­wert­ther­me 42 kW, L / LL Jun­kers FW 200, Mon­ta­ge­plat­te 994, Jun­kers SK 200-5 ZB, ATEC Schacht 10 Me­ter...</t>
  </si>
  <si>
    <t>/preisvergleich/Relocate/481847359.html?categoryId=18406&amp;pos=5&amp;price=3975.0&amp;productid=1750863&amp;sid=289859&amp;type=offer</t>
  </si>
  <si>
    <t>/preisvergleich/Relocate/475957262.html?categoryId=18406&amp;pos=13&amp;price=3500.0&amp;productid=2286143&amp;sid=289859&amp;type=offer</t>
  </si>
  <si>
    <t xml:space="preserve"> Vail­lant ecoTEC ex­clu­siv VC 656/4-7 Brenn­wert­ther­me, E / H ca­lor­MA­TIC 470f, ohne Ab­gas­pa­ket, Zu­be­hör­pa­ket A+B+C+D+E Vail­lant</t>
  </si>
  <si>
    <t>/preisvergleich/Relocate/481847423.html?categoryId=18406&amp;pos=6&amp;price=4255.0&amp;productid=3497887&amp;sid=289859&amp;type=offer</t>
  </si>
  <si>
    <t>/preisvergleich/Relocate/481847415.html?categoryId=18406&amp;pos=6&amp;price=3975.0&amp;productid=1750863&amp;sid=289859&amp;type=offer</t>
  </si>
  <si>
    <t>/preisvergleich/Relocate/475957397.html?categoryId=18406&amp;pos=14&amp;price=3500.0&amp;productid=2286143&amp;sid=289859&amp;type=offer</t>
  </si>
  <si>
    <t xml:space="preserve"> Vail­lant ecoTEC ex­clu­siv VC 656/4-7 Brenn­wert­ther­me, L/LL ca­lor­MA­TIC 470f, ohne, ohne Ab­gas­pa­ket Vail­lant</t>
  </si>
  <si>
    <t>/preisvergleich/Relocate/481847587.html?categoryId=18406&amp;pos=7&amp;price=4280.0&amp;productid=3497887&amp;sid=289859&amp;type=offer</t>
  </si>
  <si>
    <t xml:space="preserve"> Jun­kers Ce­ra­pur­Com­fort ZBR 42-3 A 21 Gas-Brenn­wert­ther­me 42 kW, L / LL Jun­kers FW 200, Mon­ta­ge­plat­te 993, Jun­kers SK 160-5 ZB, Jun­kers Schacht 8 Me­ter...</t>
  </si>
  <si>
    <t>/preisvergleich/Relocate/481847361.html?categoryId=18406&amp;pos=7&amp;price=3975.0&amp;productid=1750863&amp;sid=289859&amp;type=offer</t>
  </si>
  <si>
    <t>/preisvergleich/Relocate/475957649.html?categoryId=18406&amp;pos=15&amp;price=3500.0&amp;productid=2286143&amp;sid=289859&amp;type=offer</t>
  </si>
  <si>
    <t xml:space="preserve"> Vail­lant ecoTEC ex­clu­siv VC 656/4-7 Brenn­wert­ther­me, L/LL ca­lor­MA­TIC 470f, ohne Ab­gas­pa­ket, Zu­be­hör­pa­ket A+B+C+D+E Vail­lant</t>
  </si>
  <si>
    <t>/preisvergleich/Relocate/481848283.html?categoryId=18406&amp;pos=8&amp;price=4285.0&amp;productid=3497887&amp;sid=289859&amp;type=offer</t>
  </si>
  <si>
    <t xml:space="preserve"> Jun­kers Ce­ra­pur­Com­fort ZBR 42-3 A 21 Gas-Brenn­wert­ther­me 42 kW, L / LL Jun­kers FW 200, Mon­ta­ge­plat­te 258, Jun­kers Schacht 8 Meter 80/125, Jun­kers SK...</t>
  </si>
  <si>
    <t>/preisvergleich/Relocate/481847438.html?categoryId=18406&amp;pos=8&amp;price=3975.0&amp;productid=1750863&amp;sid=289859&amp;type=offer</t>
  </si>
  <si>
    <t>/preisvergleich/Relocate/481847574.html?categoryId=18406&amp;pos=9&amp;price=4305.0&amp;productid=3497887&amp;sid=289859&amp;type=offer</t>
  </si>
  <si>
    <t xml:space="preserve"> Jun­kers Ce­ra­pur­Com­fort ZBR 42-3 A 21 Gas-Brenn­wert­ther­me 42 kW, L / LL Jun­kers FW 200, Mon­ta­ge­plat­te 993, Jun­kers SK 160-5 ZB, Jun­kers Schacht 10 Me­ter...</t>
  </si>
  <si>
    <t>/preisvergleich/Relocate/481848097.html?categoryId=18406&amp;pos=9&amp;price=3980.0&amp;productid=1750863&amp;sid=289859&amp;type=offer</t>
  </si>
  <si>
    <t>/preisvergleich/Relocate/481847644.html?categoryId=18406&amp;pos=10&amp;price=4315.0&amp;productid=3497887&amp;sid=289859&amp;type=offer</t>
  </si>
  <si>
    <t xml:space="preserve"> Jun­kers Ce­ra­pur­Com­fort ZBR 42-3 A 21 Gas-Brenn­wert­ther­me 42 kW, L / LL Jun­kers FW 200, Mon­ta­ge­plat­te 258 + 528-1 (Auf­putz), Jun­kers Schacht 4 Me­ter...</t>
  </si>
  <si>
    <t>/preisvergleich/Relocate/481848217.html?categoryId=18406&amp;pos=10&amp;price=3980.0&amp;productid=1750863&amp;sid=289859&amp;type=offer</t>
  </si>
  <si>
    <t>/preisvergleich/Relocate/481847403.html?categoryId=18406&amp;pos=11&amp;price=4340.0&amp;productid=3497887&amp;sid=289859&amp;type=offer</t>
  </si>
  <si>
    <t xml:space="preserve"> Jun­kers Ce­ra­pur­Com­fort ZBR 42-3 A 21 Gas-Brenn­wert­ther­me 42 kW, L / LL Jun­kers FW 200, Mon­ta­ge­plat­te 258 + 223-1 (Un­ter­putz), Jun­kers Schacht 6 Me­ter...</t>
  </si>
  <si>
    <t>/preisvergleich/Relocate/481848300.html?categoryId=18406&amp;pos=11&amp;price=3980.0&amp;productid=1750863&amp;sid=289859&amp;type=offer</t>
  </si>
  <si>
    <t>/preisvergleich/Relocate/481847455.html?categoryId=18406&amp;pos=12&amp;price=4345.0&amp;productid=3497887&amp;sid=289859&amp;type=offer</t>
  </si>
  <si>
    <t xml:space="preserve"> Jun­kers Ce­ra­pur­Com­fort ZBR 42-3 A 21 Gas-Brenn­wert­ther­me 42 kW, L / LL Jun­kers FW 200, Mon­ta­ge­plat­te 258 + 528-1 (Auf­putz), Jun­kers Schacht 6 Me­ter...</t>
  </si>
  <si>
    <t>/preisvergleich/Relocate/481847614.html?categoryId=18406&amp;pos=12&amp;price=3980.0&amp;productid=1750863&amp;sid=289859&amp;type=offer</t>
  </si>
  <si>
    <t>/preisvergleich/Relocate/481848184.html?categoryId=18406&amp;pos=13&amp;price=4370.0&amp;productid=3497887&amp;sid=289859&amp;type=offer</t>
  </si>
  <si>
    <t xml:space="preserve"> Jun­kers Ce­ra­pur­Com­fort ZBR 42-3 A 21 Gas-Brenn­wert­ther­me 42 kW, L / LL Jun­kers FW 200, Mon­ta­ge­plat­te 258 + 528-1 (Auf­putz), Jun­kers Schacht 8 Me­ter...</t>
  </si>
  <si>
    <t>/preisvergleich/Relocate/481847736.html?categoryId=18406&amp;pos=13&amp;price=3980.0&amp;productid=1750863&amp;sid=289859&amp;type=offer</t>
  </si>
  <si>
    <t>/preisvergleich/Relocate/481847673.html?categoryId=18406&amp;pos=14&amp;price=4370.0&amp;productid=3497887&amp;sid=289859&amp;type=offer</t>
  </si>
  <si>
    <t xml:space="preserve"> Jun­kers Ce­ra­pur­Com­fort ZBR 42-3 A 21 Gas-Brenn­wert­ther­me 42 kW, L / LL Jun­kers FW 200, Mon­ta­ge­plat­te 993, Jun­kers Schacht 6 Meter 80/125, Jun­kers SK...</t>
  </si>
  <si>
    <t>/preisvergleich/Relocate/481847685.html?categoryId=18406&amp;pos=14&amp;price=3980.0&amp;productid=1750863&amp;sid=289859&amp;type=offer</t>
  </si>
  <si>
    <t>/preisvergleich/Relocate/481848106.html?categoryId=18406&amp;pos=15&amp;price=4390.0&amp;productid=3497887&amp;sid=289859&amp;type=offer</t>
  </si>
  <si>
    <t xml:space="preserve"> Jun­kers Ce­ra­pur­Com­fort ZBR 42-3 A 21 Gas-Brenn­wert­ther­me 42 kW, L / LL Jun­kers FW 200, Mon­ta­ge­plat­te 994, Jun­kers Schacht 8 Meter 80/125, Jun­kers SK...</t>
  </si>
  <si>
    <t>/preisvergleich/Relocate/481847792.html?categoryId=18406&amp;pos=15&amp;price=3980.0&amp;productid=1750863&amp;sid=289859&amp;type=offer</t>
  </si>
  <si>
    <t>/preisvergleich/Relocate/475957753.html?categoryId=18406&amp;pos=1&amp;price=3509.0&amp;productid=2286143&amp;sid=289859&amp;type=offer</t>
  </si>
  <si>
    <t xml:space="preserve"> Vail­lant ecoTEC ex­clu­siv VC 276/4-7 Brenn­wert­ther­me Schacht­sys­tem­pa­ket 7.5m, ca­lor­MA­TIC 630/3, Un­ter­putz ohne Spei­cher­an­schluss Vail­lant</t>
  </si>
  <si>
    <t>/preisvergleich/Relocate/475957859.html?categoryId=18406&amp;pos=2&amp;price=3514.0&amp;productid=2286143&amp;sid=289859&amp;type=offer</t>
  </si>
  <si>
    <t xml:space="preserve"> Vail­lant ecoTEC ex­clu­siv VC 276/4-7 Brenn­wert­ther­me Schacht­sys­tem­pa­ket 7.5m, ca­lor­MA­TIC 630/3, Auf­putz mit Spei­cher­an­schluss Vail­lant</t>
  </si>
  <si>
    <t>/preisvergleich/Relocate/475957473.html?categoryId=18406&amp;pos=3&amp;price=3520.0&amp;productid=2286143&amp;sid=289859&amp;type=offer</t>
  </si>
  <si>
    <t xml:space="preserve"> Vail­lant ecoTEC ex­clu­siv VC 656/4-7 Brenn­wert­ther­me, L/LL ohne Re­ge­lung, Zu­be­hör­pa­ket A+B+F, Schacht­ein­bau 80/125 10m Vail­lant</t>
  </si>
  <si>
    <t>/preisvergleich/Relocate/475957566.html?categoryId=18406&amp;pos=4&amp;price=3520.0&amp;productid=2286143&amp;sid=289859&amp;type=offer</t>
  </si>
  <si>
    <t xml:space="preserve"> Vail­lant ecoTEC ex­clu­siv VC 656/4-7 Brenn­wert­ther­me, E / H ohne Re­ge­lung, Zu­be­hör­pa­ket A+B+F, Schacht­ein­bau 80/125 10m Vail­lant</t>
  </si>
  <si>
    <t>/preisvergleich/Relocate/475958108.html?categoryId=18406&amp;pos=5&amp;price=3524.0&amp;productid=2286143&amp;sid=289859&amp;type=offer</t>
  </si>
  <si>
    <t xml:space="preserve"> Vail­lant ecoTEC ex­clu­siv VC 276/4-7 Brenn­wert­ther­me Schacht­sys­tem­pa­ket 10m, ca­lor­MA­TIC 630/3, Auf­putz ohne Spei­cher­an­schluss Vail­lant</t>
  </si>
  <si>
    <t>/preisvergleich/Relocate/475957273.html?categoryId=18406&amp;pos=6&amp;price=3524.0&amp;productid=2286143&amp;sid=289859&amp;type=offer</t>
  </si>
  <si>
    <t xml:space="preserve"> Vail­lant ecoTEC ex­clu­siv VC 466/4-7 Brenn­wert­ther­me ohne, ohne Ab­gas­pa­ket, ca­lor­MA­TIC 630/3 Vail­lant</t>
  </si>
  <si>
    <t>/preisvergleich/Relocate/481847851.html?categoryId=18406&amp;pos=1&amp;price=4395.0&amp;productid=3497887&amp;sid=289859&amp;type=offer</t>
  </si>
  <si>
    <t xml:space="preserve"> Jun­kers Ce­ra­pur­Com­fort ZBR 42-3 A 21 Gas-Brenn­wert­ther­me 42 kW, L / LL Jun­kers FW 200, Mon­ta­ge­plat­te 258 + 528-1 (Auf­putz), Jun­kers Schacht 10 Me­ter...</t>
  </si>
  <si>
    <t>/preisvergleich/Relocate/475957972.html?categoryId=18406&amp;pos=7&amp;price=3539.0&amp;productid=2286143&amp;sid=289859&amp;type=offer</t>
  </si>
  <si>
    <t xml:space="preserve"> Vail­lant ecoTEC ex­clu­siv VC 276/4-7 Brenn­wert­ther­me Schacht­sys­tem­pa­ket 7.5m, ca­lor­MA­TIC 630/3, Un­ter­putz mit Spei­cher­an­schluss Vail­lant</t>
  </si>
  <si>
    <t>/preisvergleich/Relocate/481847976.html?categoryId=18406&amp;pos=2&amp;price=4420.0&amp;productid=3497887&amp;sid=289859&amp;type=offer</t>
  </si>
  <si>
    <t xml:space="preserve"> Jun­kers Ce­ra­pur­Com­fort ZBR 42-3 A 21 Gas-Brenn­wert­ther­me 42 kW, L / LL Jun­kers FW 200, Mon­ta­ge­plat­te 993, Jun­kers Schacht 10 Meter 80/125, Jun­kers SK...</t>
  </si>
  <si>
    <t>/preisvergleich/Relocate/481847541.html?categoryId=18406&amp;pos=1&amp;price=3980.0&amp;productid=1750863&amp;sid=289859&amp;type=offer</t>
  </si>
  <si>
    <t>/preisvergleich/Relocate/475958401.html?categoryId=18406&amp;pos=8&amp;price=3549.0&amp;productid=2286143&amp;sid=289859&amp;type=offer</t>
  </si>
  <si>
    <t xml:space="preserve"> Vail­lant ecoTEC ex­clu­siv VC 466/4-7 Brenn­wert­ther­me ohne Ab­gas­pa­ket, ca­lor­MA­TIC 630/3, Zu­be­hör­pa­ket A+B+F Vail­lant</t>
  </si>
  <si>
    <t>/preisvergleich/Relocate/481847110.html?categoryId=18406&amp;pos=2&amp;price=3985.0&amp;productid=1750863&amp;sid=289859&amp;type=offer</t>
  </si>
  <si>
    <t>/preisvergleich/Relocate/475957835.html?categoryId=18406&amp;pos=9&amp;price=3549.0&amp;productid=2286143&amp;sid=289859&amp;type=offer</t>
  </si>
  <si>
    <t xml:space="preserve"> Vail­lant ecoTEC ex­clu­siv VC 276/4-7 Brenn­wert­ther­me Schacht­sys­tem­pa­ket 10m, ca­lor­MA­TIC 630/3, Un­ter­putz ohne Spei­cher­an­schluss Vail­lant</t>
  </si>
  <si>
    <t>/preisvergleich/Relocate/481848218.html?categoryId=18406&amp;pos=3&amp;price=3985.0&amp;productid=1750863&amp;sid=289859&amp;type=offer</t>
  </si>
  <si>
    <t>/preisvergleich/Relocate/475957813.html?categoryId=18406&amp;pos=10&amp;price=3549.0&amp;productid=2286143&amp;sid=289859&amp;type=offer</t>
  </si>
  <si>
    <t xml:space="preserve"> Vail­lant ecoTEC ex­clu­siv VC 466/4-7 Brenn­wert­ther­me ca­lor­MA­TIC 470/4, ohne, Schacht­ein­bau 80/125 7.5m Vail­lant</t>
  </si>
  <si>
    <t>/preisvergleich/Relocate/481847910.html?categoryId=18406&amp;pos=4&amp;price=3985.0&amp;productid=1750863&amp;sid=289859&amp;type=offer</t>
  </si>
  <si>
    <t>/preisvergleich/Relocate/475958442.html?categoryId=18406&amp;pos=11&amp;price=3554.0&amp;productid=2286143&amp;sid=289859&amp;type=offer</t>
  </si>
  <si>
    <t xml:space="preserve"> Vail­lant ecoTEC ex­clu­siv VC 356/4-7 Brenn­wert­ther­me ohne, ca­lor­MA­TIC 630/3, Flach­dach schwarz 80/125 Vail­lant</t>
  </si>
  <si>
    <t>/preisvergleich/Relocate/481848035.html?categoryId=18406&amp;pos=5&amp;price=3985.0&amp;productid=1750863&amp;sid=289859&amp;type=offer</t>
  </si>
  <si>
    <t>/preisvergleich/Relocate/475958166.html?categoryId=18406&amp;pos=12&amp;price=3554.0&amp;productid=2286143&amp;sid=289859&amp;type=offer</t>
  </si>
  <si>
    <t xml:space="preserve"> Vail­lant ecoTEC ex­clu­siv VC 356/4-7 Brenn­wert­ther­me ohne, ca­lor­MA­TIC 630/3, Flach­dach rot 80/125 Vail­lant</t>
  </si>
  <si>
    <t>/preisvergleich/Relocate/481847578.html?categoryId=18406&amp;pos=6&amp;price=3985.0&amp;productid=1750863&amp;sid=289859&amp;type=offer</t>
  </si>
  <si>
    <t>/preisvergleich/Relocate/475957249.html?categoryId=18406&amp;pos=13&amp;price=3554.0&amp;productid=2286143&amp;sid=289859&amp;type=offer</t>
  </si>
  <si>
    <t xml:space="preserve"> Vail­lant ecoTEC ex­clu­siv VC 276/4-7 Brenn­wert­ther­me Schacht­sys­tem­pa­ket 10m, ca­lor­MA­TIC 630/3, Auf­putz mit Spei­cher­an­schluss Vail­lant</t>
  </si>
  <si>
    <t>/preisvergleich/Relocate/481847688.html?categoryId=18406&amp;pos=7&amp;price=3990.0&amp;productid=1750863&amp;sid=289859&amp;type=offer</t>
  </si>
  <si>
    <t>/preisvergleich/Relocate/475958021.html?categoryId=18406&amp;pos=14&amp;price=3555.0&amp;productid=2286143&amp;sid=289859&amp;type=offer</t>
  </si>
  <si>
    <t xml:space="preserve"> Vail­lant Paket 1.59 ecoTEC ex­clu­siv VC 146/4-7, 620/3, VIH S 400 Vail­lant</t>
  </si>
  <si>
    <t>/preisvergleich/Relocate/481847778.html?categoryId=18406&amp;pos=8&amp;price=3990.0&amp;productid=1750863&amp;sid=289859&amp;type=offer</t>
  </si>
  <si>
    <t>/preisvergleich/Relocate/475957366.html?categoryId=18406&amp;pos=15&amp;price=3559.0&amp;productid=2286143&amp;sid=289859&amp;type=offer</t>
  </si>
  <si>
    <t xml:space="preserve"> Vail­lant ecoTEC ex­clu­siv VC 356/4-7 Brenn­wert­ther­me ohne, ca­lor­MA­TIC 630/3, Schrägdach schwarz 80/125 Vail­lant</t>
  </si>
  <si>
    <t>/preisvergleich/Relocate/481847786.html?categoryId=18406&amp;pos=9&amp;price=3990.0&amp;productid=1750863&amp;sid=289859&amp;type=offer</t>
  </si>
  <si>
    <t>/preisvergleich/Relocate/481847226.html?categoryId=18406&amp;pos=10&amp;price=3995.0&amp;productid=1750863&amp;sid=289859&amp;type=offer</t>
  </si>
  <si>
    <t>/preisvergleich/Relocate/481847128.html?categoryId=18406&amp;pos=11&amp;price=3995.0&amp;productid=1750863&amp;sid=289859&amp;type=offer</t>
  </si>
  <si>
    <t>/preisvergleich/Relocate/481847142.html?categoryId=18406&amp;pos=12&amp;price=3995.0&amp;productid=1750863&amp;sid=289859&amp;type=offer</t>
  </si>
  <si>
    <t>/preisvergleich/Relocate/481847966.html?categoryId=18406&amp;pos=13&amp;price=3995.0&amp;productid=1750863&amp;sid=289859&amp;type=offer</t>
  </si>
  <si>
    <t>/preisvergleich/Relocate/481847612.html?categoryId=18406&amp;pos=14&amp;price=3995.0&amp;productid=1750863&amp;sid=289859&amp;type=offer</t>
  </si>
  <si>
    <t>/preisvergleich/Relocate/481847718.html?categoryId=18406&amp;pos=15&amp;price=3995.0&amp;productid=1750863&amp;sid=289859&amp;type=offer</t>
  </si>
  <si>
    <t>/preisvergleich/Relocate/475957498.html?categoryId=18406&amp;pos=1&amp;price=3559.0&amp;productid=2286143&amp;sid=289859&amp;type=offer</t>
  </si>
  <si>
    <t xml:space="preserve"> Vail­lant ecoTEC ex­clu­siv VC 356/4-7 Brenn­wert­ther­me ohne, ca­lor­MA­TIC 630/3, Schrägdach rot 80/125 Vail­lant</t>
  </si>
  <si>
    <t>/preisvergleich/Relocate/475957849.html?categoryId=18406&amp;pos=2&amp;price=3574.0&amp;productid=2286143&amp;sid=289859&amp;type=offer</t>
  </si>
  <si>
    <t xml:space="preserve"> Vail­lant ecoTEC ex­clu­siv VC 656/4-7 Brenn­wert­ther­me, E / H ohne Ab­gas­pa­ket, au­ro­MA­TIC 620/3, Zu­be­hör­pa­ket A+B+C+D+E Vail­lant</t>
  </si>
  <si>
    <t>/preisvergleich/Relocate/475957782.html?categoryId=18406&amp;pos=3&amp;price=3574.0&amp;productid=2286143&amp;sid=289859&amp;type=offer</t>
  </si>
  <si>
    <t xml:space="preserve"> Vail­lant ecoTEC ex­clu­siv VC 656/4-7 Brenn­wert­ther­me, E / H ohne, ohne Ab­gas­pa­ket, au­ro­MA­TIC 620/3 Vail­lant</t>
  </si>
  <si>
    <t>/preisvergleich/Relocate/475958091.html?categoryId=18406&amp;pos=4&amp;price=3574.0&amp;productid=2286143&amp;sid=289859&amp;type=offer</t>
  </si>
  <si>
    <t xml:space="preserve"> Vail­lant ecoTEC ex­clu­siv VC 466/4-7 Brenn­wert­ther­me ca­lor­MA­TIC 470/4, Zu­be­hör­pa­ket A+B+F, Schacht­ein­bau 80/125 7.5m Vail­lant</t>
  </si>
  <si>
    <t>/preisvergleich/Relocate/475959553.html?categoryId=18406&amp;pos=5&amp;price=3574.0&amp;productid=2286143&amp;sid=289859&amp;type=offer</t>
  </si>
  <si>
    <t xml:space="preserve"> Vail­lant ecoTEC ex­clu­siv VC 656/4-7 Brenn­wert­ther­me, L/LL ohne Ab­gas­pa­ket, au­ro­MA­TIC 620/3, Zu­be­hör­pa­ket A+B+C+D+E Vail­lant</t>
  </si>
  <si>
    <t>/preisvergleich/Relocate/475959303.html?categoryId=18406&amp;pos=6&amp;price=3574.0&amp;productid=2286143&amp;sid=289859&amp;type=offer</t>
  </si>
  <si>
    <t xml:space="preserve"> Vail­lant ecoTEC ex­clu­siv VC 656/4-7 Brenn­wert­ther­me, L/LL ohne, ohne Ab­gas­pa­ket, au­ro­MA­TIC 620/3 Vail­lant</t>
  </si>
  <si>
    <t>/preisvergleich/Relocate/475959042.html?categoryId=18406&amp;pos=7&amp;price=3579.0&amp;productid=2286143&amp;sid=289859&amp;type=offer</t>
  </si>
  <si>
    <t xml:space="preserve"> Vail­lant Paket 1.134/ 3 ecoTEC ex­clu­siv VC 656/4-7, 470/4, L/LL Vail­lant</t>
  </si>
  <si>
    <t>/preisvergleich/Relocate/481847847.html?categoryId=18406&amp;pos=1&amp;price=4000.0&amp;productid=1750863&amp;sid=289859&amp;type=offer</t>
  </si>
  <si>
    <t>/preisvergleich/Relocate/475957776.html?categoryId=18406&amp;pos=8&amp;price=3579.0&amp;productid=2286143&amp;sid=289859&amp;type=offer</t>
  </si>
  <si>
    <t xml:space="preserve"> Vail­lant ecoTEC ex­clu­siv VC 356/4-7 Brenn­wert­ther­me ca­lor­MA­TIC 630/3, Zu­be­hör­pa­ket A+B+C+D+E, Flach­dach rot 80/125 Vail­lant</t>
  </si>
  <si>
    <t>/preisvergleich/Relocate/481847939.html?categoryId=18406&amp;pos=2&amp;price=4000.0&amp;productid=1750863&amp;sid=289859&amp;type=offer</t>
  </si>
  <si>
    <t>/preisvergleich/Relocate/475957258.html?categoryId=18406&amp;pos=9&amp;price=3579.0&amp;productid=2286143&amp;sid=289859&amp;type=offer</t>
  </si>
  <si>
    <t xml:space="preserve"> Vail­lant ecoTEC ex­clu­siv VC 276/4-7 Brenn­wert­ther­me Schacht­sys­tem­pa­ket 10m, ca­lor­MA­TIC 630/3, Un­ter­putz mit Spei­cher­an­schluss Vail­lant</t>
  </si>
  <si>
    <t>/preisvergleich/Relocate/481847650.html?categoryId=18406&amp;pos=3&amp;price=4000.0&amp;productid=1750863&amp;sid=289859&amp;type=offer</t>
  </si>
  <si>
    <t>/preisvergleich/Relocate/475957425.html?categoryId=18406&amp;pos=10&amp;price=3579.0&amp;productid=2286143&amp;sid=289859&amp;type=offer</t>
  </si>
  <si>
    <t xml:space="preserve"> Vail­lant ecoTEC ex­clu­siv VC 356/4-7 Brenn­wert­ther­me ca­lor­MA­TIC 630/3, Zu­be­hör­pa­ket A+B+C+D+E, Flach­dach schwarz 80/125 Vail­lant</t>
  </si>
  <si>
    <t>/preisvergleich/Relocate/481847328.html?categoryId=18406&amp;pos=4&amp;price=4000.0&amp;productid=1750863&amp;sid=289859&amp;type=offer</t>
  </si>
  <si>
    <t>/preisvergleich/Relocate/475959604.html?categoryId=18406&amp;pos=11&amp;price=3579.0&amp;productid=2286143&amp;sid=289859&amp;type=offer</t>
  </si>
  <si>
    <t xml:space="preserve"> Vail­lant Paket 1.123/ 3 ecoTEC ex­clu­siv VC 656/4-7, 470/4, E/H Vail­lant</t>
  </si>
  <si>
    <t>/preisvergleich/Relocate/481847490.html?categoryId=18406&amp;pos=5&amp;price=4000.0&amp;productid=1750863&amp;sid=289859&amp;type=offer</t>
  </si>
  <si>
    <t>/preisvergleich/Relocate/475957762.html?categoryId=18406&amp;pos=12&amp;price=3584.0&amp;productid=2286143&amp;sid=289859&amp;type=offer</t>
  </si>
  <si>
    <t xml:space="preserve"> Vail­lant ecoTEC ex­clu­siv VC 356/4-7 Brenn­wert­ther­me ca­lor­MA­TIC 630/3, Zu­be­hör­pa­ket A+B+C+D+E, Schrägdach schwarz 80/125 Vail­lant</t>
  </si>
  <si>
    <t>/preisvergleich/Relocate/481865814.html?categoryId=18406&amp;pos=6&amp;price=4000.0&amp;productid=1750863&amp;sid=289859&amp;type=offer</t>
  </si>
  <si>
    <t xml:space="preserve"> Jun­kers Ce­ra­pur­Com­fort ZBR 42-3 A 31 Gas-Brenn­wert­ther­me 42 kW, Flg. P Jun­kers FW 120, Jun­kers ST 120-5 Z, Mon­ta­ge­plat­te 258 + 223-1 (Un­ter­putz), ATEC...</t>
  </si>
  <si>
    <t>/preisvergleich/Relocate/475958210.html?categoryId=18406&amp;pos=13&amp;price=3584.0&amp;productid=2286143&amp;sid=289859&amp;type=offer</t>
  </si>
  <si>
    <t xml:space="preserve"> Vail­lant ecoTEC ex­clu­siv VC 356/4-7 Brenn­wert­ther­me ca­lor­MA­TIC 630/3, Zu­be­hör­pa­ket A+B+C+D+E, Schrägdach rot 80/125 Vail­lant</t>
  </si>
  <si>
    <t>/preisvergleich/Relocate/481847180.html?categoryId=18406&amp;pos=7&amp;price=4005.0&amp;productid=1750863&amp;sid=289859&amp;type=offer</t>
  </si>
  <si>
    <t>/preisvergleich/Relocate/475958185.html?categoryId=18406&amp;pos=14&amp;price=3584.0&amp;productid=2286143&amp;sid=289859&amp;type=offer</t>
  </si>
  <si>
    <t xml:space="preserve"> Vail­lant ecoTEC ex­clu­siv VC 356/4-7 Brenn­wert­ther­me ca­lor­MA­TIC 630/3, Zu­be­hör­pa­ket A+B+F, Flach­dach schwarz 80/125 Vail­lant</t>
  </si>
  <si>
    <t>/preisvergleich/Relocate/481847857.html?categoryId=18406&amp;pos=8&amp;price=4005.0&amp;productid=1750863&amp;sid=289859&amp;type=offer</t>
  </si>
  <si>
    <t>/preisvergleich/Relocate/475957604.html?categoryId=18406&amp;pos=15&amp;price=3584.0&amp;productid=2286143&amp;sid=289859&amp;type=offer</t>
  </si>
  <si>
    <t xml:space="preserve"> Vail­lant ecoTEC ex­clu­siv VC 356/4-7 Brenn­wert­ther­me ca­lor­MA­TIC 630/3, Zu­be­hör­pa­ket A+B+F, Flach­dach rot 80/125 Vail­lant</t>
  </si>
  <si>
    <t>/preisvergleich/Relocate/481848029.html?categoryId=18406&amp;pos=9&amp;price=4005.0&amp;productid=1750863&amp;sid=289859&amp;type=offer</t>
  </si>
  <si>
    <t>/preisvergleich/Relocate/481847563.html?categoryId=18406&amp;pos=10&amp;price=4005.0&amp;productid=1750863&amp;sid=289859&amp;type=offer</t>
  </si>
  <si>
    <t>/preisvergleich/Relocate/481847638.html?categoryId=18406&amp;pos=11&amp;price=4005.0&amp;productid=1750863&amp;sid=289859&amp;type=offer</t>
  </si>
  <si>
    <t>/preisvergleich/Relocate/481847386.html?categoryId=18406&amp;pos=12&amp;price=4005.0&amp;productid=1750863&amp;sid=289859&amp;type=offer</t>
  </si>
  <si>
    <t>/preisvergleich/Relocate/481866069.html?categoryId=18406&amp;pos=13&amp;price=4005.0&amp;productid=1750863&amp;sid=289859&amp;type=offer</t>
  </si>
  <si>
    <t xml:space="preserve"> Jun­kers Ce­ra­pur­Com­fort ZBR 42-3 A 31 Gas-Brenn­wert­ther­me 42 kW, Flg. P Jun­kers FR 120, Mon­ta­ge­plat­te 258 + 223-1 (Un­ter­putz), Jun­kers AZB09 Dach schwarz...</t>
  </si>
  <si>
    <t>/preisvergleich/Relocate/481848186.html?categoryId=18406&amp;pos=14&amp;price=4010.0&amp;productid=1750863&amp;sid=289859&amp;type=offer</t>
  </si>
  <si>
    <t>/preisvergleich/Relocate/481848201.html?categoryId=18406&amp;pos=15&amp;price=4010.0&amp;productid=1750863&amp;sid=289859&amp;type=offer</t>
  </si>
  <si>
    <t>/preisvergleich/Relocate/475957906.html?categoryId=18406&amp;pos=1&amp;price=3585.0&amp;productid=2286143&amp;sid=289859&amp;type=offer</t>
  </si>
  <si>
    <t xml:space="preserve"> Vail­lant ecoTEC ex­clu­siv VC 356/4-7 Brenn­wert­ther­me ca­lor­MA­TIC 470f, ohne, Schacht­ein­bau 80/125 7.5m Vail­lant</t>
  </si>
  <si>
    <t>/preisvergleich/Relocate/475958055.html?categoryId=18406&amp;pos=2&amp;price=3589.0&amp;productid=2286143&amp;sid=289859&amp;type=offer</t>
  </si>
  <si>
    <t xml:space="preserve"> Vail­lant ecoTEC ex­clu­siv VC 466/4-7 Brenn­wert­ther­me ca­lor­MA­TIC 470/4, ohne, Schacht­ein­bau 80/125 10m Vail­lant</t>
  </si>
  <si>
    <t>/preisvergleich/Relocate/475957396.html?categoryId=18406&amp;pos=3&amp;price=3589.0&amp;productid=2286143&amp;sid=289859&amp;type=offer</t>
  </si>
  <si>
    <t xml:space="preserve"> Vail­lant ecoTEC ex­clu­siv VC 356/4-7 Brenn­wert­ther­me ca­lor­MA­TIC 630/3, Zu­be­hör­pa­ket A+B+F, Schrägdach rot 80/125 Vail­lant</t>
  </si>
  <si>
    <t>/preisvergleich/Relocate/475957557.html?categoryId=18406&amp;pos=4&amp;price=3589.0&amp;productid=2286143&amp;sid=289859&amp;type=offer</t>
  </si>
  <si>
    <t xml:space="preserve"> Vail­lant Paket 1.61 ecoTEC ex­clu­siv VC 206/4-7, 620/3, VIH S 400 Vail­lant</t>
  </si>
  <si>
    <t>/preisvergleich/Relocate/475957707.html?categoryId=18406&amp;pos=5&amp;price=3589.0&amp;productid=2286143&amp;sid=289859&amp;type=offer</t>
  </si>
  <si>
    <t xml:space="preserve"> Vail­lant ecoTEC ex­clu­siv VC 356/4-7 Brenn­wert­ther­me ca­lor­MA­TIC 630/3, Zu­be­hör­pa­ket A+B+F, Schrägdach schwarz 80/125 Vail­lant</t>
  </si>
  <si>
    <t>/preisvergleich/Relocate/475957912.html?categoryId=18406&amp;pos=6&amp;price=3594.0&amp;productid=2286143&amp;sid=289859&amp;type=offer</t>
  </si>
  <si>
    <t xml:space="preserve"> Vail­lant ecoTEC ex­clu­siv VC 656/4-7 Brenn­wert­ther­me, E / H ca­lor­MA­TIC 470/4, Zu­be­hör­pa­ket A+B+F, Flach­dach rot 80/125 Vail­lant</t>
  </si>
  <si>
    <t>/preisvergleich/Relocate/475957311.html?categoryId=18406&amp;pos=7&amp;price=3594.0&amp;productid=2286143&amp;sid=289859&amp;type=offer</t>
  </si>
  <si>
    <t xml:space="preserve"> Vail­lant ecoTEC ex­clu­siv VC 656/4-7 Brenn­wert­ther­me, E / H ca­lor­MA­TIC 470/4, Zu­be­hör­pa­ket A+B+F, Flach­dach schwarz 80/125 Vail­lant</t>
  </si>
  <si>
    <t>/preisvergleich/Relocate/475957281.html?categoryId=18406&amp;pos=8&amp;price=3594.0&amp;productid=2286143&amp;sid=289859&amp;type=offer</t>
  </si>
  <si>
    <t xml:space="preserve"> Vail­lant ecoTEC ex­clu­siv VC 656/4-7 Brenn­wert­ther­me, L/LL ca­lor­MA­TIC 470/4, Zu­be­hör­pa­ket A+B+F, Flach­dach rot 80/125 Vail­lant</t>
  </si>
  <si>
    <t>/preisvergleich/Relocate/475957390.html?categoryId=18406&amp;pos=9&amp;price=3594.0&amp;productid=2286143&amp;sid=289859&amp;type=offer</t>
  </si>
  <si>
    <t xml:space="preserve"> Vail­lant ecoTEC ex­clu­siv VC 656/4-7 Brenn­wert­ther­me, L/LL ca­lor­MA­TIC 470/4, Zu­be­hör­pa­ket A+B+F, Flach­dach schwarz 80/125 Vail­lant</t>
  </si>
  <si>
    <t>/preisvergleich/Relocate/481847377.html?categoryId=18406&amp;pos=1&amp;price=4010.0&amp;productid=1750863&amp;sid=289859&amp;type=offer</t>
  </si>
  <si>
    <t>/preisvergleich/Relocate/475958327.html?categoryId=18406&amp;pos=10&amp;price=3599.0&amp;productid=2286143&amp;sid=289859&amp;type=offer</t>
  </si>
  <si>
    <t xml:space="preserve"> Vail­lant ecoTEC ex­clu­siv VC 656/4-7 Brenn­wert­ther­me, L/LL ca­lor­MA­TIC 470/4, Zu­be­hör­pa­ket A+B+F, Schrägdach rot 80/125 Vail­lant</t>
  </si>
  <si>
    <t>/preisvergleich/Relocate/481847960.html?categoryId=18406&amp;pos=2&amp;price=4015.0&amp;productid=1750863&amp;sid=289859&amp;type=offer</t>
  </si>
  <si>
    <t>/preisvergleich/Relocate/475958484.html?categoryId=18406&amp;pos=11&amp;price=3599.0&amp;productid=2286143&amp;sid=289859&amp;type=offer</t>
  </si>
  <si>
    <t xml:space="preserve"> Vail­lant ecoTEC ex­clu­siv VC 656/4-7 Brenn­wert­ther­me, E / H ca­lor­MA­TIC 470/4, Zu­be­hör­pa­ket A+B+F, Schrägdach rot 80/125 Vail­lant</t>
  </si>
  <si>
    <t>/preisvergleich/Relocate/481847220.html?categoryId=18406&amp;pos=3&amp;price=4020.0&amp;productid=1750863&amp;sid=289859&amp;type=offer</t>
  </si>
  <si>
    <t>/preisvergleich/Relocate/475957860.html?categoryId=18406&amp;pos=12&amp;price=3599.0&amp;productid=2286143&amp;sid=289859&amp;type=offer</t>
  </si>
  <si>
    <t xml:space="preserve"> Vail­lant ecoTEC ex­clu­siv VC 656/4-7 Brenn­wert­ther­me, E / H ca­lor­MA­TIC 470/4, Zu­be­hör­pa­ket A+B+F, Schrägdach schwarz 80/125 Vail­lant</t>
  </si>
  <si>
    <t>/preisvergleich/Relocate/481848125.html?categoryId=18406&amp;pos=4&amp;price=4020.0&amp;productid=1750863&amp;sid=289859&amp;type=offer</t>
  </si>
  <si>
    <t>/preisvergleich/Relocate/475958139.html?categoryId=18406&amp;pos=13&amp;price=3599.0&amp;productid=2286143&amp;sid=289859&amp;type=offer</t>
  </si>
  <si>
    <t xml:space="preserve"> Vail­lant ecoTEC ex­clu­siv VC 656/4-7 Brenn­wert­ther­me, L/LL ca­lor­MA­TIC 470/4, Zu­be­hör­pa­ket A+B+F, Schrägdach schwarz 80/125 Vail­lant</t>
  </si>
  <si>
    <t>/preisvergleich/Relocate/481847989.html?categoryId=18406&amp;pos=5&amp;price=4020.0&amp;productid=1750863&amp;sid=289859&amp;type=offer</t>
  </si>
  <si>
    <t>/preisvergleich/Relocate/475957352.html?categoryId=18406&amp;pos=14&amp;price=3600.0&amp;productid=2286143&amp;sid=289859&amp;type=offer</t>
  </si>
  <si>
    <t xml:space="preserve"> Vail­lant ecoTEC ex­clu­siv VC 656/4-7 Brenn­wert­ther­me, L/LL ca­lor­MA­TIC 470f, ohne Ab­gas­pa­ket, Zu­be­hör­pa­ket A+B+F Vail­lant</t>
  </si>
  <si>
    <t>/preisvergleich/Relocate/481848018.html?categoryId=18406&amp;pos=6&amp;price=4020.0&amp;productid=1750863&amp;sid=289859&amp;type=offer</t>
  </si>
  <si>
    <t>/preisvergleich/Relocate/475957310.html?categoryId=18406&amp;pos=15&amp;price=3600.0&amp;productid=2286143&amp;sid=289859&amp;type=offer</t>
  </si>
  <si>
    <t xml:space="preserve"> Vail­lant ecoTEC ex­clu­siv VC 656/4-7 Brenn­wert­ther­me, E / H ca­lor­MA­TIC 470f, ohne Ab­gas­pa­ket, Zu­be­hör­pa­ket A+B+F Vail­lant</t>
  </si>
  <si>
    <t>/preisvergleich/Relocate/481847387.html?categoryId=18406&amp;pos=7&amp;price=4020.0&amp;productid=1750863&amp;sid=289859&amp;type=offer</t>
  </si>
  <si>
    <t>/preisvergleich/Relocate/481847832.html?categoryId=18406&amp;pos=8&amp;price=4025.0&amp;productid=1750863&amp;sid=289859&amp;type=offer</t>
  </si>
  <si>
    <t>/preisvergleich/Relocate/481847670.html?categoryId=18406&amp;pos=9&amp;price=4025.0&amp;productid=1750863&amp;sid=289859&amp;type=offer</t>
  </si>
  <si>
    <t>/preisvergleich/Relocate/481847526.html?categoryId=18406&amp;pos=10&amp;price=4025.0&amp;productid=1750863&amp;sid=289859&amp;type=offer</t>
  </si>
  <si>
    <t>/preisvergleich/Relocate/481847121.html?categoryId=18406&amp;pos=11&amp;price=4030.0&amp;productid=1750863&amp;sid=289859&amp;type=offer</t>
  </si>
  <si>
    <t>/preisvergleich/Relocate/481847918.html?categoryId=18406&amp;pos=12&amp;price=4030.0&amp;productid=1750863&amp;sid=289859&amp;type=offer</t>
  </si>
  <si>
    <t>/preisvergleich/Relocate/481847979.html?categoryId=18406&amp;pos=13&amp;price=4030.0&amp;productid=1750863&amp;sid=289859&amp;type=offer</t>
  </si>
  <si>
    <t>/preisvergleich/Relocate/481847715.html?categoryId=18406&amp;pos=14&amp;price=4030.0&amp;productid=1750863&amp;sid=289859&amp;type=offer</t>
  </si>
  <si>
    <t>/preisvergleich/Relocate/481847272.html?categoryId=18406&amp;pos=15&amp;price=4035.0&amp;productid=1750863&amp;sid=289859&amp;type=offer</t>
  </si>
  <si>
    <t>/preisvergleich/Relocate/475957626.html?categoryId=18406&amp;pos=1&amp;price=3610.0&amp;productid=2286143&amp;sid=289859&amp;type=offer</t>
  </si>
  <si>
    <t xml:space="preserve"> Vail­lant ecoTEC ex­clu­siv VC 356/4-7 Brenn­wert­ther­me ca­lor­MA­TIC 470f, Zu­be­hör­pa­ket A+B+C+D+E, Schacht­ein­bau 80/125 7.5m Vail­lant</t>
  </si>
  <si>
    <t>/preisvergleich/Relocate/475957243.html?categoryId=18406&amp;pos=2&amp;price=3614.0&amp;productid=2286143&amp;sid=289859&amp;type=offer</t>
  </si>
  <si>
    <t xml:space="preserve"> Vail­lant ecoTEC ex­clu­siv VC 466/4-7 Brenn­wert­ther­me ca­lor­MA­TIC 470/4, Zu­be­hör­pa­ket A+B+F, Schacht­ein­bau 80/125 10m Vail­lant</t>
  </si>
  <si>
    <t>/preisvergleich/Relocate/475958192.html?categoryId=18406&amp;pos=3&amp;price=3615.0&amp;productid=2286143&amp;sid=289859&amp;type=offer</t>
  </si>
  <si>
    <t xml:space="preserve"> Vail­lant ecoTEC ex­clu­siv VC 356/4-7 Brenn­wert­ther­me ca­lor­MA­TIC 470f, Zu­be­hör­pa­ket A+B+F, Schacht­ein­bau 80/125 7.5m Vail­lant</t>
  </si>
  <si>
    <t>/preisvergleich/Relocate/475957709.html?categoryId=18406&amp;pos=4&amp;price=3625.0&amp;productid=2286143&amp;sid=289859&amp;type=offer</t>
  </si>
  <si>
    <t xml:space="preserve"> Vail­lant ecoTEC ex­clu­siv VC 356/4-7 Brenn­wert­ther­me ca­lor­MA­TIC 470f, ohne, Schacht­ein­bau 80/125 10m Vail­lant</t>
  </si>
  <si>
    <t>/preisvergleich/Relocate/475958061.html?categoryId=18406&amp;pos=5&amp;price=3629.0&amp;productid=2286143&amp;sid=289859&amp;type=offer</t>
  </si>
  <si>
    <t xml:space="preserve"> Vail­lant Paket 1.130 ecoTEC ex­clu­siv VC 466/4-7, 630/3 Vail­lant</t>
  </si>
  <si>
    <t>/preisvergleich/Relocate/475958340.html?categoryId=18406&amp;pos=6&amp;price=3650.0&amp;productid=2286143&amp;sid=289859&amp;type=offer</t>
  </si>
  <si>
    <t xml:space="preserve"> Vail­lant ecoTEC ex­clu­siv VC 356/4-7 Brenn­wert­ther­me ca­lor­MA­TIC 470f, Zu­be­hör­pa­ket A+B+C+D+E, Schacht­ein­bau 80/125 10m Vail­lant</t>
  </si>
  <si>
    <t>/preisvergleich/Relocate/475958071.html?categoryId=18406&amp;pos=7&amp;price=3650.0&amp;productid=2286143&amp;sid=289859&amp;type=offer</t>
  </si>
  <si>
    <t xml:space="preserve"> Vail­lant ecoTEC ex­clu­siv VC 466/4-7 Brenn­wert­ther­me ca­lor­MA­TIC 470f, ohne, Flach­dach schwarz 80/125 Vail­lant</t>
  </si>
  <si>
    <t>/preisvergleich/Relocate/481847291.html?categoryId=18406&amp;pos=1&amp;price=4035.0&amp;productid=1750863&amp;sid=289859&amp;type=offer</t>
  </si>
  <si>
    <t>/preisvergleich/Relocate/475958075.html?categoryId=18406&amp;pos=8&amp;price=3650.0&amp;productid=2286143&amp;sid=289859&amp;type=offer</t>
  </si>
  <si>
    <t xml:space="preserve"> Vail­lant ecoTEC ex­clu­siv VC 466/4-7 Brenn­wert­ther­me ca­lor­MA­TIC 470f, ohne, Flach­dach rot 80/125 Vail­lant</t>
  </si>
  <si>
    <t>/preisvergleich/Relocate/481847219.html?categoryId=18406&amp;pos=2&amp;price=4035.0&amp;productid=1750863&amp;sid=289859&amp;type=offer</t>
  </si>
  <si>
    <t>/preisvergleich/Relocate/475958369.html?categoryId=18406&amp;pos=9&amp;price=3655.0&amp;productid=2286143&amp;sid=289859&amp;type=offer</t>
  </si>
  <si>
    <t xml:space="preserve"> Vail­lant ecoTEC ex­clu­siv VC 466/4-7 Brenn­wert­ther­me ca­lor­MA­TIC 470f, ohne, Schrägdach rot 80/125 Vail­lant</t>
  </si>
  <si>
    <t>/preisvergleich/Relocate/481847116.html?categoryId=18406&amp;pos=3&amp;price=4035.0&amp;productid=1750863&amp;sid=289859&amp;type=offer</t>
  </si>
  <si>
    <t>/preisvergleich/Relocate/475957846.html?categoryId=18406&amp;pos=10&amp;price=3655.0&amp;productid=2286143&amp;sid=289859&amp;type=offer</t>
  </si>
  <si>
    <t xml:space="preserve"> Vail­lant ecoTEC ex­clu­siv VC 356/4-7 Brenn­wert­ther­me ca­lor­MA­TIC 470f, Zu­be­hör­pa­ket A+B+F, Schacht­ein­bau 80/125 10m Vail­lant</t>
  </si>
  <si>
    <t>/preisvergleich/Relocate/481847303.html?categoryId=18406&amp;pos=4&amp;price=4035.0&amp;productid=1750863&amp;sid=289859&amp;type=offer</t>
  </si>
  <si>
    <t>/preisvergleich/Relocate/475957612.html?categoryId=18406&amp;pos=11&amp;price=3655.0&amp;productid=2286143&amp;sid=289859&amp;type=offer</t>
  </si>
  <si>
    <t xml:space="preserve"> Vail­lant ecoTEC ex­clu­siv VC 466/4-7 Brenn­wert­ther­me ca­lor­MA­TIC 470f, ohne, Schrägdach schwarz 80/125 Vail­lant</t>
  </si>
  <si>
    <t>/preisvergleich/Relocate/481847514.html?categoryId=18406&amp;pos=5&amp;price=4035.0&amp;productid=1750863&amp;sid=289859&amp;type=offer</t>
  </si>
  <si>
    <t>/preisvergleich/Relocate/475958488.html?categoryId=18406&amp;pos=12&amp;price=3659.0&amp;productid=2286143&amp;sid=289859&amp;type=offer</t>
  </si>
  <si>
    <t xml:space="preserve"> Vail­lant ecoTEC ex­clu­siv VC 356/4-7 Brenn­wert­ther­me ohne, au­ro­MA­TIC 620/3, Schacht­ein­bau 80/125 7.5m Vail­lant</t>
  </si>
  <si>
    <t>/preisvergleich/Relocate/481848267.html?categoryId=18406&amp;pos=6&amp;price=4040.0&amp;productid=1750863&amp;sid=289859&amp;type=offer</t>
  </si>
  <si>
    <t>/preisvergleich/Relocate/475959123.html?categoryId=18406&amp;pos=13&amp;price=3674.0&amp;productid=2286143&amp;sid=289859&amp;type=offer</t>
  </si>
  <si>
    <t xml:space="preserve"> Vail­lant ecoTEC ex­clu­siv VC 656/4-7 Brenn­wert­ther­me, L/LL ohne, ohne Ab­gas­pa­ket, ca­lor­MA­TIC 630/3 Vail­lant</t>
  </si>
  <si>
    <t>/preisvergleich/Relocate/481847821.html?categoryId=18406&amp;pos=7&amp;price=4045.0&amp;productid=1750863&amp;sid=289859&amp;type=offer</t>
  </si>
  <si>
    <t>/preisvergleich/Relocate/475958374.html?categoryId=18406&amp;pos=14&amp;price=3674.0&amp;productid=2286143&amp;sid=289859&amp;type=offer</t>
  </si>
  <si>
    <t xml:space="preserve"> Vail­lant ecoTEC ex­clu­siv VC 656/4-7 Brenn­wert­ther­me, E / H ohne Ab­gas­pa­ket, ca­lor­MA­TIC 630/3, Zu­be­hör­pa­ket A+B+C+D+E Vail­lant</t>
  </si>
  <si>
    <t>/preisvergleich/Relocate/481847610.html?categoryId=18406&amp;pos=8&amp;price=4045.0&amp;productid=1750863&amp;sid=289859&amp;type=offer</t>
  </si>
  <si>
    <t>/preisvergleich/Relocate/475957462.html?categoryId=18406&amp;pos=15&amp;price=3674.0&amp;productid=2286143&amp;sid=289859&amp;type=offer</t>
  </si>
  <si>
    <t xml:space="preserve"> Vail­lant ecoTEC ex­clu­siv VC 656/4-7 Brenn­wert­ther­me, E / H ohne Ab­gas­pa­ket, au­ro­MA­TIC 620/3, Zu­be­hör­pa­ket A+B+F Vail­lant</t>
  </si>
  <si>
    <t>/preisvergleich/Relocate/481847585.html?categoryId=18406&amp;pos=9&amp;price=4045.0&amp;productid=1750863&amp;sid=289859&amp;type=offer</t>
  </si>
  <si>
    <t>/preisvergleich/Relocate/481847474.html?categoryId=18406&amp;pos=10&amp;price=4045.0&amp;productid=1750863&amp;sid=289859&amp;type=offer</t>
  </si>
  <si>
    <t>/preisvergleich/Relocate/481847151.html?categoryId=18406&amp;pos=11&amp;price=4050.0&amp;productid=1750863&amp;sid=289859&amp;type=offer</t>
  </si>
  <si>
    <t>/preisvergleich/Relocate/481847176.html?categoryId=18406&amp;pos=12&amp;price=4055.0&amp;productid=1750863&amp;sid=289859&amp;type=offer</t>
  </si>
  <si>
    <t>/preisvergleich/Relocate/481847120.html?categoryId=18406&amp;pos=13&amp;price=4055.0&amp;productid=1750863&amp;sid=289859&amp;type=offer</t>
  </si>
  <si>
    <t>/preisvergleich/Relocate/481847985.html?categoryId=18406&amp;pos=14&amp;price=4055.0&amp;productid=1750863&amp;sid=289859&amp;type=offer</t>
  </si>
  <si>
    <t>/preisvergleich/Relocate/481847668.html?categoryId=18406&amp;pos=15&amp;price=4055.0&amp;productid=1750863&amp;sid=289859&amp;type=offer</t>
  </si>
  <si>
    <t>/preisvergleich/Relocate/475957580.html?categoryId=18406&amp;pos=1&amp;price=3674.0&amp;productid=2286143&amp;sid=289859&amp;type=offer</t>
  </si>
  <si>
    <t xml:space="preserve"> Vail­lant ecoTEC ex­clu­siv VC 656/4-7 Brenn­wert­ther­me, E / H ohne, ohne Ab­gas­pa­ket, ca­lor­MA­TIC 630/3 Vail­lant</t>
  </si>
  <si>
    <t>/preisvergleich/Relocate/475959723.html?categoryId=18406&amp;pos=2&amp;price=3674.0&amp;productid=2286143&amp;sid=289859&amp;type=offer</t>
  </si>
  <si>
    <t xml:space="preserve"> Vail­lant ecoTEC ex­clu­siv VC 656/4-7 Brenn­wert­ther­me, L/LL ohne Ab­gas­pa­ket, ca­lor­MA­TIC 630/3, Zu­be­hör­pa­ket A+B+C+D+E Vail­lant</t>
  </si>
  <si>
    <t>/preisvergleich/Relocate/475959330.html?categoryId=18406&amp;pos=3&amp;price=3674.0&amp;productid=2286143&amp;sid=289859&amp;type=offer</t>
  </si>
  <si>
    <t xml:space="preserve"> Vail­lant ecoTEC ex­clu­siv VC 656/4-7 Brenn­wert­ther­me, L/LL ohne Ab­gas­pa­ket, au­ro­MA­TIC 620/3, Zu­be­hör­pa­ket A+B+F Vail­lant</t>
  </si>
  <si>
    <t>/preisvergleich/Relocate/475957312.html?categoryId=18406&amp;pos=4&amp;price=3675.0&amp;productid=2286143&amp;sid=289859&amp;type=offer</t>
  </si>
  <si>
    <t xml:space="preserve"> Vail­lant ecoTEC ex­clu­siv VC 466/4-7 Brenn­wert­ther­me ca­lor­MA­TIC 470f, Zu­be­hör­pa­ket A+B+F, Flach­dach schwarz 80/125 Vail­lant</t>
  </si>
  <si>
    <t>/preisvergleich/Relocate/475957692.html?categoryId=18406&amp;pos=5&amp;price=3675.0&amp;productid=2286143&amp;sid=289859&amp;type=offer</t>
  </si>
  <si>
    <t xml:space="preserve"> Vail­lant ecoTEC ex­clu­siv VC 466/4-7 Brenn­wert­ther­me ca­lor­MA­TIC 470f, Zu­be­hör­pa­ket A+B+F, Flach­dach rot 80/125 Vail­lant</t>
  </si>
  <si>
    <t>/preisvergleich/Relocate/475958468.html?categoryId=18406&amp;pos=6&amp;price=3680.0&amp;productid=2286143&amp;sid=289859&amp;type=offer</t>
  </si>
  <si>
    <t xml:space="preserve"> Vail­lant ecoTEC ex­clu­siv VC 466/4-7 Brenn­wert­ther­me ca­lor­MA­TIC 470f, Zu­be­hör­pa­ket A+B+F, Schrägdach rot 80/125 Vail­lant</t>
  </si>
  <si>
    <t>/preisvergleich/Relocate/475957773.html?categoryId=18406&amp;pos=7&amp;price=3680.0&amp;productid=2286143&amp;sid=289859&amp;type=offer</t>
  </si>
  <si>
    <t xml:space="preserve"> Vail­lant ecoTEC ex­clu­siv VC 466/4-7 Brenn­wert­ther­me ca­lor­MA­TIC 470f, Zu­be­hör­pa­ket A+B+F, Schrägdach schwarz 80/125 Vail­lant</t>
  </si>
  <si>
    <t>/preisvergleich/Relocate/475958414.html?categoryId=18406&amp;pos=8&amp;price=3684.0&amp;productid=2286143&amp;sid=289859&amp;type=offer</t>
  </si>
  <si>
    <t xml:space="preserve"> Vail­lant ecoTEC ex­clu­siv VC 356/4-7 Brenn­wert­ther­me au­ro­MA­TIC 620/3, Zu­be­hör­pa­ket A+B+C+D+E, Schacht­ein­bau 80/125 7.5m Vail­lant</t>
  </si>
  <si>
    <t>/preisvergleich/Relocate/481847342.html?categoryId=18406&amp;pos=1&amp;price=4055.0&amp;productid=1750863&amp;sid=289859&amp;type=offer</t>
  </si>
  <si>
    <t>/preisvergleich/Relocate/475958086.html?categoryId=18406&amp;pos=9&amp;price=3689.0&amp;productid=2286143&amp;sid=289859&amp;type=offer</t>
  </si>
  <si>
    <t xml:space="preserve"> Vail­lant ecoTEC ex­clu­siv VC 356/4-7 Brenn­wert­ther­me au­ro­MA­TIC 620/3, Zu­be­hör­pa­ket A+B+F, Schacht­ein­bau 80/125 7.5m Vail­lant</t>
  </si>
  <si>
    <t>/preisvergleich/Relocate/481847210.html?categoryId=18406&amp;pos=2&amp;price=4060.0&amp;productid=1750863&amp;sid=289859&amp;type=offer</t>
  </si>
  <si>
    <t>/preisvergleich/Relocate/475957875.html?categoryId=18406&amp;pos=10&amp;price=3694.0&amp;productid=2286143&amp;sid=289859&amp;type=offer</t>
  </si>
  <si>
    <t xml:space="preserve"> Vail­lant ecoTEC ex­clu­siv VC 656/4-7 Brenn­wert­ther­me, E / H ca­lor­MA­TIC 470/4, ohne, Schacht­ein­bau 80/125 7.5m Vail­lant</t>
  </si>
  <si>
    <t>/preisvergleich/Relocate/481847751.html?categoryId=18406&amp;pos=3&amp;price=4060.0&amp;productid=1750863&amp;sid=289859&amp;type=offer</t>
  </si>
  <si>
    <t>/preisvergleich/Relocate/475957812.html?categoryId=18406&amp;pos=11&amp;price=3694.0&amp;productid=2286143&amp;sid=289859&amp;type=offer</t>
  </si>
  <si>
    <t xml:space="preserve"> Vail­lant ecoTEC ex­clu­siv VC 656/4-7 Brenn­wert­ther­me, L/LL ca­lor­MA­TIC 470/4, Zu­be­hör­pa­ket A+B+C+D+E, Schacht­ein­bau 80/125 7.5m Vail­lant</t>
  </si>
  <si>
    <t>/preisvergleich/Relocate/481847434.html?categoryId=18406&amp;pos=4&amp;price=4060.0&amp;productid=1750863&amp;sid=289859&amp;type=offer</t>
  </si>
  <si>
    <t>/preisvergleich/Relocate/475957475.html?categoryId=18406&amp;pos=12&amp;price=3694.0&amp;productid=2286143&amp;sid=289859&amp;type=offer</t>
  </si>
  <si>
    <t xml:space="preserve"> Vail­lant ecoTEC ex­clu­siv VC 656/4-7 Brenn­wert­ther­me, E / H ca­lor­MA­TIC 470/4, Zu­be­hör­pa­ket A+B+C+D+E, Schacht­ein­bau 80/125 7.5m Vail­lant</t>
  </si>
  <si>
    <t>/preisvergleich/Relocate/481847453.html?categoryId=18406&amp;pos=5&amp;price=4060.0&amp;productid=1750863&amp;sid=289859&amp;type=offer</t>
  </si>
  <si>
    <t>/preisvergleich/Relocate/475957567.html?categoryId=18406&amp;pos=13&amp;price=3694.0&amp;productid=2286143&amp;sid=289859&amp;type=offer</t>
  </si>
  <si>
    <t xml:space="preserve"> Vail­lant ecoTEC ex­clu­siv VC 656/4-7 Brenn­wert­ther­me, L/LL ca­lor­MA­TIC 470/4, ohne, Schacht­ein­bau 80/125 7.5m Vail­lant</t>
  </si>
  <si>
    <t>/preisvergleich/Relocate/481847271.html?categoryId=18406&amp;pos=6&amp;price=4065.0&amp;productid=1750863&amp;sid=289859&amp;type=offer</t>
  </si>
  <si>
    <t>/preisvergleich/Relocate/475958239.html?categoryId=18406&amp;pos=14&amp;price=3699.0&amp;productid=2286143&amp;sid=289859&amp;type=offer</t>
  </si>
  <si>
    <t xml:space="preserve"> Vail­lant Paket 1.63 ecoTEC ex­clu­siv VC 276/4-7, 620/3, VIH S 400 Vail­lant</t>
  </si>
  <si>
    <t>/preisvergleich/Relocate/481848171.html?categoryId=18406&amp;pos=7&amp;price=4065.0&amp;productid=1750863&amp;sid=289859&amp;type=offer</t>
  </si>
  <si>
    <t>/preisvergleich/Relocate/475957316.html?categoryId=18406&amp;pos=15&amp;price=3699.0&amp;productid=2286143&amp;sid=289859&amp;type=offer</t>
  </si>
  <si>
    <t xml:space="preserve"> Vail­lant ecoTEC ex­clu­siv VC 356/4-7 Brenn­wert­ther­me ohne, au­ro­MA­TIC 620/3, Schacht­ein­bau 80/125 10m Vail­lant</t>
  </si>
  <si>
    <t>/preisvergleich/Relocate/481848290.html?categoryId=18406&amp;pos=8&amp;price=4075.0&amp;productid=1750863&amp;sid=289859&amp;type=offer</t>
  </si>
  <si>
    <t>/preisvergleich/Relocate/481847754.html?categoryId=18406&amp;pos=9&amp;price=4075.0&amp;productid=1750863&amp;sid=289859&amp;type=offer</t>
  </si>
  <si>
    <t>/preisvergleich/Relocate/481847193.html?categoryId=18406&amp;pos=10&amp;price=4085.0&amp;productid=1750863&amp;sid=289859&amp;type=offer</t>
  </si>
  <si>
    <t>/preisvergleich/Relocate/481847620.html?categoryId=18406&amp;pos=11&amp;price=4085.0&amp;productid=1750863&amp;sid=289859&amp;type=offer</t>
  </si>
  <si>
    <t>/preisvergleich/Relocate/481847384.html?categoryId=18406&amp;pos=12&amp;price=4085.0&amp;productid=1750863&amp;sid=289859&amp;type=offer</t>
  </si>
  <si>
    <t>/preisvergleich/Relocate/481847457.html?categoryId=18406&amp;pos=13&amp;price=4085.0&amp;productid=1750863&amp;sid=289859&amp;type=offer</t>
  </si>
  <si>
    <t>/preisvergleich/Relocate/481847249.html?categoryId=18406&amp;pos=14&amp;price=4090.0&amp;productid=1750863&amp;sid=289859&amp;type=offer</t>
  </si>
  <si>
    <t>/preisvergleich/Relocate/481848103.html?categoryId=18406&amp;pos=15&amp;price=4090.0&amp;productid=1750863&amp;sid=289859&amp;type=offer</t>
  </si>
  <si>
    <t>/preisvergleich/Relocate/475958147.html?categoryId=18406&amp;pos=1&amp;price=3724.0&amp;productid=2286143&amp;sid=289859&amp;type=offer</t>
  </si>
  <si>
    <t xml:space="preserve"> Vail­lant ecoTEC ex­clu­siv VC 356/4-7 Brenn­wert­ther­me au­ro­MA­TIC 620/3, Zu­be­hör­pa­ket A+B+C+D+E, Schacht­ein­bau 80/125 10m Vail­lant</t>
  </si>
  <si>
    <t>/preisvergleich/Relocate/475957465.html?categoryId=18406&amp;pos=2&amp;price=3724.0&amp;productid=2286143&amp;sid=289859&amp;type=offer</t>
  </si>
  <si>
    <t xml:space="preserve"> Vail­lant ecoTEC ex­clu­siv VC 466/4-7 Brenn­wert­ther­me ohne, au­ro­MA­TIC 620/3, Flach­dach rot 80/125 Vail­lant</t>
  </si>
  <si>
    <t>/preisvergleich/Relocate/475957752.html?categoryId=18406&amp;pos=3&amp;price=3724.0&amp;productid=2286143&amp;sid=289859&amp;type=offer</t>
  </si>
  <si>
    <t xml:space="preserve"> Vail­lant ecoTEC ex­clu­siv VC 466/4-7 Brenn­wert­ther­me ohne, au­ro­MA­TIC 620/3, Flach­dach schwarz 80/125 Vail­lant</t>
  </si>
  <si>
    <t>/preisvergleich/Relocate/475958386.html?categoryId=18406&amp;pos=4&amp;price=3729.0&amp;productid=2286143&amp;sid=289859&amp;type=offer</t>
  </si>
  <si>
    <t xml:space="preserve"> Vail­lant ecoTEC ex­clu­siv VC 466/4-7 Brenn­wert­ther­me ohne, au­ro­MA­TIC 620/3, Schrägdach schwarz 80/125 Vail­lant</t>
  </si>
  <si>
    <t>/preisvergleich/Relocate/475957568.html?categoryId=18406&amp;pos=5&amp;price=3729.0&amp;productid=2286143&amp;sid=289859&amp;type=offer</t>
  </si>
  <si>
    <t xml:space="preserve"> Vail­lant ecoTEC ex­clu­siv VC 466/4-7 Brenn­wert­ther­me ohne, au­ro­MA­TIC 620/3, Schrägdach rot 80/125 Vail­lant</t>
  </si>
  <si>
    <t>/preisvergleich/Relocate/475957549.html?categoryId=18406&amp;pos=6&amp;price=3729.0&amp;productid=2286143&amp;sid=289859&amp;type=offer</t>
  </si>
  <si>
    <t xml:space="preserve"> Vail­lant ecoTEC ex­clu­siv VC 356/4-7 Brenn­wert­ther­me au­ro­MA­TIC 620/3, Zu­be­hör­pa­ket A+B+F, Schacht­ein­bau 80/125 10m Vail­lant</t>
  </si>
  <si>
    <t>/preisvergleich/Relocate/475958434.html?categoryId=18406&amp;pos=7&amp;price=3739.0&amp;productid=2286143&amp;sid=289859&amp;type=offer</t>
  </si>
  <si>
    <t xml:space="preserve"> Vail­lant ecoTEC ex­clu­siv VC 656/4-7 Brenn­wert­ther­me, E / H ca­lor­MA­TIC 470/4, ohne, Schacht­ein­bau 80/125 10m Vail­lant</t>
  </si>
  <si>
    <t>/preisvergleich/Relocate/481848203.html?categoryId=18406&amp;pos=1&amp;price=4090.0&amp;productid=1750863&amp;sid=289859&amp;type=offer</t>
  </si>
  <si>
    <t>/preisvergleich/Relocate/475957913.html?categoryId=18406&amp;pos=8&amp;price=3739.0&amp;productid=2286143&amp;sid=289859&amp;type=offer</t>
  </si>
  <si>
    <t xml:space="preserve"> Vail­lant ecoTEC ex­clu­siv VC 656/4-7 Brenn­wert­ther­me, L/LL ca­lor­MA­TIC 470/4, ohne, Schacht­ein­bau 80/125 10m Vail­lant</t>
  </si>
  <si>
    <t>/preisvergleich/Relocate/481847365.html?categoryId=18406&amp;pos=2&amp;price=4090.0&amp;productid=1750863&amp;sid=289859&amp;type=offer</t>
  </si>
  <si>
    <t>/preisvergleich/Relocate/475958127.html?categoryId=18406&amp;pos=9&amp;price=3739.0&amp;productid=2286143&amp;sid=289859&amp;type=offer</t>
  </si>
  <si>
    <t xml:space="preserve"> Vail­lant ecoTEC ex­clu­siv VC 656/4-7 Brenn­wert­ther­me, E / H ca­lor­MA­TIC 470/4, Zu­be­hör­pa­ket A+B+C+D+E, Schacht­ein­bau 80/125 10m Vail­lant</t>
  </si>
  <si>
    <t>/preisvergleich/Relocate/481847335.html?categoryId=18406&amp;pos=3&amp;price=4105.0&amp;productid=1750863&amp;sid=289859&amp;type=offer</t>
  </si>
  <si>
    <t>/preisvergleich/Relocate/475958020.html?categoryId=18406&amp;pos=10&amp;price=3739.0&amp;productid=2286143&amp;sid=289859&amp;type=offer</t>
  </si>
  <si>
    <t xml:space="preserve"> Vail­lant ecoTEC ex­clu­siv VC 656/4-7 Brenn­wert­ther­me, L/LL ca­lor­MA­TIC 470/4, Zu­be­hör­pa­ket A+B+C+D+E, Schacht­ein­bau 80/125 10m Vail­lant</t>
  </si>
  <si>
    <t>/preisvergleich/Relocate/481847127.html?categoryId=18406&amp;pos=4&amp;price=4110.0&amp;productid=1750863&amp;sid=289859&amp;type=offer</t>
  </si>
  <si>
    <t>/preisvergleich/Relocate/475958030.html?categoryId=18406&amp;pos=11&amp;price=3749.0&amp;productid=2286143&amp;sid=289859&amp;type=offer</t>
  </si>
  <si>
    <t xml:space="preserve"> Vail­lant ecoTEC ex­clu­siv VC 466/4-7 Brenn­wert­ther­me au­ro­MA­TIC 620/3, Zu­be­hör­pa­ket A+B+F, Flach­dach rot 80/125 Vail­lant</t>
  </si>
  <si>
    <t>/preisvergleich/Relocate/481847773.html?categoryId=18406&amp;pos=5&amp;price=4110.0&amp;productid=1750863&amp;sid=289859&amp;type=offer</t>
  </si>
  <si>
    <t>/preisvergleich/Relocate/475957629.html?categoryId=18406&amp;pos=12&amp;price=3749.0&amp;productid=2286143&amp;sid=289859&amp;type=offer</t>
  </si>
  <si>
    <t xml:space="preserve"> Vail­lant ecoTEC ex­clu­siv VC 466/4-7 Brenn­wert­ther­me au­ro­MA­TIC 620/3, Zu­be­hör­pa­ket A+B+F, Flach­dach schwarz 80/125 Vail­lant</t>
  </si>
  <si>
    <t>/preisvergleich/Relocate/481849095.html?categoryId=18406&amp;pos=6&amp;price=4110.0&amp;productid=1750863&amp;sid=289859&amp;type=offer</t>
  </si>
  <si>
    <t>/preisvergleich/Relocate/475958417.html?categoryId=18406&amp;pos=13&amp;price=3754.0&amp;productid=2286143&amp;sid=289859&amp;type=offer</t>
  </si>
  <si>
    <t xml:space="preserve"> Vail­lant ecoTEC ex­clu­siv VC 466/4-7 Brenn­wert­ther­me au­ro­MA­TIC 620/3, Zu­be­hör­pa­ket A+B+F, Schrägdach schwarz 80/125 Vail­lant</t>
  </si>
  <si>
    <t>/preisvergleich/Relocate/481847295.html?categoryId=18406&amp;pos=7&amp;price=4115.0&amp;productid=1750863&amp;sid=289859&amp;type=offer</t>
  </si>
  <si>
    <t>/preisvergleich/Relocate/475957590.html?categoryId=18406&amp;pos=14&amp;price=3754.0&amp;productid=2286143&amp;sid=289859&amp;type=offer</t>
  </si>
  <si>
    <t xml:space="preserve"> Vail­lant ecoTEC ex­clu­siv VC 466/4-7 Brenn­wert­ther­me au­ro­MA­TIC 620/3, Zu­be­hör­pa­ket A+B+F, Schrägdach rot 80/125 Vail­lant</t>
  </si>
  <si>
    <t>/preisvergleich/Relocate/481847132.html?categoryId=18406&amp;pos=8&amp;price=4115.0&amp;productid=1750863&amp;sid=289859&amp;type=offer</t>
  </si>
  <si>
    <t>/preisvergleich/Relocate/475957542.html?categoryId=18406&amp;pos=15&amp;price=3759.0&amp;productid=2286143&amp;sid=289859&amp;type=offer</t>
  </si>
  <si>
    <t xml:space="preserve"> Vail­lant ecoTEC ex­clu­siv VC 356/4-7 Brenn­wert­ther­me ohne, ca­lor­MA­TIC 630/3, Schacht­ein­bau 80/125 7.5m Vail­lant</t>
  </si>
  <si>
    <t>/preisvergleich/Relocate/481847140.html?categoryId=18406&amp;pos=9&amp;price=4115.0&amp;productid=1750863&amp;sid=289859&amp;type=offer</t>
  </si>
  <si>
    <t>/preisvergleich/Relocate/481847615.html?categoryId=18406&amp;pos=10&amp;price=4115.0&amp;productid=1750863&amp;sid=289859&amp;type=offer</t>
  </si>
  <si>
    <t>/preisvergleich/Relocate/481848065.html?categoryId=18406&amp;pos=11&amp;price=4120.0&amp;productid=1750863&amp;sid=289859&amp;type=offer</t>
  </si>
  <si>
    <t>/preisvergleich/Relocate/481848138.html?categoryId=18406&amp;pos=12&amp;price=4120.0&amp;productid=1750863&amp;sid=289859&amp;type=offer</t>
  </si>
  <si>
    <t>/preisvergleich/Relocate/481848316.html?categoryId=18406&amp;pos=13&amp;price=4120.0&amp;productid=1750863&amp;sid=289859&amp;type=offer</t>
  </si>
  <si>
    <t>/preisvergleich/Relocate/481847769.html?categoryId=18406&amp;pos=14&amp;price=4120.0&amp;productid=1750863&amp;sid=289859&amp;type=offer</t>
  </si>
  <si>
    <t>/preisvergleich/Relocate/481847200.html?categoryId=18406&amp;pos=15&amp;price=4125.0&amp;productid=1750863&amp;sid=289859&amp;type=offer</t>
  </si>
  <si>
    <t>/preisvergleich/Relocate/475957495.html?categoryId=18406&amp;pos=1&amp;price=3774.0&amp;productid=2286143&amp;sid=289859&amp;type=offer</t>
  </si>
  <si>
    <t xml:space="preserve"> Vail­lant ecoTEC ex­clu­siv VC 656/4-7 Brenn­wert­ther­me, E / H ohne Ab­gas­pa­ket, ca­lor­MA­TIC 630/3, Zu­be­hör­pa­ket A+B+F Vail­lant</t>
  </si>
  <si>
    <t>/preisvergleich/Relocate/475959749.html?categoryId=18406&amp;pos=2&amp;price=3774.0&amp;productid=2286143&amp;sid=289859&amp;type=offer</t>
  </si>
  <si>
    <t xml:space="preserve"> Vail­lant ecoTEC ex­clu­siv VC 656/4-7 Brenn­wert­ther­me, L/LL ohne Ab­gas­pa­ket, ca­lor­MA­TIC 630/3, Zu­be­hör­pa­ket A+B+F Vail­lant</t>
  </si>
  <si>
    <t>/preisvergleich/Relocate/475958264.html?categoryId=18406&amp;pos=3&amp;price=3784.0&amp;productid=2286143&amp;sid=289859&amp;type=offer</t>
  </si>
  <si>
    <t xml:space="preserve"> Vail­lant ecoTEC ex­clu­siv VC 356/4-7 Brenn­wert­ther­me ca­lor­MA­TIC 630/3, Zu­be­hör­pa­ket A+B+C+D+E, Schacht­ein­bau 80/125 7.5m Vail­lant</t>
  </si>
  <si>
    <t>/preisvergleich/Relocate/475957870.html?categoryId=18406&amp;pos=4&amp;price=3789.0&amp;productid=2286143&amp;sid=289859&amp;type=offer</t>
  </si>
  <si>
    <t xml:space="preserve"> Vail­lant ecoTEC ex­clu­siv VC 356/4-7 Brenn­wert­ther­me ca­lor­MA­TIC 630/3, Zu­be­hör­pa­ket A+B+F, Schacht­ein­bau 80/125 7.5m Vail­lant</t>
  </si>
  <si>
    <t>/preisvergleich/Relocate/475958303.html?categoryId=18406&amp;pos=5&amp;price=3794.0&amp;productid=2286143&amp;sid=289859&amp;type=offer</t>
  </si>
  <si>
    <t xml:space="preserve"> Vail­lant ecoTEC ex­clu­siv VC 656/4-7 Brenn­wert­ther­me, E / H ca­lor­MA­TIC 470/4, Zu­be­hör­pa­ket A+B+F, Schacht­ein­bau 80/125 7.5m Vail­lant</t>
  </si>
  <si>
    <t>/preisvergleich/Relocate/475958162.html?categoryId=18406&amp;pos=6&amp;price=3794.0&amp;productid=2286143&amp;sid=289859&amp;type=offer</t>
  </si>
  <si>
    <t xml:space="preserve"> Vail­lant ecoTEC ex­clu­siv VC 656/4-7 Brenn­wert­ther­me, L/LL ca­lor­MA­TIC 470/4, Zu­be­hör­pa­ket A+B+F, Schacht­ein­bau 80/125 7.5m Vail­lant</t>
  </si>
  <si>
    <t>/preisvergleich/Relocate/508254183.html?categoryId=18406&amp;pos=7&amp;price=3798.0&amp;productid=2286143&amp;sid=223861&amp;type=offer</t>
  </si>
  <si>
    <t xml:space="preserve"> Vail­lant ecoTEC ex­clu­siv 1.68 VC 146 Gas­brenn­wert­ther­me 500l Gas­hei­zung Kessel</t>
  </si>
  <si>
    <t>/preisvergleich/Relocate/481847218.html?categoryId=18406&amp;pos=1&amp;price=4125.0&amp;productid=1750863&amp;sid=289859&amp;type=offer</t>
  </si>
  <si>
    <t>/preisvergleich/Relocate/475957211.html?categoryId=18406&amp;pos=8&amp;price=3799.0&amp;productid=2286143&amp;sid=289859&amp;type=offer</t>
  </si>
  <si>
    <t xml:space="preserve"> Vail­lant ecoTEC ex­clu­siv VC 356/4-7 Brenn­wert­ther­me ohne, ca­lor­MA­TIC 630/3, Schacht­ein­bau 80/125 10m Vail­lant</t>
  </si>
  <si>
    <t>/preisvergleich/Relocate/481848007.html?categoryId=18406&amp;pos=2&amp;price=4125.0&amp;productid=1750863&amp;sid=289859&amp;type=offer</t>
  </si>
  <si>
    <t>/preisvergleich/Relocate/475958326.html?categoryId=18406&amp;pos=9&amp;price=3800.0&amp;productid=2286143&amp;sid=289859&amp;type=offer</t>
  </si>
  <si>
    <t xml:space="preserve"> Vail­lant ecoTEC ex­clu­siv VC 656/4-7 Brenn­wert­ther­me, E / H ca­lor­MA­TIC 470f, Zu­be­hör­pa­ket A+B+C+D+E, Flach­dach rot 80/125 Vail­lant</t>
  </si>
  <si>
    <t>/preisvergleich/Relocate/481848052.html?categoryId=18406&amp;pos=3&amp;price=4125.0&amp;productid=1750863&amp;sid=289859&amp;type=offer</t>
  </si>
  <si>
    <t>/preisvergleich/Relocate/475958351.html?categoryId=18406&amp;pos=10&amp;price=3800.0&amp;productid=2286143&amp;sid=289859&amp;type=offer</t>
  </si>
  <si>
    <t xml:space="preserve"> Vail­lant ecoTEC ex­clu­siv VC 656/4-7 Brenn­wert­ther­me, L/LL ca­lor­MA­TIC 470f, ohne, Flach­dach rot 80/125 Vail­lant</t>
  </si>
  <si>
    <t>/preisvergleich/Relocate/481847265.html?categoryId=18406&amp;pos=4&amp;price=4130.0&amp;productid=1750863&amp;sid=289859&amp;type=offer</t>
  </si>
  <si>
    <t>/preisvergleich/Relocate/475958446.html?categoryId=18406&amp;pos=11&amp;price=3800.0&amp;productid=2286143&amp;sid=289859&amp;type=offer</t>
  </si>
  <si>
    <t xml:space="preserve"> Vail­lant ecoTEC ex­clu­siv VC 656/4-7 Brenn­wert­ther­me, L/LL ca­lor­MA­TIC 470f, Zu­be­hör­pa­ket A+B+C+D+E, Flach­dach schwarz 80/125 Vail­lant</t>
  </si>
  <si>
    <t>/preisvergleich/Relocate/481848306.html?categoryId=18406&amp;pos=5&amp;price=4130.0&amp;productid=1750863&amp;sid=289859&amp;type=offer</t>
  </si>
  <si>
    <t>/preisvergleich/Relocate/475958400.html?categoryId=18406&amp;pos=12&amp;price=3800.0&amp;productid=2286143&amp;sid=289859&amp;type=offer</t>
  </si>
  <si>
    <t xml:space="preserve"> Vail­lant ecoTEC ex­clu­siv VC 656/4-7 Brenn­wert­ther­me, E / H ca­lor­MA­TIC 470f, ohne, Flach­dach schwarz 80/125 Vail­lant</t>
  </si>
  <si>
    <t>/preisvergleich/Relocate/481848025.html?categoryId=18406&amp;pos=6&amp;price=4135.0&amp;productid=1750863&amp;sid=289859&amp;type=offer</t>
  </si>
  <si>
    <t>/preisvergleich/Relocate/475957980.html?categoryId=18406&amp;pos=13&amp;price=3800.0&amp;productid=2286143&amp;sid=289859&amp;type=offer</t>
  </si>
  <si>
    <t xml:space="preserve"> Vail­lant ecoTEC ex­clu­siv VC 656/4-7 Brenn­wert­ther­me, L/LL ca­lor­MA­TIC 470f, ohne, Flach­dach schwarz 80/125 Vail­lant</t>
  </si>
  <si>
    <t>/preisvergleich/Relocate/481848084.html?categoryId=18406&amp;pos=7&amp;price=4140.0&amp;productid=1750863&amp;sid=289859&amp;type=offer</t>
  </si>
  <si>
    <t>/preisvergleich/Relocate/475958209.html?categoryId=18406&amp;pos=14&amp;price=3800.0&amp;productid=2286143&amp;sid=289859&amp;type=offer</t>
  </si>
  <si>
    <t xml:space="preserve"> Vail­lant ecoTEC ex­clu­siv VC 656/4-7 Brenn­wert­ther­me, E / H ca­lor­MA­TIC 470f, Zu­be­hör­pa­ket A+B+C+D+E, Flach­dach schwarz 80/125 Vail­lant</t>
  </si>
  <si>
    <t>/preisvergleich/Relocate/481848135.html?categoryId=18406&amp;pos=8&amp;price=4140.0&amp;productid=1750863&amp;sid=289859&amp;type=offer</t>
  </si>
  <si>
    <t>/preisvergleich/Relocate/475957402.html?categoryId=18406&amp;pos=15&amp;price=3800.0&amp;productid=2286143&amp;sid=289859&amp;type=offer</t>
  </si>
  <si>
    <t xml:space="preserve"> Vail­lant ecoTEC ex­clu­siv VC 656/4-7 Brenn­wert­ther­me, L/LL ca­lor­MA­TIC 470f, Zu­be­hör­pa­ket A+B+C+D+E, Flach­dach rot 80/125 Vail­lant</t>
  </si>
  <si>
    <t>/preisvergleich/Relocate/481847808.html?categoryId=18406&amp;pos=9&amp;price=4140.0&amp;productid=1750863&amp;sid=289859&amp;type=offer</t>
  </si>
  <si>
    <t>/preisvergleich/Relocate/481847171.html?categoryId=18406&amp;pos=10&amp;price=4145.0&amp;productid=1750863&amp;sid=289859&amp;type=offer</t>
  </si>
  <si>
    <t>/preisvergleich/Relocate/481847225.html?categoryId=18406&amp;pos=11&amp;price=4145.0&amp;productid=1750863&amp;sid=289859&amp;type=offer</t>
  </si>
  <si>
    <t>/preisvergleich/Relocate/481848251.html?categoryId=18406&amp;pos=12&amp;price=4145.0&amp;productid=1750863&amp;sid=289859&amp;type=offer</t>
  </si>
  <si>
    <t>/preisvergleich/Relocate/481848226.html?categoryId=18406&amp;pos=13&amp;price=4145.0&amp;productid=1750863&amp;sid=289859&amp;type=offer</t>
  </si>
  <si>
    <t>/preisvergleich/Relocate/481848270.html?categoryId=18406&amp;pos=14&amp;price=4145.0&amp;productid=1750863&amp;sid=289859&amp;type=offer</t>
  </si>
  <si>
    <t>/preisvergleich/Relocate/481847709.html?categoryId=18406&amp;pos=15&amp;price=4145.0&amp;productid=1750863&amp;sid=289859&amp;type=offer</t>
  </si>
  <si>
    <t>/preisvergleich/Relocate/475957524.html?categoryId=18406&amp;pos=1&amp;price=3800.0&amp;productid=2286143&amp;sid=289859&amp;type=offer</t>
  </si>
  <si>
    <t xml:space="preserve"> Vail­lant ecoTEC ex­clu­siv VC 656/4-7 Brenn­wert­ther­me, E / H ca­lor­MA­TIC 470f, ohne, Flach­dach rot 80/125 Vail­lant</t>
  </si>
  <si>
    <t>/preisvergleich/Relocate/475958390.html?categoryId=18406&amp;pos=2&amp;price=3805.0&amp;productid=2286143&amp;sid=289859&amp;type=offer</t>
  </si>
  <si>
    <t xml:space="preserve"> Vail­lant ecoTEC ex­clu­siv VC 656/4-7 Brenn­wert­ther­me, L/LL ca­lor­MA­TIC 470f, ohne, Schrägdach rot 80/125 Vail­lant</t>
  </si>
  <si>
    <t>/preisvergleich/Relocate/475957764.html?categoryId=18406&amp;pos=3&amp;price=3805.0&amp;productid=2286143&amp;sid=289859&amp;type=offer</t>
  </si>
  <si>
    <t xml:space="preserve"> Vail­lant ecoTEC ex­clu­siv VC 656/4-7 Brenn­wert­ther­me, L/LL ca­lor­MA­TIC 470f, ohne, Schrägdach schwarz 80/125 Vail­lant</t>
  </si>
  <si>
    <t>/preisvergleich/Relocate/475957805.html?categoryId=18406&amp;pos=4&amp;price=3805.0&amp;productid=2286143&amp;sid=289859&amp;type=offer</t>
  </si>
  <si>
    <t xml:space="preserve"> Vail­lant ecoTEC ex­clu­siv VC 656/4-7 Brenn­wert­ther­me, E / H ca­lor­MA­TIC 470f, ohne, Schrägdach schwarz 80/125 Vail­lant</t>
  </si>
  <si>
    <t>/preisvergleich/Relocate/475957898.html?categoryId=18406&amp;pos=5&amp;price=3805.0&amp;productid=2286143&amp;sid=289859&amp;type=offer</t>
  </si>
  <si>
    <t xml:space="preserve"> Vail­lant ecoTEC ex­clu­siv VC 656/4-7 Brenn­wert­ther­me, L/LL ca­lor­MA­TIC 470f, Zu­be­hör­pa­ket A+B+C+D+E, Schrägdach schwarz 80/125 Vail­lant</t>
  </si>
  <si>
    <t>/preisvergleich/Relocate/475958032.html?categoryId=18406&amp;pos=6&amp;price=3805.0&amp;productid=2286143&amp;sid=289859&amp;type=offer</t>
  </si>
  <si>
    <t xml:space="preserve"> Vail­lant ecoTEC ex­clu­siv VC 656/4-7 Brenn­wert­ther­me, L/LL ca­lor­MA­TIC 470f, Zu­be­hör­pa­ket A+B+C+D+E, Schrägdach rot 80/125 Vail­lant</t>
  </si>
  <si>
    <t>/preisvergleich/Relocate/475958226.html?categoryId=18406&amp;pos=7&amp;price=3805.0&amp;productid=2286143&amp;sid=289859&amp;type=offer</t>
  </si>
  <si>
    <t xml:space="preserve"> Vail­lant ecoTEC ex­clu­siv VC 656/4-7 Brenn­wert­ther­me, E / H ca­lor­MA­TIC 470f, ohne, Schrägdach rot 80/125 Vail­lant</t>
  </si>
  <si>
    <t>/preisvergleich/Relocate/481847137.html?categoryId=18406&amp;pos=1&amp;price=4150.0&amp;productid=1750863&amp;sid=289859&amp;type=offer</t>
  </si>
  <si>
    <t>/preisvergleich/Relocate/475957730.html?categoryId=18406&amp;pos=8&amp;price=3805.0&amp;productid=2286143&amp;sid=289859&amp;type=offer</t>
  </si>
  <si>
    <t xml:space="preserve"> Vail­lant ecoTEC ex­clu­siv VC 656/4-7 Brenn­wert­ther­me, E / H ca­lor­MA­TIC 470f, Zu­be­hör­pa­ket A+B+C+D+E, Schrägdach schwarz 80/125 Vail­lant</t>
  </si>
  <si>
    <t>/preisvergleich/Relocate/481847679.html?categoryId=18406&amp;pos=2&amp;price=4150.0&amp;productid=1750863&amp;sid=289859&amp;type=offer</t>
  </si>
  <si>
    <t>/preisvergleich/Relocate/475957671.html?categoryId=18406&amp;pos=9&amp;price=3805.0&amp;productid=2286143&amp;sid=289859&amp;type=offer</t>
  </si>
  <si>
    <t xml:space="preserve"> Vail­lant ecoTEC ex­clu­siv VC 656/4-7 Brenn­wert­ther­me, E / H ca­lor­MA­TIC 470f, Zu­be­hör­pa­ket A+B+C+D+E, Schrägdach rot 80/125 Vail­lant</t>
  </si>
  <si>
    <t>/preisvergleich/Relocate/481848182.html?categoryId=18406&amp;pos=3&amp;price=4155.0&amp;productid=1750863&amp;sid=289859&amp;type=offer</t>
  </si>
  <si>
    <t>/preisvergleich/Relocate/475958304.html?categoryId=18406&amp;pos=10&amp;price=3824.0&amp;productid=2286143&amp;sid=289859&amp;type=offer</t>
  </si>
  <si>
    <t xml:space="preserve"> Vail­lant ecoTEC ex­clu­siv VC 466/4-7 Brenn­wert­ther­me ohne, ca­lor­MA­TIC 630/3, Flach­dach schwarz 80/125 Vail­lant</t>
  </si>
  <si>
    <t>/preisvergleich/Relocate/481848192.html?categoryId=18406&amp;pos=4&amp;price=4160.0&amp;productid=1750863&amp;sid=289859&amp;type=offer</t>
  </si>
  <si>
    <t>/preisvergleich/Relocate/475957582.html?categoryId=18406&amp;pos=11&amp;price=3824.0&amp;productid=2286143&amp;sid=289859&amp;type=offer</t>
  </si>
  <si>
    <t xml:space="preserve"> Vail­lant ecoTEC ex­clu­siv VC 356/4-7 Brenn­wert­ther­me ca­lor­MA­TIC 630/3, Zu­be­hör­pa­ket A+B+C+D+E, Schacht­ein­bau 80/125 10m Vail­lant</t>
  </si>
  <si>
    <t>/preisvergleich/Relocate/481847925.html?categoryId=18406&amp;pos=5&amp;price=4160.0&amp;productid=1750863&amp;sid=289859&amp;type=offer</t>
  </si>
  <si>
    <t>/preisvergleich/Relocate/475957747.html?categoryId=18406&amp;pos=12&amp;price=3824.0&amp;productid=2286143&amp;sid=289859&amp;type=offer</t>
  </si>
  <si>
    <t xml:space="preserve"> Vail­lant ecoTEC ex­clu­siv VC 466/4-7 Brenn­wert­ther­me ohne, ca­lor­MA­TIC 630/3, Flach­dach rot 80/125 Vail­lant</t>
  </si>
  <si>
    <t>/preisvergleich/Relocate/481847700.html?categoryId=18406&amp;pos=6&amp;price=4160.0&amp;productid=1750863&amp;sid=289859&amp;type=offer</t>
  </si>
  <si>
    <t>/preisvergleich/Relocate/475958080.html?categoryId=18406&amp;pos=13&amp;price=3829.0&amp;productid=2286143&amp;sid=289859&amp;type=offer</t>
  </si>
  <si>
    <t xml:space="preserve"> Vail­lant ecoTEC ex­clu­siv VC 356/4-7 Brenn­wert­ther­me ca­lor­MA­TIC 630/3, Zu­be­hör­pa­ket A+B+F, Schacht­ein­bau 80/125 10m Vail­lant</t>
  </si>
  <si>
    <t>/preisvergleich/Relocate/481848085.html?categoryId=18406&amp;pos=7&amp;price=4165.0&amp;productid=1750863&amp;sid=289859&amp;type=offer</t>
  </si>
  <si>
    <t>/preisvergleich/Relocate/475958217.html?categoryId=18406&amp;pos=14&amp;price=3829.0&amp;productid=2286143&amp;sid=289859&amp;type=offer</t>
  </si>
  <si>
    <t xml:space="preserve"> Vail­lant ecoTEC ex­clu­siv VC 466/4-7 Brenn­wert­ther­me ohne, ca­lor­MA­TIC 630/3, Schrägdach rot 80/125 Vail­lant</t>
  </si>
  <si>
    <t>/preisvergleich/Relocate/481847899.html?categoryId=18406&amp;pos=8&amp;price=4165.0&amp;productid=1750863&amp;sid=289859&amp;type=offer</t>
  </si>
  <si>
    <t>/preisvergleich/Relocate/475957458.html?categoryId=18406&amp;pos=15&amp;price=3829.0&amp;productid=2286143&amp;sid=289859&amp;type=offer</t>
  </si>
  <si>
    <t xml:space="preserve"> Vail­lant ecoTEC ex­clu­siv VC 466/4-7 Brenn­wert­ther­me ohne, ca­lor­MA­TIC 630/3, Schrägdach schwarz 80/125 Vail­lant</t>
  </si>
  <si>
    <t>/preisvergleich/Relocate/481847994.html?categoryId=18406&amp;pos=9&amp;price=4165.0&amp;productid=1750863&amp;sid=289859&amp;type=offer</t>
  </si>
  <si>
    <t>/preisvergleich/Relocate/481847236.html?categoryId=18406&amp;pos=10&amp;price=4170.0&amp;productid=1750863&amp;sid=289859&amp;type=offer</t>
  </si>
  <si>
    <t>/preisvergleich/Relocate/481847809.html?categoryId=18406&amp;pos=11&amp;price=4170.0&amp;productid=1750863&amp;sid=289859&amp;type=offer</t>
  </si>
  <si>
    <t>/preisvergleich/Relocate/481847997.html?categoryId=18406&amp;pos=12&amp;price=4170.0&amp;productid=1750863&amp;sid=289859&amp;type=offer</t>
  </si>
  <si>
    <t>/preisvergleich/Relocate/481847575.html?categoryId=18406&amp;pos=13&amp;price=4170.0&amp;productid=1750863&amp;sid=289859&amp;type=offer</t>
  </si>
  <si>
    <t>/preisvergleich/Relocate/481847558.html?categoryId=18406&amp;pos=14&amp;price=4170.0&amp;productid=1750863&amp;sid=289859&amp;type=offer</t>
  </si>
  <si>
    <t>/preisvergleich/Relocate/481847788.html?categoryId=18406&amp;pos=15&amp;price=4170.0&amp;productid=1750863&amp;sid=289859&amp;type=offer</t>
  </si>
  <si>
    <t>/preisvergleich/Relocate/475958053.html?categoryId=18406&amp;pos=1&amp;price=3839.0&amp;productid=2286143&amp;sid=289859&amp;type=offer</t>
  </si>
  <si>
    <t xml:space="preserve"> Vail­lant ecoTEC ex­clu­siv VC 656/4-7 Brenn­wert­ther­me, L/LL ca­lor­MA­TIC 470/4, Zu­be­hör­pa­ket A+B+F, Schacht­ein­bau 80/125 10m Vail­lant</t>
  </si>
  <si>
    <t>/preisvergleich/Relocate/475957695.html?categoryId=18406&amp;pos=2&amp;price=3839.0&amp;productid=2286143&amp;sid=289859&amp;type=offer</t>
  </si>
  <si>
    <t xml:space="preserve"> Vail­lant ecoTEC ex­clu­siv VC 656/4-7 Brenn­wert­ther­me, E / H ca­lor­MA­TIC 470/4, Zu­be­hör­pa­ket A+B+F, Schacht­ein­bau 80/125 10m Vail­lant</t>
  </si>
  <si>
    <t>/preisvergleich/Relocate/475957690.html?categoryId=18406&amp;pos=3&amp;price=3844.0&amp;productid=2286143&amp;sid=289859&amp;type=offer</t>
  </si>
  <si>
    <t xml:space="preserve"> Vail­lant Paket 1.68 ecoTEC ex­clu­siv VC 146/4-7, 620/3, VIH S 500 Vail­lant</t>
  </si>
  <si>
    <t>/preisvergleich/Relocate/475958367.html?categoryId=18406&amp;pos=4&amp;price=3849.0&amp;productid=2286143&amp;sid=289859&amp;type=offer</t>
  </si>
  <si>
    <t xml:space="preserve"> Vail­lant ecoTEC ex­clu­siv VC 466/4-7 Brenn­wert­ther­me ca­lor­MA­TIC 630/3, Zu­be­hör­pa­ket A+B+F, Flach­dach rot 80/125 Vail­lant</t>
  </si>
  <si>
    <t>/preisvergleich/Relocate/475958415.html?categoryId=18406&amp;pos=5&amp;price=3849.0&amp;productid=2286143&amp;sid=289859&amp;type=offer</t>
  </si>
  <si>
    <t xml:space="preserve"> Vail­lant ecoTEC ex­clu­siv VC 466/4-7 Brenn­wert­ther­me ca­lor­MA­TIC 630/3, Zu­be­hör­pa­ket A+B+F, Flach­dach schwarz 80/125 Vail­lant</t>
  </si>
  <si>
    <t>/preisvergleich/Relocate/475958427.html?categoryId=18406&amp;pos=6&amp;price=3854.0&amp;productid=2286143&amp;sid=289859&amp;type=offer</t>
  </si>
  <si>
    <t xml:space="preserve"> Vail­lant ecoTEC ex­clu­siv VC 466/4-7 Brenn­wert­ther­me ca­lor­MA­TIC 630/3, Zu­be­hör­pa­ket A+B+F, Schrägdach rot 80/125 Vail­lant</t>
  </si>
  <si>
    <t>/preisvergleich/Relocate/475957342.html?categoryId=18406&amp;pos=7&amp;price=3854.0&amp;productid=2286143&amp;sid=289859&amp;type=offer</t>
  </si>
  <si>
    <t xml:space="preserve"> Vail­lant ecoTEC ex­clu­siv VC 466/4-7 Brenn­wert­ther­me ca­lor­MA­TIC 630/3, Zu­be­hör­pa­ket A+B+F, Schrägdach schwarz 80/125 Vail­lant</t>
  </si>
  <si>
    <t>/preisvergleich/Relocate/481847156.html?categoryId=18406&amp;pos=1&amp;price=4175.0&amp;productid=1750863&amp;sid=289859&amp;type=offer</t>
  </si>
  <si>
    <t>/preisvergleich/Relocate/475957333.html?categoryId=18406&amp;pos=8&amp;price=3855.0&amp;productid=2286143&amp;sid=289859&amp;type=offer</t>
  </si>
  <si>
    <t xml:space="preserve"> Vail­lant ecoTEC ex­clu­siv VC 466/4-7 Brenn­wert­ther­me ca­lor­MA­TIC 470f, ohne, Schacht­ein­bau 80/125 7.5m Vail­lant</t>
  </si>
  <si>
    <t>/preisvergleich/Relocate/481848067.html?categoryId=18406&amp;pos=2&amp;price=4175.0&amp;productid=1750863&amp;sid=289859&amp;type=offer</t>
  </si>
  <si>
    <t>/preisvergleich/Relocate/475958016.html?categoryId=18406&amp;pos=9&amp;price=3864.0&amp;productid=2286143&amp;sid=289859&amp;type=offer</t>
  </si>
  <si>
    <t xml:space="preserve"> Vail­lant Paket 1.69 ecoTEC ex­clu­siv VC 206/4-7, 620/3, VIH S 500 Vail­lant</t>
  </si>
  <si>
    <t>/preisvergleich/Relocate/481847671.html?categoryId=18406&amp;pos=3&amp;price=4180.0&amp;productid=1750863&amp;sid=289859&amp;type=offer</t>
  </si>
  <si>
    <t>/preisvergleich/Relocate/475957903.html?categoryId=18406&amp;pos=10&amp;price=3874.0&amp;productid=2286143&amp;sid=289859&amp;type=offer</t>
  </si>
  <si>
    <t xml:space="preserve"> Vail­lant ecoTEC ex­clu­siv VC 656/4-7 Brenn­wert­ther­me, E / H ohne, au­ro­MA­TIC 620/3, Flach­dach schwarz 80/125 Vail­lant</t>
  </si>
  <si>
    <t>/preisvergleich/Relocate/481847655.html?categoryId=18406&amp;pos=4&amp;price=4180.0&amp;productid=1750863&amp;sid=289859&amp;type=offer</t>
  </si>
  <si>
    <t>/preisvergleich/Relocate/475957351.html?categoryId=18406&amp;pos=11&amp;price=3874.0&amp;productid=2286143&amp;sid=289859&amp;type=offer</t>
  </si>
  <si>
    <t xml:space="preserve"> Vail­lant ecoTEC ex­clu­siv VC 656/4-7 Brenn­wert­ther­me, E / H au­ro­MA­TIC 620/3, Zu­be­hör­pa­ket A+B+C+D+E, Flach­dach rot 80/125 Vail­lant</t>
  </si>
  <si>
    <t>/preisvergleich/Relocate/481847522.html?categoryId=18406&amp;pos=5&amp;price=4180.0&amp;productid=1750863&amp;sid=289859&amp;type=offer</t>
  </si>
  <si>
    <t>/preisvergleich/Relocate/475957329.html?categoryId=18406&amp;pos=12&amp;price=3874.0&amp;productid=2286143&amp;sid=289859&amp;type=offer</t>
  </si>
  <si>
    <t xml:space="preserve"> Vail­lant ecoTEC ex­clu­siv VC 656/4-7 Brenn­wert­ther­me, E / H ohne, au­ro­MA­TIC 620/3, Flach­dach rot 80/125 Vail­lant</t>
  </si>
  <si>
    <t>/preisvergleich/Relocate/481847231.html?categoryId=18406&amp;pos=6&amp;price=4185.0&amp;productid=1750863&amp;sid=289859&amp;type=offer</t>
  </si>
  <si>
    <t>/preisvergleich/Relocate/475957274.html?categoryId=18406&amp;pos=13&amp;price=3874.0&amp;productid=2286143&amp;sid=289859&amp;type=offer</t>
  </si>
  <si>
    <t xml:space="preserve"> Vail­lant ecoTEC ex­clu­siv VC 656/4-7 Brenn­wert­ther­me, E / H au­ro­MA­TIC 620/3, Zu­be­hör­pa­ket A+B+C+D+E, Flach­dach schwarz 80/125 Vail­lant</t>
  </si>
  <si>
    <t>/preisvergleich/Relocate/481848299.html?categoryId=18406&amp;pos=7&amp;price=4185.0&amp;productid=1750863&amp;sid=289859&amp;type=offer</t>
  </si>
  <si>
    <t>/preisvergleich/Relocate/475959557.html?categoryId=18406&amp;pos=14&amp;price=3874.0&amp;productid=2286143&amp;sid=289859&amp;type=offer</t>
  </si>
  <si>
    <t xml:space="preserve"> Vail­lant ecoTEC ex­clu­siv VC 656/4-7 Brenn­wert­ther­me, L/LL ohne, au­ro­MA­TIC 620/3, Flach­dach rot 80/125 Vail­lant</t>
  </si>
  <si>
    <t>/preisvergleich/Relocate/481847516.html?categoryId=18406&amp;pos=8&amp;price=4185.0&amp;productid=1750863&amp;sid=289859&amp;type=offer</t>
  </si>
  <si>
    <t>/preisvergleich/Relocate/475959548.html?categoryId=18406&amp;pos=15&amp;price=3874.0&amp;productid=2286143&amp;sid=289859&amp;type=offer</t>
  </si>
  <si>
    <t xml:space="preserve"> Vail­lant ecoTEC ex­clu­siv VC 656/4-7 Brenn­wert­ther­me, L/LL ohne, au­ro­MA­TIC 620/3, Flach­dach schwarz 80/125 Vail­lant</t>
  </si>
  <si>
    <t>/preisvergleich/Relocate/481847952.html?categoryId=18406&amp;pos=9&amp;price=4190.0&amp;productid=1750863&amp;sid=289859&amp;type=offer</t>
  </si>
  <si>
    <t>/preisvergleich/Relocate/481848041.html?categoryId=18406&amp;pos=10&amp;price=4190.0&amp;productid=1750863&amp;sid=289859&amp;type=offer</t>
  </si>
  <si>
    <t>/preisvergleich/Relocate/481847761.html?categoryId=18406&amp;pos=11&amp;price=4190.0&amp;productid=1750863&amp;sid=289859&amp;type=offer</t>
  </si>
  <si>
    <t>/preisvergleich/Relocate/481848235.html?categoryId=18406&amp;pos=12&amp;price=4195.0&amp;productid=1750863&amp;sid=289859&amp;type=offer</t>
  </si>
  <si>
    <t>/preisvergleich/Relocate/481847870.html?categoryId=18406&amp;pos=13&amp;price=4195.0&amp;productid=1750863&amp;sid=289859&amp;type=offer</t>
  </si>
  <si>
    <t>/preisvergleich/Relocate/481847977.html?categoryId=18406&amp;pos=14&amp;price=4195.0&amp;productid=1750863&amp;sid=289859&amp;type=offer</t>
  </si>
  <si>
    <t>/preisvergleich/Relocate/481847607.html?categoryId=18406&amp;pos=15&amp;price=4195.0&amp;productid=1750863&amp;sid=289859&amp;type=offer</t>
  </si>
  <si>
    <t>/preisvergleich/Relocate/475959373.html?categoryId=18406&amp;pos=1&amp;price=3874.0&amp;productid=2286143&amp;sid=289859&amp;type=offer</t>
  </si>
  <si>
    <t xml:space="preserve"> Vail­lant ecoTEC ex­clu­siv VC 656/4-7 Brenn­wert­ther­me, L/LL au­ro­MA­TIC 620/3, Zu­be­hör­pa­ket A+B+C+D+E, Flach­dach rot 80/125 Vail­lant</t>
  </si>
  <si>
    <t>/preisvergleich/Relocate/475959403.html?categoryId=18406&amp;pos=2&amp;price=3874.0&amp;productid=2286143&amp;sid=289859&amp;type=offer</t>
  </si>
  <si>
    <t xml:space="preserve"> Vail­lant ecoTEC ex­clu­siv VC 656/4-7 Brenn­wert­ther­me, L/LL au­ro­MA­TIC 620/3, Zu­be­hör­pa­ket A+B+C+D+E, Flach­dach schwarz 80/125 Vail­lant</t>
  </si>
  <si>
    <t>/preisvergleich/Relocate/475958262.html?categoryId=18406&amp;pos=3&amp;price=3879.0&amp;productid=2286143&amp;sid=289859&amp;type=offer</t>
  </si>
  <si>
    <t xml:space="preserve"> Vail­lant ecoTEC ex­clu­siv VC 656/4-7 Brenn­wert­ther­me, E / H ohne, au­ro­MA­TIC 620/3, Schrägdach schwarz 80/125 Vail­lant</t>
  </si>
  <si>
    <t>/preisvergleich/Relocate/475958167.html?categoryId=18406&amp;pos=4&amp;price=3879.0&amp;productid=2286143&amp;sid=289859&amp;type=offer</t>
  </si>
  <si>
    <t xml:space="preserve"> Vail­lant ecoTEC ex­clu­siv VC 656/4-7 Brenn­wert­ther­me, E / H ohne, au­ro­MA­TIC 620/3, Schrägdach rot 80/125 Vail­lant</t>
  </si>
  <si>
    <t>/preisvergleich/Relocate/475958186.html?categoryId=18406&amp;pos=5&amp;price=3879.0&amp;productid=2286143&amp;sid=289859&amp;type=offer</t>
  </si>
  <si>
    <t xml:space="preserve"> Vail­lant ecoTEC ex­clu­siv VC 656/4-7 Brenn­wert­ther­me, E / H au­ro­MA­TIC 620/3, Zu­be­hör­pa­ket A+B+C+D+E, Schrägdach schwarz 80/125 Vail­lant</t>
  </si>
  <si>
    <t>/preisvergleich/Relocate/475957596.html?categoryId=18406&amp;pos=6&amp;price=3879.0&amp;productid=2286143&amp;sid=289859&amp;type=offer</t>
  </si>
  <si>
    <t xml:space="preserve"> Vail­lant ecoTEC ex­clu­siv VC 656/4-7 Brenn­wert­ther­me, E / H au­ro­MA­TIC 620/3, Zu­be­hör­pa­ket A+B+C+D+E, Schrägdach rot 80/125 Vail­lant</t>
  </si>
  <si>
    <t>/preisvergleich/Relocate/475959755.html?categoryId=18406&amp;pos=7&amp;price=3879.0&amp;productid=2286143&amp;sid=289859&amp;type=offer</t>
  </si>
  <si>
    <t xml:space="preserve"> Vail­lant ecoTEC ex­clu­siv VC 656/4-7 Brenn­wert­ther­me, L/LL ohne, au­ro­MA­TIC 620/3, Schrägdach rot 80/125 Vail­lant</t>
  </si>
  <si>
    <t>/preisvergleich/Relocate/481847197.html?categoryId=18406&amp;pos=1&amp;price=4200.0&amp;productid=1750863&amp;sid=289859&amp;type=offer</t>
  </si>
  <si>
    <t>/preisvergleich/Relocate/475959695.html?categoryId=18406&amp;pos=8&amp;price=3879.0&amp;productid=2286143&amp;sid=289859&amp;type=offer</t>
  </si>
  <si>
    <t xml:space="preserve"> Vail­lant ecoTEC ex­clu­siv VC 656/4-7 Brenn­wert­ther­me, L/LL au­ro­MA­TIC 620/3, Zu­be­hör­pa­ket A+B+C+D+E, Schrägdach schwarz 80/125 Vail­lant</t>
  </si>
  <si>
    <t>/preisvergleich/Relocate/481847113.html?categoryId=18406&amp;pos=2&amp;price=4200.0&amp;productid=1750863&amp;sid=289859&amp;type=offer</t>
  </si>
  <si>
    <t>/preisvergleich/Relocate/475959715.html?categoryId=18406&amp;pos=9&amp;price=3879.0&amp;productid=2286143&amp;sid=289859&amp;type=offer</t>
  </si>
  <si>
    <t xml:space="preserve"> Vail­lant ecoTEC ex­clu­siv VC 656/4-7 Brenn­wert­ther­me, L/LL au­ro­MA­TIC 620/3, Zu­be­hör­pa­ket A+B+C+D+E, Schrägdach rot 80/125 Vail­lant</t>
  </si>
  <si>
    <t>/preisvergleich/Relocate/481847469.html?categoryId=18406&amp;pos=3&amp;price=4200.0&amp;productid=1750863&amp;sid=289859&amp;type=offer</t>
  </si>
  <si>
    <t>/preisvergleich/Relocate/475959377.html?categoryId=18406&amp;pos=10&amp;price=3879.0&amp;productid=2286143&amp;sid=289859&amp;type=offer</t>
  </si>
  <si>
    <t xml:space="preserve"> Vail­lant ecoTEC ex­clu­siv VC 656/4-7 Brenn­wert­ther­me, L/LL ohne, au­ro­MA­TIC 620/3, Schrägdach schwarz 80/125 Vail­lant</t>
  </si>
  <si>
    <t>/preisvergleich/Relocate/481847442.html?categoryId=18406&amp;pos=4&amp;price=4200.0&amp;productid=1750863&amp;sid=289859&amp;type=offer</t>
  </si>
  <si>
    <t>/preisvergleich/Relocate/475957275.html?categoryId=18406&amp;pos=11&amp;price=3880.0&amp;productid=2286143&amp;sid=289859&amp;type=offer</t>
  </si>
  <si>
    <t xml:space="preserve"> Vail­lant ecoTEC ex­clu­siv VC 466/4-7 Brenn­wert­ther­me ca­lor­MA­TIC 470f, Zu­be­hör­pa­ket A+B+F, Schacht­ein­bau 80/125 7.5m Vail­lant</t>
  </si>
  <si>
    <t>/preisvergleich/Relocate/481847145.html?categoryId=18406&amp;pos=5&amp;price=4205.0&amp;productid=1750863&amp;sid=289859&amp;type=offer</t>
  </si>
  <si>
    <t>/preisvergleich/Relocate/475958313.html?categoryId=18406&amp;pos=12&amp;price=3895.0&amp;productid=2286143&amp;sid=289859&amp;type=offer</t>
  </si>
  <si>
    <t xml:space="preserve"> Vail­lant ecoTEC ex­clu­siv VC 466/4-7 Brenn­wert­ther­me ca­lor­MA­TIC 470f, ohne, Schacht­ein­bau 80/125 10m Vail­lant</t>
  </si>
  <si>
    <t>/preisvergleich/Relocate/481848127.html?categoryId=18406&amp;pos=6&amp;price=4205.0&amp;productid=1750863&amp;sid=289859&amp;type=offer</t>
  </si>
  <si>
    <t>/preisvergleich/Relocate/475957345.html?categoryId=18406&amp;pos=13&amp;price=3900.0&amp;productid=2286143&amp;sid=289859&amp;type=offer</t>
  </si>
  <si>
    <t xml:space="preserve"> Vail­lant ecoTEC ex­clu­siv VC 656/4-7 Brenn­wert­ther­me, E / H ca­lor­MA­TIC 470f, Zu­be­hör­pa­ket A+B+F, Flach­dach rot 80/125 Vail­lant</t>
  </si>
  <si>
    <t>/preisvergleich/Relocate/481848213.html?categoryId=18406&amp;pos=7&amp;price=4205.0&amp;productid=1750863&amp;sid=289859&amp;type=offer</t>
  </si>
  <si>
    <t>/preisvergleich/Relocate/475957697.html?categoryId=18406&amp;pos=14&amp;price=3900.0&amp;productid=2286143&amp;sid=289859&amp;type=offer</t>
  </si>
  <si>
    <t xml:space="preserve"> Vail­lant ecoTEC ex­clu­siv VC 656/4-7 Brenn­wert­ther­me, E / H ca­lor­MA­TIC 470f, Zu­be­hör­pa­ket A+B+F, Flach­dach schwarz 80/125 Vail­lant</t>
  </si>
  <si>
    <t>/preisvergleich/Relocate/481847428.html?categoryId=18406&amp;pos=8&amp;price=4215.0&amp;productid=1750863&amp;sid=289859&amp;type=offer</t>
  </si>
  <si>
    <t>/preisvergleich/Relocate/475957240.html?categoryId=18406&amp;pos=15&amp;price=3900.0&amp;productid=2286143&amp;sid=289859&amp;type=offer</t>
  </si>
  <si>
    <t xml:space="preserve"> Vail­lant ecoTEC ex­clu­siv VC 656/4-7 Brenn­wert­ther­me, L/LL ca­lor­MA­TIC 470f, Zu­be­hör­pa­ket A+B+F, Flach­dach rot 80/125 Vail­lant</t>
  </si>
  <si>
    <t>/preisvergleich/Relocate/481847186.html?categoryId=18406&amp;pos=9&amp;price=4220.0&amp;productid=1750863&amp;sid=289859&amp;type=offer</t>
  </si>
  <si>
    <t>/preisvergleich/Relocate/481847862.html?categoryId=18406&amp;pos=10&amp;price=4220.0&amp;productid=1750863&amp;sid=289859&amp;type=offer</t>
  </si>
  <si>
    <t>/preisvergleich/Relocate/481847904.html?categoryId=18406&amp;pos=11&amp;price=4220.0&amp;productid=1750863&amp;sid=289859&amp;type=offer</t>
  </si>
  <si>
    <t>/preisvergleich/Relocate/481848000.html?categoryId=18406&amp;pos=12&amp;price=4220.0&amp;productid=1750863&amp;sid=289859&amp;type=offer</t>
  </si>
  <si>
    <t>/preisvergleich/Relocate/481847784.html?categoryId=18406&amp;pos=13&amp;price=4220.0&amp;productid=1750863&amp;sid=289859&amp;type=offer</t>
  </si>
  <si>
    <t>/preisvergleich/Relocate/481848160.html?categoryId=18406&amp;pos=14&amp;price=4225.0&amp;productid=1750863&amp;sid=289859&amp;type=offer</t>
  </si>
  <si>
    <t>/preisvergleich/Relocate/481847887.html?categoryId=18406&amp;pos=15&amp;price=4225.0&amp;productid=1750863&amp;sid=289859&amp;type=offer</t>
  </si>
  <si>
    <t>/preisvergleich/Relocate/475959693.html?categoryId=18406&amp;pos=1&amp;price=3900.0&amp;productid=2286143&amp;sid=289859&amp;type=offer</t>
  </si>
  <si>
    <t xml:space="preserve"> Vail­lant ecoTEC ex­clu­siv VC 656/4-7 Brenn­wert­ther­me, L/LL ca­lor­MA­TIC 470f, Zu­be­hör­pa­ket A+B+F, Flach­dach schwarz 80/125 Vail­lant</t>
  </si>
  <si>
    <t>/preisvergleich/Relocate/475958309.html?categoryId=18406&amp;pos=2&amp;price=3905.0&amp;productid=2286143&amp;sid=289859&amp;type=offer</t>
  </si>
  <si>
    <t xml:space="preserve"> Vail­lant ecoTEC ex­clu­siv VC 656/4-7 Brenn­wert­ther­me, L/LL ca­lor­MA­TIC 470f, Zu­be­hör­pa­ket A+B+F, Schrägdach schwarz 80/125 Vail­lant</t>
  </si>
  <si>
    <t>/preisvergleich/Relocate/475957605.html?categoryId=18406&amp;pos=3&amp;price=3905.0&amp;productid=2286143&amp;sid=289859&amp;type=offer</t>
  </si>
  <si>
    <t xml:space="preserve"> Vail­lant ecoTEC ex­clu­siv VC 656/4-7 Brenn­wert­ther­me, L/LL ca­lor­MA­TIC 470f, Zu­be­hör­pa­ket A+B+F, Schrägdach rot 80/125 Vail­lant</t>
  </si>
  <si>
    <t>/preisvergleich/Relocate/475957577.html?categoryId=18406&amp;pos=4&amp;price=3905.0&amp;productid=2286143&amp;sid=289859&amp;type=offer</t>
  </si>
  <si>
    <t xml:space="preserve"> Vail­lant ecoTEC ex­clu­siv VC 656/4-7 Brenn­wert­ther­me, E / H ca­lor­MA­TIC 470f, Zu­be­hör­pa­ket A+B+F, Schrägdach rot 80/125 Vail­lant</t>
  </si>
  <si>
    <t>/preisvergleich/Relocate/475957704.html?categoryId=18406&amp;pos=5&amp;price=3905.0&amp;productid=2286143&amp;sid=289859&amp;type=offer</t>
  </si>
  <si>
    <t xml:space="preserve"> Vail­lant ecoTEC ex­clu­siv VC 656/4-7 Brenn­wert­ther­me, E / H ca­lor­MA­TIC 470f, Zu­be­hör­pa­ket A+B+F, Schrägdach schwarz 80/125 Vail­lant</t>
  </si>
  <si>
    <t>/preisvergleich/Relocate/475959081.html?categoryId=18406&amp;pos=6&amp;price=3909.0&amp;productid=2286143&amp;sid=289859&amp;type=offer</t>
  </si>
  <si>
    <t xml:space="preserve"> Vail­lant Paket 1.131 ecoTEC ex­clu­siv VC 656/4-7, 630/3, E/H Vail­lant</t>
  </si>
  <si>
    <t>/preisvergleich/Relocate/475959336.html?categoryId=18406&amp;pos=7&amp;price=3909.0&amp;productid=2286143&amp;sid=289859&amp;type=offer</t>
  </si>
  <si>
    <t xml:space="preserve"> Vail­lant Paket 1.132 ecoTEC ex­clu­siv VC 656/4-7, 630/3, L/LL Vail­lant</t>
  </si>
  <si>
    <t>/preisvergleich/Relocate/481847421.html?categoryId=18406&amp;pos=1&amp;price=4225.0&amp;productid=1750863&amp;sid=289859&amp;type=offer</t>
  </si>
  <si>
    <t>/preisvergleich/Relocate/475957844.html?categoryId=18406&amp;pos=8&amp;price=3920.0&amp;productid=2286143&amp;sid=289859&amp;type=offer</t>
  </si>
  <si>
    <t xml:space="preserve"> Vail­lant ecoTEC ex­clu­siv VC 466/4-7 Brenn­wert­ther­me ca­lor­MA­TIC 470f, Zu­be­hör­pa­ket A+B+F, Schacht­ein­bau 80/125 10m Vail­lant</t>
  </si>
  <si>
    <t>/preisvergleich/Relocate/481848311.html?categoryId=18406&amp;pos=2&amp;price=4230.0&amp;productid=1750863&amp;sid=289859&amp;type=offer</t>
  </si>
  <si>
    <t>/preisvergleich/Relocate/475958140.html?categoryId=18406&amp;pos=9&amp;price=3929.0&amp;productid=2286143&amp;sid=289859&amp;type=offer</t>
  </si>
  <si>
    <t xml:space="preserve"> Vail­lant ecoTEC ex­clu­siv VC 466/4-7 Brenn­wert­ther­me ohne, au­ro­MA­TIC 620/3, Schacht­ein­bau 80/125 7.5m Vail­lant</t>
  </si>
  <si>
    <t>/preisvergleich/Relocate/481848019.html?categoryId=18406&amp;pos=3&amp;price=4230.0&amp;productid=1750863&amp;sid=289859&amp;type=offer</t>
  </si>
  <si>
    <t>/preisvergleich/Relocate/475957362.html?categoryId=18406&amp;pos=10&amp;price=3954.0&amp;productid=2286143&amp;sid=289859&amp;type=offer</t>
  </si>
  <si>
    <t xml:space="preserve"> Vail­lant ecoTEC ex­clu­siv VC 466/4-7 Brenn­wert­ther­me au­ro­MA­TIC 620/3, Zu­be­hör­pa­ket A+B+F, Schacht­ein­bau 80/125 7.5m Vail­lant</t>
  </si>
  <si>
    <t>/preisvergleich/Relocate/481847557.html?categoryId=18406&amp;pos=4&amp;price=4230.0&amp;productid=1750863&amp;sid=289859&amp;type=offer</t>
  </si>
  <si>
    <t>/preisvergleich/Relocate/475958370.html?categoryId=18406&amp;pos=11&amp;price=3969.0&amp;productid=2286143&amp;sid=289859&amp;type=offer</t>
  </si>
  <si>
    <t xml:space="preserve"> Vail­lant ecoTEC ex­clu­siv VC 466/4-7 Brenn­wert­ther­me ohne, au­ro­MA­TIC 620/3, Schacht­ein­bau 80/125 10m Vail­lant</t>
  </si>
  <si>
    <t>/preisvergleich/Relocate/481847656.html?categoryId=18406&amp;pos=5&amp;price=4230.0&amp;productid=1750863&amp;sid=289859&amp;type=offer</t>
  </si>
  <si>
    <t>/preisvergleich/Relocate/475959284.html?categoryId=18406&amp;pos=12&amp;price=3974.0&amp;productid=2286143&amp;sid=289859&amp;type=offer</t>
  </si>
  <si>
    <t xml:space="preserve"> Vail­lant ecoTEC ex­clu­siv VC 656/4-7 Brenn­wert­ther­me, L/LL ohne, ca­lor­MA­TIC 630/3, Flach­dach rot 80/125 Vail­lant</t>
  </si>
  <si>
    <t>/preisvergleich/Relocate/481847625.html?categoryId=18406&amp;pos=6&amp;price=4235.0&amp;productid=1750863&amp;sid=289859&amp;type=offer</t>
  </si>
  <si>
    <t>/preisvergleich/Relocate/475958325.html?categoryId=18406&amp;pos=13&amp;price=3974.0&amp;productid=2286143&amp;sid=289859&amp;type=offer</t>
  </si>
  <si>
    <t xml:space="preserve"> Vail­lant ecoTEC ex­clu­siv VC 656/4-7 Brenn­wert­ther­me, E / H au­ro­MA­TIC 620/3, Zu­be­hör­pa­ket A+B+F, Flach­dach schwarz 80/125 Vail­lant</t>
  </si>
  <si>
    <t>/preisvergleich/Relocate/481847624.html?categoryId=18406&amp;pos=7&amp;price=4235.0&amp;productid=1750863&amp;sid=289859&amp;type=offer</t>
  </si>
  <si>
    <t>/preisvergleich/Relocate/475958291.html?categoryId=18406&amp;pos=14&amp;price=3974.0&amp;productid=2286143&amp;sid=289859&amp;type=offer</t>
  </si>
  <si>
    <t xml:space="preserve"> Vail­lant ecoTEC ex­clu­siv VC 656/4-7 Brenn­wert­ther­me, E / H ca­lor­MA­TIC 630/3, Zu­be­hör­pa­ket A+B+C+D+E, Flach­dach rot 80/125 Vail­lant</t>
  </si>
  <si>
    <t>/preisvergleich/Relocate/481847684.html?categoryId=18406&amp;pos=8&amp;price=4240.0&amp;productid=1750863&amp;sid=289859&amp;type=offer</t>
  </si>
  <si>
    <t>/preisvergleich/Relocate/475958391.html?categoryId=18406&amp;pos=15&amp;price=3974.0&amp;productid=2286143&amp;sid=289859&amp;type=offer</t>
  </si>
  <si>
    <t xml:space="preserve"> Vail­lant ecoTEC ex­clu­siv VC 656/4-7 Brenn­wert­ther­me, E / H ohne, ca­lor­MA­TIC 630/3, Flach­dach schwarz 80/125 Vail­lant</t>
  </si>
  <si>
    <t>/preisvergleich/Relocate/481848101.html?categoryId=18406&amp;pos=9&amp;price=4245.0&amp;productid=1750863&amp;sid=289859&amp;type=offer</t>
  </si>
  <si>
    <t>/preisvergleich/Relocate/481848244.html?categoryId=18406&amp;pos=10&amp;price=4245.0&amp;productid=1750863&amp;sid=289859&amp;type=offer</t>
  </si>
  <si>
    <t>/preisvergleich/Relocate/481847760.html?categoryId=18406&amp;pos=11&amp;price=4250.0&amp;productid=1750863&amp;sid=289859&amp;type=offer</t>
  </si>
  <si>
    <t>/preisvergleich/Relocate/481847627.html?categoryId=18406&amp;pos=12&amp;price=4255.0&amp;productid=1750863&amp;sid=289859&amp;type=offer</t>
  </si>
  <si>
    <t>/preisvergleich/Relocate/481847423.html?categoryId=18406&amp;pos=13&amp;price=4255.0&amp;productid=1750863&amp;sid=289859&amp;type=offer</t>
  </si>
  <si>
    <t>/preisvergleich/Relocate/481847587.html?categoryId=18406&amp;pos=14&amp;price=4280.0&amp;productid=1750863&amp;sid=289859&amp;type=offer</t>
  </si>
  <si>
    <t>/preisvergleich/Relocate/481848283.html?categoryId=18406&amp;pos=15&amp;price=4285.0&amp;productid=1750863&amp;sid=289859&amp;type=offer</t>
  </si>
  <si>
    <t>/preisvergleich/Relocate/475958109.html?categoryId=18406&amp;pos=1&amp;price=3974.0&amp;productid=2286143&amp;sid=289859&amp;type=offer</t>
  </si>
  <si>
    <t xml:space="preserve"> Vail­lant ecoTEC ex­clu­siv VC 656/4-7 Brenn­wert­ther­me, E / H au­ro­MA­TIC 620/3, Zu­be­hör­pa­ket A+B+F, Flach­dach rot 80/125 Vail­lant</t>
  </si>
  <si>
    <t>/preisvergleich/Relocate/475958216.html?categoryId=18406&amp;pos=2&amp;price=3974.0&amp;productid=2286143&amp;sid=289859&amp;type=offer</t>
  </si>
  <si>
    <t xml:space="preserve"> Vail­lant ecoTEC ex­clu­siv VC 656/4-7 Brenn­wert­ther­me, E / H ca­lor­MA­TIC 630/3, Zu­be­hör­pa­ket A+B+C+D+E, Flach­dach schwarz 80/125 Vail­lant</t>
  </si>
  <si>
    <t>/preisvergleich/Relocate/475957226.html?categoryId=18406&amp;pos=3&amp;price=3974.0&amp;productid=2286143&amp;sid=289859&amp;type=offer</t>
  </si>
  <si>
    <t xml:space="preserve"> Vail­lant ecoTEC ex­clu­siv VC 656/4-7 Brenn­wert­ther­me, E / H ohne, ca­lor­MA­TIC 630/3, Flach­dach rot 80/125 Vail­lant</t>
  </si>
  <si>
    <t>/preisvergleich/Relocate/475959759.html?categoryId=18406&amp;pos=4&amp;price=3974.0&amp;productid=2286143&amp;sid=289859&amp;type=offer</t>
  </si>
  <si>
    <t xml:space="preserve"> Vail­lant ecoTEC ex­clu­siv VC 656/4-7 Brenn­wert­ther­me, L/LL ca­lor­MA­TIC 630/3, Zu­be­hör­pa­ket A+B+C+D+E, Flach­dach schwarz 80/125 Vail­lant</t>
  </si>
  <si>
    <t>/preisvergleich/Relocate/475959708.html?categoryId=18406&amp;pos=5&amp;price=3974.0&amp;productid=2286143&amp;sid=289859&amp;type=offer</t>
  </si>
  <si>
    <t xml:space="preserve"> Vail­lant ecoTEC ex­clu­siv VC 656/4-7 Brenn­wert­ther­me, L/LL au­ro­MA­TIC 620/3, Zu­be­hör­pa­ket A+B+F, Flach­dach rot 80/125 Vail­lant</t>
  </si>
  <si>
    <t>/preisvergleich/Relocate/475959645.html?categoryId=18406&amp;pos=6&amp;price=3974.0&amp;productid=2286143&amp;sid=289859&amp;type=offer</t>
  </si>
  <si>
    <t xml:space="preserve"> Vail­lant ecoTEC ex­clu­siv VC 656/4-7 Brenn­wert­ther­me, L/LL au­ro­MA­TIC 620/3, Zu­be­hör­pa­ket A+B+F, Flach­dach schwarz 80/125 Vail­lant</t>
  </si>
  <si>
    <t>/preisvergleich/Relocate/475959659.html?categoryId=18406&amp;pos=7&amp;price=3974.0&amp;productid=2286143&amp;sid=289859&amp;type=offer</t>
  </si>
  <si>
    <t xml:space="preserve"> Vail­lant ecoTEC ex­clu­siv VC 656/4-7 Brenn­wert­ther­me, L/LL ca­lor­MA­TIC 630/3, Zu­be­hör­pa­ket A+B+C+D+E, Flach­dach rot 80/125 Vail­lant</t>
  </si>
  <si>
    <t>/preisvergleich/Relocate/481847574.html?categoryId=18406&amp;pos=1&amp;price=4305.0&amp;productid=1750863&amp;sid=289859&amp;type=offer</t>
  </si>
  <si>
    <t>/preisvergleich/Relocate/475959415.html?categoryId=18406&amp;pos=8&amp;price=3974.0&amp;productid=2286143&amp;sid=289859&amp;type=offer</t>
  </si>
  <si>
    <t xml:space="preserve"> Vail­lant ecoTEC ex­clu­siv VC 656/4-7 Brenn­wert­ther­me, L/LL ohne, ca­lor­MA­TIC 630/3, Flach­dach schwarz 80/125 Vail­lant</t>
  </si>
  <si>
    <t>/preisvergleich/Relocate/481847644.html?categoryId=18406&amp;pos=2&amp;price=4315.0&amp;productid=1750863&amp;sid=289859&amp;type=offer</t>
  </si>
  <si>
    <t>/preisvergleich/Relocate/475958377.html?categoryId=18406&amp;pos=9&amp;price=3979.0&amp;productid=2286143&amp;sid=289859&amp;type=offer</t>
  </si>
  <si>
    <t xml:space="preserve"> Vail­lant ecoTEC ex­clu­siv VC 656/4-7 Brenn­wert­ther­me, E / H ca­lor­MA­TIC 630/3, Zu­be­hör­pa­ket A+B+C+D+E, Schrägdach schwarz 80/125 Vail­lant</t>
  </si>
  <si>
    <t>/preisvergleich/Relocate/481847403.html?categoryId=18406&amp;pos=3&amp;price=4340.0&amp;productid=1750863&amp;sid=289859&amp;type=offer</t>
  </si>
  <si>
    <t>/preisvergleich/Relocate/475958368.html?categoryId=18406&amp;pos=10&amp;price=3979.0&amp;productid=2286143&amp;sid=289859&amp;type=offer</t>
  </si>
  <si>
    <t xml:space="preserve"> Vail­lant ecoTEC ex­clu­siv VC 656/4-7 Brenn­wert­ther­me, E / H au­ro­MA­TIC 620/3, Zu­be­hör­pa­ket A+B+F, Schrägdach rot 80/125 Vail­lant</t>
  </si>
  <si>
    <t>/preisvergleich/Relocate/481847455.html?categoryId=18406&amp;pos=4&amp;price=4345.0&amp;productid=1750863&amp;sid=289859&amp;type=offer</t>
  </si>
  <si>
    <t>/preisvergleich/Relocate/475958464.html?categoryId=18406&amp;pos=11&amp;price=3979.0&amp;productid=2286143&amp;sid=289859&amp;type=offer</t>
  </si>
  <si>
    <t xml:space="preserve"> Vail­lant ecoTEC ex­clu­siv VC 656/4-7 Brenn­wert­ther­me, E / H ohne, ca­lor­MA­TIC 630/3, Schrägdach schwarz 80/125 Vail­lant</t>
  </si>
  <si>
    <t>/preisvergleich/Relocate/481848184.html?categoryId=18406&amp;pos=5&amp;price=4370.0&amp;productid=1750863&amp;sid=289859&amp;type=offer</t>
  </si>
  <si>
    <t>/preisvergleich/Relocate/475957836.html?categoryId=18406&amp;pos=12&amp;price=3979.0&amp;productid=2286143&amp;sid=289859&amp;type=offer</t>
  </si>
  <si>
    <t xml:space="preserve"> Vail­lant ecoTEC ex­clu­siv VC 656/4-7 Brenn­wert­ther­me, E / H ca­lor­MA­TIC 630/3, Zu­be­hör­pa­ket A+B+C+D+E, Schrägdach rot 80/125 Vail­lant</t>
  </si>
  <si>
    <t>/preisvergleich/Relocate/481847673.html?categoryId=18406&amp;pos=6&amp;price=4370.0&amp;productid=1750863&amp;sid=289859&amp;type=offer</t>
  </si>
  <si>
    <t>/preisvergleich/Relocate/475957407.html?categoryId=18406&amp;pos=13&amp;price=3979.0&amp;productid=2286143&amp;sid=289859&amp;type=offer</t>
  </si>
  <si>
    <t xml:space="preserve"> Vail­lant ecoTEC ex­clu­siv VC 656/4-7 Brenn­wert­ther­me, E / H au­ro­MA­TIC 620/3, Zu­be­hör­pa­ket A+B+F, Schrägdach schwarz 80/125 Vail­lant</t>
  </si>
  <si>
    <t>/preisvergleich/Relocate/481848106.html?categoryId=18406&amp;pos=7&amp;price=4390.0&amp;productid=1750863&amp;sid=289859&amp;type=offer</t>
  </si>
  <si>
    <t>/preisvergleich/Relocate/475957227.html?categoryId=18406&amp;pos=14&amp;price=3979.0&amp;productid=2286143&amp;sid=289859&amp;type=offer</t>
  </si>
  <si>
    <t xml:space="preserve"> Vail­lant ecoTEC ex­clu­siv VC 656/4-7 Brenn­wert­ther­me, E / H ohne, ca­lor­MA­TIC 630/3, Schrägdach rot 80/125 Vail­lant</t>
  </si>
  <si>
    <t>/preisvergleich/Relocate/481847851.html?categoryId=18406&amp;pos=8&amp;price=4395.0&amp;productid=1750863&amp;sid=289859&amp;type=offer</t>
  </si>
  <si>
    <t>/preisvergleich/Relocate/475959861.html?categoryId=18406&amp;pos=15&amp;price=3979.0&amp;productid=2286143&amp;sid=289859&amp;type=offer</t>
  </si>
  <si>
    <t xml:space="preserve"> Vail­lant ecoTEC ex­clu­siv VC 656/4-7 Brenn­wert­ther­me, L/LL ca­lor­MA­TIC 630/3, Zu­be­hör­pa­ket A+B+C+D+E, Schrägdach rot 80/125 Vail­lant</t>
  </si>
  <si>
    <t>/preisvergleich/Relocate/481847976.html?categoryId=18406&amp;pos=9&amp;price=4420.0&amp;productid=1750863&amp;sid=289859&amp;type=offer</t>
  </si>
  <si>
    <t>/preisvergleich/Relocate/475959754.html?categoryId=18406&amp;pos=1&amp;price=3979.0&amp;productid=2286143&amp;sid=289859&amp;type=offer</t>
  </si>
  <si>
    <t xml:space="preserve"> Vail­lant ecoTEC ex­clu­siv VC 656/4-7 Brenn­wert­ther­me, L/LL au­ro­MA­TIC 620/3, Zu­be­hör­pa­ket A+B+F, Schrägdach schwarz 80/125 Vail­lant</t>
  </si>
  <si>
    <t>/preisvergleich/Relocate/475959790.html?categoryId=18406&amp;pos=2&amp;price=3979.0&amp;productid=2286143&amp;sid=289859&amp;type=offer</t>
  </si>
  <si>
    <t xml:space="preserve"> Vail­lant ecoTEC ex­clu­siv VC 656/4-7 Brenn­wert­ther­me, L/LL ohne, ca­lor­MA­TIC 630/3, Schrägdach rot 80/125 Vail­lant</t>
  </si>
  <si>
    <t>/preisvergleich/Relocate/475959621.html?categoryId=18406&amp;pos=3&amp;price=3979.0&amp;productid=2286143&amp;sid=289859&amp;type=offer</t>
  </si>
  <si>
    <t xml:space="preserve"> Vail­lant ecoTEC ex­clu­siv VC 656/4-7 Brenn­wert­ther­me, L/LL ohne, ca­lor­MA­TIC 630/3, Schrägdach schwarz 80/125 Vail­lant</t>
  </si>
  <si>
    <t>/preisvergleich/Relocate/475959622.html?categoryId=18406&amp;pos=4&amp;price=3979.0&amp;productid=2286143&amp;sid=289859&amp;type=offer</t>
  </si>
  <si>
    <t xml:space="preserve"> Vail­lant ecoTEC ex­clu­siv VC 656/4-7 Brenn­wert­ther­me, L/LL ca­lor­MA­TIC 630/3, Zu­be­hör­pa­ket A+B+C+D+E, Schrägdach schwarz 80/125 Vail­lant</t>
  </si>
  <si>
    <t>/preisvergleich/Relocate/475959365.html?categoryId=18406&amp;pos=5&amp;price=3979.0&amp;productid=2286143&amp;sid=289859&amp;type=offer</t>
  </si>
  <si>
    <t xml:space="preserve"> Vail­lant ecoTEC ex­clu­siv VC 656/4-7 Brenn­wert­ther­me, L/LL au­ro­MA­TIC 620/3, Zu­be­hör­pa­ket A+B+F, Schrägdach rot 80/125 Vail­lant</t>
  </si>
  <si>
    <t>/preisvergleich/Relocate/475957207.html?categoryId=18406&amp;pos=6&amp;price=3994.0&amp;productid=2286143&amp;sid=289859&amp;type=offer</t>
  </si>
  <si>
    <t xml:space="preserve"> Vail­lant ecoTEC ex­clu­siv VC 466/4-7 Brenn­wert­ther­me au­ro­MA­TIC 620/3, Zu­be­hör­pa­ket A+B+F, Schacht­ein­bau 80/125 10m Vail­lant</t>
  </si>
  <si>
    <t>/preisvergleich/Relocate/475957230.html?categoryId=18406&amp;pos=7&amp;price=3999.0&amp;productid=2286143&amp;sid=289859&amp;type=offer</t>
  </si>
  <si>
    <t xml:space="preserve"> Vail­lant Paket 1.70 ecoTEC ex­clu­siv VC 276/4-7, 620/3, VIH S 500 Vail­lant</t>
  </si>
  <si>
    <t>/preisvergleich/Relocate/475958350.html?categoryId=18406&amp;pos=8&amp;price=4000.0&amp;productid=2286143&amp;sid=289859&amp;type=offer</t>
  </si>
  <si>
    <t xml:space="preserve"> Vail­lant ecoTEC ex­clu­siv VC 656/4-7 Brenn­wert­ther­me, L/LL ca­lor­MA­TIC 470f, ohne, Schacht­ein­bau 80/125 7.5m Vail­lant</t>
  </si>
  <si>
    <t>/preisvergleich/Relocate/475958213.html?categoryId=18406&amp;pos=9&amp;price=4000.0&amp;productid=2286143&amp;sid=289859&amp;type=offer</t>
  </si>
  <si>
    <t xml:space="preserve"> Vail­lant ecoTEC ex­clu­siv VC 656/4-7 Brenn­wert­ther­me, L/LL ca­lor­MA­TIC 470f, Zu­be­hör­pa­ket A+B+C+D+E, Schacht­ein­bau 80/125 7.5m Vail­lant</t>
  </si>
  <si>
    <t>/preisvergleich/Relocate/475957482.html?categoryId=18406&amp;pos=10&amp;price=4000.0&amp;productid=2286143&amp;sid=289859&amp;type=offer</t>
  </si>
  <si>
    <t xml:space="preserve"> Vail­lant ecoTEC ex­clu­siv VC 656/4-7 Brenn­wert­ther­me, E / H ca­lor­MA­TIC 470f, Zu­be­hör­pa­ket A+B+C+D+E, Schacht­ein­bau 80/125 7.5m Vail­lant</t>
  </si>
  <si>
    <t>/preisvergleich/Relocate/475957633.html?categoryId=18406&amp;pos=11&amp;price=4000.0&amp;productid=2286143&amp;sid=289859&amp;type=offer</t>
  </si>
  <si>
    <t xml:space="preserve"> Vail­lant ecoTEC ex­clu­siv VC 656/4-7 Brenn­wert­ther­me, E / H ca­lor­MA­TIC 470f, ohne, Schacht­ein­bau 80/125 7.5m Vail­lant</t>
  </si>
  <si>
    <t>/preisvergleich/Relocate/475958432.html?categoryId=18406&amp;pos=12&amp;price=4029.0&amp;productid=2286143&amp;sid=289859&amp;type=offer</t>
  </si>
  <si>
    <t xml:space="preserve"> Vail­lant ecoTEC ex­clu­siv VC 466/4-7 Brenn­wert­ther­me ohne, ca­lor­MA­TIC 630/3, Schacht­ein­bau 80/125 7.5m Vail­lant</t>
  </si>
  <si>
    <t>/preisvergleich/Relocate/475957984.html?categoryId=18406&amp;pos=13&amp;price=4045.0&amp;productid=2286143&amp;sid=289859&amp;type=offer</t>
  </si>
  <si>
    <t xml:space="preserve"> Vail­lant ecoTEC ex­clu­siv VC 656/4-7 Brenn­wert­ther­me, L/LL ca­lor­MA­TIC 470f, ohne, Schacht­ein­bau 80/125 10m Vail­lant</t>
  </si>
  <si>
    <t>/preisvergleich/Relocate/475958238.html?categoryId=18406&amp;pos=14&amp;price=4045.0&amp;productid=2286143&amp;sid=289859&amp;type=offer</t>
  </si>
  <si>
    <t xml:space="preserve"> Vail­lant ecoTEC ex­clu­siv VC 656/4-7 Brenn­wert­ther­me, L/LL ca­lor­MA­TIC 470f, Zu­be­hör­pa­ket A+B+C+D+E, Schacht­ein­bau 80/125 10m Vail­lant</t>
  </si>
  <si>
    <t>/preisvergleich/Relocate/475958195.html?categoryId=18406&amp;pos=15&amp;price=4045.0&amp;productid=2286143&amp;sid=289859&amp;type=offer</t>
  </si>
  <si>
    <t xml:space="preserve"> Vail­lant ecoTEC ex­clu­siv VC 656/4-7 Brenn­wert­ther­me, E / H ca­lor­MA­TIC 470f, ohne, Schacht­ein­bau 80/125 10m Vail­lant</t>
  </si>
  <si>
    <t>/preisvergleich/Relocate/475957617.html?categoryId=18406&amp;pos=1&amp;price=4045.0&amp;productid=2286143&amp;sid=289859&amp;type=offer</t>
  </si>
  <si>
    <t xml:space="preserve"> Vail­lant ecoTEC ex­clu­siv VC 656/4-7 Brenn­wert­ther­me, E / H ca­lor­MA­TIC 470f, Zu­be­hör­pa­ket A+B+C+D+E, Schacht­ein­bau 80/125 10m Vail­lant</t>
  </si>
  <si>
    <t>/preisvergleich/Relocate/475957954.html?categoryId=18406&amp;pos=2&amp;price=4054.0&amp;productid=2286143&amp;sid=289859&amp;type=offer</t>
  </si>
  <si>
    <t xml:space="preserve"> Vail­lant ecoTEC ex­clu­siv VC 466/4-7 Brenn­wert­ther­me ca­lor­MA­TIC 630/3, Zu­be­hör­pa­ket A+B+F, Schacht­ein­bau 80/125 7.5m Vail­lant</t>
  </si>
  <si>
    <t>/preisvergleich/Relocate/475957287.html?categoryId=18406&amp;pos=3&amp;price=4069.0&amp;productid=2286143&amp;sid=289859&amp;type=offer</t>
  </si>
  <si>
    <t xml:space="preserve"> Vail­lant ecoTEC ex­clu­siv VC 466/4-7 Brenn­wert­ther­me ohne, ca­lor­MA­TIC 630/3, Schacht­ein­bau 80/125 10m Vail­lant</t>
  </si>
  <si>
    <t>/preisvergleich/Relocate/475957857.html?categoryId=18406&amp;pos=4&amp;price=4074.0&amp;productid=2286143&amp;sid=289859&amp;type=offer</t>
  </si>
  <si>
    <t xml:space="preserve"> Vail­lant ecoTEC ex­clu­siv VC 656/4-7 Brenn­wert­ther­me, E / H ca­lor­MA­TIC 630/3, Zu­be­hör­pa­ket A+B+F, Flach­dach schwarz 80/125 Vail­lant</t>
  </si>
  <si>
    <t>/preisvergleich/Relocate/475958171.html?categoryId=18406&amp;pos=5&amp;price=4074.0&amp;productid=2286143&amp;sid=289859&amp;type=offer</t>
  </si>
  <si>
    <t xml:space="preserve"> Vail­lant ecoTEC ex­clu­siv VC 656/4-7 Brenn­wert­ther­me, E / H au­ro­MA­TIC 620/3, Zu­be­hör­pa­ket A+B+C+D+E, Schacht­ein­bau 80/125 7.5m Vail­lant</t>
  </si>
  <si>
    <t>/preisvergleich/Relocate/475958161.html?categoryId=18406&amp;pos=6&amp;price=4074.0&amp;productid=2286143&amp;sid=289859&amp;type=offer</t>
  </si>
  <si>
    <t xml:space="preserve"> Vail­lant ecoTEC ex­clu­siv VC 656/4-7 Brenn­wert­ther­me, E / H ca­lor­MA­TIC 630/3, Zu­be­hör­pa­ket A+B+F, Flach­dach rot 80/125 Vail­lant</t>
  </si>
  <si>
    <t>/preisvergleich/Relocate/475957442.html?categoryId=18406&amp;pos=7&amp;price=4074.0&amp;productid=2286143&amp;sid=289859&amp;type=offer</t>
  </si>
  <si>
    <t xml:space="preserve"> Vail­lant ecoTEC ex­clu­siv VC 656/4-7 Brenn­wert­ther­me, E / H ohne, au­ro­MA­TIC 620/3, Schacht­ein­bau 80/125 7.5m Vail­lant</t>
  </si>
  <si>
    <t>/preisvergleich/Relocate/475959780.html?categoryId=18406&amp;pos=8&amp;price=4074.0&amp;productid=2286143&amp;sid=289859&amp;type=offer</t>
  </si>
  <si>
    <t xml:space="preserve"> Vail­lant ecoTEC ex­clu­siv VC 656/4-7 Brenn­wert­ther­me, L/LL ohne, au­ro­MA­TIC 620/3, Schacht­ein­bau 80/125 7.5m Vail­lant</t>
  </si>
  <si>
    <t>/preisvergleich/Relocate/475959655.html?categoryId=18406&amp;pos=9&amp;price=4074.0&amp;productid=2286143&amp;sid=289859&amp;type=offer</t>
  </si>
  <si>
    <t xml:space="preserve"> Vail­lant ecoTEC ex­clu­siv VC 656/4-7 Brenn­wert­ther­me, L/LL ca­lor­MA­TIC 630/3, Zu­be­hör­pa­ket A+B+F, Flach­dach rot 80/125 Vail­lant</t>
  </si>
  <si>
    <t>/preisvergleich/Relocate/475959513.html?categoryId=18406&amp;pos=10&amp;price=4074.0&amp;productid=2286143&amp;sid=289859&amp;type=offer</t>
  </si>
  <si>
    <t xml:space="preserve"> Vail­lant ecoTEC ex­clu­siv VC 656/4-7 Brenn­wert­ther­me, L/LL ca­lor­MA­TIC 630/3, Zu­be­hör­pa­ket A+B+F, Flach­dach schwarz 80/125 Vail­lant</t>
  </si>
  <si>
    <t>/preisvergleich/Relocate/475959542.html?categoryId=18406&amp;pos=11&amp;price=4074.0&amp;productid=2286143&amp;sid=289859&amp;type=offer</t>
  </si>
  <si>
    <t xml:space="preserve"> Vail­lant ecoTEC ex­clu­siv VC 656/4-7 Brenn­wert­ther­me, L/LL au­ro­MA­TIC 620/3, Zu­be­hör­pa­ket A+B+C+D+E, Schacht­ein­bau 80/125 7.5m Vail­lant</t>
  </si>
  <si>
    <t>/preisvergleich/Relocate/475957592.html?categoryId=18406&amp;pos=12&amp;price=4079.0&amp;productid=2286143&amp;sid=289859&amp;type=offer</t>
  </si>
  <si>
    <t xml:space="preserve"> Vail­lant ecoTEC ex­clu­siv VC 656/4-7 Brenn­wert­ther­me, E / H ca­lor­MA­TIC 630/3, Zu­be­hör­pa­ket A+B+F, Schrägdach rot 80/125 Vail­lant</t>
  </si>
  <si>
    <t>/preisvergleich/Relocate/475957759.html?categoryId=18406&amp;pos=13&amp;price=4079.0&amp;productid=2286143&amp;sid=289859&amp;type=offer</t>
  </si>
  <si>
    <t xml:space="preserve"> Vail­lant ecoTEC ex­clu­siv VC 656/4-7 Brenn­wert­ther­me, E / H ca­lor­MA­TIC 630/3, Zu­be­hör­pa­ket A+B+F, Schrägdach schwarz 80/125 Vail­lant</t>
  </si>
  <si>
    <t>/preisvergleich/Relocate/475959370.html?categoryId=18406&amp;pos=14&amp;price=4079.0&amp;productid=2286143&amp;sid=289859&amp;type=offer</t>
  </si>
  <si>
    <t xml:space="preserve"> Vail­lant ecoTEC ex­clu­siv VC 656/4-7 Brenn­wert­ther­me, L/LL ca­lor­MA­TIC 630/3, Zu­be­hör­pa­ket A+B+F, Schrägdach schwarz 80/125 Vail­lant</t>
  </si>
  <si>
    <t>/preisvergleich/Relocate/475959346.html?categoryId=18406&amp;pos=15&amp;price=4079.0&amp;productid=2286143&amp;sid=289859&amp;type=offer</t>
  </si>
  <si>
    <t xml:space="preserve"> Vail­lant ecoTEC ex­clu­siv VC 656/4-7 Brenn­wert­ther­me, L/LL ca­lor­MA­TIC 630/3, Zu­be­hör­pa­ket A+B+F, Schrägdach rot 80/125 Vail­lant</t>
  </si>
  <si>
    <t>/preisvergleich/Relocate/475957712.html?categoryId=18406&amp;pos=1&amp;price=4094.0&amp;productid=2286143&amp;sid=289859&amp;type=offer</t>
  </si>
  <si>
    <t xml:space="preserve"> Vail­lant ecoTEC ex­clu­siv VC 466/4-7 Brenn­wert­ther­me ca­lor­MA­TIC 630/3, Zu­be­hör­pa­ket A+B+F, Schacht­ein­bau 80/125 10m Vail­lant</t>
  </si>
  <si>
    <t>/preisvergleich/Relocate/475957693.html?categoryId=18406&amp;pos=2&amp;price=4100.0&amp;productid=2286143&amp;sid=289859&amp;type=offer</t>
  </si>
  <si>
    <t xml:space="preserve"> Vail­lant ecoTEC ex­clu­siv VC 656/4-7 Brenn­wert­ther­me, E / H ca­lor­MA­TIC 470f, Zu­be­hör­pa­ket A+B+F, Schacht­ein­bau 80/125 7.5m Vail­lant</t>
  </si>
  <si>
    <t>/preisvergleich/Relocate/475959554.html?categoryId=18406&amp;pos=3&amp;price=4100.0&amp;productid=2286143&amp;sid=289859&amp;type=offer</t>
  </si>
  <si>
    <t xml:space="preserve"> Vail­lant ecoTEC ex­clu­siv VC 656/4-7 Brenn­wert­ther­me, L/LL ca­lor­MA­TIC 470f, Zu­be­hör­pa­ket A+B+F, Schacht­ein­bau 80/125 7.5m Vail­lant</t>
  </si>
  <si>
    <t>/preisvergleich/Relocate/475959266.html?categoryId=18406&amp;pos=4&amp;price=4119.0&amp;productid=2286143&amp;sid=289859&amp;type=offer</t>
  </si>
  <si>
    <t xml:space="preserve"> Vail­lant ecoTEC ex­clu­siv VC 656/4-7 Brenn­wert­ther­me, L/LL au­ro­MA­TIC 620/3, Zu­be­hör­pa­ket A+B+C+D+E, Schacht­ein­bau 80/125 10m Vail­lant</t>
  </si>
  <si>
    <t>/preisvergleich/Relocate/475957278.html?categoryId=18406&amp;pos=5&amp;price=4119.0&amp;productid=2286143&amp;sid=289859&amp;type=offer</t>
  </si>
  <si>
    <t xml:space="preserve"> Vail­lant ecoTEC ex­clu­siv VC 656/4-7 Brenn­wert­ther­me, E / H au­ro­MA­TIC 620/3, Zu­be­hör­pa­ket A+B+C+D+E, Schacht­ein­bau 80/125 10m Vail­lant</t>
  </si>
  <si>
    <t>/preisvergleich/Relocate/475957571.html?categoryId=18406&amp;pos=6&amp;price=4119.0&amp;productid=2286143&amp;sid=289859&amp;type=offer</t>
  </si>
  <si>
    <t xml:space="preserve"> Vail­lant ecoTEC ex­clu­siv VC 656/4-7 Brenn­wert­ther­me, E / H ohne, au­ro­MA­TIC 620/3, Schacht­ein­bau 80/125 10m Vail­lant</t>
  </si>
  <si>
    <t>/preisvergleich/Relocate/475959386.html?categoryId=18406&amp;pos=7&amp;price=4119.0&amp;productid=2286143&amp;sid=289859&amp;type=offer</t>
  </si>
  <si>
    <t xml:space="preserve"> Vail­lant ecoTEC ex­clu­siv VC 656/4-7 Brenn­wert­ther­me, L/LL ohne, au­ro­MA­TIC 620/3, Schacht­ein­bau 80/125 10m Vail­lant</t>
  </si>
  <si>
    <t>/preisvergleich/Relocate/475958237.html?categoryId=18406&amp;pos=8&amp;price=4145.0&amp;productid=2286143&amp;sid=289859&amp;type=offer</t>
  </si>
  <si>
    <t xml:space="preserve"> Vail­lant ecoTEC ex­clu­siv VC 656/4-7 Brenn­wert­ther­me, E / H ca­lor­MA­TIC 470f, Zu­be­hör­pa­ket A+B+F, Schacht­ein­bau 80/125 10m Vail­lant</t>
  </si>
  <si>
    <t>/preisvergleich/Relocate/475957332.html?categoryId=18406&amp;pos=9&amp;price=4145.0&amp;productid=2286143&amp;sid=289859&amp;type=offer</t>
  </si>
  <si>
    <t xml:space="preserve"> Vail­lant ecoTEC ex­clu­siv VC 656/4-7 Brenn­wert­ther­me, L/LL ca­lor­MA­TIC 470f, Zu­be­hör­pa­ket A+B+F, Schacht­ein­bau 80/125 10m Vail­lant</t>
  </si>
  <si>
    <t>/preisvergleich/Relocate/475957765.html?categoryId=18406&amp;pos=10&amp;price=4174.0&amp;productid=2286143&amp;sid=289859&amp;type=offer</t>
  </si>
  <si>
    <t xml:space="preserve"> Vail­lant ecoTEC ex­clu­siv VC 656/4-7 Brenn­wert­ther­me, E / H ca­lor­MA­TIC 630/3, Zu­be­hör­pa­ket A+B+C+D+E, Schacht­ein­bau 80/125 7.5m Vail­lant</t>
  </si>
  <si>
    <t>/preisvergleich/Relocate/475957949.html?categoryId=18406&amp;pos=11&amp;price=4174.0&amp;productid=2286143&amp;sid=289859&amp;type=offer</t>
  </si>
  <si>
    <t xml:space="preserve"> Vail­lant ecoTEC ex­clu­siv VC 656/4-7 Brenn­wert­ther­me, E / H au­ro­MA­TIC 620/3, Zu­be­hör­pa­ket A+B+F, Schacht­ein­bau 80/125 7.5m Vail­lant</t>
  </si>
  <si>
    <t>/preisvergleich/Relocate/475958227.html?categoryId=18406&amp;pos=12&amp;price=4174.0&amp;productid=2286143&amp;sid=289859&amp;type=offer</t>
  </si>
  <si>
    <t xml:space="preserve"> Vail­lant ecoTEC ex­clu­siv VC 656/4-7 Brenn­wert­ther­me, E / H ohne, ca­lor­MA­TIC 630/3, Schacht­ein­bau 80/125 7.5m Vail­lant</t>
  </si>
  <si>
    <t>/preisvergleich/Relocate/475959838.html?categoryId=18406&amp;pos=13&amp;price=4174.0&amp;productid=2286143&amp;sid=289859&amp;type=offer</t>
  </si>
  <si>
    <t xml:space="preserve"> Vail­lant ecoTEC ex­clu­siv VC 656/4-7 Brenn­wert­ther­me, L/LL ca­lor­MA­TIC 630/3, Zu­be­hör­pa­ket A+B+C+D+E, Schacht­ein­bau 80/125 7.5m Vail­lant</t>
  </si>
  <si>
    <t>/preisvergleich/Relocate/475959586.html?categoryId=18406&amp;pos=14&amp;price=4174.0&amp;productid=2286143&amp;sid=289859&amp;type=offer</t>
  </si>
  <si>
    <t xml:space="preserve"> Vail­lant ecoTEC ex­clu­siv VC 656/4-7 Brenn­wert­ther­me, L/LL ohne, ca­lor­MA­TIC 630/3, Schacht­ein­bau 80/125 7.5m Vail­lant</t>
  </si>
  <si>
    <t>/preisvergleich/Relocate/475959320.html?categoryId=18406&amp;pos=15&amp;price=4174.0&amp;productid=2286143&amp;sid=289859&amp;type=offer</t>
  </si>
  <si>
    <t xml:space="preserve"> Vail­lant ecoTEC ex­clu­siv VC 656/4-7 Brenn­wert­ther­me, L/LL au­ro­MA­TIC 620/3, Zu­be­hör­pa­ket A+B+F, Schacht­ein­bau 80/125 7.5m Vail­lant</t>
  </si>
  <si>
    <t>/preisvergleich/Relocate/475957821.html?categoryId=18406&amp;pos=1&amp;price=4219.0&amp;productid=2286143&amp;sid=289859&amp;type=offer</t>
  </si>
  <si>
    <t xml:space="preserve"> Vail­lant ecoTEC ex­clu­siv VC 656/4-7 Brenn­wert­ther­me, E / H ca­lor­MA­TIC 630/3, Zu­be­hör­pa­ket A+B+C+D+E, Schacht­ein­bau 80/125 10m Vail­lant</t>
  </si>
  <si>
    <t>/preisvergleich/Relocate/475958131.html?categoryId=18406&amp;pos=2&amp;price=4219.0&amp;productid=2286143&amp;sid=289859&amp;type=offer</t>
  </si>
  <si>
    <t xml:space="preserve"> Vail­lant ecoTEC ex­clu­siv VC 656/4-7 Brenn­wert­ther­me, E / H au­ro­MA­TIC 620/3, Zu­be­hör­pa­ket A+B+F, Schacht­ein­bau 80/125 10m Vail­lant</t>
  </si>
  <si>
    <t>/preisvergleich/Relocate/475958231.html?categoryId=18406&amp;pos=3&amp;price=4219.0&amp;productid=2286143&amp;sid=289859&amp;type=offer</t>
  </si>
  <si>
    <t xml:space="preserve"> Vail­lant ecoTEC ex­clu­siv VC 656/4-7 Brenn­wert­ther­me, E / H ohne, ca­lor­MA­TIC 630/3, Schacht­ein­bau 80/125 10m Vail­lant</t>
  </si>
  <si>
    <t>/preisvergleich/Relocate/475959656.html?categoryId=18406&amp;pos=4&amp;price=4219.0&amp;productid=2286143&amp;sid=289859&amp;type=offer</t>
  </si>
  <si>
    <t xml:space="preserve"> Vail­lant ecoTEC ex­clu­siv VC 656/4-7 Brenn­wert­ther­me, L/LL ohne, ca­lor­MA­TIC 630/3, Schacht­ein­bau 80/125 10m Vail­lant</t>
  </si>
  <si>
    <t>/preisvergleich/Relocate/475959389.html?categoryId=18406&amp;pos=5&amp;price=4219.0&amp;productid=2286143&amp;sid=289859&amp;type=offer</t>
  </si>
  <si>
    <t xml:space="preserve"> Vail­lant ecoTEC ex­clu­siv VC 656/4-7 Brenn­wert­ther­me, L/LL au­ro­MA­TIC 620/3, Zu­be­hör­pa­ket A+B+F, Schacht­ein­bau 80/125 10m Vail­lant</t>
  </si>
  <si>
    <t>/preisvergleich/Relocate/475959327.html?categoryId=18406&amp;pos=6&amp;price=4219.0&amp;productid=2286143&amp;sid=289859&amp;type=offer</t>
  </si>
  <si>
    <t xml:space="preserve"> Vail­lant ecoTEC ex­clu­siv VC 656/4-7 Brenn­wert­ther­me, L/LL ca­lor­MA­TIC 630/3, Zu­be­hör­pa­ket A+B+C+D+E, Schacht­ein­bau 80/125 10m Vail­lant</t>
  </si>
  <si>
    <t>/preisvergleich/Relocate/475959117.html?categoryId=18406&amp;pos=7&amp;price=4274.0&amp;productid=2286143&amp;sid=289859&amp;type=offer</t>
  </si>
  <si>
    <t xml:space="preserve"> Vail­lant ecoTEC ex­clu­siv VC 656/4-7 Brenn­wert­ther­me, L/LL ca­lor­MA­TIC 630/3, Zu­be­hör­pa­ket A+B+F, Schacht­ein­bau 80/125 7.5m Vail­lant</t>
  </si>
  <si>
    <t>/preisvergleich/Relocate/475958267.html?categoryId=18406&amp;pos=8&amp;price=4274.0&amp;productid=2286143&amp;sid=289859&amp;type=offer</t>
  </si>
  <si>
    <t xml:space="preserve"> Vail­lant ecoTEC ex­clu­siv VC 656/4-7 Brenn­wert­ther­me, E / H ca­lor­MA­TIC 630/3, Zu­be­hör­pa­ket A+B+F, Schacht­ein­bau 80/125 7.5m Vail­lant</t>
  </si>
  <si>
    <t>/preisvergleich/Relocate/475957720.html?categoryId=18406&amp;pos=9&amp;price=4319.0&amp;productid=2286143&amp;sid=289859&amp;type=offer</t>
  </si>
  <si>
    <t xml:space="preserve"> Vail­lant ecoTEC ex­clu­siv VC 656/4-7 Brenn­wert­ther­me, E / H ca­lor­MA­TIC 630/3, Zu­be­hör­pa­ket A+B+F, Schacht­ein­bau 80/125 10m Vail­lant</t>
  </si>
  <si>
    <t>/preisvergleich/Relocate/475959502.html?categoryId=18406&amp;pos=10&amp;price=4319.0&amp;productid=2286143&amp;sid=289859&amp;type=offer</t>
  </si>
  <si>
    <t xml:space="preserve"> Vail­lant ecoTEC ex­clu­siv VC 656/4-7 Brenn­wert­ther­me, L/LL ca­lor­MA­TIC 630/3, Zu­be­hör­pa­ket A+B+F, Schacht­ein­bau 80/125 10m Vail­lant</t>
  </si>
  <si>
    <t>kw</t>
  </si>
  <si>
    <t>kw_dirty</t>
  </si>
  <si>
    <t>first # in title</t>
  </si>
  <si>
    <t>kw in desc</t>
  </si>
  <si>
    <t>first # in desc</t>
  </si>
  <si>
    <t>kw_direct</t>
  </si>
  <si>
    <t>Vaillant ecoTEC plus VCW 206/5-5 Erdgas E/H (20,6 kW)</t>
  </si>
  <si>
    <t>Junkers CerapurModul ZBS 14/100 S-3 MA 23 Erdgas E/H (14,2 kW)</t>
  </si>
  <si>
    <t>Weishaupt Thermo Condens WTC 25-A (25,2 kW)</t>
  </si>
  <si>
    <t>Remeha Calenta 15 DS (15,8 kW)</t>
  </si>
  <si>
    <t>Vaillant ecoTEC plus VC 196/3-5 (20,6 kW)</t>
  </si>
  <si>
    <t>Buderus Logamax plus GB172-14 (15,1 kW)</t>
  </si>
  <si>
    <t>Vaillant ecoTEC plus VC 196/3-5 Erdgas E/H (20,6 kW)</t>
  </si>
  <si>
    <t>Buderus Logamax plus GB172-14 Erdgas L/LL (15,1 kW)</t>
  </si>
  <si>
    <t>Viessmann Vitocrossal 300-26 (24,5 kW)</t>
  </si>
  <si>
    <t>Buderus Logamax plus GB172-24 (23,6 kW)</t>
  </si>
  <si>
    <t>Junkers CerapurModul ZBS 22/100 S-3 MA 23 Erdgas E/H (21,8 kW)</t>
  </si>
  <si>
    <t>Vaillant ecoTEC plus VCW 206/5-5 Erdgas L/LL (20,6 kW)</t>
  </si>
  <si>
    <t>Buderus Logamax plus GB172-24 Erdgas E/H (23,6 kW)</t>
  </si>
  <si>
    <t>Vaillant ecoCompact VSC 146/4-5 150 (14,7 kW)</t>
  </si>
  <si>
    <t>Vaillant ecoCompact VSC 206/4-5 90 (20,8 kW)</t>
  </si>
  <si>
    <t>Weishaupt Thermo Condens WTC 15-A (14,7 kW)</t>
  </si>
  <si>
    <t>Vaillant ecoTEC plus VCW 206/5-5 (20,6 kW)</t>
  </si>
  <si>
    <t>Vaillant ecoCompact VSC 206/4-5 150 (20,8 kW)</t>
  </si>
  <si>
    <t>Vaillant ecoVIT exclusiv VKK 286/4 (28,9 kW)</t>
  </si>
  <si>
    <t>Junkers CerapurModul-Smart ZBS 22/75 S-3 MA 21 Erdgas L/LL (21,8 kW)</t>
  </si>
  <si>
    <t>Junkers CerapurSolar-Comfort CSW 24/75-3 A 23 Erdgas E/H (23,8 kW)</t>
  </si>
  <si>
    <t>Junkers CerapurModul-Solar ZBS 14/210 S-3 MA 21 Erdgas L/LL (14,2 kW)</t>
  </si>
  <si>
    <t>Vaillant ecoTEC plus VCW 206/5-5 Flüssiggas (20,6 kW)</t>
  </si>
  <si>
    <t>Buderus Logaplus-Paket W10 (GB162-25 + SU160W, 2 Heizkreise)</t>
  </si>
  <si>
    <t>Vaillant ecoCompact VSC 146/4-5 200 (14,7 kW)</t>
  </si>
  <si>
    <t>Buderus Logaplus-Paket W10 (GB162-15 + SU160W, 1 Heizkreis mit Mischer)</t>
  </si>
  <si>
    <t>Junkers CerapurSolar-Comfort CSW 14/75-3 A 23 Erdgas E/H (14,2 kW)</t>
  </si>
  <si>
    <t>Junkers CerapurModul-Solar ZBS 14/210 S-3 MA 23 Erdgas E/H (14,2 kW)</t>
  </si>
  <si>
    <t>Buderus Logamax plus GB172-24 Erdgas L/LL (23,6 kW)</t>
  </si>
  <si>
    <t>Buderus Logamax plus GB172-14 Erdgas E/H (15,1 kW)</t>
  </si>
  <si>
    <t>Junkers CerapurModul ZBS 14/100 S-3 MA 21 Erdgas L/LL (14,2 kW)</t>
  </si>
  <si>
    <t>Junkers CerapurSolar CSW 30-3 A 21 Erdgas L/LL (21,6 kW)</t>
  </si>
  <si>
    <t>Buderus Logaplus-Paket W10 (GB162-25 + SU300W, 2 Heizkreise)</t>
  </si>
  <si>
    <t>Buderus Logaplus-Paket W10 (GB162-35 + S135RW, 2 Heizkreise)</t>
  </si>
  <si>
    <t>Buderus Logaplus-Paket W10 (GB162-25 + S160RW, 2 Heizkreise)</t>
  </si>
  <si>
    <t>Buderus Logaplus-Paket W10 (GB162-25 + S135RW, 2 Heizkreise)</t>
  </si>
  <si>
    <t>Buderus Logaplus-Paket W10 (GB162-35 + S160RW, 2 Heizkreise)</t>
  </si>
  <si>
    <t>Buderus Logaplus-Paket W10 (GB162-15 + S135RW, 2 Heizkreise)</t>
  </si>
  <si>
    <t>Buderus Logaplus-Paket W10 (GB162-15 + S160RW, 2 Heizkreise)</t>
  </si>
  <si>
    <t>Buderus Logaplus-Paket W10 (GB162-15 + SU200W, 1 Heizkreis mit Mischer)</t>
  </si>
  <si>
    <t>Buderus Logaplus-Paket W10 (GB162-15 + S135RW, 1 Heizkreis mit Mischer)</t>
  </si>
  <si>
    <t>Buderus Logaplus-Paket W10 (GB162-15 + S160RW, 1 Heizkreis mit Mischer)</t>
  </si>
  <si>
    <t>Buderus Logaplus-Paket W10 (GB162-25 + SU200W, 1 Heizkreis mit Mischer)</t>
  </si>
  <si>
    <t>Buderus Logaplus-Paket W10 (GB162-25 + S160RW, 1 Heizkreis mit Mischer)</t>
  </si>
  <si>
    <t>Buderus Logaplus-Paket W10 (GB162-25 + S135RW, 1 Heizkreis mit Mischer)</t>
  </si>
  <si>
    <t>Buderus Logaplus-Paket W10 (GB162-25 + SU160W, 1 Heizkreis mit Mischer)</t>
  </si>
  <si>
    <t>Buderus Logaplus-Paket W10 (GB162-25 + S120, 1 Heizkreis mit Mischer)</t>
  </si>
  <si>
    <t>Buderus Logaplus-Paket W10 (GB162-35 + SU160W, 1 Heizkreis mit Mischer)</t>
  </si>
  <si>
    <t>Buderus Logaplus-Paket W10 (GB162-35 + SU300W, 1 Heizkreis mit Mischer)</t>
  </si>
  <si>
    <t>Buderus Logaplus-Paket W10 (GB162-35 + S135RW, 1 Heizkreis mit Mischer)</t>
  </si>
  <si>
    <t>Vaillant ecoCompact VSC 266/4-5 200 (26,3 kW)</t>
  </si>
  <si>
    <t>Buderus Logaplus-Paket W10 (GB162-35 + S160RW, 1 Heizkreis mit Mischer)</t>
  </si>
  <si>
    <t>Buderus Logaplus-Paket W10 (GB162-35 + SU200W, 1 Heizkreis mit Mischer)</t>
  </si>
  <si>
    <t>pos kw in title</t>
  </si>
  <si>
    <t>pos kw in desc</t>
  </si>
  <si>
    <t>kw rough in title</t>
  </si>
  <si>
    <t>kw fine in title</t>
  </si>
  <si>
    <t>kw rough in desc</t>
  </si>
  <si>
    <t>Viessmann 200W 19 kW</t>
  </si>
  <si>
    <t>kw fine in desc</t>
  </si>
  <si>
    <t>.</t>
  </si>
  <si>
    <t>,</t>
  </si>
  <si>
    <t>manuell</t>
  </si>
  <si>
    <t>6,1 - 15,6</t>
  </si>
  <si>
    <t>3,2 - 19,0</t>
  </si>
  <si>
    <t>6,1 - 24,8</t>
  </si>
  <si>
    <t>6,0 - 25,0</t>
  </si>
  <si>
    <t>find product id</t>
  </si>
  <si>
    <t>d</t>
  </si>
  <si>
    <t>doubletten</t>
  </si>
  <si>
    <t xml:space="preserve">1,9 - 19 </t>
  </si>
  <si>
    <t>-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</si>
</sst>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Standard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ckat" refreshedDate="42198.843077314814" createdVersion="3" refreshedVersion="3" minRefreshableVersion="3" recordCount="6315">
  <cacheSource type="worksheet">
    <worksheetSource name="Tabelle1"/>
  </cacheSource>
  <cacheFields count="21">
    <cacheField name="title" numFmtId="0">
      <sharedItems/>
    </cacheField>
    <cacheField name="price" numFmtId="0">
      <sharedItems containsSemiMixedTypes="0" containsString="0" containsNumber="1" minValue="1185" maxValue="15677.24"/>
    </cacheField>
    <cacheField name="sid" numFmtId="0">
      <sharedItems containsSemiMixedTypes="0" containsString="0" containsNumber="1" containsInteger="1" minValue="9701" maxValue="299105"/>
    </cacheField>
    <cacheField name="linkwithprice" numFmtId="0">
      <sharedItems/>
    </cacheField>
    <cacheField name="desc" numFmtId="0">
      <sharedItems/>
    </cacheField>
    <cacheField name="categoryId" numFmtId="0">
      <sharedItems containsSemiMixedTypes="0" containsString="0" containsNumber="1" containsInteger="1" minValue="18406" maxValue="18406"/>
    </cacheField>
    <cacheField name="productid" numFmtId="0">
      <sharedItems containsSemiMixedTypes="0" containsString="0" containsNumber="1" containsInteger="1" minValue="18406" maxValue="4716477" count="297">
        <n v="1262303"/>
        <n v="2498996"/>
        <n v="1369480"/>
        <n v="1262301"/>
        <n v="1064527"/>
        <n v="4673707"/>
        <n v="3127825"/>
        <n v="2654397"/>
        <n v="3127121"/>
        <n v="3738818"/>
        <n v="1983604"/>
        <n v="2286153"/>
        <n v="3913650"/>
        <n v="2920589"/>
        <n v="3167587"/>
        <n v="1221509"/>
        <n v="2467626"/>
        <n v="4199353"/>
        <n v="3118825"/>
        <n v="3725813"/>
        <n v="2106162"/>
        <n v="2286143"/>
        <n v="2584350"/>
        <n v="4221070"/>
        <n v="1262334"/>
        <n v="1223708"/>
        <n v="1098709"/>
        <n v="3801875"/>
        <n v="1217855"/>
        <n v="2654412"/>
        <n v="3129258"/>
        <n v="4021185"/>
        <n v="1064535"/>
        <n v="2108338"/>
        <n v="3166800"/>
        <n v="3127147"/>
        <n v="2417694"/>
        <n v="3169125"/>
        <n v="1237676"/>
        <n v="3862993"/>
        <n v="3863945"/>
        <n v="4184259"/>
        <n v="4199383"/>
        <n v="1219697"/>
        <n v="1089187"/>
        <n v="2408251"/>
        <n v="2920554"/>
        <n v="3094591"/>
        <n v="3121554"/>
        <n v="3127847"/>
        <n v="3129017"/>
        <n v="4184219"/>
        <n v="4716477"/>
        <n v="4673725"/>
        <n v="3204125"/>
        <n v="1083711"/>
        <n v="2919604"/>
        <n v="4228095"/>
        <n v="3497887"/>
        <n v="3541400"/>
        <n v="3725907"/>
        <n v="3759742"/>
        <n v="3132373"/>
        <n v="4258562"/>
        <n v="4027452"/>
        <n v="3167465"/>
        <n v="3131289"/>
        <n v="4661902"/>
        <n v="3788117"/>
        <n v="3132658"/>
        <n v="2498824"/>
        <n v="1223680"/>
        <n v="1064536"/>
        <n v="3093308"/>
        <n v="1750863"/>
        <n v="4160488"/>
        <n v="4398669"/>
        <n v="4398655"/>
        <n v="4021148"/>
        <n v="4103622"/>
        <n v="2654395"/>
        <n v="3053386"/>
        <n v="1098710"/>
        <n v="3664000"/>
        <n v="2106152"/>
        <n v="3093312"/>
        <n v="1223701"/>
        <n v="2498912"/>
        <n v="1262329"/>
        <n v="1262326"/>
        <n v="2467631"/>
        <n v="3913640"/>
        <n v="4673719"/>
        <n v="3725835"/>
        <n v="3179923"/>
        <n v="4398651"/>
        <n v="2025393"/>
        <n v="3235663"/>
        <n v="4597647"/>
        <n v="4206378"/>
        <n v="4206473"/>
        <n v="4207237"/>
        <n v="4215668"/>
        <n v="3137609"/>
        <n v="2647427"/>
        <n v="2654399"/>
        <n v="2933444"/>
        <n v="3066144"/>
        <n v="2498991"/>
        <n v="3092274"/>
        <n v="2920444"/>
        <n v="2920573"/>
        <n v="3098288"/>
        <n v="3093645"/>
        <n v="3128334"/>
        <n v="3132741"/>
        <n v="3097843"/>
        <n v="3137614"/>
        <n v="3738897"/>
        <n v="3863927"/>
        <n v="3712957"/>
        <n v="3146101"/>
        <n v="4021191"/>
        <n v="4206581"/>
        <n v="4207223"/>
        <n v="4206535"/>
        <n v="4199739"/>
        <n v="4184693"/>
        <n v="2108309"/>
        <n v="4221726"/>
        <n v="2611666"/>
        <n v="2611650"/>
        <n v="3092277"/>
        <n v="3092246"/>
        <n v="3094587"/>
        <n v="3127853"/>
        <n v="3093382"/>
        <n v="2108304"/>
        <n v="1369458"/>
        <n v="1219705"/>
        <n v="2384225"/>
        <n v="1064530"/>
        <n v="1219746"/>
        <n v="4673729"/>
        <n v="1064531"/>
        <n v="3129273"/>
        <n v="3128307"/>
        <n v="2106157"/>
        <n v="2498916"/>
        <n v="4203086"/>
        <n v="2654415"/>
        <n v="2654417"/>
        <n v="2611687"/>
        <n v="2654433"/>
        <n v="2635863"/>
        <n v="3937589"/>
        <n v="4199394"/>
        <n v="3913654"/>
        <n v="4202877"/>
        <n v="4184691"/>
        <n v="4199447"/>
        <n v="4199466"/>
        <n v="4199782"/>
        <n v="4202890"/>
        <n v="3862766"/>
        <n v="4202934"/>
        <n v="4203040"/>
        <n v="4203010"/>
        <n v="3129275"/>
        <n v="3797290"/>
        <n v="3725853"/>
        <n v="3116572"/>
        <n v="3712883"/>
        <n v="3095642"/>
        <n v="3094808"/>
        <n v="3711720"/>
        <n v="3116679"/>
        <n v="2693617"/>
        <n v="2611680"/>
        <n v="3086202"/>
        <n v="2933359"/>
        <n v="4280961"/>
        <n v="1282286"/>
        <n v="2499000"/>
        <n v="4280881"/>
        <n v="1064608"/>
        <n v="4398673"/>
        <n v="4255270"/>
        <n v="4278829"/>
        <n v="4221735"/>
        <n v="4215830"/>
        <n v="4206582"/>
        <n v="2647431"/>
        <n v="4255269"/>
        <n v="4716468"/>
        <n v="2920543"/>
        <n v="4206487"/>
        <n v="4223801"/>
        <n v="2654419"/>
        <n v="2713974"/>
        <n v="2744707"/>
        <n v="2694349"/>
        <n v="2933357"/>
        <n v="2920568"/>
        <n v="3086181"/>
        <n v="3088849"/>
        <n v="3094575"/>
        <n v="3093655"/>
        <n v="3095706"/>
        <n v="3095683"/>
        <n v="3093477"/>
        <n v="3095761"/>
        <n v="3098335"/>
        <n v="3132314"/>
        <n v="3132730"/>
        <n v="3180079"/>
        <n v="3145070"/>
        <n v="3145012"/>
        <n v="3137616"/>
        <n v="3588268"/>
        <n v="3537987"/>
        <n v="3640840"/>
        <n v="3230045"/>
        <n v="3230087"/>
        <n v="3713780"/>
        <n v="3725833"/>
        <n v="3788126"/>
        <n v="3788900"/>
        <n v="3801860"/>
        <n v="3860234"/>
        <n v="3863862"/>
        <n v="4172987"/>
        <n v="4171788"/>
        <n v="4184267"/>
        <n v="4160480"/>
        <n v="4184268"/>
        <n v="4184690"/>
        <n v="4184694"/>
        <n v="4184696"/>
        <n v="4206324"/>
        <n v="4203045"/>
        <n v="3201479"/>
        <n v="3935422"/>
        <n v="3132618"/>
        <n v="3132607"/>
        <n v="3712928"/>
        <n v="4184700"/>
        <n v="2654416"/>
        <n v="4258527"/>
        <n v="4258549"/>
        <n v="4258543"/>
        <n v="4260215"/>
        <n v="4260214"/>
        <n v="4260216"/>
        <n v="4260218"/>
        <n v="4215774"/>
        <n v="4215778"/>
        <n v="4215829"/>
        <n v="4215838"/>
        <n v="4215836"/>
        <n v="4215844"/>
        <n v="4215847"/>
        <n v="4215848"/>
        <n v="4215846"/>
        <n v="4215849"/>
        <n v="4215859"/>
        <n v="4215862"/>
        <n v="4215861"/>
        <n v="4398618"/>
        <n v="1094416"/>
        <n v="1083969"/>
        <n v="1282285"/>
        <n v="1282290"/>
        <n v="1282288"/>
        <n v="1983623"/>
        <n v="1211486"/>
        <n v="1098442"/>
        <n v="2354011"/>
        <n v="2354013"/>
        <n v="2498921"/>
        <n v="2635849"/>
        <n v="2654413"/>
        <n v="2384234"/>
        <n v="4677123"/>
        <n v="2654414"/>
        <n v="4280864"/>
        <n v="4278877"/>
        <n v="4278879"/>
        <n v="4280909"/>
        <n v="4278857"/>
        <n v="4278868"/>
        <n v="4278844"/>
        <n v="4597622"/>
        <n v="4255271"/>
        <n v="4215860"/>
        <n v="4215858"/>
        <n v="18406" u="1"/>
      </sharedItems>
    </cacheField>
    <cacheField name="pos kw in title" numFmtId="0">
      <sharedItems containsSemiMixedTypes="0" containsString="0" containsNumber="1" containsInteger="1" minValue="0" maxValue="67"/>
    </cacheField>
    <cacheField name="first # in title" numFmtId="0">
      <sharedItems containsSemiMixedTypes="0" containsString="0" containsNumber="1" containsInteger="1" minValue="0" maxValue="34"/>
    </cacheField>
    <cacheField name="kw rough in title" numFmtId="0">
      <sharedItems/>
    </cacheField>
    <cacheField name="kw fine in title" numFmtId="0">
      <sharedItems/>
    </cacheField>
    <cacheField name="pos kw in desc" numFmtId="0">
      <sharedItems containsSemiMixedTypes="0" containsString="0" containsNumber="1" containsInteger="1" minValue="0" maxValue="100"/>
    </cacheField>
    <cacheField name="first # in desc" numFmtId="0">
      <sharedItems containsSemiMixedTypes="0" containsString="0" containsNumber="1" containsInteger="1" minValue="0" maxValue="76"/>
    </cacheField>
    <cacheField name="kw rough in desc" numFmtId="0">
      <sharedItems/>
    </cacheField>
    <cacheField name="kw fine in desc" numFmtId="0">
      <sharedItems/>
    </cacheField>
    <cacheField name="kw in desc" numFmtId="0">
      <sharedItems/>
    </cacheField>
    <cacheField name="kw_direct" numFmtId="0">
      <sharedItems containsMixedTypes="1" containsNumber="1" minValue="0" maxValue="200" count="61">
        <n v="11"/>
        <n v="22"/>
        <e v="#N/A"/>
        <n v="19"/>
        <n v="20.6"/>
        <n v="14.2"/>
        <n v="25.2"/>
        <n v="14"/>
        <n v="15.8"/>
        <n v="24"/>
        <n v="15.1"/>
        <n v="26"/>
        <s v="6,1 - 15,6"/>
        <n v="45"/>
        <n v="15"/>
        <n v="28"/>
        <n v="3"/>
        <n v="60"/>
        <n v="16"/>
        <n v="24.5"/>
        <n v="23.6"/>
        <n v="36"/>
        <n v="21.8"/>
        <n v="25"/>
        <n v="42"/>
        <n v="20"/>
        <n v="13"/>
        <n v="14.7"/>
        <n v="20.8"/>
        <n v="35"/>
        <n v="8"/>
        <n v="7"/>
        <s v="3,2-19,0"/>
        <n v="31"/>
        <n v="30"/>
        <n v="15.9"/>
        <n v="32"/>
        <n v="48"/>
        <n v="28.9"/>
        <n v="23.8"/>
        <s v="3,2 - 19,0"/>
        <s v="1,9-19 "/>
        <s v="4,0 - 26"/>
        <s v="4-26"/>
        <s v="me 42"/>
        <s v="FALSCH"/>
        <s v=",9-19"/>
        <s v="e, 19"/>
        <s v="-W 13"/>
        <s v="35,0"/>
        <s v="me 28"/>
        <s v="is 60"/>
        <n v="65"/>
        <n v="80"/>
        <n v="200"/>
        <s v="6,0 - 25,0"/>
        <n v="34"/>
        <s v="6,1 - 24,8"/>
        <n v="21.6"/>
        <n v="26.3"/>
        <n v="0" u="1"/>
      </sharedItems>
    </cacheField>
    <cacheField name="kw_dirty" numFmtId="0">
      <sharedItems/>
    </cacheField>
    <cacheField name="kw" numFmtId="0">
      <sharedItems/>
    </cacheField>
    <cacheField name="manuell" numFmtId="0">
      <sharedItems containsBlank="1" containsMixedTypes="1" containsNumber="1" containsInteger="1" minValue="3" maxValue="35"/>
    </cacheField>
    <cacheField name="find product id" numFmtId="0">
      <sharedItems containsMixedTypes="1" containsNumber="1" minValue="3" maxValue="2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15">
  <r>
    <s v="Viessmann Vitodens 333-F (11 kW)"/>
    <n v="3495.05"/>
    <n v="9701"/>
    <s v="/preisvergleich/Relocate/509655313.html?categoryId=18406&amp;pos=1&amp;price=3495.05&amp;productid=1262303&amp;sid=9701&amp;type=offer"/>
    <s v=" "/>
    <n v="18406"/>
    <x v="0"/>
    <n v="30"/>
    <n v="20"/>
    <s v="F (11 "/>
    <s v="11 "/>
    <n v="0"/>
    <n v="0"/>
    <b v="0"/>
    <e v="#N/A"/>
    <s v="FALSCH"/>
    <x v="0"/>
    <s v=""/>
    <s v="n.a."/>
    <m/>
    <n v="11"/>
  </r>
  <r>
    <s v="Viessmann Vitodens 333-F (11 kW)"/>
    <n v="3715"/>
    <n v="289859"/>
    <s v="/preisvergleich/Relocate/481802295.html?categoryId=18406&amp;pos=2&amp;price=3715.0&amp;productid=1262303&amp;sid=289859&amp;type=offer"/>
    <s v=" Viess­mann Vi­to­dens 333-F Brenn­wert­ther­me, 11 kW, B3TA010, VT200 RF Auf­putz l/r Viess­mann"/>
    <n v="18406"/>
    <x v="0"/>
    <n v="30"/>
    <n v="20"/>
    <s v="F (11 "/>
    <s v="11 "/>
    <n v="53"/>
    <n v="24"/>
    <s v="me, 11 "/>
    <s v="11"/>
    <s v="e, 11"/>
    <x v="0"/>
    <e v="#REF!"/>
    <s v="n.a."/>
    <m/>
    <n v="11"/>
  </r>
  <r>
    <s v="Vaillant ecoVIT exclusiv VKK 226/4 (22 kW)"/>
    <n v="2410"/>
    <n v="9701"/>
    <s v="/preisvergleich/Relocate/590587171.html?categoryId=18406&amp;pos=1&amp;price=2410.0&amp;productid=2498996&amp;sid=9701&amp;type=offer"/>
    <s v=" "/>
    <n v="18406"/>
    <x v="1"/>
    <n v="40"/>
    <n v="30"/>
    <s v="4 (22 "/>
    <s v="22 "/>
    <n v="0"/>
    <n v="0"/>
    <b v="0"/>
    <e v="#N/A"/>
    <s v="FALSCH"/>
    <x v="1"/>
    <e v="#REF!"/>
    <s v="n.a."/>
    <m/>
    <n v="22"/>
  </r>
  <r>
    <s v="Viessmann Vitodens 333-F (11 kW)"/>
    <n v="4600"/>
    <n v="289859"/>
    <s v="/preisvergleich/Relocate/481823956.html?categoryId=18406&amp;pos=3&amp;price=4600.0&amp;productid=1262303&amp;sid=289859&amp;type=offer"/>
    <s v=" Viess­mann Vi­to­dens 333-F Brenn­wert­ther­me, 11 kW, B3TA013, VT200 RF Auf­bau-Kit Viess­mann"/>
    <n v="18406"/>
    <x v="0"/>
    <n v="30"/>
    <n v="20"/>
    <s v="F (11 "/>
    <s v="11 "/>
    <n v="53"/>
    <n v="24"/>
    <s v="me, 11 "/>
    <s v="11"/>
    <s v="e, 11"/>
    <x v="0"/>
    <e v="#REF!"/>
    <s v="n.a."/>
    <m/>
    <n v="11"/>
  </r>
  <r>
    <s v="Vaillant ecoVIT exclusiv VKK 226/4 (22 kW)"/>
    <n v="2410"/>
    <n v="9701"/>
    <s v="/preisvergleich/Relocate/435731463.html?categoryId=18406&amp;pos=2&amp;price=2410.0&amp;productid=2498996&amp;sid=9701&amp;type=offer"/>
    <s v=" "/>
    <n v="18406"/>
    <x v="1"/>
    <n v="40"/>
    <n v="30"/>
    <s v="4 (22 "/>
    <s v="22 "/>
    <n v="0"/>
    <n v="0"/>
    <b v="0"/>
    <e v="#N/A"/>
    <s v="FALSCH"/>
    <x v="1"/>
    <e v="#REF!"/>
    <s v="n.a."/>
    <m/>
    <n v="22"/>
  </r>
  <r>
    <s v="Vaillant ecoVIT exclusiv VKK 226/4 (22 kW)"/>
    <n v="4075"/>
    <n v="223861"/>
    <s v="/preisvergleich/Relocate/327316463.html?categoryId=18406&amp;pos=3&amp;price=4075.0&amp;productid=2498996&amp;sid=223861&amp;type=offer"/>
    <s v=" Vail­lant ecoVIT ex­clu­siv Paket 2.01/2 Gas-Heiz­kes­sel VKK 226/4 E VRC 470/3"/>
    <n v="18406"/>
    <x v="1"/>
    <n v="40"/>
    <n v="30"/>
    <s v="4 (22 "/>
    <s v="22 "/>
    <n v="0"/>
    <n v="36"/>
    <b v="0"/>
    <e v="#N/A"/>
    <s v="FALSCH"/>
    <x v="1"/>
    <e v="#REF!"/>
    <s v="n.a."/>
    <m/>
    <n v="22"/>
  </r>
  <r>
    <s v="Brötje EcoTherm Plus WGB-K 20 E"/>
    <n v="3240"/>
    <n v="9701"/>
    <s v="/preisvergleich/Relocate/509554165.html?categoryId=18406&amp;pos=1&amp;price=3240.0&amp;productid=1369480&amp;sid=9701&amp;type=offer"/>
    <s v=" "/>
    <n v="18406"/>
    <x v="2"/>
    <n v="0"/>
    <n v="28"/>
    <e v="#N/A"/>
    <e v="#N/A"/>
    <n v="0"/>
    <n v="0"/>
    <b v="0"/>
    <e v="#N/A"/>
    <s v="FALSCH"/>
    <x v="2"/>
    <s v="20 "/>
    <e v="#N/A"/>
    <m/>
    <e v="#N/A"/>
  </r>
  <r>
    <s v="Viessmann Vitodens 333-F (19 kW)"/>
    <n v="3584.35"/>
    <n v="9701"/>
    <s v="/preisvergleich/Relocate/444814547.html?categoryId=18406&amp;pos=1&amp;price=3584.35&amp;productid=1262301&amp;sid=9701&amp;type=offer"/>
    <s v=" "/>
    <n v="18406"/>
    <x v="3"/>
    <n v="30"/>
    <n v="20"/>
    <s v="F (19 "/>
    <s v="19 "/>
    <n v="0"/>
    <n v="0"/>
    <b v="0"/>
    <e v="#N/A"/>
    <s v="FALSCH"/>
    <x v="3"/>
    <e v="#REF!"/>
    <s v="n.a."/>
    <m/>
    <n v="19"/>
  </r>
  <r>
    <s v="Viessmann Vitodens 200-W (19 kW)"/>
    <n v="1861.1"/>
    <n v="293331"/>
    <s v="/preisvergleich/Relocate/585082031.html?categoryId=18406&amp;pos=1&amp;price=1861.1&amp;productid=1064527&amp;sid=293331&amp;type=offer"/>
    <s v=" Viess­mann Vi­to­dens 200-W 19 kW Gasther­me Gas­hei­zung Gas­brenn­wert­ther­me Therme B2HA002"/>
    <n v="18406"/>
    <x v="4"/>
    <n v="30"/>
    <n v="20"/>
    <s v="W (19 "/>
    <s v="19 "/>
    <n v="33"/>
    <n v="24"/>
    <s v="0-W 19 "/>
    <s v="19"/>
    <s v="-W 19"/>
    <x v="3"/>
    <e v="#REF!"/>
    <s v="n.a."/>
    <m/>
    <n v="19"/>
  </r>
  <r>
    <s v="Vaillant ecoVIT exclusiv VKK 226/4 (22 kW)"/>
    <n v="4075"/>
    <n v="223861"/>
    <s v="/preisvergleich/Relocate/327316106.html?categoryId=18406&amp;pos=4&amp;price=4075.0&amp;productid=2498996&amp;sid=223861&amp;type=offer"/>
    <s v=" Vail­lant ecoVIT ex­clu­siv Paket 2.02/2 Gas-Heiz­kes­sel VKK 226/4 LL VRC 470/3"/>
    <n v="18406"/>
    <x v="1"/>
    <n v="40"/>
    <n v="30"/>
    <s v="4 (22 "/>
    <s v="22 "/>
    <n v="0"/>
    <n v="36"/>
    <b v="0"/>
    <e v="#N/A"/>
    <s v="FALSCH"/>
    <x v="1"/>
    <e v="#REF!"/>
    <s v="n.a."/>
    <m/>
    <n v="22"/>
  </r>
  <r>
    <s v="Brötje EcoTherm Plus WGB-K 20 E"/>
    <n v="4320"/>
    <n v="9701"/>
    <s v="/preisvergleich/Relocate/472931495.html?categoryId=18406&amp;pos=2&amp;price=4320.0&amp;productid=1369480&amp;sid=9701&amp;type=offer"/>
    <s v=" "/>
    <n v="18406"/>
    <x v="2"/>
    <n v="0"/>
    <n v="28"/>
    <e v="#N/A"/>
    <e v="#N/A"/>
    <n v="0"/>
    <n v="0"/>
    <b v="0"/>
    <e v="#N/A"/>
    <s v="FALSCH"/>
    <x v="2"/>
    <s v="20 "/>
    <e v="#N/A"/>
    <m/>
    <e v="#N/A"/>
  </r>
  <r>
    <s v="Viessmann Vitodens 333-F (19 kW)"/>
    <n v="3676.56"/>
    <n v="297223"/>
    <s v="/preisvergleich/Relocate/436147409.html?categoryId=18406&amp;pos=2&amp;price=3676.56&amp;productid=1262301&amp;sid=297223&amp;type=offer"/>
    <s v=" VIESS­MANN B3TA008 Paket: Vi­to­dens 333-F 1,9-19, 0kW, mit Vi­to­tro­nic 200 ATS lgb"/>
    <n v="18406"/>
    <x v="3"/>
    <n v="30"/>
    <n v="20"/>
    <s v="F (19 "/>
    <s v="19 "/>
    <n v="54"/>
    <n v="14"/>
    <s v="9-19, 0"/>
    <e v="#N/A"/>
    <s v="-19, 0"/>
    <x v="3"/>
    <e v="#REF!"/>
    <s v="n.a."/>
    <m/>
    <n v="19"/>
  </r>
  <r>
    <s v="Viessmann Vitodens 200-W (19 kW)"/>
    <n v="1950"/>
    <n v="289859"/>
    <s v="/preisvergleich/Relocate/481827087.html?categoryId=18406&amp;pos=2&amp;price=1950.0&amp;productid=1064527&amp;sid=289859&amp;type=offer"/>
    <s v=" Viess­mann Vi­to­dens 200-W Gas-Brenn­wert­ther­me, 19 kW, VT100, HE ohne Ab­gas­pa­ket, ohne, ohne Viess­mann"/>
    <n v="18406"/>
    <x v="4"/>
    <n v="30"/>
    <n v="20"/>
    <s v="W (19 "/>
    <s v="19 "/>
    <n v="57"/>
    <n v="24"/>
    <s v="me, 19 "/>
    <s v="19"/>
    <s v="e, 19"/>
    <x v="3"/>
    <e v="#REF!"/>
    <s v="n.a."/>
    <m/>
    <n v="19"/>
  </r>
  <r>
    <s v="Viessmann Vitodens 333-F (19 kW)"/>
    <n v="3676.56"/>
    <n v="297223"/>
    <s v="/preisvergleich/Relocate/436146757.html?categoryId=18406&amp;pos=3&amp;price=3676.56&amp;productid=1262301&amp;sid=297223&amp;type=offer"/>
    <s v=" VIESS­MANN B3TA011 Paket: Vi­to­dens 333-F 1,9-19, 0kW, mit Vi­to­tro­nic 200 ATS lgb"/>
    <n v="18406"/>
    <x v="3"/>
    <n v="30"/>
    <n v="20"/>
    <s v="F (19 "/>
    <s v="19 "/>
    <n v="54"/>
    <n v="14"/>
    <s v="9-19, 0"/>
    <e v="#N/A"/>
    <s v="-19, 0"/>
    <x v="3"/>
    <e v="#REF!"/>
    <s v="n.a."/>
    <m/>
    <n v="19"/>
  </r>
  <r>
    <s v="Vaillant ecoTEC plus VCW 206/5-5 Erdgas E/H (20,6 kW)"/>
    <n v="1885"/>
    <n v="223861"/>
    <s v="/preisvergleich/Relocate/509371747.html?categoryId=18406&amp;pos=1&amp;price=1885.0&amp;productid=4673707&amp;sid=223861&amp;type=offer"/>
    <s v=" Vail­lant VCW 206 Gas-Kom­bither­me Brenn­wert-Ko­mither­me Gasther­me Therme Hei­zung"/>
    <n v="18406"/>
    <x v="5"/>
    <n v="51"/>
    <n v="26"/>
    <s v="(20,6 "/>
    <s v="20.6 "/>
    <n v="0"/>
    <n v="16"/>
    <b v="0"/>
    <e v="#N/A"/>
    <s v="FALSCH"/>
    <x v="4"/>
    <e v="#REF!"/>
    <s v="n.a."/>
    <m/>
    <n v="20.6"/>
  </r>
  <r>
    <s v="Junkers CerapurModul ZBS 14/100 S-3 MA 23 Erdgas E/H (14,2 kW)"/>
    <n v="2419"/>
    <n v="289859"/>
    <s v="/preisvergleich/Relocate/481830374.html?categoryId=18406&amp;pos=1&amp;price=2419.0&amp;productid=3127825&amp;sid=289859&amp;type=offer"/>
    <s v=" Jun­kers Ce­ra­pur­Mo­dul ZBS 14-100 S-3 MA 23 Gas-Brenn­wert­ther­me, E / H ohne Re­ge­lung, ohne Ab­gas­pa­ket, ohne Zu­be­hör Jun­kers"/>
    <n v="18406"/>
    <x v="6"/>
    <n v="60"/>
    <n v="26"/>
    <s v="(14,2 "/>
    <s v="14.2 "/>
    <n v="0"/>
    <n v="32"/>
    <b v="0"/>
    <e v="#N/A"/>
    <s v="FALSCH"/>
    <x v="5"/>
    <e v="#REF!"/>
    <s v="n.a."/>
    <m/>
    <n v="14.2"/>
  </r>
  <r>
    <s v="Viessmann Vitodens 200-W (19 kW)"/>
    <n v="2012"/>
    <n v="9701"/>
    <s v="/preisvergleich/Relocate/362636096.html?categoryId=18406&amp;pos=3&amp;price=2012.0&amp;productid=1064527&amp;sid=9701&amp;type=offer"/>
    <s v=" "/>
    <n v="18406"/>
    <x v="4"/>
    <n v="30"/>
    <n v="20"/>
    <s v="W (19 "/>
    <s v="19 "/>
    <n v="0"/>
    <n v="0"/>
    <b v="0"/>
    <e v="#N/A"/>
    <s v="FALSCH"/>
    <x v="3"/>
    <e v="#REF!"/>
    <s v="n.a."/>
    <m/>
    <n v="19"/>
  </r>
  <r>
    <s v="Viessmann Vitodens 333-F (19 kW)"/>
    <n v="3810"/>
    <n v="289859"/>
    <s v="/preisvergleich/Relocate/481781276.html?categoryId=18406&amp;pos=4&amp;price=3810.0&amp;productid=1262301&amp;sid=289859&amp;type=offer"/>
    <s v=" Viess­mann Vi­to­dens 333-F Brenn­wert­ther­me, 19 kW, B3TA011, VT200 RF Auf­putz l/r Viess­mann"/>
    <n v="18406"/>
    <x v="3"/>
    <n v="30"/>
    <n v="20"/>
    <s v="F (19 "/>
    <s v="19 "/>
    <n v="53"/>
    <n v="24"/>
    <s v="me, 19 "/>
    <s v="19"/>
    <s v="e, 19"/>
    <x v="3"/>
    <e v="#REF!"/>
    <s v="n.a."/>
    <m/>
    <n v="19"/>
  </r>
  <r>
    <s v="Vaillant ecoTEC plus VCW 206/5-5 Erdgas E/H (20,6 kW)"/>
    <n v="1885"/>
    <n v="9701"/>
    <s v="/preisvergleich/Relocate/509376930.html?categoryId=18406&amp;pos=2&amp;price=1885.0&amp;productid=4673707&amp;sid=9701&amp;type=offer"/>
    <s v=" "/>
    <n v="18406"/>
    <x v="5"/>
    <n v="51"/>
    <n v="26"/>
    <s v="(20,6 "/>
    <s v="20.6 "/>
    <n v="0"/>
    <n v="0"/>
    <b v="0"/>
    <e v="#N/A"/>
    <s v="FALSCH"/>
    <x v="4"/>
    <e v="#REF!"/>
    <s v="n.a."/>
    <m/>
    <n v="20.6"/>
  </r>
  <r>
    <s v="Junkers CerapurModul ZBS 14/100 S-3 MA 23 Erdgas E/H (14,2 kW)"/>
    <n v="2580"/>
    <n v="9701"/>
    <s v="/preisvergleich/Relocate/357636505.html?categoryId=18406&amp;pos=2&amp;price=2580.0&amp;productid=3127825&amp;sid=9701&amp;type=offer"/>
    <s v=" "/>
    <n v="18406"/>
    <x v="6"/>
    <n v="60"/>
    <n v="26"/>
    <s v="(14,2 "/>
    <s v="14.2 "/>
    <n v="0"/>
    <n v="0"/>
    <b v="0"/>
    <e v="#N/A"/>
    <s v="FALSCH"/>
    <x v="5"/>
    <e v="#REF!"/>
    <s v="n.a."/>
    <m/>
    <n v="14.2"/>
  </r>
  <r>
    <s v="Viessmann Vitodens 200-W (19 kW)"/>
    <n v="2022.5"/>
    <n v="288366"/>
    <s v="/preisvergleich/Relocate/306412998.html?categoryId=18406&amp;pos=4&amp;price=2022.5&amp;productid=1064527&amp;sid=288366&amp;type=offer"/>
    <s v=" Viess­mann Vi­to­dens 200-W Typ B2HA inkl. Vi­to­tro­nic 200 &quot;3,2 - 19 kW&quot;"/>
    <n v="18406"/>
    <x v="4"/>
    <n v="30"/>
    <n v="20"/>
    <s v="W (19 "/>
    <s v="19 "/>
    <n v="73"/>
    <n v="24"/>
    <s v="2 - 19 "/>
    <s v="- 19"/>
    <s v="- 19"/>
    <x v="3"/>
    <e v="#REF!"/>
    <s v="n.a."/>
    <m/>
    <n v="19"/>
  </r>
  <r>
    <s v="Weishaupt Thermo Condens WTC 25-A (25,2 kW)"/>
    <n v="2372.16"/>
    <n v="276812"/>
    <s v="/preisvergleich/Relocate/387842771.html?categoryId=18406&amp;pos=1&amp;price=2372.16&amp;productid=2654397&amp;sid=276812&amp;type=offer"/>
    <s v=" Weis­haupt Brenn­wert­ge­rät WTC-A-H-O 15 bis 60 kW WTC 25-A H-O"/>
    <n v="18406"/>
    <x v="7"/>
    <n v="41"/>
    <n v="30"/>
    <s v="(25,2 "/>
    <s v="25.2 "/>
    <n v="51"/>
    <n v="41"/>
    <s v="bis 60 "/>
    <s v="60"/>
    <s v="is 60"/>
    <x v="6"/>
    <e v="#REF!"/>
    <s v="n.a."/>
    <m/>
    <n v="25.2"/>
  </r>
  <r>
    <s v="Viessmann Vitodens 333-F (19 kW)"/>
    <n v="3810"/>
    <n v="289859"/>
    <s v="/preisvergleich/Relocate/481804512.html?categoryId=18406&amp;pos=5&amp;price=3810.0&amp;productid=1262301&amp;sid=289859&amp;type=offer"/>
    <s v=" Viess­mann Vi­to­dens 333-F Brenn­wert­ther­me, 19 kW, B3TA008, VT200 RF Auf­putz oben Viess­mann"/>
    <n v="18406"/>
    <x v="3"/>
    <n v="30"/>
    <n v="20"/>
    <s v="F (19 "/>
    <s v="19 "/>
    <n v="53"/>
    <n v="24"/>
    <s v="me, 19 "/>
    <s v="19"/>
    <s v="e, 19"/>
    <x v="3"/>
    <e v="#REF!"/>
    <s v="n.a."/>
    <m/>
    <n v="19"/>
  </r>
  <r>
    <s v="Junkers CerapurModul ZBS 14/100 S-3 MA (14 kW)"/>
    <n v="2419"/>
    <n v="289859"/>
    <s v="/preisvergleich/Relocate/481830374.html?categoryId=18406&amp;pos=1&amp;price=2419.0&amp;productid=3127121&amp;sid=289859&amp;type=offer"/>
    <s v=" Jun­kers Ce­ra­pur­Mo­dul ZBS 14-100 S-3 MA 23 Gas-Brenn­wert­ther­me, E / H ohne Re­ge­lung, ohne Ab­gas­pa­ket, ohne Zu­be­hör Jun­kers"/>
    <n v="18406"/>
    <x v="8"/>
    <n v="44"/>
    <n v="26"/>
    <s v="A (14 "/>
    <s v="14 "/>
    <n v="0"/>
    <n v="32"/>
    <b v="0"/>
    <e v="#N/A"/>
    <s v="FALSCH"/>
    <x v="7"/>
    <e v="#REF!"/>
    <s v="n.a."/>
    <m/>
    <n v="14"/>
  </r>
  <r>
    <s v="Vaillant ecoTEC plus VCW 206/5-5 Erdgas E/H (20,6 kW)"/>
    <n v="2290"/>
    <n v="9701"/>
    <s v="/preisvergleich/Relocate/513097146.html?categoryId=18406&amp;pos=3&amp;price=2290.0&amp;productid=4673707&amp;sid=9701&amp;type=offer"/>
    <s v=" "/>
    <n v="18406"/>
    <x v="5"/>
    <n v="51"/>
    <n v="26"/>
    <s v="(20,6 "/>
    <s v="20.6 "/>
    <n v="0"/>
    <n v="0"/>
    <b v="0"/>
    <e v="#N/A"/>
    <s v="FALSCH"/>
    <x v="4"/>
    <e v="#REF!"/>
    <s v="n.a."/>
    <m/>
    <n v="20.6"/>
  </r>
  <r>
    <s v="Junkers CerapurModul ZBS 14/100 S-3 MA 23 Erdgas E/H (14,2 kW)"/>
    <n v="2699"/>
    <n v="9701"/>
    <s v="/preisvergleich/Relocate/260331802.html?categoryId=18406&amp;pos=3&amp;price=2699.0&amp;productid=3127825&amp;sid=9701&amp;type=offer"/>
    <s v=" "/>
    <n v="18406"/>
    <x v="6"/>
    <n v="60"/>
    <n v="26"/>
    <s v="(14,2 "/>
    <s v="14.2 "/>
    <n v="0"/>
    <n v="0"/>
    <b v="0"/>
    <e v="#N/A"/>
    <s v="FALSCH"/>
    <x v="5"/>
    <e v="#REF!"/>
    <s v="n.a."/>
    <m/>
    <n v="14.2"/>
  </r>
  <r>
    <s v="Viessmann Vitodens 200-W (19 kW)"/>
    <n v="2035"/>
    <n v="9701"/>
    <s v="/preisvergleich/Relocate/440781325.html?categoryId=18406&amp;pos=5&amp;price=2035.0&amp;productid=1064527&amp;sid=9701&amp;type=offer"/>
    <s v=" "/>
    <n v="18406"/>
    <x v="4"/>
    <n v="30"/>
    <n v="20"/>
    <s v="W (19 "/>
    <s v="19 "/>
    <n v="0"/>
    <n v="0"/>
    <b v="0"/>
    <e v="#N/A"/>
    <s v="FALSCH"/>
    <x v="3"/>
    <e v="#REF!"/>
    <s v="n.a."/>
    <m/>
    <n v="19"/>
  </r>
  <r>
    <s v="Weishaupt Thermo Condens WTC 25-A (25,2 kW)"/>
    <n v="2402.54"/>
    <n v="276812"/>
    <s v="/preisvergleich/Relocate/387842886.html?categoryId=18406&amp;pos=2&amp;price=2402.54&amp;productid=2654397&amp;sid=276812&amp;type=offer"/>
    <s v=" Weis­haupt Thermo Con­dens WTC-A-H 15 bis 60 kW 7,5 - 25,2 kW, H - drei­stu­fig"/>
    <n v="18406"/>
    <x v="7"/>
    <n v="41"/>
    <n v="30"/>
    <s v="(25,2 "/>
    <s v="25.2 "/>
    <n v="47"/>
    <n v="37"/>
    <s v="bis 60 "/>
    <s v="60"/>
    <s v="is 60"/>
    <x v="6"/>
    <e v="#REF!"/>
    <s v="n.a."/>
    <m/>
    <n v="25.2"/>
  </r>
  <r>
    <s v="Viessmann Vitodens 333-F (19 kW)"/>
    <n v="3817"/>
    <n v="297223"/>
    <s v="/preisvergleich/Relocate/436147312.html?categoryId=18406&amp;pos=6&amp;price=3817.0&amp;productid=1262301&amp;sid=297223&amp;type=offer"/>
    <s v=" VIESS­MANN B3TA002 Vi­to­dens 333-F 1,9-19, 0kW, Kom­pakt­ge­rät mit Vi­to­tro­nic 200 ATS lgb"/>
    <n v="18406"/>
    <x v="3"/>
    <n v="30"/>
    <n v="20"/>
    <s v="F (19 "/>
    <s v="19 "/>
    <n v="47"/>
    <n v="14"/>
    <s v="9-19, 0"/>
    <e v="#N/A"/>
    <s v="-19, 0"/>
    <x v="3"/>
    <e v="#REF!"/>
    <s v="n.a."/>
    <m/>
    <n v="19"/>
  </r>
  <r>
    <s v="Junkers CerapurModul ZBS 14/100 S-3 MA (14 kW)"/>
    <n v="2580"/>
    <n v="9701"/>
    <s v="/preisvergleich/Relocate/409106202.html?categoryId=18406&amp;pos=2&amp;price=2580.0&amp;productid=3127121&amp;sid=9701&amp;type=offer"/>
    <s v=" "/>
    <n v="18406"/>
    <x v="8"/>
    <n v="44"/>
    <n v="26"/>
    <s v="A (14 "/>
    <s v="14 "/>
    <n v="0"/>
    <n v="0"/>
    <b v="0"/>
    <e v="#N/A"/>
    <s v="FALSCH"/>
    <x v="7"/>
    <e v="#REF!"/>
    <s v="n.a."/>
    <m/>
    <n v="14"/>
  </r>
  <r>
    <s v="Vaillant ecoTEC plus VCW 206/5-5 Erdgas E/H (20,6 kW)"/>
    <n v="2845.29"/>
    <n v="279747"/>
    <s v="/preisvergleich/Relocate/517242293.html?categoryId=18406&amp;pos=4&amp;price=2845.29&amp;productid=4673707&amp;sid=279747&amp;type=offer"/>
    <s v=" Vail­lant ecoTEC plus VCW 206/5-5 0010011649 Wand­heiz­ge­rät mit Brenn­wert­tech­nik, Erdgas E"/>
    <n v="18406"/>
    <x v="5"/>
    <n v="51"/>
    <n v="26"/>
    <s v="(20,6 "/>
    <s v="20.6 "/>
    <n v="0"/>
    <n v="28"/>
    <b v="0"/>
    <e v="#N/A"/>
    <s v="FALSCH"/>
    <x v="4"/>
    <e v="#REF!"/>
    <s v="n.a."/>
    <m/>
    <n v="20.6"/>
  </r>
  <r>
    <s v="Viessmann Vitodens 200-W (19 kW)"/>
    <n v="2047.65"/>
    <n v="293331"/>
    <s v="/preisvergleich/Relocate/585082740.html?categoryId=18406&amp;pos=6&amp;price=2047.65&amp;productid=1064527&amp;sid=293331&amp;type=offer"/>
    <s v=" Viess­mann Vi­to­dens 200-W 19 kW Gas-Brenn­wert-Hei­zung Gasther­me Gas­kes­sel B2HA004"/>
    <n v="18406"/>
    <x v="4"/>
    <n v="30"/>
    <n v="20"/>
    <s v="W (19 "/>
    <s v="19 "/>
    <n v="33"/>
    <n v="24"/>
    <s v="0-W 19 "/>
    <s v="19"/>
    <s v="-W 19"/>
    <x v="3"/>
    <e v="#REF!"/>
    <s v="n.a."/>
    <m/>
    <n v="19"/>
  </r>
  <r>
    <s v="Remeha Calora Tower Gas 15s"/>
    <n v="2149"/>
    <n v="9701"/>
    <s v="/preisvergleich/Relocate/591238795.html?categoryId=18406&amp;pos=1&amp;price=2149.0&amp;productid=3738818&amp;sid=9701&amp;type=offer"/>
    <s v=" "/>
    <n v="18406"/>
    <x v="9"/>
    <n v="0"/>
    <n v="25"/>
    <e v="#N/A"/>
    <e v="#N/A"/>
    <n v="0"/>
    <n v="0"/>
    <b v="0"/>
    <e v="#N/A"/>
    <s v="FALSCH"/>
    <x v="2"/>
    <s v="15s"/>
    <e v="#N/A"/>
    <m/>
    <e v="#N/A"/>
  </r>
  <r>
    <s v="Weishaupt Thermo Condens WTC 25-A (25,2 kW)"/>
    <n v="2405"/>
    <n v="9701"/>
    <s v="/preisvergleich/Relocate/409113782.html?categoryId=18406&amp;pos=3&amp;price=2405.0&amp;productid=2654397&amp;sid=9701&amp;type=offer"/>
    <s v=" "/>
    <n v="18406"/>
    <x v="7"/>
    <n v="41"/>
    <n v="30"/>
    <s v="(25,2 "/>
    <s v="25.2 "/>
    <n v="0"/>
    <n v="0"/>
    <b v="0"/>
    <e v="#N/A"/>
    <s v="FALSCH"/>
    <x v="6"/>
    <e v="#REF!"/>
    <s v="n.a."/>
    <m/>
    <n v="25.2"/>
  </r>
  <r>
    <s v="Viessmann Vitodens 333-F (19 kW)"/>
    <n v="3894.68"/>
    <n v="297223"/>
    <s v="/preisvergleich/Relocate/436140989.html?categoryId=18406&amp;pos=7&amp;price=3894.68&amp;productid=1262301&amp;sid=297223&amp;type=offer"/>
    <s v=" VIESS­MANN B3TA005 Vi­to­dens 333-F 1,9-19, 0kW, Kom­pakt­ge­rät mit Vi­to­tro­nic 200 ATS Funk"/>
    <n v="18406"/>
    <x v="3"/>
    <n v="30"/>
    <n v="20"/>
    <s v="F (19 "/>
    <s v="19 "/>
    <n v="47"/>
    <n v="14"/>
    <s v="9-19, 0"/>
    <e v="#N/A"/>
    <s v="-19, 0"/>
    <x v="3"/>
    <e v="#REF!"/>
    <s v="n.a."/>
    <m/>
    <n v="19"/>
  </r>
  <r>
    <s v="Junkers CerapurModul ZBS 14/100 S-3 MA (14 kW)"/>
    <n v="2580"/>
    <n v="9701"/>
    <s v="/preisvergleich/Relocate/357636505.html?categoryId=18406&amp;pos=3&amp;price=2580.0&amp;productid=3127121&amp;sid=9701&amp;type=offer"/>
    <s v=" "/>
    <n v="18406"/>
    <x v="8"/>
    <n v="44"/>
    <n v="26"/>
    <s v="A (14 "/>
    <s v="14 "/>
    <n v="0"/>
    <n v="0"/>
    <b v="0"/>
    <e v="#N/A"/>
    <s v="FALSCH"/>
    <x v="7"/>
    <e v="#REF!"/>
    <s v="n.a."/>
    <m/>
    <n v="14"/>
  </r>
  <r>
    <s v="Viessmann Vitodens 200-W (19 kW)"/>
    <n v="2048.87"/>
    <n v="297223"/>
    <s v="/preisvergleich/Relocate/503505418.html?categoryId=18406&amp;pos=7&amp;price=2048.87&amp;productid=1064527&amp;sid=297223&amp;type=offer"/>
    <s v=" VIESS­MANN B2HA002 B2HA002 Vi­to­dens 200-W Gas-Brenn­wert-Wand­ge­rät 3,2-19, 0 kW mit Vi­to­tro­nic 100"/>
    <n v="18406"/>
    <x v="4"/>
    <n v="30"/>
    <n v="20"/>
    <s v="W (19 "/>
    <s v="19 "/>
    <n v="83"/>
    <n v="14"/>
    <s v="-19, 0 "/>
    <e v="#N/A"/>
    <s v="19, 0"/>
    <x v="3"/>
    <e v="#REF!"/>
    <s v="n.a."/>
    <m/>
    <n v="19"/>
  </r>
  <r>
    <s v="Remeha Calora Tower Gas 15s"/>
    <n v="2149"/>
    <n v="9701"/>
    <s v="/preisvergleich/Relocate/591239803.html?categoryId=18406&amp;pos=2&amp;price=2149.0&amp;productid=3738818&amp;sid=9701&amp;type=offer"/>
    <s v=" "/>
    <n v="18406"/>
    <x v="9"/>
    <n v="0"/>
    <n v="25"/>
    <e v="#N/A"/>
    <e v="#N/A"/>
    <n v="0"/>
    <n v="0"/>
    <b v="0"/>
    <e v="#N/A"/>
    <s v="FALSCH"/>
    <x v="2"/>
    <s v="15s"/>
    <e v="#N/A"/>
    <m/>
    <e v="#N/A"/>
  </r>
  <r>
    <s v="Viessmann Vitodens 222-W (19 kW)"/>
    <n v="2830"/>
    <n v="289859"/>
    <s v="/preisvergleich/Relocate/481792229.html?categoryId=18406&amp;pos=1&amp;price=2830.0&amp;productid=1983604&amp;sid=289859&amp;type=offer"/>
    <s v=" Viess­mann Vi­to­dens 222-W Kom­pakt-Brenn­wert­ther­me, 19 kW, VT100, HE ohne Ab­gas­pa­ket, ohne Viess­mann"/>
    <n v="18406"/>
    <x v="10"/>
    <n v="30"/>
    <n v="20"/>
    <s v="W (19 "/>
    <s v="19 "/>
    <n v="62"/>
    <n v="24"/>
    <s v="me, 19 "/>
    <s v="19"/>
    <s v="e, 19"/>
    <x v="3"/>
    <e v="#REF!"/>
    <s v="n.a."/>
    <m/>
    <n v="19"/>
  </r>
  <r>
    <s v="Weishaupt Thermo Condens WTC 25-A (25,2 kW)"/>
    <n v="2476.44"/>
    <n v="276812"/>
    <s v="/preisvergleich/Relocate/387843064.html?categoryId=18406&amp;pos=4&amp;price=2476.44&amp;productid=2654397&amp;sid=276812&amp;type=offer"/>
    <s v=" Weis­haupt Brenn­wert­ge­rät Typ WTC-A 15 bis 32 kW 7,5 - 25,2 kW, H - drei­stu­fi­ge Pumpe"/>
    <n v="18406"/>
    <x v="7"/>
    <n v="41"/>
    <n v="30"/>
    <s v="(25,2 "/>
    <s v="25.2 "/>
    <n v="51"/>
    <n v="41"/>
    <s v="bis 32 "/>
    <s v="32"/>
    <s v="is 32"/>
    <x v="6"/>
    <e v="#REF!"/>
    <s v="n.a."/>
    <m/>
    <n v="25.2"/>
  </r>
  <r>
    <s v="Viessmann Vitodens 333-F (19 kW)"/>
    <n v="4576.8999999999996"/>
    <n v="297223"/>
    <s v="/preisvergleich/Relocate/436141345.html?categoryId=18406&amp;pos=8&amp;price=4576.9&amp;productid=1262301&amp;sid=297223&amp;type=offer"/>
    <s v=" VIESS­MANN B3TA014 Paket: Vi­to­dens 333-F 1,9-19, 0kW, mit Vi­to­tro­nic 200 ATS lgb"/>
    <n v="18406"/>
    <x v="3"/>
    <n v="30"/>
    <n v="20"/>
    <s v="F (19 "/>
    <s v="19 "/>
    <n v="54"/>
    <n v="14"/>
    <s v="9-19, 0"/>
    <e v="#N/A"/>
    <s v="-19, 0"/>
    <x v="3"/>
    <e v="#REF!"/>
    <s v="n.a."/>
    <m/>
    <n v="19"/>
  </r>
  <r>
    <s v="Viessmann Vitodens 200-W (19 kW)"/>
    <n v="2065"/>
    <n v="289859"/>
    <s v="/preisvergleich/Relocate/481781381.html?categoryId=18406&amp;pos=8&amp;price=2065.0&amp;productid=1064527&amp;sid=289859&amp;type=offer"/>
    <s v=" Viess­mann Vi­to­dens 200-W Gas-Brenn­wert­ther­me, 19 kW, VT100, HE ohne Ab­gas­pa­ket, für ne­ben­ge­stell­ten Spei­cher, ohne Viess­mann"/>
    <n v="18406"/>
    <x v="4"/>
    <n v="30"/>
    <n v="20"/>
    <s v="W (19 "/>
    <s v="19 "/>
    <n v="57"/>
    <n v="24"/>
    <s v="me, 19 "/>
    <s v="19"/>
    <s v="e, 19"/>
    <x v="3"/>
    <e v="#REF!"/>
    <s v="n.a."/>
    <m/>
    <n v="19"/>
  </r>
  <r>
    <s v="Remeha Calenta 15 DS (15,8 kW)"/>
    <n v="2020"/>
    <n v="293350"/>
    <s v="/preisvergleich/Relocate/376068690.html?categoryId=18406&amp;pos=1&amp;price=2020.0&amp;productid=2286153&amp;sid=293350&amp;type=offer"/>
    <s v=" Remeha Ca­len­ta 15 DS Gas­brenn­wert Wand­ge­rät Gas­brenn­wert­kes­sel"/>
    <n v="18406"/>
    <x v="11"/>
    <n v="28"/>
    <n v="16"/>
    <s v="(15,8 "/>
    <s v="15.8 "/>
    <n v="0"/>
    <n v="19"/>
    <b v="0"/>
    <e v="#N/A"/>
    <s v="FALSCH"/>
    <x v="8"/>
    <e v="#REF!"/>
    <s v="n.a."/>
    <m/>
    <n v="15.8"/>
  </r>
  <r>
    <s v="Remeha Calora Tower Gas 15s"/>
    <n v="2912"/>
    <n v="293350"/>
    <s v="/preisvergleich/Relocate/376068481.html?categoryId=18406&amp;pos=3&amp;price=2912.0&amp;productid=3738818&amp;sid=293350&amp;type=offer"/>
    <s v=" remeha Calora Tower GAS 15 S Gas­brenn­wert­ge­rät Gas­brenn­wert­kes­se"/>
    <n v="18406"/>
    <x v="9"/>
    <n v="0"/>
    <n v="25"/>
    <e v="#N/A"/>
    <e v="#N/A"/>
    <n v="0"/>
    <n v="26"/>
    <b v="0"/>
    <e v="#N/A"/>
    <s v="FALSCH"/>
    <x v="2"/>
    <s v="15s"/>
    <e v="#N/A"/>
    <m/>
    <e v="#N/A"/>
  </r>
  <r>
    <s v="Junkers Cerapur ZWB 30-4 C 23 Erdgas E/H (24 kW)"/>
    <n v="1699"/>
    <n v="223861"/>
    <s v="/preisvergleich/Relocate/463226283.html?categoryId=18406&amp;pos=1&amp;price=1699.0&amp;productid=3913650&amp;sid=223861&amp;type=offer"/>
    <s v=" Jun­kers Gas­brenn­wert-Kom­bither­me Ce­ra­pur ZWB 30-4 C 24 kW Gas­kom­bither­me"/>
    <n v="18406"/>
    <x v="12"/>
    <n v="46"/>
    <n v="21"/>
    <s v="H (24 "/>
    <s v="24 "/>
    <n v="64"/>
    <n v="54"/>
    <s v="4 C 24 "/>
    <s v="C 24"/>
    <s v="C 24"/>
    <x v="9"/>
    <e v="#REF!"/>
    <s v="n.a."/>
    <m/>
    <n v="24"/>
  </r>
  <r>
    <s v="Viessmann Vitodens 222-W (19 kW)"/>
    <n v="2973.86"/>
    <n v="294528"/>
    <s v="/preisvergleich/Relocate/559986320.html?categoryId=18406&amp;pos=2&amp;price=2973.86&amp;productid=1983604&amp;sid=294528&amp;type=offer"/>
    <s v=" Vi­to­dens 222-W 19 kW mit Vi­to­tro­nic 100 HC1B, hoch­ef­fi­zi­ent"/>
    <n v="18406"/>
    <x v="10"/>
    <n v="30"/>
    <n v="20"/>
    <s v="W (19 "/>
    <s v="19 "/>
    <n v="22"/>
    <n v="13"/>
    <s v="2-W 19 "/>
    <s v="19"/>
    <s v="-W 19"/>
    <x v="3"/>
    <e v="#REF!"/>
    <s v="n.a."/>
    <m/>
    <n v="19"/>
  </r>
  <r>
    <s v="Weishaupt Thermo Condens WTC 25-A (25,2 kW)"/>
    <n v="2579"/>
    <n v="9701"/>
    <s v="/preisvergleich/Relocate/435736477.html?categoryId=18406&amp;pos=5&amp;price=2579.0&amp;productid=2654397&amp;sid=9701&amp;type=offer"/>
    <s v=" "/>
    <n v="18406"/>
    <x v="7"/>
    <n v="41"/>
    <n v="30"/>
    <s v="(25,2 "/>
    <s v="25.2 "/>
    <n v="0"/>
    <n v="0"/>
    <b v="0"/>
    <e v="#N/A"/>
    <s v="FALSCH"/>
    <x v="6"/>
    <e v="#REF!"/>
    <s v="n.a."/>
    <m/>
    <n v="25.2"/>
  </r>
  <r>
    <s v="Viessmann Vitodens 333-F (19 kW)"/>
    <n v="4695"/>
    <n v="289859"/>
    <s v="/preisvergleich/Relocate/481777193.html?categoryId=18406&amp;pos=9&amp;price=4695.0&amp;productid=1262301&amp;sid=289859&amp;type=offer"/>
    <s v=" Viess­mann Vi­to­dens 333-F Brenn­wert­ther­me, 19 kW, B3TA014, VT200 RF Auf­bau-Kit Viess­mann"/>
    <n v="18406"/>
    <x v="3"/>
    <n v="30"/>
    <n v="20"/>
    <s v="F (19 "/>
    <s v="19 "/>
    <n v="53"/>
    <n v="24"/>
    <s v="me, 19 "/>
    <s v="19"/>
    <s v="e, 19"/>
    <x v="3"/>
    <e v="#REF!"/>
    <s v="n.a."/>
    <m/>
    <n v="19"/>
  </r>
  <r>
    <s v="Viessmann Vitodens 200-W (19 kW)"/>
    <n v="2090"/>
    <n v="289859"/>
    <s v="/preisvergleich/Relocate/481812352.html?categoryId=18406&amp;pos=9&amp;price=2090.0&amp;productid=1064527&amp;sid=289859&amp;type=offer"/>
    <s v=" Viess­mann Vi­to­dens 200-W Gas-Brenn­wert­ther­me, 19 kW, VT100, HE ohne Ab­gas­pa­ket, für un­ter­ge­stell­ten Spei­cher, ohne Viess­mann"/>
    <n v="18406"/>
    <x v="4"/>
    <n v="30"/>
    <n v="20"/>
    <s v="W (19 "/>
    <s v="19 "/>
    <n v="57"/>
    <n v="24"/>
    <s v="me, 19 "/>
    <s v="19"/>
    <s v="e, 19"/>
    <x v="3"/>
    <e v="#REF!"/>
    <s v="n.a."/>
    <m/>
    <n v="19"/>
  </r>
  <r>
    <s v="Remeha Calenta 15 DS (15,8 kW)"/>
    <n v="2085"/>
    <n v="9701"/>
    <s v="/preisvergleich/Relocate/482942827.html?categoryId=18406&amp;pos=2&amp;price=2085.0&amp;productid=2286153&amp;sid=9701&amp;type=offer"/>
    <s v=" "/>
    <n v="18406"/>
    <x v="11"/>
    <n v="28"/>
    <n v="16"/>
    <s v="(15,8 "/>
    <s v="15.8 "/>
    <n v="0"/>
    <n v="0"/>
    <b v="0"/>
    <e v="#N/A"/>
    <s v="FALSCH"/>
    <x v="8"/>
    <e v="#REF!"/>
    <s v="n.a."/>
    <m/>
    <n v="15.8"/>
  </r>
  <r>
    <s v="Buderus Logamax plus GB172-14 T"/>
    <n v="2678.5"/>
    <n v="9701"/>
    <s v="/preisvergleich/Relocate/514780997.html?categoryId=18406&amp;pos=1&amp;price=2678.5&amp;productid=2920589&amp;sid=9701&amp;type=offer"/>
    <s v=" "/>
    <n v="18406"/>
    <x v="13"/>
    <n v="0"/>
    <n v="24"/>
    <e v="#N/A"/>
    <e v="#N/A"/>
    <n v="0"/>
    <n v="0"/>
    <b v="0"/>
    <e v="#N/A"/>
    <s v="FALSCH"/>
    <x v="2"/>
    <s v="172"/>
    <e v="#N/A"/>
    <m/>
    <e v="#N/A"/>
  </r>
  <r>
    <s v="Junkers Cerapur ZWB 30-4 C 23 Erdgas E/H (24 kW)"/>
    <n v="1699"/>
    <n v="9701"/>
    <s v="/preisvergleich/Relocate/435727202.html?categoryId=18406&amp;pos=2&amp;price=1699.0&amp;productid=3913650&amp;sid=9701&amp;type=offer"/>
    <s v=" "/>
    <n v="18406"/>
    <x v="12"/>
    <n v="46"/>
    <n v="21"/>
    <s v="H (24 "/>
    <s v="24 "/>
    <n v="0"/>
    <n v="0"/>
    <b v="0"/>
    <e v="#N/A"/>
    <s v="FALSCH"/>
    <x v="9"/>
    <e v="#REF!"/>
    <s v="n.a."/>
    <m/>
    <n v="24"/>
  </r>
  <r>
    <s v="Viessmann Vitodens 222-W (19 kW)"/>
    <n v="2995"/>
    <n v="289859"/>
    <s v="/preisvergleich/Relocate/481804427.html?categoryId=18406&amp;pos=3&amp;price=2995.0&amp;productid=1983604&amp;sid=289859&amp;type=offer"/>
    <s v=" Viess­mann Vi­to­dens 222-W Kom­pakt-Brenn­wert­ther­me, 19 kW, VT100, HE ohne Ab­gas­pa­ket, Auf­putz Viess­mann"/>
    <n v="18406"/>
    <x v="10"/>
    <n v="30"/>
    <n v="20"/>
    <s v="W (19 "/>
    <s v="19 "/>
    <n v="62"/>
    <n v="24"/>
    <s v="me, 19 "/>
    <s v="19"/>
    <s v="e, 19"/>
    <x v="3"/>
    <e v="#REF!"/>
    <s v="n.a."/>
    <m/>
    <n v="19"/>
  </r>
  <r>
    <s v="Weishaupt Thermo Condens WTC 25-A (25,2 kW)"/>
    <n v="2698.96"/>
    <n v="276812"/>
    <s v="/preisvergleich/Relocate/387842434.html?categoryId=18406&amp;pos=6&amp;price=2698.96&amp;productid=2654397&amp;sid=276812&amp;type=offer"/>
    <s v=" Weis­haupt Thermo Con­dens WTC-A-H 15 bis 60 kW 7,5 - 25,2 kW, H-PEA - dreh­zahl­ge­re­gelt"/>
    <n v="18406"/>
    <x v="7"/>
    <n v="41"/>
    <n v="30"/>
    <s v="(25,2 "/>
    <s v="25.2 "/>
    <n v="47"/>
    <n v="37"/>
    <s v="bis 60 "/>
    <s v="60"/>
    <s v="is 60"/>
    <x v="6"/>
    <e v="#REF!"/>
    <s v="n.a."/>
    <m/>
    <n v="25.2"/>
  </r>
  <r>
    <s v="Viessmann Vitodens 333-F (19 kW)"/>
    <n v="5763"/>
    <n v="9701"/>
    <s v="/preisvergleich/Relocate/580490493.html?categoryId=18406&amp;pos=10&amp;price=5763.0&amp;productid=1262301&amp;sid=9701&amp;type=offer"/>
    <s v=" "/>
    <n v="18406"/>
    <x v="3"/>
    <n v="30"/>
    <n v="20"/>
    <s v="F (19 "/>
    <s v="19 "/>
    <n v="0"/>
    <n v="0"/>
    <b v="0"/>
    <e v="#N/A"/>
    <s v="FALSCH"/>
    <x v="3"/>
    <e v="#REF!"/>
    <s v="n.a."/>
    <m/>
    <n v="19"/>
  </r>
  <r>
    <s v="Viessmann Vitodens 200-W (19 kW)"/>
    <n v="2095"/>
    <n v="289859"/>
    <s v="/preisvergleich/Relocate/481821417.html?categoryId=18406&amp;pos=10&amp;price=2095.0&amp;productid=1064527&amp;sid=289859&amp;type=offer"/>
    <s v=" Viess­mann Vi­to­dens 200-W Gas-Brenn­wert­ther­me, 19 kW, VT100, HE ohne Ab­gas­pa­ket, ohne, Auf­putz Viess­mann"/>
    <n v="18406"/>
    <x v="4"/>
    <n v="30"/>
    <n v="20"/>
    <s v="W (19 "/>
    <s v="19 "/>
    <n v="57"/>
    <n v="24"/>
    <s v="me, 19 "/>
    <s v="19"/>
    <s v="e, 19"/>
    <x v="3"/>
    <e v="#REF!"/>
    <s v="n.a."/>
    <m/>
    <n v="19"/>
  </r>
  <r>
    <s v="Remeha Calenta 15 DS (15,8 kW)"/>
    <n v="2089"/>
    <n v="9701"/>
    <s v="/preisvergleich/Relocate/540646277.html?categoryId=18406&amp;pos=3&amp;price=2089.0&amp;productid=2286153&amp;sid=9701&amp;type=offer"/>
    <s v=" "/>
    <n v="18406"/>
    <x v="11"/>
    <n v="28"/>
    <n v="16"/>
    <s v="(15,8 "/>
    <s v="15.8 "/>
    <n v="0"/>
    <n v="0"/>
    <b v="0"/>
    <e v="#N/A"/>
    <s v="FALSCH"/>
    <x v="8"/>
    <e v="#REF!"/>
    <s v="n.a."/>
    <m/>
    <n v="15.8"/>
  </r>
  <r>
    <s v="Buderus Logamax plus GB172-14 T"/>
    <n v="2678.51"/>
    <n v="9701"/>
    <s v="/preisvergleich/Relocate/514780902.html?categoryId=18406&amp;pos=2&amp;price=2678.51&amp;productid=2920589&amp;sid=9701&amp;type=offer"/>
    <s v=" "/>
    <n v="18406"/>
    <x v="13"/>
    <n v="0"/>
    <n v="24"/>
    <e v="#N/A"/>
    <e v="#N/A"/>
    <n v="0"/>
    <n v="0"/>
    <b v="0"/>
    <e v="#N/A"/>
    <s v="FALSCH"/>
    <x v="2"/>
    <s v="172"/>
    <e v="#N/A"/>
    <m/>
    <e v="#N/A"/>
  </r>
  <r>
    <s v="Junkers Cerapur ZWB 30-4 C 23 Erdgas E/H (24 kW)"/>
    <n v="1699"/>
    <n v="9701"/>
    <s v="/preisvergleich/Relocate/435738538.html?categoryId=18406&amp;pos=3&amp;price=1699.0&amp;productid=3913650&amp;sid=9701&amp;type=offer"/>
    <s v=" "/>
    <n v="18406"/>
    <x v="12"/>
    <n v="46"/>
    <n v="21"/>
    <s v="H (24 "/>
    <s v="24 "/>
    <n v="0"/>
    <n v="0"/>
    <b v="0"/>
    <e v="#N/A"/>
    <s v="FALSCH"/>
    <x v="9"/>
    <e v="#REF!"/>
    <s v="n.a."/>
    <m/>
    <n v="24"/>
  </r>
  <r>
    <s v="Viessmann Vitodens 222-W (19 kW)"/>
    <n v="3000"/>
    <n v="289859"/>
    <s v="/preisvergleich/Relocate/481790929.html?categoryId=18406&amp;pos=4&amp;price=3000.0&amp;productid=1983604&amp;sid=289859&amp;type=offer"/>
    <s v=" Viess­mann Vi­to­dens 222-W Kom­pakt-Brenn­wert­ther­me, 19 kW, VT100, HE Abgas Schacht - 6m, ohne Viess­mann"/>
    <n v="18406"/>
    <x v="10"/>
    <n v="30"/>
    <n v="20"/>
    <s v="W (19 "/>
    <s v="19 "/>
    <n v="62"/>
    <n v="24"/>
    <s v="me, 19 "/>
    <s v="19"/>
    <s v="e, 19"/>
    <x v="3"/>
    <e v="#REF!"/>
    <s v="n.a."/>
    <m/>
    <n v="19"/>
  </r>
  <r>
    <s v="Weishaupt Thermo Condens WTC 25-A (25,2 kW)"/>
    <n v="2772.03"/>
    <n v="276812"/>
    <s v="/preisvergleich/Relocate/387843063.html?categoryId=18406&amp;pos=7&amp;price=2772.03&amp;productid=2654397&amp;sid=276812&amp;type=offer"/>
    <s v=" Weis­haupt Brenn­wert­ge­rät Typ WTC-A 15 bis 32 kW 7,5 - 25,2 kW, H-PEA - dreh­zahl­ge­re­gel­te Pumpe"/>
    <n v="18406"/>
    <x v="7"/>
    <n v="41"/>
    <n v="30"/>
    <s v="(25,2 "/>
    <s v="25.2 "/>
    <n v="51"/>
    <n v="41"/>
    <s v="bis 32 "/>
    <s v="32"/>
    <s v="is 32"/>
    <x v="6"/>
    <e v="#REF!"/>
    <s v="n.a."/>
    <m/>
    <n v="25.2"/>
  </r>
  <r>
    <s v="Viessmann Vitodens 200-W (19 kW)"/>
    <n v="2110"/>
    <n v="289859"/>
    <s v="/preisvergleich/Relocate/481828208.html?categoryId=18406&amp;pos=11&amp;price=2110.0&amp;productid=1064527&amp;sid=289859&amp;type=offer"/>
    <s v=" Viess­mann Vi­to­dens 200-W Gas-Brenn­wert­ther­me, 19 kW, VT100, HE ohne Ab­gas­pa­ket, ohne, Un­ter­putz Viess­mann"/>
    <n v="18406"/>
    <x v="4"/>
    <n v="30"/>
    <n v="20"/>
    <s v="W (19 "/>
    <s v="19 "/>
    <n v="57"/>
    <n v="24"/>
    <s v="me, 19 "/>
    <s v="19"/>
    <s v="e, 19"/>
    <x v="3"/>
    <e v="#REF!"/>
    <s v="n.a."/>
    <m/>
    <n v="19"/>
  </r>
  <r>
    <s v="Brötje EcoTherm Plus WGB 20 E"/>
    <n v="3240"/>
    <n v="9701"/>
    <s v="/preisvergleich/Relocate/583710433.html?categoryId=18406&amp;pos=1&amp;price=3240.0&amp;productid=3167587&amp;sid=9701&amp;type=offer"/>
    <s v=" "/>
    <n v="18406"/>
    <x v="14"/>
    <n v="0"/>
    <n v="26"/>
    <e v="#N/A"/>
    <e v="#N/A"/>
    <n v="0"/>
    <n v="0"/>
    <b v="0"/>
    <e v="#N/A"/>
    <s v="FALSCH"/>
    <x v="2"/>
    <s v="20 "/>
    <e v="#N/A"/>
    <m/>
    <e v="#N/A"/>
  </r>
  <r>
    <s v="Vaillant ecoTEC plus VC 196/3-5 (20,6 kW)"/>
    <n v="1995"/>
    <n v="9701"/>
    <s v="/preisvergleich/Relocate/389705852.html?categoryId=18406&amp;pos=1&amp;price=1995.0&amp;productid=1221509&amp;sid=9701&amp;type=offer"/>
    <s v=" Vail­lant Gas-Brenn­wert Therme ecoTEC plus VC 206/5-5 E"/>
    <n v="18406"/>
    <x v="15"/>
    <n v="39"/>
    <n v="25"/>
    <s v="(20,6 "/>
    <s v="20.6 "/>
    <n v="0"/>
    <n v="49"/>
    <b v="0"/>
    <e v="#N/A"/>
    <s v="FALSCH"/>
    <x v="4"/>
    <e v="#REF!"/>
    <s v="n.a."/>
    <m/>
    <n v="20.6"/>
  </r>
  <r>
    <s v="Buderus Logamax plus GB172-14 (15,1 kW)"/>
    <n v="1365"/>
    <n v="9701"/>
    <s v="/preisvergleich/Relocate/467391812.html?categoryId=18406&amp;pos=1&amp;price=1365.0&amp;productid=2467626&amp;sid=9701&amp;type=offer"/>
    <s v=" "/>
    <n v="18406"/>
    <x v="16"/>
    <n v="37"/>
    <n v="24"/>
    <s v="(15,1 "/>
    <s v="15.1 "/>
    <n v="0"/>
    <n v="0"/>
    <b v="0"/>
    <e v="#N/A"/>
    <s v="FALSCH"/>
    <x v="10"/>
    <e v="#REF!"/>
    <s v="n.a."/>
    <m/>
    <n v="15.1"/>
  </r>
  <r>
    <s v="Remeha Calenta 15 DS (15,8 kW)"/>
    <n v="2616"/>
    <n v="293350"/>
    <s v="/preisvergleich/Relocate/376068713.html?categoryId=18406&amp;pos=4&amp;price=2616.0&amp;productid=2286153&amp;sid=293350&amp;type=offer"/>
    <s v=" Remeha Spar­pa­ket Ca­len­ta 15 DS mit Spei­cher 130 Liter und Zu­be­hör 100019239"/>
    <n v="18406"/>
    <x v="11"/>
    <n v="28"/>
    <n v="16"/>
    <s v="(15,8 "/>
    <s v="15.8 "/>
    <n v="0"/>
    <n v="31"/>
    <b v="0"/>
    <e v="#N/A"/>
    <s v="FALSCH"/>
    <x v="8"/>
    <e v="#REF!"/>
    <s v="n.a."/>
    <m/>
    <n v="15.8"/>
  </r>
  <r>
    <s v="Buderus Logamax plus GB172-14 T"/>
    <n v="2836.2"/>
    <n v="276812"/>
    <s v="/preisvergleich/Relocate/478136731.html?categoryId=18406&amp;pos=3&amp;price=2836.2&amp;productid=2920589&amp;sid=276812&amp;type=offer"/>
    <s v=" Lo­ga­max plus GB172-14 T120,G25 V2"/>
    <n v="18406"/>
    <x v="13"/>
    <n v="0"/>
    <n v="24"/>
    <e v="#N/A"/>
    <e v="#N/A"/>
    <n v="0"/>
    <n v="19"/>
    <b v="0"/>
    <e v="#N/A"/>
    <s v="FALSCH"/>
    <x v="2"/>
    <s v="172"/>
    <e v="#N/A"/>
    <m/>
    <e v="#N/A"/>
  </r>
  <r>
    <s v="Viessmann Vitodens 222-W (19 kW)"/>
    <n v="3027.46"/>
    <n v="9701"/>
    <s v="/preisvergleich/Relocate/440795262.html?categoryId=18406&amp;pos=5&amp;price=3027.46&amp;productid=1983604&amp;sid=9701&amp;type=offer"/>
    <s v=" "/>
    <n v="18406"/>
    <x v="10"/>
    <n v="30"/>
    <n v="20"/>
    <s v="W (19 "/>
    <s v="19 "/>
    <n v="0"/>
    <n v="0"/>
    <b v="0"/>
    <e v="#N/A"/>
    <s v="FALSCH"/>
    <x v="3"/>
    <e v="#REF!"/>
    <s v="n.a."/>
    <m/>
    <n v="19"/>
  </r>
  <r>
    <s v="Viessmann Vitodens 200-W (19 kW)"/>
    <n v="2120"/>
    <n v="289859"/>
    <s v="/preisvergleich/Relocate/481779794.html?categoryId=18406&amp;pos=12&amp;price=2120.0&amp;productid=1064527&amp;sid=289859&amp;type=offer"/>
    <s v=" Viess­mann Vi­to­dens 200-W Gas-Brenn­wert­ther­me, 19 kW, VT100, HE Abgas Schacht - 6m, ohne, ohne Viess­mann"/>
    <n v="18406"/>
    <x v="4"/>
    <n v="30"/>
    <n v="20"/>
    <s v="W (19 "/>
    <s v="19 "/>
    <n v="57"/>
    <n v="24"/>
    <s v="me, 19 "/>
    <s v="19"/>
    <s v="e, 19"/>
    <x v="3"/>
    <e v="#REF!"/>
    <s v="n.a."/>
    <m/>
    <n v="19"/>
  </r>
  <r>
    <s v="Brötje EcoTherm Plus WGB 20 E"/>
    <n v="3240"/>
    <n v="9701"/>
    <s v="/preisvergleich/Relocate/566629546.html?categoryId=18406&amp;pos=2&amp;price=3240.0&amp;productid=3167587&amp;sid=9701&amp;type=offer"/>
    <s v=" "/>
    <n v="18406"/>
    <x v="14"/>
    <n v="0"/>
    <n v="26"/>
    <e v="#N/A"/>
    <e v="#N/A"/>
    <n v="0"/>
    <n v="0"/>
    <b v="0"/>
    <e v="#N/A"/>
    <s v="FALSCH"/>
    <x v="2"/>
    <s v="20 "/>
    <e v="#N/A"/>
    <m/>
    <e v="#N/A"/>
  </r>
  <r>
    <s v="Vaillant ecoTEC plus VC 196/3-5 (20,6 kW)"/>
    <n v="2599"/>
    <n v="12041"/>
    <s v="/preisvergleich/Relocate/572018174.html?categoryId=18406&amp;pos=2&amp;price=2599.0&amp;productid=1221509&amp;sid=12041&amp;type=offer"/>
    <s v=" "/>
    <n v="18406"/>
    <x v="15"/>
    <n v="39"/>
    <n v="25"/>
    <s v="(20,6 "/>
    <s v="20.6 "/>
    <n v="0"/>
    <n v="0"/>
    <b v="0"/>
    <e v="#N/A"/>
    <s v="FALSCH"/>
    <x v="4"/>
    <e v="#REF!"/>
    <s v="n.a."/>
    <m/>
    <n v="20.6"/>
  </r>
  <r>
    <s v="Buderus Logamax plus GB172-14 (15,1 kW)"/>
    <n v="1365"/>
    <n v="9701"/>
    <s v="/preisvergleich/Relocate/467392289.html?categoryId=18406&amp;pos=2&amp;price=1365.0&amp;productid=2467626&amp;sid=9701&amp;type=offer"/>
    <s v=" "/>
    <n v="18406"/>
    <x v="16"/>
    <n v="37"/>
    <n v="24"/>
    <s v="(15,1 "/>
    <s v="15.1 "/>
    <n v="0"/>
    <n v="0"/>
    <b v="0"/>
    <e v="#N/A"/>
    <s v="FALSCH"/>
    <x v="10"/>
    <e v="#REF!"/>
    <s v="n.a."/>
    <m/>
    <n v="15.1"/>
  </r>
  <r>
    <s v="Buderus Logamax plus GB172-14 T"/>
    <n v="2836.2"/>
    <n v="276812"/>
    <s v="/preisvergleich/Relocate/478136742.html?categoryId=18406&amp;pos=4&amp;price=2836.2&amp;productid=2920589&amp;sid=276812&amp;type=offer"/>
    <s v=" Lo­ga­max plus GB172-14 T120,G20 V2"/>
    <n v="18406"/>
    <x v="13"/>
    <n v="0"/>
    <n v="24"/>
    <e v="#N/A"/>
    <e v="#N/A"/>
    <n v="0"/>
    <n v="19"/>
    <b v="0"/>
    <e v="#N/A"/>
    <s v="FALSCH"/>
    <x v="2"/>
    <s v="172"/>
    <e v="#N/A"/>
    <m/>
    <e v="#N/A"/>
  </r>
  <r>
    <s v="Viessmann Vitodens 222-W (19 kW)"/>
    <n v="3095"/>
    <n v="289859"/>
    <s v="/preisvergleich/Relocate/481822431.html?categoryId=18406&amp;pos=6&amp;price=3095.0&amp;productid=1983604&amp;sid=289859&amp;type=offer"/>
    <s v=" Viess­mann Vi­to­dens 222-W Kom­pakt-Brenn­wert­ther­me, 19 kW, VT100, HE Abgas Dach - schwarz, ohne Viess­mann"/>
    <n v="18406"/>
    <x v="10"/>
    <n v="30"/>
    <n v="20"/>
    <s v="W (19 "/>
    <s v="19 "/>
    <n v="62"/>
    <n v="24"/>
    <s v="me, 19 "/>
    <s v="19"/>
    <s v="e, 19"/>
    <x v="3"/>
    <e v="#REF!"/>
    <s v="n.a."/>
    <m/>
    <n v="19"/>
  </r>
  <r>
    <s v="Viessmann Vitodens 200-W (19 kW)"/>
    <n v="2150"/>
    <n v="289859"/>
    <s v="/preisvergleich/Relocate/481815686.html?categoryId=18406&amp;pos=13&amp;price=2150.0&amp;productid=1064527&amp;sid=289859&amp;type=offer"/>
    <s v=" Viess­mann Vi­to­dens 200-W Gas-Brenn­wert­ther­me, 19 kW, VT200, HE ohne Ab­gas­pa­ket, ohne, ohne Viess­mann"/>
    <n v="18406"/>
    <x v="4"/>
    <n v="30"/>
    <n v="20"/>
    <s v="W (19 "/>
    <s v="19 "/>
    <n v="57"/>
    <n v="24"/>
    <s v="me, 19 "/>
    <s v="19"/>
    <s v="e, 19"/>
    <x v="3"/>
    <e v="#REF!"/>
    <s v="n.a."/>
    <m/>
    <n v="19"/>
  </r>
  <r>
    <s v="Buderus Logaplus-Paket W25 (GB172-24 K)"/>
    <n v="2099"/>
    <n v="9701"/>
    <s v="/preisvergleich/Relocate/583777102.html?categoryId=18406&amp;pos=1&amp;price=2099.0&amp;productid=4199353&amp;sid=9701&amp;type=offer"/>
    <s v=" "/>
    <n v="18406"/>
    <x v="17"/>
    <n v="0"/>
    <n v="25"/>
    <e v="#N/A"/>
    <e v="#N/A"/>
    <n v="0"/>
    <n v="0"/>
    <b v="0"/>
    <e v="#N/A"/>
    <s v="FALSCH"/>
    <x v="2"/>
    <s v="25 "/>
    <e v="#N/A"/>
    <m/>
    <e v="#N/A"/>
  </r>
  <r>
    <s v="Vaillant ecoTEC plus VC 196/3-5 Erdgas E/H (20,6 kW)"/>
    <n v="1995"/>
    <n v="9701"/>
    <s v="/preisvergleich/Relocate/389705852.html?categoryId=18406&amp;pos=1&amp;price=1995.0&amp;productid=3118825&amp;sid=9701&amp;type=offer"/>
    <s v=" Vail­lant Gas-Brenn­wert Therme ecoTEC plus VC 206/5-5 E"/>
    <n v="18406"/>
    <x v="18"/>
    <n v="50"/>
    <n v="25"/>
    <s v="(20,6 "/>
    <s v="20.6 "/>
    <n v="0"/>
    <n v="49"/>
    <b v="0"/>
    <e v="#N/A"/>
    <s v="FALSCH"/>
    <x v="4"/>
    <e v="#REF!"/>
    <s v="n.a."/>
    <m/>
    <n v="20.6"/>
  </r>
  <r>
    <s v="Vaillant ecoTEC plus VC 196/3-5 (20,6 kW)"/>
    <n v="2925"/>
    <n v="12041"/>
    <s v="/preisvergleich/Relocate/582787611.html?categoryId=18406&amp;pos=3&amp;price=2925.0&amp;productid=1221509&amp;sid=12041&amp;type=offer"/>
    <s v=" "/>
    <n v="18406"/>
    <x v="15"/>
    <n v="39"/>
    <n v="25"/>
    <s v="(20,6 "/>
    <s v="20.6 "/>
    <n v="0"/>
    <n v="0"/>
    <b v="0"/>
    <e v="#N/A"/>
    <s v="FALSCH"/>
    <x v="4"/>
    <e v="#REF!"/>
    <s v="n.a."/>
    <m/>
    <n v="20.6"/>
  </r>
  <r>
    <s v="Buderus Logamax plus GB172-14 (15,1 kW)"/>
    <n v="1578.57"/>
    <n v="276812"/>
    <s v="/preisvergleich/Relocate/497363207.html?categoryId=18406&amp;pos=3&amp;price=1578.57&amp;productid=2467626&amp;sid=276812&amp;type=offer"/>
    <s v=" Bu­de­rus Lo­ga­max plus GB172-14, G25"/>
    <n v="18406"/>
    <x v="16"/>
    <n v="37"/>
    <n v="24"/>
    <s v="(15,1 "/>
    <s v="15.1 "/>
    <n v="0"/>
    <n v="29"/>
    <b v="0"/>
    <e v="#N/A"/>
    <s v="FALSCH"/>
    <x v="10"/>
    <e v="#REF!"/>
    <s v="n.a."/>
    <m/>
    <n v="15.1"/>
  </r>
  <r>
    <s v="Buderus Logamax plus GB172-14 T"/>
    <n v="2866.06"/>
    <n v="276812"/>
    <s v="/preisvergleich/Relocate/478136723.html?categoryId=18406&amp;pos=5&amp;price=2866.06&amp;productid=2920589&amp;sid=276812&amp;type=offer"/>
    <s v=" Lo­ga­max plus GB172-14 T150S,G25 V2"/>
    <n v="18406"/>
    <x v="13"/>
    <n v="0"/>
    <n v="24"/>
    <e v="#N/A"/>
    <e v="#N/A"/>
    <n v="0"/>
    <n v="19"/>
    <b v="0"/>
    <e v="#N/A"/>
    <s v="FALSCH"/>
    <x v="2"/>
    <s v="172"/>
    <e v="#N/A"/>
    <m/>
    <e v="#N/A"/>
  </r>
  <r>
    <s v="Viessmann Vitodens 222-W (19 kW)"/>
    <n v="3099.99"/>
    <n v="276812"/>
    <s v="/preisvergleich/Relocate/387842664.html?categoryId=18406&amp;pos=7&amp;price=3099.99&amp;productid=1983604&amp;sid=276812&amp;type=offer"/>
    <s v=" Viess­mann Vi­to­dens 222-W mit Vi­to­tro­nic 100 3,2 - 19,0 kW"/>
    <n v="18406"/>
    <x v="10"/>
    <n v="30"/>
    <n v="20"/>
    <s v="W (19 "/>
    <s v="19 "/>
    <n v="63"/>
    <n v="24"/>
    <s v="- 19,0 "/>
    <s v="19.0"/>
    <s v="19,0"/>
    <x v="3"/>
    <e v="#REF!"/>
    <s v="n.a."/>
    <m/>
    <n v="19"/>
  </r>
  <r>
    <s v="Viessmann Vitodens 200-W (19 kW)"/>
    <n v="2155.9"/>
    <n v="288366"/>
    <s v="/preisvergleich/Relocate/306413042.html?categoryId=18406&amp;pos=14&amp;price=2155.9&amp;productid=1064527&amp;sid=288366&amp;type=offer"/>
    <s v=" Viess­mann Vi­to­dens 200-W Typ B2HA inkl. Vi­to­tro­nic 100 &quot;3,2 - 19 kW&quot;"/>
    <n v="18406"/>
    <x v="4"/>
    <n v="30"/>
    <n v="20"/>
    <s v="W (19 "/>
    <s v="19 "/>
    <n v="73"/>
    <n v="24"/>
    <s v="2 - 19 "/>
    <s v="- 19"/>
    <s v="- 19"/>
    <x v="3"/>
    <e v="#REF!"/>
    <s v="n.a."/>
    <m/>
    <n v="19"/>
  </r>
  <r>
    <s v="Buderus Logaplus-Paket W25 (GB172-24 K)"/>
    <n v="2099"/>
    <n v="9701"/>
    <s v="/preisvergleich/Relocate/583777897.html?categoryId=18406&amp;pos=2&amp;price=2099.0&amp;productid=4199353&amp;sid=9701&amp;type=offer"/>
    <s v=" "/>
    <n v="18406"/>
    <x v="17"/>
    <n v="0"/>
    <n v="25"/>
    <e v="#N/A"/>
    <e v="#N/A"/>
    <n v="0"/>
    <n v="0"/>
    <b v="0"/>
    <e v="#N/A"/>
    <s v="FALSCH"/>
    <x v="2"/>
    <s v="25 "/>
    <e v="#N/A"/>
    <m/>
    <e v="#N/A"/>
  </r>
  <r>
    <s v="Remeha Tzerra 15 DS"/>
    <n v="1500"/>
    <n v="293350"/>
    <s v="/preisvergleich/Relocate/511024844.html?categoryId=18406&amp;pos=1&amp;price=1500.0&amp;productid=3725813&amp;sid=293350&amp;type=offer"/>
    <s v=" Remeha Tzerra 15 DS Gas­brenn­wert Wand­ge­rät ohne Zu­be­hör"/>
    <n v="18406"/>
    <x v="19"/>
    <n v="0"/>
    <n v="15"/>
    <e v="#N/A"/>
    <e v="#N/A"/>
    <n v="0"/>
    <n v="16"/>
    <b v="0"/>
    <e v="#N/A"/>
    <s v="FALSCH"/>
    <x v="2"/>
    <s v="15 "/>
    <e v="#N/A"/>
    <m/>
    <e v="#N/A"/>
  </r>
  <r>
    <s v="Viessmann Vitodens 222-F (26 kW)"/>
    <n v="2853"/>
    <n v="288366"/>
    <s v="/preisvergleich/Relocate/454536626.html?categoryId=18406&amp;pos=1&amp;price=2853.0&amp;productid=2106162&amp;sid=288366&amp;type=offer"/>
    <s v=" Viess­mann Vi­to­dens 222-F Typ B2TA mit Vi­to­tro­nic 200 in­clu­si­ve An­schluss­set &quot;3,2 - 19 kW links­rechts&quot;"/>
    <n v="18406"/>
    <x v="20"/>
    <n v="30"/>
    <n v="20"/>
    <s v="F (26 "/>
    <s v="26 "/>
    <n v="99"/>
    <n v="24"/>
    <s v="2 - 19 "/>
    <s v="- 19"/>
    <s v="- 19"/>
    <x v="11"/>
    <e v="#REF!"/>
    <s v="n.a."/>
    <m/>
    <n v="26"/>
  </r>
  <r>
    <s v="Vaillant ecoTEC plus VC 196/3-5 Erdgas E/H (20,6 kW)"/>
    <n v="2599"/>
    <n v="12041"/>
    <s v="/preisvergleich/Relocate/572018174.html?categoryId=18406&amp;pos=2&amp;price=2599.0&amp;productid=3118825&amp;sid=12041&amp;type=offer"/>
    <s v=" "/>
    <n v="18406"/>
    <x v="18"/>
    <n v="50"/>
    <n v="25"/>
    <s v="(20,6 "/>
    <s v="20.6 "/>
    <n v="0"/>
    <n v="0"/>
    <b v="0"/>
    <e v="#N/A"/>
    <s v="FALSCH"/>
    <x v="4"/>
    <e v="#REF!"/>
    <s v="n.a."/>
    <m/>
    <n v="20.6"/>
  </r>
  <r>
    <s v="Vaillant ecoTEC plus VC 196/3-5 (20,6 kW)"/>
    <n v="2925"/>
    <n v="12041"/>
    <s v="/preisvergleich/Relocate/582786665.html?categoryId=18406&amp;pos=4&amp;price=2925.0&amp;productid=1221509&amp;sid=12041&amp;type=offer"/>
    <s v=" "/>
    <n v="18406"/>
    <x v="15"/>
    <n v="39"/>
    <n v="25"/>
    <s v="(20,6 "/>
    <s v="20.6 "/>
    <n v="0"/>
    <n v="0"/>
    <b v="0"/>
    <e v="#N/A"/>
    <s v="FALSCH"/>
    <x v="4"/>
    <e v="#REF!"/>
    <s v="n.a."/>
    <m/>
    <n v="20.6"/>
  </r>
  <r>
    <s v="Buderus Logamax plus GB172-14 (15,1 kW)"/>
    <n v="1578.57"/>
    <n v="276812"/>
    <s v="/preisvergleich/Relocate/497363169.html?categoryId=18406&amp;pos=4&amp;price=1578.57&amp;productid=2467626&amp;sid=276812&amp;type=offer"/>
    <s v=" Bu­de­rus Lo­ga­max plus GB172-14, EG-E"/>
    <n v="18406"/>
    <x v="16"/>
    <n v="37"/>
    <n v="24"/>
    <s v="(15,1 "/>
    <s v="15.1 "/>
    <n v="0"/>
    <n v="29"/>
    <b v="0"/>
    <e v="#N/A"/>
    <s v="FALSCH"/>
    <x v="10"/>
    <e v="#REF!"/>
    <s v="n.a."/>
    <m/>
    <n v="15.1"/>
  </r>
  <r>
    <s v="Buderus Logamax plus GB172-14 T"/>
    <n v="2866.06"/>
    <n v="276812"/>
    <s v="/preisvergleich/Relocate/478136749.html?categoryId=18406&amp;pos=6&amp;price=2866.06&amp;productid=2920589&amp;sid=276812&amp;type=offer"/>
    <s v=" Lo­ga­max plus GB172-14 T150S, G20 V2"/>
    <n v="18406"/>
    <x v="13"/>
    <n v="0"/>
    <n v="24"/>
    <e v="#N/A"/>
    <e v="#N/A"/>
    <n v="0"/>
    <n v="19"/>
    <b v="0"/>
    <e v="#N/A"/>
    <s v="FALSCH"/>
    <x v="2"/>
    <s v="172"/>
    <e v="#N/A"/>
    <m/>
    <e v="#N/A"/>
  </r>
  <r>
    <s v="Viessmann Vitodens 222-W (19 kW)"/>
    <n v="3182"/>
    <n v="9701"/>
    <s v="/preisvergleich/Relocate/435722970.html?categoryId=18406&amp;pos=8&amp;price=3182.0&amp;productid=1983604&amp;sid=9701&amp;type=offer"/>
    <s v=" "/>
    <n v="18406"/>
    <x v="10"/>
    <n v="30"/>
    <n v="20"/>
    <s v="W (19 "/>
    <s v="19 "/>
    <n v="0"/>
    <n v="0"/>
    <b v="0"/>
    <e v="#N/A"/>
    <s v="FALSCH"/>
    <x v="3"/>
    <e v="#REF!"/>
    <s v="n.a."/>
    <m/>
    <n v="19"/>
  </r>
  <r>
    <s v="Viessmann Vitodens 200-W (19 kW)"/>
    <n v="2172.9899999999998"/>
    <n v="276812"/>
    <s v="/preisvergleich/Relocate/387843552.html?categoryId=18406&amp;pos=15&amp;price=2172.99&amp;productid=1064527&amp;sid=276812&amp;type=offer"/>
    <s v=" Viess­mann Vi­to­dens 200-W mit Vi­to­tro­nic 100 3,2 - 19,0 kW"/>
    <n v="18406"/>
    <x v="4"/>
    <n v="30"/>
    <n v="20"/>
    <s v="W (19 "/>
    <s v="19 "/>
    <n v="63"/>
    <n v="24"/>
    <s v="- 19,0 "/>
    <s v="19.0"/>
    <s v="19,0"/>
    <x v="3"/>
    <e v="#REF!"/>
    <s v="n.a."/>
    <m/>
    <n v="19"/>
  </r>
  <r>
    <s v="Vaillant ecoTEC exclusiv VC 146/4-7"/>
    <n v="1974"/>
    <n v="289859"/>
    <s v="/preisvergleich/Relocate/475958073.html?categoryId=18406&amp;pos=1&amp;price=1974.0&amp;productid=2286143&amp;sid=289859&amp;type=offer"/>
    <s v=" Vail­lant ecoTEC ex­clu­siv VC 146/4-7 Brenn­wert­ther­me ohne Re­ge­lung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25 (GB172-24 K)"/>
    <n v="2359.5"/>
    <n v="288366"/>
    <s v="/preisvergleich/Relocate/501217516.html?categoryId=18406&amp;pos=3&amp;price=2359.5&amp;productid=4199353&amp;sid=288366&amp;type=offer"/>
    <s v=" Bu­de­rus GB172-24 K Paket Brenn­wert-Kom­bither­me mit Lo­ga­ma­tic RC300 und Zu­be­hör &quot;E oder H&quot;"/>
    <n v="18406"/>
    <x v="17"/>
    <n v="0"/>
    <n v="25"/>
    <e v="#N/A"/>
    <e v="#N/A"/>
    <n v="0"/>
    <n v="14"/>
    <b v="0"/>
    <e v="#N/A"/>
    <s v="FALSCH"/>
    <x v="2"/>
    <s v="25 "/>
    <e v="#N/A"/>
    <m/>
    <e v="#N/A"/>
  </r>
  <r>
    <s v="Remeha Tzerra 15 DS"/>
    <n v="1590"/>
    <n v="9701"/>
    <s v="/preisvergleich/Relocate/411741292.html?categoryId=18406&amp;pos=2&amp;price=1590.0&amp;productid=3725813&amp;sid=9701&amp;type=offer"/>
    <s v=" "/>
    <n v="18406"/>
    <x v="19"/>
    <n v="0"/>
    <n v="15"/>
    <e v="#N/A"/>
    <e v="#N/A"/>
    <n v="0"/>
    <n v="0"/>
    <b v="0"/>
    <e v="#N/A"/>
    <s v="FALSCH"/>
    <x v="2"/>
    <s v="15 "/>
    <e v="#N/A"/>
    <m/>
    <e v="#N/A"/>
  </r>
  <r>
    <s v="Viessmann Vitodens 222-F (26 kW)"/>
    <n v="2853"/>
    <n v="288366"/>
    <s v="/preisvergleich/Relocate/454536676.html?categoryId=18406&amp;pos=2&amp;price=2853.0&amp;productid=2106162&amp;sid=288366&amp;type=offer"/>
    <s v=" Viess­mann Vi­to­dens 222-F Typ B2TA mit Vi­to­tro­nic 200 in­clu­si­ve An­schluss­set &quot;3,2 - 19 kW oben&quot;"/>
    <n v="18406"/>
    <x v="20"/>
    <n v="30"/>
    <n v="20"/>
    <s v="F (26 "/>
    <s v="26 "/>
    <n v="99"/>
    <n v="24"/>
    <s v="2 - 19 "/>
    <s v="- 19"/>
    <s v="- 19"/>
    <x v="11"/>
    <e v="#REF!"/>
    <s v="n.a."/>
    <m/>
    <n v="26"/>
  </r>
  <r>
    <s v="Buderus Logamax plus GB172-14 (15,1 kW)"/>
    <n v="1600.61"/>
    <n v="12041"/>
    <s v="/preisvergleich/Relocate/569157398.html?categoryId=18406&amp;pos=5&amp;price=1600.61&amp;productid=2467626&amp;sid=12041&amp;type=offer"/>
    <s v=" "/>
    <n v="18406"/>
    <x v="16"/>
    <n v="37"/>
    <n v="24"/>
    <s v="(15,1 "/>
    <s v="15.1 "/>
    <n v="0"/>
    <n v="0"/>
    <b v="0"/>
    <e v="#N/A"/>
    <s v="FALSCH"/>
    <x v="10"/>
    <e v="#REF!"/>
    <s v="n.a."/>
    <m/>
    <n v="15.1"/>
  </r>
  <r>
    <s v="Buderus Logamax plus GB172-14 T"/>
    <n v="2918.3"/>
    <n v="276812"/>
    <s v="/preisvergleich/Relocate/478136713.html?categoryId=18406&amp;pos=7&amp;price=2918.3&amp;productid=2920589&amp;sid=276812&amp;type=offer"/>
    <s v=" Lo­ga­max plus GB172-14 T150,G25 V2"/>
    <n v="18406"/>
    <x v="13"/>
    <n v="0"/>
    <n v="24"/>
    <e v="#N/A"/>
    <e v="#N/A"/>
    <n v="0"/>
    <n v="19"/>
    <b v="0"/>
    <e v="#N/A"/>
    <s v="FALSCH"/>
    <x v="2"/>
    <s v="172"/>
    <e v="#N/A"/>
    <m/>
    <e v="#N/A"/>
  </r>
  <r>
    <s v="Viessmann Vitodens 222-W (19 kW)"/>
    <n v="3185"/>
    <n v="289859"/>
    <s v="/preisvergleich/Relocate/481794157.html?categoryId=18406&amp;pos=9&amp;price=3185.0&amp;productid=1983604&amp;sid=289859&amp;type=offer"/>
    <s v=" Viess­mann Vi­to­dens 222-W Brenn­wert­ther­me, 19 kW, B2LA010, VT 200, Zu­be­hör Ap Viess­mann"/>
    <n v="18406"/>
    <x v="10"/>
    <n v="30"/>
    <n v="20"/>
    <s v="W (19 "/>
    <s v="19 "/>
    <n v="53"/>
    <n v="24"/>
    <s v="me, 19 "/>
    <s v="19"/>
    <s v="e, 19"/>
    <x v="3"/>
    <e v="#REF!"/>
    <s v="n.a."/>
    <m/>
    <n v="19"/>
  </r>
  <r>
    <s v="Vaillant ecoTEC exclusiv VC 146/4-7"/>
    <n v="1983"/>
    <n v="289859"/>
    <s v="/preisvergleich/Relocate/475957862.html?categoryId=18406&amp;pos=2&amp;price=1983.0&amp;productid=2286143&amp;sid=289859&amp;type=offer"/>
    <s v=" Vail­lant ecoTEC ex­clu­siv VC 206/4-7 Brenn­wert­ther­me ohne Re­ge­lung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25 (GB172-24 K)"/>
    <n v="2359.5"/>
    <n v="288366"/>
    <s v="/preisvergleich/Relocate/501217148.html?categoryId=18406&amp;pos=4&amp;price=2359.5&amp;productid=4199353&amp;sid=288366&amp;type=offer"/>
    <s v=" Bu­de­rus GB172-24 K Paket Brenn­wert-Kom­bither­me mit Lo­ga­ma­tic RC300 und Zu­be­hör &quot;L oder LL&quot;"/>
    <n v="18406"/>
    <x v="17"/>
    <n v="0"/>
    <n v="25"/>
    <e v="#N/A"/>
    <e v="#N/A"/>
    <n v="0"/>
    <n v="14"/>
    <b v="0"/>
    <e v="#N/A"/>
    <s v="FALSCH"/>
    <x v="2"/>
    <s v="25 "/>
    <e v="#N/A"/>
    <m/>
    <e v="#N/A"/>
  </r>
  <r>
    <s v="Remeha Tzerra 15 DS"/>
    <n v="1615"/>
    <n v="9701"/>
    <s v="/preisvergleich/Relocate/435737426.html?categoryId=18406&amp;pos=3&amp;price=1615.0&amp;productid=3725813&amp;sid=9701&amp;type=offer"/>
    <s v=" "/>
    <n v="18406"/>
    <x v="19"/>
    <n v="0"/>
    <n v="15"/>
    <e v="#N/A"/>
    <e v="#N/A"/>
    <n v="0"/>
    <n v="0"/>
    <b v="0"/>
    <e v="#N/A"/>
    <s v="FALSCH"/>
    <x v="2"/>
    <s v="15 "/>
    <e v="#N/A"/>
    <m/>
    <e v="#N/A"/>
  </r>
  <r>
    <s v="Viessmann Vitodens 222-F (26 kW)"/>
    <n v="2880"/>
    <n v="289859"/>
    <s v="/preisvergleich/Relocate/481808583.html?categoryId=18406&amp;pos=3&amp;price=2880.0&amp;productid=2106162&amp;sid=289859&amp;type=offer"/>
    <s v=" Viess­mann Vi­to­dens 222-F Kom­pakt-Brenn­wert­ther­me, 26 kW, VT100, HE ohne Ab­gas­pa­ket, ohne An­schluss-Set Viess­mann"/>
    <n v="18406"/>
    <x v="20"/>
    <n v="30"/>
    <n v="20"/>
    <s v="F (26 "/>
    <s v="26 "/>
    <n v="62"/>
    <n v="24"/>
    <s v="me, 26 "/>
    <s v="26"/>
    <s v="e, 26"/>
    <x v="11"/>
    <e v="#REF!"/>
    <s v="n.a."/>
    <m/>
    <n v="26"/>
  </r>
  <r>
    <s v="Buderus Logamax plus GB172-14 (15,1 kW)"/>
    <n v="1629"/>
    <n v="273949"/>
    <s v="/preisvergleich/Relocate/324771450.html?categoryId=18406&amp;pos=6&amp;price=1629.0&amp;productid=2467626&amp;sid=273949&amp;type=offer"/>
    <s v=" Bu­de­rus Lo­ga­max Plus GB172, 14 kW, mit BC25 Ba­sis­re­ge­lung - 7716010416"/>
    <n v="18406"/>
    <x v="16"/>
    <n v="37"/>
    <n v="24"/>
    <s v="(15,1 "/>
    <s v="15.1 "/>
    <n v="37"/>
    <n v="29"/>
    <s v="72, 14 "/>
    <s v="14"/>
    <s v="2, 14"/>
    <x v="10"/>
    <e v="#REF!"/>
    <s v="n.a."/>
    <m/>
    <n v="15.1"/>
  </r>
  <r>
    <s v="Buderus Logamax plus GB172-14 T"/>
    <n v="2918.3"/>
    <n v="276812"/>
    <s v="/preisvergleich/Relocate/478136744.html?categoryId=18406&amp;pos=8&amp;price=2918.3&amp;productid=2920589&amp;sid=276812&amp;type=offer"/>
    <s v=" Lo­ga­max plus GB172-14 T150,G20 V2"/>
    <n v="18406"/>
    <x v="13"/>
    <n v="0"/>
    <n v="24"/>
    <e v="#N/A"/>
    <e v="#N/A"/>
    <n v="0"/>
    <n v="19"/>
    <b v="0"/>
    <e v="#N/A"/>
    <s v="FALSCH"/>
    <x v="2"/>
    <s v="172"/>
    <e v="#N/A"/>
    <m/>
    <e v="#N/A"/>
  </r>
  <r>
    <s v="Viessmann Vitodens 222-W (19 kW)"/>
    <n v="3235"/>
    <n v="289859"/>
    <s v="/preisvergleich/Relocate/481822553.html?categoryId=18406&amp;pos=10&amp;price=3235.0&amp;productid=1983604&amp;sid=289859&amp;type=offer"/>
    <s v=" Viess­mann Vi­to­dens 222-W Brenn­wert­ther­me, 19 kW, B2LA014, VT 200, Zu­be­hör Up Viess­mann"/>
    <n v="18406"/>
    <x v="10"/>
    <n v="30"/>
    <n v="20"/>
    <s v="W (19 "/>
    <s v="19 "/>
    <n v="53"/>
    <n v="24"/>
    <s v="me, 19 "/>
    <s v="19"/>
    <s v="e, 19"/>
    <x v="3"/>
    <e v="#REF!"/>
    <s v="n.a."/>
    <m/>
    <n v="19"/>
  </r>
  <r>
    <s v="Vaillant ecoTEC exclusiv VC 146/4-7"/>
    <n v="2049"/>
    <n v="289859"/>
    <s v="/preisvergleich/Relocate/475957374.html?categoryId=18406&amp;pos=3&amp;price=2049.0&amp;productid=2286143&amp;sid=289859&amp;type=offer"/>
    <s v=" Vail­lant ecoTEC ex­clu­siv VC 146/4-7 Brenn­wert­ther­me ohne Re­ge­lung, ohne Ab­gas­pa­ket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Remeha Tzerra 15 DS"/>
    <n v="1799"/>
    <n v="288366"/>
    <s v="/preisvergleich/Relocate/349293115.html?categoryId=18406&amp;pos=4&amp;price=1799.0&amp;productid=3725813&amp;sid=288366&amp;type=offer"/>
    <s v=" Remeha Tzerra 15 DS Gas-Brenn­wert-Ther­me 6,1 - 15,6 kW inkl. Zu­be­hör 90857"/>
    <n v="18406"/>
    <x v="19"/>
    <n v="0"/>
    <n v="15"/>
    <e v="#N/A"/>
    <e v="#N/A"/>
    <n v="56"/>
    <n v="16"/>
    <s v="- 15,6 "/>
    <s v="15.6"/>
    <s v="15,6"/>
    <x v="12"/>
    <s v="15 "/>
    <e v="#N/A"/>
    <s v="6,1 - 15,6"/>
    <e v="#N/A"/>
  </r>
  <r>
    <s v="Viessmann Vitodens 222-F (26 kW)"/>
    <n v="2916.5"/>
    <n v="9701"/>
    <s v="/preisvergleich/Relocate/456086413.html?categoryId=18406&amp;pos=4&amp;price=2916.5&amp;productid=2106162&amp;sid=9701&amp;type=offer"/>
    <s v=" "/>
    <n v="18406"/>
    <x v="20"/>
    <n v="30"/>
    <n v="20"/>
    <s v="F (26 "/>
    <s v="26 "/>
    <n v="0"/>
    <n v="0"/>
    <b v="0"/>
    <e v="#N/A"/>
    <s v="FALSCH"/>
    <x v="11"/>
    <e v="#REF!"/>
    <s v="n.a."/>
    <m/>
    <n v="26"/>
  </r>
  <r>
    <s v="Buderus Logamax plus GB172-14 (15,1 kW)"/>
    <n v="1708"/>
    <n v="223861"/>
    <s v="/preisvergleich/Relocate/463226450.html?categoryId=18406&amp;pos=7&amp;price=1708.0&amp;productid=2467626&amp;sid=223861&amp;type=offer"/>
    <s v=" Bu­de­rus 14 kW Gas­brenn­wert­ther­me GB-172 Gas-Kes­sel Gas­hei­zung Gasther­me Hei­zung"/>
    <n v="18406"/>
    <x v="16"/>
    <n v="37"/>
    <n v="24"/>
    <s v="(15,1 "/>
    <s v="15.1 "/>
    <n v="15"/>
    <n v="12"/>
    <s v="rus 14 "/>
    <s v="14"/>
    <s v="us 14"/>
    <x v="10"/>
    <e v="#REF!"/>
    <s v="n.a."/>
    <m/>
    <n v="15.1"/>
  </r>
  <r>
    <s v="Buderus Logamax plus GB172-14 T"/>
    <n v="3468.37"/>
    <n v="12041"/>
    <s v="/preisvergleich/Relocate/421135555.html?categoryId=18406&amp;pos=9&amp;price=3468.37&amp;productid=2920589&amp;sid=12041&amp;type=offer"/>
    <s v=" "/>
    <n v="18406"/>
    <x v="13"/>
    <n v="0"/>
    <n v="24"/>
    <e v="#N/A"/>
    <e v="#N/A"/>
    <n v="0"/>
    <n v="0"/>
    <b v="0"/>
    <e v="#N/A"/>
    <s v="FALSCH"/>
    <x v="2"/>
    <s v="172"/>
    <e v="#N/A"/>
    <m/>
    <e v="#N/A"/>
  </r>
  <r>
    <s v="Viessmann Vitodens 200-W (45 kW)"/>
    <n v="3032.99"/>
    <n v="276812"/>
    <s v="/preisvergleich/Relocate/420734762.html?categoryId=18406&amp;pos=1&amp;price=3032.99&amp;productid=2584350&amp;sid=276812&amp;type=offer"/>
    <s v=" Viess­mann Vi­to­dens 200-W 45 kW, Umlauf m. Vi­to­tron"/>
    <n v="18406"/>
    <x v="22"/>
    <n v="30"/>
    <n v="20"/>
    <s v="W (45 "/>
    <s v="45 "/>
    <n v="33"/>
    <n v="24"/>
    <s v="0-W 45 "/>
    <s v="45"/>
    <s v="-W 45"/>
    <x v="13"/>
    <e v="#REF!"/>
    <s v="n.a."/>
    <m/>
    <n v="45"/>
  </r>
  <r>
    <s v="Vaillant ecoTEC exclusiv VC 146/4-7"/>
    <n v="2058"/>
    <n v="289859"/>
    <s v="/preisvergleich/Relocate/475958026.html?categoryId=18406&amp;pos=4&amp;price=2058.0&amp;productid=2286143&amp;sid=289859&amp;type=offer"/>
    <s v=" Vail­lant ecoTEC ex­clu­siv VC 206/4-7 Brenn­wert­ther­me ohne Re­ge­lung, ohne Ab­gas­pa­ket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9 (GB162-15)"/>
    <n v="3221.9"/>
    <n v="273949"/>
    <s v="/preisvergleich/Relocate/320847627.html?categoryId=18406&amp;pos=1&amp;price=3221.9&amp;productid=4221070&amp;sid=273949&amp;type=offer"/>
    <s v=" Bu­de­rus GB162 Lo­ga­max Plus W9 mit Re­ge­lung RC300, 15 kW mit S120 Spei­cher - 7739601009"/>
    <n v="18406"/>
    <x v="23"/>
    <n v="0"/>
    <n v="25"/>
    <e v="#N/A"/>
    <e v="#N/A"/>
    <n v="61"/>
    <n v="14"/>
    <s v="00, 15 "/>
    <s v="15"/>
    <s v="0, 15"/>
    <x v="14"/>
    <s v="9 ("/>
    <e v="#N/A"/>
    <m/>
    <n v="15"/>
  </r>
  <r>
    <s v="Viessmann Vitodens 222-F (26 kW)"/>
    <n v="2916.5"/>
    <n v="9701"/>
    <s v="/preisvergleich/Relocate/456705172.html?categoryId=18406&amp;pos=5&amp;price=2916.5&amp;productid=2106162&amp;sid=9701&amp;type=offer"/>
    <s v=" "/>
    <n v="18406"/>
    <x v="20"/>
    <n v="30"/>
    <n v="20"/>
    <s v="F (26 "/>
    <s v="26 "/>
    <n v="0"/>
    <n v="0"/>
    <b v="0"/>
    <e v="#N/A"/>
    <s v="FALSCH"/>
    <x v="11"/>
    <e v="#REF!"/>
    <s v="n.a."/>
    <m/>
    <n v="26"/>
  </r>
  <r>
    <s v="Buderus Logamax plus GB172-14 (15,1 kW)"/>
    <n v="1708"/>
    <n v="223861"/>
    <s v="/preisvergleich/Relocate/463226331.html?categoryId=18406&amp;pos=8&amp;price=1708.0&amp;productid=2467626&amp;sid=223861&amp;type=offer"/>
    <s v=" Bu­de­rus GB 172 14 kW Gas-Brenn­wert­ther­me Gasther­me Heiz­ther­me Gas­hei­zung Hei­zung"/>
    <n v="18406"/>
    <x v="16"/>
    <n v="37"/>
    <n v="24"/>
    <s v="(15,1 "/>
    <s v="15.1 "/>
    <n v="22"/>
    <n v="15"/>
    <s v="172 14 "/>
    <s v="14"/>
    <s v="72 14"/>
    <x v="10"/>
    <e v="#REF!"/>
    <s v="n.a."/>
    <m/>
    <n v="15.1"/>
  </r>
  <r>
    <s v="Buderus Logamax plus GB172-14 T"/>
    <n v="3468.37"/>
    <n v="12041"/>
    <s v="/preisvergleich/Relocate/421134438.html?categoryId=18406&amp;pos=10&amp;price=3468.37&amp;productid=2920589&amp;sid=12041&amp;type=offer"/>
    <s v=" "/>
    <n v="18406"/>
    <x v="13"/>
    <n v="0"/>
    <n v="24"/>
    <e v="#N/A"/>
    <e v="#N/A"/>
    <n v="0"/>
    <n v="0"/>
    <b v="0"/>
    <e v="#N/A"/>
    <s v="FALSCH"/>
    <x v="2"/>
    <s v="172"/>
    <e v="#N/A"/>
    <m/>
    <e v="#N/A"/>
  </r>
  <r>
    <s v="Viessmann Vitodens 200-W (45 kW)"/>
    <n v="3051"/>
    <n v="9701"/>
    <s v="/preisvergleich/Relocate/441721312.html?categoryId=18406&amp;pos=2&amp;price=3051.0&amp;productid=2584350&amp;sid=9701&amp;type=offer"/>
    <s v=" "/>
    <n v="18406"/>
    <x v="22"/>
    <n v="30"/>
    <n v="20"/>
    <s v="W (45 "/>
    <s v="45 "/>
    <n v="0"/>
    <n v="0"/>
    <b v="0"/>
    <e v="#N/A"/>
    <s v="FALSCH"/>
    <x v="13"/>
    <e v="#REF!"/>
    <s v="n.a."/>
    <m/>
    <n v="45"/>
  </r>
  <r>
    <s v="Viessmann Vitocrossal 300-60"/>
    <n v="3004"/>
    <n v="9701"/>
    <s v="/preisvergleich/Relocate/449253628.html?categoryId=18406&amp;pos=1&amp;price=3004.0&amp;productid=1262334&amp;sid=9701&amp;type=offer"/>
    <s v=" "/>
    <n v="18406"/>
    <x v="24"/>
    <n v="0"/>
    <n v="23"/>
    <e v="#N/A"/>
    <e v="#N/A"/>
    <n v="0"/>
    <n v="0"/>
    <b v="0"/>
    <e v="#N/A"/>
    <s v="FALSCH"/>
    <x v="2"/>
    <s v="300"/>
    <e v="#N/A"/>
    <m/>
    <n v="3"/>
  </r>
  <r>
    <s v="Vaillant ecoTEC exclusiv VC 146/4-7"/>
    <n v="2074"/>
    <n v="289859"/>
    <s v="/preisvergleich/Relocate/475958462.html?categoryId=18406&amp;pos=5&amp;price=2074.0&amp;productid=2286143&amp;sid=289859&amp;type=offer"/>
    <s v=" Vail­lant ecoTEC ex­clu­siv VC 146/4-7 Brenn­wert­ther­me ohne Re­ge­lung, ohne Ab­gas­pa­ket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9 (GB162-15)"/>
    <n v="3310"/>
    <n v="9701"/>
    <s v="/preisvergleich/Relocate/435749857.html?categoryId=18406&amp;pos=2&amp;price=3310.0&amp;productid=4221070&amp;sid=9701&amp;type=offer"/>
    <s v=" "/>
    <n v="18406"/>
    <x v="23"/>
    <n v="0"/>
    <n v="25"/>
    <e v="#N/A"/>
    <e v="#N/A"/>
    <n v="0"/>
    <n v="0"/>
    <b v="0"/>
    <e v="#N/A"/>
    <s v="FALSCH"/>
    <x v="2"/>
    <s v="9 ("/>
    <e v="#N/A"/>
    <m/>
    <n v="15"/>
  </r>
  <r>
    <s v="Viessmann Vitodens 222-F (26 kW)"/>
    <n v="2918"/>
    <n v="288366"/>
    <s v="/preisvergleich/Relocate/454536735.html?categoryId=18406&amp;pos=6&amp;price=2918.0&amp;productid=2106162&amp;sid=288366&amp;type=offer"/>
    <s v=" Viess­mann Vi­to­dens 222-F Typ B2TA mit Vi­to­tro­nic 200 in­clu­si­ve An­schluss­set &quot;5,2 - 26 kW links­rechts&quot;"/>
    <n v="18406"/>
    <x v="20"/>
    <n v="30"/>
    <n v="20"/>
    <s v="F (26 "/>
    <s v="26 "/>
    <n v="99"/>
    <n v="24"/>
    <s v="2 - 26 "/>
    <s v="- 26"/>
    <s v="- 26"/>
    <x v="11"/>
    <e v="#REF!"/>
    <s v="n.a."/>
    <m/>
    <n v="26"/>
  </r>
  <r>
    <s v="Buderus Logamax plus GB172-14 (15,1 kW)"/>
    <n v="2162.5"/>
    <n v="288366"/>
    <s v="/preisvergleich/Relocate/348136738.html?categoryId=18406&amp;pos=9&amp;price=2162.5&amp;productid=2467626&amp;sid=288366&amp;type=offer"/>
    <s v=" Bu­de­rus Lo­ga­max plus GB172 Gas Brenn­wert Paket in­klu­si­ve Ab­gas­füh­rung Schacht 10 m &quot;14 kW Erdgas LL oder L&quot;"/>
    <n v="18406"/>
    <x v="16"/>
    <n v="37"/>
    <n v="24"/>
    <s v="(15,1 "/>
    <s v="15.1 "/>
    <n v="100"/>
    <n v="29"/>
    <s v=" m &quot;14 "/>
    <s v="14"/>
    <s v="m &quot;14"/>
    <x v="10"/>
    <e v="#REF!"/>
    <s v="n.a."/>
    <m/>
    <n v="15.1"/>
  </r>
  <r>
    <s v="Buderus Logamax plus GB172-14 T"/>
    <n v="3571.37"/>
    <n v="276812"/>
    <s v="/preisvergleich/Relocate/497363154.html?categoryId=18406&amp;pos=11&amp;price=3571.37&amp;productid=2920589&amp;sid=276812&amp;type=offer"/>
    <s v=" Bu­de­rus Lo­ga­max plus GB172-14 T210SR, G25, RC300"/>
    <n v="18406"/>
    <x v="13"/>
    <n v="0"/>
    <n v="24"/>
    <e v="#N/A"/>
    <e v="#N/A"/>
    <n v="0"/>
    <n v="29"/>
    <b v="0"/>
    <e v="#N/A"/>
    <s v="FALSCH"/>
    <x v="2"/>
    <s v="172"/>
    <e v="#N/A"/>
    <m/>
    <e v="#N/A"/>
  </r>
  <r>
    <s v="Viessmann Vitodens 200-W (45 kW)"/>
    <n v="3109.7"/>
    <n v="9701"/>
    <s v="/preisvergleich/Relocate/440785014.html?categoryId=18406&amp;pos=3&amp;price=3109.7&amp;productid=2584350&amp;sid=9701&amp;type=offer"/>
    <s v=" "/>
    <n v="18406"/>
    <x v="22"/>
    <n v="30"/>
    <n v="20"/>
    <s v="W (45 "/>
    <s v="45 "/>
    <n v="0"/>
    <n v="0"/>
    <b v="0"/>
    <e v="#N/A"/>
    <s v="FALSCH"/>
    <x v="13"/>
    <e v="#REF!"/>
    <s v="n.a."/>
    <m/>
    <n v="45"/>
  </r>
  <r>
    <s v="Viessmann Vitocrossal 300-60"/>
    <n v="3935.61"/>
    <n v="9701"/>
    <s v="/preisvergleich/Relocate/493144906.html?categoryId=18406&amp;pos=2&amp;price=3935.61&amp;productid=1262334&amp;sid=9701&amp;type=offer"/>
    <s v=" "/>
    <n v="18406"/>
    <x v="24"/>
    <n v="0"/>
    <n v="23"/>
    <e v="#N/A"/>
    <e v="#N/A"/>
    <n v="0"/>
    <n v="0"/>
    <b v="0"/>
    <e v="#N/A"/>
    <s v="FALSCH"/>
    <x v="2"/>
    <s v="300"/>
    <e v="#N/A"/>
    <m/>
    <n v="3"/>
  </r>
  <r>
    <s v="Vaillant ecoTEC exclusiv VC 146/4-7"/>
    <n v="2079"/>
    <n v="289859"/>
    <s v="/preisvergleich/Relocate/475957792.html?categoryId=18406&amp;pos=6&amp;price=2079.0&amp;productid=2286143&amp;sid=289859&amp;type=offer"/>
    <s v=" Vail­lant ecoTEC ex­clu­siv VC 146/4-7 Brenn­wert­ther­me ohne Re­ge­lung, ohne Ab­gas­pa­ket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9 (GB162-15)"/>
    <n v="3312.9"/>
    <n v="273949"/>
    <s v="/preisvergleich/Relocate/320847620.html?categoryId=18406&amp;pos=3&amp;price=3312.9&amp;productid=4221070&amp;sid=273949&amp;type=offer"/>
    <s v=" Bu­de­rus GB162 Lo­ga­max Plus W9 mit Re­ge­lung RC300, 15 kW mit SU160 W Spei­cher - 7739601015"/>
    <n v="18406"/>
    <x v="23"/>
    <n v="0"/>
    <n v="25"/>
    <e v="#N/A"/>
    <e v="#N/A"/>
    <n v="61"/>
    <n v="14"/>
    <s v="00, 15 "/>
    <s v="15"/>
    <s v="0, 15"/>
    <x v="14"/>
    <s v="9 ("/>
    <e v="#N/A"/>
    <m/>
    <n v="15"/>
  </r>
  <r>
    <s v="Viessmann Vitodens 222-F (26 kW)"/>
    <n v="2918"/>
    <n v="288366"/>
    <s v="/preisvergleich/Relocate/454536639.html?categoryId=18406&amp;pos=7&amp;price=2918.0&amp;productid=2106162&amp;sid=288366&amp;type=offer"/>
    <s v=" Viess­mann Vi­to­dens 222-F Typ B2TA mit Vi­to­tro­nic 200 in­clu­si­ve An­schluss­set &quot;5,2 - 26 kW oben&quot;"/>
    <n v="18406"/>
    <x v="20"/>
    <n v="30"/>
    <n v="20"/>
    <s v="F (26 "/>
    <s v="26 "/>
    <n v="99"/>
    <n v="24"/>
    <s v="2 - 26 "/>
    <s v="- 26"/>
    <s v="- 26"/>
    <x v="11"/>
    <e v="#REF!"/>
    <s v="n.a."/>
    <m/>
    <n v="26"/>
  </r>
  <r>
    <s v="Buderus Logamax plus GB172-14 (15,1 kW)"/>
    <n v="2162.5"/>
    <n v="288366"/>
    <s v="/preisvergleich/Relocate/348136741.html?categoryId=18406&amp;pos=10&amp;price=2162.5&amp;productid=2467626&amp;sid=288366&amp;type=offer"/>
    <s v=" Bu­de­rus Lo­ga­max plus GB172 Gas Brenn­wert Paket in­klu­si­ve Ab­gas­füh­rung Schacht 10 m &quot;14 kW Erdgas E oder H&quot;"/>
    <n v="18406"/>
    <x v="16"/>
    <n v="37"/>
    <n v="24"/>
    <s v="(15,1 "/>
    <s v="15.1 "/>
    <n v="100"/>
    <n v="29"/>
    <s v=" m &quot;14 "/>
    <s v="14"/>
    <s v="m &quot;14"/>
    <x v="10"/>
    <e v="#REF!"/>
    <s v="n.a."/>
    <m/>
    <n v="15.1"/>
  </r>
  <r>
    <s v="Buderus Logamax plus GB172-14 T"/>
    <n v="3571.37"/>
    <n v="276812"/>
    <s v="/preisvergleich/Relocate/478136748.html?categoryId=18406&amp;pos=12&amp;price=3571.37&amp;productid=2920589&amp;sid=276812&amp;type=offer"/>
    <s v=" Bu­de­rus Lo­ga­max plus GB172-14 T210SR"/>
    <n v="18406"/>
    <x v="13"/>
    <n v="0"/>
    <n v="24"/>
    <e v="#N/A"/>
    <e v="#N/A"/>
    <n v="0"/>
    <n v="29"/>
    <b v="0"/>
    <e v="#N/A"/>
    <s v="FALSCH"/>
    <x v="2"/>
    <s v="172"/>
    <e v="#N/A"/>
    <m/>
    <e v="#N/A"/>
  </r>
  <r>
    <s v="Viessmann Vitodens 300-W (11 kW)"/>
    <n v="2429.5"/>
    <n v="294528"/>
    <s v="/preisvergleich/Relocate/559986558.html?categoryId=18406&amp;pos=1&amp;price=2429.5&amp;productid=1223708&amp;sid=294528&amp;type=offer"/>
    <s v=" Vi­to­dens 300-W 11kW mit Vi­to­tro­nic 200"/>
    <n v="18406"/>
    <x v="25"/>
    <n v="30"/>
    <n v="20"/>
    <s v="W (11 "/>
    <s v="11 "/>
    <n v="21"/>
    <n v="13"/>
    <s v="00-W 11"/>
    <s v="11"/>
    <s v="0-W 11"/>
    <x v="0"/>
    <e v="#REF!"/>
    <s v="n.a."/>
    <m/>
    <n v="11"/>
  </r>
  <r>
    <s v="Viessmann Vitodens 200-W (26 kW)"/>
    <n v="2050"/>
    <n v="289859"/>
    <s v="/preisvergleich/Relocate/481824188.html?categoryId=18406&amp;pos=1&amp;price=2050.0&amp;productid=1098709&amp;sid=289859&amp;type=offer"/>
    <s v=" Viess­mann Vi­to­dens 200-W Gas-Brenn­wert­ther­me, 26 kW, VT100, HE ohne Ab­gas­pa­ket, ohne, ohne Viess­mann"/>
    <n v="18406"/>
    <x v="26"/>
    <n v="30"/>
    <n v="20"/>
    <s v="W (26 "/>
    <s v="26 "/>
    <n v="57"/>
    <n v="24"/>
    <s v="me, 26 "/>
    <s v="26"/>
    <s v="e, 26"/>
    <x v="11"/>
    <e v="#REF!"/>
    <s v="n.a."/>
    <m/>
    <n v="26"/>
  </r>
  <r>
    <s v="Buderus Logamax plus GB172-14 Erdgas L/LL (15,1 kW)"/>
    <n v="1365"/>
    <n v="9701"/>
    <s v="/preisvergleich/Relocate/467391812.html?categoryId=18406&amp;pos=1&amp;price=1365.0&amp;productid=3801875&amp;sid=9701&amp;type=offer"/>
    <s v=" "/>
    <n v="18406"/>
    <x v="27"/>
    <n v="49"/>
    <n v="24"/>
    <s v="(15,1 "/>
    <s v="15.1 "/>
    <n v="0"/>
    <n v="0"/>
    <b v="0"/>
    <e v="#N/A"/>
    <s v="FALSCH"/>
    <x v="10"/>
    <e v="#REF!"/>
    <s v="n.a."/>
    <m/>
    <n v="15.1"/>
  </r>
  <r>
    <s v="Junkers Cerapur Comfort-Eco ZSBE 28-3 A (28 kW)"/>
    <n v="1985"/>
    <n v="9701"/>
    <s v="/preisvergleich/Relocate/436571450.html?categoryId=18406&amp;pos=1&amp;price=1985.0&amp;productid=1217855&amp;sid=9701&amp;type=offer"/>
    <s v=" "/>
    <n v="18406"/>
    <x v="28"/>
    <n v="45"/>
    <n v="34"/>
    <s v="A (28 "/>
    <s v="28 "/>
    <n v="0"/>
    <n v="0"/>
    <b v="0"/>
    <e v="#N/A"/>
    <s v="FALSCH"/>
    <x v="15"/>
    <e v="#REF!"/>
    <s v="n.a."/>
    <m/>
    <n v="28"/>
  </r>
  <r>
    <s v="Viessmann Vitodens 200-W (45 kW)"/>
    <n v="3260.99"/>
    <n v="276812"/>
    <s v="/preisvergleich/Relocate/420734781.html?categoryId=18406&amp;pos=4&amp;price=3260.99&amp;productid=2584350&amp;sid=276812&amp;type=offer"/>
    <s v=" Viess­mann Vi­to­dens 200-W 45 kW, Umlauf m. Vi­to­tron"/>
    <n v="18406"/>
    <x v="22"/>
    <n v="30"/>
    <n v="20"/>
    <s v="W (45 "/>
    <s v="45 "/>
    <n v="33"/>
    <n v="24"/>
    <s v="0-W 45 "/>
    <s v="45"/>
    <s v="-W 45"/>
    <x v="13"/>
    <e v="#REF!"/>
    <s v="n.a."/>
    <m/>
    <n v="45"/>
  </r>
  <r>
    <s v="Viessmann Vitocrossal 300-60"/>
    <n v="4792.5"/>
    <n v="294528"/>
    <s v="/preisvergleich/Relocate/559967034.html?categoryId=18406&amp;pos=3&amp;price=4792.5&amp;productid=1262334&amp;sid=294528&amp;type=offer"/>
    <s v=" VIESS­MANN Vi­to­cros­sal 300 - 60,0/54, 3 kW mit Vi­to­tro­nic 200 (Typ KW6B)"/>
    <n v="18406"/>
    <x v="24"/>
    <n v="0"/>
    <n v="23"/>
    <e v="#N/A"/>
    <e v="#N/A"/>
    <n v="45"/>
    <n v="28"/>
    <s v="/54, 3 "/>
    <e v="#N/A"/>
    <s v="54, 3"/>
    <x v="16"/>
    <s v="300"/>
    <e v="#N/A"/>
    <n v="3"/>
    <n v="3"/>
  </r>
  <r>
    <s v="Vaillant ecoTEC exclusiv VC 146/4-7"/>
    <n v="2083"/>
    <n v="289859"/>
    <s v="/preisvergleich/Relocate/475958478.html?categoryId=18406&amp;pos=7&amp;price=2083.0&amp;productid=2286143&amp;sid=289859&amp;type=offer"/>
    <s v=" Vail­lant ecoTEC ex­clu­siv VC 206/4-7 Brenn­wert­ther­me ohne Re­ge­lung, ohne Ab­gas­pa­ket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9 (GB162-15)"/>
    <n v="3328"/>
    <n v="9701"/>
    <s v="/preisvergleich/Relocate/601109486.html?categoryId=18406&amp;pos=4&amp;price=3328.0&amp;productid=4221070&amp;sid=9701&amp;type=offer"/>
    <s v=" "/>
    <n v="18406"/>
    <x v="23"/>
    <n v="0"/>
    <n v="25"/>
    <e v="#N/A"/>
    <e v="#N/A"/>
    <n v="0"/>
    <n v="0"/>
    <b v="0"/>
    <e v="#N/A"/>
    <s v="FALSCH"/>
    <x v="2"/>
    <s v="9 ("/>
    <e v="#N/A"/>
    <m/>
    <n v="15"/>
  </r>
  <r>
    <s v="Viessmann Vitodens 222-F (26 kW)"/>
    <n v="3078.01"/>
    <n v="276812"/>
    <s v="/preisvergleich/Relocate/387843842.html?categoryId=18406&amp;pos=8&amp;price=3078.01&amp;productid=2106162&amp;sid=276812&amp;type=offer"/>
    <s v=" Viess­mann Paket Vi­to­dens 222-F Vi­to­tro­nic 200 HO1B 5,2 - 26,0 kW, nach oben"/>
    <n v="18406"/>
    <x v="20"/>
    <n v="30"/>
    <n v="20"/>
    <s v="F (26 "/>
    <s v="26 "/>
    <n v="70"/>
    <n v="30"/>
    <s v="- 26,0 "/>
    <s v="26.0"/>
    <s v="26,0"/>
    <x v="11"/>
    <e v="#REF!"/>
    <s v="n.a."/>
    <m/>
    <n v="26"/>
  </r>
  <r>
    <s v="Buderus Logamax plus GB172-14 T"/>
    <n v="3573.34"/>
    <n v="12041"/>
    <s v="/preisvergleich/Relocate/421134429.html?categoryId=18406&amp;pos=13&amp;price=3573.34&amp;productid=2920589&amp;sid=12041&amp;type=offer"/>
    <s v=" "/>
    <n v="18406"/>
    <x v="13"/>
    <n v="0"/>
    <n v="24"/>
    <e v="#N/A"/>
    <e v="#N/A"/>
    <n v="0"/>
    <n v="0"/>
    <b v="0"/>
    <e v="#N/A"/>
    <s v="FALSCH"/>
    <x v="2"/>
    <s v="172"/>
    <e v="#N/A"/>
    <m/>
    <e v="#N/A"/>
  </r>
  <r>
    <s v="Weishaupt Thermo Condens WTC 15-A Aqua Integra 100 Liter"/>
    <n v="3234.31"/>
    <n v="276812"/>
    <s v="/preisvergleich/Relocate/387844416.html?categoryId=18406&amp;pos=1&amp;price=3234.31&amp;productid=2654412&amp;sid=276812&amp;type=offer"/>
    <s v=" Weis­haupt Thermo Con­dens Kom­pakt WTC-A K-I-100 WTC 15-A, 3-stu­fig"/>
    <n v="18406"/>
    <x v="29"/>
    <n v="0"/>
    <n v="30"/>
    <e v="#N/A"/>
    <e v="#N/A"/>
    <n v="0"/>
    <n v="48"/>
    <b v="0"/>
    <e v="#N/A"/>
    <s v="FALSCH"/>
    <x v="2"/>
    <s v="15-"/>
    <e v="#N/A"/>
    <m/>
    <n v="15"/>
  </r>
  <r>
    <s v="Viessmann Vitodens 300-W (11 kW)"/>
    <n v="2500"/>
    <n v="289859"/>
    <s v="/preisvergleich/Relocate/481805232.html?categoryId=18406&amp;pos=2&amp;price=2500.0&amp;productid=1223708&amp;sid=289859&amp;type=offer"/>
    <s v=" Viess­mann Vi­to­dens 300-W Gas-Brenn­wert­ther­me, 11 kW, Ka­bel­sen­sor Viess­mann"/>
    <n v="18406"/>
    <x v="25"/>
    <n v="30"/>
    <n v="20"/>
    <s v="W (11 "/>
    <s v="11 "/>
    <n v="57"/>
    <n v="24"/>
    <s v="me, 11 "/>
    <s v="11"/>
    <s v="e, 11"/>
    <x v="0"/>
    <e v="#REF!"/>
    <s v="n.a."/>
    <m/>
    <n v="11"/>
  </r>
  <r>
    <s v="Viessmann Vitodens 200-W (26 kW)"/>
    <n v="2119"/>
    <n v="9701"/>
    <s v="/preisvergleich/Relocate/362635928.html?categoryId=18406&amp;pos=2&amp;price=2119.0&amp;productid=1098709&amp;sid=9701&amp;type=offer"/>
    <s v=" "/>
    <n v="18406"/>
    <x v="26"/>
    <n v="30"/>
    <n v="20"/>
    <s v="W (26 "/>
    <s v="26 "/>
    <n v="0"/>
    <n v="0"/>
    <b v="0"/>
    <e v="#N/A"/>
    <s v="FALSCH"/>
    <x v="11"/>
    <e v="#REF!"/>
    <s v="n.a."/>
    <m/>
    <n v="26"/>
  </r>
  <r>
    <s v="Buderus Logamax plus GB172-14 Erdgas L/LL (15,1 kW)"/>
    <n v="1365"/>
    <n v="9701"/>
    <s v="/preisvergleich/Relocate/467392289.html?categoryId=18406&amp;pos=2&amp;price=1365.0&amp;productid=3801875&amp;sid=9701&amp;type=offer"/>
    <s v=" "/>
    <n v="18406"/>
    <x v="27"/>
    <n v="49"/>
    <n v="24"/>
    <s v="(15,1 "/>
    <s v="15.1 "/>
    <n v="0"/>
    <n v="0"/>
    <b v="0"/>
    <e v="#N/A"/>
    <s v="FALSCH"/>
    <x v="10"/>
    <e v="#REF!"/>
    <s v="n.a."/>
    <m/>
    <n v="15.1"/>
  </r>
  <r>
    <s v="Junkers Cerapur Comfort-Eco ZSBE 28-3 A (28 kW)"/>
    <n v="2010"/>
    <n v="289859"/>
    <s v="/preisvergleich/Relocate/481818859.html?categoryId=18406&amp;pos=2&amp;price=2010.0&amp;productid=1217855&amp;sid=289859&amp;type=offer"/>
    <s v=" Jun­kers Ce­ra­pur­Com­fort-Eco ZSBE 28-3 A 23 Brenn­wert­ther­me 28 kW, E/H ohne Re­ge­lung, ohne Spei­cher, ohne Ab­gas­pa­ket, ohne Mon­ta­ge­plat­te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Viessmann Vitodens 200-W (45 kW)"/>
    <n v="3320"/>
    <n v="294528"/>
    <s v="/preisvergleich/Relocate/559986176.html?categoryId=18406&amp;pos=5&amp;price=3320.0&amp;productid=2584350&amp;sid=294528&amp;type=offer"/>
    <s v=" Vi­to­dens 200-W 12-45KW mit Vi­to­tro­nic 200"/>
    <n v="18406"/>
    <x v="22"/>
    <n v="30"/>
    <n v="20"/>
    <s v="W (45 "/>
    <s v="45 "/>
    <n v="0"/>
    <n v="13"/>
    <b v="0"/>
    <e v="#N/A"/>
    <s v="FALSCH"/>
    <x v="13"/>
    <e v="#REF!"/>
    <s v="n.a."/>
    <m/>
    <n v="45"/>
  </r>
  <r>
    <s v="Viessmann Vitocrossal 300-60"/>
    <n v="5430.86"/>
    <n v="297223"/>
    <s v="/preisvergleich/Relocate/436143780.html?categoryId=18406&amp;pos=4&amp;price=5430.86&amp;productid=1262334&amp;sid=297223&amp;type=offer"/>
    <s v=" VIESS­MANN CU3A041 Vi­to­cros­sal 300 - 60/54, 3 kW mit Vi­to­tro­nic 200 (Typ KW6B)"/>
    <n v="18406"/>
    <x v="24"/>
    <n v="0"/>
    <n v="23"/>
    <e v="#N/A"/>
    <e v="#N/A"/>
    <n v="51"/>
    <n v="15"/>
    <s v="/54, 3 "/>
    <s v="3"/>
    <s v="54, 3"/>
    <x v="16"/>
    <s v="300"/>
    <e v="#N/A"/>
    <m/>
    <n v="3"/>
  </r>
  <r>
    <s v="Vaillant ecoTEC exclusiv VC 146/4-7"/>
    <n v="2088"/>
    <n v="289859"/>
    <s v="/preisvergleich/Relocate/475957595.html?categoryId=18406&amp;pos=8&amp;price=2088.0&amp;productid=2286143&amp;sid=289859&amp;type=offer"/>
    <s v=" Vail­lant ecoTEC ex­clu­siv VC 206/4-7 Brenn­wert­ther­me ohne Re­ge­lung, ohne Ab­gas­pa­ket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9 (GB162-15)"/>
    <n v="3329.9"/>
    <n v="273949"/>
    <s v="/preisvergleich/Relocate/320847636.html?categoryId=18406&amp;pos=5&amp;price=3329.9&amp;productid=4221070&amp;sid=273949&amp;type=offer"/>
    <s v=" Bu­de­rus GB162 Lo­ga­max Plus W9 mit Re­ge­lung RC300, 15 kW mit SU200 W Spei­cher - 7739601017"/>
    <n v="18406"/>
    <x v="23"/>
    <n v="0"/>
    <n v="25"/>
    <e v="#N/A"/>
    <e v="#N/A"/>
    <n v="61"/>
    <n v="14"/>
    <s v="00, 15 "/>
    <s v="15"/>
    <s v="0, 15"/>
    <x v="14"/>
    <s v="9 ("/>
    <e v="#N/A"/>
    <m/>
    <n v="15"/>
  </r>
  <r>
    <s v="Viessmann Vitodens 222-F (26 kW)"/>
    <n v="3078.01"/>
    <n v="276812"/>
    <s v="/preisvergleich/Relocate/436314794.html?categoryId=18406&amp;pos=9&amp;price=3078.01&amp;productid=2106162&amp;sid=276812&amp;type=offer"/>
    <s v=" Viess­mann Paket Vi­to­dens 222-F 26 kW Vi­to­tro­nic"/>
    <n v="18406"/>
    <x v="20"/>
    <n v="30"/>
    <n v="20"/>
    <s v="F (26 "/>
    <s v="26 "/>
    <n v="39"/>
    <n v="30"/>
    <s v="2-F 26 "/>
    <s v="26"/>
    <s v="-F 26"/>
    <x v="11"/>
    <e v="#REF!"/>
    <s v="n.a."/>
    <m/>
    <n v="26"/>
  </r>
  <r>
    <s v="Buderus Logamax plus GB172-14 T"/>
    <n v="3915.61"/>
    <n v="12041"/>
    <s v="/preisvergleich/Relocate/421135447.html?categoryId=18406&amp;pos=14&amp;price=3915.61&amp;productid=2920589&amp;sid=12041&amp;type=offer"/>
    <s v=" "/>
    <n v="18406"/>
    <x v="13"/>
    <n v="0"/>
    <n v="24"/>
    <e v="#N/A"/>
    <e v="#N/A"/>
    <n v="0"/>
    <n v="0"/>
    <b v="0"/>
    <e v="#N/A"/>
    <s v="FALSCH"/>
    <x v="2"/>
    <s v="172"/>
    <e v="#N/A"/>
    <m/>
    <e v="#N/A"/>
  </r>
  <r>
    <s v="Weishaupt Thermo Condens WTC 15-A Aqua Integra 100 Liter"/>
    <n v="3531.55"/>
    <n v="276812"/>
    <s v="/preisvergleich/Relocate/387844436.html?categoryId=18406&amp;pos=2&amp;price=3531.55&amp;productid=2654412&amp;sid=276812&amp;type=offer"/>
    <s v=" Weis­haupt Thermo Con­dens Kom­pakt WTC-A K-I-100 WTC 15-A, En­er­gie­spar­pum­pe"/>
    <n v="18406"/>
    <x v="29"/>
    <n v="0"/>
    <n v="30"/>
    <e v="#N/A"/>
    <e v="#N/A"/>
    <n v="0"/>
    <n v="48"/>
    <b v="0"/>
    <e v="#N/A"/>
    <s v="FALSCH"/>
    <x v="2"/>
    <s v="15-"/>
    <e v="#N/A"/>
    <m/>
    <n v="15"/>
  </r>
  <r>
    <s v="Wolf ComfortLine CSZ-300"/>
    <n v="2885"/>
    <n v="9701"/>
    <s v="/preisvergleich/Relocate/255378477.html?categoryId=18406&amp;pos=1&amp;price=2885.0&amp;productid=3129258&amp;sid=9701&amp;type=offer"/>
    <s v=" "/>
    <n v="18406"/>
    <x v="30"/>
    <n v="0"/>
    <n v="22"/>
    <e v="#N/A"/>
    <e v="#N/A"/>
    <n v="0"/>
    <n v="0"/>
    <b v="0"/>
    <e v="#N/A"/>
    <s v="FALSCH"/>
    <x v="2"/>
    <s v="300"/>
    <e v="#N/A"/>
    <m/>
    <e v="#N/A"/>
  </r>
  <r>
    <s v="Viessmann Vitodens 300-W (11 kW)"/>
    <n v="2519.04"/>
    <n v="297223"/>
    <s v="/preisvergleich/Relocate/436146475.html?categoryId=18406&amp;pos=3&amp;price=2519.04&amp;productid=1223708&amp;sid=297223&amp;type=offer"/>
    <s v=" VIESS­MANN B3HA001 Vi­to­dens 300-W 1,9 - 11,0kW, Gas-Brenn- wert­heiz­ge­rät mit Vi­to­tro­nic 200 ATS lgb"/>
    <n v="18406"/>
    <x v="25"/>
    <n v="30"/>
    <n v="20"/>
    <s v="W (11 "/>
    <s v="11 "/>
    <n v="48"/>
    <n v="14"/>
    <s v=" - 11,0"/>
    <s v="11.0"/>
    <s v="- 11,0"/>
    <x v="0"/>
    <e v="#REF!"/>
    <s v="n.a."/>
    <m/>
    <n v="11"/>
  </r>
  <r>
    <s v="Viessmann Vitodens 200-W (26 kW)"/>
    <n v="2135"/>
    <n v="9701"/>
    <s v="/preisvergleich/Relocate/440793264.html?categoryId=18406&amp;pos=3&amp;price=2135.0&amp;productid=1098709&amp;sid=9701&amp;type=offer"/>
    <s v=" "/>
    <n v="18406"/>
    <x v="26"/>
    <n v="30"/>
    <n v="20"/>
    <s v="W (26 "/>
    <s v="26 "/>
    <n v="0"/>
    <n v="0"/>
    <b v="0"/>
    <e v="#N/A"/>
    <s v="FALSCH"/>
    <x v="11"/>
    <e v="#REF!"/>
    <s v="n.a."/>
    <m/>
    <n v="26"/>
  </r>
  <r>
    <s v="Buderus Logamax plus GB172-14 Erdgas L/LL (15,1 kW)"/>
    <n v="1578.57"/>
    <n v="276812"/>
    <s v="/preisvergleich/Relocate/497363207.html?categoryId=18406&amp;pos=3&amp;price=1578.57&amp;productid=3801875&amp;sid=276812&amp;type=offer"/>
    <s v=" Bu­de­rus Lo­ga­max plus GB172-14, G25"/>
    <n v="18406"/>
    <x v="27"/>
    <n v="49"/>
    <n v="24"/>
    <s v="(15,1 "/>
    <s v="15.1 "/>
    <n v="0"/>
    <n v="29"/>
    <b v="0"/>
    <e v="#N/A"/>
    <s v="FALSCH"/>
    <x v="10"/>
    <e v="#REF!"/>
    <s v="n.a."/>
    <m/>
    <n v="15.1"/>
  </r>
  <r>
    <s v="Junkers Cerapur Comfort-Eco ZSBE 28-3 A (28 kW)"/>
    <n v="2010"/>
    <n v="289859"/>
    <s v="/preisvergleich/Relocate/481826321.html?categoryId=18406&amp;pos=3&amp;price=2010.0&amp;productid=1217855&amp;sid=289859&amp;type=offer"/>
    <s v=" Jun­kers Ce­ra­pur­Com­fort-Eco ZSBE 28-3 A 21 Brenn­wert­ther­me 28 kW, L/LL ohne Re­ge­lung, ohne Spei­cher, ohne Ab­gas­pa­ket, ohne Mon­ta­ge­plat­te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Viessmann Vitocrossal 300-60"/>
    <n v="5509"/>
    <n v="223861"/>
    <s v="/preisvergleich/Relocate/287713449.html?categoryId=18406&amp;pos=5&amp;price=5509.0&amp;productid=1262334&amp;sid=223861&amp;type=offer"/>
    <s v=" Viess­mann Vi­to­cros­sal 300 Gas­brenn­wert­heiz­kes­sel 60 kW"/>
    <n v="18406"/>
    <x v="24"/>
    <n v="0"/>
    <n v="23"/>
    <e v="#N/A"/>
    <e v="#N/A"/>
    <n v="63"/>
    <n v="28"/>
    <s v="sel 60 "/>
    <s v="60"/>
    <s v="el 60"/>
    <x v="17"/>
    <s v="300"/>
    <e v="#N/A"/>
    <m/>
    <n v="3"/>
  </r>
  <r>
    <s v="Vaillant ecoTEC exclusiv VC 146/4-7"/>
    <n v="2104"/>
    <n v="289859"/>
    <s v="/preisvergleich/Relocate/475957676.html?categoryId=18406&amp;pos=9&amp;price=2104.0&amp;productid=2286143&amp;sid=289859&amp;type=offer"/>
    <s v=" Vail­lant ecoTEC ex­clu­siv VC 146/4-7 Brenn­wert­ther­me ohne Re­ge­lung, ohne Ab­gas­pa­ket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9 (GB162-15)"/>
    <n v="3535.9"/>
    <n v="273949"/>
    <s v="/preisvergleich/Relocate/320847622.html?categoryId=18406&amp;pos=6&amp;price=3535.9&amp;productid=4221070&amp;sid=273949&amp;type=offer"/>
    <s v=" Bu­de­rus GB162 Lo­ga­max Plus W9 mit Re­ge­lung RC300, 15 kW mit S135 RW Spei­cher - 7739601011"/>
    <n v="18406"/>
    <x v="23"/>
    <n v="0"/>
    <n v="25"/>
    <e v="#N/A"/>
    <e v="#N/A"/>
    <n v="61"/>
    <n v="14"/>
    <s v="00, 15 "/>
    <s v="15"/>
    <s v="0, 15"/>
    <x v="14"/>
    <s v="9 ("/>
    <e v="#N/A"/>
    <m/>
    <n v="15"/>
  </r>
  <r>
    <s v="Viessmann Vitodens 222-F (26 kW)"/>
    <n v="3078.01"/>
    <n v="276812"/>
    <s v="/preisvergleich/Relocate/436314836.html?categoryId=18406&amp;pos=10&amp;price=3078.01&amp;productid=2106162&amp;sid=276812&amp;type=offer"/>
    <s v=" Viess­mann Paket Vi­to­dens 222-F 26 kW Vi­to­tro­nic"/>
    <n v="18406"/>
    <x v="20"/>
    <n v="30"/>
    <n v="20"/>
    <s v="F (26 "/>
    <s v="26 "/>
    <n v="39"/>
    <n v="30"/>
    <s v="2-F 26 "/>
    <s v="26"/>
    <s v="-F 26"/>
    <x v="11"/>
    <e v="#REF!"/>
    <s v="n.a."/>
    <m/>
    <n v="26"/>
  </r>
  <r>
    <s v="Weishaupt Thermo Condens WTC 15-A Aqua Integra 100 Liter"/>
    <n v="3799.23"/>
    <n v="276812"/>
    <s v="/preisvergleich/Relocate/387844132.html?categoryId=18406&amp;pos=3&amp;price=3799.23&amp;productid=2654412&amp;sid=276812&amp;type=offer"/>
    <s v=" Weis­haupt Paket WTC 15/25-A Ausf. K-I-100 15 kW - Pumpe dreh­zahl­ge­re­gelt"/>
    <n v="18406"/>
    <x v="29"/>
    <n v="0"/>
    <n v="30"/>
    <e v="#N/A"/>
    <e v="#N/A"/>
    <n v="48"/>
    <n v="23"/>
    <s v="100 15 "/>
    <s v="15"/>
    <s v="00 15"/>
    <x v="14"/>
    <s v="15-"/>
    <e v="#N/A"/>
    <m/>
    <n v="15"/>
  </r>
  <r>
    <s v="Wolf ComfortLine CSZ-300"/>
    <n v="3005"/>
    <n v="9701"/>
    <s v="/preisvergleich/Relocate/274829964.html?categoryId=18406&amp;pos=2&amp;price=3005.0&amp;productid=3129258&amp;sid=9701&amp;type=offer"/>
    <s v=" "/>
    <n v="18406"/>
    <x v="30"/>
    <n v="0"/>
    <n v="22"/>
    <e v="#N/A"/>
    <e v="#N/A"/>
    <n v="0"/>
    <n v="0"/>
    <b v="0"/>
    <e v="#N/A"/>
    <s v="FALSCH"/>
    <x v="2"/>
    <s v="300"/>
    <e v="#N/A"/>
    <m/>
    <e v="#N/A"/>
  </r>
  <r>
    <s v="Viessmann Vitodens 300-W (11 kW)"/>
    <n v="2575"/>
    <n v="289859"/>
    <s v="/preisvergleich/Relocate/481819848.html?categoryId=18406&amp;pos=4&amp;price=2575.0&amp;productid=1223708&amp;sid=289859&amp;type=offer"/>
    <s v=" Viess­mann Vi­to­dens 300-W Gas-Brenn­wert­ther­me, 11 kW, Funk­sen­sor Viess­mann"/>
    <n v="18406"/>
    <x v="25"/>
    <n v="30"/>
    <n v="20"/>
    <s v="W (11 "/>
    <s v="11 "/>
    <n v="57"/>
    <n v="24"/>
    <s v="me, 11 "/>
    <s v="11"/>
    <s v="e, 11"/>
    <x v="0"/>
    <e v="#REF!"/>
    <s v="n.a."/>
    <m/>
    <n v="11"/>
  </r>
  <r>
    <s v="Viessmann Vitodens 200-W (26 kW)"/>
    <n v="2157.06"/>
    <n v="297223"/>
    <s v="/preisvergleich/Relocate/503498683.html?categoryId=18406&amp;pos=4&amp;price=2157.06&amp;productid=1098709&amp;sid=297223&amp;type=offer"/>
    <s v=" VIESS­MANN B2HA073 B2HA073 Vi­to­dens 200-W Gas-Brenn­wert-Wand­ge­rät 5,2-26, 0 kW mit Vi­to­tro­nic 100"/>
    <n v="18406"/>
    <x v="26"/>
    <n v="30"/>
    <n v="20"/>
    <s v="W (26 "/>
    <s v="26 "/>
    <n v="83"/>
    <n v="14"/>
    <s v="-26, 0 "/>
    <e v="#N/A"/>
    <s v="26, 0"/>
    <x v="11"/>
    <e v="#REF!"/>
    <s v="n.a."/>
    <m/>
    <n v="26"/>
  </r>
  <r>
    <s v="Buderus Logamax plus GB172-14 Erdgas L/LL (15,1 kW)"/>
    <n v="1578.57"/>
    <n v="276812"/>
    <s v="/preisvergleich/Relocate/497363169.html?categoryId=18406&amp;pos=4&amp;price=1578.57&amp;productid=3801875&amp;sid=276812&amp;type=offer"/>
    <s v=" Bu­de­rus Lo­ga­max plus GB172-14, EG-E"/>
    <n v="18406"/>
    <x v="27"/>
    <n v="49"/>
    <n v="24"/>
    <s v="(15,1 "/>
    <s v="15.1 "/>
    <n v="0"/>
    <n v="29"/>
    <b v="0"/>
    <e v="#N/A"/>
    <s v="FALSCH"/>
    <x v="10"/>
    <e v="#REF!"/>
    <s v="n.a."/>
    <m/>
    <n v="15.1"/>
  </r>
  <r>
    <s v="Junkers Cerapur Comfort-Eco ZSBE 28-3 A (28 kW)"/>
    <n v="2055"/>
    <n v="289859"/>
    <s v="/preisvergleich/Relocate/481821074.html?categoryId=18406&amp;pos=4&amp;price=2055.0&amp;productid=1217855&amp;sid=289859&amp;type=offer"/>
    <s v=" Jun­kers Ce­ra­pur­Com­fort-Eco ZSBE 28-3 A 21 Brenn­wert­ther­me 28 kW, L/LL Mon­ta­ge­plat­te 258, ohne Re­ge­lung, ohne Spei­cher, ohne Ab­gas­pa­ket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Vaillant ecoTEC exclusiv VC 146/4-7"/>
    <n v="2113"/>
    <n v="289859"/>
    <s v="/preisvergleich/Relocate/475957474.html?categoryId=18406&amp;pos=10&amp;price=2113.0&amp;productid=2286143&amp;sid=289859&amp;type=offer"/>
    <s v=" Vail­lant ecoTEC ex­clu­siv VC 206/4-7 Brenn­wert­ther­me ohne Re­ge­lung, ohne Ab­gas­pa­ket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plus-Paket W9 (GB162-15)"/>
    <n v="3619.9"/>
    <n v="273949"/>
    <s v="/preisvergleich/Relocate/320847596.html?categoryId=18406&amp;pos=7&amp;price=3619.9&amp;productid=4221070&amp;sid=273949&amp;type=offer"/>
    <s v=" Bu­de­rus GB162 Lo­ga­max Plus W9 mit Re­ge­lung RC300, 15 kW mit S160 RW Spei­cher - 7739601013"/>
    <n v="18406"/>
    <x v="23"/>
    <n v="0"/>
    <n v="25"/>
    <e v="#N/A"/>
    <e v="#N/A"/>
    <n v="61"/>
    <n v="14"/>
    <s v="00, 15 "/>
    <s v="15"/>
    <s v="0, 15"/>
    <x v="14"/>
    <s v="9 ("/>
    <e v="#N/A"/>
    <m/>
    <n v="15"/>
  </r>
  <r>
    <s v="Viessmann Vitodens 222-F (26 kW)"/>
    <n v="3078.01"/>
    <n v="276812"/>
    <s v="/preisvergleich/Relocate/391742967.html?categoryId=18406&amp;pos=11&amp;price=3078.01&amp;productid=2106162&amp;sid=276812&amp;type=offer"/>
    <s v=" Viess­mann Paket Vi­to­dens 222-F Vi­to­tro­nic 200 HO1B 5,2 - 26,0 kW, nach links oder rechts"/>
    <n v="18406"/>
    <x v="20"/>
    <n v="30"/>
    <n v="20"/>
    <s v="F (26 "/>
    <s v="26 "/>
    <n v="70"/>
    <n v="30"/>
    <s v="- 26,0 "/>
    <s v="26.0"/>
    <s v="26,0"/>
    <x v="11"/>
    <e v="#REF!"/>
    <s v="n.a."/>
    <m/>
    <n v="26"/>
  </r>
  <r>
    <s v="Vaillant ecoTEC plus VC 146/5-5 Erdgas E/H (16 kW)"/>
    <n v="1649"/>
    <n v="223861"/>
    <s v="/preisvergleich/Relocate/597823823.html?categoryId=18406&amp;pos=1&amp;price=1649.0&amp;productid=4021185&amp;sid=223861&amp;type=offer"/>
    <s v=" Vail­lant Gas-Wand­heiz­ge­rät ecoTEC plus VC 146 Brenn­wert Therme Gas­hei­zung Kessel"/>
    <n v="18406"/>
    <x v="31"/>
    <n v="48"/>
    <n v="25"/>
    <s v="H (16 "/>
    <s v="16 "/>
    <n v="0"/>
    <n v="48"/>
    <b v="0"/>
    <e v="#N/A"/>
    <s v="FALSCH"/>
    <x v="18"/>
    <e v="#REF!"/>
    <s v="n.a."/>
    <m/>
    <n v="16"/>
  </r>
  <r>
    <s v="Viessmann Vitocrossal 300-26 (24,5 kW)"/>
    <n v="3436"/>
    <n v="9701"/>
    <s v="/preisvergleich/Relocate/437644086.html?categoryId=18406&amp;pos=1&amp;price=3436.0&amp;productid=1064535&amp;sid=9701&amp;type=offer"/>
    <s v=" "/>
    <n v="18406"/>
    <x v="32"/>
    <n v="36"/>
    <n v="23"/>
    <s v="(24,5 "/>
    <s v="24.5 "/>
    <n v="0"/>
    <n v="0"/>
    <b v="0"/>
    <e v="#N/A"/>
    <s v="FALSCH"/>
    <x v="19"/>
    <e v="#REF!"/>
    <s v="n.a."/>
    <m/>
    <n v="24.5"/>
  </r>
  <r>
    <s v="Weishaupt Thermo Condens WTC 15-A Aqua Integra 100 Liter"/>
    <n v="3830"/>
    <n v="9701"/>
    <s v="/preisvergleich/Relocate/435728717.html?categoryId=18406&amp;pos=4&amp;price=3830.0&amp;productid=2654412&amp;sid=9701&amp;type=offer"/>
    <s v=" "/>
    <n v="18406"/>
    <x v="29"/>
    <n v="0"/>
    <n v="30"/>
    <e v="#N/A"/>
    <e v="#N/A"/>
    <n v="0"/>
    <n v="0"/>
    <b v="0"/>
    <e v="#N/A"/>
    <s v="FALSCH"/>
    <x v="2"/>
    <s v="15-"/>
    <e v="#N/A"/>
    <m/>
    <n v="15"/>
  </r>
  <r>
    <s v="Wolf ComfortLine CSZ-300"/>
    <n v="3110"/>
    <n v="223861"/>
    <s v="/preisvergleich/Relocate/195844886.html?categoryId=18406&amp;pos=3&amp;price=3110.0&amp;productid=3129258&amp;sid=223861&amp;type=offer"/>
    <s v=" Wolf CSZ 11/300 Gas­brenn­wert-So­lar-Hei­zung / Gas­brenn­wert­mo­dul Gas-So­lar"/>
    <n v="18406"/>
    <x v="30"/>
    <n v="0"/>
    <n v="22"/>
    <e v="#N/A"/>
    <e v="#N/A"/>
    <n v="0"/>
    <n v="11"/>
    <b v="0"/>
    <e v="#N/A"/>
    <s v="FALSCH"/>
    <x v="2"/>
    <s v="300"/>
    <e v="#N/A"/>
    <m/>
    <e v="#N/A"/>
  </r>
  <r>
    <s v="Viessmann Vitodens 300-W (11 kW)"/>
    <n v="2593"/>
    <n v="9701"/>
    <s v="/preisvergleich/Relocate/441721259.html?categoryId=18406&amp;pos=5&amp;price=2593.0&amp;productid=1223708&amp;sid=9701&amp;type=offer"/>
    <s v=" "/>
    <n v="18406"/>
    <x v="25"/>
    <n v="30"/>
    <n v="20"/>
    <s v="W (11 "/>
    <s v="11 "/>
    <n v="0"/>
    <n v="0"/>
    <b v="0"/>
    <e v="#N/A"/>
    <s v="FALSCH"/>
    <x v="0"/>
    <e v="#REF!"/>
    <s v="n.a."/>
    <m/>
    <n v="11"/>
  </r>
  <r>
    <s v="Viessmann Vitodens 200-W (26 kW)"/>
    <n v="2209.8000000000002"/>
    <n v="294528"/>
    <s v="/preisvergleich/Relocate/559986534.html?categoryId=18406&amp;pos=5&amp;price=2209.8&amp;productid=1098709&amp;sid=294528&amp;type=offer"/>
    <s v=" Vi­to­dens 200-W 26 KW mit Vi­to­tro­nic 100"/>
    <n v="18406"/>
    <x v="26"/>
    <n v="30"/>
    <n v="20"/>
    <s v="W (26 "/>
    <s v="26 "/>
    <n v="0"/>
    <n v="13"/>
    <b v="0"/>
    <e v="#N/A"/>
    <s v="FALSCH"/>
    <x v="11"/>
    <e v="#REF!"/>
    <s v="n.a."/>
    <m/>
    <n v="26"/>
  </r>
  <r>
    <s v="Buderus Logamax plus GB172-14 Erdgas L/LL (15,1 kW)"/>
    <n v="1600.61"/>
    <n v="12041"/>
    <s v="/preisvergleich/Relocate/569157398.html?categoryId=18406&amp;pos=5&amp;price=1600.61&amp;productid=3801875&amp;sid=12041&amp;type=offer"/>
    <s v=" "/>
    <n v="18406"/>
    <x v="27"/>
    <n v="49"/>
    <n v="24"/>
    <s v="(15,1 "/>
    <s v="15.1 "/>
    <n v="0"/>
    <n v="0"/>
    <b v="0"/>
    <e v="#N/A"/>
    <s v="FALSCH"/>
    <x v="10"/>
    <e v="#REF!"/>
    <s v="n.a."/>
    <m/>
    <n v="15.1"/>
  </r>
  <r>
    <s v="Junkers Cerapur Comfort-Eco ZSBE 28-3 A (28 kW)"/>
    <n v="2055"/>
    <n v="289859"/>
    <s v="/preisvergleich/Relocate/481813007.html?categoryId=18406&amp;pos=5&amp;price=2055.0&amp;productid=1217855&amp;sid=289859&amp;type=offer"/>
    <s v=" Jun­kers Ce­ra­pur­Com­fort-Eco ZSBE 28-3 A 23 Brenn­wert­ther­me 28 kW, E/H Mon­ta­ge­plat­te 258, ohne Re­ge­lung, ohne Spei­cher, ohne Ab­gas­pa­ket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Vaillant ecoTEC exclusiv VC 146/4-7"/>
    <n v="2123"/>
    <n v="289859"/>
    <s v="/preisvergleich/Relocate/475957389.html?categoryId=18406&amp;pos=11&amp;price=2123.0&amp;productid=2286143&amp;sid=289859&amp;type=offer"/>
    <s v=" Vail­lant ecoTEC ex­clu­siv VC 146/4-7 Brenn­wert­ther­me ca­lor­MA­TIC 350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iessmann Vitodens 222-F (26 kW)"/>
    <n v="3145"/>
    <n v="289859"/>
    <s v="/preisvergleich/Relocate/481812060.html?categoryId=18406&amp;pos=12&amp;price=3145.0&amp;productid=2106162&amp;sid=289859&amp;type=offer"/>
    <s v=" Viess­mann 222-F Gasther­me, 26 kW, B2SA009, Spei­cher in­nen­be­heizt, Auf­putz oben Viess­mann"/>
    <n v="18406"/>
    <x v="20"/>
    <n v="30"/>
    <n v="20"/>
    <s v="F (26 "/>
    <s v="26 "/>
    <n v="34"/>
    <n v="13"/>
    <s v="me, 26 "/>
    <s v="26"/>
    <s v="e, 26"/>
    <x v="11"/>
    <e v="#REF!"/>
    <s v="n.a."/>
    <m/>
    <n v="26"/>
  </r>
  <r>
    <s v="Brötje EcoTherm Kompakt WBC 22/24"/>
    <n v="3290"/>
    <n v="9701"/>
    <s v="/preisvergleich/Relocate/448345734.html?categoryId=18406&amp;pos=1&amp;price=3290.0&amp;productid=2108338&amp;sid=9701&amp;type=offer"/>
    <s v=" "/>
    <n v="18406"/>
    <x v="33"/>
    <n v="0"/>
    <n v="29"/>
    <e v="#N/A"/>
    <e v="#N/A"/>
    <n v="0"/>
    <n v="0"/>
    <b v="0"/>
    <e v="#N/A"/>
    <s v="FALSCH"/>
    <x v="2"/>
    <s v="22/"/>
    <e v="#N/A"/>
    <m/>
    <e v="#N/A"/>
  </r>
  <r>
    <s v="Brötje EcoCondens Kompakt BBK 22 F (22 kW)"/>
    <n v="3550"/>
    <n v="9701"/>
    <s v="/preisvergleich/Relocate/448793841.html?categoryId=18406&amp;pos=1&amp;price=3550.0&amp;productid=3166800&amp;sid=9701&amp;type=offer"/>
    <s v=" Remeha Tzerra 28 C Brenn­wert­kom­bither­me mit Ab­gas­sys­tem in­klu­si­ve Mon­ta­ge/ Einbau"/>
    <n v="18406"/>
    <x v="34"/>
    <n v="40"/>
    <n v="31"/>
    <s v="F (22 "/>
    <s v="22 "/>
    <n v="0"/>
    <n v="16"/>
    <b v="0"/>
    <e v="#N/A"/>
    <s v="FALSCH"/>
    <x v="1"/>
    <e v="#REF!"/>
    <s v="n.a."/>
    <m/>
    <n v="22"/>
  </r>
  <r>
    <s v="Vaillant ecoTEC plus VC 146/5-5 Erdgas E/H (16 kW)"/>
    <n v="1649"/>
    <n v="9701"/>
    <s v="/preisvergleich/Relocate/435728549.html?categoryId=18406&amp;pos=2&amp;price=1649.0&amp;productid=4021185&amp;sid=9701&amp;type=offer"/>
    <s v=" "/>
    <n v="18406"/>
    <x v="31"/>
    <n v="48"/>
    <n v="25"/>
    <s v="H (16 "/>
    <s v="16 "/>
    <n v="0"/>
    <n v="0"/>
    <b v="0"/>
    <e v="#N/A"/>
    <s v="FALSCH"/>
    <x v="18"/>
    <e v="#REF!"/>
    <s v="n.a."/>
    <m/>
    <n v="16"/>
  </r>
  <r>
    <s v="Viessmann Vitocrossal 300-26 (24,5 kW)"/>
    <n v="3503"/>
    <n v="9701"/>
    <s v="/preisvergleich/Relocate/449253648.html?categoryId=18406&amp;pos=2&amp;price=3503.0&amp;productid=1064535&amp;sid=9701&amp;type=offer"/>
    <s v=" "/>
    <n v="18406"/>
    <x v="32"/>
    <n v="36"/>
    <n v="23"/>
    <s v="(24,5 "/>
    <s v="24.5 "/>
    <n v="0"/>
    <n v="0"/>
    <b v="0"/>
    <e v="#N/A"/>
    <s v="FALSCH"/>
    <x v="19"/>
    <e v="#REF!"/>
    <s v="n.a."/>
    <m/>
    <n v="24.5"/>
  </r>
  <r>
    <s v="Weishaupt Thermo Condens WTC 15-A Aqua Integra 100 Liter"/>
    <n v="4121"/>
    <n v="9701"/>
    <s v="/preisvergleich/Relocate/435735992.html?categoryId=18406&amp;pos=5&amp;price=4121.0&amp;productid=2654412&amp;sid=9701&amp;type=offer"/>
    <s v=" "/>
    <n v="18406"/>
    <x v="29"/>
    <n v="0"/>
    <n v="30"/>
    <e v="#N/A"/>
    <e v="#N/A"/>
    <n v="0"/>
    <n v="0"/>
    <b v="0"/>
    <e v="#N/A"/>
    <s v="FALSCH"/>
    <x v="2"/>
    <s v="15-"/>
    <e v="#N/A"/>
    <m/>
    <n v="15"/>
  </r>
  <r>
    <s v="Wolf ComfortLine CSZ-300"/>
    <n v="3176"/>
    <n v="223861"/>
    <s v="/preisvergleich/Relocate/200474769.html?categoryId=18406&amp;pos=4&amp;price=3176.0&amp;productid=3129258&amp;sid=223861&amp;type=offer"/>
    <s v=" Wolf CSZ 20/300 Gas­brenn­wert-So­lar-Hei­zung / Gas­brenn­wert­mo­dul Gas-So­lar"/>
    <n v="18406"/>
    <x v="30"/>
    <n v="0"/>
    <n v="22"/>
    <e v="#N/A"/>
    <e v="#N/A"/>
    <n v="0"/>
    <n v="11"/>
    <b v="0"/>
    <e v="#N/A"/>
    <s v="FALSCH"/>
    <x v="2"/>
    <s v="300"/>
    <e v="#N/A"/>
    <m/>
    <e v="#N/A"/>
  </r>
  <r>
    <s v="Viessmann Vitodens 300-W (11 kW)"/>
    <n v="2596.7199999999998"/>
    <n v="297223"/>
    <s v="/preisvergleich/Relocate/436143366.html?categoryId=18406&amp;pos=6&amp;price=2596.72&amp;productid=1223708&amp;sid=297223&amp;type=offer"/>
    <s v=" VIESS­MANN B3HA005 Vi­to­dens 300-W 1,9 - 11,0kW, Gas-Brenn- wert­heiz­ge­rät mit Vi­to­tro­nic 200 ATS Funk"/>
    <n v="18406"/>
    <x v="25"/>
    <n v="30"/>
    <n v="20"/>
    <s v="W (11 "/>
    <s v="11 "/>
    <n v="48"/>
    <n v="14"/>
    <s v=" - 11,0"/>
    <s v="11.0"/>
    <s v="- 11,0"/>
    <x v="0"/>
    <e v="#REF!"/>
    <s v="n.a."/>
    <m/>
    <n v="11"/>
  </r>
  <r>
    <s v="Viessmann Vitodens 200-W (26 kW)"/>
    <n v="2249"/>
    <n v="288366"/>
    <s v="/preisvergleich/Relocate/343952015.html?categoryId=18406&amp;pos=6&amp;price=2249.0&amp;productid=1098709&amp;sid=288366&amp;type=offer"/>
    <s v=" Viess­mann Vi­to­dens 200-W Typ B2HA inkl. Vi­to­tro­nic 200 &quot;5,2 - 26 kW&quot;"/>
    <n v="18406"/>
    <x v="26"/>
    <n v="30"/>
    <n v="20"/>
    <s v="W (26 "/>
    <s v="26 "/>
    <n v="73"/>
    <n v="24"/>
    <s v="2 - 26 "/>
    <s v="- 26"/>
    <s v="- 26"/>
    <x v="11"/>
    <e v="#REF!"/>
    <s v="n.a."/>
    <m/>
    <n v="26"/>
  </r>
  <r>
    <s v="Buderus Logamax plus GB172-14 Erdgas L/LL (15,1 kW)"/>
    <n v="1629"/>
    <n v="273949"/>
    <s v="/preisvergleich/Relocate/324771450.html?categoryId=18406&amp;pos=6&amp;price=1629.0&amp;productid=3801875&amp;sid=273949&amp;type=offer"/>
    <s v=" Bu­de­rus Lo­ga­max Plus GB172, 14 kW, mit BC25 Ba­sis­re­ge­lung - 7716010416"/>
    <n v="18406"/>
    <x v="27"/>
    <n v="49"/>
    <n v="24"/>
    <s v="(15,1 "/>
    <s v="15.1 "/>
    <n v="37"/>
    <n v="29"/>
    <s v="72, 14 "/>
    <s v="14"/>
    <s v="2, 14"/>
    <x v="10"/>
    <e v="#REF!"/>
    <s v="n.a."/>
    <m/>
    <n v="15.1"/>
  </r>
  <r>
    <s v="Junkers Cerapur Comfort-Eco ZSBE 28-3 A (28 kW)"/>
    <n v="2110"/>
    <n v="9701"/>
    <s v="/preisvergleich/Relocate/436564433.html?categoryId=18406&amp;pos=6&amp;price=2110.0&amp;productid=1217855&amp;sid=9701&amp;type=offer"/>
    <s v=" "/>
    <n v="18406"/>
    <x v="28"/>
    <n v="45"/>
    <n v="34"/>
    <s v="A (28 "/>
    <s v="28 "/>
    <n v="0"/>
    <n v="0"/>
    <b v="0"/>
    <e v="#N/A"/>
    <s v="FALSCH"/>
    <x v="15"/>
    <e v="#REF!"/>
    <s v="n.a."/>
    <m/>
    <n v="28"/>
  </r>
  <r>
    <s v="Vaillant ecoTEC exclusiv VC 146/4-7"/>
    <n v="2132"/>
    <n v="289859"/>
    <s v="/preisvergleich/Relocate/475957206.html?categoryId=18406&amp;pos=12&amp;price=2132.0&amp;productid=2286143&amp;sid=289859&amp;type=offer"/>
    <s v=" Vail­lant ecoTEC ex­clu­siv VC 206/4-7 Brenn­wert­ther­me ca­lor­MA­TIC 350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iessmann Vitodens 222-F (26 kW)"/>
    <n v="3145"/>
    <n v="289859"/>
    <s v="/preisvergleich/Relocate/481789817.html?categoryId=18406&amp;pos=13&amp;price=3145.0&amp;productid=2106162&amp;sid=289859&amp;type=offer"/>
    <s v=" Viess­mann 222-F Gasther­me, 26 kW, B2SA012, Spei­cher in­nen­be­heizt, Auf­putz l/r Viess­mann"/>
    <n v="18406"/>
    <x v="20"/>
    <n v="30"/>
    <n v="20"/>
    <s v="F (26 "/>
    <s v="26 "/>
    <n v="34"/>
    <n v="13"/>
    <s v="me, 26 "/>
    <s v="26"/>
    <s v="e, 26"/>
    <x v="11"/>
    <e v="#REF!"/>
    <s v="n.a."/>
    <m/>
    <n v="26"/>
  </r>
  <r>
    <s v="Brötje EcoTherm Kompakt WBC 22/24"/>
    <n v="3689"/>
    <n v="9701"/>
    <s v="/preisvergleich/Relocate/310611996.html?categoryId=18406&amp;pos=2&amp;price=3689.0&amp;productid=2108338&amp;sid=9701&amp;type=offer"/>
    <s v=" "/>
    <n v="18406"/>
    <x v="33"/>
    <n v="0"/>
    <n v="29"/>
    <e v="#N/A"/>
    <e v="#N/A"/>
    <n v="0"/>
    <n v="0"/>
    <b v="0"/>
    <e v="#N/A"/>
    <s v="FALSCH"/>
    <x v="2"/>
    <s v="22/"/>
    <e v="#N/A"/>
    <m/>
    <e v="#N/A"/>
  </r>
  <r>
    <s v="Brötje EcoCondens Kompakt BBK 22 F (22 kW)"/>
    <n v="4150"/>
    <n v="9701"/>
    <s v="/preisvergleich/Relocate/253476868.html?categoryId=18406&amp;pos=2&amp;price=4150.0&amp;productid=3166800&amp;sid=9701&amp;type=offer"/>
    <s v=" "/>
    <n v="18406"/>
    <x v="34"/>
    <n v="40"/>
    <n v="31"/>
    <s v="F (22 "/>
    <s v="22 "/>
    <n v="0"/>
    <n v="0"/>
    <b v="0"/>
    <e v="#N/A"/>
    <s v="FALSCH"/>
    <x v="1"/>
    <e v="#REF!"/>
    <s v="n.a."/>
    <m/>
    <n v="22"/>
  </r>
  <r>
    <s v="Vaillant ecoTEC plus VC 146/5-5 Erdgas E/H (16 kW)"/>
    <n v="1649"/>
    <n v="9701"/>
    <s v="/preisvergleich/Relocate/547272606.html?categoryId=18406&amp;pos=3&amp;price=1649.0&amp;productid=4021185&amp;sid=9701&amp;type=offer"/>
    <s v=" "/>
    <n v="18406"/>
    <x v="31"/>
    <n v="48"/>
    <n v="25"/>
    <s v="H (16 "/>
    <s v="16 "/>
    <n v="0"/>
    <n v="0"/>
    <b v="0"/>
    <e v="#N/A"/>
    <s v="FALSCH"/>
    <x v="18"/>
    <e v="#REF!"/>
    <s v="n.a."/>
    <m/>
    <n v="16"/>
  </r>
  <r>
    <s v="Viessmann Vitocrossal 300-26 (24,5 kW)"/>
    <n v="3752.96"/>
    <n v="297223"/>
    <s v="/preisvergleich/Relocate/436156767.html?categoryId=18406&amp;pos=3&amp;price=3752.96&amp;productid=1064535&amp;sid=297223&amp;type=offer"/>
    <s v=" VIESS­MANN CU3A038 Vi­to­cros­sal 300 - 26/23, 5 kW mit Vi­to­tro­nic 200 (Typ KW6B)"/>
    <n v="18406"/>
    <x v="32"/>
    <n v="36"/>
    <n v="23"/>
    <s v="(24,5 "/>
    <s v="24.5 "/>
    <n v="51"/>
    <n v="15"/>
    <s v="/23, 5 "/>
    <s v="5"/>
    <s v="23, 5"/>
    <x v="19"/>
    <e v="#REF!"/>
    <s v="n.a."/>
    <m/>
    <n v="24.5"/>
  </r>
  <r>
    <s v="Junkers CerapurModul ZBS 22/100 S-3 MA (22 kW)"/>
    <n v="2520"/>
    <n v="289859"/>
    <s v="/preisvergleich/Relocate/481830684.html?categoryId=18406&amp;pos=1&amp;price=2520.0&amp;productid=3127147&amp;sid=289859&amp;type=offer"/>
    <s v=" Jun­kers Ce­ra­pur­Mo­dul ZBS 22-100 S-3 MA 31/UR Brenn­wert­ther­me, Flg. P ohne Re­ge­lung, ohne Ab­gas­pa­ket, ohne Zu­be­hör Jun­kers"/>
    <n v="18406"/>
    <x v="35"/>
    <n v="44"/>
    <n v="26"/>
    <s v="A (22 "/>
    <s v="22 "/>
    <n v="0"/>
    <n v="32"/>
    <b v="0"/>
    <e v="#N/A"/>
    <s v="FALSCH"/>
    <x v="1"/>
    <e v="#REF!"/>
    <s v="n.a."/>
    <m/>
    <n v="22"/>
  </r>
  <r>
    <s v="Wolf ComfortLine CSZ-300"/>
    <n v="3176"/>
    <n v="223861"/>
    <s v="/preisvergleich/Relocate/200474771.html?categoryId=18406&amp;pos=5&amp;price=3176.0&amp;productid=3129258&amp;sid=223861&amp;type=offer"/>
    <s v=" Wolf Gasther­me CSZ-20/300 Gas­brenn­wert-So­lar-Mo­dul Hei­zung"/>
    <n v="18406"/>
    <x v="30"/>
    <n v="0"/>
    <n v="22"/>
    <e v="#N/A"/>
    <e v="#N/A"/>
    <n v="0"/>
    <n v="22"/>
    <b v="0"/>
    <e v="#N/A"/>
    <s v="FALSCH"/>
    <x v="2"/>
    <s v="300"/>
    <e v="#N/A"/>
    <m/>
    <e v="#N/A"/>
  </r>
  <r>
    <s v="Viessmann Vitodens 300-W (11 kW)"/>
    <n v="2625.5"/>
    <n v="288366"/>
    <s v="/preisvergleich/Relocate/591961234.html?categoryId=18406&amp;pos=7&amp;price=2625.5&amp;productid=1223708&amp;sid=288366&amp;type=offer"/>
    <s v=" Viess­mann Vi­to­dens 300-W Typ B3HA 11 kW - 35 kW mit Vi­to­tro­nic 200 HO2B"/>
    <n v="18406"/>
    <x v="25"/>
    <n v="30"/>
    <n v="20"/>
    <s v="W (11 "/>
    <s v="11 "/>
    <n v="42"/>
    <n v="24"/>
    <s v="3HA 11 "/>
    <s v="11"/>
    <s v="HA 11"/>
    <x v="0"/>
    <e v="#REF!"/>
    <s v="n.a."/>
    <m/>
    <n v="11"/>
  </r>
  <r>
    <s v="Viessmann Vitodens 200-W (26 kW)"/>
    <n v="2258.9"/>
    <n v="288366"/>
    <s v="/preisvergleich/Relocate/343951927.html?categoryId=18406&amp;pos=7&amp;price=2258.9&amp;productid=1098709&amp;sid=288366&amp;type=offer"/>
    <s v=" Viess­mann Vi­to­dens 200-W Typ B2HA inkl. Vi­to­tro­nic 100 &quot;5,2 - 26 kW&quot;"/>
    <n v="18406"/>
    <x v="26"/>
    <n v="30"/>
    <n v="20"/>
    <s v="W (26 "/>
    <s v="26 "/>
    <n v="73"/>
    <n v="24"/>
    <s v="2 - 26 "/>
    <s v="- 26"/>
    <s v="- 26"/>
    <x v="11"/>
    <e v="#REF!"/>
    <s v="n.a."/>
    <m/>
    <n v="26"/>
  </r>
  <r>
    <s v="Buderus Logamax plus GB172-14 Erdgas L/LL (15,1 kW)"/>
    <n v="1708"/>
    <n v="223861"/>
    <s v="/preisvergleich/Relocate/463226450.html?categoryId=18406&amp;pos=7&amp;price=1708.0&amp;productid=3801875&amp;sid=223861&amp;type=offer"/>
    <s v=" Bu­de­rus 14 kW Gas­brenn­wert­ther­me GB-172 Gas-Kes­sel Gas­hei­zung Gasther­me Hei­zung"/>
    <n v="18406"/>
    <x v="27"/>
    <n v="49"/>
    <n v="24"/>
    <s v="(15,1 "/>
    <s v="15.1 "/>
    <n v="15"/>
    <n v="12"/>
    <s v="rus 14 "/>
    <s v="14"/>
    <s v="us 14"/>
    <x v="10"/>
    <e v="#REF!"/>
    <s v="n.a."/>
    <m/>
    <n v="15.1"/>
  </r>
  <r>
    <s v="Junkers Cerapur Comfort-Eco ZSBE 28-3 A (28 kW)"/>
    <n v="2135"/>
    <n v="289859"/>
    <s v="/preisvergleich/Relocate/481814083.html?categoryId=18406&amp;pos=7&amp;price=2135.0&amp;productid=1217855&amp;sid=289859&amp;type=offer"/>
    <s v=" Jun­kers Ce­ra­pur­Com­fort-Eco ZSBE 28-3 A 21 Brenn­wert­ther­me 28 kW, L/LL ohne Re­ge­lung, ohne Spei­cher, Mon­ta­ge­plat­te 258 + 223-1 (Un­ter­putz), oh­ne...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Vaillant ecoTEC exclusiv VC 146/4-7"/>
    <n v="2140"/>
    <n v="289859"/>
    <s v="/preisvergleich/Relocate/475957683.html?categoryId=18406&amp;pos=13&amp;price=2140.0&amp;productid=2286143&amp;sid=289859&amp;type=offer"/>
    <s v=" Vail­lant ecoTEC ex­clu­siv VC 276/4-7 Brenn­wert­ther­me ohne Re­ge­lung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iessmann Vitodens 222-F (26 kW)"/>
    <n v="3145"/>
    <n v="289859"/>
    <s v="/preisvergleich/Relocate/481819089.html?categoryId=18406&amp;pos=14&amp;price=3145.0&amp;productid=2106162&amp;sid=289859&amp;type=offer"/>
    <s v=" Viess­mann Vi­to­dens 222-F Gasther­me, 26 kW, B2TA015, La­de­spei­cher, Auf­putz l/r Viess­mann"/>
    <n v="18406"/>
    <x v="20"/>
    <n v="30"/>
    <n v="20"/>
    <s v="F (26 "/>
    <s v="26 "/>
    <n v="45"/>
    <n v="24"/>
    <s v="me, 26 "/>
    <s v="26"/>
    <s v="e, 26"/>
    <x v="11"/>
    <e v="#REF!"/>
    <s v="n.a."/>
    <m/>
    <n v="26"/>
  </r>
  <r>
    <s v="Vaillant ecoTEC plus VC 146/5-5 Erdgas E/H (16 kW)"/>
    <n v="1660"/>
    <n v="289859"/>
    <s v="/preisvergleich/Relocate/475959700.html?categoryId=18406&amp;pos=4&amp;price=1660.0&amp;productid=4021185&amp;sid=289859&amp;type=offer"/>
    <s v=" Vail­lant ecoTEC plus VC 146/5-5 Gas-Brenn­wert­ther­me, E / H ohne Re­ge­lung, ohne Ab­gas­pa­ket, ohne Vail­lant"/>
    <n v="18406"/>
    <x v="31"/>
    <n v="48"/>
    <n v="25"/>
    <s v="H (16 "/>
    <s v="16 "/>
    <n v="0"/>
    <n v="27"/>
    <b v="0"/>
    <e v="#N/A"/>
    <s v="FALSCH"/>
    <x v="18"/>
    <e v="#REF!"/>
    <s v="n.a."/>
    <m/>
    <n v="16"/>
  </r>
  <r>
    <s v="Viessmann Vitocrossal 300-26 (24,5 kW)"/>
    <n v="3806"/>
    <n v="223861"/>
    <s v="/preisvergleich/Relocate/463226455.html?categoryId=18406&amp;pos=4&amp;price=3806.0&amp;productid=1064535&amp;sid=223861&amp;type=offer"/>
    <s v=" Viess­mann Gas­brenn­wert­kes­sel 26/23, 5 kW"/>
    <n v="18406"/>
    <x v="32"/>
    <n v="36"/>
    <n v="23"/>
    <s v="(24,5 "/>
    <s v="24.5 "/>
    <n v="45"/>
    <n v="36"/>
    <s v="/23, 5 "/>
    <e v="#N/A"/>
    <s v="23, 5"/>
    <x v="19"/>
    <e v="#REF!"/>
    <s v="n.a."/>
    <m/>
    <n v="24.5"/>
  </r>
  <r>
    <s v="Junkers CerapurModul ZBS 22/100 S-3 MA (22 kW)"/>
    <n v="2649"/>
    <n v="9701"/>
    <s v="/preisvergleich/Relocate/403080717.html?categoryId=18406&amp;pos=2&amp;price=2649.0&amp;productid=3127147&amp;sid=9701&amp;type=offer"/>
    <s v=" "/>
    <n v="18406"/>
    <x v="35"/>
    <n v="44"/>
    <n v="26"/>
    <s v="A (22 "/>
    <s v="22 "/>
    <n v="0"/>
    <n v="0"/>
    <b v="0"/>
    <e v="#N/A"/>
    <s v="FALSCH"/>
    <x v="1"/>
    <e v="#REF!"/>
    <s v="n.a."/>
    <m/>
    <n v="22"/>
  </r>
  <r>
    <s v="Wolf ComfortLine CSZ-300"/>
    <n v="3200"/>
    <n v="223861"/>
    <s v="/preisvergleich/Relocate/200257314.html?categoryId=18406&amp;pos=6&amp;price=3200.0&amp;productid=3129258&amp;sid=223861&amp;type=offer"/>
    <s v=" Wolf Gas-Ther­me Gas­hei­zung CSZ-20/300 Gas­brenn­wert­mo­dul mit So­lar­spei­cher"/>
    <n v="18406"/>
    <x v="30"/>
    <n v="0"/>
    <n v="22"/>
    <e v="#N/A"/>
    <e v="#N/A"/>
    <n v="0"/>
    <n v="36"/>
    <b v="0"/>
    <e v="#N/A"/>
    <s v="FALSCH"/>
    <x v="2"/>
    <s v="300"/>
    <e v="#N/A"/>
    <m/>
    <e v="#N/A"/>
  </r>
  <r>
    <s v="Viessmann Vitodens 300-W (11 kW)"/>
    <n v="2625.5"/>
    <n v="9701"/>
    <s v="/preisvergleich/Relocate/592120147.html?categoryId=18406&amp;pos=8&amp;price=2625.5&amp;productid=1223708&amp;sid=9701&amp;type=offer"/>
    <s v=" "/>
    <n v="18406"/>
    <x v="25"/>
    <n v="30"/>
    <n v="20"/>
    <s v="W (11 "/>
    <s v="11 "/>
    <n v="0"/>
    <n v="0"/>
    <b v="0"/>
    <e v="#N/A"/>
    <s v="FALSCH"/>
    <x v="0"/>
    <e v="#REF!"/>
    <s v="n.a."/>
    <m/>
    <n v="11"/>
  </r>
  <r>
    <s v="Viessmann Vitodens 200-W (26 kW)"/>
    <n v="2287.9899999999998"/>
    <n v="276812"/>
    <s v="/preisvergleich/Relocate/387843002.html?categoryId=18406&amp;pos=8&amp;price=2287.99&amp;productid=1098709&amp;sid=276812&amp;type=offer"/>
    <s v=" Viess­mann Vi­to­dens 200-W mit Vi­to­tro­nic 100 5,2 - 26,0 kW"/>
    <n v="18406"/>
    <x v="26"/>
    <n v="30"/>
    <n v="20"/>
    <s v="W (26 "/>
    <s v="26 "/>
    <n v="63"/>
    <n v="24"/>
    <s v="- 26,0 "/>
    <s v="26.0"/>
    <s v="26,0"/>
    <x v="11"/>
    <e v="#REF!"/>
    <s v="n.a."/>
    <m/>
    <n v="26"/>
  </r>
  <r>
    <s v="Buderus Logamax plus GB172-14 Erdgas L/LL (15,1 kW)"/>
    <n v="1708"/>
    <n v="223861"/>
    <s v="/preisvergleich/Relocate/463226331.html?categoryId=18406&amp;pos=8&amp;price=1708.0&amp;productid=3801875&amp;sid=223861&amp;type=offer"/>
    <s v=" Bu­de­rus GB 172 14 kW Gas-Brenn­wert­ther­me Gasther­me Heiz­ther­me Gas­hei­zung Hei­zung"/>
    <n v="18406"/>
    <x v="27"/>
    <n v="49"/>
    <n v="24"/>
    <s v="(15,1 "/>
    <s v="15.1 "/>
    <n v="22"/>
    <n v="15"/>
    <s v="172 14 "/>
    <s v="14"/>
    <s v="72 14"/>
    <x v="10"/>
    <e v="#REF!"/>
    <s v="n.a."/>
    <m/>
    <n v="15.1"/>
  </r>
  <r>
    <s v="Junkers Cerapur Comfort-Eco ZSBE 28-3 A (28 kW)"/>
    <n v="2140"/>
    <n v="289859"/>
    <s v="/preisvergleich/Relocate/481803732.html?categoryId=18406&amp;pos=8&amp;price=2140.0&amp;productid=1217855&amp;sid=289859&amp;type=offer"/>
    <s v=" Jun­kers Ce­ra­pur­Com­fort-Eco ZSBE 28-3 A 21 Brenn­wert­ther­me 28 kW, L/LL ohne Re­ge­lung, ohne Spei­cher, Mon­ta­ge­plat­te 258 + 528-1 (Auf­putz), ohne Ab­gas­pa­ket...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Vaillant ecoTEC exclusiv VC 146/4-7"/>
    <n v="2143"/>
    <n v="289859"/>
    <s v="/preisvergleich/Relocate/475958334.html?categoryId=18406&amp;pos=14&amp;price=2143.0&amp;productid=2286143&amp;sid=289859&amp;type=offer"/>
    <s v=" Vail­lant ecoTEC ex­clu­siv VC 146/4-7 Brenn­wert­ther­me ca­lor­MA­TIC 370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iessmann Vitodens 222-F (26 kW)"/>
    <n v="3145"/>
    <n v="289859"/>
    <s v="/preisvergleich/Relocate/481825029.html?categoryId=18406&amp;pos=15&amp;price=3145.0&amp;productid=2106162&amp;sid=289859&amp;type=offer"/>
    <s v=" Viess­mann Vi­to­dens 222-F Gasther­me, 26 kW, B2TA011, La­de­spei­cher, Auf­putz oben Viess­mann"/>
    <n v="18406"/>
    <x v="20"/>
    <n v="30"/>
    <n v="20"/>
    <s v="F (26 "/>
    <s v="26 "/>
    <n v="45"/>
    <n v="24"/>
    <s v="me, 26 "/>
    <s v="26"/>
    <s v="e, 26"/>
    <x v="11"/>
    <e v="#REF!"/>
    <s v="n.a."/>
    <m/>
    <n v="26"/>
  </r>
  <r>
    <s v="Buderus Logamax plus GB172-24 (23,6 kW)"/>
    <n v="1530"/>
    <n v="290106"/>
    <s v="/preisvergleich/Relocate/330635889.html?categoryId=18406&amp;pos=1&amp;price=1530.0&amp;productid=2417694&amp;sid=290106&amp;type=offer"/>
    <s v=" Bu­de­rus Lo­ga­max plus GB172-24, EG-E Gas-Brenn­wert­ge­rät"/>
    <n v="18406"/>
    <x v="36"/>
    <n v="37"/>
    <n v="24"/>
    <s v="(23,6 "/>
    <s v="23.6 "/>
    <n v="0"/>
    <n v="29"/>
    <b v="0"/>
    <e v="#N/A"/>
    <s v="FALSCH"/>
    <x v="20"/>
    <e v="#REF!"/>
    <s v="n.a."/>
    <m/>
    <n v="23.6"/>
  </r>
  <r>
    <s v="Vaillant ecoTEC plus VC 146/5-5 Erdgas E/H (16 kW)"/>
    <n v="2407.0700000000002"/>
    <n v="279747"/>
    <s v="/preisvergleich/Relocate/516690276.html?categoryId=18406&amp;pos=5&amp;price=2407.07&amp;productid=4021185&amp;sid=279747&amp;type=offer"/>
    <s v=" Vail­lant ecoTEC plus VC 146/5-5 0010011640 Gas Wand­heiz­ge­rät mit Brenn­wert­tech­nik, Erdgas E"/>
    <n v="18406"/>
    <x v="31"/>
    <n v="48"/>
    <n v="25"/>
    <s v="H (16 "/>
    <s v="16 "/>
    <n v="0"/>
    <n v="27"/>
    <b v="0"/>
    <e v="#N/A"/>
    <s v="FALSCH"/>
    <x v="18"/>
    <e v="#REF!"/>
    <s v="n.a."/>
    <m/>
    <n v="16"/>
  </r>
  <r>
    <s v="Viessmann Vitocrossal 300-26 (24,5 kW)"/>
    <n v="4553"/>
    <n v="294528"/>
    <s v="/preisvergleich/Relocate/559986549.html?categoryId=18406&amp;pos=5&amp;price=4553.0&amp;productid=1064535&amp;sid=294528&amp;type=offer"/>
    <s v=" Paket Vi­to­cros­sal 300 26KW Vi­to­tro­nic 200 Spei­cher 160l ne­ben­ge­stellt"/>
    <n v="18406"/>
    <x v="32"/>
    <n v="36"/>
    <n v="23"/>
    <s v="(24,5 "/>
    <s v="24.5 "/>
    <n v="0"/>
    <n v="23"/>
    <b v="0"/>
    <e v="#N/A"/>
    <s v="FALSCH"/>
    <x v="19"/>
    <e v="#REF!"/>
    <s v="n.a."/>
    <m/>
    <n v="24.5"/>
  </r>
  <r>
    <s v="Junkers CerapurModul ZBS 22/100 S-3 MA (22 kW)"/>
    <n v="2649"/>
    <n v="9701"/>
    <s v="/preisvergleich/Relocate/358027171.html?categoryId=18406&amp;pos=3&amp;price=2649.0&amp;productid=3127147&amp;sid=9701&amp;type=offer"/>
    <s v=" "/>
    <n v="18406"/>
    <x v="35"/>
    <n v="44"/>
    <n v="26"/>
    <s v="A (22 "/>
    <s v="22 "/>
    <n v="0"/>
    <n v="0"/>
    <b v="0"/>
    <e v="#N/A"/>
    <s v="FALSCH"/>
    <x v="1"/>
    <e v="#REF!"/>
    <s v="n.a."/>
    <m/>
    <n v="22"/>
  </r>
  <r>
    <s v="Wolf ComfortLine CSZ-300"/>
    <n v="3212.5"/>
    <n v="288366"/>
    <s v="/preisvergleich/Relocate/451455346.html?categoryId=18406&amp;pos=7&amp;price=3212.5&amp;productid=3129258&amp;sid=288366&amp;type=offer"/>
    <s v=" Wolf CSZ-2 Com­fort­Li­ne Gas­brenn­wert-So­lar-Zen­tra­le &quot;CSZ-2-14300&quot;"/>
    <n v="18406"/>
    <x v="30"/>
    <n v="0"/>
    <n v="22"/>
    <e v="#N/A"/>
    <e v="#N/A"/>
    <n v="0"/>
    <n v="11"/>
    <b v="0"/>
    <e v="#N/A"/>
    <s v="FALSCH"/>
    <x v="2"/>
    <s v="300"/>
    <e v="#N/A"/>
    <m/>
    <e v="#N/A"/>
  </r>
  <r>
    <s v="Viessmann Vitodens 300-W (11 kW)"/>
    <n v="2626.56"/>
    <n v="297223"/>
    <s v="/preisvergleich/Relocate/436143895.html?categoryId=18406&amp;pos=9&amp;price=2626.56&amp;productid=1223708&amp;sid=297223&amp;type=offer"/>
    <s v=" VIESS­MANN B3HA034 Paket mit Vi­to­dens 300-W 11 kW für Erdgas"/>
    <n v="18406"/>
    <x v="25"/>
    <n v="30"/>
    <n v="20"/>
    <s v="W (11 "/>
    <s v="11 "/>
    <n v="51"/>
    <n v="14"/>
    <s v="0-W 11 "/>
    <s v="11"/>
    <s v="-W 11"/>
    <x v="0"/>
    <e v="#REF!"/>
    <s v="n.a."/>
    <m/>
    <n v="11"/>
  </r>
  <r>
    <s v="Viessmann Vitodens 200-W (26 kW)"/>
    <n v="2314"/>
    <n v="294528"/>
    <s v="/preisvergleich/Relocate/559986566.html?categoryId=18406&amp;pos=9&amp;price=2314.0&amp;productid=1098709&amp;sid=294528&amp;type=offer"/>
    <s v=" Vi­to­dens 200-W 19KW mit Vi­to­tro­nic 200"/>
    <n v="18406"/>
    <x v="26"/>
    <n v="30"/>
    <n v="20"/>
    <s v="W (26 "/>
    <s v="26 "/>
    <n v="0"/>
    <n v="13"/>
    <b v="0"/>
    <e v="#N/A"/>
    <s v="FALSCH"/>
    <x v="11"/>
    <e v="#REF!"/>
    <s v="n.a."/>
    <m/>
    <n v="26"/>
  </r>
  <r>
    <s v="Buderus Logamax plus GB172-14 Erdgas L/LL (15,1 kW)"/>
    <n v="2162.5"/>
    <n v="288366"/>
    <s v="/preisvergleich/Relocate/348136738.html?categoryId=18406&amp;pos=9&amp;price=2162.5&amp;productid=3801875&amp;sid=288366&amp;type=offer"/>
    <s v=" Bu­de­rus Lo­ga­max plus GB172 Gas Brenn­wert Paket in­klu­si­ve Ab­gas­füh­rung Schacht 10 m &quot;14 kW Erdgas LL oder L&quot;"/>
    <n v="18406"/>
    <x v="27"/>
    <n v="49"/>
    <n v="24"/>
    <s v="(15,1 "/>
    <s v="15.1 "/>
    <n v="100"/>
    <n v="29"/>
    <s v=" m &quot;14 "/>
    <s v="14"/>
    <s v="m &quot;14"/>
    <x v="10"/>
    <e v="#REF!"/>
    <s v="n.a."/>
    <m/>
    <n v="15.1"/>
  </r>
  <r>
    <s v="Junkers Cerapur Comfort-Eco ZSBE 28-3 A (28 kW)"/>
    <n v="2160"/>
    <n v="289859"/>
    <s v="/preisvergleich/Relocate/481804868.html?categoryId=18406&amp;pos=9&amp;price=2160.0&amp;productid=1217855&amp;sid=289859&amp;type=offer"/>
    <s v=" Jun­kers Ce­ra­pur­Com­fort-Eco ZSBE 28-3 A 23 Brenn­wert­ther­me 28 kW, E/H Mon­ta­ge­plat­te 994, ohne Re­ge­lung, ohne Spei­cher, ohne Ab­gas­pa­ket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Vaillant ecoTEC exclusiv VC 146/4-7"/>
    <n v="2152"/>
    <n v="289859"/>
    <s v="/preisvergleich/Relocate/475957828.html?categoryId=18406&amp;pos=15&amp;price=2152.0&amp;productid=2286143&amp;sid=289859&amp;type=offer"/>
    <s v=" Vail­lant ecoTEC ex­clu­siv VC 206/4-7 Brenn­wert­ther­me ca­lor­MA­TIC 370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rötje EcoTherm WBS 14 F (14kW)"/>
    <n v="2745"/>
    <n v="9701"/>
    <s v="/preisvergleich/Relocate/462171107.html?categoryId=18406&amp;pos=1&amp;price=2745.0&amp;productid=3169125&amp;sid=9701&amp;type=offer"/>
    <s v=" "/>
    <n v="18406"/>
    <x v="37"/>
    <n v="29"/>
    <n v="21"/>
    <s v=" F (14"/>
    <s v="14"/>
    <n v="0"/>
    <n v="0"/>
    <b v="0"/>
    <e v="#N/A"/>
    <s v="FALSCH"/>
    <x v="7"/>
    <e v="#REF!"/>
    <s v="n.a."/>
    <m/>
    <n v="14"/>
  </r>
  <r>
    <s v="Buderus Logamax plus GB162-25"/>
    <n v="2324"/>
    <n v="9701"/>
    <s v="/preisvergleich/Relocate/514781069.html?categoryId=18406&amp;pos=1&amp;price=2324.0&amp;productid=1237676&amp;sid=9701&amp;type=offer"/>
    <s v=" "/>
    <n v="18406"/>
    <x v="38"/>
    <n v="0"/>
    <n v="24"/>
    <e v="#N/A"/>
    <e v="#N/A"/>
    <n v="0"/>
    <n v="0"/>
    <b v="0"/>
    <e v="#N/A"/>
    <s v="FALSCH"/>
    <x v="2"/>
    <s v="162"/>
    <e v="#N/A"/>
    <m/>
    <e v="#N/A"/>
  </r>
  <r>
    <s v="Buderus Logamax plus GB172-24 (23,6 kW)"/>
    <n v="1591.58"/>
    <n v="299105"/>
    <s v="/preisvergleich/Relocate/528137355.html?categoryId=18406&amp;pos=2&amp;price=1591.58&amp;productid=2417694&amp;sid=299105&amp;type=offer"/>
    <s v=" Bu­de­rus Lo­ga­max plus GB172-24, EG-E"/>
    <n v="18406"/>
    <x v="36"/>
    <n v="37"/>
    <n v="24"/>
    <s v="(23,6 "/>
    <s v="23.6 "/>
    <n v="0"/>
    <n v="29"/>
    <b v="0"/>
    <e v="#N/A"/>
    <s v="FALSCH"/>
    <x v="20"/>
    <e v="#REF!"/>
    <s v="n.a."/>
    <m/>
    <n v="23.6"/>
  </r>
  <r>
    <s v="Vaillant ecoTEC plus VC 146/5-5 Erdgas E/H (16 kW)"/>
    <n v="3198"/>
    <n v="223861"/>
    <s v="/preisvergleich/Relocate/409867621.html?categoryId=18406&amp;pos=6&amp;price=3198.0&amp;productid=4021185&amp;sid=223861&amp;type=offer"/>
    <s v=" Vail­lant Paket VC146 Gas­brenn­wert­hei­zung 400l Re­ge­lung Gasther­me Hei­zung Kessel"/>
    <n v="18406"/>
    <x v="31"/>
    <n v="48"/>
    <n v="25"/>
    <s v="H (16 "/>
    <s v="16 "/>
    <n v="0"/>
    <n v="20"/>
    <b v="0"/>
    <e v="#N/A"/>
    <s v="FALSCH"/>
    <x v="18"/>
    <e v="#REF!"/>
    <s v="n.a."/>
    <m/>
    <n v="16"/>
  </r>
  <r>
    <s v="Viessmann Vitocrossal 300-26 (24,5 kW)"/>
    <n v="4781.84"/>
    <n v="294528"/>
    <s v="/preisvergleich/Relocate/559967050.html?categoryId=18406&amp;pos=6&amp;price=4781.84&amp;productid=1064535&amp;sid=294528&amp;type=offer"/>
    <s v=" Paket Vi­to­cros­sal 300 26 kW Vi­to­tro­nic 200 KW6B mit Mi­scher Vi­to­cell 100-V 200 L ne­ben­ge­stellt"/>
    <n v="18406"/>
    <x v="32"/>
    <n v="36"/>
    <n v="23"/>
    <s v="(24,5 "/>
    <s v="24.5 "/>
    <n v="30"/>
    <n v="23"/>
    <s v="300 26 "/>
    <s v="26"/>
    <s v="00 26"/>
    <x v="19"/>
    <e v="#REF!"/>
    <s v="n.a."/>
    <m/>
    <n v="24.5"/>
  </r>
  <r>
    <s v="Wolf ComfortLine CSZ-300"/>
    <n v="3239"/>
    <n v="223861"/>
    <s v="/preisvergleich/Relocate/200474767.html?categoryId=18406&amp;pos=8&amp;price=3239.0&amp;productid=3129258&amp;sid=223861&amp;type=offer"/>
    <s v=" Wolf Gasther­me CSZ-24/300 Gas­brenn­wert-So­lar-Hei­zung / Gas­brenn­wert­mo­dul L"/>
    <n v="18406"/>
    <x v="30"/>
    <n v="0"/>
    <n v="22"/>
    <e v="#N/A"/>
    <e v="#N/A"/>
    <n v="0"/>
    <n v="22"/>
    <b v="0"/>
    <e v="#N/A"/>
    <s v="FALSCH"/>
    <x v="2"/>
    <s v="300"/>
    <e v="#N/A"/>
    <m/>
    <e v="#N/A"/>
  </r>
  <r>
    <s v="Viessmann Vitodens 300-W (11 kW)"/>
    <n v="2776.9"/>
    <n v="288366"/>
    <s v="/preisvergleich/Relocate/591961231.html?categoryId=18406&amp;pos=10&amp;price=2776.9&amp;productid=1223708&amp;sid=288366&amp;type=offer"/>
    <s v=" Viess­mann Vi­to­dens 300-W Typ B3HA 11 kW - 35 kW mit Vi­to­tro­nic 200 HO2B"/>
    <n v="18406"/>
    <x v="25"/>
    <n v="30"/>
    <n v="20"/>
    <s v="W (11 "/>
    <s v="11 "/>
    <n v="42"/>
    <n v="24"/>
    <s v="3HA 11 "/>
    <s v="11"/>
    <s v="HA 11"/>
    <x v="0"/>
    <e v="#REF!"/>
    <s v="n.a."/>
    <m/>
    <n v="11"/>
  </r>
  <r>
    <s v="Viessmann Vitodens 200-W (26 kW)"/>
    <n v="2334"/>
    <n v="223861"/>
    <s v="/preisvergleich/Relocate/463226316.html?categoryId=18406&amp;pos=10&amp;price=2334.0&amp;productid=1098709&amp;sid=223861&amp;type=offer"/>
    <s v=" Viess­mann Vi­to­dens 200-W 26 kW Brenn­wert-Gas­hei­zung Gas-Ther­me Gas-Kes­sel"/>
    <n v="18406"/>
    <x v="26"/>
    <n v="30"/>
    <n v="20"/>
    <s v="W (26 "/>
    <s v="26 "/>
    <n v="33"/>
    <n v="24"/>
    <s v="0-W 26 "/>
    <s v="26"/>
    <s v="-W 26"/>
    <x v="11"/>
    <e v="#REF!"/>
    <s v="n.a."/>
    <m/>
    <n v="26"/>
  </r>
  <r>
    <s v="Junkers Cerapur Comfort-Eco ZSBE 28-3 A (28 kW)"/>
    <n v="2160"/>
    <n v="289859"/>
    <s v="/preisvergleich/Relocate/481825642.html?categoryId=18406&amp;pos=10&amp;price=2160.0&amp;productid=1217855&amp;sid=289859&amp;type=offer"/>
    <s v=" Jun­kers Ce­ra­pur­Com­fort-Eco ZSBE 28-3 A 21 Brenn­wert­ther­me 28 kW, L/LL Jun­kers FR 50, ohne Spei­cher, ohne Ab­gas­pa­ket, ohne Mon­ta­ge­plat­te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Weishaupt Thermo Condens WTC 15-A-W-PEA"/>
    <n v="2928.86"/>
    <n v="276812"/>
    <s v="/preisvergleich/Relocate/387843627.html?categoryId=18406&amp;pos=1&amp;price=2928.86&amp;productid=3862993&amp;sid=276812&amp;type=offer"/>
    <s v=" Sys­tem­pa­ket Weis­haupt Thermo Con­dens WTC 15-32-A-W 15 kW - Pumpe dreh­zahl­ge­re­gelt"/>
    <n v="18406"/>
    <x v="39"/>
    <n v="0"/>
    <n v="30"/>
    <e v="#N/A"/>
    <e v="#N/A"/>
    <n v="61"/>
    <n v="48"/>
    <s v="A-W 15 "/>
    <s v="15"/>
    <s v="-W 15"/>
    <x v="14"/>
    <s v="15-"/>
    <e v="#N/A"/>
    <m/>
    <n v="15"/>
  </r>
  <r>
    <s v="Brötje EcoTherm WBS 14 F (14kW)"/>
    <n v="2745"/>
    <n v="9701"/>
    <s v="/preisvergleich/Relocate/310288646.html?categoryId=18406&amp;pos=2&amp;price=2745.0&amp;productid=3169125&amp;sid=9701&amp;type=offer"/>
    <s v=" "/>
    <n v="18406"/>
    <x v="37"/>
    <n v="29"/>
    <n v="21"/>
    <s v=" F (14"/>
    <s v="14"/>
    <n v="0"/>
    <n v="0"/>
    <b v="0"/>
    <e v="#N/A"/>
    <s v="FALSCH"/>
    <x v="7"/>
    <e v="#REF!"/>
    <s v="n.a."/>
    <m/>
    <n v="14"/>
  </r>
  <r>
    <s v="Buderus Logamax plus GB162-25"/>
    <n v="2324.0100000000002"/>
    <n v="9701"/>
    <s v="/preisvergleich/Relocate/514780955.html?categoryId=18406&amp;pos=2&amp;price=2324.01&amp;productid=1237676&amp;sid=9701&amp;type=offer"/>
    <s v=" "/>
    <n v="18406"/>
    <x v="38"/>
    <n v="0"/>
    <n v="24"/>
    <e v="#N/A"/>
    <e v="#N/A"/>
    <n v="0"/>
    <n v="0"/>
    <b v="0"/>
    <e v="#N/A"/>
    <s v="FALSCH"/>
    <x v="2"/>
    <s v="162"/>
    <e v="#N/A"/>
    <m/>
    <e v="#N/A"/>
  </r>
  <r>
    <s v="Buderus Logamax plus GB172-24 (23,6 kW)"/>
    <n v="1625"/>
    <n v="9701"/>
    <s v="/preisvergleich/Relocate/455216582.html?categoryId=18406&amp;pos=3&amp;price=1625.0&amp;productid=2417694&amp;sid=9701&amp;type=offer"/>
    <s v=" "/>
    <n v="18406"/>
    <x v="36"/>
    <n v="37"/>
    <n v="24"/>
    <s v="(23,6 "/>
    <s v="23.6 "/>
    <n v="0"/>
    <n v="0"/>
    <b v="0"/>
    <e v="#N/A"/>
    <s v="FALSCH"/>
    <x v="20"/>
    <e v="#REF!"/>
    <s v="n.a."/>
    <m/>
    <n v="23.6"/>
  </r>
  <r>
    <s v="Viessmann Vitocrossal 300-26 (24,5 kW)"/>
    <n v="4799.8999999999996"/>
    <n v="294528"/>
    <s v="/preisvergleich/Relocate/559967047.html?categoryId=18406&amp;pos=7&amp;price=4799.9&amp;productid=1064535&amp;sid=294528&amp;type=offer"/>
    <s v=" Paket Vi­to­cros­sal 300 26 kW Vi­to­tro­nic 200 KW6B mit Mi­scher Vi­to­cell 100-V 160 L ne­ben­ge­stellt"/>
    <n v="18406"/>
    <x v="32"/>
    <n v="36"/>
    <n v="23"/>
    <s v="(24,5 "/>
    <s v="24.5 "/>
    <n v="30"/>
    <n v="23"/>
    <s v="300 26 "/>
    <s v="26"/>
    <s v="00 26"/>
    <x v="19"/>
    <e v="#REF!"/>
    <s v="n.a."/>
    <m/>
    <n v="24.5"/>
  </r>
  <r>
    <s v="Wolf ComfortLine CSZ-300"/>
    <n v="3263"/>
    <n v="223861"/>
    <s v="/preisvergleich/Relocate/200474768.html?categoryId=18406&amp;pos=9&amp;price=3263.0&amp;productid=3129258&amp;sid=223861&amp;type=offer"/>
    <s v=" Wolf Gas­hei­zung CSZ-24/300 Gas­brenn­wert­mo­dul mit So­lar­spei­cher P"/>
    <n v="18406"/>
    <x v="30"/>
    <n v="0"/>
    <n v="22"/>
    <e v="#N/A"/>
    <e v="#N/A"/>
    <n v="0"/>
    <n v="24"/>
    <b v="0"/>
    <e v="#N/A"/>
    <s v="FALSCH"/>
    <x v="2"/>
    <s v="300"/>
    <e v="#N/A"/>
    <m/>
    <e v="#N/A"/>
  </r>
  <r>
    <s v="Viessmann Vitodens 300-W (11 kW)"/>
    <n v="2776.9"/>
    <n v="288366"/>
    <s v="/preisvergleich/Relocate/591961243.html?categoryId=18406&amp;pos=11&amp;price=2776.9&amp;productid=1223708&amp;sid=288366&amp;type=offer"/>
    <s v=" Viess­mann Vi­to­dens 300-W Typ B3HA 11 kW - 35 kW mit Vi­to­tro­nic 200 HO2B"/>
    <n v="18406"/>
    <x v="25"/>
    <n v="30"/>
    <n v="20"/>
    <s v="W (11 "/>
    <s v="11 "/>
    <n v="42"/>
    <n v="24"/>
    <s v="3HA 11 "/>
    <s v="11"/>
    <s v="HA 11"/>
    <x v="0"/>
    <e v="#REF!"/>
    <s v="n.a."/>
    <m/>
    <n v="11"/>
  </r>
  <r>
    <s v="Viessmann Vitodens 200-W (26 kW)"/>
    <n v="2511.9899999999998"/>
    <n v="276812"/>
    <s v="/preisvergleich/Relocate/387844274.html?categoryId=18406&amp;pos=11&amp;price=2511.99&amp;productid=1098709&amp;sid=276812&amp;type=offer"/>
    <s v=" Viess­mann Vi­to­dens 200-W mit Vi­to­tro­nic 200 5,2 - 26,0 kW"/>
    <n v="18406"/>
    <x v="26"/>
    <n v="30"/>
    <n v="20"/>
    <s v="W (26 "/>
    <s v="26 "/>
    <n v="63"/>
    <n v="24"/>
    <s v="- 26,0 "/>
    <s v="26.0"/>
    <s v="26,0"/>
    <x v="11"/>
    <e v="#REF!"/>
    <s v="n.a."/>
    <m/>
    <n v="26"/>
  </r>
  <r>
    <s v="Junkers Cerapur Comfort-Eco ZSBE 28-3 A (28 kW)"/>
    <n v="2160"/>
    <n v="289859"/>
    <s v="/preisvergleich/Relocate/481780397.html?categoryId=18406&amp;pos=11&amp;price=2160.0&amp;productid=1217855&amp;sid=289859&amp;type=offer"/>
    <s v=" Jun­kers Ce­ra­pur­Com­fort-Eco ZSBE 28-3 A 21 Brenn­wert­ther­me 28 kW, L/LL Mon­ta­ge­plat­te 994, ohne Re­ge­lung, ohne Spei­cher, ohne Ab­gas­pa­ket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Wolf ComfortLine CGB-75 Erdgas E/H"/>
    <n v="3280.76"/>
    <n v="299105"/>
    <s v="/preisvergleich/Relocate/526932239.html?categoryId=18406&amp;pos=1&amp;price=3280.76&amp;productid=3863945&amp;sid=299105&amp;type=offer"/>
    <s v=" Wolf Gas­brenn­wert-Heiz­ther­me CGB-75 Aus­füh­rung Erdgas E 8613626"/>
    <n v="18406"/>
    <x v="40"/>
    <n v="0"/>
    <n v="22"/>
    <e v="#N/A"/>
    <e v="#N/A"/>
    <n v="0"/>
    <n v="39"/>
    <b v="0"/>
    <e v="#N/A"/>
    <s v="FALSCH"/>
    <x v="2"/>
    <s v="75 "/>
    <e v="#N/A"/>
    <m/>
    <e v="#N/A"/>
  </r>
  <r>
    <s v="Buderus Logamax plus GB172-24 (23,6 kW)"/>
    <n v="1668.13"/>
    <n v="276812"/>
    <s v="/preisvergleich/Relocate/497363166.html?categoryId=18406&amp;pos=4&amp;price=1668.13&amp;productid=2417694&amp;sid=276812&amp;type=offer"/>
    <s v=" Bu­de­rus Lo­ga­max plus GB172-24, G25"/>
    <n v="18406"/>
    <x v="36"/>
    <n v="37"/>
    <n v="24"/>
    <s v="(23,6 "/>
    <s v="23.6 "/>
    <n v="0"/>
    <n v="29"/>
    <b v="0"/>
    <e v="#N/A"/>
    <s v="FALSCH"/>
    <x v="20"/>
    <e v="#REF!"/>
    <s v="n.a."/>
    <m/>
    <n v="23.6"/>
  </r>
  <r>
    <s v="Viessmann Vitocrossal 300-26 (24,5 kW)"/>
    <n v="5066.46"/>
    <n v="294528"/>
    <s v="/preisvergleich/Relocate/559986072.html?categoryId=18406&amp;pos=8&amp;price=5066.46&amp;productid=1064535&amp;sid=294528&amp;type=offer"/>
    <s v=" Paket Vi­to­cros­sal 300 26KW Vi­to­tro­nic 200 Edel­stahl­spei­cher 160l"/>
    <n v="18406"/>
    <x v="32"/>
    <n v="36"/>
    <n v="23"/>
    <s v="(24,5 "/>
    <s v="24.5 "/>
    <n v="0"/>
    <n v="23"/>
    <b v="0"/>
    <e v="#N/A"/>
    <s v="FALSCH"/>
    <x v="19"/>
    <e v="#REF!"/>
    <s v="n.a."/>
    <m/>
    <n v="24.5"/>
  </r>
  <r>
    <s v="Wolf ComfortLine CSZ-300"/>
    <n v="3278.5"/>
    <n v="288366"/>
    <s v="/preisvergleich/Relocate/450961047.html?categoryId=18406&amp;pos=10&amp;price=3278.5&amp;productid=3129258&amp;sid=288366&amp;type=offer"/>
    <s v=" Wolf CSZ-2 Com­fort­Li­ne Gas­brenn­wert-So­lar-Zen­tra­le &quot;CSZ-2-20300&quot;"/>
    <n v="18406"/>
    <x v="30"/>
    <n v="0"/>
    <n v="22"/>
    <e v="#N/A"/>
    <e v="#N/A"/>
    <n v="0"/>
    <n v="11"/>
    <b v="0"/>
    <e v="#N/A"/>
    <s v="FALSCH"/>
    <x v="2"/>
    <s v="300"/>
    <e v="#N/A"/>
    <m/>
    <e v="#N/A"/>
  </r>
  <r>
    <s v="Viessmann Vitodens 300-W (11 kW)"/>
    <n v="3059.93"/>
    <n v="294528"/>
    <s v="/preisvergleich/Relocate/559967055.html?categoryId=18406&amp;pos=12&amp;price=3059.93&amp;productid=1223708&amp;sid=294528&amp;type=offer"/>
    <s v=" Paket Vi­to­dens 300-W 11kW,Heiz­ge­rät, AP Vi­to­cell 100-W 160L"/>
    <n v="18406"/>
    <x v="25"/>
    <n v="30"/>
    <n v="20"/>
    <s v="W (11 "/>
    <s v="11 "/>
    <n v="27"/>
    <n v="19"/>
    <s v="00-W 11"/>
    <s v="11"/>
    <s v="0-W 11"/>
    <x v="0"/>
    <e v="#REF!"/>
    <s v="n.a."/>
    <m/>
    <n v="11"/>
  </r>
  <r>
    <s v="Viessmann Vitodens 200-W (26 kW)"/>
    <n v="2518.81"/>
    <n v="294528"/>
    <s v="/preisvergleich/Relocate/573344114.html?categoryId=18406&amp;pos=12&amp;price=2518.81&amp;productid=1098709&amp;sid=294528&amp;type=offer"/>
    <s v=" Gas­brenn­wert­kom­bi­ge­rät Vi­to­dens 200-W 26KW"/>
    <n v="18406"/>
    <x v="26"/>
    <n v="30"/>
    <n v="20"/>
    <s v="W (26 "/>
    <s v="26 "/>
    <n v="0"/>
    <n v="42"/>
    <b v="0"/>
    <e v="#N/A"/>
    <s v="FALSCH"/>
    <x v="11"/>
    <e v="#REF!"/>
    <s v="n.a."/>
    <m/>
    <n v="26"/>
  </r>
  <r>
    <s v="Junkers Cerapur Comfort-Eco ZSBE 28-3 A (28 kW)"/>
    <n v="2165"/>
    <n v="289859"/>
    <s v="/preisvergleich/Relocate/481804066.html?categoryId=18406&amp;pos=12&amp;price=2165.0&amp;productid=1217855&amp;sid=289859&amp;type=offer"/>
    <s v=" Jun­kers Ce­ra­pur­Com­fort-Eco ZSBE 28-3 A 23 Brenn­wert­ther­me 28 kW, E/H Mon­ta­ge­plat­te 993, ohne Re­ge­lung, ohne Spei­cher, ohne Ab­gas­pa­ket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Wolf ComfortLine CGB-75 Erdgas E/H"/>
    <n v="3533.59"/>
    <n v="9701"/>
    <s v="/preisvergleich/Relocate/548966930.html?categoryId=18406&amp;pos=2&amp;price=3533.59&amp;productid=3863945&amp;sid=9701&amp;type=offer"/>
    <s v=" "/>
    <n v="18406"/>
    <x v="40"/>
    <n v="0"/>
    <n v="22"/>
    <e v="#N/A"/>
    <e v="#N/A"/>
    <n v="0"/>
    <n v="0"/>
    <b v="0"/>
    <e v="#N/A"/>
    <s v="FALSCH"/>
    <x v="2"/>
    <s v="75 "/>
    <e v="#N/A"/>
    <m/>
    <e v="#N/A"/>
  </r>
  <r>
    <s v="Buderus Logamax plus GB172-24 (23,6 kW)"/>
    <n v="1668.13"/>
    <n v="276812"/>
    <s v="/preisvergleich/Relocate/497363212.html?categoryId=18406&amp;pos=5&amp;price=1668.13&amp;productid=2417694&amp;sid=276812&amp;type=offer"/>
    <s v=" Bu­de­rus Lo­ga­max plus GB172-24, EG-E"/>
    <n v="18406"/>
    <x v="36"/>
    <n v="37"/>
    <n v="24"/>
    <s v="(23,6 "/>
    <s v="23.6 "/>
    <n v="0"/>
    <n v="29"/>
    <b v="0"/>
    <e v="#N/A"/>
    <s v="FALSCH"/>
    <x v="20"/>
    <e v="#REF!"/>
    <s v="n.a."/>
    <m/>
    <n v="23.6"/>
  </r>
  <r>
    <s v="Viessmann Vitocrossal 300-26 (24,5 kW)"/>
    <n v="5229.38"/>
    <n v="276812"/>
    <s v="/preisvergleich/Relocate/569580291.html?categoryId=18406&amp;pos=9&amp;price=5229.38&amp;productid=1064535&amp;sid=276812&amp;type=offer"/>
    <s v=" Viess­mann Paket Vi­to­cros­sal 300 26 kW mit Mi­scher"/>
    <n v="18406"/>
    <x v="32"/>
    <n v="36"/>
    <n v="23"/>
    <s v="(24,5 "/>
    <s v="24.5 "/>
    <n v="41"/>
    <n v="34"/>
    <s v="300 26 "/>
    <s v="26"/>
    <s v="00 26"/>
    <x v="19"/>
    <e v="#REF!"/>
    <s v="n.a."/>
    <m/>
    <n v="24.5"/>
  </r>
  <r>
    <s v="Wolf ComfortLine CSZ-300"/>
    <n v="3340.5"/>
    <n v="288366"/>
    <s v="/preisvergleich/Relocate/450960978.html?categoryId=18406&amp;pos=11&amp;price=3340.5&amp;productid=3129258&amp;sid=288366&amp;type=offer"/>
    <s v=" Wolf CSZ-2 Com­fort­Li­ne Gas­brenn­wert-So­lar-Zen­tra­le &quot;CSZ-2-24300&quot;"/>
    <n v="18406"/>
    <x v="30"/>
    <n v="0"/>
    <n v="22"/>
    <e v="#N/A"/>
    <e v="#N/A"/>
    <n v="0"/>
    <n v="11"/>
    <b v="0"/>
    <e v="#N/A"/>
    <s v="FALSCH"/>
    <x v="2"/>
    <s v="300"/>
    <e v="#N/A"/>
    <m/>
    <e v="#N/A"/>
  </r>
  <r>
    <s v="Viessmann Vitodens 300-W (11 kW)"/>
    <n v="3064.83"/>
    <n v="297223"/>
    <s v="/preisvergleich/Relocate/436141333.html?categoryId=18406&amp;pos=13&amp;price=3064.83&amp;productid=1223708&amp;sid=297223&amp;type=offer"/>
    <s v=" VIESS­MANN B3HA015 Paket mit Vi­to­dens 300-W 11 kW für Erdgas mit Vi­to­cell 100-W 160 l"/>
    <n v="18406"/>
    <x v="25"/>
    <n v="30"/>
    <n v="20"/>
    <s v="W (11 "/>
    <s v="11 "/>
    <n v="51"/>
    <n v="14"/>
    <s v="0-W 11 "/>
    <s v="11"/>
    <s v="-W 11"/>
    <x v="0"/>
    <e v="#REF!"/>
    <s v="n.a."/>
    <m/>
    <n v="11"/>
  </r>
  <r>
    <s v="Viessmann Vitodens 200-W (26 kW)"/>
    <n v="2532.92"/>
    <n v="294528"/>
    <s v="/preisvergleich/Relocate/559986550.html?categoryId=18406&amp;pos=13&amp;price=2532.92&amp;productid=1098709&amp;sid=294528&amp;type=offer"/>
    <s v=" Paket Vi­to­dens 200-W 26 kW Umlauf Vi­to­tro­nic 200 HO1B, Vi­to­cell 100-W 160l"/>
    <n v="18406"/>
    <x v="26"/>
    <n v="30"/>
    <n v="20"/>
    <s v="W (26 "/>
    <s v="26 "/>
    <n v="28"/>
    <n v="19"/>
    <s v="0-W 26 "/>
    <s v="26"/>
    <s v="-W 26"/>
    <x v="11"/>
    <e v="#REF!"/>
    <s v="n.a."/>
    <m/>
    <n v="26"/>
  </r>
  <r>
    <s v="Junkers Cerapur Comfort-Eco ZSBE 28-3 A (28 kW)"/>
    <n v="2165"/>
    <n v="289859"/>
    <s v="/preisvergleich/Relocate/481818523.html?categoryId=18406&amp;pos=13&amp;price=2165.0&amp;productid=1217855&amp;sid=289859&amp;type=offer"/>
    <s v=" Jun­kers Ce­ra­pur­Com­fort-Eco ZSBE 28-3 A 21 Brenn­wert­ther­me 28 kW, L/LL Mon­ta­ge­plat­te 993, ohne Re­ge­lung, ohne Spei­cher, ohne Ab­gas­pa­ket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Wolf ComfortLine CGB-75 Erdgas E/H"/>
    <n v="3976"/>
    <n v="9701"/>
    <s v="/preisvergleich/Relocate/472931388.html?categoryId=18406&amp;pos=3&amp;price=3976.0&amp;productid=3863945&amp;sid=9701&amp;type=offer"/>
    <s v=" "/>
    <n v="18406"/>
    <x v="40"/>
    <n v="0"/>
    <n v="22"/>
    <e v="#N/A"/>
    <e v="#N/A"/>
    <n v="0"/>
    <n v="0"/>
    <b v="0"/>
    <e v="#N/A"/>
    <s v="FALSCH"/>
    <x v="2"/>
    <s v="75 "/>
    <e v="#N/A"/>
    <m/>
    <e v="#N/A"/>
  </r>
  <r>
    <s v="Buderus Logamax plus GB172-24 (23,6 kW)"/>
    <n v="1690"/>
    <n v="9701"/>
    <s v="/preisvergleich/Relocate/454211630.html?categoryId=18406&amp;pos=6&amp;price=1690.0&amp;productid=2417694&amp;sid=9701&amp;type=offer"/>
    <s v=" "/>
    <n v="18406"/>
    <x v="36"/>
    <n v="37"/>
    <n v="24"/>
    <s v="(23,6 "/>
    <s v="23.6 "/>
    <n v="0"/>
    <n v="0"/>
    <b v="0"/>
    <e v="#N/A"/>
    <s v="FALSCH"/>
    <x v="20"/>
    <e v="#REF!"/>
    <s v="n.a."/>
    <m/>
    <n v="23.6"/>
  </r>
  <r>
    <s v="Viessmann Vitocrossal 300-26 (24,5 kW)"/>
    <n v="5282"/>
    <n v="223861"/>
    <s v="/preisvergleich/Relocate/342586237.html?categoryId=18406&amp;pos=10&amp;price=5282.0&amp;productid=1064535&amp;sid=223861&amp;type=offer"/>
    <s v=" Viess­mann Vi­to­cros­sal 300 Gas-Brenn­wert-Heiz­kes­sel 5,2 26 kW 160 Liter Spei­cher"/>
    <n v="18406"/>
    <x v="32"/>
    <n v="36"/>
    <n v="23"/>
    <s v="(24,5 "/>
    <s v="24.5 "/>
    <n v="67"/>
    <n v="28"/>
    <s v="5,2 26 "/>
    <s v="26"/>
    <s v=",2 26"/>
    <x v="19"/>
    <e v="#REF!"/>
    <s v="n.a."/>
    <m/>
    <n v="24.5"/>
  </r>
  <r>
    <s v="Viessmann Vitodens 300-W (11 kW)"/>
    <n v="3074.04"/>
    <n v="297223"/>
    <s v="/preisvergleich/Relocate/436147559.html?categoryId=18406&amp;pos=14&amp;price=3074.04&amp;productid=1223708&amp;sid=297223&amp;type=offer"/>
    <s v=" VIESS­MANN B3HA009 Paket mit Vi­to­dens 300-W 11 kW für Erdgas mit Vi­to­cell 100-W 120 l"/>
    <n v="18406"/>
    <x v="25"/>
    <n v="30"/>
    <n v="20"/>
    <s v="W (11 "/>
    <s v="11 "/>
    <n v="51"/>
    <n v="14"/>
    <s v="0-W 11 "/>
    <s v="11"/>
    <s v="-W 11"/>
    <x v="0"/>
    <e v="#REF!"/>
    <s v="n.a."/>
    <m/>
    <n v="11"/>
  </r>
  <r>
    <s v="Viessmann Vitodens 200-W (26 kW)"/>
    <n v="2552.9899999999998"/>
    <n v="276812"/>
    <s v="/preisvergleich/Relocate/387844499.html?categoryId=18406&amp;pos=14&amp;price=2552.99&amp;productid=1098709&amp;sid=276812&amp;type=offer"/>
    <s v=" Viess­mann Vi­to­dens 200-W Gas-Brenn­wert Kom­bi­ge­rät 5,2 - 26,0 kW, Vi­to­tro­nic 100"/>
    <n v="18406"/>
    <x v="26"/>
    <n v="30"/>
    <n v="20"/>
    <s v="W (26 "/>
    <s v="26 "/>
    <n v="70"/>
    <n v="24"/>
    <s v="- 26,0 "/>
    <s v="26.0"/>
    <s v="26,0"/>
    <x v="11"/>
    <e v="#REF!"/>
    <s v="n.a."/>
    <m/>
    <n v="26"/>
  </r>
  <r>
    <s v="Junkers Cerapur Comfort-Eco ZSBE 28-3 A (28 kW)"/>
    <n v="2190"/>
    <n v="289859"/>
    <s v="/preisvergleich/Relocate/481779535.html?categoryId=18406&amp;pos=14&amp;price=2190.0&amp;productid=1217855&amp;sid=289859&amp;type=offer"/>
    <s v=" Jun­kers Ce­ra­pur­Com­fort-Eco ZSBE 28-3 A 21 Brenn­wert­ther­me 28 kW, L/LL Jun­kers FR 120, ohne Spei­cher, ohne Ab­gas­pa­ket, ohne Mon­ta­ge­plat­te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Buderus Logaplus-Paket W22 (GB172-20)"/>
    <n v="2640"/>
    <n v="9701"/>
    <s v="/preisvergleich/Relocate/600808706.html?categoryId=18406&amp;pos=1&amp;price=2640.0&amp;productid=4184259&amp;sid=9701&amp;type=offer"/>
    <s v=" "/>
    <n v="18406"/>
    <x v="41"/>
    <n v="0"/>
    <n v="25"/>
    <e v="#N/A"/>
    <e v="#N/A"/>
    <n v="0"/>
    <n v="0"/>
    <b v="0"/>
    <e v="#N/A"/>
    <s v="FALSCH"/>
    <x v="2"/>
    <s v="22 "/>
    <e v="#N/A"/>
    <m/>
    <e v="#N/A"/>
  </r>
  <r>
    <s v="Buderus Logaplus-Paket W26 (GB172-24 T50)"/>
    <n v="2860"/>
    <n v="9701"/>
    <s v="/preisvergleich/Relocate/435736032.html?categoryId=18406&amp;pos=1&amp;price=2860.0&amp;productid=4199383&amp;sid=9701&amp;type=offer"/>
    <s v=" "/>
    <n v="18406"/>
    <x v="42"/>
    <n v="0"/>
    <n v="25"/>
    <e v="#N/A"/>
    <e v="#N/A"/>
    <n v="0"/>
    <n v="0"/>
    <b v="0"/>
    <e v="#N/A"/>
    <s v="FALSCH"/>
    <x v="2"/>
    <s v="26 "/>
    <e v="#N/A"/>
    <m/>
    <e v="#N/A"/>
  </r>
  <r>
    <s v="Buderus Logamax plus GB172-24 (23,6 kW)"/>
    <n v="1729"/>
    <n v="273949"/>
    <s v="/preisvergleich/Relocate/324771426.html?categoryId=18406&amp;pos=7&amp;price=1729.0&amp;productid=2417694&amp;sid=273949&amp;type=offer"/>
    <s v=" Bu­de­rus Lo­ga­max Plus GB172, 24 kW, mit BC25 Ba­sis­re­ge­lung - 7716010418"/>
    <n v="18406"/>
    <x v="36"/>
    <n v="37"/>
    <n v="24"/>
    <s v="(23,6 "/>
    <s v="23.6 "/>
    <n v="37"/>
    <n v="29"/>
    <s v="72, 24 "/>
    <s v="24"/>
    <s v="2, 24"/>
    <x v="20"/>
    <e v="#REF!"/>
    <s v="n.a."/>
    <m/>
    <n v="23.6"/>
  </r>
  <r>
    <s v="Viessmann Vitocrossal 300-26 (24,5 kW)"/>
    <n v="5305"/>
    <n v="223861"/>
    <s v="/preisvergleich/Relocate/342586174.html?categoryId=18406&amp;pos=11&amp;price=5305.0&amp;productid=1064535&amp;sid=223861&amp;type=offer"/>
    <s v=" Viess­mann Vi­to­cros­sal 300 Gas-Brenn­wert-Heiz­kes­sel 5,2 26 kW 200 Liter Spei­cher"/>
    <n v="18406"/>
    <x v="32"/>
    <n v="36"/>
    <n v="23"/>
    <s v="(24,5 "/>
    <s v="24.5 "/>
    <n v="67"/>
    <n v="28"/>
    <s v="5,2 26 "/>
    <s v="26"/>
    <s v=",2 26"/>
    <x v="19"/>
    <e v="#REF!"/>
    <s v="n.a."/>
    <m/>
    <n v="24.5"/>
  </r>
  <r>
    <s v="Viessmann Vitodens 300-W (11 kW)"/>
    <n v="3084.78"/>
    <n v="297223"/>
    <s v="/preisvergleich/Relocate/436143104.html?categoryId=18406&amp;pos=15&amp;price=3084.78&amp;productid=1223708&amp;sid=297223&amp;type=offer"/>
    <s v=" VIESS­MANN B3HA018 Paket mit Vi­to­dens 300-W 11 kW für Erdgas mit Vi­to­cell 100-W 200 l"/>
    <n v="18406"/>
    <x v="25"/>
    <n v="30"/>
    <n v="20"/>
    <s v="W (11 "/>
    <s v="11 "/>
    <n v="51"/>
    <n v="14"/>
    <s v="0-W 11 "/>
    <s v="11"/>
    <s v="-W 11"/>
    <x v="0"/>
    <e v="#REF!"/>
    <s v="n.a."/>
    <m/>
    <n v="11"/>
  </r>
  <r>
    <s v="Viessmann Vitodens 200-W (26 kW)"/>
    <n v="2562"/>
    <n v="223861"/>
    <s v="/preisvergleich/Relocate/340525991.html?categoryId=18406&amp;pos=15&amp;price=2562.0&amp;productid=1098709&amp;sid=223861&amp;type=offer"/>
    <s v=" Viess­mann Vi­to­dens 200-W 5,2 26 kW Gas-Brenn­wert­heiz­ge­rät m. Vi­to­tro­nic 200"/>
    <n v="18406"/>
    <x v="26"/>
    <n v="30"/>
    <n v="20"/>
    <s v="W (26 "/>
    <s v="26 "/>
    <n v="37"/>
    <n v="24"/>
    <s v="5,2 26 "/>
    <s v="26"/>
    <s v=",2 26"/>
    <x v="11"/>
    <e v="#REF!"/>
    <s v="n.a."/>
    <m/>
    <n v="26"/>
  </r>
  <r>
    <s v="Junkers Cerapur Comfort-Eco ZSBE 28-3 A (28 kW)"/>
    <n v="2205"/>
    <n v="289859"/>
    <s v="/preisvergleich/Relocate/481814584.html?categoryId=18406&amp;pos=15&amp;price=2205.0&amp;productid=1217855&amp;sid=289859&amp;type=offer"/>
    <s v=" Jun­kers Ce­ra­pur­Com­fort-Eco ZSBE 28-3 A 21 Brenn­wert­ther­me 28 kW, L/LL Jun­kers FR 50, Mon­ta­ge­plat­te 258, ohne Spei­cher, ohne Ab­gas­pa­ket Jun­kers"/>
    <n v="18406"/>
    <x v="28"/>
    <n v="45"/>
    <n v="34"/>
    <s v="A (28 "/>
    <s v="28 "/>
    <n v="71"/>
    <n v="39"/>
    <s v="­me 28 "/>
    <s v="28"/>
    <s v="me 28"/>
    <x v="15"/>
    <e v="#REF!"/>
    <s v="n.a."/>
    <m/>
    <n v="28"/>
  </r>
  <r>
    <s v="Brötje EcoTherm Plus WGB 28 E"/>
    <n v="3600"/>
    <n v="12041"/>
    <s v="/preisvergleich/Relocate/479001240.html?categoryId=18406&amp;pos=1&amp;price=3600.0&amp;productid=1219697&amp;sid=12041&amp;type=offer"/>
    <s v=" "/>
    <n v="18406"/>
    <x v="43"/>
    <n v="0"/>
    <n v="26"/>
    <e v="#N/A"/>
    <e v="#N/A"/>
    <n v="0"/>
    <n v="0"/>
    <b v="0"/>
    <e v="#N/A"/>
    <s v="FALSCH"/>
    <x v="2"/>
    <s v="28 "/>
    <e v="#N/A"/>
    <m/>
    <e v="#N/A"/>
  </r>
  <r>
    <s v="Vaillant ecoVIT exclusiv VKK 366/4 (36 kW)"/>
    <n v="3275"/>
    <n v="223861"/>
    <s v="/preisvergleich/Relocate/509372127.html?categoryId=18406&amp;pos=1&amp;price=3275.0&amp;productid=1089187&amp;sid=223861&amp;type=offer"/>
    <s v=" Vail­lant ecoVIT ex­clu­siv Paket 2.25/2 Gas-Brenn­wert­kes­sel VKK 366/4 E Re­ge­lung"/>
    <n v="18406"/>
    <x v="44"/>
    <n v="40"/>
    <n v="30"/>
    <s v="4 (36 "/>
    <s v="36 "/>
    <n v="0"/>
    <n v="36"/>
    <b v="0"/>
    <e v="#N/A"/>
    <s v="FALSCH"/>
    <x v="21"/>
    <e v="#REF!"/>
    <s v="n.a."/>
    <m/>
    <n v="36"/>
  </r>
  <r>
    <s v="Buderus Logaplus-Paket W22 (GB172-20)"/>
    <n v="2660"/>
    <n v="9701"/>
    <s v="/preisvergleich/Relocate/445627239.html?categoryId=18406&amp;pos=2&amp;price=2660.0&amp;productid=4184259&amp;sid=9701&amp;type=offer"/>
    <s v=" "/>
    <n v="18406"/>
    <x v="41"/>
    <n v="0"/>
    <n v="25"/>
    <e v="#N/A"/>
    <e v="#N/A"/>
    <n v="0"/>
    <n v="0"/>
    <b v="0"/>
    <e v="#N/A"/>
    <s v="FALSCH"/>
    <x v="2"/>
    <s v="22 "/>
    <e v="#N/A"/>
    <m/>
    <e v="#N/A"/>
  </r>
  <r>
    <s v="Buderus Logaplus-Paket W26 (GB172-24 T50)"/>
    <n v="2942"/>
    <n v="9701"/>
    <s v="/preisvergleich/Relocate/524258727.html?categoryId=18406&amp;pos=2&amp;price=2942.0&amp;productid=4199383&amp;sid=9701&amp;type=offer"/>
    <s v=" "/>
    <n v="18406"/>
    <x v="42"/>
    <n v="0"/>
    <n v="25"/>
    <e v="#N/A"/>
    <e v="#N/A"/>
    <n v="0"/>
    <n v="0"/>
    <b v="0"/>
    <e v="#N/A"/>
    <s v="FALSCH"/>
    <x v="2"/>
    <s v="26 "/>
    <e v="#N/A"/>
    <m/>
    <e v="#N/A"/>
  </r>
  <r>
    <s v="Buderus Logamax plus GB172-24 (23,6 kW)"/>
    <n v="1777.5"/>
    <n v="12041"/>
    <s v="/preisvergleich/Relocate/257506253.html?categoryId=18406&amp;pos=8&amp;price=1777.5&amp;productid=2417694&amp;sid=12041&amp;type=offer"/>
    <s v=" "/>
    <n v="18406"/>
    <x v="36"/>
    <n v="37"/>
    <n v="24"/>
    <s v="(23,6 "/>
    <s v="23.6 "/>
    <n v="0"/>
    <n v="0"/>
    <b v="0"/>
    <e v="#N/A"/>
    <s v="FALSCH"/>
    <x v="20"/>
    <e v="#REF!"/>
    <s v="n.a."/>
    <m/>
    <n v="23.6"/>
  </r>
  <r>
    <s v="Viessmann Vitocrossal 300-26 (24,5 kW)"/>
    <n v="5944"/>
    <n v="223861"/>
    <s v="/preisvergleich/Relocate/342586289.html?categoryId=18406&amp;pos=12&amp;price=5944.0&amp;productid=1064535&amp;sid=223861&amp;type=offer"/>
    <s v=" Viess­mann Vi­to­cros­sal 300 Gas-Brenn­wer­kes­sel 5,2 26 kW mit 160 Liter Spei­cher"/>
    <n v="18406"/>
    <x v="32"/>
    <n v="36"/>
    <n v="23"/>
    <s v="(24,5 "/>
    <s v="24.5 "/>
    <n v="61"/>
    <n v="28"/>
    <s v="5,2 26 "/>
    <s v="26"/>
    <s v=",2 26"/>
    <x v="19"/>
    <e v="#REF!"/>
    <s v="n.a."/>
    <m/>
    <n v="24.5"/>
  </r>
  <r>
    <s v="Brötje EcoTherm Plus WGB 28 E"/>
    <n v="3745"/>
    <n v="9701"/>
    <s v="/preisvergleich/Relocate/472931349.html?categoryId=18406&amp;pos=2&amp;price=3745.0&amp;productid=1219697&amp;sid=9701&amp;type=offer"/>
    <s v=" "/>
    <n v="18406"/>
    <x v="43"/>
    <n v="0"/>
    <n v="26"/>
    <e v="#N/A"/>
    <e v="#N/A"/>
    <n v="0"/>
    <n v="0"/>
    <b v="0"/>
    <e v="#N/A"/>
    <s v="FALSCH"/>
    <x v="2"/>
    <s v="28 "/>
    <e v="#N/A"/>
    <m/>
    <e v="#N/A"/>
  </r>
  <r>
    <s v="Vaillant ecoVIT exclusiv VKK 366/4 (36 kW)"/>
    <n v="3275"/>
    <n v="9701"/>
    <s v="/preisvergleich/Relocate/443951722.html?categoryId=18406&amp;pos=2&amp;price=3275.0&amp;productid=1089187&amp;sid=9701&amp;type=offer"/>
    <s v=" "/>
    <n v="18406"/>
    <x v="44"/>
    <n v="40"/>
    <n v="30"/>
    <s v="4 (36 "/>
    <s v="36 "/>
    <n v="0"/>
    <n v="0"/>
    <b v="0"/>
    <e v="#N/A"/>
    <s v="FALSCH"/>
    <x v="21"/>
    <e v="#REF!"/>
    <s v="n.a."/>
    <m/>
    <n v="36"/>
  </r>
  <r>
    <s v="Buderus Logamax U-154-24 K"/>
    <n v="2419"/>
    <n v="9701"/>
    <s v="/preisvergleich/Relocate/408541444.html?categoryId=18406&amp;pos=1&amp;price=2419.0&amp;productid=2408251&amp;sid=9701&amp;type=offer"/>
    <s v=" "/>
    <n v="18406"/>
    <x v="45"/>
    <n v="0"/>
    <n v="19"/>
    <e v="#N/A"/>
    <e v="#N/A"/>
    <n v="0"/>
    <n v="0"/>
    <b v="0"/>
    <e v="#N/A"/>
    <s v="FALSCH"/>
    <x v="2"/>
    <s v="154"/>
    <e v="#N/A"/>
    <m/>
    <e v="#N/A"/>
  </r>
  <r>
    <s v="Buderus Logamax plus GB172-24 (23,6 kW)"/>
    <n v="1805"/>
    <n v="223861"/>
    <s v="/preisvergleich/Relocate/162746391.html?categoryId=18406&amp;pos=9&amp;price=1805.0&amp;productid=2417694&amp;sid=223861&amp;type=offer"/>
    <s v=" Bu­de­rus Gas-Wand­ther­me Gas-Hei­zung GB 172 24 kW Gasther­me Brenn­wert Gas­kes­sel"/>
    <n v="18406"/>
    <x v="36"/>
    <n v="37"/>
    <n v="24"/>
    <s v="(23,6 "/>
    <s v="23.6 "/>
    <n v="52"/>
    <n v="45"/>
    <s v="172 24 "/>
    <s v="24"/>
    <s v="72 24"/>
    <x v="20"/>
    <e v="#REF!"/>
    <s v="n.a."/>
    <m/>
    <n v="23.6"/>
  </r>
  <r>
    <s v="Viessmann Vitocrossal 300-26 (24,5 kW)"/>
    <n v="5992"/>
    <n v="223861"/>
    <s v="/preisvergleich/Relocate/342586225.html?categoryId=18406&amp;pos=13&amp;price=5992.0&amp;productid=1064535&amp;sid=223861&amp;type=offer"/>
    <s v=" Viess­mann Vi­to­cros­sal 300 Gas-Brenn­wer­kes­sel 5,2 26 kW mit 200 Liter Spei­cher"/>
    <n v="18406"/>
    <x v="32"/>
    <n v="36"/>
    <n v="23"/>
    <s v="(24,5 "/>
    <s v="24.5 "/>
    <n v="61"/>
    <n v="28"/>
    <s v="5,2 26 "/>
    <s v="26"/>
    <s v=",2 26"/>
    <x v="19"/>
    <e v="#REF!"/>
    <s v="n.a."/>
    <m/>
    <n v="24.5"/>
  </r>
  <r>
    <s v="Brötje EcoTherm Plus WGB 28 E"/>
    <n v="3745"/>
    <n v="9701"/>
    <s v="/preisvergleich/Relocate/504973776.html?categoryId=18406&amp;pos=3&amp;price=3745.0&amp;productid=1219697&amp;sid=9701&amp;type=offer"/>
    <s v=" "/>
    <n v="18406"/>
    <x v="43"/>
    <n v="0"/>
    <n v="26"/>
    <e v="#N/A"/>
    <e v="#N/A"/>
    <n v="0"/>
    <n v="0"/>
    <b v="0"/>
    <e v="#N/A"/>
    <s v="FALSCH"/>
    <x v="2"/>
    <s v="28 "/>
    <e v="#N/A"/>
    <m/>
    <e v="#N/A"/>
  </r>
  <r>
    <s v="Vaillant ecoVIT exclusiv VKK 366/4 (36 kW)"/>
    <n v="3499"/>
    <n v="9701"/>
    <s v="/preisvergleich/Relocate/435749984.html?categoryId=18406&amp;pos=3&amp;price=3499.0&amp;productid=1089187&amp;sid=9701&amp;type=offer"/>
    <s v=" "/>
    <n v="18406"/>
    <x v="44"/>
    <n v="40"/>
    <n v="30"/>
    <s v="4 (36 "/>
    <s v="36 "/>
    <n v="0"/>
    <n v="0"/>
    <b v="0"/>
    <e v="#N/A"/>
    <s v="FALSCH"/>
    <x v="21"/>
    <e v="#REF!"/>
    <s v="n.a."/>
    <m/>
    <n v="36"/>
  </r>
  <r>
    <s v="Buderus Logamax U-154-24 K"/>
    <n v="2419"/>
    <n v="9701"/>
    <s v="/preisvergleich/Relocate/408541413.html?categoryId=18406&amp;pos=2&amp;price=2419.0&amp;productid=2408251&amp;sid=9701&amp;type=offer"/>
    <s v=" "/>
    <n v="18406"/>
    <x v="45"/>
    <n v="0"/>
    <n v="19"/>
    <e v="#N/A"/>
    <e v="#N/A"/>
    <n v="0"/>
    <n v="0"/>
    <b v="0"/>
    <e v="#N/A"/>
    <s v="FALSCH"/>
    <x v="2"/>
    <s v="154"/>
    <e v="#N/A"/>
    <m/>
    <e v="#N/A"/>
  </r>
  <r>
    <s v="Buderus Logamax plus GB172-24 (23,6 kW)"/>
    <n v="1805"/>
    <n v="223861"/>
    <s v="/preisvergleich/Relocate/162746403.html?categoryId=18406&amp;pos=10&amp;price=1805.0&amp;productid=2417694&amp;sid=223861&amp;type=offer"/>
    <s v=" Bu­de­rus Brenn­wert-Heiz­ther­me GB 172 24 kW Gas-Brenn­wert-Ther­me Gas-Hei­zung"/>
    <n v="18406"/>
    <x v="36"/>
    <n v="37"/>
    <n v="24"/>
    <s v="(23,6 "/>
    <s v="23.6 "/>
    <n v="46"/>
    <n v="39"/>
    <s v="172 24 "/>
    <s v="24"/>
    <s v="72 24"/>
    <x v="20"/>
    <e v="#REF!"/>
    <s v="n.a."/>
    <m/>
    <n v="23.6"/>
  </r>
  <r>
    <s v="Buderus Logamax U-154-24 K"/>
    <n v="5080"/>
    <n v="12041"/>
    <s v="/preisvergleich/Relocate/255670974.html?categoryId=18406&amp;pos=3&amp;price=5080.0&amp;productid=2408251&amp;sid=12041&amp;type=offer"/>
    <s v=" "/>
    <n v="18406"/>
    <x v="45"/>
    <n v="0"/>
    <n v="19"/>
    <e v="#N/A"/>
    <e v="#N/A"/>
    <n v="0"/>
    <n v="0"/>
    <b v="0"/>
    <e v="#N/A"/>
    <s v="FALSCH"/>
    <x v="2"/>
    <s v="154"/>
    <e v="#N/A"/>
    <m/>
    <e v="#N/A"/>
  </r>
  <r>
    <s v="Buderus Logamax plus GB172-24 (23,6 kW)"/>
    <n v="2020.24"/>
    <n v="12041"/>
    <s v="/preisvergleich/Relocate/337855294.html?categoryId=18406&amp;pos=11&amp;price=2020.24&amp;productid=2417694&amp;sid=12041&amp;type=offer"/>
    <s v=" "/>
    <n v="18406"/>
    <x v="36"/>
    <n v="37"/>
    <n v="24"/>
    <s v="(23,6 "/>
    <s v="23.6 "/>
    <n v="0"/>
    <n v="0"/>
    <b v="0"/>
    <e v="#N/A"/>
    <s v="FALSCH"/>
    <x v="20"/>
    <e v="#REF!"/>
    <s v="n.a."/>
    <m/>
    <n v="23.6"/>
  </r>
  <r>
    <s v="Buderus Logamax plus GB172-20 T150"/>
    <n v="2966.81"/>
    <n v="276812"/>
    <s v="/preisvergleich/Relocate/478136733.html?categoryId=18406&amp;pos=1&amp;price=2966.81&amp;productid=2920554&amp;sid=276812&amp;type=offer"/>
    <s v=" Lo­ga­max plus GB172-20 T150,G25 V2"/>
    <n v="18406"/>
    <x v="46"/>
    <n v="0"/>
    <n v="24"/>
    <e v="#N/A"/>
    <e v="#N/A"/>
    <n v="0"/>
    <n v="19"/>
    <b v="0"/>
    <e v="#N/A"/>
    <s v="FALSCH"/>
    <x v="2"/>
    <s v="172"/>
    <e v="#N/A"/>
    <m/>
    <e v="#N/A"/>
  </r>
  <r>
    <s v="Buderus Hybrid Logamax plus GBH172-24 T75S"/>
    <n v="2621.4"/>
    <n v="9701"/>
    <s v="/preisvergleich/Relocate/497667016.html?categoryId=18406&amp;pos=1&amp;price=2621.4&amp;productid=3094591&amp;sid=9701&amp;type=offer"/>
    <s v=" "/>
    <n v="18406"/>
    <x v="47"/>
    <n v="0"/>
    <n v="32"/>
    <e v="#N/A"/>
    <e v="#N/A"/>
    <n v="0"/>
    <n v="0"/>
    <b v="0"/>
    <e v="#N/A"/>
    <s v="FALSCH"/>
    <x v="2"/>
    <s v="172"/>
    <e v="#N/A"/>
    <m/>
    <e v="#N/A"/>
  </r>
  <r>
    <s v="Elco Thision S 17.1"/>
    <n v="3342"/>
    <n v="9701"/>
    <s v="/preisvergleich/Relocate/444524194.html?categoryId=18406&amp;pos=1&amp;price=3342.0&amp;productid=3121554&amp;sid=9701&amp;type=offer"/>
    <s v=" "/>
    <n v="18406"/>
    <x v="48"/>
    <n v="0"/>
    <n v="16"/>
    <e v="#N/A"/>
    <e v="#N/A"/>
    <n v="0"/>
    <n v="0"/>
    <b v="0"/>
    <e v="#N/A"/>
    <s v="FALSCH"/>
    <x v="2"/>
    <s v="17."/>
    <e v="#N/A"/>
    <m/>
    <e v="#N/A"/>
  </r>
  <r>
    <s v="Buderus Logamax plus GB172-20 T150"/>
    <n v="2966.81"/>
    <n v="276812"/>
    <s v="/preisvergleich/Relocate/478136755.html?categoryId=18406&amp;pos=2&amp;price=2966.81&amp;productid=2920554&amp;sid=276812&amp;type=offer"/>
    <s v=" Lo­ga­max plus GB172-20 T150,G20 V2"/>
    <n v="18406"/>
    <x v="46"/>
    <n v="0"/>
    <n v="24"/>
    <e v="#N/A"/>
    <e v="#N/A"/>
    <n v="0"/>
    <n v="19"/>
    <b v="0"/>
    <e v="#N/A"/>
    <s v="FALSCH"/>
    <x v="2"/>
    <s v="172"/>
    <e v="#N/A"/>
    <m/>
    <e v="#N/A"/>
  </r>
  <r>
    <s v="Junkers CerapurModul ZBS 22/100 S-3 MA 23 Erdgas E/H (21,8 kW)"/>
    <n v="2649"/>
    <n v="9701"/>
    <s v="/preisvergleich/Relocate/358027171.html?categoryId=18406&amp;pos=1&amp;price=2649.0&amp;productid=3127847&amp;sid=9701&amp;type=offer"/>
    <s v=" "/>
    <n v="18406"/>
    <x v="49"/>
    <n v="60"/>
    <n v="26"/>
    <s v="(21,8 "/>
    <s v="21.8 "/>
    <n v="0"/>
    <n v="0"/>
    <b v="0"/>
    <e v="#N/A"/>
    <s v="FALSCH"/>
    <x v="22"/>
    <e v="#REF!"/>
    <s v="n.a."/>
    <m/>
    <n v="21.8"/>
  </r>
  <r>
    <s v="Buderus Hybrid Logamax plus GBH172-24 T75S"/>
    <n v="3276.56"/>
    <n v="276812"/>
    <s v="/preisvergleich/Relocate/478136717.html?categoryId=18406&amp;pos=2&amp;price=3276.56&amp;productid=3094591&amp;sid=276812&amp;type=offer"/>
    <s v=" Lo­ga­max plus GBH172-14 T75S G25"/>
    <n v="18406"/>
    <x v="47"/>
    <n v="0"/>
    <n v="32"/>
    <e v="#N/A"/>
    <e v="#N/A"/>
    <n v="0"/>
    <n v="20"/>
    <b v="0"/>
    <e v="#N/A"/>
    <s v="FALSCH"/>
    <x v="2"/>
    <s v="172"/>
    <e v="#N/A"/>
    <m/>
    <e v="#N/A"/>
  </r>
  <r>
    <s v="Elco Thision S 17.1"/>
    <n v="3514"/>
    <n v="9701"/>
    <s v="/preisvergleich/Relocate/572234437.html?categoryId=18406&amp;pos=2&amp;price=3514.0&amp;productid=3121554&amp;sid=9701&amp;type=offer"/>
    <s v=" "/>
    <n v="18406"/>
    <x v="48"/>
    <n v="0"/>
    <n v="16"/>
    <e v="#N/A"/>
    <e v="#N/A"/>
    <n v="0"/>
    <n v="0"/>
    <b v="0"/>
    <e v="#N/A"/>
    <s v="FALSCH"/>
    <x v="2"/>
    <s v="17."/>
    <e v="#N/A"/>
    <m/>
    <e v="#N/A"/>
  </r>
  <r>
    <s v="Remeha Calenta Easy Combi 28 C (28 kW)"/>
    <n v="1805"/>
    <n v="293350"/>
    <s v="/preisvergleich/Relocate/402941342.html?categoryId=18406&amp;pos=1&amp;price=1805.0&amp;productid=3129017&amp;sid=293350&amp;type=offer"/>
    <s v=" remeha Ca­len­ta Easy Combi 28 C Gas­brenn­wert Wand­ge­rät Gas­brenn­we"/>
    <n v="18406"/>
    <x v="50"/>
    <n v="36"/>
    <n v="27"/>
    <s v="C (28 "/>
    <s v="28 "/>
    <n v="0"/>
    <n v="30"/>
    <b v="0"/>
    <e v="#N/A"/>
    <s v="FALSCH"/>
    <x v="15"/>
    <e v="#REF!"/>
    <s v="n.a."/>
    <m/>
    <n v="28"/>
  </r>
  <r>
    <s v="Buderus Logamax plus GB172-20 T150"/>
    <n v="3145"/>
    <n v="9701"/>
    <s v="/preisvergleich/Relocate/601106750.html?categoryId=18406&amp;pos=3&amp;price=3145.0&amp;productid=2920554&amp;sid=9701&amp;type=offer"/>
    <s v=" "/>
    <n v="18406"/>
    <x v="46"/>
    <n v="0"/>
    <n v="24"/>
    <e v="#N/A"/>
    <e v="#N/A"/>
    <n v="0"/>
    <n v="0"/>
    <b v="0"/>
    <e v="#N/A"/>
    <s v="FALSCH"/>
    <x v="2"/>
    <s v="172"/>
    <e v="#N/A"/>
    <m/>
    <e v="#N/A"/>
  </r>
  <r>
    <s v="Junkers CerapurModul ZBS 22/100 S-3 MA 23 Erdgas E/H (21,8 kW)"/>
    <n v="2749"/>
    <n v="9701"/>
    <s v="/preisvergleich/Relocate/243904136.html?categoryId=18406&amp;pos=2&amp;price=2749.0&amp;productid=3127847&amp;sid=9701&amp;type=offer"/>
    <s v=" "/>
    <n v="18406"/>
    <x v="49"/>
    <n v="60"/>
    <n v="26"/>
    <s v="(21,8 "/>
    <s v="21.8 "/>
    <n v="0"/>
    <n v="0"/>
    <b v="0"/>
    <e v="#N/A"/>
    <s v="FALSCH"/>
    <x v="22"/>
    <e v="#REF!"/>
    <s v="n.a."/>
    <m/>
    <n v="21.8"/>
  </r>
  <r>
    <s v="Buderus Hybrid Logamax plus GBH172-24 T75S"/>
    <n v="3336.26"/>
    <n v="276812"/>
    <s v="/preisvergleich/Relocate/478136735.html?categoryId=18406&amp;pos=3&amp;price=3336.26&amp;productid=3094591&amp;sid=276812&amp;type=offer"/>
    <s v=" Lo­ga­max plus GBH172-24 T75S G25"/>
    <n v="18406"/>
    <x v="47"/>
    <n v="0"/>
    <n v="32"/>
    <e v="#N/A"/>
    <e v="#N/A"/>
    <n v="0"/>
    <n v="20"/>
    <b v="0"/>
    <e v="#N/A"/>
    <s v="FALSCH"/>
    <x v="2"/>
    <s v="172"/>
    <e v="#N/A"/>
    <m/>
    <e v="#N/A"/>
  </r>
  <r>
    <s v="Remeha Calenta Easy Combi 28 C (28 kW)"/>
    <n v="1839"/>
    <n v="9701"/>
    <s v="/preisvergleich/Relocate/426481677.html?categoryId=18406&amp;pos=2&amp;price=1839.0&amp;productid=3129017&amp;sid=9701&amp;type=offer"/>
    <s v=" "/>
    <n v="18406"/>
    <x v="50"/>
    <n v="36"/>
    <n v="27"/>
    <s v="C (28 "/>
    <s v="28 "/>
    <n v="0"/>
    <n v="0"/>
    <b v="0"/>
    <e v="#N/A"/>
    <s v="FALSCH"/>
    <x v="15"/>
    <e v="#REF!"/>
    <s v="n.a."/>
    <m/>
    <n v="28"/>
  </r>
  <r>
    <s v="Buderus Hybrid Logamax plus GBH172-24 T75S"/>
    <n v="3558.33"/>
    <n v="9701"/>
    <s v="/preisvergleich/Relocate/497667006.html?categoryId=18406&amp;pos=4&amp;price=3558.33&amp;productid=3094591&amp;sid=9701&amp;type=offer"/>
    <s v=" "/>
    <n v="18406"/>
    <x v="47"/>
    <n v="0"/>
    <n v="32"/>
    <e v="#N/A"/>
    <e v="#N/A"/>
    <n v="0"/>
    <n v="0"/>
    <b v="0"/>
    <e v="#N/A"/>
    <s v="FALSCH"/>
    <x v="2"/>
    <s v="172"/>
    <e v="#N/A"/>
    <m/>
    <e v="#N/A"/>
  </r>
  <r>
    <s v="Remeha Calenta Easy Combi 28 C (28 kW)"/>
    <n v="1845"/>
    <n v="9701"/>
    <s v="/preisvergleich/Relocate/540732116.html?categoryId=18406&amp;pos=3&amp;price=1845.0&amp;productid=3129017&amp;sid=9701&amp;type=offer"/>
    <s v=" "/>
    <n v="18406"/>
    <x v="50"/>
    <n v="36"/>
    <n v="27"/>
    <s v="C (28 "/>
    <s v="28 "/>
    <n v="0"/>
    <n v="0"/>
    <b v="0"/>
    <e v="#N/A"/>
    <s v="FALSCH"/>
    <x v="15"/>
    <e v="#REF!"/>
    <s v="n.a."/>
    <m/>
    <n v="28"/>
  </r>
  <r>
    <s v="Buderus Logaplus-Paket W22S (GB172-20 Erdgas E/H + RC 300 + ohne Mischer)"/>
    <n v="2060"/>
    <n v="9701"/>
    <s v="/preisvergleich/Relocate/446229352.html?categoryId=18406&amp;pos=1&amp;price=2060.0&amp;productid=4184219&amp;sid=9701&amp;type=offer"/>
    <s v=" "/>
    <n v="18406"/>
    <x v="51"/>
    <n v="0"/>
    <n v="25"/>
    <e v="#N/A"/>
    <e v="#N/A"/>
    <n v="0"/>
    <n v="0"/>
    <b v="0"/>
    <e v="#N/A"/>
    <s v="FALSCH"/>
    <x v="2"/>
    <s v="22S"/>
    <e v="#N/A"/>
    <m/>
    <e v="#N/A"/>
  </r>
  <r>
    <s v="Buderus Logaplus-Paket W22S (GB172-20 Erdgas E/H + RC 300 + ohne Mischer)"/>
    <n v="2110"/>
    <n v="9701"/>
    <s v="/preisvergleich/Relocate/446229328.html?categoryId=18406&amp;pos=2&amp;price=2110.0&amp;productid=4184219&amp;sid=9701&amp;type=offer"/>
    <s v=" "/>
    <n v="18406"/>
    <x v="51"/>
    <n v="0"/>
    <n v="25"/>
    <e v="#N/A"/>
    <e v="#N/A"/>
    <n v="0"/>
    <n v="0"/>
    <b v="0"/>
    <e v="#N/A"/>
    <s v="FALSCH"/>
    <x v="2"/>
    <s v="22S"/>
    <e v="#N/A"/>
    <m/>
    <e v="#N/A"/>
  </r>
  <r>
    <s v="Wolf ComfortLine CGB-2K-24"/>
    <n v="1948"/>
    <n v="223861"/>
    <s v="/preisvergleich/Relocate/538010139.html?categoryId=18406&amp;pos=1&amp;price=1948.0&amp;productid=4716477&amp;sid=223861&amp;type=offer"/>
    <s v=" Wolf Gas­brenn­wert-Kom­bither­me CGB-2K-24 Com­fort­Li­ne"/>
    <n v="18406"/>
    <x v="52"/>
    <n v="0"/>
    <n v="22"/>
    <e v="#N/A"/>
    <e v="#N/A"/>
    <n v="0"/>
    <n v="40"/>
    <b v="0"/>
    <e v="#N/A"/>
    <s v="FALSCH"/>
    <x v="2"/>
    <s v="2K-"/>
    <e v="#N/A"/>
    <m/>
    <n v="24"/>
  </r>
  <r>
    <s v="Vaillant ecoTEC plus VCW 206/5-5 Erdgas L/LL (20,6 kW)"/>
    <n v="1885"/>
    <n v="223861"/>
    <s v="/preisvergleich/Relocate/509372585.html?categoryId=18406&amp;pos=1&amp;price=1885.0&amp;productid=4673725&amp;sid=223861&amp;type=offer"/>
    <s v=" Vail­lant Gas­kom­bither­me ecoTEC plus VCW 206 Brenn­wert­tech­nik Gas­hei­zung Kessel L"/>
    <n v="18406"/>
    <x v="53"/>
    <n v="52"/>
    <n v="26"/>
    <s v="(20,6 "/>
    <s v="20.6 "/>
    <n v="0"/>
    <n v="46"/>
    <b v="0"/>
    <e v="#N/A"/>
    <s v="FALSCH"/>
    <x v="4"/>
    <e v="#REF!"/>
    <s v="n.a."/>
    <m/>
    <n v="20.6"/>
  </r>
  <r>
    <s v="Wolf ComfortLine CGB-2K-24"/>
    <n v="1948"/>
    <n v="9701"/>
    <s v="/preisvergleich/Relocate/538009995.html?categoryId=18406&amp;pos=2&amp;price=1948.0&amp;productid=4716477&amp;sid=9701&amp;type=offer"/>
    <s v=" "/>
    <n v="18406"/>
    <x v="52"/>
    <n v="0"/>
    <n v="22"/>
    <e v="#N/A"/>
    <e v="#N/A"/>
    <n v="0"/>
    <n v="0"/>
    <b v="0"/>
    <e v="#N/A"/>
    <s v="FALSCH"/>
    <x v="2"/>
    <s v="2K-"/>
    <e v="#N/A"/>
    <m/>
    <n v="24"/>
  </r>
  <r>
    <s v="Vaillant ecoTEC plus VCW 206/5-5 Erdgas L/LL (20,6 kW)"/>
    <n v="1885"/>
    <n v="9701"/>
    <s v="/preisvergleich/Relocate/509372644.html?categoryId=18406&amp;pos=2&amp;price=1885.0&amp;productid=4673725&amp;sid=9701&amp;type=offer"/>
    <s v=" "/>
    <n v="18406"/>
    <x v="53"/>
    <n v="52"/>
    <n v="26"/>
    <s v="(20,6 "/>
    <s v="20.6 "/>
    <n v="0"/>
    <n v="0"/>
    <b v="0"/>
    <e v="#N/A"/>
    <s v="FALSCH"/>
    <x v="4"/>
    <e v="#REF!"/>
    <s v="n.a."/>
    <m/>
    <n v="20.6"/>
  </r>
  <r>
    <s v="Wolf ComfortLine CGB-2K-24"/>
    <n v="1948"/>
    <n v="9701"/>
    <s v="/preisvergleich/Relocate/538009817.html?categoryId=18406&amp;pos=3&amp;price=1948.0&amp;productid=4716477&amp;sid=9701&amp;type=offer"/>
    <s v=" "/>
    <n v="18406"/>
    <x v="52"/>
    <n v="0"/>
    <n v="22"/>
    <e v="#N/A"/>
    <e v="#N/A"/>
    <n v="0"/>
    <n v="0"/>
    <b v="0"/>
    <e v="#N/A"/>
    <s v="FALSCH"/>
    <x v="2"/>
    <s v="2K-"/>
    <e v="#N/A"/>
    <m/>
    <n v="24"/>
  </r>
  <r>
    <s v="Wolf ComfortLine CGW-24/140"/>
    <n v="2253.96"/>
    <n v="299105"/>
    <s v="/preisvergleich/Relocate/526929197.html?categoryId=18406&amp;pos=1&amp;price=2253.96&amp;productid=3204125&amp;sid=299105&amp;type=offer"/>
    <s v=" Wolf Gas­brenn­wert-Zen­tra­le CGW-24/140 Erdgas E, WT Stan­dard, Pumpe 3-stu­fig 8610713"/>
    <n v="18406"/>
    <x v="54"/>
    <n v="0"/>
    <n v="22"/>
    <e v="#N/A"/>
    <e v="#N/A"/>
    <n v="0"/>
    <n v="37"/>
    <b v="0"/>
    <e v="#N/A"/>
    <s v="FALSCH"/>
    <x v="2"/>
    <s v="24/"/>
    <e v="#N/A"/>
    <m/>
    <e v="#N/A"/>
  </r>
  <r>
    <s v="Wolf ComfortLine CGB-35"/>
    <n v="1864.38"/>
    <n v="299105"/>
    <s v="/preisvergleich/Relocate/526940537.html?categoryId=18406&amp;pos=1&amp;price=1864.38&amp;productid=1083711&amp;sid=299105&amp;type=offer"/>
    <s v=" Wolf Gas­brenn­wert-Heiz­ther­me CGB-35 Erdgas E, Pumpe mo­du­lie­rend 8611115"/>
    <n v="18406"/>
    <x v="55"/>
    <n v="0"/>
    <n v="22"/>
    <e v="#N/A"/>
    <e v="#N/A"/>
    <n v="0"/>
    <n v="39"/>
    <b v="0"/>
    <e v="#N/A"/>
    <s v="FALSCH"/>
    <x v="2"/>
    <s v="35"/>
    <e v="#N/A"/>
    <m/>
    <e v="#N/A"/>
  </r>
  <r>
    <s v="Wolf ComfortLine CGB-2K-24"/>
    <n v="2011.86"/>
    <n v="299105"/>
    <s v="/preisvergleich/Relocate/538010231.html?categoryId=18406&amp;pos=4&amp;price=2011.86&amp;productid=4716477&amp;sid=299105&amp;type=offer"/>
    <s v=" Wolf Gas­brenn­wert-Kom­bither­me CGB-2K-24 Com­fort­Li­ne, mit hoch­eff. Heiz­krei­s­pum­pe 8614059"/>
    <n v="18406"/>
    <x v="52"/>
    <n v="0"/>
    <n v="22"/>
    <e v="#N/A"/>
    <e v="#N/A"/>
    <n v="0"/>
    <n v="40"/>
    <b v="0"/>
    <e v="#N/A"/>
    <s v="FALSCH"/>
    <x v="2"/>
    <s v="2K-"/>
    <e v="#N/A"/>
    <m/>
    <n v="24"/>
  </r>
  <r>
    <s v="Wolf ComfortLine CGB-K"/>
    <n v="1750.3"/>
    <n v="299105"/>
    <s v="/preisvergleich/Relocate/526929212.html?categoryId=18406&amp;pos=1&amp;price=1750.3&amp;productid=2919604&amp;sid=299105&amp;type=offer"/>
    <s v=" Wolf Gas­brenn­wert­kom­bither­me CGB-K 20 Erdgas LL, WT stan­dard, Pumpe 3-stu­fig 8601570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Wolf ComfortLine CGW-24/140"/>
    <n v="2253.96"/>
    <n v="299105"/>
    <s v="/preisvergleich/Relocate/526929500.html?categoryId=18406&amp;pos=2&amp;price=2253.96&amp;productid=3204125&amp;sid=299105&amp;type=offer"/>
    <s v=" Wolf Gas­brenn­wert-Zen­tra­le CGW-24/140 Erdgas LL, WT Stan­dard, Pumpe 3-stu­fig 8610716"/>
    <n v="18406"/>
    <x v="54"/>
    <n v="0"/>
    <n v="22"/>
    <e v="#N/A"/>
    <e v="#N/A"/>
    <n v="0"/>
    <n v="37"/>
    <b v="0"/>
    <e v="#N/A"/>
    <s v="FALSCH"/>
    <x v="2"/>
    <s v="24/"/>
    <e v="#N/A"/>
    <m/>
    <e v="#N/A"/>
  </r>
  <r>
    <s v="Buderus Logaplus-Paket W9 (GB162-25)"/>
    <n v="3384.9"/>
    <n v="273949"/>
    <s v="/preisvergleich/Relocate/321343803.html?categoryId=18406&amp;pos=1&amp;price=3384.9&amp;productid=4228095&amp;sid=273949&amp;type=offer"/>
    <s v=" Bu­de­rus GB162 Lo­ga­max Plus W9 mit Re­ge­lung RC300, 25 kW mit S120 Spei­cher - 7739601019"/>
    <n v="18406"/>
    <x v="57"/>
    <n v="0"/>
    <n v="25"/>
    <e v="#N/A"/>
    <e v="#N/A"/>
    <n v="61"/>
    <n v="14"/>
    <s v="00, 25 "/>
    <s v="25"/>
    <s v="0, 25"/>
    <x v="23"/>
    <s v="9 ("/>
    <e v="#N/A"/>
    <m/>
    <n v="25"/>
  </r>
  <r>
    <s v="Wolf ComfortLine CGB-35"/>
    <n v="1864.38"/>
    <n v="299105"/>
    <s v="/preisvergleich/Relocate/526943252.html?categoryId=18406&amp;pos=2&amp;price=1864.38&amp;productid=1083711&amp;sid=299105&amp;type=offer"/>
    <s v=" Wolf Gas­brenn­wert-Heiz­ther­me CGB-35 Erdgas LL, Pumpe mo­du­lie­rend 8611116"/>
    <n v="18406"/>
    <x v="55"/>
    <n v="0"/>
    <n v="22"/>
    <e v="#N/A"/>
    <e v="#N/A"/>
    <n v="0"/>
    <n v="39"/>
    <b v="0"/>
    <e v="#N/A"/>
    <s v="FALSCH"/>
    <x v="2"/>
    <s v="35"/>
    <e v="#N/A"/>
    <m/>
    <e v="#N/A"/>
  </r>
  <r>
    <s v="Wolf ComfortLine CGB-2K-24"/>
    <n v="2079"/>
    <n v="288366"/>
    <s v="/preisvergleich/Relocate/434118656.html?categoryId=18406&amp;pos=5&amp;price=2079.0&amp;productid=4716477&amp;sid=288366&amp;type=offer"/>
    <s v=" Wolf CGB-2K-20 / CGB-2K-24 Com­fort­li­ne Gas­brenn­wert Kom­bither­me &quot;24 kW&quot;"/>
    <n v="18406"/>
    <x v="52"/>
    <n v="0"/>
    <n v="22"/>
    <e v="#N/A"/>
    <e v="#N/A"/>
    <n v="77"/>
    <n v="11"/>
    <s v="me &quot;24 "/>
    <s v="24"/>
    <s v="e &quot;24"/>
    <x v="9"/>
    <s v="2K-"/>
    <e v="#N/A"/>
    <m/>
    <n v="24"/>
  </r>
  <r>
    <s v="Wolf ComfortLine CGB-K"/>
    <n v="1750.3"/>
    <n v="299105"/>
    <s v="/preisvergleich/Relocate/526942343.html?categoryId=18406&amp;pos=2&amp;price=1750.3&amp;productid=2919604&amp;sid=299105&amp;type=offer"/>
    <s v=" Wolf Gas­brenn­wert­kom­bither­me CGB-K 20 Erdgas E, WT stan­dard, Pumpe 3-stu­fig 8601569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Junkers Cerapur Comfort ZBR 42-3 A 21 Erdgas L/LL (42 kW)"/>
    <n v="2830"/>
    <n v="289859"/>
    <s v="/preisvergleich/Relocate/481848672.html?categoryId=18406&amp;pos=1&amp;price=2830.0&amp;productid=3497887&amp;sid=289859&amp;type=offer"/>
    <s v=" Jun­kers Ce­ra­pur­Com­fort ZBR 42-3 A 21 Gas-Brenn­wert­ther­me 42 kW, L / LL ohne Re­ge­lung, ohne Spei­cher, ohne Ab­gas­pa­ket, ohne Mon­ta­ge­plat­te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iessmann Vitotwin 300-W (26 kW)"/>
    <n v="15677.24"/>
    <n v="297223"/>
    <s v="/preisvergleich/Relocate/436146539.html?categoryId=18406&amp;pos=1&amp;price=15677.24&amp;productid=3541400&amp;sid=297223&amp;type=offer"/>
    <s v=" VIESS­MANN C3HC003 Paket Vi­tot­win 300-W 1 kWel / 26 kWth und Vi­to­cell 340-M Typ SVKA, 750 l"/>
    <n v="18406"/>
    <x v="59"/>
    <n v="30"/>
    <n v="20"/>
    <s v="W (26 "/>
    <s v="26 "/>
    <n v="46"/>
    <n v="14"/>
    <s v="00-W 1 "/>
    <s v="1"/>
    <s v="0-W 1"/>
    <x v="11"/>
    <e v="#REF!"/>
    <s v="n.a."/>
    <m/>
    <n v="26"/>
  </r>
  <r>
    <s v="Remeha Calenta 25 DS"/>
    <n v="2135"/>
    <n v="293350"/>
    <s v="/preisvergleich/Relocate/376068758.html?categoryId=18406&amp;pos=1&amp;price=2135.0&amp;productid=3725907&amp;sid=293350&amp;type=offer"/>
    <s v=" remeha Ca­len­ta 25 DS Gas­brenn­wert Wand­ge­rät Gas­brenn­wert­kes­sel"/>
    <n v="18406"/>
    <x v="60"/>
    <n v="0"/>
    <n v="16"/>
    <e v="#N/A"/>
    <e v="#N/A"/>
    <n v="0"/>
    <n v="19"/>
    <b v="0"/>
    <e v="#N/A"/>
    <s v="FALSCH"/>
    <x v="2"/>
    <s v="25 "/>
    <e v="#N/A"/>
    <m/>
    <e v="#N/A"/>
  </r>
  <r>
    <s v="Ferroli Econcept Tech 25 C"/>
    <n v="1299"/>
    <n v="289859"/>
    <s v="/preisvergleich/Relocate/402787392.html?categoryId=18406&amp;pos=1&amp;price=1299.0&amp;productid=3759742&amp;sid=289859&amp;type=offer"/>
    <s v=" Econ­cept Tech 25C Fer­ro­li"/>
    <n v="18406"/>
    <x v="61"/>
    <n v="0"/>
    <n v="23"/>
    <e v="#N/A"/>
    <e v="#N/A"/>
    <n v="0"/>
    <n v="17"/>
    <b v="0"/>
    <e v="#N/A"/>
    <s v="FALSCH"/>
    <x v="2"/>
    <s v="25 "/>
    <e v="#N/A"/>
    <m/>
    <e v="#N/A"/>
  </r>
  <r>
    <s v="Wolf ComfortLine CGW-24/140"/>
    <n v="2276.23"/>
    <n v="299105"/>
    <s v="/preisvergleich/Relocate/526930694.html?categoryId=18406&amp;pos=3&amp;price=2276.23&amp;productid=3204125&amp;sid=299105&amp;type=offer"/>
    <s v=" Wolf Gas­brenn­wert-Zen­tra­le CGW-24/140 Flüs­sig­gas, WT Stan­dard, Pumpe 3-stu­fig 8610712"/>
    <n v="18406"/>
    <x v="54"/>
    <n v="0"/>
    <n v="22"/>
    <e v="#N/A"/>
    <e v="#N/A"/>
    <n v="0"/>
    <n v="37"/>
    <b v="0"/>
    <e v="#N/A"/>
    <s v="FALSCH"/>
    <x v="2"/>
    <s v="24/"/>
    <e v="#N/A"/>
    <m/>
    <e v="#N/A"/>
  </r>
  <r>
    <s v="Buderus Logamax plus GB172-24 T50"/>
    <n v="2089"/>
    <n v="9701"/>
    <s v="/preisvergleich/Relocate/588204228.html?categoryId=18406&amp;pos=1&amp;price=2089.0&amp;productid=3132373&amp;sid=9701&amp;type=offer"/>
    <s v=" Bu­de­rus Lo­ga­max plus GB172 T50 Gas Brenn­wert Therme 48l Spei­cher 24kW GB 172 (Be­triebs­form: Gas Brenn­wert Erdgas E)"/>
    <n v="18406"/>
    <x v="62"/>
    <n v="0"/>
    <n v="24"/>
    <e v="#N/A"/>
    <e v="#N/A"/>
    <n v="75"/>
    <n v="29"/>
    <s v="cher 24"/>
    <s v="24"/>
    <s v="her 24"/>
    <x v="9"/>
    <s v="172"/>
    <e v="#N/A"/>
    <m/>
    <n v="24"/>
  </r>
  <r>
    <s v="Buderus Logaplus-Paket W9 (GB162-25)"/>
    <n v="3405"/>
    <n v="9701"/>
    <s v="/preisvergleich/Relocate/435750149.html?categoryId=18406&amp;pos=2&amp;price=3405.0&amp;productid=4228095&amp;sid=9701&amp;type=offer"/>
    <s v=" "/>
    <n v="18406"/>
    <x v="57"/>
    <n v="0"/>
    <n v="25"/>
    <e v="#N/A"/>
    <e v="#N/A"/>
    <n v="0"/>
    <n v="0"/>
    <b v="0"/>
    <e v="#N/A"/>
    <s v="FALSCH"/>
    <x v="2"/>
    <s v="9 ("/>
    <e v="#N/A"/>
    <m/>
    <n v="25"/>
  </r>
  <r>
    <s v="Wolf ComfortLine CGB-35"/>
    <n v="1886.66"/>
    <n v="299105"/>
    <s v="/preisvergleich/Relocate/526942460.html?categoryId=18406&amp;pos=3&amp;price=1886.66&amp;productid=1083711&amp;sid=299105&amp;type=offer"/>
    <s v=" Wolf Gas­brenn­wert-Heiz­ther­me CGB-35 Flüss­sig­gas, Pumpe mo­du­lie­rend 8611117"/>
    <n v="18406"/>
    <x v="55"/>
    <n v="0"/>
    <n v="22"/>
    <e v="#N/A"/>
    <e v="#N/A"/>
    <n v="0"/>
    <n v="39"/>
    <b v="0"/>
    <e v="#N/A"/>
    <s v="FALSCH"/>
    <x v="2"/>
    <s v="35"/>
    <e v="#N/A"/>
    <m/>
    <e v="#N/A"/>
  </r>
  <r>
    <s v="Wolf ComfortLine CGB-2K-24"/>
    <n v="2199.33"/>
    <n v="276812"/>
    <s v="/preisvergleich/Relocate/538010156.html?categoryId=18406&amp;pos=6&amp;price=2199.33&amp;productid=4716477&amp;sid=276812&amp;type=offer"/>
    <s v=" Wolf Gas­brenn­wert-Kom­bither­me CGB-2K-20 Com­fort­Lin CGB-2K-24"/>
    <n v="18406"/>
    <x v="52"/>
    <n v="0"/>
    <n v="22"/>
    <e v="#N/A"/>
    <e v="#N/A"/>
    <n v="0"/>
    <n v="40"/>
    <b v="0"/>
    <e v="#N/A"/>
    <s v="FALSCH"/>
    <x v="2"/>
    <s v="2K-"/>
    <e v="#N/A"/>
    <m/>
    <n v="24"/>
  </r>
  <r>
    <s v="Wolf ComfortLine CGB-K"/>
    <n v="1772.55"/>
    <n v="299105"/>
    <s v="/preisvergleich/Relocate/526943418.html?categoryId=18406&amp;pos=3&amp;price=1772.55&amp;productid=2919604&amp;sid=299105&amp;type=offer"/>
    <s v=" Wolf Gas­brenn­wert­kom­bither­me CGB-K 20 Flüs­sig­gas, WT stan­dard, Pumpe 3-stu­fig 8601571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Junkers Cerapur Comfort ZBR 42-3 A 21 Erdgas L/LL (42 kW)"/>
    <n v="2875"/>
    <n v="289859"/>
    <s v="/preisvergleich/Relocate/481846837.html?categoryId=18406&amp;pos=2&amp;price=2875.0&amp;productid=3497887&amp;sid=289859&amp;type=offer"/>
    <s v=" Jun­kers Ce­ra­pur­Com­fort ZBR 42-3 A 21 Gas-Brenn­wert­ther­me 42 kW, L / LL Mon­ta­ge­plat­te 258, ohne Re­ge­lung, ohne Spei­cher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Calenta 25 DS"/>
    <n v="2229"/>
    <n v="9701"/>
    <s v="/preisvergleich/Relocate/540646158.html?categoryId=18406&amp;pos=2&amp;price=2229.0&amp;productid=3725907&amp;sid=9701&amp;type=offer"/>
    <s v=" "/>
    <n v="18406"/>
    <x v="60"/>
    <n v="0"/>
    <n v="16"/>
    <e v="#N/A"/>
    <e v="#N/A"/>
    <n v="0"/>
    <n v="0"/>
    <b v="0"/>
    <e v="#N/A"/>
    <s v="FALSCH"/>
    <x v="2"/>
    <s v="25 "/>
    <e v="#N/A"/>
    <m/>
    <e v="#N/A"/>
  </r>
  <r>
    <s v="Ferroli Econcept Tech 25 C"/>
    <n v="1600"/>
    <n v="9701"/>
    <s v="/preisvergleich/Relocate/435738750.html?categoryId=18406&amp;pos=2&amp;price=1600.0&amp;productid=3759742&amp;sid=9701&amp;type=offer"/>
    <s v=" "/>
    <n v="18406"/>
    <x v="61"/>
    <n v="0"/>
    <n v="23"/>
    <e v="#N/A"/>
    <e v="#N/A"/>
    <n v="0"/>
    <n v="0"/>
    <b v="0"/>
    <e v="#N/A"/>
    <s v="FALSCH"/>
    <x v="2"/>
    <s v="25 "/>
    <e v="#N/A"/>
    <m/>
    <e v="#N/A"/>
  </r>
  <r>
    <s v="Wolf ComfortLine CGW-24/140"/>
    <n v="2370.83"/>
    <n v="299105"/>
    <s v="/preisvergleich/Relocate/526943611.html?categoryId=18406&amp;pos=4&amp;price=2370.83&amp;productid=3204125&amp;sid=299105&amp;type=offer"/>
    <s v=" Wolf Gas­brenn­wert-Zen­tra­le CGW-24/140 Erdgas LL, mit Hoch­ef­fi­zi­enz­pum­pe 8613133"/>
    <n v="18406"/>
    <x v="54"/>
    <n v="0"/>
    <n v="22"/>
    <e v="#N/A"/>
    <e v="#N/A"/>
    <n v="0"/>
    <n v="37"/>
    <b v="0"/>
    <e v="#N/A"/>
    <s v="FALSCH"/>
    <x v="2"/>
    <s v="24/"/>
    <e v="#N/A"/>
    <m/>
    <e v="#N/A"/>
  </r>
  <r>
    <s v="Buderus Logamax plus GB172-24 T50"/>
    <n v="2089.0100000000002"/>
    <n v="9701"/>
    <s v="/preisvergleich/Relocate/588202215.html?categoryId=18406&amp;pos=2&amp;price=2089.01&amp;productid=3132373&amp;sid=9701&amp;type=offer"/>
    <s v=" Bu­de­rus Lo­ga­max plus GB172 T50 Gas Brenn­wert Therme 48l Spei­cher 24kW GB 172 (Be­triebs­form: Gas Brenn­wert Erdgas LL)"/>
    <n v="18406"/>
    <x v="62"/>
    <n v="0"/>
    <n v="24"/>
    <e v="#N/A"/>
    <e v="#N/A"/>
    <n v="75"/>
    <n v="29"/>
    <s v="cher 24"/>
    <s v="24"/>
    <s v="her 24"/>
    <x v="9"/>
    <s v="172"/>
    <e v="#N/A"/>
    <m/>
    <n v="24"/>
  </r>
  <r>
    <s v="Buderus Logaplus-Paket W9 (GB162-25)"/>
    <n v="3480"/>
    <n v="9701"/>
    <s v="/preisvergleich/Relocate/435750283.html?categoryId=18406&amp;pos=3&amp;price=3480.0&amp;productid=4228095&amp;sid=9701&amp;type=offer"/>
    <s v=" "/>
    <n v="18406"/>
    <x v="57"/>
    <n v="0"/>
    <n v="25"/>
    <e v="#N/A"/>
    <e v="#N/A"/>
    <n v="0"/>
    <n v="0"/>
    <b v="0"/>
    <e v="#N/A"/>
    <s v="FALSCH"/>
    <x v="2"/>
    <s v="9 ("/>
    <e v="#N/A"/>
    <m/>
    <n v="25"/>
  </r>
  <r>
    <s v="Wolf ComfortLine CGB-35"/>
    <n v="1950.81"/>
    <n v="276812"/>
    <s v="/preisvergleich/Relocate/387848146.html?categoryId=18406&amp;pos=4&amp;price=1950.81&amp;productid=1083711&amp;sid=276812&amp;type=offer"/>
    <s v=" Wolf Gas­brenn­wert-Heiz­ther­me CGB-35 CGB-35, mo­du­lie­rend, Erdgas E"/>
    <n v="18406"/>
    <x v="55"/>
    <n v="0"/>
    <n v="22"/>
    <e v="#N/A"/>
    <e v="#N/A"/>
    <n v="0"/>
    <n v="39"/>
    <b v="0"/>
    <e v="#N/A"/>
    <s v="FALSCH"/>
    <x v="2"/>
    <s v="35"/>
    <e v="#N/A"/>
    <m/>
    <e v="#N/A"/>
  </r>
  <r>
    <s v="Wolf ComfortLine CGB-2K-24"/>
    <n v="2397.84"/>
    <n v="12041"/>
    <s v="/preisvergleich/Relocate/538010045.html?categoryId=18406&amp;pos=7&amp;price=2397.84&amp;productid=4716477&amp;sid=12041&amp;type=offer"/>
    <s v=" "/>
    <n v="18406"/>
    <x v="52"/>
    <n v="0"/>
    <n v="22"/>
    <e v="#N/A"/>
    <e v="#N/A"/>
    <n v="0"/>
    <n v="0"/>
    <b v="0"/>
    <e v="#N/A"/>
    <s v="FALSCH"/>
    <x v="2"/>
    <s v="2K-"/>
    <e v="#N/A"/>
    <m/>
    <n v="24"/>
  </r>
  <r>
    <s v="Wolf ComfortLine CGB-K"/>
    <n v="1811.51"/>
    <n v="299105"/>
    <s v="/preisvergleich/Relocate/526943504.html?categoryId=18406&amp;pos=4&amp;price=1811.51&amp;productid=2919604&amp;sid=299105&amp;type=offer"/>
    <s v=" Wolf Gas­brenn­wert­kom­bither­me CGB-K 24 Erdgas E, WT Stan­dard, Pumpe 3-stu­fig 8610620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dens 343-F (11 kW)"/>
    <n v="4423.22"/>
    <n v="294528"/>
    <s v="/preisvergleich/Relocate/559967060.html?categoryId=18406&amp;pos=1&amp;price=4423.22&amp;productid=4258562&amp;sid=294528&amp;type=offer"/>
    <s v=" Paket Vi­to­dens 343-F 11 kW Vi­to­tro­nic 200 HO1C, AP nach oben"/>
    <n v="18406"/>
    <x v="63"/>
    <n v="30"/>
    <n v="20"/>
    <s v="F (11 "/>
    <s v="11 "/>
    <n v="28"/>
    <n v="19"/>
    <s v="3-F 11 "/>
    <s v="11"/>
    <s v="-F 11"/>
    <x v="0"/>
    <e v="#REF!"/>
    <s v="n.a."/>
    <m/>
    <n v="11"/>
  </r>
  <r>
    <s v="Junkers Cerapur Comfort ZBR 42-3 A 21 Erdgas L/LL (42 kW)"/>
    <n v="2955"/>
    <n v="289859"/>
    <s v="/preisvergleich/Relocate/481847509.html?categoryId=18406&amp;pos=3&amp;price=2955.0&amp;productid=3497887&amp;sid=289859&amp;type=offer"/>
    <s v=" Jun­kers Ce­ra­pur­Com­fort ZBR 42-3 A 21 Gas-Brenn­wert­ther­me 42 kW, L / LL ohne Re­ge­lung, ohne Spei­cher, Mon­ta­ge­plat­te 258 + 223-1 (Un­ter­putz)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Calenta 25 DS"/>
    <n v="2733"/>
    <n v="293350"/>
    <s v="/preisvergleich/Relocate/376068535.html?categoryId=18406&amp;pos=3&amp;price=2733.0&amp;productid=3725907&amp;sid=293350&amp;type=offer"/>
    <s v=" Remeha Spar­pa­ket Ca­len­ta 25 DS mit Spei­cher 130 Liter und Zu­be­hör 100019240"/>
    <n v="18406"/>
    <x v="60"/>
    <n v="0"/>
    <n v="16"/>
    <e v="#N/A"/>
    <e v="#N/A"/>
    <n v="0"/>
    <n v="31"/>
    <b v="0"/>
    <e v="#N/A"/>
    <s v="FALSCH"/>
    <x v="2"/>
    <s v="25 "/>
    <e v="#N/A"/>
    <m/>
    <e v="#N/A"/>
  </r>
  <r>
    <s v="Ferroli Econcept Tech 25 C"/>
    <n v="1695"/>
    <n v="9701"/>
    <s v="/preisvergleich/Relocate/280120770.html?categoryId=18406&amp;pos=3&amp;price=1695.0&amp;productid=3759742&amp;sid=9701&amp;type=offer"/>
    <s v=" "/>
    <n v="18406"/>
    <x v="61"/>
    <n v="0"/>
    <n v="23"/>
    <e v="#N/A"/>
    <e v="#N/A"/>
    <n v="0"/>
    <n v="0"/>
    <b v="0"/>
    <e v="#N/A"/>
    <s v="FALSCH"/>
    <x v="2"/>
    <s v="25 "/>
    <e v="#N/A"/>
    <m/>
    <e v="#N/A"/>
  </r>
  <r>
    <s v="Wolf ComfortLine CGW-24/140"/>
    <n v="2370.83"/>
    <n v="299105"/>
    <s v="/preisvergleich/Relocate/526942432.html?categoryId=18406&amp;pos=5&amp;price=2370.83&amp;productid=3204125&amp;sid=299105&amp;type=offer"/>
    <s v=" Wolf Gas­brenn­wert-Zen­tra­le CGW-24/140 Erdgas E, mit Hoch­ef­fi­zi­enz­pum­pe 8613132"/>
    <n v="18406"/>
    <x v="54"/>
    <n v="0"/>
    <n v="22"/>
    <e v="#N/A"/>
    <e v="#N/A"/>
    <n v="0"/>
    <n v="37"/>
    <b v="0"/>
    <e v="#N/A"/>
    <s v="FALSCH"/>
    <x v="2"/>
    <s v="24/"/>
    <e v="#N/A"/>
    <m/>
    <e v="#N/A"/>
  </r>
  <r>
    <s v="Buderus Logamax plus GB172-24 T50"/>
    <n v="2362.2600000000002"/>
    <n v="276812"/>
    <s v="/preisvergleich/Relocate/497363155.html?categoryId=18406&amp;pos=3&amp;price=2362.26&amp;productid=3132373&amp;sid=276812&amp;type=offer"/>
    <s v=" Bu­de­rus Lo­ga­max plus GB172 T50, EG-LL"/>
    <n v="18406"/>
    <x v="62"/>
    <n v="0"/>
    <n v="24"/>
    <e v="#N/A"/>
    <e v="#N/A"/>
    <n v="0"/>
    <n v="29"/>
    <b v="0"/>
    <e v="#N/A"/>
    <s v="FALSCH"/>
    <x v="2"/>
    <s v="172"/>
    <e v="#N/A"/>
    <m/>
    <n v="24"/>
  </r>
  <r>
    <s v="Buderus Logaplus-Paket W9 (GB162-25)"/>
    <n v="3486.9"/>
    <n v="273949"/>
    <s v="/preisvergleich/Relocate/321343840.html?categoryId=18406&amp;pos=4&amp;price=3486.9&amp;productid=4228095&amp;sid=273949&amp;type=offer"/>
    <s v=" Bu­de­rus GB162 Lo­ga­max Plus W9 mit Re­ge­lung RC300, 25 kW mit SU160 W Spei­cher - 7739601025"/>
    <n v="18406"/>
    <x v="57"/>
    <n v="0"/>
    <n v="25"/>
    <e v="#N/A"/>
    <e v="#N/A"/>
    <n v="61"/>
    <n v="14"/>
    <s v="00, 25 "/>
    <s v="25"/>
    <s v="0, 25"/>
    <x v="23"/>
    <s v="9 ("/>
    <e v="#N/A"/>
    <m/>
    <n v="25"/>
  </r>
  <r>
    <s v="Wolf ComfortLine CGB-35"/>
    <n v="1984.04"/>
    <n v="299105"/>
    <s v="/preisvergleich/Relocate/526940788.html?categoryId=18406&amp;pos=5&amp;price=1984.04&amp;productid=1083711&amp;sid=299105&amp;type=offer"/>
    <s v=" Wolf Gas­brenn­wert-Heiz­ther­me CGB-35 Erdgas E, mit Hoch­ef­fi­zi­enz­pum­pe 8613093"/>
    <n v="18406"/>
    <x v="55"/>
    <n v="0"/>
    <n v="22"/>
    <e v="#N/A"/>
    <e v="#N/A"/>
    <n v="0"/>
    <n v="39"/>
    <b v="0"/>
    <e v="#N/A"/>
    <s v="FALSCH"/>
    <x v="2"/>
    <s v="35"/>
    <e v="#N/A"/>
    <m/>
    <e v="#N/A"/>
  </r>
  <r>
    <s v="Wolf ComfortLine CGB-2K-24"/>
    <n v="2499"/>
    <n v="273949"/>
    <s v="/preisvergleich/Relocate/538056453.html?categoryId=18406&amp;pos=8&amp;price=2499.0&amp;productid=4716477&amp;sid=273949&amp;type=offer"/>
    <s v=" WOLF Gas­brenn­wert-Kom­bither­me CGB-2K 24 kW mit Be­dien­mo­dul BM-2 - 8614059"/>
    <n v="18406"/>
    <x v="52"/>
    <n v="0"/>
    <n v="22"/>
    <e v="#N/A"/>
    <e v="#N/A"/>
    <n v="46"/>
    <n v="40"/>
    <s v="-2K 24 "/>
    <s v="24"/>
    <s v="2K 24"/>
    <x v="9"/>
    <s v="2K-"/>
    <e v="#N/A"/>
    <m/>
    <n v="24"/>
  </r>
  <r>
    <s v="Wolf ComfortLine CGB-K"/>
    <n v="1811.51"/>
    <n v="299105"/>
    <s v="/preisvergleich/Relocate/526942558.html?categoryId=18406&amp;pos=5&amp;price=1811.51&amp;productid=2919604&amp;sid=299105&amp;type=offer"/>
    <s v=" Wolf Gas­brenn­wert­kom­bither­me CGB-K 24 Erdgas LL, WT Stan­dard, Pumpe 3-stu­fig 8610621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dens 343-F (11 kW)"/>
    <n v="4423.22"/>
    <n v="294528"/>
    <s v="/preisvergleich/Relocate/559986583.html?categoryId=18406&amp;pos=2&amp;price=4423.22&amp;productid=4258562&amp;sid=294528&amp;type=offer"/>
    <s v=" Paket Vi­to­dens 343-F 11 kW Vi­to­tro­nic 200 HO1C, AP nach re / li"/>
    <n v="18406"/>
    <x v="63"/>
    <n v="30"/>
    <n v="20"/>
    <s v="F (11 "/>
    <s v="11 "/>
    <n v="28"/>
    <n v="19"/>
    <s v="3-F 11 "/>
    <s v="11"/>
    <s v="-F 11"/>
    <x v="0"/>
    <e v="#REF!"/>
    <s v="n.a."/>
    <m/>
    <n v="11"/>
  </r>
  <r>
    <s v="Junkers Cerapur Comfort ZBR 42-3 A 21 Erdgas L/LL (42 kW)"/>
    <n v="2960"/>
    <n v="289859"/>
    <s v="/preisvergleich/Relocate/481848991.html?categoryId=18406&amp;pos=4&amp;price=2960.0&amp;productid=3497887&amp;sid=289859&amp;type=offer"/>
    <s v=" Jun­kers Ce­ra­pur­Com­fort ZBR 42-3 A 21 Gas-Brenn­wert­ther­me 42 kW, L / LL ohne Re­ge­lung, ohne Spei­cher, Mon­ta­ge­plat­te 258 + 528-1 (Auf­putz), ohne Ab­gas­pa­ket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Calenta 25 DS"/>
    <n v="3123"/>
    <n v="9701"/>
    <s v="/preisvergleich/Relocate/591167452.html?categoryId=18406&amp;pos=4&amp;price=3123.0&amp;productid=3725907&amp;sid=9701&amp;type=offer"/>
    <s v=" "/>
    <n v="18406"/>
    <x v="60"/>
    <n v="0"/>
    <n v="16"/>
    <e v="#N/A"/>
    <e v="#N/A"/>
    <n v="0"/>
    <n v="0"/>
    <b v="0"/>
    <e v="#N/A"/>
    <s v="FALSCH"/>
    <x v="2"/>
    <s v="25 "/>
    <e v="#N/A"/>
    <m/>
    <e v="#N/A"/>
  </r>
  <r>
    <s v="Vaillant ecoTEC plus VCI 206/5-5 (24 kW)"/>
    <n v="2668"/>
    <n v="9701"/>
    <s v="/preisvergleich/Relocate/435728133.html?categoryId=18406&amp;pos=1&amp;price=2668.0&amp;productid=4027452&amp;sid=9701&amp;type=offer"/>
    <s v=" "/>
    <n v="18406"/>
    <x v="64"/>
    <n v="38"/>
    <n v="26"/>
    <s v="5 (24 "/>
    <s v="24 "/>
    <n v="0"/>
    <n v="0"/>
    <b v="0"/>
    <e v="#N/A"/>
    <s v="FALSCH"/>
    <x v="9"/>
    <e v="#REF!"/>
    <s v="n.a."/>
    <m/>
    <n v="24"/>
  </r>
  <r>
    <s v="Wolf ComfortLine CGW-24/140"/>
    <n v="2393.1"/>
    <n v="299105"/>
    <s v="/preisvergleich/Relocate/526942741.html?categoryId=18406&amp;pos=6&amp;price=2393.1&amp;productid=3204125&amp;sid=299105&amp;type=offer"/>
    <s v=" Wolf Gas­brenn­wert-Zen­tra­le CGW-24/140 Flüs­sig­gas, mit Hoch­ef­fi­zi­enz­pum­pum­pe 8613134"/>
    <n v="18406"/>
    <x v="54"/>
    <n v="0"/>
    <n v="22"/>
    <e v="#N/A"/>
    <e v="#N/A"/>
    <n v="0"/>
    <n v="37"/>
    <b v="0"/>
    <e v="#N/A"/>
    <s v="FALSCH"/>
    <x v="2"/>
    <s v="24/"/>
    <e v="#N/A"/>
    <m/>
    <e v="#N/A"/>
  </r>
  <r>
    <s v="Buderus Logamax plus GB172-24 T50"/>
    <n v="2362.2600000000002"/>
    <n v="276812"/>
    <s v="/preisvergleich/Relocate/497363172.html?categoryId=18406&amp;pos=4&amp;price=2362.26&amp;productid=3132373&amp;sid=276812&amp;type=offer"/>
    <s v=" Bu­de­rus Lo­ga­max plus GB172 T50, EG-E"/>
    <n v="18406"/>
    <x v="62"/>
    <n v="0"/>
    <n v="24"/>
    <e v="#N/A"/>
    <e v="#N/A"/>
    <n v="0"/>
    <n v="29"/>
    <b v="0"/>
    <e v="#N/A"/>
    <s v="FALSCH"/>
    <x v="2"/>
    <s v="172"/>
    <e v="#N/A"/>
    <m/>
    <n v="24"/>
  </r>
  <r>
    <s v="Buderus Logaplus-Paket W9 (GB162-25)"/>
    <n v="3499.9"/>
    <n v="273949"/>
    <s v="/preisvergleich/Relocate/385054462.html?categoryId=18406&amp;pos=5&amp;price=3499.9&amp;productid=4228095&amp;sid=273949&amp;type=offer"/>
    <s v=" Bu­de­rus GB162 Lo­ga­max Plus W9 mit Re­ge­lung RC300, 25 kW mit SU200 W Spei­cher - 7739601027"/>
    <n v="18406"/>
    <x v="57"/>
    <n v="0"/>
    <n v="25"/>
    <e v="#N/A"/>
    <e v="#N/A"/>
    <n v="61"/>
    <n v="14"/>
    <s v="00, 25 "/>
    <s v="25"/>
    <s v="0, 25"/>
    <x v="23"/>
    <s v="9 ("/>
    <e v="#N/A"/>
    <m/>
    <n v="25"/>
  </r>
  <r>
    <s v="Wolf ComfortLine CGB-35"/>
    <n v="1984.04"/>
    <n v="299105"/>
    <s v="/preisvergleich/Relocate/526942683.html?categoryId=18406&amp;pos=6&amp;price=1984.04&amp;productid=1083711&amp;sid=299105&amp;type=offer"/>
    <s v=" Wolf Gas­brenn­wert-Heiz­ther­me CGB-35 Erdgas LL, mit Hoch­ef­fi­zi­enz­pum­pe 8613094"/>
    <n v="18406"/>
    <x v="55"/>
    <n v="0"/>
    <n v="22"/>
    <e v="#N/A"/>
    <e v="#N/A"/>
    <n v="0"/>
    <n v="39"/>
    <b v="0"/>
    <e v="#N/A"/>
    <s v="FALSCH"/>
    <x v="2"/>
    <s v="35"/>
    <e v="#N/A"/>
    <m/>
    <e v="#N/A"/>
  </r>
  <r>
    <s v="Wolf ComfortLine CGB-2K-24"/>
    <n v="2848.12"/>
    <n v="276812"/>
    <s v="/preisvergleich/Relocate/538009819.html?categoryId=18406&amp;pos=9&amp;price=2848.12&amp;productid=4716477&amp;sid=276812&amp;type=offer"/>
    <s v=" Wolf Paket Brenn­wert­ther­me CGB-2K-24 Re­ge­lung BM-2"/>
    <n v="18406"/>
    <x v="52"/>
    <n v="0"/>
    <n v="22"/>
    <e v="#N/A"/>
    <e v="#N/A"/>
    <n v="0"/>
    <n v="36"/>
    <b v="0"/>
    <e v="#N/A"/>
    <s v="FALSCH"/>
    <x v="2"/>
    <s v="2K-"/>
    <e v="#N/A"/>
    <m/>
    <n v="24"/>
  </r>
  <r>
    <s v="Wolf ComfortLine CGB-K"/>
    <n v="1833.78"/>
    <n v="299105"/>
    <s v="/preisvergleich/Relocate/526943487.html?categoryId=18406&amp;pos=6&amp;price=1833.78&amp;productid=2919604&amp;sid=299105&amp;type=offer"/>
    <s v=" Wolf Gas­brenn­wert­kom­bither­me CGB-K 24 Flüs­sig­gas, WT Stan­dard, Pumpe 3-stu­fig 8610622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dens 343-F (11 kW) Bundle"/>
    <n v="4434"/>
    <n v="288366"/>
    <s v="/preisvergleich/Relocate/306413094.html?categoryId=18406&amp;pos=3&amp;price=4434.0&amp;productid=4258562&amp;sid=288366&amp;type=offer"/>
    <s v=" Viess­mann Vi­to­dens 343-F Typ B3UA mit Vi­to­tro­nic 200 RF Typ HO1C &quot;1,9 - 11,0 kW Au­ßen­tem­pe­ra­tur­sen­sor lei­tungs­ge­bun­den&quot;"/>
    <n v="18406"/>
    <x v="63"/>
    <n v="30"/>
    <n v="20"/>
    <s v="F (11 "/>
    <s v="11 "/>
    <n v="85"/>
    <n v="24"/>
    <s v="- 11,0 "/>
    <s v="11.0"/>
    <s v="11,0"/>
    <x v="0"/>
    <e v="#REF!"/>
    <s v="n.a."/>
    <m/>
    <n v="11"/>
  </r>
  <r>
    <s v="Junkers Cerapur Comfort ZBR 42-3 A 21 Erdgas L/LL (42 kW)"/>
    <n v="2960"/>
    <n v="9701"/>
    <s v="/preisvergleich/Relocate/513489419.html?categoryId=18406&amp;pos=5&amp;price=2960.0&amp;productid=3497887&amp;sid=9701&amp;type=offer"/>
    <s v=" "/>
    <n v="18406"/>
    <x v="58"/>
    <n v="55"/>
    <n v="29"/>
    <s v="L (42 "/>
    <s v="42 "/>
    <n v="0"/>
    <n v="0"/>
    <b v="0"/>
    <e v="#N/A"/>
    <s v="FALSCH"/>
    <x v="24"/>
    <e v="#REF!"/>
    <s v="n.a."/>
    <m/>
    <n v="42"/>
  </r>
  <r>
    <s v="Vaillant ecoTEC plus VCI 206/5-5 (24 kW)"/>
    <n v="2738"/>
    <n v="9701"/>
    <s v="/preisvergleich/Relocate/530901561.html?categoryId=18406&amp;pos=2&amp;price=2738.0&amp;productid=4027452&amp;sid=9701&amp;type=offer"/>
    <s v=" "/>
    <n v="18406"/>
    <x v="64"/>
    <n v="38"/>
    <n v="26"/>
    <s v="5 (24 "/>
    <s v="24 "/>
    <n v="0"/>
    <n v="0"/>
    <b v="0"/>
    <e v="#N/A"/>
    <s v="FALSCH"/>
    <x v="9"/>
    <e v="#REF!"/>
    <s v="n.a."/>
    <m/>
    <n v="24"/>
  </r>
  <r>
    <s v="Wolf ComfortLine CGW-24/140"/>
    <n v="2397.65"/>
    <n v="276812"/>
    <s v="/preisvergleich/Relocate/387843724.html?categoryId=18406&amp;pos=7&amp;price=2397.65&amp;productid=3204125&amp;sid=276812&amp;type=offer"/>
    <s v=" Wolf Com­fort­Li­ne Gas­brenn­wert-Zen­tra­le CGW CGW 24/140, 3-stu­fig, Erdgas LL"/>
    <n v="18406"/>
    <x v="54"/>
    <n v="0"/>
    <n v="22"/>
    <e v="#N/A"/>
    <e v="#N/A"/>
    <n v="0"/>
    <n v="56"/>
    <b v="0"/>
    <e v="#N/A"/>
    <s v="FALSCH"/>
    <x v="2"/>
    <s v="24/"/>
    <e v="#N/A"/>
    <m/>
    <e v="#N/A"/>
  </r>
  <r>
    <s v="Buderus Logaplus-Paket W9 (GB162-25)"/>
    <n v="3699.9"/>
    <n v="273949"/>
    <s v="/preisvergleich/Relocate/321344293.html?categoryId=18406&amp;pos=6&amp;price=3699.9&amp;productid=4228095&amp;sid=273949&amp;type=offer"/>
    <s v=" Bu­de­rus GB162 Lo­ga­max Plus W9 mit Re­ge­lung RC300, 25 kW mit S135 RW Spei­cher - 7739601021"/>
    <n v="18406"/>
    <x v="57"/>
    <n v="0"/>
    <n v="25"/>
    <e v="#N/A"/>
    <e v="#N/A"/>
    <n v="61"/>
    <n v="14"/>
    <s v="00, 25 "/>
    <s v="25"/>
    <s v="0, 25"/>
    <x v="23"/>
    <s v="9 ("/>
    <e v="#N/A"/>
    <m/>
    <n v="25"/>
  </r>
  <r>
    <s v="Wolf ComfortLine CGB-35"/>
    <n v="2006.32"/>
    <n v="299105"/>
    <s v="/preisvergleich/Relocate/526943275.html?categoryId=18406&amp;pos=7&amp;price=2006.32&amp;productid=1083711&amp;sid=299105&amp;type=offer"/>
    <s v=" Wolf Gas­brenn­wert-Heiz­ther­me CGB-35 Flüs­sig­gas, mit Hoch­ef­fi­zi­enz­pum­pe 8613109"/>
    <n v="18406"/>
    <x v="55"/>
    <n v="0"/>
    <n v="22"/>
    <e v="#N/A"/>
    <e v="#N/A"/>
    <n v="0"/>
    <n v="39"/>
    <b v="0"/>
    <e v="#N/A"/>
    <s v="FALSCH"/>
    <x v="2"/>
    <s v="35"/>
    <e v="#N/A"/>
    <m/>
    <e v="#N/A"/>
  </r>
  <r>
    <s v="Wolf ComfortLine CGB-K"/>
    <n v="1867.17"/>
    <n v="299105"/>
    <s v="/preisvergleich/Relocate/526942444.html?categoryId=18406&amp;pos=7&amp;price=1867.17&amp;productid=2919604&amp;sid=299105&amp;type=offer"/>
    <s v=" Wolf Gas­brenn­wert­kom­bither­me CGB-K 20 Erdgas LL, mit Hoch­ef­fi­zi­enz­pum­pe 8613115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dens 343-F (11 kW)"/>
    <n v="4465"/>
    <n v="289859"/>
    <s v="/preisvergleich/Relocate/481811188.html?categoryId=18406&amp;pos=4&amp;price=4465.0&amp;productid=4258562&amp;sid=289859&amp;type=offer"/>
    <s v=" Viess­mann Vi­to­dens 343-F Brenn­wert­ther­me, 11 kW, B3UA007, VT200 RF Auf­putz l/r Viess­mann"/>
    <n v="18406"/>
    <x v="63"/>
    <n v="30"/>
    <n v="20"/>
    <s v="F (11 "/>
    <s v="11 "/>
    <n v="53"/>
    <n v="24"/>
    <s v="me, 11 "/>
    <s v="11"/>
    <s v="e, 11"/>
    <x v="0"/>
    <e v="#REF!"/>
    <s v="n.a."/>
    <m/>
    <n v="11"/>
  </r>
  <r>
    <s v="Junkers Cerapur Comfort ZBR 42-3 A 21 Erdgas L/LL (42 kW)"/>
    <n v="2966.91"/>
    <n v="293331"/>
    <s v="/preisvergleich/Relocate/586714617.html?categoryId=18406&amp;pos=6&amp;price=2966.91&amp;productid=3497887&amp;sid=293331&amp;type=offer"/>
    <s v=" Jun­kers Gas-Brenn­wert­ge­rät, wand­hän­gend CE­RA­PUR­COM­FORT ZBR 42-3 A 21,850x440x350 - 7712231613 7712231613"/>
    <n v="18406"/>
    <x v="58"/>
    <n v="55"/>
    <n v="29"/>
    <s v="L (42 "/>
    <s v="42 "/>
    <n v="0"/>
    <n v="71"/>
    <b v="0"/>
    <e v="#N/A"/>
    <s v="FALSCH"/>
    <x v="24"/>
    <e v="#REF!"/>
    <s v="n.a."/>
    <m/>
    <n v="42"/>
  </r>
  <r>
    <s v="Wolf ComfortLine CGW-24/140"/>
    <n v="2397.65"/>
    <n v="276812"/>
    <s v="/preisvergleich/Relocate/387844364.html?categoryId=18406&amp;pos=8&amp;price=2397.65&amp;productid=3204125&amp;sid=276812&amp;type=offer"/>
    <s v=" Wolf Com­fort­Li­ne Gas­brenn­wert-Zen­tra­le CGW CGW 24/140, 3-stu­fig, Erdgas E"/>
    <n v="18406"/>
    <x v="54"/>
    <n v="0"/>
    <n v="22"/>
    <e v="#N/A"/>
    <e v="#N/A"/>
    <n v="0"/>
    <n v="56"/>
    <b v="0"/>
    <e v="#N/A"/>
    <s v="FALSCH"/>
    <x v="2"/>
    <s v="24/"/>
    <e v="#N/A"/>
    <m/>
    <e v="#N/A"/>
  </r>
  <r>
    <s v="Buderus Logaplus-Paket W9 (GB162-25)"/>
    <n v="3787.9"/>
    <n v="273949"/>
    <s v="/preisvergleich/Relocate/321344301.html?categoryId=18406&amp;pos=7&amp;price=3787.9&amp;productid=4228095&amp;sid=273949&amp;type=offer"/>
    <s v=" Bu­de­rus GB162 Lo­ga­max Plus W9 mit Re­ge­lung RC300, 25 kW mit S160 RW Spei­cher - 7739601023"/>
    <n v="18406"/>
    <x v="57"/>
    <n v="0"/>
    <n v="25"/>
    <e v="#N/A"/>
    <e v="#N/A"/>
    <n v="61"/>
    <n v="14"/>
    <s v="00, 25 "/>
    <s v="25"/>
    <s v="0, 25"/>
    <x v="23"/>
    <s v="9 ("/>
    <e v="#N/A"/>
    <m/>
    <n v="25"/>
  </r>
  <r>
    <s v="Wolf ComfortLine CGB-35"/>
    <n v="2008.78"/>
    <n v="9701"/>
    <s v="/preisvergleich/Relocate/548594740.html?categoryId=18406&amp;pos=8&amp;price=2008.78&amp;productid=1083711&amp;sid=9701&amp;type=offer"/>
    <s v=" "/>
    <n v="18406"/>
    <x v="55"/>
    <n v="0"/>
    <n v="22"/>
    <e v="#N/A"/>
    <e v="#N/A"/>
    <n v="0"/>
    <n v="0"/>
    <b v="0"/>
    <e v="#N/A"/>
    <s v="FALSCH"/>
    <x v="2"/>
    <s v="35"/>
    <e v="#N/A"/>
    <m/>
    <e v="#N/A"/>
  </r>
  <r>
    <s v="Wolf ComfortLine CGB-K"/>
    <n v="1867.17"/>
    <n v="299105"/>
    <s v="/preisvergleich/Relocate/526943226.html?categoryId=18406&amp;pos=8&amp;price=1867.17&amp;productid=2919604&amp;sid=299105&amp;type=offer"/>
    <s v=" Wolf Gas­brenn­wert­kom­bither­me CGB-K 20 Erdgas E, mit Hoch­ef­fi­zi­enz­pum­pe 8613114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Brötje EcoTherm WBS 22 F (20 kW)"/>
    <n v="2810"/>
    <n v="9701"/>
    <s v="/preisvergleich/Relocate/310611157.html?categoryId=18406&amp;pos=1&amp;price=2810.0&amp;productid=3167465&amp;sid=9701&amp;type=offer"/>
    <s v=" "/>
    <n v="18406"/>
    <x v="65"/>
    <n v="30"/>
    <n v="21"/>
    <s v="F (20 "/>
    <s v="20 "/>
    <n v="0"/>
    <n v="0"/>
    <b v="0"/>
    <e v="#N/A"/>
    <s v="FALSCH"/>
    <x v="25"/>
    <e v="#REF!"/>
    <s v="n.a."/>
    <m/>
    <n v="20"/>
  </r>
  <r>
    <s v="Vaillant ecoTEC exklusiv VC 146/4-7"/>
    <n v="2198"/>
    <n v="289859"/>
    <s v="/preisvergleich/Relocate/475957209.html?categoryId=18406&amp;pos=1&amp;price=2198.0&amp;productid=2286143&amp;sid=289859&amp;type=offer"/>
    <s v=" Vail­lant ecoTEC ex­clu­siv VC 146/4-7 Brenn­wert­ther­me ca­lor­MA­TIC 350, ohne Ab­gas­pa­ket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iessmann Vitodens 343-F (11 kW)"/>
    <n v="4465"/>
    <n v="289859"/>
    <s v="/preisvergleich/Relocate/481821995.html?categoryId=18406&amp;pos=5&amp;price=4465.0&amp;productid=4258562&amp;sid=289859&amp;type=offer"/>
    <s v=" Viess­mann Vi­to­dens 343-F Brenn­wert­ther­me, 11 kW, B3UA005, VT200 RF Auf­putz oben Viess­mann"/>
    <n v="18406"/>
    <x v="63"/>
    <n v="30"/>
    <n v="20"/>
    <s v="F (11 "/>
    <s v="11 "/>
    <n v="53"/>
    <n v="24"/>
    <s v="me, 11 "/>
    <s v="11"/>
    <s v="e, 11"/>
    <x v="0"/>
    <e v="#REF!"/>
    <s v="n.a."/>
    <m/>
    <n v="11"/>
  </r>
  <r>
    <s v="Junkers Cerapur Comfort ZBR 42-3 A 21 Erdgas L/LL (42 kW)"/>
    <n v="2980"/>
    <n v="289859"/>
    <s v="/preisvergleich/Relocate/481846983.html?categoryId=18406&amp;pos=7&amp;price=2980.0&amp;productid=3497887&amp;sid=289859&amp;type=offer"/>
    <s v=" Jun­kers Ce­ra­pur­Com­fort ZBR 42-3 A 21 Gas-Brenn­wert­ther­me 42 kW, L / LL Mon­ta­ge­plat­te 994, ohne Re­ge­lung, ohne Spei­cher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Wolf ComfortLine CGW-24/140"/>
    <n v="2421.33"/>
    <n v="276812"/>
    <s v="/preisvergleich/Relocate/387843732.html?categoryId=18406&amp;pos=9&amp;price=2421.33&amp;productid=3204125&amp;sid=276812&amp;type=offer"/>
    <s v=" Wolf Com­fort­Li­ne Gas­brenn­wert-Zen­tra­le CGW CGW 24/140, 3-stu­fig, Flüs­sig­gas"/>
    <n v="18406"/>
    <x v="54"/>
    <n v="0"/>
    <n v="22"/>
    <e v="#N/A"/>
    <e v="#N/A"/>
    <n v="0"/>
    <n v="56"/>
    <b v="0"/>
    <e v="#N/A"/>
    <s v="FALSCH"/>
    <x v="2"/>
    <s v="24/"/>
    <e v="#N/A"/>
    <m/>
    <e v="#N/A"/>
  </r>
  <r>
    <s v="Wolf ComfortLine CGB-35"/>
    <n v="2008.78"/>
    <n v="9701"/>
    <s v="/preisvergleich/Relocate/548608175.html?categoryId=18406&amp;pos=9&amp;price=2008.78&amp;productid=1083711&amp;sid=9701&amp;type=offer"/>
    <s v=" "/>
    <n v="18406"/>
    <x v="55"/>
    <n v="0"/>
    <n v="22"/>
    <e v="#N/A"/>
    <e v="#N/A"/>
    <n v="0"/>
    <n v="0"/>
    <b v="0"/>
    <e v="#N/A"/>
    <s v="FALSCH"/>
    <x v="2"/>
    <s v="35"/>
    <e v="#N/A"/>
    <m/>
    <e v="#N/A"/>
  </r>
  <r>
    <s v="Wolf ComfortLine CGB-K"/>
    <n v="1889.42"/>
    <n v="299105"/>
    <s v="/preisvergleich/Relocate/526942918.html?categoryId=18406&amp;pos=9&amp;price=1889.42&amp;productid=2919604&amp;sid=299105&amp;type=offer"/>
    <s v=" Wolf Gas­brenn­wert­kom­bither­me CGB-K 20 Flüs­sig­gas, mit Hoch­ef­fi­zi­enz­pum­pe 8613116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Brötje EcoTherm WBS 22 F (20 kW)"/>
    <n v="2810"/>
    <n v="9701"/>
    <s v="/preisvergleich/Relocate/435738426.html?categoryId=18406&amp;pos=2&amp;price=2810.0&amp;productid=3167465&amp;sid=9701&amp;type=offer"/>
    <s v=" "/>
    <n v="18406"/>
    <x v="65"/>
    <n v="30"/>
    <n v="21"/>
    <s v="F (20 "/>
    <s v="20 "/>
    <n v="0"/>
    <n v="0"/>
    <b v="0"/>
    <e v="#N/A"/>
    <s v="FALSCH"/>
    <x v="25"/>
    <e v="#REF!"/>
    <s v="n.a."/>
    <m/>
    <n v="20"/>
  </r>
  <r>
    <s v="Viessmann Vitodens 222-F (13 kW)"/>
    <n v="2690"/>
    <n v="289859"/>
    <s v="/preisvergleich/Relocate/481825971.html?categoryId=18406&amp;pos=1&amp;price=2690.0&amp;productid=3131289&amp;sid=289859&amp;type=offer"/>
    <s v=" Viess­mann Vi­to­dens 222-F Kom­pakt-Brenn­wert­ther­me, 13 kW, VT100, HE ohne Ab­gas­pa­ket, ohne An­schluss-Set Viess­mann"/>
    <n v="18406"/>
    <x v="66"/>
    <n v="30"/>
    <n v="20"/>
    <s v="F (13 "/>
    <s v="13 "/>
    <n v="62"/>
    <n v="24"/>
    <s v="me, 13 "/>
    <s v="13"/>
    <s v="e, 13"/>
    <x v="26"/>
    <e v="#REF!"/>
    <s v="n.a."/>
    <m/>
    <n v="13"/>
  </r>
  <r>
    <s v="Vaillant ecoTEC exklusiv VC 146/4-7"/>
    <n v="2207"/>
    <n v="289859"/>
    <s v="/preisvergleich/Relocate/475958042.html?categoryId=18406&amp;pos=2&amp;price=2207.0&amp;productid=2286143&amp;sid=289859&amp;type=offer"/>
    <s v=" Vail­lant ecoTEC ex­clu­siv VC 206/4-7 Brenn­wert­ther­me ca­lor­MA­TIC 350, ohne Ab­gas­pa­ket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Wolf BlueStream CGB-2-14 (14 kW)"/>
    <n v="1466"/>
    <n v="9701"/>
    <s v="/preisvergleich/Relocate/509374676.html?categoryId=18406&amp;pos=1&amp;price=1466.0&amp;productid=4661902&amp;sid=9701&amp;type=offer"/>
    <s v=" "/>
    <n v="18406"/>
    <x v="67"/>
    <n v="30"/>
    <n v="21"/>
    <s v="4 (14 "/>
    <s v="14 "/>
    <n v="0"/>
    <n v="0"/>
    <b v="0"/>
    <e v="#N/A"/>
    <s v="FALSCH"/>
    <x v="7"/>
    <e v="#REF!"/>
    <s v="n.a."/>
    <m/>
    <n v="14"/>
  </r>
  <r>
    <s v="Viessmann Vitodens 343-F (11 kW)"/>
    <n v="4483.1899999999996"/>
    <n v="294528"/>
    <s v="/preisvergleich/Relocate/559986541.html?categoryId=18406&amp;pos=6&amp;price=4483.19&amp;productid=4258562&amp;sid=294528&amp;type=offer"/>
    <s v=" Paket Vi­to­dens 343-F 11 kW Vi­to­tro­nic 200 HO1C, Un­ter­putz"/>
    <n v="18406"/>
    <x v="63"/>
    <n v="30"/>
    <n v="20"/>
    <s v="F (11 "/>
    <s v="11 "/>
    <n v="28"/>
    <n v="19"/>
    <s v="3-F 11 "/>
    <s v="11"/>
    <s v="-F 11"/>
    <x v="0"/>
    <e v="#REF!"/>
    <s v="n.a."/>
    <m/>
    <n v="11"/>
  </r>
  <r>
    <s v="Junkers Cerapur Comfort ZBR 42-3 A 21 Erdgas L/LL (42 kW)"/>
    <n v="2980"/>
    <n v="289859"/>
    <s v="/preisvergleich/Relocate/481849068.html?categoryId=18406&amp;pos=8&amp;price=2980.0&amp;productid=3497887&amp;sid=289859&amp;type=offer"/>
    <s v=" Jun­kers Ce­ra­pur­Com­fort ZBR 42-3 A 21 Gas-Brenn­wert­ther­me 42 kW, L / LL Jun­kers FR 50, ohne Spei­cher, ohne Ab­gas­pa­ket, ohne Mon­ta­ge­plat­te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Wolf ComfortLine CGW-24/140"/>
    <n v="2521.98"/>
    <n v="276812"/>
    <s v="/preisvergleich/Relocate/387844206.html?categoryId=18406&amp;pos=10&amp;price=2521.98&amp;productid=3204125&amp;sid=276812&amp;type=offer"/>
    <s v=" Wolf Com­fort­Li­ne Gas­brenn­wert-Zen­tra­le CGW CGW 24/140, Klasse A, Erdgas LL"/>
    <n v="18406"/>
    <x v="54"/>
    <n v="0"/>
    <n v="22"/>
    <e v="#N/A"/>
    <e v="#N/A"/>
    <n v="0"/>
    <n v="56"/>
    <b v="0"/>
    <e v="#N/A"/>
    <s v="FALSCH"/>
    <x v="2"/>
    <s v="24/"/>
    <e v="#N/A"/>
    <m/>
    <e v="#N/A"/>
  </r>
  <r>
    <s v="Wolf ComfortLine CGB-35"/>
    <n v="2199.96"/>
    <n v="12041"/>
    <s v="/preisvergleich/Relocate/421499548.html?categoryId=18406&amp;pos=10&amp;price=2199.96&amp;productid=1083711&amp;sid=12041&amp;type=offer"/>
    <s v=" "/>
    <n v="18406"/>
    <x v="55"/>
    <n v="0"/>
    <n v="22"/>
    <e v="#N/A"/>
    <e v="#N/A"/>
    <n v="0"/>
    <n v="0"/>
    <b v="0"/>
    <e v="#N/A"/>
    <s v="FALSCH"/>
    <x v="2"/>
    <s v="35"/>
    <e v="#N/A"/>
    <m/>
    <e v="#N/A"/>
  </r>
  <r>
    <s v="Wolf ComfortLine CGB-K"/>
    <n v="1928.38"/>
    <n v="299105"/>
    <s v="/preisvergleich/Relocate/526929526.html?categoryId=18406&amp;pos=10&amp;price=1928.38&amp;productid=2919604&amp;sid=299105&amp;type=offer"/>
    <s v=" Wolf Gas­brenn­wert­kom­bither­me CGB-K 24 Erdgas E, mit Hoch­ef­fi­zi­enz­pum­pe 8613120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dens 222-F (13 kW)"/>
    <n v="2745"/>
    <n v="9701"/>
    <s v="/preisvergleich/Relocate/366564113.html?categoryId=18406&amp;pos=2&amp;price=2745.0&amp;productid=3131289&amp;sid=9701&amp;type=offer"/>
    <s v=" "/>
    <n v="18406"/>
    <x v="66"/>
    <n v="30"/>
    <n v="20"/>
    <s v="F (13 "/>
    <s v="13 "/>
    <n v="0"/>
    <n v="0"/>
    <b v="0"/>
    <e v="#N/A"/>
    <s v="FALSCH"/>
    <x v="26"/>
    <e v="#REF!"/>
    <s v="n.a."/>
    <m/>
    <n v="13"/>
  </r>
  <r>
    <s v="Junkers ZSBE 28 3 Cerapur Comfort Eco"/>
    <n v="2235"/>
    <n v="289859"/>
    <s v="/preisvergleich/Relocate/481825946.html?categoryId=18406&amp;pos=1&amp;price=2235.0&amp;productid=1217855&amp;sid=289859&amp;type=offer"/>
    <s v=" Jun­kers Ce­ra­pur­Com­fort-Eco ZSBE 28-3 A 21 Brenn­wert­ther­me 28 kW, L/LL Jun­kers FR 120, Mon­ta­ge­plat­te 258, ohne Spei­cher, ohne Ab­gas­pa­ket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15"/>
    <n v="289859"/>
    <s v="/preisvergleich/Relocate/475958278.html?categoryId=18406&amp;pos=3&amp;price=2215.0&amp;productid=2286143&amp;sid=289859&amp;type=offer"/>
    <s v=" Vail­lant ecoTEC ex­clu­siv VC 276/4-7 Brenn­wert­ther­me ohne Re­ge­lung, ohne Ab­gas­pa­ket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Wolf BlueStream CGB-2-14 (14 kW)"/>
    <n v="1466"/>
    <n v="9701"/>
    <s v="/preisvergleich/Relocate/509374615.html?categoryId=18406&amp;pos=2&amp;price=1466.0&amp;productid=4661902&amp;sid=9701&amp;type=offer"/>
    <s v=" "/>
    <n v="18406"/>
    <x v="67"/>
    <n v="30"/>
    <n v="21"/>
    <s v="4 (14 "/>
    <s v="14 "/>
    <n v="0"/>
    <n v="0"/>
    <b v="0"/>
    <e v="#N/A"/>
    <s v="FALSCH"/>
    <x v="7"/>
    <e v="#REF!"/>
    <s v="n.a."/>
    <m/>
    <n v="14"/>
  </r>
  <r>
    <s v="Buderus Logamax plus GB172-24 Erdgas E/H (23,6 kW)"/>
    <n v="1530"/>
    <n v="290106"/>
    <s v="/preisvergleich/Relocate/330635889.html?categoryId=18406&amp;pos=1&amp;price=1530.0&amp;productid=3788117&amp;sid=290106&amp;type=offer"/>
    <s v=" Bu­de­rus Lo­ga­max plus GB172-24, EG-E Gas-Brenn­wert­ge­rät"/>
    <n v="18406"/>
    <x v="68"/>
    <n v="48"/>
    <n v="24"/>
    <s v="(23,6 "/>
    <s v="23.6 "/>
    <n v="0"/>
    <n v="29"/>
    <b v="0"/>
    <e v="#N/A"/>
    <s v="FALSCH"/>
    <x v="20"/>
    <e v="#REF!"/>
    <s v="n.a."/>
    <m/>
    <n v="23.6"/>
  </r>
  <r>
    <s v="Viessmann Vitodens 343-F (11 kW) Bundle"/>
    <n v="4511"/>
    <n v="288366"/>
    <s v="/preisvergleich/Relocate/306412988.html?categoryId=18406&amp;pos=7&amp;price=4511.0&amp;productid=4258562&amp;sid=288366&amp;type=offer"/>
    <s v=" Viess­mann Vi­to­dens 343-F Typ B3UA mit Vi­to­tro­nic 200 RF Typ HO1C &quot;1,9 - 11,0 kW Au­ßen­tem­pe­ra­tur­sen­sor Funk&quot;"/>
    <n v="18406"/>
    <x v="63"/>
    <n v="30"/>
    <n v="20"/>
    <s v="F (11 "/>
    <s v="11 "/>
    <n v="85"/>
    <n v="24"/>
    <s v="- 11,0 "/>
    <s v="11.0"/>
    <s v="11,0"/>
    <x v="0"/>
    <e v="#REF!"/>
    <s v="n.a."/>
    <m/>
    <n v="11"/>
  </r>
  <r>
    <s v="Junkers Cerapur Comfort ZBR 42-3 A 21 Erdgas L/LL (42 kW)"/>
    <n v="2985"/>
    <n v="289859"/>
    <s v="/preisvergleich/Relocate/481846750.html?categoryId=18406&amp;pos=9&amp;price=2985.0&amp;productid=3497887&amp;sid=289859&amp;type=offer"/>
    <s v=" Jun­kers Ce­ra­pur­Com­fort ZBR 42-3 A 21 Gas-Brenn­wert­ther­me 42 kW, L / LL Mon­ta­ge­plat­te 993, ohne Re­ge­lung, ohne Spei­cher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Wolf ComfortLine CGW-24/140"/>
    <n v="2521.98"/>
    <n v="276812"/>
    <s v="/preisvergleich/Relocate/387843675.html?categoryId=18406&amp;pos=11&amp;price=2521.98&amp;productid=3204125&amp;sid=276812&amp;type=offer"/>
    <s v=" Wolf Com­fort­Li­ne Gas­brenn­wert-Zen­tra­le CGW CGW 24/140, Klasse A, Erdgas E"/>
    <n v="18406"/>
    <x v="54"/>
    <n v="0"/>
    <n v="22"/>
    <e v="#N/A"/>
    <e v="#N/A"/>
    <n v="0"/>
    <n v="56"/>
    <b v="0"/>
    <e v="#N/A"/>
    <s v="FALSCH"/>
    <x v="2"/>
    <s v="24/"/>
    <e v="#N/A"/>
    <m/>
    <e v="#N/A"/>
  </r>
  <r>
    <s v="Wolf ComfortLine CGB-35"/>
    <n v="2224.21"/>
    <n v="12041"/>
    <s v="/preisvergleich/Relocate/421499614.html?categoryId=18406&amp;pos=11&amp;price=2224.21&amp;productid=1083711&amp;sid=12041&amp;type=offer"/>
    <s v=" "/>
    <n v="18406"/>
    <x v="55"/>
    <n v="0"/>
    <n v="22"/>
    <e v="#N/A"/>
    <e v="#N/A"/>
    <n v="0"/>
    <n v="0"/>
    <b v="0"/>
    <e v="#N/A"/>
    <s v="FALSCH"/>
    <x v="2"/>
    <s v="35"/>
    <e v="#N/A"/>
    <m/>
    <e v="#N/A"/>
  </r>
  <r>
    <s v="Wolf ComfortLine CGB-K"/>
    <n v="1928.38"/>
    <n v="299105"/>
    <s v="/preisvergleich/Relocate/526943021.html?categoryId=18406&amp;pos=11&amp;price=1928.38&amp;productid=2919604&amp;sid=299105&amp;type=offer"/>
    <s v=" Wolf Gas­brenn­wert­kom­bither­me CGB-K 24 Erdgas LL, mit Hoch­ef­fi­zi­enz­pum­pe 8613121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26 kW Vitodens"/>
    <n v="2591.62"/>
    <n v="293331"/>
    <s v="/preisvergleich/Relocate/585082183.html?categoryId=18406&amp;pos=1&amp;price=2591.62&amp;productid=1098709&amp;sid=293331&amp;type=offer"/>
    <s v=" Viess­mann Gas­brenn­wert­ther­me Vi­to­dens 200-W 26 kW Spei­cher CVA 160 l B2HA385"/>
    <n v="18406"/>
    <x v="26"/>
    <n v="14"/>
    <n v="11"/>
    <s v="nn 26 "/>
    <s v="26 "/>
    <n v="56"/>
    <n v="47"/>
    <s v="0-W 26 "/>
    <s v="26"/>
    <s v="-W 26"/>
    <x v="11"/>
    <e v="#REF!"/>
    <s v="n.a."/>
    <m/>
    <n v="26"/>
  </r>
  <r>
    <s v="Viessmann Vitodens 222-F (13 kW)"/>
    <n v="2800"/>
    <n v="9701"/>
    <s v="/preisvergleich/Relocate/475430046.html?categoryId=18406&amp;pos=3&amp;price=2800.0&amp;productid=3131289&amp;sid=9701&amp;type=offer"/>
    <s v=" "/>
    <n v="18406"/>
    <x v="66"/>
    <n v="30"/>
    <n v="20"/>
    <s v="F (13 "/>
    <s v="13 "/>
    <n v="0"/>
    <n v="0"/>
    <b v="0"/>
    <e v="#N/A"/>
    <s v="FALSCH"/>
    <x v="26"/>
    <e v="#REF!"/>
    <s v="n.a."/>
    <m/>
    <n v="13"/>
  </r>
  <r>
    <s v="Junkers ZSBE 28 3 Cerapur Comfort Eco"/>
    <n v="2235"/>
    <n v="289859"/>
    <s v="/preisvergleich/Relocate/481821540.html?categoryId=18406&amp;pos=2&amp;price=2235.0&amp;productid=1217855&amp;sid=289859&amp;type=offer"/>
    <s v=" Jun­kers Ce­ra­pur­Com­fort-Eco ZSBE 28-3 A 21 Brenn­wert­ther­me 28 kW, L/LL ohne Re­ge­lung, ohne Spei­cher, ohne Mon­ta­ge­plat­te, ATEC Schacht 4 Meter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18"/>
    <n v="289859"/>
    <s v="/preisvergleich/Relocate/475957241.html?categoryId=18406&amp;pos=4&amp;price=2218.0&amp;productid=2286143&amp;sid=289859&amp;type=offer"/>
    <s v=" Vail­lant ecoTEC ex­clu­siv VC 146/4-7 Brenn­wert­ther­me ca­lor­MA­TIC 370, ohne Ab­gas­pa­ket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Wolf BlueStream CGB-2-14 (14 kW)"/>
    <n v="1513.78"/>
    <n v="299105"/>
    <s v="/preisvergleich/Relocate/526924826.html?categoryId=18406&amp;pos=3&amp;price=1513.78&amp;productid=4661902&amp;sid=299105&amp;type=offer"/>
    <s v=" Wolf Gas­brenn­wert-Heiz­ther­me CGB-2-14 Com­fort­Li­ne, mit hoch­eff. Heiz­krei­s­pum­pe 8614060"/>
    <n v="18406"/>
    <x v="67"/>
    <n v="30"/>
    <n v="21"/>
    <s v="4 (14 "/>
    <s v="14 "/>
    <n v="0"/>
    <n v="39"/>
    <b v="0"/>
    <e v="#N/A"/>
    <s v="FALSCH"/>
    <x v="7"/>
    <e v="#REF!"/>
    <s v="n.a."/>
    <m/>
    <n v="14"/>
  </r>
  <r>
    <s v="Buderus Logamax plus GB172-24 Erdgas E/H (23,6 kW)"/>
    <n v="1591.58"/>
    <n v="299105"/>
    <s v="/preisvergleich/Relocate/528137355.html?categoryId=18406&amp;pos=2&amp;price=1591.58&amp;productid=3788117&amp;sid=299105&amp;type=offer"/>
    <s v=" Bu­de­rus Lo­ga­max plus GB172-24, EG-E"/>
    <n v="18406"/>
    <x v="68"/>
    <n v="48"/>
    <n v="24"/>
    <s v="(23,6 "/>
    <s v="23.6 "/>
    <n v="0"/>
    <n v="29"/>
    <b v="0"/>
    <e v="#N/A"/>
    <s v="FALSCH"/>
    <x v="20"/>
    <e v="#REF!"/>
    <s v="n.a."/>
    <m/>
    <n v="23.6"/>
  </r>
  <r>
    <s v="Viessmann Vitodens 343-F (11 kW)"/>
    <n v="4521"/>
    <n v="297223"/>
    <s v="/preisvergleich/Relocate/436143178.html?categoryId=18406&amp;pos=8&amp;price=4521.0&amp;productid=4258562&amp;sid=297223&amp;type=offer"/>
    <s v=" VIESS­MANN B3UA001 Vi­to­dens 343-F 1,9-11, 0kW, Kom­pakt­ger. mit so­larund La­de­sp. ATS lgb"/>
    <n v="18406"/>
    <x v="63"/>
    <n v="30"/>
    <n v="20"/>
    <s v="F (11 "/>
    <s v="11 "/>
    <n v="47"/>
    <n v="14"/>
    <s v="9-11, 0"/>
    <e v="#N/A"/>
    <s v="-11, 0"/>
    <x v="0"/>
    <e v="#REF!"/>
    <s v="n.a."/>
    <m/>
    <n v="11"/>
  </r>
  <r>
    <s v="Junkers Cerapur Comfort ZBR 42-3 A 21 Erdgas L/LL (42 kW)"/>
    <n v="3010"/>
    <n v="289859"/>
    <s v="/preisvergleich/Relocate/481846578.html?categoryId=18406&amp;pos=10&amp;price=3010.0&amp;productid=3497887&amp;sid=289859&amp;type=offer"/>
    <s v=" Jun­kers Ce­ra­pur­Com­fort ZBR 42-3 A 21 Gas-Brenn­wert­ther­me 42 kW, L / LL Jun­kers FR 120, ohne Spei­cher, ohne Ab­gas­pa­ket, ohne Mon­ta­ge­plat­te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Wolf ComfortLine CGW-24/140"/>
    <n v="2545.66"/>
    <n v="276812"/>
    <s v="/preisvergleich/Relocate/387843858.html?categoryId=18406&amp;pos=12&amp;price=2545.66&amp;productid=3204125&amp;sid=276812&amp;type=offer"/>
    <s v=" Wolf Com­fort­Li­ne Gas­brenn­wert-Zen­tra­le CGW CGW 24/140, Klasse A, Flüs­sig­gas"/>
    <n v="18406"/>
    <x v="54"/>
    <n v="0"/>
    <n v="22"/>
    <e v="#N/A"/>
    <e v="#N/A"/>
    <n v="0"/>
    <n v="56"/>
    <b v="0"/>
    <e v="#N/A"/>
    <s v="FALSCH"/>
    <x v="2"/>
    <s v="24/"/>
    <e v="#N/A"/>
    <m/>
    <e v="#N/A"/>
  </r>
  <r>
    <s v="Wolf ComfortLine CGB-35"/>
    <n v="2224.21"/>
    <n v="12041"/>
    <s v="/preisvergleich/Relocate/420514256.html?categoryId=18406&amp;pos=12&amp;price=2224.21&amp;productid=1083711&amp;sid=12041&amp;type=offer"/>
    <s v=" "/>
    <n v="18406"/>
    <x v="55"/>
    <n v="0"/>
    <n v="22"/>
    <e v="#N/A"/>
    <e v="#N/A"/>
    <n v="0"/>
    <n v="0"/>
    <b v="0"/>
    <e v="#N/A"/>
    <s v="FALSCH"/>
    <x v="2"/>
    <s v="35"/>
    <e v="#N/A"/>
    <m/>
    <e v="#N/A"/>
  </r>
  <r>
    <s v="Wolf ComfortLine CGB-K"/>
    <n v="1950.65"/>
    <n v="299105"/>
    <s v="/preisvergleich/Relocate/526929139.html?categoryId=18406&amp;pos=12&amp;price=1950.65&amp;productid=2919604&amp;sid=299105&amp;type=offer"/>
    <s v=" Wolf Gas­brenn­wert­kom­bither­me CGB-K 24 Flüs­sig­gas, mit Hoch­ef­fi­zi­enz­pum­pe 8613122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26 kW Vitodens"/>
    <n v="2604"/>
    <n v="223861"/>
    <s v="/preisvergleich/Relocate/340525918.html?categoryId=18406&amp;pos=2&amp;price=2604.0&amp;productid=1098709&amp;sid=223861&amp;type=offer"/>
    <s v=" Viess­mann Vi­to­dens 200-W 5,2 26 kW Gas-Brenn­wert-Ko­mither­me Vi­to­tro­nic 100"/>
    <n v="18406"/>
    <x v="26"/>
    <n v="14"/>
    <n v="11"/>
    <s v="nn 26 "/>
    <s v="26 "/>
    <n v="37"/>
    <n v="24"/>
    <s v="5,2 26 "/>
    <s v="26"/>
    <s v=",2 26"/>
    <x v="11"/>
    <e v="#REF!"/>
    <s v="n.a."/>
    <m/>
    <n v="26"/>
  </r>
  <r>
    <s v="Viessmann Vitodens 222-F (13 kW)"/>
    <n v="2827.34"/>
    <n v="294528"/>
    <s v="/preisvergleich/Relocate/559986562.html?categoryId=18406&amp;pos=4&amp;price=2827.34&amp;productid=3131289&amp;sid=294528&amp;type=offer"/>
    <s v=" Vi­to­dens 222-F 13 kW mit Vi­to­tro­nic 100 HC1B, hoch­ef­fi­zi­ent"/>
    <n v="18406"/>
    <x v="66"/>
    <n v="30"/>
    <n v="20"/>
    <s v="F (13 "/>
    <s v="13 "/>
    <n v="22"/>
    <n v="13"/>
    <s v="2-F 13 "/>
    <s v="13"/>
    <s v="-F 13"/>
    <x v="26"/>
    <e v="#REF!"/>
    <s v="n.a."/>
    <m/>
    <n v="13"/>
  </r>
  <r>
    <s v="Junkers ZSBE 28 3 Cerapur Comfort Eco"/>
    <n v="2300"/>
    <n v="289859"/>
    <s v="/preisvergleich/Relocate/481781296.html?categoryId=18406&amp;pos=3&amp;price=2300.0&amp;productid=1217855&amp;sid=289859&amp;type=offer"/>
    <s v=" Jun­kers Ce­ra­pur­Com­fort-Eco ZSBE 28-3 A 23 Brenn­wert­ther­me 28 kW, E/H Mon­ta­ge­plat­te 258, ohne Re­ge­lung, ohne Spei­cher, ATEC Schacht 6 Meter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23"/>
    <n v="289859"/>
    <s v="/preisvergleich/Relocate/475957640.html?categoryId=18406&amp;pos=5&amp;price=2223.0&amp;productid=2286143&amp;sid=289859&amp;type=offer"/>
    <s v=" Vail­lant ecoTEC ex­clu­siv VC 146/4-7 Brenn­wert­ther­me ca­lor­MA­TIC 350, ohne Ab­gas­pa­ket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Wolf BlueStream CGB-2-14 (14 kW)"/>
    <n v="1565"/>
    <n v="288366"/>
    <s v="/preisvergleich/Relocate/509374612.html?categoryId=18406&amp;pos=4&amp;price=1565.0&amp;productid=4661902&amp;sid=288366&amp;type=offer"/>
    <s v=" Wolf CGB-2 Gas­brenn­wert-Heiz­ther­me Com­fort­Li­ne &quot;14 kW&quot;"/>
    <n v="18406"/>
    <x v="67"/>
    <n v="30"/>
    <n v="21"/>
    <s v="4 (14 "/>
    <s v="14 "/>
    <n v="60"/>
    <n v="11"/>
    <s v="ne &quot;14 "/>
    <s v="14"/>
    <s v="e &quot;14"/>
    <x v="7"/>
    <e v="#REF!"/>
    <s v="n.a."/>
    <m/>
    <n v="14"/>
  </r>
  <r>
    <s v="Buderus Logamax plus GB172-24 Erdgas E/H (23,6 kW)"/>
    <n v="1625"/>
    <n v="9701"/>
    <s v="/preisvergleich/Relocate/455216582.html?categoryId=18406&amp;pos=3&amp;price=1625.0&amp;productid=3788117&amp;sid=9701&amp;type=offer"/>
    <s v=" "/>
    <n v="18406"/>
    <x v="68"/>
    <n v="48"/>
    <n v="24"/>
    <s v="(23,6 "/>
    <s v="23.6 "/>
    <n v="0"/>
    <n v="0"/>
    <b v="0"/>
    <e v="#N/A"/>
    <s v="FALSCH"/>
    <x v="20"/>
    <e v="#REF!"/>
    <s v="n.a."/>
    <m/>
    <n v="23.6"/>
  </r>
  <r>
    <s v="Viessmann Vitodens 343-F (11 kW)"/>
    <n v="4525"/>
    <n v="289859"/>
    <s v="/preisvergleich/Relocate/481826802.html?categoryId=18406&amp;pos=9&amp;price=4525.0&amp;productid=4258562&amp;sid=289859&amp;type=offer"/>
    <s v=" Viess­mann Vi­to­dens 343-F Brenn­wert­ther­me, 11 kW, B3UA009, VT200 RF Un­ter­putz Viess­mann"/>
    <n v="18406"/>
    <x v="63"/>
    <n v="30"/>
    <n v="20"/>
    <s v="F (11 "/>
    <s v="11 "/>
    <n v="53"/>
    <n v="24"/>
    <s v="me, 11 "/>
    <s v="11"/>
    <s v="e, 11"/>
    <x v="0"/>
    <e v="#REF!"/>
    <s v="n.a."/>
    <m/>
    <n v="11"/>
  </r>
  <r>
    <s v="Junkers Cerapur Comfort ZBR 42-3 A 21 Erdgas L/LL (42 kW)"/>
    <n v="3025"/>
    <n v="289859"/>
    <s v="/preisvergleich/Relocate/481847454.html?categoryId=18406&amp;pos=11&amp;price=3025.0&amp;productid=3497887&amp;sid=289859&amp;type=offer"/>
    <s v=" Jun­kers Ce­ra­pur­Com­fort ZBR 42-3 A 21 Gas-Brenn­wert­ther­me 42 kW, L / LL Jun­kers FR 50, Mon­ta­ge­plat­te 258, ohne Spei­cher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Wolf ComfortLine CGW-24/140"/>
    <n v="3144.9"/>
    <n v="288366"/>
    <s v="/preisvergleich/Relocate/434118805.html?categoryId=18406&amp;pos=13&amp;price=3144.9&amp;productid=3204125&amp;sid=288366&amp;type=offer"/>
    <s v=" Wolf CGW-2 Com­fort­li­ne Gas­brenn­wert­zen­tra­le mit Hoch­leis­tungs­schich­ten­spei­cher &quot;CGW 24140&quot;"/>
    <n v="18406"/>
    <x v="54"/>
    <n v="0"/>
    <n v="22"/>
    <e v="#N/A"/>
    <e v="#N/A"/>
    <n v="0"/>
    <n v="11"/>
    <b v="0"/>
    <e v="#N/A"/>
    <s v="FALSCH"/>
    <x v="2"/>
    <s v="24/"/>
    <e v="#N/A"/>
    <m/>
    <e v="#N/A"/>
  </r>
  <r>
    <s v="Wolf ComfortLine CGB-35"/>
    <n v="2309.6999999999998"/>
    <n v="12041"/>
    <s v="/preisvergleich/Relocate/421499637.html?categoryId=18406&amp;pos=13&amp;price=2309.7&amp;productid=1083711&amp;sid=12041&amp;type=offer"/>
    <s v=" "/>
    <n v="18406"/>
    <x v="55"/>
    <n v="0"/>
    <n v="22"/>
    <e v="#N/A"/>
    <e v="#N/A"/>
    <n v="0"/>
    <n v="0"/>
    <b v="0"/>
    <e v="#N/A"/>
    <s v="FALSCH"/>
    <x v="2"/>
    <s v="35"/>
    <e v="#N/A"/>
    <m/>
    <e v="#N/A"/>
  </r>
  <r>
    <s v="Wolf ComfortLine CGB-K"/>
    <n v="2276.23"/>
    <n v="299105"/>
    <s v="/preisvergleich/Relocate/526940807.html?categoryId=18406&amp;pos=13&amp;price=2276.23&amp;productid=2919604&amp;sid=299105&amp;type=offer"/>
    <s v=" Wolf Gas­brenn­wert­kom­bither­me CGB-K 40-35 Erdgas LL, Pumpe mo­du­lie­rend 8611701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26 kW Vitodens"/>
    <n v="2608.0700000000002"/>
    <n v="293331"/>
    <s v="/preisvergleich/Relocate/585082661.html?categoryId=18406&amp;pos=3&amp;price=2608.07&amp;productid=1098709&amp;sid=293331&amp;type=offer"/>
    <s v=" Viess­mann Gas­brenn­wert­ther­me Vi­to­dens 200-W 26 kW Spei­cher CVA 200 l B2HA386"/>
    <n v="18406"/>
    <x v="26"/>
    <n v="14"/>
    <n v="11"/>
    <s v="nn 26 "/>
    <s v="26 "/>
    <n v="56"/>
    <n v="47"/>
    <s v="0-W 26 "/>
    <s v="26"/>
    <s v="-W 26"/>
    <x v="11"/>
    <e v="#REF!"/>
    <s v="n.a."/>
    <m/>
    <n v="26"/>
  </r>
  <r>
    <s v="Junkers CerapurSolar-Comfort CSW"/>
    <n v="3328"/>
    <n v="9701"/>
    <s v="/preisvergleich/Relocate/495234990.html?categoryId=18406&amp;pos=1&amp;price=3328.0&amp;productid=3132658&amp;sid=9701&amp;type=offer"/>
    <s v=" "/>
    <n v="18406"/>
    <x v="69"/>
    <n v="0"/>
    <n v="0"/>
    <e v="#N/A"/>
    <e v="#N/A"/>
    <n v="0"/>
    <n v="0"/>
    <b v="0"/>
    <e v="#N/A"/>
    <s v="FALSCH"/>
    <x v="2"/>
    <s v="me, 35 "/>
    <e v="#N/A"/>
    <m/>
    <e v="#N/A"/>
  </r>
  <r>
    <s v="Viessmann Vitodens 222-F (13 kW)"/>
    <n v="2873.62"/>
    <n v="276812"/>
    <s v="/preisvergleich/Relocate/436314809.html?categoryId=18406&amp;pos=5&amp;price=2873.62&amp;productid=3131289&amp;sid=276812&amp;type=offer"/>
    <s v=" Viess­mann Paket Vi­to­dens 222-F 13 kW Vi­to­tro­nic"/>
    <n v="18406"/>
    <x v="66"/>
    <n v="30"/>
    <n v="20"/>
    <s v="F (13 "/>
    <s v="13 "/>
    <n v="39"/>
    <n v="30"/>
    <s v="2-F 13 "/>
    <s v="13"/>
    <s v="-F 13"/>
    <x v="26"/>
    <e v="#REF!"/>
    <s v="n.a."/>
    <m/>
    <n v="13"/>
  </r>
  <r>
    <s v="Junkers ZSBE 28 3 Cerapur Comfort Eco"/>
    <n v="2310"/>
    <n v="289859"/>
    <s v="/preisvergleich/Relocate/481781739.html?categoryId=18406&amp;pos=4&amp;price=2310.0&amp;productid=1217855&amp;sid=289859&amp;type=offer"/>
    <s v=" Jun­kers Ce­ra­pur­Com­fort-Eco ZSBE 28-3 A 23 Brenn­wert­ther­me 28 kW, E/H Mon­ta­ge­plat­te 258, ohne Re­ge­lung, ohne Spei­cher, Jun­kers AZB10 Dach rot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27"/>
    <n v="289859"/>
    <s v="/preisvergleich/Relocate/475957681.html?categoryId=18406&amp;pos=6&amp;price=2227.0&amp;productid=2286143&amp;sid=289859&amp;type=offer"/>
    <s v=" Vail­lant ecoTEC ex­clu­siv VC 206/4-7 Brenn­wert­ther­me ca­lor­MA­TIC 370, ohne Ab­gas­pa­ket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Wolf BlueStream CGB-2-14 (14 kW)"/>
    <n v="1629"/>
    <n v="288366"/>
    <s v="/preisvergleich/Relocate/509374570.html?categoryId=18406&amp;pos=5&amp;price=1629.0&amp;productid=4661902&amp;sid=288366&amp;type=offer"/>
    <s v=" Wolf CGB-2 Gas­brenn­wert-Heiz­ther­me Com­fort­Li­ne &quot;20 kW&quot;"/>
    <n v="18406"/>
    <x v="67"/>
    <n v="30"/>
    <n v="21"/>
    <s v="4 (14 "/>
    <s v="14 "/>
    <n v="60"/>
    <n v="11"/>
    <s v="ne &quot;20 "/>
    <s v="20"/>
    <s v="e &quot;20"/>
    <x v="7"/>
    <e v="#REF!"/>
    <s v="n.a."/>
    <m/>
    <n v="14"/>
  </r>
  <r>
    <s v="Buderus Logamax plus GB172-24 Erdgas E/H (23,6 kW)"/>
    <n v="1668.13"/>
    <n v="276812"/>
    <s v="/preisvergleich/Relocate/497363212.html?categoryId=18406&amp;pos=4&amp;price=1668.13&amp;productid=3788117&amp;sid=276812&amp;type=offer"/>
    <s v=" Bu­de­rus Lo­ga­max plus GB172-24, EG-E"/>
    <n v="18406"/>
    <x v="68"/>
    <n v="48"/>
    <n v="24"/>
    <s v="(23,6 "/>
    <s v="23.6 "/>
    <n v="0"/>
    <n v="29"/>
    <b v="0"/>
    <e v="#N/A"/>
    <s v="FALSCH"/>
    <x v="20"/>
    <e v="#REF!"/>
    <s v="n.a."/>
    <m/>
    <n v="23.6"/>
  </r>
  <r>
    <s v="Viessmann Vitodens 343-F (11 kW)"/>
    <n v="4585.74"/>
    <n v="297223"/>
    <s v="/preisvergleich/Relocate/436143278.html?categoryId=18406&amp;pos=10&amp;price=4585.74&amp;productid=4258562&amp;sid=297223&amp;type=offer"/>
    <s v=" VIESS­MANN B3UA007 Vi­to­dens 343-F 1,9-11, 0kW, Kom­pakt­ger. mit so­larund La­de­sp. ATS lgb"/>
    <n v="18406"/>
    <x v="63"/>
    <n v="30"/>
    <n v="20"/>
    <s v="F (11 "/>
    <s v="11 "/>
    <n v="47"/>
    <n v="14"/>
    <s v="9-11, 0"/>
    <e v="#N/A"/>
    <s v="-11, 0"/>
    <x v="0"/>
    <e v="#REF!"/>
    <s v="n.a."/>
    <m/>
    <n v="11"/>
  </r>
  <r>
    <s v="Junkers Cerapur Comfort ZBR 42-3 A 21 Erdgas L/LL (42 kW)"/>
    <n v="3055"/>
    <n v="289859"/>
    <s v="/preisvergleich/Relocate/481846793.html?categoryId=18406&amp;pos=12&amp;price=3055.0&amp;productid=3497887&amp;sid=289859&amp;type=offer"/>
    <s v=" Jun­kers Ce­ra­pur­Com­fort ZBR 42-3 A 21 Gas-Brenn­wert­ther­me 42 kW, L / LL Jun­kers FR 120, Mon­ta­ge­plat­te 258, ohne Spei­cher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Wolf ComfortLine CGB-35"/>
    <n v="2729.46"/>
    <n v="276812"/>
    <s v="/preisvergleich/Relocate/415073078.html?categoryId=18406&amp;pos=14&amp;price=2729.46&amp;productid=1083711&amp;sid=276812&amp;type=offer"/>
    <s v=" Wolf Paket Brenn­wert­ther­me CGB-35, BM Hoch­ef­fi­zi­en"/>
    <n v="18406"/>
    <x v="55"/>
    <n v="0"/>
    <n v="22"/>
    <e v="#N/A"/>
    <e v="#N/A"/>
    <n v="0"/>
    <n v="36"/>
    <b v="0"/>
    <e v="#N/A"/>
    <s v="FALSCH"/>
    <x v="2"/>
    <s v="35"/>
    <e v="#N/A"/>
    <m/>
    <e v="#N/A"/>
  </r>
  <r>
    <s v="Wolf ComfortLine CGB-K"/>
    <n v="2276.23"/>
    <n v="299105"/>
    <s v="/preisvergleich/Relocate/526927183.html?categoryId=18406&amp;pos=14&amp;price=2276.23&amp;productid=2919604&amp;sid=299105&amp;type=offer"/>
    <s v=" Wolf Gas­brenn­wert­kom­bither­me CGB-K 40-35 Erdgas E, Pumpe mo­du­lie­rend 8611700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26 kW Vitodens"/>
    <n v="2650.9"/>
    <n v="294528"/>
    <s v="/preisvergleich/Relocate/559967058.html?categoryId=18406&amp;pos=4&amp;price=2650.9&amp;productid=1098709&amp;sid=294528&amp;type=offer"/>
    <s v=" Paket Vi­to­dens 200-W 26 kW Umlauf Vi­to­tro­nic 200 HO1B, Vi­to­cell 100-W 150l"/>
    <n v="18406"/>
    <x v="26"/>
    <n v="14"/>
    <n v="11"/>
    <s v="nn 26 "/>
    <s v="26 "/>
    <n v="28"/>
    <n v="19"/>
    <s v="0-W 26 "/>
    <s v="26"/>
    <s v="-W 26"/>
    <x v="11"/>
    <e v="#REF!"/>
    <s v="n.a."/>
    <m/>
    <n v="26"/>
  </r>
  <r>
    <s v="Junkers CerapurSolar-Comfort CSW"/>
    <n v="3328"/>
    <n v="9701"/>
    <s v="/preisvergleich/Relocate/494904747.html?categoryId=18406&amp;pos=2&amp;price=3328.0&amp;productid=3132658&amp;sid=9701&amp;type=offer"/>
    <s v=" "/>
    <n v="18406"/>
    <x v="69"/>
    <n v="0"/>
    <n v="0"/>
    <e v="#N/A"/>
    <e v="#N/A"/>
    <n v="0"/>
    <n v="0"/>
    <b v="0"/>
    <e v="#N/A"/>
    <s v="FALSCH"/>
    <x v="2"/>
    <s v="me, 35 "/>
    <e v="#N/A"/>
    <m/>
    <e v="#N/A"/>
  </r>
  <r>
    <s v="Viessmann Vitodens 222-F (13 kW)"/>
    <n v="2873.62"/>
    <n v="276812"/>
    <s v="/preisvergleich/Relocate/436315101.html?categoryId=18406&amp;pos=6&amp;price=2873.62&amp;productid=3131289&amp;sid=276812&amp;type=offer"/>
    <s v=" Viess­mann Paket Vi­to­dens 222-F 13 kW Vi­to­tro­nic"/>
    <n v="18406"/>
    <x v="66"/>
    <n v="30"/>
    <n v="20"/>
    <s v="F (13 "/>
    <s v="13 "/>
    <n v="39"/>
    <n v="30"/>
    <s v="2-F 13 "/>
    <s v="13"/>
    <s v="-F 13"/>
    <x v="26"/>
    <e v="#REF!"/>
    <s v="n.a."/>
    <m/>
    <n v="13"/>
  </r>
  <r>
    <s v="Junkers ZSBE 28 3 Cerapur Comfort Eco"/>
    <n v="2320"/>
    <n v="289859"/>
    <s v="/preisvergleich/Relocate/481780587.html?categoryId=18406&amp;pos=5&amp;price=2320.0&amp;productid=1217855&amp;sid=289859&amp;type=offer"/>
    <s v=" Jun­kers Ce­ra­pur­Com­fort-Eco ZSBE 28-3 A 23 Brenn­wert­ther­me 28 kW, E/H Mon­ta­ge­plat­te 258, ohne Re­ge­lung, ohne Spei­cher, ATEC Schacht 8 Meter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28"/>
    <n v="289859"/>
    <s v="/preisvergleich/Relocate/475957444.html?categoryId=18406&amp;pos=7&amp;price=2228.0&amp;productid=2286143&amp;sid=289859&amp;type=offer"/>
    <s v=" Vail­lant ecoTEC ex­clu­siv VC 146/4-7 Brenn­wert­ther­me ca­lor­MA­TIC 350, ohne Ab­gas­pa­ket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Wolf BlueStream CGB-2-14 (14 kW)"/>
    <n v="1685"/>
    <n v="288366"/>
    <s v="/preisvergleich/Relocate/509374658.html?categoryId=18406&amp;pos=6&amp;price=1685.0&amp;productid=4661902&amp;sid=288366&amp;type=offer"/>
    <s v=" Wolf CGB-2 Gas­brenn­wert-Heiz­ther­me Com­fort­Li­ne &quot;24 kW&quot;"/>
    <n v="18406"/>
    <x v="67"/>
    <n v="30"/>
    <n v="21"/>
    <s v="4 (14 "/>
    <s v="14 "/>
    <n v="60"/>
    <n v="11"/>
    <s v="ne &quot;24 "/>
    <s v="24"/>
    <s v="e &quot;24"/>
    <x v="7"/>
    <e v="#REF!"/>
    <s v="n.a."/>
    <m/>
    <n v="14"/>
  </r>
  <r>
    <s v="Buderus Logamax plus GB172-24 Erdgas E/H (23,6 kW)"/>
    <n v="1690"/>
    <n v="9701"/>
    <s v="/preisvergleich/Relocate/454211630.html?categoryId=18406&amp;pos=5&amp;price=1690.0&amp;productid=3788117&amp;sid=9701&amp;type=offer"/>
    <s v=" "/>
    <n v="18406"/>
    <x v="68"/>
    <n v="48"/>
    <n v="24"/>
    <s v="(23,6 "/>
    <s v="23.6 "/>
    <n v="0"/>
    <n v="0"/>
    <b v="0"/>
    <e v="#N/A"/>
    <s v="FALSCH"/>
    <x v="20"/>
    <e v="#REF!"/>
    <s v="n.a."/>
    <m/>
    <n v="23.6"/>
  </r>
  <r>
    <s v="Viessmann Vitodens 343-F (11 kW)"/>
    <n v="4585.74"/>
    <n v="297223"/>
    <s v="/preisvergleich/Relocate/436147127.html?categoryId=18406&amp;pos=11&amp;price=4585.74&amp;productid=4258562&amp;sid=297223&amp;type=offer"/>
    <s v=" VIESS­MANN B3UA005 Vi­to­dens 343-F 1,9-11, 0kW, Kom­pakt­ger. mit so­larund La­de­sp. ATS lgb"/>
    <n v="18406"/>
    <x v="63"/>
    <n v="30"/>
    <n v="20"/>
    <s v="F (11 "/>
    <s v="11 "/>
    <n v="47"/>
    <n v="14"/>
    <s v="9-11, 0"/>
    <e v="#N/A"/>
    <s v="-11, 0"/>
    <x v="0"/>
    <e v="#REF!"/>
    <s v="n.a."/>
    <m/>
    <n v="11"/>
  </r>
  <r>
    <s v="Junkers Cerapur Comfort ZBR 42-3 A 21 Erdgas L/LL (42 kW)"/>
    <n v="3055"/>
    <n v="289859"/>
    <s v="/preisvergleich/Relocate/481848993.html?categoryId=18406&amp;pos=13&amp;price=3055.0&amp;productid=3497887&amp;sid=289859&amp;type=offer"/>
    <s v=" Jun­kers Ce­ra­pur­Com­fort ZBR 42-3 A 21 Gas-Brenn­wert­ther­me 42 kW, L / LL ohne Re­ge­lung, ohne Spei­cher, ohne Mon­ta­ge­plat­te, ATEC Schacht 4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Wolf ComfortLine CGB-35"/>
    <n v="2729.46"/>
    <n v="276812"/>
    <s v="/preisvergleich/Relocate/415073824.html?categoryId=18406&amp;pos=15&amp;price=2729.46&amp;productid=1083711&amp;sid=276812&amp;type=offer"/>
    <s v=" Wolf Paket Brenn­wert­ther­me CGB-35, BM Hoch­ef­fi­zi­en"/>
    <n v="18406"/>
    <x v="55"/>
    <n v="0"/>
    <n v="22"/>
    <e v="#N/A"/>
    <e v="#N/A"/>
    <n v="0"/>
    <n v="36"/>
    <b v="0"/>
    <e v="#N/A"/>
    <s v="FALSCH"/>
    <x v="2"/>
    <s v="35"/>
    <e v="#N/A"/>
    <m/>
    <e v="#N/A"/>
  </r>
  <r>
    <s v="Wolf ComfortLine CGB-K"/>
    <n v="2298.4899999999998"/>
    <n v="299105"/>
    <s v="/preisvergleich/Relocate/526943356.html?categoryId=18406&amp;pos=15&amp;price=2298.49&amp;productid=2919604&amp;sid=299105&amp;type=offer"/>
    <s v=" Wolf Gas­brenn­wert­kom­bither­me CGB-K 40-35 Flüss­sig­gas, Pumpe mo­du­lie­rend 8611702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dens 300W (11 kW)"/>
    <n v="3115.49"/>
    <n v="297223"/>
    <s v="/preisvergleich/Relocate/436147199.html?categoryId=18406&amp;pos=1&amp;price=3115.49&amp;productid=1223708&amp;sid=297223&amp;type=offer"/>
    <s v=" VIESS­MANN B3HA012 Paket mit Vi­to­dens 300-W 11 kW für Erdgas mit Vi­to­cell 100-W 150 l"/>
    <n v="18406"/>
    <x v="25"/>
    <n v="29"/>
    <n v="20"/>
    <s v="W (11 "/>
    <s v="11 "/>
    <n v="51"/>
    <n v="14"/>
    <s v="0-W 11 "/>
    <s v="11"/>
    <s v="-W 11"/>
    <x v="0"/>
    <e v="#REF!"/>
    <s v="n.a."/>
    <m/>
    <n v="11"/>
  </r>
  <r>
    <s v="Vaillant auroCOMPACT VSC S 196/3-5 200"/>
    <n v="4109"/>
    <n v="9701"/>
    <s v="/preisvergleich/Relocate/540731642.html?categoryId=18406&amp;pos=1&amp;price=4109.0&amp;productid=2498824&amp;sid=9701&amp;type=offer"/>
    <s v=" "/>
    <n v="18406"/>
    <x v="70"/>
    <n v="0"/>
    <n v="28"/>
    <e v="#N/A"/>
    <e v="#N/A"/>
    <n v="0"/>
    <n v="0"/>
    <b v="0"/>
    <e v="#N/A"/>
    <s v="FALSCH"/>
    <x v="2"/>
    <s v="196"/>
    <e v="#N/A"/>
    <m/>
    <e v="#N/A"/>
  </r>
  <r>
    <s v="Viessmann 26 kW Vitodens"/>
    <n v="2690"/>
    <n v="294528"/>
    <s v="/preisvergleich/Relocate/559986125.html?categoryId=18406&amp;pos=5&amp;price=2690.0&amp;productid=1098709&amp;sid=294528&amp;type=offer"/>
    <s v=" Gas-Brenn­wert­kom­bi­ge­rät Vi­to­dens 200-W 5-26KW"/>
    <n v="18406"/>
    <x v="26"/>
    <n v="14"/>
    <n v="11"/>
    <s v="nn 26 "/>
    <s v="26 "/>
    <n v="0"/>
    <n v="42"/>
    <b v="0"/>
    <e v="#N/A"/>
    <s v="FALSCH"/>
    <x v="11"/>
    <e v="#REF!"/>
    <s v="n.a."/>
    <m/>
    <n v="26"/>
  </r>
  <r>
    <s v="Viessmann Vitodens 222-F (13 kW)"/>
    <n v="2947.99"/>
    <n v="276812"/>
    <s v="/preisvergleich/Relocate/387844471.html?categoryId=18406&amp;pos=7&amp;price=2947.99&amp;productid=3131289&amp;sid=276812&amp;type=offer"/>
    <s v=" Viess­mann Vi­to­dens 222-F B2TA mit Vi­to­tro­nic 100 3,2 - 13,0 kW"/>
    <n v="18406"/>
    <x v="66"/>
    <n v="30"/>
    <n v="20"/>
    <s v="F (13 "/>
    <s v="13 "/>
    <n v="68"/>
    <n v="24"/>
    <s v="- 13,0 "/>
    <s v="13.0"/>
    <s v="13,0"/>
    <x v="26"/>
    <e v="#REF!"/>
    <s v="n.a."/>
    <m/>
    <n v="13"/>
  </r>
  <r>
    <s v="Junkers ZSBE 28 3 Cerapur Comfort Eco"/>
    <n v="2390"/>
    <n v="289859"/>
    <s v="/preisvergleich/Relocate/481802174.html?categoryId=18406&amp;pos=6&amp;price=2390.0&amp;productid=1217855&amp;sid=289859&amp;type=offer"/>
    <s v=" Jun­kers Ce­ra­pur­Com­fort-Eco ZSBE 28-3 A 23 Brenn­wert­ther­me 28 kW, E/H Mon­ta­ge­plat­te 993, ohne Re­ge­lung, ohne Spei­cher, ATEC Schacht 4 Meter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32"/>
    <n v="289859"/>
    <s v="/preisvergleich/Relocate/475957721.html?categoryId=18406&amp;pos=8&amp;price=2232.0&amp;productid=2286143&amp;sid=289859&amp;type=offer"/>
    <s v=" Vail­lant ecoTEC ex­clu­siv VC 206/4-7 Brenn­wert­ther­me ca­lor­MA­TIC 350, ohne Ab­gas­pa­ket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Wolf BlueStream CGB-2-14 (14 kW)"/>
    <n v="1959"/>
    <n v="273949"/>
    <s v="/preisvergleich/Relocate/538056379.html?categoryId=18406&amp;pos=7&amp;price=1959.0&amp;productid=4661902&amp;sid=273949&amp;type=offer"/>
    <s v=" WOLF Gas­brenn­wert-Heiz­ther­me CGB-2 14 kW mit Be­dien­mo­dul BM-2 - 8614060"/>
    <n v="18406"/>
    <x v="67"/>
    <n v="30"/>
    <n v="21"/>
    <s v="4 (14 "/>
    <s v="14 "/>
    <n v="44"/>
    <n v="39"/>
    <s v="B-2 14 "/>
    <s v="14"/>
    <s v="-2 14"/>
    <x v="7"/>
    <e v="#REF!"/>
    <s v="n.a."/>
    <m/>
    <n v="14"/>
  </r>
  <r>
    <s v="Buderus Logamax plus GB172-24 Erdgas E/H (23,6 kW)"/>
    <n v="1729"/>
    <n v="273949"/>
    <s v="/preisvergleich/Relocate/324771426.html?categoryId=18406&amp;pos=6&amp;price=1729.0&amp;productid=3788117&amp;sid=273949&amp;type=offer"/>
    <s v=" Bu­de­rus Lo­ga­max Plus GB172, 24 kW, mit BC25 Ba­sis­re­ge­lung - 7716010418"/>
    <n v="18406"/>
    <x v="68"/>
    <n v="48"/>
    <n v="24"/>
    <s v="(23,6 "/>
    <s v="23.6 "/>
    <n v="37"/>
    <n v="29"/>
    <s v="72, 24 "/>
    <s v="24"/>
    <s v="2, 24"/>
    <x v="20"/>
    <e v="#REF!"/>
    <s v="n.a."/>
    <m/>
    <n v="23.6"/>
  </r>
  <r>
    <s v="Viessmann Vitodens 343-F (11 kW)"/>
    <n v="4598.68"/>
    <n v="297223"/>
    <s v="/preisvergleich/Relocate/436147783.html?categoryId=18406&amp;pos=12&amp;price=4598.68&amp;productid=4258562&amp;sid=297223&amp;type=offer"/>
    <s v=" VIESS­MANN B3UA003 Vi­to­dens 343-F 1,9-11, 0kW, Kom­pakt­ger. mit so­larund La­de­sp. ATS Funk"/>
    <n v="18406"/>
    <x v="63"/>
    <n v="30"/>
    <n v="20"/>
    <s v="F (11 "/>
    <s v="11 "/>
    <n v="47"/>
    <n v="14"/>
    <s v="9-11, 0"/>
    <e v="#N/A"/>
    <s v="-11, 0"/>
    <x v="0"/>
    <e v="#REF!"/>
    <s v="n.a."/>
    <m/>
    <n v="11"/>
  </r>
  <r>
    <s v="Junkers Cerapur Comfort ZBR 42-3 A 21 Erdgas L/LL (42 kW)"/>
    <n v="3075"/>
    <n v="289859"/>
    <s v="/preisvergleich/Relocate/481842542.html?categoryId=18406&amp;pos=14&amp;price=3075.0&amp;productid=3497887&amp;sid=289859&amp;type=offer"/>
    <s v=" Jun­kers Ce­ra­pur­Com­fort ZBR 42-3 A 21 Gas-Brenn­wert­ther­me 42 kW, L / LL ohne Re­ge­lung, ohne Spei­cher, ohne Mon­ta­ge­plat­te, ATEC Schacht 6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iessmann Vitodens 300-W (26 kW)"/>
    <n v="2842.72"/>
    <n v="297223"/>
    <s v="/preisvergleich/Relocate/436141212.html?categoryId=18406&amp;pos=1&amp;price=2842.72&amp;productid=1223680&amp;sid=297223&amp;type=offer"/>
    <s v=" VIESS­MANN B3HA003 Vi­to­dens 300-W 4,0- 26,0kW, Gas-Brenn- wert­heiz­ge­rät mit Vi­to­tro­nic 200 ATS lgb"/>
    <n v="18406"/>
    <x v="71"/>
    <n v="30"/>
    <n v="20"/>
    <s v="W (26 "/>
    <s v="26 "/>
    <n v="47"/>
    <n v="14"/>
    <s v="0- 26,0"/>
    <s v="26.0"/>
    <s v="- 26,0"/>
    <x v="11"/>
    <e v="#REF!"/>
    <s v="n.a."/>
    <m/>
    <n v="26"/>
  </r>
  <r>
    <s v="Viessmann Vitodens 300W (11 kW)"/>
    <n v="3180"/>
    <n v="289859"/>
    <s v="/preisvergleich/Relocate/481803788.html?categoryId=18406&amp;pos=2&amp;price=3180.0&amp;productid=1223708&amp;sid=289859&amp;type=offer"/>
    <s v=" Viess­mann Vi­to­dens 300-W Gasther­me, 11 kW, B3HA015, 160 L Vi­to­cell 100-W, CVA Viess­mann"/>
    <n v="18406"/>
    <x v="25"/>
    <n v="29"/>
    <n v="20"/>
    <s v="W (11 "/>
    <s v="11 "/>
    <n v="45"/>
    <n v="24"/>
    <s v="me, 11 "/>
    <s v="11"/>
    <s v="e, 11"/>
    <x v="0"/>
    <e v="#REF!"/>
    <s v="n.a."/>
    <m/>
    <n v="11"/>
  </r>
  <r>
    <s v="Viessmann Vitodens 343-F (19 kW)"/>
    <n v="4521.91"/>
    <n v="294528"/>
    <s v="/preisvergleich/Relocate/559985746.html?categoryId=18406&amp;pos=1&amp;price=4521.91&amp;productid=1064536&amp;sid=294528&amp;type=offer"/>
    <s v=" Paket Vi­to­dens 343-F 19 kW Vi­to­tro­nic 200 HO1C, AP nach re / li"/>
    <n v="18406"/>
    <x v="72"/>
    <n v="30"/>
    <n v="20"/>
    <s v="F (19 "/>
    <s v="19 "/>
    <n v="28"/>
    <n v="19"/>
    <s v="3-F 19 "/>
    <s v="19"/>
    <s v="-F 19"/>
    <x v="3"/>
    <e v="#REF!"/>
    <s v="n.a."/>
    <m/>
    <n v="19"/>
  </r>
  <r>
    <s v="Vaillant auroCOMPACT VSC S 196/3-5 200"/>
    <n v="6020"/>
    <n v="12041"/>
    <s v="/preisvergleich/Relocate/582706467.html?categoryId=18406&amp;pos=2&amp;price=6020.0&amp;productid=2498824&amp;sid=12041&amp;type=offer"/>
    <s v=" "/>
    <n v="18406"/>
    <x v="70"/>
    <n v="0"/>
    <n v="28"/>
    <e v="#N/A"/>
    <e v="#N/A"/>
    <n v="0"/>
    <n v="0"/>
    <b v="0"/>
    <e v="#N/A"/>
    <s v="FALSCH"/>
    <x v="2"/>
    <s v="196"/>
    <e v="#N/A"/>
    <m/>
    <e v="#N/A"/>
  </r>
  <r>
    <s v="Viessmann 26 kW Vitodens"/>
    <n v="2770"/>
    <n v="289859"/>
    <s v="/preisvergleich/Relocate/481827181.html?categoryId=18406&amp;pos=6&amp;price=2770.0&amp;productid=1098709&amp;sid=289859&amp;type=offer"/>
    <s v=" Viess­mann Vi­to­dens 200-W Gasther­me, 26 kW, B2HA385, 160 L Vi­to­cell 100-W, CVA Viess­mann"/>
    <n v="18406"/>
    <x v="26"/>
    <n v="14"/>
    <n v="11"/>
    <s v="nn 26 "/>
    <s v="26 "/>
    <n v="45"/>
    <n v="24"/>
    <s v="me, 26 "/>
    <s v="26"/>
    <s v="e, 26"/>
    <x v="11"/>
    <e v="#REF!"/>
    <s v="n.a."/>
    <m/>
    <n v="26"/>
  </r>
  <r>
    <s v="Viessmann Vitodens 222-F (13 kW)"/>
    <n v="2947.99"/>
    <n v="276812"/>
    <s v="/preisvergleich/Relocate/387844094.html?categoryId=18406&amp;pos=8&amp;price=2947.99&amp;productid=3131289&amp;sid=276812&amp;type=offer"/>
    <s v=" Viess­mann Vi­to­dens 222-F B2SA mit Vi­to­tro­nic 100 3,2 - 13,0 kW"/>
    <n v="18406"/>
    <x v="66"/>
    <n v="30"/>
    <n v="20"/>
    <s v="F (13 "/>
    <s v="13 "/>
    <n v="68"/>
    <n v="24"/>
    <s v="- 13,0 "/>
    <s v="13.0"/>
    <s v="13,0"/>
    <x v="26"/>
    <e v="#REF!"/>
    <s v="n.a."/>
    <m/>
    <n v="13"/>
  </r>
  <r>
    <s v="Junkers ZSBE 28 3 Cerapur Comfort Eco"/>
    <n v="2400"/>
    <n v="289859"/>
    <s v="/preisvergleich/Relocate/481806088.html?categoryId=18406&amp;pos=7&amp;price=2400.0&amp;productid=1217855&amp;sid=289859&amp;type=offer"/>
    <s v=" Jun­kers Ce­ra­pur­Com­fort-Eco ZSBE 28-3 A 23 Brenn­wert­ther­me 28 kW, E/H ohne Re­ge­lung, ohne Spei­cher, Mon­ta­ge­plat­te 258 + 223-1 (Un­ter­putz), ATEC Schacht 8...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34"/>
    <n v="289859"/>
    <s v="/preisvergleich/Relocate/475957466.html?categoryId=18406&amp;pos=9&amp;price=2234.0&amp;productid=2286143&amp;sid=289859&amp;type=offer"/>
    <s v=" Vail­lant ecoTEC ex­clu­siv VC 146/4-7 Brenn­wert­ther­me ohne Re­ge­lung, Flach­dach schwarz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Wolf BlueStream CGB-2-14 (14 kW)"/>
    <n v="2081"/>
    <n v="282491"/>
    <s v="/preisvergleich/Relocate/509374678.html?categoryId=18406&amp;pos=8&amp;price=2081.0&amp;productid=4661902&amp;sid=282491&amp;type=offer"/>
    <s v=" Wolf Com­fort­Li­ne Gas­brenn­wert-Heiz­ther­me CGB-2-14"/>
    <n v="18406"/>
    <x v="67"/>
    <n v="30"/>
    <n v="21"/>
    <s v="4 (14 "/>
    <s v="14 "/>
    <n v="0"/>
    <n v="54"/>
    <b v="0"/>
    <e v="#N/A"/>
    <s v="FALSCH"/>
    <x v="7"/>
    <e v="#REF!"/>
    <s v="n.a."/>
    <m/>
    <n v="14"/>
  </r>
  <r>
    <s v="Buderus Logamax plus GB172-24 Erdgas E/H (23,6 kW)"/>
    <n v="1777.5"/>
    <n v="12041"/>
    <s v="/preisvergleich/Relocate/257506253.html?categoryId=18406&amp;pos=7&amp;price=1777.5&amp;productid=3788117&amp;sid=12041&amp;type=offer"/>
    <s v=" "/>
    <n v="18406"/>
    <x v="68"/>
    <n v="48"/>
    <n v="24"/>
    <s v="(23,6 "/>
    <s v="23.6 "/>
    <n v="0"/>
    <n v="0"/>
    <b v="0"/>
    <e v="#N/A"/>
    <s v="FALSCH"/>
    <x v="20"/>
    <e v="#REF!"/>
    <s v="n.a."/>
    <m/>
    <n v="23.6"/>
  </r>
  <r>
    <s v="Viessmann Vitodens 343-F (11 kW)"/>
    <n v="4648.04"/>
    <n v="297223"/>
    <s v="/preisvergleich/Relocate/436143094.html?categoryId=18406&amp;pos=13&amp;price=4648.04&amp;productid=4258562&amp;sid=297223&amp;type=offer"/>
    <s v=" VIESS­MANN B3UA009 Vi­to­dens 343-F 1,9-11, 0kW, Kom­pakt­ger. mit so­larund La­de­sp. ATS lgb"/>
    <n v="18406"/>
    <x v="63"/>
    <n v="30"/>
    <n v="20"/>
    <s v="F (11 "/>
    <s v="11 "/>
    <n v="47"/>
    <n v="14"/>
    <s v="9-11, 0"/>
    <e v="#N/A"/>
    <s v="-11, 0"/>
    <x v="0"/>
    <e v="#REF!"/>
    <s v="n.a."/>
    <m/>
    <n v="11"/>
  </r>
  <r>
    <s v="Junkers Cerapur Comfort ZBR 42-3 A 21 Erdgas L/LL (42 kW)"/>
    <n v="3085"/>
    <n v="289859"/>
    <s v="/preisvergleich/Relocate/481847321.html?categoryId=18406&amp;pos=15&amp;price=3085.0&amp;productid=3497887&amp;sid=289859&amp;type=offer"/>
    <s v=" Jun­kers Ce­ra­pur­Com­fort ZBR 42-3 A 21 Gas-Brenn­wert­ther­me 42 kW, L / LL ohne Re­ge­lung, ohne Spei­cher, Jun­kers AZB10 Dach rot 80/125, ohne Mon­ta­ge­plat­t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iessmann Vitodens 300-W (26 kW)"/>
    <n v="2920.4"/>
    <n v="297223"/>
    <s v="/preisvergleich/Relocate/436143840.html?categoryId=18406&amp;pos=2&amp;price=2920.4&amp;productid=1223680&amp;sid=297223&amp;type=offer"/>
    <s v=" VIESS­MANN B3HA007 Vi­to­dens 300-W 4,0- 26,0kW, Gas-Brenn- wert­heiz­ge­rät mit Vi­to­tro­nic 200 ATS Funk"/>
    <n v="18406"/>
    <x v="71"/>
    <n v="30"/>
    <n v="20"/>
    <s v="W (26 "/>
    <s v="26 "/>
    <n v="47"/>
    <n v="14"/>
    <s v="0- 26,0"/>
    <s v="26.0"/>
    <s v="- 26,0"/>
    <x v="11"/>
    <e v="#REF!"/>
    <s v="n.a."/>
    <m/>
    <n v="26"/>
  </r>
  <r>
    <s v="Viessmann Vitodens 300W (11 kW)"/>
    <n v="3190"/>
    <n v="289859"/>
    <s v="/preisvergleich/Relocate/481793641.html?categoryId=18406&amp;pos=3&amp;price=3190.0&amp;productid=1223708&amp;sid=289859&amp;type=offer"/>
    <s v=" Viess­mann Vi­to­dens 300-W Gasther­me, 11 kW, B3HA009, 120 L Vi­to­cell 100-W, CUG Viess­mann"/>
    <n v="18406"/>
    <x v="25"/>
    <n v="29"/>
    <n v="20"/>
    <s v="W (11 "/>
    <s v="11 "/>
    <n v="45"/>
    <n v="24"/>
    <s v="me, 11 "/>
    <s v="11"/>
    <s v="e, 11"/>
    <x v="0"/>
    <e v="#REF!"/>
    <s v="n.a."/>
    <m/>
    <n v="11"/>
  </r>
  <r>
    <s v="Wolf ComfortLine CGW-20/120"/>
    <n v="2192.7399999999998"/>
    <n v="299105"/>
    <s v="/preisvergleich/Relocate/526933074.html?categoryId=18406&amp;pos=1&amp;price=2192.74&amp;productid=3093308&amp;sid=299105&amp;type=offer"/>
    <s v=" Wolf Gas­brenn­wert-Zen­tra­le CGW-20/120 Erdgas E, WT stan­dard, Pumpe 3-stu­fig 8610346"/>
    <n v="18406"/>
    <x v="73"/>
    <n v="0"/>
    <n v="22"/>
    <e v="#N/A"/>
    <e v="#N/A"/>
    <n v="0"/>
    <n v="37"/>
    <b v="0"/>
    <e v="#N/A"/>
    <s v="FALSCH"/>
    <x v="2"/>
    <s v="20/"/>
    <e v="#N/A"/>
    <m/>
    <e v="#N/A"/>
  </r>
  <r>
    <s v="Viessmann Vitodens 343-F (19 kW)"/>
    <n v="4521.91"/>
    <n v="294528"/>
    <s v="/preisvergleich/Relocate/559967061.html?categoryId=18406&amp;pos=2&amp;price=4521.91&amp;productid=1064536&amp;sid=294528&amp;type=offer"/>
    <s v=" Paket Vi­to­dens 343-F 19 kW Vi­to­tro­nic 200 HO1C, AP nach oben"/>
    <n v="18406"/>
    <x v="72"/>
    <n v="30"/>
    <n v="20"/>
    <s v="F (19 "/>
    <s v="19 "/>
    <n v="28"/>
    <n v="19"/>
    <s v="3-F 19 "/>
    <s v="19"/>
    <s v="-F 19"/>
    <x v="3"/>
    <e v="#REF!"/>
    <s v="n.a."/>
    <m/>
    <n v="19"/>
  </r>
  <r>
    <s v="Viessmann 26 kW Vitodens"/>
    <n v="2775"/>
    <n v="289859"/>
    <s v="/preisvergleich/Relocate/481805082.html?categoryId=18406&amp;pos=7&amp;price=2775.0&amp;productid=1098709&amp;sid=289859&amp;type=offer"/>
    <s v=" Viess­mann Vi­to­dens 200-W Gasther­me, 26 kW, B2HA383, 120 L Vi­to­cell 100-W, CUG Viess­mann"/>
    <n v="18406"/>
    <x v="26"/>
    <n v="14"/>
    <n v="11"/>
    <s v="nn 26 "/>
    <s v="26 "/>
    <n v="45"/>
    <n v="24"/>
    <s v="me, 26 "/>
    <s v="26"/>
    <s v="e, 26"/>
    <x v="11"/>
    <e v="#REF!"/>
    <s v="n.a."/>
    <m/>
    <n v="26"/>
  </r>
  <r>
    <s v="Viessmann Vitodens 222-F (13 kW)"/>
    <n v="2965"/>
    <n v="289859"/>
    <s v="/preisvergleich/Relocate/481778260.html?categoryId=18406&amp;pos=9&amp;price=2965.0&amp;productid=3131289&amp;sid=289859&amp;type=offer"/>
    <s v=" Viess­mann 222-F Gasther­me, 13 kW, B2SA010, Spei­cher in­nen­be­heizt, Auf­putz l/r Viess­mann"/>
    <n v="18406"/>
    <x v="66"/>
    <n v="30"/>
    <n v="20"/>
    <s v="F (13 "/>
    <s v="13 "/>
    <n v="34"/>
    <n v="13"/>
    <s v="me, 13 "/>
    <s v="13"/>
    <s v="e, 13"/>
    <x v="26"/>
    <e v="#REF!"/>
    <s v="n.a."/>
    <m/>
    <n v="13"/>
  </r>
  <r>
    <s v="Junkers ZSBE 28 3 Cerapur Comfort Eco"/>
    <n v="2405"/>
    <n v="289859"/>
    <s v="/preisvergleich/Relocate/481802880.html?categoryId=18406&amp;pos=8&amp;price=2405.0&amp;productid=1217855&amp;sid=289859&amp;type=offer"/>
    <s v=" Jun­kers Ce­ra­pur­Com­fort-Eco ZSBE 28-3 A 23 Brenn­wert­ther­me 28 kW, E/H Mon­ta­ge­plat­te 994, ohne Re­ge­lung, ohne Spei­cher, ATEC Schacht 6 Meter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34"/>
    <n v="289859"/>
    <s v="/preisvergleich/Relocate/475957388.html?categoryId=18406&amp;pos=10&amp;price=2234.0&amp;productid=2286143&amp;sid=289859&amp;type=offer"/>
    <s v=" Vail­lant ecoTEC ex­clu­siv VC 146/4-7 Brenn­wert­ther­me ohne Re­ge­lung, Flach­dach rot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Buderus Logamax plus GB172-24 Erdgas E/H (23,6 kW)"/>
    <n v="1805"/>
    <n v="223861"/>
    <s v="/preisvergleich/Relocate/162746391.html?categoryId=18406&amp;pos=8&amp;price=1805.0&amp;productid=3788117&amp;sid=223861&amp;type=offer"/>
    <s v=" Bu­de­rus Gas-Wand­ther­me Gas-Hei­zung GB 172 24 kW Gasther­me Brenn­wert Gas­kes­sel"/>
    <n v="18406"/>
    <x v="68"/>
    <n v="48"/>
    <n v="24"/>
    <s v="(23,6 "/>
    <s v="23.6 "/>
    <n v="52"/>
    <n v="45"/>
    <s v="172 24 "/>
    <s v="24"/>
    <s v="72 24"/>
    <x v="20"/>
    <e v="#REF!"/>
    <s v="n.a."/>
    <m/>
    <n v="23.6"/>
  </r>
  <r>
    <s v="Junkers Cerapur Comfort ZBR 42-3 A (42 kW)"/>
    <n v="2830"/>
    <n v="289859"/>
    <s v="/preisvergleich/Relocate/481847518.html?categoryId=18406&amp;pos=1&amp;price=2830.0&amp;productid=1750863&amp;sid=289859&amp;type=offer"/>
    <s v=" Jun­kers Ce­ra­pur­Com­fort ZBR 42-3 A 23 Gas-Brenn­wert­ther­me 42 kW, E / H ohne Re­ge­lung, ohne Spei­cher, ohne Ab­gas­pa­ket, ohne Mon­ta­ge­plat­te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Buderus Logaplus-Paket W22 S (GB172-20)"/>
    <n v="2060"/>
    <n v="9701"/>
    <s v="/preisvergleich/Relocate/446229352.html?categoryId=18406&amp;pos=1&amp;price=2060.0&amp;productid=4160488&amp;sid=9701&amp;type=offer"/>
    <s v=" "/>
    <n v="18406"/>
    <x v="75"/>
    <n v="0"/>
    <n v="25"/>
    <e v="#N/A"/>
    <e v="#N/A"/>
    <n v="0"/>
    <n v="0"/>
    <b v="0"/>
    <e v="#N/A"/>
    <s v="FALSCH"/>
    <x v="2"/>
    <s v="22 "/>
    <e v="#N/A"/>
    <m/>
    <n v="24"/>
  </r>
  <r>
    <s v="Viessmann Vitodens 300-W (26 kW)"/>
    <n v="3005.73"/>
    <n v="297223"/>
    <s v="/preisvergleich/Relocate/436138742.html?categoryId=18406&amp;pos=3&amp;price=3005.73&amp;productid=1223680&amp;sid=297223&amp;type=offer"/>
    <s v=" VIESS­MANN B3HA036 Paket mit Vi­to­dens 300-W 26 kW für Erdgas"/>
    <n v="18406"/>
    <x v="71"/>
    <n v="30"/>
    <n v="20"/>
    <s v="W (26 "/>
    <s v="26 "/>
    <n v="51"/>
    <n v="14"/>
    <s v="0-W 26 "/>
    <s v="26"/>
    <s v="-W 26"/>
    <x v="11"/>
    <e v="#REF!"/>
    <s v="n.a."/>
    <m/>
    <n v="26"/>
  </r>
  <r>
    <s v="Viessmann Vitodens 300W (11 kW)"/>
    <n v="3200"/>
    <n v="289859"/>
    <s v="/preisvergleich/Relocate/481786371.html?categoryId=18406&amp;pos=4&amp;price=3200.0&amp;productid=1223708&amp;sid=289859&amp;type=offer"/>
    <s v=" Viess­mann Vi­to­dens 300-W Gasther­me, 11 kW, B3HA018, 200 L Vi­to­cell 100-W, CVA Viess­mann"/>
    <n v="18406"/>
    <x v="25"/>
    <n v="29"/>
    <n v="20"/>
    <s v="W (11 "/>
    <s v="11 "/>
    <n v="45"/>
    <n v="24"/>
    <s v="me, 11 "/>
    <s v="11"/>
    <s v="e, 11"/>
    <x v="0"/>
    <e v="#REF!"/>
    <s v="n.a."/>
    <m/>
    <n v="11"/>
  </r>
  <r>
    <s v="Wolf ComfortLine CGW-20/120"/>
    <n v="2192.7399999999998"/>
    <n v="299105"/>
    <s v="/preisvergleich/Relocate/526938930.html?categoryId=18406&amp;pos=2&amp;price=2192.74&amp;productid=3093308&amp;sid=299105&amp;type=offer"/>
    <s v=" Wolf Gas­brenn­wert-Zen­tra­le CGW-20/120 Erdgas LL, WT stan­dard, Pumpe 3-stu­fig 8610347"/>
    <n v="18406"/>
    <x v="73"/>
    <n v="0"/>
    <n v="22"/>
    <e v="#N/A"/>
    <e v="#N/A"/>
    <n v="0"/>
    <n v="37"/>
    <b v="0"/>
    <e v="#N/A"/>
    <s v="FALSCH"/>
    <x v="2"/>
    <s v="20/"/>
    <e v="#N/A"/>
    <m/>
    <e v="#N/A"/>
  </r>
  <r>
    <s v="Viessmann Vitodens 343-F (19 kW)"/>
    <n v="4538"/>
    <n v="288366"/>
    <s v="/preisvergleich/Relocate/306413040.html?categoryId=18406&amp;pos=3&amp;price=4538.0&amp;productid=1064536&amp;sid=288366&amp;type=offer"/>
    <s v=" Viess­mann Vi­to­dens 343-F Typ B3UA mit Vi­to­tro­nic 200 RF Typ HO1C &quot;1,9 - 19,0 kW Au­ßen­tem­pe­ra­tur­sen­sor lei­tungs­ge­bun­den&quot;"/>
    <n v="18406"/>
    <x v="72"/>
    <n v="30"/>
    <n v="20"/>
    <s v="F (19 "/>
    <s v="19 "/>
    <n v="85"/>
    <n v="24"/>
    <s v="- 19,0 "/>
    <s v="19.0"/>
    <s v="19,0"/>
    <x v="3"/>
    <e v="#REF!"/>
    <s v="n.a."/>
    <m/>
    <n v="19"/>
  </r>
  <r>
    <s v="Viessmann 26 kW Vitodens"/>
    <n v="2776.99"/>
    <n v="276812"/>
    <s v="/preisvergleich/Relocate/387844174.html?categoryId=18406&amp;pos=8&amp;price=2776.99&amp;productid=1098709&amp;sid=276812&amp;type=offer"/>
    <s v=" Viess­mann Vi­to­dens 200-W Gas-Brenn­wert Kom­bi­ge­rät 5,2 - 26,0 kW, Vi­to­tro­nic 200"/>
    <n v="18406"/>
    <x v="26"/>
    <n v="14"/>
    <n v="11"/>
    <s v="nn 26 "/>
    <s v="26 "/>
    <n v="70"/>
    <n v="24"/>
    <s v="- 26,0 "/>
    <s v="26.0"/>
    <s v="26,0"/>
    <x v="11"/>
    <e v="#REF!"/>
    <s v="n.a."/>
    <m/>
    <n v="26"/>
  </r>
  <r>
    <s v="Viessmann Vitodens 222-F (13 kW)"/>
    <n v="2965"/>
    <n v="289859"/>
    <s v="/preisvergleich/Relocate/481795230.html?categoryId=18406&amp;pos=10&amp;price=2965.0&amp;productid=3131289&amp;sid=289859&amp;type=offer"/>
    <s v=" Viess­mann 222-F Gasther­me, 13 kW, B2SA007, Spei­cher in­nen­be­heizt, Auf­putz oben Viess­mann"/>
    <n v="18406"/>
    <x v="66"/>
    <n v="30"/>
    <n v="20"/>
    <s v="F (13 "/>
    <s v="13 "/>
    <n v="34"/>
    <n v="13"/>
    <s v="me, 13 "/>
    <s v="13"/>
    <s v="e, 13"/>
    <x v="26"/>
    <e v="#REF!"/>
    <s v="n.a."/>
    <m/>
    <n v="13"/>
  </r>
  <r>
    <s v="Junkers ZSBE 28 3 Cerapur Comfort Eco"/>
    <n v="2420"/>
    <n v="289859"/>
    <s v="/preisvergleich/Relocate/481778688.html?categoryId=18406&amp;pos=9&amp;price=2420.0&amp;productid=1217855&amp;sid=289859&amp;type=offer"/>
    <s v=" Jun­kers Ce­ra­pur­Com­fort-Eco ZSBE 28-3 A 23 Brenn­wert­ther­me 28 kW, E/H ohne Re­ge­lung, ohne Spei­cher, Mon­ta­ge­plat­te 258 + 223-1 (Un­ter­putz), ATEC Schacht 10 ...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37"/>
    <n v="289859"/>
    <s v="/preisvergleich/Relocate/475958407.html?categoryId=18406&amp;pos=11&amp;price=2237.0&amp;productid=2286143&amp;sid=289859&amp;type=offer"/>
    <s v=" Vail­lant ecoTEC ex­clu­siv VC 206/4-7 Brenn­wert­ther­me ca­lor­MA­TIC 350, ohne Ab­gas­pa­ket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2830"/>
    <n v="289859"/>
    <s v="/preisvergleich/Relocate/481848672.html?categoryId=18406&amp;pos=2&amp;price=2830.0&amp;productid=1750863&amp;sid=289859&amp;type=offer"/>
    <s v=" Jun­kers Ce­ra­pur­Com­fort ZBR 42-3 A 21 Gas-Brenn­wert­ther­me 42 kW, L / LL ohne Re­ge­lung, ohne Spei­cher, ohne Ab­gas­pa­ket, ohne Mon­ta­ge­plat­te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Buderus Logaplus-Paket W22 S (GB172-20)"/>
    <n v="2110"/>
    <n v="9701"/>
    <s v="/preisvergleich/Relocate/446229328.html?categoryId=18406&amp;pos=2&amp;price=2110.0&amp;productid=4160488&amp;sid=9701&amp;type=offer"/>
    <s v=" "/>
    <n v="18406"/>
    <x v="75"/>
    <n v="0"/>
    <n v="25"/>
    <e v="#N/A"/>
    <e v="#N/A"/>
    <n v="0"/>
    <n v="0"/>
    <b v="0"/>
    <e v="#N/A"/>
    <s v="FALSCH"/>
    <x v="2"/>
    <s v="22 "/>
    <e v="#N/A"/>
    <m/>
    <n v="24"/>
  </r>
  <r>
    <s v="Viessmann Vitodens 300-W (26 kW)"/>
    <n v="3069"/>
    <n v="9701"/>
    <s v="/preisvergleich/Relocate/435738510.html?categoryId=18406&amp;pos=4&amp;price=3069.0&amp;productid=1223680&amp;sid=9701&amp;type=offer"/>
    <s v=" "/>
    <n v="18406"/>
    <x v="71"/>
    <n v="30"/>
    <n v="20"/>
    <s v="W (26 "/>
    <s v="26 "/>
    <n v="0"/>
    <n v="0"/>
    <b v="0"/>
    <e v="#N/A"/>
    <s v="FALSCH"/>
    <x v="11"/>
    <e v="#REF!"/>
    <s v="n.a."/>
    <m/>
    <n v="26"/>
  </r>
  <r>
    <s v="Viessmann Vitodens 300W (11 kW)"/>
    <n v="3230"/>
    <n v="289859"/>
    <s v="/preisvergleich/Relocate/481822204.html?categoryId=18406&amp;pos=5&amp;price=3230.0&amp;productid=1223708&amp;sid=289859&amp;type=offer"/>
    <s v=" Viess­mann Vi­to­dens 300-W Gasther­me, 11 kW, B3HA012, 150 L Vi­to­cell 100-W, CUG Viess­mann"/>
    <n v="18406"/>
    <x v="25"/>
    <n v="29"/>
    <n v="20"/>
    <s v="W (11 "/>
    <s v="11 "/>
    <n v="45"/>
    <n v="24"/>
    <s v="me, 11 "/>
    <s v="11"/>
    <s v="e, 11"/>
    <x v="0"/>
    <e v="#REF!"/>
    <s v="n.a."/>
    <m/>
    <n v="11"/>
  </r>
  <r>
    <s v="Wolf ComfortLine CGW-20/120"/>
    <n v="2220.56"/>
    <n v="299105"/>
    <s v="/preisvergleich/Relocate/526943162.html?categoryId=18406&amp;pos=3&amp;price=2220.56&amp;productid=3093308&amp;sid=299105&amp;type=offer"/>
    <s v=" Wolf Gas­brenn­wert-Zen­tra­le CGW-20/120 Flüs­sig­gas, WT stan­dard, Pumpe 3-stu­fig 8610349"/>
    <n v="18406"/>
    <x v="73"/>
    <n v="0"/>
    <n v="22"/>
    <e v="#N/A"/>
    <e v="#N/A"/>
    <n v="0"/>
    <n v="37"/>
    <b v="0"/>
    <e v="#N/A"/>
    <s v="FALSCH"/>
    <x v="2"/>
    <s v="20/"/>
    <e v="#N/A"/>
    <m/>
    <e v="#N/A"/>
  </r>
  <r>
    <s v="Viessmann Vitodens 343-F (19 kW)"/>
    <n v="4565"/>
    <n v="289859"/>
    <s v="/preisvergleich/Relocate/481827243.html?categoryId=18406&amp;pos=4&amp;price=4565.0&amp;productid=1064536&amp;sid=289859&amp;type=offer"/>
    <s v=" Viess­mann Vi­to­dens 343-F Brenn­wert­ther­me, 19 kW, B3UA008, VT200 RF Auf­putz l/r Viess­mann"/>
    <n v="18406"/>
    <x v="72"/>
    <n v="30"/>
    <n v="20"/>
    <s v="F (19 "/>
    <s v="19 "/>
    <n v="53"/>
    <n v="24"/>
    <s v="me, 19 "/>
    <s v="19"/>
    <s v="e, 19"/>
    <x v="3"/>
    <e v="#REF!"/>
    <s v="n.a."/>
    <m/>
    <n v="19"/>
  </r>
  <r>
    <s v="Viessmann 26 kW Vitodens"/>
    <n v="2779"/>
    <n v="288366"/>
    <s v="/preisvergleich/Relocate/388253370.html?categoryId=18406&amp;pos=9&amp;price=2779.0&amp;productid=1098709&amp;sid=288366&amp;type=offer"/>
    <s v=" Viess­mann Vi­to­dens 200-W Typ B2KA 5,2 - 26 kW Gas-Brenn­wert­kom­bi­ge­rät &quot;weiß&quot;"/>
    <n v="18406"/>
    <x v="26"/>
    <n v="14"/>
    <n v="11"/>
    <s v="nn 26 "/>
    <s v="26 "/>
    <n v="48"/>
    <n v="24"/>
    <s v="2 - 26 "/>
    <s v="- 26"/>
    <s v="- 26"/>
    <x v="11"/>
    <e v="#REF!"/>
    <s v="n.a."/>
    <m/>
    <n v="26"/>
  </r>
  <r>
    <s v="Viessmann Vitodens 222-F (13 kW)"/>
    <n v="3171.99"/>
    <n v="276812"/>
    <s v="/preisvergleich/Relocate/387844400.html?categoryId=18406&amp;pos=11&amp;price=3171.99&amp;productid=3131289&amp;sid=276812&amp;type=offer"/>
    <s v=" Vi­to­dens 222-F mit Vi­to­tro­nic 200, La­de­spei­cher 3,2 - 13,0 kW"/>
    <n v="18406"/>
    <x v="66"/>
    <n v="30"/>
    <n v="20"/>
    <s v="F (13 "/>
    <s v="13 "/>
    <n v="69"/>
    <n v="13"/>
    <s v="- 13,0 "/>
    <s v="13.0"/>
    <s v="13,0"/>
    <x v="26"/>
    <e v="#REF!"/>
    <s v="n.a."/>
    <m/>
    <n v="13"/>
  </r>
  <r>
    <s v="Junkers ZSBE 28 3 Cerapur Comfort Eco"/>
    <n v="2425"/>
    <n v="289859"/>
    <s v="/preisvergleich/Relocate/481805595.html?categoryId=18406&amp;pos=10&amp;price=2425.0&amp;productid=1217855&amp;sid=289859&amp;type=offer"/>
    <s v=" Jun­kers Ce­ra­pur­Com­fort-Eco ZSBE 28-3 A 23 Brenn­wert­ther­me 28 kW, E/H ohne Re­ge­lung, ohne Spei­cher, Mon­ta­ge­plat­te 258 + 528-1 (Auf­putz), ATEC Schacht 10...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39"/>
    <n v="289859"/>
    <s v="/preisvergleich/Relocate/475958315.html?categoryId=18406&amp;pos=12&amp;price=2239.0&amp;productid=2286143&amp;sid=289859&amp;type=offer"/>
    <s v=" Vail­lant ecoTEC ex­clu­siv VC 146/4-7 Brenn­wert­ther­me ohne Re­ge­lung, Schrägdach rot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2850"/>
    <n v="289859"/>
    <s v="/preisvergleich/Relocate/481862136.html?categoryId=18406&amp;pos=3&amp;price=2850.0&amp;productid=1750863&amp;sid=289859&amp;type=offer"/>
    <s v=" Jun­kers Ce­ra­pur­Com­fort ZBR 42-3 A 31 Gas-Brenn­wert­ther­me 42 kW, Flg. P ohne Re­ge­lung, ohne Spei­cher, ohne Ab­gas­pa­ket, ohne Mon­ta­ge­plat­te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Buderus Logaplus-Paket W22 S (GB172-20)"/>
    <n v="3349"/>
    <n v="273949"/>
    <s v="/preisvergleich/Relocate/385155021.html?categoryId=18406&amp;pos=3&amp;price=3349.0&amp;productid=4160488&amp;sid=273949&amp;type=offer"/>
    <s v=" Bu­de­rus Lo­ga­max Plus GB172, 20 kW, mit RC300 Re­ge­lung, 1 Heiz­kreis mit Mi­scher und Weiche"/>
    <n v="18406"/>
    <x v="75"/>
    <n v="0"/>
    <n v="25"/>
    <e v="#N/A"/>
    <e v="#N/A"/>
    <n v="37"/>
    <n v="29"/>
    <s v="72, 20 "/>
    <s v="20"/>
    <s v="2, 20"/>
    <x v="25"/>
    <s v="22 "/>
    <e v="#N/A"/>
    <m/>
    <n v="24"/>
  </r>
  <r>
    <s v="Viessmann Vitodens 300-W (26 kW)"/>
    <n v="3150"/>
    <n v="9701"/>
    <s v="/preisvergleich/Relocate/435737637.html?categoryId=18406&amp;pos=5&amp;price=3150.0&amp;productid=1223680&amp;sid=9701&amp;type=offer"/>
    <s v=" "/>
    <n v="18406"/>
    <x v="71"/>
    <n v="30"/>
    <n v="20"/>
    <s v="W (26 "/>
    <s v="26 "/>
    <n v="0"/>
    <n v="0"/>
    <b v="0"/>
    <e v="#N/A"/>
    <s v="FALSCH"/>
    <x v="11"/>
    <e v="#REF!"/>
    <s v="n.a."/>
    <m/>
    <n v="26"/>
  </r>
  <r>
    <s v="Viessmann Vitodens 300W (11 kW)"/>
    <n v="3271.9"/>
    <n v="288366"/>
    <s v="/preisvergleich/Relocate/591961201.html?categoryId=18406&amp;pos=6&amp;price=3271.9&amp;productid=1223708&amp;sid=288366&amp;type=offer"/>
    <s v=" Viess­mann Vi­to­dens 300-W Typ B3HA 11 kW - 35 kW mit Vi­to­tro­nic 200 HO2B"/>
    <n v="18406"/>
    <x v="25"/>
    <n v="29"/>
    <n v="20"/>
    <s v="W (11 "/>
    <s v="11 "/>
    <n v="42"/>
    <n v="24"/>
    <s v="3HA 11 "/>
    <s v="11"/>
    <s v="HA 11"/>
    <x v="0"/>
    <e v="#REF!"/>
    <s v="n.a."/>
    <m/>
    <n v="11"/>
  </r>
  <r>
    <s v="Wolf ComfortLine CGW-20/120"/>
    <n v="2315.1799999999998"/>
    <n v="299105"/>
    <s v="/preisvergleich/Relocate/526929196.html?categoryId=18406&amp;pos=4&amp;price=2315.18&amp;productid=3093308&amp;sid=299105&amp;type=offer"/>
    <s v=" Wolf Gas­brenn­wert-Zen­tra­le CGW-20/120 Erdgas LL, mit Hoch­ef­fi­zi­enz­pum­pe 8613130"/>
    <n v="18406"/>
    <x v="73"/>
    <n v="0"/>
    <n v="22"/>
    <e v="#N/A"/>
    <e v="#N/A"/>
    <n v="0"/>
    <n v="37"/>
    <b v="0"/>
    <e v="#N/A"/>
    <s v="FALSCH"/>
    <x v="2"/>
    <s v="20/"/>
    <e v="#N/A"/>
    <m/>
    <e v="#N/A"/>
  </r>
  <r>
    <s v="Viessmann Vitodens 343-F (19 kW)"/>
    <n v="4565"/>
    <n v="289859"/>
    <s v="/preisvergleich/Relocate/481803307.html?categoryId=18406&amp;pos=5&amp;price=4565.0&amp;productid=1064536&amp;sid=289859&amp;type=offer"/>
    <s v=" Viess­mann Vi­to­dens 343-F Brenn­wert­ther­me, 19 kW, B3UA006, VT200 RF Auf­putz oben Viess­mann"/>
    <n v="18406"/>
    <x v="72"/>
    <n v="30"/>
    <n v="20"/>
    <s v="F (19 "/>
    <s v="19 "/>
    <n v="53"/>
    <n v="24"/>
    <s v="me, 19 "/>
    <s v="19"/>
    <s v="e, 19"/>
    <x v="3"/>
    <e v="#REF!"/>
    <s v="n.a."/>
    <m/>
    <n v="19"/>
  </r>
  <r>
    <s v="Viessmann 26 kW Vitodens"/>
    <n v="2785"/>
    <n v="289859"/>
    <s v="/preisvergleich/Relocate/481819270.html?categoryId=18406&amp;pos=10&amp;price=2785.0&amp;productid=1098709&amp;sid=289859&amp;type=offer"/>
    <s v=" Viess­mann Vi­to­dens 200-W Gasther­me, 26 kW, B2HA386, 200 L Vi­to­cell 100-W, CVA Viess­mann"/>
    <n v="18406"/>
    <x v="26"/>
    <n v="14"/>
    <n v="11"/>
    <s v="nn 26 "/>
    <s v="26 "/>
    <n v="45"/>
    <n v="24"/>
    <s v="me, 26 "/>
    <s v="26"/>
    <s v="e, 26"/>
    <x v="11"/>
    <e v="#REF!"/>
    <s v="n.a."/>
    <m/>
    <n v="26"/>
  </r>
  <r>
    <s v="Viessmann Vitodens 222-F (13 kW)"/>
    <n v="3171.99"/>
    <n v="276812"/>
    <s v="/preisvergleich/Relocate/387844058.html?categoryId=18406&amp;pos=12&amp;price=3171.99&amp;productid=3131289&amp;sid=276812&amp;type=offer"/>
    <s v=" Viess­mann Vi­to­dens 222-F BS2A mit Vi­to­tro­nic 200 3,2 - 13,0 kW"/>
    <n v="18406"/>
    <x v="66"/>
    <n v="30"/>
    <n v="20"/>
    <s v="F (13 "/>
    <s v="13 "/>
    <n v="68"/>
    <n v="24"/>
    <s v="- 13,0 "/>
    <s v="13.0"/>
    <s v="13,0"/>
    <x v="26"/>
    <e v="#REF!"/>
    <s v="n.a."/>
    <m/>
    <n v="13"/>
  </r>
  <r>
    <s v="Junkers ZSBE 28 3 Cerapur Comfort Eco"/>
    <n v="2430"/>
    <n v="289859"/>
    <s v="/preisvergleich/Relocate/481793840.html?categoryId=18406&amp;pos=11&amp;price=2430.0&amp;productid=1217855&amp;sid=289859&amp;type=offer"/>
    <s v=" Jun­kers Ce­ra­pur­Com­fort-Eco ZSBE 28-3 A 23 Brenn­wert­ther­me 28 kW, E/H ohne Re­ge­lung, Jun­kers ST 120-5 Z, ohne Ab­gas­pa­ket, ohne Mon­ta­ge­plat­te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39"/>
    <n v="289859"/>
    <s v="/preisvergleich/Relocate/475957689.html?categoryId=18406&amp;pos=13&amp;price=2239.0&amp;productid=2286143&amp;sid=289859&amp;type=offer"/>
    <s v=" Vail­lant ecoTEC ex­clu­siv VC 146/4-7 Brenn­wert­ther­me ohne Re­ge­lung, Schrägdach schwarz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Compact VSC 146/4-5 150 (14,7 kW)"/>
    <n v="2640"/>
    <n v="9701"/>
    <s v="/preisvergleich/Relocate/471460600.html?categoryId=18406&amp;pos=1&amp;price=2640.0&amp;productid=4398669&amp;sid=9701&amp;type=offer"/>
    <s v=" "/>
    <n v="18406"/>
    <x v="76"/>
    <n v="43"/>
    <n v="25"/>
    <s v="(14,7 "/>
    <s v="14.7 "/>
    <n v="0"/>
    <n v="0"/>
    <b v="0"/>
    <e v="#N/A"/>
    <s v="FALSCH"/>
    <x v="27"/>
    <e v="#REF!"/>
    <s v="n.a."/>
    <m/>
    <n v="14.7"/>
  </r>
  <r>
    <s v="Vaillant ecoCompact VSC 206/4-5 90 (20,8 kW)"/>
    <n v="2647"/>
    <n v="9701"/>
    <s v="/preisvergleich/Relocate/471460772.html?categoryId=18406&amp;pos=1&amp;price=2647.0&amp;productid=4398655&amp;sid=9701&amp;type=offer"/>
    <s v=" "/>
    <n v="18406"/>
    <x v="77"/>
    <n v="42"/>
    <n v="25"/>
    <s v="(20,8 "/>
    <s v="20.8 "/>
    <n v="0"/>
    <n v="0"/>
    <b v="0"/>
    <e v="#N/A"/>
    <s v="FALSCH"/>
    <x v="28"/>
    <e v="#REF!"/>
    <s v="n.a."/>
    <m/>
    <n v="20.8"/>
  </r>
  <r>
    <s v="Junkers Cerapur Comfort ZBR 42-3 A (42 kW)"/>
    <n v="2875"/>
    <n v="289859"/>
    <s v="/preisvergleich/Relocate/481846837.html?categoryId=18406&amp;pos=4&amp;price=2875.0&amp;productid=1750863&amp;sid=289859&amp;type=offer"/>
    <s v=" Jun­kers Ce­ra­pur­Com­fort ZBR 42-3 A 21 Gas-Brenn­wert­ther­me 42 kW, L / LL Mon­ta­ge­plat­te 258, ohne Re­ge­lung, ohne Spei­cher, ohne Ab­gas­pa­ket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Buderus Logaplus-Paket W22 S (GB172-20)"/>
    <n v="3399"/>
    <n v="273949"/>
    <s v="/preisvergleich/Relocate/385155025.html?categoryId=18406&amp;pos=4&amp;price=3399.0&amp;productid=4160488&amp;sid=273949&amp;type=offer"/>
    <s v=" Bu­de­rus Lo­ga­max Plus GB172, 24 kW, mit RC300 Re­ge­lung, 1 Heiz­kreis mit Mi­scher und Weiche"/>
    <n v="18406"/>
    <x v="75"/>
    <n v="0"/>
    <n v="25"/>
    <e v="#N/A"/>
    <e v="#N/A"/>
    <n v="37"/>
    <n v="29"/>
    <s v="72, 24 "/>
    <s v="24"/>
    <s v="2, 24"/>
    <x v="9"/>
    <s v="22 "/>
    <e v="#N/A"/>
    <m/>
    <n v="24"/>
  </r>
  <r>
    <s v="Viessmann Vitodens 300-W (26 kW)"/>
    <n v="3424.81"/>
    <n v="297223"/>
    <s v="/preisvergleich/Relocate/436143698.html?categoryId=18406&amp;pos=6&amp;price=3424.81&amp;productid=1223680&amp;sid=297223&amp;type=offer"/>
    <s v=" VIESS­MANN B3HA017 Paket mit Vi­to­dens 300-W 26 kW für Erdgas mit Vi­to­cell 100-W 160 l"/>
    <n v="18406"/>
    <x v="71"/>
    <n v="30"/>
    <n v="20"/>
    <s v="W (26 "/>
    <s v="26 "/>
    <n v="51"/>
    <n v="14"/>
    <s v="0-W 26 "/>
    <s v="26"/>
    <s v="-W 26"/>
    <x v="11"/>
    <e v="#REF!"/>
    <s v="n.a."/>
    <m/>
    <n v="26"/>
  </r>
  <r>
    <s v="Viessmann Vitodens 300W (11 kW)"/>
    <n v="3417.9"/>
    <n v="297223"/>
    <s v="/preisvergleich/Relocate/436146423.html?categoryId=18406&amp;pos=7&amp;price=3417.9&amp;productid=1223708&amp;sid=297223&amp;type=offer"/>
    <s v=" VIESS­MANN B3HA030 Paket mit Vi­to­dens 300-W 11 kW für Erd­gas, Vi­to­cell 100-W (CVB) 200 l"/>
    <n v="18406"/>
    <x v="25"/>
    <n v="29"/>
    <n v="20"/>
    <s v="W (11 "/>
    <s v="11 "/>
    <n v="51"/>
    <n v="14"/>
    <s v="0-W 11 "/>
    <s v="11"/>
    <s v="-W 11"/>
    <x v="0"/>
    <e v="#REF!"/>
    <s v="n.a."/>
    <m/>
    <n v="11"/>
  </r>
  <r>
    <s v="Wolf ComfortLine CGW-20/120"/>
    <n v="2315.1799999999998"/>
    <n v="299105"/>
    <s v="/preisvergleich/Relocate/526942634.html?categoryId=18406&amp;pos=5&amp;price=2315.18&amp;productid=3093308&amp;sid=299105&amp;type=offer"/>
    <s v=" Wolf Gas­brenn­wert-Zen­tra­le CGW-20/120 Erdgas E, mit Hoch­ef­fi­zi­enz­pum­pe 8613129"/>
    <n v="18406"/>
    <x v="73"/>
    <n v="0"/>
    <n v="22"/>
    <e v="#N/A"/>
    <e v="#N/A"/>
    <n v="0"/>
    <n v="37"/>
    <b v="0"/>
    <e v="#N/A"/>
    <s v="FALSCH"/>
    <x v="2"/>
    <s v="20/"/>
    <e v="#N/A"/>
    <m/>
    <e v="#N/A"/>
  </r>
  <r>
    <s v="Viessmann Vitodens 343-F (19 kW)"/>
    <n v="4581.8900000000003"/>
    <n v="294528"/>
    <s v="/preisvergleich/Relocate/559985717.html?categoryId=18406&amp;pos=6&amp;price=4581.89&amp;productid=1064536&amp;sid=294528&amp;type=offer"/>
    <s v=" Paket Vi­to­dens 343-F 19 kW Vi­to­tro­nic 200 HO1C, Un­ter­putz"/>
    <n v="18406"/>
    <x v="72"/>
    <n v="30"/>
    <n v="20"/>
    <s v="F (19 "/>
    <s v="19 "/>
    <n v="28"/>
    <n v="19"/>
    <s v="3-F 19 "/>
    <s v="19"/>
    <s v="-F 19"/>
    <x v="3"/>
    <e v="#REF!"/>
    <s v="n.a."/>
    <m/>
    <n v="19"/>
  </r>
  <r>
    <s v="Viessmann 26 kW Vitodens"/>
    <n v="2805.5"/>
    <n v="276812"/>
    <s v="/preisvergleich/Relocate/387842908.html?categoryId=18406&amp;pos=11&amp;price=2805.5&amp;productid=1098709&amp;sid=276812&amp;type=offer"/>
    <s v=" Viess­mann Paket Vi­to­dens 200-W ne­ben­gest. Spei­cher 5,2 - 26,0 kW, 160 Liter"/>
    <n v="18406"/>
    <x v="26"/>
    <n v="14"/>
    <n v="11"/>
    <s v="nn 26 "/>
    <s v="26 "/>
    <n v="70"/>
    <n v="30"/>
    <s v="- 26,0 "/>
    <s v="26.0"/>
    <s v="26,0"/>
    <x v="11"/>
    <e v="#REF!"/>
    <s v="n.a."/>
    <m/>
    <n v="26"/>
  </r>
  <r>
    <s v="Viessmann Vitodens 222-F (13 kW)"/>
    <n v="3299.8"/>
    <n v="294528"/>
    <s v="/preisvergleich/Relocate/559967057.html?categoryId=18406&amp;pos=13&amp;price=3299.8&amp;productid=3131289&amp;sid=294528&amp;type=offer"/>
    <s v=" Paket Vi­to­dens 222-W 13KW mit Vi­to­tro­nic 200, La­de­spei­cher und Mon­ta­ge­hil­fe AP"/>
    <n v="18406"/>
    <x v="66"/>
    <n v="30"/>
    <n v="20"/>
    <s v="F (13 "/>
    <s v="13 "/>
    <n v="0"/>
    <n v="19"/>
    <b v="0"/>
    <e v="#N/A"/>
    <s v="FALSCH"/>
    <x v="26"/>
    <e v="#REF!"/>
    <s v="n.a."/>
    <m/>
    <n v="13"/>
  </r>
  <r>
    <s v="Junkers ZSBE 28 3 Cerapur Comfort Eco"/>
    <n v="2430"/>
    <n v="289859"/>
    <s v="/preisvergleich/Relocate/481778481.html?categoryId=18406&amp;pos=12&amp;price=2430.0&amp;productid=1217855&amp;sid=289859&amp;type=offer"/>
    <s v=" Jun­kers Ce­ra­pur­Com­fort-Eco ZSBE 28-3 A 23 Brenn­wert­ther­me 28 kW, E/H Mon­ta­ge­plat­te 993, ohne Re­ge­lung, ohne Spei­cher, ATEC Schacht 8 Meter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40"/>
    <n v="289859"/>
    <s v="/preisvergleich/Relocate/475957558.html?categoryId=18406&amp;pos=14&amp;price=2240.0&amp;productid=2286143&amp;sid=289859&amp;type=offer"/>
    <s v=" Vail­lant ecoTEC ex­clu­siv VC 276/4-7 Brenn­wert­ther­me ohne Re­ge­lung, ohne Ab­gas­pa­ket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Compact VSC 146/4-5 150 (14,7 kW)"/>
    <n v="2855"/>
    <n v="9701"/>
    <s v="/preisvergleich/Relocate/516180124.html?categoryId=18406&amp;pos=2&amp;price=2855.0&amp;productid=4398669&amp;sid=9701&amp;type=offer"/>
    <s v=" "/>
    <n v="18406"/>
    <x v="76"/>
    <n v="43"/>
    <n v="25"/>
    <s v="(14,7 "/>
    <s v="14.7 "/>
    <n v="0"/>
    <n v="0"/>
    <b v="0"/>
    <e v="#N/A"/>
    <s v="FALSCH"/>
    <x v="27"/>
    <e v="#REF!"/>
    <s v="n.a."/>
    <m/>
    <n v="14.7"/>
  </r>
  <r>
    <s v="Vaillant ecoCompact VSC 206/4-5 90 (20,8 kW)"/>
    <n v="2647"/>
    <n v="9701"/>
    <s v="/preisvergleich/Relocate/471460779.html?categoryId=18406&amp;pos=2&amp;price=2647.0&amp;productid=4398655&amp;sid=9701&amp;type=offer"/>
    <s v=" "/>
    <n v="18406"/>
    <x v="77"/>
    <n v="42"/>
    <n v="25"/>
    <s v="(20,8 "/>
    <s v="20.8 "/>
    <n v="0"/>
    <n v="0"/>
    <b v="0"/>
    <e v="#N/A"/>
    <s v="FALSCH"/>
    <x v="28"/>
    <e v="#REF!"/>
    <s v="n.a."/>
    <m/>
    <n v="20.8"/>
  </r>
  <r>
    <s v="Junkers Cerapur Comfort ZBR 42-3 A (42 kW)"/>
    <n v="2875"/>
    <n v="289859"/>
    <s v="/preisvergleich/Relocate/481847622.html?categoryId=18406&amp;pos=5&amp;price=2875.0&amp;productid=1750863&amp;sid=289859&amp;type=offer"/>
    <s v=" Jun­kers Ce­ra­pur­Com­fort ZBR 42-3 A 23 Gas-Brenn­wert­ther­me 42 kW, E / H Mon­ta­ge­plat­te 258, ohne Re­ge­lung, ohne Spei­cher, ohne Ab­gas­pa­ket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iessmann Vitodens 300-W (26 kW)"/>
    <n v="3434.02"/>
    <n v="297223"/>
    <s v="/preisvergleich/Relocate/436146727.html?categoryId=18406&amp;pos=7&amp;price=3434.02&amp;productid=1223680&amp;sid=297223&amp;type=offer"/>
    <s v=" VIESS­MANN B3HA011 Paket mit Vi­to­dens 300-W 26 kW für Erdgas mit Vi­to­cell 100-W 120 l"/>
    <n v="18406"/>
    <x v="71"/>
    <n v="30"/>
    <n v="20"/>
    <s v="W (26 "/>
    <s v="26 "/>
    <n v="51"/>
    <n v="14"/>
    <s v="0-W 26 "/>
    <s v="26"/>
    <s v="-W 26"/>
    <x v="11"/>
    <e v="#REF!"/>
    <s v="n.a."/>
    <m/>
    <n v="26"/>
  </r>
  <r>
    <s v="Viessmann Vitodens 300W (11 kW)"/>
    <n v="3466"/>
    <n v="223861"/>
    <s v="/preisvergleich/Relocate/341024926.html?categoryId=18406&amp;pos=8&amp;price=3466.0&amp;productid=1223708&amp;sid=223861&amp;type=offer"/>
    <s v=" Viess­mann Gas­brenn­wert­ther­me Vi­to­dens 300-W 1,9-11 kW Spei­cher CVA 160 Liter"/>
    <n v="18406"/>
    <x v="25"/>
    <n v="29"/>
    <n v="20"/>
    <s v="W (11 "/>
    <s v="11 "/>
    <n v="60"/>
    <n v="47"/>
    <s v="1,9-11 "/>
    <e v="#N/A"/>
    <s v=",9-11"/>
    <x v="0"/>
    <e v="#REF!"/>
    <s v="n.a."/>
    <m/>
    <n v="11"/>
  </r>
  <r>
    <s v="Wolf ComfortLine CGW-20/120"/>
    <n v="2332.5300000000002"/>
    <n v="276812"/>
    <s v="/preisvergleich/Relocate/387843801.html?categoryId=18406&amp;pos=6&amp;price=2332.53&amp;productid=3093308&amp;sid=276812&amp;type=offer"/>
    <s v=" Wolf Com­fort­Li­ne Gas­brenn­wert-Zen­tra­le CGW CGW 20/120, 3-stu­fig, Erdgas LL"/>
    <n v="18406"/>
    <x v="73"/>
    <n v="0"/>
    <n v="22"/>
    <e v="#N/A"/>
    <e v="#N/A"/>
    <n v="0"/>
    <n v="56"/>
    <b v="0"/>
    <e v="#N/A"/>
    <s v="FALSCH"/>
    <x v="2"/>
    <s v="20/"/>
    <e v="#N/A"/>
    <m/>
    <e v="#N/A"/>
  </r>
  <r>
    <s v="Viessmann Vitodens 343-F (19 kW)"/>
    <n v="4615"/>
    <n v="288366"/>
    <s v="/preisvergleich/Relocate/306412924.html?categoryId=18406&amp;pos=7&amp;price=4615.0&amp;productid=1064536&amp;sid=288366&amp;type=offer"/>
    <s v=" Viess­mann Vi­to­dens 343-F Typ B3UA mit Vi­to­tro­nic 200 RF Typ HO1C &quot;1,9 - 19,0 kW Au­ßen­tem­pe­ra­tur­sen­sor Funk&quot;"/>
    <n v="18406"/>
    <x v="72"/>
    <n v="30"/>
    <n v="20"/>
    <s v="F (19 "/>
    <s v="19 "/>
    <n v="85"/>
    <n v="24"/>
    <s v="- 19,0 "/>
    <s v="19.0"/>
    <s v="19,0"/>
    <x v="3"/>
    <e v="#REF!"/>
    <s v="n.a."/>
    <m/>
    <n v="19"/>
  </r>
  <r>
    <s v="Viessmann 26 kW Vitodens"/>
    <n v="2815"/>
    <n v="289859"/>
    <s v="/preisvergleich/Relocate/481823137.html?categoryId=18406&amp;pos=12&amp;price=2815.0&amp;productid=1098709&amp;sid=289859&amp;type=offer"/>
    <s v=" Viess­mann Vi­to­dens 200-W Gasther­me, 26 kW, B2HA384, 150 L Vi­to­cell 100-W, CUG Viess­mann"/>
    <n v="18406"/>
    <x v="26"/>
    <n v="14"/>
    <n v="11"/>
    <s v="nn 26 "/>
    <s v="26 "/>
    <n v="45"/>
    <n v="24"/>
    <s v="me, 26 "/>
    <s v="26"/>
    <s v="e, 26"/>
    <x v="11"/>
    <e v="#REF!"/>
    <s v="n.a."/>
    <m/>
    <n v="26"/>
  </r>
  <r>
    <s v="Viessmann Vitodens 222-F (13 kW)"/>
    <n v="3300"/>
    <n v="294528"/>
    <s v="/preisvergleich/Relocate/559986572.html?categoryId=18406&amp;pos=14&amp;price=3300.0&amp;productid=3131289&amp;sid=294528&amp;type=offer"/>
    <s v=" Vi­to­dens 222-F 13KW mit Spei­cher mit Vi­to­tro­nic 200 Kom­pakt­ge­rät"/>
    <n v="18406"/>
    <x v="66"/>
    <n v="30"/>
    <n v="20"/>
    <s v="F (13 "/>
    <s v="13 "/>
    <n v="0"/>
    <n v="13"/>
    <b v="0"/>
    <e v="#N/A"/>
    <s v="FALSCH"/>
    <x v="26"/>
    <e v="#REF!"/>
    <s v="n.a."/>
    <m/>
    <n v="13"/>
  </r>
  <r>
    <s v="Junkers ZSBE 28 3 Cerapur Comfort Eco"/>
    <n v="2450"/>
    <n v="289859"/>
    <s v="/preisvergleich/Relocate/481806412.html?categoryId=18406&amp;pos=13&amp;price=2450.0&amp;productid=1217855&amp;sid=289859&amp;type=offer"/>
    <s v=" Jun­kers Ce­ra­pur­Com­fort-Eco ZSBE 28-3 A 23 Brenn­wert­ther­me 28 kW, E/H Jun­kers FW 200, Mon­ta­ge­plat­te 258, ohne Spei­cher, ohne Ab­gas­pa­ket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Vaillant ecoTEC exklusiv VC 146/4-7"/>
    <n v="2243"/>
    <n v="289859"/>
    <s v="/preisvergleich/Relocate/475957907.html?categoryId=18406&amp;pos=15&amp;price=2243.0&amp;productid=2286143&amp;sid=289859&amp;type=offer"/>
    <s v=" Vail­lant ecoTEC ex­clu­siv VC 206/4-7 Brenn­wert­ther­me ohne Re­ge­lung, Flach­dach rot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2890"/>
    <n v="9701"/>
    <s v="/preisvergleich/Relocate/513487692.html?categoryId=18406&amp;pos=6&amp;price=2890.0&amp;productid=1750863&amp;sid=9701&amp;type=offer"/>
    <s v=" "/>
    <n v="18406"/>
    <x v="74"/>
    <n v="40"/>
    <n v="29"/>
    <s v="A (42 "/>
    <s v="42 "/>
    <n v="0"/>
    <n v="0"/>
    <b v="0"/>
    <e v="#N/A"/>
    <s v="FALSCH"/>
    <x v="24"/>
    <e v="#REF!"/>
    <s v="n.a."/>
    <m/>
    <n v="42"/>
  </r>
  <r>
    <s v="Viessmann Vitodens 300-W (26 kW)"/>
    <n v="3444"/>
    <n v="297223"/>
    <s v="/preisvergleich/Relocate/436156814.html?categoryId=18406&amp;pos=8&amp;price=3444.0&amp;productid=1223680&amp;sid=297223&amp;type=offer"/>
    <s v=" VIESS­MANN B3HA020 Paket mit Vi­to­dens 300-W 26 kW für Erdgas mit Vi­to­cell 100-W 200 l"/>
    <n v="18406"/>
    <x v="71"/>
    <n v="30"/>
    <n v="20"/>
    <s v="W (26 "/>
    <s v="26 "/>
    <n v="51"/>
    <n v="14"/>
    <s v="0-W 26 "/>
    <s v="26"/>
    <s v="-W 26"/>
    <x v="11"/>
    <e v="#REF!"/>
    <s v="n.a."/>
    <m/>
    <n v="26"/>
  </r>
  <r>
    <s v="Viessmann Vitodens 300W (11 kW)"/>
    <n v="3476"/>
    <n v="223861"/>
    <s v="/preisvergleich/Relocate/341024898.html?categoryId=18406&amp;pos=9&amp;price=3476.0&amp;productid=1223708&amp;sid=223861&amp;type=offer"/>
    <s v=" Viess­mann Gas­brenn­wert­ther­me Vi­to­dens 300-W 1,9-11 kW Spei­cher CUG 120 Liter"/>
    <n v="18406"/>
    <x v="25"/>
    <n v="29"/>
    <n v="20"/>
    <s v="W (11 "/>
    <s v="11 "/>
    <n v="60"/>
    <n v="47"/>
    <s v="1,9-11 "/>
    <e v="#N/A"/>
    <s v=",9-11"/>
    <x v="0"/>
    <e v="#REF!"/>
    <s v="n.a."/>
    <m/>
    <n v="11"/>
  </r>
  <r>
    <s v="Wolf ComfortLine CGW-20/120"/>
    <n v="2332.5300000000002"/>
    <n v="276812"/>
    <s v="/preisvergleich/Relocate/387843849.html?categoryId=18406&amp;pos=7&amp;price=2332.53&amp;productid=3093308&amp;sid=276812&amp;type=offer"/>
    <s v=" Wolf Com­fort­Li­ne Gas­brenn­wert-Zen­tra­le CGW CGW 20/120, 3-stu­fig, Erdgas E"/>
    <n v="18406"/>
    <x v="73"/>
    <n v="0"/>
    <n v="22"/>
    <e v="#N/A"/>
    <e v="#N/A"/>
    <n v="0"/>
    <n v="56"/>
    <b v="0"/>
    <e v="#N/A"/>
    <s v="FALSCH"/>
    <x v="2"/>
    <s v="20/"/>
    <e v="#N/A"/>
    <m/>
    <e v="#N/A"/>
  </r>
  <r>
    <s v="Viessmann Vitodens 343-F (19 kW)"/>
    <n v="4625"/>
    <n v="289859"/>
    <s v="/preisvergleich/Relocate/481814201.html?categoryId=18406&amp;pos=8&amp;price=4625.0&amp;productid=1064536&amp;sid=289859&amp;type=offer"/>
    <s v=" Viess­mann Vi­to­dens 343-F Brenn­wert­ther­me, 19 kW, B3UA010, VT200 RF Un­ter­putz Viess­mann"/>
    <n v="18406"/>
    <x v="72"/>
    <n v="30"/>
    <n v="20"/>
    <s v="F (19 "/>
    <s v="19 "/>
    <n v="53"/>
    <n v="24"/>
    <s v="me, 19 "/>
    <s v="19"/>
    <s v="e, 19"/>
    <x v="3"/>
    <e v="#REF!"/>
    <s v="n.a."/>
    <m/>
    <n v="19"/>
  </r>
  <r>
    <s v="Viessmann 26 kW Vitodens"/>
    <n v="2833"/>
    <n v="223861"/>
    <s v="/preisvergleich/Relocate/341024941.html?categoryId=18406&amp;pos=13&amp;price=2833.0&amp;productid=1098709&amp;sid=223861&amp;type=offer"/>
    <s v=" Viess­mann Vi­to­dens 200-W 5,2 26 kW Gas-Brenn­wert-Ko­mither­me Re­ge­lung"/>
    <n v="18406"/>
    <x v="26"/>
    <n v="14"/>
    <n v="11"/>
    <s v="nn 26 "/>
    <s v="26 "/>
    <n v="37"/>
    <n v="24"/>
    <s v="5,2 26 "/>
    <s v="26"/>
    <s v=",2 26"/>
    <x v="11"/>
    <e v="#REF!"/>
    <s v="n.a."/>
    <m/>
    <n v="26"/>
  </r>
  <r>
    <s v="Viessmann Vitodens 222-F (13 kW)"/>
    <n v="3400.99"/>
    <n v="276812"/>
    <s v="/preisvergleich/Relocate/513353389.html?categoryId=18406&amp;pos=15&amp;price=3400.99&amp;productid=3131289&amp;sid=276812&amp;type=offer"/>
    <s v=" Vi­to­tro­nic 200 HO1B, Mon­ta­ge­hil­fe AP 3,2 - 13,0 kW, Auf­putz-Mon­ta­ge"/>
    <n v="18406"/>
    <x v="66"/>
    <n v="30"/>
    <n v="20"/>
    <s v="F (13 "/>
    <s v="13 "/>
    <n v="57"/>
    <n v="16"/>
    <s v="- 13,0 "/>
    <s v="13.0"/>
    <s v="13,0"/>
    <x v="26"/>
    <e v="#REF!"/>
    <s v="n.a."/>
    <m/>
    <n v="13"/>
  </r>
  <r>
    <s v="Junkers ZSBE 28 3 Cerapur Comfort Eco"/>
    <n v="2475"/>
    <n v="289859"/>
    <s v="/preisvergleich/Relocate/481776581.html?categoryId=18406&amp;pos=14&amp;price=2475.0&amp;productid=1217855&amp;sid=289859&amp;type=offer"/>
    <s v=" Jun­kers Ce­ra­pur­Com­fort-Eco ZSBE 28-3 A 23 Brenn­wert­ther­me 28 kW, E/H Jun­kers FR 120, ohne Spei­cher, ohne Mon­ta­ge­plat­te, ATEC Schacht 10 Meter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Junkers Cerapur Comfort ZBR 42-3 A (42 kW)"/>
    <n v="2895"/>
    <n v="289859"/>
    <s v="/preisvergleich/Relocate/481861489.html?categoryId=18406&amp;pos=7&amp;price=2895.0&amp;productid=1750863&amp;sid=289859&amp;type=offer"/>
    <s v=" Jun­kers Ce­ra­pur­Com­fort ZBR 42-3 A 31 Gas-Brenn­wert­ther­me 42 kW, Flg. P Mon­ta­ge­plat­te 258, ohne Re­ge­lung, ohne Spei­cher, ohne Ab­gas­pa­ket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iessmann Vitodens 300-W (26 kW)"/>
    <n v="3475.47"/>
    <n v="297223"/>
    <s v="/preisvergleich/Relocate/436143207.html?categoryId=18406&amp;pos=9&amp;price=3475.47&amp;productid=1223680&amp;sid=297223&amp;type=offer"/>
    <s v=" VIESS­MANN B3HA014 Paket mit Vi­to­dens 300-W 26 kW für Erdgas mit Vi­to­cell 100-W 150 l"/>
    <n v="18406"/>
    <x v="71"/>
    <n v="30"/>
    <n v="20"/>
    <s v="W (26 "/>
    <s v="26 "/>
    <n v="51"/>
    <n v="14"/>
    <s v="0-W 26 "/>
    <s v="26"/>
    <s v="-W 26"/>
    <x v="11"/>
    <e v="#REF!"/>
    <s v="n.a."/>
    <m/>
    <n v="26"/>
  </r>
  <r>
    <s v="Viessmann Vitodens 300W (11 kW)"/>
    <n v="3487"/>
    <n v="223861"/>
    <s v="/preisvergleich/Relocate/341807918.html?categoryId=18406&amp;pos=10&amp;price=3487.0&amp;productid=1223708&amp;sid=223861&amp;type=offer"/>
    <s v=" Viess­mann Gas­brenn­wert­ther­me Vi­to­dens 300-W 1,9-11 kW Spei­cher CVA 200 Liter"/>
    <n v="18406"/>
    <x v="25"/>
    <n v="29"/>
    <n v="20"/>
    <s v="W (11 "/>
    <s v="11 "/>
    <n v="60"/>
    <n v="47"/>
    <s v="1,9-11 "/>
    <e v="#N/A"/>
    <s v=",9-11"/>
    <x v="0"/>
    <e v="#REF!"/>
    <s v="n.a."/>
    <m/>
    <n v="11"/>
  </r>
  <r>
    <s v="Wolf ComfortLine CGW-20/120"/>
    <n v="2337.4499999999998"/>
    <n v="299105"/>
    <s v="/preisvergleich/Relocate/526943384.html?categoryId=18406&amp;pos=8&amp;price=2337.45&amp;productid=3093308&amp;sid=299105&amp;type=offer"/>
    <s v=" Wolf Gas­brenn­wert-Zen­tra­le CGW-20/120 Flüs­sig­gas, mit Hoch­ef­fi­zi­enz­pum­pe 8613131"/>
    <n v="18406"/>
    <x v="73"/>
    <n v="0"/>
    <n v="22"/>
    <e v="#N/A"/>
    <e v="#N/A"/>
    <n v="0"/>
    <n v="37"/>
    <b v="0"/>
    <e v="#N/A"/>
    <s v="FALSCH"/>
    <x v="2"/>
    <s v="20/"/>
    <e v="#N/A"/>
    <m/>
    <e v="#N/A"/>
  </r>
  <r>
    <s v="Viessmann Vitodens 343-F (19 kW)"/>
    <n v="4627.01"/>
    <n v="297223"/>
    <s v="/preisvergleich/Relocate/436147288.html?categoryId=18406&amp;pos=9&amp;price=4627.01&amp;productid=1064536&amp;sid=297223&amp;type=offer"/>
    <s v=" VIESS­MANN B3UA002 Vi­to­dens 343-F 1,9-19, 0kW, Kom­pakt­ger. mit so­larund La­de­sp. ATS lgb"/>
    <n v="18406"/>
    <x v="72"/>
    <n v="30"/>
    <n v="20"/>
    <s v="F (19 "/>
    <s v="19 "/>
    <n v="47"/>
    <n v="14"/>
    <s v="9-19, 0"/>
    <e v="#N/A"/>
    <s v="-19, 0"/>
    <x v="3"/>
    <e v="#REF!"/>
    <s v="n.a."/>
    <m/>
    <n v="19"/>
  </r>
  <r>
    <s v="Viessmann 26 kW Vitodens"/>
    <n v="2935"/>
    <n v="289859"/>
    <s v="/preisvergleich/Relocate/481778488.html?categoryId=18406&amp;pos=14&amp;price=2935.0&amp;productid=1098709&amp;sid=289859&amp;type=offer"/>
    <s v=" Viess­mann Vi­to­dens 200-W Gasther­me, 26 kW, B2HA387, 300 L Vi­to­cell 100-W, CVA Viess­mann"/>
    <n v="18406"/>
    <x v="26"/>
    <n v="14"/>
    <n v="11"/>
    <s v="nn 26 "/>
    <s v="26 "/>
    <n v="45"/>
    <n v="24"/>
    <s v="me, 26 "/>
    <s v="26"/>
    <s v="e, 26"/>
    <x v="11"/>
    <e v="#REF!"/>
    <s v="n.a."/>
    <m/>
    <n v="26"/>
  </r>
  <r>
    <s v="Junkers ZSBE 28 3 Cerapur Comfort Eco"/>
    <n v="2480"/>
    <n v="289859"/>
    <s v="/preisvergleich/Relocate/481775775.html?categoryId=18406&amp;pos=15&amp;price=2480.0&amp;productid=1217855&amp;sid=289859&amp;type=offer"/>
    <s v=" Jun­kers Ce­ra­pur­Com­fort-Eco ZSBE 28-3 A 23 Brenn­wert­ther­me 28 kW, E/H Jun­kers FR 120, Mon­ta­ge­plat­te 258, ohne Spei­cher, ATEC Schacht 6 Meter 80/125 Jun­kers"/>
    <n v="18406"/>
    <x v="28"/>
    <n v="0"/>
    <n v="14"/>
    <e v="#N/A"/>
    <e v="#N/A"/>
    <n v="71"/>
    <n v="39"/>
    <s v="­me 28 "/>
    <s v="28"/>
    <s v="me 28"/>
    <x v="15"/>
    <s v="28 "/>
    <e v="#N/A"/>
    <m/>
    <n v="28"/>
  </r>
  <r>
    <s v="Junkers Cerapur Comfort ZBR 42-3 A (42 kW)"/>
    <n v="2955"/>
    <n v="289859"/>
    <s v="/preisvergleich/Relocate/481842505.html?categoryId=18406&amp;pos=8&amp;price=2955.0&amp;productid=1750863&amp;sid=289859&amp;type=offer"/>
    <s v=" Jun­kers Ce­ra­pur­Com­fort ZBR 42-3 A 23 Gas-Brenn­wert­ther­me 42 kW, E / H ohne Re­ge­lung, ohne Spei­cher, Mon­ta­ge­plat­te 258 + 223-1 (Un­ter­putz)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iessmann Vitodens 300-W (26 kW)"/>
    <n v="3550"/>
    <n v="289859"/>
    <s v="/preisvergleich/Relocate/481826966.html?categoryId=18406&amp;pos=10&amp;price=3550.0&amp;productid=1223680&amp;sid=289859&amp;type=offer"/>
    <s v=" Viess­mann Vi­to­dens 300-W Gasther­me, 26 kW, B3HA017, 160 L Vi­to­cell 100-W, CVA Viess­mann"/>
    <n v="18406"/>
    <x v="71"/>
    <n v="30"/>
    <n v="20"/>
    <s v="W (26 "/>
    <s v="26 "/>
    <n v="45"/>
    <n v="24"/>
    <s v="me, 26 "/>
    <s v="26"/>
    <s v="e, 26"/>
    <x v="11"/>
    <e v="#REF!"/>
    <s v="n.a."/>
    <m/>
    <n v="26"/>
  </r>
  <r>
    <s v="Viessmann Vitodens 300W (11 kW)"/>
    <n v="3523"/>
    <n v="223861"/>
    <s v="/preisvergleich/Relocate/341024867.html?categoryId=18406&amp;pos=11&amp;price=3523.0&amp;productid=1223708&amp;sid=223861&amp;type=offer"/>
    <s v=" Viess­mann Gas­brenn­wert­ther­me Vi­to­dens 300-W 1,9-11 kW Spei­cher CUG 150 Liter"/>
    <n v="18406"/>
    <x v="25"/>
    <n v="29"/>
    <n v="20"/>
    <s v="W (11 "/>
    <s v="11 "/>
    <n v="60"/>
    <n v="47"/>
    <s v="1,9-11 "/>
    <e v="#N/A"/>
    <s v=",9-11"/>
    <x v="0"/>
    <e v="#REF!"/>
    <s v="n.a."/>
    <m/>
    <n v="11"/>
  </r>
  <r>
    <s v="Wolf ComfortLine CGW-20/120"/>
    <n v="2362.13"/>
    <n v="276812"/>
    <s v="/preisvergleich/Relocate/387843690.html?categoryId=18406&amp;pos=9&amp;price=2362.13&amp;productid=3093308&amp;sid=276812&amp;type=offer"/>
    <s v=" Wolf Com­fort­Li­ne Gas­brenn­wert-Zen­tra­le CGW CGW 20/120, 3-stu­fig, Flüs­sig­gas"/>
    <n v="18406"/>
    <x v="73"/>
    <n v="0"/>
    <n v="22"/>
    <e v="#N/A"/>
    <e v="#N/A"/>
    <n v="0"/>
    <n v="56"/>
    <b v="0"/>
    <e v="#N/A"/>
    <s v="FALSCH"/>
    <x v="2"/>
    <s v="20/"/>
    <e v="#N/A"/>
    <m/>
    <e v="#N/A"/>
  </r>
  <r>
    <s v="Viessmann Vitodens 343-F (19 kW)"/>
    <n v="4688.5"/>
    <n v="297223"/>
    <s v="/preisvergleich/Relocate/436147590.html?categoryId=18406&amp;pos=10&amp;price=4688.5&amp;productid=1064536&amp;sid=297223&amp;type=offer"/>
    <s v=" VIESS­MANN B3UA008 Vi­to­dens 343-F 1,9-19, 0kW, Kom­pakt­ger. mit so­larund La­de­sp. ATS lgb"/>
    <n v="18406"/>
    <x v="72"/>
    <n v="30"/>
    <n v="20"/>
    <s v="F (19 "/>
    <s v="19 "/>
    <n v="47"/>
    <n v="14"/>
    <s v="9-19, 0"/>
    <e v="#N/A"/>
    <s v="-19, 0"/>
    <x v="3"/>
    <e v="#REF!"/>
    <s v="n.a."/>
    <m/>
    <n v="19"/>
  </r>
  <r>
    <s v="Viessmann 26 kW Vitodens"/>
    <n v="3020.6"/>
    <n v="294528"/>
    <s v="/preisvergleich/Relocate/559967019.html?categoryId=18406&amp;pos=15&amp;price=3020.6&amp;productid=1098709&amp;sid=294528&amp;type=offer"/>
    <s v=" Vi­to­dens 200-W 26 KW mit Vi­to­tro­nic 200 mit Spei­cher 200l ne­ben­ge­stellt"/>
    <n v="18406"/>
    <x v="26"/>
    <n v="14"/>
    <n v="11"/>
    <s v="nn 26 "/>
    <s v="26 "/>
    <n v="0"/>
    <n v="13"/>
    <b v="0"/>
    <e v="#N/A"/>
    <s v="FALSCH"/>
    <x v="11"/>
    <e v="#REF!"/>
    <s v="n.a."/>
    <m/>
    <n v="26"/>
  </r>
  <r>
    <s v="Junkers Cerapur Comfort ZBR 42-3 A (42 kW)"/>
    <n v="2955"/>
    <n v="289859"/>
    <s v="/preisvergleich/Relocate/481847509.html?categoryId=18406&amp;pos=9&amp;price=2955.0&amp;productid=1750863&amp;sid=289859&amp;type=offer"/>
    <s v=" Jun­kers Ce­ra­pur­Com­fort ZBR 42-3 A 21 Gas-Brenn­wert­ther­me 42 kW, L / LL ohne Re­ge­lung, ohne Spei­cher, Mon­ta­ge­plat­te 258 + 223-1 (Un­ter­putz)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iessmann Vitodens 300-W (26 kW)"/>
    <n v="3560"/>
    <n v="289859"/>
    <s v="/preisvergleich/Relocate/481789867.html?categoryId=18406&amp;pos=11&amp;price=3560.0&amp;productid=1223680&amp;sid=289859&amp;type=offer"/>
    <s v=" Viess­mann Vi­to­dens 300-W Gasther­me, 26 kW, B3HA011, 120 L Vi­to­cell 100-W, CUG Viess­mann"/>
    <n v="18406"/>
    <x v="71"/>
    <n v="30"/>
    <n v="20"/>
    <s v="W (26 "/>
    <s v="26 "/>
    <n v="45"/>
    <n v="24"/>
    <s v="me, 26 "/>
    <s v="26"/>
    <s v="e, 26"/>
    <x v="11"/>
    <e v="#REF!"/>
    <s v="n.a."/>
    <m/>
    <n v="26"/>
  </r>
  <r>
    <s v="Viessmann Vitodens 300W (11 kW)"/>
    <n v="3540"/>
    <n v="289859"/>
    <s v="/preisvergleich/Relocate/481810134.html?categoryId=18406&amp;pos=12&amp;price=3540.0&amp;productid=1223708&amp;sid=289859&amp;type=offer"/>
    <s v=" Viess­mann Vi­to­dens 300-W Gasther­me, 11 kW, B3HA030, 300 L Vi­to­cell 100-W, CVB Viess­mann"/>
    <n v="18406"/>
    <x v="25"/>
    <n v="29"/>
    <n v="20"/>
    <s v="W (11 "/>
    <s v="11 "/>
    <n v="45"/>
    <n v="24"/>
    <s v="me, 11 "/>
    <s v="11"/>
    <s v="e, 11"/>
    <x v="0"/>
    <e v="#REF!"/>
    <s v="n.a."/>
    <m/>
    <n v="11"/>
  </r>
  <r>
    <s v="Wolf ComfortLine CGW-20/120"/>
    <n v="2462.7800000000002"/>
    <n v="276812"/>
    <s v="/preisvergleich/Relocate/387843834.html?categoryId=18406&amp;pos=10&amp;price=2462.78&amp;productid=3093308&amp;sid=276812&amp;type=offer"/>
    <s v=" Wolf Com­fort­Li­ne Gas­brenn­wert-Zen­tra­le CGW CGW 20/120, Klasse A, Erdgas LL"/>
    <n v="18406"/>
    <x v="73"/>
    <n v="0"/>
    <n v="22"/>
    <e v="#N/A"/>
    <e v="#N/A"/>
    <n v="0"/>
    <n v="56"/>
    <b v="0"/>
    <e v="#N/A"/>
    <s v="FALSCH"/>
    <x v="2"/>
    <s v="20/"/>
    <e v="#N/A"/>
    <m/>
    <e v="#N/A"/>
  </r>
  <r>
    <s v="Viessmann Vitodens 343-F (19 kW)"/>
    <n v="4688.5"/>
    <n v="297223"/>
    <s v="/preisvergleich/Relocate/436156801.html?categoryId=18406&amp;pos=11&amp;price=4688.5&amp;productid=1064536&amp;sid=297223&amp;type=offer"/>
    <s v=" VIESS­MANN B3UA006 Vi­to­dens 343-F 1,9-19, 0kW, Kom­pakt­ger. mit so­larund La­de­sp. ATS lgb"/>
    <n v="18406"/>
    <x v="72"/>
    <n v="30"/>
    <n v="20"/>
    <s v="F (19 "/>
    <s v="19 "/>
    <n v="47"/>
    <n v="14"/>
    <s v="9-19, 0"/>
    <e v="#N/A"/>
    <s v="-19, 0"/>
    <x v="3"/>
    <e v="#REF!"/>
    <s v="n.a."/>
    <m/>
    <n v="19"/>
  </r>
  <r>
    <s v="Junkers Cerapur Comfort ZBR 42-3 A (42 kW)"/>
    <n v="2960"/>
    <n v="289859"/>
    <s v="/preisvergleich/Relocate/481847921.html?categoryId=18406&amp;pos=10&amp;price=2960.0&amp;productid=1750863&amp;sid=289859&amp;type=offer"/>
    <s v=" Jun­kers Ce­ra­pur­Com­fort ZBR 42-3 A 23 Gas-Brenn­wert­ther­me 42 kW, E / H ohne Re­ge­lung, ohne Spei­cher, Mon­ta­ge­plat­te 258 + 528-1 (Auf­putz), ohne Ab­gas­pa­ket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iessmann Vitodens 300-W (26 kW)"/>
    <n v="3570"/>
    <n v="289859"/>
    <s v="/preisvergleich/Relocate/481810444.html?categoryId=18406&amp;pos=12&amp;price=3570.0&amp;productid=1223680&amp;sid=289859&amp;type=offer"/>
    <s v=" Viess­mann Vi­to­dens 300-W Gasther­me, 26 kW, B3HA020, 200 L Vi­to­cell 100-W, CVA Viess­mann"/>
    <n v="18406"/>
    <x v="71"/>
    <n v="30"/>
    <n v="20"/>
    <s v="W (26 "/>
    <s v="26 "/>
    <n v="45"/>
    <n v="24"/>
    <s v="me, 26 "/>
    <s v="26"/>
    <s v="e, 26"/>
    <x v="11"/>
    <e v="#REF!"/>
    <s v="n.a."/>
    <m/>
    <n v="26"/>
  </r>
  <r>
    <s v="Viessmann Vitodens 300W (11 kW)"/>
    <n v="3626.67"/>
    <n v="297223"/>
    <s v="/preisvergleich/Relocate/436143371.html?categoryId=18406&amp;pos=13&amp;price=3626.67&amp;productid=1223708&amp;sid=297223&amp;type=offer"/>
    <s v=" VIESS­MANN B3HA024 Paket mit Vi­to­dens 300-W 11 kW für Erdgas mit Vi­to­cell 300-W 160 l"/>
    <n v="18406"/>
    <x v="25"/>
    <n v="29"/>
    <n v="20"/>
    <s v="W (11 "/>
    <s v="11 "/>
    <n v="51"/>
    <n v="14"/>
    <s v="0-W 11 "/>
    <s v="11"/>
    <s v="-W 11"/>
    <x v="0"/>
    <e v="#REF!"/>
    <s v="n.a."/>
    <m/>
    <n v="11"/>
  </r>
  <r>
    <s v="Wolf ComfortLine CGW-20/120"/>
    <n v="2462.7800000000002"/>
    <n v="276812"/>
    <s v="/preisvergleich/Relocate/387843688.html?categoryId=18406&amp;pos=11&amp;price=2462.78&amp;productid=3093308&amp;sid=276812&amp;type=offer"/>
    <s v=" Wolf Com­fort­Li­ne Gas­brenn­wert-Zen­tra­le CGW CGW 20/120, Klasse A, Erdgas E"/>
    <n v="18406"/>
    <x v="73"/>
    <n v="0"/>
    <n v="22"/>
    <e v="#N/A"/>
    <e v="#N/A"/>
    <n v="0"/>
    <n v="56"/>
    <b v="0"/>
    <e v="#N/A"/>
    <s v="FALSCH"/>
    <x v="2"/>
    <s v="20/"/>
    <e v="#N/A"/>
    <m/>
    <e v="#N/A"/>
  </r>
  <r>
    <s v="Viessmann Vitodens 343-F (19 kW)"/>
    <n v="4704.6899999999996"/>
    <n v="297223"/>
    <s v="/preisvergleich/Relocate/436143933.html?categoryId=18406&amp;pos=12&amp;price=4704.69&amp;productid=1064536&amp;sid=297223&amp;type=offer"/>
    <s v=" VIESS­MANN B3UA004 Vi­to­dens 343-F 1,9-19, 0kW, Kom­pakt­ger. mit so­larund La­de­sp. ATS Funk"/>
    <n v="18406"/>
    <x v="72"/>
    <n v="30"/>
    <n v="20"/>
    <s v="F (19 "/>
    <s v="19 "/>
    <n v="47"/>
    <n v="14"/>
    <s v="9-19, 0"/>
    <e v="#N/A"/>
    <s v="-19, 0"/>
    <x v="3"/>
    <e v="#REF!"/>
    <s v="n.a."/>
    <m/>
    <n v="19"/>
  </r>
  <r>
    <s v="Junkers Cerapur Comfort ZBR 42-3 A (42 kW)"/>
    <n v="2960"/>
    <n v="289859"/>
    <s v="/preisvergleich/Relocate/481848991.html?categoryId=18406&amp;pos=11&amp;price=2960.0&amp;productid=1750863&amp;sid=289859&amp;type=offer"/>
    <s v=" Jun­kers Ce­ra­pur­Com­fort ZBR 42-3 A 21 Gas-Brenn­wert­ther­me 42 kW, L / LL ohne Re­ge­lung, ohne Spei­cher, Mon­ta­ge­plat­te 258 + 528-1 (Auf­putz), ohne Ab­gas­pa­ket 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iessmann Vitodens 300-W (26 kW)"/>
    <n v="3605"/>
    <n v="289859"/>
    <s v="/preisvergleich/Relocate/481822608.html?categoryId=18406&amp;pos=13&amp;price=3605.0&amp;productid=1223680&amp;sid=289859&amp;type=offer"/>
    <s v=" Viess­mann Vi­to­dens 300-W Gasther­me, 26 kW, B3HA014, 150 L Vi­to­cell 100-W, CUG Viess­mann"/>
    <n v="18406"/>
    <x v="71"/>
    <n v="30"/>
    <n v="20"/>
    <s v="W (26 "/>
    <s v="26 "/>
    <n v="45"/>
    <n v="24"/>
    <s v="me, 26 "/>
    <s v="26"/>
    <s v="e, 26"/>
    <x v="11"/>
    <e v="#REF!"/>
    <s v="n.a."/>
    <m/>
    <n v="26"/>
  </r>
  <r>
    <s v="Viessmann Vitodens 300W (11 kW)"/>
    <n v="3665.82"/>
    <n v="297223"/>
    <s v="/preisvergleich/Relocate/436143667.html?categoryId=18406&amp;pos=14&amp;price=3665.82&amp;productid=1223708&amp;sid=297223&amp;type=offer"/>
    <s v=" VIESS­MANN B3HA027 Paket mit Vi­to­dens 300-W 11 kW für Erdgas mit Vi­to­cell 300-W 200 l"/>
    <n v="18406"/>
    <x v="25"/>
    <n v="29"/>
    <n v="20"/>
    <s v="W (11 "/>
    <s v="11 "/>
    <n v="51"/>
    <n v="14"/>
    <s v="0-W 11 "/>
    <s v="11"/>
    <s v="-W 11"/>
    <x v="0"/>
    <e v="#REF!"/>
    <s v="n.a."/>
    <m/>
    <n v="11"/>
  </r>
  <r>
    <s v="Wolf ComfortLine CGW-20/120"/>
    <n v="2486.46"/>
    <n v="276812"/>
    <s v="/preisvergleich/Relocate/387843545.html?categoryId=18406&amp;pos=12&amp;price=2486.46&amp;productid=3093308&amp;sid=276812&amp;type=offer"/>
    <s v=" Wolf Com­fort­Li­ne Gas­brenn­wert-Zen­tra­le CGW CGW 20/120, Klasse A, Flüs­sig­gas"/>
    <n v="18406"/>
    <x v="73"/>
    <n v="0"/>
    <n v="22"/>
    <e v="#N/A"/>
    <e v="#N/A"/>
    <n v="0"/>
    <n v="56"/>
    <b v="0"/>
    <e v="#N/A"/>
    <s v="FALSCH"/>
    <x v="2"/>
    <s v="20/"/>
    <e v="#N/A"/>
    <m/>
    <e v="#N/A"/>
  </r>
  <r>
    <s v="Viessmann Vitodens 343-F (19 kW)"/>
    <n v="4750.8100000000004"/>
    <n v="297223"/>
    <s v="/preisvergleich/Relocate/436147882.html?categoryId=18406&amp;pos=13&amp;price=4750.81&amp;productid=1064536&amp;sid=297223&amp;type=offer"/>
    <s v=" VIESS­MANN B3UA010 Vi­to­dens 343-F 1,9-19, 0kW, Kom­pakt­ger. mit so­larund La­de­sp. ATS lgb"/>
    <n v="18406"/>
    <x v="72"/>
    <n v="30"/>
    <n v="20"/>
    <s v="F (19 "/>
    <s v="19 "/>
    <n v="47"/>
    <n v="14"/>
    <s v="9-19, 0"/>
    <e v="#N/A"/>
    <s v="-19, 0"/>
    <x v="3"/>
    <e v="#REF!"/>
    <s v="n.a."/>
    <m/>
    <n v="19"/>
  </r>
  <r>
    <s v="Junkers Cerapur Comfort ZBR 42-3 A (42 kW)"/>
    <n v="2966.91"/>
    <n v="293331"/>
    <s v="/preisvergleich/Relocate/586714617.html?categoryId=18406&amp;pos=12&amp;price=2966.91&amp;productid=1750863&amp;sid=293331&amp;type=offer"/>
    <s v=" Jun­kers Gas-Brenn­wert­ge­rät, wand­hän­gend CE­RA­PUR­COM­FORT ZBR 42-3 A 21,850x440x350 - 7712231613 7712231613"/>
    <n v="18406"/>
    <x v="74"/>
    <n v="40"/>
    <n v="29"/>
    <s v="A (42 "/>
    <s v="42 "/>
    <n v="0"/>
    <n v="71"/>
    <b v="0"/>
    <e v="#N/A"/>
    <s v="FALSCH"/>
    <x v="24"/>
    <e v="#REF!"/>
    <s v="n.a."/>
    <m/>
    <n v="42"/>
  </r>
  <r>
    <s v="Viessmann Vitodens 300-W (26 kW)"/>
    <n v="3609.02"/>
    <n v="297223"/>
    <s v="/preisvergleich/Relocate/436147226.html?categoryId=18406&amp;pos=14&amp;price=3609.02&amp;productid=1223680&amp;sid=297223&amp;type=offer"/>
    <s v=" VIESS­MANN B3HA022 Paket mit Vi­to­dens 300-W 26 kW für Erdgas mit Vi­to­cell 100-W 300 l"/>
    <n v="18406"/>
    <x v="71"/>
    <n v="30"/>
    <n v="20"/>
    <s v="W (26 "/>
    <s v="26 "/>
    <n v="51"/>
    <n v="14"/>
    <s v="0-W 26 "/>
    <s v="26"/>
    <s v="-W 26"/>
    <x v="11"/>
    <e v="#REF!"/>
    <s v="n.a."/>
    <m/>
    <n v="26"/>
  </r>
  <r>
    <s v="Viessmann Vitodens 300W (11 kW)"/>
    <n v="3755"/>
    <n v="289859"/>
    <s v="/preisvergleich/Relocate/481822128.html?categoryId=18406&amp;pos=15&amp;price=3755.0&amp;productid=1223708&amp;sid=289859&amp;type=offer"/>
    <s v=" Viess­mann Vi­to­dens 300-W Gasther­me, 11 kW, B3HA024, 160 L Vi­to­cell 300-W, EVA Viess­mann"/>
    <n v="18406"/>
    <x v="25"/>
    <n v="29"/>
    <n v="20"/>
    <s v="W (11 "/>
    <s v="11 "/>
    <n v="45"/>
    <n v="24"/>
    <s v="me, 11 "/>
    <s v="11"/>
    <s v="e, 11"/>
    <x v="0"/>
    <e v="#REF!"/>
    <s v="n.a."/>
    <m/>
    <n v="11"/>
  </r>
  <r>
    <s v="Wolf ComfortLine CGW-20/120"/>
    <n v="2496.9"/>
    <n v="288366"/>
    <s v="/preisvergleich/Relocate/434123750.html?categoryId=18406&amp;pos=13&amp;price=2496.9&amp;productid=3093308&amp;sid=288366&amp;type=offer"/>
    <s v=" Wolf CGW-2 Com­fort­li­ne Gas­brenn­wert­zen­tra­le mit Hoch­leis­tungs­schich­ten­spei­cher &quot;CGW 20120&quot;"/>
    <n v="18406"/>
    <x v="73"/>
    <n v="0"/>
    <n v="22"/>
    <e v="#N/A"/>
    <e v="#N/A"/>
    <n v="0"/>
    <n v="11"/>
    <b v="0"/>
    <e v="#N/A"/>
    <s v="FALSCH"/>
    <x v="2"/>
    <s v="20/"/>
    <e v="#N/A"/>
    <m/>
    <e v="#N/A"/>
  </r>
  <r>
    <s v="Vaillant ecoTEC plus VC 146/5-5 (16 kW)"/>
    <n v="1649"/>
    <n v="223861"/>
    <s v="/preisvergleich/Relocate/466066599.html?categoryId=18406&amp;pos=1&amp;price=1649.0&amp;productid=4021148&amp;sid=223861&amp;type=offer"/>
    <s v=" Vail­lant VC146 Gas­brenn­wert­ther­me Gas­kes­sel Hei­zung Heiz­kes­sel Gasther­me Therme"/>
    <n v="18406"/>
    <x v="78"/>
    <n v="37"/>
    <n v="25"/>
    <s v="5 (16 "/>
    <s v="16 "/>
    <n v="0"/>
    <n v="14"/>
    <b v="0"/>
    <e v="#N/A"/>
    <s v="FALSCH"/>
    <x v="18"/>
    <e v="#REF!"/>
    <s v="n.a."/>
    <m/>
    <n v="16"/>
  </r>
  <r>
    <s v="Junkers Cerapur Comfort ZBR 42-3 A (42 kW)"/>
    <n v="2966.91"/>
    <n v="293331"/>
    <s v="/preisvergleich/Relocate/586714466.html?categoryId=18406&amp;pos=13&amp;price=2966.91&amp;productid=1750863&amp;sid=293331&amp;type=offer"/>
    <s v=" Jun­kers Gas-Brenn­wert­ge­rät, wand­hän­gend CE­RA­PUR­COM­FORT ZBR 42-3 A 23,850x440x350 - 7712231614 7712231614"/>
    <n v="18406"/>
    <x v="74"/>
    <n v="40"/>
    <n v="29"/>
    <s v="A (42 "/>
    <s v="42 "/>
    <n v="0"/>
    <n v="71"/>
    <b v="0"/>
    <e v="#N/A"/>
    <s v="FALSCH"/>
    <x v="24"/>
    <e v="#REF!"/>
    <s v="n.a."/>
    <m/>
    <n v="42"/>
  </r>
  <r>
    <s v="Viessmann Vitodens 300-W (26 kW)"/>
    <n v="3740"/>
    <n v="289859"/>
    <s v="/preisvergleich/Relocate/481806521.html?categoryId=18406&amp;pos=15&amp;price=3740.0&amp;productid=1223680&amp;sid=289859&amp;type=offer"/>
    <s v=" Viess­mann Vi­to­dens 300-W Gasther­me, 26 kW, B3HA022, 300 L Vi­to­cell 100-W, CVA Viess­mann"/>
    <n v="18406"/>
    <x v="71"/>
    <n v="30"/>
    <n v="20"/>
    <s v="W (26 "/>
    <s v="26 "/>
    <n v="45"/>
    <n v="24"/>
    <s v="me, 26 "/>
    <s v="26"/>
    <s v="e, 26"/>
    <x v="11"/>
    <e v="#REF!"/>
    <s v="n.a."/>
    <m/>
    <n v="26"/>
  </r>
  <r>
    <s v="Vaillant ecoTEC plus VC 146/5-5 (16 kW)"/>
    <n v="1649"/>
    <n v="9701"/>
    <s v="/preisvergleich/Relocate/435728292.html?categoryId=18406&amp;pos=2&amp;price=1649.0&amp;productid=4021148&amp;sid=9701&amp;type=offer"/>
    <s v=" "/>
    <n v="18406"/>
    <x v="78"/>
    <n v="37"/>
    <n v="25"/>
    <s v="5 (16 "/>
    <s v="16 "/>
    <n v="0"/>
    <n v="0"/>
    <b v="0"/>
    <e v="#N/A"/>
    <s v="FALSCH"/>
    <x v="18"/>
    <e v="#REF!"/>
    <s v="n.a."/>
    <m/>
    <n v="16"/>
  </r>
  <r>
    <s v="Junkers Cerapur Comfort ZBR 42-3 A (42 kW)"/>
    <n v="2975"/>
    <n v="289859"/>
    <s v="/preisvergleich/Relocate/481860612.html?categoryId=18406&amp;pos=14&amp;price=2975.0&amp;productid=1750863&amp;sid=289859&amp;type=offer"/>
    <s v=" Jun­kers Ce­ra­pur­Com­fort ZBR 42-3 A 31 Gas-Brenn­wert­ther­me 42 kW, Flg. P ohne Re­ge­lung, ohne Spei­cher, Mon­ta­ge­plat­te 258 + 223-1 (Un­ter­putz)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plus VC 146/5-5 (16 kW)"/>
    <n v="1649"/>
    <n v="223861"/>
    <s v="/preisvergleich/Relocate/597823823.html?categoryId=18406&amp;pos=3&amp;price=1649.0&amp;productid=4021148&amp;sid=223861&amp;type=offer"/>
    <s v=" Vail­lant Gas-Wand­heiz­ge­rät ecoTEC plus VC 146 Brenn­wert Therme Gas­hei­zung Kessel"/>
    <n v="18406"/>
    <x v="78"/>
    <n v="37"/>
    <n v="25"/>
    <s v="5 (16 "/>
    <s v="16 "/>
    <n v="0"/>
    <n v="48"/>
    <b v="0"/>
    <e v="#N/A"/>
    <s v="FALSCH"/>
    <x v="18"/>
    <e v="#REF!"/>
    <s v="n.a."/>
    <m/>
    <n v="16"/>
  </r>
  <r>
    <s v="Junkers Cerapur Comfort ZBR 42-3 A (42 kW)"/>
    <n v="2980"/>
    <n v="289859"/>
    <s v="/preisvergleich/Relocate/481846983.html?categoryId=18406&amp;pos=15&amp;price=2980.0&amp;productid=1750863&amp;sid=289859&amp;type=offer"/>
    <s v=" Jun­kers Ce­ra­pur­Com­fort ZBR 42-3 A 21 Gas-Brenn­wert­ther­me 42 kW, L / LL Mon­ta­ge­plat­te 994, ohne Re­ge­lung, ohne Spei­cher, ohne Ab­gas­pa­ket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plus VC 146/5-5 (16 kW)"/>
    <n v="1649"/>
    <n v="9701"/>
    <s v="/preisvergleich/Relocate/435728549.html?categoryId=18406&amp;pos=4&amp;price=1649.0&amp;productid=4021148&amp;sid=9701&amp;type=offer"/>
    <s v=" "/>
    <n v="18406"/>
    <x v="78"/>
    <n v="37"/>
    <n v="25"/>
    <s v="5 (16 "/>
    <s v="16 "/>
    <n v="0"/>
    <n v="0"/>
    <b v="0"/>
    <e v="#N/A"/>
    <s v="FALSCH"/>
    <x v="18"/>
    <e v="#REF!"/>
    <s v="n.a."/>
    <m/>
    <n v="16"/>
  </r>
  <r>
    <s v="Viessmann Vitocrossal 300-19"/>
    <n v="2946"/>
    <n v="9701"/>
    <s v="/preisvergleich/Relocate/408539990.html?categoryId=18406&amp;pos=1&amp;price=2946.0&amp;productid=4103622&amp;sid=9701&amp;type=offer"/>
    <s v=" "/>
    <n v="18406"/>
    <x v="79"/>
    <n v="0"/>
    <n v="23"/>
    <e v="#N/A"/>
    <e v="#N/A"/>
    <n v="0"/>
    <n v="0"/>
    <b v="0"/>
    <e v="#N/A"/>
    <s v="FALSCH"/>
    <x v="2"/>
    <s v="300"/>
    <e v="#N/A"/>
    <m/>
    <n v="19"/>
  </r>
  <r>
    <s v="Viessmann Vitodens 200 W (19 k W)"/>
    <n v="2195.15"/>
    <n v="294528"/>
    <s v="/preisvergleich/Relocate/559986118.html?categoryId=18406&amp;pos=1&amp;price=2195.15&amp;productid=1064527&amp;sid=294528&amp;type=offer"/>
    <s v=" Vi­to­dens 200-W 19kW, Umlauf m. Vi­to­tro­nic 200"/>
    <n v="18406"/>
    <x v="4"/>
    <n v="0"/>
    <n v="20"/>
    <e v="#N/A"/>
    <e v="#N/A"/>
    <n v="21"/>
    <n v="13"/>
    <s v="00-W 19"/>
    <s v="19"/>
    <s v="0-W 19"/>
    <x v="3"/>
    <s v="200"/>
    <e v="#N/A"/>
    <m/>
    <n v="19"/>
  </r>
  <r>
    <s v="Weishaupt Thermo Condens WTC 15-A (14,7 kW)"/>
    <n v="2217.79"/>
    <n v="276812"/>
    <s v="/preisvergleich/Relocate/387844104.html?categoryId=18406&amp;pos=1&amp;price=2217.79&amp;productid=2654395&amp;sid=276812&amp;type=offer"/>
    <s v=" Weis­haupt Brenn­wert­ge­rät WTC-A-H-O 15 bis 60 kW WTC 15-A H-O"/>
    <n v="18406"/>
    <x v="80"/>
    <n v="41"/>
    <n v="30"/>
    <s v="(14,7 "/>
    <s v="14.7 "/>
    <n v="51"/>
    <n v="41"/>
    <s v="bis 60 "/>
    <s v="60"/>
    <s v="is 60"/>
    <x v="27"/>
    <e v="#REF!"/>
    <s v="n.a."/>
    <m/>
    <n v="14.7"/>
  </r>
  <r>
    <s v="Vaillant ecoTEC plus VC 146/5-5 (16 kW)"/>
    <n v="1660"/>
    <n v="289859"/>
    <s v="/preisvergleich/Relocate/475959700.html?categoryId=18406&amp;pos=5&amp;price=1660.0&amp;productid=4021148&amp;sid=289859&amp;type=offer"/>
    <s v=" Vail­lant ecoTEC plus VC 146/5-5 Gas-Brenn­wert­ther­me, E / H ohne Re­ge­lung, ohne Ab­gas­pa­ket, ohne Vail­lant"/>
    <n v="18406"/>
    <x v="78"/>
    <n v="37"/>
    <n v="25"/>
    <s v="5 (16 "/>
    <s v="16 "/>
    <n v="0"/>
    <n v="27"/>
    <b v="0"/>
    <e v="#N/A"/>
    <s v="FALSCH"/>
    <x v="18"/>
    <e v="#REF!"/>
    <s v="n.a."/>
    <m/>
    <n v="16"/>
  </r>
  <r>
    <s v="Viessmann Vitocrossal 300-19"/>
    <n v="3283"/>
    <n v="9701"/>
    <s v="/preisvergleich/Relocate/445779594.html?categoryId=18406&amp;pos=2&amp;price=3283.0&amp;productid=4103622&amp;sid=9701&amp;type=offer"/>
    <s v=" "/>
    <n v="18406"/>
    <x v="79"/>
    <n v="0"/>
    <n v="23"/>
    <e v="#N/A"/>
    <e v="#N/A"/>
    <n v="0"/>
    <n v="0"/>
    <b v="0"/>
    <e v="#N/A"/>
    <s v="FALSCH"/>
    <x v="2"/>
    <s v="300"/>
    <e v="#N/A"/>
    <m/>
    <n v="19"/>
  </r>
  <r>
    <s v="Viessmann Vitodens 200 W (19 k W)"/>
    <n v="2210"/>
    <n v="289859"/>
    <s v="/preisvergleich/Relocate/481815562.html?categoryId=18406&amp;pos=2&amp;price=2210.0&amp;productid=1064527&amp;sid=289859&amp;type=offer"/>
    <s v=" Viess­mann Vi­to­dens 200-W Gas-Brenn­wert­ther­me, 19 kW, VT100, HE ohne Ab­gas­pa­ket, für ne­ben­ge­stell­ten Spei­cher, Auf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eishaupt Thermo Condens WTC 15-A (14,7 kW)"/>
    <n v="2252.2800000000002"/>
    <n v="276812"/>
    <s v="/preisvergleich/Relocate/387844116.html?categoryId=18406&amp;pos=2&amp;price=2252.28&amp;productid=2654395&amp;sid=276812&amp;type=offer"/>
    <s v=" Weis­haupt Thermo Con­dens WTC-A-H 15 bis 60 kW 4,3 - 14,7 kW, H - drei­stu­fig"/>
    <n v="18406"/>
    <x v="80"/>
    <n v="41"/>
    <n v="30"/>
    <s v="(14,7 "/>
    <s v="14.7 "/>
    <n v="47"/>
    <n v="37"/>
    <s v="bis 60 "/>
    <s v="60"/>
    <s v="is 60"/>
    <x v="27"/>
    <e v="#REF!"/>
    <s v="n.a."/>
    <m/>
    <n v="14.7"/>
  </r>
  <r>
    <s v="Wolf ComfortLine CGW-11/100"/>
    <n v="2253.96"/>
    <n v="299105"/>
    <s v="/preisvergleich/Relocate/526943366.html?categoryId=18406&amp;pos=1&amp;price=2253.96&amp;productid=3053386&amp;sid=299105&amp;type=offer"/>
    <s v=" Wolf Gas­brenn­wert-Zen­tra­le CGW-11/100 Erdgas E, mit Hoch­ef­fi­zi­enz­pum­pe 8613425"/>
    <n v="18406"/>
    <x v="81"/>
    <n v="0"/>
    <n v="22"/>
    <e v="#N/A"/>
    <e v="#N/A"/>
    <n v="0"/>
    <n v="37"/>
    <b v="0"/>
    <e v="#N/A"/>
    <s v="FALSCH"/>
    <x v="2"/>
    <s v="11/"/>
    <e v="#N/A"/>
    <m/>
    <e v="#N/A"/>
  </r>
  <r>
    <s v="Viessmann Vitodens 200-W (35 kW)"/>
    <n v="2300"/>
    <n v="289859"/>
    <s v="/preisvergleich/Relocate/481824606.html?categoryId=18406&amp;pos=1&amp;price=2300.0&amp;productid=1098710&amp;sid=289859&amp;type=offer"/>
    <s v=" Viess­mann Vi­to­dens 200-W Gas-Brenn­wert­ther­me, 35 kW, VT100, HE ohne Ab­gas­pa­ket, ohne, ohne Viess­mann"/>
    <n v="18406"/>
    <x v="82"/>
    <n v="30"/>
    <n v="20"/>
    <s v="W (35 "/>
    <s v="35 "/>
    <n v="57"/>
    <n v="24"/>
    <s v="me, 35 "/>
    <s v="35"/>
    <s v="e, 35"/>
    <x v="29"/>
    <e v="#REF!"/>
    <s v="n.a."/>
    <m/>
    <n v="35"/>
  </r>
  <r>
    <s v="Viessmann Vitodens 200-W (13 kW)"/>
    <n v="1631.28"/>
    <n v="293331"/>
    <s v="/preisvergleich/Relocate/585082438.html?categoryId=18406&amp;pos=1&amp;price=1631.28&amp;productid=3664000&amp;sid=293331&amp;type=offer"/>
    <s v=" Viess­mann Vi­to­dens 200-W 13 kW Gas-Brenn­wert­heiz­ge­rät Gas­hei­zung Gasther­me B2HA001"/>
    <n v="18406"/>
    <x v="83"/>
    <n v="30"/>
    <n v="20"/>
    <s v="W (13 "/>
    <s v="13 "/>
    <n v="33"/>
    <n v="24"/>
    <s v="0-W 13 "/>
    <s v="13"/>
    <s v="-W 13"/>
    <x v="26"/>
    <e v="#REF!"/>
    <s v="n.a."/>
    <m/>
    <n v="13"/>
  </r>
  <r>
    <s v="Vaillant ecoTEC plus VC 146/5-5 (16 kW)"/>
    <n v="2407.0700000000002"/>
    <n v="279747"/>
    <s v="/preisvergleich/Relocate/516690276.html?categoryId=18406&amp;pos=6&amp;price=2407.07&amp;productid=4021148&amp;sid=279747&amp;type=offer"/>
    <s v=" Vail­lant ecoTEC plus VC 146/5-5 0010011640 Gas Wand­heiz­ge­rät mit Brenn­wert­tech­nik, Erdgas E"/>
    <n v="18406"/>
    <x v="78"/>
    <n v="37"/>
    <n v="25"/>
    <s v="5 (16 "/>
    <s v="16 "/>
    <n v="0"/>
    <n v="27"/>
    <b v="0"/>
    <e v="#N/A"/>
    <s v="FALSCH"/>
    <x v="18"/>
    <e v="#REF!"/>
    <s v="n.a."/>
    <m/>
    <n v="16"/>
  </r>
  <r>
    <s v="Viessmann Vitodens 222-F (19 kW)"/>
    <n v="2850"/>
    <n v="9701"/>
    <s v="/preisvergleich/Relocate/456705197.html?categoryId=18406&amp;pos=1&amp;price=2850.0&amp;productid=2106152&amp;sid=9701&amp;type=offer"/>
    <s v=" "/>
    <n v="18406"/>
    <x v="84"/>
    <n v="30"/>
    <n v="20"/>
    <s v="F (19 "/>
    <s v="19 "/>
    <n v="0"/>
    <n v="0"/>
    <b v="0"/>
    <e v="#N/A"/>
    <s v="FALSCH"/>
    <x v="3"/>
    <e v="#REF!"/>
    <s v="n.a."/>
    <m/>
    <n v="19"/>
  </r>
  <r>
    <s v="Viessmann Vitocrossal 300-19"/>
    <n v="4220.8"/>
    <n v="294528"/>
    <s v="/preisvergleich/Relocate/559969177.html?categoryId=18406&amp;pos=3&amp;price=4220.8&amp;productid=4103622&amp;sid=294528&amp;type=offer"/>
    <s v=" Paket Vi­to­cros­sal 300 19KW Vi­to­tro­nic 200 Spei­cher 160l ne­ben­ge­stellt"/>
    <n v="18406"/>
    <x v="79"/>
    <n v="0"/>
    <n v="23"/>
    <e v="#N/A"/>
    <e v="#N/A"/>
    <n v="0"/>
    <n v="23"/>
    <b v="0"/>
    <e v="#N/A"/>
    <s v="FALSCH"/>
    <x v="2"/>
    <s v="300"/>
    <e v="#N/A"/>
    <m/>
    <n v="19"/>
  </r>
  <r>
    <s v="Viessmann Vitodens 200 W (19 k W)"/>
    <n v="2215"/>
    <n v="289859"/>
    <s v="/preisvergleich/Relocate/481828044.html?categoryId=18406&amp;pos=3&amp;price=2215.0&amp;productid=1064527&amp;sid=289859&amp;type=offer"/>
    <s v=" Viess­mann Vi­to­dens 200-W Gas-Brenn­wert­ther­me, 19 kW, VT100, HE Abgas Dach - schwarz, ohne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eishaupt Thermo Condens WTC 15-A (14,7 kW)"/>
    <n v="2255"/>
    <n v="9701"/>
    <s v="/preisvergleich/Relocate/409111583.html?categoryId=18406&amp;pos=3&amp;price=2255.0&amp;productid=2654395&amp;sid=9701&amp;type=offer"/>
    <s v=" "/>
    <n v="18406"/>
    <x v="80"/>
    <n v="41"/>
    <n v="30"/>
    <s v="(14,7 "/>
    <s v="14.7 "/>
    <n v="0"/>
    <n v="0"/>
    <b v="0"/>
    <e v="#N/A"/>
    <s v="FALSCH"/>
    <x v="27"/>
    <e v="#REF!"/>
    <s v="n.a."/>
    <m/>
    <n v="14.7"/>
  </r>
  <r>
    <s v="Wolf ComfortLine CGW-11/100"/>
    <n v="2253.96"/>
    <n v="299105"/>
    <s v="/preisvergleich/Relocate/526924645.html?categoryId=18406&amp;pos=2&amp;price=2253.96&amp;productid=3053386&amp;sid=299105&amp;type=offer"/>
    <s v=" Wolf Gas­brenn­wert-Zen­tra­le CGW-11/100 Erdgas LL, mit Hoch­ef­fi­zi­enz­pum­pe 8613426"/>
    <n v="18406"/>
    <x v="81"/>
    <n v="0"/>
    <n v="22"/>
    <e v="#N/A"/>
    <e v="#N/A"/>
    <n v="0"/>
    <n v="37"/>
    <b v="0"/>
    <e v="#N/A"/>
    <s v="FALSCH"/>
    <x v="2"/>
    <s v="11/"/>
    <e v="#N/A"/>
    <m/>
    <e v="#N/A"/>
  </r>
  <r>
    <s v="Viessmann Vitodens 200-W (35 kW)"/>
    <n v="2345.16"/>
    <n v="294528"/>
    <s v="/preisvergleich/Relocate/559985695.html?categoryId=18406&amp;pos=2&amp;price=2345.16&amp;productid=1098710&amp;sid=294528&amp;type=offer"/>
    <s v=" Vi­to­dens 200-W 35KW mit Vi­to­tro­nic 100"/>
    <n v="18406"/>
    <x v="82"/>
    <n v="30"/>
    <n v="20"/>
    <s v="W (35 "/>
    <s v="35 "/>
    <n v="0"/>
    <n v="13"/>
    <b v="0"/>
    <e v="#N/A"/>
    <s v="FALSCH"/>
    <x v="29"/>
    <e v="#REF!"/>
    <s v="n.a."/>
    <m/>
    <n v="35"/>
  </r>
  <r>
    <s v="Viessmann Vitodens 200-W (13 kW)"/>
    <n v="1715"/>
    <n v="289859"/>
    <s v="/preisvergleich/Relocate/481777811.html?categoryId=18406&amp;pos=2&amp;price=1715.0&amp;productid=3664000&amp;sid=289859&amp;type=offer"/>
    <s v=" Viess­mann Vi­to­dens 200-W Gas-Brenn­wert­ther­me, 13 kW, VT100, HE ohne Ab­gas­pa­ket, ohne, ohne Viess­mann"/>
    <n v="18406"/>
    <x v="83"/>
    <n v="30"/>
    <n v="20"/>
    <s v="W (13 "/>
    <s v="13 "/>
    <n v="57"/>
    <n v="24"/>
    <s v="me, 13 "/>
    <s v="13"/>
    <s v="e, 13"/>
    <x v="26"/>
    <e v="#REF!"/>
    <s v="n.a."/>
    <m/>
    <n v="13"/>
  </r>
  <r>
    <s v="Vaillant ecoTEC plus VC 146/5-5 (16 kW)"/>
    <n v="3198"/>
    <n v="223861"/>
    <s v="/preisvergleich/Relocate/409867621.html?categoryId=18406&amp;pos=7&amp;price=3198.0&amp;productid=4021148&amp;sid=223861&amp;type=offer"/>
    <s v=" Vail­lant Paket VC146 Gas­brenn­wert­hei­zung 400l Re­ge­lung Gasther­me Hei­zung Kessel"/>
    <n v="18406"/>
    <x v="78"/>
    <n v="37"/>
    <n v="25"/>
    <s v="5 (16 "/>
    <s v="16 "/>
    <n v="0"/>
    <n v="20"/>
    <b v="0"/>
    <e v="#N/A"/>
    <s v="FALSCH"/>
    <x v="18"/>
    <e v="#REF!"/>
    <s v="n.a."/>
    <m/>
    <n v="16"/>
  </r>
  <r>
    <s v="Viessmann Vitodens 222-F (19 kW)"/>
    <n v="2850"/>
    <n v="9701"/>
    <s v="/preisvergleich/Relocate/456703514.html?categoryId=18406&amp;pos=2&amp;price=2850.0&amp;productid=2106152&amp;sid=9701&amp;type=offer"/>
    <s v=" "/>
    <n v="18406"/>
    <x v="84"/>
    <n v="30"/>
    <n v="20"/>
    <s v="F (19 "/>
    <s v="19 "/>
    <n v="0"/>
    <n v="0"/>
    <b v="0"/>
    <e v="#N/A"/>
    <s v="FALSCH"/>
    <x v="3"/>
    <e v="#REF!"/>
    <s v="n.a."/>
    <m/>
    <n v="19"/>
  </r>
  <r>
    <s v="Viessmann Vitocrossal 300-19"/>
    <n v="4681.71"/>
    <n v="276812"/>
    <s v="/preisvergleich/Relocate/569580392.html?categoryId=18406&amp;pos=4&amp;price=4681.71&amp;productid=4103622&amp;sid=276812&amp;type=offer"/>
    <s v=" Viess­mann Paket Vi­to­cros­sal 300 19 kW mit Mi­scher"/>
    <n v="18406"/>
    <x v="79"/>
    <n v="0"/>
    <n v="23"/>
    <e v="#N/A"/>
    <e v="#N/A"/>
    <n v="41"/>
    <n v="34"/>
    <s v="300 19 "/>
    <s v="19"/>
    <s v="00 19"/>
    <x v="3"/>
    <s v="300"/>
    <e v="#N/A"/>
    <m/>
    <n v="19"/>
  </r>
  <r>
    <s v="Viessmann Vitodens 200 W (19 k W)"/>
    <n v="2215"/>
    <n v="289859"/>
    <s v="/preisvergleich/Relocate/481795295.html?categoryId=18406&amp;pos=4&amp;price=2215.0&amp;productid=1064527&amp;sid=289859&amp;type=offer"/>
    <s v=" Viess­mann Vi­to­dens 200-W Gas-Brenn­wert­ther­me, 19 kW, VT100, HE Abgas Dach - rot, ohne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eishaupt Thermo Condens WTC 15-A (14,7 kW)"/>
    <n v="2327.8200000000002"/>
    <n v="276812"/>
    <s v="/preisvergleich/Relocate/387843609.html?categoryId=18406&amp;pos=4&amp;price=2327.82&amp;productid=2654395&amp;sid=276812&amp;type=offer"/>
    <s v=" Weis­haupt Brenn­wert­ge­rät Typ WTC-A 15 bis 32 kW 4,3 - 14,7 kW, H - drei­stu­fi­ge Pumpe"/>
    <n v="18406"/>
    <x v="80"/>
    <n v="41"/>
    <n v="30"/>
    <s v="(14,7 "/>
    <s v="14.7 "/>
    <n v="51"/>
    <n v="41"/>
    <s v="bis 32 "/>
    <s v="32"/>
    <s v="is 32"/>
    <x v="27"/>
    <e v="#REF!"/>
    <s v="n.a."/>
    <m/>
    <n v="14.7"/>
  </r>
  <r>
    <s v="Wolf ComfortLine CGW"/>
    <n v="2192.7399999999998"/>
    <n v="299105"/>
    <s v="/preisvergleich/Relocate/526933074.html?categoryId=18406&amp;pos=1&amp;price=2192.74&amp;productid=3093312&amp;sid=299105&amp;type=offer"/>
    <s v=" Wolf Gas­brenn­wert-Zen­tra­le CGW-20/120 Erdgas E, WT stan­dard, Pumpe 3-stu­fig 8610346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Wolf ComfortLine CGW-11/100"/>
    <n v="2397.65"/>
    <n v="276812"/>
    <s v="/preisvergleich/Relocate/387844139.html?categoryId=18406&amp;pos=3&amp;price=2397.65&amp;productid=3053386&amp;sid=276812&amp;type=offer"/>
    <s v=" Wolf Com­fort­Li­ne Gas­brenn­wert-Zen­tra­le CGW CGW 11/100, Klasse A, Erdgas LL"/>
    <n v="18406"/>
    <x v="81"/>
    <n v="0"/>
    <n v="22"/>
    <e v="#N/A"/>
    <e v="#N/A"/>
    <n v="0"/>
    <n v="56"/>
    <b v="0"/>
    <e v="#N/A"/>
    <s v="FALSCH"/>
    <x v="2"/>
    <s v="11/"/>
    <e v="#N/A"/>
    <m/>
    <e v="#N/A"/>
  </r>
  <r>
    <s v="Viessmann Vitodens 200-W (35 kW)"/>
    <n v="2380"/>
    <n v="9701"/>
    <s v="/preisvergleich/Relocate/440785738.html?categoryId=18406&amp;pos=3&amp;price=2380.0&amp;productid=1098710&amp;sid=9701&amp;type=offer"/>
    <s v=" "/>
    <n v="18406"/>
    <x v="82"/>
    <n v="30"/>
    <n v="20"/>
    <s v="W (35 "/>
    <s v="35 "/>
    <n v="0"/>
    <n v="0"/>
    <b v="0"/>
    <e v="#N/A"/>
    <s v="FALSCH"/>
    <x v="29"/>
    <e v="#REF!"/>
    <s v="n.a."/>
    <m/>
    <n v="35"/>
  </r>
  <r>
    <s v="Viessmann Vitodens 200-W (13 kW)"/>
    <n v="1760"/>
    <n v="9701"/>
    <s v="/preisvergleich/Relocate/440781167.html?categoryId=18406&amp;pos=3&amp;price=1760.0&amp;productid=3664000&amp;sid=9701&amp;type=offer"/>
    <s v=" "/>
    <n v="18406"/>
    <x v="83"/>
    <n v="30"/>
    <n v="20"/>
    <s v="W (13 "/>
    <s v="13 "/>
    <n v="0"/>
    <n v="0"/>
    <b v="0"/>
    <e v="#N/A"/>
    <s v="FALSCH"/>
    <x v="26"/>
    <e v="#REF!"/>
    <s v="n.a."/>
    <m/>
    <n v="13"/>
  </r>
  <r>
    <s v="Viessmann Vitodens 222-F (19 kW)"/>
    <n v="2996.25"/>
    <n v="276812"/>
    <s v="/preisvergleich/Relocate/387843559.html?categoryId=18406&amp;pos=3&amp;price=2996.25&amp;productid=2106152&amp;sid=276812&amp;type=offer"/>
    <s v=" Viess­mann Paket Vi­to­dens 222-F Vi­to­tro­nic 200 HO1B 3,2 - 19,0 kW, nach links oder rechts"/>
    <n v="18406"/>
    <x v="84"/>
    <n v="30"/>
    <n v="20"/>
    <s v="F (19 "/>
    <s v="19 "/>
    <n v="70"/>
    <n v="30"/>
    <s v="- 19,0 "/>
    <s v="19.0"/>
    <s v="19,0"/>
    <x v="3"/>
    <e v="#REF!"/>
    <s v="n.a."/>
    <m/>
    <n v="19"/>
  </r>
  <r>
    <s v="Viessmann Vitocrossal 300-19"/>
    <n v="4687.8999999999996"/>
    <n v="294528"/>
    <s v="/preisvergleich/Relocate/559985838.html?categoryId=18406&amp;pos=5&amp;price=4687.9&amp;productid=4103622&amp;sid=294528&amp;type=offer"/>
    <s v=" Paket Vi­to­cros­sal 300 19KW mit Vi­to­tro­nic 200 mit Edel­stahl­spei­cher 160l"/>
    <n v="18406"/>
    <x v="79"/>
    <n v="0"/>
    <n v="23"/>
    <e v="#N/A"/>
    <e v="#N/A"/>
    <n v="0"/>
    <n v="23"/>
    <b v="0"/>
    <e v="#N/A"/>
    <s v="FALSCH"/>
    <x v="2"/>
    <s v="300"/>
    <e v="#N/A"/>
    <m/>
    <n v="19"/>
  </r>
  <r>
    <s v="Viessmann Vitodens 200 W (19 k W)"/>
    <n v="2225"/>
    <n v="289859"/>
    <s v="/preisvergleich/Relocate/481818549.html?categoryId=18406&amp;pos=5&amp;price=2225.0&amp;productid=1064527&amp;sid=289859&amp;type=offer"/>
    <s v=" Viess­mann Vi­to­dens 200-W Gas-Brenn­wert­ther­me, 19 kW, VT100, HE ohne Ab­gas­pa­ket, für ne­ben­ge­stell­ten Spei­cher, Un­ter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eishaupt Thermo Condens WTC 15-A (14,7 kW)"/>
    <n v="2413"/>
    <n v="9701"/>
    <s v="/preisvergleich/Relocate/472329081.html?categoryId=18406&amp;pos=5&amp;price=2413.0&amp;productid=2654395&amp;sid=9701&amp;type=offer"/>
    <s v=" "/>
    <n v="18406"/>
    <x v="80"/>
    <n v="41"/>
    <n v="30"/>
    <s v="(14,7 "/>
    <s v="14.7 "/>
    <n v="0"/>
    <n v="0"/>
    <b v="0"/>
    <e v="#N/A"/>
    <s v="FALSCH"/>
    <x v="27"/>
    <e v="#REF!"/>
    <s v="n.a."/>
    <m/>
    <n v="14.7"/>
  </r>
  <r>
    <s v="Wolf ComfortLine CGW"/>
    <n v="2192.7399999999998"/>
    <n v="299105"/>
    <s v="/preisvergleich/Relocate/526938930.html?categoryId=18406&amp;pos=2&amp;price=2192.74&amp;productid=3093312&amp;sid=299105&amp;type=offer"/>
    <s v=" Wolf Gas­brenn­wert-Zen­tra­le CGW-20/120 Erdgas LL, WT stan­dard, Pumpe 3-stu­fig 8610347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Wolf ComfortLine CGW-11/100"/>
    <n v="2397.65"/>
    <n v="276812"/>
    <s v="/preisvergleich/Relocate/387844359.html?categoryId=18406&amp;pos=4&amp;price=2397.65&amp;productid=3053386&amp;sid=276812&amp;type=offer"/>
    <s v=" Wolf Com­fort­Li­ne Gas­brenn­wert-Zen­tra­le CGW CGW 11/100, Klasse A, Erdgas E"/>
    <n v="18406"/>
    <x v="81"/>
    <n v="0"/>
    <n v="22"/>
    <e v="#N/A"/>
    <e v="#N/A"/>
    <n v="0"/>
    <n v="56"/>
    <b v="0"/>
    <e v="#N/A"/>
    <s v="FALSCH"/>
    <x v="2"/>
    <s v="11/"/>
    <e v="#N/A"/>
    <m/>
    <e v="#N/A"/>
  </r>
  <r>
    <s v="Viessmann Vitodens 200-W (35 kW)"/>
    <n v="2435"/>
    <n v="288366"/>
    <s v="/preisvergleich/Relocate/343951938.html?categoryId=18406&amp;pos=4&amp;price=2435.0&amp;productid=1098710&amp;sid=288366&amp;type=offer"/>
    <s v=" Viess­mann Vi­to­dens 200-W Typ B2HA inkl. Vi­to­tro­nic 100 &quot;5,2 - 35 kW&quot;"/>
    <n v="18406"/>
    <x v="82"/>
    <n v="30"/>
    <n v="20"/>
    <s v="W (35 "/>
    <s v="35 "/>
    <n v="73"/>
    <n v="24"/>
    <s v="2 - 35 "/>
    <s v="- 35"/>
    <s v="- 35"/>
    <x v="29"/>
    <e v="#REF!"/>
    <s v="n.a."/>
    <m/>
    <n v="35"/>
  </r>
  <r>
    <s v="Viessmann Vitodens 200-W (13 kW)"/>
    <n v="1769"/>
    <n v="9701"/>
    <s v="/preisvergleich/Relocate/362636046.html?categoryId=18406&amp;pos=4&amp;price=1769.0&amp;productid=3664000&amp;sid=9701&amp;type=offer"/>
    <s v=" "/>
    <n v="18406"/>
    <x v="83"/>
    <n v="30"/>
    <n v="20"/>
    <s v="W (13 "/>
    <s v="13 "/>
    <n v="0"/>
    <n v="0"/>
    <b v="0"/>
    <e v="#N/A"/>
    <s v="FALSCH"/>
    <x v="26"/>
    <e v="#REF!"/>
    <s v="n.a."/>
    <m/>
    <n v="13"/>
  </r>
  <r>
    <s v="Viessmann Vitodens 222-F (19 kW)"/>
    <n v="2996.25"/>
    <n v="276812"/>
    <s v="/preisvergleich/Relocate/436315094.html?categoryId=18406&amp;pos=4&amp;price=2996.25&amp;productid=2106152&amp;sid=276812&amp;type=offer"/>
    <s v=" Viess­mann Paket Vi­to­dens 222-F 19 kW Vi­to­tro­nic"/>
    <n v="18406"/>
    <x v="84"/>
    <n v="30"/>
    <n v="20"/>
    <s v="F (19 "/>
    <s v="19 "/>
    <n v="39"/>
    <n v="30"/>
    <s v="2-F 19 "/>
    <s v="19"/>
    <s v="-F 19"/>
    <x v="3"/>
    <e v="#REF!"/>
    <s v="n.a."/>
    <m/>
    <n v="19"/>
  </r>
  <r>
    <s v="Viessmann Vitodens 200 W (19 k W)"/>
    <n v="2235"/>
    <n v="289859"/>
    <s v="/preisvergleich/Relocate/481804258.html?categoryId=18406&amp;pos=6&amp;price=2235.0&amp;productid=1064527&amp;sid=289859&amp;type=offer"/>
    <s v=" Viess­mann Vi­to­dens 200-W Gas-Brenn­wert­ther­me, 19 kW, VT100, HE ohne Ab­gas­pa­ket, für un­ter­ge­stell­ten Spei­cher, Auf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eishaupt Thermo Condens WTC 15-A (14,7 kW)"/>
    <n v="2544.59"/>
    <n v="276812"/>
    <s v="/preisvergleich/Relocate/387842848.html?categoryId=18406&amp;pos=6&amp;price=2544.59&amp;productid=2654395&amp;sid=276812&amp;type=offer"/>
    <s v=" Weis­haupt Thermo Con­dens WTC-A-H 15 bis 60 kW 4,3 - 14,7 kW, H-PEA - dreh­zahl­ge­re­gelt"/>
    <n v="18406"/>
    <x v="80"/>
    <n v="41"/>
    <n v="30"/>
    <s v="(14,7 "/>
    <s v="14.7 "/>
    <n v="47"/>
    <n v="37"/>
    <s v="bis 60 "/>
    <s v="60"/>
    <s v="is 60"/>
    <x v="27"/>
    <e v="#REF!"/>
    <s v="n.a."/>
    <m/>
    <n v="14.7"/>
  </r>
  <r>
    <s v="Wolf ComfortLine CGW"/>
    <n v="2220.56"/>
    <n v="299105"/>
    <s v="/preisvergleich/Relocate/526943162.html?categoryId=18406&amp;pos=3&amp;price=2220.56&amp;productid=3093312&amp;sid=299105&amp;type=offer"/>
    <s v=" Wolf Gas­brenn­wert-Zen­tra­le CGW-20/120 Flüs­sig­gas, WT stan­dard, Pumpe 3-stu­fig 8610349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Wolf ComfortLine CGW-11/100"/>
    <n v="2432.9"/>
    <n v="288366"/>
    <s v="/preisvergleich/Relocate/451454493.html?categoryId=18406&amp;pos=5&amp;price=2432.9&amp;productid=3053386&amp;sid=288366&amp;type=offer"/>
    <s v=" Wolf CGW-2 Com­fort­li­ne Gas­brenn­wert­zen­tra­le mit Hoch­leis­tungs­schich­ten­spei­cher &quot;CGW 11100&quot;"/>
    <n v="18406"/>
    <x v="81"/>
    <n v="0"/>
    <n v="22"/>
    <e v="#N/A"/>
    <e v="#N/A"/>
    <n v="0"/>
    <n v="11"/>
    <b v="0"/>
    <e v="#N/A"/>
    <s v="FALSCH"/>
    <x v="2"/>
    <s v="11/"/>
    <e v="#N/A"/>
    <m/>
    <e v="#N/A"/>
  </r>
  <r>
    <s v="Viessmann Vitodens 200-W (35 kW)"/>
    <n v="2511.8000000000002"/>
    <n v="9701"/>
    <s v="/preisvergleich/Relocate/510642400.html?categoryId=18406&amp;pos=5&amp;price=2511.8&amp;productid=1098710&amp;sid=9701&amp;type=offer"/>
    <s v=" "/>
    <n v="18406"/>
    <x v="82"/>
    <n v="30"/>
    <n v="20"/>
    <s v="W (35 "/>
    <s v="35 "/>
    <n v="0"/>
    <n v="0"/>
    <b v="0"/>
    <e v="#N/A"/>
    <s v="FALSCH"/>
    <x v="29"/>
    <e v="#REF!"/>
    <s v="n.a."/>
    <m/>
    <n v="35"/>
  </r>
  <r>
    <s v="Viessmann Vitodens 200-W (13 kW)"/>
    <n v="1799.76"/>
    <n v="297223"/>
    <s v="/preisvergleich/Relocate/503493983.html?categoryId=18406&amp;pos=5&amp;price=1799.76&amp;productid=3664000&amp;sid=297223&amp;type=offer"/>
    <s v=" VIESS­MANN B2HA001 B2HA001 Vi­to­dens 200-W Gas-Brenn­wert-Wand­ge­rät 3,2-13, 0 kW mit Vi­to­tro­nic 100"/>
    <n v="18406"/>
    <x v="83"/>
    <n v="30"/>
    <n v="20"/>
    <s v="W (13 "/>
    <s v="13 "/>
    <n v="83"/>
    <n v="14"/>
    <s v="-13, 0 "/>
    <e v="#N/A"/>
    <s v="13, 0"/>
    <x v="26"/>
    <e v="#REF!"/>
    <s v="n.a."/>
    <m/>
    <n v="13"/>
  </r>
  <r>
    <s v="Viessmann Vitodens 222-F (19 kW)"/>
    <n v="2996.25"/>
    <n v="276812"/>
    <s v="/preisvergleich/Relocate/436314820.html?categoryId=18406&amp;pos=5&amp;price=2996.25&amp;productid=2106152&amp;sid=276812&amp;type=offer"/>
    <s v=" Viess­mann Paket Vi­to­dens 222-F 19 kW Vi­to­tro­nic"/>
    <n v="18406"/>
    <x v="84"/>
    <n v="30"/>
    <n v="20"/>
    <s v="F (19 "/>
    <s v="19 "/>
    <n v="39"/>
    <n v="30"/>
    <s v="2-F 19 "/>
    <s v="19"/>
    <s v="-F 19"/>
    <x v="3"/>
    <e v="#REF!"/>
    <s v="n.a."/>
    <m/>
    <n v="19"/>
  </r>
  <r>
    <s v="Viessmann Vitodens 200 W (19 k W)"/>
    <n v="2235"/>
    <n v="289859"/>
    <s v="/preisvergleich/Relocate/481822294.html?categoryId=18406&amp;pos=7&amp;price=2235.0&amp;productid=1064527&amp;sid=289859&amp;type=offer"/>
    <s v=" Viess­mann Vi­to­dens 200-W Gas-Brenn­wert­ther­me, 19 kW, VT100, HE Abgas Schacht - 6m, für ne­ben­ge­stell­ten Spei­cher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eishaupt Thermo Condens WTC 15-A (14,7 kW)"/>
    <n v="2641.48"/>
    <n v="276812"/>
    <s v="/preisvergleich/Relocate/387843667.html?categoryId=18406&amp;pos=7&amp;price=2641.48&amp;productid=2654395&amp;sid=276812&amp;type=offer"/>
    <s v=" Sys­tem­pa­ket Weis­haupt Thermo Con­dens WTC 15-32-A-W 15 kW - Pumpe drei­stu­fig"/>
    <n v="18406"/>
    <x v="80"/>
    <n v="41"/>
    <n v="30"/>
    <s v="(14,7 "/>
    <s v="14.7 "/>
    <n v="61"/>
    <n v="48"/>
    <s v="A-W 15 "/>
    <s v="15"/>
    <s v="-W 15"/>
    <x v="27"/>
    <e v="#REF!"/>
    <s v="n.a."/>
    <m/>
    <n v="14.7"/>
  </r>
  <r>
    <s v="Wolf ComfortLine CGW"/>
    <n v="2253.96"/>
    <n v="299105"/>
    <s v="/preisvergleich/Relocate/526924645.html?categoryId=18406&amp;pos=4&amp;price=2253.96&amp;productid=3093312&amp;sid=299105&amp;type=offer"/>
    <s v=" Wolf Gas­brenn­wert-Zen­tra­le CGW-11/100 Erdgas LL, mit Hoch­ef­fi­zi­enz­pum­pe 8613426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Viessmann Vitodens 200-W (35 kW)"/>
    <n v="2560.9899999999998"/>
    <n v="276812"/>
    <s v="/preisvergleich/Relocate/387843030.html?categoryId=18406&amp;pos=6&amp;price=2560.99&amp;productid=1098710&amp;sid=276812&amp;type=offer"/>
    <s v=" Viess­mann Vi­to­dens 200-W mit Vi­to­tro­nic 100 5,2 - 35,0 kW"/>
    <n v="18406"/>
    <x v="82"/>
    <n v="30"/>
    <n v="20"/>
    <s v="W (35 "/>
    <s v="35 "/>
    <n v="63"/>
    <n v="24"/>
    <s v="- 35,0 "/>
    <s v="35.0"/>
    <s v="35,0"/>
    <x v="29"/>
    <e v="#REF!"/>
    <s v="n.a."/>
    <m/>
    <n v="35"/>
  </r>
  <r>
    <s v="Viessmann Vitodens 200-W (13 kW)"/>
    <n v="1822.69"/>
    <n v="293331"/>
    <s v="/preisvergleich/Relocate/585082312.html?categoryId=18406&amp;pos=6&amp;price=1822.69&amp;productid=3664000&amp;sid=293331&amp;type=offer"/>
    <s v=" Viess­mann Vi­to­dens 200-W 13 kW Gas-Brenn­wert-Ther­me Brenn­wert­hei­zung Gasther­me B2HA003"/>
    <n v="18406"/>
    <x v="83"/>
    <n v="30"/>
    <n v="20"/>
    <s v="W (13 "/>
    <s v="13 "/>
    <n v="33"/>
    <n v="24"/>
    <s v="0-W 13 "/>
    <s v="13"/>
    <s v="-W 13"/>
    <x v="26"/>
    <e v="#REF!"/>
    <s v="n.a."/>
    <m/>
    <n v="13"/>
  </r>
  <r>
    <s v="Viessmann Vitodens 300-W (19 kW)"/>
    <n v="2673.6"/>
    <n v="297223"/>
    <s v="/preisvergleich/Relocate/436143906.html?categoryId=18406&amp;pos=1&amp;price=2673.6&amp;productid=1223701&amp;sid=297223&amp;type=offer"/>
    <s v=" VIESS­MANN B3HA002 Vi­to­dens 300-W 1,9 - 19,0kW, Gas-Brenn- wert­heiz­ge­rät mit Vi­to­tro­nic 200 ATS lgb"/>
    <n v="18406"/>
    <x v="86"/>
    <n v="30"/>
    <n v="20"/>
    <s v="W (19 "/>
    <s v="19 "/>
    <n v="48"/>
    <n v="14"/>
    <s v=" - 19,0"/>
    <s v="19.0"/>
    <s v="- 19,0"/>
    <x v="3"/>
    <e v="#REF!"/>
    <s v="n.a."/>
    <m/>
    <n v="19"/>
  </r>
  <r>
    <s v="Vaillant ecoTEC exclusiv VC 206/4-7"/>
    <n v="2186"/>
    <n v="223861"/>
    <s v="/preisvergleich/Relocate/129338321.html?categoryId=18406&amp;pos=1&amp;price=2186.0&amp;productid=2498912&amp;sid=223861&amp;type=offer"/>
    <s v=" Vail­lant Gasther­me ecoTEC ex­clu­siv VC 206 Gas­brenn­wert Gas­kes­sel Wand­heiz­ge­rät"/>
    <n v="18406"/>
    <x v="87"/>
    <n v="0"/>
    <n v="29"/>
    <e v="#N/A"/>
    <e v="#N/A"/>
    <n v="0"/>
    <n v="44"/>
    <b v="0"/>
    <e v="#N/A"/>
    <s v="FALSCH"/>
    <x v="2"/>
    <s v="206"/>
    <e v="#N/A"/>
    <m/>
    <e v="#N/A"/>
  </r>
  <r>
    <s v="Viessmann Vitodens 222-F (19 kW)"/>
    <n v="3052.99"/>
    <n v="276812"/>
    <s v="/preisvergleich/Relocate/387842843.html?categoryId=18406&amp;pos=6&amp;price=3052.99&amp;productid=2106152&amp;sid=276812&amp;type=offer"/>
    <s v=" Viess­mann Vi­to­dens 222-F B2SA mit Vi­to­tro­nic 100 3,2 - 19,0 kW"/>
    <n v="18406"/>
    <x v="84"/>
    <n v="30"/>
    <n v="20"/>
    <s v="F (19 "/>
    <s v="19 "/>
    <n v="68"/>
    <n v="24"/>
    <s v="- 19,0 "/>
    <s v="19.0"/>
    <s v="19,0"/>
    <x v="3"/>
    <e v="#REF!"/>
    <s v="n.a."/>
    <m/>
    <n v="19"/>
  </r>
  <r>
    <s v="Viessmann Vitodens 200 W (19 k W)"/>
    <n v="2250"/>
    <n v="289859"/>
    <s v="/preisvergleich/Relocate/481813991.html?categoryId=18406&amp;pos=8&amp;price=2250.0&amp;productid=1064527&amp;sid=289859&amp;type=offer"/>
    <s v=" Viess­mann Vi­to­dens 200-W Gas-Brenn­wert­ther­me, 19 kW, VT100, HE ohne Ab­gas­pa­ket, für un­ter­ge­stell­ten Spei­cher, Un­ter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eishaupt Thermo Condens WTC 15-A (14,7 kW)"/>
    <n v="3451.08"/>
    <n v="276812"/>
    <s v="/preisvergleich/Relocate/387844325.html?categoryId=18406&amp;pos=8&amp;price=3451.08&amp;productid=2654395&amp;sid=276812&amp;type=offer"/>
    <s v=" Sys­tem­pa­ket Weis­haupt Thermo Con­dens WTC 15-32-A-W 15 kW - Pumpe drei­stu­fig"/>
    <n v="18406"/>
    <x v="80"/>
    <n v="41"/>
    <n v="30"/>
    <s v="(14,7 "/>
    <s v="14.7 "/>
    <n v="61"/>
    <n v="48"/>
    <s v="A-W 15 "/>
    <s v="15"/>
    <s v="-W 15"/>
    <x v="27"/>
    <e v="#REF!"/>
    <s v="n.a."/>
    <m/>
    <n v="14.7"/>
  </r>
  <r>
    <s v="Wolf ComfortLine CGW"/>
    <n v="2253.96"/>
    <n v="299105"/>
    <s v="/preisvergleich/Relocate/526929197.html?categoryId=18406&amp;pos=5&amp;price=2253.96&amp;productid=3093312&amp;sid=299105&amp;type=offer"/>
    <s v=" Wolf Gas­brenn­wert-Zen­tra­le CGW-24/140 Erdgas E, WT Stan­dard, Pumpe 3-stu­fig 8610713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Viessmann Vitodens 200-W (35 kW)"/>
    <n v="2613"/>
    <n v="223861"/>
    <s v="/preisvergleich/Relocate/340526002.html?categoryId=18406&amp;pos=7&amp;price=2613.0&amp;productid=1098710&amp;sid=223861&amp;type=offer"/>
    <s v=" Viess­mann Vi­to­dens 200-W 35 kW Gas-Brenn­wert-Wand­heiz­ge­rät Gas­hei­zung Gas­kes­sel"/>
    <n v="18406"/>
    <x v="82"/>
    <n v="30"/>
    <n v="20"/>
    <s v="W (35 "/>
    <s v="35 "/>
    <n v="33"/>
    <n v="24"/>
    <s v="0-W 35 "/>
    <s v="35"/>
    <s v="-W 35"/>
    <x v="29"/>
    <e v="#REF!"/>
    <s v="n.a."/>
    <m/>
    <n v="35"/>
  </r>
  <r>
    <s v="Viessmann Vitodens 200-W (13 kW)"/>
    <n v="1828.7"/>
    <n v="297223"/>
    <s v="/preisvergleich/Relocate/503498734.html?categoryId=18406&amp;pos=7&amp;price=1828.7&amp;productid=3664000&amp;sid=297223&amp;type=offer"/>
    <s v=" VIESS­MANN B2HA003 B2HA003 Vi­to­dens 200-W Gas-Brenn­wert-Wand­ge­rät 3,2-13, 0 kW mit Vi­to­tro­nic 200"/>
    <n v="18406"/>
    <x v="83"/>
    <n v="30"/>
    <n v="20"/>
    <s v="W (13 "/>
    <s v="13 "/>
    <n v="83"/>
    <n v="14"/>
    <s v="-13, 0 "/>
    <e v="#N/A"/>
    <s v="13, 0"/>
    <x v="26"/>
    <e v="#REF!"/>
    <s v="n.a."/>
    <m/>
    <n v="13"/>
  </r>
  <r>
    <s v="Viessmann Vitodens 300-W (19 kW)"/>
    <n v="2696.8"/>
    <n v="294528"/>
    <s v="/preisvergleich/Relocate/559985700.html?categoryId=18406&amp;pos=2&amp;price=2696.8&amp;productid=1223701&amp;sid=294528&amp;type=offer"/>
    <s v=" Vi­to­dens 300-W 19kW mit Vi­to­tro­nic 200"/>
    <n v="18406"/>
    <x v="86"/>
    <n v="30"/>
    <n v="20"/>
    <s v="W (19 "/>
    <s v="19 "/>
    <n v="21"/>
    <n v="13"/>
    <s v="00-W 19"/>
    <s v="19"/>
    <s v="0-W 19"/>
    <x v="3"/>
    <e v="#REF!"/>
    <s v="n.a."/>
    <m/>
    <n v="19"/>
  </r>
  <r>
    <s v="Vaillant ecoTEC exclusiv VC 206/4-7"/>
    <n v="2186"/>
    <n v="9701"/>
    <s v="/preisvergleich/Relocate/435738316.html?categoryId=18406&amp;pos=2&amp;price=2186.0&amp;productid=2498912&amp;sid=9701&amp;type=offer"/>
    <s v=" "/>
    <n v="18406"/>
    <x v="87"/>
    <n v="0"/>
    <n v="29"/>
    <e v="#N/A"/>
    <e v="#N/A"/>
    <n v="0"/>
    <n v="0"/>
    <b v="0"/>
    <e v="#N/A"/>
    <s v="FALSCH"/>
    <x v="2"/>
    <s v="206"/>
    <e v="#N/A"/>
    <m/>
    <e v="#N/A"/>
  </r>
  <r>
    <s v="Viessmann Vitocrossal 300-45"/>
    <n v="4081.96"/>
    <n v="294528"/>
    <s v="/preisvergleich/Relocate/559986570.html?categoryId=18406&amp;pos=1&amp;price=4081.96&amp;productid=1262329&amp;sid=294528&amp;type=offer"/>
    <s v=" VIESS­MANN Vi­to­cros­sal 300 - 45,0/40, 8 kW mit Vi­to­tro­nic 200 (Typ KW6B)"/>
    <n v="18406"/>
    <x v="88"/>
    <n v="0"/>
    <n v="23"/>
    <e v="#N/A"/>
    <e v="#N/A"/>
    <n v="45"/>
    <n v="28"/>
    <s v="/40, 8 "/>
    <e v="#N/A"/>
    <s v="40, 8"/>
    <x v="30"/>
    <s v="300"/>
    <e v="#N/A"/>
    <n v="8"/>
    <n v="8"/>
  </r>
  <r>
    <s v="Viessmann Vitocrossal 300-35"/>
    <n v="3658.99"/>
    <n v="294528"/>
    <s v="/preisvergleich/Relocate/559967033.html?categoryId=18406&amp;pos=1&amp;price=3658.99&amp;productid=1262326&amp;sid=294528&amp;type=offer"/>
    <s v=" VIESS­MANN Vi­to­cros­sal 300 - 35,0/31, 7 kW mit Vi­to­tro­nic 200 (Typ KW6B)"/>
    <n v="18406"/>
    <x v="89"/>
    <n v="0"/>
    <n v="23"/>
    <e v="#N/A"/>
    <e v="#N/A"/>
    <n v="45"/>
    <n v="28"/>
    <s v="/31, 7 "/>
    <e v="#N/A"/>
    <s v="31, 7"/>
    <x v="31"/>
    <s v="300"/>
    <e v="#N/A"/>
    <n v="7"/>
    <n v="35"/>
  </r>
  <r>
    <s v="Viessmann Vitodens 222-F (19 kW)"/>
    <n v="3052.99"/>
    <n v="276812"/>
    <s v="/preisvergleich/Relocate/387842489.html?categoryId=18406&amp;pos=7&amp;price=3052.99&amp;productid=2106152&amp;sid=276812&amp;type=offer"/>
    <s v=" Viess­mann Vi­to­dens 222-F B2TA mit Vi­to­tro­nic 100 3,2 - 19,0 kW"/>
    <n v="18406"/>
    <x v="84"/>
    <n v="30"/>
    <n v="20"/>
    <s v="F (19 "/>
    <s v="19 "/>
    <n v="68"/>
    <n v="24"/>
    <s v="- 19,0 "/>
    <s v="19.0"/>
    <s v="19,0"/>
    <x v="3"/>
    <e v="#REF!"/>
    <s v="n.a."/>
    <m/>
    <n v="19"/>
  </r>
  <r>
    <s v="Viessmann Vitodens 200 W (19 k W)"/>
    <n v="2255.66"/>
    <n v="294528"/>
    <s v="/preisvergleich/Relocate/559986267.html?categoryId=18406&amp;pos=9&amp;price=2255.66&amp;productid=1064527&amp;sid=294528&amp;type=offer"/>
    <s v=" Vi­to­dens 200-W 19KW mit Vi­to­tro­nic 100"/>
    <n v="18406"/>
    <x v="4"/>
    <n v="0"/>
    <n v="20"/>
    <e v="#N/A"/>
    <e v="#N/A"/>
    <n v="0"/>
    <n v="13"/>
    <b v="0"/>
    <e v="#N/A"/>
    <s v="FALSCH"/>
    <x v="2"/>
    <s v="200"/>
    <e v="#N/A"/>
    <m/>
    <n v="19"/>
  </r>
  <r>
    <s v="Weishaupt Thermo Condens WTC 15-A (14,7 kW)"/>
    <n v="3458.47"/>
    <n v="276812"/>
    <s v="/preisvergleich/Relocate/387843525.html?categoryId=18406&amp;pos=9&amp;price=3458.47&amp;productid=2654395&amp;sid=276812&amp;type=offer"/>
    <s v=" Sys­tem­pa­ket Weis­haupt Thermo Con­dens WTC 15-32-A 15 kW - Pumpe drei­stu­fig"/>
    <n v="18406"/>
    <x v="80"/>
    <n v="41"/>
    <n v="30"/>
    <s v="(14,7 "/>
    <s v="14.7 "/>
    <n v="59"/>
    <n v="48"/>
    <s v="2-A 15 "/>
    <s v="15"/>
    <s v="-A 15"/>
    <x v="27"/>
    <e v="#REF!"/>
    <s v="n.a."/>
    <m/>
    <n v="14.7"/>
  </r>
  <r>
    <s v="Wolf ComfortLine CGW"/>
    <n v="2253.96"/>
    <n v="299105"/>
    <s v="/preisvergleich/Relocate/526929500.html?categoryId=18406&amp;pos=6&amp;price=2253.96&amp;productid=3093312&amp;sid=299105&amp;type=offer"/>
    <s v=" Wolf Gas­brenn­wert-Zen­tra­le CGW-24/140 Erdgas LL, WT Stan­dard, Pumpe 3-stu­fig 8610716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Viessmann Vitodens 200-W (35 kW)"/>
    <n v="2625.63"/>
    <n v="297223"/>
    <s v="/preisvergleich/Relocate/503497136.html?categoryId=18406&amp;pos=8&amp;price=2625.63&amp;productid=1098710&amp;sid=297223&amp;type=offer"/>
    <s v=" VIESS­MANN B2HA076 B2HA076 Vi­to­dens 200-W Gas-Brenn­wert-Wand­ge­rät 5,2-35, 0 kW mit Vi­to­tro­nic 200"/>
    <n v="18406"/>
    <x v="82"/>
    <n v="30"/>
    <n v="20"/>
    <s v="W (35 "/>
    <s v="35 "/>
    <n v="83"/>
    <n v="14"/>
    <s v="-35, 0 "/>
    <e v="#N/A"/>
    <s v="35, 0"/>
    <x v="29"/>
    <e v="#REF!"/>
    <s v="n.a."/>
    <m/>
    <n v="35"/>
  </r>
  <r>
    <s v="Viessmann Vitodens 200-W (13 kW)"/>
    <n v="1890.9"/>
    <n v="294528"/>
    <s v="/preisvergleich/Relocate/559966996.html?categoryId=18406&amp;pos=8&amp;price=1890.9&amp;productid=3664000&amp;sid=294528&amp;type=offer"/>
    <s v=" Vi­to­dens 200-W 13KW mit Vi­to­tro­nic 100"/>
    <n v="18406"/>
    <x v="83"/>
    <n v="30"/>
    <n v="20"/>
    <s v="W (13 "/>
    <s v="13 "/>
    <n v="0"/>
    <n v="13"/>
    <b v="0"/>
    <e v="#N/A"/>
    <s v="FALSCH"/>
    <x v="26"/>
    <e v="#REF!"/>
    <s v="n.a."/>
    <m/>
    <n v="13"/>
  </r>
  <r>
    <s v="Viessmann Vitodens 300-W (19 kW)"/>
    <n v="2751.28"/>
    <n v="297223"/>
    <s v="/preisvergleich/Relocate/436147967.html?categoryId=18406&amp;pos=3&amp;price=2751.28&amp;productid=1223701&amp;sid=297223&amp;type=offer"/>
    <s v=" VIESS­MANN B3HA006 Vi­to­dens 300-W 1,9 - 19,0kW, Gas-Brenn- wert­heiz­ge­rät mit Vi­to­tro­nic 200 ATS Funk"/>
    <n v="18406"/>
    <x v="86"/>
    <n v="30"/>
    <n v="20"/>
    <s v="W (19 "/>
    <s v="19 "/>
    <n v="48"/>
    <n v="14"/>
    <s v=" - 19,0"/>
    <s v="19.0"/>
    <s v="- 19,0"/>
    <x v="3"/>
    <e v="#REF!"/>
    <s v="n.a."/>
    <m/>
    <n v="19"/>
  </r>
  <r>
    <s v="Vaillant ecoTEC exclusiv VC 206/4-7"/>
    <n v="2186"/>
    <n v="9701"/>
    <s v="/preisvergleich/Relocate/583710451.html?categoryId=18406&amp;pos=3&amp;price=2186.0&amp;productid=2498912&amp;sid=9701&amp;type=offer"/>
    <s v=" "/>
    <n v="18406"/>
    <x v="87"/>
    <n v="0"/>
    <n v="29"/>
    <e v="#N/A"/>
    <e v="#N/A"/>
    <n v="0"/>
    <n v="0"/>
    <b v="0"/>
    <e v="#N/A"/>
    <s v="FALSCH"/>
    <x v="2"/>
    <s v="206"/>
    <e v="#N/A"/>
    <m/>
    <e v="#N/A"/>
  </r>
  <r>
    <s v="Viessmann Vitocrossal 300-45"/>
    <n v="4236"/>
    <n v="9701"/>
    <s v="/preisvergleich/Relocate/437644061.html?categoryId=18406&amp;pos=2&amp;price=4236.0&amp;productid=1262329&amp;sid=9701&amp;type=offer"/>
    <s v=" "/>
    <n v="18406"/>
    <x v="88"/>
    <n v="0"/>
    <n v="23"/>
    <e v="#N/A"/>
    <e v="#N/A"/>
    <n v="0"/>
    <n v="0"/>
    <b v="0"/>
    <e v="#N/A"/>
    <s v="FALSCH"/>
    <x v="2"/>
    <s v="300"/>
    <e v="#N/A"/>
    <m/>
    <n v="8"/>
  </r>
  <r>
    <s v="Wolf ComfortLine CGB-K"/>
    <n v="2381.1799999999998"/>
    <n v="276812"/>
    <s v="/preisvergleich/Relocate/387842833.html?categoryId=18406&amp;pos=1&amp;price=2381.18&amp;productid=2919604&amp;sid=276812&amp;type=offer"/>
    <s v=" Wolf Gas­brenn­wert­kom­bither­me CGB-K 40-35 mo­du­lie­rend, Erdgas LL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3728"/>
    <n v="9701"/>
    <s v="/preisvergleich/Relocate/437643325.html?categoryId=18406&amp;pos=2&amp;price=3728.0&amp;productid=1262326&amp;sid=9701&amp;type=offer"/>
    <s v=" "/>
    <n v="18406"/>
    <x v="89"/>
    <n v="0"/>
    <n v="23"/>
    <e v="#N/A"/>
    <e v="#N/A"/>
    <n v="0"/>
    <n v="0"/>
    <b v="0"/>
    <e v="#N/A"/>
    <s v="FALSCH"/>
    <x v="2"/>
    <s v="300"/>
    <e v="#N/A"/>
    <m/>
    <n v="35"/>
  </r>
  <r>
    <s v="Viessmann Vitodens 222-F (19 kW)"/>
    <n v="3055"/>
    <n v="289859"/>
    <s v="/preisvergleich/Relocate/481803123.html?categoryId=18406&amp;pos=8&amp;price=3055.0&amp;productid=2106152&amp;sid=289859&amp;type=offer"/>
    <s v=" Viess­mann 222-F Gasther­me, 19 kW, B2SA008, Spei­cher in­nen­be­heizt, Auf­putz oben Viess­mann"/>
    <n v="18406"/>
    <x v="84"/>
    <n v="30"/>
    <n v="20"/>
    <s v="F (19 "/>
    <s v="19 "/>
    <n v="34"/>
    <n v="13"/>
    <s v="me, 19 "/>
    <s v="19"/>
    <s v="e, 19"/>
    <x v="3"/>
    <e v="#REF!"/>
    <s v="n.a."/>
    <m/>
    <n v="19"/>
  </r>
  <r>
    <s v="Viessmann Vitodens 200 W (19 k W)"/>
    <n v="2260"/>
    <n v="289859"/>
    <s v="/preisvergleich/Relocate/481819871.html?categoryId=18406&amp;pos=10&amp;price=2260.0&amp;productid=1064527&amp;sid=289859&amp;type=offer"/>
    <s v=" Viess­mann Vi­to­dens 200-W Gas-Brenn­wert­ther­me, 19 kW, VT100, HE Abgas Schacht - 6m, für un­ter­ge­stell­ten Spei­cher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eishaupt Thermo Condens WTC 15-A (14,7 kW)"/>
    <n v="3584.1"/>
    <n v="276812"/>
    <s v="/preisvergleich/Relocate/387844011.html?categoryId=18406&amp;pos=10&amp;price=3584.1&amp;productid=2654395&amp;sid=276812&amp;type=offer"/>
    <s v=" Weis­haupt Paket WTC 15-32-A-W m. Aqua­Stan­dard 200 15 kW - Pumpe drei­stu­fig"/>
    <n v="18406"/>
    <x v="80"/>
    <n v="41"/>
    <n v="30"/>
    <s v="(14,7 "/>
    <s v="14.7 "/>
    <n v="58"/>
    <n v="23"/>
    <s v="200 15 "/>
    <s v="15"/>
    <s v="00 15"/>
    <x v="27"/>
    <e v="#REF!"/>
    <s v="n.a."/>
    <m/>
    <n v="14.7"/>
  </r>
  <r>
    <s v="Wolf ComfortLine CGW"/>
    <n v="2253.96"/>
    <n v="299105"/>
    <s v="/preisvergleich/Relocate/526943366.html?categoryId=18406&amp;pos=7&amp;price=2253.96&amp;productid=3093312&amp;sid=299105&amp;type=offer"/>
    <s v=" Wolf Gas­brenn­wert-Zen­tra­le CGW-11/100 Erdgas E, mit Hoch­ef­fi­zi­enz­pum­pe 8613425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Viessmann Vitodens 200-W (35 kW)"/>
    <n v="2785.99"/>
    <n v="276812"/>
    <s v="/preisvergleich/Relocate/387843821.html?categoryId=18406&amp;pos=9&amp;price=2785.99&amp;productid=1098710&amp;sid=276812&amp;type=offer"/>
    <s v=" Viess­mann Vi­to­dens 200-W mit Vi­to­tro­nic 200 5,2 - 35,0 kW"/>
    <n v="18406"/>
    <x v="82"/>
    <n v="30"/>
    <n v="20"/>
    <s v="W (35 "/>
    <s v="35 "/>
    <n v="63"/>
    <n v="24"/>
    <s v="- 35,0 "/>
    <s v="35.0"/>
    <s v="35,0"/>
    <x v="29"/>
    <e v="#REF!"/>
    <s v="n.a."/>
    <m/>
    <n v="35"/>
  </r>
  <r>
    <s v="Viessmann Vitodens 200-W (13 kW)"/>
    <n v="1899"/>
    <n v="288366"/>
    <s v="/preisvergleich/Relocate/306412868.html?categoryId=18406&amp;pos=9&amp;price=1899.0&amp;productid=3664000&amp;sid=288366&amp;type=offer"/>
    <s v=" Viess­mann Vi­to­dens 200-W Typ B2HA inkl. Vi­to­tro­nic 100 &quot;3,2 - 13 kW&quot;"/>
    <n v="18406"/>
    <x v="83"/>
    <n v="30"/>
    <n v="20"/>
    <s v="W (13 "/>
    <s v="13 "/>
    <n v="73"/>
    <n v="24"/>
    <s v="2 - 13 "/>
    <s v="- 13"/>
    <s v="- 13"/>
    <x v="26"/>
    <e v="#REF!"/>
    <s v="n.a."/>
    <m/>
    <n v="13"/>
  </r>
  <r>
    <s v="Viessmann Vitodens 300-W (19 kW)"/>
    <n v="2773.16"/>
    <n v="297223"/>
    <s v="/preisvergleich/Relocate/436143530.html?categoryId=18406&amp;pos=4&amp;price=2773.16&amp;productid=1223701&amp;sid=297223&amp;type=offer"/>
    <s v=" VIESS­MANN B3HA035 Paket mit Vi­to­dens 300-W 19 kW für Erdgas"/>
    <n v="18406"/>
    <x v="86"/>
    <n v="30"/>
    <n v="20"/>
    <s v="W (19 "/>
    <s v="19 "/>
    <n v="51"/>
    <n v="14"/>
    <s v="0-W 19 "/>
    <s v="19"/>
    <s v="-W 19"/>
    <x v="3"/>
    <e v="#REF!"/>
    <s v="n.a."/>
    <m/>
    <n v="19"/>
  </r>
  <r>
    <s v="Buderus Logamax plus GB172-20"/>
    <n v="1459.9"/>
    <n v="9701"/>
    <s v="/preisvergleich/Relocate/588236340.html?categoryId=18406&amp;pos=1&amp;price=1459.9&amp;productid=2467631&amp;sid=9701&amp;type=offer"/>
    <s v=" Bu­de­rus Lo­ga­max plus GB172 Gas Brenn­wert­ther­me 20 kW Erdgas E LL GB 172 (max. Wär­me­leis­tung (KW): 20, Be­triebs­form: Erdgas E)"/>
    <n v="18406"/>
    <x v="90"/>
    <n v="0"/>
    <n v="24"/>
    <e v="#N/A"/>
    <e v="#N/A"/>
    <n v="59"/>
    <n v="29"/>
    <s v="­me 20 "/>
    <s v="20"/>
    <s v="me 20"/>
    <x v="25"/>
    <s v="172"/>
    <e v="#N/A"/>
    <m/>
    <n v="20"/>
  </r>
  <r>
    <s v="Vaillant ecoTEC exclusiv VC 206/4-7"/>
    <n v="2926.51"/>
    <n v="279747"/>
    <s v="/preisvergleich/Relocate/517242174.html?categoryId=18406&amp;pos=4&amp;price=2926.51&amp;productid=2498912&amp;sid=279747&amp;type=offer"/>
    <s v=" Vail­lant ecoTEC ex­clu­siv VC 206/4-7 0010004122 Gas-Wand­heiz­ge­rät mit Brenn­wert­tech­nik"/>
    <n v="18406"/>
    <x v="87"/>
    <n v="0"/>
    <n v="29"/>
    <e v="#N/A"/>
    <e v="#N/A"/>
    <n v="0"/>
    <n v="33"/>
    <b v="0"/>
    <e v="#N/A"/>
    <s v="FALSCH"/>
    <x v="2"/>
    <s v="206"/>
    <e v="#N/A"/>
    <m/>
    <e v="#N/A"/>
  </r>
  <r>
    <s v="Junkers Cerapur ZWB 30-4 C (24 kW)"/>
    <n v="1699"/>
    <n v="223861"/>
    <s v="/preisvergleich/Relocate/463226283.html?categoryId=18406&amp;pos=1&amp;price=1699.0&amp;productid=3913640&amp;sid=223861&amp;type=offer"/>
    <s v=" Jun­kers Gas­brenn­wert-Kom­bither­me Ce­ra­pur ZWB 30-4 C 24 kW Gas­kom­bither­me"/>
    <n v="18406"/>
    <x v="91"/>
    <n v="32"/>
    <n v="21"/>
    <s v="C (24 "/>
    <s v="24 "/>
    <n v="64"/>
    <n v="54"/>
    <s v="4 C 24 "/>
    <s v="C 24"/>
    <s v="C 24"/>
    <x v="9"/>
    <e v="#REF!"/>
    <s v="n.a."/>
    <m/>
    <n v="24"/>
  </r>
  <r>
    <s v="Viessmann Vitocrossal 300-45"/>
    <n v="4317"/>
    <n v="9701"/>
    <s v="/preisvergleich/Relocate/449253593.html?categoryId=18406&amp;pos=3&amp;price=4317.0&amp;productid=1262329&amp;sid=9701&amp;type=offer"/>
    <s v=" "/>
    <n v="18406"/>
    <x v="88"/>
    <n v="0"/>
    <n v="23"/>
    <e v="#N/A"/>
    <e v="#N/A"/>
    <n v="0"/>
    <n v="0"/>
    <b v="0"/>
    <e v="#N/A"/>
    <s v="FALSCH"/>
    <x v="2"/>
    <s v="300"/>
    <e v="#N/A"/>
    <m/>
    <n v="8"/>
  </r>
  <r>
    <s v="Vaillant ecoTEC plus VCW 206/5-5 (20,6 kW)"/>
    <n v="1885"/>
    <n v="223861"/>
    <s v="/preisvergleich/Relocate/509371747.html?categoryId=18406&amp;pos=1&amp;price=1885.0&amp;productid=4673719&amp;sid=223861&amp;type=offer"/>
    <s v=" Vail­lant VCW 206 Gas-Kom­bither­me Brenn­wert-Ko­mither­me Gasther­me Therme Hei­zung"/>
    <n v="18406"/>
    <x v="92"/>
    <n v="40"/>
    <n v="26"/>
    <s v="(20,6 "/>
    <s v="20.6 "/>
    <n v="0"/>
    <n v="16"/>
    <b v="0"/>
    <e v="#N/A"/>
    <s v="FALSCH"/>
    <x v="4"/>
    <e v="#REF!"/>
    <s v="n.a."/>
    <m/>
    <n v="20.6"/>
  </r>
  <r>
    <s v="Wolf ComfortLine CGB-K"/>
    <n v="2381.1799999999998"/>
    <n v="276812"/>
    <s v="/preisvergleich/Relocate/387848485.html?categoryId=18406&amp;pos=2&amp;price=2381.18&amp;productid=2919604&amp;sid=276812&amp;type=offer"/>
    <s v=" Wolf Gas­brenn­wert­kom­bither­me CGB-K 40-35 mo­du­lie­rend, Erdgas E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3799"/>
    <n v="9701"/>
    <s v="/preisvergleich/Relocate/449253619.html?categoryId=18406&amp;pos=3&amp;price=3799.0&amp;productid=1262326&amp;sid=9701&amp;type=offer"/>
    <s v=" "/>
    <n v="18406"/>
    <x v="89"/>
    <n v="0"/>
    <n v="23"/>
    <e v="#N/A"/>
    <e v="#N/A"/>
    <n v="0"/>
    <n v="0"/>
    <b v="0"/>
    <e v="#N/A"/>
    <s v="FALSCH"/>
    <x v="2"/>
    <s v="300"/>
    <e v="#N/A"/>
    <m/>
    <n v="35"/>
  </r>
  <r>
    <s v="Viessmann Vitodens 222-F (19 kW)"/>
    <n v="3055"/>
    <n v="289859"/>
    <s v="/preisvergleich/Relocate/481824776.html?categoryId=18406&amp;pos=9&amp;price=3055.0&amp;productid=2106152&amp;sid=289859&amp;type=offer"/>
    <s v=" Viess­mann 222-F Gasther­me, 19 kW, B2SA011, Spei­cher in­nen­be­heizt, Auf­putz l/r Viess­mann"/>
    <n v="18406"/>
    <x v="84"/>
    <n v="30"/>
    <n v="20"/>
    <s v="F (19 "/>
    <s v="19 "/>
    <n v="34"/>
    <n v="13"/>
    <s v="me, 19 "/>
    <s v="19"/>
    <s v="e, 19"/>
    <x v="3"/>
    <e v="#REF!"/>
    <s v="n.a."/>
    <m/>
    <n v="19"/>
  </r>
  <r>
    <s v="Viessmann Vitodens 200 W (19 k W)"/>
    <n v="2260.0300000000002"/>
    <n v="297223"/>
    <s v="/preisvergleich/Relocate/503512236.html?categoryId=18406&amp;pos=11&amp;price=2260.03&amp;productid=1064527&amp;sid=297223&amp;type=offer"/>
    <s v=" VIESS­MANN B2HA004 B2HA004 Vi­to­dens 200-W Gas-Brenn­wert-Wand­ge­rät 3,2-19, 0 kW mit Vi­to­tro­nic 200"/>
    <n v="18406"/>
    <x v="4"/>
    <n v="0"/>
    <n v="20"/>
    <e v="#N/A"/>
    <e v="#N/A"/>
    <n v="83"/>
    <n v="14"/>
    <s v="-19, 0 "/>
    <e v="#N/A"/>
    <s v="19, 0"/>
    <x v="32"/>
    <s v="200"/>
    <e v="#N/A"/>
    <s v="3,2 - 19,0"/>
    <n v="19"/>
  </r>
  <r>
    <s v="Wolf ComfortLine CGW"/>
    <n v="2276.23"/>
    <n v="299105"/>
    <s v="/preisvergleich/Relocate/526930694.html?categoryId=18406&amp;pos=8&amp;price=2276.23&amp;productid=3093312&amp;sid=299105&amp;type=offer"/>
    <s v=" Wolf Gas­brenn­wert-Zen­tra­le CGW-24/140 Flüs­sig­gas, WT Stan­dard, Pumpe 3-stu­fig 8610712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Viessmann Vitodens 200-W (35 kW)"/>
    <n v="2821"/>
    <n v="288366"/>
    <s v="/preisvergleich/Relocate/343951977.html?categoryId=18406&amp;pos=10&amp;price=2821.0&amp;productid=1098710&amp;sid=288366&amp;type=offer"/>
    <s v=" Viess­mann Vi­to­dens 200-W Typ B2HA inkl. Vi­to­tro­nic 200 &quot;5,2 - 35 kW&quot;"/>
    <n v="18406"/>
    <x v="82"/>
    <n v="30"/>
    <n v="20"/>
    <s v="W (35 "/>
    <s v="35 "/>
    <n v="73"/>
    <n v="24"/>
    <s v="2 - 35 "/>
    <s v="- 35"/>
    <s v="- 35"/>
    <x v="29"/>
    <e v="#REF!"/>
    <s v="n.a."/>
    <m/>
    <n v="35"/>
  </r>
  <r>
    <s v="Viessmann Vitodens 200-W (13 kW)"/>
    <n v="1909.99"/>
    <n v="276812"/>
    <s v="/preisvergleich/Relocate/387844301.html?categoryId=18406&amp;pos=10&amp;price=1909.99&amp;productid=3664000&amp;sid=276812&amp;type=offer"/>
    <s v=" Viess­mann Vi­to­dens 200-W mit Vi­to­tro­nic 100 3,2 - 13,0 kW"/>
    <n v="18406"/>
    <x v="83"/>
    <n v="30"/>
    <n v="20"/>
    <s v="W (13 "/>
    <s v="13 "/>
    <n v="63"/>
    <n v="24"/>
    <s v="- 13,0 "/>
    <s v="13.0"/>
    <s v="13,0"/>
    <x v="26"/>
    <e v="#REF!"/>
    <s v="n.a."/>
    <m/>
    <n v="13"/>
  </r>
  <r>
    <s v="Viessmann Vitodens 300-W (19 kW)"/>
    <n v="2877.77"/>
    <n v="294528"/>
    <s v="/preisvergleich/Relocate/559969194.html?categoryId=18406&amp;pos=5&amp;price=2877.77&amp;productid=1223701&amp;sid=294528&amp;type=offer"/>
    <s v=" Paket Vi­to­dens 222-W 19KW mit Vi­to­tro­nic 200, La­de­spei­cher und Mon­ta­ge­hil­fe AP"/>
    <n v="18406"/>
    <x v="86"/>
    <n v="30"/>
    <n v="20"/>
    <s v="W (19 "/>
    <s v="19 "/>
    <n v="0"/>
    <n v="19"/>
    <b v="0"/>
    <e v="#N/A"/>
    <s v="FALSCH"/>
    <x v="3"/>
    <e v="#REF!"/>
    <s v="n.a."/>
    <m/>
    <n v="19"/>
  </r>
  <r>
    <s v="Buderus Logamax plus GB172-20"/>
    <n v="1459.91"/>
    <n v="9701"/>
    <s v="/preisvergleich/Relocate/588235982.html?categoryId=18406&amp;pos=2&amp;price=1459.91&amp;productid=2467631&amp;sid=9701&amp;type=offer"/>
    <s v=" Bu­de­rus Lo­ga­max plus GB172 Gas Brenn­wert­ther­me 20 kW Erdgas E LL GB 172 (max. Wär­me­leis­tung (KW): 20, Be­triebs­form: Erdgas LL)"/>
    <n v="18406"/>
    <x v="90"/>
    <n v="0"/>
    <n v="24"/>
    <e v="#N/A"/>
    <e v="#N/A"/>
    <n v="59"/>
    <n v="29"/>
    <s v="­me 20 "/>
    <s v="20"/>
    <s v="me 20"/>
    <x v="25"/>
    <s v="172"/>
    <e v="#N/A"/>
    <m/>
    <n v="20"/>
  </r>
  <r>
    <s v="Vaillant ecoTEC exclusiv VC 206/4-7"/>
    <n v="3299"/>
    <n v="223861"/>
    <s v="/preisvergleich/Relocate/508263938.html?categoryId=18406&amp;pos=5&amp;price=3299.0&amp;productid=2498912&amp;sid=223861&amp;type=offer"/>
    <s v=" Vail­lant VC 206 Gas­brenn­wert­ther­me 300Li­ter Gasther­me Therme Brenn­wert Heiz­ge­rät"/>
    <n v="18406"/>
    <x v="87"/>
    <n v="0"/>
    <n v="29"/>
    <e v="#N/A"/>
    <e v="#N/A"/>
    <n v="0"/>
    <n v="15"/>
    <b v="0"/>
    <e v="#N/A"/>
    <s v="FALSCH"/>
    <x v="2"/>
    <s v="206"/>
    <e v="#N/A"/>
    <m/>
    <e v="#N/A"/>
  </r>
  <r>
    <s v="Junkers Cerapur ZWB 30-4 C (24 kW)"/>
    <n v="1699"/>
    <n v="9701"/>
    <s v="/preisvergleich/Relocate/435727202.html?categoryId=18406&amp;pos=2&amp;price=1699.0&amp;productid=3913640&amp;sid=9701&amp;type=offer"/>
    <s v=" "/>
    <n v="18406"/>
    <x v="91"/>
    <n v="32"/>
    <n v="21"/>
    <s v="C (24 "/>
    <s v="24 "/>
    <n v="0"/>
    <n v="0"/>
    <b v="0"/>
    <e v="#N/A"/>
    <s v="FALSCH"/>
    <x v="9"/>
    <e v="#REF!"/>
    <s v="n.a."/>
    <m/>
    <n v="24"/>
  </r>
  <r>
    <s v="Viessmann Vitocrossal 300-45"/>
    <n v="4625.83"/>
    <n v="297223"/>
    <s v="/preisvergleich/Relocate/436143859.html?categoryId=18406&amp;pos=4&amp;price=4625.83&amp;productid=1262329&amp;sid=297223&amp;type=offer"/>
    <s v=" VIESS­MANN CU3A040 Vi­to­cros­sal 300 - 45/40, 8 kW mit Vi­to­tro­nic 200 (Typ KW6B)"/>
    <n v="18406"/>
    <x v="88"/>
    <n v="0"/>
    <n v="23"/>
    <e v="#N/A"/>
    <e v="#N/A"/>
    <n v="51"/>
    <n v="15"/>
    <s v="/40, 8 "/>
    <s v="8"/>
    <s v="40, 8"/>
    <x v="30"/>
    <s v="300"/>
    <e v="#N/A"/>
    <m/>
    <n v="8"/>
  </r>
  <r>
    <s v="Vaillant ecoTEC plus VCW 206/5-5 (20,6 kW)"/>
    <n v="1885"/>
    <n v="9701"/>
    <s v="/preisvergleich/Relocate/509372644.html?categoryId=18406&amp;pos=2&amp;price=1885.0&amp;productid=4673719&amp;sid=9701&amp;type=offer"/>
    <s v=" "/>
    <n v="18406"/>
    <x v="92"/>
    <n v="40"/>
    <n v="26"/>
    <s v="(20,6 "/>
    <s v="20.6 "/>
    <n v="0"/>
    <n v="0"/>
    <b v="0"/>
    <e v="#N/A"/>
    <s v="FALSCH"/>
    <x v="4"/>
    <e v="#REF!"/>
    <s v="n.a."/>
    <m/>
    <n v="20.6"/>
  </r>
  <r>
    <s v="Wolf ComfortLine CGB-K"/>
    <n v="2398.67"/>
    <n v="299105"/>
    <s v="/preisvergleich/Relocate/526929126.html?categoryId=18406&amp;pos=3&amp;price=2398.67&amp;productid=2919604&amp;sid=299105&amp;type=offer"/>
    <s v=" Wolf Gas­brenn­wert­kom­bither­me CGB-K 40-35 Erdgas E, mit Hoch­ef­fi­zi­enz­pum­pe 8613148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4070.69"/>
    <n v="297223"/>
    <s v="/preisvergleich/Relocate/436143102.html?categoryId=18406&amp;pos=4&amp;price=4070.69&amp;productid=1262326&amp;sid=297223&amp;type=offer"/>
    <s v=" VIESS­MANN CU3A039 Vi­to­cros­sal 300 - 35/31, 7 kW mit Vi­to­tro­nic 200 (Typ KW6B)"/>
    <n v="18406"/>
    <x v="89"/>
    <n v="0"/>
    <n v="23"/>
    <e v="#N/A"/>
    <e v="#N/A"/>
    <n v="51"/>
    <n v="15"/>
    <s v="/31, 7 "/>
    <s v="7"/>
    <s v="31, 7"/>
    <x v="31"/>
    <s v="300"/>
    <e v="#N/A"/>
    <m/>
    <n v="35"/>
  </r>
  <r>
    <s v="Viessmann Vitodens 222-F (19 kW)"/>
    <n v="3055"/>
    <n v="289859"/>
    <s v="/preisvergleich/Relocate/481822162.html?categoryId=18406&amp;pos=10&amp;price=3055.0&amp;productid=2106152&amp;sid=289859&amp;type=offer"/>
    <s v=" Viess­mann Vi­to­dens 222-F Gasther­me, 19 kW, B2TA014, La­de­spei­cher, Auf­putz l/r Viess­mann"/>
    <n v="18406"/>
    <x v="84"/>
    <n v="30"/>
    <n v="20"/>
    <s v="F (19 "/>
    <s v="19 "/>
    <n v="45"/>
    <n v="24"/>
    <s v="me, 19 "/>
    <s v="19"/>
    <s v="e, 19"/>
    <x v="3"/>
    <e v="#REF!"/>
    <s v="n.a."/>
    <m/>
    <n v="19"/>
  </r>
  <r>
    <s v="Viessmann Vitodens 200 W (19 k W)"/>
    <n v="2265"/>
    <n v="289859"/>
    <s v="/preisvergleich/Relocate/481803235.html?categoryId=18406&amp;pos=12&amp;price=2265.0&amp;productid=1064527&amp;sid=289859&amp;type=offer"/>
    <s v=" Viess­mann Vi­to­dens 200-W Gas-Brenn­wert­ther­me, 19 kW, VT100, HE Abgas Schacht - 6m, ohne, Auf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W"/>
    <n v="2315.1799999999998"/>
    <n v="299105"/>
    <s v="/preisvergleich/Relocate/526929196.html?categoryId=18406&amp;pos=9&amp;price=2315.18&amp;productid=3093312&amp;sid=299105&amp;type=offer"/>
    <s v=" Wolf Gas­brenn­wert-Zen­tra­le CGW-20/120 Erdgas LL, mit Hoch­ef­fi­zi­enz­pum­pe 8613130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Viessmann Vitodens 200-W (35 kW)"/>
    <n v="2829.99"/>
    <n v="276812"/>
    <s v="/preisvergleich/Relocate/387843501.html?categoryId=18406&amp;pos=11&amp;price=2829.99&amp;productid=1098710&amp;sid=276812&amp;type=offer"/>
    <s v=" Viess­mann Vi­to­dens 200-W Gas-Brenn­wert Kom­bi­ge­rät 5,2 - 35,0 kW, Vi­to­tro­nic 100"/>
    <n v="18406"/>
    <x v="82"/>
    <n v="30"/>
    <n v="20"/>
    <s v="W (35 "/>
    <s v="35 "/>
    <n v="70"/>
    <n v="24"/>
    <s v="- 35,0 "/>
    <s v="35.0"/>
    <s v="35,0"/>
    <x v="29"/>
    <e v="#REF!"/>
    <s v="n.a."/>
    <m/>
    <n v="35"/>
  </r>
  <r>
    <s v="Viessmann Vitodens 200-W (13 kW)"/>
    <n v="2041.73"/>
    <n v="293331"/>
    <s v="/preisvergleich/Relocate/585082566.html?categoryId=18406&amp;pos=11&amp;price=2041.73&amp;productid=3664000&amp;sid=293331&amp;type=offer"/>
    <s v=" Viess­mann Paket Vi­to­dens Gas­brenn­wert-Ther­me 200-W 13 kW B2HA069"/>
    <n v="18406"/>
    <x v="83"/>
    <n v="30"/>
    <n v="20"/>
    <s v="W (13 "/>
    <s v="13 "/>
    <n v="62"/>
    <n v="53"/>
    <s v="0-W 13 "/>
    <s v="13"/>
    <s v="-W 13"/>
    <x v="26"/>
    <e v="#REF!"/>
    <s v="n.a."/>
    <m/>
    <n v="13"/>
  </r>
  <r>
    <s v="Viessmann Vitodens 300-W (19 kW)"/>
    <n v="2888"/>
    <n v="9701"/>
    <s v="/preisvergleich/Relocate/435731701.html?categoryId=18406&amp;pos=6&amp;price=2888.0&amp;productid=1223701&amp;sid=9701&amp;type=offer"/>
    <s v=" "/>
    <n v="18406"/>
    <x v="86"/>
    <n v="30"/>
    <n v="20"/>
    <s v="W (19 "/>
    <s v="19 "/>
    <n v="0"/>
    <n v="0"/>
    <b v="0"/>
    <e v="#N/A"/>
    <s v="FALSCH"/>
    <x v="3"/>
    <e v="#REF!"/>
    <s v="n.a."/>
    <m/>
    <n v="19"/>
  </r>
  <r>
    <s v="Buderus Logamax plus GB172-20"/>
    <n v="1500"/>
    <n v="290106"/>
    <s v="/preisvergleich/Relocate/451019836.html?categoryId=18406&amp;pos=3&amp;price=1500.0&amp;productid=2467631&amp;sid=290106&amp;type=offer"/>
    <s v=" Bu­de­rus Lo­ga­max plus GB172-20, EG-E Gas-Brenn­wert­ge­rät"/>
    <n v="18406"/>
    <x v="90"/>
    <n v="0"/>
    <n v="24"/>
    <e v="#N/A"/>
    <e v="#N/A"/>
    <n v="0"/>
    <n v="29"/>
    <b v="0"/>
    <e v="#N/A"/>
    <s v="FALSCH"/>
    <x v="2"/>
    <s v="172"/>
    <e v="#N/A"/>
    <m/>
    <n v="20"/>
  </r>
  <r>
    <s v="Vaillant ecoTEC exclusiv VC 206/4-7"/>
    <n v="3555"/>
    <n v="223861"/>
    <s v="/preisvergleich/Relocate/508265340.html?categoryId=18406&amp;pos=6&amp;price=3555.0&amp;productid=2498912&amp;sid=223861&amp;type=offer"/>
    <s v=" Vail­lant VC 206 Gas-Brenn­wert­ther­me 400L Gasther­me Hei­zung Brenn­wert Gas­kes­sel"/>
    <n v="18406"/>
    <x v="87"/>
    <n v="0"/>
    <n v="29"/>
    <e v="#N/A"/>
    <e v="#N/A"/>
    <n v="0"/>
    <n v="15"/>
    <b v="0"/>
    <e v="#N/A"/>
    <s v="FALSCH"/>
    <x v="2"/>
    <s v="206"/>
    <e v="#N/A"/>
    <m/>
    <e v="#N/A"/>
  </r>
  <r>
    <s v="Junkers Cerapur ZWB 30-4 C (24 kW)"/>
    <n v="1699"/>
    <n v="223861"/>
    <s v="/preisvergleich/Relocate/463226408.html?categoryId=18406&amp;pos=3&amp;price=1699.0&amp;productid=3913640&amp;sid=223861&amp;type=offer"/>
    <s v=" Jun­kers Gas-Brenn­wert-Kom­bither­me Ce­ra­pur ZWB 30-4 C 21 Gas-Hei­zung Heiz­ther­me"/>
    <n v="18406"/>
    <x v="91"/>
    <n v="32"/>
    <n v="21"/>
    <s v="C (24 "/>
    <s v="24 "/>
    <n v="0"/>
    <n v="54"/>
    <b v="0"/>
    <e v="#N/A"/>
    <s v="FALSCH"/>
    <x v="9"/>
    <e v="#REF!"/>
    <s v="n.a."/>
    <m/>
    <n v="24"/>
  </r>
  <r>
    <s v="Viessmann Vitocrossal 300-45"/>
    <n v="4692"/>
    <n v="223861"/>
    <s v="/preisvergleich/Relocate/287712161.html?categoryId=18406&amp;pos=5&amp;price=4692.0&amp;productid=1262329&amp;sid=223861&amp;type=offer"/>
    <s v=" Viess­mann Vi­to­cros­sal 300 Gas­brenn­wert­hei­zung 45/40, 8 kW"/>
    <n v="18406"/>
    <x v="88"/>
    <n v="0"/>
    <n v="23"/>
    <e v="#N/A"/>
    <e v="#N/A"/>
    <n v="65"/>
    <n v="28"/>
    <s v="/40, 8 "/>
    <e v="#N/A"/>
    <s v="40, 8"/>
    <x v="30"/>
    <s v="300"/>
    <e v="#N/A"/>
    <n v="8"/>
    <n v="8"/>
  </r>
  <r>
    <s v="Vaillant ecoTEC plus VCW 206/5-5 (20,6 kW)"/>
    <n v="1885"/>
    <n v="223861"/>
    <s v="/preisvergleich/Relocate/509372585.html?categoryId=18406&amp;pos=3&amp;price=1885.0&amp;productid=4673719&amp;sid=223861&amp;type=offer"/>
    <s v=" Vail­lant Gas­kom­bither­me ecoTEC plus VCW 206 Brenn­wert­tech­nik Gas­hei­zung Kessel L"/>
    <n v="18406"/>
    <x v="92"/>
    <n v="40"/>
    <n v="26"/>
    <s v="(20,6 "/>
    <s v="20.6 "/>
    <n v="0"/>
    <n v="46"/>
    <b v="0"/>
    <e v="#N/A"/>
    <s v="FALSCH"/>
    <x v="4"/>
    <e v="#REF!"/>
    <s v="n.a."/>
    <m/>
    <n v="20.6"/>
  </r>
  <r>
    <s v="Wolf ComfortLine CGB-K"/>
    <n v="2398.67"/>
    <n v="299105"/>
    <s v="/preisvergleich/Relocate/526933109.html?categoryId=18406&amp;pos=4&amp;price=2398.67&amp;productid=2919604&amp;sid=299105&amp;type=offer"/>
    <s v=" Wolf Gas­brenn­wert­kom­bither­me CGB-K 40-35 Erdgas LL, mit Hoch­ef­fi­zi­enz­pum­pe 8613149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4129"/>
    <n v="223861"/>
    <s v="/preisvergleich/Relocate/463226404.html?categoryId=18406&amp;pos=5&amp;price=4129.0&amp;productid=1262326&amp;sid=223861&amp;type=offer"/>
    <s v=" Viess­mann Gas­brenn­wert­heiz­kes­sel Vi­to­cros­sal 300 35 / 31 kW"/>
    <n v="18406"/>
    <x v="89"/>
    <n v="0"/>
    <n v="23"/>
    <e v="#N/A"/>
    <e v="#N/A"/>
    <n v="68"/>
    <n v="56"/>
    <s v="5 / 31 "/>
    <s v="31"/>
    <s v="/ 31"/>
    <x v="33"/>
    <s v="300"/>
    <e v="#N/A"/>
    <m/>
    <n v="35"/>
  </r>
  <r>
    <s v="Viessmann Vitodens 222-F (19 kW)"/>
    <n v="3156.8"/>
    <n v="294528"/>
    <s v="/preisvergleich/Relocate/559966999.html?categoryId=18406&amp;pos=11&amp;price=3156.8&amp;productid=2106152&amp;sid=294528&amp;type=offer"/>
    <s v=" Vi­to­dens 222-F 19 KW mit Spei­cher mit Vi­to­tro­nic 200 Kom­pakt­ge­rät"/>
    <n v="18406"/>
    <x v="84"/>
    <n v="30"/>
    <n v="20"/>
    <s v="F (19 "/>
    <s v="19 "/>
    <n v="0"/>
    <n v="13"/>
    <b v="0"/>
    <e v="#N/A"/>
    <s v="FALSCH"/>
    <x v="3"/>
    <e v="#REF!"/>
    <s v="n.a."/>
    <m/>
    <n v="19"/>
  </r>
  <r>
    <s v="Viessmann Vitodens 200 W (19 k W)"/>
    <n v="2265"/>
    <n v="289859"/>
    <s v="/preisvergleich/Relocate/481809549.html?categoryId=18406&amp;pos=13&amp;price=2265.0&amp;productid=1064527&amp;sid=289859&amp;type=offer"/>
    <s v=" Viess­mann Vi­to­dens 200-W Gas-Brenn­wert­ther­me, 19 kW, VT200, HE ohne Ab­gas­pa­ket, für ne­ben­ge­stell­ten Spei­cher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W"/>
    <n v="2315.1799999999998"/>
    <n v="299105"/>
    <s v="/preisvergleich/Relocate/526942634.html?categoryId=18406&amp;pos=10&amp;price=2315.18&amp;productid=3093312&amp;sid=299105&amp;type=offer"/>
    <s v=" Wolf Gas­brenn­wert-Zen­tra­le CGW-20/120 Erdgas E, mit Hoch­ef­fi­zi­enz­pum­pe 8613129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Viessmann Vitodens 200-W (35 kW)"/>
    <n v="2841"/>
    <n v="223861"/>
    <s v="/preisvergleich/Relocate/340525977.html?categoryId=18406&amp;pos=12&amp;price=2841.0&amp;productid=1098710&amp;sid=223861&amp;type=offer"/>
    <s v=" Viess­mann Vi­to­dens 200-W 35 kW Gas-Brenn­wert-Ther­me Gas-Hei­zung Gas-Kes­sel"/>
    <n v="18406"/>
    <x v="82"/>
    <n v="30"/>
    <n v="20"/>
    <s v="W (35 "/>
    <s v="35 "/>
    <n v="33"/>
    <n v="24"/>
    <s v="0-W 35 "/>
    <s v="35"/>
    <s v="-W 35"/>
    <x v="29"/>
    <e v="#REF!"/>
    <s v="n.a."/>
    <m/>
    <n v="35"/>
  </r>
  <r>
    <s v="Viessmann Vitodens 200-W (13 kW)"/>
    <n v="2049"/>
    <n v="288366"/>
    <s v="/preisvergleich/Relocate/306412844.html?categoryId=18406&amp;pos=12&amp;price=2049.0&amp;productid=3664000&amp;sid=288366&amp;type=offer"/>
    <s v=" Viess­mann Vi­to­dens 200-W Typ B2HA inkl. Vi­to­tro­nic 200 &quot;3,2 - 13 kW&quot;"/>
    <n v="18406"/>
    <x v="83"/>
    <n v="30"/>
    <n v="20"/>
    <s v="W (13 "/>
    <s v="13 "/>
    <n v="73"/>
    <n v="24"/>
    <s v="2 - 13 "/>
    <s v="- 13"/>
    <s v="- 13"/>
    <x v="26"/>
    <e v="#REF!"/>
    <s v="n.a."/>
    <m/>
    <n v="13"/>
  </r>
  <r>
    <s v="Viessmann Vitodens 300-W (19 kW)"/>
    <n v="2888"/>
    <n v="9701"/>
    <s v="/preisvergleich/Relocate/435737781.html?categoryId=18406&amp;pos=7&amp;price=2888.0&amp;productid=1223701&amp;sid=9701&amp;type=offer"/>
    <s v=" "/>
    <n v="18406"/>
    <x v="86"/>
    <n v="30"/>
    <n v="20"/>
    <s v="W (19 "/>
    <s v="19 "/>
    <n v="0"/>
    <n v="0"/>
    <b v="0"/>
    <e v="#N/A"/>
    <s v="FALSCH"/>
    <x v="3"/>
    <e v="#REF!"/>
    <s v="n.a."/>
    <m/>
    <n v="19"/>
  </r>
  <r>
    <s v="Buderus Logamax plus GB172-20"/>
    <n v="1642.01"/>
    <n v="276812"/>
    <s v="/preisvergleich/Relocate/497363209.html?categoryId=18406&amp;pos=4&amp;price=1642.01&amp;productid=2467631&amp;sid=276812&amp;type=offer"/>
    <s v=" Bu­de­rus Lo­ga­max plus GB172-20, G25"/>
    <n v="18406"/>
    <x v="90"/>
    <n v="0"/>
    <n v="24"/>
    <e v="#N/A"/>
    <e v="#N/A"/>
    <n v="0"/>
    <n v="29"/>
    <b v="0"/>
    <e v="#N/A"/>
    <s v="FALSCH"/>
    <x v="2"/>
    <s v="172"/>
    <e v="#N/A"/>
    <m/>
    <n v="20"/>
  </r>
  <r>
    <s v="Vaillant ecoTEC exclusiv VC 206/4-7"/>
    <n v="3822"/>
    <n v="223861"/>
    <s v="/preisvergleich/Relocate/195844992.html?categoryId=18406&amp;pos=7&amp;price=3822.0&amp;productid=2498912&amp;sid=223861&amp;type=offer"/>
    <s v=" Vail­lant ecoTEC VC 206 Gas­brenn­wert­ther­me 500L Gasther­me Hei­zung Brenn­wert Solar"/>
    <n v="18406"/>
    <x v="87"/>
    <n v="0"/>
    <n v="29"/>
    <e v="#N/A"/>
    <e v="#N/A"/>
    <n v="0"/>
    <n v="22"/>
    <b v="0"/>
    <e v="#N/A"/>
    <s v="FALSCH"/>
    <x v="2"/>
    <s v="206"/>
    <e v="#N/A"/>
    <m/>
    <e v="#N/A"/>
  </r>
  <r>
    <s v="Junkers Cerapur ZWB 30-4 C (24 kW)"/>
    <n v="1699"/>
    <n v="9701"/>
    <s v="/preisvergleich/Relocate/435727027.html?categoryId=18406&amp;pos=4&amp;price=1699.0&amp;productid=3913640&amp;sid=9701&amp;type=offer"/>
    <s v=" "/>
    <n v="18406"/>
    <x v="91"/>
    <n v="32"/>
    <n v="21"/>
    <s v="C (24 "/>
    <s v="24 "/>
    <n v="0"/>
    <n v="0"/>
    <b v="0"/>
    <e v="#N/A"/>
    <s v="FALSCH"/>
    <x v="9"/>
    <e v="#REF!"/>
    <s v="n.a."/>
    <m/>
    <n v="24"/>
  </r>
  <r>
    <s v="Viessmann Vitocrossal 300-45"/>
    <n v="4999"/>
    <n v="276703"/>
    <s v="/preisvergleich/Relocate/455991524.html?categoryId=18406&amp;pos=6&amp;price=4999.0&amp;productid=1262329&amp;sid=276703&amp;type=offer"/>
    <s v=" Viess­mann Hei­zung Vi­to­cros­sal 300 Gas­brenn­wert 12-45kw"/>
    <n v="18406"/>
    <x v="88"/>
    <n v="0"/>
    <n v="23"/>
    <e v="#N/A"/>
    <e v="#N/A"/>
    <n v="0"/>
    <n v="37"/>
    <b v="0"/>
    <e v="#N/A"/>
    <s v="FALSCH"/>
    <x v="2"/>
    <s v="300"/>
    <e v="#N/A"/>
    <m/>
    <n v="8"/>
  </r>
  <r>
    <s v="Vaillant ecoTEC plus VCW 206/5-5 (20,6 kW)"/>
    <n v="1885"/>
    <n v="9701"/>
    <s v="/preisvergleich/Relocate/509376930.html?categoryId=18406&amp;pos=4&amp;price=1885.0&amp;productid=4673719&amp;sid=9701&amp;type=offer"/>
    <s v=" "/>
    <n v="18406"/>
    <x v="92"/>
    <n v="40"/>
    <n v="26"/>
    <s v="(20,6 "/>
    <s v="20.6 "/>
    <n v="0"/>
    <n v="0"/>
    <b v="0"/>
    <e v="#N/A"/>
    <s v="FALSCH"/>
    <x v="4"/>
    <e v="#REF!"/>
    <s v="n.a."/>
    <m/>
    <n v="20.6"/>
  </r>
  <r>
    <s v="Wolf ComfortLine CGB-K"/>
    <n v="2403.84"/>
    <n v="276812"/>
    <s v="/preisvergleich/Relocate/387842639.html?categoryId=18406&amp;pos=5&amp;price=2403.84&amp;productid=2919604&amp;sid=276812&amp;type=offer"/>
    <s v=" Wolf Gas­brenn­wert­kom­bither­me CGB-K 40-35 mo­du­lie­rend, Flüs­sig­gas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4859.12"/>
    <n v="294528"/>
    <s v="/preisvergleich/Relocate/559986545.html?categoryId=18406&amp;pos=6&amp;price=4859.12&amp;productid=1262326&amp;sid=294528&amp;type=offer"/>
    <s v=" Paket Vi­to­cros­sal 300 35KW Vi­to­tro­nic 200 mit Spei­cher ne­ben­ge­stellt 160l"/>
    <n v="18406"/>
    <x v="89"/>
    <n v="0"/>
    <n v="23"/>
    <e v="#N/A"/>
    <e v="#N/A"/>
    <n v="0"/>
    <n v="23"/>
    <b v="0"/>
    <e v="#N/A"/>
    <s v="FALSCH"/>
    <x v="2"/>
    <s v="300"/>
    <e v="#N/A"/>
    <m/>
    <n v="35"/>
  </r>
  <r>
    <s v="Viessmann Vitodens 222-F (19 kW)"/>
    <n v="3276.99"/>
    <n v="276812"/>
    <s v="/preisvergleich/Relocate/387842589.html?categoryId=18406&amp;pos=12&amp;price=3276.99&amp;productid=2106152&amp;sid=276812&amp;type=offer"/>
    <s v=" Vi­to­dens 222-F mit Vi­to­tro­nic 200, La­de­spei­cher 3,2 - 19,0 kW"/>
    <n v="18406"/>
    <x v="84"/>
    <n v="30"/>
    <n v="20"/>
    <s v="F (19 "/>
    <s v="19 "/>
    <n v="69"/>
    <n v="13"/>
    <s v="- 19,0 "/>
    <s v="19.0"/>
    <s v="19,0"/>
    <x v="3"/>
    <e v="#REF!"/>
    <s v="n.a."/>
    <m/>
    <n v="19"/>
  </r>
  <r>
    <s v="Viessmann Vitodens 200 W (19 k W)"/>
    <n v="2266.6799999999998"/>
    <n v="293331"/>
    <s v="/preisvergleich/Relocate/585082483.html?categoryId=18406&amp;pos=14&amp;price=2266.68&amp;productid=1064527&amp;sid=293331&amp;type=offer"/>
    <s v=" Viess­mann Paket Vi­to­dens Gas­brenn­wert-Ther­me 200-W 19 kW B2HA070"/>
    <n v="18406"/>
    <x v="4"/>
    <n v="0"/>
    <n v="20"/>
    <e v="#N/A"/>
    <e v="#N/A"/>
    <n v="62"/>
    <n v="53"/>
    <s v="0-W 19 "/>
    <s v="19"/>
    <s v="-W 19"/>
    <x v="3"/>
    <s v="200"/>
    <e v="#N/A"/>
    <m/>
    <n v="19"/>
  </r>
  <r>
    <s v="Wolf ComfortLine CGW"/>
    <n v="2332.5300000000002"/>
    <n v="276812"/>
    <s v="/preisvergleich/Relocate/387843801.html?categoryId=18406&amp;pos=11&amp;price=2332.53&amp;productid=3093312&amp;sid=276812&amp;type=offer"/>
    <s v=" Wolf Com­fort­Li­ne Gas­brenn­wert-Zen­tra­le CGW CGW 20/120, 3-stu­fig, Erdgas LL"/>
    <n v="18406"/>
    <x v="85"/>
    <n v="0"/>
    <n v="0"/>
    <e v="#N/A"/>
    <e v="#N/A"/>
    <n v="0"/>
    <n v="56"/>
    <b v="0"/>
    <e v="#N/A"/>
    <s v="FALSCH"/>
    <x v="2"/>
    <s v="me, 35 "/>
    <e v="#N/A"/>
    <m/>
    <e v="#N/A"/>
  </r>
  <r>
    <s v="Viessmann Vitodens 200-W (35 kW)"/>
    <n v="2874.38"/>
    <n v="297223"/>
    <s v="/preisvergleich/Relocate/503488855.html?categoryId=18406&amp;pos=13&amp;price=2874.38&amp;productid=1098710&amp;sid=297223&amp;type=offer"/>
    <s v=" VIESS­MANN B2HA074 B2HA074 Vi­to­dens 200-W Gas-Brenn­wert-Wand­ge­rät 5,2-35, 0 kW mit Vi­to­tro­nic 100"/>
    <n v="18406"/>
    <x v="82"/>
    <n v="30"/>
    <n v="20"/>
    <s v="W (35 "/>
    <s v="35 "/>
    <n v="83"/>
    <n v="14"/>
    <s v="-35, 0 "/>
    <e v="#N/A"/>
    <s v="35, 0"/>
    <x v="29"/>
    <e v="#REF!"/>
    <s v="n.a."/>
    <m/>
    <n v="35"/>
  </r>
  <r>
    <s v="Viessmann Vitodens 200-W (13 kW)"/>
    <n v="2060.9"/>
    <n v="294528"/>
    <s v="/preisvergleich/Relocate/559986259.html?categoryId=18406&amp;pos=13&amp;price=2060.9&amp;productid=3664000&amp;sid=294528&amp;type=offer"/>
    <s v=" Vi­to­dens 200-W 13KW mit Vi­to­tro­nic 200"/>
    <n v="18406"/>
    <x v="83"/>
    <n v="30"/>
    <n v="20"/>
    <s v="W (13 "/>
    <s v="13 "/>
    <n v="0"/>
    <n v="13"/>
    <b v="0"/>
    <e v="#N/A"/>
    <s v="FALSCH"/>
    <x v="26"/>
    <e v="#REF!"/>
    <s v="n.a."/>
    <m/>
    <n v="13"/>
  </r>
  <r>
    <s v="Remeha Tzerra 28 C"/>
    <n v="1600"/>
    <n v="293350"/>
    <s v="/preisvergleich/Relocate/512225627.html?categoryId=18406&amp;pos=1&amp;price=1600.0&amp;productid=3725835&amp;sid=293350&amp;type=offer"/>
    <s v=" Remeha Tzerra 28c Gas­brenn­wert Wan­ge­rät Kom­bi­ge­rät ohne Zu­be­hör"/>
    <n v="18406"/>
    <x v="93"/>
    <n v="0"/>
    <n v="15"/>
    <e v="#N/A"/>
    <e v="#N/A"/>
    <n v="0"/>
    <n v="16"/>
    <b v="0"/>
    <e v="#N/A"/>
    <s v="FALSCH"/>
    <x v="2"/>
    <s v="28 "/>
    <e v="#N/A"/>
    <m/>
    <e v="#N/A"/>
  </r>
  <r>
    <s v="Wolf CGB 20 ComfortLine"/>
    <n v="2799"/>
    <n v="282491"/>
    <s v="/preisvergleich/Relocate/467097801.html?categoryId=18406&amp;pos=1&amp;price=2799.0&amp;productid=1083711&amp;sid=282491&amp;type=offer"/>
    <s v=" Wolf Com­fort­Li­ne CGB-35 Set Basic Gas­brenn­wert-Heiz­ther­me (Va­ri­an­te: Erdgas LL)"/>
    <n v="18406"/>
    <x v="55"/>
    <n v="0"/>
    <n v="10"/>
    <e v="#N/A"/>
    <e v="#N/A"/>
    <n v="0"/>
    <n v="26"/>
    <b v="0"/>
    <e v="#N/A"/>
    <s v="FALSCH"/>
    <x v="2"/>
    <s v="20 "/>
    <e v="#N/A"/>
    <m/>
    <e v="#N/A"/>
  </r>
  <r>
    <s v="Weishaupt Thermo Condens WTC 25-AC"/>
    <n v="2699.78"/>
    <n v="276812"/>
    <s v="/preisvergleich/Relocate/387844611.html?categoryId=18406&amp;pos=1&amp;price=2699.78&amp;productid=3179923&amp;sid=276812&amp;type=offer"/>
    <s v=" Weis­haupt Thermo Con­dens Combi WTC 25-A-C 3-stu­fig"/>
    <n v="18406"/>
    <x v="94"/>
    <n v="0"/>
    <n v="30"/>
    <e v="#N/A"/>
    <e v="#N/A"/>
    <n v="0"/>
    <n v="39"/>
    <b v="0"/>
    <e v="#N/A"/>
    <s v="FALSCH"/>
    <x v="2"/>
    <s v="25-"/>
    <e v="#N/A"/>
    <m/>
    <n v="25"/>
  </r>
  <r>
    <s v="Vaillant ecoCompact VSC 206/4-5 150 (20,8 kW)"/>
    <n v="2772"/>
    <n v="9701"/>
    <s v="/preisvergleich/Relocate/566022228.html?categoryId=18406&amp;pos=1&amp;price=2772.0&amp;productid=4398651&amp;sid=9701&amp;type=offer"/>
    <s v=" "/>
    <n v="18406"/>
    <x v="95"/>
    <n v="43"/>
    <n v="25"/>
    <s v="(20,8 "/>
    <s v="20.8 "/>
    <n v="0"/>
    <n v="0"/>
    <b v="0"/>
    <e v="#N/A"/>
    <s v="FALSCH"/>
    <x v="28"/>
    <e v="#REF!"/>
    <s v="n.a."/>
    <m/>
    <n v="20.8"/>
  </r>
  <r>
    <s v="Viessmann Vitodens 300-W (19 kW)"/>
    <n v="3110"/>
    <n v="294528"/>
    <s v="/preisvergleich/Relocate/559986257.html?categoryId=18406&amp;pos=8&amp;price=3110.0&amp;productid=1223701&amp;sid=294528&amp;type=offer"/>
    <s v=" Vi­to­dens 300-W 19KW Vi­to­tro­nic 200RF mit Spei­cher 120l un­ter­ge­stellt"/>
    <n v="18406"/>
    <x v="86"/>
    <n v="30"/>
    <n v="20"/>
    <s v="W (19 "/>
    <s v="19 "/>
    <n v="0"/>
    <n v="13"/>
    <b v="0"/>
    <e v="#N/A"/>
    <s v="FALSCH"/>
    <x v="3"/>
    <e v="#REF!"/>
    <s v="n.a."/>
    <m/>
    <n v="19"/>
  </r>
  <r>
    <s v="Buderus Logamax plus GB172-20"/>
    <n v="1642.01"/>
    <n v="276812"/>
    <s v="/preisvergleich/Relocate/497363168.html?categoryId=18406&amp;pos=5&amp;price=1642.01&amp;productid=2467631&amp;sid=276812&amp;type=offer"/>
    <s v=" Bu­de­rus Lo­ga­max plus GB172-20, EG-E"/>
    <n v="18406"/>
    <x v="90"/>
    <n v="0"/>
    <n v="24"/>
    <e v="#N/A"/>
    <e v="#N/A"/>
    <n v="0"/>
    <n v="29"/>
    <b v="0"/>
    <e v="#N/A"/>
    <s v="FALSCH"/>
    <x v="2"/>
    <s v="172"/>
    <e v="#N/A"/>
    <m/>
    <n v="20"/>
  </r>
  <r>
    <s v="Junkers Cerapur ZWB 30-4 C (24 kW)"/>
    <n v="2454"/>
    <n v="223861"/>
    <s v="/preisvergleich/Relocate/311379666.html?categoryId=18406&amp;pos=5&amp;price=2454.0&amp;productid=3913640&amp;sid=223861&amp;type=offer"/>
    <s v=" Jun­kers Gas­brenn­wert-Kom­bither­me Ce­ra­pur ZWB 30-4 C 31 Flüs­sig­gas 24 kW"/>
    <n v="18406"/>
    <x v="91"/>
    <n v="32"/>
    <n v="21"/>
    <s v="C (24 "/>
    <s v="24 "/>
    <n v="80"/>
    <n v="54"/>
    <s v="gas 24 "/>
    <s v="24"/>
    <s v="as 24"/>
    <x v="9"/>
    <e v="#REF!"/>
    <s v="n.a."/>
    <m/>
    <n v="24"/>
  </r>
  <r>
    <s v="Vaillant ecoTEC plus VCW 206/5-5 (20,6 kW)"/>
    <n v="2845.29"/>
    <n v="279747"/>
    <s v="/preisvergleich/Relocate/517242293.html?categoryId=18406&amp;pos=5&amp;price=2845.29&amp;productid=4673719&amp;sid=279747&amp;type=offer"/>
    <s v=" Vail­lant ecoTEC plus VCW 206/5-5 0010011649 Wand­heiz­ge­rät mit Brenn­wert­tech­nik, Erdgas E"/>
    <n v="18406"/>
    <x v="92"/>
    <n v="40"/>
    <n v="26"/>
    <s v="(20,6 "/>
    <s v="20.6 "/>
    <n v="0"/>
    <n v="28"/>
    <b v="0"/>
    <e v="#N/A"/>
    <s v="FALSCH"/>
    <x v="4"/>
    <e v="#REF!"/>
    <s v="n.a."/>
    <m/>
    <n v="20.6"/>
  </r>
  <r>
    <s v="Wolf ComfortLine CGB-K"/>
    <n v="2420.92"/>
    <n v="299105"/>
    <s v="/preisvergleich/Relocate/526942482.html?categoryId=18406&amp;pos=6&amp;price=2420.92&amp;productid=2919604&amp;sid=299105&amp;type=offer"/>
    <s v=" Wolf Gas­brenn­wert­kom­bither­me CGB-K 40-35 Flüs­sig­gas, WT Stan­dard, Hoch­ef­fi­zi­enz­pu 8613150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5077.03"/>
    <n v="294528"/>
    <s v="/preisvergleich/Relocate/559967048.html?categoryId=18406&amp;pos=7&amp;price=5077.03&amp;productid=1262326&amp;sid=294528&amp;type=offer"/>
    <s v=" Paket Vi­to­cros­sal 300 35 kW Vi­to­tro­nic 200 KW6B mit Mi­scher Vi­to­cell 100-V 160 L ne­ben­ge­stellt"/>
    <n v="18406"/>
    <x v="89"/>
    <n v="0"/>
    <n v="23"/>
    <e v="#N/A"/>
    <e v="#N/A"/>
    <n v="30"/>
    <n v="23"/>
    <s v="300 35 "/>
    <s v="35"/>
    <s v="00 35"/>
    <x v="29"/>
    <s v="300"/>
    <e v="#N/A"/>
    <m/>
    <n v="35"/>
  </r>
  <r>
    <s v="Viessmann Vitodens 222-F (19 kW)"/>
    <n v="3480"/>
    <n v="289859"/>
    <s v="/preisvergleich/Relocate/481808746.html?categoryId=18406&amp;pos=13&amp;price=3480.0&amp;productid=2106152&amp;sid=289859&amp;type=offer"/>
    <s v=" Viess­mann Vi­to­dens 222-F Kom­pakt-Brenn­wert­ther­me, 19 kW, VT200, HE Abgas Dach - rot, Un­ter­putz Viess­mann"/>
    <n v="18406"/>
    <x v="84"/>
    <n v="30"/>
    <n v="20"/>
    <s v="F (19 "/>
    <s v="19 "/>
    <n v="62"/>
    <n v="24"/>
    <s v="me, 19 "/>
    <s v="19"/>
    <s v="e, 19"/>
    <x v="3"/>
    <e v="#REF!"/>
    <s v="n.a."/>
    <m/>
    <n v="19"/>
  </r>
  <r>
    <s v="Viessmann Vitodens 200 W (19 k W)"/>
    <n v="2280"/>
    <n v="289859"/>
    <s v="/preisvergleich/Relocate/481809657.html?categoryId=18406&amp;pos=15&amp;price=2280.0&amp;productid=1064527&amp;sid=289859&amp;type=offer"/>
    <s v=" Viess­mann Vi­to­dens 200-W Gas-Brenn­wert­ther­me, 19 kW, VT100, HE Abgas Schacht - 6m, ohne, Un­ter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W"/>
    <n v="2332.5300000000002"/>
    <n v="276812"/>
    <s v="/preisvergleich/Relocate/387843849.html?categoryId=18406&amp;pos=12&amp;price=2332.53&amp;productid=3093312&amp;sid=276812&amp;type=offer"/>
    <s v=" Wolf Com­fort­Li­ne Gas­brenn­wert-Zen­tra­le CGW CGW 20/120, 3-stu­fig, Erdgas E"/>
    <n v="18406"/>
    <x v="85"/>
    <n v="0"/>
    <n v="0"/>
    <e v="#N/A"/>
    <e v="#N/A"/>
    <n v="0"/>
    <n v="56"/>
    <b v="0"/>
    <e v="#N/A"/>
    <s v="FALSCH"/>
    <x v="2"/>
    <s v="me, 35 "/>
    <e v="#N/A"/>
    <m/>
    <e v="#N/A"/>
  </r>
  <r>
    <s v="Viessmann Vitodens 200-W (35 kW)"/>
    <n v="2887"/>
    <n v="223861"/>
    <s v="/preisvergleich/Relocate/340525951.html?categoryId=18406&amp;pos=14&amp;price=2887.0&amp;productid=1098710&amp;sid=223861&amp;type=offer"/>
    <s v=" Viess­mann Vi­to­dens 200-W 5,2 35 kW Gas-Brenn­wert-Ko­mither­me Vi­to­tro­nic 100"/>
    <n v="18406"/>
    <x v="82"/>
    <n v="30"/>
    <n v="20"/>
    <s v="W (35 "/>
    <s v="35 "/>
    <n v="37"/>
    <n v="24"/>
    <s v="5,2 35 "/>
    <s v="35"/>
    <s v=",2 35"/>
    <x v="29"/>
    <e v="#REF!"/>
    <s v="n.a."/>
    <m/>
    <n v="35"/>
  </r>
  <r>
    <s v="Viessmann Vitodens 200-W (13 kW)"/>
    <n v="2133.9899999999998"/>
    <n v="276812"/>
    <s v="/preisvergleich/Relocate/387843970.html?categoryId=18406&amp;pos=14&amp;price=2133.99&amp;productid=3664000&amp;sid=276812&amp;type=offer"/>
    <s v=" Viess­mann Vi­to­dens 200-W mit Vi­to­tro­nic 200 3,2 - 13,0 kW"/>
    <n v="18406"/>
    <x v="83"/>
    <n v="30"/>
    <n v="20"/>
    <s v="W (13 "/>
    <s v="13 "/>
    <n v="63"/>
    <n v="24"/>
    <s v="- 13,0 "/>
    <s v="13.0"/>
    <s v="13,0"/>
    <x v="26"/>
    <e v="#REF!"/>
    <s v="n.a."/>
    <m/>
    <n v="13"/>
  </r>
  <r>
    <s v="Atmos DC 25 SP(L) Kombikessel (30 kW)"/>
    <n v="2544.9299999999998"/>
    <n v="284079"/>
    <s v="/preisvergleich/Relocate/219996509.html?categoryId=18406&amp;pos=1&amp;price=2544.93&amp;productid=2025393&amp;sid=284079&amp;type=offer"/>
    <s v=" Atmos DC 25 SPL kom­bi­nier­ter Kessel (Holz, Öl) A0060"/>
    <n v="18406"/>
    <x v="96"/>
    <n v="35"/>
    <n v="10"/>
    <s v="l (30 "/>
    <s v="30 "/>
    <n v="0"/>
    <n v="11"/>
    <b v="0"/>
    <e v="#N/A"/>
    <s v="FALSCH"/>
    <x v="34"/>
    <e v="#REF!"/>
    <s v="n.a."/>
    <m/>
    <n v="30"/>
  </r>
  <r>
    <s v="Viessmann Vitodens 333-F (26 kW)"/>
    <n v="3673.65"/>
    <n v="9701"/>
    <s v="/preisvergleich/Relocate/455472293.html?categoryId=18406&amp;pos=1&amp;price=3673.65&amp;productid=3235663&amp;sid=9701&amp;type=offer"/>
    <s v=" "/>
    <n v="18406"/>
    <x v="97"/>
    <n v="30"/>
    <n v="20"/>
    <s v="F (26 "/>
    <s v="26 "/>
    <n v="0"/>
    <n v="0"/>
    <b v="0"/>
    <e v="#N/A"/>
    <s v="FALSCH"/>
    <x v="11"/>
    <e v="#REF!"/>
    <s v="n.a."/>
    <m/>
    <n v="26"/>
  </r>
  <r>
    <s v="Remeha Tzerra 28 C"/>
    <n v="1675"/>
    <n v="9701"/>
    <s v="/preisvergleich/Relocate/411741269.html?categoryId=18406&amp;pos=2&amp;price=1675.0&amp;productid=3725835&amp;sid=9701&amp;type=offer"/>
    <s v=" "/>
    <n v="18406"/>
    <x v="93"/>
    <n v="0"/>
    <n v="15"/>
    <e v="#N/A"/>
    <e v="#N/A"/>
    <n v="0"/>
    <n v="0"/>
    <b v="0"/>
    <e v="#N/A"/>
    <s v="FALSCH"/>
    <x v="2"/>
    <s v="28 "/>
    <e v="#N/A"/>
    <m/>
    <e v="#N/A"/>
  </r>
  <r>
    <s v="Wolf CGB 20 ComfortLine"/>
    <n v="2799"/>
    <n v="282491"/>
    <s v="/preisvergleich/Relocate/467124129.html?categoryId=18406&amp;pos=2&amp;price=2799.0&amp;productid=1083711&amp;sid=282491&amp;type=offer"/>
    <s v=" Wolf Com­fort­Li­ne CGB-35 Set Basic Gas­brenn­wert-Heiz­ther­me (Va­ri­an­te: Erdgas E)"/>
    <n v="18406"/>
    <x v="55"/>
    <n v="0"/>
    <n v="10"/>
    <e v="#N/A"/>
    <e v="#N/A"/>
    <n v="0"/>
    <n v="26"/>
    <b v="0"/>
    <e v="#N/A"/>
    <s v="FALSCH"/>
    <x v="2"/>
    <s v="20 "/>
    <e v="#N/A"/>
    <m/>
    <e v="#N/A"/>
  </r>
  <r>
    <s v="Junkers ZBR 42 3 A21"/>
    <n v="3085"/>
    <n v="289859"/>
    <s v="/preisvergleich/Relocate/481848492.html?categoryId=18406&amp;pos=1&amp;price=3085.0&amp;productid=3497887&amp;sid=289859&amp;type=offer"/>
    <s v=" Jun­kers Ce­ra­pur­Com­fort ZBR 42-3 A 21 Gas-Brenn­wert­ther­me 42 kW, L / LL ohne Re­ge­lung, ohne Spei­cher, Jun­kers AZB09 Dach schwarz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Weishaupt Thermo Condens WTC 25-AC"/>
    <n v="3003.58"/>
    <n v="276812"/>
    <s v="/preisvergleich/Relocate/387843605.html?categoryId=18406&amp;pos=2&amp;price=3003.58&amp;productid=3179923&amp;sid=276812&amp;type=offer"/>
    <s v=" Weis­haupt Thermo Con­dens Combi WTC 25-A-C En­er­gie­spar­pum­pe"/>
    <n v="18406"/>
    <x v="94"/>
    <n v="0"/>
    <n v="30"/>
    <e v="#N/A"/>
    <e v="#N/A"/>
    <n v="0"/>
    <n v="39"/>
    <b v="0"/>
    <e v="#N/A"/>
    <s v="FALSCH"/>
    <x v="2"/>
    <s v="25-"/>
    <e v="#N/A"/>
    <m/>
    <n v="25"/>
  </r>
  <r>
    <s v="Vaillant ecoCompact VSC 206/4-5 150 (20,8 kW)"/>
    <n v="3234"/>
    <n v="9701"/>
    <s v="/preisvergleich/Relocate/514639369.html?categoryId=18406&amp;pos=2&amp;price=3234.0&amp;productid=4398651&amp;sid=9701&amp;type=offer"/>
    <s v=" "/>
    <n v="18406"/>
    <x v="95"/>
    <n v="43"/>
    <n v="25"/>
    <s v="(20,8 "/>
    <s v="20.8 "/>
    <n v="0"/>
    <n v="0"/>
    <b v="0"/>
    <e v="#N/A"/>
    <s v="FALSCH"/>
    <x v="28"/>
    <e v="#REF!"/>
    <s v="n.a."/>
    <m/>
    <n v="20.8"/>
  </r>
  <r>
    <s v="Viessmann Vitodens 300-W (19 kW)"/>
    <n v="3200.07"/>
    <n v="294528"/>
    <s v="/preisvergleich/Relocate/559967056.html?categoryId=18406&amp;pos=9&amp;price=3200.07&amp;productid=1223701&amp;sid=294528&amp;type=offer"/>
    <s v=" Paket Vi­to­dens 300-W 19kW,Heiz­ge­rät, AP Vi­to­cell 100-W 160L"/>
    <n v="18406"/>
    <x v="86"/>
    <n v="30"/>
    <n v="20"/>
    <s v="W (19 "/>
    <s v="19 "/>
    <n v="27"/>
    <n v="19"/>
    <s v="00-W 19"/>
    <s v="19"/>
    <s v="0-W 19"/>
    <x v="3"/>
    <e v="#REF!"/>
    <s v="n.a."/>
    <m/>
    <n v="19"/>
  </r>
  <r>
    <s v="Buderus Logamax plus GB172-20"/>
    <n v="1699"/>
    <n v="273949"/>
    <s v="/preisvergleich/Relocate/324771422.html?categoryId=18406&amp;pos=6&amp;price=1699.0&amp;productid=2467631&amp;sid=273949&amp;type=offer"/>
    <s v=" Bu­de­rus Lo­ga­max Plus GB172, 20 kW, mit BC25 Ba­sis­re­ge­lung - 7716010417"/>
    <n v="18406"/>
    <x v="90"/>
    <n v="0"/>
    <n v="24"/>
    <e v="#N/A"/>
    <e v="#N/A"/>
    <n v="37"/>
    <n v="29"/>
    <s v="72, 20 "/>
    <s v="20"/>
    <s v="2, 20"/>
    <x v="25"/>
    <s v="172"/>
    <e v="#N/A"/>
    <m/>
    <n v="20"/>
  </r>
  <r>
    <s v="Wolf ComfortLine CGB-K"/>
    <n v="2508.59"/>
    <n v="276812"/>
    <s v="/preisvergleich/Relocate/387842916.html?categoryId=18406&amp;pos=7&amp;price=2508.59&amp;productid=2919604&amp;sid=276812&amp;type=offer"/>
    <s v=" Wolf Gas­brenn­wert­kom­bither­me CGB-K 40-35 Klasse A, Erdgas E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5095.66"/>
    <n v="294528"/>
    <s v="/preisvergleich/Relocate/559967051.html?categoryId=18406&amp;pos=8&amp;price=5095.66&amp;productid=1262326&amp;sid=294528&amp;type=offer"/>
    <s v=" Paket Vi­to­cros­sal 300 35 kW Vi­to­tro­nic 200 KW6B mit Mi­scher Vi­to­cell 100-V 200 L ne­ben­ge­stellt"/>
    <n v="18406"/>
    <x v="89"/>
    <n v="0"/>
    <n v="23"/>
    <e v="#N/A"/>
    <e v="#N/A"/>
    <n v="30"/>
    <n v="23"/>
    <s v="300 35 "/>
    <s v="35"/>
    <s v="00 35"/>
    <x v="29"/>
    <s v="300"/>
    <e v="#N/A"/>
    <m/>
    <n v="35"/>
  </r>
  <r>
    <s v="Viessmann Vitodens 222-F (19 kW)"/>
    <n v="3920"/>
    <n v="289859"/>
    <s v="/preisvergleich/Relocate/481803975.html?categoryId=18406&amp;pos=14&amp;price=3920.0&amp;productid=2106152&amp;sid=289859&amp;type=offer"/>
    <s v=" Viess­mann 222-F Gasther­me, 19 kW, B2SA014, Spei­cher in­nen­be­heizt, Auf­bau-Kit Viess­mann"/>
    <n v="18406"/>
    <x v="84"/>
    <n v="30"/>
    <n v="20"/>
    <s v="F (19 "/>
    <s v="19 "/>
    <n v="34"/>
    <n v="13"/>
    <s v="me, 19 "/>
    <s v="19"/>
    <s v="e, 19"/>
    <x v="3"/>
    <e v="#REF!"/>
    <s v="n.a."/>
    <m/>
    <n v="19"/>
  </r>
  <r>
    <s v="Wolf ComfortLine CGW"/>
    <n v="2337.4499999999998"/>
    <n v="299105"/>
    <s v="/preisvergleich/Relocate/526943384.html?categoryId=18406&amp;pos=13&amp;price=2337.45&amp;productid=3093312&amp;sid=299105&amp;type=offer"/>
    <s v=" Wolf Gas­brenn­wert-Zen­tra­le CGW-20/120 Flüs­sig­gas, mit Hoch­ef­fi­zi­enz­pum­pe 8613131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Viessmann Vitodens 200-W (35 kW)"/>
    <n v="2999.99"/>
    <n v="294528"/>
    <s v="/preisvergleich/Relocate/559986543.html?categoryId=18406&amp;pos=15&amp;price=2999.99&amp;productid=1098710&amp;sid=294528&amp;type=offer"/>
    <s v=" Vi­to­dens 200-W 35KW mit Vi­to­tro­nic 200"/>
    <n v="18406"/>
    <x v="82"/>
    <n v="30"/>
    <n v="20"/>
    <s v="W (35 "/>
    <s v="35 "/>
    <n v="0"/>
    <n v="13"/>
    <b v="0"/>
    <e v="#N/A"/>
    <s v="FALSCH"/>
    <x v="29"/>
    <e v="#REF!"/>
    <s v="n.a."/>
    <m/>
    <n v="35"/>
  </r>
  <r>
    <s v="Viessmann Vitodens 200-W (13 kW)"/>
    <n v="2304.1799999999998"/>
    <n v="293331"/>
    <s v="/preisvergleich/Relocate/585082569.html?categoryId=18406&amp;pos=15&amp;price=2304.18&amp;productid=3664000&amp;sid=293331&amp;type=offer"/>
    <s v=" Viess­mann Paket Brenn­wert-Gasther­me Vi­to­dens 200-W 13 kW Spei­cher CVA 160 L B2HA062"/>
    <n v="18406"/>
    <x v="83"/>
    <n v="30"/>
    <n v="20"/>
    <s v="W (13 "/>
    <s v="13 "/>
    <n v="61"/>
    <n v="52"/>
    <s v="0-W 13 "/>
    <s v="13"/>
    <s v="-W 13"/>
    <x v="26"/>
    <e v="#REF!"/>
    <s v="n.a."/>
    <m/>
    <n v="13"/>
  </r>
  <r>
    <s v="Atmos DC 25 SP(L) Kombikessel (30 kW)"/>
    <n v="2544.9299999999998"/>
    <n v="284079"/>
    <s v="/preisvergleich/Relocate/242446344.html?categoryId=18406&amp;pos=2&amp;price=2544.93&amp;productid=2025393&amp;sid=284079&amp;type=offer"/>
    <s v=" Atmos DC 25 SP Pel­let- und Holz­ver­ga­ser­kes­sel A0054"/>
    <n v="18406"/>
    <x v="96"/>
    <n v="35"/>
    <n v="10"/>
    <s v="l (30 "/>
    <s v="30 "/>
    <n v="0"/>
    <n v="11"/>
    <b v="0"/>
    <e v="#N/A"/>
    <s v="FALSCH"/>
    <x v="34"/>
    <e v="#REF!"/>
    <s v="n.a."/>
    <m/>
    <n v="30"/>
  </r>
  <r>
    <s v="Viessmann Vitodens 333-F (26 kW)"/>
    <n v="3769.44"/>
    <n v="297223"/>
    <s v="/preisvergleich/Relocate/588971762.html?categoryId=18406&amp;pos=2&amp;price=3769.44&amp;productid=3235663&amp;sid=297223&amp;type=offer"/>
    <s v=" VIESS­MANN B3TA009 Paket: Vi­to­dens 333-F 4,0-26, 0kW, mit Vi­to­tro­nic 200 ATS lgb"/>
    <n v="18406"/>
    <x v="97"/>
    <n v="30"/>
    <n v="20"/>
    <s v="F (26 "/>
    <s v="26 "/>
    <n v="54"/>
    <n v="14"/>
    <s v="0-26, 0"/>
    <e v="#N/A"/>
    <s v="-26, 0"/>
    <x v="11"/>
    <e v="#REF!"/>
    <s v="n.a."/>
    <m/>
    <n v="26"/>
  </r>
  <r>
    <s v="Remeha Tzerra 28 C"/>
    <n v="1677"/>
    <n v="223861"/>
    <s v="/preisvergleich/Relocate/468353266.html?categoryId=18406&amp;pos=3&amp;price=1677.0&amp;productid=3725835&amp;sid=223861&amp;type=offer"/>
    <s v=" Remeha Gas-Brenn­wert Kom­bi-Heiz­ther­me Kom­bither­me Tzerra 28 C Re­ge­lung iSense ohne Au­ßen­füh­ler, ohne Mon­ta­ge­rah­men, ohne Rohr­an­schluss­set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095"/>
    <n v="289859"/>
    <s v="/preisvergleich/Relocate/481847980.html?categoryId=18406&amp;pos=2&amp;price=3095.0&amp;productid=3497887&amp;sid=289859&amp;type=offer"/>
    <s v=" Jun­kers Ce­ra­pur­Com­fort ZBR 42-3 A 21 Gas-Brenn­wert­ther­me 42 kW, L / LL ohne Re­ge­lung, ohne Spei­cher, ohne Mon­ta­ge­plat­te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Weishaupt Thermo Condens WTC 25-AC"/>
    <n v="3261"/>
    <n v="9701"/>
    <s v="/preisvergleich/Relocate/435736532.html?categoryId=18406&amp;pos=3&amp;price=3261.0&amp;productid=3179923&amp;sid=9701&amp;type=offer"/>
    <s v=" "/>
    <n v="18406"/>
    <x v="94"/>
    <n v="0"/>
    <n v="30"/>
    <e v="#N/A"/>
    <e v="#N/A"/>
    <n v="0"/>
    <n v="0"/>
    <b v="0"/>
    <e v="#N/A"/>
    <s v="FALSCH"/>
    <x v="2"/>
    <s v="25-"/>
    <e v="#N/A"/>
    <m/>
    <n v="25"/>
  </r>
  <r>
    <s v="Vaillant ecoCompact VSC 206/4-5 150 (20,8 kW)"/>
    <n v="3711.91"/>
    <n v="279747"/>
    <s v="/preisvergleich/Relocate/517242248.html?categoryId=18406&amp;pos=3&amp;price=3711.91&amp;productid=4398651&amp;sid=279747&amp;type=offer"/>
    <s v=" Vail­lant eco­Com­pact VSC 206/4-5 150 0010015602 Gas Kom­pakt­ge­rät Brenn­wert­tech­nik, mit Spei­cher"/>
    <n v="18406"/>
    <x v="95"/>
    <n v="43"/>
    <n v="25"/>
    <s v="(20,8 "/>
    <s v="20.8 "/>
    <n v="0"/>
    <n v="29"/>
    <b v="0"/>
    <e v="#N/A"/>
    <s v="FALSCH"/>
    <x v="28"/>
    <e v="#REF!"/>
    <s v="n.a."/>
    <m/>
    <n v="20.8"/>
  </r>
  <r>
    <s v="Viessmann Vitodens 300-W (19 kW)"/>
    <n v="3205.29"/>
    <n v="297223"/>
    <s v="/preisvergleich/Relocate/436146541.html?categoryId=18406&amp;pos=10&amp;price=3205.29&amp;productid=1223701&amp;sid=297223&amp;type=offer"/>
    <s v=" VIESS­MANN B3HA016 Paket mit Vi­to­dens 300-W 19 kW für Erdgas mit Vi­to­cell 100-W 160 l"/>
    <n v="18406"/>
    <x v="86"/>
    <n v="30"/>
    <n v="20"/>
    <s v="W (19 "/>
    <s v="19 "/>
    <n v="51"/>
    <n v="14"/>
    <s v="0-W 19 "/>
    <s v="19"/>
    <s v="-W 19"/>
    <x v="3"/>
    <e v="#REF!"/>
    <s v="n.a."/>
    <m/>
    <n v="19"/>
  </r>
  <r>
    <s v="Buderus Logamax plus GB172-20"/>
    <n v="1708.98"/>
    <n v="12041"/>
    <s v="/preisvergleich/Relocate/559316943.html?categoryId=18406&amp;pos=7&amp;price=1708.98&amp;productid=2467631&amp;sid=12041&amp;type=offer"/>
    <s v=" "/>
    <n v="18406"/>
    <x v="90"/>
    <n v="0"/>
    <n v="24"/>
    <e v="#N/A"/>
    <e v="#N/A"/>
    <n v="0"/>
    <n v="0"/>
    <b v="0"/>
    <e v="#N/A"/>
    <s v="FALSCH"/>
    <x v="2"/>
    <s v="172"/>
    <e v="#N/A"/>
    <m/>
    <n v="20"/>
  </r>
  <r>
    <s v="Wolf ComfortLine CGB-K"/>
    <n v="2508.59"/>
    <n v="276812"/>
    <s v="/preisvergleich/Relocate/387842596.html?categoryId=18406&amp;pos=8&amp;price=2508.59&amp;productid=2919604&amp;sid=276812&amp;type=offer"/>
    <s v=" Wolf Gas­brenn­wert­kom­bither­me CGB-K 40-35 Klasse A, Erdgas LL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5470.18"/>
    <n v="294528"/>
    <s v="/preisvergleich/Relocate/559986151.html?categoryId=18406&amp;pos=9&amp;price=5470.18&amp;productid=1262326&amp;sid=294528&amp;type=offer"/>
    <s v=" Paket Vi­to­cros­sal 300 35KW mit Vi­to­tro­nic 200 mit Edel­stahl­spei­cher 200l ne­ben­ge­stellt"/>
    <n v="18406"/>
    <x v="89"/>
    <n v="0"/>
    <n v="23"/>
    <e v="#N/A"/>
    <e v="#N/A"/>
    <n v="0"/>
    <n v="23"/>
    <b v="0"/>
    <e v="#N/A"/>
    <s v="FALSCH"/>
    <x v="2"/>
    <s v="300"/>
    <e v="#N/A"/>
    <m/>
    <n v="35"/>
  </r>
  <r>
    <s v="Viessmann Vitodens 222-F (19 kW)"/>
    <n v="3955.99"/>
    <n v="276812"/>
    <s v="/preisvergleich/Relocate/387841652.html?categoryId=18406&amp;pos=15&amp;price=3955.99&amp;productid=2106152&amp;sid=276812&amp;type=offer"/>
    <s v=" VIESS­MANN Vi­to­dens 222-F + Auf­bau-Kit mit Mi­scher"/>
    <n v="18406"/>
    <x v="84"/>
    <n v="30"/>
    <n v="20"/>
    <s v="F (19 "/>
    <s v="19 "/>
    <n v="0"/>
    <n v="24"/>
    <b v="0"/>
    <e v="#N/A"/>
    <s v="FALSCH"/>
    <x v="3"/>
    <e v="#REF!"/>
    <s v="n.a."/>
    <m/>
    <n v="19"/>
  </r>
  <r>
    <s v="Wolf ComfortLine CGW"/>
    <n v="2362.13"/>
    <n v="276812"/>
    <s v="/preisvergleich/Relocate/387843690.html?categoryId=18406&amp;pos=14&amp;price=2362.13&amp;productid=3093312&amp;sid=276812&amp;type=offer"/>
    <s v=" Wolf Com­fort­Li­ne Gas­brenn­wert-Zen­tra­le CGW CGW 20/120, 3-stu­fig, Flüs­sig­gas"/>
    <n v="18406"/>
    <x v="85"/>
    <n v="0"/>
    <n v="0"/>
    <e v="#N/A"/>
    <e v="#N/A"/>
    <n v="0"/>
    <n v="56"/>
    <b v="0"/>
    <e v="#N/A"/>
    <s v="FALSCH"/>
    <x v="2"/>
    <s v="me, 35 "/>
    <e v="#N/A"/>
    <m/>
    <e v="#N/A"/>
  </r>
  <r>
    <s v="Atmos DC 25 SP(L) Kombikessel (30 kW)"/>
    <n v="3468.99"/>
    <n v="276812"/>
    <s v="/preisvergleich/Relocate/471565196.html?categoryId=18406&amp;pos=3&amp;price=3468.99&amp;productid=2025393&amp;sid=276812&amp;type=offer"/>
    <s v=" Atmos Kom­bikes­sel DC25SPL"/>
    <n v="18406"/>
    <x v="96"/>
    <n v="35"/>
    <n v="10"/>
    <s v="l (30 "/>
    <s v="30 "/>
    <n v="0"/>
    <n v="24"/>
    <b v="0"/>
    <e v="#N/A"/>
    <s v="FALSCH"/>
    <x v="34"/>
    <e v="#REF!"/>
    <s v="n.a."/>
    <m/>
    <n v="30"/>
  </r>
  <r>
    <s v="Viessmann Vitodens 333-F (26 kW)"/>
    <n v="3769.44"/>
    <n v="297223"/>
    <s v="/preisvergleich/Relocate/588971799.html?categoryId=18406&amp;pos=3&amp;price=3769.44&amp;productid=3235663&amp;sid=297223&amp;type=offer"/>
    <s v=" VIESS­MANN B3TA012 Paket: Vi­to­dens 333-F 4,0-26, 0kW, mit Vi­to­tro­nic 200 ATS lgb"/>
    <n v="18406"/>
    <x v="97"/>
    <n v="30"/>
    <n v="20"/>
    <s v="F (26 "/>
    <s v="26 "/>
    <n v="54"/>
    <n v="14"/>
    <s v="0-26, 0"/>
    <e v="#N/A"/>
    <s v="-26, 0"/>
    <x v="11"/>
    <e v="#REF!"/>
    <s v="n.a."/>
    <m/>
    <n v="26"/>
  </r>
  <r>
    <s v="Remeha Tzerra 28 C"/>
    <n v="1696"/>
    <n v="9701"/>
    <s v="/preisvergleich/Relocate/575644728.html?categoryId=18406&amp;pos=4&amp;price=1696.0&amp;productid=3725835&amp;sid=9701&amp;type=offer"/>
    <s v=" "/>
    <n v="18406"/>
    <x v="93"/>
    <n v="0"/>
    <n v="15"/>
    <e v="#N/A"/>
    <e v="#N/A"/>
    <n v="0"/>
    <n v="0"/>
    <b v="0"/>
    <e v="#N/A"/>
    <s v="FALSCH"/>
    <x v="2"/>
    <s v="28 "/>
    <e v="#N/A"/>
    <m/>
    <e v="#N/A"/>
  </r>
  <r>
    <s v="Junkers ZBR 42 3 A21"/>
    <n v="3100"/>
    <n v="289859"/>
    <s v="/preisvergleich/Relocate/481846825.html?categoryId=18406&amp;pos=3&amp;price=3100.0&amp;productid=3497887&amp;sid=289859&amp;type=offer"/>
    <s v=" Jun­kers Ce­ra­pur­Com­fort ZBR 42-3 A 21 Gas-Brenn­wert­ther­me 42 kW, L / LL Mon­ta­ge­plat­te 258, ohne Re­ge­lung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Weishaupt Thermo Condens WTC 25-AC"/>
    <n v="3304.11"/>
    <n v="276812"/>
    <s v="/preisvergleich/Relocate/387843650.html?categoryId=18406&amp;pos=4&amp;price=3304.11&amp;productid=3179923&amp;sid=276812&amp;type=offer"/>
    <s v=" Sys­tem­pa­ket Weis­haupt Thermo Con­dens WTC 25-A-C 25 kW - Pumpe dreh­zahl­ge­re­gelt"/>
    <n v="18406"/>
    <x v="94"/>
    <n v="0"/>
    <n v="30"/>
    <e v="#N/A"/>
    <e v="#N/A"/>
    <n v="58"/>
    <n v="48"/>
    <s v="A-C 25 "/>
    <s v="25"/>
    <s v="-C 25"/>
    <x v="23"/>
    <s v="25-"/>
    <e v="#N/A"/>
    <m/>
    <n v="25"/>
  </r>
  <r>
    <s v="Viessmann Vitodens 300-W (19 kW)"/>
    <n v="3213.73"/>
    <n v="297223"/>
    <s v="/preisvergleich/Relocate/436147820.html?categoryId=18406&amp;pos=11&amp;price=3213.73&amp;productid=1223701&amp;sid=297223&amp;type=offer"/>
    <s v=" VIESS­MANN B3HA010 Paket mit Vi­to­dens 300-W 19 kW für Erdgas mit Vi­to­cell 100-W 120 l"/>
    <n v="18406"/>
    <x v="86"/>
    <n v="30"/>
    <n v="20"/>
    <s v="W (19 "/>
    <s v="19 "/>
    <n v="51"/>
    <n v="14"/>
    <s v="0-W 19 "/>
    <s v="19"/>
    <s v="-W 19"/>
    <x v="3"/>
    <e v="#REF!"/>
    <s v="n.a."/>
    <m/>
    <n v="19"/>
  </r>
  <r>
    <s v="Buderus Logamax plus GB172-20"/>
    <n v="1777"/>
    <n v="223861"/>
    <s v="/preisvergleich/Relocate/162746375.html?categoryId=18406&amp;pos=8&amp;price=1777.0&amp;productid=2467631&amp;sid=223861&amp;type=offer"/>
    <s v=" Bu­de­rus Gasther­me Brenn­wert Gas-Hei­zung GB 172 20 kW Gas­brenn­wert­ther­me Hei­zung"/>
    <n v="18406"/>
    <x v="90"/>
    <n v="0"/>
    <n v="24"/>
    <e v="#N/A"/>
    <e v="#N/A"/>
    <n v="57"/>
    <n v="50"/>
    <s v="172 20 "/>
    <s v="20"/>
    <s v="72 20"/>
    <x v="25"/>
    <s v="172"/>
    <e v="#N/A"/>
    <m/>
    <n v="20"/>
  </r>
  <r>
    <s v="Wolf ComfortLine CGB-K"/>
    <n v="2531.2399999999998"/>
    <n v="276812"/>
    <s v="/preisvergleich/Relocate/387842543.html?categoryId=18406&amp;pos=9&amp;price=2531.24&amp;productid=2919604&amp;sid=276812&amp;type=offer"/>
    <s v=" Wolf Gas­brenn­wert­kom­bither­me CGB-K 40-35 Klasse A, Flüs­sig­gas"/>
    <n v="18406"/>
    <x v="56"/>
    <n v="0"/>
    <n v="0"/>
    <e v="#N/A"/>
    <e v="#N/A"/>
    <n v="0"/>
    <n v="42"/>
    <b v="0"/>
    <e v="#N/A"/>
    <s v="FALSCH"/>
    <x v="2"/>
    <b v="0"/>
    <e v="#N/A"/>
    <m/>
    <e v="#N/A"/>
  </r>
  <r>
    <s v="Viessmann Vitocrossal 300-35"/>
    <n v="5586.73"/>
    <n v="276812"/>
    <s v="/preisvergleich/Relocate/569580289.html?categoryId=18406&amp;pos=10&amp;price=5586.73&amp;productid=1262326&amp;sid=276812&amp;type=offer"/>
    <s v=" Viess­mann Paket Vi­to­cros­sal 300 35 kW mit Mi­scher"/>
    <n v="18406"/>
    <x v="89"/>
    <n v="0"/>
    <n v="23"/>
    <e v="#N/A"/>
    <e v="#N/A"/>
    <n v="41"/>
    <n v="34"/>
    <s v="300 35 "/>
    <s v="35"/>
    <s v="00 35"/>
    <x v="29"/>
    <s v="300"/>
    <e v="#N/A"/>
    <m/>
    <n v="35"/>
  </r>
  <r>
    <s v="Wolf ComfortLine CGW"/>
    <n v="2370.83"/>
    <n v="299105"/>
    <s v="/preisvergleich/Relocate/526943611.html?categoryId=18406&amp;pos=15&amp;price=2370.83&amp;productid=3093312&amp;sid=299105&amp;type=offer"/>
    <s v=" Wolf Gas­brenn­wert-Zen­tra­le CGW-24/140 Erdgas LL, mit Hoch­ef­fi­zi­enz­pum­pe 8613133"/>
    <n v="18406"/>
    <x v="85"/>
    <n v="0"/>
    <n v="0"/>
    <e v="#N/A"/>
    <e v="#N/A"/>
    <n v="0"/>
    <n v="37"/>
    <b v="0"/>
    <e v="#N/A"/>
    <s v="FALSCH"/>
    <x v="2"/>
    <s v="me, 35 "/>
    <e v="#N/A"/>
    <m/>
    <e v="#N/A"/>
  </r>
  <r>
    <s v="Atmos DC 25 SP(L) Kombikessel (30 kW)"/>
    <n v="3596"/>
    <n v="286255"/>
    <s v="/preisvergleich/Relocate/262215603.html?categoryId=18406&amp;pos=4&amp;price=3596.0&amp;productid=2025393&amp;sid=286255&amp;type=offer"/>
    <s v=" Öl Pellet Holz­kes­sel Atmos DC 25 SP(L) 25 KW Kom­bikes­sel ohne Bren­ner"/>
    <n v="18406"/>
    <x v="96"/>
    <n v="35"/>
    <n v="10"/>
    <s v="l (30 "/>
    <s v="30 "/>
    <n v="0"/>
    <n v="34"/>
    <b v="0"/>
    <e v="#N/A"/>
    <s v="FALSCH"/>
    <x v="34"/>
    <e v="#REF!"/>
    <s v="n.a."/>
    <m/>
    <n v="30"/>
  </r>
  <r>
    <s v="Viessmann Vitodens 333-F (26 kW)"/>
    <n v="3780.5"/>
    <n v="294528"/>
    <s v="/preisvergleich/Relocate/559967054.html?categoryId=18406&amp;pos=4&amp;price=3780.5&amp;productid=3235663&amp;sid=294528&amp;type=offer"/>
    <s v=" Paket Vi­to­dens 333-F 26kW, Kom­pakt­ge­rät Vi­to­tro­nic 200 HO1C, AP nach oben"/>
    <n v="18406"/>
    <x v="97"/>
    <n v="30"/>
    <n v="20"/>
    <s v="F (26 "/>
    <s v="26 "/>
    <n v="27"/>
    <n v="19"/>
    <s v="33-F 26"/>
    <s v="26"/>
    <s v="3-F 26"/>
    <x v="11"/>
    <e v="#REF!"/>
    <s v="n.a."/>
    <m/>
    <n v="26"/>
  </r>
  <r>
    <s v="Remeha Tzerra 28 C"/>
    <n v="1697"/>
    <n v="223861"/>
    <s v="/preisvergleich/Relocate/468353453.html?categoryId=18406&amp;pos=5&amp;price=1697.0&amp;productid=3725835&amp;sid=223861&amp;type=offer"/>
    <s v=" Remeha Gas-Brenn­wert Kom­bi-Heiz­ther­me Kom­bither­me Tzerra 28 C Re­ge­lung iSense ohne Au­ßen­füh­ler, ohne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05"/>
    <n v="289859"/>
    <s v="/preisvergleich/Relocate/481848697.html?categoryId=18406&amp;pos=4&amp;price=3105.0&amp;productid=3497887&amp;sid=289859&amp;type=offer"/>
    <s v=" Jun­kers Ce­ra­pur­Com­fort ZBR 42-3 A 21 Gas-Brenn­wert­ther­me 42 kW, L / LL Jun­kers FR 50, ohne Spei­cher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iessmann Vitodens 300-W (19 kW)"/>
    <n v="3223.71"/>
    <n v="297223"/>
    <s v="/preisvergleich/Relocate/436147269.html?categoryId=18406&amp;pos=12&amp;price=3223.71&amp;productid=1223701&amp;sid=297223&amp;type=offer"/>
    <s v=" VIESS­MANN B3HA019 Paket mit Vi­to­dens 300-W 19 kW für Erdgas mit Vi­to­cell 100-W 200 l"/>
    <n v="18406"/>
    <x v="86"/>
    <n v="30"/>
    <n v="20"/>
    <s v="W (19 "/>
    <s v="19 "/>
    <n v="51"/>
    <n v="14"/>
    <s v="0-W 19 "/>
    <s v="19"/>
    <s v="-W 19"/>
    <x v="3"/>
    <e v="#REF!"/>
    <s v="n.a."/>
    <m/>
    <n v="19"/>
  </r>
  <r>
    <s v="Buderus Logamax plus GB172-20"/>
    <n v="1777"/>
    <n v="223861"/>
    <s v="/preisvergleich/Relocate/197501135.html?categoryId=18406&amp;pos=9&amp;price=1777.0&amp;productid=2467631&amp;sid=223861&amp;type=offer"/>
    <s v=" Bu­de­rus Gas-Brenn­wert-Hei­zung Heiz­ther­me GB 172 20 kW Brenn­wert Gasther­me"/>
    <n v="18406"/>
    <x v="90"/>
    <n v="0"/>
    <n v="24"/>
    <e v="#N/A"/>
    <e v="#N/A"/>
    <n v="59"/>
    <n v="52"/>
    <s v="172 20 "/>
    <s v="20"/>
    <s v="72 20"/>
    <x v="25"/>
    <s v="172"/>
    <e v="#N/A"/>
    <m/>
    <n v="20"/>
  </r>
  <r>
    <s v="Wolf ComfortLine CGB-K"/>
    <n v="2638.92"/>
    <n v="12041"/>
    <s v="/preisvergleich/Relocate/421499605.html?categoryId=18406&amp;pos=10&amp;price=2638.92&amp;productid=2919604&amp;sid=12041&amp;type=offer"/>
    <s v=" "/>
    <n v="18406"/>
    <x v="56"/>
    <n v="0"/>
    <n v="0"/>
    <e v="#N/A"/>
    <e v="#N/A"/>
    <n v="0"/>
    <n v="0"/>
    <b v="0"/>
    <e v="#N/A"/>
    <s v="FALSCH"/>
    <x v="2"/>
    <b v="0"/>
    <e v="#N/A"/>
    <m/>
    <e v="#N/A"/>
  </r>
  <r>
    <s v="Viessmann Vitocrossal 300-35"/>
    <n v="5661"/>
    <n v="223861"/>
    <s v="/preisvergleich/Relocate/342586163.html?categoryId=18406&amp;pos=11&amp;price=5661.0&amp;productid=1262326&amp;sid=223861&amp;type=offer"/>
    <s v=" Viess­mann Vi­to­cros­sal 300 Gas-Brenn­wert-Heiz­kes­sel 7 35 kW 200 Liter Spei­cher"/>
    <n v="18406"/>
    <x v="89"/>
    <n v="0"/>
    <n v="23"/>
    <e v="#N/A"/>
    <e v="#N/A"/>
    <n v="65"/>
    <n v="28"/>
    <s v="l 7 35 "/>
    <s v="7 35"/>
    <s v="7 35"/>
    <x v="29"/>
    <s v="300"/>
    <e v="#N/A"/>
    <n v="35"/>
    <n v="35"/>
  </r>
  <r>
    <s v="Atmos DC 25 SP(L) Kombikessel (30 kW)"/>
    <n v="3596"/>
    <n v="9701"/>
    <s v="/preisvergleich/Relocate/275521685.html?categoryId=18406&amp;pos=5&amp;price=3596.0&amp;productid=2025393&amp;sid=9701&amp;type=offer"/>
    <s v=" "/>
    <n v="18406"/>
    <x v="96"/>
    <n v="35"/>
    <n v="10"/>
    <s v="l (30 "/>
    <s v="30 "/>
    <n v="0"/>
    <n v="0"/>
    <b v="0"/>
    <e v="#N/A"/>
    <s v="FALSCH"/>
    <x v="34"/>
    <e v="#REF!"/>
    <s v="n.a."/>
    <m/>
    <n v="30"/>
  </r>
  <r>
    <s v="Viessmann Vitodens 333-F (26 kW)"/>
    <n v="3900"/>
    <n v="289859"/>
    <s v="/preisvergleich/Relocate/481826301.html?categoryId=18406&amp;pos=5&amp;price=3900.0&amp;productid=3235663&amp;sid=289859&amp;type=offer"/>
    <s v=" Viess­mann Vi­to­dens 333-F Brenn­wert­ther­me, 26 kW, B3TA009, VT200 RF Auf­putz oben Viess­mann"/>
    <n v="18406"/>
    <x v="97"/>
    <n v="30"/>
    <n v="20"/>
    <s v="F (26 "/>
    <s v="26 "/>
    <n v="53"/>
    <n v="24"/>
    <s v="me, 26 "/>
    <s v="26"/>
    <s v="e, 26"/>
    <x v="11"/>
    <e v="#REF!"/>
    <s v="n.a."/>
    <m/>
    <n v="26"/>
  </r>
  <r>
    <s v="Remeha Tzerra 28 C"/>
    <n v="1702"/>
    <n v="223861"/>
    <s v="/preisvergleich/Relocate/468353915.html?categoryId=18406&amp;pos=6&amp;price=1702.0&amp;productid=3725835&amp;sid=223861&amp;type=offer"/>
    <s v=" Remeha Gas-Brenn­wert Kom­bi-Heiz­ther­me Kom­bither­me Tzerra 28 C Re­ge­lung iSense mit Au­ßen­füh­ler, ohne Mon­ta­ge­rah­men, ohne Rohr­an­schluss­set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10"/>
    <n v="289859"/>
    <s v="/preisvergleich/Relocate/481846849.html?categoryId=18406&amp;pos=5&amp;price=3110.0&amp;productid=3497887&amp;sid=289859&amp;type=offer"/>
    <s v=" Jun­kers Ce­ra­pur­Com­fort ZBR 42-3 A 21 Gas-Brenn­wert­ther­me 42 kW, L / LL Jun­kers FR 50, ohne Spei­cher, Mon­ta­ge­plat­te 258 + 528-1 (Auf­putz), ohne Ab­gas­pa­ke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iessmann Vitodens 300-W (19 kW)"/>
    <n v="3255.18"/>
    <n v="297223"/>
    <s v="/preisvergleich/Relocate/436147191.html?categoryId=18406&amp;pos=13&amp;price=3255.18&amp;productid=1223701&amp;sid=297223&amp;type=offer"/>
    <s v=" VIESS­MANN B3HA013 Paket mit Vi­to­dens 300-W 19 kW für Erdgas mit Vi­to­cell 100-W 150 l"/>
    <n v="18406"/>
    <x v="86"/>
    <n v="30"/>
    <n v="20"/>
    <s v="W (19 "/>
    <s v="19 "/>
    <n v="51"/>
    <n v="14"/>
    <s v="0-W 19 "/>
    <s v="19"/>
    <s v="-W 19"/>
    <x v="3"/>
    <e v="#REF!"/>
    <s v="n.a."/>
    <m/>
    <n v="19"/>
  </r>
  <r>
    <s v="Buderus Logamax plus GB172-20"/>
    <n v="1904"/>
    <n v="12041"/>
    <s v="/preisvergleich/Relocate/558224852.html?categoryId=18406&amp;pos=10&amp;price=1904.0&amp;productid=2467631&amp;sid=12041&amp;type=offer"/>
    <s v=" "/>
    <n v="18406"/>
    <x v="90"/>
    <n v="0"/>
    <n v="24"/>
    <e v="#N/A"/>
    <e v="#N/A"/>
    <n v="0"/>
    <n v="0"/>
    <b v="0"/>
    <e v="#N/A"/>
    <s v="FALSCH"/>
    <x v="2"/>
    <s v="172"/>
    <e v="#N/A"/>
    <m/>
    <n v="20"/>
  </r>
  <r>
    <s v="Wolf ComfortLine CGB-K"/>
    <n v="2776.09"/>
    <n v="12041"/>
    <s v="/preisvergleich/Relocate/421499710.html?categoryId=18406&amp;pos=11&amp;price=2776.09&amp;productid=2919604&amp;sid=12041&amp;type=offer"/>
    <s v=" "/>
    <n v="18406"/>
    <x v="56"/>
    <n v="0"/>
    <n v="0"/>
    <e v="#N/A"/>
    <e v="#N/A"/>
    <n v="0"/>
    <n v="0"/>
    <b v="0"/>
    <e v="#N/A"/>
    <s v="FALSCH"/>
    <x v="2"/>
    <b v="0"/>
    <e v="#N/A"/>
    <m/>
    <e v="#N/A"/>
  </r>
  <r>
    <s v="Viessmann Vitocrossal 300-35"/>
    <n v="6300"/>
    <n v="223861"/>
    <s v="/preisvergleich/Relocate/342586201.html?categoryId=18406&amp;pos=12&amp;price=6300.0&amp;productid=1262326&amp;sid=223861&amp;type=offer"/>
    <s v=" Viess­mann Vi­to­cros­sal 300 Gas-Brenn­wer­kes­sel 7 35 kW mit 160 Liter Spei­cher"/>
    <n v="18406"/>
    <x v="89"/>
    <n v="0"/>
    <n v="23"/>
    <e v="#N/A"/>
    <e v="#N/A"/>
    <n v="59"/>
    <n v="28"/>
    <s v="l 7 35 "/>
    <s v="7 35"/>
    <s v="7 35"/>
    <x v="29"/>
    <s v="300"/>
    <e v="#N/A"/>
    <n v="35"/>
    <n v="35"/>
  </r>
  <r>
    <s v="Viessmann B2SA010"/>
    <n v="3830"/>
    <n v="289859"/>
    <s v="/preisvergleich/Relocate/481822702.html?categoryId=18406&amp;pos=1&amp;price=3830.0&amp;productid=3131289&amp;sid=289859&amp;type=offer"/>
    <s v=" Viess­mann 222-F Gasther­me, 13 kW, B2SA013, Spei­cher in­nen­be­heizt, Auf­bau-Kit Viess­mann"/>
    <n v="18406"/>
    <x v="66"/>
    <n v="0"/>
    <n v="12"/>
    <e v="#N/A"/>
    <e v="#N/A"/>
    <n v="34"/>
    <n v="13"/>
    <s v="me, 13 "/>
    <s v="13"/>
    <s v="e, 13"/>
    <x v="26"/>
    <s v="2SA"/>
    <e v="#N/A"/>
    <m/>
    <n v="13"/>
  </r>
  <r>
    <s v="Atmos DC 25 SP(L) Kombikessel (30 kW)"/>
    <n v="3775.8"/>
    <n v="276703"/>
    <s v="/preisvergleich/Relocate/455950630.html?categoryId=18406&amp;pos=6&amp;price=3775.8&amp;productid=2025393&amp;sid=276703&amp;type=offer"/>
    <s v=" Öl Pellet Holz­kes­sel Atmos DC 25 SP(L) 25 KW Kom­bikes­sel ohne Bren­ner"/>
    <n v="18406"/>
    <x v="96"/>
    <n v="35"/>
    <n v="10"/>
    <s v="l (30 "/>
    <s v="30 "/>
    <n v="0"/>
    <n v="34"/>
    <b v="0"/>
    <e v="#N/A"/>
    <s v="FALSCH"/>
    <x v="34"/>
    <e v="#REF!"/>
    <s v="n.a."/>
    <m/>
    <n v="30"/>
  </r>
  <r>
    <s v="Viessmann Vitodens 333-F (26 kW)"/>
    <n v="3900"/>
    <n v="289859"/>
    <s v="/preisvergleich/Relocate/481814199.html?categoryId=18406&amp;pos=6&amp;price=3900.0&amp;productid=3235663&amp;sid=289859&amp;type=offer"/>
    <s v=" Viess­mann Vi­to­dens 333-F Brenn­wert­ther­me, 26 kW, B3TA012, VT200 RF Auf­putz l/r Viess­mann"/>
    <n v="18406"/>
    <x v="97"/>
    <n v="30"/>
    <n v="20"/>
    <s v="F (26 "/>
    <s v="26 "/>
    <n v="53"/>
    <n v="24"/>
    <s v="me, 26 "/>
    <s v="26"/>
    <s v="e, 26"/>
    <x v="11"/>
    <e v="#REF!"/>
    <s v="n.a."/>
    <m/>
    <n v="26"/>
  </r>
  <r>
    <s v="Remeha Tzerra 28 C"/>
    <n v="1708"/>
    <n v="223861"/>
    <s v="/preisvergleich/Relocate/468353528.html?categoryId=18406&amp;pos=7&amp;price=1708.0&amp;productid=3725835&amp;sid=223861&amp;type=offer"/>
    <s v=" Remeha Gas-Brenn­wert Kom­bi-Heiz­ther­me Kom­bither­me Tzerra 28 C Re­ge­lung iSense ohne Au­ßen­füh­ler, ohne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15"/>
    <n v="289859"/>
    <s v="/preisvergleich/Relocate/481848999.html?categoryId=18406&amp;pos=6&amp;price=3115.0&amp;productid=3497887&amp;sid=289859&amp;type=offer"/>
    <s v=" Jun­kers Ce­ra­pur­Com­fort ZBR 42-3 A 21 Gas-Brenn­wert­ther­me 42 kW, L / LL ohne Re­ge­lung, ohne Spei­cher, ohne Mon­ta­ge­plat­te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iessmann Vitodens 300-W (19 kW)"/>
    <n v="3276.99"/>
    <n v="276812"/>
    <s v="/preisvergleich/Relocate/387842439.html?categoryId=18406&amp;pos=14&amp;price=3276.99&amp;productid=1223701&amp;sid=276812&amp;type=offer"/>
    <s v=" Viess­mann Vi­to­dens 222-F BS2A mit Vi­to­tro­nic 200 3,2 - 19,0 kW"/>
    <n v="18406"/>
    <x v="86"/>
    <n v="30"/>
    <n v="20"/>
    <s v="W (19 "/>
    <s v="19 "/>
    <n v="68"/>
    <n v="24"/>
    <s v="- 19,0 "/>
    <s v="19.0"/>
    <s v="19,0"/>
    <x v="3"/>
    <e v="#REF!"/>
    <s v="n.a."/>
    <m/>
    <n v="19"/>
  </r>
  <r>
    <s v="Buderus Logamax plus GB172-20"/>
    <n v="2228.5"/>
    <n v="288366"/>
    <s v="/preisvergleich/Relocate/348136754.html?categoryId=18406&amp;pos=11&amp;price=2228.5&amp;productid=2467631&amp;sid=288366&amp;type=offer"/>
    <s v=" Bu­de­rus Lo­ga­max plus GB172 Gas Brenn­wert Paket in­klu­si­ve Ab­gas­füh­rung Schacht 10 m &quot;20 kW Erdgas E oder H&quot;"/>
    <n v="18406"/>
    <x v="90"/>
    <n v="0"/>
    <n v="24"/>
    <e v="#N/A"/>
    <e v="#N/A"/>
    <n v="100"/>
    <n v="29"/>
    <s v=" m &quot;20 "/>
    <s v="20"/>
    <s v="m &quot;20"/>
    <x v="25"/>
    <s v="172"/>
    <e v="#N/A"/>
    <m/>
    <n v="20"/>
  </r>
  <r>
    <s v="Wolf ComfortLine CGB-K"/>
    <n v="2776.09"/>
    <n v="12041"/>
    <s v="/preisvergleich/Relocate/421499563.html?categoryId=18406&amp;pos=12&amp;price=2776.09&amp;productid=2919604&amp;sid=12041&amp;type=offer"/>
    <s v=" "/>
    <n v="18406"/>
    <x v="56"/>
    <n v="0"/>
    <n v="0"/>
    <e v="#N/A"/>
    <e v="#N/A"/>
    <n v="0"/>
    <n v="0"/>
    <b v="0"/>
    <e v="#N/A"/>
    <s v="FALSCH"/>
    <x v="2"/>
    <b v="0"/>
    <e v="#N/A"/>
    <m/>
    <e v="#N/A"/>
  </r>
  <r>
    <s v="Viessmann Vitocrossal 300-35"/>
    <n v="6347"/>
    <n v="223861"/>
    <s v="/preisvergleich/Relocate/342586213.html?categoryId=18406&amp;pos=13&amp;price=6347.0&amp;productid=1262326&amp;sid=223861&amp;type=offer"/>
    <s v=" Viess­mann Vi­to­cros­sal 300 Gas-Brenn­wer­kes­sel 7 35 kW mit 200 Liter Spei­cher"/>
    <n v="18406"/>
    <x v="89"/>
    <n v="0"/>
    <n v="23"/>
    <e v="#N/A"/>
    <e v="#N/A"/>
    <n v="59"/>
    <n v="28"/>
    <s v="l 7 35 "/>
    <s v="7 35"/>
    <s v="7 35"/>
    <x v="29"/>
    <s v="300"/>
    <e v="#N/A"/>
    <n v="35"/>
    <n v="35"/>
  </r>
  <r>
    <s v="Viessmann B2SA010"/>
    <n v="4204.1000000000004"/>
    <n v="276812"/>
    <s v="/preisvergleich/Relocate/436315150.html?categoryId=18406&amp;pos=2&amp;price=4204.1&amp;productid=3131289&amp;sid=276812&amp;type=offer"/>
    <s v=" Viess­mann Paket Vi­to­dens 222-F 13 kW Vi­to­tro­nic"/>
    <n v="18406"/>
    <x v="66"/>
    <n v="0"/>
    <n v="12"/>
    <e v="#N/A"/>
    <e v="#N/A"/>
    <n v="39"/>
    <n v="30"/>
    <s v="2-F 13 "/>
    <s v="13"/>
    <s v="-F 13"/>
    <x v="26"/>
    <s v="2SA"/>
    <e v="#N/A"/>
    <m/>
    <n v="13"/>
  </r>
  <r>
    <s v="Junkers CerapurComfort Eco ZSBE 28-3 A 23"/>
    <n v="2508.15"/>
    <n v="293331"/>
    <s v="/preisvergleich/Relocate/586714598.html?categoryId=18406&amp;pos=1&amp;price=2508.15&amp;productid=1217855&amp;sid=293331&amp;type=offer"/>
    <s v=" Jun­kers Gas-Brenn­wert­ge­rät, wand­hän­gend CE­RA­PUR­COM­FORT-ECO ZSBE 28-3 A 21 - 7712231543 7712231543"/>
    <n v="18406"/>
    <x v="28"/>
    <n v="0"/>
    <n v="33"/>
    <e v="#N/A"/>
    <e v="#N/A"/>
    <n v="0"/>
    <n v="76"/>
    <b v="0"/>
    <e v="#N/A"/>
    <s v="FALSCH"/>
    <x v="2"/>
    <s v="28-"/>
    <e v="#N/A"/>
    <m/>
    <n v="28"/>
  </r>
  <r>
    <s v="Viessmann Vitodens 300 11kW"/>
    <n v="3800"/>
    <n v="289859"/>
    <s v="/preisvergleich/Relocate/481822020.html?categoryId=18406&amp;pos=1&amp;price=3800.0&amp;productid=1223708&amp;sid=289859&amp;type=offer"/>
    <s v=" Viess­mann Vi­to­dens 300-W Gasther­me, 11 kW, B3HA027, 200 L Vi­to­cell 300-W, EVA Viess­mann"/>
    <n v="18406"/>
    <x v="25"/>
    <n v="26"/>
    <n v="20"/>
    <s v="300 11"/>
    <s v="11"/>
    <n v="45"/>
    <n v="24"/>
    <s v="me, 11 "/>
    <s v="11"/>
    <s v="e, 11"/>
    <x v="0"/>
    <e v="#REF!"/>
    <s v="n.a."/>
    <m/>
    <n v="11"/>
  </r>
  <r>
    <s v="Atmos DC 25 SP(L) Kombikessel (30 kW)"/>
    <n v="4171.3599999999997"/>
    <n v="12041"/>
    <s v="/preisvergleich/Relocate/491990577.html?categoryId=18406&amp;pos=7&amp;price=4171.36&amp;productid=2025393&amp;sid=12041&amp;type=offer"/>
    <s v=" "/>
    <n v="18406"/>
    <x v="96"/>
    <n v="35"/>
    <n v="10"/>
    <s v="l (30 "/>
    <s v="30 "/>
    <n v="0"/>
    <n v="0"/>
    <b v="0"/>
    <e v="#N/A"/>
    <s v="FALSCH"/>
    <x v="34"/>
    <e v="#REF!"/>
    <s v="n.a."/>
    <m/>
    <n v="30"/>
  </r>
  <r>
    <s v="Viessmann Vitodens 333-F (26 kW)"/>
    <n v="3917.34"/>
    <n v="297223"/>
    <s v="/preisvergleich/Relocate/588971764.html?categoryId=18406&amp;pos=7&amp;price=3917.34&amp;productid=3235663&amp;sid=297223&amp;type=offer"/>
    <s v=" VIESS­MANN B3TA003 Vi­to­dens 333-F 4,0-26, 0kW, Kom­pakt­ge­rät mit Vi­to­tro­nic 200 ATS lgb"/>
    <n v="18406"/>
    <x v="97"/>
    <n v="30"/>
    <n v="20"/>
    <s v="F (26 "/>
    <s v="26 "/>
    <n v="47"/>
    <n v="14"/>
    <s v="0-26, 0"/>
    <e v="#N/A"/>
    <s v="-26, 0"/>
    <x v="11"/>
    <e v="#REF!"/>
    <s v="n.a."/>
    <m/>
    <n v="26"/>
  </r>
  <r>
    <s v="Remeha Tzerra 28 C"/>
    <n v="1722"/>
    <n v="223861"/>
    <s v="/preisvergleich/Relocate/468353660.html?categoryId=18406&amp;pos=8&amp;price=1722.0&amp;productid=3725835&amp;sid=223861&amp;type=offer"/>
    <s v=" Remeha Gas-Brenn­wert Kom­bi-Heiz­ther­me Kom­bither­me Tzerra 28 C Re­ge­lung iSense ohne Au­ßen­füh­ler, ohne Mon­ta­ge­rah­men, ohne Rohr­an­schluss­set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20"/>
    <n v="289859"/>
    <s v="/preisvergleich/Relocate/481846669.html?categoryId=18406&amp;pos=7&amp;price=3120.0&amp;productid=3497887&amp;sid=289859&amp;type=offer"/>
    <s v=" Jun­kers Ce­ra­pur­Com­fort ZBR 42-3 A 21 Gas-Brenn­wert­ther­me 42 kW, L / LL Mon­ta­ge­plat­te 258, ohne Re­ge­lung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iessmann Vitodens 300-W (19 kW)"/>
    <n v="3323.99"/>
    <n v="276812"/>
    <s v="/preisvergleich/Relocate/387842921.html?categoryId=18406&amp;pos=15&amp;price=3323.99&amp;productid=1223701&amp;sid=276812&amp;type=offer"/>
    <s v=" Viess­mann Vi­to­dens 222-W mit Vi­to­tro­nic 200 3,2 - 19,0 kW"/>
    <n v="18406"/>
    <x v="86"/>
    <n v="30"/>
    <n v="20"/>
    <s v="W (19 "/>
    <s v="19 "/>
    <n v="63"/>
    <n v="24"/>
    <s v="- 19,0 "/>
    <s v="19.0"/>
    <s v="19,0"/>
    <x v="3"/>
    <e v="#REF!"/>
    <s v="n.a."/>
    <m/>
    <n v="19"/>
  </r>
  <r>
    <s v="Buderus Logamax plus GB172-20"/>
    <n v="2228.5"/>
    <n v="288366"/>
    <s v="/preisvergleich/Relocate/540050938.html?categoryId=18406&amp;pos=12&amp;price=2228.5&amp;productid=2467631&amp;sid=288366&amp;type=offer"/>
    <s v=" Bu­de­rus Lo­ga­max plus GB172 Gas Brenn­wert Paket mit Re­ge­lung RC200 &quot;20 kW Schacht GA-K 10 m ohne&quot;"/>
    <n v="18406"/>
    <x v="90"/>
    <n v="0"/>
    <n v="24"/>
    <e v="#N/A"/>
    <e v="#N/A"/>
    <n v="79"/>
    <n v="29"/>
    <s v="00 &quot;20 "/>
    <s v="20"/>
    <s v="0 &quot;20"/>
    <x v="25"/>
    <s v="172"/>
    <e v="#N/A"/>
    <m/>
    <n v="20"/>
  </r>
  <r>
    <s v="Wolf ComfortLine CGB-K"/>
    <n v="3249.89"/>
    <n v="276812"/>
    <s v="/preisvergleich/Relocate/501881480.html?categoryId=18406&amp;pos=13&amp;price=3249.89&amp;productid=2919604&amp;sid=276812&amp;type=offer"/>
    <s v=" Wolf Paket Brenn­wert­ther­me CGB-K 40-35 BM, Hoch­eff"/>
    <n v="18406"/>
    <x v="56"/>
    <n v="0"/>
    <n v="0"/>
    <e v="#N/A"/>
    <e v="#N/A"/>
    <n v="0"/>
    <n v="38"/>
    <b v="0"/>
    <e v="#N/A"/>
    <s v="FALSCH"/>
    <x v="2"/>
    <b v="0"/>
    <e v="#N/A"/>
    <m/>
    <e v="#N/A"/>
  </r>
  <r>
    <s v="Junkers CerapurComfort Eco ZSBE 28-3 A 23"/>
    <n v="2508.15"/>
    <n v="293331"/>
    <s v="/preisvergleich/Relocate/586714412.html?categoryId=18406&amp;pos=2&amp;price=2508.15&amp;productid=1217855&amp;sid=293331&amp;type=offer"/>
    <s v=" Jun­kers Gas-Brenn­wert­ge­rät, wand­hän­gend CE­RA­PUR­COM­FORT-ECO ZSBE 28-3 A 23 - 7712231542 7712231542"/>
    <n v="18406"/>
    <x v="28"/>
    <n v="0"/>
    <n v="33"/>
    <e v="#N/A"/>
    <e v="#N/A"/>
    <n v="0"/>
    <n v="76"/>
    <b v="0"/>
    <e v="#N/A"/>
    <s v="FALSCH"/>
    <x v="2"/>
    <s v="28-"/>
    <e v="#N/A"/>
    <m/>
    <n v="28"/>
  </r>
  <r>
    <s v="Viessmann Vitodens 300 11kW"/>
    <n v="3864"/>
    <n v="223861"/>
    <s v="/preisvergleich/Relocate/341808099.html?categoryId=18406&amp;pos=2&amp;price=3864.0&amp;productid=1223708&amp;sid=223861&amp;type=offer"/>
    <s v=" Viess­mann Paket mit Gas-Brenn­wert-Heiz­ther­me Vi­to­dens 300-W 1,9-11 kW Spei­cher"/>
    <n v="18406"/>
    <x v="25"/>
    <n v="26"/>
    <n v="20"/>
    <s v="300 11"/>
    <s v="11"/>
    <n v="75"/>
    <n v="62"/>
    <s v="1,9-11 "/>
    <e v="#N/A"/>
    <s v=",9-11"/>
    <x v="0"/>
    <e v="#REF!"/>
    <s v="n.a."/>
    <m/>
    <n v="11"/>
  </r>
  <r>
    <s v="Atmos DC 25 SP(L) Kombikessel (30 kW)"/>
    <n v="4194.75"/>
    <n v="276703"/>
    <s v="/preisvergleich/Relocate/455951562.html?categoryId=18406&amp;pos=8&amp;price=4194.75&amp;productid=2025393&amp;sid=276703&amp;type=offer"/>
    <s v=" Öl Holz­ver­ga­ser Atmos DC 25 SPL 25 KW Kom­bikes­sel mit Öl­bren­ner"/>
    <n v="18406"/>
    <x v="96"/>
    <n v="35"/>
    <n v="10"/>
    <s v="l (30 "/>
    <s v="30 "/>
    <n v="0"/>
    <n v="30"/>
    <b v="0"/>
    <e v="#N/A"/>
    <s v="FALSCH"/>
    <x v="34"/>
    <e v="#REF!"/>
    <s v="n.a."/>
    <m/>
    <n v="30"/>
  </r>
  <r>
    <s v="Viessmann Vitodens 333-F (26 kW)"/>
    <n v="3995.02"/>
    <n v="297223"/>
    <s v="/preisvergleich/Relocate/588971924.html?categoryId=18406&amp;pos=8&amp;price=3995.02&amp;productid=3235663&amp;sid=297223&amp;type=offer"/>
    <s v=" VIESS­MANN B3TA006 Vi­to­dens 333-F 4,0-26, 0kW, Kom­pakt­ge­rät mit Vi­to­tro­nic 200 ATS Funk"/>
    <n v="18406"/>
    <x v="97"/>
    <n v="30"/>
    <n v="20"/>
    <s v="F (26 "/>
    <s v="26 "/>
    <n v="47"/>
    <n v="14"/>
    <s v="0-26, 0"/>
    <e v="#N/A"/>
    <s v="-26, 0"/>
    <x v="11"/>
    <e v="#REF!"/>
    <s v="n.a."/>
    <m/>
    <n v="26"/>
  </r>
  <r>
    <s v="Remeha Tzerra 28 C"/>
    <n v="1722"/>
    <n v="223861"/>
    <s v="/preisvergleich/Relocate/468353292.html?categoryId=18406&amp;pos=9&amp;price=1722.0&amp;productid=3725835&amp;sid=223861&amp;type=offer"/>
    <s v=" Remeha Gas-Brenn­wert Kom­bi-Heiz­ther­me Kom­bither­me Tzerra 28 C Re­ge­lung iSense mit Au­ßen­füh­ler, ohne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30"/>
    <n v="289859"/>
    <s v="/preisvergleich/Relocate/481846946.html?categoryId=18406&amp;pos=8&amp;price=3130.0&amp;productid=3497887&amp;sid=289859&amp;type=offer"/>
    <s v=" Jun­kers Ce­ra­pur­Com­fort ZBR 42-3 A 21 Gas-Brenn­wert­ther­me 42 kW, L / LL Mon­ta­ge­plat­te 258, ohne Re­ge­lung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Buderus Logamax plus GB172-20"/>
    <n v="2228.5"/>
    <n v="288366"/>
    <s v="/preisvergleich/Relocate/348136701.html?categoryId=18406&amp;pos=13&amp;price=2228.5&amp;productid=2467631&amp;sid=288366&amp;type=offer"/>
    <s v=" Bu­de­rus Lo­ga­max plus GB172 Gas Brenn­wert Paket in­klu­si­ve Ab­gas­füh­rung Schacht 10 m &quot;20 kW Erdgas LL oder L&quot;"/>
    <n v="18406"/>
    <x v="90"/>
    <n v="0"/>
    <n v="24"/>
    <e v="#N/A"/>
    <e v="#N/A"/>
    <n v="100"/>
    <n v="29"/>
    <s v=" m &quot;20 "/>
    <s v="20"/>
    <s v="m &quot;20"/>
    <x v="25"/>
    <s v="172"/>
    <e v="#N/A"/>
    <m/>
    <n v="20"/>
  </r>
  <r>
    <s v="Wolf ComfortLine CGB-K"/>
    <n v="3249.89"/>
    <n v="276812"/>
    <s v="/preisvergleich/Relocate/501881320.html?categoryId=18406&amp;pos=14&amp;price=3249.89&amp;productid=2919604&amp;sid=276812&amp;type=offer"/>
    <s v=" Wolf Paket Brenn­wert­ther­me CGB-K 40-35 BM, Hoch­eff"/>
    <n v="18406"/>
    <x v="56"/>
    <n v="0"/>
    <n v="0"/>
    <e v="#N/A"/>
    <e v="#N/A"/>
    <n v="0"/>
    <n v="38"/>
    <b v="0"/>
    <e v="#N/A"/>
    <s v="FALSCH"/>
    <x v="2"/>
    <b v="0"/>
    <e v="#N/A"/>
    <m/>
    <e v="#N/A"/>
  </r>
  <r>
    <s v="Junkers CerapurComfort Eco ZSBE 28-3 A 23"/>
    <n v="2990.23"/>
    <n v="26395"/>
    <s v="/preisvergleich/Relocate/199582697.html?categoryId=18406&amp;pos=3&amp;price=2990.23&amp;productid=1217855&amp;sid=26395&amp;type=offer"/>
    <s v=" Jun­kers Ce­ra­pur Com­fort Eco ZSBE 16-3 A 21 ZSBE 16-3 A 21 Brenn­wert-Wand­kes­sel 15,9 kW"/>
    <n v="18406"/>
    <x v="28"/>
    <n v="0"/>
    <n v="33"/>
    <e v="#N/A"/>
    <e v="#N/A"/>
    <n v="93"/>
    <n v="39"/>
    <s v="l 15,9 "/>
    <s v="15.9"/>
    <s v="15,9"/>
    <x v="35"/>
    <s v="28-"/>
    <e v="#N/A"/>
    <m/>
    <n v="28"/>
  </r>
  <r>
    <s v="Viessmann Vitodens 300 11kW"/>
    <n v="4099"/>
    <n v="223861"/>
    <s v="/preisvergleich/Relocate/341807983.html?categoryId=18406&amp;pos=3&amp;price=4099.0&amp;productid=1223708&amp;sid=223861&amp;type=offer"/>
    <s v=" Viess­mann Gas-Brenn­wert-Ther­me Vi­to­dens 300-W 1,9-11 kW Spei­cher EVA 160 Liter"/>
    <n v="18406"/>
    <x v="25"/>
    <n v="26"/>
    <n v="20"/>
    <s v="300 11"/>
    <s v="11"/>
    <n v="60"/>
    <n v="47"/>
    <s v="1,9-11 "/>
    <e v="#N/A"/>
    <s v=",9-11"/>
    <x v="0"/>
    <e v="#REF!"/>
    <s v="n.a."/>
    <m/>
    <n v="11"/>
  </r>
  <r>
    <s v="Atmos DC 25 SP(L) Kombikessel (30 kW)"/>
    <n v="4270.01"/>
    <n v="286255"/>
    <s v="/preisvergleich/Relocate/300166529.html?categoryId=18406&amp;pos=9&amp;price=4270.01&amp;productid=2025393&amp;sid=286255&amp;type=offer"/>
    <s v=" Atmos DC 25 SP(L) 25 KW Kom­bikes­sel ohne Bren­ner mit 2x1000L Puffer"/>
    <n v="18406"/>
    <x v="96"/>
    <n v="35"/>
    <n v="10"/>
    <s v="l (30 "/>
    <s v="30 "/>
    <n v="0"/>
    <n v="11"/>
    <b v="0"/>
    <e v="#N/A"/>
    <s v="FALSCH"/>
    <x v="34"/>
    <e v="#REF!"/>
    <s v="n.a."/>
    <m/>
    <n v="30"/>
  </r>
  <r>
    <s v="Viessmann Vitodens 333-F (26 kW)"/>
    <n v="4720"/>
    <n v="297223"/>
    <s v="/preisvergleich/Relocate/515850458.html?categoryId=18406&amp;pos=9&amp;price=4720.0&amp;productid=3235663&amp;sid=297223&amp;type=offer"/>
    <s v=" VIESS­MANN B3TA015 Paket: Vi­to­dens 333-F 4,0-26, 0kW, mit Vi­to­tro­nic 200 ATS lgb"/>
    <n v="18406"/>
    <x v="97"/>
    <n v="30"/>
    <n v="20"/>
    <s v="F (26 "/>
    <s v="26 "/>
    <n v="54"/>
    <n v="14"/>
    <s v="0-26, 0"/>
    <e v="#N/A"/>
    <s v="-26, 0"/>
    <x v="11"/>
    <e v="#REF!"/>
    <s v="n.a."/>
    <m/>
    <n v="26"/>
  </r>
  <r>
    <s v="Remeha Tzerra 28 C"/>
    <n v="1733"/>
    <n v="223861"/>
    <s v="/preisvergleich/Relocate/468353518.html?categoryId=18406&amp;pos=10&amp;price=1733.0&amp;productid=3725835&amp;sid=223861&amp;type=offer"/>
    <s v=" Remeha Gas-Brenn­wert Kom­bi-Heiz­ther­me Kom­bither­me Tzerra 28 C Re­ge­lung iSense mit Au­ßen­füh­ler, ohne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30"/>
    <n v="289859"/>
    <s v="/preisvergleich/Relocate/481849039.html?categoryId=18406&amp;pos=9&amp;price=3130.0&amp;productid=3497887&amp;sid=289859&amp;type=offer"/>
    <s v=" Jun­kers Ce­ra­pur­Com­fort ZBR 42-3 A 21 Gas-Brenn­wert­ther­me 42 kW, L / LL Mon­ta­ge­plat­te 258, ohne Re­ge­lung, ohne Spei­cher, Jun­kers AZB09 Dach schwarz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Buderus Logamax plus GB172-20"/>
    <n v="2440.5"/>
    <n v="288366"/>
    <s v="/preisvergleich/Relocate/348485498.html?categoryId=18406&amp;pos=14&amp;price=2440.5&amp;productid=2467631&amp;sid=288366&amp;type=offer"/>
    <s v=" Bu­de­rus GB172 Gas Brenn­wert RC200 Paket - 120 L Spei­cher und Schrägd­ach­durch­füh­rung &quot;20 kW Erdgas LL oder L&quot;"/>
    <n v="18406"/>
    <x v="90"/>
    <n v="0"/>
    <n v="24"/>
    <e v="#N/A"/>
    <e v="#N/A"/>
    <n v="98"/>
    <n v="14"/>
    <s v="ng &quot;20 "/>
    <s v="20"/>
    <s v="g &quot;20"/>
    <x v="25"/>
    <s v="172"/>
    <e v="#N/A"/>
    <m/>
    <n v="20"/>
  </r>
  <r>
    <s v="Junkers CerapurComfort Eco ZSBE 28-3 A 23"/>
    <n v="3004"/>
    <n v="223861"/>
    <s v="/preisvergleich/Relocate/429415590.html?categoryId=18406&amp;pos=4&amp;price=3004.0&amp;productid=1217855&amp;sid=223861&amp;type=offer"/>
    <s v=" Jun­kers Plus-Sys­tem ZSBE3 Gas­brenn­wert­ther­me ZSBE 28 kW Spei­cher SK160 Erdgas H"/>
    <n v="18406"/>
    <x v="28"/>
    <n v="0"/>
    <n v="33"/>
    <e v="#N/A"/>
    <e v="#N/A"/>
    <n v="61"/>
    <n v="28"/>
    <s v="SBE 28 "/>
    <s v="28"/>
    <s v="BE 28"/>
    <x v="15"/>
    <s v="28-"/>
    <e v="#N/A"/>
    <m/>
    <n v="28"/>
  </r>
  <r>
    <s v="Viessmann Vitodens 300 11kW"/>
    <n v="4145"/>
    <n v="223861"/>
    <s v="/preisvergleich/Relocate/341808000.html?categoryId=18406&amp;pos=4&amp;price=4145.0&amp;productid=1223708&amp;sid=223861&amp;type=offer"/>
    <s v=" Viess­mann Gas-Brenn­wert-Ther­me Vi­to­dens 300-W 1,9-11 kW Spei­cher EVA 200 Liter"/>
    <n v="18406"/>
    <x v="25"/>
    <n v="26"/>
    <n v="20"/>
    <s v="300 11"/>
    <s v="11"/>
    <n v="60"/>
    <n v="47"/>
    <s v="1,9-11 "/>
    <e v="#N/A"/>
    <s v=",9-11"/>
    <x v="0"/>
    <e v="#REF!"/>
    <s v="n.a."/>
    <m/>
    <n v="11"/>
  </r>
  <r>
    <s v="Buderus Logamax plus GB172-20 T"/>
    <n v="2754.1"/>
    <n v="276812"/>
    <s v="/preisvergleich/Relocate/478136715.html?categoryId=18406&amp;pos=1&amp;price=2754.1&amp;productid=4597647&amp;sid=276812&amp;type=offer"/>
    <s v=" Lo­ga­max plus GB172-20 T100S,G25 V2"/>
    <n v="18406"/>
    <x v="98"/>
    <n v="0"/>
    <n v="24"/>
    <e v="#N/A"/>
    <e v="#N/A"/>
    <n v="0"/>
    <n v="19"/>
    <b v="0"/>
    <e v="#N/A"/>
    <s v="FALSCH"/>
    <x v="2"/>
    <s v="172"/>
    <e v="#N/A"/>
    <m/>
    <e v="#N/A"/>
  </r>
  <r>
    <s v="Atmos DC 25 SP(L) Kombikessel (30 kW)"/>
    <n v="4483.51"/>
    <n v="276703"/>
    <s v="/preisvergleich/Relocate/455951457.html?categoryId=18406&amp;pos=10&amp;price=4483.51&amp;productid=2025393&amp;sid=276703&amp;type=offer"/>
    <s v=" Atmos DC 25 SP(L) 25 KW Kom­bikes­sel ohne Bren­ner mit 2x1000L Puffer"/>
    <n v="18406"/>
    <x v="96"/>
    <n v="35"/>
    <n v="10"/>
    <s v="l (30 "/>
    <s v="30 "/>
    <n v="0"/>
    <n v="11"/>
    <b v="0"/>
    <e v="#N/A"/>
    <s v="FALSCH"/>
    <x v="34"/>
    <e v="#REF!"/>
    <s v="n.a."/>
    <m/>
    <n v="30"/>
  </r>
  <r>
    <s v="Viessmann Vitodens 333-F (26 kW)"/>
    <n v="4790"/>
    <n v="289859"/>
    <s v="/preisvergleich/Relocate/481815077.html?categoryId=18406&amp;pos=10&amp;price=4790.0&amp;productid=3235663&amp;sid=289859&amp;type=offer"/>
    <s v=" Viess­mann Vi­to­dens 333-F Brenn­wert­ther­me, 26 kW, B3TA015, VT200 RF Auf­bau-Kit Viess­mann"/>
    <n v="18406"/>
    <x v="97"/>
    <n v="30"/>
    <n v="20"/>
    <s v="F (26 "/>
    <s v="26 "/>
    <n v="53"/>
    <n v="24"/>
    <s v="me, 26 "/>
    <s v="26"/>
    <s v="e, 26"/>
    <x v="11"/>
    <e v="#REF!"/>
    <s v="n.a."/>
    <m/>
    <n v="26"/>
  </r>
  <r>
    <s v="Remeha Tzerra 28 C"/>
    <n v="1740"/>
    <n v="223861"/>
    <s v="/preisvergleich/Relocate/468353575.html?categoryId=18406&amp;pos=11&amp;price=1740.0&amp;productid=3725835&amp;sid=223861&amp;type=offer"/>
    <s v=" Remeha Gas-Brenn­wert Kom­bi-Heiz­ther­me Kom­bither­me Tzerra 28 C Re­ge­lung iSense ohne Au­ßen­füh­ler, ohne Mon­ta­ge­rah­men, An­schluss nach unten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30"/>
    <n v="289859"/>
    <s v="/preisvergleich/Relocate/481848321.html?categoryId=18406&amp;pos=10&amp;price=3130.0&amp;productid=3497887&amp;sid=289859&amp;type=offer"/>
    <s v=" Jun­kers Ce­ra­pur­Com­fort ZBR 42-3 A 21 Gas-Brenn­wert­ther­me 42 kW, L / LL Jun­kers FR 50, Mon­ta­ge­plat­te 994, ohne Spei­cher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Buderus Logamax plus GB172-20 T"/>
    <n v="2754.1"/>
    <n v="276812"/>
    <s v="/preisvergleich/Relocate/478136729.html?categoryId=18406&amp;pos=2&amp;price=2754.1&amp;productid=4597647&amp;sid=276812&amp;type=offer"/>
    <s v=" Lo­ga­max plus GB172-20 T100S,G20 V2"/>
    <n v="18406"/>
    <x v="98"/>
    <n v="0"/>
    <n v="24"/>
    <e v="#N/A"/>
    <e v="#N/A"/>
    <n v="0"/>
    <n v="19"/>
    <b v="0"/>
    <e v="#N/A"/>
    <s v="FALSCH"/>
    <x v="2"/>
    <s v="172"/>
    <e v="#N/A"/>
    <m/>
    <e v="#N/A"/>
  </r>
  <r>
    <s v="Atmos DC 25 SP(L) Kombikessel (30 kW)"/>
    <n v="5211"/>
    <n v="286255"/>
    <s v="/preisvergleich/Relocate/288767360.html?categoryId=18406&amp;pos=11&amp;price=5211.0&amp;productid=2025393&amp;sid=286255&amp;type=offer"/>
    <s v=" Pel­lets­kes­sel Atmos DC 25 SP 25 kW Kom­bikes­sel inkl. A25 und För­der­schne­cke"/>
    <n v="18406"/>
    <x v="96"/>
    <n v="35"/>
    <n v="10"/>
    <s v="l (30 "/>
    <s v="30 "/>
    <n v="37"/>
    <n v="28"/>
    <s v=" SP 25 "/>
    <s v="25"/>
    <s v="SP 25"/>
    <x v="34"/>
    <e v="#REF!"/>
    <s v="n.a."/>
    <m/>
    <n v="30"/>
  </r>
  <r>
    <s v="Remeha Tzerra 28 C"/>
    <n v="1742"/>
    <n v="223861"/>
    <s v="/preisvergleich/Relocate/468353557.html?categoryId=18406&amp;pos=12&amp;price=1742.0&amp;productid=3725835&amp;sid=223861&amp;type=offer"/>
    <s v=" Remeha Gas-Brenn­wert Kom­bi-Heiz­ther­me Kom­bither­me Tzerra 28 C Re­ge­lung iSense ohne Au­ßen­füh­ler, ohne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35"/>
    <n v="289859"/>
    <s v="/preisvergleich/Relocate/481847268.html?categoryId=18406&amp;pos=11&amp;price=3135.0&amp;productid=3497887&amp;sid=289859&amp;type=offer"/>
    <s v=" Jun­kers Ce­ra­pur­Com­fort ZBR 42-3 A 21 Gas-Brenn­wert­ther­me 42 kW, L / LL Jun­kers FR 50, Mon­ta­ge­plat­te 993, ohne Spei­cher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Buderus Logaplus-Paket W6 (U-152-24 K)"/>
    <n v="2880"/>
    <n v="9701"/>
    <s v="/preisvergleich/Relocate/554522969.html?categoryId=18406&amp;pos=1&amp;price=2880.0&amp;productid=4206378&amp;sid=9701&amp;type=offer"/>
    <s v=" "/>
    <n v="18406"/>
    <x v="99"/>
    <n v="0"/>
    <n v="25"/>
    <e v="#N/A"/>
    <e v="#N/A"/>
    <n v="0"/>
    <n v="0"/>
    <b v="0"/>
    <e v="#N/A"/>
    <s v="FALSCH"/>
    <x v="2"/>
    <s v="6 ("/>
    <e v="#N/A"/>
    <m/>
    <e v="#N/A"/>
  </r>
  <r>
    <s v="Buderus Logaplus-Paket W21 (U-154-20 K)"/>
    <n v="2957.25"/>
    <n v="12041"/>
    <s v="/preisvergleich/Relocate/421135583.html?categoryId=18406&amp;pos=1&amp;price=2957.25&amp;productid=4206473&amp;sid=12041&amp;type=offer"/>
    <s v=" "/>
    <n v="18406"/>
    <x v="100"/>
    <n v="0"/>
    <n v="25"/>
    <e v="#N/A"/>
    <e v="#N/A"/>
    <n v="0"/>
    <n v="0"/>
    <b v="0"/>
    <e v="#N/A"/>
    <s v="FALSCH"/>
    <x v="2"/>
    <s v="21 "/>
    <e v="#N/A"/>
    <m/>
    <e v="#N/A"/>
  </r>
  <r>
    <s v="Buderus Logamax plus GB172-20 T"/>
    <n v="2966.81"/>
    <n v="276812"/>
    <s v="/preisvergleich/Relocate/478136733.html?categoryId=18406&amp;pos=3&amp;price=2966.81&amp;productid=4597647&amp;sid=276812&amp;type=offer"/>
    <s v=" Lo­ga­max plus GB172-20 T150,G25 V2"/>
    <n v="18406"/>
    <x v="98"/>
    <n v="0"/>
    <n v="24"/>
    <e v="#N/A"/>
    <e v="#N/A"/>
    <n v="0"/>
    <n v="19"/>
    <b v="0"/>
    <e v="#N/A"/>
    <s v="FALSCH"/>
    <x v="2"/>
    <s v="172"/>
    <e v="#N/A"/>
    <m/>
    <e v="#N/A"/>
  </r>
  <r>
    <s v="Atmos DC 25 SP(L) Kombikessel (30 kW)"/>
    <n v="6044.76"/>
    <n v="12041"/>
    <s v="/preisvergleich/Relocate/491990561.html?categoryId=18406&amp;pos=12&amp;price=6044.76&amp;productid=2025393&amp;sid=12041&amp;type=offer"/>
    <s v=" "/>
    <n v="18406"/>
    <x v="96"/>
    <n v="35"/>
    <n v="10"/>
    <s v="l (30 "/>
    <s v="30 "/>
    <n v="0"/>
    <n v="0"/>
    <b v="0"/>
    <e v="#N/A"/>
    <s v="FALSCH"/>
    <x v="34"/>
    <e v="#REF!"/>
    <s v="n.a."/>
    <m/>
    <n v="30"/>
  </r>
  <r>
    <s v="Remeha Tzerra 28 C"/>
    <n v="1747"/>
    <n v="223861"/>
    <s v="/preisvergleich/Relocate/468353273.html?categoryId=18406&amp;pos=13&amp;price=1747.0&amp;productid=3725835&amp;sid=223861&amp;type=offer"/>
    <s v=" Remeha Gas-Brenn­wert Kom­bi-Heiz­ther­me Kom­bither­me Tzerra 28 C Re­ge­lung iSense mit Au­ßen­füh­ler, ohne Mon­ta­ge­rah­men, ohne Rohr­an­schluss­set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35"/>
    <n v="289859"/>
    <s v="/preisvergleich/Relocate/481848685.html?categoryId=18406&amp;pos=12&amp;price=3135.0&amp;productid=3497887&amp;sid=289859&amp;type=offer"/>
    <s v=" Jun­kers Ce­ra­pur­Com­fort ZBR 42-3 A 21 Gas-Brenn­wert­ther­me 42 kW, L / LL Jun­kers FR 120, ohne Spei­cher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Buderus Logaplus-Paket W6 (U-152-24 K)"/>
    <n v="2980"/>
    <n v="9701"/>
    <s v="/preisvergleich/Relocate/408541289.html?categoryId=18406&amp;pos=2&amp;price=2980.0&amp;productid=4206378&amp;sid=9701&amp;type=offer"/>
    <s v=" "/>
    <n v="18406"/>
    <x v="99"/>
    <n v="0"/>
    <n v="25"/>
    <e v="#N/A"/>
    <e v="#N/A"/>
    <n v="0"/>
    <n v="0"/>
    <b v="0"/>
    <e v="#N/A"/>
    <s v="FALSCH"/>
    <x v="2"/>
    <s v="6 ("/>
    <e v="#N/A"/>
    <m/>
    <e v="#N/A"/>
  </r>
  <r>
    <s v="Junkers ZBR 42 3 42 kw"/>
    <n v="2980"/>
    <n v="289859"/>
    <s v="/preisvergleich/Relocate/481847311.html?categoryId=18406&amp;pos=1&amp;price=2980.0&amp;productid=1750863&amp;sid=289859&amp;type=offer"/>
    <s v=" Jun­kers Ce­ra­pur­Com­fort ZBR 42-3 A 23 Gas-Brenn­wert­ther­me 42 kW, E / H Jun­kers FR 50, ohne Spei­cher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Buderus Logaplus-Paket W9 (GB162-15 + SU160RW + RC300)"/>
    <n v="3312.9"/>
    <n v="273949"/>
    <s v="/preisvergleich/Relocate/320847620.html?categoryId=18406&amp;pos=1&amp;price=3312.9&amp;productid=4207237&amp;sid=273949&amp;type=offer"/>
    <s v=" Bu­de­rus GB162 Lo­ga­max Plus W9 mit Re­ge­lung RC300, 15 kW mit SU160 W Spei­cher - 7739601015"/>
    <n v="18406"/>
    <x v="101"/>
    <n v="0"/>
    <n v="25"/>
    <e v="#N/A"/>
    <e v="#N/A"/>
    <n v="61"/>
    <n v="14"/>
    <s v="00, 15 "/>
    <s v="15"/>
    <s v="0, 15"/>
    <x v="14"/>
    <s v="9 ("/>
    <e v="#N/A"/>
    <m/>
    <n v="15"/>
  </r>
  <r>
    <s v="Buderus Logaplus-Paket W21 (U-154-20 K)"/>
    <n v="2957.25"/>
    <n v="12041"/>
    <s v="/preisvergleich/Relocate/421134430.html?categoryId=18406&amp;pos=2&amp;price=2957.25&amp;productid=4206473&amp;sid=12041&amp;type=offer"/>
    <s v=" "/>
    <n v="18406"/>
    <x v="100"/>
    <n v="0"/>
    <n v="25"/>
    <e v="#N/A"/>
    <e v="#N/A"/>
    <n v="0"/>
    <n v="0"/>
    <b v="0"/>
    <e v="#N/A"/>
    <s v="FALSCH"/>
    <x v="2"/>
    <s v="21 "/>
    <e v="#N/A"/>
    <m/>
    <e v="#N/A"/>
  </r>
  <r>
    <s v="Buderus Logamax plus GB172-20 T"/>
    <n v="2966.81"/>
    <n v="276812"/>
    <s v="/preisvergleich/Relocate/478136755.html?categoryId=18406&amp;pos=4&amp;price=2966.81&amp;productid=4597647&amp;sid=276812&amp;type=offer"/>
    <s v=" Lo­ga­max plus GB172-20 T150,G20 V2"/>
    <n v="18406"/>
    <x v="98"/>
    <n v="0"/>
    <n v="24"/>
    <e v="#N/A"/>
    <e v="#N/A"/>
    <n v="0"/>
    <n v="19"/>
    <b v="0"/>
    <e v="#N/A"/>
    <s v="FALSCH"/>
    <x v="2"/>
    <s v="172"/>
    <e v="#N/A"/>
    <m/>
    <e v="#N/A"/>
  </r>
  <r>
    <s v="Remeha Tzerra 28 C"/>
    <n v="1753"/>
    <n v="223861"/>
    <s v="/preisvergleich/Relocate/468353205.html?categoryId=18406&amp;pos=14&amp;price=1753.0&amp;productid=3725835&amp;sid=223861&amp;type=offer"/>
    <s v=" Remeha Gas-Brenn­wert Kom­bi-Heiz­ther­me Kom­bither­me Tzerra 28 C Re­ge­lung iSense ohne Au­ßen­füh­ler, ohne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40"/>
    <n v="289859"/>
    <s v="/preisvergleich/Relocate/481848044.html?categoryId=18406&amp;pos=13&amp;price=3140.0&amp;productid=3497887&amp;sid=289859&amp;type=offer"/>
    <s v=" Jun­kers Ce­ra­pur­Com­fort ZBR 42-3 A 21 Gas-Brenn­wert­ther­me 42 kW, L / LL Jun­kers FR 120, ohne Spei­cher, Mon­ta­ge­plat­te 258 + 528-1 (Auf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2980"/>
    <n v="289859"/>
    <s v="/preisvergleich/Relocate/481849068.html?categoryId=18406&amp;pos=2&amp;price=2980.0&amp;productid=1750863&amp;sid=289859&amp;type=offer"/>
    <s v=" Jun­kers Ce­ra­pur­Com­fort ZBR 42-3 A 21 Gas-Brenn­wert­ther­me 42 kW, L / LL Jun­kers FR 50, ohne Spei­cher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Buderus Logaplus-Paket W9 (GB162-15 + SU160RW + RC300)"/>
    <n v="3405"/>
    <n v="9701"/>
    <s v="/preisvergleich/Relocate/435750480.html?categoryId=18406&amp;pos=2&amp;price=3405.0&amp;productid=4207237&amp;sid=9701&amp;type=offer"/>
    <s v=" "/>
    <n v="18406"/>
    <x v="101"/>
    <n v="0"/>
    <n v="25"/>
    <e v="#N/A"/>
    <e v="#N/A"/>
    <n v="0"/>
    <n v="0"/>
    <b v="0"/>
    <e v="#N/A"/>
    <s v="FALSCH"/>
    <x v="2"/>
    <s v="9 ("/>
    <e v="#N/A"/>
    <m/>
    <n v="15"/>
  </r>
  <r>
    <s v="Buderus Logaplus-Paket W9 (GB162-25 + SU160W + RC300)"/>
    <n v="3677"/>
    <n v="9701"/>
    <s v="/preisvergleich/Relocate/531986565.html?categoryId=18406&amp;pos=1&amp;price=3677.0&amp;productid=4215668&amp;sid=9701&amp;type=offer"/>
    <s v=" "/>
    <n v="18406"/>
    <x v="102"/>
    <n v="0"/>
    <n v="25"/>
    <e v="#N/A"/>
    <e v="#N/A"/>
    <n v="0"/>
    <n v="0"/>
    <b v="0"/>
    <e v="#N/A"/>
    <s v="FALSCH"/>
    <x v="2"/>
    <s v="9 ("/>
    <e v="#N/A"/>
    <m/>
    <e v="#N/A"/>
  </r>
  <r>
    <s v="Buderus Logamax plus GB172-20 T"/>
    <n v="3145"/>
    <n v="9701"/>
    <s v="/preisvergleich/Relocate/601106750.html?categoryId=18406&amp;pos=5&amp;price=3145.0&amp;productid=4597647&amp;sid=9701&amp;type=offer"/>
    <s v=" "/>
    <n v="18406"/>
    <x v="98"/>
    <n v="0"/>
    <n v="24"/>
    <e v="#N/A"/>
    <e v="#N/A"/>
    <n v="0"/>
    <n v="0"/>
    <b v="0"/>
    <e v="#N/A"/>
    <s v="FALSCH"/>
    <x v="2"/>
    <s v="172"/>
    <e v="#N/A"/>
    <m/>
    <e v="#N/A"/>
  </r>
  <r>
    <s v="Remeha Tzerra 28 C"/>
    <n v="1760"/>
    <n v="223861"/>
    <s v="/preisvergleich/Relocate/468353482.html?categoryId=18406&amp;pos=15&amp;price=1760.0&amp;productid=3725835&amp;sid=223861&amp;type=offer"/>
    <s v=" Remeha Gas-Brenn­wert Kom­bi-Heiz­ther­me Kom­bither­me Tzerra 28 C Re­ge­lung iSense ohne Au­ßen­füh­ler, ohne Mon­ta­ge­rah­men, An­schluss nach unten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ZBR 42 3 A21"/>
    <n v="3140"/>
    <n v="289859"/>
    <s v="/preisvergleich/Relocate/481847758.html?categoryId=18406&amp;pos=14&amp;price=3140.0&amp;productid=3497887&amp;sid=289859&amp;type=offer"/>
    <s v=" Jun­kers Ce­ra­pur­Com­fort ZBR 42-3 A 21 Gas-Brenn­wert­ther­me 42 kW, L / LL Mon­ta­ge­plat­te 258, ohne Re­ge­lung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olar"/>
    <n v="3450"/>
    <n v="9701"/>
    <s v="/preisvergleich/Relocate/410200726.html?categoryId=18406&amp;pos=1&amp;price=3450.0&amp;productid=3137609&amp;sid=9701&amp;type=offer"/>
    <s v=" "/>
    <n v="18406"/>
    <x v="103"/>
    <n v="0"/>
    <n v="0"/>
    <e v="#N/A"/>
    <e v="#N/A"/>
    <n v="0"/>
    <n v="0"/>
    <b v="0"/>
    <e v="#N/A"/>
    <s v="FALSCH"/>
    <x v="2"/>
    <s v="me, 35 "/>
    <e v="#N/A"/>
    <m/>
    <e v="#N/A"/>
  </r>
  <r>
    <s v="Junkers ZBR 42 3 42 kw"/>
    <n v="2980"/>
    <n v="289859"/>
    <s v="/preisvergleich/Relocate/481848809.html?categoryId=18406&amp;pos=3&amp;price=2980.0&amp;productid=1750863&amp;sid=289859&amp;type=offer"/>
    <s v=" Jun­kers Ce­ra­pur­Com­fort ZBR 42-3 A 23 Gas-Brenn­wert­ther­me 42 kW, E / H Mon­ta­ge­plat­te 994, ohne Re­ge­lung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Buderus Logaplus-Paket W9 (GB162-15 + SU160RW + RC300)"/>
    <n v="3499"/>
    <n v="9701"/>
    <s v="/preisvergleich/Relocate/533888447.html?categoryId=18406&amp;pos=3&amp;price=3499.0&amp;productid=4207237&amp;sid=9701&amp;type=offer"/>
    <s v=" "/>
    <n v="18406"/>
    <x v="101"/>
    <n v="0"/>
    <n v="25"/>
    <e v="#N/A"/>
    <e v="#N/A"/>
    <n v="0"/>
    <n v="0"/>
    <b v="0"/>
    <e v="#N/A"/>
    <s v="FALSCH"/>
    <x v="2"/>
    <s v="9 ("/>
    <e v="#N/A"/>
    <m/>
    <n v="15"/>
  </r>
  <r>
    <s v="Junkers ZBR 42 3 A21"/>
    <n v="3160"/>
    <n v="289859"/>
    <s v="/preisvergleich/Relocate/481846703.html?categoryId=18406&amp;pos=15&amp;price=3160.0&amp;productid=3497887&amp;sid=289859&amp;type=offer"/>
    <s v=" Jun­kers Ce­ra­pur­Com­fort ZBR 42-3 A 21 Gas-Brenn­wert­ther­me 42 kW, L / LL Jun­kers FR 120, Mon­ta­ge­plat­te 994, ohne Spei­cher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olar"/>
    <n v="3943"/>
    <n v="9701"/>
    <s v="/preisvergleich/Relocate/540733849.html?categoryId=18406&amp;pos=2&amp;price=3943.0&amp;productid=3137609&amp;sid=9701&amp;type=offer"/>
    <s v=" "/>
    <n v="18406"/>
    <x v="103"/>
    <n v="0"/>
    <n v="0"/>
    <e v="#N/A"/>
    <e v="#N/A"/>
    <n v="0"/>
    <n v="0"/>
    <b v="0"/>
    <e v="#N/A"/>
    <s v="FALSCH"/>
    <x v="2"/>
    <s v="me, 35 "/>
    <e v="#N/A"/>
    <m/>
    <e v="#N/A"/>
  </r>
  <r>
    <s v="Junkers ZBR 42 3 42 kw"/>
    <n v="2985"/>
    <n v="289859"/>
    <s v="/preisvergleich/Relocate/481846750.html?categoryId=18406&amp;pos=4&amp;price=2985.0&amp;productid=1750863&amp;sid=289859&amp;type=offer"/>
    <s v=" Jun­kers Ce­ra­pur­Com­fort ZBR 42-3 A 21 Gas-Brenn­wert­ther­me 42 kW, L / LL Mon­ta­ge­plat­te 993, ohne Re­ge­lung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2985"/>
    <n v="289859"/>
    <s v="/preisvergleich/Relocate/481847537.html?categoryId=18406&amp;pos=5&amp;price=2985.0&amp;productid=1750863&amp;sid=289859&amp;type=offer"/>
    <s v=" Jun­kers Ce­ra­pur­Com­fort ZBR 42-3 A 23 Gas-Brenn­wert­ther­me 42 kW, E / H Mon­ta­ge­plat­te 993, ohne Re­ge­lung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000"/>
    <n v="289859"/>
    <s v="/preisvergleich/Relocate/481860790.html?categoryId=18406&amp;pos=6&amp;price=3000.0&amp;productid=1750863&amp;sid=289859&amp;type=offer"/>
    <s v=" Jun­kers Ce­ra­pur­Com­fort ZBR 42-3 A 31 Gas-Brenn­wert­ther­me 42 kW, Flg. P Mon­ta­ge­plat­te 994, ohne Re­ge­lung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000"/>
    <n v="289859"/>
    <s v="/preisvergleich/Relocate/481860645.html?categoryId=18406&amp;pos=7&amp;price=3000.0&amp;productid=1750863&amp;sid=289859&amp;type=offer"/>
    <s v=" Jun­kers Ce­ra­pur­Com­fort ZBR 42-3 A 31 Gas-Brenn­wert­ther­me 42 kW, Flg. P Jun­kers FR 50, ohne Spei­cher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005"/>
    <n v="289859"/>
    <s v="/preisvergleich/Relocate/481862085.html?categoryId=18406&amp;pos=8&amp;price=3005.0&amp;productid=1750863&amp;sid=289859&amp;type=offer"/>
    <s v=" Jun­kers Ce­ra­pur­Com­fort ZBR 42-3 A 31 Gas-Brenn­wert­ther­me 42 kW, Flg. P Mon­ta­ge­plat­te 993, ohne Re­ge­lung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010"/>
    <n v="289859"/>
    <s v="/preisvergleich/Relocate/481846846.html?categoryId=18406&amp;pos=9&amp;price=3010.0&amp;productid=1750863&amp;sid=289859&amp;type=offer"/>
    <s v=" Jun­kers Ce­ra­pur­Com­fort ZBR 42-3 A 23 Gas-Brenn­wert­ther­me 42 kW, E / H Jun­kers FR 120, ohne Spei­cher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010"/>
    <n v="289859"/>
    <s v="/preisvergleich/Relocate/481846578.html?categoryId=18406&amp;pos=10&amp;price=3010.0&amp;productid=1750863&amp;sid=289859&amp;type=offer"/>
    <s v=" Jun­kers Ce­ra­pur­Com­fort ZBR 42-3 A 21 Gas-Brenn­wert­ther­me 42 kW, L / LL Jun­kers FR 120, ohne Spei­cher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iessmann Vitodens 200-W (60 kW)"/>
    <n v="3366.7"/>
    <n v="9701"/>
    <s v="/preisvergleich/Relocate/440793933.html?categoryId=18406&amp;pos=1&amp;price=3366.7&amp;productid=2647427&amp;sid=9701&amp;type=offer"/>
    <s v=" "/>
    <n v="18406"/>
    <x v="104"/>
    <n v="30"/>
    <n v="20"/>
    <s v="W (60 "/>
    <s v="60 "/>
    <n v="0"/>
    <n v="0"/>
    <b v="0"/>
    <e v="#N/A"/>
    <s v="FALSCH"/>
    <x v="17"/>
    <e v="#REF!"/>
    <s v="n.a."/>
    <m/>
    <n v="60"/>
  </r>
  <r>
    <s v="Weishaupt Thermo Condens WTC 32-A-W"/>
    <n v="3055.31"/>
    <n v="276812"/>
    <s v="/preisvergleich/Relocate/387845699.html?categoryId=18406&amp;pos=1&amp;price=3055.31&amp;productid=2654399&amp;sid=276812&amp;type=offer"/>
    <s v=" Weis­haupt Brenn­wert­ge­rät Typ WTC-A 15 bis 32 kW 10,2 - 32,0 kW, H-PEA - dreh­zahl­ge­re­gel­te Pumpe"/>
    <n v="18406"/>
    <x v="105"/>
    <n v="0"/>
    <n v="30"/>
    <e v="#N/A"/>
    <e v="#N/A"/>
    <n v="51"/>
    <n v="41"/>
    <s v="bis 32 "/>
    <s v="32"/>
    <s v="is 32"/>
    <x v="36"/>
    <s v="32-"/>
    <e v="#N/A"/>
    <m/>
    <n v="32"/>
  </r>
  <r>
    <s v="Elco Trigon S 22.1"/>
    <n v="3756"/>
    <n v="9701"/>
    <s v="/preisvergleich/Relocate/509685905.html?categoryId=18406&amp;pos=1&amp;price=3756.0&amp;productid=2933444&amp;sid=9701&amp;type=offer"/>
    <s v=" "/>
    <n v="18406"/>
    <x v="106"/>
    <n v="0"/>
    <n v="15"/>
    <e v="#N/A"/>
    <e v="#N/A"/>
    <n v="0"/>
    <n v="0"/>
    <b v="0"/>
    <e v="#N/A"/>
    <s v="FALSCH"/>
    <x v="2"/>
    <s v="22."/>
    <e v="#N/A"/>
    <m/>
    <e v="#N/A"/>
  </r>
  <r>
    <s v="Junkers ZBR 42 3 42 kw"/>
    <n v="3010.45"/>
    <n v="293331"/>
    <s v="/preisvergleich/Relocate/586714448.html?categoryId=18406&amp;pos=11&amp;price=3010.45&amp;productid=1750863&amp;sid=293331&amp;type=offer"/>
    <s v=" Jun­kers Gas-Brenn­wert­ge­rät, wand­hän­gend CE­RA­PUR­COM­FORT ZBR 42-3 A 31,850x440x350 - 7712244822 7712244822"/>
    <n v="18406"/>
    <x v="74"/>
    <n v="0"/>
    <n v="13"/>
    <e v="#N/A"/>
    <e v="#N/A"/>
    <n v="0"/>
    <n v="71"/>
    <b v="0"/>
    <e v="#N/A"/>
    <s v="FALSCH"/>
    <x v="2"/>
    <s v="42 "/>
    <e v="#N/A"/>
    <m/>
    <n v="42"/>
  </r>
  <r>
    <s v="Viessmann Vitodens 200-W (60 kW)"/>
    <n v="3380.99"/>
    <n v="276812"/>
    <s v="/preisvergleich/Relocate/420734890.html?categoryId=18406&amp;pos=2&amp;price=3380.99&amp;productid=2647427&amp;sid=276812&amp;type=offer"/>
    <s v=" Viess­mann Vi­to­dens 200-W 60 kW, Umlauf m. Vi­to­tron"/>
    <n v="18406"/>
    <x v="104"/>
    <n v="30"/>
    <n v="20"/>
    <s v="W (60 "/>
    <s v="60 "/>
    <n v="33"/>
    <n v="24"/>
    <s v="0-W 60 "/>
    <s v="60"/>
    <s v="-W 60"/>
    <x v="17"/>
    <e v="#REF!"/>
    <s v="n.a."/>
    <m/>
    <n v="60"/>
  </r>
  <r>
    <s v="Weishaupt Thermo Condens WTC 32-A-W"/>
    <n v="3316"/>
    <n v="9701"/>
    <s v="/preisvergleich/Relocate/435728860.html?categoryId=18406&amp;pos=2&amp;price=3316.0&amp;productid=2654399&amp;sid=9701&amp;type=offer"/>
    <s v=" "/>
    <n v="18406"/>
    <x v="105"/>
    <n v="0"/>
    <n v="30"/>
    <e v="#N/A"/>
    <e v="#N/A"/>
    <n v="0"/>
    <n v="0"/>
    <b v="0"/>
    <e v="#N/A"/>
    <s v="FALSCH"/>
    <x v="2"/>
    <s v="32-"/>
    <e v="#N/A"/>
    <m/>
    <n v="32"/>
  </r>
  <r>
    <s v="Vaillant ecoVIT exclusiv VKK 476/4 (48 kW)"/>
    <n v="3848"/>
    <n v="9701"/>
    <s v="/preisvergleich/Relocate/435736015.html?categoryId=18406&amp;pos=1&amp;price=3848.0&amp;productid=3066144&amp;sid=9701&amp;type=offer"/>
    <s v=" "/>
    <n v="18406"/>
    <x v="107"/>
    <n v="40"/>
    <n v="30"/>
    <s v="4 (48 "/>
    <s v="48 "/>
    <n v="0"/>
    <n v="0"/>
    <b v="0"/>
    <e v="#N/A"/>
    <s v="FALSCH"/>
    <x v="37"/>
    <e v="#REF!"/>
    <s v="n.a."/>
    <m/>
    <n v="48"/>
  </r>
  <r>
    <s v="Vaillant ecoVIT exclusiv VKK 286/4 (28,9 kW)"/>
    <n v="2968"/>
    <n v="9701"/>
    <s v="/preisvergleich/Relocate/435749715.html?categoryId=18406&amp;pos=1&amp;price=2968.0&amp;productid=2498991&amp;sid=9701&amp;type=offer"/>
    <s v=" "/>
    <n v="18406"/>
    <x v="108"/>
    <n v="42"/>
    <n v="30"/>
    <s v="(28,9 "/>
    <s v="28.9 "/>
    <n v="0"/>
    <n v="0"/>
    <b v="0"/>
    <e v="#N/A"/>
    <s v="FALSCH"/>
    <x v="38"/>
    <e v="#REF!"/>
    <s v="n.a."/>
    <m/>
    <n v="28.9"/>
  </r>
  <r>
    <s v="Buderus Logano plus GB 212-22 (22 kW)"/>
    <n v="2248.9699999999998"/>
    <n v="9701"/>
    <s v="/preisvergleich/Relocate/497769690.html?categoryId=18406&amp;pos=1&amp;price=2248.97&amp;productid=3092274&amp;sid=9701&amp;type=offer"/>
    <s v=" "/>
    <n v="18406"/>
    <x v="109"/>
    <n v="35"/>
    <n v="24"/>
    <s v="2 (22 "/>
    <s v="22 "/>
    <n v="0"/>
    <n v="0"/>
    <b v="0"/>
    <e v="#N/A"/>
    <s v="FALSCH"/>
    <x v="1"/>
    <e v="#REF!"/>
    <s v="n.a."/>
    <m/>
    <n v="22"/>
  </r>
  <r>
    <s v="Elco Trigon S 22.1"/>
    <n v="3850"/>
    <n v="9701"/>
    <s v="/preisvergleich/Relocate/437653960.html?categoryId=18406&amp;pos=2&amp;price=3850.0&amp;productid=2933444&amp;sid=9701&amp;type=offer"/>
    <s v=" "/>
    <n v="18406"/>
    <x v="106"/>
    <n v="0"/>
    <n v="15"/>
    <e v="#N/A"/>
    <e v="#N/A"/>
    <n v="0"/>
    <n v="0"/>
    <b v="0"/>
    <e v="#N/A"/>
    <s v="FALSCH"/>
    <x v="2"/>
    <s v="22."/>
    <e v="#N/A"/>
    <m/>
    <e v="#N/A"/>
  </r>
  <r>
    <s v="Junkers ZBR 42 3 42 kw"/>
    <n v="3025"/>
    <n v="289859"/>
    <s v="/preisvergleich/Relocate/481847454.html?categoryId=18406&amp;pos=12&amp;price=3025.0&amp;productid=1750863&amp;sid=289859&amp;type=offer"/>
    <s v=" Jun­kers Ce­ra­pur­Com­fort ZBR 42-3 A 21 Gas-Brenn­wert­ther­me 42 kW, L / LL Jun­kers FR 50, Mon­ta­ge­plat­te 258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iessmann Vitodens 200-W (60 kW)"/>
    <n v="3538.17"/>
    <n v="9701"/>
    <s v="/preisvergleich/Relocate/440791797.html?categoryId=18406&amp;pos=3&amp;price=3538.17&amp;productid=2647427&amp;sid=9701&amp;type=offer"/>
    <s v=" "/>
    <n v="18406"/>
    <x v="104"/>
    <n v="30"/>
    <n v="20"/>
    <s v="W (60 "/>
    <s v="60 "/>
    <n v="0"/>
    <n v="0"/>
    <b v="0"/>
    <e v="#N/A"/>
    <s v="FALSCH"/>
    <x v="17"/>
    <e v="#REF!"/>
    <s v="n.a."/>
    <m/>
    <n v="60"/>
  </r>
  <r>
    <s v="Vaillant ecoVIT exclusiv VKK 476/4 (48 kW)"/>
    <n v="4395"/>
    <n v="9701"/>
    <s v="/preisvergleich/Relocate/514642003.html?categoryId=18406&amp;pos=2&amp;price=4395.0&amp;productid=3066144&amp;sid=9701&amp;type=offer"/>
    <s v=" "/>
    <n v="18406"/>
    <x v="107"/>
    <n v="40"/>
    <n v="30"/>
    <s v="4 (48 "/>
    <s v="48 "/>
    <n v="0"/>
    <n v="0"/>
    <b v="0"/>
    <e v="#N/A"/>
    <s v="FALSCH"/>
    <x v="37"/>
    <e v="#REF!"/>
    <s v="n.a."/>
    <m/>
    <n v="48"/>
  </r>
  <r>
    <s v="Vaillant ecoVIT exclusiv VKK 286/4 (28,9 kW)"/>
    <n v="4255"/>
    <n v="223861"/>
    <s v="/preisvergleich/Relocate/327316190.html?categoryId=18406&amp;pos=2&amp;price=4255.0&amp;productid=2498991&amp;sid=223861&amp;type=offer"/>
    <s v=" Vail­lant ecoVIT ex­clu­siv Paket 2.04/2 Gas-Heiz­kes­sel VKK 286/4 LL Spei­cher"/>
    <n v="18406"/>
    <x v="108"/>
    <n v="42"/>
    <n v="30"/>
    <s v="(28,9 "/>
    <s v="28.9 "/>
    <n v="0"/>
    <n v="36"/>
    <b v="0"/>
    <e v="#N/A"/>
    <s v="FALSCH"/>
    <x v="38"/>
    <e v="#REF!"/>
    <s v="n.a."/>
    <m/>
    <n v="28.9"/>
  </r>
  <r>
    <s v="Buderus Logano plus GB 212-22 (22 kW)"/>
    <n v="2248.9699999999998"/>
    <n v="9701"/>
    <s v="/preisvergleich/Relocate/497769719.html?categoryId=18406&amp;pos=2&amp;price=2248.97&amp;productid=3092274&amp;sid=9701&amp;type=offer"/>
    <s v=" "/>
    <n v="18406"/>
    <x v="109"/>
    <n v="35"/>
    <n v="24"/>
    <s v="2 (22 "/>
    <s v="22 "/>
    <n v="0"/>
    <n v="0"/>
    <b v="0"/>
    <e v="#N/A"/>
    <s v="FALSCH"/>
    <x v="1"/>
    <e v="#REF!"/>
    <s v="n.a."/>
    <m/>
    <n v="22"/>
  </r>
  <r>
    <s v="Buderus Logamax plus GB172-14 T120"/>
    <n v="2686"/>
    <n v="9701"/>
    <s v="/preisvergleich/Relocate/514781002.html?categoryId=18406&amp;pos=1&amp;price=2686.0&amp;productid=2920444&amp;sid=9701&amp;type=offer"/>
    <s v=" "/>
    <n v="18406"/>
    <x v="110"/>
    <n v="0"/>
    <n v="24"/>
    <e v="#N/A"/>
    <e v="#N/A"/>
    <n v="0"/>
    <n v="0"/>
    <b v="0"/>
    <e v="#N/A"/>
    <s v="FALSCH"/>
    <x v="2"/>
    <s v="172"/>
    <e v="#N/A"/>
    <m/>
    <e v="#N/A"/>
  </r>
  <r>
    <s v="Buderus Logamax plus GB172-14 T210SR"/>
    <n v="3571.37"/>
    <n v="276812"/>
    <s v="/preisvergleich/Relocate/478136748.html?categoryId=18406&amp;pos=1&amp;price=3571.37&amp;productid=2920573&amp;sid=276812&amp;type=offer"/>
    <s v=" Bu­de­rus Lo­ga­max plus GB172-14 T210SR"/>
    <n v="18406"/>
    <x v="111"/>
    <n v="0"/>
    <n v="24"/>
    <e v="#N/A"/>
    <e v="#N/A"/>
    <n v="0"/>
    <n v="29"/>
    <b v="0"/>
    <e v="#N/A"/>
    <s v="FALSCH"/>
    <x v="2"/>
    <s v="172"/>
    <e v="#N/A"/>
    <m/>
    <e v="#N/A"/>
  </r>
  <r>
    <s v="Junkers ZBR 42 3 42 kw"/>
    <n v="3025"/>
    <n v="289859"/>
    <s v="/preisvergleich/Relocate/481848749.html?categoryId=18406&amp;pos=13&amp;price=3025.0&amp;productid=1750863&amp;sid=289859&amp;type=offer"/>
    <s v=" Jun­kers Ce­ra­pur­Com­fort ZBR 42-3 A 23 Gas-Brenn­wert­ther­me 42 kW, E / H Jun­kers FR 50, Mon­ta­ge­plat­te 258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iessmann Vitodens 200-W (60 kW)"/>
    <n v="3623.62"/>
    <n v="276812"/>
    <s v="/preisvergleich/Relocate/420734869.html?categoryId=18406&amp;pos=4&amp;price=3623.62&amp;productid=2647427&amp;sid=276812&amp;type=offer"/>
    <s v=" Viess­mann Vi­to­dens 200-W 60 kW, Umlauf m. Vi­to­tron"/>
    <n v="18406"/>
    <x v="104"/>
    <n v="30"/>
    <n v="20"/>
    <s v="W (60 "/>
    <s v="60 "/>
    <n v="33"/>
    <n v="24"/>
    <s v="0-W 60 "/>
    <s v="60"/>
    <s v="-W 60"/>
    <x v="17"/>
    <e v="#REF!"/>
    <s v="n.a."/>
    <m/>
    <n v="60"/>
  </r>
  <r>
    <s v="Vaillant ecoVIT exclusiv VKK 286/4 (28,9 kW)"/>
    <n v="4255"/>
    <n v="223861"/>
    <s v="/preisvergleich/Relocate/327316175.html?categoryId=18406&amp;pos=3&amp;price=4255.0&amp;productid=2498991&amp;sid=223861&amp;type=offer"/>
    <s v=" Vail­lant ecoVIT ex­clu­siv Paket 2.03/2 Gas-Heiz­kes­sel VKK 286/4 E VRC 470/3"/>
    <n v="18406"/>
    <x v="108"/>
    <n v="42"/>
    <n v="30"/>
    <s v="(28,9 "/>
    <s v="28.9 "/>
    <n v="0"/>
    <n v="36"/>
    <b v="0"/>
    <e v="#N/A"/>
    <s v="FALSCH"/>
    <x v="38"/>
    <e v="#REF!"/>
    <s v="n.a."/>
    <m/>
    <n v="28.9"/>
  </r>
  <r>
    <s v="Buderus Logamax plus GB172-14 T120"/>
    <n v="2686.01"/>
    <n v="9701"/>
    <s v="/preisvergleich/Relocate/514780883.html?categoryId=18406&amp;pos=2&amp;price=2686.01&amp;productid=2920444&amp;sid=9701&amp;type=offer"/>
    <s v=" "/>
    <n v="18406"/>
    <x v="110"/>
    <n v="0"/>
    <n v="24"/>
    <e v="#N/A"/>
    <e v="#N/A"/>
    <n v="0"/>
    <n v="0"/>
    <b v="0"/>
    <e v="#N/A"/>
    <s v="FALSCH"/>
    <x v="2"/>
    <s v="172"/>
    <e v="#N/A"/>
    <m/>
    <e v="#N/A"/>
  </r>
  <r>
    <s v="Buderus Logamax plus GB172-14 T210SR"/>
    <n v="3571.37"/>
    <n v="276812"/>
    <s v="/preisvergleich/Relocate/497363154.html?categoryId=18406&amp;pos=2&amp;price=3571.37&amp;productid=2920573&amp;sid=276812&amp;type=offer"/>
    <s v=" Bu­de­rus Lo­ga­max plus GB172-14 T210SR, G25, RC300"/>
    <n v="18406"/>
    <x v="111"/>
    <n v="0"/>
    <n v="24"/>
    <e v="#N/A"/>
    <e v="#N/A"/>
    <n v="0"/>
    <n v="29"/>
    <b v="0"/>
    <e v="#N/A"/>
    <s v="FALSCH"/>
    <x v="2"/>
    <s v="172"/>
    <e v="#N/A"/>
    <m/>
    <e v="#N/A"/>
  </r>
  <r>
    <s v="Junkers ZBR 42 3 42 kw"/>
    <n v="3030"/>
    <n v="289859"/>
    <s v="/preisvergleich/Relocate/481861131.html?categoryId=18406&amp;pos=14&amp;price=3030.0&amp;productid=1750863&amp;sid=289859&amp;type=offer"/>
    <s v=" Jun­kers Ce­ra­pur­Com­fort ZBR 42-3 A 31 Gas-Brenn­wert­ther­me 42 kW, Flg. P Jun­kers FR 120, ohne Spei­cher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iessmann Vitodens 200-W (60 kW)"/>
    <n v="3813"/>
    <n v="294528"/>
    <s v="/preisvergleich/Relocate/559967036.html?categoryId=18406&amp;pos=5&amp;price=3813.0&amp;productid=2647427&amp;sid=294528&amp;type=offer"/>
    <s v=" Vi­to­dens 200-W 60KW mit Vi­to­tro­nic 200"/>
    <n v="18406"/>
    <x v="104"/>
    <n v="30"/>
    <n v="20"/>
    <s v="W (60 "/>
    <s v="60 "/>
    <n v="0"/>
    <n v="13"/>
    <b v="0"/>
    <e v="#N/A"/>
    <s v="FALSCH"/>
    <x v="17"/>
    <e v="#REF!"/>
    <s v="n.a."/>
    <m/>
    <n v="60"/>
  </r>
  <r>
    <s v="Vaillant ecoVIT exclusiv VKK 286/4 (28,9 kW)"/>
    <n v="4527.5"/>
    <n v="12041"/>
    <s v="/preisvergleich/Relocate/582706426.html?categoryId=18406&amp;pos=4&amp;price=4527.5&amp;productid=2498991&amp;sid=12041&amp;type=offer"/>
    <s v=" "/>
    <n v="18406"/>
    <x v="108"/>
    <n v="42"/>
    <n v="30"/>
    <s v="(28,9 "/>
    <s v="28.9 "/>
    <n v="0"/>
    <n v="0"/>
    <b v="0"/>
    <e v="#N/A"/>
    <s v="FALSCH"/>
    <x v="38"/>
    <e v="#REF!"/>
    <s v="n.a."/>
    <m/>
    <n v="28.9"/>
  </r>
  <r>
    <s v="Buderus Logamax plus GB172-14 T120"/>
    <n v="2836.2"/>
    <n v="276812"/>
    <s v="/preisvergleich/Relocate/478136731.html?categoryId=18406&amp;pos=3&amp;price=2836.2&amp;productid=2920444&amp;sid=276812&amp;type=offer"/>
    <s v=" Lo­ga­max plus GB172-14 T120,G25 V2"/>
    <n v="18406"/>
    <x v="110"/>
    <n v="0"/>
    <n v="24"/>
    <e v="#N/A"/>
    <e v="#N/A"/>
    <n v="0"/>
    <n v="19"/>
    <b v="0"/>
    <e v="#N/A"/>
    <s v="FALSCH"/>
    <x v="2"/>
    <s v="172"/>
    <e v="#N/A"/>
    <m/>
    <e v="#N/A"/>
  </r>
  <r>
    <s v="Buderus Logamax plus GB172-14 T210SR"/>
    <n v="3595.67"/>
    <n v="9701"/>
    <s v="/preisvergleich/Relocate/497667000.html?categoryId=18406&amp;pos=3&amp;price=3595.67&amp;productid=2920573&amp;sid=9701&amp;type=offer"/>
    <s v=" "/>
    <n v="18406"/>
    <x v="111"/>
    <n v="0"/>
    <n v="24"/>
    <e v="#N/A"/>
    <e v="#N/A"/>
    <n v="0"/>
    <n v="0"/>
    <b v="0"/>
    <e v="#N/A"/>
    <s v="FALSCH"/>
    <x v="2"/>
    <s v="172"/>
    <e v="#N/A"/>
    <m/>
    <e v="#N/A"/>
  </r>
  <r>
    <s v="Junkers ZBR 42 3 42 kw"/>
    <n v="3055"/>
    <n v="289859"/>
    <s v="/preisvergleich/Relocate/481846793.html?categoryId=18406&amp;pos=15&amp;price=3055.0&amp;productid=1750863&amp;sid=289859&amp;type=offer"/>
    <s v=" Jun­kers Ce­ra­pur­Com­fort ZBR 42-3 A 21 Gas-Brenn­wert­ther­me 42 kW, L / LL Jun­kers FR 120, Mon­ta­ge­plat­te 258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VIT exclusiv VKK 286/4 (28,9 kW)"/>
    <n v="4793"/>
    <n v="9701"/>
    <s v="/preisvergleich/Relocate/435736279.html?categoryId=18406&amp;pos=5&amp;price=4793.0&amp;productid=2498991&amp;sid=9701&amp;type=offer"/>
    <s v=" "/>
    <n v="18406"/>
    <x v="108"/>
    <n v="42"/>
    <n v="30"/>
    <s v="(28,9 "/>
    <s v="28.9 "/>
    <n v="0"/>
    <n v="0"/>
    <b v="0"/>
    <e v="#N/A"/>
    <s v="FALSCH"/>
    <x v="38"/>
    <e v="#REF!"/>
    <s v="n.a."/>
    <m/>
    <n v="28.9"/>
  </r>
  <r>
    <s v="Buderus Logamax plus GB172-14 T120"/>
    <n v="2836.2"/>
    <n v="276812"/>
    <s v="/preisvergleich/Relocate/478136742.html?categoryId=18406&amp;pos=4&amp;price=2836.2&amp;productid=2920444&amp;sid=276812&amp;type=offer"/>
    <s v=" Lo­ga­max plus GB172-14 T120,G20 V2"/>
    <n v="18406"/>
    <x v="110"/>
    <n v="0"/>
    <n v="24"/>
    <e v="#N/A"/>
    <e v="#N/A"/>
    <n v="0"/>
    <n v="19"/>
    <b v="0"/>
    <e v="#N/A"/>
    <s v="FALSCH"/>
    <x v="2"/>
    <s v="172"/>
    <e v="#N/A"/>
    <m/>
    <e v="#N/A"/>
  </r>
  <r>
    <s v="Buderus Logamax plus GB172-14 T210SR"/>
    <n v="3595.67"/>
    <n v="9701"/>
    <s v="/preisvergleich/Relocate/497667042.html?categoryId=18406&amp;pos=4&amp;price=3595.67&amp;productid=2920573&amp;sid=9701&amp;type=offer"/>
    <s v=" "/>
    <n v="18406"/>
    <x v="111"/>
    <n v="0"/>
    <n v="24"/>
    <e v="#N/A"/>
    <e v="#N/A"/>
    <n v="0"/>
    <n v="0"/>
    <b v="0"/>
    <e v="#N/A"/>
    <s v="FALSCH"/>
    <x v="2"/>
    <s v="172"/>
    <e v="#N/A"/>
    <m/>
    <e v="#N/A"/>
  </r>
  <r>
    <s v="Buderus Logamax plus GB172-14 T120"/>
    <n v="3468.37"/>
    <n v="12041"/>
    <s v="/preisvergleich/Relocate/421134438.html?categoryId=18406&amp;pos=5&amp;price=3468.37&amp;productid=2920444&amp;sid=12041&amp;type=offer"/>
    <s v=" "/>
    <n v="18406"/>
    <x v="110"/>
    <n v="0"/>
    <n v="24"/>
    <e v="#N/A"/>
    <e v="#N/A"/>
    <n v="0"/>
    <n v="0"/>
    <b v="0"/>
    <e v="#N/A"/>
    <s v="FALSCH"/>
    <x v="2"/>
    <s v="172"/>
    <e v="#N/A"/>
    <m/>
    <e v="#N/A"/>
  </r>
  <r>
    <s v="Buderus Logamax plus GB172-14 T210SR"/>
    <n v="4371.9799999999996"/>
    <n v="12041"/>
    <s v="/preisvergleich/Relocate/421134654.html?categoryId=18406&amp;pos=5&amp;price=4371.98&amp;productid=2920573&amp;sid=12041&amp;type=offer"/>
    <s v=" "/>
    <n v="18406"/>
    <x v="111"/>
    <n v="0"/>
    <n v="24"/>
    <e v="#N/A"/>
    <e v="#N/A"/>
    <n v="0"/>
    <n v="0"/>
    <b v="0"/>
    <e v="#N/A"/>
    <s v="FALSCH"/>
    <x v="2"/>
    <s v="172"/>
    <e v="#N/A"/>
    <m/>
    <e v="#N/A"/>
  </r>
  <r>
    <s v="Viessmann Vitodens 200 35 kW"/>
    <n v="3053.99"/>
    <n v="276812"/>
    <s v="/preisvergleich/Relocate/387844255.html?categoryId=18406&amp;pos=1&amp;price=3053.99&amp;productid=1098710&amp;sid=276812&amp;type=offer"/>
    <s v=" Viess­mann Vi­to­dens 200-W Gas-Brenn­wert Kom­bi­ge­rät 5,2 - 35,0 kW, Vi­to­tro­nic 200"/>
    <n v="18406"/>
    <x v="82"/>
    <n v="27"/>
    <n v="20"/>
    <s v="00 35 "/>
    <s v="35 "/>
    <n v="70"/>
    <n v="24"/>
    <s v="- 35,0 "/>
    <s v="35.0"/>
    <s v="35,0"/>
    <x v="29"/>
    <e v="#REF!"/>
    <s v="n.a."/>
    <m/>
    <n v="35"/>
  </r>
  <r>
    <s v="Viessmann Vitodens 200 13kW"/>
    <n v="2319.96"/>
    <n v="293331"/>
    <s v="/preisvergleich/Relocate/585082600.html?categoryId=18406&amp;pos=1&amp;price=2319.96&amp;productid=3664000&amp;sid=293331&amp;type=offer"/>
    <s v=" Viess­mann Paket Brenn­wert Gas­hei­zung Vi­to­dens 200-W 13 kW Spei­cher CVA 200 L B2HA064"/>
    <n v="18406"/>
    <x v="83"/>
    <n v="26"/>
    <n v="20"/>
    <s v="200 13"/>
    <s v="13"/>
    <n v="63"/>
    <n v="54"/>
    <s v="0-W 13 "/>
    <s v="13"/>
    <s v="-W 13"/>
    <x v="26"/>
    <e v="#REF!"/>
    <s v="n.a."/>
    <m/>
    <n v="13"/>
  </r>
  <r>
    <s v="Brötje EcoCondens BBS 20 E (20 kW)"/>
    <n v="4500"/>
    <n v="12041"/>
    <s v="/preisvergleich/Relocate/479000874.html?categoryId=18406&amp;pos=1&amp;price=4500.0&amp;productid=3098288&amp;sid=12041&amp;type=offer"/>
    <s v=" "/>
    <n v="18406"/>
    <x v="112"/>
    <n v="32"/>
    <n v="23"/>
    <s v="E (20 "/>
    <s v="20 "/>
    <n v="0"/>
    <n v="0"/>
    <b v="0"/>
    <e v="#N/A"/>
    <s v="FALSCH"/>
    <x v="25"/>
    <e v="#REF!"/>
    <s v="n.a."/>
    <m/>
    <n v="20"/>
  </r>
  <r>
    <s v="Viessmann Vitodens 200W (19 k W)"/>
    <n v="2290"/>
    <n v="289859"/>
    <s v="/preisvergleich/Relocate/481791944.html?categoryId=18406&amp;pos=1&amp;price=2290.0&amp;productid=1064527&amp;sid=289859&amp;type=offer"/>
    <s v=" Viess­mann Vi­to­dens 200-W Gas-Brenn­wert­ther­me, 19 kW, VT200, HE ohne Ab­gas­pa­ket, für un­ter­ge­stell­ten Spei­cher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Buderus Logamax plus GB172-14 T120"/>
    <n v="3468.37"/>
    <n v="12041"/>
    <s v="/preisvergleich/Relocate/421135555.html?categoryId=18406&amp;pos=6&amp;price=3468.37&amp;productid=2920444&amp;sid=12041&amp;type=offer"/>
    <s v=" "/>
    <n v="18406"/>
    <x v="110"/>
    <n v="0"/>
    <n v="24"/>
    <e v="#N/A"/>
    <e v="#N/A"/>
    <n v="0"/>
    <n v="0"/>
    <b v="0"/>
    <e v="#N/A"/>
    <s v="FALSCH"/>
    <x v="2"/>
    <s v="172"/>
    <e v="#N/A"/>
    <m/>
    <e v="#N/A"/>
  </r>
  <r>
    <s v="Viessmann Vitodens 200 35 kW"/>
    <n v="3115"/>
    <n v="223861"/>
    <s v="/preisvergleich/Relocate/341025152.html?categoryId=18406&amp;pos=2&amp;price=3115.0&amp;productid=1098710&amp;sid=223861&amp;type=offer"/>
    <s v=" Viess­mann Vi­to­dens 200-W 5,2 35 kW Gas-Brenn­wert-Ko­mither­me Re­ge­lung"/>
    <n v="18406"/>
    <x v="82"/>
    <n v="27"/>
    <n v="20"/>
    <s v="00 35 "/>
    <s v="35 "/>
    <n v="37"/>
    <n v="24"/>
    <s v="5,2 35 "/>
    <s v="35"/>
    <s v=",2 35"/>
    <x v="29"/>
    <e v="#REF!"/>
    <s v="n.a."/>
    <m/>
    <n v="35"/>
  </r>
  <r>
    <s v="Viessmann Vitodens 200 13kW"/>
    <n v="2389.59"/>
    <n v="276812"/>
    <s v="/preisvergleich/Relocate/569580298.html?categoryId=18406&amp;pos=2&amp;price=2389.59&amp;productid=3664000&amp;sid=276812&amp;type=offer"/>
    <s v=" Viess­mann Paket Vi­to­dens 200-W 13 kW Heiz­ge­rät Vit"/>
    <n v="18406"/>
    <x v="83"/>
    <n v="26"/>
    <n v="20"/>
    <s v="200 13"/>
    <s v="13"/>
    <n v="39"/>
    <n v="30"/>
    <s v="0-W 13 "/>
    <s v="13"/>
    <s v="-W 13"/>
    <x v="26"/>
    <e v="#REF!"/>
    <s v="n.a."/>
    <m/>
    <n v="13"/>
  </r>
  <r>
    <s v="Brötje EcoCondens BBS 20 E (20 kW)"/>
    <n v="4503.34"/>
    <n v="9701"/>
    <s v="/preisvergleich/Relocate/303438070.html?categoryId=18406&amp;pos=2&amp;price=4503.34&amp;productid=3098288&amp;sid=9701&amp;type=offer"/>
    <s v=" "/>
    <n v="18406"/>
    <x v="112"/>
    <n v="32"/>
    <n v="23"/>
    <s v="E (20 "/>
    <s v="20 "/>
    <n v="0"/>
    <n v="0"/>
    <b v="0"/>
    <e v="#N/A"/>
    <s v="FALSCH"/>
    <x v="25"/>
    <e v="#REF!"/>
    <s v="n.a."/>
    <m/>
    <n v="20"/>
  </r>
  <r>
    <s v="Viessmann Vitodens 200W (19 k W)"/>
    <n v="2295"/>
    <n v="289859"/>
    <s v="/preisvergleich/Relocate/481780133.html?categoryId=18406&amp;pos=2&amp;price=2295.0&amp;productid=1064527&amp;sid=289859&amp;type=offer"/>
    <s v=" Viess­mann Vi­to­dens 200-W Gas-Brenn­wert­ther­me, 19 kW, VT200, HE ohne Ab­gas­pa­ket, ohne, Auf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Viessmann Vitodens 200 35 kW"/>
    <n v="3155"/>
    <n v="289859"/>
    <s v="/preisvergleich/Relocate/481781354.html?categoryId=18406&amp;pos=3&amp;price=3155.0&amp;productid=1098710&amp;sid=289859&amp;type=offer"/>
    <s v=" Viess­mann Vi­to­dens 200-W Gasther­me, 35 kW, B2HA388, 300 L Vi­to­cell 100-W, CVA Viess­mann"/>
    <n v="18406"/>
    <x v="82"/>
    <n v="27"/>
    <n v="20"/>
    <s v="00 35 "/>
    <s v="35 "/>
    <n v="45"/>
    <n v="24"/>
    <s v="me, 35 "/>
    <s v="35"/>
    <s v="e, 35"/>
    <x v="29"/>
    <e v="#REF!"/>
    <s v="n.a."/>
    <m/>
    <n v="35"/>
  </r>
  <r>
    <s v="Viessmann Vitodens 200 13kW"/>
    <n v="2485"/>
    <n v="289859"/>
    <s v="/preisvergleich/Relocate/481827699.html?categoryId=18406&amp;pos=3&amp;price=2485.0&amp;productid=3664000&amp;sid=289859&amp;type=offer"/>
    <s v=" Viess­mann Vi­to­dens 200-W Gasther­me, 13 kW, B2HA062, 160 L Vi­to­cell 100-W, CVA Viess­mann"/>
    <n v="18406"/>
    <x v="83"/>
    <n v="26"/>
    <n v="20"/>
    <s v="200 13"/>
    <s v="13"/>
    <n v="45"/>
    <n v="24"/>
    <s v="me, 13 "/>
    <s v="13"/>
    <s v="e, 13"/>
    <x v="26"/>
    <e v="#REF!"/>
    <s v="n.a."/>
    <m/>
    <n v="13"/>
  </r>
  <r>
    <s v="Brötje EcoCondens BBS 20 E (20 kW)"/>
    <n v="4636.87"/>
    <n v="9701"/>
    <s v="/preisvergleich/Relocate/303438029.html?categoryId=18406&amp;pos=3&amp;price=4636.87&amp;productid=3098288&amp;sid=9701&amp;type=offer"/>
    <s v=" "/>
    <n v="18406"/>
    <x v="112"/>
    <n v="32"/>
    <n v="23"/>
    <s v="E (20 "/>
    <s v="20 "/>
    <n v="0"/>
    <n v="0"/>
    <b v="0"/>
    <e v="#N/A"/>
    <s v="FALSCH"/>
    <x v="25"/>
    <e v="#REF!"/>
    <s v="n.a."/>
    <m/>
    <n v="20"/>
  </r>
  <r>
    <s v="Viessmann Vitodens 200W (19 k W)"/>
    <n v="2310"/>
    <n v="289859"/>
    <s v="/preisvergleich/Relocate/481827866.html?categoryId=18406&amp;pos=3&amp;price=2310.0&amp;productid=1064527&amp;sid=289859&amp;type=offer"/>
    <s v=" Viess­mann Vi­to­dens 200-W Gas-Brenn­wert­ther­me, 19 kW, VT200, HE ohne Ab­gas­pa­ket, ohne, Un­ter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B-K 24"/>
    <n v="1811.51"/>
    <n v="299105"/>
    <s v="/preisvergleich/Relocate/526943504.html?categoryId=18406&amp;pos=1&amp;price=1811.51&amp;productid=3093645&amp;sid=299105&amp;type=offer"/>
    <s v=" Wolf Gas­brenn­wert­kom­bither­me CGB-K 24 Erdgas E, WT Stan­dard, Pumpe 3-stu­fig 8610620"/>
    <n v="18406"/>
    <x v="113"/>
    <n v="0"/>
    <n v="24"/>
    <e v="#N/A"/>
    <e v="#N/A"/>
    <n v="0"/>
    <n v="42"/>
    <b v="0"/>
    <e v="#N/A"/>
    <s v="FALSCH"/>
    <x v="2"/>
    <s v="24"/>
    <e v="#N/A"/>
    <m/>
    <e v="#N/A"/>
  </r>
  <r>
    <s v="Junkers CerapurModul-Smart ZBS 22/75 S-3 MA 21 Erdgas L/LL (21,8 kW)"/>
    <n v="2209"/>
    <n v="9701"/>
    <s v="/preisvergleich/Relocate/540733936.html?categoryId=18406&amp;pos=1&amp;price=2209.0&amp;productid=3128334&amp;sid=9701&amp;type=offer"/>
    <s v=" "/>
    <n v="18406"/>
    <x v="114"/>
    <n v="66"/>
    <n v="32"/>
    <s v="(21,8 "/>
    <s v="21.8 "/>
    <n v="0"/>
    <n v="0"/>
    <b v="0"/>
    <e v="#N/A"/>
    <s v="FALSCH"/>
    <x v="22"/>
    <e v="#REF!"/>
    <s v="n.a."/>
    <m/>
    <n v="21.8"/>
  </r>
  <r>
    <s v="Junkers CerapurSolar-Comfort CSW 24/75-3 A 23 Erdgas E/H (23,8 kW)"/>
    <n v="3596.08"/>
    <n v="9701"/>
    <s v="/preisvergleich/Relocate/598936168.html?categoryId=18406&amp;pos=1&amp;price=3596.08&amp;productid=3132741&amp;sid=9701&amp;type=offer"/>
    <s v=" "/>
    <n v="18406"/>
    <x v="115"/>
    <n v="64"/>
    <n v="34"/>
    <s v="(23,8 "/>
    <s v="23.8 "/>
    <n v="0"/>
    <n v="0"/>
    <b v="0"/>
    <e v="#N/A"/>
    <s v="FALSCH"/>
    <x v="39"/>
    <e v="#REF!"/>
    <s v="n.a."/>
    <m/>
    <n v="23.8"/>
  </r>
  <r>
    <s v="Viessmann Vitodens 200 35 kW"/>
    <n v="3305"/>
    <n v="289859"/>
    <s v="/preisvergleich/Relocate/481780268.html?categoryId=18406&amp;pos=4&amp;price=3305.0&amp;productid=1098710&amp;sid=289859&amp;type=offer"/>
    <s v=" Viess­mann Vi­to­dens 200-W Gasther­me, 35 kW, B2HA390, 300 L Vi­to­cell 100-W, CVB Viess­mann"/>
    <n v="18406"/>
    <x v="82"/>
    <n v="27"/>
    <n v="20"/>
    <s v="00 35 "/>
    <s v="35 "/>
    <n v="45"/>
    <n v="24"/>
    <s v="me, 35 "/>
    <s v="35"/>
    <s v="e, 35"/>
    <x v="29"/>
    <e v="#REF!"/>
    <s v="n.a."/>
    <m/>
    <n v="35"/>
  </r>
  <r>
    <s v="Viessmann Vitodens 200 13kW"/>
    <n v="2490"/>
    <n v="289859"/>
    <s v="/preisvergleich/Relocate/481821712.html?categoryId=18406&amp;pos=4&amp;price=2490.0&amp;productid=3664000&amp;sid=289859&amp;type=offer"/>
    <s v=" Viess­mann Vi­to­dens 200-W Gasther­me, 13 kW, B2HA058, 120 L Vi­to­cell 100-W, CUG Viess­mann"/>
    <n v="18406"/>
    <x v="83"/>
    <n v="26"/>
    <n v="20"/>
    <s v="200 13"/>
    <s v="13"/>
    <n v="45"/>
    <n v="24"/>
    <s v="me, 13 "/>
    <s v="13"/>
    <s v="e, 13"/>
    <x v="26"/>
    <e v="#REF!"/>
    <s v="n.a."/>
    <m/>
    <n v="13"/>
  </r>
  <r>
    <s v="Viessmann Vitodens 200W (19 k W)"/>
    <n v="2320"/>
    <n v="289859"/>
    <s v="/preisvergleich/Relocate/481781332.html?categoryId=18406&amp;pos=4&amp;price=2320.0&amp;productid=1064527&amp;sid=289859&amp;type=offer"/>
    <s v=" Viess­mann Vi­to­dens 200-W Gas-Brenn­wert­ther­me, 19 kW, VT200, HE Abgas Schacht - 6m, ohne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B-K 24"/>
    <n v="1811.51"/>
    <n v="299105"/>
    <s v="/preisvergleich/Relocate/526942558.html?categoryId=18406&amp;pos=2&amp;price=1811.51&amp;productid=3093645&amp;sid=299105&amp;type=offer"/>
    <s v=" Wolf Gas­brenn­wert­kom­bither­me CGB-K 24 Erdgas LL, WT Stan­dard, Pumpe 3-stu­fig 8610621"/>
    <n v="18406"/>
    <x v="113"/>
    <n v="0"/>
    <n v="24"/>
    <e v="#N/A"/>
    <e v="#N/A"/>
    <n v="0"/>
    <n v="42"/>
    <b v="0"/>
    <e v="#N/A"/>
    <s v="FALSCH"/>
    <x v="2"/>
    <s v="24"/>
    <e v="#N/A"/>
    <m/>
    <e v="#N/A"/>
  </r>
  <r>
    <s v="Junkers CerapurModul-Smart ZBS 22/75 S-3 MA 21 Erdgas L/LL (21,8 kW)"/>
    <n v="2254"/>
    <n v="9701"/>
    <s v="/preisvergleich/Relocate/410200988.html?categoryId=18406&amp;pos=2&amp;price=2254.0&amp;productid=3128334&amp;sid=9701&amp;type=offer"/>
    <s v=" "/>
    <n v="18406"/>
    <x v="114"/>
    <n v="66"/>
    <n v="32"/>
    <s v="(21,8 "/>
    <s v="21.8 "/>
    <n v="0"/>
    <n v="0"/>
    <b v="0"/>
    <e v="#N/A"/>
    <s v="FALSCH"/>
    <x v="22"/>
    <e v="#REF!"/>
    <s v="n.a."/>
    <m/>
    <n v="21.8"/>
  </r>
  <r>
    <s v="Junkers CerapurSolar-Comfort CSW 24/75-3 A 23 Erdgas E/H (23,8 kW)"/>
    <n v="3737"/>
    <n v="9701"/>
    <s v="/preisvergleich/Relocate/435737521.html?categoryId=18406&amp;pos=2&amp;price=3737.0&amp;productid=3132741&amp;sid=9701&amp;type=offer"/>
    <s v=" "/>
    <n v="18406"/>
    <x v="115"/>
    <n v="64"/>
    <n v="34"/>
    <s v="(23,8 "/>
    <s v="23.8 "/>
    <n v="0"/>
    <n v="0"/>
    <b v="0"/>
    <e v="#N/A"/>
    <s v="FALSCH"/>
    <x v="39"/>
    <e v="#REF!"/>
    <s v="n.a."/>
    <m/>
    <n v="23.8"/>
  </r>
  <r>
    <s v="Viessmann Vitodens 200 35 kW"/>
    <n v="3442"/>
    <n v="294528"/>
    <s v="/preisvergleich/Relocate/559986564.html?categoryId=18406&amp;pos=5&amp;price=3442.0&amp;productid=1098710&amp;sid=294528&amp;type=offer"/>
    <s v=" Vi­to­dens 200-W 35KW mit Vi­to­tro­nic 200 mit Spei­cher 300l"/>
    <n v="18406"/>
    <x v="82"/>
    <n v="27"/>
    <n v="20"/>
    <s v="00 35 "/>
    <s v="35 "/>
    <n v="0"/>
    <n v="13"/>
    <b v="0"/>
    <e v="#N/A"/>
    <s v="FALSCH"/>
    <x v="29"/>
    <e v="#REF!"/>
    <s v="n.a."/>
    <m/>
    <n v="35"/>
  </r>
  <r>
    <s v="Viessmann Vitodens 200 13kW"/>
    <n v="2500"/>
    <n v="289859"/>
    <s v="/preisvergleich/Relocate/481819774.html?categoryId=18406&amp;pos=5&amp;price=2500.0&amp;productid=3664000&amp;sid=289859&amp;type=offer"/>
    <s v=" Viess­mann Vi­to­dens 200-W Gasther­me, 13 kW, B2HA064, 200 L Vi­to­cell 100-W, CVA Viess­mann"/>
    <n v="18406"/>
    <x v="83"/>
    <n v="26"/>
    <n v="20"/>
    <s v="200 13"/>
    <s v="13"/>
    <n v="45"/>
    <n v="24"/>
    <s v="me, 13 "/>
    <s v="13"/>
    <s v="e, 13"/>
    <x v="26"/>
    <e v="#REF!"/>
    <s v="n.a."/>
    <m/>
    <n v="13"/>
  </r>
  <r>
    <s v="Viessmann Vitodens 200W (19 k W)"/>
    <n v="2330"/>
    <n v="289859"/>
    <s v="/preisvergleich/Relocate/481821111.html?categoryId=18406&amp;pos=5&amp;price=2330.0&amp;productid=1064527&amp;sid=289859&amp;type=offer"/>
    <s v=" Viess­mann Vi­to­dens 200-W Gas-Brenn­wert­ther­me, 19 kW, VT100, HE Abgas Dach - rot, für ne­ben­ge­stell­ten Spei­cher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B-K 24"/>
    <n v="1833.78"/>
    <n v="299105"/>
    <s v="/preisvergleich/Relocate/526943487.html?categoryId=18406&amp;pos=3&amp;price=1833.78&amp;productid=3093645&amp;sid=299105&amp;type=offer"/>
    <s v=" Wolf Gas­brenn­wert­kom­bither­me CGB-K 24 Flüs­sig­gas, WT Stan­dard, Pumpe 3-stu­fig 8610622"/>
    <n v="18406"/>
    <x v="113"/>
    <n v="0"/>
    <n v="24"/>
    <e v="#N/A"/>
    <e v="#N/A"/>
    <n v="0"/>
    <n v="42"/>
    <b v="0"/>
    <e v="#N/A"/>
    <s v="FALSCH"/>
    <x v="2"/>
    <s v="24"/>
    <e v="#N/A"/>
    <m/>
    <e v="#N/A"/>
  </r>
  <r>
    <s v="Brötje EcoTherm WSS"/>
    <n v="1598"/>
    <n v="9701"/>
    <s v="/preisvergleich/Relocate/371001367.html?categoryId=18406&amp;pos=1&amp;price=1598.0&amp;productid=3097843&amp;sid=9701&amp;type=offer"/>
    <s v=" "/>
    <n v="18406"/>
    <x v="116"/>
    <n v="0"/>
    <n v="0"/>
    <e v="#N/A"/>
    <e v="#N/A"/>
    <n v="0"/>
    <n v="0"/>
    <b v="0"/>
    <e v="#N/A"/>
    <s v="FALSCH"/>
    <x v="2"/>
    <s v="me, 35 "/>
    <e v="#N/A"/>
    <m/>
    <e v="#N/A"/>
  </r>
  <r>
    <s v="Junkers CerapurModul-Smart ZBS 22/75 S-3 MA 21 Erdgas L/LL (21,8 kW)"/>
    <n v="2330"/>
    <n v="289859"/>
    <s v="/preisvergleich/Relocate/481869032.html?categoryId=18406&amp;pos=3&amp;price=2330.0&amp;productid=3128334&amp;sid=289859&amp;type=offer"/>
    <s v=" Jun­kers Ce­ra­pur­Mo­dul Smart ZBS 22-75 S-3 MA 21 Brenn­wert­ther­me, L / LL ohne Re­ge­lung, ohne Ab­gas­pa­ket, ohne Zu­be­hör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Viessmann Vitodens 200 35 kW"/>
    <n v="3531"/>
    <n v="223861"/>
    <s v="/preisvergleich/Relocate/340525954.html?categoryId=18406&amp;pos=6&amp;price=3531.0&amp;productid=1098710&amp;sid=223861&amp;type=offer"/>
    <s v=" Viess­mann 35 kW Gas­brenn­wert­ther­me Vi­to­dens 200-W und Spei­cher CVA 300 l"/>
    <n v="18406"/>
    <x v="82"/>
    <n v="27"/>
    <n v="20"/>
    <s v="00 35 "/>
    <s v="35 "/>
    <n v="16"/>
    <n v="13"/>
    <s v="ann 35 "/>
    <s v="35"/>
    <s v="nn 35"/>
    <x v="29"/>
    <e v="#REF!"/>
    <s v="n.a."/>
    <m/>
    <n v="35"/>
  </r>
  <r>
    <s v="Viessmann Vitodens 200 13kW"/>
    <n v="2519.36"/>
    <n v="276812"/>
    <s v="/preisvergleich/Relocate/387843588.html?categoryId=18406&amp;pos=6&amp;price=2519.36&amp;productid=3664000&amp;sid=276812&amp;type=offer"/>
    <s v=" Viess­mann Paket Vi­to­dens 200-W ne­ben­gest. Spei­cher 3,2 - 13,0 kW, 160 Liter"/>
    <n v="18406"/>
    <x v="83"/>
    <n v="26"/>
    <n v="20"/>
    <s v="200 13"/>
    <s v="13"/>
    <n v="70"/>
    <n v="30"/>
    <s v="- 13,0 "/>
    <s v="13.0"/>
    <s v="13,0"/>
    <x v="26"/>
    <e v="#REF!"/>
    <s v="n.a."/>
    <m/>
    <n v="13"/>
  </r>
  <r>
    <s v="Viessmann Vitodens 200W (19 k W)"/>
    <n v="2330"/>
    <n v="289859"/>
    <s v="/preisvergleich/Relocate/481808284.html?categoryId=18406&amp;pos=6&amp;price=2330.0&amp;productid=1064527&amp;sid=289859&amp;type=offer"/>
    <s v=" Viess­mann Vi­to­dens 200-W Gas-Brenn­wert­ther­me, 19 kW, VT100, HE Abgas Dach - schwarz, für ne­ben­ge­stell­ten Spei­cher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B-K 24"/>
    <n v="1928.38"/>
    <n v="299105"/>
    <s v="/preisvergleich/Relocate/526929526.html?categoryId=18406&amp;pos=4&amp;price=1928.38&amp;productid=3093645&amp;sid=299105&amp;type=offer"/>
    <s v=" Wolf Gas­brenn­wert­kom­bither­me CGB-K 24 Erdgas E, mit Hoch­ef­fi­zi­enz­pum­pe 8613120"/>
    <n v="18406"/>
    <x v="113"/>
    <n v="0"/>
    <n v="24"/>
    <e v="#N/A"/>
    <e v="#N/A"/>
    <n v="0"/>
    <n v="42"/>
    <b v="0"/>
    <e v="#N/A"/>
    <s v="FALSCH"/>
    <x v="2"/>
    <s v="24"/>
    <e v="#N/A"/>
    <m/>
    <e v="#N/A"/>
  </r>
  <r>
    <s v="Brötje EcoTherm WSS"/>
    <n v="1810"/>
    <n v="9701"/>
    <s v="/preisvergleich/Relocate/435736008.html?categoryId=18406&amp;pos=2&amp;price=1810.0&amp;productid=3097843&amp;sid=9701&amp;type=offer"/>
    <s v=" "/>
    <n v="18406"/>
    <x v="116"/>
    <n v="0"/>
    <n v="0"/>
    <e v="#N/A"/>
    <e v="#N/A"/>
    <n v="0"/>
    <n v="0"/>
    <b v="0"/>
    <e v="#N/A"/>
    <s v="FALSCH"/>
    <x v="2"/>
    <s v="me, 35 "/>
    <e v="#N/A"/>
    <m/>
    <e v="#N/A"/>
  </r>
  <r>
    <s v="Junkers CerapurModul-Smart ZBS 22/75 S-3 MA 21 Erdgas L/LL (21,8 kW)"/>
    <n v="2360"/>
    <n v="289859"/>
    <s v="/preisvergleich/Relocate/481874038.html?categoryId=18406&amp;pos=4&amp;price=2360.0&amp;productid=3128334&amp;sid=289859&amp;type=offer"/>
    <s v=" Jun­kers Ce­ra­pur­Mo­dul Smart ZBS 22-75 S-3 MA 21 Brenn­wert­ther­me, L / LL ohne Re­ge­lung, ohne Ab­gas­pa­ket, An­schluss nach hinten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Viessmann Vitodens 222-F (19 k W)"/>
    <n v="4305.7299999999996"/>
    <n v="276812"/>
    <s v="/preisvergleich/Relocate/436314763.html?categoryId=18406&amp;pos=1&amp;price=4305.73&amp;productid=2106152&amp;sid=276812&amp;type=offer"/>
    <s v=" Viess­mann Paket Vi­to­dens 222-F 19 kW Vi­to­tro­nic"/>
    <n v="18406"/>
    <x v="84"/>
    <n v="0"/>
    <n v="20"/>
    <e v="#N/A"/>
    <e v="#N/A"/>
    <n v="39"/>
    <n v="30"/>
    <s v="2-F 19 "/>
    <s v="19"/>
    <s v="-F 19"/>
    <x v="3"/>
    <s v="222"/>
    <e v="#N/A"/>
    <m/>
    <n v="19"/>
  </r>
  <r>
    <s v="Viessmann Vitodens 200 35 kW"/>
    <n v="3702"/>
    <n v="223861"/>
    <s v="/preisvergleich/Relocate/340525970.html?categoryId=18406&amp;pos=7&amp;price=3702.0&amp;productid=1098710&amp;sid=223861&amp;type=offer"/>
    <s v=" Viess­mann Paket Brenn­wert Gasther­me Vi­to­dens 200-W 35 kW Spei­cher 300 l"/>
    <n v="18406"/>
    <x v="82"/>
    <n v="27"/>
    <n v="20"/>
    <s v="00 35 "/>
    <s v="35 "/>
    <n v="61"/>
    <n v="52"/>
    <s v="0-W 35 "/>
    <s v="35"/>
    <s v="-W 35"/>
    <x v="29"/>
    <e v="#REF!"/>
    <s v="n.a."/>
    <m/>
    <n v="35"/>
  </r>
  <r>
    <s v="Viessmann Vitodens 200 13kW"/>
    <n v="2530"/>
    <n v="289859"/>
    <s v="/preisvergleich/Relocate/481779291.html?categoryId=18406&amp;pos=7&amp;price=2530.0&amp;productid=3664000&amp;sid=289859&amp;type=offer"/>
    <s v=" Viess­mann Vi­to­dens 200-W Gasther­me, 13 kW, B2HA060, 150 L Vi­to­cell 100-W, CUG Viess­mann"/>
    <n v="18406"/>
    <x v="83"/>
    <n v="26"/>
    <n v="20"/>
    <s v="200 13"/>
    <s v="13"/>
    <n v="45"/>
    <n v="24"/>
    <s v="me, 13 "/>
    <s v="13"/>
    <s v="e, 13"/>
    <x v="26"/>
    <e v="#REF!"/>
    <s v="n.a."/>
    <m/>
    <n v="13"/>
  </r>
  <r>
    <s v="Viessmann Vitodens 200W (19 k W)"/>
    <n v="2355"/>
    <n v="289859"/>
    <s v="/preisvergleich/Relocate/481828582.html?categoryId=18406&amp;pos=7&amp;price=2355.0&amp;productid=1064527&amp;sid=289859&amp;type=offer"/>
    <s v=" Viess­mann Vi­to­dens 200-W Gas-Brenn­wert­ther­me, 19 kW, VT100, HE Abgas Dach - rot, für un­ter­ge­stell­ten Spei­cher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B-K 24"/>
    <n v="1928.38"/>
    <n v="299105"/>
    <s v="/preisvergleich/Relocate/526943021.html?categoryId=18406&amp;pos=5&amp;price=1928.38&amp;productid=3093645&amp;sid=299105&amp;type=offer"/>
    <s v=" Wolf Gas­brenn­wert­kom­bither­me CGB-K 24 Erdgas LL, mit Hoch­ef­fi­zi­enz­pum­pe 8613121"/>
    <n v="18406"/>
    <x v="113"/>
    <n v="0"/>
    <n v="24"/>
    <e v="#N/A"/>
    <e v="#N/A"/>
    <n v="0"/>
    <n v="42"/>
    <b v="0"/>
    <e v="#N/A"/>
    <s v="FALSCH"/>
    <x v="2"/>
    <s v="24"/>
    <e v="#N/A"/>
    <m/>
    <e v="#N/A"/>
  </r>
  <r>
    <s v="Junkers CerapurModul-Smart ZBS 22/75 S-3 MA 21 Erdgas L/LL (21,8 kW)"/>
    <n v="2480"/>
    <n v="289859"/>
    <s v="/preisvergleich/Relocate/481869204.html?categoryId=18406&amp;pos=5&amp;price=2480.0&amp;productid=3128334&amp;sid=289859&amp;type=offer"/>
    <s v=" Jun­kers Ce­ra­pur­Mo­dul Smart ZBS 22-75 S-3 MA 21 Brenn­wert­ther­me, L / LL ohne Re­ge­lung, ohne Ab­gas­pa­ket, An­schluss nach rechts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Viessmann Vitodens 300 W (19 k W)"/>
    <n v="3325"/>
    <n v="289859"/>
    <s v="/preisvergleich/Relocate/481825117.html?categoryId=18406&amp;pos=1&amp;price=3325.0&amp;productid=1223701&amp;sid=289859&amp;type=offer"/>
    <s v=" Viess­mann Vi­to­dens 300-W Gasther­me, 19 kW, B3HA016, 160 L Vi­to­cell 100-W, CVA Viess­mann"/>
    <n v="18406"/>
    <x v="86"/>
    <n v="0"/>
    <n v="20"/>
    <e v="#N/A"/>
    <e v="#N/A"/>
    <n v="45"/>
    <n v="24"/>
    <s v="me, 19 "/>
    <s v="19"/>
    <s v="e, 19"/>
    <x v="3"/>
    <s v="300"/>
    <e v="#N/A"/>
    <m/>
    <n v="19"/>
  </r>
  <r>
    <s v="Junkers CerapurModul-Solar ZBS 14/210 S-3 MA 21 Erdgas L/LL (14,2 kW)"/>
    <n v="3450"/>
    <n v="9701"/>
    <s v="/preisvergleich/Relocate/410200726.html?categoryId=18406&amp;pos=1&amp;price=3450.0&amp;productid=3137614&amp;sid=9701&amp;type=offer"/>
    <s v=" "/>
    <n v="18406"/>
    <x v="117"/>
    <n v="67"/>
    <n v="32"/>
    <s v="(14,2 "/>
    <s v="14.2 "/>
    <n v="0"/>
    <n v="0"/>
    <b v="0"/>
    <e v="#N/A"/>
    <s v="FALSCH"/>
    <x v="5"/>
    <e v="#REF!"/>
    <s v="n.a."/>
    <m/>
    <n v="14.2"/>
  </r>
  <r>
    <s v="Remeha Calora Tower Gas 25s"/>
    <n v="2289"/>
    <n v="9701"/>
    <s v="/preisvergleich/Relocate/591238597.html?categoryId=18406&amp;pos=1&amp;price=2289.0&amp;productid=3738897&amp;sid=9701&amp;type=offer"/>
    <s v=" "/>
    <n v="18406"/>
    <x v="118"/>
    <n v="0"/>
    <n v="25"/>
    <e v="#N/A"/>
    <e v="#N/A"/>
    <n v="0"/>
    <n v="0"/>
    <b v="0"/>
    <e v="#N/A"/>
    <s v="FALSCH"/>
    <x v="2"/>
    <s v="25s"/>
    <e v="#N/A"/>
    <m/>
    <e v="#N/A"/>
  </r>
  <r>
    <s v="Viessmann Vitodens 200 13kW"/>
    <n v="2572.9"/>
    <n v="294528"/>
    <s v="/preisvergleich/Relocate/559967017.html?categoryId=18406&amp;pos=8&amp;price=2572.9&amp;productid=3664000&amp;sid=294528&amp;type=offer"/>
    <s v=" Vi­to­dens 200-W 13 KW mit Vi­to­tro­nic 200 mit Spei­cher 200l ne­ben­ge­stellt"/>
    <n v="18406"/>
    <x v="83"/>
    <n v="26"/>
    <n v="20"/>
    <s v="200 13"/>
    <s v="13"/>
    <n v="0"/>
    <n v="13"/>
    <b v="0"/>
    <e v="#N/A"/>
    <s v="FALSCH"/>
    <x v="26"/>
    <e v="#REF!"/>
    <s v="n.a."/>
    <m/>
    <n v="13"/>
  </r>
  <r>
    <s v="Viessmann Vitodens 200W (19 k W)"/>
    <n v="2355"/>
    <n v="289859"/>
    <s v="/preisvergleich/Relocate/481809336.html?categoryId=18406&amp;pos=8&amp;price=2355.0&amp;productid=1064527&amp;sid=289859&amp;type=offer"/>
    <s v=" Viess­mann Vi­to­dens 200-W Gas-Brenn­wert­ther­me, 19 kW, VT100, HE Abgas Dach - schwarz, für un­ter­ge­stell­ten Spei­cher, ohne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Wolf ComfortLine CGB-K 24"/>
    <n v="1950.65"/>
    <n v="299105"/>
    <s v="/preisvergleich/Relocate/526929139.html?categoryId=18406&amp;pos=6&amp;price=1950.65&amp;productid=3093645&amp;sid=299105&amp;type=offer"/>
    <s v=" Wolf Gas­brenn­wert­kom­bither­me CGB-K 24 Flüs­sig­gas, mit Hoch­ef­fi­zi­enz­pum­pe 8613122"/>
    <n v="18406"/>
    <x v="113"/>
    <n v="0"/>
    <n v="24"/>
    <e v="#N/A"/>
    <e v="#N/A"/>
    <n v="0"/>
    <n v="42"/>
    <b v="0"/>
    <e v="#N/A"/>
    <s v="FALSCH"/>
    <x v="2"/>
    <s v="24"/>
    <e v="#N/A"/>
    <m/>
    <e v="#N/A"/>
  </r>
  <r>
    <s v="Junkers CerapurModul-Smart ZBS 22/75 S-3 MA 21 Erdgas L/LL (21,8 kW)"/>
    <n v="2480"/>
    <n v="289859"/>
    <s v="/preisvergleich/Relocate/481869132.html?categoryId=18406&amp;pos=6&amp;price=2480.0&amp;productid=3128334&amp;sid=289859&amp;type=offer"/>
    <s v=" Jun­kers Ce­ra­pur­Mo­dul Smart ZBS 22-75 S-3 MA 21 Brenn­wert­ther­me, L / LL Jun­kers FR 50, ohne Ab­gas­pa­ket, ohne Zu­be­hör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Viessmann Vitodens 300 W (19 k W)"/>
    <n v="3330"/>
    <n v="289859"/>
    <s v="/preisvergleich/Relocate/481806555.html?categoryId=18406&amp;pos=2&amp;price=3330.0&amp;productid=1223701&amp;sid=289859&amp;type=offer"/>
    <s v=" Viess­mann Vi­to­dens 300-W Gasther­me, 19 kW, B3HA010, 120 L Vi­to­cell 100-W, CUG Viess­mann"/>
    <n v="18406"/>
    <x v="86"/>
    <n v="0"/>
    <n v="20"/>
    <e v="#N/A"/>
    <e v="#N/A"/>
    <n v="45"/>
    <n v="24"/>
    <s v="me, 19 "/>
    <s v="19"/>
    <s v="e, 19"/>
    <x v="3"/>
    <s v="300"/>
    <e v="#N/A"/>
    <m/>
    <n v="19"/>
  </r>
  <r>
    <s v="Junkers CerapurModul-Solar ZBS 14/210 S-3 MA 21 Erdgas L/LL (14,2 kW)"/>
    <n v="3943"/>
    <n v="9701"/>
    <s v="/preisvergleich/Relocate/540733849.html?categoryId=18406&amp;pos=2&amp;price=3943.0&amp;productid=3137614&amp;sid=9701&amp;type=offer"/>
    <s v=" "/>
    <n v="18406"/>
    <x v="117"/>
    <n v="67"/>
    <n v="32"/>
    <s v="(14,2 "/>
    <s v="14.2 "/>
    <n v="0"/>
    <n v="0"/>
    <b v="0"/>
    <e v="#N/A"/>
    <s v="FALSCH"/>
    <x v="5"/>
    <e v="#REF!"/>
    <s v="n.a."/>
    <m/>
    <n v="14.2"/>
  </r>
  <r>
    <s v="Remeha Calora Tower Gas 25s"/>
    <n v="2289"/>
    <n v="9701"/>
    <s v="/preisvergleich/Relocate/591239875.html?categoryId=18406&amp;pos=2&amp;price=2289.0&amp;productid=3738897&amp;sid=9701&amp;type=offer"/>
    <s v=" "/>
    <n v="18406"/>
    <x v="118"/>
    <n v="0"/>
    <n v="25"/>
    <e v="#N/A"/>
    <e v="#N/A"/>
    <n v="0"/>
    <n v="0"/>
    <b v="0"/>
    <e v="#N/A"/>
    <s v="FALSCH"/>
    <x v="2"/>
    <s v="25s"/>
    <e v="#N/A"/>
    <m/>
    <e v="#N/A"/>
  </r>
  <r>
    <s v="Wolf CGW 24/140"/>
    <n v="2370.83"/>
    <n v="299105"/>
    <s v="/preisvergleich/Relocate/526942432.html?categoryId=18406&amp;pos=1&amp;price=2370.83&amp;productid=3093312&amp;sid=299105&amp;type=offer"/>
    <s v=" Wolf Gas­brenn­wert-Zen­tra­le CGW-24/140 Erdgas E, mit Hoch­ef­fi­zi­enz­pum­pe 8613132"/>
    <n v="18406"/>
    <x v="85"/>
    <n v="0"/>
    <n v="10"/>
    <e v="#N/A"/>
    <e v="#N/A"/>
    <n v="0"/>
    <n v="37"/>
    <b v="0"/>
    <e v="#N/A"/>
    <s v="FALSCH"/>
    <x v="2"/>
    <s v="24/"/>
    <e v="#N/A"/>
    <m/>
    <e v="#N/A"/>
  </r>
  <r>
    <s v="Viessmann Vitodens 200 13kW"/>
    <n v="2655.19"/>
    <n v="294528"/>
    <s v="/preisvergleich/Relocate/559986001.html?categoryId=18406&amp;pos=9&amp;price=2655.19&amp;productid=3664000&amp;sid=294528&amp;type=offer"/>
    <s v=" Paket Vi­to­dens 200-W 13KW mit Spei­cher 160l ne­ben­ge­stellt"/>
    <n v="18406"/>
    <x v="83"/>
    <n v="26"/>
    <n v="20"/>
    <s v="200 13"/>
    <s v="13"/>
    <n v="0"/>
    <n v="19"/>
    <b v="0"/>
    <e v="#N/A"/>
    <s v="FALSCH"/>
    <x v="26"/>
    <e v="#REF!"/>
    <s v="n.a."/>
    <m/>
    <n v="13"/>
  </r>
  <r>
    <s v="Viessmann Vitodens 200W (19 k W)"/>
    <n v="2360"/>
    <n v="289859"/>
    <s v="/preisvergleich/Relocate/481821335.html?categoryId=18406&amp;pos=9&amp;price=2360.0&amp;productid=1064527&amp;sid=289859&amp;type=offer"/>
    <s v=" Viess­mann Vi­to­dens 200-W Gas-Brenn­wert­ther­me, 19 kW, VT100, HE Abgas Dach - schwarz, ohne, Auf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Junkers CerapurModul-Smart ZBS 22/75 S-3 MA 21 Erdgas L/LL (21,8 kW)"/>
    <n v="2480"/>
    <n v="289859"/>
    <s v="/preisvergleich/Relocate/481869027.html?categoryId=18406&amp;pos=7&amp;price=2480.0&amp;productid=3128334&amp;sid=289859&amp;type=offer"/>
    <s v=" Jun­kers Ce­ra­pur­Mo­dul Smart ZBS 22-75 S-3 MA 21 Brenn­wert­ther­me, L / LL ohne Re­ge­lung, ohne Ab­gas­pa­ket, An­schluss nach links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Wolf ComfortLine CGB-35 Erdgas E/H"/>
    <n v="1864.38"/>
    <n v="299105"/>
    <s v="/preisvergleich/Relocate/526940537.html?categoryId=18406&amp;pos=1&amp;price=1864.38&amp;productid=3863927&amp;sid=299105&amp;type=offer"/>
    <s v=" Wolf Gas­brenn­wert-Heiz­ther­me CGB-35 Erdgas E, Pumpe mo­du­lie­rend 8611115"/>
    <n v="18406"/>
    <x v="119"/>
    <n v="0"/>
    <n v="22"/>
    <e v="#N/A"/>
    <e v="#N/A"/>
    <n v="0"/>
    <n v="39"/>
    <b v="0"/>
    <e v="#N/A"/>
    <s v="FALSCH"/>
    <x v="2"/>
    <s v="35 "/>
    <e v="#N/A"/>
    <m/>
    <e v="#N/A"/>
  </r>
  <r>
    <s v="Junkers Cerapur Comfort ZBR 28-3 A 23 Erdgas E/H (28 kW)"/>
    <n v="1990"/>
    <n v="289859"/>
    <s v="/preisvergleich/Relocate/481844291.html?categoryId=18406&amp;pos=1&amp;price=1990.0&amp;productid=3712957&amp;sid=289859&amp;type=offer"/>
    <s v=" Jun­kers Ce­ra­pur­Com­fort ZBR 28-3 A 23 Gas-Brenn­wert­ther­me 28 kW, E / H ohne Re­ge­lung, ohne Spei­cher, ohne Ab­gas­pa­ket, ohne Mon­ta­ge­plat­te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345"/>
    <n v="289859"/>
    <s v="/preisvergleich/Relocate/481822863.html?categoryId=18406&amp;pos=3&amp;price=3345.0&amp;productid=1223701&amp;sid=289859&amp;type=offer"/>
    <s v=" Viess­mann Vi­to­dens 300-W Gasther­me, 19 kW, B3HA019, 200 L Vi­to­cell 100-W, CVA Viess­mann"/>
    <n v="18406"/>
    <x v="86"/>
    <n v="0"/>
    <n v="20"/>
    <e v="#N/A"/>
    <e v="#N/A"/>
    <n v="45"/>
    <n v="24"/>
    <s v="me, 19 "/>
    <s v="19"/>
    <s v="e, 19"/>
    <x v="3"/>
    <s v="300"/>
    <e v="#N/A"/>
    <m/>
    <n v="19"/>
  </r>
  <r>
    <s v="Wolf CGW 24/140"/>
    <n v="2393.1"/>
    <n v="299105"/>
    <s v="/preisvergleich/Relocate/526942741.html?categoryId=18406&amp;pos=2&amp;price=2393.1&amp;productid=3093312&amp;sid=299105&amp;type=offer"/>
    <s v=" Wolf Gas­brenn­wert-Zen­tra­le CGW-24/140 Flüs­sig­gas, mit Hoch­ef­fi­zi­enz­pum­pum­pe 8613134"/>
    <n v="18406"/>
    <x v="85"/>
    <n v="0"/>
    <n v="10"/>
    <e v="#N/A"/>
    <e v="#N/A"/>
    <n v="0"/>
    <n v="37"/>
    <b v="0"/>
    <e v="#N/A"/>
    <s v="FALSCH"/>
    <x v="2"/>
    <s v="24/"/>
    <e v="#N/A"/>
    <m/>
    <e v="#N/A"/>
  </r>
  <r>
    <s v="Viessmann Vitodens 200 13kW"/>
    <n v="2715.23"/>
    <n v="276812"/>
    <s v="/preisvergleich/Relocate/387844157.html?categoryId=18406&amp;pos=10&amp;price=2715.23&amp;productid=3664000&amp;sid=276812&amp;type=offer"/>
    <s v=" Viess­mann Paket Vi­to­dens 200-W ne­ben­gest. Spei­cher 3,2 - 13,0 kW, 200 Liter"/>
    <n v="18406"/>
    <x v="83"/>
    <n v="26"/>
    <n v="20"/>
    <s v="200 13"/>
    <s v="13"/>
    <n v="70"/>
    <n v="30"/>
    <s v="- 13,0 "/>
    <s v="13.0"/>
    <s v="13,0"/>
    <x v="26"/>
    <e v="#REF!"/>
    <s v="n.a."/>
    <m/>
    <n v="13"/>
  </r>
  <r>
    <s v="Viessmann Vitodens 200W (19 k W)"/>
    <n v="2360"/>
    <n v="289859"/>
    <s v="/preisvergleich/Relocate/481820262.html?categoryId=18406&amp;pos=10&amp;price=2360.0&amp;productid=1064527&amp;sid=289859&amp;type=offer"/>
    <s v=" Viess­mann Vi­to­dens 200-W Gas-Brenn­wert­ther­me, 19 kW, VT100, HE Abgas Dach - rot, ohne, Auf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Junkers CerapurModul-Smart ZBS 22/75 S-3 MA 21 Erdgas L/LL (21,8 kW)"/>
    <n v="2510"/>
    <n v="289859"/>
    <s v="/preisvergleich/Relocate/481868646.html?categoryId=18406&amp;pos=8&amp;price=2510.0&amp;productid=3128334&amp;sid=289859&amp;type=offer"/>
    <s v=" Jun­kers Ce­ra­pur­Mo­dul Smart ZBS 22-75 S-3 MA 21 Brenn­wert­ther­me, L / LL Jun­kers FR 120, ohne Ab­gas­pa­ket, ohne Zu­be­hör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Wolf ComfortLine CGB-35 Erdgas E/H"/>
    <n v="1950.81"/>
    <n v="276812"/>
    <s v="/preisvergleich/Relocate/387848146.html?categoryId=18406&amp;pos=2&amp;price=1950.81&amp;productid=3863927&amp;sid=276812&amp;type=offer"/>
    <s v=" Wolf Gas­brenn­wert-Heiz­ther­me CGB-35 CGB-35, mo­du­lie­rend, Erdgas E"/>
    <n v="18406"/>
    <x v="119"/>
    <n v="0"/>
    <n v="22"/>
    <e v="#N/A"/>
    <e v="#N/A"/>
    <n v="0"/>
    <n v="39"/>
    <b v="0"/>
    <e v="#N/A"/>
    <s v="FALSCH"/>
    <x v="2"/>
    <s v="35 "/>
    <e v="#N/A"/>
    <m/>
    <e v="#N/A"/>
  </r>
  <r>
    <s v="Junkers Cerapur Comfort ZBR 28-3 A 23 Erdgas E/H (28 kW)"/>
    <n v="2035"/>
    <n v="289859"/>
    <s v="/preisvergleich/Relocate/481841085.html?categoryId=18406&amp;pos=2&amp;price=2035.0&amp;productid=3712957&amp;sid=289859&amp;type=offer"/>
    <s v=" Jun­kers Ce­ra­pur­Com­fort ZBR 28-3 A 23 Gas-Brenn­wert­ther­me 28 kW, E / H Mon­ta­ge­plat­te 258, ohne Re­ge­lung, ohne Spei­cher, ohne Ab­gas­pa­ket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375"/>
    <n v="289859"/>
    <s v="/preisvergleich/Relocate/481825809.html?categoryId=18406&amp;pos=4&amp;price=3375.0&amp;productid=1223701&amp;sid=289859&amp;type=offer"/>
    <s v=" Viess­mann Vi­to­dens 300-W Gasther­me, 19 kW, B3HA013, 150 L Vi­to­cell 100-W, CUG Viess­mann"/>
    <n v="18406"/>
    <x v="86"/>
    <n v="0"/>
    <n v="20"/>
    <e v="#N/A"/>
    <e v="#N/A"/>
    <n v="45"/>
    <n v="24"/>
    <s v="me, 19 "/>
    <s v="19"/>
    <s v="e, 19"/>
    <x v="3"/>
    <s v="300"/>
    <e v="#N/A"/>
    <m/>
    <n v="19"/>
  </r>
  <r>
    <s v="Wolf CGW 24/140"/>
    <n v="2397.65"/>
    <n v="276812"/>
    <s v="/preisvergleich/Relocate/387844139.html?categoryId=18406&amp;pos=3&amp;price=2397.65&amp;productid=3093312&amp;sid=276812&amp;type=offer"/>
    <s v=" Wolf Com­fort­Li­ne Gas­brenn­wert-Zen­tra­le CGW CGW 11/100, Klasse A, Erdgas LL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Viessmann Vitodens 200 13kW"/>
    <n v="2724.9"/>
    <n v="288366"/>
    <s v="/preisvergleich/Relocate/388210285.html?categoryId=18406&amp;pos=11&amp;price=2724.9&amp;productid=3664000&amp;sid=288366&amp;type=offer"/>
    <s v=" Viess­mann Vi­to­dens 200-W Paket in­klu­si­ve Ab­gas­füh­rung &quot;3,2 - 13 kW CVA 160 Liter (ne­ben­ge­stellt) Schacht­durch­füh­rung 7m&quot;"/>
    <n v="18406"/>
    <x v="83"/>
    <n v="26"/>
    <n v="20"/>
    <s v="200 13"/>
    <s v="13"/>
    <n v="75"/>
    <n v="24"/>
    <s v="2 - 13 "/>
    <s v="- 13"/>
    <s v="- 13"/>
    <x v="26"/>
    <e v="#REF!"/>
    <s v="n.a."/>
    <m/>
    <n v="13"/>
  </r>
  <r>
    <s v="Viessmann Vitodens 200W (19 k W)"/>
    <n v="2375"/>
    <n v="289859"/>
    <s v="/preisvergleich/Relocate/481791841.html?categoryId=18406&amp;pos=11&amp;price=2375.0&amp;productid=1064527&amp;sid=289859&amp;type=offer"/>
    <s v=" Viess­mann Vi­to­dens 200-W Gas-Brenn­wert­ther­me, 19 kW, VT100, HE Abgas Dach - rot, ohne, Un­ter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Junkers CerapurModul-Smart ZBS 22/75 S-3 MA 21 Erdgas L/LL (21,8 kW)"/>
    <n v="2510"/>
    <n v="289859"/>
    <s v="/preisvergleich/Relocate/481870309.html?categoryId=18406&amp;pos=9&amp;price=2510.0&amp;productid=3128334&amp;sid=289859&amp;type=offer"/>
    <s v=" Jun­kers Ce­ra­pur­Mo­dul Smart ZBS 22-75 S-3 MA 21 Brenn­wert­ther­me, L / LL Jun­kers FR 50, ohne Ab­gas­pa­ket, An­schluss nach hinten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Buderus Logamax plus GB162-25 T40S"/>
    <n v="2187.39"/>
    <n v="9701"/>
    <s v="/preisvergleich/Relocate/515107889.html?categoryId=18406&amp;pos=1&amp;price=2187.39&amp;productid=3146101&amp;sid=9701&amp;type=offer"/>
    <s v=" "/>
    <n v="18406"/>
    <x v="121"/>
    <n v="0"/>
    <n v="24"/>
    <e v="#N/A"/>
    <e v="#N/A"/>
    <n v="0"/>
    <n v="0"/>
    <b v="0"/>
    <e v="#N/A"/>
    <s v="FALSCH"/>
    <x v="2"/>
    <s v="162"/>
    <e v="#N/A"/>
    <m/>
    <e v="#N/A"/>
  </r>
  <r>
    <s v="Wolf ComfortLine CGB-35 Erdgas E/H"/>
    <n v="1984.04"/>
    <n v="299105"/>
    <s v="/preisvergleich/Relocate/526940788.html?categoryId=18406&amp;pos=3&amp;price=1984.04&amp;productid=3863927&amp;sid=299105&amp;type=offer"/>
    <s v=" Wolf Gas­brenn­wert-Heiz­ther­me CGB-35 Erdgas E, mit Hoch­ef­fi­zi­enz­pum­pe 8613093"/>
    <n v="18406"/>
    <x v="119"/>
    <n v="0"/>
    <n v="22"/>
    <e v="#N/A"/>
    <e v="#N/A"/>
    <n v="0"/>
    <n v="39"/>
    <b v="0"/>
    <e v="#N/A"/>
    <s v="FALSCH"/>
    <x v="2"/>
    <s v="35 "/>
    <e v="#N/A"/>
    <m/>
    <e v="#N/A"/>
  </r>
  <r>
    <s v="Junkers Cerapur Comfort ZBR 28-3 A 23 Erdgas E/H (28 kW)"/>
    <n v="2090"/>
    <n v="9701"/>
    <s v="/preisvergleich/Relocate/436570633.html?categoryId=18406&amp;pos=3&amp;price=2090.0&amp;productid=3712957&amp;sid=9701&amp;type=offer"/>
    <s v=" "/>
    <n v="18406"/>
    <x v="120"/>
    <n v="54"/>
    <n v="29"/>
    <s v="H (28 "/>
    <s v="28 "/>
    <n v="0"/>
    <n v="0"/>
    <b v="0"/>
    <e v="#N/A"/>
    <s v="FALSCH"/>
    <x v="15"/>
    <e v="#REF!"/>
    <s v="n.a."/>
    <m/>
    <n v="28"/>
  </r>
  <r>
    <s v="Viessmann Vitodens 300 W (19 k W)"/>
    <n v="3388.73"/>
    <n v="297223"/>
    <s v="/preisvergleich/Relocate/436143526.html?categoryId=18406&amp;pos=5&amp;price=3388.73&amp;productid=1223701&amp;sid=297223&amp;type=offer"/>
    <s v=" VIESS­MANN B3HA021 Paket mit Vi­to­dens 300-W 19 kW für Erdgas mit Vi­to­cell 100-W 300 l"/>
    <n v="18406"/>
    <x v="86"/>
    <n v="0"/>
    <n v="20"/>
    <e v="#N/A"/>
    <e v="#N/A"/>
    <n v="51"/>
    <n v="14"/>
    <s v="0-W 19 "/>
    <s v="19"/>
    <s v="-W 19"/>
    <x v="3"/>
    <s v="300"/>
    <e v="#N/A"/>
    <m/>
    <n v="19"/>
  </r>
  <r>
    <s v="Wolf CGW 24/140"/>
    <n v="2397.65"/>
    <n v="276812"/>
    <s v="/preisvergleich/Relocate/387843724.html?categoryId=18406&amp;pos=4&amp;price=2397.65&amp;productid=3093312&amp;sid=276812&amp;type=offer"/>
    <s v=" Wolf Com­fort­Li­ne Gas­brenn­wert-Zen­tra­le CGW CGW 24/140, 3-stu­fig, Erdgas LL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Viessmann Vitodens 200 13kW"/>
    <n v="2724.9"/>
    <n v="288366"/>
    <s v="/preisvergleich/Relocate/388210293.html?categoryId=18406&amp;pos=12&amp;price=2724.9&amp;productid=3664000&amp;sid=288366&amp;type=offer"/>
    <s v=" Viess­mann Vi­to­dens 200-W Paket in­klu­si­ve Ab­gas­füh­rung &quot;3,2 - 13 kW CVA 160 Liter (ne­ben­ge­stellt) Senk­rech­te Dach­durch­füh­rung dach­stein­rot&quot;"/>
    <n v="18406"/>
    <x v="83"/>
    <n v="26"/>
    <n v="20"/>
    <s v="200 13"/>
    <s v="13"/>
    <n v="75"/>
    <n v="24"/>
    <s v="2 - 13 "/>
    <s v="- 13"/>
    <s v="- 13"/>
    <x v="26"/>
    <e v="#REF!"/>
    <s v="n.a."/>
    <m/>
    <n v="13"/>
  </r>
  <r>
    <s v="Viessmann Vitodens 200W (19 k W)"/>
    <n v="2375"/>
    <n v="289859"/>
    <s v="/preisvergleich/Relocate/481808563.html?categoryId=18406&amp;pos=12&amp;price=2375.0&amp;productid=1064527&amp;sid=289859&amp;type=offer"/>
    <s v=" Viess­mann Vi­to­dens 200-W Gas-Brenn­wert­ther­me, 19 kW, VT100, HE Abgas Dach - schwarz, ohne, Un­ter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Junkers CerapurModul-Smart ZBS 22/75 S-3 MA 21 Erdgas L/LL (21,8 kW)"/>
    <n v="2540"/>
    <n v="289859"/>
    <s v="/preisvergleich/Relocate/481873140.html?categoryId=18406&amp;pos=10&amp;price=2540.0&amp;productid=3128334&amp;sid=289859&amp;type=offer"/>
    <s v=" Jun­kers Ce­ra­pur­Mo­dul Smart ZBS 22-75 S-3 MA 21 Brenn­wert­ther­me, L / LL Jun­kers FR 120, ohne Ab­gas­pa­ket, An­schluss nach hinten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Remeha Tzerra 28 C (Combi)"/>
    <n v="1764"/>
    <n v="223861"/>
    <s v="/preisvergleich/Relocate/468353910.html?categoryId=18406&amp;pos=1&amp;price=1764.0&amp;productid=3725835&amp;sid=223861&amp;type=offer"/>
    <s v=" Remeha Gas-Brenn­wert Kom­bi-Heiz­ther­me Kom­bither­me Tzerra 28 C Re­ge­lung iSense ohne Au­ßen­füh­ler, mit Mon­ta­ge­rah­men, ohne Rohr­an­schluss­set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Vaillant ecoTEC plus VC 146/5-5 Erdgas L/LL (16 kW)"/>
    <n v="1649"/>
    <n v="223861"/>
    <s v="/preisvergleich/Relocate/466066599.html?categoryId=18406&amp;pos=1&amp;price=1649.0&amp;productid=4021191&amp;sid=223861&amp;type=offer"/>
    <s v=" Vail­lant VC146 Gas­brenn­wert­ther­me Gas­kes­sel Hei­zung Heiz­kes­sel Gasther­me Therme"/>
    <n v="18406"/>
    <x v="122"/>
    <n v="49"/>
    <n v="25"/>
    <s v="L (16 "/>
    <s v="16 "/>
    <n v="0"/>
    <n v="14"/>
    <b v="0"/>
    <e v="#N/A"/>
    <s v="FALSCH"/>
    <x v="18"/>
    <e v="#REF!"/>
    <s v="n.a."/>
    <m/>
    <n v="16"/>
  </r>
  <r>
    <s v="Buderus Logamax plus GB162-25 T40S"/>
    <n v="2360.48"/>
    <n v="9701"/>
    <s v="/preisvergleich/Relocate/497668922.html?categoryId=18406&amp;pos=2&amp;price=2360.48&amp;productid=3146101&amp;sid=9701&amp;type=offer"/>
    <s v=" "/>
    <n v="18406"/>
    <x v="121"/>
    <n v="0"/>
    <n v="24"/>
    <e v="#N/A"/>
    <e v="#N/A"/>
    <n v="0"/>
    <n v="0"/>
    <b v="0"/>
    <e v="#N/A"/>
    <s v="FALSCH"/>
    <x v="2"/>
    <s v="162"/>
    <e v="#N/A"/>
    <m/>
    <e v="#N/A"/>
  </r>
  <r>
    <s v="Wolf ComfortLine CGB-35 Erdgas E/H"/>
    <n v="2008.78"/>
    <n v="9701"/>
    <s v="/preisvergleich/Relocate/548594740.html?categoryId=18406&amp;pos=4&amp;price=2008.78&amp;productid=3863927&amp;sid=9701&amp;type=offer"/>
    <s v=" "/>
    <n v="18406"/>
    <x v="119"/>
    <n v="0"/>
    <n v="22"/>
    <e v="#N/A"/>
    <e v="#N/A"/>
    <n v="0"/>
    <n v="0"/>
    <b v="0"/>
    <e v="#N/A"/>
    <s v="FALSCH"/>
    <x v="2"/>
    <s v="35 "/>
    <e v="#N/A"/>
    <m/>
    <e v="#N/A"/>
  </r>
  <r>
    <s v="Junkers Cerapur Comfort ZBR 28-3 A 23 Erdgas E/H (28 kW)"/>
    <n v="2115"/>
    <n v="289859"/>
    <s v="/preisvergleich/Relocate/481841516.html?categoryId=18406&amp;pos=4&amp;price=2115.0&amp;productid=3712957&amp;sid=289859&amp;type=offer"/>
    <s v=" Jun­kers Ce­ra­pur­Com­fort ZBR 28-3 A 23 Gas-Brenn­wert­ther­me 28 kW, E / H ohne Re­ge­lung, ohne Spei­cher, Mon­ta­ge­plat­te 258 + 223-1 (Un­ter­putz), oh­ne...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492.99"/>
    <n v="276812"/>
    <s v="/preisvergleich/Relocate/515717797.html?categoryId=18406&amp;pos=6&amp;price=3492.99&amp;productid=1223701&amp;sid=276812&amp;type=offer"/>
    <s v=" Vi­to­tro­nic 200 HO1B, Mon­ta­ge­hil­fe AP"/>
    <n v="18406"/>
    <x v="86"/>
    <n v="0"/>
    <n v="20"/>
    <e v="#N/A"/>
    <e v="#N/A"/>
    <n v="0"/>
    <n v="16"/>
    <b v="0"/>
    <e v="#N/A"/>
    <s v="FALSCH"/>
    <x v="2"/>
    <s v="300"/>
    <e v="#N/A"/>
    <m/>
    <n v="19"/>
  </r>
  <r>
    <s v="Wolf CGW 24/140"/>
    <n v="2397.65"/>
    <n v="276812"/>
    <s v="/preisvergleich/Relocate/387844364.html?categoryId=18406&amp;pos=5&amp;price=2397.65&amp;productid=3093312&amp;sid=276812&amp;type=offer"/>
    <s v=" Wolf Com­fort­Li­ne Gas­brenn­wert-Zen­tra­le CGW CGW 24/140, 3-stu­fig, Erdgas E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Viessmann Vitodens 200 13kW"/>
    <n v="2724.9"/>
    <n v="288366"/>
    <s v="/preisvergleich/Relocate/388210302.html?categoryId=18406&amp;pos=13&amp;price=2724.9&amp;productid=3664000&amp;sid=288366&amp;type=offer"/>
    <s v=" Viess­mann Vi­to­dens 200-W Paket in­klu­si­ve Ab­gas­füh­rung &quot;3,2 - 13 kW CUG 150 Liter Senk­rech­te Dach­durch­füh­rung schwarz&quot;"/>
    <n v="18406"/>
    <x v="83"/>
    <n v="26"/>
    <n v="20"/>
    <s v="200 13"/>
    <s v="13"/>
    <n v="75"/>
    <n v="24"/>
    <s v="2 - 13 "/>
    <s v="- 13"/>
    <s v="- 13"/>
    <x v="26"/>
    <e v="#REF!"/>
    <s v="n.a."/>
    <m/>
    <n v="13"/>
  </r>
  <r>
    <s v="Viessmann Vitodens 200W (19 k W)"/>
    <n v="2380"/>
    <n v="289859"/>
    <s v="/preisvergleich/Relocate/481818599.html?categoryId=18406&amp;pos=13&amp;price=2380.0&amp;productid=1064527&amp;sid=289859&amp;type=offer"/>
    <s v=" Viess­mann Vi­to­dens 200-W Gas-Brenn­wert­ther­me, 19 kW, VT100, HE Abgas Schacht - 6m, für ne­ben­ge­stell­ten Spei­cher, Auf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Junkers CerapurModul-Smart ZBS 22/75 S-3 MA 21 Erdgas L/LL (21,8 kW)"/>
    <n v="2555"/>
    <n v="289859"/>
    <s v="/preisvergleich/Relocate/481867792.html?categoryId=18406&amp;pos=11&amp;price=2555.0&amp;productid=3128334&amp;sid=289859&amp;type=offer"/>
    <s v=" Jun­kers Ce­ra­pur­Mo­dul Smart ZBS 22-75 S-3 MA 21 Brenn­wert­ther­me, L / LL ohne Re­ge­lung, ohne Zu­be­hör, ATEC Schacht 4 Meter 80/125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Remeha Tzerra 28 C (Combi)"/>
    <n v="1765"/>
    <n v="223861"/>
    <s v="/preisvergleich/Relocate/468353775.html?categoryId=18406&amp;pos=2&amp;price=1765.0&amp;productid=3725835&amp;sid=223861&amp;type=offer"/>
    <s v=" Remeha Gas-Brenn­wert Kom­bi-Heiz­ther­me Kom­bither­me Tzerra 28 C Re­ge­lung iSense mit Au­ßen­füh­ler, ohne Mon­ta­ge­rah­men, An­schluss nach unten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Vaillant ecoTEC plus VC 146/5-5 Erdgas L/LL (16 kW)"/>
    <n v="1649"/>
    <n v="9701"/>
    <s v="/preisvergleich/Relocate/435728292.html?categoryId=18406&amp;pos=2&amp;price=1649.0&amp;productid=4021191&amp;sid=9701&amp;type=offer"/>
    <s v=" "/>
    <n v="18406"/>
    <x v="122"/>
    <n v="49"/>
    <n v="25"/>
    <s v="L (16 "/>
    <s v="16 "/>
    <n v="0"/>
    <n v="0"/>
    <b v="0"/>
    <e v="#N/A"/>
    <s v="FALSCH"/>
    <x v="18"/>
    <e v="#REF!"/>
    <s v="n.a."/>
    <m/>
    <n v="16"/>
  </r>
  <r>
    <s v="Wolf ComfortLine CGB-35 Erdgas E/H"/>
    <n v="2036"/>
    <n v="9701"/>
    <s v="/preisvergleich/Relocate/525790407.html?categoryId=18406&amp;pos=5&amp;price=2036.0&amp;productid=3863927&amp;sid=9701&amp;type=offer"/>
    <s v=" "/>
    <n v="18406"/>
    <x v="119"/>
    <n v="0"/>
    <n v="22"/>
    <e v="#N/A"/>
    <e v="#N/A"/>
    <n v="0"/>
    <n v="0"/>
    <b v="0"/>
    <e v="#N/A"/>
    <s v="FALSCH"/>
    <x v="2"/>
    <s v="35 "/>
    <e v="#N/A"/>
    <m/>
    <e v="#N/A"/>
  </r>
  <r>
    <s v="Junkers Cerapur Comfort ZBR 28-3 A 23 Erdgas E/H (28 kW)"/>
    <n v="2120"/>
    <n v="289859"/>
    <s v="/preisvergleich/Relocate/481845822.html?categoryId=18406&amp;pos=5&amp;price=2120.0&amp;productid=3712957&amp;sid=289859&amp;type=offer"/>
    <s v=" Jun­kers Ce­ra­pur­Com­fort ZBR 28-3 A 23 Gas-Brenn­wert­ther­me 28 kW, E / H ohne Re­ge­lung, ohne Spei­cher, Mon­ta­ge­plat­te 258 + 528-1 (Auf­putz), ohne Ab­gas­pa­ket...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515"/>
    <n v="289859"/>
    <s v="/preisvergleich/Relocate/481779357.html?categoryId=18406&amp;pos=7&amp;price=3515.0&amp;productid=1223701&amp;sid=289859&amp;type=offer"/>
    <s v=" Viess­mann Vi­to­dens 300-W Gasther­me, 19 kW, B3HA021, 300 L Vi­to­cell 100-W, CVA Viess­mann"/>
    <n v="18406"/>
    <x v="86"/>
    <n v="0"/>
    <n v="20"/>
    <e v="#N/A"/>
    <e v="#N/A"/>
    <n v="45"/>
    <n v="24"/>
    <s v="me, 19 "/>
    <s v="19"/>
    <s v="e, 19"/>
    <x v="3"/>
    <s v="300"/>
    <e v="#N/A"/>
    <m/>
    <n v="19"/>
  </r>
  <r>
    <s v="Wolf CGW 24/140"/>
    <n v="2397.65"/>
    <n v="276812"/>
    <s v="/preisvergleich/Relocate/387844359.html?categoryId=18406&amp;pos=6&amp;price=2397.65&amp;productid=3093312&amp;sid=276812&amp;type=offer"/>
    <s v=" Wolf Com­fort­Li­ne Gas­brenn­wert-Zen­tra­le CGW CGW 11/100, Klasse A, Erdgas E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Viessmann Vitodens 200 13kW"/>
    <n v="2724.9"/>
    <n v="288366"/>
    <s v="/preisvergleich/Relocate/388210388.html?categoryId=18406&amp;pos=14&amp;price=2724.9&amp;productid=3664000&amp;sid=288366&amp;type=offer"/>
    <s v=" Viess­mann Vi­to­dens 200-W Paket in­klu­si­ve Ab­gas­füh­rung &quot;3,2 - 13 kW CUG 120 Liter Schacht­durch­füh­rung 7m&quot;"/>
    <n v="18406"/>
    <x v="83"/>
    <n v="26"/>
    <n v="20"/>
    <s v="200 13"/>
    <s v="13"/>
    <n v="75"/>
    <n v="24"/>
    <s v="2 - 13 "/>
    <s v="- 13"/>
    <s v="- 13"/>
    <x v="26"/>
    <e v="#REF!"/>
    <s v="n.a."/>
    <m/>
    <n v="13"/>
  </r>
  <r>
    <s v="Viessmann Vitodens 200W (19 k W)"/>
    <n v="2395"/>
    <n v="289859"/>
    <s v="/preisvergleich/Relocate/481794390.html?categoryId=18406&amp;pos=14&amp;price=2395.0&amp;productid=1064527&amp;sid=289859&amp;type=offer"/>
    <s v=" Viess­mann Vi­to­dens 200-W Gas-Brenn­wert­ther­me, 19 kW, VT100, HE Abgas Schacht - 6m, für ne­ben­ge­stell­ten Spei­cher, Un­ter­putz Viess­mann"/>
    <n v="18406"/>
    <x v="4"/>
    <n v="0"/>
    <n v="20"/>
    <e v="#N/A"/>
    <e v="#N/A"/>
    <n v="57"/>
    <n v="24"/>
    <s v="me, 19 "/>
    <s v="19"/>
    <s v="e, 19"/>
    <x v="3"/>
    <s v="200"/>
    <e v="#N/A"/>
    <m/>
    <n v="19"/>
  </r>
  <r>
    <s v="Junkers CerapurModul-Smart ZBS 22/75 S-3 MA 21 Erdgas L/LL (21,8 kW)"/>
    <n v="2575"/>
    <n v="289859"/>
    <s v="/preisvergleich/Relocate/481869711.html?categoryId=18406&amp;pos=12&amp;price=2575.0&amp;productid=3128334&amp;sid=289859&amp;type=offer"/>
    <s v=" Jun­kers Ce­ra­pur­Mo­dul Smart ZBS 22-75 S-3 MA 21 Brenn­wert­ther­me, L / LL ohne Re­ge­lung, ohne Zu­be­hör, ATEC Schacht 6 Meter 80/125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Buderus Logaplus-Paket W9 (GB162-15 + SU200W + RC300)"/>
    <n v="3329.9"/>
    <n v="273949"/>
    <s v="/preisvergleich/Relocate/320847636.html?categoryId=18406&amp;pos=1&amp;price=3329.9&amp;productid=4206581&amp;sid=273949&amp;type=offer"/>
    <s v=" Bu­de­rus GB162 Lo­ga­max Plus W9 mit Re­ge­lung RC300, 15 kW mit SU200 W Spei­cher - 7739601017"/>
    <n v="18406"/>
    <x v="123"/>
    <n v="0"/>
    <n v="25"/>
    <e v="#N/A"/>
    <e v="#N/A"/>
    <n v="61"/>
    <n v="14"/>
    <s v="00, 15 "/>
    <s v="15"/>
    <s v="0, 15"/>
    <x v="14"/>
    <s v="9 ("/>
    <e v="#N/A"/>
    <m/>
    <n v="15"/>
  </r>
  <r>
    <s v="Buderus Logaplus-Paket W9 (GB162-25 + SU160RW + RC300)"/>
    <n v="3405"/>
    <n v="9701"/>
    <s v="/preisvergleich/Relocate/435750149.html?categoryId=18406&amp;pos=1&amp;price=3405.0&amp;productid=4207223&amp;sid=9701&amp;type=offer"/>
    <s v=" "/>
    <n v="18406"/>
    <x v="124"/>
    <n v="0"/>
    <n v="25"/>
    <e v="#N/A"/>
    <e v="#N/A"/>
    <n v="0"/>
    <n v="0"/>
    <b v="0"/>
    <e v="#N/A"/>
    <s v="FALSCH"/>
    <x v="2"/>
    <s v="9 ("/>
    <e v="#N/A"/>
    <m/>
    <n v="25"/>
  </r>
  <r>
    <s v="Remeha Tzerra 28 C (Combi)"/>
    <n v="1767"/>
    <n v="223861"/>
    <s v="/preisvergleich/Relocate/468353233.html?categoryId=18406&amp;pos=3&amp;price=1767.0&amp;productid=3725835&amp;sid=223861&amp;type=offer"/>
    <s v=" Remeha Gas-Brenn­wert Kom­bi-Heiz­ther­me Kom­bither­me Tzerra 28 C Re­ge­lung iSense mit Au­ßen­füh­ler, ohne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Wolf ComfortLine CGB-35 Erdgas E/H"/>
    <n v="2224.21"/>
    <n v="12041"/>
    <s v="/preisvergleich/Relocate/421499614.html?categoryId=18406&amp;pos=6&amp;price=2224.21&amp;productid=3863927&amp;sid=12041&amp;type=offer"/>
    <s v=" "/>
    <n v="18406"/>
    <x v="119"/>
    <n v="0"/>
    <n v="22"/>
    <e v="#N/A"/>
    <e v="#N/A"/>
    <n v="0"/>
    <n v="0"/>
    <b v="0"/>
    <e v="#N/A"/>
    <s v="FALSCH"/>
    <x v="2"/>
    <s v="35 "/>
    <e v="#N/A"/>
    <m/>
    <e v="#N/A"/>
  </r>
  <r>
    <s v="Junkers Cerapur Comfort ZBR 28-3 A 23 Erdgas E/H (28 kW)"/>
    <n v="2140"/>
    <n v="289859"/>
    <s v="/preisvergleich/Relocate/481844534.html?categoryId=18406&amp;pos=6&amp;price=2140.0&amp;productid=3712957&amp;sid=289859&amp;type=offer"/>
    <s v=" Jun­kers Ce­ra­pur­Com­fort ZBR 28-3 A 23 Gas-Brenn­wert­ther­me 28 kW, E / H Jun­kers FR 50, ohne Spei­cher, ohne Ab­gas­pa­ket, ohne Mon­ta­ge­plat­te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546.99"/>
    <n v="276812"/>
    <s v="/preisvergleich/Relocate/515717796.html?categoryId=18406&amp;pos=8&amp;price=3546.99&amp;productid=1223701&amp;sid=276812&amp;type=offer"/>
    <s v=" Vi­to­tro­nic 200 HO1B, Mon­ta­ge­hil­fe AP"/>
    <n v="18406"/>
    <x v="86"/>
    <n v="0"/>
    <n v="20"/>
    <e v="#N/A"/>
    <e v="#N/A"/>
    <n v="0"/>
    <n v="16"/>
    <b v="0"/>
    <e v="#N/A"/>
    <s v="FALSCH"/>
    <x v="2"/>
    <s v="300"/>
    <e v="#N/A"/>
    <m/>
    <n v="19"/>
  </r>
  <r>
    <s v="Wolf CGW 24/140"/>
    <n v="2421.33"/>
    <n v="276812"/>
    <s v="/preisvergleich/Relocate/387843732.html?categoryId=18406&amp;pos=7&amp;price=2421.33&amp;productid=3093312&amp;sid=276812&amp;type=offer"/>
    <s v=" Wolf Com­fort­Li­ne Gas­brenn­wert-Zen­tra­le CGW CGW 24/140, 3-stu­fig, Flüs­sig­gas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Viessmann Vitodens 200 13kW"/>
    <n v="2724.9"/>
    <n v="288366"/>
    <s v="/preisvergleich/Relocate/388210407.html?categoryId=18406&amp;pos=15&amp;price=2724.9&amp;productid=3664000&amp;sid=288366&amp;type=offer"/>
    <s v=" Viess­mann Vi­to­dens 200-W Paket in­klu­si­ve Ab­gas­füh­rung &quot;3,2 - 13 kW CUG 120 Liter Senk­rech­te Dach­durch­füh­rung schwarz&quot;"/>
    <n v="18406"/>
    <x v="83"/>
    <n v="26"/>
    <n v="20"/>
    <s v="200 13"/>
    <s v="13"/>
    <n v="75"/>
    <n v="24"/>
    <s v="2 - 13 "/>
    <s v="- 13"/>
    <s v="- 13"/>
    <x v="26"/>
    <e v="#REF!"/>
    <s v="n.a."/>
    <m/>
    <n v="13"/>
  </r>
  <r>
    <s v="Viessmann Vitodens 200W (19 k W)"/>
    <n v="2397.9899999999998"/>
    <n v="276812"/>
    <s v="/preisvergleich/Relocate/387844207.html?categoryId=18406&amp;pos=15&amp;price=2397.99&amp;productid=1064527&amp;sid=276812&amp;type=offer"/>
    <s v=" Viess­mann Vi­to­dens 200-W mit Vi­to­tro­nic 200 3,2 - 19,0 kW"/>
    <n v="18406"/>
    <x v="4"/>
    <n v="0"/>
    <n v="20"/>
    <e v="#N/A"/>
    <e v="#N/A"/>
    <n v="63"/>
    <n v="24"/>
    <s v="- 19,0 "/>
    <s v="19.0"/>
    <s v="19,0"/>
    <x v="40"/>
    <s v="200"/>
    <e v="#N/A"/>
    <s v="3,2 - 19,0"/>
    <n v="19"/>
  </r>
  <r>
    <s v="Junkers CerapurModul-Smart ZBS 22/75 S-3 MA 21 Erdgas L/LL (21,8 kW)"/>
    <n v="2585"/>
    <n v="289859"/>
    <s v="/preisvergleich/Relocate/481869642.html?categoryId=18406&amp;pos=13&amp;price=2585.0&amp;productid=3128334&amp;sid=289859&amp;type=offer"/>
    <s v=" Jun­kers Ce­ra­pur­Mo­dul Smart ZBS 22-75 S-3 MA 21 Brenn­wert­ther­me, L / LL ohne Re­ge­lung, Jun­kers AZB09 Dach schwarz 80/125, ohne Zu­be­hör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Buderus Logaplus-Paket W9 (GB162-15 + SU200W + RC300)"/>
    <n v="3429"/>
    <n v="9701"/>
    <s v="/preisvergleich/Relocate/601109558.html?categoryId=18406&amp;pos=2&amp;price=3429.0&amp;productid=4206581&amp;sid=9701&amp;type=offer"/>
    <s v=" "/>
    <n v="18406"/>
    <x v="123"/>
    <n v="0"/>
    <n v="25"/>
    <e v="#N/A"/>
    <e v="#N/A"/>
    <n v="0"/>
    <n v="0"/>
    <b v="0"/>
    <e v="#N/A"/>
    <s v="FALSCH"/>
    <x v="2"/>
    <s v="9 ("/>
    <e v="#N/A"/>
    <m/>
    <n v="15"/>
  </r>
  <r>
    <s v="Buderus Logaplus-Paket W9 (GB162-25 + SU160RW + RC300)"/>
    <n v="3486.9"/>
    <n v="273949"/>
    <s v="/preisvergleich/Relocate/321343840.html?categoryId=18406&amp;pos=2&amp;price=3486.9&amp;productid=4207223&amp;sid=273949&amp;type=offer"/>
    <s v=" Bu­de­rus GB162 Lo­ga­max Plus W9 mit Re­ge­lung RC300, 25 kW mit SU160 W Spei­cher - 7739601025"/>
    <n v="18406"/>
    <x v="124"/>
    <n v="0"/>
    <n v="25"/>
    <e v="#N/A"/>
    <e v="#N/A"/>
    <n v="61"/>
    <n v="14"/>
    <s v="00, 25 "/>
    <s v="25"/>
    <s v="0, 25"/>
    <x v="23"/>
    <s v="9 ("/>
    <e v="#N/A"/>
    <m/>
    <n v="25"/>
  </r>
  <r>
    <s v="Buderus Logaplus-Paket W9 (GB162-15 + S120 + RC300)"/>
    <n v="3221.9"/>
    <n v="273949"/>
    <s v="/preisvergleich/Relocate/320847627.html?categoryId=18406&amp;pos=1&amp;price=3221.9&amp;productid=4206535&amp;sid=273949&amp;type=offer"/>
    <s v=" Bu­de­rus GB162 Lo­ga­max Plus W9 mit Re­ge­lung RC300, 15 kW mit S120 Spei­cher - 7739601009"/>
    <n v="18406"/>
    <x v="125"/>
    <n v="0"/>
    <n v="25"/>
    <e v="#N/A"/>
    <e v="#N/A"/>
    <n v="61"/>
    <n v="14"/>
    <s v="00, 15 "/>
    <s v="15"/>
    <s v="0, 15"/>
    <x v="14"/>
    <s v="9 ("/>
    <e v="#N/A"/>
    <m/>
    <n v="15"/>
  </r>
  <r>
    <s v="Buderus Logaplus-Paket W30 (GB172-20 T100S)"/>
    <n v="2802.88"/>
    <n v="276812"/>
    <s v="/preisvergleich/Relocate/560031698.html?categoryId=18406&amp;pos=1&amp;price=2802.88&amp;productid=4199739&amp;sid=276812&amp;type=offer"/>
    <s v=" Bu­de­rus Lo­gap­lus-Pa­ket W30GB172-20 T100S, G20"/>
    <n v="18406"/>
    <x v="126"/>
    <n v="0"/>
    <n v="25"/>
    <e v="#N/A"/>
    <e v="#N/A"/>
    <n v="0"/>
    <n v="31"/>
    <b v="0"/>
    <e v="#N/A"/>
    <s v="FALSCH"/>
    <x v="2"/>
    <s v="30 "/>
    <e v="#N/A"/>
    <m/>
    <e v="#N/A"/>
  </r>
  <r>
    <s v="Buderus Logaplus-Paket W22 (GB172-14)"/>
    <n v="2599"/>
    <n v="9701"/>
    <s v="/preisvergleich/Relocate/600808733.html?categoryId=18406&amp;pos=1&amp;price=2599.0&amp;productid=4184693&amp;sid=9701&amp;type=offer"/>
    <s v=" "/>
    <n v="18406"/>
    <x v="127"/>
    <n v="0"/>
    <n v="25"/>
    <e v="#N/A"/>
    <e v="#N/A"/>
    <n v="0"/>
    <n v="0"/>
    <b v="0"/>
    <e v="#N/A"/>
    <s v="FALSCH"/>
    <x v="2"/>
    <s v="22 "/>
    <e v="#N/A"/>
    <m/>
    <e v="#N/A"/>
  </r>
  <r>
    <s v="Remeha Tzerra 28 C (Combi)"/>
    <n v="1771"/>
    <n v="223861"/>
    <s v="/preisvergleich/Relocate/468353695.html?categoryId=18406&amp;pos=4&amp;price=1771.0&amp;productid=3725835&amp;sid=223861&amp;type=offer"/>
    <s v=" Remeha Gas-Brenn­wert Kom­bi-Heiz­ther­me Kom­bither­me Tzerra 28 C Re­ge­lung iSense ohne Au­ßen­füh­ler, ohne Mon­ta­ge­rah­men, An­schluss nach unten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Wolf ComfortLine CGB-35 Erdgas E/H"/>
    <n v="2365.83"/>
    <n v="12041"/>
    <s v="/preisvergleich/Relocate/421499591.html?categoryId=18406&amp;pos=7&amp;price=2365.83&amp;productid=3863927&amp;sid=12041&amp;type=offer"/>
    <s v=" "/>
    <n v="18406"/>
    <x v="119"/>
    <n v="0"/>
    <n v="22"/>
    <e v="#N/A"/>
    <e v="#N/A"/>
    <n v="0"/>
    <n v="0"/>
    <b v="0"/>
    <e v="#N/A"/>
    <s v="FALSCH"/>
    <x v="2"/>
    <s v="35 "/>
    <e v="#N/A"/>
    <m/>
    <e v="#N/A"/>
  </r>
  <r>
    <s v="Junkers Cerapur Comfort ZBR 28-3 A 23 Erdgas E/H (28 kW)"/>
    <n v="2140"/>
    <n v="289859"/>
    <s v="/preisvergleich/Relocate/481845205.html?categoryId=18406&amp;pos=7&amp;price=2140.0&amp;productid=3712957&amp;sid=289859&amp;type=offer"/>
    <s v=" Jun­kers Ce­ra­pur­Com­fort ZBR 28-3 A 23 Gas-Brenn­wert­ther­me 28 kW, E / H Mon­ta­ge­plat­te 994, ohne Re­ge­lung, ohne Spei­cher, ohne Ab­gas­pa­ket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555"/>
    <n v="294528"/>
    <s v="/preisvergleich/Relocate/559986547.html?categoryId=18406&amp;pos=9&amp;price=3555.0&amp;productid=1223701&amp;sid=294528&amp;type=offer"/>
    <s v=" Vi­to­dens 300-W 19KW Vi­to­tro­nic 200 mit Spei­cher 150l un­ter­ge­stellt"/>
    <n v="18406"/>
    <x v="86"/>
    <n v="0"/>
    <n v="20"/>
    <e v="#N/A"/>
    <e v="#N/A"/>
    <n v="0"/>
    <n v="13"/>
    <b v="0"/>
    <e v="#N/A"/>
    <s v="FALSCH"/>
    <x v="2"/>
    <s v="300"/>
    <e v="#N/A"/>
    <m/>
    <n v="19"/>
  </r>
  <r>
    <s v="Wolf CGW 24/140"/>
    <n v="2432.9"/>
    <n v="288366"/>
    <s v="/preisvergleich/Relocate/451454493.html?categoryId=18406&amp;pos=8&amp;price=2432.9&amp;productid=3093312&amp;sid=288366&amp;type=offer"/>
    <s v=" Wolf CGW-2 Com­fort­li­ne Gas­brenn­wert­zen­tra­le mit Hoch­leis­tungs­schich­ten­spei­cher &quot;CGW 11100&quot;"/>
    <n v="18406"/>
    <x v="85"/>
    <n v="0"/>
    <n v="10"/>
    <e v="#N/A"/>
    <e v="#N/A"/>
    <n v="0"/>
    <n v="11"/>
    <b v="0"/>
    <e v="#N/A"/>
    <s v="FALSCH"/>
    <x v="2"/>
    <s v="24/"/>
    <e v="#N/A"/>
    <m/>
    <e v="#N/A"/>
  </r>
  <r>
    <s v="Junkers CerapurModul-Smart ZBS 22/75 S-3 MA 21 Erdgas L/LL (21,8 kW)"/>
    <n v="2585"/>
    <n v="289859"/>
    <s v="/preisvergleich/Relocate/481868660.html?categoryId=18406&amp;pos=14&amp;price=2585.0&amp;productid=3128334&amp;sid=289859&amp;type=offer"/>
    <s v=" Jun­kers Ce­ra­pur­Mo­dul Smart ZBS 22-75 S-3 MA 21 Brenn­wert­ther­me, L / LL ohne Re­ge­lung, Jun­kers AZB10 Dach rot 80/125, ohne Zu­be­hör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Buderus Logaplus-Paket W9 (GB162-15 + SU200W + RC300)"/>
    <n v="3520"/>
    <n v="9701"/>
    <s v="/preisvergleich/Relocate/533888614.html?categoryId=18406&amp;pos=3&amp;price=3520.0&amp;productid=4206581&amp;sid=9701&amp;type=offer"/>
    <s v=" "/>
    <n v="18406"/>
    <x v="123"/>
    <n v="0"/>
    <n v="25"/>
    <e v="#N/A"/>
    <e v="#N/A"/>
    <n v="0"/>
    <n v="0"/>
    <b v="0"/>
    <e v="#N/A"/>
    <s v="FALSCH"/>
    <x v="2"/>
    <s v="9 ("/>
    <e v="#N/A"/>
    <m/>
    <n v="15"/>
  </r>
  <r>
    <s v="Buderus Logaplus-Paket W9 (GB162-25 + SU160RW + RC300)"/>
    <n v="3581"/>
    <n v="9701"/>
    <s v="/preisvergleich/Relocate/601110798.html?categoryId=18406&amp;pos=3&amp;price=3581.0&amp;productid=4207223&amp;sid=9701&amp;type=offer"/>
    <s v=" "/>
    <n v="18406"/>
    <x v="124"/>
    <n v="0"/>
    <n v="25"/>
    <e v="#N/A"/>
    <e v="#N/A"/>
    <n v="0"/>
    <n v="0"/>
    <b v="0"/>
    <e v="#N/A"/>
    <s v="FALSCH"/>
    <x v="2"/>
    <s v="9 ("/>
    <e v="#N/A"/>
    <m/>
    <n v="25"/>
  </r>
  <r>
    <s v="Buderus Logaplus-Paket W9 (GB162-15 + S120 + RC300)"/>
    <n v="3310"/>
    <n v="9701"/>
    <s v="/preisvergleich/Relocate/435749857.html?categoryId=18406&amp;pos=2&amp;price=3310.0&amp;productid=4206535&amp;sid=9701&amp;type=offer"/>
    <s v=" "/>
    <n v="18406"/>
    <x v="125"/>
    <n v="0"/>
    <n v="25"/>
    <e v="#N/A"/>
    <e v="#N/A"/>
    <n v="0"/>
    <n v="0"/>
    <b v="0"/>
    <e v="#N/A"/>
    <s v="FALSCH"/>
    <x v="2"/>
    <s v="9 ("/>
    <e v="#N/A"/>
    <m/>
    <n v="15"/>
  </r>
  <r>
    <s v="Buderus Logaplus-Paket W30 (GB172-20 T100S)"/>
    <n v="3310"/>
    <n v="9701"/>
    <s v="/preisvergleich/Relocate/445626780.html?categoryId=18406&amp;pos=2&amp;price=3310.0&amp;productid=4199739&amp;sid=9701&amp;type=offer"/>
    <s v=" "/>
    <n v="18406"/>
    <x v="126"/>
    <n v="0"/>
    <n v="25"/>
    <e v="#N/A"/>
    <e v="#N/A"/>
    <n v="0"/>
    <n v="0"/>
    <b v="0"/>
    <e v="#N/A"/>
    <s v="FALSCH"/>
    <x v="2"/>
    <s v="30 "/>
    <e v="#N/A"/>
    <m/>
    <e v="#N/A"/>
  </r>
  <r>
    <s v="Buderus Logaplus-Paket W22 (GB172-14)"/>
    <n v="2610"/>
    <n v="9701"/>
    <s v="/preisvergleich/Relocate/445626640.html?categoryId=18406&amp;pos=2&amp;price=2610.0&amp;productid=4184693&amp;sid=9701&amp;type=offer"/>
    <s v=" "/>
    <n v="18406"/>
    <x v="127"/>
    <n v="0"/>
    <n v="25"/>
    <e v="#N/A"/>
    <e v="#N/A"/>
    <n v="0"/>
    <n v="0"/>
    <b v="0"/>
    <e v="#N/A"/>
    <s v="FALSCH"/>
    <x v="2"/>
    <s v="22 "/>
    <e v="#N/A"/>
    <m/>
    <e v="#N/A"/>
  </r>
  <r>
    <s v="Remeha Tzerra 28 C (Combi)"/>
    <n v="1778"/>
    <n v="223861"/>
    <s v="/preisvergleich/Relocate/468353776.html?categoryId=18406&amp;pos=5&amp;price=1778.0&amp;productid=3725835&amp;sid=223861&amp;type=offer"/>
    <s v=" Remeha Gas-Brenn­wert Kom­bi-Heiz­ther­me Kom­bither­me Tzerra 28 C Re­ge­lung iSense mit Au­ßen­füh­ler, ohne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Wolf ComfortLine CGB-35 Erdgas E/H"/>
    <n v="2729.46"/>
    <n v="276812"/>
    <s v="/preisvergleich/Relocate/415073078.html?categoryId=18406&amp;pos=8&amp;price=2729.46&amp;productid=3863927&amp;sid=276812&amp;type=offer"/>
    <s v=" Wolf Paket Brenn­wert­ther­me CGB-35, BM Hoch­ef­fi­zi­en"/>
    <n v="18406"/>
    <x v="119"/>
    <n v="0"/>
    <n v="22"/>
    <e v="#N/A"/>
    <e v="#N/A"/>
    <n v="0"/>
    <n v="36"/>
    <b v="0"/>
    <e v="#N/A"/>
    <s v="FALSCH"/>
    <x v="2"/>
    <s v="35 "/>
    <e v="#N/A"/>
    <m/>
    <e v="#N/A"/>
  </r>
  <r>
    <s v="Junkers Cerapur Comfort ZBR 28-3 A 23 Erdgas E/H (28 kW)"/>
    <n v="2145"/>
    <n v="289859"/>
    <s v="/preisvergleich/Relocate/481844067.html?categoryId=18406&amp;pos=8&amp;price=2145.0&amp;productid=3712957&amp;sid=289859&amp;type=offer"/>
    <s v=" Jun­kers Ce­ra­pur­Com­fort ZBR 28-3 A 23 Gas-Brenn­wert­ther­me 28 kW, E / H Mon­ta­ge­plat­te 993, ohne Re­ge­lung, ohne Spei­cher, ohne Ab­gas­pa­ket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556.83"/>
    <n v="297223"/>
    <s v="/preisvergleich/Relocate/436146747.html?categoryId=18406&amp;pos=10&amp;price=3556.83&amp;productid=1223701&amp;sid=297223&amp;type=offer"/>
    <s v=" VIESS­MANN B3HA031 Paket mit Vi­to­dens 300-W 19 kW für Erd­gas, Vi­to­cell 100-W (CVB) 300 l"/>
    <n v="18406"/>
    <x v="86"/>
    <n v="0"/>
    <n v="20"/>
    <e v="#N/A"/>
    <e v="#N/A"/>
    <n v="51"/>
    <n v="14"/>
    <s v="0-W 19 "/>
    <s v="19"/>
    <s v="-W 19"/>
    <x v="3"/>
    <s v="300"/>
    <e v="#N/A"/>
    <m/>
    <n v="19"/>
  </r>
  <r>
    <s v="Wolf CGW 24/140"/>
    <n v="2462.7800000000002"/>
    <n v="276812"/>
    <s v="/preisvergleich/Relocate/387843834.html?categoryId=18406&amp;pos=9&amp;price=2462.78&amp;productid=3093312&amp;sid=276812&amp;type=offer"/>
    <s v=" Wolf Com­fort­Li­ne Gas­brenn­wert-Zen­tra­le CGW CGW 20/120, Klasse A, Erdgas LL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Junkers CerapurModul-Smart ZBS 22/75 S-3 MA 21 Erdgas L/LL (21,8 kW)"/>
    <n v="2585"/>
    <n v="289859"/>
    <s v="/preisvergleich/Relocate/481873654.html?categoryId=18406&amp;pos=15&amp;price=2585.0&amp;productid=3128334&amp;sid=289859&amp;type=offer"/>
    <s v=" Jun­kers Ce­ra­pur­Mo­dul Smart ZBS 22-75 S-3 MA 21 Brenn­wert­ther­me, L / LL ohne Re­ge­lung, ATEC Schacht 4 Meter 80/125, An­schluss nach hinten Jun­kers"/>
    <n v="18406"/>
    <x v="114"/>
    <n v="66"/>
    <n v="32"/>
    <s v="(21,8 "/>
    <s v="21.8 "/>
    <n v="0"/>
    <n v="38"/>
    <b v="0"/>
    <e v="#N/A"/>
    <s v="FALSCH"/>
    <x v="22"/>
    <e v="#REF!"/>
    <s v="n.a."/>
    <m/>
    <n v="21.8"/>
  </r>
  <r>
    <s v="Buderus Logaplus-Paket W9 (GB162-15 + S120 + RC300)"/>
    <n v="3328"/>
    <n v="9701"/>
    <s v="/preisvergleich/Relocate/601109486.html?categoryId=18406&amp;pos=3&amp;price=3328.0&amp;productid=4206535&amp;sid=9701&amp;type=offer"/>
    <s v=" "/>
    <n v="18406"/>
    <x v="125"/>
    <n v="0"/>
    <n v="25"/>
    <e v="#N/A"/>
    <e v="#N/A"/>
    <n v="0"/>
    <n v="0"/>
    <b v="0"/>
    <e v="#N/A"/>
    <s v="FALSCH"/>
    <x v="2"/>
    <s v="9 ("/>
    <e v="#N/A"/>
    <m/>
    <n v="15"/>
  </r>
  <r>
    <s v="Buderus Logaplus-Paket W30 (GB172-20 T100S)"/>
    <n v="3310"/>
    <n v="9701"/>
    <s v="/preisvergleich/Relocate/445626821.html?categoryId=18406&amp;pos=3&amp;price=3310.0&amp;productid=4199739&amp;sid=9701&amp;type=offer"/>
    <s v=" "/>
    <n v="18406"/>
    <x v="126"/>
    <n v="0"/>
    <n v="25"/>
    <e v="#N/A"/>
    <e v="#N/A"/>
    <n v="0"/>
    <n v="0"/>
    <b v="0"/>
    <e v="#N/A"/>
    <s v="FALSCH"/>
    <x v="2"/>
    <s v="30 "/>
    <e v="#N/A"/>
    <m/>
    <e v="#N/A"/>
  </r>
  <r>
    <s v="Remeha Tzerra 28 C (Combi)"/>
    <n v="1784"/>
    <n v="223861"/>
    <s v="/preisvergleich/Relocate/468353465.html?categoryId=18406&amp;pos=6&amp;price=1784.0&amp;productid=3725835&amp;sid=223861&amp;type=offer"/>
    <s v=" Remeha Gas-Brenn­wert Kom­bi-Heiz­ther­me Kom­bither­me Tzerra 28 C Re­ge­lung iSense ohne Au­ßen­füh­ler, mit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Wolf ComfortLine CGB-35 Erdgas E/H"/>
    <n v="2799"/>
    <n v="282491"/>
    <s v="/preisvergleich/Relocate/467124129.html?categoryId=18406&amp;pos=9&amp;price=2799.0&amp;productid=3863927&amp;sid=282491&amp;type=offer"/>
    <s v=" Wolf Com­fort­Li­ne CGB-35 Set Basic Gas­brenn­wert-Heiz­ther­me (Va­ri­an­te: Erdgas E)"/>
    <n v="18406"/>
    <x v="119"/>
    <n v="0"/>
    <n v="22"/>
    <e v="#N/A"/>
    <e v="#N/A"/>
    <n v="0"/>
    <n v="26"/>
    <b v="0"/>
    <e v="#N/A"/>
    <s v="FALSCH"/>
    <x v="2"/>
    <s v="35 "/>
    <e v="#N/A"/>
    <m/>
    <e v="#N/A"/>
  </r>
  <r>
    <s v="Junkers Cerapur Comfort ZBR 28-3 A 23 Erdgas E/H (28 kW)"/>
    <n v="2149.84"/>
    <n v="293331"/>
    <s v="/preisvergleich/Relocate/586714652.html?categoryId=18406&amp;pos=9&amp;price=2149.84&amp;productid=3712957&amp;sid=293331&amp;type=offer"/>
    <s v=" Jun­kers Gas-Brenn­wert­ge­rät, wand­hän­gend CE­RA­PUR­COM­FORT ZBR 28-3 A 23,850x440x350 - 7712231558 7712231558"/>
    <n v="18406"/>
    <x v="120"/>
    <n v="54"/>
    <n v="29"/>
    <s v="H (28 "/>
    <s v="28 "/>
    <n v="0"/>
    <n v="71"/>
    <b v="0"/>
    <e v="#N/A"/>
    <s v="FALSCH"/>
    <x v="15"/>
    <e v="#REF!"/>
    <s v="n.a."/>
    <m/>
    <n v="28"/>
  </r>
  <r>
    <s v="Viessmann Vitodens 300 W (19 k W)"/>
    <n v="3624"/>
    <n v="223861"/>
    <s v="/preisvergleich/Relocate/341024932.html?categoryId=18406&amp;pos=11&amp;price=3624.0&amp;productid=1223701&amp;sid=223861&amp;type=offer"/>
    <s v=" Viess­mann Gas­brenn­wert­ther­me Vi­to­dens 300-W 1,9-19 kW Spei­cher CVA 160 Liter"/>
    <n v="18406"/>
    <x v="86"/>
    <n v="0"/>
    <n v="20"/>
    <e v="#N/A"/>
    <e v="#N/A"/>
    <n v="60"/>
    <n v="47"/>
    <s v="1,9-19 "/>
    <e v="#N/A"/>
    <s v=",9-19"/>
    <x v="41"/>
    <s v="300"/>
    <e v="#N/A"/>
    <s v="1,9-19 "/>
    <n v="19"/>
  </r>
  <r>
    <s v="Wolf CGW 24/140"/>
    <n v="2462.7800000000002"/>
    <n v="276812"/>
    <s v="/preisvergleich/Relocate/387843688.html?categoryId=18406&amp;pos=10&amp;price=2462.78&amp;productid=3093312&amp;sid=276812&amp;type=offer"/>
    <s v=" Wolf Com­fort­Li­ne Gas­brenn­wert-Zen­tra­le CGW CGW 20/120, Klasse A, Erdgas E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Brötje EcoSolar BSK 15 (15kW)"/>
    <n v="4499.03"/>
    <n v="9701"/>
    <s v="/preisvergleich/Relocate/304033954.html?categoryId=18406&amp;pos=1&amp;price=4499.03&amp;productid=2108309&amp;sid=9701&amp;type=offer"/>
    <s v=" "/>
    <n v="18406"/>
    <x v="128"/>
    <n v="27"/>
    <n v="21"/>
    <s v="15 (15"/>
    <s v="15"/>
    <n v="0"/>
    <n v="0"/>
    <b v="0"/>
    <e v="#N/A"/>
    <s v="FALSCH"/>
    <x v="14"/>
    <e v="#REF!"/>
    <s v="n.a."/>
    <m/>
    <n v="15"/>
  </r>
  <r>
    <s v="Buderus Logamax plus GB172-24 T50 Erdgas E/H"/>
    <n v="2089"/>
    <n v="9701"/>
    <s v="/preisvergleich/Relocate/588204228.html?categoryId=18406&amp;pos=1&amp;price=2089.0&amp;productid=4221726&amp;sid=9701&amp;type=offer"/>
    <s v=" Bu­de­rus Lo­ga­max plus GB172 T50 Gas Brenn­wert Therme 48l Spei­cher 24kW GB 172 (Be­triebs­form: Gas Brenn­wert Erdgas E)"/>
    <n v="18406"/>
    <x v="129"/>
    <n v="0"/>
    <n v="24"/>
    <e v="#N/A"/>
    <e v="#N/A"/>
    <n v="75"/>
    <n v="29"/>
    <s v="cher 24"/>
    <s v="24"/>
    <s v="her 24"/>
    <x v="9"/>
    <s v="172"/>
    <e v="#N/A"/>
    <m/>
    <n v="24"/>
  </r>
  <r>
    <s v="Remeha Tzerra 28 C (Combi)"/>
    <n v="1785"/>
    <n v="223861"/>
    <s v="/preisvergleich/Relocate/468353481.html?categoryId=18406&amp;pos=7&amp;price=1785.0&amp;productid=3725835&amp;sid=223861&amp;type=offer"/>
    <s v=" Remeha Gas-Brenn­wert Kom­bi-Heiz­ther­me Kom­bither­me Tzerra 28 C Re­ge­lung iSense ohne Au­ßen­füh­ler, ohne Mon­ta­ge­rah­men, An­schluss nach unten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Cerapur Comfort ZBR 28-3 A 23 Erdgas E/H (28 kW)"/>
    <n v="2170"/>
    <n v="289859"/>
    <s v="/preisvergleich/Relocate/481844632.html?categoryId=18406&amp;pos=10&amp;price=2170.0&amp;productid=3712957&amp;sid=289859&amp;type=offer"/>
    <s v=" Jun­kers Ce­ra­pur­Com­fort ZBR 28-3 A 23 Gas-Brenn­wert­ther­me 28 kW, E / H Jun­kers FR 120, ohne Spei­cher, ohne Ab­gas­pa­ket, ohne Mon­ta­ge­plat­te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634"/>
    <n v="223861"/>
    <s v="/preisvergleich/Relocate/341025145.html?categoryId=18406&amp;pos=12&amp;price=3634.0&amp;productid=1223701&amp;sid=223861&amp;type=offer"/>
    <s v=" Viess­mann Gas­brenn­wert­ther­me Vi­to­dens 300-W 1,9-19 kW Spei­cher CUG 120 Liter"/>
    <n v="18406"/>
    <x v="86"/>
    <n v="0"/>
    <n v="20"/>
    <e v="#N/A"/>
    <e v="#N/A"/>
    <n v="60"/>
    <n v="47"/>
    <s v="1,9-19 "/>
    <e v="#N/A"/>
    <s v=",9-19"/>
    <x v="41"/>
    <s v="300"/>
    <e v="#N/A"/>
    <s v="1,9-19 "/>
    <n v="19"/>
  </r>
  <r>
    <s v="Wolf CGW 24/140"/>
    <n v="2486.46"/>
    <n v="276812"/>
    <s v="/preisvergleich/Relocate/387843545.html?categoryId=18406&amp;pos=11&amp;price=2486.46&amp;productid=3093312&amp;sid=276812&amp;type=offer"/>
    <s v=" Wolf Com­fort­Li­ne Gas­brenn­wert-Zen­tra­le CGW CGW 20/120, Klasse A, Flüs­sig­gas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Brötje EcoTherm Plus WGB Pro EVO 15 C"/>
    <n v="2890"/>
    <n v="9701"/>
    <s v="/preisvergleich/Relocate/469944507.html?categoryId=18406&amp;pos=1&amp;price=2890.0&amp;productid=2611666&amp;sid=9701&amp;type=offer"/>
    <s v=" "/>
    <n v="18406"/>
    <x v="130"/>
    <n v="0"/>
    <n v="34"/>
    <e v="#N/A"/>
    <e v="#N/A"/>
    <n v="0"/>
    <n v="0"/>
    <b v="0"/>
    <e v="#N/A"/>
    <s v="FALSCH"/>
    <x v="2"/>
    <s v="15 "/>
    <e v="#N/A"/>
    <m/>
    <e v="#N/A"/>
  </r>
  <r>
    <s v="Brötje EcoTherm Plus WGB Pro EVO 20 C"/>
    <n v="2890"/>
    <n v="9701"/>
    <s v="/preisvergleich/Relocate/469944508.html?categoryId=18406&amp;pos=1&amp;price=2890.0&amp;productid=2611650&amp;sid=9701&amp;type=offer"/>
    <s v=" "/>
    <n v="18406"/>
    <x v="131"/>
    <n v="0"/>
    <n v="34"/>
    <e v="#N/A"/>
    <e v="#N/A"/>
    <n v="0"/>
    <n v="0"/>
    <b v="0"/>
    <e v="#N/A"/>
    <s v="FALSCH"/>
    <x v="2"/>
    <s v="20 "/>
    <e v="#N/A"/>
    <m/>
    <e v="#N/A"/>
  </r>
  <r>
    <s v="Brötje EcoSolar BSK 15 (15kW)"/>
    <n v="4715"/>
    <n v="9701"/>
    <s v="/preisvergleich/Relocate/445626724.html?categoryId=18406&amp;pos=2&amp;price=4715.0&amp;productid=2108309&amp;sid=9701&amp;type=offer"/>
    <s v=" "/>
    <n v="18406"/>
    <x v="128"/>
    <n v="27"/>
    <n v="21"/>
    <s v="15 (15"/>
    <s v="15"/>
    <n v="0"/>
    <n v="0"/>
    <b v="0"/>
    <e v="#N/A"/>
    <s v="FALSCH"/>
    <x v="14"/>
    <e v="#REF!"/>
    <s v="n.a."/>
    <m/>
    <n v="15"/>
  </r>
  <r>
    <s v="Buderus Logamax plus GB172-24 T50 Erdgas E/H"/>
    <n v="2089.0100000000002"/>
    <n v="9701"/>
    <s v="/preisvergleich/Relocate/588202215.html?categoryId=18406&amp;pos=2&amp;price=2089.01&amp;productid=4221726&amp;sid=9701&amp;type=offer"/>
    <s v=" Bu­de­rus Lo­ga­max plus GB172 T50 Gas Brenn­wert Therme 48l Spei­cher 24kW GB 172 (Be­triebs­form: Gas Brenn­wert Erdgas LL)"/>
    <n v="18406"/>
    <x v="129"/>
    <n v="0"/>
    <n v="24"/>
    <e v="#N/A"/>
    <e v="#N/A"/>
    <n v="75"/>
    <n v="29"/>
    <s v="cher 24"/>
    <s v="24"/>
    <s v="her 24"/>
    <x v="9"/>
    <s v="172"/>
    <e v="#N/A"/>
    <m/>
    <n v="24"/>
  </r>
  <r>
    <s v="Remeha Tzerra 28 C (Combi)"/>
    <n v="1785"/>
    <n v="223861"/>
    <s v="/preisvergleich/Relocate/468353849.html?categoryId=18406&amp;pos=8&amp;price=1785.0&amp;productid=3725835&amp;sid=223861&amp;type=offer"/>
    <s v=" Remeha Gas-Brenn­wert Kom­bi-Heiz­ther­me Kom­bither­me Tzerra 28 C Re­ge­lung iSense mit Au­ßen­füh­ler, ohne Mon­ta­ge­rah­men, An­schluss nach unten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Cerapur Comfort ZBR 28-3 A 23 Erdgas E/H (28 kW)"/>
    <n v="2185"/>
    <n v="289859"/>
    <s v="/preisvergleich/Relocate/481840609.html?categoryId=18406&amp;pos=11&amp;price=2185.0&amp;productid=3712957&amp;sid=289859&amp;type=offer"/>
    <s v=" Jun­kers Ce­ra­pur­Com­fort ZBR 28-3 A 23 Gas-Brenn­wert­ther­me 28 kW, E / H Jun­kers FR 50, Mon­ta­ge­plat­te 258, ohne Spei­cher, ohne Ab­gas­pa­ket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646"/>
    <n v="223861"/>
    <s v="/preisvergleich/Relocate/341807931.html?categoryId=18406&amp;pos=13&amp;price=3646.0&amp;productid=1223701&amp;sid=223861&amp;type=offer"/>
    <s v=" Viess­mann Gas­brenn­wert­ther­me Vi­to­dens 300-W 1,9-19 kW Spei­cher CVA 200 Liter"/>
    <n v="18406"/>
    <x v="86"/>
    <n v="0"/>
    <n v="20"/>
    <e v="#N/A"/>
    <e v="#N/A"/>
    <n v="60"/>
    <n v="47"/>
    <s v="1,9-19 "/>
    <e v="#N/A"/>
    <s v=",9-19"/>
    <x v="41"/>
    <s v="300"/>
    <e v="#N/A"/>
    <s v="1,9-19 "/>
    <n v="19"/>
  </r>
  <r>
    <s v="Wolf CGW 24/140"/>
    <n v="2496.9"/>
    <n v="288366"/>
    <s v="/preisvergleich/Relocate/434123750.html?categoryId=18406&amp;pos=12&amp;price=2496.9&amp;productid=3093312&amp;sid=288366&amp;type=offer"/>
    <s v=" Wolf CGW-2 Com­fort­li­ne Gas­brenn­wert­zen­tra­le mit Hoch­leis­tungs­schich­ten­spei­cher &quot;CGW 20120&quot;"/>
    <n v="18406"/>
    <x v="85"/>
    <n v="0"/>
    <n v="10"/>
    <e v="#N/A"/>
    <e v="#N/A"/>
    <n v="0"/>
    <n v="11"/>
    <b v="0"/>
    <e v="#N/A"/>
    <s v="FALSCH"/>
    <x v="2"/>
    <s v="24/"/>
    <e v="#N/A"/>
    <m/>
    <e v="#N/A"/>
  </r>
  <r>
    <s v="Brötje EcoTherm Plus WGB Pro EVO 15 C"/>
    <n v="3220"/>
    <n v="9701"/>
    <s v="/preisvergleich/Relocate/554516040.html?categoryId=18406&amp;pos=2&amp;price=3220.0&amp;productid=2611666&amp;sid=9701&amp;type=offer"/>
    <s v=" "/>
    <n v="18406"/>
    <x v="130"/>
    <n v="0"/>
    <n v="34"/>
    <e v="#N/A"/>
    <e v="#N/A"/>
    <n v="0"/>
    <n v="0"/>
    <b v="0"/>
    <e v="#N/A"/>
    <s v="FALSCH"/>
    <x v="2"/>
    <s v="15 "/>
    <e v="#N/A"/>
    <m/>
    <e v="#N/A"/>
  </r>
  <r>
    <s v="Brötje EcoTherm Plus WGB Pro EVO 20 C"/>
    <n v="3280"/>
    <n v="9701"/>
    <s v="/preisvergleich/Relocate/554515978.html?categoryId=18406&amp;pos=2&amp;price=3280.0&amp;productid=2611650&amp;sid=9701&amp;type=offer"/>
    <s v=" "/>
    <n v="18406"/>
    <x v="131"/>
    <n v="0"/>
    <n v="34"/>
    <e v="#N/A"/>
    <e v="#N/A"/>
    <n v="0"/>
    <n v="0"/>
    <b v="0"/>
    <e v="#N/A"/>
    <s v="FALSCH"/>
    <x v="2"/>
    <s v="20 "/>
    <e v="#N/A"/>
    <m/>
    <e v="#N/A"/>
  </r>
  <r>
    <s v="Buderus Logano plus GB 212-30"/>
    <n v="2280"/>
    <n v="9701"/>
    <s v="/preisvergleich/Relocate/408544041.html?categoryId=18406&amp;pos=1&amp;price=2280.0&amp;productid=3092277&amp;sid=9701&amp;type=offer"/>
    <s v=" "/>
    <n v="18406"/>
    <x v="132"/>
    <n v="0"/>
    <n v="24"/>
    <e v="#N/A"/>
    <e v="#N/A"/>
    <n v="0"/>
    <n v="0"/>
    <b v="0"/>
    <e v="#N/A"/>
    <s v="FALSCH"/>
    <x v="2"/>
    <s v="212"/>
    <e v="#N/A"/>
    <m/>
    <e v="#N/A"/>
  </r>
  <r>
    <s v="Buderus Logano plus GB 212-15"/>
    <n v="1900"/>
    <n v="9701"/>
    <s v="/preisvergleich/Relocate/408544031.html?categoryId=18406&amp;pos=1&amp;price=1900.0&amp;productid=3092246&amp;sid=9701&amp;type=offer"/>
    <s v=" "/>
    <n v="18406"/>
    <x v="133"/>
    <n v="0"/>
    <n v="24"/>
    <e v="#N/A"/>
    <e v="#N/A"/>
    <n v="0"/>
    <n v="0"/>
    <b v="0"/>
    <e v="#N/A"/>
    <s v="FALSCH"/>
    <x v="2"/>
    <s v="212"/>
    <e v="#N/A"/>
    <m/>
    <e v="#N/A"/>
  </r>
  <r>
    <s v="Buderus Logamax plus GB172-24 T50 Erdgas E/H"/>
    <n v="2362.2600000000002"/>
    <n v="276812"/>
    <s v="/preisvergleich/Relocate/497363172.html?categoryId=18406&amp;pos=3&amp;price=2362.26&amp;productid=4221726&amp;sid=276812&amp;type=offer"/>
    <s v=" Bu­de­rus Lo­ga­max plus GB172 T50, EG-E"/>
    <n v="18406"/>
    <x v="129"/>
    <n v="0"/>
    <n v="24"/>
    <e v="#N/A"/>
    <e v="#N/A"/>
    <n v="0"/>
    <n v="29"/>
    <b v="0"/>
    <e v="#N/A"/>
    <s v="FALSCH"/>
    <x v="2"/>
    <s v="172"/>
    <e v="#N/A"/>
    <m/>
    <n v="24"/>
  </r>
  <r>
    <s v="Remeha Tzerra 28 C (Combi)"/>
    <n v="1789"/>
    <n v="223861"/>
    <s v="/preisvergleich/Relocate/468353288.html?categoryId=18406&amp;pos=9&amp;price=1789.0&amp;productid=3725835&amp;sid=223861&amp;type=offer"/>
    <s v=" Remeha Gas-Brenn­wert Kom­bi-Heiz­ther­me Kom­bither­me Tzerra 28 C Re­ge­lung iSense mit Au­ßen­füh­ler, mit Mon­ta­ge­rah­men, ohne Rohr­an­schluss­set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Cerapur Comfort ZBR 28-3 A 23 Erdgas E/H (28 kW)"/>
    <n v="2215"/>
    <n v="289859"/>
    <s v="/preisvergleich/Relocate/481841065.html?categoryId=18406&amp;pos=12&amp;price=2215.0&amp;productid=3712957&amp;sid=289859&amp;type=offer"/>
    <s v=" Jun­kers Ce­ra­pur­Com­fort ZBR 28-3 A 23 Gas-Brenn­wert­ther­me 28 kW, E / H Jun­kers FR 120, Mon­ta­ge­plat­te 258, ohne Spei­cher, ohne Ab­gas­pa­ket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681"/>
    <n v="223861"/>
    <s v="/preisvergleich/Relocate/341024912.html?categoryId=18406&amp;pos=14&amp;price=3681.0&amp;productid=1223701&amp;sid=223861&amp;type=offer"/>
    <s v=" Viess­mann Gas­brenn­wert­ther­me Vi­to­dens 300-W 1,9-19 kW Spei­cher CUG 150 Liter"/>
    <n v="18406"/>
    <x v="86"/>
    <n v="0"/>
    <n v="20"/>
    <e v="#N/A"/>
    <e v="#N/A"/>
    <n v="60"/>
    <n v="47"/>
    <s v="1,9-19 "/>
    <e v="#N/A"/>
    <s v=",9-19"/>
    <x v="41"/>
    <s v="300"/>
    <e v="#N/A"/>
    <s v="1,9-19 "/>
    <n v="19"/>
  </r>
  <r>
    <s v="Wolf CGW 24/140"/>
    <n v="2521.98"/>
    <n v="276812"/>
    <s v="/preisvergleich/Relocate/387844206.html?categoryId=18406&amp;pos=13&amp;price=2521.98&amp;productid=3093312&amp;sid=276812&amp;type=offer"/>
    <s v=" Wolf Com­fort­Li­ne Gas­brenn­wert-Zen­tra­le CGW CGW 24/140, Klasse A, Erdgas LL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Buderus Logano plus GB 212-30"/>
    <n v="2465.2199999999998"/>
    <n v="9701"/>
    <s v="/preisvergleich/Relocate/497768773.html?categoryId=18406&amp;pos=2&amp;price=2465.22&amp;productid=3092277&amp;sid=9701&amp;type=offer"/>
    <s v=" "/>
    <n v="18406"/>
    <x v="132"/>
    <n v="0"/>
    <n v="24"/>
    <e v="#N/A"/>
    <e v="#N/A"/>
    <n v="0"/>
    <n v="0"/>
    <b v="0"/>
    <e v="#N/A"/>
    <s v="FALSCH"/>
    <x v="2"/>
    <s v="212"/>
    <e v="#N/A"/>
    <m/>
    <e v="#N/A"/>
  </r>
  <r>
    <s v="Buderus Logano plus GB 212-15"/>
    <n v="2083.83"/>
    <n v="9701"/>
    <s v="/preisvergleich/Relocate/497768777.html?categoryId=18406&amp;pos=2&amp;price=2083.83&amp;productid=3092246&amp;sid=9701&amp;type=offer"/>
    <s v=" "/>
    <n v="18406"/>
    <x v="133"/>
    <n v="0"/>
    <n v="24"/>
    <e v="#N/A"/>
    <e v="#N/A"/>
    <n v="0"/>
    <n v="0"/>
    <b v="0"/>
    <e v="#N/A"/>
    <s v="FALSCH"/>
    <x v="2"/>
    <s v="212"/>
    <e v="#N/A"/>
    <m/>
    <e v="#N/A"/>
  </r>
  <r>
    <s v="Remeha Tzerra 28 C (Combi)"/>
    <n v="1795"/>
    <n v="223861"/>
    <s v="/preisvergleich/Relocate/468353746.html?categoryId=18406&amp;pos=10&amp;price=1795.0&amp;productid=3725835&amp;sid=223861&amp;type=offer"/>
    <s v=" Remeha Gas-Brenn­wert Kom­bi-Heiz­ther­me Kom­bither­me Tzerra 28 C Re­ge­lung iSense ohne Au­ßen­füh­ler, mit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Cerapur Comfort ZBR 28-3 A 23 Erdgas E/H (28 kW)"/>
    <n v="2215"/>
    <n v="289859"/>
    <s v="/preisvergleich/Relocate/481841528.html?categoryId=18406&amp;pos=13&amp;price=2215.0&amp;productid=3712957&amp;sid=289859&amp;type=offer"/>
    <s v=" Jun­kers Ce­ra­pur­Com­fort ZBR 28-3 A 23 Gas-Brenn­wert­ther­me 28 kW, E / H ohne Re­ge­lung, ohne Spei­cher, ohne Mon­ta­ge­plat­te, ATEC Schacht 4 Meter 80/125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Viessmann Vitodens 300 W (19 k W)"/>
    <n v="3685"/>
    <n v="289859"/>
    <s v="/preisvergleich/Relocate/481819095.html?categoryId=18406&amp;pos=15&amp;price=3685.0&amp;productid=1223701&amp;sid=289859&amp;type=offer"/>
    <s v=" Viess­mann Vi­to­dens 300-W Gasther­me, 19 kW, B3HA031, 300 L Vi­to­cell 100-W, CVB Viess­mann"/>
    <n v="18406"/>
    <x v="86"/>
    <n v="0"/>
    <n v="20"/>
    <e v="#N/A"/>
    <e v="#N/A"/>
    <n v="45"/>
    <n v="24"/>
    <s v="me, 19 "/>
    <s v="19"/>
    <s v="e, 19"/>
    <x v="3"/>
    <s v="300"/>
    <e v="#N/A"/>
    <m/>
    <n v="19"/>
  </r>
  <r>
    <s v="Wolf CGW 24/140"/>
    <n v="2521.98"/>
    <n v="276812"/>
    <s v="/preisvergleich/Relocate/387843675.html?categoryId=18406&amp;pos=14&amp;price=2521.98&amp;productid=3093312&amp;sid=276812&amp;type=offer"/>
    <s v=" Wolf Com­fort­Li­ne Gas­brenn­wert-Zen­tra­le CGW CGW 24/140, Klasse A, Erdgas E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Buderus Logano plus GB 212-15"/>
    <n v="2587.59"/>
    <n v="12041"/>
    <s v="/preisvergleich/Relocate/420583781.html?categoryId=18406&amp;pos=3&amp;price=2587.59&amp;productid=3092246&amp;sid=12041&amp;type=offer"/>
    <s v=" "/>
    <n v="18406"/>
    <x v="133"/>
    <n v="0"/>
    <n v="24"/>
    <e v="#N/A"/>
    <e v="#N/A"/>
    <n v="0"/>
    <n v="0"/>
    <b v="0"/>
    <e v="#N/A"/>
    <s v="FALSCH"/>
    <x v="2"/>
    <s v="212"/>
    <e v="#N/A"/>
    <m/>
    <e v="#N/A"/>
  </r>
  <r>
    <s v="Remeha Tzerra 28 C (Combi)"/>
    <n v="1796"/>
    <n v="223861"/>
    <s v="/preisvergleich/Relocate/468353435.html?categoryId=18406&amp;pos=11&amp;price=1796.0&amp;productid=3725835&amp;sid=223861&amp;type=offer"/>
    <s v=" Remeha Gas-Brenn­wert Kom­bi-Heiz­ther­me Kom­bither­me Tzerra 28 C Re­ge­lung iSense mit Au­ßen­füh­ler, ohne Mon­ta­ge­rah­men, An­schluss nach unten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Cerapur Comfort ZBR 28-3 A 23 Erdgas E/H (28 kW)"/>
    <n v="2235"/>
    <n v="289859"/>
    <s v="/preisvergleich/Relocate/481840973.html?categoryId=18406&amp;pos=14&amp;price=2235.0&amp;productid=3712957&amp;sid=289859&amp;type=offer"/>
    <s v=" Jun­kers Ce­ra­pur­Com­fort ZBR 28-3 A 23 Gas-Brenn­wert­ther­me 28 kW, E / H ohne Re­ge­lung, ohne Spei­cher, ohne Mon­ta­ge­plat­te, ATEC Schacht 6 Meter 80/125 Jun­kers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Wolf CGW 24/140"/>
    <n v="2545.66"/>
    <n v="276812"/>
    <s v="/preisvergleich/Relocate/387843858.html?categoryId=18406&amp;pos=15&amp;price=2545.66&amp;productid=3093312&amp;sid=276812&amp;type=offer"/>
    <s v=" Wolf Com­fort­Li­ne Gas­brenn­wert-Zen­tra­le CGW CGW 24/140, Klasse A, Flüs­sig­gas"/>
    <n v="18406"/>
    <x v="85"/>
    <n v="0"/>
    <n v="10"/>
    <e v="#N/A"/>
    <e v="#N/A"/>
    <n v="0"/>
    <n v="56"/>
    <b v="0"/>
    <e v="#N/A"/>
    <s v="FALSCH"/>
    <x v="2"/>
    <s v="24/"/>
    <e v="#N/A"/>
    <m/>
    <e v="#N/A"/>
  </r>
  <r>
    <s v="Buderus Logano plus GB 212-15"/>
    <n v="2587.59"/>
    <n v="12041"/>
    <s v="/preisvergleich/Relocate/420592242.html?categoryId=18406&amp;pos=4&amp;price=2587.59&amp;productid=3092246&amp;sid=12041&amp;type=offer"/>
    <s v=" "/>
    <n v="18406"/>
    <x v="133"/>
    <n v="0"/>
    <n v="24"/>
    <e v="#N/A"/>
    <e v="#N/A"/>
    <n v="0"/>
    <n v="0"/>
    <b v="0"/>
    <e v="#N/A"/>
    <s v="FALSCH"/>
    <x v="2"/>
    <s v="212"/>
    <e v="#N/A"/>
    <m/>
    <e v="#N/A"/>
  </r>
  <r>
    <s v="Remeha Tzerra 28 C (Combi)"/>
    <n v="1805"/>
    <n v="223861"/>
    <s v="/preisvergleich/Relocate/468353958.html?categoryId=18406&amp;pos=12&amp;price=1805.0&amp;productid=3725835&amp;sid=223861&amp;type=offer"/>
    <s v=" Remeha Gas-Brenn­wert Kom­bi-Heiz­ther­me Kom­bither­me Tzerra 28 C Re­ge­lung iSense ohne Au­ßen­füh­ler, ohne Mon­ta­ge­rah­men, An­schluss nach unten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Cerapur Comfort ZBR 28-3 A 23 Erdgas E/H (28 kW)"/>
    <n v="2245"/>
    <n v="289859"/>
    <s v="/preisvergleich/Relocate/481840500.html?categoryId=18406&amp;pos=15&amp;price=2245.0&amp;productid=3712957&amp;sid=289859&amp;type=offer"/>
    <s v=" Jun­kers Ce­ra­pur­Com­fort ZBR 28-3 A 23 Gas-Brenn­wert­ther­me 28 kW, E / H ohne Re­ge­lung, ohne Spei­cher, Jun­kers AZB10 Dach rot 80/125, ohne Mon­ta­ge­plat­te..."/>
    <n v="18406"/>
    <x v="120"/>
    <n v="54"/>
    <n v="29"/>
    <s v="H (28 "/>
    <s v="28 "/>
    <n v="70"/>
    <n v="34"/>
    <s v="­me 28 "/>
    <s v="28"/>
    <s v="me 28"/>
    <x v="15"/>
    <e v="#REF!"/>
    <s v="n.a."/>
    <m/>
    <n v="28"/>
  </r>
  <r>
    <s v="Buderus Hybrid Logamax plus GBH172-14 T75S"/>
    <n v="2621.4"/>
    <n v="9701"/>
    <s v="/preisvergleich/Relocate/497667071.html?categoryId=18406&amp;pos=1&amp;price=2621.4&amp;productid=3094587&amp;sid=9701&amp;type=offer"/>
    <s v=" "/>
    <n v="18406"/>
    <x v="134"/>
    <n v="0"/>
    <n v="32"/>
    <e v="#N/A"/>
    <e v="#N/A"/>
    <n v="0"/>
    <n v="0"/>
    <b v="0"/>
    <e v="#N/A"/>
    <s v="FALSCH"/>
    <x v="2"/>
    <s v="172"/>
    <e v="#N/A"/>
    <m/>
    <e v="#N/A"/>
  </r>
  <r>
    <s v="Buderus Logano plus GB 212-15"/>
    <n v="5891"/>
    <n v="12041"/>
    <s v="/preisvergleich/Relocate/255747520.html?categoryId=18406&amp;pos=5&amp;price=5891.0&amp;productid=3092246&amp;sid=12041&amp;type=offer"/>
    <s v=" "/>
    <n v="18406"/>
    <x v="133"/>
    <n v="0"/>
    <n v="24"/>
    <e v="#N/A"/>
    <e v="#N/A"/>
    <n v="0"/>
    <n v="0"/>
    <b v="0"/>
    <e v="#N/A"/>
    <s v="FALSCH"/>
    <x v="2"/>
    <s v="212"/>
    <e v="#N/A"/>
    <m/>
    <e v="#N/A"/>
  </r>
  <r>
    <s v="Remeha Tzerra 28 C (Combi)"/>
    <n v="1809"/>
    <n v="223861"/>
    <s v="/preisvergleich/Relocate/468353892.html?categoryId=18406&amp;pos=13&amp;price=1809.0&amp;productid=3725835&amp;sid=223861&amp;type=offer"/>
    <s v=" Remeha Gas-Brenn­wert Kom­bi-Heiz­ther­me Kom­bither­me Tzerra 28 C Re­ge­lung iSense ohne Au­ßen­füh­ler, mit Mon­ta­ge­rah­men, ohne Rohr­an­schluss­set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CerapurModul ZBS 22/100 S-3 MA 21 Erdgas L/LL (22 kW)"/>
    <n v="2649"/>
    <n v="9701"/>
    <s v="/preisvergleich/Relocate/403080717.html?categoryId=18406&amp;pos=1&amp;price=2649.0&amp;productid=3127853&amp;sid=9701&amp;type=offer"/>
    <s v=" "/>
    <n v="18406"/>
    <x v="135"/>
    <n v="59"/>
    <n v="26"/>
    <s v="L (22 "/>
    <s v="22 "/>
    <n v="0"/>
    <n v="0"/>
    <b v="0"/>
    <e v="#N/A"/>
    <s v="FALSCH"/>
    <x v="1"/>
    <e v="#REF!"/>
    <s v="n.a."/>
    <m/>
    <n v="22"/>
  </r>
  <r>
    <s v="Buderus Hybrid Logamax plus GBH172-14 T75S"/>
    <n v="3276.56"/>
    <n v="276812"/>
    <s v="/preisvergleich/Relocate/478136712.html?categoryId=18406&amp;pos=2&amp;price=3276.56&amp;productid=3094587&amp;sid=276812&amp;type=offer"/>
    <s v=" Lo­ga­max plus GBH172-14 T75S G20"/>
    <n v="18406"/>
    <x v="134"/>
    <n v="0"/>
    <n v="32"/>
    <e v="#N/A"/>
    <e v="#N/A"/>
    <n v="0"/>
    <n v="20"/>
    <b v="0"/>
    <e v="#N/A"/>
    <s v="FALSCH"/>
    <x v="2"/>
    <s v="172"/>
    <e v="#N/A"/>
    <m/>
    <e v="#N/A"/>
  </r>
  <r>
    <s v="Wolf ComfortLine CGB-75"/>
    <n v="3280.76"/>
    <n v="299105"/>
    <s v="/preisvergleich/Relocate/526932239.html?categoryId=18406&amp;pos=1&amp;price=3280.76&amp;productid=3093382&amp;sid=299105&amp;type=offer"/>
    <s v=" Wolf Gas­brenn­wert-Heiz­ther­me CGB-75 Aus­füh­rung Erdgas E 8613626"/>
    <n v="18406"/>
    <x v="136"/>
    <n v="0"/>
    <n v="22"/>
    <e v="#N/A"/>
    <e v="#N/A"/>
    <n v="0"/>
    <n v="39"/>
    <b v="0"/>
    <e v="#N/A"/>
    <s v="FALSCH"/>
    <x v="2"/>
    <s v="75"/>
    <e v="#N/A"/>
    <m/>
    <e v="#N/A"/>
  </r>
  <r>
    <s v="Remeha Tzerra 28 C (Combi)"/>
    <n v="1809"/>
    <n v="223861"/>
    <s v="/preisvergleich/Relocate/468353863.html?categoryId=18406&amp;pos=14&amp;price=1809.0&amp;productid=3725835&amp;sid=223861&amp;type=offer"/>
    <s v=" Remeha Gas-Brenn­wert Kom­bi-Heiz­ther­me Kom­bither­me Tzerra 28 C Re­ge­lung iSense mit Au­ßen­füh­ler, mit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Junkers CerapurModul ZBS 22/100 S-3 MA 21 Erdgas L/LL (22 kW)"/>
    <n v="2830"/>
    <n v="9701"/>
    <s v="/preisvergleich/Relocate/437177053.html?categoryId=18406&amp;pos=2&amp;price=2830.0&amp;productid=3127853&amp;sid=9701&amp;type=offer"/>
    <s v=" "/>
    <n v="18406"/>
    <x v="135"/>
    <n v="59"/>
    <n v="26"/>
    <s v="L (22 "/>
    <s v="22 "/>
    <n v="0"/>
    <n v="0"/>
    <b v="0"/>
    <e v="#N/A"/>
    <s v="FALSCH"/>
    <x v="1"/>
    <e v="#REF!"/>
    <s v="n.a."/>
    <m/>
    <n v="22"/>
  </r>
  <r>
    <s v="Buderus Hybrid Logamax plus GBH172-14 T75S"/>
    <n v="3336.26"/>
    <n v="276812"/>
    <s v="/preisvergleich/Relocate/478136726.html?categoryId=18406&amp;pos=3&amp;price=3336.26&amp;productid=3094587&amp;sid=276812&amp;type=offer"/>
    <s v=" Lo­ga­max plus GBH172-24 T75S G20"/>
    <n v="18406"/>
    <x v="134"/>
    <n v="0"/>
    <n v="32"/>
    <e v="#N/A"/>
    <e v="#N/A"/>
    <n v="0"/>
    <n v="20"/>
    <b v="0"/>
    <e v="#N/A"/>
    <s v="FALSCH"/>
    <x v="2"/>
    <s v="172"/>
    <e v="#N/A"/>
    <m/>
    <e v="#N/A"/>
  </r>
  <r>
    <s v="Wolf ComfortLine CGB-75"/>
    <n v="3533.59"/>
    <n v="9701"/>
    <s v="/preisvergleich/Relocate/548966930.html?categoryId=18406&amp;pos=2&amp;price=3533.59&amp;productid=3093382&amp;sid=9701&amp;type=offer"/>
    <s v=" "/>
    <n v="18406"/>
    <x v="136"/>
    <n v="0"/>
    <n v="22"/>
    <e v="#N/A"/>
    <e v="#N/A"/>
    <n v="0"/>
    <n v="0"/>
    <b v="0"/>
    <e v="#N/A"/>
    <s v="FALSCH"/>
    <x v="2"/>
    <s v="75"/>
    <e v="#N/A"/>
    <m/>
    <e v="#N/A"/>
  </r>
  <r>
    <s v="Remeha Tzerra 28 C (Combi)"/>
    <n v="1810"/>
    <n v="223861"/>
    <s v="/preisvergleich/Relocate/468353587.html?categoryId=18406&amp;pos=15&amp;price=1810.0&amp;productid=3725835&amp;sid=223861&amp;type=offer"/>
    <s v=" Remeha Gas-Brenn­wert Kom­bi-Heiz­ther­me Kom­bither­me Tzerra 28 C Re­ge­lung iSense mit Au­ßen­füh­ler, ohne Mon­ta­ge­rah­men, An­schluss nach unten, oh­ne..."/>
    <n v="18406"/>
    <x v="93"/>
    <n v="0"/>
    <n v="15"/>
    <e v="#N/A"/>
    <e v="#N/A"/>
    <n v="0"/>
    <n v="65"/>
    <b v="0"/>
    <e v="#N/A"/>
    <s v="FALSCH"/>
    <x v="2"/>
    <s v="28 "/>
    <e v="#N/A"/>
    <m/>
    <e v="#N/A"/>
  </r>
  <r>
    <s v="Buderus Hybrid Logamax plus GBH172-14 T75S"/>
    <n v="3558.33"/>
    <n v="9701"/>
    <s v="/preisvergleich/Relocate/497667050.html?categoryId=18406&amp;pos=4&amp;price=3558.33&amp;productid=3094587&amp;sid=9701&amp;type=offer"/>
    <s v=" "/>
    <n v="18406"/>
    <x v="134"/>
    <n v="0"/>
    <n v="32"/>
    <e v="#N/A"/>
    <e v="#N/A"/>
    <n v="0"/>
    <n v="0"/>
    <b v="0"/>
    <e v="#N/A"/>
    <s v="FALSCH"/>
    <x v="2"/>
    <s v="172"/>
    <e v="#N/A"/>
    <m/>
    <e v="#N/A"/>
  </r>
  <r>
    <s v="Wolf ComfortLine CGB-75"/>
    <n v="3976"/>
    <n v="9701"/>
    <s v="/preisvergleich/Relocate/472931388.html?categoryId=18406&amp;pos=3&amp;price=3976.0&amp;productid=3093382&amp;sid=9701&amp;type=offer"/>
    <s v=" "/>
    <n v="18406"/>
    <x v="136"/>
    <n v="0"/>
    <n v="22"/>
    <e v="#N/A"/>
    <e v="#N/A"/>
    <n v="0"/>
    <n v="0"/>
    <b v="0"/>
    <e v="#N/A"/>
    <s v="FALSCH"/>
    <x v="2"/>
    <s v="75"/>
    <e v="#N/A"/>
    <m/>
    <e v="#N/A"/>
  </r>
  <r>
    <s v="Brötje EcoSolar BSK 20 (20kW)"/>
    <n v="4596.38"/>
    <n v="9701"/>
    <s v="/preisvergleich/Relocate/304223142.html?categoryId=18406&amp;pos=1&amp;price=4596.38&amp;productid=2108304&amp;sid=9701&amp;type=offer"/>
    <s v=" "/>
    <n v="18406"/>
    <x v="137"/>
    <n v="27"/>
    <n v="21"/>
    <s v="20 (20"/>
    <s v="20"/>
    <n v="0"/>
    <n v="0"/>
    <b v="0"/>
    <e v="#N/A"/>
    <s v="FALSCH"/>
    <x v="25"/>
    <e v="#REF!"/>
    <s v="n.a."/>
    <m/>
    <n v="20"/>
  </r>
  <r>
    <s v="Brötje EcoSolar BSK 20 (20kW)"/>
    <n v="4820"/>
    <n v="9701"/>
    <s v="/preisvergleich/Relocate/445626644.html?categoryId=18406&amp;pos=2&amp;price=4820.0&amp;productid=2108304&amp;sid=9701&amp;type=offer"/>
    <s v=" "/>
    <n v="18406"/>
    <x v="137"/>
    <n v="27"/>
    <n v="21"/>
    <s v="20 (20"/>
    <s v="20"/>
    <n v="0"/>
    <n v="0"/>
    <b v="0"/>
    <e v="#N/A"/>
    <s v="FALSCH"/>
    <x v="25"/>
    <e v="#REF!"/>
    <s v="n.a."/>
    <m/>
    <n v="20"/>
  </r>
  <r>
    <s v="Brötje EcoTherm Plus WGB 70 E"/>
    <n v="5570"/>
    <n v="9701"/>
    <s v="/preisvergleich/Relocate/566650125.html?categoryId=18406&amp;pos=1&amp;price=5570.0&amp;productid=1369458&amp;sid=9701&amp;type=offer"/>
    <s v=" "/>
    <n v="18406"/>
    <x v="138"/>
    <n v="0"/>
    <n v="26"/>
    <e v="#N/A"/>
    <e v="#N/A"/>
    <n v="0"/>
    <n v="0"/>
    <b v="0"/>
    <e v="#N/A"/>
    <s v="FALSCH"/>
    <x v="2"/>
    <s v="70 "/>
    <e v="#N/A"/>
    <m/>
    <e v="#N/A"/>
  </r>
  <r>
    <s v="Brötje EcoTherm Plus WGB 38 E"/>
    <n v="3955"/>
    <n v="9701"/>
    <s v="/preisvergleich/Relocate/435722814.html?categoryId=18406&amp;pos=1&amp;price=3955.0&amp;productid=1219705&amp;sid=9701&amp;type=offer"/>
    <s v=" "/>
    <n v="18406"/>
    <x v="139"/>
    <n v="0"/>
    <n v="26"/>
    <e v="#N/A"/>
    <e v="#N/A"/>
    <n v="0"/>
    <n v="0"/>
    <b v="0"/>
    <e v="#N/A"/>
    <s v="FALSCH"/>
    <x v="2"/>
    <s v="38 "/>
    <e v="#N/A"/>
    <m/>
    <e v="#N/A"/>
  </r>
  <r>
    <s v="Junkers Cerapur Comfort ZBR 28-3 A (28 kW)"/>
    <n v="1990"/>
    <n v="289859"/>
    <s v="/preisvergleich/Relocate/481844291.html?categoryId=18406&amp;pos=1&amp;price=1990.0&amp;productid=2384225&amp;sid=289859&amp;type=offer"/>
    <s v=" Jun­kers Ce­ra­pur­Com­fort ZBR 28-3 A 23 Gas-Brenn­wert­ther­me 28 kW, E / H ohne Re­ge­lung, ohne Spei­cher, ohne Ab­gas­pa­ket, ohne Mon­ta­ge­plat­te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Brötje EcoTherm Plus WGB 70 E"/>
    <n v="5570"/>
    <n v="9701"/>
    <s v="/preisvergleich/Relocate/509554351.html?categoryId=18406&amp;pos=2&amp;price=5570.0&amp;productid=1369458&amp;sid=9701&amp;type=offer"/>
    <s v=" "/>
    <n v="18406"/>
    <x v="138"/>
    <n v="0"/>
    <n v="26"/>
    <e v="#N/A"/>
    <e v="#N/A"/>
    <n v="0"/>
    <n v="0"/>
    <b v="0"/>
    <e v="#N/A"/>
    <s v="FALSCH"/>
    <x v="2"/>
    <s v="70 "/>
    <e v="#N/A"/>
    <m/>
    <e v="#N/A"/>
  </r>
  <r>
    <s v="Brötje EcoTherm Plus WGB 38 E"/>
    <n v="3955"/>
    <n v="9701"/>
    <s v="/preisvergleich/Relocate/504973801.html?categoryId=18406&amp;pos=2&amp;price=3955.0&amp;productid=1219705&amp;sid=9701&amp;type=offer"/>
    <s v=" "/>
    <n v="18406"/>
    <x v="139"/>
    <n v="0"/>
    <n v="26"/>
    <e v="#N/A"/>
    <e v="#N/A"/>
    <n v="0"/>
    <n v="0"/>
    <b v="0"/>
    <e v="#N/A"/>
    <s v="FALSCH"/>
    <x v="2"/>
    <s v="38 "/>
    <e v="#N/A"/>
    <m/>
    <e v="#N/A"/>
  </r>
  <r>
    <s v="Junkers Cerapur Comfort ZBR 28-3 A (28 kW)"/>
    <n v="1990"/>
    <n v="289859"/>
    <s v="/preisvergleich/Relocate/481836050.html?categoryId=18406&amp;pos=2&amp;price=1990.0&amp;productid=2384225&amp;sid=289859&amp;type=offer"/>
    <s v=" Jun­kers Ce­ra­pur­Com­fort ZBR 28-3 A 21 Gas-Brenn­wert­ther­me 28 kW, L / LL ohne Re­ge­lung, ohne Spei­cher, ohne Ab­gas­pa­ket, ohne Mon­ta­ge­plat­te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iessmann Vitodens 222-W (26 kW)"/>
    <n v="2905"/>
    <n v="289859"/>
    <s v="/preisvergleich/Relocate/481820899.html?categoryId=18406&amp;pos=1&amp;price=2905.0&amp;productid=1064530&amp;sid=289859&amp;type=offer"/>
    <s v=" Viess­mann Vi­to­dens 222-W Kom­pakt-Brenn­wert­ther­me, 26 kW, VT100, HE ohne Ab­gas­pa­ket, ohne Viess­mann"/>
    <n v="18406"/>
    <x v="141"/>
    <n v="30"/>
    <n v="20"/>
    <s v="W (26 "/>
    <s v="26 "/>
    <n v="62"/>
    <n v="24"/>
    <s v="me, 26 "/>
    <s v="26"/>
    <s v="e, 26"/>
    <x v="11"/>
    <e v="#REF!"/>
    <s v="n.a."/>
    <m/>
    <n v="26"/>
  </r>
  <r>
    <s v="Junkers Cerapur Comfort-Eco ZSBE 16-3 A (16 kW)"/>
    <n v="1834"/>
    <n v="289859"/>
    <s v="/preisvergleich/Relocate/481822134.html?categoryId=18406&amp;pos=1&amp;price=1834.0&amp;productid=1219746&amp;sid=289859&amp;type=offer"/>
    <s v=" Jun­kers Ce­ra­pur­Com­fort-Eco ZSBE 16-3 A 23 Brenn­wert­ther­me 16 kW, E/H ohne Re­ge­lung, ohne Spei­cher, ohne Ab­gas­pa­ket, ohne Mon­ta­ge­plat­te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010"/>
    <n v="289859"/>
    <s v="/preisvergleich/Relocate/481848116.html?categoryId=18406&amp;pos=3&amp;price=2010.0&amp;productid=2384225&amp;sid=289859&amp;type=offer"/>
    <s v=" Jun­kers Ce­ra­pur­Com­fort ZBR 28-3 A 31 Gas-Brenn­wert­ther­me 28 kW, Flg. P ohne Re­ge­lung, ohne Spei­cher, ohne Ab­gas­pa­ket, ohne Mon­ta­ge­plat­te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iessmann Vitodens 222-W (26 kW)"/>
    <n v="3055.86"/>
    <n v="294528"/>
    <s v="/preisvergleich/Relocate/559985659.html?categoryId=18406&amp;pos=2&amp;price=3055.86&amp;productid=1064530&amp;sid=294528&amp;type=offer"/>
    <s v=" Vi­to­dens 222-W 26 kW mit Vi­to­tro­nic 100 HC1B, hoch­ef­fi­zi­ent"/>
    <n v="18406"/>
    <x v="141"/>
    <n v="30"/>
    <n v="20"/>
    <s v="W (26 "/>
    <s v="26 "/>
    <n v="22"/>
    <n v="13"/>
    <s v="2-W 26 "/>
    <s v="26"/>
    <s v="-W 26"/>
    <x v="11"/>
    <e v="#REF!"/>
    <s v="n.a."/>
    <m/>
    <n v="26"/>
  </r>
  <r>
    <s v="Vaillant ecoTEC plus VCW 206/5-5 Flüssiggas (20,6 kW)"/>
    <n v="1890"/>
    <n v="9701"/>
    <s v="/preisvergleich/Relocate/509664779.html?categoryId=18406&amp;pos=1&amp;price=1890.0&amp;productid=4673729&amp;sid=9701&amp;type=offer"/>
    <s v=" "/>
    <n v="18406"/>
    <x v="143"/>
    <n v="51"/>
    <n v="26"/>
    <s v="(20,6 "/>
    <s v="20.6 "/>
    <n v="0"/>
    <n v="0"/>
    <b v="0"/>
    <e v="#N/A"/>
    <s v="FALSCH"/>
    <x v="4"/>
    <e v="#REF!"/>
    <s v="n.a."/>
    <m/>
    <n v="20.6"/>
  </r>
  <r>
    <s v="Junkers Cerapur Comfort-Eco ZSBE 16-3 A (16 kW)"/>
    <n v="1834"/>
    <n v="289859"/>
    <s v="/preisvergleich/Relocate/481822522.html?categoryId=18406&amp;pos=2&amp;price=1834.0&amp;productid=1219746&amp;sid=289859&amp;type=offer"/>
    <s v=" Jun­kers Ce­ra­pur­Com­fort-Eco ZSBE 16-3 A 21 Brenn­wert­ther­me 16 kW, L/LL ohne Re­ge­lung, ohne Spei­cher, ohne Ab­gas­pa­ket, ohne Mon­ta­ge­plat­te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035"/>
    <n v="289859"/>
    <s v="/preisvergleich/Relocate/481837294.html?categoryId=18406&amp;pos=4&amp;price=2035.0&amp;productid=2384225&amp;sid=289859&amp;type=offer"/>
    <s v=" Jun­kers Ce­ra­pur­Com­fort ZBR 28-3 A 21 Gas-Brenn­wert­ther­me 28 kW, L / LL Mon­ta­ge­plat­te 258, ohne Re­ge­lung, ohne Spei­cher, ohne Ab­gas­pa­ket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iessmann Vitodens 300-W (35 kW)"/>
    <n v="3181.77"/>
    <n v="297223"/>
    <s v="/preisvergleich/Relocate/436143061.html?categoryId=18406&amp;pos=1&amp;price=3181.77&amp;productid=1064531&amp;sid=297223&amp;type=offer"/>
    <s v=" VIESS­MANN B3HA004 Vi­to­dens 300-W 4,0- 35,0kW, Gas-Brenn- wert­heiz­ge­rät mit Vi­to­tro­nic 200 ATS lgb"/>
    <n v="18406"/>
    <x v="144"/>
    <n v="30"/>
    <n v="20"/>
    <s v="W (35 "/>
    <s v="35 "/>
    <n v="47"/>
    <n v="14"/>
    <s v="0- 35,0"/>
    <s v="35.0"/>
    <s v="- 35,0"/>
    <x v="29"/>
    <e v="#REF!"/>
    <s v="n.a."/>
    <m/>
    <n v="35"/>
  </r>
  <r>
    <s v="Viessmann Vitodens 222-W (26 kW)"/>
    <n v="3070"/>
    <n v="289859"/>
    <s v="/preisvergleich/Relocate/481819444.html?categoryId=18406&amp;pos=3&amp;price=3070.0&amp;productid=1064530&amp;sid=289859&amp;type=offer"/>
    <s v=" Viess­mann Vi­to­dens 222-W Kom­pakt-Brenn­wert­ther­me, 26 kW, VT100, HE ohne Ab­gas­pa­ket, Auf­putz Viess­mann"/>
    <n v="18406"/>
    <x v="141"/>
    <n v="30"/>
    <n v="20"/>
    <s v="W (26 "/>
    <s v="26 "/>
    <n v="62"/>
    <n v="24"/>
    <s v="me, 26 "/>
    <s v="26"/>
    <s v="e, 26"/>
    <x v="11"/>
    <e v="#REF!"/>
    <s v="n.a."/>
    <m/>
    <n v="26"/>
  </r>
  <r>
    <s v="Vaillant ecoTEC plus VCW 206/5-5 Flüssiggas (20,6 kW)"/>
    <n v="1890"/>
    <n v="9701"/>
    <s v="/preisvergleich/Relocate/509664776.html?categoryId=18406&amp;pos=2&amp;price=1890.0&amp;productid=4673729&amp;sid=9701&amp;type=offer"/>
    <s v=" "/>
    <n v="18406"/>
    <x v="143"/>
    <n v="51"/>
    <n v="26"/>
    <s v="(20,6 "/>
    <s v="20.6 "/>
    <n v="0"/>
    <n v="0"/>
    <b v="0"/>
    <e v="#N/A"/>
    <s v="FALSCH"/>
    <x v="4"/>
    <e v="#REF!"/>
    <s v="n.a."/>
    <m/>
    <n v="20.6"/>
  </r>
  <r>
    <s v="Junkers Cerapur Comfort-Eco ZSBE 16-3 A (16 kW)"/>
    <n v="1879"/>
    <n v="289859"/>
    <s v="/preisvergleich/Relocate/481818707.html?categoryId=18406&amp;pos=3&amp;price=1879.0&amp;productid=1219746&amp;sid=289859&amp;type=offer"/>
    <s v=" Jun­kers Ce­ra­pur­Com­fort-Eco ZSBE 16-3 A 23 Brenn­wert­ther­me 16 kW, E/H Mon­ta­ge­plat­te 258, ohne Re­ge­lung, ohne Spei­cher, ohne Ab­gas­pa­ket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035"/>
    <n v="289859"/>
    <s v="/preisvergleich/Relocate/481841085.html?categoryId=18406&amp;pos=5&amp;price=2035.0&amp;productid=2384225&amp;sid=289859&amp;type=offer"/>
    <s v=" Jun­kers Ce­ra­pur­Com­fort ZBR 28-3 A 23 Gas-Brenn­wert­ther­me 28 kW, E / H Mon­ta­ge­plat­te 258, ohne Re­ge­lung, ohne Spei­cher, ohne Ab­gas­pa­ket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iessmann Vitodens 300-W (35 kW)"/>
    <n v="3259.46"/>
    <n v="297223"/>
    <s v="/preisvergleich/Relocate/436146763.html?categoryId=18406&amp;pos=2&amp;price=3259.46&amp;productid=1064531&amp;sid=297223&amp;type=offer"/>
    <s v=" VIESS­MANN B3HA008 Vi­to­dens 300-W 4,0- 35,0kW, Gas-Brenn- wert­heiz­ge­rät mit Vi­to­tro­nic 200 ATS Funk"/>
    <n v="18406"/>
    <x v="144"/>
    <n v="30"/>
    <n v="20"/>
    <s v="W (35 "/>
    <s v="35 "/>
    <n v="47"/>
    <n v="14"/>
    <s v="0- 35,0"/>
    <s v="35.0"/>
    <s v="- 35,0"/>
    <x v="29"/>
    <e v="#REF!"/>
    <s v="n.a."/>
    <m/>
    <n v="35"/>
  </r>
  <r>
    <s v="Viessmann Vitodens 222-W (26 kW)"/>
    <n v="3075"/>
    <n v="289859"/>
    <s v="/preisvergleich/Relocate/481819616.html?categoryId=18406&amp;pos=4&amp;price=3075.0&amp;productid=1064530&amp;sid=289859&amp;type=offer"/>
    <s v=" Viess­mann Vi­to­dens 222-W Kom­pakt-Brenn­wert­ther­me, 26 kW, VT100, HE Abgas Schacht - 6m, ohne Viess­mann"/>
    <n v="18406"/>
    <x v="141"/>
    <n v="30"/>
    <n v="20"/>
    <s v="W (26 "/>
    <s v="26 "/>
    <n v="62"/>
    <n v="24"/>
    <s v="me, 26 "/>
    <s v="26"/>
    <s v="e, 26"/>
    <x v="11"/>
    <e v="#REF!"/>
    <s v="n.a."/>
    <m/>
    <n v="26"/>
  </r>
  <r>
    <s v="Junkers Cerapur Comfort-Eco ZSBE 16-3 A (16 kW)"/>
    <n v="1879"/>
    <n v="289859"/>
    <s v="/preisvergleich/Relocate/481826689.html?categoryId=18406&amp;pos=4&amp;price=1879.0&amp;productid=1219746&amp;sid=289859&amp;type=offer"/>
    <s v=" Jun­kers Ce­ra­pur­Com­fort-Eco ZSBE 16-3 A 21 Brenn­wert­ther­me 16 kW, L/LL Mon­ta­ge­plat­te 258, ohne Re­ge­lung, ohne Spei­cher, ohne Ab­gas­pa­ket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055"/>
    <n v="289859"/>
    <s v="/preisvergleich/Relocate/481845329.html?categoryId=18406&amp;pos=6&amp;price=2055.0&amp;productid=2384225&amp;sid=289859&amp;type=offer"/>
    <s v=" Jun­kers Ce­ra­pur­Com­fort ZBR 28-3 A 31 Gas-Brenn­wert­ther­me 28 kW, Flg. P Mon­ta­ge­plat­te 258, ohne Re­ge­lung, ohne Spei­cher, ohne Ab­gas­pa­ket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iessmann Vitodens 300 W (26 k W)"/>
    <n v="3777.11"/>
    <n v="297223"/>
    <s v="/preisvergleich/Relocate/436143385.html?categoryId=18406&amp;pos=1&amp;price=3777.11&amp;productid=1223680&amp;sid=297223&amp;type=offer"/>
    <s v=" VIESS­MANN B3HA032 Paket mit Vi­to­dens 300-W 26 kW für Erd­gas, Vi­to­cell 100-W (CVB) 300 l"/>
    <n v="18406"/>
    <x v="71"/>
    <n v="0"/>
    <n v="20"/>
    <e v="#N/A"/>
    <e v="#N/A"/>
    <n v="51"/>
    <n v="14"/>
    <s v="0-W 26 "/>
    <s v="26"/>
    <s v="-W 26"/>
    <x v="11"/>
    <s v="300"/>
    <e v="#N/A"/>
    <m/>
    <n v="26"/>
  </r>
  <r>
    <s v="Viessmann Vitodens 300-W (35 kW)"/>
    <n v="3327.33"/>
    <n v="297223"/>
    <s v="/preisvergleich/Relocate/436147771.html?categoryId=18406&amp;pos=3&amp;price=3327.33&amp;productid=1064531&amp;sid=297223&amp;type=offer"/>
    <s v=" VIESS­MANN B3HA037 Paket mit Vi­to­dens 300-W 35 kW für Erdgas"/>
    <n v="18406"/>
    <x v="144"/>
    <n v="30"/>
    <n v="20"/>
    <s v="W (35 "/>
    <s v="35 "/>
    <n v="51"/>
    <n v="14"/>
    <s v="0-W 35 "/>
    <s v="35"/>
    <s v="-W 35"/>
    <x v="29"/>
    <e v="#REF!"/>
    <s v="n.a."/>
    <m/>
    <n v="35"/>
  </r>
  <r>
    <s v="Viessmann Vitodens 222-W (26 kW)"/>
    <n v="3109.7"/>
    <n v="9701"/>
    <s v="/preisvergleich/Relocate/440794357.html?categoryId=18406&amp;pos=5&amp;price=3109.7&amp;productid=1064530&amp;sid=9701&amp;type=offer"/>
    <s v=" "/>
    <n v="18406"/>
    <x v="141"/>
    <n v="30"/>
    <n v="20"/>
    <s v="W (26 "/>
    <s v="26 "/>
    <n v="0"/>
    <n v="0"/>
    <b v="0"/>
    <e v="#N/A"/>
    <s v="FALSCH"/>
    <x v="11"/>
    <e v="#REF!"/>
    <s v="n.a."/>
    <m/>
    <n v="26"/>
  </r>
  <r>
    <s v="Junkers Cerapur Comfort-Eco ZSBE 16-3 A (16 kW)"/>
    <n v="1889"/>
    <n v="9701"/>
    <s v="/preisvergleich/Relocate/540733971.html?categoryId=18406&amp;pos=5&amp;price=1889.0&amp;productid=1219746&amp;sid=9701&amp;type=offer"/>
    <s v=" "/>
    <n v="18406"/>
    <x v="142"/>
    <n v="45"/>
    <n v="34"/>
    <s v="A (16 "/>
    <s v="16 "/>
    <n v="0"/>
    <n v="0"/>
    <b v="0"/>
    <e v="#N/A"/>
    <s v="FALSCH"/>
    <x v="18"/>
    <e v="#REF!"/>
    <s v="n.a."/>
    <m/>
    <n v="16"/>
  </r>
  <r>
    <s v="Junkers Cerapur Comfort ZBR 28-3 A (28 kW)"/>
    <n v="2090"/>
    <n v="9701"/>
    <s v="/preisvergleich/Relocate/436570633.html?categoryId=18406&amp;pos=7&amp;price=2090.0&amp;productid=2384225&amp;sid=9701&amp;type=offer"/>
    <s v=" "/>
    <n v="18406"/>
    <x v="140"/>
    <n v="40"/>
    <n v="29"/>
    <s v="A (28 "/>
    <s v="28 "/>
    <n v="0"/>
    <n v="0"/>
    <b v="0"/>
    <e v="#N/A"/>
    <s v="FALSCH"/>
    <x v="15"/>
    <e v="#REF!"/>
    <s v="n.a."/>
    <m/>
    <n v="28"/>
  </r>
  <r>
    <s v="Viessmann Vitodens 300 W (26 k W)"/>
    <n v="3875"/>
    <n v="223861"/>
    <s v="/preisvergleich/Relocate/341024983.html?categoryId=18406&amp;pos=2&amp;price=3875.0&amp;productid=1223680&amp;sid=223861&amp;type=offer"/>
    <s v=" Viess­mann Gas­brenn­wert­ther­me Vi­to­dens 300-W 4-26 kW Spei­cher CVA 160 Liter"/>
    <n v="18406"/>
    <x v="71"/>
    <n v="0"/>
    <n v="20"/>
    <e v="#N/A"/>
    <e v="#N/A"/>
    <n v="58"/>
    <n v="47"/>
    <s v="W 4-26 "/>
    <s v="4-26"/>
    <s v="4-26"/>
    <x v="11"/>
    <s v="300"/>
    <e v="#N/A"/>
    <n v="26"/>
    <n v="26"/>
  </r>
  <r>
    <s v="Viessmann Vitodens 300-W (35 kW)"/>
    <n v="3431"/>
    <n v="9701"/>
    <s v="/preisvergleich/Relocate/457339662.html?categoryId=18406&amp;pos=4&amp;price=3431.0&amp;productid=1064531&amp;sid=9701&amp;type=offer"/>
    <s v=" "/>
    <n v="18406"/>
    <x v="144"/>
    <n v="30"/>
    <n v="20"/>
    <s v="W (35 "/>
    <s v="35 "/>
    <n v="0"/>
    <n v="0"/>
    <b v="0"/>
    <e v="#N/A"/>
    <s v="FALSCH"/>
    <x v="29"/>
    <e v="#REF!"/>
    <s v="n.a."/>
    <m/>
    <n v="35"/>
  </r>
  <r>
    <s v="Viessmann Vitodens 222-W (26 kW)"/>
    <n v="3185.99"/>
    <n v="276812"/>
    <s v="/preisvergleich/Relocate/387842402.html?categoryId=18406&amp;pos=6&amp;price=3185.99&amp;productid=1064530&amp;sid=276812&amp;type=offer"/>
    <s v=" Viess­mann Vi­to­dens 222-W mit Vi­to­tro­nic 100 3,2 - 26,0 kW"/>
    <n v="18406"/>
    <x v="141"/>
    <n v="30"/>
    <n v="20"/>
    <s v="W (26 "/>
    <s v="26 "/>
    <n v="63"/>
    <n v="24"/>
    <s v="- 26,0 "/>
    <s v="26.0"/>
    <s v="26,0"/>
    <x v="11"/>
    <e v="#REF!"/>
    <s v="n.a."/>
    <m/>
    <n v="26"/>
  </r>
  <r>
    <s v="Junkers Cerapur Comfort-Eco ZSBE 16-3 A (16 kW)"/>
    <n v="1899"/>
    <n v="9701"/>
    <s v="/preisvergleich/Relocate/540734037.html?categoryId=18406&amp;pos=6&amp;price=1899.0&amp;productid=1219746&amp;sid=9701&amp;type=offer"/>
    <s v=" "/>
    <n v="18406"/>
    <x v="142"/>
    <n v="45"/>
    <n v="34"/>
    <s v="A (16 "/>
    <s v="16 "/>
    <n v="0"/>
    <n v="0"/>
    <b v="0"/>
    <e v="#N/A"/>
    <s v="FALSCH"/>
    <x v="18"/>
    <e v="#REF!"/>
    <s v="n.a."/>
    <m/>
    <n v="16"/>
  </r>
  <r>
    <s v="Junkers Cerapur Comfort ZBR 28-3 A (28 kW)"/>
    <n v="2090"/>
    <n v="9701"/>
    <s v="/preisvergleich/Relocate/436571395.html?categoryId=18406&amp;pos=8&amp;price=2090.0&amp;productid=2384225&amp;sid=9701&amp;type=offer"/>
    <s v=" "/>
    <n v="18406"/>
    <x v="140"/>
    <n v="40"/>
    <n v="29"/>
    <s v="A (28 "/>
    <s v="28 "/>
    <n v="0"/>
    <n v="0"/>
    <b v="0"/>
    <e v="#N/A"/>
    <s v="FALSCH"/>
    <x v="15"/>
    <e v="#REF!"/>
    <s v="n.a."/>
    <m/>
    <n v="28"/>
  </r>
  <r>
    <s v="Vaillant VC 146 4 7 ecoTEC exclusiv"/>
    <n v="2243"/>
    <n v="289859"/>
    <s v="/preisvergleich/Relocate/475958135.html?categoryId=18406&amp;pos=1&amp;price=2243.0&amp;productid=2286143&amp;sid=289859&amp;type=offer"/>
    <s v=" Vail­lant ecoTEC ex­clu­siv VC 206/4-7 Brenn­wert­ther­me ohne Re­ge­lung, Flach­dach schwarz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200W (26 kW)"/>
    <n v="3033.12"/>
    <n v="294528"/>
    <s v="/preisvergleich/Relocate/559986555.html?categoryId=18406&amp;pos=1&amp;price=3033.12&amp;productid=1098709&amp;sid=294528&amp;type=offer"/>
    <s v=" Vi­to­dens 200-W 26KW Vi­to­tro­nic 200 mit Spei­cher 120l un­ter­ge­stellt"/>
    <n v="18406"/>
    <x v="26"/>
    <n v="29"/>
    <n v="20"/>
    <s v="W (26 "/>
    <s v="26 "/>
    <n v="0"/>
    <n v="13"/>
    <b v="0"/>
    <e v="#N/A"/>
    <s v="FALSCH"/>
    <x v="11"/>
    <e v="#REF!"/>
    <s v="n.a."/>
    <m/>
    <n v="26"/>
  </r>
  <r>
    <s v="Viessmann Vitodens 300 W (26 k W)"/>
    <n v="3883"/>
    <n v="223861"/>
    <s v="/preisvergleich/Relocate/341024945.html?categoryId=18406&amp;pos=3&amp;price=3883.0&amp;productid=1223680&amp;sid=223861&amp;type=offer"/>
    <s v=" Viess­mann Gas­brenn­wert­ther­me Vi­to­dens 300-W 4,0-26 kW Spei­cher CUG 120 Liter"/>
    <n v="18406"/>
    <x v="71"/>
    <n v="0"/>
    <n v="20"/>
    <e v="#N/A"/>
    <e v="#N/A"/>
    <n v="60"/>
    <n v="47"/>
    <s v="4,0-26 "/>
    <e v="#N/A"/>
    <s v=",0-26"/>
    <x v="42"/>
    <s v="300"/>
    <e v="#N/A"/>
    <s v="4,0 - 26"/>
    <n v="26"/>
  </r>
  <r>
    <s v="Wolf ComfortLine CSZ-11/300"/>
    <n v="2885"/>
    <n v="9701"/>
    <s v="/preisvergleich/Relocate/255378477.html?categoryId=18406&amp;pos=1&amp;price=2885.0&amp;productid=3129273&amp;sid=9701&amp;type=offer"/>
    <s v=" "/>
    <n v="18406"/>
    <x v="145"/>
    <n v="0"/>
    <n v="22"/>
    <e v="#N/A"/>
    <e v="#N/A"/>
    <n v="0"/>
    <n v="0"/>
    <b v="0"/>
    <e v="#N/A"/>
    <s v="FALSCH"/>
    <x v="2"/>
    <s v="11/"/>
    <e v="#N/A"/>
    <m/>
    <e v="#N/A"/>
  </r>
  <r>
    <s v="Junkers ZBR 42 3 A 23"/>
    <n v="3055"/>
    <n v="289859"/>
    <s v="/preisvergleich/Relocate/481847871.html?categoryId=18406&amp;pos=1&amp;price=3055.0&amp;productid=1750863&amp;sid=289859&amp;type=offer"/>
    <s v=" Jun­kers Ce­ra­pur­Com­fort ZBR 42-3 A 23 Gas-Brenn­wert­ther­me 42 kW, E / H Jun­kers FR 120, Mon­ta­ge­plat­te 258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209"/>
    <n v="9701"/>
    <s v="/preisvergleich/Relocate/540733936.html?categoryId=18406&amp;pos=1&amp;price=2209.0&amp;productid=3128307&amp;sid=9701&amp;type=offer"/>
    <s v=" "/>
    <n v="18406"/>
    <x v="146"/>
    <n v="0"/>
    <n v="0"/>
    <e v="#N/A"/>
    <e v="#N/A"/>
    <n v="0"/>
    <n v="0"/>
    <b v="0"/>
    <e v="#N/A"/>
    <s v="FALSCH"/>
    <x v="2"/>
    <s v="me, 35 "/>
    <e v="#N/A"/>
    <m/>
    <e v="#N/A"/>
  </r>
  <r>
    <s v="Viessmann Vitodens 300-W (35 kW)"/>
    <n v="3513"/>
    <n v="9701"/>
    <s v="/preisvergleich/Relocate/435738546.html?categoryId=18406&amp;pos=5&amp;price=3513.0&amp;productid=1064531&amp;sid=9701&amp;type=offer"/>
    <s v=" "/>
    <n v="18406"/>
    <x v="144"/>
    <n v="30"/>
    <n v="20"/>
    <s v="W (35 "/>
    <s v="35 "/>
    <n v="0"/>
    <n v="0"/>
    <b v="0"/>
    <e v="#N/A"/>
    <s v="FALSCH"/>
    <x v="29"/>
    <e v="#REF!"/>
    <s v="n.a."/>
    <m/>
    <n v="35"/>
  </r>
  <r>
    <s v="Viessmann Vitodens 222-W (26 kW)"/>
    <n v="3260"/>
    <n v="289859"/>
    <s v="/preisvergleich/Relocate/481824822.html?categoryId=18406&amp;pos=7&amp;price=3260.0&amp;productid=1064530&amp;sid=289859&amp;type=offer"/>
    <s v=" Viess­mann Vi­to­dens 222-W Brenn­wert­ther­me, 26 kW, B2LA011, VT 200, Zu­be­hör Ap Viess­mann"/>
    <n v="18406"/>
    <x v="141"/>
    <n v="30"/>
    <n v="20"/>
    <s v="W (26 "/>
    <s v="26 "/>
    <n v="53"/>
    <n v="24"/>
    <s v="me, 26 "/>
    <s v="26"/>
    <s v="e, 26"/>
    <x v="11"/>
    <e v="#REF!"/>
    <s v="n.a."/>
    <m/>
    <n v="26"/>
  </r>
  <r>
    <s v="Junkers Cerapur Comfort-Eco ZSBE 16-3 A (16 kW)"/>
    <n v="1959"/>
    <n v="289859"/>
    <s v="/preisvergleich/Relocate/481825048.html?categoryId=18406&amp;pos=7&amp;price=1959.0&amp;productid=1219746&amp;sid=289859&amp;type=offer"/>
    <s v=" Jun­kers Ce­ra­pur­Com­fort-Eco ZSBE 16-3 A 21 Brenn­wert­ther­me 16 kW, L/LL ohne Re­ge­lung, ohne Spei­cher, Mon­ta­ge­plat­te 258 + 223-1 (Un­ter­putz), oh­ne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115"/>
    <n v="289859"/>
    <s v="/preisvergleich/Relocate/481841516.html?categoryId=18406&amp;pos=9&amp;price=2115.0&amp;productid=2384225&amp;sid=289859&amp;type=offer"/>
    <s v=" Jun­kers Ce­ra­pur­Com­fort ZBR 28-3 A 23 Gas-Brenn­wert­ther­me 28 kW, E / H ohne Re­ge­lung, ohne Spei­cher, Mon­ta­ge­plat­te 258 + 223-1 (Un­ter­putz), oh­ne...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aillant VC 146 4 7 ecoTEC exclusiv"/>
    <n v="2243"/>
    <n v="289859"/>
    <s v="/preisvergleich/Relocate/475958040.html?categoryId=18406&amp;pos=2&amp;price=2243.0&amp;productid=2286143&amp;sid=289859&amp;type=offer"/>
    <s v=" Vail­lant ecoTEC ex­clu­siv VC 146/4-7 Brenn­wert­ther­me ca­lor­MA­TIC 370, ohne Ab­gas­pa­ket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200W (26 kW)"/>
    <n v="3052.42"/>
    <n v="276812"/>
    <s v="/preisvergleich/Relocate/387842965.html?categoryId=18406&amp;pos=2&amp;price=3052.42&amp;productid=1098709&amp;sid=276812&amp;type=offer"/>
    <s v=" Viess­mann Paket Vi­to­dens 200-W ne­ben­gest. Spei­cher 5,2 - 26,0 kW, 200 Liter"/>
    <n v="18406"/>
    <x v="26"/>
    <n v="29"/>
    <n v="20"/>
    <s v="W (26 "/>
    <s v="26 "/>
    <n v="70"/>
    <n v="30"/>
    <s v="- 26,0 "/>
    <s v="26.0"/>
    <s v="26,0"/>
    <x v="11"/>
    <e v="#REF!"/>
    <s v="n.a."/>
    <m/>
    <n v="26"/>
  </r>
  <r>
    <s v="Viessmann Vitodens 300 W (26 k W)"/>
    <n v="3895"/>
    <n v="223861"/>
    <s v="/preisvergleich/Relocate/341808066.html?categoryId=18406&amp;pos=4&amp;price=3895.0&amp;productid=1223680&amp;sid=223861&amp;type=offer"/>
    <s v=" Viess­mann Gas­brenn­wert­ther­me Vi­to­dens 300-W 4-26 kW Spei­cher CVA 200 Liter"/>
    <n v="18406"/>
    <x v="71"/>
    <n v="0"/>
    <n v="20"/>
    <e v="#N/A"/>
    <e v="#N/A"/>
    <n v="58"/>
    <n v="47"/>
    <s v="W 4-26 "/>
    <s v="4-26"/>
    <s v="4-26"/>
    <x v="11"/>
    <s v="300"/>
    <e v="#N/A"/>
    <n v="26"/>
    <n v="26"/>
  </r>
  <r>
    <s v="Wolf ComfortLine CSZ-11/300"/>
    <n v="3110"/>
    <n v="223861"/>
    <s v="/preisvergleich/Relocate/195844886.html?categoryId=18406&amp;pos=2&amp;price=3110.0&amp;productid=3129273&amp;sid=223861&amp;type=offer"/>
    <s v=" Wolf CSZ 11/300 Gas­brenn­wert-So­lar-Hei­zung / Gas­brenn­wert­mo­dul Gas-So­lar"/>
    <n v="18406"/>
    <x v="145"/>
    <n v="0"/>
    <n v="22"/>
    <e v="#N/A"/>
    <e v="#N/A"/>
    <n v="0"/>
    <n v="11"/>
    <b v="0"/>
    <e v="#N/A"/>
    <s v="FALSCH"/>
    <x v="2"/>
    <s v="11/"/>
    <e v="#N/A"/>
    <m/>
    <e v="#N/A"/>
  </r>
  <r>
    <s v="Junkers ZBR 42 3 A 23"/>
    <n v="3055"/>
    <n v="289859"/>
    <s v="/preisvergleich/Relocate/481855372.html?categoryId=18406&amp;pos=2&amp;price=3055.0&amp;productid=1750863&amp;sid=289859&amp;type=offer"/>
    <s v=" Jun­kers Ce­ra­pur­Com­fort ZBR 42-3 A 23 Gas-Brenn­wert­ther­me 42 kW, E / H ohne Re­ge­lung, ohne Spei­cher, ohne Mon­ta­ge­plat­te, ATEC Schacht 4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209"/>
    <n v="9701"/>
    <s v="/preisvergleich/Relocate/540772647.html?categoryId=18406&amp;pos=2&amp;price=2209.0&amp;productid=3128307&amp;sid=9701&amp;type=offer"/>
    <s v=" "/>
    <n v="18406"/>
    <x v="146"/>
    <n v="0"/>
    <n v="0"/>
    <e v="#N/A"/>
    <e v="#N/A"/>
    <n v="0"/>
    <n v="0"/>
    <b v="0"/>
    <e v="#N/A"/>
    <s v="FALSCH"/>
    <x v="2"/>
    <s v="me, 35 "/>
    <e v="#N/A"/>
    <m/>
    <e v="#N/A"/>
  </r>
  <r>
    <s v="Viessmann Vitodens 300-W (35 kW)"/>
    <n v="3914.51"/>
    <n v="297223"/>
    <s v="/preisvergleich/Relocate/436143676.html?categoryId=18406&amp;pos=6&amp;price=3914.51&amp;productid=1064531&amp;sid=297223&amp;type=offer"/>
    <s v=" VIESS­MANN B3HA023 Paket mit Vi­to­dens 300-W 35 kW für Erdgas mit Vi­to­cell 100-W 300 l"/>
    <n v="18406"/>
    <x v="144"/>
    <n v="30"/>
    <n v="20"/>
    <s v="W (35 "/>
    <s v="35 "/>
    <n v="51"/>
    <n v="14"/>
    <s v="0-W 35 "/>
    <s v="35"/>
    <s v="-W 35"/>
    <x v="29"/>
    <e v="#REF!"/>
    <s v="n.a."/>
    <m/>
    <n v="35"/>
  </r>
  <r>
    <s v="Viessmann Vitodens 222-W (26 kW)"/>
    <n v="3269"/>
    <n v="9701"/>
    <s v="/preisvergleich/Relocate/435737671.html?categoryId=18406&amp;pos=8&amp;price=3269.0&amp;productid=1064530&amp;sid=9701&amp;type=offer"/>
    <s v=" "/>
    <n v="18406"/>
    <x v="141"/>
    <n v="30"/>
    <n v="20"/>
    <s v="W (26 "/>
    <s v="26 "/>
    <n v="0"/>
    <n v="0"/>
    <b v="0"/>
    <e v="#N/A"/>
    <s v="FALSCH"/>
    <x v="11"/>
    <e v="#REF!"/>
    <s v="n.a."/>
    <m/>
    <n v="26"/>
  </r>
  <r>
    <s v="Junkers Cerapur Comfort-Eco ZSBE 16-3 A (16 kW)"/>
    <n v="1959"/>
    <n v="289859"/>
    <s v="/preisvergleich/Relocate/481791237.html?categoryId=18406&amp;pos=8&amp;price=1959.0&amp;productid=1219746&amp;sid=289859&amp;type=offer"/>
    <s v=" Jun­kers Ce­ra­pur­Com­fort-Eco ZSBE 16-3 A 23 Brenn­wert­ther­me 16 kW, E/H ohne Re­ge­lung, ohne Spei­cher, Mon­ta­ge­plat­te 258 + 223-1 (Un­ter­putz), ohne Ab­gas­pa­ket 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120"/>
    <n v="289859"/>
    <s v="/preisvergleich/Relocate/481845822.html?categoryId=18406&amp;pos=10&amp;price=2120.0&amp;productid=2384225&amp;sid=289859&amp;type=offer"/>
    <s v=" Jun­kers Ce­ra­pur­Com­fort ZBR 28-3 A 23 Gas-Brenn­wert­ther­me 28 kW, E / H ohne Re­ge­lung, ohne Spei­cher, Mon­ta­ge­plat­te 258 + 528-1 (Auf­putz), ohne Ab­gas­pa­ket...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aillant VC 146 4 7 ecoTEC exclusiv"/>
    <n v="2245"/>
    <n v="289859"/>
    <s v="/preisvergleich/Relocate/475957282.html?categoryId=18406&amp;pos=3&amp;price=2245.0&amp;productid=2286143&amp;sid=289859&amp;type=offer"/>
    <s v=" Vail­lant ecoTEC ex­clu­siv VC 276/4-7 Brenn­wert­ther­me ohne Re­ge­lung, ohne Ab­gas­pa­ket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200W (26 kW)"/>
    <n v="3085"/>
    <n v="289859"/>
    <s v="/preisvergleich/Relocate/481821549.html?categoryId=18406&amp;pos=3&amp;price=3085.0&amp;productid=1098709&amp;sid=289859&amp;type=offer"/>
    <s v=" Viess­mann Vi­to­dens 200-W Gasther­me, 26 kW, B2HA389, 300 L Vi­to­cell 100-W, CVB Viess­mann"/>
    <n v="18406"/>
    <x v="26"/>
    <n v="29"/>
    <n v="20"/>
    <s v="W (26 "/>
    <s v="26 "/>
    <n v="45"/>
    <n v="24"/>
    <s v="me, 26 "/>
    <s v="26"/>
    <s v="e, 26"/>
    <x v="11"/>
    <e v="#REF!"/>
    <s v="n.a."/>
    <m/>
    <n v="26"/>
  </r>
  <r>
    <s v="Viessmann Vitodens 300 W (26 k W)"/>
    <n v="3915"/>
    <n v="289859"/>
    <s v="/preisvergleich/Relocate/481805505.html?categoryId=18406&amp;pos=5&amp;price=3915.0&amp;productid=1223680&amp;sid=289859&amp;type=offer"/>
    <s v=" Viess­mann Vi­to­dens 300-W Gasther­me, 26 kW, B3HA032, 300 L Vi­to­cell 100-W, CVB Viess­mann"/>
    <n v="18406"/>
    <x v="71"/>
    <n v="0"/>
    <n v="20"/>
    <e v="#N/A"/>
    <e v="#N/A"/>
    <n v="45"/>
    <n v="24"/>
    <s v="me, 26 "/>
    <s v="26"/>
    <s v="e, 26"/>
    <x v="11"/>
    <s v="300"/>
    <e v="#N/A"/>
    <m/>
    <n v="26"/>
  </r>
  <r>
    <s v="Wolf ComfortLine CSZ-11/300"/>
    <n v="3129"/>
    <n v="9701"/>
    <s v="/preisvergleich/Relocate/445627080.html?categoryId=18406&amp;pos=3&amp;price=3129.0&amp;productid=3129273&amp;sid=9701&amp;type=offer"/>
    <s v=" "/>
    <n v="18406"/>
    <x v="145"/>
    <n v="0"/>
    <n v="22"/>
    <e v="#N/A"/>
    <e v="#N/A"/>
    <n v="0"/>
    <n v="0"/>
    <b v="0"/>
    <e v="#N/A"/>
    <s v="FALSCH"/>
    <x v="2"/>
    <s v="11/"/>
    <e v="#N/A"/>
    <m/>
    <e v="#N/A"/>
  </r>
  <r>
    <s v="Junkers ZBR 42 3 A 23"/>
    <n v="3055"/>
    <n v="289859"/>
    <s v="/preisvergleich/Relocate/481848993.html?categoryId=18406&amp;pos=3&amp;price=3055.0&amp;productid=1750863&amp;sid=289859&amp;type=offer"/>
    <s v=" Jun­kers Ce­ra­pur­Com­fort ZBR 42-3 A 21 Gas-Brenn­wert­ther­me 42 kW, L / LL ohne Re­ge­lung, ohne Spei­cher, ohne Mon­ta­ge­plat­te, ATEC Schacht 4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330"/>
    <n v="289859"/>
    <s v="/preisvergleich/Relocate/481869032.html?categoryId=18406&amp;pos=3&amp;price=2330.0&amp;productid=3128307&amp;sid=289859&amp;type=offer"/>
    <s v=" Jun­kers Ce­ra­pur­Mo­dul Smart ZBS 22-75 S-3 MA 21 Brenn­wert­ther­me, L / LL ohne Re­ge­lung, ohne Ab­gas­pa­ket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iessmann Vitodens 300-W (35 kW)"/>
    <n v="4020"/>
    <n v="289859"/>
    <s v="/preisvergleich/Relocate/481809707.html?categoryId=18406&amp;pos=7&amp;price=4020.0&amp;productid=1064531&amp;sid=289859&amp;type=offer"/>
    <s v=" Viess­mann Vi­to­dens 300-W Gasther­me, 35 kW, B3HA023, 300 L Vi­to­cell 100-W, CVA Viess­mann"/>
    <n v="18406"/>
    <x v="144"/>
    <n v="30"/>
    <n v="20"/>
    <s v="W (35 "/>
    <s v="35 "/>
    <n v="45"/>
    <n v="24"/>
    <s v="me, 35 "/>
    <s v="35"/>
    <s v="e, 35"/>
    <x v="29"/>
    <e v="#REF!"/>
    <s v="n.a."/>
    <m/>
    <n v="35"/>
  </r>
  <r>
    <s v="Viessmann Vitodens 222-W (26 kW)"/>
    <n v="3300.01"/>
    <n v="294528"/>
    <s v="/preisvergleich/Relocate/559986175.html?categoryId=18406&amp;pos=9&amp;price=3300.01&amp;productid=1064530&amp;sid=294528&amp;type=offer"/>
    <s v=" Paket Vi­to­dens 222-W 26KW mit Vi­to­tro­nic 200, La­de­spei­cher und Mon­ta­ge­hil­fe AP"/>
    <n v="18406"/>
    <x v="141"/>
    <n v="30"/>
    <n v="20"/>
    <s v="W (26 "/>
    <s v="26 "/>
    <n v="0"/>
    <n v="19"/>
    <b v="0"/>
    <e v="#N/A"/>
    <s v="FALSCH"/>
    <x v="11"/>
    <e v="#REF!"/>
    <s v="n.a."/>
    <m/>
    <n v="26"/>
  </r>
  <r>
    <s v="Junkers Cerapur Comfort-Eco ZSBE 16-3 A (16 kW)"/>
    <n v="1964"/>
    <n v="289859"/>
    <s v="/preisvergleich/Relocate/481808914.html?categoryId=18406&amp;pos=9&amp;price=1964.0&amp;productid=1219746&amp;sid=289859&amp;type=offer"/>
    <s v=" Jun­kers Ce­ra­pur­Com­fort-Eco ZSBE 16-3 A 21 Brenn­wert­ther­me 16 kW, L/LL ohne Re­ge­lung, ohne Spei­cher, Mon­ta­ge­plat­te 258 + 528-1 (Auf­putz), ohne Ab­gas­pa­ket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140"/>
    <n v="289859"/>
    <s v="/preisvergleich/Relocate/481844534.html?categoryId=18406&amp;pos=11&amp;price=2140.0&amp;productid=2384225&amp;sid=289859&amp;type=offer"/>
    <s v=" Jun­kers Ce­ra­pur­Com­fort ZBR 28-3 A 23 Gas-Brenn­wert­ther­me 28 kW, E / H Jun­kers FR 50, ohne Spei­cher, ohne Ab­gas­pa­ket, ohne Mon­ta­ge­plat­te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Junkers ZBR 42 3 A 21"/>
    <n v="3160"/>
    <n v="289859"/>
    <s v="/preisvergleich/Relocate/481846546.html?categoryId=18406&amp;pos=1&amp;price=3160.0&amp;productid=3497887&amp;sid=289859&amp;type=offer"/>
    <s v=" Jun­kers Ce­ra­pur­Com­fort ZBR 42-3 A 21 Gas-Brenn­wert­ther­me 42 kW, L / LL Mon­ta­ge­plat­te 258, ohne Re­ge­lung, ohne Spei­cher, ATEC Schacht 10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48"/>
    <n v="289859"/>
    <s v="/preisvergleich/Relocate/475958272.html?categoryId=18406&amp;pos=4&amp;price=2248.0&amp;productid=2286143&amp;sid=289859&amp;type=offer"/>
    <s v=" Vail­lant ecoTEC ex­clu­siv VC 206/4-7 Brenn­wert­ther­me ohne Re­ge­lung, Schrägdach rot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200W (26 kW)"/>
    <n v="3115"/>
    <n v="223861"/>
    <s v="/preisvergleich/Relocate/340526007.html?categoryId=18406&amp;pos=4&amp;price=3115.0&amp;productid=1098709&amp;sid=223861&amp;type=offer"/>
    <s v=" Viess­mann Gas­brenn­wert­ther­me Vi­to­dens 200-W 26 kW Spei­cher CVA 200 l"/>
    <n v="18406"/>
    <x v="26"/>
    <n v="29"/>
    <n v="20"/>
    <s v="W (26 "/>
    <s v="26 "/>
    <n v="56"/>
    <n v="47"/>
    <s v="0-W 26 "/>
    <s v="26"/>
    <s v="-W 26"/>
    <x v="11"/>
    <e v="#REF!"/>
    <s v="n.a."/>
    <m/>
    <n v="26"/>
  </r>
  <r>
    <s v="Viessmann Vitodens 300 W (26 k W)"/>
    <n v="3931"/>
    <n v="223861"/>
    <s v="/preisvergleich/Relocate/341038473.html?categoryId=18406&amp;pos=6&amp;price=3931.0&amp;productid=1223680&amp;sid=223861&amp;type=offer"/>
    <s v=" Viess­mann Gas­brenn­wert­ther­me Vi­to­dens 300-W 4-26 kW Spei­cher CUG 150 Liter"/>
    <n v="18406"/>
    <x v="71"/>
    <n v="0"/>
    <n v="20"/>
    <e v="#N/A"/>
    <e v="#N/A"/>
    <n v="58"/>
    <n v="47"/>
    <s v="W 4-26 "/>
    <s v="4-26"/>
    <s v="4-26"/>
    <x v="11"/>
    <s v="300"/>
    <e v="#N/A"/>
    <n v="26"/>
    <n v="26"/>
  </r>
  <r>
    <s v="Wolf ComfortLine CSZ-11/300"/>
    <n v="3212.5"/>
    <n v="288366"/>
    <s v="/preisvergleich/Relocate/451455346.html?categoryId=18406&amp;pos=4&amp;price=3212.5&amp;productid=3129273&amp;sid=288366&amp;type=offer"/>
    <s v=" Wolf CSZ-2 Com­fort­Li­ne Gas­brenn­wert-So­lar-Zen­tra­le &quot;CSZ-2-14300&quot;"/>
    <n v="18406"/>
    <x v="145"/>
    <n v="0"/>
    <n v="22"/>
    <e v="#N/A"/>
    <e v="#N/A"/>
    <n v="0"/>
    <n v="11"/>
    <b v="0"/>
    <e v="#N/A"/>
    <s v="FALSCH"/>
    <x v="2"/>
    <s v="11/"/>
    <e v="#N/A"/>
    <m/>
    <e v="#N/A"/>
  </r>
  <r>
    <s v="Junkers ZBR 42 3 A 23"/>
    <n v="3075"/>
    <n v="289859"/>
    <s v="/preisvergleich/Relocate/481861179.html?categoryId=18406&amp;pos=4&amp;price=3075.0&amp;productid=1750863&amp;sid=289859&amp;type=offer"/>
    <s v=" Jun­kers Ce­ra­pur­Com­fort ZBR 42-3 A 31 Gas-Brenn­wert­ther­me 42 kW, Flg. P Jun­kers FR 120, Mon­ta­ge­plat­te 258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330"/>
    <n v="289859"/>
    <s v="/preisvergleich/Relocate/481870594.html?categoryId=18406&amp;pos=4&amp;price=2330.0&amp;productid=3128307&amp;sid=289859&amp;type=offer"/>
    <s v=" Jun­kers Ce­ra­pur­Mo­dul Smart ZBS 22-75 S-3 MA 23 Brenn­wert­ther­me, E / H ohne Re­ge­lung, ohne Ab­gas­pa­ket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iessmann Vitodens 300-W (35 kW)"/>
    <n v="4082.6"/>
    <n v="297223"/>
    <s v="/preisvergleich/Relocate/436147779.html?categoryId=18406&amp;pos=8&amp;price=4082.6&amp;productid=1064531&amp;sid=297223&amp;type=offer"/>
    <s v=" VIESS­MANN B3HA033 Paket mit Vi­to­dens 300-W 35 kW für Erd­gas, Vi­to­cell 100-W (CVB) 300 l"/>
    <n v="18406"/>
    <x v="144"/>
    <n v="30"/>
    <n v="20"/>
    <s v="W (35 "/>
    <s v="35 "/>
    <n v="51"/>
    <n v="14"/>
    <s v="0-W 35 "/>
    <s v="35"/>
    <s v="-W 35"/>
    <x v="29"/>
    <e v="#REF!"/>
    <s v="n.a."/>
    <m/>
    <n v="35"/>
  </r>
  <r>
    <s v="Viessmann Vitodens 222-W (26 kW)"/>
    <n v="3310"/>
    <n v="289859"/>
    <s v="/preisvergleich/Relocate/481824908.html?categoryId=18406&amp;pos=10&amp;price=3310.0&amp;productid=1064530&amp;sid=289859&amp;type=offer"/>
    <s v=" Viess­mann Vi­to­dens 222-W Brenn­wert­ther­me, 26 kW, B2LA015, VT 200, Zu­be­hör Up Viess­mann"/>
    <n v="18406"/>
    <x v="141"/>
    <n v="30"/>
    <n v="20"/>
    <s v="W (26 "/>
    <s v="26 "/>
    <n v="53"/>
    <n v="24"/>
    <s v="me, 26 "/>
    <s v="26"/>
    <s v="e, 26"/>
    <x v="11"/>
    <e v="#REF!"/>
    <s v="n.a."/>
    <m/>
    <n v="26"/>
  </r>
  <r>
    <s v="Junkers Cerapur Comfort-Eco ZSBE 16-3 A (16 kW)"/>
    <n v="1964"/>
    <n v="289859"/>
    <s v="/preisvergleich/Relocate/481819667.html?categoryId=18406&amp;pos=10&amp;price=1964.0&amp;productid=1219746&amp;sid=289859&amp;type=offer"/>
    <s v=" Jun­kers Ce­ra­pur­Com­fort-Eco ZSBE 16-3 A 23 Brenn­wert­ther­me 16 kW, E/H ohne Re­ge­lung, ohne Spei­cher, Mon­ta­ge­plat­te 258 + 528-1 (Auf­putz), ohne Ab­gas­pa­ket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140"/>
    <n v="289859"/>
    <s v="/preisvergleich/Relocate/481845205.html?categoryId=18406&amp;pos=12&amp;price=2140.0&amp;productid=2384225&amp;sid=289859&amp;type=offer"/>
    <s v=" Jun­kers Ce­ra­pur­Com­fort ZBR 28-3 A 23 Gas-Brenn­wert­ther­me 28 kW, E / H Mon­ta­ge­plat­te 994, ohne Re­ge­lung, ohne Spei­cher, ohne Ab­gas­pa­ket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iessmann Vitodens200 W (19kW)"/>
    <n v="2405"/>
    <n v="289859"/>
    <s v="/preisvergleich/Relocate/481778148.html?categoryId=18406&amp;pos=1&amp;price=2405.0&amp;productid=1064527&amp;sid=289859&amp;type=offer"/>
    <s v=" Viess­mann Vi­to­dens 200-W Gas-Brenn­wert­ther­me, 19 kW, VT100, HE Abgas Schacht - 6m, für un­ter­ge­stell­ten Spei­cher, Auf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Junkers ZBR 42 3 A 21"/>
    <n v="3165"/>
    <n v="289859"/>
    <s v="/preisvergleich/Relocate/481848429.html?categoryId=18406&amp;pos=2&amp;price=3165.0&amp;productid=3497887&amp;sid=289859&amp;type=offer"/>
    <s v=" Jun­kers Ce­ra­pur­Com­fort ZBR 42-3 A 21 Gas-Brenn­wert­ther­me 42 kW, L / LL Jun­kers FR 120, Mon­ta­ge­plat­te 993, ohne Spei­cher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48"/>
    <n v="289859"/>
    <s v="/preisvergleich/Relocate/475957816.html?categoryId=18406&amp;pos=5&amp;price=2248.0&amp;productid=2286143&amp;sid=289859&amp;type=offer"/>
    <s v=" Vail­lant ecoTEC ex­clu­siv VC 146/4-7 Brenn­wert­ther­me ca­lor­MA­TIC 370, ohne Ab­gas­pa­ket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200W (26 kW)"/>
    <n v="3284"/>
    <n v="223861"/>
    <s v="/preisvergleich/Relocate/340525987.html?categoryId=18406&amp;pos=5&amp;price=3284.0&amp;productid=1098709&amp;sid=223861&amp;type=offer"/>
    <s v=" Viess­mann Gas­brenn­wert­ther­me Vi­to­dens 200-W 26 kW und Spei­cher CVA 300 l"/>
    <n v="18406"/>
    <x v="26"/>
    <n v="29"/>
    <n v="20"/>
    <s v="W (26 "/>
    <s v="26 "/>
    <n v="56"/>
    <n v="47"/>
    <s v="0-W 26 "/>
    <s v="26"/>
    <s v="-W 26"/>
    <x v="11"/>
    <e v="#REF!"/>
    <s v="n.a."/>
    <m/>
    <n v="26"/>
  </r>
  <r>
    <s v="Viessmann Vitodens 300 W (26 k W)"/>
    <n v="3985.89"/>
    <n v="297223"/>
    <s v="/preisvergleich/Relocate/436143095.html?categoryId=18406&amp;pos=7&amp;price=3985.89&amp;productid=1223680&amp;sid=297223&amp;type=offer"/>
    <s v=" VIESS­MANN B3HA026 Paket mit Vi­to­dens 300-W 26 kW für Erdgas mit Vi­to­cell 300-W 160 l"/>
    <n v="18406"/>
    <x v="71"/>
    <n v="0"/>
    <n v="20"/>
    <e v="#N/A"/>
    <e v="#N/A"/>
    <n v="51"/>
    <n v="14"/>
    <s v="0-W 26 "/>
    <s v="26"/>
    <s v="-W 26"/>
    <x v="11"/>
    <s v="300"/>
    <e v="#N/A"/>
    <m/>
    <n v="26"/>
  </r>
  <r>
    <s v="Wolf ComfortLine CSZ-11/300"/>
    <n v="3278.5"/>
    <n v="288366"/>
    <s v="/preisvergleich/Relocate/450961047.html?categoryId=18406&amp;pos=5&amp;price=3278.5&amp;productid=3129273&amp;sid=288366&amp;type=offer"/>
    <s v=" Wolf CSZ-2 Com­fort­Li­ne Gas­brenn­wert-So­lar-Zen­tra­le &quot;CSZ-2-20300&quot;"/>
    <n v="18406"/>
    <x v="145"/>
    <n v="0"/>
    <n v="22"/>
    <e v="#N/A"/>
    <e v="#N/A"/>
    <n v="0"/>
    <n v="11"/>
    <b v="0"/>
    <e v="#N/A"/>
    <s v="FALSCH"/>
    <x v="2"/>
    <s v="11/"/>
    <e v="#N/A"/>
    <m/>
    <e v="#N/A"/>
  </r>
  <r>
    <s v="Junkers ZBR 42 3 A 23"/>
    <n v="3075"/>
    <n v="289859"/>
    <s v="/preisvergleich/Relocate/481842542.html?categoryId=18406&amp;pos=5&amp;price=3075.0&amp;productid=1750863&amp;sid=289859&amp;type=offer"/>
    <s v=" Jun­kers Ce­ra­pur­Com­fort ZBR 42-3 A 21 Gas-Brenn­wert­ther­me 42 kW, L / LL ohne Re­ge­lung, ohne Spei­cher, ohne Mon­ta­ge­plat­te, ATEC Schacht 6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360"/>
    <n v="289859"/>
    <s v="/preisvergleich/Relocate/481871896.html?categoryId=18406&amp;pos=5&amp;price=2360.0&amp;productid=3128307&amp;sid=289859&amp;type=offer"/>
    <s v=" Jun­kers Ce­ra­pur­Mo­dul Smart ZBS 22-75 S-3 MA 23 Brenn­wert­ther­me, E / H ohne Re­ge­lung, ohne Ab­gas­pa­ket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iessmann Vitodens 300-W (35 kW)"/>
    <n v="4190"/>
    <n v="289859"/>
    <s v="/preisvergleich/Relocate/481779733.html?categoryId=18406&amp;pos=9&amp;price=4190.0&amp;productid=1064531&amp;sid=289859&amp;type=offer"/>
    <s v=" Viess­mann Vi­to­dens 300-W Gasther­me, 35 kW, B3HA033, 300 L Vi­to­cell 100-W, CVB Viess­mann"/>
    <n v="18406"/>
    <x v="144"/>
    <n v="30"/>
    <n v="20"/>
    <s v="W (35 "/>
    <s v="35 "/>
    <n v="45"/>
    <n v="24"/>
    <s v="me, 35 "/>
    <s v="35"/>
    <s v="e, 35"/>
    <x v="29"/>
    <e v="#REF!"/>
    <s v="n.a."/>
    <m/>
    <n v="35"/>
  </r>
  <r>
    <s v="Viessmann Vitodens 222-W (26 kW)"/>
    <n v="3409.99"/>
    <n v="276812"/>
    <s v="/preisvergleich/Relocate/387842929.html?categoryId=18406&amp;pos=11&amp;price=3409.99&amp;productid=1064530&amp;sid=276812&amp;type=offer"/>
    <s v=" Viess­mann Vi­to­dens 222-W mit Vi­to­tro­nic 200 5,2 - 26,0 kW"/>
    <n v="18406"/>
    <x v="141"/>
    <n v="30"/>
    <n v="20"/>
    <s v="W (26 "/>
    <s v="26 "/>
    <n v="63"/>
    <n v="24"/>
    <s v="- 26,0 "/>
    <s v="26.0"/>
    <s v="26,0"/>
    <x v="11"/>
    <e v="#REF!"/>
    <s v="n.a."/>
    <m/>
    <n v="26"/>
  </r>
  <r>
    <s v="Junkers Cerapur Comfort-Eco ZSBE 16-3 A (16 kW)"/>
    <n v="1983.95"/>
    <n v="289859"/>
    <s v="/preisvergleich/Relocate/481779608.html?categoryId=18406&amp;pos=11&amp;price=1983.95&amp;productid=1219746&amp;sid=289859&amp;type=offer"/>
    <s v=" Jun­kers Ce­ra­pur­Com­fort-Eco ZSBE 16-3 A 21 Brenn­wert­ther­me 16 kW, L/LL Mon­ta­ge­plat­te 994, ohne Re­ge­lung, ohne Spei­cher, ohne Ab­gas­pa­ket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145"/>
    <n v="289859"/>
    <s v="/preisvergleich/Relocate/481844067.html?categoryId=18406&amp;pos=13&amp;price=2145.0&amp;productid=2384225&amp;sid=289859&amp;type=offer"/>
    <s v=" Jun­kers Ce­ra­pur­Com­fort ZBR 28-3 A 23 Gas-Brenn­wert­ther­me 28 kW, E / H Mon­ta­ge­plat­te 993, ohne Re­ge­lung, ohne Spei­cher, ohne Ab­gas­pa­ket Jun­kers"/>
    <n v="18406"/>
    <x v="140"/>
    <n v="40"/>
    <n v="29"/>
    <s v="A (28 "/>
    <s v="28 "/>
    <n v="70"/>
    <n v="34"/>
    <s v="­me 28 "/>
    <s v="28"/>
    <s v="me 28"/>
    <x v="15"/>
    <e v="#REF!"/>
    <s v="n.a."/>
    <m/>
    <n v="28"/>
  </r>
  <r>
    <s v="Viessmann Vitodens200 W (19kW)"/>
    <n v="2410"/>
    <n v="289859"/>
    <s v="/preisvergleich/Relocate/481827094.html?categoryId=18406&amp;pos=2&amp;price=2410.0&amp;productid=1064527&amp;sid=289859&amp;type=offer"/>
    <s v=" Viess­mann Vi­to­dens 200-W Gas-Brenn­wert­ther­me, 19 kW, VT200, HE ohne Ab­gas­pa­ket, für ne­ben­ge­stell­ten Spei­cher, Auf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Viessmann Vitodens 200W (13 kW)"/>
    <n v="2724.9"/>
    <n v="288366"/>
    <s v="/preisvergleich/Relocate/388210316.html?categoryId=18406&amp;pos=1&amp;price=2724.9&amp;productid=3664000&amp;sid=288366&amp;type=offer"/>
    <s v=" Viess­mann Vi­to­dens 200-W Paket in­klu­si­ve Ab­gas­füh­rung &quot;3,2 - 13 kW CVA 160 Liter (ne­ben­ge­stellt) Senk­rech­te Dach­durch­füh­rung schwarz&quot;"/>
    <n v="18406"/>
    <x v="83"/>
    <n v="29"/>
    <n v="20"/>
    <s v="W (13 "/>
    <s v="13 "/>
    <n v="75"/>
    <n v="24"/>
    <s v="2 - 13 "/>
    <s v="- 13"/>
    <s v="- 13"/>
    <x v="26"/>
    <e v="#REF!"/>
    <s v="n.a."/>
    <m/>
    <n v="13"/>
  </r>
  <r>
    <s v="Viessmann Vitodens 222-F (35 kW)"/>
    <n v="2873.62"/>
    <n v="276812"/>
    <s v="/preisvergleich/Relocate/393614307.html?categoryId=18406&amp;pos=1&amp;price=2873.62&amp;productid=2106157&amp;sid=276812&amp;type=offer"/>
    <s v=" Viess­mann Paket Vi­to­dens 222-F Vi­to­tro­nic 200 HO1B 3,2 - 13,0 kW, nach links oder rechts"/>
    <n v="18406"/>
    <x v="147"/>
    <n v="30"/>
    <n v="20"/>
    <s v="F (35 "/>
    <s v="35 "/>
    <n v="70"/>
    <n v="30"/>
    <s v="- 13,0 "/>
    <s v="13.0"/>
    <s v="13,0"/>
    <x v="29"/>
    <e v="#REF!"/>
    <s v="n.a."/>
    <m/>
    <n v="35"/>
  </r>
  <r>
    <s v="Junkers ZBR 42 3 A 21"/>
    <n v="3170"/>
    <n v="289859"/>
    <s v="/preisvergleich/Relocate/481847075.html?categoryId=18406&amp;pos=3&amp;price=3170.0&amp;productid=3497887&amp;sid=289859&amp;type=offer"/>
    <s v=" Jun­kers Ce­ra­pur­Com­fort ZBR 42-3 A 21 Gas-Brenn­wert­ther­me 42 kW, L / LL Jun­kers FW 120, ohne Spei­cher, ohne Ab­gas­pa­ket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48"/>
    <n v="289859"/>
    <s v="/preisvergleich/Relocate/475957666.html?categoryId=18406&amp;pos=6&amp;price=2248.0&amp;productid=2286143&amp;sid=289859&amp;type=offer"/>
    <s v=" Vail­lant ecoTEC ex­clu­siv VC 206/4-7 Brenn­wert­ther­me ohne Re­ge­lung, Schrägdach schwarz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200W (26 kW)"/>
    <n v="3455"/>
    <n v="223861"/>
    <s v="/preisvergleich/Relocate/340525992.html?categoryId=18406&amp;pos=6&amp;price=3455.0&amp;productid=1098709&amp;sid=223861&amp;type=offer"/>
    <s v=" Viess­mann Paket Brenn­wert Gasther­me Vi­to­dens 200-W 26 kW Spei­cher 300 l"/>
    <n v="18406"/>
    <x v="26"/>
    <n v="29"/>
    <n v="20"/>
    <s v="W (26 "/>
    <s v="26 "/>
    <n v="61"/>
    <n v="52"/>
    <s v="0-W 26 "/>
    <s v="26"/>
    <s v="-W 26"/>
    <x v="11"/>
    <e v="#REF!"/>
    <s v="n.a."/>
    <m/>
    <n v="26"/>
  </r>
  <r>
    <s v="Viessmann Vitodens 300 W (26 k W)"/>
    <n v="4025.8"/>
    <n v="297223"/>
    <s v="/preisvergleich/Relocate/436143182.html?categoryId=18406&amp;pos=8&amp;price=4025.8&amp;productid=1223680&amp;sid=297223&amp;type=offer"/>
    <s v=" VIESS­MANN B3HA029 Paket mit Vi­to­dens 300-W 26 kW für Erdgas mit Vi­to­cell 300-W 200 l"/>
    <n v="18406"/>
    <x v="71"/>
    <n v="0"/>
    <n v="20"/>
    <e v="#N/A"/>
    <e v="#N/A"/>
    <n v="51"/>
    <n v="14"/>
    <s v="0-W 26 "/>
    <s v="26"/>
    <s v="-W 26"/>
    <x v="11"/>
    <s v="300"/>
    <e v="#N/A"/>
    <m/>
    <n v="26"/>
  </r>
  <r>
    <s v="Wolf ComfortLine CSZ-11/300"/>
    <n v="3340.5"/>
    <n v="288366"/>
    <s v="/preisvergleich/Relocate/450960978.html?categoryId=18406&amp;pos=6&amp;price=3340.5&amp;productid=3129273&amp;sid=288366&amp;type=offer"/>
    <s v=" Wolf CSZ-2 Com­fort­Li­ne Gas­brenn­wert-So­lar-Zen­tra­le &quot;CSZ-2-24300&quot;"/>
    <n v="18406"/>
    <x v="145"/>
    <n v="0"/>
    <n v="22"/>
    <e v="#N/A"/>
    <e v="#N/A"/>
    <n v="0"/>
    <n v="11"/>
    <b v="0"/>
    <e v="#N/A"/>
    <s v="FALSCH"/>
    <x v="2"/>
    <s v="11/"/>
    <e v="#N/A"/>
    <m/>
    <e v="#N/A"/>
  </r>
  <r>
    <s v="Junkers ZBR 42 3 A 23"/>
    <n v="3075"/>
    <n v="289859"/>
    <s v="/preisvergleich/Relocate/481854909.html?categoryId=18406&amp;pos=6&amp;price=3075.0&amp;productid=1750863&amp;sid=289859&amp;type=offer"/>
    <s v=" Jun­kers Ce­ra­pur­Com­fort ZBR 42-3 A 23 Gas-Brenn­wert­ther­me 42 kW, E / H ohne Re­ge­lung, ohne Spei­cher, ohne Mon­ta­ge­plat­te, ATEC Schacht 6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360"/>
    <n v="289859"/>
    <s v="/preisvergleich/Relocate/481874038.html?categoryId=18406&amp;pos=6&amp;price=2360.0&amp;productid=3128307&amp;sid=289859&amp;type=offer"/>
    <s v=" Jun­kers Ce­ra­pur­Mo­dul Smart ZBS 22-75 S-3 MA 21 Brenn­wert­ther­me, L / LL ohne Re­ge­lung, ohne Ab­gas­pa­ket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iessmann Vitodens 300-W (35 kW)"/>
    <n v="4427"/>
    <n v="223861"/>
    <s v="/preisvergleich/Relocate/341807891.html?categoryId=18406&amp;pos=10&amp;price=4427.0&amp;productid=1064531&amp;sid=223861&amp;type=offer"/>
    <s v=" Viess­mann Gas­brenn­wert­ther­me Vi­to­dens 300-W 4-35 kW Spei­cher CVA 300 Liter"/>
    <n v="18406"/>
    <x v="144"/>
    <n v="30"/>
    <n v="20"/>
    <s v="W (35 "/>
    <s v="35 "/>
    <n v="58"/>
    <n v="47"/>
    <s v="W 4-35 "/>
    <s v="4-35"/>
    <s v="4-35"/>
    <x v="29"/>
    <e v="#REF!"/>
    <s v="n.a."/>
    <m/>
    <n v="35"/>
  </r>
  <r>
    <s v="Viessmann Vitodens 222-W (26 kW)"/>
    <n v="3577.99"/>
    <n v="276812"/>
    <s v="/preisvergleich/Relocate/515691081.html?categoryId=18406&amp;pos=12&amp;price=3577.99&amp;productid=1064530&amp;sid=276812&amp;type=offer"/>
    <s v=" Vi­to­tro­nic 200 HO1B, Mon­ta­ge­hil­fe AP"/>
    <n v="18406"/>
    <x v="141"/>
    <n v="30"/>
    <n v="20"/>
    <s v="W (26 "/>
    <s v="26 "/>
    <n v="0"/>
    <n v="16"/>
    <b v="0"/>
    <e v="#N/A"/>
    <s v="FALSCH"/>
    <x v="11"/>
    <e v="#REF!"/>
    <s v="n.a."/>
    <m/>
    <n v="26"/>
  </r>
  <r>
    <s v="Junkers Cerapur Comfort-Eco ZSBE 16-3 A (16 kW)"/>
    <n v="1984"/>
    <n v="289859"/>
    <s v="/preisvergleich/Relocate/481828119.html?categoryId=18406&amp;pos=12&amp;price=1984.0&amp;productid=1219746&amp;sid=289859&amp;type=offer"/>
    <s v=" Jun­kers Ce­ra­pur­Com­fort-Eco ZSBE 16-3 A 23 Brenn­wert­ther­me 16 kW, E/H Jun­kers FR 50, ohne Spei­cher, ohne Ab­gas­pa­ket, ohne Mon­ta­ge­plat­te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149.84"/>
    <n v="293331"/>
    <s v="/preisvergleich/Relocate/586714652.html?categoryId=18406&amp;pos=14&amp;price=2149.84&amp;productid=2384225&amp;sid=293331&amp;type=offer"/>
    <s v=" Jun­kers Gas-Brenn­wert­ge­rät, wand­hän­gend CE­RA­PUR­COM­FORT ZBR 28-3 A 23,850x440x350 - 7712231558 7712231558"/>
    <n v="18406"/>
    <x v="140"/>
    <n v="40"/>
    <n v="29"/>
    <s v="A (28 "/>
    <s v="28 "/>
    <n v="0"/>
    <n v="71"/>
    <b v="0"/>
    <e v="#N/A"/>
    <s v="FALSCH"/>
    <x v="15"/>
    <e v="#REF!"/>
    <s v="n.a."/>
    <m/>
    <n v="28"/>
  </r>
  <r>
    <s v="Vaillant ecoTEC exclusiv VC 276/4-7"/>
    <n v="2323"/>
    <n v="223861"/>
    <s v="/preisvergleich/Relocate/192077415.html?categoryId=18406&amp;pos=1&amp;price=2323.0&amp;productid=2498916&amp;sid=223861&amp;type=offer"/>
    <s v=" Vail­lant Gas­brenn­wert­kes­sel VC 276 Brenn­wert­hei­zung Brenn­wert Gas­ge­rät Gasther­me"/>
    <n v="18406"/>
    <x v="148"/>
    <n v="0"/>
    <n v="29"/>
    <e v="#N/A"/>
    <e v="#N/A"/>
    <n v="0"/>
    <n v="38"/>
    <b v="0"/>
    <e v="#N/A"/>
    <s v="FALSCH"/>
    <x v="2"/>
    <s v="276"/>
    <e v="#N/A"/>
    <m/>
    <e v="#N/A"/>
  </r>
  <r>
    <s v="Viessmann Vitodens200 W (19kW)"/>
    <n v="2415"/>
    <n v="289859"/>
    <s v="/preisvergleich/Relocate/481827577.html?categoryId=18406&amp;pos=3&amp;price=2415.0&amp;productid=1064527&amp;sid=289859&amp;type=offer"/>
    <s v=" Viess­mann Vi­to­dens 200-W Gas-Brenn­wert­ther­me, 19 kW, VT200, HE Abgas Dach - schwarz, ohne, ohne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Viessmann Vitodens 200W (13 kW)"/>
    <n v="2724.9"/>
    <n v="288366"/>
    <s v="/preisvergleich/Relocate/388210509.html?categoryId=18406&amp;pos=2&amp;price=2724.9&amp;productid=3664000&amp;sid=288366&amp;type=offer"/>
    <s v=" Viess­mann Vi­to­dens 200-W Paket in­klu­si­ve Ab­gas­füh­rung &quot;3,2 - 13 kW CUG 150 Liter Schacht­durch­füh­rung 7m&quot;"/>
    <n v="18406"/>
    <x v="83"/>
    <n v="29"/>
    <n v="20"/>
    <s v="W (13 "/>
    <s v="13 "/>
    <n v="75"/>
    <n v="24"/>
    <s v="2 - 13 "/>
    <s v="- 13"/>
    <s v="- 13"/>
    <x v="26"/>
    <e v="#REF!"/>
    <s v="n.a."/>
    <m/>
    <n v="13"/>
  </r>
  <r>
    <s v="Viessmann Vitodens 222-F (35 kW)"/>
    <n v="2965"/>
    <n v="289859"/>
    <s v="/preisvergleich/Relocate/481824347.html?categoryId=18406&amp;pos=2&amp;price=2965.0&amp;productid=2106157&amp;sid=289859&amp;type=offer"/>
    <s v=" Viess­mann Vi­to­dens 222-F Gasther­me, 13 kW, B2TA013, La­de­spei­cher, Auf­putz l/r Viess­mann"/>
    <n v="18406"/>
    <x v="147"/>
    <n v="30"/>
    <n v="20"/>
    <s v="F (35 "/>
    <s v="35 "/>
    <n v="45"/>
    <n v="24"/>
    <s v="me, 13 "/>
    <s v="13"/>
    <s v="e, 13"/>
    <x v="29"/>
    <e v="#REF!"/>
    <s v="n.a."/>
    <m/>
    <n v="35"/>
  </r>
  <r>
    <s v="Junkers ZBR 42 3 A 21"/>
    <n v="3180"/>
    <n v="289859"/>
    <s v="/preisvergleich/Relocate/481847628.html?categoryId=18406&amp;pos=4&amp;price=3180.0&amp;productid=3497887&amp;sid=289859&amp;type=offer"/>
    <s v=" Jun­kers Ce­ra­pur­Com­fort ZBR 42-3 A 21 Gas-Brenn­wert­ther­me 42 kW, L / LL ohne Re­ge­lung, ohne Spei­cher, Mon­ta­ge­plat­te 258 + 223-1 (Un­ter­putz), ATEC Schach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52"/>
    <n v="289859"/>
    <s v="/preisvergleich/Relocate/475957933.html?categoryId=18406&amp;pos=7&amp;price=2252.0&amp;productid=2286143&amp;sid=289859&amp;type=offer"/>
    <s v=" Vail­lant ecoTEC ex­clu­siv VC 206/4-7 Brenn­wert­ther­me ca­lor­MA­TIC 370, ohne Ab­gas­pa­ket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300 W (26 k W)"/>
    <n v="4082"/>
    <n v="223861"/>
    <s v="/preisvergleich/Relocate/341807982.html?categoryId=18406&amp;pos=9&amp;price=4082.0&amp;productid=1223680&amp;sid=223861&amp;type=offer"/>
    <s v=" Viess­mann Gas­brenn­wert­ther­me Vi­to­dens 300-W 4-26 kW Spei­cher CVA 300 Liter"/>
    <n v="18406"/>
    <x v="71"/>
    <n v="0"/>
    <n v="20"/>
    <e v="#N/A"/>
    <e v="#N/A"/>
    <n v="58"/>
    <n v="47"/>
    <s v="W 4-26 "/>
    <s v="4-26"/>
    <s v="4-26"/>
    <x v="11"/>
    <s v="300"/>
    <e v="#N/A"/>
    <n v="26"/>
    <n v="26"/>
  </r>
  <r>
    <s v="Junkers ZBR 42 3 A 23"/>
    <n v="3075"/>
    <n v="289859"/>
    <s v="/preisvergleich/Relocate/481865852.html?categoryId=18406&amp;pos=7&amp;price=3075.0&amp;productid=1750863&amp;sid=289859&amp;type=offer"/>
    <s v=" Jun­kers Ce­ra­pur­Com­fort ZBR 42-3 A 31 Gas-Brenn­wert­ther­me 42 kW, Flg. P ohne Re­ge­lung, ohne Spei­cher, ohne Mon­ta­ge­plat­te, ATEC Schacht 4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480"/>
    <n v="289859"/>
    <s v="/preisvergleich/Relocate/481871087.html?categoryId=18406&amp;pos=7&amp;price=2480.0&amp;productid=3128307&amp;sid=289859&amp;type=offer"/>
    <s v=" Jun­kers Ce­ra­pur­Mo­dul Smart ZBS 22-75 S-3 MA 23 Brenn­wert­ther­me, E / H ohne Re­ge­lung, ohne Ab­gas­pa­ket, An­schluss nach link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iessmann Vitodens 300-W (35 kW)"/>
    <n v="4616"/>
    <n v="223861"/>
    <s v="/preisvergleich/Relocate/341807877.html?categoryId=18406&amp;pos=11&amp;price=4616.0&amp;productid=1064531&amp;sid=223861&amp;type=offer"/>
    <s v=" Viess­mann Paket mit Gas-Brenn­wert-Heiz­ther­me Vi­to­dens 300-W 4-35 kW und Spei­cher"/>
    <n v="18406"/>
    <x v="144"/>
    <n v="30"/>
    <n v="20"/>
    <s v="W (35 "/>
    <s v="35 "/>
    <n v="73"/>
    <n v="62"/>
    <s v="W 4-35 "/>
    <s v="4-35"/>
    <s v="4-35"/>
    <x v="29"/>
    <e v="#REF!"/>
    <s v="n.a."/>
    <m/>
    <n v="35"/>
  </r>
  <r>
    <s v="Viessmann Vitodens 222-W (26 kW)"/>
    <n v="3631.99"/>
    <n v="276812"/>
    <s v="/preisvergleich/Relocate/515691119.html?categoryId=18406&amp;pos=13&amp;price=3631.99&amp;productid=1064530&amp;sid=276812&amp;type=offer"/>
    <s v=" Vi­to­tro­nic 200 HO1B, Mon­ta­ge­hil­fe AP"/>
    <n v="18406"/>
    <x v="141"/>
    <n v="30"/>
    <n v="20"/>
    <s v="W (26 "/>
    <s v="26 "/>
    <n v="0"/>
    <n v="16"/>
    <b v="0"/>
    <e v="#N/A"/>
    <s v="FALSCH"/>
    <x v="11"/>
    <e v="#REF!"/>
    <s v="n.a."/>
    <m/>
    <n v="26"/>
  </r>
  <r>
    <s v="Junkers Cerapur Comfort-Eco ZSBE 16-3 A (16 kW)"/>
    <n v="1984"/>
    <n v="289859"/>
    <s v="/preisvergleich/Relocate/481810911.html?categoryId=18406&amp;pos=13&amp;price=1984.0&amp;productid=1219746&amp;sid=289859&amp;type=offer"/>
    <s v=" Jun­kers Ce­ra­pur­Com­fort-Eco ZSBE 16-3 A 21 Brenn­wert­ther­me 16 kW, L/LL Jun­kers FR 50, ohne Spei­cher, ohne Ab­gas­pa­ket, ohne Mon­ta­ge­plat­te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Cerapur Comfort ZBR 28-3 A (28 kW)"/>
    <n v="2149.84"/>
    <n v="293331"/>
    <s v="/preisvergleich/Relocate/586714452.html?categoryId=18406&amp;pos=15&amp;price=2149.84&amp;productid=2384225&amp;sid=293331&amp;type=offer"/>
    <s v=" Jun­kers Gas-Brenn­wert­ge­rät, wand­hän­gend CE­RA­PUR­COM­FORT ZBR 28-3 A 21,850x440x350 - 7712231514 7712231514"/>
    <n v="18406"/>
    <x v="140"/>
    <n v="40"/>
    <n v="29"/>
    <s v="A (28 "/>
    <s v="28 "/>
    <n v="0"/>
    <n v="71"/>
    <b v="0"/>
    <e v="#N/A"/>
    <s v="FALSCH"/>
    <x v="15"/>
    <e v="#REF!"/>
    <s v="n.a."/>
    <m/>
    <n v="28"/>
  </r>
  <r>
    <s v="Junkers ZBS 22 75 Smart"/>
    <n v="2595"/>
    <n v="289859"/>
    <s v="/preisvergleich/Relocate/481869116.html?categoryId=18406&amp;pos=1&amp;price=2595.0&amp;productid=3128334&amp;sid=289859&amp;type=offer"/>
    <s v=" Jun­kers Ce­ra­pur­Mo­dul Smart ZBS 22-75 S-3 MA 21 Brenn­wert­ther­me, L / LL ohne Re­ge­lung, ohne Zu­be­hör, ATEC Schacht 8 Meter 80/125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Wolf CGW24/140"/>
    <n v="3144.9"/>
    <n v="288366"/>
    <s v="/preisvergleich/Relocate/434118805.html?categoryId=18406&amp;pos=1&amp;price=3144.9&amp;productid=3093312&amp;sid=288366&amp;type=offer"/>
    <s v=" Wolf CGW-2 Com­fort­li­ne Gas­brenn­wert­zen­tra­le mit Hoch­leis­tungs­schich­ten­spei­cher &quot;CGW 24140&quot;"/>
    <n v="18406"/>
    <x v="85"/>
    <n v="0"/>
    <n v="9"/>
    <e v="#N/A"/>
    <e v="#N/A"/>
    <n v="0"/>
    <n v="11"/>
    <b v="0"/>
    <e v="#N/A"/>
    <s v="FALSCH"/>
    <x v="2"/>
    <s v="24/"/>
    <e v="#N/A"/>
    <m/>
    <e v="#N/A"/>
  </r>
  <r>
    <s v="Vaillant ecoTEC exclusiv VC 276/4-7"/>
    <n v="2323"/>
    <n v="9701"/>
    <s v="/preisvergleich/Relocate/435737258.html?categoryId=18406&amp;pos=2&amp;price=2323.0&amp;productid=2498916&amp;sid=9701&amp;type=offer"/>
    <s v=" "/>
    <n v="18406"/>
    <x v="148"/>
    <n v="0"/>
    <n v="29"/>
    <e v="#N/A"/>
    <e v="#N/A"/>
    <n v="0"/>
    <n v="0"/>
    <b v="0"/>
    <e v="#N/A"/>
    <s v="FALSCH"/>
    <x v="2"/>
    <s v="276"/>
    <e v="#N/A"/>
    <m/>
    <e v="#N/A"/>
  </r>
  <r>
    <s v="Viessmann 300 W Vitodens"/>
    <n v="3805.51"/>
    <n v="297223"/>
    <s v="/preisvergleich/Relocate/436146469.html?categoryId=18406&amp;pos=1&amp;price=3805.51&amp;productid=1223701&amp;sid=297223&amp;type=offer"/>
    <s v=" VIESS­MANN B3HA028 Paket mit Vi­to­dens 300-W 19 kW für Erdgas mit Vi­to­cell 300-W 200 l"/>
    <n v="18406"/>
    <x v="86"/>
    <n v="0"/>
    <n v="11"/>
    <e v="#N/A"/>
    <e v="#N/A"/>
    <n v="51"/>
    <n v="14"/>
    <s v="0-W 19 "/>
    <s v="19"/>
    <s v="-W 19"/>
    <x v="3"/>
    <s v="300"/>
    <e v="#N/A"/>
    <m/>
    <n v="19"/>
  </r>
  <r>
    <s v="Viessmann Vitodens200 W (19kW)"/>
    <n v="2415"/>
    <n v="289859"/>
    <s v="/preisvergleich/Relocate/481780287.html?categoryId=18406&amp;pos=4&amp;price=2415.0&amp;productid=1064527&amp;sid=289859&amp;type=offer"/>
    <s v=" Viess­mann Vi­to­dens 200-W Gas-Brenn­wert­ther­me, 19 kW, VT200, HE Abgas Dach - rot, ohne, ohne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Viessmann Vitodens 200W (13 kW)"/>
    <n v="2724.9"/>
    <n v="288366"/>
    <s v="/preisvergleich/Relocate/388210445.html?categoryId=18406&amp;pos=3&amp;price=2724.9&amp;productid=3664000&amp;sid=288366&amp;type=offer"/>
    <s v=" Viess­mann Vi­to­dens 200-W Paket in­klu­si­ve Ab­gas­füh­rung &quot;3,2 - 13 kW CUG 150 Liter Senk­rech­te Dach­durch­füh­rung dach­stein­rot&quot;"/>
    <n v="18406"/>
    <x v="83"/>
    <n v="29"/>
    <n v="20"/>
    <s v="W (13 "/>
    <s v="13 "/>
    <n v="75"/>
    <n v="24"/>
    <s v="2 - 13 "/>
    <s v="- 13"/>
    <s v="- 13"/>
    <x v="26"/>
    <e v="#REF!"/>
    <s v="n.a."/>
    <m/>
    <n v="13"/>
  </r>
  <r>
    <s v="Viessmann Vitodens 222-F (35 kW)"/>
    <n v="2999"/>
    <n v="9701"/>
    <s v="/preisvergleich/Relocate/366564126.html?categoryId=18406&amp;pos=3&amp;price=2999.0&amp;productid=2106157&amp;sid=9701&amp;type=offer"/>
    <s v=" "/>
    <n v="18406"/>
    <x v="147"/>
    <n v="30"/>
    <n v="20"/>
    <s v="F (35 "/>
    <s v="35 "/>
    <n v="0"/>
    <n v="0"/>
    <b v="0"/>
    <e v="#N/A"/>
    <s v="FALSCH"/>
    <x v="29"/>
    <e v="#REF!"/>
    <s v="n.a."/>
    <m/>
    <n v="35"/>
  </r>
  <r>
    <s v="Junkers ZBR 42 3 A 21"/>
    <n v="3185"/>
    <n v="289859"/>
    <s v="/preisvergleich/Relocate/481847970.html?categoryId=18406&amp;pos=5&amp;price=3185.0&amp;productid=3497887&amp;sid=289859&amp;type=offer"/>
    <s v=" Jun­kers Ce­ra­pur­Com­fort ZBR 42-3 A 21 Gas-Brenn­wert­ther­me 42 kW, L / LL ohne Re­ge­lung, ohne Spei­cher, Mon­ta­ge­plat­te 258 + 528-1 (Auf­putz), ATEC Schacht 4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53"/>
    <n v="289859"/>
    <s v="/preisvergleich/Relocate/475957795.html?categoryId=18406&amp;pos=8&amp;price=2253.0&amp;productid=2286143&amp;sid=289859&amp;type=offer"/>
    <s v=" Vail­lant ecoTEC ex­clu­siv VC 146/4-7 Brenn­wert­ther­me ca­lor­MA­TIC 350, ohne Ab­gas­pa­ket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300 W (26 k W)"/>
    <n v="4095"/>
    <n v="289859"/>
    <s v="/preisvergleich/Relocate/481822054.html?categoryId=18406&amp;pos=10&amp;price=4095.0&amp;productid=1223680&amp;sid=289859&amp;type=offer"/>
    <s v=" Viess­mann Vi­to­dens 300-W Gasther­me, 26 kW, B3HA026, 160 L Vi­to­cell 300-W, EVA Viess­mann"/>
    <n v="18406"/>
    <x v="71"/>
    <n v="0"/>
    <n v="20"/>
    <e v="#N/A"/>
    <e v="#N/A"/>
    <n v="45"/>
    <n v="24"/>
    <s v="me, 26 "/>
    <s v="26"/>
    <s v="e, 26"/>
    <x v="11"/>
    <s v="300"/>
    <e v="#N/A"/>
    <m/>
    <n v="26"/>
  </r>
  <r>
    <s v="Junkers ZBR 42 3 A 23"/>
    <n v="3085"/>
    <n v="289859"/>
    <s v="/preisvergleich/Relocate/481846545.html?categoryId=18406&amp;pos=8&amp;price=3085.0&amp;productid=1750863&amp;sid=289859&amp;type=offer"/>
    <s v=" Jun­kers Ce­ra­pur­Com­fort ZBR 42-3 A 23 Gas-Brenn­wert­ther­me 42 kW, E / H ohne Re­ge­lung, ohne Spei­cher, Jun­kers AZB10 Dach rot 80/125, ohne Mon­ta­ge­plat­t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480"/>
    <n v="289859"/>
    <s v="/preisvergleich/Relocate/481872205.html?categoryId=18406&amp;pos=8&amp;price=2480.0&amp;productid=3128307&amp;sid=289859&amp;type=offer"/>
    <s v=" Jun­kers Ce­ra­pur­Mo­dul Smart ZBS 22-75 S-3 MA 23 Brenn­wert­ther­me, E / H Jun­kers FR 50, ohne Ab­gas­pa­ket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 Comfort-Eco ZSBE 16-3 A (16 kW)"/>
    <n v="1984"/>
    <n v="289859"/>
    <s v="/preisvergleich/Relocate/481814413.html?categoryId=18406&amp;pos=14&amp;price=1984.0&amp;productid=1219746&amp;sid=289859&amp;type=offer"/>
    <s v=" Jun­kers Ce­ra­pur­Com­fort-Eco ZSBE 16-3 A 23 Brenn­wert­ther­me 16 kW, E/H Mon­ta­ge­plat­te 994, ohne Re­ge­lung, ohne Spei­cher, ohne Ab­gas­pa­ket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ZBS 22 75 Smart"/>
    <n v="2605"/>
    <n v="289859"/>
    <s v="/preisvergleich/Relocate/481873418.html?categoryId=18406&amp;pos=2&amp;price=2605.0&amp;productid=3128334&amp;sid=289859&amp;type=offer"/>
    <s v=" Jun­kers Ce­ra­pur­Mo­dul Smart ZBS 22-75 S-3 MA 21 Brenn­wert­ther­me, L / LL ohne Re­ge­lung, ATEC Schacht 6 Meter 80/125, An­schluss nach hinten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Vaillant ecoTEC exclusiv VC 276/4-7"/>
    <n v="2380"/>
    <n v="9701"/>
    <s v="/preisvergleich/Relocate/435749317.html?categoryId=18406&amp;pos=3&amp;price=2380.0&amp;productid=2498916&amp;sid=9701&amp;type=offer"/>
    <s v=" "/>
    <n v="18406"/>
    <x v="148"/>
    <n v="0"/>
    <n v="29"/>
    <e v="#N/A"/>
    <e v="#N/A"/>
    <n v="0"/>
    <n v="0"/>
    <b v="0"/>
    <e v="#N/A"/>
    <s v="FALSCH"/>
    <x v="2"/>
    <s v="276"/>
    <e v="#N/A"/>
    <m/>
    <e v="#N/A"/>
  </r>
  <r>
    <s v="Viessmann 300 W Vitodens"/>
    <n v="3832"/>
    <n v="223861"/>
    <s v="/preisvergleich/Relocate/341807908.html?categoryId=18406&amp;pos=2&amp;price=3832.0&amp;productid=1223701&amp;sid=223861&amp;type=offer"/>
    <s v=" Viess­mann Gas­brenn­wert­ther­me Vi­to­dens 300-W 1,9-19 kW Spei­cher CVA 300 Liter"/>
    <n v="18406"/>
    <x v="86"/>
    <n v="0"/>
    <n v="11"/>
    <e v="#N/A"/>
    <e v="#N/A"/>
    <n v="60"/>
    <n v="47"/>
    <s v="1,9-19 "/>
    <e v="#N/A"/>
    <s v=",9-19"/>
    <x v="41"/>
    <s v="300"/>
    <e v="#N/A"/>
    <s v="1,9-19 "/>
    <n v="19"/>
  </r>
  <r>
    <s v="Viessmann Vitodens200 W (19kW)"/>
    <n v="2420"/>
    <n v="289859"/>
    <s v="/preisvergleich/Relocate/481820820.html?categoryId=18406&amp;pos=5&amp;price=2420.0&amp;productid=1064527&amp;sid=289859&amp;type=offer"/>
    <s v=" Viess­mann Vi­to­dens 200-W Gas-Brenn­wert­ther­me, 19 kW, VT100, HE Abgas Schacht - 6m, für un­ter­ge­stell­ten Spei­cher, Un­ter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Viessmann Vitodens 200W (13 kW)"/>
    <n v="2724.9"/>
    <n v="288366"/>
    <s v="/preisvergleich/Relocate/388210482.html?categoryId=18406&amp;pos=4&amp;price=2724.9&amp;productid=3664000&amp;sid=288366&amp;type=offer"/>
    <s v=" Viess­mann Vi­to­dens 200-W Paket in­klu­si­ve Ab­gas­füh­rung &quot;3,2 - 13 kW CUG 120 Liter Senk­rech­te Dach­durch­füh­rung dach­stein­rot&quot;"/>
    <n v="18406"/>
    <x v="83"/>
    <n v="29"/>
    <n v="20"/>
    <s v="W (13 "/>
    <s v="13 "/>
    <n v="75"/>
    <n v="24"/>
    <s v="2 - 13 "/>
    <s v="- 13"/>
    <s v="- 13"/>
    <x v="26"/>
    <e v="#REF!"/>
    <s v="n.a."/>
    <m/>
    <n v="13"/>
  </r>
  <r>
    <s v="Viessmann Vitodens 222-F (35 kW)"/>
    <n v="3012"/>
    <n v="9701"/>
    <s v="/preisvergleich/Relocate/589246444.html?categoryId=18406&amp;pos=4&amp;price=3012.0&amp;productid=2106157&amp;sid=9701&amp;type=offer"/>
    <s v=" "/>
    <n v="18406"/>
    <x v="147"/>
    <n v="30"/>
    <n v="20"/>
    <s v="F (35 "/>
    <s v="35 "/>
    <n v="0"/>
    <n v="0"/>
    <b v="0"/>
    <e v="#N/A"/>
    <s v="FALSCH"/>
    <x v="29"/>
    <e v="#REF!"/>
    <s v="n.a."/>
    <m/>
    <n v="35"/>
  </r>
  <r>
    <s v="Junkers ZBR 42 3 A 21"/>
    <n v="3195"/>
    <n v="289859"/>
    <s v="/preisvergleich/Relocate/481848062.html?categoryId=18406&amp;pos=6&amp;price=3195.0&amp;productid=3497887&amp;sid=289859&amp;type=offer"/>
    <s v=" Jun­kers Ce­ra­pur­Com­fort ZBR 42-3 A 21 Gas-Brenn­wert­ther­me 42 kW, L / LL ohne Re­ge­lung, ohne Spei­cher, Jun­kers Schacht 4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57"/>
    <n v="289859"/>
    <s v="/preisvergleich/Relocate/475958123.html?categoryId=18406&amp;pos=9&amp;price=2257.0&amp;productid=2286143&amp;sid=289859&amp;type=offer"/>
    <s v=" Vail­lant ecoTEC ex­clu­siv VC 206/4-7 Brenn­wert­ther­me ca­lor­MA­TIC 370, ohne Ab­gas­pa­ket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300 W (26 k W)"/>
    <n v="4135"/>
    <n v="289859"/>
    <s v="/preisvergleich/Relocate/481781432.html?categoryId=18406&amp;pos=11&amp;price=4135.0&amp;productid=1223680&amp;sid=289859&amp;type=offer"/>
    <s v=" Viess­mann Vi­to­dens 300-W Gasther­me, 26 kW, B3HA029, 200 L Vi­to­cell 300-W, EVA Viess­mann"/>
    <n v="18406"/>
    <x v="71"/>
    <n v="0"/>
    <n v="20"/>
    <e v="#N/A"/>
    <e v="#N/A"/>
    <n v="45"/>
    <n v="24"/>
    <s v="me, 26 "/>
    <s v="26"/>
    <s v="e, 26"/>
    <x v="11"/>
    <s v="300"/>
    <e v="#N/A"/>
    <m/>
    <n v="26"/>
  </r>
  <r>
    <s v="Junkers ZBR 42 3 A 23"/>
    <n v="3085"/>
    <n v="289859"/>
    <s v="/preisvergleich/Relocate/481847765.html?categoryId=18406&amp;pos=9&amp;price=3085.0&amp;productid=1750863&amp;sid=289859&amp;type=offer"/>
    <s v=" Jun­kers Ce­ra­pur­Com­fort ZBR 42-3 A 23 Gas-Brenn­wert­ther­me 42 kW, E / H ohne Re­ge­lung, ohne Spei­cher, Jun­kers AZB09 Dach schwarz 80/125, ohne Mon­ta­ge­plat­te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480"/>
    <n v="289859"/>
    <s v="/preisvergleich/Relocate/481873469.html?categoryId=18406&amp;pos=9&amp;price=2480.0&amp;productid=3128307&amp;sid=289859&amp;type=offer"/>
    <s v=" Jun­kers Ce­ra­pur­Mo­dul Smart ZBS 22-75 S-3 MA 23 Brenn­wert­ther­me, E / H ohne Re­ge­lung, ohne Ab­gas­pa­ket, An­schluss nach recht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 Comfort-Eco ZSBE 16-3 A (16 kW)"/>
    <n v="1989"/>
    <n v="289859"/>
    <s v="/preisvergleich/Relocate/481822000.html?categoryId=18406&amp;pos=15&amp;price=1989.0&amp;productid=1219746&amp;sid=289859&amp;type=offer"/>
    <s v=" Jun­kers Ce­ra­pur­Com­fort-Eco ZSBE 16-3 A 23 Brenn­wert­ther­me 16 kW, E/H Mon­ta­ge­plat­te 993, ohne Re­ge­lung, ohne Spei­cher, ohne Ab­gas­pa­ket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Buderus Logaplus-Paket W30 (GB172-24 T150S Erdgas E/H)"/>
    <n v="2929.49"/>
    <n v="276812"/>
    <s v="/preisvergleich/Relocate/560031671.html?categoryId=18406&amp;pos=1&amp;price=2929.49&amp;productid=4203086&amp;sid=276812&amp;type=offer"/>
    <s v=" Bu­de­rus Lo­gap­lus-Pa­ket W30 GB172-24 T150S, G20"/>
    <n v="18406"/>
    <x v="149"/>
    <n v="0"/>
    <n v="25"/>
    <e v="#N/A"/>
    <e v="#N/A"/>
    <n v="0"/>
    <n v="31"/>
    <b v="0"/>
    <e v="#N/A"/>
    <s v="FALSCH"/>
    <x v="2"/>
    <s v="30 "/>
    <e v="#N/A"/>
    <m/>
    <e v="#N/A"/>
  </r>
  <r>
    <s v="Junkers ZBS 22 75 Smart"/>
    <n v="2615"/>
    <n v="289859"/>
    <s v="/preisvergleich/Relocate/481869692.html?categoryId=18406&amp;pos=3&amp;price=2615.0&amp;productid=3128334&amp;sid=289859&amp;type=offer"/>
    <s v=" Jun­kers Ce­ra­pur­Mo­dul Smart ZBS 22-75 S-3 MA 21 Brenn­wert­ther­me, L / LL ohne Re­ge­lung, ohne Zu­be­hör, ATEC Schacht 10 Meter 80/125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Vaillant ecoTEC exclusiv VC 276/4-7"/>
    <n v="3423"/>
    <n v="223861"/>
    <s v="/preisvergleich/Relocate/508263914.html?categoryId=18406&amp;pos=4&amp;price=3423.0&amp;productid=2498916&amp;sid=223861&amp;type=offer"/>
    <s v=" Vail­lant ecoTEC VC 276 Brenn­wert-Gasther­me 300Li­ter Hei­zung Therme Heiz­kes­sel"/>
    <n v="18406"/>
    <x v="148"/>
    <n v="0"/>
    <n v="29"/>
    <e v="#N/A"/>
    <e v="#N/A"/>
    <n v="0"/>
    <n v="22"/>
    <b v="0"/>
    <e v="#N/A"/>
    <s v="FALSCH"/>
    <x v="2"/>
    <s v="276"/>
    <e v="#N/A"/>
    <m/>
    <e v="#N/A"/>
  </r>
  <r>
    <s v="Viessmann 300 W Vitodens"/>
    <n v="3945"/>
    <n v="289859"/>
    <s v="/preisvergleich/Relocate/481821502.html?categoryId=18406&amp;pos=3&amp;price=3945.0&amp;productid=1223701&amp;sid=289859&amp;type=offer"/>
    <s v=" Viess­mann Vi­to­dens 300-W Gasther­me, 19 kW, B3HA028, 200 L Vi­to­cell 300-W, EVA Viess­mann"/>
    <n v="18406"/>
    <x v="86"/>
    <n v="0"/>
    <n v="11"/>
    <e v="#N/A"/>
    <e v="#N/A"/>
    <n v="45"/>
    <n v="24"/>
    <s v="me, 19 "/>
    <s v="19"/>
    <s v="e, 19"/>
    <x v="3"/>
    <s v="300"/>
    <e v="#N/A"/>
    <m/>
    <n v="19"/>
  </r>
  <r>
    <s v="Viessmann Vitodens200 W (19kW)"/>
    <n v="2425"/>
    <n v="289859"/>
    <s v="/preisvergleich/Relocate/481822292.html?categoryId=18406&amp;pos=6&amp;price=2425.0&amp;productid=1064527&amp;sid=289859&amp;type=offer"/>
    <s v=" Viess­mann Vi­to­dens 200-W Gas-Brenn­wert­ther­me, 19 kW, VT200, HE ohne Ab­gas­pa­ket, für ne­ben­ge­stell­ten Spei­cher, Un­ter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Viessmann Vitodens 200W (13 kW)"/>
    <n v="2780"/>
    <n v="289859"/>
    <s v="/preisvergleich/Relocate/481808197.html?categoryId=18406&amp;pos=5&amp;price=2780.0&amp;productid=3664000&amp;sid=289859&amp;type=offer"/>
    <s v=" Viess­mann Vi­to­dens 200-W Gasther­me, 13 kW, B2HA067, 300 L Vi­to­cell 100-W, CVB Viess­mann"/>
    <n v="18406"/>
    <x v="83"/>
    <n v="29"/>
    <n v="20"/>
    <s v="W (13 "/>
    <s v="13 "/>
    <n v="45"/>
    <n v="24"/>
    <s v="me, 13 "/>
    <s v="13"/>
    <s v="e, 13"/>
    <x v="26"/>
    <e v="#REF!"/>
    <s v="n.a."/>
    <m/>
    <n v="13"/>
  </r>
  <r>
    <s v="Viessmann Vitodens 222-F (35 kW)"/>
    <n v="3155.96"/>
    <n v="9701"/>
    <s v="/preisvergleich/Relocate/440785302.html?categoryId=18406&amp;pos=5&amp;price=3155.96&amp;productid=2106157&amp;sid=9701&amp;type=offer"/>
    <s v=" "/>
    <n v="18406"/>
    <x v="147"/>
    <n v="30"/>
    <n v="20"/>
    <s v="F (35 "/>
    <s v="35 "/>
    <n v="0"/>
    <n v="0"/>
    <b v="0"/>
    <e v="#N/A"/>
    <s v="FALSCH"/>
    <x v="29"/>
    <e v="#REF!"/>
    <s v="n.a."/>
    <m/>
    <n v="35"/>
  </r>
  <r>
    <s v="Junkers ZBR 42 3 A 21"/>
    <n v="3200"/>
    <n v="289859"/>
    <s v="/preisvergleich/Relocate/481846795.html?categoryId=18406&amp;pos=7&amp;price=3200.0&amp;productid=3497887&amp;sid=289859&amp;type=offer"/>
    <s v=" Jun­kers Ce­ra­pur­Com­fort ZBR 42-3 A 21 Gas-Brenn­wert­ther­me 42 kW, L / LL ohne Re­ge­lung, ohne Spei­cher, Mon­ta­ge­plat­te 258 + 223-1 (Un­ter­putz), ATEC Schach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62"/>
    <n v="289859"/>
    <s v="/preisvergleich/Relocate/475957446.html?categoryId=18406&amp;pos=10&amp;price=2262.0&amp;productid=2286143&amp;sid=289859&amp;type=offer"/>
    <s v=" Vail­lant ecoTEC ex­clu­siv VC 206/4-7 Brenn­wert­ther­me ca­lor­MA­TIC 350, ohne Ab­gas­pa­ket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iessmann Vitodens 300 W (26 k W)"/>
    <n v="4271"/>
    <n v="223861"/>
    <s v="/preisvergleich/Relocate/341808127.html?categoryId=18406&amp;pos=12&amp;price=4271.0&amp;productid=1223680&amp;sid=223861&amp;type=offer"/>
    <s v=" Viess­mann Paket mit Gas-Brenn­wert-Heiz­ther­me Vi­to­dens 300-W 4-26 kW und Spei­cher"/>
    <n v="18406"/>
    <x v="71"/>
    <n v="0"/>
    <n v="20"/>
    <e v="#N/A"/>
    <e v="#N/A"/>
    <n v="73"/>
    <n v="62"/>
    <s v="W 4-26 "/>
    <s v="4-26"/>
    <s v="4-26"/>
    <x v="43"/>
    <s v="300"/>
    <e v="#N/A"/>
    <s v="4-26"/>
    <n v="26"/>
  </r>
  <r>
    <s v="Junkers ZBR 42 3 A 23"/>
    <n v="3085"/>
    <n v="289859"/>
    <s v="/preisvergleich/Relocate/481847321.html?categoryId=18406&amp;pos=10&amp;price=3085.0&amp;productid=1750863&amp;sid=289859&amp;type=offer"/>
    <s v=" Jun­kers Ce­ra­pur­Com­fort ZBR 42-3 A 21 Gas-Brenn­wert­ther­me 42 kW, L / LL ohne Re­ge­lung, ohne Spei­cher, Jun­kers AZB10 Dach rot 80/125, ohne Mon­ta­ge­plat­te..."/>
    <n v="18406"/>
    <x v="74"/>
    <n v="0"/>
    <n v="13"/>
    <e v="#N/A"/>
    <e v="#N/A"/>
    <n v="70"/>
    <n v="34"/>
    <s v="­me 42 "/>
    <s v="42"/>
    <s v="me 42"/>
    <x v="44"/>
    <s v="42 "/>
    <e v="#N/A"/>
    <s v="me 42"/>
    <n v="42"/>
  </r>
  <r>
    <s v="Junkers CerapurModul-Smart"/>
    <n v="2480"/>
    <n v="289859"/>
    <s v="/preisvergleich/Relocate/481869204.html?categoryId=18406&amp;pos=10&amp;price=2480.0&amp;productid=3128307&amp;sid=289859&amp;type=offer"/>
    <s v=" Jun­kers Ce­ra­pur­Mo­dul Smart ZBS 22-75 S-3 MA 21 Brenn­wert­ther­me, L / LL ohne Re­ge­lung, ohne Ab­gas­pa­ket, An­schluss nach rechts Jun­kers"/>
    <n v="18406"/>
    <x v="146"/>
    <n v="0"/>
    <n v="0"/>
    <e v="#N/A"/>
    <e v="#N/A"/>
    <n v="0"/>
    <n v="38"/>
    <b v="0"/>
    <e v="#N/A"/>
    <s v="FALSCH"/>
    <x v="45"/>
    <s v="me, 35 "/>
    <e v="#N/A"/>
    <s v="FALSCH"/>
    <e v="#N/A"/>
  </r>
  <r>
    <s v="Buderus Logaplus-Paket W30 (GB172-24 T150S Erdgas E/H)"/>
    <n v="3124.32"/>
    <n v="276812"/>
    <s v="/preisvergleich/Relocate/528712807.html?categoryId=18406&amp;pos=2&amp;price=3124.32&amp;productid=4203086&amp;sid=276812&amp;type=offer"/>
    <s v=" Bu­de­rus Lo­gap­lus-Pa­ket W30 GB172-24 T150S"/>
    <n v="18406"/>
    <x v="149"/>
    <n v="0"/>
    <n v="25"/>
    <e v="#N/A"/>
    <e v="#N/A"/>
    <n v="0"/>
    <n v="31"/>
    <b v="0"/>
    <e v="#N/A"/>
    <s v="FALSCH"/>
    <x v="45"/>
    <s v="30 "/>
    <e v="#N/A"/>
    <s v="FALSCH"/>
    <e v="#N/A"/>
  </r>
  <r>
    <s v="Junkers ZBS 22 75 Smart"/>
    <n v="2615"/>
    <n v="289859"/>
    <s v="/preisvergleich/Relocate/481871423.html?categoryId=18406&amp;pos=4&amp;price=2615.0&amp;productid=3128334&amp;sid=289859&amp;type=offer"/>
    <s v=" Jun­kers Ce­ra­pur­Mo­dul Smart ZBS 22-75 S-3 MA 21 Brenn­wert­ther­me, L / LL ohne Re­ge­lung, Jun­kers AZB10 Dach rot 80/125, An­schluss nach hinten Jun­kers"/>
    <n v="18406"/>
    <x v="114"/>
    <n v="0"/>
    <n v="13"/>
    <e v="#N/A"/>
    <e v="#N/A"/>
    <n v="0"/>
    <n v="38"/>
    <b v="0"/>
    <e v="#N/A"/>
    <s v="FALSCH"/>
    <x v="45"/>
    <s v="22 "/>
    <e v="#N/A"/>
    <s v="FALSCH"/>
    <n v="21.8"/>
  </r>
  <r>
    <s v="Vaillant ecoTEC exclusiv VC 276/4-7"/>
    <n v="3678"/>
    <n v="223861"/>
    <s v="/preisvergleich/Relocate/508264315.html?categoryId=18406&amp;pos=5&amp;price=3678.0&amp;productid=2498916&amp;sid=223861&amp;type=offer"/>
    <s v=" Vail­lant VC 276 Gas-Brenn­wert­ge­rät 400L Spei­cher Gasther­me Kessel Hei­zung Therme"/>
    <n v="18406"/>
    <x v="148"/>
    <n v="0"/>
    <n v="29"/>
    <e v="#N/A"/>
    <e v="#N/A"/>
    <n v="0"/>
    <n v="15"/>
    <b v="0"/>
    <e v="#N/A"/>
    <s v="FALSCH"/>
    <x v="45"/>
    <s v="276"/>
    <e v="#N/A"/>
    <s v="FALSCH"/>
    <e v="#N/A"/>
  </r>
  <r>
    <s v="Viessmann 300 W Vitodens"/>
    <n v="4022"/>
    <n v="223861"/>
    <s v="/preisvergleich/Relocate/341807871.html?categoryId=18406&amp;pos=4&amp;price=4022.0&amp;productid=1223701&amp;sid=223861&amp;type=offer"/>
    <s v=" Viess­mann Gas-Brenn­wert-Heiz­ther­me Vi­to­dens 300-W 1,9-19 kW Spei­cher"/>
    <n v="18406"/>
    <x v="86"/>
    <n v="0"/>
    <n v="11"/>
    <e v="#N/A"/>
    <e v="#N/A"/>
    <n v="65"/>
    <n v="52"/>
    <s v="1,9-19 "/>
    <e v="#N/A"/>
    <s v=",9-19"/>
    <x v="46"/>
    <s v="300"/>
    <e v="#N/A"/>
    <s v=",9-19"/>
    <n v="19"/>
  </r>
  <r>
    <s v="Viessmann Vitodens200 W (19kW)"/>
    <n v="2435"/>
    <n v="289859"/>
    <s v="/preisvergleich/Relocate/481827004.html?categoryId=18406&amp;pos=7&amp;price=2435.0&amp;productid=1064527&amp;sid=289859&amp;type=offer"/>
    <s v=" Viess­mann Vi­to­dens 200-W Gas-Brenn­wert­ther­me, 19 kW, VT200, HE ohne Ab­gas­pa­ket, für un­ter­ge­stell­ten Spei­cher, Auf­putz Viess­mann"/>
    <n v="18406"/>
    <x v="4"/>
    <n v="28"/>
    <n v="19"/>
    <s v=" W (19"/>
    <s v="19"/>
    <n v="57"/>
    <n v="24"/>
    <s v="me, 19 "/>
    <s v="19"/>
    <s v="e, 19"/>
    <x v="47"/>
    <e v="#REF!"/>
    <s v="n.a."/>
    <s v="e, 19"/>
    <n v="19"/>
  </r>
  <r>
    <s v="Viessmann Vitodens 200W (13 kW)"/>
    <n v="2794.22"/>
    <n v="293331"/>
    <s v="/preisvergleich/Relocate/585082808.html?categoryId=18406&amp;pos=6&amp;price=2794.22&amp;productid=3664000&amp;sid=293331&amp;type=offer"/>
    <s v=" Viess­mann Paket Vi­to­dens Gas­brenn­wert-Ther­me 200-W 13 kW Vi­to­tro­nic 200 B2HA071"/>
    <n v="18406"/>
    <x v="83"/>
    <n v="29"/>
    <n v="20"/>
    <s v="W (13 "/>
    <s v="13 "/>
    <n v="62"/>
    <n v="53"/>
    <s v="0-W 13 "/>
    <s v="13"/>
    <s v="-W 13"/>
    <x v="48"/>
    <e v="#REF!"/>
    <s v="n.a."/>
    <s v="-W 13"/>
    <n v="13"/>
  </r>
  <r>
    <s v="Viessmann Vitodens 222-F (35 kW)"/>
    <n v="3234.99"/>
    <n v="276812"/>
    <s v="/preisvergleich/Relocate/387842825.html?categoryId=18406&amp;pos=6&amp;price=3234.99&amp;productid=2106157&amp;sid=276812&amp;type=offer"/>
    <s v=" Viess­mann Vi­to­dens 222-F B2TA mit Vi­to­tro­nic 100 5,2 - 35,0 kW"/>
    <n v="18406"/>
    <x v="147"/>
    <n v="30"/>
    <n v="20"/>
    <s v="F (35 "/>
    <s v="35 "/>
    <n v="68"/>
    <n v="24"/>
    <s v="- 35,0 "/>
    <s v="35.0"/>
    <s v="35,0"/>
    <x v="49"/>
    <e v="#REF!"/>
    <s v="n.a."/>
    <s v="35,0"/>
    <n v="35"/>
  </r>
  <r>
    <s v="Junkers ZBR 42 3 A 21"/>
    <n v="3205"/>
    <n v="289859"/>
    <s v="/preisvergleich/Relocate/481848156.html?categoryId=18406&amp;pos=8&amp;price=3205.0&amp;productid=3497887&amp;sid=289859&amp;type=offer"/>
    <s v=" Jun­kers Ce­ra­pur­Com­fort ZBR 42-3 A 21 Gas-Brenn­wert­ther­me 42 kW, L / LL Mon­ta­ge­plat­te 994, ohne Re­ge­lung, ohne Spei­cher, ATEC Schacht 4 Meter 80/125 Jun­kers"/>
    <n v="18406"/>
    <x v="58"/>
    <n v="0"/>
    <n v="13"/>
    <e v="#N/A"/>
    <e v="#N/A"/>
    <n v="70"/>
    <n v="34"/>
    <s v="­me 42 "/>
    <s v="42"/>
    <s v="me 42"/>
    <x v="44"/>
    <s v="42 "/>
    <e v="#N/A"/>
    <s v="me 42"/>
    <n v="42"/>
  </r>
  <r>
    <s v="Vaillant VC 146 4 7 ecoTEC exclusiv"/>
    <n v="2270"/>
    <n v="289859"/>
    <s v="/preisvergleich/Relocate/475958260.html?categoryId=18406&amp;pos=11&amp;price=2270.0&amp;productid=2286143&amp;sid=289859&amp;type=offer"/>
    <s v=" Vail­lant ecoTEC ex­clu­siv VC 276/4-7 Brenn­wert­ther­me ohne Re­ge­lung, ohne Ab­gas­pa­ket, Un­ter­putz mit Spei­cher­an­schluss Vail­lant"/>
    <n v="18406"/>
    <x v="21"/>
    <n v="0"/>
    <n v="13"/>
    <e v="#N/A"/>
    <e v="#N/A"/>
    <n v="0"/>
    <n v="33"/>
    <b v="0"/>
    <e v="#N/A"/>
    <s v="FALSCH"/>
    <x v="45"/>
    <s v="146"/>
    <e v="#N/A"/>
    <s v="FALSCH"/>
    <e v="#N/A"/>
  </r>
  <r>
    <s v="Viessmann Vitodens 300 W (26 k W)"/>
    <n v="4399"/>
    <n v="294528"/>
    <s v="/preisvergleich/Relocate/559986569.html?categoryId=18406&amp;pos=13&amp;price=4399.0&amp;productid=1223680&amp;sid=294528&amp;type=offer"/>
    <s v=" Vi­to­dens 300-W 26KWVi­to­tro­nic 200RF mit Spei­cher 120l un­ter­ge­stellt"/>
    <n v="18406"/>
    <x v="71"/>
    <n v="0"/>
    <n v="20"/>
    <e v="#N/A"/>
    <e v="#N/A"/>
    <n v="0"/>
    <n v="13"/>
    <b v="0"/>
    <e v="#N/A"/>
    <s v="FALSCH"/>
    <x v="45"/>
    <s v="300"/>
    <e v="#N/A"/>
    <s v="FALSCH"/>
    <n v="26"/>
  </r>
  <r>
    <s v="Junkers ZBR 42 3 A 23"/>
    <n v="3085"/>
    <n v="289859"/>
    <s v="/preisvergleich/Relocate/481848492.html?categoryId=18406&amp;pos=11&amp;price=3085.0&amp;productid=1750863&amp;sid=289859&amp;type=offer"/>
    <s v=" Jun­kers Ce­ra­pur­Com­fort ZBR 42-3 A 21 Gas-Brenn­wert­ther­me 42 kW, L / LL ohne Re­ge­lung, ohne Spei­cher, Jun­kers AZB09 Dach schwarz 80/125, oh­ne..."/>
    <n v="18406"/>
    <x v="74"/>
    <n v="0"/>
    <n v="13"/>
    <e v="#N/A"/>
    <e v="#N/A"/>
    <n v="70"/>
    <n v="34"/>
    <s v="­me 42 "/>
    <s v="42"/>
    <s v="me 42"/>
    <x v="44"/>
    <s v="42 "/>
    <e v="#N/A"/>
    <s v="me 42"/>
    <n v="42"/>
  </r>
  <r>
    <s v="Junkers CerapurModul-Smart"/>
    <n v="2480"/>
    <n v="289859"/>
    <s v="/preisvergleich/Relocate/481869132.html?categoryId=18406&amp;pos=11&amp;price=2480.0&amp;productid=3128307&amp;sid=289859&amp;type=offer"/>
    <s v=" Jun­kers Ce­ra­pur­Mo­dul Smart ZBS 22-75 S-3 MA 21 Brenn­wert­ther­me, L / LL Jun­kers FR 50, ohne Ab­gas­pa­ket, ohne Zu­be­hör Jun­kers"/>
    <n v="18406"/>
    <x v="146"/>
    <n v="0"/>
    <n v="0"/>
    <e v="#N/A"/>
    <e v="#N/A"/>
    <n v="0"/>
    <n v="38"/>
    <b v="0"/>
    <e v="#N/A"/>
    <s v="FALSCH"/>
    <x v="45"/>
    <s v="me, 35 "/>
    <e v="#N/A"/>
    <s v="FALSCH"/>
    <e v="#N/A"/>
  </r>
  <r>
    <s v="Junkers Cerapur Comfort ZBR 28-3 A 23 Erdgas E/H (28 kW)"/>
    <n v="2245"/>
    <n v="289859"/>
    <s v="/preisvergleich/Relocate/481845877.html?categoryId=18406&amp;pos=1&amp;price=2245.0&amp;productid=3712957&amp;sid=289859&amp;type=offer"/>
    <s v=" Jun­kers Ce­ra­pur­Com­fort ZBR 28-3 A 23 Gas-Brenn­wert­ther­me 28 kW, E / H ohne Re­ge­lung, ohne Spei­cher, Jun­kers AZB09 Dach schwarz 80/125, ohne Mon­ta­ge­plat­te ..."/>
    <n v="18406"/>
    <x v="120"/>
    <n v="54"/>
    <n v="29"/>
    <s v="H (28 "/>
    <s v="28 "/>
    <n v="70"/>
    <n v="34"/>
    <s v="­me 28 "/>
    <s v="28"/>
    <s v="me 28"/>
    <x v="50"/>
    <e v="#REF!"/>
    <s v="n.a."/>
    <s v="me 28"/>
    <n v="28"/>
  </r>
  <r>
    <s v="Weishaupt Thermo Condens WTC 25-A Kompakt AquaPower 115 Liter"/>
    <n v="3680.17"/>
    <n v="276812"/>
    <s v="/preisvergleich/Relocate/387843709.html?categoryId=18406&amp;pos=1&amp;price=3680.17&amp;productid=2654415&amp;sid=276812&amp;type=offer"/>
    <s v=" Weis­haupt Thermo Con­dens Kom­pakt WTC-A K-P-115 WTC 25-A K, 3-stu­fig"/>
    <n v="18406"/>
    <x v="150"/>
    <n v="0"/>
    <n v="30"/>
    <e v="#N/A"/>
    <e v="#N/A"/>
    <n v="0"/>
    <n v="48"/>
    <b v="0"/>
    <e v="#N/A"/>
    <s v="FALSCH"/>
    <x v="45"/>
    <s v="25-"/>
    <e v="#N/A"/>
    <s v="FALSCH"/>
    <e v="#N/A"/>
  </r>
  <r>
    <s v="Weishaupt Thermo Condens WTC 60-A"/>
    <n v="3721.23"/>
    <n v="276812"/>
    <s v="/preisvergleich/Relocate/387842454.html?categoryId=18406&amp;pos=1&amp;price=3721.23&amp;productid=2654417&amp;sid=276812&amp;type=offer"/>
    <s v=" Weis­haupt Brenn­wert­ge­rät WTC-A-H-O 15 bis 60 kW WTC 60-A H-O"/>
    <n v="18406"/>
    <x v="151"/>
    <n v="0"/>
    <n v="30"/>
    <e v="#N/A"/>
    <e v="#N/A"/>
    <n v="51"/>
    <n v="41"/>
    <s v="bis 60 "/>
    <s v="60"/>
    <s v="is 60"/>
    <x v="51"/>
    <s v="60-"/>
    <e v="#N/A"/>
    <s v="is 60"/>
    <n v="60"/>
  </r>
  <r>
    <s v="Brötje EcoCondens BBS Pro EVO 20 C (20 kW)"/>
    <n v="4592"/>
    <n v="9701"/>
    <s v="/preisvergleich/Relocate/303294919.html?categoryId=18406&amp;pos=1&amp;price=4592.0&amp;productid=2611687&amp;sid=9701&amp;type=offer"/>
    <s v=" "/>
    <n v="18406"/>
    <x v="152"/>
    <n v="40"/>
    <n v="31"/>
    <s v="C (20 "/>
    <s v="20 "/>
    <n v="0"/>
    <n v="0"/>
    <b v="0"/>
    <e v="#N/A"/>
    <s v="FALSCH"/>
    <x v="45"/>
    <e v="#REF!"/>
    <s v="n.a."/>
    <s v="FALSCH"/>
    <n v="20"/>
  </r>
  <r>
    <s v="Buderus Logaplus-Paket W30 (GB172-24 T150S Erdgas E/H)"/>
    <n v="3459"/>
    <n v="9701"/>
    <s v="/preisvergleich/Relocate/513593683.html?categoryId=18406&amp;pos=3&amp;price=3459.0&amp;productid=4203086&amp;sid=9701&amp;type=offer"/>
    <s v=" "/>
    <n v="18406"/>
    <x v="149"/>
    <n v="0"/>
    <n v="25"/>
    <e v="#N/A"/>
    <e v="#N/A"/>
    <n v="0"/>
    <n v="0"/>
    <b v="0"/>
    <e v="#N/A"/>
    <s v="FALSCH"/>
    <x v="45"/>
    <s v="30 "/>
    <e v="#N/A"/>
    <s v="FALSCH"/>
    <e v="#N/A"/>
  </r>
  <r>
    <s v="Junkers ZBS 22 75 Smart"/>
    <n v="2615"/>
    <n v="289859"/>
    <s v="/preisvergleich/Relocate/481871626.html?categoryId=18406&amp;pos=5&amp;price=2615.0&amp;productid=3128334&amp;sid=289859&amp;type=offer"/>
    <s v=" Jun­kers Ce­ra­pur­Mo­dul Smart ZBS 22-75 S-3 MA 21 Brenn­wert­ther­me, L / LL ohne Re­ge­lung, Jun­kers AZB09 Dach schwarz 80/125, An­schluss nach hinten Jun­kers"/>
    <n v="18406"/>
    <x v="114"/>
    <n v="0"/>
    <n v="13"/>
    <e v="#N/A"/>
    <e v="#N/A"/>
    <n v="0"/>
    <n v="38"/>
    <b v="0"/>
    <e v="#N/A"/>
    <s v="FALSCH"/>
    <x v="45"/>
    <s v="22 "/>
    <e v="#N/A"/>
    <s v="FALSCH"/>
    <n v="21.8"/>
  </r>
  <r>
    <s v="Vaillant ecoTEC exclusiv VC 276/4-7"/>
    <n v="3946"/>
    <n v="223861"/>
    <s v="/preisvergleich/Relocate/508253246.html?categoryId=18406&amp;pos=6&amp;price=3946.0&amp;productid=2498916&amp;sid=223861&amp;type=offer"/>
    <s v=" Vail­lant Gasther­me VC 276 500l Gas­brenn­wert Brenn­wert Hei­zung Therme Heiz­kes­sel"/>
    <n v="18406"/>
    <x v="148"/>
    <n v="0"/>
    <n v="29"/>
    <e v="#N/A"/>
    <e v="#N/A"/>
    <n v="0"/>
    <n v="26"/>
    <b v="0"/>
    <e v="#N/A"/>
    <s v="FALSCH"/>
    <x v="45"/>
    <s v="276"/>
    <e v="#N/A"/>
    <s v="FALSCH"/>
    <e v="#N/A"/>
  </r>
  <r>
    <s v="Viessmann 300 W Vitodens"/>
    <n v="4304"/>
    <n v="223861"/>
    <s v="/preisvergleich/Relocate/341808046.html?categoryId=18406&amp;pos=5&amp;price=4304.0&amp;productid=1223701&amp;sid=223861&amp;type=offer"/>
    <s v=" Viess­mann Paket mit Gas-Brenn­wert-Heiz­ther­me Vi­to­dens 300-W 1,9-19 kW Spei­cher"/>
    <n v="18406"/>
    <x v="86"/>
    <n v="0"/>
    <n v="11"/>
    <e v="#N/A"/>
    <e v="#N/A"/>
    <n v="75"/>
    <n v="62"/>
    <s v="1,9-19 "/>
    <e v="#N/A"/>
    <s v=",9-19"/>
    <x v="46"/>
    <s v="300"/>
    <e v="#N/A"/>
    <s v=",9-19"/>
    <n v="19"/>
  </r>
  <r>
    <s v="Viessmann Vitodens200 W (19kW)"/>
    <n v="2435"/>
    <n v="289859"/>
    <s v="/preisvergleich/Relocate/481826472.html?categoryId=18406&amp;pos=8&amp;price=2435.0&amp;productid=1064527&amp;sid=289859&amp;type=offer"/>
    <s v=" Viess­mann Vi­to­dens 200-W Gas-Brenn­wert­ther­me, 19 kW, VT200, HE Abgas Schacht - 6m, für ne­ben­ge­stell­ten Spei­cher, ohne Viess­mann"/>
    <n v="18406"/>
    <x v="4"/>
    <n v="28"/>
    <n v="19"/>
    <s v=" W (19"/>
    <s v="19"/>
    <n v="57"/>
    <n v="24"/>
    <s v="me, 19 "/>
    <s v="19"/>
    <s v="e, 19"/>
    <x v="47"/>
    <e v="#REF!"/>
    <s v="n.a."/>
    <s v="e, 19"/>
    <n v="19"/>
  </r>
  <r>
    <s v="Viessmann Vitodens 200W (13 kW)"/>
    <n v="3270.29"/>
    <n v="276812"/>
    <s v="/preisvergleich/Relocate/569580308.html?categoryId=18406&amp;pos=7&amp;price=3270.29&amp;productid=3664000&amp;sid=276812&amp;type=offer"/>
    <s v=" Viess­mann Paket Vi­to­dens 200-W 13 kW Heiz­ge­rät Vit"/>
    <n v="18406"/>
    <x v="83"/>
    <n v="29"/>
    <n v="20"/>
    <s v="W (13 "/>
    <s v="13 "/>
    <n v="39"/>
    <n v="30"/>
    <s v="0-W 13 "/>
    <s v="13"/>
    <s v="-W 13"/>
    <x v="48"/>
    <e v="#REF!"/>
    <s v="n.a."/>
    <s v="-W 13"/>
    <n v="13"/>
  </r>
  <r>
    <s v="Viessmann Vitodens 222-F (35 kW)"/>
    <n v="3458.99"/>
    <n v="276812"/>
    <s v="/preisvergleich/Relocate/387842528.html?categoryId=18406&amp;pos=7&amp;price=3458.99&amp;productid=2106157&amp;sid=276812&amp;type=offer"/>
    <s v=" Vi­to­dens 222-F mit Vi­to­tro­nic 200, La­de­spei­cher 3,2 - 35,0 kW"/>
    <n v="18406"/>
    <x v="147"/>
    <n v="30"/>
    <n v="20"/>
    <s v="F (35 "/>
    <s v="35 "/>
    <n v="69"/>
    <n v="13"/>
    <s v="- 35,0 "/>
    <s v="35.0"/>
    <s v="35,0"/>
    <x v="49"/>
    <e v="#REF!"/>
    <s v="n.a."/>
    <s v="35,0"/>
    <n v="35"/>
  </r>
  <r>
    <s v="Junkers ZBR 42 3 A 21"/>
    <n v="3205"/>
    <n v="289859"/>
    <s v="/preisvergleich/Relocate/481847937.html?categoryId=18406&amp;pos=9&amp;price=3205.0&amp;productid=3497887&amp;sid=289859&amp;type=offer"/>
    <s v=" Jun­kers Ce­ra­pur­Com­fort ZBR 42-3 A 21 Gas-Brenn­wert­ther­me 42 kW, L / LL Jun­kers FR 50, ohne Spei­cher, ohne Mon­ta­ge­plat­te, ATEC Schacht 4 Meter 80/125 Jun­kers"/>
    <n v="18406"/>
    <x v="58"/>
    <n v="0"/>
    <n v="13"/>
    <e v="#N/A"/>
    <e v="#N/A"/>
    <n v="70"/>
    <n v="34"/>
    <s v="­me 42 "/>
    <s v="42"/>
    <s v="me 42"/>
    <x v="44"/>
    <s v="42 "/>
    <e v="#N/A"/>
    <s v="me 42"/>
    <n v="42"/>
  </r>
  <r>
    <s v="Vaillant VC 146 4 7 ecoTEC exclusiv"/>
    <n v="2273"/>
    <n v="289859"/>
    <s v="/preisvergleich/Relocate/475957578.html?categoryId=18406&amp;pos=12&amp;price=2273.0&amp;productid=2286143&amp;sid=289859&amp;type=offer"/>
    <s v=" Vail­lant ecoTEC ex­clu­siv VC 146/4-7 Brenn­wert­ther­me ca­lor­MA­TIC 370, ohne Ab­gas­pa­ket, Un­ter­putz mit Spei­cher­an­schluss Vail­lant"/>
    <n v="18406"/>
    <x v="21"/>
    <n v="0"/>
    <n v="13"/>
    <e v="#N/A"/>
    <e v="#N/A"/>
    <n v="0"/>
    <n v="33"/>
    <b v="0"/>
    <e v="#N/A"/>
    <s v="FALSCH"/>
    <x v="45"/>
    <s v="146"/>
    <e v="#N/A"/>
    <s v="FALSCH"/>
    <e v="#N/A"/>
  </r>
  <r>
    <s v="Viessmann Vitodens 300 W (26 k W)"/>
    <n v="4507"/>
    <n v="223861"/>
    <s v="/preisvergleich/Relocate/341807976.html?categoryId=18406&amp;pos=14&amp;price=4507.0&amp;productid=1223680&amp;sid=223861&amp;type=offer"/>
    <s v=" Viess­mann Gas-Brenn­wert-Heiz­ther­me Vi­to­dens 300-W 4-26 kW Spei­cher EVA 160 Liter"/>
    <n v="18406"/>
    <x v="71"/>
    <n v="0"/>
    <n v="20"/>
    <e v="#N/A"/>
    <e v="#N/A"/>
    <n v="63"/>
    <n v="52"/>
    <s v="W 4-26 "/>
    <s v="4-26"/>
    <s v="4-26"/>
    <x v="43"/>
    <s v="300"/>
    <e v="#N/A"/>
    <s v="4-26"/>
    <n v="26"/>
  </r>
  <r>
    <s v="Junkers ZBR 42 3 A 23"/>
    <n v="3095"/>
    <n v="289859"/>
    <s v="/preisvergleich/Relocate/481854834.html?categoryId=18406&amp;pos=12&amp;price=3095.0&amp;productid=1750863&amp;sid=289859&amp;type=offer"/>
    <s v=" Jun­kers Ce­ra­pur­Com­fort ZBR 42-3 A 23 Gas-Brenn­wert­ther­me 42 kW, E / H ohne Re­ge­lung, ohne Spei­cher, ohne Mon­ta­ge­plat­te, ATEC Schacht 8 Meter 80/125 Jun­kers"/>
    <n v="18406"/>
    <x v="74"/>
    <n v="0"/>
    <n v="13"/>
    <e v="#N/A"/>
    <e v="#N/A"/>
    <n v="70"/>
    <n v="34"/>
    <s v="­me 42 "/>
    <s v="42"/>
    <s v="me 42"/>
    <x v="44"/>
    <s v="42 "/>
    <e v="#N/A"/>
    <s v="me 42"/>
    <n v="42"/>
  </r>
  <r>
    <s v="Junkers CerapurModul-Smart"/>
    <n v="2480"/>
    <n v="289859"/>
    <s v="/preisvergleich/Relocate/481869027.html?categoryId=18406&amp;pos=12&amp;price=2480.0&amp;productid=3128307&amp;sid=289859&amp;type=offer"/>
    <s v=" Jun­kers Ce­ra­pur­Mo­dul Smart ZBS 22-75 S-3 MA 21 Brenn­wert­ther­me, L / LL ohne Re­ge­lung, ohne Ab­gas­pa­ket, An­schluss nach links Jun­kers"/>
    <n v="18406"/>
    <x v="146"/>
    <n v="0"/>
    <n v="0"/>
    <e v="#N/A"/>
    <e v="#N/A"/>
    <n v="0"/>
    <n v="38"/>
    <b v="0"/>
    <e v="#N/A"/>
    <s v="FALSCH"/>
    <x v="45"/>
    <s v="me, 35 "/>
    <e v="#N/A"/>
    <s v="FALSCH"/>
    <e v="#N/A"/>
  </r>
  <r>
    <s v="Weishaupt Thermo Unit WTU 20-S-B"/>
    <n v="4499"/>
    <n v="9701"/>
    <s v="/preisvergleich/Relocate/457341650.html?categoryId=18406&amp;pos=1&amp;price=4499.0&amp;productid=2654433&amp;sid=9701&amp;type=offer"/>
    <s v=" "/>
    <n v="18406"/>
    <x v="153"/>
    <n v="0"/>
    <n v="27"/>
    <e v="#N/A"/>
    <e v="#N/A"/>
    <n v="0"/>
    <n v="0"/>
    <b v="0"/>
    <e v="#N/A"/>
    <s v="FALSCH"/>
    <x v="45"/>
    <s v="20-"/>
    <e v="#N/A"/>
    <s v="FALSCH"/>
    <e v="#N/A"/>
  </r>
  <r>
    <s v="Weishaupt Thermo Condens WTC 25-A Kompakt AquaPower 115 Liter"/>
    <n v="3983.16"/>
    <n v="276812"/>
    <s v="/preisvergleich/Relocate/387844111.html?categoryId=18406&amp;pos=2&amp;price=3983.16&amp;productid=2654415&amp;sid=276812&amp;type=offer"/>
    <s v=" Weis­haupt Thermo Con­dens Kom­pakt WTC-A K-P-115 WTC 25-A K, En­er­gie­spar­pum­pe"/>
    <n v="18406"/>
    <x v="150"/>
    <n v="0"/>
    <n v="30"/>
    <e v="#N/A"/>
    <e v="#N/A"/>
    <n v="0"/>
    <n v="48"/>
    <b v="0"/>
    <e v="#N/A"/>
    <s v="FALSCH"/>
    <x v="45"/>
    <s v="25-"/>
    <e v="#N/A"/>
    <s v="FALSCH"/>
    <e v="#N/A"/>
  </r>
  <r>
    <s v="Weishaupt Thermo Condens WTC 60-A"/>
    <n v="3970.02"/>
    <n v="276812"/>
    <s v="/preisvergleich/Relocate/387842684.html?categoryId=18406&amp;pos=2&amp;price=3970.02&amp;productid=2654417&amp;sid=276812&amp;type=offer"/>
    <s v=" Weis­haupt Thermo Con­dens WTC-A-H 15 bis 60 kW 13,9 - 16,7 kW, H-PEA - dreh­zahl­ge­re­gelt"/>
    <n v="18406"/>
    <x v="151"/>
    <n v="0"/>
    <n v="30"/>
    <e v="#N/A"/>
    <e v="#N/A"/>
    <n v="47"/>
    <n v="37"/>
    <s v="bis 60 "/>
    <s v="60"/>
    <s v="is 60"/>
    <x v="51"/>
    <s v="60-"/>
    <e v="#N/A"/>
    <s v="is 60"/>
    <n v="60"/>
  </r>
  <r>
    <s v="Junkers Cerapur Comfort-Eco ZSBE 28-3 A 21 Erdgas L/LL (28 kW)"/>
    <n v="1985"/>
    <n v="9701"/>
    <s v="/preisvergleich/Relocate/436571450.html?categoryId=18406&amp;pos=1&amp;price=1985.0&amp;productid=2635863&amp;sid=9701&amp;type=offer"/>
    <s v=" "/>
    <n v="18406"/>
    <x v="154"/>
    <n v="60"/>
    <n v="34"/>
    <s v="L (28 "/>
    <s v="28 "/>
    <n v="0"/>
    <n v="0"/>
    <b v="0"/>
    <e v="#N/A"/>
    <s v="FALSCH"/>
    <x v="45"/>
    <e v="#REF!"/>
    <s v="n.a."/>
    <s v="FALSCH"/>
    <n v="28"/>
  </r>
  <r>
    <s v="Brötje EcoCondens BBS Pro EVO 20 C (20 kW)"/>
    <n v="4600"/>
    <n v="12041"/>
    <s v="/preisvergleich/Relocate/479001343.html?categoryId=18406&amp;pos=2&amp;price=4600.0&amp;productid=2611687&amp;sid=12041&amp;type=offer"/>
    <s v=" "/>
    <n v="18406"/>
    <x v="152"/>
    <n v="40"/>
    <n v="31"/>
    <s v="C (20 "/>
    <s v="20 "/>
    <n v="0"/>
    <n v="0"/>
    <b v="0"/>
    <e v="#N/A"/>
    <s v="FALSCH"/>
    <x v="45"/>
    <e v="#REF!"/>
    <s v="n.a."/>
    <s v="FALSCH"/>
    <n v="20"/>
  </r>
  <r>
    <s v="Buderus Logaplus-Paket W30 (GB172-24 T150S Erdgas E/H)"/>
    <n v="3463"/>
    <n v="9701"/>
    <s v="/preisvergleich/Relocate/515820082.html?categoryId=18406&amp;pos=4&amp;price=3463.0&amp;productid=4203086&amp;sid=9701&amp;type=offer"/>
    <s v=" "/>
    <n v="18406"/>
    <x v="149"/>
    <n v="0"/>
    <n v="25"/>
    <e v="#N/A"/>
    <e v="#N/A"/>
    <n v="0"/>
    <n v="0"/>
    <b v="0"/>
    <e v="#N/A"/>
    <s v="FALSCH"/>
    <x v="45"/>
    <s v="30 "/>
    <e v="#N/A"/>
    <s v="FALSCH"/>
    <e v="#N/A"/>
  </r>
  <r>
    <s v="Junkers ZBS 22 75 Smart"/>
    <n v="2625"/>
    <n v="289859"/>
    <s v="/preisvergleich/Relocate/481871835.html?categoryId=18406&amp;pos=6&amp;price=2625.0&amp;productid=3128334&amp;sid=289859&amp;type=offer"/>
    <s v=" Jun­kers Ce­ra­pur­Mo­dul Smart ZBS 22-75 S-3 MA 21 Brenn­wert­ther­me, L / LL ohne Re­ge­lung, ATEC Schacht 8 Meter 80/125, An­schluss nach hinten Jun­kers"/>
    <n v="18406"/>
    <x v="114"/>
    <n v="0"/>
    <n v="13"/>
    <e v="#N/A"/>
    <e v="#N/A"/>
    <n v="0"/>
    <n v="38"/>
    <b v="0"/>
    <e v="#N/A"/>
    <s v="FALSCH"/>
    <x v="45"/>
    <s v="22 "/>
    <e v="#N/A"/>
    <s v="FALSCH"/>
    <n v="21.8"/>
  </r>
  <r>
    <s v="Vaillant ecoTEC exclusiv VC 276/4-7"/>
    <n v="4251.25"/>
    <n v="12041"/>
    <s v="/preisvergleich/Relocate/582706331.html?categoryId=18406&amp;pos=7&amp;price=4251.25&amp;productid=2498916&amp;sid=12041&amp;type=offer"/>
    <s v=" "/>
    <n v="18406"/>
    <x v="148"/>
    <n v="0"/>
    <n v="29"/>
    <e v="#N/A"/>
    <e v="#N/A"/>
    <n v="0"/>
    <n v="0"/>
    <b v="0"/>
    <e v="#N/A"/>
    <s v="FALSCH"/>
    <x v="45"/>
    <s v="276"/>
    <e v="#N/A"/>
    <s v="FALSCH"/>
    <e v="#N/A"/>
  </r>
  <r>
    <s v="Viessmann Vitodens200 W (19kW)"/>
    <n v="2450"/>
    <n v="289859"/>
    <s v="/preisvergleich/Relocate/481794710.html?categoryId=18406&amp;pos=9&amp;price=2450.0&amp;productid=1064527&amp;sid=289859&amp;type=offer"/>
    <s v=" Viess­mann Vi­to­dens 200-W Gas-Brenn­wert­ther­me, 19 kW, VT200, HE ohne Ab­gas­pa­ket, für un­ter­ge­stell­ten Spei­cher, Un­ter­putz Viess­mann"/>
    <n v="18406"/>
    <x v="4"/>
    <n v="28"/>
    <n v="19"/>
    <s v=" W (19"/>
    <s v="19"/>
    <n v="57"/>
    <n v="24"/>
    <s v="me, 19 "/>
    <s v="19"/>
    <s v="e, 19"/>
    <x v="47"/>
    <e v="#REF!"/>
    <s v="n.a."/>
    <s v="e, 19"/>
    <n v="19"/>
  </r>
  <r>
    <s v="Junkers ZBR 42 3 A 21"/>
    <n v="3205"/>
    <n v="289859"/>
    <s v="/preisvergleich/Relocate/481847988.html?categoryId=18406&amp;pos=10&amp;price=3205.0&amp;productid=3497887&amp;sid=289859&amp;type=offer"/>
    <s v=" Jun­kers Ce­ra­pur­Com­fort ZBR 42-3 A 21 Gas-Brenn­wert­ther­me 42 kW, L / LL ohne Re­ge­lung, ohne Spei­cher, Mon­ta­ge­plat­te 258 + 528-1 (Auf­putz), ATEC Schacht 6..."/>
    <n v="18406"/>
    <x v="58"/>
    <n v="0"/>
    <n v="13"/>
    <e v="#N/A"/>
    <e v="#N/A"/>
    <n v="70"/>
    <n v="34"/>
    <s v="­me 42 "/>
    <s v="42"/>
    <s v="me 42"/>
    <x v="44"/>
    <s v="42 "/>
    <e v="#N/A"/>
    <s v="me 42"/>
    <n v="42"/>
  </r>
  <r>
    <s v="Vaillant VC 146 4 7 ecoTEC exclusiv"/>
    <n v="2280"/>
    <n v="289859"/>
    <s v="/preisvergleich/Relocate/475957347.html?categoryId=18406&amp;pos=13&amp;price=2280.0&amp;productid=2286143&amp;sid=289859&amp;type=offer"/>
    <s v=" Vail­lant ecoTEC ex­clu­siv VC 146/4-7 Brenn­wert­ther­me ca­lor­MA­TIC 370f, ohne Ab­gas­pa­ket, ohne Vail­lant"/>
    <n v="18406"/>
    <x v="21"/>
    <n v="0"/>
    <n v="13"/>
    <e v="#N/A"/>
    <e v="#N/A"/>
    <n v="0"/>
    <n v="33"/>
    <b v="0"/>
    <e v="#N/A"/>
    <s v="FALSCH"/>
    <x v="45"/>
    <s v="146"/>
    <e v="#N/A"/>
    <s v="FALSCH"/>
    <e v="#N/A"/>
  </r>
  <r>
    <s v="Viessmann Vitodens 300 W (26 k W)"/>
    <n v="4552"/>
    <n v="223861"/>
    <s v="/preisvergleich/Relocate/341808053.html?categoryId=18406&amp;pos=15&amp;price=4552.0&amp;productid=1223680&amp;sid=223861&amp;type=offer"/>
    <s v=" Viess­mann Paket mit Gas-Brenn­wert-Heiz­ther­me Vi­to­dens 300-W 4-26 kW Spei­cher"/>
    <n v="18406"/>
    <x v="71"/>
    <n v="0"/>
    <n v="20"/>
    <e v="#N/A"/>
    <e v="#N/A"/>
    <n v="73"/>
    <n v="62"/>
    <s v="W 4-26 "/>
    <s v="4-26"/>
    <s v="4-26"/>
    <x v="43"/>
    <s v="300"/>
    <e v="#N/A"/>
    <s v="4-26"/>
    <n v="26"/>
  </r>
  <r>
    <s v="Junkers ZBR 42 3 A 23"/>
    <n v="3095"/>
    <n v="289859"/>
    <s v="/preisvergleich/Relocate/481847980.html?categoryId=18406&amp;pos=13&amp;price=3095.0&amp;productid=1750863&amp;sid=289859&amp;type=offer"/>
    <s v=" Jun­kers Ce­ra­pur­Com­fort ZBR 42-3 A 21 Gas-Brenn­wert­ther­me 42 kW, L / LL ohne Re­ge­lung, ohne Spei­cher, ohne Mon­ta­ge­plat­te, ATEC Schacht 8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510"/>
    <n v="289859"/>
    <s v="/preisvergleich/Relocate/481868646.html?categoryId=18406&amp;pos=13&amp;price=2510.0&amp;productid=3128307&amp;sid=289859&amp;type=offer"/>
    <s v=" Jun­kers Ce­ra­pur­Mo­dul Smart ZBS 22-75 S-3 MA 21 Brenn­wert­ther­me, L / LL Jun­kers FR 120, ohne Ab­gas­pa­ket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Weishaupt Thermo Unit WTU 20-S-B"/>
    <n v="4782"/>
    <n v="9701"/>
    <s v="/preisvergleich/Relocate/435728330.html?categoryId=18406&amp;pos=2&amp;price=4782.0&amp;productid=2654433&amp;sid=9701&amp;type=offer"/>
    <s v=" "/>
    <n v="18406"/>
    <x v="153"/>
    <n v="0"/>
    <n v="27"/>
    <e v="#N/A"/>
    <e v="#N/A"/>
    <n v="0"/>
    <n v="0"/>
    <b v="0"/>
    <e v="#N/A"/>
    <s v="FALSCH"/>
    <x v="2"/>
    <s v="20-"/>
    <e v="#N/A"/>
    <m/>
    <e v="#N/A"/>
  </r>
  <r>
    <s v="Weishaupt Thermo Condens WTC 25-A Kompakt AquaPower 115 Liter"/>
    <n v="4318"/>
    <n v="9701"/>
    <s v="/preisvergleich/Relocate/435728635.html?categoryId=18406&amp;pos=3&amp;price=4318.0&amp;productid=2654415&amp;sid=9701&amp;type=offer"/>
    <s v=" "/>
    <n v="18406"/>
    <x v="150"/>
    <n v="0"/>
    <n v="30"/>
    <e v="#N/A"/>
    <e v="#N/A"/>
    <n v="0"/>
    <n v="0"/>
    <b v="0"/>
    <e v="#N/A"/>
    <s v="FALSCH"/>
    <x v="2"/>
    <s v="25-"/>
    <e v="#N/A"/>
    <m/>
    <e v="#N/A"/>
  </r>
  <r>
    <s v="Weishaupt Thermo Condens WTC 60-A"/>
    <n v="4035"/>
    <n v="9701"/>
    <s v="/preisvergleich/Relocate/457339608.html?categoryId=18406&amp;pos=3&amp;price=4035.0&amp;productid=2654417&amp;sid=9701&amp;type=offer"/>
    <s v=" "/>
    <n v="18406"/>
    <x v="151"/>
    <n v="0"/>
    <n v="30"/>
    <e v="#N/A"/>
    <e v="#N/A"/>
    <n v="0"/>
    <n v="0"/>
    <b v="0"/>
    <e v="#N/A"/>
    <s v="FALSCH"/>
    <x v="2"/>
    <s v="60-"/>
    <e v="#N/A"/>
    <m/>
    <n v="60"/>
  </r>
  <r>
    <s v="Junkers Cerapur Comfort-Eco ZSBE 28-3 A 21 Erdgas L/LL (28 kW)"/>
    <n v="2010"/>
    <n v="289859"/>
    <s v="/preisvergleich/Relocate/481826321.html?categoryId=18406&amp;pos=2&amp;price=2010.0&amp;productid=2635863&amp;sid=289859&amp;type=offer"/>
    <s v=" Jun­kers Ce­ra­pur­Com­fort-Eco ZSBE 28-3 A 21 Brenn­wert­ther­me 28 kW, L/LL ohne Re­ge­lung, ohne Spei­cher, ohne Ab­gas­pa­ket, ohne Mon­ta­ge­plat­te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Brötje EcoCondens BBS Pro EVO 20 C (20 kW)"/>
    <n v="4705"/>
    <n v="9701"/>
    <s v="/preisvergleich/Relocate/516356933.html?categoryId=18406&amp;pos=3&amp;price=4705.0&amp;productid=2611687&amp;sid=9701&amp;type=offer"/>
    <s v=" "/>
    <n v="18406"/>
    <x v="152"/>
    <n v="40"/>
    <n v="31"/>
    <s v="C (20 "/>
    <s v="20 "/>
    <n v="0"/>
    <n v="0"/>
    <b v="0"/>
    <e v="#N/A"/>
    <s v="FALSCH"/>
    <x v="25"/>
    <e v="#REF!"/>
    <s v="n.a."/>
    <m/>
    <n v="20"/>
  </r>
  <r>
    <s v="Junkers ZBS 22 75 Smart"/>
    <n v="2630"/>
    <n v="289859"/>
    <s v="/preisvergleich/Relocate/481869603.html?categoryId=18406&amp;pos=7&amp;price=2630.0&amp;productid=3128334&amp;sid=289859&amp;type=offer"/>
    <s v=" Jun­kers Ce­ra­pur­Mo­dul Smart ZBS 22-75 S-3 MA 21 Brenn­wert­ther­me, L / LL Jun­kers FR 50, ohne Ab­gas­pa­ket, An­schluss nach links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Viessmann Vitodens200 W (19kW)"/>
    <n v="2460"/>
    <n v="289859"/>
    <s v="/preisvergleich/Relocate/481824751.html?categoryId=18406&amp;pos=10&amp;price=2460.0&amp;productid=1064527&amp;sid=289859&amp;type=offer"/>
    <s v=" Viess­mann Vi­to­dens 200-W Gas-Brenn­wert­ther­me, 19 kW, VT200, HE Abgas Schacht - 6m, für un­ter­ge­stell­ten Spei­cher, ohne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Junkers ZBR 42 3 A 21"/>
    <n v="3210"/>
    <n v="289859"/>
    <s v="/preisvergleich/Relocate/481842590.html?categoryId=18406&amp;pos=11&amp;price=3210.0&amp;productid=3497887&amp;sid=289859&amp;type=offer"/>
    <s v=" Jun­kers Ce­ra­pur­Com­fort ZBR 42-3 A 21 Gas-Brenn­wert­ther­me 42 kW, L / LL ohne Re­ge­lung, ohne Spei­cher, Mon­ta­ge­plat­te 258 + 223-1 (Un­ter­putz), Jun­kers AZB10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82"/>
    <n v="289859"/>
    <s v="/preisvergleich/Relocate/475957256.html?categoryId=18406&amp;pos=14&amp;price=2282.0&amp;productid=2286143&amp;sid=289859&amp;type=offer"/>
    <s v=" Vail­lant ecoTEC ex­clu­siv VC 206/4-7 Brenn­wert­ther­me ca­lor­MA­TIC 370, ohne Ab­gas­pa­ket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095"/>
    <n v="289859"/>
    <s v="/preisvergleich/Relocate/481866261.html?categoryId=18406&amp;pos=14&amp;price=3095.0&amp;productid=1750863&amp;sid=289859&amp;type=offer"/>
    <s v=" Jun­kers Ce­ra­pur­Com­fort ZBR 42-3 A 31 Gas-Brenn­wert­ther­me 42 kW, Flg. P ohne Re­ge­lung, ohne Spei­cher, ohne Mon­ta­ge­plat­te, ATEC Schacht 6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510"/>
    <n v="289859"/>
    <s v="/preisvergleich/Relocate/481870309.html?categoryId=18406&amp;pos=14&amp;price=2510.0&amp;productid=3128307&amp;sid=289859&amp;type=offer"/>
    <s v=" Jun­kers Ce­ra­pur­Mo­dul Smart ZBS 22-75 S-3 MA 21 Brenn­wert­ther­me, L / LL Jun­kers FR 50, ohne Ab­gas­pa­ket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Weishaupt Thermo Condens WTC 60-A"/>
    <n v="4035"/>
    <n v="9701"/>
    <s v="/preisvergleich/Relocate/472336775.html?categoryId=18406&amp;pos=4&amp;price=4035.0&amp;productid=2654417&amp;sid=9701&amp;type=offer"/>
    <s v=" "/>
    <n v="18406"/>
    <x v="151"/>
    <n v="0"/>
    <n v="30"/>
    <e v="#N/A"/>
    <e v="#N/A"/>
    <n v="0"/>
    <n v="0"/>
    <b v="0"/>
    <e v="#N/A"/>
    <s v="FALSCH"/>
    <x v="2"/>
    <s v="60-"/>
    <e v="#N/A"/>
    <m/>
    <n v="60"/>
  </r>
  <r>
    <s v="Junkers Cerapur Comfort-Eco ZSBE 28-3 A 21 Erdgas L/LL (28 kW)"/>
    <n v="2055"/>
    <n v="289859"/>
    <s v="/preisvergleich/Relocate/481821074.html?categoryId=18406&amp;pos=3&amp;price=2055.0&amp;productid=2635863&amp;sid=289859&amp;type=offer"/>
    <s v=" Jun­kers Ce­ra­pur­Com­fort-Eco ZSBE 28-3 A 21 Brenn­wert­ther­me 28 kW, L/LL Mon­ta­ge­plat­te 258, ohne Re­ge­lung, ohne Spei­cher, ohne Ab­gas­pa­ket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ZBS 22 75 Smart"/>
    <n v="2630"/>
    <n v="289859"/>
    <s v="/preisvergleich/Relocate/481869407.html?categoryId=18406&amp;pos=8&amp;price=2630.0&amp;productid=3128334&amp;sid=289859&amp;type=offer"/>
    <s v=" Jun­kers Ce­ra­pur­Mo­dul Smart ZBS 22-75 S-3 MA 21 Brenn­wert­ther­me, L / LL Jun­kers FR 50, ohne Ab­gas­pa­ket, An­schluss nach rechts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Viessmann Vitodens200 W (19kW)"/>
    <n v="2465"/>
    <n v="289859"/>
    <s v="/preisvergleich/Relocate/481825883.html?categoryId=18406&amp;pos=11&amp;price=2465.0&amp;productid=1064527&amp;sid=289859&amp;type=offer"/>
    <s v=" Viess­mann Vi­to­dens 200-W Gas-Brenn­wert­ther­me, 19 kW, VT200, HE Abgas Schacht - 6m, ohne, Auf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Junkers ZBR 42 3 A 21"/>
    <n v="3210"/>
    <n v="289859"/>
    <s v="/preisvergleich/Relocate/481848790.html?categoryId=18406&amp;pos=12&amp;price=3210.0&amp;productid=3497887&amp;sid=289859&amp;type=offer"/>
    <s v=" Jun­kers Ce­ra­pur­Com­fort ZBR 42-3 A 21 Gas-Brenn­wert­ther­me 42 kW, L / LL ohne Re­ge­lung, ohne Spei­cher, Mon­ta­ge­plat­te 258 + 223-1 (Un­ter­putz), Jun­kers AZB09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288"/>
    <n v="289859"/>
    <s v="/preisvergleich/Relocate/475958163.html?categoryId=18406&amp;pos=15&amp;price=2288.0&amp;productid=2286143&amp;sid=289859&amp;type=offer"/>
    <s v=" Vail­lant ecoTEC ex­clu­siv VC 206/4-7 Brenn­wert­ther­me ca­lor­MA­TIC 370f, ohne Ab­gas­pa­ket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100"/>
    <n v="289859"/>
    <s v="/preisvergleich/Relocate/481861154.html?categoryId=18406&amp;pos=15&amp;price=3100.0&amp;productid=1750863&amp;sid=289859&amp;type=offer"/>
    <s v=" Jun­kers Ce­ra­pur­Com­fort ZBR 42-3 A 23 Gas-Brenn­wert­ther­me 42 kW, E / H Mon­ta­ge­plat­te 258, ohne Re­ge­lung, ohne Spei­cher, ATEC Schacht 4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Modul-Smart"/>
    <n v="2510"/>
    <n v="289859"/>
    <s v="/preisvergleich/Relocate/481872186.html?categoryId=18406&amp;pos=15&amp;price=2510.0&amp;productid=3128307&amp;sid=289859&amp;type=offer"/>
    <s v=" Jun­kers Ce­ra­pur­Mo­dul Smart ZBS 22-75 S-3 MA 23 Brenn­wert­ther­me, E / H Jun­kers FR 50, ohne Ab­gas­pa­ket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 Comfort-Eco ZSBE 28-3 A 21 Erdgas L/LL (28 kW)"/>
    <n v="2110"/>
    <n v="9701"/>
    <s v="/preisvergleich/Relocate/436564433.html?categoryId=18406&amp;pos=4&amp;price=2110.0&amp;productid=2635863&amp;sid=9701&amp;type=offer"/>
    <s v=" "/>
    <n v="18406"/>
    <x v="154"/>
    <n v="60"/>
    <n v="34"/>
    <s v="L (28 "/>
    <s v="28 "/>
    <n v="0"/>
    <n v="0"/>
    <b v="0"/>
    <e v="#N/A"/>
    <s v="FALSCH"/>
    <x v="15"/>
    <e v="#REF!"/>
    <s v="n.a."/>
    <m/>
    <n v="28"/>
  </r>
  <r>
    <s v="Junkers ZBS 22 75 Smart"/>
    <n v="2645"/>
    <n v="289859"/>
    <s v="/preisvergleich/Relocate/481871261.html?categoryId=18406&amp;pos=9&amp;price=2645.0&amp;productid=3128334&amp;sid=289859&amp;type=offer"/>
    <s v=" Jun­kers Ce­ra­pur­Mo­dul Smart ZBS 22-75 S-3 MA 21 Brenn­wert­ther­me, L / LL ohne Re­ge­lung, ATEC Schacht 10 Meter 80/125, An­schluss nach hinten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Viessmann Vitodens200 W (19kW)"/>
    <n v="2475"/>
    <n v="289859"/>
    <s v="/preisvergleich/Relocate/481820774.html?categoryId=18406&amp;pos=12&amp;price=2475.0&amp;productid=1064527&amp;sid=289859&amp;type=offer"/>
    <s v=" Viess­mann Vi­to­dens 200-W Gas-Brenn­wert­ther­me, 19 kW, VT100, HE Abgas Dach - schwarz, für ne­ben­ge­stell­ten Spei­cher, Auf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Junkers ZBR 42 3 A 21"/>
    <n v="3210"/>
    <n v="289859"/>
    <s v="/preisvergleich/Relocate/481848394.html?categoryId=18406&amp;pos=13&amp;price=3210.0&amp;productid=3497887&amp;sid=289859&amp;type=offer"/>
    <s v=" Jun­kers Ce­ra­pur­Com­fort ZBR 42-3 A 21 Gas-Brenn­wert­ther­me 42 kW, L / LL Mon­ta­ge­plat­te 993, ohne Re­ge­lung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-Eco ZSBE 28-3 A 21 Erdgas L/LL (28 kW)"/>
    <n v="2135"/>
    <n v="289859"/>
    <s v="/preisvergleich/Relocate/481814083.html?categoryId=18406&amp;pos=5&amp;price=2135.0&amp;productid=2635863&amp;sid=289859&amp;type=offer"/>
    <s v=" Jun­kers Ce­ra­pur­Com­fort-Eco ZSBE 28-3 A 21 Brenn­wert­ther­me 28 kW, L/LL ohne Re­ge­lung, ohne Spei­cher, Mon­ta­ge­plat­te 258 + 223-1 (Un­ter­putz), oh­ne...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ZBS 22 75 Smart"/>
    <n v="2660"/>
    <n v="289859"/>
    <s v="/preisvergleich/Relocate/481869163.html?categoryId=18406&amp;pos=10&amp;price=2660.0&amp;productid=3128334&amp;sid=289859&amp;type=offer"/>
    <s v=" Jun­kers Ce­ra­pur­Mo­dul Smart ZBS 22-75 S-3 MA 21 Brenn­wert­ther­me, L / LL Jun­kers FR 120, ohne Ab­gas­pa­ket, An­schluss nach rechts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Viessmann Vitodens200 W (19kW)"/>
    <n v="2475"/>
    <n v="289859"/>
    <s v="/preisvergleich/Relocate/481820400.html?categoryId=18406&amp;pos=13&amp;price=2475.0&amp;productid=1064527&amp;sid=289859&amp;type=offer"/>
    <s v=" Viess­mann Vi­to­dens 200-W Gas-Brenn­wert­ther­me, 19 kW, VT100, HE Abgas Dach - rot, für ne­ben­ge­stell­ten Spei­cher, Auf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Junkers ZBR 42 3 A 21"/>
    <n v="3215"/>
    <n v="289859"/>
    <s v="/preisvergleich/Relocate/481847957.html?categoryId=18406&amp;pos=14&amp;price=3215.0&amp;productid=3497887&amp;sid=289859&amp;type=offer"/>
    <s v=" Jun­kers Ce­ra­pur­Com­fort ZBR 42-3 A 21 Gas-Brenn­wert­ther­me 42 kW, L / LL ohne Re­ge­lung, ohne Spei­cher, Mon­ta­ge­plat­te 258 + 528-1 (Auf­putz), Jun­kers AZB10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-Eco ZSBE 28-3 A 21 Erdgas L/LL (28 kW)"/>
    <n v="2140"/>
    <n v="289859"/>
    <s v="/preisvergleich/Relocate/481803732.html?categoryId=18406&amp;pos=6&amp;price=2140.0&amp;productid=2635863&amp;sid=289859&amp;type=offer"/>
    <s v=" Jun­kers Ce­ra­pur­Com­fort-Eco ZSBE 28-3 A 21 Brenn­wert­ther­me 28 kW, L/LL ohne Re­ge­lung, ohne Spei­cher, Mon­ta­ge­plat­te 258 + 528-1 (Auf­putz), ohne Ab­gas­pa­ket...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ZBS 22 75 Smart"/>
    <n v="2660"/>
    <n v="289859"/>
    <s v="/preisvergleich/Relocate/481868463.html?categoryId=18406&amp;pos=11&amp;price=2660.0&amp;productid=3128334&amp;sid=289859&amp;type=offer"/>
    <s v=" Jun­kers Ce­ra­pur­Mo­dul Smart ZBS 22-75 S-3 MA 21 Brenn­wert­ther­me, L / LL Jun­kers FR 120, ohne Ab­gas­pa­ket, An­schluss nach links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Viessmann Vitodens200 W (19kW)"/>
    <n v="2480"/>
    <n v="289859"/>
    <s v="/preisvergleich/Relocate/481806785.html?categoryId=18406&amp;pos=14&amp;price=2480.0&amp;productid=1064527&amp;sid=289859&amp;type=offer"/>
    <s v=" Viess­mann Vi­to­dens 200-W Gas-Brenn­wert­ther­me, 19 kW, VT200, HE Abgas Schacht - 6m, ohne, Un­ter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Junkers ZBR 42 3 A 21"/>
    <n v="3215"/>
    <n v="289859"/>
    <s v="/preisvergleich/Relocate/481848692.html?categoryId=18406&amp;pos=15&amp;price=3215.0&amp;productid=3497887&amp;sid=289859&amp;type=offer"/>
    <s v=" Jun­kers Ce­ra­pur­Com­fort ZBR 42-3 A 21 Gas-Brenn­wert­ther­me 42 kW, L / LL ohne Re­ge­lung, ohne Spei­cher, Mon­ta­ge­plat­te 258 + 528-1 (Auf­putz), Jun­kers AZB09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-Eco ZSBE 28-3 A 21 Erdgas L/LL (28 kW)"/>
    <n v="2160"/>
    <n v="289859"/>
    <s v="/preisvergleich/Relocate/481825642.html?categoryId=18406&amp;pos=7&amp;price=2160.0&amp;productid=2635863&amp;sid=289859&amp;type=offer"/>
    <s v=" Jun­kers Ce­ra­pur­Com­fort-Eco ZSBE 28-3 A 21 Brenn­wert­ther­me 28 kW, L/LL Jun­kers FR 50, ohne Spei­cher, ohne Ab­gas­pa­ket, ohne Mon­ta­ge­plat­te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ZBS 22 75 Smart"/>
    <n v="2670"/>
    <n v="289859"/>
    <s v="/preisvergleich/Relocate/481868937.html?categoryId=18406&amp;pos=12&amp;price=2670.0&amp;productid=3128334&amp;sid=289859&amp;type=offer"/>
    <s v=" Jun­kers Ce­ra­pur­Mo­dul Smart ZBS 22-75 S-3 MA 21 Brenn­wert­ther­me, L / LL Jun­kers FW 120, ohne Ab­gas­pa­ket, ohne Zu­be­hör Jun­kers"/>
    <n v="18406"/>
    <x v="114"/>
    <n v="0"/>
    <n v="13"/>
    <e v="#N/A"/>
    <e v="#N/A"/>
    <n v="0"/>
    <n v="38"/>
    <b v="0"/>
    <e v="#N/A"/>
    <s v="FALSCH"/>
    <x v="2"/>
    <s v="22 "/>
    <e v="#N/A"/>
    <m/>
    <n v="21.8"/>
  </r>
  <r>
    <s v="Viessmann Vitodens200 W (19kW)"/>
    <n v="2490"/>
    <n v="289859"/>
    <s v="/preisvergleich/Relocate/481778375.html?categoryId=18406&amp;pos=15&amp;price=2490.0&amp;productid=1064527&amp;sid=289859&amp;type=offer"/>
    <s v=" Viess­mann Vi­to­dens 200-W Gas-Brenn­wert­ther­me, 19 kW, VT100, HE Abgas Dach - schwarz, für ne­ben­ge­stell­ten Spei­cher, Un­ter­putz Viess­mann"/>
    <n v="18406"/>
    <x v="4"/>
    <n v="28"/>
    <n v="19"/>
    <s v=" W (19"/>
    <s v="19"/>
    <n v="57"/>
    <n v="24"/>
    <s v="me, 19 "/>
    <s v="19"/>
    <s v="e, 19"/>
    <x v="3"/>
    <e v="#REF!"/>
    <s v="n.a."/>
    <m/>
    <n v="19"/>
  </r>
  <r>
    <s v="Junkers Cerapur Comfort-Eco ZSBE 28-3 A 21 Erdgas L/LL (28 kW)"/>
    <n v="2160"/>
    <n v="289859"/>
    <s v="/preisvergleich/Relocate/481780397.html?categoryId=18406&amp;pos=8&amp;price=2160.0&amp;productid=2635863&amp;sid=289859&amp;type=offer"/>
    <s v=" Jun­kers Ce­ra­pur­Com­fort-Eco ZSBE 28-3 A 21 Brenn­wert­ther­me 28 kW, L/LL Mon­ta­ge­plat­te 994, ohne Re­ge­lung, ohne Spei­cher, ohne Ab­gas­pa­ket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Cerapur Comfort-Eco ZSBE 28-3 A 21 Erdgas L/LL (28 kW)"/>
    <n v="2165"/>
    <n v="289859"/>
    <s v="/preisvergleich/Relocate/481818523.html?categoryId=18406&amp;pos=9&amp;price=2165.0&amp;productid=2635863&amp;sid=289859&amp;type=offer"/>
    <s v=" Jun­kers Ce­ra­pur­Com­fort-Eco ZSBE 28-3 A 21 Brenn­wert­ther­me 28 kW, L/LL Mon­ta­ge­plat­te 993, ohne Re­ge­lung, ohne Spei­cher, ohne Ab­gas­pa­ket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Cerapur Comfort-Eco ZSBE 28-3 A 21 Erdgas L/LL (28 kW)"/>
    <n v="2190"/>
    <n v="289859"/>
    <s v="/preisvergleich/Relocate/481779535.html?categoryId=18406&amp;pos=10&amp;price=2190.0&amp;productid=2635863&amp;sid=289859&amp;type=offer"/>
    <s v=" Jun­kers Ce­ra­pur­Com­fort-Eco ZSBE 28-3 A 21 Brenn­wert­ther­me 28 kW, L/LL Jun­kers FR 120, ohne Spei­cher, ohne Ab­gas­pa­ket, ohne Mon­ta­ge­plat­te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Cerapur Comfort-Eco ZSBE 28-3 A 21 Erdgas L/LL (28 kW)"/>
    <n v="2205"/>
    <n v="289859"/>
    <s v="/preisvergleich/Relocate/481814584.html?categoryId=18406&amp;pos=11&amp;price=2205.0&amp;productid=2635863&amp;sid=289859&amp;type=offer"/>
    <s v=" Jun­kers Ce­ra­pur­Com­fort-Eco ZSBE 28-3 A 21 Brenn­wert­ther­me 28 kW, L/LL Jun­kers FR 50, Mon­ta­ge­plat­te 258, ohne Spei­cher, ohne Ab­gas­pa­ket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Cerapur Comfort-Eco ZSBE 28-3 A 21 Erdgas L/LL (28 kW)"/>
    <n v="2235"/>
    <n v="289859"/>
    <s v="/preisvergleich/Relocate/481825946.html?categoryId=18406&amp;pos=12&amp;price=2235.0&amp;productid=2635863&amp;sid=289859&amp;type=offer"/>
    <s v=" Jun­kers Ce­ra­pur­Com­fort-Eco ZSBE 28-3 A 21 Brenn­wert­ther­me 28 kW, L/LL Jun­kers FR 120, Mon­ta­ge­plat­te 258, ohne Spei­cher, ohne Ab­gas­pa­ket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Cerapur Comfort-Eco ZSBE 28-3 A 21 Erdgas L/LL (28 kW)"/>
    <n v="2235"/>
    <n v="289859"/>
    <s v="/preisvergleich/Relocate/481821540.html?categoryId=18406&amp;pos=13&amp;price=2235.0&amp;productid=2635863&amp;sid=289859&amp;type=offer"/>
    <s v=" Jun­kers Ce­ra­pur­Com­fort-Eco ZSBE 28-3 A 21 Brenn­wert­ther­me 28 kW, L/LL ohne Re­ge­lung, ohne Spei­cher, ohne Mon­ta­ge­plat­te, ATEC Schacht 4 Meter 80/125 Jun­kers"/>
    <n v="18406"/>
    <x v="154"/>
    <n v="60"/>
    <n v="34"/>
    <s v="L (28 "/>
    <s v="28 "/>
    <n v="71"/>
    <n v="39"/>
    <s v="­me 28 "/>
    <s v="28"/>
    <s v="me 28"/>
    <x v="15"/>
    <e v="#REF!"/>
    <s v="n.a."/>
    <m/>
    <n v="28"/>
  </r>
  <r>
    <s v="Junkers Cerapur Comfort-Eco ZSBE 28-3 A 21 Erdgas L/LL (28 kW)"/>
    <n v="2508.15"/>
    <n v="293331"/>
    <s v="/preisvergleich/Relocate/586714598.html?categoryId=18406&amp;pos=14&amp;price=2508.15&amp;productid=2635863&amp;sid=293331&amp;type=offer"/>
    <s v=" Jun­kers Gas-Brenn­wert­ge­rät, wand­hän­gend CE­RA­PUR­COM­FORT-ECO ZSBE 28-3 A 21 - 7712231543 7712231543"/>
    <n v="18406"/>
    <x v="154"/>
    <n v="60"/>
    <n v="34"/>
    <s v="L (28 "/>
    <s v="28 "/>
    <n v="0"/>
    <n v="76"/>
    <b v="0"/>
    <e v="#N/A"/>
    <s v="FALSCH"/>
    <x v="15"/>
    <e v="#REF!"/>
    <s v="n.a."/>
    <m/>
    <n v="28"/>
  </r>
  <r>
    <s v="Junkers Cerapur Comfort-Eco ZSBE 28-3 A 21 Erdgas L/LL (28 kW)"/>
    <n v="2990.23"/>
    <n v="26395"/>
    <s v="/preisvergleich/Relocate/199582697.html?categoryId=18406&amp;pos=15&amp;price=2990.23&amp;productid=2635863&amp;sid=26395&amp;type=offer"/>
    <s v=" Jun­kers Ce­ra­pur Com­fort Eco ZSBE 16-3 A 21 ZSBE 16-3 A 21 Brenn­wert-Wand­kes­sel 15,9 kW"/>
    <n v="18406"/>
    <x v="154"/>
    <n v="60"/>
    <n v="34"/>
    <s v="L (28 "/>
    <s v="28 "/>
    <n v="93"/>
    <n v="39"/>
    <s v="l 15,9 "/>
    <s v="15.9"/>
    <s v="15,9"/>
    <x v="15"/>
    <e v="#REF!"/>
    <s v="n.a."/>
    <m/>
    <n v="28"/>
  </r>
  <r>
    <s v="Buderus Logamax plus GB162-25 Erdgas E/H (25 kW)"/>
    <n v="2324"/>
    <n v="9701"/>
    <s v="/preisvergleich/Relocate/514781069.html?categoryId=18406&amp;pos=1&amp;price=2324.0&amp;productid=3937589&amp;sid=9701&amp;type=offer"/>
    <s v=" "/>
    <n v="18406"/>
    <x v="155"/>
    <n v="46"/>
    <n v="24"/>
    <s v="H (25 "/>
    <s v="25 "/>
    <n v="0"/>
    <n v="0"/>
    <b v="0"/>
    <e v="#N/A"/>
    <s v="FALSCH"/>
    <x v="23"/>
    <e v="#REF!"/>
    <s v="n.a."/>
    <m/>
    <n v="25"/>
  </r>
  <r>
    <s v="Buderus Logaplus-Paket W26 (GB172-24 T50 Erdgas E/H)"/>
    <n v="2860"/>
    <n v="9701"/>
    <s v="/preisvergleich/Relocate/435736032.html?categoryId=18406&amp;pos=1&amp;price=2860.0&amp;productid=4199394&amp;sid=9701&amp;type=offer"/>
    <s v=" "/>
    <n v="18406"/>
    <x v="156"/>
    <n v="0"/>
    <n v="25"/>
    <e v="#N/A"/>
    <e v="#N/A"/>
    <n v="0"/>
    <n v="0"/>
    <b v="0"/>
    <e v="#N/A"/>
    <s v="FALSCH"/>
    <x v="2"/>
    <s v="26 "/>
    <e v="#N/A"/>
    <m/>
    <e v="#N/A"/>
  </r>
  <r>
    <s v="Buderus Logamax plus GB162-25 Erdgas E/H (25 kW)"/>
    <n v="2324.0100000000002"/>
    <n v="9701"/>
    <s v="/preisvergleich/Relocate/514780955.html?categoryId=18406&amp;pos=2&amp;price=2324.01&amp;productid=3937589&amp;sid=9701&amp;type=offer"/>
    <s v=" "/>
    <n v="18406"/>
    <x v="155"/>
    <n v="46"/>
    <n v="24"/>
    <s v="H (25 "/>
    <s v="25 "/>
    <n v="0"/>
    <n v="0"/>
    <b v="0"/>
    <e v="#N/A"/>
    <s v="FALSCH"/>
    <x v="23"/>
    <e v="#REF!"/>
    <s v="n.a."/>
    <m/>
    <n v="25"/>
  </r>
  <r>
    <s v="Junkers Cerapur ZWB 30-4 C 21 Erdgas L/LL (24 kW)"/>
    <n v="1699"/>
    <n v="223861"/>
    <s v="/preisvergleich/Relocate/463226408.html?categoryId=18406&amp;pos=1&amp;price=1699.0&amp;productid=3913654&amp;sid=223861&amp;type=offer"/>
    <s v=" Jun­kers Gas-Brenn­wert-Kom­bither­me Ce­ra­pur ZWB 30-4 C 21 Gas-Hei­zung Heiz­ther­me"/>
    <n v="18406"/>
    <x v="157"/>
    <n v="47"/>
    <n v="21"/>
    <s v="L (24 "/>
    <s v="24 "/>
    <n v="0"/>
    <n v="54"/>
    <b v="0"/>
    <e v="#N/A"/>
    <s v="FALSCH"/>
    <x v="9"/>
    <e v="#REF!"/>
    <s v="n.a."/>
    <m/>
    <n v="24"/>
  </r>
  <r>
    <s v="Buderus Logaplus-Paket W26 (GB172-24 T50 Erdgas E/H)"/>
    <n v="2942"/>
    <n v="9701"/>
    <s v="/preisvergleich/Relocate/524258727.html?categoryId=18406&amp;pos=2&amp;price=2942.0&amp;productid=4199394&amp;sid=9701&amp;type=offer"/>
    <s v=" "/>
    <n v="18406"/>
    <x v="156"/>
    <n v="0"/>
    <n v="25"/>
    <e v="#N/A"/>
    <e v="#N/A"/>
    <n v="0"/>
    <n v="0"/>
    <b v="0"/>
    <e v="#N/A"/>
    <s v="FALSCH"/>
    <x v="2"/>
    <s v="26 "/>
    <e v="#N/A"/>
    <m/>
    <e v="#N/A"/>
  </r>
  <r>
    <s v="Junkers Cerapur ZWB 30-4 C 21 Erdgas L/LL (24 kW)"/>
    <n v="1699"/>
    <n v="9701"/>
    <s v="/preisvergleich/Relocate/457339666.html?categoryId=18406&amp;pos=2&amp;price=1699.0&amp;productid=3913654&amp;sid=9701&amp;type=offer"/>
    <s v=" "/>
    <n v="18406"/>
    <x v="157"/>
    <n v="47"/>
    <n v="21"/>
    <s v="L (24 "/>
    <s v="24 "/>
    <n v="0"/>
    <n v="0"/>
    <b v="0"/>
    <e v="#N/A"/>
    <s v="FALSCH"/>
    <x v="9"/>
    <e v="#REF!"/>
    <s v="n.a."/>
    <m/>
    <n v="24"/>
  </r>
  <r>
    <s v="Junkers Cerapur ZWB 30-4 C 21 Erdgas L/LL (24 kW)"/>
    <n v="1699"/>
    <n v="9701"/>
    <s v="/preisvergleich/Relocate/435727027.html?categoryId=18406&amp;pos=3&amp;price=1699.0&amp;productid=3913654&amp;sid=9701&amp;type=offer"/>
    <s v=" "/>
    <n v="18406"/>
    <x v="157"/>
    <n v="47"/>
    <n v="21"/>
    <s v="L (24 "/>
    <s v="24 "/>
    <n v="0"/>
    <n v="0"/>
    <b v="0"/>
    <e v="#N/A"/>
    <s v="FALSCH"/>
    <x v="9"/>
    <e v="#REF!"/>
    <s v="n.a."/>
    <m/>
    <n v="24"/>
  </r>
  <r>
    <s v="Buderus Logaplus-Paket W30 SR (GB172-20 T210SR)"/>
    <n v="4416"/>
    <n v="9701"/>
    <s v="/preisvergleich/Relocate/445780083.html?categoryId=18406&amp;pos=1&amp;price=4416.0&amp;productid=4202877&amp;sid=9701&amp;type=offer"/>
    <s v=" "/>
    <n v="18406"/>
    <x v="158"/>
    <n v="0"/>
    <n v="25"/>
    <e v="#N/A"/>
    <e v="#N/A"/>
    <n v="0"/>
    <n v="0"/>
    <b v="0"/>
    <e v="#N/A"/>
    <s v="FALSCH"/>
    <x v="2"/>
    <s v="30 "/>
    <e v="#N/A"/>
    <m/>
    <e v="#N/A"/>
  </r>
  <r>
    <s v="Buderus Logaplus-Paket W22 S (GB172-14)"/>
    <n v="1985"/>
    <n v="9701"/>
    <s v="/preisvergleich/Relocate/446229315.html?categoryId=18406&amp;pos=1&amp;price=1985.0&amp;productid=4184691&amp;sid=9701&amp;type=offer"/>
    <s v=" "/>
    <n v="18406"/>
    <x v="159"/>
    <n v="0"/>
    <n v="25"/>
    <e v="#N/A"/>
    <e v="#N/A"/>
    <n v="0"/>
    <n v="0"/>
    <b v="0"/>
    <e v="#N/A"/>
    <s v="FALSCH"/>
    <x v="2"/>
    <s v="22 "/>
    <e v="#N/A"/>
    <m/>
    <n v="14"/>
  </r>
  <r>
    <s v="Buderus Logaplus-Paket W30 (GB172-20 T150)"/>
    <n v="2938.71"/>
    <n v="276812"/>
    <s v="/preisvergleich/Relocate/480821958.html?categoryId=18406&amp;pos=1&amp;price=2938.71&amp;productid=4199447&amp;sid=276812&amp;type=offer"/>
    <s v=" Bu­de­rus Lo­gap­lus-Pa­ket GB172T, Rohr­wen­delspei­cher 20 kW, Erdgas E, 150 Liter, An­schluss-Set seit­lich"/>
    <n v="18406"/>
    <x v="160"/>
    <n v="0"/>
    <n v="25"/>
    <e v="#N/A"/>
    <e v="#N/A"/>
    <n v="63"/>
    <n v="32"/>
    <s v="her 20 "/>
    <s v="20"/>
    <s v="er 20"/>
    <x v="25"/>
    <s v="30 "/>
    <e v="#N/A"/>
    <m/>
    <n v="20"/>
  </r>
  <r>
    <s v="Buderus Logaplus-Paket W30 (GB172-14 T120)"/>
    <n v="2827.44"/>
    <n v="276812"/>
    <s v="/preisvergleich/Relocate/480822859.html?categoryId=18406&amp;pos=1&amp;price=2827.44&amp;productid=4199466&amp;sid=276812&amp;type=offer"/>
    <s v=" Bu­de­rus Lo­gap­lus-Pa­ket GB172T, Rohr­wen­delspei­cher 14 kW, Erdgas E, 120 Liter, An­schluss-Set seit­lich"/>
    <n v="18406"/>
    <x v="161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24 T150S)"/>
    <n v="2929.49"/>
    <n v="276812"/>
    <s v="/preisvergleich/Relocate/560031671.html?categoryId=18406&amp;pos=1&amp;price=2929.49&amp;productid=4199782&amp;sid=276812&amp;type=offer"/>
    <s v=" Bu­de­rus Lo­gap­lus-Pa­ket W30 GB172-24 T150S, G20"/>
    <n v="18406"/>
    <x v="162"/>
    <n v="0"/>
    <n v="25"/>
    <e v="#N/A"/>
    <e v="#N/A"/>
    <n v="0"/>
    <n v="31"/>
    <b v="0"/>
    <e v="#N/A"/>
    <s v="FALSCH"/>
    <x v="2"/>
    <s v="30 "/>
    <e v="#N/A"/>
    <m/>
    <e v="#N/A"/>
  </r>
  <r>
    <s v="Buderus Logaplus-Paket W30 SR (GB172-20 T210SR)"/>
    <n v="4416"/>
    <n v="9701"/>
    <s v="/preisvergleich/Relocate/445780143.html?categoryId=18406&amp;pos=2&amp;price=4416.0&amp;productid=4202877&amp;sid=9701&amp;type=offer"/>
    <s v=" "/>
    <n v="18406"/>
    <x v="158"/>
    <n v="0"/>
    <n v="25"/>
    <e v="#N/A"/>
    <e v="#N/A"/>
    <n v="0"/>
    <n v="0"/>
    <b v="0"/>
    <e v="#N/A"/>
    <s v="FALSCH"/>
    <x v="2"/>
    <s v="30 "/>
    <e v="#N/A"/>
    <m/>
    <e v="#N/A"/>
  </r>
  <r>
    <s v="Buderus Logaplus-Paket W22 S (GB172-14)"/>
    <n v="2090"/>
    <n v="9701"/>
    <s v="/preisvergleich/Relocate/435749218.html?categoryId=18406&amp;pos=2&amp;price=2090.0&amp;productid=4184691&amp;sid=9701&amp;type=offer"/>
    <s v=" "/>
    <n v="18406"/>
    <x v="159"/>
    <n v="0"/>
    <n v="25"/>
    <e v="#N/A"/>
    <e v="#N/A"/>
    <n v="0"/>
    <n v="0"/>
    <b v="0"/>
    <e v="#N/A"/>
    <s v="FALSCH"/>
    <x v="2"/>
    <s v="22 "/>
    <e v="#N/A"/>
    <m/>
    <n v="14"/>
  </r>
  <r>
    <s v="Buderus Logaplus-Paket W30 (GB172-20 T150)"/>
    <n v="3085.44"/>
    <n v="276812"/>
    <s v="/preisvergleich/Relocate/480819566.html?categoryId=18406&amp;pos=2&amp;price=3085.44&amp;productid=4199447&amp;sid=276812&amp;type=offer"/>
    <s v=" Bu­de­rus Lo­gap­lus-Pa­ket GB172T, Rohr­wen­delspei­cher 20 kW, Erdgas LL, 150 Liter, An­schluss-Set seit­lich"/>
    <n v="18406"/>
    <x v="160"/>
    <n v="0"/>
    <n v="25"/>
    <e v="#N/A"/>
    <e v="#N/A"/>
    <n v="63"/>
    <n v="32"/>
    <s v="her 20 "/>
    <s v="20"/>
    <s v="er 20"/>
    <x v="25"/>
    <s v="30 "/>
    <e v="#N/A"/>
    <m/>
    <n v="20"/>
  </r>
  <r>
    <s v="Buderus Logaplus-Paket W30 SR (GB172-20 T210SR Erdgas L/LL)"/>
    <n v="4416"/>
    <n v="9701"/>
    <s v="/preisvergleich/Relocate/445780083.html?categoryId=18406&amp;pos=1&amp;price=4416.0&amp;productid=4202890&amp;sid=9701&amp;type=offer"/>
    <s v=" "/>
    <n v="18406"/>
    <x v="163"/>
    <n v="0"/>
    <n v="25"/>
    <e v="#N/A"/>
    <e v="#N/A"/>
    <n v="0"/>
    <n v="0"/>
    <b v="0"/>
    <e v="#N/A"/>
    <s v="FALSCH"/>
    <x v="2"/>
    <s v="30 "/>
    <e v="#N/A"/>
    <m/>
    <e v="#N/A"/>
  </r>
  <r>
    <s v="Buderus Logaplus-Paket W30 (GB172-14 T120)"/>
    <n v="2968.81"/>
    <n v="276812"/>
    <s v="/preisvergleich/Relocate/480823157.html?categoryId=18406&amp;pos=2&amp;price=2968.81&amp;productid=4199466&amp;sid=276812&amp;type=offer"/>
    <s v=" Bu­de­rus Lo­gap­lus-Pa­ket GB172T, Rohr­wen­delspei­cher 14 kW, Erdgas LL, 120 Liter, An­schluss-Set seit­lich"/>
    <n v="18406"/>
    <x v="161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24 T150S)"/>
    <n v="3124.32"/>
    <n v="276812"/>
    <s v="/preisvergleich/Relocate/528712807.html?categoryId=18406&amp;pos=2&amp;price=3124.32&amp;productid=4199782&amp;sid=276812&amp;type=offer"/>
    <s v=" Bu­de­rus Lo­gap­lus-Pa­ket W30 GB172-24 T150S"/>
    <n v="18406"/>
    <x v="162"/>
    <n v="0"/>
    <n v="25"/>
    <e v="#N/A"/>
    <e v="#N/A"/>
    <n v="0"/>
    <n v="31"/>
    <b v="0"/>
    <e v="#N/A"/>
    <s v="FALSCH"/>
    <x v="2"/>
    <s v="30 "/>
    <e v="#N/A"/>
    <m/>
    <e v="#N/A"/>
  </r>
  <r>
    <s v="Buderus Logaplus-Paket W22 S (GB172-14)"/>
    <n v="3279"/>
    <n v="273949"/>
    <s v="/preisvergleich/Relocate/385154966.html?categoryId=18406&amp;pos=3&amp;price=3279.0&amp;productid=4184691&amp;sid=273949&amp;type=offer"/>
    <s v=" Bu­de­rus Lo­ga­max Plus GB172, 14 kW, mit RC300 Re­ge­lung, 1 Heiz­kreis mit Mi­scher und Weiche"/>
    <n v="18406"/>
    <x v="159"/>
    <n v="0"/>
    <n v="25"/>
    <e v="#N/A"/>
    <e v="#N/A"/>
    <n v="37"/>
    <n v="29"/>
    <s v="72, 14 "/>
    <s v="14"/>
    <s v="2, 14"/>
    <x v="7"/>
    <s v="22 "/>
    <e v="#N/A"/>
    <m/>
    <n v="14"/>
  </r>
  <r>
    <s v="Buderus Logaplus-Paket W30 (GB172-20 T150)"/>
    <n v="3088.98"/>
    <n v="276812"/>
    <s v="/preisvergleich/Relocate/480821616.html?categoryId=18406&amp;pos=3&amp;price=3088.98&amp;productid=4199447&amp;sid=276812&amp;type=offer"/>
    <s v=" Bu­de­rus Lo­gap­lus-Pa­ket GB172T, Rohr­wen­delspei­cher 20 kW, Erdgas LL, 150 Liter, An­schluss-Set oben"/>
    <n v="18406"/>
    <x v="160"/>
    <n v="0"/>
    <n v="25"/>
    <e v="#N/A"/>
    <e v="#N/A"/>
    <n v="63"/>
    <n v="32"/>
    <s v="her 20 "/>
    <s v="20"/>
    <s v="er 20"/>
    <x v="25"/>
    <s v="30 "/>
    <e v="#N/A"/>
    <m/>
    <n v="20"/>
  </r>
  <r>
    <s v="Viessmann Vitosolar 300-F (Vitodens 300-W 19 kW + Solarspeicher 750 L)"/>
    <n v="9490"/>
    <n v="9701"/>
    <s v="/preisvergleich/Relocate/511176762.html?categoryId=18406&amp;pos=1&amp;price=9490.0&amp;productid=3862766&amp;sid=9701&amp;type=offer"/>
    <s v=" "/>
    <n v="18406"/>
    <x v="164"/>
    <n v="46"/>
    <n v="21"/>
    <s v="-W 19 "/>
    <s v="19 "/>
    <n v="0"/>
    <n v="0"/>
    <b v="0"/>
    <e v="#N/A"/>
    <s v="FALSCH"/>
    <x v="3"/>
    <e v="#REF!"/>
    <s v="n.a."/>
    <m/>
    <n v="19"/>
  </r>
  <r>
    <s v="Buderus Logaplus-Paket W30 SR (GB172-20 T210SR Erdgas L/LL)"/>
    <n v="4444"/>
    <n v="9701"/>
    <s v="/preisvergleich/Relocate/445780126.html?categoryId=18406&amp;pos=2&amp;price=4444.0&amp;productid=4202890&amp;sid=9701&amp;type=offer"/>
    <s v=" "/>
    <n v="18406"/>
    <x v="163"/>
    <n v="0"/>
    <n v="25"/>
    <e v="#N/A"/>
    <e v="#N/A"/>
    <n v="0"/>
    <n v="0"/>
    <b v="0"/>
    <e v="#N/A"/>
    <s v="FALSCH"/>
    <x v="2"/>
    <s v="30 "/>
    <e v="#N/A"/>
    <m/>
    <e v="#N/A"/>
  </r>
  <r>
    <s v="Buderus Logaplus-Paket W30 (GB172-14 T120 Erdgas L/LL)"/>
    <n v="2827.44"/>
    <n v="276812"/>
    <s v="/preisvergleich/Relocate/480822859.html?categoryId=18406&amp;pos=1&amp;price=2827.44&amp;productid=4202934&amp;sid=276812&amp;type=offer"/>
    <s v=" Bu­de­rus Lo­gap­lus-Pa­ket GB172T, Rohr­wen­delspei­cher 14 kW, Erdgas E, 120 Liter, An­schluss-Set seit­lich"/>
    <n v="18406"/>
    <x v="165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14 T120)"/>
    <n v="2972.35"/>
    <n v="276812"/>
    <s v="/preisvergleich/Relocate/480823597.html?categoryId=18406&amp;pos=3&amp;price=2972.35&amp;productid=4199466&amp;sid=276812&amp;type=offer"/>
    <s v=" Bu­de­rus Lo­gap­lus-Pa­ket GB172T, Rohr­wen­delspei­cher 14 kW, Erdgas LL, 120 Liter, An­schluss-Set oben"/>
    <n v="18406"/>
    <x v="161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24 T150S)"/>
    <n v="3124.32"/>
    <n v="276812"/>
    <s v="/preisvergleich/Relocate/528712968.html?categoryId=18406&amp;pos=3&amp;price=3124.32&amp;productid=4199782&amp;sid=276812&amp;type=offer"/>
    <s v=" Bu­de­rus Lo­gap­lus-Pa­ket W30 GB172-24 T150S"/>
    <n v="18406"/>
    <x v="162"/>
    <n v="0"/>
    <n v="25"/>
    <e v="#N/A"/>
    <e v="#N/A"/>
    <n v="0"/>
    <n v="31"/>
    <b v="0"/>
    <e v="#N/A"/>
    <s v="FALSCH"/>
    <x v="2"/>
    <s v="30 "/>
    <e v="#N/A"/>
    <m/>
    <e v="#N/A"/>
  </r>
  <r>
    <s v="Buderus Logaplus-Paket W30 (GB172-20 T150)"/>
    <n v="3088.98"/>
    <n v="276812"/>
    <s v="/preisvergleich/Relocate/480818117.html?categoryId=18406&amp;pos=4&amp;price=3088.98&amp;productid=4199447&amp;sid=276812&amp;type=offer"/>
    <s v=" Bu­de­rus Lo­gap­lus-Pa­ket GB172T, Rohr­wen­delspei­cher 20 kW, Erdgas E, 150 Liter, An­schluss-Set oben"/>
    <n v="18406"/>
    <x v="160"/>
    <n v="0"/>
    <n v="25"/>
    <e v="#N/A"/>
    <e v="#N/A"/>
    <n v="63"/>
    <n v="32"/>
    <s v="her 20 "/>
    <s v="20"/>
    <s v="er 20"/>
    <x v="25"/>
    <s v="30 "/>
    <e v="#N/A"/>
    <m/>
    <n v="20"/>
  </r>
  <r>
    <s v="Viessmann Vitosolar 300-F (Vitodens 300-W 19 kW + Solarspeicher 750 L)"/>
    <n v="9626"/>
    <n v="9701"/>
    <s v="/preisvergleich/Relocate/511175483.html?categoryId=18406&amp;pos=2&amp;price=9626.0&amp;productid=3862766&amp;sid=9701&amp;type=offer"/>
    <s v=" "/>
    <n v="18406"/>
    <x v="164"/>
    <n v="46"/>
    <n v="21"/>
    <s v="-W 19 "/>
    <s v="19 "/>
    <n v="0"/>
    <n v="0"/>
    <b v="0"/>
    <e v="#N/A"/>
    <s v="FALSCH"/>
    <x v="3"/>
    <e v="#REF!"/>
    <s v="n.a."/>
    <m/>
    <n v="19"/>
  </r>
  <r>
    <s v="Buderus Logaplus-Paket W30 (GB172-20 T100S Erdgas L/LL)"/>
    <n v="2802.88"/>
    <n v="276812"/>
    <s v="/preisvergleich/Relocate/560031698.html?categoryId=18406&amp;pos=1&amp;price=2802.88&amp;productid=4203040&amp;sid=276812&amp;type=offer"/>
    <s v=" Bu­de­rus Lo­gap­lus-Pa­ket W30GB172-20 T100S, G20"/>
    <n v="18406"/>
    <x v="166"/>
    <n v="0"/>
    <n v="25"/>
    <e v="#N/A"/>
    <e v="#N/A"/>
    <n v="0"/>
    <n v="31"/>
    <b v="0"/>
    <e v="#N/A"/>
    <s v="FALSCH"/>
    <x v="2"/>
    <s v="30 "/>
    <e v="#N/A"/>
    <m/>
    <e v="#N/A"/>
  </r>
  <r>
    <s v="Buderus Logaplus-Paket W30 (GB172-14 T120 Erdgas L/LL)"/>
    <n v="2972.35"/>
    <n v="276812"/>
    <s v="/preisvergleich/Relocate/480821201.html?categoryId=18406&amp;pos=2&amp;price=2972.35&amp;productid=4202934&amp;sid=276812&amp;type=offer"/>
    <s v=" Bu­de­rus Lo­gap­lus-Pa­ket GB172T, Rohr­wen­delspei­cher 14 kW, Erdgas E, 120 Liter, An­schluss-Set oben"/>
    <n v="18406"/>
    <x v="165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14 T120)"/>
    <n v="2972.35"/>
    <n v="276812"/>
    <s v="/preisvergleich/Relocate/480821201.html?categoryId=18406&amp;pos=4&amp;price=2972.35&amp;productid=4199466&amp;sid=276812&amp;type=offer"/>
    <s v=" Bu­de­rus Lo­gap­lus-Pa­ket GB172T, Rohr­wen­delspei­cher 14 kW, Erdgas E, 120 Liter, An­schluss-Set oben"/>
    <n v="18406"/>
    <x v="161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24 T150S)"/>
    <n v="3459"/>
    <n v="9701"/>
    <s v="/preisvergleich/Relocate/513593683.html?categoryId=18406&amp;pos=4&amp;price=3459.0&amp;productid=4199782&amp;sid=9701&amp;type=offer"/>
    <s v=" "/>
    <n v="18406"/>
    <x v="162"/>
    <n v="0"/>
    <n v="25"/>
    <e v="#N/A"/>
    <e v="#N/A"/>
    <n v="0"/>
    <n v="0"/>
    <b v="0"/>
    <e v="#N/A"/>
    <s v="FALSCH"/>
    <x v="2"/>
    <s v="30 "/>
    <e v="#N/A"/>
    <m/>
    <e v="#N/A"/>
  </r>
  <r>
    <s v="Buderus Logaplus-Paket W30 (GB172-20 T150)"/>
    <n v="3184.4"/>
    <n v="276812"/>
    <s v="/preisvergleich/Relocate/480824204.html?categoryId=18406&amp;pos=5&amp;price=3184.4&amp;productid=4199447&amp;sid=276812&amp;type=offer"/>
    <s v=" Bu­de­rus Lo­gap­lus-Pa­ket GB172T, Rohr­wen­delspei­cher 20 kW, Erdgas LL, 150 Liter, An­schluss-Set hinten"/>
    <n v="18406"/>
    <x v="160"/>
    <n v="0"/>
    <n v="25"/>
    <e v="#N/A"/>
    <e v="#N/A"/>
    <n v="63"/>
    <n v="32"/>
    <s v="her 20 "/>
    <s v="20"/>
    <s v="er 20"/>
    <x v="25"/>
    <s v="30 "/>
    <e v="#N/A"/>
    <m/>
    <n v="20"/>
  </r>
  <r>
    <s v="Buderus Logaplus-Paket W30 (GB172-20 T100S Erdgas L/LL)"/>
    <n v="3310"/>
    <n v="9701"/>
    <s v="/preisvergleich/Relocate/445626821.html?categoryId=18406&amp;pos=2&amp;price=3310.0&amp;productid=4203040&amp;sid=9701&amp;type=offer"/>
    <s v=" "/>
    <n v="18406"/>
    <x v="166"/>
    <n v="0"/>
    <n v="25"/>
    <e v="#N/A"/>
    <e v="#N/A"/>
    <n v="0"/>
    <n v="0"/>
    <b v="0"/>
    <e v="#N/A"/>
    <s v="FALSCH"/>
    <x v="2"/>
    <s v="30 "/>
    <e v="#N/A"/>
    <m/>
    <e v="#N/A"/>
  </r>
  <r>
    <s v="Buderus Logaplus-Paket W30 (GB172-20 T150 Erdgas L/LL)"/>
    <n v="3085.44"/>
    <n v="276812"/>
    <s v="/preisvergleich/Relocate/480819566.html?categoryId=18406&amp;pos=1&amp;price=3085.44&amp;productid=4203010&amp;sid=276812&amp;type=offer"/>
    <s v=" Bu­de­rus Lo­gap­lus-Pa­ket GB172T, Rohr­wen­delspei­cher 20 kW, Erdgas LL, 150 Liter, An­schluss-Set seit­lich"/>
    <n v="18406"/>
    <x v="167"/>
    <n v="0"/>
    <n v="25"/>
    <e v="#N/A"/>
    <e v="#N/A"/>
    <n v="63"/>
    <n v="32"/>
    <s v="her 20 "/>
    <s v="20"/>
    <s v="er 20"/>
    <x v="25"/>
    <s v="30 "/>
    <e v="#N/A"/>
    <m/>
    <n v="20"/>
  </r>
  <r>
    <s v="Junkers ZBR 28 3 A 23"/>
    <n v="2170"/>
    <n v="289859"/>
    <s v="/preisvergleich/Relocate/481844632.html?categoryId=18406&amp;pos=1&amp;price=2170.0&amp;productid=2384225&amp;sid=289859&amp;type=offer"/>
    <s v=" Jun­kers Ce­ra­pur­Com­fort ZBR 28-3 A 23 Gas-Brenn­wert­ther­me 28 kW, E / H Jun­kers FR 120, ohne Spei­cher, ohne Ab­gas­pa­ket, ohne Mon­ta­ge­plat­te Jun­kers"/>
    <n v="18406"/>
    <x v="140"/>
    <n v="0"/>
    <n v="13"/>
    <e v="#N/A"/>
    <e v="#N/A"/>
    <n v="70"/>
    <n v="34"/>
    <s v="­me 28 "/>
    <s v="28"/>
    <s v="me 28"/>
    <x v="15"/>
    <s v="28 "/>
    <e v="#N/A"/>
    <m/>
    <n v="28"/>
  </r>
  <r>
    <s v="Wolf ComfortLine CSZ-20/300"/>
    <n v="3176"/>
    <n v="223861"/>
    <s v="/preisvergleich/Relocate/200474769.html?categoryId=18406&amp;pos=1&amp;price=3176.0&amp;productid=3129275&amp;sid=223861&amp;type=offer"/>
    <s v=" Wolf CSZ 20/300 Gas­brenn­wert-So­lar-Hei­zung / Gas­brenn­wert­mo­dul Gas-So­lar"/>
    <n v="18406"/>
    <x v="168"/>
    <n v="0"/>
    <n v="22"/>
    <e v="#N/A"/>
    <e v="#N/A"/>
    <n v="0"/>
    <n v="11"/>
    <b v="0"/>
    <e v="#N/A"/>
    <s v="FALSCH"/>
    <x v="2"/>
    <s v="20/"/>
    <e v="#N/A"/>
    <m/>
    <e v="#N/A"/>
  </r>
  <r>
    <s v="Buderus Logamax plus GB172-20 Erdgas L/LL"/>
    <n v="1559"/>
    <n v="9701"/>
    <s v="/preisvergleich/Relocate/419138069.html?categoryId=18406&amp;pos=1&amp;price=1559.0&amp;productid=3797290&amp;sid=9701&amp;type=offer"/>
    <s v=" "/>
    <n v="18406"/>
    <x v="169"/>
    <n v="0"/>
    <n v="24"/>
    <e v="#N/A"/>
    <e v="#N/A"/>
    <n v="0"/>
    <n v="0"/>
    <b v="0"/>
    <e v="#N/A"/>
    <s v="FALSCH"/>
    <x v="2"/>
    <s v="172"/>
    <e v="#N/A"/>
    <m/>
    <n v="20"/>
  </r>
  <r>
    <s v="Buderus Logaplus-Paket W30 (GB172-14 T120 Erdgas L/LL)"/>
    <n v="3067.77"/>
    <n v="276812"/>
    <s v="/preisvergleich/Relocate/480822755.html?categoryId=18406&amp;pos=3&amp;price=3067.77&amp;productid=4202934&amp;sid=276812&amp;type=offer"/>
    <s v=" Bu­de­rus Lo­gap­lus-Pa­ket GB172T, Rohr­wen­delspei­cher 14 kW, Erdgas LL, 120 Liter, An­schluss-Set hinten"/>
    <n v="18406"/>
    <x v="165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14 T120)"/>
    <n v="3067.77"/>
    <n v="276812"/>
    <s v="/preisvergleich/Relocate/480824291.html?categoryId=18406&amp;pos=5&amp;price=3067.77&amp;productid=4199466&amp;sid=276812&amp;type=offer"/>
    <s v=" Bu­de­rus Lo­gap­lus-Pa­ket GB172T, Rohr­wen­delspei­cher 14 kW, Erdgas E, 120 Liter, An­schluss-Set hinten"/>
    <n v="18406"/>
    <x v="161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24 T150S)"/>
    <n v="3459"/>
    <n v="9701"/>
    <s v="/preisvergleich/Relocate/445627233.html?categoryId=18406&amp;pos=5&amp;price=3459.0&amp;productid=4199782&amp;sid=9701&amp;type=offer"/>
    <s v=" "/>
    <n v="18406"/>
    <x v="162"/>
    <n v="0"/>
    <n v="25"/>
    <e v="#N/A"/>
    <e v="#N/A"/>
    <n v="0"/>
    <n v="0"/>
    <b v="0"/>
    <e v="#N/A"/>
    <s v="FALSCH"/>
    <x v="2"/>
    <s v="30 "/>
    <e v="#N/A"/>
    <m/>
    <e v="#N/A"/>
  </r>
  <r>
    <s v="Buderus Logaplus-Paket W30 (GB172-20 T150)"/>
    <n v="3184.4"/>
    <n v="276812"/>
    <s v="/preisvergleich/Relocate/480823463.html?categoryId=18406&amp;pos=6&amp;price=3184.4&amp;productid=4199447&amp;sid=276812&amp;type=offer"/>
    <s v=" Bu­de­rus Lo­gap­lus-Pa­ket GB172T, Rohr­wen­delspei­cher 20 kW, Erdgas E, 150 Liter, An­schluss-Set hinten"/>
    <n v="18406"/>
    <x v="160"/>
    <n v="0"/>
    <n v="25"/>
    <e v="#N/A"/>
    <e v="#N/A"/>
    <n v="63"/>
    <n v="32"/>
    <s v="her 20 "/>
    <s v="20"/>
    <s v="er 20"/>
    <x v="25"/>
    <s v="30 "/>
    <e v="#N/A"/>
    <m/>
    <n v="20"/>
  </r>
  <r>
    <s v="Buderus Logaplus-Paket W30 (GB172-20 T100S Erdgas L/LL)"/>
    <n v="3314"/>
    <n v="9701"/>
    <s v="/preisvergleich/Relocate/445626757.html?categoryId=18406&amp;pos=3&amp;price=3314.0&amp;productid=4203040&amp;sid=9701&amp;type=offer"/>
    <s v=" "/>
    <n v="18406"/>
    <x v="166"/>
    <n v="0"/>
    <n v="25"/>
    <e v="#N/A"/>
    <e v="#N/A"/>
    <n v="0"/>
    <n v="0"/>
    <b v="0"/>
    <e v="#N/A"/>
    <s v="FALSCH"/>
    <x v="2"/>
    <s v="30 "/>
    <e v="#N/A"/>
    <m/>
    <e v="#N/A"/>
  </r>
  <r>
    <s v="Buderus Logaplus-Paket W30 (GB172-20 T150 Erdgas L/LL)"/>
    <n v="3088.98"/>
    <n v="276812"/>
    <s v="/preisvergleich/Relocate/480821616.html?categoryId=18406&amp;pos=2&amp;price=3088.98&amp;productid=4203010&amp;sid=276812&amp;type=offer"/>
    <s v=" Bu­de­rus Lo­gap­lus-Pa­ket GB172T, Rohr­wen­delspei­cher 20 kW, Erdgas LL, 150 Liter, An­schluss-Set oben"/>
    <n v="18406"/>
    <x v="167"/>
    <n v="0"/>
    <n v="25"/>
    <e v="#N/A"/>
    <e v="#N/A"/>
    <n v="63"/>
    <n v="32"/>
    <s v="her 20 "/>
    <s v="20"/>
    <s v="er 20"/>
    <x v="25"/>
    <s v="30 "/>
    <e v="#N/A"/>
    <m/>
    <n v="20"/>
  </r>
  <r>
    <s v="Junkers ZBR 28 3 A 23"/>
    <n v="2185"/>
    <n v="289859"/>
    <s v="/preisvergleich/Relocate/481840609.html?categoryId=18406&amp;pos=2&amp;price=2185.0&amp;productid=2384225&amp;sid=289859&amp;type=offer"/>
    <s v=" Jun­kers Ce­ra­pur­Com­fort ZBR 28-3 A 23 Gas-Brenn­wert­ther­me 28 kW, E / H Jun­kers FR 50, Mon­ta­ge­plat­te 258, ohne Spei­cher, ohne Ab­gas­pa­ket Jun­kers"/>
    <n v="18406"/>
    <x v="140"/>
    <n v="0"/>
    <n v="13"/>
    <e v="#N/A"/>
    <e v="#N/A"/>
    <n v="70"/>
    <n v="34"/>
    <s v="­me 28 "/>
    <s v="28"/>
    <s v="me 28"/>
    <x v="15"/>
    <s v="28 "/>
    <e v="#N/A"/>
    <m/>
    <n v="28"/>
  </r>
  <r>
    <s v="Wolf ComfortLine CSZ-20/300"/>
    <n v="3176"/>
    <n v="223861"/>
    <s v="/preisvergleich/Relocate/200474771.html?categoryId=18406&amp;pos=2&amp;price=3176.0&amp;productid=3129275&amp;sid=223861&amp;type=offer"/>
    <s v=" Wolf Gasther­me CSZ-20/300 Gas­brenn­wert-So­lar-Mo­dul Hei­zung"/>
    <n v="18406"/>
    <x v="168"/>
    <n v="0"/>
    <n v="22"/>
    <e v="#N/A"/>
    <e v="#N/A"/>
    <n v="0"/>
    <n v="22"/>
    <b v="0"/>
    <e v="#N/A"/>
    <s v="FALSCH"/>
    <x v="2"/>
    <s v="20/"/>
    <e v="#N/A"/>
    <m/>
    <e v="#N/A"/>
  </r>
  <r>
    <s v="Buderus Logamax plus GB172-20 Erdgas L/LL"/>
    <n v="1642.01"/>
    <n v="276812"/>
    <s v="/preisvergleich/Relocate/497363209.html?categoryId=18406&amp;pos=2&amp;price=1642.01&amp;productid=3797290&amp;sid=276812&amp;type=offer"/>
    <s v=" Bu­de­rus Lo­ga­max plus GB172-20, G25"/>
    <n v="18406"/>
    <x v="169"/>
    <n v="0"/>
    <n v="24"/>
    <e v="#N/A"/>
    <e v="#N/A"/>
    <n v="0"/>
    <n v="29"/>
    <b v="0"/>
    <e v="#N/A"/>
    <s v="FALSCH"/>
    <x v="2"/>
    <s v="172"/>
    <e v="#N/A"/>
    <m/>
    <n v="20"/>
  </r>
  <r>
    <s v="Buderus Logaplus-Paket W30 (GB172-14 T120 Erdgas L/LL)"/>
    <n v="3403"/>
    <n v="9701"/>
    <s v="/preisvergleich/Relocate/445626687.html?categoryId=18406&amp;pos=4&amp;price=3403.0&amp;productid=4202934&amp;sid=9701&amp;type=offer"/>
    <s v=" "/>
    <n v="18406"/>
    <x v="165"/>
    <n v="0"/>
    <n v="25"/>
    <e v="#N/A"/>
    <e v="#N/A"/>
    <n v="0"/>
    <n v="0"/>
    <b v="0"/>
    <e v="#N/A"/>
    <s v="FALSCH"/>
    <x v="2"/>
    <s v="30 "/>
    <e v="#N/A"/>
    <m/>
    <n v="14"/>
  </r>
  <r>
    <s v="Buderus Logaplus-Paket W30 (GB172-14 T120)"/>
    <n v="3067.77"/>
    <n v="276812"/>
    <s v="/preisvergleich/Relocate/480822755.html?categoryId=18406&amp;pos=6&amp;price=3067.77&amp;productid=4199466&amp;sid=276812&amp;type=offer"/>
    <s v=" Bu­de­rus Lo­gap­lus-Pa­ket GB172T, Rohr­wen­delspei­cher 14 kW, Erdgas LL, 120 Liter, An­schluss-Set hinten"/>
    <n v="18406"/>
    <x v="161"/>
    <n v="0"/>
    <n v="25"/>
    <e v="#N/A"/>
    <e v="#N/A"/>
    <n v="63"/>
    <n v="32"/>
    <s v="her 14 "/>
    <s v="14"/>
    <s v="er 14"/>
    <x v="7"/>
    <s v="30 "/>
    <e v="#N/A"/>
    <m/>
    <n v="14"/>
  </r>
  <r>
    <s v="Buderus Logaplus-Paket W30 (GB172-20 T150)"/>
    <n v="3249"/>
    <n v="9701"/>
    <s v="/preisvergleich/Relocate/598142813.html?categoryId=18406&amp;pos=7&amp;price=3249.0&amp;productid=4199447&amp;sid=9701&amp;type=offer"/>
    <s v=" "/>
    <n v="18406"/>
    <x v="160"/>
    <n v="0"/>
    <n v="25"/>
    <e v="#N/A"/>
    <e v="#N/A"/>
    <n v="0"/>
    <n v="0"/>
    <b v="0"/>
    <e v="#N/A"/>
    <s v="FALSCH"/>
    <x v="2"/>
    <s v="30 "/>
    <e v="#N/A"/>
    <m/>
    <n v="20"/>
  </r>
  <r>
    <s v="Buderus Logaplus-Paket W30 (GB172-20 T150 Erdgas L/LL)"/>
    <n v="3184.4"/>
    <n v="276812"/>
    <s v="/preisvergleich/Relocate/480824204.html?categoryId=18406&amp;pos=3&amp;price=3184.4&amp;productid=4203010&amp;sid=276812&amp;type=offer"/>
    <s v=" Bu­de­rus Lo­gap­lus-Pa­ket GB172T, Rohr­wen­delspei­cher 20 kW, Erdgas LL, 150 Liter, An­schluss-Set hinten"/>
    <n v="18406"/>
    <x v="167"/>
    <n v="0"/>
    <n v="25"/>
    <e v="#N/A"/>
    <e v="#N/A"/>
    <n v="63"/>
    <n v="32"/>
    <s v="her 20 "/>
    <s v="20"/>
    <s v="er 20"/>
    <x v="25"/>
    <s v="30 "/>
    <e v="#N/A"/>
    <m/>
    <n v="20"/>
  </r>
  <r>
    <s v="Junkers ZBR 28 3 A 23"/>
    <n v="2190.02"/>
    <n v="293331"/>
    <s v="/preisvergleich/Relocate/586714380.html?categoryId=18406&amp;pos=3&amp;price=2190.02&amp;productid=2384225&amp;sid=293331&amp;type=offer"/>
    <s v=" Jun­kers Gas-Brenn­wert­ge­rät, wand­hän­gend CE­RA­PUR­COM­FORT ZBR 28-3 A 31,850x440x350 - 7712231557 7712231557"/>
    <n v="18406"/>
    <x v="140"/>
    <n v="0"/>
    <n v="13"/>
    <e v="#N/A"/>
    <e v="#N/A"/>
    <n v="0"/>
    <n v="71"/>
    <b v="0"/>
    <e v="#N/A"/>
    <s v="FALSCH"/>
    <x v="2"/>
    <s v="28 "/>
    <e v="#N/A"/>
    <m/>
    <n v="28"/>
  </r>
  <r>
    <s v="Wolf ComfortLine CSZ-20/300"/>
    <n v="3195"/>
    <n v="9701"/>
    <s v="/preisvergleich/Relocate/516356731.html?categoryId=18406&amp;pos=3&amp;price=3195.0&amp;productid=3129275&amp;sid=9701&amp;type=offer"/>
    <s v=" "/>
    <n v="18406"/>
    <x v="168"/>
    <n v="0"/>
    <n v="22"/>
    <e v="#N/A"/>
    <e v="#N/A"/>
    <n v="0"/>
    <n v="0"/>
    <b v="0"/>
    <e v="#N/A"/>
    <s v="FALSCH"/>
    <x v="2"/>
    <s v="20/"/>
    <e v="#N/A"/>
    <m/>
    <e v="#N/A"/>
  </r>
  <r>
    <s v="Buderus Logamax plus GB172-20 Erdgas L/LL"/>
    <n v="1669.3"/>
    <n v="9701"/>
    <s v="/preisvergleich/Relocate/497668872.html?categoryId=18406&amp;pos=3&amp;price=1669.3&amp;productid=3797290&amp;sid=9701&amp;type=offer"/>
    <s v=" "/>
    <n v="18406"/>
    <x v="169"/>
    <n v="0"/>
    <n v="24"/>
    <e v="#N/A"/>
    <e v="#N/A"/>
    <n v="0"/>
    <n v="0"/>
    <b v="0"/>
    <e v="#N/A"/>
    <s v="FALSCH"/>
    <x v="2"/>
    <s v="172"/>
    <e v="#N/A"/>
    <m/>
    <n v="20"/>
  </r>
  <r>
    <s v="Buderus Logaplus-Paket W30 (GB172-14 T120 Erdgas L/LL)"/>
    <n v="3407"/>
    <n v="9701"/>
    <s v="/preisvergleich/Relocate/445626991.html?categoryId=18406&amp;pos=5&amp;price=3407.0&amp;productid=4202934&amp;sid=9701&amp;type=offer"/>
    <s v=" "/>
    <n v="18406"/>
    <x v="165"/>
    <n v="0"/>
    <n v="25"/>
    <e v="#N/A"/>
    <e v="#N/A"/>
    <n v="0"/>
    <n v="0"/>
    <b v="0"/>
    <e v="#N/A"/>
    <s v="FALSCH"/>
    <x v="2"/>
    <s v="30 "/>
    <e v="#N/A"/>
    <m/>
    <n v="14"/>
  </r>
  <r>
    <s v="Buderus Logaplus-Paket W30 (GB172-14 T120)"/>
    <n v="3150"/>
    <n v="9701"/>
    <s v="/preisvergleich/Relocate/442822720.html?categoryId=18406&amp;pos=7&amp;price=3150.0&amp;productid=4199466&amp;sid=9701&amp;type=offer"/>
    <s v=" "/>
    <n v="18406"/>
    <x v="161"/>
    <n v="0"/>
    <n v="25"/>
    <e v="#N/A"/>
    <e v="#N/A"/>
    <n v="0"/>
    <n v="0"/>
    <b v="0"/>
    <e v="#N/A"/>
    <s v="FALSCH"/>
    <x v="2"/>
    <s v="30 "/>
    <e v="#N/A"/>
    <m/>
    <n v="14"/>
  </r>
  <r>
    <s v="Buderus Logaplus-Paket W30 (GB172-20 T150)"/>
    <n v="3423"/>
    <n v="9701"/>
    <s v="/preisvergleich/Relocate/514780906.html?categoryId=18406&amp;pos=8&amp;price=3423.0&amp;productid=4199447&amp;sid=9701&amp;type=offer"/>
    <s v=" "/>
    <n v="18406"/>
    <x v="160"/>
    <n v="0"/>
    <n v="25"/>
    <e v="#N/A"/>
    <e v="#N/A"/>
    <n v="0"/>
    <n v="0"/>
    <b v="0"/>
    <e v="#N/A"/>
    <s v="FALSCH"/>
    <x v="2"/>
    <s v="30 "/>
    <e v="#N/A"/>
    <m/>
    <n v="20"/>
  </r>
  <r>
    <s v="Remeha Calenta 15 S"/>
    <n v="1945"/>
    <n v="293350"/>
    <s v="/preisvergleich/Relocate/376068719.html?categoryId=18406&amp;pos=1&amp;price=1945.0&amp;productid=3725853&amp;sid=293350&amp;type=offer"/>
    <s v=" remeha Ca­len­ta 15 S Gas­brenn­wert Wand­ge­rät Gas­brenn­wert­kes­sel"/>
    <n v="18406"/>
    <x v="170"/>
    <n v="0"/>
    <n v="16"/>
    <e v="#N/A"/>
    <e v="#N/A"/>
    <n v="0"/>
    <n v="19"/>
    <b v="0"/>
    <e v="#N/A"/>
    <s v="FALSCH"/>
    <x v="2"/>
    <s v="15 "/>
    <e v="#N/A"/>
    <m/>
    <e v="#N/A"/>
  </r>
  <r>
    <s v="Buderus Logaplus-Paket W30 (GB172-20 T150 Erdgas L/LL)"/>
    <n v="3249"/>
    <n v="9701"/>
    <s v="/preisvergleich/Relocate/598142813.html?categoryId=18406&amp;pos=4&amp;price=3249.0&amp;productid=4203010&amp;sid=9701&amp;type=offer"/>
    <s v=" "/>
    <n v="18406"/>
    <x v="167"/>
    <n v="0"/>
    <n v="25"/>
    <e v="#N/A"/>
    <e v="#N/A"/>
    <n v="0"/>
    <n v="0"/>
    <b v="0"/>
    <e v="#N/A"/>
    <s v="FALSCH"/>
    <x v="2"/>
    <s v="30 "/>
    <e v="#N/A"/>
    <m/>
    <n v="20"/>
  </r>
  <r>
    <s v="Junkers ZBR 28 3 A 23"/>
    <n v="2215"/>
    <n v="289859"/>
    <s v="/preisvergleich/Relocate/481841528.html?categoryId=18406&amp;pos=4&amp;price=2215.0&amp;productid=2384225&amp;sid=289859&amp;type=offer"/>
    <s v=" Jun­kers Ce­ra­pur­Com­fort ZBR 28-3 A 23 Gas-Brenn­wert­ther­me 28 kW, E / H ohne Re­ge­lung, ohne Spei­cher, ohne Mon­ta­ge­plat­te, ATEC Schacht 4 Meter 80/125 Jun­kers"/>
    <n v="18406"/>
    <x v="140"/>
    <n v="0"/>
    <n v="13"/>
    <e v="#N/A"/>
    <e v="#N/A"/>
    <n v="70"/>
    <n v="34"/>
    <s v="­me 28 "/>
    <s v="28"/>
    <s v="me 28"/>
    <x v="15"/>
    <s v="28 "/>
    <e v="#N/A"/>
    <m/>
    <n v="28"/>
  </r>
  <r>
    <s v="Wolf ComfortLine CSZ-20/300"/>
    <n v="3195"/>
    <n v="9701"/>
    <s v="/preisvergleich/Relocate/439858197.html?categoryId=18406&amp;pos=4&amp;price=3195.0&amp;productid=3129275&amp;sid=9701&amp;type=offer"/>
    <s v=" "/>
    <n v="18406"/>
    <x v="168"/>
    <n v="0"/>
    <n v="22"/>
    <e v="#N/A"/>
    <e v="#N/A"/>
    <n v="0"/>
    <n v="0"/>
    <b v="0"/>
    <e v="#N/A"/>
    <s v="FALSCH"/>
    <x v="2"/>
    <s v="20/"/>
    <e v="#N/A"/>
    <m/>
    <e v="#N/A"/>
  </r>
  <r>
    <s v="Buderus Logamax plus GB172-20 Erdgas L/LL"/>
    <n v="1708.98"/>
    <n v="12041"/>
    <s v="/preisvergleich/Relocate/559316943.html?categoryId=18406&amp;pos=4&amp;price=1708.98&amp;productid=3797290&amp;sid=12041&amp;type=offer"/>
    <s v=" "/>
    <n v="18406"/>
    <x v="169"/>
    <n v="0"/>
    <n v="24"/>
    <e v="#N/A"/>
    <e v="#N/A"/>
    <n v="0"/>
    <n v="0"/>
    <b v="0"/>
    <e v="#N/A"/>
    <s v="FALSCH"/>
    <x v="2"/>
    <s v="172"/>
    <e v="#N/A"/>
    <m/>
    <n v="20"/>
  </r>
  <r>
    <s v="Buderus Logaplus-Paket W30 (GB172-14 T120)"/>
    <n v="3199"/>
    <n v="9701"/>
    <s v="/preisvergleich/Relocate/598142762.html?categoryId=18406&amp;pos=8&amp;price=3199.0&amp;productid=4199466&amp;sid=9701&amp;type=offer"/>
    <s v=" "/>
    <n v="18406"/>
    <x v="161"/>
    <n v="0"/>
    <n v="25"/>
    <e v="#N/A"/>
    <e v="#N/A"/>
    <n v="0"/>
    <n v="0"/>
    <b v="0"/>
    <e v="#N/A"/>
    <s v="FALSCH"/>
    <x v="2"/>
    <s v="30 "/>
    <e v="#N/A"/>
    <m/>
    <n v="14"/>
  </r>
  <r>
    <s v="Junkers ZSBE 16 3 16 kW"/>
    <n v="1989"/>
    <n v="289859"/>
    <s v="/preisvergleich/Relocate/481822057.html?categoryId=18406&amp;pos=1&amp;price=1989.0&amp;productid=1219746&amp;sid=289859&amp;type=offer"/>
    <s v=" Jun­kers Ce­ra­pur­Com­fort-Eco ZSBE 16-3 A 21 Brenn­wert­ther­me 16 kW, L/LL Mon­ta­ge­plat­te 993, ohne Re­ge­lung, ohne Spei­cher, ohne Ab­gas­pa­ket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Buderus Logaplus-Paket W30 (GB172-20 T150 Erdgas L/LL)"/>
    <n v="3536"/>
    <n v="9701"/>
    <s v="/preisvergleich/Relocate/445626820.html?categoryId=18406&amp;pos=5&amp;price=3536.0&amp;productid=4203010&amp;sid=9701&amp;type=offer"/>
    <s v=" "/>
    <n v="18406"/>
    <x v="167"/>
    <n v="0"/>
    <n v="25"/>
    <e v="#N/A"/>
    <e v="#N/A"/>
    <n v="0"/>
    <n v="0"/>
    <b v="0"/>
    <e v="#N/A"/>
    <s v="FALSCH"/>
    <x v="2"/>
    <s v="30 "/>
    <e v="#N/A"/>
    <m/>
    <n v="20"/>
  </r>
  <r>
    <s v="Junkers ZBR 28 3 A 23"/>
    <n v="2215"/>
    <n v="289859"/>
    <s v="/preisvergleich/Relocate/481841065.html?categoryId=18406&amp;pos=5&amp;price=2215.0&amp;productid=2384225&amp;sid=289859&amp;type=offer"/>
    <s v=" Jun­kers Ce­ra­pur­Com­fort ZBR 28-3 A 23 Gas-Brenn­wert­ther­me 28 kW, E / H Jun­kers FR 120, Mon­ta­ge­plat­te 258, ohne Spei­cher, ohne Ab­gas­pa­ket Jun­kers"/>
    <n v="18406"/>
    <x v="140"/>
    <n v="0"/>
    <n v="13"/>
    <e v="#N/A"/>
    <e v="#N/A"/>
    <n v="70"/>
    <n v="34"/>
    <s v="­me 28 "/>
    <s v="28"/>
    <s v="me 28"/>
    <x v="15"/>
    <s v="28 "/>
    <e v="#N/A"/>
    <m/>
    <n v="28"/>
  </r>
  <r>
    <s v="Wolf ComfortLine CSZ-20/300"/>
    <n v="3200"/>
    <n v="223861"/>
    <s v="/preisvergleich/Relocate/200257314.html?categoryId=18406&amp;pos=5&amp;price=3200.0&amp;productid=3129275&amp;sid=223861&amp;type=offer"/>
    <s v=" Wolf Gas-Ther­me Gas­hei­zung CSZ-20/300 Gas­brenn­wert­mo­dul mit So­lar­spei­cher"/>
    <n v="18406"/>
    <x v="168"/>
    <n v="0"/>
    <n v="22"/>
    <e v="#N/A"/>
    <e v="#N/A"/>
    <n v="0"/>
    <n v="36"/>
    <b v="0"/>
    <e v="#N/A"/>
    <s v="FALSCH"/>
    <x v="2"/>
    <s v="20/"/>
    <e v="#N/A"/>
    <m/>
    <e v="#N/A"/>
  </r>
  <r>
    <s v="Buderus Logamax plus GB172-20 Erdgas L/LL"/>
    <n v="1777"/>
    <n v="223861"/>
    <s v="/preisvergleich/Relocate/197501135.html?categoryId=18406&amp;pos=5&amp;price=1777.0&amp;productid=3797290&amp;sid=223861&amp;type=offer"/>
    <s v=" Bu­de­rus Gas-Brenn­wert-Hei­zung Heiz­ther­me GB 172 20 kW Brenn­wert Gasther­me"/>
    <n v="18406"/>
    <x v="169"/>
    <n v="0"/>
    <n v="24"/>
    <e v="#N/A"/>
    <e v="#N/A"/>
    <n v="59"/>
    <n v="52"/>
    <s v="172 20 "/>
    <s v="20"/>
    <s v="72 20"/>
    <x v="25"/>
    <s v="172"/>
    <e v="#N/A"/>
    <m/>
    <n v="20"/>
  </r>
  <r>
    <s v="Junkers ZSBE 16 3 16 kW"/>
    <n v="2014"/>
    <n v="289859"/>
    <s v="/preisvergleich/Relocate/481814727.html?categoryId=18406&amp;pos=2&amp;price=2014.0&amp;productid=1219746&amp;sid=289859&amp;type=offer"/>
    <s v=" Jun­kers Ce­ra­pur­Com­fort-Eco ZSBE 16-3 A 23 Brenn­wert­ther­me 16 kW, E/H Jun­kers FR 120, ohne Spei­cher, ohne Ab­gas­pa­ket, ohne Mon­ta­ge­plat­te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Junkers CerapurEco ZSB 14-3 E 23 Erdgas E/H (14 kW)"/>
    <n v="2845"/>
    <n v="9701"/>
    <s v="/preisvergleich/Relocate/435750241.html?categoryId=18406&amp;pos=1&amp;price=2845.0&amp;productid=3116572&amp;sid=9701&amp;type=offer"/>
    <s v=" "/>
    <n v="18406"/>
    <x v="171"/>
    <n v="49"/>
    <n v="24"/>
    <s v="H (14 "/>
    <s v="14 "/>
    <n v="0"/>
    <n v="0"/>
    <b v="0"/>
    <e v="#N/A"/>
    <s v="FALSCH"/>
    <x v="7"/>
    <e v="#REF!"/>
    <s v="n.a."/>
    <m/>
    <n v="14"/>
  </r>
  <r>
    <s v="Junkers ZBR 28 3 A 23"/>
    <n v="2235"/>
    <n v="289859"/>
    <s v="/preisvergleich/Relocate/481840973.html?categoryId=18406&amp;pos=6&amp;price=2235.0&amp;productid=2384225&amp;sid=289859&amp;type=offer"/>
    <s v=" Jun­kers Ce­ra­pur­Com­fort ZBR 28-3 A 23 Gas-Brenn­wert­ther­me 28 kW, E / H ohne Re­ge­lung, ohne Spei­cher, ohne Mon­ta­ge­plat­te, ATEC Schacht 6 Meter 80/125 Jun­kers"/>
    <n v="18406"/>
    <x v="140"/>
    <n v="0"/>
    <n v="13"/>
    <e v="#N/A"/>
    <e v="#N/A"/>
    <n v="70"/>
    <n v="34"/>
    <s v="­me 28 "/>
    <s v="28"/>
    <s v="me 28"/>
    <x v="15"/>
    <s v="28 "/>
    <e v="#N/A"/>
    <m/>
    <n v="28"/>
  </r>
  <r>
    <s v="Buderus Logamax plus GB172-20 Erdgas L/LL"/>
    <n v="2228.5"/>
    <n v="288366"/>
    <s v="/preisvergleich/Relocate/348136701.html?categoryId=18406&amp;pos=6&amp;price=2228.5&amp;productid=3797290&amp;sid=288366&amp;type=offer"/>
    <s v=" Bu­de­rus Lo­ga­max plus GB172 Gas Brenn­wert Paket in­klu­si­ve Ab­gas­füh­rung Schacht 10 m &quot;20 kW Erdgas LL oder L&quot;"/>
    <n v="18406"/>
    <x v="169"/>
    <n v="0"/>
    <n v="24"/>
    <e v="#N/A"/>
    <e v="#N/A"/>
    <n v="100"/>
    <n v="29"/>
    <s v=" m &quot;20 "/>
    <s v="20"/>
    <s v="m &quot;20"/>
    <x v="25"/>
    <s v="172"/>
    <e v="#N/A"/>
    <m/>
    <n v="20"/>
  </r>
  <r>
    <s v="Junkers Cerapur Comfort-Eco ZSBE 16-3 A 21 Erdgas L/LL (16 kW)"/>
    <n v="1834"/>
    <n v="289859"/>
    <s v="/preisvergleich/Relocate/481822522.html?categoryId=18406&amp;pos=1&amp;price=1834.0&amp;productid=3712883&amp;sid=289859&amp;type=offer"/>
    <s v=" Jun­kers Ce­ra­pur­Com­fort-Eco ZSBE 16-3 A 21 Brenn­wert­ther­me 16 kW, L/LL ohne Re­ge­lung, ohne Spei­cher, ohne Ab­gas­pa­ket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Brötje EcoTherm WSS 15 C"/>
    <n v="1598"/>
    <n v="9701"/>
    <s v="/preisvergleich/Relocate/371001367.html?categoryId=18406&amp;pos=1&amp;price=1598.0&amp;productid=3095642&amp;sid=9701&amp;type=offer"/>
    <s v=" "/>
    <n v="18406"/>
    <x v="173"/>
    <n v="0"/>
    <n v="21"/>
    <e v="#N/A"/>
    <e v="#N/A"/>
    <n v="0"/>
    <n v="0"/>
    <b v="0"/>
    <e v="#N/A"/>
    <s v="FALSCH"/>
    <x v="2"/>
    <s v="15 "/>
    <e v="#N/A"/>
    <m/>
    <e v="#N/A"/>
  </r>
  <r>
    <s v="Junkers CerapurAcu ZWSB 22/28-3 E 23 Erdgas E/H"/>
    <n v="2695"/>
    <n v="9701"/>
    <s v="/preisvergleich/Relocate/494322508.html?categoryId=18406&amp;pos=1&amp;price=2695.0&amp;productid=3094808&amp;sid=9701&amp;type=offer"/>
    <s v=" "/>
    <n v="18406"/>
    <x v="174"/>
    <n v="0"/>
    <n v="25"/>
    <e v="#N/A"/>
    <e v="#N/A"/>
    <n v="0"/>
    <n v="0"/>
    <b v="0"/>
    <e v="#N/A"/>
    <s v="FALSCH"/>
    <x v="2"/>
    <s v="22/"/>
    <e v="#N/A"/>
    <m/>
    <e v="#N/A"/>
  </r>
  <r>
    <s v="Junkers ZSBE 16 3 16 kW"/>
    <n v="2014"/>
    <n v="289859"/>
    <s v="/preisvergleich/Relocate/481815363.html?categoryId=18406&amp;pos=3&amp;price=2014.0&amp;productid=1219746&amp;sid=289859&amp;type=offer"/>
    <s v=" Jun­kers Ce­ra­pur­Com­fort-Eco ZSBE 16-3 A 21 Brenn­wert­ther­me 16 kW, L/LL Jun­kers FR 120, ohne Spei­cher, ohne Ab­gas­pa­ket, ohne Mon­ta­ge­plat­te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Junkers ZBR 28 3 A 23"/>
    <n v="2245"/>
    <n v="289859"/>
    <s v="/preisvergleich/Relocate/481840500.html?categoryId=18406&amp;pos=7&amp;price=2245.0&amp;productid=2384225&amp;sid=289859&amp;type=offer"/>
    <s v=" Jun­kers Ce­ra­pur­Com­fort ZBR 28-3 A 23 Gas-Brenn­wert­ther­me 28 kW, E / H ohne Re­ge­lung, ohne Spei­cher, Jun­kers AZB10 Dach rot 80/125, ohne Mon­ta­ge­plat­te..."/>
    <n v="18406"/>
    <x v="140"/>
    <n v="0"/>
    <n v="13"/>
    <e v="#N/A"/>
    <e v="#N/A"/>
    <n v="70"/>
    <n v="34"/>
    <s v="­me 28 "/>
    <s v="28"/>
    <s v="me 28"/>
    <x v="15"/>
    <s v="28 "/>
    <e v="#N/A"/>
    <m/>
    <n v="28"/>
  </r>
  <r>
    <s v="Buderus Logamax plus GB172-20 Erdgas L/LL"/>
    <n v="2440.5"/>
    <n v="288366"/>
    <s v="/preisvergleich/Relocate/348485498.html?categoryId=18406&amp;pos=7&amp;price=2440.5&amp;productid=3797290&amp;sid=288366&amp;type=offer"/>
    <s v=" Bu­de­rus GB172 Gas Brenn­wert RC200 Paket - 120 L Spei­cher und Schrägd­ach­durch­füh­rung &quot;20 kW Erdgas LL oder L&quot;"/>
    <n v="18406"/>
    <x v="169"/>
    <n v="0"/>
    <n v="24"/>
    <e v="#N/A"/>
    <e v="#N/A"/>
    <n v="98"/>
    <n v="14"/>
    <s v="ng &quot;20 "/>
    <s v="20"/>
    <s v="g &quot;20"/>
    <x v="25"/>
    <s v="172"/>
    <e v="#N/A"/>
    <m/>
    <n v="20"/>
  </r>
  <r>
    <s v="Junkers Cerapur Comfort-Eco ZSBE 16-3 A 21 Erdgas L/LL (16 kW)"/>
    <n v="1879"/>
    <n v="289859"/>
    <s v="/preisvergleich/Relocate/481826689.html?categoryId=18406&amp;pos=2&amp;price=1879.0&amp;productid=3712883&amp;sid=289859&amp;type=offer"/>
    <s v=" Jun­kers Ce­ra­pur­Com­fort-Eco ZSBE 16-3 A 21 Brenn­wert­ther­me 16 kW, L/LL Mon­ta­ge­plat­te 258, ohne Re­ge­lung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Brötje EcoTherm WSS 15 C"/>
    <n v="1810"/>
    <n v="9701"/>
    <s v="/preisvergleich/Relocate/435736008.html?categoryId=18406&amp;pos=2&amp;price=1810.0&amp;productid=3095642&amp;sid=9701&amp;type=offer"/>
    <s v=" "/>
    <n v="18406"/>
    <x v="173"/>
    <n v="0"/>
    <n v="21"/>
    <e v="#N/A"/>
    <e v="#N/A"/>
    <n v="0"/>
    <n v="0"/>
    <b v="0"/>
    <e v="#N/A"/>
    <s v="FALSCH"/>
    <x v="2"/>
    <s v="15 "/>
    <e v="#N/A"/>
    <m/>
    <e v="#N/A"/>
  </r>
  <r>
    <s v="Junkers CerapurAcu ZWSB 22/28-3 E 23 Erdgas E/H"/>
    <n v="2720"/>
    <n v="289859"/>
    <s v="/preisvergleich/Relocate/481867538.html?categoryId=18406&amp;pos=2&amp;price=2720.0&amp;productid=3094808&amp;sid=289859&amp;type=offer"/>
    <s v=" Jun­kers Ce­ra­pu­rA­cu ZWSB 22/28-3 E 23 Brenn­wert-Zen­tral­heiz­ge­rät, E/H ohne Re­ge­lung, ohne Ab­gas­pa­ket, Mon­ta­ge­plat­te 1187 ver­ti­k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010"/>
    <n v="289859"/>
    <s v="/preisvergleich/Relocate/481818859.html?categoryId=18406&amp;pos=1&amp;price=2010.0&amp;productid=3711720&amp;sid=289859&amp;type=offer"/>
    <s v=" Jun­kers Ce­ra­pur­Com­fort-Eco ZSBE 28-3 A 23 Brenn­wert­ther­me 28 kW, E/H ohne Re­ge­lung, ohne Spei­cher, ohne Ab­gas­pa­ket, ohne Mon­ta­ge­plat­te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29"/>
    <n v="289859"/>
    <s v="/preisvergleich/Relocate/481778845.html?categoryId=18406&amp;pos=4&amp;price=2029.0&amp;productid=1219746&amp;sid=289859&amp;type=offer"/>
    <s v=" Jun­kers Ce­ra­pur­Com­fort-Eco ZSBE 16-3 A 21 Brenn­wert­ther­me 16 kW, L/LL Jun­kers FR 50, Mon­ta­ge­plat­te 258, ohne Spei­cher, ohne Ab­gas­pa­ket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Junkers ZBR 28 3 A 23"/>
    <n v="2245"/>
    <n v="289859"/>
    <s v="/preisvergleich/Relocate/481845877.html?categoryId=18406&amp;pos=8&amp;price=2245.0&amp;productid=2384225&amp;sid=289859&amp;type=offer"/>
    <s v=" Jun­kers Ce­ra­pur­Com­fort ZBR 28-3 A 23 Gas-Brenn­wert­ther­me 28 kW, E / H ohne Re­ge­lung, ohne Spei­cher, Jun­kers AZB09 Dach schwarz 80/125, ohne Mon­ta­ge­plat­te ..."/>
    <n v="18406"/>
    <x v="140"/>
    <n v="0"/>
    <n v="13"/>
    <e v="#N/A"/>
    <e v="#N/A"/>
    <n v="70"/>
    <n v="34"/>
    <s v="­me 28 "/>
    <s v="28"/>
    <s v="me 28"/>
    <x v="15"/>
    <s v="28 "/>
    <e v="#N/A"/>
    <m/>
    <n v="28"/>
  </r>
  <r>
    <s v="Junkers Cerapur Comfort-Eco ZSBE 16-3 A 21 Erdgas L/LL (16 kW)"/>
    <n v="1899"/>
    <n v="9701"/>
    <s v="/preisvergleich/Relocate/540734135.html?categoryId=18406&amp;pos=3&amp;price=1899.0&amp;productid=3712883&amp;sid=9701&amp;type=offer"/>
    <s v=" "/>
    <n v="18406"/>
    <x v="172"/>
    <n v="60"/>
    <n v="34"/>
    <s v="L (16 "/>
    <s v="16 "/>
    <n v="0"/>
    <n v="0"/>
    <b v="0"/>
    <e v="#N/A"/>
    <s v="FALSCH"/>
    <x v="18"/>
    <e v="#REF!"/>
    <s v="n.a."/>
    <m/>
    <n v="16"/>
  </r>
  <r>
    <s v="Junkers CerapurAcu ZWSB 22/28-3 E 23 Erdgas E/H"/>
    <n v="2745"/>
    <n v="289859"/>
    <s v="/preisvergleich/Relocate/481868072.html?categoryId=18406&amp;pos=3&amp;price=2745.0&amp;productid=3094808&amp;sid=289859&amp;type=offer"/>
    <s v=" Jun­kers Ce­ra­pu­rA­cu ZWSB 22/28-3 E 23 Brenn­wert-Zen­tral­heiz­ge­rät, E/H Jun­kers FR 50, ohne Ab­gas­pa­ket, ohne Mon­ta­ge­plat­te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055"/>
    <n v="289859"/>
    <s v="/preisvergleich/Relocate/481813007.html?categoryId=18406&amp;pos=2&amp;price=2055.0&amp;productid=3711720&amp;sid=289859&amp;type=offer"/>
    <s v=" Jun­kers Ce­ra­pur­Com­fort-Eco ZSBE 28-3 A 23 Brenn­wert­ther­me 28 kW, E/H Mon­ta­ge­plat­te 258, ohne Re­ge­lung, ohne Spei­cher, ohne Ab­gas­pa­ket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29"/>
    <n v="289859"/>
    <s v="/preisvergleich/Relocate/481820277.html?categoryId=18406&amp;pos=5&amp;price=2029.0&amp;productid=1219746&amp;sid=289859&amp;type=offer"/>
    <s v=" Jun­kers Ce­ra­pur­Com­fort-Eco ZSBE 16-3 A 23 Brenn­wert­ther­me 16 kW, E/H Jun­kers FR 50, Mon­ta­ge­plat­te 258, ohne Spei­cher, ohne Ab­gas­pa­ket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Junkers Cerapur Comfort-Eco ZSBE 16-3 A 21 Erdgas L/LL (16 kW)"/>
    <n v="1959"/>
    <n v="289859"/>
    <s v="/preisvergleich/Relocate/481825048.html?categoryId=18406&amp;pos=4&amp;price=1959.0&amp;productid=3712883&amp;sid=289859&amp;type=offer"/>
    <s v=" Jun­kers Ce­ra­pur­Com­fort-Eco ZSBE 16-3 A 21 Brenn­wert­ther­me 16 kW, L/LL ohne Re­ge­lung, ohne Spei­cher, Mon­ta­ge­plat­te 258 + 223-1 (Un­ter­putz), oh­n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775"/>
    <n v="289859"/>
    <s v="/preisvergleich/Relocate/481869143.html?categoryId=18406&amp;pos=4&amp;price=2775.0&amp;productid=3094808&amp;sid=289859&amp;type=offer"/>
    <s v=" Jun­kers Ce­ra­pu­rA­cu ZWSB 22/28-3 E 23 Brenn­wert-Zen­tral­heiz­ge­rät, E/H Jun­kers FR 120, ohne Ab­gas­pa­ket, ohne Mon­ta­ge­plat­te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Eco ZSB"/>
    <n v="2845"/>
    <n v="9701"/>
    <s v="/preisvergleich/Relocate/435750241.html?categoryId=18406&amp;pos=1&amp;price=2845.0&amp;productid=3116679&amp;sid=9701&amp;type=offer"/>
    <s v=" "/>
    <n v="18406"/>
    <x v="176"/>
    <n v="0"/>
    <n v="0"/>
    <e v="#N/A"/>
    <e v="#N/A"/>
    <n v="0"/>
    <n v="0"/>
    <b v="0"/>
    <e v="#N/A"/>
    <s v="FALSCH"/>
    <x v="2"/>
    <s v="me, 35 "/>
    <e v="#N/A"/>
    <m/>
    <e v="#N/A"/>
  </r>
  <r>
    <s v="Junkers Cerapur Comfort-Eco ZSBE 28-3 A 23 Erdgas E/H (28 kW)"/>
    <n v="2160"/>
    <n v="289859"/>
    <s v="/preisvergleich/Relocate/481804868.html?categoryId=18406&amp;pos=3&amp;price=2160.0&amp;productid=3711720&amp;sid=289859&amp;type=offer"/>
    <s v=" Jun­kers Ce­ra­pur­Com­fort-Eco ZSBE 28-3 A 23 Brenn­wert­ther­me 28 kW, E/H Mon­ta­ge­plat­te 994, ohne Re­ge­lung, ohne Spei­cher, ohne Ab­gas­pa­ket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59"/>
    <n v="289859"/>
    <s v="/preisvergleich/Relocate/481806074.html?categoryId=18406&amp;pos=6&amp;price=2059.0&amp;productid=1219746&amp;sid=289859&amp;type=offer"/>
    <s v=" Jun­kers Ce­ra­pur­Com­fort-Eco ZSBE 16-3 A 23 Brenn­wert­ther­me 16 kW, E/H Jun­kers FR 120, Mon­ta­ge­plat­te 258, ohne Spei­cher, ohne Ab­gas­pa­ket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Junkers Cerapur Smart Modul"/>
    <n v="2510"/>
    <n v="289859"/>
    <s v="/preisvergleich/Relocate/481870426.html?categoryId=18406&amp;pos=1&amp;price=2510.0&amp;productid=3128307&amp;sid=289859&amp;type=offer"/>
    <s v=" Jun­kers Ce­ra­pur­Mo­dul Smart ZBS 22-75 S-3 MA 23 Brenn­wert­ther­me, E / H Jun­kers FR 120, ohne Ab­gas­pa­ket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00"/>
    <n v="289859"/>
    <s v="/preisvergleich/Relocate/481846825.html?categoryId=18406&amp;pos=1&amp;price=3100.0&amp;productid=1750863&amp;sid=289859&amp;type=offer"/>
    <s v=" Jun­kers Ce­ra­pur­Com­fort ZBR 42-3 A 21 Gas-Brenn­wert­ther­me 42 kW, L / LL Mon­ta­ge­plat­te 258, ohne Re­ge­lung, ohne Spei­cher, ATEC Schacht 4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1964"/>
    <n v="289859"/>
    <s v="/preisvergleich/Relocate/481808914.html?categoryId=18406&amp;pos=5&amp;price=1964.0&amp;productid=3712883&amp;sid=289859&amp;type=offer"/>
    <s v=" Jun­kers Ce­ra­pur­Com­fort-Eco ZSBE 16-3 A 21 Brenn­wert­ther­me 16 kW, L/LL ohne Re­ge­lung, ohne Spei­cher, Mon­ta­ge­plat­te 258 + 528-1 (Auf­putz), ohne Ab­gas­pa­ket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775"/>
    <n v="9701"/>
    <s v="/preisvergleich/Relocate/436570948.html?categoryId=18406&amp;pos=5&amp;price=2775.0&amp;productid=3094808&amp;sid=9701&amp;type=offer"/>
    <s v=" "/>
    <n v="18406"/>
    <x v="174"/>
    <n v="0"/>
    <n v="25"/>
    <e v="#N/A"/>
    <e v="#N/A"/>
    <n v="0"/>
    <n v="0"/>
    <b v="0"/>
    <e v="#N/A"/>
    <s v="FALSCH"/>
    <x v="2"/>
    <s v="22/"/>
    <e v="#N/A"/>
    <m/>
    <e v="#N/A"/>
  </r>
  <r>
    <s v="Junkers Cerapur Comfort-Eco ZSBE 28-3 A 23 Erdgas E/H (28 kW)"/>
    <n v="2165"/>
    <n v="289859"/>
    <s v="/preisvergleich/Relocate/481804066.html?categoryId=18406&amp;pos=4&amp;price=2165.0&amp;productid=3711720&amp;sid=289859&amp;type=offer"/>
    <s v=" Jun­kers Ce­ra­pur­Com­fort-Eco ZSBE 28-3 A 23 Brenn­wert­ther­me 28 kW, E/H Mon­ta­ge­plat­te 993, ohne Re­ge­lung, ohne Spei­cher, ohne Ab­gas­pa­ket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59"/>
    <n v="289859"/>
    <s v="/preisvergleich/Relocate/481826117.html?categoryId=18406&amp;pos=7&amp;price=2059.0&amp;productid=1219746&amp;sid=289859&amp;type=offer"/>
    <s v=" Jun­kers Ce­ra­pur­Com­fort-Eco ZSBE 16-3 A 21 Brenn­wert­ther­me 16 kW, L/LL Jun­kers FR 120, Mon­ta­ge­plat­te 258, ohne Spei­cher, ohne Ab­gas­pa­ket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iessmann 200W 19 kW"/>
    <n v="2490"/>
    <n v="289859"/>
    <s v="/preisvergleich/Relocate/481825199.html?categoryId=18406&amp;pos=1&amp;price=2490.0&amp;productid=1064527&amp;sid=289859&amp;type=offer"/>
    <s v=" Viess­mann Vi­to­dens 200-W Gas-Brenn­wert­ther­me, 19 kW, VT100, HE Abgas Dach - rot, für ne­ben­ge­stell­ten Spei­cher, Un­ter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40"/>
    <n v="289859"/>
    <s v="/preisvergleich/Relocate/481873140.html?categoryId=18406&amp;pos=2&amp;price=2540.0&amp;productid=3128307&amp;sid=289859&amp;type=offer"/>
    <s v=" Jun­kers Ce­ra­pur­Mo­dul Smart ZBS 22-75 S-3 MA 21 Brenn­wert­ther­me, L / LL Jun­kers FR 120, ohne Ab­gas­pa­ket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05"/>
    <n v="289859"/>
    <s v="/preisvergleich/Relocate/481860689.html?categoryId=18406&amp;pos=2&amp;price=3105.0&amp;productid=1750863&amp;sid=289859&amp;type=offer"/>
    <s v=" Jun­kers Ce­ra­pur­Com­fort ZBR 42-3 A 31 Gas-Brenn­wert­ther­me 42 kW, Flg. P ohne Re­ge­lung, ohne Spei­cher, Jun­kers AZB09 Dach schwarz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1983.95"/>
    <n v="289859"/>
    <s v="/preisvergleich/Relocate/481779608.html?categoryId=18406&amp;pos=6&amp;price=1983.95&amp;productid=3712883&amp;sid=289859&amp;type=offer"/>
    <s v=" Jun­kers Ce­ra­pur­Com­fort-Eco ZSBE 16-3 A 21 Brenn­wert­ther­me 16 kW, L/LL Mon­ta­ge­plat­te 994, ohne Re­ge­lung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820"/>
    <n v="289859"/>
    <s v="/preisvergleich/Relocate/481869588.html?categoryId=18406&amp;pos=6&amp;price=2820.0&amp;productid=3094808&amp;sid=289859&amp;type=offer"/>
    <s v=" Jun­kers Ce­ra­pu­rA­cu ZWSB 22/28-3 E 23 Brenn­wert-Zen­tral­heiz­ge­rät, E/H ohne Re­ge­lung, ohne Mon­ta­ge­plat­te, ATEC Schacht 4 Meter 80/125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300"/>
    <n v="289859"/>
    <s v="/preisvergleich/Relocate/481781296.html?categoryId=18406&amp;pos=5&amp;price=2300.0&amp;productid=3711720&amp;sid=289859&amp;type=offer"/>
    <s v=" Jun­kers Ce­ra­pur­Com­fort-Eco ZSBE 28-3 A 23 Brenn­wert­ther­me 28 kW, E/H Mon­ta­ge­plat­te 258, ohne Re­ge­lung, ohne Spei­cher, ATEC Schacht 6 Meter 80/125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59"/>
    <n v="289859"/>
    <s v="/preisvergleich/Relocate/481814937.html?categoryId=18406&amp;pos=8&amp;price=2059.0&amp;productid=1219746&amp;sid=289859&amp;type=offer"/>
    <s v=" Jun­kers Ce­ra­pur­Com­fort-Eco ZSBE 16-3 A 23 Brenn­wert­ther­me 16 kW, E/H ohne Re­ge­lung, ohne Spei­cher, ohne Mon­ta­ge­plat­te, ATEC Schacht 4 Meter 80/125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iessmann 200W 19 kW"/>
    <n v="2500"/>
    <n v="289859"/>
    <s v="/preisvergleich/Relocate/481775609.html?categoryId=18406&amp;pos=2&amp;price=2500.0&amp;productid=1064527&amp;sid=289859&amp;type=offer"/>
    <s v=" Viess­mann Vi­to­dens 200-W Gas-Brenn­wert­ther­me, 19 kW, VT100, HE Abgas Dach - rot, für un­ter­ge­stell­ten Spei­cher, Auf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Buderus Logano plus GB202-62"/>
    <n v="3824.08"/>
    <n v="299105"/>
    <s v="/preisvergleich/Relocate/528132471.html?categoryId=18406&amp;pos=1&amp;price=3824.08&amp;productid=2693617&amp;sid=299105&amp;type=offer"/>
    <s v=" Bu­de­rus Logano plus GB202-62"/>
    <n v="18406"/>
    <x v="177"/>
    <n v="0"/>
    <n v="23"/>
    <e v="#N/A"/>
    <e v="#N/A"/>
    <n v="0"/>
    <n v="26"/>
    <b v="0"/>
    <e v="#N/A"/>
    <s v="FALSCH"/>
    <x v="2"/>
    <s v="202"/>
    <e v="#N/A"/>
    <m/>
    <e v="#N/A"/>
  </r>
  <r>
    <s v="Brötje EcoCondens BBS Pro EVO 15 C (15 kW)"/>
    <n v="4340"/>
    <n v="9701"/>
    <s v="/preisvergleich/Relocate/567928443.html?categoryId=18406&amp;pos=1&amp;price=4340.0&amp;productid=2611680&amp;sid=9701&amp;type=offer"/>
    <s v=" "/>
    <n v="18406"/>
    <x v="178"/>
    <n v="40"/>
    <n v="31"/>
    <s v="C (15 "/>
    <s v="15 "/>
    <n v="0"/>
    <n v="0"/>
    <b v="0"/>
    <e v="#N/A"/>
    <s v="FALSCH"/>
    <x v="14"/>
    <e v="#REF!"/>
    <s v="n.a."/>
    <m/>
    <n v="15"/>
  </r>
  <r>
    <s v="Junkers Cerapur Smart Modul"/>
    <n v="2540"/>
    <n v="289859"/>
    <s v="/preisvergleich/Relocate/481870707.html?categoryId=18406&amp;pos=3&amp;price=2540.0&amp;productid=3128307&amp;sid=289859&amp;type=offer"/>
    <s v=" Jun­kers Ce­ra­pur­Mo­dul Smart ZBS 22-75 S-3 MA 23 Brenn­wert­ther­me, E / H Jun­kers FR 120, ohne Ab­gas­pa­ket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05"/>
    <n v="289859"/>
    <s v="/preisvergleich/Relocate/481847984.html?categoryId=18406&amp;pos=3&amp;price=3105.0&amp;productid=1750863&amp;sid=289859&amp;type=offer"/>
    <s v=" Jun­kers Ce­ra­pur­Com­fort ZBR 42-3 A 23 Gas-Brenn­wert­ther­me 42 kW, E / H Jun­kers FR 50, ohne Spei­cher, Mon­ta­ge­plat­te 258 + 223-1 (Un­ter­putz)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1984"/>
    <n v="289859"/>
    <s v="/preisvergleich/Relocate/481810911.html?categoryId=18406&amp;pos=7&amp;price=1984.0&amp;productid=3712883&amp;sid=289859&amp;type=offer"/>
    <s v=" Jun­kers Ce­ra­pur­Com­fort-Eco ZSBE 16-3 A 21 Brenn­wert­ther­me 16 kW, L/LL Jun­kers FR 50, ohne Spei­cher, ohne Ab­gas­pa­ket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840"/>
    <n v="289859"/>
    <s v="/preisvergleich/Relocate/481869441.html?categoryId=18406&amp;pos=7&amp;price=2840.0&amp;productid=3094808&amp;sid=289859&amp;type=offer"/>
    <s v=" Jun­kers Ce­ra­pu­rA­cu ZWSB 22/28-3 E 23 Brenn­wert-Zen­tral­heiz­ge­rät, E/H ohne Re­ge­lung, ohne Mon­ta­ge­plat­te, ATEC Schacht 6 Meter 80/125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310"/>
    <n v="289859"/>
    <s v="/preisvergleich/Relocate/481781739.html?categoryId=18406&amp;pos=6&amp;price=2310.0&amp;productid=3711720&amp;sid=289859&amp;type=offer"/>
    <s v=" Jun­kers Ce­ra­pur­Com­fort-Eco ZSBE 28-3 A 23 Brenn­wert­ther­me 28 kW, E/H Mon­ta­ge­plat­te 258, ohne Re­ge­lung, ohne Spei­cher, Jun­kers AZB10 Dach rot 80/125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59"/>
    <n v="289859"/>
    <s v="/preisvergleich/Relocate/481824356.html?categoryId=18406&amp;pos=9&amp;price=2059.0&amp;productid=1219746&amp;sid=289859&amp;type=offer"/>
    <s v=" Jun­kers Ce­ra­pur­Com­fort-Eco ZSBE 16-3 A 21 Brenn­wert­ther­me 16 kW, L/LL ohne Re­ge­lung, ohne Spei­cher, ohne Mon­ta­ge­plat­te, ATEC Schacht 4 Meter 80/125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iessmann 200W 19 kW"/>
    <n v="2500"/>
    <n v="289859"/>
    <s v="/preisvergleich/Relocate/481820407.html?categoryId=18406&amp;pos=3&amp;price=2500.0&amp;productid=1064527&amp;sid=289859&amp;type=offer"/>
    <s v=" Viess­mann Vi­to­dens 200-W Gas-Brenn­wert­ther­me, 19 kW, VT100, HE Abgas Dach - schwarz, für un­ter­ge­stell­ten Spei­cher, Auf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Buderus Logano plus GB202-62"/>
    <n v="3824.08"/>
    <n v="299105"/>
    <s v="/preisvergleich/Relocate/528132736.html?categoryId=18406&amp;pos=2&amp;price=3824.08&amp;productid=2693617&amp;sid=299105&amp;type=offer"/>
    <s v=" Bu­de­rus Logano plus GB202-62"/>
    <n v="18406"/>
    <x v="177"/>
    <n v="0"/>
    <n v="23"/>
    <e v="#N/A"/>
    <e v="#N/A"/>
    <n v="0"/>
    <n v="26"/>
    <b v="0"/>
    <e v="#N/A"/>
    <s v="FALSCH"/>
    <x v="2"/>
    <s v="202"/>
    <e v="#N/A"/>
    <m/>
    <e v="#N/A"/>
  </r>
  <r>
    <s v="Brötje EcoCondens BBS Pro EVO 15 C (15 kW)"/>
    <n v="4476.63"/>
    <n v="9701"/>
    <s v="/preisvergleich/Relocate/303261906.html?categoryId=18406&amp;pos=2&amp;price=4476.63&amp;productid=2611680&amp;sid=9701&amp;type=offer"/>
    <s v=" Brötje Eco­Con­dens BBS Gas-Brenn­wert Kombi Pro EVO 15C 15 kW in­klu­si­ve 130-l-RW-Sp."/>
    <n v="18406"/>
    <x v="178"/>
    <n v="40"/>
    <n v="31"/>
    <s v="C (15 "/>
    <s v="15 "/>
    <n v="62"/>
    <n v="55"/>
    <s v="15C 15 "/>
    <s v="15"/>
    <s v="5C 15"/>
    <x v="14"/>
    <e v="#REF!"/>
    <s v="n.a."/>
    <m/>
    <n v="15"/>
  </r>
  <r>
    <s v="Junkers Cerapur Smart Modul"/>
    <n v="2555"/>
    <n v="289859"/>
    <s v="/preisvergleich/Relocate/481867792.html?categoryId=18406&amp;pos=4&amp;price=2555.0&amp;productid=3128307&amp;sid=289859&amp;type=offer"/>
    <s v=" Jun­kers Ce­ra­pur­Mo­dul Smart ZBS 22-75 S-3 MA 21 Brenn­wert­ther­me, L / LL ohne Re­ge­lung, ohne Zu­be­hör, ATEC Schacht 4 Meter 80/125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05"/>
    <n v="289859"/>
    <s v="/preisvergleich/Relocate/481848697.html?categoryId=18406&amp;pos=4&amp;price=3105.0&amp;productid=1750863&amp;sid=289859&amp;type=offer"/>
    <s v=" Jun­kers Ce­ra­pur­Com­fort ZBR 42-3 A 21 Gas-Brenn­wert­ther­me 42 kW, L / LL Jun­kers FR 50, ohne Spei­cher, Mon­ta­ge­plat­te 258 + 223-1 (Un­ter­putz)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1989"/>
    <n v="289859"/>
    <s v="/preisvergleich/Relocate/481822057.html?categoryId=18406&amp;pos=8&amp;price=1989.0&amp;productid=3712883&amp;sid=289859&amp;type=offer"/>
    <s v=" Jun­kers Ce­ra­pur­Com­fort-Eco ZSBE 16-3 A 21 Brenn­wert­ther­me 16 kW, L/LL Mon­ta­ge­plat­te 993, ohne Re­ge­lung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850"/>
    <n v="289859"/>
    <s v="/preisvergleich/Relocate/481869592.html?categoryId=18406&amp;pos=8&amp;price=2850.0&amp;productid=3094808&amp;sid=289859&amp;type=offer"/>
    <s v=" Jun­kers Ce­ra­pu­rA­cu ZWSB 22/28-3 E 23 Brenn­wert-Zen­tral­heiz­ge­rät, E/H ohne Re­ge­lung, Jun­kers AZB10 Dach rot 80/125, ohne Mon­ta­ge­plat­te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320"/>
    <n v="289859"/>
    <s v="/preisvergleich/Relocate/481780587.html?categoryId=18406&amp;pos=7&amp;price=2320.0&amp;productid=3711720&amp;sid=289859&amp;type=offer"/>
    <s v=" Jun­kers Ce­ra­pur­Com­fort-Eco ZSBE 28-3 A 23 Brenn­wert­ther­me 28 kW, E/H Mon­ta­ge­plat­te 258, ohne Re­ge­lung, ohne Spei­cher, ATEC Schacht 8 Meter 80/125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79"/>
    <n v="289859"/>
    <s v="/preisvergleich/Relocate/481813260.html?categoryId=18406&amp;pos=10&amp;price=2079.0&amp;productid=1219746&amp;sid=289859&amp;type=offer"/>
    <s v=" Jun­kers Ce­ra­pur­Com­fort-Eco ZSBE 16-3 A 23 Brenn­wert­ther­me 16 kW, E/H ohne Re­ge­lung, ohne Spei­cher, ohne Mon­ta­ge­plat­te, ATEC Schacht 6 Meter 80/125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Elco Thision S DUO 17.1"/>
    <n v="4674"/>
    <n v="9701"/>
    <s v="/preisvergleich/Relocate/535687611.html?categoryId=18406&amp;pos=1&amp;price=4674.0&amp;productid=3086202&amp;sid=9701&amp;type=offer"/>
    <s v=" "/>
    <n v="18406"/>
    <x v="179"/>
    <n v="0"/>
    <n v="20"/>
    <e v="#N/A"/>
    <e v="#N/A"/>
    <n v="0"/>
    <n v="0"/>
    <b v="0"/>
    <e v="#N/A"/>
    <s v="FALSCH"/>
    <x v="2"/>
    <s v="17."/>
    <e v="#N/A"/>
    <m/>
    <e v="#N/A"/>
  </r>
  <r>
    <s v="Viessmann 200W 19 kW"/>
    <n v="2504.8000000000002"/>
    <n v="293331"/>
    <s v="/preisvergleich/Relocate/585081964.html?categoryId=18406&amp;pos=4&amp;price=2504.8&amp;productid=1064527&amp;sid=293331&amp;type=offer"/>
    <s v=" Viess­mann Paket Brenn­wert-Gasther­me Vi­to­dens 200-W 19 kW Spei­cher CVA 160 L B2HA063"/>
    <n v="18406"/>
    <x v="4"/>
    <n v="19"/>
    <n v="11"/>
    <s v="0W 19 "/>
    <s v="19 "/>
    <n v="61"/>
    <n v="52"/>
    <s v="0-W 19 "/>
    <s v="19"/>
    <s v="-W 19"/>
    <x v="3"/>
    <e v="#REF!"/>
    <s v="n.a."/>
    <m/>
    <n v="19"/>
  </r>
  <r>
    <s v="Buderus Logano plus GB202-62"/>
    <n v="4404"/>
    <n v="9701"/>
    <s v="/preisvergleich/Relocate/482726978.html?categoryId=18406&amp;pos=3&amp;price=4404.0&amp;productid=2693617&amp;sid=9701&amp;type=offer"/>
    <s v=" "/>
    <n v="18406"/>
    <x v="177"/>
    <n v="0"/>
    <n v="23"/>
    <e v="#N/A"/>
    <e v="#N/A"/>
    <n v="0"/>
    <n v="0"/>
    <b v="0"/>
    <e v="#N/A"/>
    <s v="FALSCH"/>
    <x v="2"/>
    <s v="202"/>
    <e v="#N/A"/>
    <m/>
    <e v="#N/A"/>
  </r>
  <r>
    <s v="Brötje EcoCondens BBS Pro EVO 15 C (15 kW)"/>
    <n v="4500"/>
    <n v="12041"/>
    <s v="/preisvergleich/Relocate/479001602.html?categoryId=18406&amp;pos=3&amp;price=4500.0&amp;productid=2611680&amp;sid=12041&amp;type=offer"/>
    <s v=" "/>
    <n v="18406"/>
    <x v="178"/>
    <n v="40"/>
    <n v="31"/>
    <s v="C (15 "/>
    <s v="15 "/>
    <n v="0"/>
    <n v="0"/>
    <b v="0"/>
    <e v="#N/A"/>
    <s v="FALSCH"/>
    <x v="14"/>
    <e v="#REF!"/>
    <s v="n.a."/>
    <m/>
    <n v="15"/>
  </r>
  <r>
    <s v="Junkers Cerapur Smart Modul"/>
    <n v="2555"/>
    <n v="289859"/>
    <s v="/preisvergleich/Relocate/481870705.html?categoryId=18406&amp;pos=5&amp;price=2555.0&amp;productid=3128307&amp;sid=289859&amp;type=offer"/>
    <s v=" Jun­kers Ce­ra­pur­Mo­dul Smart ZBS 22-75 S-3 MA 23 Brenn­wert­ther­me, E / H ohne Re­ge­lung, ohne Zu­be­hör, ATEC Schacht 4 Meter 80/125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05"/>
    <n v="289859"/>
    <s v="/preisvergleich/Relocate/481861759.html?categoryId=18406&amp;pos=5&amp;price=3105.0&amp;productid=1750863&amp;sid=289859&amp;type=offer"/>
    <s v=" Jun­kers Ce­ra­pur­Com­fort ZBR 42-3 A 31 Gas-Brenn­wert­ther­me 42 kW, Flg. P ohne Re­ge­lung, ohne Spei­cher, Jun­kers AZB10 Dach rot 80/125, ohne Mon­ta­ge­plat­t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014"/>
    <n v="289859"/>
    <s v="/preisvergleich/Relocate/481815363.html?categoryId=18406&amp;pos=9&amp;price=2014.0&amp;productid=3712883&amp;sid=289859&amp;type=offer"/>
    <s v=" Jun­kers Ce­ra­pur­Com­fort-Eco ZSBE 16-3 A 21 Brenn­wert­ther­me 16 kW, L/LL Jun­kers FR 120, ohne Spei­cher, ohne Ab­gas­pa­ket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860"/>
    <n v="289859"/>
    <s v="/preisvergleich/Relocate/481868531.html?categoryId=18406&amp;pos=9&amp;price=2860.0&amp;productid=3094808&amp;sid=289859&amp;type=offer"/>
    <s v=" Jun­kers Ce­ra­pu­rA­cu ZWSB 22/28-3 E 23 Brenn­wert-Zen­tral­heiz­ge­rät, E/H ohne Re­ge­lung, ohne Mon­ta­ge­plat­te, ATEC Schacht 8 Meter 80/125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390"/>
    <n v="289859"/>
    <s v="/preisvergleich/Relocate/481802174.html?categoryId=18406&amp;pos=8&amp;price=2390.0&amp;productid=3711720&amp;sid=289859&amp;type=offer"/>
    <s v=" Jun­kers Ce­ra­pur­Com­fort-Eco ZSBE 28-3 A 23 Brenn­wert­ther­me 28 kW, E/H Mon­ta­ge­plat­te 993, ohne Re­ge­lung, ohne Spei­cher, ATEC Schacht 4 Meter 80/125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79"/>
    <n v="289859"/>
    <s v="/preisvergleich/Relocate/481822381.html?categoryId=18406&amp;pos=11&amp;price=2079.0&amp;productid=1219746&amp;sid=289859&amp;type=offer"/>
    <s v=" Jun­kers Ce­ra­pur­Com­fort-Eco ZSBE 16-3 A 21 Brenn­wert­ther­me 16 kW, L/LL ohne Re­ge­lung, ohne Spei­cher, ohne Mon­ta­ge­plat­te, ATEC Schacht 6 Meter 80/125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Elco Thision S DUO 17.1"/>
    <n v="5077"/>
    <n v="9701"/>
    <s v="/preisvergleich/Relocate/446844273.html?categoryId=18406&amp;pos=2&amp;price=5077.0&amp;productid=3086202&amp;sid=9701&amp;type=offer"/>
    <s v=" "/>
    <n v="18406"/>
    <x v="179"/>
    <n v="0"/>
    <n v="20"/>
    <e v="#N/A"/>
    <e v="#N/A"/>
    <n v="0"/>
    <n v="0"/>
    <b v="0"/>
    <e v="#N/A"/>
    <s v="FALSCH"/>
    <x v="2"/>
    <s v="17."/>
    <e v="#N/A"/>
    <m/>
    <e v="#N/A"/>
  </r>
  <r>
    <s v="Viessmann 200W 19 kW"/>
    <n v="2515"/>
    <n v="289859"/>
    <s v="/preisvergleich/Relocate/481826990.html?categoryId=18406&amp;pos=5&amp;price=2515.0&amp;productid=1064527&amp;sid=289859&amp;type=offer"/>
    <s v=" Viess­mann Vi­to­dens 200-W Gas-Brenn­wert­ther­me, 19 kW, VT100, HE Abgas Dach - rot, für un­ter­ge­stell­ten Spei­cher, Un­ter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75"/>
    <n v="289859"/>
    <s v="/preisvergleich/Relocate/481869711.html?categoryId=18406&amp;pos=6&amp;price=2575.0&amp;productid=3128307&amp;sid=289859&amp;type=offer"/>
    <s v=" Jun­kers Ce­ra­pur­Mo­dul Smart ZBS 22-75 S-3 MA 21 Brenn­wert­ther­me, L / LL ohne Re­ge­lung, ohne Zu­be­hör, ATEC Schacht 6 Meter 80/125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10"/>
    <n v="289859"/>
    <s v="/preisvergleich/Relocate/481846849.html?categoryId=18406&amp;pos=6&amp;price=3110.0&amp;productid=1750863&amp;sid=289859&amp;type=offer"/>
    <s v=" Jun­kers Ce­ra­pur­Com­fort ZBR 42-3 A 21 Gas-Brenn­wert­ther­me 42 kW, L / LL Jun­kers FR 50, ohne Spei­cher, Mon­ta­ge­plat­te 258 + 528-1 (Auf­putz), ohne Ab­gas­pa­ke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029"/>
    <n v="289859"/>
    <s v="/preisvergleich/Relocate/481778845.html?categoryId=18406&amp;pos=10&amp;price=2029.0&amp;productid=3712883&amp;sid=289859&amp;type=offer"/>
    <s v=" Jun­kers Ce­ra­pur­Com­fort-Eco ZSBE 16-3 A 21 Brenn­wert­ther­me 16 kW, L/LL Jun­kers FR 50, Mon­ta­ge­plat­te 258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870"/>
    <n v="289859"/>
    <s v="/preisvergleich/Relocate/481869458.html?categoryId=18406&amp;pos=10&amp;price=2870.0&amp;productid=3094808&amp;sid=289859&amp;type=offer"/>
    <s v=" Jun­kers Ce­ra­pu­rA­cu ZWSB 22/28-3 E 23 Brenn­wert-Zen­tral­heiz­ge­rät, E/H Jun­kers FR 50, ohne Ab­gas­pa­ket, Mon­ta­ge­plat­te 1187 ver­ti­k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400"/>
    <n v="289859"/>
    <s v="/preisvergleich/Relocate/481806088.html?categoryId=18406&amp;pos=9&amp;price=2400.0&amp;productid=3711720&amp;sid=289859&amp;type=offer"/>
    <s v=" Jun­kers Ce­ra­pur­Com­fort-Eco ZSBE 28-3 A 23 Brenn­wert­ther­me 28 kW, E/H ohne Re­ge­lung, ohne Spei­cher, Mon­ta­ge­plat­te 258 + 223-1 (Un­ter­putz), ATEC Schacht 8...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89"/>
    <n v="289859"/>
    <s v="/preisvergleich/Relocate/481814532.html?categoryId=18406&amp;pos=12&amp;price=2089.0&amp;productid=1219746&amp;sid=289859&amp;type=offer"/>
    <s v=" Jun­kers Ce­ra­pur­Com­fort-Eco ZSBE 16-3 A 23 Brenn­wert­ther­me 16 kW, E/H ohne Re­ge­lung, ohne Spei­cher, Jun­kers AZB10 Dach rot 80/125, ohne Mon­ta­ge­plat­te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Elco Duatron 24"/>
    <n v="3567"/>
    <n v="9701"/>
    <s v="/preisvergleich/Relocate/588362140.html?categoryId=18406&amp;pos=1&amp;price=3567.0&amp;productid=2933359&amp;sid=9701&amp;type=offer"/>
    <s v=" "/>
    <n v="18406"/>
    <x v="180"/>
    <n v="0"/>
    <n v="14"/>
    <e v="#N/A"/>
    <e v="#N/A"/>
    <n v="0"/>
    <n v="0"/>
    <b v="0"/>
    <e v="#N/A"/>
    <s v="FALSCH"/>
    <x v="2"/>
    <s v="24"/>
    <e v="#N/A"/>
    <m/>
    <e v="#N/A"/>
  </r>
  <r>
    <s v="Viessmann 200W 19 kW"/>
    <n v="2515"/>
    <n v="289859"/>
    <s v="/preisvergleich/Relocate/481781313.html?categoryId=18406&amp;pos=6&amp;price=2515.0&amp;productid=1064527&amp;sid=289859&amp;type=offer"/>
    <s v=" Viess­mann Vi­to­dens 200-W Gas-Brenn­wert­ther­me, 19 kW, VT100, HE Abgas Dach - schwarz, für un­ter­ge­stell­ten Spei­cher, Un­ter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75"/>
    <n v="289859"/>
    <s v="/preisvergleich/Relocate/481871627.html?categoryId=18406&amp;pos=7&amp;price=2575.0&amp;productid=3128307&amp;sid=289859&amp;type=offer"/>
    <s v=" Jun­kers Ce­ra­pur­Mo­dul Smart ZBS 22-75 S-3 MA 23 Brenn­wert­ther­me, E / H ohne Re­ge­lung, ohne Zu­be­hör, ATEC Schacht 6 Meter 80/125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10"/>
    <n v="289859"/>
    <s v="/preisvergleich/Relocate/481848252.html?categoryId=18406&amp;pos=7&amp;price=3110.0&amp;productid=1750863&amp;sid=289859&amp;type=offer"/>
    <s v=" Jun­kers Ce­ra­pur­Com­fort ZBR 42-3 A 23 Gas-Brenn­wert­ther­me 42 kW, E / H Jun­kers FR 50, ohne Spei­cher, Mon­ta­ge­plat­te 258 + 528-1 (Auf­putz), ohne Ab­gas­pa­ket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059"/>
    <n v="289859"/>
    <s v="/preisvergleich/Relocate/481826117.html?categoryId=18406&amp;pos=11&amp;price=2059.0&amp;productid=3712883&amp;sid=289859&amp;type=offer"/>
    <s v=" Jun­kers Ce­ra­pur­Com­fort-Eco ZSBE 16-3 A 21 Brenn­wert­ther­me 16 kW, L/LL Jun­kers FR 120, Mon­ta­ge­plat­te 258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885"/>
    <n v="289859"/>
    <s v="/preisvergleich/Relocate/481869564.html?categoryId=18406&amp;pos=11&amp;price=2885.0&amp;productid=3094808&amp;sid=289859&amp;type=offer"/>
    <s v=" Jun­kers Ce­ra­pu­rA­cu ZWSB 22/28-3 E 23 Brenn­wert-Zen­tral­heiz­ge­rät, E/H ohne Re­ge­lung, ohne Ab­gas­pa­ket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405"/>
    <n v="289859"/>
    <s v="/preisvergleich/Relocate/481802880.html?categoryId=18406&amp;pos=10&amp;price=2405.0&amp;productid=3711720&amp;sid=289859&amp;type=offer"/>
    <s v=" Jun­kers Ce­ra­pur­Com­fort-Eco ZSBE 28-3 A 23 Brenn­wert­ther­me 28 kW, E/H Mon­ta­ge­plat­te 994, ohne Re­ge­lung, ohne Spei­cher, ATEC Schacht 6 Meter 80/125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89"/>
    <n v="289859"/>
    <s v="/preisvergleich/Relocate/481828117.html?categoryId=18406&amp;pos=13&amp;price=2089.0&amp;productid=1219746&amp;sid=289859&amp;type=offer"/>
    <s v=" Jun­kers Ce­ra­pur­Com­fort-Eco ZSBE 16-3 A 21 Brenn­wert­ther­me 16 kW, L/LL ohne Re­ge­lung, ohne Spei­cher, Jun­kers AZB09 Dach schwarz 80/125, ohne Mon­ta­ge­plat­te 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Elco Duatron 24"/>
    <n v="3567"/>
    <n v="9701"/>
    <s v="/preisvergleich/Relocate/438736738.html?categoryId=18406&amp;pos=2&amp;price=3567.0&amp;productid=2933359&amp;sid=9701&amp;type=offer"/>
    <s v=" "/>
    <n v="18406"/>
    <x v="180"/>
    <n v="0"/>
    <n v="14"/>
    <e v="#N/A"/>
    <e v="#N/A"/>
    <n v="0"/>
    <n v="0"/>
    <b v="0"/>
    <e v="#N/A"/>
    <s v="FALSCH"/>
    <x v="2"/>
    <s v="24"/>
    <e v="#N/A"/>
    <m/>
    <e v="#N/A"/>
  </r>
  <r>
    <s v="Buderus Logaplus-Paket W10 (GB162-25 + SU160W, 2 Heizkreise)"/>
    <n v="5484"/>
    <n v="9701"/>
    <s v="/preisvergleich/Relocate/510298948.html?categoryId=18406&amp;pos=1&amp;price=5484.0&amp;productid=4280961&amp;sid=9701&amp;type=offer"/>
    <s v=" "/>
    <n v="18406"/>
    <x v="181"/>
    <n v="0"/>
    <n v="25"/>
    <e v="#N/A"/>
    <e v="#N/A"/>
    <n v="0"/>
    <n v="0"/>
    <b v="0"/>
    <e v="#N/A"/>
    <s v="FALSCH"/>
    <x v="2"/>
    <s v="10 "/>
    <e v="#N/A"/>
    <m/>
    <e v="#N/A"/>
  </r>
  <r>
    <s v="Elco Thision S 13.1"/>
    <n v="3272"/>
    <n v="9701"/>
    <s v="/preisvergleich/Relocate/440213566.html?categoryId=18406&amp;pos=1&amp;price=3272.0&amp;productid=1282286&amp;sid=9701&amp;type=offer"/>
    <s v=" "/>
    <n v="18406"/>
    <x v="182"/>
    <n v="0"/>
    <n v="16"/>
    <e v="#N/A"/>
    <e v="#N/A"/>
    <n v="0"/>
    <n v="0"/>
    <b v="0"/>
    <e v="#N/A"/>
    <s v="FALSCH"/>
    <x v="2"/>
    <s v="13."/>
    <e v="#N/A"/>
    <m/>
    <e v="#N/A"/>
  </r>
  <r>
    <s v="Viessmann 200W 19 kW"/>
    <n v="2520.58"/>
    <n v="293331"/>
    <s v="/preisvergleich/Relocate/585082346.html?categoryId=18406&amp;pos=7&amp;price=2520.58&amp;productid=1064527&amp;sid=293331&amp;type=offer"/>
    <s v=" Viess­mann Paket Brenn­wert Gas­hei­zung Vi­to­dens 200-W 19 kW Spei­cher CVA 200 L B2HA065"/>
    <n v="18406"/>
    <x v="4"/>
    <n v="19"/>
    <n v="11"/>
    <s v="0W 19 "/>
    <s v="19 "/>
    <n v="63"/>
    <n v="54"/>
    <s v="0-W 19 "/>
    <s v="19"/>
    <s v="-W 19"/>
    <x v="3"/>
    <e v="#REF!"/>
    <s v="n.a."/>
    <m/>
    <n v="19"/>
  </r>
  <r>
    <s v="Junkers Cerapur Smart Modul"/>
    <n v="2585"/>
    <n v="289859"/>
    <s v="/preisvergleich/Relocate/481873084.html?categoryId=18406&amp;pos=8&amp;price=2585.0&amp;productid=3128307&amp;sid=289859&amp;type=offer"/>
    <s v=" Jun­kers Ce­ra­pur­Mo­dul Smart ZBS 22-75 S-3 MA 23 Brenn­wert­ther­me, E / H ohne Re­ge­lung, Jun­kers AZB09 Dach schwarz 80/125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15"/>
    <n v="289859"/>
    <s v="/preisvergleich/Relocate/481865451.html?categoryId=18406&amp;pos=8&amp;price=3115.0&amp;productid=1750863&amp;sid=289859&amp;type=offer"/>
    <s v=" Jun­kers Ce­ra­pur­Com­fort ZBR 42-3 A 31 Gas-Brenn­wert­ther­me 42 kW, Flg. P ohne Re­ge­lung, ohne Spei­cher, ohne Mon­ta­ge­plat­te, ATEC Schacht 8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059"/>
    <n v="289859"/>
    <s v="/preisvergleich/Relocate/481824356.html?categoryId=18406&amp;pos=12&amp;price=2059.0&amp;productid=3712883&amp;sid=289859&amp;type=offer"/>
    <s v=" Jun­kers Ce­ra­pur­Com­fort-Eco ZSBE 16-3 A 21 Brenn­wert­ther­me 16 kW, L/LL ohne Re­ge­lung, ohne Spei­cher, ohne Mon­ta­ge­plat­te, ATEC Schacht 4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890"/>
    <n v="289859"/>
    <s v="/preisvergleich/Relocate/481868539.html?categoryId=18406&amp;pos=12&amp;price=2890.0&amp;productid=3094808&amp;sid=289859&amp;type=offer"/>
    <s v=" Jun­kers Ce­ra­pu­rA­cu ZWSB 22/28-3 E 23 Brenn­wert-Zen­tral­heiz­ge­rät, E/H ohne Re­ge­lung, ohne Ab­gas­pa­ket, Mon­ta­ge­plat­te 991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420"/>
    <n v="289859"/>
    <s v="/preisvergleich/Relocate/481778688.html?categoryId=18406&amp;pos=11&amp;price=2420.0&amp;productid=3711720&amp;sid=289859&amp;type=offer"/>
    <s v=" Jun­kers Ce­ra­pur­Com­fort-Eco ZSBE 28-3 A 23 Brenn­wert­ther­me 28 kW, E/H ohne Re­ge­lung, ohne Spei­cher, Mon­ta­ge­plat­te 258 + 223-1 (Un­ter­putz), ATEC Schacht 10 ...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89"/>
    <n v="289859"/>
    <s v="/preisvergleich/Relocate/481814458.html?categoryId=18406&amp;pos=14&amp;price=2089.0&amp;productid=1219746&amp;sid=289859&amp;type=offer"/>
    <s v=" Jun­kers Ce­ra­pur­Com­fort-Eco ZSBE 16-3 A 23 Brenn­wert­ther­me 16 kW, E/H ohne Re­ge­lung, ohne Spei­cher, Jun­kers AZB09 Dach schwarz 80/125, ohne Mon­ta­ge­plat­te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ecoVIT exclusiv VKK 656/4 (65 kW)"/>
    <n v="4660"/>
    <n v="9701"/>
    <s v="/preisvergleich/Relocate/443951655.html?categoryId=18406&amp;pos=1&amp;price=4660.0&amp;productid=2499000&amp;sid=9701&amp;type=offer"/>
    <s v=" "/>
    <n v="18406"/>
    <x v="183"/>
    <n v="40"/>
    <n v="30"/>
    <s v="4 (65 "/>
    <s v="65 "/>
    <n v="0"/>
    <n v="0"/>
    <b v="0"/>
    <e v="#N/A"/>
    <s v="FALSCH"/>
    <x v="52"/>
    <e v="#REF!"/>
    <s v="n.a."/>
    <m/>
    <n v="65"/>
  </r>
  <r>
    <s v="Buderus Logaplus-Paket W10 (GB162-25 + SU160W, 2 Heizkreise)"/>
    <n v="5484"/>
    <n v="9701"/>
    <s v="/preisvergleich/Relocate/504968623.html?categoryId=18406&amp;pos=2&amp;price=5484.0&amp;productid=4280961&amp;sid=9701&amp;type=offer"/>
    <s v=" "/>
    <n v="18406"/>
    <x v="181"/>
    <n v="0"/>
    <n v="25"/>
    <e v="#N/A"/>
    <e v="#N/A"/>
    <n v="0"/>
    <n v="0"/>
    <b v="0"/>
    <e v="#N/A"/>
    <s v="FALSCH"/>
    <x v="2"/>
    <s v="10 "/>
    <e v="#N/A"/>
    <m/>
    <e v="#N/A"/>
  </r>
  <r>
    <s v="Elco Thision S 13.1"/>
    <n v="3443"/>
    <n v="9701"/>
    <s v="/preisvergleich/Relocate/467548024.html?categoryId=18406&amp;pos=2&amp;price=3443.0&amp;productid=1282286&amp;sid=9701&amp;type=offer"/>
    <s v=" "/>
    <n v="18406"/>
    <x v="182"/>
    <n v="0"/>
    <n v="16"/>
    <e v="#N/A"/>
    <e v="#N/A"/>
    <n v="0"/>
    <n v="0"/>
    <b v="0"/>
    <e v="#N/A"/>
    <s v="FALSCH"/>
    <x v="2"/>
    <s v="13."/>
    <e v="#N/A"/>
    <m/>
    <e v="#N/A"/>
  </r>
  <r>
    <s v="Viessmann 200W 19 kW"/>
    <n v="2530"/>
    <n v="289859"/>
    <s v="/preisvergleich/Relocate/481826092.html?categoryId=18406&amp;pos=8&amp;price=2530.0&amp;productid=1064527&amp;sid=289859&amp;type=offer"/>
    <s v=" Viess­mann Vi­to­dens 200-W Gas-Brenn­wert­ther­me, 19 kW, VT200, HE Abgas Dach - schwarz, für ne­ben­ge­stell­ten Spei­cher, ohne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85"/>
    <n v="289859"/>
    <s v="/preisvergleich/Relocate/481869642.html?categoryId=18406&amp;pos=9&amp;price=2585.0&amp;productid=3128307&amp;sid=289859&amp;type=offer"/>
    <s v=" Jun­kers Ce­ra­pur­Mo­dul Smart ZBS 22-75 S-3 MA 21 Brenn­wert­ther­me, L / LL ohne Re­ge­lung, Jun­kers AZB09 Dach schwarz 80/125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15"/>
    <n v="289859"/>
    <s v="/preisvergleich/Relocate/481848999.html?categoryId=18406&amp;pos=9&amp;price=3115.0&amp;productid=1750863&amp;sid=289859&amp;type=offer"/>
    <s v=" Jun­kers Ce­ra­pur­Com­fort ZBR 42-3 A 21 Gas-Brenn­wert­ther­me 42 kW, L / LL ohne Re­ge­lung, ohne Spei­cher, ohne Mon­ta­ge­plat­te, ATEC Schacht 10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079"/>
    <n v="289859"/>
    <s v="/preisvergleich/Relocate/481822381.html?categoryId=18406&amp;pos=13&amp;price=2079.0&amp;productid=3712883&amp;sid=289859&amp;type=offer"/>
    <s v=" Jun­kers Ce­ra­pur­Com­fort-Eco ZSBE 16-3 A 21 Brenn­wert­ther­me 16 kW, L/LL ohne Re­ge­lung, ohne Spei­cher, ohne Mon­ta­ge­plat­te, ATEC Schacht 6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900"/>
    <n v="289859"/>
    <s v="/preisvergleich/Relocate/481867561.html?categoryId=18406&amp;pos=13&amp;price=2900.0&amp;productid=3094808&amp;sid=289859&amp;type=offer"/>
    <s v=" Jun­kers Ce­ra­pu­rA­cu ZWSB 22/28-3 E 23 Brenn­wert-Zen­tral­heiz­ge­rät, E/H Jun­kers FR 120, ohne Ab­gas­pa­ket, Mon­ta­ge­plat­te 1187 ver­ti­k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425"/>
    <n v="289859"/>
    <s v="/preisvergleich/Relocate/481805595.html?categoryId=18406&amp;pos=12&amp;price=2425.0&amp;productid=3711720&amp;sid=289859&amp;type=offer"/>
    <s v=" Jun­kers Ce­ra­pur­Com­fort-Eco ZSBE 28-3 A 23 Brenn­wert­ther­me 28 kW, E/H ohne Re­ge­lung, ohne Spei­cher, Mon­ta­ge­plat­te 258 + 528-1 (Auf­putz), ATEC Schacht 10...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Junkers ZSBE 16 3 16 kW"/>
    <n v="2089"/>
    <n v="289859"/>
    <s v="/preisvergleich/Relocate/481811487.html?categoryId=18406&amp;pos=15&amp;price=2089.0&amp;productid=1219746&amp;sid=289859&amp;type=offer"/>
    <s v=" Jun­kers Ce­ra­pur­Com­fort-Eco ZSBE 16-3 A 21 Brenn­wert­ther­me 16 kW, L/LL ohne Re­ge­lung, ohne Spei­cher, Jun­kers AZB10 Dach rot 80/125, ohne Mon­ta­ge­plat­te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ecoVIT exclusiv VKK 656/4 (65 kW)"/>
    <n v="4661"/>
    <n v="223861"/>
    <s v="/preisvergleich/Relocate/327316102.html?categoryId=18406&amp;pos=2&amp;price=4661.0&amp;productid=2499000&amp;sid=223861&amp;type=offer"/>
    <s v=" Vail­lant ecoVIT ex­clu­siv Paket 2.30/2 Gas-Brenn­wert­kes­sel VKK 656/4 LL Re­ge­lung"/>
    <n v="18406"/>
    <x v="183"/>
    <n v="40"/>
    <n v="30"/>
    <s v="4 (65 "/>
    <s v="65 "/>
    <n v="0"/>
    <n v="36"/>
    <b v="0"/>
    <e v="#N/A"/>
    <s v="FALSCH"/>
    <x v="52"/>
    <e v="#REF!"/>
    <s v="n.a."/>
    <m/>
    <n v="65"/>
  </r>
  <r>
    <s v="Elco Thision S 13.1"/>
    <n v="4448"/>
    <n v="9701"/>
    <s v="/preisvergleich/Relocate/408535664.html?categoryId=18406&amp;pos=3&amp;price=4448.0&amp;productid=1282286&amp;sid=9701&amp;type=offer"/>
    <s v=" "/>
    <n v="18406"/>
    <x v="182"/>
    <n v="0"/>
    <n v="16"/>
    <e v="#N/A"/>
    <e v="#N/A"/>
    <n v="0"/>
    <n v="0"/>
    <b v="0"/>
    <e v="#N/A"/>
    <s v="FALSCH"/>
    <x v="2"/>
    <s v="13."/>
    <e v="#N/A"/>
    <m/>
    <e v="#N/A"/>
  </r>
  <r>
    <s v="Viessmann 200W 19 kW"/>
    <n v="2530"/>
    <n v="289859"/>
    <s v="/preisvergleich/Relocate/481813915.html?categoryId=18406&amp;pos=9&amp;price=2530.0&amp;productid=1064527&amp;sid=289859&amp;type=offer"/>
    <s v=" Viess­mann Vi­to­dens 200-W Gas-Brenn­wert­ther­me, 19 kW, VT200, HE Abgas Dach - rot, für ne­ben­ge­stell­ten Spei­cher, ohne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85"/>
    <n v="289859"/>
    <s v="/preisvergleich/Relocate/481868660.html?categoryId=18406&amp;pos=10&amp;price=2585.0&amp;productid=3128307&amp;sid=289859&amp;type=offer"/>
    <s v=" Jun­kers Ce­ra­pur­Mo­dul Smart ZBS 22-75 S-3 MA 21 Brenn­wert­ther­me, L / LL ohne Re­ge­lung, Jun­kers AZB10 Dach rot 80/125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20"/>
    <n v="289859"/>
    <s v="/preisvergleich/Relocate/481865640.html?categoryId=18406&amp;pos=10&amp;price=3120.0&amp;productid=1750863&amp;sid=289859&amp;type=offer"/>
    <s v=" Jun­kers Ce­ra­pur­Com­fort ZBR 42-3 A 31 Gas-Brenn­wert­ther­me 42 kW, Flg. P Mon­ta­ge­plat­te 258, ohne Re­ge­lung, ohne Spei­cher, ATEC Schacht 4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089"/>
    <n v="289859"/>
    <s v="/preisvergleich/Relocate/481828117.html?categoryId=18406&amp;pos=14&amp;price=2089.0&amp;productid=3712883&amp;sid=289859&amp;type=offer"/>
    <s v=" Jun­kers Ce­ra­pur­Com­fort-Eco ZSBE 16-3 A 21 Brenn­wert­ther­me 16 kW, L/LL ohne Re­ge­lung, ohne Spei­cher, Jun­kers AZB09 Dach schwarz 80/125, ohne Mon­ta­ge­plat­te 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910"/>
    <n v="289859"/>
    <s v="/preisvergleich/Relocate/481869227.html?categoryId=18406&amp;pos=14&amp;price=2910.0&amp;productid=3094808&amp;sid=289859&amp;type=offer"/>
    <s v=" Jun­kers Ce­ra­pu­rA­cu ZWSB 22/28-3 E 23 Brenn­wert-Zen­tral­heiz­ge­rät, E/H Jun­kers FR 50, ohne Ab­gas­pa­ket, Mon­ta­ge­plat­te 1188 ho­ri­zon­t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430"/>
    <n v="289859"/>
    <s v="/preisvergleich/Relocate/481793840.html?categoryId=18406&amp;pos=13&amp;price=2430.0&amp;productid=3711720&amp;sid=289859&amp;type=offer"/>
    <s v=" Jun­kers Ce­ra­pur­Com­fort-Eco ZSBE 28-3 A 23 Brenn­wert­ther­me 28 kW, E/H ohne Re­ge­lung, Jun­kers ST 120-5 Z, ohne Ab­gas­pa­ket, ohne Mon­ta­ge­plat­te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Buderus Logaplus-Paket K60S GB 212-30"/>
    <n v="3790"/>
    <n v="9701"/>
    <s v="/preisvergleich/Relocate/442991979.html?categoryId=18406&amp;pos=1&amp;price=3790.0&amp;productid=4280881&amp;sid=9701&amp;type=offer"/>
    <s v=" "/>
    <n v="18406"/>
    <x v="184"/>
    <n v="0"/>
    <n v="25"/>
    <e v="#N/A"/>
    <e v="#N/A"/>
    <n v="0"/>
    <n v="0"/>
    <b v="0"/>
    <e v="#N/A"/>
    <s v="FALSCH"/>
    <x v="2"/>
    <s v="60S"/>
    <e v="#N/A"/>
    <m/>
    <e v="#N/A"/>
  </r>
  <r>
    <s v="Vaillant ecoVIT exclusiv VKK 656/4 (65 kW)"/>
    <n v="4661"/>
    <n v="223861"/>
    <s v="/preisvergleich/Relocate/327316173.html?categoryId=18406&amp;pos=3&amp;price=4661.0&amp;productid=2499000&amp;sid=223861&amp;type=offer"/>
    <s v=" Vail­lant ecoVIT ex­clu­siv Paket 2.29/2 Gas-Brenn­wert­kes­sel VKK 656/4 E Re­ge­lung"/>
    <n v="18406"/>
    <x v="183"/>
    <n v="40"/>
    <n v="30"/>
    <s v="4 (65 "/>
    <s v="65 "/>
    <n v="0"/>
    <n v="36"/>
    <b v="0"/>
    <e v="#N/A"/>
    <s v="FALSCH"/>
    <x v="52"/>
    <e v="#REF!"/>
    <s v="n.a."/>
    <m/>
    <n v="65"/>
  </r>
  <r>
    <s v="Viessmann 200W 19 kW"/>
    <n v="2555"/>
    <n v="289859"/>
    <s v="/preisvergleich/Relocate/481820939.html?categoryId=18406&amp;pos=10&amp;price=2555.0&amp;productid=1064527&amp;sid=289859&amp;type=offer"/>
    <s v=" Viess­mann Vi­to­dens 200-W Gas-Brenn­wert­ther­me, 19 kW, VT200, HE Abgas Dach - schwarz, für un­ter­ge­stell­ten Spei­cher, ohne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85"/>
    <n v="289859"/>
    <s v="/preisvergleich/Relocate/481872239.html?categoryId=18406&amp;pos=11&amp;price=2585.0&amp;productid=3128307&amp;sid=289859&amp;type=offer"/>
    <s v=" Jun­kers Ce­ra­pur­Mo­dul Smart ZBS 22-75 S-3 MA 23 Brenn­wert­ther­me, E / H ohne Re­ge­lung, ATEC Schacht 4 Meter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20"/>
    <n v="289859"/>
    <s v="/preisvergleich/Relocate/481846669.html?categoryId=18406&amp;pos=11&amp;price=3120.0&amp;productid=1750863&amp;sid=289859&amp;type=offer"/>
    <s v=" Jun­kers Ce­ra­pur­Com­fort ZBR 42-3 A 21 Gas-Brenn­wert­ther­me 42 kW, L / LL Mon­ta­ge­plat­te 258, ohne Re­ge­lung, ohne Spei­cher, ATEC Schacht 6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089"/>
    <n v="289859"/>
    <s v="/preisvergleich/Relocate/481811487.html?categoryId=18406&amp;pos=15&amp;price=2089.0&amp;productid=3712883&amp;sid=289859&amp;type=offer"/>
    <s v=" Jun­kers Ce­ra­pur­Com­fort-Eco ZSBE 16-3 A 21 Brenn­wert­ther­me 16 kW, L/LL ohne Re­ge­lung, ohne Spei­cher, Jun­kers AZB10 Dach rot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Acu ZWSB 22/28-3 E 23 Erdgas E/H"/>
    <n v="2935"/>
    <n v="289859"/>
    <s v="/preisvergleich/Relocate/481868609.html?categoryId=18406&amp;pos=15&amp;price=2935.0&amp;productid=3094808&amp;sid=289859&amp;type=offer"/>
    <s v=" Jun­kers Ce­ra­pu­rA­cu ZWSB 22/28-3 E 23 Brenn­wert-Zen­tral­heiz­ge­rät, E/H Jun­kers FW 120, ohne Ab­gas­pa­ket, ohne Mon­ta­ge­plat­te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Comfort-Eco ZSBE 28-3 A 23 Erdgas E/H (28 kW)"/>
    <n v="2430"/>
    <n v="289859"/>
    <s v="/preisvergleich/Relocate/481778481.html?categoryId=18406&amp;pos=14&amp;price=2430.0&amp;productid=3711720&amp;sid=289859&amp;type=offer"/>
    <s v=" Jun­kers Ce­ra­pur­Com­fort-Eco ZSBE 28-3 A 23 Brenn­wert­ther­me 28 kW, E/H Mon­ta­ge­plat­te 993, ohne Re­ge­lung, ohne Spei­cher, ATEC Schacht 8 Meter 80/125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Buderus Logaplus-Paket K60S GB 212-30"/>
    <n v="3790"/>
    <n v="9701"/>
    <s v="/preisvergleich/Relocate/442992086.html?categoryId=18406&amp;pos=2&amp;price=3790.0&amp;productid=4280881&amp;sid=9701&amp;type=offer"/>
    <s v=" "/>
    <n v="18406"/>
    <x v="184"/>
    <n v="0"/>
    <n v="25"/>
    <e v="#N/A"/>
    <e v="#N/A"/>
    <n v="0"/>
    <n v="0"/>
    <b v="0"/>
    <e v="#N/A"/>
    <s v="FALSCH"/>
    <x v="2"/>
    <s v="60S"/>
    <e v="#N/A"/>
    <m/>
    <e v="#N/A"/>
  </r>
  <r>
    <s v="Brötje EcoTherm Plus WGB 15 E"/>
    <n v="3170"/>
    <n v="9701"/>
    <s v="/preisvergleich/Relocate/509554068.html?categoryId=18406&amp;pos=1&amp;price=3170.0&amp;productid=1064608&amp;sid=9701&amp;type=offer"/>
    <s v=" "/>
    <n v="18406"/>
    <x v="185"/>
    <n v="0"/>
    <n v="26"/>
    <e v="#N/A"/>
    <e v="#N/A"/>
    <n v="0"/>
    <n v="0"/>
    <b v="0"/>
    <e v="#N/A"/>
    <s v="FALSCH"/>
    <x v="2"/>
    <s v="15 "/>
    <e v="#N/A"/>
    <m/>
    <e v="#N/A"/>
  </r>
  <r>
    <s v="Vaillant ecoVIT exclusiv VKK 656/4 (65 kW)"/>
    <n v="5217"/>
    <n v="9701"/>
    <s v="/preisvergleich/Relocate/435749395.html?categoryId=18406&amp;pos=4&amp;price=5217.0&amp;productid=2499000&amp;sid=9701&amp;type=offer"/>
    <s v=" "/>
    <n v="18406"/>
    <x v="183"/>
    <n v="40"/>
    <n v="30"/>
    <s v="4 (65 "/>
    <s v="65 "/>
    <n v="0"/>
    <n v="0"/>
    <b v="0"/>
    <e v="#N/A"/>
    <s v="FALSCH"/>
    <x v="52"/>
    <e v="#REF!"/>
    <s v="n.a."/>
    <m/>
    <n v="65"/>
  </r>
  <r>
    <s v="Viessmann 200W 19 kW"/>
    <n v="2555"/>
    <n v="289859"/>
    <s v="/preisvergleich/Relocate/481820322.html?categoryId=18406&amp;pos=11&amp;price=2555.0&amp;productid=1064527&amp;sid=289859&amp;type=offer"/>
    <s v=" Viess­mann Vi­to­dens 200-W Gas-Brenn­wert­ther­me, 19 kW, VT200, HE Abgas Dach - rot, für un­ter­ge­stell­ten Spei­cher, ohne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85"/>
    <n v="289859"/>
    <s v="/preisvergleich/Relocate/481870504.html?categoryId=18406&amp;pos=12&amp;price=2585.0&amp;productid=3128307&amp;sid=289859&amp;type=offer"/>
    <s v=" Jun­kers Ce­ra­pur­Mo­dul Smart ZBS 22-75 S-3 MA 23 Brenn­wert­ther­me, E / H ohne Re­ge­lung, Jun­kers AZB10 Dach rot 80/125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25"/>
    <n v="289859"/>
    <s v="/preisvergleich/Relocate/481862033.html?categoryId=18406&amp;pos=12&amp;price=3125.0&amp;productid=1750863&amp;sid=289859&amp;type=offer"/>
    <s v=" Jun­kers Ce­ra­pur­Com­fort ZBR 42-3 A 31 Gas-Brenn­wert­ther­me 42 kW, Flg. P Jun­kers FR 50, ohne Spei­cher, Mon­ta­ge­plat­te 258 + 223-1 (Un­ter­putz)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28-3 A 23 Erdgas E/H (28 kW)"/>
    <n v="2450"/>
    <n v="289859"/>
    <s v="/preisvergleich/Relocate/481806412.html?categoryId=18406&amp;pos=15&amp;price=2450.0&amp;productid=3711720&amp;sid=289859&amp;type=offer"/>
    <s v=" Jun­kers Ce­ra­pur­Com­fort-Eco ZSBE 28-3 A 23 Brenn­wert­ther­me 28 kW, E/H Jun­kers FW 200, Mon­ta­ge­plat­te 258, ohne Spei­cher, ohne Ab­gas­pa­ket Jun­kers"/>
    <n v="18406"/>
    <x v="175"/>
    <n v="59"/>
    <n v="34"/>
    <s v="H (28 "/>
    <s v="28 "/>
    <n v="71"/>
    <n v="39"/>
    <s v="­me 28 "/>
    <s v="28"/>
    <s v="me 28"/>
    <x v="15"/>
    <e v="#REF!"/>
    <s v="n.a."/>
    <m/>
    <n v="28"/>
  </r>
  <r>
    <s v="Buderus Logaplus-Paket K60S GB 212-30"/>
    <n v="4262.45"/>
    <n v="12041"/>
    <s v="/preisvergleich/Relocate/421134459.html?categoryId=18406&amp;pos=3&amp;price=4262.45&amp;productid=4280881&amp;sid=12041&amp;type=offer"/>
    <s v=" "/>
    <n v="18406"/>
    <x v="184"/>
    <n v="0"/>
    <n v="25"/>
    <e v="#N/A"/>
    <e v="#N/A"/>
    <n v="0"/>
    <n v="0"/>
    <b v="0"/>
    <e v="#N/A"/>
    <s v="FALSCH"/>
    <x v="2"/>
    <s v="60S"/>
    <e v="#N/A"/>
    <m/>
    <e v="#N/A"/>
  </r>
  <r>
    <s v="Brötje EcoTherm Plus WGB 15 E"/>
    <n v="3170"/>
    <n v="9701"/>
    <s v="/preisvergleich/Relocate/566651365.html?categoryId=18406&amp;pos=2&amp;price=3170.0&amp;productid=1064608&amp;sid=9701&amp;type=offer"/>
    <s v=" "/>
    <n v="18406"/>
    <x v="185"/>
    <n v="0"/>
    <n v="26"/>
    <e v="#N/A"/>
    <e v="#N/A"/>
    <n v="0"/>
    <n v="0"/>
    <b v="0"/>
    <e v="#N/A"/>
    <s v="FALSCH"/>
    <x v="2"/>
    <s v="15 "/>
    <e v="#N/A"/>
    <m/>
    <e v="#N/A"/>
  </r>
  <r>
    <s v="Viessmann 200W 19 kW"/>
    <n v="2560"/>
    <n v="289859"/>
    <s v="/preisvergleich/Relocate/481803085.html?categoryId=18406&amp;pos=12&amp;price=2560.0&amp;productid=1064527&amp;sid=289859&amp;type=offer"/>
    <s v=" Viess­mann Vi­to­dens 200-W Gas-Brenn­wert­ther­me, 19 kW, VT200, HE Abgas Dach - schwarz, ohne, Auf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85"/>
    <n v="289859"/>
    <s v="/preisvergleich/Relocate/481873654.html?categoryId=18406&amp;pos=13&amp;price=2585.0&amp;productid=3128307&amp;sid=289859&amp;type=offer"/>
    <s v=" Jun­kers Ce­ra­pur­Mo­dul Smart ZBS 22-75 S-3 MA 21 Brenn­wert­ther­me, L / LL ohne Re­ge­lung, ATEC Schacht 4 Meter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30"/>
    <n v="289859"/>
    <s v="/preisvergleich/Relocate/481860927.html?categoryId=18406&amp;pos=13&amp;price=3130.0&amp;productid=1750863&amp;sid=289859&amp;type=offer"/>
    <s v=" Jun­kers Ce­ra­pur­Com­fort ZBR 42-3 A 31 Gas-Brenn­wert­ther­me 42 kW, Flg. P Jun­kers FR 50, ohne Spei­cher, Mon­ta­ge­plat­te 258 + 528-1 (Auf­putz), ohne Ab­gas­pa­ke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2289"/>
    <n v="289859"/>
    <s v="/preisvergleich/Relocate/475957304.html?categoryId=18406&amp;pos=1&amp;price=2289.0&amp;productid=2286143&amp;sid=289859&amp;type=offer"/>
    <s v=" Vail­lant ecoTEC ex­clu­siv VC 276/4-7 Brenn­wert­ther­me ca­lor­MA­TIC 350, ohne Ab­gas­pa­ket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ecoCompact VSC 146/4-5 200 (14,7 kW)"/>
    <n v="2855"/>
    <n v="9701"/>
    <s v="/preisvergleich/Relocate/471460899.html?categoryId=18406&amp;pos=1&amp;price=2855.0&amp;productid=4398673&amp;sid=9701&amp;type=offer"/>
    <s v=" "/>
    <n v="18406"/>
    <x v="186"/>
    <n v="43"/>
    <n v="25"/>
    <s v="(14,7 "/>
    <s v="14.7 "/>
    <n v="0"/>
    <n v="0"/>
    <b v="0"/>
    <e v="#N/A"/>
    <s v="FALSCH"/>
    <x v="27"/>
    <e v="#REF!"/>
    <s v="n.a."/>
    <m/>
    <n v="14.7"/>
  </r>
  <r>
    <s v="Buderus Logaplus-Paket K60S GB 212-30"/>
    <n v="4262.45"/>
    <n v="12041"/>
    <s v="/preisvergleich/Relocate/421134712.html?categoryId=18406&amp;pos=4&amp;price=4262.45&amp;productid=4280881&amp;sid=12041&amp;type=offer"/>
    <s v=" "/>
    <n v="18406"/>
    <x v="184"/>
    <n v="0"/>
    <n v="25"/>
    <e v="#N/A"/>
    <e v="#N/A"/>
    <n v="0"/>
    <n v="0"/>
    <b v="0"/>
    <e v="#N/A"/>
    <s v="FALSCH"/>
    <x v="2"/>
    <s v="60S"/>
    <e v="#N/A"/>
    <m/>
    <e v="#N/A"/>
  </r>
  <r>
    <s v="Viessmann 200W 19 kW"/>
    <n v="2560"/>
    <n v="289859"/>
    <s v="/preisvergleich/Relocate/481813947.html?categoryId=18406&amp;pos=13&amp;price=2560.0&amp;productid=1064527&amp;sid=289859&amp;type=offer"/>
    <s v=" Viess­mann Vi­to­dens 200-W Gas-Brenn­wert­ther­me, 19 kW, VT200, HE Abgas Dach - rot, ohne, Auf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95"/>
    <n v="289859"/>
    <s v="/preisvergleich/Relocate/481871159.html?categoryId=18406&amp;pos=14&amp;price=2595.0&amp;productid=3128307&amp;sid=289859&amp;type=offer"/>
    <s v=" Jun­kers Ce­ra­pur­Mo­dul Smart ZBS 22-75 S-3 MA 23 Brenn­wert­ther­me, E / H ohne Re­ge­lung, ohne Zu­be­hör, ATEC Schacht 8 Meter 80/125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30"/>
    <n v="289859"/>
    <s v="/preisvergleich/Relocate/481846946.html?categoryId=18406&amp;pos=14&amp;price=3130.0&amp;productid=1750863&amp;sid=289859&amp;type=offer"/>
    <s v=" Jun­kers Ce­ra­pur­Com­fort ZBR 42-3 A 21 Gas-Brenn­wert­ther­me 42 kW, L / LL Mon­ta­ge­plat­te 258, ohne Re­ge­lung, ohne Spei­cher, Jun­kers AZB10 Dach rot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2293"/>
    <n v="289859"/>
    <s v="/preisvergleich/Relocate/475957659.html?categoryId=18406&amp;pos=2&amp;price=2293.0&amp;productid=2286143&amp;sid=289859&amp;type=offer"/>
    <s v=" Vail­lant ecoTEC ex­clu­siv VC 146/4-7 Brenn­wert­ther­me ca­lor­MA­TIC 470/4, ohne Ab­gas­pa­ket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Buderus Logaplus-Paket W22 (GB172-24 Erdgas L/LL + RC 300)"/>
    <n v="2918"/>
    <n v="9701"/>
    <s v="/preisvergleich/Relocate/524246245.html?categoryId=18406&amp;pos=1&amp;price=2918.0&amp;productid=4255270&amp;sid=9701&amp;type=offer"/>
    <s v=" "/>
    <n v="18406"/>
    <x v="187"/>
    <n v="0"/>
    <n v="25"/>
    <e v="#N/A"/>
    <e v="#N/A"/>
    <n v="0"/>
    <n v="0"/>
    <b v="0"/>
    <e v="#N/A"/>
    <s v="FALSCH"/>
    <x v="2"/>
    <s v="22 "/>
    <e v="#N/A"/>
    <m/>
    <e v="#N/A"/>
  </r>
  <r>
    <s v="Buderus Logaplus-Paket K61 GB 212-22"/>
    <n v="4756"/>
    <n v="9701"/>
    <s v="/preisvergleich/Relocate/435728579.html?categoryId=18406&amp;pos=1&amp;price=4756.0&amp;productid=4278829&amp;sid=9701&amp;type=offer"/>
    <s v=" "/>
    <n v="18406"/>
    <x v="188"/>
    <n v="0"/>
    <n v="25"/>
    <e v="#N/A"/>
    <e v="#N/A"/>
    <n v="0"/>
    <n v="0"/>
    <b v="0"/>
    <e v="#N/A"/>
    <s v="FALSCH"/>
    <x v="2"/>
    <s v="61 "/>
    <e v="#N/A"/>
    <m/>
    <e v="#N/A"/>
  </r>
  <r>
    <s v="Vaillant ecoCompact VSC 146/4-5 200 (14,7 kW)"/>
    <n v="3050"/>
    <n v="9701"/>
    <s v="/preisvergleich/Relocate/516179854.html?categoryId=18406&amp;pos=2&amp;price=3050.0&amp;productid=4398673&amp;sid=9701&amp;type=offer"/>
    <s v=" "/>
    <n v="18406"/>
    <x v="186"/>
    <n v="43"/>
    <n v="25"/>
    <s v="(14,7 "/>
    <s v="14.7 "/>
    <n v="0"/>
    <n v="0"/>
    <b v="0"/>
    <e v="#N/A"/>
    <s v="FALSCH"/>
    <x v="27"/>
    <e v="#REF!"/>
    <s v="n.a."/>
    <m/>
    <n v="14.7"/>
  </r>
  <r>
    <s v="Viessmann 200W 19 kW"/>
    <n v="2575"/>
    <n v="289859"/>
    <s v="/preisvergleich/Relocate/481779970.html?categoryId=18406&amp;pos=14&amp;price=2575.0&amp;productid=1064527&amp;sid=289859&amp;type=offer"/>
    <s v=" Viess­mann Vi­to­dens 200-W Gas-Brenn­wert­ther­me, 19 kW, VT200, HE Abgas Dach - schwarz, ohne, Un­ter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Junkers Cerapur Smart Modul"/>
    <n v="2595"/>
    <n v="289859"/>
    <s v="/preisvergleich/Relocate/481869116.html?categoryId=18406&amp;pos=15&amp;price=2595.0&amp;productid=3128307&amp;sid=289859&amp;type=offer"/>
    <s v=" Jun­kers Ce­ra­pur­Mo­dul Smart ZBS 22-75 S-3 MA 21 Brenn­wert­ther­me, L / LL ohne Re­ge­lung, ohne Zu­be­hör, ATEC Schacht 8 Meter 80/125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ZBR42 3A23"/>
    <n v="3130"/>
    <n v="289859"/>
    <s v="/preisvergleich/Relocate/481849039.html?categoryId=18406&amp;pos=15&amp;price=3130.0&amp;productid=1750863&amp;sid=289859&amp;type=offer"/>
    <s v=" Jun­kers Ce­ra­pur­Com­fort ZBR 42-3 A 21 Gas-Brenn­wert­ther­me 42 kW, L / LL Mon­ta­ge­plat­te 258, ohne Re­ge­lung, ohne Spei­cher, Jun­kers AZB09 Dach schwarz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2302"/>
    <n v="289859"/>
    <s v="/preisvergleich/Relocate/475957463.html?categoryId=18406&amp;pos=3&amp;price=2302.0&amp;productid=2286143&amp;sid=289859&amp;type=offer"/>
    <s v=" Vail­lant ecoTEC ex­clu­siv VC 206/4-7 Brenn­wert­ther­me ca­lor­MA­TIC 470/4, ohne Ab­gas­pa­ket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Buderus Logaplus-Paket W22 (GB172-24 Erdgas L/LL + RC 300)"/>
    <n v="3019"/>
    <n v="9701"/>
    <s v="/preisvergleich/Relocate/524246341.html?categoryId=18406&amp;pos=2&amp;price=3019.0&amp;productid=4255270&amp;sid=9701&amp;type=offer"/>
    <s v=" "/>
    <n v="18406"/>
    <x v="187"/>
    <n v="0"/>
    <n v="25"/>
    <e v="#N/A"/>
    <e v="#N/A"/>
    <n v="0"/>
    <n v="0"/>
    <b v="0"/>
    <e v="#N/A"/>
    <s v="FALSCH"/>
    <x v="2"/>
    <s v="22 "/>
    <e v="#N/A"/>
    <m/>
    <e v="#N/A"/>
  </r>
  <r>
    <s v="Junkers ZBR42 3 A 21"/>
    <n v="3215"/>
    <n v="289859"/>
    <s v="/preisvergleich/Relocate/481846718.html?categoryId=18406&amp;pos=1&amp;price=3215.0&amp;productid=3497887&amp;sid=289859&amp;type=offer"/>
    <s v=" Jun­kers Ce­ra­pur­Com­fort ZBR 42-3 A 21 Gas-Brenn­wert­ther­me 42 kW, L / LL Jun­kers FW 120, Mon­ta­ge­plat­te 258, ohne Spei­cher, ohne Ab­gas­pa­ket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plus-Paket K61 GB 212-22"/>
    <n v="4756"/>
    <n v="9701"/>
    <s v="/preisvergleich/Relocate/435728533.html?categoryId=18406&amp;pos=2&amp;price=4756.0&amp;productid=4278829&amp;sid=9701&amp;type=offer"/>
    <s v=" "/>
    <n v="18406"/>
    <x v="188"/>
    <n v="0"/>
    <n v="25"/>
    <e v="#N/A"/>
    <e v="#N/A"/>
    <n v="0"/>
    <n v="0"/>
    <b v="0"/>
    <e v="#N/A"/>
    <s v="FALSCH"/>
    <x v="2"/>
    <s v="61 "/>
    <e v="#N/A"/>
    <m/>
    <e v="#N/A"/>
  </r>
  <r>
    <s v="Viessmann 200W 19 kW"/>
    <n v="2575"/>
    <n v="289859"/>
    <s v="/preisvergleich/Relocate/481780970.html?categoryId=18406&amp;pos=15&amp;price=2575.0&amp;productid=1064527&amp;sid=289859&amp;type=offer"/>
    <s v=" Viess­mann Vi­to­dens 200-W Gas-Brenn­wert­ther­me, 19 kW, VT200, HE Abgas Dach - rot, ohne, Un­ter­putz Viess­mann"/>
    <n v="18406"/>
    <x v="4"/>
    <n v="19"/>
    <n v="11"/>
    <s v="0W 19 "/>
    <s v="19 "/>
    <n v="57"/>
    <n v="24"/>
    <s v="me, 19 "/>
    <s v="19"/>
    <s v="e, 19"/>
    <x v="3"/>
    <e v="#REF!"/>
    <s v="n.a."/>
    <m/>
    <n v="19"/>
  </r>
  <r>
    <s v="Vaillant VC146 4 7 ecoTEC"/>
    <n v="2309"/>
    <n v="289859"/>
    <s v="/preisvergleich/Relocate/475958318.html?categoryId=18406&amp;pos=4&amp;price=2309.0&amp;productid=2286143&amp;sid=289859&amp;type=offer"/>
    <s v=" Vail­lant ecoTEC ex­clu­siv VC 146/4-7 Brenn­wert­ther­me ohne Re­ge­lung, Flach­dach rot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20"/>
    <n v="289859"/>
    <s v="/preisvergleich/Relocate/481848807.html?categoryId=18406&amp;pos=2&amp;price=3220.0&amp;productid=3497887&amp;sid=289859&amp;type=offer"/>
    <s v=" Jun­kers Ce­ra­pur­Com­fort ZBR 42-3 A 21 Gas-Brenn­wert­ther­me 42 kW, L / LL ohne Re­ge­lung, ohne Spei­cher, Mon­ta­ge­plat­te 258 + 223-1 (Un­ter­putz), ATEC Schacht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2309"/>
    <n v="289859"/>
    <s v="/preisvergleich/Relocate/475957878.html?categoryId=18406&amp;pos=5&amp;price=2309.0&amp;productid=2286143&amp;sid=289859&amp;type=offer"/>
    <s v=" Vail­lant ecoTEC ex­clu­siv VC 276/4-7 Brenn­wert­ther­me ca­lor­MA­TIC 370, ohne Ab­gas­pa­ket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25"/>
    <n v="289859"/>
    <s v="/preisvergleich/Relocate/481848276.html?categoryId=18406&amp;pos=3&amp;price=3225.0&amp;productid=3497887&amp;sid=289859&amp;type=offer"/>
    <s v=" Jun­kers Ce­ra­pur­Com­fort ZBR 42-3 A 21 Gas-Brenn­wert­ther­me 42 kW, L / LL Mon­ta­ge­plat­te 994, ohne Re­ge­lung, ohne Spei­cher, ATEC Schacht 6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max plus GB172-24 T50 Erdgas L/LL"/>
    <n v="2362.2600000000002"/>
    <n v="276812"/>
    <s v="/preisvergleich/Relocate/497363155.html?categoryId=18406&amp;pos=1&amp;price=2362.26&amp;productid=4221735&amp;sid=276812&amp;type=offer"/>
    <s v=" Bu­de­rus Lo­ga­max plus GB172 T50, EG-LL"/>
    <n v="18406"/>
    <x v="189"/>
    <n v="0"/>
    <n v="24"/>
    <e v="#N/A"/>
    <e v="#N/A"/>
    <n v="0"/>
    <n v="29"/>
    <b v="0"/>
    <e v="#N/A"/>
    <s v="FALSCH"/>
    <x v="2"/>
    <s v="172"/>
    <e v="#N/A"/>
    <m/>
    <e v="#N/A"/>
  </r>
  <r>
    <s v="Buderus Logaplus-Paket W10 (GB162-15 + SU160W, 1 Heizkreis mit Mischer)"/>
    <n v="4629"/>
    <n v="9701"/>
    <s v="/preisvergleich/Relocate/504968581.html?categoryId=18406&amp;pos=1&amp;price=4629.0&amp;productid=4215830&amp;sid=9701&amp;type=offer"/>
    <s v=" "/>
    <n v="18406"/>
    <x v="190"/>
    <n v="0"/>
    <n v="25"/>
    <e v="#N/A"/>
    <e v="#N/A"/>
    <n v="0"/>
    <n v="0"/>
    <b v="0"/>
    <e v="#N/A"/>
    <s v="FALSCH"/>
    <x v="2"/>
    <s v="10 "/>
    <e v="#N/A"/>
    <m/>
    <e v="#N/A"/>
  </r>
  <r>
    <s v="Vaillant VC146 4 7 ecoTEC"/>
    <n v="2309"/>
    <n v="289859"/>
    <s v="/preisvergleich/Relocate/475957436.html?categoryId=18406&amp;pos=6&amp;price=2309.0&amp;productid=2286143&amp;sid=289859&amp;type=offer"/>
    <s v=" Vail­lant ecoTEC ex­clu­siv VC 146/4-7 Brenn­wert­ther­me ohne Re­ge­lung, Flach­dach schwarz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25"/>
    <n v="289859"/>
    <s v="/preisvergleich/Relocate/481848297.html?categoryId=18406&amp;pos=4&amp;price=3225.0&amp;productid=3497887&amp;sid=289859&amp;type=offer"/>
    <s v=" Jun­kers Ce­ra­pur­Com­fort ZBR 42-3 A 21 Gas-Brenn­wert­ther­me 42 kW, L / LL ohne Re­ge­lung, ohne Spei­cher, Mon­ta­ge­plat­te 258 + 528-1 (Auf­putz), ATEC Schacht 8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max plus GB172-24 T50 Erdgas L/LL"/>
    <n v="2398.64"/>
    <n v="9701"/>
    <s v="/preisvergleich/Relocate/497667041.html?categoryId=18406&amp;pos=2&amp;price=2398.64&amp;productid=4221735&amp;sid=9701&amp;type=offer"/>
    <s v=" "/>
    <n v="18406"/>
    <x v="189"/>
    <n v="0"/>
    <n v="24"/>
    <e v="#N/A"/>
    <e v="#N/A"/>
    <n v="0"/>
    <n v="0"/>
    <b v="0"/>
    <e v="#N/A"/>
    <s v="FALSCH"/>
    <x v="2"/>
    <s v="172"/>
    <e v="#N/A"/>
    <m/>
    <e v="#N/A"/>
  </r>
  <r>
    <s v="Vaillant VC146 4 7 ecoTEC"/>
    <n v="2314"/>
    <n v="289859"/>
    <s v="/preisvergleich/Relocate/475957901.html?categoryId=18406&amp;pos=7&amp;price=2314.0&amp;productid=2286143&amp;sid=289859&amp;type=offer"/>
    <s v=" Vail­lant ecoTEC ex­clu­siv VC 146/4-7 Brenn­wert­ther­me ohne Re­ge­lung, Schrägdach rot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25"/>
    <n v="289859"/>
    <s v="/preisvergleich/Relocate/481847601.html?categoryId=18406&amp;pos=5&amp;price=3225.0&amp;productid=3497887&amp;sid=289859&amp;type=offer"/>
    <s v=" Jun­kers Ce­ra­pur­Com­fort ZBR 42-3 A 21 Gas-Brenn­wert­ther­me 42 kW, L / LL Jun­kers FR 50, ohne Spei­cher, ohne Mon­ta­ge­plat­te, ATEC Schacht 6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plus-Paket W9 (GB162-35 + SU300W + RC300)"/>
    <n v="4037.9"/>
    <n v="273949"/>
    <s v="/preisvergleich/Relocate/321344456.html?categoryId=18406&amp;pos=1&amp;price=4037.9&amp;productid=4206582&amp;sid=273949&amp;type=offer"/>
    <s v=" Bu­de­rus GB162 Lo­ga­max Plus W9 mit Re­ge­lung RC300, 35 kW mit SU300 W Spei­cher - 7739601037"/>
    <n v="18406"/>
    <x v="191"/>
    <n v="0"/>
    <n v="25"/>
    <e v="#N/A"/>
    <e v="#N/A"/>
    <n v="61"/>
    <n v="14"/>
    <s v="00, 35 "/>
    <s v="35"/>
    <s v="0, 35"/>
    <x v="29"/>
    <s v="9 ("/>
    <e v="#N/A"/>
    <m/>
    <n v="35"/>
  </r>
  <r>
    <s v="Remeha Tzerra 28C (Combi)"/>
    <n v="1816"/>
    <n v="223861"/>
    <s v="/preisvergleich/Relocate/468353661.html?categoryId=18406&amp;pos=1&amp;price=1816.0&amp;productid=3725835&amp;sid=223861&amp;type=offer"/>
    <s v=" Remeha Gas-Brenn­wert Kom­bi-Heiz­ther­me Kom­bither­me Tzerra 28 C Re­ge­lung iSense ohne Au­ßen­füh­ler, ohne Mon­ta­ge­rah­men, An­schluss Vail­lant-Alt­ge­rä­te, oh­n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Viessmann Vitodens 200-W (80 kW)"/>
    <n v="4487.22"/>
    <n v="9701"/>
    <s v="/preisvergleich/Relocate/440791498.html?categoryId=18406&amp;pos=1&amp;price=4487.22&amp;productid=2647431&amp;sid=9701&amp;type=offer"/>
    <s v=" "/>
    <n v="18406"/>
    <x v="192"/>
    <n v="30"/>
    <n v="20"/>
    <s v="W (80 "/>
    <s v="80 "/>
    <n v="0"/>
    <n v="0"/>
    <b v="0"/>
    <e v="#N/A"/>
    <s v="FALSCH"/>
    <x v="53"/>
    <e v="#REF!"/>
    <s v="n.a."/>
    <m/>
    <n v="80"/>
  </r>
  <r>
    <s v="Buderus Logamax plus GB172-24 T50 Erdgas L/LL"/>
    <n v="2575"/>
    <n v="9701"/>
    <s v="/preisvergleich/Relocate/505156889.html?categoryId=18406&amp;pos=3&amp;price=2575.0&amp;productid=4221735&amp;sid=9701&amp;type=offer"/>
    <s v=" "/>
    <n v="18406"/>
    <x v="189"/>
    <n v="0"/>
    <n v="24"/>
    <e v="#N/A"/>
    <e v="#N/A"/>
    <n v="0"/>
    <n v="0"/>
    <b v="0"/>
    <e v="#N/A"/>
    <s v="FALSCH"/>
    <x v="2"/>
    <s v="172"/>
    <e v="#N/A"/>
    <m/>
    <e v="#N/A"/>
  </r>
  <r>
    <s v="Buderus Logaplus-Paket W22 (GB172-24)"/>
    <n v="2695"/>
    <n v="9701"/>
    <s v="/preisvergleich/Relocate/445626631.html?categoryId=18406&amp;pos=1&amp;price=2695.0&amp;productid=4255269&amp;sid=9701&amp;type=offer"/>
    <s v=" "/>
    <n v="18406"/>
    <x v="193"/>
    <n v="0"/>
    <n v="25"/>
    <e v="#N/A"/>
    <e v="#N/A"/>
    <n v="0"/>
    <n v="0"/>
    <b v="0"/>
    <e v="#N/A"/>
    <s v="FALSCH"/>
    <x v="2"/>
    <s v="22 "/>
    <e v="#N/A"/>
    <m/>
    <e v="#N/A"/>
  </r>
  <r>
    <s v="Vaillant VC146 4 7 ecoTEC"/>
    <n v="2314"/>
    <n v="289859"/>
    <s v="/preisvergleich/Relocate/475957500.html?categoryId=18406&amp;pos=8&amp;price=2314.0&amp;productid=2286143&amp;sid=289859&amp;type=offer"/>
    <s v=" Vail­lant ecoTEC ex­clu­siv VC 146/4-7 Brenn­wert­ther­me ohne Re­ge­lung, Schrägdach schwarz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25"/>
    <n v="289859"/>
    <s v="/preisvergleich/Relocate/481846775.html?categoryId=18406&amp;pos=6&amp;price=3225.0&amp;productid=3497887&amp;sid=289859&amp;type=offer"/>
    <s v=" Jun­kers Ce­ra­pur­Com­fort ZBR 42-3 A 21 Gas-Brenn­wert­ther­me 42 kW, L / LL ohne Re­ge­lung, ohne Spei­cher, Jun­kers Schacht 6 Meter 80/125, ohne Mon­ta­ge­plat­t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plus-Paket W9 (GB162-35 + SU300W + RC300)"/>
    <n v="4057"/>
    <n v="9701"/>
    <s v="/preisvergleich/Relocate/601110931.html?categoryId=18406&amp;pos=2&amp;price=4057.0&amp;productid=4206582&amp;sid=9701&amp;type=offer"/>
    <s v=" "/>
    <n v="18406"/>
    <x v="191"/>
    <n v="0"/>
    <n v="25"/>
    <e v="#N/A"/>
    <e v="#N/A"/>
    <n v="0"/>
    <n v="0"/>
    <b v="0"/>
    <e v="#N/A"/>
    <s v="FALSCH"/>
    <x v="2"/>
    <s v="9 ("/>
    <e v="#N/A"/>
    <m/>
    <n v="35"/>
  </r>
  <r>
    <s v="Remeha Tzerra 28C (Combi)"/>
    <n v="1816"/>
    <n v="223861"/>
    <s v="/preisvergleich/Relocate/468353434.html?categoryId=18406&amp;pos=2&amp;price=1816.0&amp;productid=3725835&amp;sid=223861&amp;type=offer"/>
    <s v=" Remeha Gas-Brenn­wert Kom­bi-Heiz­ther­me Kom­bither­me Tzerra 28 C Re­ge­lung iSense ohne Au­ßen­füh­ler, ohne Mon­ta­ge­rah­men, An­schluss nach unten, Blende für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Viessmann Vitodens 200-W (80 kW)"/>
    <n v="4532.99"/>
    <n v="276812"/>
    <s v="/preisvergleich/Relocate/420734824.html?categoryId=18406&amp;pos=2&amp;price=4532.99&amp;productid=2647431&amp;sid=276812&amp;type=offer"/>
    <s v=" Viess­mann Vi­to­dens 200-W 80 kW, Umlauf m. Vi­to­tron"/>
    <n v="18406"/>
    <x v="192"/>
    <n v="30"/>
    <n v="20"/>
    <s v="W (80 "/>
    <s v="80 "/>
    <n v="33"/>
    <n v="24"/>
    <s v="0-W 80 "/>
    <s v="80"/>
    <s v="-W 80"/>
    <x v="53"/>
    <e v="#REF!"/>
    <s v="n.a."/>
    <m/>
    <n v="80"/>
  </r>
  <r>
    <s v="Buderus Logaplus-Paket W22 (GB172-24)"/>
    <n v="2820"/>
    <n v="9701"/>
    <s v="/preisvergleich/Relocate/445627081.html?categoryId=18406&amp;pos=2&amp;price=2820.0&amp;productid=4255269&amp;sid=9701&amp;type=offer"/>
    <s v=" "/>
    <n v="18406"/>
    <x v="193"/>
    <n v="0"/>
    <n v="25"/>
    <e v="#N/A"/>
    <e v="#N/A"/>
    <n v="0"/>
    <n v="0"/>
    <b v="0"/>
    <e v="#N/A"/>
    <s v="FALSCH"/>
    <x v="2"/>
    <s v="22 "/>
    <e v="#N/A"/>
    <m/>
    <e v="#N/A"/>
  </r>
  <r>
    <s v="Vaillant VC146 4 7 ecoTEC"/>
    <n v="2318"/>
    <n v="289859"/>
    <s v="/preisvergleich/Relocate/475957879.html?categoryId=18406&amp;pos=9&amp;price=2318.0&amp;productid=2286143&amp;sid=289859&amp;type=offer"/>
    <s v=" Vail­lant ecoTEC ex­clu­siv VC 206/4-7 Brenn­wert­ther­me ohne Re­ge­lung, Flach­dach schwarz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25"/>
    <n v="289859"/>
    <s v="/preisvergleich/Relocate/481846629.html?categoryId=18406&amp;pos=7&amp;price=3225.0&amp;productid=3497887&amp;sid=289859&amp;type=offer"/>
    <s v=" Jun­kers Ce­ra­pur­Com­fort ZBR 42-3 A 21 Gas-Brenn­wert­ther­me 42 kW, L / LL Jun­kers FW 200, ohne Spei­cher, ohne Ab­gas­pa­ket, ohne Mon­ta­ge­plat­te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Wolf ComfortLine CGB-2K-20"/>
    <n v="1891"/>
    <n v="223861"/>
    <s v="/preisvergleich/Relocate/538008506.html?categoryId=18406&amp;pos=1&amp;price=1891.0&amp;productid=4716468&amp;sid=223861&amp;type=offer"/>
    <s v=" Wolf Gas­brenn­wert-Kom­bither­me CGB-2K-20 Com­fort­Li­ne"/>
    <n v="18406"/>
    <x v="194"/>
    <n v="0"/>
    <n v="22"/>
    <e v="#N/A"/>
    <e v="#N/A"/>
    <n v="0"/>
    <n v="40"/>
    <b v="0"/>
    <e v="#N/A"/>
    <s v="FALSCH"/>
    <x v="2"/>
    <s v="2K-"/>
    <e v="#N/A"/>
    <m/>
    <n v="20"/>
  </r>
  <r>
    <s v="Buderus Logaplus-Paket W9 (GB162-35 + SU300W + RC300)"/>
    <n v="4166"/>
    <n v="9701"/>
    <s v="/preisvergleich/Relocate/533888545.html?categoryId=18406&amp;pos=3&amp;price=4166.0&amp;productid=4206582&amp;sid=9701&amp;type=offer"/>
    <s v=" "/>
    <n v="18406"/>
    <x v="191"/>
    <n v="0"/>
    <n v="25"/>
    <e v="#N/A"/>
    <e v="#N/A"/>
    <n v="0"/>
    <n v="0"/>
    <b v="0"/>
    <e v="#N/A"/>
    <s v="FALSCH"/>
    <x v="2"/>
    <s v="9 ("/>
    <e v="#N/A"/>
    <m/>
    <n v="35"/>
  </r>
  <r>
    <s v="Remeha Tzerra 28C (Combi)"/>
    <n v="1816"/>
    <n v="223861"/>
    <s v="/preisvergleich/Relocate/468353503.html?categoryId=18406&amp;pos=3&amp;price=1816.0&amp;productid=3725835&amp;sid=223861&amp;type=offer"/>
    <s v=" Remeha Gas-Brenn­wert Kom­bi-Heiz­ther­me Kom­bither­me Tzerra 28 C Re­ge­lung iSense ohne Au­ßen­füh­ler, ohne Mon­ta­ge­rah­men, An­schluss Jun­kers-Alt­ge­rä­te, oh­n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Viessmann Vitodens 200-W (80 kW)"/>
    <n v="4559"/>
    <n v="9701"/>
    <s v="/preisvergleich/Relocate/441721254.html?categoryId=18406&amp;pos=3&amp;price=4559.0&amp;productid=2647431&amp;sid=9701&amp;type=offer"/>
    <s v=" "/>
    <n v="18406"/>
    <x v="192"/>
    <n v="30"/>
    <n v="20"/>
    <s v="W (80 "/>
    <s v="80 "/>
    <n v="0"/>
    <n v="0"/>
    <b v="0"/>
    <e v="#N/A"/>
    <s v="FALSCH"/>
    <x v="53"/>
    <e v="#REF!"/>
    <s v="n.a."/>
    <m/>
    <n v="80"/>
  </r>
  <r>
    <s v="Vaillant VC146 4 7 ecoTEC"/>
    <n v="2318"/>
    <n v="289859"/>
    <s v="/preisvergleich/Relocate/475957750.html?categoryId=18406&amp;pos=10&amp;price=2318.0&amp;productid=2286143&amp;sid=289859&amp;type=offer"/>
    <s v=" Vail­lant ecoTEC ex­clu­siv VC 206/4-7 Brenn­wert­ther­me ohne Re­ge­lung, Flach­dach rot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30"/>
    <n v="289859"/>
    <s v="/preisvergleich/Relocate/481846569.html?categoryId=18406&amp;pos=8&amp;price=3230.0&amp;productid=3497887&amp;sid=289859&amp;type=offer"/>
    <s v=" Jun­kers Ce­ra­pur­Com­fort ZBR 42-3 A 21 Gas-Brenn­wert­ther­me 42 kW, L / LL Mon­ta­ge­plat­te 993, ohne Re­ge­lung, ohne Spei­cher, ATEC Schacht 6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Wolf ComfortLine CGB-2K-20"/>
    <n v="1891"/>
    <n v="9701"/>
    <s v="/preisvergleich/Relocate/538008716.html?categoryId=18406&amp;pos=2&amp;price=1891.0&amp;productid=4716468&amp;sid=9701&amp;type=offer"/>
    <s v=" "/>
    <n v="18406"/>
    <x v="194"/>
    <n v="0"/>
    <n v="22"/>
    <e v="#N/A"/>
    <e v="#N/A"/>
    <n v="0"/>
    <n v="0"/>
    <b v="0"/>
    <e v="#N/A"/>
    <s v="FALSCH"/>
    <x v="2"/>
    <s v="2K-"/>
    <e v="#N/A"/>
    <m/>
    <n v="20"/>
  </r>
  <r>
    <s v="Remeha Tzerra 28C (Combi)"/>
    <n v="1820"/>
    <n v="223861"/>
    <s v="/preisvergleich/Relocate/468353279.html?categoryId=18406&amp;pos=4&amp;price=1820.0&amp;productid=3725835&amp;sid=223861&amp;type=offer"/>
    <s v=" Remeha Gas-Brenn­wert Kom­bi-Heiz­ther­me Kom­bither­me Tzerra 28 C Re­ge­lung iSense mit Au­ßen­füh­ler, mit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Viessmann Vitodens 200-W (80 kW)"/>
    <n v="4760.99"/>
    <n v="276812"/>
    <s v="/preisvergleich/Relocate/420734751.html?categoryId=18406&amp;pos=4&amp;price=4760.99&amp;productid=2647431&amp;sid=276812&amp;type=offer"/>
    <s v=" Viess­mann Vi­to­dens 200-W 80 kW, Umlauf m. Vi­to­tron"/>
    <n v="18406"/>
    <x v="192"/>
    <n v="30"/>
    <n v="20"/>
    <s v="W (80 "/>
    <s v="80 "/>
    <n v="33"/>
    <n v="24"/>
    <s v="0-W 80 "/>
    <s v="80"/>
    <s v="-W 80"/>
    <x v="53"/>
    <e v="#REF!"/>
    <s v="n.a."/>
    <m/>
    <n v="80"/>
  </r>
  <r>
    <s v="Vaillant VC146 4 7 ecoTEC"/>
    <n v="2323"/>
    <n v="289859"/>
    <s v="/preisvergleich/Relocate/475957395.html?categoryId=18406&amp;pos=11&amp;price=2323.0&amp;productid=2286143&amp;sid=289859&amp;type=offer"/>
    <s v=" Vail­lant ecoTEC ex­clu­siv VC 206/4-7 Brenn­wert­ther­me ohne Re­ge­lung, Schrägdach schwarz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35"/>
    <n v="289859"/>
    <s v="/preisvergleich/Relocate/481848099.html?categoryId=18406&amp;pos=9&amp;price=3235.0&amp;productid=3497887&amp;sid=289859&amp;type=offer"/>
    <s v=" Jun­kers Ce­ra­pur­Com­fort ZBR 42-3 A 21 Gas-Brenn­wert­ther­me 42 kW, L / LL Jun­kers FR 50, ohne Spei­cher, Jun­kers AZB09 Dach schwarz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Wolf ComfortLine CGB-2K-20"/>
    <n v="1891"/>
    <n v="9701"/>
    <s v="/preisvergleich/Relocate/541910229.html?categoryId=18406&amp;pos=3&amp;price=1891.0&amp;productid=4716468&amp;sid=9701&amp;type=offer"/>
    <s v=" "/>
    <n v="18406"/>
    <x v="194"/>
    <n v="0"/>
    <n v="22"/>
    <e v="#N/A"/>
    <e v="#N/A"/>
    <n v="0"/>
    <n v="0"/>
    <b v="0"/>
    <e v="#N/A"/>
    <s v="FALSCH"/>
    <x v="2"/>
    <s v="2K-"/>
    <e v="#N/A"/>
    <m/>
    <n v="20"/>
  </r>
  <r>
    <s v="Buderus Logamax plus GB172-14 T150"/>
    <n v="2772.14"/>
    <n v="9701"/>
    <s v="/preisvergleich/Relocate/497667043.html?categoryId=18406&amp;pos=1&amp;price=2772.14&amp;productid=2920543&amp;sid=9701&amp;type=offer"/>
    <s v=" "/>
    <n v="18406"/>
    <x v="195"/>
    <n v="0"/>
    <n v="24"/>
    <e v="#N/A"/>
    <e v="#N/A"/>
    <n v="0"/>
    <n v="0"/>
    <b v="0"/>
    <e v="#N/A"/>
    <s v="FALSCH"/>
    <x v="2"/>
    <s v="172"/>
    <e v="#N/A"/>
    <m/>
    <e v="#N/A"/>
  </r>
  <r>
    <s v="Remeha Tzerra 28C (Combi)"/>
    <n v="1827"/>
    <n v="223861"/>
    <s v="/preisvergleich/Relocate/468353704.html?categoryId=18406&amp;pos=5&amp;price=1827.0&amp;productid=3725835&amp;sid=223861&amp;type=offer"/>
    <s v=" Remeha Gas-Brenn­wert Kom­bi-Heiz­ther­me Kom­bither­me Tzerra 28 C Re­ge­lung iSense ohne Au­ßen­füh­ler, mit Mon­ta­ge­rah­men, An­schluss nach unten, oh­n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Vaillant VC146 4 7 ecoTEC"/>
    <n v="2323"/>
    <n v="289859"/>
    <s v="/preisvergleich/Relocate/475957734.html?categoryId=18406&amp;pos=12&amp;price=2323.0&amp;productid=2286143&amp;sid=289859&amp;type=offer"/>
    <s v=" Vail­lant ecoTEC ex­clu­siv VC 206/4-7 Brenn­wert­ther­me ohne Re­ge­lung, Schrägdach rot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35"/>
    <n v="289859"/>
    <s v="/preisvergleich/Relocate/481847556.html?categoryId=18406&amp;pos=10&amp;price=3235.0&amp;productid=3497887&amp;sid=289859&amp;type=offer"/>
    <s v=" Jun­kers Ce­ra­pur­Com­fort ZBR 42-3 A 21 Gas-Brenn­wert­ther­me 42 kW, L / LL Jun­kers FR 120, ohne Spei­cher, ohne Mon­ta­ge­plat­te, ATEC Schacht 4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plus-Paket W9S (GB162-15)"/>
    <n v="2539"/>
    <n v="273949"/>
    <s v="/preisvergleich/Relocate/323138459.html?categoryId=18406&amp;pos=1&amp;price=2539.0&amp;productid=4206487&amp;sid=273949&amp;type=offer"/>
    <s v=" Bu­de­rus GB162 Lo­ga­max Plus W9 mit Re­ge­lung RC300 Paket, 15 kW - 7739601039"/>
    <n v="18406"/>
    <x v="196"/>
    <n v="0"/>
    <n v="25"/>
    <e v="#N/A"/>
    <e v="#N/A"/>
    <n v="67"/>
    <n v="14"/>
    <s v="et, 15 "/>
    <s v="15"/>
    <s v="t, 15"/>
    <x v="14"/>
    <s v="9S "/>
    <e v="#N/A"/>
    <m/>
    <n v="15"/>
  </r>
  <r>
    <s v="Wolf ComfortLine CGB-2K-20"/>
    <n v="1950.65"/>
    <n v="299105"/>
    <s v="/preisvergleich/Relocate/538008678.html?categoryId=18406&amp;pos=4&amp;price=1950.65&amp;productid=4716468&amp;sid=299105&amp;type=offer"/>
    <s v=" Wolf Gas­brenn­wert-Kom­bither­me CGB-2K-20 Com­fort­Li­ne, mit hoch­eff. Heiz­krei­s­pum­pe 8613854"/>
    <n v="18406"/>
    <x v="194"/>
    <n v="0"/>
    <n v="22"/>
    <e v="#N/A"/>
    <e v="#N/A"/>
    <n v="0"/>
    <n v="40"/>
    <b v="0"/>
    <e v="#N/A"/>
    <s v="FALSCH"/>
    <x v="2"/>
    <s v="2K-"/>
    <e v="#N/A"/>
    <m/>
    <n v="20"/>
  </r>
  <r>
    <s v="Buderus Logamax plus GB172-14 T150"/>
    <n v="2772.14"/>
    <n v="9701"/>
    <s v="/preisvergleich/Relocate/497667083.html?categoryId=18406&amp;pos=2&amp;price=2772.14&amp;productid=2920543&amp;sid=9701&amp;type=offer"/>
    <s v=" "/>
    <n v="18406"/>
    <x v="195"/>
    <n v="0"/>
    <n v="24"/>
    <e v="#N/A"/>
    <e v="#N/A"/>
    <n v="0"/>
    <n v="0"/>
    <b v="0"/>
    <e v="#N/A"/>
    <s v="FALSCH"/>
    <x v="2"/>
    <s v="172"/>
    <e v="#N/A"/>
    <m/>
    <e v="#N/A"/>
  </r>
  <r>
    <s v="Remeha Tzerra 28C (Combi)"/>
    <n v="1829"/>
    <n v="223861"/>
    <s v="/preisvergleich/Relocate/468353991.html?categoryId=18406&amp;pos=6&amp;price=1829.0&amp;productid=3725835&amp;sid=223861&amp;type=offer"/>
    <s v=" Remeha Gas-Brenn­wert Kom­bi-Heiz­ther­me Kom­bither­me Tzerra 28 C Re­ge­lung iSense ohne Au­ßen­füh­ler, mit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Logaplus-Paket W9 (GB162-35)"/>
    <n v="3878.9"/>
    <n v="273949"/>
    <s v="/preisvergleich/Relocate/321344575.html?categoryId=18406&amp;pos=1&amp;price=3878.9&amp;productid=4223801&amp;sid=273949&amp;type=offer"/>
    <s v=" Bu­de­rus GB162 Lo­ga­max Plus W9 mit Re­ge­lung RC300, 35 kW mit SU160 W Spei­cher - 7739601033"/>
    <n v="18406"/>
    <x v="197"/>
    <n v="0"/>
    <n v="25"/>
    <e v="#N/A"/>
    <e v="#N/A"/>
    <n v="61"/>
    <n v="14"/>
    <s v="00, 35 "/>
    <s v="35"/>
    <s v="0, 35"/>
    <x v="29"/>
    <s v="9 ("/>
    <e v="#N/A"/>
    <m/>
    <n v="35"/>
  </r>
  <r>
    <s v="Vaillant VC146 4 7 ecoTEC"/>
    <n v="2334"/>
    <n v="289859"/>
    <s v="/preisvergleich/Relocate/475957760.html?categoryId=18406&amp;pos=13&amp;price=2334.0&amp;productid=2286143&amp;sid=289859&amp;type=offer"/>
    <s v=" Vail­lant ecoTEC ex­clu­siv VC 146/4-7 Brenn­wert­ther­me ohne Re­ge­lung, Flach­dach schwarz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35"/>
    <n v="289859"/>
    <s v="/preisvergleich/Relocate/481847686.html?categoryId=18406&amp;pos=11&amp;price=3235.0&amp;productid=3497887&amp;sid=289859&amp;type=offer"/>
    <s v=" Jun­kers Ce­ra­pur­Com­fort ZBR 42-3 A 21 Gas-Brenn­wert­ther­me 42 kW, L / LL Mon­ta­ge­plat­te 994, ohne Re­ge­lung, ohne Spei­cher, Jun­kers AZB09 Dach schwarz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plus-Paket W9S (GB162-15)"/>
    <n v="2540"/>
    <n v="9701"/>
    <s v="/preisvergleich/Relocate/451183324.html?categoryId=18406&amp;pos=2&amp;price=2540.0&amp;productid=4206487&amp;sid=9701&amp;type=offer"/>
    <s v=" "/>
    <n v="18406"/>
    <x v="196"/>
    <n v="0"/>
    <n v="25"/>
    <e v="#N/A"/>
    <e v="#N/A"/>
    <n v="0"/>
    <n v="0"/>
    <b v="0"/>
    <e v="#N/A"/>
    <s v="FALSCH"/>
    <x v="2"/>
    <s v="9S "/>
    <e v="#N/A"/>
    <m/>
    <n v="15"/>
  </r>
  <r>
    <s v="Weishaupt Thermo Condens WTC-GB 120-A"/>
    <n v="8687"/>
    <n v="9701"/>
    <s v="/preisvergleich/Relocate/472336797.html?categoryId=18406&amp;pos=1&amp;price=8687.0&amp;productid=2654419&amp;sid=9701&amp;type=offer"/>
    <s v=" "/>
    <n v="18406"/>
    <x v="198"/>
    <n v="0"/>
    <n v="33"/>
    <e v="#N/A"/>
    <e v="#N/A"/>
    <n v="0"/>
    <n v="0"/>
    <b v="0"/>
    <e v="#N/A"/>
    <s v="FALSCH"/>
    <x v="2"/>
    <s v="120"/>
    <e v="#N/A"/>
    <m/>
    <e v="#N/A"/>
  </r>
  <r>
    <s v="Wolf ComfortLine CGB-2K-20"/>
    <n v="1999"/>
    <n v="288366"/>
    <s v="/preisvergleich/Relocate/538008729.html?categoryId=18406&amp;pos=5&amp;price=1999.0&amp;productid=4716468&amp;sid=288366&amp;type=offer"/>
    <s v=" Wolf CGB-2K-20 / CGB-2K-24 Com­fort­li­ne Gas­brenn­wert Kom­bither­me &quot;20 kW&quot;"/>
    <n v="18406"/>
    <x v="194"/>
    <n v="0"/>
    <n v="22"/>
    <e v="#N/A"/>
    <e v="#N/A"/>
    <n v="77"/>
    <n v="11"/>
    <s v="me &quot;20 "/>
    <s v="20"/>
    <s v="e &quot;20"/>
    <x v="25"/>
    <s v="2K-"/>
    <e v="#N/A"/>
    <m/>
    <n v="20"/>
  </r>
  <r>
    <s v="Buderus Logamax plus GB172-14 T150"/>
    <n v="2918.3"/>
    <n v="276812"/>
    <s v="/preisvergleich/Relocate/478136744.html?categoryId=18406&amp;pos=3&amp;price=2918.3&amp;productid=2920543&amp;sid=276812&amp;type=offer"/>
    <s v=" Lo­ga­max plus GB172-14 T150,G20 V2"/>
    <n v="18406"/>
    <x v="195"/>
    <n v="0"/>
    <n v="24"/>
    <e v="#N/A"/>
    <e v="#N/A"/>
    <n v="0"/>
    <n v="19"/>
    <b v="0"/>
    <e v="#N/A"/>
    <s v="FALSCH"/>
    <x v="2"/>
    <s v="172"/>
    <e v="#N/A"/>
    <m/>
    <e v="#N/A"/>
  </r>
  <r>
    <s v="Remeha Tzerra 28C (Combi)"/>
    <n v="1830"/>
    <n v="223861"/>
    <s v="/preisvergleich/Relocate/468353791.html?categoryId=18406&amp;pos=7&amp;price=1830.0&amp;productid=3725835&amp;sid=223861&amp;type=offer"/>
    <s v=" Remeha Gas-Brenn­wert Kom­bi-Heiz­ther­me Kom­bither­me Tzerra 28 C Re­ge­lung iSense mit Au­ßen­füh­ler, ohne Mon­ta­ge­rah­men, An­schluss nach unten, Blende für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Logaplus-Paket W9 (GB162-35)"/>
    <n v="3888.9"/>
    <n v="273949"/>
    <s v="/preisvergleich/Relocate/321344577.html?categoryId=18406&amp;pos=2&amp;price=3888.9&amp;productid=4223801&amp;sid=273949&amp;type=offer"/>
    <s v=" Bu­de­rus GB162 Lo­ga­max Plus W9 mit Re­ge­lung RC300, 35 kW mit SU200 W Spei­cher - 7739601035"/>
    <n v="18406"/>
    <x v="197"/>
    <n v="0"/>
    <n v="25"/>
    <e v="#N/A"/>
    <e v="#N/A"/>
    <n v="61"/>
    <n v="14"/>
    <s v="00, 35 "/>
    <s v="35"/>
    <s v="0, 35"/>
    <x v="29"/>
    <s v="9 ("/>
    <e v="#N/A"/>
    <m/>
    <n v="35"/>
  </r>
  <r>
    <s v="Vaillant VC146 4 7 ecoTEC"/>
    <n v="2334"/>
    <n v="289859"/>
    <s v="/preisvergleich/Relocate/475957525.html?categoryId=18406&amp;pos=14&amp;price=2334.0&amp;productid=2286143&amp;sid=289859&amp;type=offer"/>
    <s v=" Vail­lant ecoTEC ex­clu­siv VC 146/4-7 Brenn­wert­ther­me ohne Re­ge­lung, Flach­dach rot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35"/>
    <n v="289859"/>
    <s v="/preisvergleich/Relocate/481848425.html?categoryId=18406&amp;pos=12&amp;price=3235.0&amp;productid=3497887&amp;sid=289859&amp;type=offer"/>
    <s v=" Jun­kers Ce­ra­pur­Com­fort ZBR 42-3 A 21 Gas-Brenn­wert­ther­me 42 kW, L / LL Jun­kers FR 50, ohne Spei­cher, Jun­kers AZB10 Dach rot 80/125, ohne Mon­ta­ge­plat­t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plus-Paket W9S (GB162-15)"/>
    <n v="2566"/>
    <n v="9701"/>
    <s v="/preisvergleich/Relocate/438041753.html?categoryId=18406&amp;pos=3&amp;price=2566.0&amp;productid=4206487&amp;sid=9701&amp;type=offer"/>
    <s v=" "/>
    <n v="18406"/>
    <x v="196"/>
    <n v="0"/>
    <n v="25"/>
    <e v="#N/A"/>
    <e v="#N/A"/>
    <n v="0"/>
    <n v="0"/>
    <b v="0"/>
    <e v="#N/A"/>
    <s v="FALSCH"/>
    <x v="2"/>
    <s v="9S "/>
    <e v="#N/A"/>
    <m/>
    <n v="15"/>
  </r>
  <r>
    <s v="Wolf ComfortLine CGB-2K-20"/>
    <n v="2134.21"/>
    <n v="276812"/>
    <s v="/preisvergleich/Relocate/538008834.html?categoryId=18406&amp;pos=6&amp;price=2134.21&amp;productid=4716468&amp;sid=276812&amp;type=offer"/>
    <s v=" Wolf Gas­brenn­wert-Kom­bither­me CGB-2K-20 Com­fort­Lin CGB-2K-20"/>
    <n v="18406"/>
    <x v="194"/>
    <n v="0"/>
    <n v="22"/>
    <e v="#N/A"/>
    <e v="#N/A"/>
    <n v="0"/>
    <n v="40"/>
    <b v="0"/>
    <e v="#N/A"/>
    <s v="FALSCH"/>
    <x v="2"/>
    <s v="2K-"/>
    <e v="#N/A"/>
    <m/>
    <n v="20"/>
  </r>
  <r>
    <s v="Buderus Logamax plus GB172-14 T150"/>
    <n v="2918.3"/>
    <n v="276812"/>
    <s v="/preisvergleich/Relocate/478136713.html?categoryId=18406&amp;pos=4&amp;price=2918.3&amp;productid=2920543&amp;sid=276812&amp;type=offer"/>
    <s v=" Lo­ga­max plus GB172-14 T150,G25 V2"/>
    <n v="18406"/>
    <x v="195"/>
    <n v="0"/>
    <n v="24"/>
    <e v="#N/A"/>
    <e v="#N/A"/>
    <n v="0"/>
    <n v="19"/>
    <b v="0"/>
    <e v="#N/A"/>
    <s v="FALSCH"/>
    <x v="2"/>
    <s v="172"/>
    <e v="#N/A"/>
    <m/>
    <e v="#N/A"/>
  </r>
  <r>
    <s v="Remeha Tzerra 28C (Combi)"/>
    <n v="1834"/>
    <n v="223861"/>
    <s v="/preisvergleich/Relocate/468353751.html?categoryId=18406&amp;pos=8&amp;price=1834.0&amp;productid=3725835&amp;sid=223861&amp;type=offer"/>
    <s v=" Remeha Gas-Brenn­wert Kom­bi-Heiz­ther­me Kom­bither­me Tzerra 28 C Re­ge­lung iSense mit Au­ßen­füh­ler, mit Mon­ta­ge­rah­men, ohne Rohr­an­schluss­set, oh­n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Logaplus-Paket W9 (GB162-35)"/>
    <n v="3899"/>
    <n v="9701"/>
    <s v="/preisvergleich/Relocate/601110959.html?categoryId=18406&amp;pos=3&amp;price=3899.0&amp;productid=4223801&amp;sid=9701&amp;type=offer"/>
    <s v=" "/>
    <n v="18406"/>
    <x v="197"/>
    <n v="0"/>
    <n v="25"/>
    <e v="#N/A"/>
    <e v="#N/A"/>
    <n v="0"/>
    <n v="0"/>
    <b v="0"/>
    <e v="#N/A"/>
    <s v="FALSCH"/>
    <x v="2"/>
    <s v="9 ("/>
    <e v="#N/A"/>
    <m/>
    <n v="35"/>
  </r>
  <r>
    <s v="Vaillant VC146 4 7 ecoTEC"/>
    <n v="2339"/>
    <n v="289859"/>
    <s v="/preisvergleich/Relocate/475958481.html?categoryId=18406&amp;pos=15&amp;price=2339.0&amp;productid=2286143&amp;sid=289859&amp;type=offer"/>
    <s v=" Vail­lant ecoTEC ex­clu­siv VC 146/4-7 Brenn­wert­ther­me ohne Re­ge­lung, Schrägdach schwarz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 A 21"/>
    <n v="3235"/>
    <n v="289859"/>
    <s v="/preisvergleich/Relocate/481846426.html?categoryId=18406&amp;pos=13&amp;price=3235.0&amp;productid=3497887&amp;sid=289859&amp;type=offer"/>
    <s v=" Jun­kers Ce­ra­pur­Com­fort ZBR 42-3 A 21 Gas-Brenn­wert­ther­me 42 kW, L / LL Mon­ta­ge­plat­te 994, ohne Re­ge­lung, ohne Spei­cher, Jun­kers AZB10 Dach rot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max U-154-20"/>
    <n v="1479"/>
    <n v="9701"/>
    <s v="/preisvergleich/Relocate/408541435.html?categoryId=18406&amp;pos=1&amp;price=1479.0&amp;productid=2713974&amp;sid=9701&amp;type=offer"/>
    <s v=" "/>
    <n v="18406"/>
    <x v="199"/>
    <n v="0"/>
    <n v="19"/>
    <e v="#N/A"/>
    <e v="#N/A"/>
    <n v="0"/>
    <n v="0"/>
    <b v="0"/>
    <e v="#N/A"/>
    <s v="FALSCH"/>
    <x v="2"/>
    <s v="154"/>
    <e v="#N/A"/>
    <m/>
    <e v="#N/A"/>
  </r>
  <r>
    <s v="Wolf ComfortLine CGB-2K-20"/>
    <n v="2449"/>
    <n v="273949"/>
    <s v="/preisvergleich/Relocate/538056421.html?categoryId=18406&amp;pos=7&amp;price=2449.0&amp;productid=4716468&amp;sid=273949&amp;type=offer"/>
    <s v=" WOLF Gas­brenn­wert-Kom­bither­me CGB-2K 20 kW mit Be­dien­mo­dul BM-2 - 8613854"/>
    <n v="18406"/>
    <x v="194"/>
    <n v="0"/>
    <n v="22"/>
    <e v="#N/A"/>
    <e v="#N/A"/>
    <n v="46"/>
    <n v="40"/>
    <s v="-2K 20 "/>
    <s v="20"/>
    <s v="2K 20"/>
    <x v="25"/>
    <s v="2K-"/>
    <e v="#N/A"/>
    <m/>
    <n v="20"/>
  </r>
  <r>
    <s v="Buderus Logamax plus GB172-14 T150"/>
    <n v="3573.34"/>
    <n v="12041"/>
    <s v="/preisvergleich/Relocate/421134429.html?categoryId=18406&amp;pos=5&amp;price=3573.34&amp;productid=2920543&amp;sid=12041&amp;type=offer"/>
    <s v=" "/>
    <n v="18406"/>
    <x v="195"/>
    <n v="0"/>
    <n v="24"/>
    <e v="#N/A"/>
    <e v="#N/A"/>
    <n v="0"/>
    <n v="0"/>
    <b v="0"/>
    <e v="#N/A"/>
    <s v="FALSCH"/>
    <x v="2"/>
    <s v="172"/>
    <e v="#N/A"/>
    <m/>
    <e v="#N/A"/>
  </r>
  <r>
    <s v="Remeha Tzerra 28C (Combi)"/>
    <n v="1836"/>
    <n v="223861"/>
    <s v="/preisvergleich/Relocate/468353669.html?categoryId=18406&amp;pos=9&amp;price=1836.0&amp;productid=3725835&amp;sid=223861&amp;type=offer"/>
    <s v=" Remeha Gas-Brenn­wert Kom­bi-Heiz­ther­me Kom­bither­me Tzerra 28 C Re­ge­lung iSense ohne Au­ßen­füh­ler, ohne Mon­ta­ge­rah­men, An­schluss Vail­lant-Alt­ge­rä­te, Blen­d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Logaplus-Paket W9 (GB162-35)"/>
    <n v="3900"/>
    <n v="9701"/>
    <s v="/preisvergleich/Relocate/435735947.html?categoryId=18406&amp;pos=4&amp;price=3900.0&amp;productid=4223801&amp;sid=9701&amp;type=offer"/>
    <s v=" "/>
    <n v="18406"/>
    <x v="197"/>
    <n v="0"/>
    <n v="25"/>
    <e v="#N/A"/>
    <e v="#N/A"/>
    <n v="0"/>
    <n v="0"/>
    <b v="0"/>
    <e v="#N/A"/>
    <s v="FALSCH"/>
    <x v="2"/>
    <s v="9 ("/>
    <e v="#N/A"/>
    <m/>
    <n v="35"/>
  </r>
  <r>
    <s v="Junkers ZBR42 3 A 21"/>
    <n v="3240"/>
    <n v="289859"/>
    <s v="/preisvergleich/Relocate/481848150.html?categoryId=18406&amp;pos=14&amp;price=3240.0&amp;productid=3497887&amp;sid=289859&amp;type=offer"/>
    <s v=" Jun­kers Ce­ra­pur­Com­fort ZBR 42-3 A 21 Gas-Brenn­wert­ther­me 42 kW, L / LL Mon­ta­ge­plat­te 993, ohne Re­ge­lung, ohne Spei­cher, Jun­kers AZB09 Dach schwarz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Buderus Logamax U-154-20"/>
    <n v="1479"/>
    <n v="9701"/>
    <s v="/preisvergleich/Relocate/408542027.html?categoryId=18406&amp;pos=2&amp;price=1479.0&amp;productid=2713974&amp;sid=9701&amp;type=offer"/>
    <s v=" "/>
    <n v="18406"/>
    <x v="199"/>
    <n v="0"/>
    <n v="19"/>
    <e v="#N/A"/>
    <e v="#N/A"/>
    <n v="0"/>
    <n v="0"/>
    <b v="0"/>
    <e v="#N/A"/>
    <s v="FALSCH"/>
    <x v="2"/>
    <s v="154"/>
    <e v="#N/A"/>
    <m/>
    <e v="#N/A"/>
  </r>
  <r>
    <s v="Brötje EcoTherm Plus WGB 50 E"/>
    <n v="4560"/>
    <n v="9701"/>
    <s v="/preisvergleich/Relocate/435738644.html?categoryId=18406&amp;pos=1&amp;price=4560.0&amp;productid=2744707&amp;sid=9701&amp;type=offer"/>
    <s v=" "/>
    <n v="18406"/>
    <x v="200"/>
    <n v="0"/>
    <n v="26"/>
    <e v="#N/A"/>
    <e v="#N/A"/>
    <n v="0"/>
    <n v="0"/>
    <b v="0"/>
    <e v="#N/A"/>
    <s v="FALSCH"/>
    <x v="2"/>
    <s v="50 "/>
    <e v="#N/A"/>
    <m/>
    <e v="#N/A"/>
  </r>
  <r>
    <s v="Buderus Logamax plus GB162-50"/>
    <n v="3089"/>
    <n v="9701"/>
    <s v="/preisvergleich/Relocate/435737985.html?categoryId=18406&amp;pos=1&amp;price=3089.0&amp;productid=2694349&amp;sid=9701&amp;type=offer"/>
    <s v=" "/>
    <n v="18406"/>
    <x v="201"/>
    <n v="0"/>
    <n v="24"/>
    <e v="#N/A"/>
    <e v="#N/A"/>
    <n v="0"/>
    <n v="0"/>
    <b v="0"/>
    <e v="#N/A"/>
    <s v="FALSCH"/>
    <x v="2"/>
    <s v="162"/>
    <e v="#N/A"/>
    <m/>
    <e v="#N/A"/>
  </r>
  <r>
    <s v="Wolf ComfortLine CGB-2K-20"/>
    <n v="2775.2"/>
    <n v="276812"/>
    <s v="/preisvergleich/Relocate/538008724.html?categoryId=18406&amp;pos=8&amp;price=2775.2&amp;productid=4716468&amp;sid=276812&amp;type=offer"/>
    <s v=" Wolf Paket Brenn­wert­ther­me CGB-2K-20 Re­ge­lung BM-2"/>
    <n v="18406"/>
    <x v="194"/>
    <n v="0"/>
    <n v="22"/>
    <e v="#N/A"/>
    <e v="#N/A"/>
    <n v="0"/>
    <n v="36"/>
    <b v="0"/>
    <e v="#N/A"/>
    <s v="FALSCH"/>
    <x v="2"/>
    <s v="2K-"/>
    <e v="#N/A"/>
    <m/>
    <n v="20"/>
  </r>
  <r>
    <s v="Buderus Logamax plus GB172-14 T150"/>
    <n v="3915.61"/>
    <n v="12041"/>
    <s v="/preisvergleich/Relocate/421135447.html?categoryId=18406&amp;pos=6&amp;price=3915.61&amp;productid=2920543&amp;sid=12041&amp;type=offer"/>
    <s v=" "/>
    <n v="18406"/>
    <x v="195"/>
    <n v="0"/>
    <n v="24"/>
    <e v="#N/A"/>
    <e v="#N/A"/>
    <n v="0"/>
    <n v="0"/>
    <b v="0"/>
    <e v="#N/A"/>
    <s v="FALSCH"/>
    <x v="2"/>
    <s v="172"/>
    <e v="#N/A"/>
    <m/>
    <e v="#N/A"/>
  </r>
  <r>
    <s v="Remeha Tzerra 28C (Combi)"/>
    <n v="1836"/>
    <n v="223861"/>
    <s v="/preisvergleich/Relocate/468353643.html?categoryId=18406&amp;pos=10&amp;price=1836.0&amp;productid=3725835&amp;sid=223861&amp;type=offer"/>
    <s v=" Remeha Gas-Brenn­wert Kom­bi-Heiz­ther­me Kom­bither­me Tzerra 28 C Re­ge­lung iSense ohne Au­ßen­füh­ler, ohne Mon­ta­ge­rah­men, An­schluss Jun­kers-Alt­ge­rä­te, Blen­d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Logaplus-Paket W9 (GB162-35)"/>
    <n v="4037.9"/>
    <n v="273949"/>
    <s v="/preisvergleich/Relocate/321344456.html?categoryId=18406&amp;pos=5&amp;price=4037.9&amp;productid=4223801&amp;sid=273949&amp;type=offer"/>
    <s v=" Bu­de­rus GB162 Lo­ga­max Plus W9 mit Re­ge­lung RC300, 35 kW mit SU300 W Spei­cher - 7739601037"/>
    <n v="18406"/>
    <x v="197"/>
    <n v="0"/>
    <n v="25"/>
    <e v="#N/A"/>
    <e v="#N/A"/>
    <n v="61"/>
    <n v="14"/>
    <s v="00, 35 "/>
    <s v="35"/>
    <s v="0, 35"/>
    <x v="29"/>
    <s v="9 ("/>
    <e v="#N/A"/>
    <m/>
    <n v="35"/>
  </r>
  <r>
    <s v="Junkers ZBR42 3 A 21"/>
    <n v="3240"/>
    <n v="289859"/>
    <s v="/preisvergleich/Relocate/481848012.html?categoryId=18406&amp;pos=15&amp;price=3240.0&amp;productid=3497887&amp;sid=289859&amp;type=offer"/>
    <s v=" Jun­kers Ce­ra­pur­Com­fort ZBR 42-3 A 21 Gas-Brenn­wert­ther­me 42 kW, L / LL ohne Re­ge­lung, ohne Spei­cher, Mon­ta­ge­plat­te 258 + 223-1 (Un­ter­putz), ATEC Schacht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Elco Duatron 18"/>
    <n v="3806"/>
    <n v="9701"/>
    <s v="/preisvergleich/Relocate/437439314.html?categoryId=18406&amp;pos=1&amp;price=3806.0&amp;productid=2933357&amp;sid=9701&amp;type=offer"/>
    <s v=" "/>
    <n v="18406"/>
    <x v="202"/>
    <n v="0"/>
    <n v="14"/>
    <e v="#N/A"/>
    <e v="#N/A"/>
    <n v="0"/>
    <n v="0"/>
    <b v="0"/>
    <e v="#N/A"/>
    <s v="FALSCH"/>
    <x v="2"/>
    <s v="18"/>
    <e v="#N/A"/>
    <m/>
    <e v="#N/A"/>
  </r>
  <r>
    <s v="Buderus Logamax plus GB172-20 T100S"/>
    <n v="2754.1"/>
    <n v="276812"/>
    <s v="/preisvergleich/Relocate/478136715.html?categoryId=18406&amp;pos=1&amp;price=2754.1&amp;productid=2920568&amp;sid=276812&amp;type=offer"/>
    <s v=" Lo­ga­max plus GB172-20 T100S,G25 V2"/>
    <n v="18406"/>
    <x v="203"/>
    <n v="0"/>
    <n v="24"/>
    <e v="#N/A"/>
    <e v="#N/A"/>
    <n v="0"/>
    <n v="19"/>
    <b v="0"/>
    <e v="#N/A"/>
    <s v="FALSCH"/>
    <x v="2"/>
    <s v="172"/>
    <e v="#N/A"/>
    <m/>
    <e v="#N/A"/>
  </r>
  <r>
    <s v="Brötje EcoTherm Plus WGB 50 E"/>
    <n v="4560"/>
    <n v="9701"/>
    <s v="/preisvergleich/Relocate/435738528.html?categoryId=18406&amp;pos=2&amp;price=4560.0&amp;productid=2744707&amp;sid=9701&amp;type=offer"/>
    <s v=" "/>
    <n v="18406"/>
    <x v="200"/>
    <n v="0"/>
    <n v="26"/>
    <e v="#N/A"/>
    <e v="#N/A"/>
    <n v="0"/>
    <n v="0"/>
    <b v="0"/>
    <e v="#N/A"/>
    <s v="FALSCH"/>
    <x v="2"/>
    <s v="50 "/>
    <e v="#N/A"/>
    <m/>
    <e v="#N/A"/>
  </r>
  <r>
    <s v="Buderus Logamax plus GB172-14 T150"/>
    <n v="3915.61"/>
    <n v="12041"/>
    <s v="/preisvergleich/Relocate/421135642.html?categoryId=18406&amp;pos=7&amp;price=3915.61&amp;productid=2920543&amp;sid=12041&amp;type=offer"/>
    <s v=" "/>
    <n v="18406"/>
    <x v="195"/>
    <n v="0"/>
    <n v="24"/>
    <e v="#N/A"/>
    <e v="#N/A"/>
    <n v="0"/>
    <n v="0"/>
    <b v="0"/>
    <e v="#N/A"/>
    <s v="FALSCH"/>
    <x v="2"/>
    <s v="172"/>
    <e v="#N/A"/>
    <m/>
    <e v="#N/A"/>
  </r>
  <r>
    <s v="Remeha Tzerra 28C (Combi)"/>
    <n v="1840"/>
    <n v="223861"/>
    <s v="/preisvergleich/Relocate/468353893.html?categoryId=18406&amp;pos=11&amp;price=1840.0&amp;productid=3725835&amp;sid=223861&amp;type=offer"/>
    <s v=" Remeha Gas-Brenn­wert Kom­bi-Heiz­ther­me Kom­bither­me Tzerra 28 C Re­ge­lung iSense ohne Au­ßen­füh­ler, mit Mon­ta­ge­rah­men, ohne Rohr­an­schluss­set, Blende für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Logaplus-Paket W9 (GB162-35)"/>
    <n v="4104.8999999999996"/>
    <n v="273949"/>
    <s v="/preisvergleich/Relocate/321344302.html?categoryId=18406&amp;pos=6&amp;price=4104.9&amp;productid=4223801&amp;sid=273949&amp;type=offer"/>
    <s v=" Bu­de­rus GB162 Lo­ga­max Plus W9 mit Re­ge­lung RC300, 35 kW mit S135 RW Spei­cher - 7739601029"/>
    <n v="18406"/>
    <x v="197"/>
    <n v="0"/>
    <n v="25"/>
    <e v="#N/A"/>
    <e v="#N/A"/>
    <n v="61"/>
    <n v="14"/>
    <s v="00, 35 "/>
    <s v="35"/>
    <s v="0, 35"/>
    <x v="29"/>
    <s v="9 ("/>
    <e v="#N/A"/>
    <m/>
    <n v="35"/>
  </r>
  <r>
    <s v="Elco Duatron 18"/>
    <n v="3806"/>
    <n v="9701"/>
    <s v="/preisvergleich/Relocate/442992087.html?categoryId=18406&amp;pos=2&amp;price=3806.0&amp;productid=2933357&amp;sid=9701&amp;type=offer"/>
    <s v=" "/>
    <n v="18406"/>
    <x v="202"/>
    <n v="0"/>
    <n v="14"/>
    <e v="#N/A"/>
    <e v="#N/A"/>
    <n v="0"/>
    <n v="0"/>
    <b v="0"/>
    <e v="#N/A"/>
    <s v="FALSCH"/>
    <x v="2"/>
    <s v="18"/>
    <e v="#N/A"/>
    <m/>
    <e v="#N/A"/>
  </r>
  <r>
    <s v="Elco Thision S DUO 13.1"/>
    <n v="4370"/>
    <n v="9701"/>
    <s v="/preisvergleich/Relocate/557075100.html?categoryId=18406&amp;pos=1&amp;price=4370.0&amp;productid=3086181&amp;sid=9701&amp;type=offer"/>
    <s v=" "/>
    <n v="18406"/>
    <x v="204"/>
    <n v="0"/>
    <n v="20"/>
    <e v="#N/A"/>
    <e v="#N/A"/>
    <n v="0"/>
    <n v="0"/>
    <b v="0"/>
    <e v="#N/A"/>
    <s v="FALSCH"/>
    <x v="2"/>
    <s v="13."/>
    <e v="#N/A"/>
    <m/>
    <e v="#N/A"/>
  </r>
  <r>
    <s v="Buderus Logamax plus GB172-20 T100S"/>
    <n v="2754.1"/>
    <n v="276812"/>
    <s v="/preisvergleich/Relocate/478136729.html?categoryId=18406&amp;pos=2&amp;price=2754.1&amp;productid=2920568&amp;sid=276812&amp;type=offer"/>
    <s v=" Lo­ga­max plus GB172-20 T100S,G20 V2"/>
    <n v="18406"/>
    <x v="203"/>
    <n v="0"/>
    <n v="24"/>
    <e v="#N/A"/>
    <e v="#N/A"/>
    <n v="0"/>
    <n v="19"/>
    <b v="0"/>
    <e v="#N/A"/>
    <s v="FALSCH"/>
    <x v="2"/>
    <s v="172"/>
    <e v="#N/A"/>
    <m/>
    <e v="#N/A"/>
  </r>
  <r>
    <s v="Buderus Logamax plus GB172-14 T150"/>
    <n v="3920.18"/>
    <n v="12041"/>
    <s v="/preisvergleich/Relocate/421135396.html?categoryId=18406&amp;pos=8&amp;price=3920.18&amp;productid=2920543&amp;sid=12041&amp;type=offer"/>
    <s v=" "/>
    <n v="18406"/>
    <x v="195"/>
    <n v="0"/>
    <n v="24"/>
    <e v="#N/A"/>
    <e v="#N/A"/>
    <n v="0"/>
    <n v="0"/>
    <b v="0"/>
    <e v="#N/A"/>
    <s v="FALSCH"/>
    <x v="2"/>
    <s v="172"/>
    <e v="#N/A"/>
    <m/>
    <e v="#N/A"/>
  </r>
  <r>
    <s v="Remeha Tzerra 28C (Combi)"/>
    <n v="1841"/>
    <n v="223861"/>
    <s v="/preisvergleich/Relocate/468353246.html?categoryId=18406&amp;pos=12&amp;price=1841.0&amp;productid=3725835&amp;sid=223861&amp;type=offer"/>
    <s v=" Remeha Gas-Brenn­wert Kom­bi-Heiz­ther­me Kom­bither­me Tzerra 28 C Re­ge­lung iSense mit Au­ßen­füh­ler, ohne Mon­ta­ge­rah­men, An­schluss Jun­kers-Alt­ge­rä­te, oh­n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Logaplus-Paket W9 (GB162-35)"/>
    <n v="4178.8999999999996"/>
    <n v="273949"/>
    <s v="/preisvergleich/Relocate/321344573.html?categoryId=18406&amp;pos=7&amp;price=4178.9&amp;productid=4223801&amp;sid=273949&amp;type=offer"/>
    <s v=" Bu­de­rus GB162 Lo­ga­max Plus W9 mit Re­ge­lung RC300, 35 kW mit S160 RW Spei­cher - 7739601031"/>
    <n v="18406"/>
    <x v="197"/>
    <n v="0"/>
    <n v="25"/>
    <e v="#N/A"/>
    <e v="#N/A"/>
    <n v="61"/>
    <n v="14"/>
    <s v="00, 35 "/>
    <s v="35"/>
    <s v="0, 35"/>
    <x v="29"/>
    <s v="9 ("/>
    <e v="#N/A"/>
    <m/>
    <n v="35"/>
  </r>
  <r>
    <s v="Ferroli Econcept Tech 25 A"/>
    <n v="1289"/>
    <n v="289859"/>
    <s v="/preisvergleich/Relocate/402788596.html?categoryId=18406&amp;pos=1&amp;price=1289.0&amp;productid=3088849&amp;sid=289859&amp;type=offer"/>
    <s v=" Econ­cept Tech 25A Fer­ro­li"/>
    <n v="18406"/>
    <x v="205"/>
    <n v="0"/>
    <n v="23"/>
    <e v="#N/A"/>
    <e v="#N/A"/>
    <n v="0"/>
    <n v="17"/>
    <b v="0"/>
    <e v="#N/A"/>
    <s v="FALSCH"/>
    <x v="2"/>
    <s v="25 "/>
    <e v="#N/A"/>
    <m/>
    <e v="#N/A"/>
  </r>
  <r>
    <s v="Elco Thision S DUO 13.1"/>
    <n v="4370"/>
    <n v="9701"/>
    <s v="/preisvergleich/Relocate/472972997.html?categoryId=18406&amp;pos=2&amp;price=4370.0&amp;productid=3086181&amp;sid=9701&amp;type=offer"/>
    <s v=" "/>
    <n v="18406"/>
    <x v="204"/>
    <n v="0"/>
    <n v="20"/>
    <e v="#N/A"/>
    <e v="#N/A"/>
    <n v="0"/>
    <n v="0"/>
    <b v="0"/>
    <e v="#N/A"/>
    <s v="FALSCH"/>
    <x v="2"/>
    <s v="13."/>
    <e v="#N/A"/>
    <m/>
    <e v="#N/A"/>
  </r>
  <r>
    <s v="Remeha Tzerra 28C (Combi)"/>
    <n v="1841"/>
    <n v="223861"/>
    <s v="/preisvergleich/Relocate/468353379.html?categoryId=18406&amp;pos=13&amp;price=1841.0&amp;productid=3725835&amp;sid=223861&amp;type=offer"/>
    <s v=" Remeha Gas-Brenn­wert Kom­bi-Heiz­ther­me Kom­bither­me Tzerra 28 C Re­ge­lung iSense mit Au­ßen­füh­ler, ohne Mon­ta­ge­rah­men, An­schluss nach unten, Blende für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Remeha Tzerra 28C (Combi)"/>
    <n v="1841"/>
    <n v="223861"/>
    <s v="/preisvergleich/Relocate/468353402.html?categoryId=18406&amp;pos=14&amp;price=1841.0&amp;productid=3725835&amp;sid=223861&amp;type=offer"/>
    <s v=" Remeha Gas-Brenn­wert Kom­bi-Heiz­ther­me Kom­bither­me Tzerra 28 C Re­ge­lung iSense mit Au­ßen­füh­ler, ohne Mon­ta­ge­rah­men, An­schluss Vail­lant-Alt­ge­rä­te, oh­n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Hybrid Logamax plus GBH172-24 FS"/>
    <n v="2616.02"/>
    <n v="276812"/>
    <s v="/preisvergleich/Relocate/478136714.html?categoryId=18406&amp;pos=1&amp;price=2616.02&amp;productid=3094575&amp;sid=276812&amp;type=offer"/>
    <s v=" Lo­ga­max plus GBH172-24 FS G25"/>
    <n v="18406"/>
    <x v="206"/>
    <n v="0"/>
    <n v="32"/>
    <e v="#N/A"/>
    <e v="#N/A"/>
    <n v="0"/>
    <n v="20"/>
    <b v="0"/>
    <e v="#N/A"/>
    <s v="FALSCH"/>
    <x v="2"/>
    <s v="172"/>
    <e v="#N/A"/>
    <m/>
    <e v="#N/A"/>
  </r>
  <r>
    <s v="Wolf ComfortLine CGB-K 35"/>
    <n v="2276.23"/>
    <n v="299105"/>
    <s v="/preisvergleich/Relocate/526940807.html?categoryId=18406&amp;pos=1&amp;price=2276.23&amp;productid=3093655&amp;sid=299105&amp;type=offer"/>
    <s v=" Wolf Gas­brenn­wert­kom­bither­me CGB-K 40-35 Erdgas LL, Pumpe mo­du­lie­rend 8611701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Remeha Tzerra 28C (Combi)"/>
    <n v="1847"/>
    <n v="223861"/>
    <s v="/preisvergleich/Relocate/468353206.html?categoryId=18406&amp;pos=15&amp;price=1847.0&amp;productid=3725835&amp;sid=223861&amp;type=offer"/>
    <s v=" Remeha Gas-Brenn­wert Kom­bi-Heiz­ther­me Kom­bither­me Tzerra 28 C Re­ge­lung iSense ohne Au­ßen­füh­ler, ohne Mon­ta­ge­rah­men, An­schluss Jun­kers-Alt­ge­rä­te, Blen­de..."/>
    <n v="18406"/>
    <x v="93"/>
    <n v="0"/>
    <n v="15"/>
    <e v="#N/A"/>
    <e v="#N/A"/>
    <n v="0"/>
    <n v="65"/>
    <b v="0"/>
    <e v="#N/A"/>
    <s v="FALSCH"/>
    <x v="2"/>
    <s v="28C"/>
    <e v="#N/A"/>
    <m/>
    <e v="#N/A"/>
  </r>
  <r>
    <s v="Buderus Hybrid Logamax plus GBH172-24 FS"/>
    <n v="2616.02"/>
    <n v="276812"/>
    <s v="/preisvergleich/Relocate/478136720.html?categoryId=18406&amp;pos=2&amp;price=2616.02&amp;productid=3094575&amp;sid=276812&amp;type=offer"/>
    <s v=" Lo­ga­max plus GBH172-24FS G20"/>
    <n v="18406"/>
    <x v="206"/>
    <n v="0"/>
    <n v="32"/>
    <e v="#N/A"/>
    <e v="#N/A"/>
    <n v="0"/>
    <n v="20"/>
    <b v="0"/>
    <e v="#N/A"/>
    <s v="FALSCH"/>
    <x v="2"/>
    <s v="172"/>
    <e v="#N/A"/>
    <m/>
    <e v="#N/A"/>
  </r>
  <r>
    <s v="Brötje EcoTherm WSC 20 C"/>
    <n v="2673.2"/>
    <n v="9701"/>
    <s v="/preisvergleich/Relocate/304033947.html?categoryId=18406&amp;pos=1&amp;price=2673.2&amp;productid=3095706&amp;sid=9701&amp;type=offer"/>
    <s v=" Brötje Eco­Therm Gas-Heiz­wert Kombi Therme WSC 20C 20 kW in­klu­si­ve Warm­was­ser­be­reit."/>
    <n v="18406"/>
    <x v="208"/>
    <n v="0"/>
    <n v="21"/>
    <e v="#N/A"/>
    <e v="#N/A"/>
    <n v="57"/>
    <n v="50"/>
    <s v="20C 20 "/>
    <s v="20"/>
    <s v="0C 20"/>
    <x v="25"/>
    <s v="20 "/>
    <e v="#N/A"/>
    <m/>
    <n v="20"/>
  </r>
  <r>
    <s v="Wolf ComfortLine CGB-K 35"/>
    <n v="2276.23"/>
    <n v="299105"/>
    <s v="/preisvergleich/Relocate/526927183.html?categoryId=18406&amp;pos=2&amp;price=2276.23&amp;productid=3093655&amp;sid=299105&amp;type=offer"/>
    <s v=" Wolf Gas­brenn­wert­kom­bither­me CGB-K 40-35 Erdgas E, Pumpe mo­du­lie­rend 8611700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Buderus Hybrid Logamax plus GBH172-24 FS"/>
    <n v="2654"/>
    <n v="9701"/>
    <s v="/preisvergleich/Relocate/461494573.html?categoryId=18406&amp;pos=3&amp;price=2654.0&amp;productid=3094575&amp;sid=9701&amp;type=offer"/>
    <s v=" "/>
    <n v="18406"/>
    <x v="206"/>
    <n v="0"/>
    <n v="32"/>
    <e v="#N/A"/>
    <e v="#N/A"/>
    <n v="0"/>
    <n v="0"/>
    <b v="0"/>
    <e v="#N/A"/>
    <s v="FALSCH"/>
    <x v="2"/>
    <s v="172"/>
    <e v="#N/A"/>
    <m/>
    <e v="#N/A"/>
  </r>
  <r>
    <s v="Brötje EcoTherm WSS 20 C"/>
    <n v="1835"/>
    <n v="9701"/>
    <s v="/preisvergleich/Relocate/435737834.html?categoryId=18406&amp;pos=1&amp;price=1835.0&amp;productid=3095683&amp;sid=9701&amp;type=offer"/>
    <s v=" "/>
    <n v="18406"/>
    <x v="209"/>
    <n v="0"/>
    <n v="21"/>
    <e v="#N/A"/>
    <e v="#N/A"/>
    <n v="0"/>
    <n v="0"/>
    <b v="0"/>
    <e v="#N/A"/>
    <s v="FALSCH"/>
    <x v="2"/>
    <s v="20 "/>
    <e v="#N/A"/>
    <m/>
    <e v="#N/A"/>
  </r>
  <r>
    <s v="Brötje EcoTherm WSC 20 C"/>
    <n v="2720"/>
    <n v="9701"/>
    <s v="/preisvergleich/Relocate/435738614.html?categoryId=18406&amp;pos=2&amp;price=2720.0&amp;productid=3095706&amp;sid=9701&amp;type=offer"/>
    <s v=" "/>
    <n v="18406"/>
    <x v="208"/>
    <n v="0"/>
    <n v="21"/>
    <e v="#N/A"/>
    <e v="#N/A"/>
    <n v="0"/>
    <n v="0"/>
    <b v="0"/>
    <e v="#N/A"/>
    <s v="FALSCH"/>
    <x v="2"/>
    <s v="20 "/>
    <e v="#N/A"/>
    <m/>
    <n v="20"/>
  </r>
  <r>
    <s v="Wolf ComfortLine CGB-50"/>
    <n v="2326.31"/>
    <n v="299105"/>
    <s v="/preisvergleich/Relocate/526943467.html?categoryId=18406&amp;pos=1&amp;price=2326.31&amp;productid=3093477&amp;sid=299105&amp;type=offer"/>
    <s v=" Wolf Gas­brenn­wert-Heiz­ther­me CGB-50 Erdgas E, Pumpe mo­du­lie­rend 8611118"/>
    <n v="18406"/>
    <x v="210"/>
    <n v="0"/>
    <n v="22"/>
    <e v="#N/A"/>
    <e v="#N/A"/>
    <n v="0"/>
    <n v="39"/>
    <b v="0"/>
    <e v="#N/A"/>
    <s v="FALSCH"/>
    <x v="2"/>
    <s v="50"/>
    <e v="#N/A"/>
    <m/>
    <e v="#N/A"/>
  </r>
  <r>
    <s v="Wolf ComfortLine CGB-K 35"/>
    <n v="2298.4899999999998"/>
    <n v="299105"/>
    <s v="/preisvergleich/Relocate/526943356.html?categoryId=18406&amp;pos=3&amp;price=2298.49&amp;productid=3093655&amp;sid=299105&amp;type=offer"/>
    <s v=" Wolf Gas­brenn­wert­kom­bither­me CGB-K 40-35 Flüss­sig­gas, Pumpe mo­du­lie­rend 8611702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Brötje EcoTherm WTK W 20 C"/>
    <n v="3591.6"/>
    <n v="9701"/>
    <s v="/preisvergleich/Relocate/304866803.html?categoryId=18406&amp;pos=1&amp;price=3591.6&amp;productid=3095761&amp;sid=9701&amp;type=offer"/>
    <s v=" "/>
    <n v="18406"/>
    <x v="211"/>
    <n v="0"/>
    <n v="23"/>
    <e v="#N/A"/>
    <e v="#N/A"/>
    <n v="0"/>
    <n v="0"/>
    <b v="0"/>
    <e v="#N/A"/>
    <s v="FALSCH"/>
    <x v="2"/>
    <s v="20 "/>
    <e v="#N/A"/>
    <m/>
    <e v="#N/A"/>
  </r>
  <r>
    <s v="Buderus Hybrid Logamax plus GBH172-24 FS"/>
    <n v="2654"/>
    <n v="9701"/>
    <s v="/preisvergleich/Relocate/461467637.html?categoryId=18406&amp;pos=4&amp;price=2654.0&amp;productid=3094575&amp;sid=9701&amp;type=offer"/>
    <s v=" "/>
    <n v="18406"/>
    <x v="206"/>
    <n v="0"/>
    <n v="32"/>
    <e v="#N/A"/>
    <e v="#N/A"/>
    <n v="0"/>
    <n v="0"/>
    <b v="0"/>
    <e v="#N/A"/>
    <s v="FALSCH"/>
    <x v="2"/>
    <s v="172"/>
    <e v="#N/A"/>
    <m/>
    <e v="#N/A"/>
  </r>
  <r>
    <s v="Brötje EcoTherm WSS 20 C"/>
    <n v="1835"/>
    <n v="9701"/>
    <s v="/preisvergleich/Relocate/435737560.html?categoryId=18406&amp;pos=2&amp;price=1835.0&amp;productid=3095683&amp;sid=9701&amp;type=offer"/>
    <s v=" "/>
    <n v="18406"/>
    <x v="209"/>
    <n v="0"/>
    <n v="21"/>
    <e v="#N/A"/>
    <e v="#N/A"/>
    <n v="0"/>
    <n v="0"/>
    <b v="0"/>
    <e v="#N/A"/>
    <s v="FALSCH"/>
    <x v="2"/>
    <s v="20 "/>
    <e v="#N/A"/>
    <m/>
    <e v="#N/A"/>
  </r>
  <r>
    <s v="Wolf ComfortLine CGB-50"/>
    <n v="2326.31"/>
    <n v="299105"/>
    <s v="/preisvergleich/Relocate/526929222.html?categoryId=18406&amp;pos=2&amp;price=2326.31&amp;productid=3093477&amp;sid=299105&amp;type=offer"/>
    <s v=" Wolf Gas­brenn­wert-Heiz­ther­me CGB-50 Erdgas LL, Pumpe mo­du­lie­rend 8611119"/>
    <n v="18406"/>
    <x v="210"/>
    <n v="0"/>
    <n v="22"/>
    <e v="#N/A"/>
    <e v="#N/A"/>
    <n v="0"/>
    <n v="39"/>
    <b v="0"/>
    <e v="#N/A"/>
    <s v="FALSCH"/>
    <x v="2"/>
    <s v="50"/>
    <e v="#N/A"/>
    <m/>
    <e v="#N/A"/>
  </r>
  <r>
    <s v="Wolf ComfortLine CGB-K 35"/>
    <n v="2381.1799999999998"/>
    <n v="276812"/>
    <s v="/preisvergleich/Relocate/387842833.html?categoryId=18406&amp;pos=4&amp;price=2381.18&amp;productid=3093655&amp;sid=276812&amp;type=offer"/>
    <s v=" Wolf Gas­brenn­wert­kom­bither­me CGB-K 40-35 mo­du­lie­rend, Erdgas LL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Brötje EcoTherm WTK W 20 C"/>
    <n v="3715"/>
    <n v="9701"/>
    <s v="/preisvergleich/Relocate/458040494.html?categoryId=18406&amp;pos=2&amp;price=3715.0&amp;productid=3095761&amp;sid=9701&amp;type=offer"/>
    <s v=" "/>
    <n v="18406"/>
    <x v="211"/>
    <n v="0"/>
    <n v="23"/>
    <e v="#N/A"/>
    <e v="#N/A"/>
    <n v="0"/>
    <n v="0"/>
    <b v="0"/>
    <e v="#N/A"/>
    <s v="FALSCH"/>
    <x v="2"/>
    <s v="20 "/>
    <e v="#N/A"/>
    <m/>
    <e v="#N/A"/>
  </r>
  <r>
    <s v="Junkers CerapurComfort-Eco ZSBE 16-3"/>
    <n v="2099"/>
    <n v="289859"/>
    <s v="/preisvergleich/Relocate/481804986.html?categoryId=18406&amp;pos=1&amp;price=2099.0&amp;productid=1219746&amp;sid=289859&amp;type=offer"/>
    <s v=" Jun­kers Ce­ra­pur­Com­fort-Eco ZSBE 16-3 A 21 Brenn­wert­ther­me 16 kW, L/LL ohne Re­ge­lung, ohne Spei­cher, ohne Mon­ta­ge­plat­te, ATEC Schacht 8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Brötje EcoCondens BBS 15 E (15 kW)"/>
    <n v="4392.2"/>
    <n v="9701"/>
    <s v="/preisvergleich/Relocate/303438062.html?categoryId=18406&amp;pos=1&amp;price=4392.2&amp;productid=3098335&amp;sid=9701&amp;type=offer"/>
    <s v=" "/>
    <n v="18406"/>
    <x v="212"/>
    <n v="32"/>
    <n v="23"/>
    <s v="E (15 "/>
    <s v="15 "/>
    <n v="0"/>
    <n v="0"/>
    <b v="0"/>
    <e v="#N/A"/>
    <s v="FALSCH"/>
    <x v="14"/>
    <e v="#REF!"/>
    <s v="n.a."/>
    <m/>
    <n v="15"/>
  </r>
  <r>
    <s v="Wolf ComfortLine CGB-50"/>
    <n v="2348.5700000000002"/>
    <n v="299105"/>
    <s v="/preisvergleich/Relocate/526931763.html?categoryId=18406&amp;pos=3&amp;price=2348.57&amp;productid=3093477&amp;sid=299105&amp;type=offer"/>
    <s v=" Wolf Gas­brenn­wert-Heiz­ther­me CGB-50 Flüss­sig­gas, Pumpe mo­du­lie­rend 8611122"/>
    <n v="18406"/>
    <x v="210"/>
    <n v="0"/>
    <n v="22"/>
    <e v="#N/A"/>
    <e v="#N/A"/>
    <n v="0"/>
    <n v="39"/>
    <b v="0"/>
    <e v="#N/A"/>
    <s v="FALSCH"/>
    <x v="2"/>
    <s v="50"/>
    <e v="#N/A"/>
    <m/>
    <e v="#N/A"/>
  </r>
  <r>
    <s v="Wolf ComfortLine CGB-K 35"/>
    <n v="2381.1799999999998"/>
    <n v="276812"/>
    <s v="/preisvergleich/Relocate/387848485.html?categoryId=18406&amp;pos=5&amp;price=2381.18&amp;productid=3093655&amp;sid=276812&amp;type=offer"/>
    <s v=" Wolf Gas­brenn­wert­kom­bither­me CGB-K 40-35 mo­du­lie­rend, Erdgas E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Junkers Cerapur-Acu ZWSB 22/28-3 E 23"/>
    <n v="2940"/>
    <n v="289859"/>
    <s v="/preisvergleich/Relocate/481868533.html?categoryId=18406&amp;pos=1&amp;price=2940.0&amp;productid=3094808&amp;sid=289859&amp;type=offer"/>
    <s v=" Jun­kers Ce­ra­pu­rA­cu ZWSB 22/28-3 E 23 Brenn­wert-Zen­tral­heiz­ge­rät, E/H Jun­kers FR 120, ohne Ab­gas­pa­ket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Comfort-Eco ZSBE 16-3"/>
    <n v="2099"/>
    <n v="289859"/>
    <s v="/preisvergleich/Relocate/481815375.html?categoryId=18406&amp;pos=2&amp;price=2099.0&amp;productid=1219746&amp;sid=289859&amp;type=offer"/>
    <s v=" Jun­kers Ce­ra­pur­Com­fort-Eco ZSBE 16-3 A 23 Brenn­wert­ther­me 16 kW, E/H ohne Re­ge­lung, ohne Spei­cher, ohne Mon­ta­ge­plat­te, ATEC Schacht 8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Brötje EcoCondens BBS 15 E (15 kW)"/>
    <n v="4525.7299999999996"/>
    <n v="9701"/>
    <s v="/preisvergleich/Relocate/304700455.html?categoryId=18406&amp;pos=2&amp;price=4525.73&amp;productid=3098335&amp;sid=9701&amp;type=offer"/>
    <s v=" "/>
    <n v="18406"/>
    <x v="212"/>
    <n v="32"/>
    <n v="23"/>
    <s v="E (15 "/>
    <s v="15 "/>
    <n v="0"/>
    <n v="0"/>
    <b v="0"/>
    <e v="#N/A"/>
    <s v="FALSCH"/>
    <x v="14"/>
    <e v="#REF!"/>
    <s v="n.a."/>
    <m/>
    <n v="15"/>
  </r>
  <r>
    <s v="Wolf ComfortLine CGB-50"/>
    <n v="2445.96"/>
    <n v="299105"/>
    <s v="/preisvergleich/Relocate/526932858.html?categoryId=18406&amp;pos=4&amp;price=2445.96&amp;productid=3093477&amp;sid=299105&amp;type=offer"/>
    <s v=" Wolf Gas­brenn­wert-Heiz­ther­me CGB-50 Erdgas E, mit Hoch­ef­fi­zi­enz­pum­pe 8613110"/>
    <n v="18406"/>
    <x v="210"/>
    <n v="0"/>
    <n v="22"/>
    <e v="#N/A"/>
    <e v="#N/A"/>
    <n v="0"/>
    <n v="39"/>
    <b v="0"/>
    <e v="#N/A"/>
    <s v="FALSCH"/>
    <x v="2"/>
    <s v="50"/>
    <e v="#N/A"/>
    <m/>
    <e v="#N/A"/>
  </r>
  <r>
    <s v="Wolf ComfortLine CGB-K 35"/>
    <n v="2398.67"/>
    <n v="299105"/>
    <s v="/preisvergleich/Relocate/526929126.html?categoryId=18406&amp;pos=6&amp;price=2398.67&amp;productid=3093655&amp;sid=299105&amp;type=offer"/>
    <s v=" Wolf Gas­brenn­wert­kom­bither­me CGB-K 40-35 Erdgas E, mit Hoch­ef­fi­zi­enz­pum­pe 8613148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Junkers Cerapur-Acu ZWSB 22/28-3 E 23"/>
    <n v="2945"/>
    <n v="289859"/>
    <s v="/preisvergleich/Relocate/481868587.html?categoryId=18406&amp;pos=2&amp;price=2945.0&amp;productid=3094808&amp;sid=289859&amp;type=offer"/>
    <s v=" Jun­kers Ce­ra­pu­rA­cu ZWSB 22/28-3 E 23 Brenn­wert-Zen­tral­heiz­ge­rät, E/H ohne Re­ge­lung, ATEC Schacht 4 Meter 80/125, Mon­ta­ge­plat­te 1187 ver­ti­k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Comfort Eco ZSBE 28-3 A 23"/>
    <n v="2475"/>
    <n v="289859"/>
    <s v="/preisvergleich/Relocate/481776581.html?categoryId=18406&amp;pos=1&amp;price=2475.0&amp;productid=3711720&amp;sid=289859&amp;type=offer"/>
    <s v=" Jun­kers Ce­ra­pur­Com­fort-Eco ZSBE 28-3 A 23 Brenn­wert­ther­me 28 kW, E/H Jun­kers FR 120, ohne Spei­cher, ohne Mon­ta­ge­plat­te, ATEC Schacht 10 Meter 80/125 Jun­kers"/>
    <n v="18406"/>
    <x v="175"/>
    <n v="0"/>
    <n v="33"/>
    <e v="#N/A"/>
    <e v="#N/A"/>
    <n v="71"/>
    <n v="39"/>
    <s v="­me 28 "/>
    <s v="28"/>
    <s v="me 28"/>
    <x v="15"/>
    <s v="28-"/>
    <e v="#N/A"/>
    <m/>
    <n v="28"/>
  </r>
  <r>
    <s v="Junkers CerapurComfort-Eco ZSBE 16-3"/>
    <n v="2104"/>
    <n v="289859"/>
    <s v="/preisvergleich/Relocate/481828118.html?categoryId=18406&amp;pos=3&amp;price=2104.0&amp;productid=1219746&amp;sid=289859&amp;type=offer"/>
    <s v=" Jun­kers Ce­ra­pur­Com­fort-Eco ZSBE 16-3 A 23 Brenn­wert­ther­me 16 kW, E/H Mon­ta­ge­plat­te 258, ohne Re­ge­lung, ohne Spei­cher, ATEC Schacht 4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445.96"/>
    <n v="299105"/>
    <s v="/preisvergleich/Relocate/526942963.html?categoryId=18406&amp;pos=5&amp;price=2445.96&amp;productid=3093477&amp;sid=299105&amp;type=offer"/>
    <s v=" Wolf Gas­brenn­wert-Heiz­ther­me CGB-50 Erdgas LL, mit Hoch­ef­fi­zi­enz­pum­pe 8613146"/>
    <n v="18406"/>
    <x v="210"/>
    <n v="0"/>
    <n v="22"/>
    <e v="#N/A"/>
    <e v="#N/A"/>
    <n v="0"/>
    <n v="39"/>
    <b v="0"/>
    <e v="#N/A"/>
    <s v="FALSCH"/>
    <x v="2"/>
    <s v="50"/>
    <e v="#N/A"/>
    <m/>
    <e v="#N/A"/>
  </r>
  <r>
    <s v="Wolf ComfortLine CGB-K 35"/>
    <n v="2398.67"/>
    <n v="299105"/>
    <s v="/preisvergleich/Relocate/526933109.html?categoryId=18406&amp;pos=7&amp;price=2398.67&amp;productid=3093655&amp;sid=299105&amp;type=offer"/>
    <s v=" Wolf Gas­brenn­wert­kom­bither­me CGB-K 40-35 Erdgas LL, mit Hoch­ef­fi­zi­enz­pum­pe 8613149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Junkers Cerapur-Acu ZWSB 22/28-3 E 23"/>
    <n v="2960"/>
    <n v="289859"/>
    <s v="/preisvergleich/Relocate/481868680.html?categoryId=18406&amp;pos=3&amp;price=2960.0&amp;productid=3094808&amp;sid=289859&amp;type=offer"/>
    <s v=" Jun­kers Ce­ra­pu­rA­cu ZWSB 22/28-3 E 23 Brenn­wert-Zen­tral­heiz­ge­rät, E/H ohne Re­ge­lung, Jun­kers Schacht 4 Meter 80/125, ohne Mon­ta­ge­plat­te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Comfort Eco ZSBE 28-3 A 23"/>
    <n v="2480"/>
    <n v="289859"/>
    <s v="/preisvergleich/Relocate/481775775.html?categoryId=18406&amp;pos=2&amp;price=2480.0&amp;productid=3711720&amp;sid=289859&amp;type=offer"/>
    <s v=" Jun­kers Ce­ra­pur­Com­fort-Eco ZSBE 28-3 A 23 Brenn­wert­ther­me 28 kW, E/H Jun­kers FR 120, Mon­ta­ge­plat­te 258, ohne Spei­cher, ATEC Schacht 6 Meter 80/125 Jun­kers"/>
    <n v="18406"/>
    <x v="175"/>
    <n v="0"/>
    <n v="33"/>
    <e v="#N/A"/>
    <e v="#N/A"/>
    <n v="71"/>
    <n v="39"/>
    <s v="­me 28 "/>
    <s v="28"/>
    <s v="me 28"/>
    <x v="15"/>
    <s v="28-"/>
    <e v="#N/A"/>
    <m/>
    <n v="28"/>
  </r>
  <r>
    <s v="Junkers Cerapur 16 kW"/>
    <n v="2099"/>
    <n v="289859"/>
    <s v="/preisvergleich/Relocate/481804986.html?categoryId=18406&amp;pos=1&amp;price=2099.0&amp;productid=3712883&amp;sid=289859&amp;type=offer"/>
    <s v=" Jun­kers Ce­ra­pur­Com­fort-Eco ZSBE 16-3 A 21 Brenn­wert­ther­me 16 kW, L/LL ohne Re­ge­lung, ohne Spei­cher, ohne Mon­ta­ge­plat­te, ATEC Schacht 8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04"/>
    <n v="289859"/>
    <s v="/preisvergleich/Relocate/481822632.html?categoryId=18406&amp;pos=4&amp;price=2104.0&amp;productid=1219746&amp;sid=289859&amp;type=offer"/>
    <s v=" Jun­kers Ce­ra­pur­Com­fort-Eco ZSBE 16-3 A 21 Brenn­wert­ther­me 16 kW, L/LL Mon­ta­ge­plat­te 258, ohne Re­ge­lung, ohne Spei­cher, ATEC Schacht 4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473.8000000000002"/>
    <n v="299105"/>
    <s v="/preisvergleich/Relocate/526924760.html?categoryId=18406&amp;pos=6&amp;price=2473.8&amp;productid=3093477&amp;sid=299105&amp;type=offer"/>
    <s v=" Wolf Gas­brenn­wert-Heiz­ther­me CGB-50 Flüs­sig­gas, mit Hoch­ef­fi­zi­enz­pum­pe 8613147"/>
    <n v="18406"/>
    <x v="210"/>
    <n v="0"/>
    <n v="22"/>
    <e v="#N/A"/>
    <e v="#N/A"/>
    <n v="0"/>
    <n v="39"/>
    <b v="0"/>
    <e v="#N/A"/>
    <s v="FALSCH"/>
    <x v="2"/>
    <s v="50"/>
    <e v="#N/A"/>
    <m/>
    <e v="#N/A"/>
  </r>
  <r>
    <s v="Wolf ComfortLine CGB-K 35"/>
    <n v="2403.84"/>
    <n v="276812"/>
    <s v="/preisvergleich/Relocate/387842639.html?categoryId=18406&amp;pos=8&amp;price=2403.84&amp;productid=3093655&amp;sid=276812&amp;type=offer"/>
    <s v=" Wolf Gas­brenn­wert­kom­bither­me CGB-K 40-35 mo­du­lie­rend, Flüs­sig­gas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Junkers Smart Cerapur"/>
    <n v="2605"/>
    <n v="289859"/>
    <s v="/preisvergleich/Relocate/481873418.html?categoryId=18406&amp;pos=1&amp;price=2605.0&amp;productid=3128307&amp;sid=289859&amp;type=offer"/>
    <s v=" Jun­kers Ce­ra­pur­Mo­dul Smart ZBS 22-75 S-3 MA 21 Brenn­wert­ther­me, L / LL ohne Re­ge­lung, ATEC Schacht 6 Meter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30"/>
    <n v="289859"/>
    <s v="/preisvergleich/Relocate/481848321.html?categoryId=18406&amp;pos=1&amp;price=3130.0&amp;productid=1750863&amp;sid=289859&amp;type=offer"/>
    <s v=" Jun­kers Ce­ra­pur­Com­fort ZBR 42-3 A 21 Gas-Brenn­wert­ther­me 42 kW, L / LL Jun­kers FR 50, Mon­ta­ge­plat­te 994, ohne Spei­cher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2965"/>
    <n v="289859"/>
    <s v="/preisvergleich/Relocate/481867657.html?categoryId=18406&amp;pos=4&amp;price=2965.0&amp;productid=3094808&amp;sid=289859&amp;type=offer"/>
    <s v=" Jun­kers Ce­ra­pu­rA­cu ZWSB 22/28-3 E 23 Brenn­wert-Zen­tral­heiz­ge­rät, E/H ohne Re­ge­lung, ATEC Schacht 6 Meter 80/125, Mon­ta­ge­plat­te 1187 ver­ti­k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Comfort Eco ZSBE 28-3 A 23"/>
    <n v="2508.15"/>
    <n v="293331"/>
    <s v="/preisvergleich/Relocate/586714412.html?categoryId=18406&amp;pos=3&amp;price=2508.15&amp;productid=3711720&amp;sid=293331&amp;type=offer"/>
    <s v=" Jun­kers Gas-Brenn­wert­ge­rät, wand­hän­gend CE­RA­PUR­COM­FORT-ECO ZSBE 28-3 A 23 - 7712231542 7712231542"/>
    <n v="18406"/>
    <x v="175"/>
    <n v="0"/>
    <n v="33"/>
    <e v="#N/A"/>
    <e v="#N/A"/>
    <n v="0"/>
    <n v="76"/>
    <b v="0"/>
    <e v="#N/A"/>
    <s v="FALSCH"/>
    <x v="2"/>
    <s v="28-"/>
    <e v="#N/A"/>
    <m/>
    <n v="28"/>
  </r>
  <r>
    <s v="Junkers Cerapur 16 kW"/>
    <n v="2104"/>
    <n v="289859"/>
    <s v="/preisvergleich/Relocate/481822632.html?categoryId=18406&amp;pos=2&amp;price=2104.0&amp;productid=3712883&amp;sid=289859&amp;type=offer"/>
    <s v=" Jun­kers Ce­ra­pur­Com­fort-Eco ZSBE 16-3 A 21 Brenn­wert­ther­me 16 kW, L/LL Mon­ta­ge­plat­te 258, ohne Re­ge­lung, ohne Spei­cher, ATEC Schacht 4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09"/>
    <n v="289859"/>
    <s v="/preisvergleich/Relocate/481828271.html?categoryId=18406&amp;pos=5&amp;price=2109.0&amp;productid=1219746&amp;sid=289859&amp;type=offer"/>
    <s v=" Jun­kers Ce­ra­pur­Com­fort-Eco ZSBE 16-3 A 21 Brenn­wert­ther­me 16 kW, L/LL Jun­kers FR 50, ohne Spei­cher, Mon­ta­ge­plat­te 258 + 223-1 (Un­ter­putz), oh­ne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504.41"/>
    <n v="9701"/>
    <s v="/preisvergleich/Relocate/597231234.html?categoryId=18406&amp;pos=7&amp;price=2504.41&amp;productid=3093477&amp;sid=9701&amp;type=offer"/>
    <s v=" "/>
    <n v="18406"/>
    <x v="210"/>
    <n v="0"/>
    <n v="22"/>
    <e v="#N/A"/>
    <e v="#N/A"/>
    <n v="0"/>
    <n v="0"/>
    <b v="0"/>
    <e v="#N/A"/>
    <s v="FALSCH"/>
    <x v="2"/>
    <s v="50"/>
    <e v="#N/A"/>
    <m/>
    <e v="#N/A"/>
  </r>
  <r>
    <s v="Wolf ComfortLine CGB-K 35"/>
    <n v="2420.92"/>
    <n v="299105"/>
    <s v="/preisvergleich/Relocate/526942482.html?categoryId=18406&amp;pos=9&amp;price=2420.92&amp;productid=3093655&amp;sid=299105&amp;type=offer"/>
    <s v=" Wolf Gas­brenn­wert­kom­bither­me CGB-K 40-35 Flüs­sig­gas, WT Stan­dard, Hoch­ef­fi­zi­enz­pu 8613150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Viessmann Vitodens200W (19 kW)"/>
    <n v="2580"/>
    <n v="289859"/>
    <s v="/preisvergleich/Relocate/481818650.html?categoryId=18406&amp;pos=1&amp;price=2580.0&amp;productid=1064527&amp;sid=289859&amp;type=offer"/>
    <s v=" Viess­mann Vi­to­dens 200-W Gas-Brenn­wert­ther­me, 19 kW, VT200, HE Abgas Schacht - 6m, für ne­ben­ge­stell­ten Spei­cher, Auf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05"/>
    <n v="289859"/>
    <s v="/preisvergleich/Relocate/481871527.html?categoryId=18406&amp;pos=2&amp;price=2605.0&amp;productid=3128307&amp;sid=289859&amp;type=offer"/>
    <s v=" Jun­kers Ce­ra­pur­Mo­dul Smart ZBS 22-75 S-3 MA 23 Brenn­wert­ther­me, E / H ohne Re­ge­lung, ATEC Schacht 6 Meter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35"/>
    <n v="289859"/>
    <s v="/preisvergleich/Relocate/481865113.html?categoryId=18406&amp;pos=2&amp;price=3135.0&amp;productid=1750863&amp;sid=289859&amp;type=offer"/>
    <s v=" Jun­kers Ce­ra­pur­Com­fort ZBR 42-3 A 31 Gas-Brenn­wert­ther­me 42 kW, Flg. P ohne Re­ge­lung, ohne Spei­cher, ohne Mon­ta­ge­plat­te, ATEC Schacht 10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Modul ZBS 22/100 S-3 MA 31 Flüssiggas (22 kW)"/>
    <n v="2520"/>
    <n v="289859"/>
    <s v="/preisvergleich/Relocate/481830684.html?categoryId=18406&amp;pos=1&amp;price=2520.0&amp;productid=3132314&amp;sid=289859&amp;type=offer"/>
    <s v=" Jun­kers Ce­ra­pur­Mo­dul ZBS 22-100 S-3 MA 31/UR Brenn­wert­ther­me, Flg. P ohne Re­ge­lung, ohne Ab­gas­pa­ket, ohne Zu­be­hör Jun­kers"/>
    <n v="18406"/>
    <x v="213"/>
    <n v="58"/>
    <n v="26"/>
    <s v="s (22 "/>
    <s v="22 "/>
    <n v="0"/>
    <n v="32"/>
    <b v="0"/>
    <e v="#N/A"/>
    <s v="FALSCH"/>
    <x v="1"/>
    <e v="#REF!"/>
    <s v="n.a."/>
    <m/>
    <n v="22"/>
  </r>
  <r>
    <s v="Junkers Cerapur-Acu ZWSB 22/28-3 E 23"/>
    <n v="2970"/>
    <n v="289859"/>
    <s v="/preisvergleich/Relocate/481868637.html?categoryId=18406&amp;pos=5&amp;price=2970.0&amp;productid=3094808&amp;sid=289859&amp;type=offer"/>
    <s v=" Jun­kers Ce­ra­pu­rA­cu ZWSB 22/28-3 E 23 Brenn­wert-Zen­tral­heiz­ge­rät, E/H Jun­kers FR 50, ohne Mon­ta­ge­plat­te, ATEC Schacht 4 Meter 80/125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Comfort Eco ZSBE 28-3 A 23"/>
    <n v="3004"/>
    <n v="223861"/>
    <s v="/preisvergleich/Relocate/429415590.html?categoryId=18406&amp;pos=4&amp;price=3004.0&amp;productid=3711720&amp;sid=223861&amp;type=offer"/>
    <s v=" Jun­kers Plus-Sys­tem ZSBE3 Gas­brenn­wert­ther­me ZSBE 28 kW Spei­cher SK160 Erdgas H"/>
    <n v="18406"/>
    <x v="175"/>
    <n v="0"/>
    <n v="33"/>
    <e v="#N/A"/>
    <e v="#N/A"/>
    <n v="61"/>
    <n v="28"/>
    <s v="SBE 28 "/>
    <s v="28"/>
    <s v="BE 28"/>
    <x v="15"/>
    <s v="28-"/>
    <e v="#N/A"/>
    <m/>
    <n v="28"/>
  </r>
  <r>
    <s v="Junkers Cerapur 16 kW"/>
    <n v="2109"/>
    <n v="289859"/>
    <s v="/preisvergleich/Relocate/481828271.html?categoryId=18406&amp;pos=3&amp;price=2109.0&amp;productid=3712883&amp;sid=289859&amp;type=offer"/>
    <s v=" Jun­kers Ce­ra­pur­Com­fort-Eco ZSBE 16-3 A 21 Brenn­wert­ther­me 16 kW, L/LL Jun­kers FR 50, ohne Spei­cher, Mon­ta­ge­plat­te 258 + 223-1 (Un­ter­putz), oh­ne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09"/>
    <n v="289859"/>
    <s v="/preisvergleich/Relocate/481814096.html?categoryId=18406&amp;pos=6&amp;price=2109.0&amp;productid=1219746&amp;sid=289859&amp;type=offer"/>
    <s v=" Jun­kers Ce­ra­pur­Com­fort-Eco ZSBE 16-3 A 23 Brenn­wert­ther­me 16 kW, E/H Jun­kers FR 50, ohne Spei­cher, Mon­ta­ge­plat­te 258 + 223-1 (Un­ter­putz), ohne Ab­gas­pa­ket 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504.41"/>
    <n v="9701"/>
    <s v="/preisvergleich/Relocate/597231827.html?categoryId=18406&amp;pos=8&amp;price=2504.41&amp;productid=3093477&amp;sid=9701&amp;type=offer"/>
    <s v=" "/>
    <n v="18406"/>
    <x v="210"/>
    <n v="0"/>
    <n v="22"/>
    <e v="#N/A"/>
    <e v="#N/A"/>
    <n v="0"/>
    <n v="0"/>
    <b v="0"/>
    <e v="#N/A"/>
    <s v="FALSCH"/>
    <x v="2"/>
    <s v="50"/>
    <e v="#N/A"/>
    <m/>
    <e v="#N/A"/>
  </r>
  <r>
    <s v="Wolf ComfortLine CGB-K 35"/>
    <n v="2451.94"/>
    <n v="9701"/>
    <s v="/preisvergleich/Relocate/597231261.html?categoryId=18406&amp;pos=10&amp;price=2451.94&amp;productid=3093655&amp;sid=9701&amp;type=offer"/>
    <s v=" "/>
    <n v="18406"/>
    <x v="207"/>
    <n v="0"/>
    <n v="24"/>
    <e v="#N/A"/>
    <e v="#N/A"/>
    <n v="0"/>
    <n v="0"/>
    <b v="0"/>
    <e v="#N/A"/>
    <s v="FALSCH"/>
    <x v="2"/>
    <s v="35"/>
    <e v="#N/A"/>
    <m/>
    <e v="#N/A"/>
  </r>
  <r>
    <s v="Viessmann Vitodens200W (19 kW)"/>
    <n v="2587.4899999999998"/>
    <n v="276812"/>
    <s v="/preisvergleich/Relocate/387842583.html?categoryId=18406&amp;pos=2&amp;price=2587.49&amp;productid=1064527&amp;sid=276812&amp;type=offer"/>
    <s v=" Viess­mann Paket Vi­to­dens 200-W ne­ben­gest. Spei­cher 3,2 - 19,0 kW, 160 Liter"/>
    <n v="18406"/>
    <x v="4"/>
    <n v="28"/>
    <n v="19"/>
    <s v="W (19 "/>
    <s v="19 "/>
    <n v="70"/>
    <n v="30"/>
    <s v="- 19,0 "/>
    <s v="19.0"/>
    <s v="19,0"/>
    <x v="3"/>
    <e v="#REF!"/>
    <s v="n.a."/>
    <m/>
    <n v="19"/>
  </r>
  <r>
    <s v="Junkers Smart Cerapur"/>
    <n v="2615"/>
    <n v="289859"/>
    <s v="/preisvergleich/Relocate/481869692.html?categoryId=18406&amp;pos=3&amp;price=2615.0&amp;productid=3128307&amp;sid=289859&amp;type=offer"/>
    <s v=" Jun­kers Ce­ra­pur­Mo­dul Smart ZBS 22-75 S-3 MA 21 Brenn­wert­ther­me, L / LL ohne Re­ge­lung, ohne Zu­be­hör, ATEC Schacht 10 Meter 80/125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35"/>
    <n v="289859"/>
    <s v="/preisvergleich/Relocate/481847268.html?categoryId=18406&amp;pos=3&amp;price=3135.0&amp;productid=1750863&amp;sid=289859&amp;type=offer"/>
    <s v=" Jun­kers Ce­ra­pur­Com­fort ZBR 42-3 A 21 Gas-Brenn­wert­ther­me 42 kW, L / LL Jun­kers FR 50, Mon­ta­ge­plat­te 993, ohne Spei­cher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Modul ZBS 22/100 S-3 MA 31 Flüssiggas (22 kW)"/>
    <n v="2785"/>
    <n v="9701"/>
    <s v="/preisvergleich/Relocate/436565106.html?categoryId=18406&amp;pos=2&amp;price=2785.0&amp;productid=3132314&amp;sid=9701&amp;type=offer"/>
    <s v=" "/>
    <n v="18406"/>
    <x v="213"/>
    <n v="58"/>
    <n v="26"/>
    <s v="s (22 "/>
    <s v="22 "/>
    <n v="0"/>
    <n v="0"/>
    <b v="0"/>
    <e v="#N/A"/>
    <s v="FALSCH"/>
    <x v="1"/>
    <e v="#REF!"/>
    <s v="n.a."/>
    <m/>
    <n v="22"/>
  </r>
  <r>
    <s v="Junkers Cerapur-Acu ZWSB 22/28-3 E 23"/>
    <n v="2975"/>
    <n v="289859"/>
    <s v="/preisvergleich/Relocate/481867602.html?categoryId=18406&amp;pos=6&amp;price=2975.0&amp;productid=3094808&amp;sid=289859&amp;type=offer"/>
    <s v=" Jun­kers Ce­ra­pu­rA­cu ZWSB 22/28-3 E 23 Brenn­wert-Zen­tral­heiz­ge­rät, E/H ohne Re­ge­lung, Jun­kers AZB09 Dach schwarz 80/125, Mon­ta­ge­plat­te 1187 ver­ti­k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14"/>
    <n v="289859"/>
    <s v="/preisvergleich/Relocate/481805314.html?categoryId=18406&amp;pos=4&amp;price=2114.0&amp;productid=3712883&amp;sid=289859&amp;type=offer"/>
    <s v=" Jun­kers Ce­ra­pur­Com­fort-Eco ZSBE 16-3 A 21 Brenn­wert­ther­me 16 kW, L/LL Jun­kers FR 50, ohne Spei­cher, Mon­ta­ge­plat­te 258 + 528-1 (Auf­putz), ohne Ab­gas­pa­ket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14"/>
    <n v="289859"/>
    <s v="/preisvergleich/Relocate/481805314.html?categoryId=18406&amp;pos=7&amp;price=2114.0&amp;productid=1219746&amp;sid=289859&amp;type=offer"/>
    <s v=" Jun­kers Ce­ra­pur­Com­fort-Eco ZSBE 16-3 A 21 Brenn­wert­ther­me 16 kW, L/LL Jun­kers FR 50, ohne Spei­cher, Mon­ta­ge­plat­te 258 + 528-1 (Auf­putz), ohne Ab­gas­pa­ket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515"/>
    <n v="223861"/>
    <s v="/preisvergleich/Relocate/195418731.html?categoryId=18406&amp;pos=9&amp;price=2515.0&amp;productid=3093477&amp;sid=223861&amp;type=offer"/>
    <s v=" Wolf Gas­brenn­wert­hei­zung CGB-50 Gas­brenn­wert-Heiz­ther­me L Pumpe mo­du­lie­rend"/>
    <n v="18406"/>
    <x v="210"/>
    <n v="0"/>
    <n v="22"/>
    <e v="#N/A"/>
    <e v="#N/A"/>
    <n v="0"/>
    <n v="35"/>
    <b v="0"/>
    <e v="#N/A"/>
    <s v="FALSCH"/>
    <x v="2"/>
    <s v="50"/>
    <e v="#N/A"/>
    <m/>
    <e v="#N/A"/>
  </r>
  <r>
    <s v="Wolf ComfortLine CGB-K 35"/>
    <n v="2508.59"/>
    <n v="276812"/>
    <s v="/preisvergleich/Relocate/387842916.html?categoryId=18406&amp;pos=11&amp;price=2508.59&amp;productid=3093655&amp;sid=276812&amp;type=offer"/>
    <s v=" Wolf Gas­brenn­wert­kom­bither­me CGB-K 40-35 Klasse A, Erdgas E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Viessmann Vitodens200W (19 kW)"/>
    <n v="2595"/>
    <n v="289859"/>
    <s v="/preisvergleich/Relocate/481819466.html?categoryId=18406&amp;pos=3&amp;price=2595.0&amp;productid=1064527&amp;sid=289859&amp;type=offer"/>
    <s v=" Viess­mann Vi­to­dens 200-W Gas-Brenn­wert­ther­me, 19 kW, VT200, HE Abgas Schacht - 6m, für ne­ben­ge­stell­ten Spei­cher, Un­ter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15"/>
    <n v="289859"/>
    <s v="/preisvergleich/Relocate/481871294.html?categoryId=18406&amp;pos=4&amp;price=2615.0&amp;productid=3128307&amp;sid=289859&amp;type=offer"/>
    <s v=" Jun­kers Ce­ra­pur­Mo­dul Smart ZBS 22-75 S-3 MA 23 Brenn­wert­ther­me, E / H ohne Re­ge­lung, ohne Zu­be­hör, ATEC Schacht 10 Meter 80/125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35"/>
    <n v="289859"/>
    <s v="/preisvergleich/Relocate/481848685.html?categoryId=18406&amp;pos=4&amp;price=3135.0&amp;productid=1750863&amp;sid=289859&amp;type=offer"/>
    <s v=" Jun­kers Ce­ra­pur­Com­fort ZBR 42-3 A 21 Gas-Brenn­wert­ther­me 42 kW, L / LL Jun­kers FR 120, ohne Spei­cher, Mon­ta­ge­plat­te 258 + 223-1 (Un­ter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Modul ZBS 22/100 S-3 MA 31 Flüssiggas (22 kW)"/>
    <n v="2825"/>
    <n v="9701"/>
    <s v="/preisvergleich/Relocate/436562029.html?categoryId=18406&amp;pos=3&amp;price=2825.0&amp;productid=3132314&amp;sid=9701&amp;type=offer"/>
    <s v=" "/>
    <n v="18406"/>
    <x v="213"/>
    <n v="58"/>
    <n v="26"/>
    <s v="s (22 "/>
    <s v="22 "/>
    <n v="0"/>
    <n v="0"/>
    <b v="0"/>
    <e v="#N/A"/>
    <s v="FALSCH"/>
    <x v="1"/>
    <e v="#REF!"/>
    <s v="n.a."/>
    <m/>
    <n v="22"/>
  </r>
  <r>
    <s v="Junkers Cerapur-Acu ZWSB 22/28-3 E 23"/>
    <n v="2975"/>
    <n v="289859"/>
    <s v="/preisvergleich/Relocate/481869734.html?categoryId=18406&amp;pos=7&amp;price=2975.0&amp;productid=3094808&amp;sid=289859&amp;type=offer"/>
    <s v=" Jun­kers Ce­ra­pu­rA­cu ZWSB 22/28-3 E 23 Brenn­wert-Zen­tral­heiz­ge­rät, E/H ohne Re­ge­lung, Jun­kers AZB10 Dach rot 80/125, Mon­ta­ge­plat­te 1187 ver­ti­k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19"/>
    <n v="289859"/>
    <s v="/preisvergleich/Relocate/481825124.html?categoryId=18406&amp;pos=5&amp;price=2119.0&amp;productid=3712883&amp;sid=289859&amp;type=offer"/>
    <s v=" Jun­kers Ce­ra­pur­Com­fort-Eco ZSBE 16-3 A 21 Brenn­wert­ther­me 16 kW, L/LL ohne Re­ge­lung, ohne Spei­cher, ohne Mon­ta­ge­plat­te, ATEC Schacht 10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14"/>
    <n v="289859"/>
    <s v="/preisvergleich/Relocate/481819387.html?categoryId=18406&amp;pos=8&amp;price=2114.0&amp;productid=1219746&amp;sid=289859&amp;type=offer"/>
    <s v=" Jun­kers Ce­ra­pur­Com­fort-Eco ZSBE 16-3 A 23 Brenn­wert­ther­me 16 kW, E/H Jun­kers FR 50, ohne Spei­cher, Mon­ta­ge­plat­te 258 + 528-1 (Auf­putz), ohne Ab­gas­pa­ket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515"/>
    <n v="223861"/>
    <s v="/preisvergleich/Relocate/195011146.html?categoryId=18406&amp;pos=10&amp;price=2515.0&amp;productid=3093477&amp;sid=223861&amp;type=offer"/>
    <s v=" Wolf Hei­zung CGB-50 Gas­brenn­wert­ther­me / Gas­brenn­wert­hei­zung Pumpe mo­du­lie­rend"/>
    <n v="18406"/>
    <x v="210"/>
    <n v="0"/>
    <n v="22"/>
    <e v="#N/A"/>
    <e v="#N/A"/>
    <n v="0"/>
    <n v="20"/>
    <b v="0"/>
    <e v="#N/A"/>
    <s v="FALSCH"/>
    <x v="2"/>
    <s v="50"/>
    <e v="#N/A"/>
    <m/>
    <e v="#N/A"/>
  </r>
  <r>
    <s v="Wolf ComfortLine CGB-K 35"/>
    <n v="2508.59"/>
    <n v="276812"/>
    <s v="/preisvergleich/Relocate/387842596.html?categoryId=18406&amp;pos=12&amp;price=2508.59&amp;productid=3093655&amp;sid=276812&amp;type=offer"/>
    <s v=" Wolf Gas­brenn­wert­kom­bither­me CGB-K 40-35 Klasse A, Erdgas LL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Junkers CerapurSolar-Comfort CSW 14/75-3 A 23 Erdgas E/H (14,2 kW)"/>
    <n v="3328"/>
    <n v="9701"/>
    <s v="/preisvergleich/Relocate/494904747.html?categoryId=18406&amp;pos=1&amp;price=3328.0&amp;productid=3132730&amp;sid=9701&amp;type=offer"/>
    <s v=" "/>
    <n v="18406"/>
    <x v="214"/>
    <n v="64"/>
    <n v="34"/>
    <s v="(14,2 "/>
    <s v="14.2 "/>
    <n v="0"/>
    <n v="0"/>
    <b v="0"/>
    <e v="#N/A"/>
    <s v="FALSCH"/>
    <x v="5"/>
    <e v="#REF!"/>
    <s v="n.a."/>
    <m/>
    <n v="14.2"/>
  </r>
  <r>
    <s v="Viessmann Vitodens200W (19 kW)"/>
    <n v="2605"/>
    <n v="289859"/>
    <s v="/preisvergleich/Relocate/481790581.html?categoryId=18406&amp;pos=4&amp;price=2605.0&amp;productid=1064527&amp;sid=289859&amp;type=offer"/>
    <s v=" Viess­mann Vi­to­dens 200-W Gas-Brenn­wert­ther­me, 19 kW, VT200, HE Abgas Schacht - 6m, für un­ter­ge­stell­ten Spei­cher, Auf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15"/>
    <n v="289859"/>
    <s v="/preisvergleich/Relocate/481870427.html?categoryId=18406&amp;pos=5&amp;price=2615.0&amp;productid=3128307&amp;sid=289859&amp;type=offer"/>
    <s v=" Jun­kers Ce­ra­pur­Mo­dul Smart ZBS 22-75 S-3 MA 23 Brenn­wert­ther­me, E / H ohne Re­ge­lung, Jun­kers AZB10 Dach rot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40"/>
    <n v="289859"/>
    <s v="/preisvergleich/Relocate/481848044.html?categoryId=18406&amp;pos=5&amp;price=3140.0&amp;productid=1750863&amp;sid=289859&amp;type=offer"/>
    <s v=" Jun­kers Ce­ra­pur­Com­fort ZBR 42-3 A 21 Gas-Brenn­wert­ther­me 42 kW, L / LL Jun­kers FR 120, ohne Spei­cher, Mon­ta­ge­plat­te 258 + 528-1 (Auf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2985"/>
    <n v="289859"/>
    <s v="/preisvergleich/Relocate/481868596.html?categoryId=18406&amp;pos=8&amp;price=2985.0&amp;productid=3094808&amp;sid=289859&amp;type=offer"/>
    <s v=" Jun­kers Ce­ra­pu­rA­cu ZWSB 22/28-3 E 23 Brenn­wert-Zen­tral­heiz­ge­rät, E/H ohne Re­ge­lung, ATEC Schacht 8 Meter 80/125, Mon­ta­ge­plat­te 1187 ver­ti­k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24"/>
    <n v="289859"/>
    <s v="/preisvergleich/Relocate/481820665.html?categoryId=18406&amp;pos=6&amp;price=2124.0&amp;productid=3712883&amp;sid=289859&amp;type=offer"/>
    <s v=" Jun­kers Ce­ra­pur­Com­fort-Eco ZSBE 16-3 A 21 Brenn­wert­ther­me 16 kW, L/LL Mon­ta­ge­plat­te 258, ohne Re­ge­lung, ohne Spei­cher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19"/>
    <n v="289859"/>
    <s v="/preisvergleich/Relocate/481825124.html?categoryId=18406&amp;pos=9&amp;price=2119.0&amp;productid=1219746&amp;sid=289859&amp;type=offer"/>
    <s v=" Jun­kers Ce­ra­pur­Com­fort-Eco ZSBE 16-3 A 21 Brenn­wert­ther­me 16 kW, L/LL ohne Re­ge­lung, ohne Spei­cher, ohne Mon­ta­ge­plat­te, ATEC Schacht 10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541"/>
    <n v="223861"/>
    <s v="/preisvergleich/Relocate/195424850.html?categoryId=18406&amp;pos=11&amp;price=2541.0&amp;productid=3093477&amp;sid=223861&amp;type=offer"/>
    <s v=" Wolf Gas-Hei­zung CGB-50 Brenn­wert­heiz­ther­me Flüss­sig­gas Pumpe mo­du­lie­rend"/>
    <n v="18406"/>
    <x v="210"/>
    <n v="0"/>
    <n v="22"/>
    <e v="#N/A"/>
    <e v="#N/A"/>
    <n v="0"/>
    <n v="24"/>
    <b v="0"/>
    <e v="#N/A"/>
    <s v="FALSCH"/>
    <x v="2"/>
    <s v="50"/>
    <e v="#N/A"/>
    <m/>
    <e v="#N/A"/>
  </r>
  <r>
    <s v="Wolf ComfortLine CGB-K 35"/>
    <n v="2531.2399999999998"/>
    <n v="276812"/>
    <s v="/preisvergleich/Relocate/387842543.html?categoryId=18406&amp;pos=13&amp;price=2531.24&amp;productid=3093655&amp;sid=276812&amp;type=offer"/>
    <s v=" Wolf Gas­brenn­wert­kom­bither­me CGB-K 40-35 Klasse A, Flüs­sig­gas"/>
    <n v="18406"/>
    <x v="207"/>
    <n v="0"/>
    <n v="24"/>
    <e v="#N/A"/>
    <e v="#N/A"/>
    <n v="0"/>
    <n v="42"/>
    <b v="0"/>
    <e v="#N/A"/>
    <s v="FALSCH"/>
    <x v="2"/>
    <s v="35"/>
    <e v="#N/A"/>
    <m/>
    <e v="#N/A"/>
  </r>
  <r>
    <s v="Vaillant ecoCRAFT exclusiv VKK 2806/3-E"/>
    <n v="14720"/>
    <n v="9701"/>
    <s v="/preisvergleich/Relocate/540731116.html?categoryId=18406&amp;pos=1&amp;price=14720.0&amp;productid=3180079&amp;sid=9701&amp;type=offer"/>
    <s v=" "/>
    <n v="18406"/>
    <x v="215"/>
    <n v="0"/>
    <n v="32"/>
    <e v="#N/A"/>
    <e v="#N/A"/>
    <n v="0"/>
    <n v="0"/>
    <b v="0"/>
    <e v="#N/A"/>
    <s v="FALSCH"/>
    <x v="2"/>
    <s v="280"/>
    <e v="#N/A"/>
    <m/>
    <e v="#N/A"/>
  </r>
  <r>
    <s v="Junkers Suprapur KBR 200-3 A 23 Erdgas E/H (200 kW)"/>
    <n v="10622.7"/>
    <n v="9701"/>
    <s v="/preisvergleich/Relocate/540737797.html?categoryId=18406&amp;pos=1&amp;price=10622.7&amp;productid=3145070&amp;sid=9701&amp;type=offer"/>
    <s v=" "/>
    <n v="18406"/>
    <x v="216"/>
    <n v="49"/>
    <n v="22"/>
    <s v=" (200 "/>
    <s v="200 "/>
    <n v="0"/>
    <n v="0"/>
    <b v="0"/>
    <e v="#N/A"/>
    <s v="FALSCH"/>
    <x v="54"/>
    <e v="#REF!"/>
    <s v="n.a."/>
    <m/>
    <n v="200"/>
  </r>
  <r>
    <s v="Junkers Suprapur KBR 65-3 A 21 Erdgas L/LL (65 kW)"/>
    <n v="4069"/>
    <n v="9701"/>
    <s v="/preisvergleich/Relocate/453923728.html?categoryId=18406&amp;pos=1&amp;price=4069.0&amp;productid=3145012&amp;sid=9701&amp;type=offer"/>
    <s v=" "/>
    <n v="18406"/>
    <x v="217"/>
    <n v="48"/>
    <n v="22"/>
    <s v="L (65 "/>
    <s v="65 "/>
    <n v="0"/>
    <n v="0"/>
    <b v="0"/>
    <e v="#N/A"/>
    <s v="FALSCH"/>
    <x v="52"/>
    <e v="#REF!"/>
    <s v="n.a."/>
    <m/>
    <n v="65"/>
  </r>
  <r>
    <s v="Junkers CerapurSolar-Comfort CSW 14/75-3 A 23 Erdgas E/H (14,2 kW)"/>
    <n v="3532.13"/>
    <n v="9701"/>
    <s v="/preisvergleich/Relocate/540737605.html?categoryId=18406&amp;pos=2&amp;price=3532.13&amp;productid=3132730&amp;sid=9701&amp;type=offer"/>
    <s v=" "/>
    <n v="18406"/>
    <x v="214"/>
    <n v="64"/>
    <n v="34"/>
    <s v="(14,2 "/>
    <s v="14.2 "/>
    <n v="0"/>
    <n v="0"/>
    <b v="0"/>
    <e v="#N/A"/>
    <s v="FALSCH"/>
    <x v="5"/>
    <e v="#REF!"/>
    <s v="n.a."/>
    <m/>
    <n v="14.2"/>
  </r>
  <r>
    <s v="Junkers CerapurModul-Solar ZBS 14/210 S-3 MA 23 Erdgas E/H (14,2 kW)"/>
    <n v="3943"/>
    <n v="9701"/>
    <s v="/preisvergleich/Relocate/540734002.html?categoryId=18406&amp;pos=1&amp;price=3943.0&amp;productid=3137616&amp;sid=9701&amp;type=offer"/>
    <s v=" "/>
    <n v="18406"/>
    <x v="218"/>
    <n v="66"/>
    <n v="32"/>
    <s v="(14,2 "/>
    <s v="14.2 "/>
    <n v="0"/>
    <n v="0"/>
    <b v="0"/>
    <e v="#N/A"/>
    <s v="FALSCH"/>
    <x v="5"/>
    <e v="#REF!"/>
    <s v="n.a."/>
    <m/>
    <n v="14.2"/>
  </r>
  <r>
    <s v="Viessmann Vitodens200W (19 kW)"/>
    <n v="2620"/>
    <n v="289859"/>
    <s v="/preisvergleich/Relocate/481828058.html?categoryId=18406&amp;pos=5&amp;price=2620.0&amp;productid=1064527&amp;sid=289859&amp;type=offer"/>
    <s v=" Viess­mann Vi­to­dens 200-W Gas-Brenn­wert­ther­me, 19 kW, VT200, HE Abgas Schacht - 6m, für un­ter­ge­stell­ten Spei­cher, Un­ter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15"/>
    <n v="289859"/>
    <s v="/preisvergleich/Relocate/481871423.html?categoryId=18406&amp;pos=6&amp;price=2615.0&amp;productid=3128307&amp;sid=289859&amp;type=offer"/>
    <s v=" Jun­kers Ce­ra­pur­Mo­dul Smart ZBS 22-75 S-3 MA 21 Brenn­wert­ther­me, L / LL ohne Re­ge­lung, Jun­kers AZB10 Dach rot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40"/>
    <n v="289859"/>
    <s v="/preisvergleich/Relocate/481847758.html?categoryId=18406&amp;pos=6&amp;price=3140.0&amp;productid=1750863&amp;sid=289859&amp;type=offer"/>
    <s v=" Jun­kers Ce­ra­pur­Com­fort ZBR 42-3 A 21 Gas-Brenn­wert­ther­me 42 kW, L / LL Mon­ta­ge­plat­te 258, ohne Re­ge­lung, ohne Spei­cher, ATEC Schacht 8 Meter 80/125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2985"/>
    <n v="289859"/>
    <s v="/preisvergleich/Relocate/481867939.html?categoryId=18406&amp;pos=9&amp;price=2985.0&amp;productid=3094808&amp;sid=289859&amp;type=offer"/>
    <s v=" Jun­kers Ce­ra­pu­rA­cu ZWSB 22/28-3 E 23 Brenn­wert-Zen­tral­heiz­ge­rät, E/H ohne Re­ge­lung, ATEC Schacht 4 Meter 80/125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34"/>
    <n v="289859"/>
    <s v="/preisvergleich/Relocate/481824050.html?categoryId=18406&amp;pos=7&amp;price=2134.0&amp;productid=3712883&amp;sid=289859&amp;type=offer"/>
    <s v=" Jun­kers Ce­ra­pur­Com­fort-Eco ZSBE 16-3 A 21 Brenn­wert­ther­me 16 kW, L/LL Mon­ta­ge­plat­te 258, ohne Re­ge­lung, ohne Spei­cher, Jun­kers AZB09 Dach schwarz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19"/>
    <n v="289859"/>
    <s v="/preisvergleich/Relocate/481828393.html?categoryId=18406&amp;pos=10&amp;price=2119.0&amp;productid=1219746&amp;sid=289859&amp;type=offer"/>
    <s v=" Jun­kers Ce­ra­pur­Com­fort-Eco ZSBE 16-3 A 23 Brenn­wert­ther­me 16 kW, E/H ohne Re­ge­lung, ohne Spei­cher, ohne Mon­ta­ge­plat­te, ATEC Schacht 10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693.79"/>
    <n v="12041"/>
    <s v="/preisvergleich/Relocate/421499593.html?categoryId=18406&amp;pos=12&amp;price=2693.79&amp;productid=3093477&amp;sid=12041&amp;type=offer"/>
    <s v=" "/>
    <n v="18406"/>
    <x v="210"/>
    <n v="0"/>
    <n v="22"/>
    <e v="#N/A"/>
    <e v="#N/A"/>
    <n v="0"/>
    <n v="0"/>
    <b v="0"/>
    <e v="#N/A"/>
    <s v="FALSCH"/>
    <x v="2"/>
    <s v="50"/>
    <e v="#N/A"/>
    <m/>
    <e v="#N/A"/>
  </r>
  <r>
    <s v="Wolf ComfortLine CGB-K 35"/>
    <n v="2638.92"/>
    <n v="12041"/>
    <s v="/preisvergleich/Relocate/421499605.html?categoryId=18406&amp;pos=14&amp;price=2638.92&amp;productid=3093655&amp;sid=12041&amp;type=offer"/>
    <s v=" "/>
    <n v="18406"/>
    <x v="207"/>
    <n v="0"/>
    <n v="24"/>
    <e v="#N/A"/>
    <e v="#N/A"/>
    <n v="0"/>
    <n v="0"/>
    <b v="0"/>
    <e v="#N/A"/>
    <s v="FALSCH"/>
    <x v="2"/>
    <s v="35"/>
    <e v="#N/A"/>
    <m/>
    <e v="#N/A"/>
  </r>
  <r>
    <s v="Junkers Suprapur KBR 65-3 A 21 Erdgas L/LL (65 kW)"/>
    <n v="4188.29"/>
    <n v="9701"/>
    <s v="/preisvergleich/Relocate/540735793.html?categoryId=18406&amp;pos=2&amp;price=4188.29&amp;productid=3145012&amp;sid=9701&amp;type=offer"/>
    <s v=" "/>
    <n v="18406"/>
    <x v="217"/>
    <n v="48"/>
    <n v="22"/>
    <s v="L (65 "/>
    <s v="65 "/>
    <n v="0"/>
    <n v="0"/>
    <b v="0"/>
    <e v="#N/A"/>
    <s v="FALSCH"/>
    <x v="52"/>
    <e v="#REF!"/>
    <s v="n.a."/>
    <m/>
    <n v="65"/>
  </r>
  <r>
    <s v="Junkers CerapurModul-Solar ZBS 14/210 S-3 MA 23 Erdgas E/H (14,2 kW)"/>
    <n v="4058"/>
    <n v="9701"/>
    <s v="/preisvergleich/Relocate/445626927.html?categoryId=18406&amp;pos=2&amp;price=4058.0&amp;productid=3137616&amp;sid=9701&amp;type=offer"/>
    <s v=" "/>
    <n v="18406"/>
    <x v="218"/>
    <n v="66"/>
    <n v="32"/>
    <s v="(14,2 "/>
    <s v="14.2 "/>
    <n v="0"/>
    <n v="0"/>
    <b v="0"/>
    <e v="#N/A"/>
    <s v="FALSCH"/>
    <x v="5"/>
    <e v="#REF!"/>
    <s v="n.a."/>
    <m/>
    <n v="14.2"/>
  </r>
  <r>
    <s v="Viessmann Vitodens200W (19 kW)"/>
    <n v="2652.87"/>
    <n v="276812"/>
    <s v="/preisvergleich/Relocate/569580332.html?categoryId=18406&amp;pos=6&amp;price=2652.87&amp;productid=1064527&amp;sid=276812&amp;type=offer"/>
    <s v=" Viess­mann Paket Vi­to­dens 200-W 19 kW Heiz­ge­rät Vit"/>
    <n v="18406"/>
    <x v="4"/>
    <n v="28"/>
    <n v="19"/>
    <s v="W (19 "/>
    <s v="19 "/>
    <n v="39"/>
    <n v="30"/>
    <s v="0-W 19 "/>
    <s v="19"/>
    <s v="-W 19"/>
    <x v="3"/>
    <e v="#REF!"/>
    <s v="n.a."/>
    <m/>
    <n v="19"/>
  </r>
  <r>
    <s v="Junkers Smart Cerapur"/>
    <n v="2615"/>
    <n v="289859"/>
    <s v="/preisvergleich/Relocate/481873664.html?categoryId=18406&amp;pos=7&amp;price=2615.0&amp;productid=3128307&amp;sid=289859&amp;type=offer"/>
    <s v=" Jun­kers Ce­ra­pur­Mo­dul Smart ZBS 22-75 S-3 MA 23 Brenn­wert­ther­me, E / H ohne Re­ge­lung, Jun­kers AZB09 Dach schwarz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40"/>
    <n v="289859"/>
    <s v="/preisvergleich/Relocate/481866557.html?categoryId=18406&amp;pos=7&amp;price=3140.0&amp;productid=1750863&amp;sid=289859&amp;type=offer"/>
    <s v=" Jun­kers Ce­ra­pur­Com­fort ZBR 42-3 A 31 Gas-Brenn­wert­ther­me 42 kW, Flg. P Mon­ta­ge­plat­te 258, ohne Re­ge­lung, ohne Spei­cher, ATEC Schacht 6 Meter 80/125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2990"/>
    <n v="289859"/>
    <s v="/preisvergleich/Relocate/481869751.html?categoryId=18406&amp;pos=10&amp;price=2990.0&amp;productid=3094808&amp;sid=289859&amp;type=offer"/>
    <s v=" Jun­kers Ce­ra­pu­rA­cu ZWSB 22/28-3 E 23 Brenn­wert-Zen­tral­heiz­ge­rät, E/H ohne Re­ge­lung, Jun­kers Schacht 6 Meter 80/125, ohne Mon­ta­ge­plat­te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34"/>
    <n v="289859"/>
    <s v="/preisvergleich/Relocate/481777353.html?categoryId=18406&amp;pos=8&amp;price=2134.0&amp;productid=3712883&amp;sid=289859&amp;type=offer"/>
    <s v=" Jun­kers Ce­ra­pur­Com­fort-Eco ZSBE 16-3 A 21 Brenn­wert­ther­me 16 kW, L/LL Jun­kers FR 50, Mon­ta­ge­plat­te 994, ohne Spei­cher, ohne Ab­gas­pa­ket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24"/>
    <n v="289859"/>
    <s v="/preisvergleich/Relocate/481820665.html?categoryId=18406&amp;pos=11&amp;price=2124.0&amp;productid=1219746&amp;sid=289859&amp;type=offer"/>
    <s v=" Jun­kers Ce­ra­pur­Com­fort-Eco ZSBE 16-3 A 21 Brenn­wert­ther­me 16 kW, L/LL Mon­ta­ge­plat­te 258, ohne Re­ge­lung, ohne Spei­cher, ATEC Schacht 6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721.22"/>
    <n v="12041"/>
    <s v="/preisvergleich/Relocate/421499579.html?categoryId=18406&amp;pos=13&amp;price=2721.22&amp;productid=3093477&amp;sid=12041&amp;type=offer"/>
    <s v=" "/>
    <n v="18406"/>
    <x v="210"/>
    <n v="0"/>
    <n v="22"/>
    <e v="#N/A"/>
    <e v="#N/A"/>
    <n v="0"/>
    <n v="0"/>
    <b v="0"/>
    <e v="#N/A"/>
    <s v="FALSCH"/>
    <x v="2"/>
    <s v="50"/>
    <e v="#N/A"/>
    <m/>
    <e v="#N/A"/>
  </r>
  <r>
    <s v="Wolf ComfortLine CGB-K 35"/>
    <n v="2776.09"/>
    <n v="12041"/>
    <s v="/preisvergleich/Relocate/421499710.html?categoryId=18406&amp;pos=15&amp;price=2776.09&amp;productid=3093655&amp;sid=12041&amp;type=offer"/>
    <s v=" "/>
    <n v="18406"/>
    <x v="207"/>
    <n v="0"/>
    <n v="24"/>
    <e v="#N/A"/>
    <e v="#N/A"/>
    <n v="0"/>
    <n v="0"/>
    <b v="0"/>
    <e v="#N/A"/>
    <s v="FALSCH"/>
    <x v="2"/>
    <s v="35"/>
    <e v="#N/A"/>
    <m/>
    <e v="#N/A"/>
  </r>
  <r>
    <s v="Viessmann Vitodens200W (19 kW)"/>
    <n v="2675"/>
    <n v="289859"/>
    <s v="/preisvergleich/Relocate/481825847.html?categoryId=18406&amp;pos=7&amp;price=2675.0&amp;productid=1064527&amp;sid=289859&amp;type=offer"/>
    <s v=" Viess­mann Vi­to­dens 200-W Gas-Brenn­wert­ther­me, 19 kW, VT200, HE Abgas Dach - rot, für ne­ben­ge­stell­ten Spei­cher, Auf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15"/>
    <n v="289859"/>
    <s v="/preisvergleich/Relocate/481871626.html?categoryId=18406&amp;pos=8&amp;price=2615.0&amp;productid=3128307&amp;sid=289859&amp;type=offer"/>
    <s v=" Jun­kers Ce­ra­pur­Mo­dul Smart ZBS 22-75 S-3 MA 21 Brenn­wert­ther­me, L / LL ohne Re­ge­lung, Jun­kers AZB09 Dach schwarz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50"/>
    <n v="289859"/>
    <s v="/preisvergleich/Relocate/481860837.html?categoryId=18406&amp;pos=8&amp;price=3150.0&amp;productid=1750863&amp;sid=289859&amp;type=offer"/>
    <s v=" Jun­kers Ce­ra­pur­Com­fort ZBR 42-3 A 31 Gas-Brenn­wert­ther­me 42 kW, Flg. P Jun­kers FR 50, Mon­ta­ge­plat­te 994, ohne Spei­cher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2990"/>
    <n v="289859"/>
    <s v="/preisvergleich/Relocate/481869179.html?categoryId=18406&amp;pos=11&amp;price=2990.0&amp;productid=3094808&amp;sid=289859&amp;type=offer"/>
    <s v=" Jun­kers Ce­ra­pu­rA­cu ZWSB 22/28-3 E 23 Brenn­wert-Zen­tral­heiz­ge­rät, E/H Jun­kers FR 50, ohne Mon­ta­ge­plat­te, ATEC Schacht 6 Meter 80/125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34"/>
    <n v="289859"/>
    <s v="/preisvergleich/Relocate/481823852.html?categoryId=18406&amp;pos=9&amp;price=2134.0&amp;productid=3712883&amp;sid=289859&amp;type=offer"/>
    <s v=" Jun­kers Ce­ra­pur­Com­fort-Eco ZSBE 16-3 A 21 Brenn­wert­ther­me 16 kW, L/LL Mon­ta­ge­plat­te 258, ohne Re­ge­lung, ohne Spei­cher, Jun­kers AZB10 Dach rot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24"/>
    <n v="289859"/>
    <s v="/preisvergleich/Relocate/481821288.html?categoryId=18406&amp;pos=12&amp;price=2124.0&amp;productid=1219746&amp;sid=289859&amp;type=offer"/>
    <s v=" Jun­kers Ce­ra­pur­Com­fort-Eco ZSBE 16-3 A 23 Brenn­wert­ther­me 16 kW, E/H Mon­ta­ge­plat­te 258, ohne Re­ge­lung, ohne Spei­cher, ATEC Schacht 6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772.26"/>
    <n v="12041"/>
    <s v="/preisvergleich/Relocate/421499700.html?categoryId=18406&amp;pos=14&amp;price=2772.26&amp;productid=3093477&amp;sid=12041&amp;type=offer"/>
    <s v=" "/>
    <n v="18406"/>
    <x v="210"/>
    <n v="0"/>
    <n v="22"/>
    <e v="#N/A"/>
    <e v="#N/A"/>
    <n v="0"/>
    <n v="0"/>
    <b v="0"/>
    <e v="#N/A"/>
    <s v="FALSCH"/>
    <x v="2"/>
    <s v="50"/>
    <e v="#N/A"/>
    <m/>
    <e v="#N/A"/>
  </r>
  <r>
    <s v="Viessmann Vitodens200W (19 kW)"/>
    <n v="2675"/>
    <n v="289859"/>
    <s v="/preisvergleich/Relocate/481827371.html?categoryId=18406&amp;pos=8&amp;price=2675.0&amp;productid=1064527&amp;sid=289859&amp;type=offer"/>
    <s v=" Viess­mann Vi­to­dens 200-W Gasther­me, 19 kW, B2HA063, 160 L Vi­to­cell 100-W, CVA Viess­mann"/>
    <n v="18406"/>
    <x v="4"/>
    <n v="28"/>
    <n v="19"/>
    <s v="W (19 "/>
    <s v="19 "/>
    <n v="45"/>
    <n v="24"/>
    <s v="me, 19 "/>
    <s v="19"/>
    <s v="e, 19"/>
    <x v="3"/>
    <e v="#REF!"/>
    <s v="n.a."/>
    <m/>
    <n v="19"/>
  </r>
  <r>
    <s v="Junkers Smart Cerapur"/>
    <n v="2625"/>
    <n v="289859"/>
    <s v="/preisvergleich/Relocate/481871470.html?categoryId=18406&amp;pos=9&amp;price=2625.0&amp;productid=3128307&amp;sid=289859&amp;type=offer"/>
    <s v=" Jun­kers Ce­ra­pur­Mo­dul Smart ZBS 22-75 S-3 MA 23 Brenn­wert­ther­me, E / H ohne Re­ge­lung, ATEC Schacht 8 Meter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50"/>
    <n v="289859"/>
    <s v="/preisvergleich/Relocate/481861152.html?categoryId=18406&amp;pos=9&amp;price=3150.0&amp;productid=1750863&amp;sid=289859&amp;type=offer"/>
    <s v=" Jun­kers Ce­ra­pur­Com­fort ZBR 42-3 A 31 Gas-Brenn­wert­ther­me 42 kW, Flg. P Mon­ta­ge­plat­te 258, ohne Re­ge­lung, ohne Spei­cher, Jun­kers AZB10 Dach rot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3000"/>
    <n v="289859"/>
    <s v="/preisvergleich/Relocate/481867520.html?categoryId=18406&amp;pos=12&amp;price=3000.0&amp;productid=3094808&amp;sid=289859&amp;type=offer"/>
    <s v=" Jun­kers Ce­ra­pu­rA­cu ZWSB 22/28-3 E 23 Brenn­wert-Zen­tral­heiz­ge­rät, E/H Jun­kers FR 50, Jun­kers AZB10 Dach rot 80/125, ohne Mon­ta­ge­plat­te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39"/>
    <n v="289859"/>
    <s v="/preisvergleich/Relocate/481808447.html?categoryId=18406&amp;pos=10&amp;price=2139.0&amp;productid=3712883&amp;sid=289859&amp;type=offer"/>
    <s v=" Jun­kers Ce­ra­pur­Com­fort-Eco ZSBE 16-3 A 21 Brenn­wert­ther­me 16 kW, L/LL Jun­kers FR 50, Mon­ta­ge­plat­te 993, ohne Spei­cher, ohne Ab­gas­pa­ket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34"/>
    <n v="289859"/>
    <s v="/preisvergleich/Relocate/481824050.html?categoryId=18406&amp;pos=13&amp;price=2134.0&amp;productid=1219746&amp;sid=289859&amp;type=offer"/>
    <s v=" Jun­kers Ce­ra­pur­Com­fort-Eco ZSBE 16-3 A 21 Brenn­wert­ther­me 16 kW, L/LL Mon­ta­ge­plat­te 258, ohne Re­ge­lung, ohne Spei­cher, Jun­kers AZB09 Dach schwarz 80/125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Wolf ComfortLine CGB-50"/>
    <n v="2830.96"/>
    <n v="12041"/>
    <s v="/preisvergleich/Relocate/421499594.html?categoryId=18406&amp;pos=15&amp;price=2830.96&amp;productid=3093477&amp;sid=12041&amp;type=offer"/>
    <s v=" "/>
    <n v="18406"/>
    <x v="210"/>
    <n v="0"/>
    <n v="22"/>
    <e v="#N/A"/>
    <e v="#N/A"/>
    <n v="0"/>
    <n v="0"/>
    <b v="0"/>
    <e v="#N/A"/>
    <s v="FALSCH"/>
    <x v="2"/>
    <s v="50"/>
    <e v="#N/A"/>
    <m/>
    <e v="#N/A"/>
  </r>
  <r>
    <s v="Viessmann Vitodens200W (19 kW)"/>
    <n v="2675"/>
    <n v="289859"/>
    <s v="/preisvergleich/Relocate/481794790.html?categoryId=18406&amp;pos=9&amp;price=2675.0&amp;productid=1064527&amp;sid=289859&amp;type=offer"/>
    <s v=" Viess­mann Vi­to­dens 200-W Gas-Brenn­wert­ther­me, 19 kW, VT200, HE Abgas Dach - schwarz, für ne­ben­ge­stell­ten Spei­cher, Auf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25"/>
    <n v="289859"/>
    <s v="/preisvergleich/Relocate/481871835.html?categoryId=18406&amp;pos=10&amp;price=2625.0&amp;productid=3128307&amp;sid=289859&amp;type=offer"/>
    <s v=" Jun­kers Ce­ra­pur­Mo­dul Smart ZBS 22-75 S-3 MA 21 Brenn­wert­ther­me, L / LL ohne Re­ge­lung, ATEC Schacht 8 Meter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55"/>
    <n v="289859"/>
    <s v="/preisvergleich/Relocate/481860808.html?categoryId=18406&amp;pos=10&amp;price=3155.0&amp;productid=1750863&amp;sid=289859&amp;type=offer"/>
    <s v=" Jun­kers Ce­ra­pur­Com­fort ZBR 42-3 A 31 Gas-Brenn­wert­ther­me 42 kW, Flg. P Jun­kers FR 120, ohne Spei­cher, Mon­ta­ge­plat­te 258 + 223-1 (Un­ter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3000"/>
    <n v="289859"/>
    <s v="/preisvergleich/Relocate/481869183.html?categoryId=18406&amp;pos=13&amp;price=3000.0&amp;productid=3094808&amp;sid=289859&amp;type=offer"/>
    <s v=" Jun­kers Ce­ra­pu­rA­cu ZWSB 22/28-3 E 23 Brenn­wert-Zen­tral­heiz­ge­rät, E/H Jun­kers FR 50, Jun­kers AZB09 Dach schwarz 80/125, ohne Mon­ta­ge­plat­te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39"/>
    <n v="289859"/>
    <s v="/preisvergleich/Relocate/481820925.html?categoryId=18406&amp;pos=11&amp;price=2139.0&amp;productid=3712883&amp;sid=289859&amp;type=offer"/>
    <s v=" Jun­kers Ce­ra­pur­Com­fort-Eco ZSBE 16-3 A 21 Brenn­wert­ther­me 16 kW, L/LL Jun­kers FR 120, ohne Spei­cher, Mon­ta­ge­plat­te 258 + 223-1 (Un­ter­putz), oh­ne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34"/>
    <n v="289859"/>
    <s v="/preisvergleich/Relocate/481777353.html?categoryId=18406&amp;pos=14&amp;price=2134.0&amp;productid=1219746&amp;sid=289859&amp;type=offer"/>
    <s v=" Jun­kers Ce­ra­pur­Com­fort-Eco ZSBE 16-3 A 21 Brenn­wert­ther­me 16 kW, L/LL Jun­kers FR 50, Mon­ta­ge­plat­te 994, ohne Spei­cher, ohne Ab­gas­pa­ket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Intercal Ecoheat ProKondens HS 25"/>
    <n v="1477.76"/>
    <n v="297223"/>
    <s v="/preisvergleich/Relocate/435406783.html?categoryId=18406&amp;pos=1&amp;price=1477.76&amp;productid=3588268&amp;sid=297223&amp;type=offer"/>
    <s v=" IN­TER­CAL Gas­brenn­wert Wand­ge­röt ECOHEAT Gas - Pro­Kon­dens HS 25 6,0-25, 0kW"/>
    <n v="18406"/>
    <x v="219"/>
    <n v="0"/>
    <n v="32"/>
    <e v="#N/A"/>
    <e v="#N/A"/>
    <n v="82"/>
    <n v="70"/>
    <s v="0-25, 0"/>
    <e v="#N/A"/>
    <s v="-25, 0"/>
    <x v="55"/>
    <s v="25"/>
    <e v="#N/A"/>
    <s v="6,0 - 25,0"/>
    <e v="#N/A"/>
  </r>
  <r>
    <s v="Vaillant ecoTEC plus VCW 196/3-5 Flüssiggas P (22 kW)"/>
    <n v="3450"/>
    <n v="12041"/>
    <s v="/preisvergleich/Relocate/582786620.html?categoryId=18406&amp;pos=1&amp;price=3450.0&amp;productid=3537987&amp;sid=12041&amp;type=offer"/>
    <s v=" "/>
    <n v="18406"/>
    <x v="220"/>
    <n v="51"/>
    <n v="26"/>
    <s v="P (22 "/>
    <s v="22 "/>
    <n v="0"/>
    <n v="0"/>
    <b v="0"/>
    <e v="#N/A"/>
    <s v="FALSCH"/>
    <x v="1"/>
    <e v="#REF!"/>
    <s v="n.a."/>
    <m/>
    <n v="22"/>
  </r>
  <r>
    <s v="Viessmann Vitodens200W (19 kW)"/>
    <n v="2685"/>
    <n v="289859"/>
    <s v="/preisvergleich/Relocate/481808147.html?categoryId=18406&amp;pos=10&amp;price=2685.0&amp;productid=1064527&amp;sid=289859&amp;type=offer"/>
    <s v=" Viess­mann Vi­to­dens 200-W Gasther­me, 19 kW, B2HA059, 120 L Vi­to­cell 100-W, CUG Viess­mann"/>
    <n v="18406"/>
    <x v="4"/>
    <n v="28"/>
    <n v="19"/>
    <s v="W (19 "/>
    <s v="19 "/>
    <n v="45"/>
    <n v="24"/>
    <s v="me, 19 "/>
    <s v="19"/>
    <s v="e, 19"/>
    <x v="3"/>
    <e v="#REF!"/>
    <s v="n.a."/>
    <m/>
    <n v="19"/>
  </r>
  <r>
    <s v="Junkers Smart Cerapur"/>
    <n v="2630"/>
    <n v="289859"/>
    <s v="/preisvergleich/Relocate/481869603.html?categoryId=18406&amp;pos=11&amp;price=2630.0&amp;productid=3128307&amp;sid=289859&amp;type=offer"/>
    <s v=" Jun­kers Ce­ra­pur­Mo­dul Smart ZBS 22-75 S-3 MA 21 Brenn­wert­ther­me, L / LL Jun­kers FR 50, ohne Ab­gas­pa­ket, An­schluss nach link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55"/>
    <n v="289859"/>
    <s v="/preisvergleich/Relocate/481861863.html?categoryId=18406&amp;pos=11&amp;price=3155.0&amp;productid=1750863&amp;sid=289859&amp;type=offer"/>
    <s v=" Jun­kers Ce­ra­pur­Com­fort ZBR 42-3 A 31 Gas-Brenn­wert­ther­me 42 kW, Flg. P Jun­kers FR 50, Mon­ta­ge­plat­te 993, ohne Spei­cher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3000"/>
    <n v="289859"/>
    <s v="/preisvergleich/Relocate/481868471.html?categoryId=18406&amp;pos=14&amp;price=3000.0&amp;productid=3094808&amp;sid=289859&amp;type=offer"/>
    <s v=" Jun­kers Ce­ra­pu­rA­cu ZWSB 22/28-3 E 23 Brenn­wert-Zen­tral­heiz­ge­rät, E/H Jun­kers FR 120, ohne Mon­ta­ge­plat­te, ATEC Schacht 4 Meter 80/125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44"/>
    <n v="289859"/>
    <s v="/preisvergleich/Relocate/481819375.html?categoryId=18406&amp;pos=12&amp;price=2144.0&amp;productid=3712883&amp;sid=289859&amp;type=offer"/>
    <s v=" Jun­kers Ce­ra­pur­Com­fort-Eco ZSBE 16-3 A 21 Brenn­wert­ther­me 16 kW, L/LL Mon­ta­ge­plat­te 258, ohne Re­ge­lung, ohne Spei­cher, ATEC Schacht 8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-Eco ZSBE 16-3"/>
    <n v="2134"/>
    <n v="289859"/>
    <s v="/preisvergleich/Relocate/481814547.html?categoryId=18406&amp;pos=15&amp;price=2134.0&amp;productid=1219746&amp;sid=289859&amp;type=offer"/>
    <s v=" Jun­kers Ce­ra­pur­Com­fort-Eco ZSBE 16-3 A 23 Brenn­wert­ther­me 16 kW, E/H Mon­ta­ge­plat­te 258, ohne Re­ge­lung, ohne Spei­cher, Jun­kers AZB09 Dach schwarz 80/125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Ferroli Econcept Tech 18 A"/>
    <n v="1185"/>
    <n v="9701"/>
    <s v="/preisvergleich/Relocate/279213119.html?categoryId=18406&amp;pos=1&amp;price=1185.0&amp;productid=3640840&amp;sid=9701&amp;type=offer"/>
    <s v=" "/>
    <n v="18406"/>
    <x v="221"/>
    <n v="0"/>
    <n v="23"/>
    <e v="#N/A"/>
    <e v="#N/A"/>
    <n v="0"/>
    <n v="0"/>
    <b v="0"/>
    <e v="#N/A"/>
    <s v="FALSCH"/>
    <x v="2"/>
    <s v="18 "/>
    <e v="#N/A"/>
    <m/>
    <e v="#N/A"/>
  </r>
  <r>
    <s v="Brötje TrioCondens BGB 15 E"/>
    <n v="3510"/>
    <n v="9701"/>
    <s v="/preisvergleich/Relocate/458007415.html?categoryId=18406&amp;pos=1&amp;price=3510.0&amp;productid=3230045&amp;sid=9701&amp;type=offer"/>
    <s v=" "/>
    <n v="18406"/>
    <x v="222"/>
    <n v="0"/>
    <n v="24"/>
    <e v="#N/A"/>
    <e v="#N/A"/>
    <n v="0"/>
    <n v="0"/>
    <b v="0"/>
    <e v="#N/A"/>
    <s v="FALSCH"/>
    <x v="2"/>
    <s v="15 "/>
    <e v="#N/A"/>
    <m/>
    <e v="#N/A"/>
  </r>
  <r>
    <s v="Vaillant ecoTEC plus VCW 196/3-5 Flüssiggas P (22 kW)"/>
    <n v="3713.75"/>
    <n v="12041"/>
    <s v="/preisvergleich/Relocate/582706519.html?categoryId=18406&amp;pos=2&amp;price=3713.75&amp;productid=3537987&amp;sid=12041&amp;type=offer"/>
    <s v=" "/>
    <n v="18406"/>
    <x v="220"/>
    <n v="51"/>
    <n v="26"/>
    <s v="P (22 "/>
    <s v="22 "/>
    <n v="0"/>
    <n v="0"/>
    <b v="0"/>
    <e v="#N/A"/>
    <s v="FALSCH"/>
    <x v="1"/>
    <e v="#REF!"/>
    <s v="n.a."/>
    <m/>
    <n v="22"/>
  </r>
  <r>
    <s v="Viessmann Vitodens200W (19 kW)"/>
    <n v="2690"/>
    <n v="289859"/>
    <s v="/preisvergleich/Relocate/481823819.html?categoryId=18406&amp;pos=11&amp;price=2690.0&amp;productid=1064527&amp;sid=289859&amp;type=offer"/>
    <s v=" Viess­mann Vi­to­dens 200-W Gas-Brenn­wert­ther­me, 19 kW, VT200, HE Abgas Dach - schwarz, für ne­ben­ge­stell­ten Spei­cher, Un­ter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30"/>
    <n v="289859"/>
    <s v="/preisvergleich/Relocate/481872184.html?categoryId=18406&amp;pos=12&amp;price=2630.0&amp;productid=3128307&amp;sid=289859&amp;type=offer"/>
    <s v=" Jun­kers Ce­ra­pur­Mo­dul Smart ZBS 22-75 S-3 MA 23 Brenn­wert­ther­me, E / H Jun­kers FR 50, ohne Ab­gas­pa­ket, An­schluss nach recht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60"/>
    <n v="289859"/>
    <s v="/preisvergleich/Relocate/481846703.html?categoryId=18406&amp;pos=12&amp;price=3160.0&amp;productid=1750863&amp;sid=289859&amp;type=offer"/>
    <s v=" Jun­kers Ce­ra­pur­Com­fort ZBR 42-3 A 21 Gas-Brenn­wert­ther­me 42 kW, L / LL Jun­kers FR 120, Mon­ta­ge­plat­te 994, ohne Spei­cher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-Acu ZWSB 22/28-3 E 23"/>
    <n v="3005"/>
    <n v="289859"/>
    <s v="/preisvergleich/Relocate/481868727.html?categoryId=18406&amp;pos=15&amp;price=3005.0&amp;productid=3094808&amp;sid=289859&amp;type=offer"/>
    <s v=" Jun­kers Ce­ra­pu­rA­cu ZWSB 22/28-3 E 23 Brenn­wert-Zen­tral­heiz­ge­rät, E/H ohne Re­ge­lung, ATEC Schacht 6 Meter 80/125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144"/>
    <n v="289859"/>
    <s v="/preisvergleich/Relocate/481802478.html?categoryId=18406&amp;pos=13&amp;price=2144.0&amp;productid=3712883&amp;sid=289859&amp;type=offer"/>
    <s v=" Jun­kers Ce­ra­pur­Com­fort-Eco ZSBE 16-3 A 21 Brenn­wert­ther­me 16 kW, L/LL Jun­kers FR 120, ohne Spei­cher, Mon­ta­ge­plat­te 258 + 528-1 (Auf­putz), ohne Ab­gas­pa­ket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Ferroli Econcept Tech 18 A"/>
    <n v="1269"/>
    <n v="289859"/>
    <s v="/preisvergleich/Relocate/402750369.html?categoryId=18406&amp;pos=2&amp;price=1269.0&amp;productid=3640840&amp;sid=289859&amp;type=offer"/>
    <s v=" Econ­cept Tech 18A Fer­ro­li"/>
    <n v="18406"/>
    <x v="221"/>
    <n v="0"/>
    <n v="23"/>
    <e v="#N/A"/>
    <e v="#N/A"/>
    <n v="0"/>
    <n v="17"/>
    <b v="0"/>
    <e v="#N/A"/>
    <s v="FALSCH"/>
    <x v="2"/>
    <s v="18 "/>
    <e v="#N/A"/>
    <m/>
    <e v="#N/A"/>
  </r>
  <r>
    <s v="Brötje TrioCondens BGB 28 E"/>
    <n v="3790"/>
    <n v="9701"/>
    <s v="/preisvergleich/Relocate/552419820.html?categoryId=18406&amp;pos=1&amp;price=3790.0&amp;productid=3230087&amp;sid=9701&amp;type=offer"/>
    <s v=" "/>
    <n v="18406"/>
    <x v="223"/>
    <n v="0"/>
    <n v="24"/>
    <e v="#N/A"/>
    <e v="#N/A"/>
    <n v="0"/>
    <n v="0"/>
    <b v="0"/>
    <e v="#N/A"/>
    <s v="FALSCH"/>
    <x v="2"/>
    <s v="28 "/>
    <e v="#N/A"/>
    <m/>
    <e v="#N/A"/>
  </r>
  <r>
    <s v="Viessmann Vitodens200W (19 kW)"/>
    <n v="2695"/>
    <n v="289859"/>
    <s v="/preisvergleich/Relocate/481827288.html?categoryId=18406&amp;pos=12&amp;price=2695.0&amp;productid=1064527&amp;sid=289859&amp;type=offer"/>
    <s v=" Viess­mann Vi­to­dens 200-W Gasther­me, 19 kW, B2HA065, 200 L Vi­to­cell 100-W, CVA Viess­mann"/>
    <n v="18406"/>
    <x v="4"/>
    <n v="28"/>
    <n v="19"/>
    <s v="W (19 "/>
    <s v="19 "/>
    <n v="45"/>
    <n v="24"/>
    <s v="me, 19 "/>
    <s v="19"/>
    <s v="e, 19"/>
    <x v="3"/>
    <e v="#REF!"/>
    <s v="n.a."/>
    <m/>
    <n v="19"/>
  </r>
  <r>
    <s v="Junkers Smart Cerapur"/>
    <n v="2630"/>
    <n v="289859"/>
    <s v="/preisvergleich/Relocate/481869407.html?categoryId=18406&amp;pos=13&amp;price=2630.0&amp;productid=3128307&amp;sid=289859&amp;type=offer"/>
    <s v=" Jun­kers Ce­ra­pur­Mo­dul Smart ZBS 22-75 S-3 MA 21 Brenn­wert­ther­me, L / LL Jun­kers FR 50, ohne Ab­gas­pa­ket, An­schluss nach recht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60"/>
    <n v="289859"/>
    <s v="/preisvergleich/Relocate/481846546.html?categoryId=18406&amp;pos=13&amp;price=3160.0&amp;productid=1750863&amp;sid=289859&amp;type=offer"/>
    <s v=" Jun­kers Ce­ra­pur­Com­fort ZBR 42-3 A 21 Gas-Brenn­wert­ther­me 42 kW, L / LL Mon­ta­ge­plat­te 258, ohne Re­ge­lung, ohne Spei­cher, ATEC Schacht 10 Meter 80/125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16 kW"/>
    <n v="2164"/>
    <n v="289859"/>
    <s v="/preisvergleich/Relocate/481819936.html?categoryId=18406&amp;pos=14&amp;price=2164.0&amp;productid=3712883&amp;sid=289859&amp;type=offer"/>
    <s v=" Jun­kers Ce­ra­pur­Com­fort-Eco ZSBE 16-3 A 21 Brenn­wert­ther­me 16 kW, L/LL Jun­kers FR 120, Mon­ta­ge­plat­te 994, ohne Spei­cher, ohne Ab­gas­pa­ket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Ferroli Econcept Tech 18 A"/>
    <n v="1280"/>
    <n v="9701"/>
    <s v="/preisvergleich/Relocate/279213111.html?categoryId=18406&amp;pos=3&amp;price=1280.0&amp;productid=3640840&amp;sid=9701&amp;type=offer"/>
    <s v=" "/>
    <n v="18406"/>
    <x v="221"/>
    <n v="0"/>
    <n v="23"/>
    <e v="#N/A"/>
    <e v="#N/A"/>
    <n v="0"/>
    <n v="0"/>
    <b v="0"/>
    <e v="#N/A"/>
    <s v="FALSCH"/>
    <x v="2"/>
    <s v="18 "/>
    <e v="#N/A"/>
    <m/>
    <e v="#N/A"/>
  </r>
  <r>
    <s v="Brötje TrioCondens BGB 28 E"/>
    <n v="4282"/>
    <n v="9701"/>
    <s v="/preisvergleich/Relocate/321565218.html?categoryId=18406&amp;pos=2&amp;price=4282.0&amp;productid=3230087&amp;sid=9701&amp;type=offer"/>
    <s v=" "/>
    <n v="18406"/>
    <x v="223"/>
    <n v="0"/>
    <n v="24"/>
    <e v="#N/A"/>
    <e v="#N/A"/>
    <n v="0"/>
    <n v="0"/>
    <b v="0"/>
    <e v="#N/A"/>
    <s v="FALSCH"/>
    <x v="2"/>
    <s v="28 "/>
    <e v="#N/A"/>
    <m/>
    <e v="#N/A"/>
  </r>
  <r>
    <s v="Viessmann Vitodens200W (19 kW)"/>
    <n v="2700"/>
    <n v="289859"/>
    <s v="/preisvergleich/Relocate/481805672.html?categoryId=18406&amp;pos=13&amp;price=2700.0&amp;productid=1064527&amp;sid=289859&amp;type=offer"/>
    <s v=" Viess­mann Vi­to­dens 200-W Gas-Brenn­wert­ther­me, 19 kW, VT200, HE Abgas Dach - rot, für un­ter­ge­stell­ten Spei­cher, Auf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30"/>
    <n v="289859"/>
    <s v="/preisvergleich/Relocate/481872749.html?categoryId=18406&amp;pos=14&amp;price=2630.0&amp;productid=3128307&amp;sid=289859&amp;type=offer"/>
    <s v=" Jun­kers Ce­ra­pur­Mo­dul Smart ZBS 22-75 S-3 MA 23 Brenn­wert­ther­me, E / H Jun­kers FR 50, ohne Ab­gas­pa­ket, An­schluss nach link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65"/>
    <n v="289859"/>
    <s v="/preisvergleich/Relocate/481848429.html?categoryId=18406&amp;pos=14&amp;price=3165.0&amp;productid=1750863&amp;sid=289859&amp;type=offer"/>
    <s v=" Jun­kers Ce­ra­pur­Com­fort ZBR 42-3 A 21 Gas-Brenn­wert­ther­me 42 kW, L / LL Jun­kers FR 120, Mon­ta­ge­plat­te 993, ohne Spei­cher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16 kW"/>
    <n v="2164"/>
    <n v="289859"/>
    <s v="/preisvergleich/Relocate/481815164.html?categoryId=18406&amp;pos=15&amp;price=2164.0&amp;productid=3712883&amp;sid=289859&amp;type=offer"/>
    <s v=" Jun­kers Ce­ra­pur­Com­fort-Eco ZSBE 16-3 A 21 Brenn­wert­ther­me 16 kW, L/LL Mon­ta­ge­plat­te 258, ohne Re­ge­lung, ohne Spei­cher, ATEC Schacht 10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Vaillant ecoTEC plus VC 306/3-5 Erdgas L/LL (34 kW)"/>
    <n v="3325"/>
    <n v="12041"/>
    <s v="/preisvergleich/Relocate/582786554.html?categoryId=18406&amp;pos=1&amp;price=3325.0&amp;productid=3713780&amp;sid=12041&amp;type=offer"/>
    <s v=" "/>
    <n v="18406"/>
    <x v="224"/>
    <n v="49"/>
    <n v="25"/>
    <s v="L (34 "/>
    <s v="34 "/>
    <n v="0"/>
    <n v="0"/>
    <b v="0"/>
    <e v="#N/A"/>
    <s v="FALSCH"/>
    <x v="56"/>
    <e v="#REF!"/>
    <s v="n.a."/>
    <m/>
    <n v="34"/>
  </r>
  <r>
    <s v="Viessmann Vitodens200W (19 kW)"/>
    <n v="2700"/>
    <n v="289859"/>
    <s v="/preisvergleich/Relocate/481803342.html?categoryId=18406&amp;pos=14&amp;price=2700.0&amp;productid=1064527&amp;sid=289859&amp;type=offer"/>
    <s v=" Viess­mann Vi­to­dens 200-W Gas-Brenn­wert­ther­me, 19 kW, VT200, HE Abgas Dach - schwarz, für un­ter­ge­stell­ten Spei­cher, Auf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Junkers Smart Cerapur"/>
    <n v="2645"/>
    <n v="289859"/>
    <s v="/preisvergleich/Relocate/481871261.html?categoryId=18406&amp;pos=15&amp;price=2645.0&amp;productid=3128307&amp;sid=289859&amp;type=offer"/>
    <s v=" Jun­kers Ce­ra­pur­Mo­dul Smart ZBS 22-75 S-3 MA 21 Brenn­wert­ther­me, L / LL ohne Re­ge­lung, ATEC Schacht 10 Meter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Junkers CerapurComfort ZBR 42-3 A 23"/>
    <n v="3170"/>
    <n v="289859"/>
    <s v="/preisvergleich/Relocate/481847075.html?categoryId=18406&amp;pos=15&amp;price=3170.0&amp;productid=1750863&amp;sid=289859&amp;type=offer"/>
    <s v=" Jun­kers Ce­ra­pur­Com­fort ZBR 42-3 A 21 Gas-Brenn­wert­ther­me 42 kW, L / LL Jun­kers FW 120, ohne Spei­cher, ohne Ab­gas­pa­ket, ohne Mon­ta­ge­plat­te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plus VC 306/3-5 Erdgas L/LL (34 kW)"/>
    <n v="3450"/>
    <n v="12041"/>
    <s v="/preisvergleich/Relocate/581396925.html?categoryId=18406&amp;pos=2&amp;price=3450.0&amp;productid=3713780&amp;sid=12041&amp;type=offer"/>
    <s v=" "/>
    <n v="18406"/>
    <x v="224"/>
    <n v="49"/>
    <n v="25"/>
    <s v="L (34 "/>
    <s v="34 "/>
    <n v="0"/>
    <n v="0"/>
    <b v="0"/>
    <e v="#N/A"/>
    <s v="FALSCH"/>
    <x v="56"/>
    <e v="#REF!"/>
    <s v="n.a."/>
    <m/>
    <n v="34"/>
  </r>
  <r>
    <s v="Viessmann Vitodens200W (19 kW)"/>
    <n v="2715"/>
    <n v="289859"/>
    <s v="/preisvergleich/Relocate/481822559.html?categoryId=18406&amp;pos=15&amp;price=2715.0&amp;productid=1064527&amp;sid=289859&amp;type=offer"/>
    <s v=" Viess­mann Vi­to­dens 200-W Gas-Brenn­wert­ther­me, 19 kW, VT200, HE Abgas Dach - schwarz, für un­ter­ge­stell­ten Spei­cher, Un­ter­putz Viess­mann"/>
    <n v="18406"/>
    <x v="4"/>
    <n v="28"/>
    <n v="19"/>
    <s v="W (19 "/>
    <s v="19 "/>
    <n v="57"/>
    <n v="24"/>
    <s v="me, 19 "/>
    <s v="19"/>
    <s v="e, 19"/>
    <x v="3"/>
    <e v="#REF!"/>
    <s v="n.a."/>
    <m/>
    <n v="19"/>
  </r>
  <r>
    <s v="Remeha Tzerra 24 DS"/>
    <n v="1612"/>
    <n v="223861"/>
    <s v="/preisvergleich/Relocate/468353908.html?categoryId=18406&amp;pos=1&amp;price=1612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629"/>
    <n v="9701"/>
    <s v="/preisvergleich/Relocate/411744856.html?categoryId=18406&amp;pos=2&amp;price=1629.0&amp;productid=3725833&amp;sid=9701&amp;type=offer"/>
    <s v=" "/>
    <n v="18406"/>
    <x v="225"/>
    <n v="0"/>
    <n v="15"/>
    <e v="#N/A"/>
    <e v="#N/A"/>
    <n v="0"/>
    <n v="0"/>
    <b v="0"/>
    <e v="#N/A"/>
    <s v="FALSCH"/>
    <x v="2"/>
    <s v="24 "/>
    <e v="#N/A"/>
    <m/>
    <e v="#N/A"/>
  </r>
  <r>
    <s v="Buderus Logamax plus GB172-24 Erdgas L/LL (23,6 kW)"/>
    <n v="1668.13"/>
    <n v="276812"/>
    <s v="/preisvergleich/Relocate/497363166.html?categoryId=18406&amp;pos=1&amp;price=1668.13&amp;productid=3788126&amp;sid=276812&amp;type=offer"/>
    <s v=" Bu­de­rus Lo­ga­max plus GB172-24, G25"/>
    <n v="18406"/>
    <x v="226"/>
    <n v="49"/>
    <n v="24"/>
    <s v="(23,6 "/>
    <s v="23.6 "/>
    <n v="0"/>
    <n v="29"/>
    <b v="0"/>
    <e v="#N/A"/>
    <s v="FALSCH"/>
    <x v="20"/>
    <e v="#REF!"/>
    <s v="n.a."/>
    <m/>
    <n v="23.6"/>
  </r>
  <r>
    <s v="Buderus Logamax plus GB172-24 K Erdgas L/LL"/>
    <n v="1799"/>
    <n v="9701"/>
    <s v="/preisvergleich/Relocate/583777915.html?categoryId=18406&amp;pos=1&amp;price=1799.0&amp;productid=3788900&amp;sid=9701&amp;type=offer"/>
    <s v=" "/>
    <n v="18406"/>
    <x v="227"/>
    <n v="0"/>
    <n v="24"/>
    <e v="#N/A"/>
    <e v="#N/A"/>
    <n v="0"/>
    <n v="0"/>
    <b v="0"/>
    <e v="#N/A"/>
    <s v="FALSCH"/>
    <x v="2"/>
    <s v="172"/>
    <e v="#N/A"/>
    <m/>
    <n v="24"/>
  </r>
  <r>
    <s v="Buderus Logamax plus GB172-14 Erdgas E/H (15,1 kW)"/>
    <n v="2162.5"/>
    <n v="288366"/>
    <s v="/preisvergleich/Relocate/348136741.html?categoryId=18406&amp;pos=1&amp;price=2162.5&amp;productid=3801860&amp;sid=288366&amp;type=offer"/>
    <s v=" Bu­de­rus Lo­ga­max plus GB172 Gas Brenn­wert Paket in­klu­si­ve Ab­gas­füh­rung Schacht 10 m &quot;14 kW Erdgas E oder H&quot;"/>
    <n v="18406"/>
    <x v="228"/>
    <n v="48"/>
    <n v="24"/>
    <s v="(15,1 "/>
    <s v="15.1 "/>
    <n v="100"/>
    <n v="29"/>
    <s v=" m &quot;14 "/>
    <s v="14"/>
    <s v="m &quot;14"/>
    <x v="10"/>
    <e v="#REF!"/>
    <s v="n.a."/>
    <m/>
    <n v="15.1"/>
  </r>
  <r>
    <s v="Remeha Tzerra 24 DS"/>
    <n v="1631"/>
    <n v="9701"/>
    <s v="/preisvergleich/Relocate/435737965.html?categoryId=18406&amp;pos=3&amp;price=1631.0&amp;productid=3725833&amp;sid=9701&amp;type=offer"/>
    <s v=" "/>
    <n v="18406"/>
    <x v="225"/>
    <n v="0"/>
    <n v="15"/>
    <e v="#N/A"/>
    <e v="#N/A"/>
    <n v="0"/>
    <n v="0"/>
    <b v="0"/>
    <e v="#N/A"/>
    <s v="FALSCH"/>
    <x v="2"/>
    <s v="24 "/>
    <e v="#N/A"/>
    <m/>
    <e v="#N/A"/>
  </r>
  <r>
    <s v="Buderus Logamax plus GB172-24 Erdgas L/LL (23,6 kW)"/>
    <n v="1692.7"/>
    <n v="9701"/>
    <s v="/preisvergleich/Relocate/497668924.html?categoryId=18406&amp;pos=2&amp;price=1692.7&amp;productid=3788126&amp;sid=9701&amp;type=offer"/>
    <s v=" "/>
    <n v="18406"/>
    <x v="226"/>
    <n v="49"/>
    <n v="24"/>
    <s v="(23,6 "/>
    <s v="23.6 "/>
    <n v="0"/>
    <n v="0"/>
    <b v="0"/>
    <e v="#N/A"/>
    <s v="FALSCH"/>
    <x v="20"/>
    <e v="#REF!"/>
    <s v="n.a."/>
    <m/>
    <n v="23.6"/>
  </r>
  <r>
    <s v="Buderus Logamax plus GB172-24 K Erdgas L/LL"/>
    <n v="1799"/>
    <n v="9701"/>
    <s v="/preisvergleich/Relocate/583777928.html?categoryId=18406&amp;pos=2&amp;price=1799.0&amp;productid=3788900&amp;sid=9701&amp;type=offer"/>
    <s v=" "/>
    <n v="18406"/>
    <x v="227"/>
    <n v="0"/>
    <n v="24"/>
    <e v="#N/A"/>
    <e v="#N/A"/>
    <n v="0"/>
    <n v="0"/>
    <b v="0"/>
    <e v="#N/A"/>
    <s v="FALSCH"/>
    <x v="2"/>
    <s v="172"/>
    <e v="#N/A"/>
    <m/>
    <n v="24"/>
  </r>
  <r>
    <s v="Brötje TrioCondens BGB 15 E Erdgas L/LL"/>
    <n v="3510"/>
    <n v="9701"/>
    <s v="/preisvergleich/Relocate/458007415.html?categoryId=18406&amp;pos=1&amp;price=3510.0&amp;productid=3860234&amp;sid=9701&amp;type=offer"/>
    <s v=" "/>
    <n v="18406"/>
    <x v="229"/>
    <n v="0"/>
    <n v="24"/>
    <e v="#N/A"/>
    <e v="#N/A"/>
    <n v="0"/>
    <n v="0"/>
    <b v="0"/>
    <e v="#N/A"/>
    <s v="FALSCH"/>
    <x v="2"/>
    <s v="15 "/>
    <e v="#N/A"/>
    <m/>
    <e v="#N/A"/>
  </r>
  <r>
    <s v="Wolf ComfortLine CGB-50 Erdgas E/H"/>
    <n v="2326.31"/>
    <n v="299105"/>
    <s v="/preisvergleich/Relocate/526943467.html?categoryId=18406&amp;pos=1&amp;price=2326.31&amp;productid=3863862&amp;sid=299105&amp;type=offer"/>
    <s v=" Wolf Gas­brenn­wert-Heiz­ther­me CGB-50 Erdgas E, Pumpe mo­du­lie­rend 8611118"/>
    <n v="18406"/>
    <x v="230"/>
    <n v="0"/>
    <n v="22"/>
    <e v="#N/A"/>
    <e v="#N/A"/>
    <n v="0"/>
    <n v="39"/>
    <b v="0"/>
    <e v="#N/A"/>
    <s v="FALSCH"/>
    <x v="2"/>
    <s v="50 "/>
    <e v="#N/A"/>
    <m/>
    <e v="#N/A"/>
  </r>
  <r>
    <s v="Remeha Tzerra 24 DS"/>
    <n v="1632"/>
    <n v="223861"/>
    <s v="/preisvergleich/Relocate/524658275.html?categoryId=18406&amp;pos=4&amp;price=1632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max plus GB172-24 Erdgas L/LL (23,6 kW)"/>
    <n v="1697"/>
    <n v="9701"/>
    <s v="/preisvergleich/Relocate/440784623.html?categoryId=18406&amp;pos=3&amp;price=1697.0&amp;productid=3788126&amp;sid=9701&amp;type=offer"/>
    <s v=" "/>
    <n v="18406"/>
    <x v="226"/>
    <n v="49"/>
    <n v="24"/>
    <s v="(23,6 "/>
    <s v="23.6 "/>
    <n v="0"/>
    <n v="0"/>
    <b v="0"/>
    <e v="#N/A"/>
    <s v="FALSCH"/>
    <x v="20"/>
    <e v="#REF!"/>
    <s v="n.a."/>
    <m/>
    <n v="23.6"/>
  </r>
  <r>
    <s v="Buderus Logamax plus GB172-24 K Erdgas L/LL"/>
    <n v="1951.75"/>
    <n v="276812"/>
    <s v="/preisvergleich/Relocate/497363211.html?categoryId=18406&amp;pos=3&amp;price=1951.75&amp;productid=3788900&amp;sid=276812&amp;type=offer"/>
    <s v=" Bu­de­rus Lo­ga­max plus GB172-24K, G25"/>
    <n v="18406"/>
    <x v="227"/>
    <n v="0"/>
    <n v="24"/>
    <e v="#N/A"/>
    <e v="#N/A"/>
    <n v="0"/>
    <n v="29"/>
    <b v="0"/>
    <e v="#N/A"/>
    <s v="FALSCH"/>
    <x v="2"/>
    <s v="172"/>
    <e v="#N/A"/>
    <m/>
    <n v="24"/>
  </r>
  <r>
    <s v="Wolf ComfortLine CGB-50 Erdgas E/H"/>
    <n v="2445.96"/>
    <n v="299105"/>
    <s v="/preisvergleich/Relocate/526932858.html?categoryId=18406&amp;pos=2&amp;price=2445.96&amp;productid=3863862&amp;sid=299105&amp;type=offer"/>
    <s v=" Wolf Gas­brenn­wert-Heiz­ther­me CGB-50 Erdgas E, mit Hoch­ef­fi­zi­enz­pum­pe 8613110"/>
    <n v="18406"/>
    <x v="230"/>
    <n v="0"/>
    <n v="22"/>
    <e v="#N/A"/>
    <e v="#N/A"/>
    <n v="0"/>
    <n v="39"/>
    <b v="0"/>
    <e v="#N/A"/>
    <s v="FALSCH"/>
    <x v="2"/>
    <s v="50 "/>
    <e v="#N/A"/>
    <m/>
    <e v="#N/A"/>
  </r>
  <r>
    <s v="Remeha Tzerra 24 DS"/>
    <n v="1637"/>
    <n v="223861"/>
    <s v="/preisvergleich/Relocate/524658084.html?categoryId=18406&amp;pos=5&amp;price=1637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max plus GB172-24 Erdgas L/LL (23,6 kW)"/>
    <n v="1805"/>
    <n v="223861"/>
    <s v="/preisvergleich/Relocate/162746403.html?categoryId=18406&amp;pos=4&amp;price=1805.0&amp;productid=3788126&amp;sid=223861&amp;type=offer"/>
    <s v=" Bu­de­rus Brenn­wert-Heiz­ther­me GB 172 24 kW Gas-Brenn­wert-Ther­me Gas-Hei­zung"/>
    <n v="18406"/>
    <x v="226"/>
    <n v="49"/>
    <n v="24"/>
    <s v="(23,6 "/>
    <s v="23.6 "/>
    <n v="46"/>
    <n v="39"/>
    <s v="172 24 "/>
    <s v="24"/>
    <s v="72 24"/>
    <x v="20"/>
    <e v="#REF!"/>
    <s v="n.a."/>
    <m/>
    <n v="23.6"/>
  </r>
  <r>
    <s v="Buderus Logamax plus GB172-24 K Erdgas L/LL"/>
    <n v="1982.8"/>
    <n v="12041"/>
    <s v="/preisvergleich/Relocate/556591421.html?categoryId=18406&amp;pos=4&amp;price=1982.8&amp;productid=3788900&amp;sid=12041&amp;type=offer"/>
    <s v=" "/>
    <n v="18406"/>
    <x v="227"/>
    <n v="0"/>
    <n v="24"/>
    <e v="#N/A"/>
    <e v="#N/A"/>
    <n v="0"/>
    <n v="0"/>
    <b v="0"/>
    <e v="#N/A"/>
    <s v="FALSCH"/>
    <x v="2"/>
    <s v="172"/>
    <e v="#N/A"/>
    <m/>
    <n v="24"/>
  </r>
  <r>
    <s v="Wolf ComfortLine CGB-50 Erdgas E/H"/>
    <n v="2504.41"/>
    <n v="9701"/>
    <s v="/preisvergleich/Relocate/597231234.html?categoryId=18406&amp;pos=3&amp;price=2504.41&amp;productid=3863862&amp;sid=9701&amp;type=offer"/>
    <s v=" "/>
    <n v="18406"/>
    <x v="230"/>
    <n v="0"/>
    <n v="22"/>
    <e v="#N/A"/>
    <e v="#N/A"/>
    <n v="0"/>
    <n v="0"/>
    <b v="0"/>
    <e v="#N/A"/>
    <s v="FALSCH"/>
    <x v="2"/>
    <s v="50 "/>
    <e v="#N/A"/>
    <m/>
    <e v="#N/A"/>
  </r>
  <r>
    <s v="Remeha Tzerra 24 DS"/>
    <n v="1641"/>
    <n v="223861"/>
    <s v="/preisvergleich/Relocate/524658103.html?categoryId=18406&amp;pos=6&amp;price=1641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max plus GB172-24 Erdgas L/LL (23,6 kW)"/>
    <n v="2020.24"/>
    <n v="12041"/>
    <s v="/preisvergleich/Relocate/337855294.html?categoryId=18406&amp;pos=5&amp;price=2020.24&amp;productid=3788126&amp;sid=12041&amp;type=offer"/>
    <s v=" "/>
    <n v="18406"/>
    <x v="226"/>
    <n v="49"/>
    <n v="24"/>
    <s v="(23,6 "/>
    <s v="23.6 "/>
    <n v="0"/>
    <n v="0"/>
    <b v="0"/>
    <e v="#N/A"/>
    <s v="FALSCH"/>
    <x v="20"/>
    <e v="#REF!"/>
    <s v="n.a."/>
    <m/>
    <n v="23.6"/>
  </r>
  <r>
    <s v="Buderus Logamax plus GB172-24 K Erdgas L/LL"/>
    <n v="2112"/>
    <n v="223861"/>
    <s v="/preisvergleich/Relocate/199840641.html?categoryId=18406&amp;pos=5&amp;price=2112.0&amp;productid=3788900&amp;sid=223861&amp;type=offer"/>
    <s v=" Bu­de­rus Brenn­wert Gas­hei­zung GB 172 K Gas-Kom­bither­me Gasther­me 24 kW Heiz­ge­rät"/>
    <n v="18406"/>
    <x v="227"/>
    <n v="0"/>
    <n v="24"/>
    <e v="#N/A"/>
    <e v="#N/A"/>
    <n v="77"/>
    <n v="39"/>
    <s v="­me 24 "/>
    <s v="24"/>
    <s v="me 24"/>
    <x v="9"/>
    <s v="172"/>
    <e v="#N/A"/>
    <m/>
    <n v="24"/>
  </r>
  <r>
    <s v="Buderus Logamax plus GB162-15 Erdgas E/H"/>
    <n v="2095"/>
    <n v="9701"/>
    <s v="/preisvergleich/Relocate/440781294.html?categoryId=18406&amp;pos=1&amp;price=2095.0&amp;productid=4172987&amp;sid=9701&amp;type=offer"/>
    <s v=" "/>
    <n v="18406"/>
    <x v="231"/>
    <n v="0"/>
    <n v="24"/>
    <e v="#N/A"/>
    <e v="#N/A"/>
    <n v="0"/>
    <n v="0"/>
    <b v="0"/>
    <e v="#N/A"/>
    <s v="FALSCH"/>
    <x v="2"/>
    <s v="162"/>
    <e v="#N/A"/>
    <m/>
    <e v="#N/A"/>
  </r>
  <r>
    <s v="Wolf ComfortLine CGB-50 Erdgas E/H"/>
    <n v="2515"/>
    <n v="223861"/>
    <s v="/preisvergleich/Relocate/195011146.html?categoryId=18406&amp;pos=4&amp;price=2515.0&amp;productid=3863862&amp;sid=223861&amp;type=offer"/>
    <s v=" Wolf Hei­zung CGB-50 Gas­brenn­wert­ther­me / Gas­brenn­wert­hei­zung Pumpe mo­du­lie­rend"/>
    <n v="18406"/>
    <x v="230"/>
    <n v="0"/>
    <n v="22"/>
    <e v="#N/A"/>
    <e v="#N/A"/>
    <n v="0"/>
    <n v="20"/>
    <b v="0"/>
    <e v="#N/A"/>
    <s v="FALSCH"/>
    <x v="2"/>
    <s v="50 "/>
    <e v="#N/A"/>
    <m/>
    <e v="#N/A"/>
  </r>
  <r>
    <s v="Remeha Tzerra 24 DS"/>
    <n v="1643"/>
    <n v="223861"/>
    <s v="/preisvergleich/Relocate/524658086.html?categoryId=18406&amp;pos=7&amp;price=1643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max plus GB162-15 Erdgas E/H"/>
    <n v="2095"/>
    <n v="9701"/>
    <s v="/preisvergleich/Relocate/440780955.html?categoryId=18406&amp;pos=2&amp;price=2095.0&amp;productid=4172987&amp;sid=9701&amp;type=offer"/>
    <s v=" "/>
    <n v="18406"/>
    <x v="231"/>
    <n v="0"/>
    <n v="24"/>
    <e v="#N/A"/>
    <e v="#N/A"/>
    <n v="0"/>
    <n v="0"/>
    <b v="0"/>
    <e v="#N/A"/>
    <s v="FALSCH"/>
    <x v="2"/>
    <s v="162"/>
    <e v="#N/A"/>
    <m/>
    <e v="#N/A"/>
  </r>
  <r>
    <s v="Buderus Logamax plus GB162-25 T40S Erdgas E/H"/>
    <n v="2996.84"/>
    <n v="9701"/>
    <s v="/preisvergleich/Relocate/484450243.html?categoryId=18406&amp;pos=1&amp;price=2996.84&amp;productid=4171788&amp;sid=9701&amp;type=offer"/>
    <s v=" "/>
    <n v="18406"/>
    <x v="232"/>
    <n v="0"/>
    <n v="24"/>
    <e v="#N/A"/>
    <e v="#N/A"/>
    <n v="0"/>
    <n v="0"/>
    <b v="0"/>
    <e v="#N/A"/>
    <s v="FALSCH"/>
    <x v="2"/>
    <s v="162"/>
    <e v="#N/A"/>
    <m/>
    <e v="#N/A"/>
  </r>
  <r>
    <s v="Buderus Logaplus-Paket W22 (GB172-20 Erdgas E/H + RC 300)"/>
    <n v="2640"/>
    <n v="9701"/>
    <s v="/preisvergleich/Relocate/600808706.html?categoryId=18406&amp;pos=1&amp;price=2640.0&amp;productid=4184267&amp;sid=9701&amp;type=offer"/>
    <s v=" "/>
    <n v="18406"/>
    <x v="233"/>
    <n v="0"/>
    <n v="25"/>
    <e v="#N/A"/>
    <e v="#N/A"/>
    <n v="0"/>
    <n v="0"/>
    <b v="0"/>
    <e v="#N/A"/>
    <s v="FALSCH"/>
    <x v="2"/>
    <s v="22 "/>
    <e v="#N/A"/>
    <m/>
    <e v="#N/A"/>
  </r>
  <r>
    <s v="Buderus Logaplus-Paket W22 S (GB172-20 Erdgas E/H + RC 300 + Mischer)"/>
    <n v="3250"/>
    <n v="9701"/>
    <s v="/preisvergleich/Relocate/591386472.html?categoryId=18406&amp;pos=1&amp;price=3250.0&amp;productid=4160480&amp;sid=9701&amp;type=offer"/>
    <s v=" "/>
    <n v="18406"/>
    <x v="234"/>
    <n v="0"/>
    <n v="25"/>
    <e v="#N/A"/>
    <e v="#N/A"/>
    <n v="0"/>
    <n v="0"/>
    <b v="0"/>
    <e v="#N/A"/>
    <s v="FALSCH"/>
    <x v="2"/>
    <s v="22 "/>
    <e v="#N/A"/>
    <m/>
    <n v="24"/>
  </r>
  <r>
    <s v="Wolf ComfortLine CGB-50 Erdgas E/H"/>
    <n v="2534"/>
    <n v="9701"/>
    <s v="/preisvergleich/Relocate/472931395.html?categoryId=18406&amp;pos=5&amp;price=2534.0&amp;productid=3863862&amp;sid=9701&amp;type=offer"/>
    <s v=" "/>
    <n v="18406"/>
    <x v="230"/>
    <n v="0"/>
    <n v="22"/>
    <e v="#N/A"/>
    <e v="#N/A"/>
    <n v="0"/>
    <n v="0"/>
    <b v="0"/>
    <e v="#N/A"/>
    <s v="FALSCH"/>
    <x v="2"/>
    <s v="50 "/>
    <e v="#N/A"/>
    <m/>
    <e v="#N/A"/>
  </r>
  <r>
    <s v="Remeha Tzerra 24 DS"/>
    <n v="1655"/>
    <n v="223861"/>
    <s v="/preisvergleich/Relocate/524658261.html?categoryId=18406&amp;pos=8&amp;price=1655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plus-Paket W22 (GB172-20 Erdgas L/LL + RC 300)"/>
    <n v="2878"/>
    <n v="9701"/>
    <s v="/preisvergleich/Relocate/524246632.html?categoryId=18406&amp;pos=1&amp;price=2878.0&amp;productid=4184268&amp;sid=9701&amp;type=offer"/>
    <s v=" "/>
    <n v="18406"/>
    <x v="235"/>
    <n v="0"/>
    <n v="25"/>
    <e v="#N/A"/>
    <e v="#N/A"/>
    <n v="0"/>
    <n v="0"/>
    <b v="0"/>
    <e v="#N/A"/>
    <s v="FALSCH"/>
    <x v="2"/>
    <s v="22 "/>
    <e v="#N/A"/>
    <m/>
    <e v="#N/A"/>
  </r>
  <r>
    <s v="Buderus Logamax plus GB162-25 T40S Erdgas E/H"/>
    <n v="3090"/>
    <n v="9701"/>
    <s v="/preisvergleich/Relocate/444540533.html?categoryId=18406&amp;pos=2&amp;price=3090.0&amp;productid=4171788&amp;sid=9701&amp;type=offer"/>
    <s v=" "/>
    <n v="18406"/>
    <x v="232"/>
    <n v="0"/>
    <n v="24"/>
    <e v="#N/A"/>
    <e v="#N/A"/>
    <n v="0"/>
    <n v="0"/>
    <b v="0"/>
    <e v="#N/A"/>
    <s v="FALSCH"/>
    <x v="2"/>
    <s v="162"/>
    <e v="#N/A"/>
    <m/>
    <e v="#N/A"/>
  </r>
  <r>
    <s v="Buderus Logaplus-Paket W22 (GB172-20 Erdgas E/H + RC 300)"/>
    <n v="2660"/>
    <n v="9701"/>
    <s v="/preisvergleich/Relocate/445627239.html?categoryId=18406&amp;pos=2&amp;price=2660.0&amp;productid=4184267&amp;sid=9701&amp;type=offer"/>
    <s v=" "/>
    <n v="18406"/>
    <x v="233"/>
    <n v="0"/>
    <n v="25"/>
    <e v="#N/A"/>
    <e v="#N/A"/>
    <n v="0"/>
    <n v="0"/>
    <b v="0"/>
    <e v="#N/A"/>
    <s v="FALSCH"/>
    <x v="2"/>
    <s v="22 "/>
    <e v="#N/A"/>
    <m/>
    <e v="#N/A"/>
  </r>
  <r>
    <s v="Buderus Logaplus-Paket W22 S (GB172-20 Erdgas E/H + RC 300 + Mischer)"/>
    <n v="3349"/>
    <n v="273949"/>
    <s v="/preisvergleich/Relocate/385155021.html?categoryId=18406&amp;pos=2&amp;price=3349.0&amp;productid=4160480&amp;sid=273949&amp;type=offer"/>
    <s v=" Bu­de­rus Lo­ga­max Plus GB172, 20 kW, mit RC300 Re­ge­lung, 1 Heiz­kreis mit Mi­scher und Weiche"/>
    <n v="18406"/>
    <x v="234"/>
    <n v="0"/>
    <n v="25"/>
    <e v="#N/A"/>
    <e v="#N/A"/>
    <n v="37"/>
    <n v="29"/>
    <s v="72, 20 "/>
    <s v="20"/>
    <s v="2, 20"/>
    <x v="25"/>
    <s v="22 "/>
    <e v="#N/A"/>
    <m/>
    <n v="24"/>
  </r>
  <r>
    <s v="Wolf ComfortLine CGB-50 Erdgas E/H"/>
    <n v="2772.26"/>
    <n v="12041"/>
    <s v="/preisvergleich/Relocate/421499700.html?categoryId=18406&amp;pos=6&amp;price=2772.26&amp;productid=3863862&amp;sid=12041&amp;type=offer"/>
    <s v=" "/>
    <n v="18406"/>
    <x v="230"/>
    <n v="0"/>
    <n v="22"/>
    <e v="#N/A"/>
    <e v="#N/A"/>
    <n v="0"/>
    <n v="0"/>
    <b v="0"/>
    <e v="#N/A"/>
    <s v="FALSCH"/>
    <x v="2"/>
    <s v="50 "/>
    <e v="#N/A"/>
    <m/>
    <e v="#N/A"/>
  </r>
  <r>
    <s v="Remeha Tzerra 24 DS"/>
    <n v="1657"/>
    <n v="223861"/>
    <s v="/preisvergleich/Relocate/524658053.html?categoryId=18406&amp;pos=9&amp;price=1657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plus-Paket W22 (GB172-20 Erdgas L/LL + RC 300)"/>
    <n v="2971"/>
    <n v="9701"/>
    <s v="/preisvergleich/Relocate/524246550.html?categoryId=18406&amp;pos=2&amp;price=2971.0&amp;productid=4184268&amp;sid=9701&amp;type=offer"/>
    <s v=" "/>
    <n v="18406"/>
    <x v="235"/>
    <n v="0"/>
    <n v="25"/>
    <e v="#N/A"/>
    <e v="#N/A"/>
    <n v="0"/>
    <n v="0"/>
    <b v="0"/>
    <e v="#N/A"/>
    <s v="FALSCH"/>
    <x v="2"/>
    <s v="22 "/>
    <e v="#N/A"/>
    <m/>
    <e v="#N/A"/>
  </r>
  <r>
    <s v="Buderus Logaplus-Paket W22S (GB172-14 Erdgas E/H + RC 300 + ohne Mischer)"/>
    <n v="1985"/>
    <n v="9701"/>
    <s v="/preisvergleich/Relocate/446229315.html?categoryId=18406&amp;pos=1&amp;price=1985.0&amp;productid=4184690&amp;sid=9701&amp;type=offer"/>
    <s v=" "/>
    <n v="18406"/>
    <x v="236"/>
    <n v="0"/>
    <n v="25"/>
    <e v="#N/A"/>
    <e v="#N/A"/>
    <n v="0"/>
    <n v="0"/>
    <b v="0"/>
    <e v="#N/A"/>
    <s v="FALSCH"/>
    <x v="2"/>
    <s v="22S"/>
    <e v="#N/A"/>
    <m/>
    <e v="#N/A"/>
  </r>
  <r>
    <s v="Buderus Logaplus-Paket W22 S (GB172-20 Erdgas E/H + RC 300 + Mischer)"/>
    <n v="3372"/>
    <n v="9701"/>
    <s v="/preisvergleich/Relocate/524246689.html?categoryId=18406&amp;pos=3&amp;price=3372.0&amp;productid=4160480&amp;sid=9701&amp;type=offer"/>
    <s v=" "/>
    <n v="18406"/>
    <x v="234"/>
    <n v="0"/>
    <n v="25"/>
    <e v="#N/A"/>
    <e v="#N/A"/>
    <n v="0"/>
    <n v="0"/>
    <b v="0"/>
    <e v="#N/A"/>
    <s v="FALSCH"/>
    <x v="2"/>
    <s v="22 "/>
    <e v="#N/A"/>
    <m/>
    <n v="24"/>
  </r>
  <r>
    <s v="Wolf ComfortLine CGB-50 Erdgas E/H"/>
    <n v="2917.76"/>
    <n v="12041"/>
    <s v="/preisvergleich/Relocate/421499617.html?categoryId=18406&amp;pos=7&amp;price=2917.76&amp;productid=3863862&amp;sid=12041&amp;type=offer"/>
    <s v=" "/>
    <n v="18406"/>
    <x v="230"/>
    <n v="0"/>
    <n v="22"/>
    <e v="#N/A"/>
    <e v="#N/A"/>
    <n v="0"/>
    <n v="0"/>
    <b v="0"/>
    <e v="#N/A"/>
    <s v="FALSCH"/>
    <x v="2"/>
    <s v="50 "/>
    <e v="#N/A"/>
    <m/>
    <e v="#N/A"/>
  </r>
  <r>
    <s v="Remeha Tzerra 24 DS"/>
    <n v="1657"/>
    <n v="223861"/>
    <s v="/preisvergleich/Relocate/524658051.html?categoryId=18406&amp;pos=10&amp;price=1657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plus-Paket W22 (GB172-14 Erdgas E/H + RC 300)"/>
    <n v="2534"/>
    <n v="9701"/>
    <s v="/preisvergleich/Relocate/553888181.html?categoryId=18406&amp;pos=1&amp;price=2534.0&amp;productid=4184694&amp;sid=9701&amp;type=offer"/>
    <s v=" "/>
    <n v="18406"/>
    <x v="237"/>
    <n v="0"/>
    <n v="25"/>
    <e v="#N/A"/>
    <e v="#N/A"/>
    <n v="0"/>
    <n v="0"/>
    <b v="0"/>
    <e v="#N/A"/>
    <s v="FALSCH"/>
    <x v="2"/>
    <s v="22 "/>
    <e v="#N/A"/>
    <m/>
    <e v="#N/A"/>
  </r>
  <r>
    <s v="Buderus Logaplus-Paket W22S (GB172-14 Erdgas E/H + RC 300 + ohne Mischer)"/>
    <n v="2090"/>
    <n v="9701"/>
    <s v="/preisvergleich/Relocate/435749218.html?categoryId=18406&amp;pos=2&amp;price=2090.0&amp;productid=4184690&amp;sid=9701&amp;type=offer"/>
    <s v=" "/>
    <n v="18406"/>
    <x v="236"/>
    <n v="0"/>
    <n v="25"/>
    <e v="#N/A"/>
    <e v="#N/A"/>
    <n v="0"/>
    <n v="0"/>
    <b v="0"/>
    <e v="#N/A"/>
    <s v="FALSCH"/>
    <x v="2"/>
    <s v="22S"/>
    <e v="#N/A"/>
    <m/>
    <e v="#N/A"/>
  </r>
  <r>
    <s v="Buderus Logaplus-Paket W22 S (GB172-20 Erdgas E/H + RC 300 + Mischer)"/>
    <n v="3399"/>
    <n v="273949"/>
    <s v="/preisvergleich/Relocate/385155025.html?categoryId=18406&amp;pos=4&amp;price=3399.0&amp;productid=4160480&amp;sid=273949&amp;type=offer"/>
    <s v=" Bu­de­rus Lo­ga­max Plus GB172, 24 kW, mit RC300 Re­ge­lung, 1 Heiz­kreis mit Mi­scher und Weiche"/>
    <n v="18406"/>
    <x v="234"/>
    <n v="0"/>
    <n v="25"/>
    <e v="#N/A"/>
    <e v="#N/A"/>
    <n v="37"/>
    <n v="29"/>
    <s v="72, 24 "/>
    <s v="24"/>
    <s v="2, 24"/>
    <x v="9"/>
    <s v="22 "/>
    <e v="#N/A"/>
    <m/>
    <n v="24"/>
  </r>
  <r>
    <s v="Wolf ComfortLine CGB-50 Erdgas E/H"/>
    <n v="3284.5"/>
    <n v="276812"/>
    <s v="/preisvergleich/Relocate/415073504.html?categoryId=18406&amp;pos=8&amp;price=3284.5&amp;productid=3863862&amp;sid=276812&amp;type=offer"/>
    <s v=" Wolf Paket Brenn­wert­ther­me CGB-50, BM Hoch­ef­fi­zi­en"/>
    <n v="18406"/>
    <x v="230"/>
    <n v="0"/>
    <n v="22"/>
    <e v="#N/A"/>
    <e v="#N/A"/>
    <n v="0"/>
    <n v="36"/>
    <b v="0"/>
    <e v="#N/A"/>
    <s v="FALSCH"/>
    <x v="2"/>
    <s v="50 "/>
    <e v="#N/A"/>
    <m/>
    <e v="#N/A"/>
  </r>
  <r>
    <s v="Remeha Tzerra 24 DS"/>
    <n v="1661"/>
    <n v="223861"/>
    <s v="/preisvergleich/Relocate/524658298.html?categoryId=18406&amp;pos=11&amp;price=1661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plus-Paket W22 (GB172-14 Erdgas E/H + RC 300)"/>
    <n v="2610"/>
    <n v="9701"/>
    <s v="/preisvergleich/Relocate/445626640.html?categoryId=18406&amp;pos=2&amp;price=2610.0&amp;productid=4184694&amp;sid=9701&amp;type=offer"/>
    <s v=" "/>
    <n v="18406"/>
    <x v="237"/>
    <n v="0"/>
    <n v="25"/>
    <e v="#N/A"/>
    <e v="#N/A"/>
    <n v="0"/>
    <n v="0"/>
    <b v="0"/>
    <e v="#N/A"/>
    <s v="FALSCH"/>
    <x v="2"/>
    <s v="22 "/>
    <e v="#N/A"/>
    <m/>
    <e v="#N/A"/>
  </r>
  <r>
    <s v="Buderus Logaplus-Paket W22S (GB172-14 Erdgas L/LL + RC 300 + Mischer)"/>
    <n v="3292"/>
    <n v="9701"/>
    <s v="/preisvergleich/Relocate/524246570.html?categoryId=18406&amp;pos=1&amp;price=3292.0&amp;productid=4184696&amp;sid=9701&amp;type=offer"/>
    <s v=" "/>
    <n v="18406"/>
    <x v="238"/>
    <n v="0"/>
    <n v="25"/>
    <e v="#N/A"/>
    <e v="#N/A"/>
    <n v="0"/>
    <n v="0"/>
    <b v="0"/>
    <e v="#N/A"/>
    <s v="FALSCH"/>
    <x v="2"/>
    <s v="22S"/>
    <e v="#N/A"/>
    <m/>
    <e v="#N/A"/>
  </r>
  <r>
    <s v="Wolf ComfortLine CGB-50 Erdgas E/H"/>
    <n v="3399"/>
    <n v="282491"/>
    <s v="/preisvergleich/Relocate/467100341.html?categoryId=18406&amp;pos=9&amp;price=3399.0&amp;productid=3863862&amp;sid=282491&amp;type=offer"/>
    <s v=" Wolf Com­fort­Li­ne CGB-50 Set Basic Gas­brenn­wert-Heiz­ther­me (Va­ri­an­te: Erdgas E)"/>
    <n v="18406"/>
    <x v="230"/>
    <n v="0"/>
    <n v="22"/>
    <e v="#N/A"/>
    <e v="#N/A"/>
    <n v="0"/>
    <n v="26"/>
    <b v="0"/>
    <e v="#N/A"/>
    <s v="FALSCH"/>
    <x v="2"/>
    <s v="50 "/>
    <e v="#N/A"/>
    <m/>
    <e v="#N/A"/>
  </r>
  <r>
    <s v="Remeha Tzerra 24 DS"/>
    <n v="1666"/>
    <n v="223861"/>
    <s v="/preisvergleich/Relocate/524658293.html?categoryId=18406&amp;pos=12&amp;price=1666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plus-Paket W5S (U-154-20)"/>
    <n v="1930"/>
    <n v="9701"/>
    <s v="/preisvergleich/Relocate/554522300.html?categoryId=18406&amp;pos=1&amp;price=1930.0&amp;productid=4206324&amp;sid=9701&amp;type=offer"/>
    <s v=" "/>
    <n v="18406"/>
    <x v="239"/>
    <n v="0"/>
    <n v="25"/>
    <e v="#N/A"/>
    <e v="#N/A"/>
    <n v="0"/>
    <n v="0"/>
    <b v="0"/>
    <e v="#N/A"/>
    <s v="FALSCH"/>
    <x v="2"/>
    <s v="5S "/>
    <e v="#N/A"/>
    <m/>
    <e v="#N/A"/>
  </r>
  <r>
    <s v="Remeha Tzerra 24 DS"/>
    <n v="1668"/>
    <n v="223861"/>
    <s v="/preisvergleich/Relocate/524658094.html?categoryId=18406&amp;pos=13&amp;price=1668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plus-Paket W30 (GB172-20 T100S Erdgas E/H)"/>
    <n v="3310"/>
    <n v="9701"/>
    <s v="/preisvergleich/Relocate/445626780.html?categoryId=18406&amp;pos=1&amp;price=3310.0&amp;productid=4203045&amp;sid=9701&amp;type=offer"/>
    <s v=" "/>
    <n v="18406"/>
    <x v="240"/>
    <n v="0"/>
    <n v="25"/>
    <e v="#N/A"/>
    <e v="#N/A"/>
    <n v="0"/>
    <n v="0"/>
    <b v="0"/>
    <e v="#N/A"/>
    <s v="FALSCH"/>
    <x v="2"/>
    <s v="30 "/>
    <e v="#N/A"/>
    <m/>
    <e v="#N/A"/>
  </r>
  <r>
    <s v="Remeha Tzerra 24 DS"/>
    <n v="1672"/>
    <n v="223861"/>
    <s v="/preisvergleich/Relocate/524658061.html?categoryId=18406&amp;pos=14&amp;price=1672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Buderus Logaplus-Paket W30 (GB172-20 T100S Erdgas E/H)"/>
    <n v="3314"/>
    <n v="9701"/>
    <s v="/preisvergleich/Relocate/445626818.html?categoryId=18406&amp;pos=2&amp;price=3314.0&amp;productid=4203045&amp;sid=9701&amp;type=offer"/>
    <s v=" "/>
    <n v="18406"/>
    <x v="240"/>
    <n v="0"/>
    <n v="25"/>
    <e v="#N/A"/>
    <e v="#N/A"/>
    <n v="0"/>
    <n v="0"/>
    <b v="0"/>
    <e v="#N/A"/>
    <s v="FALSCH"/>
    <x v="2"/>
    <s v="30 "/>
    <e v="#N/A"/>
    <m/>
    <e v="#N/A"/>
  </r>
  <r>
    <s v="Remeha Tzerra 24 DS"/>
    <n v="1675"/>
    <n v="223861"/>
    <s v="/preisvergleich/Relocate/524658222.html?categoryId=18406&amp;pos=15&amp;price=1675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28C"/>
    <n v="1847"/>
    <n v="223861"/>
    <s v="/preisvergleich/Relocate/468353604.html?categoryId=18406&amp;pos=1&amp;price=1847.0&amp;productid=3725835&amp;sid=223861&amp;type=offer"/>
    <s v=" Remeha Gas-Brenn­wert Kom­bi-Heiz­ther­me Kom­bither­me Tzerra 28 C Re­ge­lung iSense ohne Au­ßen­füh­ler, ohne Mon­ta­ge­rah­men, An­schluss Vail­lant-Alt­ge­rä­te, Blen­d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Remeha 28C"/>
    <n v="1847"/>
    <n v="223861"/>
    <s v="/preisvergleich/Relocate/468353371.html?categoryId=18406&amp;pos=2&amp;price=1847.0&amp;productid=3725835&amp;sid=223861&amp;type=offer"/>
    <s v=" Remeha Gas-Brenn­wert Kom­bi-Heiz­ther­me Kom­bither­me Tzerra 28 C Re­ge­lung iSense ohne Au­ßen­füh­ler, mit Mon­ta­ge­rah­men, An­schluss nach unten, Blende für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Weishaupt Thermo Condens WTC 32-W"/>
    <n v="3350.91"/>
    <n v="276812"/>
    <s v="/preisvergleich/Relocate/387843719.html?categoryId=18406&amp;pos=1&amp;price=3350.91&amp;productid=3201479&amp;sid=276812&amp;type=offer"/>
    <s v=" Sys­tem­pa­ket Weis­haupt Thermo Con­dens WTC 15-32-A-W 32 kW - Pumpe dreh­zahl­ge­re­gelt"/>
    <n v="18406"/>
    <x v="241"/>
    <n v="0"/>
    <n v="30"/>
    <e v="#N/A"/>
    <e v="#N/A"/>
    <n v="61"/>
    <n v="48"/>
    <s v="A-W 32 "/>
    <s v="32"/>
    <s v="-W 32"/>
    <x v="36"/>
    <s v="32-"/>
    <e v="#N/A"/>
    <m/>
    <n v="32"/>
  </r>
  <r>
    <s v="Remeha 28C"/>
    <n v="1849"/>
    <n v="288366"/>
    <s v="/preisvergleich/Relocate/349299238.html?categoryId=18406&amp;pos=3&amp;price=1849.0&amp;productid=3725835&amp;sid=288366&amp;type=offer"/>
    <s v=" Remeha Tzerra 28 C Gas-Brenn­wert-Ther­me 6,1 - 24,8 kW inkl. Zu­be­hör 90859"/>
    <n v="18406"/>
    <x v="93"/>
    <n v="0"/>
    <n v="8"/>
    <e v="#N/A"/>
    <e v="#N/A"/>
    <n v="55"/>
    <n v="16"/>
    <s v="- 24,8 "/>
    <s v="24.8"/>
    <s v="24,8"/>
    <x v="57"/>
    <s v="28C"/>
    <e v="#N/A"/>
    <s v="6,1 - 24,8"/>
    <e v="#N/A"/>
  </r>
  <r>
    <s v="Junkers CerapurModul ZBS 14/100 S-3 MA 21 Erdgas L/LL (14,2 kW)"/>
    <n v="2580"/>
    <n v="9701"/>
    <s v="/preisvergleich/Relocate/409106202.html?categoryId=18406&amp;pos=1&amp;price=2580.0&amp;productid=3935422&amp;sid=9701&amp;type=offer"/>
    <s v=" "/>
    <n v="18406"/>
    <x v="242"/>
    <n v="61"/>
    <n v="26"/>
    <s v="(14,2 "/>
    <s v="14.2 "/>
    <n v="0"/>
    <n v="0"/>
    <b v="0"/>
    <e v="#N/A"/>
    <s v="FALSCH"/>
    <x v="5"/>
    <e v="#REF!"/>
    <s v="n.a."/>
    <m/>
    <n v="14.2"/>
  </r>
  <r>
    <s v="Weishaupt Thermo Condens WTC 32-W"/>
    <n v="3637"/>
    <n v="9701"/>
    <s v="/preisvergleich/Relocate/472931377.html?categoryId=18406&amp;pos=2&amp;price=3637.0&amp;productid=3201479&amp;sid=9701&amp;type=offer"/>
    <s v=" "/>
    <n v="18406"/>
    <x v="241"/>
    <n v="0"/>
    <n v="30"/>
    <e v="#N/A"/>
    <e v="#N/A"/>
    <n v="0"/>
    <n v="0"/>
    <b v="0"/>
    <e v="#N/A"/>
    <s v="FALSCH"/>
    <x v="2"/>
    <s v="32-"/>
    <e v="#N/A"/>
    <m/>
    <n v="32"/>
  </r>
  <r>
    <s v="Wolf CGB 40 35"/>
    <n v="2776.09"/>
    <n v="12041"/>
    <s v="/preisvergleich/Relocate/421499563.html?categoryId=18406&amp;pos=1&amp;price=2776.09&amp;productid=3093655&amp;sid=12041&amp;type=offer"/>
    <s v=" "/>
    <n v="18406"/>
    <x v="207"/>
    <n v="0"/>
    <n v="10"/>
    <e v="#N/A"/>
    <e v="#N/A"/>
    <n v="0"/>
    <n v="0"/>
    <b v="0"/>
    <e v="#N/A"/>
    <s v="FALSCH"/>
    <x v="2"/>
    <s v="40 "/>
    <e v="#N/A"/>
    <m/>
    <e v="#N/A"/>
  </r>
  <r>
    <s v="Remeha 28C"/>
    <n v="1852"/>
    <n v="223861"/>
    <s v="/preisvergleich/Relocate/468353242.html?categoryId=18406&amp;pos=4&amp;price=1852.0&amp;productid=3725835&amp;sid=223861&amp;type=offer"/>
    <s v=" Remeha Gas-Brenn­wert Kom­bi-Heiz­ther­me Kom­bither­me Tzerra 28 C Re­ge­lung iSense mit Au­ßen­füh­ler, mit Mon­ta­ge­rah­men, An­schluss nach unten, oh­n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Junkers CerapurModul ZBS 14/100 S-3 MA 21 Erdgas L/LL (14,2 kW)"/>
    <n v="2720"/>
    <n v="9701"/>
    <s v="/preisvergleich/Relocate/436561059.html?categoryId=18406&amp;pos=2&amp;price=2720.0&amp;productid=3935422&amp;sid=9701&amp;type=offer"/>
    <s v=" "/>
    <n v="18406"/>
    <x v="242"/>
    <n v="61"/>
    <n v="26"/>
    <s v="(14,2 "/>
    <s v="14.2 "/>
    <n v="0"/>
    <n v="0"/>
    <b v="0"/>
    <e v="#N/A"/>
    <s v="FALSCH"/>
    <x v="5"/>
    <e v="#REF!"/>
    <s v="n.a."/>
    <m/>
    <n v="14.2"/>
  </r>
  <r>
    <s v="Weishaupt Thermo Condens WTC 32-W"/>
    <n v="4160.51"/>
    <n v="276812"/>
    <s v="/preisvergleich/Relocate/387844462.html?categoryId=18406&amp;pos=3&amp;price=4160.51&amp;productid=3201479&amp;sid=276812&amp;type=offer"/>
    <s v=" Sys­tem­pa­ket Weis­haupt Thermo Con­dens WTC 15-32-A-W 32 kW - Pumpe dreh­zahl­ge­re­gelt"/>
    <n v="18406"/>
    <x v="241"/>
    <n v="0"/>
    <n v="30"/>
    <e v="#N/A"/>
    <e v="#N/A"/>
    <n v="61"/>
    <n v="48"/>
    <s v="A-W 32 "/>
    <s v="32"/>
    <s v="-W 32"/>
    <x v="36"/>
    <s v="32-"/>
    <e v="#N/A"/>
    <m/>
    <n v="32"/>
  </r>
  <r>
    <s v="Wolf CGB 40 35"/>
    <n v="3249.89"/>
    <n v="276812"/>
    <s v="/preisvergleich/Relocate/501881480.html?categoryId=18406&amp;pos=2&amp;price=3249.89&amp;productid=3093655&amp;sid=276812&amp;type=offer"/>
    <s v=" Wolf Paket Brenn­wert­ther­me CGB-K 40-35 BM, Hoch­eff"/>
    <n v="18406"/>
    <x v="207"/>
    <n v="0"/>
    <n v="10"/>
    <e v="#N/A"/>
    <e v="#N/A"/>
    <n v="0"/>
    <n v="38"/>
    <b v="0"/>
    <e v="#N/A"/>
    <s v="FALSCH"/>
    <x v="2"/>
    <s v="40 "/>
    <e v="#N/A"/>
    <m/>
    <e v="#N/A"/>
  </r>
  <r>
    <s v="Junkers CerapurSolar CSW 30-3 A 21 Erdgas L/LL (21,6 kW)"/>
    <n v="2610"/>
    <n v="289859"/>
    <s v="/preisvergleich/Relocate/481865301.html?categoryId=18406&amp;pos=1&amp;price=2610.0&amp;productid=3132618&amp;sid=289859&amp;type=offer"/>
    <s v=" Jun­kers Ce­ra­pur­So­lar CSW 30-3 A 21 Gas-Brenn­wert­ther­me, L / LL ohne Re­ge­lung, ohne Spei­cher, ohne Ab­gas­pa­ket, ohne Mon­ta­ge­plat­te Jun­kers"/>
    <n v="18406"/>
    <x v="243"/>
    <n v="54"/>
    <n v="26"/>
    <s v="(21,6 "/>
    <s v="21.6 "/>
    <n v="0"/>
    <n v="32"/>
    <b v="0"/>
    <e v="#N/A"/>
    <s v="FALSCH"/>
    <x v="58"/>
    <e v="#REF!"/>
    <s v="n.a."/>
    <m/>
    <n v="21.6"/>
  </r>
  <r>
    <s v="Remeha 28C"/>
    <n v="1854"/>
    <n v="223861"/>
    <s v="/preisvergleich/Relocate/468353353.html?categoryId=18406&amp;pos=5&amp;price=1854.0&amp;productid=3725835&amp;sid=223861&amp;type=offer"/>
    <s v=" Remeha Gas-Brenn­wert Kom­bi-Heiz­ther­me Kom­bither­me Tzerra 28 C Re­ge­lung iSense mit Au­ßen­füh­ler, mit Mon­ta­ge­rah­men, ohne Rohr­an­schluss­set, Blende für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Wolf CGB-50"/>
    <n v="3284.5"/>
    <n v="276812"/>
    <s v="/preisvergleich/Relocate/415073504.html?categoryId=18406&amp;pos=1&amp;price=3284.5&amp;productid=3093477&amp;sid=276812&amp;type=offer"/>
    <s v=" Wolf Paket Brenn­wert­ther­me CGB-50, BM Hoch­ef­fi­zi­en"/>
    <n v="18406"/>
    <x v="210"/>
    <n v="0"/>
    <n v="10"/>
    <e v="#N/A"/>
    <e v="#N/A"/>
    <n v="0"/>
    <n v="36"/>
    <b v="0"/>
    <e v="#N/A"/>
    <s v="FALSCH"/>
    <x v="2"/>
    <s v="50"/>
    <e v="#N/A"/>
    <m/>
    <e v="#N/A"/>
  </r>
  <r>
    <s v="Weishaupt Thermo Condens WTC 32-W"/>
    <n v="4167.8999999999996"/>
    <n v="276812"/>
    <s v="/preisvergleich/Relocate/387843730.html?categoryId=18406&amp;pos=4&amp;price=4167.9&amp;productid=3201479&amp;sid=276812&amp;type=offer"/>
    <s v=" Sys­tem­pa­ket Weis­haupt Thermo Con­dens WTC 15-32-A 32 kW - Pumpe dreh­zahl­ge­re­gelt"/>
    <n v="18406"/>
    <x v="241"/>
    <n v="0"/>
    <n v="30"/>
    <e v="#N/A"/>
    <e v="#N/A"/>
    <n v="59"/>
    <n v="48"/>
    <s v="2-A 32 "/>
    <s v="32"/>
    <s v="-A 32"/>
    <x v="36"/>
    <s v="32-"/>
    <e v="#N/A"/>
    <m/>
    <n v="32"/>
  </r>
  <r>
    <s v="Wolf CGB 40 35"/>
    <n v="3249.89"/>
    <n v="276812"/>
    <s v="/preisvergleich/Relocate/501881320.html?categoryId=18406&amp;pos=3&amp;price=3249.89&amp;productid=3093655&amp;sid=276812&amp;type=offer"/>
    <s v=" Wolf Paket Brenn­wert­ther­me CGB-K 40-35 BM, Hoch­eff"/>
    <n v="18406"/>
    <x v="207"/>
    <n v="0"/>
    <n v="10"/>
    <e v="#N/A"/>
    <e v="#N/A"/>
    <n v="0"/>
    <n v="38"/>
    <b v="0"/>
    <e v="#N/A"/>
    <s v="FALSCH"/>
    <x v="2"/>
    <s v="40 "/>
    <e v="#N/A"/>
    <m/>
    <e v="#N/A"/>
  </r>
  <r>
    <s v="Junkers CerapurSolar CSW 30-3 A 21 Erdgas L/LL (21,6 kW)"/>
    <n v="2907.71"/>
    <n v="9701"/>
    <s v="/preisvergleich/Relocate/540735924.html?categoryId=18406&amp;pos=2&amp;price=2907.71&amp;productid=3132618&amp;sid=9701&amp;type=offer"/>
    <s v=" "/>
    <n v="18406"/>
    <x v="243"/>
    <n v="54"/>
    <n v="26"/>
    <s v="(21,6 "/>
    <s v="21.6 "/>
    <n v="0"/>
    <n v="0"/>
    <b v="0"/>
    <e v="#N/A"/>
    <s v="FALSCH"/>
    <x v="58"/>
    <e v="#REF!"/>
    <s v="n.a."/>
    <m/>
    <n v="21.6"/>
  </r>
  <r>
    <s v="Remeha 28C"/>
    <n v="1858"/>
    <n v="223861"/>
    <s v="/preisvergleich/Relocate/468353851.html?categoryId=18406&amp;pos=6&amp;price=1858.0&amp;productid=3725835&amp;sid=223861&amp;type=offer"/>
    <s v=" Remeha Gas-Brenn­wert Kom­bi-Heiz­ther­me Kom­bither­me Tzerra 28 C Re­ge­lung iSense ohne Au­ßen­füh­ler, mit Mon­ta­ge­rah­men, An­schluss nach unten, Blende für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Wolf CGB-50"/>
    <n v="3284.5"/>
    <n v="276812"/>
    <s v="/preisvergleich/Relocate/501881310.html?categoryId=18406&amp;pos=2&amp;price=3284.5&amp;productid=3093477&amp;sid=276812&amp;type=offer"/>
    <s v=" Wolf Paket Brenn­wert­ther­me CGB-50, BM Hoch­ef­fi­zi­en"/>
    <n v="18406"/>
    <x v="210"/>
    <n v="0"/>
    <n v="10"/>
    <e v="#N/A"/>
    <e v="#N/A"/>
    <n v="0"/>
    <n v="36"/>
    <b v="0"/>
    <e v="#N/A"/>
    <s v="FALSCH"/>
    <x v="2"/>
    <s v="50"/>
    <e v="#N/A"/>
    <m/>
    <e v="#N/A"/>
  </r>
  <r>
    <s v="Weishaupt Thermo Condens WTC 32-W"/>
    <n v="4293.53"/>
    <n v="276812"/>
    <s v="/preisvergleich/Relocate/387843739.html?categoryId=18406&amp;pos=5&amp;price=4293.53&amp;productid=3201479&amp;sid=276812&amp;type=offer"/>
    <s v=" Weis­haupt Paket WTC 15-32-A-W m. Aqua­Stan­dard 200 32 kW - Pumpe dreh­zahl­ge­re­gelt"/>
    <n v="18406"/>
    <x v="241"/>
    <n v="0"/>
    <n v="30"/>
    <e v="#N/A"/>
    <e v="#N/A"/>
    <n v="58"/>
    <n v="23"/>
    <s v="200 32 "/>
    <s v="32"/>
    <s v="00 32"/>
    <x v="36"/>
    <s v="32-"/>
    <e v="#N/A"/>
    <m/>
    <n v="32"/>
  </r>
  <r>
    <s v="Junkers CerapurSolar CSW"/>
    <n v="2610"/>
    <n v="289859"/>
    <s v="/preisvergleich/Relocate/481865115.html?categoryId=18406&amp;pos=1&amp;price=2610.0&amp;productid=3132607&amp;sid=289859&amp;type=offer"/>
    <s v=" Jun­kers Ce­ra­pur­So­lar CSW 30-3 A 23 Gas-Brenn­wert­ther­me, E / H ohne Re­ge­lung, ohne Spei­cher, ohne Ab­gas­pa­ket, ohne Mon­ta­ge­plat­te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Junkers CerapurSolar CSW 30-3 A 21 Erdgas L/LL (21,6 kW)"/>
    <n v="3022"/>
    <n v="9701"/>
    <s v="/preisvergleich/Relocate/435738231.html?categoryId=18406&amp;pos=3&amp;price=3022.0&amp;productid=3132618&amp;sid=9701&amp;type=offer"/>
    <s v=" "/>
    <n v="18406"/>
    <x v="243"/>
    <n v="54"/>
    <n v="26"/>
    <s v="(21,6 "/>
    <s v="21.6 "/>
    <n v="0"/>
    <n v="0"/>
    <b v="0"/>
    <e v="#N/A"/>
    <s v="FALSCH"/>
    <x v="58"/>
    <e v="#REF!"/>
    <s v="n.a."/>
    <m/>
    <n v="21.6"/>
  </r>
  <r>
    <s v="Remeha 28C"/>
    <n v="1861"/>
    <n v="223861"/>
    <s v="/preisvergleich/Relocate/468353547.html?categoryId=18406&amp;pos=7&amp;price=1861.0&amp;productid=3725835&amp;sid=223861&amp;type=offer"/>
    <s v=" Remeha Gas-Brenn­wert Kom­bi-Heiz­ther­me Kom­bither­me Tzerra 28 C Re­ge­lung iSense mit Au­ßen­füh­ler, ohne Mon­ta­ge­rah­men, An­schluss Vail­lant-Alt­ge­rä­te, Blen­d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Wolf CGB-50"/>
    <n v="3399"/>
    <n v="282491"/>
    <s v="/preisvergleich/Relocate/467100341.html?categoryId=18406&amp;pos=3&amp;price=3399.0&amp;productid=3093477&amp;sid=282491&amp;type=offer"/>
    <s v=" Wolf Com­fort­Li­ne CGB-50 Set Basic Gas­brenn­wert-Heiz­ther­me (Va­ri­an­te: Erdgas E)"/>
    <n v="18406"/>
    <x v="210"/>
    <n v="0"/>
    <n v="10"/>
    <e v="#N/A"/>
    <e v="#N/A"/>
    <n v="0"/>
    <n v="26"/>
    <b v="0"/>
    <e v="#N/A"/>
    <s v="FALSCH"/>
    <x v="2"/>
    <s v="50"/>
    <e v="#N/A"/>
    <m/>
    <e v="#N/A"/>
  </r>
  <r>
    <s v="Weishaupt Thermo Condens WTC 32-W"/>
    <n v="4511"/>
    <n v="9701"/>
    <s v="/preisvergleich/Relocate/435737458.html?categoryId=18406&amp;pos=6&amp;price=4511.0&amp;productid=3201479&amp;sid=9701&amp;type=offer"/>
    <s v=" "/>
    <n v="18406"/>
    <x v="241"/>
    <n v="0"/>
    <n v="30"/>
    <e v="#N/A"/>
    <e v="#N/A"/>
    <n v="0"/>
    <n v="0"/>
    <b v="0"/>
    <e v="#N/A"/>
    <s v="FALSCH"/>
    <x v="2"/>
    <s v="32-"/>
    <e v="#N/A"/>
    <m/>
    <n v="32"/>
  </r>
  <r>
    <s v="Junkers CerapurSolar CSW"/>
    <n v="2610"/>
    <n v="289859"/>
    <s v="/preisvergleich/Relocate/481865301.html?categoryId=18406&amp;pos=2&amp;price=2610.0&amp;productid=3132607&amp;sid=289859&amp;type=offer"/>
    <s v=" Jun­kers Ce­ra­pur­So­lar CSW 30-3 A 21 Gas-Brenn­wert­ther­me, L / LL ohne Re­ge­lung, ohne Spei­cher, ohne Ab­gas­pa­ket, ohne Mon­ta­ge­plat­te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Remeha 28C"/>
    <n v="1861"/>
    <n v="223861"/>
    <s v="/preisvergleich/Relocate/468353986.html?categoryId=18406&amp;pos=8&amp;price=1861.0&amp;productid=3725835&amp;sid=223861&amp;type=offer"/>
    <s v=" Remeha Gas-Brenn­wert Kom­bi-Heiz­ther­me Kom­bither­me Tzerra 28 C Re­ge­lung iSense ohne Au­ßen­füh­ler, ohne Mon­ta­ge­rah­men, An­schluss Jun­kers-Alt­ge­rä­te, oh­n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Junkers Cerapur ZSBE 16 3"/>
    <n v="2134"/>
    <n v="289859"/>
    <s v="/preisvergleich/Relocate/481826121.html?categoryId=18406&amp;pos=1&amp;price=2134.0&amp;productid=1219746&amp;sid=289859&amp;type=offer"/>
    <s v=" Jun­kers Ce­ra­pur­Com­fort-Eco ZSBE 16-3 A 23 Brenn­wert­ther­me 16 kW, E/H Mon­ta­ge­plat­te 258, ohne Re­ge­lung, ohne Spei­cher, Jun­kers AZB10 Dach rot 80/125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05"/>
    <n v="289859"/>
    <s v="/preisvergleich/Relocate/481868464.html?categoryId=18406&amp;pos=1&amp;price=3005.0&amp;productid=3094808&amp;sid=289859&amp;type=offer"/>
    <s v=" Jun­kers Ce­ra­pu­rA­cu ZWSB 22/28-3 E 23 Brenn­wert-Zen­tral­heiz­ge­rät, E/H ohne Re­ge­lung, ATEC Schacht 10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Wolf CGB-50"/>
    <n v="3399"/>
    <n v="282491"/>
    <s v="/preisvergleich/Relocate/467099605.html?categoryId=18406&amp;pos=4&amp;price=3399.0&amp;productid=3093477&amp;sid=282491&amp;type=offer"/>
    <s v=" Wolf Com­fort­Li­ne CGB-50 Set Basic Gas­brenn­wert-Heiz­ther­me (Va­ri­an­te: Erdgas LL)"/>
    <n v="18406"/>
    <x v="210"/>
    <n v="0"/>
    <n v="10"/>
    <e v="#N/A"/>
    <e v="#N/A"/>
    <n v="0"/>
    <n v="26"/>
    <b v="0"/>
    <e v="#N/A"/>
    <s v="FALSCH"/>
    <x v="2"/>
    <s v="50"/>
    <e v="#N/A"/>
    <m/>
    <e v="#N/A"/>
  </r>
  <r>
    <s v="Junkers CerapurSolar CSW"/>
    <n v="2760"/>
    <n v="289859"/>
    <s v="/preisvergleich/Relocate/481863997.html?categoryId=18406&amp;pos=3&amp;price=2760.0&amp;productid=3132607&amp;sid=289859&amp;type=offer"/>
    <s v=" Jun­kers Ce­ra­pur­So­lar CSW 30-3 A 23 Gas-Brenn­wert­ther­me, E / H Jun­kers FR 50, ohne Spei­cher, ohne Ab­gas­pa­ket, ohne Mon­ta­ge­plat­te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Remeha 28C"/>
    <n v="1861"/>
    <n v="223861"/>
    <s v="/preisvergleich/Relocate/468353514.html?categoryId=18406&amp;pos=9&amp;price=1861.0&amp;productid=3725835&amp;sid=223861&amp;type=offer"/>
    <s v=" Remeha Gas-Brenn­wert Kom­bi-Heiz­ther­me Kom­bither­me Tzerra 28 C Re­ge­lung iSense ohne Au­ßen­füh­ler, ohne Mon­ta­ge­rah­men, An­schluss Vail­lant-Alt­ge­rä­te, oh­n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Junkers Cerapur ZSBE 16 3"/>
    <n v="2134"/>
    <n v="289859"/>
    <s v="/preisvergleich/Relocate/481813899.html?categoryId=18406&amp;pos=2&amp;price=2134.0&amp;productid=1219746&amp;sid=289859&amp;type=offer"/>
    <s v=" Jun­kers Ce­ra­pur­Com­fort-Eco ZSBE 16-3 A 23 Brenn­wert­ther­me 16 kW, E/H Jun­kers FR 50, Mon­ta­ge­plat­te 994, ohne Spei­cher, ohne Ab­gas­pa­ket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10"/>
    <n v="289859"/>
    <s v="/preisvergleich/Relocate/481867529.html?categoryId=18406&amp;pos=2&amp;price=3010.0&amp;productid=3094808&amp;sid=289859&amp;type=offer"/>
    <s v=" Jun­kers Ce­ra­pu­rA­cu ZWSB 22/28-3 E 23 Brenn­wert-Zen­tral­heiz­ge­rät, E/H Jun­kers FR 50, ohne Mon­ta­ge­plat­te, ATEC Schacht 8 Meter 80/125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Solar CSW"/>
    <n v="2790"/>
    <n v="289859"/>
    <s v="/preisvergleich/Relocate/481865532.html?categoryId=18406&amp;pos=4&amp;price=2790.0&amp;productid=3132607&amp;sid=289859&amp;type=offer"/>
    <s v=" Jun­kers Ce­ra­pur­So­lar CSW 30-3 A 23 Gas-Brenn­wert­ther­me, E / H Jun­kers FR 120, ohne Spei­cher, ohne Ab­gas­pa­ket, ohne Mon­ta­ge­plat­te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Remeha 28C"/>
    <n v="1861"/>
    <n v="223861"/>
    <s v="/preisvergleich/Relocate/468353806.html?categoryId=18406&amp;pos=10&amp;price=1861.0&amp;productid=3725835&amp;sid=223861&amp;type=offer"/>
    <s v=" Remeha Gas-Brenn­wert Kom­bi-Heiz­ther­me Kom­bither­me Tzerra 28 C Re­ge­lung iSense mit Au­ßen­füh­ler, ohne Mon­ta­ge­rah­men, An­schluss Jun­kers-Alt­ge­rä­te, Blen­d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Junkers ZBR 42 3A21"/>
    <n v="3240"/>
    <n v="289859"/>
    <s v="/preisvergleich/Relocate/481848884.html?categoryId=18406&amp;pos=1&amp;price=3240.0&amp;productid=3497887&amp;sid=289859&amp;type=offer"/>
    <s v=" Jun­kers Ce­ra­pur­Com­fort ZBR 42-3 A 21 Gas-Brenn­wert­ther­me 42 kW, L / LL Mon­ta­ge­plat­te 993, ohne Re­ge­lung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2830"/>
    <n v="289859"/>
    <s v="/preisvergleich/Relocate/481847518.html?categoryId=18406&amp;pos=1&amp;price=2830.0&amp;productid=3712928&amp;sid=289859&amp;type=offer"/>
    <s v=" Jun­kers Ce­ra­pur­Com­fort ZBR 42-3 A 23 Gas-Brenn­wert­ther­me 42 kW, E / H ohne Re­ge­lung, ohne Spei­cher, ohne Ab­gas­pa­ket, ohne Mon­ta­ge­plat­te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ZSBE 16 3"/>
    <n v="2134"/>
    <n v="289859"/>
    <s v="/preisvergleich/Relocate/481823852.html?categoryId=18406&amp;pos=3&amp;price=2134.0&amp;productid=1219746&amp;sid=289859&amp;type=offer"/>
    <s v=" Jun­kers Ce­ra­pur­Com­fort-Eco ZSBE 16-3 A 21 Brenn­wert­ther­me 16 kW, L/LL Mon­ta­ge­plat­te 258, ohne Re­ge­lung, ohne Spei­cher, Jun­kers AZB10 Dach rot 80/125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15"/>
    <n v="289859"/>
    <s v="/preisvergleich/Relocate/481868747.html?categoryId=18406&amp;pos=3&amp;price=3015.0&amp;productid=3094808&amp;sid=289859&amp;type=offer"/>
    <s v=" Jun­kers Ce­ra­pu­rA­cu ZWSB 22/28-3 E 23 Brenn­wert-Zen­tral­heiz­ge­rät, E/H ohne Re­ge­lung, Jun­kers AZB09 Dach schwarz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Solar CSW"/>
    <n v="2795"/>
    <n v="289859"/>
    <s v="/preisvergleich/Relocate/481865477.html?categoryId=18406&amp;pos=5&amp;price=2795.0&amp;productid=3132607&amp;sid=289859&amp;type=offer"/>
    <s v=" Jun­kers Ce­ra­pur­So­lar CSW 30-3 A 23 Gas-Brenn­wert­ther­me, E / H ohne Re­ge­lung, ohne Spei­cher, ohne Ab­gas­pa­ket, Mon­ta­ge­plat­te 1470 Un­ter­putz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Remeha 28C"/>
    <n v="1865"/>
    <n v="223861"/>
    <s v="/preisvergleich/Relocate/468353846.html?categoryId=18406&amp;pos=11&amp;price=1865.0&amp;productid=3725835&amp;sid=223861&amp;type=offer"/>
    <s v=" Remeha Gas-Brenn­wert Kom­bi-Heiz­ther­me Kom­bither­me Tzerra 28 C Re­ge­lung iSense mit Au­ßen­füh­ler, mit Mon­ta­ge­rah­men, ohne Rohr­an­schluss­set, Blende für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Viessmann Vitodens 200 19kW"/>
    <n v="2720"/>
    <n v="289859"/>
    <s v="/preisvergleich/Relocate/481822044.html?categoryId=18406&amp;pos=1&amp;price=2720.0&amp;productid=1064527&amp;sid=289859&amp;type=offer"/>
    <s v=" Viess­mann Vi­to­dens 200-W Gasther­me, 19 kW, B2HA061, 150 L Vi­to­cell 100-W, CUG Viess­mann"/>
    <n v="18406"/>
    <x v="4"/>
    <n v="26"/>
    <n v="20"/>
    <s v="200 19"/>
    <s v="19"/>
    <n v="45"/>
    <n v="24"/>
    <s v="me, 19 "/>
    <s v="19"/>
    <s v="e, 19"/>
    <x v="3"/>
    <e v="#REF!"/>
    <s v="n.a."/>
    <m/>
    <n v="19"/>
  </r>
  <r>
    <s v="Junkers ZBR 42 3A21"/>
    <n v="3240"/>
    <n v="289859"/>
    <s v="/preisvergleich/Relocate/481849001.html?categoryId=18406&amp;pos=2&amp;price=3240.0&amp;productid=3497887&amp;sid=289859&amp;type=offer"/>
    <s v=" Jun­kers Ce­ra­pur­Com­fort ZBR 42-3 A 21 Gas-Brenn­wert­ther­me 42 kW, L / LL Mon­ta­ge­plat­te 258, ohne Re­ge­lung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2875"/>
    <n v="289859"/>
    <s v="/preisvergleich/Relocate/481847622.html?categoryId=18406&amp;pos=2&amp;price=2875.0&amp;productid=3712928&amp;sid=289859&amp;type=offer"/>
    <s v=" Jun­kers Ce­ra­pur­Com­fort ZBR 42-3 A 23 Gas-Brenn­wert­ther­me 42 kW, E / H Mon­ta­ge­plat­te 258, ohne Re­ge­lung, ohne Spei­cher, ohne Ab­gas­pa­ket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169"/>
    <n v="289859"/>
    <s v="/preisvergleich/Relocate/481827717.html?categoryId=18406&amp;pos=1&amp;price=2169.0&amp;productid=3712883&amp;sid=289859&amp;type=offer"/>
    <s v=" Jun­kers Ce­ra­pur­Com­fort-Eco ZSBE 16-3 A 21 Brenn­wert­ther­me 16 kW, L/LL Jun­kers FR 120, Mon­ta­ge­plat­te 993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39"/>
    <n v="289859"/>
    <s v="/preisvergleich/Relocate/481821799.html?categoryId=18406&amp;pos=4&amp;price=2139.0&amp;productid=1219746&amp;sid=289859&amp;type=offer"/>
    <s v=" Jun­kers Ce­ra­pur­Com­fort-Eco ZSBE 16-3 A 23 Brenn­wert­ther­me 16 kW, E/H Jun­kers FR 50, Mon­ta­ge­plat­te 993, ohne Spei­cher, ohne Ab­gas­pa­ket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15"/>
    <n v="289859"/>
    <s v="/preisvergleich/Relocate/481867718.html?categoryId=18406&amp;pos=4&amp;price=3015.0&amp;productid=3094808&amp;sid=289859&amp;type=offer"/>
    <s v=" Jun­kers Ce­ra­pu­rA­cu ZWSB 22/28-3 E 23 Brenn­wert-Zen­tral­heiz­ge­rät, E/H ohne Re­ge­lung, Jun­kers Schacht 8 Meter 80/125, ohne Mon­ta­ge­plat­te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Solar CSW"/>
    <n v="2800"/>
    <n v="289859"/>
    <s v="/preisvergleich/Relocate/481866686.html?categoryId=18406&amp;pos=6&amp;price=2800.0&amp;productid=3132607&amp;sid=289859&amp;type=offer"/>
    <s v=" Jun­kers Ce­ra­pur­So­lar CSW 30-3 A 23 Gas-Brenn­wert­ther­me, E / H ohne Re­ge­lung, ohne Spei­cher, ohne Ab­gas­pa­ket, Mon­ta­ge­plat­te 1469 Auf­putz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Remeha 28C"/>
    <n v="1872"/>
    <n v="223861"/>
    <s v="/preisvergleich/Relocate/468353654.html?categoryId=18406&amp;pos=12&amp;price=1872.0&amp;productid=3725835&amp;sid=223861&amp;type=offer"/>
    <s v=" Remeha Gas-Brenn­wert Kom­bi-Heiz­ther­me Kom­bither­me Tzerra 28 C Re­ge­lung iSense mit Au­ßen­füh­ler, ohne Mon­ta­ge­rah­men, An­schluss Vail­lant-Alt­ge­rä­te, Blen­d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Viessmann Vitodens 200 19kW"/>
    <n v="2770.8"/>
    <n v="294528"/>
    <s v="/preisvergleich/Relocate/559986094.html?categoryId=18406&amp;pos=2&amp;price=2770.8&amp;productid=1064527&amp;sid=294528&amp;type=offer"/>
    <s v=" Vi­to­dens 200-W 19KW Vi­to­tro­nic 200 mit Spei­cher 120l un­ter­ge­stellt"/>
    <n v="18406"/>
    <x v="4"/>
    <n v="26"/>
    <n v="20"/>
    <s v="200 19"/>
    <s v="19"/>
    <n v="0"/>
    <n v="13"/>
    <b v="0"/>
    <e v="#N/A"/>
    <s v="FALSCH"/>
    <x v="3"/>
    <e v="#REF!"/>
    <s v="n.a."/>
    <m/>
    <n v="19"/>
  </r>
  <r>
    <s v="Junkers ZBR 42 3A21"/>
    <n v="3245"/>
    <n v="289859"/>
    <s v="/preisvergleich/Relocate/481848094.html?categoryId=18406&amp;pos=3&amp;price=3245.0&amp;productid=3497887&amp;sid=289859&amp;type=offer"/>
    <s v=" Jun­kers Ce­ra­pur­Com­fort ZBR 42-3 A 21 Gas-Brenn­wert­ther­me 42 kW, L / LL ohne Re­ge­lung, ohne Spei­cher, Mon­ta­ge­plat­te 258 + 528-1 (Auf­putz), ATEC Schacht 10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Buderus Logaplus-Paket W24 S (GB172-14 + RC 300)"/>
    <n v="3076"/>
    <n v="9701"/>
    <s v="/preisvergleich/Relocate/524259157.html?categoryId=18406&amp;pos=1&amp;price=3076.0&amp;productid=4184700&amp;sid=9701&amp;type=offer"/>
    <s v=" "/>
    <n v="18406"/>
    <x v="246"/>
    <n v="0"/>
    <n v="25"/>
    <e v="#N/A"/>
    <e v="#N/A"/>
    <n v="0"/>
    <n v="0"/>
    <b v="0"/>
    <e v="#N/A"/>
    <s v="FALSCH"/>
    <x v="2"/>
    <s v="24 "/>
    <e v="#N/A"/>
    <m/>
    <e v="#N/A"/>
  </r>
  <r>
    <s v="Junkers Cerapur Comfort ZBR 42-3 A 23 Erdgas E/H (42 kW)"/>
    <n v="2890"/>
    <n v="9701"/>
    <s v="/preisvergleich/Relocate/513487692.html?categoryId=18406&amp;pos=3&amp;price=2890.0&amp;productid=3712928&amp;sid=9701&amp;type=offer"/>
    <s v=" "/>
    <n v="18406"/>
    <x v="245"/>
    <n v="54"/>
    <n v="29"/>
    <s v="H (42 "/>
    <s v="42 "/>
    <n v="0"/>
    <n v="0"/>
    <b v="0"/>
    <e v="#N/A"/>
    <s v="FALSCH"/>
    <x v="24"/>
    <e v="#REF!"/>
    <s v="n.a."/>
    <m/>
    <n v="42"/>
  </r>
  <r>
    <s v="Junkers Cerapur Comfort-Eco ZSBE 16-3 A 21 Erdgas L/LL (16 kW)"/>
    <n v="2174"/>
    <n v="289859"/>
    <s v="/preisvergleich/Relocate/481825854.html?categoryId=18406&amp;pos=2&amp;price=2174.0&amp;productid=3712883&amp;sid=289859&amp;type=offer"/>
    <s v=" Jun­kers Ce­ra­pur­Com­fort-Eco ZSBE 16-3 A 21 Brenn­wert­ther­me 16 kW, L/LL Jun­kers FW 120, ohne Spei­cher, ohne Ab­gas­pa­ket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39"/>
    <n v="289859"/>
    <s v="/preisvergleich/Relocate/481820925.html?categoryId=18406&amp;pos=5&amp;price=2139.0&amp;productid=1219746&amp;sid=289859&amp;type=offer"/>
    <s v=" Jun­kers Ce­ra­pur­Com­fort-Eco ZSBE 16-3 A 21 Brenn­wert­ther­me 16 kW, L/LL Jun­kers FR 120, ohne Spei­cher, Mon­ta­ge­plat­te 258 + 223-1 (Un­ter­putz), oh­ne...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25"/>
    <n v="289859"/>
    <s v="/preisvergleich/Relocate/481868601.html?categoryId=18406&amp;pos=5&amp;price=3025.0&amp;productid=3094808&amp;sid=289859&amp;type=offer"/>
    <s v=" Jun­kers Ce­ra­pu­rA­cu ZWSB 22/28-3 E 23 Brenn­wert-Zen­tral­heiz­ge­rät, E/H ohne Re­ge­lung, ATEC Schacht 8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Solar CSW"/>
    <n v="2835"/>
    <n v="289859"/>
    <s v="/preisvergleich/Relocate/481865752.html?categoryId=18406&amp;pos=7&amp;price=2835.0&amp;productid=3132607&amp;sid=289859&amp;type=offer"/>
    <s v=" Jun­kers Ce­ra­pur­So­lar CSW 30-3 A 23 Gas-Brenn­wert­ther­me, E / H ohne Re­ge­lung, ohne Spei­cher, ohne Mon­ta­ge­plat­te, ATEC Schacht 4 Meter 80/125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Remeha 28C"/>
    <n v="1872"/>
    <n v="223861"/>
    <s v="/preisvergleich/Relocate/468353822.html?categoryId=18406&amp;pos=13&amp;price=1872.0&amp;productid=3725835&amp;sid=223861&amp;type=offer"/>
    <s v=" Remeha Gas-Brenn­wert Kom­bi-Heiz­ther­me Kom­bither­me Tzerra 28 C Re­ge­lung iSense mit Au­ßen­füh­ler, ohne Mon­ta­ge­rah­men, An­schluss Jun­kers-Alt­ge­rä­te, Blen­d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Viessmann Vitodens 200 19kW"/>
    <n v="2794"/>
    <n v="294528"/>
    <s v="/preisvergleich/Relocate/559967018.html?categoryId=18406&amp;pos=3&amp;price=2794.0&amp;productid=1064527&amp;sid=294528&amp;type=offer"/>
    <s v=" Vi­to­dens 200-W 19 KW mit Vi­to­tro­nic 200 mit Spei­cher 200l ne­ben­ge­stellt"/>
    <n v="18406"/>
    <x v="4"/>
    <n v="26"/>
    <n v="20"/>
    <s v="200 19"/>
    <s v="19"/>
    <n v="0"/>
    <n v="13"/>
    <b v="0"/>
    <e v="#N/A"/>
    <s v="FALSCH"/>
    <x v="3"/>
    <e v="#REF!"/>
    <s v="n.a."/>
    <m/>
    <n v="19"/>
  </r>
  <r>
    <s v="Junkers ZBR42 3 A"/>
    <n v="3180"/>
    <n v="289859"/>
    <s v="/preisvergleich/Relocate/481847628.html?categoryId=18406&amp;pos=1&amp;price=3180.0&amp;productid=1750863&amp;sid=289859&amp;type=offer"/>
    <s v=" Jun­kers Ce­ra­pur­Com­fort ZBR 42-3 A 21 Gas-Brenn­wert­ther­me 42 kW, L / LL ohne Re­ge­lung, ohne Spei­cher, Mon­ta­ge­plat­te 258 + 223-1 (Un­ter­putz), ATEC Schacht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45"/>
    <n v="289859"/>
    <s v="/preisvergleich/Relocate/481847819.html?categoryId=18406&amp;pos=4&amp;price=3245.0&amp;productid=3497887&amp;sid=289859&amp;type=offer"/>
    <s v=" Jun­kers Ce­ra­pur­Com­fort ZBR 42-3 A 21 Gas-Brenn­wert­ther­me 42 kW, L / LL Mon­ta­ge­plat­te 994, ohne Re­ge­lung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Buderus Logaplus-Paket W24 S (GB172-14 + RC 300)"/>
    <n v="3076"/>
    <n v="9701"/>
    <s v="/preisvergleich/Relocate/524260884.html?categoryId=18406&amp;pos=2&amp;price=3076.0&amp;productid=4184700&amp;sid=9701&amp;type=offer"/>
    <s v=" "/>
    <n v="18406"/>
    <x v="246"/>
    <n v="0"/>
    <n v="25"/>
    <e v="#N/A"/>
    <e v="#N/A"/>
    <n v="0"/>
    <n v="0"/>
    <b v="0"/>
    <e v="#N/A"/>
    <s v="FALSCH"/>
    <x v="2"/>
    <s v="24 "/>
    <e v="#N/A"/>
    <m/>
    <e v="#N/A"/>
  </r>
  <r>
    <s v="Junkers Cerapur Comfort ZBR 42-3 A 23 Erdgas E/H (42 kW)"/>
    <n v="2955"/>
    <n v="289859"/>
    <s v="/preisvergleich/Relocate/481842505.html?categoryId=18406&amp;pos=4&amp;price=2955.0&amp;productid=3712928&amp;sid=289859&amp;type=offer"/>
    <s v=" Jun­kers Ce­ra­pur­Com­fort ZBR 42-3 A 23 Gas-Brenn­wert­ther­me 42 kW, E / H ohne Re­ge­lung, ohne Spei­cher, Mon­ta­ge­plat­te 258 + 223-1 (Un­ter­putz), oh­ne...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184"/>
    <n v="289859"/>
    <s v="/preisvergleich/Relocate/481820514.html?categoryId=18406&amp;pos=3&amp;price=2184.0&amp;productid=3712883&amp;sid=289859&amp;type=offer"/>
    <s v=" Jun­kers Ce­ra­pur­Com­fort-Eco ZSBE 16-3 A 21 Brenn­wert­ther­me 16 kW, L/LL ohne Re­ge­lung, ohne Spei­cher, Mon­ta­ge­plat­te 258 + 223-1 (Un­ter­putz), ATEC Schacht 4 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39"/>
    <n v="289859"/>
    <s v="/preisvergleich/Relocate/481809892.html?categoryId=18406&amp;pos=6&amp;price=2139.0&amp;productid=1219746&amp;sid=289859&amp;type=offer"/>
    <s v=" Jun­kers Ce­ra­pur­Com­fort-Eco ZSBE 16-3 A 23 Brenn­wert­ther­me 16 kW, E/H Jun­kers FR 120, ohne Spei­cher, Mon­ta­ge­plat­te 258 + 223-1 (Un­ter­putz), oh­ne...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30"/>
    <n v="289859"/>
    <s v="/preisvergleich/Relocate/481869184.html?categoryId=18406&amp;pos=6&amp;price=3030.0&amp;productid=3094808&amp;sid=289859&amp;type=offer"/>
    <s v=" Jun­kers Ce­ra­pu­rA­cu ZWSB 22/28-3 E 23 Brenn­wert-Zen­tral­heiz­ge­rät, E/H Jun­kers FR 120, Jun­kers AZB09 Dach schwarz 80/125, ohne Mon­ta­ge­plat­te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Solar CSW"/>
    <n v="2855"/>
    <n v="289859"/>
    <s v="/preisvergleich/Relocate/481867158.html?categoryId=18406&amp;pos=8&amp;price=2855.0&amp;productid=3132607&amp;sid=289859&amp;type=offer"/>
    <s v=" Jun­kers Ce­ra­pur­So­lar CSW 30-3 A 23 Gas-Brenn­wert­ther­me, E / H ohne Re­ge­lung, ohne Spei­cher, ohne Mon­ta­ge­plat­te, ATEC Schacht 6 Meter 80/125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Remeha 28C"/>
    <n v="1872"/>
    <n v="223861"/>
    <s v="/preisvergleich/Relocate/468353897.html?categoryId=18406&amp;pos=14&amp;price=1872.0&amp;productid=3725835&amp;sid=223861&amp;type=offer"/>
    <s v=" Remeha Gas-Brenn­wert Kom­bi-Heiz­ther­me Kom­bither­me Tzerra 28 C Re­ge­lung iSense mit Au­ßen­füh­ler, mit Mon­ta­ge­rah­men, An­schluss nach unten, Blende für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Weishaupt Thermo Condens WTC 45-A"/>
    <n v="3696.59"/>
    <n v="276812"/>
    <s v="/preisvergleich/Relocate/387842974.html?categoryId=18406&amp;pos=1&amp;price=3696.59&amp;productid=2654416&amp;sid=276812&amp;type=offer"/>
    <s v=" Weis­haupt Thermo Con­dens WTC-A-H 15 bis 60 kW 10,7 - 45,1 kW, H-PEA - dreh­zahl­ge­re­gelt"/>
    <n v="18406"/>
    <x v="247"/>
    <n v="0"/>
    <n v="30"/>
    <e v="#N/A"/>
    <e v="#N/A"/>
    <n v="47"/>
    <n v="37"/>
    <s v="bis 60 "/>
    <s v="60"/>
    <s v="is 60"/>
    <x v="17"/>
    <s v="45-"/>
    <e v="#N/A"/>
    <m/>
    <n v="60"/>
  </r>
  <r>
    <s v="Viessmann Vitodens 200 19kW"/>
    <n v="2798.9"/>
    <n v="288366"/>
    <s v="/preisvergleich/Relocate/388210244.html?categoryId=18406&amp;pos=4&amp;price=2798.9&amp;productid=1064527&amp;sid=288366&amp;type=offer"/>
    <s v=" Viess­mann Vi­to­dens 200-W Paket in­klu­si­ve Ab­gas­füh­rung &quot;3,2 - 19 kW CUG 150 Liter Senk­rech­te Dach­durch­füh­rung schwarz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185"/>
    <n v="289859"/>
    <s v="/preisvergleich/Relocate/481847970.html?categoryId=18406&amp;pos=2&amp;price=3185.0&amp;productid=1750863&amp;sid=289859&amp;type=offer"/>
    <s v=" Jun­kers Ce­ra­pur­Com­fort ZBR 42-3 A 21 Gas-Brenn­wert­ther­me 42 kW, L / LL ohne Re­ge­lung, ohne Spei­cher, Mon­ta­ge­plat­te 258 + 528-1 (Auf­putz), ATEC Schacht 4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45"/>
    <n v="289859"/>
    <s v="/preisvergleich/Relocate/481847175.html?categoryId=18406&amp;pos=5&amp;price=3245.0&amp;productid=3497887&amp;sid=289859&amp;type=offer"/>
    <s v=" Jun­kers Ce­ra­pur­Com­fort ZBR 42-3 A 21 Gas-Brenn­wert­ther­me 42 kW, L / LL Jun­kers FR 50, ohne Spei­cher, ohne Mon­ta­ge­plat­te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2960"/>
    <n v="289859"/>
    <s v="/preisvergleich/Relocate/481847921.html?categoryId=18406&amp;pos=5&amp;price=2960.0&amp;productid=3712928&amp;sid=289859&amp;type=offer"/>
    <s v=" Jun­kers Ce­ra­pur­Com­fort ZBR 42-3 A 23 Gas-Brenn­wert­ther­me 42 kW, E / H ohne Re­ge­lung, ohne Spei­cher, Mon­ta­ge­plat­te 258 + 528-1 (Auf­putz), ohne Ab­gas­pa­ket...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189"/>
    <n v="289859"/>
    <s v="/preisvergleich/Relocate/481813784.html?categoryId=18406&amp;pos=4&amp;price=2189.0&amp;productid=3712883&amp;sid=289859&amp;type=offer"/>
    <s v=" Jun­kers Ce­ra­pur­Com­fort-Eco ZSBE 16-3 A 21 Brenn­wert­ther­me 16 kW, L/LL ohne Re­ge­lung, ohne Spei­cher, Mon­ta­ge­plat­te 258 + 528-1 (Auf­putz), ATEC Schacht 4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39"/>
    <n v="289859"/>
    <s v="/preisvergleich/Relocate/481808447.html?categoryId=18406&amp;pos=7&amp;price=2139.0&amp;productid=1219746&amp;sid=289859&amp;type=offer"/>
    <s v=" Jun­kers Ce­ra­pur­Com­fort-Eco ZSBE 16-3 A 21 Brenn­wert­ther­me 16 kW, L/LL Jun­kers FR 50, Mon­ta­ge­plat­te 993, ohne Spei­cher, ohne Ab­gas­pa­ket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30"/>
    <n v="289859"/>
    <s v="/preisvergleich/Relocate/481869615.html?categoryId=18406&amp;pos=7&amp;price=3030.0&amp;productid=3094808&amp;sid=289859&amp;type=offer"/>
    <s v=" Jun­kers Ce­ra­pu­rA­cu ZWSB 22/28-3 E 23 Brenn­wert-Zen­tral­heiz­ge­rät, E/H Jun­kers FR 50, ohne Mon­ta­ge­plat­te, ATEC Schacht 10 Meter 80/125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Solar CSW"/>
    <n v="2865"/>
    <n v="289859"/>
    <s v="/preisvergleich/Relocate/481865320.html?categoryId=18406&amp;pos=9&amp;price=2865.0&amp;productid=3132607&amp;sid=289859&amp;type=offer"/>
    <s v=" Jun­kers Ce­ra­pur­So­lar CSW 30-3 A 23 Gas-Brenn­wert­ther­me, E / H ohne Re­ge­lung, ohne Spei­cher, Jun­kers AZB09 Dach schwarz 80/125, ohne Mon­ta­ge­plat­te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Remeha 28C"/>
    <n v="1872"/>
    <n v="223861"/>
    <s v="/preisvergleich/Relocate/468353912.html?categoryId=18406&amp;pos=15&amp;price=1872.0&amp;productid=3725835&amp;sid=223861&amp;type=offer"/>
    <s v=" Remeha Gas-Brenn­wert Kom­bi-Heiz­ther­me Kom­bither­me Tzerra 28 C Re­ge­lung iSense ohne Au­ßen­füh­ler, mit Mon­ta­ge­rah­men, An­schluss nach unten, oh­ne..."/>
    <n v="18406"/>
    <x v="93"/>
    <n v="0"/>
    <n v="8"/>
    <e v="#N/A"/>
    <e v="#N/A"/>
    <n v="0"/>
    <n v="65"/>
    <b v="0"/>
    <e v="#N/A"/>
    <s v="FALSCH"/>
    <x v="2"/>
    <s v="28C"/>
    <e v="#N/A"/>
    <m/>
    <e v="#N/A"/>
  </r>
  <r>
    <s v="Junkers Cerapur Modul-Smart"/>
    <n v="2645"/>
    <n v="289859"/>
    <s v="/preisvergleich/Relocate/481873831.html?categoryId=18406&amp;pos=1&amp;price=2645.0&amp;productid=3128307&amp;sid=289859&amp;type=offer"/>
    <s v=" Jun­kers Ce­ra­pur­Mo­dul Smart ZBS 22-75 S-3 MA 23 Brenn­wert­ther­me, E / H ohne Re­ge­lung, ATEC Schacht 10 Meter 80/125, An­schluss nach hinten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Weishaupt Thermo Condens WTC 45-A"/>
    <n v="4009"/>
    <n v="9701"/>
    <s v="/preisvergleich/Relocate/435737864.html?categoryId=18406&amp;pos=2&amp;price=4009.0&amp;productid=2654416&amp;sid=9701&amp;type=offer"/>
    <s v=" "/>
    <n v="18406"/>
    <x v="247"/>
    <n v="0"/>
    <n v="30"/>
    <e v="#N/A"/>
    <e v="#N/A"/>
    <n v="0"/>
    <n v="0"/>
    <b v="0"/>
    <e v="#N/A"/>
    <s v="FALSCH"/>
    <x v="2"/>
    <s v="45-"/>
    <e v="#N/A"/>
    <m/>
    <n v="60"/>
  </r>
  <r>
    <s v="Buderus Logaplus-Paket W10 (GB162-25 + SU300W, 2 Heizkreise)"/>
    <n v="5652"/>
    <n v="9701"/>
    <s v="/preisvergleich/Relocate/504968521.html?categoryId=18406&amp;pos=1&amp;price=5652.0&amp;productid=4258527&amp;sid=9701&amp;type=offer"/>
    <s v=" "/>
    <n v="18406"/>
    <x v="248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135RW, 2 Heizkreise)"/>
    <n v="6143"/>
    <n v="9701"/>
    <s v="/preisvergleich/Relocate/435733377.html?categoryId=18406&amp;pos=1&amp;price=6143.0&amp;productid=4258549&amp;sid=9701&amp;type=offer"/>
    <s v=" "/>
    <n v="18406"/>
    <x v="249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25 + S160RW, 2 Heizkreise)"/>
    <n v="5794"/>
    <n v="9701"/>
    <s v="/preisvergleich/Relocate/504968572.html?categoryId=18406&amp;pos=1&amp;price=5794.0&amp;productid=4258543&amp;sid=9701&amp;type=offer"/>
    <s v=" "/>
    <n v="18406"/>
    <x v="250"/>
    <n v="0"/>
    <n v="25"/>
    <e v="#N/A"/>
    <e v="#N/A"/>
    <n v="0"/>
    <n v="0"/>
    <b v="0"/>
    <e v="#N/A"/>
    <s v="FALSCH"/>
    <x v="2"/>
    <s v="10 "/>
    <e v="#N/A"/>
    <m/>
    <e v="#N/A"/>
  </r>
  <r>
    <s v="Vaillant eco TEC exclusiv VC 146/4-7"/>
    <n v="2339"/>
    <n v="289859"/>
    <s v="/preisvergleich/Relocate/475958244.html?categoryId=18406&amp;pos=1&amp;price=2339.0&amp;productid=2286143&amp;sid=289859&amp;type=offer"/>
    <s v=" Vail­lant ecoTEC ex­clu­siv VC 146/4-7 Brenn­wert­ther­me ohne Re­ge­lung, Flach­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798.9"/>
    <n v="288366"/>
    <s v="/preisvergleich/Relocate/388210271.html?categoryId=18406&amp;pos=5&amp;price=2798.9&amp;productid=1064527&amp;sid=288366&amp;type=offer"/>
    <s v=" Viess­mann Vi­to­dens 200-W Paket in­klu­si­ve Ab­gas­füh­rung &quot;3,2 - 19 kW CVA 160 Liter (ne­ben­ge­stellt) Senk­rech­te Dach­durch­füh­rung dach­stein­rot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195"/>
    <n v="289859"/>
    <s v="/preisvergleich/Relocate/481848062.html?categoryId=18406&amp;pos=3&amp;price=3195.0&amp;productid=1750863&amp;sid=289859&amp;type=offer"/>
    <s v=" Jun­kers Ce­ra­pur­Com­fort ZBR 42-3 A 21 Gas-Brenn­wert­ther­me 42 kW, L / LL ohne Re­ge­lung, ohne Spei­cher, Jun­kers Schacht 4 Meter 80/125, ohne Mon­ta­ge­plat­t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50"/>
    <n v="289859"/>
    <s v="/preisvergleich/Relocate/481847227.html?categoryId=18406&amp;pos=6&amp;price=3250.0&amp;productid=3497887&amp;sid=289859&amp;type=offer"/>
    <s v=" Jun­kers Ce­ra­pur­Com­fort ZBR 42-3 A 21 Gas-Brenn­wert­ther­me 42 kW, L / LL Jun­kers FR 50, Mon­ta­ge­plat­te 258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2966.91"/>
    <n v="293331"/>
    <s v="/preisvergleich/Relocate/586714466.html?categoryId=18406&amp;pos=6&amp;price=2966.91&amp;productid=3712928&amp;sid=293331&amp;type=offer"/>
    <s v=" Jun­kers Gas-Brenn­wert­ge­rät, wand­hän­gend CE­RA­PUR­COM­FORT ZBR 42-3 A 23,850x440x350 - 7712231614 7712231614"/>
    <n v="18406"/>
    <x v="245"/>
    <n v="54"/>
    <n v="29"/>
    <s v="H (42 "/>
    <s v="42 "/>
    <n v="0"/>
    <n v="71"/>
    <b v="0"/>
    <e v="#N/A"/>
    <s v="FALSCH"/>
    <x v="24"/>
    <e v="#REF!"/>
    <s v="n.a."/>
    <m/>
    <n v="42"/>
  </r>
  <r>
    <s v="Junkers Cerapur Comfort-Eco ZSBE 16-3 A 21 Erdgas L/LL (16 kW)"/>
    <n v="2199"/>
    <n v="289859"/>
    <s v="/preisvergleich/Relocate/481815428.html?categoryId=18406&amp;pos=5&amp;price=2199.0&amp;productid=3712883&amp;sid=289859&amp;type=offer"/>
    <s v=" Jun­kers Ce­ra­pur­Com­fort-Eco ZSBE 16-3 A 21 Brenn­wert­ther­me 16 kW, L/LL ohne Re­ge­lung, ohne Spei­cher, Jun­kers Schacht 4 Meter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44"/>
    <n v="289859"/>
    <s v="/preisvergleich/Relocate/481781032.html?categoryId=18406&amp;pos=8&amp;price=2144.0&amp;productid=1219746&amp;sid=289859&amp;type=offer"/>
    <s v=" Jun­kers Ce­ra­pur­Com­fort-Eco ZSBE 16-3 A 23 Brenn­wert­ther­me 16 kW, E/H Mon­ta­ge­plat­te 258, ohne Re­ge­lung, ohne Spei­cher, ATEC Schacht 8 Meter 80/125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30"/>
    <n v="289859"/>
    <s v="/preisvergleich/Relocate/481867983.html?categoryId=18406&amp;pos=8&amp;price=3030.0&amp;productid=3094808&amp;sid=289859&amp;type=offer"/>
    <s v=" Jun­kers Ce­ra­pu­rA­cu ZWSB 22/28-3 E 23 Brenn­wert-Zen­tral­heiz­ge­rät, E/H Jun­kers FR 120, Jun­kers AZB10 Dach rot 80/125, ohne Mon­ta­ge­plat­te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Solar CSW"/>
    <n v="2865"/>
    <n v="289859"/>
    <s v="/preisvergleich/Relocate/481866364.html?categoryId=18406&amp;pos=10&amp;price=2865.0&amp;productid=3132607&amp;sid=289859&amp;type=offer"/>
    <s v=" Jun­kers Ce­ra­pur­So­lar CSW 30-3 A 23 Gas-Brenn­wert­ther­me, E / H ohne Re­ge­lung, ohne Spei­cher, Jun­kers AZB10 Dach rot 80/125, ohne Mon­ta­ge­plat­te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Junkers Cerapur Modul-Smart"/>
    <n v="2660"/>
    <n v="289859"/>
    <s v="/preisvergleich/Relocate/481868463.html?categoryId=18406&amp;pos=2&amp;price=2660.0&amp;productid=3128307&amp;sid=289859&amp;type=offer"/>
    <s v=" Jun­kers Ce­ra­pur­Mo­dul Smart ZBS 22-75 S-3 MA 21 Brenn­wert­ther­me, L / LL Jun­kers FR 120, ohne Ab­gas­pa­ket, An­schluss nach link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Buderus Logaplus-Paket W10 (GB162-25 + SU300W, 2 Heizkreise)"/>
    <n v="5652"/>
    <n v="9701"/>
    <s v="/preisvergleich/Relocate/504968615.html?categoryId=18406&amp;pos=2&amp;price=5652.0&amp;productid=4258527&amp;sid=9701&amp;type=offer"/>
    <s v=" "/>
    <n v="18406"/>
    <x v="248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135RW, 2 Heizkreise)"/>
    <n v="6143"/>
    <n v="9701"/>
    <s v="/preisvergleich/Relocate/435733175.html?categoryId=18406&amp;pos=2&amp;price=6143.0&amp;productid=4258549&amp;sid=9701&amp;type=offer"/>
    <s v=" "/>
    <n v="18406"/>
    <x v="249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25 + S160RW, 2 Heizkreise)"/>
    <n v="5794"/>
    <n v="9701"/>
    <s v="/preisvergleich/Relocate/504968533.html?categoryId=18406&amp;pos=2&amp;price=5794.0&amp;productid=4258543&amp;sid=9701&amp;type=offer"/>
    <s v=" "/>
    <n v="18406"/>
    <x v="250"/>
    <n v="0"/>
    <n v="25"/>
    <e v="#N/A"/>
    <e v="#N/A"/>
    <n v="0"/>
    <n v="0"/>
    <b v="0"/>
    <e v="#N/A"/>
    <s v="FALSCH"/>
    <x v="2"/>
    <s v="10 "/>
    <e v="#N/A"/>
    <m/>
    <e v="#N/A"/>
  </r>
  <r>
    <s v="Vaillant eco TEC exclusiv VC 146/4-7"/>
    <n v="2339"/>
    <n v="289859"/>
    <s v="/preisvergleich/Relocate/475957331.html?categoryId=18406&amp;pos=2&amp;price=2339.0&amp;productid=2286143&amp;sid=289859&amp;type=offer"/>
    <s v=" Vail­lant ecoTEC ex­clu­siv VC 146/4-7 Brenn­wert­ther­me ohne Re­ge­lung, Schrägdach rot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798.9"/>
    <n v="288366"/>
    <s v="/preisvergleich/Relocate/388210398.html?categoryId=18406&amp;pos=6&amp;price=2798.9&amp;productid=1064527&amp;sid=288366&amp;type=offer"/>
    <s v=" Viess­mann Vi­to­dens 200-W Paket in­klu­si­ve Ab­gas­füh­rung &quot;3,2 - 19 kW CUG 150 Liter Senk­rech­te Dach­durch­füh­rung dach­stein­rot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200"/>
    <n v="289859"/>
    <s v="/preisvergleich/Relocate/481846795.html?categoryId=18406&amp;pos=4&amp;price=3200.0&amp;productid=1750863&amp;sid=289859&amp;type=offer"/>
    <s v=" Jun­kers Ce­ra­pur­Com­fort ZBR 42-3 A 21 Gas-Brenn­wert­ther­me 42 kW, L / LL ohne Re­ge­lung, ohne Spei­cher, Mon­ta­ge­plat­te 258 + 223-1 (Un­ter­putz), ATEC Schacht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50"/>
    <n v="289859"/>
    <s v="/preisvergleich/Relocate/481847122.html?categoryId=18406&amp;pos=7&amp;price=3250.0&amp;productid=3497887&amp;sid=289859&amp;type=offer"/>
    <s v=" Jun­kers Ce­ra­pur­Com­fort ZBR 42-3 A 21 Gas-Brenn­wert­ther­me 42 kW, L / LL Mon­ta­ge­plat­te 993, ohne Re­ge­lung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2980"/>
    <n v="289859"/>
    <s v="/preisvergleich/Relocate/481848809.html?categoryId=18406&amp;pos=7&amp;price=2980.0&amp;productid=3712928&amp;sid=289859&amp;type=offer"/>
    <s v=" Jun­kers Ce­ra­pur­Com­fort ZBR 42-3 A 23 Gas-Brenn­wert­ther­me 42 kW, E / H Mon­ta­ge­plat­te 994, ohne Re­ge­lung, ohne Spei­cher, ohne Ab­gas­pa­ket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04"/>
    <n v="289859"/>
    <s v="/preisvergleich/Relocate/481821258.html?categoryId=18406&amp;pos=6&amp;price=2204.0&amp;productid=3712883&amp;sid=289859&amp;type=offer"/>
    <s v=" Jun­kers Ce­ra­pur­Com­fort-Eco ZSBE 16-3 A 21 Brenn­wert­ther­me 16 kW, L/LL ohne Re­ge­lung, ohne Spei­cher, Mon­ta­ge­plat­te 258 + 223-1 (Un­ter­putz), ATEC Schacht 6 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44"/>
    <n v="289859"/>
    <s v="/preisvergleich/Relocate/481802478.html?categoryId=18406&amp;pos=9&amp;price=2144.0&amp;productid=1219746&amp;sid=289859&amp;type=offer"/>
    <s v=" Jun­kers Ce­ra­pur­Com­fort-Eco ZSBE 16-3 A 21 Brenn­wert­ther­me 16 kW, L/LL Jun­kers FR 120, ohne Spei­cher, Mon­ta­ge­plat­te 258 + 528-1 (Auf­putz), ohne Ab­gas­pa­ket ...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35"/>
    <n v="289859"/>
    <s v="/preisvergleich/Relocate/481869525.html?categoryId=18406&amp;pos=9&amp;price=3035.0&amp;productid=3094808&amp;sid=289859&amp;type=offer"/>
    <s v=" Jun­kers Ce­ra­pu­rA­cu ZWSB 22/28-3 E 23 Brenn­wert-Zen­tral­heiz­ge­rät, E/H Jun­kers FR 50, ohne Ab­gas­pa­ket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Solar CSW"/>
    <n v="2875"/>
    <n v="289859"/>
    <s v="/preisvergleich/Relocate/481864082.html?categoryId=18406&amp;pos=11&amp;price=2875.0&amp;productid=3132607&amp;sid=289859&amp;type=offer"/>
    <s v=" Jun­kers Ce­ra­pur­So­lar CSW 30-3 A 23 Gas-Brenn­wert­ther­me, E / H ohne Re­ge­lung, ohne Spei­cher, ohne Mon­ta­ge­plat­te, ATEC Schacht 8 Meter 80/125 Jun­kers"/>
    <n v="18406"/>
    <x v="244"/>
    <n v="0"/>
    <n v="0"/>
    <e v="#N/A"/>
    <e v="#N/A"/>
    <n v="0"/>
    <n v="32"/>
    <b v="0"/>
    <e v="#N/A"/>
    <s v="FALSCH"/>
    <x v="2"/>
    <s v="me, 35 "/>
    <e v="#N/A"/>
    <m/>
    <e v="#N/A"/>
  </r>
  <r>
    <s v="Buderus Logaplus-Paket W10 (GB162-25 + S135RW, 2 Heizkreise)"/>
    <n v="5706"/>
    <n v="9701"/>
    <s v="/preisvergleich/Relocate/510298837.html?categoryId=18406&amp;pos=1&amp;price=5706.0&amp;productid=4260215&amp;sid=9701&amp;type=offer"/>
    <s v=" "/>
    <n v="18406"/>
    <x v="251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160RW, 2 Heizkreise)"/>
    <n v="6220"/>
    <n v="9701"/>
    <s v="/preisvergleich/Relocate/435732931.html?categoryId=18406&amp;pos=1&amp;price=6220.0&amp;productid=4260214&amp;sid=9701&amp;type=offer"/>
    <s v=" "/>
    <n v="18406"/>
    <x v="252"/>
    <n v="0"/>
    <n v="25"/>
    <e v="#N/A"/>
    <e v="#N/A"/>
    <n v="0"/>
    <n v="0"/>
    <b v="0"/>
    <e v="#N/A"/>
    <s v="FALSCH"/>
    <x v="2"/>
    <s v="10 "/>
    <e v="#N/A"/>
    <m/>
    <e v="#N/A"/>
  </r>
  <r>
    <s v="Junkers Cerapur Modul-Smart"/>
    <n v="2660"/>
    <n v="289859"/>
    <s v="/preisvergleich/Relocate/481870291.html?categoryId=18406&amp;pos=3&amp;price=2660.0&amp;productid=3128307&amp;sid=289859&amp;type=offer"/>
    <s v=" Jun­kers Ce­ra­pur­Mo­dul Smart ZBS 22-75 S-3 MA 23 Brenn­wert­ther­me, E / H Jun­kers FR 120, ohne Ab­gas­pa­ket, An­schluss nach link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aillant eco TEC exclusiv VC 146/4-7"/>
    <n v="2339"/>
    <n v="289859"/>
    <s v="/preisvergleich/Relocate/475957242.html?categoryId=18406&amp;pos=3&amp;price=2339.0&amp;productid=2286143&amp;sid=289859&amp;type=offer"/>
    <s v=" Vail­lant ecoTEC ex­clu­siv VC 146/4-7 Brenn­wert­ther­me ohne Re­ge­lung, Flach­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798.9"/>
    <n v="288366"/>
    <s v="/preisvergleich/Relocate/388210343.html?categoryId=18406&amp;pos=7&amp;price=2798.9&amp;productid=1064527&amp;sid=288366&amp;type=offer"/>
    <s v=" Viess­mann Vi­to­dens 200-W Paket in­klu­si­ve Ab­gas­füh­rung &quot;3,2 - 19 kW CUG 120 Liter Senk­rech­te Dach­durch­füh­rung schwarz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205"/>
    <n v="289859"/>
    <s v="/preisvergleich/Relocate/481848156.html?categoryId=18406&amp;pos=5&amp;price=3205.0&amp;productid=1750863&amp;sid=289859&amp;type=offer"/>
    <s v=" Jun­kers Ce­ra­pur­Com­fort ZBR 42-3 A 21 Gas-Brenn­wert­ther­me 42 kW, L / LL Mon­ta­ge­plat­te 994, ohne Re­ge­lung, ohne Spei­cher, ATEC Schacht 4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50"/>
    <n v="289859"/>
    <s v="/preisvergleich/Relocate/481846561.html?categoryId=18406&amp;pos=8&amp;price=3250.0&amp;productid=3497887&amp;sid=289859&amp;type=offer"/>
    <s v=" Jun­kers Ce­ra­pur­Com­fort ZBR 42-3 A 21 Gas-Brenn­wert­ther­me 42 kW, L / LL ohne Re­ge­lung, Jun­kers ST 120-5 Z, ohne Ab­gas­pa­ket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2980"/>
    <n v="289859"/>
    <s v="/preisvergleich/Relocate/481847311.html?categoryId=18406&amp;pos=8&amp;price=2980.0&amp;productid=3712928&amp;sid=289859&amp;type=offer"/>
    <s v=" Jun­kers Ce­ra­pur­Com­fort ZBR 42-3 A 23 Gas-Brenn­wert­ther­me 42 kW, E / H Jun­kers FR 50, ohne Spei­cher, ohne Ab­gas­pa­ket, ohne Mon­ta­ge­plat­te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09"/>
    <n v="289859"/>
    <s v="/preisvergleich/Relocate/481818879.html?categoryId=18406&amp;pos=7&amp;price=2209.0&amp;productid=3712883&amp;sid=289859&amp;type=offer"/>
    <s v=" Jun­kers Ce­ra­pur­Com­fort-Eco ZSBE 16-3 A 21 Brenn­wert­ther­me 16 kW, L/LL ohne Re­ge­lung, ohne Spei­cher, Mon­ta­ge­plat­te 258 + 528-1 (Auf­putz), ATEC Schacht 6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44"/>
    <n v="289859"/>
    <s v="/preisvergleich/Relocate/481825460.html?categoryId=18406&amp;pos=10&amp;price=2144.0&amp;productid=1219746&amp;sid=289859&amp;type=offer"/>
    <s v=" Jun­kers Ce­ra­pur­Com­fort-Eco ZSBE 16-3 A 23 Brenn­wert­ther­me 16 kW, E/H Jun­kers FR 120, ohne Spei­cher, Mon­ta­ge­plat­te 258 + 528-1 (Auf­putz), ohne Ab­gas­pa­ket...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40"/>
    <n v="289859"/>
    <s v="/preisvergleich/Relocate/481867573.html?categoryId=18406&amp;pos=10&amp;price=3040.0&amp;productid=3094808&amp;sid=289859&amp;type=offer"/>
    <s v=" Jun­kers Ce­ra­pu­rA­cu ZWSB 22/28-3 E 23 Brenn­wert-Zen­tral­heiz­ge­rät, E/H ohne Re­ge­lung, Jun­kers Schacht 10 Meter 80/125, ohne Mon­ta­ge­plat­te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W10 (GB162-25 + S135RW, 2 Heizkreise)"/>
    <n v="5706"/>
    <n v="9701"/>
    <s v="/preisvergleich/Relocate/505055108.html?categoryId=18406&amp;pos=2&amp;price=5706.0&amp;productid=4260215&amp;sid=9701&amp;type=offer"/>
    <s v=" "/>
    <n v="18406"/>
    <x v="251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160RW, 2 Heizkreise)"/>
    <n v="6220"/>
    <n v="9701"/>
    <s v="/preisvergleich/Relocate/435732964.html?categoryId=18406&amp;pos=2&amp;price=6220.0&amp;productid=4260214&amp;sid=9701&amp;type=offer"/>
    <s v=" "/>
    <n v="18406"/>
    <x v="252"/>
    <n v="0"/>
    <n v="25"/>
    <e v="#N/A"/>
    <e v="#N/A"/>
    <n v="0"/>
    <n v="0"/>
    <b v="0"/>
    <e v="#N/A"/>
    <s v="FALSCH"/>
    <x v="2"/>
    <s v="10 "/>
    <e v="#N/A"/>
    <m/>
    <e v="#N/A"/>
  </r>
  <r>
    <s v="Junkers Cerapur Modul-Smart"/>
    <n v="2660"/>
    <n v="289859"/>
    <s v="/preisvergleich/Relocate/481872153.html?categoryId=18406&amp;pos=4&amp;price=2660.0&amp;productid=3128307&amp;sid=289859&amp;type=offer"/>
    <s v=" Jun­kers Ce­ra­pur­Mo­dul Smart ZBS 22-75 S-3 MA 23 Brenn­wert­ther­me, E / H Jun­kers FR 120, ohne Ab­gas­pa­ket, An­schluss nach recht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aillant eco TEC exclusiv VC 146/4-7"/>
    <n v="2343"/>
    <n v="289859"/>
    <s v="/preisvergleich/Relocate/475957800.html?categoryId=18406&amp;pos=4&amp;price=2343.0&amp;productid=2286143&amp;sid=289859&amp;type=offer"/>
    <s v=" Vail­lant ecoTEC ex­clu­siv VC 206/4-7 Brenn­wert­ther­me ohne Re­ge­lung, Flach­dach rot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798.9"/>
    <n v="288366"/>
    <s v="/preisvergleich/Relocate/388210336.html?categoryId=18406&amp;pos=8&amp;price=2798.9&amp;productid=1064527&amp;sid=288366&amp;type=offer"/>
    <s v=" Viess­mann Vi­to­dens 200-W Paket in­klu­si­ve Ab­gas­füh­rung &quot;3,2 - 19 kW CUG 120 Liter Schacht­durch­füh­rung 7m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205"/>
    <n v="289859"/>
    <s v="/preisvergleich/Relocate/481847937.html?categoryId=18406&amp;pos=6&amp;price=3205.0&amp;productid=1750863&amp;sid=289859&amp;type=offer"/>
    <s v=" Jun­kers Ce­ra­pur­Com­fort ZBR 42-3 A 21 Gas-Brenn­wert­ther­me 42 kW, L / LL Jun­kers FR 50, ohne Spei­cher, ohne Mon­ta­ge­plat­te, ATEC Schacht 4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50"/>
    <n v="289859"/>
    <s v="/preisvergleich/Relocate/481846571.html?categoryId=18406&amp;pos=9&amp;price=3250.0&amp;productid=3497887&amp;sid=289859&amp;type=offer"/>
    <s v=" Jun­kers Ce­ra­pur­Com­fort ZBR 42-3 A 21 Gas-Brenn­wert­ther­me 42 kW, L / LL ohne Re­ge­lung, ohne Spei­cher, Jun­kers Schacht 8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2985"/>
    <n v="289859"/>
    <s v="/preisvergleich/Relocate/481847537.html?categoryId=18406&amp;pos=9&amp;price=2985.0&amp;productid=3712928&amp;sid=289859&amp;type=offer"/>
    <s v=" Jun­kers Ce­ra­pur­Com­fort ZBR 42-3 A 23 Gas-Brenn­wert­ther­me 42 kW, E / H Mon­ta­ge­plat­te 993, ohne Re­ge­lung, ohne Spei­cher, ohne Ab­gas­pa­ket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09"/>
    <n v="289859"/>
    <s v="/preisvergleich/Relocate/481812244.html?categoryId=18406&amp;pos=8&amp;price=2209.0&amp;productid=3712883&amp;sid=289859&amp;type=offer"/>
    <s v=" Jun­kers Ce­ra­pur­Com­fort-Eco ZSBE 16-3 A 21 Brenn­wert­ther­me 16 kW, L/LL Mon­ta­ge­plat­te 994, ohne Re­ge­lung, ohne Spei­cher, ATEC Schacht 4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44"/>
    <n v="289859"/>
    <s v="/preisvergleich/Relocate/481819375.html?categoryId=18406&amp;pos=11&amp;price=2144.0&amp;productid=1219746&amp;sid=289859&amp;type=offer"/>
    <s v=" Jun­kers Ce­ra­pur­Com­fort-Eco ZSBE 16-3 A 21 Brenn­wert­ther­me 16 kW, L/LL Mon­ta­ge­plat­te 258, ohne Re­ge­lung, ohne Spei­cher, ATEC Schacht 8 Meter 80/125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40"/>
    <n v="289859"/>
    <s v="/preisvergleich/Relocate/481868435.html?categoryId=18406&amp;pos=11&amp;price=3040.0&amp;productid=3094808&amp;sid=289859&amp;type=offer"/>
    <s v=" Jun­kers Ce­ra­pu­rA­cu ZWSB 22/28-3 E 23 Brenn­wert-Zen­tral­heiz­ge­rät, E/H Jun­kers FR 120, ohne Mon­ta­ge­plat­te, ATEC Schacht 8 Meter 80/125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 Modul-Smart"/>
    <n v="2660"/>
    <n v="289859"/>
    <s v="/preisvergleich/Relocate/481869163.html?categoryId=18406&amp;pos=5&amp;price=2660.0&amp;productid=3128307&amp;sid=289859&amp;type=offer"/>
    <s v=" Jun­kers Ce­ra­pur­Mo­dul Smart ZBS 22-75 S-3 MA 21 Brenn­wert­ther­me, L / LL Jun­kers FR 120, ohne Ab­gas­pa­ket, An­schluss nach rechts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aillant eco TEC exclusiv VC 146/4-7"/>
    <n v="2343"/>
    <n v="289859"/>
    <s v="/preisvergleich/Relocate/475958164.html?categoryId=18406&amp;pos=5&amp;price=2343.0&amp;productid=2286143&amp;sid=289859&amp;type=offer"/>
    <s v=" Vail­lant ecoTEC ex­clu­siv VC 206/4-7 Brenn­wert­ther­me ohne Re­ge­lung, Flach­dach schwarz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798.9"/>
    <n v="288366"/>
    <s v="/preisvergleich/Relocate/388210366.html?categoryId=18406&amp;pos=9&amp;price=2798.9&amp;productid=1064527&amp;sid=288366&amp;type=offer"/>
    <s v=" Viess­mann Vi­to­dens 200-W Paket in­klu­si­ve Ab­gas­füh­rung &quot;3,2 - 19 kW CVA 160 Liter (ne­ben­ge­stellt) Schacht­durch­füh­rung 7m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205"/>
    <n v="289859"/>
    <s v="/preisvergleich/Relocate/481847988.html?categoryId=18406&amp;pos=7&amp;price=3205.0&amp;productid=1750863&amp;sid=289859&amp;type=offer"/>
    <s v=" Jun­kers Ce­ra­pur­Com­fort ZBR 42-3 A 21 Gas-Brenn­wert­ther­me 42 kW, L / LL ohne Re­ge­lung, ohne Spei­cher, Mon­ta­ge­plat­te 258 + 528-1 (Auf­putz), ATEC Schacht 6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55"/>
    <n v="289859"/>
    <s v="/preisvergleich/Relocate/481847464.html?categoryId=18406&amp;pos=10&amp;price=3255.0&amp;productid=3497887&amp;sid=289859&amp;type=offer"/>
    <s v=" Jun­kers Ce­ra­pur­Com­fort ZBR 42-3 A 21 Gas-Brenn­wert­ther­me 42 kW, L / LL Jun­kers FR 120, ohne Spei­cher, ohne Mon­ta­ge­plat­te, ATEC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3010"/>
    <n v="289859"/>
    <s v="/preisvergleich/Relocate/481846846.html?categoryId=18406&amp;pos=10&amp;price=3010.0&amp;productid=3712928&amp;sid=289859&amp;type=offer"/>
    <s v=" Jun­kers Ce­ra­pur­Com­fort ZBR 42-3 A 23 Gas-Brenn­wert­ther­me 42 kW, E / H Jun­kers FR 120, ohne Spei­cher, ohne Ab­gas­pa­ket, ohne Mon­ta­ge­plat­te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09"/>
    <n v="289859"/>
    <s v="/preisvergleich/Relocate/481818566.html?categoryId=18406&amp;pos=9&amp;price=2209.0&amp;productid=3712883&amp;sid=289859&amp;type=offer"/>
    <s v=" Jun­kers Ce­ra­pur­Com­fort-Eco ZSBE 16-3 A 21 Brenn­wert­ther­me 16 kW, L/LL Jun­kers FR 50, ohne Spei­cher, ohne Mon­ta­ge­plat­te, ATEC Schacht 4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64"/>
    <n v="289859"/>
    <s v="/preisvergleich/Relocate/481819936.html?categoryId=18406&amp;pos=12&amp;price=2164.0&amp;productid=1219746&amp;sid=289859&amp;type=offer"/>
    <s v=" Jun­kers Ce­ra­pur­Com­fort-Eco ZSBE 16-3 A 21 Brenn­wert­ther­me 16 kW, L/LL Jun­kers FR 120, Mon­ta­ge­plat­te 994, ohne Spei­cher, ohne Ab­gas­pa­ket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45"/>
    <n v="289859"/>
    <s v="/preisvergleich/Relocate/481868015.html?categoryId=18406&amp;pos=12&amp;price=3045.0&amp;productid=3094808&amp;sid=289859&amp;type=offer"/>
    <s v=" Jun­kers Ce­ra­pu­rA­cu ZWSB 22/28-3 E 23 Brenn­wert-Zen­tral­heiz­ge­rät, E/H ohne Re­ge­lung, ATEC Schacht 10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W10 (GB162-15 + S135RW, 2 Heizkreise)"/>
    <n v="5553"/>
    <n v="9701"/>
    <s v="/preisvergleich/Relocate/504968583.html?categoryId=18406&amp;pos=1&amp;price=5553.0&amp;productid=4260216&amp;sid=9701&amp;type=offer"/>
    <s v=" "/>
    <n v="18406"/>
    <x v="253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15 + S160RW, 2 Heizkreise)"/>
    <n v="5633"/>
    <n v="9701"/>
    <s v="/preisvergleich/Relocate/504968565.html?categoryId=18406&amp;pos=1&amp;price=5633.0&amp;productid=4260218&amp;sid=9701&amp;type=offer"/>
    <s v=" "/>
    <n v="18406"/>
    <x v="254"/>
    <n v="0"/>
    <n v="25"/>
    <e v="#N/A"/>
    <e v="#N/A"/>
    <n v="0"/>
    <n v="0"/>
    <b v="0"/>
    <e v="#N/A"/>
    <s v="FALSCH"/>
    <x v="2"/>
    <s v="10 "/>
    <e v="#N/A"/>
    <m/>
    <e v="#N/A"/>
  </r>
  <r>
    <s v="Junkers Cerapur Modul-Smart"/>
    <n v="2670"/>
    <n v="289859"/>
    <s v="/preisvergleich/Relocate/481872349.html?categoryId=18406&amp;pos=6&amp;price=2670.0&amp;productid=3128307&amp;sid=289859&amp;type=offer"/>
    <s v=" Jun­kers Ce­ra­pur­Mo­dul Smart ZBS 22-75 S-3 MA 23 Brenn­wert­ther­me, E / H Jun­kers FW 120, ohne Ab­gas­pa­ket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aillant eco TEC exclusiv VC 146/4-7"/>
    <n v="2344"/>
    <n v="289859"/>
    <s v="/preisvergleich/Relocate/475958438.html?categoryId=18406&amp;pos=6&amp;price=2344.0&amp;productid=2286143&amp;sid=289859&amp;type=offer"/>
    <s v=" Vail­lant ecoTEC ex­clu­siv VC 146/4-7 Brenn­wert­ther­me ohne Re­ge­lung, Schräg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798.9"/>
    <n v="288366"/>
    <s v="/preisvergleich/Relocate/388210510.html?categoryId=18406&amp;pos=10&amp;price=2798.9&amp;productid=1064527&amp;sid=288366&amp;type=offer"/>
    <s v=" Viess­mann Vi­to­dens 200-W Paket in­klu­si­ve Ab­gas­füh­rung &quot;3,2 - 19 kW CUG 120 Liter Senk­rech­te Dach­durch­füh­rung dach­stein­rot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210"/>
    <n v="289859"/>
    <s v="/preisvergleich/Relocate/481842590.html?categoryId=18406&amp;pos=8&amp;price=3210.0&amp;productid=1750863&amp;sid=289859&amp;type=offer"/>
    <s v=" Jun­kers Ce­ra­pur­Com­fort ZBR 42-3 A 21 Gas-Brenn­wert­ther­me 42 kW, L / LL ohne Re­ge­lung, ohne Spei­cher, Mon­ta­ge­plat­te 258 + 223-1 (Un­ter­putz), Jun­kers AZB10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65"/>
    <n v="289859"/>
    <s v="/preisvergleich/Relocate/481848063.html?categoryId=18406&amp;pos=11&amp;price=3265.0&amp;productid=3497887&amp;sid=289859&amp;type=offer"/>
    <s v=" Jun­kers Ce­ra­pur­Com­fort ZBR 42-3 A 21 Gas-Brenn­wert­ther­me 42 kW, L / LL Jun­kers FR 50, ohne Spei­cher, ohne Mon­ta­ge­plat­te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3025"/>
    <n v="289859"/>
    <s v="/preisvergleich/Relocate/481848749.html?categoryId=18406&amp;pos=11&amp;price=3025.0&amp;productid=3712928&amp;sid=289859&amp;type=offer"/>
    <s v=" Jun­kers Ce­ra­pur­Com­fort ZBR 42-3 A 23 Gas-Brenn­wert­ther­me 42 kW, E / H Jun­kers FR 50, Mon­ta­ge­plat­te 258, ohne Spei­cher, ohne Ab­gas­pa­ket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14"/>
    <n v="289859"/>
    <s v="/preisvergleich/Relocate/481815470.html?categoryId=18406&amp;pos=10&amp;price=2214.0&amp;productid=3712883&amp;sid=289859&amp;type=offer"/>
    <s v=" Jun­kers Ce­ra­pur­Com­fort-Eco ZSBE 16-3 A 21 Brenn­wert­ther­me 16 kW, L/LL ohne Re­ge­lung, ohne Spei­cher, Mon­ta­ge­plat­te 258 + 223-1 (Un­ter­putz), Jun­kers AZB09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64"/>
    <n v="289859"/>
    <s v="/preisvergleich/Relocate/481812264.html?categoryId=18406&amp;pos=13&amp;price=2164.0&amp;productid=1219746&amp;sid=289859&amp;type=offer"/>
    <s v=" Jun­kers Ce­ra­pur­Com­fort-Eco ZSBE 16-3 A 23 Brenn­wert­ther­me 16 kW, E/H Mon­ta­ge­plat­te 258, ohne Re­ge­lung, ohne Spei­cher, ATEC Schacht 10 Meter 80/125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60"/>
    <n v="289859"/>
    <s v="/preisvergleich/Relocate/481868678.html?categoryId=18406&amp;pos=13&amp;price=3060.0&amp;productid=3094808&amp;sid=289859&amp;type=offer"/>
    <s v=" Jun­kers Ce­ra­pu­rA­cu ZWSB 22/28-3 E 23 Brenn­wert-Zen­tral­heiz­ge­rät, E/H Jun­kers FW 120, ohne Ab­gas­pa­ket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W10 WHY (GB162-35 + SU160W)"/>
    <n v="4890"/>
    <n v="9701"/>
    <s v="/preisvergleich/Relocate/435732838.html?categoryId=18406&amp;pos=1&amp;price=4890.0&amp;productid=4215774&amp;sid=9701&amp;type=offer"/>
    <s v=" "/>
    <n v="18406"/>
    <x v="255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WHY (GB162-35 + SU300W)"/>
    <n v="5047"/>
    <n v="9701"/>
    <s v="/preisvergleich/Relocate/435732643.html?categoryId=18406&amp;pos=1&amp;price=5047.0&amp;productid=4215778&amp;sid=9701&amp;type=offer"/>
    <s v=" "/>
    <n v="18406"/>
    <x v="256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15 + SU200W, 1 Heizkreis mit Mischer)"/>
    <n v="4645"/>
    <n v="9701"/>
    <s v="/preisvergleich/Relocate/504968595.html?categoryId=18406&amp;pos=1&amp;price=4645.0&amp;productid=4215829&amp;sid=9701&amp;type=offer"/>
    <s v=" "/>
    <n v="18406"/>
    <x v="257"/>
    <n v="0"/>
    <n v="25"/>
    <e v="#N/A"/>
    <e v="#N/A"/>
    <n v="0"/>
    <n v="0"/>
    <b v="0"/>
    <e v="#N/A"/>
    <s v="FALSCH"/>
    <x v="2"/>
    <s v="10 "/>
    <e v="#N/A"/>
    <m/>
    <e v="#N/A"/>
  </r>
  <r>
    <s v="Junkers Cerapur Modul-Smart"/>
    <n v="2670"/>
    <n v="289859"/>
    <s v="/preisvergleich/Relocate/481868937.html?categoryId=18406&amp;pos=7&amp;price=2670.0&amp;productid=3128307&amp;sid=289859&amp;type=offer"/>
    <s v=" Jun­kers Ce­ra­pur­Mo­dul Smart ZBS 22-75 S-3 MA 21 Brenn­wert­ther­me, L / LL Jun­kers FW 120, ohne Ab­gas­pa­ket, ohne Zu­be­hör Jun­kers"/>
    <n v="18406"/>
    <x v="146"/>
    <n v="0"/>
    <n v="0"/>
    <e v="#N/A"/>
    <e v="#N/A"/>
    <n v="0"/>
    <n v="38"/>
    <b v="0"/>
    <e v="#N/A"/>
    <s v="FALSCH"/>
    <x v="2"/>
    <s v="me, 35 "/>
    <e v="#N/A"/>
    <m/>
    <e v="#N/A"/>
  </r>
  <r>
    <s v="Vaillant eco TEC exclusiv VC 146/4-7"/>
    <n v="2344"/>
    <n v="289859"/>
    <s v="/preisvergleich/Relocate/475957891.html?categoryId=18406&amp;pos=7&amp;price=2344.0&amp;productid=2286143&amp;sid=289859&amp;type=offer"/>
    <s v=" Vail­lant ecoTEC ex­clu­siv VC 146/4-7 Brenn­wert­ther­me ohne Re­ge­lung, Schräg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798.9"/>
    <n v="288366"/>
    <s v="/preisvergleich/Relocate/388210462.html?categoryId=18406&amp;pos=11&amp;price=2798.9&amp;productid=1064527&amp;sid=288366&amp;type=offer"/>
    <s v=" Viess­mann Vi­to­dens 200-W Paket in­klu­si­ve Ab­gas­füh­rung &quot;3,2 - 19 kW CVA 160 Liter (ne­ben­ge­stellt) Senk­rech­te Dach­durch­füh­rung schwarz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210"/>
    <n v="289859"/>
    <s v="/preisvergleich/Relocate/481848790.html?categoryId=18406&amp;pos=9&amp;price=3210.0&amp;productid=1750863&amp;sid=289859&amp;type=offer"/>
    <s v=" Jun­kers Ce­ra­pur­Com­fort ZBR 42-3 A 21 Gas-Brenn­wert­ther­me 42 kW, L / LL ohne Re­ge­lung, ohne Spei­cher, Mon­ta­ge­plat­te 258 + 223-1 (Un­ter­putz), Jun­kers AZB09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65"/>
    <n v="289859"/>
    <s v="/preisvergleich/Relocate/481849050.html?categoryId=18406&amp;pos=12&amp;price=3265.0&amp;productid=3497887&amp;sid=289859&amp;type=offer"/>
    <s v=" Jun­kers Ce­ra­pur­Com­fort ZBR 42-3 A 21 Gas-Brenn­wert­ther­me 42 kW, L / LL Jun­kers FR 120, ohne Spei­cher, Jun­kers AZB10 Dach rot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3055"/>
    <n v="289859"/>
    <s v="/preisvergleich/Relocate/481847871.html?categoryId=18406&amp;pos=12&amp;price=3055.0&amp;productid=3712928&amp;sid=289859&amp;type=offer"/>
    <s v=" Jun­kers Ce­ra­pur­Com­fort ZBR 42-3 A 23 Gas-Brenn­wert­ther­me 42 kW, E / H Jun­kers FR 120, Mon­ta­ge­plat­te 258, ohne Spei­cher, ohne Ab­gas­pa­ket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14"/>
    <n v="289859"/>
    <s v="/preisvergleich/Relocate/481819988.html?categoryId=18406&amp;pos=11&amp;price=2214.0&amp;productid=3712883&amp;sid=289859&amp;type=offer"/>
    <s v=" Jun­kers Ce­ra­pur­Com­fort-Eco ZSBE 16-3 A 21 Brenn­wert­ther­me 16 kW, L/LL Mon­ta­ge­plat­te 993, ohne Re­ge­lung, ohne Spei­cher, ATEC Schacht 4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64"/>
    <n v="289859"/>
    <s v="/preisvergleich/Relocate/481814970.html?categoryId=18406&amp;pos=14&amp;price=2164.0&amp;productid=1219746&amp;sid=289859&amp;type=offer"/>
    <s v=" Jun­kers Ce­ra­pur­Com­fort-Eco ZSBE 16-3 A 23 Brenn­wert­ther­me 16 kW, E/H Jun­kers FR 120, Mon­ta­ge­plat­te 994, ohne Spei­cher, ohne Ab­gas­pa­ket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60"/>
    <n v="289859"/>
    <s v="/preisvergleich/Relocate/481869004.html?categoryId=18406&amp;pos=14&amp;price=3060.0&amp;productid=3094808&amp;sid=289859&amp;type=offer"/>
    <s v=" Jun­kers Ce­ra­pu­rA­cu ZWSB 22/28-3 E 23 Brenn­wert-Zen­tral­heiz­ge­rät, E/H Jun­kers FR 120, ohne Mon­ta­ge­plat­te, ATEC Schacht 10 Meter 80/125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W10 (GB162-15 + S135RW, 1 Heizkreis mit Mischer)"/>
    <n v="4863"/>
    <n v="9701"/>
    <s v="/preisvergleich/Relocate/505055076.html?categoryId=18406&amp;pos=1&amp;price=4863.0&amp;productid=4215838&amp;sid=9701&amp;type=offer"/>
    <s v=" "/>
    <n v="18406"/>
    <x v="258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15 + S160RW, 1 Heizkreis mit Mischer)"/>
    <n v="4932"/>
    <n v="9701"/>
    <s v="/preisvergleich/Relocate/505055086.html?categoryId=18406&amp;pos=1&amp;price=4932.0&amp;productid=4215836&amp;sid=9701&amp;type=offer"/>
    <s v=" "/>
    <n v="18406"/>
    <x v="259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WHY (GB162-35 + SU160W)"/>
    <n v="4890"/>
    <n v="9701"/>
    <s v="/preisvergleich/Relocate/435733451.html?categoryId=18406&amp;pos=2&amp;price=4890.0&amp;productid=4215774&amp;sid=9701&amp;type=offer"/>
    <s v=" "/>
    <n v="18406"/>
    <x v="255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WHY (GB162-35 + SU300W)"/>
    <n v="5047"/>
    <n v="9701"/>
    <s v="/preisvergleich/Relocate/435733105.html?categoryId=18406&amp;pos=2&amp;price=5047.0&amp;productid=4215778&amp;sid=9701&amp;type=offer"/>
    <s v=" "/>
    <n v="18406"/>
    <x v="256"/>
    <n v="0"/>
    <n v="25"/>
    <e v="#N/A"/>
    <e v="#N/A"/>
    <n v="0"/>
    <n v="0"/>
    <b v="0"/>
    <e v="#N/A"/>
    <s v="FALSCH"/>
    <x v="2"/>
    <s v="10 "/>
    <e v="#N/A"/>
    <m/>
    <e v="#N/A"/>
  </r>
  <r>
    <s v="Vaillant eco TEC exclusiv VC 146/4-7"/>
    <n v="2348"/>
    <n v="289859"/>
    <s v="/preisvergleich/Relocate/475958342.html?categoryId=18406&amp;pos=8&amp;price=2348.0&amp;productid=2286143&amp;sid=289859&amp;type=offer"/>
    <s v=" Vail­lant ecoTEC ex­clu­siv VC 206/4-7 Brenn­wert­ther­me ohne Re­ge­lung, Flach­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798.9"/>
    <n v="288366"/>
    <s v="/preisvergleich/Relocate/388210459.html?categoryId=18406&amp;pos=12&amp;price=2798.9&amp;productid=1064527&amp;sid=288366&amp;type=offer"/>
    <s v=" Viess­mann Vi­to­dens 200-W Paket in­klu­si­ve Ab­gas­füh­rung &quot;3,2 - 19 kW CUG 150 Liter Schacht­durch­füh­rung 7m&quot;"/>
    <n v="18406"/>
    <x v="4"/>
    <n v="26"/>
    <n v="20"/>
    <s v="200 19"/>
    <s v="19"/>
    <n v="75"/>
    <n v="24"/>
    <s v="2 - 19 "/>
    <s v="- 19"/>
    <s v="- 19"/>
    <x v="3"/>
    <e v="#REF!"/>
    <s v="n.a."/>
    <m/>
    <n v="19"/>
  </r>
  <r>
    <s v="Junkers ZBR42 3 A"/>
    <n v="3210"/>
    <n v="289859"/>
    <s v="/preisvergleich/Relocate/481848394.html?categoryId=18406&amp;pos=10&amp;price=3210.0&amp;productid=1750863&amp;sid=289859&amp;type=offer"/>
    <s v=" Jun­kers Ce­ra­pur­Com­fort ZBR 42-3 A 21 Gas-Brenn­wert­ther­me 42 kW, L / LL Mon­ta­ge­plat­te 993, ohne Re­ge­lung, ohne Spei­cher, ATEC Schacht 4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65"/>
    <n v="289859"/>
    <s v="/preisvergleich/Relocate/481846536.html?categoryId=18406&amp;pos=13&amp;price=3265.0&amp;productid=3497887&amp;sid=289859&amp;type=offer"/>
    <s v=" Jun­kers Ce­ra­pur­Com­fort ZBR 42-3 A 21 Gas-Brenn­wert­ther­me 42 kW, L / LL Jun­kers FR 120, ohne Spei­cher, Jun­kers AZB09 Dach schwarz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3055"/>
    <n v="289859"/>
    <s v="/preisvergleich/Relocate/481855372.html?categoryId=18406&amp;pos=13&amp;price=3055.0&amp;productid=3712928&amp;sid=289859&amp;type=offer"/>
    <s v=" Jun­kers Ce­ra­pur­Com­fort ZBR 42-3 A 23 Gas-Brenn­wert­ther­me 42 kW, E / H ohne Re­ge­lung, ohne Spei­cher, ohne Mon­ta­ge­plat­te, ATEC Schacht 4 Meter 80/125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14"/>
    <n v="289859"/>
    <s v="/preisvergleich/Relocate/481814846.html?categoryId=18406&amp;pos=12&amp;price=2214.0&amp;productid=3712883&amp;sid=289859&amp;type=offer"/>
    <s v=" Jun­kers Ce­ra­pur­Com­fort-Eco ZSBE 16-3 A 21 Brenn­wert­ther­me 16 kW, L/LL ohne Re­ge­lung, ohne Spei­cher, Mon­ta­ge­plat­te 258 + 223-1 (Un­ter­putz), Jun­kers AZB10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ZSBE 16 3"/>
    <n v="2164"/>
    <n v="289859"/>
    <s v="/preisvergleich/Relocate/481815164.html?categoryId=18406&amp;pos=15&amp;price=2164.0&amp;productid=1219746&amp;sid=289859&amp;type=offer"/>
    <s v=" Jun­kers Ce­ra­pur­Com­fort-Eco ZSBE 16-3 A 21 Brenn­wert­ther­me 16 kW, L/LL Mon­ta­ge­plat­te 258, ohne Re­ge­lung, ohne Spei­cher, ATEC Schacht 10 Meter 80/125 Jun­kers"/>
    <n v="18406"/>
    <x v="142"/>
    <n v="0"/>
    <n v="22"/>
    <e v="#N/A"/>
    <e v="#N/A"/>
    <n v="71"/>
    <n v="39"/>
    <s v="­me 16 "/>
    <s v="16"/>
    <s v="me 16"/>
    <x v="18"/>
    <s v="16 "/>
    <e v="#N/A"/>
    <m/>
    <n v="16"/>
  </r>
  <r>
    <s v="Junkers ZWSB 22 28 3 E 23 Erdgas H"/>
    <n v="3065"/>
    <n v="289859"/>
    <s v="/preisvergleich/Relocate/481869010.html?categoryId=18406&amp;pos=15&amp;price=3065.0&amp;productid=3094808&amp;sid=289859&amp;type=offer"/>
    <s v=" Jun­kers Ce­ra­pu­rA­cu ZWSB 22/28-3 E 23 Brenn­wert-Zen­tral­heiz­ge­rät, E/H Jun­kers FR 120, ohne Ab­gas­pa­ket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aillant eco TEC exclusiv VC 146/4-7"/>
    <n v="2348"/>
    <n v="289859"/>
    <s v="/preisvergleich/Relocate/475957985.html?categoryId=18406&amp;pos=9&amp;price=2348.0&amp;productid=2286143&amp;sid=289859&amp;type=offer"/>
    <s v=" Vail­lant ecoTEC ex­clu­siv VC 206/4-7 Brenn­wert­ther­me ohne Re­ge­lung, Flach­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840"/>
    <n v="289859"/>
    <s v="/preisvergleich/Relocate/481824725.html?categoryId=18406&amp;pos=13&amp;price=2840.0&amp;productid=1064527&amp;sid=289859&amp;type=offer"/>
    <s v=" Viess­mann Vi­to­dens 200-W Gasther­me, 19 kW, B2HA066, 300 L Vi­to­cell 100-W, CVA Viess­mann"/>
    <n v="18406"/>
    <x v="4"/>
    <n v="26"/>
    <n v="20"/>
    <s v="200 19"/>
    <s v="19"/>
    <n v="45"/>
    <n v="24"/>
    <s v="me, 19 "/>
    <s v="19"/>
    <s v="e, 19"/>
    <x v="3"/>
    <e v="#REF!"/>
    <s v="n.a."/>
    <m/>
    <n v="19"/>
  </r>
  <r>
    <s v="Junkers ZBR42 3 A"/>
    <n v="3215"/>
    <n v="289859"/>
    <s v="/preisvergleich/Relocate/481846718.html?categoryId=18406&amp;pos=11&amp;price=3215.0&amp;productid=1750863&amp;sid=289859&amp;type=offer"/>
    <s v=" Jun­kers Ce­ra­pur­Com­fort ZBR 42-3 A 21 Gas-Brenn­wert­ther­me 42 kW, L / LL Jun­kers FW 120, Mon­ta­ge­plat­te 258, ohne Spei­cher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65"/>
    <n v="289859"/>
    <s v="/preisvergleich/Relocate/481846448.html?categoryId=18406&amp;pos=14&amp;price=3265.0&amp;productid=3497887&amp;sid=289859&amp;type=offer"/>
    <s v=" Jun­kers Ce­ra­pur­Com­fort ZBR 42-3 A 21 Gas-Brenn­wert­ther­me 42 kW, L / LL Mon­ta­ge­plat­te 994, ohne Re­ge­lung, ohne Spei­cher, ATEC Schacht 10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3075"/>
    <n v="289859"/>
    <s v="/preisvergleich/Relocate/481854909.html?categoryId=18406&amp;pos=14&amp;price=3075.0&amp;productid=3712928&amp;sid=289859&amp;type=offer"/>
    <s v=" Jun­kers Ce­ra­pur­Com­fort ZBR 42-3 A 23 Gas-Brenn­wert­ther­me 42 kW, E / H ohne Re­ge­lung, ohne Spei­cher, ohne Mon­ta­ge­plat­te, ATEC Schacht 6 Meter 80/125 Jun­kers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19"/>
    <n v="289859"/>
    <s v="/preisvergleich/Relocate/481821027.html?categoryId=18406&amp;pos=13&amp;price=2219.0&amp;productid=3712883&amp;sid=289859&amp;type=offer"/>
    <s v=" Jun­kers Ce­ra­pur­Com­fort-Eco ZSBE 16-3 A 21 Brenn­wert­ther­me 16 kW, L/LL Jun­kers FW 120, Mon­ta­ge­plat­te 258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Vaillant eco TEC exclusiv VC 146/4-7"/>
    <n v="2348"/>
    <n v="289859"/>
    <s v="/preisvergleich/Relocate/475957370.html?categoryId=18406&amp;pos=10&amp;price=2348.0&amp;productid=2286143&amp;sid=289859&amp;type=offer"/>
    <s v=" Vail­lant ecoTEC ex­clu­siv VC 206/4-7 Brenn­wert­ther­me ohne Re­ge­lung, Schrägdach rot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950.03"/>
    <n v="276812"/>
    <s v="/preisvergleich/Relocate/387843537.html?categoryId=18406&amp;pos=14&amp;price=2950.03&amp;productid=1064527&amp;sid=276812&amp;type=offer"/>
    <s v=" Viess­mann Paket Vi­to­dens 200-W ne­ben­gest. Spei­cher 3,2 - 19,0 kW, 200 Liter"/>
    <n v="18406"/>
    <x v="4"/>
    <n v="26"/>
    <n v="20"/>
    <s v="200 19"/>
    <s v="19"/>
    <n v="70"/>
    <n v="30"/>
    <s v="- 19,0 "/>
    <s v="19.0"/>
    <s v="19,0"/>
    <x v="3"/>
    <e v="#REF!"/>
    <s v="n.a."/>
    <m/>
    <n v="19"/>
  </r>
  <r>
    <s v="Junkers ZBR42 3 A"/>
    <n v="3215"/>
    <n v="289859"/>
    <s v="/preisvergleich/Relocate/481847957.html?categoryId=18406&amp;pos=12&amp;price=3215.0&amp;productid=1750863&amp;sid=289859&amp;type=offer"/>
    <s v=" Jun­kers Ce­ra­pur­Com­fort ZBR 42-3 A 21 Gas-Brenn­wert­ther­me 42 kW, L / LL ohne Re­ge­lung, ohne Spei­cher, Mon­ta­ge­plat­te 258 + 528-1 (Auf­putz), Jun­kers AZB10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3270"/>
    <n v="289859"/>
    <s v="/preisvergleich/Relocate/481848215.html?categoryId=18406&amp;pos=15&amp;price=3270.0&amp;productid=3497887&amp;sid=289859&amp;type=offer"/>
    <s v=" Jun­kers Ce­ra­pur­Com­fort ZBR 42-3 A 21 Gas-Brenn­wert­ther­me 42 kW, L / LL Jun­kers FR 50, Mon­ta­ge­plat­te 258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 Erdgas E/H (42 kW)"/>
    <n v="3085"/>
    <n v="289859"/>
    <s v="/preisvergleich/Relocate/481847765.html?categoryId=18406&amp;pos=15&amp;price=3085.0&amp;productid=3712928&amp;sid=289859&amp;type=offer"/>
    <s v=" Jun­kers Ce­ra­pur­Com­fort ZBR 42-3 A 23 Gas-Brenn­wert­ther­me 42 kW, E / H ohne Re­ge­lung, ohne Spei­cher, Jun­kers AZB09 Dach schwarz 80/125, ohne Mon­ta­ge­plat­te ..."/>
    <n v="18406"/>
    <x v="245"/>
    <n v="54"/>
    <n v="29"/>
    <s v="H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19"/>
    <n v="289859"/>
    <s v="/preisvergleich/Relocate/481823302.html?categoryId=18406&amp;pos=14&amp;price=2219.0&amp;productid=3712883&amp;sid=289859&amp;type=offer"/>
    <s v=" Jun­kers Ce­ra­pur­Com­fort-Eco ZSBE 16-3 A 21 Brenn­wert­ther­me 16 kW, L/LL ohne Re­ge­lung, ohne Spei­cher, Mon­ta­ge­plat­te 258 + 528-1 (Auf­putz), Jun­kers AZB09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Buderus Logaplus-Paket W10 (GB162-25 + SU200W, 1 Heizkreis mit Mischer)"/>
    <n v="4821"/>
    <n v="9701"/>
    <s v="/preisvergleich/Relocate/505055025.html?categoryId=18406&amp;pos=1&amp;price=4821.0&amp;productid=4215844&amp;sid=9701&amp;type=offer"/>
    <s v=" "/>
    <n v="18406"/>
    <x v="260"/>
    <n v="0"/>
    <n v="25"/>
    <e v="#N/A"/>
    <e v="#N/A"/>
    <n v="0"/>
    <n v="0"/>
    <b v="0"/>
    <e v="#N/A"/>
    <s v="FALSCH"/>
    <x v="2"/>
    <s v="10 "/>
    <e v="#N/A"/>
    <m/>
    <e v="#N/A"/>
  </r>
  <r>
    <s v="Vaillant eco TEC exclusiv VC 146/4-7"/>
    <n v="2348"/>
    <n v="289859"/>
    <s v="/preisvergleich/Relocate/475957517.html?categoryId=18406&amp;pos=11&amp;price=2348.0&amp;productid=2286143&amp;sid=289859&amp;type=offer"/>
    <s v=" Vail­lant ecoTEC ex­clu­siv VC 206/4-7 Brenn­wert­ther­me ohne Re­ge­lung, Schrägdach schwarz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iessmann Vitodens 200 19kW"/>
    <n v="2995"/>
    <n v="289859"/>
    <s v="/preisvergleich/Relocate/481820090.html?categoryId=18406&amp;pos=15&amp;price=2995.0&amp;productid=1064527&amp;sid=289859&amp;type=offer"/>
    <s v=" Viess­mann Vi­to­dens 200-W Gasther­me, 19 kW, B2HA068, 300 L Vi­to­cell 100-W, CVB Viess­mann"/>
    <n v="18406"/>
    <x v="4"/>
    <n v="26"/>
    <n v="20"/>
    <s v="200 19"/>
    <s v="19"/>
    <n v="45"/>
    <n v="24"/>
    <s v="me, 19 "/>
    <s v="19"/>
    <s v="e, 19"/>
    <x v="3"/>
    <e v="#REF!"/>
    <s v="n.a."/>
    <m/>
    <n v="19"/>
  </r>
  <r>
    <s v="Junkers ZBR42 3 A"/>
    <n v="3215"/>
    <n v="289859"/>
    <s v="/preisvergleich/Relocate/481848692.html?categoryId=18406&amp;pos=13&amp;price=3215.0&amp;productid=1750863&amp;sid=289859&amp;type=offer"/>
    <s v=" Jun­kers Ce­ra­pur­Com­fort ZBR 42-3 A 21 Gas-Brenn­wert­ther­me 42 kW, L / LL ohne Re­ge­lung, ohne Spei­cher, Mon­ta­ge­plat­te 258 + 528-1 (Auf­putz), Jun­kers AZB09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219"/>
    <n v="289859"/>
    <s v="/preisvergleich/Relocate/481779479.html?categoryId=18406&amp;pos=15&amp;price=2219.0&amp;productid=3712883&amp;sid=289859&amp;type=offer"/>
    <s v=" Jun­kers Ce­ra­pur­Com­fort-Eco ZSBE 16-3 A 21 Brenn­wert­ther­me 16 kW, L/LL ohne Re­ge­lung, ohne Spei­cher, Mon­ta­ge­plat­te 258 + 528-1 (Auf­putz), Jun­kers AZB10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Buderus Logaplus-Paket W10 (GB162-25 + SU200W, 1 Heizkreis mit Mischer)"/>
    <n v="4821"/>
    <n v="9701"/>
    <s v="/preisvergleich/Relocate/505056515.html?categoryId=18406&amp;pos=2&amp;price=4821.0&amp;productid=4215844&amp;sid=9701&amp;type=offer"/>
    <s v=" "/>
    <n v="18406"/>
    <x v="260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25 + S160RW, 1 Heizkreis mit Mischer)"/>
    <n v="5120"/>
    <n v="9701"/>
    <s v="/preisvergleich/Relocate/504968598.html?categoryId=18406&amp;pos=1&amp;price=5120.0&amp;productid=4215847&amp;sid=9701&amp;type=offer"/>
    <s v=" "/>
    <n v="18406"/>
    <x v="261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25 + S135RW, 1 Heizkreis mit Mischer)"/>
    <n v="5039"/>
    <n v="9701"/>
    <s v="/preisvergleich/Relocate/505055021.html?categoryId=18406&amp;pos=1&amp;price=5039.0&amp;productid=4215848&amp;sid=9701&amp;type=offer"/>
    <s v=" "/>
    <n v="18406"/>
    <x v="262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25 + SU160W, 1 Heizkreis mit Mischer)"/>
    <n v="4806"/>
    <n v="9701"/>
    <s v="/preisvergleich/Relocate/505055024.html?categoryId=18406&amp;pos=1&amp;price=4806.0&amp;productid=4215846&amp;sid=9701&amp;type=offer"/>
    <s v=" "/>
    <n v="18406"/>
    <x v="263"/>
    <n v="0"/>
    <n v="25"/>
    <e v="#N/A"/>
    <e v="#N/A"/>
    <n v="0"/>
    <n v="0"/>
    <b v="0"/>
    <e v="#N/A"/>
    <s v="FALSCH"/>
    <x v="2"/>
    <s v="10 "/>
    <e v="#N/A"/>
    <m/>
    <e v="#N/A"/>
  </r>
  <r>
    <s v="Vaillant eco TEC exclusiv VC 146/4-7"/>
    <n v="2353"/>
    <n v="289859"/>
    <s v="/preisvergleich/Relocate/475958396.html?categoryId=18406&amp;pos=12&amp;price=2353.0&amp;productid=2286143&amp;sid=289859&amp;type=offer"/>
    <s v=" Vail­lant ecoTEC ex­clu­siv VC 206/4-7 Brenn­wert­ther­me ohne Re­ge­lung, Schräg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"/>
    <n v="3220"/>
    <n v="289859"/>
    <s v="/preisvergleich/Relocate/481848807.html?categoryId=18406&amp;pos=14&amp;price=3220.0&amp;productid=1750863&amp;sid=289859&amp;type=offer"/>
    <s v=" Jun­kers Ce­ra­pur­Com­fort ZBR 42-3 A 21 Gas-Brenn­wert­ther­me 42 kW, L / LL ohne Re­ge­lung, ohne Spei­cher, Mon­ta­ge­plat­te 258 + 223-1 (Un­ter­putz), ATEC Schacht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Buderus Logaplus-Paket W10 (GB162-25 + S120, 1 Heizkreis mit Mischer)"/>
    <n v="4717"/>
    <n v="9701"/>
    <s v="/preisvergleich/Relocate/504968613.html?categoryId=18406&amp;pos=1&amp;price=4717.0&amp;productid=4215849&amp;sid=9701&amp;type=offer"/>
    <s v=" "/>
    <n v="18406"/>
    <x v="264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U160W, 1 Heizkreis mit Mischer)"/>
    <n v="5488"/>
    <n v="9701"/>
    <s v="/preisvergleich/Relocate/435732332.html?categoryId=18406&amp;pos=1&amp;price=5488.0&amp;productid=4215859&amp;sid=9701&amp;type=offer"/>
    <s v=" "/>
    <n v="18406"/>
    <x v="265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25 + S160RW, 1 Heizkreis mit Mischer)"/>
    <n v="5120"/>
    <n v="9701"/>
    <s v="/preisvergleich/Relocate/504968543.html?categoryId=18406&amp;pos=2&amp;price=5120.0&amp;productid=4215847&amp;sid=9701&amp;type=offer"/>
    <s v=" "/>
    <n v="18406"/>
    <x v="261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25 + S135RW, 1 Heizkreis mit Mischer)"/>
    <n v="5039"/>
    <n v="9701"/>
    <s v="/preisvergleich/Relocate/504968551.html?categoryId=18406&amp;pos=2&amp;price=5039.0&amp;productid=4215848&amp;sid=9701&amp;type=offer"/>
    <s v=" "/>
    <n v="18406"/>
    <x v="262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25 + SU160W, 1 Heizkreis mit Mischer)"/>
    <n v="4806"/>
    <n v="9701"/>
    <s v="/preisvergleich/Relocate/505055113.html?categoryId=18406&amp;pos=2&amp;price=4806.0&amp;productid=4215846&amp;sid=9701&amp;type=offer"/>
    <s v=" "/>
    <n v="18406"/>
    <x v="263"/>
    <n v="0"/>
    <n v="25"/>
    <e v="#N/A"/>
    <e v="#N/A"/>
    <n v="0"/>
    <n v="0"/>
    <b v="0"/>
    <e v="#N/A"/>
    <s v="FALSCH"/>
    <x v="2"/>
    <s v="10 "/>
    <e v="#N/A"/>
    <m/>
    <e v="#N/A"/>
  </r>
  <r>
    <s v="Vaillant eco TEC exclusiv VC 146/4-7"/>
    <n v="2353"/>
    <n v="289859"/>
    <s v="/preisvergleich/Relocate/475957526.html?categoryId=18406&amp;pos=13&amp;price=2353.0&amp;productid=2286143&amp;sid=289859&amp;type=offer"/>
    <s v=" Vail­lant ecoTEC ex­clu­siv VC 206/4-7 Brenn­wert­ther­me ohne Re­ge­lung, Schräg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"/>
    <n v="3225"/>
    <n v="289859"/>
    <s v="/preisvergleich/Relocate/481846775.html?categoryId=18406&amp;pos=15&amp;price=3225.0&amp;productid=1750863&amp;sid=289859&amp;type=offer"/>
    <s v=" Jun­kers Ce­ra­pur­Com­fort ZBR 42-3 A 21 Gas-Brenn­wert­ther­me 42 kW, L / LL ohne Re­ge­lung, ohne Spei­cher, Jun­kers Schacht 6 Meter 80/125, ohne Mon­ta­ge­plat­t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Buderus Logaplus-Paket W10 (GB162-25 + S120, 1 Heizkreis mit Mischer)"/>
    <n v="4717"/>
    <n v="9701"/>
    <s v="/preisvergleich/Relocate/504968605.html?categoryId=18406&amp;pos=2&amp;price=4717.0&amp;productid=4215849&amp;sid=9701&amp;type=offer"/>
    <s v=" "/>
    <n v="18406"/>
    <x v="264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U160W, 1 Heizkreis mit Mischer)"/>
    <n v="5488"/>
    <n v="9701"/>
    <s v="/preisvergleich/Relocate/514262442.html?categoryId=18406&amp;pos=2&amp;price=5488.0&amp;productid=4215859&amp;sid=9701&amp;type=offer"/>
    <s v=" "/>
    <n v="18406"/>
    <x v="265"/>
    <n v="0"/>
    <n v="25"/>
    <e v="#N/A"/>
    <e v="#N/A"/>
    <n v="0"/>
    <n v="0"/>
    <b v="0"/>
    <e v="#N/A"/>
    <s v="FALSCH"/>
    <x v="2"/>
    <s v="10 "/>
    <e v="#N/A"/>
    <m/>
    <e v="#N/A"/>
  </r>
  <r>
    <s v="Vaillant eco TEC exclusiv VC 146/4-7"/>
    <n v="2355"/>
    <n v="289859"/>
    <s v="/preisvergleich/Relocate/475958266.html?categoryId=18406&amp;pos=14&amp;price=2355.0&amp;productid=2286143&amp;sid=289859&amp;type=offer"/>
    <s v=" Vail­lant ecoTEC ex­clu­siv VC 146/4-7 Brenn­wert­ther­me ca­lor­MA­TIC 370f, ohne Ab­gas­pa­ket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363"/>
    <n v="289859"/>
    <s v="/preisvergleich/Relocate/475957371.html?categoryId=18406&amp;pos=15&amp;price=2363.0&amp;productid=2286143&amp;sid=289859&amp;type=offer"/>
    <s v=" Vail­lant ecoTEC ex­clu­siv VC 206/4-7 Brenn­wert­ther­me ca­lor­MA­TIC 370f, ohne Ab­gas­pa­ket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Buderus Logaplus-Paket W10 (GB162-35 + SU300W, 1 Heizkreis mit Mischer)"/>
    <n v="5652"/>
    <n v="9701"/>
    <s v="/preisvergleich/Relocate/435733663.html?categoryId=18406&amp;pos=1&amp;price=5652.0&amp;productid=4215862&amp;sid=9701&amp;type=offer"/>
    <s v=" "/>
    <n v="18406"/>
    <x v="266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135RW, 1 Heizkreis mit Mischer)"/>
    <n v="5729"/>
    <n v="9701"/>
    <s v="/preisvergleich/Relocate/514262291.html?categoryId=18406&amp;pos=1&amp;price=5729.0&amp;productid=4215861&amp;sid=9701&amp;type=offer"/>
    <s v=" "/>
    <n v="18406"/>
    <x v="267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U300W, 1 Heizkreis mit Mischer)"/>
    <n v="5652"/>
    <n v="9701"/>
    <s v="/preisvergleich/Relocate/514262400.html?categoryId=18406&amp;pos=2&amp;price=5652.0&amp;productid=4215862&amp;sid=9701&amp;type=offer"/>
    <s v=" "/>
    <n v="18406"/>
    <x v="266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135RW, 1 Heizkreis mit Mischer)"/>
    <n v="5729"/>
    <n v="9701"/>
    <s v="/preisvergleich/Relocate/435738084.html?categoryId=18406&amp;pos=2&amp;price=5729.0&amp;productid=4215861&amp;sid=9701&amp;type=offer"/>
    <s v=" "/>
    <n v="18406"/>
    <x v="267"/>
    <n v="0"/>
    <n v="25"/>
    <e v="#N/A"/>
    <e v="#N/A"/>
    <n v="0"/>
    <n v="0"/>
    <b v="0"/>
    <e v="#N/A"/>
    <s v="FALSCH"/>
    <x v="2"/>
    <s v="10 "/>
    <e v="#N/A"/>
    <m/>
    <e v="#N/A"/>
  </r>
  <r>
    <s v="Vaillant ecoCompact VSC 266/4-5 200 (26,3 kW)"/>
    <n v="3085"/>
    <n v="9701"/>
    <s v="/preisvergleich/Relocate/471464837.html?categoryId=18406&amp;pos=1&amp;price=3085.0&amp;productid=4398618&amp;sid=9701&amp;type=offer"/>
    <s v=" "/>
    <n v="18406"/>
    <x v="268"/>
    <n v="43"/>
    <n v="25"/>
    <s v="(26,3 "/>
    <s v="26.3 "/>
    <n v="0"/>
    <n v="0"/>
    <b v="0"/>
    <e v="#N/A"/>
    <s v="FALSCH"/>
    <x v="59"/>
    <e v="#REF!"/>
    <s v="n.a."/>
    <m/>
    <n v="26.3"/>
  </r>
  <r>
    <s v="Vaillant ecoCompact VSC 266/4-5 200 (26,3 kW)"/>
    <n v="3598"/>
    <n v="9701"/>
    <s v="/preisvergleich/Relocate/435749479.html?categoryId=18406&amp;pos=2&amp;price=3598.0&amp;productid=4398618&amp;sid=9701&amp;type=offer"/>
    <s v=" "/>
    <n v="18406"/>
    <x v="268"/>
    <n v="43"/>
    <n v="25"/>
    <s v="(26,3 "/>
    <s v="26.3 "/>
    <n v="0"/>
    <n v="0"/>
    <b v="0"/>
    <e v="#N/A"/>
    <s v="FALSCH"/>
    <x v="59"/>
    <e v="#REF!"/>
    <s v="n.a."/>
    <m/>
    <n v="26.3"/>
  </r>
  <r>
    <s v="Vaillant ecoTEC plus VCW 196/3-5 (22 kW)"/>
    <n v="3713.75"/>
    <n v="12041"/>
    <s v="/preisvergleich/Relocate/582706310.html?categoryId=18406&amp;pos=1&amp;price=3713.75&amp;productid=1094416&amp;sid=12041&amp;type=offer"/>
    <s v=" "/>
    <n v="18406"/>
    <x v="269"/>
    <n v="38"/>
    <n v="26"/>
    <s v="5 (22 "/>
    <s v="22 "/>
    <n v="0"/>
    <n v="0"/>
    <b v="0"/>
    <e v="#N/A"/>
    <s v="FALSCH"/>
    <x v="1"/>
    <e v="#REF!"/>
    <s v="n.a."/>
    <m/>
    <n v="22"/>
  </r>
  <r>
    <s v="Buderus Logamax plus GB162-15"/>
    <n v="2095"/>
    <n v="9701"/>
    <s v="/preisvergleich/Relocate/440781294.html?categoryId=18406&amp;pos=1&amp;price=2095.0&amp;productid=1083969&amp;sid=9701&amp;type=offer"/>
    <s v=" "/>
    <n v="18406"/>
    <x v="270"/>
    <n v="0"/>
    <n v="24"/>
    <e v="#N/A"/>
    <e v="#N/A"/>
    <n v="0"/>
    <n v="0"/>
    <b v="0"/>
    <e v="#N/A"/>
    <s v="FALSCH"/>
    <x v="2"/>
    <s v="162"/>
    <e v="#N/A"/>
    <m/>
    <e v="#N/A"/>
  </r>
  <r>
    <s v="Remeha 28 C"/>
    <n v="1881"/>
    <n v="223861"/>
    <s v="/preisvergleich/Relocate/468353926.html?categoryId=18406&amp;pos=1&amp;price=1881.0&amp;productid=3725835&amp;sid=223861&amp;type=offer"/>
    <s v=" Remeha Gas-Brenn­wert Kom­bi-Heiz­ther­me Kom­bither­me Tzerra 28 C Re­ge­lung iSense ohne Au­ßen­füh­ler, ohne Mon­ta­ge­rah­men, An­schluss Jun­kers-Alt­ge­rä­te, Blen­d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Vaillant ecoTEC plus VCW 196/3-5 (22 kW)"/>
    <n v="3713.75"/>
    <n v="12041"/>
    <s v="/preisvergleich/Relocate/582706304.html?categoryId=18406&amp;pos=2&amp;price=3713.75&amp;productid=1094416&amp;sid=12041&amp;type=offer"/>
    <s v=" "/>
    <n v="18406"/>
    <x v="269"/>
    <n v="38"/>
    <n v="26"/>
    <s v="5 (22 "/>
    <s v="22 "/>
    <n v="0"/>
    <n v="0"/>
    <b v="0"/>
    <e v="#N/A"/>
    <s v="FALSCH"/>
    <x v="1"/>
    <e v="#REF!"/>
    <s v="n.a."/>
    <m/>
    <n v="22"/>
  </r>
  <r>
    <s v="Buderus Logamax plus GB162-15"/>
    <n v="2095"/>
    <n v="9701"/>
    <s v="/preisvergleich/Relocate/440780955.html?categoryId=18406&amp;pos=2&amp;price=2095.0&amp;productid=1083969&amp;sid=9701&amp;type=offer"/>
    <s v=" "/>
    <n v="18406"/>
    <x v="270"/>
    <n v="0"/>
    <n v="24"/>
    <e v="#N/A"/>
    <e v="#N/A"/>
    <n v="0"/>
    <n v="0"/>
    <b v="0"/>
    <e v="#N/A"/>
    <s v="FALSCH"/>
    <x v="2"/>
    <s v="162"/>
    <e v="#N/A"/>
    <m/>
    <e v="#N/A"/>
  </r>
  <r>
    <s v="Remeha 28 C"/>
    <n v="1881"/>
    <n v="223861"/>
    <s v="/preisvergleich/Relocate/468353885.html?categoryId=18406&amp;pos=2&amp;price=1881.0&amp;productid=3725835&amp;sid=223861&amp;type=offer"/>
    <s v=" Remeha Gas-Brenn­wert Kom­bi-Heiz­ther­me Kom­bither­me Tzerra 28 C Re­ge­lung iSense ohne Au­ßen­füh­ler, ohne Mon­ta­ge­rah­men, An­schluss Vail­lant-Alt­ge­rä­te, Blen­d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Elco Thision S 9.1"/>
    <n v="3474"/>
    <n v="9701"/>
    <s v="/preisvergleich/Relocate/437653871.html?categoryId=18406&amp;pos=1&amp;price=3474.0&amp;productid=1282285&amp;sid=9701&amp;type=offer"/>
    <s v=" "/>
    <n v="18406"/>
    <x v="271"/>
    <n v="0"/>
    <n v="16"/>
    <e v="#N/A"/>
    <e v="#N/A"/>
    <n v="0"/>
    <n v="0"/>
    <b v="0"/>
    <e v="#N/A"/>
    <s v="FALSCH"/>
    <x v="2"/>
    <s v="9.1"/>
    <e v="#N/A"/>
    <m/>
    <e v="#N/A"/>
  </r>
  <r>
    <s v="Elco Thision S 50.1"/>
    <n v="5115"/>
    <n v="9701"/>
    <s v="/preisvergleich/Relocate/442083394.html?categoryId=18406&amp;pos=1&amp;price=5115.0&amp;productid=1282290&amp;sid=9701&amp;type=offer"/>
    <s v=" "/>
    <n v="18406"/>
    <x v="272"/>
    <n v="0"/>
    <n v="16"/>
    <e v="#N/A"/>
    <e v="#N/A"/>
    <n v="0"/>
    <n v="0"/>
    <b v="0"/>
    <e v="#N/A"/>
    <s v="FALSCH"/>
    <x v="2"/>
    <s v="50."/>
    <e v="#N/A"/>
    <m/>
    <e v="#N/A"/>
  </r>
  <r>
    <s v="Elco Thision S 25.1"/>
    <n v="3554"/>
    <n v="9701"/>
    <s v="/preisvergleich/Relocate/441601989.html?categoryId=18406&amp;pos=1&amp;price=3554.0&amp;productid=1282288&amp;sid=9701&amp;type=offer"/>
    <s v=" "/>
    <n v="18406"/>
    <x v="273"/>
    <n v="0"/>
    <n v="16"/>
    <e v="#N/A"/>
    <e v="#N/A"/>
    <n v="0"/>
    <n v="0"/>
    <b v="0"/>
    <e v="#N/A"/>
    <s v="FALSCH"/>
    <x v="2"/>
    <s v="25."/>
    <e v="#N/A"/>
    <m/>
    <e v="#N/A"/>
  </r>
  <r>
    <s v="Remeha 28 C"/>
    <n v="1883"/>
    <n v="223861"/>
    <s v="/preisvergleich/Relocate/468353328.html?categoryId=18406&amp;pos=3&amp;price=1883.0&amp;productid=3725835&amp;sid=223861&amp;type=offer"/>
    <s v=" Remeha Gas-Brenn­wert Kom­bi-Heiz­ther­me Kom­bither­me Tzerra 28 C Re­ge­lung iSense mit Au­ßen­füh­ler, mit Mon­ta­ge­rah­men, An­schluss nach unten, Blende für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Elco Thision S 9.1"/>
    <n v="3474"/>
    <n v="9701"/>
    <s v="/preisvergleich/Relocate/437654570.html?categoryId=18406&amp;pos=2&amp;price=3474.0&amp;productid=1282285&amp;sid=9701&amp;type=offer"/>
    <s v=" "/>
    <n v="18406"/>
    <x v="271"/>
    <n v="0"/>
    <n v="16"/>
    <e v="#N/A"/>
    <e v="#N/A"/>
    <n v="0"/>
    <n v="0"/>
    <b v="0"/>
    <e v="#N/A"/>
    <s v="FALSCH"/>
    <x v="2"/>
    <s v="9.1"/>
    <e v="#N/A"/>
    <m/>
    <e v="#N/A"/>
  </r>
  <r>
    <s v="Elco Thision S 50.1"/>
    <n v="5115"/>
    <n v="9701"/>
    <s v="/preisvergleich/Relocate/472972354.html?categoryId=18406&amp;pos=2&amp;price=5115.0&amp;productid=1282290&amp;sid=9701&amp;type=offer"/>
    <s v=" "/>
    <n v="18406"/>
    <x v="272"/>
    <n v="0"/>
    <n v="16"/>
    <e v="#N/A"/>
    <e v="#N/A"/>
    <n v="0"/>
    <n v="0"/>
    <b v="0"/>
    <e v="#N/A"/>
    <s v="FALSCH"/>
    <x v="2"/>
    <s v="50."/>
    <e v="#N/A"/>
    <m/>
    <e v="#N/A"/>
  </r>
  <r>
    <s v="Elco Thision S 25.1"/>
    <n v="3554"/>
    <n v="9701"/>
    <s v="/preisvergleich/Relocate/454938218.html?categoryId=18406&amp;pos=2&amp;price=3554.0&amp;productid=1282288&amp;sid=9701&amp;type=offer"/>
    <s v=" "/>
    <n v="18406"/>
    <x v="273"/>
    <n v="0"/>
    <n v="16"/>
    <e v="#N/A"/>
    <e v="#N/A"/>
    <n v="0"/>
    <n v="0"/>
    <b v="0"/>
    <e v="#N/A"/>
    <s v="FALSCH"/>
    <x v="2"/>
    <s v="25."/>
    <e v="#N/A"/>
    <m/>
    <e v="#N/A"/>
  </r>
  <r>
    <s v="Viessmann Vitodens 222-W (35 kW)"/>
    <n v="2990"/>
    <n v="289859"/>
    <s v="/preisvergleich/Relocate/481822536.html?categoryId=18406&amp;pos=1&amp;price=2990.0&amp;productid=1983623&amp;sid=289859&amp;type=offer"/>
    <s v=" Viess­mann Vi­to­dens 222-W Kom­pakt-Brenn­wert­ther­me, 35 kW, VT100, HE ohne Ab­gas­pa­ket, ohne Viess­mann"/>
    <n v="18406"/>
    <x v="274"/>
    <n v="30"/>
    <n v="20"/>
    <s v="W (35 "/>
    <s v="35 "/>
    <n v="62"/>
    <n v="24"/>
    <s v="me, 35 "/>
    <s v="35"/>
    <s v="e, 35"/>
    <x v="29"/>
    <e v="#REF!"/>
    <s v="n.a."/>
    <m/>
    <n v="35"/>
  </r>
  <r>
    <s v="Remeha 28 C"/>
    <n v="1886"/>
    <n v="223861"/>
    <s v="/preisvergleich/Relocate/468353306.html?categoryId=18406&amp;pos=4&amp;price=1886.0&amp;productid=3725835&amp;sid=223861&amp;type=offer"/>
    <s v=" Remeha Gas-Brenn­wert Kom­bi-Heiz­ther­me Kom­bither­me Tzerra 28 C Re­ge­lung iSense mit Au­ßen­füh­ler, ohne Mon­ta­ge­rah­men, An­schluss Vail­lant-Alt­ge­rä­te, oh­n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Viessmann Vitodens 222-W (35 kW)"/>
    <n v="3155"/>
    <n v="289859"/>
    <s v="/preisvergleich/Relocate/481794988.html?categoryId=18406&amp;pos=2&amp;price=3155.0&amp;productid=1983623&amp;sid=289859&amp;type=offer"/>
    <s v=" Viess­mann Vi­to­dens 222-W Kom­pakt-Brenn­wert­ther­me, 35 kW, VT100, HE ohne Ab­gas­pa­ket, Auf­putz Viess­mann"/>
    <n v="18406"/>
    <x v="274"/>
    <n v="30"/>
    <n v="20"/>
    <s v="W (35 "/>
    <s v="35 "/>
    <n v="62"/>
    <n v="24"/>
    <s v="me, 35 "/>
    <s v="35"/>
    <s v="e, 35"/>
    <x v="29"/>
    <e v="#REF!"/>
    <s v="n.a."/>
    <m/>
    <n v="35"/>
  </r>
  <r>
    <s v="Remeha 28 C"/>
    <n v="1886"/>
    <n v="223861"/>
    <s v="/preisvergleich/Relocate/468353884.html?categoryId=18406&amp;pos=5&amp;price=1886.0&amp;productid=3725835&amp;sid=223861&amp;type=offer"/>
    <s v=" Remeha Gas-Brenn­wert Kom­bi-Heiz­ther­me Kom­bither­me Tzerra 28 C Re­ge­lung iSense mit Au­ßen­füh­ler, ohne Mon­ta­ge­rah­men, An­schluss Jun­kers-Alt­ge­rä­te, oh­n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Buderus Logamax plus GB162-35"/>
    <n v="2660"/>
    <n v="9701"/>
    <s v="/preisvergleich/Relocate/444540494.html?categoryId=18406&amp;pos=1&amp;price=2660.0&amp;productid=1211486&amp;sid=9701&amp;type=offer"/>
    <s v=" "/>
    <n v="18406"/>
    <x v="275"/>
    <n v="0"/>
    <n v="24"/>
    <e v="#N/A"/>
    <e v="#N/A"/>
    <n v="0"/>
    <n v="0"/>
    <b v="0"/>
    <e v="#N/A"/>
    <s v="FALSCH"/>
    <x v="2"/>
    <s v="162"/>
    <e v="#N/A"/>
    <m/>
    <e v="#N/A"/>
  </r>
  <r>
    <s v="Buderus Logamax plus GB162-45"/>
    <n v="3075"/>
    <n v="9701"/>
    <s v="/preisvergleich/Relocate/435749682.html?categoryId=18406&amp;pos=1&amp;price=3075.0&amp;productid=1098442&amp;sid=9701&amp;type=offer"/>
    <s v=" "/>
    <n v="18406"/>
    <x v="276"/>
    <n v="0"/>
    <n v="24"/>
    <e v="#N/A"/>
    <e v="#N/A"/>
    <n v="0"/>
    <n v="0"/>
    <b v="0"/>
    <e v="#N/A"/>
    <s v="FALSCH"/>
    <x v="2"/>
    <s v="162"/>
    <e v="#N/A"/>
    <m/>
    <e v="#N/A"/>
  </r>
  <r>
    <s v="Viessmann Vitodens 222-W (35 kW)"/>
    <n v="3160"/>
    <n v="289859"/>
    <s v="/preisvergleich/Relocate/481795267.html?categoryId=18406&amp;pos=3&amp;price=3160.0&amp;productid=1983623&amp;sid=289859&amp;type=offer"/>
    <s v=" Viess­mann Vi­to­dens 222-W Kom­pakt-Brenn­wert­ther­me, 35 kW, VT100, HE Abgas Schacht - 6m, ohne Viess­mann"/>
    <n v="18406"/>
    <x v="274"/>
    <n v="30"/>
    <n v="20"/>
    <s v="W (35 "/>
    <s v="35 "/>
    <n v="62"/>
    <n v="24"/>
    <s v="me, 35 "/>
    <s v="35"/>
    <s v="e, 35"/>
    <x v="29"/>
    <e v="#REF!"/>
    <s v="n.a."/>
    <m/>
    <n v="35"/>
  </r>
  <r>
    <s v="Remeha 28 C"/>
    <n v="1892"/>
    <n v="223861"/>
    <s v="/preisvergleich/Relocate/468353483.html?categoryId=18406&amp;pos=6&amp;price=1892.0&amp;productid=3725835&amp;sid=223861&amp;type=offer"/>
    <s v=" Remeha Gas-Brenn­wert Kom­bi-Heiz­ther­me Kom­bither­me Tzerra 28 C Re­ge­lung iSense ohne Au­ßen­füh­ler, mit Mon­ta­ge­rah­men, An­schluss nach unten, Blende für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Buderus Logamax plus GB162-35"/>
    <n v="2865"/>
    <n v="9701"/>
    <s v="/preisvergleich/Relocate/435750542.html?categoryId=18406&amp;pos=2&amp;price=2865.0&amp;productid=1211486&amp;sid=9701&amp;type=offer"/>
    <s v=" "/>
    <n v="18406"/>
    <x v="275"/>
    <n v="0"/>
    <n v="24"/>
    <e v="#N/A"/>
    <e v="#N/A"/>
    <n v="0"/>
    <n v="0"/>
    <b v="0"/>
    <e v="#N/A"/>
    <s v="FALSCH"/>
    <x v="2"/>
    <s v="162"/>
    <e v="#N/A"/>
    <m/>
    <e v="#N/A"/>
  </r>
  <r>
    <s v="Elco SMARTRON 2-13C"/>
    <n v="2745"/>
    <n v="9701"/>
    <s v="/preisvergleich/Relocate/560816459.html?categoryId=18406&amp;pos=1&amp;price=2745.0&amp;productid=2354011&amp;sid=9701&amp;type=offer"/>
    <s v=" "/>
    <n v="18406"/>
    <x v="277"/>
    <n v="0"/>
    <n v="15"/>
    <e v="#N/A"/>
    <e v="#N/A"/>
    <n v="0"/>
    <n v="0"/>
    <b v="0"/>
    <e v="#N/A"/>
    <s v="FALSCH"/>
    <x v="2"/>
    <s v="2-1"/>
    <e v="#N/A"/>
    <m/>
    <e v="#N/A"/>
  </r>
  <r>
    <s v="Viessmann Vitodens 222-W (35 kW)"/>
    <n v="3191.94"/>
    <n v="9701"/>
    <s v="/preisvergleich/Relocate/440796299.html?categoryId=18406&amp;pos=4&amp;price=3191.94&amp;productid=1983623&amp;sid=9701&amp;type=offer"/>
    <s v=" "/>
    <n v="18406"/>
    <x v="274"/>
    <n v="30"/>
    <n v="20"/>
    <s v="W (35 "/>
    <s v="35 "/>
    <n v="0"/>
    <n v="0"/>
    <b v="0"/>
    <e v="#N/A"/>
    <s v="FALSCH"/>
    <x v="29"/>
    <e v="#REF!"/>
    <s v="n.a."/>
    <m/>
    <n v="35"/>
  </r>
  <r>
    <s v="Remeha 28 C"/>
    <n v="1892"/>
    <n v="223861"/>
    <s v="/preisvergleich/Relocate/468353355.html?categoryId=18406&amp;pos=7&amp;price=1892.0&amp;productid=3725835&amp;sid=223861&amp;type=offer"/>
    <s v=" Remeha Gas-Brenn­wert Kom­bi-Heiz­ther­me Kom­bither­me Tzerra 28 C Re­ge­lung iSense ohne Au­ßen­füh­ler, ohne Mon­ta­ge­rah­men, An­schluss Jun­kers-Alt­ge­rä­te, Blen­d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Elco SMARTRON 2-13C"/>
    <n v="2840"/>
    <n v="9701"/>
    <s v="/preisvergleich/Relocate/441660196.html?categoryId=18406&amp;pos=2&amp;price=2840.0&amp;productid=2354011&amp;sid=9701&amp;type=offer"/>
    <s v=" "/>
    <n v="18406"/>
    <x v="277"/>
    <n v="0"/>
    <n v="15"/>
    <e v="#N/A"/>
    <e v="#N/A"/>
    <n v="0"/>
    <n v="0"/>
    <b v="0"/>
    <e v="#N/A"/>
    <s v="FALSCH"/>
    <x v="2"/>
    <s v="2-1"/>
    <e v="#N/A"/>
    <m/>
    <e v="#N/A"/>
  </r>
  <r>
    <s v="Elco SMARTRON 2-17C"/>
    <n v="2803"/>
    <n v="9701"/>
    <s v="/preisvergleich/Relocate/439353814.html?categoryId=18406&amp;pos=1&amp;price=2803.0&amp;productid=2354013&amp;sid=9701&amp;type=offer"/>
    <s v=" "/>
    <n v="18406"/>
    <x v="278"/>
    <n v="0"/>
    <n v="15"/>
    <e v="#N/A"/>
    <e v="#N/A"/>
    <n v="0"/>
    <n v="0"/>
    <b v="0"/>
    <e v="#N/A"/>
    <s v="FALSCH"/>
    <x v="2"/>
    <s v="2-1"/>
    <e v="#N/A"/>
    <m/>
    <e v="#N/A"/>
  </r>
  <r>
    <s v="Viessmann Vitodens 222-W (35 kW)"/>
    <n v="3276.99"/>
    <n v="276812"/>
    <s v="/preisvergleich/Relocate/387842726.html?categoryId=18406&amp;pos=5&amp;price=3276.99&amp;productid=1983623&amp;sid=276812&amp;type=offer"/>
    <s v=" Viess­mann Vi­to­dens 222-W mit Vi­to­tro­nic 100 5,2 - 35,0 kW"/>
    <n v="18406"/>
    <x v="274"/>
    <n v="30"/>
    <n v="20"/>
    <s v="W (35 "/>
    <s v="35 "/>
    <n v="63"/>
    <n v="24"/>
    <s v="- 35,0 "/>
    <s v="35.0"/>
    <s v="35,0"/>
    <x v="29"/>
    <e v="#REF!"/>
    <s v="n.a."/>
    <m/>
    <n v="35"/>
  </r>
  <r>
    <s v="Remeha 28 C"/>
    <n v="1892"/>
    <n v="223861"/>
    <s v="/preisvergleich/Relocate/468353354.html?categoryId=18406&amp;pos=8&amp;price=1892.0&amp;productid=3725835&amp;sid=223861&amp;type=offer"/>
    <s v=" Remeha Gas-Brenn­wert Kom­bi-Heiz­ther­me Kom­bither­me Tzerra 28 C Re­ge­lung iSense ohne Au­ßen­füh­ler, ohne Mon­ta­ge­rah­men, An­schluss Vail­lant-Alt­ge­rä­te, Blen­d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Vaillant ecoTEC exclusiv VC 356/4-7"/>
    <n v="2605"/>
    <n v="223861"/>
    <s v="/preisvergleich/Relocate/508254189.html?categoryId=18406&amp;pos=1&amp;price=2605.0&amp;productid=2498921&amp;sid=223861&amp;type=offer"/>
    <s v=" Vail­lant Gas­kes­sel Brenn­wert Heiz­ge­rät ecoTEC ex­clu­siv VC 356 Gas­hei­zung Hei­zung"/>
    <n v="18406"/>
    <x v="279"/>
    <n v="0"/>
    <n v="29"/>
    <e v="#N/A"/>
    <e v="#N/A"/>
    <n v="0"/>
    <n v="68"/>
    <b v="0"/>
    <e v="#N/A"/>
    <s v="FALSCH"/>
    <x v="2"/>
    <s v="356"/>
    <e v="#N/A"/>
    <m/>
    <e v="#N/A"/>
  </r>
  <r>
    <s v="Elco SMARTRON 2-17C"/>
    <n v="2803"/>
    <n v="9701"/>
    <s v="/preisvergleich/Relocate/439353944.html?categoryId=18406&amp;pos=2&amp;price=2803.0&amp;productid=2354013&amp;sid=9701&amp;type=offer"/>
    <s v=" "/>
    <n v="18406"/>
    <x v="278"/>
    <n v="0"/>
    <n v="15"/>
    <e v="#N/A"/>
    <e v="#N/A"/>
    <n v="0"/>
    <n v="0"/>
    <b v="0"/>
    <e v="#N/A"/>
    <s v="FALSCH"/>
    <x v="2"/>
    <s v="2-1"/>
    <e v="#N/A"/>
    <m/>
    <e v="#N/A"/>
  </r>
  <r>
    <s v="Viessmann Vitodens 222-W (35 kW)"/>
    <n v="3345"/>
    <n v="289859"/>
    <s v="/preisvergleich/Relocate/481828324.html?categoryId=18406&amp;pos=6&amp;price=3345.0&amp;productid=1983623&amp;sid=289859&amp;type=offer"/>
    <s v=" Viess­mann Vi­to­dens 222-W Brenn­wert­ther­me, 35 kW, B2LA012, VT 200, Zu­be­hör Ap Viess­mann"/>
    <n v="18406"/>
    <x v="274"/>
    <n v="30"/>
    <n v="20"/>
    <s v="W (35 "/>
    <s v="35 "/>
    <n v="53"/>
    <n v="24"/>
    <s v="me, 35 "/>
    <s v="35"/>
    <s v="e, 35"/>
    <x v="29"/>
    <e v="#REF!"/>
    <s v="n.a."/>
    <m/>
    <n v="35"/>
  </r>
  <r>
    <s v="Remeha 28 C"/>
    <n v="1897"/>
    <n v="223861"/>
    <s v="/preisvergleich/Relocate/468353337.html?categoryId=18406&amp;pos=9&amp;price=1897.0&amp;productid=3725835&amp;sid=223861&amp;type=offer"/>
    <s v=" Remeha Gas-Brenn­wert Kom­bi-Heiz­ther­me Kom­bither­me Tzerra 28 C Re­ge­lung iSense mit Au­ßen­füh­ler, mit Mon­ta­ge­rah­men, An­schluss nach unten, oh­n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Junkers Cerapur Comfort-Eco ZSBE 16-3 A 23 Erdgas E/H (16 kW)"/>
    <n v="1834"/>
    <n v="289859"/>
    <s v="/preisvergleich/Relocate/481822134.html?categoryId=18406&amp;pos=1&amp;price=1834.0&amp;productid=2635849&amp;sid=289859&amp;type=offer"/>
    <s v=" Jun­kers Ce­ra­pur­Com­fort-Eco ZSBE 16-3 A 23 Brenn­wert­ther­me 16 kW, E/H ohne Re­ge­lung, ohne Spei­cher, ohne Ab­gas­pa­ket, ohne Mon­ta­ge­plat­te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Vaillant ecoTEC exclusiv VC 356/4-7"/>
    <n v="2605"/>
    <n v="9701"/>
    <s v="/preisvergleich/Relocate/435733730.html?categoryId=18406&amp;pos=2&amp;price=2605.0&amp;productid=2498921&amp;sid=9701&amp;type=offer"/>
    <s v=" "/>
    <n v="18406"/>
    <x v="279"/>
    <n v="0"/>
    <n v="29"/>
    <e v="#N/A"/>
    <e v="#N/A"/>
    <n v="0"/>
    <n v="0"/>
    <b v="0"/>
    <e v="#N/A"/>
    <s v="FALSCH"/>
    <x v="2"/>
    <s v="356"/>
    <e v="#N/A"/>
    <m/>
    <e v="#N/A"/>
  </r>
  <r>
    <s v="Weishaupt Thermo Condens WTC 25-A Kompakt (100 Liter)"/>
    <n v="3470.79"/>
    <n v="276812"/>
    <s v="/preisvergleich/Relocate/387843662.html?categoryId=18406&amp;pos=1&amp;price=3470.79&amp;productid=2654413&amp;sid=276812&amp;type=offer"/>
    <s v=" Weis­haupt Thermo Con­dens Kom­pakt WTC-A K-I-100 WTC 25-A, 3-stu­fig"/>
    <n v="18406"/>
    <x v="281"/>
    <n v="0"/>
    <n v="30"/>
    <e v="#N/A"/>
    <e v="#N/A"/>
    <n v="0"/>
    <n v="48"/>
    <b v="0"/>
    <e v="#N/A"/>
    <s v="FALSCH"/>
    <x v="2"/>
    <s v="25-"/>
    <e v="#N/A"/>
    <m/>
    <e v="#N/A"/>
  </r>
  <r>
    <s v="Junkers ZWSB 22 28 3 E23"/>
    <n v="3085"/>
    <n v="289859"/>
    <s v="/preisvergleich/Relocate/481869034.html?categoryId=18406&amp;pos=1&amp;price=3085.0&amp;productid=3094808&amp;sid=289859&amp;type=offer"/>
    <s v=" Jun­kers Ce­ra­pu­rA­cu ZWSB 22/28-3 E 23 Brenn­wert-Zen­tral­heiz­ge­rät, E/H ohne Re­ge­lung, Jun­kers Schacht 4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iessmann Vitodens 222-W (35 kW)"/>
    <n v="3362"/>
    <n v="9701"/>
    <s v="/preisvergleich/Relocate/435738123.html?categoryId=18406&amp;pos=7&amp;price=3362.0&amp;productid=1983623&amp;sid=9701&amp;type=offer"/>
    <s v=" "/>
    <n v="18406"/>
    <x v="274"/>
    <n v="30"/>
    <n v="20"/>
    <s v="W (35 "/>
    <s v="35 "/>
    <n v="0"/>
    <n v="0"/>
    <b v="0"/>
    <e v="#N/A"/>
    <s v="FALSCH"/>
    <x v="29"/>
    <e v="#REF!"/>
    <s v="n.a."/>
    <m/>
    <n v="35"/>
  </r>
  <r>
    <s v="Remeha 28 C"/>
    <n v="1903"/>
    <n v="223861"/>
    <s v="/preisvergleich/Relocate/468353826.html?categoryId=18406&amp;pos=10&amp;price=1903.0&amp;productid=3725835&amp;sid=223861&amp;type=offer"/>
    <s v=" Remeha Gas-Brenn­wert Kom­bi-Heiz­ther­me Kom­bither­me Tzerra 28 C Re­ge­lung iSense ohne Au­ßen­füh­ler, mit Mon­ta­ge­rah­men, An­schluss nach unten, Blende für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Junkers Cerapur Comfort-Eco ZSBE 16-3 A 23 Erdgas E/H (16 kW)"/>
    <n v="1879"/>
    <n v="289859"/>
    <s v="/preisvergleich/Relocate/481818707.html?categoryId=18406&amp;pos=2&amp;price=1879.0&amp;productid=2635849&amp;sid=289859&amp;type=offer"/>
    <s v=" Jun­kers Ce­ra­pur­Com­fort-Eco ZSBE 16-3 A 23 Brenn­wert­ther­me 16 kW, E/H Mon­ta­ge­plat­te 258, ohne Re­ge­lung, ohne Spei­cher, ohne Ab­gas­pa­ket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69"/>
    <n v="289859"/>
    <s v="/preisvergleich/Relocate/481812051.html?categoryId=18406&amp;pos=1&amp;price=2169.0&amp;productid=1219746&amp;sid=289859&amp;type=offer"/>
    <s v=" Jun­kers Ce­ra­pur­Com­fort-Eco ZSBE 16-3 A 23 Brenn­wert­ther­me 16 kW, E/H Jun­kers FR 120, Mon­ta­ge­plat­te 993, ohne Spei­cher, ohne Ab­gas­pa­ket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TEC exclusiv VC 356/4-7"/>
    <n v="2850"/>
    <n v="9701"/>
    <s v="/preisvergleich/Relocate/487458314.html?categoryId=18406&amp;pos=3&amp;price=2850.0&amp;productid=2498921&amp;sid=9701&amp;type=offer"/>
    <s v=" "/>
    <n v="18406"/>
    <x v="279"/>
    <n v="0"/>
    <n v="29"/>
    <e v="#N/A"/>
    <e v="#N/A"/>
    <n v="0"/>
    <n v="0"/>
    <b v="0"/>
    <e v="#N/A"/>
    <s v="FALSCH"/>
    <x v="2"/>
    <s v="356"/>
    <e v="#N/A"/>
    <m/>
    <e v="#N/A"/>
  </r>
  <r>
    <s v="Weishaupt Thermo Condens WTC 25-A Kompakt (100 Liter)"/>
    <n v="3773.78"/>
    <n v="276812"/>
    <s v="/preisvergleich/Relocate/387843590.html?categoryId=18406&amp;pos=2&amp;price=3773.78&amp;productid=2654413&amp;sid=276812&amp;type=offer"/>
    <s v=" Weis­haupt Thermo Con­dens Kom­pakt WTC-A K-I-100 WTC 25-A, En­er­gie­spar­pum­pe"/>
    <n v="18406"/>
    <x v="281"/>
    <n v="0"/>
    <n v="30"/>
    <e v="#N/A"/>
    <e v="#N/A"/>
    <n v="0"/>
    <n v="48"/>
    <b v="0"/>
    <e v="#N/A"/>
    <s v="FALSCH"/>
    <x v="2"/>
    <s v="25-"/>
    <e v="#N/A"/>
    <m/>
    <e v="#N/A"/>
  </r>
  <r>
    <s v="Junkers ZWSB 22 28 3 E23"/>
    <n v="3095"/>
    <n v="289859"/>
    <s v="/preisvergleich/Relocate/481869737.html?categoryId=18406&amp;pos=2&amp;price=3095.0&amp;productid=3094808&amp;sid=289859&amp;type=offer"/>
    <s v=" Jun­kers Ce­ra­pu­rA­cu ZWSB 22/28-3 E 23 Brenn­wert-Zen­tral­heiz­ge­rät, E/H Jun­kers FR 50, ATEC Schacht 4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iessmann Vitodens 222-W (35 kW)"/>
    <n v="3395"/>
    <n v="289859"/>
    <s v="/preisvergleich/Relocate/481778861.html?categoryId=18406&amp;pos=8&amp;price=3395.0&amp;productid=1983623&amp;sid=289859&amp;type=offer"/>
    <s v=" Viess­mann Vi­to­dens 222-W Brenn­wert­ther­me, 35 kW, B2LA016, VT 200, Zu­be­hör Up Viess­mann"/>
    <n v="18406"/>
    <x v="274"/>
    <n v="30"/>
    <n v="20"/>
    <s v="W (35 "/>
    <s v="35 "/>
    <n v="53"/>
    <n v="24"/>
    <s v="me, 35 "/>
    <s v="35"/>
    <s v="e, 35"/>
    <x v="29"/>
    <e v="#REF!"/>
    <s v="n.a."/>
    <m/>
    <n v="35"/>
  </r>
  <r>
    <s v="Remeha 28 C"/>
    <n v="1903"/>
    <n v="223861"/>
    <s v="/preisvergleich/Relocate/468353330.html?categoryId=18406&amp;pos=11&amp;price=1903.0&amp;productid=3725835&amp;sid=223861&amp;type=offer"/>
    <s v=" Remeha Gas-Brenn­wert Kom­bi-Heiz­ther­me Kom­bither­me Tzerra 28 C Re­ge­lung iSense ohne Au­ßen­füh­ler, mit Mon­ta­ge­rah­men, An­schluss Jun­kers-Alt­ge­rä­te, oh­n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Junkers Cerapur Comfort ZBR 16-3 A (16 kW)"/>
    <n v="1785"/>
    <n v="289859"/>
    <s v="/preisvergleich/Relocate/481816780.html?categoryId=18406&amp;pos=1&amp;price=1785.0&amp;productid=2384234&amp;sid=289859&amp;type=offer"/>
    <s v=" Jun­kers Ce­ra­pur­Com­fort ZBR 16-3 A 23 Gas-Brenn­wert­ther­me 16 kW, E / H ohne Re­ge­lung, ohne Spei­cher, ohne Ab­gas­pa­ket, ohne Mon­ta­ge­plat­te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1899"/>
    <n v="9701"/>
    <s v="/preisvergleich/Relocate/540734037.html?categoryId=18406&amp;pos=3&amp;price=1899.0&amp;productid=2635849&amp;sid=9701&amp;type=offer"/>
    <s v=" "/>
    <n v="18406"/>
    <x v="280"/>
    <n v="59"/>
    <n v="34"/>
    <s v="H (16 "/>
    <s v="16 "/>
    <n v="0"/>
    <n v="0"/>
    <b v="0"/>
    <e v="#N/A"/>
    <s v="FALSCH"/>
    <x v="18"/>
    <e v="#REF!"/>
    <s v="n.a."/>
    <m/>
    <n v="16"/>
  </r>
  <r>
    <s v="Junkers ZSBE 16 3 A 21"/>
    <n v="2169"/>
    <n v="289859"/>
    <s v="/preisvergleich/Relocate/481827717.html?categoryId=18406&amp;pos=2&amp;price=2169.0&amp;productid=1219746&amp;sid=289859&amp;type=offer"/>
    <s v=" Jun­kers Ce­ra­pur­Com­fort-Eco ZSBE 16-3 A 21 Brenn­wert­ther­me 16 kW, L/LL Jun­kers FR 120, Mon­ta­ge­plat­te 993, ohne Spei­cher, ohne Ab­gas­pa­ket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TEC exclusiv VC 356/4-7"/>
    <n v="3328"/>
    <n v="223861"/>
    <s v="/preisvergleich/Relocate/287713680.html?categoryId=18406&amp;pos=4&amp;price=3328.0&amp;productid=2498921&amp;sid=223861&amp;type=offer"/>
    <s v=" Vail­lant ecoTEC ex­clu­siv VC 356 Gas­hei­zung Re­ge­lung Gas-Wand­heiz­ge­rät Brenn­wert"/>
    <n v="18406"/>
    <x v="279"/>
    <n v="0"/>
    <n v="29"/>
    <e v="#N/A"/>
    <e v="#N/A"/>
    <n v="0"/>
    <n v="33"/>
    <b v="0"/>
    <e v="#N/A"/>
    <s v="FALSCH"/>
    <x v="2"/>
    <s v="356"/>
    <e v="#N/A"/>
    <m/>
    <e v="#N/A"/>
  </r>
  <r>
    <s v="Weishaupt Thermo Condens WTC 25-A Kompakt (100 Liter)"/>
    <n v="4092"/>
    <n v="9701"/>
    <s v="/preisvergleich/Relocate/488926690.html?categoryId=18406&amp;pos=3&amp;price=4092.0&amp;productid=2654413&amp;sid=9701&amp;type=offer"/>
    <s v=" "/>
    <n v="18406"/>
    <x v="281"/>
    <n v="0"/>
    <n v="30"/>
    <e v="#N/A"/>
    <e v="#N/A"/>
    <n v="0"/>
    <n v="0"/>
    <b v="0"/>
    <e v="#N/A"/>
    <s v="FALSCH"/>
    <x v="2"/>
    <s v="25-"/>
    <e v="#N/A"/>
    <m/>
    <e v="#N/A"/>
  </r>
  <r>
    <s v="Junkers ZWSB 22 28 3 E23"/>
    <n v="3100"/>
    <n v="289859"/>
    <s v="/preisvergleich/Relocate/481869686.html?categoryId=18406&amp;pos=3&amp;price=3100.0&amp;productid=3094808&amp;sid=289859&amp;type=offer"/>
    <s v=" Jun­kers Ce­ra­pu­rA­cu ZWSB 22/28-3 E 23 Brenn­wert-Zen­tral­heiz­ge­rät, E/H Jun­kers FW 120, ohne Ab­gas­pa­ket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iessmann Vitodens 222-W (35 kW)"/>
    <n v="3500.99"/>
    <n v="276812"/>
    <s v="/preisvergleich/Relocate/387843023.html?categoryId=18406&amp;pos=9&amp;price=3500.99&amp;productid=1983623&amp;sid=276812&amp;type=offer"/>
    <s v=" Viess­mann Vi­to­dens 222-W mit Vi­to­tro­nic 200 5,2 - 35,0 kW"/>
    <n v="18406"/>
    <x v="274"/>
    <n v="30"/>
    <n v="20"/>
    <s v="W (35 "/>
    <s v="35 "/>
    <n v="63"/>
    <n v="24"/>
    <s v="- 35,0 "/>
    <s v="35.0"/>
    <s v="35,0"/>
    <x v="29"/>
    <e v="#REF!"/>
    <s v="n.a."/>
    <m/>
    <n v="35"/>
  </r>
  <r>
    <s v="Remeha 28 C"/>
    <n v="1903"/>
    <n v="223861"/>
    <s v="/preisvergleich/Relocate/468353357.html?categoryId=18406&amp;pos=12&amp;price=1903.0&amp;productid=3725835&amp;sid=223861&amp;type=offer"/>
    <s v=" Remeha Gas-Brenn­wert Kom­bi-Heiz­ther­me Kom­bither­me Tzerra 28 C Re­ge­lung iSense ohne Au­ßen­füh­ler, mit Mon­ta­ge­rah­men, An­schluss Vail­lant-Alt­ge­rä­te, oh­n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Junkers Cerapur Comfort ZBR 16-3 A (16 kW)"/>
    <n v="1830"/>
    <n v="289859"/>
    <s v="/preisvergleich/Relocate/481817096.html?categoryId=18406&amp;pos=2&amp;price=1830.0&amp;productid=2384234&amp;sid=289859&amp;type=offer"/>
    <s v=" Jun­kers Ce­ra­pur­Com­fort ZBR 16-3 A 23 Gas-Brenn­wert­ther­me 16 kW, E / H Mon­ta­ge­plat­te 258, ohne Re­ge­lung, ohne Spei­cher, ohne Ab­gas­pa­ket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1959"/>
    <n v="289859"/>
    <s v="/preisvergleich/Relocate/481791237.html?categoryId=18406&amp;pos=4&amp;price=1959.0&amp;productid=2635849&amp;sid=289859&amp;type=offer"/>
    <s v=" Jun­kers Ce­ra­pur­Com­fort-Eco ZSBE 16-3 A 23 Brenn­wert­ther­me 16 kW, E/H ohne Re­ge­lung, ohne Spei­cher, Mon­ta­ge­plat­te 258 + 223-1 (Un­ter­putz), ohne Ab­gas­pa­ket ...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74"/>
    <n v="289859"/>
    <s v="/preisvergleich/Relocate/481825854.html?categoryId=18406&amp;pos=3&amp;price=2174.0&amp;productid=1219746&amp;sid=289859&amp;type=offer"/>
    <s v=" Jun­kers Ce­ra­pur­Com­fort-Eco ZSBE 16-3 A 21 Brenn­wert­ther­me 16 kW, L/LL Jun­kers FW 120, ohne Spei­cher, ohne Ab­gas­pa­ket, ohne Mon­ta­ge­plat­te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TEC exclusiv VC 356/4-7"/>
    <n v="3487.89"/>
    <n v="279747"/>
    <s v="/preisvergleich/Relocate/517242201.html?categoryId=18406&amp;pos=5&amp;price=3487.89&amp;productid=2498921&amp;sid=279747&amp;type=offer"/>
    <s v=" Vail­lant ecoTEC ex­clu­siv VC 356/4-7 0010004124 Gas-Wand­heiz­ge­rät mit Brenn­wert­tech­nik"/>
    <n v="18406"/>
    <x v="279"/>
    <n v="0"/>
    <n v="29"/>
    <e v="#N/A"/>
    <e v="#N/A"/>
    <n v="0"/>
    <n v="33"/>
    <b v="0"/>
    <e v="#N/A"/>
    <s v="FALSCH"/>
    <x v="2"/>
    <s v="356"/>
    <e v="#N/A"/>
    <m/>
    <e v="#N/A"/>
  </r>
  <r>
    <s v="Junkers ZWSB 22 28 3 E23"/>
    <n v="3110"/>
    <n v="289859"/>
    <s v="/preisvergleich/Relocate/481869286.html?categoryId=18406&amp;pos=4&amp;price=3110.0&amp;productid=3094808&amp;sid=289859&amp;type=offer"/>
    <s v=" Jun­kers Ce­ra­pu­rA­cu ZWSB 22/28-3 E 23 Brenn­wert-Zen­tral­heiz­ge­rät, E/H Jun­kers FR 50, Jun­kers Schacht 4 Meter 80/125, ohne Mon­ta­ge­plat­te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iessmann Vitodens 222-W (35 kW)"/>
    <n v="3669.99"/>
    <n v="276812"/>
    <s v="/preisvergleich/Relocate/515776199.html?categoryId=18406&amp;pos=10&amp;price=3669.99&amp;productid=1983623&amp;sid=276812&amp;type=offer"/>
    <s v=" Vi­to­tro­nic 200 HO1B, Mon­ta­ge­hil­fe AP"/>
    <n v="18406"/>
    <x v="274"/>
    <n v="30"/>
    <n v="20"/>
    <s v="W (35 "/>
    <s v="35 "/>
    <n v="0"/>
    <n v="16"/>
    <b v="0"/>
    <e v="#N/A"/>
    <s v="FALSCH"/>
    <x v="29"/>
    <e v="#REF!"/>
    <s v="n.a."/>
    <m/>
    <n v="35"/>
  </r>
  <r>
    <s v="Remeha 28 C"/>
    <n v="1906"/>
    <n v="223861"/>
    <s v="/preisvergleich/Relocate/468353433.html?categoryId=18406&amp;pos=13&amp;price=1906.0&amp;productid=3725835&amp;sid=223861&amp;type=offer"/>
    <s v=" Remeha Gas-Brenn­wert Kom­bi-Heiz­ther­me Kom­bither­me Tzerra 28 C Re­ge­lung iSense mit Au­ßen­füh­ler, ohne Mon­ta­ge­rah­men, An­schluss Jun­kers-Alt­ge­rä­te, Blen­d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Junkers Cerapur Comfort ZBR 16-3 A (16 kW)"/>
    <n v="1880"/>
    <n v="9701"/>
    <s v="/preisvergleich/Relocate/436555298.html?categoryId=18406&amp;pos=3&amp;price=1880.0&amp;productid=2384234&amp;sid=9701&amp;type=offer"/>
    <s v=" "/>
    <n v="18406"/>
    <x v="282"/>
    <n v="40"/>
    <n v="29"/>
    <s v="A (16 "/>
    <s v="16 "/>
    <n v="0"/>
    <n v="0"/>
    <b v="0"/>
    <e v="#N/A"/>
    <s v="FALSCH"/>
    <x v="18"/>
    <e v="#REF!"/>
    <s v="n.a."/>
    <m/>
    <n v="16"/>
  </r>
  <r>
    <s v="Junkers Cerapur Comfort-Eco ZSBE 16-3 A 23 Erdgas E/H (16 kW)"/>
    <n v="1964"/>
    <n v="289859"/>
    <s v="/preisvergleich/Relocate/481819667.html?categoryId=18406&amp;pos=5&amp;price=1964.0&amp;productid=2635849&amp;sid=289859&amp;type=offer"/>
    <s v=" Jun­kers Ce­ra­pur­Com­fort-Eco ZSBE 16-3 A 23 Brenn­wert­ther­me 16 kW, E/H ohne Re­ge­lung, ohne Spei­cher, Mon­ta­ge­plat­te 258 + 528-1 (Auf­putz), ohne Ab­gas­pa­ket...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74"/>
    <n v="289859"/>
    <s v="/preisvergleich/Relocate/481822129.html?categoryId=18406&amp;pos=4&amp;price=2174.0&amp;productid=1219746&amp;sid=289859&amp;type=offer"/>
    <s v=" Jun­kers Ce­ra­pur­Com­fort-Eco ZSBE 16-3 A 23 Brenn­wert­ther­me 16 kW, E/H Jun­kers FW 120, ohne Spei­cher, ohne Ab­gas­pa­ket, ohne Mon­ta­ge­plat­te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10"/>
    <n v="289859"/>
    <s v="/preisvergleich/Relocate/481869577.html?categoryId=18406&amp;pos=5&amp;price=3110.0&amp;productid=3094808&amp;sid=289859&amp;type=offer"/>
    <s v=" Jun­kers Ce­ra­pu­rA­cu ZWSB 22/28-3 E 23 Brenn­wert-Zen­tral­heiz­ge­rät, E/H ohne Re­ge­lung, ATEC Schacht 4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iessmann Vitodens 222-W (35 kW)"/>
    <n v="3723.99"/>
    <n v="276812"/>
    <s v="/preisvergleich/Relocate/515776217.html?categoryId=18406&amp;pos=11&amp;price=3723.99&amp;productid=1983623&amp;sid=276812&amp;type=offer"/>
    <s v=" Vi­to­tro­nic 200 HO1B, Mon­ta­ge­hil­fe AP"/>
    <n v="18406"/>
    <x v="274"/>
    <n v="30"/>
    <n v="20"/>
    <s v="W (35 "/>
    <s v="35 "/>
    <n v="0"/>
    <n v="16"/>
    <b v="0"/>
    <e v="#N/A"/>
    <s v="FALSCH"/>
    <x v="29"/>
    <e v="#REF!"/>
    <s v="n.a."/>
    <m/>
    <n v="35"/>
  </r>
  <r>
    <s v="Remeha 28 C"/>
    <n v="1906"/>
    <n v="223861"/>
    <s v="/preisvergleich/Relocate/468353502.html?categoryId=18406&amp;pos=14&amp;price=1906.0&amp;productid=3725835&amp;sid=223861&amp;type=offer"/>
    <s v=" Remeha Gas-Brenn­wert Kom­bi-Heiz­ther­me Kom­bither­me Tzerra 28 C Re­ge­lung iSense mit Au­ßen­füh­ler, ohne Mon­ta­ge­rah­men, An­schluss Vail­lant-Alt­ge­rä­te, Blen­d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Junkers ZBR 42 3A 23"/>
    <n v="3225"/>
    <n v="289859"/>
    <s v="/preisvergleich/Relocate/481846629.html?categoryId=18406&amp;pos=1&amp;price=3225.0&amp;productid=1750863&amp;sid=289859&amp;type=offer"/>
    <s v=" Jun­kers Ce­ra­pur­Com­fort ZBR 42-3 A 21 Gas-Brenn­wert­ther­me 42 kW, L / LL Jun­kers FW 200, ohne Spei­cher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"/>
    <n v="3085"/>
    <n v="289859"/>
    <s v="/preisvergleich/Relocate/481846545.html?categoryId=18406&amp;pos=1&amp;price=3085.0&amp;productid=3712928&amp;sid=289859&amp;type=offer"/>
    <s v=" Jun­kers Ce­ra­pur­Com­fort ZBR 42-3 A 23 Gas-Brenn­wert­ther­me 42 kW, E / H ohne Re­ge­lung, ohne Spei­cher, Jun­kers AZB10 Dach rot 80/125, ohne Mon­ta­ge­plat­te..."/>
    <n v="18406"/>
    <x v="245"/>
    <n v="0"/>
    <n v="13"/>
    <e v="#N/A"/>
    <e v="#N/A"/>
    <n v="70"/>
    <n v="34"/>
    <s v="­me 42 "/>
    <s v="42"/>
    <s v="me 42"/>
    <x v="24"/>
    <s v="42 "/>
    <e v="#N/A"/>
    <m/>
    <n v="42"/>
  </r>
  <r>
    <s v="Viessmann W200"/>
    <n v="3032.99"/>
    <n v="293331"/>
    <s v="/preisvergleich/Relocate/585082149.html?categoryId=18406&amp;pos=1&amp;price=3032.99&amp;productid=1064527&amp;sid=293331&amp;type=offer"/>
    <s v=" Viess­mann Paket Vi­to­dens Gas­brenn­wert-Ther­me 200-W 19 kW Vi­to­tro­nic 200 B2HA072"/>
    <n v="18406"/>
    <x v="4"/>
    <n v="0"/>
    <n v="12"/>
    <e v="#N/A"/>
    <e v="#N/A"/>
    <n v="62"/>
    <n v="53"/>
    <s v="0-W 19 "/>
    <s v="19"/>
    <s v="-W 19"/>
    <x v="3"/>
    <s v="200"/>
    <e v="#N/A"/>
    <m/>
    <n v="19"/>
  </r>
  <r>
    <s v="Junkers Cerapur Comfort ZBR 16-3 A (16 kW)"/>
    <n v="1910"/>
    <n v="289859"/>
    <s v="/preisvergleich/Relocate/481817604.html?categoryId=18406&amp;pos=4&amp;price=1910.0&amp;productid=2384234&amp;sid=289859&amp;type=offer"/>
    <s v=" Jun­kers Ce­ra­pur­Com­fort ZBR 16-3 A 23 Gas-Brenn­wert­ther­me 16 kW, E / H ohne Re­ge­lung, ohne Spei­cher, Mon­ta­ge­plat­te 258 + 223-1 (Un­ter­putz), oh­ne...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1984"/>
    <n v="289859"/>
    <s v="/preisvergleich/Relocate/481828119.html?categoryId=18406&amp;pos=6&amp;price=1984.0&amp;productid=2635849&amp;sid=289859&amp;type=offer"/>
    <s v=" Jun­kers Ce­ra­pur­Com­fort-Eco ZSBE 16-3 A 23 Brenn­wert­ther­me 16 kW, E/H Jun­kers FR 50, ohne Spei­cher, ohne Ab­gas­pa­ket, ohne Mon­ta­ge­plat­te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84"/>
    <n v="289859"/>
    <s v="/preisvergleich/Relocate/481827976.html?categoryId=18406&amp;pos=5&amp;price=2184.0&amp;productid=1219746&amp;sid=289859&amp;type=offer"/>
    <s v=" Jun­kers Ce­ra­pur­Com­fort-Eco ZSBE 16-3 A 23 Brenn­wert­ther­me 16 kW, E/H ohne Re­ge­lung, ohne Spei­cher, Mon­ta­ge­plat­te 258 + 223-1 (Un­ter­putz), ATEC Schacht 4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15"/>
    <n v="289859"/>
    <s v="/preisvergleich/Relocate/481869098.html?categoryId=18406&amp;pos=6&amp;price=3115.0&amp;productid=3094808&amp;sid=289859&amp;type=offer"/>
    <s v=" Jun­kers Ce­ra­pu­rA­cu ZWSB 22/28-3 E 23 Brenn­wert-Zen­tral­heiz­ge­rät, E/H ohne Re­ge­lung, ATEC Schacht 4 Meter 80/125, Mon­ta­ge­plat­te 991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iessmann Vitodens 222-W (35 kW)"/>
    <n v="4637"/>
    <n v="294528"/>
    <s v="/preisvergleich/Relocate/559985914.html?categoryId=18406&amp;pos=12&amp;price=4637.0&amp;productid=1983623&amp;sid=294528&amp;type=offer"/>
    <s v=" Paket Vi­to­dens 222-W 35KW mit Vi­to­tro­nic 200, La­de­spei­cher mit Mon­ta­ge­hil­fe AP"/>
    <n v="18406"/>
    <x v="274"/>
    <n v="30"/>
    <n v="20"/>
    <s v="W (35 "/>
    <s v="35 "/>
    <n v="0"/>
    <n v="19"/>
    <b v="0"/>
    <e v="#N/A"/>
    <s v="FALSCH"/>
    <x v="29"/>
    <e v="#REF!"/>
    <s v="n.a."/>
    <m/>
    <n v="35"/>
  </r>
  <r>
    <s v="Remeha 28 C"/>
    <n v="1917"/>
    <n v="223861"/>
    <s v="/preisvergleich/Relocate/468353712.html?categoryId=18406&amp;pos=15&amp;price=1917.0&amp;productid=3725835&amp;sid=223861&amp;type=offer"/>
    <s v=" Remeha Gas-Brenn­wert Kom­bi-Heiz­ther­me Kom­bither­me Tzerra 28 C Re­ge­lung iSense mit Au­ßen­füh­ler, ohne Mon­ta­ge­rah­men, An­schluss Jun­kers-Alt­ge­rä­te, Blen­de..."/>
    <n v="18406"/>
    <x v="93"/>
    <n v="0"/>
    <n v="8"/>
    <e v="#N/A"/>
    <e v="#N/A"/>
    <n v="0"/>
    <n v="65"/>
    <b v="0"/>
    <e v="#N/A"/>
    <s v="FALSCH"/>
    <x v="2"/>
    <s v="28 "/>
    <e v="#N/A"/>
    <m/>
    <e v="#N/A"/>
  </r>
  <r>
    <s v="Viessmann Vitodens 222-W (13 kW)"/>
    <n v="2857.6"/>
    <n v="9701"/>
    <s v="/preisvergleich/Relocate/475430102.html?categoryId=18406&amp;pos=1&amp;price=2857.6&amp;productid=4677123&amp;sid=9701&amp;type=offer"/>
    <s v=" "/>
    <n v="18406"/>
    <x v="283"/>
    <n v="30"/>
    <n v="20"/>
    <s v="W (13 "/>
    <s v="13 "/>
    <n v="0"/>
    <n v="0"/>
    <b v="0"/>
    <e v="#N/A"/>
    <s v="FALSCH"/>
    <x v="26"/>
    <e v="#REF!"/>
    <s v="n.a."/>
    <m/>
    <n v="13"/>
  </r>
  <r>
    <s v="Vaillant ecoTEC VC 146 exklusiv"/>
    <n v="2364"/>
    <n v="289859"/>
    <s v="/preisvergleich/Relocate/475957883.html?categoryId=18406&amp;pos=1&amp;price=2364.0&amp;productid=2286143&amp;sid=289859&amp;type=offer"/>
    <s v=" Vail­lant ecoTEC ex­clu­siv VC 146/4-7 Brenn­wert­ther­me ohne Re­ge­lung, Flach­dach rot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Weishaupt Thermo Condens WTC 15-A Kompakt (115 Liter)"/>
    <n v="3443.69"/>
    <n v="276812"/>
    <s v="/preisvergleich/Relocate/387844079.html?categoryId=18406&amp;pos=1&amp;price=3443.69&amp;productid=2654414&amp;sid=276812&amp;type=offer"/>
    <s v=" Weis­haupt Thermo Con­dens Kom­pakt WTC-A K-P-115 WTC 15-A-K, 3-stu­fig"/>
    <n v="18406"/>
    <x v="284"/>
    <n v="0"/>
    <n v="30"/>
    <e v="#N/A"/>
    <e v="#N/A"/>
    <n v="0"/>
    <n v="48"/>
    <b v="0"/>
    <e v="#N/A"/>
    <s v="FALSCH"/>
    <x v="2"/>
    <s v="15-"/>
    <e v="#N/A"/>
    <m/>
    <e v="#N/A"/>
  </r>
  <r>
    <s v="Junkers ZBR 42 3A 23"/>
    <n v="3225"/>
    <n v="289859"/>
    <s v="/preisvergleich/Relocate/481848276.html?categoryId=18406&amp;pos=2&amp;price=3225.0&amp;productid=1750863&amp;sid=289859&amp;type=offer"/>
    <s v=" Jun­kers Ce­ra­pur­Com­fort ZBR 42-3 A 21 Gas-Brenn­wert­ther­me 42 kW, L / LL Mon­ta­ge­plat­te 994, ohne Re­ge­lung, ohne Spei­cher, ATEC Schacht 6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"/>
    <n v="3095"/>
    <n v="289859"/>
    <s v="/preisvergleich/Relocate/481854834.html?categoryId=18406&amp;pos=2&amp;price=3095.0&amp;productid=3712928&amp;sid=289859&amp;type=offer"/>
    <s v=" Jun­kers Ce­ra­pur­Com­fort ZBR 42-3 A 23 Gas-Brenn­wert­ther­me 42 kW, E / H ohne Re­ge­lung, ohne Spei­cher, ohne Mon­ta­ge­plat­te, ATEC Schacht 8 Meter 80/125 Jun­kers"/>
    <n v="18406"/>
    <x v="245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70"/>
    <n v="289859"/>
    <s v="/preisvergleich/Relocate/481842587.html?categoryId=18406&amp;pos=1&amp;price=3270.0&amp;productid=3497887&amp;sid=289859&amp;type=offer"/>
    <s v=" Jun­kers Ce­ra­pur­Com­fort ZBR 42-3 A 21 Gas-Brenn­wert­ther­me 42 kW, L / LL Jun­kers FW 200, Mon­ta­ge­plat­te 258, ohne Spei­cher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24"/>
    <n v="289859"/>
    <s v="/preisvergleich/Relocate/481826882.html?categoryId=18406&amp;pos=1&amp;price=2224.0&amp;productid=3712883&amp;sid=289859&amp;type=offer"/>
    <s v=" Jun­kers Ce­ra­pur­Com­fort-Eco ZSBE 16-3 A 21 Brenn­wert­ther­me 16 kW, L/LL ohne Re­ge­lung, ohne Spei­cher, Mon­ta­ge­plat­te 258 + 223-1 (Un­ter­putz), ATEC Schacht 8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Viessmann W200"/>
    <n v="3549.75"/>
    <n v="276812"/>
    <s v="/preisvergleich/Relocate/569580323.html?categoryId=18406&amp;pos=2&amp;price=3549.75&amp;productid=1064527&amp;sid=276812&amp;type=offer"/>
    <s v=" Viess­mann Paket Vi­to­dens 200-W 19 kW Heiz­ge­rät Vit"/>
    <n v="18406"/>
    <x v="4"/>
    <n v="0"/>
    <n v="12"/>
    <e v="#N/A"/>
    <e v="#N/A"/>
    <n v="39"/>
    <n v="30"/>
    <s v="0-W 19 "/>
    <s v="19"/>
    <s v="-W 19"/>
    <x v="3"/>
    <s v="200"/>
    <e v="#N/A"/>
    <m/>
    <n v="19"/>
  </r>
  <r>
    <s v="Junkers Cerapur Comfort ZBR 16-3 A (16 kW)"/>
    <n v="1915"/>
    <n v="289859"/>
    <s v="/preisvergleich/Relocate/481818049.html?categoryId=18406&amp;pos=5&amp;price=1915.0&amp;productid=2384234&amp;sid=289859&amp;type=offer"/>
    <s v=" Jun­kers Ce­ra­pur­Com­fort ZBR 16-3 A 23 Gas-Brenn­wert­ther­me 16 kW, E / H ohne Re­ge­lung, ohne Spei­cher, Mon­ta­ge­plat­te 258 + 528-1 (Auf­putz), ohne Ab­gas­pa­ket...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1984"/>
    <n v="289859"/>
    <s v="/preisvergleich/Relocate/481814413.html?categoryId=18406&amp;pos=7&amp;price=1984.0&amp;productid=2635849&amp;sid=289859&amp;type=offer"/>
    <s v=" Jun­kers Ce­ra­pur­Com­fort-Eco ZSBE 16-3 A 23 Brenn­wert­ther­me 16 kW, E/H Mon­ta­ge­plat­te 994, ohne Re­ge­lung, ohne Spei­cher, ohne Ab­gas­pa­ket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84"/>
    <n v="289859"/>
    <s v="/preisvergleich/Relocate/481820514.html?categoryId=18406&amp;pos=6&amp;price=2184.0&amp;productid=1219746&amp;sid=289859&amp;type=offer"/>
    <s v=" Jun­kers Ce­ra­pur­Com­fort-Eco ZSBE 16-3 A 21 Brenn­wert­ther­me 16 kW, L/LL ohne Re­ge­lung, ohne Spei­cher, Mon­ta­ge­plat­te 258 + 223-1 (Un­ter­putz), ATEC Schacht 4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15"/>
    <n v="289859"/>
    <s v="/preisvergleich/Relocate/481867991.html?categoryId=18406&amp;pos=7&amp;price=3115.0&amp;productid=3094808&amp;sid=289859&amp;type=offer"/>
    <s v=" Jun­kers Ce­ra­pu­rA­cu ZWSB 22/28-3 E 23 Brenn­wert-Zen­tral­heiz­ge­rät, E/H Jun­kers FR 50, ATEC Schacht 6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iessmann Vitodens 222-W (13 kW)"/>
    <n v="2885.8"/>
    <n v="294528"/>
    <s v="/preisvergleich/Relocate/559969174.html?categoryId=18406&amp;pos=2&amp;price=2885.8&amp;productid=4677123&amp;sid=294528&amp;type=offer"/>
    <s v=" Vi­to­dens 222-W 13 kW mit Vi­to­tro­nic 100 HC1B, hoch­ef­fi­zi­ent"/>
    <n v="18406"/>
    <x v="283"/>
    <n v="30"/>
    <n v="20"/>
    <s v="W (13 "/>
    <s v="13 "/>
    <n v="22"/>
    <n v="13"/>
    <s v="2-W 13 "/>
    <s v="13"/>
    <s v="-W 13"/>
    <x v="26"/>
    <e v="#REF!"/>
    <s v="n.a."/>
    <m/>
    <n v="13"/>
  </r>
  <r>
    <s v="Vaillant ecoTEC VC 146 exklusiv"/>
    <n v="2364"/>
    <n v="289859"/>
    <s v="/preisvergleich/Relocate/475957464.html?categoryId=18406&amp;pos=2&amp;price=2364.0&amp;productid=2286143&amp;sid=289859&amp;type=offer"/>
    <s v=" Vail­lant ecoTEC ex­clu­siv VC 146/4-7 Brenn­wert­ther­me ohne Re­ge­lung, Flach­dach schwarz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Weishaupt Thermo Condens WTC 15-A Kompakt (115 Liter)"/>
    <n v="3740.93"/>
    <n v="276812"/>
    <s v="/preisvergleich/Relocate/387844240.html?categoryId=18406&amp;pos=2&amp;price=3740.93&amp;productid=2654414&amp;sid=276812&amp;type=offer"/>
    <s v=" Weis­haupt Thermo Con­dens Kom­pakt WTC-A K-P-115 WTC 15-A K, En­er­gie­spar­pum­pe"/>
    <n v="18406"/>
    <x v="284"/>
    <n v="0"/>
    <n v="30"/>
    <e v="#N/A"/>
    <e v="#N/A"/>
    <n v="0"/>
    <n v="48"/>
    <b v="0"/>
    <e v="#N/A"/>
    <s v="FALSCH"/>
    <x v="2"/>
    <s v="15-"/>
    <e v="#N/A"/>
    <m/>
    <e v="#N/A"/>
  </r>
  <r>
    <s v="Junkers ZBR 42 3A 23"/>
    <n v="3225"/>
    <n v="289859"/>
    <s v="/preisvergleich/Relocate/481848297.html?categoryId=18406&amp;pos=3&amp;price=3225.0&amp;productid=1750863&amp;sid=289859&amp;type=offer"/>
    <s v=" Jun­kers Ce­ra­pur­Com­fort ZBR 42-3 A 21 Gas-Brenn­wert­ther­me 42 kW, L / LL ohne Re­ge­lung, ohne Spei­cher, Mon­ta­ge­plat­te 258 + 528-1 (Auf­putz), ATEC Schacht 8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"/>
    <n v="3100"/>
    <n v="289859"/>
    <s v="/preisvergleich/Relocate/481861154.html?categoryId=18406&amp;pos=3&amp;price=3100.0&amp;productid=3712928&amp;sid=289859&amp;type=offer"/>
    <s v=" Jun­kers Ce­ra­pur­Com­fort ZBR 42-3 A 23 Gas-Brenn­wert­ther­me 42 kW, E / H Mon­ta­ge­plat­te 258, ohne Re­ge­lung, ohne Spei­cher, ATEC Schacht 4 Meter 80/125 Jun­kers"/>
    <n v="18406"/>
    <x v="245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70"/>
    <n v="289859"/>
    <s v="/preisvergleich/Relocate/481846941.html?categoryId=18406&amp;pos=2&amp;price=3270.0&amp;productid=3497887&amp;sid=289859&amp;type=offer"/>
    <s v=" Jun­kers Ce­ra­pur­Com­fort ZBR 42-3 A 21 Gas-Brenn­wert­ther­me 42 kW, L / LL Mon­ta­ge­plat­te 993, ohne Re­ge­lung, ohne Spei­cher, ATEC Schacht 10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29"/>
    <n v="289859"/>
    <s v="/preisvergleich/Relocate/481824018.html?categoryId=18406&amp;pos=2&amp;price=2229.0&amp;productid=3712883&amp;sid=289859&amp;type=offer"/>
    <s v=" Jun­kers Ce­ra­pur­Com­fort-Eco ZSBE 16-3 A 21 Brenn­wert­ther­me 16 kW, L/LL Jun­kers FR 50, ohne Spei­cher, ohne Mon­ta­ge­plat­te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1935"/>
    <n v="289859"/>
    <s v="/preisvergleich/Relocate/481817074.html?categoryId=18406&amp;pos=6&amp;price=1935.0&amp;productid=2384234&amp;sid=289859&amp;type=offer"/>
    <s v=" Jun­kers Ce­ra­pur­Com­fort ZBR 16-3 A 23 Gas-Brenn­wert­ther­me 16 kW, E / H Mon­ta­ge­plat­te 994, ohne Re­ge­lung, ohne Spei­cher, ohne Ab­gas­pa­ket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1985"/>
    <n v="9701"/>
    <s v="/preisvergleich/Relocate/436563824.html?categoryId=18406&amp;pos=8&amp;price=1985.0&amp;productid=2635849&amp;sid=9701&amp;type=offer"/>
    <s v=" "/>
    <n v="18406"/>
    <x v="280"/>
    <n v="59"/>
    <n v="34"/>
    <s v="H (16 "/>
    <s v="16 "/>
    <n v="0"/>
    <n v="0"/>
    <b v="0"/>
    <e v="#N/A"/>
    <s v="FALSCH"/>
    <x v="18"/>
    <e v="#REF!"/>
    <s v="n.a."/>
    <m/>
    <n v="16"/>
  </r>
  <r>
    <s v="Junkers ZSBE 16 3 A 21"/>
    <n v="2189"/>
    <n v="289859"/>
    <s v="/preisvergleich/Relocate/481813784.html?categoryId=18406&amp;pos=7&amp;price=2189.0&amp;productid=1219746&amp;sid=289859&amp;type=offer"/>
    <s v=" Jun­kers Ce­ra­pur­Com­fort-Eco ZSBE 16-3 A 21 Brenn­wert­ther­me 16 kW, L/LL ohne Re­ge­lung, ohne Spei­cher, Mon­ta­ge­plat­te 258 + 528-1 (Auf­putz), ATEC Schacht 4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15"/>
    <n v="289859"/>
    <s v="/preisvergleich/Relocate/481868503.html?categoryId=18406&amp;pos=8&amp;price=3115.0&amp;productid=3094808&amp;sid=289859&amp;type=offer"/>
    <s v=" Jun­kers Ce­ra­pu­rA­cu ZWSB 22/28-3 E 23 Brenn­wert-Zen­tral­heiz­ge­rät, E/H ohne Re­ge­lung, Jun­kers Schacht 6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iessmann Vitodens 222-W (13 kW)"/>
    <n v="2934.94"/>
    <n v="9701"/>
    <s v="/preisvergleich/Relocate/513493664.html?categoryId=18406&amp;pos=3&amp;price=2934.94&amp;productid=4677123&amp;sid=9701&amp;type=offer"/>
    <s v=" "/>
    <n v="18406"/>
    <x v="283"/>
    <n v="30"/>
    <n v="20"/>
    <s v="W (13 "/>
    <s v="13 "/>
    <n v="0"/>
    <n v="0"/>
    <b v="0"/>
    <e v="#N/A"/>
    <s v="FALSCH"/>
    <x v="26"/>
    <e v="#REF!"/>
    <s v="n.a."/>
    <m/>
    <n v="13"/>
  </r>
  <r>
    <s v="Vaillant ecoTEC VC 146 exklusiv"/>
    <n v="2364"/>
    <n v="289859"/>
    <s v="/preisvergleich/Relocate/475957757.html?categoryId=18406&amp;pos=3&amp;price=2364.0&amp;productid=2286143&amp;sid=289859&amp;type=offer"/>
    <s v=" Vail­lant ecoTEC ex­clu­siv VC 276/4-7 Brenn­wert­ther­me ca­lor­MA­TIC 350, ohne Ab­gas­pa­ket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Weishaupt Thermo Condens WTC 15-A Kompakt (115 Liter)"/>
    <n v="4057"/>
    <n v="9701"/>
    <s v="/preisvergleich/Relocate/435728166.html?categoryId=18406&amp;pos=3&amp;price=4057.0&amp;productid=2654414&amp;sid=9701&amp;type=offer"/>
    <s v=" "/>
    <n v="18406"/>
    <x v="284"/>
    <n v="0"/>
    <n v="30"/>
    <e v="#N/A"/>
    <e v="#N/A"/>
    <n v="0"/>
    <n v="0"/>
    <b v="0"/>
    <e v="#N/A"/>
    <s v="FALSCH"/>
    <x v="2"/>
    <s v="15-"/>
    <e v="#N/A"/>
    <m/>
    <e v="#N/A"/>
  </r>
  <r>
    <s v="Junkers ZBR 42 3A 23"/>
    <n v="3225"/>
    <n v="289859"/>
    <s v="/preisvergleich/Relocate/481847601.html?categoryId=18406&amp;pos=4&amp;price=3225.0&amp;productid=1750863&amp;sid=289859&amp;type=offer"/>
    <s v=" Jun­kers Ce­ra­pur­Com­fort ZBR 42-3 A 21 Gas-Brenn­wert­ther­me 42 kW, L / LL Jun­kers FR 50, ohne Spei­cher, ohne Mon­ta­ge­plat­te, ATEC Schacht 6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"/>
    <n v="3105"/>
    <n v="289859"/>
    <s v="/preisvergleich/Relocate/481847984.html?categoryId=18406&amp;pos=4&amp;price=3105.0&amp;productid=3712928&amp;sid=289859&amp;type=offer"/>
    <s v=" Jun­kers Ce­ra­pur­Com­fort ZBR 42-3 A 23 Gas-Brenn­wert­ther­me 42 kW, E / H Jun­kers FR 50, ohne Spei­cher, Mon­ta­ge­plat­te 258 + 223-1 (Un­ter­putz), oh­ne..."/>
    <n v="18406"/>
    <x v="245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70"/>
    <n v="289859"/>
    <s v="/preisvergleich/Relocate/481846338.html?categoryId=18406&amp;pos=3&amp;price=3270.0&amp;productid=3497887&amp;sid=289859&amp;type=offer"/>
    <s v=" Jun­kers Ce­ra­pur­Com­fort ZBR 42-3 A 21 Gas-Brenn­wert­ther­me 42 kW, L / LL Mon­ta­ge­plat­te 258, ohne Re­ge­lung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29"/>
    <n v="289859"/>
    <s v="/preisvergleich/Relocate/481818948.html?categoryId=18406&amp;pos=3&amp;price=2229.0&amp;productid=3712883&amp;sid=289859&amp;type=offer"/>
    <s v=" Jun­kers Ce­ra­pur­Com­fort-Eco ZSBE 16-3 A 21 Brenn­wert­ther­me 16 kW, L/LL ohne Re­ge­lung, ohne Spei­cher, Mon­ta­ge­plat­te 258 + 528-1 (Auf­putz), ATEC Schacht 8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1935"/>
    <n v="289859"/>
    <s v="/preisvergleich/Relocate/481816816.html?categoryId=18406&amp;pos=7&amp;price=1935.0&amp;productid=2384234&amp;sid=289859&amp;type=offer"/>
    <s v=" Jun­kers Ce­ra­pur­Com­fort ZBR 16-3 A 23 Gas-Brenn­wert­ther­me 16 kW, E / H Jun­kers FR 50, ohne Spei­cher, ohne Ab­gas­pa­ket, ohne Mon­ta­ge­plat­te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1989"/>
    <n v="289859"/>
    <s v="/preisvergleich/Relocate/481822000.html?categoryId=18406&amp;pos=9&amp;price=1989.0&amp;productid=2635849&amp;sid=289859&amp;type=offer"/>
    <s v=" Jun­kers Ce­ra­pur­Com­fort-Eco ZSBE 16-3 A 23 Brenn­wert­ther­me 16 kW, E/H Mon­ta­ge­plat­te 993, ohne Re­ge­lung, ohne Spei­cher, ohne Ab­gas­pa­ket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89"/>
    <n v="289859"/>
    <s v="/preisvergleich/Relocate/481805171.html?categoryId=18406&amp;pos=8&amp;price=2189.0&amp;productid=1219746&amp;sid=289859&amp;type=offer"/>
    <s v=" Jun­kers Ce­ra­pur­Com­fort-Eco ZSBE 16-3 A 23 Brenn­wert­ther­me 16 kW, E/H ohne Re­ge­lung, ohne Spei­cher, Mon­ta­ge­plat­te 258 + 528-1 (Auf­putz), ATEC Schacht 4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25"/>
    <n v="289859"/>
    <s v="/preisvergleich/Relocate/481869747.html?categoryId=18406&amp;pos=9&amp;price=3125.0&amp;productid=3094808&amp;sid=289859&amp;type=offer"/>
    <s v=" Jun­kers Ce­ra­pu­rA­cu ZWSB 22/28-3 E 23 Brenn­wert-Zen­tral­heiz­ge­rät, E/H Jun­kers FR 50, Jun­kers AZB10 Dach rot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K60S GB 212-22"/>
    <n v="3569"/>
    <n v="9701"/>
    <s v="/preisvergleich/Relocate/435749733.html?categoryId=18406&amp;pos=1&amp;price=3569.0&amp;productid=4280864&amp;sid=9701&amp;type=offer"/>
    <s v=" "/>
    <n v="18406"/>
    <x v="285"/>
    <n v="0"/>
    <n v="25"/>
    <e v="#N/A"/>
    <e v="#N/A"/>
    <n v="0"/>
    <n v="0"/>
    <b v="0"/>
    <e v="#N/A"/>
    <s v="FALSCH"/>
    <x v="2"/>
    <s v="60S"/>
    <e v="#N/A"/>
    <m/>
    <e v="#N/A"/>
  </r>
  <r>
    <s v="Viessmann Vitodens 222-W (13 kW)"/>
    <n v="3008.99"/>
    <n v="276812"/>
    <s v="/preisvergleich/Relocate/513353429.html?categoryId=18406&amp;pos=4&amp;price=3008.99&amp;productid=4677123&amp;sid=276812&amp;type=offer"/>
    <s v=" Viess­mann Vi­to­dens 222-W mit Vi­to­tro­nic 100 3,2 - 13,0 kW"/>
    <n v="18406"/>
    <x v="283"/>
    <n v="30"/>
    <n v="20"/>
    <s v="W (13 "/>
    <s v="13 "/>
    <n v="63"/>
    <n v="24"/>
    <s v="- 13,0 "/>
    <s v="13.0"/>
    <s v="13,0"/>
    <x v="26"/>
    <e v="#REF!"/>
    <s v="n.a."/>
    <m/>
    <n v="13"/>
  </r>
  <r>
    <s v="Vaillant ecoTEC VC 146 exklusiv"/>
    <n v="2368"/>
    <n v="289859"/>
    <s v="/preisvergleich/Relocate/475957970.html?categoryId=18406&amp;pos=4&amp;price=2368.0&amp;productid=2286143&amp;sid=289859&amp;type=offer"/>
    <s v=" Vail­lant ecoTEC ex­clu­siv VC 146/4-7 Brenn­wert­ther­me ca­lor­MA­TIC 470/4, ohne Ab­gas­pa­ket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30"/>
    <n v="289859"/>
    <s v="/preisvergleich/Relocate/481846569.html?categoryId=18406&amp;pos=5&amp;price=3230.0&amp;productid=1750863&amp;sid=289859&amp;type=offer"/>
    <s v=" Jun­kers Ce­ra­pur­Com­fort ZBR 42-3 A 21 Gas-Brenn­wert­ther­me 42 kW, L / LL Mon­ta­ge­plat­te 993, ohne Re­ge­lung, ohne Spei­cher, ATEC Schacht 6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"/>
    <n v="3110"/>
    <n v="289859"/>
    <s v="/preisvergleich/Relocate/481848252.html?categoryId=18406&amp;pos=5&amp;price=3110.0&amp;productid=3712928&amp;sid=289859&amp;type=offer"/>
    <s v=" Jun­kers Ce­ra­pur­Com­fort ZBR 42-3 A 23 Gas-Brenn­wert­ther­me 42 kW, E / H Jun­kers FR 50, ohne Spei­cher, Mon­ta­ge­plat­te 258 + 528-1 (Auf­putz), ohne Ab­gas­pa­ket..."/>
    <n v="18406"/>
    <x v="245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75"/>
    <n v="289859"/>
    <s v="/preisvergleich/Relocate/481847164.html?categoryId=18406&amp;pos=4&amp;price=3275.0&amp;productid=3497887&amp;sid=289859&amp;type=offer"/>
    <s v=" Jun­kers Ce­ra­pur­Com­fort ZBR 42-3 A 21 Gas-Brenn­wert­ther­me 42 kW, L / LL ohne Re­ge­lung, ohne Spei­cher, Jun­kers Schacht 10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29"/>
    <n v="289859"/>
    <s v="/preisvergleich/Relocate/481822082.html?categoryId=18406&amp;pos=4&amp;price=2229.0&amp;productid=3712883&amp;sid=289859&amp;type=offer"/>
    <s v=" Jun­kers Ce­ra­pur­Com­fort-Eco ZSBE 16-3 A 21 Brenn­wert­ther­me 16 kW, L/LL Jun­kers FW 200, ohne Spei­cher, ohne Ab­gas­pa­ket, ohne Mon­ta­ge­plat­te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1940"/>
    <n v="289859"/>
    <s v="/preisvergleich/Relocate/481817105.html?categoryId=18406&amp;pos=8&amp;price=1940.0&amp;productid=2384234&amp;sid=289859&amp;type=offer"/>
    <s v=" Jun­kers Ce­ra­pur­Com­fort ZBR 16-3 A 23 Gas-Brenn­wert­ther­me 16 kW, E / H Mon­ta­ge­plat­te 993, ohne Re­ge­lung, ohne Spei­cher, ohne Ab­gas­pa­ket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2014"/>
    <n v="289859"/>
    <s v="/preisvergleich/Relocate/481814727.html?categoryId=18406&amp;pos=10&amp;price=2014.0&amp;productid=2635849&amp;sid=289859&amp;type=offer"/>
    <s v=" Jun­kers Ce­ra­pur­Com­fort-Eco ZSBE 16-3 A 23 Brenn­wert­ther­me 16 kW, E/H Jun­kers FR 120, ohne Spei­cher, ohne Ab­gas­pa­ket, ohne Mon­ta­ge­plat­te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90"/>
    <n v="289859"/>
    <s v="/preisvergleich/Relocate/481822319.html?categoryId=18406&amp;pos=9&amp;price=2190.0&amp;productid=1219746&amp;sid=289859&amp;type=offer"/>
    <s v=" Jun­kers Ce­ra­pur­Com­fort-Eco ZSBE 16-3 A 31 Brenn­wert­ther­me 16 kW Flg. P ohne Re­ge­lung, ohne Spei­cher, ohne Ab­gas­pa­ket, ohne Mon­ta­ge­plat­te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25"/>
    <n v="289859"/>
    <s v="/preisvergleich/Relocate/481868755.html?categoryId=18406&amp;pos=10&amp;price=3125.0&amp;productid=3094808&amp;sid=289859&amp;type=offer"/>
    <s v=" Jun­kers Ce­ra­pu­rA­cu ZWSB 22/28-3 E 23 Brenn­wert-Zen­tral­heiz­ge­rät, E/H Jun­kers FR 50, Jun­kers AZB09 Dach schwarz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K61 GB 212-15"/>
    <n v="4585"/>
    <n v="9701"/>
    <s v="/preisvergleich/Relocate/435728796.html?categoryId=18406&amp;pos=1&amp;price=4585.0&amp;productid=4278877&amp;sid=9701&amp;type=offer"/>
    <s v=" "/>
    <n v="18406"/>
    <x v="286"/>
    <n v="0"/>
    <n v="25"/>
    <e v="#N/A"/>
    <e v="#N/A"/>
    <n v="0"/>
    <n v="0"/>
    <b v="0"/>
    <e v="#N/A"/>
    <s v="FALSCH"/>
    <x v="2"/>
    <s v="61 "/>
    <e v="#N/A"/>
    <m/>
    <e v="#N/A"/>
  </r>
  <r>
    <s v="Buderus Logaplus-Paket K61 GB 212-30"/>
    <n v="4908"/>
    <n v="9701"/>
    <s v="/preisvergleich/Relocate/443482867.html?categoryId=18406&amp;pos=1&amp;price=4908.0&amp;productid=4278879&amp;sid=9701&amp;type=offer"/>
    <s v=" "/>
    <n v="18406"/>
    <x v="287"/>
    <n v="0"/>
    <n v="25"/>
    <e v="#N/A"/>
    <e v="#N/A"/>
    <n v="0"/>
    <n v="0"/>
    <b v="0"/>
    <e v="#N/A"/>
    <s v="FALSCH"/>
    <x v="2"/>
    <s v="61 "/>
    <e v="#N/A"/>
    <m/>
    <e v="#N/A"/>
  </r>
  <r>
    <s v="Buderus Logaplus-Paket K60S GB 212-22"/>
    <n v="3569"/>
    <n v="9701"/>
    <s v="/preisvergleich/Relocate/435749975.html?categoryId=18406&amp;pos=2&amp;price=3569.0&amp;productid=4280864&amp;sid=9701&amp;type=offer"/>
    <s v=" "/>
    <n v="18406"/>
    <x v="285"/>
    <n v="0"/>
    <n v="25"/>
    <e v="#N/A"/>
    <e v="#N/A"/>
    <n v="0"/>
    <n v="0"/>
    <b v="0"/>
    <e v="#N/A"/>
    <s v="FALSCH"/>
    <x v="2"/>
    <s v="60S"/>
    <e v="#N/A"/>
    <m/>
    <e v="#N/A"/>
  </r>
  <r>
    <s v="Viessmann Vitodens 222-W (13 kW)"/>
    <n v="3232.99"/>
    <n v="276812"/>
    <s v="/preisvergleich/Relocate/513353126.html?categoryId=18406&amp;pos=5&amp;price=3232.99&amp;productid=4677123&amp;sid=276812&amp;type=offer"/>
    <s v=" Viess­mann Vi­to­dens 222-W mit Vi­to­tro­nic 200 3,2 - 13,0 kW"/>
    <n v="18406"/>
    <x v="283"/>
    <n v="30"/>
    <n v="20"/>
    <s v="W (13 "/>
    <s v="13 "/>
    <n v="63"/>
    <n v="24"/>
    <s v="- 13,0 "/>
    <s v="13.0"/>
    <s v="13,0"/>
    <x v="26"/>
    <e v="#REF!"/>
    <s v="n.a."/>
    <m/>
    <n v="13"/>
  </r>
  <r>
    <s v="Vaillant ecoTEC VC 146 exklusiv"/>
    <n v="2369"/>
    <n v="289859"/>
    <s v="/preisvergleich/Relocate/475957839.html?categoryId=18406&amp;pos=5&amp;price=2369.0&amp;productid=2286143&amp;sid=289859&amp;type=offer"/>
    <s v=" Vail­lant ecoTEC ex­clu­siv VC 146/4-7 Brenn­wert­ther­me ohne Re­ge­lung, Schrägdach rot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35"/>
    <n v="289859"/>
    <s v="/preisvergleich/Relocate/481861036.html?categoryId=18406&amp;pos=6&amp;price=3235.0&amp;productid=1750863&amp;sid=289859&amp;type=offer"/>
    <s v=" Jun­kers Ce­ra­pur­Com­fort ZBR 42-3 A 31 Gas-Brenn­wert­ther­me 42 kW, Flg. P ohne Re­ge­lung, ohne Spei­cher, Mon­ta­ge­plat­te 258 + 528-1 (Auf­putz), Jun­kers AZB09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75"/>
    <n v="289859"/>
    <s v="/preisvergleich/Relocate/481846797.html?categoryId=18406&amp;pos=5&amp;price=3275.0&amp;productid=3497887&amp;sid=289859&amp;type=offer"/>
    <s v=" Jun­kers Ce­ra­pur­Com­fort ZBR 42-3 A 21 Gas-Brenn­wert­ther­me 42 kW, L / LL Jun­kers FR 120, ohne Spei­cher, ohne Mon­ta­ge­plat­te, ATEC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29"/>
    <n v="289859"/>
    <s v="/preisvergleich/Relocate/481802657.html?categoryId=18406&amp;pos=5&amp;price=2229.0&amp;productid=3712883&amp;sid=289859&amp;type=offer"/>
    <s v=" Jun­kers Ce­ra­pur­Com­fort-Eco ZSBE 16-3 A 21 Brenn­wert­ther­me 16 kW, L/LL ohne Re­ge­lung, ohne Spei­cher, Jun­kers Schacht 6 Meter 80/125, ohne Mon­ta­ge­plat­te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1958.97"/>
    <n v="293331"/>
    <s v="/preisvergleich/Relocate/586714680.html?categoryId=18406&amp;pos=9&amp;price=1958.97&amp;productid=2384234&amp;sid=293331&amp;type=offer"/>
    <s v=" Jun­kers Gas-Brenn­wert­ge­rät, wand­hän­gend CE­RA­PUR­COM­FORT ZBR 16-3 A 23,850x440x350 - 7712231560 7712231560"/>
    <n v="18406"/>
    <x v="282"/>
    <n v="40"/>
    <n v="29"/>
    <s v="A (16 "/>
    <s v="16 "/>
    <n v="0"/>
    <n v="71"/>
    <b v="0"/>
    <e v="#N/A"/>
    <s v="FALSCH"/>
    <x v="18"/>
    <e v="#REF!"/>
    <s v="n.a."/>
    <m/>
    <n v="16"/>
  </r>
  <r>
    <s v="Junkers Cerapur Comfort-Eco ZSBE 16-3 A 23 Erdgas E/H (16 kW)"/>
    <n v="2029"/>
    <n v="289859"/>
    <s v="/preisvergleich/Relocate/481820277.html?categoryId=18406&amp;pos=11&amp;price=2029.0&amp;productid=2635849&amp;sid=289859&amp;type=offer"/>
    <s v=" Jun­kers Ce­ra­pur­Com­fort-Eco ZSBE 16-3 A 23 Brenn­wert­ther­me 16 kW, E/H Jun­kers FR 50, Mon­ta­ge­plat­te 258, ohne Spei­cher, ohne Ab­gas­pa­ket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99"/>
    <n v="289859"/>
    <s v="/preisvergleich/Relocate/481821553.html?categoryId=18406&amp;pos=10&amp;price=2199.0&amp;productid=1219746&amp;sid=289859&amp;type=offer"/>
    <s v=" Jun­kers Ce­ra­pur­Com­fort-Eco ZSBE 16-3 A 23 Brenn­wert­ther­me 16 kW, E/H ohne Re­ge­lung, ohne Spei­cher, Jun­kers Schacht 4 Meter 80/125, ohne Mon­ta­ge­plat­te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25"/>
    <n v="289859"/>
    <s v="/preisvergleich/Relocate/481867779.html?categoryId=18406&amp;pos=11&amp;price=3125.0&amp;productid=3094808&amp;sid=289859&amp;type=offer"/>
    <s v=" Jun­kers Ce­ra­pu­rA­cu ZWSB 22/28-3 E 23 Brenn­wert-Zen­tral­heiz­ge­rät, E/H Jun­kers FR 120, ATEC Schacht 4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K60S GB 212-15"/>
    <n v="3394"/>
    <n v="9701"/>
    <s v="/preisvergleich/Relocate/435736361.html?categoryId=18406&amp;pos=1&amp;price=3394.0&amp;productid=4280909&amp;sid=9701&amp;type=offer"/>
    <s v=" "/>
    <n v="18406"/>
    <x v="288"/>
    <n v="0"/>
    <n v="25"/>
    <e v="#N/A"/>
    <e v="#N/A"/>
    <n v="0"/>
    <n v="0"/>
    <b v="0"/>
    <e v="#N/A"/>
    <s v="FALSCH"/>
    <x v="2"/>
    <s v="60S"/>
    <e v="#N/A"/>
    <m/>
    <e v="#N/A"/>
  </r>
  <r>
    <s v="Buderus Logaplus-Paket K61 GB 212-15"/>
    <n v="4585"/>
    <n v="9701"/>
    <s v="/preisvergleich/Relocate/435728712.html?categoryId=18406&amp;pos=2&amp;price=4585.0&amp;productid=4278877&amp;sid=9701&amp;type=offer"/>
    <s v=" "/>
    <n v="18406"/>
    <x v="286"/>
    <n v="0"/>
    <n v="25"/>
    <e v="#N/A"/>
    <e v="#N/A"/>
    <n v="0"/>
    <n v="0"/>
    <b v="0"/>
    <e v="#N/A"/>
    <s v="FALSCH"/>
    <x v="2"/>
    <s v="61 "/>
    <e v="#N/A"/>
    <m/>
    <e v="#N/A"/>
  </r>
  <r>
    <s v="Buderus Logaplus-Paket K61 GB 212-30"/>
    <n v="4908"/>
    <n v="9701"/>
    <s v="/preisvergleich/Relocate/443480546.html?categoryId=18406&amp;pos=2&amp;price=4908.0&amp;productid=4278879&amp;sid=9701&amp;type=offer"/>
    <s v=" "/>
    <n v="18406"/>
    <x v="287"/>
    <n v="0"/>
    <n v="25"/>
    <e v="#N/A"/>
    <e v="#N/A"/>
    <n v="0"/>
    <n v="0"/>
    <b v="0"/>
    <e v="#N/A"/>
    <s v="FALSCH"/>
    <x v="2"/>
    <s v="61 "/>
    <e v="#N/A"/>
    <m/>
    <e v="#N/A"/>
  </r>
  <r>
    <s v="Viessmann Vitodens 222-W (13 kW)"/>
    <n v="3454.99"/>
    <n v="276812"/>
    <s v="/preisvergleich/Relocate/513353032.html?categoryId=18406&amp;pos=6&amp;price=3454.99&amp;productid=4677123&amp;sid=276812&amp;type=offer"/>
    <s v=" Vi­to­tro­nic 200 HO1B, Mon­ta­ge­hil­fe AP"/>
    <n v="18406"/>
    <x v="283"/>
    <n v="30"/>
    <n v="20"/>
    <s v="W (13 "/>
    <s v="13 "/>
    <n v="0"/>
    <n v="16"/>
    <b v="0"/>
    <e v="#N/A"/>
    <s v="FALSCH"/>
    <x v="26"/>
    <e v="#REF!"/>
    <s v="n.a."/>
    <m/>
    <n v="13"/>
  </r>
  <r>
    <s v="Vaillant ecoTEC VC 146 exklusiv"/>
    <n v="2369"/>
    <n v="289859"/>
    <s v="/preisvergleich/Relocate/475957324.html?categoryId=18406&amp;pos=6&amp;price=2369.0&amp;productid=2286143&amp;sid=289859&amp;type=offer"/>
    <s v=" Vail­lant ecoTEC ex­clu­siv VC 146/4-7 Brenn­wert­ther­me ohne Re­ge­lung, Schrägdach schwarz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35"/>
    <n v="289859"/>
    <s v="/preisvergleich/Relocate/481846426.html?categoryId=18406&amp;pos=7&amp;price=3235.0&amp;productid=1750863&amp;sid=289859&amp;type=offer"/>
    <s v=" Jun­kers Ce­ra­pur­Com­fort ZBR 42-3 A 21 Gas-Brenn­wert­ther­me 42 kW, L / LL Mon­ta­ge­plat­te 994, ohne Re­ge­lung, ohne Spei­cher, Jun­kers AZB10 Dach rot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80"/>
    <n v="289859"/>
    <s v="/preisvergleich/Relocate/481847969.html?categoryId=18406&amp;pos=6&amp;price=3280.0&amp;productid=3497887&amp;sid=289859&amp;type=offer"/>
    <s v=" Jun­kers Ce­ra­pur­Com­fort ZBR 42-3 A 21 Gas-Brenn­wert­ther­me 42 kW, L / LL Jun­kers FR 50, Mon­ta­ge­plat­te 258, ohne Spei­cher, Jun­kers AZB09 Dach schwarz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29"/>
    <n v="289859"/>
    <s v="/preisvergleich/Relocate/481828201.html?categoryId=18406&amp;pos=6&amp;price=2229.0&amp;productid=3712883&amp;sid=289859&amp;type=offer"/>
    <s v=" Jun­kers Ce­ra­pur­Com­fort-Eco ZSBE 16-3 A 21 Brenn­wert­ther­me 16 kW, L/LL Mon­ta­ge­plat­te 994, ohne Re­ge­lung, ohne Spei­cher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1965"/>
    <n v="289859"/>
    <s v="/preisvergleich/Relocate/481818030.html?categoryId=18406&amp;pos=10&amp;price=1965.0&amp;productid=2384234&amp;sid=289859&amp;type=offer"/>
    <s v=" Jun­kers Ce­ra­pur­Com­fort ZBR 16-3 A 23 Gas-Brenn­wert­ther­me 16 kW, E / H Jun­kers FR 120, ohne Spei­cher, ohne Ab­gas­pa­ket, ohne Mon­ta­ge­plat­te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2059"/>
    <n v="289859"/>
    <s v="/preisvergleich/Relocate/481806074.html?categoryId=18406&amp;pos=12&amp;price=2059.0&amp;productid=2635849&amp;sid=289859&amp;type=offer"/>
    <s v=" Jun­kers Ce­ra­pur­Com­fort-Eco ZSBE 16-3 A 23 Brenn­wert­ther­me 16 kW, E/H Jun­kers FR 120, Mon­ta­ge­plat­te 258, ohne Spei­cher, ohne Ab­gas­pa­ket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199"/>
    <n v="289859"/>
    <s v="/preisvergleich/Relocate/481815428.html?categoryId=18406&amp;pos=11&amp;price=2199.0&amp;productid=1219746&amp;sid=289859&amp;type=offer"/>
    <s v=" Jun­kers Ce­ra­pur­Com­fort-Eco ZSBE 16-3 A 21 Brenn­wert­ther­me 16 kW, L/LL ohne Re­ge­lung, ohne Spei­cher, Jun­kers Schacht 4 Meter 80/125, ohne Mon­ta­ge­plat­te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25"/>
    <n v="289859"/>
    <s v="/preisvergleich/Relocate/481867785.html?categoryId=18406&amp;pos=12&amp;price=3125.0&amp;productid=3094808&amp;sid=289859&amp;type=offer"/>
    <s v=" Jun­kers Ce­ra­pu­rA­cu ZWSB 22/28-3 E 23 Brenn­wert-Zen­tral­heiz­ge­rät, E/H ohne Re­ge­lung, Jun­kers Schacht 4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K60S GB 212-15"/>
    <n v="3394"/>
    <n v="9701"/>
    <s v="/preisvergleich/Relocate/435749831.html?categoryId=18406&amp;pos=2&amp;price=3394.0&amp;productid=4280909&amp;sid=9701&amp;type=offer"/>
    <s v=" "/>
    <n v="18406"/>
    <x v="288"/>
    <n v="0"/>
    <n v="25"/>
    <e v="#N/A"/>
    <e v="#N/A"/>
    <n v="0"/>
    <n v="0"/>
    <b v="0"/>
    <e v="#N/A"/>
    <s v="FALSCH"/>
    <x v="2"/>
    <s v="60S"/>
    <e v="#N/A"/>
    <m/>
    <e v="#N/A"/>
  </r>
  <r>
    <s v="Buderus Logaplus-Paket K59 GB 212-22"/>
    <n v="5065"/>
    <n v="9701"/>
    <s v="/preisvergleich/Relocate/601110778.html?categoryId=18406&amp;pos=1&amp;price=5065.0&amp;productid=4278857&amp;sid=9701&amp;type=offer"/>
    <s v=" "/>
    <n v="18406"/>
    <x v="289"/>
    <n v="0"/>
    <n v="25"/>
    <e v="#N/A"/>
    <e v="#N/A"/>
    <n v="0"/>
    <n v="0"/>
    <b v="0"/>
    <e v="#N/A"/>
    <s v="FALSCH"/>
    <x v="2"/>
    <s v="59 "/>
    <e v="#N/A"/>
    <m/>
    <e v="#N/A"/>
  </r>
  <r>
    <s v="Buderus Logaplus-Paket K59 GB 212-15"/>
    <n v="4908"/>
    <n v="9701"/>
    <s v="/preisvergleich/Relocate/601110877.html?categoryId=18406&amp;pos=1&amp;price=4908.0&amp;productid=4278868&amp;sid=9701&amp;type=offer"/>
    <s v=" "/>
    <n v="18406"/>
    <x v="290"/>
    <n v="0"/>
    <n v="25"/>
    <e v="#N/A"/>
    <e v="#N/A"/>
    <n v="0"/>
    <n v="0"/>
    <b v="0"/>
    <e v="#N/A"/>
    <s v="FALSCH"/>
    <x v="2"/>
    <s v="59 "/>
    <e v="#N/A"/>
    <m/>
    <e v="#N/A"/>
  </r>
  <r>
    <s v="Buderus Logaplus-Paket K59 GB 212-30"/>
    <n v="5095"/>
    <n v="9701"/>
    <s v="/preisvergleich/Relocate/601110867.html?categoryId=18406&amp;pos=1&amp;price=5095.0&amp;productid=4278844&amp;sid=9701&amp;type=offer"/>
    <s v=" "/>
    <n v="18406"/>
    <x v="291"/>
    <n v="0"/>
    <n v="25"/>
    <e v="#N/A"/>
    <e v="#N/A"/>
    <n v="0"/>
    <n v="0"/>
    <b v="0"/>
    <e v="#N/A"/>
    <s v="FALSCH"/>
    <x v="2"/>
    <s v="59 "/>
    <e v="#N/A"/>
    <m/>
    <e v="#N/A"/>
  </r>
  <r>
    <s v="Vaillant ecoTEC VC 146 exklusiv"/>
    <n v="2373"/>
    <n v="289859"/>
    <s v="/preisvergleich/Relocate/475957751.html?categoryId=18406&amp;pos=7&amp;price=2373.0&amp;productid=2286143&amp;sid=289859&amp;type=offer"/>
    <s v=" Vail­lant ecoTEC ex­clu­siv VC 206/4-7 Brenn­wert­ther­me ohne Re­ge­lung, Flach­dach rot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35"/>
    <n v="289859"/>
    <s v="/preisvergleich/Relocate/481848099.html?categoryId=18406&amp;pos=8&amp;price=3235.0&amp;productid=1750863&amp;sid=289859&amp;type=offer"/>
    <s v=" Jun­kers Ce­ra­pur­Com­fort ZBR 42-3 A 21 Gas-Brenn­wert­ther­me 42 kW, L / LL Jun­kers FR 50, ohne Spei­cher, Jun­kers AZB09 Dach schwarz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80"/>
    <n v="289859"/>
    <s v="/preisvergleich/Relocate/481847782.html?categoryId=18406&amp;pos=7&amp;price=3280.0&amp;productid=3497887&amp;sid=289859&amp;type=offer"/>
    <s v=" Jun­kers Ce­ra­pur­Com­fort ZBR 42-3 A 21 Gas-Brenn­wert­ther­me 42 kW, L / LL Jun­kers FR 50, Mon­ta­ge­plat­te 258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34"/>
    <n v="289859"/>
    <s v="/preisvergleich/Relocate/481815229.html?categoryId=18406&amp;pos=7&amp;price=2234.0&amp;productid=3712883&amp;sid=289859&amp;type=offer"/>
    <s v=" Jun­kers Ce­ra­pur­Com­fort-Eco ZSBE 16-3 A 21 Brenn­wert­ther­me 16 kW, L/LL Mon­ta­ge­plat­te 993, ohne Re­ge­lung, ohne Spei­cher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1980"/>
    <n v="289859"/>
    <s v="/preisvergleich/Relocate/481817532.html?categoryId=18406&amp;pos=11&amp;price=1980.0&amp;productid=2384234&amp;sid=289859&amp;type=offer"/>
    <s v=" Jun­kers Ce­ra­pur­Com­fort ZBR 16-3 A 23 Gas-Brenn­wert­ther­me 16 kW, E / H Jun­kers FR 50, Mon­ta­ge­plat­te 258, ohne Spei­cher, ohne Ab­gas­pa­ket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2059"/>
    <n v="289859"/>
    <s v="/preisvergleich/Relocate/481814937.html?categoryId=18406&amp;pos=13&amp;price=2059.0&amp;productid=2635849&amp;sid=289859&amp;type=offer"/>
    <s v=" Jun­kers Ce­ra­pur­Com­fort-Eco ZSBE 16-3 A 23 Brenn­wert­ther­me 16 kW, E/H ohne Re­ge­lung, ohne Spei­cher, ohne Mon­ta­ge­plat­te, ATEC Schacht 4 Meter 80/125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204"/>
    <n v="289859"/>
    <s v="/preisvergleich/Relocate/481779500.html?categoryId=18406&amp;pos=12&amp;price=2204.0&amp;productid=1219746&amp;sid=289859&amp;type=offer"/>
    <s v=" Jun­kers Ce­ra­pur­Com­fort-Eco ZSBE 16-3 A 23 Brenn­wert­ther­me 16 kW, E/H ohne Re­ge­lung, ohne Spei­cher, Mon­ta­ge­plat­te 258 + 223-1 (Un­ter­putz), ATEC Schacht 6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30"/>
    <n v="289859"/>
    <s v="/preisvergleich/Relocate/481868754.html?categoryId=18406&amp;pos=13&amp;price=3130.0&amp;productid=3094808&amp;sid=289859&amp;type=offer"/>
    <s v=" Jun­kers Ce­ra­pu­rA­cu ZWSB 22/28-3 E 23 Brenn­wert-Zen­tral­heiz­ge­rät, E/H ohne Re­ge­lung, ATEC Schacht 6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plus-Paket K59 GB 212-22"/>
    <n v="5160"/>
    <n v="9701"/>
    <s v="/preisvergleich/Relocate/435736353.html?categoryId=18406&amp;pos=2&amp;price=5160.0&amp;productid=4278857&amp;sid=9701&amp;type=offer"/>
    <s v=" "/>
    <n v="18406"/>
    <x v="289"/>
    <n v="0"/>
    <n v="25"/>
    <e v="#N/A"/>
    <e v="#N/A"/>
    <n v="0"/>
    <n v="0"/>
    <b v="0"/>
    <e v="#N/A"/>
    <s v="FALSCH"/>
    <x v="2"/>
    <s v="59 "/>
    <e v="#N/A"/>
    <m/>
    <e v="#N/A"/>
  </r>
  <r>
    <s v="Buderus Logaplus-Paket K59 GB 212-15"/>
    <n v="4985"/>
    <n v="9701"/>
    <s v="/preisvergleich/Relocate/601110872.html?categoryId=18406&amp;pos=2&amp;price=4985.0&amp;productid=4278868&amp;sid=9701&amp;type=offer"/>
    <s v=" "/>
    <n v="18406"/>
    <x v="290"/>
    <n v="0"/>
    <n v="25"/>
    <e v="#N/A"/>
    <e v="#N/A"/>
    <n v="0"/>
    <n v="0"/>
    <b v="0"/>
    <e v="#N/A"/>
    <s v="FALSCH"/>
    <x v="2"/>
    <s v="59 "/>
    <e v="#N/A"/>
    <m/>
    <e v="#N/A"/>
  </r>
  <r>
    <s v="Buderus Logaplus-Paket K59 GB 212-30"/>
    <n v="5231"/>
    <n v="9701"/>
    <s v="/preisvergleich/Relocate/442190728.html?categoryId=18406&amp;pos=2&amp;price=5231.0&amp;productid=4278844&amp;sid=9701&amp;type=offer"/>
    <s v=" "/>
    <n v="18406"/>
    <x v="291"/>
    <n v="0"/>
    <n v="25"/>
    <e v="#N/A"/>
    <e v="#N/A"/>
    <n v="0"/>
    <n v="0"/>
    <b v="0"/>
    <e v="#N/A"/>
    <s v="FALSCH"/>
    <x v="2"/>
    <s v="59 "/>
    <e v="#N/A"/>
    <m/>
    <e v="#N/A"/>
  </r>
  <r>
    <s v="Vaillant ecoTEC VC 146 exklusiv"/>
    <n v="2373"/>
    <n v="289859"/>
    <s v="/preisvergleich/Relocate/475957191.html?categoryId=18406&amp;pos=8&amp;price=2373.0&amp;productid=2286143&amp;sid=289859&amp;type=offer"/>
    <s v=" Vail­lant ecoTEC ex­clu­siv VC 206/4-7 Brenn­wert­ther­me ohne Re­ge­lung, Flach­dach schwarz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35"/>
    <n v="289859"/>
    <s v="/preisvergleich/Relocate/481847556.html?categoryId=18406&amp;pos=9&amp;price=3235.0&amp;productid=1750863&amp;sid=289859&amp;type=offer"/>
    <s v=" Jun­kers Ce­ra­pur­Com­fort ZBR 42-3 A 21 Gas-Brenn­wert­ther­me 42 kW, L / LL Jun­kers FR 120, ohne Spei­cher, ohne Mon­ta­ge­plat­te, ATEC Schacht 4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80"/>
    <n v="289859"/>
    <s v="/preisvergleich/Relocate/481847050.html?categoryId=18406&amp;pos=8&amp;price=3280.0&amp;productid=3497887&amp;sid=289859&amp;type=offer"/>
    <s v=" Jun­kers Ce­ra­pur­Com­fort ZBR 42-3 A 21 Gas-Brenn­wert­ther­me 42 kW, L / LL Jun­kers FR 120, Mon­ta­ge­plat­te 258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39"/>
    <n v="289859"/>
    <s v="/preisvergleich/Relocate/481827535.html?categoryId=18406&amp;pos=8&amp;price=2239.0&amp;productid=3712883&amp;sid=289859&amp;type=offer"/>
    <s v=" Jun­kers Ce­ra­pur­Com­fort-Eco ZSBE 16-3 A 21 Brenn­wert­ther­me 16 kW, L/LL Jun­kers FR 50, ohne Spei­cher, Jun­kers AZB10 Dach rot 80/125, ohne Mon­ta­ge­plat­te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2010"/>
    <n v="289859"/>
    <s v="/preisvergleich/Relocate/481837496.html?categoryId=18406&amp;pos=12&amp;price=2010.0&amp;productid=2384234&amp;sid=289859&amp;type=offer"/>
    <s v=" Jun­kers Ce­ra­pur­Com­fort ZBR 16-3 A 23 Gas-Brenn­wert­ther­me 16 kW, E / H ohne Re­ge­lung, ohne Spei­cher, ohne Mon­ta­ge­plat­te, ATEC Schacht 4 Meter 80/125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2079"/>
    <n v="289859"/>
    <s v="/preisvergleich/Relocate/481813260.html?categoryId=18406&amp;pos=14&amp;price=2079.0&amp;productid=2635849&amp;sid=289859&amp;type=offer"/>
    <s v=" Jun­kers Ce­ra­pur­Com­fort-Eco ZSBE 16-3 A 23 Brenn­wert­ther­me 16 kW, E/H ohne Re­ge­lung, ohne Spei­cher, ohne Mon­ta­ge­plat­te, ATEC Schacht 6 Meter 80/125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204"/>
    <n v="289859"/>
    <s v="/preisvergleich/Relocate/481821258.html?categoryId=18406&amp;pos=13&amp;price=2204.0&amp;productid=1219746&amp;sid=289859&amp;type=offer"/>
    <s v=" Jun­kers Ce­ra­pur­Com­fort-Eco ZSBE 16-3 A 21 Brenn­wert­ther­me 16 kW, L/LL ohne Re­ge­lung, ohne Spei­cher, Mon­ta­ge­plat­te 258 + 223-1 (Un­ter­putz), ATEC Schacht 6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35"/>
    <n v="289859"/>
    <s v="/preisvergleich/Relocate/481868776.html?categoryId=18406&amp;pos=14&amp;price=3135.0&amp;productid=3094808&amp;sid=289859&amp;type=offer"/>
    <s v=" Jun­kers Ce­ra­pu­rA­cu ZWSB 22/28-3 E 23 Brenn­wert-Zen­tral­heiz­ge­rät, E/H Jun­kers FR 50, ATEC Schacht 8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max plus GB172-24 T"/>
    <n v="2895.91"/>
    <n v="276812"/>
    <s v="/preisvergleich/Relocate/478136718.html?categoryId=18406&amp;pos=1&amp;price=2895.91&amp;productid=4597622&amp;sid=276812&amp;type=offer"/>
    <s v=" Lo­ga­max plus GB172-24 T150S,G20 V2"/>
    <n v="18406"/>
    <x v="292"/>
    <n v="0"/>
    <n v="24"/>
    <e v="#N/A"/>
    <e v="#N/A"/>
    <n v="0"/>
    <n v="19"/>
    <b v="0"/>
    <e v="#N/A"/>
    <s v="FALSCH"/>
    <x v="2"/>
    <s v="172"/>
    <e v="#N/A"/>
    <m/>
    <e v="#N/A"/>
  </r>
  <r>
    <s v="Vaillant ecoTEC VC 146 exklusiv"/>
    <n v="2377"/>
    <n v="289859"/>
    <s v="/preisvergleich/Relocate/475957953.html?categoryId=18406&amp;pos=9&amp;price=2377.0&amp;productid=2286143&amp;sid=289859&amp;type=offer"/>
    <s v=" Vail­lant ecoTEC ex­clu­siv VC 206/4-7 Brenn­wert­ther­me ca­lor­MA­TIC 470/4, ohne Ab­gas­pa­ket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35"/>
    <n v="289859"/>
    <s v="/preisvergleich/Relocate/481847686.html?categoryId=18406&amp;pos=10&amp;price=3235.0&amp;productid=1750863&amp;sid=289859&amp;type=offer"/>
    <s v=" Jun­kers Ce­ra­pur­Com­fort ZBR 42-3 A 21 Gas-Brenn­wert­ther­me 42 kW, L / LL Mon­ta­ge­plat­te 994, ohne Re­ge­lung, ohne Spei­cher, Jun­kers AZB09 Dach schwarz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90"/>
    <n v="289859"/>
    <s v="/preisvergleich/Relocate/481848347.html?categoryId=18406&amp;pos=9&amp;price=3290.0&amp;productid=3497887&amp;sid=289859&amp;type=offer"/>
    <s v=" Jun­kers Ce­ra­pur­Com­fort ZBR 42-3 A 21 Gas-Brenn­wert­ther­me 42 kW, L / LL Jun­kers FR 50, Mon­ta­ge­plat­te 258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39"/>
    <n v="289859"/>
    <s v="/preisvergleich/Relocate/481813073.html?categoryId=18406&amp;pos=9&amp;price=2239.0&amp;productid=3712883&amp;sid=289859&amp;type=offer"/>
    <s v=" Jun­kers Ce­ra­pur­Com­fort-Eco ZSBE 16-3 A 21 Brenn­wert­ther­me 16 kW, L/LL Mon­ta­ge­plat­te 994, ohne Re­ge­lung, ohne Spei­cher, Jun­kers AZB09 Dach schwarz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2010"/>
    <n v="289859"/>
    <s v="/preisvergleich/Relocate/481816719.html?categoryId=18406&amp;pos=13&amp;price=2010.0&amp;productid=2384234&amp;sid=289859&amp;type=offer"/>
    <s v=" Jun­kers Ce­ra­pur­Com­fort ZBR 16-3 A 23 Gas-Brenn­wert­ther­me 16 kW, E / H Jun­kers FR 120, Mon­ta­ge­plat­te 258, ohne Spei­cher, ohne Ab­gas­pa­ket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Cerapur Comfort-Eco ZSBE 16-3 A 23 Erdgas E/H (16 kW)"/>
    <n v="2089"/>
    <n v="289859"/>
    <s v="/preisvergleich/Relocate/481814532.html?categoryId=18406&amp;pos=15&amp;price=2089.0&amp;productid=2635849&amp;sid=289859&amp;type=offer"/>
    <s v=" Jun­kers Ce­ra­pur­Com­fort-Eco ZSBE 16-3 A 23 Brenn­wert­ther­me 16 kW, E/H ohne Re­ge­lung, ohne Spei­cher, Jun­kers AZB10 Dach rot 80/125, ohne Mon­ta­ge­plat­te Jun­kers"/>
    <n v="18406"/>
    <x v="280"/>
    <n v="59"/>
    <n v="34"/>
    <s v="H (16 "/>
    <s v="16 "/>
    <n v="71"/>
    <n v="39"/>
    <s v="­me 16 "/>
    <s v="16"/>
    <s v="me 16"/>
    <x v="18"/>
    <e v="#REF!"/>
    <s v="n.a."/>
    <m/>
    <n v="16"/>
  </r>
  <r>
    <s v="Junkers ZSBE 16 3 A 21"/>
    <n v="2209"/>
    <n v="289859"/>
    <s v="/preisvergleich/Relocate/481812244.html?categoryId=18406&amp;pos=14&amp;price=2209.0&amp;productid=1219746&amp;sid=289859&amp;type=offer"/>
    <s v=" Jun­kers Ce­ra­pur­Com­fort-Eco ZSBE 16-3 A 21 Brenn­wert­ther­me 16 kW, L/LL Mon­ta­ge­plat­te 994, ohne Re­ge­lung, ohne Spei­cher, ATEC Schacht 4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WSB 22 28 3 E23"/>
    <n v="3135"/>
    <n v="289859"/>
    <s v="/preisvergleich/Relocate/481869440.html?categoryId=18406&amp;pos=15&amp;price=3135.0&amp;productid=3094808&amp;sid=289859&amp;type=offer"/>
    <s v=" Jun­kers Ce­ra­pu­rA­cu ZWSB 22/28-3 E 23 Brenn­wert-Zen­tral­heiz­ge­rät, E/H Jun­kers FR 50, ATEC Schacht 4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Buderus Logamax plus GB172-24 T"/>
    <n v="2895.91"/>
    <n v="276812"/>
    <s v="/preisvergleich/Relocate/478136750.html?categoryId=18406&amp;pos=2&amp;price=2895.91&amp;productid=4597622&amp;sid=276812&amp;type=offer"/>
    <s v=" Lo­ga­max plus GB172-24 T150S,G25 V2"/>
    <n v="18406"/>
    <x v="292"/>
    <n v="0"/>
    <n v="24"/>
    <e v="#N/A"/>
    <e v="#N/A"/>
    <n v="0"/>
    <n v="19"/>
    <b v="0"/>
    <e v="#N/A"/>
    <s v="FALSCH"/>
    <x v="2"/>
    <s v="172"/>
    <e v="#N/A"/>
    <m/>
    <e v="#N/A"/>
  </r>
  <r>
    <s v="Vaillant ecoTEC VC 146 exklusiv"/>
    <n v="2378"/>
    <n v="289859"/>
    <s v="/preisvergleich/Relocate/475958038.html?categoryId=18406&amp;pos=10&amp;price=2378.0&amp;productid=2286143&amp;sid=289859&amp;type=offer"/>
    <s v=" Vail­lant ecoTEC ex­clu­siv VC 206/4-7 Brenn­wert­ther­me ohne Re­ge­lung, Schrägdach schwarz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35"/>
    <n v="289859"/>
    <s v="/preisvergleich/Relocate/481848425.html?categoryId=18406&amp;pos=11&amp;price=3235.0&amp;productid=1750863&amp;sid=289859&amp;type=offer"/>
    <s v=" Jun­kers Ce­ra­pur­Com­fort ZBR 42-3 A 21 Gas-Brenn­wert­ther­me 42 kW, L / LL Jun­kers FR 50, ohne Spei­cher, Jun­kers AZB10 Dach rot 80/125, ohne Mon­ta­ge­plat­t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95"/>
    <n v="289859"/>
    <s v="/preisvergleich/Relocate/481847483.html?categoryId=18406&amp;pos=10&amp;price=3295.0&amp;productid=3497887&amp;sid=289859&amp;type=offer"/>
    <s v=" Jun­kers Ce­ra­pur­Com­fort ZBR 42-3 A 21 Gas-Brenn­wert­ther­me 42 kW, L / LL Mon­ta­ge­plat­te 258, ohne Re­ge­lung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39"/>
    <n v="289859"/>
    <s v="/preisvergleich/Relocate/481808192.html?categoryId=18406&amp;pos=10&amp;price=2239.0&amp;productid=3712883&amp;sid=289859&amp;type=offer"/>
    <s v=" Jun­kers Ce­ra­pur­Com­fort-Eco ZSBE 16-3 A 21 Brenn­wert­ther­me 16 kW, L/LL Mon­ta­ge­plat­te 994, ohne Re­ge­lung, ohne Spei­cher, Jun­kers AZB10 Dach rot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2030"/>
    <n v="289859"/>
    <s v="/preisvergleich/Relocate/481836052.html?categoryId=18406&amp;pos=14&amp;price=2030.0&amp;productid=2384234&amp;sid=289859&amp;type=offer"/>
    <s v=" Jun­kers Ce­ra­pur­Com­fort ZBR 16-3 A 23 Gas-Brenn­wert­ther­me 16 kW, E / H ohne Re­ge­lung, ohne Spei­cher, ohne Mon­ta­ge­plat­te, ATEC Schacht 6 Meter 80/125 Jun­kers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Junkers ZSBE 16 3 A 21"/>
    <n v="2209"/>
    <n v="289859"/>
    <s v="/preisvergleich/Relocate/481822196.html?categoryId=18406&amp;pos=15&amp;price=2209.0&amp;productid=1219746&amp;sid=289859&amp;type=offer"/>
    <s v=" Jun­kers Ce­ra­pur­Com­fort-Eco ZSBE 16-3 A 23 Brenn­wert­ther­me 16 kW, E/H Jun­kers FR 50, ohne Spei­cher, ohne Mon­ta­ge­plat­te, ATEC Schacht 4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Buderus Logaplus-Paket W22 (GB172-24 Erdgas E/H + RC 300)"/>
    <n v="2695"/>
    <n v="9701"/>
    <s v="/preisvergleich/Relocate/445626631.html?categoryId=18406&amp;pos=1&amp;price=2695.0&amp;productid=4255271&amp;sid=9701&amp;type=offer"/>
    <s v=" "/>
    <n v="18406"/>
    <x v="293"/>
    <n v="0"/>
    <n v="25"/>
    <e v="#N/A"/>
    <e v="#N/A"/>
    <n v="0"/>
    <n v="0"/>
    <b v="0"/>
    <e v="#N/A"/>
    <s v="FALSCH"/>
    <x v="2"/>
    <s v="22 "/>
    <e v="#N/A"/>
    <m/>
    <e v="#N/A"/>
  </r>
  <r>
    <s v="Buderus Logaplus-Paket W10 (GB162-35 + S160RW, 1 Heizkreis mit Mischer)"/>
    <n v="5798"/>
    <n v="9701"/>
    <s v="/preisvergleich/Relocate/435732556.html?categoryId=18406&amp;pos=1&amp;price=5798.0&amp;productid=4215860&amp;sid=9701&amp;type=offer"/>
    <s v=" "/>
    <n v="18406"/>
    <x v="294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U200W, 1 Heizkreis mit Mischer)"/>
    <n v="5503"/>
    <n v="9701"/>
    <s v="/preisvergleich/Relocate/435732603.html?categoryId=18406&amp;pos=1&amp;price=5503.0&amp;productid=4215858&amp;sid=9701&amp;type=offer"/>
    <s v=" "/>
    <n v="18406"/>
    <x v="295"/>
    <n v="0"/>
    <n v="25"/>
    <e v="#N/A"/>
    <e v="#N/A"/>
    <n v="0"/>
    <n v="0"/>
    <b v="0"/>
    <e v="#N/A"/>
    <s v="FALSCH"/>
    <x v="2"/>
    <s v="10 "/>
    <e v="#N/A"/>
    <m/>
    <e v="#N/A"/>
  </r>
  <r>
    <s v="Buderus Logamax plus GB172-24 T"/>
    <n v="2915.2"/>
    <n v="9701"/>
    <s v="/preisvergleich/Relocate/497667087.html?categoryId=18406&amp;pos=3&amp;price=2915.2&amp;productid=4597622&amp;sid=9701&amp;type=offer"/>
    <s v=" "/>
    <n v="18406"/>
    <x v="292"/>
    <n v="0"/>
    <n v="24"/>
    <e v="#N/A"/>
    <e v="#N/A"/>
    <n v="0"/>
    <n v="0"/>
    <b v="0"/>
    <e v="#N/A"/>
    <s v="FALSCH"/>
    <x v="2"/>
    <s v="172"/>
    <e v="#N/A"/>
    <m/>
    <e v="#N/A"/>
  </r>
  <r>
    <s v="Vaillant ecoTEC VC 146 exklusiv"/>
    <n v="2378"/>
    <n v="289859"/>
    <s v="/preisvergleich/Relocate/475957408.html?categoryId=18406&amp;pos=11&amp;price=2378.0&amp;productid=2286143&amp;sid=289859&amp;type=offer"/>
    <s v=" Vail­lant ecoTEC ex­clu­siv VC 206/4-7 Brenn­wert­ther­me ohne Re­ge­lung, Schrägdach rot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40"/>
    <n v="289859"/>
    <s v="/preisvergleich/Relocate/481848150.html?categoryId=18406&amp;pos=12&amp;price=3240.0&amp;productid=1750863&amp;sid=289859&amp;type=offer"/>
    <s v=" Jun­kers Ce­ra­pur­Com­fort ZBR 42-3 A 21 Gas-Brenn­wert­ther­me 42 kW, L / LL Mon­ta­ge­plat­te 993, ohne Re­ge­lung, ohne Spei­cher, Jun­kers AZB09 Dach schwarz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95"/>
    <n v="289859"/>
    <s v="/preisvergleich/Relocate/481847534.html?categoryId=18406&amp;pos=11&amp;price=3295.0&amp;productid=3497887&amp;sid=289859&amp;type=offer"/>
    <s v=" Jun­kers Ce­ra­pur­Com­fort ZBR 42-3 A 21 Gas-Brenn­wert­ther­me 42 kW, L / LL Jun­kers FW 120, ohne Spei­cher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39"/>
    <n v="289859"/>
    <s v="/preisvergleich/Relocate/481826813.html?categoryId=18406&amp;pos=11&amp;price=2239.0&amp;productid=3712883&amp;sid=289859&amp;type=offer"/>
    <s v=" Jun­kers Ce­ra­pur­Com­fort-Eco ZSBE 16-3 A 21 Brenn­wert­ther­me 16 kW, L/LL Jun­kers FR 50, ohne Spei­cher, Jun­kers AZB09 Dach schwarz 80/125, ohne Mon­ta­ge­plat­te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16-3 A (16 kW)"/>
    <n v="2040"/>
    <n v="289859"/>
    <s v="/preisvergleich/Relocate/481817223.html?categoryId=18406&amp;pos=15&amp;price=2040.0&amp;productid=2384234&amp;sid=289859&amp;type=offer"/>
    <s v=" Jun­kers Ce­ra­pur­Com­fort ZBR 16-3 A 23 Gas-Brenn­wert­ther­me 16 kW, E / H ohne Re­ge­lung, ohne Spei­cher, Jun­kers AZB10 Dach rot 80/125, ohne Mon­ta­ge­plat­te..."/>
    <n v="18406"/>
    <x v="282"/>
    <n v="40"/>
    <n v="29"/>
    <s v="A (16 "/>
    <s v="16 "/>
    <n v="70"/>
    <n v="34"/>
    <s v="­me 16 "/>
    <s v="16"/>
    <s v="me 16"/>
    <x v="18"/>
    <e v="#REF!"/>
    <s v="n.a."/>
    <m/>
    <n v="16"/>
  </r>
  <r>
    <s v="Buderus Logaplus-Paket W22 (GB172-24 Erdgas E/H + RC 300)"/>
    <n v="2820"/>
    <n v="9701"/>
    <s v="/preisvergleich/Relocate/445627081.html?categoryId=18406&amp;pos=2&amp;price=2820.0&amp;productid=4255271&amp;sid=9701&amp;type=offer"/>
    <s v=" "/>
    <n v="18406"/>
    <x v="293"/>
    <n v="0"/>
    <n v="25"/>
    <e v="#N/A"/>
    <e v="#N/A"/>
    <n v="0"/>
    <n v="0"/>
    <b v="0"/>
    <e v="#N/A"/>
    <s v="FALSCH"/>
    <x v="2"/>
    <s v="22 "/>
    <e v="#N/A"/>
    <m/>
    <e v="#N/A"/>
  </r>
  <r>
    <s v="Buderus Logaplus-Paket W10 (GB162-35 + S160RW, 1 Heizkreis mit Mischer)"/>
    <n v="5798"/>
    <n v="9701"/>
    <s v="/preisvergleich/Relocate/514262278.html?categoryId=18406&amp;pos=2&amp;price=5798.0&amp;productid=4215860&amp;sid=9701&amp;type=offer"/>
    <s v=" "/>
    <n v="18406"/>
    <x v="294"/>
    <n v="0"/>
    <n v="25"/>
    <e v="#N/A"/>
    <e v="#N/A"/>
    <n v="0"/>
    <n v="0"/>
    <b v="0"/>
    <e v="#N/A"/>
    <s v="FALSCH"/>
    <x v="2"/>
    <s v="10 "/>
    <e v="#N/A"/>
    <m/>
    <e v="#N/A"/>
  </r>
  <r>
    <s v="Buderus Logaplus-Paket W10 (GB162-35 + SU200W, 1 Heizkreis mit Mischer)"/>
    <n v="5503"/>
    <n v="9701"/>
    <s v="/preisvergleich/Relocate/435737822.html?categoryId=18406&amp;pos=2&amp;price=5503.0&amp;productid=4215858&amp;sid=9701&amp;type=offer"/>
    <s v=" "/>
    <n v="18406"/>
    <x v="295"/>
    <n v="0"/>
    <n v="25"/>
    <e v="#N/A"/>
    <e v="#N/A"/>
    <n v="0"/>
    <n v="0"/>
    <b v="0"/>
    <e v="#N/A"/>
    <s v="FALSCH"/>
    <x v="2"/>
    <s v="10 "/>
    <e v="#N/A"/>
    <m/>
    <e v="#N/A"/>
  </r>
  <r>
    <s v="Buderus Logamax plus GB172-24 T"/>
    <n v="2915.2"/>
    <n v="9701"/>
    <s v="/preisvergleich/Relocate/497667004.html?categoryId=18406&amp;pos=4&amp;price=2915.2&amp;productid=4597622&amp;sid=9701&amp;type=offer"/>
    <s v=" "/>
    <n v="18406"/>
    <x v="292"/>
    <n v="0"/>
    <n v="24"/>
    <e v="#N/A"/>
    <e v="#N/A"/>
    <n v="0"/>
    <n v="0"/>
    <b v="0"/>
    <e v="#N/A"/>
    <s v="FALSCH"/>
    <x v="2"/>
    <s v="172"/>
    <e v="#N/A"/>
    <m/>
    <e v="#N/A"/>
  </r>
  <r>
    <s v="Vaillant ecoTEC VC 146 exklusiv"/>
    <n v="2380"/>
    <n v="289859"/>
    <s v="/preisvergleich/Relocate/475957363.html?categoryId=18406&amp;pos=12&amp;price=2380.0&amp;productid=2286143&amp;sid=289859&amp;type=offer"/>
    <s v=" Vail­lant ecoTEC ex­clu­siv VC 146/4-7 Brenn­wert­ther­me ca­lor­MA­TIC 370f, ohne Ab­gas­pa­ket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40"/>
    <n v="289859"/>
    <s v="/preisvergleich/Relocate/481848012.html?categoryId=18406&amp;pos=13&amp;price=3240.0&amp;productid=1750863&amp;sid=289859&amp;type=offer"/>
    <s v=" Jun­kers Ce­ra­pur­Com­fort ZBR 42-3 A 21 Gas-Brenn­wert­ther­me 42 kW, L / LL ohne Re­ge­lung, ohne Spei­cher, Mon­ta­ge­plat­te 258 + 223-1 (Un­ter­putz), ATEC Schach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95"/>
    <n v="289859"/>
    <s v="/preisvergleich/Relocate/481846894.html?categoryId=18406&amp;pos=12&amp;price=3295.0&amp;productid=3497887&amp;sid=289859&amp;type=offer"/>
    <s v=" Jun­kers Ce­ra­pur­Com­fort ZBR 42-3 A 21 Gas-Brenn­wert­ther­me 42 kW, L / LL Jun­kers FR 120, ohne Spei­cher, ohne Mon­ta­ge­plat­te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39"/>
    <n v="289859"/>
    <s v="/preisvergleich/Relocate/481826519.html?categoryId=18406&amp;pos=12&amp;price=2239.0&amp;productid=3712883&amp;sid=289859&amp;type=offer"/>
    <s v=" Jun­kers Ce­ra­pur­Com­fort-Eco ZSBE 16-3 A 21 Brenn­wert­ther­me 16 kW, L/LL Jun­kers FR 120, ohne Spei­cher, ohne Mon­ta­ge­plat­te, ATEC Schacht 4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Vaillant ecoTEC VC 146 exklusiv"/>
    <n v="2383"/>
    <n v="289859"/>
    <s v="/preisvergleich/Relocate/475958469.html?categoryId=18406&amp;pos=13&amp;price=2383.0&amp;productid=2286143&amp;sid=289859&amp;type=offer"/>
    <s v=" Vail­lant ecoTEC ex­clu­siv VC 146/4-7 Brenn­wert­ther­me ca­lor­MA­TIC 350, Flach­dach schwarz 60/100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40"/>
    <n v="289859"/>
    <s v="/preisvergleich/Relocate/481848884.html?categoryId=18406&amp;pos=14&amp;price=3240.0&amp;productid=1750863&amp;sid=289859&amp;type=offer"/>
    <s v=" Jun­kers Ce­ra­pur­Com­fort ZBR 42-3 A 21 Gas-Brenn­wert­ther­me 42 kW, L / LL Mon­ta­ge­plat­te 993, ohne Re­ge­lung, ohne Spei­cher, Jun­kers AZB10 Dach rot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295"/>
    <n v="289859"/>
    <s v="/preisvergleich/Relocate/481846891.html?categoryId=18406&amp;pos=13&amp;price=3295.0&amp;productid=3497887&amp;sid=289859&amp;type=offer"/>
    <s v=" Jun­kers Ce­ra­pur­Com­fort ZBR 42-3 A 21 Gas-Brenn­wert­ther­me 42 kW, L / LL Mon­ta­ge­plat­te 258, ohne Re­ge­lung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44"/>
    <n v="289859"/>
    <s v="/preisvergleich/Relocate/481821729.html?categoryId=18406&amp;pos=13&amp;price=2244.0&amp;productid=3712883&amp;sid=289859&amp;type=offer"/>
    <s v=" Jun­kers Ce­ra­pur­Com­fort-Eco ZSBE 16-3 A 21 Brenn­wert­ther­me 16 kW, L/LL Mon­ta­ge­plat­te 258, ohne Re­ge­lung, ohne Spei­cher, Jun­kers Schacht 4 Meter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Vaillant ecoTEC VC 146 exklusiv"/>
    <n v="2383"/>
    <n v="289859"/>
    <s v="/preisvergleich/Relocate/475958184.html?categoryId=18406&amp;pos=14&amp;price=2383.0&amp;productid=2286143&amp;sid=289859&amp;type=offer"/>
    <s v=" Vail­lant ecoTEC ex­clu­siv VC 146/4-7 Brenn­wert­ther­me ca­lor­MA­TIC 350, Flach­dach rot 60/100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240"/>
    <n v="289859"/>
    <s v="/preisvergleich/Relocate/481849001.html?categoryId=18406&amp;pos=15&amp;price=3240.0&amp;productid=1750863&amp;sid=289859&amp;type=offer"/>
    <s v=" Jun­kers Ce­ra­pur­Com­fort ZBR 42-3 A 21 Gas-Brenn­wert­ther­me 42 kW, L / LL Mon­ta­ge­plat­te 258, ohne Re­ge­lung, ohne Spei­cher, Jun­kers Schacht 4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300"/>
    <n v="289859"/>
    <s v="/preisvergleich/Relocate/481846522.html?categoryId=18406&amp;pos=14&amp;price=3300.0&amp;productid=3497887&amp;sid=289859&amp;type=offer"/>
    <s v=" Jun­kers Ce­ra­pur­Com­fort ZBR 42-3 A 21 Gas-Brenn­wert­ther­me 42 kW, L / LL Jun­kers FR 120, Mon­ta­ge­plat­te 258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44"/>
    <n v="289859"/>
    <s v="/preisvergleich/Relocate/481827766.html?categoryId=18406&amp;pos=14&amp;price=2244.0&amp;productid=3712883&amp;sid=289859&amp;type=offer"/>
    <s v=" Jun­kers Ce­ra­pur­Com­fort-Eco ZSBE 16-3 A 21 Brenn­wert­ther­me 16 kW, L/LL Mon­ta­ge­plat­te 993, ohne Re­ge­lung, ohne Spei­cher, Jun­kers AZB09 Dach schwarz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Vaillant ecoTEC VC 146 exklusiv"/>
    <n v="2384"/>
    <n v="289859"/>
    <s v="/preisvergleich/Relocate/475958416.html?categoryId=18406&amp;pos=15&amp;price=2384.0&amp;productid=2286143&amp;sid=289859&amp;type=offer"/>
    <s v=" Vail­lant ecoTEC ex­clu­siv VC 276/4-7 Brenn­wert­ther­me ca­lor­MA­TIC 370, ohne Ab­gas­pa­ket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1"/>
    <n v="3300"/>
    <n v="289859"/>
    <s v="/preisvergleich/Relocate/481846349.html?categoryId=18406&amp;pos=15&amp;price=3300.0&amp;productid=3497887&amp;sid=289859&amp;type=offer"/>
    <s v=" Jun­kers Ce­ra­pur­Com­fort ZBR 42-3 A 21 Gas-Brenn­wert­ther­me 42 kW, L / LL Jun­kers FW 120, ohne Spei­cher, Mon­ta­ge­plat­te 258 + 528-1 (Auf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244"/>
    <n v="289859"/>
    <s v="/preisvergleich/Relocate/481818754.html?categoryId=18406&amp;pos=15&amp;price=2244.0&amp;productid=3712883&amp;sid=289859&amp;type=offer"/>
    <s v=" Jun­kers Ce­ra­pur­Com­fort-Eco ZSBE 16-3 A 21 Brenn­wert­ther­me 16 kW, L/LL ohne Re­ge­lung, ohne Spei­cher, Mon­ta­ge­plat­te 258 + 223-1 (Un­ter­putz), ATEC Schacht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Remeha Tzerra24 DS"/>
    <n v="1675"/>
    <n v="223861"/>
    <s v="/preisvergleich/Relocate/585069513.html?categoryId=18406&amp;pos=1&amp;price=1675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677"/>
    <n v="223861"/>
    <s v="/preisvergleich/Relocate/585069185.html?categoryId=18406&amp;pos=2&amp;price=1677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680"/>
    <n v="223861"/>
    <s v="/preisvergleich/Relocate/524658182.html?categoryId=18406&amp;pos=3&amp;price=1680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17"/>
    <n v="223861"/>
    <s v="/preisvergleich/Relocate/468353748.html?categoryId=18406&amp;pos=1&amp;price=1917.0&amp;productid=3725835&amp;sid=223861&amp;type=offer"/>
    <s v=" Remeha Gas-Brenn­wert Kom­bi-Heiz­ther­me Kom­bither­me Tzerra 28 C Re­ge­lung iSense mit Au­ßen­füh­ler, mit Mon­ta­ge­rah­men, An­schluss nach unten, Blende für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82"/>
    <n v="223861"/>
    <s v="/preisvergleich/Relocate/524658154.html?categoryId=18406&amp;pos=4&amp;price=1682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17"/>
    <n v="223861"/>
    <s v="/preisvergleich/Relocate/468353446.html?categoryId=18406&amp;pos=2&amp;price=1917.0&amp;productid=3725835&amp;sid=223861&amp;type=offer"/>
    <s v=" Remeha Gas-Brenn­wert Kom­bi-Heiz­ther­me Kom­bither­me Tzerra 28 C Re­ge­lung iSense mit Au­ßen­füh­ler, ohne Mon­ta­ge­rah­men, An­schluss Vail­lant-Alt­ge­rä­te, Blen­d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84"/>
    <n v="223861"/>
    <s v="/preisvergleich/Relocate/524658070.html?categoryId=18406&amp;pos=5&amp;price=1684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23"/>
    <n v="223861"/>
    <s v="/preisvergleich/Relocate/468353223.html?categoryId=18406&amp;pos=3&amp;price=1923.0&amp;productid=3725835&amp;sid=223861&amp;type=offer"/>
    <s v=" Remeha Gas-Brenn­wert Kom­bi-Heiz­ther­me Kom­bither­me Tzerra 28 C Re­ge­lung iSense ohne Au­ßen­füh­ler, mit Mon­ta­ge­rah­men, An­schluss Jun­kers-Alt­ge­rä­te, Blen­d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86"/>
    <n v="223861"/>
    <s v="/preisvergleich/Relocate/524658241.html?categoryId=18406&amp;pos=6&amp;price=1686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23"/>
    <n v="223861"/>
    <s v="/preisvergleich/Relocate/468353823.html?categoryId=18406&amp;pos=4&amp;price=1923.0&amp;productid=3725835&amp;sid=223861&amp;type=offer"/>
    <s v=" Remeha Gas-Brenn­wert Kom­bi-Heiz­ther­me Kom­bither­me Tzerra 28 C Re­ge­lung iSense ohne Au­ßen­füh­ler, mit Mon­ta­ge­rah­men, An­schluss Vail­lant-Alt­ge­rä­te, Blen­d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86"/>
    <n v="223861"/>
    <s v="/preisvergleich/Relocate/524658253.html?categoryId=18406&amp;pos=7&amp;price=1686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28"/>
    <n v="223861"/>
    <s v="/preisvergleich/Relocate/468353747.html?categoryId=18406&amp;pos=5&amp;price=1928.0&amp;productid=3725835&amp;sid=223861&amp;type=offer"/>
    <s v=" Remeha Gas-Brenn­wert Kom­bi-Heiz­ther­me Kom­bither­me Tzerra 28 C Re­ge­lung iSense mit Au­ßen­füh­ler, mit Mon­ta­ge­rah­men, An­schluss Jun­kers-Alt­ge­rä­te, oh­n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86"/>
    <n v="223861"/>
    <s v="/preisvergleich/Relocate/585069155.html?categoryId=18406&amp;pos=8&amp;price=1686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28"/>
    <n v="223861"/>
    <s v="/preisvergleich/Relocate/468353501.html?categoryId=18406&amp;pos=6&amp;price=1928.0&amp;productid=3725835&amp;sid=223861&amp;type=offer"/>
    <s v=" Remeha Gas-Brenn­wert Kom­bi-Heiz­ther­me Kom­bither­me Tzerra 28 C Re­ge­lung iSense mit Au­ßen­füh­ler, mit Mon­ta­ge­rah­men, An­schluss Vail­lant-Alt­ge­rä­te, oh­n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87"/>
    <n v="223861"/>
    <s v="/preisvergleich/Relocate/524658281.html?categoryId=18406&amp;pos=9&amp;price=1687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28"/>
    <n v="223861"/>
    <s v="/preisvergleich/Relocate/468353869.html?categoryId=18406&amp;pos=7&amp;price=1928.0&amp;productid=3725835&amp;sid=223861&amp;type=offer"/>
    <s v=" Remeha Gas-Brenn­wert Kom­bi-Heiz­ther­me Kom­bither­me Tzerra 28 C Re­ge­lung iSense mit Au­ßen­füh­ler, mit Mon­ta­ge­rah­men, An­schluss nach unten, Blende für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88"/>
    <n v="223861"/>
    <s v="/preisvergleich/Relocate/585069420.html?categoryId=18406&amp;pos=10&amp;price=1688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34"/>
    <n v="223861"/>
    <s v="/preisvergleich/Relocate/468353413.html?categoryId=18406&amp;pos=8&amp;price=1934.0&amp;productid=3725835&amp;sid=223861&amp;type=offer"/>
    <s v=" Remeha Gas-Brenn­wert Kom­bi-Heiz­ther­me Kom­bither­me Tzerra 28 C Re­ge­lung iSense ohne Au­ßen­füh­ler, mit Mon­ta­ge­rah­men, An­schluss Vail­lant-Alt­ge­rä­te, Blen­d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95"/>
    <n v="223861"/>
    <s v="/preisvergleich/Relocate/585069415.html?categoryId=18406&amp;pos=11&amp;price=1695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8C"/>
    <n v="1934"/>
    <n v="223861"/>
    <s v="/preisvergleich/Relocate/468353814.html?categoryId=18406&amp;pos=9&amp;price=1934.0&amp;productid=3725835&amp;sid=223861&amp;type=offer"/>
    <s v=" Remeha Gas-Brenn­wert Kom­bi-Heiz­ther­me Kom­bither­me Tzerra 28 C Re­ge­lung iSense ohne Au­ßen­füh­ler, mit Mon­ta­ge­rah­men, An­schluss Jun­kers-Alt­ge­rä­te, Blen­d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697"/>
    <n v="223861"/>
    <s v="/preisvergleich/Relocate/524658159.html?categoryId=18406&amp;pos=12&amp;price=1697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Acu ZWSB 22 28 3"/>
    <n v="3135"/>
    <n v="289859"/>
    <s v="/preisvergleich/Relocate/481868030.html?categoryId=18406&amp;pos=1&amp;price=3135.0&amp;productid=3094808&amp;sid=289859&amp;type=offer"/>
    <s v=" Jun­kers Ce­ra­pu­rA­cu ZWSB 22/28-3 E 23 Brenn­wert-Zen­tral­heiz­ge­rät, E/H ohne Re­ge­lung, ATEC Schacht 6 Meter 80/125, Mon­ta­ge­plat­te 991 &amp; 1187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Remeha Tzerra28C"/>
    <n v="1948"/>
    <n v="223861"/>
    <s v="/preisvergleich/Relocate/468353230.html?categoryId=18406&amp;pos=10&amp;price=1948.0&amp;productid=3725835&amp;sid=223861&amp;type=offer"/>
    <s v=" Remeha Gas-Brenn­wert Kom­bi-Heiz­ther­me Kom­bither­me Tzerra 28 C Re­ge­lung iSense mit Au­ßen­füh­ler, mit Mon­ta­ge­rah­men, An­schluss Vail­lant-Alt­ge­rä­te, Blen­d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700"/>
    <n v="223861"/>
    <s v="/preisvergleich/Relocate/585069288.html?categoryId=18406&amp;pos=13&amp;price=1700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Acu ZWSB 22 28 3"/>
    <n v="3140"/>
    <n v="289859"/>
    <s v="/preisvergleich/Relocate/481868674.html?categoryId=18406&amp;pos=2&amp;price=3140.0&amp;productid=3094808&amp;sid=289859&amp;type=offer"/>
    <s v=" Jun­kers Ce­ra­pu­rA­cu ZWSB 22/28-3 E 23 Brenn­wert-Zen­tral­heiz­ge­rät, E/H Jun­kers FR 120, Jun­kers Schacht 4 Meter 80/125, ohne Mon­ta­ge­plat­te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089"/>
    <n v="289859"/>
    <s v="/preisvergleich/Relocate/481814458.html?categoryId=18406&amp;pos=1&amp;price=2089.0&amp;productid=2635849&amp;sid=289859&amp;type=offer"/>
    <s v=" Jun­kers Ce­ra­pur­Com­fort-Eco ZSBE 16-3 A 23 Brenn­wert­ther­me 16 kW, E/H ohne Re­ge­lung, ohne Spei­cher, Jun­kers AZB09 Dach schwarz 80/125, ohne Mon­ta­ge­plat­te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Remeha Tzerra28C"/>
    <n v="1948"/>
    <n v="223861"/>
    <s v="/preisvergleich/Relocate/468353731.html?categoryId=18406&amp;pos=11&amp;price=1948.0&amp;productid=3725835&amp;sid=223861&amp;type=offer"/>
    <s v=" Remeha Gas-Brenn­wert Kom­bi-Heiz­ther­me Kom­bither­me Tzerra 28 C Re­ge­lung iSense ohne Au­ßen­füh­ler, mit Mon­ta­ge­rah­men, An­schluss Vail­lant-Alt­ge­rä­te, oh­n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700"/>
    <n v="223861"/>
    <s v="/preisvergleich/Relocate/524658038.html?categoryId=18406&amp;pos=14&amp;price=1700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Acu ZWSB 22 28 3"/>
    <n v="3140"/>
    <n v="289859"/>
    <s v="/preisvergleich/Relocate/481868753.html?categoryId=18406&amp;pos=3&amp;price=3140.0&amp;productid=3094808&amp;sid=289859&amp;type=offer"/>
    <s v=" Jun­kers Ce­ra­pu­rA­cu ZWSB 22/28-3 E 23 Brenn­wert-Zen­tral­heiz­ge­rät, E/H ohne Re­ge­lung, Jun­kers AZB09 Dach schwarz 80/125, Mon­ta­ge­plat­te 992 &amp; 1187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099"/>
    <n v="289859"/>
    <s v="/preisvergleich/Relocate/481815375.html?categoryId=18406&amp;pos=2&amp;price=2099.0&amp;productid=2635849&amp;sid=289859&amp;type=offer"/>
    <s v=" Jun­kers Ce­ra­pur­Com­fort-Eco ZSBE 16-3 A 23 Brenn­wert­ther­me 16 kW, E/H ohne Re­ge­lung, ohne Spei­cher, ohne Mon­ta­ge­plat­te, ATEC Schacht 8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BR 16 3 A 23"/>
    <n v="2040"/>
    <n v="289859"/>
    <s v="/preisvergleich/Relocate/481817839.html?categoryId=18406&amp;pos=1&amp;price=2040.0&amp;productid=2384234&amp;sid=289859&amp;type=offer"/>
    <s v=" Jun­kers Ce­ra­pur­Com­fort ZBR 16-3 A 23 Gas-Brenn­wert­ther­me 16 kW, E / H ohne Re­ge­lung, ohne Spei­cher, Jun­kers AZB09 Dach schwarz 80/125, ohne Mon­ta­ge­plat­te ..."/>
    <n v="18406"/>
    <x v="282"/>
    <n v="0"/>
    <n v="13"/>
    <e v="#N/A"/>
    <e v="#N/A"/>
    <n v="70"/>
    <n v="34"/>
    <s v="­me 16 "/>
    <s v="16"/>
    <s v="me 16"/>
    <x v="18"/>
    <s v="16 "/>
    <e v="#N/A"/>
    <m/>
    <n v="16"/>
  </r>
  <r>
    <s v="Remeha Tzerra28C"/>
    <n v="1948"/>
    <n v="223861"/>
    <s v="/preisvergleich/Relocate/468353359.html?categoryId=18406&amp;pos=12&amp;price=1948.0&amp;productid=3725835&amp;sid=223861&amp;type=offer"/>
    <s v=" Remeha Gas-Brenn­wert Kom­bi-Heiz­ther­me Kom­bither­me Tzerra 28 C Re­ge­lung iSense mit Au­ßen­füh­ler, mit Mon­ta­ge­rah­men, An­schluss Jun­kers-Alt­ge­rä­te, Blende für 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Remeha Tzerra24 DS"/>
    <n v="1700"/>
    <n v="223861"/>
    <s v="/preisvergleich/Relocate/585069404.html?categoryId=18406&amp;pos=15&amp;price=1700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Eco ZSBE 16 3A 21"/>
    <n v="2209"/>
    <n v="289859"/>
    <s v="/preisvergleich/Relocate/481825987.html?categoryId=18406&amp;pos=1&amp;price=2209.0&amp;productid=1219746&amp;sid=289859&amp;type=offer"/>
    <s v=" Jun­kers Ce­ra­pur­Com­fort-Eco ZSBE 16-3 A 23 Brenn­wert­ther­me 16 kW, E/H ohne Re­ge­lung, ohne Spei­cher, Mon­ta­ge­plat­te 258 + 528-1 (Auf­putz), ATEC Schacht 6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40"/>
    <n v="289859"/>
    <s v="/preisvergleich/Relocate/481868569.html?categoryId=18406&amp;pos=4&amp;price=3140.0&amp;productid=3094808&amp;sid=289859&amp;type=offer"/>
    <s v=" Jun­kers Ce­ra­pu­rA­cu ZWSB 22/28-3 E 23 Brenn­wert-Zen­tral­heiz­ge­rät, E/H Jun­kers FR 50, Jun­kers Schacht 6 Meter 80/125, ohne Mon­ta­ge­plat­te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04"/>
    <n v="289859"/>
    <s v="/preisvergleich/Relocate/481828118.html?categoryId=18406&amp;pos=3&amp;price=2104.0&amp;productid=2635849&amp;sid=289859&amp;type=offer"/>
    <s v=" Jun­kers Ce­ra­pur­Com­fort-Eco ZSBE 16-3 A 23 Brenn­wert­ther­me 16 kW, E/H Mon­ta­ge­plat­te 258, ohne Re­ge­lung, ohne Spei­cher, ATEC Schacht 4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Remeha Tzerra28C"/>
    <n v="1948"/>
    <n v="223861"/>
    <s v="/preisvergleich/Relocate/468353864.html?categoryId=18406&amp;pos=13&amp;price=1948.0&amp;productid=3725835&amp;sid=223861&amp;type=offer"/>
    <s v=" Remeha Gas-Brenn­wert Kom­bi-Heiz­ther­me Kom­bither­me Tzerra 28 C Re­ge­lung iSense ohne Au­ßen­füh­ler, mit Mon­ta­ge­rah­men, An­schluss Jun­kers-Alt­ge­rä­te, oh­n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Junkers Eco ZSBE 16 3A 21"/>
    <n v="2209"/>
    <n v="289859"/>
    <s v="/preisvergleich/Relocate/481818879.html?categoryId=18406&amp;pos=2&amp;price=2209.0&amp;productid=1219746&amp;sid=289859&amp;type=offer"/>
    <s v=" Jun­kers Ce­ra­pur­Com­fort-Eco ZSBE 16-3 A 21 Brenn­wert­ther­me 16 kW, L/LL ohne Re­ge­lung, ohne Spei­cher, Mon­ta­ge­plat­te 258 + 528-1 (Auf­putz), ATEC Schacht 6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40"/>
    <n v="289859"/>
    <s v="/preisvergleich/Relocate/481869115.html?categoryId=18406&amp;pos=5&amp;price=3140.0&amp;productid=3094808&amp;sid=289859&amp;type=offer"/>
    <s v=" Jun­kers Ce­ra­pu­rA­cu ZWSB 22/28-3 E 23 Brenn­wert-Zen­tral­heiz­ge­rät, E/H ohne Re­ge­lung, Jun­kers Schacht 8 Meter 80/125, Mon­ta­ge­plat­te 1187 ver­ti­kal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09"/>
    <n v="289859"/>
    <s v="/preisvergleich/Relocate/481814096.html?categoryId=18406&amp;pos=4&amp;price=2109.0&amp;productid=2635849&amp;sid=289859&amp;type=offer"/>
    <s v=" Jun­kers Ce­ra­pur­Com­fort-Eco ZSBE 16-3 A 23 Brenn­wert­ther­me 16 kW, E/H Jun­kers FR 50, ohne Spei­cher, Mon­ta­ge­plat­te 258 + 223-1 (Un­ter­putz), ohne Ab­gas­pa­ket 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Remeha Tzerra28C"/>
    <n v="1959"/>
    <n v="223861"/>
    <s v="/preisvergleich/Relocate/468353450.html?categoryId=18406&amp;pos=14&amp;price=1959.0&amp;productid=3725835&amp;sid=223861&amp;type=offer"/>
    <s v=" Remeha Gas-Brenn­wert Kom­bi-Heiz­ther­me Kom­bither­me Tzerra 28 C Re­ge­lung iSense mit Au­ßen­füh­ler, mit Mon­ta­ge­rah­men, An­schluss Vail­lant-Alt­ge­rä­te, Blen­de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Junkers Eco ZSBE 16 3A 21"/>
    <n v="2209"/>
    <n v="289859"/>
    <s v="/preisvergleich/Relocate/481818566.html?categoryId=18406&amp;pos=3&amp;price=2209.0&amp;productid=1219746&amp;sid=289859&amp;type=offer"/>
    <s v=" Jun­kers Ce­ra­pur­Com­fort-Eco ZSBE 16-3 A 21 Brenn­wert­ther­me 16 kW, L/LL Jun­kers FR 50, ohne Spei­cher, ohne Mon­ta­ge­plat­te, ATEC Schacht 4 Meter 80/125 Jun­kers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45"/>
    <n v="289859"/>
    <s v="/preisvergleich/Relocate/481867753.html?categoryId=18406&amp;pos=6&amp;price=3145.0&amp;productid=3094808&amp;sid=289859&amp;type=offer"/>
    <s v=" Jun­kers Ce­ra­pu­rA­cu ZWSB 22/28-3 E 23 Brenn­wert-Zen­tral­heiz­ge­rät, E/H ohne Re­ge­lung, Jun­kers AZB10 Dach rot 80/125, Mon­ta­ge­plat­te 991 &amp; 1187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14"/>
    <n v="289859"/>
    <s v="/preisvergleich/Relocate/481819387.html?categoryId=18406&amp;pos=5&amp;price=2114.0&amp;productid=2635849&amp;sid=289859&amp;type=offer"/>
    <s v=" Jun­kers Ce­ra­pur­Com­fort-Eco ZSBE 16-3 A 23 Brenn­wert­ther­me 16 kW, E/H Jun­kers FR 50, ohne Spei­cher, Mon­ta­ge­plat­te 258 + 528-1 (Auf­putz), ohne Ab­gas­pa­ket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Remeha Tzerra28C"/>
    <n v="1959"/>
    <n v="223861"/>
    <s v="/preisvergleich/Relocate/468353374.html?categoryId=18406&amp;pos=15&amp;price=1959.0&amp;productid=3725835&amp;sid=223861&amp;type=offer"/>
    <s v=" Remeha Gas-Brenn­wert Kom­bi-Heiz­ther­me Kom­bither­me Tzerra 28 C Re­ge­lung iSense mit Au­ßen­füh­ler, mit Mon­ta­ge­rah­men, An­schluss Jun­kers-Alt­ge­rä­te, Blende für ..."/>
    <n v="18406"/>
    <x v="93"/>
    <n v="0"/>
    <n v="14"/>
    <e v="#N/A"/>
    <e v="#N/A"/>
    <n v="0"/>
    <n v="65"/>
    <b v="0"/>
    <e v="#N/A"/>
    <s v="FALSCH"/>
    <x v="2"/>
    <s v="28C"/>
    <e v="#N/A"/>
    <m/>
    <e v="#N/A"/>
  </r>
  <r>
    <s v="Junkers Eco ZSBE 16 3A 21"/>
    <n v="2209"/>
    <n v="289859"/>
    <s v="/preisvergleich/Relocate/481805736.html?categoryId=18406&amp;pos=4&amp;price=2209.0&amp;productid=1219746&amp;sid=289859&amp;type=offer"/>
    <s v=" Jun­kers Ce­ra­pur­Com­fort-Eco ZSBE 16-3 A 23 Brenn­wert­ther­me 16 kW, E/H Mon­ta­ge­plat­te 994, ohne Re­ge­lung, ohne Spei­cher, ATEC Schacht 4 Meter 80/125 Jun­kers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45"/>
    <n v="289859"/>
    <s v="/preisvergleich/Relocate/481868540.html?categoryId=18406&amp;pos=7&amp;price=3145.0&amp;productid=3094808&amp;sid=289859&amp;type=offer"/>
    <s v=" Jun­kers Ce­ra­pu­rA­cu ZWSB 22/28-3 E 23 Brenn­wert-Zen­tral­heiz­ge­rät, E/H Jun­kers FR 120, ATEC Schacht 6 Meter 80/125, Mon­ta­ge­plat­te 1187 ver­ti­kal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19"/>
    <n v="289859"/>
    <s v="/preisvergleich/Relocate/481828393.html?categoryId=18406&amp;pos=6&amp;price=2119.0&amp;productid=2635849&amp;sid=289859&amp;type=offer"/>
    <s v=" Jun­kers Ce­ra­pur­Com­fort-Eco ZSBE 16-3 A 23 Brenn­wert­ther­me 16 kW, E/H ohne Re­ge­lung, ohne Spei­cher, ohne Mon­ta­ge­plat­te, ATEC Schacht 10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45"/>
    <n v="289859"/>
    <s v="/preisvergleich/Relocate/481865100.html?categoryId=18406&amp;pos=1&amp;price=3245.0&amp;productid=1750863&amp;sid=289859&amp;type=offer"/>
    <s v=" Jun­kers Ce­ra­pur­Com­fort ZBR 42-3 A 31 Gas-Brenn­wert­ther­me 42 kW, Flg. P Mon­ta­ge­plat­te 994, ohne Re­ge­lung, ohne Spei­cher, ATEC Schacht 6 Meter 80/125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85"/>
    <n v="289859"/>
    <s v="/preisvergleich/Relocate/475957569.html?categoryId=18406&amp;pos=1&amp;price=2385.0&amp;productid=2286143&amp;sid=289859&amp;type=offer"/>
    <s v=" Vail­lant ecoTEC ex­clu­siv VC 146/4-7 Brenn­wert­ther­me ca­lor­MA­TIC 370f, ohne Ab­gas­pa­ket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Eco ZSBE 16 3A 21"/>
    <n v="2214"/>
    <n v="289859"/>
    <s v="/preisvergleich/Relocate/481812721.html?categoryId=18406&amp;pos=5&amp;price=2214.0&amp;productid=1219746&amp;sid=289859&amp;type=offer"/>
    <s v=" Jun­kers Ce­ra­pur­Com­fort-Eco ZSBE 16-3 A 23 Brenn­wert­ther­me 16 kW, E/H ohne Re­ge­lung, ohne Spei­cher, Mon­ta­ge­plat­te 258 + 223-1 (Un­ter­putz), Jun­kers AZB10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50"/>
    <n v="289859"/>
    <s v="/preisvergleich/Relocate/481869311.html?categoryId=18406&amp;pos=8&amp;price=3150.0&amp;productid=3094808&amp;sid=289859&amp;type=offer"/>
    <s v=" Jun­kers Ce­ra­pu­rA­cu ZWSB 22/28-3 E 23 Brenn­wert-Zen­tral­heiz­ge­rät, E/H ohne Re­ge­lung, ATEC Schacht 8 Meter 80/125, Mon­ta­ge­plat­te 992 &amp; 1187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24"/>
    <n v="289859"/>
    <s v="/preisvergleich/Relocate/481821288.html?categoryId=18406&amp;pos=7&amp;price=2124.0&amp;productid=2635849&amp;sid=289859&amp;type=offer"/>
    <s v=" Jun­kers Ce­ra­pur­Com­fort-Eco ZSBE 16-3 A 23 Brenn­wert­ther­me 16 kW, E/H Mon­ta­ge­plat­te 258, ohne Re­ge­lung, ohne Spei­cher, ATEC Schacht 6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45"/>
    <n v="289859"/>
    <s v="/preisvergleich/Relocate/481847175.html?categoryId=18406&amp;pos=2&amp;price=3245.0&amp;productid=1750863&amp;sid=289859&amp;type=offer"/>
    <s v=" Jun­kers Ce­ra­pur­Com­fort ZBR 42-3 A 21 Gas-Brenn­wert­ther­me 42 kW, L / LL Jun­kers FR 50, ohne Spei­cher, ohne Mon­ta­ge­plat­te, ATEC Schacht 8 Meter 80/125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88"/>
    <n v="289859"/>
    <s v="/preisvergleich/Relocate/475958437.html?categoryId=18406&amp;pos=2&amp;price=2388.0&amp;productid=2286143&amp;sid=289859&amp;type=offer"/>
    <s v=" Vail­lant ecoTEC ex­clu­siv VC 146/4-7 Brenn­wert­ther­me ca­lor­MA­TIC 350, Schrägdach schwarz 60/100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44"/>
    <n v="289859"/>
    <s v="/preisvergleich/Relocate/481828568.html?categoryId=18406&amp;pos=1&amp;price=2244.0&amp;productid=3712883&amp;sid=289859&amp;type=offer"/>
    <s v=" Jun­kers Ce­ra­pur­Com­fort-Eco ZSBE 16-3 A 21 Brenn­wert­ther­me 16 kW, L/LL Mon­ta­ge­plat­te 993, ohne Re­ge­lung, ohne Spei­cher, Jun­kers AZB10 Dach rot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10"/>
    <n v="289859"/>
    <s v="/preisvergleich/Relocate/481848095.html?categoryId=18406&amp;pos=1&amp;price=3310.0&amp;productid=3497887&amp;sid=289859&amp;type=offer"/>
    <s v=" Jun­kers Ce­ra­pur­Com­fort ZBR 42-3 A 21 Gas-Brenn­wert­ther­me 42 kW, L / LL ohne Re­ge­lung, Jun­kers SK 160-5 ZB, ohne Ab­gas­pa­ket, ohne Mon­ta­ge­plat­te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4"/>
    <n v="289859"/>
    <s v="/preisvergleich/Relocate/481819988.html?categoryId=18406&amp;pos=6&amp;price=2214.0&amp;productid=1219746&amp;sid=289859&amp;type=offer"/>
    <s v=" Jun­kers Ce­ra­pur­Com­fort-Eco ZSBE 16-3 A 21 Brenn­wert­ther­me 16 kW, L/LL Mon­ta­ge­plat­te 993, ohne Re­ge­lung, ohne Spei­cher, ATEC Schacht 4 Meter 80/125 Jun­kers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55"/>
    <n v="289859"/>
    <s v="/preisvergleich/Relocate/481868693.html?categoryId=18406&amp;pos=9&amp;price=3155.0&amp;productid=3094808&amp;sid=289859&amp;type=offer"/>
    <s v=" Jun­kers Ce­ra­pu­rA­cu ZWSB 22/28-3 E 23 Brenn­wert-Zen­tral­heiz­ge­rät, E/H Jun­kers FR 50, ATEC Schacht 10 Meter 80/125, Mon­ta­ge­plat­te 1187 ver­ti­kal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34"/>
    <n v="289859"/>
    <s v="/preisvergleich/Relocate/481814547.html?categoryId=18406&amp;pos=8&amp;price=2134.0&amp;productid=2635849&amp;sid=289859&amp;type=offer"/>
    <s v=" Jun­kers Ce­ra­pur­Com­fort-Eco ZSBE 16-3 A 23 Brenn­wert­ther­me 16 kW, E/H Mon­ta­ge­plat­te 258, ohne Re­ge­lung, ohne Spei­cher, Jun­kers AZB09 Dach schwarz 80/125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45"/>
    <n v="289859"/>
    <s v="/preisvergleich/Relocate/481848094.html?categoryId=18406&amp;pos=3&amp;price=3245.0&amp;productid=1750863&amp;sid=289859&amp;type=offer"/>
    <s v=" Jun­kers Ce­ra­pur­Com­fort ZBR 42-3 A 21 Gas-Brenn­wert­ther­me 42 kW, L / LL ohne Re­ge­lung, ohne Spei­cher, Mon­ta­ge­plat­te 258 + 528-1 (Auf­putz), ATEC Schacht 10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88"/>
    <n v="289859"/>
    <s v="/preisvergleich/Relocate/475957993.html?categoryId=18406&amp;pos=3&amp;price=2388.0&amp;productid=2286143&amp;sid=289859&amp;type=offer"/>
    <s v=" Vail­lant ecoTEC ex­clu­siv VC 206/4-7 Brenn­wert­ther­me ca­lor­MA­TIC 370f, ohne Ab­gas­pa­ket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49"/>
    <n v="289859"/>
    <s v="/preisvergleich/Relocate/481821266.html?categoryId=18406&amp;pos=2&amp;price=2249.0&amp;productid=3712883&amp;sid=289859&amp;type=offer"/>
    <s v=" Jun­kers Ce­ra­pur­Com­fort-Eco ZSBE 16-3 A 21 Brenn­wert­ther­me 16 kW, L/LL Jun­kers FR 50, ohne Spei­cher, ohne Mon­ta­ge­plat­te, ATEC Schacht 8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10"/>
    <n v="289859"/>
    <s v="/preisvergleich/Relocate/481848048.html?categoryId=18406&amp;pos=2&amp;price=3310.0&amp;productid=3497887&amp;sid=289859&amp;type=offer"/>
    <s v=" Jun­kers Ce­ra­pur­Com­fort ZBR 42-3 A 21 Gas-Brenn­wert­ther­me 42 kW, L / LL Jun­kers FR 50, Mon­ta­ge­plat­te 258, ohne Spei­cher, ATEC Schacht 10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4"/>
    <n v="289859"/>
    <s v="/preisvergleich/Relocate/481814008.html?categoryId=18406&amp;pos=7&amp;price=2214.0&amp;productid=1219746&amp;sid=289859&amp;type=offer"/>
    <s v=" Jun­kers Ce­ra­pur­Com­fort-Eco ZSBE 16-3 A 23 Brenn­wert­ther­me 16 kW, E/H Mon­ta­ge­plat­te 993, ohne Re­ge­lung, ohne Spei­cher, ATEC Schacht 4 Meter 80/125 Jun­kers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55"/>
    <n v="289859"/>
    <s v="/preisvergleich/Relocate/481869185.html?categoryId=18406&amp;pos=10&amp;price=3155.0&amp;productid=3094808&amp;sid=289859&amp;type=offer"/>
    <s v=" Jun­kers Ce­ra­pu­rA­cu ZWSB 22/28-3 E 23 Brenn­wert-Zen­tral­heiz­ge­rät, E/H ohne Re­ge­lung, ATEC Schacht 8 Meter 80/125, Mon­ta­ge­plat­te 991 &amp; 1187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34"/>
    <n v="289859"/>
    <s v="/preisvergleich/Relocate/481826121.html?categoryId=18406&amp;pos=9&amp;price=2134.0&amp;productid=2635849&amp;sid=289859&amp;type=offer"/>
    <s v=" Jun­kers Ce­ra­pur­Com­fort-Eco ZSBE 16-3 A 23 Brenn­wert­ther­me 16 kW, E/H Mon­ta­ge­plat­te 258, ohne Re­ge­lung, ohne Spei­cher, Jun­kers AZB10 Dach rot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45"/>
    <n v="289859"/>
    <s v="/preisvergleich/Relocate/481847819.html?categoryId=18406&amp;pos=4&amp;price=3245.0&amp;productid=1750863&amp;sid=289859&amp;type=offer"/>
    <s v=" Jun­kers Ce­ra­pur­Com­fort ZBR 42-3 A 21 Gas-Brenn­wert­ther­me 42 kW, L / LL Mon­ta­ge­plat­te 994, ohne Re­ge­lung, ohne Spei­cher, ATEC Schacht 8 Meter 80/125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88"/>
    <n v="289859"/>
    <s v="/preisvergleich/Relocate/475957715.html?categoryId=18406&amp;pos=4&amp;price=2388.0&amp;productid=2286143&amp;sid=289859&amp;type=offer"/>
    <s v=" Vail­lant ecoTEC ex­clu­siv VC 146/4-7 Brenn­wert­ther­me ca­lor­MA­TIC 350, Schrägdach rot 60/100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49"/>
    <n v="289859"/>
    <s v="/preisvergleich/Relocate/481780537.html?categoryId=18406&amp;pos=3&amp;price=2249.0&amp;productid=3712883&amp;sid=289859&amp;type=offer"/>
    <s v=" Jun­kers Ce­ra­pur­Com­fort-Eco ZSBE 16-3 A 21 Brenn­wert­ther­me 16 kW, L/LL Mon­ta­ge­plat­te 994, ohne Re­ge­lung, ohne Spei­cher, ATEC Schacht 8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10"/>
    <n v="289859"/>
    <s v="/preisvergleich/Relocate/481848817.html?categoryId=18406&amp;pos=3&amp;price=3310.0&amp;productid=3497887&amp;sid=289859&amp;type=offer"/>
    <s v=" Jun­kers Ce­ra­pur­Com­fort ZBR 42-3 A 21 Gas-Brenn­wert­ther­me 42 kW, L / LL Jun­kers FR 120, Mon­ta­ge­plat­te 258, ohne Spei­cher, Jun­kers AZB10 Dach rot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4"/>
    <n v="289859"/>
    <s v="/preisvergleich/Relocate/481814846.html?categoryId=18406&amp;pos=8&amp;price=2214.0&amp;productid=1219746&amp;sid=289859&amp;type=offer"/>
    <s v=" Jun­kers Ce­ra­pur­Com­fort-Eco ZSBE 16-3 A 21 Brenn­wert­ther­me 16 kW, L/LL ohne Re­ge­lung, ohne Spei­cher, Mon­ta­ge­plat­te 258 + 223-1 (Un­ter­putz), Jun­kers AZB10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55"/>
    <n v="289859"/>
    <s v="/preisvergleich/Relocate/481868563.html?categoryId=18406&amp;pos=11&amp;price=3155.0&amp;productid=3094808&amp;sid=289859&amp;type=offer"/>
    <s v=" Jun­kers Ce­ra­pu­rA­cu ZWSB 22/28-3 E 23 Brenn­wert-Zen­tral­heiz­ge­rät, E/H Jun­kers FR 120, Jun­kers AZB10 Dach rot 80/125, Mon­ta­ge­plat­te 1187 ver­ti­kal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34"/>
    <n v="289859"/>
    <s v="/preisvergleich/Relocate/481813899.html?categoryId=18406&amp;pos=10&amp;price=2134.0&amp;productid=2635849&amp;sid=289859&amp;type=offer"/>
    <s v=" Jun­kers Ce­ra­pur­Com­fort-Eco ZSBE 16-3 A 23 Brenn­wert­ther­me 16 kW, E/H Jun­kers FR 50, Mon­ta­ge­plat­te 994, ohne Spei­cher, ohne Ab­gas­pa­ket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50"/>
    <n v="289859"/>
    <s v="/preisvergleich/Relocate/481847227.html?categoryId=18406&amp;pos=5&amp;price=3250.0&amp;productid=1750863&amp;sid=289859&amp;type=offer"/>
    <s v=" Jun­kers Ce­ra­pur­Com­fort ZBR 42-3 A 21 Gas-Brenn­wert­ther­me 42 kW, L / LL Jun­kers FR 50, Mon­ta­ge­plat­te 258, ohne Spei­cher, ATEC Schacht 4 Meter 80/125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89"/>
    <n v="289859"/>
    <s v="/preisvergleich/Relocate/475957926.html?categoryId=18406&amp;pos=5&amp;price=2389.0&amp;productid=2286143&amp;sid=289859&amp;type=offer"/>
    <s v=" Vail­lant ecoTEC ex­clu­siv VC 276/4-7 Brenn­wert­ther­me ca­lor­MA­TIC 350, ohne Ab­gas­pa­ket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49"/>
    <n v="289859"/>
    <s v="/preisvergleich/Relocate/481824372.html?categoryId=18406&amp;pos=4&amp;price=2249.0&amp;productid=3712883&amp;sid=289859&amp;type=offer"/>
    <s v=" Jun­kers Ce­ra­pur­Com­fort-Eco ZSBE 16-3 A 21 Brenn­wert­ther­me 16 kW, L/LL ohne Re­ge­lung, ohne Spei­cher, Mon­ta­ge­plat­te 258 + 528-1 (Auf­putz), ATEC Schacht 10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10"/>
    <n v="289859"/>
    <s v="/preisvergleich/Relocate/481846333.html?categoryId=18406&amp;pos=4&amp;price=3310.0&amp;productid=3497887&amp;sid=289859&amp;type=offer"/>
    <s v=" Jun­kers Ce­ra­pur­Com­fort ZBR 42-3 A 21 Gas-Brenn­wert­ther­me 42 kW, L / LL Jun­kers FR 120, Mon­ta­ge­plat­te 258, ohne Spei­cher, Jun­kers AZB09 Dach schwarz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4"/>
    <n v="289859"/>
    <s v="/preisvergleich/Relocate/481815470.html?categoryId=18406&amp;pos=9&amp;price=2214.0&amp;productid=1219746&amp;sid=289859&amp;type=offer"/>
    <s v=" Jun­kers Ce­ra­pur­Com­fort-Eco ZSBE 16-3 A 21 Brenn­wert­ther­me 16 kW, L/LL ohne Re­ge­lung, ohne Spei­cher, Mon­ta­ge­plat­te 258 + 223-1 (Un­ter­putz), Jun­kers AZB09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55"/>
    <n v="289859"/>
    <s v="/preisvergleich/Relocate/481868993.html?categoryId=18406&amp;pos=12&amp;price=3155.0&amp;productid=3094808&amp;sid=289859&amp;type=offer"/>
    <s v=" Jun­kers Ce­ra­pu­rA­cu ZWSB 22/28-3 E 23 Brenn­wert-Zen­tral­heiz­ge­rät, E/H ohne Re­ge­lung, Jun­kers Schacht 6 Meter 80/125, Mon­ta­ge­plat­te 1188 ho­ri­zon­tal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39"/>
    <n v="289859"/>
    <s v="/preisvergleich/Relocate/481809892.html?categoryId=18406&amp;pos=11&amp;price=2139.0&amp;productid=2635849&amp;sid=289859&amp;type=offer"/>
    <s v=" Jun­kers Ce­ra­pur­Com­fort-Eco ZSBE 16-3 A 23 Brenn­wert­ther­me 16 kW, E/H Jun­kers FR 120, ohne Spei­cher, Mon­ta­ge­plat­te 258 + 223-1 (Un­ter­putz), oh­ne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50"/>
    <n v="289859"/>
    <s v="/preisvergleich/Relocate/481847122.html?categoryId=18406&amp;pos=6&amp;price=3250.0&amp;productid=1750863&amp;sid=289859&amp;type=offer"/>
    <s v=" Jun­kers Ce­ra­pur­Com­fort ZBR 42-3 A 21 Gas-Brenn­wert­ther­me 42 kW, L / LL Mon­ta­ge­plat­te 993, ohne Re­ge­lung, ohne Spei­cher, ATEC Schacht 8 Meter 80/125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92"/>
    <n v="289859"/>
    <s v="/preisvergleich/Relocate/475958159.html?categoryId=18406&amp;pos=6&amp;price=2392.0&amp;productid=2286143&amp;sid=289859&amp;type=offer"/>
    <s v=" Vail­lant ecoTEC ex­clu­siv VC 206/4-7 Brenn­wert­ther­me ca­lor­MA­TIC 350, Flach­dach rot 60/100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54"/>
    <n v="289859"/>
    <s v="/preisvergleich/Relocate/481822956.html?categoryId=18406&amp;pos=5&amp;price=2254.0&amp;productid=3712883&amp;sid=289859&amp;type=offer"/>
    <s v=" Jun­kers Ce­ra­pur­Com­fort-Eco ZSBE 16-3 A 21 Brenn­wert­ther­me 16 kW, L/LL ohne Re­ge­lung, Jun­kers ST 120-5 Z, ohne Ab­gas­pa­ket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20"/>
    <n v="289859"/>
    <s v="/preisvergleich/Relocate/481848005.html?categoryId=18406&amp;pos=5&amp;price=3320.0&amp;productid=3497887&amp;sid=289859&amp;type=offer"/>
    <s v=" Jun­kers Ce­ra­pur­Com­fort ZBR 42-3 A 21 Gas-Brenn­wert­ther­me 42 kW, L / LL Mon­ta­ge­plat­te 258, ohne Re­ge­lung, ohne Spei­cher, Jun­kers Schacht 10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4"/>
    <n v="289859"/>
    <s v="/preisvergleich/Relocate/481814437.html?categoryId=18406&amp;pos=10&amp;price=2214.0&amp;productid=1219746&amp;sid=289859&amp;type=offer"/>
    <s v=" Jun­kers Ce­ra­pur­Com­fort-Eco ZSBE 16-3 A 23 Brenn­wert­ther­me 16 kW, E/H ohne Re­ge­lung, ohne Spei­cher, Mon­ta­ge­plat­te 258 + 223-1 (Un­ter­putz), Jun­kers AZB09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55"/>
    <n v="289859"/>
    <s v="/preisvergleich/Relocate/481869540.html?categoryId=18406&amp;pos=13&amp;price=3155.0&amp;productid=3094808&amp;sid=289859&amp;type=offer"/>
    <s v=" Jun­kers Ce­ra­pu­rA­cu ZWSB 22/28-3 E 23 Brenn­wert-Zen­tral­heiz­ge­rät, E/H Jun­kers FW 200, ohne Ab­gas­pa­ket, Mon­ta­ge­plat­te 1188 ho­ri­zon­tal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39"/>
    <n v="289859"/>
    <s v="/preisvergleich/Relocate/481821799.html?categoryId=18406&amp;pos=12&amp;price=2139.0&amp;productid=2635849&amp;sid=289859&amp;type=offer"/>
    <s v=" Jun­kers Ce­ra­pur­Com­fort-Eco ZSBE 16-3 A 23 Brenn­wert­ther­me 16 kW, E/H Jun­kers FR 50, Mon­ta­ge­plat­te 993, ohne Spei­cher, ohne Ab­gas­pa­ket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50"/>
    <n v="289859"/>
    <s v="/preisvergleich/Relocate/481846561.html?categoryId=18406&amp;pos=7&amp;price=3250.0&amp;productid=1750863&amp;sid=289859&amp;type=offer"/>
    <s v=" Jun­kers Ce­ra­pur­Com­fort ZBR 42-3 A 21 Gas-Brenn­wert­ther­me 42 kW, L / LL ohne Re­ge­lung, Jun­kers ST 120-5 Z, ohne Ab­gas­pa­ket, ohne Mon­ta­ge­plat­te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92"/>
    <n v="289859"/>
    <s v="/preisvergleich/Relocate/475957257.html?categoryId=18406&amp;pos=7&amp;price=2392.0&amp;productid=2286143&amp;sid=289859&amp;type=offer"/>
    <s v=" Vail­lant ecoTEC ex­clu­siv VC 206/4-7 Brenn­wert­ther­me ca­lor­MA­TIC 350, Flach­dach schwarz 60/100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54"/>
    <n v="289859"/>
    <s v="/preisvergleich/Relocate/481826066.html?categoryId=18406&amp;pos=6&amp;price=2254.0&amp;productid=3712883&amp;sid=289859&amp;type=offer"/>
    <s v=" Jun­kers Ce­ra­pur­Com­fort-Eco ZSBE 16-3 A 21 Brenn­wert­ther­me 16 kW, L/LL Jun­kers FR 50, Mon­ta­ge­plat­te 258, ohne Spei­cher, ATEC Schacht 4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20"/>
    <n v="289859"/>
    <s v="/preisvergleich/Relocate/481842591.html?categoryId=18406&amp;pos=6&amp;price=3320.0&amp;productid=3497887&amp;sid=289859&amp;type=offer"/>
    <s v=" Jun­kers Ce­ra­pur­Com­fort ZBR 42-3 A 21 Gas-Brenn­wert­ther­me 42 kW, L / LL ohne Re­ge­lung, ohne Spei­cher, Mon­ta­ge­plat­te 258 + 223-1 (Un­ter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9"/>
    <n v="289859"/>
    <s v="/preisvergleich/Relocate/481821027.html?categoryId=18406&amp;pos=11&amp;price=2219.0&amp;productid=1219746&amp;sid=289859&amp;type=offer"/>
    <s v=" Jun­kers Ce­ra­pur­Com­fort-Eco ZSBE 16-3 A 21 Brenn­wert­ther­me 16 kW, L/LL Jun­kers FW 120, Mon­ta­ge­plat­te 258, ohne Spei­cher, ohne Ab­gas­pa­ket Jun­kers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55"/>
    <n v="289859"/>
    <s v="/preisvergleich/Relocate/481868953.html?categoryId=18406&amp;pos=14&amp;price=3155.0&amp;productid=3094808&amp;sid=289859&amp;type=offer"/>
    <s v=" Jun­kers Ce­ra­pu­rA­cu ZWSB 22/28-3 E 23 Brenn­wert-Zen­tral­heiz­ge­rät, E/H Jun­kers FR 120, Jun­kers AZB09 Dach schwarz 80/125, Mon­ta­ge­plat­te 1187 ver­ti­kal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44"/>
    <n v="289859"/>
    <s v="/preisvergleich/Relocate/481781032.html?categoryId=18406&amp;pos=13&amp;price=2144.0&amp;productid=2635849&amp;sid=289859&amp;type=offer"/>
    <s v=" Jun­kers Ce­ra­pur­Com­fort-Eco ZSBE 16-3 A 23 Brenn­wert­ther­me 16 kW, E/H Mon­ta­ge­plat­te 258, ohne Re­ge­lung, ohne Spei­cher, ATEC Schacht 8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50"/>
    <n v="289859"/>
    <s v="/preisvergleich/Relocate/481846571.html?categoryId=18406&amp;pos=8&amp;price=3250.0&amp;productid=1750863&amp;sid=289859&amp;type=offer"/>
    <s v=" Jun­kers Ce­ra­pur­Com­fort ZBR 42-3 A 21 Gas-Brenn­wert­ther­me 42 kW, L / LL ohne Re­ge­lung, ohne Spei­cher, Jun­kers Schacht 8 Meter 80/125, ohne Mon­ta­ge­plat­t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93"/>
    <n v="289859"/>
    <s v="/preisvergleich/Relocate/475958070.html?categoryId=18406&amp;pos=8&amp;price=2393.0&amp;productid=2286143&amp;sid=289859&amp;type=offer"/>
    <s v=" Vail­lant ecoTEC ex­clu­siv VC 146/4-7 Brenn­wert­ther­me ca­lor­MA­TIC 470/4, ohne Ab­gas­pa­ket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54"/>
    <n v="289859"/>
    <s v="/preisvergleich/Relocate/481821723.html?categoryId=18406&amp;pos=7&amp;price=2254.0&amp;productid=3712883&amp;sid=289859&amp;type=offer"/>
    <s v=" Jun­kers Ce­ra­pur­Com­fort-Eco ZSBE 16-3 A 21 Brenn­wert­ther­me 16 kW, L/LL Mon­ta­ge­plat­te 993, ohne Re­ge­lung, ohne Spei­cher, ATEC Schacht 8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20"/>
    <n v="289859"/>
    <s v="/preisvergleich/Relocate/481848990.html?categoryId=18406&amp;pos=7&amp;price=3320.0&amp;productid=3497887&amp;sid=289859&amp;type=offer"/>
    <s v=" Jun­kers Ce­ra­pur­Com­fort ZBR 42-3 A 21 Gas-Brenn­wert­ther­me 42 kW, L / LL Jun­kers FW 120, Mon­ta­ge­plat­te 994, ohne Spei­cher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9"/>
    <n v="289859"/>
    <s v="/preisvergleich/Relocate/481779837.html?categoryId=18406&amp;pos=12&amp;price=2219.0&amp;productid=1219746&amp;sid=289859&amp;type=offer"/>
    <s v=" Jun­kers Ce­ra­pur­Com­fort-Eco ZSBE 16-3 A 23 Brenn­wert­ther­me 16 kW, E/H ohne Re­ge­lung, ohne Spei­cher, Mon­ta­ge­plat­te 258 + 528-1 (Auf­putz), Jun­kers AZB09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Acu ZWSB 22 28 3"/>
    <n v="3165"/>
    <n v="289859"/>
    <s v="/preisvergleich/Relocate/481868223.html?categoryId=18406&amp;pos=15&amp;price=3165.0&amp;productid=3094808&amp;sid=289859&amp;type=offer"/>
    <s v=" Jun­kers Ce­ra­pu­rA­cu ZWSB 22/28-3 E 23 Brenn­wert-Zen­tral­heiz­ge­rät, E/H Jun­kers FR 50, Jun­kers AZB10 Dach rot 80/125, Mon­ta­ge­plat­te 1188 ho­ri­zon­tal Jun­kers"/>
    <n v="18406"/>
    <x v="174"/>
    <n v="0"/>
    <n v="18"/>
    <e v="#N/A"/>
    <e v="#N/A"/>
    <n v="0"/>
    <n v="31"/>
    <b v="0"/>
    <e v="#N/A"/>
    <s v="FALSCH"/>
    <x v="2"/>
    <s v="22 "/>
    <e v="#N/A"/>
    <m/>
    <e v="#N/A"/>
  </r>
  <r>
    <s v="Junkers ZSBE 16 3A23"/>
    <n v="2144"/>
    <n v="289859"/>
    <s v="/preisvergleich/Relocate/481825460.html?categoryId=18406&amp;pos=14&amp;price=2144.0&amp;productid=2635849&amp;sid=289859&amp;type=offer"/>
    <s v=" Jun­kers Ce­ra­pur­Com­fort-Eco ZSBE 16-3 A 23 Brenn­wert­ther­me 16 kW, E/H Jun­kers FR 120, ohne Spei­cher, Mon­ta­ge­plat­te 258 + 528-1 (Auf­putz), ohne Ab­gas­pa­ket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55"/>
    <n v="289859"/>
    <s v="/preisvergleich/Relocate/481861010.html?categoryId=18406&amp;pos=9&amp;price=3255.0&amp;productid=1750863&amp;sid=289859&amp;type=offer"/>
    <s v=" Jun­kers Ce­ra­pur­Com­fort ZBR 42-3 A 31 Gas-Brenn­wert­ther­me 42 kW, Flg. P Mon­ta­ge­plat­te 994, ohne Re­ge­lung, ohne Spei­cher, Jun­kers AZB09 Dach schwarz 80/125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93"/>
    <n v="289859"/>
    <s v="/preisvergleich/Relocate/475957339.html?categoryId=18406&amp;pos=9&amp;price=2393.0&amp;productid=2286143&amp;sid=289859&amp;type=offer"/>
    <s v=" Vail­lant ecoTEC ex­clu­siv VC 206/4-7 Brenn­wert­ther­me ca­lor­MA­TIC 370f, ohne Ab­gas­pa­ket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54"/>
    <n v="289859"/>
    <s v="/preisvergleich/Relocate/481814433.html?categoryId=18406&amp;pos=8&amp;price=2254.0&amp;productid=3712883&amp;sid=289859&amp;type=offer"/>
    <s v=" Jun­kers Ce­ra­pur­Com­fort-Eco ZSBE 16-3 A 21 Brenn­wert­ther­me 16 kW, L/LL ohne Re­ge­lung, ohne Spei­cher, Jun­kers Schacht 8 Meter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20"/>
    <n v="289859"/>
    <s v="/preisvergleich/Relocate/481846842.html?categoryId=18406&amp;pos=8&amp;price=3320.0&amp;productid=3497887&amp;sid=289859&amp;type=offer"/>
    <s v=" Jun­kers Ce­ra­pur­Com­fort ZBR 42-3 A 21 Gas-Brenn­wert­ther­me 42 kW, L / LL Jun­kers FR 120, Mon­ta­ge­plat­te 258, ohne Spei­cher, ATEC Schacht 8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9"/>
    <n v="289859"/>
    <s v="/preisvergleich/Relocate/481779479.html?categoryId=18406&amp;pos=13&amp;price=2219.0&amp;productid=1219746&amp;sid=289859&amp;type=offer"/>
    <s v=" Jun­kers Ce­ra­pur­Com­fort-Eco ZSBE 16-3 A 21 Brenn­wert­ther­me 16 kW, L/LL ohne Re­ge­lung, ohne Spei­cher, Mon­ta­ge­plat­te 258 + 528-1 (Auf­putz), Jun­kers AZB10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ZSBE 16 3A23"/>
    <n v="2164"/>
    <n v="289859"/>
    <s v="/preisvergleich/Relocate/481812264.html?categoryId=18406&amp;pos=15&amp;price=2164.0&amp;productid=2635849&amp;sid=289859&amp;type=offer"/>
    <s v=" Jun­kers Ce­ra­pur­Com­fort-Eco ZSBE 16-3 A 23 Brenn­wert­ther­me 16 kW, E/H Mon­ta­ge­plat­te 258, ohne Re­ge­lung, ohne Spei­cher, ATEC Schacht 10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42 kW"/>
    <n v="3255"/>
    <n v="289859"/>
    <s v="/preisvergleich/Relocate/481860872.html?categoryId=18406&amp;pos=10&amp;price=3255.0&amp;productid=1750863&amp;sid=289859&amp;type=offer"/>
    <s v=" Jun­kers Ce­ra­pur­Com­fort ZBR 42-3 A 31 Gas-Brenn­wert­ther­me 42 kW, Flg. P Mon­ta­ge­plat­te 994, ohne Re­ge­lung, ohne Spei­cher, Jun­kers AZB10 Dach rot 80/125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94"/>
    <n v="289859"/>
    <s v="/preisvergleich/Relocate/475957330.html?categoryId=18406&amp;pos=10&amp;price=2394.0&amp;productid=2286143&amp;sid=289859&amp;type=offer"/>
    <s v=" Vail­lant ecoTEC ex­clu­siv VC 276/4-7 Brenn­wert­ther­me ca­lor­MA­TIC 350, ohne Ab­gas­pa­ket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59"/>
    <n v="289859"/>
    <s v="/preisvergleich/Relocate/481811426.html?categoryId=18406&amp;pos=9&amp;price=2259.0&amp;productid=3712883&amp;sid=289859&amp;type=offer"/>
    <s v=" Jun­kers Ce­ra­pur­Com­fort-Eco ZSBE 16-3 A 21 Brenn­wert­ther­me 16 kW, L/LL Jun­kers FR 120, ohne Spei­cher, ohne Mon­ta­ge­plat­te, ATEC Schacht 6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25"/>
    <n v="289859"/>
    <s v="/preisvergleich/Relocate/481847959.html?categoryId=18406&amp;pos=9&amp;price=3325.0&amp;productid=3497887&amp;sid=289859&amp;type=offer"/>
    <s v=" Jun­kers Ce­ra­pur­Com­fort ZBR 42-3 A 21 Gas-Brenn­wert­ther­me 42 kW, L / LL Jun­kers FW 120, Mon­ta­ge­plat­te 993, ohne Spei­cher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9"/>
    <n v="289859"/>
    <s v="/preisvergleich/Relocate/481820502.html?categoryId=18406&amp;pos=14&amp;price=2219.0&amp;productid=1219746&amp;sid=289859&amp;type=offer"/>
    <s v=" Jun­kers Ce­ra­pur­Com­fort-Eco ZSBE 16-3 A 23 Brenn­wert­ther­me 16 kW, E/H ohne Re­ge­lung, ohne Spei­cher, Mon­ta­ge­plat­te 258 + 528-1 (Auf­putz), Jun­kers AZB10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Cerapur 42 kW"/>
    <n v="3255"/>
    <n v="289859"/>
    <s v="/preisvergleich/Relocate/481847464.html?categoryId=18406&amp;pos=11&amp;price=3255.0&amp;productid=1750863&amp;sid=289859&amp;type=offer"/>
    <s v=" Jun­kers Ce­ra­pur­Com­fort ZBR 42-3 A 21 Gas-Brenn­wert­ther­me 42 kW, L / LL Jun­kers FR 120, ohne Spei­cher, ohne Mon­ta­ge­plat­te, ATEC Schacht 6 Meter 80/125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97"/>
    <n v="289859"/>
    <s v="/preisvergleich/Relocate/475958275.html?categoryId=18406&amp;pos=11&amp;price=2397.0&amp;productid=2286143&amp;sid=289859&amp;type=offer"/>
    <s v=" Vail­lant ecoTEC ex­clu­siv VC 206/4-7 Brenn­wert­ther­me ca­lor­MA­TIC 350, Schrägdach schwarz 60/100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69"/>
    <n v="289859"/>
    <s v="/preisvergleich/Relocate/481808482.html?categoryId=18406&amp;pos=10&amp;price=2269.0&amp;productid=3712883&amp;sid=289859&amp;type=offer"/>
    <s v=" Jun­kers Ce­ra­pur­Com­fort-Eco ZSBE 16-3 A 21 Brenn­wert­ther­me 16 kW, L/LL Jun­kers FR 50, ohne Spei­cher, ohne Mon­ta­ge­plat­te, ATEC Schacht 10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25"/>
    <n v="289859"/>
    <s v="/preisvergleich/Relocate/481848758.html?categoryId=18406&amp;pos=10&amp;price=3325.0&amp;productid=3497887&amp;sid=289859&amp;type=offer"/>
    <s v=" Jun­kers Ce­ra­pur­Com­fort ZBR 42-3 A 21 Gas-Brenn­wert­ther­me 42 kW, L / LL ohne Re­ge­lung, ohne Spei­cher, Mon­ta­ge­plat­te 258 + 528-1 (Auf­putz), Jun­kers Schacht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Eco ZSBE 16 3A 21"/>
    <n v="2219"/>
    <n v="289859"/>
    <s v="/preisvergleich/Relocate/481823302.html?categoryId=18406&amp;pos=15&amp;price=2219.0&amp;productid=1219746&amp;sid=289859&amp;type=offer"/>
    <s v=" Jun­kers Ce­ra­pur­Com­fort-Eco ZSBE 16-3 A 21 Brenn­wert­ther­me 16 kW, L/LL ohne Re­ge­lung, ohne Spei­cher, Mon­ta­ge­plat­te 258 + 528-1 (Auf­putz), Jun­kers AZB09..."/>
    <n v="18406"/>
    <x v="142"/>
    <n v="0"/>
    <n v="18"/>
    <e v="#N/A"/>
    <e v="#N/A"/>
    <n v="71"/>
    <n v="39"/>
    <s v="­me 16 "/>
    <s v="16"/>
    <s v="me 16"/>
    <x v="18"/>
    <s v="16 "/>
    <e v="#N/A"/>
    <m/>
    <n v="16"/>
  </r>
  <r>
    <s v="Junkers Cerapur 42 kW"/>
    <n v="3265"/>
    <n v="289859"/>
    <s v="/preisvergleich/Relocate/481846536.html?categoryId=18406&amp;pos=12&amp;price=3265.0&amp;productid=1750863&amp;sid=289859&amp;type=offer"/>
    <s v=" Jun­kers Ce­ra­pur­Com­fort ZBR 42-3 A 21 Gas-Brenn­wert­ther­me 42 kW, L / LL Jun­kers FR 120, ohne Spei­cher, Jun­kers AZB09 Dach schwarz 80/125, oh­n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97"/>
    <n v="289859"/>
    <s v="/preisvergleich/Relocate/475957826.html?categoryId=18406&amp;pos=12&amp;price=2397.0&amp;productid=2286143&amp;sid=289859&amp;type=offer"/>
    <s v=" Vail­lant ecoTEC ex­clu­siv VC 206/4-7 Brenn­wert­ther­me ca­lor­MA­TIC 350, Schrägdach rot 60/100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69"/>
    <n v="289859"/>
    <s v="/preisvergleich/Relocate/481826415.html?categoryId=18406&amp;pos=11&amp;price=2269.0&amp;productid=3712883&amp;sid=289859&amp;type=offer"/>
    <s v=" Jun­kers Ce­ra­pur­Com­fort-Eco ZSBE 16-3 A 21 Brenn­wert­ther­me 16 kW, L/LL Mon­ta­ge­plat­te 994, ohne Re­ge­lung, ohne Spei­cher, ATEC Schacht 10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30"/>
    <n v="289859"/>
    <s v="/preisvergleich/Relocate/481847273.html?categoryId=18406&amp;pos=11&amp;price=3330.0&amp;productid=3497887&amp;sid=289859&amp;type=offer"/>
    <s v=" Jun­kers Ce­ra­pur­Com­fort ZBR 42-3 A 21 Gas-Brenn­wert­ther­me 42 kW, L / LL Jun­kers FR 50, ohne Spei­cher, Mon­ta­ge­plat­te 258 + 223-1 (Un­ter­putz), ATEC Schacht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42 kW"/>
    <n v="3265"/>
    <n v="289859"/>
    <s v="/preisvergleich/Relocate/481846448.html?categoryId=18406&amp;pos=13&amp;price=3265.0&amp;productid=1750863&amp;sid=289859&amp;type=offer"/>
    <s v=" Jun­kers Ce­ra­pur­Com­fort ZBR 42-3 A 21 Gas-Brenn­wert­ther­me 42 kW, L / LL Mon­ta­ge­plat­te 994, ohne Re­ge­lung, ohne Spei­cher, ATEC Schacht 10 Meter 80/125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398"/>
    <n v="289859"/>
    <s v="/preisvergleich/Relocate/475957283.html?categoryId=18406&amp;pos=13&amp;price=2398.0&amp;productid=2286143&amp;sid=289859&amp;type=offer"/>
    <s v=" Vail­lant ecoTEC ex­clu­siv VC 146/4-7 Brenn­wert­ther­me ca­lor­MA­TIC 470/4, ohne Ab­gas­pa­ket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69"/>
    <n v="289859"/>
    <s v="/preisvergleich/Relocate/481814603.html?categoryId=18406&amp;pos=12&amp;price=2269.0&amp;productid=3712883&amp;sid=289859&amp;type=offer"/>
    <s v=" Jun­kers Ce­ra­pur­Com­fort-Eco ZSBE 16-3 A 21 Brenn­wert­ther­me 16 kW, L/LL Jun­kers FR 120, ohne Spei­cher, Jun­kers AZB10 Dach rot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35"/>
    <n v="289859"/>
    <s v="/preisvergleich/Relocate/481848373.html?categoryId=18406&amp;pos=12&amp;price=3335.0&amp;productid=3497887&amp;sid=289859&amp;type=offer"/>
    <s v=" Jun­kers Ce­ra­pur­Com­fort ZBR 42-3 A 21 Gas-Brenn­wert­ther­me 42 kW, L / LL Jun­kers FR 50, ohne Spei­cher, Mon­ta­ge­plat­te 258 + 528-1 (Auf­putz), ATEC Schacht 4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42 kW"/>
    <n v="3265"/>
    <n v="289859"/>
    <s v="/preisvergleich/Relocate/481848063.html?categoryId=18406&amp;pos=14&amp;price=3265.0&amp;productid=1750863&amp;sid=289859&amp;type=offer"/>
    <s v=" Jun­kers Ce­ra­pur­Com­fort ZBR 42-3 A 21 Gas-Brenn­wert­ther­me 42 kW, L / LL Jun­kers FR 50, ohne Spei­cher, ohne Mon­ta­ge­plat­te, ATEC Schacht 10 Meter 80/125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400"/>
    <n v="289859"/>
    <s v="/preisvergleich/Relocate/475957424.html?categoryId=18406&amp;pos=14&amp;price=2400.0&amp;productid=2286143&amp;sid=289859&amp;type=offer"/>
    <s v=" Vail­lant ecoTEC ex­clu­siv VC 276/4-7 Brenn­wert­ther­me ohne Re­ge­lung, Flach­dach schwarz 60/100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69"/>
    <n v="289859"/>
    <s v="/preisvergleich/Relocate/481815135.html?categoryId=18406&amp;pos=13&amp;price=2269.0&amp;productid=3712883&amp;sid=289859&amp;type=offer"/>
    <s v=" Jun­kers Ce­ra­pur­Com­fort-Eco ZSBE 16-3 A 21 Brenn­wert­ther­me 16 kW, L/LL Jun­kers FR 120, ohne Spei­cher, Jun­kers AZB09 Dach schwarz 80/125, oh­n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40"/>
    <n v="289859"/>
    <s v="/preisvergleich/Relocate/481847368.html?categoryId=18406&amp;pos=13&amp;price=3340.0&amp;productid=3497887&amp;sid=289859&amp;type=offer"/>
    <s v=" Jun­kers Ce­ra­pur­Com­fort ZBR 42-3 A 21 Gas-Brenn­wert­ther­me 42 kW, L / LL Jun­kers FR 120, Mon­ta­ge­plat­te 258, ohne Spei­cher, ATEC Schacht 10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42 kW"/>
    <n v="3265"/>
    <n v="289859"/>
    <s v="/preisvergleich/Relocate/481849050.html?categoryId=18406&amp;pos=15&amp;price=3265.0&amp;productid=1750863&amp;sid=289859&amp;type=offer"/>
    <s v=" Jun­kers Ce­ra­pur­Com­fort ZBR 42-3 A 21 Gas-Brenn­wert­ther­me 42 kW, L / LL Jun­kers FR 120, ohne Spei­cher, Jun­kers AZB10 Dach rot 80/125, ohne Mon­ta­ge­plat­t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146 exclusiv"/>
    <n v="2400"/>
    <n v="289859"/>
    <s v="/preisvergleich/Relocate/475957516.html?categoryId=18406&amp;pos=15&amp;price=2400.0&amp;productid=2286143&amp;sid=289859&amp;type=offer"/>
    <s v=" Vail­lant ecoTEC ex­clu­siv VC 276/4-7 Brenn­wert­ther­me ohne Re­ge­lung, Flach­dach rot 60/100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Comfort-Eco ZSBE 16-3 A 21 Erdgas L/LL (16 kW)"/>
    <n v="2274"/>
    <n v="289859"/>
    <s v="/preisvergleich/Relocate/481815467.html?categoryId=18406&amp;pos=14&amp;price=2274.0&amp;productid=3712883&amp;sid=289859&amp;type=offer"/>
    <s v=" Jun­kers Ce­ra­pur­Com­fort-Eco ZSBE 16-3 A 21 Brenn­wert­ther­me 16 kW, L/LL Mon­ta­ge­plat­te 258, ohne Re­ge­lung, ohne Spei­cher, Jun­kers Schacht 6 Meter 80/125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45"/>
    <n v="289859"/>
    <s v="/preisvergleich/Relocate/481842510.html?categoryId=18406&amp;pos=14&amp;price=3345.0&amp;productid=3497887&amp;sid=289859&amp;type=offer"/>
    <s v=" Jun­kers Ce­ra­pur­Com­fort ZBR 42-3 A 21 Gas-Brenn­wert­ther­me 42 kW, L / LL Jun­kers FR 50, ohne Spei­cher, Jun­kers Schacht 4 Meter 80/125, ohne Mon­ta­ge­plat­t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274"/>
    <n v="289859"/>
    <s v="/preisvergleich/Relocate/481826172.html?categoryId=18406&amp;pos=15&amp;price=2274.0&amp;productid=3712883&amp;sid=289859&amp;type=offer"/>
    <s v=" Jun­kers Ce­ra­pur­Com­fort-Eco ZSBE 16-3 A 21 Brenn­wert­ther­me 16 kW, L/LL Mon­ta­ge­plat­te 993, ohne Re­ge­lung, ohne Spei­cher, ATEC Schacht 10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345"/>
    <n v="289859"/>
    <s v="/preisvergleich/Relocate/481846663.html?categoryId=18406&amp;pos=15&amp;price=3345.0&amp;productid=3497887&amp;sid=289859&amp;type=offer"/>
    <s v=" Jun­kers Ce­ra­pur­Com­fort ZBR 42-3 A 21 Gas-Brenn­wert­ther­me 42 kW, L / LL Mon­ta­ge­plat­te 994, ohne Re­ge­lung, ohne Spei­cher, Jun­kers Schacht 4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702"/>
    <n v="223861"/>
    <s v="/preisvergleich/Relocate/585069275.html?categoryId=18406&amp;pos=1&amp;price=1702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704"/>
    <n v="223861"/>
    <s v="/preisvergleich/Relocate/585069255.html?categoryId=18406&amp;pos=2&amp;price=1704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704"/>
    <n v="223861"/>
    <s v="/preisvergleich/Relocate/524658152.html?categoryId=18406&amp;pos=3&amp;price=1704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1968"/>
    <n v="223861"/>
    <s v="/preisvergleich/Relocate/468353245.html?categoryId=18406&amp;pos=1&amp;price=1968.0&amp;productid=3725835&amp;sid=223861&amp;type=offer"/>
    <s v=" Remeha Gas-Brenn­wert Kom­bi-Heiz­ther­me Kom­bither­me Tzerra 28 C Re­ge­lung iSense ohne Au­ßen­füh­ler, mit Mon­ta­ge­rah­men, An­schluss Vail­lant-Alt­ge­rä­te, Blen­de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06"/>
    <n v="223861"/>
    <s v="/preisvergleich/Relocate/585069225.html?categoryId=18406&amp;pos=4&amp;price=1706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1968"/>
    <n v="223861"/>
    <s v="/preisvergleich/Relocate/468353972.html?categoryId=18406&amp;pos=2&amp;price=1968.0&amp;productid=3725835&amp;sid=223861&amp;type=offer"/>
    <s v=" Remeha Gas-Brenn­wert Kom­bi-Heiz­ther­me Kom­bither­me Tzerra 28 C Re­ge­lung iSense ohne Au­ßen­füh­ler, mit Mon­ta­ge­rah­men, An­schluss Jun­kers-Alt­ge­rä­te, Blen­de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06"/>
    <n v="223861"/>
    <s v="/preisvergleich/Relocate/585069091.html?categoryId=18406&amp;pos=5&amp;price=1706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1973"/>
    <n v="223861"/>
    <s v="/preisvergleich/Relocate/468353252.html?categoryId=18406&amp;pos=3&amp;price=1973.0&amp;productid=3725835&amp;sid=223861&amp;type=offer"/>
    <s v=" Remeha Gas-Brenn­wert Kom­bi-Heiz­ther­me Kom­bither­me Tzerra 28 C Re­ge­lung iSense mit Au­ßen­füh­ler, mit Mon­ta­ge­rah­men, An­schluss Jun­kers-Alt­ge­rä­te, oh­ne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07"/>
    <n v="223861"/>
    <s v="/preisvergleich/Relocate/586004563.html?categoryId=18406&amp;pos=6&amp;price=1707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1973"/>
    <n v="223861"/>
    <s v="/preisvergleich/Relocate/468353862.html?categoryId=18406&amp;pos=4&amp;price=1973.0&amp;productid=3725835&amp;sid=223861&amp;type=offer"/>
    <s v=" Remeha Gas-Brenn­wert Kom­bi-Heiz­ther­me Kom­bither­me Tzerra 28 C Re­ge­lung iSense mit Au­ßen­füh­ler, mit Mon­ta­ge­rah­men, An­schluss Vail­lant-Alt­ge­rä­te, oh­ne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09"/>
    <n v="223861"/>
    <s v="/preisvergleich/Relocate/524658189.html?categoryId=18406&amp;pos=7&amp;price=1709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1979"/>
    <n v="223861"/>
    <s v="/preisvergleich/Relocate/468353213.html?categoryId=18406&amp;pos=5&amp;price=1979.0&amp;productid=3725835&amp;sid=223861&amp;type=offer"/>
    <s v=" Remeha Gas-Brenn­wert Kom­bi-Heiz­ther­me Kom­bither­me Tzerra 28 C Re­ge­lung iSense ohne Au­ßen­füh­ler, mit Mon­ta­ge­rah­men, An­schluss Vail­lant-Alt­ge­rä­te, Blen­de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11"/>
    <n v="223861"/>
    <s v="/preisvergleich/Relocate/524658274.html?categoryId=18406&amp;pos=8&amp;price=1711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1979"/>
    <n v="223861"/>
    <s v="/preisvergleich/Relocate/468353240.html?categoryId=18406&amp;pos=6&amp;price=1979.0&amp;productid=3725835&amp;sid=223861&amp;type=offer"/>
    <s v=" Remeha Gas-Brenn­wert Kom­bi-Heiz­ther­me Kom­bither­me Tzerra 28 C Re­ge­lung iSense ohne Au­ßen­füh­ler, mit Mon­ta­ge­rah­men, An­schluss Jun­kers-Alt­ge­rä­te, Blen­de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11"/>
    <n v="223861"/>
    <s v="/preisvergleich/Relocate/585069272.html?categoryId=18406&amp;pos=9&amp;price=1711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1993"/>
    <n v="223861"/>
    <s v="/preisvergleich/Relocate/468353473.html?categoryId=18406&amp;pos=7&amp;price=1993.0&amp;productid=3725835&amp;sid=223861&amp;type=offer"/>
    <s v=" Remeha Gas-Brenn­wert Kom­bi-Heiz­ther­me Kom­bither­me Tzerra 28 C Re­ge­lung iSense mit Au­ßen­füh­ler, mit Mon­ta­ge­rah­men, An­schluss Jun­kers-Alt­ge­rä­te, Blende für 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12"/>
    <n v="223861"/>
    <s v="/preisvergleich/Relocate/524658289.html?categoryId=18406&amp;pos=10&amp;price=1712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1993"/>
    <n v="223861"/>
    <s v="/preisvergleich/Relocate/468353350.html?categoryId=18406&amp;pos=8&amp;price=1993.0&amp;productid=3725835&amp;sid=223861&amp;type=offer"/>
    <s v=" Remeha Gas-Brenn­wert Kom­bi-Heiz­ther­me Kom­bither­me Tzerra 28 C Re­ge­lung iSense mit Au­ßen­füh­ler, mit Mon­ta­ge­rah­men, An­schluss Vail­lant-Alt­ge­rä­te, Blen­de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13"/>
    <n v="223861"/>
    <s v="/preisvergleich/Relocate/585069144.html?categoryId=18406&amp;pos=11&amp;price=1713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Tzerra Combi"/>
    <n v="2004"/>
    <n v="223861"/>
    <s v="/preisvergleich/Relocate/468353558.html?categoryId=18406&amp;pos=9&amp;price=2004.0&amp;productid=3725835&amp;sid=223861&amp;type=offer"/>
    <s v=" Remeha Gas-Brenn­wert Kom­bi-Heiz­ther­me Kom­bither­me Tzerra 28 C Re­ge­lung iSense mit Au­ßen­füh­ler, mit Mon­ta­ge­rah­men, An­schluss Vail­lant-Alt­ge­rä­te, Blen­de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15"/>
    <n v="223861"/>
    <s v="/preisvergleich/Relocate/585069399.html?categoryId=18406&amp;pos=12&amp;price=1715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WSB22 28 3 E 23"/>
    <n v="3165"/>
    <n v="289859"/>
    <s v="/preisvergleich/Relocate/481867571.html?categoryId=18406&amp;pos=1&amp;price=3165.0&amp;productid=3094808&amp;sid=289859&amp;type=offer"/>
    <s v=" Jun­kers Ce­ra­pu­rA­cu ZWSB 22/28-3 E 23 Brenn­wert-Zen­tral­heiz­ge­rät, E/H Jun­kers FR 120, ATEC Schacht 4 Meter 80/125, Mon­ta­ge­plat­te 1188 ho­ri­zon­t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Remeha Tzerra Combi"/>
    <n v="2004"/>
    <n v="223861"/>
    <s v="/preisvergleich/Relocate/468353494.html?categoryId=18406&amp;pos=10&amp;price=2004.0&amp;productid=3725835&amp;sid=223861&amp;type=offer"/>
    <s v=" Remeha Gas-Brenn­wert Kom­bi-Heiz­ther­me Kom­bither­me Tzerra 28 C Re­ge­lung iSense mit Au­ßen­füh­ler, mit Mon­ta­ge­rah­men, An­schluss Jun­kers-Alt­ge­rä­te, Blende für ..."/>
    <n v="18406"/>
    <x v="93"/>
    <n v="0"/>
    <n v="0"/>
    <e v="#N/A"/>
    <e v="#N/A"/>
    <n v="0"/>
    <n v="65"/>
    <b v="0"/>
    <e v="#N/A"/>
    <s v="FALSCH"/>
    <x v="2"/>
    <b v="0"/>
    <e v="#N/A"/>
    <m/>
    <e v="#N/A"/>
  </r>
  <r>
    <s v="Remeha 24DS"/>
    <n v="1716"/>
    <n v="223861"/>
    <s v="/preisvergleich/Relocate/524658213.html?categoryId=18406&amp;pos=13&amp;price=1716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WSB22 28 3 E 23"/>
    <n v="3165"/>
    <n v="289859"/>
    <s v="/preisvergleich/Relocate/481869720.html?categoryId=18406&amp;pos=2&amp;price=3165.0&amp;productid=3094808&amp;sid=289859&amp;type=offer"/>
    <s v=" Jun­kers Ce­ra­pu­rA­cu ZWSB 22/28-3 E 23 Brenn­wert-Zen­tral­heiz­ge­rät, E/H Jun­kers FR 50, Jun­kers AZB09 Dach schwarz 80/125, Mon­ta­ge­plat­te 1188 ho­ri­zon­t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Remeha 24DS"/>
    <n v="1717"/>
    <n v="223861"/>
    <s v="/preisvergleich/Relocate/585069473.html?categoryId=18406&amp;pos=14&amp;price=1717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WSB22 28 3 E 23"/>
    <n v="3165"/>
    <n v="289859"/>
    <s v="/preisvergleich/Relocate/481868632.html?categoryId=18406&amp;pos=3&amp;price=3165.0&amp;productid=3094808&amp;sid=289859&amp;type=offer"/>
    <s v=" Jun­kers Ce­ra­pu­rA­cu ZWSB 22/28-3 E 23 Brenn­wert-Zen­tral­heiz­ge­rät, E/H ohne Re­ge­lung, Jun­kers Schacht 10 Meter 80/125, Mon­ta­ge­plat­te 1187 ver­ti­k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Remeha 24DS"/>
    <n v="1718"/>
    <n v="223861"/>
    <s v="/preisvergleich/Relocate/585069486.html?categoryId=18406&amp;pos=15&amp;price=1718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SBE 16 3 A 23"/>
    <n v="2164"/>
    <n v="289859"/>
    <s v="/preisvergleich/Relocate/481814970.html?categoryId=18406&amp;pos=1&amp;price=2164.0&amp;productid=2635849&amp;sid=289859&amp;type=offer"/>
    <s v=" Jun­kers Ce­ra­pur­Com­fort-Eco ZSBE 16-3 A 23 Brenn­wert­ther­me 16 kW, E/H Jun­kers FR 120, Mon­ta­ge­plat­te 994, ohne Spei­cher, ohne Ab­gas­pa­ket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65"/>
    <n v="289859"/>
    <s v="/preisvergleich/Relocate/481869527.html?categoryId=18406&amp;pos=4&amp;price=3165.0&amp;productid=3094808&amp;sid=289859&amp;type=offer"/>
    <s v=" Jun­kers Ce­ra­pu­rA­cu ZWSB 22/28-3 E 23 Brenn­wert-Zen­tral­heiz­ge­rät, E/H Jun­kers FR 120, ATEC Schacht 8 Meter 80/125, Mon­ta­ge­plat­te 1187 ver­ti­k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SBE 16 3 A 23"/>
    <n v="2169"/>
    <n v="289859"/>
    <s v="/preisvergleich/Relocate/481812051.html?categoryId=18406&amp;pos=2&amp;price=2169.0&amp;productid=2635849&amp;sid=289859&amp;type=offer"/>
    <s v=" Jun­kers Ce­ra­pur­Com­fort-Eco ZSBE 16-3 A 23 Brenn­wert­ther­me 16 kW, E/H Jun­kers FR 120, Mon­ta­ge­plat­te 993, ohne Spei­cher, ohne Ab­gas­pa­ket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65"/>
    <n v="289859"/>
    <s v="/preisvergleich/Relocate/481869474.html?categoryId=18406&amp;pos=5&amp;price=3165.0&amp;productid=3094808&amp;sid=289859&amp;type=offer"/>
    <s v=" Jun­kers Ce­ra­pu­rA­cu ZWSB 22/28-3 E 23 Brenn­wert-Zen­tral­heiz­ge­rät, E/H Jun­kers FR 50, Jun­kers Schacht 8 Meter 80/125, ohne Mon­ta­ge­plat­te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SBE 16 3A 21"/>
    <n v="2219"/>
    <n v="289859"/>
    <s v="/preisvergleich/Relocate/481825753.html?categoryId=18406&amp;pos=1&amp;price=2219.0&amp;productid=1219746&amp;sid=289859&amp;type=offer"/>
    <s v=" Jun­kers Ce­ra­pur­Com­fort-Eco ZSBE 16-3 A 23 Brenn­wert­ther­me 16 kW, E/H Jun­kers FW 120, Mon­ta­ge­plat­te 258, ohne Spei­cher, ohne Ab­gas­pa­ket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174"/>
    <n v="289859"/>
    <s v="/preisvergleich/Relocate/481822129.html?categoryId=18406&amp;pos=3&amp;price=2174.0&amp;productid=2635849&amp;sid=289859&amp;type=offer"/>
    <s v=" Jun­kers Ce­ra­pur­Com­fort-Eco ZSBE 16-3 A 23 Brenn­wert­ther­me 16 kW, E/H Jun­kers FW 120, ohne Spei­cher, ohne Ab­gas­pa­ket, ohne Mon­ta­ge­plat­te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70"/>
    <n v="289859"/>
    <s v="/preisvergleich/Relocate/481868024.html?categoryId=18406&amp;pos=6&amp;price=3170.0&amp;productid=3094808&amp;sid=289859&amp;type=offer"/>
    <s v=" Jun­kers Ce­ra­pu­rA­cu ZWSB 22/28-3 E 23 Brenn­wert-Zen­tral­heiz­ge­rät, E/H Jun­kers FR 120, Jun­kers Schacht 6 Meter 80/125, ohne Mon­ta­ge­plat­te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SBE 16 3A 21"/>
    <n v="2224"/>
    <n v="289859"/>
    <s v="/preisvergleich/Relocate/481826882.html?categoryId=18406&amp;pos=2&amp;price=2224.0&amp;productid=1219746&amp;sid=289859&amp;type=offer"/>
    <s v=" Jun­kers Ce­ra­pur­Com­fort-Eco ZSBE 16-3 A 21 Brenn­wert­ther­me 16 kW, L/LL ohne Re­ge­lung, ohne Spei­cher, Mon­ta­ge­plat­te 258 + 223-1 (Un­ter­putz), ATEC Schacht 8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184"/>
    <n v="289859"/>
    <s v="/preisvergleich/Relocate/481827976.html?categoryId=18406&amp;pos=4&amp;price=2184.0&amp;productid=2635849&amp;sid=289859&amp;type=offer"/>
    <s v=" Jun­kers Ce­ra­pur­Com­fort-Eco ZSBE 16-3 A 23 Brenn­wert­ther­me 16 kW, E/H ohne Re­ge­lung, ohne Spei­cher, Mon­ta­ge­plat­te 258 + 223-1 (Un­ter­putz), ATEC Schacht 4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70"/>
    <n v="289859"/>
    <s v="/preisvergleich/Relocate/481868025.html?categoryId=18406&amp;pos=7&amp;price=3170.0&amp;productid=3094808&amp;sid=289859&amp;type=offer"/>
    <s v=" Jun­kers Ce­ra­pu­rA­cu ZWSB 22/28-3 E 23 Brenn­wert-Zen­tral­heiz­ge­rät, E/H ohne Re­ge­lung, ATEC Schacht 10 Meter 80/125, Mon­ta­ge­plat­te 992 &amp; 1187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Vaillant eco TEC exklusiv VC 146"/>
    <n v="2402"/>
    <n v="289859"/>
    <s v="/preisvergleich/Relocate/475957873.html?categoryId=18406&amp;pos=1&amp;price=2402.0&amp;productid=2286143&amp;sid=289859&amp;type=offer"/>
    <s v=" Vail­lant ecoTEC ex­clu­siv VC 206/4-7 Brenn­wert­ther­me ca­lor­MA­TIC 470/4, ohne Ab­gas­pa­ket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SBE 16 3A 21"/>
    <n v="2229"/>
    <n v="289859"/>
    <s v="/preisvergleich/Relocate/481824018.html?categoryId=18406&amp;pos=3&amp;price=2229.0&amp;productid=1219746&amp;sid=289859&amp;type=offer"/>
    <s v=" Jun­kers Ce­ra­pur­Com­fort-Eco ZSBE 16-3 A 21 Brenn­wert­ther­me 16 kW, L/LL Jun­kers FR 50, ohne Spei­cher, ohne Mon­ta­ge­plat­te, ATEC Schacht 6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189"/>
    <n v="289859"/>
    <s v="/preisvergleich/Relocate/481805171.html?categoryId=18406&amp;pos=5&amp;price=2189.0&amp;productid=2635849&amp;sid=289859&amp;type=offer"/>
    <s v=" Jun­kers Ce­ra­pur­Com­fort-Eco ZSBE 16-3 A 23 Brenn­wert­ther­me 16 kW, E/H ohne Re­ge­lung, ohne Spei­cher, Mon­ta­ge­plat­te 258 + 528-1 (Auf­putz), ATEC Schacht 4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75"/>
    <n v="289859"/>
    <s v="/preisvergleich/Relocate/481868238.html?categoryId=18406&amp;pos=8&amp;price=3175.0&amp;productid=3094808&amp;sid=289859&amp;type=offer"/>
    <s v=" Jun­kers Ce­ra­pu­rA­cu ZWSB 22/28-3 E 23 Brenn­wert-Zen­tral­heiz­ge­rät, E/H ohne Re­ge­lung, ATEC Schacht 10 Meter 80/125, Mon­ta­ge­plat­te 991 &amp; 1187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Vaillant eco TEC exklusiv VC 146"/>
    <n v="2403"/>
    <n v="289859"/>
    <s v="/preisvergleich/Relocate/475958221.html?categoryId=18406&amp;pos=2&amp;price=2403.0&amp;productid=2286143&amp;sid=289859&amp;type=offer"/>
    <s v=" Vail­lant ecoTEC ex­clu­siv VC 146/4-7 Brenn­wert­ther­me ca­lor­MA­TIC 370, Flach­dach rot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SBE 16 3A 21"/>
    <n v="2229"/>
    <n v="289859"/>
    <s v="/preisvergleich/Relocate/481818948.html?categoryId=18406&amp;pos=4&amp;price=2229.0&amp;productid=1219746&amp;sid=289859&amp;type=offer"/>
    <s v=" Jun­kers Ce­ra­pur­Com­fort-Eco ZSBE 16-3 A 21 Brenn­wert­ther­me 16 kW, L/LL ohne Re­ge­lung, ohne Spei­cher, Mon­ta­ge­plat­te 258 + 528-1 (Auf­putz), ATEC Schacht 8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199"/>
    <n v="289859"/>
    <s v="/preisvergleich/Relocate/481821553.html?categoryId=18406&amp;pos=6&amp;price=2199.0&amp;productid=2635849&amp;sid=289859&amp;type=offer"/>
    <s v=" Jun­kers Ce­ra­pur­Com­fort-Eco ZSBE 16-3 A 23 Brenn­wert­ther­me 16 kW, E/H ohne Re­ge­lung, ohne Spei­cher, Jun­kers Schacht 4 Meter 80/125, ohne Mon­ta­ge­plat­te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75"/>
    <n v="289859"/>
    <s v="/preisvergleich/Relocate/481868064.html?categoryId=18406&amp;pos=9&amp;price=3175.0&amp;productid=3094808&amp;sid=289859&amp;type=offer"/>
    <s v=" Jun­kers Ce­ra­pu­rA­cu ZWSB 22/28-3 E 23 Brenn­wert-Zen­tral­heiz­ge­rät, E/H Jun­kers FR 50, ATEC Schacht 8 Meter 80/125, Mon­ta­ge­plat­te 1188 ho­ri­zon­t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Vaillant eco TEC exklusiv VC 146"/>
    <n v="2403"/>
    <n v="289859"/>
    <s v="/preisvergleich/Relocate/475957266.html?categoryId=18406&amp;pos=3&amp;price=2403.0&amp;productid=2286143&amp;sid=289859&amp;type=offer"/>
    <s v=" Vail­lant ecoTEC ex­clu­siv VC 146/4-7 Brenn­wert­ther­me ca­lor­MA­TIC 370, Flach­dach schwarz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74"/>
    <n v="289859"/>
    <s v="/preisvergleich/Relocate/481815156.html?categoryId=18406&amp;pos=1&amp;price=2274.0&amp;productid=3712883&amp;sid=289859&amp;type=offer"/>
    <s v=" Jun­kers Ce­ra­pur­Com­fort-Eco ZSBE 16-3 A 21 Brenn­wert­ther­me 16 kW, L/LL Jun­kers FW 200, Mon­ta­ge­plat­te 258, ohne Spei­cher, ohne Ab­gas­pa­ket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70"/>
    <n v="289859"/>
    <s v="/preisvergleich/Relocate/481861148.html?categoryId=18406&amp;pos=1&amp;price=3270.0&amp;productid=1750863&amp;sid=289859&amp;type=offer"/>
    <s v=" Jun­kers Ce­ra­pur­Com­fort ZBR 42-3 A 31 Gas-Brenn­wert­ther­me 42 kW, Flg. P ohne Re­ge­lung, Jun­kers ST 120-5 Z, ohne Ab­gas­pa­ket, ohne Mon­ta­ge­plat­te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29"/>
    <n v="289859"/>
    <s v="/preisvergleich/Relocate/481822082.html?categoryId=18406&amp;pos=5&amp;price=2229.0&amp;productid=1219746&amp;sid=289859&amp;type=offer"/>
    <s v=" Jun­kers Ce­ra­pur­Com­fort-Eco ZSBE 16-3 A 21 Brenn­wert­ther­me 16 kW, L/LL Jun­kers FW 200, ohne Spei­cher, ohne Ab­gas­pa­ket, ohne Mon­ta­ge­plat­te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04"/>
    <n v="289859"/>
    <s v="/preisvergleich/Relocate/481779500.html?categoryId=18406&amp;pos=7&amp;price=2204.0&amp;productid=2635849&amp;sid=289859&amp;type=offer"/>
    <s v=" Jun­kers Ce­ra­pur­Com­fort-Eco ZSBE 16-3 A 23 Brenn­wert­ther­me 16 kW, E/H ohne Re­ge­lung, ohne Spei­cher, Mon­ta­ge­plat­te 258 + 223-1 (Un­ter­putz), ATEC Schacht 6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80"/>
    <n v="289859"/>
    <s v="/preisvergleich/Relocate/481868286.html?categoryId=18406&amp;pos=10&amp;price=3180.0&amp;productid=3094808&amp;sid=289859&amp;type=offer"/>
    <s v=" Jun­kers Ce­ra­pu­rA­cu ZWSB 22/28-3 E 23 Brenn­wert-Zen­tral­heiz­ge­rät, E/H ohne Re­ge­lung, Jun­kers Schacht 8 Meter 80/125, Mon­ta­ge­plat­te 1188 ho­ri­zon­t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BR 42 3 A21"/>
    <n v="3350"/>
    <n v="289859"/>
    <s v="/preisvergleich/Relocate/481848045.html?categoryId=18406&amp;pos=1&amp;price=3350.0&amp;productid=3497887&amp;sid=289859&amp;type=offer"/>
    <s v=" Jun­kers Ce­ra­pur­Com­fort ZBR 42-3 A 21 Gas-Brenn­wert­ther­me 42 kW, L / LL ohne Re­ge­lung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05"/>
    <n v="289859"/>
    <s v="/preisvergleich/Relocate/475957941.html?categoryId=18406&amp;pos=4&amp;price=2405.0&amp;productid=2286143&amp;sid=289859&amp;type=offer"/>
    <s v=" Vail­lant ecoTEC ex­clu­siv VC 276/4-7 Brenn­wert­ther­me ohne Re­ge­lung, Schrägdach rot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74"/>
    <n v="289859"/>
    <s v="/preisvergleich/Relocate/481818726.html?categoryId=18406&amp;pos=2&amp;price=2274.0&amp;productid=3712883&amp;sid=289859&amp;type=offer"/>
    <s v=" Jun­kers Ce­ra­pur­Com­fort-Eco ZSBE 16-3 A 21 Brenn­wert­ther­me 16 kW, L/LL Jun­kers FR 50, Mon­ta­ge­plat­te 258, ohne Spei­cher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70"/>
    <n v="289859"/>
    <s v="/preisvergleich/Relocate/481842587.html?categoryId=18406&amp;pos=2&amp;price=3270.0&amp;productid=1750863&amp;sid=289859&amp;type=offer"/>
    <s v=" Jun­kers Ce­ra­pur­Com­fort ZBR 42-3 A 21 Gas-Brenn­wert­ther­me 42 kW, L / LL Jun­kers FW 200, Mon­ta­ge­plat­te 258, ohne Spei­cher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29"/>
    <n v="289859"/>
    <s v="/preisvergleich/Relocate/481802657.html?categoryId=18406&amp;pos=6&amp;price=2229.0&amp;productid=1219746&amp;sid=289859&amp;type=offer"/>
    <s v=" Jun­kers Ce­ra­pur­Com­fort-Eco ZSBE 16-3 A 21 Brenn­wert­ther­me 16 kW, L/LL ohne Re­ge­lung, ohne Spei­cher, Jun­kers Schacht 6 Meter 80/125, ohne Mon­ta­ge­plat­te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09"/>
    <n v="289859"/>
    <s v="/preisvergleich/Relocate/481822196.html?categoryId=18406&amp;pos=8&amp;price=2209.0&amp;productid=2635849&amp;sid=289859&amp;type=offer"/>
    <s v=" Jun­kers Ce­ra­pur­Com­fort-Eco ZSBE 16-3 A 23 Brenn­wert­ther­me 16 kW, E/H Jun­kers FR 50, ohne Spei­cher, ohne Mon­ta­ge­plat­te, ATEC Schacht 4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80"/>
    <n v="289859"/>
    <s v="/preisvergleich/Relocate/481869552.html?categoryId=18406&amp;pos=11&amp;price=3180.0&amp;productid=3094808&amp;sid=289859&amp;type=offer"/>
    <s v=" Jun­kers Ce­ra­pu­rA­cu ZWSB 22/28-3 E 23 Brenn­wert-Zen­tral­heiz­ge­rät, E/H Jun­kers FW 120, ohne Mon­ta­ge­plat­te, ATEC Schacht 6 Meter 80/125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BR 42 3 A21"/>
    <n v="3350"/>
    <n v="289859"/>
    <s v="/preisvergleich/Relocate/481847331.html?categoryId=18406&amp;pos=2&amp;price=3350.0&amp;productid=3497887&amp;sid=289859&amp;type=offer"/>
    <s v=" Jun­kers Ce­ra­pur­Com­fort ZBR 42-3 A 21 Gas-Brenn­wert­ther­me 42 kW, L / LL Jun­kers FW 200, ohne Spei­cher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05"/>
    <n v="289859"/>
    <s v="/preisvergleich/Relocate/475957499.html?categoryId=18406&amp;pos=5&amp;price=2405.0&amp;productid=2286143&amp;sid=289859&amp;type=offer"/>
    <s v=" Vail­lant ecoTEC ex­clu­siv VC 276/4-7 Brenn­wert­ther­me ohne Re­ge­lung, Schrägdach schwarz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79"/>
    <n v="289859"/>
    <s v="/preisvergleich/Relocate/481824056.html?categoryId=18406&amp;pos=3&amp;price=2279.0&amp;productid=3712883&amp;sid=289859&amp;type=offer"/>
    <s v=" Jun­kers Ce­ra­pur­Com­fort-Eco ZSBE 16-3 A 21 Brenn­wert­ther­me 16 kW, L/LL Jun­kers FR 120, ohne Spei­cher, ohne Mon­ta­ge­plat­te, ATEC Schacht 8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70"/>
    <n v="289859"/>
    <s v="/preisvergleich/Relocate/481846941.html?categoryId=18406&amp;pos=3&amp;price=3270.0&amp;productid=1750863&amp;sid=289859&amp;type=offer"/>
    <s v=" Jun­kers Ce­ra­pur­Com­fort ZBR 42-3 A 21 Gas-Brenn­wert­ther­me 42 kW, L / LL Mon­ta­ge­plat­te 993, ohne Re­ge­lung, ohne Spei­cher, ATEC Schacht 10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29"/>
    <n v="289859"/>
    <s v="/preisvergleich/Relocate/481828201.html?categoryId=18406&amp;pos=7&amp;price=2229.0&amp;productid=1219746&amp;sid=289859&amp;type=offer"/>
    <s v=" Jun­kers Ce­ra­pur­Com­fort-Eco ZSBE 16-3 A 21 Brenn­wert­ther­me 16 kW, L/LL Mon­ta­ge­plat­te 994, ohne Re­ge­lung, ohne Spei­cher, ATEC Schacht 6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09"/>
    <n v="289859"/>
    <s v="/preisvergleich/Relocate/481825987.html?categoryId=18406&amp;pos=9&amp;price=2209.0&amp;productid=2635849&amp;sid=289859&amp;type=offer"/>
    <s v=" Jun­kers Ce­ra­pur­Com­fort-Eco ZSBE 16-3 A 23 Brenn­wert­ther­me 16 kW, E/H ohne Re­ge­lung, ohne Spei­cher, Mon­ta­ge­plat­te 258 + 528-1 (Auf­putz), ATEC Schacht 6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85"/>
    <n v="289859"/>
    <s v="/preisvergleich/Relocate/481868760.html?categoryId=18406&amp;pos=12&amp;price=3185.0&amp;productid=3094808&amp;sid=289859&amp;type=offer"/>
    <s v=" Jun­kers Ce­ra­pu­rA­cu ZWSB 22/28-3 E 23 Brenn­wert-Zen­tral­heiz­ge­rät, E/H Jun­kers FR 120, ATEC Schacht 6 Meter 80/125, Mon­ta­ge­plat­te 1188 ho­ri­zon­t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BR 42 3 A21"/>
    <n v="3350"/>
    <n v="289859"/>
    <s v="/preisvergleich/Relocate/481846829.html?categoryId=18406&amp;pos=3&amp;price=3350.0&amp;productid=3497887&amp;sid=289859&amp;type=offer"/>
    <s v=" Jun­kers Ce­ra­pur­Com­fort ZBR 42-3 A 21 Gas-Brenn­wert­ther­me 42 kW, L / LL Jun­kers FR 50, ohne Spei­cher, Mon­ta­ge­plat­te 258 + 223-1 (Un­ter­putz), ATEC Schach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07"/>
    <n v="289859"/>
    <s v="/preisvergleich/Relocate/475957791.html?categoryId=18406&amp;pos=6&amp;price=2407.0&amp;productid=2286143&amp;sid=289859&amp;type=offer"/>
    <s v=" Vail­lant ecoTEC ex­clu­siv VC 206/4-7 Brenn­wert­ther­me ca­lor­MA­TIC 470/4, ohne Ab­gas­pa­ket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79"/>
    <n v="289859"/>
    <s v="/preisvergleich/Relocate/481821090.html?categoryId=18406&amp;pos=4&amp;price=2279.0&amp;productid=3712883&amp;sid=289859&amp;type=offer"/>
    <s v=" Jun­kers Ce­ra­pur­Com­fort-Eco ZSBE 16-3 A 21 Brenn­wert­ther­me 16 kW, L/LL ohne Re­ge­lung, ohne Spei­cher, Jun­kers Schacht 10 Meter 80/125, ohne Mon­ta­ge­plat­te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70"/>
    <n v="289859"/>
    <s v="/preisvergleich/Relocate/481846338.html?categoryId=18406&amp;pos=4&amp;price=3270.0&amp;productid=1750863&amp;sid=289859&amp;type=offer"/>
    <s v=" Jun­kers Ce­ra­pur­Com­fort ZBR 42-3 A 21 Gas-Brenn­wert­ther­me 42 kW, L / LL Mon­ta­ge­plat­te 258, ohne Re­ge­lung, ohne Spei­cher, Jun­kers Schacht 6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34"/>
    <n v="289859"/>
    <s v="/preisvergleich/Relocate/481815229.html?categoryId=18406&amp;pos=8&amp;price=2234.0&amp;productid=1219746&amp;sid=289859&amp;type=offer"/>
    <s v=" Jun­kers Ce­ra­pur­Com­fort-Eco ZSBE 16-3 A 21 Brenn­wert­ther­me 16 kW, L/LL Mon­ta­ge­plat­te 993, ohne Re­ge­lung, ohne Spei­cher, ATEC Schacht 6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09"/>
    <n v="289859"/>
    <s v="/preisvergleich/Relocate/481805736.html?categoryId=18406&amp;pos=10&amp;price=2209.0&amp;productid=2635849&amp;sid=289859&amp;type=offer"/>
    <s v=" Jun­kers Ce­ra­pur­Com­fort-Eco ZSBE 16-3 A 23 Brenn­wert­ther­me 16 kW, E/H Mon­ta­ge­plat­te 994, ohne Re­ge­lung, ohne Spei­cher, ATEC Schacht 4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85"/>
    <n v="289859"/>
    <s v="/preisvergleich/Relocate/481867923.html?categoryId=18406&amp;pos=13&amp;price=3185.0&amp;productid=3094808&amp;sid=289859&amp;type=offer"/>
    <s v=" Jun­kers Ce­ra­pu­rA­cu ZWSB 22/28-3 E 23 Brenn­wert-Zen­tral­heiz­ge­rät, E/H Jun­kers FR 120, ATEC Schacht 10 Meter 80/125, Mon­ta­ge­plat­te 1187 ver­ti­k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BR 42 3 A21"/>
    <n v="3350"/>
    <n v="289859"/>
    <s v="/preisvergleich/Relocate/481848353.html?categoryId=18406&amp;pos=4&amp;price=3350.0&amp;productid=3497887&amp;sid=289859&amp;type=offer"/>
    <s v=" Jun­kers Ce­ra­pur­Com­fort ZBR 42-3 A 21 Gas-Brenn­wert­ther­me 42 kW, L / LL Mon­ta­ge­plat­te 993, ohne Re­ge­lung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08"/>
    <n v="289859"/>
    <s v="/preisvergleich/Relocate/475957358.html?categoryId=18406&amp;pos=7&amp;price=2408.0&amp;productid=2286143&amp;sid=289859&amp;type=offer"/>
    <s v=" Vail­lant ecoTEC ex­clu­siv VC 146/4-7 Brenn­wert­ther­me ca­lor­MA­TIC 370, Schrägdach rot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84"/>
    <n v="289859"/>
    <s v="/preisvergleich/Relocate/481780212.html?categoryId=18406&amp;pos=5&amp;price=2284.0&amp;productid=3712883&amp;sid=289859&amp;type=offer"/>
    <s v=" Jun­kers Ce­ra­pur­Com­fort-Eco ZSBE 16-3 A 21 Brenn­wert­ther­me 16 kW, L/LL Jun­kers FR 120, Mon­ta­ge­plat­te 258, ohne Spei­cher, ATEC Schacht 4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70"/>
    <n v="289859"/>
    <s v="/preisvergleich/Relocate/481848215.html?categoryId=18406&amp;pos=5&amp;price=3270.0&amp;productid=1750863&amp;sid=289859&amp;type=offer"/>
    <s v=" Jun­kers Ce­ra­pur­Com­fort ZBR 42-3 A 21 Gas-Brenn­wert­ther­me 42 kW, L / LL Jun­kers FR 50, Mon­ta­ge­plat­te 258, ohne Spei­cher, ATEC Schacht 6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35"/>
    <n v="289859"/>
    <s v="/preisvergleich/Relocate/481820920.html?categoryId=18406&amp;pos=9&amp;price=2235.0&amp;productid=1219746&amp;sid=289859&amp;type=offer"/>
    <s v=" Jun­kers Ce­ra­pur­Com­fort-Eco ZSBE 16-3 A 31 Brenn­wert­ther­me 16 kW Flg. P Mon­ta­ge­plat­te 258, ohne Re­ge­lung, ohne Spei­cher, ohne Ab­gas­pa­ket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14"/>
    <n v="289859"/>
    <s v="/preisvergleich/Relocate/481812721.html?categoryId=18406&amp;pos=11&amp;price=2214.0&amp;productid=2635849&amp;sid=289859&amp;type=offer"/>
    <s v=" Jun­kers Ce­ra­pur­Com­fort-Eco ZSBE 16-3 A 23 Brenn­wert­ther­me 16 kW, E/H ohne Re­ge­lung, ohne Spei­cher, Mon­ta­ge­plat­te 258 + 223-1 (Un­ter­putz), Jun­kers AZB10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90"/>
    <n v="289859"/>
    <s v="/preisvergleich/Relocate/481869768.html?categoryId=18406&amp;pos=14&amp;price=3190.0&amp;productid=3094808&amp;sid=289859&amp;type=offer"/>
    <s v=" Jun­kers Ce­ra­pu­rA­cu ZWSB 22/28-3 E 23 Brenn­wert-Zen­tral­heiz­ge­rät, E/H Jun­kers FW 120, Jun­kers AZB10 Dach rot 80/125, ohne Mon­ta­ge­plat­te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BR 42 3 A21"/>
    <n v="3355"/>
    <n v="289859"/>
    <s v="/preisvergleich/Relocate/481847734.html?categoryId=18406&amp;pos=5&amp;price=3355.0&amp;productid=3497887&amp;sid=289859&amp;type=offer"/>
    <s v=" Jun­kers Ce­ra­pur­Com­fort ZBR 42-3 A 21 Gas-Brenn­wert­ther­me 42 kW, L / LL Jun­kers FW 200, ohne Spei­cher, Mon­ta­ge­plat­te 258 + 528-1 (Auf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08"/>
    <n v="289859"/>
    <s v="/preisvergleich/Relocate/475957233.html?categoryId=18406&amp;pos=8&amp;price=2408.0&amp;productid=2286143&amp;sid=289859&amp;type=offer"/>
    <s v=" Vail­lant ecoTEC ex­clu­siv VC 146/4-7 Brenn­wert­ther­me ca­lor­MA­TIC 370, Schrägdach schwarz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84"/>
    <n v="289859"/>
    <s v="/preisvergleich/Relocate/481818961.html?categoryId=18406&amp;pos=6&amp;price=2284.0&amp;productid=3712883&amp;sid=289859&amp;type=offer"/>
    <s v=" Jun­kers Ce­ra­pur­Com­fort-Eco ZSBE 16-3 A 21 Brenn­wert­ther­me 16 kW, L/LL Jun­kers FR 50, Mon­ta­ge­plat­te 258, ohne Spei­cher, Jun­kers AZB10 Dach rot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75"/>
    <n v="289859"/>
    <s v="/preisvergleich/Relocate/481847164.html?categoryId=18406&amp;pos=6&amp;price=3275.0&amp;productid=1750863&amp;sid=289859&amp;type=offer"/>
    <s v=" Jun­kers Ce­ra­pur­Com­fort ZBR 42-3 A 21 Gas-Brenn­wert­ther­me 42 kW, L / LL ohne Re­ge­lung, ohne Spei­cher, Jun­kers Schacht 10 Meter 80/125, ohne Mon­ta­ge­plat­t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39"/>
    <n v="289859"/>
    <s v="/preisvergleich/Relocate/481808192.html?categoryId=18406&amp;pos=10&amp;price=2239.0&amp;productid=1219746&amp;sid=289859&amp;type=offer"/>
    <s v=" Jun­kers Ce­ra­pur­Com­fort-Eco ZSBE 16-3 A 21 Brenn­wert­ther­me 16 kW, L/LL Mon­ta­ge­plat­te 994, ohne Re­ge­lung, ohne Spei­cher, Jun­kers AZB10 Dach rot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14"/>
    <n v="289859"/>
    <s v="/preisvergleich/Relocate/481814437.html?categoryId=18406&amp;pos=12&amp;price=2214.0&amp;productid=2635849&amp;sid=289859&amp;type=offer"/>
    <s v=" Jun­kers Ce­ra­pur­Com­fort-Eco ZSBE 16-3 A 23 Brenn­wert­ther­me 16 kW, E/H ohne Re­ge­lung, ohne Spei­cher, Mon­ta­ge­plat­te 258 + 223-1 (Un­ter­putz), Jun­kers AZB09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WSB22 28 3 E 23"/>
    <n v="3195"/>
    <n v="289859"/>
    <s v="/preisvergleich/Relocate/481868197.html?categoryId=18406&amp;pos=15&amp;price=3195.0&amp;productid=3094808&amp;sid=289859&amp;type=offer"/>
    <s v=" Jun­kers Ce­ra­pu­rA­cu ZWSB 22/28-3 E 23 Brenn­wert-Zen­tral­heiz­ge­rät, E/H Jun­kers FR 120, Jun­kers AZB10 Dach rot 80/125, Mon­ta­ge­plat­te 1188 ho­ri­zon­tal Jun­kers"/>
    <n v="18406"/>
    <x v="174"/>
    <n v="0"/>
    <n v="13"/>
    <e v="#N/A"/>
    <e v="#N/A"/>
    <n v="0"/>
    <n v="31"/>
    <b v="0"/>
    <e v="#N/A"/>
    <s v="FALSCH"/>
    <x v="2"/>
    <s v="22 "/>
    <e v="#N/A"/>
    <m/>
    <e v="#N/A"/>
  </r>
  <r>
    <s v="Junkers ZBR 42 3 A21"/>
    <n v="3355"/>
    <n v="289859"/>
    <s v="/preisvergleich/Relocate/481847803.html?categoryId=18406&amp;pos=6&amp;price=3355.0&amp;productid=3497887&amp;sid=289859&amp;type=offer"/>
    <s v=" Jun­kers Ce­ra­pur­Com­fort ZBR 42-3 A 21 Gas-Brenn­wert­ther­me 42 kW, L / LL Mon­ta­ge­plat­te 258, ohne Re­ge­lung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09"/>
    <n v="289859"/>
    <s v="/preisvergleich/Relocate/475958346.html?categoryId=18406&amp;pos=9&amp;price=2409.0&amp;productid=2286143&amp;sid=289859&amp;type=offer"/>
    <s v=" Vail­lant ecoTEC ex­clu­siv VC 276/4-7 Brenn­wert­ther­me ca­lor­MA­TIC 370, ohne Ab­gas­pa­ket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84"/>
    <n v="289859"/>
    <s v="/preisvergleich/Relocate/481821583.html?categoryId=18406&amp;pos=7&amp;price=2284.0&amp;productid=3712883&amp;sid=289859&amp;type=offer"/>
    <s v=" Jun­kers Ce­ra­pur­Com­fort-Eco ZSBE 16-3 A 21 Brenn­wert­ther­me 16 kW, L/LL Jun­kers FR 50, Mon­ta­ge­plat­te 258, ohne Spei­cher, Jun­kers AZB09 Dach schwarz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75"/>
    <n v="289859"/>
    <s v="/preisvergleich/Relocate/481846797.html?categoryId=18406&amp;pos=7&amp;price=3275.0&amp;productid=1750863&amp;sid=289859&amp;type=offer"/>
    <s v=" Jun­kers Ce­ra­pur­Com­fort ZBR 42-3 A 21 Gas-Brenn­wert­ther­me 42 kW, L / LL Jun­kers FR 120, ohne Spei­cher, ohne Mon­ta­ge­plat­te, ATEC Schacht 8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39"/>
    <n v="289859"/>
    <s v="/preisvergleich/Relocate/481827535.html?categoryId=18406&amp;pos=11&amp;price=2239.0&amp;productid=1219746&amp;sid=289859&amp;type=offer"/>
    <s v=" Jun­kers Ce­ra­pur­Com­fort-Eco ZSBE 16-3 A 21 Brenn­wert­ther­me 16 kW, L/LL Jun­kers FR 50, ohne Spei­cher, Jun­kers AZB10 Dach rot 80/125, ohne Mon­ta­ge­plat­te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14"/>
    <n v="289859"/>
    <s v="/preisvergleich/Relocate/481814008.html?categoryId=18406&amp;pos=13&amp;price=2214.0&amp;productid=2635849&amp;sid=289859&amp;type=offer"/>
    <s v=" Jun­kers Ce­ra­pur­Com­fort-Eco ZSBE 16-3 A 23 Brenn­wert­ther­me 16 kW, E/H Mon­ta­ge­plat­te 993, ohne Re­ge­lung, ohne Spei­cher, ATEC Schacht 4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BR 42 3 A21"/>
    <n v="3355"/>
    <n v="289859"/>
    <s v="/preisvergleich/Relocate/481847048.html?categoryId=18406&amp;pos=7&amp;price=3355.0&amp;productid=3497887&amp;sid=289859&amp;type=offer"/>
    <s v=" Jun­kers Ce­ra­pur­Com­fort ZBR 42-3 A 21 Gas-Brenn­wert­ther­me 42 kW, L / LL Jun­kers FR 50, Mon­ta­ge­plat­te 994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10"/>
    <n v="289859"/>
    <s v="/preisvergleich/Relocate/475958252.html?categoryId=18406&amp;pos=10&amp;price=2410.0&amp;productid=2286143&amp;sid=289859&amp;type=offer"/>
    <s v=" Vail­lant ecoTEC ex­clu­siv VC 146/4-7 Brenn­wert­ther­me ca­lor­MA­TIC 370f, ohne Ab­gas­pa­ket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94"/>
    <n v="289859"/>
    <s v="/preisvergleich/Relocate/481821617.html?categoryId=18406&amp;pos=8&amp;price=2294.0&amp;productid=3712883&amp;sid=289859&amp;type=offer"/>
    <s v=" Jun­kers Ce­ra­pur­Com­fort-Eco ZSBE 16-3 A 21 Brenn­wert­ther­me 16 kW, L/LL Jun­kers FR 50, Mon­ta­ge­plat­te 258, ohne Spei­cher, ATEC Schacht 8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80"/>
    <n v="289859"/>
    <s v="/preisvergleich/Relocate/481847050.html?categoryId=18406&amp;pos=8&amp;price=3280.0&amp;productid=1750863&amp;sid=289859&amp;type=offer"/>
    <s v=" Jun­kers Ce­ra­pur­Com­fort ZBR 42-3 A 21 Gas-Brenn­wert­ther­me 42 kW, L / LL Jun­kers FR 120, Mon­ta­ge­plat­te 258, ohne Spei­cher, ATEC Schacht 4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39"/>
    <n v="289859"/>
    <s v="/preisvergleich/Relocate/481813073.html?categoryId=18406&amp;pos=12&amp;price=2239.0&amp;productid=1219746&amp;sid=289859&amp;type=offer"/>
    <s v=" Jun­kers Ce­ra­pur­Com­fort-Eco ZSBE 16-3 A 21 Brenn­wert­ther­me 16 kW, L/LL Mon­ta­ge­plat­te 994, ohne Re­ge­lung, ohne Spei­cher, Jun­kers AZB09 Dach schwarz 80/125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19"/>
    <n v="289859"/>
    <s v="/preisvergleich/Relocate/481820502.html?categoryId=18406&amp;pos=14&amp;price=2219.0&amp;productid=2635849&amp;sid=289859&amp;type=offer"/>
    <s v=" Jun­kers Ce­ra­pur­Com­fort-Eco ZSBE 16-3 A 23 Brenn­wert­ther­me 16 kW, E/H ohne Re­ge­lung, ohne Spei­cher, Mon­ta­ge­plat­te 258 + 528-1 (Auf­putz), Jun­kers AZB10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BR 42 3 A21"/>
    <n v="3355"/>
    <n v="289859"/>
    <s v="/preisvergleich/Relocate/481847003.html?categoryId=18406&amp;pos=8&amp;price=3355.0&amp;productid=3497887&amp;sid=289859&amp;type=offer"/>
    <s v=" Jun­kers Ce­ra­pur­Com­fort ZBR 42-3 A 21 Gas-Brenn­wert­ther­me 42 kW, L / LL ohne Re­ge­lung, ohne Spei­cher, Mon­ta­ge­plat­te 258 + 528-1 (Auf­putz), Jun­kers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12"/>
    <n v="289859"/>
    <s v="/preisvergleich/Relocate/475958489.html?categoryId=18406&amp;pos=11&amp;price=2412.0&amp;productid=2286143&amp;sid=289859&amp;type=offer"/>
    <s v=" Vail­lant ecoTEC ex­clu­siv VC 206/4-7 Brenn­wert­ther­me ca­lor­MA­TIC 370, Flach­dach rot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99"/>
    <n v="289859"/>
    <s v="/preisvergleich/Relocate/481824649.html?categoryId=18406&amp;pos=9&amp;price=2299.0&amp;productid=3712883&amp;sid=289859&amp;type=offer"/>
    <s v=" Jun­kers Ce­ra­pur­Com­fort-Eco ZSBE 16-3 A 21 Brenn­wert­ther­me 16 kW, L/LL Jun­kers FR 120, ohne Spei­cher, ohne Mon­ta­ge­plat­te, ATEC Schacht 10 Meter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80"/>
    <n v="289859"/>
    <s v="/preisvergleich/Relocate/481847969.html?categoryId=18406&amp;pos=9&amp;price=3280.0&amp;productid=1750863&amp;sid=289859&amp;type=offer"/>
    <s v=" Jun­kers Ce­ra­pur­Com­fort ZBR 42-3 A 21 Gas-Brenn­wert­ther­me 42 kW, L / LL Jun­kers FR 50, Mon­ta­ge­plat­te 258, ohne Spei­cher, Jun­kers AZB09 Dach schwarz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39"/>
    <n v="289859"/>
    <s v="/preisvergleich/Relocate/481826519.html?categoryId=18406&amp;pos=13&amp;price=2239.0&amp;productid=1219746&amp;sid=289859&amp;type=offer"/>
    <s v=" Jun­kers Ce­ra­pur­Com­fort-Eco ZSBE 16-3 A 21 Brenn­wert­ther­me 16 kW, L/LL Jun­kers FR 120, ohne Spei­cher, ohne Mon­ta­ge­plat­te, ATEC Schacht 4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SBE 16 3 A 23"/>
    <n v="2219"/>
    <n v="289859"/>
    <s v="/preisvergleich/Relocate/481779837.html?categoryId=18406&amp;pos=15&amp;price=2219.0&amp;productid=2635849&amp;sid=289859&amp;type=offer"/>
    <s v=" Jun­kers Ce­ra­pur­Com­fort-Eco ZSBE 16-3 A 23 Brenn­wert­ther­me 16 kW, E/H ohne Re­ge­lung, ohne Spei­cher, Mon­ta­ge­plat­te 258 + 528-1 (Auf­putz), Jun­kers AZB09...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BR 42 3 A21"/>
    <n v="3355"/>
    <n v="289859"/>
    <s v="/preisvergleich/Relocate/481846443.html?categoryId=18406&amp;pos=9&amp;price=3355.0&amp;productid=3497887&amp;sid=289859&amp;type=offer"/>
    <s v=" Jun­kers Ce­ra­pur­Com­fort ZBR 42-3 A 21 Gas-Brenn­wert­ther­me 42 kW, L / LL Jun­kers FR 50, ohne Spei­cher, Mon­ta­ge­plat­te 258 + 528-1 (Auf­putz), ATEC Schacht 6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12"/>
    <n v="289859"/>
    <s v="/preisvergleich/Relocate/475957269.html?categoryId=18406&amp;pos=12&amp;price=2412.0&amp;productid=2286143&amp;sid=289859&amp;type=offer"/>
    <s v=" Vail­lant ecoTEC ex­clu­siv VC 206/4-7 Brenn­wert­ther­me ca­lor­MA­TIC 370, Flach­dach schwarz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99"/>
    <n v="289859"/>
    <s v="/preisvergleich/Relocate/481813804.html?categoryId=18406&amp;pos=10&amp;price=2299.0&amp;productid=3712883&amp;sid=289859&amp;type=offer"/>
    <s v=" Jun­kers Ce­ra­pur­Com­fort-Eco ZSBE 16-3 A 21 Brenn­wert­ther­me 16 kW, L/LL Mon­ta­ge­plat­te 258, ohne Re­ge­lung, ohne Spei­cher, Jun­kers Schacht 8 Meter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80"/>
    <n v="289859"/>
    <s v="/preisvergleich/Relocate/481847782.html?categoryId=18406&amp;pos=10&amp;price=3280.0&amp;productid=1750863&amp;sid=289859&amp;type=offer"/>
    <s v=" Jun­kers Ce­ra­pur­Com­fort ZBR 42-3 A 21 Gas-Brenn­wert­ther­me 42 kW, L / LL Jun­kers FR 50, Mon­ta­ge­plat­te 258, ohne Spei­cher, Jun­kers AZB10 Dach rot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39"/>
    <n v="289859"/>
    <s v="/preisvergleich/Relocate/481826813.html?categoryId=18406&amp;pos=14&amp;price=2239.0&amp;productid=1219746&amp;sid=289859&amp;type=offer"/>
    <s v=" Jun­kers Ce­ra­pur­Com­fort-Eco ZSBE 16-3 A 21 Brenn­wert­ther­me 16 kW, L/LL Jun­kers FR 50, ohne Spei­cher, Jun­kers AZB09 Dach schwarz 80/125, ohne Mon­ta­ge­plat­te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BR 42 3 A21"/>
    <n v="3360"/>
    <n v="289859"/>
    <s v="/preisvergleich/Relocate/481847288.html?categoryId=18406&amp;pos=10&amp;price=3360.0&amp;productid=3497887&amp;sid=289859&amp;type=offer"/>
    <s v=" Jun­kers Ce­ra­pur­Com­fort ZBR 42-3 A 21 Gas-Brenn­wert­ther­me 42 kW, L / LL Jun­kers FR 50, ohne Spei­cher, Mon­ta­ge­plat­te 258 + 223-1 (Un­ter­putz), Jun­kers AZB09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14"/>
    <n v="289859"/>
    <s v="/preisvergleich/Relocate/475958487.html?categoryId=18406&amp;pos=13&amp;price=2414.0&amp;productid=2286143&amp;sid=289859&amp;type=offer"/>
    <s v=" Vail­lant ecoTEC ex­clu­siv VC 276/4-7 Brenn­wert­ther­me ca­lor­MA­TIC 370, ohne Ab­gas­pa­ket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99"/>
    <n v="289859"/>
    <s v="/preisvergleich/Relocate/481827729.html?categoryId=18406&amp;pos=11&amp;price=2299.0&amp;productid=3712883&amp;sid=289859&amp;type=offer"/>
    <s v=" Jun­kers Ce­ra­pur­Com­fort-Eco ZSBE 16-3 A 21 Brenn­wert­ther­me 16 kW, L/LL Jun­kers FW 120, ohne Spei­cher, Mon­ta­ge­plat­te 258 + 223-1 (Un­ter­putz), oh­ne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90"/>
    <n v="289859"/>
    <s v="/preisvergleich/Relocate/481863952.html?categoryId=18406&amp;pos=11&amp;price=3290.0&amp;productid=1750863&amp;sid=289859&amp;type=offer"/>
    <s v=" Jun­kers Ce­ra­pur­Com­fort ZBR 42-3 A 31 Gas-Brenn­wert­ther­me 42 kW, Flg. P Jun­kers FR 50, Mon­ta­ge­plat­te 258, ohne Spei­cher, ATEC Schacht 6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SBE 16 3A 21"/>
    <n v="2244"/>
    <n v="289859"/>
    <s v="/preisvergleich/Relocate/481821729.html?categoryId=18406&amp;pos=15&amp;price=2244.0&amp;productid=1219746&amp;sid=289859&amp;type=offer"/>
    <s v=" Jun­kers Ce­ra­pur­Com­fort-Eco ZSBE 16-3 A 21 Brenn­wert­ther­me 16 kW, L/LL Mon­ta­ge­plat­te 258, ohne Re­ge­lung, ohne Spei­cher, Jun­kers Schacht 4 Meter 80/125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ZBR 42 3 A21"/>
    <n v="3360"/>
    <n v="289859"/>
    <s v="/preisvergleich/Relocate/481842575.html?categoryId=18406&amp;pos=11&amp;price=3360.0&amp;productid=3497887&amp;sid=289859&amp;type=offer"/>
    <s v=" Jun­kers Ce­ra­pur­Com­fort ZBR 42-3 A 21 Gas-Brenn­wert­ther­me 42 kW, L / LL Jun­kers FR 50, ohne Spei­cher, Mon­ta­ge­plat­te 258 + 223-1 (Un­ter­putz), Jun­kers AZB10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17"/>
    <n v="289859"/>
    <s v="/preisvergleich/Relocate/475957832.html?categoryId=18406&amp;pos=14&amp;price=2417.0&amp;productid=2286143&amp;sid=289859&amp;type=offer"/>
    <s v=" Vail­lant ecoTEC ex­clu­siv VC 206/4-7 Brenn­wert­ther­me ca­lor­MA­TIC 370, Schrägdach rot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299"/>
    <n v="289859"/>
    <s v="/preisvergleich/Relocate/481827904.html?categoryId=18406&amp;pos=12&amp;price=2299.0&amp;productid=3712883&amp;sid=289859&amp;type=offer"/>
    <s v=" Jun­kers Ce­ra­pur­Com­fort-Eco ZSBE 16-3 A 21 Brenn­wert­ther­me 16 kW, L/LL Mon­ta­ge­plat­te 258, ohne Re­ge­lung, Jun­kers ST 120-5 Z, ohne Ab­gas­pa­ket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90"/>
    <n v="289859"/>
    <s v="/preisvergleich/Relocate/481848347.html?categoryId=18406&amp;pos=12&amp;price=3290.0&amp;productid=1750863&amp;sid=289859&amp;type=offer"/>
    <s v=" Jun­kers Ce­ra­pur­Com­fort ZBR 42-3 A 21 Gas-Brenn­wert­ther­me 42 kW, L / LL Jun­kers FR 50, Mon­ta­ge­plat­te 258, ohne Spei­cher, ATEC Schacht 8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360"/>
    <n v="289859"/>
    <s v="/preisvergleich/Relocate/481849075.html?categoryId=18406&amp;pos=12&amp;price=3360.0&amp;productid=3497887&amp;sid=289859&amp;type=offer"/>
    <s v=" Jun­kers Ce­ra­pur­Com­fort ZBR 42-3 A 21 Gas-Brenn­wert­ther­me 42 kW, L / LL Jun­kers FR 50, Mon­ta­ge­plat­te 993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417"/>
    <n v="289859"/>
    <s v="/preisvergleich/Relocate/475957627.html?categoryId=18406&amp;pos=15&amp;price=2417.0&amp;productid=2286143&amp;sid=289859&amp;type=offer"/>
    <s v=" Vail­lant ecoTEC ex­clu­siv VC 206/4-7 Brenn­wert­ther­me ca­lor­MA­TIC 370, Schrägdach schwarz 60/100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16 kW"/>
    <n v="2304"/>
    <n v="289859"/>
    <s v="/preisvergleich/Relocate/481819632.html?categoryId=18406&amp;pos=13&amp;price=2304.0&amp;productid=3712883&amp;sid=289859&amp;type=offer"/>
    <s v=" Jun­kers Ce­ra­pur­Com­fort-Eco ZSBE 16-3 A 21 Brenn­wert­ther­me 16 kW, L/LL Jun­kers FW 120, ohne Spei­cher, Mon­ta­ge­plat­te 258 + 528-1 (Auf­putz), ohne Ab­gas­pa­ket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95"/>
    <n v="289859"/>
    <s v="/preisvergleich/Relocate/481846894.html?categoryId=18406&amp;pos=13&amp;price=3295.0&amp;productid=1750863&amp;sid=289859&amp;type=offer"/>
    <s v=" Jun­kers Ce­ra­pur­Com­fort ZBR 42-3 A 21 Gas-Brenn­wert­ther­me 42 kW, L / LL Jun­kers FR 120, ohne Spei­cher, ohne Mon­ta­ge­plat­te, ATEC Schacht 10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360"/>
    <n v="289859"/>
    <s v="/preisvergleich/Relocate/481848352.html?categoryId=18406&amp;pos=13&amp;price=3360.0&amp;productid=3497887&amp;sid=289859&amp;type=offer"/>
    <s v=" Jun­kers Ce­ra­pur­Com­fort ZBR 42-3 A 21 Gas-Brenn­wert­ther­me 42 kW, L / LL Jun­kers FR 120, ohne Spei­cher, Mon­ta­ge­plat­te 258 + 223-1 (Un­ter­putz), ATEC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04"/>
    <n v="289859"/>
    <s v="/preisvergleich/Relocate/481780494.html?categoryId=18406&amp;pos=14&amp;price=2304.0&amp;productid=3712883&amp;sid=289859&amp;type=offer"/>
    <s v=" Jun­kers Ce­ra­pur­Com­fort-Eco ZSBE 16-3 A 21 Brenn­wert­ther­me 16 kW, L/LL Jun­kers FR 120, Mon­ta­ge­plat­te 258, ohne Spei­cher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95"/>
    <n v="289859"/>
    <s v="/preisvergleich/Relocate/481846891.html?categoryId=18406&amp;pos=14&amp;price=3295.0&amp;productid=1750863&amp;sid=289859&amp;type=offer"/>
    <s v=" Jun­kers Ce­ra­pur­Com­fort ZBR 42-3 A 21 Gas-Brenn­wert­ther­me 42 kW, L / LL Mon­ta­ge­plat­te 258, ohne Re­ge­lung, Jun­kers ST 120-5 Z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365"/>
    <n v="289859"/>
    <s v="/preisvergleich/Relocate/481847567.html?categoryId=18406&amp;pos=14&amp;price=3365.0&amp;productid=3497887&amp;sid=289859&amp;type=offer"/>
    <s v=" Jun­kers Ce­ra­pur­Com­fort ZBR 42-3 A 21 Gas-Brenn­wert­ther­me 42 kW, L / LL Jun­kers FR 120, ohne Spei­cher, Mon­ta­ge­plat­te 258 + 528-1 (Auf­putz), ATEC Schacht 4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14"/>
    <n v="289859"/>
    <s v="/preisvergleich/Relocate/481821378.html?categoryId=18406&amp;pos=15&amp;price=2314.0&amp;productid=3712883&amp;sid=289859&amp;type=offer"/>
    <s v=" Jun­kers Ce­ra­pur­Com­fort-Eco ZSBE 16-3 A 21 Brenn­wert­ther­me 16 kW, L/LL Jun­kers FR 120, Mon­ta­ge­plat­te 258, ohne Spei­cher, Jun­kers AZB10 Dach rot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A 23"/>
    <n v="3295"/>
    <n v="289859"/>
    <s v="/preisvergleich/Relocate/481847483.html?categoryId=18406&amp;pos=15&amp;price=3295.0&amp;productid=1750863&amp;sid=289859&amp;type=offer"/>
    <s v=" Jun­kers Ce­ra­pur­Com­fort ZBR 42-3 A 21 Gas-Brenn­wert­ther­me 42 kW, L / LL Mon­ta­ge­plat­te 258, ohne Re­ge­lung, ohne Spei­cher, Jun­kers Schacht 8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365"/>
    <n v="289859"/>
    <s v="/preisvergleich/Relocate/481847323.html?categoryId=18406&amp;pos=15&amp;price=3365.0&amp;productid=3497887&amp;sid=289859&amp;type=offer"/>
    <s v=" Jun­kers Ce­ra­pur­Com­fort ZBR 42-3 A 21 Gas-Brenn­wert­ther­me 42 kW, L / LL Jun­kers FR 50, ohne Spei­cher, Mon­ta­ge­plat­te 258 + 528-1 (Auf­putz), Jun­kers AZB09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718"/>
    <n v="223861"/>
    <s v="/preisvergleich/Relocate/585068119.html?categoryId=18406&amp;pos=1&amp;price=1718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20"/>
    <n v="223861"/>
    <s v="/preisvergleich/Relocate/585069073.html?categoryId=18406&amp;pos=2&amp;price=1720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20"/>
    <n v="223861"/>
    <s v="/preisvergleich/Relocate/586004775.html?categoryId=18406&amp;pos=3&amp;price=1720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20"/>
    <n v="223861"/>
    <s v="/preisvergleich/Relocate/585069331.html?categoryId=18406&amp;pos=4&amp;price=1720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24"/>
    <n v="223861"/>
    <s v="/preisvergleich/Relocate/585069407.html?categoryId=18406&amp;pos=5&amp;price=1724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25"/>
    <n v="223861"/>
    <s v="/preisvergleich/Relocate/585069294.html?categoryId=18406&amp;pos=6&amp;price=1725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29"/>
    <n v="223861"/>
    <s v="/preisvergleich/Relocate/524658240.html?categoryId=18406&amp;pos=7&amp;price=1729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29"/>
    <n v="223861"/>
    <s v="/preisvergleich/Relocate/586004949.html?categoryId=18406&amp;pos=8&amp;price=1729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29"/>
    <n v="223861"/>
    <s v="/preisvergleich/Relocate/585069431.html?categoryId=18406&amp;pos=9&amp;price=1729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30"/>
    <n v="223861"/>
    <s v="/preisvergleich/Relocate/585069310.html?categoryId=18406&amp;pos=10&amp;price=1730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31"/>
    <n v="223861"/>
    <s v="/preisvergleich/Relocate/585069278.html?categoryId=18406&amp;pos=11&amp;price=1731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31"/>
    <n v="223861"/>
    <s v="/preisvergleich/Relocate/585069088.html?categoryId=18406&amp;pos=12&amp;price=1731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Cerapur ZWSB 22 28 3E"/>
    <n v="3195"/>
    <n v="289859"/>
    <s v="/preisvergleich/Relocate/481867717.html?categoryId=18406&amp;pos=1&amp;price=3195.0&amp;productid=3094808&amp;sid=289859&amp;type=offer"/>
    <s v=" Jun­kers Ce­ra­pu­rA­cu ZWSB 22/28-3 E 23 Brenn­wert-Zen­tral­heiz­ge­rät, E/H Jun­kers FR 120, Jun­kers AZB09 Dach schwarz 80/125, Mon­ta­ge­plat­te 1188 ho­ri­zon­tal...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Remeha Tzerra 24DS"/>
    <n v="1731"/>
    <n v="223861"/>
    <s v="/preisvergleich/Relocate/585069361.html?categoryId=18406&amp;pos=13&amp;price=1731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Cerapur ZWSB 22 28 3E"/>
    <n v="3195"/>
    <n v="289859"/>
    <s v="/preisvergleich/Relocate/481869585.html?categoryId=18406&amp;pos=2&amp;price=3195.0&amp;productid=3094808&amp;sid=289859&amp;type=offer"/>
    <s v=" Jun­kers Ce­ra­pu­rA­cu ZWSB 22/28-3 E 23 Brenn­wert-Zen­tral­heiz­ge­rät, E/H Jun­kers FR 120, Jun­kers Schacht 8 Meter 80/125, ohne Mon­ta­ge­plat­te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Remeha Tzerra 24DS"/>
    <n v="1732"/>
    <n v="223861"/>
    <s v="/preisvergleich/Relocate/586004913.html?categoryId=18406&amp;pos=14&amp;price=1732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Cerapur ZWSB 22 28 3E"/>
    <n v="3195"/>
    <n v="289859"/>
    <s v="/preisvergleich/Relocate/481868456.html?categoryId=18406&amp;pos=3&amp;price=3195.0&amp;productid=3094808&amp;sid=289859&amp;type=offer"/>
    <s v=" Jun­kers Ce­ra­pu­rA­cu ZWSB 22/28-3 E 23 Brenn­wert-Zen­tral­heiz­ge­rät, E/H Jun­kers FR 50, ATEC Schacht 10 Meter 80/125, Mon­ta­ge­plat­te 1188 ho­ri­zon­tal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Remeha Tzerra 24DS"/>
    <n v="1732"/>
    <n v="223861"/>
    <s v="/preisvergleich/Relocate/585069555.html?categoryId=18406&amp;pos=15&amp;price=1732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Cerapur ZWSB 22 28 3E"/>
    <n v="3200"/>
    <n v="289859"/>
    <s v="/preisvergleich/Relocate/481867933.html?categoryId=18406&amp;pos=4&amp;price=3200.0&amp;productid=3094808&amp;sid=289859&amp;type=offer"/>
    <s v=" Jun­kers Ce­ra­pu­rA­cu ZWSB 22/28-3 E 23 Brenn­wert-Zen­tral­heiz­ge­rät, E/H Jun­kers FW 120, ohne Mon­ta­ge­plat­te, ATEC Schacht 8 Meter 80/125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Junkers Cerapur ZWSB 22 28 3E"/>
    <n v="3205"/>
    <n v="289859"/>
    <s v="/preisvergleich/Relocate/481867606.html?categoryId=18406&amp;pos=5&amp;price=3205.0&amp;productid=3094808&amp;sid=289859&amp;type=offer"/>
    <s v=" Jun­kers Ce­ra­pu­rA­cu ZWSB 22/28-3 E 23 Brenn­wert-Zen­tral­heiz­ge­rät, E/H Jun­kers FR 120, ATEC Schacht 8 Meter 80/125, Mon­ta­ge­plat­te 1188 ho­ri­zon­tal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Junkers ZSBE 16 3A 23"/>
    <n v="2219"/>
    <n v="289859"/>
    <s v="/preisvergleich/Relocate/481825753.html?categoryId=18406&amp;pos=1&amp;price=2219.0&amp;productid=2635849&amp;sid=289859&amp;type=offer"/>
    <s v=" Jun­kers Ce­ra­pur­Com­fort-Eco ZSBE 16-3 A 23 Brenn­wert­ther­me 16 kW, E/H Jun­kers FW 120, Mon­ta­ge­plat­te 258, ohne Spei­cher, ohne Ab­gas­pa­ket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Cerapur ZWSB 22 28 3E"/>
    <n v="3205"/>
    <n v="289859"/>
    <s v="/preisvergleich/Relocate/481868761.html?categoryId=18406&amp;pos=6&amp;price=3205.0&amp;productid=3094808&amp;sid=289859&amp;type=offer"/>
    <s v=" Jun­kers Ce­ra­pu­rA­cu ZWSB 22/28-3 E 23 Brenn­wert-Zen­tral­heiz­ge­rät, E/H ohne Re­ge­lung, Jun­kers Schacht 10 Meter 80/125, Mon­ta­ge­plat­te 1188 ho­ri­zon­tal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Junkers ZSBE 16 3A 23"/>
    <n v="2337.36"/>
    <n v="293331"/>
    <s v="/preisvergleich/Relocate/586714355.html?categoryId=18406&amp;pos=2&amp;price=2337.36&amp;productid=2635849&amp;sid=293331&amp;type=offer"/>
    <s v=" Jun­kers Gas-Brenn­wert­ge­rät, wand­hän­gend CE­RA­PUR­COM­FORT-ECO ZSBE 16-3 A 23 - 7712231545 7712231545"/>
    <n v="18406"/>
    <x v="280"/>
    <n v="0"/>
    <n v="14"/>
    <e v="#N/A"/>
    <e v="#N/A"/>
    <n v="0"/>
    <n v="76"/>
    <b v="0"/>
    <e v="#N/A"/>
    <s v="FALSCH"/>
    <x v="2"/>
    <s v="16 "/>
    <e v="#N/A"/>
    <m/>
    <n v="16"/>
  </r>
  <r>
    <s v="Junkers ZSBE16 3 A21"/>
    <n v="2244"/>
    <n v="289859"/>
    <s v="/preisvergleich/Relocate/481818754.html?categoryId=18406&amp;pos=1&amp;price=2244.0&amp;productid=1219746&amp;sid=289859&amp;type=offer"/>
    <s v=" Jun­kers Ce­ra­pur­Com­fort-Eco ZSBE 16-3 A 21 Brenn­wert­ther­me 16 kW, L/LL ohne Re­ge­lung, ohne Spei­cher, Mon­ta­ge­plat­te 258 + 223-1 (Un­ter­putz), ATEC Schacht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15"/>
    <n v="289859"/>
    <s v="/preisvergleich/Relocate/481868665.html?categoryId=18406&amp;pos=7&amp;price=3215.0&amp;productid=3094808&amp;sid=289859&amp;type=offer"/>
    <s v=" Jun­kers Ce­ra­pu­rA­cu ZWSB 22/28-3 E 23 Brenn­wert-Zen­tral­heiz­ge­rät, E/H Jun­kers FW 200, ohne Mon­ta­ge­plat­te, ATEC Schacht 4 Meter 80/125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Vaillant ecoTEC exclusiv VC146/4-7"/>
    <n v="2418"/>
    <n v="289859"/>
    <s v="/preisvergleich/Relocate/475957601.html?categoryId=18406&amp;pos=1&amp;price=2418.0&amp;productid=2286143&amp;sid=289859&amp;type=offer"/>
    <s v=" Vail­lant ecoTEC ex­clu­siv VC 206/4-7 Brenn­wert­ther­me ca­lor­MA­TIC 370f, ohne Ab­gas­pa­ket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 16 3A 23"/>
    <n v="2454"/>
    <n v="289859"/>
    <s v="/preisvergleich/Relocate/481781458.html?categoryId=18406&amp;pos=3&amp;price=2454.0&amp;productid=2635849&amp;sid=289859&amp;type=offer"/>
    <s v=" Jun­kers Ce­ra­pur­Com­fort-Eco ZSBE 16-3 A 23 Brenn­wert­ther­me 16 kW, E/H Jun­kers FW 200, ohne Spei­cher, ohne Mon­ta­ge­plat­te, ATEC Schacht 4 Meter 80/125 Jun­kers"/>
    <n v="18406"/>
    <x v="280"/>
    <n v="0"/>
    <n v="14"/>
    <e v="#N/A"/>
    <e v="#N/A"/>
    <n v="71"/>
    <n v="39"/>
    <s v="­me 16 "/>
    <s v="16"/>
    <s v="me 16"/>
    <x v="18"/>
    <s v="16 "/>
    <e v="#N/A"/>
    <m/>
    <n v="16"/>
  </r>
  <r>
    <s v="Junkers ZSBE16 3 A21"/>
    <n v="2244"/>
    <n v="289859"/>
    <s v="/preisvergleich/Relocate/481828568.html?categoryId=18406&amp;pos=2&amp;price=2244.0&amp;productid=1219746&amp;sid=289859&amp;type=offer"/>
    <s v=" Jun­kers Ce­ra­pur­Com­fort-Eco ZSBE 16-3 A 21 Brenn­wert­ther­me 16 kW, L/LL Mon­ta­ge­plat­te 993, ohne Re­ge­lung, ohne Spei­cher, Jun­kers AZB10 Dach rot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20"/>
    <n v="289859"/>
    <s v="/preisvergleich/Relocate/481868739.html?categoryId=18406&amp;pos=8&amp;price=3220.0&amp;productid=3094808&amp;sid=289859&amp;type=offer"/>
    <s v=" Jun­kers Ce­ra­pu­rA­cu ZWSB 22/28-3 E 23 Brenn­wert-Zen­tral­heiz­ge­rät, E/H Jun­kers FW 120, ohne Mon­ta­ge­plat­te, ATEC Schacht 10 Meter 80/125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Vaillant ecoTEC exclusiv VC146/4-7"/>
    <n v="2419"/>
    <n v="289859"/>
    <s v="/preisvergleich/Relocate/475958301.html?categoryId=18406&amp;pos=2&amp;price=2419.0&amp;productid=2286143&amp;sid=289859&amp;type=offer"/>
    <s v=" Vail­lant ecoTEC ex­clu­siv VC 276/4-7 Brenn­wert­ther­me ca­lor­MA­TIC 350, ohne Ab­gas­pa­ket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 16 3A 23"/>
    <n v="2740"/>
    <n v="223861"/>
    <s v="/preisvergleich/Relocate/356663423.html?categoryId=18406&amp;pos=4&amp;price=2740.0&amp;productid=2635849&amp;sid=223861&amp;type=offer"/>
    <s v=" Jun­kers Plus-Sys­tem ZSBE1 Gas­brenn­wert-Ther­me ZSBE 16 kW Spei­cher ST120 Erdgas H"/>
    <n v="18406"/>
    <x v="280"/>
    <n v="0"/>
    <n v="14"/>
    <e v="#N/A"/>
    <e v="#N/A"/>
    <n v="61"/>
    <n v="28"/>
    <s v="SBE 16 "/>
    <s v="16"/>
    <s v="BE 16"/>
    <x v="18"/>
    <s v="16 "/>
    <e v="#N/A"/>
    <m/>
    <n v="16"/>
  </r>
  <r>
    <s v="Junkers ZSBE16 3 A21"/>
    <n v="2244"/>
    <n v="289859"/>
    <s v="/preisvergleich/Relocate/481827766.html?categoryId=18406&amp;pos=3&amp;price=2244.0&amp;productid=1219746&amp;sid=289859&amp;type=offer"/>
    <s v=" Jun­kers Ce­ra­pur­Com­fort-Eco ZSBE 16-3 A 21 Brenn­wert­ther­me 16 kW, L/LL Mon­ta­ge­plat­te 993, ohne Re­ge­lung, ohne Spei­cher, Jun­kers AZB09 Dach schwarz 80/125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25"/>
    <n v="289859"/>
    <s v="/preisvergleich/Relocate/481869489.html?categoryId=18406&amp;pos=9&amp;price=3225.0&amp;productid=3094808&amp;sid=289859&amp;type=offer"/>
    <s v=" Jun­kers Ce­ra­pu­rA­cu ZWSB 22/28-3 E 23 Brenn­wert-Zen­tral­heiz­ge­rät, E/H Jun­kers FR 120, ATEC Schacht 10 Meter 80/125, Mon­ta­ge­plat­te 1188 ho­ri­zon­tal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Vaillant ecoTEC exclusiv VC146/4-7"/>
    <n v="2423"/>
    <n v="289859"/>
    <s v="/preisvergleich/Relocate/475957372.html?categoryId=18406&amp;pos=3&amp;price=2423.0&amp;productid=2286143&amp;sid=289859&amp;type=offer"/>
    <s v=" Vail­lant ecoTEC ex­clu­siv VC 146/4-7 Brenn­wert­ther­me ca­lor­MA­TIC 470/4, ohne Ab­gas­pa­ket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 16 3A 23"/>
    <n v="2990.23"/>
    <n v="26395"/>
    <s v="/preisvergleich/Relocate/242871648.html?categoryId=18406&amp;pos=5&amp;price=2990.23&amp;productid=2635849&amp;sid=26395&amp;type=offer"/>
    <s v=" Jun­kers Ce­ra­pur Com­fort Eco ZSBE 16-3 A 23 ZSBE 16-3 A 23 Brenn­wert-Wand­kes­sel 15,9 kW"/>
    <n v="18406"/>
    <x v="280"/>
    <n v="0"/>
    <n v="14"/>
    <e v="#N/A"/>
    <e v="#N/A"/>
    <n v="93"/>
    <n v="39"/>
    <s v="l 15,9 "/>
    <s v="15.9"/>
    <s v="15,9"/>
    <x v="35"/>
    <s v="16 "/>
    <e v="#N/A"/>
    <m/>
    <n v="16"/>
  </r>
  <r>
    <s v="Junkers ZSBE16 3 A21"/>
    <n v="2249"/>
    <n v="289859"/>
    <s v="/preisvergleich/Relocate/481780537.html?categoryId=18406&amp;pos=4&amp;price=2249.0&amp;productid=1219746&amp;sid=289859&amp;type=offer"/>
    <s v=" Jun­kers Ce­ra­pur­Com­fort-Eco ZSBE 16-3 A 21 Brenn­wert­ther­me 16 kW, L/LL Mon­ta­ge­plat­te 994, ohne Re­ge­lung, ohne Spei­cher, ATEC Schacht 8 Meter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25"/>
    <n v="289859"/>
    <s v="/preisvergleich/Relocate/481869450.html?categoryId=18406&amp;pos=10&amp;price=3225.0&amp;productid=3094808&amp;sid=289859&amp;type=offer"/>
    <s v=" Jun­kers Ce­ra­pu­rA­cu ZWSB 22/28-3 E 23 Brenn­wert-Zen­tral­heiz­ge­rät, E/H Jun­kers FW 120, ohne Ab­gas­pa­ket, Mon­ta­ge­plat­te 992 &amp; 1187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Vaillant ecoTEC exclusiv VC146/4-7"/>
    <n v="2432"/>
    <n v="289859"/>
    <s v="/preisvergleich/Relocate/475957995.html?categoryId=18406&amp;pos=4&amp;price=2432.0&amp;productid=2286143&amp;sid=289859&amp;type=offer"/>
    <s v=" Vail­lant ecoTEC ex­clu­siv VC 206/4-7 Brenn­wert­ther­me ca­lor­MA­TIC 470/4, ohne Ab­gas­pa­ket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49"/>
    <n v="289859"/>
    <s v="/preisvergleich/Relocate/481821266.html?categoryId=18406&amp;pos=5&amp;price=2249.0&amp;productid=1219746&amp;sid=289859&amp;type=offer"/>
    <s v=" Jun­kers Ce­ra­pur­Com­fort-Eco ZSBE 16-3 A 21 Brenn­wert­ther­me 16 kW, L/LL Jun­kers FR 50, ohne Spei­cher, ohne Mon­ta­ge­plat­te, ATEC Schacht 8 Meter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45"/>
    <n v="289859"/>
    <s v="/preisvergleich/Relocate/481869178.html?categoryId=18406&amp;pos=11&amp;price=3245.0&amp;productid=3094808&amp;sid=289859&amp;type=offer"/>
    <s v=" Jun­kers Ce­ra­pu­rA­cu ZWSB 22/28-3 E 23 Brenn­wert-Zen­tral­heiz­ge­rät, E/H Jun­kers FW 200, Jun­kers AZB10 Dach rot 80/125, ohne Mon­ta­ge­plat­te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Junkers 42 kw"/>
    <n v="3295"/>
    <n v="289859"/>
    <s v="/preisvergleich/Relocate/481847534.html?categoryId=18406&amp;pos=1&amp;price=3295.0&amp;productid=1750863&amp;sid=289859&amp;type=offer"/>
    <s v=" Jun­kers Ce­ra­pur­Com­fort ZBR 42-3 A 21 Gas-Brenn­wert­ther­me 42 kW, L / LL Jun­kers FW 120, ohne Spei­cher, Mon­ta­ge­plat­te 258 + 223-1 (Un­ter­putz), oh­ne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14"/>
    <n v="289859"/>
    <s v="/preisvergleich/Relocate/481821862.html?categoryId=18406&amp;pos=1&amp;price=2314.0&amp;productid=3712883&amp;sid=289859&amp;type=offer"/>
    <s v=" Jun­kers Ce­ra­pur­Com­fort-Eco ZSBE 16-3 A 21 Brenn­wert­ther­me 16 kW, L/LL Jun­kers FR 50, Mon­ta­ge­plat­te 258, ohne Spei­cher, ATEC Schacht 10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Vaillant ecoTEC exclusiv VC146/4-7"/>
    <n v="2439"/>
    <n v="289859"/>
    <s v="/preisvergleich/Relocate/475957787.html?categoryId=18406&amp;pos=5&amp;price=2439.0&amp;productid=2286143&amp;sid=289859&amp;type=offer"/>
    <s v=" Vail­lant ecoTEC ex­clu­siv VC 276/4-7 Brenn­wert­ther­me ca­lor­MA­TIC 370, ohne Ab­gas­pa­ket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49"/>
    <n v="289859"/>
    <s v="/preisvergleich/Relocate/481824372.html?categoryId=18406&amp;pos=6&amp;price=2249.0&amp;productid=1219746&amp;sid=289859&amp;type=offer"/>
    <s v=" Jun­kers Ce­ra­pur­Com­fort-Eco ZSBE 16-3 A 21 Brenn­wert­ther­me 16 kW, L/LL ohne Re­ge­lung, ohne Spei­cher, Mon­ta­ge­plat­te 258 + 528-1 (Auf­putz), ATEC Schacht 10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45"/>
    <n v="289859"/>
    <s v="/preisvergleich/Relocate/481868416.html?categoryId=18406&amp;pos=12&amp;price=3245.0&amp;productid=3094808&amp;sid=289859&amp;type=offer"/>
    <s v=" Jun­kers Ce­ra­pu­rA­cu ZWSB 22/28-3 E 23 Brenn­wert-Zen­tral­heiz­ge­rät, E/H Jun­kers FW 200, Jun­kers AZB09 Dach schwarz 80/125, ohne Mon­ta­ge­plat­te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Junkers 42 kw"/>
    <n v="3300"/>
    <n v="289859"/>
    <s v="/preisvergleich/Relocate/481846522.html?categoryId=18406&amp;pos=2&amp;price=3300.0&amp;productid=1750863&amp;sid=289859&amp;type=offer"/>
    <s v=" Jun­kers Ce­ra­pur­Com­fort ZBR 42-3 A 21 Gas-Brenn­wert­ther­me 42 kW, L / LL Jun­kers FR 120, Mon­ta­ge­plat­te 258, ohne Spei­cher, ATEC Schacht 6 Meter 80/125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14"/>
    <n v="289859"/>
    <s v="/preisvergleich/Relocate/481820485.html?categoryId=18406&amp;pos=2&amp;price=2314.0&amp;productid=3712883&amp;sid=289859&amp;type=offer"/>
    <s v=" Jun­kers Ce­ra­pur­Com­fort-Eco ZSBE 16-3 A 21 Brenn­wert­ther­me 16 kW, L/LL ohne Re­ge­lung, Jun­kers SK 160-5 ZB, ohne Ab­gas­pa­ket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65"/>
    <n v="289859"/>
    <s v="/preisvergleich/Relocate/481848798.html?categoryId=18406&amp;pos=1&amp;price=3365.0&amp;productid=3497887&amp;sid=289859&amp;type=offer"/>
    <s v=" Jun­kers Ce­ra­pur­Com­fort ZBR 42-3 A 21 Gas-Brenn­wert­ther­me 42 kW, L / LL Jun­kers FR 50, ohne Spei­cher, Mon­ta­ge­plat­te 258 + 528-1 (Auf­putz), Jun­kers AZB10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44"/>
    <n v="289859"/>
    <s v="/preisvergleich/Relocate/475957410.html?categoryId=18406&amp;pos=6&amp;price=2444.0&amp;productid=2286143&amp;sid=289859&amp;type=offer"/>
    <s v=" Vail­lant ecoTEC ex­clu­siv VC 146/4-7 Brenn­wert­ther­me ohne Re­ge­lung, Schacht­sys­tem­pa­ket 7.5m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54"/>
    <n v="289859"/>
    <s v="/preisvergleich/Relocate/481822956.html?categoryId=18406&amp;pos=7&amp;price=2254.0&amp;productid=1219746&amp;sid=289859&amp;type=offer"/>
    <s v=" Jun­kers Ce­ra­pur­Com­fort-Eco ZSBE 16-3 A 21 Brenn­wert­ther­me 16 kW, L/LL ohne Re­ge­lung, Jun­kers ST 120-5 Z, ohne Ab­gas­pa­ket, ohne Mon­ta­ge­plat­te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50"/>
    <n v="289859"/>
    <s v="/preisvergleich/Relocate/481869296.html?categoryId=18406&amp;pos=13&amp;price=3250.0&amp;productid=3094808&amp;sid=289859&amp;type=offer"/>
    <s v=" Jun­kers Ce­ra­pu­rA­cu ZWSB 22/28-3 E 23 Brenn­wert-Zen­tral­heiz­ge­rät, E/H ohne Re­ge­lung, Jun­kers Schacht 4 Meter 80/125, Mon­ta­ge­plat­te 992 &amp; 1187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Junkers 42 kw"/>
    <n v="3300"/>
    <n v="289859"/>
    <s v="/preisvergleich/Relocate/481846349.html?categoryId=18406&amp;pos=3&amp;price=3300.0&amp;productid=1750863&amp;sid=289859&amp;type=offer"/>
    <s v=" Jun­kers Ce­ra­pur­Com­fort ZBR 42-3 A 21 Gas-Brenn­wert­ther­me 42 kW, L / LL Jun­kers FW 120, ohne Spei­cher, Mon­ta­ge­plat­te 258 + 528-1 (Auf­putz), oh­ne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14"/>
    <n v="289859"/>
    <s v="/preisvergleich/Relocate/481822709.html?categoryId=18406&amp;pos=3&amp;price=2314.0&amp;productid=3712883&amp;sid=289859&amp;type=offer"/>
    <s v=" Jun­kers Ce­ra­pur­Com­fort-Eco ZSBE 16-3 A 21 Brenn­wert­ther­me 16 kW, L/LL Jun­kers FR 120, Mon­ta­ge­plat­te 258, ohne Spei­cher, Jun­kers AZB09 Dach schwarz 80/125 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70"/>
    <n v="289859"/>
    <s v="/preisvergleich/Relocate/481848516.html?categoryId=18406&amp;pos=2&amp;price=3370.0&amp;productid=3497887&amp;sid=289859&amp;type=offer"/>
    <s v=" Jun­kers Ce­ra­pur­Com­fort ZBR 42-3 A 21 Gas-Brenn­wert­ther­me 42 kW, L / LL Jun­kers FR 50, ohne Spei­cher, Mon­ta­ge­plat­te 258 + 223-1 (Un­ter­putz), ATEC Schach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45"/>
    <n v="289859"/>
    <s v="/preisvergleich/Relocate/475957732.html?categoryId=18406&amp;pos=7&amp;price=2445.0&amp;productid=2286143&amp;sid=289859&amp;type=offer"/>
    <s v=" Vail­lant ecoTEC ex­clu­siv VC 276/4-7 Brenn­wert­ther­me ca­lor­MA­TIC 370f, ohne Ab­gas­pa­ket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54"/>
    <n v="289859"/>
    <s v="/preisvergleich/Relocate/481826066.html?categoryId=18406&amp;pos=8&amp;price=2254.0&amp;productid=1219746&amp;sid=289859&amp;type=offer"/>
    <s v=" Jun­kers Ce­ra­pur­Com­fort-Eco ZSBE 16-3 A 21 Brenn­wert­ther­me 16 kW, L/LL Jun­kers FR 50, Mon­ta­ge­plat­te 258, ohne Spei­cher, ATEC Schacht 4 Meter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55"/>
    <n v="289859"/>
    <s v="/preisvergleich/Relocate/481869211.html?categoryId=18406&amp;pos=14&amp;price=3255.0&amp;productid=3094808&amp;sid=289859&amp;type=offer"/>
    <s v=" Jun­kers Ce­ra­pu­rA­cu ZWSB 22/28-3 E 23 Brenn­wert-Zen­tral­heiz­ge­rät, E/H ohne Re­ge­lung, Jun­kers Schacht 4 Meter 80/125, Mon­ta­ge­plat­te 991 &amp; 1187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Junkers 42 kw"/>
    <n v="3310"/>
    <n v="289859"/>
    <s v="/preisvergleich/Relocate/481846333.html?categoryId=18406&amp;pos=4&amp;price=3310.0&amp;productid=1750863&amp;sid=289859&amp;type=offer"/>
    <s v=" Jun­kers Ce­ra­pur­Com­fort ZBR 42-3 A 21 Gas-Brenn­wert­ther­me 42 kW, L / LL Jun­kers FR 120, Mon­ta­ge­plat­te 258, ohne Spei­cher, Jun­kers AZB09 Dach schwarz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24"/>
    <n v="289859"/>
    <s v="/preisvergleich/Relocate/481819114.html?categoryId=18406&amp;pos=4&amp;price=2324.0&amp;productid=3712883&amp;sid=289859&amp;type=offer"/>
    <s v=" Jun­kers Ce­ra­pur­Com­fort-Eco ZSBE 16-3 A 21 Brenn­wert­ther­me 16 kW, L/LL Jun­kers FW 120, Mon­ta­ge­plat­te 994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75"/>
    <n v="289859"/>
    <s v="/preisvergleich/Relocate/481847872.html?categoryId=18406&amp;pos=3&amp;price=3375.0&amp;productid=3497887&amp;sid=289859&amp;type=offer"/>
    <s v=" Jun­kers Ce­ra­pur­Com­fort ZBR 42-3 A 21 Gas-Brenn­wert­ther­me 42 kW, L / LL Jun­kers FW 200, Mon­ta­ge­plat­te 994, ohne Spei­cher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53"/>
    <n v="289859"/>
    <s v="/preisvergleich/Relocate/475957686.html?categoryId=18406&amp;pos=8&amp;price=2453.0&amp;productid=2286143&amp;sid=289859&amp;type=offer"/>
    <s v=" Vail­lant ecoTEC ex­clu­siv VC 206/4-7 Brenn­wert­ther­me ohne Re­ge­lung, Schacht­sys­tem­pa­ket 7.5m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54"/>
    <n v="289859"/>
    <s v="/preisvergleich/Relocate/481821723.html?categoryId=18406&amp;pos=9&amp;price=2254.0&amp;productid=1219746&amp;sid=289859&amp;type=offer"/>
    <s v=" Jun­kers Ce­ra­pur­Com­fort-Eco ZSBE 16-3 A 21 Brenn­wert­ther­me 16 kW, L/LL Mon­ta­ge­plat­te 993, ohne Re­ge­lung, ohne Spei­cher, ATEC Schacht 8 Meter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ZWSB 22 28 3E"/>
    <n v="3255"/>
    <n v="289859"/>
    <s v="/preisvergleich/Relocate/481868580.html?categoryId=18406&amp;pos=15&amp;price=3255.0&amp;productid=3094808&amp;sid=289859&amp;type=offer"/>
    <s v=" Jun­kers Ce­ra­pu­rA­cu ZWSB 22/28-3 E 23 Brenn­wert-Zen­tral­heiz­ge­rät, E/H Jun­kers FW 200, ohne Mon­ta­ge­plat­te, ATEC Schacht 8 Meter 80/125 Jun­kers"/>
    <n v="18406"/>
    <x v="174"/>
    <n v="0"/>
    <n v="22"/>
    <e v="#N/A"/>
    <e v="#N/A"/>
    <n v="0"/>
    <n v="31"/>
    <b v="0"/>
    <e v="#N/A"/>
    <s v="FALSCH"/>
    <x v="2"/>
    <s v="22 "/>
    <e v="#N/A"/>
    <m/>
    <e v="#N/A"/>
  </r>
  <r>
    <s v="Junkers 42 kw"/>
    <n v="3310"/>
    <n v="289859"/>
    <s v="/preisvergleich/Relocate/481848095.html?categoryId=18406&amp;pos=5&amp;price=3310.0&amp;productid=1750863&amp;sid=289859&amp;type=offer"/>
    <s v=" Jun­kers Ce­ra­pur­Com­fort ZBR 42-3 A 21 Gas-Brenn­wert­ther­me 42 kW, L / LL ohne Re­ge­lung, Jun­kers SK 160-5 ZB, ohne Ab­gas­pa­ket, ohne Mon­ta­ge­plat­te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24"/>
    <n v="289859"/>
    <s v="/preisvergleich/Relocate/481779591.html?categoryId=18406&amp;pos=5&amp;price=2324.0&amp;productid=3712883&amp;sid=289859&amp;type=offer"/>
    <s v=" Jun­kers Ce­ra­pur­Com­fort-Eco ZSBE 16-3 A 21 Brenn­wert­ther­me 16 kW, L/LL Jun­kers FR 120, Mon­ta­ge­plat­te 258, ohne Spei­cher, ATEC Schacht 8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75"/>
    <n v="289859"/>
    <s v="/preisvergleich/Relocate/481847305.html?categoryId=18406&amp;pos=4&amp;price=3375.0&amp;productid=3497887&amp;sid=289859&amp;type=offer"/>
    <s v=" Jun­kers Ce­ra­pur­Com­fort ZBR 42-3 A 21 Gas-Brenn­wert­ther­me 42 kW, L / LL ohne Re­ge­lung, Jun­kers ST 120-5 Z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55"/>
    <n v="289859"/>
    <s v="/preisvergleich/Relocate/475958232.html?categoryId=18406&amp;pos=9&amp;price=2455.0&amp;productid=2286143&amp;sid=289859&amp;type=offer"/>
    <s v=" Vail­lant ecoTEC ex­clu­siv VC 356/4-7 Brenn­wert­ther­me ohne, ohne Re­ge­lung, ohne Ab­gas­pa­ket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54"/>
    <n v="289859"/>
    <s v="/preisvergleich/Relocate/481814433.html?categoryId=18406&amp;pos=10&amp;price=2254.0&amp;productid=1219746&amp;sid=289859&amp;type=offer"/>
    <s v=" Jun­kers Ce­ra­pur­Com­fort-Eco ZSBE 16-3 A 21 Brenn­wert­ther­me 16 kW, L/LL ohne Re­ge­lung, ohne Spei­cher, Jun­kers Schacht 8 Meter 80/125, ohne Mon­ta­ge­plat­te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42 kw"/>
    <n v="3310"/>
    <n v="289859"/>
    <s v="/preisvergleich/Relocate/481848048.html?categoryId=18406&amp;pos=6&amp;price=3310.0&amp;productid=1750863&amp;sid=289859&amp;type=offer"/>
    <s v=" Jun­kers Ce­ra­pur­Com­fort ZBR 42-3 A 21 Gas-Brenn­wert­ther­me 42 kW, L / LL Jun­kers FR 50, Mon­ta­ge­plat­te 258, ohne Spei­cher, ATEC Schacht 10 Meter 80/125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24"/>
    <n v="289859"/>
    <s v="/preisvergleich/Relocate/481822596.html?categoryId=18406&amp;pos=6&amp;price=2324.0&amp;productid=3712883&amp;sid=289859&amp;type=offer"/>
    <s v=" Jun­kers Ce­ra­pur­Com­fort-Eco ZSBE 16-3 A 21 Brenn­wert­ther­me 16 kW, L/LL Mon­ta­ge­plat­te 258, ohne Re­ge­lung, ohne Spei­cher, Jun­kers Schacht 10 Meter 80/125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75"/>
    <n v="289859"/>
    <s v="/preisvergleich/Relocate/481847327.html?categoryId=18406&amp;pos=5&amp;price=3375.0&amp;productid=3497887&amp;sid=289859&amp;type=offer"/>
    <s v=" Jun­kers Ce­ra­pur­Com­fort ZBR 42-3 A 21 Gas-Brenn­wert­ther­me 42 kW, L / LL ohne Re­ge­lung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58"/>
    <n v="289859"/>
    <s v="/preisvergleich/Relocate/475957858.html?categoryId=18406&amp;pos=10&amp;price=2458.0&amp;productid=2286143&amp;sid=289859&amp;type=offer"/>
    <s v=" Vail­lant ecoTEC ex­clu­siv VC 146/4-7 Brenn­wert­ther­me ca­lor­MA­TIC 350, Flach­dach rot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59"/>
    <n v="289859"/>
    <s v="/preisvergleich/Relocate/481811426.html?categoryId=18406&amp;pos=11&amp;price=2259.0&amp;productid=1219746&amp;sid=289859&amp;type=offer"/>
    <s v=" Jun­kers Ce­ra­pur­Com­fort-Eco ZSBE 16-3 A 21 Brenn­wert­ther­me 16 kW, L/LL Jun­kers FR 120, ohne Spei­cher, ohne Mon­ta­ge­plat­te, ATEC Schacht 6 Meter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42 kw"/>
    <n v="3310"/>
    <n v="289859"/>
    <s v="/preisvergleich/Relocate/481848817.html?categoryId=18406&amp;pos=7&amp;price=3310.0&amp;productid=1750863&amp;sid=289859&amp;type=offer"/>
    <s v=" Jun­kers Ce­ra­pur­Com­fort ZBR 42-3 A 21 Gas-Brenn­wert­ther­me 42 kW, L / LL Jun­kers FR 120, Mon­ta­ge­plat­te 258, ohne Spei­cher, Jun­kers AZB10 Dach rot 80/125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24"/>
    <n v="289859"/>
    <s v="/preisvergleich/Relocate/481824588.html?categoryId=18406&amp;pos=7&amp;price=2324.0&amp;productid=3712883&amp;sid=289859&amp;type=offer"/>
    <s v=" Jun­kers Ce­ra­pur­Com­fort-Eco ZSBE 16-3 A 21 Brenn­wert­ther­me 16 kW, L/LL ohne Re­ge­lung, ohne Spei­cher, Mon­ta­ge­plat­te 258 + 223-1 (Un­ter­putz), Jun­kers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75"/>
    <n v="289859"/>
    <s v="/preisvergleich/Relocate/481847543.html?categoryId=18406&amp;pos=6&amp;price=3375.0&amp;productid=3497887&amp;sid=289859&amp;type=offer"/>
    <s v=" Jun­kers Ce­ra­pur­Com­fort ZBR 42-3 A 21 Gas-Brenn­wert­ther­me 42 kW, L / LL Jun­kers FR 50, ohne Spei­cher, Jun­kers Schacht 6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58"/>
    <n v="289859"/>
    <s v="/preisvergleich/Relocate/475957599.html?categoryId=18406&amp;pos=11&amp;price=2458.0&amp;productid=2286143&amp;sid=289859&amp;type=offer"/>
    <s v=" Vail­lant ecoTEC ex­clu­siv VC 146/4-7 Brenn­wert­ther­me ca­lor­MA­TIC 350, Flach­dach schwarz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69"/>
    <n v="289859"/>
    <s v="/preisvergleich/Relocate/481814603.html?categoryId=18406&amp;pos=12&amp;price=2269.0&amp;productid=1219746&amp;sid=289859&amp;type=offer"/>
    <s v=" Jun­kers Ce­ra­pur­Com­fort-Eco ZSBE 16-3 A 21 Brenn­wert­ther­me 16 kW, L/LL Jun­kers FR 120, ohne Spei­cher, Jun­kers AZB10 Dach rot 80/125, ohne Mon­ta­ge­plat­te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42 kw"/>
    <n v="3320"/>
    <n v="289859"/>
    <s v="/preisvergleich/Relocate/481842591.html?categoryId=18406&amp;pos=8&amp;price=3320.0&amp;productid=1750863&amp;sid=289859&amp;type=offer"/>
    <s v=" Jun­kers Ce­ra­pur­Com­fort ZBR 42-3 A 21 Gas-Brenn­wert­ther­me 42 kW, L / LL ohne Re­ge­lung, ohne Spei­cher, Mon­ta­ge­plat­te 258 + 223-1 (Un­ter­putz), Jun­kers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29"/>
    <n v="289859"/>
    <s v="/preisvergleich/Relocate/481822909.html?categoryId=18406&amp;pos=8&amp;price=2329.0&amp;productid=3712883&amp;sid=289859&amp;type=offer"/>
    <s v=" Jun­kers Ce­ra­pur­Com­fort-Eco ZSBE 16-3 A 21 Brenn­wert­ther­me 16 kW, L/LL ohne Re­ge­lung, ohne Spei­cher, Mon­ta­ge­plat­te 258 + 528-1 (Auf­putz), Jun­kers Schacht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75"/>
    <n v="289859"/>
    <s v="/preisvergleich/Relocate/481847289.html?categoryId=18406&amp;pos=7&amp;price=3375.0&amp;productid=3497887&amp;sid=289859&amp;type=offer"/>
    <s v=" Jun­kers Ce­ra­pur­Com­fort ZBR 42-3 A 21 Gas-Brenn­wert­ther­me 42 kW, L / LL Mon­ta­ge­plat­te 994, ohne Re­ge­lung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59"/>
    <n v="289859"/>
    <s v="/preisvergleich/Relocate/475957944.html?categoryId=18406&amp;pos=12&amp;price=2459.0&amp;productid=2286143&amp;sid=289859&amp;type=offer"/>
    <s v=" Vail­lant ecoTEC ex­clu­siv VC 276/4-7 Brenn­wert­ther­me ca­lor­MA­TIC 470/4, ohne Ab­gas­pa­ket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69"/>
    <n v="289859"/>
    <s v="/preisvergleich/Relocate/481826415.html?categoryId=18406&amp;pos=13&amp;price=2269.0&amp;productid=1219746&amp;sid=289859&amp;type=offer"/>
    <s v=" Jun­kers Ce­ra­pur­Com­fort-Eco ZSBE 16-3 A 21 Brenn­wert­ther­me 16 kW, L/LL Mon­ta­ge­plat­te 994, ohne Re­ge­lung, ohne Spei­cher, ATEC Schacht 10 Meter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42 kw"/>
    <n v="3320"/>
    <n v="289859"/>
    <s v="/preisvergleich/Relocate/481846842.html?categoryId=18406&amp;pos=9&amp;price=3320.0&amp;productid=1750863&amp;sid=289859&amp;type=offer"/>
    <s v=" Jun­kers Ce­ra­pur­Com­fort ZBR 42-3 A 21 Gas-Brenn­wert­ther­me 42 kW, L / LL Jun­kers FR 120, Mon­ta­ge­plat­te 258, ohne Spei­cher, ATEC Schacht 8 Meter 80/125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29"/>
    <n v="289859"/>
    <s v="/preisvergleich/Relocate/481819556.html?categoryId=18406&amp;pos=9&amp;price=2329.0&amp;productid=3712883&amp;sid=289859&amp;type=offer"/>
    <s v=" Jun­kers Ce­ra­pur­Com­fort-Eco ZSBE 16-3 A 21 Brenn­wert­ther­me 16 kW, L/LL Jun­kers FW 120, Mon­ta­ge­plat­te 993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75"/>
    <n v="289859"/>
    <s v="/preisvergleich/Relocate/481848914.html?categoryId=18406&amp;pos=8&amp;price=3375.0&amp;productid=3497887&amp;sid=289859&amp;type=offer"/>
    <s v=" Jun­kers Ce­ra­pur­Com­fort ZBR 42-3 A 21 Gas-Brenn­wert­ther­me 42 kW, L / LL Jun­kers FR 50, Mon­ta­ge­plat­te 994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63"/>
    <n v="289859"/>
    <s v="/preisvergleich/Relocate/475957868.html?categoryId=18406&amp;pos=13&amp;price=2463.0&amp;productid=2286143&amp;sid=289859&amp;type=offer"/>
    <s v=" Vail­lant ecoTEC ex­clu­siv VC 146/4-7 Brenn­wert­ther­me ca­lor­MA­TIC 350, Schrägdach rot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69"/>
    <n v="289859"/>
    <s v="/preisvergleich/Relocate/481815135.html?categoryId=18406&amp;pos=14&amp;price=2269.0&amp;productid=1219746&amp;sid=289859&amp;type=offer"/>
    <s v=" Jun­kers Ce­ra­pur­Com­fort-Eco ZSBE 16-3 A 21 Brenn­wert­ther­me 16 kW, L/LL Jun­kers FR 120, ohne Spei­cher, Jun­kers AZB09 Dach schwarz 80/125, oh­ne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42 kw"/>
    <n v="3320"/>
    <n v="289859"/>
    <s v="/preisvergleich/Relocate/481848005.html?categoryId=18406&amp;pos=10&amp;price=3320.0&amp;productid=1750863&amp;sid=289859&amp;type=offer"/>
    <s v=" Jun­kers Ce­ra­pur­Com­fort ZBR 42-3 A 21 Gas-Brenn­wert­ther­me 42 kW, L / LL Mon­ta­ge­plat­te 258, ohne Re­ge­lung, ohne Spei­cher, Jun­kers Schacht 10 Meter 80/125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34"/>
    <n v="289859"/>
    <s v="/preisvergleich/Relocate/481818743.html?categoryId=18406&amp;pos=10&amp;price=2334.0&amp;productid=3712883&amp;sid=289859&amp;type=offer"/>
    <s v=" Jun­kers Ce­ra­pur­Com­fort-Eco ZSBE 16-3 A 21 Brenn­wert­ther­me 16 kW, L/LL Jun­kers FR 50, ohne Spei­cher, Mon­ta­ge­plat­te 258 + 223-1 (Un­ter­putz), ATEC Schacht 4 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75"/>
    <n v="289859"/>
    <s v="/preisvergleich/Relocate/481846353.html?categoryId=18406&amp;pos=9&amp;price=3375.0&amp;productid=3497887&amp;sid=289859&amp;type=offer"/>
    <s v=" Jun­kers Ce­ra­pur­Com­fort ZBR 42-3 A 21 Gas-Brenn­wert­ther­me 42 kW, L / LL Jun­kers FR 50, ohne Spei­cher, Mon­ta­ge­plat­te 258 + 528-1 (Auf­putz), ATEC Schacht 8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63"/>
    <n v="289859"/>
    <s v="/preisvergleich/Relocate/475958258.html?categoryId=18406&amp;pos=14&amp;price=2463.0&amp;productid=2286143&amp;sid=289859&amp;type=offer"/>
    <s v=" Vail­lant ecoTEC ex­clu­siv VC 146/4-7 Brenn­wert­ther­me ca­lor­MA­TIC 350, Schrägdach schwarz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SBE16 3 A21"/>
    <n v="2269"/>
    <n v="289859"/>
    <s v="/preisvergleich/Relocate/481808482.html?categoryId=18406&amp;pos=15&amp;price=2269.0&amp;productid=1219746&amp;sid=289859&amp;type=offer"/>
    <s v=" Jun­kers Ce­ra­pur­Com­fort-Eco ZSBE 16-3 A 21 Brenn­wert­ther­me 16 kW, L/LL Jun­kers FR 50, ohne Spei­cher, ohne Mon­ta­ge­plat­te, ATEC Schacht 10 Meter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42 kw"/>
    <n v="3320"/>
    <n v="289859"/>
    <s v="/preisvergleich/Relocate/481848990.html?categoryId=18406&amp;pos=11&amp;price=3320.0&amp;productid=1750863&amp;sid=289859&amp;type=offer"/>
    <s v=" Jun­kers Ce­ra­pur­Com­fort ZBR 42-3 A 21 Gas-Brenn­wert­ther­me 42 kW, L / LL Jun­kers FW 120, Mon­ta­ge­plat­te 994, ohne Spei­cher, ohne Ab­gas­pa­ket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37.36"/>
    <n v="293331"/>
    <s v="/preisvergleich/Relocate/586714464.html?categoryId=18406&amp;pos=11&amp;price=2337.36&amp;productid=3712883&amp;sid=293331&amp;type=offer"/>
    <s v=" Jun­kers Gas-Brenn­wert­ge­rät, wand­hän­gend CE­RA­PUR­COM­FORT-ECO ZSBE 16-3 A 21 - 7712231546 7712231546"/>
    <n v="18406"/>
    <x v="172"/>
    <n v="60"/>
    <n v="34"/>
    <s v="L (16 "/>
    <s v="16 "/>
    <n v="0"/>
    <n v="76"/>
    <b v="0"/>
    <e v="#N/A"/>
    <s v="FALSCH"/>
    <x v="18"/>
    <e v="#REF!"/>
    <s v="n.a."/>
    <m/>
    <n v="16"/>
  </r>
  <r>
    <s v="Junkers ZBR 42 3 A 21"/>
    <n v="3375"/>
    <n v="289859"/>
    <s v="/preisvergleich/Relocate/481848529.html?categoryId=18406&amp;pos=10&amp;price=3375.0&amp;productid=3497887&amp;sid=289859&amp;type=offer"/>
    <s v=" Jun­kers Ce­ra­pur­Com­fort ZBR 42-3 A 21 Gas-Brenn­wert­ther­me 42 kW, L / LL Jun­kers FR 120, ohne Spei­cher, Jun­kers Schacht 4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467"/>
    <n v="289859"/>
    <s v="/preisvergleich/Relocate/475958435.html?categoryId=18406&amp;pos=15&amp;price=2467.0&amp;productid=2286143&amp;sid=289859&amp;type=offer"/>
    <s v=" Vail­lant ecoTEC ex­clu­siv VC 206/4-7 Brenn­wert­ther­me ca­lor­MA­TIC 350, Flach­dach rot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42 kw"/>
    <n v="3325"/>
    <n v="289859"/>
    <s v="/preisvergleich/Relocate/481847959.html?categoryId=18406&amp;pos=12&amp;price=3325.0&amp;productid=1750863&amp;sid=289859&amp;type=offer"/>
    <s v=" Jun­kers Ce­ra­pur­Com­fort ZBR 42-3 A 21 Gas-Brenn­wert­ther­me 42 kW, L / LL Jun­kers FW 120, Mon­ta­ge­plat­te 993, ohne Spei­cher, ohne Ab­gas­pa­ket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39"/>
    <n v="289859"/>
    <s v="/preisvergleich/Relocate/481776882.html?categoryId=18406&amp;pos=12&amp;price=2339.0&amp;productid=3712883&amp;sid=289859&amp;type=offer"/>
    <s v=" Jun­kers Ce­ra­pur­Com­fort-Eco ZSBE 16-3 A 21 Brenn­wert­ther­me 16 kW, L/LL Jun­kers FR 50, ohne Spei­cher, Mon­ta­ge­plat­te 258 + 528-1 (Auf­putz), ATEC Schacht 4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80"/>
    <n v="289859"/>
    <s v="/preisvergleich/Relocate/481847334.html?categoryId=18406&amp;pos=11&amp;price=3380.0&amp;productid=3497887&amp;sid=289859&amp;type=offer"/>
    <s v=" Jun­kers Ce­ra­pur­Com­fort ZBR 42-3 A 21 Gas-Brenn­wert­ther­me 42 kW, L / LL Mon­ta­ge­plat­te 993, ohne Re­ge­lung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325"/>
    <n v="289859"/>
    <s v="/preisvergleich/Relocate/481848758.html?categoryId=18406&amp;pos=13&amp;price=3325.0&amp;productid=1750863&amp;sid=289859&amp;type=offer"/>
    <s v=" Jun­kers Ce­ra­pur­Com­fort ZBR 42-3 A 21 Gas-Brenn­wert­ther­me 42 kW, L / LL ohne Re­ge­lung, ohne Spei­cher, Mon­ta­ge­plat­te 258 + 528-1 (Auf­putz), Jun­kers Schacht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44"/>
    <n v="289859"/>
    <s v="/preisvergleich/Relocate/481810253.html?categoryId=18406&amp;pos=13&amp;price=2344.0&amp;productid=3712883&amp;sid=289859&amp;type=offer"/>
    <s v=" Jun­kers Ce­ra­pur­Com­fort-Eco ZSBE 16-3 A 21 Brenn­wert­ther­me 16 kW, L/LL Jun­kers FR 120, Mon­ta­ge­plat­te 258, ohne Spei­cher, ATEC Schacht 10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80"/>
    <n v="289859"/>
    <s v="/preisvergleich/Relocate/481847325.html?categoryId=18406&amp;pos=12&amp;price=3380.0&amp;productid=3497887&amp;sid=289859&amp;type=offer"/>
    <s v=" Jun­kers Ce­ra­pur­Com­fort ZBR 42-3 A 21 Gas-Brenn­wert­ther­me 42 kW, L / LL Jun­kers FR 120, ohne Spei­cher, Mon­ta­ge­plat­te 258 + 223-1 (Un­ter­putz), ATEC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330"/>
    <n v="289859"/>
    <s v="/preisvergleich/Relocate/481861042.html?categoryId=18406&amp;pos=14&amp;price=3330.0&amp;productid=1750863&amp;sid=289859&amp;type=offer"/>
    <s v=" Jun­kers Ce­ra­pur­Com­fort ZBR 42-3 A 31 Gas-Brenn­wert­ther­me 42 kW, Flg. P Jun­kers FR 120, Mon­ta­ge­plat­te 258, ohne Spei­cher, Jun­kers AZB09 Dach schwarz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49"/>
    <n v="289859"/>
    <s v="/preisvergleich/Relocate/481814159.html?categoryId=18406&amp;pos=14&amp;price=2349.0&amp;productid=3712883&amp;sid=289859&amp;type=offer"/>
    <s v=" Jun­kers Ce­ra­pur­Com­fort-Eco ZSBE 16-3 A 21 Brenn­wert­ther­me 16 kW, L/LL Jun­kers FR 50, ohne Spei­cher, Jun­kers Schacht 4 Meter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80"/>
    <n v="289859"/>
    <s v="/preisvergleich/Relocate/481847436.html?categoryId=18406&amp;pos=13&amp;price=3380.0&amp;productid=3497887&amp;sid=289859&amp;type=offer"/>
    <s v=" Jun­kers Ce­ra­pur­Com­fort ZBR 42-3 A 21 Gas-Brenn­wert­ther­me 42 kW, L / LL ohne Re­ge­lung, ohne Spei­cher, Mon­ta­ge­plat­te 258 + 528-1 (Auf­putz), Jun­kers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735"/>
    <n v="223861"/>
    <s v="/preisvergleich/Relocate/585069557.html?categoryId=18406&amp;pos=1&amp;price=1735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42 kw"/>
    <n v="3330"/>
    <n v="289859"/>
    <s v="/preisvergleich/Relocate/481847273.html?categoryId=18406&amp;pos=15&amp;price=3330.0&amp;productid=1750863&amp;sid=289859&amp;type=offer"/>
    <s v=" Jun­kers Ce­ra­pur­Com­fort ZBR 42-3 A 21 Gas-Brenn­wert­ther­me 42 kW, L / LL Jun­kers FR 50, ohne Spei­cher, Mon­ta­ge­plat­te 258 + 223-1 (Un­ter­putz), ATEC Schacht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-Eco ZSBE 16-3 A 21 Erdgas L/LL (16 kW)"/>
    <n v="2349"/>
    <n v="289859"/>
    <s v="/preisvergleich/Relocate/481819926.html?categoryId=18406&amp;pos=15&amp;price=2349.0&amp;productid=3712883&amp;sid=289859&amp;type=offer"/>
    <s v=" Jun­kers Ce­ra­pur­Com­fort-Eco ZSBE 16-3 A 21 Brenn­wert­ther­me 16 kW, L/LL Mon­ta­ge­plat­te 994, ohne Re­ge­lung, ohne Spei­cher, Jun­kers Schacht 4 Meter 80/125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380"/>
    <n v="289859"/>
    <s v="/preisvergleich/Relocate/481847192.html?categoryId=18406&amp;pos=14&amp;price=3380.0&amp;productid=3497887&amp;sid=289859&amp;type=offer"/>
    <s v=" Jun­kers Ce­ra­pur­Com­fort ZBR 42-3 A 21 Gas-Brenn­wert­ther­me 42 kW, L / LL Jun­kers FW 200, Mon­ta­ge­plat­te 993, ohne Spei­cher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736"/>
    <n v="223861"/>
    <s v="/preisvergleich/Relocate/524658178.html?categoryId=18406&amp;pos=2&amp;price=1736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 21"/>
    <n v="3380"/>
    <n v="289859"/>
    <s v="/preisvergleich/Relocate/481846753.html?categoryId=18406&amp;pos=15&amp;price=3380.0&amp;productid=3497887&amp;sid=289859&amp;type=offer"/>
    <s v=" Jun­kers Ce­ra­pur­Com­fort ZBR 42-3 A 21 Gas-Brenn­wert­ther­me 42 kW, L / LL ohne Re­ge­lung, Jun­kers ST 120-5 Z, Mon­ta­ge­plat­te 258 + 528-1 (Auf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738"/>
    <n v="223861"/>
    <s v="/preisvergleich/Relocate/585069463.html?categoryId=18406&amp;pos=3&amp;price=1738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0"/>
    <n v="223861"/>
    <s v="/preisvergleich/Relocate/585069189.html?categoryId=18406&amp;pos=4&amp;price=1740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0"/>
    <n v="223861"/>
    <s v="/preisvergleich/Relocate/585069535.html?categoryId=18406&amp;pos=5&amp;price=1740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1"/>
    <n v="223861"/>
    <s v="/preisvergleich/Relocate/524658207.html?categoryId=18406&amp;pos=6&amp;price=1741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2"/>
    <n v="223861"/>
    <s v="/preisvergleich/Relocate/585069153.html?categoryId=18406&amp;pos=7&amp;price=1742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3"/>
    <n v="223861"/>
    <s v="/preisvergleich/Relocate/585069289.html?categoryId=18406&amp;pos=8&amp;price=1743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3"/>
    <n v="223861"/>
    <s v="/preisvergleich/Relocate/585069413.html?categoryId=18406&amp;pos=9&amp;price=1743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5"/>
    <n v="223861"/>
    <s v="/preisvergleich/Relocate/585069269.html?categoryId=18406&amp;pos=10&amp;price=1745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5"/>
    <n v="223861"/>
    <s v="/preisvergleich/Relocate/585069162.html?categoryId=18406&amp;pos=11&amp;price=1745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747"/>
    <n v="223861"/>
    <s v="/preisvergleich/Relocate/524658187.html?categoryId=18406&amp;pos=12&amp;price=1747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Acu ZWSB 22/28-3 E23"/>
    <n v="3260"/>
    <n v="289859"/>
    <s v="/preisvergleich/Relocate/481868986.html?categoryId=18406&amp;pos=1&amp;price=3260.0&amp;productid=3094808&amp;sid=289859&amp;type=offer"/>
    <s v=" Jun­kers Ce­ra­pu­rA­cu ZWSB 22/28-3 E 23 Brenn­wert-Zen­tral­heiz­ge­rät, E/H Jun­kers FR 50, ATEC Schacht 4 Meter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Remeha Tzerra24DS"/>
    <n v="1747"/>
    <n v="223861"/>
    <s v="/preisvergleich/Relocate/585069518.html?categoryId=18406&amp;pos=13&amp;price=1747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Acu ZWSB 22/28-3 E23"/>
    <n v="3265"/>
    <n v="289859"/>
    <s v="/preisvergleich/Relocate/481867620.html?categoryId=18406&amp;pos=2&amp;price=3265.0&amp;productid=3094808&amp;sid=289859&amp;type=offer"/>
    <s v=" Jun­kers Ce­ra­pu­rA­cu ZWSB 22/28-3 E 23 Brenn­wert-Zen­tral­heiz­ge­rät, E/H Jun­kers FR 120, Jun­kers Schacht 4 Meter 80/125, Mon­ta­ge­plat­te 1187 ver­ti­k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Remeha Tzerra24DS"/>
    <n v="1749"/>
    <n v="223861"/>
    <s v="/preisvergleich/Relocate/585069212.html?categoryId=18406&amp;pos=14&amp;price=1749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Acu ZWSB 22/28-3 E23"/>
    <n v="3265"/>
    <n v="289859"/>
    <s v="/preisvergleich/Relocate/481869203.html?categoryId=18406&amp;pos=3&amp;price=3265.0&amp;productid=3094808&amp;sid=289859&amp;type=offer"/>
    <s v=" Jun­kers Ce­ra­pu­rA­cu ZWSB 22/28-3 E 23 Brenn­wert-Zen­tral­heiz­ge­rät, E/H Jun­kers FR 50, ATEC Schacht 4 Meter 80/125, Mon­ta­ge­plat­te 991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Remeha Tzerra24DS"/>
    <n v="1749"/>
    <n v="223861"/>
    <s v="/preisvergleich/Relocate/586004560.html?categoryId=18406&amp;pos=15&amp;price=1749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Acu ZWSB 22/28-3 E23"/>
    <n v="3275"/>
    <n v="289859"/>
    <s v="/preisvergleich/Relocate/481869033.html?categoryId=18406&amp;pos=4&amp;price=3275.0&amp;productid=3094808&amp;sid=289859&amp;type=offer"/>
    <s v=" Jun­kers Ce­ra­pu­rA­cu ZWSB 22/28-3 E 23 Brenn­wert-Zen­tral­heiz­ge­rät, E/H Jun­kers FW 200, ohne Mon­ta­ge­plat­te, ATEC Schacht 10 Meter 80/125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Acu ZWSB 22/28-3 E23"/>
    <n v="3275"/>
    <n v="289859"/>
    <s v="/preisvergleich/Relocate/481868018.html?categoryId=18406&amp;pos=5&amp;price=3275.0&amp;productid=3094808&amp;sid=289859&amp;type=offer"/>
    <s v=" Jun­kers Ce­ra­pu­rA­cu ZWSB 22/28-3 E 23 Brenn­wert-Zen­tral­heiz­ge­rät, E/H Jun­kers FR 50, Jun­kers Schacht 4 Meter 80/125, Mon­ta­ge­plat­te 1188 ho­ri­zon­t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Acu ZWSB 22/28-3 E23"/>
    <n v="3280"/>
    <n v="289859"/>
    <s v="/preisvergleich/Relocate/481869240.html?categoryId=18406&amp;pos=6&amp;price=3280.0&amp;productid=3094808&amp;sid=289859&amp;type=offer"/>
    <s v=" Jun­kers Ce­ra­pu­rA­cu ZWSB 22/28-3 E 23 Brenn­wert-Zen­tral­heiz­ge­rät, E/H Jun­kers FR 50, ATEC Schacht 6 Meter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Acu ZWSB 22/28-3 E23"/>
    <n v="3280"/>
    <n v="289859"/>
    <s v="/preisvergleich/Relocate/481868053.html?categoryId=18406&amp;pos=7&amp;price=3280.0&amp;productid=3094808&amp;sid=289859&amp;type=offer"/>
    <s v=" Jun­kers Ce­ra­pu­rA­cu ZWSB 22/28-3 E 23 Brenn­wert-Zen­tral­heiz­ge­rät, E/H Jun­kers FW 200, ohne Ab­gas­pa­ket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ComfortEco ZSBE 16-3"/>
    <n v="2274"/>
    <n v="289859"/>
    <s v="/preisvergleich/Relocate/481826172.html?categoryId=18406&amp;pos=1&amp;price=2274.0&amp;productid=1219746&amp;sid=289859&amp;type=offer"/>
    <s v=" Jun­kers Ce­ra­pur­Com­fort-Eco ZSBE 16-3 A 21 Brenn­wert­ther­me 16 kW, L/LL Mon­ta­ge­plat­te 993, ohne Re­ge­lung, ohne Spei­cher, ATEC Schacht 10 Meter 80/125 Jun­kers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67"/>
    <n v="289859"/>
    <s v="/preisvergleich/Relocate/475958173.html?categoryId=18406&amp;pos=1&amp;price=2467.0&amp;productid=2286143&amp;sid=289859&amp;type=offer"/>
    <s v=" Vail­lant ecoTEC ex­clu­siv VC 206/4-7 Brenn­wert­ther­me ca­lor­MA­TIC 350, Flach­dach schwarz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Acu ZWSB 22/28-3 E23"/>
    <n v="3280"/>
    <n v="289859"/>
    <s v="/preisvergleich/Relocate/481869485.html?categoryId=18406&amp;pos=8&amp;price=3280.0&amp;productid=3094808&amp;sid=289859&amp;type=offer"/>
    <s v=" Jun­kers Ce­ra­pu­rA­cu ZWSB 22/28-3 E 23 Brenn­wert-Zen­tral­heiz­ge­rät, E/H ohne Re­ge­lung, Jun­kers Schacht 6 Meter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ComfortEco ZSBE 16-3"/>
    <n v="2274"/>
    <n v="289859"/>
    <s v="/preisvergleich/Relocate/481818726.html?categoryId=18406&amp;pos=2&amp;price=2274.0&amp;productid=1219746&amp;sid=289859&amp;type=offer"/>
    <s v=" Jun­kers Ce­ra­pur­Com­fort-Eco ZSBE 16-3 A 21 Brenn­wert­ther­me 16 kW, L/LL Jun­kers FR 50, Mon­ta­ge­plat­te 258, ohne Spei­cher, ATEC Schacht 6 Meter 80/125 Jun­kers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72"/>
    <n v="289859"/>
    <s v="/preisvergleich/Relocate/475957811.html?categoryId=18406&amp;pos=2&amp;price=2472.0&amp;productid=2286143&amp;sid=289859&amp;type=offer"/>
    <s v=" Vail­lant ecoTEC ex­clu­siv VC 206/4-7 Brenn­wert­ther­me ca­lor­MA­TIC 350, Schrägdach schwarz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Acu ZWSB 22/28-3 E23"/>
    <n v="3285"/>
    <n v="289859"/>
    <s v="/preisvergleich/Relocate/481869746.html?categoryId=18406&amp;pos=9&amp;price=3285.0&amp;productid=3094808&amp;sid=289859&amp;type=offer"/>
    <s v=" Jun­kers Ce­ra­pu­rA­cu ZWSB 22/28-3 E 23 Brenn­wert-Zen­tral­heiz­ge­rät, E/H Jun­kers FR 50, ATEC Schacht 6 Meter 80/125, Mon­ta­ge­plat­te 991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ComfortEco ZSBE 16-3"/>
    <n v="2274"/>
    <n v="289859"/>
    <s v="/preisvergleich/Relocate/481815156.html?categoryId=18406&amp;pos=3&amp;price=2274.0&amp;productid=1219746&amp;sid=289859&amp;type=offer"/>
    <s v=" Jun­kers Ce­ra­pur­Com­fort-Eco ZSBE 16-3 A 21 Brenn­wert­ther­me 16 kW, L/LL Jun­kers FW 200, Mon­ta­ge­plat­te 258, ohne Spei­cher, ohne Ab­gas­pa­ket Jun­kers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72"/>
    <n v="289859"/>
    <s v="/preisvergleich/Relocate/475957951.html?categoryId=18406&amp;pos=3&amp;price=2472.0&amp;productid=2286143&amp;sid=289859&amp;type=offer"/>
    <s v=" Vail­lant ecoTEC ex­clu­siv VC 206/4-7 Brenn­wert­ther­me ca­lor­MA­TIC 350, Schrägdach rot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Acu ZWSB 22/28-3 E23"/>
    <n v="3285"/>
    <n v="289859"/>
    <s v="/preisvergleich/Relocate/481868477.html?categoryId=18406&amp;pos=10&amp;price=3285.0&amp;productid=3094808&amp;sid=289859&amp;type=offer"/>
    <s v=" Jun­kers Ce­ra­pu­rA­cu ZWSB 22/28-3 E 23 Brenn­wert-Zen­tral­heiz­ge­rät, E/H ohne Re­ge­lung, Jun­kers Schacht 6 Meter 80/125, Mon­ta­ge­plat­te 991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ComfortEco ZSBE 16-3"/>
    <n v="2274"/>
    <n v="289859"/>
    <s v="/preisvergleich/Relocate/481815467.html?categoryId=18406&amp;pos=4&amp;price=2274.0&amp;productid=1219746&amp;sid=289859&amp;type=offer"/>
    <s v=" Jun­kers Ce­ra­pur­Com­fort-Eco ZSBE 16-3 A 21 Brenn­wert­ther­me 16 kW, L/LL Mon­ta­ge­plat­te 258, ohne Re­ge­lung, ohne Spei­cher, Jun­kers Schacht 6 Meter 80/125...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75"/>
    <n v="289859"/>
    <s v="/preisvergleich/Relocate/475957988.html?categoryId=18406&amp;pos=4&amp;price=2475.0&amp;productid=2286143&amp;sid=289859&amp;type=offer"/>
    <s v=" Vail­lant ecoTEC ex­clu­siv VC 276/4-7 Brenn­wert­ther­me ohne Re­ge­lung, Flach­dach schwarz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Acu ZWSB 22/28-3 E23"/>
    <n v="3290"/>
    <n v="289859"/>
    <s v="/preisvergleich/Relocate/481869228.html?categoryId=18406&amp;pos=11&amp;price=3290.0&amp;productid=3094808&amp;sid=289859&amp;type=offer"/>
    <s v=" Jun­kers Ce­ra­pu­rA­cu ZWSB 22/28-3 E 23 Brenn­wert-Zen­tral­heiz­ge­rät, E/H Jun­kers FR 50, Jun­kers AZB10 Dach rot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ComfortEco ZSBE 16-3"/>
    <n v="2279"/>
    <n v="289859"/>
    <s v="/preisvergleich/Relocate/481824056.html?categoryId=18406&amp;pos=5&amp;price=2279.0&amp;productid=1219746&amp;sid=289859&amp;type=offer"/>
    <s v=" Jun­kers Ce­ra­pur­Com­fort-Eco ZSBE 16-3 A 21 Brenn­wert­ther­me 16 kW, L/LL Jun­kers FR 120, ohne Spei­cher, ohne Mon­ta­ge­plat­te, ATEC Schacht 8 Meter 80/125 Jun­kers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75"/>
    <n v="289859"/>
    <s v="/preisvergleich/Relocate/475957657.html?categoryId=18406&amp;pos=5&amp;price=2475.0&amp;productid=2286143&amp;sid=289859&amp;type=offer"/>
    <s v=" Vail­lant ecoTEC ex­clu­siv VC 276/4-7 Brenn­wert­ther­me ohne Re­ge­lung, Flach­dach rot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Acu ZWSB 22/28-3 E23"/>
    <n v="3290"/>
    <n v="289859"/>
    <s v="/preisvergleich/Relocate/481869638.html?categoryId=18406&amp;pos=12&amp;price=3290.0&amp;productid=3094808&amp;sid=289859&amp;type=offer"/>
    <s v=" Jun­kers Ce­ra­pu­rA­cu ZWSB 22/28-3 E 23 Brenn­wert-Zen­tral­heiz­ge­rät, E/H Jun­kers FR 50, Jun­kers Schacht 8 Meter 80/125, Mon­ta­ge­plat­te 1187 ver­ti­k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ZBR 42 3 A23"/>
    <n v="3335"/>
    <n v="289859"/>
    <s v="/preisvergleich/Relocate/481848373.html?categoryId=18406&amp;pos=1&amp;price=3335.0&amp;productid=1750863&amp;sid=289859&amp;type=offer"/>
    <s v=" Jun­kers Ce­ra­pur­Com­fort ZBR 42-3 A 21 Gas-Brenn­wert­ther­me 42 kW, L / LL Jun­kers FR 50, ohne Spei­cher, Mon­ta­ge­plat­te 258 + 528-1 (Auf­putz), ATEC Schacht 4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Eco ZSBE 16-3"/>
    <n v="2279"/>
    <n v="289859"/>
    <s v="/preisvergleich/Relocate/481821090.html?categoryId=18406&amp;pos=6&amp;price=2279.0&amp;productid=1219746&amp;sid=289859&amp;type=offer"/>
    <s v=" Jun­kers Ce­ra­pur­Com­fort-Eco ZSBE 16-3 A 21 Brenn­wert­ther­me 16 kW, L/LL ohne Re­ge­lung, ohne Spei­cher, Jun­kers Schacht 10 Meter 80/125, ohne Mon­ta­ge­plat­te...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78"/>
    <n v="289859"/>
    <s v="/preisvergleich/Relocate/475958424.html?categoryId=18406&amp;pos=6&amp;price=2478.0&amp;productid=2286143&amp;sid=289859&amp;type=offer"/>
    <s v=" Vail­lant ecoTEC ex­clu­siv VC 146/4-7 Brenn­wert­ther­me ca­lor­MA­TIC 370, Flach­dach schwarz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Acu ZWSB 22/28-3 E23"/>
    <n v="3290"/>
    <n v="289859"/>
    <s v="/preisvergleich/Relocate/481868124.html?categoryId=18406&amp;pos=13&amp;price=3290.0&amp;productid=3094808&amp;sid=289859&amp;type=offer"/>
    <s v=" Jun­kers Ce­ra­pu­rA­cu ZWSB 22/28-3 E 23 Brenn­wert-Zen­tral­heiz­ge­rät, E/H Jun­kers FR 120, ATEC Schacht 4 Meter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ZBR 42 3 A23"/>
    <n v="3340"/>
    <n v="289859"/>
    <s v="/preisvergleich/Relocate/481847368.html?categoryId=18406&amp;pos=2&amp;price=3340.0&amp;productid=1750863&amp;sid=289859&amp;type=offer"/>
    <s v=" Jun­kers Ce­ra­pur­Com­fort ZBR 42-3 A 21 Gas-Brenn­wert­ther­me 42 kW, L / LL Jun­kers FR 120, Mon­ta­ge­plat­te 258, ohne Spei­cher, ATEC Schacht 10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4"/>
    <n v="289859"/>
    <s v="/preisvergleich/Relocate/481823968.html?categoryId=18406&amp;pos=1&amp;price=2354.0&amp;productid=3712883&amp;sid=289859&amp;type=offer"/>
    <s v=" Jun­kers Ce­ra­pur­Com­fort-Eco ZSBE 16-3 A 21 Brenn­wert­ther­me 16 kW, L/LL Mon­ta­ge­plat­te 993, ohne Re­ge­lung, ohne Spei­cher, Jun­kers Schacht 4 Meter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284"/>
    <n v="289859"/>
    <s v="/preisvergleich/Relocate/481780212.html?categoryId=18406&amp;pos=7&amp;price=2284.0&amp;productid=1219746&amp;sid=289859&amp;type=offer"/>
    <s v=" Jun­kers Ce­ra­pur­Com­fort-Eco ZSBE 16-3 A 21 Brenn­wert­ther­me 16 kW, L/LL Jun­kers FR 120, Mon­ta­ge­plat­te 258, ohne Spei­cher, ATEC Schacht 4 Meter 80/125 Jun­kers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78"/>
    <n v="289859"/>
    <s v="/preisvergleich/Relocate/475958045.html?categoryId=18406&amp;pos=7&amp;price=2478.0&amp;productid=2286143&amp;sid=289859&amp;type=offer"/>
    <s v=" Vail­lant ecoTEC ex­clu­siv VC 146/4-7 Brenn­wert­ther­me ca­lor­MA­TIC 370, Flach­dach rot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Acu ZWSB 22/28-3 E23"/>
    <n v="3290"/>
    <n v="289859"/>
    <s v="/preisvergleich/Relocate/481868107.html?categoryId=18406&amp;pos=14&amp;price=3290.0&amp;productid=3094808&amp;sid=289859&amp;type=offer"/>
    <s v=" Jun­kers Ce­ra­pu­rA­cu ZWSB 22/28-3 E 23 Brenn­wert-Zen­tral­heiz­ge­rät, E/H Jun­kers FR 50, Jun­kers AZB09 Dach schwarz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ZBR42 3 A 21"/>
    <n v="3380"/>
    <n v="289859"/>
    <s v="/preisvergleich/Relocate/481848766.html?categoryId=18406&amp;pos=1&amp;price=3380.0&amp;productid=3497887&amp;sid=289859&amp;type=offer"/>
    <s v=" Jun­kers Ce­ra­pur­Com­fort ZBR 42-3 A 21 Gas-Brenn­wert­ther­me 42 kW, L / LL Jun­kers FR 50, Mon­ta­ge­plat­te 993, ohne Spei­cher, ATEC Schacht 6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45"/>
    <n v="289859"/>
    <s v="/preisvergleich/Relocate/481860948.html?categoryId=18406&amp;pos=3&amp;price=3345.0&amp;productid=1750863&amp;sid=289859&amp;type=offer"/>
    <s v=" Jun­kers Ce­ra­pur­Com­fort ZBR 42-3 A 31 Gas-Brenn­wert­ther­me 42 kW, Flg. P Jun­kers FW 120, Mon­ta­ge­plat­te 993, ohne Spei­cher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4"/>
    <n v="289859"/>
    <s v="/preisvergleich/Relocate/481820476.html?categoryId=18406&amp;pos=2&amp;price=2354.0&amp;productid=3712883&amp;sid=289859&amp;type=offer"/>
    <s v=" Jun­kers Ce­ra­pur­Com­fort-Eco ZSBE 16-3 A 21 Brenn­wert­ther­me 16 kW, L/LL Jun­kers FR 50, ohne Spei­cher, Mon­ta­ge­plat­te 258 + 223-1 (Un­ter­putz), ATEC Schacht 6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284"/>
    <n v="289859"/>
    <s v="/preisvergleich/Relocate/481818961.html?categoryId=18406&amp;pos=8&amp;price=2284.0&amp;productid=1219746&amp;sid=289859&amp;type=offer"/>
    <s v=" Jun­kers Ce­ra­pur­Com­fort-Eco ZSBE 16-3 A 21 Brenn­wert­ther­me 16 kW, L/LL Jun­kers FR 50, Mon­ta­ge­plat­te 258, ohne Spei­cher, Jun­kers AZB10 Dach rot 80/125 Jun­kers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80"/>
    <n v="289859"/>
    <s v="/preisvergleich/Relocate/475957855.html?categoryId=18406&amp;pos=8&amp;price=2480.0&amp;productid=2286143&amp;sid=289859&amp;type=offer"/>
    <s v=" Vail­lant ecoTEC ex­clu­siv VC 356/4-7 Brenn­wert­ther­me ohne Re­ge­lung, ohne Ab­gas­pa­ket, Zu­be­hör­pa­ket A+B+C+D+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Acu ZWSB 22/28-3 E23"/>
    <n v="3295"/>
    <n v="289859"/>
    <s v="/preisvergleich/Relocate/481869001.html?categoryId=18406&amp;pos=15&amp;price=3295.0&amp;productid=3094808&amp;sid=289859&amp;type=offer"/>
    <s v=" Jun­kers Ce­ra­pu­rA­cu ZWSB 22/28-3 E 23 Brenn­wert-Zen­tral­heiz­ge­rät, E/H Jun­kers FR 120, Jun­kers Schacht 6 Meter 80/125, Mon­ta­ge­plat­te 1187 ver­ti­k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ZBR42 3 A 21"/>
    <n v="3385"/>
    <n v="289859"/>
    <s v="/preisvergleich/Relocate/481847816.html?categoryId=18406&amp;pos=2&amp;price=3385.0&amp;productid=3497887&amp;sid=289859&amp;type=offer"/>
    <s v=" Jun­kers Ce­ra­pur­Com­fort ZBR 42-3 A 21 Gas-Brenn­wert­ther­me 42 kW, L / LL Jun­kers FR 120, Mon­ta­ge­plat­te 994, ohne Spei­cher, ATEC Schacht 4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45"/>
    <n v="289859"/>
    <s v="/preisvergleich/Relocate/481842510.html?categoryId=18406&amp;pos=4&amp;price=3345.0&amp;productid=1750863&amp;sid=289859&amp;type=offer"/>
    <s v=" Jun­kers Ce­ra­pur­Com­fort ZBR 42-3 A 21 Gas-Brenn­wert­ther­me 42 kW, L / LL Jun­kers FR 50, ohne Spei­cher, Jun­kers Schacht 4 Meter 80/125, ohne Mon­ta­ge­plat­t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4"/>
    <n v="289859"/>
    <s v="/preisvergleich/Relocate/481806261.html?categoryId=18406&amp;pos=3&amp;price=2354.0&amp;productid=3712883&amp;sid=289859&amp;type=offer"/>
    <s v=" Jun­kers Ce­ra­pur­Com­fort-Eco ZSBE 16-3 A 21 Brenn­wert­ther­me 16 kW, L/LL Jun­kers FW 200, ohne Spei­cher, Mon­ta­ge­plat­te 258 + 223-1 (Un­ter­putz), oh­ne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284"/>
    <n v="289859"/>
    <s v="/preisvergleich/Relocate/481821583.html?categoryId=18406&amp;pos=9&amp;price=2284.0&amp;productid=1219746&amp;sid=289859&amp;type=offer"/>
    <s v=" Jun­kers Ce­ra­pur­Com­fort-Eco ZSBE 16-3 A 21 Brenn­wert­ther­me 16 kW, L/LL Jun­kers FR 50, Mon­ta­ge­plat­te 258, ohne Spei­cher, Jun­kers AZB09 Dach schwarz 80/125...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80"/>
    <n v="289859"/>
    <s v="/preisvergleich/Relocate/475957573.html?categoryId=18406&amp;pos=9&amp;price=2480.0&amp;productid=2286143&amp;sid=289859&amp;type=offer"/>
    <s v=" Vail­lant ecoTEC ex­clu­siv VC 276/4-7 Brenn­wert­ther­me ohne Re­ge­lung, Schrägdach schwarz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ZBR42 3 A 21"/>
    <n v="3385"/>
    <n v="289859"/>
    <s v="/preisvergleich/Relocate/481847570.html?categoryId=18406&amp;pos=3&amp;price=3385.0&amp;productid=3497887&amp;sid=289859&amp;type=offer"/>
    <s v=" Jun­kers Ce­ra­pur­Com­fort ZBR 42-3 A 21 Gas-Brenn­wert­ther­me 42 kW, L / LL Jun­kers FR 50, Mon­ta­ge­plat­te 994, ohne Spei­cher, Jun­kers AZB10 Dach rot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45"/>
    <n v="289859"/>
    <s v="/preisvergleich/Relocate/481846663.html?categoryId=18406&amp;pos=5&amp;price=3345.0&amp;productid=1750863&amp;sid=289859&amp;type=offer"/>
    <s v=" Jun­kers Ce­ra­pur­Com­fort ZBR 42-3 A 21 Gas-Brenn­wert­ther­me 42 kW, L / LL Mon­ta­ge­plat­te 994, ohne Re­ge­lung, ohne Spei­cher, Jun­kers Schacht 4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4"/>
    <n v="289859"/>
    <s v="/preisvergleich/Relocate/481814550.html?categoryId=18406&amp;pos=4&amp;price=2354.0&amp;productid=3712883&amp;sid=289859&amp;type=offer"/>
    <s v=" Jun­kers Ce­ra­pur­Com­fort-Eco ZSBE 16-3 A 21 Brenn­wert­ther­me 16 kW, L/LL ohne Re­ge­lung, ohne Spei­cher, Mon­ta­ge­plat­te 258 + 223-1 (Un­ter­putz), Jun­kers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294"/>
    <n v="289859"/>
    <s v="/preisvergleich/Relocate/481821617.html?categoryId=18406&amp;pos=10&amp;price=2294.0&amp;productid=1219746&amp;sid=289859&amp;type=offer"/>
    <s v=" Jun­kers Ce­ra­pur­Com­fort-Eco ZSBE 16-3 A 21 Brenn­wert­ther­me 16 kW, L/LL Jun­kers FR 50, Mon­ta­ge­plat­te 258, ohne Spei­cher, ATEC Schacht 8 Meter 80/125 Jun­kers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80"/>
    <n v="289859"/>
    <s v="/preisvergleich/Relocate/475957723.html?categoryId=18406&amp;pos=10&amp;price=2480.0&amp;productid=2286143&amp;sid=289859&amp;type=offer"/>
    <s v=" Vail­lant ecoTEC ex­clu­siv VC 276/4-7 Brenn­wert­ther­me ohne Re­ge­lung, Schrägdach rot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ZBR42 3 A 21"/>
    <n v="3385"/>
    <n v="289859"/>
    <s v="/preisvergleich/Relocate/481847729.html?categoryId=18406&amp;pos=4&amp;price=3385.0&amp;productid=3497887&amp;sid=289859&amp;type=offer"/>
    <s v=" Jun­kers Ce­ra­pur­Com­fort ZBR 42-3 A 21 Gas-Brenn­wert­ther­me 42 kW, L / LL Jun­kers FR 120, ohne Spei­cher, Mon­ta­ge­plat­te 258 + 528-1 (Auf­putz), ATEC Schacht 6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45"/>
    <n v="289859"/>
    <s v="/preisvergleich/Relocate/481855072.html?categoryId=18406&amp;pos=6&amp;price=3345.0&amp;productid=1750863&amp;sid=289859&amp;type=offer"/>
    <s v=" Jun­kers Ce­ra­pur­Com­fort ZBR 42-3 A 31 Gas-Brenn­wert­ther­me 42 kW, Flg. P ohne Re­ge­lung, ohne Spei­cher, Mon­ta­ge­plat­te 258 + 528-1 (Auf­putz), Jun­kers Schacht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9"/>
    <n v="289859"/>
    <s v="/preisvergleich/Relocate/481781304.html?categoryId=18406&amp;pos=5&amp;price=2359.0&amp;productid=3712883&amp;sid=289859&amp;type=offer"/>
    <s v=" Jun­kers Ce­ra­pur­Com­fort-Eco ZSBE 16-3 A 21 Brenn­wert­ther­me 16 kW, L/LL Jun­kers FR 50, Mon­ta­ge­plat­te 994, ohne Spei­cher, ATEC Schacht 4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299"/>
    <n v="289859"/>
    <s v="/preisvergleich/Relocate/481827904.html?categoryId=18406&amp;pos=11&amp;price=2299.0&amp;productid=1219746&amp;sid=289859&amp;type=offer"/>
    <s v=" Jun­kers Ce­ra­pur­Com­fort-Eco ZSBE 16-3 A 21 Brenn­wert­ther­me 16 kW, L/LL Mon­ta­ge­plat­te 258, ohne Re­ge­lung, Jun­kers ST 120-5 Z, ohne Ab­gas­pa­ket Jun­kers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83"/>
    <n v="289859"/>
    <s v="/preisvergleich/Relocate/475958069.html?categoryId=18406&amp;pos=11&amp;price=2483.0&amp;productid=2286143&amp;sid=289859&amp;type=offer"/>
    <s v=" Vail­lant ecoTEC ex­clu­siv VC 146/4-7 Brenn­wert­ther­me ca­lor­MA­TIC 370, Schrägdach rot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ZBR42 3 A 21"/>
    <n v="3385"/>
    <n v="289859"/>
    <s v="/preisvergleich/Relocate/481848903.html?categoryId=18406&amp;pos=5&amp;price=3385.0&amp;productid=3497887&amp;sid=289859&amp;type=offer"/>
    <s v=" Jun­kers Ce­ra­pur­Com­fort ZBR 42-3 A 21 Gas-Brenn­wert­ther­me 42 kW, L / LL Jun­kers FR 50, Mon­ta­ge­plat­te 994, ohne Spei­cher, Jun­kers AZB09 Dach schwarz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0"/>
    <n v="289859"/>
    <s v="/preisvergleich/Relocate/481846829.html?categoryId=18406&amp;pos=7&amp;price=3350.0&amp;productid=1750863&amp;sid=289859&amp;type=offer"/>
    <s v=" Jun­kers Ce­ra­pur­Com­fort ZBR 42-3 A 21 Gas-Brenn­wert­ther­me 42 kW, L / LL Jun­kers FR 50, ohne Spei­cher, Mon­ta­ge­plat­te 258 + 223-1 (Un­ter­putz), ATEC Schach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9"/>
    <n v="289859"/>
    <s v="/preisvergleich/Relocate/481824583.html?categoryId=18406&amp;pos=6&amp;price=2359.0&amp;productid=3712883&amp;sid=289859&amp;type=offer"/>
    <s v=" Jun­kers Ce­ra­pur­Com­fort-Eco ZSBE 16-3 A 21 Brenn­wert­ther­me 16 kW, L/LL Jun­kers FW 200, ohne Spei­cher, Mon­ta­ge­plat­te 258 + 528-1 (Auf­putz), ohne Ab­gas­pa­ket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299"/>
    <n v="289859"/>
    <s v="/preisvergleich/Relocate/481813804.html?categoryId=18406&amp;pos=12&amp;price=2299.0&amp;productid=1219746&amp;sid=289859&amp;type=offer"/>
    <s v=" Jun­kers Ce­ra­pur­Com­fort-Eco ZSBE 16-3 A 21 Brenn­wert­ther­me 16 kW, L/LL Mon­ta­ge­plat­te 258, ohne Re­ge­lung, ohne Spei­cher, Jun­kers Schacht 8 Meter 80/125...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83"/>
    <n v="289859"/>
    <s v="/preisvergleich/Relocate/475957290.html?categoryId=18406&amp;pos=12&amp;price=2483.0&amp;productid=2286143&amp;sid=289859&amp;type=offer"/>
    <s v=" Vail­lant ecoTEC ex­clu­siv VC 146/4-7 Brenn­wert­ther­me ca­lor­MA­TIC 370, Schrägdach schwarz 60/100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ZBR42 3 A 21"/>
    <n v="3390"/>
    <n v="289859"/>
    <s v="/preisvergleich/Relocate/481848265.html?categoryId=18406&amp;pos=6&amp;price=3390.0&amp;productid=3497887&amp;sid=289859&amp;type=offer"/>
    <s v=" Jun­kers Ce­ra­pur­Com­fort ZBR 42-3 A 21 Gas-Brenn­wert­ther­me 42 kW, L / LL Jun­kers FR 50, ohne Spei­cher, Mon­ta­ge­plat­te 258 + 223-1 (Un­ter­putz), ATEC Schacht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0"/>
    <n v="289859"/>
    <s v="/preisvergleich/Relocate/481848045.html?categoryId=18406&amp;pos=8&amp;price=3350.0&amp;productid=1750863&amp;sid=289859&amp;type=offer"/>
    <s v=" Jun­kers Ce­ra­pur­Com­fort ZBR 42-3 A 21 Gas-Brenn­wert­ther­me 42 kW, L / LL ohne Re­ge­lung, ohne Spei­cher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9"/>
    <n v="289859"/>
    <s v="/preisvergleich/Relocate/481826800.html?categoryId=18406&amp;pos=7&amp;price=2359.0&amp;productid=3712883&amp;sid=289859&amp;type=offer"/>
    <s v=" Jun­kers Ce­ra­pur­Com­fort-Eco ZSBE 16-3 A 21 Brenn­wert­ther­me 16 kW, L/LL Mon­ta­ge­plat­te 258, ohne Re­ge­lung, Jun­kers SK 160-5 ZB, ohne Ab­gas­pa­ket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299"/>
    <n v="289859"/>
    <s v="/preisvergleich/Relocate/481824649.html?categoryId=18406&amp;pos=13&amp;price=2299.0&amp;productid=1219746&amp;sid=289859&amp;type=offer"/>
    <s v=" Jun­kers Ce­ra­pur­Com­fort-Eco ZSBE 16-3 A 21 Brenn­wert­ther­me 16 kW, L/LL Jun­kers FR 120, ohne Spei­cher, ohne Mon­ta­ge­plat­te, ATEC Schacht 10 Meter 80/125...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83"/>
    <n v="289859"/>
    <s v="/preisvergleich/Relocate/475957688.html?categoryId=18406&amp;pos=13&amp;price=2483.0&amp;productid=2286143&amp;sid=289859&amp;type=offer"/>
    <s v=" Vail­lant ecoTEC ex­clu­siv VC 146/4-7 Brenn­wert­ther­me ca­lor­MA­TIC 350, Flach­dach schwarz 60/100, Un­ter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ZBR42 3 A 21"/>
    <n v="3390"/>
    <n v="289859"/>
    <s v="/preisvergleich/Relocate/481847682.html?categoryId=18406&amp;pos=7&amp;price=339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0"/>
    <n v="289859"/>
    <s v="/preisvergleich/Relocate/481847331.html?categoryId=18406&amp;pos=9&amp;price=3350.0&amp;productid=1750863&amp;sid=289859&amp;type=offer"/>
    <s v=" Jun­kers Ce­ra­pur­Com­fort ZBR 42-3 A 21 Gas-Brenn­wert­ther­me 42 kW, L / LL Jun­kers FW 200, ohne Spei­cher, Mon­ta­ge­plat­te 258 + 223-1 (Un­ter­putz)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9"/>
    <n v="289859"/>
    <s v="/preisvergleich/Relocate/481814819.html?categoryId=18406&amp;pos=8&amp;price=2359.0&amp;productid=3712883&amp;sid=289859&amp;type=offer"/>
    <s v=" Jun­kers Ce­ra­pur­Com­fort-Eco ZSBE 16-3 A 21 Brenn­wert­ther­me 16 kW, L/LL ohne Re­ge­lung, ohne Spei­cher, Mon­ta­ge­plat­te 258 + 528-1 (Auf­putz), Jun­kers Schacht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299"/>
    <n v="289859"/>
    <s v="/preisvergleich/Relocate/481827729.html?categoryId=18406&amp;pos=14&amp;price=2299.0&amp;productid=1219746&amp;sid=289859&amp;type=offer"/>
    <s v=" Jun­kers Ce­ra­pur­Com­fort-Eco ZSBE 16-3 A 21 Brenn­wert­ther­me 16 kW, L/LL Jun­kers FW 120, ohne Spei­cher, Mon­ta­ge­plat­te 258 + 223-1 (Un­ter­putz), oh­ne...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83"/>
    <n v="289859"/>
    <s v="/preisvergleich/Relocate/475957217.html?categoryId=18406&amp;pos=14&amp;price=2483.0&amp;productid=2286143&amp;sid=289859&amp;type=offer"/>
    <s v=" Vail­lant ecoTEC ex­clu­siv VC 146/4-7 Brenn­wert­ther­me ca­lor­MA­TIC 350, Flach­dach rot 60/100, Un­ter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ZBR42 3 A 21"/>
    <n v="3390"/>
    <n v="289859"/>
    <s v="/preisvergleich/Relocate/481849020.html?categoryId=18406&amp;pos=8&amp;price=3390.0&amp;productid=3497887&amp;sid=289859&amp;type=offer"/>
    <s v=" Jun­kers Ce­ra­pur­Com­fort ZBR 42-3 A 21 Gas-Brenn­wert­ther­me 42 kW, L / LL Jun­kers FR 120, Mon­ta­ge­plat­te 993, ohne Spei­cher, ATEC Schacht 4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0"/>
    <n v="289859"/>
    <s v="/preisvergleich/Relocate/481848353.html?categoryId=18406&amp;pos=10&amp;price=3350.0&amp;productid=1750863&amp;sid=289859&amp;type=offer"/>
    <s v=" Jun­kers Ce­ra­pur­Com­fort ZBR 42-3 A 21 Gas-Brenn­wert­ther­me 42 kW, L / LL Mon­ta­ge­plat­te 993, ohne Re­ge­lung, ohne Spei­cher, Jun­kers Schacht 4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59"/>
    <n v="289859"/>
    <s v="/preisvergleich/Relocate/481819454.html?categoryId=18406&amp;pos=9&amp;price=2359.0&amp;productid=3712883&amp;sid=289859&amp;type=offer"/>
    <s v=" Jun­kers Ce­ra­pur­Com­fort-Eco ZSBE 16-3 A 21 Brenn­wert­ther­me 16 kW, L/LL Jun­kers FR 50, ohne Spei­cher, Mon­ta­ge­plat­te 258 + 528-1 (Auf­putz), ATEC Schacht 6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ComfortEco ZSBE 16-3"/>
    <n v="2304"/>
    <n v="289859"/>
    <s v="/preisvergleich/Relocate/481819632.html?categoryId=18406&amp;pos=15&amp;price=2304.0&amp;productid=1219746&amp;sid=289859&amp;type=offer"/>
    <s v=" Jun­kers Ce­ra­pur­Com­fort-Eco ZSBE 16-3 A 21 Brenn­wert­ther­me 16 kW, L/LL Jun­kers FW 120, ohne Spei­cher, Mon­ta­ge­plat­te 258 + 528-1 (Auf­putz), ohne Ab­gas­pa­ket ..."/>
    <n v="18406"/>
    <x v="142"/>
    <n v="0"/>
    <n v="32"/>
    <e v="#N/A"/>
    <e v="#N/A"/>
    <n v="71"/>
    <n v="39"/>
    <s v="­me 16 "/>
    <s v="16"/>
    <s v="me 16"/>
    <x v="18"/>
    <s v="16-"/>
    <e v="#N/A"/>
    <m/>
    <n v="16"/>
  </r>
  <r>
    <s v="Vaillant ecoTEC 146 4 7"/>
    <n v="2484"/>
    <n v="289859"/>
    <s v="/preisvergleich/Relocate/475957328.html?categoryId=18406&amp;pos=15&amp;price=2484.0&amp;productid=2286143&amp;sid=289859&amp;type=offer"/>
    <s v=" Vail­lant ecoTEC ex­clu­siv VC 146/4-7 Brenn­wert­ther­me ohne Re­ge­lung, Schacht­sys­tem­pa­ket 10m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ZBR42 3 A 21"/>
    <n v="3390"/>
    <n v="289859"/>
    <s v="/preisvergleich/Relocate/481848653.html?categoryId=18406&amp;pos=9&amp;price=339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5"/>
    <n v="289859"/>
    <s v="/preisvergleich/Relocate/481847048.html?categoryId=18406&amp;pos=11&amp;price=3355.0&amp;productid=1750863&amp;sid=289859&amp;type=offer"/>
    <s v=" Jun­kers Ce­ra­pur­Com­fort ZBR 42-3 A 21 Gas-Brenn­wert­ther­me 42 kW, L / LL Jun­kers FR 50, Mon­ta­ge­plat­te 994, ohne Spei­cher, ATEC Schacht 4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64"/>
    <n v="289859"/>
    <s v="/preisvergleich/Relocate/481824895.html?categoryId=18406&amp;pos=10&amp;price=2364.0&amp;productid=3712883&amp;sid=289859&amp;type=offer"/>
    <s v=" Jun­kers Ce­ra­pur­Com­fort-Eco ZSBE 16-3 A 21 Brenn­wert­ther­me 16 kW, L/LL Jun­kers FR 50, ohne Spei­cher, Mon­ta­ge­plat­te 258 + 223-1 (Un­ter­putz), Jun­kers AZB09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 A 21"/>
    <n v="3390"/>
    <n v="289859"/>
    <s v="/preisvergleich/Relocate/481846539.html?categoryId=18406&amp;pos=10&amp;price=3390.0&amp;productid=3497887&amp;sid=289859&amp;type=offer"/>
    <s v=" Jun­kers Ce­ra­pur­Com­fort ZBR 42-3 A 21 Gas-Brenn­wert­ther­me 42 kW, L / LL Jun­kers FR 50, Mon­ta­ge­plat­te 258, ohne Spei­cher, Jun­kers Schacht 4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5"/>
    <n v="289859"/>
    <s v="/preisvergleich/Relocate/481847003.html?categoryId=18406&amp;pos=12&amp;price=3355.0&amp;productid=1750863&amp;sid=289859&amp;type=offer"/>
    <s v=" Jun­kers Ce­ra­pur­Com­fort ZBR 42-3 A 21 Gas-Brenn­wert­ther­me 42 kW, L / LL ohne Re­ge­lung, ohne Spei­cher, Mon­ta­ge­plat­te 258 + 528-1 (Auf­putz), Jun­kers Schacht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64"/>
    <n v="289859"/>
    <s v="/preisvergleich/Relocate/481821787.html?categoryId=18406&amp;pos=11&amp;price=2364.0&amp;productid=3712883&amp;sid=289859&amp;type=offer"/>
    <s v=" Jun­kers Ce­ra­pur­Com­fort-Eco ZSBE 16-3 A 21 Brenn­wert­ther­me 16 kW, L/LL Jun­kers FR 50, ohne Spei­cher, Mon­ta­ge­plat­te 258 + 223-1 (Un­ter­putz), Jun­kers AZB10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 A 21"/>
    <n v="3390"/>
    <n v="289859"/>
    <s v="/preisvergleich/Relocate/481848713.html?categoryId=18406&amp;pos=11&amp;price=3390.0&amp;productid=3497887&amp;sid=289859&amp;type=offer"/>
    <s v=" Jun­kers Ce­ra­pur­Com­fort ZBR 42-3 A 21 Gas-Brenn­wert­ther­me 42 kW, L / LL Jun­kers FR 50, Mon­ta­ge­plat­te 993, ohne Spei­cher, Jun­kers AZB10 Dach rot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5"/>
    <n v="289859"/>
    <s v="/preisvergleich/Relocate/481846443.html?categoryId=18406&amp;pos=13&amp;price=3355.0&amp;productid=1750863&amp;sid=289859&amp;type=offer"/>
    <s v=" Jun­kers Ce­ra­pur­Com­fort ZBR 42-3 A 21 Gas-Brenn­wert­ther­me 42 kW, L / LL Jun­kers FR 50, ohne Spei­cher, Mon­ta­ge­plat­te 258 + 528-1 (Auf­putz), ATEC Schacht 6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64"/>
    <n v="289859"/>
    <s v="/preisvergleich/Relocate/481826997.html?categoryId=18406&amp;pos=12&amp;price=2364.0&amp;productid=3712883&amp;sid=289859&amp;type=offer"/>
    <s v=" Jun­kers Ce­ra­pur­Com­fort-Eco ZSBE 16-3 A 21 Brenn­wert­ther­me 16 kW, L/LL Jun­kers FR 120, ohne Spei­cher, Mon­ta­ge­plat­te 258 + 223-1 (Un­ter­putz), ATEC Schacht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 A 21"/>
    <n v="3390"/>
    <n v="289859"/>
    <s v="/preisvergleich/Relocate/481846558.html?categoryId=18406&amp;pos=12&amp;price=3390.0&amp;productid=3497887&amp;sid=289859&amp;type=offer"/>
    <s v=" Jun­kers Ce­ra­pur­Com­fort ZBR 42-3 A 21 Gas-Brenn­wert­ther­me 42 kW, L / LL Jun­kers FR 50, Mon­ta­ge­plat­te 993, ohne Spei­cher, Jun­kers AZB09 Dach schwarz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5"/>
    <n v="289859"/>
    <s v="/preisvergleich/Relocate/481847734.html?categoryId=18406&amp;pos=14&amp;price=3355.0&amp;productid=1750863&amp;sid=289859&amp;type=offer"/>
    <s v=" Jun­kers Ce­ra­pur­Com­fort ZBR 42-3 A 21 Gas-Brenn­wert­ther­me 42 kW, L / LL Jun­kers FW 200, ohne Spei­cher, Mon­ta­ge­plat­te 258 + 528-1 (Auf­putz)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64"/>
    <n v="289859"/>
    <s v="/preisvergleich/Relocate/481814453.html?categoryId=18406&amp;pos=13&amp;price=2364.0&amp;productid=3712883&amp;sid=289859&amp;type=offer"/>
    <s v=" Jun­kers Ce­ra­pur­Com­fort-Eco ZSBE 16-3 A 21 Brenn­wert­ther­me 16 kW, L/LL Jun­kers FR 50, Mon­ta­ge­plat­te 993, ohne Spei­cher, ATEC Schacht 4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Remeha Tzerra DS 24"/>
    <n v="1749"/>
    <n v="223861"/>
    <s v="/preisvergleich/Relocate/585069514.html?categoryId=18406&amp;pos=1&amp;price=1749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395"/>
    <n v="289859"/>
    <s v="/preisvergleich/Relocate/481847705.html?categoryId=18406&amp;pos=13&amp;price=3395.0&amp;productid=3497887&amp;sid=289859&amp;type=offer"/>
    <s v=" Jun­kers Ce­ra­pur­Com­fort ZBR 42-3 A 21 Gas-Brenn­wert­ther­me 42 kW, L / LL Jun­kers FR 120, ohne Spei­cher, Mon­ta­ge­plat­te 258 + 528-1 (Auf­putz), Jun­kers AZB09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A23"/>
    <n v="3355"/>
    <n v="289859"/>
    <s v="/preisvergleich/Relocate/481847803.html?categoryId=18406&amp;pos=15&amp;price=3355.0&amp;productid=1750863&amp;sid=289859&amp;type=offer"/>
    <s v=" Jun­kers Ce­ra­pur­Com­fort ZBR 42-3 A 21 Gas-Brenn­wert­ther­me 42 kW, L / LL Mon­ta­ge­plat­te 258, ohne Re­ge­lung, Jun­kers SK 160-5 ZB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69"/>
    <n v="289859"/>
    <s v="/preisvergleich/Relocate/481825908.html?categoryId=18406&amp;pos=14&amp;price=2369.0&amp;productid=3712883&amp;sid=289859&amp;type=offer"/>
    <s v=" Jun­kers Ce­ra­pur­Com­fort-Eco ZSBE 16-3 A 21 Brenn­wert­ther­me 16 kW, L/LL Jun­kers FR 50, ohne Spei­cher, Mon­ta­ge­plat­te 258 + 528-1 (Auf­putz), Jun­kers AZB10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Remeha Tzerra DS 24"/>
    <n v="1749"/>
    <n v="223861"/>
    <s v="/preisvergleich/Relocate/585069376.html?categoryId=18406&amp;pos=2&amp;price=1749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395"/>
    <n v="289859"/>
    <s v="/preisvergleich/Relocate/481846938.html?categoryId=18406&amp;pos=14&amp;price=3395.0&amp;productid=3497887&amp;sid=289859&amp;type=offer"/>
    <s v=" Jun­kers Ce­ra­pur­Com­fort ZBR 42-3 A 21 Gas-Brenn­wert­ther­me 42 kW, L / LL Jun­kers FR 50, ohne Spei­cher, Mon­ta­ge­plat­te 258 + 528-1 (Auf­putz), ATEC Schacht 10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16 kW"/>
    <n v="2369"/>
    <n v="289859"/>
    <s v="/preisvergleich/Relocate/481820104.html?categoryId=18406&amp;pos=15&amp;price=2369.0&amp;productid=3712883&amp;sid=289859&amp;type=offer"/>
    <s v=" Jun­kers Ce­ra­pur­Com­fort-Eco ZSBE 16-3 A 21 Brenn­wert­ther­me 16 kW, L/LL Jun­kers FR 120, ohne Spei­cher, Mon­ta­ge­plat­te 258 + 528-1 (Auf­putz), ATEC Schacht 4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Remeha Tzerra DS 24"/>
    <n v="1750"/>
    <n v="223861"/>
    <s v="/preisvergleich/Relocate/585069216.html?categoryId=18406&amp;pos=3&amp;price=1750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395"/>
    <n v="289859"/>
    <s v="/preisvergleich/Relocate/481846823.html?categoryId=18406&amp;pos=15&amp;price=3395.0&amp;productid=3497887&amp;sid=289859&amp;type=offer"/>
    <s v=" Jun­kers Ce­ra­pur­Com­fort ZBR 42-3 A 21 Gas-Brenn­wert­ther­me 42 kW, L / LL Jun­kers FW 120, ohne Spei­cher, ohne Mon­ta­ge­plat­te, ATEC Schacht 4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750"/>
    <n v="223861"/>
    <s v="/preisvergleich/Relocate/586004960.html?categoryId=18406&amp;pos=4&amp;price=1750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751"/>
    <n v="223861"/>
    <s v="/preisvergleich/Relocate/524658244.html?categoryId=18406&amp;pos=5&amp;price=1751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751"/>
    <n v="223861"/>
    <s v="/preisvergleich/Relocate/585069468.html?categoryId=18406&amp;pos=6&amp;price=1751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751"/>
    <n v="223861"/>
    <s v="/preisvergleich/Relocate/524658112.html?categoryId=18406&amp;pos=7&amp;price=1751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752"/>
    <n v="223861"/>
    <s v="/preisvergleich/Relocate/585069314.html?categoryId=18406&amp;pos=8&amp;price=1752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754"/>
    <n v="223861"/>
    <s v="/preisvergleich/Relocate/585069408.html?categoryId=18406&amp;pos=9&amp;price=1754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755"/>
    <n v="223861"/>
    <s v="/preisvergleich/Relocate/585069330.html?categoryId=18406&amp;pos=10&amp;price=1755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756"/>
    <n v="223861"/>
    <s v="/preisvergleich/Relocate/585069325.html?categoryId=18406&amp;pos=11&amp;price=1756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WSB 28"/>
    <n v="3295"/>
    <n v="289859"/>
    <s v="/preisvergleich/Relocate/481867999.html?categoryId=18406&amp;pos=1&amp;price=3295.0&amp;productid=3094808&amp;sid=289859&amp;type=offer"/>
    <s v=" Jun­kers Ce­ra­pu­rA­cu ZWSB 22/28-3 E 23 Brenn­wert-Zen­tral­heiz­ge­rät, E/H Jun­kers FR 50, Jun­kers AZB10 Dach rot 80/125, Mon­ta­ge­plat­te 991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Remeha Tzerra DS 24"/>
    <n v="1757"/>
    <n v="223861"/>
    <s v="/preisvergleich/Relocate/585069087.html?categoryId=18406&amp;pos=12&amp;price=1757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WSB 28"/>
    <n v="3300"/>
    <n v="289859"/>
    <s v="/preisvergleich/Relocate/481869677.html?categoryId=18406&amp;pos=2&amp;price=3300.0&amp;productid=3094808&amp;sid=289859&amp;type=offer"/>
    <s v=" Jun­kers Ce­ra­pu­rA­cu ZWSB 22/28-3 E 23 Brenn­wert-Zen­tral­heiz­ge­rät, E/H Jun­kers FR 50, ATEC Schacht 8 Meter 80/125, Mon­ta­ge­plat­te 992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Remeha Tzerra DS 24"/>
    <n v="1759"/>
    <n v="223861"/>
    <s v="/preisvergleich/Relocate/524658224.html?categoryId=18406&amp;pos=13&amp;price=1759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WSB 28"/>
    <n v="3300"/>
    <n v="289859"/>
    <s v="/preisvergleich/Relocate/481867773.html?categoryId=18406&amp;pos=3&amp;price=3300.0&amp;productid=3094808&amp;sid=289859&amp;type=offer"/>
    <s v=" Jun­kers Ce­ra­pu­rA­cu ZWSB 22/28-3 E 23 Brenn­wert-Zen­tral­heiz­ge­rät, E/H Jun­kers FW 120, Jun­kers Schacht 4 Meter 80/125, ohne Mon­ta­ge­plat­te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Remeha Tzerra DS 24"/>
    <n v="1760"/>
    <n v="223861"/>
    <s v="/preisvergleich/Relocate/585069266.html?categoryId=18406&amp;pos=14&amp;price=1760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WSB 28"/>
    <n v="3305"/>
    <n v="289859"/>
    <s v="/preisvergleich/Relocate/481869271.html?categoryId=18406&amp;pos=4&amp;price=3305.0&amp;productid=3094808&amp;sid=289859&amp;type=offer"/>
    <s v=" Jun­kers Ce­ra­pu­rA­cu ZWSB 22/28-3 E 23 Brenn­wert-Zen­tral­heiz­ge­rät, E/H Jun­kers FR 50, ATEC Schacht 8 Meter 80/125, Mon­ta­ge­plat­te 991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Remeha Tzerra DS 24"/>
    <n v="1760"/>
    <n v="223861"/>
    <s v="/preisvergleich/Relocate/586004516.html?categoryId=18406&amp;pos=15&amp;price=1760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WSB 28"/>
    <n v="3305"/>
    <n v="289859"/>
    <s v="/preisvergleich/Relocate/481869467.html?categoryId=18406&amp;pos=5&amp;price=3305.0&amp;productid=3094808&amp;sid=289859&amp;type=offer"/>
    <s v=" Jun­kers Ce­ra­pu­rA­cu ZWSB 22/28-3 E 23 Brenn­wert-Zen­tral­heiz­ge­rät, E/H ohne Re­ge­lung, Jun­kers Schacht 8 Meter 80/125, Mon­ta­ge­plat­te 992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ZWSB 28"/>
    <n v="3310"/>
    <n v="289859"/>
    <s v="/preisvergleich/Relocate/481869128.html?categoryId=18406&amp;pos=6&amp;price=3310.0&amp;productid=3094808&amp;sid=289859&amp;type=offer"/>
    <s v=" Jun­kers Ce­ra­pu­rA­cu ZWSB 22/28-3 E 23 Brenn­wert-Zen­tral­heiz­ge­rät, E/H Jun­kers FR 120, ATEC Schacht 6 Meter 80/125, Mon­ta­ge­plat­te 992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ZWSB 28"/>
    <n v="3310"/>
    <n v="289859"/>
    <s v="/preisvergleich/Relocate/481869607.html?categoryId=18406&amp;pos=7&amp;price=3310.0&amp;productid=3094808&amp;sid=289859&amp;type=offer"/>
    <s v=" Jun­kers Ce­ra­pu­rA­cu ZWSB 22/28-3 E 23 Brenn­wert-Zen­tral­heiz­ge­rät, E/H ohne Re­ge­lung, Jun­kers Schacht 8 Meter 80/125, Mon­ta­ge­plat­te 991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Vaillant eco TEC 146 4 7"/>
    <n v="2485"/>
    <n v="289859"/>
    <s v="/preisvergleich/Relocate/475957572.html?categoryId=18406&amp;pos=1&amp;price=2485.0&amp;productid=2286143&amp;sid=289859&amp;type=offer"/>
    <s v=" Vail­lant ecoTEC ex­clu­siv VC 356/4-7 Brenn­wert­ther­me ohne Re­ge­lung, ohne Ab­gas­pa­ket, Zu­be­hör­pa­ket A+B+F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WSB 28"/>
    <n v="3315"/>
    <n v="289859"/>
    <s v="/preisvergleich/Relocate/481868707.html?categoryId=18406&amp;pos=8&amp;price=3315.0&amp;productid=3094808&amp;sid=289859&amp;type=offer"/>
    <s v=" Jun­kers Ce­ra­pu­rA­cu ZWSB 22/28-3 E 23 Brenn­wert-Zen­tral­heiz­ge­rät, E/H Jun­kers FW 120, Jun­kers AZB09 Dach schwarz 80/125, Mon­ta­ge­plat­te 1187 ver­ti­kal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ZSBE 16 3 A21"/>
    <n v="2304"/>
    <n v="289859"/>
    <s v="/preisvergleich/Relocate/481780494.html?categoryId=18406&amp;pos=1&amp;price=2304.0&amp;productid=1219746&amp;sid=289859&amp;type=offer"/>
    <s v=" Jun­kers Ce­ra­pur­Com­fort-Eco ZSBE 16-3 A 21 Brenn­wert­ther­me 16 kW, L/LL Jun­kers FR 120, Mon­ta­ge­plat­te 258, ohne Spei­cher, ATEC Schacht 6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87"/>
    <n v="289859"/>
    <s v="/preisvergleich/Relocate/475958002.html?categoryId=18406&amp;pos=2&amp;price=2487.0&amp;productid=2286143&amp;sid=289859&amp;type=offer"/>
    <s v=" Vail­lant ecoTEC ex­clu­siv VC 206/4-7 Brenn­wert­ther­me ca­lor­MA­TIC 370, Flach­dach schwarz 60/100, Auf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WSB 28"/>
    <n v="3315"/>
    <n v="289859"/>
    <s v="/preisvergleich/Relocate/481867786.html?categoryId=18406&amp;pos=9&amp;price=3315.0&amp;productid=3094808&amp;sid=289859&amp;type=offer"/>
    <s v=" Jun­kers Ce­ra­pu­rA­cu ZWSB 22/28-3 E 23 Brenn­wert-Zen­tral­heiz­ge­rät, E/H Jun­kers FR 50, Jun­kers Schacht 10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ZSBE 16 3 A21"/>
    <n v="2314"/>
    <n v="289859"/>
    <s v="/preisvergleich/Relocate/481821862.html?categoryId=18406&amp;pos=2&amp;price=2314.0&amp;productid=1219746&amp;sid=289859&amp;type=offer"/>
    <s v=" Jun­kers Ce­ra­pur­Com­fort-Eco ZSBE 16-3 A 21 Brenn­wert­ther­me 16 kW, L/LL Jun­kers FR 50, Mon­ta­ge­plat­te 258, ohne Spei­cher, ATEC Schacht 10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87"/>
    <n v="289859"/>
    <s v="/preisvergleich/Relocate/475957748.html?categoryId=18406&amp;pos=3&amp;price=2487.0&amp;productid=2286143&amp;sid=289859&amp;type=offer"/>
    <s v=" Vail­lant ecoTEC ex­clu­siv VC 206/4-7 Brenn­wert­ther­me ca­lor­MA­TIC 370, Flach­dach rot 60/100, Auf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WSB 28"/>
    <n v="3320"/>
    <n v="289859"/>
    <s v="/preisvergleich/Relocate/481869243.html?categoryId=18406&amp;pos=10&amp;price=3320.0&amp;productid=3094808&amp;sid=289859&amp;type=offer"/>
    <s v=" Jun­kers Ce­ra­pu­rA­cu ZWSB 22/28-3 E 23 Brenn­wert-Zen­tral­heiz­ge­rät, E/H Jun­kers FR 120, Jun­kers AZB09 Dach schwarz 80/125, Mon­ta­ge­plat­te 992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ZSBE 16 3 A21"/>
    <n v="2314"/>
    <n v="289859"/>
    <s v="/preisvergleich/Relocate/481820485.html?categoryId=18406&amp;pos=3&amp;price=2314.0&amp;productid=1219746&amp;sid=289859&amp;type=offer"/>
    <s v=" Jun­kers Ce­ra­pur­Com­fort-Eco ZSBE 16-3 A 21 Brenn­wert­ther­me 16 kW, L/LL ohne Re­ge­lung, Jun­kers SK 160-5 ZB, ohne Ab­gas­pa­ket, ohne Mon­ta­ge­plat­te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88"/>
    <n v="289859"/>
    <s v="/preisvergleich/Relocate/475958274.html?categoryId=18406&amp;pos=4&amp;price=2488.0&amp;productid=2286143&amp;sid=289859&amp;type=offer"/>
    <s v=" Vail­lant ecoTEC ex­clu­siv VC 146/4-7 Brenn­wert­ther­me ca­lor­MA­TIC 350, Schrägdach schwarz 60/100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WSB 28"/>
    <n v="3320"/>
    <n v="289859"/>
    <s v="/preisvergleich/Relocate/481868103.html?categoryId=18406&amp;pos=11&amp;price=3320.0&amp;productid=3094808&amp;sid=289859&amp;type=offer"/>
    <s v=" Jun­kers Ce­ra­pu­rA­cu ZWSB 22/28-3 E 23 Brenn­wert-Zen­tral­heiz­ge­rät, E/H Jun­kers FR 120, Jun­kers AZB10 Dach rot 80/125, Mon­ta­ge­plat­te 992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ZSBE 16 3 A21"/>
    <n v="2314"/>
    <n v="289859"/>
    <s v="/preisvergleich/Relocate/481822709.html?categoryId=18406&amp;pos=4&amp;price=2314.0&amp;productid=1219746&amp;sid=289859&amp;type=offer"/>
    <s v=" Jun­kers Ce­ra­pur­Com­fort-Eco ZSBE 16-3 A 21 Brenn­wert­ther­me 16 kW, L/LL Jun­kers FR 120, Mon­ta­ge­plat­te 258, ohne Spei­cher, Jun­kers AZB09 Dach schwarz 80/125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88"/>
    <n v="289859"/>
    <s v="/preisvergleich/Relocate/475958472.html?categoryId=18406&amp;pos=5&amp;price=2488.0&amp;productid=2286143&amp;sid=289859&amp;type=offer"/>
    <s v=" Vail­lant ecoTEC ex­clu­siv VC 146/4-7 Brenn­wert­ther­me ca­lor­MA­TIC 350, Flach­dach rot 60/100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WSB 28"/>
    <n v="3320"/>
    <n v="289859"/>
    <s v="/preisvergleich/Relocate/481869021.html?categoryId=18406&amp;pos=12&amp;price=3320.0&amp;productid=3094808&amp;sid=289859&amp;type=offer"/>
    <s v=" Jun­kers Ce­ra­pu­rA­cu ZWSB 22/28-3 E 23 Brenn­wert-Zen­tral­heiz­ge­rät, E/H Jun­kers FR 50, ATEC Schacht 10 Meter 80/125, Mon­ta­ge­plat­te 992 &amp; 1187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ZSBE 16 3 A21"/>
    <n v="2314"/>
    <n v="289859"/>
    <s v="/preisvergleich/Relocate/481821378.html?categoryId=18406&amp;pos=5&amp;price=2314.0&amp;productid=1219746&amp;sid=289859&amp;type=offer"/>
    <s v=" Jun­kers Ce­ra­pur­Com­fort-Eco ZSBE 16-3 A 21 Brenn­wert­ther­me 16 kW, L/LL Jun­kers FR 120, Mon­ta­ge­plat­te 258, ohne Spei­cher, Jun­kers AZB10 Dach rot 80/125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88"/>
    <n v="289859"/>
    <s v="/preisvergleich/Relocate/475957438.html?categoryId=18406&amp;pos=6&amp;price=2488.0&amp;productid=2286143&amp;sid=289859&amp;type=offer"/>
    <s v=" Vail­lant ecoTEC ex­clu­siv VC 146/4-7 Brenn­wert­ther­me ca­lor­MA­TIC 350, Schrägdach rot 60/100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WSB 28"/>
    <n v="3320"/>
    <n v="289859"/>
    <s v="/preisvergleich/Relocate/481869455.html?categoryId=18406&amp;pos=13&amp;price=3320.0&amp;productid=3094808&amp;sid=289859&amp;type=offer"/>
    <s v=" Jun­kers Ce­ra­pu­rA­cu ZWSB 22/28-3 E 23 Brenn­wert-Zen­tral­heiz­ge­rät, E/H Jun­kers FR 120, Jun­kers Schacht 8 Meter 80/125, Mon­ta­ge­plat­te 1187 ver­ti­kal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ZSBE 16 3 A21"/>
    <n v="2315"/>
    <n v="289859"/>
    <s v="/preisvergleich/Relocate/481821305.html?categoryId=18406&amp;pos=6&amp;price=2315.0&amp;productid=1219746&amp;sid=289859&amp;type=offer"/>
    <s v=" Jun­kers Ce­ra­pur­Com­fort-Eco ZSBE 16-3 A 31 Brenn­wert­ther­me 16 kW Flg. P ohne Re­ge­lung, ohne Spei­cher, Mon­ta­ge­plat­te 258 + 223-1 (Un­ter­putz), oh­ne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88"/>
    <n v="289859"/>
    <s v="/preisvergleich/Relocate/475957399.html?categoryId=18406&amp;pos=7&amp;price=2488.0&amp;productid=2286143&amp;sid=289859&amp;type=offer"/>
    <s v=" Vail­lant ecoTEC ex­clu­siv VC 146/4-7 Brenn­wert­ther­me ca­lor­MA­TIC 350, Flach­dach schwarz 60/100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WSB 28"/>
    <n v="3325"/>
    <n v="289859"/>
    <s v="/preisvergleich/Relocate/481868487.html?categoryId=18406&amp;pos=14&amp;price=3325.0&amp;productid=3094808&amp;sid=289859&amp;type=offer"/>
    <s v=" Jun­kers Ce­ra­pu­rA­cu ZWSB 22/28-3 E 23 Brenn­wert-Zen­tral­heiz­ge­rät, E/H Jun­kers FW 120, ATEC Schacht 4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CerapurComfort ZBR 42-3A23"/>
    <n v="3360"/>
    <n v="289859"/>
    <s v="/preisvergleich/Relocate/481847288.html?categoryId=18406&amp;pos=1&amp;price=3360.0&amp;productid=1750863&amp;sid=289859&amp;type=offer"/>
    <s v=" Jun­kers Ce­ra­pur­Com­fort ZBR 42-3 A 21 Gas-Brenn­wert­ther­me 42 kW, L / LL Jun­kers FR 50, ohne Spei­cher, Mon­ta­ge­plat­te 258 + 223-1 (Un­ter­putz), Jun­kers AZB09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SBE 16 3 A21"/>
    <n v="2320"/>
    <n v="289859"/>
    <s v="/preisvergleich/Relocate/481823017.html?categoryId=18406&amp;pos=7&amp;price=2320.0&amp;productid=1219746&amp;sid=289859&amp;type=offer"/>
    <s v=" Jun­kers Ce­ra­pur­Com­fort-Eco ZSBE 16-3 A 31 Brenn­wert­ther­me 16 kW Flg. P ohne Re­ge­lung, ohne Spei­cher, Mon­ta­ge­plat­te 258 + 528-1 (Auf­putz), ohne Ab­gas­pa­ket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92"/>
    <n v="289859"/>
    <s v="/preisvergleich/Relocate/475957761.html?categoryId=18406&amp;pos=8&amp;price=2492.0&amp;productid=2286143&amp;sid=289859&amp;type=offer"/>
    <s v=" Vail­lant ecoTEC ex­clu­siv VC 206/4-7 Brenn­wert­ther­me ca­lor­MA­TIC 370, Schrägdach schwarz 60/100, Auf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WSB 28"/>
    <n v="3330"/>
    <n v="289859"/>
    <s v="/preisvergleich/Relocate/481869279.html?categoryId=18406&amp;pos=15&amp;price=3330.0&amp;productid=3094808&amp;sid=289859&amp;type=offer"/>
    <s v=" Jun­kers Ce­ra­pu­rA­cu ZWSB 22/28-3 E 23 Brenn­wert-Zen­tral­heiz­ge­rät, E/H Jun­kers FR 50, Jun­kers Schacht 8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8"/>
    <e v="#N/A"/>
    <m/>
    <e v="#N/A"/>
  </r>
  <r>
    <s v="Junkers CerapurComfort ZBR 42-3A23"/>
    <n v="3360"/>
    <n v="289859"/>
    <s v="/preisvergleich/Relocate/481842575.html?categoryId=18406&amp;pos=2&amp;price=3360.0&amp;productid=1750863&amp;sid=289859&amp;type=offer"/>
    <s v=" Jun­kers Ce­ra­pur­Com­fort ZBR 42-3 A 21 Gas-Brenn­wert­ther­me 42 kW, L / LL Jun­kers FR 50, ohne Spei­cher, Mon­ta­ge­plat­te 258 + 223-1 (Un­ter­putz), Jun­kers AZB10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69"/>
    <n v="289859"/>
    <s v="/preisvergleich/Relocate/481820388.html?categoryId=18406&amp;pos=1&amp;price=2369.0&amp;productid=3712883&amp;sid=289859&amp;type=offer"/>
    <s v=" Jun­kers Ce­ra­pur­Com­fort-Eco ZSBE 16-3 A 21 Brenn­wert­ther­me 16 kW, L/LL Jun­kers FR 50, ohne Spei­cher, Mon­ta­ge­plat­te 258 + 528-1 (Auf­putz), Jun­kers AZB09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395"/>
    <n v="289859"/>
    <s v="/preisvergleich/Relocate/481846517.html?categoryId=18406&amp;pos=1&amp;price=3395.0&amp;productid=3497887&amp;sid=289859&amp;type=offer"/>
    <s v=" Jun­kers Ce­ra­pur­Com­fort ZBR 42-3 A 21 Gas-Brenn­wert­ther­me 42 kW, L / LL Jun­kers FR 120, ohne Spei­cher, Mon­ta­ge­plat­te 258 + 528-1 (Auf­putz), Jun­kers AZB10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A21"/>
    <n v="2324"/>
    <n v="289859"/>
    <s v="/preisvergleich/Relocate/481819114.html?categoryId=18406&amp;pos=8&amp;price=2324.0&amp;productid=1219746&amp;sid=289859&amp;type=offer"/>
    <s v=" Jun­kers Ce­ra­pur­Com­fort-Eco ZSBE 16-3 A 21 Brenn­wert­ther­me 16 kW, L/LL Jun­kers FW 120, Mon­ta­ge­plat­te 994, ohne Spei­cher, ohne Ab­gas­pa­ket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92"/>
    <n v="289859"/>
    <s v="/preisvergleich/Relocate/475957766.html?categoryId=18406&amp;pos=9&amp;price=2492.0&amp;productid=2286143&amp;sid=289859&amp;type=offer"/>
    <s v=" Vail­lant ecoTEC ex­clu­siv VC 206/4-7 Brenn­wert­ther­me ca­lor­MA­TIC 350, Flach­dach rot 60/100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CerapurComfort ZBR 42-3A23"/>
    <n v="3360"/>
    <n v="289859"/>
    <s v="/preisvergleich/Relocate/481849075.html?categoryId=18406&amp;pos=3&amp;price=3360.0&amp;productid=1750863&amp;sid=289859&amp;type=offer"/>
    <s v=" Jun­kers Ce­ra­pur­Com­fort ZBR 42-3 A 21 Gas-Brenn­wert­ther­me 42 kW, L / LL Jun­kers FR 50, Mon­ta­ge­plat­te 993, ohne Spei­cher, ATEC Schacht 4 Meter 80/125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4"/>
    <n v="289859"/>
    <s v="/preisvergleich/Relocate/481805701.html?categoryId=18406&amp;pos=2&amp;price=2374.0&amp;productid=3712883&amp;sid=289859&amp;type=offer"/>
    <s v=" Jun­kers Ce­ra­pur­Com­fort-Eco ZSBE 16-3 A 21 Brenn­wert­ther­me 16 kW, L/LL Jun­kers FR 50, ohne Spei­cher, Mon­ta­ge­plat­te 258 + 223-1 (Un­ter­putz), ATEC Schacht 8 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395"/>
    <n v="289859"/>
    <s v="/preisvergleich/Relocate/481846356.html?categoryId=18406&amp;pos=2&amp;price=3395.0&amp;productid=3497887&amp;sid=289859&amp;type=offer"/>
    <s v=" Jun­kers Ce­ra­pur­Com­fort ZBR 42-3 A 21 Gas-Brenn­wert­ther­me 42 kW, L / LL Jun­kers FR 50, Mon­ta­ge­plat­te 994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A21"/>
    <n v="2324"/>
    <n v="289859"/>
    <s v="/preisvergleich/Relocate/481779591.html?categoryId=18406&amp;pos=9&amp;price=2324.0&amp;productid=1219746&amp;sid=289859&amp;type=offer"/>
    <s v=" Jun­kers Ce­ra­pur­Com­fort-Eco ZSBE 16-3 A 21 Brenn­wert­ther­me 16 kW, L/LL Jun­kers FR 120, Mon­ta­ge­plat­te 258, ohne Spei­cher, ATEC Schacht 8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92"/>
    <n v="289859"/>
    <s v="/preisvergleich/Relocate/475957999.html?categoryId=18406&amp;pos=10&amp;price=2492.0&amp;productid=2286143&amp;sid=289859&amp;type=offer"/>
    <s v=" Vail­lant ecoTEC ex­clu­siv VC 206/4-7 Brenn­wert­ther­me ca­lor­MA­TIC 370, Schrägdach rot 60/100, Auf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CerapurComfort ZBR 42-3A23"/>
    <n v="3360"/>
    <n v="289859"/>
    <s v="/preisvergleich/Relocate/481848352.html?categoryId=18406&amp;pos=4&amp;price=3360.0&amp;productid=1750863&amp;sid=289859&amp;type=offer"/>
    <s v=" Jun­kers Ce­ra­pur­Com­fort ZBR 42-3 A 21 Gas-Brenn­wert­ther­me 42 kW, L / LL Jun­kers FR 120, ohne Spei­cher, Mon­ta­ge­plat­te 258 + 223-1 (Un­ter­putz), ATEC Schacht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9"/>
    <n v="289859"/>
    <s v="/preisvergleich/Relocate/481819598.html?categoryId=18406&amp;pos=3&amp;price=2379.0&amp;productid=3712883&amp;sid=289859&amp;type=offer"/>
    <s v=" Jun­kers Ce­ra­pur­Com­fort-Eco ZSBE 16-3 A 21 Brenn­wert­ther­me 16 kW, L/LL Jun­kers FR 50, ohne Spei­cher, Jun­kers Schacht 6 Meter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0"/>
    <n v="289859"/>
    <s v="/preisvergleich/Relocate/481848187.html?categoryId=18406&amp;pos=3&amp;price=3400.0&amp;productid=3497887&amp;sid=289859&amp;type=offer"/>
    <s v=" Jun­kers Ce­ra­pur­Com­fort ZBR 42-3 A 21 Gas-Brenn­wert­ther­me 42 kW, L / LL Jun­kers FR 50, Mon­ta­ge­plat­te 993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A21"/>
    <n v="2324"/>
    <n v="289859"/>
    <s v="/preisvergleich/Relocate/481822596.html?categoryId=18406&amp;pos=10&amp;price=2324.0&amp;productid=1219746&amp;sid=289859&amp;type=offer"/>
    <s v=" Jun­kers Ce­ra­pur­Com­fort-Eco ZSBE 16-3 A 21 Brenn­wert­ther­me 16 kW, L/LL Mon­ta­ge­plat­te 258, ohne Re­ge­lung, ohne Spei­cher, Jun­kers Schacht 10 Meter 80/125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92"/>
    <n v="289859"/>
    <s v="/preisvergleich/Relocate/475957920.html?categoryId=18406&amp;pos=11&amp;price=2492.0&amp;productid=2286143&amp;sid=289859&amp;type=offer"/>
    <s v=" Vail­lant ecoTEC ex­clu­siv VC 206/4-7 Brenn­wert­ther­me ca­lor­MA­TIC 350, Flach­dach schwarz 60/100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CerapurComfort ZBR 42-3A23"/>
    <n v="3365"/>
    <n v="289859"/>
    <s v="/preisvergleich/Relocate/481861125.html?categoryId=18406&amp;pos=5&amp;price=3365.0&amp;productid=1750863&amp;sid=289859&amp;type=offer"/>
    <s v=" Jun­kers Ce­ra­pur­Com­fort ZBR 42-3 A 31 Gas-Brenn­wert­ther­me 42 kW, Flg. P Jun­kers FR 50, ohne Spei­cher, Jun­kers Schacht 4 Meter 80/125, ohne Mon­ta­ge­plat­t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9"/>
    <n v="289859"/>
    <s v="/preisvergleich/Relocate/481780089.html?categoryId=18406&amp;pos=4&amp;price=2379.0&amp;productid=3712883&amp;sid=289859&amp;type=offer"/>
    <s v=" Jun­kers Ce­ra­pur­Com­fort-Eco ZSBE 16-3 A 21 Brenn­wert­ther­me 16 kW, L/LL Jun­kers FR 50, Mon­ta­ge­plat­te 994, ohne Spei­cher, ATEC Schacht 6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0"/>
    <n v="289859"/>
    <s v="/preisvergleich/Relocate/481847549.html?categoryId=18406&amp;pos=4&amp;price=3400.0&amp;productid=3497887&amp;sid=289859&amp;type=offer"/>
    <s v=" Jun­kers Ce­ra­pur­Com­fort ZBR 42-3 A 21 Gas-Brenn­wert­ther­me 42 kW, L / LL Jun­kers FR 50, ohne Spei­cher, Jun­kers Schacht 8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A21"/>
    <n v="2324"/>
    <n v="289859"/>
    <s v="/preisvergleich/Relocate/481824588.html?categoryId=18406&amp;pos=11&amp;price=2324.0&amp;productid=1219746&amp;sid=289859&amp;type=offer"/>
    <s v=" Jun­kers Ce­ra­pur­Com­fort-Eco ZSBE 16-3 A 21 Brenn­wert­ther­me 16 kW, L/LL ohne Re­ge­lung, ohne Spei­cher, Mon­ta­ge­plat­te 258 + 223-1 (Un­ter­putz), Jun­kers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93"/>
    <n v="289859"/>
    <s v="/preisvergleich/Relocate/475958449.html?categoryId=18406&amp;pos=12&amp;price=2493.0&amp;productid=2286143&amp;sid=289859&amp;type=offer"/>
    <s v=" Vail­lant ecoTEC ex­clu­siv VC 206/4-7 Brenn­wert­ther­me ohne Re­ge­lung, Schacht­sys­tem­pa­ket 10m, ohne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CerapurComfort ZBR 42-3A23"/>
    <n v="3365"/>
    <n v="289859"/>
    <s v="/preisvergleich/Relocate/481847567.html?categoryId=18406&amp;pos=6&amp;price=3365.0&amp;productid=1750863&amp;sid=289859&amp;type=offer"/>
    <s v=" Jun­kers Ce­ra­pur­Com­fort ZBR 42-3 A 21 Gas-Brenn­wert­ther­me 42 kW, L / LL Jun­kers FR 120, ohne Spei­cher, Mon­ta­ge­plat­te 258 + 528-1 (Auf­putz), ATEC Schacht 4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9"/>
    <n v="289859"/>
    <s v="/preisvergleich/Relocate/481810032.html?categoryId=18406&amp;pos=5&amp;price=2379.0&amp;productid=3712883&amp;sid=289859&amp;type=offer"/>
    <s v=" Jun­kers Ce­ra­pur­Com­fort-Eco ZSBE 16-3 A 21 Brenn­wert­ther­me 16 kW, L/LL ohne Re­ge­lung, Jun­kers ST 120-5 Z, Mon­ta­ge­plat­te 258 + 223-1 (Un­ter­putz), oh­n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0"/>
    <n v="289859"/>
    <s v="/preisvergleich/Relocate/481842585.html?categoryId=18406&amp;pos=5&amp;price=3400.0&amp;productid=3497887&amp;sid=289859&amp;type=offer"/>
    <s v=" Jun­kers Ce­ra­pur­Com­fort ZBR 42-3 A 21 Gas-Brenn­wert­ther­me 42 kW, L / LL Mon­ta­ge­plat­te 994, ohne Re­ge­lung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A21"/>
    <n v="2329"/>
    <n v="289859"/>
    <s v="/preisvergleich/Relocate/481822909.html?categoryId=18406&amp;pos=12&amp;price=2329.0&amp;productid=1219746&amp;sid=289859&amp;type=offer"/>
    <s v=" Jun­kers Ce­ra­pur­Com­fort-Eco ZSBE 16-3 A 21 Brenn­wert­ther­me 16 kW, L/LL ohne Re­ge­lung, ohne Spei­cher, Mon­ta­ge­plat­te 258 + 528-1 (Auf­putz), Jun­kers Schacht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93"/>
    <n v="289859"/>
    <s v="/preisvergleich/Relocate/475958179.html?categoryId=18406&amp;pos=13&amp;price=2493.0&amp;productid=2286143&amp;sid=289859&amp;type=offer"/>
    <s v=" Vail­lant ecoTEC ex­clu­siv VC 146/4-7 Brenn­wert­ther­me ca­lor­MA­TIC 350, Schrägdach schwarz 60/100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CerapurComfort ZBR 42-3A23"/>
    <n v="3365"/>
    <n v="289859"/>
    <s v="/preisvergleich/Relocate/481847323.html?categoryId=18406&amp;pos=7&amp;price=3365.0&amp;productid=1750863&amp;sid=289859&amp;type=offer"/>
    <s v=" Jun­kers Ce­ra­pur­Com­fort ZBR 42-3 A 21 Gas-Brenn­wert­ther­me 42 kW, L / LL Jun­kers FR 50, ohne Spei­cher, Mon­ta­ge­plat­te 258 + 528-1 (Auf­putz), Jun­kers AZB09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9"/>
    <n v="289859"/>
    <s v="/preisvergleich/Relocate/481815182.html?categoryId=18406&amp;pos=6&amp;price=2379.0&amp;productid=3712883&amp;sid=289859&amp;type=offer"/>
    <s v=" Jun­kers Ce­ra­pur­Com­fort-Eco ZSBE 16-3 A 21 Brenn­wert­ther­me 16 kW, L/LL Jun­kers FR 50, ohne Spei­cher, Mon­ta­ge­plat­te 258 + 528-1 (Auf­putz), ATEC Schacht 8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0"/>
    <n v="289859"/>
    <s v="/preisvergleich/Relocate/481842601.html?categoryId=18406&amp;pos=6&amp;price=3400.0&amp;productid=3497887&amp;sid=289859&amp;type=offer"/>
    <s v=" Jun­kers Ce­ra­pur­Com­fort ZBR 42-3 A 21 Gas-Brenn­wert­ther­me 42 kW, L / LL Jun­kers FR 50, Jun­kers ST 120-5 Z, ohne Ab­gas­pa­ket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A21"/>
    <n v="2329"/>
    <n v="289859"/>
    <s v="/preisvergleich/Relocate/481819556.html?categoryId=18406&amp;pos=13&amp;price=2329.0&amp;productid=1219746&amp;sid=289859&amp;type=offer"/>
    <s v=" Jun­kers Ce­ra­pur­Com­fort-Eco ZSBE 16-3 A 21 Brenn­wert­ther­me 16 kW, L/LL Jun­kers FW 120, Mon­ta­ge­plat­te 993, ohne Spei­cher, ohne Ab­gas­pa­ket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93"/>
    <n v="289859"/>
    <s v="/preisvergleich/Relocate/475957261.html?categoryId=18406&amp;pos=14&amp;price=2493.0&amp;productid=2286143&amp;sid=289859&amp;type=offer"/>
    <s v=" Vail­lant ecoTEC ex­clu­siv VC 146/4-7 Brenn­wert­ther­me ca­lor­MA­TIC 350, Schrägdach rot 60/100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CerapurComfort ZBR 42-3A23"/>
    <n v="3365"/>
    <n v="289859"/>
    <s v="/preisvergleich/Relocate/481848798.html?categoryId=18406&amp;pos=8&amp;price=3365.0&amp;productid=1750863&amp;sid=289859&amp;type=offer"/>
    <s v=" Jun­kers Ce­ra­pur­Com­fort ZBR 42-3 A 21 Gas-Brenn­wert­ther­me 42 kW, L / LL Jun­kers FR 50, ohne Spei­cher, Mon­ta­ge­plat­te 258 + 528-1 (Auf­putz), Jun­kers AZB10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9"/>
    <n v="289859"/>
    <s v="/preisvergleich/Relocate/481804167.html?categoryId=18406&amp;pos=7&amp;price=2379.0&amp;productid=3712883&amp;sid=289859&amp;type=offer"/>
    <s v=" Jun­kers Ce­ra­pur­Com­fort-Eco ZSBE 16-3 A 21 Brenn­wert­ther­me 16 kW, L/LL Jun­kers FW 200, Mon­ta­ge­plat­te 994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0"/>
    <n v="289859"/>
    <s v="/preisvergleich/Relocate/481849067.html?categoryId=18406&amp;pos=7&amp;price=3400.0&amp;productid=3497887&amp;sid=289859&amp;type=offer"/>
    <s v=" Jun­kers Ce­ra­pur­Com­fort ZBR 42-3 A 21 Gas-Brenn­wert­ther­me 42 kW, L / LL Mon­ta­ge­plat­te 994, ohne Re­ge­lung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A21"/>
    <n v="2334"/>
    <n v="289859"/>
    <s v="/preisvergleich/Relocate/481818743.html?categoryId=18406&amp;pos=14&amp;price=2334.0&amp;productid=1219746&amp;sid=289859&amp;type=offer"/>
    <s v=" Jun­kers Ce­ra­pur­Com­fort-Eco ZSBE 16-3 A 21 Brenn­wert­ther­me 16 kW, L/LL Jun­kers FR 50, ohne Spei­cher, Mon­ta­ge­plat­te 258 + 223-1 (Un­ter­putz), ATEC Schacht 4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co TEC 146 4 7"/>
    <n v="2497"/>
    <n v="289859"/>
    <s v="/preisvergleich/Relocate/475958295.html?categoryId=18406&amp;pos=15&amp;price=2497.0&amp;productid=2286143&amp;sid=289859&amp;type=offer"/>
    <s v=" Vail­lant ecoTEC ex­clu­siv VC 206/4-7 Brenn­wert­ther­me ca­lor­MA­TIC 350, Schrägdach schwarz 60/100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CerapurComfort ZBR 42-3A23"/>
    <n v="3370"/>
    <n v="289859"/>
    <s v="/preisvergleich/Relocate/481860627.html?categoryId=18406&amp;pos=9&amp;price=3370.0&amp;productid=1750863&amp;sid=289859&amp;type=offer"/>
    <s v=" Jun­kers Ce­ra­pur­Com­fort ZBR 42-3 A 31 Gas-Brenn­wert­ther­me 42 kW, Flg. P ohne Re­ge­lung, ohne Spei­cher, Mon­ta­ge­plat­te 258 + 223-1 (Un­ter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9"/>
    <n v="289859"/>
    <s v="/preisvergleich/Relocate/481812323.html?categoryId=18406&amp;pos=8&amp;price=2379.0&amp;productid=3712883&amp;sid=289859&amp;type=offer"/>
    <s v=" Jun­kers Ce­ra­pur­Com­fort-Eco ZSBE 16-3 A 21 Brenn­wert­ther­me 16 kW, L/LL ohne Re­ge­lung, ohne Spei­cher, Mon­ta­ge­plat­te 258 + 223-1 (Un­ter­putz), Jun­kers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0"/>
    <n v="289859"/>
    <s v="/preisvergleich/Relocate/481848740.html?categoryId=18406&amp;pos=8&amp;price=3400.0&amp;productid=3497887&amp;sid=289859&amp;type=offer"/>
    <s v=" Jun­kers Ce­ra­pur­Com­fort ZBR 42-3 A 21 Gas-Brenn­wert­ther­me 42 kW, L / LL Jun­kers FR 120, ohne Spei­cher, Mon­ta­ge­plat­te 258 + 223-1 (Un­ter­putz), ATEC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A21"/>
    <n v="2337.36"/>
    <n v="293331"/>
    <s v="/preisvergleich/Relocate/586714355.html?categoryId=18406&amp;pos=15&amp;price=2337.36&amp;productid=1219746&amp;sid=293331&amp;type=offer"/>
    <s v=" Jun­kers Gas-Brenn­wert­ge­rät, wand­hän­gend CE­RA­PUR­COM­FORT-ECO ZSBE 16-3 A 23 - 7712231545 7712231545"/>
    <n v="18406"/>
    <x v="142"/>
    <n v="0"/>
    <n v="14"/>
    <e v="#N/A"/>
    <e v="#N/A"/>
    <n v="0"/>
    <n v="76"/>
    <b v="0"/>
    <e v="#N/A"/>
    <s v="FALSCH"/>
    <x v="2"/>
    <s v="16 "/>
    <e v="#N/A"/>
    <m/>
    <n v="16"/>
  </r>
  <r>
    <s v="Junkers CerapurComfort ZBR 42-3A23"/>
    <n v="3370"/>
    <n v="289859"/>
    <s v="/preisvergleich/Relocate/481854987.html?categoryId=18406&amp;pos=10&amp;price=3370.0&amp;productid=1750863&amp;sid=289859&amp;type=offer"/>
    <s v=" Jun­kers Ce­ra­pur­Com­fort ZBR 42-3 A 31 Gas-Brenn­wert­ther­me 42 kW, Flg. P Jun­kers FW 200, ohne Spei­cher, Mon­ta­ge­plat­te 258 + 223-1 (Un­ter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9"/>
    <n v="289859"/>
    <s v="/preisvergleich/Relocate/481827183.html?categoryId=18406&amp;pos=9&amp;price=2379.0&amp;productid=3712883&amp;sid=289859&amp;type=offer"/>
    <s v=" Jun­kers Ce­ra­pur­Com­fort-Eco ZSBE 16-3 A 21 Brenn­wert­ther­me 16 kW, L/LL Mon­ta­ge­plat­te 994, ohne Re­ge­lung, ohne Spei­cher, Jun­kers Schacht 6 Meter 80/125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0"/>
    <n v="289859"/>
    <s v="/preisvergleich/Relocate/481846475.html?categoryId=18406&amp;pos=9&amp;price=3400.0&amp;productid=3497887&amp;sid=289859&amp;type=offer"/>
    <s v=" Jun­kers Ce­ra­pur­Com­fort ZBR 42-3 A 21 Gas-Brenn­wert­ther­me 42 kW, L / LL ohne Re­ge­lung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370"/>
    <n v="289859"/>
    <s v="/preisvergleich/Relocate/481848516.html?categoryId=18406&amp;pos=11&amp;price=3370.0&amp;productid=1750863&amp;sid=289859&amp;type=offer"/>
    <s v=" Jun­kers Ce­ra­pur­Com­fort ZBR 42-3 A 21 Gas-Brenn­wert­ther­me 42 kW, L / LL Jun­kers FR 50, ohne Spei­cher, Mon­ta­ge­plat­te 258 + 223-1 (Un­ter­putz), ATEC Schacht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79"/>
    <n v="289859"/>
    <s v="/preisvergleich/Relocate/481820854.html?categoryId=18406&amp;pos=10&amp;price=2379.0&amp;productid=3712883&amp;sid=289859&amp;type=offer"/>
    <s v=" Jun­kers Ce­ra­pur­Com­fort-Eco ZSBE 16-3 A 21 Brenn­wert­ther­me 16 kW, L/LL Jun­kers FR 120, ohne Spei­cher, Jun­kers Schacht 4 Meter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5"/>
    <n v="289859"/>
    <s v="/preisvergleich/Relocate/481847374.html?categoryId=18406&amp;pos=10&amp;price=3405.0&amp;productid=3497887&amp;sid=289859&amp;type=offer"/>
    <s v=" Jun­kers Ce­ra­pur­Com­fort ZBR 42-3 A 21 Gas-Brenn­wert­ther­me 42 kW, L / LL Mon­ta­ge­plat­te 993, ohne Re­ge­lung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375"/>
    <n v="289859"/>
    <s v="/preisvergleich/Relocate/481860690.html?categoryId=18406&amp;pos=12&amp;price=3375.0&amp;productid=1750863&amp;sid=289859&amp;type=offer"/>
    <s v=" Jun­kers Ce­ra­pur­Com­fort ZBR 42-3 A 31 Gas-Brenn­wert­ther­me 42 kW, Flg. P Jun­kers FW 200, ohne Spei­cher, Mon­ta­ge­plat­te 258 + 528-1 (Auf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84"/>
    <n v="289859"/>
    <s v="/preisvergleich/Relocate/481819585.html?categoryId=18406&amp;pos=11&amp;price=2384.0&amp;productid=3712883&amp;sid=289859&amp;type=offer"/>
    <s v=" Jun­kers Ce­ra­pur­Com­fort-Eco ZSBE 16-3 A 21 Brenn­wert­ther­me 16 kW, L/LL ohne Re­ge­lung, ohne Spei­cher, Mon­ta­ge­plat­te 258 + 528-1 (Auf­putz), Jun­kers Schacht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5"/>
    <n v="289859"/>
    <s v="/preisvergleich/Relocate/481849049.html?categoryId=18406&amp;pos=11&amp;price=3405.0&amp;productid=3497887&amp;sid=289859&amp;type=offer"/>
    <s v=" Jun­kers Ce­ra­pur­Com­fort ZBR 42-3 A 21 Gas-Brenn­wert­ther­me 42 kW, L / LL Mon­ta­ge­plat­te 993, ohne Re­ge­lung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761"/>
    <n v="223861"/>
    <s v="/preisvergleich/Relocate/585069142.html?categoryId=18406&amp;pos=1&amp;price=1761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Comfort ZBR 42-3A23"/>
    <n v="3375"/>
    <n v="289859"/>
    <s v="/preisvergleich/Relocate/481847289.html?categoryId=18406&amp;pos=13&amp;price=3375.0&amp;productid=1750863&amp;sid=289859&amp;type=offer"/>
    <s v=" Jun­kers Ce­ra­pur­Com­fort ZBR 42-3 A 21 Gas-Brenn­wert­ther­me 42 kW, L / LL Mon­ta­ge­plat­te 994, ohne Re­ge­lung, ohne Spei­cher, Jun­kers Schacht 6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84"/>
    <n v="289859"/>
    <s v="/preisvergleich/Relocate/481814770.html?categoryId=18406&amp;pos=12&amp;price=2384.0&amp;productid=3712883&amp;sid=289859&amp;type=offer"/>
    <s v=" Jun­kers Ce­ra­pur­Com­fort-Eco ZSBE 16-3 A 21 Brenn­wert­ther­me 16 kW, L/LL Jun­kers FR 120, ohne Spei­cher, Mon­ta­ge­plat­te 258 + 223-1 (Un­ter­putz), ATEC Schacht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5"/>
    <n v="289859"/>
    <s v="/preisvergleich/Relocate/481848829.html?categoryId=18406&amp;pos=12&amp;price=3405.0&amp;productid=3497887&amp;sid=289859&amp;type=offer"/>
    <s v=" Jun­kers Ce­ra­pur­Com­fort ZBR 42-3 A 21 Gas-Brenn­wert­ther­me 42 kW, L / LL Jun­kers FR 120, Mon­ta­ge­plat­te 994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761"/>
    <n v="223861"/>
    <s v="/preisvergleich/Relocate/524658133.html?categoryId=18406&amp;pos=2&amp;price=1761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Comfort ZBR 42-3A23"/>
    <n v="3375"/>
    <n v="289859"/>
    <s v="/preisvergleich/Relocate/481846353.html?categoryId=18406&amp;pos=14&amp;price=3375.0&amp;productid=1750863&amp;sid=289859&amp;type=offer"/>
    <s v=" Jun­kers Ce­ra­pur­Com­fort ZBR 42-3 A 21 Gas-Brenn­wert­ther­me 42 kW, L / LL Jun­kers FR 50, ohne Spei­cher, Mon­ta­ge­plat­te 258 + 528-1 (Auf­putz), ATEC Schacht 8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84"/>
    <n v="289859"/>
    <s v="/preisvergleich/Relocate/481821286.html?categoryId=18406&amp;pos=13&amp;price=2384.0&amp;productid=3712883&amp;sid=289859&amp;type=offer"/>
    <s v=" Jun­kers Ce­ra­pur­Com­fort-Eco ZSBE 16-3 A 21 Brenn­wert­ther­me 16 kW, L/LL ohne Re­ge­lung, Jun­kers ST 120-5 Z, Mon­ta­ge­plat­te 258 + 528-1 (Auf­putz), oh­n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5"/>
    <n v="289859"/>
    <s v="/preisvergleich/Relocate/481846549.html?categoryId=18406&amp;pos=13&amp;price=3405.0&amp;productid=3497887&amp;sid=289859&amp;type=offer"/>
    <s v=" Jun­kers Ce­ra­pur­Com­fort ZBR 42-3 A 21 Gas-Brenn­wert­ther­me 42 kW, L / LL Jun­kers FR 120, ohne Spei­cher, Mon­ta­ge­plat­te 258 + 528-1 (Auf­putz), ATEC Schacht 8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761"/>
    <n v="223861"/>
    <s v="/preisvergleich/Relocate/524658174.html?categoryId=18406&amp;pos=3&amp;price=1761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Comfort ZBR 42-3A23"/>
    <n v="3375"/>
    <n v="289859"/>
    <s v="/preisvergleich/Relocate/481847872.html?categoryId=18406&amp;pos=15&amp;price=3375.0&amp;productid=1750863&amp;sid=289859&amp;type=offer"/>
    <s v=" Jun­kers Ce­ra­pur­Com­fort ZBR 42-3 A 21 Gas-Brenn­wert­ther­me 42 kW, L / LL Jun­kers FW 200, Mon­ta­ge­plat­te 994, ohne Spei­cher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384"/>
    <n v="289859"/>
    <s v="/preisvergleich/Relocate/481819266.html?categoryId=18406&amp;pos=14&amp;price=2384.0&amp;productid=3712883&amp;sid=289859&amp;type=offer"/>
    <s v=" Jun­kers Ce­ra­pur­Com­fort-Eco ZSBE 16-3 A 21 Brenn­wert­ther­me 16 kW, L/LL Jun­kers FW 200, Mon­ta­ge­plat­te 993, ohne Spei­cher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5"/>
    <n v="289859"/>
    <s v="/preisvergleich/Relocate/481846513.html?categoryId=18406&amp;pos=14&amp;price=3405.0&amp;productid=3497887&amp;sid=289859&amp;type=offer"/>
    <s v=" Jun­kers Ce­ra­pur­Com­fort ZBR 42-3 A 21 Gas-Brenn­wert­ther­me 42 kW, L / LL ohne Re­ge­lung, ohne Spei­cher, Mon­ta­ge­plat­te 258 + 528-1 (Auf­putz), Jun­kers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763"/>
    <n v="223861"/>
    <s v="/preisvergleich/Relocate/585068038.html?categoryId=18406&amp;pos=4&amp;price=1763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-Eco ZSBE 16-3 A 21 Erdgas L/LL (16 kW)"/>
    <n v="2384"/>
    <n v="289859"/>
    <s v="/preisvergleich/Relocate/481780218.html?categoryId=18406&amp;pos=15&amp;price=2384.0&amp;productid=3712883&amp;sid=289859&amp;type=offer"/>
    <s v=" Jun­kers Ce­ra­pur­Com­fort-Eco ZSBE 16-3 A 21 Brenn­wert­ther­me 16 kW, L/LL Mon­ta­ge­plat­te 993, ohne Re­ge­lung, ohne Spei­cher, Jun­kers Schacht 6 Meter 80/125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A21"/>
    <n v="3405"/>
    <n v="289859"/>
    <s v="/preisvergleich/Relocate/481846398.html?categoryId=18406&amp;pos=15&amp;price=3405.0&amp;productid=3497887&amp;sid=289859&amp;type=offer"/>
    <s v=" Jun­kers Ce­ra­pur­Com­fort ZBR 42-3 A 21 Gas-Brenn­wert­ther­me 42 kW, L / LL Jun­kers FR 120, ohne Spei­cher, Jun­kers Schacht 6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763"/>
    <n v="223861"/>
    <s v="/preisvergleich/Relocate/585069510.html?categoryId=18406&amp;pos=5&amp;price=1763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763"/>
    <n v="223861"/>
    <s v="/preisvergleich/Relocate/585069378.html?categoryId=18406&amp;pos=6&amp;price=1763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765"/>
    <n v="223861"/>
    <s v="/preisvergleich/Relocate/585069081.html?categoryId=18406&amp;pos=7&amp;price=1765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767"/>
    <n v="223861"/>
    <s v="/preisvergleich/Relocate/585069306.html?categoryId=18406&amp;pos=8&amp;price=1767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769"/>
    <n v="223861"/>
    <s v="/preisvergleich/Relocate/585069268.html?categoryId=18406&amp;pos=9&amp;price=1769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770"/>
    <n v="223861"/>
    <s v="/preisvergleich/Relocate/585068088.html?categoryId=18406&amp;pos=10&amp;price=1770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771"/>
    <n v="223861"/>
    <s v="/preisvergleich/Relocate/585069236.html?categoryId=18406&amp;pos=11&amp;price=1771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772"/>
    <n v="223861"/>
    <s v="/preisvergleich/Relocate/585069244.html?categoryId=18406&amp;pos=12&amp;price=1772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Acu ZWSB 22/28-3 E23"/>
    <n v="3330"/>
    <n v="289859"/>
    <s v="/preisvergleich/Relocate/481869289.html?categoryId=18406&amp;pos=1&amp;price=3330.0&amp;productid=3094808&amp;sid=289859&amp;type=offer"/>
    <s v=" Jun­kers Ce­ra­pu­rA­cu ZWSB 22/28-3 E 23 Brenn­wert-Zen­tral­heiz­ge­rät, E/H Jun­kers FR 120, ATEC Schacht 8 Meter 80/125, Mon­ta­ge­plat­te 992 &amp; 1187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Remeha Tzerra 24 DS"/>
    <n v="1772"/>
    <n v="223861"/>
    <s v="/preisvergleich/Relocate/524658180.html?categoryId=18406&amp;pos=13&amp;price=1772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Acu ZWSB 22/28-3 E23"/>
    <n v="3330"/>
    <n v="289859"/>
    <s v="/preisvergleich/Relocate/481868777.html?categoryId=18406&amp;pos=2&amp;price=3330.0&amp;productid=3094808&amp;sid=289859&amp;type=offer"/>
    <s v=" Jun­kers Ce­ra­pu­rA­cu ZWSB 22/28-3 E 23 Brenn­wert-Zen­tral­heiz­ge­rät, E/H ohne Re­ge­lung, Jun­kers Schacht 10 Meter 80/125, Mon­ta­ge­plat­te 992 &amp; 1187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Remeha Tzerra 24 DS"/>
    <n v="1774"/>
    <n v="223861"/>
    <s v="/preisvergleich/Relocate/585069152.html?categoryId=18406&amp;pos=14&amp;price=1774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Acu ZWSB 22/28-3 E23"/>
    <n v="3330"/>
    <n v="289859"/>
    <s v="/preisvergleich/Relocate/481869641.html?categoryId=18406&amp;pos=3&amp;price=3330.0&amp;productid=3094808&amp;sid=289859&amp;type=offer"/>
    <s v=" Jun­kers Ce­ra­pu­rA­cu ZWSB 22/28-3 E 23 Brenn­wert-Zen­tral­heiz­ge­rät, E/H Jun­kers FW 120, Jun­kers Schacht 6 Meter 80/125, ohne Mon­ta­ge­plat­te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Remeha Tzerra 24 DS"/>
    <n v="1774"/>
    <n v="223861"/>
    <s v="/preisvergleich/Relocate/585069494.html?categoryId=18406&amp;pos=15&amp;price=1774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Acu ZWSB 22/28-3 E23"/>
    <n v="3335"/>
    <n v="289859"/>
    <s v="/preisvergleich/Relocate/481867692.html?categoryId=18406&amp;pos=4&amp;price=3335.0&amp;productid=3094808&amp;sid=289859&amp;type=offer"/>
    <s v=" Jun­kers Ce­ra­pu­rA­cu ZWSB 22/28-3 E 23 Brenn­wert-Zen­tral­heiz­ge­rät, E/H Jun­kers FR 120, Jun­kers Schacht 6 Meter 80/125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Acu ZWSB 22/28-3 E23"/>
    <n v="3345"/>
    <n v="289859"/>
    <s v="/preisvergleich/Relocate/481868957.html?categoryId=18406&amp;pos=5&amp;price=3345.0&amp;productid=3094808&amp;sid=289859&amp;type=offer"/>
    <s v=" Jun­kers Ce­ra­pu­rA­cu ZWSB 22/28-3 E 23 Brenn­wert-Zen­tral­heiz­ge­rät, E/H Jun­kers FR 120, Jun­kers Schacht 10 Meter 80/125, Mon­ta­ge­plat­te 1187 ver­ti­k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Acu ZWSB 22/28-3 E23"/>
    <n v="3350"/>
    <n v="289859"/>
    <s v="/preisvergleich/Relocate/481868552.html?categoryId=18406&amp;pos=6&amp;price=3350.0&amp;productid=3094808&amp;sid=289859&amp;type=offer"/>
    <s v=" Jun­kers Ce­ra­pu­rA­cu ZWSB 22/28-3 E 23 Brenn­wert-Zen­tral­heiz­ge­rät, E/H Jun­kers FR 120, ATEC Schacht 10 Meter 80/125, Mon­ta­ge­plat­te 992 &amp; 1187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Acu ZWSB 22/28-3 E23"/>
    <n v="3355"/>
    <n v="289859"/>
    <s v="/preisvergleich/Relocate/481868694.html?categoryId=18406&amp;pos=7&amp;price=3355.0&amp;productid=3094808&amp;sid=289859&amp;type=offer"/>
    <s v=" Jun­kers Ce­ra­pu­rA­cu ZWSB 22/28-3 E 23 Brenn­wert-Zen­tral­heiz­ge­rät, E/H Jun­kers FW 200, Jun­kers Schacht 4 Meter 80/125, ohne Mon­ta­ge­plat­te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Vaillant ecoTEC VC 146 4 7"/>
    <n v="2497"/>
    <n v="289859"/>
    <s v="/preisvergleich/Relocate/475958082.html?categoryId=18406&amp;pos=1&amp;price=2497.0&amp;productid=2286143&amp;sid=289859&amp;type=offer"/>
    <s v=" Vail­lant ecoTEC ex­clu­siv VC 206/4-7 Brenn­wert­ther­me ca­lor­MA­TIC 350, Flach­dach rot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 Acu ZWSB 22/28-3 E23"/>
    <n v="3355"/>
    <n v="289859"/>
    <s v="/preisvergleich/Relocate/481867569.html?categoryId=18406&amp;pos=8&amp;price=3355.0&amp;productid=3094808&amp;sid=289859&amp;type=offer"/>
    <s v=" Jun­kers Ce­ra­pu­rA­cu ZWSB 22/28-3 E 23 Brenn­wert-Zen­tral­heiz­ge­rät, E/H Jun­kers FW 120, Jun­kers AZB10 Dach rot 80/125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Vaillant ecoTEC VC 146 4 7"/>
    <n v="2497"/>
    <n v="289859"/>
    <s v="/preisvergleich/Relocate/475957302.html?categoryId=18406&amp;pos=2&amp;price=2497.0&amp;productid=2286143&amp;sid=289859&amp;type=offer"/>
    <s v=" Vail­lant ecoTEC ex­clu­siv VC 206/4-7 Brenn­wert­ther­me ca­lor­MA­TIC 350, Schrägdach rot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37.36"/>
    <n v="293331"/>
    <s v="/preisvergleich/Relocate/586714464.html?categoryId=18406&amp;pos=1&amp;price=2337.36&amp;productid=1219746&amp;sid=293331&amp;type=offer"/>
    <s v=" Jun­kers Gas-Brenn­wert­ge­rät, wand­hän­gend CE­RA­PUR­COM­FORT-ECO ZSBE 16-3 A 21 - 7712231546 7712231546"/>
    <n v="18406"/>
    <x v="142"/>
    <n v="0"/>
    <n v="13"/>
    <e v="#N/A"/>
    <e v="#N/A"/>
    <n v="0"/>
    <n v="76"/>
    <b v="0"/>
    <e v="#N/A"/>
    <s v="FALSCH"/>
    <x v="2"/>
    <s v="16 "/>
    <e v="#N/A"/>
    <m/>
    <n v="16"/>
  </r>
  <r>
    <s v="Junkers Cerapur Acu ZWSB 22/28-3 E23"/>
    <n v="3355"/>
    <n v="289859"/>
    <s v="/preisvergleich/Relocate/481867544.html?categoryId=18406&amp;pos=9&amp;price=3355.0&amp;productid=3094808&amp;sid=289859&amp;type=offer"/>
    <s v=" Jun­kers Ce­ra­pu­rA­cu ZWSB 22/28-3 E 23 Brenn­wert-Zen­tral­heiz­ge­rät, E/H Jun­kers FR 50, Jun­kers Schacht 10 Meter 80/125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Vaillant ecoTEC VC 146 4 7"/>
    <n v="2497"/>
    <n v="289859"/>
    <s v="/preisvergleich/Relocate/475957511.html?categoryId=18406&amp;pos=3&amp;price=2497.0&amp;productid=2286143&amp;sid=289859&amp;type=offer"/>
    <s v=" Vail­lant ecoTEC ex­clu­siv VC 206/4-7 Brenn­wert­ther­me ca­lor­MA­TIC 350, Flach­dach schwarz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39"/>
    <n v="289859"/>
    <s v="/preisvergleich/Relocate/481776882.html?categoryId=18406&amp;pos=2&amp;price=2339.0&amp;productid=1219746&amp;sid=289859&amp;type=offer"/>
    <s v=" Jun­kers Ce­ra­pur­Com­fort-Eco ZSBE 16-3 A 21 Brenn­wert­ther­me 16 kW, L/LL Jun­kers FR 50, ohne Spei­cher, Mon­ta­ge­plat­te 258 + 528-1 (Auf­putz), ATEC Schacht 4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Acu ZWSB 22/28-3 E23"/>
    <n v="3355"/>
    <n v="289859"/>
    <s v="/preisvergleich/Relocate/481867916.html?categoryId=18406&amp;pos=10&amp;price=3355.0&amp;productid=3094808&amp;sid=289859&amp;type=offer"/>
    <s v=" Jun­kers Ce­ra­pu­rA­cu ZWSB 22/28-3 E 23 Brenn­wert-Zen­tral­heiz­ge­rät, E/H Jun­kers FW 120, Jun­kers Schacht 8 Meter 80/125, ohne Mon­ta­ge­plat­te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Vaillant ecoTEC VC 146 4 7"/>
    <n v="2500"/>
    <n v="289859"/>
    <s v="/preisvergleich/Relocate/475958144.html?categoryId=18406&amp;pos=4&amp;price=2500.0&amp;productid=2286143&amp;sid=289859&amp;type=offer"/>
    <s v=" Vail­lant ecoTEC ex­clu­siv VC 276/4-7 Brenn­wert­ther­me ohne Re­ge­lung, Flach­dach schwarz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40"/>
    <n v="289859"/>
    <s v="/preisvergleich/Relocate/481822055.html?categoryId=18406&amp;pos=3&amp;price=2340.0&amp;productid=1219746&amp;sid=289859&amp;type=offer"/>
    <s v=" Jun­kers Ce­ra­pur­Com­fort-Eco ZSBE 16-3 A 31 Brenn­wert­ther­me 16 kW Flg. P Mon­ta­ge­plat­te 994, ohne Re­ge­lung, ohne Spei­cher, ohne Ab­gas­pa­ket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Acu ZWSB 22/28-3 E23"/>
    <n v="3355"/>
    <n v="289859"/>
    <s v="/preisvergleich/Relocate/481868956.html?categoryId=18406&amp;pos=11&amp;price=3355.0&amp;productid=3094808&amp;sid=289859&amp;type=offer"/>
    <s v=" Jun­kers Ce­ra­pu­rA­cu ZWSB 22/28-3 E 23 Brenn­wert-Zen­tral­heiz­ge­rät, E/H Jun­kers FW 120, Jun­kers AZB09 Dach schwarz 80/125, Mon­ta­ge­plat­te 1188 ho­ri­zon­tal...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Vaillant ecoTEC VC 146 4 7"/>
    <n v="2500"/>
    <n v="289859"/>
    <s v="/preisvergleich/Relocate/475957674.html?categoryId=18406&amp;pos=5&amp;price=2500.0&amp;productid=2286143&amp;sid=289859&amp;type=offer"/>
    <s v=" Vail­lant ecoTEC ex­clu­siv VC 276/4-7 Brenn­wert­ther­me ohne Re­ge­lung, Flach­dach rot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40"/>
    <n v="289859"/>
    <s v="/preisvergleich/Relocate/481820938.html?categoryId=18406&amp;pos=4&amp;price=2340.0&amp;productid=1219746&amp;sid=289859&amp;type=offer"/>
    <s v=" Jun­kers Ce­ra­pur­Com­fort-Eco ZSBE 16-3 A 31 Brenn­wert­ther­me 16 kW Flg. P Jun­kers FR 50, ohne Spei­cher, ohne Ab­gas­pa­ket, ohne Mon­ta­ge­plat­te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Acu ZWSB 22/28-3 E23"/>
    <n v="3360"/>
    <n v="289859"/>
    <s v="/preisvergleich/Relocate/481868709.html?categoryId=18406&amp;pos=12&amp;price=3360.0&amp;productid=3094808&amp;sid=289859&amp;type=offer"/>
    <s v=" Jun­kers Ce­ra­pu­rA­cu ZWSB 22/28-3 E 23 Brenn­wert-Zen­tral­heiz­ge­rät, E/H Jun­kers FR 120, Jun­kers Schacht 8 Meter 80/125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Vaillant ecoTEC VC 146 4 7"/>
    <n v="2502"/>
    <n v="289859"/>
    <s v="/preisvergleich/Relocate/475958314.html?categoryId=18406&amp;pos=6&amp;price=2502.0&amp;productid=2286143&amp;sid=289859&amp;type=offer"/>
    <s v=" Vail­lant ecoTEC ex­clu­siv VC 206/4-7 Brenn­wert­ther­me ca­lor­MA­TIC 350, Schrägdach rot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44"/>
    <n v="289859"/>
    <s v="/preisvergleich/Relocate/481810253.html?categoryId=18406&amp;pos=5&amp;price=2344.0&amp;productid=1219746&amp;sid=289859&amp;type=offer"/>
    <s v=" Jun­kers Ce­ra­pur­Com­fort-Eco ZSBE 16-3 A 21 Brenn­wert­ther­me 16 kW, L/LL Jun­kers FR 120, Mon­ta­ge­plat­te 258, ohne Spei­cher, ATEC Schacht 10 Meter 80/125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Acu ZWSB 22/28-3 E23"/>
    <n v="3365"/>
    <n v="289859"/>
    <s v="/preisvergleich/Relocate/481869651.html?categoryId=18406&amp;pos=13&amp;price=3365.0&amp;productid=3094808&amp;sid=289859&amp;type=offer"/>
    <s v=" Jun­kers Ce­ra­pu­rA­cu ZWSB 22/28-3 E 23 Brenn­wert-Zen­tral­heiz­ge­rät, E/H Jun­kers FW 120, ATEC Schacht 8 Meter 80/125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Vaillant ecoTEC VC 146 4 7"/>
    <n v="2502"/>
    <n v="289859"/>
    <s v="/preisvergleich/Relocate/475958292.html?categoryId=18406&amp;pos=7&amp;price=2502.0&amp;productid=2286143&amp;sid=289859&amp;type=offer"/>
    <s v=" Vail­lant ecoTEC ex­clu­siv VC 206/4-7 Brenn­wert­ther­me ca­lor­MA­TIC 350, Schrägdach schwarz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45"/>
    <n v="289859"/>
    <s v="/preisvergleich/Relocate/481820226.html?categoryId=18406&amp;pos=6&amp;price=2345.0&amp;productid=1219746&amp;sid=289859&amp;type=offer"/>
    <s v=" Jun­kers Ce­ra­pur­Com­fort-Eco ZSBE 16-3 A 31 Brenn­wert­ther­me 16 kW Flg. P Mon­ta­ge­plat­te 993, ohne Re­ge­lung, ohne Spei­cher, ohne Ab­gas­pa­ket Jun­kers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Acu ZWSB 22/28-3 E23"/>
    <n v="3380"/>
    <n v="289859"/>
    <s v="/preisvergleich/Relocate/481867613.html?categoryId=18406&amp;pos=14&amp;price=3380.0&amp;productid=3094808&amp;sid=289859&amp;type=offer"/>
    <s v=" Jun­kers Ce­ra­pu­rA­cu ZWSB 22/28-3 E 23 Brenn­wert-Zen­tral­heiz­ge­rät, E/H Jun­kers FW 120, Jun­kers Schacht 10 Meter 80/125, ohne Mon­ta­ge­plat­te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Vaillant ecoTEC VC 146 4 7"/>
    <n v="2503"/>
    <n v="289859"/>
    <s v="/preisvergleich/Relocate/475957848.html?categoryId=18406&amp;pos=8&amp;price=2503.0&amp;productid=2286143&amp;sid=289859&amp;type=offer"/>
    <s v=" Vail­lant ecoTEC ex­clu­siv VC 146/4-7 Brenn­wert­ther­me ca­lor­MA­TIC 370, Flach­dach rot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49"/>
    <n v="289859"/>
    <s v="/preisvergleich/Relocate/481819926.html?categoryId=18406&amp;pos=7&amp;price=2349.0&amp;productid=1219746&amp;sid=289859&amp;type=offer"/>
    <s v=" Jun­kers Ce­ra­pur­Com­fort-Eco ZSBE 16-3 A 21 Brenn­wert­ther­me 16 kW, L/LL Mon­ta­ge­plat­te 994, ohne Re­ge­lung, ohne Spei­cher, Jun­kers Schacht 4 Meter 80/125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Acu ZWSB 22/28-3 E23"/>
    <n v="3385"/>
    <n v="289859"/>
    <s v="/preisvergleich/Relocate/481868620.html?categoryId=18406&amp;pos=15&amp;price=3385.0&amp;productid=3094808&amp;sid=289859&amp;type=offer"/>
    <s v=" Jun­kers Ce­ra­pu­rA­cu ZWSB 22/28-3 E 23 Brenn­wert-Zen­tral­heiz­ge­rät, E/H Jun­kers FW 120, ATEC Schacht 10 Meter 80/125, Mon­ta­ge­plat­te 1188 ho­ri­zon­tal Jun­kers"/>
    <n v="18406"/>
    <x v="174"/>
    <n v="0"/>
    <n v="26"/>
    <e v="#N/A"/>
    <e v="#N/A"/>
    <n v="0"/>
    <n v="31"/>
    <b v="0"/>
    <e v="#N/A"/>
    <s v="FALSCH"/>
    <x v="2"/>
    <s v="22/"/>
    <e v="#N/A"/>
    <m/>
    <e v="#N/A"/>
  </r>
  <r>
    <s v="Junkers Cerapur 16 kW"/>
    <n v="2384"/>
    <n v="289859"/>
    <s v="/preisvergleich/Relocate/481815867.html?categoryId=18406&amp;pos=1&amp;price=2384.0&amp;productid=3712883&amp;sid=289859&amp;type=offer"/>
    <s v=" Jun­kers Ce­ra­pur­Com­fort-Eco ZSBE 16-3 A 21 Brenn­wert­ther­me 16 kW, L/LL Jun­kers FR 50, Mon­ta­ge­plat­te 993, ohne Spei­cher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75"/>
    <n v="289859"/>
    <s v="/preisvergleich/Relocate/481847305.html?categoryId=18406&amp;pos=1&amp;price=3375.0&amp;productid=1750863&amp;sid=289859&amp;type=offer"/>
    <s v=" Jun­kers Ce­ra­pur­Com­fort ZBR 42-3 A 21 Gas-Brenn­wert­ther­me 42 kW, L / LL ohne Re­ge­lung, Jun­kers ST 120-5 Z, Mon­ta­ge­plat­te 258 + 223-1 (Un­ter­putz)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10"/>
    <n v="289859"/>
    <s v="/preisvergleich/Relocate/481846813.html?categoryId=18406&amp;pos=1&amp;price=3410.0&amp;productid=3497887&amp;sid=289859&amp;type=offer"/>
    <s v=" Jun­kers Ce­ra­pur­Com­fort ZBR 42-3 A 21 Gas-Brenn­wert­ther­me 42 kW, L / LL Jun­kers FR 120, Mon­ta­ge­plat­te 993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2503"/>
    <n v="289859"/>
    <s v="/preisvergleich/Relocate/475957668.html?categoryId=18406&amp;pos=9&amp;price=2503.0&amp;productid=2286143&amp;sid=289859&amp;type=offer"/>
    <s v=" Vail­lant ecoTEC ex­clu­siv VC 146/4-7 Brenn­wert­ther­me ca­lor­MA­TIC 370, Flach­dach schwarz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49"/>
    <n v="289859"/>
    <s v="/preisvergleich/Relocate/481814159.html?categoryId=18406&amp;pos=8&amp;price=2349.0&amp;productid=1219746&amp;sid=289859&amp;type=offer"/>
    <s v=" Jun­kers Ce­ra­pur­Com­fort-Eco ZSBE 16-3 A 21 Brenn­wert­ther­me 16 kW, L/LL Jun­kers FR 50, ohne Spei­cher, Jun­kers Schacht 4 Meter 80/125, ohne Mon­ta­ge­plat­te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16 kW"/>
    <n v="2389"/>
    <n v="289859"/>
    <s v="/preisvergleich/Relocate/481814978.html?categoryId=18406&amp;pos=2&amp;price=2389.0&amp;productid=3712883&amp;sid=289859&amp;type=offer"/>
    <s v=" Jun­kers Ce­ra­pur­Com­fort-Eco ZSBE 16-3 A 21 Brenn­wert­ther­me 16 kW, L/LL Jun­kers FR 120, Mon­ta­ge­plat­te 994, ohne Spei­cher, ATEC Schacht 4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75"/>
    <n v="289859"/>
    <s v="/preisvergleich/Relocate/481847327.html?categoryId=18406&amp;pos=2&amp;price=3375.0&amp;productid=1750863&amp;sid=289859&amp;type=offer"/>
    <s v=" Jun­kers Ce­ra­pur­Com­fort ZBR 42-3 A 21 Gas-Brenn­wert­ther­me 42 kW, L / LL ohne Re­ge­lung, ohne Spei­cher, Mon­ta­ge­plat­te 258 + 223-1 (Un­ter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15"/>
    <n v="289859"/>
    <s v="/preisvergleich/Relocate/481848287.html?categoryId=18406&amp;pos=2&amp;price=3415.0&amp;productid=3497887&amp;sid=289859&amp;type=offer"/>
    <s v=" Jun­kers Ce­ra­pur­Com­fort ZBR 42-3 A 21 Gas-Brenn­wert­ther­me 42 kW, L / LL Jun­kers FW 120, ohne Spei­cher, ohne Mon­ta­ge­plat­te, ATEC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2505"/>
    <n v="289859"/>
    <s v="/preisvergleich/Relocate/475958389.html?categoryId=18406&amp;pos=10&amp;price=2505.0&amp;productid=2286143&amp;sid=289859&amp;type=offer"/>
    <s v=" Vail­lant ecoTEC ex­clu­siv VC 276/4-7 Brenn­wert­ther­me ohne Re­ge­lung, Flach­dach rot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54"/>
    <n v="289859"/>
    <s v="/preisvergleich/Relocate/481814550.html?categoryId=18406&amp;pos=9&amp;price=2354.0&amp;productid=1219746&amp;sid=289859&amp;type=offer"/>
    <s v=" Jun­kers Ce­ra­pur­Com­fort-Eco ZSBE 16-3 A 21 Brenn­wert­ther­me 16 kW, L/LL ohne Re­ge­lung, ohne Spei­cher, Mon­ta­ge­plat­te 258 + 223-1 (Un­ter­putz), Jun­kers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16 kW"/>
    <n v="2389"/>
    <n v="289859"/>
    <s v="/preisvergleich/Relocate/481806494.html?categoryId=18406&amp;pos=3&amp;price=2389.0&amp;productid=3712883&amp;sid=289859&amp;type=offer"/>
    <s v=" Jun­kers Ce­ra­pur­Com­fort-Eco ZSBE 16-3 A 21 Brenn­wert­ther­me 16 kW, L/LL Jun­kers FR 50, Mon­ta­ge­plat­te 994, ohne Spei­cher, Jun­kers AZB10 Dach rot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75"/>
    <n v="289859"/>
    <s v="/preisvergleich/Relocate/481847543.html?categoryId=18406&amp;pos=3&amp;price=3375.0&amp;productid=1750863&amp;sid=289859&amp;type=offer"/>
    <s v=" Jun­kers Ce­ra­pur­Com­fort ZBR 42-3 A 21 Gas-Brenn­wert­ther­me 42 kW, L / LL Jun­kers FR 50, ohne Spei­cher, Jun­kers Schacht 6 Meter 80/125, ohne Mon­ta­ge­plat­t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15"/>
    <n v="289859"/>
    <s v="/preisvergleich/Relocate/481847099.html?categoryId=18406&amp;pos=3&amp;price=3415.0&amp;productid=3497887&amp;sid=289859&amp;type=offer"/>
    <s v=" Jun­kers Ce­ra­pur­Com­fort ZBR 42-3 A 21 Gas-Brenn­wert­ther­me 42 kW, L / LL Jun­kers FR 120, Mon­ta­ge­plat­te 994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2505"/>
    <n v="289859"/>
    <s v="/preisvergleich/Relocate/475958459.html?categoryId=18406&amp;pos=11&amp;price=2505.0&amp;productid=2286143&amp;sid=289859&amp;type=offer"/>
    <s v=" Vail­lant ecoTEC ex­clu­siv VC 276/4-7 Brenn­wert­ther­me ohne Re­ge­lung, Schrägdach schwarz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54"/>
    <n v="289859"/>
    <s v="/preisvergleich/Relocate/481823968.html?categoryId=18406&amp;pos=10&amp;price=2354.0&amp;productid=1219746&amp;sid=289859&amp;type=offer"/>
    <s v=" Jun­kers Ce­ra­pur­Com­fort-Eco ZSBE 16-3 A 21 Brenn­wert­ther­me 16 kW, L/LL Mon­ta­ge­plat­te 993, ohne Re­ge­lung, ohne Spei­cher, Jun­kers Schacht 4 Meter 80/125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16 kW"/>
    <n v="2389"/>
    <n v="289859"/>
    <s v="/preisvergleich/Relocate/481825105.html?categoryId=18406&amp;pos=4&amp;price=2389.0&amp;productid=3712883&amp;sid=289859&amp;type=offer"/>
    <s v=" Jun­kers Ce­ra­pur­Com­fort-Eco ZSBE 16-3 A 21 Brenn­wert­ther­me 16 kW, L/LL Jun­kers FR 50, Mon­ta­ge­plat­te 994, ohne Spei­cher, Jun­kers AZB09 Dach schwarz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75"/>
    <n v="289859"/>
    <s v="/preisvergleich/Relocate/481848914.html?categoryId=18406&amp;pos=4&amp;price=3375.0&amp;productid=1750863&amp;sid=289859&amp;type=offer"/>
    <s v=" Jun­kers Ce­ra­pur­Com­fort ZBR 42-3 A 21 Gas-Brenn­wert­ther­me 42 kW, L / LL Jun­kers FR 50, Mon­ta­ge­plat­te 994, ohne Spei­cher, ATEC Schacht 6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15"/>
    <n v="289859"/>
    <s v="/preisvergleich/Relocate/481848978.html?categoryId=18406&amp;pos=4&amp;price=3415.0&amp;productid=3497887&amp;sid=289859&amp;type=offer"/>
    <s v=" Jun­kers Ce­ra­pur­Com­fort ZBR 42-3 A 21 Gas-Brenn­wert­ther­me 42 kW, L / LL Jun­kers FR 50, Mon­ta­ge­plat­te 994, ohne Spei­cher, ATEC Schacht 10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2505"/>
    <n v="289859"/>
    <s v="/preisvergleich/Relocate/475957454.html?categoryId=18406&amp;pos=12&amp;price=2505.0&amp;productid=2286143&amp;sid=289859&amp;type=offer"/>
    <s v=" Vail­lant ecoTEC ex­clu­siv VC 276/4-7 Brenn­wert­ther­me ohne Re­ge­lung, Schrägdach rot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54"/>
    <n v="289859"/>
    <s v="/preisvergleich/Relocate/481806261.html?categoryId=18406&amp;pos=11&amp;price=2354.0&amp;productid=1219746&amp;sid=289859&amp;type=offer"/>
    <s v=" Jun­kers Ce­ra­pur­Com­fort-Eco ZSBE 16-3 A 21 Brenn­wert­ther­me 16 kW, L/LL Jun­kers FW 200, ohne Spei­cher, Mon­ta­ge­plat­te 258 + 223-1 (Un­ter­putz), oh­ne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16 kW"/>
    <n v="2389"/>
    <n v="289859"/>
    <s v="/preisvergleich/Relocate/481822302.html?categoryId=18406&amp;pos=5&amp;price=2389.0&amp;productid=3712883&amp;sid=289859&amp;type=offer"/>
    <s v=" Jun­kers Ce­ra­pur­Com­fort-Eco ZSBE 16-3 A 21 Brenn­wert­ther­me 16 kW, L/LL Jun­kers FR 120, ohne Spei­cher, Mon­ta­ge­plat­te 258 + 528-1 (Auf­putz), ATEC Schacht 6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75"/>
    <n v="289859"/>
    <s v="/preisvergleich/Relocate/481848529.html?categoryId=18406&amp;pos=5&amp;price=3375.0&amp;productid=1750863&amp;sid=289859&amp;type=offer"/>
    <s v=" Jun­kers Ce­ra­pur­Com­fort ZBR 42-3 A 21 Gas-Brenn­wert­ther­me 42 kW, L / LL Jun­kers FR 120, ohne Spei­cher, Jun­kers Schacht 4 Meter 80/125, ohne Mon­ta­ge­plat­t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15"/>
    <n v="289859"/>
    <s v="/preisvergleich/Relocate/481848546.html?categoryId=18406&amp;pos=5&amp;price=3415.0&amp;productid=3497887&amp;sid=289859&amp;type=offer"/>
    <s v=" Jun­kers Ce­ra­pur­Com­fort ZBR 42-3 A 21 Gas-Brenn­wert­ther­me 42 kW, L / LL Jun­kers FR 120, Mon­ta­ge­plat­te 994, ohne Spei­cher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2505"/>
    <n v="289859"/>
    <s v="/preisvergleich/Relocate/475957756.html?categoryId=18406&amp;pos=13&amp;price=2505.0&amp;productid=2286143&amp;sid=289859&amp;type=offer"/>
    <s v=" Vail­lant ecoTEC ex­clu­siv VC 276/4-7 Brenn­wert­ther­me ohne Re­ge­lung, Flach­dach schwarz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54"/>
    <n v="289859"/>
    <s v="/preisvergleich/Relocate/481820476.html?categoryId=18406&amp;pos=12&amp;price=2354.0&amp;productid=1219746&amp;sid=289859&amp;type=offer"/>
    <s v=" Jun­kers Ce­ra­pur­Com­fort-Eco ZSBE 16-3 A 21 Brenn­wert­ther­me 16 kW, L/LL Jun­kers FR 50, ohne Spei­cher, Mon­ta­ge­plat­te 258 + 223-1 (Un­ter­putz), ATEC Schacht 6 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16 kW"/>
    <n v="2394"/>
    <n v="289859"/>
    <s v="/preisvergleich/Relocate/481827568.html?categoryId=18406&amp;pos=6&amp;price=2394.0&amp;productid=3712883&amp;sid=289859&amp;type=offer"/>
    <s v=" Jun­kers Ce­ra­pur­Com­fort-Eco ZSBE 16-3 A 21 Brenn­wert­ther­me 16 kW, L/LL Jun­kers FR 50, Mon­ta­ge­plat­te 993, ohne Spei­cher, Jun­kers AZB10 Dach rot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0"/>
    <n v="289859"/>
    <s v="/preisvergleich/Relocate/481847192.html?categoryId=18406&amp;pos=6&amp;price=3380.0&amp;productid=1750863&amp;sid=289859&amp;type=offer"/>
    <s v=" Jun­kers Ce­ra­pur­Com­fort ZBR 42-3 A 21 Gas-Brenn­wert­ther­me 42 kW, L / LL Jun­kers FW 200, Mon­ta­ge­plat­te 993, ohne Spei­cher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0"/>
    <n v="289859"/>
    <s v="/preisvergleich/Relocate/481847353.html?categoryId=18406&amp;pos=6&amp;price=3420.0&amp;productid=3497887&amp;sid=289859&amp;type=offer"/>
    <s v=" Jun­kers Ce­ra­pur­Com­fort ZBR 42-3 A 21 Gas-Brenn­wert­ther­me 42 kW, L / LL Jun­kers FR 50, Mon­ta­ge­plat­te 993, ohne Spei­cher, ATEC Schacht 10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2508"/>
    <n v="289859"/>
    <s v="/preisvergleich/Relocate/475958010.html?categoryId=18406&amp;pos=14&amp;price=2508.0&amp;productid=2286143&amp;sid=289859&amp;type=offer"/>
    <s v=" Vail­lant ecoTEC ex­clu­siv VC 146/4-7 Brenn­wert­ther­me ca­lor­MA­TIC 370, Flach­dach rot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59"/>
    <n v="289859"/>
    <s v="/preisvergleich/Relocate/481814819.html?categoryId=18406&amp;pos=13&amp;price=2359.0&amp;productid=1219746&amp;sid=289859&amp;type=offer"/>
    <s v=" Jun­kers Ce­ra­pur­Com­fort-Eco ZSBE 16-3 A 21 Brenn­wert­ther­me 16 kW, L/LL ohne Re­ge­lung, ohne Spei­cher, Mon­ta­ge­plat­te 258 + 528-1 (Auf­putz), Jun­kers Schacht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16 kW"/>
    <n v="2394"/>
    <n v="289859"/>
    <s v="/preisvergleich/Relocate/481815693.html?categoryId=18406&amp;pos=7&amp;price=2394.0&amp;productid=3712883&amp;sid=289859&amp;type=offer"/>
    <s v=" Jun­kers Ce­ra­pur­Com­fort-Eco ZSBE 16-3 A 21 Brenn­wert­ther­me 16 kW, L/LL Jun­kers FR 50, Mon­ta­ge­plat­te 258, ohne Spei­cher, Jun­kers Schacht 4 Meter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0"/>
    <n v="289859"/>
    <s v="/preisvergleich/Relocate/481846753.html?categoryId=18406&amp;pos=7&amp;price=3380.0&amp;productid=1750863&amp;sid=289859&amp;type=offer"/>
    <s v=" Jun­kers Ce­ra­pur­Com­fort ZBR 42-3 A 21 Gas-Brenn­wert­ther­me 42 kW, L / LL ohne Re­ge­lung, Jun­kers ST 120-5 Z, Mon­ta­ge­plat­te 258 + 528-1 (Auf­putz)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0"/>
    <n v="289859"/>
    <s v="/preisvergleich/Relocate/481848868.html?categoryId=18406&amp;pos=7&amp;price=3420.0&amp;productid=3497887&amp;sid=289859&amp;type=offer"/>
    <s v=" Jun­kers Ce­ra­pur­Com­fort ZBR 42-3 A 21 Gas-Brenn­wert­ther­me 42 kW, L / LL Jun­kers FR 120, Mon­ta­ge­plat­te 258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2508"/>
    <n v="289859"/>
    <s v="/preisvergleich/Relocate/475958000.html?categoryId=18406&amp;pos=15&amp;price=2508.0&amp;productid=2286143&amp;sid=289859&amp;type=offer"/>
    <s v=" Vail­lant ecoTEC ex­clu­siv VC 146/4-7 Brenn­wert­ther­me ca­lor­MA­TIC 370, Flach­dach schwarz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SBE16 3A"/>
    <n v="2359"/>
    <n v="289859"/>
    <s v="/preisvergleich/Relocate/481824583.html?categoryId=18406&amp;pos=14&amp;price=2359.0&amp;productid=1219746&amp;sid=289859&amp;type=offer"/>
    <s v=" Jun­kers Ce­ra­pur­Com­fort-Eco ZSBE 16-3 A 21 Brenn­wert­ther­me 16 kW, L/LL Jun­kers FW 200, ohne Spei­cher, Mon­ta­ge­plat­te 258 + 528-1 (Auf­putz), ohne Ab­gas­pa­ket 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16 kW"/>
    <n v="2394"/>
    <n v="289859"/>
    <s v="/preisvergleich/Relocate/481805422.html?categoryId=18406&amp;pos=8&amp;price=2394.0&amp;productid=3712883&amp;sid=289859&amp;type=offer"/>
    <s v=" Jun­kers Ce­ra­pur­Com­fort-Eco ZSBE 16-3 A 21 Brenn­wert­ther­me 16 kW, L/LL Jun­kers FR 120, ohne Spei­cher, Mon­ta­ge­plat­te 258 + 223-1 (Un­ter­putz), Jun­kers AZB10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0"/>
    <n v="289859"/>
    <s v="/preisvergleich/Relocate/481855211.html?categoryId=18406&amp;pos=8&amp;price=3380.0&amp;productid=1750863&amp;sid=289859&amp;type=offer"/>
    <s v=" Jun­kers Ce­ra­pur­Com­fort ZBR 42-3 A 31 Gas-Brenn­wert­ther­me 42 kW, Flg. P Jun­kers FR 50, ohne Spei­cher, Mon­ta­ge­plat­te 258 + 223-1 (Un­ter­putz), Jun­kers AZB09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0"/>
    <n v="289859"/>
    <s v="/preisvergleich/Relocate/481846668.html?categoryId=18406&amp;pos=8&amp;price=3420.0&amp;productid=3497887&amp;sid=289859&amp;type=offer"/>
    <s v=" Jun­kers Ce­ra­pur­Com­fort ZBR 42-3 A 21 Gas-Brenn­wert­ther­me 42 kW, L / LL Jun­kers FR 120, Mon­ta­ge­plat­te 993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16 3A"/>
    <n v="2359"/>
    <n v="289859"/>
    <s v="/preisvergleich/Relocate/481819454.html?categoryId=18406&amp;pos=15&amp;price=2359.0&amp;productid=1219746&amp;sid=289859&amp;type=offer"/>
    <s v=" Jun­kers Ce­ra­pur­Com­fort-Eco ZSBE 16-3 A 21 Brenn­wert­ther­me 16 kW, L/LL Jun­kers FR 50, ohne Spei­cher, Mon­ta­ge­plat­te 258 + 528-1 (Auf­putz), ATEC Schacht 6..."/>
    <n v="18406"/>
    <x v="142"/>
    <n v="0"/>
    <n v="13"/>
    <e v="#N/A"/>
    <e v="#N/A"/>
    <n v="71"/>
    <n v="39"/>
    <s v="­me 16 "/>
    <s v="16"/>
    <s v="me 16"/>
    <x v="18"/>
    <s v="16 "/>
    <e v="#N/A"/>
    <m/>
    <n v="16"/>
  </r>
  <r>
    <s v="Junkers Cerapur 16 kW"/>
    <n v="2394"/>
    <n v="289859"/>
    <s v="/preisvergleich/Relocate/481814674.html?categoryId=18406&amp;pos=9&amp;price=2394.0&amp;productid=3712883&amp;sid=289859&amp;type=offer"/>
    <s v=" Jun­kers Ce­ra­pur­Com­fort-Eco ZSBE 16-3 A 21 Brenn­wert­ther­me 16 kW, L/LL Jun­kers FR 120, ohne Spei­cher, Mon­ta­ge­plat­te 258 + 223-1 (Un­ter­putz), Jun­kers AZB09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0"/>
    <n v="289859"/>
    <s v="/preisvergleich/Relocate/481847334.html?categoryId=18406&amp;pos=9&amp;price=3380.0&amp;productid=1750863&amp;sid=289859&amp;type=offer"/>
    <s v=" Jun­kers Ce­ra­pur­Com­fort ZBR 42-3 A 21 Gas-Brenn­wert­ther­me 42 kW, L / LL Mon­ta­ge­plat­te 993, ohne Re­ge­lung, ohne Spei­cher, Jun­kers Schacht 6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0"/>
    <n v="289859"/>
    <s v="/preisvergleich/Relocate/481848761.html?categoryId=18406&amp;pos=9&amp;price=3420.0&amp;productid=3497887&amp;sid=289859&amp;type=offer"/>
    <s v=" Jun­kers Ce­ra­pur­Com­fort ZBR 42-3 A 21 Gas-Brenn­wert­ther­me 42 kW, L / LL Jun­kers FR 50, Mon­ta­ge­plat­te 258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94"/>
    <n v="289859"/>
    <s v="/preisvergleich/Relocate/481780917.html?categoryId=18406&amp;pos=10&amp;price=2394.0&amp;productid=3712883&amp;sid=289859&amp;type=offer"/>
    <s v=" Jun­kers Ce­ra­pur­Com­fort-Eco ZSBE 16-3 A 21 Brenn­wert­ther­me 16 kW, L/LL Jun­kers FR 50, ohne Spei­cher, Mon­ta­ge­plat­te 258 + 223-1 (Un­ter­putz), ATEC Schacht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0"/>
    <n v="289859"/>
    <s v="/preisvergleich/Relocate/481847325.html?categoryId=18406&amp;pos=10&amp;price=3380.0&amp;productid=1750863&amp;sid=289859&amp;type=offer"/>
    <s v=" Jun­kers Ce­ra­pur­Com­fort ZBR 42-3 A 21 Gas-Brenn­wert­ther­me 42 kW, L / LL Jun­kers FR 120, ohne Spei­cher, Mon­ta­ge­plat­te 258 + 223-1 (Un­ter­putz), ATEC Schacht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0"/>
    <n v="289859"/>
    <s v="/preisvergleich/Relocate/481848440.html?categoryId=18406&amp;pos=10&amp;price=3420.0&amp;productid=3497887&amp;sid=289859&amp;type=offer"/>
    <s v=" Jun­kers Ce­ra­pur­Com­fort ZBR 42-3 A 21 Gas-Brenn­wert­ther­me 42 kW, L / LL Jun­kers FR 120, Mon­ta­ge­plat­te 993, ohne Spei­cher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394"/>
    <n v="289859"/>
    <s v="/preisvergleich/Relocate/481814809.html?categoryId=18406&amp;pos=11&amp;price=2394.0&amp;productid=3712883&amp;sid=289859&amp;type=offer"/>
    <s v=" Jun­kers Ce­ra­pur­Com­fort-Eco ZSBE 16-3 A 21 Brenn­wert­ther­me 16 kW, L/LL Jun­kers FR 50, Mon­ta­ge­plat­te 993, ohne Spei­cher, Jun­kers AZB09 Dach schwarz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0"/>
    <n v="289859"/>
    <s v="/preisvergleich/Relocate/481847436.html?categoryId=18406&amp;pos=11&amp;price=3380.0&amp;productid=1750863&amp;sid=289859&amp;type=offer"/>
    <s v=" Jun­kers Ce­ra­pur­Com­fort ZBR 42-3 A 21 Gas-Brenn­wert­ther­me 42 kW, L / LL ohne Re­ge­lung, ohne Spei­cher, Mon­ta­ge­plat­te 258 + 528-1 (Auf­putz), Jun­kers Schacht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0"/>
    <n v="289859"/>
    <s v="/preisvergleich/Relocate/481846389.html?categoryId=18406&amp;pos=11&amp;price=3420.0&amp;productid=3497887&amp;sid=289859&amp;type=offer"/>
    <s v=" Jun­kers Ce­ra­pur­Com­fort ZBR 42-3 A 21 Gas-Brenn­wert­ther­me 42 kW, L / LL Jun­kers FR 120, ohne Spei­cher, Mon­ta­ge­plat­te 258 + 223-1 (Un­ter­putz), ATEC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774"/>
    <n v="223861"/>
    <s v="/preisvergleich/Relocate/585069363.html?categoryId=18406&amp;pos=1&amp;price=1774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16 kW"/>
    <n v="2394"/>
    <n v="289859"/>
    <s v="/preisvergleich/Relocate/481811068.html?categoryId=18406&amp;pos=12&amp;price=2394.0&amp;productid=3712883&amp;sid=289859&amp;type=offer"/>
    <s v=" Jun­kers Ce­ra­pur­Com­fort-Eco ZSBE 16-3 A 21 Brenn­wert­ther­me 16 kW, L/LL Jun­kers FR 120, Mon­ta­ge­plat­te 993, ohne Spei­cher, ATEC Schacht 4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0"/>
    <n v="289859"/>
    <s v="/preisvergleich/Relocate/481848766.html?categoryId=18406&amp;pos=12&amp;price=3380.0&amp;productid=1750863&amp;sid=289859&amp;type=offer"/>
    <s v=" Jun­kers Ce­ra­pur­Com­fort ZBR 42-3 A 21 Gas-Brenn­wert­ther­me 42 kW, L / LL Jun­kers FR 50, Mon­ta­ge­plat­te 993, ohne Spei­cher, ATEC Schacht 6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5"/>
    <n v="289859"/>
    <s v="/preisvergleich/Relocate/481848161.html?categoryId=18406&amp;pos=12&amp;price=3425.0&amp;productid=3497887&amp;sid=289859&amp;type=offer"/>
    <s v=" Jun­kers Ce­ra­pur­Com­fort ZBR 42-3 A 21 Gas-Brenn­wert­ther­me 42 kW, L / LL Jun­kers FR 50, ohne Spei­cher, Jun­kers Schacht 10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775"/>
    <n v="223861"/>
    <s v="/preisvergleich/Relocate/585069537.html?categoryId=18406&amp;pos=2&amp;price=1775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16 kW"/>
    <n v="2399"/>
    <n v="289859"/>
    <s v="/preisvergleich/Relocate/481825870.html?categoryId=18406&amp;pos=13&amp;price=2399.0&amp;productid=3712883&amp;sid=289859&amp;type=offer"/>
    <s v=" Jun­kers Ce­ra­pur­Com­fort-Eco ZSBE 16-3 A 21 Brenn­wert­ther­me 16 kW, L/LL Jun­kers FR 50, ohne Spei­cher, Mon­ta­ge­plat­te 258 + 528-1 (Auf­putz), ATEC Schacht 10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5"/>
    <n v="289859"/>
    <s v="/preisvergleich/Relocate/481847816.html?categoryId=18406&amp;pos=13&amp;price=3385.0&amp;productid=1750863&amp;sid=289859&amp;type=offer"/>
    <s v=" Jun­kers Ce­ra­pur­Com­fort ZBR 42-3 A 21 Gas-Brenn­wert­ther­me 42 kW, L / LL Jun­kers FR 120, Mon­ta­ge­plat­te 994, ohne Spei­cher, ATEC Schacht 4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5"/>
    <n v="289859"/>
    <s v="/preisvergleich/Relocate/481846863.html?categoryId=18406&amp;pos=13&amp;price=3425.0&amp;productid=3497887&amp;sid=289859&amp;type=offer"/>
    <s v=" Jun­kers Ce­ra­pur­Com­fort ZBR 42-3 A 21 Gas-Brenn­wert­ther­me 42 kW, L / LL Jun­kers FW 120, ohne Spei­cher, Jun­kers AZB10 Dach rot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775"/>
    <n v="223861"/>
    <s v="/preisvergleich/Relocate/524658140.html?categoryId=18406&amp;pos=3&amp;price=1775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16 kW"/>
    <n v="2399"/>
    <n v="289859"/>
    <s v="/preisvergleich/Relocate/481822799.html?categoryId=18406&amp;pos=14&amp;price=2399.0&amp;productid=3712883&amp;sid=289859&amp;type=offer"/>
    <s v=" Jun­kers Ce­ra­pur­Com­fort-Eco ZSBE 16-3 A 21 Brenn­wert­ther­me 16 kW, L/LL Jun­kers FR 120, ohne Spei­cher, Mon­ta­ge­plat­te 258 + 528-1 (Auf­putz), Jun­kers AZB09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5"/>
    <n v="289859"/>
    <s v="/preisvergleich/Relocate/481847570.html?categoryId=18406&amp;pos=14&amp;price=3385.0&amp;productid=1750863&amp;sid=289859&amp;type=offer"/>
    <s v=" Jun­kers Ce­ra­pur­Com­fort ZBR 42-3 A 21 Gas-Brenn­wert­ther­me 42 kW, L / LL Jun­kers FR 50, Mon­ta­ge­plat­te 994, ohne Spei­cher, Jun­kers AZB10 Dach rot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5"/>
    <n v="289859"/>
    <s v="/preisvergleich/Relocate/481849021.html?categoryId=18406&amp;pos=14&amp;price=3425.0&amp;productid=3497887&amp;sid=289859&amp;type=offer"/>
    <s v=" Jun­kers Ce­ra­pur­Com­fort ZBR 42-3 A 21 Gas-Brenn­wert­ther­me 42 kW, L / LL Mon­ta­ge­plat­te 994, ohne Re­ge­lung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775"/>
    <n v="223861"/>
    <s v="/preisvergleich/Relocate/585069384.html?categoryId=18406&amp;pos=4&amp;price=1775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16 kW"/>
    <n v="2399"/>
    <n v="289859"/>
    <s v="/preisvergleich/Relocate/481816087.html?categoryId=18406&amp;pos=15&amp;price=2399.0&amp;productid=3712883&amp;sid=289859&amp;type=offer"/>
    <s v=" Jun­kers Ce­ra­pur­Com­fort-Eco ZSBE 16-3 A 21 Brenn­wert­ther­me 16 kW, L/LL Jun­kers FW 120, ohne Spei­cher, ohne Mon­ta­ge­plat­te, ATEC Schacht 4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Cerapur Comfort ZBR 42-3 A23"/>
    <n v="3385"/>
    <n v="289859"/>
    <s v="/preisvergleich/Relocate/481847729.html?categoryId=18406&amp;pos=15&amp;price=3385.0&amp;productid=1750863&amp;sid=289859&amp;type=offer"/>
    <s v=" Jun­kers Ce­ra­pur­Com­fort ZBR 42-3 A 21 Gas-Brenn­wert­ther­me 42 kW, L / LL Jun­kers FR 120, ohne Spei­cher, Mon­ta­ge­plat­te 258 + 528-1 (Auf­putz), ATEC Schacht 6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425"/>
    <n v="289859"/>
    <s v="/preisvergleich/Relocate/481848610.html?categoryId=18406&amp;pos=15&amp;price=3425.0&amp;productid=3497887&amp;sid=289859&amp;type=offer"/>
    <s v=" Jun­kers Ce­ra­pur­Com­fort ZBR 42-3 A 21 Gas-Brenn­wert­ther­me 42 kW, L / LL Jun­kers FW 120, ohne Spei­cher, Jun­kers AZB09 Dach schwarz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776"/>
    <n v="223861"/>
    <s v="/preisvergleich/Relocate/524658200.html?categoryId=18406&amp;pos=5&amp;price=1776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776"/>
    <n v="223861"/>
    <s v="/preisvergleich/Relocate/585069108.html?categoryId=18406&amp;pos=6&amp;price=1776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776"/>
    <n v="223861"/>
    <s v="/preisvergleich/Relocate/524658306.html?categoryId=18406&amp;pos=7&amp;price=1776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777"/>
    <n v="223861"/>
    <s v="/preisvergleich/Relocate/585069563.html?categoryId=18406&amp;pos=8&amp;price=1777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778"/>
    <n v="223861"/>
    <s v="/preisvergleich/Relocate/585069263.html?categoryId=18406&amp;pos=9&amp;price=1778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779"/>
    <n v="223861"/>
    <s v="/preisvergleich/Relocate/524658268.html?categoryId=18406&amp;pos=10&amp;price=1779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779"/>
    <n v="223861"/>
    <s v="/preisvergleich/Relocate/585069528.html?categoryId=18406&amp;pos=11&amp;price=1779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Acu ZWSB22/28-3"/>
    <n v="3385"/>
    <n v="289859"/>
    <s v="/preisvergleich/Relocate/481867977.html?categoryId=18406&amp;pos=1&amp;price=3385.0&amp;productid=3094808&amp;sid=289859&amp;type=offer"/>
    <s v=" Jun­kers Ce­ra­pu­rA­cu ZWSB 22/28-3 E 23 Brenn­wert-Zen­tral­heiz­ge­rät, E/H Jun­kers FR 120, Jun­kers Schacht 10 Meter 80/125, Mon­ta­ge­plat­te 1188 ho­ri­zon­t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Remeha Tzerra24 DS"/>
    <n v="1780"/>
    <n v="223861"/>
    <s v="/preisvergleich/Relocate/524658217.html?categoryId=18406&amp;pos=12&amp;price=1780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Acu ZWSB22/28-3"/>
    <n v="3400"/>
    <n v="289859"/>
    <s v="/preisvergleich/Relocate/481869625.html?categoryId=18406&amp;pos=2&amp;price=3400.0&amp;productid=3094808&amp;sid=289859&amp;type=offer"/>
    <s v=" Jun­kers Ce­ra­pu­rA­cu ZWSB 22/28-3 E 23 Brenn­wert-Zen­tral­heiz­ge­rät, E/H Jun­kers FW 200, ATEC Schacht 6 Meter 80/125, Mon­ta­ge­plat­te 1188 ho­ri­zon­t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Remeha Tzerra24 DS"/>
    <n v="1780"/>
    <n v="223861"/>
    <s v="/preisvergleich/Relocate/524658065.html?categoryId=18406&amp;pos=13&amp;price=1780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Acu ZWSB22/28-3"/>
    <n v="3405"/>
    <n v="289859"/>
    <s v="/preisvergleich/Relocate/481868036.html?categoryId=18406&amp;pos=3&amp;price=3405.0&amp;productid=3094808&amp;sid=289859&amp;type=offer"/>
    <s v=" Jun­kers Ce­ra­pu­rA­cu ZWSB 22/28-3 E 23 Brenn­wert-Zen­tral­heiz­ge­rät, E/H Jun­kers FR 50, Jun­kers Schacht 4 Meter 80/125, Mon­ta­ge­plat­te 991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Remeha Tzerra24 DS"/>
    <n v="1781"/>
    <n v="223861"/>
    <s v="/preisvergleich/Relocate/585069159.html?categoryId=18406&amp;pos=14&amp;price=1781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Acu ZWSB22/28-3"/>
    <n v="3410"/>
    <n v="289859"/>
    <s v="/preisvergleich/Relocate/481867626.html?categoryId=18406&amp;pos=4&amp;price=3410.0&amp;productid=3094808&amp;sid=289859&amp;type=offer"/>
    <s v=" Jun­kers Ce­ra­pu­rA­cu ZWSB 22/28-3 E 23 Brenn­wert-Zen­tral­heiz­ge­rät, E/H Jun­kers FW 200, Jun­kers AZB09 Dach schwarz 80/125, Mon­ta­ge­plat­te 1188 ho­ri­zon­tal...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Remeha Tzerra24 DS"/>
    <n v="1781"/>
    <n v="223861"/>
    <s v="/preisvergleich/Relocate/585069509.html?categoryId=18406&amp;pos=15&amp;price=1781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Acu ZWSB22/28-3"/>
    <n v="3420"/>
    <n v="289859"/>
    <s v="/preisvergleich/Relocate/481869148.html?categoryId=18406&amp;pos=5&amp;price=3420.0&amp;productid=3094808&amp;sid=289859&amp;type=offer"/>
    <s v=" Jun­kers Ce­ra­pu­rA­cu ZWSB 22/28-3 E 23 Brenn­wert-Zen­tral­heiz­ge­rät, E/H Jun­kers FW 200, ATEC Schacht 8 Meter 80/125, Mon­ta­ge­plat­te 1188 ho­ri­zon­t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Acu ZWSB22/28-3"/>
    <n v="3425"/>
    <n v="289859"/>
    <s v="/preisvergleich/Relocate/481869639.html?categoryId=18406&amp;pos=6&amp;price=3425.0&amp;productid=3094808&amp;sid=289859&amp;type=offer"/>
    <s v=" Jun­kers Ce­ra­pu­rA­cu ZWSB 22/28-3 E 23 Brenn­wert-Zen­tral­heiz­ge­rät, E/H Jun­kers FW 120, Jun­kers Schacht 4 Meter 80/125, Mon­ta­ge­plat­te 1187 ver­ti­k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Junkers Cerapur Acu ZWSB22/28-3"/>
    <n v="3430"/>
    <n v="289859"/>
    <s v="/preisvergleich/Relocate/481869122.html?categoryId=18406&amp;pos=7&amp;price=3430.0&amp;productid=3094808&amp;sid=289859&amp;type=offer"/>
    <s v=" Jun­kers Ce­ra­pu­rA­cu ZWSB 22/28-3 E 23 Brenn­wert-Zen­tral­heiz­ge­rät, E/H Jun­kers FR 50, Jun­kers Schacht 6 Meter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08"/>
    <n v="289859"/>
    <s v="/preisvergleich/Relocate/475957288.html?categoryId=18406&amp;pos=1&amp;price=2508.0&amp;productid=2286143&amp;sid=289859&amp;type=offer"/>
    <s v=" Vail­lant ecoTEC ex­clu­siv VC 146/4-7 Brenn­wert­ther­me ca­lor­MA­TIC 370, Schrägdach rot 60/100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Acu ZWSB22/28-3"/>
    <n v="3430"/>
    <n v="289859"/>
    <s v="/preisvergleich/Relocate/481867993.html?categoryId=18406&amp;pos=8&amp;price=3430.0&amp;productid=3094808&amp;sid=289859&amp;type=offer"/>
    <s v=" Jun­kers Ce­ra­pu­rA­cu ZWSB 22/28-3 E 23 Brenn­wert-Zen­tral­heiz­ge­rät, E/H Jun­kers FR 120, Jun­kers Schacht 4 Meter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08"/>
    <n v="289859"/>
    <s v="/preisvergleich/Relocate/475957221.html?categoryId=18406&amp;pos=2&amp;price=2508.0&amp;productid=2286143&amp;sid=289859&amp;type=offer"/>
    <s v=" Vail­lant ecoTEC ex­clu­siv VC 146/4-7 Brenn­wert­ther­me ca­lor­MA­TIC 370, Schrägdach schwarz 60/100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Acu ZWSB22/28-3"/>
    <n v="3435"/>
    <n v="289859"/>
    <s v="/preisvergleich/Relocate/481869006.html?categoryId=18406&amp;pos=9&amp;price=3435.0&amp;productid=3094808&amp;sid=289859&amp;type=offer"/>
    <s v=" Jun­kers Ce­ra­pu­rA­cu ZWSB 22/28-3 E 23 Brenn­wert-Zen­tral­heiz­ge­rät, E/H Jun­kers FW 200, Jun­kers Schacht 10 Meter 80/125, ohne Mon­ta­ge­plat­te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10"/>
    <n v="289859"/>
    <s v="/preisvergleich/Relocate/475958373.html?categoryId=18406&amp;pos=3&amp;price=2510.0&amp;productid=2286143&amp;sid=289859&amp;type=offer"/>
    <s v=" Vail­lant ecoTEC ex­clu­siv VC 276/4-7 Brenn­wert­ther­me ohne Re­ge­lung, Schrägdach schwarz 60/100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59"/>
    <n v="289859"/>
    <s v="/preisvergleich/Relocate/481781304.html?categoryId=18406&amp;pos=1&amp;price=2359.0&amp;productid=1219746&amp;sid=289859&amp;type=offer"/>
    <s v=" Jun­kers Ce­ra­pur­Com­fort-Eco ZSBE 16-3 A 21 Brenn­wert­ther­me 16 kW, L/LL Jun­kers FR 50, Mon­ta­ge­plat­te 994, ohne Spei­cher, ATEC Schacht 4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Acu ZWSB22/28-3"/>
    <n v="3440"/>
    <n v="289859"/>
    <s v="/preisvergleich/Relocate/481867989.html?categoryId=18406&amp;pos=10&amp;price=3440.0&amp;productid=3094808&amp;sid=289859&amp;type=offer"/>
    <s v=" Jun­kers Ce­ra­pu­rA­cu ZWSB 22/28-3 E 23 Brenn­wert-Zen­tral­heiz­ge­rät, E/H Jun­kers FW 200, ATEC Schacht 10 Meter 80/125, Mon­ta­ge­plat­te 1188 ho­ri­zon­t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10"/>
    <n v="289859"/>
    <s v="/preisvergleich/Relocate/475958029.html?categoryId=18406&amp;pos=4&amp;price=2510.0&amp;productid=2286143&amp;sid=289859&amp;type=offer"/>
    <s v=" Vail­lant ecoTEC ex­clu­siv VC 276/4-7 Brenn­wert­ther­me ohne Re­ge­lung, Schrägdach rot 60/100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59"/>
    <n v="289859"/>
    <s v="/preisvergleich/Relocate/481826800.html?categoryId=18406&amp;pos=2&amp;price=2359.0&amp;productid=1219746&amp;sid=289859&amp;type=offer"/>
    <s v=" Jun­kers Ce­ra­pur­Com­fort-Eco ZSBE 16-3 A 21 Brenn­wert­ther­me 16 kW, L/LL Mon­ta­ge­plat­te 258, ohne Re­ge­lung, Jun­kers SK 160-5 ZB, ohne Ab­gas­pa­ket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Acu ZWSB22/28-3"/>
    <n v="3450"/>
    <n v="289859"/>
    <s v="/preisvergleich/Relocate/481868182.html?categoryId=18406&amp;pos=11&amp;price=3450.0&amp;productid=3094808&amp;sid=289859&amp;type=offer"/>
    <s v=" Jun­kers Ce­ra­pu­rA­cu ZWSB 22/28-3 E 23 Brenn­wert-Zen­tral­heiz­ge­rät, E/H Jun­kers FW 120, ATEC Schacht 4 Meter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12"/>
    <n v="289859"/>
    <s v="/preisvergleich/Relocate/475958337.html?categoryId=18406&amp;pos=5&amp;price=2512.0&amp;productid=2286143&amp;sid=289859&amp;type=offer"/>
    <s v=" Vail­lant ecoTEC ex­clu­siv VC 206/4-7 Brenn­wert­ther­me ca­lor­MA­TIC 370, Flach­dach rot 60/100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64"/>
    <n v="289859"/>
    <s v="/preisvergleich/Relocate/481824895.html?categoryId=18406&amp;pos=3&amp;price=2364.0&amp;productid=1219746&amp;sid=289859&amp;type=offer"/>
    <s v=" Jun­kers Ce­ra­pur­Com­fort-Eco ZSBE 16-3 A 21 Brenn­wert­ther­me 16 kW, L/LL Jun­kers FR 50, ohne Spei­cher, Mon­ta­ge­plat­te 258 + 223-1 (Un­ter­putz), Jun­kers AZB09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Acu ZWSB22/28-3"/>
    <n v="3455"/>
    <n v="289859"/>
    <s v="/preisvergleich/Relocate/481868052.html?categoryId=18406&amp;pos=12&amp;price=3455.0&amp;productid=3094808&amp;sid=289859&amp;type=offer"/>
    <s v=" Jun­kers Ce­ra­pu­rA­cu ZWSB 22/28-3 E 23 Brenn­wert-Zen­tral­heiz­ge­rät, E/H Jun­kers FW 120, Jun­kers Schacht 6 Meter 80/125, Mon­ta­ge­plat­te 1187 ver­ti­k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12"/>
    <n v="289859"/>
    <s v="/preisvergleich/Relocate/475958453.html?categoryId=18406&amp;pos=6&amp;price=2512.0&amp;productid=2286143&amp;sid=289859&amp;type=offer"/>
    <s v=" Vail­lant ecoTEC ex­clu­siv VC 206/4-7 Brenn­wert­ther­me ca­lor­MA­TIC 370, Flach­dach schwarz 60/100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64"/>
    <n v="289859"/>
    <s v="/preisvergleich/Relocate/481826997.html?categoryId=18406&amp;pos=4&amp;price=2364.0&amp;productid=1219746&amp;sid=289859&amp;type=offer"/>
    <s v=" Jun­kers Ce­ra­pur­Com­fort-Eco ZSBE 16-3 A 21 Brenn­wert­ther­me 16 kW, L/LL Jun­kers FR 120, ohne Spei­cher, Mon­ta­ge­plat­te 258 + 223-1 (Un­ter­putz), ATEC Schacht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Acu ZWSB22/28-3"/>
    <n v="3455"/>
    <n v="289859"/>
    <s v="/preisvergleich/Relocate/481869077.html?categoryId=18406&amp;pos=13&amp;price=3455.0&amp;productid=3094808&amp;sid=289859&amp;type=offer"/>
    <s v=" Jun­kers Ce­ra­pu­rA­cu ZWSB 22/28-3 E 23 Brenn­wert-Zen­tral­heiz­ge­rät, E/H Jun­kers FR 50, Jun­kers Schacht 8 Meter 80/125, Mon­ta­ge­plat­te 992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13"/>
    <n v="289859"/>
    <s v="/preisvergleich/Relocate/475958324.html?categoryId=18406&amp;pos=7&amp;price=2513.0&amp;productid=2286143&amp;sid=289859&amp;type=offer"/>
    <s v=" Vail­lant ecoTEC ex­clu­siv VC 146/4-7 Brenn­wert­ther­me ca­lor­MA­TIC 350, Flach­dach schwarz 60/100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64"/>
    <n v="289859"/>
    <s v="/preisvergleich/Relocate/481821787.html?categoryId=18406&amp;pos=5&amp;price=2364.0&amp;productid=1219746&amp;sid=289859&amp;type=offer"/>
    <s v=" Jun­kers Ce­ra­pur­Com­fort-Eco ZSBE 16-3 A 21 Brenn­wert­ther­me 16 kW, L/LL Jun­kers FR 50, ohne Spei­cher, Mon­ta­ge­plat­te 258 + 223-1 (Un­ter­putz), Jun­kers AZB10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Acu ZWSB22/28-3"/>
    <n v="3460"/>
    <n v="289859"/>
    <s v="/preisvergleich/Relocate/481868083.html?categoryId=18406&amp;pos=14&amp;price=3460.0&amp;productid=3094808&amp;sid=289859&amp;type=offer"/>
    <s v=" Jun­kers Ce­ra­pu­rA­cu ZWSB 22/28-3 E 23 Brenn­wert-Zen­tral­heiz­ge­rät, E/H Jun­kers FR 50, Jun­kers Schacht 8 Meter 80/125, Mon­ta­ge­plat­te 991 &amp; 1187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13"/>
    <n v="289859"/>
    <s v="/preisvergleich/Relocate/475957880.html?categoryId=18406&amp;pos=8&amp;price=2513.0&amp;productid=2286143&amp;sid=289859&amp;type=offer"/>
    <s v=" Vail­lant ecoTEC ex­clu­siv VC 146/4-7 Brenn­wert­ther­me ca­lor­MA­TIC 370, Schrägdach schwarz 60/100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64"/>
    <n v="289859"/>
    <s v="/preisvergleich/Relocate/481814453.html?categoryId=18406&amp;pos=6&amp;price=2364.0&amp;productid=1219746&amp;sid=289859&amp;type=offer"/>
    <s v=" Jun­kers Ce­ra­pur­Com­fort-Eco ZSBE 16-3 A 21 Brenn­wert­ther­me 16 kW, L/LL Jun­kers FR 50, Mon­ta­ge­plat­te 993, ohne Spei­cher, ATEC Schacht 4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Acu ZWSB22/28-3"/>
    <n v="3465"/>
    <n v="289859"/>
    <s v="/preisvergleich/Relocate/481868234.html?categoryId=18406&amp;pos=15&amp;price=3465.0&amp;productid=3094808&amp;sid=289859&amp;type=offer"/>
    <s v=" Jun­kers Ce­ra­pu­rA­cu ZWSB 22/28-3 E 23 Brenn­wert-Zen­tral­heiz­ge­rät, E/H Jun­kers FW 120, Jun­kers Schacht 4 Meter 80/125, Mon­ta­ge­plat­te 1188 ho­ri­zon­tal Jun­kers"/>
    <n v="18406"/>
    <x v="174"/>
    <n v="0"/>
    <n v="25"/>
    <e v="#N/A"/>
    <e v="#N/A"/>
    <n v="0"/>
    <n v="31"/>
    <b v="0"/>
    <e v="#N/A"/>
    <s v="FALSCH"/>
    <x v="2"/>
    <s v="22/"/>
    <e v="#N/A"/>
    <m/>
    <e v="#N/A"/>
  </r>
  <r>
    <s v="Vaillant ecotec VC146"/>
    <n v="2513"/>
    <n v="289859"/>
    <s v="/preisvergleich/Relocate/475957512.html?categoryId=18406&amp;pos=9&amp;price=2513.0&amp;productid=2286143&amp;sid=289859&amp;type=offer"/>
    <s v=" Vail­lant ecoTEC ex­clu­siv VC 146/4-7 Brenn­wert­ther­me ca­lor­MA­TIC 370, Schrägdach rot 60/100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69"/>
    <n v="289859"/>
    <s v="/preisvergleich/Relocate/481825908.html?categoryId=18406&amp;pos=7&amp;price=2369.0&amp;productid=1219746&amp;sid=289859&amp;type=offer"/>
    <s v=" Jun­kers Ce­ra­pur­Com­fort-Eco ZSBE 16-3 A 21 Brenn­wert­ther­me 16 kW, L/LL Jun­kers FR 50, ohne Spei­cher, Mon­ta­ge­plat­te 258 + 528-1 (Auf­putz), Jun­kers AZB10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85"/>
    <n v="289859"/>
    <s v="/preisvergleich/Relocate/481848903.html?categoryId=18406&amp;pos=1&amp;price=3385.0&amp;productid=1750863&amp;sid=289859&amp;type=offer"/>
    <s v=" Jun­kers Ce­ra­pur­Com­fort ZBR 42-3 A 21 Gas-Brenn­wert­ther­me 42 kW, L / LL Jun­kers FR 50, Mon­ta­ge­plat­te 994, ohne Spei­cher, Jun­kers AZB09 Dach schwarz 80/125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399"/>
    <n v="289859"/>
    <s v="/preisvergleich/Relocate/481821934.html?categoryId=18406&amp;pos=1&amp;price=2399.0&amp;productid=3712883&amp;sid=289859&amp;type=offer"/>
    <s v=" Jun­kers Ce­ra­pur­Com­fort-Eco ZSBE 16-3 A 21 Brenn­wert­ther­me 16 kW, L/LL Jun­kers FR 50, Mon­ta­ge­plat­te 994, ohne Spei­cher, ATEC Schacht 8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Vaillant ecotec VC146"/>
    <n v="2513"/>
    <n v="289859"/>
    <s v="/preisvergleich/Relocate/475957638.html?categoryId=18406&amp;pos=10&amp;price=2513.0&amp;productid=2286143&amp;sid=289859&amp;type=offer"/>
    <s v=" Vail­lant ecoTEC ex­clu­siv VC 146/4-7 Brenn­wert­ther­me ca­lor­MA­TIC 350, Flach­dach rot 60/100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69"/>
    <n v="289859"/>
    <s v="/preisvergleich/Relocate/481820104.html?categoryId=18406&amp;pos=8&amp;price=2369.0&amp;productid=1219746&amp;sid=289859&amp;type=offer"/>
    <s v=" Jun­kers Ce­ra­pur­Com­fort-Eco ZSBE 16-3 A 21 Brenn­wert­ther­me 16 kW, L/LL Jun­kers FR 120, ohne Spei­cher, Mon­ta­ge­plat­te 258 + 528-1 (Auf­putz), ATEC Schacht 4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85"/>
    <n v="289859"/>
    <s v="/preisvergleich/Relocate/481861644.html?categoryId=18406&amp;pos=2&amp;price=3385.0&amp;productid=1750863&amp;sid=289859&amp;type=offer"/>
    <s v=" Jun­kers Ce­ra­pur­Com­fort ZBR 42-3 A 31 Gas-Brenn­wert­ther­me 42 kW, Flg. P Jun­kers FR 50, ohne Spei­cher, Mon­ta­ge­plat­te 258 + 528-1 (Auf­putz), Jun­kers AZB10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399"/>
    <n v="289859"/>
    <s v="/preisvergleich/Relocate/481822724.html?categoryId=18406&amp;pos=2&amp;price=2399.0&amp;productid=3712883&amp;sid=289859&amp;type=offer"/>
    <s v=" Jun­kers Ce­ra­pur­Com­fort-Eco ZSBE 16-3 A 21 Brenn­wert­ther­me 16 kW, L/LL Jun­kers FR 120, ohne Spei­cher, Mon­ta­ge­plat­te 258 + 528-1 (Auf­putz), Jun­kers AZB10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25"/>
    <n v="289859"/>
    <s v="/preisvergleich/Relocate/481848602.html?categoryId=18406&amp;pos=1&amp;price=3425.0&amp;productid=3497887&amp;sid=289859&amp;type=offer"/>
    <s v=" Jun­kers Ce­ra­pur­Com­fort ZBR 42-3 A 21 Gas-Brenn­wert­ther­me 42 kW, L / LL ohne Re­ge­lung, ohne Ab­gas­pa­ket, Jun­kers SK 200-5 ZB, ohne Mon­ta­ge­plat­te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VC146"/>
    <n v="2517"/>
    <n v="289859"/>
    <s v="/preisvergleich/Relocate/475958380.html?categoryId=18406&amp;pos=11&amp;price=2517.0&amp;productid=2286143&amp;sid=289859&amp;type=offer"/>
    <s v=" Vail­lant ecoTEC ex­clu­siv VC 206/4-7 Brenn­wert­ther­me ca­lor­MA­TIC 370, Schrägdach schwarz 60/100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69"/>
    <n v="289859"/>
    <s v="/preisvergleich/Relocate/481820388.html?categoryId=18406&amp;pos=9&amp;price=2369.0&amp;productid=1219746&amp;sid=289859&amp;type=offer"/>
    <s v=" Jun­kers Ce­ra­pur­Com­fort-Eco ZSBE 16-3 A 21 Brenn­wert­ther­me 16 kW, L/LL Jun­kers FR 50, ohne Spei­cher, Mon­ta­ge­plat­te 258 + 528-1 (Auf­putz), Jun­kers AZB09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90"/>
    <n v="289859"/>
    <s v="/preisvergleich/Relocate/481846539.html?categoryId=18406&amp;pos=3&amp;price=3390.0&amp;productid=1750863&amp;sid=289859&amp;type=offer"/>
    <s v=" Jun­kers Ce­ra­pur­Com­fort ZBR 42-3 A 21 Gas-Brenn­wert­ther­me 42 kW, L / LL Jun­kers FR 50, Mon­ta­ge­plat­te 258, ohne Spei­cher, Jun­kers Schacht 4 Meter 80/125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4"/>
    <n v="289859"/>
    <s v="/preisvergleich/Relocate/481813506.html?categoryId=18406&amp;pos=3&amp;price=2404.0&amp;productid=3712883&amp;sid=289859&amp;type=offer"/>
    <s v=" Jun­kers Ce­ra­pur­Com­fort-Eco ZSBE 16-3 A 21 Brenn­wert­ther­me 16 kW, L/LL Jun­kers FR 50, Mon­ta­ge­plat­te 993, ohne Spei­cher, ATEC Schacht 8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25"/>
    <n v="289859"/>
    <s v="/preisvergleich/Relocate/481846466.html?categoryId=18406&amp;pos=2&amp;price=3425.0&amp;productid=3497887&amp;sid=289859&amp;type=offer"/>
    <s v=" Jun­kers Ce­ra­pur­Com­fort ZBR 42-3 A 21 Gas-Brenn­wert­ther­me 42 kW, L / LL Jun­kers FR 120, Mon­ta­ge­plat­te 994, ohne Spei­cher, ATEC Schacht 8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VC146"/>
    <n v="2517"/>
    <n v="289859"/>
    <s v="/preisvergleich/Relocate/475957768.html?categoryId=18406&amp;pos=12&amp;price=2517.0&amp;productid=2286143&amp;sid=289859&amp;type=offer"/>
    <s v=" Vail­lant ecoTEC ex­clu­siv VC 206/4-7 Brenn­wert­ther­me ca­lor­MA­TIC 370, Schrägdach rot 60/100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70"/>
    <n v="289859"/>
    <s v="/preisvergleich/Relocate/481825085.html?categoryId=18406&amp;pos=10&amp;price=2370.0&amp;productid=1219746&amp;sid=289859&amp;type=offer"/>
    <s v=" Jun­kers Ce­ra­pur­Com­fort-Eco ZSBE 16-3 A 31 Brenn­wert­ther­me 16 kW Flg. P Jun­kers FR 120, ohne Spei­cher, ohne Ab­gas­pa­ket, ohne Mon­ta­ge­plat­te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90"/>
    <n v="289859"/>
    <s v="/preisvergleich/Relocate/481846558.html?categoryId=18406&amp;pos=4&amp;price=3390.0&amp;productid=1750863&amp;sid=289859&amp;type=offer"/>
    <s v=" Jun­kers Ce­ra­pur­Com­fort ZBR 42-3 A 21 Gas-Brenn­wert­ther­me 42 kW, L / LL Jun­kers FR 50, Mon­ta­ge­plat­te 993, ohne Spei­cher, Jun­kers AZB09 Dach schwarz 80/125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4"/>
    <n v="289859"/>
    <s v="/preisvergleich/Relocate/481821813.html?categoryId=18406&amp;pos=4&amp;price=2404.0&amp;productid=3712883&amp;sid=289859&amp;type=offer"/>
    <s v=" Jun­kers Ce­ra­pur­Com­fort-Eco ZSBE 16-3 A 21 Brenn­wert­ther­me 16 kW, L/LL ohne Re­ge­lung, ohne Spei­cher, Mon­ta­ge­plat­te 258 + 223-1 (Un­ter­putz), Jun­kers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25"/>
    <n v="289859"/>
    <s v="/preisvergleich/Relocate/481848338.html?categoryId=18406&amp;pos=3&amp;price=3425.0&amp;productid=3497887&amp;sid=289859&amp;type=offer"/>
    <s v=" Jun­kers Ce­ra­pur­Com­fort ZBR 42-3 A 21 Gas-Brenn­wert­ther­me 42 kW, L / LL Jun­kers FR 120, ohne Spei­cher, Mon­ta­ge­plat­te 258 + 528-1 (Auf­putz), ATEC Schacht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VC146"/>
    <n v="2517"/>
    <n v="289859"/>
    <s v="/preisvergleich/Relocate/475957502.html?categoryId=18406&amp;pos=13&amp;price=2517.0&amp;productid=2286143&amp;sid=289859&amp;type=offer"/>
    <s v=" Vail­lant ecoTEC ex­clu­siv VC 206/4-7 Brenn­wert­ther­me ca­lor­MA­TIC 370, Flach­dach schwarz 60/100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74"/>
    <n v="289859"/>
    <s v="/preisvergleich/Relocate/481805701.html?categoryId=18406&amp;pos=11&amp;price=2374.0&amp;productid=1219746&amp;sid=289859&amp;type=offer"/>
    <s v=" Jun­kers Ce­ra­pur­Com­fort-Eco ZSBE 16-3 A 21 Brenn­wert­ther­me 16 kW, L/LL Jun­kers FR 50, ohne Spei­cher, Mon­ta­ge­plat­te 258 + 223-1 (Un­ter­putz), ATEC Schacht 8 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90"/>
    <n v="289859"/>
    <s v="/preisvergleich/Relocate/481848265.html?categoryId=18406&amp;pos=5&amp;price=3390.0&amp;productid=1750863&amp;sid=289859&amp;type=offer"/>
    <s v=" Jun­kers Ce­ra­pur­Com­fort ZBR 42-3 A 21 Gas-Brenn­wert­ther­me 42 kW, L / LL Jun­kers FR 50, ohne Spei­cher, Mon­ta­ge­plat­te 258 + 223-1 (Un­ter­putz), ATEC Schacht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4"/>
    <n v="289859"/>
    <s v="/preisvergleich/Relocate/481819967.html?categoryId=18406&amp;pos=5&amp;price=2404.0&amp;productid=3712883&amp;sid=289859&amp;type=offer"/>
    <s v=" Jun­kers Ce­ra­pur­Com­fort-Eco ZSBE 16-3 A 21 Brenn­wert­ther­me 16 kW, L/LL Jun­kers FR 50, Jun­kers ST 120-5 Z, ohne Ab­gas­pa­ket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30"/>
    <n v="289859"/>
    <s v="/preisvergleich/Relocate/481847580.html?categoryId=18406&amp;pos=4&amp;price=3430.0&amp;productid=3497887&amp;sid=289859&amp;type=offer"/>
    <s v=" Jun­kers Ce­ra­pur­Com­fort ZBR 42-3 A 21 Gas-Brenn­wert­ther­me 42 kW, L / LL Jun­kers FR 120, Mon­ta­ge­plat­te 993, ohne Spei­cher, ATEC Schacht 8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VC146"/>
    <n v="2517"/>
    <n v="289859"/>
    <s v="/preisvergleich/Relocate/475957504.html?categoryId=18406&amp;pos=14&amp;price=2517.0&amp;productid=2286143&amp;sid=289859&amp;type=offer"/>
    <s v=" Vail­lant ecoTEC ex­clu­siv VC 206/4-7 Brenn­wert­ther­me ca­lor­MA­TIC 370, Flach­dach rot 60/100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79"/>
    <n v="289859"/>
    <s v="/preisvergleich/Relocate/481780089.html?categoryId=18406&amp;pos=12&amp;price=2379.0&amp;productid=1219746&amp;sid=289859&amp;type=offer"/>
    <s v=" Jun­kers Ce­ra­pur­Com­fort-Eco ZSBE 16-3 A 21 Brenn­wert­ther­me 16 kW, L/LL Jun­kers FR 50, Mon­ta­ge­plat­te 994, ohne Spei­cher, ATEC Schacht 6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90"/>
    <n v="289859"/>
    <s v="/preisvergleich/Relocate/481847682.html?categoryId=18406&amp;pos=6&amp;price=339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4"/>
    <n v="289859"/>
    <s v="/preisvergleich/Relocate/481820440.html?categoryId=18406&amp;pos=6&amp;price=2404.0&amp;productid=3712883&amp;sid=289859&amp;type=offer"/>
    <s v=" Jun­kers Ce­ra­pur­Com­fort-Eco ZSBE 16-3 A 21 Brenn­wert­ther­me 16 kW, L/LL Jun­kers FR 120, ohne Spei­cher, Mon­ta­ge­plat­te 258 + 223-1 (Un­ter­putz), ATEC Schacht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30"/>
    <n v="289859"/>
    <s v="/preisvergleich/Relocate/481846867.html?categoryId=18406&amp;pos=5&amp;price=3430.0&amp;productid=3497887&amp;sid=289859&amp;type=offer"/>
    <s v=" Jun­kers Ce­ra­pur­Com­fort ZBR 42-3 A 21 Gas-Brenn­wert­ther­me 42 kW, L / LL Mon­ta­ge­plat­te 993, ohne Re­ge­lung, ohne Spei­cher, Jun­kers Schacht 10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VC146"/>
    <n v="2518"/>
    <n v="289859"/>
    <s v="/preisvergleich/Relocate/475958355.html?categoryId=18406&amp;pos=15&amp;price=2518.0&amp;productid=2286143&amp;sid=289859&amp;type=offer"/>
    <s v=" Vail­lant ecoTEC ex­clu­siv VC 146/4-7 Brenn­wert­ther­me ca­lor­MA­TIC 350, Schrägdach rot 60/100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omfort Eco"/>
    <n v="2379"/>
    <n v="289859"/>
    <s v="/preisvergleich/Relocate/481812323.html?categoryId=18406&amp;pos=13&amp;price=2379.0&amp;productid=1219746&amp;sid=289859&amp;type=offer"/>
    <s v=" Jun­kers Ce­ra­pur­Com­fort-Eco ZSBE 16-3 A 21 Brenn­wert­ther­me 16 kW, L/LL ohne Re­ge­lung, ohne Spei­cher, Mon­ta­ge­plat­te 258 + 223-1 (Un­ter­putz), Jun­kers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90"/>
    <n v="289859"/>
    <s v="/preisvergleich/Relocate/481849020.html?categoryId=18406&amp;pos=7&amp;price=3390.0&amp;productid=1750863&amp;sid=289859&amp;type=offer"/>
    <s v=" Jun­kers Ce­ra­pur­Com­fort ZBR 42-3 A 21 Gas-Brenn­wert­ther­me 42 kW, L / LL Jun­kers FR 120, Mon­ta­ge­plat­te 993, ohne Spei­cher, ATEC Schacht 4 Meter 80/125 Jun­kers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4"/>
    <n v="289859"/>
    <s v="/preisvergleich/Relocate/481816092.html?categoryId=18406&amp;pos=7&amp;price=2404.0&amp;productid=3712883&amp;sid=289859&amp;type=offer"/>
    <s v=" Jun­kers Ce­ra­pur­Com­fort-Eco ZSBE 16-3 A 21 Brenn­wert­ther­me 16 kW, L/LL Jun­kers FR 50, ohne Spei­cher, Jun­kers Schacht 8 Meter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30"/>
    <n v="289859"/>
    <s v="/preisvergleich/Relocate/481848594.html?categoryId=18406&amp;pos=6&amp;price=3430.0&amp;productid=3497887&amp;sid=289859&amp;type=offer"/>
    <s v=" Jun­kers Ce­ra­pur­Com­fort ZBR 42-3 A 21 Gas-Brenn­wert­ther­me 42 kW, L / LL Jun­kers FR 120, Jun­kers ST 120-5 Z, ohne Ab­gas­pa­ket, ohne Mon­ta­ge­plat­te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omfort Eco"/>
    <n v="2379"/>
    <n v="289859"/>
    <s v="/preisvergleich/Relocate/481810032.html?categoryId=18406&amp;pos=14&amp;price=2379.0&amp;productid=1219746&amp;sid=289859&amp;type=offer"/>
    <s v=" Jun­kers Ce­ra­pur­Com­fort-Eco ZSBE 16-3 A 21 Brenn­wert­ther­me 16 kW, L/LL ohne Re­ge­lung, Jun­kers ST 120-5 Z, Mon­ta­ge­plat­te 258 + 223-1 (Un­ter­putz), oh­ne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90"/>
    <n v="289859"/>
    <s v="/preisvergleich/Relocate/481848653.html?categoryId=18406&amp;pos=8&amp;price=339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4"/>
    <n v="289859"/>
    <s v="/preisvergleich/Relocate/481779316.html?categoryId=18406&amp;pos=8&amp;price=2404.0&amp;productid=3712883&amp;sid=289859&amp;type=offer"/>
    <s v=" Jun­kers Ce­ra­pur­Com­fort-Eco ZSBE 16-3 A 21 Brenn­wert­ther­me 16 kW, L/LL Mon­ta­ge­plat­te 994, ohne Re­ge­lung, ohne Spei­cher, Jun­kers Schacht 8 Meter 80/125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30"/>
    <n v="289859"/>
    <s v="/preisvergleich/Relocate/481848421.html?categoryId=18406&amp;pos=7&amp;price=3430.0&amp;productid=3497887&amp;sid=289859&amp;type=offer"/>
    <s v=" Jun­kers Ce­ra­pur­Com­fort ZBR 42-3 A 21 Gas-Brenn­wert­ther­me 42 kW, L / LL Jun­kers FR 120, ohne Spei­cher, Jun­kers Schacht 8 Meter 80/125, ohne Mon­ta­ge­plat­t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omfort Eco"/>
    <n v="2379"/>
    <n v="289859"/>
    <s v="/preisvergleich/Relocate/481827183.html?categoryId=18406&amp;pos=15&amp;price=2379.0&amp;productid=1219746&amp;sid=289859&amp;type=offer"/>
    <s v=" Jun­kers Ce­ra­pur­Com­fort-Eco ZSBE 16-3 A 21 Brenn­wert­ther­me 16 kW, L/LL Mon­ta­ge­plat­te 994, ohne Re­ge­lung, ohne Spei­cher, Jun­kers Schacht 6 Meter 80/125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Comfort 42 kW"/>
    <n v="3390"/>
    <n v="289859"/>
    <s v="/preisvergleich/Relocate/481848713.html?categoryId=18406&amp;pos=9&amp;price=3390.0&amp;productid=1750863&amp;sid=289859&amp;type=offer"/>
    <s v=" Jun­kers Ce­ra­pur­Com­fort ZBR 42-3 A 21 Gas-Brenn­wert­ther­me 42 kW, L / LL Jun­kers FR 50, Mon­ta­ge­plat­te 993, ohne Spei­cher, Jun­kers AZB10 Dach rot 80/125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4"/>
    <n v="289859"/>
    <s v="/preisvergleich/Relocate/481827174.html?categoryId=18406&amp;pos=9&amp;price=2404.0&amp;productid=3712883&amp;sid=289859&amp;type=offer"/>
    <s v=" Jun­kers Ce­ra­pur­Com­fort-Eco ZSBE 16-3 A 21 Brenn­wert­ther­me 16 kW, L/LL Mon­ta­ge­plat­te 994, ohne Re­ge­lung, Jun­kers ST 120-5 Z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35"/>
    <n v="289859"/>
    <s v="/preisvergleich/Relocate/481847692.html?categoryId=18406&amp;pos=8&amp;price=3435.0&amp;productid=3497887&amp;sid=289859&amp;type=offer"/>
    <s v=" Jun­kers Ce­ra­pur­Com­fort ZBR 42-3 A 21 Gas-Brenn­wert­ther­me 42 kW, L / LL ohne Re­ge­lung, Jun­kers SK 160-5 ZB, Mon­ta­ge­plat­te 258 + 223-1 (Un­ter­putz)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42 kW"/>
    <n v="3395"/>
    <n v="289859"/>
    <s v="/preisvergleich/Relocate/481860665.html?categoryId=18406&amp;pos=10&amp;price=3395.0&amp;productid=1750863&amp;sid=289859&amp;type=offer"/>
    <s v=" Jun­kers Ce­ra­pur­Com­fort ZBR 42-3 A 31 Gas-Brenn­wert­ther­me 42 kW, Flg. P Mon­ta­ge­plat­te 994, ohne Re­ge­lung, ohne Spei­cher, Jun­kers Schacht 6 Meter 80/125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9"/>
    <n v="289859"/>
    <s v="/preisvergleich/Relocate/481821012.html?categoryId=18406&amp;pos=10&amp;price=2409.0&amp;productid=3712883&amp;sid=289859&amp;type=offer"/>
    <s v=" Jun­kers Ce­ra­pur­Com­fort-Eco ZSBE 16-3 A 21 Brenn­wert­ther­me 16 kW, L/LL Jun­kers FR 120, Mon­ta­ge­plat­te 994, ohne Spei­cher, ATEC Schacht 6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35"/>
    <n v="289859"/>
    <s v="/preisvergleich/Relocate/481846609.html?categoryId=18406&amp;pos=9&amp;price=3435.0&amp;productid=3497887&amp;sid=289859&amp;type=offer"/>
    <s v=" Jun­kers Ce­ra­pur­Com­fort ZBR 42-3 A 21 Gas-Brenn­wert­ther­me 42 kW, L / LL Jun­kers FW 120, ohne Spei­cher, ohne Mon­ta­ge­plat­te, ATEC Schacht 8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42 kW"/>
    <n v="3395"/>
    <n v="289859"/>
    <s v="/preisvergleich/Relocate/481846938.html?categoryId=18406&amp;pos=11&amp;price=3395.0&amp;productid=1750863&amp;sid=289859&amp;type=offer"/>
    <s v=" Jun­kers Ce­ra­pur­Com­fort ZBR 42-3 A 21 Gas-Brenn­wert­ther­me 42 kW, L / LL Jun­kers FR 50, ohne Spei­cher, Mon­ta­ge­plat­te 258 + 528-1 (Auf­putz), ATEC Schacht 10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9"/>
    <n v="289859"/>
    <s v="/preisvergleich/Relocate/481814395.html?categoryId=18406&amp;pos=11&amp;price=2409.0&amp;productid=3712883&amp;sid=289859&amp;type=offer"/>
    <s v=" Jun­kers Ce­ra­pur­Com­fort-Eco ZSBE 16-3 A 21 Brenn­wert­ther­me 16 kW, L/LL ohne Re­ge­lung, ohne Spei­cher, Mon­ta­ge­plat­te 258 + 528-1 (Auf­putz), Jun­kers Schacht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40"/>
    <n v="289859"/>
    <s v="/preisvergleich/Relocate/481847173.html?categoryId=18406&amp;pos=10&amp;price=3440.0&amp;productid=3497887&amp;sid=289859&amp;type=offer"/>
    <s v=" Jun­kers Ce­ra­pur­Com­fort ZBR 42-3 A 21 Gas-Brenn­wert­ther­me 42 kW, L / LL ohne Re­ge­lung, Jun­kers SK 160-5 ZB, Mon­ta­ge­plat­te 258 + 528-1 (Auf­putz)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782"/>
    <n v="223861"/>
    <s v="/preisvergleich/Relocate/585069104.html?categoryId=18406&amp;pos=1&amp;price=1782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42 kW"/>
    <n v="3395"/>
    <n v="289859"/>
    <s v="/preisvergleich/Relocate/481846823.html?categoryId=18406&amp;pos=12&amp;price=3395.0&amp;productid=1750863&amp;sid=289859&amp;type=offer"/>
    <s v=" Jun­kers Ce­ra­pur­Com­fort ZBR 42-3 A 21 Gas-Brenn­wert­ther­me 42 kW, L / LL Jun­kers FW 120, ohne Spei­cher, ohne Mon­ta­ge­plat­te, ATEC Schacht 4 Meter 80/125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9"/>
    <n v="289859"/>
    <s v="/preisvergleich/Relocate/481818969.html?categoryId=18406&amp;pos=12&amp;price=2409.0&amp;productid=3712883&amp;sid=289859&amp;type=offer"/>
    <s v=" Jun­kers Ce­ra­pur­Com­fort-Eco ZSBE 16-3 A 21 Brenn­wert­ther­me 16 kW, L/LL Jun­kers FR 120, ohne Spei­cher, Mon­ta­ge­plat­te 258 + 528-1 (Auf­putz), ATEC Schacht 8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40"/>
    <n v="289859"/>
    <s v="/preisvergleich/Relocate/481846806.html?categoryId=18406&amp;pos=11&amp;price=3440.0&amp;productid=3497887&amp;sid=289859&amp;type=offer"/>
    <s v=" Jun­kers Ce­ra­pur­Com­fort ZBR 42-3 A 21 Gas-Brenn­wert­ther­me 42 kW, L / LL Jun­kers FW 120, Mon­ta­ge­plat­te 258, ohne Spei­cher, ATEC Schacht 4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782"/>
    <n v="223861"/>
    <s v="/preisvergleich/Relocate/585069137.html?categoryId=18406&amp;pos=2&amp;price=1782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42 kW"/>
    <n v="3395"/>
    <n v="289859"/>
    <s v="/preisvergleich/Relocate/481846517.html?categoryId=18406&amp;pos=13&amp;price=3395.0&amp;productid=1750863&amp;sid=289859&amp;type=offer"/>
    <s v=" Jun­kers Ce­ra­pur­Com­fort ZBR 42-3 A 21 Gas-Brenn­wert­ther­me 42 kW, L / LL Jun­kers FR 120, ohne Spei­cher, Mon­ta­ge­plat­te 258 + 528-1 (Auf­putz), Jun­kers AZB10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9"/>
    <n v="289859"/>
    <s v="/preisvergleich/Relocate/481825275.html?categoryId=18406&amp;pos=13&amp;price=2409.0&amp;productid=3712883&amp;sid=289859&amp;type=offer"/>
    <s v=" Jun­kers Ce­ra­pur­Com­fort-Eco ZSBE 16-3 A 21 Brenn­wert­ther­me 16 kW, L/LL Jun­kers FR 120, ohne Spei­cher, Jun­kers Schacht 6 Meter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45"/>
    <n v="289859"/>
    <s v="/preisvergleich/Relocate/481847626.html?categoryId=18406&amp;pos=12&amp;price=3445.0&amp;productid=3497887&amp;sid=289859&amp;type=offer"/>
    <s v=" Jun­kers Ce­ra­pur­Com­fort ZBR 42-3 A 21 Gas-Brenn­wert­ther­me 42 kW, L / LL Jun­kers FR 120, Mon­ta­ge­plat­te 994, ohne Spei­cher, ATEC Schacht 10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783"/>
    <n v="223861"/>
    <s v="/preisvergleich/Relocate/585069208.html?categoryId=18406&amp;pos=3&amp;price=1783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42 kW"/>
    <n v="3395"/>
    <n v="289859"/>
    <s v="/preisvergleich/Relocate/481846356.html?categoryId=18406&amp;pos=14&amp;price=3395.0&amp;productid=1750863&amp;sid=289859&amp;type=offer"/>
    <s v=" Jun­kers Ce­ra­pur­Com­fort ZBR 42-3 A 21 Gas-Brenn­wert­ther­me 42 kW, L / LL Jun­kers FR 50, Mon­ta­ge­plat­te 994, ohne Spei­cher, ATEC Schacht 8 Meter 80/125 Jun­kers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9"/>
    <n v="289859"/>
    <s v="/preisvergleich/Relocate/481827332.html?categoryId=18406&amp;pos=14&amp;price=2409.0&amp;productid=3712883&amp;sid=289859&amp;type=offer"/>
    <s v=" Jun­kers Ce­ra­pur­Com­fort-Eco ZSBE 16-3 A 21 Brenn­wert­ther­me 16 kW, L/LL Mon­ta­ge­plat­te 993, ohne Re­ge­lung, ohne Spei­cher, Jun­kers Schacht 8 Meter 80/125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45"/>
    <n v="289859"/>
    <s v="/preisvergleich/Relocate/481849009.html?categoryId=18406&amp;pos=13&amp;price=3445.0&amp;productid=3497887&amp;sid=289859&amp;type=offer"/>
    <s v=" Jun­kers Ce­ra­pur­Com­fort ZBR 42-3 A 21 Gas-Brenn­wert­ther­me 42 kW, L / LL Jun­kers FR 50, Mon­ta­ge­plat­te 258, ohne Spei­cher, Jun­kers Schacht 8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784"/>
    <n v="223861"/>
    <s v="/preisvergleich/Relocate/585069202.html?categoryId=18406&amp;pos=4&amp;price=1784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42 kW"/>
    <n v="3395"/>
    <n v="289859"/>
    <s v="/preisvergleich/Relocate/481847705.html?categoryId=18406&amp;pos=15&amp;price=3395.0&amp;productid=1750863&amp;sid=289859&amp;type=offer"/>
    <s v=" Jun­kers Ce­ra­pur­Com­fort ZBR 42-3 A 21 Gas-Brenn­wert­ther­me 42 kW, L / LL Jun­kers FR 120, ohne Spei­cher, Mon­ta­ge­plat­te 258 + 528-1 (Auf­putz), Jun­kers AZB09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Cerapur Comfort-Eco ZSBE 16-3 A 21 Erdgas L/LL (16 kW)"/>
    <n v="2409"/>
    <n v="289859"/>
    <s v="/preisvergleich/Relocate/481821888.html?categoryId=18406&amp;pos=15&amp;price=2409.0&amp;productid=3712883&amp;sid=289859&amp;type=offer"/>
    <s v=" Jun­kers Ce­ra­pur­Com­fort-Eco ZSBE 16-3 A 21 Brenn­wert­ther­me 16 kW, L/LL Mon­ta­ge­plat­te 993, ohne Re­ge­lung, Jun­kers ST 120-5 Z, ohne Ab­gas­pa­ket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ZBR 42-3 A 21 Erdgas L/LL (42 kW)"/>
    <n v="3445"/>
    <n v="289859"/>
    <s v="/preisvergleich/Relocate/481842559.html?categoryId=18406&amp;pos=14&amp;price=3445.0&amp;productid=3497887&amp;sid=289859&amp;type=offer"/>
    <s v=" Jun­kers Ce­ra­pur­Com­fort ZBR 42-3 A 21 Gas-Brenn­wert­ther­me 42 kW, L / LL Jun­kers FR 50, Mon­ta­ge­plat­te 258, Jun­kers ST 120-5 Z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785"/>
    <n v="223861"/>
    <s v="/preisvergleich/Relocate/585069135.html?categoryId=18406&amp;pos=5&amp;price=1785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 A 21 Erdgas L/LL (42 kW)"/>
    <n v="3450"/>
    <n v="289859"/>
    <s v="/preisvergleich/Relocate/481842605.html?categoryId=18406&amp;pos=15&amp;price=3450.0&amp;productid=3497887&amp;sid=289859&amp;type=offer"/>
    <s v=" Jun­kers Ce­ra­pur­Com­fort ZBR 42-3 A 21 Gas-Brenn­wert­ther­me 42 kW, L / LL Jun­kers FR 120, Mon­ta­ge­plat­te 258, ohne Spei­cher, Jun­kers Schacht 6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786"/>
    <n v="223861"/>
    <s v="/preisvergleich/Relocate/585069373.html?categoryId=18406&amp;pos=6&amp;price=1786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786"/>
    <n v="223861"/>
    <s v="/preisvergleich/Relocate/585069397.html?categoryId=18406&amp;pos=7&amp;price=1786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788"/>
    <n v="223861"/>
    <s v="/preisvergleich/Relocate/585069250.html?categoryId=18406&amp;pos=8&amp;price=1788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788"/>
    <n v="223861"/>
    <s v="/preisvergleich/Relocate/585069485.html?categoryId=18406&amp;pos=9&amp;price=1788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790"/>
    <n v="223861"/>
    <s v="/preisvergleich/Relocate/585069469.html?categoryId=18406&amp;pos=10&amp;price=1790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Acu ZWSB22/28-3 E 23"/>
    <n v="3480"/>
    <n v="289859"/>
    <s v="/preisvergleich/Relocate/481868788.html?categoryId=18406&amp;pos=1&amp;price=3480.0&amp;productid=3094808&amp;sid=289859&amp;type=offer"/>
    <s v=" Jun­kers Ce­ra­pu­rA­cu ZWSB 22/28-3 E 23 Brenn­wert-Zen­tral­heiz­ge­rät, E/H Jun­kers FR 50, Jun­kers Schacht 10 Meter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Remeha 24DS"/>
    <n v="1792"/>
    <n v="223861"/>
    <s v="/preisvergleich/Relocate/585069305.html?categoryId=18406&amp;pos=11&amp;price=1792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Acu ZWSB22/28-3 E 23"/>
    <n v="3480"/>
    <n v="289859"/>
    <s v="/preisvergleich/Relocate/481867744.html?categoryId=18406&amp;pos=2&amp;price=3480.0&amp;productid=3094808&amp;sid=289859&amp;type=offer"/>
    <s v=" Jun­kers Ce­ra­pu­rA­cu ZWSB 22/28-3 E 23 Brenn­wert-Zen­tral­heiz­ge­rät, E/H Jun­kers FW 120, Jun­kers AZB09 Dach schwarz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Remeha 24DS"/>
    <n v="1792"/>
    <n v="223861"/>
    <s v="/preisvergleich/Relocate/586004706.html?categoryId=18406&amp;pos=12&amp;price=1792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Acu ZWSB22/28-3 E 23"/>
    <n v="3480"/>
    <n v="289859"/>
    <s v="/preisvergleich/Relocate/481869127.html?categoryId=18406&amp;pos=3&amp;price=3480.0&amp;productid=3094808&amp;sid=289859&amp;type=offer"/>
    <s v=" Jun­kers Ce­ra­pu­rA­cu ZWSB 22/28-3 E 23 Brenn­wert-Zen­tral­heiz­ge­rät, E/H Jun­kers FW 120, Jun­kers Schacht 8 Meter 80/125, Mon­ta­ge­plat­te 1187 ver­ti­kal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Remeha 24DS"/>
    <n v="1792"/>
    <n v="223861"/>
    <s v="/preisvergleich/Relocate/585069121.html?categoryId=18406&amp;pos=13&amp;price=1792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Acu ZWSB22/28-3 E 23"/>
    <n v="3480"/>
    <n v="289859"/>
    <s v="/preisvergleich/Relocate/481868995.html?categoryId=18406&amp;pos=4&amp;price=3480.0&amp;productid=3094808&amp;sid=289859&amp;type=offer"/>
    <s v=" Jun­kers Ce­ra­pu­rA­cu ZWSB 22/28-3 E 23 Brenn­wert-Zen­tral­heiz­ge­rät, E/H Jun­kers FW 120, Jun­kers AZB10 Dach rot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Remeha 24DS"/>
    <n v="1793"/>
    <n v="223861"/>
    <s v="/preisvergleich/Relocate/585069157.html?categoryId=18406&amp;pos=14&amp;price=1793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Acu ZWSB22/28-3 E 23"/>
    <n v="3485"/>
    <n v="289859"/>
    <s v="/preisvergleich/Relocate/481867599.html?categoryId=18406&amp;pos=5&amp;price=3485.0&amp;productid=3094808&amp;sid=289859&amp;type=offer"/>
    <s v=" Jun­kers Ce­ra­pu­rA­cu ZWSB 22/28-3 E 23 Brenn­wert-Zen­tral­heiz­ge­rät, E/H Jun­kers FR 120, Jun­kers Schacht 8 Meter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Remeha 24DS"/>
    <n v="1794"/>
    <n v="223861"/>
    <s v="/preisvergleich/Relocate/585069166.html?categoryId=18406&amp;pos=15&amp;price=1794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Acu ZWSB22/28-3 E 23"/>
    <n v="3485"/>
    <n v="289859"/>
    <s v="/preisvergleich/Relocate/481869596.html?categoryId=18406&amp;pos=6&amp;price=3485.0&amp;productid=3094808&amp;sid=289859&amp;type=offer"/>
    <s v=" Jun­kers Ce­ra­pu­rA­cu ZWSB 22/28-3 E 23 Brenn­wert-Zen­tral­heiz­ge­rät, E/H Jun­kers FR 50, Jun­kers Schacht 10 Meter 80/125, Mon­ta­ge­plat­te 991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Junkers CerapurAcu ZWSB22/28-3 E 23"/>
    <n v="3490"/>
    <n v="289859"/>
    <s v="/preisvergleich/Relocate/481868771.html?categoryId=18406&amp;pos=7&amp;price=3490.0&amp;productid=3094808&amp;sid=289859&amp;type=offer"/>
    <s v=" Jun­kers Ce­ra­pu­rA­cu ZWSB 22/28-3 E 23 Brenn­wert-Zen­tral­heiz­ge­rät, E/H Jun­kers FW 120, ATEC Schacht 8 Meter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Vaillant VC146 exclusiv"/>
    <n v="2518"/>
    <n v="289859"/>
    <s v="/preisvergleich/Relocate/475957532.html?categoryId=18406&amp;pos=1&amp;price=2518.0&amp;productid=2286143&amp;sid=289859&amp;type=offer"/>
    <s v=" Vail­lant ecoTEC ex­clu­siv VC 146/4-7 Brenn­wert­ther­me ca­lor­MA­TIC 350, Schrägdach schwarz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Acu ZWSB22/28-3 E 23"/>
    <n v="3495"/>
    <n v="289859"/>
    <s v="/preisvergleich/Relocate/481868509.html?categoryId=18406&amp;pos=8&amp;price=3495.0&amp;productid=3094808&amp;sid=289859&amp;type=offer"/>
    <s v=" Jun­kers Ce­ra­pu­rA­cu ZWSB 22/28-3 E 23 Brenn­wert-Zen­tral­heiz­ge­rät, E/H Jun­kers FW 120, Jun­kers Schacht 6 Meter 80/125, Mon­ta­ge­plat­te 1188 ho­ri­zon­tal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Vaillant VC146 exclusiv"/>
    <n v="2519"/>
    <n v="289859"/>
    <s v="/preisvergleich/Relocate/475957929.html?categoryId=18406&amp;pos=2&amp;price=2519.0&amp;productid=2286143&amp;sid=289859&amp;type=offer"/>
    <s v=" Vail­lant ecoTEC ex­clu­siv VC 146/4-7 Brenn­wert­ther­me ohne Re­ge­lung, Schacht­sys­tem­pa­ket 7.5m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Acu ZWSB22/28-3 E 23"/>
    <n v="3505"/>
    <n v="289859"/>
    <s v="/preisvergleich/Relocate/481868129.html?categoryId=18406&amp;pos=9&amp;price=3505.0&amp;productid=3094808&amp;sid=289859&amp;type=offer"/>
    <s v=" Jun­kers Ce­ra­pu­rA­cu ZWSB 22/28-3 E 23 Brenn­wert-Zen­tral­heiz­ge­rät, E/H Jun­kers FW 200, ATEC Schacht 4 Meter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Vaillant VC146 exclusiv"/>
    <n v="2520"/>
    <n v="289859"/>
    <s v="/preisvergleich/Relocate/475958013.html?categoryId=18406&amp;pos=3&amp;price=2520.0&amp;productid=2286143&amp;sid=289859&amp;type=offer"/>
    <s v=" Vail­lant ecoTEC ex­clu­siv VC 276/4-7 Brenn­wert­ther­me ca­lor­MA­TIC 370f, ohne Ab­gas­pa­ket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Acu ZWSB22/28-3 E 23"/>
    <n v="3505"/>
    <n v="289859"/>
    <s v="/preisvergleich/Relocate/481867964.html?categoryId=18406&amp;pos=10&amp;price=3505.0&amp;productid=3094808&amp;sid=289859&amp;type=offer"/>
    <s v=" Jun­kers Ce­ra­pu­rA­cu ZWSB 22/28-3 E 23 Brenn­wert-Zen­tral­heiz­ge­rät, E/H Jun­kers FW 120, Jun­kers Schacht 10 Meter 80/125, Mon­ta­ge­plat­te 1187 ver­ti­kal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Junkers Cerapur Comfort-Eco A"/>
    <n v="2379"/>
    <n v="289859"/>
    <s v="/preisvergleich/Relocate/481820854.html?categoryId=18406&amp;pos=1&amp;price=2379.0&amp;productid=1219746&amp;sid=289859&amp;type=offer"/>
    <s v=" Jun­kers Ce­ra­pur­Com­fort-Eco ZSBE 16-3 A 21 Brenn­wert­ther­me 16 kW, L/LL Jun­kers FR 120, ohne Spei­cher, Jun­kers Schacht 4 Meter 80/125, ohne Mon­ta­ge­plat­te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22"/>
    <n v="289859"/>
    <s v="/preisvergleich/Relocate/475958287.html?categoryId=18406&amp;pos=4&amp;price=2522.0&amp;productid=2286143&amp;sid=289859&amp;type=offer"/>
    <s v=" Vail­lant ecoTEC ex­clu­siv VC 206/4-7 Brenn­wert­ther­me ca­lor­MA­TIC 370, Schrägdach schwarz 60/100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Acu ZWSB22/28-3 E 23"/>
    <n v="3510"/>
    <n v="289859"/>
    <s v="/preisvergleich/Relocate/481869129.html?categoryId=18406&amp;pos=11&amp;price=3510.0&amp;productid=3094808&amp;sid=289859&amp;type=offer"/>
    <s v=" Jun­kers Ce­ra­pu­rA­cu ZWSB 22/28-3 E 23 Brenn­wert-Zen­tral­heiz­ge­rät, E/H Jun­kers FR 120, Jun­kers Schacht 10 Meter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Junkers Cerapur Comfort-Eco A"/>
    <n v="2379"/>
    <n v="289859"/>
    <s v="/preisvergleich/Relocate/481819598.html?categoryId=18406&amp;pos=2&amp;price=2379.0&amp;productid=1219746&amp;sid=289859&amp;type=offer"/>
    <s v=" Jun­kers Ce­ra­pur­Com­fort-Eco ZSBE 16-3 A 21 Brenn­wert­ther­me 16 kW, L/LL Jun­kers FR 50, ohne Spei­cher, Jun­kers Schacht 6 Meter 80/125, ohne Mon­ta­ge­plat­te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22"/>
    <n v="289859"/>
    <s v="/preisvergleich/Relocate/475958436.html?categoryId=18406&amp;pos=5&amp;price=2522.0&amp;productid=2286143&amp;sid=289859&amp;type=offer"/>
    <s v=" Vail­lant ecoTEC ex­clu­siv VC 206/4-7 Brenn­wert­ther­me ca­lor­MA­TIC 350, Flach­dach schwarz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Acu ZWSB22/28-3 E 23"/>
    <n v="3510"/>
    <n v="289859"/>
    <s v="/preisvergleich/Relocate/481869019.html?categoryId=18406&amp;pos=12&amp;price=3510.0&amp;productid=3094808&amp;sid=289859&amp;type=offer"/>
    <s v=" Jun­kers Ce­ra­pu­rA­cu ZWSB 22/28-3 E 23 Brenn­wert-Zen­tral­heiz­ge­rät, E/H Jun­kers FW 120, ATEC Schacht 10 Meter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Junkers Cerapur Comfort-Eco A"/>
    <n v="2379"/>
    <n v="289859"/>
    <s v="/preisvergleich/Relocate/481815182.html?categoryId=18406&amp;pos=3&amp;price=2379.0&amp;productid=1219746&amp;sid=289859&amp;type=offer"/>
    <s v=" Jun­kers Ce­ra­pur­Com­fort-Eco ZSBE 16-3 A 21 Brenn­wert­ther­me 16 kW, L/LL Jun­kers FR 50, ohne Spei­cher, Mon­ta­ge­plat­te 258 + 528-1 (Auf­putz), ATEC Schacht 8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22"/>
    <n v="289859"/>
    <s v="/preisvergleich/Relocate/475957437.html?categoryId=18406&amp;pos=6&amp;price=2522.0&amp;productid=2286143&amp;sid=289859&amp;type=offer"/>
    <s v=" Vail­lant ecoTEC ex­clu­siv VC 206/4-7 Brenn­wert­ther­me ca­lor­MA­TIC 350, Flach­dach rot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Acu ZWSB22/28-3 E 23"/>
    <n v="3520"/>
    <n v="289859"/>
    <s v="/preisvergleich/Relocate/481867663.html?categoryId=18406&amp;pos=13&amp;price=3520.0&amp;productid=3094808&amp;sid=289859&amp;type=offer"/>
    <s v=" Jun­kers Ce­ra­pu­rA­cu ZWSB 22/28-3 E 23 Brenn­wert-Zen­tral­heiz­ge­rät, E/H Jun­kers FW 120, Jun­kers Schacht 8 Meter 80/125, Mon­ta­ge­plat­te 1188 ho­ri­zon­tal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Junkers Cerapur Comfort-Eco A"/>
    <n v="2379"/>
    <n v="289859"/>
    <s v="/preisvergleich/Relocate/481804167.html?categoryId=18406&amp;pos=4&amp;price=2379.0&amp;productid=1219746&amp;sid=289859&amp;type=offer"/>
    <s v=" Jun­kers Ce­ra­pur­Com­fort-Eco ZSBE 16-3 A 21 Brenn­wert­ther­me 16 kW, L/LL Jun­kers FW 200, Mon­ta­ge­plat­te 994, ohne Spei­cher, ohne Ab­gas­pa­ket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22"/>
    <n v="289859"/>
    <s v="/preisvergleich/Relocate/475957220.html?categoryId=18406&amp;pos=7&amp;price=2522.0&amp;productid=2286143&amp;sid=289859&amp;type=offer"/>
    <s v=" Vail­lant ecoTEC ex­clu­siv VC 206/4-7 Brenn­wert­ther­me ca­lor­MA­TIC 370, Schrägdach rot 60/100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Acu ZWSB22/28-3 E 23"/>
    <n v="3520"/>
    <n v="289859"/>
    <s v="/preisvergleich/Relocate/481868998.html?categoryId=18406&amp;pos=14&amp;price=3520.0&amp;productid=3094808&amp;sid=289859&amp;type=offer"/>
    <s v=" Jun­kers Ce­ra­pu­rA­cu ZWSB 22/28-3 E 23 Brenn­wert-Zen­tral­heiz­ge­rät, E/H Jun­kers FW 200, Jun­kers Schacht 4 Meter 80/125, Mon­ta­ge­plat­te 1188 ho­ri­zon­tal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Junkers Cerapur Comfort-Eco A"/>
    <n v="2384"/>
    <n v="289859"/>
    <s v="/preisvergleich/Relocate/481814770.html?categoryId=18406&amp;pos=5&amp;price=2384.0&amp;productid=1219746&amp;sid=289859&amp;type=offer"/>
    <s v=" Jun­kers Ce­ra­pur­Com­fort-Eco ZSBE 16-3 A 21 Brenn­wert­ther­me 16 kW, L/LL Jun­kers FR 120, ohne Spei­cher, Mon­ta­ge­plat­te 258 + 223-1 (Un­ter­putz), ATEC Schacht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27"/>
    <n v="289859"/>
    <s v="/preisvergleich/Relocate/475957669.html?categoryId=18406&amp;pos=8&amp;price=2527.0&amp;productid=2286143&amp;sid=289859&amp;type=offer"/>
    <s v=" Vail­lant ecoTEC ex­clu­siv VC 206/4-7 Brenn­wert­ther­me ca­lor­MA­TIC 350, Schrägdach rot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Acu ZWSB22/28-3 E 23"/>
    <n v="3535"/>
    <n v="289859"/>
    <s v="/preisvergleich/Relocate/481869528.html?categoryId=18406&amp;pos=15&amp;price=3535.0&amp;productid=3094808&amp;sid=289859&amp;type=offer"/>
    <s v=" Jun­kers Ce­ra­pu­rA­cu ZWSB 22/28-3 E 23 Brenn­wert-Zen­tral­heiz­ge­rät, E/H Jun­kers FW 200, Jun­kers AZB10 Dach rot 80/125, Mon­ta­ge­plat­te 992 &amp; 1187 Jun­kers"/>
    <n v="18406"/>
    <x v="174"/>
    <n v="0"/>
    <n v="24"/>
    <e v="#N/A"/>
    <e v="#N/A"/>
    <n v="0"/>
    <n v="31"/>
    <b v="0"/>
    <e v="#N/A"/>
    <s v="FALSCH"/>
    <x v="2"/>
    <s v="22/"/>
    <e v="#N/A"/>
    <m/>
    <e v="#N/A"/>
  </r>
  <r>
    <s v="Junkers Cerapur Comfort-Eco A"/>
    <n v="2384"/>
    <n v="289859"/>
    <s v="/preisvergleich/Relocate/481780218.html?categoryId=18406&amp;pos=6&amp;price=2384.0&amp;productid=1219746&amp;sid=289859&amp;type=offer"/>
    <s v=" Jun­kers Ce­ra­pur­Com­fort-Eco ZSBE 16-3 A 21 Brenn­wert­ther­me 16 kW, L/LL Mon­ta­ge­plat­te 993, ohne Re­ge­lung, ohne Spei­cher, Jun­kers Schacht 6 Meter 80/125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27"/>
    <n v="289859"/>
    <s v="/preisvergleich/Relocate/475957198.html?categoryId=18406&amp;pos=9&amp;price=2527.0&amp;productid=2286143&amp;sid=289859&amp;type=offer"/>
    <s v=" Vail­lant ecoTEC ex­clu­siv VC 206/4-7 Brenn­wert­ther­me ca­lor­MA­TIC 350, Schrägdach schwarz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-Eco A"/>
    <n v="2384"/>
    <n v="289859"/>
    <s v="/preisvergleich/Relocate/481815867.html?categoryId=18406&amp;pos=7&amp;price=2384.0&amp;productid=1219746&amp;sid=289859&amp;type=offer"/>
    <s v=" Jun­kers Ce­ra­pur­Com­fort-Eco ZSBE 16-3 A 21 Brenn­wert­ther­me 16 kW, L/LL Jun­kers FR 50, Mon­ta­ge­plat­te 993, ohne Spei­cher, ATEC Schacht 6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28"/>
    <n v="289859"/>
    <s v="/preisvergleich/Relocate/475958094.html?categoryId=18406&amp;pos=10&amp;price=2528.0&amp;productid=2286143&amp;sid=289859&amp;type=offer"/>
    <s v=" Vail­lant ecoTEC ex­clu­siv VC 206/4-7 Brenn­wert­ther­me ohne Re­ge­lung, Schacht­sys­tem­pa­ket 7.5m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16 kW"/>
    <n v="2414"/>
    <n v="289859"/>
    <s v="/preisvergleich/Relocate/481775846.html?categoryId=18406&amp;pos=1&amp;price=2414.0&amp;productid=3712883&amp;sid=289859&amp;type=offer"/>
    <s v=" Jun­kers Ce­ra­pur­Com­fort-Eco ZSBE 16-3 A 21 Brenn­wert­ther­me 16 kW, L/LL Jun­kers FR 120, Mon­ta­ge­plat­te 993, ohne Spei­cher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60696.html?categoryId=18406&amp;pos=1&amp;price=3400.0&amp;productid=1750863&amp;sid=289859&amp;type=offer"/>
    <s v=" Jun­kers Ce­ra­pur­Com­fort ZBR 42-3 A 31 Gas-Brenn­wert­ther­me 42 kW, Flg. P Jun­kers FW 200, Mon­ta­ge­plat­te 993, ohne Spei­cher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A"/>
    <n v="2384"/>
    <n v="289859"/>
    <s v="/preisvergleich/Relocate/481819585.html?categoryId=18406&amp;pos=8&amp;price=2384.0&amp;productid=1219746&amp;sid=289859&amp;type=offer"/>
    <s v=" Jun­kers Ce­ra­pur­Com­fort-Eco ZSBE 16-3 A 21 Brenn­wert­ther­me 16 kW, L/LL ohne Re­ge­lung, ohne Spei­cher, Mon­ta­ge­plat­te 258 + 528-1 (Auf­putz), Jun­kers Schacht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30"/>
    <n v="289859"/>
    <s v="/preisvergleich/Relocate/475958311.html?categoryId=18406&amp;pos=11&amp;price=2530.0&amp;productid=2286143&amp;sid=289859&amp;type=offer"/>
    <s v=" Vail­lant ecoTEC ex­clu­siv VC 276/4-7 Brenn­wert­ther­me ohne Re­ge­lung, Flach­dach schwarz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16 kW"/>
    <n v="2419"/>
    <n v="289859"/>
    <s v="/preisvergleich/Relocate/481821508.html?categoryId=18406&amp;pos=2&amp;price=2419.0&amp;productid=3712883&amp;sid=289859&amp;type=offer"/>
    <s v=" Jun­kers Ce­ra­pur­Com­fort-Eco ZSBE 16-3 A 21 Brenn­wert­ther­me 16 kW, L/LL Jun­kers FR 50, Mon­ta­ge­plat­te 994, ohne Spei­cher, ATEC Schacht 10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42585.html?categoryId=18406&amp;pos=2&amp;price=3400.0&amp;productid=1750863&amp;sid=289859&amp;type=offer"/>
    <s v=" Jun­kers Ce­ra­pur­Com­fort ZBR 42-3 A 21 Gas-Brenn­wert­ther­me 42 kW, L / LL Mon­ta­ge­plat­te 994, ohne Re­ge­lung, Jun­kers ST 120-5 Z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A"/>
    <n v="2384"/>
    <n v="289859"/>
    <s v="/preisvergleich/Relocate/481821286.html?categoryId=18406&amp;pos=9&amp;price=2384.0&amp;productid=1219746&amp;sid=289859&amp;type=offer"/>
    <s v=" Jun­kers Ce­ra­pur­Com­fort-Eco ZSBE 16-3 A 21 Brenn­wert­ther­me 16 kW, L/LL ohne Re­ge­lung, Jun­kers ST 120-5 Z, Mon­ta­ge­plat­te 258 + 528-1 (Auf­putz), oh­ne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30"/>
    <n v="289859"/>
    <s v="/preisvergleich/Relocate/475957714.html?categoryId=18406&amp;pos=12&amp;price=2530.0&amp;productid=2286143&amp;sid=289859&amp;type=offer"/>
    <s v=" Vail­lant ecoTEC ex­clu­siv VC 276/4-7 Brenn­wert­ther­me ohne Re­ge­lung, Flach­dach rot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 A21"/>
    <n v="3450"/>
    <n v="289859"/>
    <s v="/preisvergleich/Relocate/481846495.html?categoryId=18406&amp;pos=1&amp;price=3450.0&amp;productid=3497887&amp;sid=289859&amp;type=offer"/>
    <s v=" Jun­kers Ce­ra­pur­Com­fort ZBR 42-3 A 21 Gas-Brenn­wert­ther­me 42 kW, L / LL Jun­kers FR 120, Mon­ta­ge­plat­te 993, ohne Spei­cher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19"/>
    <n v="289859"/>
    <s v="/preisvergleich/Relocate/481824259.html?categoryId=18406&amp;pos=3&amp;price=2419.0&amp;productid=3712883&amp;sid=289859&amp;type=offer"/>
    <s v=" Jun­kers Ce­ra­pur­Com­fort-Eco ZSBE 16-3 A 21 Brenn­wert­ther­me 16 kW, L/LL Jun­kers FW 120, ohne Spei­cher, ohne Mon­ta­ge­plat­te, ATEC Schacht 6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42601.html?categoryId=18406&amp;pos=3&amp;price=3400.0&amp;productid=1750863&amp;sid=289859&amp;type=offer"/>
    <s v=" Jun­kers Ce­ra­pur­Com­fort ZBR 42-3 A 21 Gas-Brenn­wert­ther­me 42 kW, L / LL Jun­kers FR 50, Jun­kers ST 120-5 Z, ohne Ab­gas­pa­ket, ohne Mon­ta­ge­plat­te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A"/>
    <n v="2384"/>
    <n v="289859"/>
    <s v="/preisvergleich/Relocate/481819266.html?categoryId=18406&amp;pos=10&amp;price=2384.0&amp;productid=1219746&amp;sid=289859&amp;type=offer"/>
    <s v=" Jun­kers Ce­ra­pur­Com­fort-Eco ZSBE 16-3 A 21 Brenn­wert­ther­me 16 kW, L/LL Jun­kers FW 200, Mon­ta­ge­plat­te 993, ohne Spei­cher, ohne Ab­gas­pa­ket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33"/>
    <n v="289859"/>
    <s v="/preisvergleich/Relocate/475957786.html?categoryId=18406&amp;pos=13&amp;price=2533.0&amp;productid=2286143&amp;sid=289859&amp;type=offer"/>
    <s v=" Vail­lant ecoTEC ex­clu­siv VC 146/4-7 Brenn­wert­ther­me ca­lor­MA­TIC 370, Flach­dach rot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 A21"/>
    <n v="3450"/>
    <n v="289859"/>
    <s v="/preisvergleich/Relocate/481846424.html?categoryId=18406&amp;pos=2&amp;price=3450.0&amp;productid=3497887&amp;sid=289859&amp;type=offer"/>
    <s v=" Jun­kers Ce­ra­pur­Com­fort ZBR 42-3 A 21 Gas-Brenn­wert­ther­me 42 kW, L / LL Jun­kers FW 200, ohne Spei­cher, ohne Mon­ta­ge­plat­te, ATEC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19"/>
    <n v="289859"/>
    <s v="/preisvergleich/Relocate/481828448.html?categoryId=18406&amp;pos=4&amp;price=2419.0&amp;productid=3712883&amp;sid=289859&amp;type=offer"/>
    <s v=" Jun­kers Ce­ra­pur­Com­fort-Eco ZSBE 16-3 A 21 Brenn­wert­ther­me 16 kW, L/LL Jun­kers FR 120, Mon­ta­ge­plat­te 994, ohne Spei­cher, Jun­kers AZB10 Dach rot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46475.html?categoryId=18406&amp;pos=4&amp;price=3400.0&amp;productid=1750863&amp;sid=289859&amp;type=offer"/>
    <s v=" Jun­kers Ce­ra­pur­Com­fort ZBR 42-3 A 21 Gas-Brenn­wert­ther­me 42 kW, L / LL ohne Re­ge­lung, ohne Spei­cher, Mon­ta­ge­plat­te 258 + 223-1 (Un­ter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A"/>
    <n v="2385"/>
    <n v="289859"/>
    <s v="/preisvergleich/Relocate/481819292.html?categoryId=18406&amp;pos=11&amp;price=2385.0&amp;productid=1219746&amp;sid=289859&amp;type=offer"/>
    <s v=" Jun­kers Ce­ra­pur­Com­fort-Eco ZSBE 16-3 A 31 Brenn­wert­ther­me 16 kW Flg. P Jun­kers FR 50, Mon­ta­ge­plat­te 258, ohne Spei­cher, ohne Ab­gas­pa­ket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33"/>
    <n v="289859"/>
    <s v="/preisvergleich/Relocate/475957497.html?categoryId=18406&amp;pos=14&amp;price=2533.0&amp;productid=2286143&amp;sid=289859&amp;type=offer"/>
    <s v=" Vail­lant ecoTEC ex­clu­siv VC 146/4-7 Brenn­wert­ther­me ca­lor­MA­TIC 370, Flach­dach schwarz 60/100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 A21"/>
    <n v="3455"/>
    <n v="289859"/>
    <s v="/preisvergleich/Relocate/481847928.html?categoryId=18406&amp;pos=3&amp;price=3455.0&amp;productid=3497887&amp;sid=289859&amp;type=offer"/>
    <s v=" Jun­kers Ce­ra­pur­Com­fort ZBR 42-3 A 21 Gas-Brenn­wert­ther­me 42 kW, L / LL Jun­kers FR 120, ohne Spei­cher, Jun­kers Schacht 10 Meter 80/125, ohne Mon­ta­ge­plat­te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19"/>
    <n v="289859"/>
    <s v="/preisvergleich/Relocate/481815082.html?categoryId=18406&amp;pos=5&amp;price=2419.0&amp;productid=3712883&amp;sid=289859&amp;type=offer"/>
    <s v=" Jun­kers Ce­ra­pur­Com­fort-Eco ZSBE 16-3 A 21 Brenn­wert­ther­me 16 kW, L/LL Jun­kers FR 120, Mon­ta­ge­plat­te 994, ohne Spei­cher, Jun­kers AZB09 Dach schwarz 80/125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63963.html?categoryId=18406&amp;pos=5&amp;price=3400.0&amp;productid=1750863&amp;sid=289859&amp;type=offer"/>
    <s v=" Jun­kers Ce­ra­pur­Com­fort ZBR 42-3 A 31 Gas-Brenn­wert­ther­me 42 kW, Flg. P Jun­kers FR 120, ohne Spei­cher, Mon­ta­ge­plat­te 258 + 223-1 (Un­ter­putz), ATEC Schach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A"/>
    <n v="2389"/>
    <n v="289859"/>
    <s v="/preisvergleich/Relocate/481814978.html?categoryId=18406&amp;pos=12&amp;price=2389.0&amp;productid=1219746&amp;sid=289859&amp;type=offer"/>
    <s v=" Jun­kers Ce­ra­pur­Com­fort-Eco ZSBE 16-3 A 21 Brenn­wert­ther­me 16 kW, L/LL Jun­kers FR 120, Mon­ta­ge­plat­te 994, ohne Spei­cher, ATEC Schacht 4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146 exclusiv"/>
    <n v="2534"/>
    <n v="289859"/>
    <s v="/preisvergleich/Relocate/475958224.html?categoryId=18406&amp;pos=15&amp;price=2534.0&amp;productid=2286143&amp;sid=289859&amp;type=offer"/>
    <s v=" Vail­lant ecoTEC ex­clu­siv VC 276/4-7 Brenn­wert­ther­me ca­lor­MA­TIC 470/4, ohne Ab­gas­pa­ket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 A21"/>
    <n v="3455"/>
    <n v="289859"/>
    <s v="/preisvergleich/Relocate/481847732.html?categoryId=18406&amp;pos=4&amp;price=3455.0&amp;productid=3497887&amp;sid=289859&amp;type=offer"/>
    <s v=" Jun­kers Ce­ra­pur­Com­fort ZBR 42-3 A 21 Gas-Brenn­wert­ther­me 42 kW, L / LL Jun­kers FW 120, ohne Spei­cher, ohne Mon­ta­ge­plat­te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4"/>
    <n v="289859"/>
    <s v="/preisvergleich/Relocate/481812434.html?categoryId=18406&amp;pos=6&amp;price=2424.0&amp;productid=3712883&amp;sid=289859&amp;type=offer"/>
    <s v=" Jun­kers Ce­ra­pur­Com­fort-Eco ZSBE 16-3 A 21 Brenn­wert­ther­me 16 kW, L/LL Jun­kers FR 50, Mon­ta­ge­plat­te 993, ohne Spei­cher, ATEC Schacht 10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48187.html?categoryId=18406&amp;pos=6&amp;price=3400.0&amp;productid=1750863&amp;sid=289859&amp;type=offer"/>
    <s v=" Jun­kers Ce­ra­pur­Com­fort ZBR 42-3 A 21 Gas-Brenn­wert­ther­me 42 kW, L / LL Jun­kers FR 50, Mon­ta­ge­plat­te 993, ohne Spei­cher, ATEC Schacht 8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A"/>
    <n v="2389"/>
    <n v="289859"/>
    <s v="/preisvergleich/Relocate/481825105.html?categoryId=18406&amp;pos=13&amp;price=2389.0&amp;productid=1219746&amp;sid=289859&amp;type=offer"/>
    <s v=" Jun­kers Ce­ra­pur­Com­fort-Eco ZSBE 16-3 A 21 Brenn­wert­ther­me 16 kW, L/LL Jun­kers FR 50, Mon­ta­ge­plat­te 994, ohne Spei­cher, Jun­kers AZB09 Dach schwarz 80/125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ZBR 42 3 A21"/>
    <n v="3460"/>
    <n v="289859"/>
    <s v="/preisvergleich/Relocate/481847742.html?categoryId=18406&amp;pos=5&amp;price=3460.0&amp;productid=3497887&amp;sid=289859&amp;type=offer"/>
    <s v=" Jun­kers Ce­ra­pur­Com­fort ZBR 42-3 A 21 Gas-Brenn­wert­ther­me 42 kW, L / LL Jun­kers FW 120, Mon­ta­ge­plat­te 258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4"/>
    <n v="289859"/>
    <s v="/preisvergleich/Relocate/481810299.html?categoryId=18406&amp;pos=7&amp;price=2424.0&amp;productid=3712883&amp;sid=289859&amp;type=offer"/>
    <s v=" Jun­kers Ce­ra­pur­Com­fort-Eco ZSBE 16-3 A 21 Brenn­wert­ther­me 16 kW, L/LL Jun­kers FR 50, Mon­ta­ge­plat­te 258, ohne Spei­cher, Jun­kers Schacht 6 Meter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47549.html?categoryId=18406&amp;pos=7&amp;price=3400.0&amp;productid=1750863&amp;sid=289859&amp;type=offer"/>
    <s v=" Jun­kers Ce­ra­pur­Com­fort ZBR 42-3 A 21 Gas-Brenn­wert­ther­me 42 kW, L / LL Jun­kers FR 50, ohne Spei­cher, Jun­kers Schacht 8 Meter 80/125, ohne Mon­ta­ge­plat­t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A"/>
    <n v="2389"/>
    <n v="289859"/>
    <s v="/preisvergleich/Relocate/481806494.html?categoryId=18406&amp;pos=14&amp;price=2389.0&amp;productid=1219746&amp;sid=289859&amp;type=offer"/>
    <s v=" Jun­kers Ce­ra­pur­Com­fort-Eco ZSBE 16-3 A 21 Brenn­wert­ther­me 16 kW, L/LL Jun­kers FR 50, Mon­ta­ge­plat­te 994, ohne Spei­cher, Jun­kers AZB10 Dach rot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ZBR 42 3 A21"/>
    <n v="3460"/>
    <n v="289859"/>
    <s v="/preisvergleich/Relocate/481846537.html?categoryId=18406&amp;pos=6&amp;price=3460.0&amp;productid=3497887&amp;sid=289859&amp;type=offer"/>
    <s v=" Jun­kers Ce­ra­pur­Com­fort ZBR 42-3 A 21 Gas-Brenn­wert­ther­me 42 kW, L / LL Jun­kers FR 50, Jun­kers SK 160-5 ZB, ohne Ab­gas­pa­ket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4"/>
    <n v="289859"/>
    <s v="/preisvergleich/Relocate/481825835.html?categoryId=18406&amp;pos=8&amp;price=2424.0&amp;productid=3712883&amp;sid=289859&amp;type=offer"/>
    <s v=" Jun­kers Ce­ra­pur­Com­fort-Eco ZSBE 16-3 A 21 Brenn­wert­ther­me 16 kW, L/LL Jun­kers FR 120, Mon­ta­ge­plat­te 993, ohne Spei­cher, Jun­kers AZB10 Dach rot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49067.html?categoryId=18406&amp;pos=8&amp;price=3400.0&amp;productid=1750863&amp;sid=289859&amp;type=offer"/>
    <s v=" Jun­kers Ce­ra­pur­Com­fort ZBR 42-3 A 21 Gas-Brenn­wert­ther­me 42 kW, L / LL Mon­ta­ge­plat­te 994, ohne Re­ge­lung, ohne Spei­cher, Jun­kers Schacht 8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-Eco A"/>
    <n v="2389"/>
    <n v="289859"/>
    <s v="/preisvergleich/Relocate/481822302.html?categoryId=18406&amp;pos=15&amp;price=2389.0&amp;productid=1219746&amp;sid=289859&amp;type=offer"/>
    <s v=" Jun­kers Ce­ra­pur­Com­fort-Eco ZSBE 16-3 A 21 Brenn­wert­ther­me 16 kW, L/LL Jun­kers FR 120, ohne Spei­cher, Mon­ta­ge­plat­te 258 + 528-1 (Auf­putz), ATEC Schacht 6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ZBR 42 3 A21"/>
    <n v="3460"/>
    <n v="289859"/>
    <s v="/preisvergleich/Relocate/481846527.html?categoryId=18406&amp;pos=7&amp;price=3460.0&amp;productid=3497887&amp;sid=289859&amp;type=offer"/>
    <s v=" Jun­kers Ce­ra­pur­Com­fort ZBR 42-3 A 21 Gas-Brenn­wert­ther­me 42 kW, L / LL Mon­ta­ge­plat­te 994, ohne Re­ge­lung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4"/>
    <n v="289859"/>
    <s v="/preisvergleich/Relocate/481809048.html?categoryId=18406&amp;pos=9&amp;price=2424.0&amp;productid=3712883&amp;sid=289859&amp;type=offer"/>
    <s v=" Jun­kers Ce­ra­pur­Com­fort-Eco ZSBE 16-3 A 21 Brenn­wert­ther­me 16 kW, L/LL Jun­kers FR 120, Mon­ta­ge­plat­te 993, ohne Spei­cher, Jun­kers AZB09 Dach schwarz 80/125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0"/>
    <n v="289859"/>
    <s v="/preisvergleich/Relocate/481848740.html?categoryId=18406&amp;pos=9&amp;price=3400.0&amp;productid=1750863&amp;sid=289859&amp;type=offer"/>
    <s v=" Jun­kers Ce­ra­pur­Com­fort ZBR 42-3 A 21 Gas-Brenn­wert­ther­me 42 kW, L / LL Jun­kers FR 120, ohne Spei­cher, Mon­ta­ge­plat­te 258 + 223-1 (Un­ter­putz), ATEC Schach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465"/>
    <n v="289859"/>
    <s v="/preisvergleich/Relocate/481846589.html?categoryId=18406&amp;pos=8&amp;price=3465.0&amp;productid=3497887&amp;sid=289859&amp;type=offer"/>
    <s v=" Jun­kers Ce­ra­pur­Com­fort ZBR 42-3 A 21 Gas-Brenn­wert­ther­me 42 kW, L / LL Mon­ta­ge­plat­te 993, ohne Re­ge­lung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4"/>
    <n v="289859"/>
    <s v="/preisvergleich/Relocate/481827415.html?categoryId=18406&amp;pos=10&amp;price=2424.0&amp;productid=3712883&amp;sid=289859&amp;type=offer"/>
    <s v=" Jun­kers Ce­ra­pur­Com­fort-Eco ZSBE 16-3 A 21 Brenn­wert­ther­me 16 kW, L/LL Jun­kers FR 120, ohne Spei­cher, Mon­ta­ge­plat­te 258 + 223-1 (Un­ter­putz), ATEC Schacht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5"/>
    <n v="289859"/>
    <s v="/preisvergleich/Relocate/481860828.html?categoryId=18406&amp;pos=10&amp;price=3405.0&amp;productid=1750863&amp;sid=289859&amp;type=offer"/>
    <s v=" Jun­kers Ce­ra­pur­Com­fort ZBR 42-3 A 31 Gas-Brenn­wert­ther­me 42 kW, Flg. P Jun­kers FR 50, Mon­ta­ge­plat­te 994, ohne Spei­cher, Jun­kers AZB10 Dach rot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Remeha Tzerra 24DS"/>
    <n v="1794"/>
    <n v="223861"/>
    <s v="/preisvergleich/Relocate/585069136.html?categoryId=18406&amp;pos=1&amp;price=1794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 42 3 A21"/>
    <n v="3470"/>
    <n v="289859"/>
    <s v="/preisvergleich/Relocate/481848194.html?categoryId=18406&amp;pos=9&amp;price=3470.0&amp;productid=3497887&amp;sid=289859&amp;type=offer"/>
    <s v=" Jun­kers Ce­ra­pur­Com­fort ZBR 42-3 A 21 Gas-Brenn­wert­ther­me 42 kW, L / LL Jun­kers FR 50, Mon­ta­ge­plat­te 258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4"/>
    <n v="289859"/>
    <s v="/preisvergleich/Relocate/481820515.html?categoryId=18406&amp;pos=11&amp;price=2424.0&amp;productid=3712883&amp;sid=289859&amp;type=offer"/>
    <s v=" Jun­kers Ce­ra­pur­Com­fort-Eco ZSBE 16-3 A 21 Brenn­wert­ther­me 16 kW, L/LL Jun­kers FR 120, Mon­ta­ge­plat­te 258, ohne Spei­cher, Jun­kers Schacht 4 Meter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5"/>
    <n v="289859"/>
    <s v="/preisvergleich/Relocate/481846549.html?categoryId=18406&amp;pos=11&amp;price=3405.0&amp;productid=1750863&amp;sid=289859&amp;type=offer"/>
    <s v=" Jun­kers Ce­ra­pur­Com­fort ZBR 42-3 A 21 Gas-Brenn­wert­ther­me 42 kW, L / LL Jun­kers FR 120, ohne Spei­cher, Mon­ta­ge­plat­te 258 + 528-1 (Auf­putz), ATEC Schacht 8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Remeha Tzerra 24DS"/>
    <n v="1794"/>
    <n v="223861"/>
    <s v="/preisvergleich/Relocate/585069531.html?categoryId=18406&amp;pos=2&amp;price=1794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 42 3 A21"/>
    <n v="3470"/>
    <n v="289859"/>
    <s v="/preisvergleich/Relocate/481847579.html?categoryId=18406&amp;pos=10&amp;price=3470.0&amp;productid=3497887&amp;sid=289859&amp;type=offer"/>
    <s v=" Jun­kers Ce­ra­pur­Com­fort ZBR 42-3 A 21 Gas-Brenn­wert­ther­me 42 kW, L / LL Jun­kers FR 5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9"/>
    <n v="289859"/>
    <s v="/preisvergleich/Relocate/481821754.html?categoryId=18406&amp;pos=12&amp;price=2429.0&amp;productid=3712883&amp;sid=289859&amp;type=offer"/>
    <s v=" Jun­kers Ce­ra­pur­Com­fort-Eco ZSBE 16-3 A 21 Brenn­wert­ther­me 16 kW, L/LL Jun­kers FR 120, Mon­ta­ge­plat­te 994, ohne Spei­cher, ATEC Schacht 8 Meter 80/125 Jun­kers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5"/>
    <n v="289859"/>
    <s v="/preisvergleich/Relocate/481846513.html?categoryId=18406&amp;pos=12&amp;price=3405.0&amp;productid=1750863&amp;sid=289859&amp;type=offer"/>
    <s v=" Jun­kers Ce­ra­pur­Com­fort ZBR 42-3 A 21 Gas-Brenn­wert­ther­me 42 kW, L / LL ohne Re­ge­lung, ohne Spei­cher, Mon­ta­ge­plat­te 258 + 528-1 (Auf­putz), Jun­kers Schach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Remeha Tzerra 24DS"/>
    <n v="1794"/>
    <n v="223861"/>
    <s v="/preisvergleich/Relocate/585069337.html?categoryId=18406&amp;pos=3&amp;price=1794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 42 3 A21"/>
    <n v="3470"/>
    <n v="289859"/>
    <s v="/preisvergleich/Relocate/481847653.html?categoryId=18406&amp;pos=11&amp;price=3470.0&amp;productid=3497887&amp;sid=289859&amp;type=offer"/>
    <s v=" Jun­kers Ce­ra­pur­Com­fort ZBR 42-3 A 21 Gas-Brenn­wert­ther­me 42 kW, L / LL Jun­kers FW 120, Mon­ta­ge­plat­te 258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9"/>
    <n v="289859"/>
    <s v="/preisvergleich/Relocate/481824734.html?categoryId=18406&amp;pos=13&amp;price=2429.0&amp;productid=3712883&amp;sid=289859&amp;type=offer"/>
    <s v=" Jun­kers Ce­ra­pur­Com­fort-Eco ZSBE 16-3 A 21 Brenn­wert­ther­me 16 kW, L/LL Jun­kers FR 120, ohne Spei­cher, Mon­ta­ge­plat­te 258 + 528-1 (Auf­putz), ATEC Schacht 10 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5"/>
    <n v="289859"/>
    <s v="/preisvergleich/Relocate/481846398.html?categoryId=18406&amp;pos=13&amp;price=3405.0&amp;productid=1750863&amp;sid=289859&amp;type=offer"/>
    <s v=" Jun­kers Ce­ra­pur­Com­fort ZBR 42-3 A 21 Gas-Brenn­wert­ther­me 42 kW, L / LL Jun­kers FR 120, ohne Spei­cher, Jun­kers Schacht 6 Meter 80/125, ohne Mon­ta­ge­plat­t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Remeha Tzerra 24DS"/>
    <n v="1795"/>
    <n v="223861"/>
    <s v="/preisvergleich/Relocate/585069105.html?categoryId=18406&amp;pos=4&amp;price=1795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 42 3 A21"/>
    <n v="3470"/>
    <n v="289859"/>
    <s v="/preisvergleich/Relocate/481847793.html?categoryId=18406&amp;pos=12&amp;price=3470.0&amp;productid=3497887&amp;sid=289859&amp;type=offer"/>
    <s v=" Jun­kers Ce­ra­pur­Com­fort ZBR 42-3 A 21 Gas-Brenn­wert­ther­me 42 kW, L / LL Mon­ta­ge­plat­te 258, ohne Re­ge­lung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9"/>
    <n v="289859"/>
    <s v="/preisvergleich/Relocate/481801712.html?categoryId=18406&amp;pos=14&amp;price=2429.0&amp;productid=3712883&amp;sid=289859&amp;type=offer"/>
    <s v=" Jun­kers Ce­ra­pur­Com­fort-Eco ZSBE 16-3 A 21 Brenn­wert­ther­me 16 kW, L/LL Jun­kers FR 50, ohne Spei­cher, Jun­kers Schacht 10 Meter 80/125, ohne Mon­ta­ge­plat­te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5"/>
    <n v="289859"/>
    <s v="/preisvergleich/Relocate/481847374.html?categoryId=18406&amp;pos=14&amp;price=3405.0&amp;productid=1750863&amp;sid=289859&amp;type=offer"/>
    <s v=" Jun­kers Ce­ra­pur­Com­fort ZBR 42-3 A 21 Gas-Brenn­wert­ther­me 42 kW, L / LL Mon­ta­ge­plat­te 993, ohne Re­ge­lung, Jun­kers ST 120-5 Z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Remeha Tzerra 24DS"/>
    <n v="1795"/>
    <n v="223861"/>
    <s v="/preisvergleich/Relocate/585069078.html?categoryId=18406&amp;pos=5&amp;price=1795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 42 3 A21"/>
    <n v="3470"/>
    <n v="289859"/>
    <s v="/preisvergleich/Relocate/481847414.html?categoryId=18406&amp;pos=13&amp;price=3470.0&amp;productid=3497887&amp;sid=289859&amp;type=offer"/>
    <s v=" Jun­kers Ce­ra­pur­Com­fort ZBR 42-3 A 21 Gas-Brenn­wert­ther­me 42 kW, L / LL Jun­kers FW 200, ohne Spei­cher, ohne Mon­ta­ge­plat­te, ATEC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16 kW"/>
    <n v="2429"/>
    <n v="289859"/>
    <s v="/preisvergleich/Relocate/481812680.html?categoryId=18406&amp;pos=15&amp;price=2429.0&amp;productid=3712883&amp;sid=289859&amp;type=offer"/>
    <s v=" Jun­kers Ce­ra­pur­Com­fort-Eco ZSBE 16-3 A 21 Brenn­wert­ther­me 16 kW, L/LL Mon­ta­ge­plat­te 994, ohne Re­ge­lung, ohne Spei­cher, Jun­kers Schacht 10 Meter 80/125..."/>
    <n v="18406"/>
    <x v="172"/>
    <n v="20"/>
    <n v="17"/>
    <s v="ur 16 "/>
    <s v="16 "/>
    <n v="71"/>
    <n v="39"/>
    <s v="­me 16 "/>
    <s v="16"/>
    <s v="me 16"/>
    <x v="18"/>
    <e v="#REF!"/>
    <s v="n.a."/>
    <m/>
    <n v="16"/>
  </r>
  <r>
    <s v="Junkers ZBR42 3A"/>
    <n v="3405"/>
    <n v="289859"/>
    <s v="/preisvergleich/Relocate/481849049.html?categoryId=18406&amp;pos=15&amp;price=3405.0&amp;productid=1750863&amp;sid=289859&amp;type=offer"/>
    <s v=" Jun­kers Ce­ra­pur­Com­fort ZBR 42-3 A 21 Gas-Brenn­wert­ther­me 42 kW, L / LL Mon­ta­ge­plat­te 993, ohne Re­ge­lung, ohne Spei­cher, Jun­kers Schacht 8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Remeha Tzerra 24DS"/>
    <n v="1795"/>
    <n v="223861"/>
    <s v="/preisvergleich/Relocate/585069354.html?categoryId=18406&amp;pos=6&amp;price=1795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 42 3 A21"/>
    <n v="3470"/>
    <n v="289859"/>
    <s v="/preisvergleich/Relocate/481849018.html?categoryId=18406&amp;pos=14&amp;price=3470.0&amp;productid=3497887&amp;sid=289859&amp;type=offer"/>
    <s v=" Jun­kers Ce­ra­pur­Com­fort ZBR 42-3 A 21 Gas-Brenn­wert­ther­me 42 kW, L / LL Jun­kers FW 120, Mon­ta­ge­plat­te 258, ohne Spei­cher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796"/>
    <n v="223861"/>
    <s v="/preisvergleich/Relocate/586004625.html?categoryId=18406&amp;pos=7&amp;price=1796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 42 3 A21"/>
    <n v="3475"/>
    <n v="289859"/>
    <s v="/preisvergleich/Relocate/481847748.html?categoryId=18406&amp;pos=15&amp;price=3475.0&amp;productid=3497887&amp;sid=289859&amp;type=offer"/>
    <s v=" Jun­kers Ce­ra­pur­Com­fort ZBR 42-3 A 21 Gas-Brenn­wert­ther­me 42 kW, L / LL ohne Re­ge­lung, Jun­kers ST 120-5 Z, ohne Mon­ta­ge­plat­te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796"/>
    <n v="223861"/>
    <s v="/preisvergleich/Relocate/585069106.html?categoryId=18406&amp;pos=8&amp;price=1796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96"/>
    <n v="223861"/>
    <s v="/preisvergleich/Relocate/585069093.html?categoryId=18406&amp;pos=9&amp;price=1796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96"/>
    <n v="223861"/>
    <s v="/preisvergleich/Relocate/586004764.html?categoryId=18406&amp;pos=10&amp;price=1796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799"/>
    <n v="223861"/>
    <s v="/preisvergleich/Relocate/585069156.html?categoryId=18406&amp;pos=11&amp;price=1799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WSB 22 28 E 23"/>
    <n v="3535"/>
    <n v="289859"/>
    <s v="/preisvergleich/Relocate/481868489.html?categoryId=18406&amp;pos=1&amp;price=3535.0&amp;productid=3094808&amp;sid=289859&amp;type=offer"/>
    <s v=" Jun­kers Ce­ra­pu­rA­cu ZWSB 22/28-3 E 23 Brenn­wert-Zen­tral­heiz­ge­rät, E/H Jun­kers FW 200, Jun­kers AZB09 Dach schwarz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Remeha Tzerra 24DS"/>
    <n v="1800"/>
    <n v="223861"/>
    <s v="/preisvergleich/Relocate/585069210.html?categoryId=18406&amp;pos=12&amp;price=1800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WSB 22 28 E 23"/>
    <n v="3545"/>
    <n v="289859"/>
    <s v="/preisvergleich/Relocate/481867647.html?categoryId=18406&amp;pos=2&amp;price=3545.0&amp;productid=3094808&amp;sid=289859&amp;type=offer"/>
    <s v=" Jun­kers Ce­ra­pu­rA­cu ZWSB 22/28-3 E 23 Brenn­wert-Zen­tral­heiz­ge­rät, E/H Jun­kers FW 120, Jun­kers Schacht 10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Remeha Tzerra 24DS"/>
    <n v="1800"/>
    <n v="223861"/>
    <s v="/preisvergleich/Relocate/585069260.html?categoryId=18406&amp;pos=13&amp;price=1800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WSB 22 28 E 23"/>
    <n v="3545"/>
    <n v="289859"/>
    <s v="/preisvergleich/Relocate/481867680.html?categoryId=18406&amp;pos=3&amp;price=3545.0&amp;productid=3094808&amp;sid=289859&amp;type=offer"/>
    <s v=" Jun­kers Ce­ra­pu­rA­cu ZWSB 22/28-3 E 23 Brenn­wert-Zen­tral­heiz­ge­rät, E/H Jun­kers FW 200, ATEC Schacht 8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Remeha Tzerra 24DS"/>
    <n v="1800"/>
    <n v="223861"/>
    <s v="/preisvergleich/Relocate/585069433.html?categoryId=18406&amp;pos=14&amp;price=1800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WSB 22 28 E 23"/>
    <n v="3550"/>
    <n v="289859"/>
    <s v="/preisvergleich/Relocate/481869130.html?categoryId=18406&amp;pos=4&amp;price=3550.0&amp;productid=3094808&amp;sid=289859&amp;type=offer"/>
    <s v=" Jun­kers Ce­ra­pu­rA­cu ZWSB 22/28-3 E 23 Brenn­wert-Zen­tral­heiz­ge­rät, E/H Jun­kers FW 200, Jun­kers Schacht 6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Remeha Tzerra 24DS"/>
    <n v="1803"/>
    <n v="223861"/>
    <s v="/preisvergleich/Relocate/585069145.html?categoryId=18406&amp;pos=15&amp;price=1803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WSB 22 28 E 23"/>
    <n v="3565"/>
    <n v="289859"/>
    <s v="/preisvergleich/Relocate/481869548.html?categoryId=18406&amp;pos=5&amp;price=3565.0&amp;productid=3094808&amp;sid=289859&amp;type=offer"/>
    <s v=" Jun­kers Ce­ra­pu­rA­cu ZWSB 22/28-3 E 23 Brenn­wert-Zen­tral­heiz­ge­rät, E/H Jun­kers FW 200, ATEC Schacht 10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ZWSB 22 28 E 23"/>
    <n v="3575"/>
    <n v="289859"/>
    <s v="/preisvergleich/Relocate/481867623.html?categoryId=18406&amp;pos=6&amp;price=3575.0&amp;productid=3094808&amp;sid=289859&amp;type=offer"/>
    <s v=" Jun­kers Ce­ra­pu­rA­cu ZWSB 22/28-3 E 23 Brenn­wert-Zen­tral­heiz­ge­rät, E/H Jun­kers FW 200, Jun­kers Schacht 8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aillant ecoTEC exklusiv VC146/4-7"/>
    <n v="2535"/>
    <n v="289859"/>
    <s v="/preisvergleich/Relocate/475958353.html?categoryId=18406&amp;pos=1&amp;price=2535.0&amp;productid=2286143&amp;sid=289859&amp;type=offer"/>
    <s v=" Vail­lant ecoTEC ex­clu­siv VC 276/4-7 Brenn­wert­ther­me ohne Re­ge­lung, Schrägdach schwarz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WSB 22 28 E 23"/>
    <n v="3600"/>
    <n v="289859"/>
    <s v="/preisvergleich/Relocate/481867712.html?categoryId=18406&amp;pos=7&amp;price=3600.0&amp;productid=3094808&amp;sid=289859&amp;type=offer"/>
    <s v=" Jun­kers Ce­ra­pu­rA­cu ZWSB 22/28-3 E 23 Brenn­wert-Zen­tral­heiz­ge­rät, E/H Jun­kers FW 200, Jun­kers Schacht 10 Meter 80/125, Mon­ta­ge­plat­te 1188 ho­ri­zon­tal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aillant ecoTEC exklusiv VC146/4-7"/>
    <n v="2535"/>
    <n v="289859"/>
    <s v="/preisvergleich/Relocate/475958409.html?categoryId=18406&amp;pos=2&amp;price=2535.0&amp;productid=2286143&amp;sid=289859&amp;type=offer"/>
    <s v=" Vail­lant ecoTEC ex­clu­siv VC 276/4-7 Brenn­wert­ther­me ohne Re­ge­lung, Schrägdach rot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WSB 22 28 E 23"/>
    <n v="3620"/>
    <n v="289859"/>
    <s v="/preisvergleich/Relocate/481869188.html?categoryId=18406&amp;pos=8&amp;price=3620.0&amp;productid=3094808&amp;sid=289859&amp;type=offer"/>
    <s v=" Jun­kers Ce­ra­pu­rA­cu ZWSB 22/28-3 E 23 Brenn­wert-Zen­tral­heiz­ge­rät, E/H Jun­kers FW 120, Jun­kers Schacht 6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aillant ecoTEC exklusiv VC146/4-7"/>
    <n v="2538"/>
    <n v="289859"/>
    <s v="/preisvergleich/Relocate/475957783.html?categoryId=18406&amp;pos=3&amp;price=2538.0&amp;productid=2286143&amp;sid=289859&amp;type=offer"/>
    <s v=" Vail­lant ecoTEC ex­clu­siv VC 146/4-7 Brenn­wert­ther­me ca­lor­MA­TIC 370, Schrägdach rot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WSB 22 28 E 23"/>
    <n v="3645"/>
    <n v="289859"/>
    <s v="/preisvergleich/Relocate/481869181.html?categoryId=18406&amp;pos=9&amp;price=3645.0&amp;productid=3094808&amp;sid=289859&amp;type=offer"/>
    <s v=" Jun­kers Ce­ra­pu­rA­cu ZWSB 22/28-3 E 23 Brenn­wert-Zen­tral­heiz­ge­rät, E/H Jun­kers FW 120, Jun­kers Schacht 8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Vaillant ecoTEC exklusiv VC146/4-7"/>
    <n v="2538"/>
    <n v="289859"/>
    <s v="/preisvergleich/Relocate/475958254.html?categoryId=18406&amp;pos=4&amp;price=2538.0&amp;productid=2286143&amp;sid=289859&amp;type=offer"/>
    <s v=" Vail­lant ecoTEC ex­clu­siv VC 146/4-7 Brenn­wert­ther­me ca­lor­MA­TIC 370, Schrägdach schwarz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WSB 22 28 E 23"/>
    <n v="3670"/>
    <n v="289859"/>
    <s v="/preisvergleich/Relocate/481869290.html?categoryId=18406&amp;pos=10&amp;price=3670.0&amp;productid=3094808&amp;sid=289859&amp;type=offer"/>
    <s v=" Jun­kers Ce­ra­pu­rA­cu ZWSB 22/28-3 E 23 Brenn­wert-Zen­tral­heiz­ge­rät, E/H Jun­kers FW 120, Jun­kers Schacht 10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 Comfort 16 kW"/>
    <n v="2394"/>
    <n v="289859"/>
    <s v="/preisvergleich/Relocate/481815693.html?categoryId=18406&amp;pos=1&amp;price=2394.0&amp;productid=1219746&amp;sid=289859&amp;type=offer"/>
    <s v=" Jun­kers Ce­ra­pur­Com­fort-Eco ZSBE 16-3 A 21 Brenn­wert­ther­me 16 kW, L/LL Jun­kers FR 50, Mon­ta­ge­plat­te 258, ohne Spei­cher, Jun­kers Schacht 4 Meter 80/125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0"/>
    <n v="289859"/>
    <s v="/preisvergleich/Relocate/475957864.html?categoryId=18406&amp;pos=5&amp;price=2540.0&amp;productid=2286143&amp;sid=289859&amp;type=offer"/>
    <s v=" Vail­lant ecoTEC ex­clu­siv VC 146/4-7 Brenn­wert­ther­me ca­lor­MA­TIC 370f, Flach­dach schwarz 60/100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WSB 22 28 E 23"/>
    <n v="3675"/>
    <n v="289859"/>
    <s v="/preisvergleich/Relocate/481869599.html?categoryId=18406&amp;pos=11&amp;price=3675.0&amp;productid=3094808&amp;sid=289859&amp;type=offer"/>
    <s v=" Jun­kers Ce­ra­pu­rA­cu ZWSB 22/28-3 E 23 Brenn­wert-Zen­tral­heiz­ge­rät, E/H Jun­kers FW 200, Jun­kers Schacht 6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 Comfort 16 kW"/>
    <n v="2394"/>
    <n v="289859"/>
    <s v="/preisvergleich/Relocate/481814674.html?categoryId=18406&amp;pos=2&amp;price=2394.0&amp;productid=1219746&amp;sid=289859&amp;type=offer"/>
    <s v=" Jun­kers Ce­ra­pur­Com­fort-Eco ZSBE 16-3 A 21 Brenn­wert­ther­me 16 kW, L/LL Jun­kers FR 120, ohne Spei­cher, Mon­ta­ge­plat­te 258 + 223-1 (Un­ter­putz), Jun­kers AZB09 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0"/>
    <n v="289859"/>
    <s v="/preisvergleich/Relocate/475957717.html?categoryId=18406&amp;pos=6&amp;price=2540.0&amp;productid=2286143&amp;sid=289859&amp;type=offer"/>
    <s v=" Vail­lant ecoTEC ex­clu­siv VC 146/4-7 Brenn­wert­ther­me ca­lor­MA­TIC 370f, Flach­dach rot 60/100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WSB 22 28 E 23"/>
    <n v="3725"/>
    <n v="289859"/>
    <s v="/preisvergleich/Relocate/481868987.html?categoryId=18406&amp;pos=12&amp;price=3725.0&amp;productid=3094808&amp;sid=289859&amp;type=offer"/>
    <s v=" Jun­kers Ce­ra­pu­rA­cu ZWSB 22/28-3 E 23 Brenn­wert-Zen­tral­heiz­ge­rät, E/H Jun­kers FW 200, Jun­kers Schacht 10 Meter 80/125, Mon­ta­ge­plat­te 992 &amp; 1187 Jun­kers"/>
    <n v="18406"/>
    <x v="174"/>
    <n v="0"/>
    <n v="14"/>
    <e v="#N/A"/>
    <e v="#N/A"/>
    <n v="0"/>
    <n v="31"/>
    <b v="0"/>
    <e v="#N/A"/>
    <s v="FALSCH"/>
    <x v="2"/>
    <s v="22 "/>
    <e v="#N/A"/>
    <m/>
    <e v="#N/A"/>
  </r>
  <r>
    <s v="Junkers Cerapur Comfort 16 kW"/>
    <n v="2394"/>
    <n v="289859"/>
    <s v="/preisvergleich/Relocate/481780917.html?categoryId=18406&amp;pos=3&amp;price=2394.0&amp;productid=1219746&amp;sid=289859&amp;type=offer"/>
    <s v=" Jun­kers Ce­ra­pur­Com­fort-Eco ZSBE 16-3 A 21 Brenn­wert­ther­me 16 kW, L/LL Jun­kers FR 50, ohne Spei­cher, Mon­ta­ge­plat­te 258 + 223-1 (Un­ter­putz), ATEC Schacht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2"/>
    <n v="289859"/>
    <s v="/preisvergleich/Relocate/475958128.html?categoryId=18406&amp;pos=7&amp;price=2542.0&amp;productid=2286143&amp;sid=289859&amp;type=offer"/>
    <s v=" Vail­lant ecoTEC ex­clu­siv VC 206/4-7 Brenn­wert­ther­me ca­lor­MA­TIC 370, Flach­dach rot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16 kW"/>
    <n v="2394"/>
    <n v="289859"/>
    <s v="/preisvergleich/Relocate/481814809.html?categoryId=18406&amp;pos=4&amp;price=2394.0&amp;productid=1219746&amp;sid=289859&amp;type=offer"/>
    <s v=" Jun­kers Ce­ra­pur­Com­fort-Eco ZSBE 16-3 A 21 Brenn­wert­ther­me 16 kW, L/LL Jun­kers FR 50, Mon­ta­ge­plat­te 993, ohne Spei­cher, Jun­kers AZB09 Dach schwarz 80/125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2"/>
    <n v="289859"/>
    <s v="/preisvergleich/Relocate/475958152.html?categoryId=18406&amp;pos=8&amp;price=2542.0&amp;productid=2286143&amp;sid=289859&amp;type=offer"/>
    <s v=" Vail­lant ecoTEC ex­clu­siv VC 206/4-7 Brenn­wert­ther­me ca­lor­MA­TIC 370, Flach­dach schwarz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16 kW"/>
    <n v="2394"/>
    <n v="289859"/>
    <s v="/preisvergleich/Relocate/481811068.html?categoryId=18406&amp;pos=5&amp;price=2394.0&amp;productid=1219746&amp;sid=289859&amp;type=offer"/>
    <s v=" Jun­kers Ce­ra­pur­Com­fort-Eco ZSBE 16-3 A 21 Brenn­wert­ther­me 16 kW, L/LL Jun­kers FR 120, Mon­ta­ge­plat­te 993, ohne Spei­cher, ATEC Schacht 4 Meter 80/125 Jun­kers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4"/>
    <n v="289859"/>
    <s v="/preisvergleich/Relocate/475958270.html?categoryId=18406&amp;pos=9&amp;price=2544.0&amp;productid=2286143&amp;sid=289859&amp;type=offer"/>
    <s v=" Vail­lant ecoTEC ex­clu­siv VC 146/4-7 Brenn­wert­ther­me ohne Re­ge­lung, Schacht­sys­tem­pa­ket 7.5m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16 kW"/>
    <n v="2394"/>
    <n v="289859"/>
    <s v="/preisvergleich/Relocate/481827568.html?categoryId=18406&amp;pos=6&amp;price=2394.0&amp;productid=1219746&amp;sid=289859&amp;type=offer"/>
    <s v=" Jun­kers Ce­ra­pur­Com­fort-Eco ZSBE 16-3 A 21 Brenn­wert­ther­me 16 kW, L/LL Jun­kers FR 50, Mon­ta­ge­plat­te 993, ohne Spei­cher, Jun­kers AZB10 Dach rot 80/125 Jun­kers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5"/>
    <n v="289859"/>
    <s v="/preisvergleich/Relocate/475958384.html?categoryId=18406&amp;pos=10&amp;price=2545.0&amp;productid=2286143&amp;sid=289859&amp;type=offer"/>
    <s v=" Vail­lant ecoTEC ex­clu­siv VC 146/4-7 Brenn­wert­ther­me ca­lor­MA­TIC 370f, Schrägdach schwarz 60/100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16 kW"/>
    <n v="2394"/>
    <n v="289859"/>
    <s v="/preisvergleich/Relocate/481805422.html?categoryId=18406&amp;pos=7&amp;price=2394.0&amp;productid=1219746&amp;sid=289859&amp;type=offer"/>
    <s v=" Jun­kers Ce­ra­pur­Com­fort-Eco ZSBE 16-3 A 21 Brenn­wert­ther­me 16 kW, L/LL Jun­kers FR 120, ohne Spei­cher, Mon­ta­ge­plat­te 258 + 223-1 (Un­ter­putz), Jun­kers AZB10 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5"/>
    <n v="289859"/>
    <s v="/preisvergleich/Relocate/475958004.html?categoryId=18406&amp;pos=11&amp;price=2545.0&amp;productid=2286143&amp;sid=289859&amp;type=offer"/>
    <s v=" Vail­lant ecoTEC ex­clu­siv VC 276/4-7 Brenn­wert­ther­me ca­lor­MA­TIC 370f, ohne Ab­gas­pa­ket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16 kW"/>
    <n v="2399"/>
    <n v="289859"/>
    <s v="/preisvergleich/Relocate/481825870.html?categoryId=18406&amp;pos=8&amp;price=2399.0&amp;productid=1219746&amp;sid=289859&amp;type=offer"/>
    <s v=" Jun­kers Ce­ra­pur­Com­fort-Eco ZSBE 16-3 A 21 Brenn­wert­ther­me 16 kW, L/LL Jun­kers FR 50, ohne Spei­cher, Mon­ta­ge­plat­te 258 + 528-1 (Auf­putz), ATEC Schacht 10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5"/>
    <n v="289859"/>
    <s v="/preisvergleich/Relocate/475958255.html?categoryId=18406&amp;pos=12&amp;price=2545.0&amp;productid=2286143&amp;sid=289859&amp;type=offer"/>
    <s v=" Vail­lant ecoTEC ex­clu­siv VC 146/4-7 Brenn­wert­ther­me ca­lor­MA­TIC 370f, Schrägdach rot 60/100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 A 23"/>
    <n v="3405"/>
    <n v="289859"/>
    <s v="/preisvergleich/Relocate/481848829.html?categoryId=18406&amp;pos=1&amp;price=3405.0&amp;productid=1750863&amp;sid=289859&amp;type=offer"/>
    <s v=" Jun­kers Ce­ra­pur­Com­fort ZBR 42-3 A 21 Gas-Brenn­wert­ther­me 42 kW, L / LL Jun­kers FR 120, Mon­ta­ge­plat­te 994, ohne Spei­cher, ATEC Schacht 6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429"/>
    <n v="289859"/>
    <s v="/preisvergleich/Relocate/481779268.html?categoryId=18406&amp;pos=1&amp;price=2429.0&amp;productid=3712883&amp;sid=289859&amp;type=offer"/>
    <s v=" Jun­kers Ce­ra­pur­Com­fort-Eco ZSBE 16-3 A 21 Brenn­wert­ther­me 16 kW, L/LL Jun­kers FW 120, ohne Spei­cher, Jun­kers AZB10 Dach rot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Cerapur Comfort 16 kW"/>
    <n v="2399"/>
    <n v="289859"/>
    <s v="/preisvergleich/Relocate/481822799.html?categoryId=18406&amp;pos=9&amp;price=2399.0&amp;productid=1219746&amp;sid=289859&amp;type=offer"/>
    <s v=" Jun­kers Ce­ra­pur­Com­fort-Eco ZSBE 16-3 A 21 Brenn­wert­ther­me 16 kW, L/LL Jun­kers FR 120, ohne Spei­cher, Mon­ta­ge­plat­te 258 + 528-1 (Auf­putz), Jun­kers AZB09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7"/>
    <n v="289859"/>
    <s v="/preisvergleich/Relocate/475958189.html?categoryId=18406&amp;pos=13&amp;price=2547.0&amp;productid=2286143&amp;sid=289859&amp;type=offer"/>
    <s v=" Vail­lant ecoTEC ex­clu­siv VC 206/4-7 Brenn­wert­ther­me ca­lor­MA­TIC 370, Schrägdach schwarz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 A 23"/>
    <n v="3410"/>
    <n v="289859"/>
    <s v="/preisvergleich/Relocate/481860822.html?categoryId=18406&amp;pos=2&amp;price=3410.0&amp;productid=1750863&amp;sid=289859&amp;type=offer"/>
    <s v=" Jun­kers Ce­ra­pur­Com­fort ZBR 42-3 A 31 Gas-Brenn­wert­ther­me 42 kW, Flg. P Jun­kers FR 50, Mon­ta­ge­plat­te 258, ohne Spei­cher, Jun­kers Schacht 4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429"/>
    <n v="289859"/>
    <s v="/preisvergleich/Relocate/481806370.html?categoryId=18406&amp;pos=2&amp;price=2429.0&amp;productid=3712883&amp;sid=289859&amp;type=offer"/>
    <s v=" Jun­kers Ce­ra­pur­Com­fort-Eco ZSBE 16-3 A 21 Brenn­wert­ther­me 16 kW, L/LL ohne Re­ge­lung, ohne Ab­gas­pa­ket, Jun­kers SK 200-5 ZB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475"/>
    <n v="289859"/>
    <s v="/preisvergleich/Relocate/481848676.html?categoryId=18406&amp;pos=1&amp;price=3475.0&amp;productid=3497887&amp;sid=289859&amp;type=offer"/>
    <s v=" Jun­kers Ce­ra­pur­Com­fort ZBR 42-3 A 21 Gas-Brenn­wert­ther­me 42 kW, L / LL Jun­kers FR 120, Mon­ta­ge­plat­te 258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16 kW"/>
    <n v="2399"/>
    <n v="289859"/>
    <s v="/preisvergleich/Relocate/481821934.html?categoryId=18406&amp;pos=10&amp;price=2399.0&amp;productid=1219746&amp;sid=289859&amp;type=offer"/>
    <s v=" Jun­kers Ce­ra­pur­Com­fort-Eco ZSBE 16-3 A 21 Brenn­wert­ther­me 16 kW, L/LL Jun­kers FR 50, Mon­ta­ge­plat­te 994, ohne Spei­cher, ATEC Schacht 8 Meter 80/125 Jun­kers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7"/>
    <n v="289859"/>
    <s v="/preisvergleich/Relocate/475957563.html?categoryId=18406&amp;pos=14&amp;price=2547.0&amp;productid=2286143&amp;sid=289859&amp;type=offer"/>
    <s v=" Vail­lant ecoTEC ex­clu­siv VC 206/4-7 Brenn­wert­ther­me ca­lor­MA­TIC 370, Schrägdach rot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 A 23"/>
    <n v="3410"/>
    <n v="289859"/>
    <s v="/preisvergleich/Relocate/481861167.html?categoryId=18406&amp;pos=3&amp;price=3410.0&amp;productid=1750863&amp;sid=289859&amp;type=offer"/>
    <s v=" Jun­kers Ce­ra­pur­Com­fort ZBR 42-3 A 31 Gas-Brenn­wert­ther­me 42 kW, Flg. P Jun­kers FR 120, ohne Spei­cher, Mon­ta­ge­plat­te 258 + 223-1 (Un­ter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429"/>
    <n v="289859"/>
    <s v="/preisvergleich/Relocate/481779027.html?categoryId=18406&amp;pos=3&amp;price=2429.0&amp;productid=3712883&amp;sid=289859&amp;type=offer"/>
    <s v=" Jun­kers Ce­ra­pur­Com­fort-Eco ZSBE 16-3 A 21 Brenn­wert­ther­me 16 kW, L/LL Jun­kers FW 120, ohne Spei­cher, Jun­kers AZB09 Dach schwarz 80/125, oh­n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475"/>
    <n v="289859"/>
    <s v="/preisvergleich/Relocate/481846529.html?categoryId=18406&amp;pos=2&amp;price=3475.0&amp;productid=3497887&amp;sid=289859&amp;type=offer"/>
    <s v=" Jun­kers Ce­ra­pur­Com­fort ZBR 42-3 A 21 Gas-Brenn­wert­ther­me 42 kW, L / LL Jun­kers FR 120, Mon­ta­ge­plat­te 258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16 kW"/>
    <n v="2399"/>
    <n v="289859"/>
    <s v="/preisvergleich/Relocate/481822724.html?categoryId=18406&amp;pos=11&amp;price=2399.0&amp;productid=1219746&amp;sid=289859&amp;type=offer"/>
    <s v=" Jun­kers Ce­ra­pur­Com­fort-Eco ZSBE 16-3 A 21 Brenn­wert­ther­me 16 kW, L/LL Jun­kers FR 120, ohne Spei­cher, Mon­ta­ge­plat­te 258 + 528-1 (Auf­putz), Jun­kers AZB10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Vaillant ecoTEC exklusiv VC146/4-7"/>
    <n v="2548"/>
    <n v="289859"/>
    <s v="/preisvergleich/Relocate/475957854.html?categoryId=18406&amp;pos=15&amp;price=2548.0&amp;productid=2286143&amp;sid=289859&amp;type=offer"/>
    <s v=" Vail­lant ecoTEC ex­clu­siv VC 206/4-7 Brenn­wert­ther­me ca­lor­MA­TIC 370f, Flach­dach rot 60/100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 A 23"/>
    <n v="3410"/>
    <n v="289859"/>
    <s v="/preisvergleich/Relocate/481846813.html?categoryId=18406&amp;pos=4&amp;price=3410.0&amp;productid=1750863&amp;sid=289859&amp;type=offer"/>
    <s v=" Jun­kers Ce­ra­pur­Com­fort ZBR 42-3 A 21 Gas-Brenn­wert­ther­me 42 kW, L / LL Jun­kers FR 120, Mon­ta­ge­plat­te 993, ohne Spei­cher, ATEC Schacht 6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434"/>
    <n v="289859"/>
    <s v="/preisvergleich/Relocate/481819817.html?categoryId=18406&amp;pos=4&amp;price=2434.0&amp;productid=3712883&amp;sid=289859&amp;type=offer"/>
    <s v=" Jun­kers Ce­ra­pur­Com­fort-Eco ZSBE 16-3 A 21 Brenn­wert­ther­me 16 kW, L/LL Mon­ta­ge­plat­te 993, ohne Re­ge­lung, ohne Spei­cher, Jun­kers Schacht 10 Meter 80/125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475"/>
    <n v="289859"/>
    <s v="/preisvergleich/Relocate/481846346.html?categoryId=18406&amp;pos=3&amp;price=3475.0&amp;productid=3497887&amp;sid=289859&amp;type=offer"/>
    <s v=" Jun­kers Ce­ra­pur­Com­fort ZBR 42-3 A 21 Gas-Brenn­wert­ther­me 42 kW, L / LL Jun­kers FR 50, ohne Spei­cher, Mon­ta­ge­plat­te 258 + 528-1 (Auf­putz), Jun­kers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16 kW"/>
    <n v="2399"/>
    <n v="289859"/>
    <s v="/preisvergleich/Relocate/481816087.html?categoryId=18406&amp;pos=12&amp;price=2399.0&amp;productid=1219746&amp;sid=289859&amp;type=offer"/>
    <s v=" Jun­kers Ce­ra­pur­Com­fort-Eco ZSBE 16-3 A 21 Brenn­wert­ther­me 16 kW, L/LL Jun­kers FW 120, ohne Spei­cher, ohne Mon­ta­ge­plat­te, ATEC Schacht 4 Meter 80/125 Jun­kers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Junkers Cerapur Comfort ZBR 42-3 A 23"/>
    <n v="3415"/>
    <n v="289859"/>
    <s v="/preisvergleich/Relocate/481860802.html?categoryId=18406&amp;pos=5&amp;price=3415.0&amp;productid=1750863&amp;sid=289859&amp;type=offer"/>
    <s v=" Jun­kers Ce­ra­pur­Com­fort ZBR 42-3 A 31 Gas-Brenn­wert­ther­me 42 kW, Flg. P Jun­kers FR 120, ohne Spei­cher, Mon­ta­ge­plat­te 258 + 528-1 (Auf­putz), Jun­kers AZB10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434"/>
    <n v="289859"/>
    <s v="/preisvergleich/Relocate/481820412.html?categoryId=18406&amp;pos=5&amp;price=2434.0&amp;productid=3712883&amp;sid=289859&amp;type=offer"/>
    <s v=" Jun­kers Ce­ra­pur­Com­fort-Eco ZSBE 16-3 A 21 Brenn­wert­ther­me 16 kW, L/LL Jun­kers FR 120, Jun­kers ST 120-5 Z, ohne Ab­gas­pa­ket, ohne Mon­ta­ge­plat­te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480"/>
    <n v="289859"/>
    <s v="/preisvergleich/Relocate/481847836.html?categoryId=18406&amp;pos=4&amp;price=3480.0&amp;productid=3497887&amp;sid=289859&amp;type=offer"/>
    <s v=" Jun­kers Ce­ra­pur­Com­fort ZBR 42-3 A 21 Gas-Brenn­wert­ther­me 42 kW, L / LL Jun­kers FW 200, ohne Spei­cher, Jun­kers AZB09 Dach schwarz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16 kW"/>
    <n v="2404"/>
    <n v="289859"/>
    <s v="/preisvergleich/Relocate/481813506.html?categoryId=18406&amp;pos=13&amp;price=2404.0&amp;productid=1219746&amp;sid=289859&amp;type=offer"/>
    <s v=" Jun­kers Ce­ra­pur­Com­fort-Eco ZSBE 16-3 A 21 Brenn­wert­ther­me 16 kW, L/LL Jun­kers FR 50, Mon­ta­ge­plat­te 993, ohne Spei­cher, ATEC Schacht 8 Meter 80/125 Jun­kers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Junkers Cerapur Comfort ZBR 42-3 A 23"/>
    <n v="3415"/>
    <n v="289859"/>
    <s v="/preisvergleich/Relocate/481847099.html?categoryId=18406&amp;pos=6&amp;price=3415.0&amp;productid=1750863&amp;sid=289859&amp;type=offer"/>
    <s v=" Jun­kers Ce­ra­pur­Com­fort ZBR 42-3 A 21 Gas-Brenn­wert­ther­me 42 kW, L / LL Jun­kers FR 120, Mon­ta­ge­plat­te 994, ohne Spei­cher, Jun­kers AZB10 Dach rot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434"/>
    <n v="289859"/>
    <s v="/preisvergleich/Relocate/481810952.html?categoryId=18406&amp;pos=6&amp;price=2434.0&amp;productid=3712883&amp;sid=289859&amp;type=offer"/>
    <s v=" Jun­kers Ce­ra­pur­Com­fort-Eco ZSBE 16-3 A 21 Brenn­wert­ther­me 16 kW, L/LL Jun­kers FR 120, ohne Spei­cher, Jun­kers Schacht 8 Meter 80/125, ohne Mon­ta­ge­plat­te...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480"/>
    <n v="289859"/>
    <s v="/preisvergleich/Relocate/481846828.html?categoryId=18406&amp;pos=5&amp;price=3480.0&amp;productid=3497887&amp;sid=289859&amp;type=offer"/>
    <s v=" Jun­kers Ce­ra­pur­Com­fort ZBR 42-3 A 21 Gas-Brenn­wert­ther­me 42 kW, L / LL Jun­kers FW 200, ohne Spei­cher, Jun­kers AZB10 Dach rot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16 kW"/>
    <n v="2404"/>
    <n v="289859"/>
    <s v="/preisvergleich/Relocate/481819967.html?categoryId=18406&amp;pos=14&amp;price=2404.0&amp;productid=1219746&amp;sid=289859&amp;type=offer"/>
    <s v=" Jun­kers Ce­ra­pur­Com­fort-Eco ZSBE 16-3 A 21 Brenn­wert­ther­me 16 kW, L/LL Jun­kers FR 50, Jun­kers ST 120-5 Z, ohne Ab­gas­pa­ket, ohne Mon­ta­ge­plat­te Jun­kers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Junkers Cerapur Comfort ZBR 42-3 A 23"/>
    <n v="3415"/>
    <n v="289859"/>
    <s v="/preisvergleich/Relocate/481848287.html?categoryId=18406&amp;pos=7&amp;price=3415.0&amp;productid=1750863&amp;sid=289859&amp;type=offer"/>
    <s v=" Jun­kers Ce­ra­pur­Com­fort ZBR 42-3 A 21 Gas-Brenn­wert­ther­me 42 kW, L / LL Jun­kers FW 120, ohne Spei­cher, ohne Mon­ta­ge­plat­te, ATEC Schacht 6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-Eco ZSBE 16-3 A 21 Erdgas L/LL (16 kW)"/>
    <n v="2434"/>
    <n v="289859"/>
    <s v="/preisvergleich/Relocate/481815563.html?categoryId=18406&amp;pos=7&amp;price=2434.0&amp;productid=3712883&amp;sid=289859&amp;type=offer"/>
    <s v=" Jun­kers Ce­ra­pur­Com­fort-Eco ZSBE 16-3 A 21 Brenn­wert­ther­me 16 kW, L/LL Jun­kers FR 120, Mon­ta­ge­plat­te 993, ohne Spei­cher, ATEC Schacht 8 Meter 80/125 Jun­kers"/>
    <n v="18406"/>
    <x v="172"/>
    <n v="60"/>
    <n v="34"/>
    <s v="L (16 "/>
    <s v="16 "/>
    <n v="71"/>
    <n v="39"/>
    <s v="­me 16 "/>
    <s v="16"/>
    <s v="me 16"/>
    <x v="18"/>
    <e v="#REF!"/>
    <s v="n.a."/>
    <m/>
    <n v="16"/>
  </r>
  <r>
    <s v="Junkers ZBR 42 3 A 21"/>
    <n v="3480"/>
    <n v="289859"/>
    <s v="/preisvergleich/Relocate/481848615.html?categoryId=18406&amp;pos=6&amp;price=3480.0&amp;productid=3497887&amp;sid=289859&amp;type=offer"/>
    <s v=" Jun­kers Ce­ra­pur­Com­fort ZBR 42-3 A 21 Gas-Brenn­wert­ther­me 42 kW, L / LL Jun­kers FW 120, Mon­ta­ge­plat­te 258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16 kW"/>
    <n v="2404"/>
    <n v="289859"/>
    <s v="/preisvergleich/Relocate/481779316.html?categoryId=18406&amp;pos=15&amp;price=2404.0&amp;productid=1219746&amp;sid=289859&amp;type=offer"/>
    <s v=" Jun­kers Ce­ra­pur­Com­fort-Eco ZSBE 16-3 A 21 Brenn­wert­ther­me 16 kW, L/LL Mon­ta­ge­plat­te 994, ohne Re­ge­lung, ohne Spei­cher, Jun­kers Schacht 8 Meter 80/125..."/>
    <n v="18406"/>
    <x v="142"/>
    <n v="28"/>
    <n v="25"/>
    <s v="rt 16 "/>
    <s v="16 "/>
    <n v="71"/>
    <n v="39"/>
    <s v="­me 16 "/>
    <s v="16"/>
    <s v="me 16"/>
    <x v="18"/>
    <e v="#REF!"/>
    <s v="n.a."/>
    <m/>
    <n v="16"/>
  </r>
  <r>
    <s v="Junkers Cerapur Comfort ZBR 42-3 A 23"/>
    <n v="3415"/>
    <n v="289859"/>
    <s v="/preisvergleich/Relocate/481848978.html?categoryId=18406&amp;pos=8&amp;price=3415.0&amp;productid=1750863&amp;sid=289859&amp;type=offer"/>
    <s v=" Jun­kers Ce­ra­pur­Com­fort ZBR 42-3 A 21 Gas-Brenn­wert­ther­me 42 kW, L / LL Jun­kers FR 50, Mon­ta­ge­plat­te 994, ohne Spei­cher, ATEC Schacht 10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3490"/>
    <n v="289859"/>
    <s v="/preisvergleich/Relocate/481847834.html?categoryId=18406&amp;pos=7&amp;price=3490.0&amp;productid=3497887&amp;sid=289859&amp;type=offer"/>
    <s v=" Jun­kers Ce­ra­pur­Com­fort ZBR 42-3 A 21 Gas-Brenn­wert­ther­me 42 kW, L / LL Jun­kers FR 120, Jun­kers SK 160-5 ZB, ohne Ab­gas­pa­ket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4"/>
    <n v="223861"/>
    <s v="/preisvergleich/Relocate/524658220.html?categoryId=18406&amp;pos=1&amp;price=1804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 Comfort ZBR 42-3 A 23"/>
    <n v="3415"/>
    <n v="289859"/>
    <s v="/preisvergleich/Relocate/481848546.html?categoryId=18406&amp;pos=9&amp;price=3415.0&amp;productid=1750863&amp;sid=289859&amp;type=offer"/>
    <s v=" Jun­kers Ce­ra­pur­Com­fort ZBR 42-3 A 21 Gas-Brenn­wert­ther­me 42 kW, L / LL Jun­kers FR 120, Mon­ta­ge­plat­te 994, ohne Spei­cher, Jun­kers AZB09 Dach schwarz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3490"/>
    <n v="289859"/>
    <s v="/preisvergleich/Relocate/481847853.html?categoryId=18406&amp;pos=8&amp;price=3490.0&amp;productid=3497887&amp;sid=289859&amp;type=offer"/>
    <s v=" Jun­kers Ce­ra­pur­Com­fort ZBR 42-3 A 21 Gas-Brenn­wert­ther­me 42 kW, L / LL Jun­kers FW 200, ohne Spei­cher, ohne Mon­ta­ge­plat­te, ATEC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4"/>
    <n v="223861"/>
    <s v="/preisvergleich/Relocate/585069083.html?categoryId=18406&amp;pos=2&amp;price=1804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 Comfort ZBR 42-3 A 23"/>
    <n v="3420"/>
    <n v="289859"/>
    <s v="/preisvergleich/Relocate/481861057.html?categoryId=18406&amp;pos=10&amp;price=3420.0&amp;productid=1750863&amp;sid=289859&amp;type=offer"/>
    <s v=" Jun­kers Ce­ra­pur­Com­fort ZBR 42-3 A 31 Gas-Brenn­wert­ther­me 42 kW, Flg. P Mon­ta­ge­plat­te 994, ohne Re­ge­lung, ohne Spei­cher, Jun­kers Schacht 8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3495"/>
    <n v="289859"/>
    <s v="/preisvergleich/Relocate/481848137.html?categoryId=18406&amp;pos=9&amp;price=3495.0&amp;productid=3497887&amp;sid=289859&amp;type=offer"/>
    <s v=" Jun­kers Ce­ra­pur­Com­fort ZBR 42-3 A 21 Gas-Brenn­wert­ther­me 42 kW, L / LL ohne Re­ge­lung, Jun­kers ST 120-5 Z, ohne Mon­ta­ge­plat­te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4"/>
    <n v="223861"/>
    <s v="/preisvergleich/Relocate/585069075.html?categoryId=18406&amp;pos=3&amp;price=1804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 Comfort ZBR 42-3 A 23"/>
    <n v="3420"/>
    <n v="289859"/>
    <s v="/preisvergleich/Relocate/481860741.html?categoryId=18406&amp;pos=11&amp;price=3420.0&amp;productid=1750863&amp;sid=289859&amp;type=offer"/>
    <s v=" Jun­kers Ce­ra­pur­Com­fort ZBR 42-3 A 31 Gas-Brenn­wert­ther­me 42 kW, Flg. P Jun­kers FR 50, Jun­kers ST 120-5 Z, ohne Ab­gas­pa­ket, ohne Mon­ta­ge­plat­te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3495"/>
    <n v="289859"/>
    <s v="/preisvergleich/Relocate/481847492.html?categoryId=18406&amp;pos=10&amp;price=3495.0&amp;productid=3497887&amp;sid=289859&amp;type=offer"/>
    <s v=" Jun­kers Ce­ra­pur­Com­fort ZBR 42-3 A 21 Gas-Brenn­wert­ther­me 42 kW, L / LL Jun­kers FW 200, Mon­ta­ge­plat­te 258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5"/>
    <n v="223861"/>
    <s v="/preisvergleich/Relocate/524658234.html?categoryId=18406&amp;pos=4&amp;price=1805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 Comfort ZBR 42-3 A 23"/>
    <n v="3420"/>
    <n v="289859"/>
    <s v="/preisvergleich/Relocate/481846668.html?categoryId=18406&amp;pos=12&amp;price=3420.0&amp;productid=1750863&amp;sid=289859&amp;type=offer"/>
    <s v=" Jun­kers Ce­ra­pur­Com­fort ZBR 42-3 A 21 Gas-Brenn­wert­ther­me 42 kW, L / LL Jun­kers FR 120, Mon­ta­ge­plat­te 993, ohne Spei­cher, Jun­kers AZB10 Dach rot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3495"/>
    <n v="289859"/>
    <s v="/preisvergleich/Relocate/481848612.html?categoryId=18406&amp;pos=11&amp;price=3495.0&amp;productid=3497887&amp;sid=289859&amp;type=offer"/>
    <s v=" Jun­kers Ce­ra­pur­Com­fort ZBR 42-3 A 21 Gas-Brenn­wert­ther­me 42 kW, L / LL Jun­kers FR 50, Mon­ta­ge­plat­te 994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5"/>
    <n v="223861"/>
    <s v="/preisvergleich/Relocate/524658106.html?categoryId=18406&amp;pos=5&amp;price=1805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 Comfort ZBR 42-3 A 23"/>
    <n v="3420"/>
    <n v="289859"/>
    <s v="/preisvergleich/Relocate/481846389.html?categoryId=18406&amp;pos=13&amp;price=3420.0&amp;productid=1750863&amp;sid=289859&amp;type=offer"/>
    <s v=" Jun­kers Ce­ra­pur­Com­fort ZBR 42-3 A 21 Gas-Brenn­wert­ther­me 42 kW, L / LL Jun­kers FR 120, ohne Spei­cher, Mon­ta­ge­plat­te 258 + 223-1 (Un­ter­putz), ATEC Schacht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3500"/>
    <n v="289859"/>
    <s v="/preisvergleich/Relocate/481847422.html?categoryId=18406&amp;pos=12&amp;price=3500.0&amp;productid=3497887&amp;sid=289859&amp;type=offer"/>
    <s v=" Jun­kers Ce­ra­pur­Com­fort ZBR 42-3 A 21 Gas-Brenn­wert­ther­me 42 kW, L / LL Jun­kers FR 50, Mon­ta­ge­plat­te 993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6"/>
    <n v="223861"/>
    <s v="/preisvergleich/Relocate/586004952.html?categoryId=18406&amp;pos=6&amp;price=1806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 Comfort ZBR 42-3 A 23"/>
    <n v="3420"/>
    <n v="289859"/>
    <s v="/preisvergleich/Relocate/481847353.html?categoryId=18406&amp;pos=14&amp;price=3420.0&amp;productid=1750863&amp;sid=289859&amp;type=offer"/>
    <s v=" Jun­kers Ce­ra­pur­Com­fort ZBR 42-3 A 21 Gas-Brenn­wert­ther­me 42 kW, L / LL Jun­kers FR 50, Mon­ta­ge­plat­te 993, ohne Spei­cher, ATEC Schacht 10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3500"/>
    <n v="289859"/>
    <s v="/preisvergleich/Relocate/481849052.html?categoryId=18406&amp;pos=13&amp;price=350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6"/>
    <n v="223861"/>
    <s v="/preisvergleich/Relocate/585069313.html?categoryId=18406&amp;pos=7&amp;price=1806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 Comfort ZBR 42-3 A 23"/>
    <n v="3420"/>
    <n v="289859"/>
    <s v="/preisvergleich/Relocate/481848868.html?categoryId=18406&amp;pos=15&amp;price=3420.0&amp;productid=1750863&amp;sid=289859&amp;type=offer"/>
    <s v=" Jun­kers Ce­ra­pur­Com­fort ZBR 42-3 A 21 Gas-Brenn­wert­ther­me 42 kW, L / LL Jun­kers FR 120, Mon­ta­ge­plat­te 258, ohne Spei­cher, Jun­kers Schacht 4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3500"/>
    <n v="289859"/>
    <s v="/preisvergleich/Relocate/481846498.html?categoryId=18406&amp;pos=14&amp;price=3500.0&amp;productid=3497887&amp;sid=289859&amp;type=offer"/>
    <s v=" Jun­kers Ce­ra­pur­Com­fort ZBR 42-3 A 21 Gas-Brenn­wert­ther­me 42 kW, L / LL Jun­kers FW 120, Mon­ta­ge­plat­te 258, ohne Spei­cher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6"/>
    <n v="223861"/>
    <s v="/preisvergleich/Relocate/585069428.html?categoryId=18406&amp;pos=8&amp;price=1806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 21"/>
    <n v="3500"/>
    <n v="289859"/>
    <s v="/preisvergleich/Relocate/481848384.html?categoryId=18406&amp;pos=15&amp;price=3500.0&amp;productid=3497887&amp;sid=289859&amp;type=offer"/>
    <s v=" Jun­kers Ce­ra­pur­Com­fort ZBR 42-3 A 21 Gas-Brenn­wert­ther­me 42 kW, L / LL Jun­kers FR 5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07"/>
    <n v="223861"/>
    <s v="/preisvergleich/Relocate/585069243.html?categoryId=18406&amp;pos=9&amp;price=1807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07"/>
    <n v="223861"/>
    <s v="/preisvergleich/Relocate/585069421.html?categoryId=18406&amp;pos=10&amp;price=1807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08"/>
    <n v="223861"/>
    <s v="/preisvergleich/Relocate/585069072.html?categoryId=18406&amp;pos=11&amp;price=1808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10"/>
    <n v="223861"/>
    <s v="/preisvergleich/Relocate/585069232.html?categoryId=18406&amp;pos=12&amp;price=1810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11"/>
    <n v="223861"/>
    <s v="/preisvergleich/Relocate/585069120.html?categoryId=18406&amp;pos=13&amp;price=1811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11"/>
    <n v="223861"/>
    <s v="/preisvergleich/Relocate/585069551.html?categoryId=18406&amp;pos=14&amp;price=1811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12"/>
    <n v="223861"/>
    <s v="/preisvergleich/Relocate/586005020.html?categoryId=18406&amp;pos=15&amp;price=1812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Vaillant VC 146 exclusiv"/>
    <n v="2548"/>
    <n v="289859"/>
    <s v="/preisvergleich/Relocate/475958247.html?categoryId=18406&amp;pos=1&amp;price=2548.0&amp;productid=2286143&amp;sid=289859&amp;type=offer"/>
    <s v=" Vail­lant ecoTEC ex­clu­siv VC 206/4-7 Brenn­wert­ther­me ca­lor­MA­TIC 370f, Flach­dach schwarz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549"/>
    <n v="289859"/>
    <s v="/preisvergleich/Relocate/475957989.html?categoryId=18406&amp;pos=2&amp;price=2549.0&amp;productid=2286143&amp;sid=289859&amp;type=offer"/>
    <s v=" Vail­lant ecoTEC ex­clu­siv VC 276/4-7 Brenn­wert­ther­me ca­lor­MA­TIC 350, Flach­dach rot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549"/>
    <n v="289859"/>
    <s v="/preisvergleich/Relocate/475958269.html?categoryId=18406&amp;pos=3&amp;price=2549.0&amp;productid=2286143&amp;sid=289859&amp;type=offer"/>
    <s v=" Vail­lant ecoTEC ex­clu­siv VC 276/4-7 Brenn­wert­ther­me ca­lor­MA­TIC 350, Flach­dach schwarz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549"/>
    <n v="289859"/>
    <s v="/preisvergleich/Relocate/475957325.html?categoryId=18406&amp;pos=4&amp;price=2549.0&amp;productid=2286143&amp;sid=289859&amp;type=offer"/>
    <s v=" Vail­lant ecoTEC ex­clu­siv VC 146/4-7 Brenn­wert­ther­me ohne Re­ge­lung, Schacht­sys­tem­pa­ket 7.5m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550"/>
    <n v="289859"/>
    <s v="/preisvergleich/Relocate/475958190.html?categoryId=18406&amp;pos=5&amp;price=2550.0&amp;productid=2286143&amp;sid=289859&amp;type=offer"/>
    <s v=" Vail­lant ecoTEC ex­clu­siv VC 276/4-7 Brenn­wert­ther­me ca­lor­MA­TIC 370f, ohne Ab­gas­pa­ket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Eco Comfort"/>
    <n v="2404"/>
    <n v="289859"/>
    <s v="/preisvergleich/Relocate/481821813.html?categoryId=18406&amp;pos=1&amp;price=2404.0&amp;productid=1219746&amp;sid=289859&amp;type=offer"/>
    <s v=" Jun­kers Ce­ra­pur­Com­fort-Eco ZSBE 16-3 A 21 Brenn­wert­ther­me 16 kW, L/LL ohne Re­ge­lung, ohne Spei­cher, Mon­ta­ge­plat­te 258 + 223-1 (Un­ter­putz), Jun­kers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3"/>
    <n v="289859"/>
    <s v="/preisvergleich/Relocate/475957847.html?categoryId=18406&amp;pos=6&amp;price=2553.0&amp;productid=2286143&amp;sid=289859&amp;type=offer"/>
    <s v=" Vail­lant ecoTEC ex­clu­siv VC 206/4-7 Brenn­wert­ther­me ca­lor­MA­TIC 370f, Schrägdach rot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Eco Comfort"/>
    <n v="2404"/>
    <n v="289859"/>
    <s v="/preisvergleich/Relocate/481827174.html?categoryId=18406&amp;pos=2&amp;price=2404.0&amp;productid=1219746&amp;sid=289859&amp;type=offer"/>
    <s v=" Jun­kers Ce­ra­pur­Com­fort-Eco ZSBE 16-3 A 21 Brenn­wert­ther­me 16 kW, L/LL Mon­ta­ge­plat­te 994, ohne Re­ge­lung, Jun­kers ST 120-5 Z, ohne Ab­gas­pa­ket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3"/>
    <n v="289859"/>
    <s v="/preisvergleich/Relocate/475957842.html?categoryId=18406&amp;pos=7&amp;price=2553.0&amp;productid=2286143&amp;sid=289859&amp;type=offer"/>
    <s v=" Vail­lant ecoTEC ex­clu­siv VC 146/4-7 Brenn­wert­ther­me ca­lor­MA­TIC 470/4, Flach­dach rot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Eco Comfort"/>
    <n v="2404"/>
    <n v="289859"/>
    <s v="/preisvergleich/Relocate/481820440.html?categoryId=18406&amp;pos=3&amp;price=2404.0&amp;productid=1219746&amp;sid=289859&amp;type=offer"/>
    <s v=" Jun­kers Ce­ra­pur­Com­fort-Eco ZSBE 16-3 A 21 Brenn­wert­ther­me 16 kW, L/LL Jun­kers FR 120, ohne Spei­cher, Mon­ta­ge­plat­te 258 + 223-1 (Un­ter­putz), ATEC Schacht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3"/>
    <n v="289859"/>
    <s v="/preisvergleich/Relocate/475957861.html?categoryId=18406&amp;pos=8&amp;price=2553.0&amp;productid=2286143&amp;sid=289859&amp;type=offer"/>
    <s v=" Vail­lant ecoTEC ex­clu­siv VC 206/4-7 Brenn­wert­ther­me ohne Re­ge­lung, Schacht­sys­tem­pa­ket 7.5m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Eco Comfort"/>
    <n v="2404"/>
    <n v="289859"/>
    <s v="/preisvergleich/Relocate/481816092.html?categoryId=18406&amp;pos=4&amp;price=2404.0&amp;productid=1219746&amp;sid=289859&amp;type=offer"/>
    <s v=" Jun­kers Ce­ra­pur­Com­fort-Eco ZSBE 16-3 A 21 Brenn­wert­ther­me 16 kW, L/LL Jun­kers FR 50, ohne Spei­cher, Jun­kers Schacht 8 Meter 80/125, ohne Mon­ta­ge­plat­te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3"/>
    <n v="289859"/>
    <s v="/preisvergleich/Relocate/475957802.html?categoryId=18406&amp;pos=9&amp;price=2553.0&amp;productid=2286143&amp;sid=289859&amp;type=offer"/>
    <s v=" Vail­lant ecoTEC ex­clu­siv VC 146/4-7 Brenn­wert­ther­me ca­lor­MA­TIC 470/4, Flach­dach schwarz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Eco Comfort"/>
    <n v="2409"/>
    <n v="289859"/>
    <s v="/preisvergleich/Relocate/481821012.html?categoryId=18406&amp;pos=5&amp;price=2409.0&amp;productid=1219746&amp;sid=289859&amp;type=offer"/>
    <s v=" Jun­kers Ce­ra­pur­Com­fort-Eco ZSBE 16-3 A 21 Brenn­wert­ther­me 16 kW, L/LL Jun­kers FR 120, Mon­ta­ge­plat­te 994, ohne Spei­cher, ATEC Schacht 6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3"/>
    <n v="289859"/>
    <s v="/preisvergleich/Relocate/475957392.html?categoryId=18406&amp;pos=10&amp;price=2553.0&amp;productid=2286143&amp;sid=289859&amp;type=offer"/>
    <s v=" Vail­lant ecoTEC ex­clu­siv VC 206/4-7 Brenn­wert­ther­me ca­lor­MA­TIC 370f, Schrägdach schwarz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Eco Comfort"/>
    <n v="2409"/>
    <n v="289859"/>
    <s v="/preisvergleich/Relocate/481818969.html?categoryId=18406&amp;pos=6&amp;price=2409.0&amp;productid=1219746&amp;sid=289859&amp;type=offer"/>
    <s v=" Jun­kers Ce­ra­pur­Com­fort-Eco ZSBE 16-3 A 21 Brenn­wert­ther­me 16 kW, L/LL Jun­kers FR 120, ohne Spei­cher, Mon­ta­ge­plat­te 258 + 528-1 (Auf­putz), ATEC Schacht 8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4"/>
    <n v="289859"/>
    <s v="/preisvergleich/Relocate/475957965.html?categoryId=18406&amp;pos=11&amp;price=2554.0&amp;productid=2286143&amp;sid=289859&amp;type=offer"/>
    <s v=" Vail­lant ecoTEC ex­clu­siv VC 276/4-7 Brenn­wert­ther­me ca­lor­MA­TIC 350, Schrägdach rot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Eco Comfort"/>
    <n v="2409"/>
    <n v="289859"/>
    <s v="/preisvergleich/Relocate/481825275.html?categoryId=18406&amp;pos=7&amp;price=2409.0&amp;productid=1219746&amp;sid=289859&amp;type=offer"/>
    <s v=" Jun­kers Ce­ra­pur­Com­fort-Eco ZSBE 16-3 A 21 Brenn­wert­ther­me 16 kW, L/LL Jun­kers FR 120, ohne Spei­cher, Jun­kers Schacht 6 Meter 80/125, ohne Mon­ta­ge­plat­te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4"/>
    <n v="289859"/>
    <s v="/preisvergleich/Relocate/475958044.html?categoryId=18406&amp;pos=12&amp;price=2554.0&amp;productid=2286143&amp;sid=289859&amp;type=offer"/>
    <s v=" Vail­lant ecoTEC ex­clu­siv VC 276/4-7 Brenn­wert­ther­me ca­lor­MA­TIC 350, Schrägdach schwarz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Eco Comfort"/>
    <n v="2409"/>
    <n v="289859"/>
    <s v="/preisvergleich/Relocate/481821888.html?categoryId=18406&amp;pos=8&amp;price=2409.0&amp;productid=1219746&amp;sid=289859&amp;type=offer"/>
    <s v=" Jun­kers Ce­ra­pur­Com­fort-Eco ZSBE 16-3 A 21 Brenn­wert­ther­me 16 kW, L/LL Mon­ta­ge­plat­te 993, ohne Re­ge­lung, Jun­kers ST 120-5 Z, ohne Ab­gas­pa­ket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8"/>
    <n v="289859"/>
    <s v="/preisvergleich/Relocate/475958330.html?categoryId=18406&amp;pos=13&amp;price=2558.0&amp;productid=2286143&amp;sid=289859&amp;type=offer"/>
    <s v=" Vail­lant ecoTEC ex­clu­siv VC 146/4-7 Brenn­wert­ther­me ca­lor­MA­TIC 470/4, Schrägdach schwarz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ZBR 42 3"/>
    <n v="3420"/>
    <n v="289859"/>
    <s v="/preisvergleich/Relocate/481866162.html?categoryId=18406&amp;pos=1&amp;price=3420.0&amp;productid=1750863&amp;sid=289859&amp;type=offer"/>
    <s v=" Jun­kers Ce­ra­pur­Com­fort ZBR 42-3 A 31 Gas-Brenn­wert­ther­me 42 kW, Flg. P Jun­kers FR 50, Mon­ta­ge­plat­te 993, ohne Spei­cher, ATEC Schacht 8 Meter 80/125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Cerapur Eco Comfort"/>
    <n v="2409"/>
    <n v="289859"/>
    <s v="/preisvergleich/Relocate/481827332.html?categoryId=18406&amp;pos=9&amp;price=2409.0&amp;productid=1219746&amp;sid=289859&amp;type=offer"/>
    <s v=" Jun­kers Ce­ra­pur­Com­fort-Eco ZSBE 16-3 A 21 Brenn­wert­ther­me 16 kW, L/LL Mon­ta­ge­plat­te 993, ohne Re­ge­lung, ohne Spei­cher, Jun­kers Schacht 8 Meter 80/125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8"/>
    <n v="289859"/>
    <s v="/preisvergleich/Relocate/475957254.html?categoryId=18406&amp;pos=14&amp;price=2558.0&amp;productid=2286143&amp;sid=289859&amp;type=offer"/>
    <s v=" Vail­lant ecoTEC ex­clu­siv VC 206/4-7 Brenn­wert­ther­me ohne Re­ge­lung, Schacht­sys­tem­pa­ket 7.5m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ZBR 42 3"/>
    <n v="3420"/>
    <n v="289859"/>
    <s v="/preisvergleich/Relocate/481848761.html?categoryId=18406&amp;pos=2&amp;price=3420.0&amp;productid=1750863&amp;sid=289859&amp;type=offer"/>
    <s v=" Jun­kers Ce­ra­pur­Com­fort ZBR 42-3 A 21 Gas-Brenn­wert­ther­me 42 kW, L / LL Jun­kers FR 50, Mon­ta­ge­plat­te 258, ohne Spei­cher, Jun­kers Schacht 6 Meter 80/12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00"/>
    <n v="289859"/>
    <s v="/preisvergleich/Relocate/481848472.html?categoryId=18406&amp;pos=1&amp;price=3500.0&amp;productid=3497887&amp;sid=289859&amp;type=offer"/>
    <s v=" Jun­kers Ce­ra­pur­Com­fort ZBR 42-3 A 21 Gas-Brenn­wert­ther­me 42 kW, L / LL Jun­kers FR 120, Mon­ta­ge­plat­te 258, ohne Spei­cher, Jun­kers Schacht 10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Eco Comfort"/>
    <n v="2409"/>
    <n v="289859"/>
    <s v="/preisvergleich/Relocate/481814395.html?categoryId=18406&amp;pos=10&amp;price=2409.0&amp;productid=1219746&amp;sid=289859&amp;type=offer"/>
    <s v=" Jun­kers Ce­ra­pur­Com­fort-Eco ZSBE 16-3 A 21 Brenn­wert­ther­me 16 kW, L/LL ohne Re­ge­lung, ohne Spei­cher, Mon­ta­ge­plat­te 258 + 528-1 (Auf­putz), Jun­kers Schacht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Vaillant VC 146 exclusiv"/>
    <n v="2558"/>
    <n v="289859"/>
    <s v="/preisvergleich/Relocate/475957564.html?categoryId=18406&amp;pos=15&amp;price=2558.0&amp;productid=2286143&amp;sid=289859&amp;type=offer"/>
    <s v=" Vail­lant ecoTEC ex­clu­siv VC 146/4-7 Brenn­wert­ther­me ca­lor­MA­TIC 470/4, Schrägdach rot 60/100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ZBR 42 3"/>
    <n v="3420"/>
    <n v="289859"/>
    <s v="/preisvergleich/Relocate/481848440.html?categoryId=18406&amp;pos=3&amp;price=3420.0&amp;productid=1750863&amp;sid=289859&amp;type=offer"/>
    <s v=" Jun­kers Ce­ra­pur­Com­fort ZBR 42-3 A 21 Gas-Brenn­wert­ther­me 42 kW, L / LL Jun­kers FR 120, Mon­ta­ge­plat­te 993, ohne Spei­cher, Jun­kers AZB09 Dach schwarz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05"/>
    <n v="289859"/>
    <s v="/preisvergleich/Relocate/481847933.html?categoryId=18406&amp;pos=2&amp;price=3505.0&amp;productid=3497887&amp;sid=289859&amp;type=offer"/>
    <s v=" Jun­kers Ce­ra­pur­Com­fort ZBR 42-3 A 21 Gas-Brenn­wert­ther­me 42 kW, L / LL ohne Re­ge­lung, Jun­kers ST 120-5 Z, Jun­kers AZB09 Dach schwarz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Eco Comfort"/>
    <n v="2414"/>
    <n v="289859"/>
    <s v="/preisvergleich/Relocate/481775846.html?categoryId=18406&amp;pos=11&amp;price=2414.0&amp;productid=1219746&amp;sid=289859&amp;type=offer"/>
    <s v=" Jun­kers Ce­ra­pur­Com­fort-Eco ZSBE 16-3 A 21 Brenn­wert­ther­me 16 kW, L/LL Jun­kers FR 120, Mon­ta­ge­plat­te 993, ohne Spei­cher, ATEC Schacht 6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ZBR 42 3"/>
    <n v="3425"/>
    <n v="289859"/>
    <s v="/preisvergleich/Relocate/481846863.html?categoryId=18406&amp;pos=4&amp;price=3425.0&amp;productid=1750863&amp;sid=289859&amp;type=offer"/>
    <s v=" Jun­kers Ce­ra­pur­Com­fort ZBR 42-3 A 21 Gas-Brenn­wert­ther­me 42 kW, L / LL Jun­kers FW 120, ohne Spei­cher, Jun­kers AZB10 Dach rot 80/125, ohne Mon­ta­ge­plat­te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05"/>
    <n v="289859"/>
    <s v="/preisvergleich/Relocate/481847996.html?categoryId=18406&amp;pos=3&amp;price=3505.0&amp;productid=3497887&amp;sid=289859&amp;type=offer"/>
    <s v=" Jun­kers Ce­ra­pur­Com­fort ZBR 42-3 A 21 Gas-Brenn­wert­ther­me 42 kW, L / LL Jun­kers FR 50, Mon­ta­ge­plat­te 258, Jun­kers SK 160-5 ZB, ohne Ab­gas­pa­ket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Eco Comfort"/>
    <n v="2415"/>
    <n v="289859"/>
    <s v="/preisvergleich/Relocate/481793458.html?categoryId=18406&amp;pos=12&amp;price=2415.0&amp;productid=1219746&amp;sid=289859&amp;type=offer"/>
    <s v=" Jun­kers Ce­ra­pur­Com­fort-Eco ZSBE 16-3 A 31 Brenn­wert­ther­me 16 kW Flg. P Jun­kers FR 120, Mon­ta­ge­plat­te 258, ohne Spei­cher, ohne Ab­gas­pa­ket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ZBR 42 3"/>
    <n v="3425"/>
    <n v="289859"/>
    <s v="/preisvergleich/Relocate/481846466.html?categoryId=18406&amp;pos=5&amp;price=3425.0&amp;productid=1750863&amp;sid=289859&amp;type=offer"/>
    <s v=" Jun­kers Ce­ra­pur­Com­fort ZBR 42-3 A 21 Gas-Brenn­wert­ther­me 42 kW, L / LL Jun­kers FR 120, Mon­ta­ge­plat­te 994, ohne Spei­cher, ATEC Schacht 8 Meter 80/125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05"/>
    <n v="289859"/>
    <s v="/preisvergleich/Relocate/481847618.html?categoryId=18406&amp;pos=4&amp;price=3505.0&amp;productid=3497887&amp;sid=289859&amp;type=offer"/>
    <s v=" Jun­kers Ce­ra­pur­Com­fort ZBR 42-3 A 21 Gas-Brenn­wert­ther­me 42 kW, L / LL Jun­kers FR 50, ohne Spei­cher, Mon­ta­ge­plat­te 258 + 528-1 (Auf­putz), Jun­kers Schacht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Eco Comfort"/>
    <n v="2415"/>
    <n v="289859"/>
    <s v="/preisvergleich/Relocate/481815460.html?categoryId=18406&amp;pos=13&amp;price=2415.0&amp;productid=1219746&amp;sid=289859&amp;type=offer"/>
    <s v=" Jun­kers Ce­ra­pur­Com­fort-Eco ZSBE 16-3 A 31 Brenn­wert­ther­me 16 kW Flg. P ohne Re­ge­lung, ohne Spei­cher, ohne Mon­ta­ge­plat­te, ATEC Schacht 4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ZBR 42 3"/>
    <n v="3425"/>
    <n v="289859"/>
    <s v="/preisvergleich/Relocate/481848161.html?categoryId=18406&amp;pos=6&amp;price=3425.0&amp;productid=1750863&amp;sid=289859&amp;type=offer"/>
    <s v=" Jun­kers Ce­ra­pur­Com­fort ZBR 42-3 A 21 Gas-Brenn­wert­ther­me 42 kW, L / LL Jun­kers FR 50, ohne Spei­cher, Jun­kers Schacht 10 Meter 80/125, ohne Mon­ta­ge­plat­te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05"/>
    <n v="289859"/>
    <s v="/preisvergleich/Relocate/481847027.html?categoryId=18406&amp;pos=5&amp;price=3505.0&amp;productid=3497887&amp;sid=289859&amp;type=offer"/>
    <s v=" Jun­kers Ce­ra­pur­Com­fort ZBR 42-3 A 21 Gas-Brenn­wert­ther­me 42 kW, L / LL Jun­kers FR 120, ohne Spei­cher, Mon­ta­ge­plat­te 258 + 528-1 (Auf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Eco Comfort"/>
    <n v="2419"/>
    <n v="289859"/>
    <s v="/preisvergleich/Relocate/481821508.html?categoryId=18406&amp;pos=14&amp;price=2419.0&amp;productid=1219746&amp;sid=289859&amp;type=offer"/>
    <s v=" Jun­kers Ce­ra­pur­Com­fort-Eco ZSBE 16-3 A 21 Brenn­wert­ther­me 16 kW, L/LL Jun­kers FR 50, Mon­ta­ge­plat­te 994, ohne Spei­cher, ATEC Schacht 10 Meter 80/125 Jun­kers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Junkers Cerapur ZBR 42 3"/>
    <n v="3425"/>
    <n v="289859"/>
    <s v="/preisvergleich/Relocate/481849021.html?categoryId=18406&amp;pos=7&amp;price=3425.0&amp;productid=1750863&amp;sid=289859&amp;type=offer"/>
    <s v=" Jun­kers Ce­ra­pur­Com­fort ZBR 42-3 A 21 Gas-Brenn­wert­ther­me 42 kW, L / LL Mon­ta­ge­plat­te 994, ohne Re­ge­lung, ohne Spei­cher, Jun­kers Schacht 10 Meter 80/12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05"/>
    <n v="289859"/>
    <s v="/preisvergleich/Relocate/481846747.html?categoryId=18406&amp;pos=6&amp;price=3505.0&amp;productid=3497887&amp;sid=289859&amp;type=offer"/>
    <s v=" Jun­kers Ce­ra­pur­Com­fort ZBR 42-3 A 21 Gas-Brenn­wert­ther­me 42 kW, L / LL ohne Re­ge­lung, Jun­kers ST 120-5 Z, Jun­kers AZB10 Dach rot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Eco Comfort"/>
    <n v="2419"/>
    <n v="289859"/>
    <s v="/preisvergleich/Relocate/481828448.html?categoryId=18406&amp;pos=15&amp;price=2419.0&amp;productid=1219746&amp;sid=289859&amp;type=offer"/>
    <s v=" Jun­kers Ce­ra­pur­Com­fort-Eco ZSBE 16-3 A 21 Brenn­wert­ther­me 16 kW, L/LL Jun­kers FR 120, Mon­ta­ge­plat­te 994, ohne Spei­cher, Jun­kers AZB10 Dach rot 80/125..."/>
    <n v="18406"/>
    <x v="142"/>
    <n v="0"/>
    <n v="0"/>
    <e v="#N/A"/>
    <e v="#N/A"/>
    <n v="71"/>
    <n v="39"/>
    <s v="­me 16 "/>
    <s v="16"/>
    <s v="me 16"/>
    <x v="18"/>
    <b v="0"/>
    <e v="#N/A"/>
    <m/>
    <n v="16"/>
  </r>
  <r>
    <s v="Remeha Tzerra DS 24"/>
    <n v="1813"/>
    <n v="223861"/>
    <s v="/preisvergleich/Relocate/585069565.html?categoryId=18406&amp;pos=1&amp;price=1813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Cerapur ZBR 42 3"/>
    <n v="3425"/>
    <n v="289859"/>
    <s v="/preisvergleich/Relocate/481848610.html?categoryId=18406&amp;pos=8&amp;price=3425.0&amp;productid=1750863&amp;sid=289859&amp;type=offer"/>
    <s v=" Jun­kers Ce­ra­pur­Com­fort ZBR 42-3 A 21 Gas-Brenn­wert­ther­me 42 kW, L / LL Jun­kers FW 120, ohne Spei­cher, Jun­kers AZB09 Dach schwarz 80/125, oh­ne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10"/>
    <n v="289859"/>
    <s v="/preisvergleich/Relocate/481848667.html?categoryId=18406&amp;pos=7&amp;price=3510.0&amp;productid=3497887&amp;sid=289859&amp;type=offer"/>
    <s v=" Jun­kers Ce­ra­pur­Com­fort ZBR 42-3 A 21 Gas-Brenn­wert­ther­me 42 kW, L / LL Jun­kers FW 200, ohne Spei­cher, ohne Mon­ta­ge­plat­te, ATEC Schacht 10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4"/>
    <n v="223861"/>
    <s v="/preisvergleich/Relocate/585069505.html?categoryId=18406&amp;pos=2&amp;price=1814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Cerapur ZBR 42 3"/>
    <n v="3425"/>
    <n v="289859"/>
    <s v="/preisvergleich/Relocate/481848602.html?categoryId=18406&amp;pos=9&amp;price=3425.0&amp;productid=1750863&amp;sid=289859&amp;type=offer"/>
    <s v=" Jun­kers Ce­ra­pur­Com­fort ZBR 42-3 A 21 Gas-Brenn­wert­ther­me 42 kW, L / LL ohne Re­ge­lung, ohne Ab­gas­pa­ket, Jun­kers SK 200-5 ZB, ohne Mon­ta­ge­plat­te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15"/>
    <n v="289859"/>
    <s v="/preisvergleich/Relocate/481847785.html?categoryId=18406&amp;pos=8&amp;price=3515.0&amp;productid=3497887&amp;sid=289859&amp;type=offer"/>
    <s v=" Jun­kers Ce­ra­pur­Com­fort ZBR 42-3 A 21 Gas-Brenn­wert­ther­me 42 kW, L / LL ohne Re­ge­lung, Jun­kers ST 120-5 Z, ohne Mon­ta­ge­plat­te, ATEC Schacht 8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4"/>
    <n v="223861"/>
    <s v="/preisvergleich/Relocate/585069333.html?categoryId=18406&amp;pos=3&amp;price=1814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Cerapur ZBR 42 3"/>
    <n v="3425"/>
    <n v="289859"/>
    <s v="/preisvergleich/Relocate/481848338.html?categoryId=18406&amp;pos=10&amp;price=3425.0&amp;productid=1750863&amp;sid=289859&amp;type=offer"/>
    <s v=" Jun­kers Ce­ra­pur­Com­fort ZBR 42-3 A 21 Gas-Brenn­wert­ther­me 42 kW, L / LL Jun­kers FR 120, ohne Spei­cher, Mon­ta­ge­plat­te 258 + 528-1 (Auf­putz), ATEC Schacht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15"/>
    <n v="289859"/>
    <s v="/preisvergleich/Relocate/481847770.html?categoryId=18406&amp;pos=9&amp;price=3515.0&amp;productid=3497887&amp;sid=289859&amp;type=offer"/>
    <s v=" Jun­kers Ce­ra­pur­Com­fort ZBR 42-3 A 21 Gas-Brenn­wert­ther­me 42 kW, L / LL Jun­kers FW 200, Mon­ta­ge­plat­te 258, ohne Spei­cher, ATEC Schacht 6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5"/>
    <n v="223861"/>
    <s v="/preisvergleich/Relocate/585069124.html?categoryId=18406&amp;pos=4&amp;price=1815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Cerapur ZBR 42 3"/>
    <n v="3430"/>
    <n v="289859"/>
    <s v="/preisvergleich/Relocate/481846867.html?categoryId=18406&amp;pos=11&amp;price=3430.0&amp;productid=1750863&amp;sid=289859&amp;type=offer"/>
    <s v=" Jun­kers Ce­ra­pur­Com­fort ZBR 42-3 A 21 Gas-Brenn­wert­ther­me 42 kW, L / LL Mon­ta­ge­plat­te 993, ohne Re­ge­lung, ohne Spei­cher, Jun­kers Schacht 10 Meter 80/12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20"/>
    <n v="289859"/>
    <s v="/preisvergleich/Relocate/481847363.html?categoryId=18406&amp;pos=10&amp;price=3520.0&amp;productid=3497887&amp;sid=289859&amp;type=offer"/>
    <s v=" Jun­kers Ce­ra­pur­Com­fort ZBR 42-3 A 21 Gas-Brenn­wert­ther­me 42 kW, L / LL Mon­ta­ge­plat­te 258, ohne Re­ge­lung, Jun­kers ST 120-5 Z, ATEC Schacht 4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5"/>
    <n v="223861"/>
    <s v="/preisvergleich/Relocate/585069386.html?categoryId=18406&amp;pos=5&amp;price=1815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Cerapur ZBR 42 3"/>
    <n v="3430"/>
    <n v="289859"/>
    <s v="/preisvergleich/Relocate/481847580.html?categoryId=18406&amp;pos=12&amp;price=3430.0&amp;productid=1750863&amp;sid=289859&amp;type=offer"/>
    <s v=" Jun­kers Ce­ra­pur­Com­fort ZBR 42-3 A 21 Gas-Brenn­wert­ther­me 42 kW, L / LL Jun­kers FR 120, Mon­ta­ge­plat­te 993, ohne Spei­cher, ATEC Schacht 8 Meter 80/125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20"/>
    <n v="289859"/>
    <s v="/preisvergleich/Relocate/481846874.html?categoryId=18406&amp;pos=11&amp;price=3520.0&amp;productid=3497887&amp;sid=289859&amp;type=offer"/>
    <s v=" Jun­kers Ce­ra­pur­Com­fort ZBR 42-3 A 21 Gas-Brenn­wert­ther­me 42 kW, L / LL Jun­kers FW 120, ohne Spei­cher, Mon­ta­ge­plat­te 258 + 223-1 (Un­ter­putz), ATEC Schacht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6"/>
    <n v="223861"/>
    <s v="/preisvergleich/Relocate/585069507.html?categoryId=18406&amp;pos=6&amp;price=1816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Cerapur ZBR 42 3"/>
    <n v="3430"/>
    <n v="289859"/>
    <s v="/preisvergleich/Relocate/481848594.html?categoryId=18406&amp;pos=13&amp;price=3430.0&amp;productid=1750863&amp;sid=289859&amp;type=offer"/>
    <s v=" Jun­kers Ce­ra­pur­Com­fort ZBR 42-3 A 21 Gas-Brenn­wert­ther­me 42 kW, L / LL Jun­kers FR 120, Jun­kers ST 120-5 Z, ohne Ab­gas­pa­ket, ohne Mon­ta­ge­plat­te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25"/>
    <n v="289859"/>
    <s v="/preisvergleich/Relocate/481847108.html?categoryId=18406&amp;pos=12&amp;price=3525.0&amp;productid=3497887&amp;sid=289859&amp;type=offer"/>
    <s v=" Jun­kers Ce­ra­pur­Com­fort ZBR 42-3 A 21 Gas-Brenn­wert­ther­me 42 kW, L / LL Jun­kers FW 200, Mon­ta­ge­plat­te 258, ohne Spei­cher, Jun­kers AZB10 Dach rot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6"/>
    <n v="223861"/>
    <s v="/preisvergleich/Relocate/585069402.html?categoryId=18406&amp;pos=7&amp;price=1816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Cerapur ZBR 42 3"/>
    <n v="3430"/>
    <n v="289859"/>
    <s v="/preisvergleich/Relocate/481848421.html?categoryId=18406&amp;pos=14&amp;price=3430.0&amp;productid=1750863&amp;sid=289859&amp;type=offer"/>
    <s v=" Jun­kers Ce­ra­pur­Com­fort ZBR 42-3 A 21 Gas-Brenn­wert­ther­me 42 kW, L / LL Jun­kers FR 120, ohne Spei­cher, Jun­kers Schacht 8 Meter 80/125, ohne Mon­ta­ge­plat­te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25"/>
    <n v="289859"/>
    <s v="/preisvergleich/Relocate/481848925.html?categoryId=18406&amp;pos=13&amp;price=3525.0&amp;productid=3497887&amp;sid=289859&amp;type=offer"/>
    <s v=" Jun­kers Ce­ra­pur­Com­fort ZBR 42-3 A 21 Gas-Brenn­wert­ther­me 42 kW, L / LL Jun­kers FR 50, ohne Spei­cher, Mon­ta­ge­plat­te 258 + 223-1 (Un­ter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7"/>
    <n v="223861"/>
    <s v="/preisvergleich/Relocate/586004685.html?categoryId=18406&amp;pos=8&amp;price=1817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Cerapur ZBR 42 3"/>
    <n v="3435"/>
    <n v="289859"/>
    <s v="/preisvergleich/Relocate/481861032.html?categoryId=18406&amp;pos=15&amp;price=3435.0&amp;productid=1750863&amp;sid=289859&amp;type=offer"/>
    <s v=" Jun­kers Ce­ra­pur­Com­fort ZBR 42-3 A 31 Gas-Brenn­wert­ther­me 42 kW, Flg. P Jun­kers FR 120, Mon­ta­ge­plat­te 994, ohne Spei­cher, Jun­kers AZB10 Dach rot 80/12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42 3 A 21"/>
    <n v="3525"/>
    <n v="289859"/>
    <s v="/preisvergleich/Relocate/481848858.html?categoryId=18406&amp;pos=14&amp;price=3525.0&amp;productid=3497887&amp;sid=289859&amp;type=offer"/>
    <s v=" Jun­kers Ce­ra­pur­Com­fort ZBR 42-3 A 21 Gas-Brenn­wert­ther­me 42 kW, L / LL Jun­kers FR 50, Mon­ta­ge­plat­te 994, ohne Spei­cher, Jun­kers Schacht 6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7"/>
    <n v="223861"/>
    <s v="/preisvergleich/Relocate/585069434.html?categoryId=18406&amp;pos=9&amp;price=1817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525"/>
    <n v="289859"/>
    <s v="/preisvergleich/Relocate/481849040.html?categoryId=18406&amp;pos=15&amp;price=3525.0&amp;productid=3497887&amp;sid=289859&amp;type=offer"/>
    <s v=" Jun­kers Ce­ra­pur­Com­fort ZBR 42-3 A 21 Gas-Brenn­wert­ther­me 42 kW, L / LL Jun­kers FR 50, Jun­kers ST 120-5 Z, Mon­ta­ge­plat­te 258 + 223-1 (Un­ter­putz)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18"/>
    <n v="223861"/>
    <s v="/preisvergleich/Relocate/585069482.html?categoryId=18406&amp;pos=10&amp;price=1818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819"/>
    <n v="288366"/>
    <s v="/preisvergleich/Relocate/349293065.html?categoryId=18406&amp;pos=11&amp;price=1819.0&amp;productid=3725833&amp;sid=288366&amp;type=offer"/>
    <s v=" Remeha Tzerra 24 DS Gas-Brenn­wert-Ther­me 6,1 - 24,8 kW inkl. Zu­be­hör 908578"/>
    <n v="18406"/>
    <x v="225"/>
    <n v="0"/>
    <n v="18"/>
    <e v="#N/A"/>
    <e v="#N/A"/>
    <n v="56"/>
    <n v="16"/>
    <s v="- 24,8 "/>
    <s v="24.8"/>
    <s v="24,8"/>
    <x v="57"/>
    <s v="24"/>
    <e v="#N/A"/>
    <s v="6,1 - 24,8"/>
    <e v="#N/A"/>
  </r>
  <r>
    <s v="Remeha Tzerra DS 24"/>
    <n v="1819"/>
    <n v="223861"/>
    <s v="/preisvergleich/Relocate/585069192.html?categoryId=18406&amp;pos=12&amp;price=1819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819"/>
    <n v="223861"/>
    <s v="/preisvergleich/Relocate/585069252.html?categoryId=18406&amp;pos=13&amp;price=1819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819"/>
    <n v="223861"/>
    <s v="/preisvergleich/Relocate/585069353.html?categoryId=18406&amp;pos=14&amp;price=1819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820"/>
    <n v="223861"/>
    <s v="/preisvergleich/Relocate/585069444.html?categoryId=18406&amp;pos=15&amp;price=1820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Vaillant exclusiv VC 146 4 7"/>
    <n v="2559"/>
    <n v="289859"/>
    <s v="/preisvergleich/Relocate/475958336.html?categoryId=18406&amp;pos=1&amp;price=2559.0&amp;productid=2286143&amp;sid=289859&amp;type=offer"/>
    <s v=" Vail­lant ecoTEC ex­clu­siv VC 146/4-7 Brenn­wert­ther­me ohne Re­ge­lung, Schacht­sys­tem­pa­ket 10m, Auf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559"/>
    <n v="289859"/>
    <s v="/preisvergleich/Relocate/475957259.html?categoryId=18406&amp;pos=2&amp;price=2559.0&amp;productid=2286143&amp;sid=289859&amp;type=offer"/>
    <s v=" Vail­lant ecoTEC ex­clu­siv VC 276/4-7 Brenn­wert­ther­me ca­lor­MA­TIC 470/4, ohne Ab­gas­pa­ket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562"/>
    <n v="289859"/>
    <s v="/preisvergleich/Relocate/475958365.html?categoryId=18406&amp;pos=3&amp;price=2562.0&amp;productid=2286143&amp;sid=289859&amp;type=offer"/>
    <s v=" Vail­lant ecoTEC ex­clu­siv VC 206/4-7 Brenn­wert­ther­me ca­lor­MA­TIC 470/4, Flach­dach rot 60/100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562"/>
    <n v="289859"/>
    <s v="/preisvergleich/Relocate/475958111.html?categoryId=18406&amp;pos=4&amp;price=2562.0&amp;productid=2286143&amp;sid=289859&amp;type=offer"/>
    <s v=" Vail­lant ecoTEC ex­clu­siv VC 206/4-7 Brenn­wert­ther­me ca­lor­MA­TIC 470/4, Flach­dach schwarz 60/100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564"/>
    <n v="289859"/>
    <s v="/preisvergleich/Relocate/475957355.html?categoryId=18406&amp;pos=5&amp;price=2564.0&amp;productid=2286143&amp;sid=289859&amp;type=offer"/>
    <s v=" Vail­lant ecoTEC ex­clu­siv VC 276/4-7 Brenn­wert­ther­me ca­lor­MA­TIC 470/4, ohne Ab­gas­pa­ket, Auf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ZSBE 16 3A21"/>
    <n v="2419"/>
    <n v="289859"/>
    <s v="/preisvergleich/Relocate/481815082.html?categoryId=18406&amp;pos=1&amp;price=2419.0&amp;productid=1219746&amp;sid=289859&amp;type=offer"/>
    <s v=" Jun­kers Ce­ra­pur­Com­fort-Eco ZSBE 16-3 A 21 Brenn­wert­ther­me 16 kW, L/LL Jun­kers FR 120, Mon­ta­ge­plat­te 994, ohne Spei­cher, Jun­kers AZB09 Dach schwarz 80/125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67"/>
    <n v="289859"/>
    <s v="/preisvergleich/Relocate/475957411.html?categoryId=18406&amp;pos=6&amp;price=2567.0&amp;productid=2286143&amp;sid=289859&amp;type=offer"/>
    <s v=" Vail­lant ecoTEC ex­clu­siv VC 206/4-7 Brenn­wert­ther­me ca­lor­MA­TIC 470/4, Schrägdach schwarz 60/100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ZSBE 16 3A21"/>
    <n v="2419"/>
    <n v="289859"/>
    <s v="/preisvergleich/Relocate/481824259.html?categoryId=18406&amp;pos=2&amp;price=2419.0&amp;productid=1219746&amp;sid=289859&amp;type=offer"/>
    <s v=" Jun­kers Ce­ra­pur­Com­fort-Eco ZSBE 16-3 A 21 Brenn­wert­ther­me 16 kW, L/LL Jun­kers FW 120, ohne Spei­cher, ohne Mon­ta­ge­plat­te, ATEC Schacht 6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67"/>
    <n v="289859"/>
    <s v="/preisvergleich/Relocate/475957405.html?categoryId=18406&amp;pos=7&amp;price=2567.0&amp;productid=2286143&amp;sid=289859&amp;type=offer"/>
    <s v=" Vail­lant ecoTEC ex­clu­siv VC 206/4-7 Brenn­wert­ther­me ca­lor­MA­TIC 470/4, Schrägdach rot 60/100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ZSBE 16 3A21"/>
    <n v="2424"/>
    <n v="289859"/>
    <s v="/preisvergleich/Relocate/481812434.html?categoryId=18406&amp;pos=3&amp;price=2424.0&amp;productid=1219746&amp;sid=289859&amp;type=offer"/>
    <s v=" Jun­kers Ce­ra­pur­Com­fort-Eco ZSBE 16-3 A 21 Brenn­wert­ther­me 16 kW, L/LL Jun­kers FR 50, Mon­ta­ge­plat­te 993, ohne Spei­cher, ATEC Schacht 10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68"/>
    <n v="289859"/>
    <s v="/preisvergleich/Relocate/475957508.html?categoryId=18406&amp;pos=8&amp;price=2568.0&amp;productid=2286143&amp;sid=289859&amp;type=offer"/>
    <s v=" Vail­lant ecoTEC ex­clu­siv VC 206/4-7 Brenn­wert­ther­me ohne Re­ge­lung, Schacht­sys­tem­pa­ket 10m, Auf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ZSBE 16 3A21"/>
    <n v="2424"/>
    <n v="289859"/>
    <s v="/preisvergleich/Relocate/481810299.html?categoryId=18406&amp;pos=4&amp;price=2424.0&amp;productid=1219746&amp;sid=289859&amp;type=offer"/>
    <s v=" Jun­kers Ce­ra­pur­Com­fort-Eco ZSBE 16-3 A 21 Brenn­wert­ther­me 16 kW, L/LL Jun­kers FR 50, Mon­ta­ge­plat­te 258, ohne Spei­cher, Jun­kers Schacht 6 Meter 80/125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69"/>
    <n v="289859"/>
    <s v="/preisvergleich/Relocate/475958333.html?categoryId=18406&amp;pos=9&amp;price=2569.0&amp;productid=2286143&amp;sid=289859&amp;type=offer"/>
    <s v=" Vail­lant ecoTEC ex­clu­siv VC 276/4-7 Brenn­wert­ther­me ca­lor­MA­TIC 370, Flach­dach rot 60/100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ZSBE 16 3A21"/>
    <n v="2424"/>
    <n v="289859"/>
    <s v="/preisvergleich/Relocate/481825835.html?categoryId=18406&amp;pos=5&amp;price=2424.0&amp;productid=1219746&amp;sid=289859&amp;type=offer"/>
    <s v=" Jun­kers Ce­ra­pur­Com­fort-Eco ZSBE 16-3 A 21 Brenn­wert­ther­me 16 kW, L/LL Jun­kers FR 120, Mon­ta­ge­plat­te 993, ohne Spei­cher, Jun­kers AZB10 Dach rot 80/125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69"/>
    <n v="289859"/>
    <s v="/preisvergleich/Relocate/475958187.html?categoryId=18406&amp;pos=10&amp;price=2569.0&amp;productid=2286143&amp;sid=289859&amp;type=offer"/>
    <s v=" Vail­lant ecoTEC ex­clu­siv VC 276/4-7 Brenn­wert­ther­me ca­lor­MA­TIC 370, Flach­dach schwarz 60/100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ZSBE 16 3A21"/>
    <n v="2424"/>
    <n v="289859"/>
    <s v="/preisvergleich/Relocate/481809048.html?categoryId=18406&amp;pos=6&amp;price=2424.0&amp;productid=1219746&amp;sid=289859&amp;type=offer"/>
    <s v=" Jun­kers Ce­ra­pur­Com­fort-Eco ZSBE 16-3 A 21 Brenn­wert­ther­me 16 kW, L/LL Jun­kers FR 120, Mon­ta­ge­plat­te 993, ohne Spei­cher, Jun­kers AZB09 Dach schwarz 80/125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74"/>
    <n v="289859"/>
    <s v="/preisvergleich/Relocate/475958024.html?categoryId=18406&amp;pos=11&amp;price=2574.0&amp;productid=2286143&amp;sid=289859&amp;type=offer"/>
    <s v=" Vail­lant ecoTEC ex­clu­siv VC 146/4-7 Brenn­wert­ther­me ohne Re­ge­lung, Schacht­sys­tem­pa­ket 7.5m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ZSBE 16 3A21"/>
    <n v="2424"/>
    <n v="289859"/>
    <s v="/preisvergleich/Relocate/481827415.html?categoryId=18406&amp;pos=7&amp;price=2424.0&amp;productid=1219746&amp;sid=289859&amp;type=offer"/>
    <s v=" Jun­kers Ce­ra­pur­Com­fort-Eco ZSBE 16-3 A 21 Brenn­wert­ther­me 16 kW, L/LL Jun­kers FR 120, ohne Spei­cher, Mon­ta­ge­plat­te 258 + 223-1 (Un­ter­putz), ATEC Schacht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74"/>
    <n v="289859"/>
    <s v="/preisvergleich/Relocate/475958039.html?categoryId=18406&amp;pos=12&amp;price=2574.0&amp;productid=2286143&amp;sid=289859&amp;type=offer"/>
    <s v=" Vail­lant ecoTEC ex­clu­siv VC 276/4-7 Brenn­wert­ther­me ca­lor­MA­TIC 370, Schrägdach schwarz 60/100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ZSBE 16 3A21"/>
    <n v="2424"/>
    <n v="289859"/>
    <s v="/preisvergleich/Relocate/481820515.html?categoryId=18406&amp;pos=8&amp;price=2424.0&amp;productid=1219746&amp;sid=289859&amp;type=offer"/>
    <s v=" Jun­kers Ce­ra­pur­Com­fort-Eco ZSBE 16-3 A 21 Brenn­wert­ther­me 16 kW, L/LL Jun­kers FR 120, Mon­ta­ge­plat­te 258, ohne Spei­cher, Jun­kers Schacht 4 Meter 80/125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74"/>
    <n v="289859"/>
    <s v="/preisvergleich/Relocate/475957698.html?categoryId=18406&amp;pos=13&amp;price=2574.0&amp;productid=2286143&amp;sid=289859&amp;type=offer"/>
    <s v=" Vail­lant ecoTEC ex­clu­siv VC 276/4-7 Brenn­wert­ther­me ca­lor­MA­TIC 370, Schrägdach rot 60/100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435"/>
    <n v="289859"/>
    <s v="/preisvergleich/Relocate/481860978.html?categoryId=18406&amp;pos=1&amp;price=3435.0&amp;productid=1750863&amp;sid=289859&amp;type=offer"/>
    <s v=" Jun­kers Ce­ra­pur­Com­fort ZBR 42-3 A 31 Gas-Brenn­wert­ther­me 42 kW, Flg. P Jun­kers FR 120, Mon­ta­ge­plat­te 994, ohne Spei­cher, Jun­kers AZB09 Dach schwarz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SBE 16 3A21"/>
    <n v="2429"/>
    <n v="289859"/>
    <s v="/preisvergleich/Relocate/481801712.html?categoryId=18406&amp;pos=9&amp;price=2429.0&amp;productid=1219746&amp;sid=289859&amp;type=offer"/>
    <s v=" Jun­kers Ce­ra­pur­Com­fort-Eco ZSBE 16-3 A 21 Brenn­wert­ther­me 16 kW, L/LL Jun­kers FR 50, ohne Spei­cher, Jun­kers Schacht 10 Meter 80/125, ohne Mon­ta­ge­plat­te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75"/>
    <n v="289859"/>
    <s v="/preisvergleich/Relocate/475958175.html?categoryId=18406&amp;pos=14&amp;price=2575.0&amp;productid=2286143&amp;sid=289859&amp;type=offer"/>
    <s v=" Vail­lant ecoTEC ex­clu­siv VC 276/4-7 Brenn­wert­ther­me ca­lor­MA­TIC 370f, ohne Ab­gas­pa­ket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435"/>
    <n v="289859"/>
    <s v="/preisvergleich/Relocate/481846609.html?categoryId=18406&amp;pos=2&amp;price=3435.0&amp;productid=1750863&amp;sid=289859&amp;type=offer"/>
    <s v=" Jun­kers Ce­ra­pur­Com­fort ZBR 42-3 A 21 Gas-Brenn­wert­ther­me 42 kW, L / LL Jun­kers FW 120, ohne Spei­cher, ohne Mon­ta­ge­plat­te, ATEC Schacht 8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25"/>
    <n v="289859"/>
    <s v="/preisvergleich/Relocate/481846807.html?categoryId=18406&amp;pos=1&amp;price=3525.0&amp;productid=3497887&amp;sid=289859&amp;type=offer"/>
    <s v=" Jun­kers Ce­ra­pur­Com­fort ZBR 42-3 A 21 Gas-Brenn­wert­ther­me 42 kW, L / LL Jun­kers FW 120, ohne Spei­cher, Mon­ta­ge­plat­te 258 + 528-1 (Auf­putz), ATEC Schacht 4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A21"/>
    <n v="2429"/>
    <n v="289859"/>
    <s v="/preisvergleich/Relocate/481812680.html?categoryId=18406&amp;pos=10&amp;price=2429.0&amp;productid=1219746&amp;sid=289859&amp;type=offer"/>
    <s v=" Jun­kers Ce­ra­pur­Com­fort-Eco ZSBE 16-3 A 21 Brenn­wert­ther­me 16 kW, L/LL Mon­ta­ge­plat­te 994, ohne Re­ge­lung, ohne Spei­cher, Jun­kers Schacht 10 Meter 80/125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Vaillant exclusiv VC 146 4 7"/>
    <n v="2583"/>
    <n v="289859"/>
    <s v="/preisvergleich/Relocate/475958145.html?categoryId=18406&amp;pos=15&amp;price=2583.0&amp;productid=2286143&amp;sid=289859&amp;type=offer"/>
    <s v=" Vail­lant ecoTEC ex­clu­siv VC 206/4-7 Brenn­wert­ther­me ohne Re­ge­lung, Schacht­sys­tem­pa­ket 7.5m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435"/>
    <n v="289859"/>
    <s v="/preisvergleich/Relocate/481847692.html?categoryId=18406&amp;pos=3&amp;price=3435.0&amp;productid=1750863&amp;sid=289859&amp;type=offer"/>
    <s v=" Jun­kers Ce­ra­pur­Com­fort ZBR 42-3 A 21 Gas-Brenn­wert­ther­me 42 kW, L / LL ohne Re­ge­lung, Jun­kers SK 160-5 ZB, Mon­ta­ge­plat­te 258 + 223-1 (Un­ter­putz)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25"/>
    <n v="289859"/>
    <s v="/preisvergleich/Relocate/481842527.html?categoryId=18406&amp;pos=2&amp;price=3525.0&amp;productid=3497887&amp;sid=289859&amp;type=offer"/>
    <s v=" Jun­kers Ce­ra­pur­Com­fort ZBR 42-3 A 21 Gas-Brenn­wert­ther­me 42 kW, L / LL Jun­kers FR 120, Mon­ta­ge­plat­te 994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A21"/>
    <n v="2429"/>
    <n v="289859"/>
    <s v="/preisvergleich/Relocate/481779268.html?categoryId=18406&amp;pos=11&amp;price=2429.0&amp;productid=1219746&amp;sid=289859&amp;type=offer"/>
    <s v=" Jun­kers Ce­ra­pur­Com­fort-Eco ZSBE 16-3 A 21 Brenn­wert­ther­me 16 kW, L/LL Jun­kers FW 120, ohne Spei­cher, Jun­kers AZB10 Dach rot 80/125, ohne Mon­ta­ge­plat­te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Cerapur Comfort ZBR 42-3 A (42 kW)"/>
    <n v="3440"/>
    <n v="289859"/>
    <s v="/preisvergleich/Relocate/481847173.html?categoryId=18406&amp;pos=4&amp;price=3440.0&amp;productid=1750863&amp;sid=289859&amp;type=offer"/>
    <s v=" Jun­kers Ce­ra­pur­Com­fort ZBR 42-3 A 21 Gas-Brenn­wert­ther­me 42 kW, L / LL ohne Re­ge­lung, Jun­kers SK 160-5 ZB, Mon­ta­ge­plat­te 258 + 528-1 (Auf­putz)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25"/>
    <n v="289859"/>
    <s v="/preisvergleich/Relocate/481846488.html?categoryId=18406&amp;pos=3&amp;price=3525.0&amp;productid=3497887&amp;sid=289859&amp;type=offer"/>
    <s v=" Jun­kers Ce­ra­pur­Com­fort ZBR 42-3 A 21 Gas-Brenn­wert­ther­me 42 kW, L / LL Jun­kers FW 200, Mon­ta­ge­plat­te 258, ohne Spei­cher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A21"/>
    <n v="2429"/>
    <n v="289859"/>
    <s v="/preisvergleich/Relocate/481821754.html?categoryId=18406&amp;pos=12&amp;price=2429.0&amp;productid=1219746&amp;sid=289859&amp;type=offer"/>
    <s v=" Jun­kers Ce­ra­pur­Com­fort-Eco ZSBE 16-3 A 21 Brenn­wert­ther­me 16 kW, L/LL Jun­kers FR 120, Mon­ta­ge­plat­te 994, ohne Spei­cher, ATEC Schacht 8 Meter 80/125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Cerapur Comfort ZBR 42-3 A (42 kW)"/>
    <n v="3440"/>
    <n v="289859"/>
    <s v="/preisvergleich/Relocate/481846806.html?categoryId=18406&amp;pos=5&amp;price=3440.0&amp;productid=1750863&amp;sid=289859&amp;type=offer"/>
    <s v=" Jun­kers Ce­ra­pur­Com­fort ZBR 42-3 A 21 Gas-Brenn­wert­ther­me 42 kW, L / LL Jun­kers FW 120, Mon­ta­ge­plat­te 258, ohne Spei­cher, ATEC Schacht 4 Meter 80/125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0"/>
    <n v="289859"/>
    <s v="/preisvergleich/Relocate/481847154.html?categoryId=18406&amp;pos=4&amp;price=3530.0&amp;productid=3497887&amp;sid=289859&amp;type=offer"/>
    <s v=" Jun­kers Ce­ra­pur­Com­fort ZBR 42-3 A 21 Gas-Brenn­wert­ther­me 42 kW, L / LL Jun­kers FR 50, ohne Spei­cher, Mon­ta­ge­plat­te 258 + 528-1 (Auf­putz), Jun­kers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A21"/>
    <n v="2429"/>
    <n v="289859"/>
    <s v="/preisvergleich/Relocate/481824734.html?categoryId=18406&amp;pos=13&amp;price=2429.0&amp;productid=1219746&amp;sid=289859&amp;type=offer"/>
    <s v=" Jun­kers Ce­ra­pur­Com­fort-Eco ZSBE 16-3 A 21 Brenn­wert­ther­me 16 kW, L/LL Jun­kers FR 120, ohne Spei­cher, Mon­ta­ge­plat­te 258 + 528-1 (Auf­putz), ATEC Schacht 10 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Junkers Cerapur Comfort ZBR 42-3 A (42 kW)"/>
    <n v="3440"/>
    <n v="289859"/>
    <s v="/preisvergleich/Relocate/481854850.html?categoryId=18406&amp;pos=6&amp;price=3440.0&amp;productid=1750863&amp;sid=289859&amp;type=offer"/>
    <s v=" Jun­kers Ce­ra­pur­Com­fort ZBR 42-3 A 31 Gas-Brenn­wert­ther­me 42 kW, Flg. P Jun­kers FR 120, Mon­ta­ge­plat­te 993, ohne Spei­cher, Jun­kers AZB10 Dach rot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0"/>
    <n v="289859"/>
    <s v="/preisvergleich/Relocate/481848865.html?categoryId=18406&amp;pos=5&amp;price=3530.0&amp;productid=3497887&amp;sid=289859&amp;type=offer"/>
    <s v=" Jun­kers Ce­ra­pur­Com­fort ZBR 42-3 A 21 Gas-Brenn­wert­ther­me 42 kW, L / LL Jun­kers FR 120, Mon­ta­ge­plat­te 993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A21"/>
    <n v="2429"/>
    <n v="289859"/>
    <s v="/preisvergleich/Relocate/481806370.html?categoryId=18406&amp;pos=14&amp;price=2429.0&amp;productid=1219746&amp;sid=289859&amp;type=offer"/>
    <s v=" Jun­kers Ce­ra­pur­Com­fort-Eco ZSBE 16-3 A 21 Brenn­wert­ther­me 16 kW, L/LL ohne Re­ge­lung, ohne Ab­gas­pa­ket, Jun­kers SK 200-5 ZB, ohne Mon­ta­ge­plat­te Jun­kers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Remeha Tzerra 24 DS"/>
    <n v="1820"/>
    <n v="223861"/>
    <s v="/preisvergleich/Relocate/585069352.html?categoryId=18406&amp;pos=1&amp;price=1820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45"/>
    <n v="289859"/>
    <s v="/preisvergleich/Relocate/481861006.html?categoryId=18406&amp;pos=7&amp;price=3445.0&amp;productid=1750863&amp;sid=289859&amp;type=offer"/>
    <s v=" Jun­kers Ce­ra­pur­Com­fort ZBR 42-3 A 31 Gas-Brenn­wert­ther­me 42 kW, Flg. P Mon­ta­ge­plat­te 994, ohne Re­ge­lung, ohne Spei­cher, Jun­kers Schacht 10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0"/>
    <n v="289859"/>
    <s v="/preisvergleich/Relocate/481849034.html?categoryId=18406&amp;pos=6&amp;price=353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A21"/>
    <n v="2429"/>
    <n v="289859"/>
    <s v="/preisvergleich/Relocate/481779027.html?categoryId=18406&amp;pos=15&amp;price=2429.0&amp;productid=1219746&amp;sid=289859&amp;type=offer"/>
    <s v=" Jun­kers Ce­ra­pur­Com­fort-Eco ZSBE 16-3 A 21 Brenn­wert­ther­me 16 kW, L/LL Jun­kers FW 120, ohne Spei­cher, Jun­kers AZB09 Dach schwarz 80/125, oh­ne..."/>
    <n v="18406"/>
    <x v="142"/>
    <n v="0"/>
    <n v="14"/>
    <e v="#N/A"/>
    <e v="#N/A"/>
    <n v="71"/>
    <n v="39"/>
    <s v="­me 16 "/>
    <s v="16"/>
    <s v="me 16"/>
    <x v="18"/>
    <s v="16 "/>
    <e v="#N/A"/>
    <m/>
    <n v="16"/>
  </r>
  <r>
    <s v="Remeha Tzerra 24 DS"/>
    <n v="1821"/>
    <n v="223861"/>
    <s v="/preisvergleich/Relocate/585069217.html?categoryId=18406&amp;pos=2&amp;price=1821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45"/>
    <n v="289859"/>
    <s v="/preisvergleich/Relocate/481842559.html?categoryId=18406&amp;pos=8&amp;price=3445.0&amp;productid=1750863&amp;sid=289859&amp;type=offer"/>
    <s v=" Jun­kers Ce­ra­pur­Com­fort ZBR 42-3 A 21 Gas-Brenn­wert­ther­me 42 kW, L / LL Jun­kers FR 50, Mon­ta­ge­plat­te 258, Jun­kers ST 120-5 Z, ohne Ab­gas­pa­ket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0"/>
    <n v="289859"/>
    <s v="/preisvergleich/Relocate/481849029.html?categoryId=18406&amp;pos=7&amp;price=3530.0&amp;productid=3497887&amp;sid=289859&amp;type=offer"/>
    <s v=" Jun­kers Ce­ra­pur­Com­fort ZBR 42-3 A 21 Gas-Brenn­wert­ther­me 42 kW, L / LL Jun­kers FR 50, Jun­kers ST 120-5 Z, Mon­ta­ge­plat­te 258 + 528-1 (Auf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1"/>
    <n v="223861"/>
    <s v="/preisvergleich/Relocate/585069279.html?categoryId=18406&amp;pos=3&amp;price=1821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45"/>
    <n v="289859"/>
    <s v="/preisvergleich/Relocate/481847626.html?categoryId=18406&amp;pos=9&amp;price=3445.0&amp;productid=1750863&amp;sid=289859&amp;type=offer"/>
    <s v=" Jun­kers Ce­ra­pur­Com­fort ZBR 42-3 A 21 Gas-Brenn­wert­ther­me 42 kW, L / LL Jun­kers FR 120, Mon­ta­ge­plat­te 994, ohne Spei­cher, ATEC Schacht 10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0"/>
    <n v="289859"/>
    <s v="/preisvergleich/Relocate/481846403.html?categoryId=18406&amp;pos=8&amp;price=3530.0&amp;productid=3497887&amp;sid=289859&amp;type=offer"/>
    <s v=" Jun­kers Ce­ra­pur­Com­fort ZBR 42-3 A 21 Gas-Brenn­wert­ther­me 42 kW, L / LL Jun­kers FR 50, Mon­ta­ge­plat­te 993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2"/>
    <n v="223861"/>
    <s v="/preisvergleich/Relocate/585069436.html?categoryId=18406&amp;pos=4&amp;price=1822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45"/>
    <n v="289859"/>
    <s v="/preisvergleich/Relocate/481849009.html?categoryId=18406&amp;pos=10&amp;price=3445.0&amp;productid=1750863&amp;sid=289859&amp;type=offer"/>
    <s v=" Jun­kers Ce­ra­pur­Com­fort ZBR 42-3 A 21 Gas-Brenn­wert­ther­me 42 kW, L / LL Jun­kers FR 50, Mon­ta­ge­plat­te 258, ohne Spei­cher, Jun­kers Schacht 8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5"/>
    <n v="289859"/>
    <s v="/preisvergleich/Relocate/481847672.html?categoryId=18406&amp;pos=9&amp;price=3535.0&amp;productid=3497887&amp;sid=289859&amp;type=offer"/>
    <s v=" Jun­kers Ce­ra­pur­Com­fort ZBR 42-3 A 21 Gas-Brenn­wert­ther­me 42 kW, L / LL Jun­kers FR 12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3"/>
    <n v="223861"/>
    <s v="/preisvergleich/Relocate/585069130.html?categoryId=18406&amp;pos=5&amp;price=1823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50"/>
    <n v="289859"/>
    <s v="/preisvergleich/Relocate/481842605.html?categoryId=18406&amp;pos=11&amp;price=3450.0&amp;productid=1750863&amp;sid=289859&amp;type=offer"/>
    <s v=" Jun­kers Ce­ra­pur­Com­fort ZBR 42-3 A 21 Gas-Brenn­wert­ther­me 42 kW, L / LL Jun­kers FR 120, Mon­ta­ge­plat­te 258, ohne Spei­cher, Jun­kers Schacht 6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5"/>
    <n v="289859"/>
    <s v="/preisvergleich/Relocate/481846975.html?categoryId=18406&amp;pos=10&amp;price=3535.0&amp;productid=3497887&amp;sid=289859&amp;type=offer"/>
    <s v=" Jun­kers Ce­ra­pur­Com­fort ZBR 42-3 A 21 Gas-Brenn­wert­ther­me 42 kW, L / LL Jun­kers FW 120, ohne Spei­cher, Jun­kers Schacht 4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3"/>
    <n v="223861"/>
    <s v="/preisvergleich/Relocate/585069449.html?categoryId=18406&amp;pos=6&amp;price=1823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50"/>
    <n v="289859"/>
    <s v="/preisvergleich/Relocate/481846495.html?categoryId=18406&amp;pos=12&amp;price=3450.0&amp;productid=1750863&amp;sid=289859&amp;type=offer"/>
    <s v=" Jun­kers Ce­ra­pur­Com­fort ZBR 42-3 A 21 Gas-Brenn­wert­ther­me 42 kW, L / LL Jun­kers FR 120, Mon­ta­ge­plat­te 993, ohne Spei­cher, ATEC Schacht 10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5"/>
    <n v="289859"/>
    <s v="/preisvergleich/Relocate/481846956.html?categoryId=18406&amp;pos=11&amp;price=3535.0&amp;productid=3497887&amp;sid=289859&amp;type=offer"/>
    <s v=" Jun­kers Ce­ra­pur­Com­fort ZBR 42-3 A 21 Gas-Brenn­wert­ther­me 42 kW, L / LL Jun­kers FR 120, Mon­ta­ge­plat­te 258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3"/>
    <n v="223861"/>
    <s v="/preisvergleich/Relocate/585069388.html?categoryId=18406&amp;pos=7&amp;price=1823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50"/>
    <n v="289859"/>
    <s v="/preisvergleich/Relocate/481846424.html?categoryId=18406&amp;pos=13&amp;price=3450.0&amp;productid=1750863&amp;sid=289859&amp;type=offer"/>
    <s v=" Jun­kers Ce­ra­pur­Com­fort ZBR 42-3 A 21 Gas-Brenn­wert­ther­me 42 kW, L / LL Jun­kers FW 200, ohne Spei­cher, ohne Mon­ta­ge­plat­te, ATEC Schacht 4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5"/>
    <n v="289859"/>
    <s v="/preisvergleich/Relocate/481848985.html?categoryId=18406&amp;pos=12&amp;price=3535.0&amp;productid=3497887&amp;sid=289859&amp;type=offer"/>
    <s v=" Jun­kers Ce­ra­pur­Com­fort ZBR 42-3 A 21 Gas-Brenn­wert­ther­me 42 kW, L / LL ohne Re­ge­lung, Jun­kers SK 160-5 ZB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4"/>
    <n v="223861"/>
    <s v="/preisvergleich/Relocate/585069197.html?categoryId=18406&amp;pos=8&amp;price=1824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55"/>
    <n v="289859"/>
    <s v="/preisvergleich/Relocate/481847928.html?categoryId=18406&amp;pos=14&amp;price=3455.0&amp;productid=1750863&amp;sid=289859&amp;type=offer"/>
    <s v=" Jun­kers Ce­ra­pur­Com­fort ZBR 42-3 A 21 Gas-Brenn­wert­ther­me 42 kW, L / LL Jun­kers FR 120, ohne Spei­cher, Jun­kers Schacht 10 Meter 80/125, ohne Mon­ta­ge­plat­te 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5"/>
    <n v="289859"/>
    <s v="/preisvergleich/Relocate/481846659.html?categoryId=18406&amp;pos=13&amp;price=3535.0&amp;productid=3497887&amp;sid=289859&amp;type=offer"/>
    <s v=" Jun­kers Ce­ra­pur­Com­fort ZBR 42-3 A 21 Gas-Brenn­wert­ther­me 42 kW, L / LL Jun­kers FW 200, Mon­ta­ge­plat­te 258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4"/>
    <n v="223861"/>
    <s v="/preisvergleich/Relocate/585069172.html?categoryId=18406&amp;pos=9&amp;price=1824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 (42 kW)"/>
    <n v="3455"/>
    <n v="289859"/>
    <s v="/preisvergleich/Relocate/481847732.html?categoryId=18406&amp;pos=15&amp;price=3455.0&amp;productid=1750863&amp;sid=289859&amp;type=offer"/>
    <s v=" Jun­kers Ce­ra­pur­Com­fort ZBR 42-3 A 21 Gas-Brenn­wert­ther­me 42 kW, L / LL Jun­kers FW 120, ohne Spei­cher, ohne Mon­ta­ge­plat­te, ATEC Schacht 10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A21"/>
    <n v="3535"/>
    <n v="289859"/>
    <s v="/preisvergleich/Relocate/481846480.html?categoryId=18406&amp;pos=14&amp;price=3535.0&amp;productid=3497887&amp;sid=289859&amp;type=offer"/>
    <s v=" Jun­kers Ce­ra­pur­Com­fort ZBR 42-3 A 21 Gas-Brenn­wert­ther­me 42 kW, L / LL ohne Re­ge­lung, Jun­kers ST 120-5 Z, ohne Mon­ta­ge­plat­te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4"/>
    <n v="223861"/>
    <s v="/preisvergleich/Relocate/585069158.html?categoryId=18406&amp;pos=10&amp;price=1824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21"/>
    <n v="3540"/>
    <n v="289859"/>
    <s v="/preisvergleich/Relocate/481847830.html?categoryId=18406&amp;pos=15&amp;price=3540.0&amp;productid=3497887&amp;sid=289859&amp;type=offer"/>
    <s v=" Jun­kers Ce­ra­pur­Com­fort ZBR 42-3 A 21 Gas-Brenn­wert­ther­me 42 kW, L / LL Jun­kers FW 120, ohne Spei­cher, Mon­ta­ge­plat­te 258 + 223-1 (Un­ter­putz), ATEC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24"/>
    <n v="223861"/>
    <s v="/preisvergleich/Relocate/585069534.html?categoryId=18406&amp;pos=11&amp;price=1824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825"/>
    <n v="223861"/>
    <s v="/preisvergleich/Relocate/585069265.html?categoryId=18406&amp;pos=12&amp;price=1825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825"/>
    <n v="223861"/>
    <s v="/preisvergleich/Relocate/585069107.html?categoryId=18406&amp;pos=13&amp;price=1825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825"/>
    <n v="223861"/>
    <s v="/preisvergleich/Relocate/585069140.html?categoryId=18406&amp;pos=14&amp;price=1825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825"/>
    <n v="223861"/>
    <s v="/preisvergleich/Relocate/585069452.html?categoryId=18406&amp;pos=15&amp;price=1825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ecoTEC exclusiv VC 146/4-7"/>
    <n v="2584"/>
    <n v="289859"/>
    <s v="/preisvergleich/Relocate/475957213.html?categoryId=18406&amp;pos=1&amp;price=2584.0&amp;productid=2286143&amp;sid=289859&amp;type=offer"/>
    <s v=" Vail­lant ecoTEC ex­clu­siv VC 146/4-7 Brenn­wert­ther­me ohne Re­ge­lung, Schacht­sys­tem­pa­ket 10m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589"/>
    <n v="289859"/>
    <s v="/preisvergleich/Relocate/475957344.html?categoryId=18406&amp;pos=2&amp;price=2589.0&amp;productid=2286143&amp;sid=289859&amp;type=offer"/>
    <s v=" Vail­lant ecoTEC ex­clu­siv VC 276/4-7 Brenn­wert­ther­me ca­lor­MA­TIC 470/4, ohne Ab­gas­pa­ket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589"/>
    <n v="289859"/>
    <s v="/preisvergleich/Relocate/475957609.html?categoryId=18406&amp;pos=3&amp;price=2589.0&amp;productid=2286143&amp;sid=289859&amp;type=offer"/>
    <s v=" Vail­lant ecoTEC ex­clu­siv VC 146/4-7 Brenn­wert­ther­me ohne Re­ge­lung, Schacht­sys­tem­pa­ket 10m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593"/>
    <n v="289859"/>
    <s v="/preisvergleich/Relocate/475957997.html?categoryId=18406&amp;pos=4&amp;price=2593.0&amp;productid=2286143&amp;sid=289859&amp;type=offer"/>
    <s v=" Vail­lant ecoTEC ex­clu­siv VC 206/4-7 Brenn­wert­ther­me ohne Re­ge­lung, Schacht­sys­tem­pa­ket 10m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593"/>
    <n v="289859"/>
    <s v="/preisvergleich/Relocate/475957935.html?categoryId=18406&amp;pos=5&amp;price=2593.0&amp;productid=2286143&amp;sid=289859&amp;type=offer"/>
    <s v=" Vail­lant ecoTEC ex­clu­siv VC 146/4-7 Brenn­wert­ther­me ca­lor­MA­TIC 350, Schacht­sys­tem­pa­ket 7.5m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Comfort 16 kW"/>
    <n v="2434"/>
    <n v="289859"/>
    <s v="/preisvergleich/Relocate/481815563.html?categoryId=18406&amp;pos=1&amp;price=2434.0&amp;productid=1219746&amp;sid=289859&amp;type=offer"/>
    <s v=" Jun­kers Ce­ra­pur­Com­fort-Eco ZSBE 16-3 A 21 Brenn­wert­ther­me 16 kW, L/LL Jun­kers FR 120, Mon­ta­ge­plat­te 993, ohne Spei­cher, ATEC Schacht 8 Meter 80/125 Jun­kers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598"/>
    <n v="289859"/>
    <s v="/preisvergleich/Relocate/475958183.html?categoryId=18406&amp;pos=6&amp;price=2598.0&amp;productid=2286143&amp;sid=289859&amp;type=offer"/>
    <s v=" Vail­lant ecoTEC ex­clu­siv VC 206/4-7 Brenn­wert­ther­me ohne Re­ge­lung, Schacht­sys­tem­pa­ket 10m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Comfort 16 kW"/>
    <n v="2434"/>
    <n v="289859"/>
    <s v="/preisvergleich/Relocate/481819817.html?categoryId=18406&amp;pos=2&amp;price=2434.0&amp;productid=1219746&amp;sid=289859&amp;type=offer"/>
    <s v=" Jun­kers Ce­ra­pur­Com­fort-Eco ZSBE 16-3 A 21 Brenn­wert­ther­me 16 kW, L/LL Mon­ta­ge­plat­te 993, ohne Re­ge­lung, ohne Spei­cher, Jun­kers Schacht 10 Meter 80/125...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599"/>
    <n v="289859"/>
    <s v="/preisvergleich/Relocate/475958286.html?categoryId=18406&amp;pos=7&amp;price=2599.0&amp;productid=2286143&amp;sid=289859&amp;type=offer"/>
    <s v=" Vail­lant ecoTEC ex­clu­siv VC 146/4-7 Brenn­wert­ther­me ca­lor­MA­TIC 470f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Comfort 16 kW"/>
    <n v="2434"/>
    <n v="289859"/>
    <s v="/preisvergleich/Relocate/481810952.html?categoryId=18406&amp;pos=3&amp;price=2434.0&amp;productid=1219746&amp;sid=289859&amp;type=offer"/>
    <s v=" Jun­kers Ce­ra­pur­Com­fort-Eco ZSBE 16-3 A 21 Brenn­wert­ther­me 16 kW, L/LL Jun­kers FR 120, ohne Spei­cher, Jun­kers Schacht 8 Meter 80/125, ohne Mon­ta­ge­plat­te...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602"/>
    <n v="289859"/>
    <s v="/preisvergleich/Relocate/475957334.html?categoryId=18406&amp;pos=8&amp;price=2602.0&amp;productid=2286143&amp;sid=289859&amp;type=offer"/>
    <s v=" Vail­lant ecoTEC ex­clu­siv VC 206/4-7 Brenn­wert­ther­me ca­lor­MA­TIC 350, Schacht­sys­tem­pa­ket 7.5m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Comfort 16 kW"/>
    <n v="2434"/>
    <n v="289859"/>
    <s v="/preisvergleich/Relocate/481820412.html?categoryId=18406&amp;pos=4&amp;price=2434.0&amp;productid=1219746&amp;sid=289859&amp;type=offer"/>
    <s v=" Jun­kers Ce­ra­pur­Com­fort-Eco ZSBE 16-3 A 21 Brenn­wert­ther­me 16 kW, L/LL Jun­kers FR 120, Jun­kers ST 120-5 Z, ohne Ab­gas­pa­ket, ohne Mon­ta­ge­plat­te Jun­kers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608"/>
    <n v="289859"/>
    <s v="/preisvergleich/Relocate/475957406.html?categoryId=18406&amp;pos=9&amp;price=2608.0&amp;productid=2286143&amp;sid=289859&amp;type=offer"/>
    <s v=" Vail­lant ecoTEC ex­clu­siv VC 206/4-7 Brenn­wert­ther­me ca­lor­MA­TIC 470f, ohne Ab­gas­pa­ket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Comfort 16 kW"/>
    <n v="2435"/>
    <n v="289859"/>
    <s v="/preisvergleich/Relocate/481808152.html?categoryId=18406&amp;pos=5&amp;price=2435.0&amp;productid=1219746&amp;sid=289859&amp;type=offer"/>
    <s v=" Jun­kers Ce­ra­pur­Com­fort-Eco ZSBE 16-3 A 31 Brenn­wert­ther­me 16 kW Flg. P ohne Re­ge­lung, ohne Spei­cher, ohne Mon­ta­ge­plat­te, ATEC Schacht 6 Meter 80/125 Jun­kers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610"/>
    <n v="289859"/>
    <s v="/preisvergleich/Relocate/475958288.html?categoryId=18406&amp;pos=10&amp;price=2610.0&amp;productid=2286143&amp;sid=289859&amp;type=offer"/>
    <s v=" Vail­lant ecoTEC ex­clu­siv VC 276/4-7 Brenn­wert­ther­me ohne Re­ge­lung, Schacht­sys­tem­pa­ket 7.5m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Comfort 16 kW"/>
    <n v="2445"/>
    <n v="289859"/>
    <s v="/preisvergleich/Relocate/481827902.html?categoryId=18406&amp;pos=6&amp;price=2445.0&amp;productid=1219746&amp;sid=289859&amp;type=offer"/>
    <s v=" Jun­kers Ce­ra­pur­Com­fort-Eco ZSBE 16-3 A 31 Brenn­wert­ther­me 16 kW Flg. P ohne Re­ge­lung, ohne Spei­cher, Jun­kers AZB09 Dach schwarz 80/125, oh­ne...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613"/>
    <n v="289859"/>
    <s v="/preisvergleich/Relocate/475957553.html?categoryId=18406&amp;pos=11&amp;price=2613.0&amp;productid=2286143&amp;sid=289859&amp;type=offer"/>
    <s v=" Vail­lant ecoTEC ex­clu­siv VC 146/4-7 Brenn­wert­ther­me ca­lor­MA­TIC 370, Schacht­sys­tem­pa­ket 7.5m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Comfort 16 kW"/>
    <n v="2445"/>
    <n v="289859"/>
    <s v="/preisvergleich/Relocate/481826856.html?categoryId=18406&amp;pos=7&amp;price=2445.0&amp;productid=1219746&amp;sid=289859&amp;type=offer"/>
    <s v=" Jun­kers Ce­ra­pur­Com­fort-Eco ZSBE 16-3 A 31 Brenn­wert­ther­me 16 kW Flg. P ohne Re­ge­lung, ohne Spei­cher, Jun­kers AZB10 Dach rot 80/125, ohne Mon­ta­ge­plat­te...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614"/>
    <n v="289859"/>
    <s v="/preisvergleich/Relocate/475958271.html?categoryId=18406&amp;pos=12&amp;price=2614.0&amp;productid=2286143&amp;sid=289859&amp;type=offer"/>
    <s v=" Vail­lant ecoTEC ex­clu­siv VC 146/4-7 Brenn­wert­ther­me ohne Re­ge­lung, Schacht­sys­tem­pa­ket 10m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Comfort 16 kW"/>
    <n v="2454"/>
    <n v="289859"/>
    <s v="/preisvergleich/Relocate/481781458.html?categoryId=18406&amp;pos=8&amp;price=2454.0&amp;productid=1219746&amp;sid=289859&amp;type=offer"/>
    <s v=" Jun­kers Ce­ra­pur­Com­fort-Eco ZSBE 16-3 A 23 Brenn­wert­ther­me 16 kW, E/H Jun­kers FW 200, ohne Spei­cher, ohne Mon­ta­ge­plat­te, ATEC Schacht 4 Meter 80/125 Jun­kers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615"/>
    <n v="289859"/>
    <s v="/preisvergleich/Relocate/475957677.html?categoryId=18406&amp;pos=13&amp;price=2615.0&amp;productid=2286143&amp;sid=289859&amp;type=offer"/>
    <s v=" Vail­lant ecoTEC ex­clu­siv VC 146/4-7 Brenn­wert­ther­me ca­lor­MA­TIC 370f, Flach­dach rot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460"/>
    <n v="289859"/>
    <s v="/preisvergleich/Relocate/481846537.html?categoryId=18406&amp;pos=1&amp;price=3460.0&amp;productid=1750863&amp;sid=289859&amp;type=offer"/>
    <s v=" Jun­kers Ce­ra­pur­Com­fort ZBR 42-3 A 21 Gas-Brenn­wert­ther­me 42 kW, L / LL Jun­kers FR 50, Jun­kers SK 160-5 ZB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16 kW"/>
    <n v="2455"/>
    <n v="289859"/>
    <s v="/preisvergleich/Relocate/481818846.html?categoryId=18406&amp;pos=9&amp;price=2455.0&amp;productid=1219746&amp;sid=289859&amp;type=offer"/>
    <s v=" Jun­kers Ce­ra­pur­Com­fort-Eco ZSBE 16-3 A 31 Brenn­wert­ther­me 16 kW Flg. P ohne Re­ge­lung, ohne Spei­cher, ohne Mon­ta­ge­plat­te, ATEC Schacht 8 Meter 80/125 Jun­kers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615"/>
    <n v="289859"/>
    <s v="/preisvergleich/Relocate/475957672.html?categoryId=18406&amp;pos=14&amp;price=2615.0&amp;productid=2286143&amp;sid=289859&amp;type=offer"/>
    <s v=" Vail­lant ecoTEC ex­clu­siv VC 146/4-7 Brenn­wert­ther­me ca­lor­MA­TIC 370f, Flach­dach schwarz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460"/>
    <n v="289859"/>
    <s v="/preisvergleich/Relocate/481846527.html?categoryId=18406&amp;pos=2&amp;price=3460.0&amp;productid=1750863&amp;sid=289859&amp;type=offer"/>
    <s v=" Jun­kers Ce­ra­pur­Com­fort ZBR 42-3 A 21 Gas-Brenn­wert­ther­me 42 kW, L / LL Mon­ta­ge­plat­te 994, ohne Re­ge­lung, Jun­kers SK 160-5 ZB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40"/>
    <n v="289859"/>
    <s v="/preisvergleich/Relocate/481846875.html?categoryId=18406&amp;pos=1&amp;price=3540.0&amp;productid=3497887&amp;sid=289859&amp;type=offer"/>
    <s v=" Jun­kers Ce­ra­pur­Com­fort ZBR 42-3 A 21 Gas-Brenn­wert­ther­me 42 kW, L / LL Mon­ta­ge­plat­te 258, ohne Re­ge­lung, Jun­kers ST 120-5 Z, ATEC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16 kW"/>
    <n v="2460"/>
    <n v="289859"/>
    <s v="/preisvergleich/Relocate/481802889.html?categoryId=18406&amp;pos=10&amp;price=2460.0&amp;productid=1219746&amp;sid=289859&amp;type=offer"/>
    <s v=" Jun­kers Ce­ra­pur­Com­fort-Eco ZSBE 16-3 A 31 Brenn­wert­ther­me 16 kW Flg. P Mon­ta­ge­plat­te 258, ohne Re­ge­lung, ohne Spei­cher, ATEC Schacht 4 Meter 80/125 Jun­kers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Vaillant ecoTEC exclusiv VC 146/4-7"/>
    <n v="2620"/>
    <n v="289859"/>
    <s v="/preisvergleich/Relocate/475958428.html?categoryId=18406&amp;pos=15&amp;price=2620.0&amp;productid=2286143&amp;sid=289859&amp;type=offer"/>
    <s v=" Vail­lant ecoTEC ex­clu­siv VC 146/4-7 Brenn­wert­ther­me ca­lor­MA­TIC 370f, Schrägdach rot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460"/>
    <n v="289859"/>
    <s v="/preisvergleich/Relocate/481847742.html?categoryId=18406&amp;pos=3&amp;price=3460.0&amp;productid=1750863&amp;sid=289859&amp;type=offer"/>
    <s v=" Jun­kers Ce­ra­pur­Com­fort ZBR 42-3 A 21 Gas-Brenn­wert­ther­me 42 kW, L / LL Jun­kers FW 120, Mon­ta­ge­plat­te 258, ohne Spei­cher, ATEC Schacht 6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45"/>
    <n v="289859"/>
    <s v="/preisvergleich/Relocate/481847296.html?categoryId=18406&amp;pos=2&amp;price=3545.0&amp;productid=3497887&amp;sid=289859&amp;type=offer"/>
    <s v=" Jun­kers Ce­ra­pur­Com­fort ZBR 42-3 A 21 Gas-Brenn­wert­ther­me 42 kW, L / LL Jun­kers FW 120, Mon­ta­ge­plat­te 994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16 kW"/>
    <n v="2465"/>
    <n v="289859"/>
    <s v="/preisvergleich/Relocate/481777201.html?categoryId=18406&amp;pos=11&amp;price=2465.0&amp;productid=1219746&amp;sid=289859&amp;type=offer"/>
    <s v=" Jun­kers Ce­ra­pur­Com­fort-Eco ZSBE 16-3 A 31 Brenn­wert­ther­me 16 kW Flg. P Jun­kers FR 50, ohne Spei­cher, Mon­ta­ge­plat­te 258 + 223-1 (Un­ter­putz), oh­ne...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Junkers ZBR 42 3 42 kw"/>
    <n v="3465"/>
    <n v="289859"/>
    <s v="/preisvergleich/Relocate/481846589.html?categoryId=18406&amp;pos=4&amp;price=3465.0&amp;productid=1750863&amp;sid=289859&amp;type=offer"/>
    <s v=" Jun­kers Ce­ra­pur­Com­fort ZBR 42-3 A 21 Gas-Brenn­wert­ther­me 42 kW, L / LL Mon­ta­ge­plat­te 993, ohne Re­ge­lung, Jun­kers SK 160-5 ZB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45"/>
    <n v="289859"/>
    <s v="/preisvergleich/Relocate/481846778.html?categoryId=18406&amp;pos=3&amp;price=3545.0&amp;productid=3497887&amp;sid=289859&amp;type=offer"/>
    <s v=" Jun­kers Ce­ra­pur­Com­fort ZBR 42-3 A 21 Gas-Brenn­wert­ther­me 42 kW, L / LL Jun­kers FW 120, ohne Spei­cher, Mon­ta­ge­plat­te 258 + 528-1 (Auf­putz), ATEC Schacht 6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16 kW"/>
    <n v="2470"/>
    <n v="289859"/>
    <s v="/preisvergleich/Relocate/481815127.html?categoryId=18406&amp;pos=12&amp;price=2470.0&amp;productid=1219746&amp;sid=289859&amp;type=offer"/>
    <s v=" Jun­kers Ce­ra­pur­Com­fort-Eco ZSBE 16-3 A 31 Brenn­wert­ther­me 16 kW Flg. P Jun­kers FR 50, ohne Spei­cher, Mon­ta­ge­plat­te 258 + 528-1 (Auf­putz), ohne Ab­gas­pa­ket ...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Junkers ZBR 42 3 42 kw"/>
    <n v="3470"/>
    <n v="289859"/>
    <s v="/preisvergleich/Relocate/481848194.html?categoryId=18406&amp;pos=5&amp;price=3470.0&amp;productid=1750863&amp;sid=289859&amp;type=offer"/>
    <s v=" Jun­kers Ce­ra­pur­Com­fort ZBR 42-3 A 21 Gas-Brenn­wert­ther­me 42 kW, L / LL Jun­kers FR 50, Mon­ta­ge­plat­te 258, ohne Spei­cher, Jun­kers Schacht 10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8072.html?categoryId=18406&amp;pos=4&amp;price=3550.0&amp;productid=3497887&amp;sid=289859&amp;type=offer"/>
    <s v=" Jun­kers Ce­ra­pur­Com­fort ZBR 42-3 A 21 Gas-Brenn­wert­ther­me 42 kW, L / LL Jun­kers FR 50, Mon­ta­ge­plat­te 994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16 kW"/>
    <n v="2475"/>
    <n v="289859"/>
    <s v="/preisvergleich/Relocate/481777867.html?categoryId=18406&amp;pos=13&amp;price=2475.0&amp;productid=1219746&amp;sid=289859&amp;type=offer"/>
    <s v=" Jun­kers Ce­ra­pur­Com­fort-Eco ZSBE 16-3 A 31 Brenn­wert­ther­me 16 kW Flg. P ohne Re­ge­lung, ohne Spei­cher, ohne Mon­ta­ge­plat­te, ATEC Schacht 10 Meter 80/125...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Junkers ZBR 42 3 42 kw"/>
    <n v="3470"/>
    <n v="289859"/>
    <s v="/preisvergleich/Relocate/481847579.html?categoryId=18406&amp;pos=6&amp;price=3470.0&amp;productid=1750863&amp;sid=289859&amp;type=offer"/>
    <s v=" Jun­kers Ce­ra­pur­Com­fort ZBR 42-3 A 21 Gas-Brenn­wert­ther­me 42 kW, L / LL Jun­kers FR 50, ohne Spei­cher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8111.html?categoryId=18406&amp;pos=5&amp;price=3550.0&amp;productid=3497887&amp;sid=289859&amp;type=offer"/>
    <s v=" Jun­kers Ce­ra­pur­Com­fort ZBR 42-3 A 21 Gas-Brenn­wert­ther­me 42 kW, L / LL Jun­kers FW 120, Mon­ta­ge­plat­te 993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16 kW"/>
    <n v="2480"/>
    <n v="289859"/>
    <s v="/preisvergleich/Relocate/481818713.html?categoryId=18406&amp;pos=14&amp;price=2480.0&amp;productid=1219746&amp;sid=289859&amp;type=offer"/>
    <s v=" Jun­kers Ce­ra­pur­Com­fort-Eco ZSBE 16-3 A 31 Brenn­wert­ther­me 16 kW Flg. P Mon­ta­ge­plat­te 258, ohne Re­ge­lung, ohne Spei­cher, ATEC Schacht 6 Meter 80/125 Jun­kers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Remeha Tzerra24 DS"/>
    <n v="1825"/>
    <n v="223861"/>
    <s v="/preisvergleich/Relocate/585069527.html?categoryId=18406&amp;pos=1&amp;price=1825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70"/>
    <n v="289859"/>
    <s v="/preisvergleich/Relocate/481847653.html?categoryId=18406&amp;pos=7&amp;price=3470.0&amp;productid=1750863&amp;sid=289859&amp;type=offer"/>
    <s v=" Jun­kers Ce­ra­pur­Com­fort ZBR 42-3 A 21 Gas-Brenn­wert­ther­me 42 kW, L / LL Jun­kers FW 120, Mon­ta­ge­plat­te 258, ohne Spei­cher, Jun­kers AZB10 Dach rot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7654.html?categoryId=18406&amp;pos=6&amp;price=3550.0&amp;productid=3497887&amp;sid=289859&amp;type=offer"/>
    <s v=" Jun­kers Ce­ra­pur­Com­fort ZBR 42-3 A 21 Gas-Brenn­wert­ther­me 42 kW, L / LL Mon­ta­ge­plat­te 258, ohne Re­ge­lung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16 kW"/>
    <n v="2490"/>
    <n v="289859"/>
    <s v="/preisvergleich/Relocate/481820987.html?categoryId=18406&amp;pos=15&amp;price=2490.0&amp;productid=1219746&amp;sid=289859&amp;type=offer"/>
    <s v=" Jun­kers Ce­ra­pur­Com­fort-Eco ZSBE 16-3 A 31 Brenn­wert­ther­me 16 kW Flg. P Jun­kers FR 50, Mon­ta­ge­plat­te 994, ohne Spei­cher, ohne Ab­gas­pa­ket Jun­kers"/>
    <n v="18406"/>
    <x v="142"/>
    <n v="27"/>
    <n v="24"/>
    <s v="rt 16 "/>
    <s v="16 "/>
    <n v="71"/>
    <n v="39"/>
    <s v="­me 16 "/>
    <s v="16"/>
    <s v="me 16"/>
    <x v="18"/>
    <e v="#REF!"/>
    <s v="n.a."/>
    <m/>
    <n v="16"/>
  </r>
  <r>
    <s v="Remeha Tzerra24 DS"/>
    <n v="1825"/>
    <n v="223861"/>
    <s v="/preisvergleich/Relocate/585069374.html?categoryId=18406&amp;pos=2&amp;price=1825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70"/>
    <n v="289859"/>
    <s v="/preisvergleich/Relocate/481847793.html?categoryId=18406&amp;pos=8&amp;price=3470.0&amp;productid=1750863&amp;sid=289859&amp;type=offer"/>
    <s v=" Jun­kers Ce­ra­pur­Com­fort ZBR 42-3 A 21 Gas-Brenn­wert­ther­me 42 kW, L / LL Mon­ta­ge­plat­te 258, ohne Re­ge­lung, ohne Ab­gas­pa­ket, Jun­kers SK 200-5 ZB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7198.html?categoryId=18406&amp;pos=7&amp;price=3550.0&amp;productid=3497887&amp;sid=289859&amp;type=offer"/>
    <s v=" Jun­kers Ce­ra­pur­Com­fort ZBR 42-3 A 21 Gas-Brenn­wert­ther­me 42 kW, L / LL Jun­kers FR 5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26"/>
    <n v="223861"/>
    <s v="/preisvergleich/Relocate/586004974.html?categoryId=18406&amp;pos=3&amp;price=1826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70"/>
    <n v="289859"/>
    <s v="/preisvergleich/Relocate/481847414.html?categoryId=18406&amp;pos=9&amp;price=3470.0&amp;productid=1750863&amp;sid=289859&amp;type=offer"/>
    <s v=" Jun­kers Ce­ra­pur­Com­fort ZBR 42-3 A 21 Gas-Brenn­wert­ther­me 42 kW, L / LL Jun­kers FW 200, ohne Spei­cher, ohne Mon­ta­ge­plat­te, ATEC Schacht 6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8932.html?categoryId=18406&amp;pos=8&amp;price=3550.0&amp;productid=3497887&amp;sid=289859&amp;type=offer"/>
    <s v=" Jun­kers Ce­ra­pur­Com­fort ZBR 42-3 A 21 Gas-Brenn­wert­ther­me 42 kW, L / LL Jun­kers FR 50, Mon­ta­ge­plat­te 994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26"/>
    <n v="223861"/>
    <s v="/preisvergleich/Relocate/586004744.html?categoryId=18406&amp;pos=4&amp;price=1826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70"/>
    <n v="289859"/>
    <s v="/preisvergleich/Relocate/481849018.html?categoryId=18406&amp;pos=10&amp;price=3470.0&amp;productid=1750863&amp;sid=289859&amp;type=offer"/>
    <s v=" Jun­kers Ce­ra­pur­Com­fort ZBR 42-3 A 21 Gas-Brenn­wert­ther­me 42 kW, L / LL Jun­kers FW 120, Mon­ta­ge­plat­te 258, ohne Spei­cher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8791.html?categoryId=18406&amp;pos=9&amp;price=3550.0&amp;productid=3497887&amp;sid=289859&amp;type=offer"/>
    <s v=" Jun­kers Ce­ra­pur­Com­fort ZBR 42-3 A 21 Gas-Brenn­wert­ther­me 42 kW, L / LL Mon­ta­ge­plat­te 258, ohne Re­ge­lung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26"/>
    <n v="223861"/>
    <s v="/preisvergleich/Relocate/585069339.html?categoryId=18406&amp;pos=5&amp;price=1826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75"/>
    <n v="289859"/>
    <s v="/preisvergleich/Relocate/481846529.html?categoryId=18406&amp;pos=11&amp;price=3475.0&amp;productid=1750863&amp;sid=289859&amp;type=offer"/>
    <s v=" Jun­kers Ce­ra­pur­Com­fort ZBR 42-3 A 21 Gas-Brenn­wert­ther­me 42 kW, L / LL Jun­kers FR 120, Mon­ta­ge­plat­te 258, ohne Spei­cher, Jun­kers Schacht 8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8755.html?categoryId=18406&amp;pos=10&amp;price=355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27"/>
    <n v="223861"/>
    <s v="/preisvergleich/Relocate/585069543.html?categoryId=18406&amp;pos=6&amp;price=1827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75"/>
    <n v="289859"/>
    <s v="/preisvergleich/Relocate/481846346.html?categoryId=18406&amp;pos=12&amp;price=3475.0&amp;productid=1750863&amp;sid=289859&amp;type=offer"/>
    <s v=" Jun­kers Ce­ra­pur­Com­fort ZBR 42-3 A 21 Gas-Brenn­wert­ther­me 42 kW, L / LL Jun­kers FR 50, ohne Spei­cher, Mon­ta­ge­plat­te 258 + 528-1 (Auf­putz), Jun­kers Schacht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8751.html?categoryId=18406&amp;pos=11&amp;price=355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27"/>
    <n v="223861"/>
    <s v="/preisvergleich/Relocate/585069338.html?categoryId=18406&amp;pos=7&amp;price=1827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75"/>
    <n v="289859"/>
    <s v="/preisvergleich/Relocate/481847748.html?categoryId=18406&amp;pos=13&amp;price=3475.0&amp;productid=1750863&amp;sid=289859&amp;type=offer"/>
    <s v=" Jun­kers Ce­ra­pur­Com­fort ZBR 42-3 A 21 Gas-Brenn­wert­ther­me 42 kW, L / LL ohne Re­ge­lung, Jun­kers ST 120-5 Z, ohne Mon­ta­ge­plat­te, ATEC Schacht 4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0"/>
    <n v="289859"/>
    <s v="/preisvergleich/Relocate/481848341.html?categoryId=18406&amp;pos=12&amp;price=3550.0&amp;productid=3497887&amp;sid=289859&amp;type=offer"/>
    <s v=" Jun­kers Ce­ra­pur­Com­fort ZBR 42-3 A 21 Gas-Brenn­wert­ther­me 42 kW, L / LL ohne Re­ge­lung, Mon­ta­ge­plat­te 258 + 223-1 (Un­ter­putz), ohne Ab­gas­pa­ket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29"/>
    <n v="223861"/>
    <s v="/preisvergleich/Relocate/585069284.html?categoryId=18406&amp;pos=8&amp;price=1829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75"/>
    <n v="289859"/>
    <s v="/preisvergleich/Relocate/481848676.html?categoryId=18406&amp;pos=14&amp;price=3475.0&amp;productid=1750863&amp;sid=289859&amp;type=offer"/>
    <s v=" Jun­kers Ce­ra­pur­Com­fort ZBR 42-3 A 21 Gas-Brenn­wert­ther­me 42 kW, L / LL Jun­kers FR 120, Mon­ta­ge­plat­te 258, Jun­kers ST 120-5 Z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5"/>
    <n v="289859"/>
    <s v="/preisvergleich/Relocate/481848189.html?categoryId=18406&amp;pos=13&amp;price=3555.0&amp;productid=3497887&amp;sid=289859&amp;type=offer"/>
    <s v=" Jun­kers Ce­ra­pur­Com­fort ZBR 42-3 A 21 Gas-Brenn­wert­ther­me 42 kW, L / LL Jun­kers FR 120, Jun­kers ST 120-5 Z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31"/>
    <n v="223861"/>
    <s v="/preisvergleich/Relocate/585069286.html?categoryId=18406&amp;pos=9&amp;price=1831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 42 kw"/>
    <n v="3480"/>
    <n v="289859"/>
    <s v="/preisvergleich/Relocate/481860653.html?categoryId=18406&amp;pos=15&amp;price=3480.0&amp;productid=1750863&amp;sid=289859&amp;type=offer"/>
    <s v=" Jun­kers Ce­ra­pur­Com­fort ZBR 42-3 A 31 Gas-Brenn­wert­ther­me 42 kW, Flg. P Jun­kers FR 50, Jun­kers SK 160-5 ZB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555"/>
    <n v="289859"/>
    <s v="/preisvergleich/Relocate/481848169.html?categoryId=18406&amp;pos=14&amp;price=3555.0&amp;productid=3497887&amp;sid=289859&amp;type=offer"/>
    <s v=" Jun­kers Ce­ra­pur­Com­fort ZBR 42-3 A 21 Gas-Brenn­wert­ther­me 42 kW, L / LL ohne Re­ge­lung, Jun­kers SK 160-5 ZB, ohne Mon­ta­ge­plat­te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35"/>
    <n v="223861"/>
    <s v="/preisvergleich/Relocate/585069248.html?categoryId=18406&amp;pos=10&amp;price=1835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A 21"/>
    <n v="3555"/>
    <n v="289859"/>
    <s v="/preisvergleich/Relocate/481848295.html?categoryId=18406&amp;pos=15&amp;price=3555.0&amp;productid=3497887&amp;sid=289859&amp;type=offer"/>
    <s v=" Jun­kers Ce­ra­pur­Com­fort ZBR 42-3 A 21 Gas-Brenn­wert­ther­me 42 kW, L / LL Jun­kers FW 120, ohne Spei­cher, Mon­ta­ge­plat­te 258 + 528-1 (Auf­putz), Jun­kers AZB09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35"/>
    <n v="223861"/>
    <s v="/preisvergleich/Relocate/586004818.html?categoryId=18406&amp;pos=11&amp;price=1835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836"/>
    <n v="223861"/>
    <s v="/preisvergleich/Relocate/585069074.html?categoryId=18406&amp;pos=12&amp;price=1836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836"/>
    <n v="223861"/>
    <s v="/preisvergleich/Relocate/585069362.html?categoryId=18406&amp;pos=13&amp;price=1836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837"/>
    <n v="223861"/>
    <s v="/preisvergleich/Relocate/585069459.html?categoryId=18406&amp;pos=14&amp;price=1837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838"/>
    <n v="223861"/>
    <s v="/preisvergleich/Relocate/585069176.html?categoryId=18406&amp;pos=15&amp;price=1838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Vaillant ecoTEC exklusiv VC 146/4-7"/>
    <n v="2620"/>
    <n v="289859"/>
    <s v="/preisvergleich/Relocate/475957301.html?categoryId=18406&amp;pos=1&amp;price=2620.0&amp;productid=2286143&amp;sid=289859&amp;type=offer"/>
    <s v=" Vail­lant ecoTEC ex­clu­siv VC 146/4-7 Brenn­wert­ther­me ca­lor­MA­TIC 370f, Schrägdach schwarz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622"/>
    <n v="289859"/>
    <s v="/preisvergleich/Relocate/475957413.html?categoryId=18406&amp;pos=2&amp;price=2622.0&amp;productid=2286143&amp;sid=289859&amp;type=offer"/>
    <s v=" Vail­lant ecoTEC ex­clu­siv VC 206/4-7 Brenn­wert­ther­me ca­lor­MA­TIC 370, Schacht­sys­tem­pa­ket 7.5m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623"/>
    <n v="289859"/>
    <s v="/preisvergleich/Relocate/475958463.html?categoryId=18406&amp;pos=3&amp;price=2623.0&amp;productid=2286143&amp;sid=289859&amp;type=offer"/>
    <s v=" Vail­lant ecoTEC ex­clu­siv VC 206/4-7 Brenn­wert­ther­me ca­lor­MA­TIC 370f, Flach­dach rot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623"/>
    <n v="289859"/>
    <s v="/preisvergleich/Relocate/475958168.html?categoryId=18406&amp;pos=4&amp;price=2623.0&amp;productid=2286143&amp;sid=289859&amp;type=offer"/>
    <s v=" Vail­lant ecoTEC ex­clu­siv VC 206/4-7 Brenn­wert­ther­me ohne Re­ge­lung, Schacht­sys­tem­pa­ket 10m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623"/>
    <n v="289859"/>
    <s v="/preisvergleich/Relocate/475957645.html?categoryId=18406&amp;pos=5&amp;price=2623.0&amp;productid=2286143&amp;sid=289859&amp;type=offer"/>
    <s v=" Vail­lant ecoTEC ex­clu­siv VC 206/4-7 Brenn­wert­ther­me ca­lor­MA­TIC 370f, Flach­dach schwarz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-Eco ZSBE 16-3 A (16 kW)"/>
    <n v="2490"/>
    <n v="289859"/>
    <s v="/preisvergleich/Relocate/481814983.html?categoryId=18406&amp;pos=1&amp;price=2490.0&amp;productid=1219746&amp;sid=289859&amp;type=offer"/>
    <s v=" Jun­kers Ce­ra­pur­Com­fort-Eco ZSBE 16-3 A 31 Brenn­wert­ther­me 16 kW Flg. P Mon­ta­ge­plat­te 258, ohne Re­ge­lung, ohne Spei­cher, Jun­kers AZB10 Dach rot 80/125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24"/>
    <n v="289859"/>
    <s v="/preisvergleich/Relocate/475958293.html?categoryId=18406&amp;pos=6&amp;price=2624.0&amp;productid=2286143&amp;sid=289859&amp;type=offer"/>
    <s v=" Vail­lant ecoTEC ex­clu­siv VC 276/4-7 Brenn­wert­ther­me ca­lor­MA­TIC 350, Flach­dach rot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-Eco ZSBE 16-3 A (16 kW)"/>
    <n v="2490"/>
    <n v="289859"/>
    <s v="/preisvergleich/Relocate/481814015.html?categoryId=18406&amp;pos=2&amp;price=2490.0&amp;productid=1219746&amp;sid=289859&amp;type=offer"/>
    <s v=" Jun­kers Ce­ra­pur­Com­fort-Eco ZSBE 16-3 A 31 Brenn­wert­ther­me 16 kW Flg. P Mon­ta­ge­plat­te 258, ohne Re­ge­lung, ohne Spei­cher, Jun­kers AZB09 Dach schwarz 80/125 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24"/>
    <n v="289859"/>
    <s v="/preisvergleich/Relocate/475957284.html?categoryId=18406&amp;pos=7&amp;price=2624.0&amp;productid=2286143&amp;sid=289859&amp;type=offer"/>
    <s v=" Vail­lant ecoTEC ex­clu­siv VC 276/4-7 Brenn­wert­ther­me ca­lor­MA­TIC 350, Flach­dach schwarz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-Eco ZSBE 16-3 A (16 kW)"/>
    <n v="2495"/>
    <n v="289859"/>
    <s v="/preisvergleich/Relocate/481813865.html?categoryId=18406&amp;pos=3&amp;price=2495.0&amp;productid=1219746&amp;sid=289859&amp;type=offer"/>
    <s v=" Jun­kers Ce­ra­pur­Com­fort-Eco ZSBE 16-3 A 31 Brenn­wert­ther­me 16 kW Flg. P Jun­kers FR 50, Mon­ta­ge­plat­te 993, ohne Spei­cher, ohne Ab­gas­pa­ket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28"/>
    <n v="289859"/>
    <s v="/preisvergleich/Relocate/475958138.html?categoryId=18406&amp;pos=8&amp;price=2628.0&amp;productid=2286143&amp;sid=289859&amp;type=offer"/>
    <s v=" Vail­lant ecoTEC ex­clu­siv VC 146/4-7 Brenn­wert­ther­me ca­lor­MA­TIC 470/4, Flach­dach schwarz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-Eco ZSBE 16-3 A (16 kW)"/>
    <n v="2495"/>
    <n v="289859"/>
    <s v="/preisvergleich/Relocate/481825768.html?categoryId=18406&amp;pos=4&amp;price=2495.0&amp;productid=1219746&amp;sid=289859&amp;type=offer"/>
    <s v=" Jun­kers Ce­ra­pur­Com­fort-Eco ZSBE 16-3 A 31 Brenn­wert­ther­me 16 kW Flg. P Jun­kers FR 120, ohne Spei­cher, Mon­ta­ge­plat­te 258 + 223-1 (Un­ter­putz), oh­ne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28"/>
    <n v="289859"/>
    <s v="/preisvergleich/Relocate/475957409.html?categoryId=18406&amp;pos=9&amp;price=2628.0&amp;productid=2286143&amp;sid=289859&amp;type=offer"/>
    <s v=" Vail­lant ecoTEC ex­clu­siv VC 146/4-7 Brenn­wert­ther­me ca­lor­MA­TIC 470/4, Flach­dach rot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-Eco ZSBE 16-3 A (16 kW)"/>
    <n v="2500"/>
    <n v="289859"/>
    <s v="/preisvergleich/Relocate/481819067.html?categoryId=18406&amp;pos=5&amp;price=2500.0&amp;productid=1219746&amp;sid=289859&amp;type=offer"/>
    <s v=" Jun­kers Ce­ra­pur­Com­fort-Eco ZSBE 16-3 A 31 Brenn­wert­ther­me 16 kW Flg. P Mon­ta­ge­plat­te 258, ohne Re­ge­lung, ohne Spei­cher, ATEC Schacht 8 Meter 80/125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28"/>
    <n v="289859"/>
    <s v="/preisvergleich/Relocate/475957514.html?categoryId=18406&amp;pos=10&amp;price=2628.0&amp;productid=2286143&amp;sid=289859&amp;type=offer"/>
    <s v=" Vail­lant ecoTEC ex­clu­siv VC 206/4-7 Brenn­wert­ther­me ca­lor­MA­TIC 370f, Schrägdach schwarz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-Eco ZSBE 16-3 A (16 kW)"/>
    <n v="2500"/>
    <n v="289859"/>
    <s v="/preisvergleich/Relocate/481814347.html?categoryId=18406&amp;pos=6&amp;price=2500.0&amp;productid=1219746&amp;sid=289859&amp;type=offer"/>
    <s v=" Jun­kers Ce­ra­pur­Com­fort-Eco ZSBE 16-3 A 31 Brenn­wert­ther­me 16 kW Flg. P Jun­kers FR 120, ohne Spei­cher, Mon­ta­ge­plat­te 258 + 528-1 (Auf­putz), oh­ne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28"/>
    <n v="289859"/>
    <s v="/preisvergleich/Relocate/475957728.html?categoryId=18406&amp;pos=11&amp;price=2628.0&amp;productid=2286143&amp;sid=289859&amp;type=offer"/>
    <s v=" Vail­lant ecoTEC ex­clu­siv VC 206/4-7 Brenn­wert­ther­me ca­lor­MA­TIC 370f, Schrägdach rot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-Eco ZSBE 16-3 A (16 kW)"/>
    <n v="2520"/>
    <n v="289859"/>
    <s v="/preisvergleich/Relocate/481819751.html?categoryId=18406&amp;pos=7&amp;price=2520.0&amp;productid=1219746&amp;sid=289859&amp;type=offer"/>
    <s v=" Jun­kers Ce­ra­pur­Com­fort-Eco ZSBE 16-3 A 31 Brenn­wert­ther­me 16 kW Flg. P Jun­kers FR 120, Mon­ta­ge­plat­te 994, ohne Spei­cher, ohne Ab­gas­pa­ket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29"/>
    <n v="289859"/>
    <s v="/preisvergleich/Relocate/475958329.html?categoryId=18406&amp;pos=12&amp;price=2629.0&amp;productid=2286143&amp;sid=289859&amp;type=offer"/>
    <s v=" Vail­lant ecoTEC ex­clu­siv VC 276/4-7 Brenn­wert­ther­me ca­lor­MA­TIC 350, Schrägdach schwarz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-Eco ZSBE 16-3 A (16 kW)"/>
    <n v="2520"/>
    <n v="289859"/>
    <s v="/preisvergleich/Relocate/481814236.html?categoryId=18406&amp;pos=8&amp;price=2520.0&amp;productid=1219746&amp;sid=289859&amp;type=offer"/>
    <s v=" Jun­kers Ce­ra­pur­Com­fort-Eco ZSBE 16-3 A 31 Brenn­wert­ther­me 16 kW Flg. P Mon­ta­ge­plat­te 258, ohne Re­ge­lung, ohne Spei­cher, ATEC Schacht 10 Meter 80/125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29"/>
    <n v="289859"/>
    <s v="/preisvergleich/Relocate/475957865.html?categoryId=18406&amp;pos=13&amp;price=2629.0&amp;productid=2286143&amp;sid=289859&amp;type=offer"/>
    <s v=" Vail­lant ecoTEC ex­clu­siv VC 276/4-7 Brenn­wert­ther­me ca­lor­MA­TIC 350, Schrägdach rot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A 23"/>
    <n v="3480"/>
    <n v="289859"/>
    <s v="/preisvergleich/Relocate/481846828.html?categoryId=18406&amp;pos=1&amp;price=3480.0&amp;productid=1750863&amp;sid=289859&amp;type=offer"/>
    <s v=" Jun­kers Ce­ra­pur­Com­fort ZBR 42-3 A 21 Gas-Brenn­wert­ther­me 42 kW, L / LL Jun­kers FW 200, ohne Spei­cher, Jun­kers AZB10 Dach rot 80/125, ohne Mon­ta­ge­plat­t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-Eco ZSBE 16-3 A (16 kW)"/>
    <n v="2575"/>
    <n v="289859"/>
    <s v="/preisvergleich/Relocate/481802566.html?categoryId=18406&amp;pos=9&amp;price=2575.0&amp;productid=1219746&amp;sid=289859&amp;type=offer"/>
    <s v=" Jun­kers Ce­ra­pur­Com­fort-Eco ZSBE 16-3 A 31 Brenn­wert­ther­me 16 kW Flg. P ohne Re­ge­lung, ohne Spei­cher, Mon­ta­ge­plat­te 258 + 528-1 (Auf­putz), Jun­kers AZB09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33"/>
    <n v="289859"/>
    <s v="/preisvergleich/Relocate/475958157.html?categoryId=18406&amp;pos=14&amp;price=2633.0&amp;productid=2286143&amp;sid=289859&amp;type=offer"/>
    <s v=" Vail­lant ecoTEC ex­clu­siv VC 146/4-7 Brenn­wert­ther­me ca­lor­MA­TIC 470/4, Schrägdach rot 60/100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A 23"/>
    <n v="3480"/>
    <n v="289859"/>
    <s v="/preisvergleich/Relocate/481847836.html?categoryId=18406&amp;pos=2&amp;price=3480.0&amp;productid=1750863&amp;sid=289859&amp;type=offer"/>
    <s v=" Jun­kers Ce­ra­pur­Com­fort ZBR 42-3 A 21 Gas-Brenn­wert­ther­me 42 kW, L / LL Jun­kers FW 200, ohne Spei­cher, Jun­kers AZB09 Dach schwarz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55"/>
    <n v="289859"/>
    <s v="/preisvergleich/Relocate/481847878.html?categoryId=18406&amp;pos=1&amp;price=3555.0&amp;productid=3497887&amp;sid=289859&amp;type=offer"/>
    <s v=" Jun­kers Ce­ra­pur­Com­fort ZBR 42-3 A 21 Gas-Brenn­wert­ther­me 42 kW, L / LL Jun­kers FR 50, Mon­ta­ge­plat­te 993, Jun­kers ST 120-5 Z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-Eco ZSBE 16-3 A (16 kW)"/>
    <n v="2585"/>
    <n v="289859"/>
    <s v="/preisvergleich/Relocate/481777410.html?categoryId=18406&amp;pos=10&amp;price=2585.0&amp;productid=1219746&amp;sid=289859&amp;type=offer"/>
    <s v=" Jun­kers Ce­ra­pur­Com­fort-Eco ZSBE 16-3 A 31 Brenn­wert­ther­me 16 kW Flg. P Mon­ta­ge­plat­te 994, ohne Re­ge­lung, ohne Spei­cher, ATEC Schacht 6 Meter 80/125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Vaillant ecoTEC exklusiv VC 146/4-7"/>
    <n v="2633"/>
    <n v="289859"/>
    <s v="/preisvergleich/Relocate/475957646.html?categoryId=18406&amp;pos=15&amp;price=2633.0&amp;productid=2286143&amp;sid=289859&amp;type=offer"/>
    <s v=" Vail­lant ecoTEC ex­clu­siv VC 146/4-7 Brenn­wert­ther­me ca­lor­MA­TIC 350, Schacht­sys­tem­pa­ket 10m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A 23"/>
    <n v="3480"/>
    <n v="289859"/>
    <s v="/preisvergleich/Relocate/481848615.html?categoryId=18406&amp;pos=3&amp;price=3480.0&amp;productid=1750863&amp;sid=289859&amp;type=offer"/>
    <s v=" Jun­kers Ce­ra­pur­Com­fort ZBR 42-3 A 21 Gas-Brenn­wert­ther­me 42 kW, L / LL Jun­kers FW 120, Mon­ta­ge­plat­te 258, ohne Spei­cher, ATEC Schacht 8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55"/>
    <n v="289859"/>
    <s v="/preisvergleich/Relocate/481847639.html?categoryId=18406&amp;pos=2&amp;price=3555.0&amp;productid=3497887&amp;sid=289859&amp;type=offer"/>
    <s v=" Jun­kers Ce­ra­pur­Com­fort ZBR 42-3 A 21 Gas-Brenn­wert­ther­me 42 kW, L / LL Jun­kers FR 120, Mon­ta­ge­plat­te 994, ohne Spei­cher, Jun­kers Schacht 6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-Eco ZSBE 16-3 A (16 kW)"/>
    <n v="2585"/>
    <n v="289859"/>
    <s v="/preisvergleich/Relocate/481802939.html?categoryId=18406&amp;pos=11&amp;price=2585.0&amp;productid=1219746&amp;sid=289859&amp;type=offer"/>
    <s v=" Jun­kers Ce­ra­pur­Com­fort-Eco ZSBE 16-3 A 31 Brenn­wert­ther­me 16 kW Flg. P ohne Re­ge­lung, ohne Spei­cher, Mon­ta­ge­plat­te 258 + 528-1 (Auf­putz), ATEC Schacht 8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ZBR 42 3 A 23"/>
    <n v="3485"/>
    <n v="289859"/>
    <s v="/preisvergleich/Relocate/481861381.html?categoryId=18406&amp;pos=4&amp;price=3485.0&amp;productid=1750863&amp;sid=289859&amp;type=offer"/>
    <s v=" Jun­kers Ce­ra­pur­Com­fort ZBR 42-3 A 31 Gas-Brenn­wert­ther­me 42 kW, Flg. P Mon­ta­ge­plat­te 993, ohne Re­ge­lung, Jun­kers SK 160-5 ZB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55"/>
    <n v="289859"/>
    <s v="/preisvergleich/Relocate/481847419.html?categoryId=18406&amp;pos=3&amp;price=3555.0&amp;productid=3497887&amp;sid=289859&amp;type=offer"/>
    <s v=" Jun­kers Ce­ra­pur­Com­fort ZBR 42-3 A 21 Gas-Brenn­wert­ther­me 42 kW, L / LL Jun­kers FW 120, ohne Spei­cher, Mon­ta­ge­plat­te 258 + 528-1 (Auf­putz), Jun­kers AZB10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-Eco ZSBE 16-3 A (16 kW)"/>
    <n v="2590"/>
    <n v="289859"/>
    <s v="/preisvergleich/Relocate/481781006.html?categoryId=18406&amp;pos=12&amp;price=2590.0&amp;productid=1219746&amp;sid=289859&amp;type=offer"/>
    <s v=" Jun­kers Ce­ra­pur­Com­fort-Eco ZSBE 16-3 A 31 Brenn­wert­ther­me 16 kW Flg. P Mon­ta­ge­plat­te 993, ohne Re­ge­lung, ohne Spei­cher, ATEC Schacht 6 Meter 80/125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ZBR 42 3 A 23"/>
    <n v="3490"/>
    <n v="289859"/>
    <s v="/preisvergleich/Relocate/481860806.html?categoryId=18406&amp;pos=5&amp;price=3490.0&amp;productid=1750863&amp;sid=289859&amp;type=offer"/>
    <s v=" Jun­kers Ce­ra­pur­Com­fort ZBR 42-3 A 31 Gas-Brenn­wert­ther­me 42 kW, Flg. P Jun­kers FR 50, ohne Spei­cher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55"/>
    <n v="289859"/>
    <s v="/preisvergleich/Relocate/481847187.html?categoryId=18406&amp;pos=4&amp;price=3555.0&amp;productid=3497887&amp;sid=289859&amp;type=offer"/>
    <s v=" Jun­kers Ce­ra­pur­Com­fort ZBR 42-3 A 21 Gas-Brenn­wert­ther­me 42 kW, L / LL Jun­kers FR 50, ohne Spei­cher, Mon­ta­ge­plat­te 258 + 528-1 (Auf­putz), Jun­kers Schacht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-Eco ZSBE 16-3 A (16 kW)"/>
    <n v="2600"/>
    <n v="289859"/>
    <s v="/preisvergleich/Relocate/481805059.html?categoryId=18406&amp;pos=13&amp;price=2600.0&amp;productid=1219746&amp;sid=289859&amp;type=offer"/>
    <s v=" Jun­kers Ce­ra­pur­Com­fort-Eco ZSBE 16-3 A 31 Brenn­wert­ther­me 16 kW Flg. P Mon­ta­ge­plat­te 258, ohne Re­ge­lung, ohne Spei­cher, Jun­kers Schacht 4 Meter 80/125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Junkers ZBR 42 3 A 23"/>
    <n v="3490"/>
    <n v="289859"/>
    <s v="/preisvergleich/Relocate/481847834.html?categoryId=18406&amp;pos=6&amp;price=3490.0&amp;productid=1750863&amp;sid=289859&amp;type=offer"/>
    <s v=" Jun­kers Ce­ra­pur­Com­fort ZBR 42-3 A 21 Gas-Brenn­wert­ther­me 42 kW, L / LL Jun­kers FR 120, Jun­kers SK 160-5 ZB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55"/>
    <n v="289859"/>
    <s v="/preisvergleich/Relocate/481846550.html?categoryId=18406&amp;pos=5&amp;price=3555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-Eco ZSBE 16-3 A (16 kW)"/>
    <n v="2600"/>
    <n v="289859"/>
    <s v="/preisvergleich/Relocate/481779732.html?categoryId=18406&amp;pos=14&amp;price=2600.0&amp;productid=1219746&amp;sid=289859&amp;type=offer"/>
    <s v=" Jun­kers Ce­ra­pur­Com­fort-Eco ZSBE 16-3 A 31 Brenn­wert­ther­me 16 kW Flg. P ohne Re­ge­lung, ohne Spei­cher, Mon­ta­ge­plat­te 258 + 223-1 (Un­ter­putz), ATEC Schacht...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Remeha 24DS"/>
    <n v="1838"/>
    <n v="223861"/>
    <s v="/preisvergleich/Relocate/585069173.html?categoryId=18406&amp;pos=1&amp;price=1838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490"/>
    <n v="289859"/>
    <s v="/preisvergleich/Relocate/481847853.html?categoryId=18406&amp;pos=7&amp;price=3490.0&amp;productid=1750863&amp;sid=289859&amp;type=offer"/>
    <s v=" Jun­kers Ce­ra­pur­Com­fort ZBR 42-3 A 21 Gas-Brenn­wert­ther­me 42 kW, L / LL Jun­kers FW 200, ohne Spei­cher, ohne Mon­ta­ge­plat­te, ATEC Schacht 8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55"/>
    <n v="289859"/>
    <s v="/preisvergleich/Relocate/481848427.html?categoryId=18406&amp;pos=6&amp;price=3555.0&amp;productid=3497887&amp;sid=289859&amp;type=offer"/>
    <s v=" Jun­kers Ce­ra­pur­Com­fort ZBR 42-3 A 21 Gas-Brenn­wert­ther­me 42 kW, L / LL ohne Re­ge­lung, Mon­ta­ge­plat­te 258 + 528-1 (Auf­putz), ohne Ab­gas­pa­ket, Jun­kers SK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-Eco ZSBE 16-3 A (16 kW)"/>
    <n v="2605"/>
    <n v="289859"/>
    <s v="/preisvergleich/Relocate/481778231.html?categoryId=18406&amp;pos=15&amp;price=2605.0&amp;productid=1219746&amp;sid=289859&amp;type=offer"/>
    <s v=" Jun­kers Ce­ra­pur­Com­fort-Eco ZSBE 16-3 A 31 Brenn­wert­ther­me 16 kW Flg. P Mon­ta­ge­plat­te 994, ohne Re­ge­lung, ohne Spei­cher, ATEC Schacht 8 Meter 80/125 Jun­kers"/>
    <n v="18406"/>
    <x v="142"/>
    <n v="45"/>
    <n v="34"/>
    <s v="A (16 "/>
    <s v="16 "/>
    <n v="71"/>
    <n v="39"/>
    <s v="­me 16 "/>
    <s v="16"/>
    <s v="me 16"/>
    <x v="18"/>
    <e v="#REF!"/>
    <s v="n.a."/>
    <m/>
    <n v="16"/>
  </r>
  <r>
    <s v="Remeha 24DS"/>
    <n v="1839"/>
    <n v="223861"/>
    <s v="/preisvergleich/Relocate/585069214.html?categoryId=18406&amp;pos=2&amp;price=1839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490"/>
    <n v="289859"/>
    <s v="/preisvergleich/Relocate/481866670.html?categoryId=18406&amp;pos=8&amp;price=3490.0&amp;productid=1750863&amp;sid=289859&amp;type=offer"/>
    <s v=" Jun­kers Ce­ra­pur­Com­fort ZBR 42-3 A 31 Gas-Brenn­wert­ther­me 42 kW, Flg. P Jun­kers FW 200, ohne Spei­cher, ohne Mon­ta­ge­plat­te, ATEC Schacht 6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55"/>
    <n v="289859"/>
    <s v="/preisvergleich/Relocate/481848393.html?categoryId=18406&amp;pos=7&amp;price=3555.0&amp;productid=3497887&amp;sid=289859&amp;type=offer"/>
    <s v=" Jun­kers Ce­ra­pur­Com­fort ZBR 42-3 A 21 Gas-Brenn­wert­ther­me 42 kW, L / LL Jun­kers FR 50, Mon­ta­ge­plat­te 993, ohne Spei­cher, Jun­kers Schacht 8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39"/>
    <n v="223861"/>
    <s v="/preisvergleich/Relocate/585069170.html?categoryId=18406&amp;pos=3&amp;price=1839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495"/>
    <n v="289859"/>
    <s v="/preisvergleich/Relocate/481860961.html?categoryId=18406&amp;pos=9&amp;price=3495.0&amp;productid=1750863&amp;sid=289859&amp;type=offer"/>
    <s v=" Jun­kers Ce­ra­pur­Com­fort ZBR 42-3 A 31 Gas-Brenn­wert­ther­me 42 kW, Flg. P Jun­kers FR 120, Mon­ta­ge­plat­te 258, ohne Spei­cher, Jun­kers Schacht 8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55"/>
    <n v="289859"/>
    <s v="/preisvergleich/Relocate/481846430.html?categoryId=18406&amp;pos=8&amp;price=3555.0&amp;productid=3497887&amp;sid=289859&amp;type=offer"/>
    <s v=" Jun­kers Ce­ra­pur­Com­fort ZBR 42-3 A 21 Gas-Brenn­wert­ther­me 42 kW, L / LL Jun­kers FW 200, Mon­ta­ge­plat­te 258, ohne Spei­cher, ATEC Schacht 10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39"/>
    <n v="223861"/>
    <s v="/preisvergleich/Relocate/585069343.html?categoryId=18406&amp;pos=4&amp;price=1839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495"/>
    <n v="289859"/>
    <s v="/preisvergleich/Relocate/481860585.html?categoryId=18406&amp;pos=10&amp;price=3495.0&amp;productid=1750863&amp;sid=289859&amp;type=offer"/>
    <s v=" Jun­kers Ce­ra­pur­Com­fort ZBR 42-3 A 31 Gas-Brenn­wert­ther­me 42 kW, Flg. P Jun­kers FR 50, ohne Spei­cher, Mon­ta­ge­plat­te 258 + 528-1 (Auf­putz), Jun­kers Schacht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60"/>
    <n v="289859"/>
    <s v="/preisvergleich/Relocate/481847938.html?categoryId=18406&amp;pos=9&amp;price=3560.0&amp;productid=3497887&amp;sid=289859&amp;type=offer"/>
    <s v=" Jun­kers Ce­ra­pur­Com­fort ZBR 42-3 A 21 Gas-Brenn­wert­ther­me 42 kW, L / LL Mon­ta­ge­plat­te 258, ohne Re­ge­lung, Jun­kers ST 120-5 Z, ATEC Schacht 8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39"/>
    <n v="223861"/>
    <s v="/preisvergleich/Relocate/585069385.html?categoryId=18406&amp;pos=5&amp;price=1839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495"/>
    <n v="289859"/>
    <s v="/preisvergleich/Relocate/481848137.html?categoryId=18406&amp;pos=11&amp;price=3495.0&amp;productid=1750863&amp;sid=289859&amp;type=offer"/>
    <s v=" Jun­kers Ce­ra­pur­Com­fort ZBR 42-3 A 21 Gas-Brenn­wert­ther­me 42 kW, L / LL ohne Re­ge­lung, Jun­kers ST 120-5 Z, ohne Mon­ta­ge­plat­te, ATEC Schacht 6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60"/>
    <n v="289859"/>
    <s v="/preisvergleich/Relocate/481847629.html?categoryId=18406&amp;pos=10&amp;price=3560.0&amp;productid=3497887&amp;sid=289859&amp;type=offer"/>
    <s v=" Jun­kers Ce­ra­pur­Com­fort ZBR 42-3 A 21 Gas-Brenn­wert­ther­me 42 kW, L / LL Jun­kers FW 120, ohne Spei­cher, Mon­ta­ge­plat­te 258 + 223-1 (Un­ter­putz), ATEC Schacht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40"/>
    <n v="223861"/>
    <s v="/preisvergleich/Relocate/585069540.html?categoryId=18406&amp;pos=6&amp;price=1840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495"/>
    <n v="289859"/>
    <s v="/preisvergleich/Relocate/481847492.html?categoryId=18406&amp;pos=12&amp;price=3495.0&amp;productid=1750863&amp;sid=289859&amp;type=offer"/>
    <s v=" Jun­kers Ce­ra­pur­Com­fort ZBR 42-3 A 21 Gas-Brenn­wert­ther­me 42 kW, L / LL Jun­kers FW 200, Mon­ta­ge­plat­te 258, ohne Spei­cher, ATEC Schacht 4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60"/>
    <n v="289859"/>
    <s v="/preisvergleich/Relocate/481847485.html?categoryId=18406&amp;pos=11&amp;price=3560.0&amp;productid=3497887&amp;sid=289859&amp;type=offer"/>
    <s v=" Jun­kers Ce­ra­pur­Com­fort ZBR 42-3 A 21 Gas-Brenn­wert­ther­me 42 kW, L / LL Jun­kers FR 120, Jun­kers ST 120-5 Z, Mon­ta­ge­plat­te 258 + 528-1 (Auf­putz)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41"/>
    <n v="223861"/>
    <s v="/preisvergleich/Relocate/585069475.html?categoryId=18406&amp;pos=7&amp;price=1841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495"/>
    <n v="289859"/>
    <s v="/preisvergleich/Relocate/481848612.html?categoryId=18406&amp;pos=13&amp;price=3495.0&amp;productid=1750863&amp;sid=289859&amp;type=offer"/>
    <s v=" Jun­kers Ce­ra­pur­Com­fort ZBR 42-3 A 21 Gas-Brenn­wert­ther­me 42 kW, L / LL Jun­kers FR 50, Mon­ta­ge­plat­te 994, ohne Spei­cher, Jun­kers Schacht 4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60"/>
    <n v="289859"/>
    <s v="/preisvergleich/Relocate/481847243.html?categoryId=18406&amp;pos=12&amp;price=3560.0&amp;productid=3497887&amp;sid=289859&amp;type=offer"/>
    <s v=" Jun­kers Ce­ra­pur­Com­fort ZBR 42-3 A 21 Gas-Brenn­wert­ther­me 42 kW, L / LL Jun­kers FR 120, ohne Spei­cher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41"/>
    <n v="223861"/>
    <s v="/preisvergleich/Relocate/585069471.html?categoryId=18406&amp;pos=8&amp;price=1841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500"/>
    <n v="289859"/>
    <s v="/preisvergleich/Relocate/481846498.html?categoryId=18406&amp;pos=14&amp;price=3500.0&amp;productid=1750863&amp;sid=289859&amp;type=offer"/>
    <s v=" Jun­kers Ce­ra­pur­Com­fort ZBR 42-3 A 21 Gas-Brenn­wert­ther­me 42 kW, L / LL Jun­kers FW 120, Mon­ta­ge­plat­te 258, ohne Spei­cher, ATEC Schacht 10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60"/>
    <n v="289859"/>
    <s v="/preisvergleich/Relocate/481848457.html?categoryId=18406&amp;pos=13&amp;price=3560.0&amp;productid=3497887&amp;sid=289859&amp;type=offer"/>
    <s v=" Jun­kers Ce­ra­pur­Com­fort ZBR 42-3 A 21 Gas-Brenn­wert­ther­me 42 kW, L / LL Jun­kers FR 120, Mon­ta­ge­plat­te 993, ohne Spei­cher, Jun­kers Schacht 6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42"/>
    <n v="223861"/>
    <s v="/preisvergleich/Relocate/585069501.html?categoryId=18406&amp;pos=9&amp;price=1842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ZBR 42 3 A 23"/>
    <n v="3500"/>
    <n v="289859"/>
    <s v="/preisvergleich/Relocate/481867021.html?categoryId=18406&amp;pos=15&amp;price=3500.0&amp;productid=1750863&amp;sid=289859&amp;type=offer"/>
    <s v=" Jun­kers Ce­ra­pur­Com­fort ZBR 42-3 A 31 Gas-Brenn­wert­ther­me 42 kW, Flg. P Jun­kers FW 120, Mon­ta­ge­plat­te 258, ohne Spei­cher, ATEC Schacht 8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565"/>
    <n v="289859"/>
    <s v="/preisvergleich/Relocate/481848176.html?categoryId=18406&amp;pos=14&amp;price=3565.0&amp;productid=3497887&amp;sid=289859&amp;type=offer"/>
    <s v=" Jun­kers Ce­ra­pur­Com­fort ZBR 42-3 A 21 Gas-Brenn­wert­ther­me 42 kW, L / LL Jun­kers FW 120, Mon­ta­ge­plat­te 994, ohne Spei­cher, ATEC Schacht 6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43"/>
    <n v="223861"/>
    <s v="/preisvergleich/Relocate/585069180.html?categoryId=18406&amp;pos=10&amp;price=1843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 A 21 Erdgas L/LL (42 kW)"/>
    <n v="3565"/>
    <n v="289859"/>
    <s v="/preisvergleich/Relocate/481847879.html?categoryId=18406&amp;pos=15&amp;price=3565.0&amp;productid=3497887&amp;sid=289859&amp;type=offer"/>
    <s v=" Jun­kers Ce­ra­pur­Com­fort ZBR 42-3 A 21 Gas-Brenn­wert­ther­me 42 kW, L / LL ohne Re­ge­lung, Jun­kers SK 160-5 ZB, Jun­kers AZB10 Dach rot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43"/>
    <n v="223861"/>
    <s v="/preisvergleich/Relocate/585069500.html?categoryId=18406&amp;pos=11&amp;price=1843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844"/>
    <n v="223861"/>
    <s v="/preisvergleich/Relocate/585069427.html?categoryId=18406&amp;pos=12&amp;price=1844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845"/>
    <n v="223861"/>
    <s v="/preisvergleich/Relocate/585069251.html?categoryId=18406&amp;pos=13&amp;price=1845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845"/>
    <n v="223861"/>
    <s v="/preisvergleich/Relocate/585069556.html?categoryId=18406&amp;pos=14&amp;price=1845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Remeha 24DS"/>
    <n v="1846"/>
    <n v="223861"/>
    <s v="/preisvergleich/Relocate/585068184.html?categoryId=18406&amp;pos=15&amp;price=1846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Vaillant VC 146 4 7 ecoTEC exclusiv"/>
    <n v="2633"/>
    <n v="289859"/>
    <s v="/preisvergleich/Relocate/475957235.html?categoryId=18406&amp;pos=1&amp;price=2633.0&amp;productid=2286143&amp;sid=289859&amp;type=offer"/>
    <s v=" Vail­lant ecoTEC ex­clu­siv VC 146/4-7 Brenn­wert­ther­me ca­lor­MA­TIC 470/4, Schrägdach schwarz 60/100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637"/>
    <n v="289859"/>
    <s v="/preisvergleich/Relocate/475957653.html?categoryId=18406&amp;pos=2&amp;price=2637.0&amp;productid=2286143&amp;sid=289859&amp;type=offer"/>
    <s v=" Vail­lant ecoTEC ex­clu­siv VC 206/4-7 Brenn­wert­ther­me ca­lor­MA­TIC 470/4, Flach­dach rot 60/100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637"/>
    <n v="289859"/>
    <s v="/preisvergleich/Relocate/475957201.html?categoryId=18406&amp;pos=3&amp;price=2637.0&amp;productid=2286143&amp;sid=289859&amp;type=offer"/>
    <s v=" Vail­lant ecoTEC ex­clu­siv VC 206/4-7 Brenn­wert­ther­me ca­lor­MA­TIC 470/4, Flach­dach schwarz 60/100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640"/>
    <n v="289859"/>
    <s v="/preisvergleich/Relocate/475958019.html?categoryId=18406&amp;pos=4&amp;price=2640.0&amp;productid=2286143&amp;sid=289859&amp;type=offer"/>
    <s v=" Vail­lant ecoTEC ex­clu­siv VC 146/4-7 Brenn­wert­ther­me ca­lor­MA­TIC 370f, Flach­dach schwarz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640"/>
    <n v="289859"/>
    <s v="/preisvergleich/Relocate/475957265.html?categoryId=18406&amp;pos=5&amp;price=2640.0&amp;productid=2286143&amp;sid=289859&amp;type=offer"/>
    <s v=" Vail­lant ecoTEC ex­clu­siv VC 146/4-7 Brenn­wert­ther­me ca­lor­MA­TIC 370f, Flach­dach rot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SBE 16 3 16 kW"/>
    <n v="2625"/>
    <n v="289859"/>
    <s v="/preisvergleich/Relocate/481802337.html?categoryId=18406&amp;pos=1&amp;price=2625.0&amp;productid=1219746&amp;sid=289859&amp;type=offer"/>
    <s v=" Jun­kers Ce­ra­pur­Com­fort-Eco ZSBE 16-3 A 31 Brenn­wert­ther­me 16 kW Flg. P Jun­kers FR 120, ohne Spei­cher, Jun­kers AZB09 Dach schwarz 80/125, oh­ne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2"/>
    <n v="289859"/>
    <s v="/preisvergleich/Relocate/475958310.html?categoryId=18406&amp;pos=6&amp;price=2642.0&amp;productid=2286143&amp;sid=289859&amp;type=offer"/>
    <s v=" Vail­lant ecoTEC ex­clu­siv VC 206/4-7 Brenn­wert­ther­me ca­lor­MA­TIC 470/4, Schrägdach schwarz 60/100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SBE 16 3 16 kW"/>
    <n v="2630"/>
    <n v="289859"/>
    <s v="/preisvergleich/Relocate/481778244.html?categoryId=18406&amp;pos=2&amp;price=2630.0&amp;productid=1219746&amp;sid=289859&amp;type=offer"/>
    <s v=" Jun­kers Ce­ra­pur­Com­fort-Eco ZSBE 16-3 A 31 Brenn­wert­ther­me 16 kW Flg. P Jun­kers FR 50, Mon­ta­ge­plat­te 258, ohne Spei­cher, ATEC Schacht 6 Meter 80/125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2"/>
    <n v="289859"/>
    <s v="/preisvergleich/Relocate/475958387.html?categoryId=18406&amp;pos=7&amp;price=2642.0&amp;productid=2286143&amp;sid=289859&amp;type=offer"/>
    <s v=" Vail­lant ecoTEC ex­clu­siv VC 206/4-7 Brenn­wert­ther­me ca­lor­MA­TIC 350, Schacht­sys­tem­pa­ket 10m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SBE 16 3 16 kW"/>
    <n v="2640"/>
    <n v="289859"/>
    <s v="/preisvergleich/Relocate/481778468.html?categoryId=18406&amp;pos=3&amp;price=2640.0&amp;productid=1219746&amp;sid=289859&amp;type=offer"/>
    <s v=" Jun­kers Ce­ra­pur­Com­fort-Eco ZSBE 16-3 A 31 Brenn­wert­ther­me 16 kW Flg. P Jun­kers FR 50, Mon­ta­ge­plat­te 258, ohne Spei­cher, Jun­kers AZB09 Dach schwarz 80/125 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2"/>
    <n v="289859"/>
    <s v="/preisvergleich/Relocate/475957440.html?categoryId=18406&amp;pos=8&amp;price=2642.0&amp;productid=2286143&amp;sid=289859&amp;type=offer"/>
    <s v=" Vail­lant ecoTEC ex­clu­siv VC 206/4-7 Brenn­wert­ther­me ca­lor­MA­TIC 470/4, Schrägdach rot 60/100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SBE 16 3 16 kW"/>
    <n v="2640"/>
    <n v="289859"/>
    <s v="/preisvergleich/Relocate/481805613.html?categoryId=18406&amp;pos=4&amp;price=2640.0&amp;productid=1219746&amp;sid=289859&amp;type=offer"/>
    <s v=" Jun­kers Ce­ra­pur­Com­fort-Eco ZSBE 16-3 A 31 Brenn­wert­ther­me 16 kW Flg. P Jun­kers FR 50, Mon­ta­ge­plat­te 258, ohne Spei­cher, Jun­kers AZB10 Dach rot 80/125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4"/>
    <n v="289859"/>
    <s v="/preisvergleich/Relocate/475957615.html?categoryId=18406&amp;pos=9&amp;price=2644.0&amp;productid=2286143&amp;sid=289859&amp;type=offer"/>
    <s v=" Vail­lant ecoTEC ex­clu­siv VC 276/4-7 Brenn­wert­ther­me ca­lor­MA­TIC 370, Flach­dach rot 60/100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SBE 16 3 16 kW"/>
    <n v="2655"/>
    <n v="289859"/>
    <s v="/preisvergleich/Relocate/481779257.html?categoryId=18406&amp;pos=5&amp;price=2655.0&amp;productid=1219746&amp;sid=289859&amp;type=offer"/>
    <s v=" Jun­kers Ce­ra­pur­Com­fort-Eco ZSBE 16-3 A 31 Brenn­wert­ther­me 16 kW Flg. P Mon­ta­ge­plat­te 258, ohne Re­ge­lung, ohne Spei­cher, Jun­kers Schacht 8 Meter 80/125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4"/>
    <n v="289859"/>
    <s v="/preisvergleich/Relocate/475957204.html?categoryId=18406&amp;pos=10&amp;price=2644.0&amp;productid=2286143&amp;sid=289859&amp;type=offer"/>
    <s v=" Vail­lant ecoTEC ex­clu­siv VC 276/4-7 Brenn­wert­ther­me ca­lor­MA­TIC 370, Flach­dach schwarz 60/100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SBE 16 3 16 kW"/>
    <n v="2655"/>
    <n v="289859"/>
    <s v="/preisvergleich/Relocate/481808277.html?categoryId=18406&amp;pos=6&amp;price=2655.0&amp;productid=1219746&amp;sid=289859&amp;type=offer"/>
    <s v=" Jun­kers Ce­ra­pur­Com­fort-Eco ZSBE 16-3 A 31 Brenn­wert­ther­me 16 kW Flg. P Jun­kers FR 120, ohne Spei­cher, ohne Mon­ta­ge­plat­te, ATEC Schacht 10 Meter 80/125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5"/>
    <n v="289859"/>
    <s v="/preisvergleich/Relocate/475958381.html?categoryId=18406&amp;pos=11&amp;price=2645.0&amp;productid=2286143&amp;sid=289859&amp;type=offer"/>
    <s v=" Vail­lant ecoTEC ex­clu­siv VC 146/4-7 Brenn­wert­ther­me ca­lor­MA­TIC 370f, Schrägdach rot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SBE 16 3 16 kW"/>
    <n v="2655"/>
    <n v="289859"/>
    <s v="/preisvergleich/Relocate/481802178.html?categoryId=18406&amp;pos=7&amp;price=2655.0&amp;productid=1219746&amp;sid=289859&amp;type=offer"/>
    <s v=" Jun­kers Ce­ra­pur­Com­fort-Eco ZSBE 16-3 A 31 Brenn­wert­ther­me 16 kW Flg. P Jun­kers FW 120, ohne Spei­cher, Mon­ta­ge­plat­te 258 + 223-1 (Un­ter­putz), oh­ne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5"/>
    <n v="289859"/>
    <s v="/preisvergleich/Relocate/475958457.html?categoryId=18406&amp;pos=12&amp;price=2645.0&amp;productid=2286143&amp;sid=289859&amp;type=offer"/>
    <s v=" Vail­lant ecoTEC ex­clu­siv VC 146/4-7 Brenn­wert­ther­me ca­lor­MA­TIC 370f, Flach­dach rot 60/100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SBE 16 3 16 kW"/>
    <n v="2660"/>
    <n v="289859"/>
    <s v="/preisvergleich/Relocate/481791564.html?categoryId=18406&amp;pos=8&amp;price=2660.0&amp;productid=1219746&amp;sid=289859&amp;type=offer"/>
    <s v=" Jun­kers Ce­ra­pur­Com­fort-Eco ZSBE 16-3 A 31 Brenn­wert­ther­me 16 kW Flg. P Jun­kers FR 120, Mon­ta­ge­plat­te 258, ohne Spei­cher, ATEC Schacht 6 Meter 80/125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5"/>
    <n v="289859"/>
    <s v="/preisvergleich/Relocate/475958049.html?categoryId=18406&amp;pos=13&amp;price=2645.0&amp;productid=2286143&amp;sid=289859&amp;type=offer"/>
    <s v=" Vail­lant ecoTEC ex­clu­siv VC 146/4-7 Brenn­wert­ther­me ca­lor­MA­TIC 370f, Flach­dach schwarz 60/100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42 3A23"/>
    <n v="3500"/>
    <n v="289859"/>
    <s v="/preisvergleich/Relocate/481847422.html?categoryId=18406&amp;pos=1&amp;price=3500.0&amp;productid=1750863&amp;sid=289859&amp;type=offer"/>
    <s v=" Jun­kers Ce­ra­pur­Com­fort ZBR 42-3 A 21 Gas-Brenn­wert­ther­me 42 kW, L / LL Jun­kers FR 50, Mon­ta­ge­plat­te 993, ohne Spei­cher, Jun­kers Schacht 4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SBE 16 3 16 kW"/>
    <n v="2680"/>
    <n v="289859"/>
    <s v="/preisvergleich/Relocate/481781210.html?categoryId=18406&amp;pos=9&amp;price=2680.0&amp;productid=1219746&amp;sid=289859&amp;type=offer"/>
    <s v=" Jun­kers Ce­ra­pur­Com­fort-Eco ZSBE 16-3 A 31 Brenn­wert­ther­me 16 kW Flg. P ohne Re­ge­lung, ohne Spei­cher, Mon­ta­ge­plat­te 258 + 223-1 (Un­ter­putz), Jun­kers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5"/>
    <n v="289859"/>
    <s v="/preisvergleich/Relocate/475958155.html?categoryId=18406&amp;pos=14&amp;price=2645.0&amp;productid=2286143&amp;sid=289859&amp;type=offer"/>
    <s v=" Vail­lant ecoTEC ex­clu­siv VC 146/4-7 Brenn­wert­ther­me ca­lor­MA­TIC 370f, Schrägdach schwarz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42 3A23"/>
    <n v="3500"/>
    <n v="289859"/>
    <s v="/preisvergleich/Relocate/481849052.html?categoryId=18406&amp;pos=2&amp;price=350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65"/>
    <n v="289859"/>
    <s v="/preisvergleich/Relocate/481842501.html?categoryId=18406&amp;pos=1&amp;price=3565.0&amp;productid=3497887&amp;sid=289859&amp;type=offer"/>
    <s v=" Jun­kers Ce­ra­pur­Com­fort ZBR 42-3 A 21 Gas-Brenn­wert­ther­me 42 kW, L / LL Jun­kers FW 120, ohne Spei­cher, Mon­ta­ge­plat­te 258 + 528-1 (Auf­putz), ATEC Schacht 8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16 kW"/>
    <n v="2725"/>
    <n v="289859"/>
    <s v="/preisvergleich/Relocate/481803280.html?categoryId=18406&amp;pos=10&amp;price=2725.0&amp;productid=1219746&amp;sid=289859&amp;type=offer"/>
    <s v=" Jun­kers Ce­ra­pur­Com­fort-Eco ZSBE 16-3 A 31 Brenn­wert­ther­me 16 kW Flg. P Jun­kers FR 120, ohne Spei­cher, Mon­ta­ge­plat­te 258 + 528-1 (Auf­putz), ATEC Schacht 4 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Vaillant VC 146 4 7 ecoTEC exclusiv"/>
    <n v="2648"/>
    <n v="289859"/>
    <s v="/preisvergleich/Relocate/475958393.html?categoryId=18406&amp;pos=15&amp;price=2648.0&amp;productid=2286143&amp;sid=289859&amp;type=offer"/>
    <s v=" Vail­lant ecoTEC ex­clu­siv VC 206/4-7 Brenn­wert­ther­me ca­lor­MA­TIC 370f, Flach­dach schwarz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42 3A23"/>
    <n v="3500"/>
    <n v="289859"/>
    <s v="/preisvergleich/Relocate/481848384.html?categoryId=18406&amp;pos=3&amp;price=3500.0&amp;productid=1750863&amp;sid=289859&amp;type=offer"/>
    <s v=" Jun­kers Ce­ra­pur­Com­fort ZBR 42-3 A 21 Gas-Brenn­wert­ther­me 42 kW, L / LL Jun­kers FR 50, ohne Spei­cher, Mon­ta­ge­plat­te 258 + 223-1 (Un­ter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65"/>
    <n v="289859"/>
    <s v="/preisvergleich/Relocate/481846624.html?categoryId=18406&amp;pos=2&amp;price=3565.0&amp;productid=3497887&amp;sid=289859&amp;type=offer"/>
    <s v=" Jun­kers Ce­ra­pur­Com­fort ZBR 42-3 A 21 Gas-Brenn­wert­ther­me 42 kW, L / LL ohne Re­ge­lung, Jun­kers SK 160-5 ZB, Jun­kers AZB09 Dach schwarz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16 kW"/>
    <n v="2735"/>
    <n v="289859"/>
    <s v="/preisvergleich/Relocate/481808112.html?categoryId=18406&amp;pos=11&amp;price=2735.0&amp;productid=1219746&amp;sid=289859&amp;type=offer"/>
    <s v=" Jun­kers Ce­ra­pur­Com­fort-Eco ZSBE 16-3 A 31 Brenn­wert­ther­me 16 kW Flg. P Jun­kers FR 120, ohne Spei­cher, Jun­kers Schacht 4 Meter 80/125, ohne Mon­ta­ge­plat­te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Junkers ZBR42 3A23"/>
    <n v="3500"/>
    <n v="289859"/>
    <s v="/preisvergleich/Relocate/481848472.html?categoryId=18406&amp;pos=4&amp;price=3500.0&amp;productid=1750863&amp;sid=289859&amp;type=offer"/>
    <s v=" Jun­kers Ce­ra­pur­Com­fort ZBR 42-3 A 21 Gas-Brenn­wert­ther­me 42 kW, L / LL Jun­kers FR 120, Mon­ta­ge­plat­te 258, ohne Spei­cher, Jun­kers Schacht 10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65"/>
    <n v="289859"/>
    <s v="/preisvergleich/Relocate/481848367.html?categoryId=18406&amp;pos=3&amp;price=3565.0&amp;productid=3497887&amp;sid=289859&amp;type=offer"/>
    <s v=" Jun­kers Ce­ra­pur­Com­fort ZBR 42-3 A 21 Gas-Brenn­wert­ther­me 42 kW, L / LL Jun­kers FW 120, ohne Spei­cher, Jun­kers Schacht 6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16 kW"/>
    <n v="2735"/>
    <n v="289859"/>
    <s v="/preisvergleich/Relocate/481780650.html?categoryId=18406&amp;pos=12&amp;price=2735.0&amp;productid=1219746&amp;sid=289859&amp;type=offer"/>
    <s v=" Jun­kers Ce­ra­pur­Com­fort-Eco ZSBE 16-3 A 31 Brenn­wert­ther­me 16 kW Flg. P Jun­kers FR 50, ohne Spei­cher, Mon­ta­ge­plat­te 258 + 528-1 (Auf­putz), ATEC Schacht 8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Junkers ZBR42 3A23"/>
    <n v="3505"/>
    <n v="289859"/>
    <s v="/preisvergleich/Relocate/481847027.html?categoryId=18406&amp;pos=5&amp;price=3505.0&amp;productid=1750863&amp;sid=289859&amp;type=offer"/>
    <s v=" Jun­kers Ce­ra­pur­Com­fort ZBR 42-3 A 21 Gas-Brenn­wert­ther­me 42 kW, L / LL Jun­kers FR 120, ohne Spei­cher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70"/>
    <n v="289859"/>
    <s v="/preisvergleich/Relocate/481848145.html?categoryId=18406&amp;pos=4&amp;price=3570.0&amp;productid=3497887&amp;sid=289859&amp;type=offer"/>
    <s v=" Jun­kers Ce­ra­pur­Com­fort ZBR 42-3 A 21 Gas-Brenn­wert­ther­me 42 kW, L / LL Jun­kers FW 120, Mon­ta­ge­plat­te 993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16 kW"/>
    <n v="2740"/>
    <n v="223861"/>
    <s v="/preisvergleich/Relocate/356663423.html?categoryId=18406&amp;pos=13&amp;price=2740.0&amp;productid=1219746&amp;sid=223861&amp;type=offer"/>
    <s v=" Jun­kers Plus-Sys­tem ZSBE1 Gas­brenn­wert-Ther­me ZSBE 16 kW Spei­cher ST120 Erdgas H"/>
    <n v="18406"/>
    <x v="142"/>
    <n v="22"/>
    <n v="14"/>
    <s v=" 3 16 "/>
    <s v="3 16 "/>
    <n v="61"/>
    <n v="28"/>
    <s v="SBE 16 "/>
    <s v="16"/>
    <s v="BE 16"/>
    <x v="18"/>
    <e v="#REF!"/>
    <s v="n.a."/>
    <m/>
    <n v="16"/>
  </r>
  <r>
    <s v="Junkers ZBR42 3A23"/>
    <n v="3505"/>
    <n v="289859"/>
    <s v="/preisvergleich/Relocate/481846747.html?categoryId=18406&amp;pos=6&amp;price=3505.0&amp;productid=1750863&amp;sid=289859&amp;type=offer"/>
    <s v=" Jun­kers Ce­ra­pur­Com­fort ZBR 42-3 A 21 Gas-Brenn­wert­ther­me 42 kW, L / LL ohne Re­ge­lung, Jun­kers ST 120-5 Z, Jun­kers AZB10 Dach rot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75"/>
    <n v="289859"/>
    <s v="/preisvergleich/Relocate/481847230.html?categoryId=18406&amp;pos=5&amp;price=3575.0&amp;productid=3497887&amp;sid=289859&amp;type=offer"/>
    <s v=" Jun­kers Ce­ra­pur­Com­fort ZBR 42-3 A 21 Gas-Brenn­wert­ther­me 42 kW, L / LL Mon­ta­ge­plat­te 994, ohne Re­ge­lung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16 kW"/>
    <n v="2745"/>
    <n v="289859"/>
    <s v="/preisvergleich/Relocate/481802886.html?categoryId=18406&amp;pos=14&amp;price=2745.0&amp;productid=1219746&amp;sid=289859&amp;type=offer"/>
    <s v=" Jun­kers Ce­ra­pur­Com­fort-Eco ZSBE 16-3 A 31 Brenn­wert­ther­me 16 kW Flg. P Jun­kers FR 120, Mon­ta­ge­plat­te 994, ohne Spei­cher, ATEC Schacht 4 Meter 80/125 Jun­kers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Remeha Tzerra 24DS"/>
    <n v="1846"/>
    <n v="223861"/>
    <s v="/preisvergleich/Relocate/585068192.html?categoryId=18406&amp;pos=1&amp;price=1846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05"/>
    <n v="289859"/>
    <s v="/preisvergleich/Relocate/481847933.html?categoryId=18406&amp;pos=7&amp;price=3505.0&amp;productid=1750863&amp;sid=289859&amp;type=offer"/>
    <s v=" Jun­kers Ce­ra­pur­Com­fort ZBR 42-3 A 21 Gas-Brenn­wert­ther­me 42 kW, L / LL ohne Re­ge­lung, Jun­kers ST 120-5 Z, Jun­kers AZB09 Dach schwarz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75"/>
    <n v="289859"/>
    <s v="/preisvergleich/Relocate/481847047.html?categoryId=18406&amp;pos=6&amp;price=3575.0&amp;productid=3497887&amp;sid=289859&amp;type=offer"/>
    <s v=" Jun­kers Ce­ra­pur­Com­fort ZBR 42-3 A 21 Gas-Brenn­wert­ther­me 42 kW, L / LL Jun­kers FR 50, Mon­ta­ge­plat­te 994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SBE 16 3 16 kW"/>
    <n v="2750"/>
    <n v="289859"/>
    <s v="/preisvergleich/Relocate/481806109.html?categoryId=18406&amp;pos=15&amp;price=2750.0&amp;productid=1219746&amp;sid=289859&amp;type=offer"/>
    <s v=" Jun­kers Ce­ra­pur­Com­fort-Eco ZSBE 16-3 A 31 Brenn­wert­ther­me 16 kW Flg. P Jun­kers FR 50, Mon­ta­ge­plat­te 993, ohne Spei­cher, Jun­kers AZB10 Dach rot 80/125..."/>
    <n v="18406"/>
    <x v="142"/>
    <n v="22"/>
    <n v="14"/>
    <s v=" 3 16 "/>
    <s v="3 16 "/>
    <n v="71"/>
    <n v="39"/>
    <s v="­me 16 "/>
    <s v="16"/>
    <s v="me 16"/>
    <x v="18"/>
    <e v="#REF!"/>
    <s v="n.a."/>
    <m/>
    <n v="16"/>
  </r>
  <r>
    <s v="Remeha Tzerra 24DS"/>
    <n v="1847"/>
    <n v="223861"/>
    <s v="/preisvergleich/Relocate/585069332.html?categoryId=18406&amp;pos=2&amp;price=1847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05"/>
    <n v="289859"/>
    <s v="/preisvergleich/Relocate/481847996.html?categoryId=18406&amp;pos=8&amp;price=3505.0&amp;productid=1750863&amp;sid=289859&amp;type=offer"/>
    <s v=" Jun­kers Ce­ra­pur­Com­fort ZBR 42-3 A 21 Gas-Brenn­wert­ther­me 42 kW, L / LL Jun­kers FR 50, Mon­ta­ge­plat­te 258, Jun­kers SK 160-5 ZB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75"/>
    <n v="289859"/>
    <s v="/preisvergleich/Relocate/481847102.html?categoryId=18406&amp;pos=7&amp;price=3575.0&amp;productid=3497887&amp;sid=289859&amp;type=offer"/>
    <s v=" Jun­kers Ce­ra­pur­Com­fort ZBR 42-3 A 21 Gas-Brenn­wert­ther­me 42 kW, L / LL Jun­kers FW 120, Mon­ta­ge­plat­te 994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48"/>
    <n v="223861"/>
    <s v="/preisvergleich/Relocate/585069224.html?categoryId=18406&amp;pos=3&amp;price=1848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05"/>
    <n v="289859"/>
    <s v="/preisvergleich/Relocate/481847618.html?categoryId=18406&amp;pos=9&amp;price=3505.0&amp;productid=1750863&amp;sid=289859&amp;type=offer"/>
    <s v=" Jun­kers Ce­ra­pur­Com­fort ZBR 42-3 A 21 Gas-Brenn­wert­ther­me 42 kW, L / LL Jun­kers FR 50, ohne Spei­cher, Mon­ta­ge­plat­te 258 + 528-1 (Auf­putz), Jun­kers Schach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75"/>
    <n v="289859"/>
    <s v="/preisvergleich/Relocate/481846898.html?categoryId=18406&amp;pos=8&amp;price=3575.0&amp;productid=3497887&amp;sid=289859&amp;type=offer"/>
    <s v=" Jun­kers Ce­ra­pur­Com­fort ZBR 42-3 A 21 Gas-Brenn­wert­ther­me 42 kW, L / LL Jun­kers FR 50, ohne Ab­gas­pa­ket, Jun­kers SK 200-5 ZB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48"/>
    <n v="223861"/>
    <s v="/preisvergleich/Relocate/585069307.html?categoryId=18406&amp;pos=4&amp;price=1848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10"/>
    <n v="289859"/>
    <s v="/preisvergleich/Relocate/481848667.html?categoryId=18406&amp;pos=10&amp;price=3510.0&amp;productid=1750863&amp;sid=289859&amp;type=offer"/>
    <s v=" Jun­kers Ce­ra­pur­Com­fort ZBR 42-3 A 21 Gas-Brenn­wert­ther­me 42 kW, L / LL Jun­kers FW 200, ohne Spei­cher, ohne Mon­ta­ge­plat­te, ATEC Schacht 10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75"/>
    <n v="289859"/>
    <s v="/preisvergleich/Relocate/481849060.html?categoryId=18406&amp;pos=9&amp;price=3575.0&amp;productid=3497887&amp;sid=289859&amp;type=offer"/>
    <s v=" Jun­kers Ce­ra­pur­Com­fort ZBR 42-3 A 21 Gas-Brenn­wert­ther­me 42 kW, L / LL Jun­kers FW 200, ohne Spei­cher, Mon­ta­ge­plat­te 258 + 223-1 (Un­ter­putz), ATEC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48"/>
    <n v="223861"/>
    <s v="/preisvergleich/Relocate/585069488.html?categoryId=18406&amp;pos=5&amp;price=1848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15"/>
    <n v="289859"/>
    <s v="/preisvergleich/Relocate/481860718.html?categoryId=18406&amp;pos=11&amp;price=3515.0&amp;productid=1750863&amp;sid=289859&amp;type=offer"/>
    <s v=" Jun­kers Ce­ra­pur­Com­fort ZBR 42-3 A 31 Gas-Brenn­wert­ther­me 42 kW, Flg. P Jun­kers FR 50, Mon­ta­ge­plat­te 994, ohne Spei­cher, Jun­kers Schacht 4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75"/>
    <n v="289859"/>
    <s v="/preisvergleich/Relocate/481846692.html?categoryId=18406&amp;pos=10&amp;price=3575.0&amp;productid=3497887&amp;sid=289859&amp;type=offer"/>
    <s v=" Jun­kers Ce­ra­pur­Com­fort ZBR 42-3 A 21 Gas-Brenn­wert­ther­me 42 kW, L / LL Jun­kers FW 120, Mon­ta­ge­plat­te 994, ohne Spei­cher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49"/>
    <n v="223861"/>
    <s v="/preisvergleich/Relocate/585069489.html?categoryId=18406&amp;pos=6&amp;price=1849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15"/>
    <n v="289859"/>
    <s v="/preisvergleich/Relocate/481847785.html?categoryId=18406&amp;pos=12&amp;price=3515.0&amp;productid=1750863&amp;sid=289859&amp;type=offer"/>
    <s v=" Jun­kers Ce­ra­pur­Com­fort ZBR 42-3 A 21 Gas-Brenn­wert­ther­me 42 kW, L / LL ohne Re­ge­lung, Jun­kers ST 120-5 Z, ohne Mon­ta­ge­plat­te, ATEC Schacht 8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75"/>
    <n v="289859"/>
    <s v="/preisvergleich/Relocate/481846603.html?categoryId=18406&amp;pos=11&amp;price=3575.0&amp;productid=3497887&amp;sid=289859&amp;type=offer"/>
    <s v=" Jun­kers Ce­ra­pur­Com­fort ZBR 42-3 A 21 Gas-Brenn­wert­ther­me 42 kW, L / LL ohne Re­ge­lung, Jun­kers SK 160-5 ZB, ohne Mon­ta­ge­plat­te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49"/>
    <n v="223861"/>
    <s v="/preisvergleich/Relocate/585069342.html?categoryId=18406&amp;pos=7&amp;price=1849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15"/>
    <n v="289859"/>
    <s v="/preisvergleich/Relocate/481847770.html?categoryId=18406&amp;pos=13&amp;price=3515.0&amp;productid=1750863&amp;sid=289859&amp;type=offer"/>
    <s v=" Jun­kers Ce­ra­pur­Com­fort ZBR 42-3 A 21 Gas-Brenn­wert­ther­me 42 kW, L / LL Jun­kers FW 200, Mon­ta­ge­plat­te 258, ohne Spei­cher, ATEC Schacht 6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80"/>
    <n v="289859"/>
    <s v="/preisvergleich/Relocate/481848078.html?categoryId=18406&amp;pos=12&amp;price=3580.0&amp;productid=3497887&amp;sid=289859&amp;type=offer"/>
    <s v=" Jun­kers Ce­ra­pur­Com­fort ZBR 42-3 A 21 Gas-Brenn­wert­ther­me 42 kW, L / LL Jun­kers FW 120, Mon­ta­ge­plat­te 993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49"/>
    <n v="223861"/>
    <s v="/preisvergleich/Relocate/586004793.html?categoryId=18406&amp;pos=8&amp;price=1849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20"/>
    <n v="289859"/>
    <s v="/preisvergleich/Relocate/481861081.html?categoryId=18406&amp;pos=14&amp;price=3520.0&amp;productid=1750863&amp;sid=289859&amp;type=offer"/>
    <s v=" Jun­kers Ce­ra­pur­Com­fort ZBR 42-3 A 31 Gas-Brenn­wert­ther­me 42 kW, Flg. P Jun­kers FR 120, Mon­ta­ge­plat­te 258, ohne Spei­cher, Jun­kers Schacht 10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80"/>
    <n v="289859"/>
    <s v="/preisvergleich/Relocate/481847838.html?categoryId=18406&amp;pos=13&amp;price=3580.0&amp;productid=3497887&amp;sid=289859&amp;type=offer"/>
    <s v=" Jun­kers Ce­ra­pur­Com­fort ZBR 42-3 A 21 Gas-Brenn­wert­ther­me 42 kW, L / LL Jun­kers FW 200, ohne Spei­cher, Mon­ta­ge­plat­te 258 + 528-1 (Auf­putz), ATEC Schacht 4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50"/>
    <n v="223861"/>
    <s v="/preisvergleich/Relocate/585069443.html?categoryId=18406&amp;pos=9&amp;price=1850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42 3A23"/>
    <n v="3520"/>
    <n v="289859"/>
    <s v="/preisvergleich/Relocate/481846874.html?categoryId=18406&amp;pos=15&amp;price=3520.0&amp;productid=1750863&amp;sid=289859&amp;type=offer"/>
    <s v=" Jun­kers Ce­ra­pur­Com­fort ZBR 42-3 A 21 Gas-Brenn­wert­ther­me 42 kW, L / LL Jun­kers FW 120, ohne Spei­cher, Mon­ta­ge­plat­te 258 + 223-1 (Un­ter­putz), ATEC Schach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580"/>
    <n v="289859"/>
    <s v="/preisvergleich/Relocate/481847735.html?categoryId=18406&amp;pos=14&amp;price=3580.0&amp;productid=3497887&amp;sid=289859&amp;type=offer"/>
    <s v=" Jun­kers Ce­ra­pur­Com­fort ZBR 42-3 A 21 Gas-Brenn­wert­ther­me 42 kW, L / LL Jun­kers FW 120, Mon­ta­ge­plat­te 258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50"/>
    <n v="223861"/>
    <s v="/preisvergleich/Relocate/585069442.html?categoryId=18406&amp;pos=10&amp;price=1850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ZBR 42 3 A21"/>
    <n v="3580"/>
    <n v="289859"/>
    <s v="/preisvergleich/Relocate/481847800.html?categoryId=18406&amp;pos=15&amp;price=3580.0&amp;productid=3497887&amp;sid=289859&amp;type=offer"/>
    <s v=" Jun­kers Ce­ra­pur­Com­fort ZBR 42-3 A 21 Gas-Brenn­wert­ther­me 42 kW, L / LL Mon­ta­ge­plat­te 993, ohne Re­ge­lung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850"/>
    <n v="223861"/>
    <s v="/preisvergleich/Relocate/585069371.html?categoryId=18406&amp;pos=11&amp;price=1850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850"/>
    <n v="223861"/>
    <s v="/preisvergleich/Relocate/585069405.html?categoryId=18406&amp;pos=12&amp;price=1850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851"/>
    <n v="223861"/>
    <s v="/preisvergleich/Relocate/524658269.html?categoryId=18406&amp;pos=13&amp;price=1851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851"/>
    <n v="223861"/>
    <s v="/preisvergleich/Relocate/585069491.html?categoryId=18406&amp;pos=14&amp;price=1851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Remeha Tzerra 24DS"/>
    <n v="1851"/>
    <n v="223861"/>
    <s v="/preisvergleich/Relocate/586004805.html?categoryId=18406&amp;pos=15&amp;price=1851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Vaillant VC146 4 7 ecoTEC"/>
    <n v="2648"/>
    <n v="289859"/>
    <s v="/preisvergleich/Relocate/475958261.html?categoryId=18406&amp;pos=1&amp;price=2648.0&amp;productid=2286143&amp;sid=289859&amp;type=offer"/>
    <s v=" Vail­lant ecoTEC ex­clu­siv VC 206/4-7 Brenn­wert­ther­me ca­lor­MA­TIC 370f, Flach­dach rot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649"/>
    <n v="289859"/>
    <s v="/preisvergleich/Relocate/475958331.html?categoryId=18406&amp;pos=2&amp;price=2649.0&amp;productid=2286143&amp;sid=289859&amp;type=offer"/>
    <s v=" Vail­lant ecoTEC ex­clu­siv VC 276/4-7 Brenn­wert­ther­me ca­lor­MA­TIC 350, Flach­dach schwarz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649"/>
    <n v="289859"/>
    <s v="/preisvergleich/Relocate/475958001.html?categoryId=18406&amp;pos=3&amp;price=2649.0&amp;productid=2286143&amp;sid=289859&amp;type=offer"/>
    <s v=" Vail­lant ecoTEC ex­clu­siv VC 276/4-7 Brenn­wert­ther­me ca­lor­MA­TIC 350, Flach­dach rot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649"/>
    <n v="289859"/>
    <s v="/preisvergleich/Relocate/475958115.html?categoryId=18406&amp;pos=4&amp;price=2649.0&amp;productid=2286143&amp;sid=289859&amp;type=offer"/>
    <s v=" Vail­lant ecoTEC ex­clu­siv VC 276/4-7 Brenn­wert­ther­me ca­lor­MA­TIC 370, Schrägdach rot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649"/>
    <n v="289859"/>
    <s v="/preisvergleich/Relocate/475957449.html?categoryId=18406&amp;pos=5&amp;price=2649.0&amp;productid=2286143&amp;sid=289859&amp;type=offer"/>
    <s v=" Vail­lant ecoTEC ex­clu­siv VC 276/4-7 Brenn­wert­ther­me ca­lor­MA­TIC 370, Schrägdach schwarz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-Eco ZSBE 16-3"/>
    <n v="2750"/>
    <n v="289859"/>
    <s v="/preisvergleich/Relocate/481779507.html?categoryId=18406&amp;pos=1&amp;price=2750.0&amp;productid=1219746&amp;sid=289859&amp;type=offer"/>
    <s v=" Jun­kers Ce­ra­pur­Com­fort-Eco ZSBE 16-3 A 31 Brenn­wert­ther­me 16 kW Flg. P Jun­kers FR 50, ohne Spei­cher, Mon­ta­ge­plat­te 258 + 223-1 (Un­ter­putz), ATEC Schacht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Vaillant VC146 4 7 ecoTEC"/>
    <n v="2650"/>
    <n v="289859"/>
    <s v="/preisvergleich/Relocate/475957882.html?categoryId=18406&amp;pos=6&amp;price=2650.0&amp;productid=2286143&amp;sid=289859&amp;type=offer"/>
    <s v=" Vail­lant ecoTEC ex­clu­siv VC 146/4-7 Brenn­wert­ther­me ca­lor­MA­TIC 370f, Schrägdach schwarz 60/100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-Eco ZSBE 16-3"/>
    <n v="2750"/>
    <n v="289859"/>
    <s v="/preisvergleich/Relocate/481780451.html?categoryId=18406&amp;pos=2&amp;price=2750.0&amp;productid=1219746&amp;sid=289859&amp;type=offer"/>
    <s v=" Jun­kers Ce­ra­pur­Com­fort-Eco ZSBE 16-3 A 31 Brenn­wert­ther­me 16 kW Flg. P Jun­kers FR 120, ohne Spei­cher, Mon­ta­ge­plat­te 258 + 223-1 (Un­ter­putz), Jun­kers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Vaillant VC146 4 7 ecoTEC"/>
    <n v="2650"/>
    <n v="289859"/>
    <s v="/preisvergleich/Relocate/475958027.html?categoryId=18406&amp;pos=7&amp;price=2650.0&amp;productid=2286143&amp;sid=289859&amp;type=offer"/>
    <s v=" Vail­lant ecoTEC ex­clu­siv VC 146/4-7 Brenn­wert­ther­me ca­lor­MA­TIC 370f, Schrägdach rot 60/100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-Eco ZSBE 16-3"/>
    <n v="2750"/>
    <n v="289859"/>
    <s v="/preisvergleich/Relocate/481804677.html?categoryId=18406&amp;pos=3&amp;price=2750.0&amp;productid=1219746&amp;sid=289859&amp;type=offer"/>
    <s v=" Jun­kers Ce­ra­pur­Com­fort-Eco ZSBE 16-3 A 31 Brenn­wert­ther­me 16 kW Flg. P Jun­kers FR 50, Mon­ta­ge­plat­te 993, ohne Spei­cher, Jun­kers AZB09 Dach schwarz 80/125 ...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Vaillant VC146 4 7 ecoTEC"/>
    <n v="2650"/>
    <n v="289859"/>
    <s v="/preisvergleich/Relocate/475957365.html?categoryId=18406&amp;pos=8&amp;price=2650.0&amp;productid=2286143&amp;sid=289859&amp;type=offer"/>
    <s v=" Vail­lant ecoTEC ex­clu­siv VC 276/4-7 Brenn­wert­ther­me ohne Re­ge­lung, Schacht­sys­tem­pa­ket 10m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-Eco ZSBE 16-3"/>
    <n v="2755"/>
    <n v="289859"/>
    <s v="/preisvergleich/Relocate/481777975.html?categoryId=18406&amp;pos=4&amp;price=2755.0&amp;productid=1219746&amp;sid=289859&amp;type=offer"/>
    <s v=" Jun­kers Ce­ra­pur­Com­fort-Eco ZSBE 16-3 A 31 Brenn­wert­ther­me 16 kW Flg. P Jun­kers FR 50, Mon­ta­ge­plat­te 994, ohne Spei­cher, ATEC Schacht 8 Meter 80/125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Vaillant VC146 4 7 ecoTEC"/>
    <n v="2653"/>
    <n v="289859"/>
    <s v="/preisvergleich/Relocate/475958383.html?categoryId=18406&amp;pos=9&amp;price=2653.0&amp;productid=2286143&amp;sid=289859&amp;type=offer"/>
    <s v=" Vail­lant ecoTEC ex­clu­siv VC 206/4-7 Brenn­wert­ther­me ca­lor­MA­TIC 370f, Schrägdach schwarz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-Eco ZSBE 16-3"/>
    <n v="2760"/>
    <n v="289859"/>
    <s v="/preisvergleich/Relocate/481802137.html?categoryId=18406&amp;pos=5&amp;price=2760.0&amp;productid=1219746&amp;sid=289859&amp;type=offer"/>
    <s v=" Jun­kers Ce­ra­pur­Com­fort-Eco ZSBE 16-3 A 31 Brenn­wert­ther­me 16 kW Flg. P Mon­ta­ge­plat­te 994, ohne Re­ge­lung, Jun­kers ST 120-5 Z, ohne Ab­gas­pa­ket Jun­kers"/>
    <n v="18406"/>
    <x v="142"/>
    <n v="0"/>
    <n v="33"/>
    <e v="#N/A"/>
    <e v="#N/A"/>
    <n v="71"/>
    <n v="39"/>
    <s v="­me 16 "/>
    <s v="16"/>
    <s v="me 16"/>
    <x v="18"/>
    <s v="16-"/>
    <e v="#N/A"/>
    <m/>
    <n v="16"/>
  </r>
  <r>
    <s v="Vaillant VC146 4 7 ecoTEC"/>
    <n v="2653"/>
    <n v="289859"/>
    <s v="/preisvergleich/Relocate/475957910.html?categoryId=18406&amp;pos=10&amp;price=2653.0&amp;productid=2286143&amp;sid=289859&amp;type=offer"/>
    <s v=" Vail­lant ecoTEC ex­clu­siv VC 146/4-7 Brenn­wert­ther­me ca­lor­MA­TIC 470/4, Flach­dach rot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-Eco ZSBE 16-3"/>
    <n v="2990.23"/>
    <n v="26395"/>
    <s v="/preisvergleich/Relocate/242871648.html?categoryId=18406&amp;pos=6&amp;price=2990.23&amp;productid=1219746&amp;sid=26395&amp;type=offer"/>
    <s v=" Jun­kers Ce­ra­pur Com­fort Eco ZSBE 16-3 A 23 ZSBE 16-3 A 23 Brenn­wert-Wand­kes­sel 15,9 kW"/>
    <n v="18406"/>
    <x v="142"/>
    <n v="0"/>
    <n v="33"/>
    <e v="#N/A"/>
    <e v="#N/A"/>
    <n v="93"/>
    <n v="39"/>
    <s v="l 15,9 "/>
    <s v="15.9"/>
    <s v="15,9"/>
    <x v="35"/>
    <s v="16-"/>
    <e v="#N/A"/>
    <m/>
    <n v="16"/>
  </r>
  <r>
    <s v="Vaillant VC146 4 7 ecoTEC"/>
    <n v="2653"/>
    <n v="289859"/>
    <s v="/preisvergleich/Relocate/475958133.html?categoryId=18406&amp;pos=11&amp;price=2653.0&amp;productid=2286143&amp;sid=289859&amp;type=offer"/>
    <s v=" Vail­lant ecoTEC ex­clu­siv VC 206/4-7 Brenn­wert­ther­me ca­lor­MA­TIC 370f, Flach­dach rot 60/100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653"/>
    <n v="289859"/>
    <s v="/preisvergleich/Relocate/475958218.html?categoryId=18406&amp;pos=12&amp;price=2653.0&amp;productid=2286143&amp;sid=289859&amp;type=offer"/>
    <s v=" Vail­lant ecoTEC ex­clu­siv VC 146/4-7 Brenn­wert­ther­me ca­lor­MA­TIC 370, Schacht­sys­tem­pa­ket 10m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653"/>
    <n v="289859"/>
    <s v="/preisvergleich/Relocate/475958250.html?categoryId=18406&amp;pos=13&amp;price=2653.0&amp;productid=2286143&amp;sid=289859&amp;type=offer"/>
    <s v=" Vail­lant ecoTEC ex­clu­siv VC 206/4-7 Brenn­wert­ther­me ca­lor­MA­TIC 370f, Flach­dach schwarz 60/100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 ZBR 42-3 A 23"/>
    <n v="3520"/>
    <n v="289859"/>
    <s v="/preisvergleich/Relocate/481847363.html?categoryId=18406&amp;pos=1&amp;price=3520.0&amp;productid=1750863&amp;sid=289859&amp;type=offer"/>
    <s v=" Jun­kers Ce­ra­pur­Com­fort ZBR 42-3 A 21 Gas-Brenn­wert­ther­me 42 kW, L / LL Mon­ta­ge­plat­te 258, ohne Re­ge­lung, Jun­kers ST 120-5 Z, ATEC Schacht 4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VC146 4 7 ecoTEC"/>
    <n v="2653"/>
    <n v="289859"/>
    <s v="/preisvergleich/Relocate/475957381.html?categoryId=18406&amp;pos=14&amp;price=2653.0&amp;productid=2286143&amp;sid=289859&amp;type=offer"/>
    <s v=" Vail­lant ecoTEC ex­clu­siv VC 146/4-7 Brenn­wert­ther­me ca­lor­MA­TIC 470/4, Flach­dach schwarz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 ZBR 42-3 A 23"/>
    <n v="3520"/>
    <n v="289859"/>
    <s v="/preisvergleich/Relocate/481855335.html?categoryId=18406&amp;pos=2&amp;price=3520.0&amp;productid=1750863&amp;sid=289859&amp;type=offer"/>
    <s v=" Jun­kers Ce­ra­pur­Com­fort ZBR 42-3 A 31 Gas-Brenn­wert­ther­me 42 kW, Flg. P Jun­kers FR 50, Mon­ta­ge­plat­te 993, ohne Spei­cher, Jun­kers Schacht 4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0"/>
    <n v="289859"/>
    <s v="/preisvergleich/Relocate/481847340.html?categoryId=18406&amp;pos=1&amp;price=3580.0&amp;productid=3497887&amp;sid=289859&amp;type=offer"/>
    <s v=" Jun­kers Ce­ra­pur­Com­fort ZBR 42-3 A 21 Gas-Brenn­wert­ther­me 42 kW, L / LL Jun­kers FR 120, Mon­ta­ge­plat­te 994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2653"/>
    <n v="289859"/>
    <s v="/preisvergleich/Relocate/475957212.html?categoryId=18406&amp;pos=15&amp;price=2653.0&amp;productid=2286143&amp;sid=289859&amp;type=offer"/>
    <s v=" Vail­lant ecoTEC ex­clu­siv VC 206/4-7 Brenn­wert­ther­me ca­lor­MA­TIC 370f, Schrägdach rot 60/100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Comfort ZBR 42-3 A 23"/>
    <n v="3525"/>
    <n v="289859"/>
    <s v="/preisvergleich/Relocate/481861102.html?categoryId=18406&amp;pos=3&amp;price=3525.0&amp;productid=1750863&amp;sid=289859&amp;type=offer"/>
    <s v=" Jun­kers Ce­ra­pur­Com­fort ZBR 42-3 A 31 Gas-Brenn­wert­ther­me 42 kW, Flg. P ohne Re­ge­lung, Jun­kers ST 120-5 Z, Jun­kers AZB10 Dach rot 80/125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0"/>
    <n v="289859"/>
    <s v="/preisvergleich/Relocate/481847208.html?categoryId=18406&amp;pos=2&amp;price=3580.0&amp;productid=3497887&amp;sid=289859&amp;type=offer"/>
    <s v=" Jun­kers Ce­ra­pur­Com­fort ZBR 42-3 A 21 Gas-Brenn­wert­ther­me 42 kW, L / LL Jun­kers FR 50, Mon­ta­ge­plat­te 993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525"/>
    <n v="289859"/>
    <s v="/preisvergleich/Relocate/481847108.html?categoryId=18406&amp;pos=4&amp;price=3525.0&amp;productid=1750863&amp;sid=289859&amp;type=offer"/>
    <s v=" Jun­kers Ce­ra­pur­Com­fort ZBR 42-3 A 21 Gas-Brenn­wert­ther­me 42 kW, L / LL Jun­kers FW 200, Mon­ta­ge­plat­te 258, ohne Spei­cher, Jun­kers AZB10 Dach rot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0"/>
    <n v="289859"/>
    <s v="/preisvergleich/Relocate/481847126.html?categoryId=18406&amp;pos=3&amp;price=3580.0&amp;productid=3497887&amp;sid=289859&amp;type=offer"/>
    <s v=" Jun­kers Ce­ra­pur­Com­fort ZBR 42-3 A 21 Gas-Brenn­wert­ther­me 42 kW, L / LL Jun­kers FW 120, Mon­ta­ge­plat­te 993, ohne Spei­cher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525"/>
    <n v="289859"/>
    <s v="/preisvergleich/Relocate/481846807.html?categoryId=18406&amp;pos=5&amp;price=3525.0&amp;productid=1750863&amp;sid=289859&amp;type=offer"/>
    <s v=" Jun­kers Ce­ra­pur­Com­fort ZBR 42-3 A 21 Gas-Brenn­wert­ther­me 42 kW, L / LL Jun­kers FW 120, ohne Spei­cher, Mon­ta­ge­plat­te 258 + 528-1 (Auf­putz), ATEC Schacht 4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0"/>
    <n v="289859"/>
    <s v="/preisvergleich/Relocate/481846979.html?categoryId=18406&amp;pos=4&amp;price=3580.0&amp;productid=3497887&amp;sid=289859&amp;type=offer"/>
    <s v=" Jun­kers Ce­ra­pur­Com­fort ZBR 42-3 A 21 Gas-Brenn­wert­ther­me 42 kW, L / LL Mon­ta­ge­plat­te 258, ohne Re­ge­lung, Jun­kers ST 120-5 Z, ATEC Schacht 10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525"/>
    <n v="289859"/>
    <s v="/preisvergleich/Relocate/481842527.html?categoryId=18406&amp;pos=6&amp;price=3525.0&amp;productid=1750863&amp;sid=289859&amp;type=offer"/>
    <s v=" Jun­kers Ce­ra­pur­Com­fort ZBR 42-3 A 21 Gas-Brenn­wert­ther­me 42 kW, L / LL Jun­kers FR 120, Mon­ta­ge­plat­te 994, ohne Spei­cher, Jun­kers Schacht 4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0"/>
    <n v="289859"/>
    <s v="/preisvergleich/Relocate/481848818.html?categoryId=18406&amp;pos=5&amp;price=3580.0&amp;productid=3497887&amp;sid=289859&amp;type=offer"/>
    <s v=" Jun­kers Ce­ra­pur­Com­fort ZBR 42-3 A 21 Gas-Brenn­wert­ther­me 42 kW, L / LL Jun­kers FW 120, ohne Spei­cher, Mon­ta­ge­plat­te 258 + 223-1 (Un­ter­putz), ATEC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2"/>
    <n v="223861"/>
    <s v="/preisvergleich/Relocate/585069293.html?categoryId=18406&amp;pos=1&amp;price=1852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25"/>
    <n v="289859"/>
    <s v="/preisvergleich/Relocate/481860584.html?categoryId=18406&amp;pos=7&amp;price=3525.0&amp;productid=1750863&amp;sid=289859&amp;type=offer"/>
    <s v=" Jun­kers Ce­ra­pur­Com­fort ZBR 42-3 A 31 Gas-Brenn­wert­ther­me 42 kW, Flg. P Jun­kers FR 120, ohne Spei­cher, Mon­ta­ge­plat­te 258 + 528-1 (Auf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0"/>
    <n v="289859"/>
    <s v="/preisvergleich/Relocate/481848788.html?categoryId=18406&amp;pos=6&amp;price=358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2"/>
    <n v="223861"/>
    <s v="/preisvergleich/Relocate/585069359.html?categoryId=18406&amp;pos=2&amp;price=1852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25"/>
    <n v="289859"/>
    <s v="/preisvergleich/Relocate/481846488.html?categoryId=18406&amp;pos=8&amp;price=3525.0&amp;productid=1750863&amp;sid=289859&amp;type=offer"/>
    <s v=" Jun­kers Ce­ra­pur­Com­fort ZBR 42-3 A 21 Gas-Brenn­wert­ther­me 42 kW, L / LL Jun­kers FW 200, Mon­ta­ge­plat­te 258, ohne Spei­cher, Jun­kers AZB09 Dach schwarz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0"/>
    <n v="289859"/>
    <s v="/preisvergleich/Relocate/481848447.html?categoryId=18406&amp;pos=7&amp;price=3580.0&amp;productid=3497887&amp;sid=289859&amp;type=offer"/>
    <s v=" Jun­kers Ce­ra­pur­Com­fort ZBR 42-3 A 21 Gas-Brenn­wert­ther­me 42 kW, L / LL Mon­ta­ge­plat­te 258, ohne Re­ge­lung, Jun­kers SK 160-5 ZB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3"/>
    <n v="223861"/>
    <s v="/preisvergleich/Relocate/585069308.html?categoryId=18406&amp;pos=3&amp;price=1853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25"/>
    <n v="289859"/>
    <s v="/preisvergleich/Relocate/481848925.html?categoryId=18406&amp;pos=9&amp;price=3525.0&amp;productid=1750863&amp;sid=289859&amp;type=offer"/>
    <s v=" Jun­kers Ce­ra­pur­Com­fort ZBR 42-3 A 21 Gas-Brenn­wert­ther­me 42 kW, L / LL Jun­kers FR 50, ohne Spei­cher, Mon­ta­ge­plat­te 258 + 223-1 (Un­ter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0"/>
    <n v="289859"/>
    <s v="/preisvergleich/Relocate/481848401.html?categoryId=18406&amp;pos=8&amp;price=3580.0&amp;productid=3497887&amp;sid=289859&amp;type=offer"/>
    <s v=" Jun­kers Ce­ra­pur­Com­fort ZBR 42-3 A 21 Gas-Brenn­wert­ther­me 42 kW, L / LL Jun­kers FR 120, Mon­ta­ge­plat­te 994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4"/>
    <n v="223861"/>
    <s v="/preisvergleich/Relocate/585069129.html?categoryId=18406&amp;pos=4&amp;price=1854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25"/>
    <n v="289859"/>
    <s v="/preisvergleich/Relocate/481848858.html?categoryId=18406&amp;pos=10&amp;price=3525.0&amp;productid=1750863&amp;sid=289859&amp;type=offer"/>
    <s v=" Jun­kers Ce­ra­pur­Com­fort ZBR 42-3 A 21 Gas-Brenn­wert­ther­me 42 kW, L / LL Jun­kers FR 50, Mon­ta­ge­plat­te 994, ohne Spei­cher, Jun­kers Schacht 6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5"/>
    <n v="289859"/>
    <s v="/preisvergleich/Relocate/481848178.html?categoryId=18406&amp;pos=9&amp;price=3585.0&amp;productid=3497887&amp;sid=289859&amp;type=offer"/>
    <s v=" Jun­kers Ce­ra­pur­Com­fort ZBR 42-3 A 21 Gas-Brenn­wert­ther­me 42 kW, L / LL Jun­kers FW 120, ohne Spei­cher, Mon­ta­ge­plat­te 258 + 528-1 (Auf­putz), ATEC Schach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4"/>
    <n v="223861"/>
    <s v="/preisvergleich/Relocate/585069348.html?categoryId=18406&amp;pos=5&amp;price=1854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25"/>
    <n v="289859"/>
    <s v="/preisvergleich/Relocate/481849040.html?categoryId=18406&amp;pos=11&amp;price=3525.0&amp;productid=1750863&amp;sid=289859&amp;type=offer"/>
    <s v=" Jun­kers Ce­ra­pur­Com­fort ZBR 42-3 A 21 Gas-Brenn­wert­ther­me 42 kW, L / LL Jun­kers FR 50, Jun­kers ST 120-5 Z, Mon­ta­ge­plat­te 258 + 223-1 (Un­ter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5"/>
    <n v="289859"/>
    <s v="/preisvergleich/Relocate/481847843.html?categoryId=18406&amp;pos=10&amp;price=3585.0&amp;productid=3497887&amp;sid=289859&amp;type=offer"/>
    <s v=" Jun­kers Ce­ra­pur­Com­fort ZBR 42-3 A 21 Gas-Brenn­wert­ther­me 42 kW, L / LL Jun­kers FR 12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5"/>
    <n v="223861"/>
    <s v="/preisvergleich/Relocate/585069256.html?categoryId=18406&amp;pos=6&amp;price=1855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30"/>
    <n v="289859"/>
    <s v="/preisvergleich/Relocate/481847154.html?categoryId=18406&amp;pos=12&amp;price=3530.0&amp;productid=1750863&amp;sid=289859&amp;type=offer"/>
    <s v=" Jun­kers Ce­ra­pur­Com­fort ZBR 42-3 A 21 Gas-Brenn­wert­ther­me 42 kW, L / LL Jun­kers FR 50, ohne Spei­cher, Mon­ta­ge­plat­te 258 + 528-1 (Auf­putz), Jun­kers Schacht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5"/>
    <n v="289859"/>
    <s v="/preisvergleich/Relocate/481847992.html?categoryId=18406&amp;pos=11&amp;price=3585.0&amp;productid=3497887&amp;sid=289859&amp;type=offer"/>
    <s v=" Jun­kers Ce­ra­pur­Com­fort ZBR 42-3 A 21 Gas-Brenn­wert­ther­me 42 kW, L / LL Jun­kers FR 120, Mon­ta­ge­plat­te 993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5"/>
    <n v="223861"/>
    <s v="/preisvergleich/Relocate/524658069.html?categoryId=18406&amp;pos=7&amp;price=1855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30"/>
    <n v="289859"/>
    <s v="/preisvergleich/Relocate/481846403.html?categoryId=18406&amp;pos=13&amp;price=3530.0&amp;productid=1750863&amp;sid=289859&amp;type=offer"/>
    <s v=" Jun­kers Ce­ra­pur­Com­fort ZBR 42-3 A 21 Gas-Brenn­wert­ther­me 42 kW, L / LL Jun­kers FR 50, Mon­ta­ge­plat­te 993, ohne Spei­cher, Jun­kers Schacht 6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5"/>
    <n v="289859"/>
    <s v="/preisvergleich/Relocate/481849012.html?categoryId=18406&amp;pos=12&amp;price=3585.0&amp;productid=3497887&amp;sid=289859&amp;type=offer"/>
    <s v=" Jun­kers Ce­ra­pur­Com­fort ZBR 42-3 A 21 Gas-Brenn­wert­ther­me 42 kW, L / LL Jun­kers FR 120, Mon­ta­ge­plat­te 993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5"/>
    <n v="223861"/>
    <s v="/preisvergleich/Relocate/524658064.html?categoryId=18406&amp;pos=8&amp;price=1855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30"/>
    <n v="289859"/>
    <s v="/preisvergleich/Relocate/481848865.html?categoryId=18406&amp;pos=14&amp;price=3530.0&amp;productid=1750863&amp;sid=289859&amp;type=offer"/>
    <s v=" Jun­kers Ce­ra­pur­Com­fort ZBR 42-3 A 21 Gas-Brenn­wert­ther­me 42 kW, L / LL Jun­kers FR 120, Mon­ta­ge­plat­te 993, ohne Spei­cher, Jun­kers Schacht 4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5"/>
    <n v="289859"/>
    <s v="/preisvergleich/Relocate/481846390.html?categoryId=18406&amp;pos=13&amp;price=3585.0&amp;productid=3497887&amp;sid=289859&amp;type=offer"/>
    <s v=" Jun­kers Ce­ra­pur­Com­fort ZBR 42-3 A 21 Gas-Brenn­wert­ther­me 42 kW, L / LL Jun­kers FW 120, Mon­ta­ge­plat­te 994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6"/>
    <n v="223861"/>
    <s v="/preisvergleich/Relocate/585069164.html?categoryId=18406&amp;pos=9&amp;price=1856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CerapurComfort ZBR 42-3 A 23"/>
    <n v="3530"/>
    <n v="289859"/>
    <s v="/preisvergleich/Relocate/481849034.html?categoryId=18406&amp;pos=15&amp;price=353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585"/>
    <n v="289859"/>
    <s v="/preisvergleich/Relocate/481848495.html?categoryId=18406&amp;pos=14&amp;price=3585.0&amp;productid=3497887&amp;sid=289859&amp;type=offer"/>
    <s v=" Jun­kers Ce­ra­pur­Com­fort ZBR 42-3 A 21 Gas-Brenn­wert­ther­me 42 kW, L / LL Jun­kers FR 50, Jun­kers SK 160-5 ZB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6"/>
    <n v="223861"/>
    <s v="/preisvergleich/Relocate/585069318.html?categoryId=18406&amp;pos=10&amp;price=1856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 21"/>
    <n v="3590"/>
    <n v="289859"/>
    <s v="/preisvergleich/Relocate/481848273.html?categoryId=18406&amp;pos=15&amp;price=3590.0&amp;productid=3497887&amp;sid=289859&amp;type=offer"/>
    <s v=" Jun­kers Ce­ra­pur­Com­fort ZBR 42-3 A 21 Gas-Brenn­wert­ther­me 42 kW, L / LL Jun­kers FW 120, Jun­kers ST 120-5 Z, ohne Ab­gas­pa­ket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857"/>
    <n v="223861"/>
    <s v="/preisvergleich/Relocate/585069270.html?categoryId=18406&amp;pos=11&amp;price=1857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57"/>
    <n v="223861"/>
    <s v="/preisvergleich/Relocate/585069497.html?categoryId=18406&amp;pos=12&amp;price=1857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58"/>
    <n v="223861"/>
    <s v="/preisvergleich/Relocate/585069477.html?categoryId=18406&amp;pos=13&amp;price=1858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59"/>
    <n v="223861"/>
    <s v="/preisvergleich/Relocate/585069349.html?categoryId=18406&amp;pos=14&amp;price=1859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Remeha Tzerra24DS"/>
    <n v="1859"/>
    <n v="223861"/>
    <s v="/preisvergleich/Relocate/585069335.html?categoryId=18406&amp;pos=15&amp;price=1859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Vaillant eco TEC exclusiv VC 146/4-7"/>
    <n v="2654"/>
    <n v="289859"/>
    <s v="/preisvergleich/Relocate/475957959.html?categoryId=18406&amp;pos=1&amp;price=2654.0&amp;productid=2286143&amp;sid=289859&amp;type=offer"/>
    <s v=" Vail­lant ecoTEC ex­clu­siv VC 276/4-7 Brenn­wert­ther­me ca­lor­MA­TIC 350, Schrägdach rot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4"/>
    <n v="289859"/>
    <s v="/preisvergleich/Relocate/475958208.html?categoryId=18406&amp;pos=2&amp;price=2654.0&amp;productid=2286143&amp;sid=289859&amp;type=offer"/>
    <s v=" Vail­lant ecoTEC ex­clu­siv VC 276/4-7 Brenn­wert­ther­me ca­lor­MA­TIC 350, Flach­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4"/>
    <n v="289859"/>
    <s v="/preisvergleich/Relocate/475958249.html?categoryId=18406&amp;pos=3&amp;price=2654.0&amp;productid=2286143&amp;sid=289859&amp;type=offer"/>
    <s v=" Vail­lant ecoTEC ex­clu­siv VC 276/4-7 Brenn­wert­ther­me ca­lor­MA­TIC 350, Schrägdach schwarz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4"/>
    <n v="289859"/>
    <s v="/preisvergleich/Relocate/475957561.html?categoryId=18406&amp;pos=4&amp;price=2654.0&amp;productid=2286143&amp;sid=289859&amp;type=offer"/>
    <s v=" Vail­lant ecoTEC ex­clu­siv VC 276/4-7 Brenn­wert­ther­me ca­lor­MA­TIC 350, Flach­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8"/>
    <n v="289859"/>
    <s v="/preisvergleich/Relocate/475957967.html?categoryId=18406&amp;pos=5&amp;price=2658.0&amp;productid=2286143&amp;sid=289859&amp;type=offer"/>
    <s v=" Vail­lant ecoTEC ex­clu­siv VC 146/4-7 Brenn­wert­ther­me ca­lor­MA­TIC 470/4, Schrägdach schwarz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8"/>
    <n v="289859"/>
    <s v="/preisvergleich/Relocate/475957948.html?categoryId=18406&amp;pos=6&amp;price=2658.0&amp;productid=2286143&amp;sid=289859&amp;type=offer"/>
    <s v=" Vail­lant ecoTEC ex­clu­siv VC 146/4-7 Brenn­wert­ther­me ca­lor­MA­TIC 470/4, Schrägdach rot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8"/>
    <n v="289859"/>
    <s v="/preisvergleich/Relocate/475957927.html?categoryId=18406&amp;pos=7&amp;price=2658.0&amp;productid=2286143&amp;sid=289859&amp;type=offer"/>
    <s v=" Vail­lant ecoTEC ex­clu­siv VC 206/4-7 Brenn­wert­ther­me ca­lor­MA­TIC 370f, Schräg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8"/>
    <n v="289859"/>
    <s v="/preisvergleich/Relocate/475958121.html?categoryId=18406&amp;pos=8&amp;price=2658.0&amp;productid=2286143&amp;sid=289859&amp;type=offer"/>
    <s v=" Vail­lant ecoTEC ex­clu­siv VC 206/4-7 Brenn­wert­ther­me ca­lor­MA­TIC 370f, Schräg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8"/>
    <n v="289859"/>
    <s v="/preisvergleich/Relocate/475957376.html?categoryId=18406&amp;pos=9&amp;price=2658.0&amp;productid=2286143&amp;sid=289859&amp;type=offer"/>
    <s v=" Vail­lant ecoTEC ex­clu­siv VC 146/4-7 Brenn­wert­ther­me ca­lor­MA­TIC 470/4, Flach­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8"/>
    <n v="289859"/>
    <s v="/preisvergleich/Relocate/475957726.html?categoryId=18406&amp;pos=10&amp;price=2658.0&amp;productid=2286143&amp;sid=289859&amp;type=offer"/>
    <s v=" Vail­lant ecoTEC ex­clu­siv VC 146/4-7 Brenn­wert­ther­me ca­lor­MA­TIC 470/4, Flach­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9"/>
    <n v="289859"/>
    <s v="/preisvergleich/Relocate/475958312.html?categoryId=18406&amp;pos=11&amp;price=2659.0&amp;productid=2286143&amp;sid=289859&amp;type=offer"/>
    <s v=" Vail­lant ecoTEC ex­clu­siv VC 276/4-7 Brenn­wert­ther­me ca­lor­MA­TIC 350, Schräg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59"/>
    <n v="289859"/>
    <s v="/preisvergleich/Relocate/475957735.html?categoryId=18406&amp;pos=12&amp;price=2659.0&amp;productid=2286143&amp;sid=289859&amp;type=offer"/>
    <s v=" Vail­lant ecoTEC ex­clu­siv VC 276/4-7 Brenn­wert­ther­me ca­lor­MA­TIC 350, Schräg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62"/>
    <n v="289859"/>
    <s v="/preisvergleich/Relocate/475958130.html?categoryId=18406&amp;pos=13&amp;price=2662.0&amp;productid=2286143&amp;sid=289859&amp;type=offer"/>
    <s v=" Vail­lant ecoTEC ex­clu­siv VC 206/4-7 Brenn­wert­ther­me ca­lor­MA­TIC 370, Schacht­sys­tem­pa­ket 10m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62"/>
    <n v="289859"/>
    <s v="/preisvergleich/Relocate/475957297.html?categoryId=18406&amp;pos=14&amp;price=2662.0&amp;productid=2286143&amp;sid=289859&amp;type=offer"/>
    <s v=" Vail­lant ecoTEC ex­clu­siv VC 206/4-7 Brenn­wert­ther­me ca­lor­MA­TIC 470/4, Flach­dach rot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662"/>
    <n v="289859"/>
    <s v="/preisvergleich/Relocate/475957400.html?categoryId=18406&amp;pos=15&amp;price=2662.0&amp;productid=2286143&amp;sid=289859&amp;type=offer"/>
    <s v=" Vail­lant ecoTEC ex­clu­siv VC 206/4-7 Brenn­wert­ther­me ca­lor­MA­TIC 470/4, Flach­dach schwarz 60/100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"/>
    <n v="3530"/>
    <n v="289859"/>
    <s v="/preisvergleich/Relocate/481849029.html?categoryId=18406&amp;pos=1&amp;price=3530.0&amp;productid=1750863&amp;sid=289859&amp;type=offer"/>
    <s v=" Jun­kers Ce­ra­pur­Com­fort ZBR 42-3 A 21 Gas-Brenn­wert­ther­me 42 kW, L / LL Jun­kers FR 50, Jun­kers ST 120-5 Z, Mon­ta­ge­plat­te 258 + 528-1 (Auf­putz)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590"/>
    <n v="289859"/>
    <s v="/preisvergleich/Relocate/481847582.html?categoryId=18406&amp;pos=1&amp;price=3590.0&amp;productid=3497887&amp;sid=289859&amp;type=offer"/>
    <s v=" Jun­kers Ce­ra­pur­Com­fort ZBR 42-3 A 21 Gas-Brenn­wert­ther­me 42 kW, L / LL Jun­kers FR 50, Jun­kers SK 160-5 ZB, Mon­ta­ge­plat­te 258 + 528-1 (Auf­putz)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3535"/>
    <n v="289859"/>
    <s v="/preisvergleich/Relocate/481846975.html?categoryId=18406&amp;pos=2&amp;price=3535.0&amp;productid=1750863&amp;sid=289859&amp;type=offer"/>
    <s v=" Jun­kers Ce­ra­pur­Com­fort ZBR 42-3 A 21 Gas-Brenn­wert­ther­me 42 kW, L / LL Jun­kers FW 120, ohne Spei­cher, Jun­kers Schacht 4 Meter 80/125, ohne Mon­ta­ge­plat­t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590"/>
    <n v="289859"/>
    <s v="/preisvergleich/Relocate/481846933.html?categoryId=18406&amp;pos=2&amp;price=3590.0&amp;productid=3497887&amp;sid=289859&amp;type=offer"/>
    <s v=" Jun­kers Ce­ra­pur­Com­fort ZBR 42-3 A 21 Gas-Brenn­wert­ther­me 42 kW, L / LL Jun­kers FW 200, ohne Spei­cher, Jun­kers Schacht 4 Meter 80/125, ohne Mon­ta­ge­plat­t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3535"/>
    <n v="289859"/>
    <s v="/preisvergleich/Relocate/481846956.html?categoryId=18406&amp;pos=3&amp;price=3535.0&amp;productid=1750863&amp;sid=289859&amp;type=offer"/>
    <s v=" Jun­kers Ce­ra­pur­Com­fort ZBR 42-3 A 21 Gas-Brenn­wert­ther­me 42 kW, L / LL Jun­kers FR 120, Mon­ta­ge­plat­te 258, Jun­kers SK 160-5 ZB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590"/>
    <n v="289859"/>
    <s v="/preisvergleich/Relocate/481842540.html?categoryId=18406&amp;pos=3&amp;price=3590.0&amp;productid=3497887&amp;sid=289859&amp;type=offer"/>
    <s v=" Jun­kers Ce­ra­pur­Com­fort ZBR 42-3 A 21 Gas-Brenn­wert­ther­me 42 kW, L / LL Jun­kers FW 120, ohne Spei­cher, Jun­kers Schacht 8 Meter 80/125, ohne Mon­ta­ge­plat­t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3535"/>
    <n v="289859"/>
    <s v="/preisvergleich/Relocate/481846659.html?categoryId=18406&amp;pos=4&amp;price=3535.0&amp;productid=1750863&amp;sid=289859&amp;type=offer"/>
    <s v=" Jun­kers Ce­ra­pur­Com­fort ZBR 42-3 A 21 Gas-Brenn­wert­ther­me 42 kW, L / LL Jun­kers FW 200, Mon­ta­ge­plat­te 258, ohne Spei­cher, ATEC Schacht 8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590"/>
    <n v="289859"/>
    <s v="/preisvergleich/Relocate/481848772.html?categoryId=18406&amp;pos=4&amp;price=3590.0&amp;productid=3497887&amp;sid=289859&amp;type=offer"/>
    <s v=" Jun­kers Ce­ra­pur­Com­fort ZBR 42-3 A 21 Gas-Brenn­wert­ther­me 42 kW, L / LL Jun­kers FW 120, Mon­ta­ge­plat­te 993, ohne Spei­cher, ATEC Schacht 8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3535"/>
    <n v="289859"/>
    <s v="/preisvergleich/Relocate/481846480.html?categoryId=18406&amp;pos=5&amp;price=3535.0&amp;productid=1750863&amp;sid=289859&amp;type=offer"/>
    <s v=" Jun­kers Ce­ra­pur­Com­fort ZBR 42-3 A 21 Gas-Brenn­wert­ther­me 42 kW, L / LL ohne Re­ge­lung, Jun­kers ST 120-5 Z, ohne Mon­ta­ge­plat­te, ATEC Schacht 10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595"/>
    <n v="289859"/>
    <s v="/preisvergleich/Relocate/481848180.html?categoryId=18406&amp;pos=5&amp;price=3595.0&amp;productid=3497887&amp;sid=289859&amp;type=offer"/>
    <s v=" Jun­kers Ce­ra­pur­Com­fort ZBR 42-3 A 21 Gas-Brenn­wert­ther­me 42 kW, L / LL Jun­kers FW 200, ohne Spei­cher, Mon­ta­ge­plat­te 258 + 223-1 (Un­ter­putz), ATEC Schacht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3"/>
    <n v="223861"/>
    <s v="/preisvergleich/Relocate/585069230.html?categoryId=18406&amp;pos=1&amp;price=1863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35"/>
    <n v="289859"/>
    <s v="/preisvergleich/Relocate/481847672.html?categoryId=18406&amp;pos=6&amp;price=3535.0&amp;productid=1750863&amp;sid=289859&amp;type=offer"/>
    <s v=" Jun­kers Ce­ra­pur­Com­fort ZBR 42-3 A 21 Gas-Brenn­wert­ther­me 42 kW, L / LL Jun­kers FR 120, ohne Spei­cher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595"/>
    <n v="289859"/>
    <s v="/preisvergleich/Relocate/481846568.html?categoryId=18406&amp;pos=6&amp;price=3595.0&amp;productid=3497887&amp;sid=289859&amp;type=offer"/>
    <s v=" Jun­kers Ce­ra­pur­Com­fort ZBR 42-3 A 21 Gas-Brenn­wert­ther­me 42 kW, L / LL ohne Re­ge­lung, Jun­kers SK 160-5 ZB, ohne Mon­ta­ge­plat­te, ATEC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4"/>
    <n v="223861"/>
    <s v="/preisvergleich/Relocate/585069257.html?categoryId=18406&amp;pos=2&amp;price=1864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35"/>
    <n v="289859"/>
    <s v="/preisvergleich/Relocate/481848985.html?categoryId=18406&amp;pos=7&amp;price=3535.0&amp;productid=1750863&amp;sid=289859&amp;type=offer"/>
    <s v=" Jun­kers Ce­ra­pur­Com­fort ZBR 42-3 A 21 Gas-Brenn­wert­ther­me 42 kW, L / LL ohne Re­ge­lung, Jun­kers SK 160-5 ZB, ohne Mon­ta­ge­plat­te, ATEC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0"/>
    <n v="289859"/>
    <s v="/preisvergleich/Relocate/481848164.html?categoryId=18406&amp;pos=7&amp;price=3600.0&amp;productid=3497887&amp;sid=289859&amp;type=offer"/>
    <s v=" Jun­kers Ce­ra­pur­Com­fort ZBR 42-3 A 21 Gas-Brenn­wert­ther­me 42 kW, L / LL Jun­kers FW 200, Mon­ta­ge­plat­te 994, ohne Spei­cher, ATEC Schacht 4 Meter 80/125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4"/>
    <n v="223861"/>
    <s v="/preisvergleich/Relocate/585069456.html?categoryId=18406&amp;pos=3&amp;price=1864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40"/>
    <n v="289859"/>
    <s v="/preisvergleich/Relocate/481846875.html?categoryId=18406&amp;pos=8&amp;price=3540.0&amp;productid=1750863&amp;sid=289859&amp;type=offer"/>
    <s v=" Jun­kers Ce­ra­pur­Com­fort ZBR 42-3 A 21 Gas-Brenn­wert­ther­me 42 kW, L / LL Mon­ta­ge­plat­te 258, ohne Re­ge­lung, Jun­kers ST 120-5 Z, ATEC Schacht 6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0"/>
    <n v="289859"/>
    <s v="/preisvergleich/Relocate/481847659.html?categoryId=18406&amp;pos=8&amp;price=3600.0&amp;productid=3497887&amp;sid=289859&amp;type=offer"/>
    <s v=" Jun­kers Ce­ra­pur­Com­fort ZBR 42-3 A 21 Gas-Brenn­wert­ther­me 42 kW, L / LL Jun­kers FW 200, ohne Spei­cher, Mon­ta­ge­plat­te 258 + 528-1 (Auf­putz), ATEC Schacht 6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7"/>
    <n v="223861"/>
    <s v="/preisvergleich/Relocate/524658317.html?categoryId=18406&amp;pos=4&amp;price=1867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40"/>
    <n v="289859"/>
    <s v="/preisvergleich/Relocate/481847830.html?categoryId=18406&amp;pos=9&amp;price=3540.0&amp;productid=1750863&amp;sid=289859&amp;type=offer"/>
    <s v=" Jun­kers Ce­ra­pur­Com­fort ZBR 42-3 A 21 Gas-Brenn­wert­ther­me 42 kW, L / LL Jun­kers FW 120, ohne Spei­cher, Mon­ta­ge­plat­te 258 + 223-1 (Un­ter­putz), ATEC Schach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0"/>
    <n v="289859"/>
    <s v="/preisvergleich/Relocate/481846910.html?categoryId=18406&amp;pos=9&amp;price=3600.0&amp;productid=3497887&amp;sid=289859&amp;type=offer"/>
    <s v=" Jun­kers Ce­ra­pur­Com­fort ZBR 42-3 A 21 Gas-Brenn­wert­ther­me 42 kW, L / LL ohne Re­ge­lung, Jun­kers ST 120-5 Z, Mon­ta­ge­plat­te 258 + 223-1 (Un­ter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7"/>
    <n v="223861"/>
    <s v="/preisvergleich/Relocate/585069345.html?categoryId=18406&amp;pos=5&amp;price=1867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45"/>
    <n v="289859"/>
    <s v="/preisvergleich/Relocate/481846778.html?categoryId=18406&amp;pos=10&amp;price=3545.0&amp;productid=1750863&amp;sid=289859&amp;type=offer"/>
    <s v=" Jun­kers Ce­ra­pur­Com­fort ZBR 42-3 A 21 Gas-Brenn­wert­ther­me 42 kW, L / LL Jun­kers FW 120, ohne Spei­cher, Mon­ta­ge­plat­te 258 + 528-1 (Auf­putz), ATEC Schacht 6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0"/>
    <n v="289859"/>
    <s v="/preisvergleich/Relocate/481848770.html?categoryId=18406&amp;pos=10&amp;price=3600.0&amp;productid=3497887&amp;sid=289859&amp;type=offer"/>
    <s v=" Jun­kers Ce­ra­pur­Com­fort ZBR 42-3 A 21 Gas-Brenn­wert­ther­me 42 kW, L / LL Mon­ta­ge­plat­te 258, ohne Re­ge­lung, Jun­kers SK 160-5 ZB, ATEC Schacht 6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8"/>
    <n v="223861"/>
    <s v="/preisvergleich/Relocate/585069195.html?categoryId=18406&amp;pos=6&amp;price=1868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45"/>
    <n v="289859"/>
    <s v="/preisvergleich/Relocate/481847296.html?categoryId=18406&amp;pos=11&amp;price=3545.0&amp;productid=1750863&amp;sid=289859&amp;type=offer"/>
    <s v=" Jun­kers Ce­ra­pur­Com­fort ZBR 42-3 A 21 Gas-Brenn­wert­ther­me 42 kW, L / LL Jun­kers FW 120, Mon­ta­ge­plat­te 994, ohne Spei­cher, ATEC Schacht 4 Meter 80/125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5"/>
    <n v="289859"/>
    <s v="/preisvergleich/Relocate/481848091.html?categoryId=18406&amp;pos=11&amp;price=3605.0&amp;productid=3497887&amp;sid=289859&amp;type=offer"/>
    <s v=" Jun­kers Ce­ra­pur­Com­fort ZBR 42-3 A 21 Gas-Brenn­wert­ther­me 42 kW, L / LL Jun­kers FW 120, Mon­ta­ge­plat­te 994, ohne Spei­cher, ATEC Schacht 10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8"/>
    <n v="223861"/>
    <s v="/preisvergleich/Relocate/585069253.html?categoryId=18406&amp;pos=7&amp;price=1868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50"/>
    <n v="289859"/>
    <s v="/preisvergleich/Relocate/481860753.html?categoryId=18406&amp;pos=12&amp;price=3550.0&amp;productid=1750863&amp;sid=289859&amp;type=offer"/>
    <s v=" Jun­kers Ce­ra­pur­Com­fort ZBR 42-3 A 31 Gas-Brenn­wert­ther­me 42 kW, Flg. P Jun­kers FR 120, Mon­ta­ge­plat­te 993, ohne Spei­cher, Jun­kers Schacht 4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5"/>
    <n v="289859"/>
    <s v="/preisvergleich/Relocate/481847205.html?categoryId=18406&amp;pos=12&amp;price=360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8"/>
    <n v="223861"/>
    <s v="/preisvergleich/Relocate/586004941.html?categoryId=18406&amp;pos=8&amp;price=1868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50"/>
    <n v="289859"/>
    <s v="/preisvergleich/Relocate/481861153.html?categoryId=18406&amp;pos=13&amp;price=3550.0&amp;productid=1750863&amp;sid=289859&amp;type=offer"/>
    <s v=" Jun­kers Ce­ra­pur­Com­fort ZBR 42-3 A 31 Gas-Brenn­wert­ther­me 42 kW, Flg. P Jun­kers FR 120, ohne Spei­cher, Mon­ta­ge­plat­te 258 + 223-1 (Un­ter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5"/>
    <n v="289859"/>
    <s v="/preisvergleich/Relocate/481847222.html?categoryId=18406&amp;pos=13&amp;price=3605.0&amp;productid=3497887&amp;sid=289859&amp;type=offer"/>
    <s v=" Jun­kers Ce­ra­pur­Com­fort ZBR 42-3 A 21 Gas-Brenn­wert­ther­me 42 kW, L / LL Jun­kers FR 120, ohne Ab­gas­pa­ket, Jun­kers SK 200-5 ZB, ohne Mon­ta­ge­plat­te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8"/>
    <n v="223861"/>
    <s v="/preisvergleich/Relocate/586004838.html?categoryId=18406&amp;pos=9&amp;price=1868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50"/>
    <n v="289859"/>
    <s v="/preisvergleich/Relocate/481861128.html?categoryId=18406&amp;pos=14&amp;price=3550.0&amp;productid=1750863&amp;sid=289859&amp;type=offer"/>
    <s v=" Jun­kers Ce­ra­pur­Com­fort ZBR 42-3 A 31 Gas-Brenn­wert­ther­me 42 kW, Flg. P Jun­kers FR 50, Jun­kers ST 120-5 Z, Mon­ta­ge­plat­te 258 + 528-1 (Auf­putz)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5"/>
    <n v="289859"/>
    <s v="/preisvergleich/Relocate/481847139.html?categoryId=18406&amp;pos=14&amp;price=360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9"/>
    <n v="223861"/>
    <s v="/preisvergleich/Relocate/524658176.html?categoryId=18406&amp;pos=10&amp;price=1869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"/>
    <n v="3550"/>
    <n v="289859"/>
    <s v="/preisvergleich/Relocate/481847198.html?categoryId=18406&amp;pos=15&amp;price=3550.0&amp;productid=1750863&amp;sid=289859&amp;type=offer"/>
    <s v=" Jun­kers Ce­ra­pur­Com­fort ZBR 42-3 A 21 Gas-Brenn­wert­ther­me 42 kW, L / LL Jun­kers FR 50, ohne Spei­cher, Mon­ta­ge­plat­te 258 + 223-1 (Un­ter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 21"/>
    <n v="3605"/>
    <n v="289859"/>
    <s v="/preisvergleich/Relocate/481847098.html?categoryId=18406&amp;pos=15&amp;price=3605.0&amp;productid=3497887&amp;sid=289859&amp;type=offer"/>
    <s v=" Jun­kers Ce­ra­pur­Com­fort ZBR 42-3 A 21 Gas-Brenn­wert­ther­me 42 kW, L / LL ohne Re­ge­lung, Jun­kers ST 120-5 Z, Mon­ta­ge­plat­te 258 + 528-1 (Auf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Remeha Tzerra DS 24"/>
    <n v="1869"/>
    <n v="223861"/>
    <s v="/preisvergleich/Relocate/585069321.html?categoryId=18406&amp;pos=11&amp;price=1869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869"/>
    <n v="223861"/>
    <s v="/preisvergleich/Relocate/585069382.html?categoryId=18406&amp;pos=12&amp;price=1869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869"/>
    <n v="223861"/>
    <s v="/preisvergleich/Relocate/585069398.html?categoryId=18406&amp;pos=13&amp;price=1869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870"/>
    <n v="223861"/>
    <s v="/preisvergleich/Relocate/585069281.html?categoryId=18406&amp;pos=14&amp;price=1870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870"/>
    <n v="223861"/>
    <s v="/preisvergleich/Relocate/585069262.html?categoryId=18406&amp;pos=15&amp;price=1870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Vaillant ecoTEC VC 146 exklusiv"/>
    <n v="2663"/>
    <n v="289859"/>
    <s v="/preisvergleich/Relocate/475957975.html?categoryId=18406&amp;pos=1&amp;price=2663.0&amp;productid=2286143&amp;sid=289859&amp;type=offer"/>
    <s v=" Vail­lant ecoTEC ex­clu­siv VC 146/4-7 Brenn­wert­ther­me ca­lor­MA­TIC 470/4, Schrägdach schwarz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63"/>
    <n v="289859"/>
    <s v="/preisvergleich/Relocate/475958050.html?categoryId=18406&amp;pos=2&amp;price=2663.0&amp;productid=2286143&amp;sid=289859&amp;type=offer"/>
    <s v=" Vail­lant ecoTEC ex­clu­siv VC 146/4-7 Brenn­wert­ther­me ca­lor­MA­TIC 470/4, Schrägdach rot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67"/>
    <n v="289859"/>
    <s v="/preisvergleich/Relocate/475958300.html?categoryId=18406&amp;pos=3&amp;price=2667.0&amp;productid=2286143&amp;sid=289859&amp;type=offer"/>
    <s v=" Vail­lant ecoTEC ex­clu­siv VC 206/4-7 Brenn­wert­ther­me ca­lor­MA­TIC 470/4, Flach­dach rot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67"/>
    <n v="289859"/>
    <s v="/preisvergleich/Relocate/475957794.html?categoryId=18406&amp;pos=4&amp;price=2667.0&amp;productid=2286143&amp;sid=289859&amp;type=offer"/>
    <s v=" Vail­lant ecoTEC ex­clu­siv VC 206/4-7 Brenn­wert­ther­me ca­lor­MA­TIC 470/4, Schrägdach rot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67"/>
    <n v="289859"/>
    <s v="/preisvergleich/Relocate/475958188.html?categoryId=18406&amp;pos=5&amp;price=2667.0&amp;productid=2286143&amp;sid=289859&amp;type=offer"/>
    <s v=" Vail­lant ecoTEC ex­clu­siv VC 206/4-7 Brenn­wert­ther­me ca­lor­MA­TIC 470/4, Flach­dach schwarz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67"/>
    <n v="289859"/>
    <s v="/preisvergleich/Relocate/475957644.html?categoryId=18406&amp;pos=6&amp;price=2667.0&amp;productid=2286143&amp;sid=289859&amp;type=offer"/>
    <s v=" Vail­lant ecoTEC ex­clu­siv VC 206/4-7 Brenn­wert­ther­me ca­lor­MA­TIC 470/4, Schrägdach schwarz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68"/>
    <n v="289859"/>
    <s v="/preisvergleich/Relocate/475957955.html?categoryId=18406&amp;pos=7&amp;price=2668.0&amp;productid=2286143&amp;sid=289859&amp;type=offer"/>
    <s v=" Vail­lant ecoTEC ex­clu­siv VC 146/4-7 Brenn­wert­ther­me ca­lor­MA­TIC 350, Schacht­sys­tem­pa­ket 7.5m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69"/>
    <n v="289859"/>
    <s v="/preisvergleich/Relocate/475957591.html?categoryId=18406&amp;pos=8&amp;price=2669.0&amp;productid=2286143&amp;sid=289859&amp;type=offer"/>
    <s v=" Vail­lant ecoTEC ex­clu­siv VC 276/4-7 Brenn­wert­ther­me ca­lor­MA­TIC 370, Flach­dach rot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69"/>
    <n v="289859"/>
    <s v="/preisvergleich/Relocate/475957548.html?categoryId=18406&amp;pos=9&amp;price=2669.0&amp;productid=2286143&amp;sid=289859&amp;type=offer"/>
    <s v=" Vail­lant ecoTEC ex­clu­siv VC 276/4-7 Brenn­wert­ther­me ca­lor­MA­TIC 370, Flach­dach schwarz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70"/>
    <n v="289859"/>
    <s v="/preisvergleich/Relocate/475958431.html?categoryId=18406&amp;pos=10&amp;price=2670.0&amp;productid=2286143&amp;sid=289859&amp;type=offer"/>
    <s v=" Vail­lant ecoTEC ex­clu­siv VC 146/4-7 Brenn­wert­ther­me ca­lor­MA­TIC 370f, Flach­dach rot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70"/>
    <n v="289859"/>
    <s v="/preisvergleich/Relocate/475957279.html?categoryId=18406&amp;pos=11&amp;price=2670.0&amp;productid=2286143&amp;sid=289859&amp;type=offer"/>
    <s v=" Vail­lant ecoTEC ex­clu­siv VC 146/4-7 Brenn­wert­ther­me ca­lor­MA­TIC 370f, Flach­dach schwarz 60/100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72"/>
    <n v="289859"/>
    <s v="/preisvergleich/Relocate/475958153.html?categoryId=18406&amp;pos=12&amp;price=2672.0&amp;productid=2286143&amp;sid=289859&amp;type=offer"/>
    <s v=" Vail­lant ecoTEC ex­clu­siv VC 206/4-7 Brenn­wert­ther­me ca­lor­MA­TIC 470/4, Schrägdach schwarz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72"/>
    <n v="289859"/>
    <s v="/preisvergleich/Relocate/475957635.html?categoryId=18406&amp;pos=13&amp;price=2672.0&amp;productid=2286143&amp;sid=289859&amp;type=offer"/>
    <s v=" Vail­lant ecoTEC ex­clu­siv VC 206/4-7 Brenn­wert­ther­me ca­lor­MA­TIC 470/4, Schrägdach rot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73"/>
    <n v="289859"/>
    <s v="/preisvergleich/Relocate/475958046.html?categoryId=18406&amp;pos=14&amp;price=2673.0&amp;productid=2286143&amp;sid=289859&amp;type=offer"/>
    <s v=" Vail­lant ecoTEC ex­clu­siv VC 146/4-7 Brenn­wert­ther­me ohne Ab­gas­pa­ket, au­ro­MA­TIC 62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674"/>
    <n v="289859"/>
    <s v="/preisvergleich/Relocate/475957885.html?categoryId=18406&amp;pos=15&amp;price=2674.0&amp;productid=2286143&amp;sid=289859&amp;type=offer"/>
    <s v=" Vail­lant ecoTEC ex­clu­siv VC 276/4-7 Brenn­wert­ther­me ca­lor­MA­TIC 370, Flach­dach schwarz 60/100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A 23"/>
    <n v="3550"/>
    <n v="289859"/>
    <s v="/preisvergleich/Relocate/481848072.html?categoryId=18406&amp;pos=1&amp;price=3550.0&amp;productid=1750863&amp;sid=289859&amp;type=offer"/>
    <s v=" Jun­kers Ce­ra­pur­Com­fort ZBR 42-3 A 21 Gas-Brenn­wert­ther­me 42 kW, L / LL Jun­kers FR 50, Mon­ta­ge­plat­te 994, Jun­kers ST 120-5 Z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550"/>
    <n v="289859"/>
    <s v="/preisvergleich/Relocate/481848111.html?categoryId=18406&amp;pos=2&amp;price=3550.0&amp;productid=1750863&amp;sid=289859&amp;type=offer"/>
    <s v=" Jun­kers Ce­ra­pur­Com­fort ZBR 42-3 A 21 Gas-Brenn­wert­ther­me 42 kW, L / LL Jun­kers FW 120, Mon­ta­ge­plat­te 993, ohne Spei­cher, ATEC Schacht 4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05"/>
    <n v="289859"/>
    <s v="/preisvergleich/Relocate/481848850.html?categoryId=18406&amp;pos=1&amp;price=3605.0&amp;productid=3497887&amp;sid=289859&amp;type=offer"/>
    <s v=" Jun­kers Ce­ra­pur­Com­fort ZBR 42-3 A 21 Gas-Brenn­wert­ther­me 42 kW, L / LL Jun­kers FW 200, Mon­ta­ge­plat­te 993, ohne Spei­cher, ATEC Schacht 4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550"/>
    <n v="289859"/>
    <s v="/preisvergleich/Relocate/481847654.html?categoryId=18406&amp;pos=3&amp;price=3550.0&amp;productid=1750863&amp;sid=289859&amp;type=offer"/>
    <s v=" Jun­kers Ce­ra­pur­Com­fort ZBR 42-3 A 21 Gas-Brenn­wert­ther­me 42 kW, L / LL Mon­ta­ge­plat­te 258, ohne Re­ge­lung, Jun­kers ST 120-5 Z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05"/>
    <n v="289859"/>
    <s v="/preisvergleich/Relocate/481842506.html?categoryId=18406&amp;pos=2&amp;price=3605.0&amp;productid=3497887&amp;sid=289859&amp;type=offer"/>
    <s v=" Jun­kers Ce­ra­pur­Com­fort ZBR 42-3 A 21 Gas-Brenn­wert­ther­me 42 kW, L / LL Jun­kers FR 120, Mon­ta­ge­plat­te 994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550"/>
    <n v="289859"/>
    <s v="/preisvergleich/Relocate/481848932.html?categoryId=18406&amp;pos=4&amp;price=3550.0&amp;productid=1750863&amp;sid=289859&amp;type=offer"/>
    <s v=" Jun­kers Ce­ra­pur­Com­fort ZBR 42-3 A 21 Gas-Brenn­wert­ther­me 42 kW, L / LL Jun­kers FR 50, Mon­ta­ge­plat­te 994, ohne Spei­cher, Jun­kers Schacht 8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0"/>
    <n v="289859"/>
    <s v="/preisvergleich/Relocate/481847680.html?categoryId=18406&amp;pos=3&amp;price=3610.0&amp;productid=3497887&amp;sid=289859&amp;type=offer"/>
    <s v=" Jun­kers Ce­ra­pur­Com­fort ZBR 42-3 A 21 Gas-Brenn­wert­ther­me 42 kW, L / LL Mon­ta­ge­plat­te 258, ohne Re­ge­lung, Jun­kers SK 160-5 ZB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550"/>
    <n v="289859"/>
    <s v="/preisvergleich/Relocate/481848791.html?categoryId=18406&amp;pos=5&amp;price=3550.0&amp;productid=1750863&amp;sid=289859&amp;type=offer"/>
    <s v=" Jun­kers Ce­ra­pur­Com­fort ZBR 42-3 A 21 Gas-Brenn­wert­ther­me 42 kW, L / LL Mon­ta­ge­plat­te 258, ohne Re­ge­lung, Jun­kers ST 120-5 Z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0"/>
    <n v="289859"/>
    <s v="/preisvergleich/Relocate/481847491.html?categoryId=18406&amp;pos=4&amp;price=3610.0&amp;productid=3497887&amp;sid=289859&amp;type=offer"/>
    <s v=" Jun­kers Ce­ra­pur­Com­fort ZBR 42-3 A 21 Gas-Brenn­wert­ther­me 42 kW, L / LL Jun­kers FR 120, Mon­ta­ge­plat­te 993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0"/>
    <n v="223861"/>
    <s v="/preisvergleich/Relocate/585069499.html?categoryId=18406&amp;pos=1&amp;price=1870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0"/>
    <n v="289859"/>
    <s v="/preisvergleich/Relocate/481848755.html?categoryId=18406&amp;pos=6&amp;price=355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0"/>
    <n v="289859"/>
    <s v="/preisvergleich/Relocate/481847235.html?categoryId=18406&amp;pos=5&amp;price=3610.0&amp;productid=3497887&amp;sid=289859&amp;type=offer"/>
    <s v=" Jun­kers Ce­ra­pur­Com­fort ZBR 42-3 A 21 Gas-Brenn­wert­ther­me 42 kW, L / LL Jun­kers FR 50, Mon­ta­ge­plat­te 994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0"/>
    <n v="223861"/>
    <s v="/preisvergleich/Relocate/585069370.html?categoryId=18406&amp;pos=2&amp;price=1870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0"/>
    <n v="289859"/>
    <s v="/preisvergleich/Relocate/481848751.html?categoryId=18406&amp;pos=7&amp;price=355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0"/>
    <n v="289859"/>
    <s v="/preisvergleich/Relocate/481847263.html?categoryId=18406&amp;pos=6&amp;price=3610.0&amp;productid=3497887&amp;sid=289859&amp;type=offer"/>
    <s v=" Jun­kers Ce­ra­pur­Com­fort ZBR 42-3 A 21 Gas-Brenn­wert­ther­me 42 kW, L / LL Jun­kers FW 120, Mon­ta­ge­plat­te 258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1"/>
    <n v="223861"/>
    <s v="/preisvergleich/Relocate/585069206.html?categoryId=18406&amp;pos=3&amp;price=1871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0"/>
    <n v="289859"/>
    <s v="/preisvergleich/Relocate/481848341.html?categoryId=18406&amp;pos=8&amp;price=3550.0&amp;productid=1750863&amp;sid=289859&amp;type=offer"/>
    <s v=" Jun­kers Ce­ra­pur­Com­fort ZBR 42-3 A 21 Gas-Brenn­wert­ther­me 42 kW, L / LL ohne Re­ge­lung, Mon­ta­ge­plat­te 258 + 223-1 (Un­ter­putz), ohne Ab­gas­pa­ket, Jun­kers SK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0"/>
    <n v="289859"/>
    <s v="/preisvergleich/Relocate/481846895.html?categoryId=18406&amp;pos=7&amp;price=3610.0&amp;productid=3497887&amp;sid=289859&amp;type=offer"/>
    <s v=" Jun­kers Ce­ra­pur­Com­fort ZBR 42-3 A 21 Gas-Brenn­wert­ther­me 42 kW, L / LL Jun­kers FW 120, Mon­ta­ge­plat­te 993, ohne Spei­cher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1"/>
    <n v="223861"/>
    <s v="/preisvergleich/Relocate/585069276.html?categoryId=18406&amp;pos=4&amp;price=1871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5"/>
    <n v="289859"/>
    <s v="/preisvergleich/Relocate/481847187.html?categoryId=18406&amp;pos=9&amp;price=3555.0&amp;productid=1750863&amp;sid=289859&amp;type=offer"/>
    <s v=" Jun­kers Ce­ra­pur­Com­fort ZBR 42-3 A 21 Gas-Brenn­wert­ther­me 42 kW, L / LL Jun­kers FR 50, ohne Spei­cher, Mon­ta­ge­plat­te 258 + 528-1 (Auf­putz), Jun­kers Schacht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0"/>
    <n v="289859"/>
    <s v="/preisvergleich/Relocate/481846515.html?categoryId=18406&amp;pos=8&amp;price=3610.0&amp;productid=3497887&amp;sid=289859&amp;type=offer"/>
    <s v=" Jun­kers Ce­ra­pur­Com­fort ZBR 42-3 A 21 Gas-Brenn­wert­ther­me 42 kW, L / LL Mon­ta­ge­plat­te 258, ohne Re­ge­lung, Jun­kers SK 160-5 ZB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1"/>
    <n v="223861"/>
    <s v="/preisvergleich/Relocate/585069118.html?categoryId=18406&amp;pos=5&amp;price=1871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5"/>
    <n v="289859"/>
    <s v="/preisvergleich/Relocate/481846550.html?categoryId=18406&amp;pos=10&amp;price=3555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0"/>
    <n v="289859"/>
    <s v="/preisvergleich/Relocate/481846508.html?categoryId=18406&amp;pos=9&amp;price=3610.0&amp;productid=3497887&amp;sid=289859&amp;type=offer"/>
    <s v=" Jun­kers Ce­ra­pur­Com­fort ZBR 42-3 A 21 Gas-Brenn­wert­ther­me 42 kW, L / LL Jun­kers FW 200, ohne Spei­cher, Mon­ta­ge­plat­te 258 + 528-1 (Auf­putz), Jun­kers AZB09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1"/>
    <n v="223861"/>
    <s v="/preisvergleich/Relocate/585069312.html?categoryId=18406&amp;pos=6&amp;price=1871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5"/>
    <n v="289859"/>
    <s v="/preisvergleich/Relocate/481846430.html?categoryId=18406&amp;pos=11&amp;price=3555.0&amp;productid=1750863&amp;sid=289859&amp;type=offer"/>
    <s v=" Jun­kers Ce­ra­pur­Com­fort ZBR 42-3 A 21 Gas-Brenn­wert­ther­me 42 kW, L / LL Jun­kers FW 200, Mon­ta­ge­plat­te 258, ohne Spei­cher, ATEC Schacht 10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0"/>
    <n v="289859"/>
    <s v="/preisvergleich/Relocate/481848491.html?categoryId=18406&amp;pos=10&amp;price=3610.0&amp;productid=3497887&amp;sid=289859&amp;type=offer"/>
    <s v=" Jun­kers Ce­ra­pur­Com­fort ZBR 42-3 A 21 Gas-Brenn­wert­ther­me 42 kW, L / LL Jun­kers FW 200, ohne Spei­cher, Mon­ta­ge­plat­te 258 + 528-1 (Auf­putz), Jun­kers AZB10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5"/>
    <n v="223861"/>
    <s v="/preisvergleich/Relocate/585069221.html?categoryId=18406&amp;pos=7&amp;price=1875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5"/>
    <n v="289859"/>
    <s v="/preisvergleich/Relocate/481848189.html?categoryId=18406&amp;pos=12&amp;price=3555.0&amp;productid=1750863&amp;sid=289859&amp;type=offer"/>
    <s v=" Jun­kers Ce­ra­pur­Com­fort ZBR 42-3 A 21 Gas-Brenn­wert­ther­me 42 kW, L / LL Jun­kers FR 120, Jun­kers ST 120-5 Z, Mon­ta­ge­plat­te 258 + 223-1 (Un­ter­putz)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5"/>
    <n v="289859"/>
    <s v="/preisvergleich/Relocate/481848198.html?categoryId=18406&amp;pos=11&amp;price=3615.0&amp;productid=3497887&amp;sid=289859&amp;type=offer"/>
    <s v=" Jun­kers Ce­ra­pur­Com­fort ZBR 42-3 A 21 Gas-Brenn­wert­ther­me 42 kW, L / LL Jun­kers FR 50, Mon­ta­ge­plat­te 993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5"/>
    <n v="223861"/>
    <s v="/preisvergleich/Relocate/585069131.html?categoryId=18406&amp;pos=8&amp;price=1875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5"/>
    <n v="289859"/>
    <s v="/preisvergleich/Relocate/481848169.html?categoryId=18406&amp;pos=13&amp;price=3555.0&amp;productid=1750863&amp;sid=289859&amp;type=offer"/>
    <s v=" Jun­kers Ce­ra­pur­Com­fort ZBR 42-3 A 21 Gas-Brenn­wert­ther­me 42 kW, L / LL ohne Re­ge­lung, Jun­kers SK 160-5 ZB, ohne Mon­ta­ge­plat­te, ATEC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5"/>
    <n v="289859"/>
    <s v="/preisvergleich/Relocate/481847926.html?categoryId=18406&amp;pos=12&amp;price=3615.0&amp;productid=3497887&amp;sid=289859&amp;type=offer"/>
    <s v=" Jun­kers Ce­ra­pur­Com­fort ZBR 42-3 A 21 Gas-Brenn­wert­ther­me 42 kW, L / LL Jun­kers FR 120, Jun­kers SK 160-5 ZB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8"/>
    <n v="223861"/>
    <s v="/preisvergleich/Relocate/585069381.html?categoryId=18406&amp;pos=9&amp;price=1878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5"/>
    <n v="289859"/>
    <s v="/preisvergleich/Relocate/481848295.html?categoryId=18406&amp;pos=14&amp;price=3555.0&amp;productid=1750863&amp;sid=289859&amp;type=offer"/>
    <s v=" Jun­kers Ce­ra­pur­Com­fort ZBR 42-3 A 21 Gas-Brenn­wert­ther­me 42 kW, L / LL Jun­kers FW 120, ohne Spei­cher, Mon­ta­ge­plat­te 258 + 528-1 (Auf­putz), Jun­kers AZB09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5"/>
    <n v="289859"/>
    <s v="/preisvergleich/Relocate/481847276.html?categoryId=18406&amp;pos=13&amp;price=3615.0&amp;productid=3497887&amp;sid=289859&amp;type=offer"/>
    <s v=" Jun­kers Ce­ra­pur­Com­fort ZBR 42-3 A 21 Gas-Brenn­wert­ther­me 42 kW, L / LL Jun­kers FW 200, ohne Spei­cher, Mon­ta­ge­plat­te 258 + 223-1 (Un­ter­putz), ATEC Schacht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9"/>
    <n v="223861"/>
    <s v="/preisvergleich/Relocate/585069357.html?categoryId=18406&amp;pos=10&amp;price=1879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 23"/>
    <n v="3555"/>
    <n v="289859"/>
    <s v="/preisvergleich/Relocate/481847878.html?categoryId=18406&amp;pos=15&amp;price=3555.0&amp;productid=1750863&amp;sid=289859&amp;type=offer"/>
    <s v=" Jun­kers Ce­ra­pur­Com­fort ZBR 42-3 A 21 Gas-Brenn­wert­ther­me 42 kW, L / LL Jun­kers FR 50, Mon­ta­ge­plat­te 993, Jun­kers ST 120-5 Z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615"/>
    <n v="289859"/>
    <s v="/preisvergleich/Relocate/481842603.html?categoryId=18406&amp;pos=14&amp;price=3615.0&amp;productid=3497887&amp;sid=289859&amp;type=offer"/>
    <s v=" Jun­kers Ce­ra­pur­Com­fort ZBR 42-3 A 21 Gas-Brenn­wert­ther­me 42 kW, L / LL ohne Re­ge­lung, Jun­kers ST 120-5 Z, Jun­kers Schacht 4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79"/>
    <n v="223861"/>
    <s v="/preisvergleich/Relocate/585069367.html?categoryId=18406&amp;pos=11&amp;price=1879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ZBR 42 3A21"/>
    <n v="3615"/>
    <n v="289859"/>
    <s v="/preisvergleich/Relocate/481848673.html?categoryId=18406&amp;pos=15&amp;price=3615.0&amp;productid=3497887&amp;sid=289859&amp;type=offer"/>
    <s v=" Jun­kers Ce­ra­pur­Com­fort ZBR 42-3 A 21 Gas-Brenn­wert­ther­me 42 kW, L / LL Jun­kers FW 120, ohne Spei­cher, Jun­kers Schacht 10 Meter 80/125, ohne Mon­ta­ge­plat­te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880"/>
    <n v="223861"/>
    <s v="/preisvergleich/Relocate/524658256.html?categoryId=18406&amp;pos=12&amp;price=1880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880"/>
    <n v="223861"/>
    <s v="/preisvergleich/Relocate/585069350.html?categoryId=18406&amp;pos=13&amp;price=1880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880"/>
    <n v="223861"/>
    <s v="/preisvergleich/Relocate/524658137.html?categoryId=18406&amp;pos=14&amp;price=1880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881"/>
    <n v="223861"/>
    <s v="/preisvergleich/Relocate/585069200.html?categoryId=18406&amp;pos=15&amp;price=1881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146 exclusiv"/>
    <n v="2674"/>
    <n v="289859"/>
    <s v="/preisvergleich/Relocate/475958136.html?categoryId=18406&amp;pos=1&amp;price=2674.0&amp;productid=2286143&amp;sid=289859&amp;type=offer"/>
    <s v=" Vail­lant ecoTEC ex­clu­siv VC 276/4-7 Brenn­wert­ther­me ca­lor­MA­TIC 370, Flach­dach rot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4"/>
    <n v="289859"/>
    <s v="/preisvergleich/Relocate/475957417.html?categoryId=18406&amp;pos=2&amp;price=2674.0&amp;productid=2286143&amp;sid=289859&amp;type=offer"/>
    <s v=" Vail­lant ecoTEC ex­clu­siv VC 276/4-7 Brenn­wert­ther­me ca­lor­MA­TIC 370, Schrägdach rot 60/100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4"/>
    <n v="289859"/>
    <s v="/preisvergleich/Relocate/475957418.html?categoryId=18406&amp;pos=3&amp;price=2674.0&amp;productid=2286143&amp;sid=289859&amp;type=offer"/>
    <s v=" Vail­lant ecoTEC ex­clu­siv VC 146/4-7 Brenn­wert­ther­me ca­lor­MA­TIC 470f, ohne Ab­gas­pa­ket, Auf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4"/>
    <n v="289859"/>
    <s v="/preisvergleich/Relocate/475957745.html?categoryId=18406&amp;pos=4&amp;price=2674.0&amp;productid=2286143&amp;sid=289859&amp;type=offer"/>
    <s v=" Vail­lant ecoTEC ex­clu­siv VC 276/4-7 Brenn­wert­ther­me ca­lor­MA­TIC 370, Schrägdach schwarz 60/100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5"/>
    <n v="289859"/>
    <s v="/preisvergleich/Relocate/475957515.html?categoryId=18406&amp;pos=5&amp;price=2675.0&amp;productid=2286143&amp;sid=289859&amp;type=offer"/>
    <s v=" Vail­lant ecoTEC ex­clu­siv VC 146/4-7 Brenn­wert­ther­me ca­lor­MA­TIC 370f, Schrägdach schwarz 60/100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5"/>
    <n v="289859"/>
    <s v="/preisvergleich/Relocate/475957237.html?categoryId=18406&amp;pos=6&amp;price=2675.0&amp;productid=2286143&amp;sid=289859&amp;type=offer"/>
    <s v=" Vail­lant ecoTEC ex­clu­siv VC 146/4-7 Brenn­wert­ther­me ca­lor­MA­TIC 370f, Schrägdach rot 60/100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7"/>
    <n v="289859"/>
    <s v="/preisvergleich/Relocate/475957937.html?categoryId=18406&amp;pos=7&amp;price=2677.0&amp;productid=2286143&amp;sid=289859&amp;type=offer"/>
    <s v=" Vail­lant ecoTEC ex­clu­siv VC 206/4-7 Brenn­wert­ther­me ca­lor­MA­TIC 350, Schacht­sys­tem­pa­ket 7.5m, Auf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8"/>
    <n v="289859"/>
    <s v="/preisvergleich/Relocate/475957863.html?categoryId=18406&amp;pos=8&amp;price=2678.0&amp;productid=2286143&amp;sid=289859&amp;type=offer"/>
    <s v=" Vail­lant ecoTEC ex­clu­siv VC 206/4-7 Brenn­wert­ther­me ca­lor­MA­TIC 370f, Flach­dach rot 60/100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8"/>
    <n v="289859"/>
    <s v="/preisvergleich/Relocate/475958106.html?categoryId=18406&amp;pos=9&amp;price=2678.0&amp;productid=2286143&amp;sid=289859&amp;type=offer"/>
    <s v=" Vail­lant ecoTEC ex­clu­siv VC 206/4-7 Brenn­wert­ther­me ca­lor­MA­TIC 370f, Flach­dach schwarz 60/100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9"/>
    <n v="289859"/>
    <s v="/preisvergleich/Relocate/475958317.html?categoryId=18406&amp;pos=10&amp;price=2679.0&amp;productid=2286143&amp;sid=289859&amp;type=offer"/>
    <s v=" Vail­lant ecoTEC ex­clu­siv VC 276/4-7 Brenn­wert­ther­me ca­lor­MA­TIC 370, Schrägdach rot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9"/>
    <n v="289859"/>
    <s v="/preisvergleich/Relocate/475958065.html?categoryId=18406&amp;pos=11&amp;price=2679.0&amp;productid=2286143&amp;sid=289859&amp;type=offer"/>
    <s v=" Vail­lant ecoTEC ex­clu­siv VC 276/4-7 Brenn­wert­ther­me ca­lor­MA­TIC 370, Schrägdach schwarz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9"/>
    <n v="289859"/>
    <s v="/preisvergleich/Relocate/475957741.html?categoryId=18406&amp;pos=12&amp;price=2679.0&amp;productid=2286143&amp;sid=289859&amp;type=offer"/>
    <s v=" Vail­lant ecoTEC ex­clu­siv VC 276/4-7 Brenn­wert­ther­me ca­lor­MA­TIC 350, Flach­dach schwarz 60/100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79"/>
    <n v="289859"/>
    <s v="/preisvergleich/Relocate/475957229.html?categoryId=18406&amp;pos=13&amp;price=2679.0&amp;productid=2286143&amp;sid=289859&amp;type=offer"/>
    <s v=" Vail­lant ecoTEC ex­clu­siv VC 276/4-7 Brenn­wert­ther­me ca­lor­MA­TIC 350, Flach­dach rot 60/100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82"/>
    <n v="289859"/>
    <s v="/preisvergleich/Relocate/475958118.html?categoryId=18406&amp;pos=14&amp;price=2682.0&amp;productid=2286143&amp;sid=289859&amp;type=offer"/>
    <s v=" Vail­lant ecoTEC ex­clu­siv VC 206/4-7 Brenn­wert­ther­me ohne Ab­gas­pa­ket, au­ro­MA­TIC 620/3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683"/>
    <n v="289859"/>
    <s v="/preisvergleich/Relocate/475957845.html?categoryId=18406&amp;pos=15&amp;price=2683.0&amp;productid=2286143&amp;sid=289859&amp;type=offer"/>
    <s v=" Vail­lant ecoTEC ex­clu­siv VC 206/4-7 Brenn­wert­ther­me ca­lor­MA­TIC 370f, Schrägdach schwarz 60/100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Cerapur 42 kW"/>
    <n v="3555"/>
    <n v="289859"/>
    <s v="/preisvergleich/Relocate/481847639.html?categoryId=18406&amp;pos=1&amp;price=3555.0&amp;productid=1750863&amp;sid=289859&amp;type=offer"/>
    <s v=" Jun­kers Ce­ra­pur­Com­fort ZBR 42-3 A 21 Gas-Brenn­wert­ther­me 42 kW, L / LL Jun­kers FR 120, Mon­ta­ge­plat­te 994, ohne Spei­cher, Jun­kers Schacht 6 Meter 80/125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Cerapur 42 kW"/>
    <n v="3555"/>
    <n v="289859"/>
    <s v="/preisvergleich/Relocate/481847419.html?categoryId=18406&amp;pos=2&amp;price=3555.0&amp;productid=1750863&amp;sid=289859&amp;type=offer"/>
    <s v=" Jun­kers Ce­ra­pur­Com­fort ZBR 42-3 A 21 Gas-Brenn­wert­ther­me 42 kW, L / LL Jun­kers FW 120, ohne Spei­cher, Mon­ta­ge­plat­te 258 + 528-1 (Auf­putz), Jun­kers AZB10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0"/>
    <n v="289859"/>
    <s v="/preisvergleich/Relocate/481847818.html?categoryId=18406&amp;pos=1&amp;price=3620.0&amp;productid=3497887&amp;sid=289859&amp;type=offer"/>
    <s v=" Jun­kers Ce­ra­pur­Com­fort ZBR 42-3 A 21 Gas-Brenn­wert­ther­me 42 kW, L / LL Jun­kers FW 200, ohne Spei­cher, Mon­ta­ge­plat­te 258 + 528-1 (Auf­putz), ATEC Schacht 8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555"/>
    <n v="289859"/>
    <s v="/preisvergleich/Relocate/481848427.html?categoryId=18406&amp;pos=3&amp;price=3555.0&amp;productid=1750863&amp;sid=289859&amp;type=offer"/>
    <s v=" Jun­kers Ce­ra­pur­Com­fort ZBR 42-3 A 21 Gas-Brenn­wert­ther­me 42 kW, L / LL ohne Re­ge­lung, Mon­ta­ge­plat­te 258 + 528-1 (Auf­putz), ohne Ab­gas­pa­ket, Jun­kers SK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0"/>
    <n v="289859"/>
    <s v="/preisvergleich/Relocate/481847852.html?categoryId=18406&amp;pos=2&amp;price=3620.0&amp;productid=3497887&amp;sid=289859&amp;type=offer"/>
    <s v=" Jun­kers Ce­ra­pur­Com­fort ZBR 42-3 A 21 Gas-Brenn­wert­ther­me 42 kW, L / LL Jun­kers FR 120, Jun­kers SK 160-5 ZB, Mon­ta­ge­plat­te 258 + 528-1 (Auf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555"/>
    <n v="289859"/>
    <s v="/preisvergleich/Relocate/481848393.html?categoryId=18406&amp;pos=4&amp;price=3555.0&amp;productid=1750863&amp;sid=289859&amp;type=offer"/>
    <s v=" Jun­kers Ce­ra­pur­Com­fort ZBR 42-3 A 21 Gas-Brenn­wert­ther­me 42 kW, L / LL Jun­kers FR 50, Mon­ta­ge­plat­te 993, ohne Spei­cher, Jun­kers Schacht 8 Meter 80/125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0"/>
    <n v="289859"/>
    <s v="/preisvergleich/Relocate/481842608.html?categoryId=18406&amp;pos=3&amp;price=3620.0&amp;productid=3497887&amp;sid=289859&amp;type=offer"/>
    <s v=" Jun­kers Ce­ra­pur­Com­fort ZBR 42-3 A 21 Gas-Brenn­wert­ther­me 42 kW, L / LL Jun­kers FW 200, Mon­ta­ge­plat­te 994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560"/>
    <n v="289859"/>
    <s v="/preisvergleich/Relocate/481847243.html?categoryId=18406&amp;pos=5&amp;price=3560.0&amp;productid=1750863&amp;sid=289859&amp;type=offer"/>
    <s v=" Jun­kers Ce­ra­pur­Com­fort ZBR 42-3 A 21 Gas-Brenn­wert­ther­me 42 kW, L / LL Jun­kers FR 120, ohne Spei­cher, Mon­ta­ge­plat­te 258 + 528-1 (Auf­putz), Jun­kers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0"/>
    <n v="289859"/>
    <s v="/preisvergleich/Relocate/481846701.html?categoryId=18406&amp;pos=4&amp;price=3620.0&amp;productid=3497887&amp;sid=289859&amp;type=offer"/>
    <s v=" Jun­kers Ce­ra­pur­Com­fort ZBR 42-3 A 21 Gas-Brenn­wert­ther­me 42 kW, L / LL ohne Re­ge­lung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1"/>
    <n v="223861"/>
    <s v="/preisvergleich/Relocate/585069559.html?categoryId=18406&amp;pos=1&amp;price=1881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0"/>
    <n v="289859"/>
    <s v="/preisvergleich/Relocate/481847938.html?categoryId=18406&amp;pos=6&amp;price=3560.0&amp;productid=1750863&amp;sid=289859&amp;type=offer"/>
    <s v=" Jun­kers Ce­ra­pur­Com­fort ZBR 42-3 A 21 Gas-Brenn­wert­ther­me 42 kW, L / LL Mon­ta­ge­plat­te 258, ohne Re­ge­lung, Jun­kers ST 120-5 Z, ATEC Schacht 8 Meter 80/125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0"/>
    <n v="289859"/>
    <s v="/preisvergleich/Relocate/481846684.html?categoryId=18406&amp;pos=5&amp;price=3620.0&amp;productid=3497887&amp;sid=289859&amp;type=offer"/>
    <s v=" Jun­kers Ce­ra­pur­Com­fort ZBR 42-3 A 21 Gas-Brenn­wert­ther­me 42 kW, L / LL Jun­kers FW 200, ohne Spei­cher, Jun­kers Schacht 6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2"/>
    <n v="223861"/>
    <s v="/preisvergleich/Relocate/585069132.html?categoryId=18406&amp;pos=2&amp;price=1882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0"/>
    <n v="289859"/>
    <s v="/preisvergleich/Relocate/481847629.html?categoryId=18406&amp;pos=7&amp;price=3560.0&amp;productid=1750863&amp;sid=289859&amp;type=offer"/>
    <s v=" Jun­kers Ce­ra­pur­Com­fort ZBR 42-3 A 21 Gas-Brenn­wert­ther­me 42 kW, L / LL Jun­kers FW 120, ohne Spei­cher, Mon­ta­ge­plat­te 258 + 223-1 (Un­ter­putz), ATEC Schacht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0"/>
    <n v="289859"/>
    <s v="/preisvergleich/Relocate/481846482.html?categoryId=18406&amp;pos=6&amp;price=3620.0&amp;productid=3497887&amp;sid=289859&amp;type=offer"/>
    <s v=" Jun­kers Ce­ra­pur­Com­fort ZBR 42-3 A 21 Gas-Brenn­wert­ther­me 42 kW, L / LL Jun­kers FR 50, Mon­ta­ge­plat­te 258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2"/>
    <n v="223861"/>
    <s v="/preisvergleich/Relocate/585069401.html?categoryId=18406&amp;pos=3&amp;price=1882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0"/>
    <n v="289859"/>
    <s v="/preisvergleich/Relocate/481847485.html?categoryId=18406&amp;pos=8&amp;price=3560.0&amp;productid=1750863&amp;sid=289859&amp;type=offer"/>
    <s v=" Jun­kers Ce­ra­pur­Com­fort ZBR 42-3 A 21 Gas-Brenn­wert­ther­me 42 kW, L / LL Jun­kers FR 120, Jun­kers ST 120-5 Z, Mon­ta­ge­plat­te 258 + 528-1 (Auf­putz), oh­n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0"/>
    <n v="289859"/>
    <s v="/preisvergleich/Relocate/481848548.html?categoryId=18406&amp;pos=7&amp;price=3620.0&amp;productid=3497887&amp;sid=289859&amp;type=offer"/>
    <s v=" Jun­kers Ce­ra­pur­Com­fort ZBR 42-3 A 21 Gas-Brenn­wert­ther­me 42 kW, L / LL Mon­ta­ge­plat­te 258, ohne Re­ge­lung, Jun­kers SK 16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3"/>
    <n v="223861"/>
    <s v="/preisvergleich/Relocate/585069522.html?categoryId=18406&amp;pos=4&amp;price=1883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0"/>
    <n v="289859"/>
    <s v="/preisvergleich/Relocate/481848457.html?categoryId=18406&amp;pos=9&amp;price=3560.0&amp;productid=1750863&amp;sid=289859&amp;type=offer"/>
    <s v=" Jun­kers Ce­ra­pur­Com­fort ZBR 42-3 A 21 Gas-Brenn­wert­ther­me 42 kW, L / LL Jun­kers FR 120, Mon­ta­ge­plat­te 993, ohne Spei­cher, Jun­kers Schacht 6 Meter 80/125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5"/>
    <n v="289859"/>
    <s v="/preisvergleich/Relocate/481848003.html?categoryId=18406&amp;pos=8&amp;price=3625.0&amp;productid=3497887&amp;sid=289859&amp;type=offer"/>
    <s v=" Jun­kers Ce­ra­pur­Com­fort ZBR 42-3 A 21 Gas-Brenn­wert­ther­me 42 kW, L / LL Mon­ta­ge­plat­te 994, ohne Re­ge­lung, Jun­kers ST 120-5 Z, ATEC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4"/>
    <n v="223861"/>
    <s v="/preisvergleich/Relocate/585069143.html?categoryId=18406&amp;pos=5&amp;price=1884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5"/>
    <n v="289859"/>
    <s v="/preisvergleich/Relocate/481842501.html?categoryId=18406&amp;pos=10&amp;price=3565.0&amp;productid=1750863&amp;sid=289859&amp;type=offer"/>
    <s v=" Jun­kers Ce­ra­pur­Com­fort ZBR 42-3 A 21 Gas-Brenn­wert­ther­me 42 kW, L / LL Jun­kers FW 120, ohne Spei­cher, Mon­ta­ge­plat­te 258 + 528-1 (Auf­putz), ATEC Schacht 8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5"/>
    <n v="289859"/>
    <s v="/preisvergleich/Relocate/481847633.html?categoryId=18406&amp;pos=9&amp;price=3625.0&amp;productid=3497887&amp;sid=289859&amp;type=offer"/>
    <s v=" Jun­kers Ce­ra­pur­Com­fort ZBR 42-3 A 21 Gas-Brenn­wert­ther­me 42 kW, L / LL Jun­kers FW 200, Mon­ta­ge­plat­te 993, ohne Spei­cher, ATEC Schacht 6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4"/>
    <n v="223861"/>
    <s v="/preisvergleich/Relocate/585069379.html?categoryId=18406&amp;pos=6&amp;price=1884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5"/>
    <n v="289859"/>
    <s v="/preisvergleich/Relocate/481846624.html?categoryId=18406&amp;pos=11&amp;price=3565.0&amp;productid=1750863&amp;sid=289859&amp;type=offer"/>
    <s v=" Jun­kers Ce­ra­pur­Com­fort ZBR 42-3 A 21 Gas-Brenn­wert­ther­me 42 kW, L / LL ohne Re­ge­lung, Jun­kers SK 160-5 ZB, Jun­kers AZB09 Dach schwarz 80/125, oh­n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5"/>
    <n v="289859"/>
    <s v="/preisvergleich/Relocate/481847376.html?categoryId=18406&amp;pos=10&amp;price=3625.0&amp;productid=3497887&amp;sid=289859&amp;type=offer"/>
    <s v=" Jun­kers Ce­ra­pur­Com­fort ZBR 42-3 A 21 Gas-Brenn­wert­ther­me 42 kW, L / LL Jun­kers FR 50, Jun­kers ST 120-5 Z, ohne Mon­ta­ge­plat­te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6"/>
    <n v="223861"/>
    <s v="/preisvergleich/Relocate/585069186.html?categoryId=18406&amp;pos=7&amp;price=1886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5"/>
    <n v="289859"/>
    <s v="/preisvergleich/Relocate/481848176.html?categoryId=18406&amp;pos=12&amp;price=3565.0&amp;productid=1750863&amp;sid=289859&amp;type=offer"/>
    <s v=" Jun­kers Ce­ra­pur­Com­fort ZBR 42-3 A 21 Gas-Brenn­wert­ther­me 42 kW, L / LL Jun­kers FW 120, Mon­ta­ge­plat­te 994, ohne Spei­cher, ATEC Schacht 6 Meter 80/125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25"/>
    <n v="289859"/>
    <s v="/preisvergleich/Relocate/481847153.html?categoryId=18406&amp;pos=11&amp;price=3625.0&amp;productid=3497887&amp;sid=289859&amp;type=offer"/>
    <s v=" Jun­kers Ce­ra­pur­Com­fort ZBR 42-3 A 21 Gas-Brenn­wert­ther­me 42 kW, L / LL ohne Re­ge­lung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6"/>
    <n v="223861"/>
    <s v="/preisvergleich/Relocate/585069464.html?categoryId=18406&amp;pos=8&amp;price=1886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5"/>
    <n v="289859"/>
    <s v="/preisvergleich/Relocate/481847879.html?categoryId=18406&amp;pos=13&amp;price=3565.0&amp;productid=1750863&amp;sid=289859&amp;type=offer"/>
    <s v=" Jun­kers Ce­ra­pur­Com­fort ZBR 42-3 A 21 Gas-Brenn­wert­ther­me 42 kW, L / LL ohne Re­ge­lung, Jun­kers SK 160-5 ZB, Jun­kers AZB10 Dach rot 80/125, oh­n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30"/>
    <n v="289859"/>
    <s v="/preisvergleich/Relocate/481848233.html?categoryId=18406&amp;pos=12&amp;price=363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7"/>
    <n v="223861"/>
    <s v="/preisvergleich/Relocate/585069150.html?categoryId=18406&amp;pos=9&amp;price=1887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65"/>
    <n v="289859"/>
    <s v="/preisvergleich/Relocate/481848367.html?categoryId=18406&amp;pos=14&amp;price=3565.0&amp;productid=1750863&amp;sid=289859&amp;type=offer"/>
    <s v=" Jun­kers Ce­ra­pur­Com­fort ZBR 42-3 A 21 Gas-Brenn­wert­ther­me 42 kW, L / LL Jun­kers FW 120, ohne Spei­cher, Jun­kers Schacht 6 Meter 80/125, ohne Mon­ta­ge­plat­t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30"/>
    <n v="289859"/>
    <s v="/preisvergleich/Relocate/481848307.html?categoryId=18406&amp;pos=13&amp;price=363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8"/>
    <n v="223861"/>
    <s v="/preisvergleich/Relocate/586004879.html?categoryId=18406&amp;pos=10&amp;price=1888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Cerapur 42 kW"/>
    <n v="3570"/>
    <n v="289859"/>
    <s v="/preisvergleich/Relocate/481861045.html?categoryId=18406&amp;pos=15&amp;price=3570.0&amp;productid=1750863&amp;sid=289859&amp;type=offer"/>
    <s v=" Jun­kers Ce­ra­pur­Com­fort ZBR 42-3 A 31 Gas-Brenn­wert­ther­me 42 kW, Flg. P Jun­kers FR 50, Mon­ta­ge­plat­te 994, Jun­kers ST 120-5 Z, ohne Ab­gas­pa­ket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 21"/>
    <n v="3630"/>
    <n v="289859"/>
    <s v="/preisvergleich/Relocate/481847903.html?categoryId=18406&amp;pos=14&amp;price=3630.0&amp;productid=3497887&amp;sid=289859&amp;type=offer"/>
    <s v=" Jun­kers Ce­ra­pur­Com­fort ZBR 42-3 A 21 Gas-Brenn­wert­ther­me 42 kW, L / LL Jun­kers FW 200, Mon­ta­ge­plat­te 994, ohne Spei­cher, Jun­kers AZB10 Dach rot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8"/>
    <n v="223861"/>
    <s v="/preisvergleich/Relocate/586004902.html?categoryId=18406&amp;pos=11&amp;price=1888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A 21"/>
    <n v="3630"/>
    <n v="289859"/>
    <s v="/preisvergleich/Relocate/481847916.html?categoryId=18406&amp;pos=15&amp;price=3630.0&amp;productid=3497887&amp;sid=289859&amp;type=offer"/>
    <s v=" Jun­kers Ce­ra­pur­Com­fort ZBR 42-3 A 21 Gas-Brenn­wert­ther­me 42 kW, L / LL Jun­kers FW 200, Mon­ta­ge­plat­te 994, ohne Spei­cher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 DS"/>
    <n v="1889"/>
    <n v="223861"/>
    <s v="/preisvergleich/Relocate/585069303.html?categoryId=18406&amp;pos=12&amp;price=1889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889"/>
    <n v="223861"/>
    <s v="/preisvergleich/Relocate/585069430.html?categoryId=18406&amp;pos=13&amp;price=1889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891"/>
    <n v="223861"/>
    <s v="/preisvergleich/Relocate/585069228.html?categoryId=18406&amp;pos=14&amp;price=1891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Vaillant eco TEC exklusiv VC 146"/>
    <n v="2683"/>
    <n v="289859"/>
    <s v="/preisvergleich/Relocate/475958125.html?categoryId=18406&amp;pos=1&amp;price=2683.0&amp;productid=2286143&amp;sid=289859&amp;type=offer"/>
    <s v=" Vail­lant ecoTEC ex­clu­siv VC 146/4-7 Brenn­wert­ther­me ca­lor­MA­TIC 470/4, Flach­dach rot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Remeha Tzerra24 DS"/>
    <n v="1891"/>
    <n v="223861"/>
    <s v="/preisvergleich/Relocate/585069282.html?categoryId=18406&amp;pos=15&amp;price=1891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Vaillant eco TEC exklusiv VC 146"/>
    <n v="2683"/>
    <n v="289859"/>
    <s v="/preisvergleich/Relocate/475958023.html?categoryId=18406&amp;pos=2&amp;price=2683.0&amp;productid=2286143&amp;sid=289859&amp;type=offer"/>
    <s v=" Vail­lant ecoTEC ex­clu­siv VC 206/4-7 Brenn­wert­ther­me ca­lor­MA­TIC 470f, ohne Ab­gas­pa­ket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83"/>
    <n v="289859"/>
    <s v="/preisvergleich/Relocate/475958036.html?categoryId=18406&amp;pos=3&amp;price=2683.0&amp;productid=2286143&amp;sid=289859&amp;type=offer"/>
    <s v=" Vail­lant ecoTEC ex­clu­siv VC 206/4-7 Brenn­wert­ther­me ca­lor­MA­TIC 370f, Schrägdach rot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83"/>
    <n v="289859"/>
    <s v="/preisvergleich/Relocate/475957295.html?categoryId=18406&amp;pos=4&amp;price=2683.0&amp;productid=2286143&amp;sid=289859&amp;type=offer"/>
    <s v=" Vail­lant ecoTEC ex­clu­siv VC 146/4-7 Brenn­wert­ther­me ca­lor­MA­TIC 470/4, Flach­dach schwarz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84"/>
    <n v="289859"/>
    <s v="/preisvergleich/Relocate/475957383.html?categoryId=18406&amp;pos=5&amp;price=2684.0&amp;productid=2286143&amp;sid=289859&amp;type=offer"/>
    <s v=" Vail­lant ecoTEC ex­clu­siv VC 276/4-7 Brenn­wert­ther­me ca­lor­MA­TIC 350, Schrägdach rot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84"/>
    <n v="289859"/>
    <s v="/preisvergleich/Relocate/475957379.html?categoryId=18406&amp;pos=6&amp;price=2684.0&amp;productid=2286143&amp;sid=289859&amp;type=offer"/>
    <s v=" Vail­lant ecoTEC ex­clu­siv VC 276/4-7 Brenn­wert­ther­me ca­lor­MA­TIC 350, Schrägdach schwarz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85"/>
    <n v="289859"/>
    <s v="/preisvergleich/Relocate/475958122.html?categoryId=18406&amp;pos=7&amp;price=2685.0&amp;productid=2286143&amp;sid=289859&amp;type=offer"/>
    <s v=" Vail­lant ecoTEC ex­clu­siv VC 276/4-7 Brenn­wert­ther­me ohne Re­ge­lung, Schacht­sys­tem­pa­ket 7.5m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88"/>
    <n v="289859"/>
    <s v="/preisvergleich/Relocate/475957806.html?categoryId=18406&amp;pos=8&amp;price=2688.0&amp;productid=2286143&amp;sid=289859&amp;type=offer"/>
    <s v=" Vail­lant ecoTEC ex­clu­siv VC 146/4-7 Brenn­wert­ther­me ca­lor­MA­TIC 470/4, Schrägdach rot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88"/>
    <n v="289859"/>
    <s v="/preisvergleich/Relocate/475957488.html?categoryId=18406&amp;pos=9&amp;price=2688.0&amp;productid=2286143&amp;sid=289859&amp;type=offer"/>
    <s v=" Vail­lant ecoTEC ex­clu­siv VC 146/4-7 Brenn­wert­ther­me ca­lor­MA­TIC 370, Schacht­sys­tem­pa­ket 7.5m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88"/>
    <n v="289859"/>
    <s v="/preisvergleich/Relocate/475957247.html?categoryId=18406&amp;pos=10&amp;price=2688.0&amp;productid=2286143&amp;sid=289859&amp;type=offer"/>
    <s v=" Vail­lant ecoTEC ex­clu­siv VC 146/4-7 Brenn­wert­ther­me ca­lor­MA­TIC 470/4, Schrägdach schwarz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92"/>
    <n v="289859"/>
    <s v="/preisvergleich/Relocate/475957902.html?categoryId=18406&amp;pos=11&amp;price=2692.0&amp;productid=2286143&amp;sid=289859&amp;type=offer"/>
    <s v=" Vail­lant ecoTEC ex­clu­siv VC 206/4-7 Brenn­wert­ther­me ca­lor­MA­TIC 470/4, Flach­dach schwarz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92"/>
    <n v="289859"/>
    <s v="/preisvergleich/Relocate/475957727.html?categoryId=18406&amp;pos=12&amp;price=2692.0&amp;productid=2286143&amp;sid=289859&amp;type=offer"/>
    <s v=" Vail­lant ecoTEC ex­clu­siv VC 206/4-7 Brenn­wert­ther­me ca­lor­MA­TIC 470/4, Flach­dach rot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93"/>
    <n v="289859"/>
    <s v="/preisvergleich/Relocate/475958486.html?categoryId=18406&amp;pos=13&amp;price=2693.0&amp;productid=2286143&amp;sid=289859&amp;type=offer"/>
    <s v=" Vail­lant ecoTEC ex­clu­siv VC 146/4-7 Brenn­wert­ther­me ca­lor­MA­TIC 350, Schacht­sys­tem­pa­ket 7.5m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97"/>
    <n v="289859"/>
    <s v="/preisvergleich/Relocate/475957767.html?categoryId=18406&amp;pos=14&amp;price=2697.0&amp;productid=2286143&amp;sid=289859&amp;type=offer"/>
    <s v=" Vail­lant ecoTEC ex­clu­siv VC 206/4-7 Brenn­wert­ther­me ca­lor­MA­TIC 470/4, Schrägdach schwarz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697"/>
    <n v="289859"/>
    <s v="/preisvergleich/Relocate/475957306.html?categoryId=18406&amp;pos=15&amp;price=2697.0&amp;productid=2286143&amp;sid=289859&amp;type=offer"/>
    <s v=" Vail­lant ecoTEC ex­clu­siv VC 206/4-7 Brenn­wert­ther­me ca­lor­MA­TIC 470/4, Schrägdach rot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A 23"/>
    <n v="3570"/>
    <n v="289859"/>
    <s v="/preisvergleich/Relocate/481861098.html?categoryId=18406&amp;pos=1&amp;price=3570.0&amp;productid=1750863&amp;sid=289859&amp;type=offer"/>
    <s v=" Jun­kers Ce­ra­pur­Com­fort ZBR 42-3 A 31 Gas-Brenn­wert­ther­me 42 kW, Flg. P Jun­kers FR 50, ohne Spei­cher, Mon­ta­ge­plat­te 258 + 223-1 (Un­ter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0"/>
    <n v="289859"/>
    <s v="/preisvergleich/Relocate/481848641.html?categoryId=18406&amp;pos=1&amp;price=3630.0&amp;productid=3497887&amp;sid=289859&amp;type=offer"/>
    <s v=" Jun­kers Ce­ra­pur­Com­fort ZBR 42-3 A 21 Gas-Brenn­wert­ther­me 42 kW, L / LL Mon­ta­ge­plat­te 993, ohne Re­ge­lung, Jun­kers ST 120-5 Z, ATEC Schacht 4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A 23"/>
    <n v="3570"/>
    <n v="289859"/>
    <s v="/preisvergleich/Relocate/481848145.html?categoryId=18406&amp;pos=2&amp;price=3570.0&amp;productid=1750863&amp;sid=289859&amp;type=offer"/>
    <s v=" Jun­kers Ce­ra­pur­Com­fort ZBR 42-3 A 21 Gas-Brenn­wert­ther­me 42 kW, L / LL Jun­kers FW 120, Mon­ta­ge­plat­te 993, ohne Spei­cher, ATEC Schacht 6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5"/>
    <n v="289859"/>
    <s v="/preisvergleich/Relocate/481847660.html?categoryId=18406&amp;pos=2&amp;price=363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A 23"/>
    <n v="3570"/>
    <n v="289859"/>
    <s v="/preisvergleich/Relocate/481854843.html?categoryId=18406&amp;pos=3&amp;price=3570.0&amp;productid=1750863&amp;sid=289859&amp;type=offer"/>
    <s v=" Jun­kers Ce­ra­pur­Com­fort ZBR 42-3 A 31 Gas-Brenn­wert­ther­me 42 kW, Flg. P Jun­kers FR 50, Mon­ta­ge­plat­te 994, ohne Spei­cher, Jun­kers Schacht 8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5"/>
    <n v="289859"/>
    <s v="/preisvergleich/Relocate/481847663.html?categoryId=18406&amp;pos=3&amp;price=363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2"/>
    <n v="223861"/>
    <s v="/preisvergleich/Relocate/585069548.html?categoryId=18406&amp;pos=1&amp;price=1892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60956.html?categoryId=18406&amp;pos=4&amp;price=3575.0&amp;productid=1750863&amp;sid=289859&amp;type=offer"/>
    <s v=" Jun­kers Ce­ra­pur­Com­fort ZBR 42-3 A 31 Gas-Brenn­wert­ther­me 42 kW, Flg. P Jun­kers FR 120, ohne Spei­cher, Mon­ta­ge­plat­te 258 + 223-1 (Un­ter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5"/>
    <n v="289859"/>
    <s v="/preisvergleich/Relocate/481847100.html?categoryId=18406&amp;pos=4&amp;price=3635.0&amp;productid=3497887&amp;sid=289859&amp;type=offer"/>
    <s v=" Jun­kers Ce­ra­pur­Com­fort ZBR 42-3 A 21 Gas-Brenn­wert­ther­me 42 kW, L / LL Jun­kers FW 200, Mon­ta­ge­plat­te 993, ohne Spei­cher, Jun­kers AZB10 Dach rot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3"/>
    <n v="223861"/>
    <s v="/preisvergleich/Relocate/585069406.html?categoryId=18406&amp;pos=2&amp;price=1893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60809.html?categoryId=18406&amp;pos=5&amp;price=3575.0&amp;productid=1750863&amp;sid=289859&amp;type=offer"/>
    <s v=" Jun­kers Ce­ra­pur­Com­fort ZBR 42-3 A 31 Gas-Brenn­wert­ther­me 42 kW, Flg. P Jun­kers FR 50, Mon­ta­ge­plat­te 993, ohne Spei­cher, Jun­kers Schacht 8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5"/>
    <n v="289859"/>
    <s v="/preisvergleich/Relocate/481849071.html?categoryId=18406&amp;pos=5&amp;price=3635.0&amp;productid=3497887&amp;sid=289859&amp;type=offer"/>
    <s v=" Jun­kers Ce­ra­pur­Com­fort ZBR 42-3 A 21 Gas-Brenn­wert­ther­me 42 kW, L / LL Jun­kers FW 120, Mon­ta­ge­plat­te 258, Jun­kers ST 120-5 Z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3"/>
    <n v="223861"/>
    <s v="/preisvergleich/Relocate/585069396.html?categoryId=18406&amp;pos=3&amp;price=1893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65072.html?categoryId=18406&amp;pos=6&amp;price=3575.0&amp;productid=1750863&amp;sid=289859&amp;type=offer"/>
    <s v=" Jun­kers Ce­ra­pur­Com­fort ZBR 42-3 A 31 Gas-Brenn­wert­ther­me 42 kW, Flg. P ohne Re­ge­lung, Mon­ta­ge­plat­te 258 + 528-1 (Auf­putz), ohne Ab­gas­pa­ket, Jun­kers SK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5"/>
    <n v="289859"/>
    <s v="/preisvergleich/Relocate/481846814.html?categoryId=18406&amp;pos=6&amp;price=3635.0&amp;productid=3497887&amp;sid=289859&amp;type=offer"/>
    <s v=" Jun­kers Ce­ra­pur­Com­fort ZBR 42-3 A 21 Gas-Brenn­wert­ther­me 42 kW, L / LL Jun­kers FW 200, ohne Spei­cher, Mon­ta­ge­plat­te 258 + 223-1 (Un­ter­putz), ATEC Schacht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4"/>
    <n v="223861"/>
    <s v="/preisvergleich/Relocate/585069211.html?categoryId=18406&amp;pos=4&amp;price=1894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47230.html?categoryId=18406&amp;pos=7&amp;price=3575.0&amp;productid=1750863&amp;sid=289859&amp;type=offer"/>
    <s v=" Jun­kers Ce­ra­pur­Com­fort ZBR 42-3 A 21 Gas-Brenn­wert­ther­me 42 kW, L / LL Mon­ta­ge­plat­te 994, ohne Re­ge­lung, ohne Ab­gas­pa­ket, Jun­kers SK 200-5 ZB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5"/>
    <n v="289859"/>
    <s v="/preisvergleich/Relocate/481848702.html?categoryId=18406&amp;pos=7&amp;price=3635.0&amp;productid=3497887&amp;sid=289859&amp;type=offer"/>
    <s v=" Jun­kers Ce­ra­pur­Com­fort ZBR 42-3 A 21 Gas-Brenn­wert­ther­me 42 kW, L / LL Jun­kers FW 200, Mon­ta­ge­plat­te 993, ohne Spei­cher, Jun­kers AZB09 Dach schwarz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4"/>
    <n v="223861"/>
    <s v="/preisvergleich/Relocate/585069119.html?categoryId=18406&amp;pos=5&amp;price=1894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47047.html?categoryId=18406&amp;pos=8&amp;price=3575.0&amp;productid=1750863&amp;sid=289859&amp;type=offer"/>
    <s v=" Jun­kers Ce­ra­pur­Com­fort ZBR 42-3 A 21 Gas-Brenn­wert­ther­me 42 kW, L / LL Jun­kers FR 50, Mon­ta­ge­plat­te 994, ohne Spei­cher, Jun­kers Schacht 10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5"/>
    <n v="289859"/>
    <s v="/preisvergleich/Relocate/481846467.html?categoryId=18406&amp;pos=8&amp;price=3635.0&amp;productid=3497887&amp;sid=289859&amp;type=offer"/>
    <s v=" Jun­kers Ce­ra­pur­Com­fort ZBR 42-3 A 21 Gas-Brenn­wert­ther­me 42 kW, L / LL Jun­kers FW 200, Mon­ta­ge­plat­te 258, ohne Spei­cher, Jun­kers Schacht 4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4"/>
    <n v="223861"/>
    <s v="/preisvergleich/Relocate/585069506.html?categoryId=18406&amp;pos=6&amp;price=1894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47102.html?categoryId=18406&amp;pos=9&amp;price=3575.0&amp;productid=1750863&amp;sid=289859&amp;type=offer"/>
    <s v=" Jun­kers Ce­ra­pur­Com­fort ZBR 42-3 A 21 Gas-Brenn­wert­ther­me 42 kW, L / LL Jun­kers FW 120, Mon­ta­ge­plat­te 994, ohne Spei­cher, Jun­kers AZB10 Dach rot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35"/>
    <n v="289859"/>
    <s v="/preisvergleich/Relocate/481848543.html?categoryId=18406&amp;pos=9&amp;price=3635.0&amp;productid=3497887&amp;sid=289859&amp;type=offer"/>
    <s v=" Jun­kers Ce­ra­pur­Com­fort ZBR 42-3 A 21 Gas-Brenn­wert­ther­me 42 kW, L / LL Jun­kers FW 120, Mon­ta­ge­plat­te 258, ohne Spei­cher, Jun­kers Schacht 8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5"/>
    <n v="223861"/>
    <s v="/preisvergleich/Relocate/585069476.html?categoryId=18406&amp;pos=7&amp;price=1895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46898.html?categoryId=18406&amp;pos=10&amp;price=3575.0&amp;productid=1750863&amp;sid=289859&amp;type=offer"/>
    <s v=" Jun­kers Ce­ra­pur­Com­fort ZBR 42-3 A 21 Gas-Brenn­wert­ther­me 42 kW, L / LL Jun­kers FR 50, ohne Ab­gas­pa­ket, Jun­kers SK 200-5 ZB, ohne Mon­ta­ge­plat­te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40"/>
    <n v="289859"/>
    <s v="/preisvergleich/Relocate/481847586.html?categoryId=18406&amp;pos=10&amp;price=3640.0&amp;productid=3497887&amp;sid=289859&amp;type=offer"/>
    <s v=" Jun­kers Ce­ra­pur­Com­fort ZBR 42-3 A 21 Gas-Brenn­wert­ther­me 42 kW, L / LL Jun­kers FR 120, Mon­ta­ge­plat­te 994, Jun­kers SK 160-5 ZB, ohne Ab­gas­pa­ket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5"/>
    <n v="223861"/>
    <s v="/preisvergleich/Relocate/585069400.html?categoryId=18406&amp;pos=8&amp;price=1895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46692.html?categoryId=18406&amp;pos=11&amp;price=3575.0&amp;productid=1750863&amp;sid=289859&amp;type=offer"/>
    <s v=" Jun­kers Ce­ra­pur­Com­fort ZBR 42-3 A 21 Gas-Brenn­wert­ther­me 42 kW, L / LL Jun­kers FW 120, Mon­ta­ge­plat­te 994, ohne Spei­cher, Jun­kers AZB09 Dach schwarz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40"/>
    <n v="289859"/>
    <s v="/preisvergleich/Relocate/481847239.html?categoryId=18406&amp;pos=11&amp;price=3640.0&amp;productid=3497887&amp;sid=289859&amp;type=offer"/>
    <s v=" Jun­kers Ce­ra­pur­Com­fort ZBR 42-3 A 21 Gas-Brenn­wert­ther­me 42 kW, L / LL ohne Re­ge­lung, Jun­kers ST 120-5 Z, Mon­ta­ge­plat­te 258 + 223-1 (Un­ter­putz), ATEC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6"/>
    <n v="223861"/>
    <s v="/preisvergleich/Relocate/585069110.html?categoryId=18406&amp;pos=9&amp;price=1896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46603.html?categoryId=18406&amp;pos=12&amp;price=3575.0&amp;productid=1750863&amp;sid=289859&amp;type=offer"/>
    <s v=" Jun­kers Ce­ra­pur­Com­fort ZBR 42-3 A 21 Gas-Brenn­wert­ther­me 42 kW, L / LL ohne Re­ge­lung, Jun­kers SK 160-5 ZB, ohne Mon­ta­ge­plat­te, ATEC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40"/>
    <n v="289859"/>
    <s v="/preisvergleich/Relocate/481847056.html?categoryId=18406&amp;pos=12&amp;price=3640.0&amp;productid=3497887&amp;sid=289859&amp;type=offer"/>
    <s v=" Jun­kers Ce­ra­pur­Com­fort ZBR 42-3 A 21 Gas-Brenn­wert­ther­me 42 kW, L / LL Jun­kers FW 200, Mon­ta­ge­plat­te 994, ohne Spei­cher, ATEC Schacht 8 Meter 80/125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6"/>
    <n v="223861"/>
    <s v="/preisvergleich/Relocate/585069492.html?categoryId=18406&amp;pos=10&amp;price=1896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55011.html?categoryId=18406&amp;pos=13&amp;price=3575.0&amp;productid=1750863&amp;sid=289859&amp;type=offer"/>
    <s v=" Jun­kers Ce­ra­pur­Com­fort ZBR 42-3 A 31 Gas-Brenn­wert­ther­me 42 kW, Flg. P Jun­kers FR 50, ohne Spei­cher, Mon­ta­ge­plat­te 258 + 528-1 (Auf­putz), Jun­kers Schacht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40"/>
    <n v="289859"/>
    <s v="/preisvergleich/Relocate/481846887.html?categoryId=18406&amp;pos=13&amp;price=3640.0&amp;productid=3497887&amp;sid=289859&amp;type=offer"/>
    <s v=" Jun­kers Ce­ra­pur­Com­fort ZBR 42-3 A 21 Gas-Brenn­wert­ther­me 42 kW, L / LL Jun­kers FW 200, ohne Spei­cher, Mon­ta­ge­plat­te 258 + 528-1 (Auf­putz), ATEC Schacht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8"/>
    <n v="223861"/>
    <s v="/preisvergleich/Relocate/585069237.html?categoryId=18406&amp;pos=11&amp;price=1898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75"/>
    <n v="289859"/>
    <s v="/preisvergleich/Relocate/481849060.html?categoryId=18406&amp;pos=14&amp;price=3575.0&amp;productid=1750863&amp;sid=289859&amp;type=offer"/>
    <s v=" Jun­kers Ce­ra­pur­Com­fort ZBR 42-3 A 21 Gas-Brenn­wert­ther­me 42 kW, L / LL Jun­kers FW 200, ohne Spei­cher, Mon­ta­ge­plat­te 258 + 223-1 (Un­ter­putz), ATEC Schacht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40"/>
    <n v="289859"/>
    <s v="/preisvergleich/Relocate/481848826.html?categoryId=18406&amp;pos=14&amp;price=3640.0&amp;productid=3497887&amp;sid=289859&amp;type=offer"/>
    <s v=" Jun­kers Ce­ra­pur­Com­fort ZBR 42-3 A 21 Gas-Brenn­wert­ther­me 42 kW, L / LL Mon­ta­ge­plat­te 258, ohne Re­ge­lung, Jun­kers SK 160-5 ZB, ATEC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8"/>
    <n v="223861"/>
    <s v="/preisvergleich/Relocate/585069258.html?categoryId=18406&amp;pos=12&amp;price=1898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Junkers Cerapur Comfort ZBR 42-3A 23"/>
    <n v="3580"/>
    <n v="289859"/>
    <s v="/preisvergleich/Relocate/481861022.html?categoryId=18406&amp;pos=15&amp;price=3580.0&amp;productid=1750863&amp;sid=289859&amp;type=offer"/>
    <s v=" Jun­kers Ce­ra­pur­Com­fort ZBR 42-3 A 31 Gas-Brenn­wert­ther­me 42 kW, Flg. P Jun­kers FR 120, ohne Spei­cher, Mon­ta­ge­plat­te 258 + 528-1 (Auf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645"/>
    <n v="289859"/>
    <s v="/preisvergleich/Relocate/481848122.html?categoryId=18406&amp;pos=15&amp;price=3645.0&amp;productid=3497887&amp;sid=289859&amp;type=offer"/>
    <s v=" Jun­kers Ce­ra­pur­Com­fort ZBR 42-3 A 21 Gas-Brenn­wert­ther­me 42 kW, L / LL ohne Re­ge­lung, Jun­kers ST 120-5 Z, Jun­kers Schacht 6 Meter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Remeha 24DS"/>
    <n v="1898"/>
    <n v="223861"/>
    <s v="/preisvergleich/Relocate/586004822.html?categoryId=18406&amp;pos=13&amp;price=1898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Vaillant ecoTEC exclusiv VC146/4-7"/>
    <n v="2697"/>
    <n v="289859"/>
    <s v="/preisvergleich/Relocate/475957706.html?categoryId=18406&amp;pos=1&amp;price=2697.0&amp;productid=2286143&amp;sid=289859&amp;type=offer"/>
    <s v=" Vail­lant ecoTEC ex­clu­siv VC 206/4-7 Brenn­wert­ther­me ca­lor­MA­TIC 370, Schacht­sys­tem­pa­ket 7.5m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Remeha 24DS"/>
    <n v="1899"/>
    <n v="223861"/>
    <s v="/preisvergleich/Relocate/585069495.html?categoryId=18406&amp;pos=14&amp;price=1899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Vaillant ecoTEC exclusiv VC146/4-7"/>
    <n v="2698"/>
    <n v="289859"/>
    <s v="/preisvergleich/Relocate/475957834.html?categoryId=18406&amp;pos=2&amp;price=2698.0&amp;productid=2286143&amp;sid=289859&amp;type=offer"/>
    <s v=" Vail­lant ecoTEC ex­clu­siv VC 146/4-7 Brenn­wert­ther­me ca­lor­MA­TIC 350, Schacht­sys­tem­pa­ket 7.5m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Remeha 24DS"/>
    <n v="1899"/>
    <n v="223861"/>
    <s v="/preisvergleich/Relocate/586004916.html?categoryId=18406&amp;pos=15&amp;price=1899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e v="#N/A"/>
    <e v="#N/A"/>
    <n v="0"/>
    <n v="65"/>
    <b v="0"/>
    <e v="#N/A"/>
    <s v="FALSCH"/>
    <x v="2"/>
    <s v="24D"/>
    <e v="#N/A"/>
    <m/>
    <e v="#N/A"/>
  </r>
  <r>
    <s v="Vaillant ecoTEC exclusiv VC146/4-7"/>
    <n v="2699"/>
    <n v="289859"/>
    <s v="/preisvergleich/Relocate/475958212.html?categoryId=18406&amp;pos=3&amp;price=2699.0&amp;productid=2286143&amp;sid=289859&amp;type=offer"/>
    <s v=" Vail­lant ecoTEC ex­clu­siv VC 276/4-7 Brenn­wert­ther­me ca­lor­MA­TIC 370, Flach­dach rot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699"/>
    <n v="289859"/>
    <s v="/preisvergleich/Relocate/475958203.html?categoryId=18406&amp;pos=4&amp;price=2699.0&amp;productid=2286143&amp;sid=289859&amp;type=offer"/>
    <s v=" Vail­lant ecoTEC ex­clu­siv VC 276/4-7 Brenn­wert­ther­me ca­lor­MA­TIC 370, Flach­dach schwarz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699"/>
    <n v="289859"/>
    <s v="/preisvergleich/Relocate/475957661.html?categoryId=18406&amp;pos=5&amp;price=2699.0&amp;productid=2286143&amp;sid=289859&amp;type=offer"/>
    <s v=" Vail­lant ecoTEC ex­clu­siv VC 146/4-7 Brenn­wert­ther­me ca­lor­MA­TIC 470f, ohne Ab­gas­pa­ket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2"/>
    <n v="289859"/>
    <s v="/preisvergleich/Relocate/475958074.html?categoryId=18406&amp;pos=6&amp;price=2702.0&amp;productid=2286143&amp;sid=289859&amp;type=offer"/>
    <s v=" Vail­lant ecoTEC ex­clu­siv VC 206/4-7 Brenn­wert­ther­me ca­lor­MA­TIC 350, Schacht­sys­tem­pa­ket 7.5m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4"/>
    <n v="289859"/>
    <s v="/preisvergleich/Relocate/475957895.html?categoryId=18406&amp;pos=7&amp;price=2704.0&amp;productid=2286143&amp;sid=289859&amp;type=offer"/>
    <s v=" Vail­lant ecoTEC ex­clu­siv VC 276/4-7 Brenn­wert­ther­me ca­lor­MA­TIC 370, Schrägdach schwarz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4"/>
    <n v="289859"/>
    <s v="/preisvergleich/Relocate/475958151.html?categoryId=18406&amp;pos=8&amp;price=2704.0&amp;productid=2286143&amp;sid=289859&amp;type=offer"/>
    <s v=" Vail­lant ecoTEC ex­clu­siv VC 146/4-7 Brenn­wert­ther­me ca­lor­MA­TIC 470f, ohne Ab­gas­pa­ket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4"/>
    <n v="289859"/>
    <s v="/preisvergleich/Relocate/475957430.html?categoryId=18406&amp;pos=9&amp;price=2704.0&amp;productid=2286143&amp;sid=289859&amp;type=offer"/>
    <s v=" Vail­lant ecoTEC ex­clu­siv VC 276/4-7 Brenn­wert­ther­me ca­lor­MA­TIC 370, Schrägdach rot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5"/>
    <n v="289859"/>
    <s v="/preisvergleich/Relocate/475957779.html?categoryId=18406&amp;pos=10&amp;price=2705.0&amp;productid=2286143&amp;sid=289859&amp;type=offer"/>
    <s v=" Vail­lant ecoTEC ex­clu­siv VC 276/4-7 Brenn­wert­ther­me ca­lor­MA­TIC 370f, Flach­dach rot 60/100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5"/>
    <n v="289859"/>
    <s v="/preisvergleich/Relocate/475957952.html?categoryId=18406&amp;pos=11&amp;price=2705.0&amp;productid=2286143&amp;sid=289859&amp;type=offer"/>
    <s v=" Vail­lant ecoTEC ex­clu­siv VC 276/4-7 Brenn­wert­ther­me ca­lor­MA­TIC 370f, Flach­dach schwarz 60/100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7"/>
    <n v="289859"/>
    <s v="/preisvergleich/Relocate/475958454.html?categoryId=18406&amp;pos=12&amp;price=2707.0&amp;productid=2286143&amp;sid=289859&amp;type=offer"/>
    <s v=" Vail­lant ecoTEC ex­clu­siv VC 206/4-7 Brenn­wert­ther­me ca­lor­MA­TIC 350, Schacht­sys­tem­pa­ket 7.5m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8"/>
    <n v="289859"/>
    <s v="/preisvergleich/Relocate/475957539.html?categoryId=18406&amp;pos=13&amp;price=2708.0&amp;productid=2286143&amp;sid=289859&amp;type=offer"/>
    <s v=" Vail­lant ecoTEC ex­clu­siv VC 146/4-7 Brenn­wert­ther­me ca­lor­MA­TIC 350, Schacht­sys­tem­pa­ket 10m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08"/>
    <n v="289859"/>
    <s v="/preisvergleich/Relocate/475957742.html?categoryId=18406&amp;pos=14&amp;price=2708.0&amp;productid=2286143&amp;sid=289859&amp;type=offer"/>
    <s v=" Vail­lant ecoTEC ex­clu­siv VC 206/4-7 Brenn­wert­ther­me ca­lor­MA­TIC 470f, ohne Ab­gas­pa­ket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710"/>
    <n v="289859"/>
    <s v="/preisvergleich/Relocate/475957877.html?categoryId=18406&amp;pos=15&amp;price=2710.0&amp;productid=2286143&amp;sid=289859&amp;type=offer"/>
    <s v=" Vail­lant ecoTEC ex­clu­siv VC 276/4-7 Brenn­wert­ther­me ca­lor­MA­TIC 370f, Schrägdach rot 60/100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42 kw"/>
    <n v="3580"/>
    <n v="289859"/>
    <s v="/preisvergleich/Relocate/481847208.html?categoryId=18406&amp;pos=1&amp;price=3580.0&amp;productid=1750863&amp;sid=289859&amp;type=offer"/>
    <s v=" Jun­kers Ce­ra­pur­Com­fort ZBR 42-3 A 21 Gas-Brenn­wert­ther­me 42 kW, L / LL Jun­kers FR 50, Mon­ta­ge­plat­te 993, ohne Spei­cher, Jun­kers Schacht 10 Meter 80/125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45"/>
    <n v="289859"/>
    <s v="/preisvergleich/Relocate/481847310.html?categoryId=18406&amp;pos=1&amp;price=3645.0&amp;productid=3497887&amp;sid=289859&amp;type=offer"/>
    <s v=" Jun­kers Ce­ra­pur­Com­fort ZBR 42-3 A 21 Gas-Brenn­wert­ther­me 42 kW, L / LL Jun­kers FW 200, Jun­kers ST 120-5 Z, ohne Ab­gas­pa­ket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580"/>
    <n v="289859"/>
    <s v="/preisvergleich/Relocate/481847126.html?categoryId=18406&amp;pos=2&amp;price=3580.0&amp;productid=1750863&amp;sid=289859&amp;type=offer"/>
    <s v=" Jun­kers Ce­ra­pur­Com­fort ZBR 42-3 A 21 Gas-Brenn­wert­ther­me 42 kW, L / LL Jun­kers FW 120, Mon­ta­ge­plat­te 993, ohne Spei­cher, Jun­kers AZB09 Dach schwarz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45"/>
    <n v="289859"/>
    <s v="/preisvergleich/Relocate/481848944.html?categoryId=18406&amp;pos=2&amp;price=3645.0&amp;productid=3497887&amp;sid=289859&amp;type=offer"/>
    <s v=" Jun­kers Ce­ra­pur­Com­fort ZBR 42-3 A 21 Gas-Brenn­wert­ther­me 42 kW, L / LL Jun­kers FW 200, Mon­ta­ge­plat­te 993, ohne Spei­cher, ATEC Schacht 8 Meter 80/125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00"/>
    <n v="223861"/>
    <s v="/preisvergleich/Relocate/585069226.html?categoryId=18406&amp;pos=1&amp;price=1900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6979.html?categoryId=18406&amp;pos=3&amp;price=3580.0&amp;productid=1750863&amp;sid=289859&amp;type=offer"/>
    <s v=" Jun­kers Ce­ra­pur­Com­fort ZBR 42-3 A 21 Gas-Brenn­wert­ther­me 42 kW, L / LL Mon­ta­ge­plat­te 258, ohne Re­ge­lung, Jun­kers ST 120-5 Z, ATEC Schacht 10 Meter 80/125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45"/>
    <n v="289859"/>
    <s v="/preisvergleich/Relocate/481849037.html?categoryId=18406&amp;pos=3&amp;price=3645.0&amp;productid=3497887&amp;sid=289859&amp;type=offer"/>
    <s v=" Jun­kers Ce­ra­pur­Com­fort ZBR 42-3 A 21 Gas-Brenn­wert­ther­me 42 kW, L / LL Jun­kers FR 120, Mon­ta­ge­plat­te 993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00"/>
    <n v="223861"/>
    <s v="/preisvergleich/Relocate/585069207.html?categoryId=18406&amp;pos=2&amp;price=1900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8078.html?categoryId=18406&amp;pos=4&amp;price=3580.0&amp;productid=1750863&amp;sid=289859&amp;type=offer"/>
    <s v=" Jun­kers Ce­ra­pur­Com­fort ZBR 42-3 A 21 Gas-Brenn­wert­ther­me 42 kW, L / LL Jun­kers FW 120, Mon­ta­ge­plat­te 993, ohne Spei­cher, Jun­kers AZB10 Dach rot 80/125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45"/>
    <n v="289859"/>
    <s v="/preisvergleich/Relocate/481842509.html?categoryId=18406&amp;pos=4&amp;price=3645.0&amp;productid=3497887&amp;sid=289859&amp;type=offer"/>
    <s v=" Jun­kers Ce­ra­pur­Com­fort ZBR 42-3 A 21 Gas-Brenn­wert­ther­me 42 kW, L / LL ohne Re­ge­lung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00"/>
    <n v="223861"/>
    <s v="/preisvergleich/Relocate/585069283.html?categoryId=18406&amp;pos=3&amp;price=1900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7838.html?categoryId=18406&amp;pos=5&amp;price=3580.0&amp;productid=1750863&amp;sid=289859&amp;type=offer"/>
    <s v=" Jun­kers Ce­ra­pur­Com­fort ZBR 42-3 A 21 Gas-Brenn­wert­ther­me 42 kW, L / LL Jun­kers FW 200, ohne Spei­cher, Mon­ta­ge­plat­te 258 + 528-1 (Auf­putz), ATEC Schacht 4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45"/>
    <n v="289859"/>
    <s v="/preisvergleich/Relocate/481846783.html?categoryId=18406&amp;pos=5&amp;price=3645.0&amp;productid=3497887&amp;sid=289859&amp;type=offer"/>
    <s v=" Jun­kers Ce­ra­pur­Com­fort ZBR 42-3 A 21 Gas-Brenn­wert­ther­me 42 kW, L / LL Jun­kers FR 50, Jun­kers ST 120-5 Z, ohne Mon­ta­ge­plat­te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00"/>
    <n v="223861"/>
    <s v="/preisvergleich/Relocate/585069530.html?categoryId=18406&amp;pos=4&amp;price=1900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54846.html?categoryId=18406&amp;pos=6&amp;price=3580.0&amp;productid=1750863&amp;sid=289859&amp;type=offer"/>
    <s v=" Jun­kers Ce­ra­pur­Com­fort ZBR 42-3 A 31 Gas-Brenn­wert­ther­me 42 kW, Flg. P Jun­kers FR 120, Mon­ta­ge­plat­te 993, ohne Spei­cher, Jun­kers Schacht 6 Meter 80/125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45"/>
    <n v="289859"/>
    <s v="/preisvergleich/Relocate/481846674.html?categoryId=18406&amp;pos=6&amp;price=3645.0&amp;productid=3497887&amp;sid=289859&amp;type=offer"/>
    <s v=" Jun­kers Ce­ra­pur­Com­fort ZBR 42-3 A 21 Gas-Brenn­wert­ther­me 42 kW, L / LL Mon­ta­ge­plat­te 994, ohne Re­ge­lung, Jun­kers ST 120-5 Z, ATEC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00"/>
    <n v="223861"/>
    <s v="/preisvergleich/Relocate/585069322.html?categoryId=18406&amp;pos=5&amp;price=1900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7735.html?categoryId=18406&amp;pos=7&amp;price=3580.0&amp;productid=1750863&amp;sid=289859&amp;type=offer"/>
    <s v=" Jun­kers Ce­ra­pur­Com­fort ZBR 42-3 A 21 Gas-Brenn­wert­ther­me 42 kW, L / LL Jun­kers FW 120, Mon­ta­ge­plat­te 258, ohne Spei­cher, Jun­kers Schacht 4 Meter 80/125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45"/>
    <n v="289859"/>
    <s v="/preisvergleich/Relocate/481848540.html?categoryId=18406&amp;pos=7&amp;price=3645.0&amp;productid=3497887&amp;sid=289859&amp;type=offer"/>
    <s v=" Jun­kers Ce­ra­pur­Com­fort ZBR 42-3 A 21 Gas-Brenn­wert­ther­me 42 kW, L / LL Jun­kers FW 200, ohne Spei­cher, Jun­kers Schacht 8 Meter 80/125, ohne Mon­ta­ge­plat­t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00"/>
    <n v="223861"/>
    <s v="/preisvergleich/Relocate/585069380.html?categoryId=18406&amp;pos=6&amp;price=1900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7800.html?categoryId=18406&amp;pos=8&amp;price=3580.0&amp;productid=1750863&amp;sid=289859&amp;type=offer"/>
    <s v=" Jun­kers Ce­ra­pur­Com­fort ZBR 42-3 A 21 Gas-Brenn­wert­ther­me 42 kW, L / LL Mon­ta­ge­plat­te 993, ohne Re­ge­lung, ohne Ab­gas­pa­ket, Jun­kers SK 200-5 ZB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50"/>
    <n v="289859"/>
    <s v="/preisvergleich/Relocate/481847731.html?categoryId=18406&amp;pos=8&amp;price=3650.0&amp;productid=3497887&amp;sid=289859&amp;type=offer"/>
    <s v=" Jun­kers Ce­ra­pur­Com­fort ZBR 42-3 A 21 Gas-Brenn­wert­ther­me 42 kW, L / LL Jun­kers FR 120, Mon­ta­ge­plat­te 258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02"/>
    <n v="223861"/>
    <s v="/preisvergleich/Relocate/585069161.html?categoryId=18406&amp;pos=7&amp;price=1902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7340.html?categoryId=18406&amp;pos=9&amp;price=3580.0&amp;productid=1750863&amp;sid=289859&amp;type=offer"/>
    <s v=" Jun­kers Ce­ra­pur­Com­fort ZBR 42-3 A 21 Gas-Brenn­wert­ther­me 42 kW, L / LL Jun­kers FR 120, Mon­ta­ge­plat­te 994, Jun­kers ST 120-5 Z, ohne Ab­gas­pa­ket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50"/>
    <n v="289859"/>
    <s v="/preisvergleich/Relocate/481849086.html?categoryId=18406&amp;pos=9&amp;price=3650.0&amp;productid=3497887&amp;sid=289859&amp;type=offer"/>
    <s v=" Jun­kers Ce­ra­pur­Com­fort ZBR 42-3 A 21 Gas-Brenn­wert­ther­me 42 kW, L / LL ohne Re­ge­lung, Jun­kers SK 200-5 ZB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02"/>
    <n v="223861"/>
    <s v="/preisvergleich/Relocate/585068187.html?categoryId=18406&amp;pos=8&amp;price=1902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8818.html?categoryId=18406&amp;pos=10&amp;price=3580.0&amp;productid=1750863&amp;sid=289859&amp;type=offer"/>
    <s v=" Jun­kers Ce­ra­pur­Com­fort ZBR 42-3 A 21 Gas-Brenn­wert­ther­me 42 kW, L / LL Jun­kers FW 120, ohne Spei­cher, Mon­ta­ge­plat­te 258 + 223-1 (Un­ter­putz), ATEC Schacht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50"/>
    <n v="289859"/>
    <s v="/preisvergleich/Relocate/481848670.html?categoryId=18406&amp;pos=10&amp;price=3650.0&amp;productid=3497887&amp;sid=289859&amp;type=offer"/>
    <s v=" Jun­kers Ce­ra­pur­Com­fort ZBR 42-3 A 21 Gas-Brenn­wert­ther­me 42 kW, L / LL Jun­kers FW 120, Jun­kers SK 160-5 ZB, ohne Ab­gas­pa­ket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11"/>
    <n v="223861"/>
    <s v="/preisvergleich/Relocate/585069259.html?categoryId=18406&amp;pos=9&amp;price=1911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8788.html?categoryId=18406&amp;pos=11&amp;price=358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50"/>
    <n v="289859"/>
    <s v="/preisvergleich/Relocate/481846436.html?categoryId=18406&amp;pos=11&amp;price=3650.0&amp;productid=3497887&amp;sid=289859&amp;type=offer"/>
    <s v=" Jun­kers Ce­ra­pur­Com­fort ZBR 42-3 A 21 Gas-Brenn­wert­ther­me 42 kW, L / LL Mon­ta­ge­plat­te 993, ohne Re­ge­lung, Jun­kers ST 120-5 Z, ATEC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11"/>
    <n v="223861"/>
    <s v="/preisvergleich/Relocate/585069409.html?categoryId=18406&amp;pos=10&amp;price=1911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8447.html?categoryId=18406&amp;pos=12&amp;price=3580.0&amp;productid=1750863&amp;sid=289859&amp;type=offer"/>
    <s v=" Jun­kers Ce­ra­pur­Com­fort ZBR 42-3 A 21 Gas-Brenn­wert­ther­me 42 kW, L / LL Mon­ta­ge­plat­te 258, ohne Re­ge­lung, Jun­kers SK 160-5 ZB, ATEC Schacht 4 Meter 80/125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55"/>
    <n v="289859"/>
    <s v="/preisvergleich/Relocate/481848209.html?categoryId=18406&amp;pos=12&amp;price=3655.0&amp;productid=3497887&amp;sid=289859&amp;type=offer"/>
    <s v=" Jun­kers Ce­ra­pur­Com­fort ZBR 42-3 A 21 Gas-Brenn­wert­ther­me 42 kW, L / LL Mon­ta­ge­plat­te 994, ohne Re­ge­lung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12"/>
    <n v="223861"/>
    <s v="/preisvergleich/Relocate/468353265.html?categoryId=18406&amp;pos=11&amp;price=1912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0"/>
    <n v="289859"/>
    <s v="/preisvergleich/Relocate/481848401.html?categoryId=18406&amp;pos=13&amp;price=3580.0&amp;productid=1750863&amp;sid=289859&amp;type=offer"/>
    <s v=" Jun­kers Ce­ra­pur­Com­fort ZBR 42-3 A 21 Gas-Brenn­wert­ther­me 42 kW, L / LL Jun­kers FR 120, Mon­ta­ge­plat­te 994, ohne Spei­cher, Jun­kers Schacht 8 Meter 80/125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55"/>
    <n v="289859"/>
    <s v="/preisvergleich/Relocate/481847550.html?categoryId=18406&amp;pos=13&amp;price=3655.0&amp;productid=3497887&amp;sid=289859&amp;type=offer"/>
    <s v=" Jun­kers Ce­ra­pur­Com­fort ZBR 42-3 A 21 Gas-Brenn­wert­ther­me 42 kW, L / LL Mon­ta­ge­plat­te 994, ohne Re­ge­lung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DS"/>
    <n v="1913"/>
    <n v="223861"/>
    <s v="/preisvergleich/Relocate/585069496.html?categoryId=18406&amp;pos=12&amp;price=1913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5"/>
    <n v="289859"/>
    <s v="/preisvergleich/Relocate/481860970.html?categoryId=18406&amp;pos=14&amp;price=3585.0&amp;productid=1750863&amp;sid=289859&amp;type=offer"/>
    <s v=" Jun­kers Ce­ra­pur­Com­fort ZBR 42-3 A 31 Gas-Brenn­wert­ther­me 42 kW, Flg. P Jun­kers FW 120, ohne Spei­cher, Jun­kers Schacht 6 Meter 80/125, ohne Mon­ta­ge­plat­te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55"/>
    <n v="289859"/>
    <s v="/preisvergleich/Relocate/481847062.html?categoryId=18406&amp;pos=14&amp;price=3655.0&amp;productid=3497887&amp;sid=289859&amp;type=offer"/>
    <s v=" Jun­kers Ce­ra­pur­Com­fort ZBR 42-3 A 21 Gas-Brenn­wert­ther­me 42 kW, L / LL Jun­kers FR 50, Jun­kers ST 120-5 Z, Jun­kers AZB10 Dach rot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2710"/>
    <n v="289859"/>
    <s v="/preisvergleich/Relocate/475958056.html?categoryId=18406&amp;pos=1&amp;price=2710.0&amp;productid=2286143&amp;sid=289859&amp;type=offer"/>
    <s v=" Vail­lant ecoTEC ex­clu­siv VC 276/4-7 Brenn­wert­ther­me ca­lor­MA­TIC 370f, Schrägdach schwarz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Remeha Tzerra 24DS"/>
    <n v="1913"/>
    <n v="223861"/>
    <s v="/preisvergleich/Relocate/585069539.html?categoryId=18406&amp;pos=13&amp;price=1913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Junkers 42 kw"/>
    <n v="3585"/>
    <n v="289859"/>
    <s v="/preisvergleich/Relocate/481861171.html?categoryId=18406&amp;pos=15&amp;price=3585.0&amp;productid=1750863&amp;sid=289859&amp;type=offer"/>
    <s v=" Jun­kers Ce­ra­pur­Com­fort ZBR 42-3 A 31 Gas-Brenn­wert­ther­me 42 kW, Flg. P ohne Re­ge­lung, Jun­kers SK 160-5 ZB, Jun­kers AZB09 Dach schwarz 80/125, oh­ne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 A21"/>
    <n v="3655"/>
    <n v="289859"/>
    <s v="/preisvergleich/Relocate/481847103.html?categoryId=18406&amp;pos=15&amp;price=3655.0&amp;productid=3497887&amp;sid=289859&amp;type=offer"/>
    <s v=" Jun­kers Ce­ra­pur­Com­fort ZBR 42-3 A 21 Gas-Brenn­wert­ther­me 42 kW, L / LL Jun­kers FR 120, Jun­kers ST 120-5 Z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2710"/>
    <n v="289859"/>
    <s v="/preisvergleich/Relocate/475957534.html?categoryId=18406&amp;pos=2&amp;price=2710.0&amp;productid=2286143&amp;sid=289859&amp;type=offer"/>
    <s v=" Vail­lant ecoTEC ex­clu­siv VC 276/4-7 Brenn­wert­ther­me ohne Re­ge­lung, Schacht­sys­tem­pa­ket 7.5m, Un­ter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Remeha Tzerra 24DS"/>
    <n v="1914"/>
    <n v="223861"/>
    <s v="/preisvergleich/Relocate/585069213.html?categoryId=18406&amp;pos=14&amp;price=1914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Vaillant ecoTEC 146 4 7"/>
    <n v="2713"/>
    <n v="289859"/>
    <s v="/preisvergleich/Relocate/475957775.html?categoryId=18406&amp;pos=3&amp;price=2713.0&amp;productid=2286143&amp;sid=289859&amp;type=offer"/>
    <s v=" Vail­lant ecoTEC ex­clu­siv VC 206/4-7 Brenn­wert­ther­me ca­lor­MA­TIC 470f, ohne Ab­gas­pa­ket, Auf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Remeha Tzerra 24DS"/>
    <n v="1914"/>
    <n v="223861"/>
    <s v="/preisvergleich/Relocate/585069171.html?categoryId=18406&amp;pos=15&amp;price=1914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D"/>
    <e v="#N/A"/>
    <m/>
    <e v="#N/A"/>
  </r>
  <r>
    <s v="Vaillant ecoTEC 146 4 7"/>
    <n v="2713"/>
    <n v="289859"/>
    <s v="/preisvergleich/Relocate/475957807.html?categoryId=18406&amp;pos=4&amp;price=2713.0&amp;productid=2286143&amp;sid=289859&amp;type=offer"/>
    <s v=" Vail­lant ecoTEC ex­clu­siv VC 146/4-7 Brenn­wert­ther­me ca­lor­MA­TIC 370, Schacht­sys­tem­pa­ket 7.5m, Un­ter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15"/>
    <n v="289859"/>
    <s v="/preisvergleich/Relocate/475957830.html?categoryId=18406&amp;pos=5&amp;price=2715.0&amp;productid=2286143&amp;sid=289859&amp;type=offer"/>
    <s v=" Vail­lant ecoTEC ex­clu­siv VC 276/4-7 Brenn­wert­ther­me ohne Re­ge­lung, Schacht­sys­tem­pa­ket 7.5m, Auf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17"/>
    <n v="289859"/>
    <s v="/preisvergleich/Relocate/475957819.html?categoryId=18406&amp;pos=6&amp;price=2717.0&amp;productid=2286143&amp;sid=289859&amp;type=offer"/>
    <s v=" Vail­lant ecoTEC ex­clu­siv VC 206/4-7 Brenn­wert­ther­me ca­lor­MA­TIC 350, Schacht­sys­tem­pa­ket 10m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18"/>
    <n v="289859"/>
    <s v="/preisvergleich/Relocate/475957545.html?categoryId=18406&amp;pos=7&amp;price=2718.0&amp;productid=2286143&amp;sid=289859&amp;type=offer"/>
    <s v=" Vail­lant ecoTEC ex­clu­siv VC 146/4-7 Brenn­wert­ther­me ca­lor­MA­TIC 370, Schacht­sys­tem­pa­ket 7.5m, Auf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19"/>
    <n v="289859"/>
    <s v="/preisvergleich/Relocate/475958458.html?categoryId=18406&amp;pos=8&amp;price=2719.0&amp;productid=2286143&amp;sid=289859&amp;type=offer"/>
    <s v=" Vail­lant ecoTEC ex­clu­siv VC 276/4-7 Brenn­wert­ther­me ca­lor­MA­TIC 470/4, Flach­dach schwarz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19"/>
    <n v="289859"/>
    <s v="/preisvergleich/Relocate/475958022.html?categoryId=18406&amp;pos=9&amp;price=2719.0&amp;productid=2286143&amp;sid=289859&amp;type=offer"/>
    <s v=" Vail­lant ecoTEC ex­clu­siv VC 276/4-7 Brenn­wert­ther­me ca­lor­MA­TIC 470/4, Flach­dach rot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22"/>
    <n v="289859"/>
    <s v="/preisvergleich/Relocate/475957298.html?categoryId=18406&amp;pos=10&amp;price=2722.0&amp;productid=2286143&amp;sid=289859&amp;type=offer"/>
    <s v=" Vail­lant ecoTEC ex­clu­siv VC 206/4-7 Brenn­wert­ther­me ca­lor­MA­TIC 370, Schacht­sys­tem­pa­ket 7.5m, Un­ter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23"/>
    <n v="289859"/>
    <s v="/preisvergleich/Relocate/475957264.html?categoryId=18406&amp;pos=11&amp;price=2723.0&amp;productid=2286143&amp;sid=289859&amp;type=offer"/>
    <s v=" Vail­lant ecoTEC ex­clu­siv VC 146/4-7 Brenn­wert­ther­me ca­lor­MA­TIC 350, Schacht­sys­tem­pa­ket 7.5m, Un­ter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24"/>
    <n v="289859"/>
    <s v="/preisvergleich/Relocate/475958170.html?categoryId=18406&amp;pos=12&amp;price=2724.0&amp;productid=2286143&amp;sid=289859&amp;type=offer"/>
    <s v=" Vail­lant ecoTEC ex­clu­siv VC 276/4-7 Brenn­wert­ther­me ca­lor­MA­TIC 470/4, Schrägdach schwarz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24"/>
    <n v="289859"/>
    <s v="/preisvergleich/Relocate/475957608.html?categoryId=18406&amp;pos=13&amp;price=2724.0&amp;productid=2286143&amp;sid=289859&amp;type=offer"/>
    <s v=" Vail­lant ecoTEC ex­clu­siv VC 276/4-7 Brenn­wert­ther­me ca­lor­MA­TIC 470/4, Schrägdach rot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25"/>
    <n v="289859"/>
    <s v="/preisvergleich/Relocate/475957838.html?categoryId=18406&amp;pos=14&amp;price=2725.0&amp;productid=2286143&amp;sid=289859&amp;type=offer"/>
    <s v=" Vail­lant ecoTEC ex­clu­siv VC 466/4-7 Brenn­wert­ther­me ohne, ohne Re­ge­lung, ohne Ab­gas­pa­ket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2725"/>
    <n v="289859"/>
    <s v="/preisvergleich/Relocate/475957354.html?categoryId=18406&amp;pos=15&amp;price=2725.0&amp;productid=2286143&amp;sid=289859&amp;type=offer"/>
    <s v=" Vail­lant ecoTEC ex­clu­siv VC 276/4-7 Brenn­wert­ther­me ohne Re­ge­lung, Schacht­sys­tem­pa­ket 10m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ZBR 42 3 A23"/>
    <n v="3585"/>
    <n v="289859"/>
    <s v="/preisvergleich/Relocate/481846390.html?categoryId=18406&amp;pos=1&amp;price=3585.0&amp;productid=1750863&amp;sid=289859&amp;type=offer"/>
    <s v=" Jun­kers Ce­ra­pur­Com­fort ZBR 42-3 A 21 Gas-Brenn­wert­ther­me 42 kW, L / LL Jun­kers FW 120, Mon­ta­ge­plat­te 994, ohne Spei­cher, ATEC Schacht 8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55"/>
    <n v="289859"/>
    <s v="/preisvergleich/Relocate/481846543.html?categoryId=18406&amp;pos=1&amp;price=3655.0&amp;productid=3497887&amp;sid=289859&amp;type=offer"/>
    <s v=" Jun­kers Ce­ra­pur­Com­fort ZBR 42-3 A 21 Gas-Brenn­wert­ther­me 42 kW, L / LL Jun­kers FR 50, Jun­kers ST 120-5 Z, Jun­kers AZB09 Dach schwarz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14"/>
    <n v="223861"/>
    <s v="/preisvergleich/Relocate/585069550.html?categoryId=18406&amp;pos=1&amp;price=1914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85"/>
    <n v="289859"/>
    <s v="/preisvergleich/Relocate/481848178.html?categoryId=18406&amp;pos=2&amp;price=3585.0&amp;productid=1750863&amp;sid=289859&amp;type=offer"/>
    <s v=" Jun­kers Ce­ra­pur­Com­fort ZBR 42-3 A 21 Gas-Brenn­wert­ther­me 42 kW, L / LL Jun­kers FW 120, ohne Spei­cher, Mon­ta­ge­plat­te 258 + 528-1 (Auf­putz), ATEC Schach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0"/>
    <n v="289859"/>
    <s v="/preisvergleich/Relocate/481848016.html?categoryId=18406&amp;pos=2&amp;price=3660.0&amp;productid=3497887&amp;sid=289859&amp;type=offer"/>
    <s v=" Jun­kers Ce­ra­pur­Com­fort ZBR 42-3 A 21 Gas-Brenn­wert­ther­me 42 kW, L / LL ohne Re­ge­lung, Jun­kers SK 160-5 ZB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14"/>
    <n v="223861"/>
    <s v="/preisvergleich/Relocate/585069334.html?categoryId=18406&amp;pos=2&amp;price=1914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85"/>
    <n v="289859"/>
    <s v="/preisvergleich/Relocate/481847843.html?categoryId=18406&amp;pos=3&amp;price=3585.0&amp;productid=1750863&amp;sid=289859&amp;type=offer"/>
    <s v=" Jun­kers Ce­ra­pur­Com­fort ZBR 42-3 A 21 Gas-Brenn­wert­ther­me 42 kW, L / LL Jun­kers FR 120, ohne Spei­cher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0"/>
    <n v="289859"/>
    <s v="/preisvergleich/Relocate/481847307.html?categoryId=18406&amp;pos=3&amp;price=3660.0&amp;productid=3497887&amp;sid=289859&amp;type=offer"/>
    <s v=" Jun­kers Ce­ra­pur­Com­fort ZBR 42-3 A 21 Gas-Brenn­wert­ther­me 42 kW, L / LL ohne Re­ge­lung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16"/>
    <n v="223861"/>
    <s v="/preisvergleich/Relocate/585069115.html?categoryId=18406&amp;pos=3&amp;price=1916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85"/>
    <n v="289859"/>
    <s v="/preisvergleich/Relocate/481847992.html?categoryId=18406&amp;pos=4&amp;price=3585.0&amp;productid=1750863&amp;sid=289859&amp;type=offer"/>
    <s v=" Jun­kers Ce­ra­pur­Com­fort ZBR 42-3 A 21 Gas-Brenn­wert­ther­me 42 kW, L / LL Jun­kers FR 120, Mon­ta­ge­plat­te 993, Jun­kers ST 120-5 Z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0"/>
    <n v="289859"/>
    <s v="/preisvergleich/Relocate/481848892.html?categoryId=18406&amp;pos=4&amp;price=3660.0&amp;productid=3497887&amp;sid=289859&amp;type=offer"/>
    <s v=" Jun­kers Ce­ra­pur­Com­fort ZBR 42-3 A 21 Gas-Brenn­wert­ther­me 42 kW, L / LL Mon­ta­ge­plat­te 993, ohne Re­ge­lung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16"/>
    <n v="223861"/>
    <s v="/preisvergleich/Relocate/585069554.html?categoryId=18406&amp;pos=4&amp;price=1916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85"/>
    <n v="289859"/>
    <s v="/preisvergleich/Relocate/481849012.html?categoryId=18406&amp;pos=5&amp;price=3585.0&amp;productid=1750863&amp;sid=289859&amp;type=offer"/>
    <s v=" Jun­kers Ce­ra­pur­Com­fort ZBR 42-3 A 21 Gas-Brenn­wert­ther­me 42 kW, L / LL Jun­kers FR 120, Mon­ta­ge­plat­te 993, ohne Spei­cher, Jun­kers Schacht 8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0"/>
    <n v="289859"/>
    <s v="/preisvergleich/Relocate/481849048.html?categoryId=18406&amp;pos=5&amp;price=366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18"/>
    <n v="223861"/>
    <s v="/preisvergleich/Relocate/585069203.html?categoryId=18406&amp;pos=5&amp;price=1918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85"/>
    <n v="289859"/>
    <s v="/preisvergleich/Relocate/481848495.html?categoryId=18406&amp;pos=6&amp;price=3585.0&amp;productid=1750863&amp;sid=289859&amp;type=offer"/>
    <s v=" Jun­kers Ce­ra­pur­Com­fort ZBR 42-3 A 21 Gas-Brenn­wert­ther­me 42 kW, L / LL Jun­kers FR 50, Jun­kers SK 160-5 ZB, Mon­ta­ge­plat­te 258 + 223-1 (Un­ter­putz)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0"/>
    <n v="289859"/>
    <s v="/preisvergleich/Relocate/481849066.html?categoryId=18406&amp;pos=6&amp;price=3660.0&amp;productid=3497887&amp;sid=289859&amp;type=offer"/>
    <s v=" Jun­kers Ce­ra­pur­Com­fort ZBR 42-3 A 21 Gas-Brenn­wert­ther­me 42 kW, L / LL Mon­ta­ge­plat­te 258, ohne Re­ge­lung, Jun­kers ST 120-5 Z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18"/>
    <n v="223861"/>
    <s v="/preisvergleich/Relocate/585069092.html?categoryId=18406&amp;pos=6&amp;price=1918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90"/>
    <n v="289859"/>
    <s v="/preisvergleich/Relocate/481846933.html?categoryId=18406&amp;pos=7&amp;price=3590.0&amp;productid=1750863&amp;sid=289859&amp;type=offer"/>
    <s v=" Jun­kers Ce­ra­pur­Com­fort ZBR 42-3 A 21 Gas-Brenn­wert­ther­me 42 kW, L / LL Jun­kers FW 200, ohne Spei­cher, Jun­kers Schacht 4 Meter 80/125, ohne Mon­ta­ge­plat­t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0"/>
    <n v="289859"/>
    <s v="/preisvergleich/Relocate/481846798.html?categoryId=18406&amp;pos=7&amp;price=3660.0&amp;productid=3497887&amp;sid=289859&amp;type=offer"/>
    <s v=" Jun­kers Ce­ra­pur­Com­fort ZBR 42-3 A 21 Gas-Brenn­wert­ther­me 42 kW, L / LL Mon­ta­ge­plat­te 993, ohne Re­ge­lung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0"/>
    <n v="223861"/>
    <s v="/preisvergleich/Relocate/585069194.html?categoryId=18406&amp;pos=7&amp;price=1920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90"/>
    <n v="289859"/>
    <s v="/preisvergleich/Relocate/481842540.html?categoryId=18406&amp;pos=8&amp;price=3590.0&amp;productid=1750863&amp;sid=289859&amp;type=offer"/>
    <s v=" Jun­kers Ce­ra­pur­Com­fort ZBR 42-3 A 21 Gas-Brenn­wert­ther­me 42 kW, L / LL Jun­kers FW 120, ohne Spei­cher, Jun­kers Schacht 8 Meter 80/125, ohne Mon­ta­ge­plat­t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0"/>
    <n v="289859"/>
    <s v="/preisvergleich/Relocate/481846651.html?categoryId=18406&amp;pos=8&amp;price=3660.0&amp;productid=3497887&amp;sid=289859&amp;type=offer"/>
    <s v=" Jun­kers Ce­ra­pur­Com­fort ZBR 42-3 A 21 Gas-Brenn­wert­ther­me 42 kW, L / LL Jun­kers FW 200, Mon­ta­ge­plat­te 994, ohne Spei­cher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0"/>
    <n v="223861"/>
    <s v="/preisvergleich/Relocate/585069311.html?categoryId=18406&amp;pos=8&amp;price=1920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90"/>
    <n v="289859"/>
    <s v="/preisvergleich/Relocate/481848273.html?categoryId=18406&amp;pos=9&amp;price=3590.0&amp;productid=1750863&amp;sid=289859&amp;type=offer"/>
    <s v=" Jun­kers Ce­ra­pur­Com­fort ZBR 42-3 A 21 Gas-Brenn­wert­ther­me 42 kW, L / LL Jun­kers FW 120, Jun­kers ST 120-5 Z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0"/>
    <n v="289859"/>
    <s v="/preisvergleich/Relocate/481848366.html?categoryId=18406&amp;pos=9&amp;price=3660.0&amp;productid=3497887&amp;sid=289859&amp;type=offer"/>
    <s v=" Jun­kers Ce­ra­pur­Com­fort ZBR 42-3 A 21 Gas-Brenn­wert­ther­me 42 kW, L / LL Jun­kers FW 120, Mon­ta­ge­plat­te 258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3"/>
    <n v="223861"/>
    <s v="/preisvergleich/Relocate/524658282.html?categoryId=18406&amp;pos=9&amp;price=1923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90"/>
    <n v="289859"/>
    <s v="/preisvergleich/Relocate/481847582.html?categoryId=18406&amp;pos=10&amp;price=3590.0&amp;productid=1750863&amp;sid=289859&amp;type=offer"/>
    <s v=" Jun­kers Ce­ra­pur­Com­fort ZBR 42-3 A 21 Gas-Brenn­wert­ther­me 42 kW, L / LL Jun­kers FR 50, Jun­kers SK 160-5 ZB, Mon­ta­ge­plat­te 258 + 528-1 (Auf­putz)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5"/>
    <n v="289859"/>
    <s v="/preisvergleich/Relocate/481848175.html?categoryId=18406&amp;pos=10&amp;price=3665.0&amp;productid=3497887&amp;sid=289859&amp;type=offer"/>
    <s v=" Jun­kers Ce­ra­pur­Com­fort ZBR 42-3 A 21 Gas-Brenn­wert­ther­me 42 kW, L / LL ohne Re­ge­lung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3"/>
    <n v="223861"/>
    <s v="/preisvergleich/Relocate/585069344.html?categoryId=18406&amp;pos=10&amp;price=1923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90"/>
    <n v="289859"/>
    <s v="/preisvergleich/Relocate/481848772.html?categoryId=18406&amp;pos=11&amp;price=3590.0&amp;productid=1750863&amp;sid=289859&amp;type=offer"/>
    <s v=" Jun­kers Ce­ra­pur­Com­fort ZBR 42-3 A 21 Gas-Brenn­wert­ther­me 42 kW, L / LL Jun­kers FW 120, Mon­ta­ge­plat­te 993, ohne Spei­cher, ATEC Schacht 8 Meter 80/125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5"/>
    <n v="289859"/>
    <s v="/preisvergleich/Relocate/481847920.html?categoryId=18406&amp;pos=11&amp;price=3665.0&amp;productid=3497887&amp;sid=289859&amp;type=offer"/>
    <s v=" Jun­kers Ce­ra­pur­Com­fort ZBR 42-3 A 21 Gas-Brenn­wert­ther­me 42 kW, L / LL Jun­kers FR 50, Jun­kers ST 120-5 Z, ohne Mon­ta­ge­plat­te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3"/>
    <n v="223861"/>
    <s v="/preisvergleich/Relocate/585069365.html?categoryId=18406&amp;pos=11&amp;price=1923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Junkers ZBR 42 3 A23"/>
    <n v="3595"/>
    <n v="289859"/>
    <s v="/preisvergleich/Relocate/481860787.html?categoryId=18406&amp;pos=12&amp;price=3595.0&amp;productid=1750863&amp;sid=289859&amp;type=offer"/>
    <s v=" Jun­kers Ce­ra­pur­Com­fort ZBR 42-3 A 31 Gas-Brenn­wert­ther­me 42 kW, Flg. P Mon­ta­ge­plat­te 994, ohne Re­ge­lung, ohne Ab­gas­pa­ket, Jun­kers SK 200-5 ZB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5"/>
    <n v="289859"/>
    <s v="/preisvergleich/Relocate/481846868.html?categoryId=18406&amp;pos=12&amp;price=3665.0&amp;productid=3497887&amp;sid=289859&amp;type=offer"/>
    <s v=" Jun­kers Ce­ra­pur­Com­fort ZBR 42-3 A 21 Gas-Brenn­wert­ther­me 42 kW, L / LL Jun­kers FW 12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4"/>
    <n v="223861"/>
    <s v="/preisvergleich/Relocate/585069229.html?categoryId=18406&amp;pos=12&amp;price=1924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Vaillant eco TEC 146 4 7"/>
    <n v="2727"/>
    <n v="289859"/>
    <s v="/preisvergleich/Relocate/475957193.html?categoryId=18406&amp;pos=1&amp;price=2727.0&amp;productid=2286143&amp;sid=289859&amp;type=offer"/>
    <s v=" Vail­lant ecoTEC ex­clu­siv VC 206/4-7 Brenn­wert­ther­me ca­lor­MA­TIC 370, Schacht­sys­tem­pa­ket 7.5m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595"/>
    <n v="289859"/>
    <s v="/preisvergleich/Relocate/481846568.html?categoryId=18406&amp;pos=13&amp;price=3595.0&amp;productid=1750863&amp;sid=289859&amp;type=offer"/>
    <s v=" Jun­kers Ce­ra­pur­Com­fort ZBR 42-3 A 21 Gas-Brenn­wert­ther­me 42 kW, L / LL ohne Re­ge­lung, Jun­kers SK 160-5 ZB, ohne Mon­ta­ge­plat­te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5"/>
    <n v="289859"/>
    <s v="/preisvergleich/Relocate/481849033.html?categoryId=18406&amp;pos=13&amp;price=3665.0&amp;productid=3497887&amp;sid=289859&amp;type=offer"/>
    <s v=" Jun­kers Ce­ra­pur­Com­fort ZBR 42-3 A 21 Gas-Brenn­wert­ther­me 42 kW, L / LL Jun­kers FW 200, Mon­ta­ge­plat­te 258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4"/>
    <n v="223861"/>
    <s v="/preisvergleich/Relocate/585069100.html?categoryId=18406&amp;pos=13&amp;price=1924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Vaillant eco TEC 146 4 7"/>
    <n v="2728"/>
    <n v="289859"/>
    <s v="/preisvergleich/Relocate/475958062.html?categoryId=18406&amp;pos=2&amp;price=2728.0&amp;productid=2286143&amp;sid=289859&amp;type=offer"/>
    <s v=" Vail­lant ecoTEC ex­clu­siv VC 146/4-7 Brenn­wert­ther­me ca­lor­MA­TIC 370, Schacht­sys­tem­pa­ket 10m, Auf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595"/>
    <n v="289859"/>
    <s v="/preisvergleich/Relocate/481848180.html?categoryId=18406&amp;pos=14&amp;price=3595.0&amp;productid=1750863&amp;sid=289859&amp;type=offer"/>
    <s v=" Jun­kers Ce­ra­pur­Com­fort ZBR 42-3 A 21 Gas-Brenn­wert­ther­me 42 kW, L / LL Jun­kers FW 200, ohne Spei­cher, Mon­ta­ge­plat­te 258 + 223-1 (Un­ter­putz), ATEC Schacht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5"/>
    <n v="289859"/>
    <s v="/preisvergleich/Relocate/481842558.html?categoryId=18406&amp;pos=14&amp;price=3665.0&amp;productid=3497887&amp;sid=289859&amp;type=offer"/>
    <s v=" Jun­kers Ce­ra­pur­Com­fort ZBR 42-3 A 21 Gas-Brenn­wert­ther­me 42 kW, L / LL ohne Re­ge­lung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5"/>
    <n v="223861"/>
    <s v="/preisvergleich/Relocate/585069167.html?categoryId=18406&amp;pos=14&amp;price=1925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Vaillant eco TEC 146 4 7"/>
    <n v="2729"/>
    <n v="289859"/>
    <s v="/preisvergleich/Relocate/475957770.html?categoryId=18406&amp;pos=3&amp;price=2729.0&amp;productid=2286143&amp;sid=289859&amp;type=offer"/>
    <s v=" Vail­lant ecoTEC ex­clu­siv VC 146/4-7 Brenn­wert­ther­me ca­lor­MA­TIC 470f, ohne Ab­gas­pa­ket, Un­ter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595"/>
    <n v="289859"/>
    <s v="/preisvergleich/Relocate/481855096.html?categoryId=18406&amp;pos=15&amp;price=3595.0&amp;productid=1750863&amp;sid=289859&amp;type=offer"/>
    <s v=" Jun­kers Ce­ra­pur­Com­fort ZBR 42-3 A 31 Gas-Brenn­wert­ther­me 42 kW, Flg. P Jun­kers FW 120, Mon­ta­ge­plat­te 994, ohne Spei­cher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665"/>
    <n v="289859"/>
    <s v="/preisvergleich/Relocate/481846605.html?categoryId=18406&amp;pos=15&amp;price=3665.0&amp;productid=3497887&amp;sid=289859&amp;type=offer"/>
    <s v=" Jun­kers Ce­ra­pur­Com­fort ZBR 42-3 A 21 Gas-Brenn­wert­ther­me 42 kW, L / LL Jun­kers FW 200, Mon­ta­ge­plat­te 993, ohne Spei­cher, ATEC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24DS"/>
    <n v="1925"/>
    <n v="223861"/>
    <s v="/preisvergleich/Relocate/585069454.html?categoryId=18406&amp;pos=15&amp;price=1925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D"/>
    <e v="#N/A"/>
    <m/>
    <e v="#N/A"/>
  </r>
  <r>
    <s v="Vaillant eco TEC 146 4 7"/>
    <n v="2732"/>
    <n v="289859"/>
    <s v="/preisvergleich/Relocate/475957780.html?categoryId=18406&amp;pos=4&amp;price=2732.0&amp;productid=2286143&amp;sid=289859&amp;type=offer"/>
    <s v=" Vail­lant ecoTEC ex­clu­siv VC 206/4-7 Brenn­wert­ther­me ca­lor­MA­TIC 350, Schacht­sys­tem­pa­ket 7.5m, Un­ter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33"/>
    <n v="289859"/>
    <s v="/preisvergleich/Relocate/475957420.html?categoryId=18406&amp;pos=5&amp;price=2733.0&amp;productid=2286143&amp;sid=289859&amp;type=offer"/>
    <s v=" Vail­lant ecoTEC ex­clu­siv VC 146/4-7 Brenn­wert­ther­me ca­lor­MA­TIC 350, Schacht­sys­tem­pa­ket 10m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37"/>
    <n v="289859"/>
    <s v="/preisvergleich/Relocate/475957513.html?categoryId=18406&amp;pos=6&amp;price=2737.0&amp;productid=2286143&amp;sid=289859&amp;type=offer"/>
    <s v=" Vail­lant ecoTEC ex­clu­siv VC 206/4-7 Brenn­wert­ther­me ca­lor­MA­TIC 370, Schacht­sys­tem­pa­ket 10m, Auf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38"/>
    <n v="289859"/>
    <s v="/preisvergleich/Relocate/475958280.html?categoryId=18406&amp;pos=7&amp;price=2738.0&amp;productid=2286143&amp;sid=289859&amp;type=offer"/>
    <s v=" Vail­lant ecoTEC ex­clu­siv VC 146/4-7 Brenn­wert­ther­me ca­lor­MA­TIC 350, Schacht­sys­tem­pa­ket 10m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38"/>
    <n v="289859"/>
    <s v="/preisvergleich/Relocate/475958206.html?categoryId=18406&amp;pos=8&amp;price=2738.0&amp;productid=2286143&amp;sid=289859&amp;type=offer"/>
    <s v=" Vail­lant ecoTEC ex­clu­siv VC 206/4-7 Brenn­wert­ther­me ca­lor­MA­TIC 470f, ohne Ab­gas­pa­ket, Un­ter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40"/>
    <n v="289859"/>
    <s v="/preisvergleich/Relocate/475958461.html?categoryId=18406&amp;pos=9&amp;price=2740.0&amp;productid=2286143&amp;sid=289859&amp;type=offer"/>
    <s v=" Vail­lant ecoTEC ex­clu­siv VC 276/4-7 Brenn­wert­ther­me ohne Re­ge­lung, Schacht­sys­tem­pa­ket 7.5m, Un­ter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42"/>
    <n v="289859"/>
    <s v="/preisvergleich/Relocate/475957479.html?categoryId=18406&amp;pos=10&amp;price=2742.0&amp;productid=2286143&amp;sid=289859&amp;type=offer"/>
    <s v=" Vail­lant ecoTEC ex­clu­siv VC 206/4-7 Brenn­wert­ther­me ca­lor­MA­TIC 350, Schacht­sys­tem­pa­ket 10m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43"/>
    <n v="289859"/>
    <s v="/preisvergleich/Relocate/475957546.html?categoryId=18406&amp;pos=11&amp;price=2743.0&amp;productid=2286143&amp;sid=289859&amp;type=offer"/>
    <s v=" Vail­lant ecoTEC ex­clu­siv VC 146/4-7 Brenn­wert­ther­me ca­lor­MA­TIC 370, Schacht­sys­tem­pa­ket 7.5m, Un­ter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47"/>
    <n v="289859"/>
    <s v="/preisvergleich/Relocate/475958116.html?categoryId=18406&amp;pos=12&amp;price=2747.0&amp;productid=2286143&amp;sid=289859&amp;type=offer"/>
    <s v=" Vail­lant ecoTEC ex­clu­siv VC 206/4-7 Brenn­wert­ther­me ca­lor­MA­TIC 350, Schacht­sys­tem­pa­ket 10m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48"/>
    <n v="289859"/>
    <s v="/preisvergleich/Relocate/475957667.html?categoryId=18406&amp;pos=13&amp;price=2748.0&amp;productid=2286143&amp;sid=289859&amp;type=offer"/>
    <s v=" Vail­lant ecoTEC ex­clu­siv VC 146/4-7 Brenn­wert­ther­me ohne Ab­gas­pa­ket, au­ro­MA­TIC 620/3, Auf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50"/>
    <n v="289859"/>
    <s v="/preisvergleich/Relocate/475958395.html?categoryId=18406&amp;pos=14&amp;price=2750.0&amp;productid=2286143&amp;sid=289859&amp;type=offer"/>
    <s v=" Vail­lant ecoTEC ex­clu­siv VC 466/4-7 Brenn­wert­ther­me ohne Re­ge­lung, ohne Ab­gas­pa­ket, Zu­be­hör­pa­ket A+B+F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2750"/>
    <n v="289859"/>
    <s v="/preisvergleich/Relocate/475957439.html?categoryId=18406&amp;pos=15&amp;price=2750.0&amp;productid=2286143&amp;sid=289859&amp;type=offer"/>
    <s v=" Vail­lant ecoTEC ex­clu­siv VC 146/4-7 Brenn­wert­ther­me ca­lor­MA­TIC 370f, Schacht­sys­tem­pa­ket 7.5m, ohne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Remeha Tzerra DS 24"/>
    <n v="1925"/>
    <n v="223861"/>
    <s v="/preisvergleich/Relocate/585069470.html?categoryId=18406&amp;pos=1&amp;price=1925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Remeha Tzerra DS 24"/>
    <n v="1925"/>
    <n v="223861"/>
    <s v="/preisvergleich/Relocate/585069316.html?categoryId=18406&amp;pos=2&amp;price=1925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65"/>
    <n v="289859"/>
    <s v="/preisvergleich/Relocate/481846354.html?categoryId=18406&amp;pos=1&amp;price=3665.0&amp;productid=3497887&amp;sid=289859&amp;type=offer"/>
    <s v=" Jun­kers Ce­ra­pur­Com­fort ZBR 42-3 A 21 Gas-Brenn­wert­ther­me 42 kW, L / LL Mon­ta­ge­plat­te 994, ohne Re­ge­lung, Jun­kers ST 120-5 Z, ATEC Schacht 8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0"/>
    <n v="289859"/>
    <s v="/preisvergleich/Relocate/481861051.html?categoryId=18406&amp;pos=1&amp;price=3600.0&amp;productid=1750863&amp;sid=289859&amp;type=offer"/>
    <s v=" Jun­kers Ce­ra­pur­Com­fort ZBR 42-3 A 31 Gas-Brenn­wert­ther­me 42 kW, Flg. P Jun­kers FW 120, Mon­ta­ge­plat­te 993, ohne Spei­cher, Jun­kers AZB09 Dach schwarz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Remeha Tzerra DS 24"/>
    <n v="1927"/>
    <n v="223861"/>
    <s v="/preisvergleich/Relocate/585069271.html?categoryId=18406&amp;pos=3&amp;price=1927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70"/>
    <n v="289859"/>
    <s v="/preisvergleich/Relocate/481848037.html?categoryId=18406&amp;pos=2&amp;price=3670.0&amp;productid=3497887&amp;sid=289859&amp;type=offer"/>
    <s v=" Jun­kers Ce­ra­pur­Com­fort ZBR 42-3 A 21 Gas-Brenn­wert­ther­me 42 kW, L / LL Jun­kers FW 200, ohne Spei­cher, Jun­kers Schacht 10 Meter 80/125, ohne Mon­ta­ge­plat­te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0"/>
    <n v="289859"/>
    <s v="/preisvergleich/Relocate/481860932.html?categoryId=18406&amp;pos=2&amp;price=3600.0&amp;productid=1750863&amp;sid=289859&amp;type=offer"/>
    <s v=" Jun­kers Ce­ra­pur­Com­fort ZBR 42-3 A 31 Gas-Brenn­wert­ther­me 42 kW, Flg. P Mon­ta­ge­plat­te 993, ohne Re­ge­lung, ohne Ab­gas­pa­ket, Jun­kers SK 200-5 ZB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Remeha Tzerra DS 24"/>
    <n v="1927"/>
    <n v="223861"/>
    <s v="/preisvergleich/Relocate/585069369.html?categoryId=18406&amp;pos=4&amp;price=1927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70"/>
    <n v="289859"/>
    <s v="/preisvergleich/Relocate/481847710.html?categoryId=18406&amp;pos=3&amp;price=3670.0&amp;productid=3497887&amp;sid=289859&amp;type=offer"/>
    <s v=" Jun­kers Ce­ra­pur­Com­fort ZBR 42-3 A 21 Gas-Brenn­wert­ther­me 42 kW, L / LL Mon­ta­ge­plat­te 993, ohne Re­ge­lung, Jun­kers ST 120-5 Z, ATEC Schacht 8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0"/>
    <n v="289859"/>
    <s v="/preisvergleich/Relocate/481860785.html?categoryId=18406&amp;pos=3&amp;price=3600.0&amp;productid=1750863&amp;sid=289859&amp;type=offer"/>
    <s v=" Jun­kers Ce­ra­pur­Com­fort ZBR 42-3 A 31 Gas-Brenn­wert­ther­me 42 kW, Flg. P Jun­kers FR 120, Mon­ta­ge­plat­te 994, Jun­kers ST 120-5 Z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Remeha Tzerra DS 24"/>
    <n v="1929"/>
    <n v="223861"/>
    <s v="/preisvergleich/Relocate/585069368.html?categoryId=18406&amp;pos=5&amp;price=1929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70"/>
    <n v="289859"/>
    <s v="/preisvergleich/Relocate/481847320.html?categoryId=18406&amp;pos=4&amp;price=3670.0&amp;productid=3497887&amp;sid=289859&amp;type=offer"/>
    <s v=" Jun­kers Ce­ra­pur­Com­fort ZBR 42-3 A 21 Gas-Brenn­wert­ther­me 42 kW, L / LL ohne Re­ge­lung, Jun­kers ST 120-5 Z, Jun­kers Schacht 8 Meter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0"/>
    <n v="289859"/>
    <s v="/preisvergleich/Relocate/481860863.html?categoryId=18406&amp;pos=4&amp;price=3600.0&amp;productid=1750863&amp;sid=289859&amp;type=offer"/>
    <s v=" Jun­kers Ce­ra­pur­Com­fort ZBR 42-3 A 31 Gas-Brenn­wert­ther­me 42 kW, Flg. P Jun­kers FR 120, Mon­ta­ge­plat­te 994, ohne Spei­cher, Jun­kers Schacht 8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Remeha Tzerra DS 24"/>
    <n v="1929"/>
    <n v="223861"/>
    <s v="/preisvergleich/Relocate/585069323.html?categoryId=18406&amp;pos=6&amp;price=1929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70"/>
    <n v="289859"/>
    <s v="/preisvergleich/Relocate/481847014.html?categoryId=18406&amp;pos=5&amp;price=3670.0&amp;productid=3497887&amp;sid=289859&amp;type=offer"/>
    <s v=" Jun­kers Ce­ra­pur­Com­fort ZBR 42-3 A 21 Gas-Brenn­wert­ther­me 42 kW, L / LL ohne Re­ge­lung, Jun­kers SK 200-5 ZB, ohne Mon­ta­ge­plat­te, ATEC Schacht 6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0"/>
    <n v="289859"/>
    <s v="/preisvergleich/Relocate/481846910.html?categoryId=18406&amp;pos=5&amp;price=3600.0&amp;productid=1750863&amp;sid=289859&amp;type=offer"/>
    <s v=" Jun­kers Ce­ra­pur­Com­fort ZBR 42-3 A 21 Gas-Brenn­wert­ther­me 42 kW, L / LL ohne Re­ge­lung, Jun­kers ST 120-5 Z, Mon­ta­ge­plat­te 258 + 223-1 (Un­ter­putz)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Remeha Tzerra DS 24"/>
    <n v="1931"/>
    <n v="223861"/>
    <s v="/preisvergleich/Relocate/585069178.html?categoryId=18406&amp;pos=7&amp;price=1931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70"/>
    <n v="289859"/>
    <s v="/preisvergleich/Relocate/481848324.html?categoryId=18406&amp;pos=6&amp;price=3670.0&amp;productid=3497887&amp;sid=289859&amp;type=offer"/>
    <s v=" Jun­kers Ce­ra­pur­Com­fort ZBR 42-3 A 21 Gas-Brenn­wert­ther­me 42 kW, L / LL Jun­kers FR 50, Mon­ta­ge­plat­te 258, Jun­kers ST 120-5 Z, ATEC Schacht 4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0"/>
    <n v="289859"/>
    <s v="/preisvergleich/Relocate/481848164.html?categoryId=18406&amp;pos=6&amp;price=3600.0&amp;productid=1750863&amp;sid=289859&amp;type=offer"/>
    <s v=" Jun­kers Ce­ra­pur­Com­fort ZBR 42-3 A 21 Gas-Brenn­wert­ther­me 42 kW, L / LL Jun­kers FW 200, Mon­ta­ge­plat­te 994, ohne Spei­cher, ATEC Schacht 4 Meter 80/125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Remeha Tzerra DS 24"/>
    <n v="1931"/>
    <n v="223861"/>
    <s v="/preisvergleich/Relocate/585069182.html?categoryId=18406&amp;pos=8&amp;price=1931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75"/>
    <n v="289859"/>
    <s v="/preisvergleich/Relocate/481847617.html?categoryId=18406&amp;pos=7&amp;price=3675.0&amp;productid=3497887&amp;sid=289859&amp;type=offer"/>
    <s v=" Jun­kers Ce­ra­pur­Com­fort ZBR 42-3 A 21 Gas-Brenn­wert­ther­me 42 kW, L / LL ohne Re­ge­lung, Jun­kers SK 160-5 ZB, Jun­kers Schacht 4 Meter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0"/>
    <n v="289859"/>
    <s v="/preisvergleich/Relocate/481847659.html?categoryId=18406&amp;pos=7&amp;price=3600.0&amp;productid=1750863&amp;sid=289859&amp;type=offer"/>
    <s v=" Jun­kers Ce­ra­pur­Com­fort ZBR 42-3 A 21 Gas-Brenn­wert­ther­me 42 kW, L / LL Jun­kers FW 200, ohne Spei­cher, Mon­ta­ge­plat­te 258 + 528-1 (Auf­putz), ATEC Schacht 6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Remeha Tzerra DS 24"/>
    <n v="1934"/>
    <n v="223861"/>
    <s v="/preisvergleich/Relocate/585069201.html?categoryId=18406&amp;pos=9&amp;price=1934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75"/>
    <n v="289859"/>
    <s v="/preisvergleich/Relocate/481848709.html?categoryId=18406&amp;pos=8&amp;price=3675.0&amp;productid=3497887&amp;sid=289859&amp;type=offer"/>
    <s v=" Jun­kers Ce­ra­pur­Com­fort ZBR 42-3 A 21 Gas-Brenn­wert­ther­me 42 kW, L / LL Jun­kers FR 120, Jun­kers ST 120-5 Z, ohne Mon­ta­ge­plat­te, ATEC Schacht 6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0"/>
    <n v="289859"/>
    <s v="/preisvergleich/Relocate/481848770.html?categoryId=18406&amp;pos=8&amp;price=3600.0&amp;productid=1750863&amp;sid=289859&amp;type=offer"/>
    <s v=" Jun­kers Ce­ra­pur­Com­fort ZBR 42-3 A 21 Gas-Brenn­wert­ther­me 42 kW, L / LL Mon­ta­ge­plat­te 258, ohne Re­ge­lung, Jun­kers SK 160-5 ZB, ATEC Schacht 6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Remeha Tzerra DS 24"/>
    <n v="1934"/>
    <n v="223861"/>
    <s v="/preisvergleich/Relocate/585069085.html?categoryId=18406&amp;pos=10&amp;price=1934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80"/>
    <n v="289859"/>
    <s v="/preisvergleich/Relocate/481847360.html?categoryId=18406&amp;pos=9&amp;price=3680.0&amp;productid=3497887&amp;sid=289859&amp;type=offer"/>
    <s v=" Jun­kers Ce­ra­pur­Com­fort ZBR 42-3 A 21 Gas-Brenn­wert­ther­me 42 kW, L / LL ohne Re­ge­lung, Jun­kers AZB09 Dach schwarz 80/125, Jun­kers SK 200-5 ZB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5"/>
    <n v="289859"/>
    <s v="/preisvergleich/Relocate/481860986.html?categoryId=18406&amp;pos=9&amp;price=3605.0&amp;productid=1750863&amp;sid=289859&amp;type=offer"/>
    <s v=" Jun­kers Ce­ra­pur­Com­fort ZBR 42-3 A 31 Gas-Brenn­wert­ther­me 42 kW, Flg. P Jun­kers FR 120, Mon­ta­ge­plat­te 993, Jun­kers ST 120-5 Z, ohne Ab­gas­pa­ket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2750"/>
    <n v="289859"/>
    <s v="/preisvergleich/Relocate/475957593.html?categoryId=18406&amp;pos=1&amp;price=2750.0&amp;productid=2286143&amp;sid=289859&amp;type=offer"/>
    <s v=" Vail­lant ecoTEC ex­clu­siv VC 276/4-7 Brenn­wert­ther­me ohne Re­ge­lung, Schacht­sys­tem­pa­ket 10m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Remeha Tzerra DS 24"/>
    <n v="1939"/>
    <n v="223861"/>
    <s v="/preisvergleich/Relocate/585069296.html?categoryId=18406&amp;pos=11&amp;price=1939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80"/>
    <n v="289859"/>
    <s v="/preisvergleich/Relocate/481846914.html?categoryId=18406&amp;pos=10&amp;price=3680.0&amp;productid=3497887&amp;sid=289859&amp;type=offer"/>
    <s v=" Jun­kers Ce­ra­pur­Com­fort ZBR 42-3 A 21 Gas-Brenn­wert­ther­me 42 kW, L / LL ohne Re­ge­lung, Jun­kers SK 160-5 ZB, Mon­ta­ge­plat­te 258 + 223-1 (Un­ter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5"/>
    <n v="289859"/>
    <s v="/preisvergleich/Relocate/481847205.html?categoryId=18406&amp;pos=10&amp;price=360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2752"/>
    <n v="289859"/>
    <s v="/preisvergleich/Relocate/475957990.html?categoryId=18406&amp;pos=2&amp;price=2752.0&amp;productid=2286143&amp;sid=289859&amp;type=offer"/>
    <s v=" Vail­lant ecoTEC ex­clu­siv VC 206/4-7 Brenn­wert­ther­me ca­lor­MA­TIC 370, Schacht­sys­tem­pa­ket 7.5m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Remeha Tzerra DS 24"/>
    <n v="1939"/>
    <n v="223861"/>
    <s v="/preisvergleich/Relocate/585069291.html?categoryId=18406&amp;pos=12&amp;price=1939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80"/>
    <n v="289859"/>
    <s v="/preisvergleich/Relocate/481842520.html?categoryId=18406&amp;pos=11&amp;price=3680.0&amp;productid=3497887&amp;sid=289859&amp;type=offer"/>
    <s v=" Jun­kers Ce­ra­pur­Com­fort ZBR 42-3 A 21 Gas-Brenn­wert­ther­me 42 kW, L / LL ohne Re­ge­lung, Jun­kers AZB10 Dach rot 80/125, Jun­kers SK 200-5 ZB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5"/>
    <n v="289859"/>
    <s v="/preisvergleich/Relocate/481847222.html?categoryId=18406&amp;pos=11&amp;price=3605.0&amp;productid=1750863&amp;sid=289859&amp;type=offer"/>
    <s v=" Jun­kers Ce­ra­pur­Com­fort ZBR 42-3 A 21 Gas-Brenn­wert­ther­me 42 kW, L / LL Jun­kers FR 120, ohne Ab­gas­pa­ket, Jun­kers SK 200-5 ZB, ohne Mon­ta­ge­plat­te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2753"/>
    <n v="289859"/>
    <s v="/preisvergleich/Relocate/475957699.html?categoryId=18406&amp;pos=3&amp;price=2753.0&amp;productid=2286143&amp;sid=289859&amp;type=offer"/>
    <s v=" Vail­lant ecoTEC ex­clu­siv VC 146/4-7 Brenn­wert­ther­me ca­lor­MA­TIC 370, Schacht­sys­tem­pa­ket 10m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Remeha Tzerra DS 24"/>
    <n v="1943"/>
    <n v="223861"/>
    <s v="/preisvergleich/Relocate/585069297.html?categoryId=18406&amp;pos=13&amp;price=1943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85"/>
    <n v="289859"/>
    <s v="/preisvergleich/Relocate/481848126.html?categoryId=18406&amp;pos=12&amp;price=3685.0&amp;productid=3497887&amp;sid=289859&amp;type=offer"/>
    <s v=" Jun­kers Ce­ra­pur­Com­fort ZBR 42-3 A 21 Gas-Brenn­wert­ther­me 42 kW, L / LL Jun­kers FR 50, Jun­kers ST 120-5 Z, ohne Mon­ta­ge­plat­te, ATEC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5"/>
    <n v="289859"/>
    <s v="/preisvergleich/Relocate/481847139.html?categoryId=18406&amp;pos=12&amp;price=360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2755"/>
    <n v="289859"/>
    <s v="/preisvergleich/Relocate/475957815.html?categoryId=18406&amp;pos=4&amp;price=2755.0&amp;productid=2286143&amp;sid=289859&amp;type=offer"/>
    <s v=" Vail­lant ecoTEC ex­clu­siv VC 276/4-7 Brenn­wert­ther­me ohne Re­ge­lung, Schacht­sys­tem­pa­ket 10m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Remeha Tzerra DS 24"/>
    <n v="1943"/>
    <n v="223861"/>
    <s v="/preisvergleich/Relocate/585069134.html?categoryId=18406&amp;pos=14&amp;price=1943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85"/>
    <n v="289859"/>
    <s v="/preisvergleich/Relocate/481848232.html?categoryId=18406&amp;pos=13&amp;price=3685.0&amp;productid=3497887&amp;sid=289859&amp;type=offer"/>
    <s v=" Jun­kers Ce­ra­pur­Com­fort ZBR 42-3 A 21 Gas-Brenn­wert­ther­me 42 kW, L / LL Jun­kers FR 120, Jun­kers ST 120-5 Z, Jun­kers AZB10 Dach rot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5"/>
    <n v="289859"/>
    <s v="/preisvergleich/Relocate/481847098.html?categoryId=18406&amp;pos=13&amp;price=3605.0&amp;productid=1750863&amp;sid=289859&amp;type=offer"/>
    <s v=" Jun­kers Ce­ra­pur­Com­fort ZBR 42-3 A 21 Gas-Brenn­wert­ther­me 42 kW, L / LL ohne Re­ge­lung, Jun­kers ST 120-5 Z, Mon­ta­ge­plat­te 258 + 528-1 (Auf­putz)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2755"/>
    <n v="289859"/>
    <s v="/preisvergleich/Relocate/475957414.html?categoryId=18406&amp;pos=5&amp;price=2755.0&amp;productid=2286143&amp;sid=289859&amp;type=offer"/>
    <s v=" Vail­lant ecoTEC ex­clu­siv VC 356/4-7 Brenn­wert­ther­me ohne, ohne Re­ge­lung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Remeha Tzerra DS 24"/>
    <n v="1943"/>
    <n v="223861"/>
    <s v="/preisvergleich/Relocate/585069347.html?categoryId=18406&amp;pos=15&amp;price=1943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e v="#N/A"/>
    <e v="#N/A"/>
    <n v="0"/>
    <n v="65"/>
    <b v="0"/>
    <e v="#N/A"/>
    <s v="FALSCH"/>
    <x v="2"/>
    <s v="24"/>
    <e v="#N/A"/>
    <m/>
    <e v="#N/A"/>
  </r>
  <r>
    <s v="Junkers ZBR42 3 A 21"/>
    <n v="3685"/>
    <n v="289859"/>
    <s v="/preisvergleich/Relocate/481847860.html?categoryId=18406&amp;pos=14&amp;price=3685.0&amp;productid=3497887&amp;sid=289859&amp;type=offer"/>
    <s v=" Jun­kers Ce­ra­pur­Com­fort ZBR 42-3 A 21 Gas-Brenn­wert­ther­me 42 kW, L / LL Jun­kers FW 120, Mon­ta­ge­plat­te 994, ohne Spei­cher, Jun­kers Schacht 4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5"/>
    <n v="289859"/>
    <s v="/preisvergleich/Relocate/481842506.html?categoryId=18406&amp;pos=14&amp;price=3605.0&amp;productid=1750863&amp;sid=289859&amp;type=offer"/>
    <s v=" Jun­kers Ce­ra­pur­Com­fort ZBR 42-3 A 21 Gas-Brenn­wert­ther­me 42 kW, L / LL Jun­kers FR 120, Mon­ta­ge­plat­te 994, ohne Spei­cher, Jun­kers Schacht 10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2755"/>
    <n v="289859"/>
    <s v="/preisvergleich/Relocate/475957384.html?categoryId=18406&amp;pos=6&amp;price=2755.0&amp;productid=2286143&amp;sid=289859&amp;type=offer"/>
    <s v=" Vail­lant ecoTEC ex­clu­siv VC 356/4-7 Brenn­wert­ther­me ohne, ohne Re­ge­lung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 21"/>
    <n v="3685"/>
    <n v="289859"/>
    <s v="/preisvergleich/Relocate/481847986.html?categoryId=18406&amp;pos=15&amp;price=3685.0&amp;productid=3497887&amp;sid=289859&amp;type=offer"/>
    <s v=" Jun­kers Ce­ra­pur­Com­fort ZBR 42-3 A 21 Gas-Brenn­wert­ther­me 42 kW, L / LL Jun­kers FR 50, Jun­kers SK 160-5 ZB, ohne Mon­ta­ge­plat­te, ATEC Schacht 4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Comfort ZBR 42-3A23"/>
    <n v="3605"/>
    <n v="289859"/>
    <s v="/preisvergleich/Relocate/481848091.html?categoryId=18406&amp;pos=15&amp;price=3605.0&amp;productid=1750863&amp;sid=289859&amp;type=offer"/>
    <s v=" Jun­kers Ce­ra­pur­Com­fort ZBR 42-3 A 21 Gas-Brenn­wert­ther­me 42 kW, L / LL Jun­kers FW 120, Mon­ta­ge­plat­te 994, ohne Spei­cher, ATEC Schacht 10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2757"/>
    <n v="289859"/>
    <s v="/preisvergleich/Relocate/475957684.html?categoryId=18406&amp;pos=7&amp;price=2757.0&amp;productid=2286143&amp;sid=289859&amp;type=offer"/>
    <s v=" Vail­lant ecoTEC ex­clu­siv VC 206/4-7 Brenn­wert­ther­me ohne Ab­gas­pa­ket, au­ro­MA­TIC 620/3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2758"/>
    <n v="289859"/>
    <s v="/preisvergleich/Relocate/475957319.html?categoryId=18406&amp;pos=8&amp;price=2758.0&amp;productid=2286143&amp;sid=289859&amp;type=offer"/>
    <s v=" Vail­lant ecoTEC ex­clu­siv VC 146/4-7 Brenn­wert­ther­me ca­lor­MA­TIC 370, Schacht­sys­tem­pa­ket 10m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2758"/>
    <n v="289859"/>
    <s v="/preisvergleich/Relocate/475957457.html?categoryId=18406&amp;pos=9&amp;price=2758.0&amp;productid=2286143&amp;sid=289859&amp;type=offer"/>
    <s v=" Vail­lant ecoTEC ex­clu­siv VC 206/4-7 Brenn­wert­ther­me ca­lor­MA­TIC 370f, Schacht­sys­tem­pa­ket 7.5m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2759"/>
    <n v="289859"/>
    <s v="/preisvergleich/Relocate/475958199.html?categoryId=18406&amp;pos=10&amp;price=2759.0&amp;productid=2286143&amp;sid=289859&amp;type=offer"/>
    <s v=" Vail­lant ecoTEC ex­clu­siv VC 276/4-7 Brenn­wert­ther­me ca­lor­MA­TIC 350, Schacht­sys­tem­pa­ket 7.5m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2760"/>
    <n v="289859"/>
    <s v="/preisvergleich/Relocate/475958083.html?categoryId=18406&amp;pos=11&amp;price=2760.0&amp;productid=2286143&amp;sid=289859&amp;type=offer"/>
    <s v=" Vail­lant ecoTEC ex­clu­siv VC 356/4-7 Brenn­wert­ther­me ohne, ohne Re­ge­lung, Schräg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2760"/>
    <n v="289859"/>
    <s v="/preisvergleich/Relocate/475958242.html?categoryId=18406&amp;pos=12&amp;price=2760.0&amp;productid=2286143&amp;sid=289859&amp;type=offer"/>
    <s v=" Vail­lant ecoTEC ex­clu­siv VC 356/4-7 Brenn­wert­ther­me ohne, ohne Re­ge­lung, Schräg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2762"/>
    <n v="289859"/>
    <s v="/preisvergleich/Relocate/475957538.html?categoryId=18406&amp;pos=13&amp;price=2762.0&amp;productid=2286143&amp;sid=289859&amp;type=offer"/>
    <s v=" Vail­lant ecoTEC ex­clu­siv VC 206/4-7 Brenn­wert­ther­me ca­lor­MA­TIC 370, Schacht­sys­tem­pa­ket 10m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2763"/>
    <n v="289859"/>
    <s v="/preisvergleich/Relocate/475958413.html?categoryId=18406&amp;pos=14&amp;price=2763.0&amp;productid=2286143&amp;sid=289859&amp;type=offer"/>
    <s v=" Vail­lant ecoTEC ex­clu­siv VC 146/4-7 Brenn­wert­ther­me ca­lor­MA­TIC 470/4, Schacht­sys­tem­pa­ket 7.5m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2763"/>
    <n v="289859"/>
    <s v="/preisvergleich/Relocate/475958490.html?categoryId=18406&amp;pos=15&amp;price=2763.0&amp;productid=2286143&amp;sid=289859&amp;type=offer"/>
    <s v=" Vail­lant ecoTEC ex­clu­siv VC 146/4-7 Brenn­wert­ther­me ca­lor­MA­TIC 350, Schacht­sys­tem­pa­ket 10m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Remeha Tzerra 24 DS"/>
    <n v="1943"/>
    <n v="223861"/>
    <s v="/preisvergleich/Relocate/585069320.html?categoryId=18406&amp;pos=1&amp;price=1943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945"/>
    <n v="223861"/>
    <s v="/preisvergleich/Relocate/585069493.html?categoryId=18406&amp;pos=2&amp;price=1945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Remeha Tzerra 24 DS"/>
    <n v="1945"/>
    <n v="223861"/>
    <s v="/preisvergleich/Relocate/585069455.html?categoryId=18406&amp;pos=3&amp;price=1945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23"/>
    <n v="3605"/>
    <n v="289859"/>
    <s v="/preisvergleich/Relocate/481848850.html?categoryId=18406&amp;pos=1&amp;price=3605.0&amp;productid=1750863&amp;sid=289859&amp;type=offer"/>
    <s v=" Jun­kers Ce­ra­pur­Com­fort ZBR 42-3 A 21 Gas-Brenn­wert­ther­me 42 kW, L / LL Jun­kers FW 200, Mon­ta­ge­plat­te 993, ohne Spei­cher, ATEC Schacht 4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85"/>
    <n v="289859"/>
    <s v="/preisvergleich/Relocate/481847513.html?categoryId=18406&amp;pos=1&amp;price=3685.0&amp;productid=3497887&amp;sid=289859&amp;type=offer"/>
    <s v=" Jun­kers Ce­ra­pur­Com­fort ZBR 42-3 A 21 Gas-Brenn­wert­ther­me 42 kW, L / LL Mon­ta­ge­plat­te 994, ohne Re­ge­lung, Jun­kers ST 120-5 Z, ATEC Schacht 10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45"/>
    <n v="223861"/>
    <s v="/preisvergleich/Relocate/586004958.html?categoryId=18406&amp;pos=4&amp;price=1945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23"/>
    <n v="3610"/>
    <n v="289859"/>
    <s v="/preisvergleich/Relocate/481861044.html?categoryId=18406&amp;pos=2&amp;price=3610.0&amp;productid=1750863&amp;sid=289859&amp;type=offer"/>
    <s v=" Jun­kers Ce­ra­pur­Com­fort ZBR 42-3 A 31 Gas-Brenn­wert­ther­me 42 kW, Flg. P Jun­kers FW 200, ohne Spei­cher, Jun­kers Schacht 4 Meter 80/125, ohne Mon­ta­ge­plat­t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85"/>
    <n v="289859"/>
    <s v="/preisvergleich/Relocate/481847190.html?categoryId=18406&amp;pos=2&amp;price=3685.0&amp;productid=3497887&amp;sid=289859&amp;type=offer"/>
    <s v=" Jun­kers Ce­ra­pur­Com­fort ZBR 42-3 A 21 Gas-Brenn­wert­ther­me 42 kW, L / LL Mon­ta­ge­plat­te 994, ohne Re­ge­lung, Jun­kers SK 160-5 ZB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45"/>
    <n v="223861"/>
    <s v="/preisvergleich/Relocate/586004855.html?categoryId=18406&amp;pos=5&amp;price=1945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23"/>
    <n v="3610"/>
    <n v="289859"/>
    <s v="/preisvergleich/Relocate/481861304.html?categoryId=18406&amp;pos=3&amp;price=3610.0&amp;productid=1750863&amp;sid=289859&amp;type=offer"/>
    <s v=" Jun­kers Ce­ra­pur­Com­fort ZBR 42-3 A 31 Gas-Brenn­wert­ther­me 42 kW, Flg. P Jun­kers FR 50, Jun­kers SK 160-5 ZB, Mon­ta­ge­plat­te 258 + 528-1 (Auf­putz)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85"/>
    <n v="289859"/>
    <s v="/preisvergleich/Relocate/481848879.html?categoryId=18406&amp;pos=3&amp;price=3685.0&amp;productid=3497887&amp;sid=289859&amp;type=offer"/>
    <s v=" Jun­kers Ce­ra­pur­Com­fort ZBR 42-3 A 21 Gas-Brenn­wert­ther­me 42 kW, L / LL ohne Re­ge­lung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54"/>
    <n v="223861"/>
    <s v="/preisvergleich/Relocate/585069103.html?categoryId=18406&amp;pos=6&amp;price=1954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23"/>
    <n v="3610"/>
    <n v="289859"/>
    <s v="/preisvergleich/Relocate/481847235.html?categoryId=18406&amp;pos=4&amp;price=3610.0&amp;productid=1750863&amp;sid=289859&amp;type=offer"/>
    <s v=" Jun­kers Ce­ra­pur­Com­fort ZBR 42-3 A 21 Gas-Brenn­wert­ther­me 42 kW, L / LL Jun­kers FR 50, Mon­ta­ge­plat­te 994, Jun­kers SK 160-5 ZB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85"/>
    <n v="289859"/>
    <s v="/preisvergleich/Relocate/481848578.html?categoryId=18406&amp;pos=4&amp;price=3685.0&amp;productid=3497887&amp;sid=289859&amp;type=offer"/>
    <s v=" Jun­kers Ce­ra­pur­Com­fort ZBR 42-3 A 21 Gas-Brenn­wert­ther­me 42 kW, L / LL Jun­kers FR 120, Jun­kers ST 120-5 Z, Jun­kers AZB09 Dach schwarz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54"/>
    <n v="223861"/>
    <s v="/preisvergleich/Relocate/585069356.html?categoryId=18406&amp;pos=7&amp;price=1954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23"/>
    <n v="3610"/>
    <n v="289859"/>
    <s v="/preisvergleich/Relocate/481847263.html?categoryId=18406&amp;pos=5&amp;price=3610.0&amp;productid=1750863&amp;sid=289859&amp;type=offer"/>
    <s v=" Jun­kers Ce­ra­pur­Com­fort ZBR 42-3 A 21 Gas-Brenn­wert­ther­me 42 kW, L / LL Jun­kers FW 120, Mon­ta­ge­plat­te 258, ohne Spei­cher, Jun­kers Schacht 6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8090.html?categoryId=18406&amp;pos=5&amp;price=3690.0&amp;productid=3497887&amp;sid=289859&amp;type=offer"/>
    <s v=" Jun­kers Ce­ra­pur­Com­fort ZBR 42-3 A 21 Gas-Brenn­wert­ther­me 42 kW, L / LL Jun­kers FW 120, Mon­ta­ge­plat­te 993, ohne Spei­cher, Jun­kers Schacht 4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56"/>
    <n v="223861"/>
    <s v="/preisvergleich/Relocate/586004710.html?categoryId=18406&amp;pos=8&amp;price=1956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Junkers Cerapur Comfort ZBR 42-3 A23"/>
    <n v="3610"/>
    <n v="289859"/>
    <s v="/preisvergleich/Relocate/481846895.html?categoryId=18406&amp;pos=6&amp;price=3610.0&amp;productid=1750863&amp;sid=289859&amp;type=offer"/>
    <s v=" Jun­kers Ce­ra­pur­Com­fort ZBR 42-3 A 21 Gas-Brenn­wert­ther­me 42 kW, L / LL Jun­kers FW 120, Mon­ta­ge­plat­te 993, ohne Spei­cher, ATEC Schacht 10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8278.html?categoryId=18406&amp;pos=6&amp;price=3690.0&amp;productid=3497887&amp;sid=289859&amp;type=offer"/>
    <s v=" Jun­kers Ce­ra­pur­Com­fort ZBR 42-3 A 21 Gas-Brenn­wert­ther­me 42 kW, L / LL Mon­ta­ge­plat­te 258, ohne Re­ge­lung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56"/>
    <n v="223861"/>
    <s v="/preisvergleich/Relocate/586004990.html?categoryId=18406&amp;pos=9&amp;price=1956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ecotec VC146"/>
    <n v="2765"/>
    <n v="289859"/>
    <s v="/preisvergleich/Relocate/475958236.html?categoryId=18406&amp;pos=1&amp;price=2765.0&amp;productid=2286143&amp;sid=289859&amp;type=offer"/>
    <s v=" Vail­lant ecoTEC ex­clu­siv VC 276/4-7 Brenn­wert­ther­me ca­lor­MA­TIC 470f, ohne Ab­gas­pa­ket, ohne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0"/>
    <n v="289859"/>
    <s v="/preisvergleich/Relocate/481846515.html?categoryId=18406&amp;pos=7&amp;price=3610.0&amp;productid=1750863&amp;sid=289859&amp;type=offer"/>
    <s v=" Jun­kers Ce­ra­pur­Com­fort ZBR 42-3 A 21 Gas-Brenn­wert­ther­me 42 kW, L / LL Mon­ta­ge­plat­te 258, ohne Re­ge­lung, Jun­kers SK 160-5 ZB, Jun­kers AZB10 Dach rot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7814.html?categoryId=18406&amp;pos=7&amp;price=3690.0&amp;productid=3497887&amp;sid=289859&amp;type=offer"/>
    <s v=" Jun­kers Ce­ra­pur­Com­fort ZBR 42-3 A 21 Gas-Brenn­wert­ther­me 42 kW, L / LL ohne Re­ge­lung, Jun­kers SK 200-5 ZB, ohne Mon­ta­ge­plat­te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59"/>
    <n v="223861"/>
    <s v="/preisvergleich/Relocate/585069193.html?categoryId=18406&amp;pos=10&amp;price=1959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ecotec VC146"/>
    <n v="2767"/>
    <n v="289859"/>
    <s v="/preisvergleich/Relocate/475957286.html?categoryId=18406&amp;pos=2&amp;price=2767.0&amp;productid=2286143&amp;sid=289859&amp;type=offer"/>
    <s v=" Vail­lant ecoTEC ex­clu­siv VC 206/4-7 Brenn­wert­ther­me ca­lor­MA­TIC 370, Schacht­sys­tem­pa­ket 10m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0"/>
    <n v="289859"/>
    <s v="/preisvergleich/Relocate/481846508.html?categoryId=18406&amp;pos=8&amp;price=3610.0&amp;productid=1750863&amp;sid=289859&amp;type=offer"/>
    <s v=" Jun­kers Ce­ra­pur­Com­fort ZBR 42-3 A 21 Gas-Brenn­wert­ther­me 42 kW, L / LL Jun­kers FW 200, ohne Spei­cher, Mon­ta­ge­plat­te 258 + 528-1 (Auf­putz), Jun­kers AZB09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7547.html?categoryId=18406&amp;pos=8&amp;price=369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59"/>
    <n v="223861"/>
    <s v="/preisvergleich/Relocate/585069309.html?categoryId=18406&amp;pos=11&amp;price=1959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ecotec VC146"/>
    <n v="2772"/>
    <n v="289859"/>
    <s v="/preisvergleich/Relocate/475957369.html?categoryId=18406&amp;pos=3&amp;price=2772.0&amp;productid=2286143&amp;sid=289859&amp;type=offer"/>
    <s v=" Vail­lant ecoTEC ex­clu­siv VC 206/4-7 Brenn­wert­ther­me ca­lor­MA­TIC 350, Schacht­sys­tem­pa­ket 10m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0"/>
    <n v="289859"/>
    <s v="/preisvergleich/Relocate/481847680.html?categoryId=18406&amp;pos=9&amp;price=3610.0&amp;productid=1750863&amp;sid=289859&amp;type=offer"/>
    <s v=" Jun­kers Ce­ra­pur­Com­fort ZBR 42-3 A 21 Gas-Brenn­wert­ther­me 42 kW, L / LL Mon­ta­ge­plat­te 258, ohne Re­ge­lung, Jun­kers SK 160-5 ZB, Jun­kers AZB09 Dach schwarz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7260.html?categoryId=18406&amp;pos=9&amp;price=369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63"/>
    <n v="223861"/>
    <s v="/preisvergleich/Relocate/585069418.html?categoryId=18406&amp;pos=12&amp;price=1963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ecotec VC146"/>
    <n v="2772"/>
    <n v="289859"/>
    <s v="/preisvergleich/Relocate/475957393.html?categoryId=18406&amp;pos=4&amp;price=2772.0&amp;productid=2286143&amp;sid=289859&amp;type=offer"/>
    <s v=" Vail­lant ecoTEC ex­clu­siv VC 206/4-7 Brenn­wert­ther­me ca­lor­MA­TIC 470/4, Schacht­sys­tem­pa­ket 7.5m, ohne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0"/>
    <n v="289859"/>
    <s v="/preisvergleich/Relocate/481847491.html?categoryId=18406&amp;pos=10&amp;price=3610.0&amp;productid=1750863&amp;sid=289859&amp;type=offer"/>
    <s v=" Jun­kers Ce­ra­pur­Com­fort ZBR 42-3 A 21 Gas-Brenn­wert­ther­me 42 kW, L / LL Jun­kers FR 120, Mon­ta­ge­plat­te 993, ohne Spei­cher, Jun­kers Schacht 10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7269.html?categoryId=18406&amp;pos=10&amp;price=3690.0&amp;productid=3497887&amp;sid=289859&amp;type=offer"/>
    <s v=" Jun­kers Ce­ra­pur­Com­fort ZBR 42-3 A 21 Gas-Brenn­wert­ther­me 42 kW, L / LL Jun­kers FW 200, Mon­ta­ge­plat­te 258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63"/>
    <n v="223861"/>
    <s v="/preisvergleich/Relocate/585069429.html?categoryId=18406&amp;pos=13&amp;price=1963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ecotec VC146"/>
    <n v="2773"/>
    <n v="289859"/>
    <s v="/preisvergleich/Relocate/475958142.html?categoryId=18406&amp;pos=5&amp;price=2773.0&amp;productid=2286143&amp;sid=289859&amp;type=offer"/>
    <s v=" Vail­lant ecoTEC ex­clu­siv VC 146/4-7 Brenn­wert­ther­me ohne Ab­gas­pa­ket, au­ro­MA­TIC 620/3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0"/>
    <n v="289859"/>
    <s v="/preisvergleich/Relocate/481848491.html?categoryId=18406&amp;pos=11&amp;price=3610.0&amp;productid=1750863&amp;sid=289859&amp;type=offer"/>
    <s v=" Jun­kers Ce­ra­pur­Com­fort ZBR 42-3 A 21 Gas-Brenn­wert­ther­me 42 kW, L / LL Jun­kers FW 200, ohne Spei­cher, Mon­ta­ge­plat­te 258 + 528-1 (Auf­putz), Jun­kers AZB10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6889.html?categoryId=18406&amp;pos=11&amp;price=369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68"/>
    <n v="223861"/>
    <s v="/preisvergleich/Relocate/585069564.html?categoryId=18406&amp;pos=14&amp;price=1968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ecotec VC146"/>
    <n v="2773"/>
    <n v="289859"/>
    <s v="/preisvergleich/Relocate/475958207.html?categoryId=18406&amp;pos=6&amp;price=2773.0&amp;productid=2286143&amp;sid=289859&amp;type=offer"/>
    <s v=" Vail­lant ecoTEC ex­clu­siv VC 146/4-7 Brenn­wert­ther­me ohne Ab­gas­pa­ket, ca­lor­MA­TIC 630/3, ohne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5"/>
    <n v="289859"/>
    <s v="/preisvergleich/Relocate/481847276.html?categoryId=18406&amp;pos=12&amp;price=3615.0&amp;productid=1750863&amp;sid=289859&amp;type=offer"/>
    <s v=" Jun­kers Ce­ra­pur­Com­fort ZBR 42-3 A 21 Gas-Brenn­wert­ther­me 42 kW, L / LL Jun­kers FW 200, ohne Spei­cher, Mon­ta­ge­plat­te 258 + 223-1 (Un­ter­putz), ATEC Schacht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8592.html?categoryId=18406&amp;pos=12&amp;price=3690.0&amp;productid=3497887&amp;sid=289859&amp;type=offer"/>
    <s v=" Jun­kers Ce­ra­pur­Com­fort ZBR 42-3 A 21 Gas-Brenn­wert­ther­me 42 kW, L / LL Mon­ta­ge­plat­te 993, ohne Re­ge­lung, Jun­kers SK 160-5 ZB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Remeha Tzerra 24 DS"/>
    <n v="1968"/>
    <n v="223861"/>
    <s v="/preisvergleich/Relocate/585069375.html?categoryId=18406&amp;pos=15&amp;price=1968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e v="#N/A"/>
    <e v="#N/A"/>
    <n v="0"/>
    <n v="65"/>
    <b v="0"/>
    <e v="#N/A"/>
    <s v="FALSCH"/>
    <x v="2"/>
    <s v="24 "/>
    <e v="#N/A"/>
    <m/>
    <e v="#N/A"/>
  </r>
  <r>
    <s v="Vaillant ecotec VC146"/>
    <n v="2774"/>
    <n v="289859"/>
    <s v="/preisvergleich/Relocate/475958345.html?categoryId=18406&amp;pos=7&amp;price=2774.0&amp;productid=2286143&amp;sid=289859&amp;type=offer"/>
    <s v=" Vail­lant ecoTEC ex­clu­siv VC 356/4-7 Brenn­wert­ther­me ca­lor­MA­TIC 470/4, ohne, ohne Ab­gas­pa­ket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5"/>
    <n v="289859"/>
    <s v="/preisvergleich/Relocate/481842603.html?categoryId=18406&amp;pos=13&amp;price=3615.0&amp;productid=1750863&amp;sid=289859&amp;type=offer"/>
    <s v=" Jun­kers Ce­ra­pur­Com­fort ZBR 42-3 A 21 Gas-Brenn­wert­ther­me 42 kW, L / LL ohne Re­ge­lung, Jun­kers ST 120-5 Z, Jun­kers Schacht 4 Meter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8756.html?categoryId=18406&amp;pos=13&amp;price=3690.0&amp;productid=3497887&amp;sid=289859&amp;type=offer"/>
    <s v=" Jun­kers Ce­ra­pur­Com­fort ZBR 42-3 A 21 Gas-Brenn­wert­ther­me 42 kW, L / LL Jun­kers FW 200, Mon­ta­ge­plat­te 258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2778"/>
    <n v="289859"/>
    <s v="/preisvergleich/Relocate/475957962.html?categoryId=18406&amp;pos=8&amp;price=2778.0&amp;productid=2286143&amp;sid=289859&amp;type=offer"/>
    <s v=" Vail­lant ecoTEC ex­clu­siv VC 146/4-7 Brenn­wert­ther­me ohne Ab­gas­pa­ket, au­ro­MA­TIC 620/3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5"/>
    <n v="289859"/>
    <s v="/preisvergleich/Relocate/481848198.html?categoryId=18406&amp;pos=14&amp;price=3615.0&amp;productid=1750863&amp;sid=289859&amp;type=offer"/>
    <s v=" Jun­kers Ce­ra­pur­Com­fort ZBR 42-3 A 21 Gas-Brenn­wert­ther­me 42 kW, L / LL Jun­kers FR 50, Mon­ta­ge­plat­te 993, Jun­kers SK 160-5 ZB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6506.html?categoryId=18406&amp;pos=14&amp;price=3690.0&amp;productid=3497887&amp;sid=289859&amp;type=offer"/>
    <s v=" Jun­kers Ce­ra­pur­Com­fort ZBR 42-3 A 21 Gas-Brenn­wert­ther­me 42 kW, L / LL Mon­ta­ge­plat­te 993, ohne Re­ge­lung, Jun­kers ST 120-5 Z, ATEC Schacht 10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2779"/>
    <n v="289859"/>
    <s v="/preisvergleich/Relocate/475957299.html?categoryId=18406&amp;pos=9&amp;price=2779.0&amp;productid=2286143&amp;sid=289859&amp;type=offer"/>
    <s v=" Vail­lant ecoTEC ex­clu­siv VC 276/4-7 Brenn­wert­ther­me ca­lor­MA­TIC 370, Schacht­sys­tem­pa­ket 7.5m, ohne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615"/>
    <n v="289859"/>
    <s v="/preisvergleich/Relocate/481847926.html?categoryId=18406&amp;pos=15&amp;price=3615.0&amp;productid=1750863&amp;sid=289859&amp;type=offer"/>
    <s v=" Jun­kers Ce­ra­pur­Com­fort ZBR 42-3 A 21 Gas-Brenn­wert­ther­me 42 kW, L / LL Jun­kers FR 120, Jun­kers SK 160-5 ZB, Mon­ta­ge­plat­te 258 + 223-1 (Un­ter­putz)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3690"/>
    <n v="289859"/>
    <s v="/preisvergleich/Relocate/481846378.html?categoryId=18406&amp;pos=15&amp;price=3690.0&amp;productid=3497887&amp;sid=289859&amp;type=offer"/>
    <s v=" Jun­kers Ce­ra­pur­Com­fort ZBR 42-3 A 21 Gas-Brenn­wert­ther­me 42 kW, L / LL Jun­kers FR 50, Mon­ta­ge­plat­te 258, Jun­kers ST 120-5 Z, ATEC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2780"/>
    <n v="289859"/>
    <s v="/preisvergleich/Relocate/475958012.html?categoryId=18406&amp;pos=10&amp;price=2780.0&amp;productid=2286143&amp;sid=289859&amp;type=offer"/>
    <s v=" Vail­lant ecoTEC ex­clu­siv VC 356/4-7 Brenn­wert­ther­me ohne Re­ge­lung, Zu­be­hör­pa­ket A+B+C+D+E, Flach­dach schwarz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2780"/>
    <n v="289859"/>
    <s v="/preisvergleich/Relocate/475958003.html?categoryId=18406&amp;pos=11&amp;price=2780.0&amp;productid=2286143&amp;sid=289859&amp;type=offer"/>
    <s v=" Vail­lant ecoTEC ex­clu­siv VC 356/4-7 Brenn­wert­ther­me ohne Re­ge­lung, Zu­be­hör­pa­ket A+B+C+D+E, Flach­dach rot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2780"/>
    <n v="289859"/>
    <s v="/preisvergleich/Relocate/475958197.html?categoryId=18406&amp;pos=12&amp;price=2780.0&amp;productid=2286143&amp;sid=289859&amp;type=offer"/>
    <s v=" Vail­lant ecoTEC ex­clu­siv VC 276/4-7 Brenn­wert­ther­me ca­lor­MA­TIC 370f, Flach­dach rot 60/100, Auf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2780"/>
    <n v="289859"/>
    <s v="/preisvergleich/Relocate/475957341.html?categoryId=18406&amp;pos=13&amp;price=2780.0&amp;productid=2286143&amp;sid=289859&amp;type=offer"/>
    <s v=" Vail­lant ecoTEC ex­clu­siv VC 276/4-7 Brenn­wert­ther­me ca­lor­MA­TIC 370f, Flach­dach schwarz 60/100, Auf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2780"/>
    <n v="289859"/>
    <s v="/preisvergleich/Relocate/475957711.html?categoryId=18406&amp;pos=14&amp;price=2780.0&amp;productid=2286143&amp;sid=289859&amp;type=offer"/>
    <s v=" Vail­lant ecoTEC ex­clu­siv VC 276/4-7 Brenn­wert­ther­me ohne Re­ge­lung, Schacht­sys­tem­pa­ket 10m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2782"/>
    <n v="289859"/>
    <s v="/preisvergleich/Relocate/475958282.html?categoryId=18406&amp;pos=15&amp;price=2782.0&amp;productid=2286143&amp;sid=289859&amp;type=offer"/>
    <s v=" Vail­lant ecoTEC ex­clu­siv VC 206/4-7 Brenn­wert­ther­me ohne Ab­gas­pa­ket, au­ro­MA­TIC 620/3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Remeha Tzerra24 DS"/>
    <n v="1970"/>
    <n v="223861"/>
    <s v="/preisvergleich/Relocate/585069084.html?categoryId=18406&amp;pos=1&amp;price=1970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970"/>
    <n v="223861"/>
    <s v="/preisvergleich/Relocate/585069123.html?categoryId=18406&amp;pos=2&amp;price=1970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974"/>
    <n v="223861"/>
    <s v="/preisvergleich/Relocate/586005016.html?categoryId=18406&amp;pos=3&amp;price=1974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974"/>
    <n v="223861"/>
    <s v="/preisvergleich/Relocate/586004871.html?categoryId=18406&amp;pos=4&amp;price=1974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988"/>
    <n v="223861"/>
    <s v="/preisvergleich/Relocate/524658264.html?categoryId=18406&amp;pos=5&amp;price=1988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Remeha Tzerra24 DS"/>
    <n v="1988"/>
    <n v="223861"/>
    <s v="/preisvergleich/Relocate/586004708.html?categoryId=18406&amp;pos=6&amp;price=1988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A 21"/>
    <n v="3695"/>
    <n v="289859"/>
    <s v="/preisvergleich/Relocate/481848149.html?categoryId=18406&amp;pos=1&amp;price=3695.0&amp;productid=3497887&amp;sid=289859&amp;type=offer"/>
    <s v=" Jun­kers Ce­ra­pur­Com­fort ZBR 42-3 A 21 Gas-Brenn­wert­ther­me 42 kW, L / LL Mon­ta­ge­plat­te 258, ohne Re­ge­lung, Jun­kers SK 200-5 ZB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15"/>
    <n v="289859"/>
    <s v="/preisvergleich/Relocate/481848673.html?categoryId=18406&amp;pos=1&amp;price=3615.0&amp;productid=1750863&amp;sid=289859&amp;type=offer"/>
    <s v=" Jun­kers Ce­ra­pur­Com­fort ZBR 42-3 A 21 Gas-Brenn­wert­ther­me 42 kW, L / LL Jun­kers FW 120, ohne Spei­cher, Jun­kers Schacht 10 Meter 80/125, ohne Mon­ta­ge­plat­te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Remeha Tzerra24 DS"/>
    <n v="1999"/>
    <n v="223861"/>
    <s v="/preisvergleich/Relocate/468353554.html?categoryId=18406&amp;pos=7&amp;price=1999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A 21"/>
    <n v="3695"/>
    <n v="289859"/>
    <s v="/preisvergleich/Relocate/481847930.html?categoryId=18406&amp;pos=2&amp;price=369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0"/>
    <n v="289859"/>
    <s v="/preisvergleich/Relocate/481842608.html?categoryId=18406&amp;pos=2&amp;price=3620.0&amp;productid=1750863&amp;sid=289859&amp;type=offer"/>
    <s v=" Jun­kers Ce­ra­pur­Com­fort ZBR 42-3 A 21 Gas-Brenn­wert­ther­me 42 kW, L / LL Jun­kers FW 200, Mon­ta­ge­plat­te 994, ohne Spei­cher, ATEC Schacht 6 Meter 80/125 Jun­kers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Remeha Tzerra24 DS"/>
    <n v="1999"/>
    <n v="223861"/>
    <s v="/preisvergleich/Relocate/468353487.html?categoryId=18406&amp;pos=8&amp;price=1999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e v="#N/A"/>
    <e v="#N/A"/>
    <n v="0"/>
    <n v="65"/>
    <b v="0"/>
    <e v="#N/A"/>
    <s v="FALSCH"/>
    <x v="2"/>
    <s v="24 "/>
    <e v="#N/A"/>
    <m/>
    <e v="#N/A"/>
  </r>
  <r>
    <s v="Junkers ZBR 42 3A 21"/>
    <n v="3695"/>
    <n v="289859"/>
    <s v="/preisvergleich/Relocate/481847281.html?categoryId=18406&amp;pos=3&amp;price=3695.0&amp;productid=3497887&amp;sid=289859&amp;type=offer"/>
    <s v=" Jun­kers Ce­ra­pur­Com­fort ZBR 42-3 A 21 Gas-Brenn­wert­ther­me 42 kW, L / LL Jun­kers FR 120, Jun­kers ST 120-5 Z, ohne Mon­ta­ge­plat­te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0"/>
    <n v="289859"/>
    <s v="/preisvergleich/Relocate/481846701.html?categoryId=18406&amp;pos=3&amp;price=3620.0&amp;productid=1750863&amp;sid=289859&amp;type=offer"/>
    <s v=" Jun­kers Ce­ra­pur­Com­fort ZBR 42-3 A 21 Gas-Brenn­wert­ther­me 42 kW, L / LL ohne Re­ge­lung, Jun­kers ST 120-5 Z, Mon­ta­ge­plat­te 258 + 223-1 (Un­ter­putz), ATEC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 21"/>
    <n v="3695"/>
    <n v="289859"/>
    <s v="/preisvergleich/Relocate/481849080.html?categoryId=18406&amp;pos=4&amp;price=369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0"/>
    <n v="289859"/>
    <s v="/preisvergleich/Relocate/481846684.html?categoryId=18406&amp;pos=4&amp;price=3620.0&amp;productid=1750863&amp;sid=289859&amp;type=offer"/>
    <s v=" Jun­kers Ce­ra­pur­Com­fort ZBR 42-3 A 21 Gas-Brenn­wert­ther­me 42 kW, L / LL Jun­kers FW 200, ohne Spei­cher, Jun­kers Schacht 6 Meter 80/125, ohne Mon­ta­ge­plat­te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2"/>
    <n v="289859"/>
    <s v="/preisvergleich/Relocate/475957250.html?categoryId=18406&amp;pos=1&amp;price=2782.0&amp;productid=2286143&amp;sid=289859&amp;type=offer"/>
    <s v=" Vail­lant ecoTEC ex­clu­siv VC 206/4-7 Brenn­wert­ther­me ohne Ab­gas­pa­ket, ca­lor­MA­TIC 630/3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695"/>
    <n v="289859"/>
    <s v="/preisvergleich/Relocate/481846794.html?categoryId=18406&amp;pos=5&amp;price=3695.0&amp;productid=3497887&amp;sid=289859&amp;type=offer"/>
    <s v=" Jun­kers Ce­ra­pur­Com­fort ZBR 42-3 A 21 Gas-Brenn­wert­ther­me 42 kW, L / LL Jun­kers FW 120, Mon­ta­ge­plat­te 258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0"/>
    <n v="289859"/>
    <s v="/preisvergleich/Relocate/481846482.html?categoryId=18406&amp;pos=5&amp;price=3620.0&amp;productid=1750863&amp;sid=289859&amp;type=offer"/>
    <s v=" Jun­kers Ce­ra­pur­Com­fort ZBR 42-3 A 21 Gas-Brenn­wert­ther­me 42 kW, L / LL Jun­kers FR 50, Mon­ta­ge­plat­te 258, ohne Ab­gas­pa­ket, Jun­kers SK 200-5 ZB Jun­kers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3"/>
    <n v="289859"/>
    <s v="/preisvergleich/Relocate/475957994.html?categoryId=18406&amp;pos=2&amp;price=2783.0&amp;productid=2286143&amp;sid=289859&amp;type=offer"/>
    <s v=" Vail­lant ecoTEC ex­clu­siv VC 146/4-7 Brenn­wert­ther­me ca­lor­MA­TIC 370, Schacht­sys­tem­pa­ket 10m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695"/>
    <n v="289859"/>
    <s v="/preisvergleich/Relocate/481842530.html?categoryId=18406&amp;pos=6&amp;price=3695.0&amp;productid=3497887&amp;sid=289859&amp;type=offer"/>
    <s v=" Jun­kers Ce­ra­pur­Com­fort ZBR 42-3 A 21 Gas-Brenn­wert­ther­me 42 kW, L / LL ohne Re­ge­lung, Jun­kers ST 120-5 Z, Jun­kers Schacht 10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0"/>
    <n v="289859"/>
    <s v="/preisvergleich/Relocate/481847818.html?categoryId=18406&amp;pos=6&amp;price=3620.0&amp;productid=1750863&amp;sid=289859&amp;type=offer"/>
    <s v=" Jun­kers Ce­ra­pur­Com­fort ZBR 42-3 A 21 Gas-Brenn­wert­ther­me 42 kW, L / LL Jun­kers FW 200, ohne Spei­cher, Mon­ta­ge­plat­te 258 + 528-1 (Auf­putz), ATEC Schacht 8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5"/>
    <n v="289859"/>
    <s v="/preisvergleich/Relocate/475957804.html?categoryId=18406&amp;pos=3&amp;price=2785.0&amp;productid=2286143&amp;sid=289859&amp;type=offer"/>
    <s v=" Vail­lant ecoTEC ex­clu­siv VC 356/4-7 Brenn­wert­ther­me ohne Re­ge­lung, Zu­be­hör­pa­ket A+B+C+D+E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695"/>
    <n v="289859"/>
    <s v="/preisvergleich/Relocate/481848757.html?categoryId=18406&amp;pos=7&amp;price=3695.0&amp;productid=3497887&amp;sid=289859&amp;type=offer"/>
    <s v=" Jun­kers Ce­ra­pur­Com­fort ZBR 42-3 A 21 Gas-Brenn­wert­ther­me 42 kW, L / LL Jun­kers FW 12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0"/>
    <n v="289859"/>
    <s v="/preisvergleich/Relocate/481847852.html?categoryId=18406&amp;pos=7&amp;price=3620.0&amp;productid=1750863&amp;sid=289859&amp;type=offer"/>
    <s v=" Jun­kers Ce­ra­pur­Com­fort ZBR 42-3 A 21 Gas-Brenn­wert­ther­me 42 kW, L / LL Jun­kers FR 120, Jun­kers SK 160-5 ZB, Mon­ta­ge­plat­te 258 + 528-1 (Auf­putz), oh­ne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5"/>
    <n v="289859"/>
    <s v="/preisvergleich/Relocate/475958220.html?categoryId=18406&amp;pos=4&amp;price=2785.0&amp;productid=2286143&amp;sid=289859&amp;type=offer"/>
    <s v=" Vail­lant ecoTEC ex­clu­siv VC 356/4-7 Brenn­wert­ther­me ohne Re­ge­lung, Zu­be­hör­pa­ket A+B+C+D+E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700"/>
    <n v="289859"/>
    <s v="/preisvergleich/Relocate/481847155.html?categoryId=18406&amp;pos=8&amp;price=3700.0&amp;productid=3497887&amp;sid=289859&amp;type=offer"/>
    <s v=" Jun­kers Ce­ra­pur­Com­fort ZBR 42-3 A 21 Gas-Brenn­wert­ther­me 42 kW, L / LL ohne Re­ge­lung, Jun­kers SK 160-5 ZB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0"/>
    <n v="289859"/>
    <s v="/preisvergleich/Relocate/481848548.html?categoryId=18406&amp;pos=8&amp;price=3620.0&amp;productid=1750863&amp;sid=289859&amp;type=offer"/>
    <s v=" Jun­kers Ce­ra­pur­Com­fort ZBR 42-3 A 21 Gas-Brenn­wert­ther­me 42 kW, L / LL Mon­ta­ge­plat­te 258, ohne Re­ge­lung, Jun­kers SK 160-5 ZB, ATEC Schacht 8 Meter 80/125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5"/>
    <n v="289859"/>
    <s v="/preisvergleich/Relocate/475957487.html?categoryId=18406&amp;pos=5&amp;price=2785.0&amp;productid=2286143&amp;sid=289859&amp;type=offer"/>
    <s v=" Vail­lant ecoTEC ex­clu­siv VC 276/4-7 Brenn­wert­ther­me ca­lor­MA­TIC 370f, Schrägdach rot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700"/>
    <n v="289859"/>
    <s v="/preisvergleich/Relocate/481848908.html?categoryId=18406&amp;pos=9&amp;price=3700.0&amp;productid=3497887&amp;sid=289859&amp;type=offer"/>
    <s v=" Jun­kers Ce­ra­pur­Com­fort ZBR 42-3 A 21 Gas-Brenn­wert­ther­me 42 kW, L / LL Jun­kers FR 50, Mon­ta­ge­plat­te 258 + 223-1 (Un­ter­putz), ohne Ab­gas­pa­ket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5"/>
    <n v="289859"/>
    <s v="/preisvergleich/Relocate/481847153.html?categoryId=18406&amp;pos=9&amp;price=3625.0&amp;productid=1750863&amp;sid=289859&amp;type=offer"/>
    <s v=" Jun­kers Ce­ra­pur­Com­fort ZBR 42-3 A 21 Gas-Brenn­wert­ther­me 42 kW, L / LL ohne Re­ge­lung, Jun­kers ST 120-5 Z, Mon­ta­ge­plat­te 258 + 528-1 (Auf­putz), ATEC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5"/>
    <n v="289859"/>
    <s v="/preisvergleich/Relocate/475957477.html?categoryId=18406&amp;pos=6&amp;price=2785.0&amp;productid=2286143&amp;sid=289859&amp;type=offer"/>
    <s v=" Vail­lant ecoTEC ex­clu­siv VC 276/4-7 Brenn­wert­ther­me ca­lor­MA­TIC 370f, Schrägdach schwarz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700"/>
    <n v="289859"/>
    <s v="/preisvergleich/Relocate/481848951.html?categoryId=18406&amp;pos=10&amp;price=3700.0&amp;productid=3497887&amp;sid=289859&amp;type=offer"/>
    <s v=" Jun­kers Ce­ra­pur­Com­fort ZBR 42-3 A 21 Gas-Brenn­wert­ther­me 42 kW, L / LL Jun­kers FR 120, Mon­ta­ge­plat­te 258, Jun­kers ST 120-5 Z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5"/>
    <n v="289859"/>
    <s v="/preisvergleich/Relocate/481848003.html?categoryId=18406&amp;pos=10&amp;price=3625.0&amp;productid=1750863&amp;sid=289859&amp;type=offer"/>
    <s v=" Jun­kers Ce­ra­pur­Com­fort ZBR 42-3 A 21 Gas-Brenn­wert­ther­me 42 kW, L / LL Mon­ta­ge­plat­te 994, ohne Re­ge­lung, Jun­kers ST 120-5 Z, ATEC Schacht 4 Meter 80/125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5"/>
    <n v="289859"/>
    <s v="/preisvergleich/Relocate/475957469.html?categoryId=18406&amp;pos=7&amp;price=2785.0&amp;productid=2286143&amp;sid=289859&amp;type=offer"/>
    <s v=" Vail­lant ecoTEC ex­clu­siv VC 356/4-7 Brenn­wert­ther­me ohne Re­ge­lung, Zu­be­hör­pa­ket A+B+F, Flach­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700"/>
    <n v="289859"/>
    <s v="/preisvergleich/Relocate/481842538.html?categoryId=18406&amp;pos=11&amp;price=3700.0&amp;productid=3497887&amp;sid=289859&amp;type=offer"/>
    <s v=" Jun­kers Ce­ra­pur­Com­fort ZBR 42-3 A 21 Gas-Brenn­wert­ther­me 42 kW, L / LL Jun­kers FR 50, Mon­ta­ge­plat­te 258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5"/>
    <n v="289859"/>
    <s v="/preisvergleich/Relocate/481847633.html?categoryId=18406&amp;pos=11&amp;price=3625.0&amp;productid=1750863&amp;sid=289859&amp;type=offer"/>
    <s v=" Jun­kers Ce­ra­pur­Com­fort ZBR 42-3 A 21 Gas-Brenn­wert­ther­me 42 kW, L / LL Jun­kers FW 200, Mon­ta­ge­plat­te 993, ohne Spei­cher, ATEC Schacht 6 Meter 80/125 Jun­kers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5"/>
    <n v="289859"/>
    <s v="/preisvergleich/Relocate/475957540.html?categoryId=18406&amp;pos=8&amp;price=2785.0&amp;productid=2286143&amp;sid=289859&amp;type=offer"/>
    <s v=" Vail­lant ecoTEC ex­clu­siv VC 356/4-7 Brenn­wert­ther­me ohne Re­ge­lung, Zu­be­hör­pa­ket A+B+F, Flach­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700"/>
    <n v="289859"/>
    <s v="/preisvergleich/Relocate/481848830.html?categoryId=18406&amp;pos=12&amp;price=3700.0&amp;productid=3497887&amp;sid=289859&amp;type=offer"/>
    <s v=" Jun­kers Ce­ra­pur­Com­fort ZBR 42-3 A 21 Gas-Brenn­wert­ther­me 42 kW, L / LL Jun­kers FR 50, Mon­ta­ge­plat­te 258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25"/>
    <n v="289859"/>
    <s v="/preisvergleich/Relocate/481847376.html?categoryId=18406&amp;pos=12&amp;price=3625.0&amp;productid=1750863&amp;sid=289859&amp;type=offer"/>
    <s v=" Jun­kers Ce­ra­pur­Com­fort ZBR 42-3 A 21 Gas-Brenn­wert­ther­me 42 kW, L / LL Jun­kers FR 50, Jun­kers ST 120-5 Z, ohne Mon­ta­ge­plat­te, ATEC Schacht 4 Meter 80/125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87"/>
    <n v="289859"/>
    <s v="/preisvergleich/Relocate/475957936.html?categoryId=18406&amp;pos=9&amp;price=2787.0&amp;productid=2286143&amp;sid=289859&amp;type=offer"/>
    <s v=" Vail­lant ecoTEC ex­clu­siv VC 206/4-7 Brenn­wert­ther­me ohne Ab­gas­pa­ket, au­ro­MA­TIC 620/3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705"/>
    <n v="289859"/>
    <s v="/preisvergleich/Relocate/481848093.html?categoryId=18406&amp;pos=13&amp;price=3705.0&amp;productid=3497887&amp;sid=289859&amp;type=offer"/>
    <s v=" Jun­kers Ce­ra­pur­Com­fort ZBR 42-3 A 21 Gas-Brenn­wert­ther­me 42 kW, L / LL ohne Re­ge­lung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30"/>
    <n v="289859"/>
    <s v="/preisvergleich/Relocate/481861017.html?categoryId=18406&amp;pos=13&amp;price=3630.0&amp;productid=1750863&amp;sid=289859&amp;type=offer"/>
    <s v=" Jun­kers Ce­ra­pur­Com­fort ZBR 42-3 A 31 Gas-Brenn­wert­ther­me 42 kW, Flg. P Mon­ta­ge­plat­te 258, ohne Re­ge­lung, Jun­kers SK 160-5 ZB, Jun­kers AZB10 Dach rot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90"/>
    <n v="289859"/>
    <s v="/preisvergleich/Relocate/475958455.html?categoryId=18406&amp;pos=10&amp;price=2790.0&amp;productid=2286143&amp;sid=289859&amp;type=offer"/>
    <s v=" Vail­lant ecoTEC ex­clu­siv VC 146/4-7 Brenn­wert­ther­me ca­lor­MA­TIC 370f, Schacht­sys­tem­pa­ket 10m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705"/>
    <n v="289859"/>
    <s v="/preisvergleich/Relocate/481848159.html?categoryId=18406&amp;pos=14&amp;price=3705.0&amp;productid=3497887&amp;sid=289859&amp;type=offer"/>
    <s v=" Jun­kers Ce­ra­pur­Com­fort ZBR 42-3 A 21 Gas-Brenn­wert­ther­me 42 kW, L / LL Jun­kers FR 50, Mon­ta­ge­plat­te 258 + 528-1 (Auf­putz), ohne Ab­gas­pa­ket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30"/>
    <n v="289859"/>
    <s v="/preisvergleich/Relocate/481848233.html?categoryId=18406&amp;pos=14&amp;price=363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90"/>
    <n v="289859"/>
    <s v="/preisvergleich/Relocate/475958480.html?categoryId=18406&amp;pos=11&amp;price=2790.0&amp;productid=2286143&amp;sid=289859&amp;type=offer"/>
    <s v=" Vail­lant ecoTEC ex­clu­siv VC 356/4-7 Brenn­wert­ther­me ohne Re­ge­lung, Zu­be­hör­pa­ket A+B+F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 42 3A 21"/>
    <n v="3705"/>
    <n v="289859"/>
    <s v="/preisvergleich/Relocate/481848195.html?categoryId=18406&amp;pos=15&amp;price=3705.0&amp;productid=3497887&amp;sid=289859&amp;type=offer"/>
    <s v=" Jun­kers Ce­ra­pur­Com­fort ZBR 42-3 A 21 Gas-Brenn­wert­ther­me 42 kW, L / LL Jun­kers FR 50, Jun­kers SK 160-5 ZB, ohne Mon­ta­ge­plat­te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630"/>
    <n v="289859"/>
    <s v="/preisvergleich/Relocate/481848307.html?categoryId=18406&amp;pos=15&amp;price=363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Vaillant VC146 exclusiv"/>
    <n v="2790"/>
    <n v="289859"/>
    <s v="/preisvergleich/Relocate/475958141.html?categoryId=18406&amp;pos=12&amp;price=2790.0&amp;productid=2286143&amp;sid=289859&amp;type=offer"/>
    <s v=" Vail­lant ecoTEC ex­clu­siv VC 356/4-7 Brenn­wert­ther­me ohne Re­ge­lung, Zu­be­hör­pa­ket A+B+F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2792"/>
    <n v="289859"/>
    <s v="/preisvergleich/Relocate/475958150.html?categoryId=18406&amp;pos=13&amp;price=2792.0&amp;productid=2286143&amp;sid=289859&amp;type=offer"/>
    <s v=" Vail­lant ecoTEC ex­clu­siv VC 206/4-7 Brenn­wert­ther­me ca­lor­MA­TIC 370, Schacht­sys­tem­pa­ket 10m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2794"/>
    <n v="289859"/>
    <s v="/preisvergleich/Relocate/475957904.html?categoryId=18406&amp;pos=14&amp;price=2794.0&amp;productid=2286143&amp;sid=289859&amp;type=offer"/>
    <s v=" Vail­lant ecoTEC ex­clu­siv VC 276/4-7 Brenn­wert­ther­me ca­lor­MA­TIC 470/4, Flach­dach rot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2794"/>
    <n v="289859"/>
    <s v="/preisvergleich/Relocate/475957530.html?categoryId=18406&amp;pos=15&amp;price=2794.0&amp;productid=2286143&amp;sid=289859&amp;type=offer"/>
    <s v=" Vail­lant ecoTEC ex­clu­siv VC 276/4-7 Brenn­wert­ther­me ca­lor­MA­TIC 470/4, Flach­dach schwarz 60/100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ecoTEC exklusiv VC146/4-7"/>
    <n v="2798"/>
    <n v="289859"/>
    <s v="/preisvergleich/Relocate/475957905.html?categoryId=18406&amp;pos=1&amp;price=2798.0&amp;productid=2286143&amp;sid=289859&amp;type=offer"/>
    <s v=" Vail­lant ecoTEC ex­clu­siv VC 206/4-7 Brenn­wert­ther­me ca­lor­MA­TIC 370f, Schacht­sys­tem­pa­ket 10m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2799"/>
    <n v="289859"/>
    <s v="/preisvergleich/Relocate/475958445.html?categoryId=18406&amp;pos=2&amp;price=2799.0&amp;productid=2286143&amp;sid=289859&amp;type=offer"/>
    <s v=" Vail­lant ecoTEC ex­clu­siv VC 276/4-7 Brenn­wert­ther­me ca­lor­MA­TIC 470/4, Schrägdach schwarz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0"/>
    <n v="289859"/>
    <s v="/preisvergleich/Relocate/481847903.html?categoryId=18406&amp;pos=1&amp;price=3630.0&amp;productid=1750863&amp;sid=289859&amp;type=offer"/>
    <s v=" Jun­kers Ce­ra­pur­Com­fort ZBR 42-3 A 21 Gas-Brenn­wert­ther­me 42 kW, L / LL Jun­kers FW 200, Mon­ta­ge­plat­te 994, ohne Spei­cher, Jun­kers AZB10 Dach rot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146/4-7"/>
    <n v="2799"/>
    <n v="289859"/>
    <s v="/preisvergleich/Relocate/475957774.html?categoryId=18406&amp;pos=3&amp;price=2799.0&amp;productid=2286143&amp;sid=289859&amp;type=offer"/>
    <s v=" Vail­lant ecoTEC ex­clu­siv VC 276/4-7 Brenn­wert­ther­me ca­lor­MA­TIC 350, Schacht­sys­tem­pa­ket 10m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0"/>
    <n v="289859"/>
    <s v="/preisvergleich/Relocate/481847916.html?categoryId=18406&amp;pos=2&amp;price=3630.0&amp;productid=1750863&amp;sid=289859&amp;type=offer"/>
    <s v=" Jun­kers Ce­ra­pur­Com­fort ZBR 42-3 A 21 Gas-Brenn­wert­ther­me 42 kW, L / LL Jun­kers FW 200, Mon­ta­ge­plat­te 994, ohne Spei­cher, Jun­kers AZB09 Dach schwarz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146/4-7"/>
    <n v="2799"/>
    <n v="289859"/>
    <s v="/preisvergleich/Relocate/475958233.html?categoryId=18406&amp;pos=4&amp;price=2799.0&amp;productid=2286143&amp;sid=289859&amp;type=offer"/>
    <s v=" Vail­lant ecoTEC ex­clu­siv VC 356/4-7 Brenn­wert­ther­me ca­lor­MA­TIC 470/4, ohne Ab­gas­pa­ket, Zu­be­hör­pa­ket A+B+C+D+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0"/>
    <n v="289859"/>
    <s v="/preisvergleich/Relocate/481848641.html?categoryId=18406&amp;pos=3&amp;price=3630.0&amp;productid=1750863&amp;sid=289859&amp;type=offer"/>
    <s v=" Jun­kers Ce­ra­pur­Com­fort ZBR 42-3 A 21 Gas-Brenn­wert­ther­me 42 kW, L / LL Mon­ta­ge­plat­te 993, ohne Re­ge­lung, Jun­kers ST 120-5 Z, ATEC Schacht 4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146/4-7"/>
    <n v="2799"/>
    <n v="289859"/>
    <s v="/preisvergleich/Relocate/475957738.html?categoryId=18406&amp;pos=5&amp;price=2799.0&amp;productid=2286143&amp;sid=289859&amp;type=offer"/>
    <s v=" Vail­lant ecoTEC ex­clu­siv VC 276/4-7 Brenn­wert­ther­me ca­lor­MA­TIC 470/4, Schrägdach rot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60921.html?categoryId=18406&amp;pos=4&amp;price=3635.0&amp;productid=1750863&amp;sid=289859&amp;type=offer"/>
    <s v=" Jun­kers Ce­ra­pur­Com­fort ZBR 42-3 A 31 Gas-Brenn­wert­ther­me 42 kW, Flg. P Jun­kers FR 50, Mon­ta­ge­plat­te 993, Jun­kers SK 160-5 ZB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146/4-7"/>
    <n v="2803"/>
    <n v="289859"/>
    <s v="/preisvergleich/Relocate/475958357.html?categoryId=18406&amp;pos=6&amp;price=2803.0&amp;productid=2286143&amp;sid=289859&amp;type=offer"/>
    <s v=" Vail­lant ecoTEC ex­clu­siv VC 146/4-7 Brenn­wert­ther­me ohne Ab­gas­pa­ket, au­ro­MA­TIC 620/3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60813.html?categoryId=18406&amp;pos=5&amp;price=3635.0&amp;productid=1750863&amp;sid=289859&amp;type=offer"/>
    <s v=" Jun­kers Ce­ra­pur­Com­fort ZBR 42-3 A 31 Gas-Brenn­wert­ther­me 42 kW, Flg. P Jun­kers FW 120, ohne Spei­cher, Jun­kers Schacht 10 Meter 80/125, ohne Mon­ta­ge­plat­te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05"/>
    <n v="289859"/>
    <s v="/preisvergleich/Relocate/481847252.html?categoryId=18406&amp;pos=1&amp;price=3705.0&amp;productid=3497887&amp;sid=289859&amp;type=offer"/>
    <s v=" Jun­kers Ce­ra­pur­Com­fort ZBR 42-3 A 21 Gas-Brenn­wert­ther­me 42 kW, L / LL Jun­kers FW 200, Jun­kers SK 160-5 ZB, ohne Ab­gas­pa­ket, ohne Mon­ta­ge­plat­te Jun­kers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03"/>
    <n v="289859"/>
    <s v="/preisvergleich/Relocate/475957527.html?categoryId=18406&amp;pos=7&amp;price=2803.0&amp;productid=2286143&amp;sid=289859&amp;type=offer"/>
    <s v=" Vail­lant ecoTEC ex­clu­siv VC 146/4-7 Brenn­wert­ther­me ca­lor­MA­TIC 470/4, Schacht­sys­tem­pa­ket 10m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60648.html?categoryId=18406&amp;pos=6&amp;price=3635.0&amp;productid=1750863&amp;sid=289859&amp;type=offer"/>
    <s v=" Jun­kers Ce­ra­pur­Com­fort ZBR 42-3 A 31 Gas-Brenn­wert­ther­me 42 kW, Flg. P Jun­kers FR 120, Jun­kers SK 160-5 ZB, Mon­ta­ge­plat­te 258 + 223-1 (Un­ter­putz)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05"/>
    <n v="289859"/>
    <s v="/preisvergleich/Relocate/481846608.html?categoryId=18406&amp;pos=2&amp;price=3705.0&amp;productid=3497887&amp;sid=289859&amp;type=offer"/>
    <s v=" Jun­kers Ce­ra­pur­Com­fort ZBR 42-3 A 21 Gas-Brenn­wert­ther­me 42 kW, L / LL Mon­ta­ge­plat­te 994, ohne Re­ge­lung, Jun­kers SK 160-5 ZB, ATEC Schacht 6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04"/>
    <n v="289859"/>
    <s v="/preisvergleich/Relocate/475958482.html?categoryId=18406&amp;pos=8&amp;price=2804.0&amp;productid=2286143&amp;sid=289859&amp;type=offer"/>
    <s v=" Vail­lant ecoTEC ex­clu­siv VC 356/4-7 Brenn­wert­ther­me ca­lor­MA­TIC 470/4, ohne Ab­gas­pa­ket, Zu­be­hör­pa­ket A+B+F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47100.html?categoryId=18406&amp;pos=7&amp;price=3635.0&amp;productid=1750863&amp;sid=289859&amp;type=offer"/>
    <s v=" Jun­kers Ce­ra­pur­Com­fort ZBR 42-3 A 21 Gas-Brenn­wert­ther­me 42 kW, L / LL Jun­kers FW 200, Mon­ta­ge­plat­te 993, ohne Spei­cher, Jun­kers AZB10 Dach rot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05"/>
    <n v="289859"/>
    <s v="/preisvergleich/Relocate/481846418.html?categoryId=18406&amp;pos=3&amp;price=3705.0&amp;productid=3497887&amp;sid=289859&amp;type=offer"/>
    <s v=" Jun­kers Ce­ra­pur­Com­fort ZBR 42-3 A 21 Gas-Brenn­wert­ther­me 42 kW, L / LL ohne Re­ge­lung, Jun­kers SK 160-5 ZB, Jun­kers Schacht 6 Meter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05"/>
    <n v="289859"/>
    <s v="/preisvergleich/Relocate/475958077.html?categoryId=18406&amp;pos=9&amp;price=2805.0&amp;productid=2286143&amp;sid=289859&amp;type=offer"/>
    <s v=" Vail­lant ecoTEC ex­clu­siv VC 276/4-7 Brenn­wert­ther­me ca­lor­MA­TIC 370f, Flach­dach schwarz 60/100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46814.html?categoryId=18406&amp;pos=8&amp;price=3635.0&amp;productid=1750863&amp;sid=289859&amp;type=offer"/>
    <s v=" Jun­kers Ce­ra­pur­Com­fort ZBR 42-3 A 21 Gas-Brenn­wert­ther­me 42 kW, L / LL Jun­kers FW 200, ohne Spei­cher, Mon­ta­ge­plat­te 258 + 223-1 (Un­ter­putz), ATEC Schacht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10"/>
    <n v="289859"/>
    <s v="/preisvergleich/Relocate/481848179.html?categoryId=18406&amp;pos=4&amp;price=3710.0&amp;productid=3497887&amp;sid=289859&amp;type=offer"/>
    <s v=" Jun­kers Ce­ra­pur­Com­fort ZBR 42-3 A 21 Gas-Brenn­wert­ther­me 42 kW, L / LL ohne Re­ge­lung, Jun­kers SK 200-5 ZB, ohne Mon­ta­ge­plat­te, ATEC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05"/>
    <n v="289859"/>
    <s v="/preisvergleich/Relocate/475957729.html?categoryId=18406&amp;pos=10&amp;price=2805.0&amp;productid=2286143&amp;sid=289859&amp;type=offer"/>
    <s v=" Vail­lant ecoTEC ex­clu­siv VC 276/4-7 Brenn­wert­ther­me ca­lor­MA­TIC 370f, Flach­dach rot 60/100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46467.html?categoryId=18406&amp;pos=9&amp;price=3635.0&amp;productid=1750863&amp;sid=289859&amp;type=offer"/>
    <s v=" Jun­kers Ce­ra­pur­Com­fort ZBR 42-3 A 21 Gas-Brenn­wert­ther­me 42 kW, L / LL Jun­kers FW 200, Mon­ta­ge­plat­te 258, ohne Spei­cher, Jun­kers Schacht 4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10"/>
    <n v="289859"/>
    <s v="/preisvergleich/Relocate/481848224.html?categoryId=18406&amp;pos=5&amp;price=3710.0&amp;productid=3497887&amp;sid=289859&amp;type=offer"/>
    <s v=" Jun­kers Ce­ra­pur­Com­fort ZBR 42-3 A 21 Gas-Brenn­wert­ther­me 42 kW, L / LL Jun­kers FR 50, Mon­ta­ge­plat­te 258, Jun­kers ST 120-5 Z, ATEC Schacht 8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10"/>
    <n v="289859"/>
    <s v="/preisvergleich/Relocate/475958378.html?categoryId=18406&amp;pos=11&amp;price=2810.0&amp;productid=2286143&amp;sid=289859&amp;type=offer"/>
    <s v=" Vail­lant ecoTEC ex­clu­siv VC 276/4-7 Brenn­wert­ther­me ca­lor­MA­TIC 370f, Flach­dach rot 60/100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47660.html?categoryId=18406&amp;pos=10&amp;price=363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10"/>
    <n v="289859"/>
    <s v="/preisvergleich/Relocate/481848357.html?categoryId=18406&amp;pos=6&amp;price=3710.0&amp;productid=3497887&amp;sid=289859&amp;type=offer"/>
    <s v=" Jun­kers Ce­ra­pur­Com­fort ZBR 42-3 A 21 Gas-Brenn­wert­ther­me 42 kW, L / LL Mon­ta­ge­plat­te 993, ohne Re­ge­lung, Jun­kers SK 160-5 ZB, ATEC Schacht 6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10"/>
    <n v="289859"/>
    <s v="/preisvergleich/Relocate/475957946.html?categoryId=18406&amp;pos=12&amp;price=2810.0&amp;productid=2286143&amp;sid=289859&amp;type=offer"/>
    <s v=" Vail­lant ecoTEC ex­clu­siv VC 276/4-7 Brenn­wert­ther­me ca­lor­MA­TIC 370f, Flach­dach schwarz 60/100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47663.html?categoryId=18406&amp;pos=11&amp;price=363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15"/>
    <n v="289859"/>
    <s v="/preisvergleich/Relocate/481847641.html?categoryId=18406&amp;pos=7&amp;price=3715.0&amp;productid=3497887&amp;sid=289859&amp;type=offer"/>
    <s v=" Jun­kers Ce­ra­pur­Com­fort ZBR 42-3 A 21 Gas-Brenn­wert­ther­me 42 kW, L / LL Jun­kers FR 50, Jun­kers SK 160-5 ZB, Jun­kers AZB09 Dach schwarz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10"/>
    <n v="289859"/>
    <s v="/preisvergleich/Relocate/475957248.html?categoryId=18406&amp;pos=13&amp;price=2810.0&amp;productid=2286143&amp;sid=289859&amp;type=offer"/>
    <s v=" Vail­lant ecoTEC ex­clu­siv VC 276/4-7 Brenn­wert­ther­me ca­lor­MA­TIC 370f, Schrägdach rot 60/100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49071.html?categoryId=18406&amp;pos=12&amp;price=3635.0&amp;productid=1750863&amp;sid=289859&amp;type=offer"/>
    <s v=" Jun­kers Ce­ra­pur­Com­fort ZBR 42-3 A 21 Gas-Brenn­wert­ther­me 42 kW, L / LL Jun­kers FW 120, Mon­ta­ge­plat­te 258, Jun­kers ST 120-5 Z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15"/>
    <n v="289859"/>
    <s v="/preisvergleich/Relocate/481847690.html?categoryId=18406&amp;pos=8&amp;price=3715.0&amp;productid=3497887&amp;sid=289859&amp;type=offer"/>
    <s v=" Jun­kers Ce­ra­pur­Com­fort ZBR 42-3 A 21 Gas-Brenn­wert­ther­me 42 kW, L / LL Jun­kers FR 50, Jun­kers SK 160-5 ZB, Jun­kers AZB10 Dach rot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10"/>
    <n v="289859"/>
    <s v="/preisvergleich/Relocate/475957544.html?categoryId=18406&amp;pos=14&amp;price=2810.0&amp;productid=2286143&amp;sid=289859&amp;type=offer"/>
    <s v=" Vail­lant ecoTEC ex­clu­siv VC 276/4-7 Brenn­wert­ther­me ca­lor­MA­TIC 370f, Schrägdach schwarz 60/100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48702.html?categoryId=18406&amp;pos=13&amp;price=3635.0&amp;productid=1750863&amp;sid=289859&amp;type=offer"/>
    <s v=" Jun­kers Ce­ra­pur­Com­fort ZBR 42-3 A 21 Gas-Brenn­wert­ther­me 42 kW, L / LL Jun­kers FW 200, Mon­ta­ge­plat­te 993, ohne Spei­cher, Jun­kers AZB09 Dach schwarz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15"/>
    <n v="289859"/>
    <s v="/preisvergleich/Relocate/481847396.html?categoryId=18406&amp;pos=9&amp;price=3715.0&amp;productid=3497887&amp;sid=289859&amp;type=offer"/>
    <s v=" Jun­kers Ce­ra­pur­Com­fort ZBR 42-3 A 21 Gas-Brenn­wert­ther­me 42 kW, L / LL Jun­kers FW 120, Jun­kers ST 120-5 Z, Mon­ta­ge­plat­te 258 + 223-1 (Un­ter­putz)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exklusiv VC146/4-7"/>
    <n v="2812"/>
    <n v="289859"/>
    <s v="/preisvergleich/Relocate/475957531.html?categoryId=18406&amp;pos=15&amp;price=2812.0&amp;productid=2286143&amp;sid=289859&amp;type=offer"/>
    <s v=" Vail­lant ecoTEC ex­clu­siv VC 206/4-7 Brenn­wert­ther­me ca­lor­MA­TIC 470/4, Schacht­sys­tem­pa­ket 10m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635"/>
    <n v="289859"/>
    <s v="/preisvergleich/Relocate/481848543.html?categoryId=18406&amp;pos=14&amp;price=3635.0&amp;productid=1750863&amp;sid=289859&amp;type=offer"/>
    <s v=" Jun­kers Ce­ra­pur­Com­fort ZBR 42-3 A 21 Gas-Brenn­wert­ther­me 42 kW, L / LL Jun­kers FW 120, Mon­ta­ge­plat­te 258, ohne Spei­cher, Jun­kers Schacht 8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15"/>
    <n v="289859"/>
    <s v="/preisvergleich/Relocate/481847380.html?categoryId=18406&amp;pos=10&amp;price=371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42 3A"/>
    <n v="3640"/>
    <n v="289859"/>
    <s v="/preisvergleich/Relocate/481860893.html?categoryId=18406&amp;pos=15&amp;price=3640.0&amp;productid=1750863&amp;sid=289859&amp;type=offer"/>
    <s v=" Jun­kers Ce­ra­pur­Com­fort ZBR 42-3 A 31 Gas-Brenn­wert­ther­me 42 kW, Flg. P Jun­kers FW 200, ohne Spei­cher, Jun­kers Schacht 6 Meter 80/125, ohne Mon­ta­ge­plat­t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15"/>
    <n v="289859"/>
    <s v="/preisvergleich/Relocate/481847241.html?categoryId=18406&amp;pos=11&amp;price=3715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1 Erdgas L/LL (42 kW)"/>
    <n v="3715"/>
    <n v="289859"/>
    <s v="/preisvergleich/Relocate/481847166.html?categoryId=18406&amp;pos=12&amp;price=3715.0&amp;productid=3497887&amp;sid=289859&amp;type=offer"/>
    <s v=" Jun­kers Ce­ra­pur­Com­fort ZBR 42-3 A 21 Gas-Brenn­wert­ther­me 42 kW, L / LL Mon­ta­ge­plat­te 994, ohne Re­ge­lung, Jun­kers SK 160-5 ZB, Jun­kers AZB09 Dach schwarz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1 Erdgas L/LL (42 kW)"/>
    <n v="3715"/>
    <n v="289859"/>
    <s v="/preisvergleich/Relocate/481846883.html?categoryId=18406&amp;pos=13&amp;price=3715.0&amp;productid=3497887&amp;sid=289859&amp;type=offer"/>
    <s v=" Jun­kers Ce­ra­pur­Com­fort ZBR 42-3 A 21 Gas-Brenn­wert­ther­me 42 kW, L / LL Mon­ta­ge­plat­te 258, ohne Re­ge­lung, Jun­kers ST 120-5 Z, Jun­kers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1 Erdgas L/LL (42 kW)"/>
    <n v="3715"/>
    <n v="289859"/>
    <s v="/preisvergleich/Relocate/481849081.html?categoryId=18406&amp;pos=14&amp;price=3715.0&amp;productid=3497887&amp;sid=289859&amp;type=offer"/>
    <s v=" Jun­kers Ce­ra­pur­Com­fort ZBR 42-3 A 21 Gas-Brenn­wert­ther­me 42 kW, L / LL Mon­ta­ge­plat­te 994, ohne Re­ge­lung, Jun­kers SK 160-5 ZB, Jun­kers AZB10 Dach rot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1 Erdgas L/LL (42 kW)"/>
    <n v="3715"/>
    <n v="289859"/>
    <s v="/preisvergleich/Relocate/481846788.html?categoryId=18406&amp;pos=15&amp;price=3715.0&amp;productid=3497887&amp;sid=289859&amp;type=offer"/>
    <s v=" Jun­kers Ce­ra­pur­Com­fort ZBR 42-3 A 21 Gas-Brenn­wert­ther­me 42 kW, L / LL Mon­ta­ge­plat­te 258, ohne Re­ge­lung, Jun­kers SK 200-5 ZB, ATEC Schacht 6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 146 exclusiv"/>
    <n v="2812"/>
    <n v="289859"/>
    <s v="/preisvergleich/Relocate/475957218.html?categoryId=18406&amp;pos=1&amp;price=2812.0&amp;productid=2286143&amp;sid=289859&amp;type=offer"/>
    <s v=" Vail­lant ecoTEC ex­clu­siv VC 206/4-7 Brenn­wert­ther­me ohne Ab­gas­pa­ket, au­ro­MA­TIC 620/3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815"/>
    <n v="289859"/>
    <s v="/preisvergleich/Relocate/475958430.html?categoryId=18406&amp;pos=2&amp;price=2815.0&amp;productid=2286143&amp;sid=289859&amp;type=offer"/>
    <s v=" Vail­lant ecoTEC ex­clu­siv VC 276/4-7 Brenn­wert­ther­me ca­lor­MA­TIC 370f, Schrägdach schwarz 60/100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815"/>
    <n v="289859"/>
    <s v="/preisvergleich/Relocate/475957300.html?categoryId=18406&amp;pos=3&amp;price=2815.0&amp;productid=2286143&amp;sid=289859&amp;type=offer"/>
    <s v=" Vail­lant ecoTEC ex­clu­siv VC 276/4-7 Brenn­wert­ther­me ca­lor­MA­TIC 370f, Schrägdach rot 60/100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819"/>
    <n v="289859"/>
    <s v="/preisvergleich/Relocate/475957375.html?categoryId=18406&amp;pos=4&amp;price=2819.0&amp;productid=2286143&amp;sid=289859&amp;type=offer"/>
    <s v=" Vail­lant ecoTEC ex­clu­siv VC 276/4-7 Brenn­wert­ther­me ca­lor­MA­TIC 470/4, Flach­dach schwarz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819"/>
    <n v="289859"/>
    <s v="/preisvergleich/Relocate/475957253.html?categoryId=18406&amp;pos=5&amp;price=2819.0&amp;productid=2286143&amp;sid=289859&amp;type=offer"/>
    <s v=" Vail­lant ecoTEC ex­clu­siv VC 276/4-7 Brenn­wert­ther­me ca­lor­MA­TIC 470/4, Flach­dach rot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819"/>
    <n v="289859"/>
    <s v="/preisvergleich/Relocate/475957486.html?categoryId=18406&amp;pos=6&amp;price=2819.0&amp;productid=2286143&amp;sid=289859&amp;type=offer"/>
    <s v=" Vail­lant ecoTEC ex­clu­siv VC 276/4-7 Brenn­wert­ther­me ca­lor­MA­TIC 370, Schacht­sys­tem­pa­ket 10m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2824"/>
    <n v="289859"/>
    <s v="/preisvergleich/Relocate/475958043.html?categoryId=18406&amp;pos=7&amp;price=2824.0&amp;productid=2286143&amp;sid=289859&amp;type=offer"/>
    <s v=" Vail­lant ecoTEC ex­clu­siv VC 276/4-7 Brenn­wert­ther­me ca­lor­MA­TIC 470/4, Schrägdach rot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0"/>
    <n v="289859"/>
    <s v="/preisvergleich/Relocate/481847239.html?categoryId=18406&amp;pos=1&amp;price=3640.0&amp;productid=1750863&amp;sid=289859&amp;type=offer"/>
    <s v=" Jun­kers Ce­ra­pur­Com­fort ZBR 42-3 A 21 Gas-Brenn­wert­ther­me 42 kW, L / LL ohne Re­ge­lung, Jun­kers ST 120-5 Z, Mon­ta­ge­plat­te 258 + 223-1 (Un­ter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15"/>
    <n v="289859"/>
    <s v="/preisvergleich/Relocate/481846782.html?categoryId=18406&amp;pos=1&amp;price=3715.0&amp;productid=3497887&amp;sid=289859&amp;type=offer"/>
    <s v=" Jun­kers Ce­ra­pur­Com­fort ZBR 42-3 A 21 Gas-Brenn­wert­ther­me 42 kW, L / LL Jun­kers FR 120, Jun­kers ST 120-5 Z, ohne Mon­ta­ge­plat­te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2824"/>
    <n v="289859"/>
    <s v="/preisvergleich/Relocate/475958072.html?categoryId=18406&amp;pos=8&amp;price=2824.0&amp;productid=2286143&amp;sid=289859&amp;type=offer"/>
    <s v=" Vail­lant ecoTEC ex­clu­siv VC 276/4-7 Brenn­wert­ther­me ca­lor­MA­TIC 470/4, Schrägdach schwarz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0"/>
    <n v="289859"/>
    <s v="/preisvergleich/Relocate/481847056.html?categoryId=18406&amp;pos=2&amp;price=3640.0&amp;productid=1750863&amp;sid=289859&amp;type=offer"/>
    <s v=" Jun­kers Ce­ra­pur­Com­fort ZBR 42-3 A 21 Gas-Brenn­wert­ther­me 42 kW, L / LL Jun­kers FW 200, Mon­ta­ge­plat­te 994, ohne Spei­cher, ATEC Schacht 8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15"/>
    <n v="289859"/>
    <s v="/preisvergleich/Relocate/481848619.html?categoryId=18406&amp;pos=2&amp;price=3715.0&amp;productid=3497887&amp;sid=289859&amp;type=offer"/>
    <s v=" Jun­kers Ce­ra­pur­Com­fort ZBR 42-3 A 21 Gas-Brenn­wert­ther­me 42 kW, L / LL Jun­kers FW 120, Mon­ta­ge­plat­te 994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2824"/>
    <n v="289859"/>
    <s v="/preisvergleich/Relocate/475957385.html?categoryId=18406&amp;pos=9&amp;price=2824.0&amp;productid=2286143&amp;sid=289859&amp;type=offer"/>
    <s v=" Vail­lant ecoTEC ex­clu­siv VC 276/4-7 Brenn­wert­ther­me ca­lor­MA­TIC 470/4, Flach­dach rot 60/100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0"/>
    <n v="289859"/>
    <s v="/preisvergleich/Relocate/481846887.html?categoryId=18406&amp;pos=3&amp;price=3640.0&amp;productid=1750863&amp;sid=289859&amp;type=offer"/>
    <s v=" Jun­kers Ce­ra­pur­Com­fort ZBR 42-3 A 21 Gas-Brenn­wert­ther­me 42 kW, L / LL Jun­kers FW 200, ohne Spei­cher, Mon­ta­ge­plat­te 258 + 528-1 (Auf­putz), ATEC Schacht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15"/>
    <n v="289859"/>
    <s v="/preisvergleich/Relocate/481848728.html?categoryId=18406&amp;pos=3&amp;price=3715.0&amp;productid=3497887&amp;sid=289859&amp;type=offer"/>
    <s v=" Jun­kers Ce­ra­pur­Com­fort ZBR 42-3 A 21 Gas-Brenn­wert­ther­me 42 kW, L / LL Jun­kers FR 120, Jun­kers SK 160-5 ZB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2824"/>
    <n v="289859"/>
    <s v="/preisvergleich/Relocate/475957518.html?categoryId=18406&amp;pos=10&amp;price=2824.0&amp;productid=2286143&amp;sid=289859&amp;type=offer"/>
    <s v=" Vail­lant ecoTEC ex­clu­siv VC 276/4-7 Brenn­wert­ther­me ca­lor­MA­TIC 470/4, Flach­dach schwarz 60/100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0"/>
    <n v="289859"/>
    <s v="/preisvergleich/Relocate/481847586.html?categoryId=18406&amp;pos=4&amp;price=3640.0&amp;productid=1750863&amp;sid=289859&amp;type=offer"/>
    <s v=" Jun­kers Ce­ra­pur­Com­fort ZBR 42-3 A 21 Gas-Brenn­wert­ther­me 42 kW, L / LL Jun­kers FR 120, Mon­ta­ge­plat­te 994, Jun­kers SK 160-5 ZB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15"/>
    <n v="289859"/>
    <s v="/preisvergleich/Relocate/481848385.html?categoryId=18406&amp;pos=4&amp;price=3715.0&amp;productid=3497887&amp;sid=289859&amp;type=offer"/>
    <s v=" Jun­kers Ce­ra­pur­Com­fort ZBR 42-3 A 21 Gas-Brenn­wert­ther­me 42 kW, L / LL Jun­kers FW 200, Mon­ta­ge­plat­te 258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2825"/>
    <n v="289859"/>
    <s v="/preisvergleich/Relocate/475958322.html?categoryId=18406&amp;pos=11&amp;price=2825.0&amp;productid=2286143&amp;sid=289859&amp;type=offer"/>
    <s v=" Vail­lant ecoTEC ex­clu­siv VC 146/4-7 Brenn­wert­ther­me ca­lor­MA­TIC 370f, Schacht­sys­tem­pa­ket 7.5m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0"/>
    <n v="289859"/>
    <s v="/preisvergleich/Relocate/481848826.html?categoryId=18406&amp;pos=5&amp;price=3640.0&amp;productid=1750863&amp;sid=289859&amp;type=offer"/>
    <s v=" Jun­kers Ce­ra­pur­Com­fort ZBR 42-3 A 21 Gas-Brenn­wert­ther­me 42 kW, L / LL Mon­ta­ge­plat­te 258, ohne Re­ge­lung, Jun­kers SK 160-5 ZB, ATEC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7839.html?categoryId=18406&amp;pos=5&amp;price=3720.0&amp;productid=3497887&amp;sid=289859&amp;type=offer"/>
    <s v=" Jun­kers Ce­ra­pur­Com­fort ZBR 42-3 A 21 Gas-Brenn­wert­ther­me 42 kW, L / LL Mon­ta­ge­plat­te 258, ohne Re­ge­lung, Jun­kers SK 160-5 ZB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2829"/>
    <n v="289859"/>
    <s v="/preisvergleich/Relocate/475958404.html?categoryId=18406&amp;pos=12&amp;price=2829.0&amp;productid=2286143&amp;sid=289859&amp;type=offer"/>
    <s v=" Vail­lant ecoTEC ex­clu­siv VC 276/4-7 Brenn­wert­ther­me ca­lor­MA­TIC 470/4, Schrägdach schwarz 60/100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5"/>
    <n v="289859"/>
    <s v="/preisvergleich/Relocate/481842509.html?categoryId=18406&amp;pos=6&amp;price=3645.0&amp;productid=1750863&amp;sid=289859&amp;type=offer"/>
    <s v=" Jun­kers Ce­ra­pur­Com­fort ZBR 42-3 A 21 Gas-Brenn­wert­ther­me 42 kW, L / LL ohne Re­ge­lung, Jun­kers ST 120-5 Z, Mon­ta­ge­plat­te 258 + 528-1 (Auf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7896.html?categoryId=18406&amp;pos=6&amp;price=3720.0&amp;productid=3497887&amp;sid=289859&amp;type=offer"/>
    <s v=" Jun­kers Ce­ra­pur­Com­fort ZBR 42-3 A 21 Gas-Brenn­wert­ther­me 42 kW, L / LL Jun­kers FW 120, Jun­kers ST 120-5 Z, Mon­ta­ge­plat­te 258 + 528-1 (Auf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2829"/>
    <n v="289859"/>
    <s v="/preisvergleich/Relocate/475957739.html?categoryId=18406&amp;pos=13&amp;price=2829.0&amp;productid=2286143&amp;sid=289859&amp;type=offer"/>
    <s v=" Vail­lant ecoTEC ex­clu­siv VC 276/4-7 Brenn­wert­ther­me ca­lor­MA­TIC 470/4, Schrägdach rot 60/100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5"/>
    <n v="289859"/>
    <s v="/preisvergleich/Relocate/481846783.html?categoryId=18406&amp;pos=7&amp;price=3645.0&amp;productid=1750863&amp;sid=289859&amp;type=offer"/>
    <s v=" Jun­kers Ce­ra­pur­Com­fort ZBR 42-3 A 21 Gas-Brenn­wert­ther­me 42 kW, L / LL Jun­kers FR 50, Jun­kers ST 120-5 Z, ohne Mon­ta­ge­plat­te, ATEC Schacht 6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7972.html?categoryId=18406&amp;pos=7&amp;price=3720.0&amp;productid=3497887&amp;sid=289859&amp;type=offer"/>
    <s v=" Jun­kers Ce­ra­pur­Com­fort ZBR 42-3 A 21 Gas-Brenn­wert­ther­me 42 kW, L / LL Jun­kers FW 20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2833"/>
    <n v="289859"/>
    <s v="/preisvergleich/Relocate/475957918.html?categoryId=18406&amp;pos=14&amp;price=2833.0&amp;productid=2286143&amp;sid=289859&amp;type=offer"/>
    <s v=" Vail­lant ecoTEC ex­clu­siv VC 206/4-7 Brenn­wert­ther­me ca­lor­MA­TIC 370f, Schacht­sys­tem­pa­ket 7.5m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5"/>
    <n v="289859"/>
    <s v="/preisvergleich/Relocate/481846674.html?categoryId=18406&amp;pos=8&amp;price=3645.0&amp;productid=1750863&amp;sid=289859&amp;type=offer"/>
    <s v=" Jun­kers Ce­ra­pur­Com­fort ZBR 42-3 A 21 Gas-Brenn­wert­ther­me 42 kW, L / LL Mon­ta­ge­plat­te 994, ohne Re­ge­lung, Jun­kers ST 120-5 Z, ATEC Schacht 6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8054.html?categoryId=18406&amp;pos=8&amp;price=3720.0&amp;productid=3497887&amp;sid=289859&amp;type=offer"/>
    <s v=" Jun­kers Ce­ra­pur­Com­fort ZBR 42-3 A 21 Gas-Brenn­wert­ther­me 42 kW, L / LL Mon­ta­ge­plat­te 993, ohne Re­ge­lung, Jun­kers SK 160-5 ZB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2834"/>
    <n v="289859"/>
    <s v="/preisvergleich/Relocate/475957884.html?categoryId=18406&amp;pos=15&amp;price=2834.0&amp;productid=2286143&amp;sid=289859&amp;type=offer"/>
    <s v=" Vail­lant ecoTEC ex­clu­siv VC 276/4-7 Brenn­wert­ther­me ca­lor­MA­TIC 350, Schacht­sys­tem­pa­ket 7.5m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645"/>
    <n v="289859"/>
    <s v="/preisvergleich/Relocate/481848122.html?categoryId=18406&amp;pos=9&amp;price=3645.0&amp;productid=1750863&amp;sid=289859&amp;type=offer"/>
    <s v=" Jun­kers Ce­ra­pur­Com­fort ZBR 42-3 A 21 Gas-Brenn­wert­ther­me 42 kW, L / LL ohne Re­ge­lung, Jun­kers ST 120-5 Z, Jun­kers Schacht 6 Meter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7696.html?categoryId=18406&amp;pos=9&amp;price=3720.0&amp;productid=3497887&amp;sid=289859&amp;type=offer"/>
    <s v=" Jun­kers Ce­ra­pur­Com­fort ZBR 42-3 A 21 Gas-Brenn­wert­ther­me 42 kW, L / LL ohne Re­ge­lung, Jun­kers SK 160-5 ZB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645"/>
    <n v="289859"/>
    <s v="/preisvergleich/Relocate/481847310.html?categoryId=18406&amp;pos=10&amp;price=3645.0&amp;productid=1750863&amp;sid=289859&amp;type=offer"/>
    <s v=" Jun­kers Ce­ra­pur­Com­fort ZBR 42-3 A 21 Gas-Brenn­wert­ther­me 42 kW, L / LL Jun­kers FW 200, Jun­kers ST 120-5 Z, ohne Ab­gas­pa­ket, ohne Mon­ta­ge­plat­te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7424.html?categoryId=18406&amp;pos=10&amp;price=3720.0&amp;productid=3497887&amp;sid=289859&amp;type=offer"/>
    <s v=" Jun­kers Ce­ra­pur­Com­fort ZBR 42-3 A 21 Gas-Brenn­wert­ther­me 42 kW, L / LL Mon­ta­ge­plat­te 993, ohne Re­ge­lung, Jun­kers SK 160-5 ZB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645"/>
    <n v="289859"/>
    <s v="/preisvergleich/Relocate/481848944.html?categoryId=18406&amp;pos=11&amp;price=3645.0&amp;productid=1750863&amp;sid=289859&amp;type=offer"/>
    <s v=" Jun­kers Ce­ra­pur­Com­fort ZBR 42-3 A 21 Gas-Brenn­wert­ther­me 42 kW, L / LL Jun­kers FW 200, Mon­ta­ge­plat­te 993, ohne Spei­cher, ATEC Schacht 8 Meter 80/125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7274.html?categoryId=18406&amp;pos=11&amp;price=3720.0&amp;productid=3497887&amp;sid=289859&amp;type=offer"/>
    <s v=" Jun­kers Ce­ra­pur­Com­fort ZBR 42-3 A 21 Gas-Brenn­wert­ther­me 42 kW, L / LL Jun­kers FW 120, Mon­ta­ge­plat­te 993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645"/>
    <n v="289859"/>
    <s v="/preisvergleich/Relocate/481849037.html?categoryId=18406&amp;pos=12&amp;price=3645.0&amp;productid=1750863&amp;sid=289859&amp;type=offer"/>
    <s v=" Jun­kers Ce­ra­pur­Com­fort ZBR 42-3 A 21 Gas-Brenn­wert­ther­me 42 kW, L / LL Jun­kers FR 120, Mon­ta­ge­plat­te 993, Jun­kers SK 160-5 ZB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6786.html?categoryId=18406&amp;pos=12&amp;price=3720.0&amp;productid=3497887&amp;sid=289859&amp;type=offer"/>
    <s v=" Jun­kers Ce­ra­pur­Com­fort ZBR 42-3 A 21 Gas-Brenn­wert­ther­me 42 kW, L / LL Jun­kers FW 12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645"/>
    <n v="289859"/>
    <s v="/preisvergleich/Relocate/481848540.html?categoryId=18406&amp;pos=13&amp;price=3645.0&amp;productid=1750863&amp;sid=289859&amp;type=offer"/>
    <s v=" Jun­kers Ce­ra­pur­Com­fort ZBR 42-3 A 21 Gas-Brenn­wert­ther­me 42 kW, L / LL Jun­kers FW 200, ohne Spei­cher, Jun­kers Schacht 8 Meter 80/125, ohne Mon­ta­ge­plat­t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0"/>
    <n v="289859"/>
    <s v="/preisvergleich/Relocate/481846697.html?categoryId=18406&amp;pos=13&amp;price=3720.0&amp;productid=3497887&amp;sid=289859&amp;type=offer"/>
    <s v=" Jun­kers Ce­ra­pur­Com­fort ZBR 42-3 A 21 Gas-Brenn­wert­ther­me 42 kW, L / LL Jun­kers FR 120, Mon­ta­ge­plat­te 258, Jun­kers ST 120-5 Z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650"/>
    <n v="289859"/>
    <s v="/preisvergleich/Relocate/481846436.html?categoryId=18406&amp;pos=14&amp;price=3650.0&amp;productid=1750863&amp;sid=289859&amp;type=offer"/>
    <s v=" Jun­kers Ce­ra­pur­Com­fort ZBR 42-3 A 21 Gas-Brenn­wert­ther­me 42 kW, L / LL Mon­ta­ge­plat­te 993, ohne Re­ge­lung, Jun­kers ST 120-5 Z, ATEC Schacht 6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5"/>
    <n v="289859"/>
    <s v="/preisvergleich/Relocate/481847856.html?categoryId=18406&amp;pos=14&amp;price=3725.0&amp;productid=3497887&amp;sid=289859&amp;type=offer"/>
    <s v=" Jun­kers Ce­ra­pur­Com­fort ZBR 42-3 A 21 Gas-Brenn­wert­ther­me 42 kW, L / LL Mon­ta­ge­plat­te 258, ohne Re­ge­lung, Jun­kers AZB10 Dach rot 80/125, Jun­kers SK 200-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650"/>
    <n v="289859"/>
    <s v="/preisvergleich/Relocate/481847731.html?categoryId=18406&amp;pos=15&amp;price=3650.0&amp;productid=1750863&amp;sid=289859&amp;type=offer"/>
    <s v=" Jun­kers Ce­ra­pur­Com­fort ZBR 42-3 A 21 Gas-Brenn­wert­ther­me 42 kW, L / LL Jun­kers FR 120, Mon­ta­ge­plat­te 258, ohne Ab­gas­pa­ket, Jun­kers SK 200-5 ZB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21"/>
    <n v="3725"/>
    <n v="289859"/>
    <s v="/preisvergleich/Relocate/481848027.html?categoryId=18406&amp;pos=15&amp;price=3725.0&amp;productid=3497887&amp;sid=289859&amp;type=offer"/>
    <s v=" Jun­kers Ce­ra­pur­Com­fort ZBR 42-3 A 21 Gas-Brenn­wert­ther­me 42 kW, L / LL Jun­kers FR 50, Jun­kers SK 160-5 ZB, ohne Mon­ta­ge­plat­te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35"/>
    <n v="289859"/>
    <s v="/preisvergleich/Relocate/475957293.html?categoryId=18406&amp;pos=1&amp;price=2835.0&amp;productid=2286143&amp;sid=289859&amp;type=offer"/>
    <s v=" Vail­lant ecoTEC ex­clu­siv VC 276/4-7 Brenn­wert­ther­me ca­lor­MA­TIC 370f, Flach­dach schwarz 60/100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835"/>
    <n v="289859"/>
    <s v="/preisvergleich/Relocate/475957562.html?categoryId=18406&amp;pos=2&amp;price=2835.0&amp;productid=2286143&amp;sid=289859&amp;type=offer"/>
    <s v=" Vail­lant ecoTEC ex­clu­siv VC 276/4-7 Brenn­wert­ther­me ca­lor­MA­TIC 370f, Flach­dach rot 60/100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838"/>
    <n v="289859"/>
    <s v="/preisvergleich/Relocate/475958201.html?categoryId=18406&amp;pos=3&amp;price=2838.0&amp;productid=2286143&amp;sid=289859&amp;type=offer"/>
    <s v=" Vail­lant ecoTEC ex­clu­siv VC 146/4-7 Brenn­wert­ther­me ca­lor­MA­TIC 470/4, Schacht­sys­tem­pa­ket 7.5m, Auf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839"/>
    <n v="289859"/>
    <s v="/preisvergleich/Relocate/475958097.html?categoryId=18406&amp;pos=4&amp;price=2839.0&amp;productid=2286143&amp;sid=289859&amp;type=offer"/>
    <s v=" Vail­lant ecoTEC ex­clu­siv VC 276/4-7 Brenn­wert­ther­me ohne Ab­gas­pa­ket, au­ro­MA­TIC 620/3, ohn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840"/>
    <n v="289859"/>
    <s v="/preisvergleich/Relocate/475958017.html?categoryId=18406&amp;pos=5&amp;price=2840.0&amp;productid=2286143&amp;sid=289859&amp;type=offer"/>
    <s v=" Vail­lant ecoTEC ex­clu­siv VC 276/4-7 Brenn­wert­ther­me ca­lor­MA­TIC 470f, ohne Ab­gas­pa­ket, Auf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840"/>
    <n v="289859"/>
    <s v="/preisvergleich/Relocate/475958047.html?categoryId=18406&amp;pos=6&amp;price=2840.0&amp;productid=2286143&amp;sid=289859&amp;type=offer"/>
    <s v=" Vail­lant ecoTEC ex­clu­siv VC 276/4-7 Brenn­wert­ther­me ca­lor­MA­TIC 370f, Schrägdach rot 60/100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2840"/>
    <n v="289859"/>
    <s v="/preisvergleich/Relocate/475957603.html?categoryId=18406&amp;pos=7&amp;price=2840.0&amp;productid=2286143&amp;sid=289859&amp;type=offer"/>
    <s v=" Vail­lant ecoTEC ex­clu­siv VC 276/4-7 Brenn­wert­ther­me ca­lor­MA­TIC 370f, Schrägdach schwarz 60/100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0"/>
    <n v="289859"/>
    <s v="/preisvergleich/Relocate/481849086.html?categoryId=18406&amp;pos=1&amp;price=3650.0&amp;productid=1750863&amp;sid=289859&amp;type=offer"/>
    <s v=" Jun­kers Ce­ra­pur­Com­fort ZBR 42-3 A 21 Gas-Brenn­wert­ther­me 42 kW, L / LL ohne Re­ge­lung, Jun­kers SK 200-5 ZB, ohne Mon­ta­ge­plat­te, ATEC Schacht 4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25"/>
    <n v="289859"/>
    <s v="/preisvergleich/Relocate/481847341.html?categoryId=18406&amp;pos=1&amp;price=3725.0&amp;productid=3497887&amp;sid=289859&amp;type=offer"/>
    <s v=" Jun­kers Ce­ra­pur­Com­fort ZBR 42-3 A 21 Gas-Brenn­wert­ther­me 42 kW, L / LL Jun­kers FR 50, Mon­ta­ge­plat­te 994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47"/>
    <n v="289859"/>
    <s v="/preisvergleich/Relocate/475957313.html?categoryId=18406&amp;pos=8&amp;price=2847.0&amp;productid=2286143&amp;sid=289859&amp;type=offer"/>
    <s v=" Vail­lant ecoTEC ex­clu­siv VC 206/4-7 Brenn­wert­ther­me ca­lor­MA­TIC 470/4, Schacht­sys­tem­pa­ket 7.5m, Auf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0"/>
    <n v="289859"/>
    <s v="/preisvergleich/Relocate/481848670.html?categoryId=18406&amp;pos=2&amp;price=3650.0&amp;productid=1750863&amp;sid=289859&amp;type=offer"/>
    <s v=" Jun­kers Ce­ra­pur­Com­fort ZBR 42-3 A 21 Gas-Brenn­wert­ther­me 42 kW, L / LL Jun­kers FW 120, Jun­kers SK 160-5 ZB, ohne Ab­gas­pa­ket, ohne Mon­ta­ge­plat­te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25"/>
    <n v="289859"/>
    <s v="/preisvergleich/Relocate/481846950.html?categoryId=18406&amp;pos=2&amp;price=3725.0&amp;productid=3497887&amp;sid=289859&amp;type=offer"/>
    <s v=" Jun­kers Ce­ra­pur­Com­fort ZBR 42-3 A 21 Gas-Brenn­wert­ther­me 42 kW, L / LL Mon­ta­ge­plat­te 258, ohne Re­ge­lung, Jun­kers AZB09 Dach schwarz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48"/>
    <n v="289859"/>
    <s v="/preisvergleich/Relocate/475957481.html?categoryId=18406&amp;pos=9&amp;price=2848.0&amp;productid=2286143&amp;sid=289859&amp;type=offer"/>
    <s v=" Vail­lant ecoTEC ex­clu­siv VC 146/4-7 Brenn­wert­ther­me ohne Ab­gas­pa­ket, ca­lor­MA­TIC 630/3, Auf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5"/>
    <n v="289859"/>
    <s v="/preisvergleich/Relocate/481860925.html?categoryId=18406&amp;pos=3&amp;price=3655.0&amp;productid=1750863&amp;sid=289859&amp;type=offer"/>
    <s v=" Jun­kers Ce­ra­pur­Com­fort ZBR 42-3 A 31 Gas-Brenn­wert­ther­me 42 kW, Flg. P Jun­kers FW 120, Mon­ta­ge­plat­te 258, ohne Spei­cher, Jun­kers Schacht 8 Meter 80/12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25"/>
    <n v="289859"/>
    <s v="/preisvergleich/Relocate/481846656.html?categoryId=18406&amp;pos=3&amp;price=3725.0&amp;productid=3497887&amp;sid=289859&amp;type=offer"/>
    <s v=" Jun­kers Ce­ra­pur­Com­fort ZBR 42-3 A 21 Gas-Brenn­wert­ther­me 42 kW, L / LL Mon­ta­ge­plat­te 994, ohne Re­ge­lung, Jun­kers SK 16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49"/>
    <n v="289859"/>
    <s v="/preisvergleich/Relocate/475958112.html?categoryId=18406&amp;pos=10&amp;price=2849.0&amp;productid=2286143&amp;sid=289859&amp;type=offer"/>
    <s v=" Vail­lant ecoTEC ex­clu­siv VC 276/4-7 Brenn­wert­ther­me ca­lor­MA­TIC 470/4, Flach­dach schwarz 60/100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5"/>
    <n v="289859"/>
    <s v="/preisvergleich/Relocate/481860643.html?categoryId=18406&amp;pos=4&amp;price=3655.0&amp;productid=1750863&amp;sid=289859&amp;type=offer"/>
    <s v=" Jun­kers Ce­ra­pur­Com­fort ZBR 42-3 A 31 Gas-Brenn­wert­ther­me 42 kW, Flg. P Jun­kers FW 120, Mon­ta­ge­plat­te 258, Jun­kers ST 120-5 Z, ohne Ab­gas­pa­ket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25"/>
    <n v="289859"/>
    <s v="/preisvergleich/Relocate/481846413.html?categoryId=18406&amp;pos=4&amp;price=3725.0&amp;productid=3497887&amp;sid=289859&amp;type=offer"/>
    <s v=" Jun­kers Ce­ra­pur­Com­fort ZBR 42-3 A 21 Gas-Brenn­wert­ther­me 42 kW, L / LL ohne Re­ge­lung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49"/>
    <n v="289859"/>
    <s v="/preisvergleich/Relocate/475957682.html?categoryId=18406&amp;pos=11&amp;price=2849.0&amp;productid=2286143&amp;sid=289859&amp;type=offer"/>
    <s v=" Vail­lant ecoTEC ex­clu­siv VC 276/4-7 Brenn­wert­ther­me ca­lor­MA­TIC 470/4, Flach­dach rot 60/100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5"/>
    <n v="289859"/>
    <s v="/preisvergleich/Relocate/481847062.html?categoryId=18406&amp;pos=5&amp;price=3655.0&amp;productid=1750863&amp;sid=289859&amp;type=offer"/>
    <s v=" Jun­kers Ce­ra­pur­Com­fort ZBR 42-3 A 21 Gas-Brenn­wert­ther­me 42 kW, L / LL Jun­kers FR 50, Jun­kers ST 120-5 Z, Jun­kers AZB10 Dach rot 80/125, oh­ne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0"/>
    <n v="289859"/>
    <s v="/preisvergleich/Relocate/481848071.html?categoryId=18406&amp;pos=5&amp;price=3730.0&amp;productid=3497887&amp;sid=289859&amp;type=offer"/>
    <s v=" Jun­kers Ce­ra­pur­Com­fort ZBR 42-3 A 21 Gas-Brenn­wert­ther­me 42 kW, L / LL Jun­kers FR 50, Mon­ta­ge­plat­te 258, Jun­kers SK 160-5 ZB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50"/>
    <n v="289859"/>
    <s v="/preisvergleich/Relocate/475958092.html?categoryId=18406&amp;pos=12&amp;price=2850.0&amp;productid=2286143&amp;sid=289859&amp;type=offer"/>
    <s v=" Vail­lant ecoTEC ex­clu­siv VC 146/4-7 Brenn­wert­ther­me ca­lor­MA­TIC 370f, Schacht­sys­tem­pa­ket 7.5m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5"/>
    <n v="289859"/>
    <s v="/preisvergleich/Relocate/481847103.html?categoryId=18406&amp;pos=6&amp;price=3655.0&amp;productid=1750863&amp;sid=289859&amp;type=offer"/>
    <s v=" Jun­kers Ce­ra­pur­Com­fort ZBR 42-3 A 21 Gas-Brenn­wert­ther­me 42 kW, L / LL Jun­kers FR 120, Jun­kers ST 120-5 Z, ohne Mon­ta­ge­plat­te, ATEC Schacht 4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0"/>
    <n v="289859"/>
    <s v="/preisvergleich/Relocate/481847666.html?categoryId=18406&amp;pos=6&amp;price=3730.0&amp;productid=3497887&amp;sid=289859&amp;type=offer"/>
    <s v=" Jun­kers Ce­ra­pur­Com­fort ZBR 42-3 A 21 Gas-Brenn­wert­ther­me 42 kW, L / LL Jun­kers FR 50, Mon­ta­ge­plat­te 993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54"/>
    <n v="289859"/>
    <s v="/preisvergleich/Relocate/475957956.html?categoryId=18406&amp;pos=13&amp;price=2854.0&amp;productid=2286143&amp;sid=289859&amp;type=offer"/>
    <s v=" Vail­lant ecoTEC ex­clu­siv VC 276/4-7 Brenn­wert­ther­me ca­lor­MA­TIC 370, Schacht­sys­tem­pa­ket 7.5m, Auf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5"/>
    <n v="289859"/>
    <s v="/preisvergleich/Relocate/481846543.html?categoryId=18406&amp;pos=7&amp;price=3655.0&amp;productid=1750863&amp;sid=289859&amp;type=offer"/>
    <s v=" Jun­kers Ce­ra­pur­Com­fort ZBR 42-3 A 21 Gas-Brenn­wert­ther­me 42 kW, L / LL Jun­kers FR 50, Jun­kers ST 120-5 Z, Jun­kers AZB09 Dach schwarz 80/125, oh­ne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0"/>
    <n v="289859"/>
    <s v="/preisvergleich/Relocate/481847346.html?categoryId=18406&amp;pos=7&amp;price=3730.0&amp;productid=3497887&amp;sid=289859&amp;type=offer"/>
    <s v=" Jun­kers Ce­ra­pur­Com­fort ZBR 42-3 A 21 Gas-Brenn­wert­ther­me 42 kW, L / LL Mon­ta­ge­plat­te 993, ohne Re­ge­lung, Jun­kers SK 16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54"/>
    <n v="289859"/>
    <s v="/preisvergleich/Relocate/475957468.html?categoryId=18406&amp;pos=14&amp;price=2854.0&amp;productid=2286143&amp;sid=289859&amp;type=offer"/>
    <s v=" Vail­lant ecoTEC ex­clu­siv VC 276/4-7 Brenn­wert­ther­me ca­lor­MA­TIC 470/4, Schrägdach rot 60/100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5"/>
    <n v="289859"/>
    <s v="/preisvergleich/Relocate/481848209.html?categoryId=18406&amp;pos=8&amp;price=3655.0&amp;productid=1750863&amp;sid=289859&amp;type=offer"/>
    <s v=" Jun­kers Ce­ra­pur­Com­fort ZBR 42-3 A 21 Gas-Brenn­wert­ther­me 42 kW, L / LL Mon­ta­ge­plat­te 994, ohne Re­ge­lung, Jun­kers ST 120-5 Z, Jun­kers AZB10 Dach rot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0"/>
    <n v="289859"/>
    <s v="/preisvergleich/Relocate/481848976.html?categoryId=18406&amp;pos=8&amp;price=3730.0&amp;productid=3497887&amp;sid=289859&amp;type=offer"/>
    <s v=" Jun­kers Ce­ra­pur­Com­fort ZBR 42-3 A 21 Gas-Brenn­wert­ther­me 42 kW, L / LL Jun­kers FR 50, Mon­ta­ge­plat­te 258, Jun­kers ST 120-5 Z, ATEC Schacht 10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2854"/>
    <n v="289859"/>
    <s v="/preisvergleich/Relocate/475957419.html?categoryId=18406&amp;pos=15&amp;price=2854.0&amp;productid=2286143&amp;sid=289859&amp;type=offer"/>
    <s v=" Vail­lant ecoTEC ex­clu­siv VC 276/4-7 Brenn­wert­ther­me ca­lor­MA­TIC 470/4, Schrägdach schwarz 60/100, Un­ter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655"/>
    <n v="289859"/>
    <s v="/preisvergleich/Relocate/481847550.html?categoryId=18406&amp;pos=9&amp;price=3655.0&amp;productid=1750863&amp;sid=289859&amp;type=offer"/>
    <s v=" Jun­kers Ce­ra­pur­Com­fort ZBR 42-3 A 21 Gas-Brenn­wert­ther­me 42 kW, L / LL Mon­ta­ge­plat­te 994, ohne Re­ge­lung, Jun­kers ST 120-5 Z, Jun­kers AZB09 Dach schwarz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0"/>
    <n v="289859"/>
    <s v="/preisvergleich/Relocate/481846573.html?categoryId=18406&amp;pos=9&amp;price=3730.0&amp;productid=3497887&amp;sid=289859&amp;type=offer"/>
    <s v=" Jun­kers Ce­ra­pur­Com­fort ZBR 42-3 A 21 Gas-Brenn­wert­ther­me 42 kW, L / LL ohne Re­ge­lung, Jun­kers SK 160-5 ZB, Jun­kers Schacht 8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655"/>
    <n v="289859"/>
    <s v="/preisvergleich/Relocate/481866919.html?categoryId=18406&amp;pos=10&amp;price=3655.0&amp;productid=1750863&amp;sid=289859&amp;type=offer"/>
    <s v=" Jun­kers Ce­ra­pur­Com­fort ZBR 42-3 A 31 Gas-Brenn­wert­ther­me 42 kW, Flg. P Jun­kers FW 200, Mon­ta­ge­plat­te 993, ohne Spei­cher, Jun­kers AZB10 Dach rot 80/12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0"/>
    <n v="289859"/>
    <s v="/preisvergleich/Relocate/481848725.html?categoryId=18406&amp;pos=10&amp;price=3730.0&amp;productid=3497887&amp;sid=289859&amp;type=offer"/>
    <s v=" Jun­kers Ce­ra­pur­Com­fort ZBR 42-3 A 21 Gas-Brenn­wert­ther­me 42 kW, L / LL Jun­kers FR 120, Mon­ta­ge­plat­te 258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660"/>
    <n v="289859"/>
    <s v="/preisvergleich/Relocate/481846798.html?categoryId=18406&amp;pos=11&amp;price=3660.0&amp;productid=1750863&amp;sid=289859&amp;type=offer"/>
    <s v=" Jun­kers Ce­ra­pur­Com­fort ZBR 42-3 A 21 Gas-Brenn­wert­ther­me 42 kW, L / LL Mon­ta­ge­plat­te 993, ohne Re­ge­lung, Jun­kers ST 120-5 Z, Jun­kers AZB09 Dach schwarz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0"/>
    <n v="289859"/>
    <s v="/preisvergleich/Relocate/481846521.html?categoryId=18406&amp;pos=11&amp;price=3730.0&amp;productid=3497887&amp;sid=289859&amp;type=offer"/>
    <s v=" Jun­kers Ce­ra­pur­Com­fort ZBR 42-3 A 21 Gas-Brenn­wert­ther­me 42 kW, L / LL Jun­kers FR 120, Mon­ta­ge­plat­te 258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660"/>
    <n v="289859"/>
    <s v="/preisvergleich/Relocate/481846651.html?categoryId=18406&amp;pos=12&amp;price=3660.0&amp;productid=1750863&amp;sid=289859&amp;type=offer"/>
    <s v=" Jun­kers Ce­ra­pur­Com­fort ZBR 42-3 A 21 Gas-Brenn­wert­ther­me 42 kW, L / LL Jun­kers FW 200, Mon­ta­ge­plat­te 994, ohne Spei­cher, ATEC Schacht 10 Meter 80/12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0"/>
    <n v="289859"/>
    <s v="/preisvergleich/Relocate/481848564.html?categoryId=18406&amp;pos=12&amp;price=3730.0&amp;productid=3497887&amp;sid=289859&amp;type=offer"/>
    <s v=" Jun­kers Ce­ra­pur­Com­fort ZBR 42-3 A 21 Gas-Brenn­wert­ther­me 42 kW, L / LL Jun­kers FR 120, Mon­ta­ge­plat­te 258 + 223-1 (Un­ter­putz), ohne Ab­gas­pa­ket, Jun­kers SK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660"/>
    <n v="289859"/>
    <s v="/preisvergleich/Relocate/481848016.html?categoryId=18406&amp;pos=13&amp;price=3660.0&amp;productid=1750863&amp;sid=289859&amp;type=offer"/>
    <s v=" Jun­kers Ce­ra­pur­Com­fort ZBR 42-3 A 21 Gas-Brenn­wert­ther­me 42 kW, L / LL ohne Re­ge­lung, Jun­kers SK 160-5 ZB, Mon­ta­ge­plat­te 258 + 223-1 (Un­ter­putz), ATEC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5"/>
    <n v="289859"/>
    <s v="/preisvergleich/Relocate/481847358.html?categoryId=18406&amp;pos=13&amp;price=3735.0&amp;productid=3497887&amp;sid=289859&amp;type=offer"/>
    <s v=" Jun­kers Ce­ra­pur­Com­fort ZBR 42-3 A 21 Gas-Brenn­wert­ther­me 42 kW, L / LL Mon­ta­ge­plat­te 258, ohne Re­ge­lung, Jun­kers SK 20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660"/>
    <n v="289859"/>
    <s v="/preisvergleich/Relocate/481847307.html?categoryId=18406&amp;pos=14&amp;price=3660.0&amp;productid=1750863&amp;sid=289859&amp;type=offer"/>
    <s v=" Jun­kers Ce­ra­pur­Com­fort ZBR 42-3 A 21 Gas-Brenn­wert­ther­me 42 kW, L / LL ohne Re­ge­lung, Jun­kers ST 120-5 Z, Mon­ta­ge­plat­te 258 + 223-1 (Un­ter­putz), ATEC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5"/>
    <n v="289859"/>
    <s v="/preisvergleich/Relocate/481847458.html?categoryId=18406&amp;pos=14&amp;price=3735.0&amp;productid=3497887&amp;sid=289859&amp;type=offer"/>
    <s v=" Jun­kers Ce­ra­pur­Com­fort ZBR 42-3 A 21 Gas-Brenn­wert­ther­me 42 kW, L / LL Jun­kers FR 120, Jun­kers SK 160-5 ZB, ohne Mon­ta­ge­plat­te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660"/>
    <n v="289859"/>
    <s v="/preisvergleich/Relocate/481848892.html?categoryId=18406&amp;pos=15&amp;price=3660.0&amp;productid=1750863&amp;sid=289859&amp;type=offer"/>
    <s v=" Jun­kers Ce­ra­pur­Com­fort ZBR 42-3 A 21 Gas-Brenn­wert­ther­me 42 kW, L / LL Mon­ta­ge­plat­te 993, ohne Re­ge­lung, Jun­kers ST 120-5 Z, Jun­kers AZB10 Dach rot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 21"/>
    <n v="3735"/>
    <n v="289859"/>
    <s v="/preisvergleich/Relocate/481848889.html?categoryId=18406&amp;pos=15&amp;price=3735.0&amp;productid=3497887&amp;sid=289859&amp;type=offer"/>
    <s v=" Jun­kers Ce­ra­pur­Com­fort ZBR 42-3 A 21 Gas-Brenn­wert­ther­me 42 kW, L / LL Jun­kers FR 120, Mon­ta­ge­plat­te 258 + 528-1 (Auf­putz), ohne Ab­gas­pa­ket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2855"/>
    <n v="289859"/>
    <s v="/preisvergleich/Relocate/475958126.html?categoryId=18406&amp;pos=1&amp;price=2855.0&amp;productid=2286143&amp;sid=289859&amp;type=offer"/>
    <s v=" Vail­lant ecoTEC ex­clu­siv VC 146/4-7 Brenn­wert­ther­me ca­lor­MA­TIC 370f, Schacht­sys­tem­pa­ket 7.5m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857"/>
    <n v="289859"/>
    <s v="/preisvergleich/Relocate/475958379.html?categoryId=18406&amp;pos=2&amp;price=2857.0&amp;productid=2286143&amp;sid=289859&amp;type=offer"/>
    <s v=" Vail­lant ecoTEC ex­clu­siv VC 206/4-7 Brenn­wert­ther­me ohne Ab­gas­pa­ket, ca­lor­MA­TIC 630/3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858"/>
    <n v="289859"/>
    <s v="/preisvergleich/Relocate/475957790.html?categoryId=18406&amp;pos=3&amp;price=2858.0&amp;productid=2286143&amp;sid=289859&amp;type=offer"/>
    <s v=" Vail­lant ecoTEC ex­clu­siv VC 206/4-7 Brenn­wert­ther­me ca­lor­MA­TIC 370f, Schacht­sys­tem­pa­ket 7.5m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859"/>
    <n v="289859"/>
    <s v="/preisvergleich/Relocate/475957923.html?categoryId=18406&amp;pos=4&amp;price=2859.0&amp;productid=2286143&amp;sid=289859&amp;type=offer"/>
    <s v=" Vail­lant ecoTEC ex­clu­siv VC 146/4-7 Brenn­wert­ther­me ca­lor­MA­TIC 470f, Flach­dach schwarz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859"/>
    <n v="289859"/>
    <s v="/preisvergleich/Relocate/475957426.html?categoryId=18406&amp;pos=5&amp;price=2859.0&amp;productid=2286143&amp;sid=289859&amp;type=offer"/>
    <s v=" Vail­lant ecoTEC ex­clu­siv VC 276/4-7 Brenn­wert­ther­me ca­lor­MA­TIC 350, Schacht­sys­tem­pa­ket 7.5m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859"/>
    <n v="289859"/>
    <s v="/preisvergleich/Relocate/475957634.html?categoryId=18406&amp;pos=6&amp;price=2859.0&amp;productid=2286143&amp;sid=289859&amp;type=offer"/>
    <s v=" Vail­lant ecoTEC ex­clu­siv VC 146/4-7 Brenn­wert­ther­me ca­lor­MA­TIC 470f, Flach­dach rot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2863"/>
    <n v="289859"/>
    <s v="/preisvergleich/Relocate/475957491.html?categoryId=18406&amp;pos=7&amp;price=2863.0&amp;productid=2286143&amp;sid=289859&amp;type=offer"/>
    <s v=" Vail­lant ecoTEC ex­clu­siv VC 146/4-7 Brenn­wert­ther­me ca­lor­MA­TIC 470/4, Schacht­sys­tem­pa­ket 7.5m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0"/>
    <n v="289859"/>
    <s v="/preisvergleich/Relocate/481849048.html?categoryId=18406&amp;pos=1&amp;price=366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0"/>
    <n v="289859"/>
    <s v="/preisvergleich/Relocate/481847378.html?categoryId=18406&amp;pos=1&amp;price=3740.0&amp;productid=3497887&amp;sid=289859&amp;type=offer"/>
    <s v=" Jun­kers Ce­ra­pur­Com­fort ZBR 42-3 A 21 Gas-Brenn­wert­ther­me 42 kW, L / LL Jun­kers FW 120, Mon­ta­ge­plat­te 994, Jun­kers ST 120-5 Z, ohne Ab­gas­pa­ket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clusiv VC 146/4-7"/>
    <n v="2863"/>
    <n v="289859"/>
    <s v="/preisvergleich/Relocate/475957456.html?categoryId=18406&amp;pos=8&amp;price=2863.0&amp;productid=2286143&amp;sid=289859&amp;type=offer"/>
    <s v=" Vail­lant ecoTEC ex­clu­siv VC 206/4-7 Brenn­wert­ther­me ca­lor­MA­TIC 370f, Schacht­sys­tem­pa­ket 7.5m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0"/>
    <n v="289859"/>
    <s v="/preisvergleich/Relocate/481849066.html?categoryId=18406&amp;pos=2&amp;price=3660.0&amp;productid=1750863&amp;sid=289859&amp;type=offer"/>
    <s v=" Jun­kers Ce­ra­pur­Com­fort ZBR 42-3 A 21 Gas-Brenn­wert­ther­me 42 kW, L / LL Mon­ta­ge­plat­te 258, ohne Re­ge­lung, Jun­kers ST 120-5 Z, Jun­kers Schacht 4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0"/>
    <n v="289859"/>
    <s v="/preisvergleich/Relocate/481847057.html?categoryId=18406&amp;pos=2&amp;price=3740.0&amp;productid=3497887&amp;sid=289859&amp;type=offer"/>
    <s v=" Jun­kers Ce­ra­pur­Com­fort ZBR 42-3 A 21 Gas-Brenn­wert­ther­me 42 kW, L / LL Mon­ta­ge­plat­te 258, ohne Re­ge­lung, Jun­kers ST 120-5 Z, Jun­kers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clusiv VC 146/4-7"/>
    <n v="2864"/>
    <n v="289859"/>
    <s v="/preisvergleich/Relocate/475958359.html?categoryId=18406&amp;pos=9&amp;price=2864.0&amp;productid=2286143&amp;sid=289859&amp;type=offer"/>
    <s v=" Vail­lant ecoTEC ex­clu­siv VC 276/4-7 Brenn­wert­ther­me ca­lor­MA­TIC 350, Schacht­sys­tem­pa­ket 7.5m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0"/>
    <n v="289859"/>
    <s v="/preisvergleich/Relocate/481848366.html?categoryId=18406&amp;pos=3&amp;price=3660.0&amp;productid=1750863&amp;sid=289859&amp;type=offer"/>
    <s v=" Jun­kers Ce­ra­pur­Com­fort ZBR 42-3 A 21 Gas-Brenn­wert­ther­me 42 kW, L / LL Jun­kers FW 120, Mon­ta­ge­plat­te 258, ohne Spei­cher, Jun­kers Schacht 10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0"/>
    <n v="289859"/>
    <s v="/preisvergleich/Relocate/481848947.html?categoryId=18406&amp;pos=3&amp;price=3740.0&amp;productid=3497887&amp;sid=289859&amp;type=offer"/>
    <s v=" Jun­kers Ce­ra­pur­Com­fort ZBR 42-3 A 21 Gas-Brenn­wert­ther­me 42 kW, L / LL Jun­kers FW 200, Mon­ta­ge­plat­te 994, ohne Spei­cher, Jun­kers Schacht 4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clusiv VC 146/4-7"/>
    <n v="2864"/>
    <n v="289859"/>
    <s v="/preisvergleich/Relocate/475957876.html?categoryId=18406&amp;pos=10&amp;price=2864.0&amp;productid=2286143&amp;sid=289859&amp;type=offer"/>
    <s v=" Vail­lant ecoTEC ex­clu­siv VC 146/4-7 Brenn­wert­ther­me ca­lor­MA­TIC 470f, Schrägdach rot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5"/>
    <n v="289859"/>
    <s v="/preisvergleich/Relocate/481860856.html?categoryId=18406&amp;pos=4&amp;price=3665.0&amp;productid=1750863&amp;sid=289859&amp;type=offer"/>
    <s v=" Jun­kers Ce­ra­pur­Com­fort ZBR 42-3 A 31 Gas-Brenn­wert­ther­me 42 kW, Flg. P Jun­kers FW 200, ohne Spei­cher, Jun­kers Schacht 8 Meter 80/125, ohne Mon­ta­ge­plat­t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0"/>
    <n v="289859"/>
    <s v="/preisvergleich/Relocate/481849065.html?categoryId=18406&amp;pos=4&amp;price=374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clusiv VC 146/4-7"/>
    <n v="2864"/>
    <n v="289859"/>
    <s v="/preisvergleich/Relocate/475957758.html?categoryId=18406&amp;pos=11&amp;price=2864.0&amp;productid=2286143&amp;sid=289859&amp;type=offer"/>
    <s v=" Vail­lant ecoTEC ex­clu­siv VC 146/4-7 Brenn­wert­ther­me ca­lor­MA­TIC 470f, Schrägdach schwarz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5"/>
    <n v="289859"/>
    <s v="/preisvergleich/Relocate/481846868.html?categoryId=18406&amp;pos=5&amp;price=3665.0&amp;productid=1750863&amp;sid=289859&amp;type=offer"/>
    <s v=" Jun­kers Ce­ra­pur­Com­fort ZBR 42-3 A 21 Gas-Brenn­wert­ther­me 42 kW, L / LL Jun­kers FW 120, ohne Spei­cher, Mon­ta­ge­plat­te 258 + 528-1 (Auf­putz), Jun­kers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0"/>
    <n v="289859"/>
    <s v="/preisvergleich/Relocate/481846904.html?categoryId=18406&amp;pos=5&amp;price=3740.0&amp;productid=3497887&amp;sid=289859&amp;type=offer"/>
    <s v=" Jun­kers Ce­ra­pur­Com­fort ZBR 42-3 A 21 Gas-Brenn­wert­ther­me 42 kW, L / LL Jun­kers FW 120, Mon­ta­ge­plat­te 994, ohne Spei­cher, Jun­kers Schacht 8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clusiv VC 146/4-7"/>
    <n v="2865"/>
    <n v="289859"/>
    <s v="/preisvergleich/Relocate/475957796.html?categoryId=18406&amp;pos=12&amp;price=2865.0&amp;productid=2286143&amp;sid=289859&amp;type=offer"/>
    <s v=" Vail­lant ecoTEC ex­clu­siv VC 146/4-7 Brenn­wert­ther­me ca­lor­MA­TIC 370f, Schacht­sys­tem­pa­ket 10m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5"/>
    <n v="289859"/>
    <s v="/preisvergleich/Relocate/481842558.html?categoryId=18406&amp;pos=6&amp;price=3665.0&amp;productid=1750863&amp;sid=289859&amp;type=offer"/>
    <s v=" Jun­kers Ce­ra­pur­Com­fort ZBR 42-3 A 21 Gas-Brenn­wert­ther­me 42 kW, L / LL ohne Re­ge­lung, Jun­kers SK 160-5 ZB, Mon­ta­ge­plat­te 258 + 528-1 (Auf­putz), ATEC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0"/>
    <n v="289859"/>
    <s v="/preisvergleich/Relocate/481846556.html?categoryId=18406&amp;pos=6&amp;price=374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clusiv VC 146/4-7"/>
    <n v="2865"/>
    <n v="289859"/>
    <s v="/preisvergleich/Relocate/475958034.html?categoryId=18406&amp;pos=13&amp;price=2865.0&amp;productid=2286143&amp;sid=289859&amp;type=offer"/>
    <s v=" Vail­lant ecoTEC ex­clu­siv VC 276/4-7 Brenn­wert­ther­me ca­lor­MA­TIC 470f, ohne Ab­gas­pa­ket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5"/>
    <n v="289859"/>
    <s v="/preisvergleich/Relocate/481860586.html?categoryId=18406&amp;pos=7&amp;price=3665.0&amp;productid=1750863&amp;sid=289859&amp;type=offer"/>
    <s v=" Jun­kers Ce­ra­pur­Com­fort ZBR 42-3 A 31 Gas-Brenn­wert­ther­me 42 kW, Flg. P ohne Re­ge­lung, Jun­kers ST 120-5 Z, Jun­kers Schacht 6 Meter 80/125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0"/>
    <n v="289859"/>
    <s v="/preisvergleich/Relocate/481848541.html?categoryId=18406&amp;pos=7&amp;price=3740.0&amp;productid=3497887&amp;sid=289859&amp;type=offer"/>
    <s v=" Jun­kers Ce­ra­pur­Com­fort ZBR 42-3 A 21 Gas-Brenn­wert­ther­me 42 kW, L / LL Jun­kers FR 120, Mon­ta­ge­plat­te 258, Jun­kers ST 120-5 Z, ATEC Schacht 8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clusiv VC 146/4-7"/>
    <n v="2868"/>
    <n v="289859"/>
    <s v="/preisvergleich/Relocate/475958465.html?categoryId=18406&amp;pos=14&amp;price=2868.0&amp;productid=2286143&amp;sid=289859&amp;type=offer"/>
    <s v=" Vail­lant ecoTEC ex­clu­siv VC 206/4-7 Brenn­wert­ther­me ca­lor­MA­TIC 470f, Flach­dach schwarz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5"/>
    <n v="289859"/>
    <s v="/preisvergleich/Relocate/481846605.html?categoryId=18406&amp;pos=8&amp;price=3665.0&amp;productid=1750863&amp;sid=289859&amp;type=offer"/>
    <s v=" Jun­kers Ce­ra­pur­Com­fort ZBR 42-3 A 21 Gas-Brenn­wert­ther­me 42 kW, L / LL Jun­kers FW 200, Mon­ta­ge­plat­te 993, ohne Spei­cher, ATEC Schacht 10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5"/>
    <n v="289859"/>
    <s v="/preisvergleich/Relocate/481847388.html?categoryId=18406&amp;pos=8&amp;price=3745.0&amp;productid=3497887&amp;sid=289859&amp;type=offer"/>
    <s v=" Jun­kers Ce­ra­pur­Com­fort ZBR 42-3 A 21 Gas-Brenn­wert­ther­me 42 kW, L / LL Jun­kers FR 120, Jun­kers SK 160-5 ZB, Jun­kers AZB09 Dach schwarz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clusiv VC 146/4-7"/>
    <n v="2868"/>
    <n v="289859"/>
    <s v="/preisvergleich/Relocate/475957853.html?categoryId=18406&amp;pos=15&amp;price=2868.0&amp;productid=2286143&amp;sid=289859&amp;type=offer"/>
    <s v=" Vail­lant ecoTEC ex­clu­siv VC 146/4-7 Brenn­wert­ther­me ca­lor­MA­TIC 470/4, Schacht­sys­tem­pa­ket 7.5m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665"/>
    <n v="289859"/>
    <s v="/preisvergleich/Relocate/481846354.html?categoryId=18406&amp;pos=9&amp;price=3665.0&amp;productid=1750863&amp;sid=289859&amp;type=offer"/>
    <s v=" Jun­kers Ce­ra­pur­Com­fort ZBR 42-3 A 21 Gas-Brenn­wert­ther­me 42 kW, L / LL Mon­ta­ge­plat­te 994, ohne Re­ge­lung, Jun­kers ST 120-5 Z, ATEC Schacht 8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5"/>
    <n v="289859"/>
    <s v="/preisvergleich/Relocate/481847459.html?categoryId=18406&amp;pos=9&amp;price=374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665"/>
    <n v="289859"/>
    <s v="/preisvergleich/Relocate/481848175.html?categoryId=18406&amp;pos=10&amp;price=3665.0&amp;productid=1750863&amp;sid=289859&amp;type=offer"/>
    <s v=" Jun­kers Ce­ra­pur­Com­fort ZBR 42-3 A 21 Gas-Brenn­wert­ther­me 42 kW, L / LL ohne Re­ge­lung, Jun­kers ST 120-5 Z, Mon­ta­ge­plat­te 258 + 528-1 (Auf­putz), ATEC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5"/>
    <n v="289859"/>
    <s v="/preisvergleich/Relocate/481848913.html?categoryId=18406&amp;pos=10&amp;price=3745.0&amp;productid=3497887&amp;sid=289859&amp;type=offer"/>
    <s v=" Jun­kers Ce­ra­pur­Com­fort ZBR 42-3 A 21 Gas-Brenn­wert­ther­me 42 kW, L / LL Jun­kers FR 50, Jun­kers SK 160-5 ZB, ohne Mon­ta­ge­plat­te, ATEC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665"/>
    <n v="289859"/>
    <s v="/preisvergleich/Relocate/481847920.html?categoryId=18406&amp;pos=11&amp;price=3665.0&amp;productid=1750863&amp;sid=289859&amp;type=offer"/>
    <s v=" Jun­kers Ce­ra­pur­Com­fort ZBR 42-3 A 21 Gas-Brenn­wert­ther­me 42 kW, L / LL Jun­kers FR 50, Jun­kers ST 120-5 Z, ohne Mon­ta­ge­plat­te, ATEC Schacht 8 Meter 80/125 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5"/>
    <n v="289859"/>
    <s v="/preisvergleich/Relocate/481848887.html?categoryId=18406&amp;pos=11&amp;price=3745.0&amp;productid=3497887&amp;sid=289859&amp;type=offer"/>
    <s v=" Jun­kers Ce­ra­pur­Com­fort ZBR 42-3 A 21 Gas-Brenn­wert­ther­me 42 kW, L / LL Jun­kers FW 120, Mon­ta­ge­plat­te 993, Jun­kers ST 120-5 Z, ohne Ab­gas­pa­ket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665"/>
    <n v="289859"/>
    <s v="/preisvergleich/Relocate/481855437.html?categoryId=18406&amp;pos=12&amp;price=3665.0&amp;productid=1750863&amp;sid=289859&amp;type=offer"/>
    <s v=" Jun­kers Ce­ra­pur­Com­fort ZBR 42-3 A 31 Gas-Brenn­wert­ther­me 42 kW, Flg. P Jun­kers FW 200, Jun­kers ST 120-5 Z, ohne Ab­gas­pa­ket, ohne Mon­ta­ge­plat­te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5"/>
    <n v="289859"/>
    <s v="/preisvergleich/Relocate/481848890.html?categoryId=18406&amp;pos=12&amp;price=374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665"/>
    <n v="289859"/>
    <s v="/preisvergleich/Relocate/481849033.html?categoryId=18406&amp;pos=13&amp;price=3665.0&amp;productid=1750863&amp;sid=289859&amp;type=offer"/>
    <s v=" Jun­kers Ce­ra­pur­Com­fort ZBR 42-3 A 21 Gas-Brenn­wert­ther­me 42 kW, L / LL Jun­kers FW 200, Mon­ta­ge­plat­te 258, ohne Spei­cher, Jun­kers Schacht 6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5"/>
    <n v="289859"/>
    <s v="/preisvergleich/Relocate/481848974.html?categoryId=18406&amp;pos=13&amp;price=3745.0&amp;productid=3497887&amp;sid=289859&amp;type=offer"/>
    <s v=" Jun­kers Ce­ra­pur­Com­fort ZBR 42-3 A 21 Gas-Brenn­wert­ther­me 42 kW, L / LL Jun­kers FW 200, Mon­ta­ge­plat­te 993, ohne Spei­cher, Jun­kers Schacht 4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670"/>
    <n v="289859"/>
    <s v="/preisvergleich/Relocate/481847014.html?categoryId=18406&amp;pos=14&amp;price=3670.0&amp;productid=1750863&amp;sid=289859&amp;type=offer"/>
    <s v=" Jun­kers Ce­ra­pur­Com­fort ZBR 42-3 A 21 Gas-Brenn­wert­ther­me 42 kW, L / LL ohne Re­ge­lung, Jun­kers SK 200-5 ZB, ohne Mon­ta­ge­plat­te, ATEC Schacht 6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5"/>
    <n v="289859"/>
    <s v="/preisvergleich/Relocate/481848609.html?categoryId=18406&amp;pos=14&amp;price=3745.0&amp;productid=3497887&amp;sid=289859&amp;type=offer"/>
    <s v=" Jun­kers Ce­ra­pur­Com­fort ZBR 42-3 A 21 Gas-Brenn­wert­ther­me 42 kW, L / LL Jun­kers FR 120, Jun­kers SK 160-5 ZB, Jun­kers AZB10 Dach rot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670"/>
    <n v="289859"/>
    <s v="/preisvergleich/Relocate/481848037.html?categoryId=18406&amp;pos=15&amp;price=3670.0&amp;productid=1750863&amp;sid=289859&amp;type=offer"/>
    <s v=" Jun­kers Ce­ra­pur­Com­fort ZBR 42-3 A 21 Gas-Brenn­wert­ther­me 42 kW, L / LL Jun­kers FW 200, ohne Spei­cher, Jun­kers Schacht 10 Meter 80/125, ohne Mon­ta­ge­plat­te 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42 3 A 21"/>
    <n v="3745"/>
    <n v="289859"/>
    <s v="/preisvergleich/Relocate/481846715.html?categoryId=18406&amp;pos=15&amp;price=3745.0&amp;productid=3497887&amp;sid=289859&amp;type=offer"/>
    <s v=" Jun­kers Ce­ra­pur­Com­fort ZBR 42-3 A 21 Gas-Brenn­wert­ther­me 42 kW, L / LL Jun­kers FW 120, Mon­ta­ge­plat­te 993, ohne Spei­cher, Jun­kers Schacht 8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2868"/>
    <n v="289859"/>
    <s v="/preisvergleich/Relocate/475957619.html?categoryId=18406&amp;pos=1&amp;price=2868.0&amp;productid=2286143&amp;sid=289859&amp;type=offer"/>
    <s v=" Vail­lant ecoTEC ex­clu­siv VC 206/4-7 Brenn­wert­ther­me ca­lor­MA­TIC 470f, Flach­dach rot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870"/>
    <n v="289859"/>
    <s v="/preisvergleich/Relocate/475957434.html?categoryId=18406&amp;pos=2&amp;price=2870.0&amp;productid=2286143&amp;sid=289859&amp;type=offer"/>
    <s v=" Vail­lant ecoTEC ex­clu­siv VC 276/4-7 Brenn­wert­ther­me ca­lor­MA­TIC 470f, ohne Ab­gas­pa­ket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872"/>
    <n v="289859"/>
    <s v="/preisvergleich/Relocate/475957799.html?categoryId=18406&amp;pos=3&amp;price=2872.0&amp;productid=2286143&amp;sid=289859&amp;type=offer"/>
    <s v=" Vail­lant ecoTEC ex­clu­siv VC 206/4-7 Brenn­wert­ther­me ca­lor­MA­TIC 470/4, Schacht­sys­tem­pa­ket 7.5m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873"/>
    <n v="289859"/>
    <s v="/preisvergleich/Relocate/475958441.html?categoryId=18406&amp;pos=4&amp;price=2873.0&amp;productid=2286143&amp;sid=289859&amp;type=offer"/>
    <s v=" Vail­lant ecoTEC ex­clu­siv VC 206/4-7 Brenn­wert­ther­me ca­lor­MA­TIC 470f, Schrägdach rot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873"/>
    <n v="289859"/>
    <s v="/preisvergleich/Relocate/475958408.html?categoryId=18406&amp;pos=5&amp;price=2873.0&amp;productid=2286143&amp;sid=289859&amp;type=offer"/>
    <s v=" Vail­lant ecoTEC ex­clu­siv VC 146/4-7 Brenn­wert­ther­me ohne Ab­gas­pa­ket, ca­lor­MA­TIC 630/3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873"/>
    <n v="289859"/>
    <s v="/preisvergleich/Relocate/475957489.html?categoryId=18406&amp;pos=6&amp;price=2873.0&amp;productid=2286143&amp;sid=289859&amp;type=offer"/>
    <s v=" Vail­lant ecoTEC ex­clu­siv VC 206/4-7 Brenn­wert­ther­me ca­lor­MA­TIC 470f, Schrägdach schwarz 60/100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2873"/>
    <n v="289859"/>
    <s v="/preisvergleich/Relocate/475957528.html?categoryId=18406&amp;pos=7&amp;price=2873.0&amp;productid=2286143&amp;sid=289859&amp;type=offer"/>
    <s v=" Vail­lant ecoTEC ex­clu­siv VC 206/4-7 Brenn­wert­ther­me ca­lor­MA­TIC 370f, Schacht­sys­tem­pa­ket 10m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70"/>
    <n v="289859"/>
    <s v="/preisvergleich/Relocate/481847710.html?categoryId=18406&amp;pos=1&amp;price=3670.0&amp;productid=1750863&amp;sid=289859&amp;type=offer"/>
    <s v=" Jun­kers Ce­ra­pur­Com­fort ZBR 42-3 A 21 Gas-Brenn­wert­ther­me 42 kW, L / LL Mon­ta­ge­plat­te 993, ohne Re­ge­lung, Jun­kers ST 120-5 Z, ATEC Schacht 8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45"/>
    <n v="289859"/>
    <s v="/preisvergleich/Relocate/481848804.html?categoryId=18406&amp;pos=1&amp;price=3745.0&amp;productid=3497887&amp;sid=289859&amp;type=offer"/>
    <s v=" Jun­kers Ce­ra­pur­Com­fort ZBR 42-3 A 21 Gas-Brenn­wert­ther­me 42 kW, L / LL Jun­kers FW 12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2874"/>
    <n v="289859"/>
    <s v="/preisvergleich/Relocate/475957651.html?categoryId=18406&amp;pos=8&amp;price=2874.0&amp;productid=2286143&amp;sid=289859&amp;type=offer"/>
    <s v=" Vail­lant ecoTEC ex­clu­siv VC 276/4-7 Brenn­wert­ther­me ca­lor­MA­TIC 350, Schacht­sys­tem­pa­ket 10m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70"/>
    <n v="289859"/>
    <s v="/preisvergleich/Relocate/481847320.html?categoryId=18406&amp;pos=2&amp;price=3670.0&amp;productid=1750863&amp;sid=289859&amp;type=offer"/>
    <s v=" Jun­kers Ce­ra­pur­Com­fort ZBR 42-3 A 21 Gas-Brenn­wert­ther­me 42 kW, L / LL ohne Re­ge­lung, Jun­kers ST 120-5 Z, Jun­kers Schacht 8 Meter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45"/>
    <n v="289859"/>
    <s v="/preisvergleich/Relocate/481848779.html?categoryId=18406&amp;pos=2&amp;price=3745.0&amp;productid=3497887&amp;sid=289859&amp;type=offer"/>
    <s v=" Jun­kers Ce­ra­pur­Com­fort ZBR 42-3 A 21 Gas-Brenn­wert­ther­me 42 kW, L / LL Mon­ta­ge­plat­te 994, ohne Re­ge­lung, Jun­kers SK 16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2875"/>
    <n v="289859"/>
    <s v="/preisvergleich/Relocate/475958087.html?categoryId=18406&amp;pos=9&amp;price=2875.0&amp;productid=2286143&amp;sid=289859&amp;type=offer"/>
    <s v=" Vail­lant ecoTEC ex­clu­siv VC 656/4-7 Brenn­wert­ther­me, L/LL ohne, ohne Re­ge­lung, ohne Ab­gas­pa­ket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70"/>
    <n v="289859"/>
    <s v="/preisvergleich/Relocate/481848324.html?categoryId=18406&amp;pos=3&amp;price=3670.0&amp;productid=1750863&amp;sid=289859&amp;type=offer"/>
    <s v=" Jun­kers Ce­ra­pur­Com­fort ZBR 42-3 A 21 Gas-Brenn­wert­ther­me 42 kW, L / LL Jun­kers FR 50, Mon­ta­ge­plat­te 258, Jun­kers ST 120-5 Z, ATEC Schacht 4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0"/>
    <n v="289859"/>
    <s v="/preisvergleich/Relocate/481848261.html?categoryId=18406&amp;pos=3&amp;price=3750.0&amp;productid=3497887&amp;sid=289859&amp;type=offer"/>
    <s v=" Jun­kers Ce­ra­pur­Com­fort ZBR 42-3 A 21 Gas-Brenn­wert­ther­me 42 kW, L / LL Mon­ta­ge­plat­te 993, ohne Re­ge­lung, Jun­kers SK 16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2875"/>
    <n v="289859"/>
    <s v="/preisvergleich/Relocate/475957493.html?categoryId=18406&amp;pos=10&amp;price=2875.0&amp;productid=2286143&amp;sid=289859&amp;type=offer"/>
    <s v=" Vail­lant ecoTEC ex­clu­siv VC 656/4-7 Brenn­wert­ther­me, E / H ohne Re­ge­lung, ohne Ab­gas­pa­ket, Zu­be­hör­pa­ket A+B+C+D+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75"/>
    <n v="289859"/>
    <s v="/preisvergleich/Relocate/481860958.html?categoryId=18406&amp;pos=4&amp;price=3675.0&amp;productid=1750863&amp;sid=289859&amp;type=offer"/>
    <s v=" Jun­kers Ce­ra­pur­Com­fort ZBR 42-3 A 31 Gas-Brenn­wert­ther­me 42 kW, Flg. P Jun­kers FR 50, Jun­kers ST 120-5 Z, Jun­kers AZB10 Dach rot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0"/>
    <n v="289859"/>
    <s v="/preisvergleich/Relocate/481848059.html?categoryId=18406&amp;pos=4&amp;price=3750.0&amp;productid=3497887&amp;sid=289859&amp;type=offer"/>
    <s v=" Jun­kers Ce­ra­pur­Com­fort ZBR 42-3 A 21 Gas-Brenn­wert­ther­me 42 kW, L / LL Jun­kers FW 200, Mon­ta­ge­plat­te 258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2875"/>
    <n v="289859"/>
    <s v="/preisvergleich/Relocate/475957432.html?categoryId=18406&amp;pos=11&amp;price=2875.0&amp;productid=2286143&amp;sid=289859&amp;type=offer"/>
    <s v=" Vail­lant ecoTEC ex­clu­siv VC 656/4-7 Brenn­wert­ther­me, L/LL ohne Re­ge­lung, ohne Ab­gas­pa­ket, Zu­be­hör­pa­ket A+B+C+D+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75"/>
    <n v="289859"/>
    <s v="/preisvergleich/Relocate/481860977.html?categoryId=18406&amp;pos=5&amp;price=3675.0&amp;productid=1750863&amp;sid=289859&amp;type=offer"/>
    <s v=" Jun­kers Ce­ra­pur­Com­fort ZBR 42-3 A 31 Gas-Brenn­wert­ther­me 42 kW, Flg. P Jun­kers FR 50, Jun­kers ST 120-5 Z, Jun­kers AZB09 Dach schwarz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0"/>
    <n v="289859"/>
    <s v="/preisvergleich/Relocate/481847740.html?categoryId=18406&amp;pos=5&amp;price=3750.0&amp;productid=3497887&amp;sid=289859&amp;type=offer"/>
    <s v=" Jun­kers Ce­ra­pur­Com­fort ZBR 42-3 A 21 Gas-Brenn­wert­ther­me 42 kW, L / LL Mon­ta­ge­plat­te 258, ohne Re­ge­lung, Jun­kers SK 160-5 ZB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2875"/>
    <n v="289859"/>
    <s v="/preisvergleich/Relocate/475957415.html?categoryId=18406&amp;pos=12&amp;price=2875.0&amp;productid=2286143&amp;sid=289859&amp;type=offer"/>
    <s v=" Vail­lant ecoTEC ex­clu­siv VC 656/4-7 Brenn­wert­ther­me, E / H ohne, ohne Re­ge­lung, ohne Ab­gas­pa­ket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75"/>
    <n v="289859"/>
    <s v="/preisvergleich/Relocate/481847617.html?categoryId=18406&amp;pos=6&amp;price=3675.0&amp;productid=1750863&amp;sid=289859&amp;type=offer"/>
    <s v=" Jun­kers Ce­ra­pur­Com­fort ZBR 42-3 A 21 Gas-Brenn­wert­ther­me 42 kW, L / LL ohne Re­ge­lung, Jun­kers SK 160-5 ZB, Jun­kers Schacht 4 Meter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0"/>
    <n v="289859"/>
    <s v="/preisvergleich/Relocate/481847476.html?categoryId=18406&amp;pos=6&amp;price=3750.0&amp;productid=3497887&amp;sid=289859&amp;type=offer"/>
    <s v=" Jun­kers Ce­ra­pur­Com­fort ZBR 42-3 A 21 Gas-Brenn­wert­ther­me 42 kW, L / LL Jun­kers FR 50, Mon­ta­ge­plat­te 258, Jun­kers SK 160-5 ZB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2877"/>
    <n v="289859"/>
    <s v="/preisvergleich/Relocate/475957618.html?categoryId=18406&amp;pos=13&amp;price=2877.0&amp;productid=2286143&amp;sid=289859&amp;type=offer"/>
    <s v=" Vail­lant ecoTEC ex­clu­siv VC 206/4-7 Brenn­wert­ther­me ca­lor­MA­TIC 470/4, Schacht­sys­tem­pa­ket 7.5m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75"/>
    <n v="289859"/>
    <s v="/preisvergleich/Relocate/481848709.html?categoryId=18406&amp;pos=7&amp;price=3675.0&amp;productid=1750863&amp;sid=289859&amp;type=offer"/>
    <s v=" Jun­kers Ce­ra­pur­Com­fort ZBR 42-3 A 21 Gas-Brenn­wert­ther­me 42 kW, L / LL Jun­kers FR 120, Jun­kers ST 120-5 Z, ohne Mon­ta­ge­plat­te, ATEC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0"/>
    <n v="289859"/>
    <s v="/preisvergleich/Relocate/481846900.html?categoryId=18406&amp;pos=7&amp;price=3750.0&amp;productid=3497887&amp;sid=289859&amp;type=offer"/>
    <s v=" Jun­kers Ce­ra­pur­Com­fort ZBR 42-3 A 21 Gas-Brenn­wert­ther­me 42 kW, L / LL Jun­kers FW 20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2878"/>
    <n v="289859"/>
    <s v="/preisvergleich/Relocate/475958180.html?categoryId=18406&amp;pos=14&amp;price=2878.0&amp;productid=2286143&amp;sid=289859&amp;type=offer"/>
    <s v=" Vail­lant ecoTEC ex­clu­siv VC 146/4-7 Brenn­wert­ther­me ca­lor­MA­TIC 470/4, Schacht­sys­tem­pa­ket 10m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80"/>
    <n v="289859"/>
    <s v="/preisvergleich/Relocate/481861014.html?categoryId=18406&amp;pos=8&amp;price=3680.0&amp;productid=1750863&amp;sid=289859&amp;type=offer"/>
    <s v=" Jun­kers Ce­ra­pur­Com­fort ZBR 42-3 A 31 Gas-Brenn­wert­ther­me 42 kW, Flg. P Mon­ta­ge­plat­te 258, ohne Re­ge­lung, Jun­kers ST 120-5 Z, Jun­kers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0"/>
    <n v="289859"/>
    <s v="/preisvergleich/Relocate/481842556.html?categoryId=18406&amp;pos=8&amp;price=3750.0&amp;productid=3497887&amp;sid=289859&amp;type=offer"/>
    <s v=" Jun­kers Ce­ra­pur­Com­fort ZBR 42-3 A 21 Gas-Brenn­wert­ther­me 42 kW, L / LL Jun­kers FR 50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2878"/>
    <n v="289859"/>
    <s v="/preisvergleich/Relocate/475957718.html?categoryId=18406&amp;pos=15&amp;price=2878.0&amp;productid=2286143&amp;sid=289859&amp;type=offer"/>
    <s v=" Vail­lant ecoTEC ex­clu­siv VC 146/4-7 Brenn­wert­ther­me ohne Ab­gas­pa­ket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680"/>
    <n v="289859"/>
    <s v="/preisvergleich/Relocate/481846914.html?categoryId=18406&amp;pos=9&amp;price=3680.0&amp;productid=1750863&amp;sid=289859&amp;type=offer"/>
    <s v=" Jun­kers Ce­ra­pur­Com­fort ZBR 42-3 A 21 Gas-Brenn­wert­ther­me 42 kW, L / LL ohne Re­ge­lung, Jun­kers SK 160-5 ZB, Mon­ta­ge­plat­te 258 + 223-1 (Un­ter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5"/>
    <n v="289859"/>
    <s v="/preisvergleich/Relocate/481847837.html?categoryId=18406&amp;pos=9&amp;price=3755.0&amp;productid=3497887&amp;sid=289859&amp;type=offer"/>
    <s v=" Jun­kers Ce­ra­pur­Com­fort ZBR 42-3 A 21 Gas-Brenn­wert­ther­me 42 kW, L / LL Jun­kers FR 50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680"/>
    <n v="289859"/>
    <s v="/preisvergleich/Relocate/481842520.html?categoryId=18406&amp;pos=10&amp;price=3680.0&amp;productid=1750863&amp;sid=289859&amp;type=offer"/>
    <s v=" Jun­kers Ce­ra­pur­Com­fort ZBR 42-3 A 21 Gas-Brenn­wert­ther­me 42 kW, L / LL ohne Re­ge­lung, Jun­kers AZB10 Dach rot 80/125, Jun­kers SK 200-5 ZB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5"/>
    <n v="289859"/>
    <s v="/preisvergleich/Relocate/481846957.html?categoryId=18406&amp;pos=10&amp;price=3755.0&amp;productid=3497887&amp;sid=289859&amp;type=offer"/>
    <s v=" Jun­kers Ce­ra­pur­Com­fort ZBR 42-3 A 21 Gas-Brenn­wert­ther­me 42 kW, L / LL Jun­kers FR 120, Jun­kers SK 160-5 ZB, ohne Mon­ta­ge­plat­te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680"/>
    <n v="289859"/>
    <s v="/preisvergleich/Relocate/481847360.html?categoryId=18406&amp;pos=11&amp;price=3680.0&amp;productid=1750863&amp;sid=289859&amp;type=offer"/>
    <s v=" Jun­kers Ce­ra­pur­Com­fort ZBR 42-3 A 21 Gas-Brenn­wert­ther­me 42 kW, L / LL ohne Re­ge­lung, Jun­kers AZB09 Dach schwarz 80/125, Jun­kers SK 200-5 ZB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5"/>
    <n v="289859"/>
    <s v="/preisvergleich/Relocate/481846949.html?categoryId=18406&amp;pos=11&amp;price=3755.0&amp;productid=3497887&amp;sid=289859&amp;type=offer"/>
    <s v=" Jun­kers Ce­ra­pur­Com­fort ZBR 42-3 A 21 Gas-Brenn­wert­ther­me 42 kW, L / LL Mon­ta­ge­plat­te 258, ohne Re­ge­lung, Jun­kers SK 20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680"/>
    <n v="289859"/>
    <s v="/preisvergleich/Relocate/481865732.html?categoryId=18406&amp;pos=12&amp;price=3680.0&amp;productid=1750863&amp;sid=289859&amp;type=offer"/>
    <s v=" Jun­kers Ce­ra­pur­Com­fort ZBR 42-3 A 31 Gas-Brenn­wert­ther­me 42 kW, Flg. P Mon­ta­ge­plat­te 993, ohne Re­ge­lung, Jun­kers ST 120-5 Z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5"/>
    <n v="289859"/>
    <s v="/preisvergleich/Relocate/481846865.html?categoryId=18406&amp;pos=12&amp;price=3755.0&amp;productid=3497887&amp;sid=289859&amp;type=offer"/>
    <s v=" Jun­kers Ce­ra­pur­Com­fort ZBR 42-3 A 21 Gas-Brenn­wert­ther­me 42 kW, L / LL ohne Re­ge­lung, Jun­kers SK 160-5 ZB, Jun­kers Schacht 10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685"/>
    <n v="289859"/>
    <s v="/preisvergleich/Relocate/481847190.html?categoryId=18406&amp;pos=13&amp;price=3685.0&amp;productid=1750863&amp;sid=289859&amp;type=offer"/>
    <s v=" Jun­kers Ce­ra­pur­Com­fort ZBR 42-3 A 21 Gas-Brenn­wert­ther­me 42 kW, L / LL Mon­ta­ge­plat­te 994, ohne Re­ge­lung, Jun­kers SK 160-5 ZB, ATEC Schacht 4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55"/>
    <n v="289859"/>
    <s v="/preisvergleich/Relocate/481846745.html?categoryId=18406&amp;pos=13&amp;price=3755.0&amp;productid=3497887&amp;sid=289859&amp;type=offer"/>
    <s v=" Jun­kers Ce­ra­pur­Com­fort ZBR 42-3 A 21 Gas-Brenn­wert­ther­me 42 kW, L / LL Jun­kers FR 120, Mon­ta­ge­plat­te 994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685"/>
    <n v="289859"/>
    <s v="/preisvergleich/Relocate/481848126.html?categoryId=18406&amp;pos=14&amp;price=3685.0&amp;productid=1750863&amp;sid=289859&amp;type=offer"/>
    <s v=" Jun­kers Ce­ra­pur­Com­fort ZBR 42-3 A 21 Gas-Brenn­wert­ther­me 42 kW, L / LL Jun­kers FR 50, Jun­kers ST 120-5 Z, ohne Mon­ta­ge­plat­te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60"/>
    <n v="289859"/>
    <s v="/preisvergleich/Relocate/481847713.html?categoryId=18406&amp;pos=14&amp;price=3760.0&amp;productid=3497887&amp;sid=289859&amp;type=offer"/>
    <s v=" Jun­kers Ce­ra­pur­Com­fort ZBR 42-3 A 21 Gas-Brenn­wert­ther­me 42 kW, L / LL Jun­kers FR 50, Mon­ta­ge­plat­te 258, Jun­kers SK 160-5 ZB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3685"/>
    <n v="289859"/>
    <s v="/preisvergleich/Relocate/481848232.html?categoryId=18406&amp;pos=15&amp;price=3685.0&amp;productid=1750863&amp;sid=289859&amp;type=offer"/>
    <s v=" Jun­kers Ce­ra­pur­Com­fort ZBR 42-3 A 21 Gas-Brenn­wert­ther­me 42 kW, L / LL Jun­kers FR 120, Jun­kers ST 120-5 Z, Jun­kers AZB10 Dach rot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760"/>
    <n v="289859"/>
    <s v="/preisvergleich/Relocate/481847213.html?categoryId=18406&amp;pos=15&amp;price=3760.0&amp;productid=3497887&amp;sid=289859&amp;type=offer"/>
    <s v=" Jun­kers Ce­ra­pur­Com­fort ZBR 42-3 A 21 Gas-Brenn­wert­ther­me 42 kW, L / LL Jun­kers FR 120, Mon­ta­ge­plat­te 258, Jun­kers SK 160-5 ZB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879"/>
    <n v="289859"/>
    <s v="/preisvergleich/Relocate/475957600.html?categoryId=18406&amp;pos=1&amp;price=2879.0&amp;productid=2286143&amp;sid=289859&amp;type=offer"/>
    <s v=" Vail­lant ecoTEC ex­clu­siv VC 276/4-7 Brenn­wert­ther­me ca­lor­MA­TIC 370, Schacht­sys­tem­pa­ket 7.5m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880"/>
    <n v="289859"/>
    <s v="/preisvergleich/Relocate/475957610.html?categoryId=18406&amp;pos=2&amp;price=2880.0&amp;productid=2286143&amp;sid=289859&amp;type=offer"/>
    <s v=" Vail­lant ecoTEC ex­clu­siv VC 146/4-7 Brenn­wert­ther­me ca­lor­MA­TIC 370f, Schacht­sys­tem­pa­ket 7.5m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882"/>
    <n v="289859"/>
    <s v="/preisvergleich/Relocate/475957378.html?categoryId=18406&amp;pos=3&amp;price=2882.0&amp;productid=2286143&amp;sid=289859&amp;type=offer"/>
    <s v=" Vail­lant ecoTEC ex­clu­siv VC 206/4-7 Brenn­wert­ther­me ohne Ab­gas­pa­ket, ca­lor­MA­TIC 630/3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884"/>
    <n v="289859"/>
    <s v="/preisvergleich/Relocate/475957976.html?categoryId=18406&amp;pos=4&amp;price=2884.0&amp;productid=2286143&amp;sid=289859&amp;type=offer"/>
    <s v=" Vail­lant ecoTEC ex­clu­siv VC 276/4-7 Brenn­wert­ther­me ca­lor­MA­TIC 370, Schacht­sys­tem­pa­ket 7.5m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887"/>
    <n v="289859"/>
    <s v="/preisvergleich/Relocate/475957614.html?categoryId=18406&amp;pos=5&amp;price=2887.0&amp;productid=2286143&amp;sid=289859&amp;type=offer"/>
    <s v=" Vail­lant ecoTEC ex­clu­siv VC 206/4-7 Brenn­wert­ther­me ca­lor­MA­TIC 470/4, Schacht­sys­tem­pa­ket 10m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887"/>
    <n v="289859"/>
    <s v="/preisvergleich/Relocate/475957205.html?categoryId=18406&amp;pos=6&amp;price=2887.0&amp;productid=2286143&amp;sid=289859&amp;type=offer"/>
    <s v=" Vail­lant ecoTEC ex­clu­siv VC 206/4-7 Brenn­wert­ther­me ohne Ab­gas­pa­ket, ca­lor­MA­TIC 630/3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888"/>
    <n v="289859"/>
    <s v="/preisvergleich/Relocate/475957731.html?categoryId=18406&amp;pos=7&amp;price=2888.0&amp;productid=2286143&amp;sid=289859&amp;type=offer"/>
    <s v=" Vail­lant ecoTEC ex­clu­siv VC 206/4-7 Brenn­wert­ther­me ca­lor­MA­TIC 370f, Schacht­sys­tem­pa­ket 7.5m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2889"/>
    <n v="289859"/>
    <s v="/preisvergleich/Relocate/475958305.html?categoryId=18406&amp;pos=8&amp;price=2889.0&amp;productid=2286143&amp;sid=289859&amp;type=offer"/>
    <s v=" Vail­lant ecoTEC ex­clu­siv VC 276/4-7 Brenn­wert­ther­me ca­lor­MA­TIC 350, Schacht­sys­tem­pa­ket 7.5m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685"/>
    <n v="289859"/>
    <s v="/preisvergleich/Relocate/481847860.html?categoryId=18406&amp;pos=1&amp;price=3685.0&amp;productid=1750863&amp;sid=289859&amp;type=offer"/>
    <s v=" Jun­kers Ce­ra­pur­Com­fort ZBR 42-3 A 21 Gas-Brenn­wert­ther­me 42 kW, L / LL Jun­kers FW 120, Mon­ta­ge­plat­te 994, ohne Spei­cher, Jun­kers Schacht 4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60"/>
    <n v="289859"/>
    <s v="/preisvergleich/Relocate/481847133.html?categoryId=18406&amp;pos=1&amp;price=3760.0&amp;productid=3497887&amp;sid=289859&amp;type=offer"/>
    <s v=" Jun­kers Ce­ra­pur­Com­fort ZBR 42-3 A 21 Gas-Brenn­wert­ther­me 42 kW, L / LL Jun­kers FR 120, Mon­ta­ge­plat­te 258, Jun­kers ST 120-5 Z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890"/>
    <n v="289859"/>
    <s v="/preisvergleich/Relocate/475957215.html?categoryId=18406&amp;pos=9&amp;price=2890.0&amp;productid=2286143&amp;sid=289859&amp;type=offer"/>
    <s v=" Vail­lant ecoTEC ex­clu­siv VC 146/4-7 Brenn­wert­ther­me ca­lor­MA­TIC 370f, Schacht­sys­tem­pa­ket 10m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685"/>
    <n v="289859"/>
    <s v="/preisvergleich/Relocate/481847986.html?categoryId=18406&amp;pos=2&amp;price=3685.0&amp;productid=1750863&amp;sid=289859&amp;type=offer"/>
    <s v=" Jun­kers Ce­ra­pur­Com­fort ZBR 42-3 A 21 Gas-Brenn­wert­ther­me 42 kW, L / LL Jun­kers FR 50, Jun­kers SK 160-5 ZB, ohne Mon­ta­ge­plat­te, ATEC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60"/>
    <n v="289859"/>
    <s v="/preisvergleich/Relocate/481848921.html?categoryId=18406&amp;pos=2&amp;price=3760.0&amp;productid=3497887&amp;sid=289859&amp;type=offer"/>
    <s v=" Jun­kers Ce­ra­pur­Com­fort ZBR 42-3 A 21 Gas-Brenn­wert­ther­me 42 kW, L / LL Jun­kers FR 50, Mon­ta­ge­plat­te 258, Jun­kers SK 160-5 ZB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890.81"/>
    <n v="279747"/>
    <s v="/preisvergleich/Relocate/517242244.html?categoryId=18406&amp;pos=10&amp;price=2890.81&amp;productid=2286143&amp;sid=279747&amp;type=offer"/>
    <s v=" Vail­lant ecoTEC ex­clu­siv VC 146/4-7 0010004121 Gas-Wand­heiz­ge­rät mit Brenn­wert­tech­nik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685"/>
    <n v="289859"/>
    <s v="/preisvergleich/Relocate/481847513.html?categoryId=18406&amp;pos=3&amp;price=3685.0&amp;productid=1750863&amp;sid=289859&amp;type=offer"/>
    <s v=" Jun­kers Ce­ra­pur­Com­fort ZBR 42-3 A 21 Gas-Brenn­wert­ther­me 42 kW, L / LL Mon­ta­ge­plat­te 994, ohne Re­ge­lung, Jun­kers ST 120-5 Z, ATEC Schacht 10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60"/>
    <n v="289859"/>
    <s v="/preisvergleich/Relocate/481846344.html?categoryId=18406&amp;pos=3&amp;price=3760.0&amp;productid=3497887&amp;sid=289859&amp;type=offer"/>
    <s v=" Jun­kers Ce­ra­pur­Com­fort ZBR 42-3 A 21 Gas-Brenn­wert­ther­me 42 kW, L / LL Jun­kers FR 120, Mon­ta­ge­plat­te 993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893"/>
    <n v="289859"/>
    <s v="/preisvergleich/Relocate/475957840.html?categoryId=18406&amp;pos=11&amp;price=2893.0&amp;productid=2286143&amp;sid=289859&amp;type=offer"/>
    <s v=" Vail­lant ecoTEC ex­clu­siv VC 146/4-7 Brenn­wert­ther­me ca­lor­MA­TIC 470/4, Schacht­sys­tem­pa­ket 7.5m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685"/>
    <n v="289859"/>
    <s v="/preisvergleich/Relocate/481848879.html?categoryId=18406&amp;pos=4&amp;price=3685.0&amp;productid=1750863&amp;sid=289859&amp;type=offer"/>
    <s v=" Jun­kers Ce­ra­pur­Com­fort ZBR 42-3 A 21 Gas-Brenn­wert­ther­me 42 kW, L / LL ohne Re­ge­lung, Jun­kers SK 160-5 ZB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65"/>
    <n v="289859"/>
    <s v="/preisvergleich/Relocate/481847963.html?categoryId=18406&amp;pos=4&amp;price=3765.0&amp;productid=3497887&amp;sid=289859&amp;type=offer"/>
    <s v=" Jun­kers Ce­ra­pur­Com­fort ZBR 42-3 A 21 Gas-Brenn­wert­ther­me 42 kW, L / LL Jun­kers FR 50, Jun­kers ST 120-5 Z, Jun­kers Schacht 4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894"/>
    <n v="289859"/>
    <s v="/preisvergleich/Relocate/475958285.html?categoryId=18406&amp;pos=12&amp;price=2894.0&amp;productid=2286143&amp;sid=289859&amp;type=offer"/>
    <s v=" Vail­lant ecoTEC ex­clu­siv VC 276/4-7 Brenn­wert­ther­me ca­lor­MA­TIC 370, Schacht­sys­tem­pa­ket 10m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685"/>
    <n v="289859"/>
    <s v="/preisvergleich/Relocate/481848578.html?categoryId=18406&amp;pos=5&amp;price=3685.0&amp;productid=1750863&amp;sid=289859&amp;type=offer"/>
    <s v=" Jun­kers Ce­ra­pur­Com­fort ZBR 42-3 A 21 Gas-Brenn­wert­ther­me 42 kW, L / LL Jun­kers FR 120, Jun­kers ST 120-5 Z, Jun­kers AZB09 Dach schwarz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65"/>
    <n v="289859"/>
    <s v="/preisvergleich/Relocate/481847545.html?categoryId=18406&amp;pos=5&amp;price=3765.0&amp;productid=3497887&amp;sid=289859&amp;type=offer"/>
    <s v=" Jun­kers Ce­ra­pur­Com­fort ZBR 42-3 A 21 Gas-Brenn­wert­ther­me 42 kW, L / LL Mon­ta­ge­plat­te 994, ohne Re­ge­lung, Jun­kers ST 120-5 Z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895"/>
    <n v="289859"/>
    <s v="/preisvergleich/Relocate/475958298.html?categoryId=18406&amp;pos=13&amp;price=2895.0&amp;productid=2286143&amp;sid=289859&amp;type=offer"/>
    <s v=" Vail­lant ecoTEC ex­clu­siv VC 146/4-7 Brenn­wert­ther­me ca­lor­MA­TIC 370f, Schacht­sys­tem­pa­ket 10m, Auf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685"/>
    <n v="289859"/>
    <s v="/preisvergleich/Relocate/481865869.html?categoryId=18406&amp;pos=6&amp;price=3685.0&amp;productid=1750863&amp;sid=289859&amp;type=offer"/>
    <s v=" Jun­kers Ce­ra­pur­Com­fort ZBR 42-3 A 31 Gas-Brenn­wert­ther­me 42 kW, Flg. P Mon­ta­ge­plat­te 994, ohne Re­ge­lung, Jun­kers ST 120-5 Z, ATEC Schacht 8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65"/>
    <n v="289859"/>
    <s v="/preisvergleich/Relocate/481847004.html?categoryId=18406&amp;pos=6&amp;price=3765.0&amp;productid=3497887&amp;sid=289859&amp;type=offer"/>
    <s v=" Jun­kers Ce­ra­pur­Com­fort ZBR 42-3 A 21 Gas-Brenn­wert­ther­me 42 kW, L / LL Jun­kers FW 120, ohne Ab­gas­pa­ket, Jun­kers SK 200-5 ZB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895"/>
    <n v="289859"/>
    <s v="/preisvergleich/Relocate/475958219.html?categoryId=18406&amp;pos=14&amp;price=2895.0&amp;productid=2286143&amp;sid=289859&amp;type=offer"/>
    <s v=" Vail­lant ecoTEC ex­clu­siv VC 276/4-7 Brenn­wert­ther­me ca­lor­MA­TIC 470f, ohne Ab­gas­pa­ket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690"/>
    <n v="289859"/>
    <s v="/preisvergleich/Relocate/481861103.html?categoryId=18406&amp;pos=7&amp;price=3690.0&amp;productid=1750863&amp;sid=289859&amp;type=offer"/>
    <s v=" Jun­kers Ce­ra­pur­Com­fort ZBR 42-3 A 31 Gas-Brenn­wert­ther­me 42 kW, Flg. P ohne Re­ge­lung, Jun­kers ST 120-5 Z, Jun­kers Schacht 8 Meter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65"/>
    <n v="289859"/>
    <s v="/preisvergleich/Relocate/481848750.html?categoryId=18406&amp;pos=7&amp;price=3765.0&amp;productid=3497887&amp;sid=289859&amp;type=offer"/>
    <s v=" Jun­kers Ce­ra­pur­Com­fort ZBR 42-3 A 21 Gas-Brenn­wert­ther­me 42 kW, L / LL Jun­kers FW 120, Mon­ta­ge­plat­te 994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2898"/>
    <n v="289859"/>
    <s v="/preisvergleich/Relocate/475957785.html?categoryId=18406&amp;pos=15&amp;price=2898.0&amp;productid=2286143&amp;sid=289859&amp;type=offer"/>
    <s v=" Vail­lant ecoTEC ex­clu­siv VC 206/4-7 Brenn­wert­ther­me ca­lor­MA­TIC 370f, Schacht­sys­tem­pa­ket 10m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690"/>
    <n v="289859"/>
    <s v="/preisvergleich/Relocate/481847260.html?categoryId=18406&amp;pos=8&amp;price=369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70"/>
    <n v="289859"/>
    <s v="/preisvergleich/Relocate/481848080.html?categoryId=18406&amp;pos=8&amp;price=3770.0&amp;productid=3497887&amp;sid=289859&amp;type=offer"/>
    <s v=" Jun­kers Ce­ra­pur­Com­fort ZBR 42-3 A 21 Gas-Brenn­wert­ther­me 42 kW, L / LL Jun­kers FR 50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690"/>
    <n v="289859"/>
    <s v="/preisvergleich/Relocate/481847269.html?categoryId=18406&amp;pos=9&amp;price=3690.0&amp;productid=1750863&amp;sid=289859&amp;type=offer"/>
    <s v=" Jun­kers Ce­ra­pur­Com­fort ZBR 42-3 A 21 Gas-Brenn­wert­ther­me 42 kW, L / LL Jun­kers FW 200, Mon­ta­ge­plat­te 258, Jun­kers ST 120-5 Z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70"/>
    <n v="289859"/>
    <s v="/preisvergleich/Relocate/481848211.html?categoryId=18406&amp;pos=9&amp;price=377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690"/>
    <n v="289859"/>
    <s v="/preisvergleich/Relocate/481846889.html?categoryId=18406&amp;pos=10&amp;price=369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70"/>
    <n v="289859"/>
    <s v="/preisvergleich/Relocate/481847708.html?categoryId=18406&amp;pos=10&amp;price=3770.0&amp;productid=3497887&amp;sid=289859&amp;type=offer"/>
    <s v=" Jun­kers Ce­ra­pur­Com­fort ZBR 42-3 A 21 Gas-Brenn­wert­ther­me 42 kW, L / LL Mon­ta­ge­plat­te 993, ohne Re­ge­lung, Jun­kers ST 120-5 Z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690"/>
    <n v="289859"/>
    <s v="/preisvergleich/Relocate/481846506.html?categoryId=18406&amp;pos=11&amp;price=3690.0&amp;productid=1750863&amp;sid=289859&amp;type=offer"/>
    <s v=" Jun­kers Ce­ra­pur­Com­fort ZBR 42-3 A 21 Gas-Brenn­wert­ther­me 42 kW, L / LL Mon­ta­ge­plat­te 993, ohne Re­ge­lung, Jun­kers ST 120-5 Z, ATEC Schacht 10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70"/>
    <n v="289859"/>
    <s v="/preisvergleich/Relocate/481847067.html?categoryId=18406&amp;pos=11&amp;price=3770.0&amp;productid=3497887&amp;sid=289859&amp;type=offer"/>
    <s v=" Jun­kers Ce­ra­pur­Com­fort ZBR 42-3 A 21 Gas-Brenn­wert­ther­me 42 kW, L / LL Jun­kers FW 120, Mon­ta­ge­plat­te 993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690"/>
    <n v="289859"/>
    <s v="/preisvergleich/Relocate/481863976.html?categoryId=18406&amp;pos=12&amp;price=3690.0&amp;productid=1750863&amp;sid=289859&amp;type=offer"/>
    <s v=" Jun­kers Ce­ra­pur­Com­fort ZBR 42-3 A 31 Gas-Brenn­wert­ther­me 42 kW, Flg. P Mon­ta­ge­plat­te 993, ohne Re­ge­lung, Jun­kers ST 120-5 Z, ATEC Schacht 8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70"/>
    <n v="289859"/>
    <s v="/preisvergleich/Relocate/481849076.html?categoryId=18406&amp;pos=12&amp;price=3770.0&amp;productid=3497887&amp;sid=289859&amp;type=offer"/>
    <s v=" Jun­kers Ce­ra­pur­Com­fort ZBR 42-3 A 21 Gas-Brenn­wert­ther­me 42 kW, L / LL Jun­kers FW 200, Mon­ta­ge­plat­te 994, ohne Spei­cher, Jun­kers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690"/>
    <n v="289859"/>
    <s v="/preisvergleich/Relocate/481846378.html?categoryId=18406&amp;pos=13&amp;price=3690.0&amp;productid=1750863&amp;sid=289859&amp;type=offer"/>
    <s v=" Jun­kers Ce­ra­pur­Com­fort ZBR 42-3 A 21 Gas-Brenn­wert­ther­me 42 kW, L / LL Jun­kers FR 50, Mon­ta­ge­plat­te 258, Jun­kers ST 120-5 Z, ATEC Schacht 6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70"/>
    <n v="289859"/>
    <s v="/preisvergleich/Relocate/481846801.html?categoryId=18406&amp;pos=13&amp;price=3770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690"/>
    <n v="289859"/>
    <s v="/preisvergleich/Relocate/481848090.html?categoryId=18406&amp;pos=14&amp;price=3690.0&amp;productid=1750863&amp;sid=289859&amp;type=offer"/>
    <s v=" Jun­kers Ce­ra­pur­Com­fort ZBR 42-3 A 21 Gas-Brenn­wert­ther­me 42 kW, L / LL Jun­kers FW 120, Mon­ta­ge­plat­te 993, ohne Spei­cher, Jun­kers Schacht 4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70"/>
    <n v="289859"/>
    <s v="/preisvergleich/Relocate/481846694.html?categoryId=18406&amp;pos=14&amp;price=3770.0&amp;productid=3497887&amp;sid=289859&amp;type=offer"/>
    <s v=" Jun­kers Ce­ra­pur­Com­fort ZBR 42-3 A 21 Gas-Brenn­wert­ther­me 42 kW, L / LL Jun­kers FR 50, Mon­ta­ge­plat­te 258, Jun­kers SK 16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690"/>
    <n v="289859"/>
    <s v="/preisvergleich/Relocate/481848278.html?categoryId=18406&amp;pos=15&amp;price=3690.0&amp;productid=1750863&amp;sid=289859&amp;type=offer"/>
    <s v=" Jun­kers Ce­ra­pur­Com­fort ZBR 42-3 A 21 Gas-Brenn­wert­ther­me 42 kW, L / LL Mon­ta­ge­plat­te 258, ohne Re­ge­lung, Jun­kers ST 120-5 Z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1"/>
    <n v="3770"/>
    <n v="289859"/>
    <s v="/preisvergleich/Relocate/481848745.html?categoryId=18406&amp;pos=15&amp;price=3770.0&amp;productid=3497887&amp;sid=289859&amp;type=offer"/>
    <s v=" Jun­kers Ce­ra­pur­Com­fort ZBR 42-3 A 21 Gas-Brenn­wert­ther­me 42 kW, L / LL Jun­kers FW 200, Jun­kers ST 120-5 Z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2899"/>
    <n v="289859"/>
    <s v="/preisvergleich/Relocate/475957736.html?categoryId=18406&amp;pos=1&amp;price=2899.0&amp;productid=2286143&amp;sid=289859&amp;type=offer"/>
    <s v=" Vail­lant ecoTEC ex­clu­siv VC 276/4-7 Brenn­wert­ther­me ca­lor­MA­TIC 350, Schacht­sys­tem­pa­ket 10m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902"/>
    <n v="289859"/>
    <s v="/preisvergleich/Relocate/475957598.html?categoryId=18406&amp;pos=2&amp;price=2902.0&amp;productid=2286143&amp;sid=289859&amp;type=offer"/>
    <s v=" Vail­lant ecoTEC ex­clu­siv VC 206/4-7 Brenn­wert­ther­me ca­lor­MA­TIC 470/4, Schacht­sys­tem­pa­ket 7.5m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903"/>
    <n v="289859"/>
    <s v="/preisvergleich/Relocate/475958429.html?categoryId=18406&amp;pos=3&amp;price=2903.0&amp;productid=2286143&amp;sid=289859&amp;type=offer"/>
    <s v=" Vail­lant ecoTEC ex­clu­siv VC 146/4-7 Brenn­wert­ther­me ca­lor­MA­TIC 470/4, Schacht­sys­tem­pa­ket 10m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903"/>
    <n v="289859"/>
    <s v="/preisvergleich/Relocate/475957964.html?categoryId=18406&amp;pos=4&amp;price=2903.0&amp;productid=2286143&amp;sid=289859&amp;type=offer"/>
    <s v=" Vail­lant ecoTEC ex­clu­siv VC 146/4-7 Brenn­wert­ther­me ohne Ab­gas­pa­ket, ca­lor­MA­TIC 630/3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903"/>
    <n v="289859"/>
    <s v="/preisvergleich/Relocate/475957501.html?categoryId=18406&amp;pos=5&amp;price=2903.0&amp;productid=2286143&amp;sid=289859&amp;type=offer"/>
    <s v=" Vail­lant ecoTEC ex­clu­siv VC 206/4-7 Brenn­wert­ther­me ca­lor­MA­TIC 370f, Schacht­sys­tem­pa­ket 10m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904"/>
    <n v="289859"/>
    <s v="/preisvergleich/Relocate/475958146.html?categoryId=18406&amp;pos=6&amp;price=2904.0&amp;productid=2286143&amp;sid=289859&amp;type=offer"/>
    <s v=" Vail­lant ecoTEC ex­clu­siv VC 276/4-7 Brenn­wert­ther­me ca­lor­MA­TIC 350, Schacht­sys­tem­pa­ket 10m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2908"/>
    <n v="289859"/>
    <s v="/preisvergleich/Relocate/475957701.html?categoryId=18406&amp;pos=7&amp;price=2908.0&amp;productid=2286143&amp;sid=289859&amp;type=offer"/>
    <s v=" Vail­lant ecoTEC ex­clu­siv VC 146/4-7 Brenn­wert­ther­me ca­lor­MA­TIC 470/4, Schacht­sys­tem­pa­ket 10m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0"/>
    <n v="289859"/>
    <s v="/preisvergleich/Relocate/481847814.html?categoryId=18406&amp;pos=1&amp;price=3690.0&amp;productid=1750863&amp;sid=289859&amp;type=offer"/>
    <s v=" Jun­kers Ce­ra­pur­Com­fort ZBR 42-3 A 21 Gas-Brenn­wert­ther­me 42 kW, L / LL ohne Re­ge­lung, Jun­kers SK 200-5 ZB, ohne Mon­ta­ge­plat­te, ATEC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8258.html?categoryId=18406&amp;pos=1&amp;price=3775.0&amp;productid=3497887&amp;sid=289859&amp;type=offer"/>
    <s v=" Jun­kers Ce­ra­pur­Com­fort ZBR 42-3 A 21 Gas-Brenn­wert­ther­me 42 kW, L / LL Jun­kers FW 200, ohne Spei­cher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146 4 7 ecoTEC"/>
    <n v="2909"/>
    <n v="289859"/>
    <s v="/preisvergleich/Relocate/475957480.html?categoryId=18406&amp;pos=8&amp;price=2909.0&amp;productid=2286143&amp;sid=289859&amp;type=offer"/>
    <s v=" Vail­lant ecoTEC ex­clu­siv VC 276/4-7 Brenn­wert­ther­me ca­lor­MA­TIC 370, Schacht­sys­tem­pa­ket 7.5m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0"/>
    <n v="289859"/>
    <s v="/preisvergleich/Relocate/481847547.html?categoryId=18406&amp;pos=2&amp;price=369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7897.html?categoryId=18406&amp;pos=2&amp;price=3775.0&amp;productid=3497887&amp;sid=289859&amp;type=offer"/>
    <s v=" Jun­kers Ce­ra­pur­Com­fort ZBR 42-3 A 21 Gas-Brenn­wert­ther­me 42 kW, L / LL Jun­kers FR 50, Jun­kers ST 120-5 Z, Mon­ta­ge­plat­te 258 + 528-1 (Auf­putz), ATEC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146 4 7 ecoTEC"/>
    <n v="2912"/>
    <n v="289859"/>
    <s v="/preisvergleich/Relocate/475958371.html?categoryId=18406&amp;pos=9&amp;price=2912.0&amp;productid=2286143&amp;sid=289859&amp;type=offer"/>
    <s v=" Vail­lant ecoTEC ex­clu­siv VC 206/4-7 Brenn­wert­ther­me ohne Ab­gas­pa­ket, ca­lor­MA­TIC 630/3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0"/>
    <n v="289859"/>
    <s v="/preisvergleich/Relocate/481848592.html?categoryId=18406&amp;pos=3&amp;price=3690.0&amp;productid=1750863&amp;sid=289859&amp;type=offer"/>
    <s v=" Jun­kers Ce­ra­pur­Com­fort ZBR 42-3 A 21 Gas-Brenn­wert­ther­me 42 kW, L / LL Mon­ta­ge­plat­te 993, ohne Re­ge­lung, Jun­kers SK 160-5 ZB, ATEC Schacht 4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7893.html?categoryId=18406&amp;pos=3&amp;price=3775.0&amp;productid=3497887&amp;sid=289859&amp;type=offer"/>
    <s v=" Jun­kers Ce­ra­pur­Com­fort ZBR 42-3 A 21 Gas-Brenn­wert­ther­me 42 kW, L / LL Jun­kers FW 120, Jun­kers SK 160-5 ZB, Mon­ta­ge­plat­te 258 + 223-1 (Un­ter­putz)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146 4 7 ecoTEC"/>
    <n v="2912"/>
    <n v="289859"/>
    <s v="/preisvergleich/Relocate/475957890.html?categoryId=18406&amp;pos=10&amp;price=2912.0&amp;productid=2286143&amp;sid=289859&amp;type=offer"/>
    <s v=" Vail­lant ecoTEC ex­clu­siv VC 206/4-7 Brenn­wert­ther­me ca­lor­MA­TIC 470/4, Schacht­sys­tem­pa­ket 10m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0"/>
    <n v="289859"/>
    <s v="/preisvergleich/Relocate/481848756.html?categoryId=18406&amp;pos=4&amp;price=3690.0&amp;productid=1750863&amp;sid=289859&amp;type=offer"/>
    <s v=" Jun­kers Ce­ra­pur­Com­fort ZBR 42-3 A 21 Gas-Brenn­wert­ther­me 42 kW, L / LL Jun­kers FW 200, Mon­ta­ge­plat­te 258, ohne Spei­cher, Jun­kers Schacht 8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7475.html?categoryId=18406&amp;pos=4&amp;price=377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146 4 7 ecoTEC"/>
    <n v="2914"/>
    <n v="289859"/>
    <s v="/preisvergleich/Relocate/475958470.html?categoryId=18406&amp;pos=11&amp;price=2914.0&amp;productid=2286143&amp;sid=289859&amp;type=offer"/>
    <s v=" Vail­lant ecoTEC ex­clu­siv VC 276/4-7 Brenn­wert­ther­me ohne Ab­gas­pa­ket, au­ro­MA­TIC 620/3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5"/>
    <n v="289859"/>
    <s v="/preisvergleich/Relocate/481847281.html?categoryId=18406&amp;pos=5&amp;price=3695.0&amp;productid=1750863&amp;sid=289859&amp;type=offer"/>
    <s v=" Jun­kers Ce­ra­pur­Com­fort ZBR 42-3 A 21 Gas-Brenn­wert­ther­me 42 kW, L / LL Jun­kers FR 120, Jun­kers ST 120-5 Z, ohne Mon­ta­ge­plat­te, ATEC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7174.html?categoryId=18406&amp;pos=5&amp;price=3775.0&amp;productid=3497887&amp;sid=289859&amp;type=offer"/>
    <s v=" Jun­kers Ce­ra­pur­Com­fort ZBR 42-3 A 21 Gas-Brenn­wert­ther­me 42 kW, L / LL Mon­ta­ge­plat­te 258, ohne Re­ge­lung, Jun­kers SK 160-5 ZB, Jun­kers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146 4 7 ecoTEC"/>
    <n v="2915"/>
    <n v="289859"/>
    <s v="/preisvergleich/Relocate/475958474.html?categoryId=18406&amp;pos=12&amp;price=2915.0&amp;productid=2286143&amp;sid=289859&amp;type=offer"/>
    <s v=" Vail­lant ecoTEC ex­clu­siv VC 276/4-7 Brenn­wert­ther­me ca­lor­MA­TIC 370f, Schacht­sys­tem­pa­ket 7.5m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5"/>
    <n v="289859"/>
    <s v="/preisvergleich/Relocate/481846794.html?categoryId=18406&amp;pos=6&amp;price=3695.0&amp;productid=1750863&amp;sid=289859&amp;type=offer"/>
    <s v=" Jun­kers Ce­ra­pur­Com­fort ZBR 42-3 A 21 Gas-Brenn­wert­ther­me 42 kW, L / LL Jun­kers FW 120, Mon­ta­ge­plat­te 258, Jun­kers SK 160-5 ZB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7130.html?categoryId=18406&amp;pos=6&amp;price=3775.0&amp;productid=3497887&amp;sid=289859&amp;type=offer"/>
    <s v=" Jun­kers Ce­ra­pur­Com­fort ZBR 42-3 A 21 Gas-Brenn­wert­ther­me 42 kW, L / LL Jun­kers FW 200, Mon­ta­ge­plat­te 993, ohne Spei­cher, Jun­kers Schacht 6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146 4 7 ecoTEC"/>
    <n v="2917"/>
    <n v="289859"/>
    <s v="/preisvergleich/Relocate/475957308.html?categoryId=18406&amp;pos=13&amp;price=2917.0&amp;productid=2286143&amp;sid=289859&amp;type=offer"/>
    <s v=" Vail­lant ecoTEC ex­clu­siv VC 206/4-7 Brenn­wert­ther­me ca­lor­MA­TIC 470/4, Schacht­sys­tem­pa­ket 10m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5"/>
    <n v="289859"/>
    <s v="/preisvergleich/Relocate/481842530.html?categoryId=18406&amp;pos=7&amp;price=3695.0&amp;productid=1750863&amp;sid=289859&amp;type=offer"/>
    <s v=" Jun­kers Ce­ra­pur­Com­fort ZBR 42-3 A 21 Gas-Brenn­wert­ther­me 42 kW, L / LL ohne Re­ge­lung, Jun­kers ST 120-5 Z, Jun­kers Schacht 10 Meter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6815.html?categoryId=18406&amp;pos=7&amp;price=3775.0&amp;productid=3497887&amp;sid=289859&amp;type=offer"/>
    <s v=" Jun­kers Ce­ra­pur­Com­fort ZBR 42-3 A 21 Gas-Brenn­wert­ther­me 42 kW, L / LL Jun­kers FW 200, Jun­kers ST 120-5 Z, Mon­ta­ge­plat­te 258 + 528-1 (Auf­putz)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146 4 7 ecoTEC"/>
    <n v="2919"/>
    <n v="289859"/>
    <s v="/preisvergleich/Relocate/475957966.html?categoryId=18406&amp;pos=14&amp;price=2919.0&amp;productid=2286143&amp;sid=289859&amp;type=offer"/>
    <s v=" Vail­lant ecoTEC ex­clu­siv VC 276/4-7 Brenn­wert­ther­me ca­lor­MA­TIC 370, Schacht­sys­tem­pa­ket 10m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5"/>
    <n v="289859"/>
    <s v="/preisvergleich/Relocate/481848149.html?categoryId=18406&amp;pos=8&amp;price=3695.0&amp;productid=1750863&amp;sid=289859&amp;type=offer"/>
    <s v=" Jun­kers Ce­ra­pur­Com­fort ZBR 42-3 A 21 Gas-Brenn­wert­ther­me 42 kW, L / LL Mon­ta­ge­plat­te 258, ohne Re­ge­lung, Jun­kers SK 200-5 ZB, ATEC Schacht 4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8979.html?categoryId=18406&amp;pos=8&amp;price=3775.0&amp;productid=3497887&amp;sid=289859&amp;type=offer"/>
    <s v=" Jun­kers Ce­ra­pur­Com­fort ZBR 42-3 A 21 Gas-Brenn­wert­ther­me 42 kW, L / LL Jun­kers FR 50, Mon­ta­ge­plat­te 994, Jun­kers ST 120-5 Z, ATEC Schacht 4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VC146 4 7 ecoTEC"/>
    <n v="2920"/>
    <n v="289859"/>
    <s v="/preisvergleich/Relocate/475957652.html?categoryId=18406&amp;pos=15&amp;price=2920.0&amp;productid=2286143&amp;sid=289859&amp;type=offer"/>
    <s v=" Vail­lant ecoTEC ex­clu­siv VC 146/4-7 Brenn­wert­ther­me ca­lor­MA­TIC 370f, Schacht­sys­tem­pa­ket 10m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695"/>
    <n v="289859"/>
    <s v="/preisvergleich/Relocate/481847930.html?categoryId=18406&amp;pos=9&amp;price=369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8411.html?categoryId=18406&amp;pos=9&amp;price=3775.0&amp;productid=3497887&amp;sid=289859&amp;type=offer"/>
    <s v=" Jun­kers Ce­ra­pur­Com­fort ZBR 42-3 A 21 Gas-Brenn­wert­ther­me 42 kW, L / LL ohne Re­ge­lung, Mon­ta­ge­plat­te 258 + 223-1 (Un­ter­putz), Jun­kers SK 200-5 ZB, ATEC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42 3A23"/>
    <n v="3695"/>
    <n v="289859"/>
    <s v="/preisvergleich/Relocate/481849080.html?categoryId=18406&amp;pos=10&amp;price=369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75"/>
    <n v="289859"/>
    <s v="/preisvergleich/Relocate/481848349.html?categoryId=18406&amp;pos=10&amp;price=3775.0&amp;productid=3497887&amp;sid=289859&amp;type=offer"/>
    <s v=" Jun­kers Ce­ra­pur­Com­fort ZBR 42-3 A 21 Gas-Brenn­wert­ther­me 42 kW, L / LL Jun­kers FR 120, Jun­kers SK 160-5 ZB, ohne Mon­ta­ge­plat­te, ATEC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42 3A23"/>
    <n v="3695"/>
    <n v="289859"/>
    <s v="/preisvergleich/Relocate/481848757.html?categoryId=18406&amp;pos=11&amp;price=3695.0&amp;productid=1750863&amp;sid=289859&amp;type=offer"/>
    <s v=" Jun­kers Ce­ra­pur­Com­fort ZBR 42-3 A 21 Gas-Brenn­wert­ther­me 42 kW, L / LL Jun­kers FW 120, ohne Spei­cher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80"/>
    <n v="289859"/>
    <s v="/preisvergleich/Relocate/481847657.html?categoryId=18406&amp;pos=11&amp;price=3780.0&amp;productid=3497887&amp;sid=289859&amp;type=offer"/>
    <s v=" Jun­kers Ce­ra­pur­Com­fort ZBR 42-3 A 21 Gas-Brenn­wert­ther­me 42 kW, L / LL Jun­kers FR 50, Mon­ta­ge­plat­te 993, Jun­kers ST 120-5 Z, ATEC Schacht 4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42 3A23"/>
    <n v="3700"/>
    <n v="289859"/>
    <s v="/preisvergleich/Relocate/481847155.html?categoryId=18406&amp;pos=12&amp;price=3700.0&amp;productid=1750863&amp;sid=289859&amp;type=offer"/>
    <s v=" Jun­kers Ce­ra­pur­Com­fort ZBR 42-3 A 21 Gas-Brenn­wert­ther­me 42 kW, L / LL ohne Re­ge­lung, Jun­kers SK 160-5 ZB, Mon­ta­ge­plat­te 258 + 223-1 (Un­ter­putz)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80"/>
    <n v="289859"/>
    <s v="/preisvergleich/Relocate/481847315.html?categoryId=18406&amp;pos=12&amp;price=3780.0&amp;productid=3497887&amp;sid=289859&amp;type=offer"/>
    <s v=" Jun­kers Ce­ra­pur­Com­fort ZBR 42-3 A 21 Gas-Brenn­wert­ther­me 42 kW, L / LL ohne Re­ge­lung, Mon­ta­ge­plat­te 258 + 528-1 (Auf­putz), Jun­kers SK 200-5 ZB, ATEC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42 3A23"/>
    <n v="3700"/>
    <n v="289859"/>
    <s v="/preisvergleich/Relocate/481842538.html?categoryId=18406&amp;pos=13&amp;price=3700.0&amp;productid=1750863&amp;sid=289859&amp;type=offer"/>
    <s v=" Jun­kers Ce­ra­pur­Com­fort ZBR 42-3 A 21 Gas-Brenn­wert­ther­me 42 kW, L / LL Jun­kers FR 50, Mon­ta­ge­plat­te 258, Jun­kers ST 120-5 Z, Jun­kers AZB09 Dach schwarz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80"/>
    <n v="289859"/>
    <s v="/preisvergleich/Relocate/481842554.html?categoryId=18406&amp;pos=13&amp;price=3780.0&amp;productid=3497887&amp;sid=289859&amp;type=offer"/>
    <s v=" Jun­kers Ce­ra­pur­Com­fort ZBR 42-3 A 21 Gas-Brenn­wert­ther­me 42 kW, L / LL Jun­kers FW 120, Jun­kers SK 160-5 ZB, Mon­ta­ge­plat­te 258 + 528-1 (Auf­putz)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42 3A23"/>
    <n v="3700"/>
    <n v="289859"/>
    <s v="/preisvergleich/Relocate/481848908.html?categoryId=18406&amp;pos=14&amp;price=3700.0&amp;productid=1750863&amp;sid=289859&amp;type=offer"/>
    <s v=" Jun­kers Ce­ra­pur­Com­fort ZBR 42-3 A 21 Gas-Brenn­wert­ther­me 42 kW, L / LL Jun­kers FR 50, Mon­ta­ge­plat­te 258 + 223-1 (Un­ter­putz), ohne Ab­gas­pa­ket, Jun­kers SK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80"/>
    <n v="289859"/>
    <s v="/preisvergleich/Relocate/481849015.html?categoryId=18406&amp;pos=14&amp;price=3780.0&amp;productid=3497887&amp;sid=289859&amp;type=offer"/>
    <s v=" Jun­kers Ce­ra­pur­Com­fort ZBR 42-3 A 21 Gas-Brenn­wert­ther­me 42 kW, L / LL Jun­kers FR 120, Mon­ta­ge­plat­te 258, Jun­kers SK 160-5 ZB, ATEC Schacht 6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42 3A23"/>
    <n v="3700"/>
    <n v="289859"/>
    <s v="/preisvergleich/Relocate/481848951.html?categoryId=18406&amp;pos=15&amp;price=3700.0&amp;productid=1750863&amp;sid=289859&amp;type=offer"/>
    <s v=" Jun­kers Ce­ra­pur­Com­fort ZBR 42-3 A 21 Gas-Brenn­wert­ther­me 42 kW, L / LL Jun­kers FR 120, Mon­ta­ge­plat­te 258, Jun­kers ST 120-5 Z, ATEC Schacht 4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780"/>
    <n v="289859"/>
    <s v="/preisvergleich/Relocate/481846732.html?categoryId=18406&amp;pos=15&amp;price=3780.0&amp;productid=3497887&amp;sid=289859&amp;type=offer"/>
    <s v=" Jun­kers Ce­ra­pur­Com­fort ZBR 42-3 A 21 Gas-Brenn­wert­ther­me 42 kW, L / LL Jun­kers FR 50, Jun­kers ST 120-5 Z, Mon­ta­ge­plat­te 258 + 223-1 (Un­ter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exclusiv VC 146/4-7"/>
    <n v="2924"/>
    <n v="289859"/>
    <s v="/preisvergleich/Relocate/475958283.html?categoryId=18406&amp;pos=1&amp;price=2924.0&amp;productid=2286143&amp;sid=289859&amp;type=offer"/>
    <s v=" Vail­lant ecoTEC ex­clu­siv VC 276/4-7 Brenn­wert­ther­me ca­lor­MA­TIC 370, Schacht­sys­tem­pa­ket 10m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928"/>
    <n v="289859"/>
    <s v="/preisvergleich/Relocate/475958265.html?categoryId=18406&amp;pos=2&amp;price=2928.0&amp;productid=2286143&amp;sid=289859&amp;type=offer"/>
    <s v=" Vail­lant ecoTEC ex­clu­siv VC 206/4-7 Brenn­wert­ther­me ca­lor­MA­TIC 370f, Schacht­sys­tem­pa­ket 10m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929"/>
    <n v="289859"/>
    <s v="/preisvergleich/Relocate/475957837.html?categoryId=18406&amp;pos=3&amp;price=2929.0&amp;productid=2286143&amp;sid=289859&amp;type=offer"/>
    <s v=" Vail­lant ecoTEC ex­clu­siv VC 276/4-7 Brenn­wert­ther­me ca­lor­MA­TIC 350, Schacht­sys­tem­pa­ket 10m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929"/>
    <n v="289859"/>
    <s v="/preisvergleich/Relocate/475957620.html?categoryId=18406&amp;pos=4&amp;price=2929.0&amp;productid=2286143&amp;sid=289859&amp;type=offer"/>
    <s v=" Vail­lant ecoTEC ex­clu­siv VC 276/4-7 Brenn­wert­ther­me ca­lor­MA­TIC 470/4, Schacht­sys­tem­pa­ket 7.5m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929"/>
    <n v="289859"/>
    <s v="/preisvergleich/Relocate/475959631.html?categoryId=18406&amp;pos=5&amp;price=2929.0&amp;productid=2286143&amp;sid=289859&amp;type=offer"/>
    <s v=" Vail­lant Paket 1.49/3 ecoTEC ex­clu­siv VC 146/4-7, 470/4, VIH R 120/6 H Vail­lant"/>
    <n v="18406"/>
    <x v="21"/>
    <n v="0"/>
    <n v="30"/>
    <e v="#N/A"/>
    <e v="#N/A"/>
    <n v="0"/>
    <n v="18"/>
    <b v="0"/>
    <e v="#N/A"/>
    <s v="FALSCH"/>
    <x v="2"/>
    <s v="146"/>
    <e v="#N/A"/>
    <m/>
    <e v="#N/A"/>
  </r>
  <r>
    <s v="Vaillant eco TEC exclusiv VC 146/4-7"/>
    <n v="2933"/>
    <n v="289859"/>
    <s v="/preisvergleich/Relocate/475958410.html?categoryId=18406&amp;pos=6&amp;price=2933.0&amp;productid=2286143&amp;sid=289859&amp;type=offer"/>
    <s v=" Vail­lant ecoTEC ex­clu­siv VC 146/4-7 Brenn­wert­ther­me ca­lor­MA­TIC 470/4, Schacht­sys­tem­pa­ket 10m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933"/>
    <n v="289859"/>
    <s v="/preisvergleich/Relocate/475957199.html?categoryId=18406&amp;pos=7&amp;price=2933.0&amp;productid=2286143&amp;sid=289859&amp;type=offer"/>
    <s v=" Vail­lant ecoTEC ex­clu­siv VC 146/4-7 Brenn­wert­ther­me Flach­dach rot 60/100, au­ro­MA­TIC 62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2933"/>
    <n v="289859"/>
    <s v="/preisvergleich/Relocate/475957223.html?categoryId=18406&amp;pos=8&amp;price=2933.0&amp;productid=2286143&amp;sid=289859&amp;type=offer"/>
    <s v=" Vail­lant ecoTEC ex­clu­siv VC 146/4-7 Brenn­wert­ther­me Flach­dach schwarz 60/100, au­ro­MA­TIC 62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 42 3 A21"/>
    <n v="3780"/>
    <n v="289859"/>
    <s v="/preisvergleich/Relocate/481848590.html?categoryId=18406&amp;pos=1&amp;price=3780.0&amp;productid=3497887&amp;sid=289859&amp;type=offer"/>
    <s v=" Jun­kers Ce­ra­pur­Com­fort ZBR 42-3 A 21 Gas-Brenn­wert­ther­me 42 kW, L / LL Jun­kers FR 120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0"/>
    <n v="289859"/>
    <s v="/preisvergleich/Relocate/481848830.html?categoryId=18406&amp;pos=1&amp;price=3700.0&amp;productid=1750863&amp;sid=289859&amp;type=offer"/>
    <s v=" Jun­kers Ce­ra­pur­Com­fort ZBR 42-3 A 21 Gas-Brenn­wert­ther­me 42 kW, L / LL Jun­kers FR 50, Mon­ta­ge­plat­te 258, Jun­kers ST 120-5 Z, Jun­kers AZB10 Dach rot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2934"/>
    <n v="289859"/>
    <s v="/preisvergleich/Relocate/475957974.html?categoryId=18406&amp;pos=9&amp;price=2934.0&amp;productid=2286143&amp;sid=289859&amp;type=offer"/>
    <s v=" Vail­lant ecoTEC ex­clu­siv VC 146/4-7 Brenn­wert­ther­me ca­lor­MA­TIC 470f, Flach­dach schwarz 60/100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 42 3 A21"/>
    <n v="3780"/>
    <n v="289859"/>
    <s v="/preisvergleich/Relocate/481848784.html?categoryId=18406&amp;pos=2&amp;price=3780.0&amp;productid=3497887&amp;sid=289859&amp;type=offer"/>
    <s v=" Jun­kers Ce­ra­pur­Com­fort ZBR 42-3 A 21 Gas-Brenn­wert­ther­me 42 kW, L / LL Jun­kers FR 50, Jun­kers ST 120-5 Z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5"/>
    <n v="289859"/>
    <s v="/preisvergleich/Relocate/481860669.html?categoryId=18406&amp;pos=2&amp;price=3705.0&amp;productid=1750863&amp;sid=289859&amp;type=offer"/>
    <s v=" Jun­kers Ce­ra­pur­Com­fort ZBR 42-3 A 31 Gas-Brenn­wert­ther­me 42 kW, Flg. P Jun­kers FW 120, Mon­ta­ge­plat­te 994, ohne Spei­cher, Jun­kers Schacht 4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2934"/>
    <n v="289859"/>
    <s v="/preisvergleich/Relocate/475957521.html?categoryId=18406&amp;pos=10&amp;price=2934.0&amp;productid=2286143&amp;sid=289859&amp;type=offer"/>
    <s v=" Vail­lant ecoTEC ex­clu­siv VC 146/4-7 Brenn­wert­ther­me ca­lor­MA­TIC 470f, Flach­dach rot 60/100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 42 3 A21"/>
    <n v="3785"/>
    <n v="289859"/>
    <s v="/preisvergleich/Relocate/481848955.html?categoryId=18406&amp;pos=3&amp;price=378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5"/>
    <n v="289859"/>
    <s v="/preisvergleich/Relocate/481847252.html?categoryId=18406&amp;pos=3&amp;price=3705.0&amp;productid=1750863&amp;sid=289859&amp;type=offer"/>
    <s v=" Jun­kers Ce­ra­pur­Com­fort ZBR 42-3 A 21 Gas-Brenn­wert­ther­me 42 kW, L / LL Jun­kers FW 200, Jun­kers SK 160-5 ZB, ohne Ab­gas­pa­ket, ohne Mon­ta­ge­plat­te Jun­kers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2938"/>
    <n v="289859"/>
    <s v="/preisvergleich/Relocate/475957943.html?categoryId=18406&amp;pos=11&amp;price=2938.0&amp;productid=2286143&amp;sid=289859&amp;type=offer"/>
    <s v=" Vail­lant ecoTEC ex­clu­siv VC 146/4-7 Brenn­wert­ther­me Schrägdach rot 60/100, au­ro­MA­TIC 62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 42 3 A21"/>
    <n v="3785"/>
    <n v="289859"/>
    <s v="/preisvergleich/Relocate/481846347.html?categoryId=18406&amp;pos=4&amp;price=378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5"/>
    <n v="289859"/>
    <s v="/preisvergleich/Relocate/481846608.html?categoryId=18406&amp;pos=4&amp;price=3705.0&amp;productid=1750863&amp;sid=289859&amp;type=offer"/>
    <s v=" Jun­kers Ce­ra­pur­Com­fort ZBR 42-3 A 21 Gas-Brenn­wert­ther­me 42 kW, L / LL Mon­ta­ge­plat­te 994, ohne Re­ge­lung, Jun­kers SK 160-5 ZB, ATEC Schacht 6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2938"/>
    <n v="289859"/>
    <s v="/preisvergleich/Relocate/475957588.html?categoryId=18406&amp;pos=12&amp;price=2938.0&amp;productid=2286143&amp;sid=289859&amp;type=offer"/>
    <s v=" Vail­lant ecoTEC ex­clu­siv VC 146/4-7 Brenn­wert­ther­me Schrägdach schwarz 60/100, au­ro­MA­TIC 62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 42 3 A21"/>
    <n v="3785"/>
    <n v="289859"/>
    <s v="/preisvergleich/Relocate/481848503.html?categoryId=18406&amp;pos=5&amp;price=3785.0&amp;productid=3497887&amp;sid=289859&amp;type=offer"/>
    <s v=" Jun­kers Ce­ra­pur­Com­fort ZBR 42-3 A 21 Gas-Brenn­wert­ther­me 42 kW, L / LL Jun­kers FR 120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5"/>
    <n v="289859"/>
    <s v="/preisvergleich/Relocate/481846418.html?categoryId=18406&amp;pos=5&amp;price=3705.0&amp;productid=1750863&amp;sid=289859&amp;type=offer"/>
    <s v=" Jun­kers Ce­ra­pur­Com­fort ZBR 42-3 A 21 Gas-Brenn­wert­ther­me 42 kW, L / LL ohne Re­ge­lung, Jun­kers SK 160-5 ZB, Jun­kers Schacht 6 Meter 80/125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2939"/>
    <n v="289859"/>
    <s v="/preisvergleich/Relocate/475957851.html?categoryId=18406&amp;pos=13&amp;price=2939.0&amp;productid=2286143&amp;sid=289859&amp;type=offer"/>
    <s v=" Vail­lant ecoTEC ex­clu­siv VC 146/4-7 Brenn­wert­ther­me ca­lor­MA­TIC 470f, Schrägdach schwarz 60/100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 42 3 A21"/>
    <n v="3790"/>
    <n v="289859"/>
    <s v="/preisvergleich/Relocate/481847874.html?categoryId=18406&amp;pos=6&amp;price=3790.0&amp;productid=3497887&amp;sid=289859&amp;type=offer"/>
    <s v=" Jun­kers Ce­ra­pur­Com­fort ZBR 42-3 A 21 Gas-Brenn­wert­ther­me 42 kW, L / LL Jun­kers FR 120, Mon­ta­ge­plat­te 258, Jun­kers SK 160-5 ZB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5"/>
    <n v="289859"/>
    <s v="/preisvergleich/Relocate/481848093.html?categoryId=18406&amp;pos=6&amp;price=3705.0&amp;productid=1750863&amp;sid=289859&amp;type=offer"/>
    <s v=" Jun­kers Ce­ra­pur­Com­fort ZBR 42-3 A 21 Gas-Brenn­wert­ther­me 42 kW, L / LL ohne Re­ge­lung, Jun­kers SK 160-5 ZB, Mon­ta­ge­plat­te 258 + 528-1 (Auf­putz)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2939"/>
    <n v="289859"/>
    <s v="/preisvergleich/Relocate/475957825.html?categoryId=18406&amp;pos=14&amp;price=2939.0&amp;productid=2286143&amp;sid=289859&amp;type=offer"/>
    <s v=" Vail­lant ecoTEC ex­clu­siv VC 146/4-7 Brenn­wert­ther­me ca­lor­MA­TIC 470f, Schrägdach rot 60/100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 42 3 A21"/>
    <n v="3790"/>
    <n v="289859"/>
    <s v="/preisvergleich/Relocate/481847343.html?categoryId=18406&amp;pos=7&amp;price=3790.0&amp;productid=3497887&amp;sid=289859&amp;type=offer"/>
    <s v=" Jun­kers Ce­ra­pur­Com­fort ZBR 42-3 A 21 Gas-Brenn­wert­ther­me 42 kW, L / LL ohne Re­ge­lung, Jun­kers Schacht 4 Meter 80/125, Jun­kers SK 200-5 ZB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5"/>
    <n v="289859"/>
    <s v="/preisvergleich/Relocate/481848159.html?categoryId=18406&amp;pos=7&amp;price=3705.0&amp;productid=1750863&amp;sid=289859&amp;type=offer"/>
    <s v=" Jun­kers Ce­ra­pur­Com­fort ZBR 42-3 A 21 Gas-Brenn­wert­ther­me 42 kW, L / LL Jun­kers FR 50, Mon­ta­ge­plat­te 258 + 528-1 (Auf­putz), ohne Ab­gas­pa­ket, Jun­kers SK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2939"/>
    <n v="289859"/>
    <s v="/preisvergleich/Relocate/475957925.html?categoryId=18406&amp;pos=15&amp;price=2939.0&amp;productid=2286143&amp;sid=289859&amp;type=offer"/>
    <s v=" Vail­lant ecoTEC ex­clu­siv VC 276/4-7 Brenn­wert­ther­me ohne Ab­gas­pa­ket, au­ro­MA­TIC 620/3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 42 3 A21"/>
    <n v="3790"/>
    <n v="289859"/>
    <s v="/preisvergleich/Relocate/481847094.html?categoryId=18406&amp;pos=8&amp;price=3790.0&amp;productid=3497887&amp;sid=289859&amp;type=offer"/>
    <s v=" Jun­kers Ce­ra­pur­Com­fort ZBR 42-3 A 21 Gas-Brenn­wert­ther­me 42 kW, L / LL Jun­kers FR 50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5"/>
    <n v="289859"/>
    <s v="/preisvergleich/Relocate/481848195.html?categoryId=18406&amp;pos=8&amp;price=3705.0&amp;productid=1750863&amp;sid=289859&amp;type=offer"/>
    <s v=" Jun­kers Ce­ra­pur­Com­fort ZBR 42-3 A 21 Gas-Brenn­wert­ther­me 42 kW, L / LL Jun­kers FR 50, Jun­kers SK 160-5 ZB, ohne Mon­ta­ge­plat­te, ATEC Schacht 6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3790"/>
    <n v="289859"/>
    <s v="/preisvergleich/Relocate/481848891.html?categoryId=18406&amp;pos=9&amp;price=3790.0&amp;productid=3497887&amp;sid=289859&amp;type=offer"/>
    <s v=" Jun­kers Ce­ra­pur­Com­fort ZBR 42-3 A 21 Gas-Brenn­wert­ther­me 42 kW, L / LL Jun­kers FR 120, Mon­ta­ge­plat­te 258, Jun­kers SK 160-5 ZB, Jun­kers AZB09 Dach schwarz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05"/>
    <n v="289859"/>
    <s v="/preisvergleich/Relocate/481866478.html?categoryId=18406&amp;pos=9&amp;price=3705.0&amp;productid=1750863&amp;sid=289859&amp;type=offer"/>
    <s v=" Jun­kers Ce­ra­pur­Com­fort ZBR 42-3 A 31 Gas-Brenn­wert­ther­me 42 kW, Flg. P Mon­ta­ge­plat­te 994, ohne Re­ge­lung, Jun­kers ST 120-5 Z, ATEC Schacht 10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3790"/>
    <n v="289859"/>
    <s v="/preisvergleich/Relocate/481846811.html?categoryId=18406&amp;pos=10&amp;price=3790.0&amp;productid=3497887&amp;sid=289859&amp;type=offer"/>
    <s v=" Jun­kers Ce­ra­pur­Com­fort ZBR 42-3 A 21 Gas-Brenn­wert­ther­me 42 kW, L / LL Jun­kers FR 50, Mon­ta­ge­plat­te 258, Jun­kers SK 16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10"/>
    <n v="289859"/>
    <s v="/preisvergleich/Relocate/481848179.html?categoryId=18406&amp;pos=10&amp;price=3710.0&amp;productid=1750863&amp;sid=289859&amp;type=offer"/>
    <s v=" Jun­kers Ce­ra­pur­Com­fort ZBR 42-3 A 21 Gas-Brenn­wert­ther­me 42 kW, L / LL ohne Re­ge­lung, Jun­kers SK 200-5 ZB, ohne Mon­ta­ge­plat­te, ATEC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3795"/>
    <n v="289859"/>
    <s v="/preisvergleich/Relocate/481848245.html?categoryId=18406&amp;pos=11&amp;price=3795.0&amp;productid=3497887&amp;sid=289859&amp;type=offer"/>
    <s v=" Jun­kers Ce­ra­pur­Com­fort ZBR 42-3 A 21 Gas-Brenn­wert­ther­me 42 kW, L / LL Jun­kers FR 50, Jun­kers ST 120-5 Z, Jun­kers Schacht 6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10"/>
    <n v="289859"/>
    <s v="/preisvergleich/Relocate/481848224.html?categoryId=18406&amp;pos=11&amp;price=3710.0&amp;productid=1750863&amp;sid=289859&amp;type=offer"/>
    <s v=" Jun­kers Ce­ra­pur­Com­fort ZBR 42-3 A 21 Gas-Brenn­wert­ther­me 42 kW, L / LL Jun­kers FR 50, Mon­ta­ge­plat­te 258, Jun­kers ST 120-5 Z, ATEC Schacht 8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3795"/>
    <n v="289859"/>
    <s v="/preisvergleich/Relocate/481847849.html?categoryId=18406&amp;pos=12&amp;price=3795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10"/>
    <n v="289859"/>
    <s v="/preisvergleich/Relocate/481848357.html?categoryId=18406&amp;pos=12&amp;price=3710.0&amp;productid=1750863&amp;sid=289859&amp;type=offer"/>
    <s v=" Jun­kers Ce­ra­pur­Com­fort ZBR 42-3 A 21 Gas-Brenn­wert­ther­me 42 kW, L / LL Mon­ta­ge­plat­te 993, ohne Re­ge­lung, Jun­kers SK 160-5 ZB, ATEC Schacht 6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3795"/>
    <n v="289859"/>
    <s v="/preisvergleich/Relocate/481847864.html?categoryId=18406&amp;pos=13&amp;price=3795.0&amp;productid=3497887&amp;sid=289859&amp;type=offer"/>
    <s v=" Jun­kers Ce­ra­pur­Com­fort ZBR 42-3 A 21 Gas-Brenn­wert­ther­me 42 kW, L / LL Jun­kers FW 200, Mon­ta­ge­plat­te 994, ohne Spei­cher, Jun­kers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15"/>
    <n v="289859"/>
    <s v="/preisvergleich/Relocate/481860766.html?categoryId=18406&amp;pos=13&amp;price=3715.0&amp;productid=1750863&amp;sid=289859&amp;type=offer"/>
    <s v=" Jun­kers Ce­ra­pur­Com­fort ZBR 42-3 A 31 Gas-Brenn­wert­ther­me 42 kW, Flg. P ohne Re­ge­lung, Jun­kers ST 120-5 Z, Jun­kers Schacht 10 Meter 80/125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3795"/>
    <n v="289859"/>
    <s v="/preisvergleich/Relocate/481847427.html?categoryId=18406&amp;pos=14&amp;price=3795.0&amp;productid=3497887&amp;sid=289859&amp;type=offer"/>
    <s v=" Jun­kers Ce­ra­pur­Com­fort ZBR 42-3 A 21 Gas-Brenn­wert­ther­me 42 kW, L / LL Mon­ta­ge­plat­te 994, ohne Re­ge­lung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15"/>
    <n v="289859"/>
    <s v="/preisvergleich/Relocate/481847241.html?categoryId=18406&amp;pos=14&amp;price=3715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3795"/>
    <n v="289859"/>
    <s v="/preisvergleich/Relocate/481847445.html?categoryId=18406&amp;pos=15&amp;price=3795.0&amp;productid=3497887&amp;sid=289859&amp;type=offer"/>
    <s v=" Jun­kers Ce­ra­pur­Com­fort ZBR 42-3 A 21 Gas-Brenn­wert­ther­me 42 kW, L / LL ohne Re­ge­lung, Mon­ta­ge­plat­te 258 + 223-1 (Un­ter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 A 23"/>
    <n v="3715"/>
    <n v="289859"/>
    <s v="/preisvergleich/Relocate/481847166.html?categoryId=18406&amp;pos=15&amp;price=3715.0&amp;productid=1750863&amp;sid=289859&amp;type=offer"/>
    <s v=" Jun­kers Ce­ra­pur­Com­fort ZBR 42-3 A 21 Gas-Brenn­wert­ther­me 42 kW, L / LL Mon­ta­ge­plat­te 994, ohne Re­ge­lung, Jun­kers SK 160-5 ZB, Jun­kers AZB09 Dach schwarz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exklusiv"/>
    <n v="2939"/>
    <n v="289859"/>
    <s v="/preisvergleich/Relocate/475957192.html?categoryId=18406&amp;pos=1&amp;price=2939.0&amp;productid=2286143&amp;sid=289859&amp;type=offer"/>
    <s v=" Vail­lant ecoTEC ex­clu­siv VC 276/4-7 Brenn­wert­ther­me ohne Ab­gas­pa­ket, ca­lor­MA­TIC 63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942"/>
    <n v="289859"/>
    <s v="/preisvergleich/Relocate/475958321.html?categoryId=18406&amp;pos=2&amp;price=2942.0&amp;productid=2286143&amp;sid=289859&amp;type=offer"/>
    <s v=" Vail­lant ecoTEC ex­clu­siv VC 206/4-7 Brenn­wert­ther­me Flach­dach schwarz 60/100, au­ro­MA­TIC 62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942"/>
    <n v="289859"/>
    <s v="/preisvergleich/Relocate/475957957.html?categoryId=18406&amp;pos=3&amp;price=2942.0&amp;productid=2286143&amp;sid=289859&amp;type=offer"/>
    <s v=" Vail­lant ecoTEC ex­clu­siv VC 206/4-7 Brenn­wert­ther­me Flach­dach rot 60/100, au­ro­MA­TIC 62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942"/>
    <n v="289859"/>
    <s v="/preisvergleich/Relocate/475958005.html?categoryId=18406&amp;pos=4&amp;price=2942.0&amp;productid=2286143&amp;sid=289859&amp;type=offer"/>
    <s v=" Vail­lant ecoTEC ex­clu­siv VC 206/4-7 Brenn­wert­ther­me ca­lor­MA­TIC 470/4, Schacht­sys­tem­pa­ket 10m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943"/>
    <n v="289859"/>
    <s v="/preisvergleich/Relocate/475957871.html?categoryId=18406&amp;pos=5&amp;price=2943.0&amp;productid=2286143&amp;sid=289859&amp;type=offer"/>
    <s v=" Vail­lant ecoTEC ex­clu­siv VC 206/4-7 Brenn­wert­ther­me ca­lor­MA­TIC 470f, Flach­dach schwarz 60/100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943"/>
    <n v="289859"/>
    <s v="/preisvergleich/Relocate/475957320.html?categoryId=18406&amp;pos=6&amp;price=2943.0&amp;productid=2286143&amp;sid=289859&amp;type=offer"/>
    <s v=" Vail­lant ecoTEC ex­clu­siv VC 206/4-7 Brenn­wert­ther­me ca­lor­MA­TIC 470f, Flach­dach rot 60/100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2944"/>
    <n v="289859"/>
    <s v="/preisvergleich/Relocate/475957467.html?categoryId=18406&amp;pos=7&amp;price=2944.0&amp;productid=2286143&amp;sid=289859&amp;type=offer"/>
    <s v=" Vail­lant ecoTEC ex­clu­siv VC 276/4-7 Brenn­wert­ther­me ohne Ab­gas­pa­ket, au­ro­MA­TIC 620/3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6883.html?categoryId=18406&amp;pos=1&amp;price=3715.0&amp;productid=1750863&amp;sid=289859&amp;type=offer"/>
    <s v=" Jun­kers Ce­ra­pur­Com­fort ZBR 42-3 A 21 Gas-Brenn­wert­ther­me 42 kW, L / LL Mon­ta­ge­plat­te 258, ohne Re­ge­lung, Jun­kers ST 120-5 Z, Jun­kers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795"/>
    <n v="289859"/>
    <s v="/preisvergleich/Relocate/481847088.html?categoryId=18406&amp;pos=1&amp;price=379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2947"/>
    <n v="289859"/>
    <s v="/preisvergleich/Relocate/475958364.html?categoryId=18406&amp;pos=8&amp;price=2947.0&amp;productid=2286143&amp;sid=289859&amp;type=offer"/>
    <s v=" Vail­lant ecoTEC ex­clu­siv VC 206/4-7 Brenn­wert­ther­me Schrägdach schwarz 60/100, au­ro­MA­TIC 62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6788.html?categoryId=18406&amp;pos=2&amp;price=3715.0&amp;productid=1750863&amp;sid=289859&amp;type=offer"/>
    <s v=" Jun­kers Ce­ra­pur­Com­fort ZBR 42-3 A 21 Gas-Brenn­wert­ther­me 42 kW, L / LL Mon­ta­ge­plat­te 258, ohne Re­ge­lung, Jun­kers SK 200-5 ZB, ATEC Schacht 6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795"/>
    <n v="289859"/>
    <s v="/preisvergleich/Relocate/481848992.html?categoryId=18406&amp;pos=2&amp;price=3795.0&amp;productid=3497887&amp;sid=289859&amp;type=offer"/>
    <s v=" Jun­kers Ce­ra­pur­Com­fort ZBR 42-3 A 21 Gas-Brenn­wert­ther­me 42 kW, L / LL Jun­kers FR 50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2947"/>
    <n v="289859"/>
    <s v="/preisvergleich/Relocate/475957589.html?categoryId=18406&amp;pos=9&amp;price=2947.0&amp;productid=2286143&amp;sid=289859&amp;type=offer"/>
    <s v=" Vail­lant ecoTEC ex­clu­siv VC 206/4-7 Brenn­wert­ther­me Schrägdach rot 60/100, au­ro­MA­TIC 62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6782.html?categoryId=18406&amp;pos=3&amp;price=3715.0&amp;productid=1750863&amp;sid=289859&amp;type=offer"/>
    <s v=" Jun­kers Ce­ra­pur­Com­fort ZBR 42-3 A 21 Gas-Brenn­wert­ther­me 42 kW, L / LL Jun­kers FR 120, Jun­kers ST 120-5 Z, ohne Mon­ta­ge­plat­te, ATEC Schacht 10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795"/>
    <n v="289859"/>
    <s v="/preisvergleich/Relocate/481846637.html?categoryId=18406&amp;pos=3&amp;price=3795.0&amp;productid=3497887&amp;sid=289859&amp;type=offer"/>
    <s v=" Jun­kers Ce­ra­pur­Com­fort ZBR 42-3 A 21 Gas-Brenn­wert­ther­me 42 kW, L / LL Jun­kers FW 200, Mon­ta­ge­plat­te 994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2948"/>
    <n v="289859"/>
    <s v="/preisvergleich/Relocate/475958033.html?categoryId=18406&amp;pos=10&amp;price=2948.0&amp;productid=2286143&amp;sid=289859&amp;type=offer"/>
    <s v=" Vail­lant ecoTEC ex­clu­siv VC 206/4-7 Brenn­wert­ther­me ca­lor­MA­TIC 470f, Schrägdach rot 60/100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7641.html?categoryId=18406&amp;pos=4&amp;price=3715.0&amp;productid=1750863&amp;sid=289859&amp;type=offer"/>
    <s v=" Jun­kers Ce­ra­pur­Com­fort ZBR 42-3 A 21 Gas-Brenn­wert­ther­me 42 kW, L / LL Jun­kers FR 50, Jun­kers SK 160-5 ZB, Jun­kers AZB09 Dach schwarz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795"/>
    <n v="289859"/>
    <s v="/preisvergleich/Relocate/481846593.html?categoryId=18406&amp;pos=4&amp;price=3795.0&amp;productid=3497887&amp;sid=289859&amp;type=offer"/>
    <s v=" Jun­kers Ce­ra­pur­Com­fort ZBR 42-3 A 21 Gas-Brenn­wert­ther­me 42 kW, L / LL Jun­kers FR 120, Jun­kers ST 120-5 Z, Jun­kers Schacht 4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2948"/>
    <n v="289859"/>
    <s v="/preisvergleich/Relocate/475958191.html?categoryId=18406&amp;pos=11&amp;price=2948.0&amp;productid=2286143&amp;sid=289859&amp;type=offer"/>
    <s v=" Vail­lant ecoTEC ex­clu­siv VC 206/4-7 Brenn­wert­ther­me ca­lor­MA­TIC 470f, Schrägdach schwarz 60/100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7690.html?categoryId=18406&amp;pos=5&amp;price=3715.0&amp;productid=1750863&amp;sid=289859&amp;type=offer"/>
    <s v=" Jun­kers Ce­ra­pur­Com­fort ZBR 42-3 A 21 Gas-Brenn­wert­ther­me 42 kW, L / LL Jun­kers FR 50, Jun­kers SK 160-5 ZB, Jun­kers AZB10 Dach rot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795"/>
    <n v="289859"/>
    <s v="/preisvergleich/Relocate/481846447.html?categoryId=18406&amp;pos=5&amp;price=3795.0&amp;productid=3497887&amp;sid=289859&amp;type=offer"/>
    <s v=" Jun­kers Ce­ra­pur­Com­fort ZBR 42-3 A 21 Gas-Brenn­wert­ther­me 42 kW, L / LL Jun­kers FR 50, Mon­ta­ge­plat­te 994, Jun­kers ST 120-5 Z, ATEC Schacht 6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2949"/>
    <n v="289859"/>
    <s v="/preisvergleich/Relocate/475957294.html?categoryId=18406&amp;pos=12&amp;price=2949.0&amp;productid=2286143&amp;sid=289859&amp;type=offer"/>
    <s v=" Vail­lant ecoTEC ex­clu­siv VC 276/4-7 Brenn­wert­ther­me ca­lor­MA­TIC 370, Schacht­sys­tem­pa­ket 10m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7396.html?categoryId=18406&amp;pos=6&amp;price=3715.0&amp;productid=1750863&amp;sid=289859&amp;type=offer"/>
    <s v=" Jun­kers Ce­ra­pur­Com­fort ZBR 42-3 A 21 Gas-Brenn­wert­ther­me 42 kW, L / LL Jun­kers FW 120, Jun­kers ST 120-5 Z, Mon­ta­ge­plat­te 258 + 223-1 (Un­ter­putz)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8068.html?categoryId=18406&amp;pos=6&amp;price=3800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2955"/>
    <n v="289859"/>
    <s v="/preisvergleich/Relocate/475957575.html?categoryId=18406&amp;pos=13&amp;price=2955.0&amp;productid=2286143&amp;sid=289859&amp;type=offer"/>
    <s v=" Vail­lant ecoTEC ex­clu­siv VC 276/4-7 Brenn­wert­ther­me ca­lor­MA­TIC 370f, Schacht­sys­tem­pa­ket 10m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7380.html?categoryId=18406&amp;pos=7&amp;price=371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7902.html?categoryId=18406&amp;pos=7&amp;price=380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2959"/>
    <n v="289859"/>
    <s v="/preisvergleich/Relocate/475958211.html?categoryId=18406&amp;pos=14&amp;price=2959.0&amp;productid=2286143&amp;sid=289859&amp;type=offer"/>
    <s v=" Vail­lant ecoTEC ex­clu­siv VC 146/4-7 Brenn­wert­ther­me ca­lor­MA­TIC 470f, Flach­dach schwarz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9081.html?categoryId=18406&amp;pos=8&amp;price=3715.0&amp;productid=1750863&amp;sid=289859&amp;type=offer"/>
    <s v=" Jun­kers Ce­ra­pur­Com­fort ZBR 42-3 A 21 Gas-Brenn­wert­ther­me 42 kW, L / LL Mon­ta­ge­plat­te 994, ohne Re­ge­lung, Jun­kers SK 160-5 ZB, Jun­kers AZB10 Dach rot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7981.html?categoryId=18406&amp;pos=8&amp;price=3800.0&amp;productid=3497887&amp;sid=289859&amp;type=offer"/>
    <s v=" Jun­kers Ce­ra­pur­Com­fort ZBR 42-3 A 21 Gas-Brenn­wert­ther­me 42 kW, L / LL Mon­ta­ge­plat­te 993, ohne Re­ge­lung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2959"/>
    <n v="289859"/>
    <s v="/preisvergleich/Relocate/475957326.html?categoryId=18406&amp;pos=15&amp;price=2959.0&amp;productid=2286143&amp;sid=289859&amp;type=offer"/>
    <s v=" Vail­lant ecoTEC ex­clu­siv VC 146/4-7 Brenn­wert­ther­me ca­lor­MA­TIC 470f, Flach­dach rot 60/100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3715"/>
    <n v="289859"/>
    <s v="/preisvergleich/Relocate/481848619.html?categoryId=18406&amp;pos=9&amp;price=3715.0&amp;productid=1750863&amp;sid=289859&amp;type=offer"/>
    <s v=" Jun­kers Ce­ra­pur­Com­fort ZBR 42-3 A 21 Gas-Brenn­wert­ther­me 42 kW, L / LL Jun­kers FW 120, Mon­ta­ge­plat­te 994, ohne Spei­cher, Jun­kers Schacht 6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7203.html?categoryId=18406&amp;pos=9&amp;price=3800.0&amp;productid=3497887&amp;sid=289859&amp;type=offer"/>
    <s v=" Jun­kers Ce­ra­pur­Com­fort ZBR 42-3 A 21 Gas-Brenn­wert­ther­me 42 kW, L / LL Jun­kers FR 120, Mon­ta­ge­plat­te 258, Jun­kers SK 160-5 ZB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715"/>
    <n v="289859"/>
    <s v="/preisvergleich/Relocate/481848728.html?categoryId=18406&amp;pos=10&amp;price=3715.0&amp;productid=1750863&amp;sid=289859&amp;type=offer"/>
    <s v=" Jun­kers Ce­ra­pur­Com­fort ZBR 42-3 A 21 Gas-Brenn­wert­ther­me 42 kW, L / LL Jun­kers FR 120, Jun­kers SK 160-5 ZB, ohne Mon­ta­ge­plat­te, ATEC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7111.html?categoryId=18406&amp;pos=10&amp;price=3800.0&amp;productid=3497887&amp;sid=289859&amp;type=offer"/>
    <s v=" Jun­kers Ce­ra­pur­Com­fort ZBR 42-3 A 21 Gas-Brenn­wert­ther­me 42 kW, L / LL Jun­kers FW 200, Mon­ta­ge­plat­te 993, Jun­kers ST 120-5 Z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715"/>
    <n v="289859"/>
    <s v="/preisvergleich/Relocate/481848385.html?categoryId=18406&amp;pos=11&amp;price=3715.0&amp;productid=1750863&amp;sid=289859&amp;type=offer"/>
    <s v=" Jun­kers Ce­ra­pur­Com­fort ZBR 42-3 A 21 Gas-Brenn­wert­ther­me 42 kW, L / LL Jun­kers FW 200, Mon­ta­ge­plat­te 258, ohne Spei­cher, Jun­kers Schacht 10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8997.html?categoryId=18406&amp;pos=11&amp;price=3800.0&amp;productid=3497887&amp;sid=289859&amp;type=offer"/>
    <s v=" Jun­kers Ce­ra­pur­Com­fort ZBR 42-3 A 21 Gas-Brenn­wert­ther­me 42 kW, L / LL Jun­kers FW 200, ohne Spei­cher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720"/>
    <n v="289859"/>
    <s v="/preisvergleich/Relocate/481847274.html?categoryId=18406&amp;pos=12&amp;price=3720.0&amp;productid=1750863&amp;sid=289859&amp;type=offer"/>
    <s v=" Jun­kers Ce­ra­pur­Com­fort ZBR 42-3 A 21 Gas-Brenn­wert­ther­me 42 kW, L / LL Jun­kers FW 120, Mon­ta­ge­plat­te 993, ohne Spei­cher, Jun­kers Schacht 6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6722.html?categoryId=18406&amp;pos=12&amp;price=3800.0&amp;productid=3497887&amp;sid=289859&amp;type=offer"/>
    <s v=" Jun­kers Ce­ra­pur­Com­fort ZBR 42-3 A 21 Gas-Brenn­wert­ther­me 42 kW, L / LL Jun­kers FR 50, Jun­kers SK 200-5 ZB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720"/>
    <n v="289859"/>
    <s v="/preisvergleich/Relocate/481846786.html?categoryId=18406&amp;pos=13&amp;price=3720.0&amp;productid=1750863&amp;sid=289859&amp;type=offer"/>
    <s v=" Jun­kers Ce­ra­pur­Com­fort ZBR 42-3 A 21 Gas-Brenn­wert­ther­me 42 kW, L / LL Jun­kers FW 120, ohne Spei­cher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6739.html?categoryId=18406&amp;pos=13&amp;price=3800.0&amp;productid=3497887&amp;sid=289859&amp;type=offer"/>
    <s v=" Jun­kers Ce­ra­pur­Com­fort ZBR 42-3 A 21 Gas-Brenn­wert­ther­me 42 kW, L / LL ohne Re­ge­lung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720"/>
    <n v="289859"/>
    <s v="/preisvergleich/Relocate/481846697.html?categoryId=18406&amp;pos=14&amp;price=3720.0&amp;productid=1750863&amp;sid=289859&amp;type=offer"/>
    <s v=" Jun­kers Ce­ra­pur­Com­fort ZBR 42-3 A 21 Gas-Brenn­wert­ther­me 42 kW, L / LL Jun­kers FR 120, Mon­ta­ge­plat­te 258, Jun­kers ST 120-5 Z, ATEC Schacht 6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6743.html?categoryId=18406&amp;pos=14&amp;price=3800.0&amp;productid=3497887&amp;sid=289859&amp;type=offer"/>
    <s v=" Jun­kers Ce­ra­pur­Com­fort ZBR 42-3 A 21 Gas-Brenn­wert­ther­me 42 kW, L / LL Mon­ta­ge­plat­te 258, ohne Re­ge­lung, Jun­kers SK 160-5 ZB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720"/>
    <n v="289859"/>
    <s v="/preisvergleich/Relocate/481847839.html?categoryId=18406&amp;pos=15&amp;price=3720.0&amp;productid=1750863&amp;sid=289859&amp;type=offer"/>
    <s v=" Jun­kers Ce­ra­pur­Com­fort ZBR 42-3 A 21 Gas-Brenn­wert­ther­me 42 kW, L / LL Mon­ta­ge­plat­te 258, ohne Re­ge­lung, Jun­kers SK 160-5 ZB, Jun­kers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 21"/>
    <n v="3800"/>
    <n v="289859"/>
    <s v="/preisvergleich/Relocate/481846553.html?categoryId=18406&amp;pos=15&amp;price=3800.0&amp;productid=3497887&amp;sid=289859&amp;type=offer"/>
    <s v=" Jun­kers Ce­ra­pur­Com­fort ZBR 42-3 A 21 Gas-Brenn­wert­ther­me 42 kW, L / LL Jun­kers FW 120, Mon­ta­ge­plat­te 994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60"/>
    <n v="289859"/>
    <s v="/preisvergleich/Relocate/475957911.html?categoryId=18406&amp;pos=1&amp;price=2960.0&amp;productid=2286143&amp;sid=289859&amp;type=offer"/>
    <s v=" Vail­lant ecoTEC ex­clu­siv VC 356/4-7 Brenn­wert­ther­me ohne, ohne Re­ge­lung, Schacht­ein­bau 80/125 7.5m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964"/>
    <n v="289859"/>
    <s v="/preisvergleich/Relocate/475958473.html?categoryId=18406&amp;pos=2&amp;price=2964.0&amp;productid=2286143&amp;sid=289859&amp;type=offer"/>
    <s v=" Vail­lant ecoTEC ex­clu­siv VC 146/4-7 Brenn­wert­ther­me ca­lor­MA­TIC 470f, Flach­dach schwarz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964"/>
    <n v="289859"/>
    <s v="/preisvergleich/Relocate/475957327.html?categoryId=18406&amp;pos=3&amp;price=2964.0&amp;productid=2286143&amp;sid=289859&amp;type=offer"/>
    <s v=" Vail­lant ecoTEC ex­clu­siv VC 146/4-7 Brenn­wert­ther­me ca­lor­MA­TIC 470f, Flach­dach rot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964"/>
    <n v="289859"/>
    <s v="/preisvergleich/Relocate/475957303.html?categoryId=18406&amp;pos=4&amp;price=2964.0&amp;productid=2286143&amp;sid=289859&amp;type=offer"/>
    <s v=" Vail­lant ecoTEC ex­clu­siv VC 146/4-7 Brenn­wert­ther­me ca­lor­MA­TIC 470f, Schrägdach schwarz 60/100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964"/>
    <n v="289859"/>
    <s v="/preisvergleich/Relocate/475957520.html?categoryId=18406&amp;pos=5&amp;price=2964.0&amp;productid=2286143&amp;sid=289859&amp;type=offer"/>
    <s v=" Vail­lant ecoTEC ex­clu­siv VC 146/4-7 Brenn­wert­ther­me ca­lor­MA­TIC 470f, Schrägdach rot 60/100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968"/>
    <n v="289859"/>
    <s v="/preisvergleich/Relocate/475958277.html?categoryId=18406&amp;pos=6&amp;price=2968.0&amp;productid=2286143&amp;sid=289859&amp;type=offer"/>
    <s v=" Vail­lant ecoTEC ex­clu­siv VC 206/4-7 Brenn­wert­ther­me ca­lor­MA­TIC 470f, Flach­dach schwarz 60/100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2968"/>
    <n v="289859"/>
    <s v="/preisvergleich/Relocate/475957222.html?categoryId=18406&amp;pos=7&amp;price=2968.0&amp;productid=2286143&amp;sid=289859&amp;type=offer"/>
    <s v=" Vail­lant ecoTEC ex­clu­siv VC 206/4-7 Brenn­wert­ther­me ca­lor­MA­TIC 470f, Flach­dach rot 60/100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0"/>
    <n v="289859"/>
    <s v="/preisvergleich/Relocate/481848430.html?categoryId=18406&amp;pos=1&amp;price=3800.0&amp;productid=3497887&amp;sid=289859&amp;type=offer"/>
    <s v=" Jun­kers Ce­ra­pur­Com­fort ZBR 42-3 A 21 Gas-Brenn­wert­ther­me 42 kW, L / LL Mon­ta­ge­plat­te 994, ohne Re­ge­lung, Jun­kers SK 200-5 ZB, ATEC Schacht 4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0"/>
    <n v="289859"/>
    <s v="/preisvergleich/Relocate/481847896.html?categoryId=18406&amp;pos=1&amp;price=3720.0&amp;productid=1750863&amp;sid=289859&amp;type=offer"/>
    <s v=" Jun­kers Ce­ra­pur­Com­fort ZBR 42-3 A 21 Gas-Brenn­wert­ther­me 42 kW, L / LL Jun­kers FW 120, Jun­kers ST 120-5 Z, Mon­ta­ge­plat­te 258 + 528-1 (Auf­putz)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69"/>
    <n v="289859"/>
    <s v="/preisvergleich/Relocate/475958425.html?categoryId=18406&amp;pos=8&amp;price=2969.0&amp;productid=2286143&amp;sid=289859&amp;type=offer"/>
    <s v=" Vail­lant ecoTEC ex­clu­siv VC 276/4-7 Brenn­wert­ther­me ohne Ab­gas­pa­ket, au­ro­MA­TIC 620/3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0"/>
    <n v="289859"/>
    <s v="/preisvergleich/Relocate/481846407.html?categoryId=18406&amp;pos=2&amp;price=3800.0&amp;productid=3497887&amp;sid=289859&amp;type=offer"/>
    <s v=" Jun­kers Ce­ra­pur­Com­fort ZBR 42-3 A 21 Gas-Brenn­wert­ther­me 42 kW, L / LL Jun­kers FR 50, Mon­ta­ge­plat­te 993, Jun­kers ST 120-5 Z, ATEC Schacht 6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0"/>
    <n v="289859"/>
    <s v="/preisvergleich/Relocate/481847972.html?categoryId=18406&amp;pos=2&amp;price=3720.0&amp;productid=1750863&amp;sid=289859&amp;type=offer"/>
    <s v=" Jun­kers Ce­ra­pur­Com­fort ZBR 42-3 A 21 Gas-Brenn­wert­ther­me 42 kW, L / LL Jun­kers FW 200, ohne Spei­cher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69"/>
    <n v="289859"/>
    <s v="/preisvergleich/Relocate/475958182.html?categoryId=18406&amp;pos=9&amp;price=2969.0&amp;productid=2286143&amp;sid=289859&amp;type=offer"/>
    <s v=" Vail­lant ecoTEC ex­clu­siv VC 146/4-7 Brenn­wert­ther­me ca­lor­MA­TIC 470f, Schrägdach schwarz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0"/>
    <n v="289859"/>
    <s v="/preisvergleich/Relocate/481846400.html?categoryId=18406&amp;pos=3&amp;price=3800.0&amp;productid=3497887&amp;sid=289859&amp;type=offer"/>
    <s v=" Jun­kers Ce­ra­pur­Com­fort ZBR 42-3 A 21 Gas-Brenn­wert­ther­me 42 kW, L / LL Jun­kers FR 120, Jun­kers ST 120-5 Z, Mon­ta­ge­plat­te 258 + 223-1 (Un­ter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0"/>
    <n v="289859"/>
    <s v="/preisvergleich/Relocate/481848054.html?categoryId=18406&amp;pos=3&amp;price=3720.0&amp;productid=1750863&amp;sid=289859&amp;type=offer"/>
    <s v=" Jun­kers Ce­ra­pur­Com­fort ZBR 42-3 A 21 Gas-Brenn­wert­ther­me 42 kW, L / LL Mon­ta­ge­plat­te 993, ohne Re­ge­lung, Jun­kers SK 160-5 ZB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69"/>
    <n v="289859"/>
    <s v="/preisvergleich/Relocate/475957662.html?categoryId=18406&amp;pos=10&amp;price=2969.0&amp;productid=2286143&amp;sid=289859&amp;type=offer"/>
    <s v=" Vail­lant ecoTEC ex­clu­siv VC 276/4-7 Brenn­wert­ther­me ca­lor­MA­TIC 470/4, Schacht­sys­tem­pa­ket 10m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0"/>
    <n v="289859"/>
    <s v="/preisvergleich/Relocate/481848528.html?categoryId=18406&amp;pos=4&amp;price=3800.0&amp;productid=3497887&amp;sid=289859&amp;type=offer"/>
    <s v=" Jun­kers Ce­ra­pur­Com­fort ZBR 42-3 A 21 Gas-Brenn­wert­ther­me 42 kW, L / LL Jun­kers FW 200, Mon­ta­ge­plat­te 993, ohne Spei­cher, Jun­kers Schacht 8 Meter 80/125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0"/>
    <n v="289859"/>
    <s v="/preisvergleich/Relocate/481855134.html?categoryId=18406&amp;pos=4&amp;price=3720.0&amp;productid=1750863&amp;sid=289859&amp;type=offer"/>
    <s v=" Jun­kers Ce­ra­pur­Com­fort ZBR 42-3 A 31 Gas-Brenn­wert­ther­me 42 kW, Flg. P Jun­kers FR 50, Mon­ta­ge­plat­te 258, Jun­kers ST 120-5 Z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69"/>
    <n v="289859"/>
    <s v="/preisvergleich/Relocate/475957654.html?categoryId=18406&amp;pos=11&amp;price=2969.0&amp;productid=2286143&amp;sid=289859&amp;type=offer"/>
    <s v=" Vail­lant ecoTEC ex­clu­siv VC 146/4-7 Brenn­wert­ther­me ca­lor­MA­TIC 470f, Schrägdach rot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5"/>
    <n v="289859"/>
    <s v="/preisvergleich/Relocate/481847329.html?categoryId=18406&amp;pos=5&amp;price=3805.0&amp;productid=3497887&amp;sid=289859&amp;type=offer"/>
    <s v=" Jun­kers Ce­ra­pur­Com­fort ZBR 42-3 A 21 Gas-Brenn­wert­ther­me 42 kW, L / LL ohne Re­ge­lung, Mon­ta­ge­plat­te 258 + 223-1 (Un­ter­putz), Jun­kers AZB09 Dach schwarz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0"/>
    <n v="289859"/>
    <s v="/preisvergleich/Relocate/481847696.html?categoryId=18406&amp;pos=5&amp;price=3720.0&amp;productid=1750863&amp;sid=289859&amp;type=offer"/>
    <s v=" Jun­kers Ce­ra­pur­Com­fort ZBR 42-3 A 21 Gas-Brenn­wert­ther­me 42 kW, L / LL ohne Re­ge­lung, Jun­kers SK 160-5 ZB, Mon­ta­ge­plat­te 258 + 223-1 (Un­ter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73"/>
    <n v="289859"/>
    <s v="/preisvergleich/Relocate/475958341.html?categoryId=18406&amp;pos=12&amp;price=2973.0&amp;productid=2286143&amp;sid=289859&amp;type=offer"/>
    <s v=" Vail­lant ecoTEC ex­clu­siv VC 206/4-7 Brenn­wert­ther­me ca­lor­MA­TIC 470f, Schrägdach schwarz 60/100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5"/>
    <n v="289859"/>
    <s v="/preisvergleich/Relocate/481847381.html?categoryId=18406&amp;pos=6&amp;price=3805.0&amp;productid=3497887&amp;sid=289859&amp;type=offer"/>
    <s v=" Jun­kers Ce­ra­pur­Com­fort ZBR 42-3 A 21 Gas-Brenn­wert­ther­me 42 kW, L / LL Jun­kers FR 120, Jun­kers ST 120-5 Z, Mon­ta­ge­plat­te 258 + 528-1 (Auf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0"/>
    <n v="289859"/>
    <s v="/preisvergleich/Relocate/481847424.html?categoryId=18406&amp;pos=6&amp;price=3720.0&amp;productid=1750863&amp;sid=289859&amp;type=offer"/>
    <s v=" Jun­kers Ce­ra­pur­Com­fort ZBR 42-3 A 21 Gas-Brenn­wert­ther­me 42 kW, L / LL Mon­ta­ge­plat­te 993, ohne Re­ge­lung, Jun­kers SK 160-5 ZB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73"/>
    <n v="289859"/>
    <s v="/preisvergleich/Relocate/475957803.html?categoryId=18406&amp;pos=13&amp;price=2973.0&amp;productid=2286143&amp;sid=289859&amp;type=offer"/>
    <s v=" Vail­lant ecoTEC ex­clu­siv VC 206/4-7 Brenn­wert­ther­me ca­lor­MA­TIC 470f, Flach­dach rot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5"/>
    <n v="289859"/>
    <s v="/preisvergleich/Relocate/481847536.html?categoryId=18406&amp;pos=7&amp;price=3805.0&amp;productid=3497887&amp;sid=289859&amp;type=offer"/>
    <s v=" Jun­kers Ce­ra­pur­Com­fort ZBR 42-3 A 21 Gas-Brenn­wert­ther­me 42 kW, L / LL ohne Re­ge­lung, Mon­ta­ge­plat­te 258 + 223-1 (Un­ter­putz), Jun­kers AZB10 Dach rot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5"/>
    <n v="289859"/>
    <s v="/preisvergleich/Relocate/481846950.html?categoryId=18406&amp;pos=7&amp;price=3725.0&amp;productid=1750863&amp;sid=289859&amp;type=offer"/>
    <s v=" Jun­kers Ce­ra­pur­Com­fort ZBR 42-3 A 21 Gas-Brenn­wert­ther­me 42 kW, L / LL Mon­ta­ge­plat­te 258, ohne Re­ge­lung, Jun­kers AZB09 Dach schwarz 80/125, Jun­kers SK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73"/>
    <n v="289859"/>
    <s v="/preisvergleich/Relocate/475957947.html?categoryId=18406&amp;pos=14&amp;price=2973.0&amp;productid=2286143&amp;sid=289859&amp;type=offer"/>
    <s v=" Vail­lant ecoTEC ex­clu­siv VC 206/4-7 Brenn­wert­ther­me ca­lor­MA­TIC 470f, Flach­dach schwarz 60/100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5"/>
    <n v="289859"/>
    <s v="/preisvergleich/Relocate/481847497.html?categoryId=18406&amp;pos=8&amp;price=3805.0&amp;productid=3497887&amp;sid=289859&amp;type=offer"/>
    <s v=" Jun­kers Ce­ra­pur­Com­fort ZBR 42-3 A 21 Gas-Brenn­wert­ther­me 42 kW, L / LL Jun­kers FR 50, Mon­ta­ge­plat­te 994, Jun­kers ST 120-5 Z, Jun­kers AZB10 Dach rot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5"/>
    <n v="289859"/>
    <s v="/preisvergleich/Relocate/481846656.html?categoryId=18406&amp;pos=8&amp;price=3725.0&amp;productid=1750863&amp;sid=289859&amp;type=offer"/>
    <s v=" Jun­kers Ce­ra­pur­Com­fort ZBR 42-3 A 21 Gas-Brenn­wert­ther­me 42 kW, L / LL Mon­ta­ge­plat­te 994, ohne Re­ge­lung, Jun­kers SK 160-5 ZB, ATEC Schacht 8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2973"/>
    <n v="289859"/>
    <s v="/preisvergleich/Relocate/475957435.html?categoryId=18406&amp;pos=15&amp;price=2973.0&amp;productid=2286143&amp;sid=289859&amp;type=offer"/>
    <s v=" Vail­lant ecoTEC ex­clu­siv VC 206/4-7 Brenn­wert­ther­me ca­lor­MA­TIC 470f, Schrägdach rot 60/100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42 3 A 21"/>
    <n v="3805"/>
    <n v="289859"/>
    <s v="/preisvergleich/Relocate/481847503.html?categoryId=18406&amp;pos=9&amp;price=3805.0&amp;productid=3497887&amp;sid=289859&amp;type=offer"/>
    <s v=" Jun­kers Ce­ra­pur­Com­fort ZBR 42-3 A 21 Gas-Brenn­wert­ther­me 42 kW, L / LL Mon­ta­ge­plat­te 993, ohne Re­ge­lung, Jun­kers SK 200-5 ZB, ATEC Schacht 4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5"/>
    <n v="289859"/>
    <s v="/preisvergleich/Relocate/481846413.html?categoryId=18406&amp;pos=9&amp;price=3725.0&amp;productid=1750863&amp;sid=289859&amp;type=offer"/>
    <s v=" Jun­kers Ce­ra­pur­Com­fort ZBR 42-3 A 21 Gas-Brenn­wert­ther­me 42 kW, L / LL ohne Re­ge­lung, Jun­kers SK 160-5 ZB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05"/>
    <n v="289859"/>
    <s v="/preisvergleich/Relocate/481848960.html?categoryId=18406&amp;pos=10&amp;price=3805.0&amp;productid=3497887&amp;sid=289859&amp;type=offer"/>
    <s v=" Jun­kers Ce­ra­pur­Com­fort ZBR 42-3 A 21 Gas-Brenn­wert­ther­me 42 kW, L / LL Jun­kers FW 120, Mon­ta­ge­plat­te 993, Jun­kers SK 160-5 ZB, ohne Ab­gas­pa­ket Jun­kers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5"/>
    <n v="289859"/>
    <s v="/preisvergleich/Relocate/481847856.html?categoryId=18406&amp;pos=10&amp;price=3725.0&amp;productid=1750863&amp;sid=289859&amp;type=offer"/>
    <s v=" Jun­kers Ce­ra­pur­Com­fort ZBR 42-3 A 21 Gas-Brenn­wert­ther­me 42 kW, L / LL Mon­ta­ge­plat­te 258, ohne Re­ge­lung, Jun­kers AZB10 Dach rot 80/125, Jun­kers SK 200-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05"/>
    <n v="289859"/>
    <s v="/preisvergleich/Relocate/481848794.html?categoryId=18406&amp;pos=11&amp;price=3805.0&amp;productid=3497887&amp;sid=289859&amp;type=offer"/>
    <s v=" Jun­kers Ce­ra­pur­Com­fort ZBR 42-3 A 21 Gas-Brenn­wert­ther­me 42 kW, L / LL Jun­kers FR 50, Mon­ta­ge­plat­te 994, Jun­kers ST 120-5 Z, Jun­kers AZB09 Dach schwarz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5"/>
    <n v="289859"/>
    <s v="/preisvergleich/Relocate/481848027.html?categoryId=18406&amp;pos=11&amp;price=3725.0&amp;productid=1750863&amp;sid=289859&amp;type=offer"/>
    <s v=" Jun­kers Ce­ra­pur­Com­fort ZBR 42-3 A 21 Gas-Brenn­wert­ther­me 42 kW, L / LL Jun­kers FR 50, Jun­kers SK 160-5 ZB, ohne Mon­ta­ge­plat­te, ATEC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05"/>
    <n v="289859"/>
    <s v="/preisvergleich/Relocate/481848399.html?categoryId=18406&amp;pos=12&amp;price=380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5"/>
    <n v="289859"/>
    <s v="/preisvergleich/Relocate/481847341.html?categoryId=18406&amp;pos=12&amp;price=3725.0&amp;productid=1750863&amp;sid=289859&amp;type=offer"/>
    <s v=" Jun­kers Ce­ra­pur­Com­fort ZBR 42-3 A 21 Gas-Brenn­wert­ther­me 42 kW, L / LL Jun­kers FR 50, Mon­ta­ge­plat­te 994, ohne Ab­gas­pa­ket, Jun­kers SK 200-5 ZB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05"/>
    <n v="289859"/>
    <s v="/preisvergleich/Relocate/481848344.html?categoryId=18406&amp;pos=13&amp;price=3805.0&amp;productid=3497887&amp;sid=289859&amp;type=offer"/>
    <s v=" Jun­kers Ce­ra­pur­Com­fort ZBR 42-3 A 21 Gas-Brenn­wert­ther­me 42 kW, L / LL Jun­kers FR 120, Mon­ta­ge­plat­te 994, Jun­kers ST 120-5 Z, ATEC Schacht 4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25"/>
    <n v="289859"/>
    <s v="/preisvergleich/Relocate/481855364.html?categoryId=18406&amp;pos=13&amp;price=3725.0&amp;productid=1750863&amp;sid=289859&amp;type=offer"/>
    <s v=" Jun­kers Ce­ra­pur­Com­fort ZBR 42-3 A 31 Gas-Brenn­wert­ther­me 42 kW, Flg. P Jun­kers FW 200, Jun­kers SK 160-5 ZB, ohne Ab­gas­pa­ket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10"/>
    <n v="289859"/>
    <s v="/preisvergleich/Relocate/481848274.html?categoryId=18406&amp;pos=14&amp;price=3810.0&amp;productid=3497887&amp;sid=289859&amp;type=offer"/>
    <s v=" Jun­kers Ce­ra­pur­Com­fort ZBR 42-3 A 21 Gas-Brenn­wert­ther­me 42 kW, L / LL ohne Re­ge­lung, Mon­ta­ge­plat­te 258 + 528-1 (Auf­putz), Jun­kers AZB10 Dach rot 80/125,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30"/>
    <n v="289859"/>
    <s v="/preisvergleich/Relocate/481846573.html?categoryId=18406&amp;pos=14&amp;price=3730.0&amp;productid=1750863&amp;sid=289859&amp;type=offer"/>
    <s v=" Jun­kers Ce­ra­pur­Com­fort ZBR 42-3 A 21 Gas-Brenn­wert­ther­me 42 kW, L / LL ohne Re­ge­lung, Jun­kers SK 160-5 ZB, Jun­kers Schacht 8 Meter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10"/>
    <n v="289859"/>
    <s v="/preisvergleich/Relocate/481847982.html?categoryId=18406&amp;pos=15&amp;price=3810.0&amp;productid=3497887&amp;sid=289859&amp;type=offer"/>
    <s v=" Jun­kers Ce­ra­pur­Com­fort ZBR 42-3 A 21 Gas-Brenn­wert­ther­me 42 kW, L / LL Jun­kers FR 50, Mon­ta­ge­plat­te 258, Jun­kers ST 120-5 Z, Jun­kers Schacht 4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A 23"/>
    <n v="3730"/>
    <n v="289859"/>
    <s v="/preisvergleich/Relocate/481846521.html?categoryId=18406&amp;pos=15&amp;price=3730.0&amp;productid=1750863&amp;sid=289859&amp;type=offer"/>
    <s v=" Jun­kers Ce­ra­pur­Com­fort ZBR 42-3 A 21 Gas-Brenn­wert­ther­me 42 kW, L / LL Jun­kers FR 120, Mon­ta­ge­plat­te 258, Jun­kers ST 120-5 Z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75"/>
    <n v="289859"/>
    <s v="/preisvergleich/Relocate/475957934.html?categoryId=18406&amp;pos=1&amp;price=2975.0&amp;productid=2286143&amp;sid=289859&amp;type=offer"/>
    <s v=" Vail­lant ecoTEC ex­clu­siv VC 656/4-7 Brenn­wert­ther­me, L/LL ohne Re­ge­lung, ohne Ab­gas­pa­ket, Zu­be­hör­pa­ket A+B+F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975"/>
    <n v="289859"/>
    <s v="/preisvergleich/Relocate/475957307.html?categoryId=18406&amp;pos=2&amp;price=2975.0&amp;productid=2286143&amp;sid=289859&amp;type=offer"/>
    <s v=" Vail­lant ecoTEC ex­clu­siv VC 656/4-7 Brenn­wert­ther­me, E / H ohne Re­ge­lung, ohne Ab­gas­pa­ket, Zu­be­hör­pa­ket A+B+F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978"/>
    <n v="289859"/>
    <s v="/preisvergleich/Relocate/475957691.html?categoryId=18406&amp;pos=3&amp;price=2978.0&amp;productid=2286143&amp;sid=289859&amp;type=offer"/>
    <s v=" Vail­lant ecoTEC ex­clu­siv VC 206/4-7 Brenn­wert­ther­me ca­lor­MA­TIC 470f, Schrägdach schwarz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978"/>
    <n v="289859"/>
    <s v="/preisvergleich/Relocate/475957637.html?categoryId=18406&amp;pos=4&amp;price=2978.0&amp;productid=2286143&amp;sid=289859&amp;type=offer"/>
    <s v=" Vail­lant ecoTEC ex­clu­siv VC 206/4-7 Brenn­wert­ther­me ca­lor­MA­TIC 470f, Schrägdach rot 60/100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2979"/>
    <n v="289859"/>
    <s v="/preisvergleich/Relocate/475957280.html?categoryId=18406&amp;pos=5&amp;price=2979.0&amp;productid=2286143&amp;sid=289859&amp;type=offer"/>
    <s v=" Vail­lant Paket 1.120/ 3 ecoTEC ex­clu­siv VC 356/4-7, 470/4 Vail­lant"/>
    <n v="18406"/>
    <x v="21"/>
    <n v="0"/>
    <n v="30"/>
    <e v="#N/A"/>
    <e v="#N/A"/>
    <n v="0"/>
    <n v="18"/>
    <b v="0"/>
    <e v="#N/A"/>
    <s v="FALSCH"/>
    <x v="2"/>
    <s v="146"/>
    <e v="#N/A"/>
    <m/>
    <e v="#N/A"/>
  </r>
  <r>
    <s v="Vaillant eco TEC exklusiv VC 146"/>
    <n v="2984"/>
    <n v="289859"/>
    <s v="/preisvergleich/Relocate/475958078.html?categoryId=18406&amp;pos=6&amp;price=2984.0&amp;productid=2286143&amp;sid=289859&amp;type=offer"/>
    <s v=" Vail­lant Paket 1.52/3 ecoTEC ex­clu­siv VC 206/4-7, 470/4, VIH R 120/6 H Vail­lant"/>
    <n v="18406"/>
    <x v="21"/>
    <n v="0"/>
    <n v="30"/>
    <e v="#N/A"/>
    <e v="#N/A"/>
    <n v="0"/>
    <n v="18"/>
    <b v="0"/>
    <e v="#N/A"/>
    <s v="FALSCH"/>
    <x v="2"/>
    <s v="146"/>
    <e v="#N/A"/>
    <m/>
    <e v="#N/A"/>
  </r>
  <r>
    <s v="Vaillant eco TEC exklusiv VC 146"/>
    <n v="2984"/>
    <n v="289859"/>
    <s v="/preisvergleich/Relocate/475957485.html?categoryId=18406&amp;pos=7&amp;price=2984.0&amp;productid=2286143&amp;sid=289859&amp;type=offer"/>
    <s v=" Vail­lant Paket 1.121/ 3 ecoTEC ex­clu­siv VC 356/4-7, 470/4 Vail­lant"/>
    <n v="18406"/>
    <x v="21"/>
    <n v="0"/>
    <n v="30"/>
    <e v="#N/A"/>
    <e v="#N/A"/>
    <n v="0"/>
    <n v="18"/>
    <b v="0"/>
    <e v="#N/A"/>
    <s v="FALSCH"/>
    <x v="2"/>
    <s v="146"/>
    <e v="#N/A"/>
    <m/>
    <e v="#N/A"/>
  </r>
  <r>
    <s v="Junkers Cerapur 42 kW"/>
    <n v="3730"/>
    <n v="289859"/>
    <s v="/preisvergleich/Relocate/481848071.html?categoryId=18406&amp;pos=1&amp;price=3730.0&amp;productid=1750863&amp;sid=289859&amp;type=offer"/>
    <s v=" Jun­kers Ce­ra­pur­Com­fort ZBR 42-3 A 21 Gas-Brenn­wert­ther­me 42 kW, L / LL Jun­kers FR 50, Mon­ta­ge­plat­te 258, Jun­kers SK 160-5 ZB, ATEC Schacht 4 Meter 80/125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7584.html?categoryId=18406&amp;pos=1&amp;price=3810.0&amp;productid=3497887&amp;sid=289859&amp;type=offer"/>
    <s v=" Jun­kers Ce­ra­pur­Com­fort ZBR 42-3 A 21 Gas-Brenn­wert­ther­me 42 kW, L / LL Jun­kers FW 120, Mon­ta­ge­plat­te 258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84"/>
    <n v="289859"/>
    <s v="/preisvergleich/Relocate/475957624.html?categoryId=18406&amp;pos=8&amp;price=2984.0&amp;productid=2286143&amp;sid=289859&amp;type=offer"/>
    <s v=" Vail­lant Paket 1.50/3 ecoTEC ex­clu­siv VC 146/4-7, 470/4, VIH R 150/6 H Vail­lant"/>
    <n v="18406"/>
    <x v="21"/>
    <n v="0"/>
    <n v="30"/>
    <e v="#N/A"/>
    <e v="#N/A"/>
    <n v="0"/>
    <n v="18"/>
    <b v="0"/>
    <e v="#N/A"/>
    <s v="FALSCH"/>
    <x v="2"/>
    <s v="146"/>
    <e v="#N/A"/>
    <m/>
    <e v="#N/A"/>
  </r>
  <r>
    <s v="Junkers Cerapur 42 kW"/>
    <n v="3730"/>
    <n v="289859"/>
    <s v="/preisvergleich/Relocate/481847666.html?categoryId=18406&amp;pos=2&amp;price=3730.0&amp;productid=1750863&amp;sid=289859&amp;type=offer"/>
    <s v=" Jun­kers Ce­ra­pur­Com­fort ZBR 42-3 A 21 Gas-Brenn­wert­ther­me 42 kW, L / LL Jun­kers FR 50, Mon­ta­ge­plat­te 993, ohne Ab­gas­pa­ket, Jun­kers SK 200-5 ZB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7538.html?categoryId=18406&amp;pos=2&amp;price=3810.0&amp;productid=3497887&amp;sid=289859&amp;type=offer"/>
    <s v=" Jun­kers Ce­ra­pur­Com­fort ZBR 42-3 A 21 Gas-Brenn­wert­ther­me 42 kW, L / LL ohne Re­ge­lung, Mon­ta­ge­plat­te 258 + 528-1 (Auf­putz)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85"/>
    <n v="289859"/>
    <s v="/preisvergleich/Relocate/475957570.html?categoryId=18406&amp;pos=9&amp;price=2985.0&amp;productid=2286143&amp;sid=289859&amp;type=offer"/>
    <s v=" Vail­lant ecoTEC ex­clu­siv VC 356/4-7 Brenn­wert­ther­me ohne Re­ge­lung, Zu­be­hör­pa­ket A+B+C+D+E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3730"/>
    <n v="289859"/>
    <s v="/preisvergleich/Relocate/481847346.html?categoryId=18406&amp;pos=3&amp;price=3730.0&amp;productid=1750863&amp;sid=289859&amp;type=offer"/>
    <s v=" Jun­kers Ce­ra­pur­Com­fort ZBR 42-3 A 21 Gas-Brenn­wert­ther­me 42 kW, L / LL Mon­ta­ge­plat­te 993, ohne Re­ge­lung, Jun­kers SK 160-5 ZB, ATEC Schacht 8 Meter 80/125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7542.html?categoryId=18406&amp;pos=3&amp;price=381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89"/>
    <n v="289859"/>
    <s v="/preisvergleich/Relocate/475957945.html?categoryId=18406&amp;pos=10&amp;price=2989.0&amp;productid=2286143&amp;sid=289859&amp;type=offer"/>
    <s v=" Vail­lant ecoTEC ex­clu­siv VC 146/4-7 Brenn­wert­ther­me ca­lor­MA­TIC 470f, Flach­dach rot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3730"/>
    <n v="289859"/>
    <s v="/preisvergleich/Relocate/481848976.html?categoryId=18406&amp;pos=4&amp;price=3730.0&amp;productid=1750863&amp;sid=289859&amp;type=offer"/>
    <s v=" Jun­kers Ce­ra­pur­Com­fort ZBR 42-3 A 21 Gas-Brenn­wert­ther­me 42 kW, L / LL Jun­kers FR 50, Mon­ta­ge­plat­te 258, Jun­kers ST 120-5 Z, ATEC Schacht 10 Meter 80/125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6987.html?categoryId=18406&amp;pos=4&amp;price=3810.0&amp;productid=3497887&amp;sid=289859&amp;type=offer"/>
    <s v=" Jun­kers Ce­ra­pur­Com­fort ZBR 42-3 A 21 Gas-Brenn­wert­ther­me 42 kW, L / LL Jun­kers FR 50, Mon­ta­ge­plat­te 993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89"/>
    <n v="289859"/>
    <s v="/preisvergleich/Relocate/475957670.html?categoryId=18406&amp;pos=11&amp;price=2989.0&amp;productid=2286143&amp;sid=289859&amp;type=offer"/>
    <s v=" Vail­lant ecoTEC ex­clu­siv VC 146/4-7 Brenn­wert­ther­me ca­lor­MA­TIC 470f, Flach­dach schwarz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3730"/>
    <n v="289859"/>
    <s v="/preisvergleich/Relocate/481848725.html?categoryId=18406&amp;pos=5&amp;price=3730.0&amp;productid=1750863&amp;sid=289859&amp;type=offer"/>
    <s v=" Jun­kers Ce­ra­pur­Com­fort ZBR 42-3 A 21 Gas-Brenn­wert­ther­me 42 kW, L / LL Jun­kers FR 120, Mon­ta­ge­plat­te 258, Jun­kers ST 120-5 Z, Jun­kers AZB09 Dach schwarz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6976.html?categoryId=18406&amp;pos=5&amp;price=3810.0&amp;productid=3497887&amp;sid=289859&amp;type=offer"/>
    <s v=" Jun­kers Ce­ra­pur­Com­fort ZBR 42-3 A 21 Gas-Brenn­wert­ther­me 42 kW, L / LL Jun­kers FR 50, Jun­kers SK 160-5 ZB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90"/>
    <n v="289859"/>
    <s v="/preisvergleich/Relocate/475958356.html?categoryId=18406&amp;pos=12&amp;price=2990.0&amp;productid=2286143&amp;sid=289859&amp;type=offer"/>
    <s v=" Vail­lant ecoTEC ex­clu­siv VC 356/4-7 Brenn­wert­ther­me ohne Re­ge­lung, Zu­be­hör­pa­ket A+B+F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3730"/>
    <n v="289859"/>
    <s v="/preisvergleich/Relocate/481848564.html?categoryId=18406&amp;pos=6&amp;price=3730.0&amp;productid=1750863&amp;sid=289859&amp;type=offer"/>
    <s v=" Jun­kers Ce­ra­pur­Com­fort ZBR 42-3 A 21 Gas-Brenn­wert­ther­me 42 kW, L / LL Jun­kers FR 120, Mon­ta­ge­plat­te 258 + 223-1 (Un­ter­putz), ohne Ab­gas­pa­ket, Jun­kers SK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7023.html?categoryId=18406&amp;pos=6&amp;price=3810.0&amp;productid=3497887&amp;sid=289859&amp;type=offer"/>
    <s v=" Jun­kers Ce­ra­pur­Com­fort ZBR 42-3 A 21 Gas-Brenn­wert­ther­me 42 kW, L / LL Jun­kers FR 120, Mon­ta­ge­plat­te 993, Jun­kers ST 120-5 Z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90"/>
    <n v="289859"/>
    <s v="/preisvergleich/Relocate/475958076.html?categoryId=18406&amp;pos=13&amp;price=2990.0&amp;productid=2286143&amp;sid=289859&amp;type=offer"/>
    <s v=" Vail­lant ecoTEC ex­clu­siv VC 276/4-7 Brenn­wert­ther­me ca­lor­MA­TIC 370f, Schacht­sys­tem­pa­ket 7.5m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3735"/>
    <n v="289859"/>
    <s v="/preisvergleich/Relocate/481860911.html?categoryId=18406&amp;pos=7&amp;price=3735.0&amp;productid=1750863&amp;sid=289859&amp;type=offer"/>
    <s v=" Jun­kers Ce­ra­pur­Com­fort ZBR 42-3 A 31 Gas-Brenn­wert­ther­me 42 kW, Flg. P Mon­ta­ge­plat­te 258, ohne Re­ge­lung, Jun­kers ST 120-5 Z, Jun­kers Schacht 8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6965.html?categoryId=18406&amp;pos=7&amp;price=381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94"/>
    <n v="289859"/>
    <s v="/preisvergleich/Relocate/475957810.html?categoryId=18406&amp;pos=14&amp;price=2994.0&amp;productid=2286143&amp;sid=289859&amp;type=offer"/>
    <s v=" Vail­lant ecoTEC ex­clu­siv VC 146/4-7 Brenn­wert­ther­me ca­lor­MA­TIC 470f, Schrägdach rot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3735"/>
    <n v="289859"/>
    <s v="/preisvergleich/Relocate/481860743.html?categoryId=18406&amp;pos=8&amp;price=3735.0&amp;productid=1750863&amp;sid=289859&amp;type=offer"/>
    <s v=" Jun­kers Ce­ra­pur­Com­fort ZBR 42-3 A 31 Gas-Brenn­wert­ther­me 42 kW, Flg. P Jun­kers FR 50, Jun­kers SK 160-5 ZB, Jun­kers AZB09 Dach schwarz 80/125, oh­n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6493.html?categoryId=18406&amp;pos=8&amp;price=3810.0&amp;productid=3497887&amp;sid=289859&amp;type=offer"/>
    <s v=" Jun­kers Ce­ra­pur­Com­fort ZBR 42-3 A 21 Gas-Brenn­wert­ther­me 42 kW, L / LL Jun­kers FR 50, Mon­ta­ge­plat­te 993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2994"/>
    <n v="289859"/>
    <s v="/preisvergleich/Relocate/475957822.html?categoryId=18406&amp;pos=15&amp;price=2994.0&amp;productid=2286143&amp;sid=289859&amp;type=offer"/>
    <s v=" Vail­lant ecoTEC ex­clu­siv VC 146/4-7 Brenn­wert­ther­me ca­lor­MA­TIC 470f, Schrägdach schwarz 60/100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3735"/>
    <n v="289859"/>
    <s v="/preisvergleich/Relocate/481847358.html?categoryId=18406&amp;pos=9&amp;price=3735.0&amp;productid=1750863&amp;sid=289859&amp;type=offer"/>
    <s v=" Jun­kers Ce­ra­pur­Com­fort ZBR 42-3 A 21 Gas-Brenn­wert­ther­me 42 kW, L / LL Mon­ta­ge­plat­te 258, ohne Re­ge­lung, Jun­kers SK 200-5 ZB, ATEC Schacht 8 Meter 80/125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0"/>
    <n v="289859"/>
    <s v="/preisvergleich/Relocate/481846423.html?categoryId=18406&amp;pos=9&amp;price=3810.0&amp;productid=3497887&amp;sid=289859&amp;type=offer"/>
    <s v=" Jun­kers Ce­ra­pur­Com­fort ZBR 42-3 A 21 Gas-Brenn­wert­ther­me 42 kW, L / LL Jun­kers FR 50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735"/>
    <n v="289859"/>
    <s v="/preisvergleich/Relocate/481847458.html?categoryId=18406&amp;pos=10&amp;price=3735.0&amp;productid=1750863&amp;sid=289859&amp;type=offer"/>
    <s v=" Jun­kers Ce­ra­pur­Com­fort ZBR 42-3 A 21 Gas-Brenn­wert­ther­me 42 kW, L / LL Jun­kers FR 120, Jun­kers SK 160-5 ZB, ohne Mon­ta­ge­plat­te, ATEC Schacht 6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5"/>
    <n v="289859"/>
    <s v="/preisvergleich/Relocate/481848191.html?categoryId=18406&amp;pos=10&amp;price=3815.0&amp;productid=3497887&amp;sid=289859&amp;type=offer"/>
    <s v=" Jun­kers Ce­ra­pur­Com­fort ZBR 42-3 A 21 Gas-Brenn­wert­ther­me 42 kW, L / LL Jun­kers FR 5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735"/>
    <n v="289859"/>
    <s v="/preisvergleich/Relocate/481848889.html?categoryId=18406&amp;pos=11&amp;price=3735.0&amp;productid=1750863&amp;sid=289859&amp;type=offer"/>
    <s v=" Jun­kers Ce­ra­pur­Com­fort ZBR 42-3 A 21 Gas-Brenn­wert­ther­me 42 kW, L / LL Jun­kers FR 120, Mon­ta­ge­plat­te 258 + 528-1 (Auf­putz), ohne Ab­gas­pa­ket, Jun­kers SK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5"/>
    <n v="289859"/>
    <s v="/preisvergleich/Relocate/481847954.html?categoryId=18406&amp;pos=11&amp;price=3815.0&amp;productid=3497887&amp;sid=289859&amp;type=offer"/>
    <s v=" Jun­kers Ce­ra­pur­Com­fort ZBR 42-3 A 21 Gas-Brenn­wert­ther­me 42 kW, L / LL Jun­kers FR 12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740"/>
    <n v="289859"/>
    <s v="/preisvergleich/Relocate/481860623.html?categoryId=18406&amp;pos=12&amp;price=3740.0&amp;productid=1750863&amp;sid=289859&amp;type=offer"/>
    <s v=" Jun­kers Ce­ra­pur­Com­fort ZBR 42-3 A 31 Gas-Brenn­wert­ther­me 42 kW, Flg. P Mon­ta­ge­plat­te 258, ohne Re­ge­lung, Jun­kers SK 160-5 ZB, Jun­kers Schacht 4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5"/>
    <n v="289859"/>
    <s v="/preisvergleich/Relocate/481842580.html?categoryId=18406&amp;pos=12&amp;price=3815.0&amp;productid=3497887&amp;sid=289859&amp;type=offer"/>
    <s v=" Jun­kers Ce­ra­pur­Com­fort ZBR 42-3 A 21 Gas-Brenn­wert­ther­me 42 kW, L / LL Jun­kers FR 50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740"/>
    <n v="289859"/>
    <s v="/preisvergleich/Relocate/481847057.html?categoryId=18406&amp;pos=13&amp;price=3740.0&amp;productid=1750863&amp;sid=289859&amp;type=offer"/>
    <s v=" Jun­kers Ce­ra­pur­Com­fort ZBR 42-3 A 21 Gas-Brenn­wert­ther­me 42 kW, L / LL Mon­ta­ge­plat­te 258, ohne Re­ge­lung, Jun­kers ST 120-5 Z, Jun­kers Schacht 10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5"/>
    <n v="289859"/>
    <s v="/preisvergleich/Relocate/481848895.html?categoryId=18406&amp;pos=13&amp;price=3815.0&amp;productid=3497887&amp;sid=289859&amp;type=offer"/>
    <s v=" Jun­kers Ce­ra­pur­Com­fort ZBR 42-3 A 21 Gas-Brenn­wert­ther­me 42 kW, L / LL Jun­kers FR 50, Mon­ta­ge­plat­te 994, Jun­kers ST 120-5 Z, ATEC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740"/>
    <n v="289859"/>
    <s v="/preisvergleich/Relocate/481846904.html?categoryId=18406&amp;pos=14&amp;price=3740.0&amp;productid=1750863&amp;sid=289859&amp;type=offer"/>
    <s v=" Jun­kers Ce­ra­pur­Com­fort ZBR 42-3 A 21 Gas-Brenn­wert­ther­me 42 kW, L / LL Jun­kers FW 120, Mon­ta­ge­plat­te 994, ohne Spei­cher, Jun­kers Schacht 8 Meter 80/125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5"/>
    <n v="289859"/>
    <s v="/preisvergleich/Relocate/481846583.html?categoryId=18406&amp;pos=14&amp;price=3815.0&amp;productid=3497887&amp;sid=289859&amp;type=offer"/>
    <s v=" Jun­kers Ce­ra­pur­Com­fort ZBR 42-3 A 21 Gas-Brenn­wert­ther­me 42 kW, L / LL Jun­kers FW 120, Jun­kers ST 120-5 Z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42 kW"/>
    <n v="3740"/>
    <n v="289859"/>
    <s v="/preisvergleich/Relocate/481846556.html?categoryId=18406&amp;pos=15&amp;price=374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 42 3A21"/>
    <n v="3815"/>
    <n v="289859"/>
    <s v="/preisvergleich/Relocate/481848395.html?categoryId=18406&amp;pos=15&amp;price=3815.0&amp;productid=3497887&amp;sid=289859&amp;type=offer"/>
    <s v=" Jun­kers Ce­ra­pur­Com­fort ZBR 42-3 A 21 Gas-Brenn­wert­ther­me 42 kW, L / LL Jun­kers FR 12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2998"/>
    <n v="289859"/>
    <s v="/preisvergleich/Relocate/475958273.html?categoryId=18406&amp;pos=1&amp;price=2998.0&amp;productid=2286143&amp;sid=289859&amp;type=offer"/>
    <s v=" Vail­lant ecoTEC ex­clu­siv VC 206/4-7 Brenn­wert­ther­me ca­lor­MA­TIC 470f, Flach­dach rot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2998"/>
    <n v="289859"/>
    <s v="/preisvergleich/Relocate/475957239.html?categoryId=18406&amp;pos=2&amp;price=2998.0&amp;productid=2286143&amp;sid=289859&amp;type=offer"/>
    <s v=" Vail­lant ecoTEC ex­clu­siv VC 206/4-7 Brenn­wert­ther­me ca­lor­MA­TIC 470f, Flach­dach schwarz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000"/>
    <n v="289859"/>
    <s v="/preisvergleich/Relocate/475958007.html?categoryId=18406&amp;pos=3&amp;price=3000.0&amp;productid=2286143&amp;sid=289859&amp;type=offer"/>
    <s v=" Vail­lant ecoTEC ex­clu­siv VC 356/4-7 Brenn­wert­ther­me ohne, ohne Re­ge­lung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003"/>
    <n v="289859"/>
    <s v="/preisvergleich/Relocate/475958323.html?categoryId=18406&amp;pos=4&amp;price=3003.0&amp;productid=2286143&amp;sid=289859&amp;type=offer"/>
    <s v=" Vail­lant ecoTEC ex­clu­siv VC 206/4-7 Brenn­wert­ther­me ca­lor­MA­TIC 470f, Schrägdach schwarz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003"/>
    <n v="289859"/>
    <s v="/preisvergleich/Relocate/475957818.html?categoryId=18406&amp;pos=5&amp;price=3003.0&amp;productid=2286143&amp;sid=289859&amp;type=offer"/>
    <s v=" Vail­lant ecoTEC ex­clu­siv VC 206/4-7 Brenn­wert­ther­me ca­lor­MA­TIC 470f, Schrägdach rot 60/100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004"/>
    <n v="289859"/>
    <s v="/preisvergleich/Relocate/475957888.html?categoryId=18406&amp;pos=6&amp;price=3004.0&amp;productid=2286143&amp;sid=289859&amp;type=offer"/>
    <s v=" Vail­lant Paket 1.53/3 ecoTEC ex­clu­siv VC 206/4-7, 470/4, VIH R 150/6 H Vail­lant"/>
    <n v="18406"/>
    <x v="21"/>
    <n v="0"/>
    <n v="28"/>
    <e v="#N/A"/>
    <e v="#N/A"/>
    <n v="0"/>
    <n v="18"/>
    <b v="0"/>
    <e v="#N/A"/>
    <s v="FALSCH"/>
    <x v="2"/>
    <s v="146"/>
    <e v="#N/A"/>
    <m/>
    <e v="#N/A"/>
  </r>
  <r>
    <s v="Vaillant ecoTEC exclusiv VC146/4-7"/>
    <n v="3004"/>
    <n v="289859"/>
    <s v="/preisvergleich/Relocate/475957305.html?categoryId=18406&amp;pos=7&amp;price=3004.0&amp;productid=2286143&amp;sid=289859&amp;type=offer"/>
    <s v=" Vail­lant ecoTEC ex­clu­siv VC 276/4-7 Brenn­wert­ther­me ca­lor­MA­TIC 470/4, Schacht­sys­tem­pa­ket 7.5m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008"/>
    <n v="289859"/>
    <s v="/preisvergleich/Relocate/475957789.html?categoryId=18406&amp;pos=8&amp;price=3008.0&amp;productid=2286143&amp;sid=289859&amp;type=offer"/>
    <s v=" Vail­lant ecoTEC ex­clu­siv VC 146/4-7 Brenn­wert­ther­me Flach­dach schwarz 60/100, au­ro­MA­TIC 620/3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3740"/>
    <n v="289859"/>
    <s v="/preisvergleich/Relocate/481854828.html?categoryId=18406&amp;pos=1&amp;price=3740.0&amp;productid=1750863&amp;sid=289859&amp;type=offer"/>
    <s v=" Jun­kers Ce­ra­pur­Com­fort ZBR 42-3 A 31 Gas-Brenn­wert­ther­me 42 kW, Flg. P Jun­kers FW 120, Jun­kers ST 120-5 Z, Mon­ta­ge­plat­te 258 + 528-1 (Auf­putz)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15"/>
    <n v="289859"/>
    <s v="/preisvergleich/Relocate/481846471.html?categoryId=18406&amp;pos=1&amp;price=3815.0&amp;productid=3497887&amp;sid=289859&amp;type=offer"/>
    <s v=" Jun­kers Ce­ra­pur­Com­fort ZBR 42-3 A 21 Gas-Brenn­wert­ther­me 42 kW, L / LL ohne Re­ge­lung, Mon­ta­ge­plat­te 258 + 223-1 (Un­ter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3008"/>
    <n v="289859"/>
    <s v="/preisvergleich/Relocate/475957680.html?categoryId=18406&amp;pos=9&amp;price=3008.0&amp;productid=2286143&amp;sid=289859&amp;type=offer"/>
    <s v=" Vail­lant ecoTEC ex­clu­siv VC 146/4-7 Brenn­wert­ther­me Flach­dach rot 60/100, au­ro­MA­TIC 620/3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3740"/>
    <n v="289859"/>
    <s v="/preisvergleich/Relocate/481847378.html?categoryId=18406&amp;pos=2&amp;price=3740.0&amp;productid=1750863&amp;sid=289859&amp;type=offer"/>
    <s v=" Jun­kers Ce­ra­pur­Com­fort ZBR 42-3 A 21 Gas-Brenn­wert­ther­me 42 kW, L / LL Jun­kers FW 120, Mon­ta­ge­plat­te 994, Jun­kers ST 120-5 Z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8121.html?categoryId=18406&amp;pos=2&amp;price=3820.0&amp;productid=3497887&amp;sid=289859&amp;type=offer"/>
    <s v=" Jun­kers Ce­ra­pur­Com­fort ZBR 42-3 A 21 Gas-Brenn­wert­ther­me 42 kW, L / LL ohne Re­ge­lung, Jun­kers Schacht 6 Meter 80/125, Jun­kers SK 200-5 ZB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3013"/>
    <n v="289859"/>
    <s v="/preisvergleich/Relocate/475958343.html?categoryId=18406&amp;pos=10&amp;price=3013.0&amp;productid=2286143&amp;sid=289859&amp;type=offer"/>
    <s v=" Vail­lant ecoTEC ex­clu­siv VC 146/4-7 Brenn­wert­ther­me Schrägdach schwarz 60/100, au­ro­MA­TIC 620/3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3740"/>
    <n v="289859"/>
    <s v="/preisvergleich/Relocate/481848947.html?categoryId=18406&amp;pos=3&amp;price=3740.0&amp;productid=1750863&amp;sid=289859&amp;type=offer"/>
    <s v=" Jun­kers Ce­ra­pur­Com­fort ZBR 42-3 A 21 Gas-Brenn­wert­ther­me 42 kW, L / LL Jun­kers FW 200, Mon­ta­ge­plat­te 994, ohne Spei­cher, Jun­kers Schacht 4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7998.html?categoryId=18406&amp;pos=3&amp;price=3820.0&amp;productid=3497887&amp;sid=289859&amp;type=offer"/>
    <s v=" Jun­kers Ce­ra­pur­Com­fort ZBR 42-3 A 21 Gas-Brenn­wert­ther­me 42 kW, L / LL Jun­kers FW 200, ohne Ab­gas­pa­ket, Jun­kers SK 200-5 ZB, ohne Mon­ta­ge­plat­te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3013"/>
    <n v="289859"/>
    <s v="/preisvergleich/Relocate/475957579.html?categoryId=18406&amp;pos=11&amp;price=3013.0&amp;productid=2286143&amp;sid=289859&amp;type=offer"/>
    <s v=" Vail­lant ecoTEC ex­clu­siv VC 146/4-7 Brenn­wert­ther­me Schrägdach rot 60/100, au­ro­MA­TIC 620/3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3740"/>
    <n v="289859"/>
    <s v="/preisvergleich/Relocate/481849065.html?categoryId=18406&amp;pos=4&amp;price=374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7689.html?categoryId=18406&amp;pos=4&amp;price=3820.0&amp;productid=3497887&amp;sid=289859&amp;type=offer"/>
    <s v=" Jun­kers Ce­ra­pur­Com­fort ZBR 42-3 A 21 Gas-Brenn­wert­ther­me 42 kW, L / LL ohne Re­ge­lung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3014"/>
    <n v="289859"/>
    <s v="/preisvergleich/Relocate/475957252.html?categoryId=18406&amp;pos=12&amp;price=3014.0&amp;productid=2286143&amp;sid=289859&amp;type=offer"/>
    <s v=" Vail­lant ecoTEC ex­clu­siv VC 276/4-7 Brenn­wert­ther­me ohne Ab­gas­pa­ket, ca­lor­MA­TIC 630/3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3740"/>
    <n v="289859"/>
    <s v="/preisvergleich/Relocate/481848541.html?categoryId=18406&amp;pos=5&amp;price=3740.0&amp;productid=1750863&amp;sid=289859&amp;type=offer"/>
    <s v=" Jun­kers Ce­ra­pur­Com­fort ZBR 42-3 A 21 Gas-Brenn­wert­ther­me 42 kW, L / LL Jun­kers FR 120, Mon­ta­ge­plat­te 258, Jun­kers ST 120-5 Z, ATEC Schacht 8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7347.html?categoryId=18406&amp;pos=5&amp;price=3820.0&amp;productid=3497887&amp;sid=289859&amp;type=offer"/>
    <s v=" Jun­kers Ce­ra­pur­Com­fort ZBR 42-3 A 21 Gas-Brenn­wert­ther­me 42 kW, L / LL Mon­ta­ge­plat­te 994, ohne Re­ge­lung, Jun­kers SK 200-5 ZB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3015"/>
    <n v="289859"/>
    <s v="/preisvergleich/Relocate/475957373.html?categoryId=18406&amp;pos=13&amp;price=3015.0&amp;productid=2286143&amp;sid=289859&amp;type=offer"/>
    <s v=" Vail­lant ecoTEC ex­clu­siv VC 276/4-7 Brenn­wert­ther­me ca­lor­MA­TIC 370f, Schacht­sys­tem­pa­ket 7.5m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3745"/>
    <n v="289859"/>
    <s v="/preisvergleich/Relocate/481861160.html?categoryId=18406&amp;pos=6&amp;price=3745.0&amp;productid=1750863&amp;sid=289859&amp;type=offer"/>
    <s v=" Jun­kers Ce­ra­pur­Com­fort ZBR 42-3 A 31 Gas-Brenn­wert­ther­me 42 kW, Flg. P Mon­ta­ge­plat­te 258, ohne Re­ge­lung, Jun­kers AZB09 Dach schwarz 80/125, Jun­kers SK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7364.html?categoryId=18406&amp;pos=6&amp;price=3820.0&amp;productid=3497887&amp;sid=289859&amp;type=offer"/>
    <s v=" Jun­kers Ce­ra­pur­Com­fort ZBR 42-3 A 21 Gas-Brenn­wert­ther­me 42 kW, L / LL Jun­kers FR 50, Jun­kers SK 200-5 ZB, ohne Mon­ta­ge­plat­te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3017"/>
    <n v="289859"/>
    <s v="/preisvergleich/Relocate/475958475.html?categoryId=18406&amp;pos=14&amp;price=3017.0&amp;productid=2286143&amp;sid=289859&amp;type=offer"/>
    <s v=" Vail­lant ecoTEC ex­clu­siv VC 206/4-7 Brenn­wert­ther­me Flach­dach rot 60/100, au­ro­MA­TIC 620/3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3745"/>
    <n v="289859"/>
    <s v="/preisvergleich/Relocate/481846715.html?categoryId=18406&amp;pos=7&amp;price=3745.0&amp;productid=1750863&amp;sid=289859&amp;type=offer"/>
    <s v=" Jun­kers Ce­ra­pur­Com­fort ZBR 42-3 A 21 Gas-Brenn­wert­ther­me 42 kW, L / LL Jun­kers FW 120, Mon­ta­ge­plat­te 993, ohne Spei­cher, Jun­kers Schacht 8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7468.html?categoryId=18406&amp;pos=7&amp;price=3820.0&amp;productid=3497887&amp;sid=289859&amp;type=offer"/>
    <s v=" Jun­kers Ce­ra­pur­Com­fort ZBR 42-3 A 21 Gas-Brenn­wert­ther­me 42 kW, L / LL Jun­kers FR 120, Mon­ta­ge­plat­te 258, Jun­kers SK 16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146/4-7"/>
    <n v="3017"/>
    <n v="289859"/>
    <s v="/preisvergleich/Relocate/475957833.html?categoryId=18406&amp;pos=15&amp;price=3017.0&amp;productid=2286143&amp;sid=289859&amp;type=offer"/>
    <s v=" Vail­lant ecoTEC ex­clu­siv VC 206/4-7 Brenn­wert­ther­me Flach­dach schwarz 60/100, au­ro­MA­TIC 620/3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3745"/>
    <n v="289859"/>
    <s v="/preisvergleich/Relocate/481847388.html?categoryId=18406&amp;pos=8&amp;price=3745.0&amp;productid=1750863&amp;sid=289859&amp;type=offer"/>
    <s v=" Jun­kers Ce­ra­pur­Com­fort ZBR 42-3 A 21 Gas-Brenn­wert­ther­me 42 kW, L / LL Jun­kers FR 120, Jun­kers SK 160-5 ZB, Jun­kers AZB09 Dach schwarz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7058.html?categoryId=18406&amp;pos=8&amp;price=3820.0&amp;productid=3497887&amp;sid=289859&amp;type=offer"/>
    <s v=" Jun­kers Ce­ra­pur­Com­fort ZBR 42-3 A 21 Gas-Brenn­wert­ther­me 42 kW, L / LL Jun­kers FR 50, Jun­kers ST 120-5 Z, Jun­kers Schacht 8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745"/>
    <n v="289859"/>
    <s v="/preisvergleich/Relocate/481847459.html?categoryId=18406&amp;pos=9&amp;price=374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7039.html?categoryId=18406&amp;pos=9&amp;price=3820.0&amp;productid=3497887&amp;sid=289859&amp;type=offer"/>
    <s v=" Jun­kers Ce­ra­pur­Com­fort ZBR 42-3 A 21 Gas-Brenn­wert­ther­me 42 kW, L / LL Jun­kers FR 120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745"/>
    <n v="289859"/>
    <s v="/preisvergleich/Relocate/481848913.html?categoryId=18406&amp;pos=10&amp;price=3745.0&amp;productid=1750863&amp;sid=289859&amp;type=offer"/>
    <s v=" Jun­kers Ce­ra­pur­Com­fort ZBR 42-3 A 21 Gas-Brenn­wert­ther­me 42 kW, L / LL Jun­kers FR 50, Jun­kers SK 160-5 ZB, ohne Mon­ta­ge­plat­te, ATEC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2597.html?categoryId=18406&amp;pos=10&amp;price=3820.0&amp;productid=3497887&amp;sid=289859&amp;type=offer"/>
    <s v=" Jun­kers Ce­ra­pur­Com­fort ZBR 42-3 A 21 Gas-Brenn­wert­ther­me 42 kW, L / LL Mon­ta­ge­plat­te 994, ohne Re­ge­lung, Jun­kers ST 120-5 Z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745"/>
    <n v="289859"/>
    <s v="/preisvergleich/Relocate/481848887.html?categoryId=18406&amp;pos=11&amp;price=3745.0&amp;productid=1750863&amp;sid=289859&amp;type=offer"/>
    <s v=" Jun­kers Ce­ra­pur­Com­fort ZBR 42-3 A 21 Gas-Brenn­wert­ther­me 42 kW, L / LL Jun­kers FW 120, Mon­ta­ge­plat­te 993, Jun­kers ST 120-5 Z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8862.html?categoryId=18406&amp;pos=11&amp;price=382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745"/>
    <n v="289859"/>
    <s v="/preisvergleich/Relocate/481848890.html?categoryId=18406&amp;pos=12&amp;price=374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6835.html?categoryId=18406&amp;pos=12&amp;price=3820.0&amp;productid=3497887&amp;sid=289859&amp;type=offer"/>
    <s v=" Jun­kers Ce­ra­pur­Com­fort ZBR 42-3 A 21 Gas-Brenn­wert­ther­me 42 kW, L / LL Jun­kers FW 200, Mon­ta­ge­plat­te 994, ohne Spei­cher, Jun­kers Schacht 10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745"/>
    <n v="289859"/>
    <s v="/preisvergleich/Relocate/481848974.html?categoryId=18406&amp;pos=13&amp;price=3745.0&amp;productid=1750863&amp;sid=289859&amp;type=offer"/>
    <s v=" Jun­kers Ce­ra­pur­Com­fort ZBR 42-3 A 21 Gas-Brenn­wert­ther­me 42 kW, L / LL Jun­kers FW 200, Mon­ta­ge­plat­te 993, ohne Spei­cher, Jun­kers Schacht 4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0"/>
    <n v="289859"/>
    <s v="/preisvergleich/Relocate/481848361.html?categoryId=18406&amp;pos=13&amp;price=3820.0&amp;productid=3497887&amp;sid=289859&amp;type=offer"/>
    <s v=" Jun­kers Ce­ra­pur­Com­fort ZBR 42-3 A 21 Gas-Brenn­wert­ther­me 42 kW, L / LL Jun­kers FR 50, Mon­ta­ge­plat­te 993, Jun­kers ST 120-5 Z, ATEC Schacht 8 Meter 80/12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745"/>
    <n v="289859"/>
    <s v="/preisvergleich/Relocate/481848609.html?categoryId=18406&amp;pos=14&amp;price=3745.0&amp;productid=1750863&amp;sid=289859&amp;type=offer"/>
    <s v=" Jun­kers Ce­ra­pur­Com­fort ZBR 42-3 A 21 Gas-Brenn­wert­ther­me 42 kW, L / LL Jun­kers FR 120, Jun­kers SK 160-5 ZB, Jun­kers AZB10 Dach rot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5"/>
    <n v="289859"/>
    <s v="/preisvergleich/Relocate/481847596.html?categoryId=18406&amp;pos=14&amp;price=3825.0&amp;productid=3497887&amp;sid=289859&amp;type=offer"/>
    <s v=" Jun­kers Ce­ra­pur­Com­fort ZBR 42-3 A 21 Gas-Brenn­wert­ther­me 42 kW, L / LL Mon­ta­ge­plat­te 993, ohne Re­ge­lung, Jun­kers ST 120-5 Z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745"/>
    <n v="289859"/>
    <s v="/preisvergleich/Relocate/481848804.html?categoryId=18406&amp;pos=15&amp;price=3745.0&amp;productid=1750863&amp;sid=289859&amp;type=offer"/>
    <s v=" Jun­kers Ce­ra­pur­Com­fort ZBR 42-3 A 21 Gas-Brenn­wert­ther­me 42 kW, L / LL Jun­kers FW 120, ohne Spei­cher, Mon­ta­ge­plat­te 258 + 528-1 (Auf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3825"/>
    <n v="289859"/>
    <s v="/preisvergleich/Relocate/481847801.html?categoryId=18406&amp;pos=15&amp;price=3825.0&amp;productid=3497887&amp;sid=289859&amp;type=offer"/>
    <s v=" Jun­kers Ce­ra­pur­Com­fort ZBR 42-3 A 21 Gas-Brenn­wert­ther­me 42 kW, L / LL Jun­kers FR 120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020"/>
    <n v="289859"/>
    <s v="/preisvergleich/Relocate/475957866.html?categoryId=18406&amp;pos=1&amp;price=3020.0&amp;productid=2286143&amp;sid=289859&amp;type=offer"/>
    <s v=" Vail­lant ecoTEC ex­clu­siv VC 276/4-7 Brenn­wert­ther­me ca­lor­MA­TIC 370f, Schacht­sys­tem­pa­ket 7.5m, Auf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022"/>
    <n v="289859"/>
    <s v="/preisvergleich/Relocate/475958289.html?categoryId=18406&amp;pos=2&amp;price=3022.0&amp;productid=2286143&amp;sid=289859&amp;type=offer"/>
    <s v=" Vail­lant ecoTEC ex­clu­siv VC 206/4-7 Brenn­wert­ther­me Schrägdach schwarz 60/100, au­ro­MA­TIC 620/3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022"/>
    <n v="289859"/>
    <s v="/preisvergleich/Relocate/475957636.html?categoryId=18406&amp;pos=3&amp;price=3022.0&amp;productid=2286143&amp;sid=289859&amp;type=offer"/>
    <s v=" Vail­lant ecoTEC ex­clu­siv VC 206/4-7 Brenn­wert­ther­me Schrägdach rot 60/100, au­ro­MA­TIC 620/3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025"/>
    <n v="289859"/>
    <s v="/preisvergleich/Relocate/475958405.html?categoryId=18406&amp;pos=4&amp;price=3025.0&amp;productid=2286143&amp;sid=289859&amp;type=offer"/>
    <s v=" Vail­lant ecoTEC ex­clu­siv VC 466/4-7 Brenn­wert­ther­me ohne, ohne Re­ge­lung, Flach­dach schwarz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025"/>
    <n v="289859"/>
    <s v="/preisvergleich/Relocate/475957986.html?categoryId=18406&amp;pos=5&amp;price=3025.0&amp;productid=2286143&amp;sid=289859&amp;type=offer"/>
    <s v=" Vail­lant ecoTEC ex­clu­siv VC 356/4-7 Brenn­wert­ther­me ohne Re­ge­lung, Zu­be­hör­pa­ket A+B+C+D+E, Schacht­ein­bau 80/125 10m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025"/>
    <n v="289859"/>
    <s v="/preisvergleich/Relocate/475958107.html?categoryId=18406&amp;pos=6&amp;price=3025.0&amp;productid=2286143&amp;sid=289859&amp;type=offer"/>
    <s v=" Vail­lant ecoTEC ex­clu­siv VC 276/4-7 Brenn­wert­ther­me ca­lor­MA­TIC 470f, Flach­dach rot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025"/>
    <n v="289859"/>
    <s v="/preisvergleich/Relocate/475958037.html?categoryId=18406&amp;pos=7&amp;price=3025.0&amp;productid=2286143&amp;sid=289859&amp;type=offer"/>
    <s v=" Vail­lant ecoTEC ex­clu­siv VC 466/4-7 Brenn­wert­ther­me ohne, ohne Re­ge­lung, Flach­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25"/>
    <n v="289859"/>
    <s v="/preisvergleich/Relocate/481847348.html?categoryId=18406&amp;pos=1&amp;price=3825.0&amp;productid=3497887&amp;sid=289859&amp;type=offer"/>
    <s v=" Jun­kers Ce­ra­pur­Com­fort ZBR 42-3 A 21 Gas-Brenn­wert­ther­me 42 kW, L / LL Mon­ta­ge­plat­te 994, ohne Re­ge­lung, Jun­kers SK 160-5 ZB, Jun­kers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45"/>
    <n v="289859"/>
    <s v="/preisvergleich/Relocate/481848779.html?categoryId=18406&amp;pos=1&amp;price=3745.0&amp;productid=1750863&amp;sid=289859&amp;type=offer"/>
    <s v=" Jun­kers Ce­ra­pur­Com­fort ZBR 42-3 A 21 Gas-Brenn­wert­ther­me 42 kW, L / LL Mon­ta­ge­plat­te 994, ohne Re­ge­lung, Jun­kers SK 160-5 ZB, ATEC Schacht 10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025"/>
    <n v="289859"/>
    <s v="/preisvergleich/Relocate/475957348.html?categoryId=18406&amp;pos=8&amp;price=3025.0&amp;productid=2286143&amp;sid=289859&amp;type=offer"/>
    <s v=" Vail­lant ecoTEC ex­clu­siv VC 276/4-7 Brenn­wert­ther­me ca­lor­MA­TIC 470f, Flach­dach schwarz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25"/>
    <n v="289859"/>
    <s v="/preisvergleich/Relocate/481847106.html?categoryId=18406&amp;pos=2&amp;price=3825.0&amp;productid=3497887&amp;sid=289859&amp;type=offer"/>
    <s v=" Jun­kers Ce­ra­pur­Com­fort ZBR 42-3 A 21 Gas-Brenn­wert­ther­me 42 kW, L / LL Jun­kers FR 120, Jun­kers ST 120-5 Z, Jun­kers Schacht 6 Meter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60926.html?categoryId=18406&amp;pos=2&amp;price=3750.0&amp;productid=1750863&amp;sid=289859&amp;type=offer"/>
    <s v=" Jun­kers Ce­ra­pur­Com­fort ZBR 42-3 A 31 Gas-Brenn­wert­ther­me 42 kW, Flg. P Jun­kers FR 50, Mon­ta­ge­plat­te 993, ohne Ab­gas­pa­ket, Jun­kers SK 200-5 ZB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029"/>
    <n v="289859"/>
    <s v="/preisvergleich/Relocate/475957445.html?categoryId=18406&amp;pos=9&amp;price=3029.0&amp;productid=2286143&amp;sid=289859&amp;type=offer"/>
    <s v=" Vail­lant ecoTEC ex­clu­siv VC 276/4-7 Brenn­wert­ther­me ca­lor­MA­TIC 470/4, Schacht­sys­tem­pa­ket 7.5m, Un­ter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25"/>
    <n v="289859"/>
    <s v="/preisvergleich/Relocate/481847118.html?categoryId=18406&amp;pos=3&amp;price=3825.0&amp;productid=3497887&amp;sid=289859&amp;type=offer"/>
    <s v=" Jun­kers Ce­ra­pur­Com­fort ZBR 42-3 A 21 Gas-Brenn­wert­ther­me 42 kW, L / LL Jun­kers FW 200, Mon­ta­ge­plat­te 993, ohne Spei­cher, Jun­kers Schacht 10 Meter 80/12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61184.html?categoryId=18406&amp;pos=3&amp;price=3750.0&amp;productid=1750863&amp;sid=289859&amp;type=offer"/>
    <s v=" Jun­kers Ce­ra­pur­Com­fort ZBR 42-3 A 31 Gas-Brenn­wert­ther­me 42 kW, Flg. P Jun­kers FR 120, Mon­ta­ge­plat­te 258 + 223-1 (Un­ter­putz), ohne Ab­gas­pa­ket, Jun­kers SK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030"/>
    <n v="289859"/>
    <s v="/preisvergleich/Relocate/475958296.html?categoryId=18406&amp;pos=10&amp;price=3030.0&amp;productid=2286143&amp;sid=289859&amp;type=offer"/>
    <s v=" Vail­lant ecoTEC ex­clu­siv VC 466/4-7 Brenn­wert­ther­me ohne, ohne Re­ge­lung, Schräg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25"/>
    <n v="289859"/>
    <s v="/preisvergleich/Relocate/481847042.html?categoryId=18406&amp;pos=4&amp;price=382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46900.html?categoryId=18406&amp;pos=4&amp;price=3750.0&amp;productid=1750863&amp;sid=289859&amp;type=offer"/>
    <s v=" Jun­kers Ce­ra­pur­Com­fort ZBR 42-3 A 21 Gas-Brenn­wert­ther­me 42 kW, L / LL Jun­kers FW 200, ohne Spei­cher, Mon­ta­ge­plat­te 258 + 528-1 (Auf­putz), Jun­kers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030"/>
    <n v="289859"/>
    <s v="/preisvergleich/Relocate/475957963.html?categoryId=18406&amp;pos=11&amp;price=3030.0&amp;productid=2286143&amp;sid=289859&amp;type=offer"/>
    <s v=" Vail­lant ecoTEC ex­clu­siv VC 356/4-7 Brenn­wert­ther­me ohne Re­ge­lung, Zu­be­hör­pa­ket A+B+F, Schacht­ein­bau 80/125 10m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25"/>
    <n v="289859"/>
    <s v="/preisvergleich/Relocate/481847078.html?categoryId=18406&amp;pos=5&amp;price=3825.0&amp;productid=3497887&amp;sid=289859&amp;type=offer"/>
    <s v=" Jun­kers Ce­ra­pur­Com­fort ZBR 42-3 A 21 Gas-Brenn­wert­ther­me 42 kW, L / LL Mon­ta­ge­plat­te 993, ohne Re­ge­lung, Jun­kers SK 200-5 ZB, ATEC Schacht 6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42556.html?categoryId=18406&amp;pos=5&amp;price=3750.0&amp;productid=1750863&amp;sid=289859&amp;type=offer"/>
    <s v=" Jun­kers Ce­ra­pur­Com­fort ZBR 42-3 A 21 Gas-Brenn­wert­ther­me 42 kW, L / LL Jun­kers FR 50, Jun­kers ST 120-5 Z, Mon­ta­ge­plat­te 258 + 223-1 (Un­ter­putz), ATEC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030"/>
    <n v="289859"/>
    <s v="/preisvergleich/Relocate/475957992.html?categoryId=18406&amp;pos=12&amp;price=3030.0&amp;productid=2286143&amp;sid=289859&amp;type=offer"/>
    <s v=" Vail­lant ecoTEC ex­clu­siv VC 276/4-7 Brenn­wert­ther­me ca­lor­MA­TIC 470f, Schrägdach schwarz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25"/>
    <n v="289859"/>
    <s v="/preisvergleich/Relocate/481848874.html?categoryId=18406&amp;pos=6&amp;price=3825.0&amp;productid=3497887&amp;sid=289859&amp;type=offer"/>
    <s v=" Jun­kers Ce­ra­pur­Com­fort ZBR 42-3 A 21 Gas-Brenn­wert­ther­me 42 kW, L / LL Jun­kers FR 120, Mon­ta­ge­plat­te 994, Jun­kers ST 120-5 Z, ATEC Schacht 6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48261.html?categoryId=18406&amp;pos=6&amp;price=3750.0&amp;productid=1750863&amp;sid=289859&amp;type=offer"/>
    <s v=" Jun­kers Ce­ra­pur­Com­fort ZBR 42-3 A 21 Gas-Brenn­wert­ther­me 42 kW, L / LL Mon­ta­ge­plat­te 993, ohne Re­ge­lung, Jun­kers SK 160-5 ZB, ATEC Schacht 10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030"/>
    <n v="289859"/>
    <s v="/preisvergleich/Relocate/475957367.html?categoryId=18406&amp;pos=13&amp;price=3030.0&amp;productid=2286143&amp;sid=289859&amp;type=offer"/>
    <s v=" Vail­lant ecoTEC ex­clu­siv VC 276/4-7 Brenn­wert­ther­me ca­lor­MA­TIC 370f, Schacht­sys­tem­pa­ket 10m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25"/>
    <n v="289859"/>
    <s v="/preisvergleich/Relocate/481848675.html?categoryId=18406&amp;pos=7&amp;price=3825.0&amp;productid=3497887&amp;sid=289859&amp;type=offer"/>
    <s v=" Jun­kers Ce­ra­pur­Com­fort ZBR 42-3 A 21 Gas-Brenn­wert­ther­me 42 kW, L / LL Jun­kers FR 50, Jun­kers SK 160-5 ZB, Jun­kers Schacht 4 Meter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48059.html?categoryId=18406&amp;pos=7&amp;price=3750.0&amp;productid=1750863&amp;sid=289859&amp;type=offer"/>
    <s v=" Jun­kers Ce­ra­pur­Com­fort ZBR 42-3 A 21 Gas-Brenn­wert­ther­me 42 kW, L / LL Jun­kers FW 200, Mon­ta­ge­plat­te 258, Jun­kers SK 160-5 ZB, ohne Ab­gas­pa­ket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030"/>
    <n v="289859"/>
    <s v="/preisvergleich/Relocate/475957642.html?categoryId=18406&amp;pos=14&amp;price=3030.0&amp;productid=2286143&amp;sid=289859&amp;type=offer"/>
    <s v=" Vail­lant ecoTEC ex­clu­siv VC 466/4-7 Brenn­wert­ther­me ohne, ohne Re­ge­lung, Schrägdach schwarz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30"/>
    <n v="289859"/>
    <s v="/preisvergleich/Relocate/481847087.html?categoryId=18406&amp;pos=8&amp;price=3830.0&amp;productid=3497887&amp;sid=289859&amp;type=offer"/>
    <s v=" Jun­kers Ce­ra­pur­Com­fort ZBR 42-3 A 21 Gas-Brenn­wert­ther­me 42 kW, L / LL Mon­ta­ge­plat­te 994, ohne Re­ge­lung, Jun­kers AZB10 Dach rot 80/125, Jun­kers SK 200-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47740.html?categoryId=18406&amp;pos=8&amp;price=3750.0&amp;productid=1750863&amp;sid=289859&amp;type=offer"/>
    <s v=" Jun­kers Ce­ra­pur­Com­fort ZBR 42-3 A 21 Gas-Brenn­wert­ther­me 42 kW, L / LL Mon­ta­ge­plat­te 258, ohne Re­ge­lung, Jun­kers SK 160-5 ZB, Jun­kers Schacht 6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030"/>
    <n v="289859"/>
    <s v="/preisvergleich/Relocate/475957202.html?categoryId=18406&amp;pos=15&amp;price=3030.0&amp;productid=2286143&amp;sid=289859&amp;type=offer"/>
    <s v=" Vail­lant ecoTEC ex­clu­siv VC 276/4-7 Brenn­wert­ther­me ca­lor­MA­TIC 470f, Schrägdach rot 60/100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30"/>
    <n v="289859"/>
    <s v="/preisvergleich/Relocate/481847095.html?categoryId=18406&amp;pos=9&amp;price=3830.0&amp;productid=3497887&amp;sid=289859&amp;type=offer"/>
    <s v=" Jun­kers Ce­ra­pur­Com­fort ZBR 42-3 A 21 Gas-Brenn­wert­ther­me 42 kW, L / LL Jun­kers FR 50, Jun­kers AZB10 Dach rot 80/125, Jun­kers SK 200-5 ZB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47476.html?categoryId=18406&amp;pos=9&amp;price=3750.0&amp;productid=1750863&amp;sid=289859&amp;type=offer"/>
    <s v=" Jun­kers Ce­ra­pur­Com­fort ZBR 42-3 A 21 Gas-Brenn­wert­ther­me 42 kW, L / LL Jun­kers FR 50, Mon­ta­ge­plat­te 258, Jun­kers SK 160-5 ZB, ATEC Schacht 6 Meter 80/125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830"/>
    <n v="289859"/>
    <s v="/preisvergleich/Relocate/481848954.html?categoryId=18406&amp;pos=10&amp;price=3830.0&amp;productid=3497887&amp;sid=289859&amp;type=offer"/>
    <s v=" Jun­kers Ce­ra­pur­Com­fort ZBR 42-3 A 21 Gas-Brenn­wert­ther­me 42 kW, L / LL Jun­kers FR 50, Jun­kers AZB09 Dach schwarz 80/125, Jun­kers SK 200-5 ZB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55426.html?categoryId=18406&amp;pos=10&amp;price=3750.0&amp;productid=1750863&amp;sid=289859&amp;type=offer"/>
    <s v=" Jun­kers Ce­ra­pur­Com­fort ZBR 42-3 A 31 Gas-Brenn­wert­ther­me 42 kW, Flg. P Jun­kers FR 120, Mon­ta­ge­plat­te 258, Jun­kers ST 120-5 Z, Jun­kers AZB09 Dach schwarz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830"/>
    <n v="289859"/>
    <s v="/preisvergleich/Relocate/481849054.html?categoryId=18406&amp;pos=11&amp;price=3830.0&amp;productid=3497887&amp;sid=289859&amp;type=offer"/>
    <s v=" Jun­kers Ce­ra­pur­Com­fort ZBR 42-3 A 21 Gas-Brenn­wert­ther­me 42 kW, L / LL Jun­kers FR 120, Jun­kers SK 200-5 ZB, ohne Mon­ta­ge­plat­te, ATEC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0"/>
    <n v="289859"/>
    <s v="/preisvergleich/Relocate/481865811.html?categoryId=18406&amp;pos=11&amp;price=3750.0&amp;productid=1750863&amp;sid=289859&amp;type=offer"/>
    <s v=" Jun­kers Ce­ra­pur­Com­fort ZBR 42-3 A 31 Gas-Brenn­wert­ther­me 42 kW, Flg. P Mon­ta­ge­plat­te 993, ohne Re­ge­lung, Jun­kers SK 160-5 ZB, ATEC Schacht 8 Meter 80/125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830"/>
    <n v="289859"/>
    <s v="/preisvergleich/Relocate/481846882.html?categoryId=18406&amp;pos=12&amp;price=383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5"/>
    <n v="289859"/>
    <s v="/preisvergleich/Relocate/481846957.html?categoryId=18406&amp;pos=12&amp;price=3755.0&amp;productid=1750863&amp;sid=289859&amp;type=offer"/>
    <s v=" Jun­kers Ce­ra­pur­Com­fort ZBR 42-3 A 21 Gas-Brenn­wert­ther­me 42 kW, L / LL Jun­kers FR 120, Jun­kers SK 160-5 ZB, ohne Mon­ta­ge­plat­te, ATEC Schacht 8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830"/>
    <n v="289859"/>
    <s v="/preisvergleich/Relocate/481846784.html?categoryId=18406&amp;pos=13&amp;price=3830.0&amp;productid=3497887&amp;sid=289859&amp;type=offer"/>
    <s v=" Jun­kers Ce­ra­pur­Com­fort ZBR 42-3 A 21 Gas-Brenn­wert­ther­me 42 kW, L / LL Jun­kers FR 50, Jun­kers SK 160-5 ZB, Mon­ta­ge­plat­te 258 + 223-1 (Un­ter­putz), ATEC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5"/>
    <n v="289859"/>
    <s v="/preisvergleich/Relocate/481846949.html?categoryId=18406&amp;pos=13&amp;price=3755.0&amp;productid=1750863&amp;sid=289859&amp;type=offer"/>
    <s v=" Jun­kers Ce­ra­pur­Com­fort ZBR 42-3 A 21 Gas-Brenn­wert­ther­me 42 kW, L / LL Mon­ta­ge­plat­te 258, ohne Re­ge­lung, Jun­kers SK 200-5 ZB, ATEC Schacht 10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830"/>
    <n v="289859"/>
    <s v="/preisvergleich/Relocate/481846728.html?categoryId=18406&amp;pos=14&amp;price=3830.0&amp;productid=3497887&amp;sid=289859&amp;type=offer"/>
    <s v=" Jun­kers Ce­ra­pur­Com­fort ZBR 42-3 A 21 Gas-Brenn­wert­ther­me 42 kW, L / LL Mon­ta­ge­plat­te 994, ohne Re­ge­lung, Jun­kers AZB09 Dach schwarz 80/125, Jun­kers SK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5"/>
    <n v="289859"/>
    <s v="/preisvergleich/Relocate/481846865.html?categoryId=18406&amp;pos=14&amp;price=3755.0&amp;productid=1750863&amp;sid=289859&amp;type=offer"/>
    <s v=" Jun­kers Ce­ra­pur­Com­fort ZBR 42-3 A 21 Gas-Brenn­wert­ther­me 42 kW, L / LL ohne Re­ge­lung, Jun­kers SK 160-5 ZB, Jun­kers Schacht 10 Meter 80/125, oh­ne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3830"/>
    <n v="289859"/>
    <s v="/preisvergleich/Relocate/481848605.html?categoryId=18406&amp;pos=15&amp;price=3830.0&amp;productid=3497887&amp;sid=289859&amp;type=offer"/>
    <s v=" Jun­kers Ce­ra­pur­Com­fort ZBR 42-3 A 21 Gas-Brenn­wert­ther­me 42 kW, L / LL Jun­kers FR 120, Mon­ta­ge­plat­te 993, Jun­kers ST 120-5 Z, ATEC Schacht 6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42 kw"/>
    <n v="3755"/>
    <n v="289859"/>
    <s v="/preisvergleich/Relocate/481846745.html?categoryId=18406&amp;pos=15&amp;price=3755.0&amp;productid=1750863&amp;sid=289859&amp;type=offer"/>
    <s v=" Jun­kers Ce­ra­pur­Com­fort ZBR 42-3 A 21 Gas-Brenn­wert­ther­me 42 kW, L / LL Jun­kers FR 120, Mon­ta­ge­plat­te 994, ohne Ab­gas­pa­ket, Jun­kers SK 200-5 ZB Jun­kers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 TEC 146 4 7"/>
    <n v="3033"/>
    <n v="289859"/>
    <s v="/preisvergleich/Relocate/475958358.html?categoryId=18406&amp;pos=1&amp;price=3033.0&amp;productid=2286143&amp;sid=289859&amp;type=offer"/>
    <s v=" Vail­lant ecoTEC ex­clu­siv VC 146/4-7 Brenn­wert­ther­me Flach­dach schwarz 60/100, ca­lor­MA­TIC 630/3, ohne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033"/>
    <n v="289859"/>
    <s v="/preisvergleich/Relocate/475958467.html?categoryId=18406&amp;pos=2&amp;price=3033.0&amp;productid=2286143&amp;sid=289859&amp;type=offer"/>
    <s v=" Vail­lant ecoTEC ex­clu­siv VC 146/4-7 Brenn­wert­ther­me Flach­dach schwarz 60/100, au­ro­MA­TIC 620/3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033"/>
    <n v="289859"/>
    <s v="/preisvergleich/Relocate/475958241.html?categoryId=18406&amp;pos=3&amp;price=3033.0&amp;productid=2286143&amp;sid=289859&amp;type=offer"/>
    <s v=" Vail­lant ecoTEC ex­clu­siv VC 146/4-7 Brenn­wert­ther­me Flach­dach rot 60/100, au­ro­MA­TIC 620/3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033"/>
    <n v="289859"/>
    <s v="/preisvergleich/Relocate/475957245.html?categoryId=18406&amp;pos=4&amp;price=3033.0&amp;productid=2286143&amp;sid=289859&amp;type=offer"/>
    <s v=" Vail­lant ecoTEC ex­clu­siv VC 146/4-7 Brenn­wert­ther­me Flach­dach rot 60/100, ca­lor­MA­TIC 630/3, ohne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034"/>
    <n v="289859"/>
    <s v="/preisvergleich/Relocate/475958063.html?categoryId=18406&amp;pos=5&amp;price=3034.0&amp;productid=2286143&amp;sid=289859&amp;type=offer"/>
    <s v=" Vail­lant ecoTEC ex­clu­siv VC 276/4-7 Brenn­wert­ther­me ca­lor­MA­TIC 470/4, Schacht­sys­tem­pa­ket 7.5m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038"/>
    <n v="289859"/>
    <s v="/preisvergleich/Relocate/475958440.html?categoryId=18406&amp;pos=6&amp;price=3038.0&amp;productid=2286143&amp;sid=289859&amp;type=offer"/>
    <s v=" Vail­lant ecoTEC ex­clu­siv VC 146/4-7 Brenn­wert­ther­me Schrägdach schwarz 60/100, au­ro­MA­TIC 620/3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038"/>
    <n v="289859"/>
    <s v="/preisvergleich/Relocate/475958419.html?categoryId=18406&amp;pos=7&amp;price=3038.0&amp;productid=2286143&amp;sid=289859&amp;type=offer"/>
    <s v=" Vail­lant ecoTEC ex­clu­siv VC 146/4-7 Brenn­wert­ther­me Schrägdach schwarz 60/100, ca­lor­MA­TIC 630/3, ohne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038"/>
    <n v="289859"/>
    <s v="/preisvergleich/Relocate/475958485.html?categoryId=18406&amp;pos=8&amp;price=3038.0&amp;productid=2286143&amp;sid=289859&amp;type=offer"/>
    <s v=" Vail­lant ecoTEC ex­clu­siv VC 146/4-7 Brenn­wert­ther­me Flach­dach rot 60/100, au­ro­MA­TIC 620/3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1"/>
    <n v="3830"/>
    <n v="289859"/>
    <s v="/preisvergleich/Relocate/481846639.html?categoryId=18406&amp;pos=1&amp;price=3830.0&amp;productid=3497887&amp;sid=289859&amp;type=offer"/>
    <s v=" Jun­kers Ce­ra­pur­Com­fort ZBR 42-3 A 21 Gas-Brenn­wert­ther­me 42 kW, L / LL Jun­kers FW 200, Jun­kers SK 160-5 ZB, Mon­ta­ge­plat­te 258 + 223-1 (Un­ter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55"/>
    <n v="289859"/>
    <s v="/preisvergleich/Relocate/481847837.html?categoryId=18406&amp;pos=1&amp;price=3755.0&amp;productid=1750863&amp;sid=289859&amp;type=offer"/>
    <s v=" Jun­kers Ce­ra­pur­Com­fort ZBR 42-3 A 21 Gas-Brenn­wert­ther­me 42 kW, L / LL Jun­kers FR 50, Jun­kers ST 120-5 Z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038"/>
    <n v="289859"/>
    <s v="/preisvergleich/Relocate/475957484.html?categoryId=18406&amp;pos=9&amp;price=3038.0&amp;productid=2286143&amp;sid=289859&amp;type=offer"/>
    <s v=" Vail­lant ecoTEC ex­clu­siv VC 146/4-7 Brenn­wert­ther­me Schrägdach rot 60/100, ca­lor­MA­TIC 630/3, ohne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1"/>
    <n v="3830"/>
    <n v="289859"/>
    <s v="/preisvergleich/Relocate/481848782.html?categoryId=18406&amp;pos=2&amp;price=3830.0&amp;productid=3497887&amp;sid=289859&amp;type=offer"/>
    <s v=" Jun­kers Ce­ra­pur­Com­fort ZBR 42-3 A 21 Gas-Brenn­wert­ther­me 42 kW, L / LL Mon­ta­ge­plat­te 993, ohne Re­ge­lung, Jun­kers SK 160-5 ZB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0"/>
    <n v="289859"/>
    <s v="/preisvergleich/Relocate/481847213.html?categoryId=18406&amp;pos=2&amp;price=3760.0&amp;productid=1750863&amp;sid=289859&amp;type=offer"/>
    <s v=" Jun­kers Ce­ra­pur­Com­fort ZBR 42-3 A 21 Gas-Brenn­wert­ther­me 42 kW, L / LL Jun­kers FR 120, Mon­ta­ge­plat­te 258, Jun­kers SK 160-5 ZB, ATEC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038"/>
    <n v="289859"/>
    <s v="/preisvergleich/Relocate/475957472.html?categoryId=18406&amp;pos=10&amp;price=3038.0&amp;productid=2286143&amp;sid=289859&amp;type=offer"/>
    <s v=" Vail­lant ecoTEC ex­clu­siv VC 146/4-7 Brenn­wert­ther­me Schrägdach rot 60/100, au­ro­MA­TIC 620/3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1"/>
    <n v="3835"/>
    <n v="289859"/>
    <s v="/preisvergleich/Relocate/481848221.html?categoryId=18406&amp;pos=3&amp;price=3835.0&amp;productid=3497887&amp;sid=289859&amp;type=offer"/>
    <s v=" Jun­kers Ce­ra­pur­Com­fort ZBR 42-3 A 21 Gas-Brenn­wert­ther­me 42 kW, L / LL Mon­ta­ge­plat­te 258, ohne Re­ge­lung, Jun­kers Schacht 4 Meter 80/125, Jun­kers SK 200-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0"/>
    <n v="289859"/>
    <s v="/preisvergleich/Relocate/481847133.html?categoryId=18406&amp;pos=3&amp;price=3760.0&amp;productid=1750863&amp;sid=289859&amp;type=offer"/>
    <s v=" Jun­kers Ce­ra­pur­Com­fort ZBR 42-3 A 21 Gas-Brenn­wert­ther­me 42 kW, L / LL Jun­kers FR 120, Mon­ta­ge­plat­te 258, Jun­kers ST 120-5 Z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038"/>
    <n v="289859"/>
    <s v="/preisvergleich/Relocate/475957576.html?categoryId=18406&amp;pos=11&amp;price=3038.0&amp;productid=2286143&amp;sid=289859&amp;type=offer"/>
    <s v=" Vail­lant ecoTEC ex­clu­siv VC 146/4-7 Brenn­wert­ther­me Flach­dach schwarz 60/100, au­ro­MA­TIC 620/3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1"/>
    <n v="3835"/>
    <n v="289859"/>
    <s v="/preisvergleich/Relocate/481847825.html?categoryId=18406&amp;pos=4&amp;price=3835.0&amp;productid=3497887&amp;sid=289859&amp;type=offer"/>
    <s v=" Jun­kers Ce­ra­pur­Com­fort ZBR 42-3 A 21 Gas-Brenn­wert­ther­me 42 kW, L / LL Jun­kers FW 200, Jun­kers SK 160-5 ZB, Mon­ta­ge­plat­te 258 + 528-1 (Auf­putz)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0"/>
    <n v="289859"/>
    <s v="/preisvergleich/Relocate/481846344.html?categoryId=18406&amp;pos=4&amp;price=3760.0&amp;productid=1750863&amp;sid=289859&amp;type=offer"/>
    <s v=" Jun­kers Ce­ra­pur­Com­fort ZBR 42-3 A 21 Gas-Brenn­wert­ther­me 42 kW, L / LL Jun­kers FR 120, Mon­ta­ge­plat­te 993, ohne Ab­gas­pa­ket, Jun­kers SK 200-5 ZB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039"/>
    <n v="289859"/>
    <s v="/preisvergleich/Relocate/475957210.html?categoryId=18406&amp;pos=12&amp;price=3039.0&amp;productid=2286143&amp;sid=289859&amp;type=offer"/>
    <s v=" Vail­lant ecoTEC ex­clu­siv VC 276/4-7 Brenn­wert­ther­me ohne Ab­gas­pa­ket, ca­lor­MA­TIC 630/3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1"/>
    <n v="3835"/>
    <n v="289859"/>
    <s v="/preisvergleich/Relocate/481847917.html?categoryId=18406&amp;pos=5&amp;price=3835.0&amp;productid=3497887&amp;sid=289859&amp;type=offer"/>
    <s v=" Jun­kers Ce­ra­pur­Com­fort ZBR 42-3 A 21 Gas-Brenn­wert­ther­me 42 kW, L / LL Jun­kers FW 120, Jun­kers ST 120-5 Z, ohne Mon­ta­ge­plat­te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0"/>
    <n v="289859"/>
    <s v="/preisvergleich/Relocate/481847713.html?categoryId=18406&amp;pos=5&amp;price=3760.0&amp;productid=1750863&amp;sid=289859&amp;type=offer"/>
    <s v=" Jun­kers Ce­ra­pur­Com­fort ZBR 42-3 A 21 Gas-Brenn­wert­ther­me 42 kW, L / LL Jun­kers FR 50, Mon­ta­ge­plat­te 258, Jun­kers SK 160-5 ZB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042"/>
    <n v="289859"/>
    <s v="/preisvergleich/Relocate/475958361.html?categoryId=18406&amp;pos=13&amp;price=3042.0&amp;productid=2286143&amp;sid=289859&amp;type=offer"/>
    <s v=" Vail­lant ecoTEC ex­clu­siv VC 206/4-7 Brenn­wert­ther­me Flach­dach rot 60/100, ca­lor­MA­TIC 630/3, ohne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1"/>
    <n v="3835"/>
    <n v="289859"/>
    <s v="/preisvergleich/Relocate/481847642.html?categoryId=18406&amp;pos=6&amp;price=3835.0&amp;productid=3497887&amp;sid=289859&amp;type=offer"/>
    <s v=" Jun­kers Ce­ra­pur­Com­fort ZBR 42-3 A 21 Gas-Brenn­wert­ther­me 42 kW, L / LL ohne Re­ge­lung, Mon­ta­ge­plat­te 258 + 223-1 (Un­ter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0"/>
    <n v="289859"/>
    <s v="/preisvergleich/Relocate/481848921.html?categoryId=18406&amp;pos=6&amp;price=3760.0&amp;productid=1750863&amp;sid=289859&amp;type=offer"/>
    <s v=" Jun­kers Ce­ra­pur­Com­fort ZBR 42-3 A 21 Gas-Brenn­wert­ther­me 42 kW, L / LL Jun­kers FR 50, Mon­ta­ge­plat­te 258, Jun­kers SK 160-5 ZB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042"/>
    <n v="289859"/>
    <s v="/preisvergleich/Relocate/475958447.html?categoryId=18406&amp;pos=14&amp;price=3042.0&amp;productid=2286143&amp;sid=289859&amp;type=offer"/>
    <s v=" Vail­lant ecoTEC ex­clu­siv VC 206/4-7 Brenn­wert­ther­me Flach­dach schwarz 60/100, au­ro­MA­TIC 620/3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1"/>
    <n v="3835"/>
    <n v="289859"/>
    <s v="/preisvergleich/Relocate/481847308.html?categoryId=18406&amp;pos=7&amp;price=3835.0&amp;productid=3497887&amp;sid=289859&amp;type=offer"/>
    <s v=" Jun­kers Ce­ra­pur­Com­fort ZBR 42-3 A 21 Gas-Brenn­wert­ther­me 42 kW, L / LL Jun­kers FR 50, Mon­ta­ge­plat­te 994, Jun­kers ST 120-5 Z, ATEC Schacht 10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5"/>
    <n v="289859"/>
    <s v="/preisvergleich/Relocate/481860737.html?categoryId=18406&amp;pos=7&amp;price=3765.0&amp;productid=1750863&amp;sid=289859&amp;type=offer"/>
    <s v=" Jun­kers Ce­ra­pur­Com­fort ZBR 42-3 A 31 Gas-Brenn­wert­ther­me 42 kW, Flg. P Jun­kers FR 120, Jun­kers SK 160-5 ZB, Jun­kers AZB09 Dach schwarz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042"/>
    <n v="289859"/>
    <s v="/preisvergleich/Relocate/475957983.html?categoryId=18406&amp;pos=15&amp;price=3042.0&amp;productid=2286143&amp;sid=289859&amp;type=offer"/>
    <s v=" Vail­lant ecoTEC ex­clu­siv VC 206/4-7 Brenn­wert­ther­me Flach­dach rot 60/100, au­ro­MA­TIC 620/3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1"/>
    <n v="3835"/>
    <n v="289859"/>
    <s v="/preisvergleich/Relocate/481847528.html?categoryId=18406&amp;pos=8&amp;price=3835.0&amp;productid=3497887&amp;sid=289859&amp;type=offer"/>
    <s v=" Jun­kers Ce­ra­pur­Com­fort ZBR 42-3 A 21 Gas-Brenn­wert­ther­me 42 kW, L / LL Jun­kers FR 5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5"/>
    <n v="289859"/>
    <s v="/preisvergleich/Relocate/481860709.html?categoryId=18406&amp;pos=8&amp;price=3765.0&amp;productid=1750863&amp;sid=289859&amp;type=offer"/>
    <s v=" Jun­kers Ce­ra­pur­Com­fort ZBR 42-3 A 31 Gas-Brenn­wert­ther­me 42 kW, Flg. P Jun­kers FR 120, Jun­kers SK 160-5 ZB, Jun­kers AZB10 Dach rot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1"/>
    <n v="3835"/>
    <n v="289859"/>
    <s v="/preisvergleich/Relocate/481848910.html?categoryId=18406&amp;pos=9&amp;price=3835.0&amp;productid=3497887&amp;sid=289859&amp;type=offer"/>
    <s v=" Jun­kers Ce­ra­pur­Com­fort ZBR 42-3 A 21 Gas-Brenn­wert­ther­me 42 kW, L / LL Mon­ta­ge­plat­te 993, ohne Re­ge­lung, Jun­kers AZB10 Dach rot 80/125, Jun­kers SK 200-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5"/>
    <n v="289859"/>
    <s v="/preisvergleich/Relocate/481847004.html?categoryId=18406&amp;pos=9&amp;price=3765.0&amp;productid=1750863&amp;sid=289859&amp;type=offer"/>
    <s v=" Jun­kers Ce­ra­pur­Com­fort ZBR 42-3 A 21 Gas-Brenn­wert­ther­me 42 kW, L / LL Jun­kers FW 120, ohne Ab­gas­pa­ket, Jun­kers SK 200-5 ZB, ohne Mon­ta­ge­plat­te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1"/>
    <n v="3835"/>
    <n v="289859"/>
    <s v="/preisvergleich/Relocate/481842581.html?categoryId=18406&amp;pos=10&amp;price=3835.0&amp;productid=3497887&amp;sid=289859&amp;type=offer"/>
    <s v=" Jun­kers Ce­ra­pur­Com­fort ZBR 42-3 A 21 Gas-Brenn­wert­ther­me 42 kW, L / LL Jun­kers FR 50, Mon­ta­ge­plat­te 994, Jun­kers SK 160-5 ZB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5"/>
    <n v="289859"/>
    <s v="/preisvergleich/Relocate/481847963.html?categoryId=18406&amp;pos=10&amp;price=3765.0&amp;productid=1750863&amp;sid=289859&amp;type=offer"/>
    <s v=" Jun­kers Ce­ra­pur­Com­fort ZBR 42-3 A 21 Gas-Brenn­wert­ther­me 42 kW, L / LL Jun­kers FR 50, Jun­kers ST 120-5 Z, Jun­kers Schacht 4 Meter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1"/>
    <n v="3835"/>
    <n v="289859"/>
    <s v="/preisvergleich/Relocate/481848893.html?categoryId=18406&amp;pos=11&amp;price=3835.0&amp;productid=3497887&amp;sid=289859&amp;type=offer"/>
    <s v=" Jun­kers Ce­ra­pur­Com­fort ZBR 42-3 A 21 Gas-Brenn­wert­ther­me 42 kW, L / LL Jun­kers FR 120, Mon­ta­ge­plat­te 994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5"/>
    <n v="289859"/>
    <s v="/preisvergleich/Relocate/481847545.html?categoryId=18406&amp;pos=11&amp;price=3765.0&amp;productid=1750863&amp;sid=289859&amp;type=offer"/>
    <s v=" Jun­kers Ce­ra­pur­Com­fort ZBR 42-3 A 21 Gas-Brenn­wert­ther­me 42 kW, L / LL Mon­ta­ge­plat­te 994, ohne Re­ge­lung, Jun­kers ST 120-5 Z, Jun­kers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1"/>
    <n v="3835"/>
    <n v="289859"/>
    <s v="/preisvergleich/Relocate/481849017.html?categoryId=18406&amp;pos=12&amp;price=383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65"/>
    <n v="289859"/>
    <s v="/preisvergleich/Relocate/481848750.html?categoryId=18406&amp;pos=12&amp;price=3765.0&amp;productid=1750863&amp;sid=289859&amp;type=offer"/>
    <s v=" Jun­kers Ce­ra­pur­Com­fort ZBR 42-3 A 21 Gas-Brenn­wert­ther­me 42 kW, L / LL Jun­kers FW 120, Mon­ta­ge­plat­te 994, ohne Spei­cher, Jun­kers Schacht 10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1"/>
    <n v="3835"/>
    <n v="289859"/>
    <s v="/preisvergleich/Relocate/481848606.html?categoryId=18406&amp;pos=13&amp;price=3835.0&amp;productid=3497887&amp;sid=289859&amp;type=offer"/>
    <s v=" Jun­kers Ce­ra­pur­Com­fort ZBR 42-3 A 21 Gas-Brenn­wert­ther­me 42 kW, L / LL Jun­kers FR 120, Mon­ta­ge­plat­te 994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70"/>
    <n v="289859"/>
    <s v="/preisvergleich/Relocate/481847067.html?categoryId=18406&amp;pos=13&amp;price=3770.0&amp;productid=1750863&amp;sid=289859&amp;type=offer"/>
    <s v=" Jun­kers Ce­ra­pur­Com­fort ZBR 42-3 A 21 Gas-Brenn­wert­ther­me 42 kW, L / LL Jun­kers FW 120, Mon­ta­ge­plat­te 993, ohne Spei­cher, Jun­kers Schacht 10 Meter 80/12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1"/>
    <n v="3835"/>
    <n v="289859"/>
    <s v="/preisvergleich/Relocate/481848473.html?categoryId=18406&amp;pos=14&amp;price=3835.0&amp;productid=3497887&amp;sid=289859&amp;type=offer"/>
    <s v=" Jun­kers Ce­ra­pur­Com­fort ZBR 42-3 A 21 Gas-Brenn­wert­ther­me 42 kW, L / LL Mon­ta­ge­plat­te 993, ohne Re­ge­lung, Jun­kers AZB09 Dach schwarz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70"/>
    <n v="289859"/>
    <s v="/preisvergleich/Relocate/481846801.html?categoryId=18406&amp;pos=14&amp;price=3770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1"/>
    <n v="3840"/>
    <n v="289859"/>
    <s v="/preisvergleich/Relocate/481848089.html?categoryId=18406&amp;pos=15&amp;price=3840.0&amp;productid=3497887&amp;sid=289859&amp;type=offer"/>
    <s v=" Jun­kers Ce­ra­pur­Com­fort ZBR 42-3 A 21 Gas-Brenn­wert­ther­me 42 kW, L / LL Jun­kers FR 50, Mon­ta­ge­plat­te 993, Jun­kers ST 120-5 Z, ATEC Schacht 10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3770"/>
    <n v="289859"/>
    <s v="/preisvergleich/Relocate/481846694.html?categoryId=18406&amp;pos=15&amp;price=3770.0&amp;productid=1750863&amp;sid=289859&amp;type=offer"/>
    <s v=" Jun­kers Ce­ra­pur­Com­fort ZBR 42-3 A 21 Gas-Brenn­wert­ther­me 42 kW, L / LL Jun­kers FR 50, Mon­ta­ge­plat­te 258, Jun­kers SK 160-5 ZB, ATEC Schacht 8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3042"/>
    <n v="289859"/>
    <s v="/preisvergleich/Relocate/475957940.html?categoryId=18406&amp;pos=1&amp;price=3042.0&amp;productid=2286143&amp;sid=289859&amp;type=offer"/>
    <s v=" Vail­lant ecoTEC ex­clu­siv VC 206/4-7 Brenn­wert­ther­me Flach­dach schwarz 60/100, ca­lor­MA­TIC 63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043"/>
    <n v="289859"/>
    <s v="/preisvergleich/Relocate/475957260.html?categoryId=18406&amp;pos=2&amp;price=3043.0&amp;productid=2286143&amp;sid=289859&amp;type=offer"/>
    <s v=" Vail­lant ecoTEC ex­clu­siv VC 146/4-7 Brenn­wert­ther­me Schrägdach schwarz 60/100, au­ro­MA­TIC 620/3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043"/>
    <n v="289859"/>
    <s v="/preisvergleich/Relocate/475957450.html?categoryId=18406&amp;pos=3&amp;price=3043.0&amp;productid=2286143&amp;sid=289859&amp;type=offer"/>
    <s v=" Vail­lant ecoTEC ex­clu­siv VC 146/4-7 Brenn­wert­ther­me Schrägdach rot 60/100, au­ro­MA­TIC 620/3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044"/>
    <n v="289859"/>
    <s v="/preisvergleich/Relocate/475957931.html?categoryId=18406&amp;pos=4&amp;price=3044.0&amp;productid=2286143&amp;sid=289859&amp;type=offer"/>
    <s v=" Vail­lant ecoTEC ex­clu­siv VC 466/4-7 Brenn­wert­ther­me ca­lor­MA­TIC 470/4, ohne, ohne Ab­gas­pa­ket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044"/>
    <n v="289859"/>
    <s v="/preisvergleich/Relocate/475957359.html?categoryId=18406&amp;pos=5&amp;price=3044.0&amp;productid=2286143&amp;sid=289859&amp;type=offer"/>
    <s v=" Vail­lant ecoTEC ex­clu­siv VC 276/4-7 Brenn­wert­ther­me ohne Ab­gas­pa­ket, ca­lor­MA­TIC 630/3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044"/>
    <n v="289859"/>
    <s v="/preisvergleich/Relocate/475957597.html?categoryId=18406&amp;pos=6&amp;price=3044.0&amp;productid=2286143&amp;sid=289859&amp;type=offer"/>
    <s v=" Vail­lant ecoTEC ex­clu­siv VC 276/4-7 Brenn­wert­ther­me ca­lor­MA­TIC 470/4, Schacht­sys­tem­pa­ket 10m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045"/>
    <n v="289859"/>
    <s v="/preisvergleich/Relocate/475958433.html?categoryId=18406&amp;pos=7&amp;price=3045.0&amp;productid=2286143&amp;sid=289859&amp;type=offer"/>
    <s v=" Vail­lant ecoTEC ex­clu­siv VC 276/4-7 Brenn­wert­ther­me ca­lor­MA­TIC 370f, Schacht­sys­tem­pa­ket 7.5m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8220.html?categoryId=18406&amp;pos=1&amp;price=3840.0&amp;productid=3497887&amp;sid=289859&amp;type=offer"/>
    <s v=" Jun­kers Ce­ra­pur­Com­fort ZBR 42-3 A 21 Gas-Brenn­wert­ther­me 42 kW, L / LL Jun­kers FR 50, Mon­ta­ge­plat­te 993, Jun­kers SK 160-5 ZB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0"/>
    <n v="289859"/>
    <s v="/preisvergleich/Relocate/481848080.html?categoryId=18406&amp;pos=1&amp;price=3770.0&amp;productid=1750863&amp;sid=289859&amp;type=offer"/>
    <s v=" Jun­kers Ce­ra­pur­Com­fort ZBR 42-3 A 21 Gas-Brenn­wert­ther­me 42 kW, L / LL Jun­kers FR 50, Jun­kers ST 120-5 Z, Mon­ta­ge­plat­te 258 + 223-1 (Un­ter­putz)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047"/>
    <n v="289859"/>
    <s v="/preisvergleich/Relocate/475958362.html?categoryId=18406&amp;pos=8&amp;price=3047.0&amp;productid=2286143&amp;sid=289859&amp;type=offer"/>
    <s v=" Vail­lant ecoTEC ex­clu­siv VC 206/4-7 Brenn­wert­ther­me Schrägdach schwarz 60/100, au­ro­MA­TIC 620/3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8196.html?categoryId=18406&amp;pos=2&amp;price=3840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0"/>
    <n v="289859"/>
    <s v="/preisvergleich/Relocate/481848211.html?categoryId=18406&amp;pos=2&amp;price=377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047"/>
    <n v="289859"/>
    <s v="/preisvergleich/Relocate/475958009.html?categoryId=18406&amp;pos=9&amp;price=3047.0&amp;productid=2286143&amp;sid=289859&amp;type=offer"/>
    <s v=" Vail­lant ecoTEC ex­clu­siv VC 206/4-7 Brenn­wert­ther­me Schrägdach schwarz 60/100, ca­lor­MA­TIC 63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7929.html?categoryId=18406&amp;pos=3&amp;price=3840.0&amp;productid=3497887&amp;sid=289859&amp;type=offer"/>
    <s v=" Jun­kers Ce­ra­pur­Com­fort ZBR 42-3 A 21 Gas-Brenn­wert­ther­me 42 kW, L / LL Jun­kers FR 120, Mon­ta­ge­plat­te 993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0"/>
    <n v="289859"/>
    <s v="/preisvergleich/Relocate/481847708.html?categoryId=18406&amp;pos=3&amp;price=3770.0&amp;productid=1750863&amp;sid=289859&amp;type=offer"/>
    <s v=" Jun­kers Ce­ra­pur­Com­fort ZBR 42-3 A 21 Gas-Brenn­wert­ther­me 42 kW, L / LL Mon­ta­ge­plat­te 993, ohne Re­ge­lung, Jun­kers ST 120-5 Z, Jun­kers Schacht 4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047"/>
    <n v="289859"/>
    <s v="/preisvergleich/Relocate/475958235.html?categoryId=18406&amp;pos=10&amp;price=3047.0&amp;productid=2286143&amp;sid=289859&amp;type=offer"/>
    <s v=" Vail­lant ecoTEC ex­clu­siv VC 206/4-7 Brenn­wert­ther­me Flach­dach schwarz 60/100, au­ro­MA­TIC 620/3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7975.html?categoryId=18406&amp;pos=4&amp;price=3840.0&amp;productid=3497887&amp;sid=289859&amp;type=offer"/>
    <s v=" Jun­kers Ce­ra­pur­Com­fort ZBR 42-3 A 21 Gas-Brenn­wert­ther­me 42 kW, L / LL Jun­kers FR 120, Jun­kers SK 160-5 ZB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0"/>
    <n v="289859"/>
    <s v="/preisvergleich/Relocate/481849076.html?categoryId=18406&amp;pos=4&amp;price=3770.0&amp;productid=1750863&amp;sid=289859&amp;type=offer"/>
    <s v=" Jun­kers Ce­ra­pur­Com­fort ZBR 42-3 A 21 Gas-Brenn­wert­ther­me 42 kW, L / LL Jun­kers FW 200, Mon­ta­ge­plat­te 994, ohne Spei­cher, Jun­kers Schacht 6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047"/>
    <n v="289859"/>
    <s v="/preisvergleich/Relocate/475958259.html?categoryId=18406&amp;pos=11&amp;price=3047.0&amp;productid=2286143&amp;sid=289859&amp;type=offer"/>
    <s v=" Vail­lant ecoTEC ex­clu­siv VC 206/4-7 Brenn­wert­ther­me Flach­dach rot 60/100, au­ro­MA­TIC 620/3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7647.html?categoryId=18406&amp;pos=5&amp;price=3840.0&amp;productid=3497887&amp;sid=289859&amp;type=offer"/>
    <s v=" Jun­kers Ce­ra­pur­Com­fort ZBR 42-3 A 21 Gas-Brenn­wert­ther­me 42 kW, L / LL Jun­kers FR 50, Mon­ta­ge­plat­te 258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0"/>
    <n v="289859"/>
    <s v="/preisvergleich/Relocate/481848745.html?categoryId=18406&amp;pos=5&amp;price=3770.0&amp;productid=1750863&amp;sid=289859&amp;type=offer"/>
    <s v=" Jun­kers Ce­ra­pur­Com­fort ZBR 42-3 A 21 Gas-Brenn­wert­ther­me 42 kW, L / LL Jun­kers FW 200, Jun­kers ST 120-5 Z, Mon­ta­ge­plat­te 258 + 223-1 (Un­ter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047"/>
    <n v="289859"/>
    <s v="/preisvergleich/Relocate/475957423.html?categoryId=18406&amp;pos=12&amp;price=3047.0&amp;productid=2286143&amp;sid=289859&amp;type=offer"/>
    <s v=" Vail­lant ecoTEC ex­clu­siv VC 206/4-7 Brenn­wert­ther­me Schrägdach rot 60/100, au­ro­MA­TIC 620/3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7169.html?categoryId=18406&amp;pos=6&amp;price=3840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7174.html?categoryId=18406&amp;pos=6&amp;price=3775.0&amp;productid=1750863&amp;sid=289859&amp;type=offer"/>
    <s v=" Jun­kers Ce­ra­pur­Com­fort ZBR 42-3 A 21 Gas-Brenn­wert­ther­me 42 kW, L / LL Mon­ta­ge­plat­te 258, ohne Re­ge­lung, Jun­kers SK 160-5 ZB, Jun­kers Schacht 8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047"/>
    <n v="289859"/>
    <s v="/preisvergleich/Relocate/475957583.html?categoryId=18406&amp;pos=13&amp;price=3047.0&amp;productid=2286143&amp;sid=289859&amp;type=offer"/>
    <s v=" Vail­lant ecoTEC ex­clu­siv VC 206/4-7 Brenn­wert­ther­me Schrägdach rot 60/100, ca­lor­MA­TIC 63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8832.html?categoryId=18406&amp;pos=7&amp;price=3840.0&amp;productid=3497887&amp;sid=289859&amp;type=offer"/>
    <s v=" Jun­kers Ce­ra­pur­Com­fort ZBR 42-3 A 21 Gas-Brenn­wert­ther­me 42 kW, L / LL Jun­kers FR 120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7130.html?categoryId=18406&amp;pos=7&amp;price=3775.0&amp;productid=1750863&amp;sid=289859&amp;type=offer"/>
    <s v=" Jun­kers Ce­ra­pur­Com­fort ZBR 42-3 A 21 Gas-Brenn­wert­ther­me 42 kW, L / LL Jun­kers FW 200, Mon­ta­ge­plat­te 993, ohne Spei­cher, Jun­kers Schacht 6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050"/>
    <n v="289859"/>
    <s v="/preisvergleich/Relocate/475957535.html?categoryId=18406&amp;pos=14&amp;price=3050.0&amp;productid=2286143&amp;sid=289859&amp;type=offer"/>
    <s v=" Vail­lant ecoTEC ex­clu­siv VC 466/4-7 Brenn­wert­ther­me ohne Re­ge­lung, Zu­be­hör­pa­ket A+B+F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2552.html?categoryId=18406&amp;pos=8&amp;price=3840.0&amp;productid=3497887&amp;sid=289859&amp;type=offer"/>
    <s v=" Jun­kers Ce­ra­pur­Com­fort ZBR 42-3 A 21 Gas-Brenn­wert­ther­me 42 kW, L / LL Jun­kers FR 120, Mon­ta­ge­plat­te 993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6815.html?categoryId=18406&amp;pos=8&amp;price=3775.0&amp;productid=1750863&amp;sid=289859&amp;type=offer"/>
    <s v=" Jun­kers Ce­ra­pur­Com­fort ZBR 42-3 A 21 Gas-Brenn­wert­ther­me 42 kW, L / LL Jun­kers FW 200, Jun­kers ST 120-5 Z, Mon­ta­ge­plat­te 258 + 528-1 (Auf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050"/>
    <n v="289859"/>
    <s v="/preisvergleich/Relocate/475957196.html?categoryId=18406&amp;pos=15&amp;price=3050.0&amp;productid=2286143&amp;sid=289859&amp;type=offer"/>
    <s v=" Vail­lant ecoTEC ex­clu­siv VC 466/4-7 Brenn­wert­ther­me ohne Re­ge­lung, Zu­be­hör­pa­ket A+B+F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 21"/>
    <n v="3840"/>
    <n v="289859"/>
    <s v="/preisvergleich/Relocate/481846765.html?categoryId=18406&amp;pos=9&amp;price=3840.0&amp;productid=3497887&amp;sid=289859&amp;type=offer"/>
    <s v=" Jun­kers Ce­ra­pur­Com­fort ZBR 42-3 A 21 Gas-Brenn­wert­ther­me 42 kW, L / LL Jun­kers FR 120, Mon­ta­ge­plat­te 258, Jun­kers ST 120-5 Z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8258.html?categoryId=18406&amp;pos=9&amp;price=3775.0&amp;productid=1750863&amp;sid=289859&amp;type=offer"/>
    <s v=" Jun­kers Ce­ra­pur­Com­fort ZBR 42-3 A 21 Gas-Brenn­wert­ther­me 42 kW, L / LL Jun­kers FW 200, ohne Spei­cher, Mon­ta­ge­plat­te 258 + 528-1 (Auf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840"/>
    <n v="289859"/>
    <s v="/preisvergleich/Relocate/481848698.html?categoryId=18406&amp;pos=10&amp;price=3840.0&amp;productid=3497887&amp;sid=289859&amp;type=offer"/>
    <s v=" Jun­kers Ce­ra­pur­Com­fort ZBR 42-3 A 21 Gas-Brenn­wert­ther­me 42 kW, L / LL ohne Re­ge­lung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7897.html?categoryId=18406&amp;pos=10&amp;price=3775.0&amp;productid=1750863&amp;sid=289859&amp;type=offer"/>
    <s v=" Jun­kers Ce­ra­pur­Com­fort ZBR 42-3 A 21 Gas-Brenn­wert­ther­me 42 kW, L / LL Jun­kers FR 50, Jun­kers ST 120-5 Z, Mon­ta­ge­plat­te 258 + 528-1 (Auf­putz)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840"/>
    <n v="289859"/>
    <s v="/preisvergleich/Relocate/481846687.html?categoryId=18406&amp;pos=11&amp;price=3840.0&amp;productid=3497887&amp;sid=289859&amp;type=offer"/>
    <s v=" Jun­kers Ce­ra­pur­Com­fort ZBR 42-3 A 21 Gas-Brenn­wert­ther­me 42 kW, L / LL Jun­kers FR 50, Jun­kers SK 200-5 ZB, ohne Mon­ta­ge­plat­te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7893.html?categoryId=18406&amp;pos=11&amp;price=3775.0&amp;productid=1750863&amp;sid=289859&amp;type=offer"/>
    <s v=" Jun­kers Ce­ra­pur­Com­fort ZBR 42-3 A 21 Gas-Brenn­wert­ther­me 42 kW, L / LL Jun­kers FW 120, Jun­kers SK 160-5 ZB, Mon­ta­ge­plat­te 258 + 223-1 (Un­ter­putz)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840"/>
    <n v="289859"/>
    <s v="/preisvergleich/Relocate/481848562.html?categoryId=18406&amp;pos=12&amp;price=3840.0&amp;productid=3497887&amp;sid=289859&amp;type=offer"/>
    <s v=" Jun­kers Ce­ra­pur­Com­fort ZBR 42-3 A 21 Gas-Brenn­wert­ther­me 42 kW, L / LL Mon­ta­ge­plat­te 994, ohne Re­ge­lung, Jun­kers SK 20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7475.html?categoryId=18406&amp;pos=12&amp;price=377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845"/>
    <n v="289859"/>
    <s v="/preisvergleich/Relocate/481848190.html?categoryId=18406&amp;pos=13&amp;price=3845.0&amp;productid=3497887&amp;sid=289859&amp;type=offer"/>
    <s v=" Jun­kers Ce­ra­pur­Com­fort ZBR 42-3 A 21 Gas-Brenn­wert­ther­me 42 kW, L / LL Jun­kers FR 50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8979.html?categoryId=18406&amp;pos=13&amp;price=3775.0&amp;productid=1750863&amp;sid=289859&amp;type=offer"/>
    <s v=" Jun­kers Ce­ra­pur­Com­fort ZBR 42-3 A 21 Gas-Brenn­wert­ther­me 42 kW, L / LL Jun­kers FR 50, Mon­ta­ge­plat­te 994, Jun­kers ST 120-5 Z, ATEC Schacht 4 Meter 80/125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845"/>
    <n v="289859"/>
    <s v="/preisvergleich/Relocate/481847600.html?categoryId=18406&amp;pos=14&amp;price=3845.0&amp;productid=3497887&amp;sid=289859&amp;type=offer"/>
    <s v=" Jun­kers Ce­ra­pur­Com­fort ZBR 42-3 A 21 Gas-Brenn­wert­ther­me 42 kW, L / LL Jun­kers FW 120, Jun­kers ST 120-5 Z, Jun­kers AZB10 Dach rot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8411.html?categoryId=18406&amp;pos=14&amp;price=3775.0&amp;productid=1750863&amp;sid=289859&amp;type=offer"/>
    <s v=" Jun­kers Ce­ra­pur­Com­fort ZBR 42-3 A 21 Gas-Brenn­wert­ther­me 42 kW, L / LL ohne Re­ge­lung, Mon­ta­ge­plat­te 258 + 223-1 (Un­ter­putz), Jun­kers SK 200-5 ZB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 21"/>
    <n v="3845"/>
    <n v="289859"/>
    <s v="/preisvergleich/Relocate/481847114.html?categoryId=18406&amp;pos=15&amp;price=3845.0&amp;productid=3497887&amp;sid=289859&amp;type=offer"/>
    <s v=" Jun­kers Ce­ra­pur­Com­fort ZBR 42-3 A 21 Gas-Brenn­wert­ther­me 42 kW, L / LL Jun­kers FR 50, Jun­kers ST 120-5 Z, Jun­kers Schacht 10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775"/>
    <n v="289859"/>
    <s v="/preisvergleich/Relocate/481848349.html?categoryId=18406&amp;pos=15&amp;price=3775.0&amp;productid=1750863&amp;sid=289859&amp;type=offer"/>
    <s v=" Jun­kers Ce­ra­pur­Com­fort ZBR 42-3 A 21 Gas-Brenn­wert­ther­me 42 kW, L / LL Jun­kers FR 120, Jun­kers SK 160-5 ZB, ohne Mon­ta­ge­plat­te, ATEC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146"/>
    <n v="3052"/>
    <n v="289859"/>
    <s v="/preisvergleich/Relocate/475958476.html?categoryId=18406&amp;pos=1&amp;price=3052.0&amp;productid=2286143&amp;sid=289859&amp;type=offer"/>
    <s v=" Vail­lant ecoTEC ex­clu­siv VC 206/4-7 Brenn­wert­ther­me Schrägdach rot 60/100, au­ro­MA­TIC 620/3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052"/>
    <n v="289859"/>
    <s v="/preisvergleich/Relocate/475957448.html?categoryId=18406&amp;pos=2&amp;price=3052.0&amp;productid=2286143&amp;sid=289859&amp;type=offer"/>
    <s v=" Vail­lant ecoTEC ex­clu­siv VC 206/4-7 Brenn­wert­ther­me Schrägdach schwarz 60/100, au­ro­MA­TIC 620/3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055"/>
    <n v="289859"/>
    <s v="/preisvergleich/Relocate/475958114.html?categoryId=18406&amp;pos=3&amp;price=3055.0&amp;productid=2286143&amp;sid=289859&amp;type=offer"/>
    <s v=" Vail­lant ecoTEC ex­clu­siv VC 276/4-7 Brenn­wert­ther­me ca­lor­MA­TIC 370f, Schacht­sys­tem­pa­ket 10m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055"/>
    <n v="289859"/>
    <s v="/preisvergleich/Relocate/475958181.html?categoryId=18406&amp;pos=4&amp;price=3055.0&amp;productid=2286143&amp;sid=289859&amp;type=offer"/>
    <s v=" Vail­lant ecoTEC ex­clu­siv VC 466/4-7 Brenn­wert­ther­me ohne Re­ge­lung, Zu­be­hör­pa­ket A+B+F, Schrägdach schwarz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055"/>
    <n v="289859"/>
    <s v="/preisvergleich/Relocate/475957503.html?categoryId=18406&amp;pos=5&amp;price=3055.0&amp;productid=2286143&amp;sid=289859&amp;type=offer"/>
    <s v=" Vail­lant ecoTEC ex­clu­siv VC 466/4-7 Brenn­wert­ther­me ohne Re­ge­lung, Zu­be­hör­pa­ket A+B+F, Schrägdach rot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059"/>
    <n v="289859"/>
    <s v="/preisvergleich/Relocate/475958263.html?categoryId=18406&amp;pos=6&amp;price=3059.0&amp;productid=2286143&amp;sid=289859&amp;type=offer"/>
    <s v=" Vail­lant ecoTEC ex­clu­siv VC 276/4-7 Brenn­wert­ther­me ca­lor­MA­TIC 470/4, Schacht­sys­tem­pa­ket 7.5m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060"/>
    <n v="289859"/>
    <s v="/preisvergleich/Relocate/475957606.html?categoryId=18406&amp;pos=7&amp;price=3060.0&amp;productid=2286143&amp;sid=289859&amp;type=offer"/>
    <s v=" Vail­lant ecoTEC ex­clu­siv VC 276/4-7 Brenn­wert­ther­me ca­lor­MA­TIC 370f, Schacht­sys­tem­pa­ket 10m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ZBR42 3 A 21"/>
    <n v="3845"/>
    <n v="289859"/>
    <s v="/preisvergleich/Relocate/481847083.html?categoryId=18406&amp;pos=1&amp;price=3845.0&amp;productid=3497887&amp;sid=289859&amp;type=offer"/>
    <s v=" Jun­kers Ce­ra­pur­Com­fort ZBR 42-3 A 21 Gas-Brenn­wert­ther­me 42 kW, L / LL Jun­kers FR 50, Jun­kers SK 160-5 ZB, Mon­ta­ge­plat­te 258 + 528-1 (Auf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0"/>
    <n v="289859"/>
    <s v="/preisvergleich/Relocate/481842554.html?categoryId=18406&amp;pos=1&amp;price=3780.0&amp;productid=1750863&amp;sid=289859&amp;type=offer"/>
    <s v=" Jun­kers Ce­ra­pur­Com­fort ZBR 42-3 A 21 Gas-Brenn­wert­ther­me 42 kW, L / LL Jun­kers FW 120, Jun­kers SK 160-5 ZB, Mon­ta­ge­plat­te 258 + 528-1 (Auf­putz)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VC146"/>
    <n v="3063"/>
    <n v="289859"/>
    <s v="/preisvergleich/Relocate/475957398.html?categoryId=18406&amp;pos=8&amp;price=3063.0&amp;productid=2286143&amp;sid=289859&amp;type=offer"/>
    <s v=" Vail­lant ecoTEC ex­clu­siv VC 146/4-7 Brenn­wert­ther­me Flach­dach rot 60/100, au­ro­MA­TIC 620/3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ZBR42 3 A 21"/>
    <n v="3845"/>
    <n v="289859"/>
    <s v="/preisvergleich/Relocate/481842570.html?categoryId=18406&amp;pos=2&amp;price=3845.0&amp;productid=3497887&amp;sid=289859&amp;type=offer"/>
    <s v=" Jun­kers Ce­ra­pur­Com­fort ZBR 42-3 A 21 Gas-Brenn­wert­ther­me 42 kW, L / LL Jun­kers FR 50, Mon­ta­ge­plat­te 258, Jun­kers SK 200-5 ZB, ATEC Schacht 4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0"/>
    <n v="289859"/>
    <s v="/preisvergleich/Relocate/481846732.html?categoryId=18406&amp;pos=2&amp;price=3780.0&amp;productid=1750863&amp;sid=289859&amp;type=offer"/>
    <s v=" Jun­kers Ce­ra­pur­Com­fort ZBR 42-3 A 21 Gas-Brenn­wert­ther­me 42 kW, L / LL Jun­kers FR 50, Jun­kers ST 120-5 Z, Mon­ta­ge­plat­te 258 + 223-1 (Un­ter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VC146"/>
    <n v="3063"/>
    <n v="289859"/>
    <s v="/preisvergleich/Relocate/475957643.html?categoryId=18406&amp;pos=9&amp;price=3063.0&amp;productid=2286143&amp;sid=289859&amp;type=offer"/>
    <s v=" Vail­lant ecoTEC ex­clu­siv VC 146/4-7 Brenn­wert­ther­me Flach­dach schwarz 60/100, au­ro­MA­TIC 620/3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ZBR42 3 A 21"/>
    <n v="3845"/>
    <n v="289859"/>
    <s v="/preisvergleich/Relocate/481842595.html?categoryId=18406&amp;pos=3&amp;price=3845.0&amp;productid=3497887&amp;sid=289859&amp;type=offer"/>
    <s v=" Jun­kers Ce­ra­pur­Com­fort ZBR 42-3 A 21 Gas-Brenn­wert­ther­me 42 kW, L / LL ohne Re­ge­lung, Jun­kers Schacht 8 Meter 80/125, Jun­kers SK 200-5 ZB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0"/>
    <n v="289859"/>
    <s v="/preisvergleich/Relocate/481847657.html?categoryId=18406&amp;pos=3&amp;price=3780.0&amp;productid=1750863&amp;sid=289859&amp;type=offer"/>
    <s v=" Jun­kers Ce­ra­pur­Com­fort ZBR 42-3 A 21 Gas-Brenn­wert­ther­me 42 kW, L / LL Jun­kers FR 50, Mon­ta­ge­plat­te 993, Jun­kers ST 120-5 Z, ATEC Schacht 4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VC146"/>
    <n v="3064"/>
    <n v="289859"/>
    <s v="/preisvergleich/Relocate/475958229.html?categoryId=18406&amp;pos=10&amp;price=3064.0&amp;productid=2286143&amp;sid=289859&amp;type=offer"/>
    <s v=" Vail­lant Paket 1.51/3 ecoTEC ex­clu­siv VC 146/4-7, 470/4, VIH R 200/6 H Vail­lant"/>
    <n v="18406"/>
    <x v="21"/>
    <n v="0"/>
    <n v="19"/>
    <e v="#N/A"/>
    <e v="#N/A"/>
    <n v="0"/>
    <n v="18"/>
    <b v="0"/>
    <e v="#N/A"/>
    <s v="FALSCH"/>
    <x v="2"/>
    <s v="146"/>
    <e v="#N/A"/>
    <m/>
    <e v="#N/A"/>
  </r>
  <r>
    <s v="Junkers ZBR42 3 A 21"/>
    <n v="3845"/>
    <n v="289859"/>
    <s v="/preisvergleich/Relocate/481848871.html?categoryId=18406&amp;pos=4&amp;price=3845.0&amp;productid=3497887&amp;sid=289859&amp;type=offer"/>
    <s v=" Jun­kers Ce­ra­pur­Com­fort ZBR 42-3 A 21 Gas-Brenn­wert­ther­me 42 kW, L / LL Jun­kers FR 120, Jun­kers SK 160-5 ZB, Mon­ta­ge­plat­te 258 + 528-1 (Auf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0"/>
    <n v="289859"/>
    <s v="/preisvergleich/Relocate/481847315.html?categoryId=18406&amp;pos=4&amp;price=3780.0&amp;productid=1750863&amp;sid=289859&amp;type=offer"/>
    <s v=" Jun­kers Ce­ra­pur­Com­fort ZBR 42-3 A 21 Gas-Brenn­wert­ther­me 42 kW, L / LL ohne Re­ge­lung, Mon­ta­ge­plat­te 258 + 528-1 (Auf­putz), Jun­kers SK 200-5 ZB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VC146"/>
    <n v="3068"/>
    <n v="289859"/>
    <s v="/preisvergleich/Relocate/475958068.html?categoryId=18406&amp;pos=11&amp;price=3068.0&amp;productid=2286143&amp;sid=289859&amp;type=offer"/>
    <s v=" Vail­lant ecoTEC ex­clu­siv VC 146/4-7 Brenn­wert­ther­me Schrägdach rot 60/100, au­ro­MA­TIC 620/3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ZBR42 3 A 21"/>
    <n v="3845"/>
    <n v="289859"/>
    <s v="/preisvergleich/Relocate/481849007.html?categoryId=18406&amp;pos=5&amp;price=3845.0&amp;productid=3497887&amp;sid=289859&amp;type=offer"/>
    <s v=" Jun­kers Ce­ra­pur­Com­fort ZBR 42-3 A 21 Gas-Brenn­wert­ther­me 42 kW, L / LL Mon­ta­ge­plat­te 994, ohne Re­ge­lung, Jun­kers ST 120-5 Z, Jun­kers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0"/>
    <n v="289859"/>
    <s v="/preisvergleich/Relocate/481849015.html?categoryId=18406&amp;pos=5&amp;price=3780.0&amp;productid=1750863&amp;sid=289859&amp;type=offer"/>
    <s v=" Jun­kers Ce­ra­pur­Com­fort ZBR 42-3 A 21 Gas-Brenn­wert­ther­me 42 kW, L / LL Jun­kers FR 120, Mon­ta­ge­plat­te 258, Jun­kers SK 160-5 ZB, ATEC Schacht 6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VC146"/>
    <n v="3068"/>
    <n v="289859"/>
    <s v="/preisvergleich/Relocate/475957401.html?categoryId=18406&amp;pos=12&amp;price=3068.0&amp;productid=2286143&amp;sid=289859&amp;type=offer"/>
    <s v=" Vail­lant ecoTEC ex­clu­siv VC 146/4-7 Brenn­wert­ther­me Schrägdach schwarz 60/100, au­ro­MA­TIC 620/3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ZBR42 3 A 21"/>
    <n v="3845"/>
    <n v="289859"/>
    <s v="/preisvergleich/Relocate/481846770.html?categoryId=18406&amp;pos=6&amp;price=3845.0&amp;productid=3497887&amp;sid=289859&amp;type=offer"/>
    <s v=" Jun­kers Ce­ra­pur­Com­fort ZBR 42-3 A 21 Gas-Brenn­wert­ther­me 42 kW, L / LL Jun­kers FR 120, Mon­ta­ge­plat­te 994, Jun­kers ST 120-5 Z, ATEC Schacht 8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0"/>
    <n v="289859"/>
    <s v="/preisvergleich/Relocate/481848590.html?categoryId=18406&amp;pos=6&amp;price=3780.0&amp;productid=1750863&amp;sid=289859&amp;type=offer"/>
    <s v=" Jun­kers Ce­ra­pur­Com­fort ZBR 42-3 A 21 Gas-Brenn­wert­ther­me 42 kW, L / LL Jun­kers FR 120, Jun­kers ST 120-5 Z, Mon­ta­ge­plat­te 258 + 223-1 (Un­ter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VC146"/>
    <n v="3069"/>
    <n v="289859"/>
    <s v="/preisvergleich/Relocate/475958297.html?categoryId=18406&amp;pos=13&amp;price=3069.0&amp;productid=2286143&amp;sid=289859&amp;type=offer"/>
    <s v=" Vail­lant ecoTEC ex­clu­siv VC 146/4-7 Brenn­wert­ther­me ca­lor­MA­TIC 470f, Schacht­sys­tem­pa­ket 7.5m, ohne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ZBR42 3 A 21"/>
    <n v="3845"/>
    <n v="289859"/>
    <s v="/preisvergleich/Relocate/481848627.html?categoryId=18406&amp;pos=7&amp;price=3845.0&amp;productid=3497887&amp;sid=289859&amp;type=offer"/>
    <s v=" Jun­kers Ce­ra­pur­Com­fort ZBR 42-3 A 21 Gas-Brenn­wert­ther­me 42 kW, L / LL Jun­kers FW 120, Jun­kers ST 120-5 Z, Jun­kers AZB09 Dach schwarz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0"/>
    <n v="289859"/>
    <s v="/preisvergleich/Relocate/481848784.html?categoryId=18406&amp;pos=7&amp;price=3780.0&amp;productid=1750863&amp;sid=289859&amp;type=offer"/>
    <s v=" Jun­kers Ce­ra­pur­Com­fort ZBR 42-3 A 21 Gas-Brenn­wert­ther­me 42 kW, L / LL Jun­kers FR 50, Jun­kers ST 120-5 Z, Mon­ta­ge­plat­te 258 + 223-1 (Un­ter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VC146"/>
    <n v="3069"/>
    <n v="289859"/>
    <s v="/preisvergleich/Relocate/475957831.html?categoryId=18406&amp;pos=14&amp;price=3069.0&amp;productid=2286143&amp;sid=289859&amp;type=offer"/>
    <s v=" Vail­lant ecoTEC ex­clu­siv VC 466/4-7 Brenn­wert­ther­me ca­lor­MA­TIC 470/4, ohne Ab­gas­pa­ket, Zu­be­hör­pa­ket A+B+F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ZBR42 3 A 21"/>
    <n v="3845"/>
    <n v="289859"/>
    <s v="/preisvergleich/Relocate/481848415.html?categoryId=18406&amp;pos=8&amp;price=3845.0&amp;productid=3497887&amp;sid=289859&amp;type=offer"/>
    <s v=" Jun­kers Ce­ra­pur­Com­fort ZBR 42-3 A 21 Gas-Brenn­wert­ther­me 42 kW, L / LL Jun­kers FR 120, Jun­kers ST 120-5 Z, Mon­ta­ge­plat­te 258 + 528-1 (Auf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5"/>
    <n v="289859"/>
    <s v="/preisvergleich/Relocate/481846347.html?categoryId=18406&amp;pos=8&amp;price=378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VC146"/>
    <n v="3069"/>
    <n v="289859"/>
    <s v="/preisvergleich/Relocate/475957471.html?categoryId=18406&amp;pos=15&amp;price=3069.0&amp;productid=2286143&amp;sid=289859&amp;type=offer"/>
    <s v=" Vail­lant ecoTEC ex­clu­siv VC 276/4-7 Brenn­wert­ther­me ohne Ab­gas­pa­ket, ca­lor­MA­TIC 630/3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ZBR42 3 A 21"/>
    <n v="3845"/>
    <n v="289859"/>
    <s v="/preisvergleich/Relocate/481848488.html?categoryId=18406&amp;pos=9&amp;price=3845.0&amp;productid=3497887&amp;sid=289859&amp;type=offer"/>
    <s v=" Jun­kers Ce­ra­pur­Com­fort ZBR 42-3 A 21 Gas-Brenn­wert­ther­me 42 kW, L / LL Mon­ta­ge­plat­te 993, ohne Re­ge­lung, Jun­kers SK 200-5 ZB, ATEC Schacht 8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5"/>
    <n v="289859"/>
    <s v="/preisvergleich/Relocate/481848955.html?categoryId=18406&amp;pos=9&amp;price=378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42 3 A 21"/>
    <n v="3850"/>
    <n v="289859"/>
    <s v="/preisvergleich/Relocate/481846902.html?categoryId=18406&amp;pos=10&amp;price=3850.0&amp;productid=3497887&amp;sid=289859&amp;type=offer"/>
    <s v=" Jun­kers Ce­ra­pur­Com­fort ZBR 42-3 A 21 Gas-Brenn­wert­ther­me 42 kW, L / LL Jun­kers FR 120, Jun­kers SK 200-5 ZB, ohne Mon­ta­ge­plat­te, ATEC Schacht 6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85"/>
    <n v="289859"/>
    <s v="/preisvergleich/Relocate/481848503.html?categoryId=18406&amp;pos=10&amp;price=3785.0&amp;productid=1750863&amp;sid=289859&amp;type=offer"/>
    <s v=" Jun­kers Ce­ra­pur­Com­fort ZBR 42-3 A 21 Gas-Brenn­wert­ther­me 42 kW, L / LL Jun­kers FR 120, Jun­kers ST 120-5 Z, Mon­ta­ge­plat­te 258 + 528-1 (Auf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42 3 A 21"/>
    <n v="3850"/>
    <n v="289859"/>
    <s v="/preisvergleich/Relocate/481848662.html?categoryId=18406&amp;pos=11&amp;price=3850.0&amp;productid=3497887&amp;sid=289859&amp;type=offer"/>
    <s v=" Jun­kers Ce­ra­pur­Com­fort ZBR 42-3 A 21 Gas-Brenn­wert­ther­me 42 kW, L / LL Jun­kers FR 50, Jun­kers SK 160-5 ZB, Mon­ta­ge­plat­te 258 + 223-1 (Un­ter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90"/>
    <n v="289859"/>
    <s v="/preisvergleich/Relocate/481861079.html?categoryId=18406&amp;pos=11&amp;price=3790.0&amp;productid=1750863&amp;sid=289859&amp;type=offer"/>
    <s v=" Jun­kers Ce­ra­pur­Com­fort ZBR 42-3 A 31 Gas-Brenn­wert­ther­me 42 kW, Flg. P Jun­kers FW 120, Mon­ta­ge­plat­te 993, ohne Spei­cher, Jun­kers Schacht 10 Meter 80/125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42 3 A 21"/>
    <n v="3850"/>
    <n v="289859"/>
    <s v="/preisvergleich/Relocate/481846665.html?categoryId=18406&amp;pos=12&amp;price=3850.0&amp;productid=3497887&amp;sid=289859&amp;type=offer"/>
    <s v=" Jun­kers Ce­ra­pur­Com­fort ZBR 42-3 A 21 Gas-Brenn­wert­ther­me 42 kW, L / LL Jun­kers FR 120, Mon­ta­ge­plat­te 993, Jun­kers ST 120-5 Z, ATEC Schacht 8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90"/>
    <n v="289859"/>
    <s v="/preisvergleich/Relocate/481847094.html?categoryId=18406&amp;pos=12&amp;price=3790.0&amp;productid=1750863&amp;sid=289859&amp;type=offer"/>
    <s v=" Jun­kers Ce­ra­pur­Com­fort ZBR 42-3 A 21 Gas-Brenn­wert­ther­me 42 kW, L / LL Jun­kers FR 50, Jun­kers ST 120-5 Z, Mon­ta­ge­plat­te 258 + 223-1 (Un­ter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42 3 A 21"/>
    <n v="3850"/>
    <n v="289859"/>
    <s v="/preisvergleich/Relocate/481848369.html?categoryId=18406&amp;pos=13&amp;price=3850.0&amp;productid=3497887&amp;sid=289859&amp;type=offer"/>
    <s v=" Jun­kers Ce­ra­pur­Com­fort ZBR 42-3 A 21 Gas-Brenn­wert­ther­me 42 kW, L / LL Mon­ta­ge­plat­te 993, ohne Re­ge­lung, Jun­kers ST 120-5 Z, Jun­kers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90"/>
    <n v="289859"/>
    <s v="/preisvergleich/Relocate/481846811.html?categoryId=18406&amp;pos=13&amp;price=3790.0&amp;productid=1750863&amp;sid=289859&amp;type=offer"/>
    <s v=" Jun­kers Ce­ra­pur­Com­fort ZBR 42-3 A 21 Gas-Brenn­wert­ther­me 42 kW, L / LL Jun­kers FR 50, Mon­ta­ge­plat­te 258, Jun­kers SK 160-5 ZB, ATEC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42 3 A 21"/>
    <n v="3850"/>
    <n v="289859"/>
    <s v="/preisvergleich/Relocate/481848506.html?categoryId=18406&amp;pos=14&amp;price=3850.0&amp;productid=3497887&amp;sid=289859&amp;type=offer"/>
    <s v=" Jun­kers Ce­ra­pur­Com­fort ZBR 42-3 A 21 Gas-Brenn­wert­ther­me 42 kW, L / LL Jun­kers FR 120, Jun­kers ST 120-5 Z, Jun­kers Schacht 8 Meter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90"/>
    <n v="289859"/>
    <s v="/preisvergleich/Relocate/481847874.html?categoryId=18406&amp;pos=14&amp;price=3790.0&amp;productid=1750863&amp;sid=289859&amp;type=offer"/>
    <s v=" Jun­kers Ce­ra­pur­Com­fort ZBR 42-3 A 21 Gas-Brenn­wert­ther­me 42 kW, L / LL Jun­kers FR 120, Mon­ta­ge­plat­te 258, Jun­kers SK 160-5 ZB, Jun­kers AZB10 Dach rot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42 3 A 21"/>
    <n v="3855"/>
    <n v="289859"/>
    <s v="/preisvergleich/Relocate/481848208.html?categoryId=18406&amp;pos=15&amp;price=3855.0&amp;productid=3497887&amp;sid=289859&amp;type=offer"/>
    <s v=" Jun­kers Ce­ra­pur­Com­fort ZBR 42-3 A 21 Gas-Brenn­wert­ther­me 42 kW, L / LL Jun­kers FR 120, Jun­kers SK 160-5 ZB, Jun­kers Schacht 4 Meter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ZBR 42-3 A23"/>
    <n v="3790"/>
    <n v="289859"/>
    <s v="/preisvergleich/Relocate/481847343.html?categoryId=18406&amp;pos=15&amp;price=3790.0&amp;productid=1750863&amp;sid=289859&amp;type=offer"/>
    <s v=" Jun­kers Ce­ra­pur­Com­fort ZBR 42-3 A 21 Gas-Brenn­wert­ther­me 42 kW, L / LL ohne Re­ge­lung, Jun­kers Schacht 4 Meter 80/125, Jun­kers SK 200-5 ZB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146 exclusiv"/>
    <n v="3069"/>
    <n v="289859"/>
    <s v="/preisvergleich/Relocate/475957585.html?categoryId=18406&amp;pos=1&amp;price=3069.0&amp;productid=2286143&amp;sid=289859&amp;type=offer"/>
    <s v=" Vail­lant ecoTEC ex­clu­siv VC 276/4-7 Brenn­wert­ther­me ca­lor­MA­TIC 470/4, Schacht­sys­tem­pa­ket 10m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072"/>
    <n v="289859"/>
    <s v="/preisvergleich/Relocate/475958403.html?categoryId=18406&amp;pos=2&amp;price=3072.0&amp;productid=2286143&amp;sid=289859&amp;type=offer"/>
    <s v=" Vail­lant ecoTEC ex­clu­siv VC 206/4-7 Brenn­wert­ther­me Flach­dach schwarz 60/100, au­ro­MA­TIC 620/3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072"/>
    <n v="289859"/>
    <s v="/preisvergleich/Relocate/475958129.html?categoryId=18406&amp;pos=3&amp;price=3072.0&amp;productid=2286143&amp;sid=289859&amp;type=offer"/>
    <s v=" Vail­lant ecoTEC ex­clu­siv VC 206/4-7 Brenn­wert­ther­me Flach­dach rot 60/100, au­ro­MA­TIC 620/3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074"/>
    <n v="289859"/>
    <s v="/preisvergleich/Relocate/475957973.html?categoryId=18406&amp;pos=4&amp;price=3074.0&amp;productid=2286143&amp;sid=289859&amp;type=offer"/>
    <s v=" Vail­lant ecoTEC ex­clu­siv VC 276/4-7 Brenn­wert­ther­me ca­lor­MA­TIC 470/4, Schacht­sys­tem­pa­ket 10m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074"/>
    <n v="289859"/>
    <s v="/preisvergleich/Relocate/475957961.html?categoryId=18406&amp;pos=5&amp;price=3074.0&amp;productid=2286143&amp;sid=289859&amp;type=offer"/>
    <s v=" Vail­lant ecoTEC ex­clu­siv VC 356/4-7 Brenn­wert­ther­me ca­lor­MA­TIC 470/4, ohne, Flach­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074"/>
    <n v="289859"/>
    <s v="/preisvergleich/Relocate/475957216.html?categoryId=18406&amp;pos=6&amp;price=3074.0&amp;productid=2286143&amp;sid=289859&amp;type=offer"/>
    <s v=" Vail­lant ecoTEC ex­clu­siv VC 356/4-7 Brenn­wert­ther­me ca­lor­MA­TIC 470/4, ohne, Flach­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077"/>
    <n v="289859"/>
    <s v="/preisvergleich/Relocate/475957453.html?categoryId=18406&amp;pos=7&amp;price=3077.0&amp;productid=2286143&amp;sid=289859&amp;type=offer"/>
    <s v=" Vail­lant ecoTEC ex­clu­siv VC 206/4-7 Brenn­wert­ther­me Schrägdach schwarz 60/100, au­ro­MA­TIC 620/3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077"/>
    <n v="289859"/>
    <s v="/preisvergleich/Relocate/475957510.html?categoryId=18406&amp;pos=8&amp;price=3077.0&amp;productid=2286143&amp;sid=289859&amp;type=offer"/>
    <s v=" Vail­lant ecoTEC ex­clu­siv VC 206/4-7 Brenn­wert­ther­me Schrägdach rot 60/100, au­ro­MA­TIC 620/3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790"/>
    <n v="289859"/>
    <s v="/preisvergleich/Relocate/481848891.html?categoryId=18406&amp;pos=1&amp;price=3790.0&amp;productid=1750863&amp;sid=289859&amp;type=offer"/>
    <s v=" Jun­kers Ce­ra­pur­Com­fort ZBR 42-3 A 21 Gas-Brenn­wert­ther­me 42 kW, L / LL Jun­kers FR 120, Mon­ta­ge­plat­te 258, Jun­kers SK 160-5 ZB, Jun­kers AZB09 Dach schwarz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55"/>
    <n v="289859"/>
    <s v="/preisvergleich/Relocate/481847681.html?categoryId=18406&amp;pos=1&amp;price=3855.0&amp;productid=3497887&amp;sid=289859&amp;type=offer"/>
    <s v=" Jun­kers Ce­ra­pur­Com­fort ZBR 42-3 A 21 Gas-Brenn­wert­ther­me 42 kW, L / LL Jun­kers FW 120, Jun­kers ST 120-5 Z, ohne Mon­ta­ge­plat­te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exclusiv"/>
    <n v="3078"/>
    <n v="289859"/>
    <s v="/preisvergleich/Relocate/475957639.html?categoryId=18406&amp;pos=9&amp;price=3078.0&amp;productid=2286143&amp;sid=289859&amp;type=offer"/>
    <s v=" Vail­lant ecoTEC ex­clu­siv VC 206/4-7 Brenn­wert­ther­me ca­lor­MA­TIC 470f, Schacht­sys­tem­pa­ket 7.5m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795"/>
    <n v="289859"/>
    <s v="/preisvergleich/Relocate/481847088.html?categoryId=18406&amp;pos=2&amp;price=379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55"/>
    <n v="289859"/>
    <s v="/preisvergleich/Relocate/481848946.html?categoryId=18406&amp;pos=2&amp;price=3855.0&amp;productid=3497887&amp;sid=289859&amp;type=offer"/>
    <s v=" Jun­kers Ce­ra­pur­Com­fort ZBR 42-3 A 21 Gas-Brenn­wert­ther­me 42 kW, L / LL Mon­ta­ge­plat­te 994, ohne Re­ge­lung, Jun­kers SK 160-5 ZB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exclusiv"/>
    <n v="3079"/>
    <n v="289859"/>
    <s v="/preisvergleich/Relocate/475958411.html?categoryId=18406&amp;pos=10&amp;price=3079.0&amp;productid=2286143&amp;sid=289859&amp;type=offer"/>
    <s v=" Vail­lant ecoTEC ex­clu­siv VC 356/4-7 Brenn­wert­ther­me ca­lor­MA­TIC 470/4, ohne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795"/>
    <n v="289859"/>
    <s v="/preisvergleich/Relocate/481846637.html?categoryId=18406&amp;pos=3&amp;price=3795.0&amp;productid=1750863&amp;sid=289859&amp;type=offer"/>
    <s v=" Jun­kers Ce­ra­pur­Com­fort ZBR 42-3 A 21 Gas-Brenn­wert­ther­me 42 kW, L / LL Jun­kers FW 200, Mon­ta­ge­plat­te 994, Jun­kers ST 120-5 Z, ohne Ab­gas­pa­ket Jun­kers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55"/>
    <n v="289859"/>
    <s v="/preisvergleich/Relocate/481846817.html?categoryId=18406&amp;pos=3&amp;price=3855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exclusiv"/>
    <n v="3079"/>
    <n v="289859"/>
    <s v="/preisvergleich/Relocate/475957921.html?categoryId=18406&amp;pos=11&amp;price=3079.0&amp;productid=2286143&amp;sid=289859&amp;type=offer"/>
    <s v=" Vail­lant ecoTEC ex­clu­siv VC 356/4-7 Brenn­wert­ther­me ca­lor­MA­TIC 470/4, ohne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795"/>
    <n v="289859"/>
    <s v="/preisvergleich/Relocate/481846593.html?categoryId=18406&amp;pos=4&amp;price=3795.0&amp;productid=1750863&amp;sid=289859&amp;type=offer"/>
    <s v=" Jun­kers Ce­ra­pur­Com­fort ZBR 42-3 A 21 Gas-Brenn­wert­ther­me 42 kW, L / LL Jun­kers FR 120, Jun­kers ST 120-5 Z, Jun­kers Schacht 4 Meter 80/125, oh­ne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55"/>
    <n v="289859"/>
    <s v="/preisvergleich/Relocate/481848659.html?categoryId=18406&amp;pos=4&amp;price=3855.0&amp;productid=3497887&amp;sid=289859&amp;type=offer"/>
    <s v=" Jun­kers Ce­ra­pur­Com­fort ZBR 42-3 A 21 Gas-Brenn­wert­ther­me 42 kW, L / LL Jun­kers FR 50, Mon­ta­ge­plat­te 994, Jun­kers SK 160-5 ZB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exclusiv"/>
    <n v="3080"/>
    <n v="289859"/>
    <s v="/preisvergleich/Relocate/475957483.html?categoryId=18406&amp;pos=12&amp;price=3080.0&amp;productid=2286143&amp;sid=289859&amp;type=offer"/>
    <s v=" Vail­lant ecoTEC ex­clu­siv VC 356/4-7 Brenn­wert­ther­me ca­lor­MA­TIC 470f, ohne, ohne Ab­gas­pa­ket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795"/>
    <n v="289859"/>
    <s v="/preisvergleich/Relocate/481846447.html?categoryId=18406&amp;pos=5&amp;price=3795.0&amp;productid=1750863&amp;sid=289859&amp;type=offer"/>
    <s v=" Jun­kers Ce­ra­pur­Com­fort ZBR 42-3 A 21 Gas-Brenn­wert­ther­me 42 kW, L / LL Jun­kers FR 50, Mon­ta­ge­plat­te 994, Jun­kers ST 120-5 Z, ATEC Schacht 6 Meter 80/125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55"/>
    <n v="289859"/>
    <s v="/preisvergleich/Relocate/481846702.html?categoryId=18406&amp;pos=5&amp;price=3855.0&amp;productid=3497887&amp;sid=289859&amp;type=offer"/>
    <s v=" Jun­kers Ce­ra­pur­Com­fort ZBR 42-3 A 21 Gas-Brenn­wert­ther­me 42 kW, L / LL Jun­kers FR 50, Jun­kers SK 160-5 ZB, Jun­kers Schacht 6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exclusiv"/>
    <n v="3084"/>
    <n v="289859"/>
    <s v="/preisvergleich/Relocate/475957200.html?categoryId=18406&amp;pos=13&amp;price=3084.0&amp;productid=2286143&amp;sid=289859&amp;type=offer"/>
    <s v=" Vail­lant Paket 1.54/3 ecoTEC ex­clu­siv VC 206/4-7, 470/4, VIH R 200/6 H Vail­lant"/>
    <n v="18406"/>
    <x v="21"/>
    <n v="0"/>
    <n v="12"/>
    <e v="#N/A"/>
    <e v="#N/A"/>
    <n v="0"/>
    <n v="18"/>
    <b v="0"/>
    <e v="#N/A"/>
    <s v="FALSCH"/>
    <x v="2"/>
    <s v="146"/>
    <e v="#N/A"/>
    <m/>
    <e v="#N/A"/>
  </r>
  <r>
    <s v="Junkers Cerapur Comfort 42 kW"/>
    <n v="3795"/>
    <n v="289859"/>
    <s v="/preisvergleich/Relocate/481848245.html?categoryId=18406&amp;pos=6&amp;price=3795.0&amp;productid=1750863&amp;sid=289859&amp;type=offer"/>
    <s v=" Jun­kers Ce­ra­pur­Com­fort ZBR 42-3 A 21 Gas-Brenn­wert­ther­me 42 kW, L / LL Jun­kers FR 50, Jun­kers ST 120-5 Z, Jun­kers Schacht 6 Meter 80/125, oh­ne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55"/>
    <n v="289859"/>
    <s v="/preisvergleich/Relocate/481846683.html?categoryId=18406&amp;pos=6&amp;price=3855.0&amp;productid=3497887&amp;sid=289859&amp;type=offer"/>
    <s v=" Jun­kers Ce­ra­pur­Com­fort ZBR 42-3 A 21 Gas-Brenn­wert­ther­me 42 kW, L / LL Jun­kers FW 200, Mon­ta­ge­plat­te 994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exclusiv"/>
    <n v="3085"/>
    <n v="289859"/>
    <s v="/preisvergleich/Relocate/475957421.html?categoryId=18406&amp;pos=14&amp;price=3085.0&amp;productid=2286143&amp;sid=289859&amp;type=offer"/>
    <s v=" Vail­lant ecoTEC ex­clu­siv VC 276/4-7 Brenn­wert­ther­me ca­lor­MA­TIC 370f, Schacht­sys­tem­pa­ket 10m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795"/>
    <n v="289859"/>
    <s v="/preisvergleich/Relocate/481847849.html?categoryId=18406&amp;pos=7&amp;price=3795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55"/>
    <n v="289859"/>
    <s v="/preisvergleich/Relocate/481848461.html?categoryId=18406&amp;pos=7&amp;price=3855.0&amp;productid=3497887&amp;sid=289859&amp;type=offer"/>
    <s v=" Jun­kers Ce­ra­pur­Com­fort ZBR 42-3 A 21 Gas-Brenn­wert­ther­me 42 kW, L / LL Jun­kers FR 5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exclusiv"/>
    <n v="3099"/>
    <n v="289859"/>
    <s v="/preisvergleich/Relocate/475958290.html?categoryId=18406&amp;pos=15&amp;price=3099.0&amp;productid=2286143&amp;sid=289859&amp;type=offer"/>
    <s v=" Vail­lant ecoTEC ex­clu­siv VC 276/4-7 Brenn­wert­ther­me Flach­dach rot 60/100, au­ro­MA­TIC 620/3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795"/>
    <n v="289859"/>
    <s v="/preisvergleich/Relocate/481847864.html?categoryId=18406&amp;pos=8&amp;price=3795.0&amp;productid=1750863&amp;sid=289859&amp;type=offer"/>
    <s v=" Jun­kers Ce­ra­pur­Com­fort ZBR 42-3 A 21 Gas-Brenn­wert­ther­me 42 kW, L / LL Jun­kers FW 200, Mon­ta­ge­plat­te 994, ohne Spei­cher, Jun­kers Schacht 8 Meter 80/125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60"/>
    <n v="289859"/>
    <s v="/preisvergleich/Relocate/481848096.html?categoryId=18406&amp;pos=8&amp;price=3860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795"/>
    <n v="289859"/>
    <s v="/preisvergleich/Relocate/481855142.html?categoryId=18406&amp;pos=9&amp;price=3795.0&amp;productid=1750863&amp;sid=289859&amp;type=offer"/>
    <s v=" Jun­kers Ce­ra­pur­Com­fort ZBR 42-3 A 31 Gas-Brenn­wert­ther­me 42 kW, Flg. P Jun­kers FW 200, Jun­kers ST 120-5 Z, Mon­ta­ge­plat­te 258 + 528-1 (Auf­putz), oh­ne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60"/>
    <n v="289859"/>
    <s v="/preisvergleich/Relocate/481847354.html?categoryId=18406&amp;pos=9&amp;price=3860.0&amp;productid=3497887&amp;sid=289859&amp;type=offer"/>
    <s v=" Jun­kers Ce­ra­pur­Com­fort ZBR 42-3 A 21 Gas-Brenn­wert­ther­me 42 kW, L / LL Jun­kers FR 50, Mon­ta­ge­plat­te 993, Jun­kers SK 160-5 ZB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795"/>
    <n v="289859"/>
    <s v="/preisvergleich/Relocate/481847427.html?categoryId=18406&amp;pos=10&amp;price=3795.0&amp;productid=1750863&amp;sid=289859&amp;type=offer"/>
    <s v=" Jun­kers Ce­ra­pur­Com­fort ZBR 42-3 A 21 Gas-Brenn­wert­ther­me 42 kW, L / LL Mon­ta­ge­plat­te 994, ohne Re­ge­lung, Jun­kers ST 120-5 Z, Jun­kers Schacht 6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60"/>
    <n v="289859"/>
    <s v="/preisvergleich/Relocate/481847369.html?categoryId=18406&amp;pos=10&amp;price=3860.0&amp;productid=3497887&amp;sid=289859&amp;type=offer"/>
    <s v=" Jun­kers Ce­ra­pur­Com­fort ZBR 42-3 A 21 Gas-Brenn­wert­ther­me 42 kW, L / LL Jun­kers FW 200, Mon­ta­ge­plat­te 993, Jun­kers SK 160-5 ZB, ohne Ab­gas­pa­ket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795"/>
    <n v="289859"/>
    <s v="/preisvergleich/Relocate/481847445.html?categoryId=18406&amp;pos=11&amp;price=3795.0&amp;productid=1750863&amp;sid=289859&amp;type=offer"/>
    <s v=" Jun­kers Ce­ra­pur­Com­fort ZBR 42-3 A 21 Gas-Brenn­wert­ther­me 42 kW, L / LL ohne Re­ge­lung, Mon­ta­ge­plat­te 258 + 223-1 (Un­ter­putz), Jun­kers SK 200-5 ZB, ATEC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60"/>
    <n v="289859"/>
    <s v="/preisvergleich/Relocate/481847481.html?categoryId=18406&amp;pos=11&amp;price=3860.0&amp;productid=3497887&amp;sid=289859&amp;type=offer"/>
    <s v=" Jun­kers Ce­ra­pur­Com­fort ZBR 42-3 A 21 Gas-Brenn­wert­ther­me 42 kW, L / LL Jun­kers FR 120, Jun­kers SK 160-5 ZB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795"/>
    <n v="289859"/>
    <s v="/preisvergleich/Relocate/481848992.html?categoryId=18406&amp;pos=12&amp;price=3795.0&amp;productid=1750863&amp;sid=289859&amp;type=offer"/>
    <s v=" Jun­kers Ce­ra­pur­Com­fort ZBR 42-3 A 21 Gas-Brenn­wert­ther­me 42 kW, L / LL Jun­kers FR 50, Jun­kers ST 120-5 Z, Mon­ta­ge­plat­te 258 + 528-1 (Auf­putz), ATEC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60"/>
    <n v="289859"/>
    <s v="/preisvergleich/Relocate/481849096.html?categoryId=18406&amp;pos=12&amp;price=3860.0&amp;productid=3497887&amp;sid=289859&amp;type=offer"/>
    <s v=" Jun­kers Ce­ra­pur­Com­fort ZBR 42-3 A 21 Gas-Brenn­wert­ther­me 42 kW, L / LL Jun­kers FW 120, Mon­ta­ge­plat­te 258, Jun­kers ST 120-5 Z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795"/>
    <n v="289859"/>
    <s v="/preisvergleich/Relocate/481866137.html?categoryId=18406&amp;pos=13&amp;price=3795.0&amp;productid=1750863&amp;sid=289859&amp;type=offer"/>
    <s v=" Jun­kers Ce­ra­pur­Com­fort ZBR 42-3 A 31 Gas-Brenn­wert­ther­me 42 kW, Flg. P ohne Re­ge­lung, Mon­ta­ge­plat­te 258 + 223-1 (Un­ter­putz), Jun­kers SK 200-5 ZB, ATEC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60"/>
    <n v="289859"/>
    <s v="/preisvergleich/Relocate/481846853.html?categoryId=18406&amp;pos=13&amp;price=3860.0&amp;productid=3497887&amp;sid=289859&amp;type=offer"/>
    <s v=" Jun­kers Ce­ra­pur­Com­fort ZBR 42-3 A 21 Gas-Brenn­wert­ther­me 42 kW, L / LL Mon­ta­ge­plat­te 994, ohne Re­ge­lung, Jun­kers SK 20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800"/>
    <n v="289859"/>
    <s v="/preisvergleich/Relocate/481861573.html?categoryId=18406&amp;pos=14&amp;price=3800.0&amp;productid=1750863&amp;sid=289859&amp;type=offer"/>
    <s v=" Jun­kers Ce­ra­pur­Com­fort ZBR 42-3 A 31 Gas-Brenn­wert­ther­me 42 kW, Flg. P Jun­kers FW 120, Jun­kers SK 160-5 ZB, Mon­ta­ge­plat­te 258 + 528-1 (Auf­putz), oh­ne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60"/>
    <n v="289859"/>
    <s v="/preisvergleich/Relocate/481842518.html?categoryId=18406&amp;pos=14&amp;price=3860.0&amp;productid=3497887&amp;sid=289859&amp;type=offer"/>
    <s v=" Jun­kers Ce­ra­pur­Com­fort ZBR 42-3 A 21 Gas-Brenn­wert­ther­me 42 kW, L / LL Mon­ta­ge­plat­te 993, ohne Re­ge­lung, Jun­kers SK 160-5 ZB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42 kW"/>
    <n v="3800"/>
    <n v="289859"/>
    <s v="/preisvergleich/Relocate/481847203.html?categoryId=18406&amp;pos=15&amp;price=3800.0&amp;productid=1750863&amp;sid=289859&amp;type=offer"/>
    <s v=" Jun­kers Ce­ra­pur­Com­fort ZBR 42-3 A 21 Gas-Brenn­wert­ther­me 42 kW, L / LL Jun­kers FR 120, Mon­ta­ge­plat­te 258, Jun­kers SK 160-5 ZB, ATEC Schacht 8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 42 3A21"/>
    <n v="3860"/>
    <n v="289859"/>
    <s v="/preisvergleich/Relocate/481848824.html?categoryId=18406&amp;pos=15&amp;price=3860.0&amp;productid=3497887&amp;sid=289859&amp;type=offer"/>
    <s v=" Jun­kers Ce­ra­pur­Com­fort ZBR 42-3 A 21 Gas-Brenn­wert­ther­me 42 kW, L / LL Jun­kers FR 120, Jun­kers AZB10 Dach rot 80/125, Jun­kers SK 200-5 ZB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099"/>
    <n v="289859"/>
    <s v="/preisvergleich/Relocate/475958051.html?categoryId=18406&amp;pos=1&amp;price=3099.0&amp;productid=2286143&amp;sid=289859&amp;type=offer"/>
    <s v=" Vail­lant ecoTEC ex­clu­siv VC 356/4-7 Brenn­wert­ther­me ca­lor­MA­TIC 470/4, Zu­be­hör­pa­ket A+B+C+D+E, Flach­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099"/>
    <n v="289859"/>
    <s v="/preisvergleich/Relocate/475958067.html?categoryId=18406&amp;pos=2&amp;price=3099.0&amp;productid=2286143&amp;sid=289859&amp;type=offer"/>
    <s v=" Vail­lant ecoTEC ex­clu­siv VC 356/4-7 Brenn­wert­ther­me ca­lor­MA­TIC 470/4, Zu­be­hör­pa­ket A+B+C+D+E, Flach­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099"/>
    <n v="289859"/>
    <s v="/preisvergleich/Relocate/475958149.html?categoryId=18406&amp;pos=3&amp;price=3099.0&amp;productid=2286143&amp;sid=289859&amp;type=offer"/>
    <s v=" Vail­lant ecoTEC ex­clu­siv VC 276/4-7 Brenn­wert­ther­me ca­lor­MA­TIC 470/4, Schacht­sys­tem­pa­ket 10m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099"/>
    <n v="289859"/>
    <s v="/preisvergleich/Relocate/475957547.html?categoryId=18406&amp;pos=4&amp;price=3099.0&amp;productid=2286143&amp;sid=289859&amp;type=offer"/>
    <s v=" Vail­lant ecoTEC ex­clu­siv VC 276/4-7 Brenn­wert­ther­me Flach­dach schwarz 60/100, au­ro­MA­TIC 620/3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100"/>
    <n v="289859"/>
    <s v="/preisvergleich/Relocate/475958451.html?categoryId=18406&amp;pos=5&amp;price=3100.0&amp;productid=2286143&amp;sid=289859&amp;type=offer"/>
    <s v=" Vail­lant ecoTEC ex­clu­siv VC 276/4-7 Brenn­wert­ther­me ca­lor­MA­TIC 470f, Flach­dach schwarz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100"/>
    <n v="289859"/>
    <s v="/preisvergleich/Relocate/475957554.html?categoryId=18406&amp;pos=6&amp;price=3100.0&amp;productid=2286143&amp;sid=289859&amp;type=offer"/>
    <s v=" Vail­lant ecoTEC ex­clu­siv VC 276/4-7 Brenn­wert­ther­me ca­lor­MA­TIC 470f, Flach­dach rot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104"/>
    <n v="289859"/>
    <s v="/preisvergleich/Relocate/475958420.html?categoryId=18406&amp;pos=7&amp;price=3104.0&amp;productid=2286143&amp;sid=289859&amp;type=offer"/>
    <s v=" Vail­lant ecoTEC ex­clu­siv VC 276/4-7 Brenn­wert­ther­me Schrägdach rot 60/100, au­ro­MA­TIC 620/3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7111.html?categoryId=18406&amp;pos=1&amp;price=3800.0&amp;productid=1750863&amp;sid=289859&amp;type=offer"/>
    <s v=" Jun­kers Ce­ra­pur­Com­fort ZBR 42-3 A 21 Gas-Brenn­wert­ther­me 42 kW, L / LL Jun­kers FW 200, Mon­ta­ge­plat­te 993, Jun­kers ST 120-5 Z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0"/>
    <n v="289859"/>
    <s v="/preisvergleich/Relocate/481846547.html?categoryId=18406&amp;pos=1&amp;price=3860.0&amp;productid=3497887&amp;sid=289859&amp;type=offer"/>
    <s v=" Jun­kers Ce­ra­pur­Com­fort ZBR 42-3 A 21 Gas-Brenn­wert­ther­me 42 kW, L / LL Jun­kers FR 120, Jun­kers AZB09 Dach schwarz 80/125, Jun­kers SK 200-5 ZB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104"/>
    <n v="289859"/>
    <s v="/preisvergleich/Relocate/475958483.html?categoryId=18406&amp;pos=8&amp;price=3104.0&amp;productid=2286143&amp;sid=289859&amp;type=offer"/>
    <s v=" Vail­lant ecoTEC ex­clu­siv VC 276/4-7 Brenn­wert­ther­me Schrägdach schwarz 60/100, au­ro­MA­TIC 620/3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6722.html?categoryId=18406&amp;pos=2&amp;price=3800.0&amp;productid=1750863&amp;sid=289859&amp;type=offer"/>
    <s v=" Jun­kers Ce­ra­pur­Com­fort ZBR 42-3 A 21 Gas-Brenn­wert­ther­me 42 kW, L / LL Jun­kers FR 50, Jun­kers SK 200-5 ZB, ohne Mon­ta­ge­plat­te, ATEC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0"/>
    <n v="289859"/>
    <s v="/preisvergleich/Relocate/481846412.html?categoryId=18406&amp;pos=2&amp;price=3860.0&amp;productid=3497887&amp;sid=289859&amp;type=offer"/>
    <s v=" Jun­kers Ce­ra­pur­Com­fort ZBR 42-3 A 21 Gas-Brenn­wert­ther­me 42 kW, L / LL Jun­kers FR 50, Jun­kers SK 200-5 ZB, ohne Mon­ta­ge­plat­te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104"/>
    <n v="289859"/>
    <s v="/preisvergleich/Relocate/475957798.html?categoryId=18406&amp;pos=9&amp;price=3104.0&amp;productid=2286143&amp;sid=289859&amp;type=offer"/>
    <s v=" Vail­lant ecoTEC ex­clu­siv VC 356/4-7 Brenn­wert­ther­me ca­lor­MA­TIC 470/4, Zu­be­hör­pa­ket A+B+F, Flach­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6739.html?categoryId=18406&amp;pos=3&amp;price=3800.0&amp;productid=1750863&amp;sid=289859&amp;type=offer"/>
    <s v=" Jun­kers Ce­ra­pur­Com­fort ZBR 42-3 A 21 Gas-Brenn­wert­ther­me 42 kW, L / LL ohne Re­ge­lung, Mon­ta­ge­plat­te 258 + 528-1 (Auf­putz), Jun­kers SK 200-5 ZB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7344.html?categoryId=18406&amp;pos=3&amp;price=3865.0&amp;productid=3497887&amp;sid=289859&amp;type=offer"/>
    <s v=" Jun­kers Ce­ra­pur­Com­fort ZBR 42-3 A 21 Gas-Brenn­wert­ther­me 42 kW, L / LL Jun­kers FR 50, Mon­ta­ge­plat­te 994, Jun­kers SK 160-5 ZB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104"/>
    <n v="289859"/>
    <s v="/preisvergleich/Relocate/475958230.html?categoryId=18406&amp;pos=10&amp;price=3104.0&amp;productid=2286143&amp;sid=289859&amp;type=offer"/>
    <s v=" Vail­lant ecoTEC ex­clu­siv VC 356/4-7 Brenn­wert­ther­me ca­lor­MA­TIC 470/4, Zu­be­hör­pa­ket A+B+C+D+E, Schräg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6743.html?categoryId=18406&amp;pos=4&amp;price=3800.0&amp;productid=1750863&amp;sid=289859&amp;type=offer"/>
    <s v=" Jun­kers Ce­ra­pur­Com­fort ZBR 42-3 A 21 Gas-Brenn­wert­ther­me 42 kW, L / LL Mon­ta­ge­plat­te 258, ohne Re­ge­lung, Jun­kers SK 160-5 ZB, Jun­kers Schacht 10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7089.html?categoryId=18406&amp;pos=4&amp;price=3865.0&amp;productid=3497887&amp;sid=289859&amp;type=offer"/>
    <s v=" Jun­kers Ce­ra­pur­Com­fort ZBR 42-3 A 21 Gas-Brenn­wert­ther­me 42 kW, L / LL Mon­ta­ge­plat­te 258, ohne Re­ge­lung, Jun­kers Schacht 6 Meter 80/125, Jun­kers SK 200-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104"/>
    <n v="289859"/>
    <s v="/preisvergleich/Relocate/475957602.html?categoryId=18406&amp;pos=11&amp;price=3104.0&amp;productid=2286143&amp;sid=289859&amp;type=offer"/>
    <s v=" Vail­lant ecoTEC ex­clu­siv VC 356/4-7 Brenn­wert­ther­me ca­lor­MA­TIC 470/4, Zu­be­hör­pa­ket A+B+C+D+E, Schräg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6553.html?categoryId=18406&amp;pos=5&amp;price=3800.0&amp;productid=1750863&amp;sid=289859&amp;type=offer"/>
    <s v=" Jun­kers Ce­ra­pur­Com­fort ZBR 42-3 A 21 Gas-Brenn­wert­ther­me 42 kW, L / LL Jun­kers FW 120, Mon­ta­ge­plat­te 994, Jun­kers SK 160-5 ZB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6821.html?categoryId=18406&amp;pos=5&amp;price=3865.0&amp;productid=3497887&amp;sid=289859&amp;type=offer"/>
    <s v=" Jun­kers Ce­ra­pur­Com­fort ZBR 42-3 A 21 Gas-Brenn­wert­ther­me 42 kW, L / LL Mon­ta­ge­plat­te 993, ohne Re­ge­lung, Jun­kers SK 20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104"/>
    <n v="289859"/>
    <s v="/preisvergleich/Relocate/475957536.html?categoryId=18406&amp;pos=12&amp;price=3104.0&amp;productid=2286143&amp;sid=289859&amp;type=offer"/>
    <s v=" Vail­lant ecoTEC ex­clu­siv VC 356/4-7 Brenn­wert­ther­me ca­lor­MA­TIC 470/4, Zu­be­hör­pa­ket A+B+F, Flach­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6407.html?categoryId=18406&amp;pos=6&amp;price=3800.0&amp;productid=1750863&amp;sid=289859&amp;type=offer"/>
    <s v=" Jun­kers Ce­ra­pur­Com­fort ZBR 42-3 A 21 Gas-Brenn­wert­ther­me 42 kW, L / LL Jun­kers FR 50, Mon­ta­ge­plat­te 993, Jun­kers ST 120-5 Z, ATEC Schacht 6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6737.html?categoryId=18406&amp;pos=6&amp;price=3865.0&amp;productid=3497887&amp;sid=289859&amp;type=offer"/>
    <s v=" Jun­kers Ce­ra­pur­Com­fort ZBR 42-3 A 21 Gas-Brenn­wert­ther­me 42 kW, L / LL Jun­kers FR 120, Mon­ta­ge­plat­te 994, Jun­kers SK 160-5 ZB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105"/>
    <n v="289859"/>
    <s v="/preisvergleich/Relocate/475957808.html?categoryId=18406&amp;pos=13&amp;price=3105.0&amp;productid=2286143&amp;sid=289859&amp;type=offer"/>
    <s v=" Vail­lant ecoTEC ex­clu­siv VC 276/4-7 Brenn­wert­ther­me ca­lor­MA­TIC 470f, Schrägdach schwarz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6400.html?categoryId=18406&amp;pos=7&amp;price=3800.0&amp;productid=1750863&amp;sid=289859&amp;type=offer"/>
    <s v=" Jun­kers Ce­ra­pur­Com­fort ZBR 42-3 A 21 Gas-Brenn­wert­ther­me 42 kW, L / LL Jun­kers FR 120, Jun­kers ST 120-5 Z, Mon­ta­ge­plat­te 258 + 223-1 (Un­ter­putz)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8626.html?categoryId=18406&amp;pos=7&amp;price=3865.0&amp;productid=3497887&amp;sid=289859&amp;type=offer"/>
    <s v=" Jun­kers Ce­ra­pur­Com­fort ZBR 42-3 A 21 Gas-Brenn­wert­ther­me 42 kW, L / LL Jun­kers FR 50, Mon­ta­ge­plat­te 258, Jun­kers ST 120-5 Z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105"/>
    <n v="289859"/>
    <s v="/preisvergleich/Relocate/475958085.html?categoryId=18406&amp;pos=14&amp;price=3105.0&amp;productid=2286143&amp;sid=289859&amp;type=offer"/>
    <s v=" Vail­lant ecoTEC ex­clu­siv VC 276/4-7 Brenn­wert­ther­me ca­lor­MA­TIC 470f, Schrägdach rot 60/100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8068.html?categoryId=18406&amp;pos=8&amp;price=3800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8778.html?categoryId=18406&amp;pos=8&amp;price=3865.0&amp;productid=3497887&amp;sid=289859&amp;type=offer"/>
    <s v=" Jun­kers Ce­ra­pur­Com­fort ZBR 42-3 A 21 Gas-Brenn­wert­ther­me 42 kW, L / LL Jun­kers FW 200, Mon­ta­ge­plat­te 258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105"/>
    <n v="289859"/>
    <s v="/preisvergleich/Relocate/475957338.html?categoryId=18406&amp;pos=15&amp;price=3105.0&amp;productid=2286143&amp;sid=289859&amp;type=offer"/>
    <s v=" Vail­lant ecoTEC ex­clu­siv VC 356/4-7 Brenn­wert­ther­me ca­lor­MA­TIC 470f, ohne Ab­gas­pa­ket, Zu­be­hör­pa­ket A+B+C+D+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800"/>
    <n v="289859"/>
    <s v="/preisvergleich/Relocate/481847902.html?categoryId=18406&amp;pos=9&amp;price=380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6538.html?categoryId=18406&amp;pos=9&amp;price=3865.0&amp;productid=3497887&amp;sid=289859&amp;type=offer"/>
    <s v=" Jun­kers Ce­ra­pur­Com­fort ZBR 42-3 A 21 Gas-Brenn­wert­ther­me 42 kW, L / LL Jun­kers FR 120, Mon­ta­ge­plat­te 994, Jun­kers ST 120-5 Z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800"/>
    <n v="289859"/>
    <s v="/preisvergleich/Relocate/481847981.html?categoryId=18406&amp;pos=10&amp;price=3800.0&amp;productid=1750863&amp;sid=289859&amp;type=offer"/>
    <s v=" Jun­kers Ce­ra­pur­Com­fort ZBR 42-3 A 21 Gas-Brenn­wert­ther­me 42 kW, L / LL Mon­ta­ge­plat­te 993, ohne Re­ge­lung, Jun­kers ST 120-5 Z, Jun­kers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8397.html?categoryId=18406&amp;pos=10&amp;price=3865.0&amp;productid=3497887&amp;sid=289859&amp;type=offer"/>
    <s v=" Jun­kers Ce­ra­pur­Com­fort ZBR 42-3 A 21 Gas-Brenn­wert­ther­me 42 kW, L / LL Jun­kers FR 50, Mon­ta­ge­plat­te 258, Jun­kers SK 200-5 ZB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800"/>
    <n v="289859"/>
    <s v="/preisvergleich/Relocate/481848997.html?categoryId=18406&amp;pos=11&amp;price=3800.0&amp;productid=1750863&amp;sid=289859&amp;type=offer"/>
    <s v=" Jun­kers Ce­ra­pur­Com­fort ZBR 42-3 A 21 Gas-Brenn­wert­ther­me 42 kW, L / LL Jun­kers FW 200, ohne Spei­cher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6367.html?categoryId=18406&amp;pos=11&amp;price=3865.0&amp;productid=3497887&amp;sid=289859&amp;type=offer"/>
    <s v=" Jun­kers Ce­ra­pur­Com­fort ZBR 42-3 A 21 Gas-Brenn­wert­ther­me 42 kW, L / LL Jun­kers FR 12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800"/>
    <n v="289859"/>
    <s v="/preisvergleich/Relocate/481848430.html?categoryId=18406&amp;pos=12&amp;price=3800.0&amp;productid=1750863&amp;sid=289859&amp;type=offer"/>
    <s v=" Jun­kers Ce­ra­pur­Com­fort ZBR 42-3 A 21 Gas-Brenn­wert­ther­me 42 kW, L / LL Mon­ta­ge­plat­te 994, ohne Re­ge­lung, Jun­kers SK 200-5 ZB, ATEC Schacht 4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65"/>
    <n v="289859"/>
    <s v="/preisvergleich/Relocate/481848530.html?categoryId=18406&amp;pos=12&amp;price=3865.0&amp;productid=3497887&amp;sid=289859&amp;type=offer"/>
    <s v=" Jun­kers Ce­ra­pur­Com­fort ZBR 42-3 A 21 Gas-Brenn­wert­ther­me 42 kW, L / LL Jun­kers FR 50, Mon­ta­ge­plat­te 994, Jun­kers SK 160-5 ZB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800"/>
    <n v="289859"/>
    <s v="/preisvergleich/Relocate/481848528.html?categoryId=18406&amp;pos=13&amp;price=3800.0&amp;productid=1750863&amp;sid=289859&amp;type=offer"/>
    <s v=" Jun­kers Ce­ra­pur­Com­fort ZBR 42-3 A 21 Gas-Brenn­wert­ther­me 42 kW, L / LL Jun­kers FW 200, Mon­ta­ge­plat­te 993, ohne Spei­cher, Jun­kers Schacht 8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70"/>
    <n v="289859"/>
    <s v="/preisvergleich/Relocate/481848246.html?categoryId=18406&amp;pos=13&amp;price=3870.0&amp;productid=3497887&amp;sid=289859&amp;type=offer"/>
    <s v=" Jun­kers Ce­ra­pur­Com­fort ZBR 42-3 A 21 Gas-Brenn­wert­ther­me 42 kW, L / LL Jun­kers FR 50, Jun­kers SK 160-5 ZB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805"/>
    <n v="289859"/>
    <s v="/preisvergleich/Relocate/481847329.html?categoryId=18406&amp;pos=14&amp;price=3805.0&amp;productid=1750863&amp;sid=289859&amp;type=offer"/>
    <s v=" Jun­kers Ce­ra­pur­Com­fort ZBR 42-3 A 21 Gas-Brenn­wert­ther­me 42 kW, L / LL ohne Re­ge­lung, Mon­ta­ge­plat­te 258 + 223-1 (Un­ter­putz), Jun­kers AZB09 Dach schwarz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70"/>
    <n v="289859"/>
    <s v="/preisvergleich/Relocate/481847924.html?categoryId=18406&amp;pos=14&amp;price=3870.0&amp;productid=3497887&amp;sid=289859&amp;type=offer"/>
    <s v=" Jun­kers Ce­ra­pur­Com­fort ZBR 42-3 A 21 Gas-Brenn­wert­ther­me 42 kW, L / LL Jun­kers FR 120, Jun­kers SK 160-5 ZB, Mon­ta­ge­plat­te 258 + 223-1 (Un­ter­putz),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805"/>
    <n v="289859"/>
    <s v="/preisvergleich/Relocate/481847381.html?categoryId=18406&amp;pos=15&amp;price=3805.0&amp;productid=1750863&amp;sid=289859&amp;type=offer"/>
    <s v=" Jun­kers Ce­ra­pur­Com­fort ZBR 42-3 A 21 Gas-Brenn­wert­ther­me 42 kW, L / LL Jun­kers FR 120, Jun­kers ST 120-5 Z, Mon­ta­ge­plat­te 258 + 528-1 (Auf­putz)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870"/>
    <n v="289859"/>
    <s v="/preisvergleich/Relocate/481847956.html?categoryId=18406&amp;pos=15&amp;price=3870.0&amp;productid=3497887&amp;sid=289859&amp;type=offer"/>
    <s v=" Jun­kers Ce­ra­pur­Com­fort ZBR 42-3 A 21 Gas-Brenn­wert­ther­me 42 kW, L / LL Jun­kers FR 120, Jun­kers SK 160-5 ZB, Mon­ta­ge­plat­te 258 + 223-1 (Un­ter­putz),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108"/>
    <n v="289859"/>
    <s v="/preisvergleich/Relocate/475957896.html?categoryId=18406&amp;pos=1&amp;price=3108.0&amp;productid=2286143&amp;sid=289859&amp;type=offer"/>
    <s v=" Vail­lant ecoTEC ex­clu­siv VC 146/4-7 Brenn­wert­ther­me Flach­dach schwarz 60/100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108"/>
    <n v="289859"/>
    <s v="/preisvergleich/Relocate/475957924.html?categoryId=18406&amp;pos=2&amp;price=3108.0&amp;productid=2286143&amp;sid=289859&amp;type=offer"/>
    <s v=" Vail­lant ecoTEC ex­clu­siv VC 146/4-7 Brenn­wert­ther­me Flach­dach rot 60/100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109"/>
    <n v="289859"/>
    <s v="/preisvergleich/Relocate/475958132.html?categoryId=18406&amp;pos=3&amp;price=3109.0&amp;productid=2286143&amp;sid=289859&amp;type=offer"/>
    <s v=" Vail­lant ecoTEC ex­clu­siv VC 356/4-7 Brenn­wert­ther­me ca­lor­MA­TIC 470/4, Zu­be­hör­pa­ket A+B+F, Schräg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109"/>
    <n v="289859"/>
    <s v="/preisvergleich/Relocate/475957451.html?categoryId=18406&amp;pos=4&amp;price=3109.0&amp;productid=2286143&amp;sid=289859&amp;type=offer"/>
    <s v=" Vail­lant ecoTEC ex­clu­siv VC 356/4-7 Brenn­wert­ther­me ca­lor­MA­TIC 470/4, Zu­be­hör­pa­ket A+B+F, Schräg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109"/>
    <n v="289859"/>
    <s v="/preisvergleich/Relocate/475957391.html?categoryId=18406&amp;pos=5&amp;price=3109.0&amp;productid=2286143&amp;sid=289859&amp;type=offer"/>
    <s v=" Vail­lant ecoTEC ex­clu­siv VC 146/4-7 Brenn­wert­ther­me ca­lor­MA­TIC 470f, Schacht­sys­tem­pa­ket 10m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110"/>
    <n v="289859"/>
    <s v="/preisvergleich/Relocate/475958060.html?categoryId=18406&amp;pos=6&amp;price=3110.0&amp;productid=2286143&amp;sid=289859&amp;type=offer"/>
    <s v=" Vail­lant Paket 1.55/3 ecoTEC ex­clu­siv VC 276/4-7, 470/4, VIH R 120/6 H Vail­lant"/>
    <n v="18406"/>
    <x v="21"/>
    <n v="0"/>
    <n v="13"/>
    <e v="#N/A"/>
    <e v="#N/A"/>
    <n v="0"/>
    <n v="18"/>
    <b v="0"/>
    <e v="#N/A"/>
    <s v="FALSCH"/>
    <x v="2"/>
    <s v="146"/>
    <e v="#N/A"/>
    <m/>
    <e v="#N/A"/>
  </r>
  <r>
    <s v="Vaillant VC 146 exclusiv"/>
    <n v="3110"/>
    <n v="289859"/>
    <s v="/preisvergleich/Relocate/475958172.html?categoryId=18406&amp;pos=7&amp;price=3110.0&amp;productid=2286143&amp;sid=289859&amp;type=offer"/>
    <s v=" Vail­lant ecoTEC ex­clu­siv VC 356/4-7 Brenn­wert­ther­me ca­lor­MA­TIC 470f, ohne Ab­gas­pa­ket, Zu­be­hör­pa­ket A+B+F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7665.html?categoryId=18406&amp;pos=1&amp;price=3870.0&amp;productid=3497887&amp;sid=289859&amp;type=offer"/>
    <s v=" Jun­kers Ce­ra­pur­Com­fort ZBR 42-3 A 21 Gas-Brenn­wert­ther­me 42 kW, L / LL Jun­kers FR 50, Mon­ta­ge­plat­te 993, Jun­kers SK 160-5 ZB, Jun­kers AZB09 Dach schwarz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05"/>
    <n v="289859"/>
    <s v="/preisvergleich/Relocate/481847536.html?categoryId=18406&amp;pos=1&amp;price=3805.0&amp;productid=1750863&amp;sid=289859&amp;type=offer"/>
    <s v=" Jun­kers Ce­ra­pur­Com­fort ZBR 42-3 A 21 Gas-Brenn­wert­ther­me 42 kW, L / LL ohne Re­ge­lung, Mon­ta­ge­plat­te 258 + 223-1 (Un­ter­putz), Jun­kers AZB10 Dach rot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 146 exclusiv"/>
    <n v="3113"/>
    <n v="289859"/>
    <s v="/preisvergleich/Relocate/475958306.html?categoryId=18406&amp;pos=8&amp;price=3113.0&amp;productid=2286143&amp;sid=289859&amp;type=offer"/>
    <s v=" Vail­lant ecoTEC ex­clu­siv VC 146/4-7 Brenn­wert­ther­me Schrägdach schwarz 60/100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7356.html?categoryId=18406&amp;pos=2&amp;price=3870.0&amp;productid=3497887&amp;sid=289859&amp;type=offer"/>
    <s v=" Jun­kers Ce­ra­pur­Com­fort ZBR 42-3 A 21 Gas-Brenn­wert­ther­me 42 kW, L / LL Jun­kers FR 120, Mon­ta­ge­plat­te 258, Jun­kers ST 120-5 Z, Jun­kers Schacht 6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05"/>
    <n v="289859"/>
    <s v="/preisvergleich/Relocate/481847497.html?categoryId=18406&amp;pos=2&amp;price=3805.0&amp;productid=1750863&amp;sid=289859&amp;type=offer"/>
    <s v=" Jun­kers Ce­ra­pur­Com­fort ZBR 42-3 A 21 Gas-Brenn­wert­ther­me 42 kW, L / LL Jun­kers FR 50, Mon­ta­ge­plat­te 994, Jun­kers ST 120-5 Z, Jun­kers AZB10 Dach rot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 146 exclusiv"/>
    <n v="3113"/>
    <n v="289859"/>
    <s v="/preisvergleich/Relocate/475957263.html?categoryId=18406&amp;pos=9&amp;price=3113.0&amp;productid=2286143&amp;sid=289859&amp;type=offer"/>
    <s v=" Vail­lant ecoTEC ex­clu­siv VC 146/4-7 Brenn­wert­ther­me Schrägdach rot 60/100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7301.html?categoryId=18406&amp;pos=3&amp;price=3870.0&amp;productid=3497887&amp;sid=289859&amp;type=offer"/>
    <s v=" Jun­kers Ce­ra­pur­Com­fort ZBR 42-3 A 21 Gas-Brenn­wert­ther­me 42 kW, L / LL Jun­kers FW 200, Jun­kers ST 120-5 Z, ohne Mon­ta­ge­plat­te, ATEC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05"/>
    <n v="289859"/>
    <s v="/preisvergleich/Relocate/481847503.html?categoryId=18406&amp;pos=3&amp;price=3805.0&amp;productid=1750863&amp;sid=289859&amp;type=offer"/>
    <s v=" Jun­kers Ce­ra­pur­Com­fort ZBR 42-3 A 21 Gas-Brenn­wert­ther­me 42 kW, L / LL Mon­ta­ge­plat­te 993, ohne Re­ge­lung, Jun­kers SK 200-5 ZB, ATEC Schacht 4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 146 exclusiv"/>
    <n v="3117"/>
    <n v="289859"/>
    <s v="/preisvergleich/Relocate/475957793.html?categoryId=18406&amp;pos=10&amp;price=3117.0&amp;productid=2286143&amp;sid=289859&amp;type=offer"/>
    <s v=" Vail­lant ecoTEC ex­clu­siv VC 206/4-7 Brenn­wert­ther­me Flach­dach rot 60/100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7182.html?categoryId=18406&amp;pos=4&amp;price=3870.0&amp;productid=3497887&amp;sid=289859&amp;type=offer"/>
    <s v=" Jun­kers Ce­ra­pur­Com­fort ZBR 42-3 A 21 Gas-Brenn­wert­ther­me 42 kW, L / LL Jun­kers FR 120, Mon­ta­ge­plat­te 993, Jun­kers SK 160-5 ZB, ATEC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05"/>
    <n v="289859"/>
    <s v="/preisvergleich/Relocate/481848960.html?categoryId=18406&amp;pos=4&amp;price=3805.0&amp;productid=1750863&amp;sid=289859&amp;type=offer"/>
    <s v=" Jun­kers Ce­ra­pur­Com­fort ZBR 42-3 A 21 Gas-Brenn­wert­ther­me 42 kW, L / LL Jun­kers FW 120, Mon­ta­ge­plat­te 993, Jun­kers SK 160-5 ZB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 146 exclusiv"/>
    <n v="3117"/>
    <n v="289859"/>
    <s v="/preisvergleich/Relocate/475958035.html?categoryId=18406&amp;pos=11&amp;price=3117.0&amp;productid=2286143&amp;sid=289859&amp;type=offer"/>
    <s v=" Vail­lant ecoTEC ex­clu­siv VC 206/4-7 Brenn­wert­ther­me Flach­dach schwarz 60/100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7051.html?categoryId=18406&amp;pos=5&amp;price=3870.0&amp;productid=3497887&amp;sid=289859&amp;type=offer"/>
    <s v=" Jun­kers Ce­ra­pur­Com­fort ZBR 42-3 A 21 Gas-Brenn­wert­ther­me 42 kW, L / LL Jun­kers FR 50, Mon­ta­ge­plat­te 258, Jun­kers SK 160-5 ZB, Jun­kers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05"/>
    <n v="289859"/>
    <s v="/preisvergleich/Relocate/481848794.html?categoryId=18406&amp;pos=5&amp;price=3805.0&amp;productid=1750863&amp;sid=289859&amp;type=offer"/>
    <s v=" Jun­kers Ce­ra­pur­Com­fort ZBR 42-3 A 21 Gas-Brenn­wert­ther­me 42 kW, L / LL Jun­kers FR 50, Mon­ta­ge­plat­te 994, Jun­kers ST 120-5 Z, Jun­kers AZB09 Dach schwarz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 146 exclusiv"/>
    <n v="3118"/>
    <n v="289859"/>
    <s v="/preisvergleich/Relocate/475957928.html?categoryId=18406&amp;pos=12&amp;price=3118.0&amp;productid=2286143&amp;sid=289859&amp;type=offer"/>
    <s v=" Vail­lant ecoTEC ex­clu­siv VC 206/4-7 Brenn­wert­ther­me ca­lor­MA­TIC 470f, Schacht­sys­tem­pa­ket 10m, ohn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6384.html?categoryId=18406&amp;pos=6&amp;price=3870.0&amp;productid=3497887&amp;sid=289859&amp;type=offer"/>
    <s v=" Jun­kers Ce­ra­pur­Com­fort ZBR 42-3 A 21 Gas-Brenn­wert­ther­me 42 kW, L / LL Jun­kers FR 120, Mon­ta­ge­plat­te 993, Jun­kers ST 120-5 Z, ATEC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05"/>
    <n v="289859"/>
    <s v="/preisvergleich/Relocate/481848399.html?categoryId=18406&amp;pos=6&amp;price=380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 146 exclusiv"/>
    <n v="3122"/>
    <n v="289859"/>
    <s v="/preisvergleich/Relocate/475958372.html?categoryId=18406&amp;pos=13&amp;price=3122.0&amp;productid=2286143&amp;sid=289859&amp;type=offer"/>
    <s v=" Vail­lant ecoTEC ex­clu­siv VC 206/4-7 Brenn­wert­ther­me Schrägdach rot 60/100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6377.html?categoryId=18406&amp;pos=7&amp;price=3870.0&amp;productid=3497887&amp;sid=289859&amp;type=offer"/>
    <s v=" Jun­kers Ce­ra­pur­Com­fort ZBR 42-3 A 21 Gas-Brenn­wert­ther­me 42 kW, L / LL ohne Re­ge­lung, Jun­kers Schacht 10 Meter 80/125, Jun­kers SK 200-5 ZB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05"/>
    <n v="289859"/>
    <s v="/preisvergleich/Relocate/481848344.html?categoryId=18406&amp;pos=7&amp;price=3805.0&amp;productid=1750863&amp;sid=289859&amp;type=offer"/>
    <s v=" Jun­kers Ce­ra­pur­Com­fort ZBR 42-3 A 21 Gas-Brenn­wert­ther­me 42 kW, L / LL Jun­kers FR 120, Mon­ta­ge­plat­te 994, Jun­kers ST 120-5 Z, ATEC Schacht 4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 146 exclusiv"/>
    <n v="3122"/>
    <n v="289859"/>
    <s v="/preisvergleich/Relocate/475958477.html?categoryId=18406&amp;pos=14&amp;price=3122.0&amp;productid=2286143&amp;sid=289859&amp;type=offer"/>
    <s v=" Vail­lant ecoTEC ex­clu­siv VC 206/4-7 Brenn­wert­ther­me Schrägdach schwarz 60/100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8524.html?categoryId=18406&amp;pos=8&amp;price=3870.0&amp;productid=3497887&amp;sid=289859&amp;type=offer"/>
    <s v=" Jun­kers Ce­ra­pur­Com­fort ZBR 42-3 A 21 Gas-Brenn­wert­ther­me 42 kW, L / LL Jun­kers FR 120, Jun­kers SK 200-5 ZB, ohne Mon­ta­ge­plat­te, ATEC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10"/>
    <n v="289859"/>
    <s v="/preisvergleich/Relocate/481846987.html?categoryId=18406&amp;pos=8&amp;price=3810.0&amp;productid=1750863&amp;sid=289859&amp;type=offer"/>
    <s v=" Jun­kers Ce­ra­pur­Com­fort ZBR 42-3 A 21 Gas-Brenn­wert­ther­me 42 kW, L / LL Jun­kers FR 50, Mon­ta­ge­plat­te 993, Jun­kers ST 120-5 Z, Jun­kers AZB10 Dach rot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VC 146 exclusiv"/>
    <n v="3125"/>
    <n v="289859"/>
    <s v="/preisvergleich/Relocate/475957996.html?categoryId=18406&amp;pos=15&amp;price=3125.0&amp;productid=2286143&amp;sid=289859&amp;type=offer"/>
    <s v=" Vail­lant ecoTEC ex­clu­siv VC 276/4-7 Brenn­wert­ther­me ca­lor­MA­TIC 470f, Flach­dach rot 60/100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870"/>
    <n v="289859"/>
    <s v="/preisvergleich/Relocate/481846337.html?categoryId=18406&amp;pos=9&amp;price=3870.0&amp;productid=3497887&amp;sid=289859&amp;type=offer"/>
    <s v=" Jun­kers Ce­ra­pur­Com­fort ZBR 42-3 A 21 Gas-Brenn­wert­ther­me 42 kW, L / LL Jun­kers FR 50, Mon­ta­ge­plat­te 993, Jun­kers SK 160-5 ZB, Jun­kers AZB10 Dach rot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10"/>
    <n v="289859"/>
    <s v="/preisvergleich/Relocate/481846976.html?categoryId=18406&amp;pos=9&amp;price=3810.0&amp;productid=1750863&amp;sid=289859&amp;type=offer"/>
    <s v=" Jun­kers Ce­ra­pur­Com­fort ZBR 42-3 A 21 Gas-Brenn­wert­ther­me 42 kW, L / LL Jun­kers FR 50, Jun­kers SK 160-5 ZB, Mon­ta­ge­plat­te 258 + 223-1 (Un­ter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875"/>
    <n v="289859"/>
    <s v="/preisvergleich/Relocate/481848310.html?categoryId=18406&amp;pos=10&amp;price=3875.0&amp;productid=3497887&amp;sid=289859&amp;type=offer"/>
    <s v=" Jun­kers Ce­ra­pur­Com­fort ZBR 42-3 A 21 Gas-Brenn­wert­ther­me 42 kW, L / LL Jun­kers FR 120, Jun­kers SK 160-5 ZB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10"/>
    <n v="289859"/>
    <s v="/preisvergleich/Relocate/481847023.html?categoryId=18406&amp;pos=10&amp;price=3810.0&amp;productid=1750863&amp;sid=289859&amp;type=offer"/>
    <s v=" Jun­kers Ce­ra­pur­Com­fort ZBR 42-3 A 21 Gas-Brenn­wert­ther­me 42 kW, L / LL Jun­kers FR 120, Mon­ta­ge­plat­te 993, Jun­kers ST 120-5 Z, ATEC Schacht 4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875"/>
    <n v="289859"/>
    <s v="/preisvergleich/Relocate/481848291.html?categoryId=18406&amp;pos=11&amp;price=3875.0&amp;productid=3497887&amp;sid=289859&amp;type=offer"/>
    <s v=" Jun­kers Ce­ra­pur­Com­fort ZBR 42-3 A 21 Gas-Brenn­wert­ther­me 42 kW, L / LL Jun­kers FR 120, Jun­kers SK 160-5 ZB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10"/>
    <n v="289859"/>
    <s v="/preisvergleich/Relocate/481846965.html?categoryId=18406&amp;pos=11&amp;price=381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875"/>
    <n v="289859"/>
    <s v="/preisvergleich/Relocate/481847880.html?categoryId=18406&amp;pos=12&amp;price=3875.0&amp;productid=3497887&amp;sid=289859&amp;type=offer"/>
    <s v=" Jun­kers Ce­ra­pur­Com­fort ZBR 42-3 A 21 Gas-Brenn­wert­ther­me 42 kW, L / LL Jun­kers FR 50, Mon­ta­ge­plat­te 258, Jun­kers AZB10 Dach rot 80/125, Jun­kers SK 200-5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10"/>
    <n v="289859"/>
    <s v="/preisvergleich/Relocate/481846493.html?categoryId=18406&amp;pos=12&amp;price=3810.0&amp;productid=1750863&amp;sid=289859&amp;type=offer"/>
    <s v=" Jun­kers Ce­ra­pur­Com­fort ZBR 42-3 A 21 Gas-Brenn­wert­ther­me 42 kW, L / LL Jun­kers FR 50, Mon­ta­ge­plat­te 993, Jun­kers ST 120-5 Z, Jun­kers AZB09 Dach schwarz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875"/>
    <n v="289859"/>
    <s v="/preisvergleich/Relocate/481848043.html?categoryId=18406&amp;pos=13&amp;price=3875.0&amp;productid=3497887&amp;sid=289859&amp;type=offer"/>
    <s v=" Jun­kers Ce­ra­pur­Com­fort ZBR 42-3 A 21 Gas-Brenn­wert­ther­me 42 kW, L / LL Jun­kers FR 120, Mon­ta­ge­plat­te 258, Jun­kers SK 200-5 ZB, ATEC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10"/>
    <n v="289859"/>
    <s v="/preisvergleich/Relocate/481846423.html?categoryId=18406&amp;pos=13&amp;price=3810.0&amp;productid=1750863&amp;sid=289859&amp;type=offer"/>
    <s v=" Jun­kers Ce­ra­pur­Com­fort ZBR 42-3 A 21 Gas-Brenn­wert­ther­me 42 kW, L / LL Jun­kers FR 50, Jun­kers ST 120-5 Z, Mon­ta­ge­plat­te 258 + 223-1 (Un­ter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875"/>
    <n v="289859"/>
    <s v="/preisvergleich/Relocate/481847746.html?categoryId=18406&amp;pos=14&amp;price=3875.0&amp;productid=3497887&amp;sid=289859&amp;type=offer"/>
    <s v=" Jun­kers Ce­ra­pur­Com­fort ZBR 42-3 A 21 Gas-Brenn­wert­ther­me 42 kW, L / LL Jun­kers FW 120, Jun­kers SK 160-5 ZB, ohne Mon­ta­ge­plat­te, ATEC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10"/>
    <n v="289859"/>
    <s v="/preisvergleich/Relocate/481848274.html?categoryId=18406&amp;pos=14&amp;price=3810.0&amp;productid=1750863&amp;sid=289859&amp;type=offer"/>
    <s v=" Jun­kers Ce­ra­pur­Com­fort ZBR 42-3 A 21 Gas-Brenn­wert­ther­me 42 kW, L / LL ohne Re­ge­lung, Mon­ta­ge­plat­te 258 + 528-1 (Auf­putz), Jun­kers AZB10 Dach rot 80/125,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875"/>
    <n v="289859"/>
    <s v="/preisvergleich/Relocate/481847188.html?categoryId=18406&amp;pos=15&amp;price=3875.0&amp;productid=3497887&amp;sid=289859&amp;type=offer"/>
    <s v=" Jun­kers Ce­ra­pur­Com­fort ZBR 42-3 A 21 Gas-Brenn­wert­ther­me 42 kW, L / LL Jun­kers FR 50, Mon­ta­ge­plat­te 994, Jun­kers SK 160-5 ZB, ATEC Schacht 8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Comfort ZBR 42-3 A 23"/>
    <n v="3810"/>
    <n v="289859"/>
    <s v="/preisvergleich/Relocate/481847982.html?categoryId=18406&amp;pos=15&amp;price=3810.0&amp;productid=1750863&amp;sid=289859&amp;type=offer"/>
    <s v=" Jun­kers Ce­ra­pur­Com­fort ZBR 42-3 A 21 Gas-Brenn­wert­ther­me 42 kW, L / LL Jun­kers FR 50, Mon­ta­ge­plat­te 258, Jun­kers ST 120-5 Z, Jun­kers Schacht 4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xclusiv VC 146 4 7"/>
    <n v="3125"/>
    <n v="289859"/>
    <s v="/preisvergleich/Relocate/475957271.html?categoryId=18406&amp;pos=1&amp;price=3125.0&amp;productid=2286143&amp;sid=289859&amp;type=offer"/>
    <s v=" Vail­lant ecoTEC ex­clu­siv VC 276/4-7 Brenn­wert­ther­me ca­lor­MA­TIC 470f, Flach­dach schwarz 60/100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130"/>
    <n v="289859"/>
    <s v="/preisvergleich/Relocate/475958332.html?categoryId=18406&amp;pos=2&amp;price=3130.0&amp;productid=2286143&amp;sid=289859&amp;type=offer"/>
    <s v=" Vail­lant ecoTEC ex­clu­siv VC 276/4-7 Brenn­wert­ther­me ca­lor­MA­TIC 470f, Flach­dach rot 60/100, Auf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130"/>
    <n v="289859"/>
    <s v="/preisvergleich/Relocate/475957979.html?categoryId=18406&amp;pos=3&amp;price=3130.0&amp;productid=2286143&amp;sid=289859&amp;type=offer"/>
    <s v=" Vail­lant ecoTEC ex­clu­siv VC 276/4-7 Brenn­wert­ther­me ca­lor­MA­TIC 470f, Schrägdach schwarz 60/100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130"/>
    <n v="289859"/>
    <s v="/preisvergleich/Relocate/475957919.html?categoryId=18406&amp;pos=4&amp;price=3130.0&amp;productid=2286143&amp;sid=289859&amp;type=offer"/>
    <s v=" Vail­lant ecoTEC ex­clu­siv VC 276/4-7 Brenn­wert­ther­me ca­lor­MA­TIC 470f, Schrägdach rot 60/100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130"/>
    <n v="289859"/>
    <s v="/preisvergleich/Relocate/475958169.html?categoryId=18406&amp;pos=5&amp;price=3130.0&amp;productid=2286143&amp;sid=289859&amp;type=offer"/>
    <s v=" Vail­lant ecoTEC ex­clu­siv VC 276/4-7 Brenn­wert­ther­me ca­lor­MA­TIC 470f, Flach­dach schwarz 60/100, Auf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133"/>
    <n v="289859"/>
    <s v="/preisvergleich/Relocate/475958299.html?categoryId=18406&amp;pos=6&amp;price=3133.0&amp;productid=2286143&amp;sid=289859&amp;type=offer"/>
    <s v=" Vail­lant ecoTEC ex­clu­siv VC 146/4-7 Brenn­wert­ther­me Flach­dach schwarz 60/100, ca­lor­MA­TIC 630/3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133"/>
    <n v="289859"/>
    <s v="/preisvergleich/Relocate/475957958.html?categoryId=18406&amp;pos=7&amp;price=3133.0&amp;productid=2286143&amp;sid=289859&amp;type=offer"/>
    <s v=" Vail­lant ecoTEC ex­clu­siv VC 146/4-7 Brenn­wert­ther­me Flach­dach rot 60/100, ca­lor­MA­TIC 630/3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0"/>
    <n v="289859"/>
    <s v="/preisvergleich/Relocate/481847584.html?categoryId=18406&amp;pos=1&amp;price=3810.0&amp;productid=1750863&amp;sid=289859&amp;type=offer"/>
    <s v=" Jun­kers Ce­ra­pur­Com­fort ZBR 42-3 A 21 Gas-Brenn­wert­ther­me 42 kW, L / LL Jun­kers FW 120, Mon­ta­ge­plat­te 258, ohne Ab­gas­pa­ket, Jun­kers SK 200-5 ZB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xclusiv VC 146 4 7"/>
    <n v="3135"/>
    <n v="289859"/>
    <s v="/preisvergleich/Relocate/475957930.html?categoryId=18406&amp;pos=8&amp;price=3135.0&amp;productid=2286143&amp;sid=289859&amp;type=offer"/>
    <s v=" Vail­lant ecoTEC ex­clu­siv VC 276/4-7 Brenn­wert­ther­me ca­lor­MA­TIC 470f, Schrägdach rot 60/100, Auf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0"/>
    <n v="289859"/>
    <s v="/preisvergleich/Relocate/481847538.html?categoryId=18406&amp;pos=2&amp;price=3810.0&amp;productid=1750863&amp;sid=289859&amp;type=offer"/>
    <s v=" Jun­kers Ce­ra­pur­Com­fort ZBR 42-3 A 21 Gas-Brenn­wert­ther­me 42 kW, L / LL ohne Re­ge­lung, Mon­ta­ge­plat­te 258 + 528-1 (Auf­putz), Jun­kers AZB09 Dach schwarz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75"/>
    <n v="289859"/>
    <s v="/preisvergleich/Relocate/481847028.html?categoryId=18406&amp;pos=1&amp;price=3875.0&amp;productid=3497887&amp;sid=289859&amp;type=offer"/>
    <s v=" Jun­kers Ce­ra­pur­Com­fort ZBR 42-3 A 21 Gas-Brenn­wert­ther­me 42 kW, L / LL Jun­kers FW 120, Jun­kers ST 120-5 Z, ohne Mon­ta­ge­plat­te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3135"/>
    <n v="289859"/>
    <s v="/preisvergleich/Relocate/475958228.html?categoryId=18406&amp;pos=9&amp;price=3135.0&amp;productid=2286143&amp;sid=289859&amp;type=offer"/>
    <s v=" Vail­lant ecoTEC ex­clu­siv VC 276/4-7 Brenn­wert­ther­me ca­lor­MA­TIC 470f, Schrägdach schwarz 60/100, Auf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0"/>
    <n v="289859"/>
    <s v="/preisvergleich/Relocate/481847542.html?categoryId=18406&amp;pos=3&amp;price=381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75"/>
    <n v="289859"/>
    <s v="/preisvergleich/Relocate/481846862.html?categoryId=18406&amp;pos=2&amp;price=3875.0&amp;productid=3497887&amp;sid=289859&amp;type=offer"/>
    <s v=" Jun­kers Ce­ra­pur­Com­fort ZBR 42-3 A 21 Gas-Brenn­wert­ther­me 42 kW, L / LL Jun­kers FR 120, Jun­kers ST 120-5 Z, Jun­kers Schacht 10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3138"/>
    <n v="289859"/>
    <s v="/preisvergleich/Relocate/475958093.html?categoryId=18406&amp;pos=10&amp;price=3138.0&amp;productid=2286143&amp;sid=289859&amp;type=offer"/>
    <s v=" Vail­lant ecoTEC ex­clu­siv VC 146/4-7 Brenn­wert­ther­me Schrägdach rot 60/100, ca­lor­MA­TIC 630/3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5"/>
    <n v="289859"/>
    <s v="/preisvergleich/Relocate/481842580.html?categoryId=18406&amp;pos=4&amp;price=3815.0&amp;productid=1750863&amp;sid=289859&amp;type=offer"/>
    <s v=" Jun­kers Ce­ra­pur­Com­fort ZBR 42-3 A 21 Gas-Brenn­wert­ther­me 42 kW, L / LL Jun­kers FR 50, Jun­kers ST 120-5 Z, Mon­ta­ge­plat­te 258 + 528-1 (Auf­putz), ATEC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75"/>
    <n v="289859"/>
    <s v="/preisvergleich/Relocate/481846733.html?categoryId=18406&amp;pos=3&amp;price=3875.0&amp;productid=3497887&amp;sid=289859&amp;type=offer"/>
    <s v=" Jun­kers Ce­ra­pur­Com­fort ZBR 42-3 A 21 Gas-Brenn­wert­ther­me 42 kW, L / LL Jun­kers FR 5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3138"/>
    <n v="289859"/>
    <s v="/preisvergleich/Relocate/475958117.html?categoryId=18406&amp;pos=11&amp;price=3138.0&amp;productid=2286143&amp;sid=289859&amp;type=offer"/>
    <s v=" Vail­lant ecoTEC ex­clu­siv VC 146/4-7 Brenn­wert­ther­me Flach­dach schwarz 60/100, ca­lor­MA­TIC 630/3, Auf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5"/>
    <n v="289859"/>
    <s v="/preisvergleich/Relocate/481846583.html?categoryId=18406&amp;pos=5&amp;price=3815.0&amp;productid=1750863&amp;sid=289859&amp;type=offer"/>
    <s v=" Jun­kers Ce­ra­pur­Com­fort ZBR 42-3 A 21 Gas-Brenn­wert­ther­me 42 kW, L / LL Jun­kers FW 120, Jun­kers ST 120-5 Z, ohne Mon­ta­ge­plat­te, ATEC Schacht 4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75"/>
    <n v="289859"/>
    <s v="/preisvergleich/Relocate/481846709.html?categoryId=18406&amp;pos=4&amp;price=3875.0&amp;productid=3497887&amp;sid=289859&amp;type=offer"/>
    <s v=" Jun­kers Ce­ra­pur­Com­fort ZBR 42-3 A 21 Gas-Brenn­wert­ther­me 42 kW, L / LL Jun­kers FR 50, Mon­ta­ge­plat­te 258, Jun­kers AZB09 Dach schwarz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3138"/>
    <n v="289859"/>
    <s v="/preisvergleich/Relocate/475958205.html?categoryId=18406&amp;pos=12&amp;price=3138.0&amp;productid=2286143&amp;sid=289859&amp;type=offer"/>
    <s v=" Vail­lant ecoTEC ex­clu­siv VC 146/4-7 Brenn­wert­ther­me Schrägdach schwarz 60/100, ca­lor­MA­TIC 630/3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5"/>
    <n v="289859"/>
    <s v="/preisvergleich/Relocate/481846471.html?categoryId=18406&amp;pos=6&amp;price=3815.0&amp;productid=1750863&amp;sid=289859&amp;type=offer"/>
    <s v=" Jun­kers Ce­ra­pur­Com­fort ZBR 42-3 A 21 Gas-Brenn­wert­ther­me 42 kW, L / LL ohne Re­ge­lung, Mon­ta­ge­plat­te 258 + 223-1 (Un­ter­putz), Jun­kers SK 200-5 ZB, ATEC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0"/>
    <n v="289859"/>
    <s v="/preisvergleich/Relocate/481847866.html?categoryId=18406&amp;pos=5&amp;price=3880.0&amp;productid=3497887&amp;sid=289859&amp;type=offer"/>
    <s v=" Jun­kers Ce­ra­pur­Com­fort ZBR 42-3 A 21 Gas-Brenn­wert­ther­me 42 kW, L / LL Jun­kers FW 120, Mon­ta­ge­plat­te 258, Jun­kers ST 120-5 Z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3138"/>
    <n v="289859"/>
    <s v="/preisvergleich/Relocate/475957232.html?categoryId=18406&amp;pos=13&amp;price=3138.0&amp;productid=2286143&amp;sid=289859&amp;type=offer"/>
    <s v=" Vail­lant ecoTEC ex­clu­siv VC 146/4-7 Brenn­wert­ther­me Flach­dach rot 60/100, ca­lor­MA­TIC 630/3, Auf­putz mit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5"/>
    <n v="289859"/>
    <s v="/preisvergleich/Relocate/481848191.html?categoryId=18406&amp;pos=7&amp;price=3815.0&amp;productid=1750863&amp;sid=289859&amp;type=offer"/>
    <s v=" Jun­kers Ce­ra­pur­Com­fort ZBR 42-3 A 21 Gas-Brenn­wert­ther­me 42 kW, L / LL Jun­kers FR 50, Jun­kers SK 160-5 ZB, Mon­ta­ge­plat­te 258 + 528-1 (Auf­putz), ATEC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0"/>
    <n v="289859"/>
    <s v="/preisvergleich/Relocate/481847299.html?categoryId=18406&amp;pos=6&amp;price=3880.0&amp;productid=3497887&amp;sid=289859&amp;type=offer"/>
    <s v=" Jun­kers Ce­ra­pur­Com­fort ZBR 42-3 A 21 Gas-Brenn­wert­ther­me 42 kW, L / LL Jun­kers FR 50, Mon­ta­ge­plat­te 993, Jun­kers SK 16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3142"/>
    <n v="289859"/>
    <s v="/preisvergleich/Relocate/475957915.html?categoryId=18406&amp;pos=14&amp;price=3142.0&amp;productid=2286143&amp;sid=289859&amp;type=offer"/>
    <s v=" Vail­lant ecoTEC ex­clu­siv VC 206/4-7 Brenn­wert­ther­me Flach­dach schwarz 60/100, ca­lor­MA­TIC 630/3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5"/>
    <n v="289859"/>
    <s v="/preisvergleich/Relocate/481847954.html?categoryId=18406&amp;pos=8&amp;price=3815.0&amp;productid=1750863&amp;sid=289859&amp;type=offer"/>
    <s v=" Jun­kers Ce­ra­pur­Com­fort ZBR 42-3 A 21 Gas-Brenn­wert­ther­me 42 kW, L / LL Jun­kers FR 120, Jun­kers ST 120-5 Z, Mon­ta­ge­plat­te 258 + 528-1 (Auf­putz), Jun­kers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0"/>
    <n v="289859"/>
    <s v="/preisvergleich/Relocate/481847015.html?categoryId=18406&amp;pos=7&amp;price=3880.0&amp;productid=3497887&amp;sid=289859&amp;type=offer"/>
    <s v=" Jun­kers Ce­ra­pur­Com­fort ZBR 42-3 A 21 Gas-Brenn­wert­ther­me 42 kW, L / LL Mon­ta­ge­plat­te 994, ohne Re­ge­lung, Jun­kers SK 160-5 ZB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3142"/>
    <n v="289859"/>
    <s v="/preisvergleich/Relocate/475958178.html?categoryId=18406&amp;pos=15&amp;price=3142.0&amp;productid=2286143&amp;sid=289859&amp;type=offer"/>
    <s v=" Vail­lant ecoTEC ex­clu­siv VC 206/4-7 Brenn­wert­ther­me Flach­dach rot 60/100, ca­lor­MA­TIC 630/3, Un­ter­putz ohne Spei­cher­an­schluss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ZBR 42 3"/>
    <n v="3815"/>
    <n v="289859"/>
    <s v="/preisvergleich/Relocate/481848895.html?categoryId=18406&amp;pos=9&amp;price=3815.0&amp;productid=1750863&amp;sid=289859&amp;type=offer"/>
    <s v=" Jun­kers Ce­ra­pur­Com­fort ZBR 42-3 A 21 Gas-Brenn­wert­ther­me 42 kW, L / LL Jun­kers FR 50, Mon­ta­ge­plat­te 994, Jun­kers ST 120-5 Z, ATEC Schacht 8 Meter 80/12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0"/>
    <n v="289859"/>
    <s v="/preisvergleich/Relocate/481849000.html?categoryId=18406&amp;pos=8&amp;price=388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815"/>
    <n v="289859"/>
    <s v="/preisvergleich/Relocate/481848395.html?categoryId=18406&amp;pos=10&amp;price=3815.0&amp;productid=1750863&amp;sid=289859&amp;type=offer"/>
    <s v=" Jun­kers Ce­ra­pur­Com­fort ZBR 42-3 A 21 Gas-Brenn­wert­ther­me 42 kW, L / LL Jun­kers FR 120, Jun­kers ST 120-5 Z, Mon­ta­ge­plat­te 258 + 528-1 (Auf­putz), Jun­kers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0"/>
    <n v="289859"/>
    <s v="/preisvergleich/Relocate/481846449.html?categoryId=18406&amp;pos=9&amp;price=3880.0&amp;productid=3497887&amp;sid=289859&amp;type=offer"/>
    <s v=" Jun­kers Ce­ra­pur­Com­fort ZBR 42-3 A 21 Gas-Brenn­wert­ther­me 42 kW, L / LL Jun­kers FR 120, Jun­kers SK 160-5 ZB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820"/>
    <n v="289859"/>
    <s v="/preisvergleich/Relocate/481860673.html?categoryId=18406&amp;pos=11&amp;price=3820.0&amp;productid=1750863&amp;sid=289859&amp;type=offer"/>
    <s v=" Jun­kers Ce­ra­pur­Com­fort ZBR 42-3 A 31 Gas-Brenn­wert­ther­me 42 kW, Flg. P Mon­ta­ge­plat­te 258, ohne Re­ge­lung, Jun­kers SK 160-5 ZB, Jun­kers Schacht 10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0"/>
    <n v="289859"/>
    <s v="/preisvergleich/Relocate/481848508.html?categoryId=18406&amp;pos=10&amp;price=3880.0&amp;productid=3497887&amp;sid=289859&amp;type=offer"/>
    <s v=" Jun­kers Ce­ra­pur­Com­fort ZBR 42-3 A 21 Gas-Brenn­wert­ther­me 42 kW, L / LL Jun­kers FR 50, Jun­kers SK 160-5 ZB, Jun­kers Schacht 8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820"/>
    <n v="289859"/>
    <s v="/preisvergleich/Relocate/481865157.html?categoryId=18406&amp;pos=12&amp;price=3820.0&amp;productid=1750863&amp;sid=289859&amp;type=offer"/>
    <s v=" Jun­kers Ce­ra­pur­Com­fort ZBR 42-3 A 31 Gas-Brenn­wert­ther­me 42 kW, Flg. P Mon­ta­ge­plat­te 994, ohne Re­ge­lung, Jun­kers SK 200-5 ZB, ATEC Schacht 4 Meter 80/125 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5"/>
    <n v="289859"/>
    <s v="/preisvergleich/Relocate/481847876.html?categoryId=18406&amp;pos=11&amp;price=3885.0&amp;productid=3497887&amp;sid=289859&amp;type=offer"/>
    <s v=" Jun­kers Ce­ra­pur­Com­fort ZBR 42-3 A 21 Gas-Brenn­wert­ther­me 42 kW, L / LL Jun­kers FR 50, Mon­ta­ge­plat­te 258, Jun­kers SK 20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820"/>
    <n v="289859"/>
    <s v="/preisvergleich/Relocate/481847058.html?categoryId=18406&amp;pos=13&amp;price=3820.0&amp;productid=1750863&amp;sid=289859&amp;type=offer"/>
    <s v=" Jun­kers Ce­ra­pur­Com­fort ZBR 42-3 A 21 Gas-Brenn­wert­ther­me 42 kW, L / LL Jun­kers FR 50, Jun­kers ST 120-5 Z, Jun­kers Schacht 8 Meter 80/125, oh­ne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5"/>
    <n v="289859"/>
    <s v="/preisvergleich/Relocate/481847504.html?categoryId=18406&amp;pos=12&amp;price=3885.0&amp;productid=3497887&amp;sid=289859&amp;type=offer"/>
    <s v=" Jun­kers Ce­ra­pur­Com­fort ZBR 42-3 A 21 Gas-Brenn­wert­ther­me 42 kW, L / LL Mon­ta­ge­plat­te 993, ohne Re­ge­lung, Jun­kers SK 160-5 ZB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820"/>
    <n v="289859"/>
    <s v="/preisvergleich/Relocate/481847039.html?categoryId=18406&amp;pos=14&amp;price=3820.0&amp;productid=1750863&amp;sid=289859&amp;type=offer"/>
    <s v=" Jun­kers Ce­ra­pur­Com­fort ZBR 42-3 A 21 Gas-Brenn­wert­ther­me 42 kW, L / LL Jun­kers FR 120, Jun­kers ST 120-5 Z, Mon­ta­ge­plat­te 258 + 223-1 (Un­ter­putz), ATEC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5"/>
    <n v="289859"/>
    <s v="/preisvergleich/Relocate/481846996.html?categoryId=18406&amp;pos=13&amp;price=388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ZBR 42 3"/>
    <n v="3820"/>
    <n v="289859"/>
    <s v="/preisvergleich/Relocate/481842597.html?categoryId=18406&amp;pos=15&amp;price=3820.0&amp;productid=1750863&amp;sid=289859&amp;type=offer"/>
    <s v=" Jun­kers Ce­ra­pur­Com­fort ZBR 42-3 A 21 Gas-Brenn­wert­ther­me 42 kW, L / LL Mon­ta­ge­plat­te 994, ohne Re­ge­lung, Jun­kers ST 120-5 Z, Jun­kers Schacht 8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ZBR 42 3 A21"/>
    <n v="3885"/>
    <n v="289859"/>
    <s v="/preisvergleich/Relocate/481846866.html?categoryId=18406&amp;pos=14&amp;price=3885.0&amp;productid=3497887&amp;sid=289859&amp;type=offer"/>
    <s v=" Jun­kers Ce­ra­pur­Com­fort ZBR 42-3 A 21 Gas-Brenn­wert­ther­me 42 kW, L / LL Jun­kers FR 120, Mon­ta­ge­plat­te 994, Jun­kers SK 160-5 ZB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21"/>
    <n v="3885"/>
    <n v="289859"/>
    <s v="/preisvergleich/Relocate/481846736.html?categoryId=18406&amp;pos=15&amp;price=3885.0&amp;productid=3497887&amp;sid=289859&amp;type=offer"/>
    <s v=" Jun­kers Ce­ra­pur­Com­fort ZBR 42-3 A 21 Gas-Brenn­wert­ther­me 42 kW, L / LL Jun­kers FR 12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143"/>
    <n v="289859"/>
    <s v="/preisvergleich/Relocate/475957960.html?categoryId=18406&amp;pos=1&amp;price=3143.0&amp;productid=2286143&amp;sid=289859&amp;type=offer"/>
    <s v=" Vail­lant ecoTEC ex­clu­siv VC 146/4-7 Brenn­wert­ther­me Schacht­sys­tem­pa­ket 7.5m, au­ro­MA­TIC 620/3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143"/>
    <n v="289859"/>
    <s v="/preisvergleich/Relocate/475957678.html?categoryId=18406&amp;pos=2&amp;price=3143.0&amp;productid=2286143&amp;sid=289859&amp;type=offer"/>
    <s v=" Vail­lant ecoTEC ex­clu­siv VC 146/4-7 Brenn­wert­ther­me Schrägdach rot 60/100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143"/>
    <n v="289859"/>
    <s v="/preisvergleich/Relocate/475957665.html?categoryId=18406&amp;pos=3&amp;price=3143.0&amp;productid=2286143&amp;sid=289859&amp;type=offer"/>
    <s v=" Vail­lant ecoTEC ex­clu­siv VC 146/4-7 Brenn­wert­ther­me Schrägdach schwarz 60/100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144"/>
    <n v="289859"/>
    <s v="/preisvergleich/Relocate/475957856.html?categoryId=18406&amp;pos=4&amp;price=3144.0&amp;productid=2286143&amp;sid=289859&amp;type=offer"/>
    <s v=" Vail­lant ecoTEC ex­clu­siv VC 146/4-7 Brenn­wert­ther­me ca­lor­MA­TIC 470f, Schacht­sys­tem­pa­ket 7.5m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147"/>
    <n v="289859"/>
    <s v="/preisvergleich/Relocate/475958423.html?categoryId=18406&amp;pos=5&amp;price=3147.0&amp;productid=2286143&amp;sid=289859&amp;type=offer"/>
    <s v=" Vail­lant ecoTEC ex­clu­siv VC 206/4-7 Brenn­wert­ther­me Flach­dach schwarz 60/100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147"/>
    <n v="289859"/>
    <s v="/preisvergleich/Relocate/475958243.html?categoryId=18406&amp;pos=6&amp;price=3147.0&amp;productid=2286143&amp;sid=289859&amp;type=offer"/>
    <s v=" Vail­lant ecoTEC ex­clu­siv VC 206/4-7 Brenn­wert­ther­me Schrägdach schwarz 60/100, ca­lor­MA­TIC 630/3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147"/>
    <n v="289859"/>
    <s v="/preisvergleich/Relocate/475957755.html?categoryId=18406&amp;pos=7&amp;price=3147.0&amp;productid=2286143&amp;sid=289859&amp;type=offer"/>
    <s v=" Vail­lant ecoTEC ex­clu­siv VC 206/4-7 Brenn­wert­ther­me Flach­dach rot 60/100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147"/>
    <n v="289859"/>
    <s v="/preisvergleich/Relocate/475957749.html?categoryId=18406&amp;pos=8&amp;price=3147.0&amp;productid=2286143&amp;sid=289859&amp;type=offer"/>
    <s v=" Vail­lant ecoTEC ex­clu­siv VC 206/4-7 Brenn­wert­ther­me Schrägdach rot 60/100, ca­lor­MA­TIC 630/3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820"/>
    <n v="289859"/>
    <s v="/preisvergleich/Relocate/481846835.html?categoryId=18406&amp;pos=1&amp;price=3820.0&amp;productid=1750863&amp;sid=289859&amp;type=offer"/>
    <s v=" Jun­kers Ce­ra­pur­Com­fort ZBR 42-3 A 21 Gas-Brenn­wert­ther­me 42 kW, L / LL Jun­kers FW 200, Mon­ta­ge­plat­te 994, ohne Spei­cher, Jun­kers Schacht 10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85"/>
    <n v="289859"/>
    <s v="/preisvergleich/Relocate/481848433.html?categoryId=18406&amp;pos=1&amp;price=3885.0&amp;productid=3497887&amp;sid=289859&amp;type=offer"/>
    <s v=" Jun­kers Ce­ra­pur­Com­fort ZBR 42-3 A 21 Gas-Brenn­wert­ther­me 42 kW, L / LL Jun­kers FR 120, Jun­kers SK 160-5 ZB, Jun­kers Schacht 6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152"/>
    <n v="289859"/>
    <s v="/preisvergleich/Relocate/475957867.html?categoryId=18406&amp;pos=9&amp;price=3152.0&amp;productid=2286143&amp;sid=289859&amp;type=offer"/>
    <s v=" Vail­lant ecoTEC ex­clu­siv VC 206/4-7 Brenn­wert­ther­me Schrägdach rot 60/100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820"/>
    <n v="289859"/>
    <s v="/preisvergleich/Relocate/481863975.html?categoryId=18406&amp;pos=2&amp;price=3820.0&amp;productid=1750863&amp;sid=289859&amp;type=offer"/>
    <s v=" Jun­kers Ce­ra­pur­Com­fort ZBR 42-3 A 31 Gas-Brenn­wert­ther­me 42 kW, Flg. P Jun­kers FR 120, Mon­ta­ge­plat­te 258, Jun­kers SK 160-5 ZB, ATEC Schacht 8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7824.html?categoryId=18406&amp;pos=2&amp;price=3890.0&amp;productid=3497887&amp;sid=289859&amp;type=offer"/>
    <s v=" Jun­kers Ce­ra­pur­Com­fort ZBR 42-3 A 21 Gas-Brenn­wert­ther­me 42 kW, L / LL Mon­ta­ge­plat­te 258, ohne Re­ge­lung, Jun­kers Schacht 8 Meter 80/125, Jun­kers SK 200-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152"/>
    <n v="289859"/>
    <s v="/preisvergleich/Relocate/475957675.html?categoryId=18406&amp;pos=10&amp;price=3152.0&amp;productid=2286143&amp;sid=289859&amp;type=offer"/>
    <s v=" Vail­lant ecoTEC ex­clu­siv VC 206/4-7 Brenn­wert­ther­me Schacht­sys­tem­pa­ket 7.5m, au­ro­MA­TIC 620/3, ohn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820"/>
    <n v="289859"/>
    <s v="/preisvergleich/Relocate/481848121.html?categoryId=18406&amp;pos=3&amp;price=3820.0&amp;productid=1750863&amp;sid=289859&amp;type=offer"/>
    <s v=" Jun­kers Ce­ra­pur­Com­fort ZBR 42-3 A 21 Gas-Brenn­wert­ther­me 42 kW, L / LL ohne Re­ge­lung, Jun­kers Schacht 6 Meter 80/125, Jun­kers SK 200-5 ZB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7472.html?categoryId=18406&amp;pos=3&amp;price=3890.0&amp;productid=3497887&amp;sid=289859&amp;type=offer"/>
    <s v=" Jun­kers Ce­ra­pur­Com­fort ZBR 42-3 A 21 Gas-Brenn­wert­ther­me 42 kW, L / LL Jun­kers FW 120, Mon­ta­ge­plat­te 258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152"/>
    <n v="289859"/>
    <s v="/preisvergleich/Relocate/475957650.html?categoryId=18406&amp;pos=11&amp;price=3152.0&amp;productid=2286143&amp;sid=289859&amp;type=offer"/>
    <s v=" Vail­lant ecoTEC ex­clu­siv VC 206/4-7 Brenn­wert­ther­me Schrägdach schwarz 60/100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820"/>
    <n v="289859"/>
    <s v="/preisvergleich/Relocate/481847998.html?categoryId=18406&amp;pos=4&amp;price=3820.0&amp;productid=1750863&amp;sid=289859&amp;type=offer"/>
    <s v=" Jun­kers Ce­ra­pur­Com­fort ZBR 42-3 A 21 Gas-Brenn­wert­ther­me 42 kW, L / LL Jun­kers FW 200, ohne Ab­gas­pa­ket, Jun­kers SK 200-5 ZB, ohne Mon­ta­ge­plat­te Jun­kers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2593.html?categoryId=18406&amp;pos=4&amp;price=3890.0&amp;productid=3497887&amp;sid=289859&amp;type=offer"/>
    <s v=" Jun­kers Ce­ra­pur­Com­fort ZBR 42-3 A 21 Gas-Brenn­wert­ther­me 42 kW, L / LL Jun­kers FW 200, Jun­kers ST 120-5 Z, ohne Mon­ta­ge­plat­te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153"/>
    <n v="289859"/>
    <s v="/preisvergleich/Relocate/475957991.html?categoryId=18406&amp;pos=12&amp;price=3153.0&amp;productid=2286143&amp;sid=289859&amp;type=offer"/>
    <s v=" Vail­lant ecoTEC ex­clu­siv VC 206/4-7 Brenn­wert­ther­me ca­lor­MA­TIC 470f, Schacht­sys­tem­pa­ket 7.5m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820"/>
    <n v="289859"/>
    <s v="/preisvergleich/Relocate/481847689.html?categoryId=18406&amp;pos=5&amp;price=3820.0&amp;productid=1750863&amp;sid=289859&amp;type=offer"/>
    <s v=" Jun­kers Ce­ra­pur­Com­fort ZBR 42-3 A 21 Gas-Brenn­wert­ther­me 42 kW, L / LL ohne Re­ge­lung, Mon­ta­ge­plat­te 258 + 528-1 (Auf­putz), Jun­kers SK 200-5 ZB, ATEC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7018.html?categoryId=18406&amp;pos=5&amp;price=3890.0&amp;productid=3497887&amp;sid=289859&amp;type=offer"/>
    <s v=" Jun­kers Ce­ra­pur­Com­fort ZBR 42-3 A 21 Gas-Brenn­wert­ther­me 42 kW, L / LL Jun­kers FR 120, Jun­kers SK 200-5 ZB, ohne Mon­ta­ge­plat­te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154"/>
    <n v="289859"/>
    <s v="/preisvergleich/Relocate/475957292.html?categoryId=18406&amp;pos=13&amp;price=3154.0&amp;productid=2286143&amp;sid=289859&amp;type=offer"/>
    <s v=" Vail­lant ecoTEC ex­clu­siv VC 356/4-7 Brenn­wert­ther­me ohne, ohne Ab­gas­pa­ket, au­ro­MA­TIC 620/3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820"/>
    <n v="289859"/>
    <s v="/preisvergleich/Relocate/481847347.html?categoryId=18406&amp;pos=6&amp;price=3820.0&amp;productid=1750863&amp;sid=289859&amp;type=offer"/>
    <s v=" Jun­kers Ce­ra­pur­Com­fort ZBR 42-3 A 21 Gas-Brenn­wert­ther­me 42 kW, L / LL Mon­ta­ge­plat­te 994, ohne Re­ge­lung, Jun­kers SK 200-5 ZB, ATEC Schacht 6 Meter 80/125 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7013.html?categoryId=18406&amp;pos=6&amp;price=3890.0&amp;productid=3497887&amp;sid=289859&amp;type=offer"/>
    <s v=" Jun­kers Ce­ra­pur­Com­fort ZBR 42-3 A 21 Gas-Brenn­wert­ther­me 42 kW, L / LL Jun­kers FW 120, Mon­ta­ge­plat­te 258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155"/>
    <n v="289859"/>
    <s v="/preisvergleich/Relocate/475958113.html?categoryId=18406&amp;pos=14&amp;price=3155.0&amp;productid=2286143&amp;sid=289859&amp;type=offer"/>
    <s v=" Vail­lant ecoTEC ex­clu­siv VC 276/4-7 Brenn­wert­ther­me ca­lor­MA­TIC 470f, Flach­dach schwarz 60/100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820"/>
    <n v="289859"/>
    <s v="/preisvergleich/Relocate/481847364.html?categoryId=18406&amp;pos=7&amp;price=3820.0&amp;productid=1750863&amp;sid=289859&amp;type=offer"/>
    <s v=" Jun­kers Ce­ra­pur­Com­fort ZBR 42-3 A 21 Gas-Brenn­wert­ther­me 42 kW, L / LL Jun­kers FR 50, Jun­kers SK 200-5 ZB, ohne Mon­ta­ge­plat­te, ATEC Schacht 6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8600.html?categoryId=18406&amp;pos=7&amp;price=3890.0&amp;productid=3497887&amp;sid=289859&amp;type=offer"/>
    <s v=" Jun­kers Ce­ra­pur­Com­fort ZBR 42-3 A 21 Gas-Brenn­wert­ther­me 42 kW, L / LL Jun­kers FR 50, Jun­kers ST 120-5 Z, Mon­ta­ge­plat­te 258 + 223-1 (Un­ter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155"/>
    <n v="289859"/>
    <s v="/preisvergleich/Relocate/475957560.html?categoryId=18406&amp;pos=15&amp;price=3155.0&amp;productid=2286143&amp;sid=289859&amp;type=offer"/>
    <s v=" Vail­lant ecoTEC ex­clu­siv VC 276/4-7 Brenn­wert­ther­me ca­lor­MA­TIC 470f, Flach­dach rot 60/100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820"/>
    <n v="289859"/>
    <s v="/preisvergleich/Relocate/481847468.html?categoryId=18406&amp;pos=8&amp;price=3820.0&amp;productid=1750863&amp;sid=289859&amp;type=offer"/>
    <s v=" Jun­kers Ce­ra­pur­Com­fort ZBR 42-3 A 21 Gas-Brenn­wert­ther­me 42 kW, L / LL Jun­kers FR 120, Mon­ta­ge­plat­te 258, Jun­kers SK 160-5 ZB, ATEC Schacht 10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8764.html?categoryId=18406&amp;pos=8&amp;price=3890.0&amp;productid=3497887&amp;sid=289859&amp;type=offer"/>
    <s v=" Jun­kers Ce­ra­pur­Com­fort ZBR 42-3 A 21 Gas-Brenn­wert­ther­me 42 kW, L / LL Jun­kers FW 120, Mon­ta­ge­plat­te 258 + 223-1 (Un­ter­putz), ohne Ab­gas­pa­ket, Jun­kers SK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820"/>
    <n v="289859"/>
    <s v="/preisvergleich/Relocate/481848862.html?categoryId=18406&amp;pos=9&amp;price=382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8762.html?categoryId=18406&amp;pos=9&amp;price=3890.0&amp;productid=3497887&amp;sid=289859&amp;type=offer"/>
    <s v=" Jun­kers Ce­ra­pur­Com­fort ZBR 42-3 A 21 Gas-Brenn­wert­ther­me 42 kW, L / LL Jun­kers FR 120, Mon­ta­ge­plat­te 993, Jun­kers SK 160-5 ZB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820"/>
    <n v="289859"/>
    <s v="/preisvergleich/Relocate/481848361.html?categoryId=18406&amp;pos=10&amp;price=3820.0&amp;productid=1750863&amp;sid=289859&amp;type=offer"/>
    <s v=" Jun­kers Ce­ra­pur­Com­fort ZBR 42-3 A 21 Gas-Brenn­wert­ther­me 42 kW, L / LL Jun­kers FR 50, Mon­ta­ge­plat­te 993, Jun­kers ST 120-5 Z, ATEC Schacht 8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0"/>
    <n v="289859"/>
    <s v="/preisvergleich/Relocate/481848375.html?categoryId=18406&amp;pos=10&amp;price=3890.0&amp;productid=3497887&amp;sid=289859&amp;type=offer"/>
    <s v=" Jun­kers Ce­ra­pur­Com­fort ZBR 42-3 A 21 Gas-Brenn­wert­ther­me 42 kW, L / LL Jun­kers FR 50, Mon­ta­ge­plat­te 258, Jun­kers ST 120-5 Z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825"/>
    <n v="289859"/>
    <s v="/preisvergleich/Relocate/481847106.html?categoryId=18406&amp;pos=11&amp;price=3825.0&amp;productid=1750863&amp;sid=289859&amp;type=offer"/>
    <s v=" Jun­kers Ce­ra­pur­Com­fort ZBR 42-3 A 21 Gas-Brenn­wert­ther­me 42 kW, L / LL Jun­kers FR 120, Jun­kers ST 120-5 Z, Jun­kers Schacht 6 Meter 80/125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5"/>
    <n v="289859"/>
    <s v="/preisvergleich/Relocate/481848098.html?categoryId=18406&amp;pos=11&amp;price=3895.0&amp;productid=3497887&amp;sid=289859&amp;type=offer"/>
    <s v=" Jun­kers Ce­ra­pur­Com­fort ZBR 42-3 A 21 Gas-Brenn­wert­ther­me 42 kW, L / LL Jun­kers FW 120, Jun­kers SK 160-5 ZB, ohne Mon­ta­ge­plat­te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825"/>
    <n v="289859"/>
    <s v="/preisvergleich/Relocate/481847118.html?categoryId=18406&amp;pos=12&amp;price=3825.0&amp;productid=1750863&amp;sid=289859&amp;type=offer"/>
    <s v=" Jun­kers Ce­ra­pur­Com­fort ZBR 42-3 A 21 Gas-Brenn­wert­ther­me 42 kW, L / LL Jun­kers FW 200, Mon­ta­ge­plat­te 993, ohne Spei­cher, Jun­kers Schacht 10 Meter 80/12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5"/>
    <n v="289859"/>
    <s v="/preisvergleich/Relocate/481847721.html?categoryId=18406&amp;pos=12&amp;price=3895.0&amp;productid=3497887&amp;sid=289859&amp;type=offer"/>
    <s v=" Jun­kers Ce­ra­pur­Com­fort ZBR 42-3 A 21 Gas-Brenn­wert­ther­me 42 kW, L / LL Jun­kers FR 120, Mon­ta­ge­plat­te 258, Jun­kers ST 120-5 Z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825"/>
    <n v="289859"/>
    <s v="/preisvergleich/Relocate/481847042.html?categoryId=18406&amp;pos=13&amp;price=382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5"/>
    <n v="289859"/>
    <s v="/preisvergleich/Relocate/481847535.html?categoryId=18406&amp;pos=13&amp;price=389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825"/>
    <n v="289859"/>
    <s v="/preisvergleich/Relocate/481847078.html?categoryId=18406&amp;pos=14&amp;price=3825.0&amp;productid=1750863&amp;sid=289859&amp;type=offer"/>
    <s v=" Jun­kers Ce­ra­pur­Com­fort ZBR 42-3 A 21 Gas-Brenn­wert­ther­me 42 kW, L / LL Mon­ta­ge­plat­te 993, ohne Re­ge­lung, Jun­kers SK 200-5 ZB, ATEC Schacht 6 Meter 80/125 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5"/>
    <n v="289859"/>
    <s v="/preisvergleich/Relocate/481847494.html?categoryId=18406&amp;pos=14&amp;price=3895.0&amp;productid=3497887&amp;sid=289859&amp;type=offer"/>
    <s v=" Jun­kers Ce­ra­pur­Com­fort ZBR 42-3 A 21 Gas-Brenn­wert­ther­me 42 kW, L / LL Jun­kers FR 50, Mon­ta­ge­plat­te 994, Jun­kers SK 16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825"/>
    <n v="289859"/>
    <s v="/preisvergleich/Relocate/481854903.html?categoryId=18406&amp;pos=15&amp;price=3825.0&amp;productid=1750863&amp;sid=289859&amp;type=offer"/>
    <s v=" Jun­kers Ce­ra­pur­Com­fort ZBR 42-3 A 31 Gas-Brenn­wert­ther­me 42 kW, Flg. P Jun­kers FR 50, Mon­ta­ge­plat­te 994, Jun­kers ST 120-5 Z, Jun­kers AZB10 Dach rot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ZBR 42 3 A 21"/>
    <n v="3895"/>
    <n v="289859"/>
    <s v="/preisvergleich/Relocate/481849085.html?categoryId=18406&amp;pos=15&amp;price=3895.0&amp;productid=3497887&amp;sid=289859&amp;type=offer"/>
    <s v=" Jun­kers Ce­ra­pur­Com­fort ZBR 42-3 A 21 Gas-Brenn­wert­ther­me 42 kW, L / LL Jun­kers FR 120, Mon­ta­ge­plat­te 258, Jun­kers SK 200-5 ZB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160"/>
    <n v="289859"/>
    <s v="/preisvergleich/Relocate/475958376.html?categoryId=18406&amp;pos=1&amp;price=3160.0&amp;productid=2286143&amp;sid=289859&amp;type=offer"/>
    <s v=" Vail­lant ecoTEC ex­clu­siv VC 276/4-7 Brenn­wert­ther­me ca­lor­MA­TIC 470f, Schrägdach schwarz 60/100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160"/>
    <n v="289859"/>
    <s v="/preisvergleich/Relocate/475958101.html?categoryId=18406&amp;pos=2&amp;price=3160.0&amp;productid=2286143&amp;sid=289859&amp;type=offer"/>
    <s v=" Vail­lant ecoTEC ex­clu­siv VC 276/4-7 Brenn­wert­ther­me ca­lor­MA­TIC 470f, Schrägdach rot 60/100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163"/>
    <n v="289859"/>
    <s v="/preisvergleich/Relocate/475958307.html?categoryId=18406&amp;pos=3&amp;price=3163.0&amp;productid=2286143&amp;sid=289859&amp;type=offer"/>
    <s v=" Vail­lant ecoTEC ex­clu­siv VC 146/4-7 Brenn­wert­ther­me Flach­dach rot 60/100, ca­lor­MA­TIC 630/3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163"/>
    <n v="289859"/>
    <s v="/preisvergleich/Relocate/475957321.html?categoryId=18406&amp;pos=4&amp;price=3163.0&amp;productid=2286143&amp;sid=289859&amp;type=offer"/>
    <s v=" Vail­lant ecoTEC ex­clu­siv VC 146/4-7 Brenn­wert­ther­me Flach­dach schwarz 60/100, ca­lor­MA­TIC 630/3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165"/>
    <n v="289859"/>
    <s v="/preisvergleich/Relocate/475957228.html?categoryId=18406&amp;pos=5&amp;price=3165.0&amp;productid=2286143&amp;sid=289859&amp;type=offer"/>
    <s v=" Vail­lant Paket 1.56/3 ecoTEC ex­clu­siv VC 276/4-7, 470/4, VIH R 150/6 H Vail­lant"/>
    <n v="18406"/>
    <x v="21"/>
    <n v="0"/>
    <n v="29"/>
    <e v="#N/A"/>
    <e v="#N/A"/>
    <n v="0"/>
    <n v="18"/>
    <b v="0"/>
    <e v="#N/A"/>
    <s v="FALSCH"/>
    <x v="2"/>
    <s v="146"/>
    <e v="#N/A"/>
    <m/>
    <e v="#N/A"/>
  </r>
  <r>
    <s v="Vaillant ecoTEC exklusiv VC 146/4-7"/>
    <n v="3168"/>
    <n v="289859"/>
    <s v="/preisvergleich/Relocate/475958200.html?categoryId=18406&amp;pos=6&amp;price=3168.0&amp;productid=2286143&amp;sid=289859&amp;type=offer"/>
    <s v=" Vail­lant ecoTEC ex­clu­siv VC 146/4-7 Brenn­wert­ther­me Schrägdach schwarz 60/100, ca­lor­MA­TIC 630/3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168"/>
    <n v="289859"/>
    <s v="/preisvergleich/Relocate/475957696.html?categoryId=18406&amp;pos=7&amp;price=3168.0&amp;productid=2286143&amp;sid=289859&amp;type=offer"/>
    <s v=" Vail­lant ecoTEC ex­clu­siv VC 146/4-7 Brenn­wert­ther­me Schrägdach rot 60/100, ca­lor­MA­TIC 630/3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25"/>
    <n v="289859"/>
    <s v="/preisvergleich/Relocate/481847596.html?categoryId=18406&amp;pos=1&amp;price=3825.0&amp;productid=1750863&amp;sid=289859&amp;type=offer"/>
    <s v=" Jun­kers Ce­ra­pur­Com­fort ZBR 42-3 A 21 Gas-Brenn­wert­ther­me 42 kW, L / LL Mon­ta­ge­plat­te 993, ohne Re­ge­lung, Jun­kers ST 120-5 Z, Jun­kers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95"/>
    <n v="289859"/>
    <s v="/preisvergleich/Relocate/481842537.html?categoryId=18406&amp;pos=1&amp;price=3895.0&amp;productid=3497887&amp;sid=289859&amp;type=offer"/>
    <s v=" Jun­kers Ce­ra­pur­Com­fort ZBR 42-3 A 21 Gas-Brenn­wert­ther­me 42 kW, L / LL Jun­kers FW 120, Mon­ta­ge­plat­te 258 + 528-1 (Auf­putz), ohne Ab­gas­pa­ket, Jun­kers SK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3169"/>
    <n v="289859"/>
    <s v="/preisvergleich/Relocate/475958223.html?categoryId=18406&amp;pos=8&amp;price=3169.0&amp;productid=2286143&amp;sid=289859&amp;type=offer"/>
    <s v=" Vail­lant ecoTEC ex­clu­siv VC 146/4-7 Brenn­wert­ther­me ca­lor­MA­TIC 470f, Schacht­sys­tem­pa­ket 7.5m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25"/>
    <n v="289859"/>
    <s v="/preisvergleich/Relocate/481847801.html?categoryId=18406&amp;pos=2&amp;price=3825.0&amp;productid=1750863&amp;sid=289859&amp;type=offer"/>
    <s v=" Jun­kers Ce­ra­pur­Com­fort ZBR 42-3 A 21 Gas-Brenn­wert­ther­me 42 kW, L / LL Jun­kers FR 120, Jun­kers ST 120-5 Z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95"/>
    <n v="289859"/>
    <s v="/preisvergleich/Relocate/481848640.html?categoryId=18406&amp;pos=2&amp;price=3895.0&amp;productid=3497887&amp;sid=289859&amp;type=offer"/>
    <s v=" Jun­kers Ce­ra­pur­Com­fort ZBR 42-3 A 21 Gas-Brenn­wert­ther­me 42 kW, L / LL Jun­kers FR 120, Mon­ta­ge­plat­te 994, Jun­kers SK 160-5 ZB, Jun­kers AZB10 Dach rot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3172"/>
    <n v="289859"/>
    <s v="/preisvergleich/Relocate/475958031.html?categoryId=18406&amp;pos=9&amp;price=3172.0&amp;productid=2286143&amp;sid=289859&amp;type=offer"/>
    <s v=" Vail­lant ecoTEC ex­clu­siv VC 206/4-7 Brenn­wert­ther­me Flach­dach schwarz 60/100, ca­lor­MA­TIC 630/3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25"/>
    <n v="289859"/>
    <s v="/preisvergleich/Relocate/481847348.html?categoryId=18406&amp;pos=3&amp;price=3825.0&amp;productid=1750863&amp;sid=289859&amp;type=offer"/>
    <s v=" Jun­kers Ce­ra­pur­Com­fort ZBR 42-3 A 21 Gas-Brenn­wert­ther­me 42 kW, L / LL Mon­ta­ge­plat­te 994, ohne Re­ge­lung, Jun­kers SK 160-5 ZB, Jun­kers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895"/>
    <n v="289859"/>
    <s v="/preisvergleich/Relocate/481848439.html?categoryId=18406&amp;pos=3&amp;price=3895.0&amp;productid=3497887&amp;sid=289859&amp;type=offer"/>
    <s v=" Jun­kers Ce­ra­pur­Com­fort ZBR 42-3 A 21 Gas-Brenn­wert­ther­me 42 kW, L / LL Jun­kers FR 120, Mon­ta­ge­plat­te 994, Jun­kers SK 160-5 ZB, Jun­kers AZB09 Dach schwarz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3172"/>
    <n v="289859"/>
    <s v="/preisvergleich/Relocate/475957663.html?categoryId=18406&amp;pos=10&amp;price=3172.0&amp;productid=2286143&amp;sid=289859&amp;type=offer"/>
    <s v=" Vail­lant ecoTEC ex­clu­siv VC 206/4-7 Brenn­wert­ther­me Flach­dach rot 60/100, ca­lor­MA­TIC 630/3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25"/>
    <n v="289859"/>
    <s v="/preisvergleich/Relocate/481848874.html?categoryId=18406&amp;pos=4&amp;price=3825.0&amp;productid=1750863&amp;sid=289859&amp;type=offer"/>
    <s v=" Jun­kers Ce­ra­pur­Com­fort ZBR 42-3 A 21 Gas-Brenn­wert­ther­me 42 kW, L / LL Jun­kers FR 120, Mon­ta­ge­plat­te 994, Jun­kers ST 120-5 Z, ATEC Schacht 6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8105.html?categoryId=18406&amp;pos=4&amp;price=3900.0&amp;productid=3497887&amp;sid=289859&amp;type=offer"/>
    <s v=" Jun­kers Ce­ra­pur­Com­fort ZBR 42-3 A 21 Gas-Brenn­wert­ther­me 42 kW, L / LL Jun­kers FW 120, Mon­ta­ge­plat­te 258, Jun­kers ST 120-5 Z, ATEC Schacht 8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3174"/>
    <n v="289859"/>
    <s v="/preisvergleich/Relocate/475957337.html?categoryId=18406&amp;pos=11&amp;price=3174.0&amp;productid=2286143&amp;sid=289859&amp;type=offer"/>
    <s v=" Vail­lant ecoTEC ex­clu­siv VC 146/4-7 Brenn­wert­ther­me ca­lor­MA­TIC 470f, Schacht­sys­tem­pa­ket 7.5m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25"/>
    <n v="289859"/>
    <s v="/preisvergleich/Relocate/481848675.html?categoryId=18406&amp;pos=5&amp;price=3825.0&amp;productid=1750863&amp;sid=289859&amp;type=offer"/>
    <s v=" Jun­kers Ce­ra­pur­Com­fort ZBR 42-3 A 21 Gas-Brenn­wert­ther­me 42 kW, L / LL Jun­kers FR 50, Jun­kers SK 160-5 ZB, Jun­kers Schacht 4 Meter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8134.html?categoryId=18406&amp;pos=5&amp;price=3900.0&amp;productid=3497887&amp;sid=289859&amp;type=offer"/>
    <s v=" Jun­kers Ce­ra­pur­Com­fort ZBR 42-3 A 21 Gas-Brenn­wert­ther­me 42 kW, L / LL Jun­kers FR 50, Mon­ta­ge­plat­te 993, Jun­kers SK 160-5 ZB, ATEC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3174"/>
    <n v="289859"/>
    <s v="/preisvergleich/Relocate/475957478.html?categoryId=18406&amp;pos=12&amp;price=3174.0&amp;productid=2286143&amp;sid=289859&amp;type=offer"/>
    <s v=" Vail­lant ecoTEC ex­clu­siv VC 276/4-7 Brenn­wert­ther­me Flach­dach schwarz 60/100, au­ro­MA­TIC 620/3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30"/>
    <n v="289859"/>
    <s v="/preisvergleich/Relocate/481861088.html?categoryId=18406&amp;pos=6&amp;price=3830.0&amp;productid=1750863&amp;sid=289859&amp;type=offer"/>
    <s v=" Jun­kers Ce­ra­pur­Com­fort ZBR 42-3 A 31 Gas-Brenn­wert­ther­me 42 kW, Flg. P Jun­kers FR 50, Mon­ta­ge­plat­te 993, Jun­kers ST 120-5 Z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8170.html?categoryId=18406&amp;pos=6&amp;price=3900.0&amp;productid=3497887&amp;sid=289859&amp;type=offer"/>
    <s v=" Jun­kers Ce­ra­pur­Com­fort ZBR 42-3 A 21 Gas-Brenn­wert­ther­me 42 kW, L / LL Jun­kers FW 200, Jun­kers ST 120-5 Z, Jun­kers AZB09 Dach schwarz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3174"/>
    <n v="289859"/>
    <s v="/preisvergleich/Relocate/475957208.html?categoryId=18406&amp;pos=13&amp;price=3174.0&amp;productid=2286143&amp;sid=289859&amp;type=offer"/>
    <s v=" Vail­lant ecoTEC ex­clu­siv VC 276/4-7 Brenn­wert­ther­me Flach­dach rot 60/100, au­ro­MA­TIC 620/3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30"/>
    <n v="289859"/>
    <s v="/preisvergleich/Relocate/481847087.html?categoryId=18406&amp;pos=7&amp;price=3830.0&amp;productid=1750863&amp;sid=289859&amp;type=offer"/>
    <s v=" Jun­kers Ce­ra­pur­Com­fort ZBR 42-3 A 21 Gas-Brenn­wert­ther­me 42 kW, L / LL Mon­ta­ge­plat­te 994, ohne Re­ge­lung, Jun­kers AZB10 Dach rot 80/125, Jun­kers SK 200-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8223.html?categoryId=18406&amp;pos=7&amp;price=3900.0&amp;productid=3497887&amp;sid=289859&amp;type=offer"/>
    <s v=" Jun­kers Ce­ra­pur­Com­fort ZBR 42-3 A 21 Gas-Brenn­wert­ther­me 42 kW, L / LL Jun­kers FR 120, Mon­ta­ge­plat­te 993, Jun­kers SK 160-5 ZB, Jun­kers AZB10 Dach rot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3175"/>
    <n v="289859"/>
    <s v="/preisvergleich/Relocate/475958382.html?categoryId=18406&amp;pos=14&amp;price=3175.0&amp;productid=2286143&amp;sid=289859&amp;type=offer"/>
    <s v=" Vail­lant ecoTEC ex­clu­siv VC 656/4-7 Brenn­wert­ther­me, L/LL ohne Re­ge­lung, Zu­be­hör­pa­ket A+B+C+D+E, Flach­dach rot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30"/>
    <n v="289859"/>
    <s v="/preisvergleich/Relocate/481847095.html?categoryId=18406&amp;pos=8&amp;price=3830.0&amp;productid=1750863&amp;sid=289859&amp;type=offer"/>
    <s v=" Jun­kers Ce­ra­pur­Com­fort ZBR 42-3 A 21 Gas-Brenn­wert­ther­me 42 kW, L / LL Jun­kers FR 50, Jun­kers AZB10 Dach rot 80/125, Jun­kers SK 200-5 ZB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7854.html?categoryId=18406&amp;pos=8&amp;price=3900.0&amp;productid=3497887&amp;sid=289859&amp;type=offer"/>
    <s v=" Jun­kers Ce­ra­pur­Com­fort ZBR 42-3 A 21 Gas-Brenn­wert­ther­me 42 kW, L / LL Jun­kers FR 120, Mon­ta­ge­plat­te 993, Jun­kers SK 160-5 ZB, Jun­kers AZB09 Dach schwarz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 146/4-7"/>
    <n v="3175"/>
    <n v="289859"/>
    <s v="/preisvergleich/Relocate/475958338.html?categoryId=18406&amp;pos=15&amp;price=3175.0&amp;productid=2286143&amp;sid=289859&amp;type=offer"/>
    <s v=" Vail­lant ecoTEC ex­clu­siv VC 656/4-7 Brenn­wert­ther­me, E / H ohne, ohne Re­ge­lung, Flach­dach schwarz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3830"/>
    <n v="289859"/>
    <s v="/preisvergleich/Relocate/481846882.html?categoryId=18406&amp;pos=9&amp;price=383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7571.html?categoryId=18406&amp;pos=9&amp;price=3900.0&amp;productid=3497887&amp;sid=289859&amp;type=offer"/>
    <s v=" Jun­kers Ce­ra­pur­Com­fort ZBR 42-3 A 21 Gas-Brenn­wert­ther­me 42 kW, L / LL Jun­kers FR 50, Mon­ta­ge­plat­te 258, Jun­kers SK 160-5 ZB, Jun­kers Schacht 6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42 kw"/>
    <n v="3830"/>
    <n v="289859"/>
    <s v="/preisvergleich/Relocate/481846784.html?categoryId=18406&amp;pos=10&amp;price=3830.0&amp;productid=1750863&amp;sid=289859&amp;type=offer"/>
    <s v=" Jun­kers Ce­ra­pur­Com­fort ZBR 42-3 A 21 Gas-Brenn­wert­ther­me 42 kW, L / LL Jun­kers FR 50, Jun­kers SK 160-5 ZB, Mon­ta­ge­plat­te 258 + 223-1 (Un­ter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7486.html?categoryId=18406&amp;pos=10&amp;price=3900.0&amp;productid=3497887&amp;sid=289859&amp;type=offer"/>
    <s v=" Jun­kers Ce­ra­pur­Com­fort ZBR 42-3 A 21 Gas-Brenn­wert­ther­me 42 kW, L / LL Jun­kers FW 200, Jun­kers ST 120-5 Z, Jun­kers AZB10 Dach rot 80/125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42 kw"/>
    <n v="3830"/>
    <n v="289859"/>
    <s v="/preisvergleich/Relocate/481846728.html?categoryId=18406&amp;pos=11&amp;price=3830.0&amp;productid=1750863&amp;sid=289859&amp;type=offer"/>
    <s v=" Jun­kers Ce­ra­pur­Com­fort ZBR 42-3 A 21 Gas-Brenn­wert­ther­me 42 kW, L / LL Mon­ta­ge­plat­te 994, ohne Re­ge­lung, Jun­kers AZB09 Dach schwarz 80/125, Jun­kers SK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7548.html?categoryId=18406&amp;pos=11&amp;price=3900.0&amp;productid=3497887&amp;sid=289859&amp;type=offer"/>
    <s v=" Jun­kers Ce­ra­pur­Com­fort ZBR 42-3 A 21 Gas-Brenn­wert­ther­me 42 kW, L / LL Jun­kers FR 120, Jun­kers SK 160-5 ZB, Mon­ta­ge­plat­te 258 + 223-1 (Un­ter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42 kw"/>
    <n v="3830"/>
    <n v="289859"/>
    <s v="/preisvergleich/Relocate/481846639.html?categoryId=18406&amp;pos=12&amp;price=3830.0&amp;productid=1750863&amp;sid=289859&amp;type=offer"/>
    <s v=" Jun­kers Ce­ra­pur­Com­fort ZBR 42-3 A 21 Gas-Brenn­wert­ther­me 42 kW, L / LL Jun­kers FW 200, Jun­kers SK 160-5 ZB, Mon­ta­ge­plat­te 258 + 223-1 (Un­ter­putz)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0"/>
    <n v="289859"/>
    <s v="/preisvergleich/Relocate/481846943.html?categoryId=18406&amp;pos=12&amp;price=3900.0&amp;productid=3497887&amp;sid=289859&amp;type=offer"/>
    <s v=" Jun­kers Ce­ra­pur­Com­fort ZBR 42-3 A 21 Gas-Brenn­wert­ther­me 42 kW, L / LL Jun­kers FR 120, Mon­ta­ge­plat­te 258, Jun­kers SK 160-5 ZB, Jun­kers Schacht 4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42 kw"/>
    <n v="3830"/>
    <n v="289859"/>
    <s v="/preisvergleich/Relocate/481848954.html?categoryId=18406&amp;pos=13&amp;price=3830.0&amp;productid=1750863&amp;sid=289859&amp;type=offer"/>
    <s v=" Jun­kers Ce­ra­pur­Com­fort ZBR 42-3 A 21 Gas-Brenn­wert­ther­me 42 kW, L / LL Jun­kers FR 50, Jun­kers AZB09 Dach schwarz 80/125, Jun­kers SK 200-5 ZB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5"/>
    <n v="289859"/>
    <s v="/preisvergleich/Relocate/481847553.html?categoryId=18406&amp;pos=13&amp;price=3905.0&amp;productid=3497887&amp;sid=289859&amp;type=offer"/>
    <s v=" Jun­kers Ce­ra­pur­Com­fort ZBR 42-3 A 21 Gas-Brenn­wert­ther­me 42 kW, L / LL Mon­ta­ge­plat­te 994, ohne Re­ge­lung, Jun­kers SK 160-5 ZB, Jun­kers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42 kw"/>
    <n v="3830"/>
    <n v="289859"/>
    <s v="/preisvergleich/Relocate/481849054.html?categoryId=18406&amp;pos=14&amp;price=3830.0&amp;productid=1750863&amp;sid=289859&amp;type=offer"/>
    <s v=" Jun­kers Ce­ra­pur­Com­fort ZBR 42-3 A 21 Gas-Brenn­wert­ther­me 42 kW, L / LL Jun­kers FR 120, Jun­kers SK 200-5 ZB, ohne Mon­ta­ge­plat­te, ATEC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5"/>
    <n v="289859"/>
    <s v="/preisvergleich/Relocate/481847745.html?categoryId=18406&amp;pos=14&amp;price=3905.0&amp;productid=3497887&amp;sid=289859&amp;type=offer"/>
    <s v=" Jun­kers Ce­ra­pur­Com­fort ZBR 42-3 A 21 Gas-Brenn­wert­ther­me 42 kW, L / LL Jun­kers FR 120, Mon­ta­ge­plat­te 994, Jun­kers SK 160-5 ZB, ATEC Schacht 8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ZBR 42 3 42 kw"/>
    <n v="3830"/>
    <n v="289859"/>
    <s v="/preisvergleich/Relocate/481848605.html?categoryId=18406&amp;pos=15&amp;price=3830.0&amp;productid=1750863&amp;sid=289859&amp;type=offer"/>
    <s v=" Jun­kers Ce­ra­pur­Com­fort ZBR 42-3 A 21 Gas-Brenn­wert­ther­me 42 kW, L / LL Jun­kers FR 120, Mon­ta­ge­plat­te 993, Jun­kers ST 120-5 Z, ATEC Schacht 6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42 3 A 21"/>
    <n v="3905"/>
    <n v="289859"/>
    <s v="/preisvergleich/Relocate/481847146.html?categoryId=18406&amp;pos=15&amp;price=3905.0&amp;productid=3497887&amp;sid=289859&amp;type=offer"/>
    <s v=" Jun­kers Ce­ra­pur­Com­fort ZBR 42-3 A 21 Gas-Brenn­wert­ther­me 42 kW, L / LL Jun­kers FR 120, Mon­ta­ge­plat­te 258, Jun­kers AZB09 Dach schwarz 80/125, Jun­kers SK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 146 4 7 ecoTEC exclusiv"/>
    <n v="3175"/>
    <n v="289859"/>
    <s v="/preisvergleich/Relocate/475957778.html?categoryId=18406&amp;pos=1&amp;price=3175.0&amp;productid=2286143&amp;sid=289859&amp;type=offer"/>
    <s v=" Vail­lant ecoTEC ex­clu­siv VC 656/4-7 Brenn­wert­ther­me, E / H ohne, ohne Re­ge­lung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175"/>
    <n v="289859"/>
    <s v="/preisvergleich/Relocate/475957894.html?categoryId=18406&amp;pos=2&amp;price=3175.0&amp;productid=2286143&amp;sid=289859&amp;type=offer"/>
    <s v=" Vail­lant ecoTEC ex­clu­siv VC 656/4-7 Brenn­wert­ther­me, L/LL ohne Re­ge­lung, Zu­be­hör­pa­ket A+B+C+D+E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175"/>
    <n v="289859"/>
    <s v="/preisvergleich/Relocate/475958028.html?categoryId=18406&amp;pos=3&amp;price=3175.0&amp;productid=2286143&amp;sid=289859&amp;type=offer"/>
    <s v=" Vail­lant ecoTEC ex­clu­siv VC 656/4-7 Brenn­wert­ther­me, L/LL ohne, ohne Re­ge­lung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175"/>
    <n v="289859"/>
    <s v="/preisvergleich/Relocate/475957272.html?categoryId=18406&amp;pos=4&amp;price=3175.0&amp;productid=2286143&amp;sid=289859&amp;type=offer"/>
    <s v=" Vail­lant ecoTEC ex­clu­siv VC 656/4-7 Brenn­wert­ther­me, E / H ohne Re­ge­lung, Zu­be­hör­pa­ket A+B+C+D+E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175"/>
    <n v="289859"/>
    <s v="/preisvergleich/Relocate/475957394.html?categoryId=18406&amp;pos=5&amp;price=3175.0&amp;productid=2286143&amp;sid=289859&amp;type=offer"/>
    <s v=" Vail­lant ecoTEC ex­clu­siv VC 656/4-7 Brenn­wert­ther­me, L/LL ohne, ohne Re­ge­lung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175"/>
    <n v="289859"/>
    <s v="/preisvergleich/Relocate/475957708.html?categoryId=18406&amp;pos=6&amp;price=3175.0&amp;productid=2286143&amp;sid=289859&amp;type=offer"/>
    <s v=" Vail­lant ecoTEC ex­clu­siv VC 656/4-7 Brenn­wert­ther­me, E / H ohne Re­ge­lung, Zu­be­hör­pa­ket A+B+C+D+E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177"/>
    <n v="289859"/>
    <s v="/preisvergleich/Relocate/475957908.html?categoryId=18406&amp;pos=7&amp;price=3177.0&amp;productid=2286143&amp;sid=289859&amp;type=offer"/>
    <s v=" Vail­lant ecoTEC ex­clu­siv VC 206/4-7 Brenn­wert­ther­me Schrägdach schwarz 60/100, ca­lor­MA­TIC 630/3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0"/>
    <n v="289859"/>
    <s v="/preisvergleich/Relocate/481848782.html?categoryId=18406&amp;pos=1&amp;price=3830.0&amp;productid=1750863&amp;sid=289859&amp;type=offer"/>
    <s v=" Jun­kers Ce­ra­pur­Com­fort ZBR 42-3 A 21 Gas-Brenn­wert­ther­me 42 kW, L / LL Mon­ta­ge­plat­te 993, ohne Re­ge­lung, Jun­kers SK 160-5 ZB, Jun­kers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10"/>
    <n v="289859"/>
    <s v="/preisvergleich/Relocate/481848212.html?categoryId=18406&amp;pos=1&amp;price=3910.0&amp;productid=3497887&amp;sid=289859&amp;type=offer"/>
    <s v=" Jun­kers Ce­ra­pur­Com­fort ZBR 42-3 A 21 Gas-Brenn­wert­ther­me 42 kW, L / LL Jun­kers FR 120, Jun­kers SK 160-5 ZB, Jun­kers Schacht 8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177"/>
    <n v="289859"/>
    <s v="/preisvergleich/Relocate/475958098.html?categoryId=18406&amp;pos=8&amp;price=3177.0&amp;productid=2286143&amp;sid=289859&amp;type=offer"/>
    <s v=" Vail­lant ecoTEC ex­clu­siv VC 206/4-7 Brenn­wert­ther­me Schrägdach rot 60/100, ca­lor­MA­TIC 630/3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5"/>
    <n v="289859"/>
    <s v="/preisvergleich/Relocate/481860869.html?categoryId=18406&amp;pos=2&amp;price=3835.0&amp;productid=1750863&amp;sid=289859&amp;type=offer"/>
    <s v=" Jun­kers Ce­ra­pur­Com­fort ZBR 42-3 A 31 Gas-Brenn­wert­ther­me 42 kW, Flg. P Jun­kers FR 120, Jun­kers ST 120-5 Z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10"/>
    <n v="289859"/>
    <s v="/preisvergleich/Relocate/481848193.html?categoryId=18406&amp;pos=2&amp;price=3910.0&amp;productid=3497887&amp;sid=289859&amp;type=offer"/>
    <s v=" Jun­kers Ce­ra­pur­Com­fort ZBR 42-3 A 21 Gas-Brenn­wert­ther­me 42 kW, L / LL Jun­kers FW 200, Jun­kers ST 120-5 Z, ohne Mon­ta­ge­plat­te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178"/>
    <n v="289859"/>
    <s v="/preisvergleich/Relocate/475957722.html?categoryId=18406&amp;pos=9&amp;price=3178.0&amp;productid=2286143&amp;sid=289859&amp;type=offer"/>
    <s v=" Vail­lant ecoTEC ex­clu­siv VC 206/4-7 Brenn­wert­ther­me ca­lor­MA­TIC 470f, Schacht­sys­tem­pa­ket 7.5m, Un­ter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5"/>
    <n v="289859"/>
    <s v="/preisvergleich/Relocate/481860614.html?categoryId=18406&amp;pos=3&amp;price=3835.0&amp;productid=1750863&amp;sid=289859&amp;type=offer"/>
    <s v=" Jun­kers Ce­ra­pur­Com­fort ZBR 42-3 A 31 Gas-Brenn­wert­ther­me 42 kW, Flg. P Jun­kers FR 120, Jun­kers ST 120-5 Z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10"/>
    <n v="289859"/>
    <s v="/preisvergleich/Relocate/481847882.html?categoryId=18406&amp;pos=3&amp;price=3910.0&amp;productid=3497887&amp;sid=289859&amp;type=offer"/>
    <s v=" Jun­kers Ce­ra­pur­Com­fort ZBR 42-3 A 21 Gas-Brenn­wert­ther­me 42 kW, L / LL Mon­ta­ge­plat­te 993, ohne Re­ge­lung, Jun­kers SK 160-5 ZB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179"/>
    <n v="289859"/>
    <s v="/preisvergleich/Relocate/475957872.html?categoryId=18406&amp;pos=10&amp;price=3179.0&amp;productid=2286143&amp;sid=289859&amp;type=offer"/>
    <s v=" Vail­lant ecoTEC ex­clu­siv VC 276/4-7 Brenn­wert­ther­me Schrägdach rot 60/100, au­ro­MA­TIC 62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5"/>
    <n v="289859"/>
    <s v="/preisvergleich/Relocate/481842581.html?categoryId=18406&amp;pos=4&amp;price=3835.0&amp;productid=1750863&amp;sid=289859&amp;type=offer"/>
    <s v=" Jun­kers Ce­ra­pur­Com­fort ZBR 42-3 A 21 Gas-Brenn­wert­ther­me 42 kW, L / LL Jun­kers FR 50, Mon­ta­ge­plat­te 994, Jun­kers SK 160-5 ZB, ATEC Schacht 4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15"/>
    <n v="289859"/>
    <s v="/preisvergleich/Relocate/481847741.html?categoryId=18406&amp;pos=4&amp;price=3915.0&amp;productid=3497887&amp;sid=289859&amp;type=offer"/>
    <s v=" Jun­kers Ce­ra­pur­Com­fort ZBR 42-3 A 21 Gas-Brenn­wert­ther­me 42 kW, L / LL Jun­kers FR 120, Mon­ta­ge­plat­te 258, Jun­kers SK 200-5 ZB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179"/>
    <n v="289859"/>
    <s v="/preisvergleich/Relocate/475958174.html?categoryId=18406&amp;pos=11&amp;price=3179.0&amp;productid=2286143&amp;sid=289859&amp;type=offer"/>
    <s v=" Vail­lant ecoTEC ex­clu­siv VC 356/4-7 Brenn­wert­ther­me ohne Ab­gas­pa­ket, au­ro­MA­TIC 620/3, Zu­be­hör­pa­ket A+B+C+D+E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5"/>
    <n v="289859"/>
    <s v="/preisvergleich/Relocate/481848221.html?categoryId=18406&amp;pos=5&amp;price=3835.0&amp;productid=1750863&amp;sid=289859&amp;type=offer"/>
    <s v=" Jun­kers Ce­ra­pur­Com­fort ZBR 42-3 A 21 Gas-Brenn­wert­ther­me 42 kW, L / LL Mon­ta­ge­plat­te 258, ohne Re­ge­lung, Jun­kers Schacht 4 Meter 80/125, Jun­kers SK 200-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15"/>
    <n v="289859"/>
    <s v="/preisvergleich/Relocate/481847441.html?categoryId=18406&amp;pos=5&amp;price=3915.0&amp;productid=3497887&amp;sid=289859&amp;type=offer"/>
    <s v=" Jun­kers Ce­ra­pur­Com­fort ZBR 42-3 A 21 Gas-Brenn­wert­ther­me 42 kW, L / LL ohne Re­ge­lung, Mon­ta­ge­plat­te 258 + 223-1 (Un­ter­putz)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179"/>
    <n v="289859"/>
    <s v="/preisvergleich/Relocate/475957565.html?categoryId=18406&amp;pos=12&amp;price=3179.0&amp;productid=2286143&amp;sid=289859&amp;type=offer"/>
    <s v=" Vail­lant ecoTEC ex­clu­siv VC 276/4-7 Brenn­wert­ther­me Schrägdach schwarz 60/100, au­ro­MA­TIC 62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5"/>
    <n v="289859"/>
    <s v="/preisvergleich/Relocate/481847825.html?categoryId=18406&amp;pos=6&amp;price=3835.0&amp;productid=1750863&amp;sid=289859&amp;type=offer"/>
    <s v=" Jun­kers Ce­ra­pur­Com­fort ZBR 42-3 A 21 Gas-Brenn­wert­ther­me 42 kW, L / LL Jun­kers FW 200, Jun­kers SK 160-5 ZB, Mon­ta­ge­plat­te 258 + 528-1 (Auf­putz)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20"/>
    <n v="289859"/>
    <s v="/preisvergleich/Relocate/481847840.html?categoryId=18406&amp;pos=6&amp;price=3920.0&amp;productid=3497887&amp;sid=289859&amp;type=offer"/>
    <s v=" Jun­kers Ce­ra­pur­Com­fort ZBR 42-3 A 21 Gas-Brenn­wert­ther­me 42 kW, L / LL Jun­kers FW 120, Mon­ta­ge­plat­te 993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180"/>
    <n v="289859"/>
    <s v="/preisvergleich/Relocate/475958302.html?categoryId=18406&amp;pos=13&amp;price=3180.0&amp;productid=2286143&amp;sid=289859&amp;type=offer"/>
    <s v=" Vail­lant ecoTEC ex­clu­siv VC 656/4-7 Brenn­wert­ther­me, E / H ohne Re­ge­lung, Zu­be­hör­pa­ket A+B+C+D+E, Schräg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5"/>
    <n v="289859"/>
    <s v="/preisvergleich/Relocate/481847917.html?categoryId=18406&amp;pos=7&amp;price=3835.0&amp;productid=1750863&amp;sid=289859&amp;type=offer"/>
    <s v=" Jun­kers Ce­ra­pur­Com­fort ZBR 42-3 A 21 Gas-Brenn­wert­ther­me 42 kW, L / LL Jun­kers FW 120, Jun­kers ST 120-5 Z, ohne Mon­ta­ge­plat­te, ATEC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20"/>
    <n v="289859"/>
    <s v="/preisvergleich/Relocate/481848032.html?categoryId=18406&amp;pos=7&amp;price=392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180"/>
    <n v="289859"/>
    <s v="/preisvergleich/Relocate/475958360.html?categoryId=18406&amp;pos=14&amp;price=3180.0&amp;productid=2286143&amp;sid=289859&amp;type=offer"/>
    <s v=" Vail­lant ecoTEC ex­clu­siv VC 656/4-7 Brenn­wert­ther­me, L/LL ohne, ohne Re­ge­lung, Schräg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5"/>
    <n v="289859"/>
    <s v="/preisvergleich/Relocate/481847642.html?categoryId=18406&amp;pos=8&amp;price=3835.0&amp;productid=1750863&amp;sid=289859&amp;type=offer"/>
    <s v=" Jun­kers Ce­ra­pur­Com­fort ZBR 42-3 A 21 Gas-Brenn­wert­ther­me 42 kW, L / LL ohne Re­ge­lung, Mon­ta­ge­plat­te 258 + 223-1 (Un­ter­putz), Jun­kers SK 200-5 ZB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20"/>
    <n v="289859"/>
    <s v="/preisvergleich/Relocate/481847611.html?categoryId=18406&amp;pos=8&amp;price=3920.0&amp;productid=3497887&amp;sid=289859&amp;type=offer"/>
    <s v=" Jun­kers Ce­ra­pur­Com­fort ZBR 42-3 A 21 Gas-Brenn­wert­ther­me 42 kW, L / LL Jun­kers FW 120, Mon­ta­ge­plat­te 258, Jun­kers ST 120-5 Z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180"/>
    <n v="289859"/>
    <s v="/preisvergleich/Relocate/475957827.html?categoryId=18406&amp;pos=15&amp;price=3180.0&amp;productid=2286143&amp;sid=289859&amp;type=offer"/>
    <s v=" Vail­lant ecoTEC ex­clu­siv VC 656/4-7 Brenn­wert­ther­me, E / H ohne, ohne Re­ge­lung, Schräg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3835"/>
    <n v="289859"/>
    <s v="/preisvergleich/Relocate/481847308.html?categoryId=18406&amp;pos=9&amp;price=3835.0&amp;productid=1750863&amp;sid=289859&amp;type=offer"/>
    <s v=" Jun­kers Ce­ra­pur­Com­fort ZBR 42-3 A 21 Gas-Brenn­wert­ther­me 42 kW, L / LL Jun­kers FR 50, Mon­ta­ge­plat­te 994, Jun­kers ST 120-5 Z, ATEC Schacht 10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25"/>
    <n v="289859"/>
    <s v="/preisvergleich/Relocate/481847431.html?categoryId=18406&amp;pos=9&amp;price=392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835"/>
    <n v="289859"/>
    <s v="/preisvergleich/Relocate/481847528.html?categoryId=18406&amp;pos=10&amp;price=3835.0&amp;productid=1750863&amp;sid=289859&amp;type=offer"/>
    <s v=" Jun­kers Ce­ra­pur­Com­fort ZBR 42-3 A 21 Gas-Brenn­wert­ther­me 42 kW, L / LL Jun­kers FR 50, Jun­kers SK 160-5 ZB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25"/>
    <n v="289859"/>
    <s v="/preisvergleich/Relocate/481847214.html?categoryId=18406&amp;pos=10&amp;price=3925.0&amp;productid=3497887&amp;sid=289859&amp;type=offer"/>
    <s v=" Jun­kers Ce­ra­pur­Com­fort ZBR 42-3 A 21 Gas-Brenn­wert­ther­me 42 kW, L / LL Jun­kers FR 50, Mon­ta­ge­plat­te 258, Jun­kers SK 160-5 ZB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835"/>
    <n v="289859"/>
    <s v="/preisvergleich/Relocate/481848910.html?categoryId=18406&amp;pos=11&amp;price=3835.0&amp;productid=1750863&amp;sid=289859&amp;type=offer"/>
    <s v=" Jun­kers Ce­ra­pur­Com­fort ZBR 42-3 A 21 Gas-Brenn­wert­ther­me 42 kW, L / LL Mon­ta­ge­plat­te 993, ohne Re­ge­lung, Jun­kers AZB10 Dach rot 80/125, Jun­kers SK 200-5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30"/>
    <n v="289859"/>
    <s v="/preisvergleich/Relocate/481847908.html?categoryId=18406&amp;pos=11&amp;price=3930.0&amp;productid=3497887&amp;sid=289859&amp;type=offer"/>
    <s v=" Jun­kers Ce­ra­pur­Com­fort ZBR 42-3 A 21 Gas-Brenn­wert­ther­me 42 kW, L / LL Jun­kers FR 50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835"/>
    <n v="289859"/>
    <s v="/preisvergleich/Relocate/481848893.html?categoryId=18406&amp;pos=12&amp;price=3835.0&amp;productid=1750863&amp;sid=289859&amp;type=offer"/>
    <s v=" Jun­kers Ce­ra­pur­Com­fort ZBR 42-3 A 21 Gas-Brenn­wert­ther­me 42 kW, L / LL Jun­kers FR 120, Mon­ta­ge­plat­te 994, Jun­kers ST 120-5 Z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30"/>
    <n v="289859"/>
    <s v="/preisvergleich/Relocate/481847950.html?categoryId=18406&amp;pos=12&amp;price=3930.0&amp;productid=3497887&amp;sid=289859&amp;type=offer"/>
    <s v=" Jun­kers Ce­ra­pur­Com­fort ZBR 42-3 A 21 Gas-Brenn­wert­ther­me 42 kW, L / LL Jun­kers FR 120, Mon­ta­ge­plat­te 258, Jun­kers SK 160-5 ZB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835"/>
    <n v="289859"/>
    <s v="/preisvergleich/Relocate/481849017.html?categoryId=18406&amp;pos=13&amp;price=383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30"/>
    <n v="289859"/>
    <s v="/preisvergleich/Relocate/481847962.html?categoryId=18406&amp;pos=13&amp;price=3930.0&amp;productid=3497887&amp;sid=289859&amp;type=offer"/>
    <s v=" Jun­kers Ce­ra­pur­Com­fort ZBR 42-3 A 21 Gas-Brenn­wert­ther­me 42 kW, L / LL Jun­kers FR 120, Mon­ta­ge­plat­te 993, Jun­kers SK 16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835"/>
    <n v="289859"/>
    <s v="/preisvergleich/Relocate/481848606.html?categoryId=18406&amp;pos=14&amp;price=3835.0&amp;productid=1750863&amp;sid=289859&amp;type=offer"/>
    <s v=" Jun­kers Ce­ra­pur­Com­fort ZBR 42-3 A 21 Gas-Brenn­wert­ther­me 42 kW, L / LL Jun­kers FR 120, Mon­ta­ge­plat­te 994, Jun­kers ST 120-5 Z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30"/>
    <n v="289859"/>
    <s v="/preisvergleich/Relocate/481847524.html?categoryId=18406&amp;pos=14&amp;price=3930.0&amp;productid=3497887&amp;sid=289859&amp;type=offer"/>
    <s v=" Jun­kers Ce­ra­pur­Com­fort ZBR 42-3 A 21 Gas-Brenn­wert­ther­me 42 kW, L / LL Jun­kers FW 200, Jun­kers SK 160-5 ZB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3835"/>
    <n v="289859"/>
    <s v="/preisvergleich/Relocate/481865983.html?categoryId=18406&amp;pos=15&amp;price=3835.0&amp;productid=1750863&amp;sid=289859&amp;type=offer"/>
    <s v=" Jun­kers Ce­ra­pur­Com­fort ZBR 42-3 A 31 Gas-Brenn­wert­ther­me 42 kW, Flg. P Jun­kers FR 50, Jun­kers ST 120-5 Z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21"/>
    <n v="3935"/>
    <n v="289859"/>
    <s v="/preisvergleich/Relocate/481847859.html?categoryId=18406&amp;pos=15&amp;price=3935.0&amp;productid=3497887&amp;sid=289859&amp;type=offer"/>
    <s v=" Jun­kers Ce­ra­pur­Com­fort ZBR 42-3 A 21 Gas-Brenn­wert­ther­me 42 kW, L / LL Jun­kers FW 200, Mon­ta­ge­plat­te 258, Jun­kers ST 120-5 Z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80"/>
    <n v="289859"/>
    <s v="/preisvergleich/Relocate/475957977.html?categoryId=18406&amp;pos=1&amp;price=3180.0&amp;productid=2286143&amp;sid=289859&amp;type=offer"/>
    <s v=" Vail­lant ecoTEC ex­clu­siv VC 656/4-7 Brenn­wert­ther­me, L/LL ohne, ohne Re­ge­lung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180"/>
    <n v="289859"/>
    <s v="/preisvergleich/Relocate/475958176.html?categoryId=18406&amp;pos=2&amp;price=3180.0&amp;productid=2286143&amp;sid=289859&amp;type=offer"/>
    <s v=" Vail­lant ecoTEC ex­clu­siv VC 656/4-7 Brenn­wert­ther­me, E / H ohne Re­ge­lung, Zu­be­hör­pa­ket A+B+C+D+E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180"/>
    <n v="289859"/>
    <s v="/preisvergleich/Relocate/475958177.html?categoryId=18406&amp;pos=3&amp;price=3180.0&amp;productid=2286143&amp;sid=289859&amp;type=offer"/>
    <s v=" Vail­lant ecoTEC ex­clu­siv VC 656/4-7 Brenn­wert­ther­me, E / H ohne, ohne Re­ge­lung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180"/>
    <n v="289859"/>
    <s v="/preisvergleich/Relocate/475957541.html?categoryId=18406&amp;pos=4&amp;price=3180.0&amp;productid=2286143&amp;sid=289859&amp;type=offer"/>
    <s v=" Vail­lant ecoTEC ex­clu­siv VC 656/4-7 Brenn­wert­ther­me, L/LL ohne Re­ge­lung, Zu­be­hör­pa­ket A+B+C+D+E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180"/>
    <n v="289859"/>
    <s v="/preisvergleich/Relocate/475957555.html?categoryId=18406&amp;pos=5&amp;price=3180.0&amp;productid=2286143&amp;sid=289859&amp;type=offer"/>
    <s v=" Vail­lant ecoTEC ex­clu­siv VC 656/4-7 Brenn­wert­ther­me, L/LL ohne Re­ge­lung, Zu­be­hör­pa­ket A+B+C+D+E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183"/>
    <n v="289859"/>
    <s v="/preisvergleich/Relocate/475957869.html?categoryId=18406&amp;pos=6&amp;price=3183.0&amp;productid=2286143&amp;sid=289859&amp;type=offer"/>
    <s v=" Vail­lant ecoTEC ex­clu­siv VC 146/4-7 Brenn­wert­ther­me Schacht­sys­tem­pa­ket 10m, au­ro­MA­TIC 620/3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183"/>
    <n v="289859"/>
    <s v="/preisvergleich/Relocate/475957656.html?categoryId=18406&amp;pos=7&amp;price=3183.0&amp;productid=2286143&amp;sid=289859&amp;type=offer"/>
    <s v=" Vail­lant ecoTEC ex­clu­siv VC 206/4-7 Brenn­wert­ther­me ca­lor­MA­TIC 470f, Schacht­sys­tem­pa­ket 7.5m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35"/>
    <n v="289859"/>
    <s v="/preisvergleich/Relocate/481848473.html?categoryId=18406&amp;pos=1&amp;price=3835.0&amp;productid=1750863&amp;sid=289859&amp;type=offer"/>
    <s v=" Jun­kers Ce­ra­pur­Com­fort ZBR 42-3 A 21 Gas-Brenn­wert­ther­me 42 kW, L / LL Mon­ta­ge­plat­te 993, ohne Re­ge­lung, Jun­kers AZB09 Dach schwarz 80/125, Jun­kers SK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35"/>
    <n v="289859"/>
    <s v="/preisvergleich/Relocate/481847572.html?categoryId=18406&amp;pos=1&amp;price=3935.0&amp;productid=3497887&amp;sid=289859&amp;type=offer"/>
    <s v=" Jun­kers Ce­ra­pur­Com­fort ZBR 42-3 A 21 Gas-Brenn­wert­ther­me 42 kW, L / LL Jun­kers FW 120, Jun­kers SK 160-5 ZB, ohne Mon­ta­ge­plat­te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84"/>
    <n v="289859"/>
    <s v="/preisvergleich/Relocate/475957886.html?categoryId=18406&amp;pos=8&amp;price=3184.0&amp;productid=2286143&amp;sid=289859&amp;type=offer"/>
    <s v=" Vail­lant ecoTEC ex­clu­siv VC 146/4-7 Brenn­wert­ther­me ca­lor­MA­TIC 470f, Schacht­sys­tem­pa­ket 10m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40"/>
    <n v="289859"/>
    <s v="/preisvergleich/Relocate/481865220.html?categoryId=18406&amp;pos=2&amp;price=3840.0&amp;productid=1750863&amp;sid=289859&amp;type=offer"/>
    <s v=" Jun­kers Ce­ra­pur­Com­fort ZBR 42-3 A 31 Gas-Brenn­wert­ther­me 42 kW, Flg. P Jun­kers FW 200, Mon­ta­ge­plat­te 994, ohne Spei­cher, Jun­kers Schacht 10 Meter 80/12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35"/>
    <n v="289859"/>
    <s v="/preisvergleich/Relocate/481847694.html?categoryId=18406&amp;pos=2&amp;price=3935.0&amp;productid=3497887&amp;sid=289859&amp;type=offer"/>
    <s v=" Jun­kers Ce­ra­pur­Com­fort ZBR 42-3 A 21 Gas-Brenn­wert­ther­me 42 kW, L / LL Jun­kers FR 120, Mon­ta­ge­plat­te 258, Jun­kers SK 20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84"/>
    <n v="289859"/>
    <s v="/preisvergleich/Relocate/475957236.html?categoryId=18406&amp;pos=9&amp;price=3184.0&amp;productid=2286143&amp;sid=289859&amp;type=offer"/>
    <s v=" Vail­lant ecoTEC ex­clu­siv VC 356/4-7 Brenn­wert­ther­me ohne Ab­gas­pa­ket, au­ro­MA­TIC 620/3, Zu­be­hör­pa­ket A+B+F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40"/>
    <n v="289859"/>
    <s v="/preisvergleich/Relocate/481860706.html?categoryId=18406&amp;pos=3&amp;price=3840.0&amp;productid=1750863&amp;sid=289859&amp;type=offer"/>
    <s v=" Jun­kers Ce­ra­pur­Com­fort ZBR 42-3 A 31 Gas-Brenn­wert­ther­me 42 kW, Flg. P Jun­kers FR 50, Jun­kers ST 120-5 Z, Jun­kers Schacht 8 Meter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40"/>
    <n v="289859"/>
    <s v="/preisvergleich/Relocate/481847131.html?categoryId=18406&amp;pos=3&amp;price=3940.0&amp;productid=3497887&amp;sid=289859&amp;type=offer"/>
    <s v=" Jun­kers Ce­ra­pur­Com­fort ZBR 42-3 A 21 Gas-Brenn­wert­ther­me 42 kW, L / LL Jun­kers FW 120, Mon­ta­ge­plat­te 258, Jun­kers SK 160-5 ZB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92"/>
    <n v="289859"/>
    <s v="/preisvergleich/Relocate/475958294.html?categoryId=18406&amp;pos=10&amp;price=3192.0&amp;productid=2286143&amp;sid=289859&amp;type=offer"/>
    <s v=" Vail­lant ecoTEC ex­clu­siv VC 206/4-7 Brenn­wert­ther­me Schacht­sys­tem­pa­ket 10m, au­ro­MA­TIC 620/3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40"/>
    <n v="289859"/>
    <s v="/preisvergleich/Relocate/481847169.html?categoryId=18406&amp;pos=4&amp;price=3840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45"/>
    <n v="289859"/>
    <s v="/preisvergleich/Relocate/481847858.html?categoryId=18406&amp;pos=4&amp;price=3945.0&amp;productid=3497887&amp;sid=289859&amp;type=offer"/>
    <s v=" Jun­kers Ce­ra­pur­Com­fort ZBR 42-3 A 21 Gas-Brenn­wert­ther­me 42 kW, L / LL Jun­kers FR 120, Mon­ta­ge­plat­te 994, Jun­kers ST 120-5 Z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93"/>
    <n v="289859"/>
    <s v="/preisvergleich/Relocate/475957490.html?categoryId=18406&amp;pos=11&amp;price=3193.0&amp;productid=2286143&amp;sid=289859&amp;type=offer"/>
    <s v=" Vail­lant ecoTEC ex­clu­siv VC 206/4-7 Brenn­wert­ther­me ca­lor­MA­TIC 470f, Schacht­sys­tem­pa­ket 10m, Auf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40"/>
    <n v="289859"/>
    <s v="/preisvergleich/Relocate/481842552.html?categoryId=18406&amp;pos=5&amp;price=3840.0&amp;productid=1750863&amp;sid=289859&amp;type=offer"/>
    <s v=" Jun­kers Ce­ra­pur­Com­fort ZBR 42-3 A 21 Gas-Brenn­wert­ther­me 42 kW, L / LL Jun­kers FR 120, Mon­ta­ge­plat­te 993, Jun­kers ST 120-5 Z, Jun­kers AZB10 Dach rot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45"/>
    <n v="289859"/>
    <s v="/preisvergleich/Relocate/481847936.html?categoryId=18406&amp;pos=5&amp;price=3945.0&amp;productid=3497887&amp;sid=289859&amp;type=offer"/>
    <s v=" Jun­kers Ce­ra­pur­Com­fort ZBR 42-3 A 21 Gas-Brenn­wert­ther­me 42 kW, L / LL Jun­kers FR 50, Mon­ta­ge­plat­te 258 + 223-1 (Un­ter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94"/>
    <n v="289859"/>
    <s v="/preisvergleich/Relocate/475958339.html?categoryId=18406&amp;pos=12&amp;price=3194.0&amp;productid=2286143&amp;sid=289859&amp;type=offer"/>
    <s v=" Vail­lant ecoTEC ex­clu­siv VC 656/4-7 Brenn­wert­ther­me, L/LL ca­lor­MA­TIC 470/4, ohne Ab­gas­pa­ket, Zu­be­hör­pa­ket A+B+C+D+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40"/>
    <n v="289859"/>
    <s v="/preisvergleich/Relocate/481846765.html?categoryId=18406&amp;pos=6&amp;price=3840.0&amp;productid=1750863&amp;sid=289859&amp;type=offer"/>
    <s v=" Jun­kers Ce­ra­pur­Com­fort ZBR 42-3 A 21 Gas-Brenn­wert­ther­me 42 kW, L / LL Jun­kers FR 120, Mon­ta­ge­plat­te 258, Jun­kers ST 120-5 Z, Jun­kers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45"/>
    <n v="289859"/>
    <s v="/preisvergleich/Relocate/481847245.html?categoryId=18406&amp;pos=6&amp;price=3945.0&amp;productid=3497887&amp;sid=289859&amp;type=offer"/>
    <s v=" Jun­kers Ce­ra­pur­Com­fort ZBR 42-3 A 21 Gas-Brenn­wert­ther­me 42 kW, L / LL Jun­kers FW 200, Mon­ta­ge­plat­te 258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94"/>
    <n v="289859"/>
    <s v="/preisvergleich/Relocate/475957900.html?categoryId=18406&amp;pos=13&amp;price=3194.0&amp;productid=2286143&amp;sid=289859&amp;type=offer"/>
    <s v=" Vail­lant ecoTEC ex­clu­siv VC 656/4-7 Brenn­wert­ther­me, L/LL ca­lor­MA­TIC 470/4, ohne, ohne Ab­gas­pa­ket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40"/>
    <n v="289859"/>
    <s v="/preisvergleich/Relocate/481846687.html?categoryId=18406&amp;pos=7&amp;price=3840.0&amp;productid=1750863&amp;sid=289859&amp;type=offer"/>
    <s v=" Jun­kers Ce­ra­pur­Com­fort ZBR 42-3 A 21 Gas-Brenn­wert­ther­me 42 kW, L / LL Jun­kers FR 50, Jun­kers SK 200-5 ZB, ohne Mon­ta­ge­plat­te, ATEC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45"/>
    <n v="289859"/>
    <s v="/preisvergleich/Relocate/481847215.html?categoryId=18406&amp;pos=7&amp;price=3945.0&amp;productid=3497887&amp;sid=289859&amp;type=offer"/>
    <s v=" Jun­kers Ce­ra­pur­Com­fort ZBR 42-3 A 21 Gas-Brenn­wert­ther­me 42 kW, L / LL Mon­ta­ge­plat­te 993, ohne Re­ge­lung, Jun­kers Schacht 4 Meter 80/125, Jun­kers SK 200-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94"/>
    <n v="289859"/>
    <s v="/preisvergleich/Relocate/475958105.html?categoryId=18406&amp;pos=14&amp;price=3194.0&amp;productid=2286143&amp;sid=289859&amp;type=offer"/>
    <s v=" Vail­lant ecoTEC ex­clu­siv VC 656/4-7 Brenn­wert­ther­me, E / H ca­lor­MA­TIC 470/4, ohne, ohne Ab­gas­pa­ket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40"/>
    <n v="289859"/>
    <s v="/preisvergleich/Relocate/481848089.html?categoryId=18406&amp;pos=8&amp;price=3840.0&amp;productid=1750863&amp;sid=289859&amp;type=offer"/>
    <s v=" Jun­kers Ce­ra­pur­Com­fort ZBR 42-3 A 21 Gas-Brenn­wert­ther­me 42 kW, L / LL Jun­kers FR 50, Mon­ta­ge­plat­te 993, Jun­kers ST 120-5 Z, ATEC Schacht 10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50"/>
    <n v="289859"/>
    <s v="/preisvergleich/Relocate/481848263.html?categoryId=18406&amp;pos=8&amp;price=395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194"/>
    <n v="289859"/>
    <s v="/preisvergleich/Relocate/475957725.html?categoryId=18406&amp;pos=15&amp;price=3194.0&amp;productid=2286143&amp;sid=289859&amp;type=offer"/>
    <s v=" Vail­lant ecoTEC ex­clu­siv VC 656/4-7 Brenn­wert­ther­me, E / H ca­lor­MA­TIC 470/4, ohne Ab­gas­pa­ket, Zu­be­hör­pa­ket A+B+C+D+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3840"/>
    <n v="289859"/>
    <s v="/preisvergleich/Relocate/481848220.html?categoryId=18406&amp;pos=9&amp;price=3840.0&amp;productid=1750863&amp;sid=289859&amp;type=offer"/>
    <s v=" Jun­kers Ce­ra­pur­Com­fort ZBR 42-3 A 21 Gas-Brenn­wert­ther­me 42 kW, L / LL Jun­kers FR 50, Mon­ta­ge­plat­te 993, Jun­kers SK 160-5 ZB, ATEC Schacht 4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50"/>
    <n v="289859"/>
    <s v="/preisvergleich/Relocate/481847931.html?categoryId=18406&amp;pos=9&amp;price=3950.0&amp;productid=3497887&amp;sid=289859&amp;type=offer"/>
    <s v=" Jun­kers Ce­ra­pur­Com­fort ZBR 42-3 A 21 Gas-Brenn­wert­ther­me 42 kW, L / LL Jun­kers FW 120, Mon­ta­ge­plat­te 258, Jun­kers SK 160-5 ZB, Jun­kers AZB09 Dach schwarz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23"/>
    <n v="3840"/>
    <n v="289859"/>
    <s v="/preisvergleich/Relocate/481848196.html?categoryId=18406&amp;pos=10&amp;price=3840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50"/>
    <n v="289859"/>
    <s v="/preisvergleich/Relocate/481847776.html?categoryId=18406&amp;pos=10&amp;price=3950.0&amp;productid=3497887&amp;sid=289859&amp;type=offer"/>
    <s v=" Jun­kers Ce­ra­pur­Com­fort ZBR 42-3 A 21 Gas-Brenn­wert­ther­me 42 kW, L / LL Jun­kers FR 50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23"/>
    <n v="3840"/>
    <n v="289859"/>
    <s v="/preisvergleich/Relocate/481847929.html?categoryId=18406&amp;pos=11&amp;price=3840.0&amp;productid=1750863&amp;sid=289859&amp;type=offer"/>
    <s v=" Jun­kers Ce­ra­pur­Com­fort ZBR 42-3 A 21 Gas-Brenn­wert­ther­me 42 kW, L / LL Jun­kers FR 120, Mon­ta­ge­plat­te 993, Jun­kers ST 120-5 Z, Jun­kers AZB09 Dach schwarz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50"/>
    <n v="289859"/>
    <s v="/preisvergleich/Relocate/481847285.html?categoryId=18406&amp;pos=11&amp;price=3950.0&amp;productid=3497887&amp;sid=289859&amp;type=offer"/>
    <s v=" Jun­kers Ce­ra­pur­Com­fort ZBR 42-3 A 21 Gas-Brenn­wert­ther­me 42 kW, L / LL Jun­kers FR 50, Mon­ta­ge­plat­te 993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23"/>
    <n v="3840"/>
    <n v="289859"/>
    <s v="/preisvergleich/Relocate/481847975.html?categoryId=18406&amp;pos=12&amp;price=3840.0&amp;productid=1750863&amp;sid=289859&amp;type=offer"/>
    <s v=" Jun­kers Ce­ra­pur­Com­fort ZBR 42-3 A 21 Gas-Brenn­wert­ther­me 42 kW, L / LL Jun­kers FR 120, Jun­kers SK 160-5 ZB, Mon­ta­ge­plat­te 258 + 223-1 (Un­ter­putz)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50"/>
    <n v="289859"/>
    <s v="/preisvergleich/Relocate/481847179.html?categoryId=18406&amp;pos=12&amp;price=3950.0&amp;productid=3497887&amp;sid=289859&amp;type=offer"/>
    <s v=" Jun­kers Ce­ra­pur­Com­fort ZBR 42-3 A 21 Gas-Brenn­wert­ther­me 42 kW, L / LL Jun­kers FW 200, Mon­ta­ge­plat­te 258 + 528-1 (Auf­putz), ohne Ab­gas­pa­ket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23"/>
    <n v="3840"/>
    <n v="289859"/>
    <s v="/preisvergleich/Relocate/481847647.html?categoryId=18406&amp;pos=13&amp;price=3840.0&amp;productid=1750863&amp;sid=289859&amp;type=offer"/>
    <s v=" Jun­kers Ce­ra­pur­Com­fort ZBR 42-3 A 21 Gas-Brenn­wert­ther­me 42 kW, L / LL Jun­kers FR 50, Mon­ta­ge­plat­te 258, Jun­kers ST 120-5 Z, Jun­kers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50"/>
    <n v="289859"/>
    <s v="/preisvergleich/Relocate/481849089.html?categoryId=18406&amp;pos=13&amp;price=3950.0&amp;productid=3497887&amp;sid=289859&amp;type=offer"/>
    <s v=" Jun­kers Ce­ra­pur­Com­fort ZBR 42-3 A 21 Gas-Brenn­wert­ther­me 42 kW, L / LL Jun­kers FR 50, Mon­ta­ge­plat­te 994, Jun­kers SK 200-5 ZB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23"/>
    <n v="3840"/>
    <n v="289859"/>
    <s v="/preisvergleich/Relocate/481866566.html?categoryId=18406&amp;pos=14&amp;price=3840.0&amp;productid=1750863&amp;sid=289859&amp;type=offer"/>
    <s v=" Jun­kers Ce­ra­pur­Com­fort ZBR 42-3 A 31 Gas-Brenn­wert­ther­me 42 kW, Flg. P Mon­ta­ge­plat­te 994, ohne Re­ge­lung, Jun­kers ST 120-5 Z, Jun­kers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55"/>
    <n v="289859"/>
    <s v="/preisvergleich/Relocate/481847555.html?categoryId=18406&amp;pos=14&amp;price=3955.0&amp;productid=3497887&amp;sid=289859&amp;type=offer"/>
    <s v=" Jun­kers Ce­ra­pur­Com­fort ZBR 42-3 A 21 Gas-Brenn­wert­ther­me 42 kW, L / LL Jun­kers FR 120, Mon­ta­ge­plat­te 258, Jun­kers SK 160-5 ZB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23"/>
    <n v="3840"/>
    <n v="289859"/>
    <s v="/preisvergleich/Relocate/481848832.html?categoryId=18406&amp;pos=15&amp;price=3840.0&amp;productid=1750863&amp;sid=289859&amp;type=offer"/>
    <s v=" Jun­kers Ce­ra­pur­Com­fort ZBR 42-3 A 21 Gas-Brenn­wert­ther­me 42 kW, L / LL Jun­kers FR 120, Jun­kers ST 120-5 Z, Mon­ta­ge­plat­te 258 + 223-1 (Un­ter­putz)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 21"/>
    <n v="3955"/>
    <n v="289859"/>
    <s v="/preisvergleich/Relocate/481847619.html?categoryId=18406&amp;pos=15&amp;price=3955.0&amp;productid=3497887&amp;sid=289859&amp;type=offer"/>
    <s v=" Jun­kers Ce­ra­pur­Com­fort ZBR 42-3 A 21 Gas-Brenn­wert­ther­me 42 kW, L / LL Jun­kers FW 200, Mon­ta­ge­plat­te 258, Jun­kers ST 120-5 Z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clusiv VC 146/4-7"/>
    <n v="3199"/>
    <n v="289859"/>
    <s v="/preisvergleich/Relocate/475957917.html?categoryId=18406&amp;pos=1&amp;price=3199.0&amp;productid=2286143&amp;sid=289859&amp;type=offer"/>
    <s v=" Vail­lant ecoTEC ex­clu­siv VC 146/4-7 Brenn­wert­ther­me ca­lor­MA­TIC 470f, Schacht­sys­tem­pa­ket 7.5m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199"/>
    <n v="289859"/>
    <s v="/preisvergleich/Relocate/475957461.html?categoryId=18406&amp;pos=2&amp;price=3199.0&amp;productid=2286143&amp;sid=289859&amp;type=offer"/>
    <s v=" Vail­lant ecoTEC ex­clu­siv VC 276/4-7 Brenn­wert­ther­me Flach­dach schwarz 60/100, au­ro­MA­TIC 620/3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199"/>
    <n v="289859"/>
    <s v="/preisvergleich/Relocate/475957433.html?categoryId=18406&amp;pos=3&amp;price=3199.0&amp;productid=2286143&amp;sid=289859&amp;type=offer"/>
    <s v=" Vail­lant ecoTEC ex­clu­siv VC 276/4-7 Brenn­wert­ther­me Flach­dach rot 60/100, ca­lor­MA­TIC 63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199"/>
    <n v="289859"/>
    <s v="/preisvergleich/Relocate/475957737.html?categoryId=18406&amp;pos=4&amp;price=3199.0&amp;productid=2286143&amp;sid=289859&amp;type=offer"/>
    <s v=" Vail­lant ecoTEC ex­clu­siv VC 276/4-7 Brenn­wert­ther­me Flach­dach rot 60/100, au­ro­MA­TIC 620/3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199"/>
    <n v="289859"/>
    <s v="/preisvergleich/Relocate/475957754.html?categoryId=18406&amp;pos=5&amp;price=3199.0&amp;productid=2286143&amp;sid=289859&amp;type=offer"/>
    <s v=" Vail­lant ecoTEC ex­clu­siv VC 276/4-7 Brenn­wert­ther­me Flach­dach schwarz 60/100, ca­lor­MA­TIC 63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204"/>
    <n v="289859"/>
    <s v="/preisvergleich/Relocate/475958394.html?categoryId=18406&amp;pos=6&amp;price=3204.0&amp;productid=2286143&amp;sid=289859&amp;type=offer"/>
    <s v=" Vail­lant ecoTEC ex­clu­siv VC 276/4-7 Brenn­wert­ther­me Schrägdach rot 60/100, au­ro­MA­TIC 620/3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204"/>
    <n v="289859"/>
    <s v="/preisvergleich/Relocate/475958450.html?categoryId=18406&amp;pos=7&amp;price=3204.0&amp;productid=2286143&amp;sid=289859&amp;type=offer"/>
    <s v=" Vail­lant ecoTEC ex­clu­siv VC 276/4-7 Brenn­wert­ther­me Schrägdach schwarz 60/100, ca­lor­MA­TIC 63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55"/>
    <n v="289859"/>
    <s v="/preisvergleich/Relocate/481847739.html?categoryId=18406&amp;pos=1&amp;price=3955.0&amp;productid=3497887&amp;sid=289859&amp;type=offer"/>
    <s v=" Jun­kers Ce­ra­pur­Com­fort ZBR 42-3 A 21 Gas-Brenn­wert­ther­me 42 kW, L / LL Jun­kers FR 50, Mon­ta­ge­plat­te 258 + 223-1 (Un­ter­putz), Jun­kers AZB10 Dach rot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0"/>
    <n v="289859"/>
    <s v="/preisvergleich/Relocate/481848698.html?categoryId=18406&amp;pos=1&amp;price=3840.0&amp;productid=1750863&amp;sid=289859&amp;type=offer"/>
    <s v=" Jun­kers Ce­ra­pur­Com­fort ZBR 42-3 A 21 Gas-Brenn­wert­ther­me 42 kW, L / LL ohne Re­ge­lung, Mon­ta­ge­plat­te 258 + 528-1 (Auf­putz), Jun­kers SK 200-5 ZB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204"/>
    <n v="289859"/>
    <s v="/preisvergleich/Relocate/475957982.html?categoryId=18406&amp;pos=8&amp;price=3204.0&amp;productid=2286143&amp;sid=289859&amp;type=offer"/>
    <s v=" Vail­lant ecoTEC ex­clu­siv VC 276/4-7 Brenn­wert­ther­me Schrägdach schwarz 60/100, au­ro­MA­TIC 620/3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55"/>
    <n v="289859"/>
    <s v="/preisvergleich/Relocate/481847242.html?categoryId=18406&amp;pos=2&amp;price=3955.0&amp;productid=3497887&amp;sid=289859&amp;type=offer"/>
    <s v=" Jun­kers Ce­ra­pur­Com­fort ZBR 42-3 A 21 Gas-Brenn­wert­ther­me 42 kW, L / LL Jun­kers FR 50, Mon­ta­ge­plat­te 258 + 223-1 (Un­ter­putz), Jun­kers AZB09 Dach schwarz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0"/>
    <n v="289859"/>
    <s v="/preisvergleich/Relocate/481848562.html?categoryId=18406&amp;pos=2&amp;price=3840.0&amp;productid=1750863&amp;sid=289859&amp;type=offer"/>
    <s v=" Jun­kers Ce­ra­pur­Com­fort ZBR 42-3 A 21 Gas-Brenn­wert­ther­me 42 kW, L / LL Mon­ta­ge­plat­te 994, ohne Re­ge­lung, Jun­kers SK 200-5 ZB, ATEC Schacht 8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204"/>
    <n v="289859"/>
    <s v="/preisvergleich/Relocate/475958014.html?categoryId=18406&amp;pos=9&amp;price=3204.0&amp;productid=2286143&amp;sid=289859&amp;type=offer"/>
    <s v=" Vail­lant ecoTEC ex­clu­siv VC 276/4-7 Brenn­wert­ther­me Flach­dach schwarz 60/100, au­ro­MA­TIC 620/3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55"/>
    <n v="289859"/>
    <s v="/preisvergleich/Relocate/481847286.html?categoryId=18406&amp;pos=3&amp;price=3955.0&amp;productid=3497887&amp;sid=289859&amp;type=offer"/>
    <s v=" Jun­kers Ce­ra­pur­Com­fort ZBR 42-3 A 21 Gas-Brenn­wert­ther­me 42 kW, L / LL Jun­kers FR 50, Jun­kers SK 160-5 ZB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65083.html?categoryId=18406&amp;pos=3&amp;price=3845.0&amp;productid=1750863&amp;sid=289859&amp;type=offer"/>
    <s v=" Jun­kers Ce­ra­pur­Com­fort ZBR 42-3 A 31 Gas-Brenn­wert­ther­me 42 kW, Flg. P Mon­ta­ge­plat­te 993, ohne Re­ge­lung, Jun­kers SK 200-5 ZB, ATEC Schacht 6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204"/>
    <n v="289859"/>
    <s v="/preisvergleich/Relocate/475957309.html?categoryId=18406&amp;pos=10&amp;price=3204.0&amp;productid=2286143&amp;sid=289859&amp;type=offer"/>
    <s v=" Vail­lant ecoTEC ex­clu­siv VC 276/4-7 Brenn­wert­ther­me Flach­dach rot 60/100, au­ro­MA­TIC 620/3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60"/>
    <n v="289859"/>
    <s v="/preisvergleich/Relocate/481847304.html?categoryId=18406&amp;pos=4&amp;price=3960.0&amp;productid=3497887&amp;sid=289859&amp;type=offer"/>
    <s v=" Jun­kers Ce­ra­pur­Com­fort ZBR 42-3 A 21 Gas-Brenn­wert­ther­me 42 kW, L / LL Jun­kers FW 200, Jun­kers SK 160-5 ZB, Jun­kers AZB10 Dach rot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7114.html?categoryId=18406&amp;pos=4&amp;price=3845.0&amp;productid=1750863&amp;sid=289859&amp;type=offer"/>
    <s v=" Jun­kers Ce­ra­pur­Com­fort ZBR 42-3 A 21 Gas-Brenn­wert­ther­me 42 kW, L / LL Jun­kers FR 50, Jun­kers ST 120-5 Z, Jun­kers Schacht 10 Meter 80/125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204"/>
    <n v="289859"/>
    <s v="/preisvergleich/Relocate/475957716.html?categoryId=18406&amp;pos=11&amp;price=3204.0&amp;productid=2286143&amp;sid=289859&amp;type=offer"/>
    <s v=" Vail­lant ecoTEC ex­clu­siv VC 276/4-7 Brenn­wert­ther­me Schrägdach rot 60/100, ca­lor­MA­TIC 63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60"/>
    <n v="289859"/>
    <s v="/preisvergleich/Relocate/481847470.html?categoryId=18406&amp;pos=5&amp;price=3960.0&amp;productid=3497887&amp;sid=289859&amp;type=offer"/>
    <s v=" Jun­kers Ce­ra­pur­Com­fort ZBR 42-3 A 21 Gas-Brenn­wert­ther­me 42 kW, L / LL Jun­kers FR 120, Mon­ta­ge­plat­te 258 + 528-1 (Auf­putz), Jun­kers SK 200-5 ZB, ATEC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7083.html?categoryId=18406&amp;pos=5&amp;price=3845.0&amp;productid=1750863&amp;sid=289859&amp;type=offer"/>
    <s v=" Jun­kers Ce­ra­pur­Com­fort ZBR 42-3 A 21 Gas-Brenn­wert­ther­me 42 kW, L / LL Jun­kers FR 50, Jun­kers SK 160-5 ZB, Mon­ta­ge­plat­te 258 + 528-1 (Auf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208"/>
    <n v="289859"/>
    <s v="/preisvergleich/Relocate/475957357.html?categoryId=18406&amp;pos=12&amp;price=3208.0&amp;productid=2286143&amp;sid=289859&amp;type=offer"/>
    <s v=" Vail­lant ecoTEC ex­clu­siv VC 206/4-7 Brenn­wert­ther­me ca­lor­MA­TIC 470f, Schacht­sys­tem­pa­ket 7.5m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60"/>
    <n v="289859"/>
    <s v="/preisvergleich/Relocate/481847125.html?categoryId=18406&amp;pos=6&amp;price=3960.0&amp;productid=3497887&amp;sid=289859&amp;type=offer"/>
    <s v=" Jun­kers Ce­ra­pur­Com­fort ZBR 42-3 A 21 Gas-Brenn­wert­ther­me 42 kW, L / LL Jun­kers FR 50, Mon­ta­ge­plat­te 258 + 528-1 (Auf­putz), Jun­kers AZB10 Dach rot 80/125,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2570.html?categoryId=18406&amp;pos=6&amp;price=3845.0&amp;productid=1750863&amp;sid=289859&amp;type=offer"/>
    <s v=" Jun­kers Ce­ra­pur­Com­fort ZBR 42-3 A 21 Gas-Brenn­wert­ther­me 42 kW, L / LL Jun­kers FR 50, Mon­ta­ge­plat­te 258, Jun­kers SK 200-5 ZB, ATEC Schacht 4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209"/>
    <n v="289859"/>
    <s v="/preisvergleich/Relocate/475958052.html?categoryId=18406&amp;pos=13&amp;price=3209.0&amp;productid=2286143&amp;sid=289859&amp;type=offer"/>
    <s v=" Vail­lant ecoTEC ex­clu­siv VC 276/4-7 Brenn­wert­ther­me Schrägdach schwarz 60/100, au­ro­MA­TIC 620/3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65"/>
    <n v="289859"/>
    <s v="/preisvergleich/Relocate/481847698.html?categoryId=18406&amp;pos=7&amp;price=3965.0&amp;productid=3497887&amp;sid=289859&amp;type=offer"/>
    <s v=" Jun­kers Ce­ra­pur­Com­fort ZBR 42-3 A 21 Gas-Brenn­wert­ther­me 42 kW, L / LL Jun­kers FW 120, Mon­ta­ge­plat­te 994, Jun­kers ST 120-5 Z, ATEC Schacht 4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2595.html?categoryId=18406&amp;pos=7&amp;price=3845.0&amp;productid=1750863&amp;sid=289859&amp;type=offer"/>
    <s v=" Jun­kers Ce­ra­pur­Com­fort ZBR 42-3 A 21 Gas-Brenn­wert­ther­me 42 kW, L / LL ohne Re­ge­lung, Jun­kers Schacht 8 Meter 80/125, Jun­kers SK 200-5 ZB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209"/>
    <n v="289859"/>
    <s v="/preisvergleich/Relocate/475957350.html?categoryId=18406&amp;pos=14&amp;price=3209.0&amp;productid=2286143&amp;sid=289859&amp;type=offer"/>
    <s v=" Vail­lant ecoTEC ex­clu­siv VC 146/4-7 Brenn­wert­ther­me ca­lor­MA­TIC 470f, Schacht­sys­tem­pa­ket 10m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70"/>
    <n v="289859"/>
    <s v="/preisvergleich/Relocate/481848102.html?categoryId=18406&amp;pos=8&amp;price=3970.0&amp;productid=3497887&amp;sid=289859&amp;type=offer"/>
    <s v=" Jun­kers Ce­ra­pur­Com­fort ZBR 42-3 A 21 Gas-Brenn­wert­ther­me 42 kW, L / LL ohne Re­ge­lung, Mon­ta­ge­plat­te 258 + 223-1 (Un­ter­putz), Jun­kers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60597.html?categoryId=18406&amp;pos=8&amp;price=3845.0&amp;productid=1750863&amp;sid=289859&amp;type=offer"/>
    <s v=" Jun­kers Ce­ra­pur­Com­fort ZBR 42-3 A 31 Gas-Brenn­wert­ther­me 42 kW, Flg. P Jun­kers FR 120, Jun­kers ST 120-5 Z, Jun­kers Schacht 6 Meter 80/125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209"/>
    <n v="289859"/>
    <s v="/preisvergleich/Relocate/475957550.html?categoryId=18406&amp;pos=15&amp;price=3209.0&amp;productid=2286143&amp;sid=289859&amp;type=offer"/>
    <s v=" Vail­lant ecoTEC ex­clu­siv VC 276/4-7 Brenn­wert­ther­me Schrägdach rot 60/100, au­ro­MA­TIC 620/3, Auf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3970"/>
    <n v="289859"/>
    <s v="/preisvergleich/Relocate/481848128.html?categoryId=18406&amp;pos=9&amp;price=3970.0&amp;productid=3497887&amp;sid=289859&amp;type=offer"/>
    <s v=" Jun­kers Ce­ra­pur­Com­fort ZBR 42-3 A 21 Gas-Brenn­wert­ther­me 42 kW, L / LL Jun­kers FR 50, Mon­ta­ge­plat­te 258 + 528-1 (Auf­putz), Jun­kers SK 200-5 ZB, ATEC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6770.html?categoryId=18406&amp;pos=9&amp;price=3845.0&amp;productid=1750863&amp;sid=289859&amp;type=offer"/>
    <s v=" Jun­kers Ce­ra­pur­Com­fort ZBR 42-3 A 21 Gas-Brenn­wert­ther­me 42 kW, L / LL Jun­kers FR 120, Mon­ta­ge­plat­te 994, Jun­kers ST 120-5 Z, ATEC Schacht 8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970"/>
    <n v="289859"/>
    <s v="/preisvergleich/Relocate/481847560.html?categoryId=18406&amp;pos=10&amp;price=3970.0&amp;productid=3497887&amp;sid=289859&amp;type=offer"/>
    <s v=" Jun­kers Ce­ra­pur­Com­fort ZBR 42-3 A 21 Gas-Brenn­wert­ther­me 42 kW, L / LL Jun­kers FR 50, Jun­kers Schacht 6 Meter 80/125, Jun­kers SK 200-5 ZB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8190.html?categoryId=18406&amp;pos=10&amp;price=3845.0&amp;productid=1750863&amp;sid=289859&amp;type=offer"/>
    <s v=" Jun­kers Ce­ra­pur­Com­fort ZBR 42-3 A 21 Gas-Brenn­wert­ther­me 42 kW, L / LL Jun­kers FR 50, Jun­kers SK 160-5 ZB, Mon­ta­ge­plat­te 258 + 528-1 (Auf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970"/>
    <n v="289859"/>
    <s v="/preisvergleich/Relocate/481847312.html?categoryId=18406&amp;pos=11&amp;price=3970.0&amp;productid=3497887&amp;sid=289859&amp;type=offer"/>
    <s v=" Jun­kers Ce­ra­pur­Com­fort ZBR 42-3 A 21 Gas-Brenn­wert­ther­me 42 kW, L / LL Mon­ta­ge­plat­te 994, ohne Re­ge­lung, Jun­kers Schacht 6 Meter 80/125, Jun­kers SK 200-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7600.html?categoryId=18406&amp;pos=11&amp;price=3845.0&amp;productid=1750863&amp;sid=289859&amp;type=offer"/>
    <s v=" Jun­kers Ce­ra­pur­Com­fort ZBR 42-3 A 21 Gas-Brenn­wert­ther­me 42 kW, L / LL Jun­kers FW 120, Jun­kers ST 120-5 Z, Jun­kers AZB10 Dach rot 80/125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975"/>
    <n v="289859"/>
    <s v="/preisvergleich/Relocate/481848104.html?categoryId=18406&amp;pos=12&amp;price=3975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8871.html?categoryId=18406&amp;pos=12&amp;price=3845.0&amp;productid=1750863&amp;sid=289859&amp;type=offer"/>
    <s v=" Jun­kers Ce­ra­pur­Com­fort ZBR 42-3 A 21 Gas-Brenn­wert­ther­me 42 kW, L / LL Jun­kers FR 120, Jun­kers SK 160-5 ZB, Mon­ta­ge­plat­te 258 + 528-1 (Auf­putz)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975"/>
    <n v="289859"/>
    <s v="/preisvergleich/Relocate/481847576.html?categoryId=18406&amp;pos=13&amp;price=3975.0&amp;productid=3497887&amp;sid=289859&amp;type=offer"/>
    <s v=" Jun­kers Ce­ra­pur­Com­fort ZBR 42-3 A 21 Gas-Brenn­wert­ther­me 42 kW, L / LL ohne Re­ge­lung, Mon­ta­ge­plat­te 258 + 528-1 (Auf­putz), Jun­kers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9007.html?categoryId=18406&amp;pos=13&amp;price=3845.0&amp;productid=1750863&amp;sid=289859&amp;type=offer"/>
    <s v=" Jun­kers Ce­ra­pur­Com­fort ZBR 42-3 A 21 Gas-Brenn­wert­ther­me 42 kW, L / LL Mon­ta­ge­plat­te 994, ohne Re­ge­lung, Jun­kers ST 120-5 Z, Jun­kers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975"/>
    <n v="289859"/>
    <s v="/preisvergleich/Relocate/481847359.html?categoryId=18406&amp;pos=14&amp;price=3975.0&amp;productid=3497887&amp;sid=289859&amp;type=offer"/>
    <s v=" Jun­kers Ce­ra­pur­Com­fort ZBR 42-3 A 21 Gas-Brenn­wert­ther­me 42 kW, L / LL Jun­kers FR 50, Mon­ta­ge­plat­te 993, Jun­kers SK 200-5 ZB, ATEC Schacht 6 Meter 80/125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8627.html?categoryId=18406&amp;pos=14&amp;price=3845.0&amp;productid=1750863&amp;sid=289859&amp;type=offer"/>
    <s v=" Jun­kers Ce­ra­pur­Com­fort ZBR 42-3 A 21 Gas-Brenn­wert­ther­me 42 kW, L / LL Jun­kers FW 120, Jun­kers ST 120-5 Z, Jun­kers AZB09 Dach schwarz 80/125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 Comfort ZBR 42-3 A 21 Erdgas L/LL (42 kW)"/>
    <n v="3975"/>
    <n v="289859"/>
    <s v="/preisvergleich/Relocate/481847415.html?categoryId=18406&amp;pos=15&amp;price=397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Comfort ZBR 42-3 A 23"/>
    <n v="3845"/>
    <n v="289859"/>
    <s v="/preisvergleich/Relocate/481848415.html?categoryId=18406&amp;pos=15&amp;price=3845.0&amp;productid=1750863&amp;sid=289859&amp;type=offer"/>
    <s v=" Jun­kers Ce­ra­pur­Com­fort ZBR 42-3 A 21 Gas-Brenn­wert­ther­me 42 kW, L / LL Jun­kers FR 120, Jun­kers ST 120-5 Z, Mon­ta­ge­plat­te 258 + 528-1 (Auf­putz)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exklusiv"/>
    <n v="3214"/>
    <n v="289859"/>
    <s v="/preisvergleich/Relocate/475957679.html?categoryId=18406&amp;pos=1&amp;price=3214.0&amp;productid=2286143&amp;sid=289859&amp;type=offer"/>
    <s v=" Vail­lant ecoTEC ex­clu­siv VC 146/4-7 Brenn­wert­ther­me ca­lor­MA­TIC 470f, Schacht­sys­tem­pa­ket 10m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218"/>
    <n v="289859"/>
    <s v="/preisvergleich/Relocate/475958137.html?categoryId=18406&amp;pos=2&amp;price=3218.0&amp;productid=2286143&amp;sid=289859&amp;type=offer"/>
    <s v=" Vail­lant ecoTEC ex­clu­siv VC 206/4-7 Brenn­wert­ther­me ca­lor­MA­TIC 470f, Schacht­sys­tem­pa­ket 10m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218"/>
    <n v="289859"/>
    <s v="/preisvergleich/Relocate/475957694.html?categoryId=18406&amp;pos=3&amp;price=3218.0&amp;productid=2286143&amp;sid=289859&amp;type=offer"/>
    <s v=" Vail­lant ecoTEC ex­clu­siv VC 146/4-7 Brenn­wert­ther­me Schacht­sys­tem­pa­ket 7.5m, au­ro­MA­TIC 620/3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223"/>
    <n v="289859"/>
    <s v="/preisvergleich/Relocate/475957340.html?categoryId=18406&amp;pos=4&amp;price=3223.0&amp;productid=2286143&amp;sid=289859&amp;type=offer"/>
    <s v=" Vail­lant ecoTEC ex­clu­siv VC 206/4-7 Brenn­wert­ther­me ca­lor­MA­TIC 470f, Schacht­sys­tem­pa­ket 10m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227"/>
    <n v="289859"/>
    <s v="/preisvergleich/Relocate/475957443.html?categoryId=18406&amp;pos=5&amp;price=3227.0&amp;productid=2286143&amp;sid=289859&amp;type=offer"/>
    <s v=" Vail­lant ecoTEC ex­clu­siv VC 206/4-7 Brenn­wert­ther­me Schacht­sys­tem­pa­ket 7.5m, au­ro­MA­TIC 620/3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229"/>
    <n v="289859"/>
    <s v="/preisvergleich/Relocate/475957969.html?categoryId=18406&amp;pos=6&amp;price=3229.0&amp;productid=2286143&amp;sid=289859&amp;type=offer"/>
    <s v=" Vail­lant ecoTEC ex­clu­siv VC 276/4-7 Brenn­wert­ther­me Flach­dach schwarz 60/100, au­ro­MA­TIC 620/3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229"/>
    <n v="289859"/>
    <s v="/preisvergleich/Relocate/475957429.html?categoryId=18406&amp;pos=7&amp;price=3229.0&amp;productid=2286143&amp;sid=289859&amp;type=offer"/>
    <s v=" Vail­lant ecoTEC ex­clu­siv VC 276/4-7 Brenn­wert­ther­me Flach­dach rot 60/100, au­ro­MA­TIC 620/3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3975"/>
    <n v="289859"/>
    <s v="/preisvergleich/Relocate/481847361.html?categoryId=18406&amp;pos=1&amp;price=3975.0&amp;productid=3497887&amp;sid=289859&amp;type=offer"/>
    <s v=" Jun­kers Ce­ra­pur­Com­fort ZBR 42-3 A 21 Gas-Brenn­wert­ther­me 42 kW, L / LL Jun­kers FW 200, Mon­ta­ge­plat­te 258, Jun­kers ST 120-5 Z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exklusiv"/>
    <n v="3230"/>
    <n v="289859"/>
    <s v="/preisvergleich/Relocate/475957685.html?categoryId=18406&amp;pos=8&amp;price=3230.0&amp;productid=2286143&amp;sid=289859&amp;type=offer"/>
    <s v=" Vail­lant ecoTEC ex­clu­siv VC 466/4-7 Brenn­wert­ther­me ohne, ohne Re­ge­lung, Schacht­ein­bau 80/125 7.5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3975"/>
    <n v="289859"/>
    <s v="/preisvergleich/Relocate/481847438.html?categoryId=18406&amp;pos=2&amp;price=3975.0&amp;productid=3497887&amp;sid=289859&amp;type=offer"/>
    <s v=" Jun­kers Ce­ra­pur­Com­fort ZBR 42-3 A 21 Gas-Brenn­wert­ther­me 42 kW, L / LL Jun­kers FR 50, Mon­ta­ge­plat­te 994, Jun­kers SK 160-5 ZB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45"/>
    <n v="289859"/>
    <s v="/preisvergleich/Relocate/481848488.html?categoryId=18406&amp;pos=1&amp;price=3845.0&amp;productid=1750863&amp;sid=289859&amp;type=offer"/>
    <s v=" Jun­kers Ce­ra­pur­Com­fort ZBR 42-3 A 21 Gas-Brenn­wert­ther­me 42 kW, L / LL Mon­ta­ge­plat­te 993, ohne Re­ge­lung, Jun­kers SK 200-5 ZB, ATEC Schacht 8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234"/>
    <n v="289859"/>
    <s v="/preisvergleich/Relocate/475958110.html?categoryId=18406&amp;pos=9&amp;price=3234.0&amp;productid=2286143&amp;sid=289859&amp;type=offer"/>
    <s v=" Vail­lant ecoTEC ex­clu­siv VC 276/4-7 Brenn­wert­ther­me Schrägdach schwarz 60/100, au­ro­MA­TIC 620/3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3975"/>
    <n v="289859"/>
    <s v="/preisvergleich/Relocate/481847267.html?categoryId=18406&amp;pos=3&amp;price=3975.0&amp;productid=3497887&amp;sid=289859&amp;type=offer"/>
    <s v=" Jun­kers Ce­ra­pur­Com­fort ZBR 42-3 A 21 Gas-Brenn­wert­ther­me 42 kW, L / LL Jun­kers FW 200, Mon­ta­ge­plat­te 993, ohne Ab­gas­pa­ket, Jun­kers SK 200-5 ZB Jun­kers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0"/>
    <n v="289859"/>
    <s v="/preisvergleich/Relocate/481861052.html?categoryId=18406&amp;pos=2&amp;price=3850.0&amp;productid=1750863&amp;sid=289859&amp;type=offer"/>
    <s v=" Jun­kers Ce­ra­pur­Com­fort ZBR 42-3 A 31 Gas-Brenn­wert­ther­me 42 kW, Flg. P Mon­ta­ge­plat­te 994, ohne Re­ge­lung, Jun­kers AZB09 Dach schwarz 80/125, Jun­kers SK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234"/>
    <n v="289859"/>
    <s v="/preisvergleich/Relocate/475957335.html?categoryId=18406&amp;pos=10&amp;price=3234.0&amp;productid=2286143&amp;sid=289859&amp;type=offer"/>
    <s v=" Vail­lant ecoTEC ex­clu­siv VC 276/4-7 Brenn­wert­ther­me Schrägdach rot 60/100, au­ro­MA­TIC 620/3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3980"/>
    <n v="289859"/>
    <s v="/preisvergleich/Relocate/481848097.html?categoryId=18406&amp;pos=4&amp;price=3980.0&amp;productid=3497887&amp;sid=289859&amp;type=offer"/>
    <s v=" Jun­kers Ce­ra­pur­Com­fort ZBR 42-3 A 21 Gas-Brenn­wert­ther­me 42 kW, L / LL Jun­kers FR 50, Mon­ta­ge­plat­te 993, Jun­kers SK 160-5 ZB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0"/>
    <n v="289859"/>
    <s v="/preisvergleich/Relocate/481860909.html?categoryId=18406&amp;pos=3&amp;price=3850.0&amp;productid=1750863&amp;sid=289859&amp;type=offer"/>
    <s v=" Jun­kers Ce­ra­pur­Com­fort ZBR 42-3 A 31 Gas-Brenn­wert­ther­me 42 kW, Flg. P Mon­ta­ge­plat­te 994, ohne Re­ge­lung, Jun­kers AZB10 Dach rot 80/125, Jun­kers SK 200-5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235"/>
    <n v="289859"/>
    <s v="/preisvergleich/Relocate/475957353.html?categoryId=18406&amp;pos=11&amp;price=3235.0&amp;productid=2286143&amp;sid=289859&amp;type=offer"/>
    <s v=" Vail­lant ecoTEC ex­clu­siv VC 276/4-7 Brenn­wert­ther­me ca­lor­MA­TIC 470f, Schacht­sys­tem­pa­ket 7.5m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3980"/>
    <n v="289859"/>
    <s v="/preisvergleich/Relocate/481848217.html?categoryId=18406&amp;pos=5&amp;price=3980.0&amp;productid=3497887&amp;sid=289859&amp;type=offer"/>
    <s v=" Jun­kers Ce­ra­pur­Com­fort ZBR 42-3 A 21 Gas-Brenn­wert­ther­me 42 kW, L / LL Jun­kers FR 50, Mon­ta­ge­plat­te 994, Jun­kers AZB10 Dach rot 80/125, Jun­kers SK 200-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0"/>
    <n v="289859"/>
    <s v="/preisvergleich/Relocate/481846902.html?categoryId=18406&amp;pos=4&amp;price=3850.0&amp;productid=1750863&amp;sid=289859&amp;type=offer"/>
    <s v=" Jun­kers Ce­ra­pur­Com­fort ZBR 42-3 A 21 Gas-Brenn­wert­ther­me 42 kW, L / LL Jun­kers FR 120, Jun­kers SK 200-5 ZB, ohne Mon­ta­ge­plat­te, ATEC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239"/>
    <n v="289859"/>
    <s v="/preisvergleich/Relocate/475957533.html?categoryId=18406&amp;pos=12&amp;price=3239.0&amp;productid=2286143&amp;sid=289859&amp;type=offer"/>
    <s v=" Vail­lant ecoTEC ex­clu­siv VC 146/4-7 Brenn­wert­ther­me ca­lor­MA­TIC 470f, Schacht­sys­tem­pa­ket 10m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3980"/>
    <n v="289859"/>
    <s v="/preisvergleich/Relocate/481848300.html?categoryId=18406&amp;pos=6&amp;price=3980.0&amp;productid=3497887&amp;sid=289859&amp;type=offer"/>
    <s v=" Jun­kers Ce­ra­pur­Com­fort ZBR 42-3 A 21 Gas-Brenn­wert­ther­me 42 kW, L / LL Jun­kers FR 120, Mon­ta­ge­plat­te 258, Jun­kers SK 160-5 ZB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0"/>
    <n v="289859"/>
    <s v="/preisvergleich/Relocate/481846665.html?categoryId=18406&amp;pos=5&amp;price=3850.0&amp;productid=1750863&amp;sid=289859&amp;type=offer"/>
    <s v=" Jun­kers Ce­ra­pur­Com­fort ZBR 42-3 A 21 Gas-Brenn­wert­ther­me 42 kW, L / LL Jun­kers FR 120, Mon­ta­ge­plat­te 993, Jun­kers ST 120-5 Z, ATEC Schacht 8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240"/>
    <n v="289859"/>
    <s v="/preisvergleich/Relocate/475958059.html?categoryId=18406&amp;pos=13&amp;price=3240.0&amp;productid=2286143&amp;sid=289859&amp;type=offer"/>
    <s v=" Vail­lant Paket 1.57/3 ecoTEC ex­clu­siv VC 276/4-7, 470/4, VIH R 200/6 H Vail­lant"/>
    <n v="18406"/>
    <x v="21"/>
    <n v="0"/>
    <n v="20"/>
    <e v="#N/A"/>
    <e v="#N/A"/>
    <n v="0"/>
    <n v="18"/>
    <b v="0"/>
    <e v="#N/A"/>
    <s v="FALSCH"/>
    <x v="2"/>
    <s v="146"/>
    <e v="#N/A"/>
    <m/>
    <e v="#N/A"/>
  </r>
  <r>
    <s v="Junkers ZBR 42 3 A21"/>
    <n v="3980"/>
    <n v="289859"/>
    <s v="/preisvergleich/Relocate/481847614.html?categoryId=18406&amp;pos=7&amp;price=3980.0&amp;productid=3497887&amp;sid=289859&amp;type=offer"/>
    <s v=" Jun­kers Ce­ra­pur­Com­fort ZBR 42-3 A 21 Gas-Brenn­wert­ther­me 42 kW, L / LL Jun­kers FR 120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0"/>
    <n v="289859"/>
    <s v="/preisvergleich/Relocate/481863959.html?categoryId=18406&amp;pos=6&amp;price=3850.0&amp;productid=1750863&amp;sid=289859&amp;type=offer"/>
    <s v=" Jun­kers Ce­ra­pur­Com­fort ZBR 42-3 A 31 Gas-Brenn­wert­ther­me 42 kW, Flg. P Jun­kers FR 120, Mon­ta­ge­plat­te 993, Jun­kers ST 120-5 Z, ATEC Schacht 6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243"/>
    <n v="289859"/>
    <s v="/preisvergleich/Relocate/475957801.html?categoryId=18406&amp;pos=14&amp;price=3243.0&amp;productid=2286143&amp;sid=289859&amp;type=offer"/>
    <s v=" Vail­lant ecoTEC ex­clu­siv VC 146/4-7 Brenn­wert­ther­me Schacht­sys­tem­pa­ket 7.5m, ca­lor­MA­TIC 630/3, ohne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3980"/>
    <n v="289859"/>
    <s v="/preisvergleich/Relocate/481847736.html?categoryId=18406&amp;pos=8&amp;price=3980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0"/>
    <n v="289859"/>
    <s v="/preisvergleich/Relocate/481848662.html?categoryId=18406&amp;pos=7&amp;price=3850.0&amp;productid=1750863&amp;sid=289859&amp;type=offer"/>
    <s v=" Jun­kers Ce­ra­pur­Com­fort ZBR 42-3 A 21 Gas-Brenn­wert­ther­me 42 kW, L / LL Jun­kers FR 50, Jun­kers SK 160-5 ZB, Mon­ta­ge­plat­te 258 + 223-1 (Un­ter­putz)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243"/>
    <n v="289859"/>
    <s v="/preisvergleich/Relocate/475957630.html?categoryId=18406&amp;pos=15&amp;price=3243.0&amp;productid=2286143&amp;sid=289859&amp;type=offer"/>
    <s v=" Vail­lant ecoTEC ex­clu­siv VC 146/4-7 Brenn­wert­ther­me Schacht­sys­tem­pa­ket 7.5m, au­ro­MA­TIC 620/3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3980"/>
    <n v="289859"/>
    <s v="/preisvergleich/Relocate/481847685.html?categoryId=18406&amp;pos=9&amp;price=3980.0&amp;productid=3497887&amp;sid=289859&amp;type=offer"/>
    <s v=" Jun­kers Ce­ra­pur­Com­fort ZBR 42-3 A 21 Gas-Brenn­wert­ther­me 42 kW, L / LL Jun­kers FR 120, Mon­ta­ge­plat­te 993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0"/>
    <n v="289859"/>
    <s v="/preisvergleich/Relocate/481848369.html?categoryId=18406&amp;pos=8&amp;price=3850.0&amp;productid=1750863&amp;sid=289859&amp;type=offer"/>
    <s v=" Jun­kers Ce­ra­pur­Com­fort ZBR 42-3 A 21 Gas-Brenn­wert­ther­me 42 kW, L / LL Mon­ta­ge­plat­te 993, ohne Re­ge­lung, Jun­kers ST 120-5 Z, Jun­kers Schacht 10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980"/>
    <n v="289859"/>
    <s v="/preisvergleich/Relocate/481847792.html?categoryId=18406&amp;pos=10&amp;price=3980.0&amp;productid=3497887&amp;sid=289859&amp;type=offer"/>
    <s v=" Jun­kers Ce­ra­pur­Com­fort ZBR 42-3 A 21 Gas-Brenn­wert­ther­me 42 kW, L / LL Jun­kers FR 120, Mon­ta­ge­plat­te 994, Jun­kers SK 200-5 ZB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0"/>
    <n v="289859"/>
    <s v="/preisvergleich/Relocate/481848506.html?categoryId=18406&amp;pos=9&amp;price=3850.0&amp;productid=1750863&amp;sid=289859&amp;type=offer"/>
    <s v=" Jun­kers Ce­ra­pur­Com­fort ZBR 42-3 A 21 Gas-Brenn­wert­ther­me 42 kW, L / LL Jun­kers FR 120, Jun­kers ST 120-5 Z, Jun­kers Schacht 8 Meter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980"/>
    <n v="289859"/>
    <s v="/preisvergleich/Relocate/481847541.html?categoryId=18406&amp;pos=11&amp;price=3980.0&amp;productid=3497887&amp;sid=289859&amp;type=offer"/>
    <s v=" Jun­kers Ce­ra­pur­Com­fort ZBR 42-3 A 21 Gas-Brenn­wert­ther­me 42 kW, L / LL Jun­kers FR 12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5"/>
    <n v="289859"/>
    <s v="/preisvergleich/Relocate/481846817.html?categoryId=18406&amp;pos=10&amp;price=3855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985"/>
    <n v="289859"/>
    <s v="/preisvergleich/Relocate/481848218.html?categoryId=18406&amp;pos=12&amp;price=3985.0&amp;productid=3497887&amp;sid=289859&amp;type=offer"/>
    <s v=" Jun­kers Ce­ra­pur­Com­fort ZBR 42-3 A 21 Gas-Brenn­wert­ther­me 42 kW, L / LL Jun­kers FR 50, Mon­ta­ge­plat­te 993, Jun­kers AZB09 Dach schwarz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5"/>
    <n v="289859"/>
    <s v="/preisvergleich/Relocate/481846702.html?categoryId=18406&amp;pos=11&amp;price=3855.0&amp;productid=1750863&amp;sid=289859&amp;type=offer"/>
    <s v=" Jun­kers Ce­ra­pur­Com­fort ZBR 42-3 A 21 Gas-Brenn­wert­ther­me 42 kW, L / LL Jun­kers FR 50, Jun­kers SK 160-5 ZB, Jun­kers Schacht 6 Meter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985"/>
    <n v="289859"/>
    <s v="/preisvergleich/Relocate/481847910.html?categoryId=18406&amp;pos=13&amp;price=3985.0&amp;productid=3497887&amp;sid=289859&amp;type=offer"/>
    <s v=" Jun­kers Ce­ra­pur­Com­fort ZBR 42-3 A 21 Gas-Brenn­wert­ther­me 42 kW, L / LL Jun­kers FR 50, Mon­ta­ge­plat­te 993, Jun­kers AZB10 Dach rot 80/125, Jun­kers SK 200-5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5"/>
    <n v="289859"/>
    <s v="/preisvergleich/Relocate/481846683.html?categoryId=18406&amp;pos=12&amp;price=3855.0&amp;productid=1750863&amp;sid=289859&amp;type=offer"/>
    <s v=" Jun­kers Ce­ra­pur­Com­fort ZBR 42-3 A 21 Gas-Brenn­wert­ther­me 42 kW, L / LL Jun­kers FW 200, Mon­ta­ge­plat­te 994, Jun­kers SK 160-5 ZB, ohne Ab­gas­pa­ket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985"/>
    <n v="289859"/>
    <s v="/preisvergleich/Relocate/481848035.html?categoryId=18406&amp;pos=14&amp;price=3985.0&amp;productid=3497887&amp;sid=289859&amp;type=offer"/>
    <s v=" Jun­kers Ce­ra­pur­Com­fort ZBR 42-3 A 21 Gas-Brenn­wert­ther­me 42 kW, L / LL Jun­kers FR 50, Mon­ta­ge­plat­te 258, Jun­kers Schacht 4 Meter 80/125, Jun­kers SK 200-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5"/>
    <n v="289859"/>
    <s v="/preisvergleich/Relocate/481848208.html?categoryId=18406&amp;pos=13&amp;price=3855.0&amp;productid=1750863&amp;sid=289859&amp;type=offer"/>
    <s v=" Jun­kers Ce­ra­pur­Com­fort ZBR 42-3 A 21 Gas-Brenn­wert­ther­me 42 kW, L / LL Jun­kers FR 120, Jun­kers SK 160-5 ZB, Jun­kers Schacht 4 Meter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 A21"/>
    <n v="3985"/>
    <n v="289859"/>
    <s v="/preisvergleich/Relocate/481847578.html?categoryId=18406&amp;pos=15&amp;price=3985.0&amp;productid=3497887&amp;sid=289859&amp;type=offer"/>
    <s v=" Jun­kers Ce­ra­pur­Com­fort ZBR 42-3 A 21 Gas-Brenn­wert­ther­me 42 kW, L / LL Jun­kers FR 120, Mon­ta­ge­plat­te 258 + 223-1 (Un­ter­putz)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 A"/>
    <n v="3855"/>
    <n v="289859"/>
    <s v="/preisvergleich/Relocate/481847681.html?categoryId=18406&amp;pos=14&amp;price=3855.0&amp;productid=1750863&amp;sid=289859&amp;type=offer"/>
    <s v=" Jun­kers Ce­ra­pur­Com­fort ZBR 42-3 A 21 Gas-Brenn­wert­ther­me 42 kW, L / LL Jun­kers FW 120, Jun­kers ST 120-5 Z, ohne Mon­ta­ge­plat­te, ATEC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3855"/>
    <n v="289859"/>
    <s v="/preisvergleich/Relocate/481848946.html?categoryId=18406&amp;pos=15&amp;price=3855.0&amp;productid=1750863&amp;sid=289859&amp;type=offer"/>
    <s v=" Jun­kers Ce­ra­pur­Com­fort ZBR 42-3 A 21 Gas-Brenn­wert­ther­me 42 kW, L / LL Mon­ta­ge­plat­te 994, ohne Re­ge­lung, Jun­kers SK 160-5 ZB, Jun­kers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146 exclusiv"/>
    <n v="3248"/>
    <n v="289859"/>
    <s v="/preisvergleich/Relocate/475958194.html?categoryId=18406&amp;pos=1&amp;price=3248.0&amp;productid=2286143&amp;sid=289859&amp;type=offer"/>
    <s v=" Vail­lant ecoTEC ex­clu­siv VC 146/4-7 Brenn­wert­ther­me Schacht­sys­tem­pa­ket 7.5m, au­ro­MA­TIC 620/3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248"/>
    <n v="289859"/>
    <s v="/preisvergleich/Relocate/475957246.html?categoryId=18406&amp;pos=2&amp;price=3248.0&amp;productid=2286143&amp;sid=289859&amp;type=offer"/>
    <s v=" Vail­lant ecoTEC ex­clu­siv VC 206/4-7 Brenn­wert­ther­me ca­lor­MA­TIC 470f, Schacht­sys­tem­pa­ket 10m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252"/>
    <n v="289859"/>
    <s v="/preisvergleich/Relocate/475958100.html?categoryId=18406&amp;pos=3&amp;price=3252.0&amp;productid=2286143&amp;sid=289859&amp;type=offer"/>
    <s v=" Vail­lant ecoTEC ex­clu­siv VC 206/4-7 Brenn­wert­ther­me Schacht­sys­tem­pa­ket 7.5m, au­ro­MA­TIC 620/3, Un­ter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252"/>
    <n v="289859"/>
    <s v="/preisvergleich/Relocate/475957710.html?categoryId=18406&amp;pos=4&amp;price=3252.0&amp;productid=2286143&amp;sid=289859&amp;type=offer"/>
    <s v=" Vail­lant ecoTEC ex­clu­siv VC 206/4-7 Brenn­wert­ther­me Schacht­sys­tem­pa­ket 7.5m, ca­lor­MA­TIC 630/3, ohne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254"/>
    <n v="289859"/>
    <s v="/preisvergleich/Relocate/475957743.html?categoryId=18406&amp;pos=5&amp;price=3254.0&amp;productid=2286143&amp;sid=289859&amp;type=offer"/>
    <s v=" Vail­lant ecoTEC ex­clu­siv VC 356/4-7 Brenn­wert­ther­me ohne, ohne Ab­gas­pa­ket, ca­lor­MA­TIC 630/3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255"/>
    <n v="289859"/>
    <s v="/preisvergleich/Relocate/475957382.html?categoryId=18406&amp;pos=6&amp;price=3255.0&amp;productid=2286143&amp;sid=289859&amp;type=offer"/>
    <s v=" Vail­lant ecoTEC ex­clu­siv VC 466/4-7 Brenn­wert­ther­me ohne Re­ge­lung, Zu­be­hör­pa­ket A+B+F, Schacht­ein­bau 80/125 7.5m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257"/>
    <n v="289859"/>
    <s v="/preisvergleich/Relocate/475957740.html?categoryId=18406&amp;pos=7&amp;price=3257.0&amp;productid=2286143&amp;sid=289859&amp;type=offer"/>
    <s v=" Vail­lant ecoTEC ex­clu­siv VC 206/4-7 Brenn­wert­ther­me Schacht­sys­tem­pa­ket 7.5m, au­ro­MA­TIC 620/3, Auf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3855"/>
    <n v="289859"/>
    <s v="/preisvergleich/Relocate/481848659.html?categoryId=18406&amp;pos=1&amp;price=3855.0&amp;productid=1750863&amp;sid=289859&amp;type=offer"/>
    <s v=" Jun­kers Ce­ra­pur­Com­fort ZBR 42-3 A 21 Gas-Brenn­wert­ther­me 42 kW, L / LL Jun­kers FR 50, Mon­ta­ge­plat­te 994, Jun­kers SK 160-5 ZB, ATEC Schacht 6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85"/>
    <n v="289859"/>
    <s v="/preisvergleich/Relocate/481847110.html?categoryId=18406&amp;pos=1&amp;price=3985.0&amp;productid=3497887&amp;sid=289859&amp;type=offer"/>
    <s v=" Jun­kers Ce­ra­pur­Com­fort ZBR 42-3 A 21 Gas-Brenn­wert­ther­me 42 kW, L / LL Jun­kers FR 120, Mon­ta­ge­plat­te 993, Jun­kers SK 200-5 ZB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258"/>
    <n v="289859"/>
    <s v="/preisvergleich/Relocate/475958015.html?categoryId=18406&amp;pos=8&amp;price=3258.0&amp;productid=2286143&amp;sid=289859&amp;type=offer"/>
    <s v=" Vail­lant ecoTEC ex­clu­siv VC 146/4-7 Brenn­wert­ther­me Schacht­sys­tem­pa­ket 10m, au­ro­MA­TIC 620/3, Auf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3855"/>
    <n v="289859"/>
    <s v="/preisvergleich/Relocate/481848461.html?categoryId=18406&amp;pos=2&amp;price=3855.0&amp;productid=1750863&amp;sid=289859&amp;type=offer"/>
    <s v=" Jun­kers Ce­ra­pur­Com­fort ZBR 42-3 A 21 Gas-Brenn­wert­ther­me 42 kW, L / LL Jun­kers FR 50, Jun­kers SK 160-5 ZB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0"/>
    <n v="289859"/>
    <s v="/preisvergleich/Relocate/481847688.html?categoryId=18406&amp;pos=2&amp;price=3990.0&amp;productid=3497887&amp;sid=289859&amp;type=offer"/>
    <s v=" Jun­kers Ce­ra­pur­Com­fort ZBR 42-3 A 21 Gas-Brenn­wert­ther­me 42 kW, L / LL Jun­kers FR 120, Mon­ta­ge­plat­te 258 + 528-1 (Auf­putz)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267"/>
    <n v="289859"/>
    <s v="/preisvergleich/Relocate/475958104.html?categoryId=18406&amp;pos=9&amp;price=3267.0&amp;productid=2286143&amp;sid=289859&amp;type=offer"/>
    <s v=" Vail­lant ecoTEC ex­clu­siv VC 206/4-7 Brenn­wert­ther­me Schacht­sys­tem­pa­ket 10m, au­ro­MA­TIC 620/3, Auf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3860"/>
    <n v="289859"/>
    <s v="/preisvergleich/Relocate/481860821.html?categoryId=18406&amp;pos=3&amp;price=3860.0&amp;productid=1750863&amp;sid=289859&amp;type=offer"/>
    <s v=" Jun­kers Ce­ra­pur­Com­fort ZBR 42-3 A 31 Gas-Brenn­wert­ther­me 42 kW, Flg. P Jun­kers FR 120, Mon­ta­ge­plat­te 993, Jun­kers ST 120-5 Z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0"/>
    <n v="289859"/>
    <s v="/preisvergleich/Relocate/481847778.html?categoryId=18406&amp;pos=3&amp;price=3990.0&amp;productid=3497887&amp;sid=289859&amp;type=offer"/>
    <s v=" Jun­kers Ce­ra­pur­Com­fort ZBR 42-3 A 21 Gas-Brenn­wert­ther­me 42 kW, L / LL Jun­kers FW 120, Jun­kers SK 200-5 ZB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270"/>
    <n v="289859"/>
    <s v="/preisvergleich/Relocate/475958316.html?categoryId=18406&amp;pos=10&amp;price=3270.0&amp;productid=2286143&amp;sid=289859&amp;type=offer"/>
    <s v=" Vail­lant ecoTEC ex­clu­siv VC 466/4-7 Brenn­wert­ther­me ohne, ohne Re­ge­lung, Schacht­ein­bau 80/125 10m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3860"/>
    <n v="289859"/>
    <s v="/preisvergleich/Relocate/481846853.html?categoryId=18406&amp;pos=4&amp;price=3860.0&amp;productid=1750863&amp;sid=289859&amp;type=offer"/>
    <s v=" Jun­kers Ce­ra­pur­Com­fort ZBR 42-3 A 21 Gas-Brenn­wert­ther­me 42 kW, L / LL Mon­ta­ge­plat­te 994, ohne Re­ge­lung, Jun­kers SK 200-5 ZB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0"/>
    <n v="289859"/>
    <s v="/preisvergleich/Relocate/481847786.html?categoryId=18406&amp;pos=4&amp;price=3990.0&amp;productid=3497887&amp;sid=289859&amp;type=offer"/>
    <s v=" Jun­kers Ce­ra­pur­Com­fort ZBR 42-3 A 21 Gas-Brenn­wert­ther­me 42 kW, L / LL Jun­kers FR 50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273"/>
    <n v="289859"/>
    <s v="/preisvergleich/Relocate/475958328.html?categoryId=18406&amp;pos=11&amp;price=3273.0&amp;productid=2286143&amp;sid=289859&amp;type=offer"/>
    <s v=" Vail­lant ecoTEC ex­clu­siv VC 146/4-7 Brenn­wert­ther­me Schacht­sys­tem­pa­ket 7.5m, au­ro­MA­TIC 620/3, Un­ter­putz mit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3860"/>
    <n v="289859"/>
    <s v="/preisvergleich/Relocate/481842518.html?categoryId=18406&amp;pos=5&amp;price=3860.0&amp;productid=1750863&amp;sid=289859&amp;type=offer"/>
    <s v=" Jun­kers Ce­ra­pur­Com­fort ZBR 42-3 A 21 Gas-Brenn­wert­ther­me 42 kW, L / LL Mon­ta­ge­plat­te 993, ohne Re­ge­lung, Jun­kers SK 160-5 ZB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5"/>
    <n v="289859"/>
    <s v="/preisvergleich/Relocate/481847966.html?categoryId=18406&amp;pos=5&amp;price=3995.0&amp;productid=3497887&amp;sid=289859&amp;type=offer"/>
    <s v=" Jun­kers Ce­ra­pur­Com­fort ZBR 42-3 A 21 Gas-Brenn­wert­ther­me 42 kW, L / LL Jun­kers FW 200, Mon­ta­ge­plat­te 258, Jun­kers SK 160-5 ZB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274"/>
    <n v="289859"/>
    <s v="/preisvergleich/Relocate/475958448.html?categoryId=18406&amp;pos=12&amp;price=3274.0&amp;productid=2286143&amp;sid=289859&amp;type=offer"/>
    <s v=" Vail­lant ecoTEC ex­clu­siv VC 276/4-7 Brenn­wert­ther­me Flach­dach schwarz 60/100, ca­lor­MA­TIC 630/3, Auf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3860"/>
    <n v="289859"/>
    <s v="/preisvergleich/Relocate/481846547.html?categoryId=18406&amp;pos=6&amp;price=3860.0&amp;productid=1750863&amp;sid=289859&amp;type=offer"/>
    <s v=" Jun­kers Ce­ra­pur­Com­fort ZBR 42-3 A 21 Gas-Brenn­wert­ther­me 42 kW, L / LL Jun­kers FR 120, Jun­kers AZB09 Dach schwarz 80/125, Jun­kers SK 200-5 ZB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5"/>
    <n v="289859"/>
    <s v="/preisvergleich/Relocate/481847612.html?categoryId=18406&amp;pos=6&amp;price=3995.0&amp;productid=3497887&amp;sid=289859&amp;type=offer"/>
    <s v=" Jun­kers Ce­ra­pur­Com­fort ZBR 42-3 A 21 Gas-Brenn­wert­ther­me 42 kW, L / LL Jun­kers FW 120, Mon­ta­ge­plat­te 994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274"/>
    <n v="289859"/>
    <s v="/preisvergleich/Relocate/475957824.html?categoryId=18406&amp;pos=13&amp;price=3274.0&amp;productid=2286143&amp;sid=289859&amp;type=offer"/>
    <s v=" Vail­lant ecoTEC ex­clu­siv VC 276/4-7 Brenn­wert­ther­me Flach­dach rot 60/100, ca­lor­MA­TIC 630/3, Auf­putz ohne Spei­cher­an­schluss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3860"/>
    <n v="289859"/>
    <s v="/preisvergleich/Relocate/481846412.html?categoryId=18406&amp;pos=7&amp;price=3860.0&amp;productid=1750863&amp;sid=289859&amp;type=offer"/>
    <s v=" Jun­kers Ce­ra­pur­Com­fort ZBR 42-3 A 21 Gas-Brenn­wert­ther­me 42 kW, L / LL Jun­kers FR 50, Jun­kers SK 200-5 ZB, ohne Mon­ta­ge­plat­te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5"/>
    <n v="289859"/>
    <s v="/preisvergleich/Relocate/481847718.html?categoryId=18406&amp;pos=7&amp;price=3995.0&amp;productid=3497887&amp;sid=289859&amp;type=offer"/>
    <s v=" Jun­kers Ce­ra­pur­Com­fort ZBR 42-3 A 21 Gas-Brenn­wert­ther­me 42 kW, L / LL Jun­kers FR 120, Mon­ta­ge­plat­te 258 + 223-1 (Un­ter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275"/>
    <n v="289859"/>
    <s v="/preisvergleich/Relocate/475958363.html?categoryId=18406&amp;pos=14&amp;price=3275.0&amp;productid=2286143&amp;sid=289859&amp;type=offer"/>
    <s v=" Vail­lant ecoTEC ex­clu­siv VC 656/4-7 Brenn­wert­ther­me, E / H ohne Re­ge­lung, Zu­be­hör­pa­ket A+B+F, Flach­dach schwarz 80/125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3860"/>
    <n v="289859"/>
    <s v="/preisvergleich/Relocate/481848096.html?categoryId=18406&amp;pos=8&amp;price=3860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5"/>
    <n v="289859"/>
    <s v="/preisvergleich/Relocate/481847226.html?categoryId=18406&amp;pos=8&amp;price=3995.0&amp;productid=3497887&amp;sid=289859&amp;type=offer"/>
    <s v=" Jun­kers Ce­ra­pur­Com­fort ZBR 42-3 A 21 Gas-Brenn­wert­ther­me 42 kW, L / LL Jun­kers FR 50, Mon­ta­ge­plat­te 993, Jun­kers SK 200-5 ZB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275"/>
    <n v="223861"/>
    <s v="/preisvergleich/Relocate/476245970.html?categoryId=18406&amp;pos=15&amp;price=3275.0&amp;productid=2286143&amp;sid=223861&amp;type=offer"/>
    <s v=" Vail­lant ex­clu­siv VC 146 Gas-Brenn­wert­ther­me 300L Gas­hei­zung Hei­zung Brenn­wert"/>
    <n v="18406"/>
    <x v="21"/>
    <n v="0"/>
    <n v="10"/>
    <e v="#N/A"/>
    <e v="#N/A"/>
    <n v="0"/>
    <n v="26"/>
    <b v="0"/>
    <e v="#N/A"/>
    <s v="FALSCH"/>
    <x v="2"/>
    <s v="146"/>
    <e v="#N/A"/>
    <m/>
    <e v="#N/A"/>
  </r>
  <r>
    <s v="Junkers ZBR 42 3A 23"/>
    <n v="3860"/>
    <n v="289859"/>
    <s v="/preisvergleich/Relocate/481847354.html?categoryId=18406&amp;pos=9&amp;price=3860.0&amp;productid=1750863&amp;sid=289859&amp;type=offer"/>
    <s v=" Jun­kers Ce­ra­pur­Com­fort ZBR 42-3 A 21 Gas-Brenn­wert­ther­me 42 kW, L / LL Jun­kers FR 50, Mon­ta­ge­plat­te 993, Jun­kers SK 160-5 ZB, ATEC Schacht 6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5"/>
    <n v="289859"/>
    <s v="/preisvergleich/Relocate/481847128.html?categoryId=18406&amp;pos=9&amp;price=3995.0&amp;productid=3497887&amp;sid=289859&amp;type=offer"/>
    <s v=" Jun­kers Ce­ra­pur­Com­fort ZBR 42-3 A 21 Gas-Brenn­wert­ther­me 42 kW, L / LL Jun­kers FR 50, Jun­kers Schacht 8 Meter 80/125, Jun­kers SK 200-5 ZB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860"/>
    <n v="289859"/>
    <s v="/preisvergleich/Relocate/481847369.html?categoryId=18406&amp;pos=10&amp;price=3860.0&amp;productid=1750863&amp;sid=289859&amp;type=offer"/>
    <s v=" Jun­kers Ce­ra­pur­Com­fort ZBR 42-3 A 21 Gas-Brenn­wert­ther­me 42 kW, L / LL Jun­kers FW 200, Mon­ta­ge­plat­te 993, Jun­kers SK 160-5 ZB, ohne Ab­gas­pa­ket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3995"/>
    <n v="289859"/>
    <s v="/preisvergleich/Relocate/481847142.html?categoryId=18406&amp;pos=10&amp;price=3995.0&amp;productid=3497887&amp;sid=289859&amp;type=offer"/>
    <s v=" Jun­kers Ce­ra­pur­Com­fort ZBR 42-3 A 21 Gas-Brenn­wert­ther­me 42 kW, L / LL ohne Re­ge­lung, Mon­ta­ge­plat­te 258 + 223-1 (Un­ter­putz)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860"/>
    <n v="289859"/>
    <s v="/preisvergleich/Relocate/481847481.html?categoryId=18406&amp;pos=11&amp;price=3860.0&amp;productid=1750863&amp;sid=289859&amp;type=offer"/>
    <s v=" Jun­kers Ce­ra­pur­Com­fort ZBR 42-3 A 21 Gas-Brenn­wert­ther­me 42 kW, L / LL Jun­kers FR 120, Jun­kers SK 160-5 ZB, Mon­ta­ge­plat­te 258 + 223-1 (Un­ter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4000"/>
    <n v="289859"/>
    <s v="/preisvergleich/Relocate/481847847.html?categoryId=18406&amp;pos=11&amp;price=400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860"/>
    <n v="289859"/>
    <s v="/preisvergleich/Relocate/481866604.html?categoryId=18406&amp;pos=12&amp;price=3860.0&amp;productid=1750863&amp;sid=289859&amp;type=offer"/>
    <s v=" Jun­kers Ce­ra­pur­Com­fort ZBR 42-3 A 31 Gas-Brenn­wert­ther­me 42 kW, Flg. P Jun­kers FR 120, Jun­kers SK 160-5 ZB, Mon­ta­ge­plat­te 258 + 223-1 (Un­ter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4000"/>
    <n v="289859"/>
    <s v="/preisvergleich/Relocate/481847939.html?categoryId=18406&amp;pos=12&amp;price=4000.0&amp;productid=3497887&amp;sid=289859&amp;type=offer"/>
    <s v=" Jun­kers Ce­ra­pur­Com­fort ZBR 42-3 A 21 Gas-Brenn­wert­ther­me 42 kW, L / LL ohne Re­ge­lung, Mon­ta­ge­plat­te 258 + 528-1 (Auf­putz)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860"/>
    <n v="289859"/>
    <s v="/preisvergleich/Relocate/481866618.html?categoryId=18406&amp;pos=13&amp;price=3860.0&amp;productid=1750863&amp;sid=289859&amp;type=offer"/>
    <s v=" Jun­kers Ce­ra­pur­Com­fort ZBR 42-3 A 31 Gas-Brenn­wert­ther­me 42 kW, Flg. P Jun­kers FR 50, Jun­kers SK 160-5 ZB, Mon­ta­ge­plat­te 258 + 223-1 (Un­ter­putz), Jun­kers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4000"/>
    <n v="289859"/>
    <s v="/preisvergleich/Relocate/481847650.html?categoryId=18406&amp;pos=13&amp;price=4000.0&amp;productid=3497887&amp;sid=289859&amp;type=offer"/>
    <s v=" Jun­kers Ce­ra­pur­Com­fort ZBR 42-3 A 21 Gas-Brenn­wert­ther­me 42 kW, L / LL Jun­kers FW 120, Mon­ta­ge­plat­te 993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860"/>
    <n v="289859"/>
    <s v="/preisvergleich/Relocate/481849096.html?categoryId=18406&amp;pos=14&amp;price=3860.0&amp;productid=1750863&amp;sid=289859&amp;type=offer"/>
    <s v=" Jun­kers Ce­ra­pur­Com­fort ZBR 42-3 A 21 Gas-Brenn­wert­ther­me 42 kW, L / LL Jun­kers FW 120, Mon­ta­ge­plat­te 258, Jun­kers ST 120-5 Z, ATEC Schacht 4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4000"/>
    <n v="289859"/>
    <s v="/preisvergleich/Relocate/481847328.html?categoryId=18406&amp;pos=14&amp;price=4000.0&amp;productid=3497887&amp;sid=289859&amp;type=offer"/>
    <s v=" Jun­kers Ce­ra­pur­Com­fort ZBR 42-3 A 21 Gas-Brenn­wert­ther­me 42 kW, L / LL Jun­kers FW 120, Mon­ta­ge­plat­te 258, Jun­kers ST 120-5 Z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3860"/>
    <n v="289859"/>
    <s v="/preisvergleich/Relocate/481848824.html?categoryId=18406&amp;pos=15&amp;price=3860.0&amp;productid=1750863&amp;sid=289859&amp;type=offer"/>
    <s v=" Jun­kers Ce­ra­pur­Com­fort ZBR 42-3 A 21 Gas-Brenn­wert­ther­me 42 kW, L / LL Jun­kers FR 120, Jun­kers AZB10 Dach rot 80/125, Jun­kers SK 200-5 ZB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1"/>
    <n v="4000"/>
    <n v="289859"/>
    <s v="/preisvergleich/Relocate/481847490.html?categoryId=18406&amp;pos=15&amp;price=4000.0&amp;productid=3497887&amp;sid=289859&amp;type=offer"/>
    <s v=" Jun­kers Ce­ra­pur­Com­fort ZBR 42-3 A 21 Gas-Brenn­wert­ther­me 42 kW, L / LL Jun­kers FW 200, Jun­kers ST 120-5 Z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3275"/>
    <n v="289859"/>
    <s v="/preisvergleich/Relocate/475957823.html?categoryId=18406&amp;pos=1&amp;price=3275.0&amp;productid=2286143&amp;sid=289859&amp;type=offer"/>
    <s v=" Vail­lant ecoTEC ex­clu­siv VC 656/4-7 Brenn­wert­ther­me, L/LL ohne Re­ge­lung, Zu­be­hör­pa­ket A+B+F, Flach­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275"/>
    <n v="289859"/>
    <s v="/preisvergleich/Relocate/475958006.html?categoryId=18406&amp;pos=2&amp;price=3275.0&amp;productid=2286143&amp;sid=289859&amp;type=offer"/>
    <s v=" Vail­lant ecoTEC ex­clu­siv VC 656/4-7 Brenn­wert­ther­me, E / H ohne Re­ge­lung, Zu­be­hör­pa­ket A+B+F, Flach­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275"/>
    <n v="289859"/>
    <s v="/preisvergleich/Relocate/475957892.html?categoryId=18406&amp;pos=3&amp;price=3275.0&amp;productid=2286143&amp;sid=289859&amp;type=offer"/>
    <s v=" Vail­lant ecoTEC ex­clu­siv VC 656/4-7 Brenn­wert­ther­me, L/LL ohne Re­ge­lung, Zu­be­hör­pa­ket A+B+F, Flach­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275"/>
    <n v="289859"/>
    <s v="/preisvergleich/Relocate/475957428.html?categoryId=18406&amp;pos=4&amp;price=3275.0&amp;productid=2286143&amp;sid=289859&amp;type=offer"/>
    <s v=" Vail­lant ecoTEC ex­clu­siv VC 276/4-7 Brenn­wert­ther­me ca­lor­MA­TIC 470f, Schacht­sys­tem­pa­ket 10m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279"/>
    <n v="289859"/>
    <s v="/preisvergleich/Relocate/475958089.html?categoryId=18406&amp;pos=5&amp;price=3279.0&amp;productid=2286143&amp;sid=289859&amp;type=offer"/>
    <s v=" Vail­lant ecoTEC ex­clu­siv VC 276/4-7 Brenn­wert­ther­me Schrägdach schwarz 60/100, ca­lor­MA­TIC 630/3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279"/>
    <n v="289859"/>
    <s v="/preisvergleich/Relocate/475957427.html?categoryId=18406&amp;pos=6&amp;price=3279.0&amp;productid=2286143&amp;sid=289859&amp;type=offer"/>
    <s v=" Vail­lant ecoTEC ex­clu­siv VC 356/4-7 Brenn­wert­ther­me ohne Ab­gas­pa­ket, ca­lor­MA­TIC 630/3, Zu­be­hör­pa­ket A+B+C+D+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279"/>
    <n v="289859"/>
    <s v="/preisvergleich/Relocate/475957724.html?categoryId=18406&amp;pos=7&amp;price=3279.0&amp;productid=2286143&amp;sid=289859&amp;type=offer"/>
    <s v=" Vail­lant ecoTEC ex­clu­siv VC 276/4-7 Brenn­wert­ther­me Schrägdach rot 60/100, ca­lor­MA­TIC 630/3, Auf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05"/>
    <n v="289859"/>
    <s v="/preisvergleich/Relocate/481847857.html?categoryId=18406&amp;pos=1&amp;price=4005.0&amp;productid=3497887&amp;sid=289859&amp;type=offer"/>
    <s v=" Jun­kers Ce­ra­pur­Com­fort ZBR 42-3 A 21 Gas-Brenn­wert­ther­me 42 kW, L / LL Jun­kers FR 120, Mon­ta­ge­plat­te 993, Jun­kers SK 200-5 ZB, ATEC Schacht 6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0"/>
    <n v="289859"/>
    <s v="/preisvergleich/Relocate/481866156.html?categoryId=18406&amp;pos=1&amp;price=3860.0&amp;productid=1750863&amp;sid=289859&amp;type=offer"/>
    <s v=" Jun­kers Ce­ra­pur­Com­fort ZBR 42-3 A 31 Gas-Brenn­wert­ther­me 42 kW, Flg. P Jun­kers FR 50, Jun­kers SK 200-5 ZB, ohne Mon­ta­ge­plat­te, ATEC Schacht 8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279"/>
    <n v="289859"/>
    <s v="/preisvergleich/Relocate/475957195.html?categoryId=18406&amp;pos=8&amp;price=3279.0&amp;productid=2286143&amp;sid=289859&amp;type=offer"/>
    <s v=" Vail­lant ecoTEC ex­clu­siv VC 356/4-7 Brenn­wert­ther­me ca­lor­MA­TIC 470/4, ohne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05"/>
    <n v="289859"/>
    <s v="/preisvergleich/Relocate/481848029.html?categoryId=18406&amp;pos=2&amp;price=4005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60880.html?categoryId=18406&amp;pos=2&amp;price=3865.0&amp;productid=1750863&amp;sid=289859&amp;type=offer"/>
    <s v=" Jun­kers Ce­ra­pur­Com­fort ZBR 42-3 A 31 Gas-Brenn­wert­ther­me 42 kW, Flg. P Jun­kers FW 120, Jun­kers ST 120-5 Z, Jun­kers AZB09 Dach schwarz 80/125, oh­n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280"/>
    <n v="289859"/>
    <s v="/preisvergleich/Relocate/475958402.html?categoryId=18406&amp;pos=9&amp;price=3280.0&amp;productid=2286143&amp;sid=289859&amp;type=offer"/>
    <s v=" Vail­lant ecoTEC ex­clu­siv VC 656/4-7 Brenn­wert­ther­me, E / H ohne Re­ge­lung, Zu­be­hör­pa­ket A+B+F, Schräg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05"/>
    <n v="289859"/>
    <s v="/preisvergleich/Relocate/481847563.html?categoryId=18406&amp;pos=3&amp;price=4005.0&amp;productid=3497887&amp;sid=289859&amp;type=offer"/>
    <s v=" Jun­kers Ce­ra­pur­Com­fort ZBR 42-3 A 21 Gas-Brenn­wert­ther­me 42 kW, L / LL Jun­kers FR 120, Mon­ta­ge­plat­te 993, Jun­kers ST 120-5 Z, Jun­kers Schacht 8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7089.html?categoryId=18406&amp;pos=3&amp;price=3865.0&amp;productid=1750863&amp;sid=289859&amp;type=offer"/>
    <s v=" Jun­kers Ce­ra­pur­Com­fort ZBR 42-3 A 21 Gas-Brenn­wert­ther­me 42 kW, L / LL Mon­ta­ge­plat­te 258, ohne Re­ge­lung, Jun­kers Schacht 6 Meter 80/125, Jun­kers SK 200-5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280"/>
    <n v="289859"/>
    <s v="/preisvergleich/Relocate/475957881.html?categoryId=18406&amp;pos=10&amp;price=3280.0&amp;productid=2286143&amp;sid=289859&amp;type=offer"/>
    <s v=" Vail­lant ecoTEC ex­clu­siv VC 656/4-7 Brenn­wert­ther­me, E / H ohne Re­ge­lung, Zu­be­hör­pa­ket A+B+F, Schräg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05"/>
    <n v="289859"/>
    <s v="/preisvergleich/Relocate/481847638.html?categoryId=18406&amp;pos=4&amp;price=4005.0&amp;productid=3497887&amp;sid=289859&amp;type=offer"/>
    <s v=" Jun­kers Ce­ra­pur­Com­fort ZBR 42-3 A 21 Gas-Brenn­wert­ther­me 42 kW, L / LL Jun­kers FR 50, Mon­ta­ge­plat­te 994, Jun­kers SK 160-5 ZB, Jun­kers Schacht 6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6821.html?categoryId=18406&amp;pos=4&amp;price=3865.0&amp;productid=1750863&amp;sid=289859&amp;type=offer"/>
    <s v=" Jun­kers Ce­ra­pur­Com­fort ZBR 42-3 A 21 Gas-Brenn­wert­ther­me 42 kW, L / LL Mon­ta­ge­plat­te 993, ohne Re­ge­lung, Jun­kers SK 200-5 ZB, ATEC Schacht 10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280"/>
    <n v="289859"/>
    <s v="/preisvergleich/Relocate/475957899.html?categoryId=18406&amp;pos=11&amp;price=3280.0&amp;productid=2286143&amp;sid=289859&amp;type=offer"/>
    <s v=" Vail­lant ecoTEC ex­clu­siv VC 656/4-7 Brenn­wert­ther­me, L/LL ohne Re­ge­lung, Zu­be­hör­pa­ket A+B+F, Schräg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05"/>
    <n v="289859"/>
    <s v="/preisvergleich/Relocate/481847386.html?categoryId=18406&amp;pos=5&amp;price=4005.0&amp;productid=3497887&amp;sid=289859&amp;type=offer"/>
    <s v=" Jun­kers Ce­ra­pur­Com­fort ZBR 42-3 A 21 Gas-Brenn­wert­ther­me 42 kW, L / LL Jun­kers FW 120, Jun­kers ST 120-5 Z, Mon­ta­ge­plat­te 258 + 528-1 (Auf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6737.html?categoryId=18406&amp;pos=5&amp;price=3865.0&amp;productid=1750863&amp;sid=289859&amp;type=offer"/>
    <s v=" Jun­kers Ce­ra­pur­Com­fort ZBR 42-3 A 21 Gas-Brenn­wert­ther­me 42 kW, L / LL Jun­kers FR 120, Mon­ta­ge­plat­te 994, Jun­kers SK 160-5 ZB, ATEC Schacht 4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280"/>
    <n v="289859"/>
    <s v="/preisvergleich/Relocate/475957447.html?categoryId=18406&amp;pos=12&amp;price=3280.0&amp;productid=2286143&amp;sid=289859&amp;type=offer"/>
    <s v=" Vail­lant ecoTEC ex­clu­siv VC 656/4-7 Brenn­wert­ther­me, L/LL ohne Re­ge­lung, Zu­be­hör­pa­ket A+B+F, Schräg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05"/>
    <n v="289859"/>
    <s v="/preisvergleich/Relocate/481847180.html?categoryId=18406&amp;pos=6&amp;price=4005.0&amp;productid=3497887&amp;sid=289859&amp;type=offer"/>
    <s v=" Jun­kers Ce­ra­pur­Com­fort ZBR 42-3 A 21 Gas-Brenn­wert­ther­me 42 kW, L / LL Jun­kers FR 120, Mon­ta­ge­plat­te 994, Jun­kers SK 160-5 ZB, Jun­kers Schacht 4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6538.html?categoryId=18406&amp;pos=6&amp;price=3865.0&amp;productid=1750863&amp;sid=289859&amp;type=offer"/>
    <s v=" Jun­kers Ce­ra­pur­Com­fort ZBR 42-3 A 21 Gas-Brenn­wert­ther­me 42 kW, L / LL Jun­kers FR 120, Mon­ta­ge­plat­te 994, Jun­kers ST 120-5 Z, ATEC Schacht 10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282"/>
    <n v="289859"/>
    <s v="/preisvergleich/Relocate/475957519.html?categoryId=18406&amp;pos=13&amp;price=3282.0&amp;productid=2286143&amp;sid=289859&amp;type=offer"/>
    <s v=" Vail­lant ecoTEC ex­clu­siv VC 206/4-7 Brenn­wert­ther­me Schacht­sys­tem­pa­ket 7.5m, au­ro­MA­TIC 620/3, Un­ter­putz mit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10"/>
    <n v="289859"/>
    <s v="/preisvergleich/Relocate/481848186.html?categoryId=18406&amp;pos=7&amp;price=4010.0&amp;productid=3497887&amp;sid=289859&amp;type=offer"/>
    <s v=" Jun­kers Ce­ra­pur­Com­fort ZBR 42-3 A 21 Gas-Brenn­wert­ther­me 42 kW, L / LL Jun­kers FR 120, Mon­ta­ge­plat­te 994, Jun­kers AZB09 Dach schwarz 80/125, Jun­kers SK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6367.html?categoryId=18406&amp;pos=7&amp;price=3865.0&amp;productid=1750863&amp;sid=289859&amp;type=offer"/>
    <s v=" Jun­kers Ce­ra­pur­Com­fort ZBR 42-3 A 21 Gas-Brenn­wert­ther­me 42 kW, L / LL Jun­kers FR 120, Jun­kers SK 160-5 ZB, Mon­ta­ge­plat­te 258 + 528-1 (Auf­putz), ATEC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283"/>
    <n v="289859"/>
    <s v="/preisvergleich/Relocate/475957336.html?categoryId=18406&amp;pos=14&amp;price=3283.0&amp;productid=2286143&amp;sid=289859&amp;type=offer"/>
    <s v=" Vail­lant ecoTEC ex­clu­siv VC 146/4-7 Brenn­wert­ther­me Schacht­sys­tem­pa­ket 10m, au­ro­MA­TIC 620/3, Un­ter­putz ohne Spei­cher­an­schluss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10"/>
    <n v="289859"/>
    <s v="/preisvergleich/Relocate/481848201.html?categoryId=18406&amp;pos=8&amp;price=4010.0&amp;productid=3497887&amp;sid=289859&amp;type=offer"/>
    <s v=" Jun­kers Ce­ra­pur­Com­fort ZBR 42-3 A 21 Gas-Brenn­wert­ther­me 42 kW, L / LL Jun­kers FR 50, Mon­ta­ge­plat­te 994, Jun­kers SK 200-5 ZB, ATEC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66828.html?categoryId=18406&amp;pos=8&amp;price=3865.0&amp;productid=1750863&amp;sid=289859&amp;type=offer"/>
    <s v=" Jun­kers Ce­ra­pur­Com­fort ZBR 42-3 A 31 Gas-Brenn­wert­ther­me 42 kW, Flg. P Mon­ta­ge­plat­te 994, ohne Re­ge­lung, Jun­kers ST 120-5 Z, Jun­kers Schacht 10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283"/>
    <n v="289859"/>
    <s v="/preisvergleich/Relocate/475957522.html?categoryId=18406&amp;pos=15&amp;price=3283.0&amp;productid=2286143&amp;sid=289859&amp;type=offer"/>
    <s v=" Vail­lant ecoTEC ex­clu­siv VC 146/4-7 Brenn­wert­ther­me Schacht­sys­tem­pa­ket 10m, ca­lor­MA­TIC 630/3, ohn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ZBR42 3 A 21"/>
    <n v="4010"/>
    <n v="289859"/>
    <s v="/preisvergleich/Relocate/481847377.html?categoryId=18406&amp;pos=9&amp;price=4010.0&amp;productid=3497887&amp;sid=289859&amp;type=offer"/>
    <s v=" Jun­kers Ce­ra­pur­Com­fort ZBR 42-3 A 21 Gas-Brenn­wert­ther­me 42 kW, L / LL Jun­kers FW 120, Jun­kers SK 200-5 ZB, ohne Mon­ta­ge­plat­te, ATEC Schacht 6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7344.html?categoryId=18406&amp;pos=9&amp;price=3865.0&amp;productid=1750863&amp;sid=289859&amp;type=offer"/>
    <s v=" Jun­kers Ce­ra­pur­Com­fort ZBR 42-3 A 21 Gas-Brenn­wert­ther­me 42 kW, L / LL Jun­kers FR 50, Mon­ta­ge­plat­te 994, Jun­kers SK 160-5 ZB, Jun­kers AZB09 Dach schwarz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42 3 A 21"/>
    <n v="4015"/>
    <n v="289859"/>
    <s v="/preisvergleich/Relocate/481847960.html?categoryId=18406&amp;pos=10&amp;price=4015.0&amp;productid=3497887&amp;sid=289859&amp;type=offer"/>
    <s v=" Jun­kers Ce­ra­pur­Com­fort ZBR 42-3 A 21 Gas-Brenn­wert­ther­me 42 kW, L / LL Jun­kers FR 120, Mon­ta­ge­plat­te 993, Jun­kers AZB09 Dach schwarz 80/125, Jun­kers SK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8626.html?categoryId=18406&amp;pos=10&amp;price=3865.0&amp;productid=1750863&amp;sid=289859&amp;type=offer"/>
    <s v=" Jun­kers Ce­ra­pur­Com­fort ZBR 42-3 A 21 Gas-Brenn­wert­ther­me 42 kW, L / LL Jun­kers FR 50, Mon­ta­ge­plat­te 258, Jun­kers ST 120-5 Z, Jun­kers Schacht 8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42 3 A 21"/>
    <n v="4020"/>
    <n v="289859"/>
    <s v="/preisvergleich/Relocate/481848125.html?categoryId=18406&amp;pos=11&amp;price=4020.0&amp;productid=3497887&amp;sid=289859&amp;type=offer"/>
    <s v=" Jun­kers Ce­ra­pur­Com­fort ZBR 42-3 A 21 Gas-Brenn­wert­ther­me 42 kW, L / LL Jun­kers FW 200, Mon­ta­ge­plat­te 994, Jun­kers ST 120-5 Z, ATEC Schacht 4 Meter 80/125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8778.html?categoryId=18406&amp;pos=11&amp;price=3865.0&amp;productid=1750863&amp;sid=289859&amp;type=offer"/>
    <s v=" Jun­kers Ce­ra­pur­Com­fort ZBR 42-3 A 21 Gas-Brenn­wert­ther­me 42 kW, L / LL Jun­kers FW 200, Mon­ta­ge­plat­te 258, ohne Ab­gas­pa­ket, Jun­kers SK 200-5 ZB Jun­kers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42 3 A 21"/>
    <n v="4020"/>
    <n v="289859"/>
    <s v="/preisvergleich/Relocate/481847989.html?categoryId=18406&amp;pos=12&amp;price=4020.0&amp;productid=3497887&amp;sid=289859&amp;type=offer"/>
    <s v=" Jun­kers Ce­ra­pur­Com­fort ZBR 42-3 A 21 Gas-Brenn­wert­ther­me 42 kW, L / LL Jun­kers FW 120, Jun­kers AZB10 Dach rot 80/125, Jun­kers SK 200-5 ZB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8397.html?categoryId=18406&amp;pos=12&amp;price=3865.0&amp;productid=1750863&amp;sid=289859&amp;type=offer"/>
    <s v=" Jun­kers Ce­ra­pur­Com­fort ZBR 42-3 A 21 Gas-Brenn­wert­ther­me 42 kW, L / LL Jun­kers FR 50, Mon­ta­ge­plat­te 258, Jun­kers SK 200-5 ZB, ATEC Schacht 6 Meter 80/125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42 3 A 21"/>
    <n v="4020"/>
    <n v="289859"/>
    <s v="/preisvergleich/Relocate/481848018.html?categoryId=18406&amp;pos=13&amp;price=4020.0&amp;productid=3497887&amp;sid=289859&amp;type=offer"/>
    <s v=" Jun­kers Ce­ra­pur­Com­fort ZBR 42-3 A 21 Gas-Brenn­wert­ther­me 42 kW, L / LL Jun­kers FR 50, Jun­kers Schacht 10 Meter 80/125, Jun­kers SK 200-5 ZB, oh­ne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65846.html?categoryId=18406&amp;pos=13&amp;price=3865.0&amp;productid=1750863&amp;sid=289859&amp;type=offer"/>
    <s v=" Jun­kers Ce­ra­pur­Com­fort ZBR 42-3 A 31 Gas-Brenn­wert­ther­me 42 kW, Flg. P Jun­kers FR 120, Mon­ta­ge­plat­te 994, Jun­kers ST 120-5 Z, ATEC Schacht 8 Meter 80/125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42 3 A 21"/>
    <n v="4020"/>
    <n v="289859"/>
    <s v="/preisvergleich/Relocate/481847387.html?categoryId=18406&amp;pos=14&amp;price=4020.0&amp;productid=3497887&amp;sid=289859&amp;type=offer"/>
    <s v=" Jun­kers Ce­ra­pur­Com­fort ZBR 42-3 A 21 Gas-Brenn­wert­ther­me 42 kW, L / LL Jun­kers FR 120, Mon­ta­ge­plat­te 258 + 528-1 (Auf­putz), Jun­kers SK 200-5 ZB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65"/>
    <n v="289859"/>
    <s v="/preisvergleich/Relocate/481848530.html?categoryId=18406&amp;pos=14&amp;price=3865.0&amp;productid=1750863&amp;sid=289859&amp;type=offer"/>
    <s v=" Jun­kers Ce­ra­pur­Com­fort ZBR 42-3 A 21 Gas-Brenn­wert­ther­me 42 kW, L / LL Jun­kers FR 50, Mon­ta­ge­plat­te 994, Jun­kers SK 160-5 ZB, Jun­kers AZB10 Dach rot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ZBR42 3 A 21"/>
    <n v="4020"/>
    <n v="289859"/>
    <s v="/preisvergleich/Relocate/481847220.html?categoryId=18406&amp;pos=15&amp;price=4020.0&amp;productid=3497887&amp;sid=289859&amp;type=offer"/>
    <s v=" Jun­kers Ce­ra­pur­Com­fort ZBR 42-3 A 21 Gas-Brenn­wert­ther­me 42 kW, L / LL Jun­kers FW 120, Jun­kers SK 160-5 ZB, Mon­ta­ge­plat­te 258 + 223-1 (Un­ter­putz)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42 kW"/>
    <n v="3870"/>
    <n v="289859"/>
    <s v="/preisvergleich/Relocate/481847182.html?categoryId=18406&amp;pos=15&amp;price=3870.0&amp;productid=1750863&amp;sid=289859&amp;type=offer"/>
    <s v=" Jun­kers Ce­ra­pur­Com­fort ZBR 42-3 A 21 Gas-Brenn­wert­ther­me 42 kW, L / LL Jun­kers FR 120, Mon­ta­ge­plat­te 993, Jun­kers SK 160-5 ZB, ATEC Schacht 4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TEC exclusiv VC146/4-7"/>
    <n v="3284"/>
    <n v="289859"/>
    <s v="/preisvergleich/Relocate/475958160.html?categoryId=18406&amp;pos=1&amp;price=3284.0&amp;productid=2286143&amp;sid=289859&amp;type=offer"/>
    <s v=" Vail­lant Paket 1.122/ 3 ecoTEC ex­clu­siv VC 466/4-7, 470/4 Vail­lant"/>
    <n v="18406"/>
    <x v="21"/>
    <n v="0"/>
    <n v="28"/>
    <e v="#N/A"/>
    <e v="#N/A"/>
    <n v="0"/>
    <n v="18"/>
    <b v="0"/>
    <e v="#N/A"/>
    <s v="FALSCH"/>
    <x v="2"/>
    <s v="146"/>
    <e v="#N/A"/>
    <m/>
    <e v="#N/A"/>
  </r>
  <r>
    <s v="Vaillant ecoTEC exclusiv VC146/4-7"/>
    <n v="3284"/>
    <n v="289859"/>
    <s v="/preisvergleich/Relocate/475957277.html?categoryId=18406&amp;pos=2&amp;price=3284.0&amp;productid=2286143&amp;sid=289859&amp;type=offer"/>
    <s v=" Vail­lant ecoTEC ex­clu­siv VC 356/4-7 Brenn­wert­ther­me ohne Ab­gas­pa­ket, ca­lor­MA­TIC 630/3, Zu­be­hör­pa­ket A+B+F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288"/>
    <n v="289859"/>
    <s v="/preisvergleich/Relocate/475957214.html?categoryId=18406&amp;pos=3&amp;price=3288.0&amp;productid=2286143&amp;sid=289859&amp;type=offer"/>
    <s v=" Vail­lant ecoTEC ex­clu­siv VC 146/4-7 Brenn­wert­ther­me Schacht­sys­tem­pa­ket 10m, au­ro­MA­TIC 620/3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292"/>
    <n v="289859"/>
    <s v="/preisvergleich/Relocate/475958058.html?categoryId=18406&amp;pos=4&amp;price=3292.0&amp;productid=2286143&amp;sid=289859&amp;type=offer"/>
    <s v=" Vail­lant ecoTEC ex­clu­siv VC 206/4-7 Brenn­wert­ther­me Schacht­sys­tem­pa­ket 10m, au­ro­MA­TIC 620/3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292"/>
    <n v="289859"/>
    <s v="/preisvergleich/Relocate/475958064.html?categoryId=18406&amp;pos=5&amp;price=3292.0&amp;productid=2286143&amp;sid=289859&amp;type=offer"/>
    <s v=" Vail­lant ecoTEC ex­clu­siv VC 206/4-7 Brenn­wert­ther­me Schacht­sys­tem­pa­ket 10m, ca­lor­MA­TIC 630/3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294"/>
    <n v="289859"/>
    <s v="/preisvergleich/Relocate/475958412.html?categoryId=18406&amp;pos=6&amp;price=3294.0&amp;productid=2286143&amp;sid=289859&amp;type=offer"/>
    <s v=" Vail­lant ecoTEC ex­clu­siv VC 656/4-7 Brenn­wert­ther­me, L/LL ca­lor­MA­TIC 470/4, ohne Ab­gas­pa­ket, Zu­be­hör­pa­ket A+B+F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294"/>
    <n v="289859"/>
    <s v="/preisvergleich/Relocate/475957291.html?categoryId=18406&amp;pos=7&amp;price=3294.0&amp;productid=2286143&amp;sid=289859&amp;type=offer"/>
    <s v=" Vail­lant ecoTEC ex­clu­siv VC 656/4-7 Brenn­wert­ther­me, E / H ca­lor­MA­TIC 470/4, ohne Ab­gas­pa­ket, Zu­be­hör­pa­ket A+B+F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 42 3A21"/>
    <n v="4025"/>
    <n v="289859"/>
    <s v="/preisvergleich/Relocate/481847832.html?categoryId=18406&amp;pos=1&amp;price=4025.0&amp;productid=3497887&amp;sid=289859&amp;type=offer"/>
    <s v=" Jun­kers Ce­ra­pur­Com­fort ZBR 42-3 A 21 Gas-Brenn­wert­ther­me 42 kW, L / LL Jun­kers FW 200, Mon­ta­ge­plat­te 993, Jun­kers ST 120-5 Z, ATEC Schacht 4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7051.html?categoryId=18406&amp;pos=1&amp;price=3870.0&amp;productid=1750863&amp;sid=289859&amp;type=offer"/>
    <s v=" Jun­kers Ce­ra­pur­Com­fort ZBR 42-3 A 21 Gas-Brenn­wert­ther­me 42 kW, L / LL Jun­kers FR 50, Mon­ta­ge­plat­te 258, Jun­kers SK 160-5 ZB, Jun­kers Schacht 4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295"/>
    <n v="289859"/>
    <s v="/preisvergleich/Relocate/475958354.html?categoryId=18406&amp;pos=8&amp;price=3295.0&amp;productid=2286143&amp;sid=289859&amp;type=offer"/>
    <s v=" Vail­lant ecoTEC ex­clu­siv VC 466/4-7 Brenn­wert­ther­me ohne Re­ge­lung, Zu­be­hör­pa­ket A+B+F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 42 3A21"/>
    <n v="4025"/>
    <n v="289859"/>
    <s v="/preisvergleich/Relocate/481847670.html?categoryId=18406&amp;pos=2&amp;price=4025.0&amp;productid=3497887&amp;sid=289859&amp;type=offer"/>
    <s v=" Jun­kers Ce­ra­pur­Com­fort ZBR 42-3 A 21 Gas-Brenn­wert­ther­me 42 kW, L / LL Jun­kers FW 12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6384.html?categoryId=18406&amp;pos=2&amp;price=3870.0&amp;productid=1750863&amp;sid=289859&amp;type=offer"/>
    <s v=" Jun­kers Ce­ra­pur­Com­fort ZBR 42-3 A 21 Gas-Brenn­wert­ther­me 42 kW, L / LL Jun­kers FR 120, Mon­ta­ge­plat­te 993, Jun­kers ST 120-5 Z, ATEC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297"/>
    <n v="289859"/>
    <s v="/preisvergleich/Relocate/475957616.html?categoryId=18406&amp;pos=9&amp;price=3297.0&amp;productid=2286143&amp;sid=289859&amp;type=offer"/>
    <s v=" Vail­lant ecoTEC ex­clu­siv VC 206/4-7 Brenn­wert­ther­me Schacht­sys­tem­pa­ket 10m, au­ro­MA­TIC 620/3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 42 3A21"/>
    <n v="4025"/>
    <n v="289859"/>
    <s v="/preisvergleich/Relocate/481847526.html?categoryId=18406&amp;pos=3&amp;price=4025.0&amp;productid=3497887&amp;sid=289859&amp;type=offer"/>
    <s v=" Jun­kers Ce­ra­pur­Com­fort ZBR 42-3 A 21 Gas-Brenn­wert­ther­me 42 kW, L / LL Jun­kers FR 120, Mon­ta­ge­plat­te 993, Jun­kers SK 200-5 ZB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6377.html?categoryId=18406&amp;pos=3&amp;price=3870.0&amp;productid=1750863&amp;sid=289859&amp;type=offer"/>
    <s v=" Jun­kers Ce­ra­pur­Com­fort ZBR 42-3 A 21 Gas-Brenn­wert­ther­me 42 kW, L / LL ohne Re­ge­lung, Jun­kers Schacht 10 Meter 80/125, Jun­kers SK 200-5 ZB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299"/>
    <n v="289859"/>
    <s v="/preisvergleich/Relocate/475958148.html?categoryId=18406&amp;pos=10&amp;price=3299.0&amp;productid=2286143&amp;sid=289859&amp;type=offer"/>
    <s v=" Vail­lant ecoTEC ex­clu­siv VC 276/4-7 Brenn­wert­ther­me Flach­dach rot 60/100, ca­lor­MA­TIC 630/3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 42 3A21"/>
    <n v="4030"/>
    <n v="289859"/>
    <s v="/preisvergleich/Relocate/481847918.html?categoryId=18406&amp;pos=4&amp;price=4030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6337.html?categoryId=18406&amp;pos=4&amp;price=3870.0&amp;productid=1750863&amp;sid=289859&amp;type=offer"/>
    <s v=" Jun­kers Ce­ra­pur­Com­fort ZBR 42-3 A 21 Gas-Brenn­wert­ther­me 42 kW, L / LL Jun­kers FR 50, Mon­ta­ge­plat­te 993, Jun­kers SK 160-5 ZB, Jun­kers AZB10 Dach rot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299"/>
    <n v="289859"/>
    <s v="/preisvergleich/Relocate/475957276.html?categoryId=18406&amp;pos=11&amp;price=3299.0&amp;productid=2286143&amp;sid=289859&amp;type=offer"/>
    <s v=" Vail­lant ecoTEC ex­clu­siv VC 276/4-7 Brenn­wert­ther­me Flach­dach schwarz 60/100, ca­lor­MA­TIC 630/3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 42 3A21"/>
    <n v="4030"/>
    <n v="289859"/>
    <s v="/preisvergleich/Relocate/481847979.html?categoryId=18406&amp;pos=5&amp;price=4030.0&amp;productid=3497887&amp;sid=289859&amp;type=offer"/>
    <s v=" Jun­kers Ce­ra­pur­Com­fort ZBR 42-3 A 21 Gas-Brenn­wert­ther­me 42 kW, L / LL Jun­kers FW 120, Mon­ta­ge­plat­te 993, Jun­kers SK 160-5 ZB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8246.html?categoryId=18406&amp;pos=5&amp;price=3870.0&amp;productid=1750863&amp;sid=289859&amp;type=offer"/>
    <s v=" Jun­kers Ce­ra­pur­Com­fort ZBR 42-3 A 21 Gas-Brenn­wert­ther­me 42 kW, L / LL Jun­kers FR 50, Jun­kers SK 160-5 ZB, Mon­ta­ge­plat­te 258 + 223-1 (Un­ter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299"/>
    <n v="289859"/>
    <s v="/preisvergleich/Relocate/475957194.html?categoryId=18406&amp;pos=12&amp;price=3299.0&amp;productid=2286143&amp;sid=289859&amp;type=offer"/>
    <s v=" Vail­lant Paket 1.58 ecoTEC ex­clu­siv VC 146/4-7, 620/3, VIH S 300 Vail­lant"/>
    <n v="18406"/>
    <x v="21"/>
    <n v="0"/>
    <n v="28"/>
    <e v="#N/A"/>
    <e v="#N/A"/>
    <n v="0"/>
    <n v="18"/>
    <b v="0"/>
    <e v="#N/A"/>
    <s v="FALSCH"/>
    <x v="2"/>
    <s v="146"/>
    <e v="#N/A"/>
    <m/>
    <e v="#N/A"/>
  </r>
  <r>
    <s v="Junkers ZBR 42 3A21"/>
    <n v="4030"/>
    <n v="289859"/>
    <s v="/preisvergleich/Relocate/481847715.html?categoryId=18406&amp;pos=6&amp;price=4030.0&amp;productid=3497887&amp;sid=289859&amp;type=offer"/>
    <s v=" Jun­kers Ce­ra­pur­Com­fort ZBR 42-3 A 21 Gas-Brenn­wert­ther­me 42 kW, L / LL Jun­kers FW 120, Mon­ta­ge­plat­te 258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7924.html?categoryId=18406&amp;pos=6&amp;price=3870.0&amp;productid=1750863&amp;sid=289859&amp;type=offer"/>
    <s v=" Jun­kers Ce­ra­pur­Com­fort ZBR 42-3 A 21 Gas-Brenn­wert­ther­me 42 kW, L / LL Jun­kers FR 120, Jun­kers SK 160-5 ZB, Mon­ta­ge­plat­te 258 + 223-1 (Un­ter­putz),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304"/>
    <n v="289859"/>
    <s v="/preisvergleich/Relocate/475958066.html?categoryId=18406&amp;pos=13&amp;price=3304.0&amp;productid=2286143&amp;sid=289859&amp;type=offer"/>
    <s v=" Vail­lant ecoTEC ex­clu­siv VC 276/4-7 Brenn­wert­ther­me Flach­dach rot 60/100, ca­lor­MA­TIC 630/3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 42 3A21"/>
    <n v="4030"/>
    <n v="289859"/>
    <s v="/preisvergleich/Relocate/481847121.html?categoryId=18406&amp;pos=7&amp;price=4030.0&amp;productid=3497887&amp;sid=289859&amp;type=offer"/>
    <s v=" Jun­kers Ce­ra­pur­Com­fort ZBR 42-3 A 21 Gas-Brenn­wert­ther­me 42 kW, L / LL Jun­kers FW 20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7956.html?categoryId=18406&amp;pos=7&amp;price=3870.0&amp;productid=1750863&amp;sid=289859&amp;type=offer"/>
    <s v=" Jun­kers Ce­ra­pur­Com­fort ZBR 42-3 A 21 Gas-Brenn­wert­ther­me 42 kW, L / LL Jun­kers FR 120, Jun­kers SK 160-5 ZB, Mon­ta­ge­plat­te 258 + 223-1 (Un­ter­putz),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304"/>
    <n v="289859"/>
    <s v="/preisvergleich/Relocate/475958196.html?categoryId=18406&amp;pos=14&amp;price=3304.0&amp;productid=2286143&amp;sid=289859&amp;type=offer"/>
    <s v=" Vail­lant ecoTEC ex­clu­siv VC 276/4-7 Brenn­wert­ther­me Schrägdach schwarz 60/100, ca­lor­MA­TIC 630/3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 42 3A21"/>
    <n v="4035"/>
    <n v="289859"/>
    <s v="/preisvergleich/Relocate/481847303.html?categoryId=18406&amp;pos=8&amp;price=4035.0&amp;productid=3497887&amp;sid=289859&amp;type=offer"/>
    <s v=" Jun­kers Ce­ra­pur­Com­fort ZBR 42-3 A 21 Gas-Brenn­wert­ther­me 42 kW, L / LL Jun­kers FR 50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7665.html?categoryId=18406&amp;pos=8&amp;price=3870.0&amp;productid=1750863&amp;sid=289859&amp;type=offer"/>
    <s v=" Jun­kers Ce­ra­pur­Com­fort ZBR 42-3 A 21 Gas-Brenn­wert­ther­me 42 kW, L / LL Jun­kers FR 50, Mon­ta­ge­plat­te 993, Jun­kers SK 160-5 ZB, Jun­kers AZB09 Dach schwarz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304"/>
    <n v="289859"/>
    <s v="/preisvergleich/Relocate/475957289.html?categoryId=18406&amp;pos=15&amp;price=3304.0&amp;productid=2286143&amp;sid=289859&amp;type=offer"/>
    <s v=" Vail­lant ecoTEC ex­clu­siv VC 276/4-7 Brenn­wert­ther­me Schrägdach rot 60/100, ca­lor­MA­TIC 630/3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 42 3A21"/>
    <n v="4035"/>
    <n v="289859"/>
    <s v="/preisvergleich/Relocate/481847514.html?categoryId=18406&amp;pos=9&amp;price=4035.0&amp;productid=3497887&amp;sid=289859&amp;type=offer"/>
    <s v=" Jun­kers Ce­ra­pur­Com­fort ZBR 42-3 A 21 Gas-Brenn­wert­ther­me 42 kW, L / LL Jun­kers FR 120, Mon­ta­ge­plat­te 994, Jun­kers SK 160-5 ZB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7356.html?categoryId=18406&amp;pos=9&amp;price=3870.0&amp;productid=1750863&amp;sid=289859&amp;type=offer"/>
    <s v=" Jun­kers Ce­ra­pur­Com­fort ZBR 42-3 A 21 Gas-Brenn­wert­ther­me 42 kW, L / LL Jun­kers FR 120, Mon­ta­ge­plat­te 258, Jun­kers ST 120-5 Z, Jun­kers Schacht 6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4035"/>
    <n v="289859"/>
    <s v="/preisvergleich/Relocate/481847272.html?categoryId=18406&amp;pos=10&amp;price=4035.0&amp;productid=3497887&amp;sid=289859&amp;type=offer"/>
    <s v=" Jun­kers Ce­ra­pur­Com­fort ZBR 42-3 A 21 Gas-Brenn­wert­ther­me 42 kW, L / LL Jun­kers FR 50, Mon­ta­ge­plat­te 993, Jun­kers SK 160-5 ZB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7301.html?categoryId=18406&amp;pos=10&amp;price=3870.0&amp;productid=1750863&amp;sid=289859&amp;type=offer"/>
    <s v=" Jun­kers Ce­ra­pur­Com­fort ZBR 42-3 A 21 Gas-Brenn­wert­ther­me 42 kW, L / LL Jun­kers FW 200, Jun­kers ST 120-5 Z, ohne Mon­ta­ge­plat­te, ATEC Schacht 4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4035"/>
    <n v="289859"/>
    <s v="/preisvergleich/Relocate/481847291.html?categoryId=18406&amp;pos=11&amp;price=4035.0&amp;productid=3497887&amp;sid=289859&amp;type=offer"/>
    <s v=" Jun­kers Ce­ra­pur­Com­fort ZBR 42-3 A 21 Gas-Brenn­wert­ther­me 42 kW, L / LL Jun­kers FW 200, Jun­kers ST 120-5 Z, Mon­ta­ge­plat­te 258 + 223-1 (Un­ter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0"/>
    <n v="289859"/>
    <s v="/preisvergleich/Relocate/481848524.html?categoryId=18406&amp;pos=11&amp;price=3870.0&amp;productid=1750863&amp;sid=289859&amp;type=offer"/>
    <s v=" Jun­kers Ce­ra­pur­Com­fort ZBR 42-3 A 21 Gas-Brenn­wert­ther­me 42 kW, L / LL Jun­kers FR 120, Jun­kers SK 200-5 ZB, ohne Mon­ta­ge­plat­te, ATEC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4035"/>
    <n v="289859"/>
    <s v="/preisvergleich/Relocate/481847219.html?categoryId=18406&amp;pos=12&amp;price=4035.0&amp;productid=3497887&amp;sid=289859&amp;type=offer"/>
    <s v=" Jun­kers Ce­ra­pur­Com­fort ZBR 42-3 A 21 Gas-Brenn­wert­ther­me 42 kW, L / LL Jun­kers FR 120, Jun­kers SK 160-5 ZB, Mon­ta­ge­plat­te 258 + 223-1 (Un­ter­putz),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5"/>
    <n v="289859"/>
    <s v="/preisvergleich/Relocate/481860955.html?categoryId=18406&amp;pos=12&amp;price=3875.0&amp;productid=1750863&amp;sid=289859&amp;type=offer"/>
    <s v=" Jun­kers Ce­ra­pur­Com­fort ZBR 42-3 A 31 Gas-Brenn­wert­ther­me 42 kW, Flg. P Jun­kers FW 200, Mon­ta­ge­plat­te 994, Jun­kers SK 160-5 ZB, ohne Ab­gas­pa­ket Jun­kers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4035"/>
    <n v="289859"/>
    <s v="/preisvergleich/Relocate/481847116.html?categoryId=18406&amp;pos=13&amp;price=4035.0&amp;productid=3497887&amp;sid=289859&amp;type=offer"/>
    <s v=" Jun­kers Ce­ra­pur­Com­fort ZBR 42-3 A 21 Gas-Brenn­wert­ther­me 42 kW, L / LL Jun­kers FW 120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5"/>
    <n v="289859"/>
    <s v="/preisvergleich/Relocate/481860652.html?categoryId=18406&amp;pos=13&amp;price=3875.0&amp;productid=1750863&amp;sid=289859&amp;type=offer"/>
    <s v=" Jun­kers Ce­ra­pur­Com­fort ZBR 42-3 A 31 Gas-Brenn­wert­ther­me 42 kW, Flg. P Jun­kers FR 50, Jun­kers SK 160-5 ZB, Jun­kers Schacht 6 Meter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4040"/>
    <n v="289859"/>
    <s v="/preisvergleich/Relocate/481848267.html?categoryId=18406&amp;pos=14&amp;price=4040.0&amp;productid=3497887&amp;sid=289859&amp;type=offer"/>
    <s v=" Jun­kers Ce­ra­pur­Com­fort ZBR 42-3 A 21 Gas-Brenn­wert­ther­me 42 kW, L / LL Jun­kers FR 120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5"/>
    <n v="289859"/>
    <s v="/preisvergleich/Relocate/481847188.html?categoryId=18406&amp;pos=14&amp;price=3875.0&amp;productid=1750863&amp;sid=289859&amp;type=offer"/>
    <s v=" Jun­kers Ce­ra­pur­Com­fort ZBR 42-3 A 21 Gas-Brenn­wert­ther­me 42 kW, L / LL Jun­kers FR 50, Mon­ta­ge­plat­te 994, Jun­kers SK 160-5 ZB, ATEC Schacht 8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21"/>
    <n v="4045"/>
    <n v="289859"/>
    <s v="/preisvergleich/Relocate/481847821.html?categoryId=18406&amp;pos=15&amp;price=4045.0&amp;productid=3497887&amp;sid=289859&amp;type=offer"/>
    <s v=" Jun­kers Ce­ra­pur­Com­fort ZBR 42-3 A 21 Gas-Brenn­wert­ther­me 42 kW, L / LL Jun­kers FW 120, Mon­ta­ge­plat­te 994, Jun­kers SK 160-5 ZB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A 23"/>
    <n v="3875"/>
    <n v="289859"/>
    <s v="/preisvergleich/Relocate/481847028.html?categoryId=18406&amp;pos=15&amp;price=3875.0&amp;productid=1750863&amp;sid=289859&amp;type=offer"/>
    <s v=" Jun­kers Ce­ra­pur­Com­fort ZBR 42-3 A 21 Gas-Brenn­wert­ther­me 42 kW, L / LL Jun­kers FW 120, Jun­kers ST 120-5 Z, ohne Mon­ta­ge­plat­te, ATEC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146 4 7"/>
    <n v="3304"/>
    <n v="289859"/>
    <s v="/preisvergleich/Relocate/475957270.html?categoryId=18406&amp;pos=1&amp;price=3304.0&amp;productid=2286143&amp;sid=289859&amp;type=offer"/>
    <s v=" Vail­lant ecoTEC ex­clu­siv VC 276/4-7 Brenn­wert­ther­me Flach­dach schwarz 60/100, ca­lor­MA­TIC 630/3, Auf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304"/>
    <n v="289859"/>
    <s v="/preisvergleich/Relocate/475957703.html?categoryId=18406&amp;pos=2&amp;price=3304.0&amp;productid=2286143&amp;sid=289859&amp;type=offer"/>
    <s v=" Vail­lant ecoTEC ex­clu­siv VC 356/4-7 Brenn­wert­ther­me ca­lor­MA­TIC 470/4, Zu­be­hör­pa­ket A+B+C+D+E, Schacht­ein­bau 80/125 7.5m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309"/>
    <n v="289859"/>
    <s v="/preisvergleich/Relocate/475958439.html?categoryId=18406&amp;pos=3&amp;price=3309.0&amp;productid=2286143&amp;sid=289859&amp;type=offer"/>
    <s v=" Vail­lant ecoTEC ex­clu­siv VC 276/4-7 Brenn­wert­ther­me Schrägdach schwarz 60/100, ca­lor­MA­TIC 630/3, Auf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309"/>
    <n v="289859"/>
    <s v="/preisvergleich/Relocate/475957529.html?categoryId=18406&amp;pos=4&amp;price=3309.0&amp;productid=2286143&amp;sid=289859&amp;type=offer"/>
    <s v=" Vail­lant ecoTEC ex­clu­siv VC 356/4-7 Brenn­wert­ther­me ca­lor­MA­TIC 470/4, Zu­be­hör­pa­ket A+B+F, Schacht­ein­bau 80/125 7.5m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309"/>
    <n v="289859"/>
    <s v="/preisvergleich/Relocate/475957746.html?categoryId=18406&amp;pos=5&amp;price=3309.0&amp;productid=2286143&amp;sid=289859&amp;type=offer"/>
    <s v=" Vail­lant ecoTEC ex­clu­siv VC 276/4-7 Brenn­wert­ther­me Schacht­sys­tem­pa­ket 7.5m, au­ro­MA­TIC 620/3, ohne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309"/>
    <n v="289859"/>
    <s v="/preisvergleich/Relocate/475957655.html?categoryId=18406&amp;pos=6&amp;price=3309.0&amp;productid=2286143&amp;sid=289859&amp;type=offer"/>
    <s v=" Vail­lant ecoTEC ex­clu­siv VC 276/4-7 Brenn­wert­ther­me Schrägdach rot 60/100, ca­lor­MA­TIC 630/3, Auf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310"/>
    <n v="289859"/>
    <s v="/preisvergleich/Relocate/475957719.html?categoryId=18406&amp;pos=7&amp;price=3310.0&amp;productid=2286143&amp;sid=289859&amp;type=offer"/>
    <s v=" Vail­lant ecoTEC ex­clu­siv VC 276/4-7 Brenn­wert­ther­me ca­lor­MA­TIC 470f, Schacht­sys­tem­pa­ket 7.5m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3875"/>
    <n v="289859"/>
    <s v="/preisvergleich/Relocate/481846862.html?categoryId=18406&amp;pos=1&amp;price=3875.0&amp;productid=1750863&amp;sid=289859&amp;type=offer"/>
    <s v=" Jun­kers Ce­ra­pur­Com­fort ZBR 42-3 A 21 Gas-Brenn­wert­ther­me 42 kW, L / LL Jun­kers FR 120, Jun­kers ST 120-5 Z, Jun­kers Schacht 10 Meter 80/125, oh­ne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45"/>
    <n v="289859"/>
    <s v="/preisvergleich/Relocate/481847610.html?categoryId=18406&amp;pos=1&amp;price=4045.0&amp;productid=3497887&amp;sid=289859&amp;type=offer"/>
    <s v=" Jun­kers Ce­ra­pur­Com­fort ZBR 42-3 A 21 Gas-Brenn­wert­ther­me 42 kW, L / LL Jun­kers FW 200, Jun­kers SK 200-5 ZB, ohne Mon­ta­ge­plat­te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313"/>
    <n v="289859"/>
    <s v="/preisvergleich/Relocate/475957460.html?categoryId=18406&amp;pos=8&amp;price=3313.0&amp;productid=2286143&amp;sid=289859&amp;type=offer"/>
    <s v=" Vail­lant ecoTEC ex­clu­siv VC 146/4-7 Brenn­wert­ther­me Schacht­sys­tem­pa­ket 10m, au­ro­MA­TIC 620/3, Un­ter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3875"/>
    <n v="289859"/>
    <s v="/preisvergleich/Relocate/481846733.html?categoryId=18406&amp;pos=2&amp;price=3875.0&amp;productid=1750863&amp;sid=289859&amp;type=offer"/>
    <s v=" Jun­kers Ce­ra­pur­Com­fort ZBR 42-3 A 21 Gas-Brenn­wert­ther­me 42 kW, L / LL Jun­kers FR 50, Jun­kers SK 160-5 ZB, Mon­ta­ge­plat­te 258 + 528-1 (Auf­putz), ATEC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45"/>
    <n v="289859"/>
    <s v="/preisvergleich/Relocate/481847585.html?categoryId=18406&amp;pos=2&amp;price=4045.0&amp;productid=3497887&amp;sid=289859&amp;type=offer"/>
    <s v=" Jun­kers Ce­ra­pur­Com­fort ZBR 42-3 A 21 Gas-Brenn­wert­ther­me 42 kW, L / LL Jun­kers FW 200, Mon­ta­ge­plat­te 993, Jun­kers ST 120-5 Z, ATEC Schacht 6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318"/>
    <n v="289859"/>
    <s v="/preisvergleich/Relocate/475958240.html?categoryId=18406&amp;pos=9&amp;price=3318.0&amp;productid=2286143&amp;sid=289859&amp;type=offer"/>
    <s v=" Vail­lant ecoTEC ex­clu­siv VC 146/4-7 Brenn­wert­ther­me Schacht­sys­tem­pa­ket 7.5m, ca­lor­MA­TIC 630/3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3875"/>
    <n v="289859"/>
    <s v="/preisvergleich/Relocate/481846709.html?categoryId=18406&amp;pos=3&amp;price=3875.0&amp;productid=1750863&amp;sid=289859&amp;type=offer"/>
    <s v=" Jun­kers Ce­ra­pur­Com­fort ZBR 42-3 A 21 Gas-Brenn­wert­ther­me 42 kW, L / LL Jun­kers FR 50, Mon­ta­ge­plat­te 258, Jun­kers AZB09 Dach schwarz 80/125, Jun­kers SK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45"/>
    <n v="289859"/>
    <s v="/preisvergleich/Relocate/481847474.html?categoryId=18406&amp;pos=3&amp;price=4045.0&amp;productid=3497887&amp;sid=289859&amp;type=offer"/>
    <s v=" Jun­kers Ce­ra­pur­Com­fort ZBR 42-3 A 21 Gas-Brenn­wert­ther­me 42 kW, L / LL Jun­kers FR 120, Mon­ta­ge­plat­te 993, Jun­kers SK 20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319"/>
    <n v="289859"/>
    <s v="/preisvergleich/Relocate/475957452.html?categoryId=18406&amp;pos=10&amp;price=3319.0&amp;productid=2286143&amp;sid=289859&amp;type=offer"/>
    <s v=" Vail­lant ecoTEC ex­clu­siv VC 356/4-7 Brenn­wert­ther­me ca­lor­MA­TIC 470/4, ohne, Schacht­ein­bau 80/125 10m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3875"/>
    <n v="289859"/>
    <s v="/preisvergleich/Relocate/481848310.html?categoryId=18406&amp;pos=4&amp;price=3875.0&amp;productid=1750863&amp;sid=289859&amp;type=offer"/>
    <s v=" Jun­kers Ce­ra­pur­Com­fort ZBR 42-3 A 21 Gas-Brenn­wert­ther­me 42 kW, L / LL Jun­kers FR 120, Jun­kers SK 160-5 ZB, Mon­ta­ge­plat­te 258 + 528-1 (Auf­putz), Jun­kers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50"/>
    <n v="289859"/>
    <s v="/preisvergleich/Relocate/481847151.html?categoryId=18406&amp;pos=4&amp;price=4050.0&amp;productid=3497887&amp;sid=289859&amp;type=offer"/>
    <s v=" Jun­kers Ce­ra­pur­Com­fort ZBR 42-3 A 21 Gas-Brenn­wert­ther­me 42 kW, L / LL Jun­kers FR 120, Jun­kers Schacht 10 Meter 80/125, Jun­kers SK 200-5 ZB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322"/>
    <n v="289859"/>
    <s v="/preisvergleich/Relocate/475958090.html?categoryId=18406&amp;pos=11&amp;price=3322.0&amp;productid=2286143&amp;sid=289859&amp;type=offer"/>
    <s v=" Vail­lant ecoTEC ex­clu­siv VC 206/4-7 Brenn­wert­ther­me Schacht­sys­tem­pa­ket 10m, au­ro­MA­TIC 620/3, Un­ter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3875"/>
    <n v="289859"/>
    <s v="/preisvergleich/Relocate/481848291.html?categoryId=18406&amp;pos=5&amp;price=3875.0&amp;productid=1750863&amp;sid=289859&amp;type=offer"/>
    <s v=" Jun­kers Ce­ra­pur­Com­fort ZBR 42-3 A 21 Gas-Brenn­wert­ther­me 42 kW, L / LL Jun­kers FR 120, Jun­kers SK 160-5 ZB, Mon­ta­ge­plat­te 258 + 528-1 (Auf­putz), Jun­kers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55"/>
    <n v="289859"/>
    <s v="/preisvergleich/Relocate/481847985.html?categoryId=18406&amp;pos=5&amp;price=4055.0&amp;productid=3497887&amp;sid=289859&amp;type=offer"/>
    <s v=" Jun­kers Ce­ra­pur­Com­fort ZBR 42-3 A 21 Gas-Brenn­wert­ther­me 42 kW, L / LL Jun­kers FW 120, Mon­ta­ge­plat­te 258, Jun­kers ST 120-5 Z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327"/>
    <n v="289859"/>
    <s v="/preisvergleich/Relocate/475957664.html?categoryId=18406&amp;pos=12&amp;price=3327.0&amp;productid=2286143&amp;sid=289859&amp;type=offer"/>
    <s v=" Vail­lant ecoTEC ex­clu­siv VC 206/4-7 Brenn­wert­ther­me Schacht­sys­tem­pa­ket 7.5m, ca­lor­MA­TIC 630/3, Auf­putz ohne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3875"/>
    <n v="289859"/>
    <s v="/preisvergleich/Relocate/481847880.html?categoryId=18406&amp;pos=6&amp;price=3875.0&amp;productid=1750863&amp;sid=289859&amp;type=offer"/>
    <s v=" Jun­kers Ce­ra­pur­Com­fort ZBR 42-3 A 21 Gas-Brenn­wert­ther­me 42 kW, L / LL Jun­kers FR 50, Mon­ta­ge­plat­te 258, Jun­kers AZB10 Dach rot 80/125, Jun­kers SK 200-5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55"/>
    <n v="289859"/>
    <s v="/preisvergleich/Relocate/481847668.html?categoryId=18406&amp;pos=6&amp;price=4055.0&amp;productid=3497887&amp;sid=289859&amp;type=offer"/>
    <s v=" Jun­kers Ce­ra­pur­Com­fort ZBR 42-3 A 21 Gas-Brenn­wert­ther­me 42 kW, L / LL Jun­kers FW 200, Mon­ta­ge­plat­te 993, Jun­kers ST 120-5 Z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329"/>
    <n v="289859"/>
    <s v="/preisvergleich/Relocate/475958406.html?categoryId=18406&amp;pos=13&amp;price=3329.0&amp;productid=2286143&amp;sid=289859&amp;type=offer"/>
    <s v=" Vail­lant ecoTEC ex­clu­siv VC 276/4-7 Brenn­wert­ther­me Flach­dach schwarz 60/100, ca­lor­MA­TIC 630/3, Un­ter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3875"/>
    <n v="289859"/>
    <s v="/preisvergleich/Relocate/481848043.html?categoryId=18406&amp;pos=7&amp;price=3875.0&amp;productid=1750863&amp;sid=289859&amp;type=offer"/>
    <s v=" Jun­kers Ce­ra­pur­Com­fort ZBR 42-3 A 21 Gas-Brenn­wert­ther­me 42 kW, L / LL Jun­kers FR 120, Mon­ta­ge­plat­te 258, Jun­kers SK 200-5 ZB, ATEC Schacht 4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55"/>
    <n v="289859"/>
    <s v="/preisvergleich/Relocate/481847342.html?categoryId=18406&amp;pos=7&amp;price=4055.0&amp;productid=3497887&amp;sid=289859&amp;type=offer"/>
    <s v=" Jun­kers Ce­ra­pur­Com­fort ZBR 42-3 A 21 Gas-Brenn­wert­ther­me 42 kW, L / LL Jun­kers FW 200, Mon­ta­ge­plat­te 993, Jun­kers ST 120-5 Z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329"/>
    <n v="289859"/>
    <s v="/preisvergleich/Relocate/475957932.html?categoryId=18406&amp;pos=14&amp;price=3329.0&amp;productid=2286143&amp;sid=289859&amp;type=offer"/>
    <s v=" Vail­lant ecoTEC ex­clu­siv VC 276/4-7 Brenn­wert­ther­me Flach­dach rot 60/100, ca­lor­MA­TIC 630/3, Un­ter­putz mit Spei­cher­an­schluss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3875"/>
    <n v="289859"/>
    <s v="/preisvergleich/Relocate/481847746.html?categoryId=18406&amp;pos=8&amp;price=3875.0&amp;productid=1750863&amp;sid=289859&amp;type=offer"/>
    <s v=" Jun­kers Ce­ra­pur­Com­fort ZBR 42-3 A 21 Gas-Brenn­wert­ther­me 42 kW, L / LL Jun­kers FW 120, Jun­kers SK 160-5 ZB, ohne Mon­ta­ge­plat­te, ATEC Schacht 4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55"/>
    <n v="289859"/>
    <s v="/preisvergleich/Relocate/481847176.html?categoryId=18406&amp;pos=8&amp;price=4055.0&amp;productid=3497887&amp;sid=289859&amp;type=offer"/>
    <s v=" Jun­kers Ce­ra­pur­Com­fort ZBR 42-3 A 21 Gas-Brenn­wert­ther­me 42 kW, L / LL Jun­kers FW 120, Mon­ta­ge­plat­te 994, Jun­kers SK 160-5 ZB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146 4 7"/>
    <n v="3329"/>
    <n v="289859"/>
    <s v="/preisvergleich/Relocate/475958099.html?categoryId=18406&amp;pos=15&amp;price=3329.0&amp;productid=2286143&amp;sid=289859&amp;type=offer"/>
    <s v=" Vail­lant Paket 1.129 ecoTEC ex­clu­siv VC 356/4-7, 630/3 Vail­lant"/>
    <n v="18406"/>
    <x v="21"/>
    <n v="0"/>
    <n v="17"/>
    <e v="#N/A"/>
    <e v="#N/A"/>
    <n v="0"/>
    <n v="18"/>
    <b v="0"/>
    <e v="#N/A"/>
    <s v="FALSCH"/>
    <x v="2"/>
    <s v="146"/>
    <e v="#N/A"/>
    <m/>
    <e v="#N/A"/>
  </r>
  <r>
    <s v="Junkers 42 kw"/>
    <n v="3875"/>
    <n v="289859"/>
    <s v="/preisvergleich/Relocate/481866405.html?categoryId=18406&amp;pos=9&amp;price=3875.0&amp;productid=1750863&amp;sid=289859&amp;type=offer"/>
    <s v=" Jun­kers Ce­ra­pur­Com­fort ZBR 42-3 A 31 Gas-Brenn­wert­ther­me 42 kW, Flg. P Mon­ta­ge­plat­te 994, ohne Re­ge­lung, Jun­kers SK 160-5 ZB, Jun­kers Schacht 6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55"/>
    <n v="289859"/>
    <s v="/preisvergleich/Relocate/481847120.html?categoryId=18406&amp;pos=9&amp;price=4055.0&amp;productid=3497887&amp;sid=289859&amp;type=offer"/>
    <s v=" Jun­kers Ce­ra­pur­Com­fort ZBR 42-3 A 21 Gas-Brenn­wert­ther­me 42 kW, L / LL Jun­kers FR 50, Mon­ta­ge­plat­te 994, Jun­kers SK 160-5 ZB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880"/>
    <n v="289859"/>
    <s v="/preisvergleich/Relocate/481847015.html?categoryId=18406&amp;pos=10&amp;price=3880.0&amp;productid=1750863&amp;sid=289859&amp;type=offer"/>
    <s v=" Jun­kers Ce­ra­pur­Com­fort ZBR 42-3 A 21 Gas-Brenn­wert­ther­me 42 kW, L / LL Mon­ta­ge­plat­te 994, ohne Re­ge­lung, Jun­kers SK 160-5 ZB, Jun­kers Schacht 8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60"/>
    <n v="289859"/>
    <s v="/preisvergleich/Relocate/481847751.html?categoryId=18406&amp;pos=10&amp;price=4060.0&amp;productid=3497887&amp;sid=289859&amp;type=offer"/>
    <s v=" Jun­kers Ce­ra­pur­Com­fort ZBR 42-3 A 21 Gas-Brenn­wert­ther­me 42 kW, L / LL Jun­kers FW 120, Mon­ta­ge­plat­te 993, Jun­kers SK 160-5 ZB, Jun­kers AZB09 Dach schwarz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880"/>
    <n v="289859"/>
    <s v="/preisvergleich/Relocate/481846449.html?categoryId=18406&amp;pos=11&amp;price=3880.0&amp;productid=1750863&amp;sid=289859&amp;type=offer"/>
    <s v=" Jun­kers Ce­ra­pur­Com­fort ZBR 42-3 A 21 Gas-Brenn­wert­ther­me 42 kW, L / LL Jun­kers FR 120, Jun­kers SK 160-5 ZB, Mon­ta­ge­plat­te 258 + 223-1 (Un­ter­putz), ATEC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60"/>
    <n v="289859"/>
    <s v="/preisvergleich/Relocate/481847434.html?categoryId=18406&amp;pos=11&amp;price=4060.0&amp;productid=3497887&amp;sid=289859&amp;type=offer"/>
    <s v=" Jun­kers Ce­ra­pur­Com­fort ZBR 42-3 A 21 Gas-Brenn­wert­ther­me 42 kW, L / LL Jun­kers FW 200, Mon­ta­ge­plat­te 994, Jun­kers ST 120-5 Z, ATEC Schacht 8 Meter 80/12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880"/>
    <n v="289859"/>
    <s v="/preisvergleich/Relocate/481847866.html?categoryId=18406&amp;pos=12&amp;price=3880.0&amp;productid=1750863&amp;sid=289859&amp;type=offer"/>
    <s v=" Jun­kers Ce­ra­pur­Com­fort ZBR 42-3 A 21 Gas-Brenn­wert­ther­me 42 kW, L / LL Jun­kers FW 120, Mon­ta­ge­plat­te 258, Jun­kers ST 120-5 Z, ATEC Schacht 6 Meter 80/125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60"/>
    <n v="289859"/>
    <s v="/preisvergleich/Relocate/481847453.html?categoryId=18406&amp;pos=12&amp;price=4060.0&amp;productid=3497887&amp;sid=289859&amp;type=offer"/>
    <s v=" Jun­kers Ce­ra­pur­Com­fort ZBR 42-3 A 21 Gas-Brenn­wert­ther­me 42 kW, L / LL Jun­kers FR 120, Jun­kers SK 160-5 ZB, Mon­ta­ge­plat­te 258 + 223-1 (Un­ter­putz),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880"/>
    <n v="289859"/>
    <s v="/preisvergleich/Relocate/481847299.html?categoryId=18406&amp;pos=13&amp;price=3880.0&amp;productid=1750863&amp;sid=289859&amp;type=offer"/>
    <s v=" Jun­kers Ce­ra­pur­Com­fort ZBR 42-3 A 21 Gas-Brenn­wert­ther­me 42 kW, L / LL Jun­kers FR 50, Mon­ta­ge­plat­te 993, Jun­kers SK 160-5 ZB, ATEC Schacht 8 Meter 80/125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60"/>
    <n v="289859"/>
    <s v="/preisvergleich/Relocate/481847210.html?categoryId=18406&amp;pos=13&amp;price=4060.0&amp;productid=3497887&amp;sid=289859&amp;type=offer"/>
    <s v=" Jun­kers Ce­ra­pur­Com­fort ZBR 42-3 A 21 Gas-Brenn­wert­ther­me 42 kW, L / LL Jun­kers FW 120, Mon­ta­ge­plat­te 258, Jun­kers SK 160-5 ZB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880"/>
    <n v="289859"/>
    <s v="/preisvergleich/Relocate/481849000.html?categoryId=18406&amp;pos=14&amp;price=388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65"/>
    <n v="289859"/>
    <s v="/preisvergleich/Relocate/481848171.html?categoryId=18406&amp;pos=14&amp;price=4065.0&amp;productid=3497887&amp;sid=289859&amp;type=offer"/>
    <s v=" Jun­kers Ce­ra­pur­Com­fort ZBR 42-3 A 21 Gas-Brenn­wert­ther­me 42 kW, L / LL Jun­kers FW 12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42 kw"/>
    <n v="3880"/>
    <n v="289859"/>
    <s v="/preisvergleich/Relocate/481848508.html?categoryId=18406&amp;pos=15&amp;price=3880.0&amp;productid=1750863&amp;sid=289859&amp;type=offer"/>
    <s v=" Jun­kers Ce­ra­pur­Com­fort ZBR 42-3 A 21 Gas-Brenn­wert­ther­me 42 kW, L / LL Jun­kers FR 50, Jun­kers SK 160-5 ZB, Jun­kers Schacht 8 Meter 80/125, oh­ne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ZBR 42 3A 21"/>
    <n v="4065"/>
    <n v="289859"/>
    <s v="/preisvergleich/Relocate/481847271.html?categoryId=18406&amp;pos=15&amp;price=4065.0&amp;productid=3497887&amp;sid=289859&amp;type=offer"/>
    <s v=" Jun­kers Ce­ra­pur­Com­fort ZBR 42-3 A 21 Gas-Brenn­wert­ther­me 42 kW, L / LL Jun­kers FW 120, Mon­ta­ge­plat­te 258, Jun­kers AZB09 Dach schwarz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334"/>
    <n v="289859"/>
    <s v="/preisvergleich/Relocate/475957431.html?categoryId=18406&amp;pos=1&amp;price=3334.0&amp;productid=2286143&amp;sid=289859&amp;type=offer"/>
    <s v=" Vail­lant ecoTEC ex­clu­siv VC 276/4-7 Brenn­wert­ther­me Schrägdach schwarz 60/100, ca­lor­MA­TIC 630/3, Un­ter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334"/>
    <n v="289859"/>
    <s v="/preisvergleich/Relocate/475957581.html?categoryId=18406&amp;pos=2&amp;price=3334.0&amp;productid=2286143&amp;sid=289859&amp;type=offer"/>
    <s v=" Vail­lant ecoTEC ex­clu­siv VC 276/4-7 Brenn­wert­ther­me Schrägdach rot 60/100, ca­lor­MA­TIC 630/3, Un­ter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335"/>
    <n v="289859"/>
    <s v="/preisvergleich/Relocate/475957942.html?categoryId=18406&amp;pos=3&amp;price=3335.0&amp;productid=2286143&amp;sid=289859&amp;type=offer"/>
    <s v=" Vail­lant ecoTEC ex­clu­siv VC 276/4-7 Brenn­wert­ther­me ca­lor­MA­TIC 470f, Schacht­sys­tem­pa­ket 7.5m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339"/>
    <n v="289859"/>
    <s v="/preisvergleich/Relocate/475957852.html?categoryId=18406&amp;pos=4&amp;price=3339.0&amp;productid=2286143&amp;sid=289859&amp;type=offer"/>
    <s v=" Vail­lant Paket 1.60 ecoTEC ex­clu­siv VC 206/4-7, 620/3, VIH S 300 Vail­lant"/>
    <n v="18406"/>
    <x v="21"/>
    <n v="0"/>
    <n v="18"/>
    <e v="#N/A"/>
    <e v="#N/A"/>
    <n v="0"/>
    <n v="18"/>
    <b v="0"/>
    <e v="#N/A"/>
    <s v="FALSCH"/>
    <x v="2"/>
    <s v="146"/>
    <e v="#N/A"/>
    <m/>
    <e v="#N/A"/>
  </r>
  <r>
    <s v="Vaillant eco TEC 146 4 7"/>
    <n v="3340"/>
    <n v="289859"/>
    <s v="/preisvergleich/Relocate/475957939.html?categoryId=18406&amp;pos=5&amp;price=3340.0&amp;productid=2286143&amp;sid=289859&amp;type=offer"/>
    <s v=" Vail­lant ecoTEC ex­clu­siv VC 276/4-7 Brenn­wert­ther­me ca­lor­MA­TIC 470f, Schacht­sys­tem­pa­ket 7.5m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343"/>
    <n v="289859"/>
    <s v="/preisvergleich/Relocate/475957238.html?categoryId=18406&amp;pos=6&amp;price=3343.0&amp;productid=2286143&amp;sid=289859&amp;type=offer"/>
    <s v=" Vail­lant ecoTEC ex­clu­siv VC 146/4-7 Brenn­wert­ther­me Schacht­sys­tem­pa­ket 7.5m, ca­lor­MA­TIC 630/3, Un­ter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344"/>
    <n v="289859"/>
    <s v="/preisvergleich/Relocate/475958348.html?categoryId=18406&amp;pos=7&amp;price=3344.0&amp;productid=2286143&amp;sid=289859&amp;type=offer"/>
    <s v=" Vail­lant ecoTEC ex­clu­siv VC 466/4-7 Brenn­wert­ther­me ca­lor­MA­TIC 470/4, ohne, Flach­dach rot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85"/>
    <n v="289859"/>
    <s v="/preisvergleich/Relocate/481860950.html?categoryId=18406&amp;pos=1&amp;price=3885.0&amp;productid=1750863&amp;sid=289859&amp;type=offer"/>
    <s v=" Jun­kers Ce­ra­pur­Com­fort ZBR 42-3 A 31 Gas-Brenn­wert­ther­me 42 kW, Flg. P Jun­kers FW 200, Mon­ta­ge­plat­te 258, ohne Ab­gas­pa­ket, Jun­kers SK 200-5 ZB Jun­kers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75"/>
    <n v="289859"/>
    <s v="/preisvergleich/Relocate/481848290.html?categoryId=18406&amp;pos=1&amp;price=4075.0&amp;productid=3497887&amp;sid=289859&amp;type=offer"/>
    <s v=" Jun­kers Ce­ra­pur­Com­fort ZBR 42-3 A 21 Gas-Brenn­wert­ther­me 42 kW, L / LL Jun­kers FW 200, Jun­kers AZB09 Dach schwarz 80/125, Jun­kers SK 200-5 ZB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146 4 7"/>
    <n v="3344"/>
    <n v="289859"/>
    <s v="/preisvergleich/Relocate/475957613.html?categoryId=18406&amp;pos=8&amp;price=3344.0&amp;productid=2286143&amp;sid=289859&amp;type=offer"/>
    <s v=" Vail­lant ecoTEC ex­clu­siv VC 466/4-7 Brenn­wert­ther­me ca­lor­MA­TIC 470/4, ohne, Flach­dach schwarz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85"/>
    <n v="289859"/>
    <s v="/preisvergleich/Relocate/481846996.html?categoryId=18406&amp;pos=2&amp;price=388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75"/>
    <n v="289859"/>
    <s v="/preisvergleich/Relocate/481847754.html?categoryId=18406&amp;pos=2&amp;price=4075.0&amp;productid=3497887&amp;sid=289859&amp;type=offer"/>
    <s v=" Jun­kers Ce­ra­pur­Com­fort ZBR 42-3 A 21 Gas-Brenn­wert­ther­me 42 kW, L / LL Jun­kers FW 120, Mon­ta­ge­plat­te 258, Jun­kers SK 200-5 ZB, ATEC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146 4 7"/>
    <n v="3344"/>
    <n v="289859"/>
    <s v="/preisvergleich/Relocate/475957628.html?categoryId=18406&amp;pos=9&amp;price=3344.0&amp;productid=2286143&amp;sid=289859&amp;type=offer"/>
    <s v=" Vail­lant ecoTEC ex­clu­siv VC 356/4-7 Brenn­wert­ther­me ca­lor­MA­TIC 470/4, Zu­be­hör­pa­ket A+B+C+D+E, Schacht­ein­bau 80/125 10m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85"/>
    <n v="289859"/>
    <s v="/preisvergleich/Relocate/481846866.html?categoryId=18406&amp;pos=3&amp;price=3885.0&amp;productid=1750863&amp;sid=289859&amp;type=offer"/>
    <s v=" Jun­kers Ce­ra­pur­Com­fort ZBR 42-3 A 21 Gas-Brenn­wert­ther­me 42 kW, L / LL Jun­kers FR 120, Mon­ta­ge­plat­te 994, Jun­kers SK 160-5 ZB, ATEC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85"/>
    <n v="289859"/>
    <s v="/preisvergleich/Relocate/481847620.html?categoryId=18406&amp;pos=3&amp;price=4085.0&amp;productid=3497887&amp;sid=289859&amp;type=offer"/>
    <s v=" Jun­kers Ce­ra­pur­Com­fort ZBR 42-3 A 21 Gas-Brenn­wert­ther­me 42 kW, L / LL Jun­kers FR 120, Mon­ta­ge­plat­te 994, Jun­kers SK 160-5 ZB, Jun­kers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146 4 7"/>
    <n v="3348"/>
    <n v="289859"/>
    <s v="/preisvergleich/Relocate/475958248.html?categoryId=18406&amp;pos=10&amp;price=3348.0&amp;productid=2286143&amp;sid=289859&amp;type=offer"/>
    <s v=" Vail­lant ecoTEC ex­clu­siv VC 146/4-7 Brenn­wert­ther­me Schacht­sys­tem­pa­ket 7.5m, ca­lor­MA­TIC 630/3, Auf­putz mit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85"/>
    <n v="289859"/>
    <s v="/preisvergleich/Relocate/481846736.html?categoryId=18406&amp;pos=4&amp;price=3885.0&amp;productid=1750863&amp;sid=289859&amp;type=offer"/>
    <s v=" Jun­kers Ce­ra­pur­Com­fort ZBR 42-3 A 21 Gas-Brenn­wert­ther­me 42 kW, L / LL Jun­kers FR 120, Jun­kers SK 160-5 ZB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85"/>
    <n v="289859"/>
    <s v="/preisvergleich/Relocate/481847384.html?categoryId=18406&amp;pos=4&amp;price=4085.0&amp;productid=3497887&amp;sid=289859&amp;type=offer"/>
    <s v=" Jun­kers Ce­ra­pur­Com­fort ZBR 42-3 A 21 Gas-Brenn­wert­ther­me 42 kW, L / LL Jun­kers FW 120, Jun­kers ST 120-5 Z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146 4 7"/>
    <n v="3349"/>
    <n v="289859"/>
    <s v="/preisvergleich/Relocate/475958025.html?categoryId=18406&amp;pos=11&amp;price=3349.0&amp;productid=2286143&amp;sid=289859&amp;type=offer"/>
    <s v=" Vail­lant ecoTEC ex­clu­siv VC 466/4-7 Brenn­wert­ther­me ca­lor­MA­TIC 470/4, ohne, Schrägdach schwarz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85"/>
    <n v="289859"/>
    <s v="/preisvergleich/Relocate/481847876.html?categoryId=18406&amp;pos=5&amp;price=3885.0&amp;productid=1750863&amp;sid=289859&amp;type=offer"/>
    <s v=" Jun­kers Ce­ra­pur­Com­fort ZBR 42-3 A 21 Gas-Brenn­wert­ther­me 42 kW, L / LL Jun­kers FR 50, Mon­ta­ge­plat­te 258, Jun­kers SK 200-5 ZB, ATEC Schacht 8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85"/>
    <n v="289859"/>
    <s v="/preisvergleich/Relocate/481847457.html?categoryId=18406&amp;pos=5&amp;price=4085.0&amp;productid=3497887&amp;sid=289859&amp;type=offer"/>
    <s v=" Jun­kers Ce­ra­pur­Com­fort ZBR 42-3 A 21 Gas-Brenn­wert­ther­me 42 kW, L / LL Jun­kers FW 200, Jun­kers SK 160-5 ZB, Mon­ta­ge­plat­te 258 + 223-1 (Un­ter­putz),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146 4 7"/>
    <n v="3349"/>
    <n v="289859"/>
    <s v="/preisvergleich/Relocate/475958253.html?categoryId=18406&amp;pos=12&amp;price=3349.0&amp;productid=2286143&amp;sid=289859&amp;type=offer"/>
    <s v=" Vail­lant ecoTEC ex­clu­siv VC 466/4-7 Brenn­wert­ther­me ca­lor­MA­TIC 470/4, ohne, Schrägdach rot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85"/>
    <n v="289859"/>
    <s v="/preisvergleich/Relocate/481847504.html?categoryId=18406&amp;pos=6&amp;price=3885.0&amp;productid=1750863&amp;sid=289859&amp;type=offer"/>
    <s v=" Jun­kers Ce­ra­pur­Com­fort ZBR 42-3 A 21 Gas-Brenn­wert­ther­me 42 kW, L / LL Mon­ta­ge­plat­te 993, ohne Re­ge­lung, Jun­kers SK 160-5 ZB, Jun­kers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85"/>
    <n v="289859"/>
    <s v="/preisvergleich/Relocate/481847193.html?categoryId=18406&amp;pos=6&amp;price=4085.0&amp;productid=3497887&amp;sid=289859&amp;type=offer"/>
    <s v=" Jun­kers Ce­ra­pur­Com­fort ZBR 42-3 A 21 Gas-Brenn­wert­ther­me 42 kW, L / LL Jun­kers FW 200, Jun­kers SK 200-5 ZB, ohne Mon­ta­ge­plat­te, ATEC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146 4 7"/>
    <n v="3349"/>
    <n v="289859"/>
    <s v="/preisvergleich/Relocate/475957386.html?categoryId=18406&amp;pos=13&amp;price=3349.0&amp;productid=2286143&amp;sid=289859&amp;type=offer"/>
    <s v=" Vail­lant ecoTEC ex­clu­siv VC 356/4-7 Brenn­wert­ther­me ca­lor­MA­TIC 470/4, Zu­be­hör­pa­ket A+B+F, Schacht­ein­bau 80/125 10m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85"/>
    <n v="289859"/>
    <s v="/preisvergleich/Relocate/481848433.html?categoryId=18406&amp;pos=7&amp;price=3885.0&amp;productid=1750863&amp;sid=289859&amp;type=offer"/>
    <s v=" Jun­kers Ce­ra­pur­Com­fort ZBR 42-3 A 21 Gas-Brenn­wert­ther­me 42 kW, L / LL Jun­kers FR 120, Jun­kers SK 160-5 ZB, Jun­kers Schacht 6 Meter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90"/>
    <n v="289859"/>
    <s v="/preisvergleich/Relocate/481848103.html?categoryId=18406&amp;pos=7&amp;price=4090.0&amp;productid=3497887&amp;sid=289859&amp;type=offer"/>
    <s v=" Jun­kers Ce­ra­pur­Com­fort ZBR 42-3 A 21 Gas-Brenn­wert­ther­me 42 kW, L / LL Jun­kers FW 120, Mon­ta­ge­plat­te 993, Jun­kers SK 160-5 ZB, ATEC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146 4 7"/>
    <n v="3349"/>
    <n v="289859"/>
    <s v="/preisvergleich/Relocate/475957631.html?categoryId=18406&amp;pos=14&amp;price=3349.0&amp;productid=2286143&amp;sid=289859&amp;type=offer"/>
    <s v=" Vail­lant ecoTEC ex­clu­siv VC 276/4-7 Brenn­wert­ther­me Schacht­sys­tem­pa­ket 10m, au­ro­MA­TIC 620/3, ohne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90"/>
    <n v="289859"/>
    <s v="/preisvergleich/Relocate/481860701.html?categoryId=18406&amp;pos=8&amp;price=3890.0&amp;productid=1750863&amp;sid=289859&amp;type=offer"/>
    <s v=" Jun­kers Ce­ra­pur­Com­fort ZBR 42-3 A 31 Gas-Brenn­wert­ther­me 42 kW, Flg. P Jun­kers FR 120, Mon­ta­ge­plat­te 258, Jun­kers ST 120-5 Z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90"/>
    <n v="289859"/>
    <s v="/preisvergleich/Relocate/481848203.html?categoryId=18406&amp;pos=8&amp;price=4090.0&amp;productid=3497887&amp;sid=289859&amp;type=offer"/>
    <s v=" Jun­kers Ce­ra­pur­Com­fort ZBR 42-3 A 21 Gas-Brenn­wert­ther­me 42 kW, L / LL Jun­kers FW 200, Jun­kers ST 120-5 Z, Jun­kers Schacht 10 Meter 80/125, oh­ne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 TEC 146 4 7"/>
    <n v="3350"/>
    <n v="289859"/>
    <s v="/preisvergleich/Relocate/475958081.html?categoryId=18406&amp;pos=15&amp;price=3350.0&amp;productid=2286143&amp;sid=289859&amp;type=offer"/>
    <s v=" Vail­lant ecoTEC ex­clu­siv VC 276/4-7 Brenn­wert­ther­me ca­lor­MA­TIC 470f, Schacht­sys­tem­pa­ket 10m, Auf­putz ohne Spei­cher­an­schluss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3890"/>
    <n v="289859"/>
    <s v="/preisvergleich/Relocate/481842593.html?categoryId=18406&amp;pos=9&amp;price=3890.0&amp;productid=1750863&amp;sid=289859&amp;type=offer"/>
    <s v=" Jun­kers Ce­ra­pur­Com­fort ZBR 42-3 A 21 Gas-Brenn­wert­ther­me 42 kW, L / LL Jun­kers FW 200, Jun­kers ST 120-5 Z, ohne Mon­ta­ge­plat­te, ATEC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90"/>
    <n v="289859"/>
    <s v="/preisvergleich/Relocate/481847365.html?categoryId=18406&amp;pos=9&amp;price=4090.0&amp;productid=3497887&amp;sid=289859&amp;type=offer"/>
    <s v=" Jun­kers Ce­ra­pur­Com­fort ZBR 42-3 A 21 Gas-Brenn­wert­ther­me 42 kW, L / LL Jun­kers FW 200, Mon­ta­ge­plat­te 258, Jun­kers SK 200-5 ZB, ATEC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 42 3 A23"/>
    <n v="3890"/>
    <n v="289859"/>
    <s v="/preisvergleich/Relocate/481847018.html?categoryId=18406&amp;pos=10&amp;price=3890.0&amp;productid=1750863&amp;sid=289859&amp;type=offer"/>
    <s v=" Jun­kers Ce­ra­pur­Com­fort ZBR 42-3 A 21 Gas-Brenn­wert­ther­me 42 kW, L / LL Jun­kers FR 120, Jun­kers SK 200-5 ZB, ohne Mon­ta­ge­plat­te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090"/>
    <n v="289859"/>
    <s v="/preisvergleich/Relocate/481847249.html?categoryId=18406&amp;pos=10&amp;price=4090.0&amp;productid=3497887&amp;sid=289859&amp;type=offer"/>
    <s v=" Jun­kers Ce­ra­pur­Com­fort ZBR 42-3 A 21 Gas-Brenn­wert­ther­me 42 kW, L / LL Jun­kers FW 200, Jun­kers SK 160-5 ZB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 42 3 A23"/>
    <n v="3890"/>
    <n v="289859"/>
    <s v="/preisvergleich/Relocate/481847013.html?categoryId=18406&amp;pos=11&amp;price=3890.0&amp;productid=1750863&amp;sid=289859&amp;type=offer"/>
    <s v=" Jun­kers Ce­ra­pur­Com­fort ZBR 42-3 A 21 Gas-Brenn­wert­ther­me 42 kW, L / LL Jun­kers FW 120, Mon­ta­ge­plat­te 258, Jun­kers ST 120-5 Z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105"/>
    <n v="289859"/>
    <s v="/preisvergleich/Relocate/481847335.html?categoryId=18406&amp;pos=11&amp;price=4105.0&amp;productid=3497887&amp;sid=289859&amp;type=offer"/>
    <s v=" Jun­kers Ce­ra­pur­Com­fort ZBR 42-3 A 21 Gas-Brenn­wert­ther­me 42 kW, L / LL Jun­kers FW 200, Mon­ta­ge­plat­te 993, Jun­kers SK 160-5 ZB, ATEC Schacht 6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 42 3 A23"/>
    <n v="3890"/>
    <n v="289859"/>
    <s v="/preisvergleich/Relocate/481847824.html?categoryId=18406&amp;pos=12&amp;price=3890.0&amp;productid=1750863&amp;sid=289859&amp;type=offer"/>
    <s v=" Jun­kers Ce­ra­pur­Com­fort ZBR 42-3 A 21 Gas-Brenn­wert­ther­me 42 kW, L / LL Mon­ta­ge­plat­te 258, ohne Re­ge­lung, Jun­kers Schacht 8 Meter 80/125, Jun­kers SK 200-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110"/>
    <n v="289859"/>
    <s v="/preisvergleich/Relocate/481847773.html?categoryId=18406&amp;pos=12&amp;price=4110.0&amp;productid=3497887&amp;sid=289859&amp;type=offer"/>
    <s v=" Jun­kers Ce­ra­pur­Com­fort ZBR 42-3 A 21 Gas-Brenn­wert­ther­me 42 kW, L / LL Jun­kers FW 120, Mon­ta­ge­plat­te 993, Jun­kers ST 120-5 Z, Jun­kers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 42 3 A23"/>
    <n v="3890"/>
    <n v="289859"/>
    <s v="/preisvergleich/Relocate/481847472.html?categoryId=18406&amp;pos=13&amp;price=3890.0&amp;productid=1750863&amp;sid=289859&amp;type=offer"/>
    <s v=" Jun­kers Ce­ra­pur­Com­fort ZBR 42-3 A 21 Gas-Brenn­wert­ther­me 42 kW, L / LL Jun­kers FW 120, Mon­ta­ge­plat­te 258, Jun­kers ST 120-5 Z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110"/>
    <n v="289859"/>
    <s v="/preisvergleich/Relocate/481849095.html?categoryId=18406&amp;pos=13&amp;price=4110.0&amp;productid=3497887&amp;sid=289859&amp;type=offer"/>
    <s v=" Jun­kers Ce­ra­pur­Com­fort ZBR 42-3 A 21 Gas-Brenn­wert­ther­me 42 kW, L / LL Jun­kers FW 200, Mon­ta­ge­plat­te 258, Jun­kers SK 200-5 ZB, ATEC Schacht 6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 42 3 A23"/>
    <n v="3890"/>
    <n v="289859"/>
    <s v="/preisvergleich/Relocate/481848600.html?categoryId=18406&amp;pos=14&amp;price=3890.0&amp;productid=1750863&amp;sid=289859&amp;type=offer"/>
    <s v=" Jun­kers Ce­ra­pur­Com­fort ZBR 42-3 A 21 Gas-Brenn­wert­ther­me 42 kW, L / LL Jun­kers FR 50, Jun­kers ST 120-5 Z, Mon­ta­ge­plat­te 258 + 223-1 (Un­ter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110"/>
    <n v="289859"/>
    <s v="/preisvergleich/Relocate/481847127.html?categoryId=18406&amp;pos=14&amp;price=4110.0&amp;productid=3497887&amp;sid=289859&amp;type=offer"/>
    <s v=" Jun­kers Ce­ra­pur­Com­fort ZBR 42-3 A 21 Gas-Brenn­wert­ther­me 42 kW, L / LL Jun­kers FW 200, Mon­ta­ge­plat­te 994, Jun­kers SK 160-5 ZB, Jun­kers AZB09 Dach schwarz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ZBR 42 3 A23"/>
    <n v="3890"/>
    <n v="289859"/>
    <s v="/preisvergleich/Relocate/481848764.html?categoryId=18406&amp;pos=15&amp;price=3890.0&amp;productid=1750863&amp;sid=289859&amp;type=offer"/>
    <s v=" Jun­kers Ce­ra­pur­Com­fort ZBR 42-3 A 21 Gas-Brenn­wert­ther­me 42 kW, L / LL Jun­kers FW 120, Mon­ta­ge­plat­te 258 + 223-1 (Un­ter­putz), ohne Ab­gas­pa­ket, Jun­kers SK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115"/>
    <n v="289859"/>
    <s v="/preisvergleich/Relocate/481847615.html?categoryId=18406&amp;pos=15&amp;price=4115.0&amp;productid=3497887&amp;sid=289859&amp;type=offer"/>
    <s v=" Jun­kers Ce­ra­pur­Com­fort ZBR 42-3 A 21 Gas-Brenn­wert­ther­me 42 kW, L / LL Jun­kers FW 200, Mon­ta­ge­plat­te 993, Jun­kers SK 160-5 ZB, Jun­kers AZB09 Dach schwarz 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Vaillant ecoTEC VC 146 4 7"/>
    <n v="3350"/>
    <n v="289859"/>
    <s v="/preisvergleich/Relocate/475957641.html?categoryId=18406&amp;pos=1&amp;price=3350.0&amp;productid=2286143&amp;sid=289859&amp;type=offer"/>
    <s v=" Vail­lant ecoTEC ex­clu­siv VC 466/4-7 Brenn­wert­ther­me ca­lor­MA­TIC 470f, ohne, ohne Ab­gas­pa­ket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352"/>
    <n v="289859"/>
    <s v="/preisvergleich/Relocate/475958054.html?categoryId=18406&amp;pos=2&amp;price=3352.0&amp;productid=2286143&amp;sid=289859&amp;type=offer"/>
    <s v=" Vail­lant ecoTEC ex­clu­siv VC 206/4-7 Brenn­wert­ther­me Schacht­sys­tem­pa­ket 7.5m, ca­lor­MA­TIC 630/3, Un­ter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357"/>
    <n v="289859"/>
    <s v="/preisvergleich/Relocate/475957763.html?categoryId=18406&amp;pos=3&amp;price=3357.0&amp;productid=2286143&amp;sid=289859&amp;type=offer"/>
    <s v=" Vail­lant ecoTEC ex­clu­siv VC 206/4-7 Brenn­wert­ther­me Schacht­sys­tem­pa­ket 7.5m, ca­lor­MA­TIC 630/3, Auf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358"/>
    <n v="289859"/>
    <s v="/preisvergleich/Relocate/475958158.html?categoryId=18406&amp;pos=4&amp;price=3358.0&amp;productid=2286143&amp;sid=289859&amp;type=offer"/>
    <s v=" Vail­lant ecoTEC ex­clu­siv VC 146/4-7 Brenn­wert­ther­me Schacht­sys­tem­pa­ket 10m, ca­lor­MA­TIC 630/3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365"/>
    <n v="289859"/>
    <s v="/preisvergleich/Relocate/475957496.html?categoryId=18406&amp;pos=5&amp;price=3365.0&amp;productid=2286143&amp;sid=289859&amp;type=offer"/>
    <s v=" Vail­lant ecoTEC ex­clu­siv VC 276/4-7 Brenn­wert­ther­me ca­lor­MA­TIC 470f, Schacht­sys­tem­pa­ket 7.5m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367"/>
    <n v="289859"/>
    <s v="/preisvergleich/Relocate/475958095.html?categoryId=18406&amp;pos=6&amp;price=3367.0&amp;productid=2286143&amp;sid=289859&amp;type=offer"/>
    <s v=" Vail­lant ecoTEC ex­clu­siv VC 206/4-7 Brenn­wert­ther­me Schacht­sys­tem­pa­ket 10m, ca­lor­MA­TIC 630/3, Auf­putz ohne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369"/>
    <n v="289859"/>
    <s v="/preisvergleich/Relocate/475958041.html?categoryId=18406&amp;pos=7&amp;price=3369.0&amp;productid=2286143&amp;sid=289859&amp;type=offer"/>
    <s v=" Vail­lant ecoTEC ex­clu­siv VC 466/4-7 Brenn­wert­ther­me ca­lor­MA­TIC 470/4, Zu­be­hör­pa­ket A+B+F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15"/>
    <n v="289859"/>
    <s v="/preisvergleich/Relocate/481847295.html?categoryId=18406&amp;pos=1&amp;price=4115.0&amp;productid=3497887&amp;sid=289859&amp;type=offer"/>
    <s v=" Jun­kers Ce­ra­pur­Com­fort ZBR 42-3 A 21 Gas-Brenn­wert­ther­me 42 kW, L / LL Jun­kers FW 120, Mon­ta­ge­plat­te 258, Jun­kers SK 160-5 ZB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3369"/>
    <n v="289859"/>
    <s v="/preisvergleich/Relocate/475957733.html?categoryId=18406&amp;pos=8&amp;price=3369.0&amp;productid=2286143&amp;sid=289859&amp;type=offer"/>
    <s v=" Vail­lant ecoTEC ex­clu­siv VC 466/4-7 Brenn­wert­ther­me ca­lor­MA­TIC 470/4, Zu­be­hör­pa­ket A+B+F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15"/>
    <n v="289859"/>
    <s v="/preisvergleich/Relocate/481847132.html?categoryId=18406&amp;pos=2&amp;price=4115.0&amp;productid=3497887&amp;sid=289859&amp;type=offer"/>
    <s v=" Jun­kers Ce­ra­pur­Com­fort ZBR 42-3 A 21 Gas-Brenn­wert­ther­me 42 kW, L / LL Jun­kers FW 120, Mon­ta­ge­plat­te 258 + 223-1 (Un­ter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0"/>
    <n v="289859"/>
    <s v="/preisvergleich/Relocate/481848762.html?categoryId=18406&amp;pos=1&amp;price=3890.0&amp;productid=1750863&amp;sid=289859&amp;type=offer"/>
    <s v=" Jun­kers Ce­ra­pur­Com­fort ZBR 42-3 A 21 Gas-Brenn­wert­ther­me 42 kW, L / LL Jun­kers FR 120, Mon­ta­ge­plat­te 993, Jun­kers SK 160-5 ZB, ATEC Schacht 6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373"/>
    <n v="289859"/>
    <s v="/preisvergleich/Relocate/475957700.html?categoryId=18406&amp;pos=9&amp;price=3373.0&amp;productid=2286143&amp;sid=289859&amp;type=offer"/>
    <s v=" Vail­lant ecoTEC ex­clu­siv VC 146/4-7 Brenn­wert­ther­me Schacht­sys­tem­pa­ket 7.5m, ca­lor­MA­TIC 630/3, Un­ter­putz mit Spei­cher­an­schluss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15"/>
    <n v="289859"/>
    <s v="/preisvergleich/Relocate/481847140.html?categoryId=18406&amp;pos=3&amp;price=4115.0&amp;productid=3497887&amp;sid=289859&amp;type=offer"/>
    <s v=" Jun­kers Ce­ra­pur­Com­fort ZBR 42-3 A 21 Gas-Brenn­wert­ther­me 42 kW, L / LL Jun­kers FW 12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0"/>
    <n v="289859"/>
    <s v="/preisvergleich/Relocate/481848375.html?categoryId=18406&amp;pos=2&amp;price=3890.0&amp;productid=1750863&amp;sid=289859&amp;type=offer"/>
    <s v=" Jun­kers Ce­ra­pur­Com­fort ZBR 42-3 A 21 Gas-Brenn­wert­ther­me 42 kW, L / LL Jun­kers FR 50, Mon­ta­ge­plat­te 258, Jun­kers ST 120-5 Z, Jun­kers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374"/>
    <n v="289859"/>
    <s v="/preisvergleich/Relocate/475958397.html?categoryId=18406&amp;pos=10&amp;price=3374.0&amp;productid=2286143&amp;sid=289859&amp;type=offer"/>
    <s v=" Vail­lant ecoTEC ex­clu­siv VC 466/4-7 Brenn­wert­ther­me ca­lor­MA­TIC 470/4, Zu­be­hör­pa­ket A+B+F, Schräg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20"/>
    <n v="289859"/>
    <s v="/preisvergleich/Relocate/481848065.html?categoryId=18406&amp;pos=4&amp;price=4120.0&amp;productid=3497887&amp;sid=289859&amp;type=offer"/>
    <s v=" Jun­kers Ce­ra­pur­Com­fort ZBR 42-3 A 21 Gas-Brenn­wert­ther­me 42 kW, L / LL Jun­kers FW 200, Jun­kers SK 160-5 ZB, Mon­ta­ge­plat­te 258 + 528-1 (Auf­putz)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5"/>
    <n v="289859"/>
    <s v="/preisvergleich/Relocate/481842537.html?categoryId=18406&amp;pos=3&amp;price=3895.0&amp;productid=1750863&amp;sid=289859&amp;type=offer"/>
    <s v=" Jun­kers Ce­ra­pur­Com­fort ZBR 42-3 A 21 Gas-Brenn­wert­ther­me 42 kW, L / LL Jun­kers FW 120, Mon­ta­ge­plat­te 258 + 528-1 (Auf­putz), ohne Ab­gas­pa­ket, Jun­kers SK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374"/>
    <n v="289859"/>
    <s v="/preisvergleich/Relocate/475957360.html?categoryId=18406&amp;pos=11&amp;price=3374.0&amp;productid=2286143&amp;sid=289859&amp;type=offer"/>
    <s v=" Vail­lant ecoTEC ex­clu­siv VC 466/4-7 Brenn­wert­ther­me ca­lor­MA­TIC 470/4, Zu­be­hör­pa­ket A+B+F, Schräg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20"/>
    <n v="289859"/>
    <s v="/preisvergleich/Relocate/481848138.html?categoryId=18406&amp;pos=5&amp;price=4120.0&amp;productid=3497887&amp;sid=289859&amp;type=offer"/>
    <s v=" Jun­kers Ce­ra­pur­Com­fort ZBR 42-3 A 21 Gas-Brenn­wert­ther­me 42 kW, L / LL Jun­kers FR 120, Mon­ta­ge­plat­te 994, Jun­kers Schacht 4 Meter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5"/>
    <n v="289859"/>
    <s v="/preisvergleich/Relocate/481848098.html?categoryId=18406&amp;pos=4&amp;price=3895.0&amp;productid=1750863&amp;sid=289859&amp;type=offer"/>
    <s v=" Jun­kers Ce­ra­pur­Com­fort ZBR 42-3 A 21 Gas-Brenn­wert­ther­me 42 kW, L / LL Jun­kers FW 120, Jun­kers SK 160-5 ZB, ohne Mon­ta­ge­plat­te, ATEC Schacht 6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375"/>
    <n v="289859"/>
    <s v="/preisvergleich/Relocate/475958214.html?categoryId=18406&amp;pos=12&amp;price=3375.0&amp;productid=2286143&amp;sid=289859&amp;type=offer"/>
    <s v=" Vail­lant ecoTEC ex­clu­siv VC 656/4-7 Brenn­wert­ther­me, L/LL ohne, ohne Re­ge­lung, Schacht­ein­bau 80/125 7.5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20"/>
    <n v="289859"/>
    <s v="/preisvergleich/Relocate/481848316.html?categoryId=18406&amp;pos=6&amp;price=4120.0&amp;productid=3497887&amp;sid=289859&amp;type=offer"/>
    <s v=" Jun­kers Ce­ra­pur­Com­fort ZBR 42-3 A 21 Gas-Brenn­wert­ther­me 42 kW, L / LL Jun­kers FW 200, Mon­ta­ge­plat­te 994, Jun­kers SK 160-5 ZB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5"/>
    <n v="289859"/>
    <s v="/preisvergleich/Relocate/481847721.html?categoryId=18406&amp;pos=5&amp;price=3895.0&amp;productid=1750863&amp;sid=289859&amp;type=offer"/>
    <s v=" Jun­kers Ce­ra­pur­Com­fort ZBR 42-3 A 21 Gas-Brenn­wert­ther­me 42 kW, L / LL Jun­kers FR 120, Mon­ta­ge­plat­te 258, Jun­kers ST 120-5 Z, Jun­kers Schacht 8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375"/>
    <n v="289859"/>
    <s v="/preisvergleich/Relocate/475958225.html?categoryId=18406&amp;pos=13&amp;price=3375.0&amp;productid=2286143&amp;sid=289859&amp;type=offer"/>
    <s v=" Vail­lant ecoTEC ex­clu­siv VC 466/4-7 Brenn­wert­ther­me ca­lor­MA­TIC 470f, ohne Ab­gas­pa­ket, Zu­be­hör­pa­ket A+B+F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20"/>
    <n v="289859"/>
    <s v="/preisvergleich/Relocate/481847769.html?categoryId=18406&amp;pos=7&amp;price=4120.0&amp;productid=3497887&amp;sid=289859&amp;type=offer"/>
    <s v=" Jun­kers Ce­ra­pur­Com­fort ZBR 42-3 A 21 Gas-Brenn­wert­ther­me 42 kW, L / LL Jun­kers FW 200, Mon­ta­ge­plat­te 258, Jun­kers AZB10 Dach rot 80/125, Jun­kers SK 200-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5"/>
    <n v="289859"/>
    <s v="/preisvergleich/Relocate/481847535.html?categoryId=18406&amp;pos=6&amp;price=389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375"/>
    <n v="289859"/>
    <s v="/preisvergleich/Relocate/475957285.html?categoryId=18406&amp;pos=14&amp;price=3375.0&amp;productid=2286143&amp;sid=289859&amp;type=offer"/>
    <s v=" Vail­lant ecoTEC ex­clu­siv VC 656/4-7 Brenn­wert­ther­me, E / H ohne Re­ge­lung, Zu­be­hör­pa­ket A+B+C+D+E, Schacht­ein­bau 80/125 7.5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25"/>
    <n v="289859"/>
    <s v="/preisvergleich/Relocate/481848007.html?categoryId=18406&amp;pos=8&amp;price=4125.0&amp;productid=3497887&amp;sid=289859&amp;type=offer"/>
    <s v=" Jun­kers Ce­ra­pur­Com­fort ZBR 42-3 A 21 Gas-Brenn­wert­ther­me 42 kW, L / LL Jun­kers FR 50, Mon­ta­ge­plat­te 258 + 528-1 (Auf­putz)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5"/>
    <n v="289859"/>
    <s v="/preisvergleich/Relocate/481847494.html?categoryId=18406&amp;pos=7&amp;price=3895.0&amp;productid=1750863&amp;sid=289859&amp;type=offer"/>
    <s v=" Jun­kers Ce­ra­pur­Com­fort ZBR 42-3 A 21 Gas-Brenn­wert­ther­me 42 kW, L / LL Jun­kers FR 50, Mon­ta­ge­plat­te 994, Jun­kers SK 160-5 ZB, ATEC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375"/>
    <n v="289859"/>
    <s v="/preisvergleich/Relocate/475957255.html?categoryId=18406&amp;pos=15&amp;price=3375.0&amp;productid=2286143&amp;sid=289859&amp;type=offer"/>
    <s v=" Vail­lant ecoTEC ex­clu­siv VC 656/4-7 Brenn­wert­ther­me, E / H ohne, ohne Re­ge­lung, Schacht­ein­bau 80/125 7.5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 42 3 A21"/>
    <n v="4125"/>
    <n v="289859"/>
    <s v="/preisvergleich/Relocate/481848052.html?categoryId=18406&amp;pos=9&amp;price=4125.0&amp;productid=3497887&amp;sid=289859&amp;type=offer"/>
    <s v=" Jun­kers Ce­ra­pur­Com­fort ZBR 42-3 A 21 Gas-Brenn­wert­ther­me 42 kW, L / LL Jun­kers FW 200, Jun­kers SK 160-5 ZB, Jun­kers Schacht 8 Meter 80/125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5"/>
    <n v="289859"/>
    <s v="/preisvergleich/Relocate/481849085.html?categoryId=18406&amp;pos=8&amp;price=3895.0&amp;productid=1750863&amp;sid=289859&amp;type=offer"/>
    <s v=" Jun­kers Ce­ra­pur­Com­fort ZBR 42-3 A 21 Gas-Brenn­wert­ther­me 42 kW, L / LL Jun­kers FR 120, Mon­ta­ge­plat­te 258, Jun­kers SK 200-5 ZB, ATEC Schacht 6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4125"/>
    <n v="289859"/>
    <s v="/preisvergleich/Relocate/481847200.html?categoryId=18406&amp;pos=10&amp;price=4125.0&amp;productid=3497887&amp;sid=289859&amp;type=offer"/>
    <s v=" Jun­kers Ce­ra­pur­Com­fort ZBR 42-3 A 21 Gas-Brenn­wert­ther­me 42 kW, L / LL Jun­kers FR 120, Mon­ta­ge­plat­te 258 + 223-1 (Un­ter­putz)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5"/>
    <n v="289859"/>
    <s v="/preisvergleich/Relocate/481848640.html?categoryId=18406&amp;pos=9&amp;price=3895.0&amp;productid=1750863&amp;sid=289859&amp;type=offer"/>
    <s v=" Jun­kers Ce­ra­pur­Com­fort ZBR 42-3 A 21 Gas-Brenn­wert­ther­me 42 kW, L / LL Jun­kers FR 120, Mon­ta­ge­plat­te 994, Jun­kers SK 160-5 ZB, Jun­kers AZB10 Dach rot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4125"/>
    <n v="289859"/>
    <s v="/preisvergleich/Relocate/481847218.html?categoryId=18406&amp;pos=11&amp;price=4125.0&amp;productid=3497887&amp;sid=289859&amp;type=offer"/>
    <s v=" Jun­kers Ce­ra­pur­Com­fort ZBR 42-3 A 21 Gas-Brenn­wert­ther­me 42 kW, L / LL Jun­kers FW 200, Mon­ta­ge­plat­te 993, Jun­kers SK 160-5 ZB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895"/>
    <n v="289859"/>
    <s v="/preisvergleich/Relocate/481848439.html?categoryId=18406&amp;pos=10&amp;price=3895.0&amp;productid=1750863&amp;sid=289859&amp;type=offer"/>
    <s v=" Jun­kers Ce­ra­pur­Com­fort ZBR 42-3 A 21 Gas-Brenn­wert­ther­me 42 kW, L / LL Jun­kers FR 120, Mon­ta­ge­plat­te 994, Jun­kers SK 160-5 ZB, Jun­kers AZB09 Dach schwarz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4130"/>
    <n v="289859"/>
    <s v="/preisvergleich/Relocate/481848306.html?categoryId=18406&amp;pos=12&amp;price=4130.0&amp;productid=3497887&amp;sid=289859&amp;type=offer"/>
    <s v=" Jun­kers Ce­ra­pur­Com­fort ZBR 42-3 A 21 Gas-Brenn­wert­ther­me 42 kW, L / LL Jun­kers FW 200, Mon­ta­ge­plat­te 258, Jun­kers SK 200-5 ZB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900"/>
    <n v="289859"/>
    <s v="/preisvergleich/Relocate/481846943.html?categoryId=18406&amp;pos=11&amp;price=3900.0&amp;productid=1750863&amp;sid=289859&amp;type=offer"/>
    <s v=" Jun­kers Ce­ra­pur­Com­fort ZBR 42-3 A 21 Gas-Brenn­wert­ther­me 42 kW, L / LL Jun­kers FR 120, Mon­ta­ge­plat­te 258, Jun­kers SK 160-5 ZB, Jun­kers Schacht 4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4130"/>
    <n v="289859"/>
    <s v="/preisvergleich/Relocate/481847265.html?categoryId=18406&amp;pos=13&amp;price=4130.0&amp;productid=3497887&amp;sid=289859&amp;type=offer"/>
    <s v=" Jun­kers Ce­ra­pur­Com­fort ZBR 42-3 A 21 Gas-Brenn­wert­ther­me 42 kW, L / LL Jun­kers FR 120, Mon­ta­ge­plat­te 258 + 528-1 (Auf­putz)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900"/>
    <n v="289859"/>
    <s v="/preisvergleich/Relocate/481848105.html?categoryId=18406&amp;pos=12&amp;price=3900.0&amp;productid=1750863&amp;sid=289859&amp;type=offer"/>
    <s v=" Jun­kers Ce­ra­pur­Com­fort ZBR 42-3 A 21 Gas-Brenn­wert­ther­me 42 kW, L / LL Jun­kers FW 120, Mon­ta­ge­plat­te 258, Jun­kers ST 120-5 Z, ATEC Schacht 8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4135"/>
    <n v="289859"/>
    <s v="/preisvergleich/Relocate/481848025.html?categoryId=18406&amp;pos=14&amp;price=4135.0&amp;productid=3497887&amp;sid=289859&amp;type=offer"/>
    <s v=" Jun­kers Ce­ra­pur­Com­fort ZBR 42-3 A 21 Gas-Brenn­wert­ther­me 42 kW, L / LL Jun­kers FW 120, Mon­ta­ge­plat­te 994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900"/>
    <n v="289859"/>
    <s v="/preisvergleich/Relocate/481848134.html?categoryId=18406&amp;pos=13&amp;price=3900.0&amp;productid=1750863&amp;sid=289859&amp;type=offer"/>
    <s v=" Jun­kers Ce­ra­pur­Com­fort ZBR 42-3 A 21 Gas-Brenn­wert­ther­me 42 kW, L / LL Jun­kers FR 50, Mon­ta­ge­plat­te 993, Jun­kers SK 160-5 ZB, ATEC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ZBR 42 3 A21"/>
    <n v="4140"/>
    <n v="289859"/>
    <s v="/preisvergleich/Relocate/481848084.html?categoryId=18406&amp;pos=15&amp;price=4140.0&amp;productid=3497887&amp;sid=289859&amp;type=offer"/>
    <s v=" Jun­kers Ce­ra­pur­Com­fort ZBR 42-3 A 21 Gas-Brenn­wert­ther­me 42 kW, L / LL Jun­kers FW 120, Mon­ta­ge­plat­te 994, Jun­kers SK 200-5 ZB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Comfort ZBR 42-3A23"/>
    <n v="3900"/>
    <n v="289859"/>
    <s v="/preisvergleich/Relocate/481848170.html?categoryId=18406&amp;pos=14&amp;price=3900.0&amp;productid=1750863&amp;sid=289859&amp;type=offer"/>
    <s v=" Jun­kers Ce­ra­pur­Com­fort ZBR 42-3 A 21 Gas-Brenn­wert­ther­me 42 kW, L / LL Jun­kers FW 200, Jun­kers ST 120-5 Z, Jun­kers AZB09 Dach schwarz 80/125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Comfort ZBR 42-3A23"/>
    <n v="3900"/>
    <n v="289859"/>
    <s v="/preisvergleich/Relocate/481848223.html?categoryId=18406&amp;pos=15&amp;price=3900.0&amp;productid=1750863&amp;sid=289859&amp;type=offer"/>
    <s v=" Jun­kers Ce­ra­pur­Com­fort ZBR 42-3 A 21 Gas-Brenn­wert­ther­me 42 kW, L / LL Jun­kers FR 120, Mon­ta­ge­plat­te 993, Jun­kers SK 160-5 ZB, Jun­kers AZB10 Dach rot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146"/>
    <n v="3375"/>
    <n v="289859"/>
    <s v="/preisvergleich/Relocate/475957744.html?categoryId=18406&amp;pos=1&amp;price=3375.0&amp;productid=2286143&amp;sid=289859&amp;type=offer"/>
    <s v=" Vail­lant ecoTEC ex­clu­siv VC 656/4-7 Brenn­wert­ther­me, L/LL ohne Re­ge­lung, Zu­be­hör­pa­ket A+B+C+D+E, Schacht­ein­bau 80/125 7.5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375"/>
    <n v="289859"/>
    <s v="/preisvergleich/Relocate/475957658.html?categoryId=18406&amp;pos=2&amp;price=3375.0&amp;productid=2286143&amp;sid=289859&amp;type=offer"/>
    <s v=" Vail­lant ecoTEC ex­clu­siv VC 276/4-7 Brenn­wert­ther­me ca­lor­MA­TIC 470f, Schacht­sys­tem­pa­ket 10m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380"/>
    <n v="289859"/>
    <s v="/preisvergleich/Relocate/475958421.html?categoryId=18406&amp;pos=3&amp;price=3380.0&amp;productid=2286143&amp;sid=289859&amp;type=offer"/>
    <s v=" Vail­lant ecoTEC ex­clu­siv VC 356/4-7 Brenn­wert­ther­me ca­lor­MA­TIC 470f, ohne, Flach­dach rot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380"/>
    <n v="289859"/>
    <s v="/preisvergleich/Relocate/475957850.html?categoryId=18406&amp;pos=4&amp;price=3380.0&amp;productid=2286143&amp;sid=289859&amp;type=offer"/>
    <s v=" Vail­lant ecoTEC ex­clu­siv VC 276/4-7 Brenn­wert­ther­me ca­lor­MA­TIC 470f, Schacht­sys­tem­pa­ket 10m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380"/>
    <n v="289859"/>
    <s v="/preisvergleich/Relocate/475957225.html?categoryId=18406&amp;pos=5&amp;price=3380.0&amp;productid=2286143&amp;sid=289859&amp;type=offer"/>
    <s v=" Vail­lant ecoTEC ex­clu­siv VC 356/4-7 Brenn­wert­ther­me ca­lor­MA­TIC 470f, ohne, Flach­dach schwarz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382"/>
    <n v="289859"/>
    <s v="/preisvergleich/Relocate/475957368.html?categoryId=18406&amp;pos=6&amp;price=3382.0&amp;productid=2286143&amp;sid=289859&amp;type=offer"/>
    <s v=" Vail­lant ecoTEC ex­clu­siv VC 206/4-7 Brenn­wert­ther­me Schacht­sys­tem­pa­ket 7.5m, ca­lor­MA­TIC 630/3, Un­ter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383"/>
    <n v="289859"/>
    <s v="/preisvergleich/Relocate/475958319.html?categoryId=18406&amp;pos=7&amp;price=3383.0&amp;productid=2286143&amp;sid=289859&amp;type=offer"/>
    <s v=" Vail­lant ecoTEC ex­clu­siv VC 146/4-7 Brenn­wert­ther­me Schacht­sys­tem­pa­ket 10m, ca­lor­MA­TIC 630/3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0"/>
    <n v="289859"/>
    <s v="/preisvergleich/Relocate/481847854.html?categoryId=18406&amp;pos=1&amp;price=3900.0&amp;productid=1750863&amp;sid=289859&amp;type=offer"/>
    <s v=" Jun­kers Ce­ra­pur­Com­fort ZBR 42-3 A 21 Gas-Brenn­wert­ther­me 42 kW, L / LL Jun­kers FR 120, Mon­ta­ge­plat­te 993, Jun­kers SK 160-5 ZB, Jun­kers AZB09 Dach schwarz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40"/>
    <n v="289859"/>
    <s v="/preisvergleich/Relocate/481848135.html?categoryId=18406&amp;pos=1&amp;price=4140.0&amp;productid=3497887&amp;sid=289859&amp;type=offer"/>
    <s v=" Jun­kers Ce­ra­pur­Com­fort ZBR 42-3 A 21 Gas-Brenn­wert­ther­me 42 kW, L / LL Jun­kers FW 120, Mon­ta­ge­plat­te 993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3384"/>
    <n v="289859"/>
    <s v="/preisvergleich/Relocate/475958276.html?categoryId=18406&amp;pos=8&amp;price=3384.0&amp;productid=2286143&amp;sid=289859&amp;type=offer"/>
    <s v=" Vail­lant ecoTEC ex­clu­siv VC 276/4-7 Brenn­wert­ther­me Schacht­sys­tem­pa­ket 7.5m, au­ro­MA­TIC 620/3, Auf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0"/>
    <n v="289859"/>
    <s v="/preisvergleich/Relocate/481847571.html?categoryId=18406&amp;pos=2&amp;price=3900.0&amp;productid=1750863&amp;sid=289859&amp;type=offer"/>
    <s v=" Jun­kers Ce­ra­pur­Com­fort ZBR 42-3 A 21 Gas-Brenn­wert­ther­me 42 kW, L / LL Jun­kers FR 50, Mon­ta­ge­plat­te 258, Jun­kers SK 160-5 ZB, Jun­kers Schacht 6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40"/>
    <n v="289859"/>
    <s v="/preisvergleich/Relocate/481847808.html?categoryId=18406&amp;pos=2&amp;price=4140.0&amp;productid=3497887&amp;sid=289859&amp;type=offer"/>
    <s v=" Jun­kers Ce­ra­pur­Com­fort ZBR 42-3 A 21 Gas-Brenn­wert­ther­me 42 kW, L / LL Jun­kers FW 12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3385"/>
    <n v="289859"/>
    <s v="/preisvergleich/Relocate/475957797.html?categoryId=18406&amp;pos=9&amp;price=3385.0&amp;productid=2286143&amp;sid=289859&amp;type=offer"/>
    <s v=" Vail­lant ecoTEC ex­clu­siv VC 356/4-7 Brenn­wert­ther­me ca­lor­MA­TIC 470f, ohne, Schrägdach schwarz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0"/>
    <n v="289859"/>
    <s v="/preisvergleich/Relocate/481847486.html?categoryId=18406&amp;pos=3&amp;price=3900.0&amp;productid=1750863&amp;sid=289859&amp;type=offer"/>
    <s v=" Jun­kers Ce­ra­pur­Com­fort ZBR 42-3 A 21 Gas-Brenn­wert­ther­me 42 kW, L / LL Jun­kers FW 200, Jun­kers ST 120-5 Z, Jun­kers AZB10 Dach rot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45"/>
    <n v="289859"/>
    <s v="/preisvergleich/Relocate/481848251.html?categoryId=18406&amp;pos=3&amp;price=4145.0&amp;productid=3497887&amp;sid=289859&amp;type=offer"/>
    <s v=" Jun­kers Ce­ra­pur­Com­fort ZBR 42-3 A 21 Gas-Brenn­wert­ther­me 42 kW, L / LL Jun­kers FR 50, Mon­ta­ge­plat­te 258 + 223-1 (Un­ter­putz)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3385"/>
    <n v="289859"/>
    <s v="/preisvergleich/Relocate/475957416.html?categoryId=18406&amp;pos=10&amp;price=3385.0&amp;productid=2286143&amp;sid=289859&amp;type=offer"/>
    <s v=" Vail­lant ecoTEC ex­clu­siv VC 356/4-7 Brenn­wert­ther­me ca­lor­MA­TIC 470f, ohne, Schrägdach rot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0"/>
    <n v="289859"/>
    <s v="/preisvergleich/Relocate/481847548.html?categoryId=18406&amp;pos=4&amp;price=3900.0&amp;productid=1750863&amp;sid=289859&amp;type=offer"/>
    <s v=" Jun­kers Ce­ra­pur­Com­fort ZBR 42-3 A 21 Gas-Brenn­wert­ther­me 42 kW, L / LL Jun­kers FR 120, Jun­kers SK 160-5 ZB, Mon­ta­ge­plat­te 258 + 223-1 (Un­ter­putz)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45"/>
    <n v="289859"/>
    <s v="/preisvergleich/Relocate/481848226.html?categoryId=18406&amp;pos=4&amp;price=4145.0&amp;productid=3497887&amp;sid=289859&amp;type=offer"/>
    <s v=" Jun­kers Ce­ra­pur­Com­fort ZBR 42-3 A 21 Gas-Brenn­wert­ther­me 42 kW, L / LL Jun­kers FW 120, Mon­ta­ge­plat­te 258 + 223-1 (Un­ter­putz)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3388"/>
    <n v="289859"/>
    <s v="/preisvergleich/Relocate/475957611.html?categoryId=18406&amp;pos=11&amp;price=3388.0&amp;productid=2286143&amp;sid=289859&amp;type=offer"/>
    <s v=" Vail­lant ecoTEC ex­clu­siv VC 146/4-7 Brenn­wert­ther­me Schacht­sys­tem­pa­ket 10m, ca­lor­MA­TIC 630/3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5"/>
    <n v="289859"/>
    <s v="/preisvergleich/Relocate/481865340.html?categoryId=18406&amp;pos=5&amp;price=3905.0&amp;productid=1750863&amp;sid=289859&amp;type=offer"/>
    <s v=" Jun­kers Ce­ra­pur­Com­fort ZBR 42-3 A 31 Gas-Brenn­wert­ther­me 42 kW, Flg. P Mon­ta­ge­plat­te 993, ohne Re­ge­lung, Jun­kers SK 160-5 ZB, Jun­kers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45"/>
    <n v="289859"/>
    <s v="/preisvergleich/Relocate/481848270.html?categoryId=18406&amp;pos=5&amp;price=4145.0&amp;productid=3497887&amp;sid=289859&amp;type=offer"/>
    <s v=" Jun­kers Ce­ra­pur­Com­fort ZBR 42-3 A 21 Gas-Brenn­wert­ther­me 42 kW, L / LL Jun­kers FW 120, Mon­ta­ge­plat­te 993, Jun­kers SK 200-5 ZB, ATEC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3392"/>
    <n v="289859"/>
    <s v="/preisvergleich/Relocate/475957197.html?categoryId=18406&amp;pos=12&amp;price=3392.0&amp;productid=2286143&amp;sid=289859&amp;type=offer"/>
    <s v=" Vail­lant ecoTEC ex­clu­siv VC 206/4-7 Brenn­wert­ther­me Schacht­sys­tem­pa­ket 10m, ca­lor­MA­TIC 630/3, Un­ter­putz ohne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5"/>
    <n v="289859"/>
    <s v="/preisvergleich/Relocate/481847146.html?categoryId=18406&amp;pos=6&amp;price=3905.0&amp;productid=1750863&amp;sid=289859&amp;type=offer"/>
    <s v=" Jun­kers Ce­ra­pur­Com­fort ZBR 42-3 A 21 Gas-Brenn­wert­ther­me 42 kW, L / LL Jun­kers FR 120, Mon­ta­ge­plat­te 258, Jun­kers AZB09 Dach schwarz 80/125, Jun­kers SK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45"/>
    <n v="289859"/>
    <s v="/preisvergleich/Relocate/481847709.html?categoryId=18406&amp;pos=6&amp;price=4145.0&amp;productid=3497887&amp;sid=289859&amp;type=offer"/>
    <s v=" Jun­kers Ce­ra­pur­Com­fort ZBR 42-3 A 21 Gas-Brenn­wert­ther­me 42 kW, L / LL Jun­kers FW 120, Mon­ta­ge­plat­te 258 + 223-1 (Un­ter­putz)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3397"/>
    <n v="289859"/>
    <s v="/preisvergleich/Relocate/475957231.html?categoryId=18406&amp;pos=13&amp;price=3397.0&amp;productid=2286143&amp;sid=289859&amp;type=offer"/>
    <s v=" Vail­lant ecoTEC ex­clu­siv VC 206/4-7 Brenn­wert­ther­me Schacht­sys­tem­pa­ket 10m, ca­lor­MA­TIC 630/3, Auf­putz mit Spei­cher­an­schluss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5"/>
    <n v="289859"/>
    <s v="/preisvergleich/Relocate/481847553.html?categoryId=18406&amp;pos=7&amp;price=3905.0&amp;productid=1750863&amp;sid=289859&amp;type=offer"/>
    <s v=" Jun­kers Ce­ra­pur­Com­fort ZBR 42-3 A 21 Gas-Brenn­wert­ther­me 42 kW, L / LL Mon­ta­ge­plat­te 994, ohne Re­ge­lung, Jun­kers SK 160-5 ZB, Jun­kers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45"/>
    <n v="289859"/>
    <s v="/preisvergleich/Relocate/481847171.html?categoryId=18406&amp;pos=7&amp;price=4145.0&amp;productid=3497887&amp;sid=289859&amp;type=offer"/>
    <s v=" Jun­kers Ce­ra­pur­Com­fort ZBR 42-3 A 21 Gas-Brenn­wert­ther­me 42 kW, L / LL Jun­kers FW 200, Mon­ta­ge­plat­te 258, Jun­kers SK 160-5 ZB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3405"/>
    <n v="289859"/>
    <s v="/preisvergleich/Relocate/475958251.html?categoryId=18406&amp;pos=14&amp;price=3405.0&amp;productid=2286143&amp;sid=289859&amp;type=offer"/>
    <s v=" Vail­lant ecoTEC ex­clu­siv VC 356/4-7 Brenn­wert­ther­me ca­lor­MA­TIC 470f, Zu­be­hör­pa­ket A+B+C+D+E, Flach­dach schwarz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5"/>
    <n v="289859"/>
    <s v="/preisvergleich/Relocate/481847745.html?categoryId=18406&amp;pos=8&amp;price=3905.0&amp;productid=1750863&amp;sid=289859&amp;type=offer"/>
    <s v=" Jun­kers Ce­ra­pur­Com­fort ZBR 42-3 A 21 Gas-Brenn­wert­ther­me 42 kW, L / LL Jun­kers FR 120, Mon­ta­ge­plat­te 994, Jun­kers SK 160-5 ZB, ATEC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45"/>
    <n v="289859"/>
    <s v="/preisvergleich/Relocate/481847225.html?categoryId=18406&amp;pos=8&amp;price=4145.0&amp;productid=3497887&amp;sid=289859&amp;type=offer"/>
    <s v=" Jun­kers Ce­ra­pur­Com­fort ZBR 42-3 A 21 Gas-Brenn­wert­ther­me 42 kW, L / LL Jun­kers FW 200, Mon­ta­ge­plat­te 993, Jun­kers SK 16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VC146"/>
    <n v="3405"/>
    <n v="289859"/>
    <s v="/preisvergleich/Relocate/475958256.html?categoryId=18406&amp;pos=15&amp;price=3405.0&amp;productid=2286143&amp;sid=289859&amp;type=offer"/>
    <s v=" Vail­lant ecoTEC ex­clu­siv VC 356/4-7 Brenn­wert­ther­me ca­lor­MA­TIC 470f, Zu­be­hör­pa­ket A+B+C+D+E, Flach­dach rot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Junkers Cerapur Comfort ZBR 42-3 A23"/>
    <n v="3905"/>
    <n v="289859"/>
    <s v="/preisvergleich/Relocate/481866114.html?categoryId=18406&amp;pos=9&amp;price=3905.0&amp;productid=1750863&amp;sid=289859&amp;type=offer"/>
    <s v=" Jun­kers Ce­ra­pur­Com­fort ZBR 42-3 A 31 Gas-Brenn­wert­ther­me 42 kW, Flg. P Jun­kers FR 50, Mon­ta­ge­plat­te 258, Jun­kers SK 200-5 ZB, ATEC Schacht 8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50"/>
    <n v="289859"/>
    <s v="/preisvergleich/Relocate/481847679.html?categoryId=18406&amp;pos=9&amp;price=4150.0&amp;productid=3497887&amp;sid=289859&amp;type=offer"/>
    <s v=" Jun­kers Ce­ra­pur­Com­fort ZBR 42-3 A 21 Gas-Brenn­wert­ther­me 42 kW, L / LL Jun­kers FW 120, Mon­ta­ge­plat­te 258 + 528-1 (Auf­putz)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23"/>
    <n v="3910"/>
    <n v="289859"/>
    <s v="/preisvergleich/Relocate/481860860.html?categoryId=18406&amp;pos=10&amp;price=3910.0&amp;productid=1750863&amp;sid=289859&amp;type=offer"/>
    <s v=" Jun­kers Ce­ra­pur­Com­fort ZBR 42-3 A 31 Gas-Brenn­wert­ther­me 42 kW, Flg. P Mon­ta­ge­plat­te 258, ohne Re­ge­lung, Jun­kers Schacht 8 Meter 80/125, Jun­kers SK 200-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50"/>
    <n v="289859"/>
    <s v="/preisvergleich/Relocate/481847137.html?categoryId=18406&amp;pos=10&amp;price=4150.0&amp;productid=3497887&amp;sid=289859&amp;type=offer"/>
    <s v=" Jun­kers Ce­ra­pur­Com­fort ZBR 42-3 A 21 Gas-Brenn­wert­ther­me 42 kW, L / LL Jun­kers FR 50, Mon­ta­ge­plat­te 258 + 528-1 (Auf­putz)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23"/>
    <n v="3910"/>
    <n v="289859"/>
    <s v="/preisvergleich/Relocate/481848212.html?categoryId=18406&amp;pos=11&amp;price=3910.0&amp;productid=1750863&amp;sid=289859&amp;type=offer"/>
    <s v=" Jun­kers Ce­ra­pur­Com­fort ZBR 42-3 A 21 Gas-Brenn­wert­ther­me 42 kW, L / LL Jun­kers FR 120, Jun­kers SK 160-5 ZB, Jun­kers Schacht 8 Meter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55"/>
    <n v="289859"/>
    <s v="/preisvergleich/Relocate/481848182.html?categoryId=18406&amp;pos=11&amp;price=4155.0&amp;productid=3497887&amp;sid=289859&amp;type=offer"/>
    <s v=" Jun­kers Ce­ra­pur­Com­fort ZBR 42-3 A 21 Gas-Brenn­wert­ther­me 42 kW, L / LL Jun­kers FR 120, Mon­ta­ge­plat­te 258 + 528-1 (Auf­putz)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23"/>
    <n v="3910"/>
    <n v="289859"/>
    <s v="/preisvergleich/Relocate/481848193.html?categoryId=18406&amp;pos=12&amp;price=3910.0&amp;productid=1750863&amp;sid=289859&amp;type=offer"/>
    <s v=" Jun­kers Ce­ra­pur­Com­fort ZBR 42-3 A 21 Gas-Brenn­wert­ther­me 42 kW, L / LL Jun­kers FW 200, Jun­kers ST 120-5 Z, ohne Mon­ta­ge­plat­te, ATEC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60"/>
    <n v="289859"/>
    <s v="/preisvergleich/Relocate/481848192.html?categoryId=18406&amp;pos=12&amp;price=4160.0&amp;productid=3497887&amp;sid=289859&amp;type=offer"/>
    <s v=" Jun­kers Ce­ra­pur­Com­fort ZBR 42-3 A 21 Gas-Brenn­wert­ther­me 42 kW, L / LL Jun­kers FW 200, Mon­ta­ge­plat­te 994, Jun­kers ST 120-5 Z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23"/>
    <n v="3910"/>
    <n v="289859"/>
    <s v="/preisvergleich/Relocate/481847882.html?categoryId=18406&amp;pos=13&amp;price=3910.0&amp;productid=1750863&amp;sid=289859&amp;type=offer"/>
    <s v=" Jun­kers Ce­ra­pur­Com­fort ZBR 42-3 A 21 Gas-Brenn­wert­ther­me 42 kW, L / LL Mon­ta­ge­plat­te 993, ohne Re­ge­lung, Jun­kers SK 160-5 ZB, Jun­kers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60"/>
    <n v="289859"/>
    <s v="/preisvergleich/Relocate/481847925.html?categoryId=18406&amp;pos=13&amp;price=4160.0&amp;productid=3497887&amp;sid=289859&amp;type=offer"/>
    <s v=" Jun­kers Ce­ra­pur­Com­fort ZBR 42-3 A 21 Gas-Brenn­wert­ther­me 42 kW, L / LL Jun­kers FW 120, Jun­kers Schacht 6 Meter 80/125, Jun­kers SK 200-5 ZB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23"/>
    <n v="3910"/>
    <n v="289859"/>
    <s v="/preisvergleich/Relocate/481866011.html?categoryId=18406&amp;pos=14&amp;price=3910.0&amp;productid=1750863&amp;sid=289859&amp;type=offer"/>
    <s v=" Jun­kers Ce­ra­pur­Com­fort ZBR 42-3 A 31 Gas-Brenn­wert­ther­me 42 kW, Flg. P Jun­kers FW 200, Jun­kers ST 120-5 Z, ohne Mon­ta­ge­plat­te, ATEC Schacht 6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60"/>
    <n v="289859"/>
    <s v="/preisvergleich/Relocate/481847700.html?categoryId=18406&amp;pos=14&amp;price=4160.0&amp;productid=3497887&amp;sid=289859&amp;type=offer"/>
    <s v=" Jun­kers Ce­ra­pur­Com­fort ZBR 42-3 A 21 Gas-Brenn­wert­ther­me 42 kW, L / LL Jun­kers FW 120, Mon­ta­ge­plat­te 994, Jun­kers ST 120-5 Z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23"/>
    <n v="3915"/>
    <n v="289859"/>
    <s v="/preisvergleich/Relocate/481860779.html?categoryId=18406&amp;pos=15&amp;price=3915.0&amp;productid=1750863&amp;sid=289859&amp;type=offer"/>
    <s v=" Jun­kers Ce­ra­pur­Com­fort ZBR 42-3 A 31 Gas-Brenn­wert­ther­me 42 kW, Flg. P Jun­kers FR 120, Mon­ta­ge­plat­te 994, Jun­kers SK 160-5 ZB, Jun­kers AZB09 Dach schwarz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 A 21"/>
    <n v="4165"/>
    <n v="289859"/>
    <s v="/preisvergleich/Relocate/481848085.html?categoryId=18406&amp;pos=15&amp;price=4165.0&amp;productid=3497887&amp;sid=289859&amp;type=offer"/>
    <s v=" Jun­kers Ce­ra­pur­Com­fort ZBR 42-3 A 21 Gas-Brenn­wert­ther­me 42 kW, L / LL Jun­kers FW 120, Mon­ta­ge­plat­te 993, Jun­kers SK 200-5 ZB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146 exclusiv"/>
    <n v="3405"/>
    <n v="289859"/>
    <s v="/preisvergleich/Relocate/475957556.html?categoryId=18406&amp;pos=1&amp;price=3405.0&amp;productid=2286143&amp;sid=289859&amp;type=offer"/>
    <s v=" Vail­lant ecoTEC ex­clu­siv VC 276/4-7 Brenn­wert­ther­me ca­lor­MA­TIC 470f, Schacht­sys­tem­pa­ket 10m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409"/>
    <n v="289859"/>
    <s v="/preisvergleich/Relocate/475957559.html?categoryId=18406&amp;pos=2&amp;price=3409.0&amp;productid=2286143&amp;sid=289859&amp;type=offer"/>
    <s v=" Vail­lant ecoTEC ex­clu­siv VC 276/4-7 Brenn­wert­ther­me Schacht­sys­tem­pa­ket 7.5m, au­ro­MA­TIC 620/3, Un­ter­putz ohne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409"/>
    <n v="289859"/>
    <s v="/preisvergleich/Relocate/475957702.html?categoryId=18406&amp;pos=3&amp;price=3409.0&amp;productid=2286143&amp;sid=289859&amp;type=offer"/>
    <s v=" Vail­lant ecoTEC ex­clu­siv VC 276/4-7 Brenn­wert­ther­me Schacht­sys­tem­pa­ket 7.5m, ca­lor­MA­TIC 630/3, ohn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410"/>
    <n v="289859"/>
    <s v="/preisvergleich/Relocate/475958352.html?categoryId=18406&amp;pos=4&amp;price=3410.0&amp;productid=2286143&amp;sid=289859&amp;type=offer"/>
    <s v=" Vail­lant ecoTEC ex­clu­siv VC 356/4-7 Brenn­wert­ther­me ca­lor­MA­TIC 470f, Zu­be­hör­pa­ket A+B+F, Flach­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410"/>
    <n v="289859"/>
    <s v="/preisvergleich/Relocate/475958102.html?categoryId=18406&amp;pos=5&amp;price=3410.0&amp;productid=2286143&amp;sid=289859&amp;type=offer"/>
    <s v=" Vail­lant ecoTEC ex­clu­siv VC 356/4-7 Brenn­wert­ther­me ca­lor­MA­TIC 470f, Zu­be­hör­pa­ket A+B+F, Flach­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410"/>
    <n v="289859"/>
    <s v="/preisvergleich/Relocate/475958156.html?categoryId=18406&amp;pos=6&amp;price=3410.0&amp;productid=2286143&amp;sid=289859&amp;type=offer"/>
    <s v=" Vail­lant ecoTEC ex­clu­siv VC 356/4-7 Brenn­wert­ther­me ca­lor­MA­TIC 470f, Zu­be­hör­pa­ket A+B+C+D+E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410"/>
    <n v="289859"/>
    <s v="/preisvergleich/Relocate/475957387.html?categoryId=18406&amp;pos=7&amp;price=3410.0&amp;productid=2286143&amp;sid=289859&amp;type=offer"/>
    <s v=" Vail­lant ecoTEC ex­clu­siv VC 356/4-7 Brenn­wert­ther­me ca­lor­MA­TIC 470f, Zu­be­hör­pa­ket A+B+C+D+E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3413"/>
    <n v="289859"/>
    <s v="/preisvergleich/Relocate/475957441.html?categoryId=18406&amp;pos=8&amp;price=3413.0&amp;productid=2286143&amp;sid=289859&amp;type=offer"/>
    <s v=" Vail­lant ecoTEC ex­clu­siv VC 146/4-7 Brenn­wert­ther­me Schacht­sys­tem­pa­ket 10m, ca­lor­MA­TIC 630/3, Un­ter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915"/>
    <n v="289859"/>
    <s v="/preisvergleich/Relocate/481847741.html?categoryId=18406&amp;pos=1&amp;price=3915.0&amp;productid=1750863&amp;sid=289859&amp;type=offer"/>
    <s v=" Jun­kers Ce­ra­pur­Com­fort ZBR 42-3 A 21 Gas-Brenn­wert­ther­me 42 kW, L / LL Jun­kers FR 120, Mon­ta­ge­plat­te 258, Jun­kers SK 200-5 ZB, ATEC Schacht 8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65"/>
    <n v="289859"/>
    <s v="/preisvergleich/Relocate/481847899.html?categoryId=18406&amp;pos=1&amp;price=4165.0&amp;productid=3497887&amp;sid=289859&amp;type=offer"/>
    <s v=" Jun­kers Ce­ra­pur­Com­fort ZBR 42-3 A 21 Gas-Brenn­wert­ther­me 42 kW, L / LL Jun­kers FW 120, Mon­ta­ge­plat­te 994, Jun­kers SK 160-5 ZB, Jun­kers Schacht 4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146 exclusiv"/>
    <n v="3414"/>
    <n v="289859"/>
    <s v="/preisvergleich/Relocate/475958279.html?categoryId=18406&amp;pos=9&amp;price=3414.0&amp;productid=2286143&amp;sid=289859&amp;type=offer"/>
    <s v=" Vail­lant ecoTEC ex­clu­siv VC 276/4-7 Brenn­wert­ther­me Schacht­sys­tem­pa­ket 7.5m, au­ro­MA­TIC 620/3, Auf­putz mit Spei­cher­an­schluss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915"/>
    <n v="289859"/>
    <s v="/preisvergleich/Relocate/481847441.html?categoryId=18406&amp;pos=2&amp;price=3915.0&amp;productid=1750863&amp;sid=289859&amp;type=offer"/>
    <s v=" Jun­kers Ce­ra­pur­Com­fort ZBR 42-3 A 21 Gas-Brenn­wert­ther­me 42 kW, L / LL ohne Re­ge­lung, Mon­ta­ge­plat­te 258 + 223-1 (Un­ter­putz), Jun­kers Schacht 4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65"/>
    <n v="289859"/>
    <s v="/preisvergleich/Relocate/481847994.html?categoryId=18406&amp;pos=2&amp;price=4165.0&amp;productid=3497887&amp;sid=289859&amp;type=offer"/>
    <s v=" Jun­kers Ce­ra­pur­Com­fort ZBR 42-3 A 21 Gas-Brenn­wert­ther­me 42 kW, L / LL Jun­kers FW 200, Jun­kers ST 120-5 Z, Mon­ta­ge­plat­te 258 + 223-1 (Un­ter­putz), Jun­kers 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146 exclusiv"/>
    <n v="3415"/>
    <n v="289859"/>
    <s v="/preisvergleich/Relocate/475957459.html?categoryId=18406&amp;pos=10&amp;price=3415.0&amp;productid=2286143&amp;sid=289859&amp;type=offer"/>
    <s v=" Vail­lant ecoTEC ex­clu­siv VC 356/4-7 Brenn­wert­ther­me ca­lor­MA­TIC 470f, Zu­be­hör­pa­ket A+B+F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920"/>
    <n v="289859"/>
    <s v="/preisvergleich/Relocate/481860902.html?categoryId=18406&amp;pos=3&amp;price=3920.0&amp;productid=1750863&amp;sid=289859&amp;type=offer"/>
    <s v=" Jun­kers Ce­ra­pur­Com­fort ZBR 42-3 A 31 Gas-Brenn­wert­ther­me 42 kW, Flg. P Jun­kers FR 120, Mon­ta­ge­plat­te 993, Jun­kers SK 160-5 ZB, Jun­kers AZB10 Dach rot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70"/>
    <n v="289859"/>
    <s v="/preisvergleich/Relocate/481847809.html?categoryId=18406&amp;pos=3&amp;price=4170.0&amp;productid=3497887&amp;sid=289859&amp;type=offer"/>
    <s v=" Jun­kers Ce­ra­pur­Com­fort ZBR 42-3 A 21 Gas-Brenn­wert­ther­me 42 kW, L / LL Jun­kers FW 200, Mon­ta­ge­plat­te 258, Jun­kers SK 160-5 ZB, Jun­kers Schacht 8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146 exclusiv"/>
    <n v="3415"/>
    <n v="289859"/>
    <s v="/preisvergleich/Relocate/475957380.html?categoryId=18406&amp;pos=11&amp;price=3415.0&amp;productid=2286143&amp;sid=289859&amp;type=offer"/>
    <s v=" Vail­lant ecoTEC ex­clu­siv VC 356/4-7 Brenn­wert­ther­me ca­lor­MA­TIC 470f, Zu­be­hör­pa­ket A+B+F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920"/>
    <n v="289859"/>
    <s v="/preisvergleich/Relocate/481847840.html?categoryId=18406&amp;pos=4&amp;price=3920.0&amp;productid=1750863&amp;sid=289859&amp;type=offer"/>
    <s v=" Jun­kers Ce­ra­pur­Com­fort ZBR 42-3 A 21 Gas-Brenn­wert­ther­me 42 kW, L / LL Jun­kers FW 120, Mon­ta­ge­plat­te 993, ohne Ab­gas­pa­ket, Jun­kers SK 200-5 ZB Jun­kers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70"/>
    <n v="289859"/>
    <s v="/preisvergleich/Relocate/481847997.html?categoryId=18406&amp;pos=4&amp;price=4170.0&amp;productid=3497887&amp;sid=289859&amp;type=offer"/>
    <s v=" Jun­kers Ce­ra­pur­Com­fort ZBR 42-3 A 21 Gas-Brenn­wert­ther­me 42 kW, L / LL Jun­kers FW 120, Mon­ta­ge­plat­te 994, Jun­kers AZB09 Dach schwarz 80/125, Jun­kers SK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146 exclusiv"/>
    <n v="3420"/>
    <n v="289859"/>
    <s v="/preisvergleich/Relocate/475958399.html?categoryId=18406&amp;pos=12&amp;price=3420.0&amp;productid=2286143&amp;sid=289859&amp;type=offer"/>
    <s v=" Vail­lant ecoTEC ex­clu­siv VC 656/4-7 Brenn­wert­ther­me, E / H ohne Re­ge­lung, Zu­be­hör­pa­ket A+B+C+D+E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920"/>
    <n v="289859"/>
    <s v="/preisvergleich/Relocate/481848032.html?categoryId=18406&amp;pos=5&amp;price=392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70"/>
    <n v="289859"/>
    <s v="/preisvergleich/Relocate/481847575.html?categoryId=18406&amp;pos=5&amp;price=4170.0&amp;productid=3497887&amp;sid=289859&amp;type=offer"/>
    <s v=" Jun­kers Ce­ra­pur­Com­fort ZBR 42-3 A 21 Gas-Brenn­wert­ther­me 42 kW, L / LL Jun­kers FW 200, Mon­ta­ge­plat­te 258 + 223-1 (Un­ter­putz), Jun­kers SK 200-5 ZB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146 exclusiv"/>
    <n v="3420"/>
    <n v="289859"/>
    <s v="/preisvergleich/Relocate/475958084.html?categoryId=18406&amp;pos=13&amp;price=3420.0&amp;productid=2286143&amp;sid=289859&amp;type=offer"/>
    <s v=" Vail­lant ecoTEC ex­clu­siv VC 656/4-7 Brenn­wert­ther­me, E / H ohne, ohne Re­ge­lung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920"/>
    <n v="289859"/>
    <s v="/preisvergleich/Relocate/481847611.html?categoryId=18406&amp;pos=6&amp;price=3920.0&amp;productid=1750863&amp;sid=289859&amp;type=offer"/>
    <s v=" Jun­kers Ce­ra­pur­Com­fort ZBR 42-3 A 21 Gas-Brenn­wert­ther­me 42 kW, L / LL Jun­kers FW 120, Mon­ta­ge­plat­te 258, Jun­kers ST 120-5 Z, ATEC Schacht 10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70"/>
    <n v="289859"/>
    <s v="/preisvergleich/Relocate/481847558.html?categoryId=18406&amp;pos=6&amp;price=4170.0&amp;productid=3497887&amp;sid=289859&amp;type=offer"/>
    <s v=" Jun­kers Ce­ra­pur­Com­fort ZBR 42-3 A 21 Gas-Brenn­wert­ther­me 42 kW, L / LL Jun­kers FW 120, Jun­kers SK 160-5 ZB, Mon­ta­ge­plat­te 258 + 223-1 (Un­ter­putz),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146 exclusiv"/>
    <n v="3420"/>
    <n v="289859"/>
    <s v="/preisvergleich/Relocate/475957494.html?categoryId=18406&amp;pos=14&amp;price=3420.0&amp;productid=2286143&amp;sid=289859&amp;type=offer"/>
    <s v=" Vail­lant ecoTEC ex­clu­siv VC 656/4-7 Brenn­wert­ther­me, L/LL ohne, ohne Re­ge­lung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920"/>
    <n v="289859"/>
    <s v="/preisvergleich/Relocate/481865793.html?categoryId=18406&amp;pos=7&amp;price=3920.0&amp;productid=1750863&amp;sid=289859&amp;type=offer"/>
    <s v=" Jun­kers Ce­ra­pur­Com­fort ZBR 42-3 A 31 Gas-Brenn­wert­ther­me 42 kW, Flg. P Jun­kers FR 50, Mon­ta­ge­plat­te 258, Jun­kers SK 160-5 ZB, Jun­kers Schacht 6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70"/>
    <n v="289859"/>
    <s v="/preisvergleich/Relocate/481847788.html?categoryId=18406&amp;pos=7&amp;price=4170.0&amp;productid=3497887&amp;sid=289859&amp;type=offer"/>
    <s v=" Jun­kers Ce­ra­pur­Com­fort ZBR 42-3 A 21 Gas-Brenn­wert­ther­me 42 kW, L / LL Jun­kers FW 200, Jun­kers ST 120-5 Z, Mon­ta­ge­plat­te 258 + 528-1 (Auf­putz), Jun­kers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VC146 exclusiv"/>
    <n v="3420"/>
    <n v="289859"/>
    <s v="/preisvergleich/Relocate/475957594.html?categoryId=18406&amp;pos=15&amp;price=3420.0&amp;productid=2286143&amp;sid=289859&amp;type=offer"/>
    <s v=" Vail­lant ecoTEC ex­clu­siv VC 656/4-7 Brenn­wert­ther­me, L/LL ohne Re­ge­lung, Zu­be­hör­pa­ket A+B+C+D+E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Cerapur Comfort 42 kW"/>
    <n v="3925"/>
    <n v="289859"/>
    <s v="/preisvergleich/Relocate/481847214.html?categoryId=18406&amp;pos=8&amp;price=3925.0&amp;productid=1750863&amp;sid=289859&amp;type=offer"/>
    <s v=" Jun­kers Ce­ra­pur­Com­fort ZBR 42-3 A 21 Gas-Brenn­wert­ther­me 42 kW, L / LL Jun­kers FR 50, Mon­ta­ge­plat­te 258, Jun­kers SK 160-5 ZB, Jun­kers Schacht 8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70"/>
    <n v="289859"/>
    <s v="/preisvergleich/Relocate/481847236.html?categoryId=18406&amp;pos=8&amp;price=4170.0&amp;productid=3497887&amp;sid=289859&amp;type=offer"/>
    <s v=" Jun­kers Ce­ra­pur­Com­fort ZBR 42-3 A 21 Gas-Brenn­wert­ther­me 42 kW, L / LL Jun­kers FR 50, Mon­ta­ge­plat­te 994, Jun­kers Schacht 10 Meter 80/125, Jun­kers SK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42 kW"/>
    <n v="3925"/>
    <n v="289859"/>
    <s v="/preisvergleich/Relocate/481847431.html?categoryId=18406&amp;pos=9&amp;price=392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75"/>
    <n v="289859"/>
    <s v="/preisvergleich/Relocate/481848067.html?categoryId=18406&amp;pos=9&amp;price=4175.0&amp;productid=3497887&amp;sid=289859&amp;type=offer"/>
    <s v=" Jun­kers Ce­ra­pur­Com­fort ZBR 42-3 A 21 Gas-Brenn­wert­ther­me 42 kW, L / LL Jun­kers FR 120, Mon­ta­ge­plat­te 258 + 223-1 (Un­ter­putz), Jun­kers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42 kW"/>
    <n v="3925"/>
    <n v="289859"/>
    <s v="/preisvergleich/Relocate/481855434.html?categoryId=18406&amp;pos=10&amp;price=3925.0&amp;productid=1750863&amp;sid=289859&amp;type=offer"/>
    <s v=" Jun­kers Ce­ra­pur­Com­fort ZBR 42-3 A 31 Gas-Brenn­wert­ther­me 42 kW, Flg. P Jun­kers FW 120, Jun­kers SK 160-5 ZB, Jun­kers AZB10 Dach rot 80/125, oh­ne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75"/>
    <n v="289859"/>
    <s v="/preisvergleich/Relocate/481847156.html?categoryId=18406&amp;pos=10&amp;price=4175.0&amp;productid=3497887&amp;sid=289859&amp;type=offer"/>
    <s v=" Jun­kers Ce­ra­pur­Com­fort ZBR 42-3 A 21 Gas-Brenn­wert­ther­me 42 kW, L / LL Jun­kers FW 120, Mon­ta­ge­plat­te 258, Jun­kers Schacht 4 Meter 80/125, Jun­kers SK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42 kW"/>
    <n v="3930"/>
    <n v="289859"/>
    <s v="/preisvergleich/Relocate/481847908.html?categoryId=18406&amp;pos=11&amp;price=3930.0&amp;productid=1750863&amp;sid=289859&amp;type=offer"/>
    <s v=" Jun­kers Ce­ra­pur­Com­fort ZBR 42-3 A 21 Gas-Brenn­wert­ther­me 42 kW, L / LL Jun­kers FR 50, Mon­ta­ge­plat­te 258 + 528-1 (Auf­putz), Jun­kers SK 200-5 ZB, ATEC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80"/>
    <n v="289859"/>
    <s v="/preisvergleich/Relocate/481847671.html?categoryId=18406&amp;pos=11&amp;price=4180.0&amp;productid=3497887&amp;sid=289859&amp;type=offer"/>
    <s v=" Jun­kers Ce­ra­pur­Com­fort ZBR 42-3 A 21 Gas-Brenn­wert­ther­me 42 kW, L / LL Jun­kers FR 120, Mon­ta­ge­plat­te 993, Jun­kers Schacht 8 Meter 80/125, Jun­kers SK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42 kW"/>
    <n v="3930"/>
    <n v="289859"/>
    <s v="/preisvergleich/Relocate/481847950.html?categoryId=18406&amp;pos=12&amp;price=3930.0&amp;productid=1750863&amp;sid=289859&amp;type=offer"/>
    <s v=" Jun­kers Ce­ra­pur­Com­fort ZBR 42-3 A 21 Gas-Brenn­wert­ther­me 42 kW, L / LL Jun­kers FR 120, Mon­ta­ge­plat­te 258, Jun­kers SK 160-5 ZB, Jun­kers Schacht 6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80"/>
    <n v="289859"/>
    <s v="/preisvergleich/Relocate/481847655.html?categoryId=18406&amp;pos=12&amp;price=4180.0&amp;productid=3497887&amp;sid=289859&amp;type=offer"/>
    <s v=" Jun­kers Ce­ra­pur­Com­fort ZBR 42-3 A 21 Gas-Brenn­wert­ther­me 42 kW, L / LL Jun­kers FW 120, Mon­ta­ge­plat­te 258 + 528-1 (Auf­putz), Jun­kers SK 200-5 ZB, ATEC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42 kW"/>
    <n v="3930"/>
    <n v="289859"/>
    <s v="/preisvergleich/Relocate/481847962.html?categoryId=18406&amp;pos=13&amp;price=3930.0&amp;productid=1750863&amp;sid=289859&amp;type=offer"/>
    <s v=" Jun­kers Ce­ra­pur­Com­fort ZBR 42-3 A 21 Gas-Brenn­wert­ther­me 42 kW, L / LL Jun­kers FR 120, Mon­ta­ge­plat­te 993, Jun­kers SK 160-5 ZB, ATEC Schacht 10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80"/>
    <n v="289859"/>
    <s v="/preisvergleich/Relocate/481847522.html?categoryId=18406&amp;pos=13&amp;price=4180.0&amp;productid=3497887&amp;sid=289859&amp;type=offer"/>
    <s v=" Jun­kers Ce­ra­pur­Com­fort ZBR 42-3 A 21 Gas-Brenn­wert­ther­me 42 kW, L / LL Jun­kers FW 120, Mon­ta­ge­plat­te 994, Jun­kers SK 200-5 ZB, ATEC Schacht 8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42 kW"/>
    <n v="3930"/>
    <n v="289859"/>
    <s v="/preisvergleich/Relocate/481847524.html?categoryId=18406&amp;pos=14&amp;price=3930.0&amp;productid=1750863&amp;sid=289859&amp;type=offer"/>
    <s v=" Jun­kers Ce­ra­pur­Com­fort ZBR 42-3 A 21 Gas-Brenn­wert­ther­me 42 kW, L / LL Jun­kers FW 200, Jun­kers SK 160-5 ZB, ohne Mon­ta­ge­plat­te, ATEC Schacht 4 Me­ter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85"/>
    <n v="289859"/>
    <s v="/preisvergleich/Relocate/481848299.html?categoryId=18406&amp;pos=14&amp;price=4185.0&amp;productid=3497887&amp;sid=289859&amp;type=offer"/>
    <s v=" Jun­kers Ce­ra­pur­Com­fort ZBR 42-3 A 21 Gas-Brenn­wert­ther­me 42 kW, L / LL Jun­kers FW 120, Mon­ta­ge­plat­te 993, Jun­kers SK 200-5 ZB, ATEC Schacht 8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Junkers Cerapur Comfort 42 kW"/>
    <n v="3935"/>
    <n v="289859"/>
    <s v="/preisvergleich/Relocate/481847859.html?categoryId=18406&amp;pos=15&amp;price=3935.0&amp;productid=1750863&amp;sid=289859&amp;type=offer"/>
    <s v=" Jun­kers Ce­ra­pur­Com­fort ZBR 42-3 A 21 Gas-Brenn­wert­ther­me 42 kW, L / LL Jun­kers FW 200, Mon­ta­ge­plat­te 258, Jun­kers ST 120-5 Z, ATEC Schacht 6 Meter 80/125 ..."/>
    <n v="18406"/>
    <x v="74"/>
    <n v="28"/>
    <n v="25"/>
    <s v="rt 42 "/>
    <s v="42 "/>
    <n v="70"/>
    <n v="34"/>
    <s v="­me 42 "/>
    <s v="42"/>
    <s v="me 42"/>
    <x v="24"/>
    <e v="#REF!"/>
    <s v="n.a."/>
    <m/>
    <n v="42"/>
  </r>
  <r>
    <s v="Junkers ZBR42 3 A 21"/>
    <n v="4185"/>
    <n v="289859"/>
    <s v="/preisvergleich/Relocate/481847516.html?categoryId=18406&amp;pos=15&amp;price=4185.0&amp;productid=3497887&amp;sid=289859&amp;type=offer"/>
    <s v=" Jun­kers Ce­ra­pur­Com­fort ZBR 42-3 A 21 Gas-Brenn­wert­ther­me 42 kW, L / LL Jun­kers FW 120, Mon­ta­ge­plat­te 994, Jun­kers ST 120-5 Z, Jun­kers Schacht 10 Me­ter..."/>
    <n v="18406"/>
    <x v="58"/>
    <n v="0"/>
    <n v="12"/>
    <e v="#N/A"/>
    <e v="#N/A"/>
    <n v="70"/>
    <n v="34"/>
    <s v="­me 42 "/>
    <s v="42"/>
    <s v="me 42"/>
    <x v="24"/>
    <s v="42 "/>
    <e v="#N/A"/>
    <m/>
    <n v="42"/>
  </r>
  <r>
    <s v="Vaillant ecoTEC exklusiv VC146/4-7"/>
    <n v="3422"/>
    <n v="289859"/>
    <s v="/preisvergleich/Relocate/475957968.html?categoryId=18406&amp;pos=1&amp;price=3422.0&amp;productid=2286143&amp;sid=289859&amp;type=offer"/>
    <s v=" Vail­lant ecoTEC ex­clu­siv VC 206/4-7 Brenn­wert­ther­me Schacht­sys­tem­pa­ket 10m, ca­lor­MA­TIC 630/3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424"/>
    <n v="289859"/>
    <s v="/preisvergleich/Relocate/475957769.html?categoryId=18406&amp;pos=2&amp;price=3424.0&amp;productid=2286143&amp;sid=289859&amp;type=offer"/>
    <s v=" Vail­lant ecoTEC ex­clu­siv VC 466/4-7 Brenn­wert­ther­me ohne, ohne Ab­gas­pa­ket, au­ro­MA­TIC 620/3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424"/>
    <n v="289859"/>
    <s v="/preisvergleich/Relocate/475957268.html?categoryId=18406&amp;pos=3&amp;price=3424.0&amp;productid=2286143&amp;sid=289859&amp;type=offer"/>
    <s v=" Vail­lant ecoTEC ex­clu­siv VC 276/4-7 Brenn­wert­ther­me Schacht­sys­tem­pa­ket 10m, au­ro­MA­TIC 620/3, Auf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439"/>
    <n v="289859"/>
    <s v="/preisvergleich/Relocate/475957607.html?categoryId=18406&amp;pos=4&amp;price=3439.0&amp;productid=2286143&amp;sid=289859&amp;type=offer"/>
    <s v=" Vail­lant ecoTEC ex­clu­siv VC 276/4-7 Brenn­wert­ther­me Schacht­sys­tem­pa­ket 7.5m, au­ro­MA­TIC 620/3, Un­ter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449"/>
    <n v="289859"/>
    <s v="/preisvergleich/Relocate/475957978.html?categoryId=18406&amp;pos=5&amp;price=3449.0&amp;productid=2286143&amp;sid=289859&amp;type=offer"/>
    <s v=" Vail­lant ecoTEC ex­clu­siv VC 276/4-7 Brenn­wert­ther­me Schacht­sys­tem­pa­ket 10m, ca­lor­MA­TIC 630/3, ohne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449"/>
    <n v="289859"/>
    <s v="/preisvergleich/Relocate/475957623.html?categoryId=18406&amp;pos=6&amp;price=3449.0&amp;productid=2286143&amp;sid=289859&amp;type=offer"/>
    <s v=" Vail­lant ecoTEC ex­clu­siv VC 466/4-7 Brenn­wert­ther­me ohne Ab­gas­pa­ket, au­ro­MA­TIC 620/3, Zu­be­hör­pa­ket A+B+F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449"/>
    <n v="289859"/>
    <s v="/preisvergleich/Relocate/475957537.html?categoryId=18406&amp;pos=7&amp;price=3449.0&amp;productid=2286143&amp;sid=289859&amp;type=offer"/>
    <s v=" Vail­lant ecoTEC ex­clu­siv VC 276/4-7 Brenn­wert­ther­me Schacht­sys­tem­pa­ket 10m, au­ro­MA­TIC 620/3, Un­ter­putz ohne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3450"/>
    <n v="289859"/>
    <s v="/preisvergleich/Relocate/475957552.html?categoryId=18406&amp;pos=8&amp;price=3450.0&amp;productid=2286143&amp;sid=289859&amp;type=offer"/>
    <s v=" Vail­lant Paket 1.62 ecoTEC ex­clu­siv VC 276/4-7, 620/3, VIH S 300 Vail­lant"/>
    <n v="18406"/>
    <x v="21"/>
    <n v="0"/>
    <n v="28"/>
    <e v="#N/A"/>
    <e v="#N/A"/>
    <n v="0"/>
    <n v="18"/>
    <b v="0"/>
    <e v="#N/A"/>
    <s v="FALSCH"/>
    <x v="2"/>
    <s v="146"/>
    <e v="#N/A"/>
    <m/>
    <e v="#N/A"/>
  </r>
  <r>
    <s v="Junkers ZBR42 3A"/>
    <n v="3935"/>
    <n v="289859"/>
    <s v="/preisvergleich/Relocate/481847572.html?categoryId=18406&amp;pos=1&amp;price=3935.0&amp;productid=1750863&amp;sid=289859&amp;type=offer"/>
    <s v=" Jun­kers Ce­ra­pur­Com­fort ZBR 42-3 A 21 Gas-Brenn­wert­ther­me 42 kW, L / LL Jun­kers FW 120, Jun­kers SK 160-5 ZB, ohne Mon­ta­ge­plat­te, ATEC Schacht 10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185"/>
    <n v="289859"/>
    <s v="/preisvergleich/Relocate/481847231.html?categoryId=18406&amp;pos=1&amp;price=4185.0&amp;productid=3497887&amp;sid=289859&amp;type=offer"/>
    <s v=" Jun­kers Ce­ra­pur­Com­fort ZBR 42-3 A 21 Gas-Brenn­wert­ther­me 42 kW, L / LL Jun­kers FW 200, Jun­kers Schacht 4 Meter 80/125, Jun­kers SK 200-5 ZB, oh­ne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454"/>
    <n v="289859"/>
    <s v="/preisvergleich/Relocate/475958320.html?categoryId=18406&amp;pos=9&amp;price=3454.0&amp;productid=2286143&amp;sid=289859&amp;type=offer"/>
    <s v=" Vail­lant ecoTEC ex­clu­siv VC 356/4-7 Brenn­wert­ther­me ohne, au­ro­MA­TIC 620/3, Flach­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935"/>
    <n v="289859"/>
    <s v="/preisvergleich/Relocate/481847694.html?categoryId=18406&amp;pos=2&amp;price=3935.0&amp;productid=1750863&amp;sid=289859&amp;type=offer"/>
    <s v=" Jun­kers Ce­ra­pur­Com­fort ZBR 42-3 A 21 Gas-Brenn­wert­ther­me 42 kW, L / LL Jun­kers FR 120, Mon­ta­ge­plat­te 258, Jun­kers SK 200-5 ZB, ATEC Schacht 10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190"/>
    <n v="289859"/>
    <s v="/preisvergleich/Relocate/481847952.html?categoryId=18406&amp;pos=2&amp;price=4190.0&amp;productid=3497887&amp;sid=289859&amp;type=offer"/>
    <s v=" Jun­kers Ce­ra­pur­Com­fort ZBR 42-3 A 21 Gas-Brenn­wert­ther­me 42 kW, L / LL Jun­kers FW 120, Mon­ta­ge­plat­te 993, Jun­kers ST 120-5 Z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454"/>
    <n v="289859"/>
    <s v="/preisvergleich/Relocate/475957251.html?categoryId=18406&amp;pos=10&amp;price=3454.0&amp;productid=2286143&amp;sid=289859&amp;type=offer"/>
    <s v=" Vail­lant ecoTEC ex­clu­siv VC 276/4-7 Brenn­wert­ther­me Schacht­sys­tem­pa­ket 10m, au­ro­MA­TIC 620/3, Auf­putz mit Spei­cher­an­schluss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940"/>
    <n v="289859"/>
    <s v="/preisvergleich/Relocate/481861087.html?categoryId=18406&amp;pos=3&amp;price=3940.0&amp;productid=1750863&amp;sid=289859&amp;type=offer"/>
    <s v=" Jun­kers Ce­ra­pur­Com­fort ZBR 42-3 A 31 Gas-Brenn­wert­ther­me 42 kW, Flg. P Jun­kers FR 50, Mon­ta­ge­plat­te 993, Jun­kers ST 120-5 Z, Jun­kers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190"/>
    <n v="289859"/>
    <s v="/preisvergleich/Relocate/481848041.html?categoryId=18406&amp;pos=3&amp;price=4190.0&amp;productid=3497887&amp;sid=289859&amp;type=offer"/>
    <s v=" Jun­kers Ce­ra­pur­Com­fort ZBR 42-3 A 21 Gas-Brenn­wert­ther­me 42 kW, L / LL Jun­kers FW 200, Mon­ta­ge­plat­te 994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454"/>
    <n v="289859"/>
    <s v="/preisvergleich/Relocate/475957713.html?categoryId=18406&amp;pos=11&amp;price=3454.0&amp;productid=2286143&amp;sid=289859&amp;type=offer"/>
    <s v=" Vail­lant ecoTEC ex­clu­siv VC 356/4-7 Brenn­wert­ther­me ohne, au­ro­MA­TIC 620/3, Flach­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940"/>
    <n v="289859"/>
    <s v="/preisvergleich/Relocate/481847131.html?categoryId=18406&amp;pos=4&amp;price=3940.0&amp;productid=1750863&amp;sid=289859&amp;type=offer"/>
    <s v=" Jun­kers Ce­ra­pur­Com­fort ZBR 42-3 A 21 Gas-Brenn­wert­ther­me 42 kW, L / LL Jun­kers FW 120, Mon­ta­ge­plat­te 258, Jun­kers SK 160-5 ZB, ATEC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190"/>
    <n v="289859"/>
    <s v="/preisvergleich/Relocate/481847761.html?categoryId=18406&amp;pos=4&amp;price=4190.0&amp;productid=3497887&amp;sid=289859&amp;type=offer"/>
    <s v=" Jun­kers Ce­ra­pur­Com­fort ZBR 42-3 A 21 Gas-Brenn­wert­ther­me 42 kW, L / LL Jun­kers FW 200, Mon­ta­ge­plat­te 258 + 223-1 (Un­ter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459"/>
    <n v="289859"/>
    <s v="/preisvergleich/Relocate/475957981.html?categoryId=18406&amp;pos=12&amp;price=3459.0&amp;productid=2286143&amp;sid=289859&amp;type=offer"/>
    <s v=" Vail­lant ecoTEC ex­clu­siv VC 356/4-7 Brenn­wert­ther­me ohne, au­ro­MA­TIC 620/3, Schräg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940"/>
    <n v="289859"/>
    <s v="/preisvergleich/Relocate/481860582.html?categoryId=18406&amp;pos=5&amp;price=3940.0&amp;productid=1750863&amp;sid=289859&amp;type=offer"/>
    <s v=" Jun­kers Ce­ra­pur­Com­fort ZBR 42-3 A 31 Gas-Brenn­wert­ther­me 42 kW, Flg. P Jun­kers FW 120, Mon­ta­ge­plat­te 993, ohne Ab­gas­pa­ket, Jun­kers SK 200-5 ZB Jun­kers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195"/>
    <n v="289859"/>
    <s v="/preisvergleich/Relocate/481848235.html?categoryId=18406&amp;pos=5&amp;price=4195.0&amp;productid=3497887&amp;sid=289859&amp;type=offer"/>
    <s v=" Jun­kers Ce­ra­pur­Com­fort ZBR 42-3 A 21 Gas-Brenn­wert­ther­me 42 kW, L / LL Jun­kers FW 200, Mon­ta­ge­plat­te 993, Jun­kers ST 120-5 Z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459"/>
    <n v="289859"/>
    <s v="/preisvergleich/Relocate/475957705.html?categoryId=18406&amp;pos=13&amp;price=3459.0&amp;productid=2286143&amp;sid=289859&amp;type=offer"/>
    <s v=" Vail­lant ecoTEC ex­clu­siv VC 356/4-7 Brenn­wert­ther­me ohne, au­ro­MA­TIC 620/3, Schräg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945"/>
    <n v="289859"/>
    <s v="/preisvergleich/Relocate/481860699.html?categoryId=18406&amp;pos=6&amp;price=3945.0&amp;productid=1750863&amp;sid=289859&amp;type=offer"/>
    <s v=" Jun­kers Ce­ra­pur­Com­fort ZBR 42-3 A 31 Gas-Brenn­wert­ther­me 42 kW, Flg. P Jun­kers FR 120, Jun­kers ST 120-5 Z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195"/>
    <n v="289859"/>
    <s v="/preisvergleich/Relocate/481847870.html?categoryId=18406&amp;pos=6&amp;price=4195.0&amp;productid=3497887&amp;sid=289859&amp;type=offer"/>
    <s v=" Jun­kers Ce­ra­pur­Com­fort ZBR 42-3 A 21 Gas-Brenn­wert­ther­me 42 kW, L / LL Jun­kers FW 120, Jun­kers SK 160-5 ZB, Mon­ta­ge­plat­te 258 + 223-1 (Un­ter­putz),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475"/>
    <n v="289859"/>
    <s v="/preisvergleich/Relocate/475957318.html?categoryId=18406&amp;pos=14&amp;price=3475.0&amp;productid=2286143&amp;sid=289859&amp;type=offer"/>
    <s v=" Vail­lant ecoTEC ex­clu­siv VC 656/4-7 Brenn­wert­ther­me, E / H ohne Re­ge­lung, Zu­be­hör­pa­ket A+B+F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945"/>
    <n v="289859"/>
    <s v="/preisvergleich/Relocate/481847245.html?categoryId=18406&amp;pos=7&amp;price=3945.0&amp;productid=1750863&amp;sid=289859&amp;type=offer"/>
    <s v=" Jun­kers Ce­ra­pur­Com­fort ZBR 42-3 A 21 Gas-Brenn­wert­ther­me 42 kW, L / LL Jun­kers FW 200, Mon­ta­ge­plat­te 258, Jun­kers ST 120-5 Z, Jun­kers AZB09 Dach schwarz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195"/>
    <n v="289859"/>
    <s v="/preisvergleich/Relocate/481847977.html?categoryId=18406&amp;pos=7&amp;price=4195.0&amp;productid=3497887&amp;sid=289859&amp;type=offer"/>
    <s v=" Jun­kers Ce­ra­pur­Com­fort ZBR 42-3 A 21 Gas-Brenn­wert­ther­me 42 kW, L / LL Jun­kers FW 200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146/4-7"/>
    <n v="3475"/>
    <n v="289859"/>
    <s v="/preisvergleich/Relocate/475957476.html?categoryId=18406&amp;pos=15&amp;price=3475.0&amp;productid=2286143&amp;sid=289859&amp;type=offer"/>
    <s v=" Vail­lant ecoTEC ex­clu­siv VC 656/4-7 Brenn­wert­ther­me, L/LL ohne Re­ge­lung, Zu­be­hör­pa­ket A+B+F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ZBR42 3A"/>
    <n v="3945"/>
    <n v="289859"/>
    <s v="/preisvergleich/Relocate/481847215.html?categoryId=18406&amp;pos=8&amp;price=3945.0&amp;productid=1750863&amp;sid=289859&amp;type=offer"/>
    <s v=" Jun­kers Ce­ra­pur­Com­fort ZBR 42-3 A 21 Gas-Brenn­wert­ther­me 42 kW, L / LL Mon­ta­ge­plat­te 993, ohne Re­ge­lung, Jun­kers Schacht 4 Meter 80/125, Jun­kers SK 200-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195"/>
    <n v="289859"/>
    <s v="/preisvergleich/Relocate/481847607.html?categoryId=18406&amp;pos=8&amp;price=4195.0&amp;productid=3497887&amp;sid=289859&amp;type=offer"/>
    <s v=" Jun­kers Ce­ra­pur­Com­fort ZBR 42-3 A 21 Gas-Brenn­wert­ther­me 42 kW, L / LL Jun­kers FW 120, Mon­ta­ge­plat­te 994, Jun­kers SK 160-5 ZB, Jun­kers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945"/>
    <n v="289859"/>
    <s v="/preisvergleich/Relocate/481847858.html?categoryId=18406&amp;pos=9&amp;price=3945.0&amp;productid=1750863&amp;sid=289859&amp;type=offer"/>
    <s v=" Jun­kers Ce­ra­pur­Com­fort ZBR 42-3 A 21 Gas-Brenn­wert­ther­me 42 kW, L / LL Jun­kers FR 120, Mon­ta­ge­plat­te 994, Jun­kers ST 120-5 Z, Jun­kers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200"/>
    <n v="289859"/>
    <s v="/preisvergleich/Relocate/481847469.html?categoryId=18406&amp;pos=9&amp;price=4200.0&amp;productid=3497887&amp;sid=289859&amp;type=offer"/>
    <s v=" Jun­kers Ce­ra­pur­Com­fort ZBR 42-3 A 21 Gas-Brenn­wert­ther­me 42 kW, L / LL Jun­kers FW 120, Mon­ta­ge­plat­te 994, Jun­kers SK 200-5 ZB, ATEC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945"/>
    <n v="289859"/>
    <s v="/preisvergleich/Relocate/481847936.html?categoryId=18406&amp;pos=10&amp;price=3945.0&amp;productid=1750863&amp;sid=289859&amp;type=offer"/>
    <s v=" Jun­kers Ce­ra­pur­Com­fort ZBR 42-3 A 21 Gas-Brenn­wert­ther­me 42 kW, L / LL Jun­kers FR 50, Mon­ta­ge­plat­te 258 + 223-1 (Un­ter­putz), Jun­kers SK 200-5 ZB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200"/>
    <n v="289859"/>
    <s v="/preisvergleich/Relocate/481847442.html?categoryId=18406&amp;pos=10&amp;price=4200.0&amp;productid=3497887&amp;sid=289859&amp;type=offer"/>
    <s v=" Jun­kers Ce­ra­pur­Com­fort ZBR 42-3 A 21 Gas-Brenn­wert­ther­me 42 kW, L / LL Jun­kers FR 120, Mon­ta­ge­plat­te 994, Jun­kers Schacht 10 Meter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950"/>
    <n v="289859"/>
    <s v="/preisvergleich/Relocate/481847285.html?categoryId=18406&amp;pos=11&amp;price=3950.0&amp;productid=1750863&amp;sid=289859&amp;type=offer"/>
    <s v=" Jun­kers Ce­ra­pur­Com­fort ZBR 42-3 A 21 Gas-Brenn­wert­ther­me 42 kW, L / LL Jun­kers FR 50, Mon­ta­ge­plat­te 993, Jun­kers ST 120-5 Z, Jun­kers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200"/>
    <n v="289859"/>
    <s v="/preisvergleich/Relocate/481847197.html?categoryId=18406&amp;pos=11&amp;price=4200.0&amp;productid=3497887&amp;sid=289859&amp;type=offer"/>
    <s v=" Jun­kers Ce­ra­pur­Com­fort ZBR 42-3 A 21 Gas-Brenn­wert­ther­me 42 kW, L / LL Jun­kers FW 200, Mon­ta­ge­plat­te 258 + 223-1 (Un­ter­putz), Jun­kers AZB10 Dach rot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950"/>
    <n v="289859"/>
    <s v="/preisvergleich/Relocate/481847179.html?categoryId=18406&amp;pos=12&amp;price=3950.0&amp;productid=1750863&amp;sid=289859&amp;type=offer"/>
    <s v=" Jun­kers Ce­ra­pur­Com­fort ZBR 42-3 A 21 Gas-Brenn­wert­ther­me 42 kW, L / LL Jun­kers FW 200, Mon­ta­ge­plat­te 258 + 528-1 (Auf­putz), ohne Ab­gas­pa­ket, Jun­kers SK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200"/>
    <n v="289859"/>
    <s v="/preisvergleich/Relocate/481847113.html?categoryId=18406&amp;pos=12&amp;price=4200.0&amp;productid=3497887&amp;sid=289859&amp;type=offer"/>
    <s v=" Jun­kers Ce­ra­pur­Com­fort ZBR 42-3 A 21 Gas-Brenn­wert­ther­me 42 kW, L / LL Jun­kers FW 200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950"/>
    <n v="289859"/>
    <s v="/preisvergleich/Relocate/481848263.html?categoryId=18406&amp;pos=13&amp;price=395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205"/>
    <n v="289859"/>
    <s v="/preisvergleich/Relocate/481848127.html?categoryId=18406&amp;pos=13&amp;price=4205.0&amp;productid=3497887&amp;sid=289859&amp;type=offer"/>
    <s v=" Jun­kers Ce­ra­pur­Com­fort ZBR 42-3 A 21 Gas-Brenn­wert­ther­me 42 kW, L / LL Jun­kers FW 200, Mon­ta­ge­plat­te 258 + 528-1 (Auf­putz), Jun­kers AZB09 Dach schwarz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950"/>
    <n v="289859"/>
    <s v="/preisvergleich/Relocate/481847931.html?categoryId=18406&amp;pos=14&amp;price=3950.0&amp;productid=1750863&amp;sid=289859&amp;type=offer"/>
    <s v=" Jun­kers Ce­ra­pur­Com­fort ZBR 42-3 A 21 Gas-Brenn­wert­ther­me 42 kW, L / LL Jun­kers FW 120, Mon­ta­ge­plat­te 258, Jun­kers SK 160-5 ZB, Jun­kers AZB09 Dach schwarz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205"/>
    <n v="289859"/>
    <s v="/preisvergleich/Relocate/481848213.html?categoryId=18406&amp;pos=14&amp;price=4205.0&amp;productid=3497887&amp;sid=289859&amp;type=offer"/>
    <s v=" Jun­kers Ce­ra­pur­Com­fort ZBR 42-3 A 21 Gas-Brenn­wert­ther­me 42 kW, L / LL Jun­kers FR 120, Mon­ta­ge­plat­te 993, Jun­kers Schacht 10 Meter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ZBR42 3A"/>
    <n v="3950"/>
    <n v="289859"/>
    <s v="/preisvergleich/Relocate/481847776.html?categoryId=18406&amp;pos=15&amp;price=3950.0&amp;productid=1750863&amp;sid=289859&amp;type=offer"/>
    <s v=" Jun­kers Ce­ra­pur­Com­fort ZBR 42-3 A 21 Gas-Brenn­wert­ther­me 42 kW, L / LL Jun­kers FR 50, Mon­ta­ge­plat­te 258 + 528-1 (Auf­putz), Jun­kers SK 200-5 ZB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 42 3A21"/>
    <n v="4205"/>
    <n v="289859"/>
    <s v="/preisvergleich/Relocate/481847145.html?categoryId=18406&amp;pos=15&amp;price=4205.0&amp;productid=3497887&amp;sid=289859&amp;type=offer"/>
    <s v=" Jun­kers Ce­ra­pur­Com­fort ZBR 42-3 A 21 Gas-Brenn­wert­ther­me 42 kW, L / LL Jun­kers FW 120, Mon­ta­ge­plat­te 258, Jun­kers Schacht 6 Meter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79"/>
    <n v="289859"/>
    <s v="/preisvergleich/Relocate/475958418.html?categoryId=18406&amp;pos=1&amp;price=3479.0&amp;productid=2286143&amp;sid=289859&amp;type=offer"/>
    <s v=" Vail­lant ecoTEC ex­clu­siv VC 356/4-7 Brenn­wert­ther­me au­ro­MA­TIC 620/3, Zu­be­hör­pa­ket A+B+C+D+E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479"/>
    <n v="289859"/>
    <s v="/preisvergleich/Relocate/475957893.html?categoryId=18406&amp;pos=2&amp;price=3479.0&amp;productid=2286143&amp;sid=289859&amp;type=offer"/>
    <s v=" Vail­lant ecoTEC ex­clu­siv VC 356/4-7 Brenn­wert­ther­me au­ro­MA­TIC 620/3, Zu­be­hör­pa­ket A+B+C+D+E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479"/>
    <n v="289859"/>
    <s v="/preisvergleich/Relocate/475957922.html?categoryId=18406&amp;pos=3&amp;price=3479.0&amp;productid=2286143&amp;sid=289859&amp;type=offer"/>
    <s v=" Vail­lant ecoTEC ex­clu­siv VC 276/4-7 Brenn­wert­ther­me Schacht­sys­tem­pa­ket 10m, au­ro­MA­TIC 620/3, Un­ter­putz mit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484"/>
    <n v="289859"/>
    <s v="/preisvergleich/Relocate/475958398.html?categoryId=18406&amp;pos=4&amp;price=3484.0&amp;productid=2286143&amp;sid=289859&amp;type=offer"/>
    <s v=" Vail­lant ecoTEC ex­clu­siv VC 356/4-7 Brenn­wert­ther­me au­ro­MA­TIC 620/3, Zu­be­hör­pa­ket A+B+F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484"/>
    <n v="289859"/>
    <s v="/preisvergleich/Relocate/475958443.html?categoryId=18406&amp;pos=5&amp;price=3484.0&amp;productid=2286143&amp;sid=289859&amp;type=offer"/>
    <s v=" Vail­lant ecoTEC ex­clu­siv VC 356/4-7 Brenn­wert­ther­me au­ro­MA­TIC 620/3, Zu­be­hör­pa­ket A+B+F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484"/>
    <n v="289859"/>
    <s v="/preisvergleich/Relocate/475958479.html?categoryId=18406&amp;pos=6&amp;price=3484.0&amp;productid=2286143&amp;sid=289859&amp;type=offer"/>
    <s v=" Vail­lant ecoTEC ex­clu­siv VC 276/4-7 Brenn­wert­ther­me Schacht­sys­tem­pa­ket 7.5m, ca­lor­MA­TIC 630/3, Auf­putz ohne Spei­cher­an­schluss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3484"/>
    <n v="289859"/>
    <s v="/preisvergleich/Relocate/475957377.html?categoryId=18406&amp;pos=7&amp;price=3484.0&amp;productid=2286143&amp;sid=289859&amp;type=offer"/>
    <s v=" Vail­lant ecoTEC ex­clu­siv VC 356/4-7 Brenn­wert­ther­me au­ro­MA­TIC 620/3, Zu­be­hör­pa­ket A+B+C+D+E, Schräg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50"/>
    <n v="289859"/>
    <s v="/preisvergleich/Relocate/481849089.html?categoryId=18406&amp;pos=1&amp;price=3950.0&amp;productid=1750863&amp;sid=289859&amp;type=offer"/>
    <s v=" Jun­kers Ce­ra­pur­Com­fort ZBR 42-3 A 21 Gas-Brenn­wert­ther­me 42 kW, L / LL Jun­kers FR 50, Mon­ta­ge­plat­te 994, Jun­kers SK 200-5 ZB, ATEC Schacht 4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15"/>
    <n v="289859"/>
    <s v="/preisvergleich/Relocate/481847428.html?categoryId=18406&amp;pos=1&amp;price=4215.0&amp;productid=3497887&amp;sid=289859&amp;type=offer"/>
    <s v=" Jun­kers Ce­ra­pur­Com­fort ZBR 42-3 A 21 Gas-Brenn­wert­ther­me 42 kW, L / LL Jun­kers FW 200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84"/>
    <n v="289859"/>
    <s v="/preisvergleich/Relocate/475957625.html?categoryId=18406&amp;pos=8&amp;price=3484.0&amp;productid=2286143&amp;sid=289859&amp;type=offer"/>
    <s v=" Vail­lant ecoTEC ex­clu­siv VC 356/4-7 Brenn­wert­ther­me au­ro­MA­TIC 620/3, Zu­be­hör­pa­ket A+B+C+D+E, Schräg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50"/>
    <n v="289859"/>
    <s v="/preisvergleich/Relocate/481865953.html?categoryId=18406&amp;pos=2&amp;price=3950.0&amp;productid=1750863&amp;sid=289859&amp;type=offer"/>
    <s v=" Jun­kers Ce­ra­pur­Com­fort ZBR 42-3 A 31 Gas-Brenn­wert­ther­me 42 kW, Flg. P Jun­kers FR 50, Mon­ta­ge­plat­te 258 + 528-1 (Auf­putz), Jun­kers SK 200-5 ZB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20"/>
    <n v="289859"/>
    <s v="/preisvergleich/Relocate/481847862.html?categoryId=18406&amp;pos=2&amp;price=4220.0&amp;productid=3497887&amp;sid=289859&amp;type=offer"/>
    <s v=" Jun­kers Ce­ra­pur­Com­fort ZBR 42-3 A 21 Gas-Brenn­wert­ther­me 42 kW, L / LL Jun­kers FW 200, Jun­kers ST 120-5 Z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89"/>
    <n v="289859"/>
    <s v="/preisvergleich/Relocate/475958281.html?categoryId=18406&amp;pos=9&amp;price=3489.0&amp;productid=2286143&amp;sid=289859&amp;type=offer"/>
    <s v=" Vail­lant ecoTEC ex­clu­siv VC 356/4-7 Brenn­wert­ther­me au­ro­MA­TIC 620/3, Zu­be­hör­pa­ket A+B+F, Schräg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55"/>
    <n v="289859"/>
    <s v="/preisvergleich/Relocate/481860849.html?categoryId=18406&amp;pos=3&amp;price=3955.0&amp;productid=1750863&amp;sid=289859&amp;type=offer"/>
    <s v=" Jun­kers Ce­ra­pur­Com­fort ZBR 42-3 A 31 Gas-Brenn­wert­ther­me 42 kW, Flg. P Jun­kers FR 120, Jun­kers SK 160-5 ZB, Jun­kers Schacht 10 Meter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20"/>
    <n v="289859"/>
    <s v="/preisvergleich/Relocate/481847904.html?categoryId=18406&amp;pos=3&amp;price=4220.0&amp;productid=3497887&amp;sid=289859&amp;type=offer"/>
    <s v=" Jun­kers Ce­ra­pur­Com­fort ZBR 42-3 A 21 Gas-Brenn­wert­ther­me 42 kW, L / LL Jun­kers FW 200, Mon­ta­ge­plat­te 994, Jun­kers SK 160-5 ZB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89"/>
    <n v="289859"/>
    <s v="/preisvergleich/Relocate/475957874.html?categoryId=18406&amp;pos=10&amp;price=3489.0&amp;productid=2286143&amp;sid=289859&amp;type=offer"/>
    <s v=" Vail­lant ecoTEC ex­clu­siv VC 356/4-7 Brenn­wert­ther­me au­ro­MA­TIC 620/3, Zu­be­hör­pa­ket A+B+F, Schräg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55"/>
    <n v="289859"/>
    <s v="/preisvergleich/Relocate/481847242.html?categoryId=18406&amp;pos=4&amp;price=3955.0&amp;productid=1750863&amp;sid=289859&amp;type=offer"/>
    <s v=" Jun­kers Ce­ra­pur­Com­fort ZBR 42-3 A 21 Gas-Brenn­wert­ther­me 42 kW, L / LL Jun­kers FR 50, Mon­ta­ge­plat­te 258 + 223-1 (Un­ter­putz), Jun­kers AZB09 Dach schwarz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20"/>
    <n v="289859"/>
    <s v="/preisvergleich/Relocate/481848000.html?categoryId=18406&amp;pos=4&amp;price=4220.0&amp;productid=3497887&amp;sid=289859&amp;type=offer"/>
    <s v=" Jun­kers Ce­ra­pur­Com­fort ZBR 42-3 A 21 Gas-Brenn­wert­ther­me 42 kW, L / LL Jun­kers FW 120, Mon­ta­ge­plat­te 994, Jun­kers SK 160-5 ZB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94"/>
    <n v="289859"/>
    <s v="/preisvergleich/Relocate/475958347.html?categoryId=18406&amp;pos=11&amp;price=3494.0&amp;productid=2286143&amp;sid=289859&amp;type=offer"/>
    <s v=" Vail­lant ecoTEC ex­clu­siv VC 656/4-7 Brenn­wert­ther­me, E / H ca­lor­MA­TIC 470/4, ohne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55"/>
    <n v="289859"/>
    <s v="/preisvergleich/Relocate/481847286.html?categoryId=18406&amp;pos=5&amp;price=3955.0&amp;productid=1750863&amp;sid=289859&amp;type=offer"/>
    <s v=" Jun­kers Ce­ra­pur­Com­fort ZBR 42-3 A 21 Gas-Brenn­wert­ther­me 42 kW, L / LL Jun­kers FR 50, Jun­kers SK 160-5 ZB, Mon­ta­ge­plat­te 258 + 528-1 (Auf­putz), Jun­kers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20"/>
    <n v="289859"/>
    <s v="/preisvergleich/Relocate/481847784.html?categoryId=18406&amp;pos=5&amp;price=4220.0&amp;productid=3497887&amp;sid=289859&amp;type=offer"/>
    <s v=" Jun­kers Ce­ra­pur­Com­fort ZBR 42-3 A 21 Gas-Brenn­wert­ther­me 42 kW, L / LL Jun­kers FW 200, Mon­ta­ge­plat­te 993, Jun­kers SK 200-5 ZB, ATEC Schacht 6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94"/>
    <n v="289859"/>
    <s v="/preisvergleich/Relocate/475957784.html?categoryId=18406&amp;pos=12&amp;price=3494.0&amp;productid=2286143&amp;sid=289859&amp;type=offer"/>
    <s v=" Vail­lant ecoTEC ex­clu­siv VC 656/4-7 Brenn­wert­ther­me, E / H ca­lor­MA­TIC 470/4, Zu­be­hör­pa­ket A+B+C+D+E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55"/>
    <n v="289859"/>
    <s v="/preisvergleich/Relocate/481847555.html?categoryId=18406&amp;pos=6&amp;price=3955.0&amp;productid=1750863&amp;sid=289859&amp;type=offer"/>
    <s v=" Jun­kers Ce­ra­pur­Com­fort ZBR 42-3 A 21 Gas-Brenn­wert­ther­me 42 kW, L / LL Jun­kers FR 120, Mon­ta­ge­plat­te 258, Jun­kers SK 160-5 ZB, Jun­kers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20"/>
    <n v="289859"/>
    <s v="/preisvergleich/Relocate/481847186.html?categoryId=18406&amp;pos=6&amp;price=4220.0&amp;productid=3497887&amp;sid=289859&amp;type=offer"/>
    <s v=" Jun­kers Ce­ra­pur­Com­fort ZBR 42-3 A 21 Gas-Brenn­wert­ther­me 42 kW, L / LL Jun­kers FW 200, Mon­ta­ge­plat­te 993, Jun­kers ST 120-5 Z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94"/>
    <n v="289859"/>
    <s v="/preisvergleich/Relocate/475957315.html?categoryId=18406&amp;pos=13&amp;price=3494.0&amp;productid=2286143&amp;sid=289859&amp;type=offer"/>
    <s v=" Vail­lant ecoTEC ex­clu­siv VC 656/4-7 Brenn­wert­ther­me, E / H ca­lor­MA­TIC 470/4, ohne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55"/>
    <n v="289859"/>
    <s v="/preisvergleich/Relocate/481847619.html?categoryId=18406&amp;pos=7&amp;price=3955.0&amp;productid=1750863&amp;sid=289859&amp;type=offer"/>
    <s v=" Jun­kers Ce­ra­pur­Com­fort ZBR 42-3 A 21 Gas-Brenn­wert­ther­me 42 kW, L / LL Jun­kers FW 200, Mon­ta­ge­plat­te 258, Jun­kers ST 120-5 Z, ATEC Schacht 8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25"/>
    <n v="289859"/>
    <s v="/preisvergleich/Relocate/481848160.html?categoryId=18406&amp;pos=7&amp;price=4225.0&amp;productid=3497887&amp;sid=289859&amp;type=offer"/>
    <s v=" Jun­kers Ce­ra­pur­Com­fort ZBR 42-3 A 21 Gas-Brenn­wert­ther­me 42 kW, L / LL Jun­kers FW 200, Mon­ta­ge­plat­te 993, Jun­kers SK 160-5 ZB, Jun­kers Schacht 4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94"/>
    <n v="289859"/>
    <s v="/preisvergleich/Relocate/475957267.html?categoryId=18406&amp;pos=14&amp;price=3494.0&amp;productid=2286143&amp;sid=289859&amp;type=offer"/>
    <s v=" Vail­lant ecoTEC ex­clu­siv VC 656/4-7 Brenn­wert­ther­me, L/LL ca­lor­MA­TIC 470/4, ohne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55"/>
    <n v="289859"/>
    <s v="/preisvergleich/Relocate/481847739.html?categoryId=18406&amp;pos=8&amp;price=3955.0&amp;productid=1750863&amp;sid=289859&amp;type=offer"/>
    <s v=" Jun­kers Ce­ra­pur­Com­fort ZBR 42-3 A 21 Gas-Brenn­wert­ther­me 42 kW, L / LL Jun­kers FR 50, Mon­ta­ge­plat­te 258 + 223-1 (Un­ter­putz), Jun­kers AZB10 Dach rot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25"/>
    <n v="289859"/>
    <s v="/preisvergleich/Relocate/481847887.html?categoryId=18406&amp;pos=8&amp;price=4225.0&amp;productid=3497887&amp;sid=289859&amp;type=offer"/>
    <s v=" Jun­kers Ce­ra­pur­Com­fort ZBR 42-3 A 21 Gas-Brenn­wert­ther­me 42 kW, L / LL Jun­kers FW 120, Mon­ta­ge­plat­te 993, Jun­kers SK 160-5 ZB, Jun­kers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VC 146 exclusiv"/>
    <n v="3494"/>
    <n v="289859"/>
    <s v="/preisvergleich/Relocate/475957455.html?categoryId=18406&amp;pos=15&amp;price=3494.0&amp;productid=2286143&amp;sid=289859&amp;type=offer"/>
    <s v=" Vail­lant ecoTEC ex­clu­siv VC 656/4-7 Brenn­wert­ther­me, L/LL ca­lor­MA­TIC 470/4, ohne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Cerapur Comfort ZBR 42-3 A 23"/>
    <n v="3960"/>
    <n v="289859"/>
    <s v="/preisvergleich/Relocate/481847125.html?categoryId=18406&amp;pos=9&amp;price=3960.0&amp;productid=1750863&amp;sid=289859&amp;type=offer"/>
    <s v=" Jun­kers Ce­ra­pur­Com­fort ZBR 42-3 A 21 Gas-Brenn­wert­ther­me 42 kW, L / LL Jun­kers FR 50, Mon­ta­ge­plat­te 258 + 528-1 (Auf­putz), Jun­kers AZB10 Dach rot 80/125,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25"/>
    <n v="289859"/>
    <s v="/preisvergleich/Relocate/481847421.html?categoryId=18406&amp;pos=9&amp;price=4225.0&amp;productid=3497887&amp;sid=289859&amp;type=offer"/>
    <s v=" Jun­kers Ce­ra­pur­Com­fort ZBR 42-3 A 21 Gas-Brenn­wert­ther­me 42 kW, L / LL Jun­kers FW 200, Mon­ta­ge­plat­te 994, Jun­kers AZB10 Dach rot 80/125, Jun­kers SK 200-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960"/>
    <n v="289859"/>
    <s v="/preisvergleich/Relocate/481847304.html?categoryId=18406&amp;pos=10&amp;price=3960.0&amp;productid=1750863&amp;sid=289859&amp;type=offer"/>
    <s v=" Jun­kers Ce­ra­pur­Com­fort ZBR 42-3 A 21 Gas-Brenn­wert­ther­me 42 kW, L / LL Jun­kers FW 200, Jun­kers SK 160-5 ZB, Jun­kers AZB10 Dach rot 80/125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30"/>
    <n v="289859"/>
    <s v="/preisvergleich/Relocate/481848311.html?categoryId=18406&amp;pos=10&amp;price=4230.0&amp;productid=3497887&amp;sid=289859&amp;type=offer"/>
    <s v=" Jun­kers Ce­ra­pur­Com­fort ZBR 42-3 A 21 Gas-Brenn­wert­ther­me 42 kW, L / LL Jun­kers FW 200, Jun­kers SK 160-5 ZB, Mon­ta­ge­plat­te 258 + 528-1 (Auf­putz), Jun­kers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960"/>
    <n v="289859"/>
    <s v="/preisvergleich/Relocate/481847470.html?categoryId=18406&amp;pos=11&amp;price=3960.0&amp;productid=1750863&amp;sid=289859&amp;type=offer"/>
    <s v=" Jun­kers Ce­ra­pur­Com­fort ZBR 42-3 A 21 Gas-Brenn­wert­ther­me 42 kW, L / LL Jun­kers FR 120, Mon­ta­ge­plat­te 258 + 528-1 (Auf­putz), Jun­kers SK 200-5 ZB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30"/>
    <n v="289859"/>
    <s v="/preisvergleich/Relocate/481848019.html?categoryId=18406&amp;pos=11&amp;price=4230.0&amp;productid=3497887&amp;sid=289859&amp;type=offer"/>
    <s v=" Jun­kers Ce­ra­pur­Com­fort ZBR 42-3 A 21 Gas-Brenn­wert­ther­me 42 kW, L / LL Jun­kers FW 200, Mon­ta­ge­plat­te 993, Jun­kers AZB10 Dach rot 80/125, Jun­kers SK 200-5 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965"/>
    <n v="289859"/>
    <s v="/preisvergleich/Relocate/481847698.html?categoryId=18406&amp;pos=12&amp;price=3965.0&amp;productid=1750863&amp;sid=289859&amp;type=offer"/>
    <s v=" Jun­kers Ce­ra­pur­Com­fort ZBR 42-3 A 21 Gas-Brenn­wert­ther­me 42 kW, L / LL Jun­kers FW 120, Mon­ta­ge­plat­te 994, Jun­kers ST 120-5 Z, ATEC Schacht 4 Meter 80/125 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30"/>
    <n v="289859"/>
    <s v="/preisvergleich/Relocate/481847557.html?categoryId=18406&amp;pos=12&amp;price=4230.0&amp;productid=3497887&amp;sid=289859&amp;type=offer"/>
    <s v=" Jun­kers Ce­ra­pur­Com­fort ZBR 42-3 A 21 Gas-Brenn­wert­ther­me 42 kW, L / LL Jun­kers FW 200, Mon­ta­ge­plat­te 993, Jun­kers AZB09 Dach schwarz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970"/>
    <n v="289859"/>
    <s v="/preisvergleich/Relocate/481848102.html?categoryId=18406&amp;pos=13&amp;price=3970.0&amp;productid=1750863&amp;sid=289859&amp;type=offer"/>
    <s v=" Jun­kers Ce­ra­pur­Com­fort ZBR 42-3 A 21 Gas-Brenn­wert­ther­me 42 kW, L / LL ohne Re­ge­lung, Mon­ta­ge­plat­te 258 + 223-1 (Un­ter­putz), Jun­kers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30"/>
    <n v="289859"/>
    <s v="/preisvergleich/Relocate/481847656.html?categoryId=18406&amp;pos=13&amp;price=4230.0&amp;productid=3497887&amp;sid=289859&amp;type=offer"/>
    <s v=" Jun­kers Ce­ra­pur­Com­fort ZBR 42-3 A 21 Gas-Brenn­wert­ther­me 42 kW, L / LL Jun­kers FW 120, Mon­ta­ge­plat­te 258, Jun­kers Schacht 8 Meter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970"/>
    <n v="289859"/>
    <s v="/preisvergleich/Relocate/481848128.html?categoryId=18406&amp;pos=14&amp;price=3970.0&amp;productid=1750863&amp;sid=289859&amp;type=offer"/>
    <s v=" Jun­kers Ce­ra­pur­Com­fort ZBR 42-3 A 21 Gas-Brenn­wert­ther­me 42 kW, L / LL Jun­kers FR 50, Mon­ta­ge­plat­te 258 + 528-1 (Auf­putz), Jun­kers SK 200-5 ZB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35"/>
    <n v="289859"/>
    <s v="/preisvergleich/Relocate/481847625.html?categoryId=18406&amp;pos=14&amp;price=4235.0&amp;productid=3497887&amp;sid=289859&amp;type=offer"/>
    <s v=" Jun­kers Ce­ra­pur­Com­fort ZBR 42-3 A 21 Gas-Brenn­wert­ther­me 42 kW, L / LL Jun­kers FW 200, Mon­ta­ge­plat­te 994, Jun­kers SK 200-5 ZB, ATEC Schacht 8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23"/>
    <n v="3970"/>
    <n v="289859"/>
    <s v="/preisvergleich/Relocate/481847560.html?categoryId=18406&amp;pos=15&amp;price=3970.0&amp;productid=1750863&amp;sid=289859&amp;type=offer"/>
    <s v=" Jun­kers Ce­ra­pur­Com­fort ZBR 42-3 A 21 Gas-Brenn­wert­ther­me 42 kW, L / LL Jun­kers FR 50, Jun­kers Schacht 6 Meter 80/125, Jun­kers SK 200-5 ZB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ZBR 42 3A 21"/>
    <n v="4235"/>
    <n v="289859"/>
    <s v="/preisvergleich/Relocate/481847624.html?categoryId=18406&amp;pos=15&amp;price=4235.0&amp;productid=3497887&amp;sid=289859&amp;type=offer"/>
    <s v=" Jun­kers Ce­ra­pur­Com­fort ZBR 42-3 A 21 Gas-Brenn­wert­ther­me 42 kW, L / LL Jun­kers FW 200, Mon­ta­ge­plat­te 258 + 528-1 (Auf­putz), Jun­kers SK 200-5 ZB, ATEC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xclusiv VC 146 4 7"/>
    <n v="3494"/>
    <n v="289859"/>
    <s v="/preisvergleich/Relocate/475957412.html?categoryId=18406&amp;pos=1&amp;price=3494.0&amp;productid=2286143&amp;sid=289859&amp;type=offer"/>
    <s v=" Vail­lant ecoTEC ex­clu­siv VC 656/4-7 Brenn­wert­ther­me, L/LL ca­lor­MA­TIC 470/4, Zu­be­hör­pa­ket A+B+C+D+E, Flach­dach schwarz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494"/>
    <n v="289859"/>
    <s v="/preisvergleich/Relocate/475957622.html?categoryId=18406&amp;pos=2&amp;price=3494.0&amp;productid=2286143&amp;sid=289859&amp;type=offer"/>
    <s v=" Vail­lant ecoTEC ex­clu­siv VC 656/4-7 Brenn­wert­ther­me, L/LL ca­lor­MA­TIC 470/4, Zu­be­hör­pa­ket A+B+C+D+E, Flach­dach rot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494"/>
    <n v="289859"/>
    <s v="/preisvergleich/Relocate/475957587.html?categoryId=18406&amp;pos=3&amp;price=3494.0&amp;productid=2286143&amp;sid=289859&amp;type=offer"/>
    <s v=" Vail­lant ecoTEC ex­clu­siv VC 656/4-7 Brenn­wert­ther­me, E / H ca­lor­MA­TIC 470/4, Zu­be­hör­pa­ket A+B+C+D+E, Flach­dach rot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499"/>
    <n v="289859"/>
    <s v="/preisvergleich/Relocate/475958349.html?categoryId=18406&amp;pos=4&amp;price=3499.0&amp;productid=2286143&amp;sid=289859&amp;type=offer"/>
    <s v=" Vail­lant ecoTEC ex­clu­siv VC 656/4-7 Brenn­wert­ther­me, L/LL ca­lor­MA­TIC 470/4, Zu­be­hör­pa­ket A+B+C+D+E, Schrägdach schwarz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499"/>
    <n v="289859"/>
    <s v="/preisvergleich/Relocate/475958088.html?categoryId=18406&amp;pos=5&amp;price=3499.0&amp;productid=2286143&amp;sid=289859&amp;type=offer"/>
    <s v=" Vail­lant ecoTEC ex­clu­siv VC 656/4-7 Brenn­wert­ther­me, E / H ca­lor­MA­TIC 470/4, ohne, Schrägdach rot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499"/>
    <n v="289859"/>
    <s v="/preisvergleich/Relocate/475958057.html?categoryId=18406&amp;pos=6&amp;price=3499.0&amp;productid=2286143&amp;sid=289859&amp;type=offer"/>
    <s v=" Vail­lant ecoTEC ex­clu­siv VC 656/4-7 Brenn­wert­ther­me, L/LL ca­lor­MA­TIC 470/4, Zu­be­hör­pa­ket A+B+C+D+E, Schrägdach rot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499"/>
    <n v="289859"/>
    <s v="/preisvergleich/Relocate/475958079.html?categoryId=18406&amp;pos=7&amp;price=3499.0&amp;productid=2286143&amp;sid=289859&amp;type=offer"/>
    <s v=" Vail­lant ecoTEC ex­clu­siv VC 656/4-7 Brenn­wert­ther­me, L/LL ca­lor­MA­TIC 470/4, ohne, Schrägdach schwarz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Vaillant exclusiv VC 146 4 7"/>
    <n v="3499"/>
    <n v="289859"/>
    <s v="/preisvergleich/Relocate/475958154.html?categoryId=18406&amp;pos=8&amp;price=3499.0&amp;productid=2286143&amp;sid=289859&amp;type=offer"/>
    <s v=" Vail­lant ecoTEC ex­clu­siv VC 656/4-7 Brenn­wert­ther­me, L/LL ca­lor­MA­TIC 470/4, ohne, Schrägdach rot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4240"/>
    <n v="289859"/>
    <s v="/preisvergleich/Relocate/481847684.html?categoryId=18406&amp;pos=1&amp;price=4240.0&amp;productid=3497887&amp;sid=289859&amp;type=offer"/>
    <s v=" Jun­kers Ce­ra­pur­Com­fort ZBR 42-3 A 21 Gas-Brenn­wert­ther­me 42 kW, L / LL Jun­kers FW 200, Mon­ta­ge­plat­te 994, Jun­kers ST 120-5 Z, Jun­kers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70"/>
    <n v="289859"/>
    <s v="/preisvergleich/Relocate/481847312.html?categoryId=18406&amp;pos=1&amp;price=3970.0&amp;productid=1750863&amp;sid=289859&amp;type=offer"/>
    <s v=" Jun­kers Ce­ra­pur­Com­fort ZBR 42-3 A 21 Gas-Brenn­wert­ther­me 42 kW, L / LL Mon­ta­ge­plat­te 994, ohne Re­ge­lung, Jun­kers Schacht 6 Meter 80/125, Jun­kers SK 200-5 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xclusiv VC 146 4 7"/>
    <n v="3499"/>
    <n v="289859"/>
    <s v="/preisvergleich/Relocate/475957621.html?categoryId=18406&amp;pos=9&amp;price=3499.0&amp;productid=2286143&amp;sid=289859&amp;type=offer"/>
    <s v=" Vail­lant ecoTEC ex­clu­siv VC 656/4-7 Brenn­wert­ther­me, E / H ca­lor­MA­TIC 470/4, ohne, Schrägdach schwarz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4245"/>
    <n v="289859"/>
    <s v="/preisvergleich/Relocate/481848101.html?categoryId=18406&amp;pos=2&amp;price=4245.0&amp;productid=3497887&amp;sid=289859&amp;type=offer"/>
    <s v=" Jun­kers Ce­ra­pur­Com­fort ZBR 42-3 A 21 Gas-Brenn­wert­ther­me 42 kW, L / LL Jun­kers FW 120, Mon­ta­ge­plat­te 994, Jun­kers SK 160-5 ZB, Jun­kers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75"/>
    <n v="289859"/>
    <s v="/preisvergleich/Relocate/481847267.html?categoryId=18406&amp;pos=2&amp;price=3975.0&amp;productid=1750863&amp;sid=289859&amp;type=offer"/>
    <s v=" Jun­kers Ce­ra­pur­Com­fort ZBR 42-3 A 21 Gas-Brenn­wert­ther­me 42 kW, L / LL Jun­kers FW 200, Mon­ta­ge­plat­te 993, ohne Ab­gas­pa­ket, Jun­kers SK 200-5 ZB Jun­kers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xclusiv VC 146 4 7"/>
    <n v="3499"/>
    <n v="289859"/>
    <s v="/preisvergleich/Relocate/475957507.html?categoryId=18406&amp;pos=10&amp;price=3499.0&amp;productid=2286143&amp;sid=289859&amp;type=offer"/>
    <s v=" Vail­lant ecoTEC ex­clu­siv VC 656/4-7 Brenn­wert­ther­me, E / H ca­lor­MA­TIC 470/4, Zu­be­hör­pa­ket A+B+C+D+E, Schrägdach schwarz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4245"/>
    <n v="289859"/>
    <s v="/preisvergleich/Relocate/481848244.html?categoryId=18406&amp;pos=3&amp;price=4245.0&amp;productid=3497887&amp;sid=289859&amp;type=offer"/>
    <s v=" Jun­kers Ce­ra­pur­Com­fort ZBR 42-3 A 21 Gas-Brenn­wert­ther­me 42 kW, L / LL Jun­kers FW 200, Mon­ta­ge­plat­te 993, Jun­kers ST 120-5 Z, Jun­kers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75"/>
    <n v="289859"/>
    <s v="/preisvergleich/Relocate/481848104.html?categoryId=18406&amp;pos=3&amp;price=3975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xclusiv VC 146 4 7"/>
    <n v="3499"/>
    <n v="289859"/>
    <s v="/preisvergleich/Relocate/475957660.html?categoryId=18406&amp;pos=11&amp;price=3499.0&amp;productid=2286143&amp;sid=289859&amp;type=offer"/>
    <s v=" Vail­lant ecoTEC ex­clu­siv VC 656/4-7 Brenn­wert­ther­me, E / H ca­lor­MA­TIC 470/4, Zu­be­hör­pa­ket A+B+C+D+E, Schrägdach rot 80/125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4250"/>
    <n v="289859"/>
    <s v="/preisvergleich/Relocate/481847760.html?categoryId=18406&amp;pos=4&amp;price=4250.0&amp;productid=3497887&amp;sid=289859&amp;type=offer"/>
    <s v=" Jun­kers Ce­ra­pur­Com­fort ZBR 42-3 A 21 Gas-Brenn­wert­ther­me 42 kW, L / LL Jun­kers FW 200, Jun­kers SK 160-5 ZB, Mon­ta­ge­plat­te 258 + 223-1 (Un­ter­putz),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75"/>
    <n v="289859"/>
    <s v="/preisvergleich/Relocate/481847576.html?categoryId=18406&amp;pos=4&amp;price=3975.0&amp;productid=1750863&amp;sid=289859&amp;type=offer"/>
    <s v=" Jun­kers Ce­ra­pur­Com­fort ZBR 42-3 A 21 Gas-Brenn­wert­ther­me 42 kW, L / LL ohne Re­ge­lung, Mon­ta­ge­plat­te 258 + 528-1 (Auf­putz), Jun­kers Schacht 8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xclusiv VC 146 4 7"/>
    <n v="3500"/>
    <n v="289859"/>
    <s v="/preisvergleich/Relocate/475958165.html?categoryId=18406&amp;pos=12&amp;price=3500.0&amp;productid=2286143&amp;sid=289859&amp;type=offer"/>
    <s v=" Vail­lant ecoTEC ex­clu­siv VC 656/4-7 Brenn­wert­ther­me, E / H ca­lor­MA­TIC 470f, ohne, ohne Ab­gas­pa­ket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4255"/>
    <n v="289859"/>
    <s v="/preisvergleich/Relocate/481847627.html?categoryId=18406&amp;pos=5&amp;price=4255.0&amp;productid=3497887&amp;sid=289859&amp;type=offer"/>
    <s v=" Jun­kers Ce­ra­pur­Com­fort ZBR 42-3 A 21 Gas-Brenn­wert­ther­me 42 kW, L / LL Jun­kers FW 200, Mon­ta­ge­plat­te 994, Jun­kers SK 200-5 ZB, ATEC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75"/>
    <n v="289859"/>
    <s v="/preisvergleich/Relocate/481847359.html?categoryId=18406&amp;pos=5&amp;price=3975.0&amp;productid=1750863&amp;sid=289859&amp;type=offer"/>
    <s v=" Jun­kers Ce­ra­pur­Com­fort ZBR 42-3 A 21 Gas-Brenn­wert­ther­me 42 kW, L / LL Jun­kers FR 50, Mon­ta­ge­plat­te 993, Jun­kers SK 200-5 ZB, ATEC Schacht 6 Meter 80/125 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xclusiv VC 146 4 7"/>
    <n v="3500"/>
    <n v="289859"/>
    <s v="/preisvergleich/Relocate/475957262.html?categoryId=18406&amp;pos=13&amp;price=3500.0&amp;productid=2286143&amp;sid=289859&amp;type=offer"/>
    <s v=" Vail­lant ecoTEC ex­clu­siv VC 656/4-7 Brenn­wert­ther­me, E / H ca­lor­MA­TIC 470f, ohne Ab­gas­pa­ket, Zu­be­hör­pa­ket A+B+C+D+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4255"/>
    <n v="289859"/>
    <s v="/preisvergleich/Relocate/481847423.html?categoryId=18406&amp;pos=6&amp;price=4255.0&amp;productid=3497887&amp;sid=289859&amp;type=offer"/>
    <s v=" Jun­kers Ce­ra­pur­Com­fort ZBR 42-3 A 21 Gas-Brenn­wert­ther­me 42 kW, L / LL Jun­kers FW 200, Jun­kers SK 160-5 ZB, Mon­ta­ge­plat­te 258 + 528-1 (Auf­putz), Jun­kers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75"/>
    <n v="289859"/>
    <s v="/preisvergleich/Relocate/481847415.html?categoryId=18406&amp;pos=6&amp;price=397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xclusiv VC 146 4 7"/>
    <n v="3500"/>
    <n v="289859"/>
    <s v="/preisvergleich/Relocate/475957397.html?categoryId=18406&amp;pos=14&amp;price=3500.0&amp;productid=2286143&amp;sid=289859&amp;type=offer"/>
    <s v=" Vail­lant ecoTEC ex­clu­siv VC 656/4-7 Brenn­wert­ther­me, L/LL ca­lor­MA­TIC 470f, ohne, ohne Ab­gas­pa­ket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4280"/>
    <n v="289859"/>
    <s v="/preisvergleich/Relocate/481847587.html?categoryId=18406&amp;pos=7&amp;price=4280.0&amp;productid=3497887&amp;sid=289859&amp;type=offer"/>
    <s v=" Jun­kers Ce­ra­pur­Com­fort ZBR 42-3 A 21 Gas-Brenn­wert­ther­me 42 kW, L / LL Jun­kers FW 200, Mon­ta­ge­plat­te 993, Jun­kers SK 160-5 ZB, Jun­kers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75"/>
    <n v="289859"/>
    <s v="/preisvergleich/Relocate/481847361.html?categoryId=18406&amp;pos=7&amp;price=3975.0&amp;productid=1750863&amp;sid=289859&amp;type=offer"/>
    <s v=" Jun­kers Ce­ra­pur­Com­fort ZBR 42-3 A 21 Gas-Brenn­wert­ther­me 42 kW, L / LL Jun­kers FW 200, Mon­ta­ge­plat­te 258, Jun­kers ST 120-5 Z, ATEC Schacht 10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xclusiv VC 146 4 7"/>
    <n v="3500"/>
    <n v="289859"/>
    <s v="/preisvergleich/Relocate/475957649.html?categoryId=18406&amp;pos=15&amp;price=3500.0&amp;productid=2286143&amp;sid=289859&amp;type=offer"/>
    <s v=" Vail­lant ecoTEC ex­clu­siv VC 656/4-7 Brenn­wert­ther­me, L/LL ca­lor­MA­TIC 470f, ohne Ab­gas­pa­ket, Zu­be­hör­pa­ket A+B+C+D+E Vail­lant"/>
    <n v="18406"/>
    <x v="21"/>
    <n v="0"/>
    <n v="22"/>
    <e v="#N/A"/>
    <e v="#N/A"/>
    <n v="0"/>
    <n v="33"/>
    <b v="0"/>
    <e v="#N/A"/>
    <s v="FALSCH"/>
    <x v="2"/>
    <s v="146"/>
    <e v="#N/A"/>
    <m/>
    <e v="#N/A"/>
  </r>
  <r>
    <s v="Junkers Cerapur Comfort ZBR 42-3 A 21 Erdgas L/LL (42 kW)"/>
    <n v="4285"/>
    <n v="289859"/>
    <s v="/preisvergleich/Relocate/481848283.html?categoryId=18406&amp;pos=8&amp;price=4285.0&amp;productid=3497887&amp;sid=289859&amp;type=offer"/>
    <s v=" Jun­kers Ce­ra­pur­Com­fort ZBR 42-3 A 21 Gas-Brenn­wert­ther­me 42 kW, L / LL Jun­kers FW 200, Mon­ta­ge­plat­te 258, Jun­kers Schacht 8 Meter 80/125, Jun­kers SK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75"/>
    <n v="289859"/>
    <s v="/preisvergleich/Relocate/481847438.html?categoryId=18406&amp;pos=8&amp;price=3975.0&amp;productid=1750863&amp;sid=289859&amp;type=offer"/>
    <s v=" Jun­kers Ce­ra­pur­Com­fort ZBR 42-3 A 21 Gas-Brenn­wert­ther­me 42 kW, L / LL Jun­kers FR 50, Mon­ta­ge­plat­te 994, Jun­kers SK 160-5 ZB, Jun­kers Schacht 4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305"/>
    <n v="289859"/>
    <s v="/preisvergleich/Relocate/481847574.html?categoryId=18406&amp;pos=9&amp;price=4305.0&amp;productid=3497887&amp;sid=289859&amp;type=offer"/>
    <s v=" Jun­kers Ce­ra­pur­Com­fort ZBR 42-3 A 21 Gas-Brenn­wert­ther­me 42 kW, L / LL Jun­kers FW 200, Mon­ta­ge­plat­te 993, Jun­kers SK 160-5 ZB, Jun­kers Schacht 10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80"/>
    <n v="289859"/>
    <s v="/preisvergleich/Relocate/481848097.html?categoryId=18406&amp;pos=9&amp;price=3980.0&amp;productid=1750863&amp;sid=289859&amp;type=offer"/>
    <s v=" Jun­kers Ce­ra­pur­Com­fort ZBR 42-3 A 21 Gas-Brenn­wert­ther­me 42 kW, L / LL Jun­kers FR 50, Mon­ta­ge­plat­te 993, Jun­kers SK 160-5 ZB, Jun­kers Schacht 4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315"/>
    <n v="289859"/>
    <s v="/preisvergleich/Relocate/481847644.html?categoryId=18406&amp;pos=10&amp;price=4315.0&amp;productid=3497887&amp;sid=289859&amp;type=offer"/>
    <s v=" Jun­kers Ce­ra­pur­Com­fort ZBR 42-3 A 21 Gas-Brenn­wert­ther­me 42 kW, L / LL Jun­kers FW 200, Mon­ta­ge­plat­te 258 + 528-1 (Auf­putz), Jun­kers Schacht 4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80"/>
    <n v="289859"/>
    <s v="/preisvergleich/Relocate/481848217.html?categoryId=18406&amp;pos=10&amp;price=3980.0&amp;productid=1750863&amp;sid=289859&amp;type=offer"/>
    <s v=" Jun­kers Ce­ra­pur­Com­fort ZBR 42-3 A 21 Gas-Brenn­wert­ther­me 42 kW, L / LL Jun­kers FR 50, Mon­ta­ge­plat­te 994, Jun­kers AZB10 Dach rot 80/125, Jun­kers SK 200-5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340"/>
    <n v="289859"/>
    <s v="/preisvergleich/Relocate/481847403.html?categoryId=18406&amp;pos=11&amp;price=4340.0&amp;productid=3497887&amp;sid=289859&amp;type=offer"/>
    <s v=" Jun­kers Ce­ra­pur­Com­fort ZBR 42-3 A 21 Gas-Brenn­wert­ther­me 42 kW, L / LL Jun­kers FW 200, Mon­ta­ge­plat­te 258 + 223-1 (Un­ter­putz), Jun­kers Schacht 6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80"/>
    <n v="289859"/>
    <s v="/preisvergleich/Relocate/481848300.html?categoryId=18406&amp;pos=11&amp;price=3980.0&amp;productid=1750863&amp;sid=289859&amp;type=offer"/>
    <s v=" Jun­kers Ce­ra­pur­Com­fort ZBR 42-3 A 21 Gas-Brenn­wert­ther­me 42 kW, L / LL Jun­kers FR 120, Mon­ta­ge­plat­te 258, Jun­kers SK 160-5 ZB, Jun­kers Schacht 10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345"/>
    <n v="289859"/>
    <s v="/preisvergleich/Relocate/481847455.html?categoryId=18406&amp;pos=12&amp;price=4345.0&amp;productid=3497887&amp;sid=289859&amp;type=offer"/>
    <s v=" Jun­kers Ce­ra­pur­Com­fort ZBR 42-3 A 21 Gas-Brenn­wert­ther­me 42 kW, L / LL Jun­kers FW 200, Mon­ta­ge­plat­te 258 + 528-1 (Auf­putz), Jun­kers Schacht 6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80"/>
    <n v="289859"/>
    <s v="/preisvergleich/Relocate/481847614.html?categoryId=18406&amp;pos=12&amp;price=3980.0&amp;productid=1750863&amp;sid=289859&amp;type=offer"/>
    <s v=" Jun­kers Ce­ra­pur­Com­fort ZBR 42-3 A 21 Gas-Brenn­wert­ther­me 42 kW, L / LL Jun­kers FR 120, Mon­ta­ge­plat­te 258 + 528-1 (Auf­putz), Jun­kers SK 200-5 ZB, ATEC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370"/>
    <n v="289859"/>
    <s v="/preisvergleich/Relocate/481848184.html?categoryId=18406&amp;pos=13&amp;price=4370.0&amp;productid=3497887&amp;sid=289859&amp;type=offer"/>
    <s v=" Jun­kers Ce­ra­pur­Com­fort ZBR 42-3 A 21 Gas-Brenn­wert­ther­me 42 kW, L / LL Jun­kers FW 200, Mon­ta­ge­plat­te 258 + 528-1 (Auf­putz), Jun­kers Schacht 8 Me­ter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80"/>
    <n v="289859"/>
    <s v="/preisvergleich/Relocate/481847736.html?categoryId=18406&amp;pos=13&amp;price=3980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370"/>
    <n v="289859"/>
    <s v="/preisvergleich/Relocate/481847673.html?categoryId=18406&amp;pos=14&amp;price=4370.0&amp;productid=3497887&amp;sid=289859&amp;type=offer"/>
    <s v=" Jun­kers Ce­ra­pur­Com­fort ZBR 42-3 A 21 Gas-Brenn­wert­ther­me 42 kW, L / LL Jun­kers FW 200, Mon­ta­ge­plat­te 993, Jun­kers Schacht 6 Meter 80/125, Jun­kers SK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80"/>
    <n v="289859"/>
    <s v="/preisvergleich/Relocate/481847685.html?categoryId=18406&amp;pos=14&amp;price=3980.0&amp;productid=1750863&amp;sid=289859&amp;type=offer"/>
    <s v=" Jun­kers Ce­ra­pur­Com­fort ZBR 42-3 A 21 Gas-Brenn­wert­ther­me 42 kW, L / LL Jun­kers FR 120, Mon­ta­ge­plat­te 993, Jun­kers ST 120-5 Z, Jun­kers Schacht 6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Junkers Cerapur Comfort ZBR 42-3 A 21 Erdgas L/LL (42 kW)"/>
    <n v="4390"/>
    <n v="289859"/>
    <s v="/preisvergleich/Relocate/481848106.html?categoryId=18406&amp;pos=15&amp;price=4390.0&amp;productid=3497887&amp;sid=289859&amp;type=offer"/>
    <s v=" Jun­kers Ce­ra­pur­Com­fort ZBR 42-3 A 21 Gas-Brenn­wert­ther­me 42 kW, L / LL Jun­kers FW 200, Mon­ta­ge­plat­te 994, Jun­kers Schacht 8 Meter 80/125, Jun­kers SK..."/>
    <n v="18406"/>
    <x v="58"/>
    <n v="55"/>
    <n v="29"/>
    <s v="L (42 "/>
    <s v="42 "/>
    <n v="70"/>
    <n v="34"/>
    <s v="­me 42 "/>
    <s v="42"/>
    <s v="me 42"/>
    <x v="24"/>
    <e v="#REF!"/>
    <s v="n.a."/>
    <m/>
    <n v="42"/>
  </r>
  <r>
    <s v="Junkers Cerapur ZBR 42 3"/>
    <n v="3980"/>
    <n v="289859"/>
    <s v="/preisvergleich/Relocate/481847792.html?categoryId=18406&amp;pos=15&amp;price=3980.0&amp;productid=1750863&amp;sid=289859&amp;type=offer"/>
    <s v=" Jun­kers Ce­ra­pur­Com­fort ZBR 42-3 A 21 Gas-Brenn­wert­ther­me 42 kW, L / LL Jun­kers FR 120, Mon­ta­ge­plat­te 994, Jun­kers SK 200-5 ZB, ATEC Schacht 4 Me­ter..."/>
    <n v="18406"/>
    <x v="74"/>
    <n v="0"/>
    <n v="21"/>
    <e v="#N/A"/>
    <e v="#N/A"/>
    <n v="70"/>
    <n v="34"/>
    <s v="­me 42 "/>
    <s v="42"/>
    <s v="me 42"/>
    <x v="24"/>
    <s v="42 "/>
    <e v="#N/A"/>
    <m/>
    <n v="42"/>
  </r>
  <r>
    <s v="Vaillant ecoTEC exclusiv VC 146/4-7"/>
    <n v="3509"/>
    <n v="289859"/>
    <s v="/preisvergleich/Relocate/475957753.html?categoryId=18406&amp;pos=1&amp;price=3509.0&amp;productid=2286143&amp;sid=289859&amp;type=offer"/>
    <s v=" Vail­lant ecoTEC ex­clu­siv VC 276/4-7 Brenn­wert­ther­me Schacht­sys­tem­pa­ket 7.5m, ca­lor­MA­TIC 630/3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514"/>
    <n v="289859"/>
    <s v="/preisvergleich/Relocate/475957859.html?categoryId=18406&amp;pos=2&amp;price=3514.0&amp;productid=2286143&amp;sid=289859&amp;type=offer"/>
    <s v=" Vail­lant ecoTEC ex­clu­siv VC 276/4-7 Brenn­wert­ther­me Schacht­sys­tem­pa­ket 7.5m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520"/>
    <n v="289859"/>
    <s v="/preisvergleich/Relocate/475957473.html?categoryId=18406&amp;pos=3&amp;price=3520.0&amp;productid=2286143&amp;sid=289859&amp;type=offer"/>
    <s v=" Vail­lant ecoTEC ex­clu­siv VC 656/4-7 Brenn­wert­ther­me, L/LL ohne Re­ge­lung, Zu­be­hör­pa­ket A+B+F, Schacht­ein­bau 80/125 10m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520"/>
    <n v="289859"/>
    <s v="/preisvergleich/Relocate/475957566.html?categoryId=18406&amp;pos=4&amp;price=3520.0&amp;productid=2286143&amp;sid=289859&amp;type=offer"/>
    <s v=" Vail­lant ecoTEC ex­clu­siv VC 656/4-7 Brenn­wert­ther­me, E / H ohne Re­ge­lung, Zu­be­hör­pa­ket A+B+F, Schacht­ein­bau 80/125 10m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524"/>
    <n v="289859"/>
    <s v="/preisvergleich/Relocate/475958108.html?categoryId=18406&amp;pos=5&amp;price=3524.0&amp;productid=2286143&amp;sid=289859&amp;type=offer"/>
    <s v=" Vail­lant ecoTEC ex­clu­siv VC 276/4-7 Brenn­wert­ther­me Schacht­sys­tem­pa­ket 10m, ca­lor­MA­TIC 630/3, Auf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clusiv VC 146/4-7"/>
    <n v="3524"/>
    <n v="289859"/>
    <s v="/preisvergleich/Relocate/475957273.html?categoryId=18406&amp;pos=6&amp;price=3524.0&amp;productid=2286143&amp;sid=289859&amp;type=offer"/>
    <s v=" Vail­lant ecoTEC ex­clu­siv VC 466/4-7 Brenn­wert­ther­me ohne, ohne Ab­gas­pa­ket, ca­lor­MA­TIC 630/3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A21"/>
    <n v="4395"/>
    <n v="289859"/>
    <s v="/preisvergleich/Relocate/481847851.html?categoryId=18406&amp;pos=1&amp;price=4395.0&amp;productid=3497887&amp;sid=289859&amp;type=offer"/>
    <s v=" Jun­kers Ce­ra­pur­Com­fort ZBR 42-3 A 21 Gas-Brenn­wert­ther­me 42 kW, L / LL Jun­kers FW 200, Mon­ta­ge­plat­te 258 + 528-1 (Auf­putz), Jun­kers Schacht 10 Me­ter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Vaillant ecoTEC exclusiv VC 146/4-7"/>
    <n v="3539"/>
    <n v="289859"/>
    <s v="/preisvergleich/Relocate/475957972.html?categoryId=18406&amp;pos=7&amp;price=3539.0&amp;productid=2286143&amp;sid=289859&amp;type=offer"/>
    <s v=" Vail­lant ecoTEC ex­clu­siv VC 276/4-7 Brenn­wert­ther­me Schacht­sys­tem­pa­ket 7.5m, ca­lor­MA­TIC 630/3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A21"/>
    <n v="4420"/>
    <n v="289859"/>
    <s v="/preisvergleich/Relocate/481847976.html?categoryId=18406&amp;pos=2&amp;price=4420.0&amp;productid=3497887&amp;sid=289859&amp;type=offer"/>
    <s v=" Jun­kers Ce­ra­pur­Com­fort ZBR 42-3 A 21 Gas-Brenn­wert­ther­me 42 kW, L / LL Jun­kers FW 200, Mon­ta­ge­plat­te 993, Jun­kers Schacht 10 Meter 80/125, Jun­kers SK..."/>
    <n v="18406"/>
    <x v="58"/>
    <n v="0"/>
    <n v="13"/>
    <e v="#N/A"/>
    <e v="#N/A"/>
    <n v="70"/>
    <n v="34"/>
    <s v="­me 42 "/>
    <s v="42"/>
    <s v="me 42"/>
    <x v="24"/>
    <s v="42 "/>
    <e v="#N/A"/>
    <m/>
    <n v="42"/>
  </r>
  <r>
    <s v="Junkers Cerapur Comfort ZBR 42-3 A (42 kW)"/>
    <n v="3980"/>
    <n v="289859"/>
    <s v="/preisvergleich/Relocate/481847541.html?categoryId=18406&amp;pos=1&amp;price=3980.0&amp;productid=1750863&amp;sid=289859&amp;type=offer"/>
    <s v=" Jun­kers Ce­ra­pur­Com­fort ZBR 42-3 A 21 Gas-Brenn­wert­ther­me 42 kW, L / LL Jun­kers FR 120, Jun­kers ST 120-5 Z, Mon­ta­ge­plat­te 258 + 528-1 (Auf­putz), Jun­kers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clusiv VC 146/4-7"/>
    <n v="3549"/>
    <n v="289859"/>
    <s v="/preisvergleich/Relocate/475958401.html?categoryId=18406&amp;pos=8&amp;price=3549.0&amp;productid=2286143&amp;sid=289859&amp;type=offer"/>
    <s v=" Vail­lant ecoTEC ex­clu­siv VC 466/4-7 Brenn­wert­ther­me ohne Ab­gas­pa­ket, ca­lor­MA­TIC 630/3, Zu­be­hör­pa­ket A+B+F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985"/>
    <n v="289859"/>
    <s v="/preisvergleich/Relocate/481847110.html?categoryId=18406&amp;pos=2&amp;price=3985.0&amp;productid=1750863&amp;sid=289859&amp;type=offer"/>
    <s v=" Jun­kers Ce­ra­pur­Com­fort ZBR 42-3 A 21 Gas-Brenn­wert­ther­me 42 kW, L / LL Jun­kers FR 120, Mon­ta­ge­plat­te 993, Jun­kers SK 200-5 ZB, ATEC Schacht 4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clusiv VC 146/4-7"/>
    <n v="3549"/>
    <n v="289859"/>
    <s v="/preisvergleich/Relocate/475957835.html?categoryId=18406&amp;pos=9&amp;price=3549.0&amp;productid=2286143&amp;sid=289859&amp;type=offer"/>
    <s v=" Vail­lant ecoTEC ex­clu­siv VC 276/4-7 Brenn­wert­ther­me Schacht­sys­tem­pa­ket 10m, ca­lor­MA­TIC 630/3, Un­ter­putz ohne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985"/>
    <n v="289859"/>
    <s v="/preisvergleich/Relocate/481848218.html?categoryId=18406&amp;pos=3&amp;price=3985.0&amp;productid=1750863&amp;sid=289859&amp;type=offer"/>
    <s v=" Jun­kers Ce­ra­pur­Com­fort ZBR 42-3 A 21 Gas-Brenn­wert­ther­me 42 kW, L / LL Jun­kers FR 50, Mon­ta­ge­plat­te 993, Jun­kers AZB09 Dach schwarz 80/125, Jun­kers SK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clusiv VC 146/4-7"/>
    <n v="3549"/>
    <n v="289859"/>
    <s v="/preisvergleich/Relocate/475957813.html?categoryId=18406&amp;pos=10&amp;price=3549.0&amp;productid=2286143&amp;sid=289859&amp;type=offer"/>
    <s v=" Vail­lant ecoTEC ex­clu­siv VC 466/4-7 Brenn­wert­ther­me ca­lor­MA­TIC 470/4, ohne, Schacht­ein­bau 80/125 7.5m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985"/>
    <n v="289859"/>
    <s v="/preisvergleich/Relocate/481847910.html?categoryId=18406&amp;pos=4&amp;price=3985.0&amp;productid=1750863&amp;sid=289859&amp;type=offer"/>
    <s v=" Jun­kers Ce­ra­pur­Com­fort ZBR 42-3 A 21 Gas-Brenn­wert­ther­me 42 kW, L / LL Jun­kers FR 50, Mon­ta­ge­plat­te 993, Jun­kers AZB10 Dach rot 80/125, Jun­kers SK 200-5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clusiv VC 146/4-7"/>
    <n v="3554"/>
    <n v="289859"/>
    <s v="/preisvergleich/Relocate/475958442.html?categoryId=18406&amp;pos=11&amp;price=3554.0&amp;productid=2286143&amp;sid=289859&amp;type=offer"/>
    <s v=" Vail­lant ecoTEC ex­clu­siv VC 356/4-7 Brenn­wert­ther­me ohne, ca­lor­MA­TIC 630/3, Flach­dach schwarz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985"/>
    <n v="289859"/>
    <s v="/preisvergleich/Relocate/481848035.html?categoryId=18406&amp;pos=5&amp;price=3985.0&amp;productid=1750863&amp;sid=289859&amp;type=offer"/>
    <s v=" Jun­kers Ce­ra­pur­Com­fort ZBR 42-3 A 21 Gas-Brenn­wert­ther­me 42 kW, L / LL Jun­kers FR 50, Mon­ta­ge­plat­te 258, Jun­kers Schacht 4 Meter 80/125, Jun­kers SK 200-5 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clusiv VC 146/4-7"/>
    <n v="3554"/>
    <n v="289859"/>
    <s v="/preisvergleich/Relocate/475958166.html?categoryId=18406&amp;pos=12&amp;price=3554.0&amp;productid=2286143&amp;sid=289859&amp;type=offer"/>
    <s v=" Vail­lant ecoTEC ex­clu­siv VC 356/4-7 Brenn­wert­ther­me ohne, ca­lor­MA­TIC 630/3, Flach­dach rot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985"/>
    <n v="289859"/>
    <s v="/preisvergleich/Relocate/481847578.html?categoryId=18406&amp;pos=6&amp;price=3985.0&amp;productid=1750863&amp;sid=289859&amp;type=offer"/>
    <s v=" Jun­kers Ce­ra­pur­Com­fort ZBR 42-3 A 21 Gas-Brenn­wert­ther­me 42 kW, L / LL Jun­kers FR 120, Mon­ta­ge­plat­te 258 + 223-1 (Un­ter­putz), Jun­kers AZB09 Dach schwarz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clusiv VC 146/4-7"/>
    <n v="3554"/>
    <n v="289859"/>
    <s v="/preisvergleich/Relocate/475957249.html?categoryId=18406&amp;pos=13&amp;price=3554.0&amp;productid=2286143&amp;sid=289859&amp;type=offer"/>
    <s v=" Vail­lant ecoTEC ex­clu­siv VC 276/4-7 Brenn­wert­ther­me Schacht­sys­tem­pa­ket 10m, ca­lor­MA­TIC 630/3, Auf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990"/>
    <n v="289859"/>
    <s v="/preisvergleich/Relocate/481847688.html?categoryId=18406&amp;pos=7&amp;price=3990.0&amp;productid=1750863&amp;sid=289859&amp;type=offer"/>
    <s v=" Jun­kers Ce­ra­pur­Com­fort ZBR 42-3 A 21 Gas-Brenn­wert­ther­me 42 kW, L / LL Jun­kers FR 120, Mon­ta­ge­plat­te 258 + 528-1 (Auf­putz), Jun­kers AZB09 Dach schwarz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clusiv VC 146/4-7"/>
    <n v="3555"/>
    <n v="289859"/>
    <s v="/preisvergleich/Relocate/475958021.html?categoryId=18406&amp;pos=14&amp;price=3555.0&amp;productid=2286143&amp;sid=289859&amp;type=offer"/>
    <s v=" Vail­lant Paket 1.59 ecoTEC ex­clu­siv VC 146/4-7, 620/3, VIH S 400 Vail­lant"/>
    <n v="18406"/>
    <x v="21"/>
    <n v="0"/>
    <n v="29"/>
    <e v="#N/A"/>
    <e v="#N/A"/>
    <n v="0"/>
    <n v="18"/>
    <b v="0"/>
    <e v="#N/A"/>
    <s v="FALSCH"/>
    <x v="2"/>
    <s v="146"/>
    <e v="#N/A"/>
    <m/>
    <e v="#N/A"/>
  </r>
  <r>
    <s v="Junkers Cerapur Comfort ZBR 42-3 A (42 kW)"/>
    <n v="3990"/>
    <n v="289859"/>
    <s v="/preisvergleich/Relocate/481847778.html?categoryId=18406&amp;pos=8&amp;price=3990.0&amp;productid=1750863&amp;sid=289859&amp;type=offer"/>
    <s v=" Jun­kers Ce­ra­pur­Com­fort ZBR 42-3 A 21 Gas-Brenn­wert­ther­me 42 kW, L / LL Jun­kers FW 120, Jun­kers SK 200-5 ZB, ohne Mon­ta­ge­plat­te, ATEC Schacht 4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clusiv VC 146/4-7"/>
    <n v="3559"/>
    <n v="289859"/>
    <s v="/preisvergleich/Relocate/475957366.html?categoryId=18406&amp;pos=15&amp;price=3559.0&amp;productid=2286143&amp;sid=289859&amp;type=offer"/>
    <s v=" Vail­lant ecoTEC ex­clu­siv VC 356/4-7 Brenn­wert­ther­me ohne, ca­lor­MA­TIC 630/3, Schrägdach schwarz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Cerapur Comfort ZBR 42-3 A (42 kW)"/>
    <n v="3990"/>
    <n v="289859"/>
    <s v="/preisvergleich/Relocate/481847786.html?categoryId=18406&amp;pos=9&amp;price=3990.0&amp;productid=1750863&amp;sid=289859&amp;type=offer"/>
    <s v=" Jun­kers Ce­ra­pur­Com­fort ZBR 42-3 A 21 Gas-Brenn­wert­ther­me 42 kW, L / LL Jun­kers FR 50, Mon­ta­ge­plat­te 258 + 528-1 (Auf­putz), Jun­kers SK 200-5 ZB, ATEC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Cerapur Comfort ZBR 42-3 A (42 kW)"/>
    <n v="3995"/>
    <n v="289859"/>
    <s v="/preisvergleich/Relocate/481847226.html?categoryId=18406&amp;pos=10&amp;price=3995.0&amp;productid=1750863&amp;sid=289859&amp;type=offer"/>
    <s v=" Jun­kers Ce­ra­pur­Com­fort ZBR 42-3 A 21 Gas-Brenn­wert­ther­me 42 kW, L / LL Jun­kers FR 50, Mon­ta­ge­plat­te 993, Jun­kers SK 200-5 ZB, ATEC Schacht 8 Meter 80/125 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Cerapur Comfort ZBR 42-3 A (42 kW)"/>
    <n v="3995"/>
    <n v="289859"/>
    <s v="/preisvergleich/Relocate/481847128.html?categoryId=18406&amp;pos=11&amp;price=3995.0&amp;productid=1750863&amp;sid=289859&amp;type=offer"/>
    <s v=" Jun­kers Ce­ra­pur­Com­fort ZBR 42-3 A 21 Gas-Brenn­wert­ther­me 42 kW, L / LL Jun­kers FR 50, Jun­kers Schacht 8 Meter 80/125, Jun­kers SK 200-5 ZB, oh­ne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Cerapur Comfort ZBR 42-3 A (42 kW)"/>
    <n v="3995"/>
    <n v="289859"/>
    <s v="/preisvergleich/Relocate/481847142.html?categoryId=18406&amp;pos=12&amp;price=3995.0&amp;productid=1750863&amp;sid=289859&amp;type=offer"/>
    <s v=" Jun­kers Ce­ra­pur­Com­fort ZBR 42-3 A 21 Gas-Brenn­wert­ther­me 42 kW, L / LL ohne Re­ge­lung, Mon­ta­ge­plat­te 258 + 223-1 (Un­ter­putz), Jun­kers Schacht 10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Cerapur Comfort ZBR 42-3 A (42 kW)"/>
    <n v="3995"/>
    <n v="289859"/>
    <s v="/preisvergleich/Relocate/481847966.html?categoryId=18406&amp;pos=13&amp;price=3995.0&amp;productid=1750863&amp;sid=289859&amp;type=offer"/>
    <s v=" Jun­kers Ce­ra­pur­Com­fort ZBR 42-3 A 21 Gas-Brenn­wert­ther­me 42 kW, L / LL Jun­kers FW 200, Mon­ta­ge­plat­te 258, Jun­kers SK 160-5 ZB, ATEC Schacht 6 Me­ter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Cerapur Comfort ZBR 42-3 A (42 kW)"/>
    <n v="3995"/>
    <n v="289859"/>
    <s v="/preisvergleich/Relocate/481847612.html?categoryId=18406&amp;pos=14&amp;price=3995.0&amp;productid=1750863&amp;sid=289859&amp;type=offer"/>
    <s v=" Jun­kers Ce­ra­pur­Com­fort ZBR 42-3 A 21 Gas-Brenn­wert­ther­me 42 kW, L / LL Jun­kers FW 120, Mon­ta­ge­plat­te 994, Jun­kers ST 120-5 Z, Jun­kers AZB09 Dach schwarz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Junkers Cerapur Comfort ZBR 42-3 A (42 kW)"/>
    <n v="3995"/>
    <n v="289859"/>
    <s v="/preisvergleich/Relocate/481847718.html?categoryId=18406&amp;pos=15&amp;price=3995.0&amp;productid=1750863&amp;sid=289859&amp;type=offer"/>
    <s v=" Jun­kers Ce­ra­pur­Com­fort ZBR 42-3 A 21 Gas-Brenn­wert­ther­me 42 kW, L / LL Jun­kers FR 120, Mon­ta­ge­plat­te 258 + 223-1 (Un­ter­putz), Jun­kers SK 200-5 ZB, ATEC..."/>
    <n v="18406"/>
    <x v="74"/>
    <n v="40"/>
    <n v="29"/>
    <s v="A (42 "/>
    <s v="42 "/>
    <n v="70"/>
    <n v="34"/>
    <s v="­me 42 "/>
    <s v="42"/>
    <s v="me 42"/>
    <x v="24"/>
    <e v="#REF!"/>
    <s v="n.a."/>
    <m/>
    <n v="42"/>
  </r>
  <r>
    <s v="Vaillant ecoTEC exklusiv VC 146/4-7"/>
    <n v="3559"/>
    <n v="289859"/>
    <s v="/preisvergleich/Relocate/475957498.html?categoryId=18406&amp;pos=1&amp;price=3559.0&amp;productid=2286143&amp;sid=289859&amp;type=offer"/>
    <s v=" Vail­lant ecoTEC ex­clu­siv VC 356/4-7 Brenn­wert­ther­me ohne, ca­lor­MA­TIC 630/3, Schrägdach rot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574"/>
    <n v="289859"/>
    <s v="/preisvergleich/Relocate/475957849.html?categoryId=18406&amp;pos=2&amp;price=3574.0&amp;productid=2286143&amp;sid=289859&amp;type=offer"/>
    <s v=" Vail­lant ecoTEC ex­clu­siv VC 656/4-7 Brenn­wert­ther­me, E / H ohne Ab­gas­pa­ket, au­ro­MA­TIC 620/3, Zu­be­hör­pa­ket A+B+C+D+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574"/>
    <n v="289859"/>
    <s v="/preisvergleich/Relocate/475957782.html?categoryId=18406&amp;pos=3&amp;price=3574.0&amp;productid=2286143&amp;sid=289859&amp;type=offer"/>
    <s v=" Vail­lant ecoTEC ex­clu­siv VC 656/4-7 Brenn­wert­ther­me, E / H ohne, ohne Ab­gas­pa­ket, au­ro­MA­TIC 620/3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574"/>
    <n v="289859"/>
    <s v="/preisvergleich/Relocate/475958091.html?categoryId=18406&amp;pos=4&amp;price=3574.0&amp;productid=2286143&amp;sid=289859&amp;type=offer"/>
    <s v=" Vail­lant ecoTEC ex­clu­siv VC 466/4-7 Brenn­wert­ther­me ca­lor­MA­TIC 470/4, Zu­be­hör­pa­ket A+B+F, Schacht­ein­bau 80/125 7.5m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574"/>
    <n v="289859"/>
    <s v="/preisvergleich/Relocate/475959553.html?categoryId=18406&amp;pos=5&amp;price=3574.0&amp;productid=2286143&amp;sid=289859&amp;type=offer"/>
    <s v=" Vail­lant ecoTEC ex­clu­siv VC 656/4-7 Brenn­wert­ther­me, L/LL ohne Ab­gas­pa­ket, au­ro­MA­TIC 620/3, Zu­be­hör­pa­ket A+B+C+D+E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574"/>
    <n v="289859"/>
    <s v="/preisvergleich/Relocate/475959303.html?categoryId=18406&amp;pos=6&amp;price=3574.0&amp;productid=2286143&amp;sid=289859&amp;type=offer"/>
    <s v=" Vail­lant ecoTEC ex­clu­siv VC 656/4-7 Brenn­wert­ther­me, L/LL ohne, ohne Ab­gas­pa­ket, au­ro­MA­TIC 620/3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Vaillant ecoTEC exklusiv VC 146/4-7"/>
    <n v="3579"/>
    <n v="289859"/>
    <s v="/preisvergleich/Relocate/475959042.html?categoryId=18406&amp;pos=7&amp;price=3579.0&amp;productid=2286143&amp;sid=289859&amp;type=offer"/>
    <s v=" Vail­lant Paket 1.134/ 3 ecoTEC ex­clu­siv VC 656/4-7, 470/4, L/LL Vail­lant"/>
    <n v="18406"/>
    <x v="21"/>
    <n v="0"/>
    <n v="29"/>
    <e v="#N/A"/>
    <e v="#N/A"/>
    <n v="0"/>
    <n v="18"/>
    <b v="0"/>
    <e v="#N/A"/>
    <s v="FALSCH"/>
    <x v="2"/>
    <s v="146"/>
    <e v="#N/A"/>
    <m/>
    <e v="#N/A"/>
  </r>
  <r>
    <s v="Junkers ZBR 42 3 42 kw"/>
    <n v="4000"/>
    <n v="289859"/>
    <s v="/preisvergleich/Relocate/481847847.html?categoryId=18406&amp;pos=1&amp;price=400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579"/>
    <n v="289859"/>
    <s v="/preisvergleich/Relocate/475957776.html?categoryId=18406&amp;pos=8&amp;price=3579.0&amp;productid=2286143&amp;sid=289859&amp;type=offer"/>
    <s v=" Vail­lant ecoTEC ex­clu­siv VC 356/4-7 Brenn­wert­ther­me ca­lor­MA­TIC 630/3, Zu­be­hör­pa­ket A+B+C+D+E, Flach­dach rot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4000"/>
    <n v="289859"/>
    <s v="/preisvergleich/Relocate/481847939.html?categoryId=18406&amp;pos=2&amp;price=4000.0&amp;productid=1750863&amp;sid=289859&amp;type=offer"/>
    <s v=" Jun­kers Ce­ra­pur­Com­fort ZBR 42-3 A 21 Gas-Brenn­wert­ther­me 42 kW, L / LL ohne Re­ge­lung, Mon­ta­ge­plat­te 258 + 528-1 (Auf­putz), Jun­kers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579"/>
    <n v="289859"/>
    <s v="/preisvergleich/Relocate/475957258.html?categoryId=18406&amp;pos=9&amp;price=3579.0&amp;productid=2286143&amp;sid=289859&amp;type=offer"/>
    <s v=" Vail­lant ecoTEC ex­clu­siv VC 276/4-7 Brenn­wert­ther­me Schacht­sys­tem­pa­ket 10m, ca­lor­MA­TIC 630/3, Un­ter­putz mit Spei­cher­an­schluss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4000"/>
    <n v="289859"/>
    <s v="/preisvergleich/Relocate/481847650.html?categoryId=18406&amp;pos=3&amp;price=4000.0&amp;productid=1750863&amp;sid=289859&amp;type=offer"/>
    <s v=" Jun­kers Ce­ra­pur­Com­fort ZBR 42-3 A 21 Gas-Brenn­wert­ther­me 42 kW, L / LL Jun­kers FW 120, Mon­ta­ge­plat­te 993, Jun­kers ST 120-5 Z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579"/>
    <n v="289859"/>
    <s v="/preisvergleich/Relocate/475957425.html?categoryId=18406&amp;pos=10&amp;price=3579.0&amp;productid=2286143&amp;sid=289859&amp;type=offer"/>
    <s v=" Vail­lant ecoTEC ex­clu­siv VC 356/4-7 Brenn­wert­ther­me ca­lor­MA­TIC 630/3, Zu­be­hör­pa­ket A+B+C+D+E, Flach­dach schwarz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4000"/>
    <n v="289859"/>
    <s v="/preisvergleich/Relocate/481847328.html?categoryId=18406&amp;pos=4&amp;price=4000.0&amp;productid=1750863&amp;sid=289859&amp;type=offer"/>
    <s v=" Jun­kers Ce­ra­pur­Com­fort ZBR 42-3 A 21 Gas-Brenn­wert­ther­me 42 kW, L / LL Jun­kers FW 120, Mon­ta­ge­plat­te 258, Jun­kers ST 120-5 Z, Jun­kers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579"/>
    <n v="289859"/>
    <s v="/preisvergleich/Relocate/475959604.html?categoryId=18406&amp;pos=11&amp;price=3579.0&amp;productid=2286143&amp;sid=289859&amp;type=offer"/>
    <s v=" Vail­lant Paket 1.123/ 3 ecoTEC ex­clu­siv VC 656/4-7, 470/4, E/H Vail­lant"/>
    <n v="18406"/>
    <x v="21"/>
    <n v="0"/>
    <n v="29"/>
    <e v="#N/A"/>
    <e v="#N/A"/>
    <n v="0"/>
    <n v="18"/>
    <b v="0"/>
    <e v="#N/A"/>
    <s v="FALSCH"/>
    <x v="2"/>
    <s v="146"/>
    <e v="#N/A"/>
    <m/>
    <e v="#N/A"/>
  </r>
  <r>
    <s v="Junkers ZBR 42 3 42 kw"/>
    <n v="4000"/>
    <n v="289859"/>
    <s v="/preisvergleich/Relocate/481847490.html?categoryId=18406&amp;pos=5&amp;price=4000.0&amp;productid=1750863&amp;sid=289859&amp;type=offer"/>
    <s v=" Jun­kers Ce­ra­pur­Com­fort ZBR 42-3 A 21 Gas-Brenn­wert­ther­me 42 kW, L / LL Jun­kers FW 200, Jun­kers ST 120-5 Z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584"/>
    <n v="289859"/>
    <s v="/preisvergleich/Relocate/475957762.html?categoryId=18406&amp;pos=12&amp;price=3584.0&amp;productid=2286143&amp;sid=289859&amp;type=offer"/>
    <s v=" Vail­lant ecoTEC ex­clu­siv VC 356/4-7 Brenn­wert­ther­me ca­lor­MA­TIC 630/3, Zu­be­hör­pa­ket A+B+C+D+E, Schrägdach schwarz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4000"/>
    <n v="289859"/>
    <s v="/preisvergleich/Relocate/481865814.html?categoryId=18406&amp;pos=6&amp;price=4000.0&amp;productid=1750863&amp;sid=289859&amp;type=offer"/>
    <s v=" Jun­kers Ce­ra­pur­Com­fort ZBR 42-3 A 31 Gas-Brenn­wert­ther­me 42 kW, Flg. P Jun­kers FW 120, Jun­kers ST 120-5 Z, Mon­ta­ge­plat­te 258 + 223-1 (Un­ter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584"/>
    <n v="289859"/>
    <s v="/preisvergleich/Relocate/475958210.html?categoryId=18406&amp;pos=13&amp;price=3584.0&amp;productid=2286143&amp;sid=289859&amp;type=offer"/>
    <s v=" Vail­lant ecoTEC ex­clu­siv VC 356/4-7 Brenn­wert­ther­me ca­lor­MA­TIC 630/3, Zu­be­hör­pa­ket A+B+C+D+E, Schrägdach rot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4005"/>
    <n v="289859"/>
    <s v="/preisvergleich/Relocate/481847180.html?categoryId=18406&amp;pos=7&amp;price=4005.0&amp;productid=1750863&amp;sid=289859&amp;type=offer"/>
    <s v=" Jun­kers Ce­ra­pur­Com­fort ZBR 42-3 A 21 Gas-Brenn­wert­ther­me 42 kW, L / LL Jun­kers FR 120, Mon­ta­ge­plat­te 994, Jun­kers SK 160-5 ZB, Jun­kers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584"/>
    <n v="289859"/>
    <s v="/preisvergleich/Relocate/475958185.html?categoryId=18406&amp;pos=14&amp;price=3584.0&amp;productid=2286143&amp;sid=289859&amp;type=offer"/>
    <s v=" Vail­lant ecoTEC ex­clu­siv VC 356/4-7 Brenn­wert­ther­me ca­lor­MA­TIC 630/3, Zu­be­hör­pa­ket A+B+F, Flach­dach schwarz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4005"/>
    <n v="289859"/>
    <s v="/preisvergleich/Relocate/481847857.html?categoryId=18406&amp;pos=8&amp;price=4005.0&amp;productid=1750863&amp;sid=289859&amp;type=offer"/>
    <s v=" Jun­kers Ce­ra­pur­Com­fort ZBR 42-3 A 21 Gas-Brenn­wert­ther­me 42 kW, L / LL Jun­kers FR 120, Mon­ta­ge­plat­te 993, Jun­kers SK 200-5 ZB, ATEC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exklusiv VC 146/4-7"/>
    <n v="3584"/>
    <n v="289859"/>
    <s v="/preisvergleich/Relocate/475957604.html?categoryId=18406&amp;pos=15&amp;price=3584.0&amp;productid=2286143&amp;sid=289859&amp;type=offer"/>
    <s v=" Vail­lant ecoTEC ex­clu­siv VC 356/4-7 Brenn­wert­ther­me ca­lor­MA­TIC 630/3, Zu­be­hör­pa­ket A+B+F, Flach­dach rot 80/125 Vail­lant"/>
    <n v="18406"/>
    <x v="21"/>
    <n v="0"/>
    <n v="29"/>
    <e v="#N/A"/>
    <e v="#N/A"/>
    <n v="0"/>
    <n v="33"/>
    <b v="0"/>
    <e v="#N/A"/>
    <s v="FALSCH"/>
    <x v="2"/>
    <s v="146"/>
    <e v="#N/A"/>
    <m/>
    <e v="#N/A"/>
  </r>
  <r>
    <s v="Junkers ZBR 42 3 42 kw"/>
    <n v="4005"/>
    <n v="289859"/>
    <s v="/preisvergleich/Relocate/481848029.html?categoryId=18406&amp;pos=9&amp;price=4005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4005"/>
    <n v="289859"/>
    <s v="/preisvergleich/Relocate/481847563.html?categoryId=18406&amp;pos=10&amp;price=4005.0&amp;productid=1750863&amp;sid=289859&amp;type=offer"/>
    <s v=" Jun­kers Ce­ra­pur­Com­fort ZBR 42-3 A 21 Gas-Brenn­wert­ther­me 42 kW, L / LL Jun­kers FR 120, Mon­ta­ge­plat­te 993, Jun­kers ST 120-5 Z, Jun­kers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4005"/>
    <n v="289859"/>
    <s v="/preisvergleich/Relocate/481847638.html?categoryId=18406&amp;pos=11&amp;price=4005.0&amp;productid=1750863&amp;sid=289859&amp;type=offer"/>
    <s v=" Jun­kers Ce­ra­pur­Com­fort ZBR 42-3 A 21 Gas-Brenn­wert­ther­me 42 kW, L / LL Jun­kers FR 50, Mon­ta­ge­plat­te 994, Jun­kers SK 160-5 ZB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4005"/>
    <n v="289859"/>
    <s v="/preisvergleich/Relocate/481847386.html?categoryId=18406&amp;pos=12&amp;price=4005.0&amp;productid=1750863&amp;sid=289859&amp;type=offer"/>
    <s v=" Jun­kers Ce­ra­pur­Com­fort ZBR 42-3 A 21 Gas-Brenn­wert­ther­me 42 kW, L / LL Jun­kers FW 120, Jun­kers ST 120-5 Z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4005"/>
    <n v="289859"/>
    <s v="/preisvergleich/Relocate/481866069.html?categoryId=18406&amp;pos=13&amp;price=4005.0&amp;productid=1750863&amp;sid=289859&amp;type=offer"/>
    <s v=" Jun­kers Ce­ra­pur­Com­fort ZBR 42-3 A 31 Gas-Brenn­wert­ther­me 42 kW, Flg. P Jun­kers FR 120, Mon­ta­ge­plat­te 258 + 223-1 (Un­ter­putz)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4010"/>
    <n v="289859"/>
    <s v="/preisvergleich/Relocate/481848186.html?categoryId=18406&amp;pos=14&amp;price=4010.0&amp;productid=1750863&amp;sid=289859&amp;type=offer"/>
    <s v=" Jun­kers Ce­ra­pur­Com­fort ZBR 42-3 A 21 Gas-Brenn­wert­ther­me 42 kW, L / LL Jun­kers FR 120, Mon­ta­ge­plat­te 994, Jun­kers AZB09 Dach schwarz 80/125, Jun­kers SK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42 kw"/>
    <n v="4010"/>
    <n v="289859"/>
    <s v="/preisvergleich/Relocate/481848201.html?categoryId=18406&amp;pos=15&amp;price=4010.0&amp;productid=1750863&amp;sid=289859&amp;type=offer"/>
    <s v=" Jun­kers Ce­ra­pur­Com­fort ZBR 42-3 A 21 Gas-Brenn­wert­ther­me 42 kW, L / LL Jun­kers FR 50, Mon­ta­ge­plat­te 994, Jun­kers SK 200-5 ZB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585"/>
    <n v="289859"/>
    <s v="/preisvergleich/Relocate/475957906.html?categoryId=18406&amp;pos=1&amp;price=3585.0&amp;productid=2286143&amp;sid=289859&amp;type=offer"/>
    <s v=" Vail­lant ecoTEC ex­clu­siv VC 356/4-7 Brenn­wert­ther­me ca­lor­MA­TIC 470f, ohne, Schacht­ein­bau 80/125 7.5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589"/>
    <n v="289859"/>
    <s v="/preisvergleich/Relocate/475958055.html?categoryId=18406&amp;pos=2&amp;price=3589.0&amp;productid=2286143&amp;sid=289859&amp;type=offer"/>
    <s v=" Vail­lant ecoTEC ex­clu­siv VC 466/4-7 Brenn­wert­ther­me ca­lor­MA­TIC 470/4, ohne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589"/>
    <n v="289859"/>
    <s v="/preisvergleich/Relocate/475957396.html?categoryId=18406&amp;pos=3&amp;price=3589.0&amp;productid=2286143&amp;sid=289859&amp;type=offer"/>
    <s v=" Vail­lant ecoTEC ex­clu­siv VC 356/4-7 Brenn­wert­ther­me ca­lor­MA­TIC 630/3, Zu­be­hör­pa­ket A+B+F, Schräg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589"/>
    <n v="289859"/>
    <s v="/preisvergleich/Relocate/475957557.html?categoryId=18406&amp;pos=4&amp;price=3589.0&amp;productid=2286143&amp;sid=289859&amp;type=offer"/>
    <s v=" Vail­lant Paket 1.61 ecoTEC ex­clu­siv VC 206/4-7, 620/3, VIH S 400 Vail­lant"/>
    <n v="18406"/>
    <x v="21"/>
    <n v="0"/>
    <n v="13"/>
    <e v="#N/A"/>
    <e v="#N/A"/>
    <n v="0"/>
    <n v="18"/>
    <b v="0"/>
    <e v="#N/A"/>
    <s v="FALSCH"/>
    <x v="2"/>
    <s v="146"/>
    <e v="#N/A"/>
    <m/>
    <e v="#N/A"/>
  </r>
  <r>
    <s v="Vaillant VC 146 4 7 ecoTEC exclusiv"/>
    <n v="3589"/>
    <n v="289859"/>
    <s v="/preisvergleich/Relocate/475957707.html?categoryId=18406&amp;pos=5&amp;price=3589.0&amp;productid=2286143&amp;sid=289859&amp;type=offer"/>
    <s v=" Vail­lant ecoTEC ex­clu­siv VC 356/4-7 Brenn­wert­ther­me ca­lor­MA­TIC 630/3, Zu­be­hör­pa­ket A+B+F, Schräg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594"/>
    <n v="289859"/>
    <s v="/preisvergleich/Relocate/475957912.html?categoryId=18406&amp;pos=6&amp;price=3594.0&amp;productid=2286143&amp;sid=289859&amp;type=offer"/>
    <s v=" Vail­lant ecoTEC ex­clu­siv VC 656/4-7 Brenn­wert­ther­me, E / H ca­lor­MA­TIC 470/4, Zu­be­hör­pa­ket A+B+F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594"/>
    <n v="289859"/>
    <s v="/preisvergleich/Relocate/475957311.html?categoryId=18406&amp;pos=7&amp;price=3594.0&amp;productid=2286143&amp;sid=289859&amp;type=offer"/>
    <s v=" Vail­lant ecoTEC ex­clu­siv VC 656/4-7 Brenn­wert­ther­me, E / H ca­lor­MA­TIC 470/4, Zu­be­hör­pa­ket A+B+F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594"/>
    <n v="289859"/>
    <s v="/preisvergleich/Relocate/475957281.html?categoryId=18406&amp;pos=8&amp;price=3594.0&amp;productid=2286143&amp;sid=289859&amp;type=offer"/>
    <s v=" Vail­lant ecoTEC ex­clu­siv VC 656/4-7 Brenn­wert­ther­me, L/LL ca­lor­MA­TIC 470/4, Zu­be­hör­pa­ket A+B+F, Flach­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4 7 ecoTEC exclusiv"/>
    <n v="3594"/>
    <n v="289859"/>
    <s v="/preisvergleich/Relocate/475957390.html?categoryId=18406&amp;pos=9&amp;price=3594.0&amp;productid=2286143&amp;sid=289859&amp;type=offer"/>
    <s v=" Vail­lant ecoTEC ex­clu­siv VC 656/4-7 Brenn­wert­ther­me, L/LL ca­lor­MA­TIC 470/4, Zu­be­hör­pa­ket A+B+F, Flach­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4010"/>
    <n v="289859"/>
    <s v="/preisvergleich/Relocate/481847377.html?categoryId=18406&amp;pos=1&amp;price=4010.0&amp;productid=1750863&amp;sid=289859&amp;type=offer"/>
    <s v=" Jun­kers Ce­ra­pur­Com­fort ZBR 42-3 A 21 Gas-Brenn­wert­ther­me 42 kW, L / LL Jun­kers FW 120, Jun­kers SK 200-5 ZB, ohne Mon­ta­ge­plat­te, ATEC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599"/>
    <n v="289859"/>
    <s v="/preisvergleich/Relocate/475958327.html?categoryId=18406&amp;pos=10&amp;price=3599.0&amp;productid=2286143&amp;sid=289859&amp;type=offer"/>
    <s v=" Vail­lant ecoTEC ex­clu­siv VC 656/4-7 Brenn­wert­ther­me, L/LL ca­lor­MA­TIC 470/4, Zu­be­hör­pa­ket A+B+F, Schräg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4015"/>
    <n v="289859"/>
    <s v="/preisvergleich/Relocate/481847960.html?categoryId=18406&amp;pos=2&amp;price=4015.0&amp;productid=1750863&amp;sid=289859&amp;type=offer"/>
    <s v=" Jun­kers Ce­ra­pur­Com­fort ZBR 42-3 A 21 Gas-Brenn­wert­ther­me 42 kW, L / LL Jun­kers FR 120, Mon­ta­ge­plat­te 993, Jun­kers AZB09 Dach schwarz 80/125, Jun­kers SK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599"/>
    <n v="289859"/>
    <s v="/preisvergleich/Relocate/475958484.html?categoryId=18406&amp;pos=11&amp;price=3599.0&amp;productid=2286143&amp;sid=289859&amp;type=offer"/>
    <s v=" Vail­lant ecoTEC ex­clu­siv VC 656/4-7 Brenn­wert­ther­me, E / H ca­lor­MA­TIC 470/4, Zu­be­hör­pa­ket A+B+F, Schrägdach rot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4020"/>
    <n v="289859"/>
    <s v="/preisvergleich/Relocate/481847220.html?categoryId=18406&amp;pos=3&amp;price=4020.0&amp;productid=1750863&amp;sid=289859&amp;type=offer"/>
    <s v=" Jun­kers Ce­ra­pur­Com­fort ZBR 42-3 A 21 Gas-Brenn­wert­ther­me 42 kW, L / LL Jun­kers FW 120, Jun­kers SK 160-5 ZB, Mon­ta­ge­plat­te 258 + 223-1 (Un­ter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599"/>
    <n v="289859"/>
    <s v="/preisvergleich/Relocate/475957860.html?categoryId=18406&amp;pos=12&amp;price=3599.0&amp;productid=2286143&amp;sid=289859&amp;type=offer"/>
    <s v=" Vail­lant ecoTEC ex­clu­siv VC 656/4-7 Brenn­wert­ther­me, E / H ca­lor­MA­TIC 470/4, Zu­be­hör­pa­ket A+B+F, Schräg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4020"/>
    <n v="289859"/>
    <s v="/preisvergleich/Relocate/481848125.html?categoryId=18406&amp;pos=4&amp;price=4020.0&amp;productid=1750863&amp;sid=289859&amp;type=offer"/>
    <s v=" Jun­kers Ce­ra­pur­Com­fort ZBR 42-3 A 21 Gas-Brenn­wert­ther­me 42 kW, L / LL Jun­kers FW 200, Mon­ta­ge­plat­te 994, Jun­kers ST 120-5 Z, ATEC Schacht 4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599"/>
    <n v="289859"/>
    <s v="/preisvergleich/Relocate/475958139.html?categoryId=18406&amp;pos=13&amp;price=3599.0&amp;productid=2286143&amp;sid=289859&amp;type=offer"/>
    <s v=" Vail­lant ecoTEC ex­clu­siv VC 656/4-7 Brenn­wert­ther­me, L/LL ca­lor­MA­TIC 470/4, Zu­be­hör­pa­ket A+B+F, Schrägdach schwarz 80/125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4020"/>
    <n v="289859"/>
    <s v="/preisvergleich/Relocate/481847989.html?categoryId=18406&amp;pos=5&amp;price=4020.0&amp;productid=1750863&amp;sid=289859&amp;type=offer"/>
    <s v=" Jun­kers Ce­ra­pur­Com­fort ZBR 42-3 A 21 Gas-Brenn­wert­ther­me 42 kW, L / LL Jun­kers FW 120, Jun­kers AZB10 Dach rot 80/125, Jun­kers SK 200-5 ZB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600"/>
    <n v="289859"/>
    <s v="/preisvergleich/Relocate/475957352.html?categoryId=18406&amp;pos=14&amp;price=3600.0&amp;productid=2286143&amp;sid=289859&amp;type=offer"/>
    <s v=" Vail­lant ecoTEC ex­clu­siv VC 656/4-7 Brenn­wert­ther­me, L/LL ca­lor­MA­TIC 470f, ohne Ab­gas­pa­ket, Zu­be­hör­pa­ket A+B+F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4020"/>
    <n v="289859"/>
    <s v="/preisvergleich/Relocate/481848018.html?categoryId=18406&amp;pos=6&amp;price=4020.0&amp;productid=1750863&amp;sid=289859&amp;type=offer"/>
    <s v=" Jun­kers Ce­ra­pur­Com­fort ZBR 42-3 A 21 Gas-Brenn­wert­ther­me 42 kW, L / LL Jun­kers FR 50, Jun­kers Schacht 10 Meter 80/125, Jun­kers SK 200-5 ZB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VC 146 4 7 ecoTEC exclusiv"/>
    <n v="3600"/>
    <n v="289859"/>
    <s v="/preisvergleich/Relocate/475957310.html?categoryId=18406&amp;pos=15&amp;price=3600.0&amp;productid=2286143&amp;sid=289859&amp;type=offer"/>
    <s v=" Vail­lant ecoTEC ex­clu­siv VC 656/4-7 Brenn­wert­ther­me, E / H ca­lor­MA­TIC 470f, ohne Ab­gas­pa­ket, Zu­be­hör­pa­ket A+B+F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Junkers ZBR 42 3 A 23"/>
    <n v="4020"/>
    <n v="289859"/>
    <s v="/preisvergleich/Relocate/481847387.html?categoryId=18406&amp;pos=7&amp;price=4020.0&amp;productid=1750863&amp;sid=289859&amp;type=offer"/>
    <s v=" Jun­kers Ce­ra­pur­Com­fort ZBR 42-3 A 21 Gas-Brenn­wert­ther­me 42 kW, L / LL Jun­kers FR 120, Mon­ta­ge­plat­te 258 + 528-1 (Auf­putz), Jun­kers SK 200-5 ZB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4025"/>
    <n v="289859"/>
    <s v="/preisvergleich/Relocate/481847832.html?categoryId=18406&amp;pos=8&amp;price=4025.0&amp;productid=1750863&amp;sid=289859&amp;type=offer"/>
    <s v=" Jun­kers Ce­ra­pur­Com­fort ZBR 42-3 A 21 Gas-Brenn­wert­ther­me 42 kW, L / LL Jun­kers FW 200, Mon­ta­ge­plat­te 993, Jun­kers ST 120-5 Z, ATEC Schacht 4 Meter 80/12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4025"/>
    <n v="289859"/>
    <s v="/preisvergleich/Relocate/481847670.html?categoryId=18406&amp;pos=9&amp;price=4025.0&amp;productid=1750863&amp;sid=289859&amp;type=offer"/>
    <s v=" Jun­kers Ce­ra­pur­Com­fort ZBR 42-3 A 21 Gas-Brenn­wert­ther­me 42 kW, L / LL Jun­kers FW 120, Jun­kers SK 160-5 ZB, Mon­ta­ge­plat­te 258 + 528-1 (Auf­putz)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4025"/>
    <n v="289859"/>
    <s v="/preisvergleich/Relocate/481847526.html?categoryId=18406&amp;pos=10&amp;price=4025.0&amp;productid=1750863&amp;sid=289859&amp;type=offer"/>
    <s v=" Jun­kers Ce­ra­pur­Com­fort ZBR 42-3 A 21 Gas-Brenn­wert­ther­me 42 kW, L / LL Jun­kers FR 120, Mon­ta­ge­plat­te 993, Jun­kers SK 200-5 ZB, ATEC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4030"/>
    <n v="289859"/>
    <s v="/preisvergleich/Relocate/481847121.html?categoryId=18406&amp;pos=11&amp;price=4030.0&amp;productid=1750863&amp;sid=289859&amp;type=offer"/>
    <s v=" Jun­kers Ce­ra­pur­Com­fort ZBR 42-3 A 21 Gas-Brenn­wert­ther­me 42 kW, L / LL Jun­kers FW 200, Jun­kers ST 120-5 Z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4030"/>
    <n v="289859"/>
    <s v="/preisvergleich/Relocate/481847918.html?categoryId=18406&amp;pos=12&amp;price=4030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4030"/>
    <n v="289859"/>
    <s v="/preisvergleich/Relocate/481847979.html?categoryId=18406&amp;pos=13&amp;price=4030.0&amp;productid=1750863&amp;sid=289859&amp;type=offer"/>
    <s v=" Jun­kers Ce­ra­pur­Com­fort ZBR 42-3 A 21 Gas-Brenn­wert­ther­me 42 kW, L / LL Jun­kers FW 120, Mon­ta­ge­plat­te 993, Jun­kers SK 160-5 ZB, ATEC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4030"/>
    <n v="289859"/>
    <s v="/preisvergleich/Relocate/481847715.html?categoryId=18406&amp;pos=14&amp;price=4030.0&amp;productid=1750863&amp;sid=289859&amp;type=offer"/>
    <s v=" Jun­kers Ce­ra­pur­Com­fort ZBR 42-3 A 21 Gas-Brenn­wert­ther­me 42 kW, L / LL Jun­kers FW 120, Mon­ta­ge­plat­te 258, Jun­kers ST 120-5 Z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 23"/>
    <n v="4035"/>
    <n v="289859"/>
    <s v="/preisvergleich/Relocate/481847272.html?categoryId=18406&amp;pos=15&amp;price=4035.0&amp;productid=1750863&amp;sid=289859&amp;type=offer"/>
    <s v=" Jun­kers Ce­ra­pur­Com­fort ZBR 42-3 A 21 Gas-Brenn­wert­ther­me 42 kW, L / LL Jun­kers FR 50, Mon­ta­ge­plat­te 993, Jun­kers SK 160-5 ZB, Jun­kers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VC146 4 7 ecoTEC"/>
    <n v="3610"/>
    <n v="289859"/>
    <s v="/preisvergleich/Relocate/475957626.html?categoryId=18406&amp;pos=1&amp;price=3610.0&amp;productid=2286143&amp;sid=289859&amp;type=offer"/>
    <s v=" Vail­lant ecoTEC ex­clu­siv VC 356/4-7 Brenn­wert­ther­me ca­lor­MA­TIC 470f, Zu­be­hör­pa­ket A+B+C+D+E, Schacht­ein­bau 80/125 7.5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614"/>
    <n v="289859"/>
    <s v="/preisvergleich/Relocate/475957243.html?categoryId=18406&amp;pos=2&amp;price=3614.0&amp;productid=2286143&amp;sid=289859&amp;type=offer"/>
    <s v=" Vail­lant ecoTEC ex­clu­siv VC 466/4-7 Brenn­wert­ther­me ca­lor­MA­TIC 470/4, Zu­be­hör­pa­ket A+B+F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615"/>
    <n v="289859"/>
    <s v="/preisvergleich/Relocate/475958192.html?categoryId=18406&amp;pos=3&amp;price=3615.0&amp;productid=2286143&amp;sid=289859&amp;type=offer"/>
    <s v=" Vail­lant ecoTEC ex­clu­siv VC 356/4-7 Brenn­wert­ther­me ca­lor­MA­TIC 470f, Zu­be­hör­pa­ket A+B+F, Schacht­ein­bau 80/125 7.5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625"/>
    <n v="289859"/>
    <s v="/preisvergleich/Relocate/475957709.html?categoryId=18406&amp;pos=4&amp;price=3625.0&amp;productid=2286143&amp;sid=289859&amp;type=offer"/>
    <s v=" Vail­lant ecoTEC ex­clu­siv VC 356/4-7 Brenn­wert­ther­me ca­lor­MA­TIC 470f, ohne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629"/>
    <n v="289859"/>
    <s v="/preisvergleich/Relocate/475958061.html?categoryId=18406&amp;pos=5&amp;price=3629.0&amp;productid=2286143&amp;sid=289859&amp;type=offer"/>
    <s v=" Vail­lant Paket 1.130 ecoTEC ex­clu­siv VC 466/4-7, 630/3 Vail­lant"/>
    <n v="18406"/>
    <x v="21"/>
    <n v="0"/>
    <n v="12"/>
    <e v="#N/A"/>
    <e v="#N/A"/>
    <n v="0"/>
    <n v="18"/>
    <b v="0"/>
    <e v="#N/A"/>
    <s v="FALSCH"/>
    <x v="2"/>
    <s v="146"/>
    <e v="#N/A"/>
    <m/>
    <e v="#N/A"/>
  </r>
  <r>
    <s v="Vaillant VC146 4 7 ecoTEC"/>
    <n v="3650"/>
    <n v="289859"/>
    <s v="/preisvergleich/Relocate/475958340.html?categoryId=18406&amp;pos=6&amp;price=3650.0&amp;productid=2286143&amp;sid=289859&amp;type=offer"/>
    <s v=" Vail­lant ecoTEC ex­clu­siv VC 356/4-7 Brenn­wert­ther­me ca­lor­MA­TIC 470f, Zu­be­hör­pa­ket A+B+C+D+E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4 7 ecoTEC"/>
    <n v="3650"/>
    <n v="289859"/>
    <s v="/preisvergleich/Relocate/475958071.html?categoryId=18406&amp;pos=7&amp;price=3650.0&amp;productid=2286143&amp;sid=289859&amp;type=offer"/>
    <s v=" Vail­lant ecoTEC ex­clu­siv VC 466/4-7 Brenn­wert­ther­me ca­lor­MA­TIC 470f, ohne, Flach­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35"/>
    <n v="289859"/>
    <s v="/preisvergleich/Relocate/481847291.html?categoryId=18406&amp;pos=1&amp;price=4035.0&amp;productid=1750863&amp;sid=289859&amp;type=offer"/>
    <s v=" Jun­kers Ce­ra­pur­Com­fort ZBR 42-3 A 21 Gas-Brenn­wert­ther­me 42 kW, L / LL Jun­kers FW 200, Jun­kers ST 120-5 Z, Mon­ta­ge­plat­te 258 + 223-1 (Un­ter­putz)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3650"/>
    <n v="289859"/>
    <s v="/preisvergleich/Relocate/475958075.html?categoryId=18406&amp;pos=8&amp;price=3650.0&amp;productid=2286143&amp;sid=289859&amp;type=offer"/>
    <s v=" Vail­lant ecoTEC ex­clu­siv VC 466/4-7 Brenn­wert­ther­me ca­lor­MA­TIC 470f, ohne, Flach­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35"/>
    <n v="289859"/>
    <s v="/preisvergleich/Relocate/481847219.html?categoryId=18406&amp;pos=2&amp;price=4035.0&amp;productid=1750863&amp;sid=289859&amp;type=offer"/>
    <s v=" Jun­kers Ce­ra­pur­Com­fort ZBR 42-3 A 21 Gas-Brenn­wert­ther­me 42 kW, L / LL Jun­kers FR 120, Jun­kers SK 160-5 ZB, Mon­ta­ge­plat­te 258 + 223-1 (Un­ter­putz),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3655"/>
    <n v="289859"/>
    <s v="/preisvergleich/Relocate/475958369.html?categoryId=18406&amp;pos=9&amp;price=3655.0&amp;productid=2286143&amp;sid=289859&amp;type=offer"/>
    <s v=" Vail­lant ecoTEC ex­clu­siv VC 466/4-7 Brenn­wert­ther­me ca­lor­MA­TIC 470f, ohne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35"/>
    <n v="289859"/>
    <s v="/preisvergleich/Relocate/481847116.html?categoryId=18406&amp;pos=3&amp;price=4035.0&amp;productid=1750863&amp;sid=289859&amp;type=offer"/>
    <s v=" Jun­kers Ce­ra­pur­Com­fort ZBR 42-3 A 21 Gas-Brenn­wert­ther­me 42 kW, L / LL Jun­kers FW 120, Jun­kers SK 160-5 ZB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3655"/>
    <n v="289859"/>
    <s v="/preisvergleich/Relocate/475957846.html?categoryId=18406&amp;pos=10&amp;price=3655.0&amp;productid=2286143&amp;sid=289859&amp;type=offer"/>
    <s v=" Vail­lant ecoTEC ex­clu­siv VC 356/4-7 Brenn­wert­ther­me ca­lor­MA­TIC 470f, Zu­be­hör­pa­ket A+B+F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35"/>
    <n v="289859"/>
    <s v="/preisvergleich/Relocate/481847303.html?categoryId=18406&amp;pos=4&amp;price=4035.0&amp;productid=1750863&amp;sid=289859&amp;type=offer"/>
    <s v=" Jun­kers Ce­ra­pur­Com­fort ZBR 42-3 A 21 Gas-Brenn­wert­ther­me 42 kW, L / LL Jun­kers FR 50, Jun­kers SK 160-5 ZB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3655"/>
    <n v="289859"/>
    <s v="/preisvergleich/Relocate/475957612.html?categoryId=18406&amp;pos=11&amp;price=3655.0&amp;productid=2286143&amp;sid=289859&amp;type=offer"/>
    <s v=" Vail­lant ecoTEC ex­clu­siv VC 466/4-7 Brenn­wert­ther­me ca­lor­MA­TIC 470f, ohne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35"/>
    <n v="289859"/>
    <s v="/preisvergleich/Relocate/481847514.html?categoryId=18406&amp;pos=5&amp;price=4035.0&amp;productid=1750863&amp;sid=289859&amp;type=offer"/>
    <s v=" Jun­kers Ce­ra­pur­Com­fort ZBR 42-3 A 21 Gas-Brenn­wert­ther­me 42 kW, L / LL Jun­kers FR 120, Mon­ta­ge­plat­te 994, Jun­kers SK 160-5 ZB, Jun­kers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3659"/>
    <n v="289859"/>
    <s v="/preisvergleich/Relocate/475958488.html?categoryId=18406&amp;pos=12&amp;price=3659.0&amp;productid=2286143&amp;sid=289859&amp;type=offer"/>
    <s v=" Vail­lant ecoTEC ex­clu­siv VC 356/4-7 Brenn­wert­ther­me ohne, au­ro­MA­TIC 620/3, Schacht­ein­bau 80/125 7.5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40"/>
    <n v="289859"/>
    <s v="/preisvergleich/Relocate/481848267.html?categoryId=18406&amp;pos=6&amp;price=4040.0&amp;productid=1750863&amp;sid=289859&amp;type=offer"/>
    <s v=" Jun­kers Ce­ra­pur­Com­fort ZBR 42-3 A 21 Gas-Brenn­wert­ther­me 42 kW, L / LL Jun­kers FR 120, Jun­kers SK 160-5 ZB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3674"/>
    <n v="289859"/>
    <s v="/preisvergleich/Relocate/475959123.html?categoryId=18406&amp;pos=13&amp;price=3674.0&amp;productid=2286143&amp;sid=289859&amp;type=offer"/>
    <s v=" Vail­lant ecoTEC ex­clu­siv VC 656/4-7 Brenn­wert­ther­me, L/LL ohne, ohne Ab­gas­pa­ket, ca­lor­MA­TIC 630/3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45"/>
    <n v="289859"/>
    <s v="/preisvergleich/Relocate/481847821.html?categoryId=18406&amp;pos=7&amp;price=4045.0&amp;productid=1750863&amp;sid=289859&amp;type=offer"/>
    <s v=" Jun­kers Ce­ra­pur­Com­fort ZBR 42-3 A 21 Gas-Brenn­wert­ther­me 42 kW, L / LL Jun­kers FW 120, Mon­ta­ge­plat­te 994, Jun­kers SK 160-5 ZB, ATEC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3674"/>
    <n v="289859"/>
    <s v="/preisvergleich/Relocate/475958374.html?categoryId=18406&amp;pos=14&amp;price=3674.0&amp;productid=2286143&amp;sid=289859&amp;type=offer"/>
    <s v=" Vail­lant ecoTEC ex­clu­siv VC 656/4-7 Brenn­wert­ther­me, E / H ohne Ab­gas­pa­ket, ca­lor­MA­TIC 630/3, Zu­be­hör­pa­ket A+B+C+D+E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45"/>
    <n v="289859"/>
    <s v="/preisvergleich/Relocate/481847610.html?categoryId=18406&amp;pos=8&amp;price=4045.0&amp;productid=1750863&amp;sid=289859&amp;type=offer"/>
    <s v=" Jun­kers Ce­ra­pur­Com­fort ZBR 42-3 A 21 Gas-Brenn­wert­ther­me 42 kW, L / LL Jun­kers FW 200, Jun­kers SK 200-5 ZB, ohne Mon­ta­ge­plat­te, ATEC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VC146 4 7 ecoTEC"/>
    <n v="3674"/>
    <n v="289859"/>
    <s v="/preisvergleich/Relocate/475957462.html?categoryId=18406&amp;pos=15&amp;price=3674.0&amp;productid=2286143&amp;sid=289859&amp;type=offer"/>
    <s v=" Vail­lant ecoTEC ex­clu­siv VC 656/4-7 Brenn­wert­ther­me, E / H ohne Ab­gas­pa­ket, au­ro­MA­TIC 620/3, Zu­be­hör­pa­ket A+B+F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Junkers ZBR42 3A23"/>
    <n v="4045"/>
    <n v="289859"/>
    <s v="/preisvergleich/Relocate/481847585.html?categoryId=18406&amp;pos=9&amp;price=4045.0&amp;productid=1750863&amp;sid=289859&amp;type=offer"/>
    <s v=" Jun­kers Ce­ra­pur­Com­fort ZBR 42-3 A 21 Gas-Brenn­wert­ther­me 42 kW, L / LL Jun­kers FW 200, Mon­ta­ge­plat­te 993, Jun­kers ST 120-5 Z, ATEC Schacht 6 Meter 80/12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A23"/>
    <n v="4045"/>
    <n v="289859"/>
    <s v="/preisvergleich/Relocate/481847474.html?categoryId=18406&amp;pos=10&amp;price=4045.0&amp;productid=1750863&amp;sid=289859&amp;type=offer"/>
    <s v=" Jun­kers Ce­ra­pur­Com­fort ZBR 42-3 A 21 Gas-Brenn­wert­ther­me 42 kW, L / LL Jun­kers FR 120, Mon­ta­ge­plat­te 993, Jun­kers SK 200-5 ZB, ATEC Schacht 10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A23"/>
    <n v="4050"/>
    <n v="289859"/>
    <s v="/preisvergleich/Relocate/481847151.html?categoryId=18406&amp;pos=11&amp;price=4050.0&amp;productid=1750863&amp;sid=289859&amp;type=offer"/>
    <s v=" Jun­kers Ce­ra­pur­Com­fort ZBR 42-3 A 21 Gas-Brenn­wert­ther­me 42 kW, L / LL Jun­kers FR 120, Jun­kers Schacht 10 Meter 80/125, Jun­kers SK 200-5 ZB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A23"/>
    <n v="4055"/>
    <n v="289859"/>
    <s v="/preisvergleich/Relocate/481847176.html?categoryId=18406&amp;pos=12&amp;price=4055.0&amp;productid=1750863&amp;sid=289859&amp;type=offer"/>
    <s v=" Jun­kers Ce­ra­pur­Com­fort ZBR 42-3 A 21 Gas-Brenn­wert­ther­me 42 kW, L / LL Jun­kers FW 120, Mon­ta­ge­plat­te 994, Jun­kers SK 160-5 ZB, Jun­kers AZB10 Dach rot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A23"/>
    <n v="4055"/>
    <n v="289859"/>
    <s v="/preisvergleich/Relocate/481847120.html?categoryId=18406&amp;pos=13&amp;price=4055.0&amp;productid=1750863&amp;sid=289859&amp;type=offer"/>
    <s v=" Jun­kers Ce­ra­pur­Com­fort ZBR 42-3 A 21 Gas-Brenn­wert­ther­me 42 kW, L / LL Jun­kers FR 50, Mon­ta­ge­plat­te 994, Jun­kers SK 160-5 ZB, Jun­kers Schacht 10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A23"/>
    <n v="4055"/>
    <n v="289859"/>
    <s v="/preisvergleich/Relocate/481847985.html?categoryId=18406&amp;pos=14&amp;price=4055.0&amp;productid=1750863&amp;sid=289859&amp;type=offer"/>
    <s v=" Jun­kers Ce­ra­pur­Com­fort ZBR 42-3 A 21 Gas-Brenn­wert­ther­me 42 kW, L / LL Jun­kers FW 120, Mon­ta­ge­plat­te 258, Jun­kers ST 120-5 Z, Jun­kers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A23"/>
    <n v="4055"/>
    <n v="289859"/>
    <s v="/preisvergleich/Relocate/481847668.html?categoryId=18406&amp;pos=15&amp;price=4055.0&amp;productid=1750863&amp;sid=289859&amp;type=offer"/>
    <s v=" Jun­kers Ce­ra­pur­Com­fort ZBR 42-3 A 21 Gas-Brenn­wert­ther­me 42 kW, L / LL Jun­kers FW 200, Mon­ta­ge­plat­te 993, Jun­kers ST 120-5 Z, Jun­kers AZB09 Dach schwarz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 TEC exclusiv VC 146/4-7"/>
    <n v="3674"/>
    <n v="289859"/>
    <s v="/preisvergleich/Relocate/475957580.html?categoryId=18406&amp;pos=1&amp;price=3674.0&amp;productid=2286143&amp;sid=289859&amp;type=offer"/>
    <s v=" Vail­lant ecoTEC ex­clu­siv VC 656/4-7 Brenn­wert­ther­me, E / H ohne, ohne Ab­gas­pa­ket, ca­lor­MA­TIC 630/3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674"/>
    <n v="289859"/>
    <s v="/preisvergleich/Relocate/475959723.html?categoryId=18406&amp;pos=2&amp;price=3674.0&amp;productid=2286143&amp;sid=289859&amp;type=offer"/>
    <s v=" Vail­lant ecoTEC ex­clu­siv VC 656/4-7 Brenn­wert­ther­me, L/LL ohne Ab­gas­pa­ket, ca­lor­MA­TIC 630/3, Zu­be­hör­pa­ket A+B+C+D+E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674"/>
    <n v="289859"/>
    <s v="/preisvergleich/Relocate/475959330.html?categoryId=18406&amp;pos=3&amp;price=3674.0&amp;productid=2286143&amp;sid=289859&amp;type=offer"/>
    <s v=" Vail­lant ecoTEC ex­clu­siv VC 656/4-7 Brenn­wert­ther­me, L/LL ohne Ab­gas­pa­ket, au­ro­MA­TIC 620/3, Zu­be­hör­pa­ket A+B+F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675"/>
    <n v="289859"/>
    <s v="/preisvergleich/Relocate/475957312.html?categoryId=18406&amp;pos=4&amp;price=3675.0&amp;productid=2286143&amp;sid=289859&amp;type=offer"/>
    <s v=" Vail­lant ecoTEC ex­clu­siv VC 466/4-7 Brenn­wert­ther­me ca­lor­MA­TIC 470f, Zu­be­hör­pa­ket A+B+F, Flach­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675"/>
    <n v="289859"/>
    <s v="/preisvergleich/Relocate/475957692.html?categoryId=18406&amp;pos=5&amp;price=3675.0&amp;productid=2286143&amp;sid=289859&amp;type=offer"/>
    <s v=" Vail­lant ecoTEC ex­clu­siv VC 466/4-7 Brenn­wert­ther­me ca­lor­MA­TIC 470f, Zu­be­hör­pa­ket A+B+F, Flach­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680"/>
    <n v="289859"/>
    <s v="/preisvergleich/Relocate/475958468.html?categoryId=18406&amp;pos=6&amp;price=3680.0&amp;productid=2286143&amp;sid=289859&amp;type=offer"/>
    <s v=" Vail­lant ecoTEC ex­clu­siv VC 466/4-7 Brenn­wert­ther­me ca­lor­MA­TIC 470f, Zu­be­hör­pa­ket A+B+F, Schräg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680"/>
    <n v="289859"/>
    <s v="/preisvergleich/Relocate/475957773.html?categoryId=18406&amp;pos=7&amp;price=3680.0&amp;productid=2286143&amp;sid=289859&amp;type=offer"/>
    <s v=" Vail­lant ecoTEC ex­clu­siv VC 466/4-7 Brenn­wert­ther­me ca­lor­MA­TIC 470f, Zu­be­hör­pa­ket A+B+F, Schräg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clusiv VC 146/4-7"/>
    <n v="3684"/>
    <n v="289859"/>
    <s v="/preisvergleich/Relocate/475958414.html?categoryId=18406&amp;pos=8&amp;price=3684.0&amp;productid=2286143&amp;sid=289859&amp;type=offer"/>
    <s v=" Vail­lant ecoTEC ex­clu­siv VC 356/4-7 Brenn­wert­ther­me au­ro­MA­TIC 620/3, Zu­be­hör­pa­ket A+B+C+D+E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Comfort ZBR 42-3 A 23"/>
    <n v="4055"/>
    <n v="289859"/>
    <s v="/preisvergleich/Relocate/481847342.html?categoryId=18406&amp;pos=1&amp;price=4055.0&amp;productid=1750863&amp;sid=289859&amp;type=offer"/>
    <s v=" Jun­kers Ce­ra­pur­Com­fort ZBR 42-3 A 21 Gas-Brenn­wert­ther­me 42 kW, L / LL Jun­kers FW 200, Mon­ta­ge­plat­te 993, Jun­kers ST 120-5 Z, Jun­kers AZB10 Dach rot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689"/>
    <n v="289859"/>
    <s v="/preisvergleich/Relocate/475958086.html?categoryId=18406&amp;pos=9&amp;price=3689.0&amp;productid=2286143&amp;sid=289859&amp;type=offer"/>
    <s v=" Vail­lant ecoTEC ex­clu­siv VC 356/4-7 Brenn­wert­ther­me au­ro­MA­TIC 620/3, Zu­be­hör­pa­ket A+B+F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Comfort ZBR 42-3 A 23"/>
    <n v="4060"/>
    <n v="289859"/>
    <s v="/preisvergleich/Relocate/481847210.html?categoryId=18406&amp;pos=2&amp;price=4060.0&amp;productid=1750863&amp;sid=289859&amp;type=offer"/>
    <s v=" Jun­kers Ce­ra­pur­Com­fort ZBR 42-3 A 21 Gas-Brenn­wert­ther­me 42 kW, L / LL Jun­kers FW 120, Mon­ta­ge­plat­te 258, Jun­kers SK 160-5 ZB, Jun­kers Schacht 4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694"/>
    <n v="289859"/>
    <s v="/preisvergleich/Relocate/475957875.html?categoryId=18406&amp;pos=10&amp;price=3694.0&amp;productid=2286143&amp;sid=289859&amp;type=offer"/>
    <s v=" Vail­lant ecoTEC ex­clu­siv VC 656/4-7 Brenn­wert­ther­me, E / H ca­lor­MA­TIC 470/4, ohne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Comfort ZBR 42-3 A 23"/>
    <n v="4060"/>
    <n v="289859"/>
    <s v="/preisvergleich/Relocate/481847751.html?categoryId=18406&amp;pos=3&amp;price=4060.0&amp;productid=1750863&amp;sid=289859&amp;type=offer"/>
    <s v=" Jun­kers Ce­ra­pur­Com­fort ZBR 42-3 A 21 Gas-Brenn­wert­ther­me 42 kW, L / LL Jun­kers FW 120, Mon­ta­ge­plat­te 993, Jun­kers SK 160-5 ZB, Jun­kers AZB09 Dach schwarz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694"/>
    <n v="289859"/>
    <s v="/preisvergleich/Relocate/475957812.html?categoryId=18406&amp;pos=11&amp;price=3694.0&amp;productid=2286143&amp;sid=289859&amp;type=offer"/>
    <s v=" Vail­lant ecoTEC ex­clu­siv VC 656/4-7 Brenn­wert­ther­me, L/LL ca­lor­MA­TIC 470/4, Zu­be­hör­pa­ket A+B+C+D+E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Comfort ZBR 42-3 A 23"/>
    <n v="4060"/>
    <n v="289859"/>
    <s v="/preisvergleich/Relocate/481847434.html?categoryId=18406&amp;pos=4&amp;price=4060.0&amp;productid=1750863&amp;sid=289859&amp;type=offer"/>
    <s v=" Jun­kers Ce­ra­pur­Com­fort ZBR 42-3 A 21 Gas-Brenn­wert­ther­me 42 kW, L / LL Jun­kers FW 200, Mon­ta­ge­plat­te 994, Jun­kers ST 120-5 Z, ATEC Schacht 8 Meter 80/125 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694"/>
    <n v="289859"/>
    <s v="/preisvergleich/Relocate/475957475.html?categoryId=18406&amp;pos=12&amp;price=3694.0&amp;productid=2286143&amp;sid=289859&amp;type=offer"/>
    <s v=" Vail­lant ecoTEC ex­clu­siv VC 656/4-7 Brenn­wert­ther­me, E / H ca­lor­MA­TIC 470/4, Zu­be­hör­pa­ket A+B+C+D+E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Comfort ZBR 42-3 A 23"/>
    <n v="4060"/>
    <n v="289859"/>
    <s v="/preisvergleich/Relocate/481847453.html?categoryId=18406&amp;pos=5&amp;price=4060.0&amp;productid=1750863&amp;sid=289859&amp;type=offer"/>
    <s v=" Jun­kers Ce­ra­pur­Com­fort ZBR 42-3 A 21 Gas-Brenn­wert­ther­me 42 kW, L / LL Jun­kers FR 120, Jun­kers SK 160-5 ZB, Mon­ta­ge­plat­te 258 + 223-1 (Un­ter­putz),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694"/>
    <n v="289859"/>
    <s v="/preisvergleich/Relocate/475957567.html?categoryId=18406&amp;pos=13&amp;price=3694.0&amp;productid=2286143&amp;sid=289859&amp;type=offer"/>
    <s v=" Vail­lant ecoTEC ex­clu­siv VC 656/4-7 Brenn­wert­ther­me, L/LL ca­lor­MA­TIC 470/4, ohne, Schacht­ein­bau 80/125 7.5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Comfort ZBR 42-3 A 23"/>
    <n v="4065"/>
    <n v="289859"/>
    <s v="/preisvergleich/Relocate/481847271.html?categoryId=18406&amp;pos=6&amp;price=4065.0&amp;productid=1750863&amp;sid=289859&amp;type=offer"/>
    <s v=" Jun­kers Ce­ra­pur­Com­fort ZBR 42-3 A 21 Gas-Brenn­wert­ther­me 42 kW, L / LL Jun­kers FW 120, Mon­ta­ge­plat­te 258, Jun­kers AZB09 Dach schwarz 80/125, Jun­kers SK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699"/>
    <n v="289859"/>
    <s v="/preisvergleich/Relocate/475958239.html?categoryId=18406&amp;pos=14&amp;price=3699.0&amp;productid=2286143&amp;sid=289859&amp;type=offer"/>
    <s v=" Vail­lant Paket 1.63 ecoTEC ex­clu­siv VC 276/4-7, 620/3, VIH S 400 Vail­lant"/>
    <n v="18406"/>
    <x v="21"/>
    <n v="0"/>
    <n v="30"/>
    <e v="#N/A"/>
    <e v="#N/A"/>
    <n v="0"/>
    <n v="18"/>
    <b v="0"/>
    <e v="#N/A"/>
    <s v="FALSCH"/>
    <x v="2"/>
    <s v="146"/>
    <e v="#N/A"/>
    <m/>
    <e v="#N/A"/>
  </r>
  <r>
    <s v="Junkers CerapurComfort ZBR 42-3 A 23"/>
    <n v="4065"/>
    <n v="289859"/>
    <s v="/preisvergleich/Relocate/481848171.html?categoryId=18406&amp;pos=7&amp;price=4065.0&amp;productid=1750863&amp;sid=289859&amp;type=offer"/>
    <s v=" Jun­kers Ce­ra­pur­Com­fort ZBR 42-3 A 21 Gas-Brenn­wert­ther­me 42 kW, L / LL Jun­kers FW 120, Jun­kers SK 160-5 ZB, Mon­ta­ge­plat­te 258 + 528-1 (Auf­putz), ATEC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 TEC exclusiv VC 146/4-7"/>
    <n v="3699"/>
    <n v="289859"/>
    <s v="/preisvergleich/Relocate/475957316.html?categoryId=18406&amp;pos=15&amp;price=3699.0&amp;productid=2286143&amp;sid=289859&amp;type=offer"/>
    <s v=" Vail­lant ecoTEC ex­clu­siv VC 356/4-7 Brenn­wert­ther­me ohne, au­ro­MA­TIC 620/3, Schacht­ein­bau 80/125 10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Comfort ZBR 42-3 A 23"/>
    <n v="4075"/>
    <n v="289859"/>
    <s v="/preisvergleich/Relocate/481848290.html?categoryId=18406&amp;pos=8&amp;price=4075.0&amp;productid=1750863&amp;sid=289859&amp;type=offer"/>
    <s v=" Jun­kers Ce­ra­pur­Com­fort ZBR 42-3 A 21 Gas-Brenn­wert­ther­me 42 kW, L / LL Jun­kers FW 200, Jun­kers AZB09 Dach schwarz 80/125, Jun­kers SK 200-5 ZB, oh­ne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Comfort ZBR 42-3 A 23"/>
    <n v="4075"/>
    <n v="289859"/>
    <s v="/preisvergleich/Relocate/481847754.html?categoryId=18406&amp;pos=9&amp;price=4075.0&amp;productid=1750863&amp;sid=289859&amp;type=offer"/>
    <s v=" Jun­kers Ce­ra­pur­Com­fort ZBR 42-3 A 21 Gas-Brenn­wert­ther­me 42 kW, L / LL Jun­kers FW 120, Mon­ta­ge­plat­te 258, Jun­kers SK 200-5 ZB, ATEC Schacht 8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Comfort ZBR 42-3 A 23"/>
    <n v="4085"/>
    <n v="289859"/>
    <s v="/preisvergleich/Relocate/481847193.html?categoryId=18406&amp;pos=10&amp;price=4085.0&amp;productid=1750863&amp;sid=289859&amp;type=offer"/>
    <s v=" Jun­kers Ce­ra­pur­Com­fort ZBR 42-3 A 21 Gas-Brenn­wert­ther­me 42 kW, L / LL Jun­kers FW 200, Jun­kers SK 200-5 ZB, ohne Mon­ta­ge­plat­te, ATEC Schacht 8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Comfort ZBR 42-3 A 23"/>
    <n v="4085"/>
    <n v="289859"/>
    <s v="/preisvergleich/Relocate/481847620.html?categoryId=18406&amp;pos=11&amp;price=4085.0&amp;productid=1750863&amp;sid=289859&amp;type=offer"/>
    <s v=" Jun­kers Ce­ra­pur­Com­fort ZBR 42-3 A 21 Gas-Brenn­wert­ther­me 42 kW, L / LL Jun­kers FR 120, Mon­ta­ge­plat­te 994, Jun­kers SK 160-5 ZB, Jun­kers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Comfort ZBR 42-3 A 23"/>
    <n v="4085"/>
    <n v="289859"/>
    <s v="/preisvergleich/Relocate/481847384.html?categoryId=18406&amp;pos=12&amp;price=4085.0&amp;productid=1750863&amp;sid=289859&amp;type=offer"/>
    <s v=" Jun­kers Ce­ra­pur­Com­fort ZBR 42-3 A 21 Gas-Brenn­wert­ther­me 42 kW, L / LL Jun­kers FW 120, Jun­kers ST 120-5 Z, Mon­ta­ge­plat­te 258 + 528-1 (Auf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Comfort ZBR 42-3 A 23"/>
    <n v="4085"/>
    <n v="289859"/>
    <s v="/preisvergleich/Relocate/481847457.html?categoryId=18406&amp;pos=13&amp;price=4085.0&amp;productid=1750863&amp;sid=289859&amp;type=offer"/>
    <s v=" Jun­kers Ce­ra­pur­Com­fort ZBR 42-3 A 21 Gas-Brenn­wert­ther­me 42 kW, L / LL Jun­kers FW 200, Jun­kers SK 160-5 ZB, Mon­ta­ge­plat­te 258 + 223-1 (Un­ter­putz),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Comfort ZBR 42-3 A 23"/>
    <n v="4090"/>
    <n v="289859"/>
    <s v="/preisvergleich/Relocate/481847249.html?categoryId=18406&amp;pos=14&amp;price=4090.0&amp;productid=1750863&amp;sid=289859&amp;type=offer"/>
    <s v=" Jun­kers Ce­ra­pur­Com­fort ZBR 42-3 A 21 Gas-Brenn­wert­ther­me 42 kW, L / LL Jun­kers FW 200, Jun­kers SK 160-5 ZB, Mon­ta­ge­plat­te 258 + 528-1 (Auf­putz), Jun­kers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Junkers CerapurComfort ZBR 42-3 A 23"/>
    <n v="4090"/>
    <n v="289859"/>
    <s v="/preisvergleich/Relocate/481848103.html?categoryId=18406&amp;pos=15&amp;price=4090.0&amp;productid=1750863&amp;sid=289859&amp;type=offer"/>
    <s v=" Jun­kers Ce­ra­pur­Com­fort ZBR 42-3 A 21 Gas-Brenn­wert­ther­me 42 kW, L / LL Jun­kers FW 120, Mon­ta­ge­plat­te 993, Jun­kers SK 160-5 ZB, ATEC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exklusiv"/>
    <n v="3724"/>
    <n v="289859"/>
    <s v="/preisvergleich/Relocate/475958147.html?categoryId=18406&amp;pos=1&amp;price=3724.0&amp;productid=2286143&amp;sid=289859&amp;type=offer"/>
    <s v=" Vail­lant ecoTEC ex­clu­siv VC 356/4-7 Brenn­wert­ther­me au­ro­MA­TIC 620/3, Zu­be­hör­pa­ket A+B+C+D+E, Schacht­ein­bau 80/125 10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724"/>
    <n v="289859"/>
    <s v="/preisvergleich/Relocate/475957465.html?categoryId=18406&amp;pos=2&amp;price=3724.0&amp;productid=2286143&amp;sid=289859&amp;type=offer"/>
    <s v=" Vail­lant ecoTEC ex­clu­siv VC 466/4-7 Brenn­wert­ther­me ohne, au­ro­MA­TIC 620/3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724"/>
    <n v="289859"/>
    <s v="/preisvergleich/Relocate/475957752.html?categoryId=18406&amp;pos=3&amp;price=3724.0&amp;productid=2286143&amp;sid=289859&amp;type=offer"/>
    <s v=" Vail­lant ecoTEC ex­clu­siv VC 466/4-7 Brenn­wert­ther­me ohne, au­ro­MA­TIC 620/3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729"/>
    <n v="289859"/>
    <s v="/preisvergleich/Relocate/475958386.html?categoryId=18406&amp;pos=4&amp;price=3729.0&amp;productid=2286143&amp;sid=289859&amp;type=offer"/>
    <s v=" Vail­lant ecoTEC ex­clu­siv VC 466/4-7 Brenn­wert­ther­me ohne, au­ro­MA­TIC 620/3, Schräg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729"/>
    <n v="289859"/>
    <s v="/preisvergleich/Relocate/475957568.html?categoryId=18406&amp;pos=5&amp;price=3729.0&amp;productid=2286143&amp;sid=289859&amp;type=offer"/>
    <s v=" Vail­lant ecoTEC ex­clu­siv VC 466/4-7 Brenn­wert­ther­me ohne, au­ro­MA­TIC 620/3, Schräg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729"/>
    <n v="289859"/>
    <s v="/preisvergleich/Relocate/475957549.html?categoryId=18406&amp;pos=6&amp;price=3729.0&amp;productid=2286143&amp;sid=289859&amp;type=offer"/>
    <s v=" Vail­lant ecoTEC ex­clu­siv VC 356/4-7 Brenn­wert­ther­me au­ro­MA­TIC 620/3, Zu­be­hör­pa­ket A+B+F, Schacht­ein­bau 80/125 10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exklusiv"/>
    <n v="3739"/>
    <n v="289859"/>
    <s v="/preisvergleich/Relocate/475958434.html?categoryId=18406&amp;pos=7&amp;price=3739.0&amp;productid=2286143&amp;sid=289859&amp;type=offer"/>
    <s v=" Vail­lant ecoTEC ex­clu­siv VC 656/4-7 Brenn­wert­ther­me, E / H ca­lor­MA­TIC 470/4, ohne, Schacht­ein­bau 80/125 10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090"/>
    <n v="289859"/>
    <s v="/preisvergleich/Relocate/481848203.html?categoryId=18406&amp;pos=1&amp;price=4090.0&amp;productid=1750863&amp;sid=289859&amp;type=offer"/>
    <s v=" Jun­kers Ce­ra­pur­Com­fort ZBR 42-3 A 21 Gas-Brenn­wert­ther­me 42 kW, L / LL Jun­kers FW 200, Jun­kers ST 120-5 Z, Jun­kers Schacht 10 Meter 80/125, oh­ne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739"/>
    <n v="289859"/>
    <s v="/preisvergleich/Relocate/475957913.html?categoryId=18406&amp;pos=8&amp;price=3739.0&amp;productid=2286143&amp;sid=289859&amp;type=offer"/>
    <s v=" Vail­lant ecoTEC ex­clu­siv VC 656/4-7 Brenn­wert­ther­me, L/LL ca­lor­MA­TIC 470/4, ohne, Schacht­ein­bau 80/125 10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090"/>
    <n v="289859"/>
    <s v="/preisvergleich/Relocate/481847365.html?categoryId=18406&amp;pos=2&amp;price=4090.0&amp;productid=1750863&amp;sid=289859&amp;type=offer"/>
    <s v=" Jun­kers Ce­ra­pur­Com­fort ZBR 42-3 A 21 Gas-Brenn­wert­ther­me 42 kW, L / LL Jun­kers FW 200, Mon­ta­ge­plat­te 258, Jun­kers SK 200-5 ZB, ATEC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739"/>
    <n v="289859"/>
    <s v="/preisvergleich/Relocate/475958127.html?categoryId=18406&amp;pos=9&amp;price=3739.0&amp;productid=2286143&amp;sid=289859&amp;type=offer"/>
    <s v=" Vail­lant ecoTEC ex­clu­siv VC 656/4-7 Brenn­wert­ther­me, E / H ca­lor­MA­TIC 470/4, Zu­be­hör­pa­ket A+B+C+D+E, Schacht­ein­bau 80/125 10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105"/>
    <n v="289859"/>
    <s v="/preisvergleich/Relocate/481847335.html?categoryId=18406&amp;pos=3&amp;price=4105.0&amp;productid=1750863&amp;sid=289859&amp;type=offer"/>
    <s v=" Jun­kers Ce­ra­pur­Com­fort ZBR 42-3 A 21 Gas-Brenn­wert­ther­me 42 kW, L / LL Jun­kers FW 200, Mon­ta­ge­plat­te 993, Jun­kers SK 160-5 ZB, ATEC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739"/>
    <n v="289859"/>
    <s v="/preisvergleich/Relocate/475958020.html?categoryId=18406&amp;pos=10&amp;price=3739.0&amp;productid=2286143&amp;sid=289859&amp;type=offer"/>
    <s v=" Vail­lant ecoTEC ex­clu­siv VC 656/4-7 Brenn­wert­ther­me, L/LL ca­lor­MA­TIC 470/4, Zu­be­hör­pa­ket A+B+C+D+E, Schacht­ein­bau 80/125 10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110"/>
    <n v="289859"/>
    <s v="/preisvergleich/Relocate/481847127.html?categoryId=18406&amp;pos=4&amp;price=4110.0&amp;productid=1750863&amp;sid=289859&amp;type=offer"/>
    <s v=" Jun­kers Ce­ra­pur­Com­fort ZBR 42-3 A 21 Gas-Brenn­wert­ther­me 42 kW, L / LL Jun­kers FW 200, Mon­ta­ge­plat­te 994, Jun­kers SK 160-5 ZB, Jun­kers AZB09 Dach schwarz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749"/>
    <n v="289859"/>
    <s v="/preisvergleich/Relocate/475958030.html?categoryId=18406&amp;pos=11&amp;price=3749.0&amp;productid=2286143&amp;sid=289859&amp;type=offer"/>
    <s v=" Vail­lant ecoTEC ex­clu­siv VC 466/4-7 Brenn­wert­ther­me au­ro­MA­TIC 620/3, Zu­be­hör­pa­ket A+B+F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110"/>
    <n v="289859"/>
    <s v="/preisvergleich/Relocate/481847773.html?categoryId=18406&amp;pos=5&amp;price=4110.0&amp;productid=1750863&amp;sid=289859&amp;type=offer"/>
    <s v=" Jun­kers Ce­ra­pur­Com­fort ZBR 42-3 A 21 Gas-Brenn­wert­ther­me 42 kW, L / LL Jun­kers FW 120, Mon­ta­ge­plat­te 993, Jun­kers ST 120-5 Z, Jun­kers Schacht 4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749"/>
    <n v="289859"/>
    <s v="/preisvergleich/Relocate/475957629.html?categoryId=18406&amp;pos=12&amp;price=3749.0&amp;productid=2286143&amp;sid=289859&amp;type=offer"/>
    <s v=" Vail­lant ecoTEC ex­clu­siv VC 466/4-7 Brenn­wert­ther­me au­ro­MA­TIC 620/3, Zu­be­hör­pa­ket A+B+F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110"/>
    <n v="289859"/>
    <s v="/preisvergleich/Relocate/481849095.html?categoryId=18406&amp;pos=6&amp;price=4110.0&amp;productid=1750863&amp;sid=289859&amp;type=offer"/>
    <s v=" Jun­kers Ce­ra­pur­Com­fort ZBR 42-3 A 21 Gas-Brenn­wert­ther­me 42 kW, L / LL Jun­kers FW 200, Mon­ta­ge­plat­te 258, Jun­kers SK 200-5 ZB, ATEC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754"/>
    <n v="289859"/>
    <s v="/preisvergleich/Relocate/475958417.html?categoryId=18406&amp;pos=13&amp;price=3754.0&amp;productid=2286143&amp;sid=289859&amp;type=offer"/>
    <s v=" Vail­lant ecoTEC ex­clu­siv VC 466/4-7 Brenn­wert­ther­me au­ro­MA­TIC 620/3, Zu­be­hör­pa­ket A+B+F, Schräg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115"/>
    <n v="289859"/>
    <s v="/preisvergleich/Relocate/481847295.html?categoryId=18406&amp;pos=7&amp;price=4115.0&amp;productid=1750863&amp;sid=289859&amp;type=offer"/>
    <s v=" Jun­kers Ce­ra­pur­Com­fort ZBR 42-3 A 21 Gas-Brenn­wert­ther­me 42 kW, L / LL Jun­kers FW 120, Mon­ta­ge­plat­te 258, Jun­kers SK 160-5 ZB, Jun­kers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754"/>
    <n v="289859"/>
    <s v="/preisvergleich/Relocate/475957590.html?categoryId=18406&amp;pos=14&amp;price=3754.0&amp;productid=2286143&amp;sid=289859&amp;type=offer"/>
    <s v=" Vail­lant ecoTEC ex­clu­siv VC 466/4-7 Brenn­wert­ther­me au­ro­MA­TIC 620/3, Zu­be­hör­pa­ket A+B+F, Schräg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115"/>
    <n v="289859"/>
    <s v="/preisvergleich/Relocate/481847132.html?categoryId=18406&amp;pos=8&amp;price=4115.0&amp;productid=1750863&amp;sid=289859&amp;type=offer"/>
    <s v=" Jun­kers Ce­ra­pur­Com­fort ZBR 42-3 A 21 Gas-Brenn­wert­ther­me 42 kW, L / LL Jun­kers FW 120, Mon­ta­ge­plat­te 258 + 223-1 (Un­ter­putz), Jun­kers SK 200-5 ZB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ecoTEC VC 146 exklusiv"/>
    <n v="3759"/>
    <n v="289859"/>
    <s v="/preisvergleich/Relocate/475957542.html?categoryId=18406&amp;pos=15&amp;price=3759.0&amp;productid=2286143&amp;sid=289859&amp;type=offer"/>
    <s v=" Vail­lant ecoTEC ex­clu­siv VC 356/4-7 Brenn­wert­ther­me ohne, ca­lor­MA­TIC 630/3, Schacht­ein­bau 80/125 7.5m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ZBR42 3 A"/>
    <n v="4115"/>
    <n v="289859"/>
    <s v="/preisvergleich/Relocate/481847140.html?categoryId=18406&amp;pos=9&amp;price=4115.0&amp;productid=1750863&amp;sid=289859&amp;type=offer"/>
    <s v=" Jun­kers Ce­ra­pur­Com­fort ZBR 42-3 A 21 Gas-Brenn­wert­ther­me 42 kW, L / LL Jun­kers FW 120, Jun­kers ST 120-5 Z, Mon­ta­ge­plat­te 258 + 528-1 (Auf­putz), Jun­kers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4115"/>
    <n v="289859"/>
    <s v="/preisvergleich/Relocate/481847615.html?categoryId=18406&amp;pos=10&amp;price=4115.0&amp;productid=1750863&amp;sid=289859&amp;type=offer"/>
    <s v=" Jun­kers Ce­ra­pur­Com­fort ZBR 42-3 A 21 Gas-Brenn­wert­ther­me 42 kW, L / LL Jun­kers FW 200, Mon­ta­ge­plat­te 993, Jun­kers SK 160-5 ZB, Jun­kers AZB09 Dach schwarz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4120"/>
    <n v="289859"/>
    <s v="/preisvergleich/Relocate/481848065.html?categoryId=18406&amp;pos=11&amp;price=4120.0&amp;productid=1750863&amp;sid=289859&amp;type=offer"/>
    <s v=" Jun­kers Ce­ra­pur­Com­fort ZBR 42-3 A 21 Gas-Brenn­wert­ther­me 42 kW, L / LL Jun­kers FW 200, Jun­kers SK 160-5 ZB, Mon­ta­ge­plat­te 258 + 528-1 (Auf­putz), ATEC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4120"/>
    <n v="289859"/>
    <s v="/preisvergleich/Relocate/481848138.html?categoryId=18406&amp;pos=12&amp;price=4120.0&amp;productid=1750863&amp;sid=289859&amp;type=offer"/>
    <s v=" Jun­kers Ce­ra­pur­Com­fort ZBR 42-3 A 21 Gas-Brenn­wert­ther­me 42 kW, L / LL Jun­kers FR 120, Mon­ta­ge­plat­te 994, Jun­kers Schacht 4 Meter 80/125, Jun­kers SK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4120"/>
    <n v="289859"/>
    <s v="/preisvergleich/Relocate/481848316.html?categoryId=18406&amp;pos=13&amp;price=4120.0&amp;productid=1750863&amp;sid=289859&amp;type=offer"/>
    <s v=" Jun­kers Ce­ra­pur­Com­fort ZBR 42-3 A 21 Gas-Brenn­wert­ther­me 42 kW, L / LL Jun­kers FW 200, Mon­ta­ge­plat­te 994, Jun­kers SK 160-5 ZB, ATEC Schacht 8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4120"/>
    <n v="289859"/>
    <s v="/preisvergleich/Relocate/481847769.html?categoryId=18406&amp;pos=14&amp;price=4120.0&amp;productid=1750863&amp;sid=289859&amp;type=offer"/>
    <s v=" Jun­kers Ce­ra­pur­Com­fort ZBR 42-3 A 21 Gas-Brenn­wert­ther­me 42 kW, L / LL Jun­kers FW 200, Mon­ta­ge­plat­te 258, Jun­kers AZB10 Dach rot 80/125, Jun­kers SK 200-5 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Junkers ZBR42 3 A"/>
    <n v="4125"/>
    <n v="289859"/>
    <s v="/preisvergleich/Relocate/481847200.html?categoryId=18406&amp;pos=15&amp;price=4125.0&amp;productid=1750863&amp;sid=289859&amp;type=offer"/>
    <s v=" Jun­kers Ce­ra­pur­Com­fort ZBR 42-3 A 21 Gas-Brenn­wert­ther­me 42 kW, L / LL Jun­kers FR 120, Mon­ta­ge­plat­te 258 + 223-1 (Un­ter­putz), Jun­kers Schacht 6 Me­ter..."/>
    <n v="18406"/>
    <x v="74"/>
    <n v="0"/>
    <n v="12"/>
    <e v="#N/A"/>
    <e v="#N/A"/>
    <n v="70"/>
    <n v="34"/>
    <s v="­me 42 "/>
    <s v="42"/>
    <s v="me 42"/>
    <x v="24"/>
    <s v="42 "/>
    <e v="#N/A"/>
    <m/>
    <n v="42"/>
  </r>
  <r>
    <s v="Vaillant 146 exclusiv"/>
    <n v="3774"/>
    <n v="289859"/>
    <s v="/preisvergleich/Relocate/475957495.html?categoryId=18406&amp;pos=1&amp;price=3774.0&amp;productid=2286143&amp;sid=289859&amp;type=offer"/>
    <s v=" Vail­lant ecoTEC ex­clu­siv VC 656/4-7 Brenn­wert­ther­me, E / H ohne Ab­gas­pa­ket, ca­lor­MA­TIC 630/3, Zu­be­hör­pa­ket A+B+F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774"/>
    <n v="289859"/>
    <s v="/preisvergleich/Relocate/475959749.html?categoryId=18406&amp;pos=2&amp;price=3774.0&amp;productid=2286143&amp;sid=289859&amp;type=offer"/>
    <s v=" Vail­lant ecoTEC ex­clu­siv VC 656/4-7 Brenn­wert­ther­me, L/LL ohne Ab­gas­pa­ket, ca­lor­MA­TIC 630/3, Zu­be­hör­pa­ket A+B+F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784"/>
    <n v="289859"/>
    <s v="/preisvergleich/Relocate/475958264.html?categoryId=18406&amp;pos=3&amp;price=3784.0&amp;productid=2286143&amp;sid=289859&amp;type=offer"/>
    <s v=" Vail­lant ecoTEC ex­clu­siv VC 356/4-7 Brenn­wert­ther­me ca­lor­MA­TIC 630/3, Zu­be­hör­pa­ket A+B+C+D+E, Schacht­ein­bau 80/125 7.5m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789"/>
    <n v="289859"/>
    <s v="/preisvergleich/Relocate/475957870.html?categoryId=18406&amp;pos=4&amp;price=3789.0&amp;productid=2286143&amp;sid=289859&amp;type=offer"/>
    <s v=" Vail­lant ecoTEC ex­clu­siv VC 356/4-7 Brenn­wert­ther­me ca­lor­MA­TIC 630/3, Zu­be­hör­pa­ket A+B+F, Schacht­ein­bau 80/125 7.5m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794"/>
    <n v="289859"/>
    <s v="/preisvergleich/Relocate/475958303.html?categoryId=18406&amp;pos=5&amp;price=3794.0&amp;productid=2286143&amp;sid=289859&amp;type=offer"/>
    <s v=" Vail­lant ecoTEC ex­clu­siv VC 656/4-7 Brenn­wert­ther­me, E / H ca­lor­MA­TIC 470/4, Zu­be­hör­pa­ket A+B+F, Schacht­ein­bau 80/125 7.5m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794"/>
    <n v="289859"/>
    <s v="/preisvergleich/Relocate/475958162.html?categoryId=18406&amp;pos=6&amp;price=3794.0&amp;productid=2286143&amp;sid=289859&amp;type=offer"/>
    <s v=" Vail­lant ecoTEC ex­clu­siv VC 656/4-7 Brenn­wert­ther­me, L/LL ca­lor­MA­TIC 470/4, Zu­be­hör­pa­ket A+B+F, Schacht­ein­bau 80/125 7.5m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Vaillant 146 exclusiv"/>
    <n v="3798"/>
    <n v="223861"/>
    <s v="/preisvergleich/Relocate/508254183.html?categoryId=18406&amp;pos=7&amp;price=3798.0&amp;productid=2286143&amp;sid=223861&amp;type=offer"/>
    <s v=" Vail­lant ecoTEC ex­clu­siv 1.68 VC 146 Gas­brenn­wert­ther­me 500l Gas­hei­zung Kessel"/>
    <n v="18406"/>
    <x v="21"/>
    <n v="0"/>
    <n v="10"/>
    <e v="#N/A"/>
    <e v="#N/A"/>
    <n v="0"/>
    <n v="30"/>
    <b v="0"/>
    <e v="#N/A"/>
    <s v="FALSCH"/>
    <x v="2"/>
    <s v="146"/>
    <e v="#N/A"/>
    <m/>
    <e v="#N/A"/>
  </r>
  <r>
    <s v="Junkers ZBR 42 3A 23"/>
    <n v="4125"/>
    <n v="289859"/>
    <s v="/preisvergleich/Relocate/481847218.html?categoryId=18406&amp;pos=1&amp;price=4125.0&amp;productid=1750863&amp;sid=289859&amp;type=offer"/>
    <s v=" Jun­kers Ce­ra­pur­Com­fort ZBR 42-3 A 21 Gas-Brenn­wert­ther­me 42 kW, L / LL Jun­kers FW 200, Mon­ta­ge­plat­te 993, Jun­kers SK 160-5 ZB, ATEC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799"/>
    <n v="289859"/>
    <s v="/preisvergleich/Relocate/475957211.html?categoryId=18406&amp;pos=8&amp;price=3799.0&amp;productid=2286143&amp;sid=289859&amp;type=offer"/>
    <s v=" Vail­lant ecoTEC ex­clu­siv VC 356/4-7 Brenn­wert­ther­me ohne, ca­lor­MA­TIC 630/3, Schacht­ein­bau 80/125 10m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4125"/>
    <n v="289859"/>
    <s v="/preisvergleich/Relocate/481848007.html?categoryId=18406&amp;pos=2&amp;price=4125.0&amp;productid=1750863&amp;sid=289859&amp;type=offer"/>
    <s v=" Jun­kers Ce­ra­pur­Com­fort ZBR 42-3 A 21 Gas-Brenn­wert­ther­me 42 kW, L / LL Jun­kers FR 50, Mon­ta­ge­plat­te 258 + 528-1 (Auf­putz), Jun­kers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800"/>
    <n v="289859"/>
    <s v="/preisvergleich/Relocate/475958326.html?categoryId=18406&amp;pos=9&amp;price=3800.0&amp;productid=2286143&amp;sid=289859&amp;type=offer"/>
    <s v=" Vail­lant ecoTEC ex­clu­siv VC 656/4-7 Brenn­wert­ther­me, E / H ca­lor­MA­TIC 470f, Zu­be­hör­pa­ket A+B+C+D+E, Flach­dach rot 80/125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4125"/>
    <n v="289859"/>
    <s v="/preisvergleich/Relocate/481848052.html?categoryId=18406&amp;pos=3&amp;price=4125.0&amp;productid=1750863&amp;sid=289859&amp;type=offer"/>
    <s v=" Jun­kers Ce­ra­pur­Com­fort ZBR 42-3 A 21 Gas-Brenn­wert­ther­me 42 kW, L / LL Jun­kers FW 200, Jun­kers SK 160-5 ZB, Jun­kers Schacht 8 Meter 80/125, oh­ne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800"/>
    <n v="289859"/>
    <s v="/preisvergleich/Relocate/475958351.html?categoryId=18406&amp;pos=10&amp;price=3800.0&amp;productid=2286143&amp;sid=289859&amp;type=offer"/>
    <s v=" Vail­lant ecoTEC ex­clu­siv VC 656/4-7 Brenn­wert­ther­me, L/LL ca­lor­MA­TIC 470f, ohne, Flach­dach rot 80/125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4130"/>
    <n v="289859"/>
    <s v="/preisvergleich/Relocate/481847265.html?categoryId=18406&amp;pos=4&amp;price=4130.0&amp;productid=1750863&amp;sid=289859&amp;type=offer"/>
    <s v=" Jun­kers Ce­ra­pur­Com­fort ZBR 42-3 A 21 Gas-Brenn­wert­ther­me 42 kW, L / LL Jun­kers FR 120, Mon­ta­ge­plat­te 258 + 528-1 (Auf­putz)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800"/>
    <n v="289859"/>
    <s v="/preisvergleich/Relocate/475958446.html?categoryId=18406&amp;pos=11&amp;price=3800.0&amp;productid=2286143&amp;sid=289859&amp;type=offer"/>
    <s v=" Vail­lant ecoTEC ex­clu­siv VC 656/4-7 Brenn­wert­ther­me, L/LL ca­lor­MA­TIC 470f, Zu­be­hör­pa­ket A+B+C+D+E, Flach­dach schwarz 80/125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4130"/>
    <n v="289859"/>
    <s v="/preisvergleich/Relocate/481848306.html?categoryId=18406&amp;pos=5&amp;price=4130.0&amp;productid=1750863&amp;sid=289859&amp;type=offer"/>
    <s v=" Jun­kers Ce­ra­pur­Com­fort ZBR 42-3 A 21 Gas-Brenn­wert­ther­me 42 kW, L / LL Jun­kers FW 200, Mon­ta­ge­plat­te 258, Jun­kers SK 200-5 ZB, ATEC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800"/>
    <n v="289859"/>
    <s v="/preisvergleich/Relocate/475958400.html?categoryId=18406&amp;pos=12&amp;price=3800.0&amp;productid=2286143&amp;sid=289859&amp;type=offer"/>
    <s v=" Vail­lant ecoTEC ex­clu­siv VC 656/4-7 Brenn­wert­ther­me, E / H ca­lor­MA­TIC 470f, ohne, Flach­dach schwarz 80/125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4135"/>
    <n v="289859"/>
    <s v="/preisvergleich/Relocate/481848025.html?categoryId=18406&amp;pos=6&amp;price=4135.0&amp;productid=1750863&amp;sid=289859&amp;type=offer"/>
    <s v=" Jun­kers Ce­ra­pur­Com­fort ZBR 42-3 A 21 Gas-Brenn­wert­ther­me 42 kW, L / LL Jun­kers FW 120, Mon­ta­ge­plat­te 994, Jun­kers ST 120-5 Z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800"/>
    <n v="289859"/>
    <s v="/preisvergleich/Relocate/475957980.html?categoryId=18406&amp;pos=13&amp;price=3800.0&amp;productid=2286143&amp;sid=289859&amp;type=offer"/>
    <s v=" Vail­lant ecoTEC ex­clu­siv VC 656/4-7 Brenn­wert­ther­me, L/LL ca­lor­MA­TIC 470f, ohne, Flach­dach schwarz 80/125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4140"/>
    <n v="289859"/>
    <s v="/preisvergleich/Relocate/481848084.html?categoryId=18406&amp;pos=7&amp;price=4140.0&amp;productid=1750863&amp;sid=289859&amp;type=offer"/>
    <s v=" Jun­kers Ce­ra­pur­Com­fort ZBR 42-3 A 21 Gas-Brenn­wert­ther­me 42 kW, L / LL Jun­kers FW 120, Mon­ta­ge­plat­te 994, Jun­kers SK 200-5 ZB, ATEC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800"/>
    <n v="289859"/>
    <s v="/preisvergleich/Relocate/475958209.html?categoryId=18406&amp;pos=14&amp;price=3800.0&amp;productid=2286143&amp;sid=289859&amp;type=offer"/>
    <s v=" Vail­lant ecoTEC ex­clu­siv VC 656/4-7 Brenn­wert­ther­me, E / H ca­lor­MA­TIC 470f, Zu­be­hör­pa­ket A+B+C+D+E, Flach­dach schwarz 80/125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4140"/>
    <n v="289859"/>
    <s v="/preisvergleich/Relocate/481848135.html?categoryId=18406&amp;pos=8&amp;price=4140.0&amp;productid=1750863&amp;sid=289859&amp;type=offer"/>
    <s v=" Jun­kers Ce­ra­pur­Com­fort ZBR 42-3 A 21 Gas-Brenn­wert­ther­me 42 kW, L / LL Jun­kers FW 120, Mon­ta­ge­plat­te 993, Jun­kers ST 120-5 Z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146 exclusiv"/>
    <n v="3800"/>
    <n v="289859"/>
    <s v="/preisvergleich/Relocate/475957402.html?categoryId=18406&amp;pos=15&amp;price=3800.0&amp;productid=2286143&amp;sid=289859&amp;type=offer"/>
    <s v=" Vail­lant ecoTEC ex­clu­siv VC 656/4-7 Brenn­wert­ther­me, L/LL ca­lor­MA­TIC 470f, Zu­be­hör­pa­ket A+B+C+D+E, Flach­dach rot 80/125 Vail­lant"/>
    <n v="18406"/>
    <x v="21"/>
    <n v="0"/>
    <n v="10"/>
    <e v="#N/A"/>
    <e v="#N/A"/>
    <n v="0"/>
    <n v="33"/>
    <b v="0"/>
    <e v="#N/A"/>
    <s v="FALSCH"/>
    <x v="2"/>
    <s v="146"/>
    <e v="#N/A"/>
    <m/>
    <e v="#N/A"/>
  </r>
  <r>
    <s v="Junkers ZBR 42 3A 23"/>
    <n v="4140"/>
    <n v="289859"/>
    <s v="/preisvergleich/Relocate/481847808.html?categoryId=18406&amp;pos=9&amp;price=4140.0&amp;productid=1750863&amp;sid=289859&amp;type=offer"/>
    <s v=" Jun­kers Ce­ra­pur­Com­fort ZBR 42-3 A 21 Gas-Brenn­wert­ther­me 42 kW, L / LL Jun­kers FW 120, Jun­kers ST 120-5 Z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4145"/>
    <n v="289859"/>
    <s v="/preisvergleich/Relocate/481847171.html?categoryId=18406&amp;pos=10&amp;price=4145.0&amp;productid=1750863&amp;sid=289859&amp;type=offer"/>
    <s v=" Jun­kers Ce­ra­pur­Com­fort ZBR 42-3 A 21 Gas-Brenn­wert­ther­me 42 kW, L / LL Jun­kers FW 200, Mon­ta­ge­plat­te 258, Jun­kers SK 160-5 ZB, Jun­kers Schacht 6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4145"/>
    <n v="289859"/>
    <s v="/preisvergleich/Relocate/481847225.html?categoryId=18406&amp;pos=11&amp;price=4145.0&amp;productid=1750863&amp;sid=289859&amp;type=offer"/>
    <s v=" Jun­kers Ce­ra­pur­Com­fort ZBR 42-3 A 21 Gas-Brenn­wert­ther­me 42 kW, L / LL Jun­kers FW 200, Mon­ta­ge­plat­te 993, Jun­kers SK 160-5 ZB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4145"/>
    <n v="289859"/>
    <s v="/preisvergleich/Relocate/481848251.html?categoryId=18406&amp;pos=12&amp;price=4145.0&amp;productid=1750863&amp;sid=289859&amp;type=offer"/>
    <s v=" Jun­kers Ce­ra­pur­Com­fort ZBR 42-3 A 21 Gas-Brenn­wert­ther­me 42 kW, L / LL Jun­kers FR 50, Mon­ta­ge­plat­te 258 + 223-1 (Un­ter­putz), Jun­kers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4145"/>
    <n v="289859"/>
    <s v="/preisvergleich/Relocate/481848226.html?categoryId=18406&amp;pos=13&amp;price=4145.0&amp;productid=1750863&amp;sid=289859&amp;type=offer"/>
    <s v=" Jun­kers Ce­ra­pur­Com­fort ZBR 42-3 A 21 Gas-Brenn­wert­ther­me 42 kW, L / LL Jun­kers FW 120, Mon­ta­ge­plat­te 258 + 223-1 (Un­ter­putz), Jun­kers AZB09 Dach schwarz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4145"/>
    <n v="289859"/>
    <s v="/preisvergleich/Relocate/481848270.html?categoryId=18406&amp;pos=14&amp;price=4145.0&amp;productid=1750863&amp;sid=289859&amp;type=offer"/>
    <s v=" Jun­kers Ce­ra­pur­Com­fort ZBR 42-3 A 21 Gas-Brenn­wert­ther­me 42 kW, L / LL Jun­kers FW 120, Mon­ta­ge­plat­te 993, Jun­kers SK 200-5 ZB, ATEC Schacht 4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A 23"/>
    <n v="4145"/>
    <n v="289859"/>
    <s v="/preisvergleich/Relocate/481847709.html?categoryId=18406&amp;pos=15&amp;price=4145.0&amp;productid=1750863&amp;sid=289859&amp;type=offer"/>
    <s v=" Jun­kers Ce­ra­pur­Com­fort ZBR 42-3 A 21 Gas-Brenn­wert­ther­me 42 kW, L / LL Jun­kers FW 120, Mon­ta­ge­plat­te 258 + 223-1 (Un­ter­putz), Jun­kers AZB10 Dach rot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exklusiv VC 146"/>
    <n v="3800"/>
    <n v="289859"/>
    <s v="/preisvergleich/Relocate/475957524.html?categoryId=18406&amp;pos=1&amp;price=3800.0&amp;productid=2286143&amp;sid=289859&amp;type=offer"/>
    <s v=" Vail­lant ecoTEC ex­clu­siv VC 656/4-7 Brenn­wert­ther­me, E / H ca­lor­MA­TIC 470f, ohne, Flach­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805"/>
    <n v="289859"/>
    <s v="/preisvergleich/Relocate/475958390.html?categoryId=18406&amp;pos=2&amp;price=3805.0&amp;productid=2286143&amp;sid=289859&amp;type=offer"/>
    <s v=" Vail­lant ecoTEC ex­clu­siv VC 656/4-7 Brenn­wert­ther­me, L/LL ca­lor­MA­TIC 470f, ohne, Schräg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805"/>
    <n v="289859"/>
    <s v="/preisvergleich/Relocate/475957764.html?categoryId=18406&amp;pos=3&amp;price=3805.0&amp;productid=2286143&amp;sid=289859&amp;type=offer"/>
    <s v=" Vail­lant ecoTEC ex­clu­siv VC 656/4-7 Brenn­wert­ther­me, L/LL ca­lor­MA­TIC 470f, ohne, Schräg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805"/>
    <n v="289859"/>
    <s v="/preisvergleich/Relocate/475957805.html?categoryId=18406&amp;pos=4&amp;price=3805.0&amp;productid=2286143&amp;sid=289859&amp;type=offer"/>
    <s v=" Vail­lant ecoTEC ex­clu­siv VC 656/4-7 Brenn­wert­ther­me, E / H ca­lor­MA­TIC 470f, ohne, Schräg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805"/>
    <n v="289859"/>
    <s v="/preisvergleich/Relocate/475957898.html?categoryId=18406&amp;pos=5&amp;price=3805.0&amp;productid=2286143&amp;sid=289859&amp;type=offer"/>
    <s v=" Vail­lant ecoTEC ex­clu­siv VC 656/4-7 Brenn­wert­ther­me, L/LL ca­lor­MA­TIC 470f, Zu­be­hör­pa­ket A+B+C+D+E, Schräg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805"/>
    <n v="289859"/>
    <s v="/preisvergleich/Relocate/475958032.html?categoryId=18406&amp;pos=6&amp;price=3805.0&amp;productid=2286143&amp;sid=289859&amp;type=offer"/>
    <s v=" Vail­lant ecoTEC ex­clu­siv VC 656/4-7 Brenn­wert­ther­me, L/LL ca­lor­MA­TIC 470f, Zu­be­hör­pa­ket A+B+C+D+E, Schräg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Vaillant eco TEC exklusiv VC 146"/>
    <n v="3805"/>
    <n v="289859"/>
    <s v="/preisvergleich/Relocate/475958226.html?categoryId=18406&amp;pos=7&amp;price=3805.0&amp;productid=2286143&amp;sid=289859&amp;type=offer"/>
    <s v=" Vail­lant ecoTEC ex­clu­siv VC 656/4-7 Brenn­wert­ther­me, E / H ca­lor­MA­TIC 470f, ohne, Schräg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50"/>
    <n v="289859"/>
    <s v="/preisvergleich/Relocate/481847137.html?categoryId=18406&amp;pos=1&amp;price=4150.0&amp;productid=1750863&amp;sid=289859&amp;type=offer"/>
    <s v=" Jun­kers Ce­ra­pur­Com­fort ZBR 42-3 A 21 Gas-Brenn­wert­ther­me 42 kW, L / LL Jun­kers FR 50, Mon­ta­ge­plat­te 258 + 528-1 (Auf­putz), Jun­kers Schacht 10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805"/>
    <n v="289859"/>
    <s v="/preisvergleich/Relocate/475957730.html?categoryId=18406&amp;pos=8&amp;price=3805.0&amp;productid=2286143&amp;sid=289859&amp;type=offer"/>
    <s v=" Vail­lant ecoTEC ex­clu­siv VC 656/4-7 Brenn­wert­ther­me, E / H ca­lor­MA­TIC 470f, Zu­be­hör­pa­ket A+B+C+D+E, Schräg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50"/>
    <n v="289859"/>
    <s v="/preisvergleich/Relocate/481847679.html?categoryId=18406&amp;pos=2&amp;price=4150.0&amp;productid=1750863&amp;sid=289859&amp;type=offer"/>
    <s v=" Jun­kers Ce­ra­pur­Com­fort ZBR 42-3 A 21 Gas-Brenn­wert­ther­me 42 kW, L / LL Jun­kers FW 120, Mon­ta­ge­plat­te 258 + 528-1 (Auf­putz), Jun­kers AZB09 Dach schwarz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805"/>
    <n v="289859"/>
    <s v="/preisvergleich/Relocate/475957671.html?categoryId=18406&amp;pos=9&amp;price=3805.0&amp;productid=2286143&amp;sid=289859&amp;type=offer"/>
    <s v=" Vail­lant ecoTEC ex­clu­siv VC 656/4-7 Brenn­wert­ther­me, E / H ca­lor­MA­TIC 470f, Zu­be­hör­pa­ket A+B+C+D+E, Schräg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55"/>
    <n v="289859"/>
    <s v="/preisvergleich/Relocate/481848182.html?categoryId=18406&amp;pos=3&amp;price=4155.0&amp;productid=1750863&amp;sid=289859&amp;type=offer"/>
    <s v=" Jun­kers Ce­ra­pur­Com­fort ZBR 42-3 A 21 Gas-Brenn­wert­ther­me 42 kW, L / LL Jun­kers FR 120, Mon­ta­ge­plat­te 258 + 528-1 (Auf­putz), Jun­kers Schacht 8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824"/>
    <n v="289859"/>
    <s v="/preisvergleich/Relocate/475958304.html?categoryId=18406&amp;pos=10&amp;price=3824.0&amp;productid=2286143&amp;sid=289859&amp;type=offer"/>
    <s v=" Vail­lant ecoTEC ex­clu­siv VC 466/4-7 Brenn­wert­ther­me ohne, ca­lor­MA­TIC 630/3, Flach­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60"/>
    <n v="289859"/>
    <s v="/preisvergleich/Relocate/481848192.html?categoryId=18406&amp;pos=4&amp;price=4160.0&amp;productid=1750863&amp;sid=289859&amp;type=offer"/>
    <s v=" Jun­kers Ce­ra­pur­Com­fort ZBR 42-3 A 21 Gas-Brenn­wert­ther­me 42 kW, L / LL Jun­kers FW 200, Mon­ta­ge­plat­te 994, Jun­kers ST 120-5 Z, Jun­kers Schacht 4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824"/>
    <n v="289859"/>
    <s v="/preisvergleich/Relocate/475957582.html?categoryId=18406&amp;pos=11&amp;price=3824.0&amp;productid=2286143&amp;sid=289859&amp;type=offer"/>
    <s v=" Vail­lant ecoTEC ex­clu­siv VC 356/4-7 Brenn­wert­ther­me ca­lor­MA­TIC 630/3, Zu­be­hör­pa­ket A+B+C+D+E, Schacht­ein­bau 80/125 10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60"/>
    <n v="289859"/>
    <s v="/preisvergleich/Relocate/481847925.html?categoryId=18406&amp;pos=5&amp;price=4160.0&amp;productid=1750863&amp;sid=289859&amp;type=offer"/>
    <s v=" Jun­kers Ce­ra­pur­Com­fort ZBR 42-3 A 21 Gas-Brenn­wert­ther­me 42 kW, L / LL Jun­kers FW 120, Jun­kers Schacht 6 Meter 80/125, Jun­kers SK 200-5 ZB, oh­ne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824"/>
    <n v="289859"/>
    <s v="/preisvergleich/Relocate/475957747.html?categoryId=18406&amp;pos=12&amp;price=3824.0&amp;productid=2286143&amp;sid=289859&amp;type=offer"/>
    <s v=" Vail­lant ecoTEC ex­clu­siv VC 466/4-7 Brenn­wert­ther­me ohne, ca­lor­MA­TIC 630/3, Flach­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60"/>
    <n v="289859"/>
    <s v="/preisvergleich/Relocate/481847700.html?categoryId=18406&amp;pos=6&amp;price=4160.0&amp;productid=1750863&amp;sid=289859&amp;type=offer"/>
    <s v=" Jun­kers Ce­ra­pur­Com­fort ZBR 42-3 A 21 Gas-Brenn­wert­ther­me 42 kW, L / LL Jun­kers FW 120, Mon­ta­ge­plat­te 994, Jun­kers ST 120-5 Z, Jun­kers Schacht 8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829"/>
    <n v="289859"/>
    <s v="/preisvergleich/Relocate/475958080.html?categoryId=18406&amp;pos=13&amp;price=3829.0&amp;productid=2286143&amp;sid=289859&amp;type=offer"/>
    <s v=" Vail­lant ecoTEC ex­clu­siv VC 356/4-7 Brenn­wert­ther­me ca­lor­MA­TIC 630/3, Zu­be­hör­pa­ket A+B+F, Schacht­ein­bau 80/125 10m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65"/>
    <n v="289859"/>
    <s v="/preisvergleich/Relocate/481848085.html?categoryId=18406&amp;pos=7&amp;price=4165.0&amp;productid=1750863&amp;sid=289859&amp;type=offer"/>
    <s v=" Jun­kers Ce­ra­pur­Com­fort ZBR 42-3 A 21 Gas-Brenn­wert­ther­me 42 kW, L / LL Jun­kers FW 120, Mon­ta­ge­plat­te 993, Jun­kers SK 200-5 ZB, ATEC Schacht 6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829"/>
    <n v="289859"/>
    <s v="/preisvergleich/Relocate/475958217.html?categoryId=18406&amp;pos=14&amp;price=3829.0&amp;productid=2286143&amp;sid=289859&amp;type=offer"/>
    <s v=" Vail­lant ecoTEC ex­clu­siv VC 466/4-7 Brenn­wert­ther­me ohne, ca­lor­MA­TIC 630/3, Schrägdach rot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65"/>
    <n v="289859"/>
    <s v="/preisvergleich/Relocate/481847899.html?categoryId=18406&amp;pos=8&amp;price=4165.0&amp;productid=1750863&amp;sid=289859&amp;type=offer"/>
    <s v=" Jun­kers Ce­ra­pur­Com­fort ZBR 42-3 A 21 Gas-Brenn­wert­ther­me 42 kW, L / LL Jun­kers FW 120, Mon­ta­ge­plat­te 994, Jun­kers SK 160-5 ZB, Jun­kers Schacht 4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 TEC exklusiv VC 146"/>
    <n v="3829"/>
    <n v="289859"/>
    <s v="/preisvergleich/Relocate/475957458.html?categoryId=18406&amp;pos=15&amp;price=3829.0&amp;productid=2286143&amp;sid=289859&amp;type=offer"/>
    <s v=" Vail­lant ecoTEC ex­clu­siv VC 466/4-7 Brenn­wert­ther­me ohne, ca­lor­MA­TIC 630/3, Schrägdach schwarz 80/125 Vail­lant"/>
    <n v="18406"/>
    <x v="21"/>
    <n v="0"/>
    <n v="30"/>
    <e v="#N/A"/>
    <e v="#N/A"/>
    <n v="0"/>
    <n v="33"/>
    <b v="0"/>
    <e v="#N/A"/>
    <s v="FALSCH"/>
    <x v="2"/>
    <s v="146"/>
    <e v="#N/A"/>
    <m/>
    <e v="#N/A"/>
  </r>
  <r>
    <s v="Junkers Cerapur 42 kW"/>
    <n v="4165"/>
    <n v="289859"/>
    <s v="/preisvergleich/Relocate/481847994.html?categoryId=18406&amp;pos=9&amp;price=4165.0&amp;productid=1750863&amp;sid=289859&amp;type=offer"/>
    <s v=" Jun­kers Ce­ra­pur­Com­fort ZBR 42-3 A 21 Gas-Brenn­wert­ther­me 42 kW, L / LL Jun­kers FW 200, Jun­kers ST 120-5 Z, Mon­ta­ge­plat­te 258 + 223-1 (Un­ter­putz), Jun­kers 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Cerapur 42 kW"/>
    <n v="4170"/>
    <n v="289859"/>
    <s v="/preisvergleich/Relocate/481847236.html?categoryId=18406&amp;pos=10&amp;price=4170.0&amp;productid=1750863&amp;sid=289859&amp;type=offer"/>
    <s v=" Jun­kers Ce­ra­pur­Com­fort ZBR 42-3 A 21 Gas-Brenn­wert­ther­me 42 kW, L / LL Jun­kers FR 50, Mon­ta­ge­plat­te 994, Jun­kers Schacht 10 Meter 80/125, Jun­kers SK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Cerapur 42 kW"/>
    <n v="4170"/>
    <n v="289859"/>
    <s v="/preisvergleich/Relocate/481847809.html?categoryId=18406&amp;pos=11&amp;price=4170.0&amp;productid=1750863&amp;sid=289859&amp;type=offer"/>
    <s v=" Jun­kers Ce­ra­pur­Com­fort ZBR 42-3 A 21 Gas-Brenn­wert­ther­me 42 kW, L / LL Jun­kers FW 200, Mon­ta­ge­plat­te 258, Jun­kers SK 160-5 ZB, Jun­kers Schacht 8 Me­ter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Cerapur 42 kW"/>
    <n v="4170"/>
    <n v="289859"/>
    <s v="/preisvergleich/Relocate/481847997.html?categoryId=18406&amp;pos=12&amp;price=4170.0&amp;productid=1750863&amp;sid=289859&amp;type=offer"/>
    <s v=" Jun­kers Ce­ra­pur­Com­fort ZBR 42-3 A 21 Gas-Brenn­wert­ther­me 42 kW, L / LL Jun­kers FW 120, Mon­ta­ge­plat­te 994, Jun­kers AZB09 Dach schwarz 80/125, Jun­kers SK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Cerapur 42 kW"/>
    <n v="4170"/>
    <n v="289859"/>
    <s v="/preisvergleich/Relocate/481847575.html?categoryId=18406&amp;pos=13&amp;price=4170.0&amp;productid=1750863&amp;sid=289859&amp;type=offer"/>
    <s v=" Jun­kers Ce­ra­pur­Com­fort ZBR 42-3 A 21 Gas-Brenn­wert­ther­me 42 kW, L / LL Jun­kers FW 200, Mon­ta­ge­plat­te 258 + 223-1 (Un­ter­putz), Jun­kers SK 200-5 ZB, ATEC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Cerapur 42 kW"/>
    <n v="4170"/>
    <n v="289859"/>
    <s v="/preisvergleich/Relocate/481847558.html?categoryId=18406&amp;pos=14&amp;price=4170.0&amp;productid=1750863&amp;sid=289859&amp;type=offer"/>
    <s v=" Jun­kers Ce­ra­pur­Com­fort ZBR 42-3 A 21 Gas-Brenn­wert­ther­me 42 kW, L / LL Jun­kers FW 120, Jun­kers SK 160-5 ZB, Mon­ta­ge­plat­te 258 + 223-1 (Un­ter­putz),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Junkers Cerapur 42 kW"/>
    <n v="4170"/>
    <n v="289859"/>
    <s v="/preisvergleich/Relocate/481847788.html?categoryId=18406&amp;pos=15&amp;price=4170.0&amp;productid=1750863&amp;sid=289859&amp;type=offer"/>
    <s v=" Jun­kers Ce­ra­pur­Com­fort ZBR 42-3 A 21 Gas-Brenn­wert­ther­me 42 kW, L / LL Jun­kers FW 200, Jun­kers ST 120-5 Z, Mon­ta­ge­plat­te 258 + 528-1 (Auf­putz), Jun­kers..."/>
    <n v="18406"/>
    <x v="74"/>
    <n v="20"/>
    <n v="17"/>
    <s v="ur 42 "/>
    <s v="42 "/>
    <n v="70"/>
    <n v="34"/>
    <s v="­me 42 "/>
    <s v="42"/>
    <s v="me 42"/>
    <x v="24"/>
    <e v="#REF!"/>
    <s v="n.a."/>
    <m/>
    <n v="42"/>
  </r>
  <r>
    <s v="Vaillant ecoTEC exclusiv VC146/4-7"/>
    <n v="3839"/>
    <n v="289859"/>
    <s v="/preisvergleich/Relocate/475958053.html?categoryId=18406&amp;pos=1&amp;price=3839.0&amp;productid=2286143&amp;sid=289859&amp;type=offer"/>
    <s v=" Vail­lant ecoTEC ex­clu­siv VC 656/4-7 Brenn­wert­ther­me, L/LL ca­lor­MA­TIC 470/4, Zu­be­hör­pa­ket A+B+F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839"/>
    <n v="289859"/>
    <s v="/preisvergleich/Relocate/475957695.html?categoryId=18406&amp;pos=2&amp;price=3839.0&amp;productid=2286143&amp;sid=289859&amp;type=offer"/>
    <s v=" Vail­lant ecoTEC ex­clu­siv VC 656/4-7 Brenn­wert­ther­me, E / H ca­lor­MA­TIC 470/4, Zu­be­hör­pa­ket A+B+F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844"/>
    <n v="289859"/>
    <s v="/preisvergleich/Relocate/475957690.html?categoryId=18406&amp;pos=3&amp;price=3844.0&amp;productid=2286143&amp;sid=289859&amp;type=offer"/>
    <s v=" Vail­lant Paket 1.68 ecoTEC ex­clu­siv VC 146/4-7, 620/3, VIH S 500 Vail­lant"/>
    <n v="18406"/>
    <x v="21"/>
    <n v="0"/>
    <n v="28"/>
    <e v="#N/A"/>
    <e v="#N/A"/>
    <n v="0"/>
    <n v="18"/>
    <b v="0"/>
    <e v="#N/A"/>
    <s v="FALSCH"/>
    <x v="2"/>
    <s v="146"/>
    <e v="#N/A"/>
    <m/>
    <e v="#N/A"/>
  </r>
  <r>
    <s v="Vaillant ecoTEC exclusiv VC146/4-7"/>
    <n v="3849"/>
    <n v="289859"/>
    <s v="/preisvergleich/Relocate/475958367.html?categoryId=18406&amp;pos=4&amp;price=3849.0&amp;productid=2286143&amp;sid=289859&amp;type=offer"/>
    <s v=" Vail­lant ecoTEC ex­clu­siv VC 466/4-7 Brenn­wert­ther­me ca­lor­MA­TIC 630/3, Zu­be­hör­pa­ket A+B+F, Flach­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849"/>
    <n v="289859"/>
    <s v="/preisvergleich/Relocate/475958415.html?categoryId=18406&amp;pos=5&amp;price=3849.0&amp;productid=2286143&amp;sid=289859&amp;type=offer"/>
    <s v=" Vail­lant ecoTEC ex­clu­siv VC 466/4-7 Brenn­wert­ther­me ca­lor­MA­TIC 630/3, Zu­be­hör­pa­ket A+B+F, Flach­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854"/>
    <n v="289859"/>
    <s v="/preisvergleich/Relocate/475958427.html?categoryId=18406&amp;pos=6&amp;price=3854.0&amp;productid=2286143&amp;sid=289859&amp;type=offer"/>
    <s v=" Vail­lant ecoTEC ex­clu­siv VC 466/4-7 Brenn­wert­ther­me ca­lor­MA­TIC 630/3, Zu­be­hör­pa­ket A+B+F, Schräg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clusiv VC146/4-7"/>
    <n v="3854"/>
    <n v="289859"/>
    <s v="/preisvergleich/Relocate/475957342.html?categoryId=18406&amp;pos=7&amp;price=3854.0&amp;productid=2286143&amp;sid=289859&amp;type=offer"/>
    <s v=" Vail­lant ecoTEC ex­clu­siv VC 466/4-7 Brenn­wert­ther­me ca­lor­MA­TIC 630/3, Zu­be­hör­pa­ket A+B+F, Schräg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4175"/>
    <n v="289859"/>
    <s v="/preisvergleich/Relocate/481847156.html?categoryId=18406&amp;pos=1&amp;price=4175.0&amp;productid=1750863&amp;sid=289859&amp;type=offer"/>
    <s v=" Jun­kers Ce­ra­pur­Com­fort ZBR 42-3 A 21 Gas-Brenn­wert­ther­me 42 kW, L / LL Jun­kers FW 120, Mon­ta­ge­plat­te 258, Jun­kers Schacht 4 Meter 80/125, Jun­kers SK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855"/>
    <n v="289859"/>
    <s v="/preisvergleich/Relocate/475957333.html?categoryId=18406&amp;pos=8&amp;price=3855.0&amp;productid=2286143&amp;sid=289859&amp;type=offer"/>
    <s v=" Vail­lant ecoTEC ex­clu­siv VC 466/4-7 Brenn­wert­ther­me ca­lor­MA­TIC 470f, ohne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4175"/>
    <n v="289859"/>
    <s v="/preisvergleich/Relocate/481848067.html?categoryId=18406&amp;pos=2&amp;price=4175.0&amp;productid=1750863&amp;sid=289859&amp;type=offer"/>
    <s v=" Jun­kers Ce­ra­pur­Com­fort ZBR 42-3 A 21 Gas-Brenn­wert­ther­me 42 kW, L / LL Jun­kers FR 120, Mon­ta­ge­plat­te 258 + 223-1 (Un­ter­putz), Jun­kers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864"/>
    <n v="289859"/>
    <s v="/preisvergleich/Relocate/475958016.html?categoryId=18406&amp;pos=9&amp;price=3864.0&amp;productid=2286143&amp;sid=289859&amp;type=offer"/>
    <s v=" Vail­lant Paket 1.69 ecoTEC ex­clu­siv VC 206/4-7, 620/3, VIH S 500 Vail­lant"/>
    <n v="18406"/>
    <x v="21"/>
    <n v="0"/>
    <n v="28"/>
    <e v="#N/A"/>
    <e v="#N/A"/>
    <n v="0"/>
    <n v="18"/>
    <b v="0"/>
    <e v="#N/A"/>
    <s v="FALSCH"/>
    <x v="2"/>
    <s v="146"/>
    <e v="#N/A"/>
    <m/>
    <e v="#N/A"/>
  </r>
  <r>
    <s v="Junkers Cerapur Comfort ZBR 42-3A 23"/>
    <n v="4180"/>
    <n v="289859"/>
    <s v="/preisvergleich/Relocate/481847671.html?categoryId=18406&amp;pos=3&amp;price=4180.0&amp;productid=1750863&amp;sid=289859&amp;type=offer"/>
    <s v=" Jun­kers Ce­ra­pur­Com­fort ZBR 42-3 A 21 Gas-Brenn­wert­ther­me 42 kW, L / LL Jun­kers FR 120, Mon­ta­ge­plat­te 993, Jun­kers Schacht 8 Meter 80/125, Jun­kers SK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874"/>
    <n v="289859"/>
    <s v="/preisvergleich/Relocate/475957903.html?categoryId=18406&amp;pos=10&amp;price=3874.0&amp;productid=2286143&amp;sid=289859&amp;type=offer"/>
    <s v=" Vail­lant ecoTEC ex­clu­siv VC 656/4-7 Brenn­wert­ther­me, E / H ohne, au­ro­MA­TIC 620/3, Flach­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4180"/>
    <n v="289859"/>
    <s v="/preisvergleich/Relocate/481847655.html?categoryId=18406&amp;pos=4&amp;price=4180.0&amp;productid=1750863&amp;sid=289859&amp;type=offer"/>
    <s v=" Jun­kers Ce­ra­pur­Com­fort ZBR 42-3 A 21 Gas-Brenn­wert­ther­me 42 kW, L / LL Jun­kers FW 120, Mon­ta­ge­plat­te 258 + 528-1 (Auf­putz), Jun­kers SK 200-5 ZB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874"/>
    <n v="289859"/>
    <s v="/preisvergleich/Relocate/475957351.html?categoryId=18406&amp;pos=11&amp;price=3874.0&amp;productid=2286143&amp;sid=289859&amp;type=offer"/>
    <s v=" Vail­lant ecoTEC ex­clu­siv VC 656/4-7 Brenn­wert­ther­me, E / H au­ro­MA­TIC 620/3, Zu­be­hör­pa­ket A+B+C+D+E, Flach­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4180"/>
    <n v="289859"/>
    <s v="/preisvergleich/Relocate/481847522.html?categoryId=18406&amp;pos=5&amp;price=4180.0&amp;productid=1750863&amp;sid=289859&amp;type=offer"/>
    <s v=" Jun­kers Ce­ra­pur­Com­fort ZBR 42-3 A 21 Gas-Brenn­wert­ther­me 42 kW, L / LL Jun­kers FW 120, Mon­ta­ge­plat­te 994, Jun­kers SK 200-5 ZB, ATEC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874"/>
    <n v="289859"/>
    <s v="/preisvergleich/Relocate/475957329.html?categoryId=18406&amp;pos=12&amp;price=3874.0&amp;productid=2286143&amp;sid=289859&amp;type=offer"/>
    <s v=" Vail­lant ecoTEC ex­clu­siv VC 656/4-7 Brenn­wert­ther­me, E / H ohne, au­ro­MA­TIC 620/3, Flach­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4185"/>
    <n v="289859"/>
    <s v="/preisvergleich/Relocate/481847231.html?categoryId=18406&amp;pos=6&amp;price=4185.0&amp;productid=1750863&amp;sid=289859&amp;type=offer"/>
    <s v=" Jun­kers Ce­ra­pur­Com­fort ZBR 42-3 A 21 Gas-Brenn­wert­ther­me 42 kW, L / LL Jun­kers FW 200, Jun­kers Schacht 4 Meter 80/125, Jun­kers SK 200-5 ZB, oh­ne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874"/>
    <n v="289859"/>
    <s v="/preisvergleich/Relocate/475957274.html?categoryId=18406&amp;pos=13&amp;price=3874.0&amp;productid=2286143&amp;sid=289859&amp;type=offer"/>
    <s v=" Vail­lant ecoTEC ex­clu­siv VC 656/4-7 Brenn­wert­ther­me, E / H au­ro­MA­TIC 620/3, Zu­be­hör­pa­ket A+B+C+D+E, Flach­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4185"/>
    <n v="289859"/>
    <s v="/preisvergleich/Relocate/481848299.html?categoryId=18406&amp;pos=7&amp;price=4185.0&amp;productid=1750863&amp;sid=289859&amp;type=offer"/>
    <s v=" Jun­kers Ce­ra­pur­Com­fort ZBR 42-3 A 21 Gas-Brenn­wert­ther­me 42 kW, L / LL Jun­kers FW 120, Mon­ta­ge­plat­te 993, Jun­kers SK 200-5 ZB, ATEC Schacht 8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874"/>
    <n v="289859"/>
    <s v="/preisvergleich/Relocate/475959557.html?categoryId=18406&amp;pos=14&amp;price=3874.0&amp;productid=2286143&amp;sid=289859&amp;type=offer"/>
    <s v=" Vail­lant ecoTEC ex­clu­siv VC 656/4-7 Brenn­wert­ther­me, L/LL ohne, au­ro­MA­TIC 620/3, Flach­dach rot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4185"/>
    <n v="289859"/>
    <s v="/preisvergleich/Relocate/481847516.html?categoryId=18406&amp;pos=8&amp;price=4185.0&amp;productid=1750863&amp;sid=289859&amp;type=offer"/>
    <s v=" Jun­kers Ce­ra­pur­Com­fort ZBR 42-3 A 21 Gas-Brenn­wert­ther­me 42 kW, L / LL Jun­kers FW 120, Mon­ta­ge­plat­te 994, Jun­kers ST 120-5 Z, Jun­kers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exclusiv VC146/4-7"/>
    <n v="3874"/>
    <n v="289859"/>
    <s v="/preisvergleich/Relocate/475959548.html?categoryId=18406&amp;pos=15&amp;price=3874.0&amp;productid=2286143&amp;sid=289859&amp;type=offer"/>
    <s v=" Vail­lant ecoTEC ex­clu­siv VC 656/4-7 Brenn­wert­ther­me, L/LL ohne, au­ro­MA­TIC 620/3, Flach­dach schwarz 80/125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Junkers Cerapur Comfort ZBR 42-3A 23"/>
    <n v="4190"/>
    <n v="289859"/>
    <s v="/preisvergleich/Relocate/481847952.html?categoryId=18406&amp;pos=9&amp;price=4190.0&amp;productid=1750863&amp;sid=289859&amp;type=offer"/>
    <s v=" Jun­kers Ce­ra­pur­Com­fort ZBR 42-3 A 21 Gas-Brenn­wert­ther­me 42 kW, L / LL Jun­kers FW 120, Mon­ta­ge­plat­te 993, Jun­kers ST 120-5 Z, Jun­kers Schacht 10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A 23"/>
    <n v="4190"/>
    <n v="289859"/>
    <s v="/preisvergleich/Relocate/481848041.html?categoryId=18406&amp;pos=10&amp;price=4190.0&amp;productid=1750863&amp;sid=289859&amp;type=offer"/>
    <s v=" Jun­kers Ce­ra­pur­Com­fort ZBR 42-3 A 21 Gas-Brenn­wert­ther­me 42 kW, L / LL Jun­kers FW 200, Mon­ta­ge­plat­te 994, Jun­kers ST 120-5 Z, Jun­kers Schacht 6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A 23"/>
    <n v="4190"/>
    <n v="289859"/>
    <s v="/preisvergleich/Relocate/481847761.html?categoryId=18406&amp;pos=11&amp;price=4190.0&amp;productid=1750863&amp;sid=289859&amp;type=offer"/>
    <s v=" Jun­kers Ce­ra­pur­Com­fort ZBR 42-3 A 21 Gas-Brenn­wert­ther­me 42 kW, L / LL Jun­kers FW 200, Mon­ta­ge­plat­te 258 + 223-1 (Un­ter­putz), Jun­kers SK 200-5 ZB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A 23"/>
    <n v="4195"/>
    <n v="289859"/>
    <s v="/preisvergleich/Relocate/481848235.html?categoryId=18406&amp;pos=12&amp;price=4195.0&amp;productid=1750863&amp;sid=289859&amp;type=offer"/>
    <s v=" Jun­kers Ce­ra­pur­Com­fort ZBR 42-3 A 21 Gas-Brenn­wert­ther­me 42 kW, L / LL Jun­kers FW 200, Mon­ta­ge­plat­te 993, Jun­kers ST 120-5 Z, Jun­kers Schacht 6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A 23"/>
    <n v="4195"/>
    <n v="289859"/>
    <s v="/preisvergleich/Relocate/481847870.html?categoryId=18406&amp;pos=13&amp;price=4195.0&amp;productid=1750863&amp;sid=289859&amp;type=offer"/>
    <s v=" Jun­kers Ce­ra­pur­Com­fort ZBR 42-3 A 21 Gas-Brenn­wert­ther­me 42 kW, L / LL Jun­kers FW 120, Jun­kers SK 160-5 ZB, Mon­ta­ge­plat­te 258 + 223-1 (Un­ter­putz),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A 23"/>
    <n v="4195"/>
    <n v="289859"/>
    <s v="/preisvergleich/Relocate/481847977.html?categoryId=18406&amp;pos=14&amp;price=4195.0&amp;productid=1750863&amp;sid=289859&amp;type=offer"/>
    <s v=" Jun­kers Ce­ra­pur­Com­fort ZBR 42-3 A 21 Gas-Brenn­wert­ther­me 42 kW, L / LL Jun­kers FW 200, Mon­ta­ge­plat­te 258 + 528-1 (Auf­putz), Jun­kers SK 200-5 ZB, ATEC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Junkers Cerapur Comfort ZBR 42-3A 23"/>
    <n v="4195"/>
    <n v="289859"/>
    <s v="/preisvergleich/Relocate/481847607.html?categoryId=18406&amp;pos=15&amp;price=4195.0&amp;productid=1750863&amp;sid=289859&amp;type=offer"/>
    <s v=" Jun­kers Ce­ra­pur­Com­fort ZBR 42-3 A 21 Gas-Brenn­wert­ther­me 42 kW, L / LL Jun­kers FW 120, Mon­ta­ge­plat­te 994, Jun­kers SK 160-5 ZB, Jun­kers Schacht 6 Me­ter..."/>
    <n v="18406"/>
    <x v="74"/>
    <n v="0"/>
    <n v="29"/>
    <e v="#N/A"/>
    <e v="#N/A"/>
    <n v="70"/>
    <n v="34"/>
    <s v="­me 42 "/>
    <s v="42"/>
    <s v="me 42"/>
    <x v="24"/>
    <s v="42-"/>
    <e v="#N/A"/>
    <m/>
    <n v="42"/>
  </r>
  <r>
    <s v="Vaillant ecoTEC 146 4 7"/>
    <n v="3874"/>
    <n v="289859"/>
    <s v="/preisvergleich/Relocate/475959373.html?categoryId=18406&amp;pos=1&amp;price=3874.0&amp;productid=2286143&amp;sid=289859&amp;type=offer"/>
    <s v=" Vail­lant ecoTEC ex­clu­siv VC 656/4-7 Brenn­wert­ther­me, L/LL au­ro­MA­TIC 620/3, Zu­be­hör­pa­ket A+B+C+D+E, Flach­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874"/>
    <n v="289859"/>
    <s v="/preisvergleich/Relocate/475959403.html?categoryId=18406&amp;pos=2&amp;price=3874.0&amp;productid=2286143&amp;sid=289859&amp;type=offer"/>
    <s v=" Vail­lant ecoTEC ex­clu­siv VC 656/4-7 Brenn­wert­ther­me, L/LL au­ro­MA­TIC 620/3, Zu­be­hör­pa­ket A+B+C+D+E, Flach­dach schwarz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879"/>
    <n v="289859"/>
    <s v="/preisvergleich/Relocate/475958262.html?categoryId=18406&amp;pos=3&amp;price=3879.0&amp;productid=2286143&amp;sid=289859&amp;type=offer"/>
    <s v=" Vail­lant ecoTEC ex­clu­siv VC 656/4-7 Brenn­wert­ther­me, E / H ohne, au­ro­MA­TIC 620/3, Schrägdach schwarz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879"/>
    <n v="289859"/>
    <s v="/preisvergleich/Relocate/475958167.html?categoryId=18406&amp;pos=4&amp;price=3879.0&amp;productid=2286143&amp;sid=289859&amp;type=offer"/>
    <s v=" Vail­lant ecoTEC ex­clu­siv VC 656/4-7 Brenn­wert­ther­me, E / H ohne, au­ro­MA­TIC 620/3, Schräg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879"/>
    <n v="289859"/>
    <s v="/preisvergleich/Relocate/475958186.html?categoryId=18406&amp;pos=5&amp;price=3879.0&amp;productid=2286143&amp;sid=289859&amp;type=offer"/>
    <s v=" Vail­lant ecoTEC ex­clu­siv VC 656/4-7 Brenn­wert­ther­me, E / H au­ro­MA­TIC 620/3, Zu­be­hör­pa­ket A+B+C+D+E, Schrägdach schwarz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879"/>
    <n v="289859"/>
    <s v="/preisvergleich/Relocate/475957596.html?categoryId=18406&amp;pos=6&amp;price=3879.0&amp;productid=2286143&amp;sid=289859&amp;type=offer"/>
    <s v=" Vail­lant ecoTEC ex­clu­siv VC 656/4-7 Brenn­wert­ther­me, E / H au­ro­MA­TIC 620/3, Zu­be­hör­pa­ket A+B+C+D+E, Schräg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Vaillant ecoTEC 146 4 7"/>
    <n v="3879"/>
    <n v="289859"/>
    <s v="/preisvergleich/Relocate/475959755.html?categoryId=18406&amp;pos=7&amp;price=3879.0&amp;productid=2286143&amp;sid=289859&amp;type=offer"/>
    <s v=" Vail­lant ecoTEC ex­clu­siv VC 656/4-7 Brenn­wert­ther­me, L/LL ohne, au­ro­MA­TIC 620/3, Schräg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00"/>
    <n v="289859"/>
    <s v="/preisvergleich/Relocate/481847197.html?categoryId=18406&amp;pos=1&amp;price=4200.0&amp;productid=1750863&amp;sid=289859&amp;type=offer"/>
    <s v=" Jun­kers Ce­ra­pur­Com­fort ZBR 42-3 A 21 Gas-Brenn­wert­ther­me 42 kW, L / LL Jun­kers FW 200, Mon­ta­ge­plat­te 258 + 223-1 (Un­ter­putz), Jun­kers AZB10 Dach rot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879"/>
    <n v="289859"/>
    <s v="/preisvergleich/Relocate/475959695.html?categoryId=18406&amp;pos=8&amp;price=3879.0&amp;productid=2286143&amp;sid=289859&amp;type=offer"/>
    <s v=" Vail­lant ecoTEC ex­clu­siv VC 656/4-7 Brenn­wert­ther­me, L/LL au­ro­MA­TIC 620/3, Zu­be­hör­pa­ket A+B+C+D+E, Schrägdach schwarz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00"/>
    <n v="289859"/>
    <s v="/preisvergleich/Relocate/481847113.html?categoryId=18406&amp;pos=2&amp;price=4200.0&amp;productid=1750863&amp;sid=289859&amp;type=offer"/>
    <s v=" Jun­kers Ce­ra­pur­Com­fort ZBR 42-3 A 21 Gas-Brenn­wert­ther­me 42 kW, L / LL Jun­kers FW 200, Jun­kers SK 160-5 ZB, Mon­ta­ge­plat­te 258 + 528-1 (Auf­putz), Jun­kers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879"/>
    <n v="289859"/>
    <s v="/preisvergleich/Relocate/475959715.html?categoryId=18406&amp;pos=9&amp;price=3879.0&amp;productid=2286143&amp;sid=289859&amp;type=offer"/>
    <s v=" Vail­lant ecoTEC ex­clu­siv VC 656/4-7 Brenn­wert­ther­me, L/LL au­ro­MA­TIC 620/3, Zu­be­hör­pa­ket A+B+C+D+E, Schräg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00"/>
    <n v="289859"/>
    <s v="/preisvergleich/Relocate/481847469.html?categoryId=18406&amp;pos=3&amp;price=4200.0&amp;productid=1750863&amp;sid=289859&amp;type=offer"/>
    <s v=" Jun­kers Ce­ra­pur­Com­fort ZBR 42-3 A 21 Gas-Brenn­wert­ther­me 42 kW, L / LL Jun­kers FW 120, Mon­ta­ge­plat­te 994, Jun­kers SK 200-5 ZB, ATEC Schacht 10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879"/>
    <n v="289859"/>
    <s v="/preisvergleich/Relocate/475959377.html?categoryId=18406&amp;pos=10&amp;price=3879.0&amp;productid=2286143&amp;sid=289859&amp;type=offer"/>
    <s v=" Vail­lant ecoTEC ex­clu­siv VC 656/4-7 Brenn­wert­ther­me, L/LL ohne, au­ro­MA­TIC 620/3, Schrägdach schwarz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00"/>
    <n v="289859"/>
    <s v="/preisvergleich/Relocate/481847442.html?categoryId=18406&amp;pos=4&amp;price=4200.0&amp;productid=1750863&amp;sid=289859&amp;type=offer"/>
    <s v=" Jun­kers Ce­ra­pur­Com­fort ZBR 42-3 A 21 Gas-Brenn­wert­ther­me 42 kW, L / LL Jun­kers FR 120, Mon­ta­ge­plat­te 994, Jun­kers Schacht 10 Meter 80/125, Jun­kers SK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880"/>
    <n v="289859"/>
    <s v="/preisvergleich/Relocate/475957275.html?categoryId=18406&amp;pos=11&amp;price=3880.0&amp;productid=2286143&amp;sid=289859&amp;type=offer"/>
    <s v=" Vail­lant ecoTEC ex­clu­siv VC 466/4-7 Brenn­wert­ther­me ca­lor­MA­TIC 470f, Zu­be­hör­pa­ket A+B+F, Schacht­ein­bau 80/125 7.5m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05"/>
    <n v="289859"/>
    <s v="/preisvergleich/Relocate/481847145.html?categoryId=18406&amp;pos=5&amp;price=4205.0&amp;productid=1750863&amp;sid=289859&amp;type=offer"/>
    <s v=" Jun­kers Ce­ra­pur­Com­fort ZBR 42-3 A 21 Gas-Brenn­wert­ther­me 42 kW, L / LL Jun­kers FW 120, Mon­ta­ge­plat­te 258, Jun­kers Schacht 6 Meter 80/125, Jun­kers SK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895"/>
    <n v="289859"/>
    <s v="/preisvergleich/Relocate/475958313.html?categoryId=18406&amp;pos=12&amp;price=3895.0&amp;productid=2286143&amp;sid=289859&amp;type=offer"/>
    <s v=" Vail­lant ecoTEC ex­clu­siv VC 466/4-7 Brenn­wert­ther­me ca­lor­MA­TIC 470f, ohne, Schacht­ein­bau 80/125 10m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05"/>
    <n v="289859"/>
    <s v="/preisvergleich/Relocate/481848127.html?categoryId=18406&amp;pos=6&amp;price=4205.0&amp;productid=1750863&amp;sid=289859&amp;type=offer"/>
    <s v=" Jun­kers Ce­ra­pur­Com­fort ZBR 42-3 A 21 Gas-Brenn­wert­ther­me 42 kW, L / LL Jun­kers FW 200, Mon­ta­ge­plat­te 258 + 528-1 (Auf­putz), Jun­kers AZB09 Dach schwarz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900"/>
    <n v="289859"/>
    <s v="/preisvergleich/Relocate/475957345.html?categoryId=18406&amp;pos=13&amp;price=3900.0&amp;productid=2286143&amp;sid=289859&amp;type=offer"/>
    <s v=" Vail­lant ecoTEC ex­clu­siv VC 656/4-7 Brenn­wert­ther­me, E / H ca­lor­MA­TIC 470f, Zu­be­hör­pa­ket A+B+F, Flach­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05"/>
    <n v="289859"/>
    <s v="/preisvergleich/Relocate/481848213.html?categoryId=18406&amp;pos=7&amp;price=4205.0&amp;productid=1750863&amp;sid=289859&amp;type=offer"/>
    <s v=" Jun­kers Ce­ra­pur­Com­fort ZBR 42-3 A 21 Gas-Brenn­wert­ther­me 42 kW, L / LL Jun­kers FR 120, Mon­ta­ge­plat­te 993, Jun­kers Schacht 10 Meter 80/125, Jun­kers SK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900"/>
    <n v="289859"/>
    <s v="/preisvergleich/Relocate/475957697.html?categoryId=18406&amp;pos=14&amp;price=3900.0&amp;productid=2286143&amp;sid=289859&amp;type=offer"/>
    <s v=" Vail­lant ecoTEC ex­clu­siv VC 656/4-7 Brenn­wert­ther­me, E / H ca­lor­MA­TIC 470f, Zu­be­hör­pa­ket A+B+F, Flach­dach schwarz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15"/>
    <n v="289859"/>
    <s v="/preisvergleich/Relocate/481847428.html?categoryId=18406&amp;pos=8&amp;price=4215.0&amp;productid=1750863&amp;sid=289859&amp;type=offer"/>
    <s v=" Jun­kers Ce­ra­pur­Com­fort ZBR 42-3 A 21 Gas-Brenn­wert­ther­me 42 kW, L / LL Jun­kers FW 200, Mon­ta­ge­plat­te 258 + 528-1 (Auf­putz), Jun­kers SK 200-5 ZB, ATEC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TEC 146 4 7"/>
    <n v="3900"/>
    <n v="289859"/>
    <s v="/preisvergleich/Relocate/475957240.html?categoryId=18406&amp;pos=15&amp;price=3900.0&amp;productid=2286143&amp;sid=289859&amp;type=offer"/>
    <s v=" Vail­lant ecoTEC ex­clu­siv VC 656/4-7 Brenn­wert­ther­me, L/LL ca­lor­MA­TIC 470f, Zu­be­hör­pa­ket A+B+F, Flach­dach rot 80/125 Vail­lant"/>
    <n v="18406"/>
    <x v="21"/>
    <n v="0"/>
    <n v="17"/>
    <e v="#N/A"/>
    <e v="#N/A"/>
    <n v="0"/>
    <n v="33"/>
    <b v="0"/>
    <e v="#N/A"/>
    <s v="FALSCH"/>
    <x v="2"/>
    <s v="146"/>
    <e v="#N/A"/>
    <m/>
    <e v="#N/A"/>
  </r>
  <r>
    <s v="Junkers 42 kw"/>
    <n v="4220"/>
    <n v="289859"/>
    <s v="/preisvergleich/Relocate/481847186.html?categoryId=18406&amp;pos=9&amp;price=4220.0&amp;productid=1750863&amp;sid=289859&amp;type=offer"/>
    <s v=" Jun­kers Ce­ra­pur­Com­fort ZBR 42-3 A 21 Gas-Brenn­wert­ther­me 42 kW, L / LL Jun­kers FW 200, Mon­ta­ge­plat­te 993, Jun­kers ST 120-5 Z, Jun­kers Schacht 8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42 kw"/>
    <n v="4220"/>
    <n v="289859"/>
    <s v="/preisvergleich/Relocate/481847862.html?categoryId=18406&amp;pos=10&amp;price=4220.0&amp;productid=1750863&amp;sid=289859&amp;type=offer"/>
    <s v=" Jun­kers Ce­ra­pur­Com­fort ZBR 42-3 A 21 Gas-Brenn­wert­ther­me 42 kW, L / LL Jun­kers FW 200, Jun­kers ST 120-5 Z, Mon­ta­ge­plat­te 258 + 528-1 (Auf­putz), Jun­kers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42 kw"/>
    <n v="4220"/>
    <n v="289859"/>
    <s v="/preisvergleich/Relocate/481847904.html?categoryId=18406&amp;pos=11&amp;price=4220.0&amp;productid=1750863&amp;sid=289859&amp;type=offer"/>
    <s v=" Jun­kers Ce­ra­pur­Com­fort ZBR 42-3 A 21 Gas-Brenn­wert­ther­me 42 kW, L / LL Jun­kers FW 200, Mon­ta­ge­plat­te 994, Jun­kers SK 160-5 ZB, Jun­kers Schacht 4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42 kw"/>
    <n v="4220"/>
    <n v="289859"/>
    <s v="/preisvergleich/Relocate/481848000.html?categoryId=18406&amp;pos=12&amp;price=4220.0&amp;productid=1750863&amp;sid=289859&amp;type=offer"/>
    <s v=" Jun­kers Ce­ra­pur­Com­fort ZBR 42-3 A 21 Gas-Brenn­wert­ther­me 42 kW, L / LL Jun­kers FW 120, Mon­ta­ge­plat­te 994, Jun­kers SK 160-5 ZB, Jun­kers Schacht 8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42 kw"/>
    <n v="4220"/>
    <n v="289859"/>
    <s v="/preisvergleich/Relocate/481847784.html?categoryId=18406&amp;pos=13&amp;price=4220.0&amp;productid=1750863&amp;sid=289859&amp;type=offer"/>
    <s v=" Jun­kers Ce­ra­pur­Com­fort ZBR 42-3 A 21 Gas-Brenn­wert­ther­me 42 kW, L / LL Jun­kers FW 200, Mon­ta­ge­plat­te 993, Jun­kers SK 200-5 ZB, ATEC Schacht 6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42 kw"/>
    <n v="4225"/>
    <n v="289859"/>
    <s v="/preisvergleich/Relocate/481848160.html?categoryId=18406&amp;pos=14&amp;price=4225.0&amp;productid=1750863&amp;sid=289859&amp;type=offer"/>
    <s v=" Jun­kers Ce­ra­pur­Com­fort ZBR 42-3 A 21 Gas-Brenn­wert­ther­me 42 kW, L / LL Jun­kers FW 200, Mon­ta­ge­plat­te 993, Jun­kers SK 160-5 ZB, Jun­kers Schacht 4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Junkers 42 kw"/>
    <n v="4225"/>
    <n v="289859"/>
    <s v="/preisvergleich/Relocate/481847887.html?categoryId=18406&amp;pos=15&amp;price=4225.0&amp;productid=1750863&amp;sid=289859&amp;type=offer"/>
    <s v=" Jun­kers Ce­ra­pur­Com­fort ZBR 42-3 A 21 Gas-Brenn­wert­ther­me 42 kW, L / LL Jun­kers FW 120, Mon­ta­ge­plat­te 993, Jun­kers SK 160-5 ZB, Jun­kers Schacht 8 Me­ter..."/>
    <n v="18406"/>
    <x v="74"/>
    <n v="0"/>
    <n v="9"/>
    <e v="#N/A"/>
    <e v="#N/A"/>
    <n v="70"/>
    <n v="34"/>
    <s v="­me 42 "/>
    <s v="42"/>
    <s v="me 42"/>
    <x v="24"/>
    <s v="42 "/>
    <e v="#N/A"/>
    <m/>
    <n v="42"/>
  </r>
  <r>
    <s v="Vaillant eco TEC 146 4 7"/>
    <n v="3900"/>
    <n v="289859"/>
    <s v="/preisvergleich/Relocate/475959693.html?categoryId=18406&amp;pos=1&amp;price=3900.0&amp;productid=2286143&amp;sid=289859&amp;type=offer"/>
    <s v=" Vail­lant ecoTEC ex­clu­siv VC 656/4-7 Brenn­wert­ther­me, L/LL ca­lor­MA­TIC 470f, Zu­be­hör­pa­ket A+B+F, Flach­dach schwarz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905"/>
    <n v="289859"/>
    <s v="/preisvergleich/Relocate/475958309.html?categoryId=18406&amp;pos=2&amp;price=3905.0&amp;productid=2286143&amp;sid=289859&amp;type=offer"/>
    <s v=" Vail­lant ecoTEC ex­clu­siv VC 656/4-7 Brenn­wert­ther­me, L/LL ca­lor­MA­TIC 470f, Zu­be­hör­pa­ket A+B+F, Schrägdach schwarz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905"/>
    <n v="289859"/>
    <s v="/preisvergleich/Relocate/475957605.html?categoryId=18406&amp;pos=3&amp;price=3905.0&amp;productid=2286143&amp;sid=289859&amp;type=offer"/>
    <s v=" Vail­lant ecoTEC ex­clu­siv VC 656/4-7 Brenn­wert­ther­me, L/LL ca­lor­MA­TIC 470f, Zu­be­hör­pa­ket A+B+F, Schrägdach rot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905"/>
    <n v="289859"/>
    <s v="/preisvergleich/Relocate/475957577.html?categoryId=18406&amp;pos=4&amp;price=3905.0&amp;productid=2286143&amp;sid=289859&amp;type=offer"/>
    <s v=" Vail­lant ecoTEC ex­clu­siv VC 656/4-7 Brenn­wert­ther­me, E / H ca­lor­MA­TIC 470f, Zu­be­hör­pa­ket A+B+F, Schrägdach rot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905"/>
    <n v="289859"/>
    <s v="/preisvergleich/Relocate/475957704.html?categoryId=18406&amp;pos=5&amp;price=3905.0&amp;productid=2286143&amp;sid=289859&amp;type=offer"/>
    <s v=" Vail­lant ecoTEC ex­clu­siv VC 656/4-7 Brenn­wert­ther­me, E / H ca­lor­MA­TIC 470f, Zu­be­hör­pa­ket A+B+F, Schrägdach schwarz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Vaillant eco TEC 146 4 7"/>
    <n v="3909"/>
    <n v="289859"/>
    <s v="/preisvergleich/Relocate/475959081.html?categoryId=18406&amp;pos=6&amp;price=3909.0&amp;productid=2286143&amp;sid=289859&amp;type=offer"/>
    <s v=" Vail­lant Paket 1.131 ecoTEC ex­clu­siv VC 656/4-7, 630/3, E/H Vail­lant"/>
    <n v="18406"/>
    <x v="21"/>
    <n v="0"/>
    <n v="18"/>
    <e v="#N/A"/>
    <e v="#N/A"/>
    <n v="0"/>
    <n v="18"/>
    <b v="0"/>
    <e v="#N/A"/>
    <s v="FALSCH"/>
    <x v="2"/>
    <s v="146"/>
    <e v="#N/A"/>
    <m/>
    <e v="#N/A"/>
  </r>
  <r>
    <s v="Vaillant eco TEC 146 4 7"/>
    <n v="3909"/>
    <n v="289859"/>
    <s v="/preisvergleich/Relocate/475959336.html?categoryId=18406&amp;pos=7&amp;price=3909.0&amp;productid=2286143&amp;sid=289859&amp;type=offer"/>
    <s v=" Vail­lant Paket 1.132 ecoTEC ex­clu­siv VC 656/4-7, 630/3, L/LL Vail­lant"/>
    <n v="18406"/>
    <x v="21"/>
    <n v="0"/>
    <n v="18"/>
    <e v="#N/A"/>
    <e v="#N/A"/>
    <n v="0"/>
    <n v="18"/>
    <b v="0"/>
    <e v="#N/A"/>
    <s v="FALSCH"/>
    <x v="2"/>
    <s v="146"/>
    <e v="#N/A"/>
    <m/>
    <e v="#N/A"/>
  </r>
  <r>
    <s v="Junkers ZBR 42 3 A23"/>
    <n v="4225"/>
    <n v="289859"/>
    <s v="/preisvergleich/Relocate/481847421.html?categoryId=18406&amp;pos=1&amp;price=4225.0&amp;productid=1750863&amp;sid=289859&amp;type=offer"/>
    <s v=" Jun­kers Ce­ra­pur­Com­fort ZBR 42-3 A 21 Gas-Brenn­wert­ther­me 42 kW, L / LL Jun­kers FW 200, Mon­ta­ge­plat­te 994, Jun­kers AZB10 Dach rot 80/125, Jun­kers SK 200-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920"/>
    <n v="289859"/>
    <s v="/preisvergleich/Relocate/475957844.html?categoryId=18406&amp;pos=8&amp;price=3920.0&amp;productid=2286143&amp;sid=289859&amp;type=offer"/>
    <s v=" Vail­lant ecoTEC ex­clu­siv VC 466/4-7 Brenn­wert­ther­me ca­lor­MA­TIC 470f, Zu­be­hör­pa­ket A+B+F, Schacht­ein­bau 80/125 10m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4230"/>
    <n v="289859"/>
    <s v="/preisvergleich/Relocate/481848311.html?categoryId=18406&amp;pos=2&amp;price=4230.0&amp;productid=1750863&amp;sid=289859&amp;type=offer"/>
    <s v=" Jun­kers Ce­ra­pur­Com­fort ZBR 42-3 A 21 Gas-Brenn­wert­ther­me 42 kW, L / LL Jun­kers FW 200, Jun­kers SK 160-5 ZB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929"/>
    <n v="289859"/>
    <s v="/preisvergleich/Relocate/475958140.html?categoryId=18406&amp;pos=9&amp;price=3929.0&amp;productid=2286143&amp;sid=289859&amp;type=offer"/>
    <s v=" Vail­lant ecoTEC ex­clu­siv VC 466/4-7 Brenn­wert­ther­me ohne, au­ro­MA­TIC 620/3, Schacht­ein­bau 80/125 7.5m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4230"/>
    <n v="289859"/>
    <s v="/preisvergleich/Relocate/481848019.html?categoryId=18406&amp;pos=3&amp;price=4230.0&amp;productid=1750863&amp;sid=289859&amp;type=offer"/>
    <s v=" Jun­kers Ce­ra­pur­Com­fort ZBR 42-3 A 21 Gas-Brenn­wert­ther­me 42 kW, L / LL Jun­kers FW 200, Mon­ta­ge­plat­te 993, Jun­kers AZB10 Dach rot 80/125, Jun­kers SK 200-5 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954"/>
    <n v="289859"/>
    <s v="/preisvergleich/Relocate/475957362.html?categoryId=18406&amp;pos=10&amp;price=3954.0&amp;productid=2286143&amp;sid=289859&amp;type=offer"/>
    <s v=" Vail­lant ecoTEC ex­clu­siv VC 466/4-7 Brenn­wert­ther­me au­ro­MA­TIC 620/3, Zu­be­hör­pa­ket A+B+F, Schacht­ein­bau 80/125 7.5m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4230"/>
    <n v="289859"/>
    <s v="/preisvergleich/Relocate/481847557.html?categoryId=18406&amp;pos=4&amp;price=4230.0&amp;productid=1750863&amp;sid=289859&amp;type=offer"/>
    <s v=" Jun­kers Ce­ra­pur­Com­fort ZBR 42-3 A 21 Gas-Brenn­wert­ther­me 42 kW, L / LL Jun­kers FW 200, Mon­ta­ge­plat­te 993, Jun­kers AZB09 Dach schwarz 80/125, Jun­kers SK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969"/>
    <n v="289859"/>
    <s v="/preisvergleich/Relocate/475958370.html?categoryId=18406&amp;pos=11&amp;price=3969.0&amp;productid=2286143&amp;sid=289859&amp;type=offer"/>
    <s v=" Vail­lant ecoTEC ex­clu­siv VC 466/4-7 Brenn­wert­ther­me ohne, au­ro­MA­TIC 620/3, Schacht­ein­bau 80/125 10m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4230"/>
    <n v="289859"/>
    <s v="/preisvergleich/Relocate/481847656.html?categoryId=18406&amp;pos=5&amp;price=4230.0&amp;productid=1750863&amp;sid=289859&amp;type=offer"/>
    <s v=" Jun­kers Ce­ra­pur­Com­fort ZBR 42-3 A 21 Gas-Brenn­wert­ther­me 42 kW, L / LL Jun­kers FW 120, Mon­ta­ge­plat­te 258, Jun­kers Schacht 8 Meter 80/125, Jun­kers SK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974"/>
    <n v="289859"/>
    <s v="/preisvergleich/Relocate/475959284.html?categoryId=18406&amp;pos=12&amp;price=3974.0&amp;productid=2286143&amp;sid=289859&amp;type=offer"/>
    <s v=" Vail­lant ecoTEC ex­clu­siv VC 656/4-7 Brenn­wert­ther­me, L/LL ohne, ca­lor­MA­TIC 630/3, Flach­dach rot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4235"/>
    <n v="289859"/>
    <s v="/preisvergleich/Relocate/481847625.html?categoryId=18406&amp;pos=6&amp;price=4235.0&amp;productid=1750863&amp;sid=289859&amp;type=offer"/>
    <s v=" Jun­kers Ce­ra­pur­Com­fort ZBR 42-3 A 21 Gas-Brenn­wert­ther­me 42 kW, L / LL Jun­kers FW 200, Mon­ta­ge­plat­te 994, Jun­kers SK 200-5 ZB, ATEC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974"/>
    <n v="289859"/>
    <s v="/preisvergleich/Relocate/475958325.html?categoryId=18406&amp;pos=13&amp;price=3974.0&amp;productid=2286143&amp;sid=289859&amp;type=offer"/>
    <s v=" Vail­lant ecoTEC ex­clu­siv VC 656/4-7 Brenn­wert­ther­me, E / H au­ro­MA­TIC 620/3, Zu­be­hör­pa­ket A+B+F, Flach­dach schwarz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4235"/>
    <n v="289859"/>
    <s v="/preisvergleich/Relocate/481847624.html?categoryId=18406&amp;pos=7&amp;price=4235.0&amp;productid=1750863&amp;sid=289859&amp;type=offer"/>
    <s v=" Jun­kers Ce­ra­pur­Com­fort ZBR 42-3 A 21 Gas-Brenn­wert­ther­me 42 kW, L / LL Jun­kers FW 200, Mon­ta­ge­plat­te 258 + 528-1 (Auf­putz), Jun­kers SK 200-5 ZB, ATEC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974"/>
    <n v="289859"/>
    <s v="/preisvergleich/Relocate/475958291.html?categoryId=18406&amp;pos=14&amp;price=3974.0&amp;productid=2286143&amp;sid=289859&amp;type=offer"/>
    <s v=" Vail­lant ecoTEC ex­clu­siv VC 656/4-7 Brenn­wert­ther­me, E / H ca­lor­MA­TIC 630/3, Zu­be­hör­pa­ket A+B+C+D+E, Flach­dach rot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4240"/>
    <n v="289859"/>
    <s v="/preisvergleich/Relocate/481847684.html?categoryId=18406&amp;pos=8&amp;price=4240.0&amp;productid=1750863&amp;sid=289859&amp;type=offer"/>
    <s v=" Jun­kers Ce­ra­pur­Com­fort ZBR 42-3 A 21 Gas-Brenn­wert­ther­me 42 kW, L / LL Jun­kers FW 200, Mon­ta­ge­plat­te 994, Jun­kers ST 120-5 Z, Jun­kers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 TEC 146 4 7"/>
    <n v="3974"/>
    <n v="289859"/>
    <s v="/preisvergleich/Relocate/475958391.html?categoryId=18406&amp;pos=15&amp;price=3974.0&amp;productid=2286143&amp;sid=289859&amp;type=offer"/>
    <s v=" Vail­lant ecoTEC ex­clu­siv VC 656/4-7 Brenn­wert­ther­me, E / H ohne, ca­lor­MA­TIC 630/3, Flach­dach schwarz 80/125 Vail­lant"/>
    <n v="18406"/>
    <x v="21"/>
    <n v="0"/>
    <n v="18"/>
    <e v="#N/A"/>
    <e v="#N/A"/>
    <n v="0"/>
    <n v="33"/>
    <b v="0"/>
    <e v="#N/A"/>
    <s v="FALSCH"/>
    <x v="2"/>
    <s v="146"/>
    <e v="#N/A"/>
    <m/>
    <e v="#N/A"/>
  </r>
  <r>
    <s v="Junkers ZBR 42 3 A23"/>
    <n v="4245"/>
    <n v="289859"/>
    <s v="/preisvergleich/Relocate/481848101.html?categoryId=18406&amp;pos=9&amp;price=4245.0&amp;productid=1750863&amp;sid=289859&amp;type=offer"/>
    <s v=" Jun­kers Ce­ra­pur­Com­fort ZBR 42-3 A 21 Gas-Brenn­wert­ther­me 42 kW, L / LL Jun­kers FW 120, Mon­ta­ge­plat­te 994, Jun­kers SK 160-5 ZB, Jun­kers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4245"/>
    <n v="289859"/>
    <s v="/preisvergleich/Relocate/481848244.html?categoryId=18406&amp;pos=10&amp;price=4245.0&amp;productid=1750863&amp;sid=289859&amp;type=offer"/>
    <s v=" Jun­kers Ce­ra­pur­Com­fort ZBR 42-3 A 21 Gas-Brenn­wert­ther­me 42 kW, L / LL Jun­kers FW 200, Mon­ta­ge­plat­te 993, Jun­kers ST 120-5 Z, Jun­kers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4250"/>
    <n v="289859"/>
    <s v="/preisvergleich/Relocate/481847760.html?categoryId=18406&amp;pos=11&amp;price=4250.0&amp;productid=1750863&amp;sid=289859&amp;type=offer"/>
    <s v=" Jun­kers Ce­ra­pur­Com­fort ZBR 42-3 A 21 Gas-Brenn­wert­ther­me 42 kW, L / LL Jun­kers FW 200, Jun­kers SK 160-5 ZB, Mon­ta­ge­plat­te 258 + 223-1 (Un­ter­putz),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4255"/>
    <n v="289859"/>
    <s v="/preisvergleich/Relocate/481847627.html?categoryId=18406&amp;pos=12&amp;price=4255.0&amp;productid=1750863&amp;sid=289859&amp;type=offer"/>
    <s v=" Jun­kers Ce­ra­pur­Com­fort ZBR 42-3 A 21 Gas-Brenn­wert­ther­me 42 kW, L / LL Jun­kers FW 200, Mon­ta­ge­plat­te 994, Jun­kers SK 200-5 ZB, ATEC Schacht 10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4255"/>
    <n v="289859"/>
    <s v="/preisvergleich/Relocate/481847423.html?categoryId=18406&amp;pos=13&amp;price=4255.0&amp;productid=1750863&amp;sid=289859&amp;type=offer"/>
    <s v=" Jun­kers Ce­ra­pur­Com­fort ZBR 42-3 A 21 Gas-Brenn­wert­ther­me 42 kW, L / LL Jun­kers FW 200, Jun­kers SK 160-5 ZB, Mon­ta­ge­plat­te 258 + 528-1 (Auf­putz), Jun­kers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4280"/>
    <n v="289859"/>
    <s v="/preisvergleich/Relocate/481847587.html?categoryId=18406&amp;pos=14&amp;price=4280.0&amp;productid=1750863&amp;sid=289859&amp;type=offer"/>
    <s v=" Jun­kers Ce­ra­pur­Com­fort ZBR 42-3 A 21 Gas-Brenn­wert­ther­me 42 kW, L / LL Jun­kers FW 200, Mon­ta­ge­plat­te 993, Jun­kers SK 160-5 ZB, Jun­kers Schacht 8 Me­ter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Junkers ZBR 42 3 A23"/>
    <n v="4285"/>
    <n v="289859"/>
    <s v="/preisvergleich/Relocate/481848283.html?categoryId=18406&amp;pos=15&amp;price=4285.0&amp;productid=1750863&amp;sid=289859&amp;type=offer"/>
    <s v=" Jun­kers Ce­ra­pur­Com­fort ZBR 42-3 A 21 Gas-Brenn­wert­ther­me 42 kW, L / LL Jun­kers FW 200, Mon­ta­ge­plat­te 258, Jun­kers Schacht 8 Meter 80/125, Jun­kers SK..."/>
    <n v="18406"/>
    <x v="74"/>
    <n v="0"/>
    <n v="13"/>
    <e v="#N/A"/>
    <e v="#N/A"/>
    <n v="70"/>
    <n v="34"/>
    <s v="­me 42 "/>
    <s v="42"/>
    <s v="me 42"/>
    <x v="24"/>
    <s v="42 "/>
    <e v="#N/A"/>
    <m/>
    <n v="42"/>
  </r>
  <r>
    <s v="Vaillant ecoTEC VC 146 4 7"/>
    <n v="3974"/>
    <n v="289859"/>
    <s v="/preisvergleich/Relocate/475958109.html?categoryId=18406&amp;pos=1&amp;price=3974.0&amp;productid=2286143&amp;sid=289859&amp;type=offer"/>
    <s v=" Vail­lant ecoTEC ex­clu­siv VC 656/4-7 Brenn­wert­ther­me, E / H au­ro­MA­TIC 620/3, Zu­be­hör­pa­ket A+B+F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974"/>
    <n v="289859"/>
    <s v="/preisvergleich/Relocate/475958216.html?categoryId=18406&amp;pos=2&amp;price=3974.0&amp;productid=2286143&amp;sid=289859&amp;type=offer"/>
    <s v=" Vail­lant ecoTEC ex­clu­siv VC 656/4-7 Brenn­wert­ther­me, E / H ca­lor­MA­TIC 630/3, Zu­be­hör­pa­ket A+B+C+D+E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974"/>
    <n v="289859"/>
    <s v="/preisvergleich/Relocate/475957226.html?categoryId=18406&amp;pos=3&amp;price=3974.0&amp;productid=2286143&amp;sid=289859&amp;type=offer"/>
    <s v=" Vail­lant ecoTEC ex­clu­siv VC 656/4-7 Brenn­wert­ther­me, E / H ohne, ca­lor­MA­TIC 630/3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974"/>
    <n v="289859"/>
    <s v="/preisvergleich/Relocate/475959759.html?categoryId=18406&amp;pos=4&amp;price=3974.0&amp;productid=2286143&amp;sid=289859&amp;type=offer"/>
    <s v=" Vail­lant ecoTEC ex­clu­siv VC 656/4-7 Brenn­wert­ther­me, L/LL ca­lor­MA­TIC 630/3, Zu­be­hör­pa­ket A+B+C+D+E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974"/>
    <n v="289859"/>
    <s v="/preisvergleich/Relocate/475959708.html?categoryId=18406&amp;pos=5&amp;price=3974.0&amp;productid=2286143&amp;sid=289859&amp;type=offer"/>
    <s v=" Vail­lant ecoTEC ex­clu­siv VC 656/4-7 Brenn­wert­ther­me, L/LL au­ro­MA­TIC 620/3, Zu­be­hör­pa­ket A+B+F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974"/>
    <n v="289859"/>
    <s v="/preisvergleich/Relocate/475959645.html?categoryId=18406&amp;pos=6&amp;price=3974.0&amp;productid=2286143&amp;sid=289859&amp;type=offer"/>
    <s v=" Vail­lant ecoTEC ex­clu­siv VC 656/4-7 Brenn­wert­ther­me, L/LL au­ro­MA­TIC 620/3, Zu­be­hör­pa­ket A+B+F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Vaillant ecoTEC VC 146 4 7"/>
    <n v="3974"/>
    <n v="289859"/>
    <s v="/preisvergleich/Relocate/475959659.html?categoryId=18406&amp;pos=7&amp;price=3974.0&amp;productid=2286143&amp;sid=289859&amp;type=offer"/>
    <s v=" Vail­lant ecoTEC ex­clu­siv VC 656/4-7 Brenn­wert­ther­me, L/LL ca­lor­MA­TIC 630/3, Zu­be­hör­pa­ket A+B+C+D+E, Flach­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305"/>
    <n v="289859"/>
    <s v="/preisvergleich/Relocate/481847574.html?categoryId=18406&amp;pos=1&amp;price=4305.0&amp;productid=1750863&amp;sid=289859&amp;type=offer"/>
    <s v=" Jun­kers Ce­ra­pur­Com­fort ZBR 42-3 A 21 Gas-Brenn­wert­ther­me 42 kW, L / LL Jun­kers FW 200, Mon­ta­ge­plat­te 993, Jun­kers SK 160-5 ZB, Jun­kers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974"/>
    <n v="289859"/>
    <s v="/preisvergleich/Relocate/475959415.html?categoryId=18406&amp;pos=8&amp;price=3974.0&amp;productid=2286143&amp;sid=289859&amp;type=offer"/>
    <s v=" Vail­lant ecoTEC ex­clu­siv VC 656/4-7 Brenn­wert­ther­me, L/LL ohne, ca­lor­MA­TIC 630/3, Flach­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315"/>
    <n v="289859"/>
    <s v="/preisvergleich/Relocate/481847644.html?categoryId=18406&amp;pos=2&amp;price=4315.0&amp;productid=1750863&amp;sid=289859&amp;type=offer"/>
    <s v=" Jun­kers Ce­ra­pur­Com­fort ZBR 42-3 A 21 Gas-Brenn­wert­ther­me 42 kW, L / LL Jun­kers FW 200, Mon­ta­ge­plat­te 258 + 528-1 (Auf­putz), Jun­kers Schacht 4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979"/>
    <n v="289859"/>
    <s v="/preisvergleich/Relocate/475958377.html?categoryId=18406&amp;pos=9&amp;price=3979.0&amp;productid=2286143&amp;sid=289859&amp;type=offer"/>
    <s v=" Vail­lant ecoTEC ex­clu­siv VC 656/4-7 Brenn­wert­ther­me, E / H ca­lor­MA­TIC 630/3, Zu­be­hör­pa­ket A+B+C+D+E, Schräg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340"/>
    <n v="289859"/>
    <s v="/preisvergleich/Relocate/481847403.html?categoryId=18406&amp;pos=3&amp;price=4340.0&amp;productid=1750863&amp;sid=289859&amp;type=offer"/>
    <s v=" Jun­kers Ce­ra­pur­Com­fort ZBR 42-3 A 21 Gas-Brenn­wert­ther­me 42 kW, L / LL Jun­kers FW 200, Mon­ta­ge­plat­te 258 + 223-1 (Un­ter­putz), Jun­kers Schacht 6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979"/>
    <n v="289859"/>
    <s v="/preisvergleich/Relocate/475958368.html?categoryId=18406&amp;pos=10&amp;price=3979.0&amp;productid=2286143&amp;sid=289859&amp;type=offer"/>
    <s v=" Vail­lant ecoTEC ex­clu­siv VC 656/4-7 Brenn­wert­ther­me, E / H au­ro­MA­TIC 620/3, Zu­be­hör­pa­ket A+B+F, Schräg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345"/>
    <n v="289859"/>
    <s v="/preisvergleich/Relocate/481847455.html?categoryId=18406&amp;pos=4&amp;price=4345.0&amp;productid=1750863&amp;sid=289859&amp;type=offer"/>
    <s v=" Jun­kers Ce­ra­pur­Com­fort ZBR 42-3 A 21 Gas-Brenn­wert­ther­me 42 kW, L / LL Jun­kers FW 200, Mon­ta­ge­plat­te 258 + 528-1 (Auf­putz), Jun­kers Schacht 6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979"/>
    <n v="289859"/>
    <s v="/preisvergleich/Relocate/475958464.html?categoryId=18406&amp;pos=11&amp;price=3979.0&amp;productid=2286143&amp;sid=289859&amp;type=offer"/>
    <s v=" Vail­lant ecoTEC ex­clu­siv VC 656/4-7 Brenn­wert­ther­me, E / H ohne, ca­lor­MA­TIC 630/3, Schräg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370"/>
    <n v="289859"/>
    <s v="/preisvergleich/Relocate/481848184.html?categoryId=18406&amp;pos=5&amp;price=4370.0&amp;productid=1750863&amp;sid=289859&amp;type=offer"/>
    <s v=" Jun­kers Ce­ra­pur­Com­fort ZBR 42-3 A 21 Gas-Brenn­wert­ther­me 42 kW, L / LL Jun­kers FW 200, Mon­ta­ge­plat­te 258 + 528-1 (Auf­putz), Jun­kers Schacht 8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979"/>
    <n v="289859"/>
    <s v="/preisvergleich/Relocate/475957836.html?categoryId=18406&amp;pos=12&amp;price=3979.0&amp;productid=2286143&amp;sid=289859&amp;type=offer"/>
    <s v=" Vail­lant ecoTEC ex­clu­siv VC 656/4-7 Brenn­wert­ther­me, E / H ca­lor­MA­TIC 630/3, Zu­be­hör­pa­ket A+B+C+D+E, Schräg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370"/>
    <n v="289859"/>
    <s v="/preisvergleich/Relocate/481847673.html?categoryId=18406&amp;pos=6&amp;price=4370.0&amp;productid=1750863&amp;sid=289859&amp;type=offer"/>
    <s v=" Jun­kers Ce­ra­pur­Com­fort ZBR 42-3 A 21 Gas-Brenn­wert­ther­me 42 kW, L / LL Jun­kers FW 200, Mon­ta­ge­plat­te 993, Jun­kers Schacht 6 Meter 80/125, Jun­kers SK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979"/>
    <n v="289859"/>
    <s v="/preisvergleich/Relocate/475957407.html?categoryId=18406&amp;pos=13&amp;price=3979.0&amp;productid=2286143&amp;sid=289859&amp;type=offer"/>
    <s v=" Vail­lant ecoTEC ex­clu­siv VC 656/4-7 Brenn­wert­ther­me, E / H au­ro­MA­TIC 620/3, Zu­be­hör­pa­ket A+B+F, Schrägdach schwarz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390"/>
    <n v="289859"/>
    <s v="/preisvergleich/Relocate/481848106.html?categoryId=18406&amp;pos=7&amp;price=4390.0&amp;productid=1750863&amp;sid=289859&amp;type=offer"/>
    <s v=" Jun­kers Ce­ra­pur­Com­fort ZBR 42-3 A 21 Gas-Brenn­wert­ther­me 42 kW, L / LL Jun­kers FW 200, Mon­ta­ge­plat­te 994, Jun­kers Schacht 8 Meter 80/125, Jun­kers SK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979"/>
    <n v="289859"/>
    <s v="/preisvergleich/Relocate/475957227.html?categoryId=18406&amp;pos=14&amp;price=3979.0&amp;productid=2286143&amp;sid=289859&amp;type=offer"/>
    <s v=" Vail­lant ecoTEC ex­clu­siv VC 656/4-7 Brenn­wert­ther­me, E / H ohne, ca­lor­MA­TIC 630/3, Schräg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395"/>
    <n v="289859"/>
    <s v="/preisvergleich/Relocate/481847851.html?categoryId=18406&amp;pos=8&amp;price=4395.0&amp;productid=1750863&amp;sid=289859&amp;type=offer"/>
    <s v=" Jun­kers Ce­ra­pur­Com­fort ZBR 42-3 A 21 Gas-Brenn­wert­ther­me 42 kW, L / LL Jun­kers FW 200, Mon­ta­ge­plat­te 258 + 528-1 (Auf­putz), Jun­kers Schacht 10 Me­ter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 146 4 7"/>
    <n v="3979"/>
    <n v="289859"/>
    <s v="/preisvergleich/Relocate/475959861.html?categoryId=18406&amp;pos=15&amp;price=3979.0&amp;productid=2286143&amp;sid=289859&amp;type=offer"/>
    <s v=" Vail­lant ecoTEC ex­clu­siv VC 656/4-7 Brenn­wert­ther­me, L/LL ca­lor­MA­TIC 630/3, Zu­be­hör­pa­ket A+B+C+D+E, Schrägdach rot 80/125 Vail­lant"/>
    <n v="18406"/>
    <x v="21"/>
    <n v="0"/>
    <n v="20"/>
    <e v="#N/A"/>
    <e v="#N/A"/>
    <n v="0"/>
    <n v="33"/>
    <b v="0"/>
    <e v="#N/A"/>
    <s v="FALSCH"/>
    <x v="2"/>
    <s v="146"/>
    <e v="#N/A"/>
    <m/>
    <e v="#N/A"/>
  </r>
  <r>
    <s v="Junkers CerapurComfort ZBR 42-3A23"/>
    <n v="4420"/>
    <n v="289859"/>
    <s v="/preisvergleich/Relocate/481847976.html?categoryId=18406&amp;pos=9&amp;price=4420.0&amp;productid=1750863&amp;sid=289859&amp;type=offer"/>
    <s v=" Jun­kers Ce­ra­pur­Com­fort ZBR 42-3 A 21 Gas-Brenn­wert­ther­me 42 kW, L / LL Jun­kers FW 200, Mon­ta­ge­plat­te 993, Jun­kers Schacht 10 Meter 80/125, Jun­kers SK..."/>
    <n v="18406"/>
    <x v="74"/>
    <n v="0"/>
    <n v="28"/>
    <e v="#N/A"/>
    <e v="#N/A"/>
    <n v="70"/>
    <n v="34"/>
    <s v="­me 42 "/>
    <s v="42"/>
    <s v="me 42"/>
    <x v="24"/>
    <s v="42-"/>
    <e v="#N/A"/>
    <m/>
    <n v="42"/>
  </r>
  <r>
    <s v="Vaillant ecotec VC146"/>
    <n v="3979"/>
    <n v="289859"/>
    <s v="/preisvergleich/Relocate/475959754.html?categoryId=18406&amp;pos=1&amp;price=3979.0&amp;productid=2286143&amp;sid=289859&amp;type=offer"/>
    <s v=" Vail­lant ecoTEC ex­clu­siv VC 656/4-7 Brenn­wert­ther­me, L/LL au­ro­MA­TIC 620/3, Zu­be­hör­pa­ket A+B+F, Schrägdach schwarz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979"/>
    <n v="289859"/>
    <s v="/preisvergleich/Relocate/475959790.html?categoryId=18406&amp;pos=2&amp;price=3979.0&amp;productid=2286143&amp;sid=289859&amp;type=offer"/>
    <s v=" Vail­lant ecoTEC ex­clu­siv VC 656/4-7 Brenn­wert­ther­me, L/LL ohne, ca­lor­MA­TIC 630/3, Schrägdach rot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979"/>
    <n v="289859"/>
    <s v="/preisvergleich/Relocate/475959621.html?categoryId=18406&amp;pos=3&amp;price=3979.0&amp;productid=2286143&amp;sid=289859&amp;type=offer"/>
    <s v=" Vail­lant ecoTEC ex­clu­siv VC 656/4-7 Brenn­wert­ther­me, L/LL ohne, ca­lor­MA­TIC 630/3, Schrägdach schwarz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979"/>
    <n v="289859"/>
    <s v="/preisvergleich/Relocate/475959622.html?categoryId=18406&amp;pos=4&amp;price=3979.0&amp;productid=2286143&amp;sid=289859&amp;type=offer"/>
    <s v=" Vail­lant ecoTEC ex­clu­siv VC 656/4-7 Brenn­wert­ther­me, L/LL ca­lor­MA­TIC 630/3, Zu­be­hör­pa­ket A+B+C+D+E, Schrägdach schwarz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979"/>
    <n v="289859"/>
    <s v="/preisvergleich/Relocate/475959365.html?categoryId=18406&amp;pos=5&amp;price=3979.0&amp;productid=2286143&amp;sid=289859&amp;type=offer"/>
    <s v=" Vail­lant ecoTEC ex­clu­siv VC 656/4-7 Brenn­wert­ther­me, L/LL au­ro­MA­TIC 620/3, Zu­be­hör­pa­ket A+B+F, Schrägdach rot 80/125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994"/>
    <n v="289859"/>
    <s v="/preisvergleich/Relocate/475957207.html?categoryId=18406&amp;pos=6&amp;price=3994.0&amp;productid=2286143&amp;sid=289859&amp;type=offer"/>
    <s v=" Vail­lant ecoTEC ex­clu­siv VC 466/4-7 Brenn­wert­ther­me au­ro­MA­TIC 620/3, Zu­be­hör­pa­ket A+B+F, Schacht­ein­bau 80/125 10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3999"/>
    <n v="289859"/>
    <s v="/preisvergleich/Relocate/475957230.html?categoryId=18406&amp;pos=7&amp;price=3999.0&amp;productid=2286143&amp;sid=289859&amp;type=offer"/>
    <s v=" Vail­lant Paket 1.70 ecoTEC ex­clu­siv VC 276/4-7, 620/3, VIH S 500 Vail­lant"/>
    <n v="18406"/>
    <x v="21"/>
    <n v="0"/>
    <n v="19"/>
    <e v="#N/A"/>
    <e v="#N/A"/>
    <n v="0"/>
    <n v="18"/>
    <b v="0"/>
    <e v="#N/A"/>
    <s v="FALSCH"/>
    <x v="2"/>
    <s v="146"/>
    <e v="#N/A"/>
    <m/>
    <e v="#N/A"/>
  </r>
  <r>
    <s v="Vaillant ecotec VC146"/>
    <n v="4000"/>
    <n v="289859"/>
    <s v="/preisvergleich/Relocate/475958350.html?categoryId=18406&amp;pos=8&amp;price=4000.0&amp;productid=2286143&amp;sid=289859&amp;type=offer"/>
    <s v=" Vail­lant ecoTEC ex­clu­siv VC 656/4-7 Brenn­wert­ther­me, L/LL ca­lor­MA­TIC 470f, ohne, Schacht­ein­bau 80/125 7.5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4000"/>
    <n v="289859"/>
    <s v="/preisvergleich/Relocate/475958213.html?categoryId=18406&amp;pos=9&amp;price=4000.0&amp;productid=2286143&amp;sid=289859&amp;type=offer"/>
    <s v=" Vail­lant ecoTEC ex­clu­siv VC 656/4-7 Brenn­wert­ther­me, L/LL ca­lor­MA­TIC 470f, Zu­be­hör­pa­ket A+B+C+D+E, Schacht­ein­bau 80/125 7.5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4000"/>
    <n v="289859"/>
    <s v="/preisvergleich/Relocate/475957482.html?categoryId=18406&amp;pos=10&amp;price=4000.0&amp;productid=2286143&amp;sid=289859&amp;type=offer"/>
    <s v=" Vail­lant ecoTEC ex­clu­siv VC 656/4-7 Brenn­wert­ther­me, E / H ca­lor­MA­TIC 470f, Zu­be­hör­pa­ket A+B+C+D+E, Schacht­ein­bau 80/125 7.5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4000"/>
    <n v="289859"/>
    <s v="/preisvergleich/Relocate/475957633.html?categoryId=18406&amp;pos=11&amp;price=4000.0&amp;productid=2286143&amp;sid=289859&amp;type=offer"/>
    <s v=" Vail­lant ecoTEC ex­clu­siv VC 656/4-7 Brenn­wert­ther­me, E / H ca­lor­MA­TIC 470f, ohne, Schacht­ein­bau 80/125 7.5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4029"/>
    <n v="289859"/>
    <s v="/preisvergleich/Relocate/475958432.html?categoryId=18406&amp;pos=12&amp;price=4029.0&amp;productid=2286143&amp;sid=289859&amp;type=offer"/>
    <s v=" Vail­lant ecoTEC ex­clu­siv VC 466/4-7 Brenn­wert­ther­me ohne, ca­lor­MA­TIC 630/3, Schacht­ein­bau 80/125 7.5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4045"/>
    <n v="289859"/>
    <s v="/preisvergleich/Relocate/475957984.html?categoryId=18406&amp;pos=13&amp;price=4045.0&amp;productid=2286143&amp;sid=289859&amp;type=offer"/>
    <s v=" Vail­lant ecoTEC ex­clu­siv VC 656/4-7 Brenn­wert­ther­me, L/LL ca­lor­MA­TIC 470f, ohne, Schacht­ein­bau 80/125 10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4045"/>
    <n v="289859"/>
    <s v="/preisvergleich/Relocate/475958238.html?categoryId=18406&amp;pos=14&amp;price=4045.0&amp;productid=2286143&amp;sid=289859&amp;type=offer"/>
    <s v=" Vail­lant ecoTEC ex­clu­siv VC 656/4-7 Brenn­wert­ther­me, L/LL ca­lor­MA­TIC 470f, Zu­be­hör­pa­ket A+B+C+D+E, Schacht­ein­bau 80/125 10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ecotec VC146"/>
    <n v="4045"/>
    <n v="289859"/>
    <s v="/preisvergleich/Relocate/475958195.html?categoryId=18406&amp;pos=15&amp;price=4045.0&amp;productid=2286143&amp;sid=289859&amp;type=offer"/>
    <s v=" Vail­lant ecoTEC ex­clu­siv VC 656/4-7 Brenn­wert­ther­me, E / H ca­lor­MA­TIC 470f, ohne, Schacht­ein­bau 80/125 10m Vail­lant"/>
    <n v="18406"/>
    <x v="21"/>
    <n v="0"/>
    <n v="19"/>
    <e v="#N/A"/>
    <e v="#N/A"/>
    <n v="0"/>
    <n v="33"/>
    <b v="0"/>
    <e v="#N/A"/>
    <s v="FALSCH"/>
    <x v="2"/>
    <s v="146"/>
    <e v="#N/A"/>
    <m/>
    <e v="#N/A"/>
  </r>
  <r>
    <s v="Vaillant VC146 exclusiv"/>
    <n v="4045"/>
    <n v="289859"/>
    <s v="/preisvergleich/Relocate/475957617.html?categoryId=18406&amp;pos=1&amp;price=4045.0&amp;productid=2286143&amp;sid=289859&amp;type=offer"/>
    <s v=" Vail­lant ecoTEC ex­clu­siv VC 656/4-7 Brenn­wert­ther­me, E / H ca­lor­MA­TIC 470f, Zu­be­hör­pa­ket A+B+C+D+E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54"/>
    <n v="289859"/>
    <s v="/preisvergleich/Relocate/475957954.html?categoryId=18406&amp;pos=2&amp;price=4054.0&amp;productid=2286143&amp;sid=289859&amp;type=offer"/>
    <s v=" Vail­lant ecoTEC ex­clu­siv VC 466/4-7 Brenn­wert­ther­me ca­lor­MA­TIC 630/3, Zu­be­hör­pa­ket A+B+F, Schacht­ein­bau 80/125 7.5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69"/>
    <n v="289859"/>
    <s v="/preisvergleich/Relocate/475957287.html?categoryId=18406&amp;pos=3&amp;price=4069.0&amp;productid=2286143&amp;sid=289859&amp;type=offer"/>
    <s v=" Vail­lant ecoTEC ex­clu­siv VC 466/4-7 Brenn­wert­ther­me ohne, ca­lor­MA­TIC 630/3, Schacht­ein­bau 80/125 10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4"/>
    <n v="289859"/>
    <s v="/preisvergleich/Relocate/475957857.html?categoryId=18406&amp;pos=4&amp;price=4074.0&amp;productid=2286143&amp;sid=289859&amp;type=offer"/>
    <s v=" Vail­lant ecoTEC ex­clu­siv VC 656/4-7 Brenn­wert­ther­me, E / H ca­lor­MA­TIC 630/3, Zu­be­hör­pa­ket A+B+F, Flach­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4"/>
    <n v="289859"/>
    <s v="/preisvergleich/Relocate/475958171.html?categoryId=18406&amp;pos=5&amp;price=4074.0&amp;productid=2286143&amp;sid=289859&amp;type=offer"/>
    <s v=" Vail­lant ecoTEC ex­clu­siv VC 656/4-7 Brenn­wert­ther­me, E / H au­ro­MA­TIC 620/3, Zu­be­hör­pa­ket A+B+C+D+E, Schacht­ein­bau 80/125 7.5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4"/>
    <n v="289859"/>
    <s v="/preisvergleich/Relocate/475958161.html?categoryId=18406&amp;pos=6&amp;price=4074.0&amp;productid=2286143&amp;sid=289859&amp;type=offer"/>
    <s v=" Vail­lant ecoTEC ex­clu­siv VC 656/4-7 Brenn­wert­ther­me, E / H ca­lor­MA­TIC 630/3, Zu­be­hör­pa­ket A+B+F, Flach­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4"/>
    <n v="289859"/>
    <s v="/preisvergleich/Relocate/475957442.html?categoryId=18406&amp;pos=7&amp;price=4074.0&amp;productid=2286143&amp;sid=289859&amp;type=offer"/>
    <s v=" Vail­lant ecoTEC ex­clu­siv VC 656/4-7 Brenn­wert­ther­me, E / H ohne, au­ro­MA­TIC 620/3, Schacht­ein­bau 80/125 7.5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4"/>
    <n v="289859"/>
    <s v="/preisvergleich/Relocate/475959780.html?categoryId=18406&amp;pos=8&amp;price=4074.0&amp;productid=2286143&amp;sid=289859&amp;type=offer"/>
    <s v=" Vail­lant ecoTEC ex­clu­siv VC 656/4-7 Brenn­wert­ther­me, L/LL ohne, au­ro­MA­TIC 620/3, Schacht­ein­bau 80/125 7.5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4"/>
    <n v="289859"/>
    <s v="/preisvergleich/Relocate/475959655.html?categoryId=18406&amp;pos=9&amp;price=4074.0&amp;productid=2286143&amp;sid=289859&amp;type=offer"/>
    <s v=" Vail­lant ecoTEC ex­clu­siv VC 656/4-7 Brenn­wert­ther­me, L/LL ca­lor­MA­TIC 630/3, Zu­be­hör­pa­ket A+B+F, Flach­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4"/>
    <n v="289859"/>
    <s v="/preisvergleich/Relocate/475959513.html?categoryId=18406&amp;pos=10&amp;price=4074.0&amp;productid=2286143&amp;sid=289859&amp;type=offer"/>
    <s v=" Vail­lant ecoTEC ex­clu­siv VC 656/4-7 Brenn­wert­ther­me, L/LL ca­lor­MA­TIC 630/3, Zu­be­hör­pa­ket A+B+F, Flach­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4"/>
    <n v="289859"/>
    <s v="/preisvergleich/Relocate/475959542.html?categoryId=18406&amp;pos=11&amp;price=4074.0&amp;productid=2286143&amp;sid=289859&amp;type=offer"/>
    <s v=" Vail­lant ecoTEC ex­clu­siv VC 656/4-7 Brenn­wert­ther­me, L/LL au­ro­MA­TIC 620/3, Zu­be­hör­pa­ket A+B+C+D+E, Schacht­ein­bau 80/125 7.5m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9"/>
    <n v="289859"/>
    <s v="/preisvergleich/Relocate/475957592.html?categoryId=18406&amp;pos=12&amp;price=4079.0&amp;productid=2286143&amp;sid=289859&amp;type=offer"/>
    <s v=" Vail­lant ecoTEC ex­clu­siv VC 656/4-7 Brenn­wert­ther­me, E / H ca­lor­MA­TIC 630/3, Zu­be­hör­pa­ket A+B+F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9"/>
    <n v="289859"/>
    <s v="/preisvergleich/Relocate/475957759.html?categoryId=18406&amp;pos=13&amp;price=4079.0&amp;productid=2286143&amp;sid=289859&amp;type=offer"/>
    <s v=" Vail­lant ecoTEC ex­clu­siv VC 656/4-7 Brenn­wert­ther­me, E / H ca­lor­MA­TIC 630/3, Zu­be­hör­pa­ket A+B+F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9"/>
    <n v="289859"/>
    <s v="/preisvergleich/Relocate/475959370.html?categoryId=18406&amp;pos=14&amp;price=4079.0&amp;productid=2286143&amp;sid=289859&amp;type=offer"/>
    <s v=" Vail­lant ecoTEC ex­clu­siv VC 656/4-7 Brenn­wert­ther­me, L/LL ca­lor­MA­TIC 630/3, Zu­be­hör­pa­ket A+B+F, Schrägdach schwarz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VC146 exclusiv"/>
    <n v="4079"/>
    <n v="289859"/>
    <s v="/preisvergleich/Relocate/475959346.html?categoryId=18406&amp;pos=15&amp;price=4079.0&amp;productid=2286143&amp;sid=289859&amp;type=offer"/>
    <s v=" Vail­lant ecoTEC ex­clu­siv VC 656/4-7 Brenn­wert­ther­me, L/LL ca­lor­MA­TIC 630/3, Zu­be­hör­pa­ket A+B+F, Schrägdach rot 80/125 Vail­lant"/>
    <n v="18406"/>
    <x v="21"/>
    <n v="0"/>
    <n v="12"/>
    <e v="#N/A"/>
    <e v="#N/A"/>
    <n v="0"/>
    <n v="33"/>
    <b v="0"/>
    <e v="#N/A"/>
    <s v="FALSCH"/>
    <x v="2"/>
    <s v="146"/>
    <e v="#N/A"/>
    <m/>
    <e v="#N/A"/>
  </r>
  <r>
    <s v="Vaillant ecoTEC exklusiv VC146/4-7"/>
    <n v="4094"/>
    <n v="289859"/>
    <s v="/preisvergleich/Relocate/475957712.html?categoryId=18406&amp;pos=1&amp;price=4094.0&amp;productid=2286143&amp;sid=289859&amp;type=offer"/>
    <s v=" Vail­lant ecoTEC ex­clu­siv VC 466/4-7 Brenn­wert­ther­me ca­lor­MA­TIC 630/3, Zu­be­hör­pa­ket A+B+F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00"/>
    <n v="289859"/>
    <s v="/preisvergleich/Relocate/475957693.html?categoryId=18406&amp;pos=2&amp;price=4100.0&amp;productid=2286143&amp;sid=289859&amp;type=offer"/>
    <s v=" Vail­lant ecoTEC ex­clu­siv VC 656/4-7 Brenn­wert­ther­me, E / H ca­lor­MA­TIC 470f, Zu­be­hör­pa­ket A+B+F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00"/>
    <n v="289859"/>
    <s v="/preisvergleich/Relocate/475959554.html?categoryId=18406&amp;pos=3&amp;price=4100.0&amp;productid=2286143&amp;sid=289859&amp;type=offer"/>
    <s v=" Vail­lant ecoTEC ex­clu­siv VC 656/4-7 Brenn­wert­ther­me, L/LL ca­lor­MA­TIC 470f, Zu­be­hör­pa­ket A+B+F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19"/>
    <n v="289859"/>
    <s v="/preisvergleich/Relocate/475959266.html?categoryId=18406&amp;pos=4&amp;price=4119.0&amp;productid=2286143&amp;sid=289859&amp;type=offer"/>
    <s v=" Vail­lant ecoTEC ex­clu­siv VC 656/4-7 Brenn­wert­ther­me, L/LL au­ro­MA­TIC 620/3, Zu­be­hör­pa­ket A+B+C+D+E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19"/>
    <n v="289859"/>
    <s v="/preisvergleich/Relocate/475957278.html?categoryId=18406&amp;pos=5&amp;price=4119.0&amp;productid=2286143&amp;sid=289859&amp;type=offer"/>
    <s v=" Vail­lant ecoTEC ex­clu­siv VC 656/4-7 Brenn­wert­ther­me, E / H au­ro­MA­TIC 620/3, Zu­be­hör­pa­ket A+B+C+D+E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19"/>
    <n v="289859"/>
    <s v="/preisvergleich/Relocate/475957571.html?categoryId=18406&amp;pos=6&amp;price=4119.0&amp;productid=2286143&amp;sid=289859&amp;type=offer"/>
    <s v=" Vail­lant ecoTEC ex­clu­siv VC 656/4-7 Brenn­wert­ther­me, E / H ohne, au­ro­MA­TIC 620/3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19"/>
    <n v="289859"/>
    <s v="/preisvergleich/Relocate/475959386.html?categoryId=18406&amp;pos=7&amp;price=4119.0&amp;productid=2286143&amp;sid=289859&amp;type=offer"/>
    <s v=" Vail­lant ecoTEC ex­clu­siv VC 656/4-7 Brenn­wert­ther­me, L/LL ohne, au­ro­MA­TIC 620/3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45"/>
    <n v="289859"/>
    <s v="/preisvergleich/Relocate/475958237.html?categoryId=18406&amp;pos=8&amp;price=4145.0&amp;productid=2286143&amp;sid=289859&amp;type=offer"/>
    <s v=" Vail­lant ecoTEC ex­clu­siv VC 656/4-7 Brenn­wert­ther­me, E / H ca­lor­MA­TIC 470f, Zu­be­hör­pa­ket A+B+F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45"/>
    <n v="289859"/>
    <s v="/preisvergleich/Relocate/475957332.html?categoryId=18406&amp;pos=9&amp;price=4145.0&amp;productid=2286143&amp;sid=289859&amp;type=offer"/>
    <s v=" Vail­lant ecoTEC ex­clu­siv VC 656/4-7 Brenn­wert­ther­me, L/LL ca­lor­MA­TIC 470f, Zu­be­hör­pa­ket A+B+F, Schacht­ein­bau 80/125 10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74"/>
    <n v="289859"/>
    <s v="/preisvergleich/Relocate/475957765.html?categoryId=18406&amp;pos=10&amp;price=4174.0&amp;productid=2286143&amp;sid=289859&amp;type=offer"/>
    <s v=" Vail­lant ecoTEC ex­clu­siv VC 656/4-7 Brenn­wert­ther­me, E / H ca­lor­MA­TIC 630/3, Zu­be­hör­pa­ket A+B+C+D+E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74"/>
    <n v="289859"/>
    <s v="/preisvergleich/Relocate/475957949.html?categoryId=18406&amp;pos=11&amp;price=4174.0&amp;productid=2286143&amp;sid=289859&amp;type=offer"/>
    <s v=" Vail­lant ecoTEC ex­clu­siv VC 656/4-7 Brenn­wert­ther­me, E / H au­ro­MA­TIC 620/3, Zu­be­hör­pa­ket A+B+F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74"/>
    <n v="289859"/>
    <s v="/preisvergleich/Relocate/475958227.html?categoryId=18406&amp;pos=12&amp;price=4174.0&amp;productid=2286143&amp;sid=289859&amp;type=offer"/>
    <s v=" Vail­lant ecoTEC ex­clu­siv VC 656/4-7 Brenn­wert­ther­me, E / H ohne, ca­lor­MA­TIC 630/3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74"/>
    <n v="289859"/>
    <s v="/preisvergleich/Relocate/475959838.html?categoryId=18406&amp;pos=13&amp;price=4174.0&amp;productid=2286143&amp;sid=289859&amp;type=offer"/>
    <s v=" Vail­lant ecoTEC ex­clu­siv VC 656/4-7 Brenn­wert­ther­me, L/LL ca­lor­MA­TIC 630/3, Zu­be­hör­pa­ket A+B+C+D+E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74"/>
    <n v="289859"/>
    <s v="/preisvergleich/Relocate/475959586.html?categoryId=18406&amp;pos=14&amp;price=4174.0&amp;productid=2286143&amp;sid=289859&amp;type=offer"/>
    <s v=" Vail­lant ecoTEC ex­clu­siv VC 656/4-7 Brenn­wert­ther­me, L/LL ohne, ca­lor­MA­TIC 630/3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ecoTEC exklusiv VC146/4-7"/>
    <n v="4174"/>
    <n v="289859"/>
    <s v="/preisvergleich/Relocate/475959320.html?categoryId=18406&amp;pos=15&amp;price=4174.0&amp;productid=2286143&amp;sid=289859&amp;type=offer"/>
    <s v=" Vail­lant ecoTEC ex­clu­siv VC 656/4-7 Brenn­wert­ther­me, L/LL au­ro­MA­TIC 620/3, Zu­be­hör­pa­ket A+B+F, Schacht­ein­bau 80/125 7.5m Vail­lant"/>
    <n v="18406"/>
    <x v="21"/>
    <n v="0"/>
    <n v="28"/>
    <e v="#N/A"/>
    <e v="#N/A"/>
    <n v="0"/>
    <n v="33"/>
    <b v="0"/>
    <e v="#N/A"/>
    <s v="FALSCH"/>
    <x v="2"/>
    <s v="146"/>
    <e v="#N/A"/>
    <m/>
    <e v="#N/A"/>
  </r>
  <r>
    <s v="Vaillant VC 146 exclusiv"/>
    <n v="4219"/>
    <n v="289859"/>
    <s v="/preisvergleich/Relocate/475957821.html?categoryId=18406&amp;pos=1&amp;price=4219.0&amp;productid=2286143&amp;sid=289859&amp;type=offer"/>
    <s v=" Vail­lant ecoTEC ex­clu­siv VC 656/4-7 Brenn­wert­ther­me, E / H ca­lor­MA­TIC 630/3, Zu­be­hör­pa­ket A+B+C+D+E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219"/>
    <n v="289859"/>
    <s v="/preisvergleich/Relocate/475958131.html?categoryId=18406&amp;pos=2&amp;price=4219.0&amp;productid=2286143&amp;sid=289859&amp;type=offer"/>
    <s v=" Vail­lant ecoTEC ex­clu­siv VC 656/4-7 Brenn­wert­ther­me, E / H au­ro­MA­TIC 620/3, Zu­be­hör­pa­ket A+B+F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219"/>
    <n v="289859"/>
    <s v="/preisvergleich/Relocate/475958231.html?categoryId=18406&amp;pos=3&amp;price=4219.0&amp;productid=2286143&amp;sid=289859&amp;type=offer"/>
    <s v=" Vail­lant ecoTEC ex­clu­siv VC 656/4-7 Brenn­wert­ther­me, E / H ohne, ca­lor­MA­TIC 630/3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219"/>
    <n v="289859"/>
    <s v="/preisvergleich/Relocate/475959656.html?categoryId=18406&amp;pos=4&amp;price=4219.0&amp;productid=2286143&amp;sid=289859&amp;type=offer"/>
    <s v=" Vail­lant ecoTEC ex­clu­siv VC 656/4-7 Brenn­wert­ther­me, L/LL ohne, ca­lor­MA­TIC 630/3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219"/>
    <n v="289859"/>
    <s v="/preisvergleich/Relocate/475959389.html?categoryId=18406&amp;pos=5&amp;price=4219.0&amp;productid=2286143&amp;sid=289859&amp;type=offer"/>
    <s v=" Vail­lant ecoTEC ex­clu­siv VC 656/4-7 Brenn­wert­ther­me, L/LL au­ro­MA­TIC 620/3, Zu­be­hör­pa­ket A+B+F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219"/>
    <n v="289859"/>
    <s v="/preisvergleich/Relocate/475959327.html?categoryId=18406&amp;pos=6&amp;price=4219.0&amp;productid=2286143&amp;sid=289859&amp;type=offer"/>
    <s v=" Vail­lant ecoTEC ex­clu­siv VC 656/4-7 Brenn­wert­ther­me, L/LL ca­lor­MA­TIC 630/3, Zu­be­hör­pa­ket A+B+C+D+E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274"/>
    <n v="289859"/>
    <s v="/preisvergleich/Relocate/475959117.html?categoryId=18406&amp;pos=7&amp;price=4274.0&amp;productid=2286143&amp;sid=289859&amp;type=offer"/>
    <s v=" Vail­lant ecoTEC ex­clu­siv VC 656/4-7 Brenn­wert­ther­me, L/LL ca­lor­MA­TIC 630/3, Zu­be­hör­pa­ket A+B+F, Schacht­ein­bau 80/125 7.5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274"/>
    <n v="289859"/>
    <s v="/preisvergleich/Relocate/475958267.html?categoryId=18406&amp;pos=8&amp;price=4274.0&amp;productid=2286143&amp;sid=289859&amp;type=offer"/>
    <s v=" Vail­lant ecoTEC ex­clu­siv VC 656/4-7 Brenn­wert­ther­me, E / H ca­lor­MA­TIC 630/3, Zu­be­hör­pa­ket A+B+F, Schacht­ein­bau 80/125 7.5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319"/>
    <n v="289859"/>
    <s v="/preisvergleich/Relocate/475957720.html?categoryId=18406&amp;pos=9&amp;price=4319.0&amp;productid=2286143&amp;sid=289859&amp;type=offer"/>
    <s v=" Vail­lant ecoTEC ex­clu­siv VC 656/4-7 Brenn­wert­ther­me, E / H ca­lor­MA­TIC 630/3, Zu­be­hör­pa­ket A+B+F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  <r>
    <s v="Vaillant VC 146 exclusiv"/>
    <n v="4319"/>
    <n v="289859"/>
    <s v="/preisvergleich/Relocate/475959502.html?categoryId=18406&amp;pos=10&amp;price=4319.0&amp;productid=2286143&amp;sid=289859&amp;type=offer"/>
    <s v=" Vail­lant ecoTEC ex­clu­siv VC 656/4-7 Brenn­wert­ther­me, L/LL ca­lor­MA­TIC 630/3, Zu­be­hör­pa­ket A+B+F, Schacht­ein­bau 80/125 10m Vail­lant"/>
    <n v="18406"/>
    <x v="21"/>
    <n v="0"/>
    <n v="13"/>
    <e v="#N/A"/>
    <e v="#N/A"/>
    <n v="0"/>
    <n v="33"/>
    <b v="0"/>
    <e v="#N/A"/>
    <s v="FALSCH"/>
    <x v="2"/>
    <s v="146"/>
    <e v="#N/A"/>
    <m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3" applyNumberFormats="0" applyBorderFormats="0" applyFontFormats="0" applyPatternFormats="0" applyAlignmentFormats="0" applyWidthHeightFormats="1" dataCaption="Werte" updatedVersion="3" minRefreshableVersion="3" showCalcMbrs="0" useAutoFormatting="1" rowGrandTotals="0" colGrandTotals="0" itemPrintTitles="1" createdVersion="3" indent="0" compact="0" compactData="0" multipleFieldFilters="0">
  <location ref="A3:B146" firstHeaderRow="1" firstDataRow="1" firstDataCol="2"/>
  <pivotFields count="2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97">
        <item m="1" x="296"/>
        <item x="4"/>
        <item x="141"/>
        <item x="144"/>
        <item x="72"/>
        <item x="185"/>
        <item x="55"/>
        <item x="270"/>
        <item x="44"/>
        <item x="269"/>
        <item x="276"/>
        <item x="26"/>
        <item x="82"/>
        <item x="275"/>
        <item x="28"/>
        <item x="43"/>
        <item x="139"/>
        <item x="142"/>
        <item x="71"/>
        <item x="86"/>
        <item x="25"/>
        <item x="38"/>
        <item x="3"/>
        <item x="0"/>
        <item x="89"/>
        <item x="88"/>
        <item x="24"/>
        <item x="271"/>
        <item x="182"/>
        <item x="273"/>
        <item x="272"/>
        <item x="138"/>
        <item x="2"/>
        <item x="74"/>
        <item x="10"/>
        <item x="274"/>
        <item x="96"/>
        <item x="84"/>
        <item x="147"/>
        <item x="20"/>
        <item x="137"/>
        <item x="128"/>
        <item x="33"/>
        <item x="21"/>
        <item x="277"/>
        <item x="278"/>
        <item x="140"/>
        <item x="282"/>
        <item x="45"/>
        <item x="90"/>
        <item x="70"/>
        <item x="87"/>
        <item x="148"/>
        <item x="279"/>
        <item x="1"/>
        <item x="183"/>
        <item x="22"/>
        <item x="131"/>
        <item x="130"/>
        <item x="178"/>
        <item x="152"/>
        <item x="280"/>
        <item x="154"/>
        <item x="104"/>
        <item x="192"/>
        <item x="105"/>
        <item x="29"/>
        <item x="281"/>
        <item x="284"/>
        <item x="150"/>
        <item x="247"/>
        <item x="151"/>
        <item x="198"/>
        <item x="153"/>
        <item x="177"/>
        <item x="201"/>
        <item x="199"/>
        <item x="200"/>
        <item x="56"/>
        <item x="110"/>
        <item x="195"/>
        <item x="46"/>
        <item x="203"/>
        <item x="111"/>
        <item x="13"/>
        <item x="202"/>
        <item x="180"/>
        <item x="106"/>
        <item x="81"/>
        <item x="107"/>
        <item x="204"/>
        <item x="179"/>
        <item x="205"/>
        <item x="133"/>
        <item x="109"/>
        <item x="132"/>
        <item x="73"/>
        <item x="85"/>
        <item x="136"/>
        <item x="210"/>
        <item x="113"/>
        <item x="207"/>
        <item x="206"/>
        <item x="134"/>
        <item x="47"/>
        <item x="174"/>
        <item x="173"/>
        <item x="209"/>
        <item x="208"/>
        <item x="211"/>
        <item x="116"/>
        <item x="112"/>
        <item x="212"/>
        <item x="171"/>
        <item x="176"/>
        <item x="48"/>
        <item x="8"/>
        <item x="35"/>
        <item x="135"/>
        <item x="146"/>
        <item x="114"/>
        <item x="50"/>
        <item x="30"/>
        <item x="145"/>
        <item x="168"/>
        <item x="66"/>
        <item x="213"/>
        <item x="62"/>
        <item x="244"/>
        <item x="69"/>
        <item x="103"/>
        <item x="217"/>
        <item x="216"/>
        <item x="121"/>
        <item x="34"/>
        <item x="65"/>
        <item x="14"/>
        <item x="37"/>
        <item x="94"/>
        <item x="215"/>
        <item x="241"/>
        <item x="54"/>
        <item x="222"/>
        <item x="223"/>
        <item x="97"/>
        <item x="58"/>
        <item x="220"/>
        <item x="59"/>
        <item x="219"/>
        <item x="221"/>
        <item x="83"/>
        <item x="175"/>
        <item x="172"/>
        <item x="245"/>
        <item x="120"/>
        <item x="224"/>
        <item x="19"/>
        <item x="225"/>
        <item x="93"/>
        <item x="170"/>
        <item x="60"/>
        <item x="9"/>
        <item x="118"/>
        <item x="61"/>
        <item x="227"/>
        <item x="169"/>
        <item x="229"/>
        <item x="164"/>
        <item x="39"/>
        <item x="230"/>
        <item x="119"/>
        <item x="40"/>
        <item x="91"/>
        <item x="12"/>
        <item x="157"/>
        <item x="155"/>
        <item x="78"/>
        <item x="31"/>
        <item x="122"/>
        <item x="64"/>
        <item x="79"/>
        <item x="234"/>
        <item x="75"/>
        <item x="232"/>
        <item x="231"/>
        <item x="51"/>
        <item x="41"/>
        <item x="233"/>
        <item x="235"/>
        <item x="236"/>
        <item x="159"/>
        <item x="127"/>
        <item x="237"/>
        <item x="238"/>
        <item x="246"/>
        <item x="17"/>
        <item x="42"/>
        <item x="156"/>
        <item x="160"/>
        <item x="161"/>
        <item x="126"/>
        <item x="162"/>
        <item x="158"/>
        <item x="163"/>
        <item x="165"/>
        <item x="167"/>
        <item x="166"/>
        <item x="240"/>
        <item x="149"/>
        <item x="239"/>
        <item x="99"/>
        <item x="100"/>
        <item x="196"/>
        <item x="125"/>
        <item x="123"/>
        <item x="191"/>
        <item x="124"/>
        <item x="101"/>
        <item x="102"/>
        <item x="255"/>
        <item x="256"/>
        <item x="23"/>
        <item x="129"/>
        <item x="189"/>
        <item x="197"/>
        <item x="57"/>
        <item x="193"/>
        <item x="187"/>
        <item x="293"/>
        <item x="63"/>
        <item x="188"/>
        <item x="291"/>
        <item x="289"/>
        <item x="290"/>
        <item x="286"/>
        <item x="287"/>
        <item x="285"/>
        <item x="184"/>
        <item x="288"/>
        <item x="292"/>
        <item x="98"/>
        <item x="67"/>
        <item x="283"/>
        <item x="194"/>
        <item x="52"/>
        <item x="5"/>
        <item x="6"/>
        <item x="7"/>
        <item x="11"/>
        <item x="15"/>
        <item x="16"/>
        <item x="18"/>
        <item x="27"/>
        <item x="32"/>
        <item x="36"/>
        <item x="49"/>
        <item x="53"/>
        <item x="68"/>
        <item x="76"/>
        <item x="77"/>
        <item x="80"/>
        <item x="92"/>
        <item x="95"/>
        <item x="108"/>
        <item x="115"/>
        <item x="117"/>
        <item x="143"/>
        <item x="181"/>
        <item x="186"/>
        <item x="190"/>
        <item x="214"/>
        <item x="218"/>
        <item x="226"/>
        <item x="228"/>
        <item x="242"/>
        <item x="243"/>
        <item x="248"/>
        <item x="249"/>
        <item x="250"/>
        <item x="251"/>
        <item x="252"/>
        <item x="253"/>
        <item x="254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94"/>
        <item x="29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1">
        <item h="1" m="1" x="60"/>
        <item x="0"/>
        <item x="1"/>
        <item h="1"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4"/>
        <item x="36"/>
        <item x="37"/>
        <item x="38"/>
        <item x="39"/>
        <item x="52"/>
        <item x="53"/>
        <item x="54"/>
        <item x="56"/>
        <item x="58"/>
        <item x="59"/>
        <item h="1" x="12"/>
        <item h="1" x="32"/>
        <item h="1" x="35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5"/>
        <item h="1" x="5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6"/>
    <field x="16"/>
  </rowFields>
  <rowItems count="143">
    <i>
      <x v="1"/>
      <x v="4"/>
    </i>
    <i>
      <x v="2"/>
      <x v="12"/>
    </i>
    <i>
      <x v="3"/>
      <x v="29"/>
    </i>
    <i>
      <x v="4"/>
      <x v="4"/>
    </i>
    <i>
      <x v="8"/>
      <x v="21"/>
    </i>
    <i>
      <x v="9"/>
      <x v="2"/>
    </i>
    <i>
      <x v="11"/>
      <x v="12"/>
    </i>
    <i>
      <x v="12"/>
      <x v="29"/>
    </i>
    <i>
      <x v="14"/>
      <x v="15"/>
    </i>
    <i>
      <x v="17"/>
      <x v="18"/>
    </i>
    <i>
      <x v="18"/>
      <x v="12"/>
    </i>
    <i>
      <x v="19"/>
      <x v="4"/>
    </i>
    <i>
      <x v="20"/>
      <x v="1"/>
    </i>
    <i>
      <x v="22"/>
      <x v="4"/>
    </i>
    <i>
      <x v="23"/>
      <x v="1"/>
    </i>
    <i>
      <x v="24"/>
      <x v="29"/>
    </i>
    <i r="1">
      <x v="31"/>
    </i>
    <i r="1">
      <x v="32"/>
    </i>
    <i>
      <x v="25"/>
      <x v="30"/>
    </i>
    <i>
      <x v="26"/>
      <x v="16"/>
    </i>
    <i r="1">
      <x v="17"/>
    </i>
    <i>
      <x v="33"/>
      <x v="24"/>
    </i>
    <i>
      <x v="34"/>
      <x v="4"/>
    </i>
    <i>
      <x v="35"/>
      <x v="29"/>
    </i>
    <i>
      <x v="36"/>
      <x v="33"/>
    </i>
    <i>
      <x v="37"/>
      <x v="4"/>
    </i>
    <i>
      <x v="38"/>
      <x v="29"/>
    </i>
    <i>
      <x v="39"/>
      <x v="12"/>
    </i>
    <i>
      <x v="40"/>
      <x v="25"/>
    </i>
    <i>
      <x v="41"/>
      <x v="14"/>
    </i>
    <i>
      <x v="46"/>
      <x v="15"/>
    </i>
    <i>
      <x v="47"/>
      <x v="18"/>
    </i>
    <i>
      <x v="49"/>
      <x v="25"/>
    </i>
    <i>
      <x v="54"/>
      <x v="2"/>
    </i>
    <i>
      <x v="55"/>
      <x v="38"/>
    </i>
    <i>
      <x v="56"/>
      <x v="13"/>
    </i>
    <i>
      <x v="59"/>
      <x v="14"/>
    </i>
    <i>
      <x v="60"/>
      <x v="25"/>
    </i>
    <i>
      <x v="61"/>
      <x v="18"/>
    </i>
    <i>
      <x v="62"/>
      <x v="15"/>
    </i>
    <i>
      <x v="63"/>
      <x v="17"/>
    </i>
    <i>
      <x v="64"/>
      <x v="39"/>
    </i>
    <i>
      <x v="65"/>
      <x v="34"/>
    </i>
    <i>
      <x v="66"/>
      <x v="14"/>
    </i>
    <i>
      <x v="70"/>
      <x v="17"/>
    </i>
    <i>
      <x v="89"/>
      <x v="35"/>
    </i>
    <i>
      <x v="94"/>
      <x v="2"/>
    </i>
    <i>
      <x v="108"/>
      <x v="25"/>
    </i>
    <i>
      <x v="111"/>
      <x v="25"/>
    </i>
    <i>
      <x v="112"/>
      <x v="14"/>
    </i>
    <i>
      <x v="113"/>
      <x v="8"/>
    </i>
    <i>
      <x v="116"/>
      <x v="8"/>
    </i>
    <i>
      <x v="117"/>
      <x v="2"/>
    </i>
    <i>
      <x v="118"/>
      <x v="2"/>
    </i>
    <i>
      <x v="120"/>
      <x v="22"/>
    </i>
    <i>
      <x v="121"/>
      <x v="15"/>
    </i>
    <i>
      <x v="125"/>
      <x v="26"/>
    </i>
    <i>
      <x v="126"/>
      <x v="2"/>
    </i>
    <i>
      <x v="127"/>
      <x v="10"/>
    </i>
    <i>
      <x v="131"/>
      <x v="38"/>
    </i>
    <i>
      <x v="132"/>
      <x v="40"/>
    </i>
    <i>
      <x v="134"/>
      <x v="2"/>
    </i>
    <i>
      <x v="135"/>
      <x v="25"/>
    </i>
    <i>
      <x v="137"/>
      <x v="8"/>
    </i>
    <i>
      <x v="138"/>
      <x v="23"/>
    </i>
    <i>
      <x v="140"/>
      <x v="34"/>
    </i>
    <i>
      <x v="144"/>
      <x v="12"/>
    </i>
    <i>
      <x v="145"/>
      <x v="24"/>
    </i>
    <i>
      <x v="146"/>
      <x v="2"/>
    </i>
    <i>
      <x v="147"/>
      <x v="12"/>
    </i>
    <i>
      <x v="150"/>
      <x v="26"/>
    </i>
    <i>
      <x v="151"/>
      <x v="15"/>
    </i>
    <i>
      <x v="152"/>
      <x v="18"/>
    </i>
    <i>
      <x v="153"/>
      <x v="24"/>
    </i>
    <i>
      <x v="154"/>
      <x v="15"/>
    </i>
    <i>
      <x v="155"/>
      <x v="41"/>
    </i>
    <i>
      <x v="164"/>
      <x v="10"/>
    </i>
    <i>
      <x v="165"/>
      <x v="25"/>
    </i>
    <i>
      <x v="167"/>
      <x v="4"/>
    </i>
    <i>
      <x v="168"/>
      <x v="14"/>
    </i>
    <i>
      <x v="172"/>
      <x v="10"/>
    </i>
    <i>
      <x v="173"/>
      <x v="10"/>
    </i>
    <i>
      <x v="174"/>
      <x v="10"/>
    </i>
    <i>
      <x v="175"/>
      <x v="23"/>
    </i>
    <i>
      <x v="176"/>
      <x v="18"/>
    </i>
    <i>
      <x v="177"/>
      <x v="18"/>
    </i>
    <i>
      <x v="178"/>
      <x v="18"/>
    </i>
    <i>
      <x v="179"/>
      <x v="10"/>
    </i>
    <i>
      <x v="180"/>
      <x v="4"/>
    </i>
    <i>
      <x v="181"/>
      <x v="10"/>
    </i>
    <i r="1">
      <x v="25"/>
    </i>
    <i>
      <x v="182"/>
      <x v="10"/>
    </i>
    <i r="1">
      <x v="25"/>
    </i>
    <i>
      <x v="190"/>
      <x v="8"/>
    </i>
    <i>
      <x v="198"/>
      <x v="25"/>
    </i>
    <i>
      <x v="199"/>
      <x v="8"/>
    </i>
    <i>
      <x v="204"/>
      <x v="8"/>
    </i>
    <i>
      <x v="205"/>
      <x v="25"/>
    </i>
    <i>
      <x v="212"/>
      <x v="14"/>
    </i>
    <i>
      <x v="213"/>
      <x v="14"/>
    </i>
    <i>
      <x v="214"/>
      <x v="14"/>
    </i>
    <i>
      <x v="215"/>
      <x v="29"/>
    </i>
    <i>
      <x v="216"/>
      <x v="23"/>
    </i>
    <i>
      <x v="217"/>
      <x v="14"/>
    </i>
    <i>
      <x v="221"/>
      <x v="14"/>
    </i>
    <i>
      <x v="222"/>
      <x v="10"/>
    </i>
    <i>
      <x v="224"/>
      <x v="29"/>
    </i>
    <i>
      <x v="225"/>
      <x v="23"/>
    </i>
    <i>
      <x v="229"/>
      <x v="1"/>
    </i>
    <i>
      <x v="241"/>
      <x v="8"/>
    </i>
    <i>
      <x v="242"/>
      <x v="26"/>
    </i>
    <i>
      <x v="243"/>
      <x v="25"/>
    </i>
    <i>
      <x v="244"/>
      <x v="10"/>
    </i>
    <i>
      <x v="245"/>
      <x v="5"/>
    </i>
    <i>
      <x v="246"/>
      <x v="6"/>
    </i>
    <i>
      <x v="247"/>
      <x v="7"/>
    </i>
    <i>
      <x v="248"/>
      <x v="9"/>
    </i>
    <i>
      <x v="249"/>
      <x v="5"/>
    </i>
    <i>
      <x v="250"/>
      <x v="11"/>
    </i>
    <i>
      <x v="251"/>
      <x v="5"/>
    </i>
    <i>
      <x v="252"/>
      <x v="11"/>
    </i>
    <i>
      <x v="253"/>
      <x v="19"/>
    </i>
    <i>
      <x v="254"/>
      <x v="20"/>
    </i>
    <i>
      <x v="255"/>
      <x v="22"/>
    </i>
    <i>
      <x v="256"/>
      <x v="5"/>
    </i>
    <i>
      <x v="257"/>
      <x v="20"/>
    </i>
    <i>
      <x v="258"/>
      <x v="27"/>
    </i>
    <i>
      <x v="259"/>
      <x v="28"/>
    </i>
    <i>
      <x v="260"/>
      <x v="27"/>
    </i>
    <i>
      <x v="261"/>
      <x v="5"/>
    </i>
    <i>
      <x v="262"/>
      <x v="28"/>
    </i>
    <i>
      <x v="263"/>
      <x v="36"/>
    </i>
    <i>
      <x v="264"/>
      <x v="37"/>
    </i>
    <i>
      <x v="265"/>
      <x v="6"/>
    </i>
    <i>
      <x v="266"/>
      <x v="5"/>
    </i>
    <i>
      <x v="268"/>
      <x v="27"/>
    </i>
    <i>
      <x v="270"/>
      <x v="6"/>
    </i>
    <i>
      <x v="271"/>
      <x v="6"/>
    </i>
    <i>
      <x v="272"/>
      <x v="20"/>
    </i>
    <i>
      <x v="273"/>
      <x v="11"/>
    </i>
    <i>
      <x v="274"/>
      <x v="6"/>
    </i>
    <i>
      <x v="275"/>
      <x v="42"/>
    </i>
    <i>
      <x v="294"/>
      <x v="43"/>
    </i>
  </rowItems>
  <colItems count="1">
    <i/>
  </colItem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elle1" displayName="Tabelle1" ref="A2:U6317" totalsRowShown="0">
  <autoFilter ref="A2:U6317">
    <filterColumn colId="10"/>
    <filterColumn colId="11"/>
    <filterColumn colId="13"/>
    <filterColumn colId="14"/>
    <filterColumn colId="15"/>
    <filterColumn colId="16">
      <filters>
        <filter val="46113"/>
        <filter val="#NV"/>
      </filters>
    </filterColumn>
    <filterColumn colId="18"/>
    <filterColumn colId="19"/>
    <filterColumn colId="20"/>
  </autoFilter>
  <tableColumns count="21">
    <tableColumn id="1" name="title" dataDxfId="11"/>
    <tableColumn id="2" name="price"/>
    <tableColumn id="3" name="sid"/>
    <tableColumn id="4" name="linkwithprice"/>
    <tableColumn id="5" name="desc"/>
    <tableColumn id="6" name="categoryId"/>
    <tableColumn id="7" name="productid"/>
    <tableColumn id="9" name="pos kw in title">
      <calculatedColumnFormula>IFERROR(FIND("kW",A3),0)</calculatedColumnFormula>
    </tableColumn>
    <tableColumn id="10" name="first # in title">
      <calculatedColumnFormula array="1">MIN(IFERROR(FIND(IstNumbers,A3),""))</calculatedColumnFormula>
    </tableColumn>
    <tableColumn id="11" name="kw rough in title" dataDxfId="3">
      <calculatedColumnFormula>IF([first '# in title]&lt;[pos kw in title],MID([title],[pos kw in title]-6,6),#N/A)</calculatedColumnFormula>
    </tableColumn>
    <tableColumn id="19" name="kw fine in title" dataDxfId="5">
      <calculatedColumnFormula>IFERROR(MID(SUBSTITUTE([kw rough in title],",","."),FIND("(",[kw rough in title])+1,20),SUBSTITUTE(IFERROR(MID([kw rough in title],FIND(" ",[kw rough in title])+1,20),[kw rough in title]),",","."))</calculatedColumnFormula>
    </tableColumn>
    <tableColumn id="16" name="pos kw in desc" dataDxfId="9">
      <calculatedColumnFormula>IFERROR(FIND("kW",[desc]),0)</calculatedColumnFormula>
    </tableColumn>
    <tableColumn id="12" name="first # in desc">
      <calculatedColumnFormula array="1">MIN(IFERROR(FIND(IstNumbers,E3),""))</calculatedColumnFormula>
    </tableColumn>
    <tableColumn id="20" name="kw rough in desc" dataDxfId="7">
      <calculatedColumnFormula>IF([first '# in desc]&lt;[pos kw in desc],MID([desc],[pos kw in desc]-7,7))</calculatedColumnFormula>
    </tableColumn>
    <tableColumn id="21" name="kw fine in desc" dataDxfId="1">
      <calculatedColumnFormula>IFERROR(SUBSTITUTE(MID([kw rough in desc],FIND("(",[kw rough in desc])+1,20),",","."),IFERROR(SUBSTITUTE(TRIM(SUBSTITUTE(SUBSTITUTE(MID([kw rough in desc],FIND(" ",TRIM([kw rough in desc]))+1,20),"""",""),"/","")),",","."),#N/A))</calculatedColumnFormula>
    </tableColumn>
    <tableColumn id="17" name="kw in desc" dataDxfId="4">
      <calculatedColumnFormula>TRIM(IF([first '# in desc]&lt;[pos kw in desc],MID([desc],[pos kw in desc]-6,6),FALSE))</calculatedColumnFormula>
    </tableColumn>
    <tableColumn id="18" name="kw_direct" dataDxfId="0">
      <calculatedColumnFormula>IF(LEN([manuell])=0,IFERROR([kw fine in title]*1,IFERROR(SUMPRODUCT(COUNTIF(IsDigits,MID([kw in desc],ROW($A$1:$A$150),1)))=LEN([kw in desc]),#N/A)),[manuell])</calculatedColumnFormula>
    </tableColumn>
    <tableColumn id="13" name="kw_dirty" dataDxfId="10">
      <calculatedColumnFormula>IF([pos kw in title]&gt;0,MID(J3,#REF!,4),IF([first '# in title]&gt;0,MID([title],[first '# in title],3),IF([first '# in title]&gt;0,MID([desc],#REF!,3),VLOOKUP([productid],$G$2:$R$1386,8))))</calculatedColumnFormula>
    </tableColumn>
    <tableColumn id="15" name="kw" dataDxfId="8">
      <calculatedColumnFormula>IF([kw in desc]=[kw rough in title],[kw in desc]*1,IFERROR(LEFT([kw_dirty],3)*1,IFERROR(LEFT([kw_dirty],2)*1,"n.a.")))</calculatedColumnFormula>
    </tableColumn>
    <tableColumn id="23" name="manuell" dataDxfId="6"/>
    <tableColumn id="24" name="find product id" dataDxfId="2">
      <calculatedColumnFormula>VLOOKUP(Tabelle1[[#This Row],[productid]],Tabelle2[#All],2,FALSE)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2" name="Tabelle2" displayName="Tabelle2" ref="F8:H152" totalsRowShown="0">
  <autoFilter ref="F8:H152">
    <filterColumn colId="2"/>
  </autoFilter>
  <tableColumns count="3">
    <tableColumn id="1" name="productid"/>
    <tableColumn id="2" name="kw_direct"/>
    <tableColumn id="3" name="doubletten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146"/>
  <sheetViews>
    <sheetView workbookViewId="0">
      <selection activeCell="A20" sqref="A20"/>
    </sheetView>
  </sheetViews>
  <sheetFormatPr baseColWidth="10" defaultRowHeight="15"/>
  <cols>
    <col min="1" max="1" width="22.42578125" bestFit="1" customWidth="1"/>
    <col min="2" max="2" width="12" customWidth="1"/>
    <col min="3" max="3" width="11" customWidth="1"/>
    <col min="4" max="4" width="5.5703125" customWidth="1"/>
    <col min="6" max="6" width="5.5703125" customWidth="1"/>
    <col min="7" max="7" width="6.140625" customWidth="1"/>
    <col min="8" max="8" width="5.7109375" customWidth="1"/>
    <col min="9" max="9" width="5.140625" customWidth="1"/>
    <col min="10" max="11" width="5.7109375" customWidth="1"/>
    <col min="12" max="12" width="6.5703125" customWidth="1"/>
    <col min="13" max="13" width="4.140625" customWidth="1"/>
    <col min="14" max="14" width="4.85546875" customWidth="1"/>
    <col min="15" max="15" width="5.85546875" customWidth="1"/>
    <col min="16" max="16" width="5.7109375" customWidth="1"/>
    <col min="17" max="17" width="5" customWidth="1"/>
    <col min="18" max="18" width="4.85546875" customWidth="1"/>
    <col min="19" max="19" width="5.7109375" customWidth="1"/>
    <col min="20" max="20" width="4.5703125" customWidth="1"/>
    <col min="21" max="21" width="5.85546875" customWidth="1"/>
    <col min="22" max="22" width="5.7109375" customWidth="1"/>
    <col min="23" max="23" width="4.5703125" customWidth="1"/>
    <col min="24" max="24" width="5.140625" customWidth="1"/>
    <col min="25" max="25" width="5" customWidth="1"/>
    <col min="26" max="26" width="4.5703125" customWidth="1"/>
    <col min="27" max="27" width="5.5703125" customWidth="1"/>
    <col min="28" max="28" width="5.42578125" customWidth="1"/>
    <col min="29" max="29" width="6.140625" customWidth="1"/>
    <col min="30" max="30" width="5" customWidth="1"/>
    <col min="31" max="31" width="5.42578125" customWidth="1"/>
    <col min="32" max="32" width="6.5703125" customWidth="1"/>
    <col min="33" max="33" width="4.140625" customWidth="1"/>
    <col min="34" max="34" width="6.140625" customWidth="1"/>
    <col min="35" max="35" width="7.140625" customWidth="1"/>
    <col min="36" max="36" width="5.85546875" customWidth="1"/>
    <col min="37" max="37" width="5" customWidth="1"/>
    <col min="38" max="38" width="4.5703125" customWidth="1"/>
    <col min="39" max="39" width="6.5703125" customWidth="1"/>
    <col min="40" max="40" width="6.28515625" customWidth="1"/>
    <col min="41" max="41" width="5" customWidth="1"/>
    <col min="42" max="42" width="5.140625" customWidth="1"/>
    <col min="43" max="43" width="5.7109375" customWidth="1"/>
    <col min="44" max="44" width="5.140625" customWidth="1"/>
    <col min="45" max="45" width="5.42578125" customWidth="1"/>
    <col min="46" max="46" width="5" customWidth="1"/>
    <col min="47" max="47" width="5.85546875" customWidth="1"/>
    <col min="48" max="48" width="5.7109375" customWidth="1"/>
    <col min="49" max="49" width="6.5703125" customWidth="1"/>
    <col min="50" max="50" width="5.5703125" customWidth="1"/>
    <col min="51" max="51" width="5" customWidth="1"/>
    <col min="52" max="52" width="5.85546875" customWidth="1"/>
    <col min="53" max="53" width="6" customWidth="1"/>
    <col min="54" max="54" width="5" customWidth="1"/>
    <col min="55" max="55" width="5.7109375" customWidth="1"/>
    <col min="56" max="56" width="6.140625" customWidth="1"/>
    <col min="57" max="57" width="5.5703125" customWidth="1"/>
    <col min="58" max="58" width="5.42578125" customWidth="1"/>
    <col min="59" max="60" width="6.140625" customWidth="1"/>
    <col min="61" max="62" width="5" customWidth="1"/>
    <col min="63" max="63" width="5.5703125" customWidth="1"/>
    <col min="64" max="64" width="5.42578125" customWidth="1"/>
    <col min="65" max="66" width="5.7109375" customWidth="1"/>
    <col min="67" max="67" width="5" customWidth="1"/>
    <col min="68" max="68" width="5.5703125" customWidth="1"/>
    <col min="69" max="69" width="6.28515625" customWidth="1"/>
    <col min="70" max="70" width="6.140625" customWidth="1"/>
    <col min="71" max="71" width="6.42578125" customWidth="1"/>
    <col min="72" max="72" width="5.140625" customWidth="1"/>
    <col min="73" max="74" width="5.5703125" customWidth="1"/>
    <col min="75" max="75" width="4.5703125" customWidth="1"/>
    <col min="76" max="76" width="5.42578125" customWidth="1"/>
    <col min="77" max="77" width="5.5703125" customWidth="1"/>
    <col min="78" max="78" width="5.140625" customWidth="1"/>
    <col min="79" max="80" width="5.5703125" customWidth="1"/>
    <col min="81" max="81" width="5.7109375" customWidth="1"/>
    <col min="82" max="82" width="5.140625" customWidth="1"/>
    <col min="83" max="84" width="5.5703125" customWidth="1"/>
    <col min="85" max="85" width="6.140625" customWidth="1"/>
    <col min="86" max="86" width="4.5703125" customWidth="1"/>
    <col min="87" max="87" width="5.140625" customWidth="1"/>
    <col min="88" max="88" width="5.7109375" customWidth="1"/>
    <col min="89" max="89" width="5.140625" customWidth="1"/>
    <col min="90" max="90" width="5" customWidth="1"/>
    <col min="91" max="92" width="5.7109375" customWidth="1"/>
    <col min="93" max="93" width="5.28515625" customWidth="1"/>
    <col min="94" max="94" width="5.85546875" customWidth="1"/>
    <col min="95" max="95" width="5.5703125" customWidth="1"/>
    <col min="96" max="96" width="7.140625" customWidth="1"/>
    <col min="97" max="97" width="5.140625" customWidth="1"/>
    <col min="98" max="98" width="6.140625" customWidth="1"/>
    <col min="99" max="99" width="6.5703125" customWidth="1"/>
    <col min="100" max="100" width="5.42578125" customWidth="1"/>
    <col min="101" max="101" width="6.5703125" customWidth="1"/>
    <col min="102" max="102" width="4.140625" customWidth="1"/>
    <col min="103" max="103" width="5" customWidth="1"/>
    <col min="104" max="104" width="4.5703125" customWidth="1"/>
    <col min="105" max="105" width="5.7109375" customWidth="1"/>
    <col min="106" max="106" width="6.140625" customWidth="1"/>
    <col min="107" max="108" width="5" customWidth="1"/>
    <col min="109" max="109" width="5.42578125" customWidth="1"/>
    <col min="110" max="110" width="5" customWidth="1"/>
    <col min="111" max="111" width="4.140625" customWidth="1"/>
    <col min="112" max="112" width="6.28515625" customWidth="1"/>
    <col min="113" max="113" width="5.7109375" customWidth="1"/>
    <col min="114" max="115" width="5" customWidth="1"/>
    <col min="116" max="116" width="4.28515625" customWidth="1"/>
    <col min="117" max="117" width="5.28515625" customWidth="1"/>
    <col min="118" max="118" width="5.42578125" customWidth="1"/>
    <col min="119" max="119" width="5" customWidth="1"/>
    <col min="120" max="120" width="5.140625" customWidth="1"/>
    <col min="121" max="121" width="5.7109375" customWidth="1"/>
    <col min="122" max="122" width="5.28515625" customWidth="1"/>
    <col min="123" max="123" width="5.42578125" customWidth="1"/>
    <col min="124" max="124" width="6.140625" customWidth="1"/>
    <col min="125" max="125" width="4.42578125" customWidth="1"/>
    <col min="126" max="126" width="6.140625" customWidth="1"/>
    <col min="127" max="127" width="5.42578125" customWidth="1"/>
    <col min="128" max="128" width="4.5703125" customWidth="1"/>
    <col min="129" max="129" width="5.42578125" customWidth="1"/>
    <col min="130" max="131" width="5.5703125" customWidth="1"/>
    <col min="132" max="132" width="6.5703125" customWidth="1"/>
    <col min="133" max="133" width="6.140625" customWidth="1"/>
    <col min="134" max="134" width="5.5703125" customWidth="1"/>
    <col min="135" max="135" width="5.7109375" customWidth="1"/>
    <col min="136" max="137" width="5.5703125" customWidth="1"/>
    <col min="138" max="138" width="5.7109375" customWidth="1"/>
    <col min="139" max="139" width="5.85546875" customWidth="1"/>
    <col min="140" max="140" width="5.7109375" customWidth="1"/>
    <col min="141" max="141" width="6.42578125" customWidth="1"/>
    <col min="142" max="142" width="5.85546875" customWidth="1"/>
    <col min="143" max="143" width="5.42578125" customWidth="1"/>
    <col min="144" max="144" width="5.28515625" customWidth="1"/>
    <col min="145" max="145" width="6.140625" customWidth="1"/>
    <col min="146" max="146" width="5.42578125" customWidth="1"/>
    <col min="147" max="147" width="6.140625" customWidth="1"/>
    <col min="148" max="148" width="6.28515625" customWidth="1"/>
    <col min="149" max="149" width="5.7109375" customWidth="1"/>
    <col min="150" max="150" width="5.85546875" customWidth="1"/>
    <col min="151" max="151" width="4.7109375" customWidth="1"/>
    <col min="152" max="152" width="5.28515625" customWidth="1"/>
    <col min="153" max="153" width="4.7109375" customWidth="1"/>
    <col min="154" max="154" width="5.5703125" customWidth="1"/>
    <col min="155" max="155" width="5.7109375" customWidth="1"/>
    <col min="156" max="156" width="5.42578125" customWidth="1"/>
    <col min="157" max="157" width="5.85546875" customWidth="1"/>
    <col min="158" max="158" width="5.42578125" customWidth="1"/>
    <col min="159" max="160" width="5.28515625" customWidth="1"/>
    <col min="161" max="161" width="6.5703125" customWidth="1"/>
    <col min="162" max="162" width="5.85546875" customWidth="1"/>
    <col min="163" max="163" width="5.7109375" customWidth="1"/>
    <col min="164" max="165" width="5.5703125" customWidth="1"/>
    <col min="166" max="166" width="5" customWidth="1"/>
    <col min="167" max="167" width="6.5703125" customWidth="1"/>
    <col min="168" max="168" width="6.140625" customWidth="1"/>
    <col min="169" max="169" width="4.7109375" customWidth="1"/>
    <col min="170" max="172" width="5.5703125" customWidth="1"/>
    <col min="173" max="173" width="5.42578125" customWidth="1"/>
    <col min="174" max="174" width="5.5703125" customWidth="1"/>
    <col min="175" max="175" width="5.42578125" customWidth="1"/>
    <col min="176" max="177" width="5.7109375" customWidth="1"/>
    <col min="178" max="178" width="5.42578125" customWidth="1"/>
    <col min="179" max="179" width="6.28515625" customWidth="1"/>
    <col min="180" max="180" width="6.140625" customWidth="1"/>
    <col min="181" max="181" width="4.5703125" customWidth="1"/>
    <col min="182" max="182" width="5.7109375" customWidth="1"/>
    <col min="183" max="184" width="5.42578125" customWidth="1"/>
    <col min="185" max="185" width="6.42578125" customWidth="1"/>
    <col min="186" max="186" width="5.85546875" customWidth="1"/>
    <col min="187" max="187" width="5.7109375" customWidth="1"/>
    <col min="188" max="189" width="5.5703125" customWidth="1"/>
    <col min="190" max="190" width="15.5703125" bestFit="1" customWidth="1"/>
  </cols>
  <sheetData>
    <row r="3" spans="1:2">
      <c r="A3" s="2" t="s">
        <v>6</v>
      </c>
      <c r="B3" s="2" t="s">
        <v>10353</v>
      </c>
    </row>
    <row r="4" spans="1:2">
      <c r="A4">
        <v>1064527</v>
      </c>
      <c r="B4">
        <v>19</v>
      </c>
    </row>
    <row r="5" spans="1:2">
      <c r="A5">
        <v>1064530</v>
      </c>
      <c r="B5">
        <v>26</v>
      </c>
    </row>
    <row r="6" spans="1:2">
      <c r="A6">
        <v>1064531</v>
      </c>
      <c r="B6">
        <v>35</v>
      </c>
    </row>
    <row r="7" spans="1:2">
      <c r="A7">
        <v>1064536</v>
      </c>
      <c r="B7">
        <v>19</v>
      </c>
    </row>
    <row r="8" spans="1:2">
      <c r="A8">
        <v>1089187</v>
      </c>
      <c r="B8">
        <v>36</v>
      </c>
    </row>
    <row r="9" spans="1:2">
      <c r="A9">
        <v>1094416</v>
      </c>
      <c r="B9">
        <v>22</v>
      </c>
    </row>
    <row r="10" spans="1:2">
      <c r="A10">
        <v>1098709</v>
      </c>
      <c r="B10">
        <v>26</v>
      </c>
    </row>
    <row r="11" spans="1:2">
      <c r="A11">
        <v>1098710</v>
      </c>
      <c r="B11">
        <v>35</v>
      </c>
    </row>
    <row r="12" spans="1:2">
      <c r="A12">
        <v>1217855</v>
      </c>
      <c r="B12">
        <v>28</v>
      </c>
    </row>
    <row r="13" spans="1:2">
      <c r="A13">
        <v>1219746</v>
      </c>
      <c r="B13">
        <v>16</v>
      </c>
    </row>
    <row r="14" spans="1:2">
      <c r="A14">
        <v>1223680</v>
      </c>
      <c r="B14">
        <v>26</v>
      </c>
    </row>
    <row r="15" spans="1:2">
      <c r="A15">
        <v>1223701</v>
      </c>
      <c r="B15">
        <v>19</v>
      </c>
    </row>
    <row r="16" spans="1:2">
      <c r="A16">
        <v>1223708</v>
      </c>
      <c r="B16">
        <v>11</v>
      </c>
    </row>
    <row r="17" spans="1:2">
      <c r="A17">
        <v>1262301</v>
      </c>
      <c r="B17">
        <v>19</v>
      </c>
    </row>
    <row r="18" spans="1:2">
      <c r="A18">
        <v>1262303</v>
      </c>
      <c r="B18">
        <v>11</v>
      </c>
    </row>
    <row r="19" spans="1:2">
      <c r="A19">
        <v>1262326</v>
      </c>
      <c r="B19">
        <v>35</v>
      </c>
    </row>
    <row r="20" spans="1:2">
      <c r="B20">
        <v>7</v>
      </c>
    </row>
    <row r="21" spans="1:2">
      <c r="B21">
        <v>31</v>
      </c>
    </row>
    <row r="22" spans="1:2">
      <c r="A22">
        <v>1262329</v>
      </c>
      <c r="B22">
        <v>8</v>
      </c>
    </row>
    <row r="23" spans="1:2">
      <c r="A23">
        <v>1262334</v>
      </c>
      <c r="B23">
        <v>3</v>
      </c>
    </row>
    <row r="24" spans="1:2">
      <c r="B24">
        <v>60</v>
      </c>
    </row>
    <row r="25" spans="1:2">
      <c r="A25">
        <v>1750863</v>
      </c>
      <c r="B25">
        <v>42</v>
      </c>
    </row>
    <row r="26" spans="1:2">
      <c r="A26">
        <v>1983604</v>
      </c>
      <c r="B26">
        <v>19</v>
      </c>
    </row>
    <row r="27" spans="1:2">
      <c r="A27">
        <v>1983623</v>
      </c>
      <c r="B27">
        <v>35</v>
      </c>
    </row>
    <row r="28" spans="1:2">
      <c r="A28">
        <v>2025393</v>
      </c>
      <c r="B28">
        <v>30</v>
      </c>
    </row>
    <row r="29" spans="1:2">
      <c r="A29">
        <v>2106152</v>
      </c>
      <c r="B29">
        <v>19</v>
      </c>
    </row>
    <row r="30" spans="1:2">
      <c r="A30">
        <v>2106157</v>
      </c>
      <c r="B30">
        <v>35</v>
      </c>
    </row>
    <row r="31" spans="1:2">
      <c r="A31">
        <v>2106162</v>
      </c>
      <c r="B31">
        <v>26</v>
      </c>
    </row>
    <row r="32" spans="1:2">
      <c r="A32">
        <v>2108304</v>
      </c>
      <c r="B32">
        <v>20</v>
      </c>
    </row>
    <row r="33" spans="1:2">
      <c r="A33">
        <v>2108309</v>
      </c>
      <c r="B33">
        <v>15</v>
      </c>
    </row>
    <row r="34" spans="1:2">
      <c r="A34">
        <v>2384225</v>
      </c>
      <c r="B34">
        <v>28</v>
      </c>
    </row>
    <row r="35" spans="1:2">
      <c r="A35">
        <v>2384234</v>
      </c>
      <c r="B35">
        <v>16</v>
      </c>
    </row>
    <row r="36" spans="1:2">
      <c r="A36">
        <v>2467631</v>
      </c>
      <c r="B36">
        <v>20</v>
      </c>
    </row>
    <row r="37" spans="1:2">
      <c r="A37">
        <v>2498996</v>
      </c>
      <c r="B37">
        <v>22</v>
      </c>
    </row>
    <row r="38" spans="1:2">
      <c r="A38">
        <v>2499000</v>
      </c>
      <c r="B38">
        <v>65</v>
      </c>
    </row>
    <row r="39" spans="1:2">
      <c r="A39">
        <v>2584350</v>
      </c>
      <c r="B39">
        <v>45</v>
      </c>
    </row>
    <row r="40" spans="1:2">
      <c r="A40">
        <v>2611680</v>
      </c>
      <c r="B40">
        <v>15</v>
      </c>
    </row>
    <row r="41" spans="1:2">
      <c r="A41">
        <v>2611687</v>
      </c>
      <c r="B41">
        <v>20</v>
      </c>
    </row>
    <row r="42" spans="1:2">
      <c r="A42">
        <v>2635849</v>
      </c>
      <c r="B42">
        <v>16</v>
      </c>
    </row>
    <row r="43" spans="1:2">
      <c r="A43">
        <v>2635863</v>
      </c>
      <c r="B43">
        <v>28</v>
      </c>
    </row>
    <row r="44" spans="1:2">
      <c r="A44">
        <v>2647427</v>
      </c>
      <c r="B44">
        <v>60</v>
      </c>
    </row>
    <row r="45" spans="1:2">
      <c r="A45">
        <v>2647431</v>
      </c>
      <c r="B45">
        <v>80</v>
      </c>
    </row>
    <row r="46" spans="1:2">
      <c r="A46">
        <v>2654399</v>
      </c>
      <c r="B46">
        <v>32</v>
      </c>
    </row>
    <row r="47" spans="1:2">
      <c r="A47">
        <v>2654412</v>
      </c>
      <c r="B47">
        <v>15</v>
      </c>
    </row>
    <row r="48" spans="1:2">
      <c r="A48">
        <v>2654416</v>
      </c>
      <c r="B48">
        <v>60</v>
      </c>
    </row>
    <row r="49" spans="1:2">
      <c r="A49">
        <v>3066144</v>
      </c>
      <c r="B49">
        <v>48</v>
      </c>
    </row>
    <row r="50" spans="1:2">
      <c r="A50">
        <v>3092274</v>
      </c>
      <c r="B50">
        <v>22</v>
      </c>
    </row>
    <row r="51" spans="1:2">
      <c r="A51">
        <v>3095706</v>
      </c>
      <c r="B51">
        <v>20</v>
      </c>
    </row>
    <row r="52" spans="1:2">
      <c r="A52">
        <v>3098288</v>
      </c>
      <c r="B52">
        <v>20</v>
      </c>
    </row>
    <row r="53" spans="1:2">
      <c r="A53">
        <v>3098335</v>
      </c>
      <c r="B53">
        <v>15</v>
      </c>
    </row>
    <row r="54" spans="1:2">
      <c r="A54">
        <v>3116572</v>
      </c>
      <c r="B54">
        <v>14</v>
      </c>
    </row>
    <row r="55" spans="1:2">
      <c r="A55">
        <v>3127121</v>
      </c>
      <c r="B55">
        <v>14</v>
      </c>
    </row>
    <row r="56" spans="1:2">
      <c r="A56">
        <v>3127147</v>
      </c>
      <c r="B56">
        <v>22</v>
      </c>
    </row>
    <row r="57" spans="1:2">
      <c r="A57">
        <v>3127853</v>
      </c>
      <c r="B57">
        <v>22</v>
      </c>
    </row>
    <row r="58" spans="1:2">
      <c r="A58">
        <v>3128334</v>
      </c>
      <c r="B58">
        <v>21.8</v>
      </c>
    </row>
    <row r="59" spans="1:2">
      <c r="A59">
        <v>3129017</v>
      </c>
      <c r="B59">
        <v>28</v>
      </c>
    </row>
    <row r="60" spans="1:2">
      <c r="A60">
        <v>3131289</v>
      </c>
      <c r="B60">
        <v>13</v>
      </c>
    </row>
    <row r="61" spans="1:2">
      <c r="A61">
        <v>3132314</v>
      </c>
      <c r="B61">
        <v>22</v>
      </c>
    </row>
    <row r="62" spans="1:2">
      <c r="A62">
        <v>3132373</v>
      </c>
      <c r="B62">
        <v>24</v>
      </c>
    </row>
    <row r="63" spans="1:2">
      <c r="A63">
        <v>3145012</v>
      </c>
      <c r="B63">
        <v>65</v>
      </c>
    </row>
    <row r="64" spans="1:2">
      <c r="A64">
        <v>3145070</v>
      </c>
      <c r="B64">
        <v>200</v>
      </c>
    </row>
    <row r="65" spans="1:2">
      <c r="A65">
        <v>3166800</v>
      </c>
      <c r="B65">
        <v>22</v>
      </c>
    </row>
    <row r="66" spans="1:2">
      <c r="A66">
        <v>3167465</v>
      </c>
      <c r="B66">
        <v>20</v>
      </c>
    </row>
    <row r="67" spans="1:2">
      <c r="A67">
        <v>3169125</v>
      </c>
      <c r="B67">
        <v>14</v>
      </c>
    </row>
    <row r="68" spans="1:2">
      <c r="A68">
        <v>3179923</v>
      </c>
      <c r="B68">
        <v>25</v>
      </c>
    </row>
    <row r="69" spans="1:2">
      <c r="A69">
        <v>3201479</v>
      </c>
      <c r="B69">
        <v>32</v>
      </c>
    </row>
    <row r="70" spans="1:2">
      <c r="A70">
        <v>3235663</v>
      </c>
      <c r="B70">
        <v>26</v>
      </c>
    </row>
    <row r="71" spans="1:2">
      <c r="A71">
        <v>3497887</v>
      </c>
      <c r="B71">
        <v>42</v>
      </c>
    </row>
    <row r="72" spans="1:2">
      <c r="A72">
        <v>3537987</v>
      </c>
      <c r="B72">
        <v>22</v>
      </c>
    </row>
    <row r="73" spans="1:2">
      <c r="A73">
        <v>3541400</v>
      </c>
      <c r="B73">
        <v>26</v>
      </c>
    </row>
    <row r="74" spans="1:2">
      <c r="A74">
        <v>3664000</v>
      </c>
      <c r="B74">
        <v>13</v>
      </c>
    </row>
    <row r="75" spans="1:2">
      <c r="A75">
        <v>3711720</v>
      </c>
      <c r="B75">
        <v>28</v>
      </c>
    </row>
    <row r="76" spans="1:2">
      <c r="A76">
        <v>3712883</v>
      </c>
      <c r="B76">
        <v>16</v>
      </c>
    </row>
    <row r="77" spans="1:2">
      <c r="A77">
        <v>3712928</v>
      </c>
      <c r="B77">
        <v>42</v>
      </c>
    </row>
    <row r="78" spans="1:2">
      <c r="A78">
        <v>3712957</v>
      </c>
      <c r="B78">
        <v>28</v>
      </c>
    </row>
    <row r="79" spans="1:2">
      <c r="A79">
        <v>3713780</v>
      </c>
      <c r="B79">
        <v>34</v>
      </c>
    </row>
    <row r="80" spans="1:2">
      <c r="A80">
        <v>3788900</v>
      </c>
      <c r="B80">
        <v>24</v>
      </c>
    </row>
    <row r="81" spans="1:2">
      <c r="A81">
        <v>3797290</v>
      </c>
      <c r="B81">
        <v>20</v>
      </c>
    </row>
    <row r="82" spans="1:2">
      <c r="A82">
        <v>3862766</v>
      </c>
      <c r="B82">
        <v>19</v>
      </c>
    </row>
    <row r="83" spans="1:2">
      <c r="A83">
        <v>3862993</v>
      </c>
      <c r="B83">
        <v>15</v>
      </c>
    </row>
    <row r="84" spans="1:2">
      <c r="A84">
        <v>3913640</v>
      </c>
      <c r="B84">
        <v>24</v>
      </c>
    </row>
    <row r="85" spans="1:2">
      <c r="A85">
        <v>3913650</v>
      </c>
      <c r="B85">
        <v>24</v>
      </c>
    </row>
    <row r="86" spans="1:2">
      <c r="A86">
        <v>3913654</v>
      </c>
      <c r="B86">
        <v>24</v>
      </c>
    </row>
    <row r="87" spans="1:2">
      <c r="A87">
        <v>3937589</v>
      </c>
      <c r="B87">
        <v>25</v>
      </c>
    </row>
    <row r="88" spans="1:2">
      <c r="A88">
        <v>4021148</v>
      </c>
      <c r="B88">
        <v>16</v>
      </c>
    </row>
    <row r="89" spans="1:2">
      <c r="A89">
        <v>4021185</v>
      </c>
      <c r="B89">
        <v>16</v>
      </c>
    </row>
    <row r="90" spans="1:2">
      <c r="A90">
        <v>4021191</v>
      </c>
      <c r="B90">
        <v>16</v>
      </c>
    </row>
    <row r="91" spans="1:2">
      <c r="A91">
        <v>4027452</v>
      </c>
      <c r="B91">
        <v>24</v>
      </c>
    </row>
    <row r="92" spans="1:2">
      <c r="A92">
        <v>4103622</v>
      </c>
      <c r="B92">
        <v>19</v>
      </c>
    </row>
    <row r="93" spans="1:2">
      <c r="A93">
        <v>4160480</v>
      </c>
      <c r="B93">
        <v>24</v>
      </c>
    </row>
    <row r="94" spans="1:2">
      <c r="B94">
        <v>20</v>
      </c>
    </row>
    <row r="95" spans="1:2">
      <c r="A95">
        <v>4160488</v>
      </c>
      <c r="B95">
        <v>24</v>
      </c>
    </row>
    <row r="96" spans="1:2">
      <c r="B96">
        <v>20</v>
      </c>
    </row>
    <row r="97" spans="1:2">
      <c r="A97">
        <v>4184691</v>
      </c>
      <c r="B97">
        <v>14</v>
      </c>
    </row>
    <row r="98" spans="1:2">
      <c r="A98">
        <v>4199447</v>
      </c>
      <c r="B98">
        <v>20</v>
      </c>
    </row>
    <row r="99" spans="1:2">
      <c r="A99">
        <v>4199466</v>
      </c>
      <c r="B99">
        <v>14</v>
      </c>
    </row>
    <row r="100" spans="1:2">
      <c r="A100">
        <v>4202934</v>
      </c>
      <c r="B100">
        <v>14</v>
      </c>
    </row>
    <row r="101" spans="1:2">
      <c r="A101">
        <v>4203010</v>
      </c>
      <c r="B101">
        <v>20</v>
      </c>
    </row>
    <row r="102" spans="1:2">
      <c r="A102">
        <v>4206487</v>
      </c>
      <c r="B102">
        <v>15</v>
      </c>
    </row>
    <row r="103" spans="1:2">
      <c r="A103">
        <v>4206535</v>
      </c>
      <c r="B103">
        <v>15</v>
      </c>
    </row>
    <row r="104" spans="1:2">
      <c r="A104">
        <v>4206581</v>
      </c>
      <c r="B104">
        <v>15</v>
      </c>
    </row>
    <row r="105" spans="1:2">
      <c r="A105">
        <v>4206582</v>
      </c>
      <c r="B105">
        <v>35</v>
      </c>
    </row>
    <row r="106" spans="1:2">
      <c r="A106">
        <v>4207223</v>
      </c>
      <c r="B106">
        <v>25</v>
      </c>
    </row>
    <row r="107" spans="1:2">
      <c r="A107">
        <v>4207237</v>
      </c>
      <c r="B107">
        <v>15</v>
      </c>
    </row>
    <row r="108" spans="1:2">
      <c r="A108">
        <v>4221070</v>
      </c>
      <c r="B108">
        <v>15</v>
      </c>
    </row>
    <row r="109" spans="1:2">
      <c r="A109">
        <v>4221726</v>
      </c>
      <c r="B109">
        <v>24</v>
      </c>
    </row>
    <row r="110" spans="1:2">
      <c r="A110">
        <v>4223801</v>
      </c>
      <c r="B110">
        <v>35</v>
      </c>
    </row>
    <row r="111" spans="1:2">
      <c r="A111">
        <v>4228095</v>
      </c>
      <c r="B111">
        <v>25</v>
      </c>
    </row>
    <row r="112" spans="1:2">
      <c r="A112">
        <v>4258562</v>
      </c>
      <c r="B112">
        <v>11</v>
      </c>
    </row>
    <row r="113" spans="1:2">
      <c r="A113">
        <v>4661902</v>
      </c>
      <c r="B113">
        <v>14</v>
      </c>
    </row>
    <row r="114" spans="1:2">
      <c r="A114">
        <v>4677123</v>
      </c>
      <c r="B114">
        <v>13</v>
      </c>
    </row>
    <row r="115" spans="1:2">
      <c r="A115">
        <v>4716468</v>
      </c>
      <c r="B115">
        <v>20</v>
      </c>
    </row>
    <row r="116" spans="1:2">
      <c r="A116">
        <v>4716477</v>
      </c>
      <c r="B116">
        <v>24</v>
      </c>
    </row>
    <row r="117" spans="1:2">
      <c r="A117">
        <v>4673707</v>
      </c>
      <c r="B117">
        <v>20.6</v>
      </c>
    </row>
    <row r="118" spans="1:2">
      <c r="A118">
        <v>3127825</v>
      </c>
      <c r="B118">
        <v>14.2</v>
      </c>
    </row>
    <row r="119" spans="1:2">
      <c r="A119">
        <v>2654397</v>
      </c>
      <c r="B119">
        <v>25.2</v>
      </c>
    </row>
    <row r="120" spans="1:2">
      <c r="A120">
        <v>2286153</v>
      </c>
      <c r="B120">
        <v>15.8</v>
      </c>
    </row>
    <row r="121" spans="1:2">
      <c r="A121">
        <v>1221509</v>
      </c>
      <c r="B121">
        <v>20.6</v>
      </c>
    </row>
    <row r="122" spans="1:2">
      <c r="A122">
        <v>2467626</v>
      </c>
      <c r="B122">
        <v>15.1</v>
      </c>
    </row>
    <row r="123" spans="1:2">
      <c r="A123">
        <v>3118825</v>
      </c>
      <c r="B123">
        <v>20.6</v>
      </c>
    </row>
    <row r="124" spans="1:2">
      <c r="A124">
        <v>3801875</v>
      </c>
      <c r="B124">
        <v>15.1</v>
      </c>
    </row>
    <row r="125" spans="1:2">
      <c r="A125">
        <v>1064535</v>
      </c>
      <c r="B125">
        <v>24.5</v>
      </c>
    </row>
    <row r="126" spans="1:2">
      <c r="A126">
        <v>2417694</v>
      </c>
      <c r="B126">
        <v>23.6</v>
      </c>
    </row>
    <row r="127" spans="1:2">
      <c r="A127">
        <v>3127847</v>
      </c>
      <c r="B127">
        <v>21.8</v>
      </c>
    </row>
    <row r="128" spans="1:2">
      <c r="A128">
        <v>4673725</v>
      </c>
      <c r="B128">
        <v>20.6</v>
      </c>
    </row>
    <row r="129" spans="1:2">
      <c r="A129">
        <v>3788117</v>
      </c>
      <c r="B129">
        <v>23.6</v>
      </c>
    </row>
    <row r="130" spans="1:2">
      <c r="A130">
        <v>4398669</v>
      </c>
      <c r="B130">
        <v>14.7</v>
      </c>
    </row>
    <row r="131" spans="1:2">
      <c r="A131">
        <v>4398655</v>
      </c>
      <c r="B131">
        <v>20.8</v>
      </c>
    </row>
    <row r="132" spans="1:2">
      <c r="A132">
        <v>2654395</v>
      </c>
      <c r="B132">
        <v>14.7</v>
      </c>
    </row>
    <row r="133" spans="1:2">
      <c r="A133">
        <v>4673719</v>
      </c>
      <c r="B133">
        <v>20.6</v>
      </c>
    </row>
    <row r="134" spans="1:2">
      <c r="A134">
        <v>4398651</v>
      </c>
      <c r="B134">
        <v>20.8</v>
      </c>
    </row>
    <row r="135" spans="1:2">
      <c r="A135">
        <v>2498991</v>
      </c>
      <c r="B135">
        <v>28.9</v>
      </c>
    </row>
    <row r="136" spans="1:2">
      <c r="A136">
        <v>3132741</v>
      </c>
      <c r="B136">
        <v>23.8</v>
      </c>
    </row>
    <row r="137" spans="1:2">
      <c r="A137">
        <v>3137614</v>
      </c>
      <c r="B137">
        <v>14.2</v>
      </c>
    </row>
    <row r="138" spans="1:2">
      <c r="A138">
        <v>4673729</v>
      </c>
      <c r="B138">
        <v>20.6</v>
      </c>
    </row>
    <row r="139" spans="1:2">
      <c r="A139">
        <v>4398673</v>
      </c>
      <c r="B139">
        <v>14.7</v>
      </c>
    </row>
    <row r="140" spans="1:2">
      <c r="A140">
        <v>3132730</v>
      </c>
      <c r="B140">
        <v>14.2</v>
      </c>
    </row>
    <row r="141" spans="1:2">
      <c r="A141">
        <v>3137616</v>
      </c>
      <c r="B141">
        <v>14.2</v>
      </c>
    </row>
    <row r="142" spans="1:2">
      <c r="A142">
        <v>3788126</v>
      </c>
      <c r="B142">
        <v>23.6</v>
      </c>
    </row>
    <row r="143" spans="1:2">
      <c r="A143">
        <v>3801860</v>
      </c>
      <c r="B143">
        <v>15.1</v>
      </c>
    </row>
    <row r="144" spans="1:2">
      <c r="A144">
        <v>3935422</v>
      </c>
      <c r="B144">
        <v>14.2</v>
      </c>
    </row>
    <row r="145" spans="1:2">
      <c r="A145">
        <v>3132618</v>
      </c>
      <c r="B145">
        <v>21.6</v>
      </c>
    </row>
    <row r="146" spans="1:2">
      <c r="A146">
        <v>4398618</v>
      </c>
      <c r="B146">
        <v>26.3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W6317"/>
  <sheetViews>
    <sheetView tabSelected="1" topLeftCell="L1158" workbookViewId="0">
      <selection activeCell="Q1196" sqref="Q1196"/>
    </sheetView>
  </sheetViews>
  <sheetFormatPr baseColWidth="10" defaultRowHeight="15" outlineLevelCol="2"/>
  <cols>
    <col min="1" max="1" width="49.140625" customWidth="1"/>
    <col min="2" max="2" width="7.5703125" hidden="1" customWidth="1" outlineLevel="1"/>
    <col min="3" max="3" width="5.7109375" hidden="1" customWidth="1" outlineLevel="1"/>
    <col min="4" max="4" width="10.7109375" hidden="1" customWidth="1" outlineLevel="1"/>
    <col min="5" max="5" width="58.5703125" customWidth="1" collapsed="1"/>
    <col min="6" max="6" width="19.42578125" customWidth="1" outlineLevel="2"/>
    <col min="7" max="7" width="11.7109375" customWidth="1"/>
    <col min="8" max="8" width="12.7109375" customWidth="1" outlineLevel="2"/>
    <col min="9" max="9" width="13.42578125" customWidth="1" outlineLevel="2"/>
    <col min="10" max="10" width="7.28515625" customWidth="1" outlineLevel="1"/>
    <col min="11" max="11" width="8.42578125" customWidth="1" outlineLevel="1"/>
    <col min="12" max="12" width="22.85546875" customWidth="1" outlineLevel="2"/>
    <col min="13" max="13" width="11.42578125" customWidth="1" outlineLevel="2"/>
    <col min="14" max="14" width="11.140625" customWidth="1"/>
    <col min="18" max="18" width="14" customWidth="1"/>
    <col min="19" max="19" width="8.7109375" customWidth="1"/>
    <col min="23" max="23" width="11.7109375" bestFit="1" customWidth="1"/>
  </cols>
  <sheetData>
    <row r="2" spans="1:2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10407</v>
      </c>
      <c r="I2" t="s">
        <v>10350</v>
      </c>
      <c r="J2" t="s">
        <v>10409</v>
      </c>
      <c r="K2" t="s">
        <v>10410</v>
      </c>
      <c r="L2" t="s">
        <v>10408</v>
      </c>
      <c r="M2" t="s">
        <v>10352</v>
      </c>
      <c r="N2" t="s">
        <v>10411</v>
      </c>
      <c r="O2" t="s">
        <v>10413</v>
      </c>
      <c r="P2" t="s">
        <v>10351</v>
      </c>
      <c r="Q2" t="s">
        <v>10353</v>
      </c>
      <c r="R2" t="s">
        <v>10349</v>
      </c>
      <c r="S2" t="s">
        <v>10348</v>
      </c>
      <c r="T2" t="s">
        <v>10416</v>
      </c>
      <c r="U2" t="s">
        <v>10421</v>
      </c>
    </row>
    <row r="3" spans="1:21" hidden="1">
      <c r="A3" t="s">
        <v>7</v>
      </c>
      <c r="B3">
        <v>3495.05</v>
      </c>
      <c r="C3">
        <v>9701</v>
      </c>
      <c r="D3" t="s">
        <v>8</v>
      </c>
      <c r="E3" t="s">
        <v>9</v>
      </c>
      <c r="F3">
        <v>18406</v>
      </c>
      <c r="G3">
        <v>1262303</v>
      </c>
      <c r="H3">
        <f>IFERROR(FIND("kW",A3),0)</f>
        <v>30</v>
      </c>
      <c r="I3">
        <f t="array" ref="I3">MIN(IFERROR(FIND(IstNumbers,A3),""))</f>
        <v>20</v>
      </c>
      <c r="J3" s="1" t="str">
        <f>IF([first '# in title]&lt;[pos kw in title],MID([title],[pos kw in title]-6,6),#N/A)</f>
        <v xml:space="preserve">F (11 </v>
      </c>
      <c r="K3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3" s="1">
        <f>IFERROR(FIND("kW",[desc]),0)</f>
        <v>0</v>
      </c>
      <c r="M3">
        <f t="array" ref="M3">MIN(IFERROR(FIND(IstNumbers,E3),""))</f>
        <v>0</v>
      </c>
      <c r="N3" s="1" t="b">
        <f>IF([first '# in desc]&lt;[pos kw in desc],MID([desc],[pos kw in desc]-7,7))</f>
        <v>0</v>
      </c>
      <c r="O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" s="1" t="str">
        <f>TRIM(IF([first '# in desc]&lt;[pos kw in desc],MID([desc],[pos kw in desc]-6,6),FALSE))</f>
        <v>FALSCH</v>
      </c>
      <c r="Q3" s="1">
        <f>IF(LEN([manuell])=0,IFERROR([kw fine in title]*1,IFERROR(SUMPRODUCT(COUNTIF(IsDigits,MID([kw in desc],ROW($A$1:$A$150),1)))=LEN([kw in desc]),#N/A)),[manuell])</f>
        <v>11</v>
      </c>
      <c r="R3" s="1" t="str">
        <f>IF([pos kw in title]&gt;0,MID(J3,[pos kw in title],4),IF([first '# in title]&gt;0,MID([title],[first '# in title],3),IF([first '# in title]&gt;0,MID([desc],[first '# in desc],3),VLOOKUP([productid],$G$2:$R$1386,8))))</f>
        <v/>
      </c>
      <c r="S3" s="1" t="str">
        <f>IF([kw in desc]=[kw rough in title],[kw in desc]*1,IFERROR(LEFT([kw_dirty],3)*1,IFERROR(LEFT([kw_dirty],2)*1,"n.a.")))</f>
        <v>n.a.</v>
      </c>
      <c r="T3" s="1"/>
      <c r="U3" s="1">
        <f>VLOOKUP(Tabelle1[[#This Row],[productid]],Tabelle2[#All],2,FALSE)</f>
        <v>11</v>
      </c>
    </row>
    <row r="4" spans="1:21" hidden="1">
      <c r="A4" t="s">
        <v>7</v>
      </c>
      <c r="B4">
        <v>3715</v>
      </c>
      <c r="C4">
        <v>289859</v>
      </c>
      <c r="D4" t="s">
        <v>10</v>
      </c>
      <c r="E4" t="s">
        <v>11</v>
      </c>
      <c r="F4">
        <v>18406</v>
      </c>
      <c r="G4">
        <v>1262303</v>
      </c>
      <c r="H4">
        <f t="shared" ref="H4:H67" si="0">IFERROR(FIND("kW",A4),0)</f>
        <v>30</v>
      </c>
      <c r="I4">
        <f t="array" ref="I4">MIN(IFERROR(FIND(IstNumbers,A4),""))</f>
        <v>20</v>
      </c>
      <c r="J4" s="1" t="str">
        <f>IF([first '# in title]&lt;[pos kw in title],MID([title],[pos kw in title]-6,6),#N/A)</f>
        <v xml:space="preserve">F (11 </v>
      </c>
      <c r="K4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" s="1">
        <f>IFERROR(FIND("kW",[desc]),0)</f>
        <v>53</v>
      </c>
      <c r="M4">
        <f t="array" ref="M4">MIN(IFERROR(FIND(IstNumbers,E4),""))</f>
        <v>24</v>
      </c>
      <c r="N4" s="1" t="str">
        <f>IF([first '# in desc]&lt;[pos kw in desc],MID([desc],[pos kw in desc]-7,7))</f>
        <v xml:space="preserve">me, 11 </v>
      </c>
      <c r="O4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4" s="1" t="str">
        <f>TRIM(IF([first '# in desc]&lt;[pos kw in desc],MID([desc],[pos kw in desc]-6,6),FALSE))</f>
        <v>e, 11</v>
      </c>
      <c r="Q4" s="1">
        <f>IF(LEN([manuell])=0,IFERROR([kw fine in title]*1,IFERROR(SUMPRODUCT(COUNTIF(IsDigits,MID([kw in desc],ROW($A$1:$A$150),1)))=LEN([kw in desc]),#N/A)),[manuell])</f>
        <v>11</v>
      </c>
      <c r="R4" s="1" t="e">
        <f>IF([pos kw in title]&gt;0,MID(J4,#REF!,4),IF([first '# in title]&gt;0,MID([title],[first '# in title],3),IF([first '# in title]&gt;0,MID([desc],#REF!,3),VLOOKUP([productid],$G$2:$R$1386,8))))</f>
        <v>#REF!</v>
      </c>
      <c r="S4" s="1" t="str">
        <f>IF([kw in desc]=[kw rough in title],[kw in desc]*1,IFERROR(LEFT([kw_dirty],3)*1,IFERROR(LEFT([kw_dirty],2)*1,"n.a.")))</f>
        <v>n.a.</v>
      </c>
      <c r="T4" s="1"/>
      <c r="U4" s="1">
        <f>VLOOKUP(Tabelle1[[#This Row],[productid]],Tabelle2[#All],2,FALSE)</f>
        <v>11</v>
      </c>
    </row>
    <row r="5" spans="1:21" hidden="1">
      <c r="A5" t="s">
        <v>12</v>
      </c>
      <c r="B5">
        <v>2410</v>
      </c>
      <c r="C5">
        <v>9701</v>
      </c>
      <c r="D5" t="s">
        <v>13</v>
      </c>
      <c r="E5" t="s">
        <v>9</v>
      </c>
      <c r="F5">
        <v>18406</v>
      </c>
      <c r="G5">
        <v>2498996</v>
      </c>
      <c r="H5">
        <f t="shared" si="0"/>
        <v>40</v>
      </c>
      <c r="I5">
        <f t="array" ref="I5">MIN(IFERROR(FIND(IstNumbers,A5),""))</f>
        <v>30</v>
      </c>
      <c r="J5" s="1" t="str">
        <f>IF([first '# in title]&lt;[pos kw in title],MID([title],[pos kw in title]-6,6),#N/A)</f>
        <v xml:space="preserve">4 (22 </v>
      </c>
      <c r="K5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5" s="1">
        <f>IFERROR(FIND("kW",[desc]),0)</f>
        <v>0</v>
      </c>
      <c r="M5">
        <f t="array" ref="M5">MIN(IFERROR(FIND(IstNumbers,E5),""))</f>
        <v>0</v>
      </c>
      <c r="N5" s="1" t="b">
        <f>IF([first '# in desc]&lt;[pos kw in desc],MID([desc],[pos kw in desc]-7,7))</f>
        <v>0</v>
      </c>
      <c r="O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" s="1" t="str">
        <f>TRIM(IF([first '# in desc]&lt;[pos kw in desc],MID([desc],[pos kw in desc]-6,6),FALSE))</f>
        <v>FALSCH</v>
      </c>
      <c r="Q5" s="1">
        <f>IF(LEN([manuell])=0,IFERROR([kw fine in title]*1,IFERROR(SUMPRODUCT(COUNTIF(IsDigits,MID([kw in desc],ROW($A$1:$A$150),1)))=LEN([kw in desc]),#N/A)),[manuell])</f>
        <v>22</v>
      </c>
      <c r="R5" s="1" t="e">
        <f>IF([pos kw in title]&gt;0,MID(J5,#REF!,4),IF([first '# in title]&gt;0,MID([title],[first '# in title],3),IF([first '# in title]&gt;0,MID([desc],#REF!,3),VLOOKUP([productid],$G$2:$R$1386,8))))</f>
        <v>#REF!</v>
      </c>
      <c r="S5" s="1" t="str">
        <f>IF([kw in desc]=[kw rough in title],[kw in desc]*1,IFERROR(LEFT([kw_dirty],3)*1,IFERROR(LEFT([kw_dirty],2)*1,"n.a.")))</f>
        <v>n.a.</v>
      </c>
      <c r="T5" s="1"/>
      <c r="U5" s="1">
        <f>VLOOKUP(Tabelle1[[#This Row],[productid]],Tabelle2[#All],2,FALSE)</f>
        <v>22</v>
      </c>
    </row>
    <row r="6" spans="1:21" hidden="1">
      <c r="A6" t="s">
        <v>7</v>
      </c>
      <c r="B6">
        <v>4600</v>
      </c>
      <c r="C6">
        <v>289859</v>
      </c>
      <c r="D6" t="s">
        <v>14</v>
      </c>
      <c r="E6" t="s">
        <v>15</v>
      </c>
      <c r="F6">
        <v>18406</v>
      </c>
      <c r="G6">
        <v>1262303</v>
      </c>
      <c r="H6">
        <f t="shared" si="0"/>
        <v>30</v>
      </c>
      <c r="I6">
        <f t="array" ref="I6">MIN(IFERROR(FIND(IstNumbers,A6),""))</f>
        <v>20</v>
      </c>
      <c r="J6" s="1" t="str">
        <f>IF([first '# in title]&lt;[pos kw in title],MID([title],[pos kw in title]-6,6),#N/A)</f>
        <v xml:space="preserve">F (11 </v>
      </c>
      <c r="K6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6" s="1">
        <f>IFERROR(FIND("kW",[desc]),0)</f>
        <v>53</v>
      </c>
      <c r="M6">
        <f t="array" ref="M6">MIN(IFERROR(FIND(IstNumbers,E6),""))</f>
        <v>24</v>
      </c>
      <c r="N6" s="1" t="str">
        <f>IF([first '# in desc]&lt;[pos kw in desc],MID([desc],[pos kw in desc]-7,7))</f>
        <v xml:space="preserve">me, 11 </v>
      </c>
      <c r="O6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6" s="1" t="str">
        <f>TRIM(IF([first '# in desc]&lt;[pos kw in desc],MID([desc],[pos kw in desc]-6,6),FALSE))</f>
        <v>e, 11</v>
      </c>
      <c r="Q6" s="1">
        <f>IF(LEN([manuell])=0,IFERROR([kw fine in title]*1,IFERROR(SUMPRODUCT(COUNTIF(IsDigits,MID([kw in desc],ROW($A$1:$A$150),1)))=LEN([kw in desc]),#N/A)),[manuell])</f>
        <v>11</v>
      </c>
      <c r="R6" s="1" t="e">
        <f>IF([pos kw in title]&gt;0,MID(J6,#REF!,4),IF([first '# in title]&gt;0,MID([title],[first '# in title],3),IF([first '# in title]&gt;0,MID([desc],#REF!,3),VLOOKUP([productid],$G$2:$R$1386,8))))</f>
        <v>#REF!</v>
      </c>
      <c r="S6" s="1" t="str">
        <f>IF([kw in desc]=[kw rough in title],[kw in desc]*1,IFERROR(LEFT([kw_dirty],3)*1,IFERROR(LEFT([kw_dirty],2)*1,"n.a.")))</f>
        <v>n.a.</v>
      </c>
      <c r="T6" s="1"/>
      <c r="U6" s="1">
        <f>VLOOKUP(Tabelle1[[#This Row],[productid]],Tabelle2[#All],2,FALSE)</f>
        <v>11</v>
      </c>
    </row>
    <row r="7" spans="1:21" hidden="1">
      <c r="A7" t="s">
        <v>12</v>
      </c>
      <c r="B7">
        <v>2410</v>
      </c>
      <c r="C7">
        <v>9701</v>
      </c>
      <c r="D7" t="s">
        <v>16</v>
      </c>
      <c r="E7" t="s">
        <v>9</v>
      </c>
      <c r="F7">
        <v>18406</v>
      </c>
      <c r="G7">
        <v>2498996</v>
      </c>
      <c r="H7">
        <f t="shared" si="0"/>
        <v>40</v>
      </c>
      <c r="I7">
        <f t="array" ref="I7">MIN(IFERROR(FIND(IstNumbers,A7),""))</f>
        <v>30</v>
      </c>
      <c r="J7" s="1" t="str">
        <f>IF([first '# in title]&lt;[pos kw in title],MID([title],[pos kw in title]-6,6),#N/A)</f>
        <v xml:space="preserve">4 (22 </v>
      </c>
      <c r="K7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7" s="1">
        <f>IFERROR(FIND("kW",[desc]),0)</f>
        <v>0</v>
      </c>
      <c r="M7">
        <f t="array" ref="M7">MIN(IFERROR(FIND(IstNumbers,E7),""))</f>
        <v>0</v>
      </c>
      <c r="N7" s="1" t="b">
        <f>IF([first '# in desc]&lt;[pos kw in desc],MID([desc],[pos kw in desc]-7,7))</f>
        <v>0</v>
      </c>
      <c r="O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" s="1" t="str">
        <f>TRIM(IF([first '# in desc]&lt;[pos kw in desc],MID([desc],[pos kw in desc]-6,6),FALSE))</f>
        <v>FALSCH</v>
      </c>
      <c r="Q7" s="1">
        <f>IF(LEN([manuell])=0,IFERROR([kw fine in title]*1,IFERROR(SUMPRODUCT(COUNTIF(IsDigits,MID([kw in desc],ROW($A$1:$A$150),1)))=LEN([kw in desc]),#N/A)),[manuell])</f>
        <v>22</v>
      </c>
      <c r="R7" s="1" t="e">
        <f>IF([pos kw in title]&gt;0,MID(J7,#REF!,4),IF([first '# in title]&gt;0,MID([title],[first '# in title],3),IF([first '# in title]&gt;0,MID([desc],#REF!,3),VLOOKUP([productid],$G$2:$R$1386,8))))</f>
        <v>#REF!</v>
      </c>
      <c r="S7" s="1" t="str">
        <f>IF([kw in desc]=[kw rough in title],[kw in desc]*1,IFERROR(LEFT([kw_dirty],3)*1,IFERROR(LEFT([kw_dirty],2)*1,"n.a.")))</f>
        <v>n.a.</v>
      </c>
      <c r="T7" s="1"/>
      <c r="U7" s="1">
        <f>VLOOKUP(Tabelle1[[#This Row],[productid]],Tabelle2[#All],2,FALSE)</f>
        <v>22</v>
      </c>
    </row>
    <row r="8" spans="1:21" hidden="1">
      <c r="A8" t="s">
        <v>12</v>
      </c>
      <c r="B8">
        <v>4075</v>
      </c>
      <c r="C8">
        <v>223861</v>
      </c>
      <c r="D8" t="s">
        <v>17</v>
      </c>
      <c r="E8" t="s">
        <v>18</v>
      </c>
      <c r="F8">
        <v>18406</v>
      </c>
      <c r="G8">
        <v>2498996</v>
      </c>
      <c r="H8">
        <f t="shared" si="0"/>
        <v>40</v>
      </c>
      <c r="I8">
        <f t="array" ref="I8">MIN(IFERROR(FIND(IstNumbers,A8),""))</f>
        <v>30</v>
      </c>
      <c r="J8" s="1" t="str">
        <f>IF([first '# in title]&lt;[pos kw in title],MID([title],[pos kw in title]-6,6),#N/A)</f>
        <v xml:space="preserve">4 (22 </v>
      </c>
      <c r="K8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8" s="1">
        <f>IFERROR(FIND("kW",[desc]),0)</f>
        <v>0</v>
      </c>
      <c r="M8">
        <f t="array" ref="M8">MIN(IFERROR(FIND(IstNumbers,E8),""))</f>
        <v>36</v>
      </c>
      <c r="N8" s="1" t="b">
        <f>IF([first '# in desc]&lt;[pos kw in desc],MID([desc],[pos kw in desc]-7,7))</f>
        <v>0</v>
      </c>
      <c r="O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" s="1" t="str">
        <f>TRIM(IF([first '# in desc]&lt;[pos kw in desc],MID([desc],[pos kw in desc]-6,6),FALSE))</f>
        <v>FALSCH</v>
      </c>
      <c r="Q8" s="1">
        <f>IF(LEN([manuell])=0,IFERROR([kw fine in title]*1,IFERROR(SUMPRODUCT(COUNTIF(IsDigits,MID([kw in desc],ROW($A$1:$A$150),1)))=LEN([kw in desc]),#N/A)),[manuell])</f>
        <v>22</v>
      </c>
      <c r="R8" s="1" t="e">
        <f>IF([pos kw in title]&gt;0,MID(J8,#REF!,4),IF([first '# in title]&gt;0,MID([title],[first '# in title],3),IF([first '# in title]&gt;0,MID([desc],#REF!,3),VLOOKUP([productid],$G$2:$R$1386,8))))</f>
        <v>#REF!</v>
      </c>
      <c r="S8" s="1" t="str">
        <f>IF([kw in desc]=[kw rough in title],[kw in desc]*1,IFERROR(LEFT([kw_dirty],3)*1,IFERROR(LEFT([kw_dirty],2)*1,"n.a.")))</f>
        <v>n.a.</v>
      </c>
      <c r="T8" s="1"/>
      <c r="U8" s="1">
        <f>VLOOKUP(Tabelle1[[#This Row],[productid]],Tabelle2[#All],2,FALSE)</f>
        <v>22</v>
      </c>
    </row>
    <row r="9" spans="1:21">
      <c r="A9" t="s">
        <v>19</v>
      </c>
      <c r="B9">
        <v>3240</v>
      </c>
      <c r="C9">
        <v>9701</v>
      </c>
      <c r="D9" t="s">
        <v>20</v>
      </c>
      <c r="E9" t="s">
        <v>9</v>
      </c>
      <c r="F9">
        <v>18406</v>
      </c>
      <c r="G9">
        <v>1369480</v>
      </c>
      <c r="H9">
        <f t="shared" si="0"/>
        <v>0</v>
      </c>
      <c r="I9">
        <f t="array" ref="I9">MIN(IFERROR(FIND(IstNumbers,A9),""))</f>
        <v>25</v>
      </c>
      <c r="J9" s="1" t="e">
        <f>IF([first '# in title]&lt;[pos kw in title],MID([title],[pos kw in title]-6,6),#N/A)</f>
        <v>#N/A</v>
      </c>
      <c r="K9" s="1" t="e">
        <f>IFERROR(MID(SUBSTITUTE([kw rough in title],",","."),FIND("(",[kw rough in title])+1,20),SUBSTITUTE(IFERROR(MID([kw rough in title],FIND(" ",[kw rough in title])+1,20),[kw rough in title]),",","."))</f>
        <v>#N/A</v>
      </c>
      <c r="L9" s="1">
        <f>IFERROR(FIND("kW",[desc]),0)</f>
        <v>0</v>
      </c>
      <c r="M9">
        <f t="array" ref="M9">MIN(IFERROR(FIND(IstNumbers,E9),""))</f>
        <v>0</v>
      </c>
      <c r="N9" s="1" t="b">
        <f>IF([first '# in desc]&lt;[pos kw in desc],MID([desc],[pos kw in desc]-7,7))</f>
        <v>0</v>
      </c>
      <c r="O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" s="1" t="str">
        <f>TRIM(IF([first '# in desc]&lt;[pos kw in desc],MID([desc],[pos kw in desc]-6,6),FALSE))</f>
        <v>FALSCH</v>
      </c>
      <c r="Q9" s="1" t="b">
        <f>IF(LEN([manuell])=0,IFERROR([kw fine in title]*1,IFERROR(SUMPRODUCT(COUNTIF(IsDigits,MID([kw in desc],ROW($A$1:$A$150),1)))=LEN([kw in desc]),#N/A)),[manuell])</f>
        <v>0</v>
      </c>
      <c r="R9" s="1" t="str">
        <f>IF([pos kw in title]&gt;0,MID(J9,#REF!,4),IF([first '# in title]&gt;0,MID([title],[first '# in title],3),IF([first '# in title]&gt;0,MID([desc],#REF!,3),VLOOKUP([productid],$G$2:$R$1386,8))))</f>
        <v xml:space="preserve">-K </v>
      </c>
      <c r="S9" s="1" t="e">
        <f>IF([kw in desc]=[kw rough in title],[kw in desc]*1,IFERROR(LEFT([kw_dirty],3)*1,IFERROR(LEFT([kw_dirty],2)*1,"n.a.")))</f>
        <v>#N/A</v>
      </c>
      <c r="T9" s="1"/>
      <c r="U9" s="1" t="e">
        <f>VLOOKUP(Tabelle1[[#This Row],[productid]],Tabelle2[#All],2,FALSE)</f>
        <v>#N/A</v>
      </c>
    </row>
    <row r="10" spans="1:21" hidden="1">
      <c r="A10" t="s">
        <v>21</v>
      </c>
      <c r="B10">
        <v>3584.35</v>
      </c>
      <c r="C10">
        <v>9701</v>
      </c>
      <c r="D10" t="s">
        <v>22</v>
      </c>
      <c r="E10" t="s">
        <v>9</v>
      </c>
      <c r="F10">
        <v>18406</v>
      </c>
      <c r="G10">
        <v>1262301</v>
      </c>
      <c r="H10">
        <f t="shared" si="0"/>
        <v>30</v>
      </c>
      <c r="I10">
        <f t="array" ref="I10">MIN(IFERROR(FIND(IstNumbers,A10),""))</f>
        <v>20</v>
      </c>
      <c r="J10" s="1" t="str">
        <f>IF([first '# in title]&lt;[pos kw in title],MID([title],[pos kw in title]-6,6),#N/A)</f>
        <v xml:space="preserve">F (19 </v>
      </c>
      <c r="K1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0" s="1">
        <f>IFERROR(FIND("kW",[desc]),0)</f>
        <v>0</v>
      </c>
      <c r="M10">
        <f t="array" ref="M10">MIN(IFERROR(FIND(IstNumbers,E10),""))</f>
        <v>0</v>
      </c>
      <c r="N10" s="1" t="b">
        <f>IF([first '# in desc]&lt;[pos kw in desc],MID([desc],[pos kw in desc]-7,7))</f>
        <v>0</v>
      </c>
      <c r="O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" s="1" t="str">
        <f>TRIM(IF([first '# in desc]&lt;[pos kw in desc],MID([desc],[pos kw in desc]-6,6),FALSE))</f>
        <v>FALSCH</v>
      </c>
      <c r="Q10" s="1">
        <f>IF(LEN([manuell])=0,IFERROR([kw fine in title]*1,IFERROR(SUMPRODUCT(COUNTIF(IsDigits,MID([kw in desc],ROW($A$1:$A$150),1)))=LEN([kw in desc]),#N/A)),[manuell])</f>
        <v>19</v>
      </c>
      <c r="R10" s="1" t="e">
        <f>IF([pos kw in title]&gt;0,MID(J10,#REF!,4),IF([first '# in title]&gt;0,MID([title],[first '# in title],3),IF([first '# in title]&gt;0,MID([desc],#REF!,3),VLOOKUP([productid],$G$2:$R$1386,8))))</f>
        <v>#REF!</v>
      </c>
      <c r="S10" s="1" t="str">
        <f>IF([kw in desc]=[kw rough in title],[kw in desc]*1,IFERROR(LEFT([kw_dirty],3)*1,IFERROR(LEFT([kw_dirty],2)*1,"n.a.")))</f>
        <v>n.a.</v>
      </c>
      <c r="T10" s="1"/>
      <c r="U10" s="1">
        <f>VLOOKUP(Tabelle1[[#This Row],[productid]],Tabelle2[#All],2,FALSE)</f>
        <v>19</v>
      </c>
    </row>
    <row r="11" spans="1:21" hidden="1">
      <c r="A11" t="s">
        <v>23</v>
      </c>
      <c r="B11">
        <v>1861.1</v>
      </c>
      <c r="C11">
        <v>293331</v>
      </c>
      <c r="D11" t="s">
        <v>24</v>
      </c>
      <c r="E11" t="s">
        <v>25</v>
      </c>
      <c r="F11">
        <v>18406</v>
      </c>
      <c r="G11">
        <v>1064527</v>
      </c>
      <c r="H11">
        <f t="shared" si="0"/>
        <v>30</v>
      </c>
      <c r="I11">
        <f t="array" ref="I11">MIN(IFERROR(FIND(IstNumbers,A11),""))</f>
        <v>20</v>
      </c>
      <c r="J11" s="1" t="str">
        <f>IF([first '# in title]&lt;[pos kw in title],MID([title],[pos kw in title]-6,6),#N/A)</f>
        <v xml:space="preserve">W (19 </v>
      </c>
      <c r="K1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1" s="1">
        <f>IFERROR(FIND("kW",[desc]),0)</f>
        <v>33</v>
      </c>
      <c r="M11">
        <f t="array" ref="M11">MIN(IFERROR(FIND(IstNumbers,E11),""))</f>
        <v>24</v>
      </c>
      <c r="N11" s="1" t="str">
        <f>IF([first '# in desc]&lt;[pos kw in desc],MID([desc],[pos kw in desc]-7,7))</f>
        <v xml:space="preserve">0-W 19 </v>
      </c>
      <c r="O1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1" s="1" t="str">
        <f>TRIM(IF([first '# in desc]&lt;[pos kw in desc],MID([desc],[pos kw in desc]-6,6),FALSE))</f>
        <v>-W 19</v>
      </c>
      <c r="Q11" s="1">
        <f>IF(LEN([manuell])=0,IFERROR([kw fine in title]*1,IFERROR(SUMPRODUCT(COUNTIF(IsDigits,MID([kw in desc],ROW($A$1:$A$150),1)))=LEN([kw in desc]),#N/A)),[manuell])</f>
        <v>19</v>
      </c>
      <c r="R11" s="1" t="e">
        <f>IF([pos kw in title]&gt;0,MID(J11,#REF!,4),IF([first '# in title]&gt;0,MID([title],[first '# in title],3),IF([first '# in title]&gt;0,MID([desc],#REF!,3),VLOOKUP([productid],$G$2:$R$1386,8))))</f>
        <v>#REF!</v>
      </c>
      <c r="S11" s="1" t="str">
        <f>IF([kw in desc]=[kw rough in title],[kw in desc]*1,IFERROR(LEFT([kw_dirty],3)*1,IFERROR(LEFT([kw_dirty],2)*1,"n.a.")))</f>
        <v>n.a.</v>
      </c>
      <c r="T11" s="1"/>
      <c r="U11" s="1">
        <f>VLOOKUP(Tabelle1[[#This Row],[productid]],Tabelle2[#All],2,FALSE)</f>
        <v>19</v>
      </c>
    </row>
    <row r="12" spans="1:21" hidden="1">
      <c r="A12" t="s">
        <v>12</v>
      </c>
      <c r="B12">
        <v>4075</v>
      </c>
      <c r="C12">
        <v>223861</v>
      </c>
      <c r="D12" t="s">
        <v>26</v>
      </c>
      <c r="E12" t="s">
        <v>27</v>
      </c>
      <c r="F12">
        <v>18406</v>
      </c>
      <c r="G12">
        <v>2498996</v>
      </c>
      <c r="H12">
        <f t="shared" si="0"/>
        <v>40</v>
      </c>
      <c r="I12">
        <f t="array" ref="I12">MIN(IFERROR(FIND(IstNumbers,A12),""))</f>
        <v>30</v>
      </c>
      <c r="J12" s="1" t="str">
        <f>IF([first '# in title]&lt;[pos kw in title],MID([title],[pos kw in title]-6,6),#N/A)</f>
        <v xml:space="preserve">4 (22 </v>
      </c>
      <c r="K12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2" s="1">
        <f>IFERROR(FIND("kW",[desc]),0)</f>
        <v>0</v>
      </c>
      <c r="M12">
        <f t="array" ref="M12">MIN(IFERROR(FIND(IstNumbers,E12),""))</f>
        <v>36</v>
      </c>
      <c r="N12" s="1" t="b">
        <f>IF([first '# in desc]&lt;[pos kw in desc],MID([desc],[pos kw in desc]-7,7))</f>
        <v>0</v>
      </c>
      <c r="O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" s="1" t="str">
        <f>TRIM(IF([first '# in desc]&lt;[pos kw in desc],MID([desc],[pos kw in desc]-6,6),FALSE))</f>
        <v>FALSCH</v>
      </c>
      <c r="Q12" s="1">
        <f>IF(LEN([manuell])=0,IFERROR([kw fine in title]*1,IFERROR(SUMPRODUCT(COUNTIF(IsDigits,MID([kw in desc],ROW($A$1:$A$150),1)))=LEN([kw in desc]),#N/A)),[manuell])</f>
        <v>22</v>
      </c>
      <c r="R12" s="1" t="e">
        <f>IF([pos kw in title]&gt;0,MID(J12,#REF!,4),IF([first '# in title]&gt;0,MID([title],[first '# in title],3),IF([first '# in title]&gt;0,MID([desc],#REF!,3),VLOOKUP([productid],$G$2:$R$1386,8))))</f>
        <v>#REF!</v>
      </c>
      <c r="S12" s="1" t="str">
        <f>IF([kw in desc]=[kw rough in title],[kw in desc]*1,IFERROR(LEFT([kw_dirty],3)*1,IFERROR(LEFT([kw_dirty],2)*1,"n.a.")))</f>
        <v>n.a.</v>
      </c>
      <c r="T12" s="1"/>
      <c r="U12" s="1">
        <f>VLOOKUP(Tabelle1[[#This Row],[productid]],Tabelle2[#All],2,FALSE)</f>
        <v>22</v>
      </c>
    </row>
    <row r="13" spans="1:21">
      <c r="A13" t="s">
        <v>19</v>
      </c>
      <c r="B13">
        <v>4320</v>
      </c>
      <c r="C13">
        <v>9701</v>
      </c>
      <c r="D13" t="s">
        <v>28</v>
      </c>
      <c r="E13" t="s">
        <v>9</v>
      </c>
      <c r="F13">
        <v>18406</v>
      </c>
      <c r="G13">
        <v>1369480</v>
      </c>
      <c r="H13">
        <f t="shared" si="0"/>
        <v>0</v>
      </c>
      <c r="I13">
        <f t="array" ref="I13">MIN(IFERROR(FIND(IstNumbers,A13),""))</f>
        <v>25</v>
      </c>
      <c r="J13" s="1" t="e">
        <f>IF([first '# in title]&lt;[pos kw in title],MID([title],[pos kw in title]-6,6),#N/A)</f>
        <v>#N/A</v>
      </c>
      <c r="K13" s="1" t="e">
        <f>IFERROR(MID(SUBSTITUTE([kw rough in title],",","."),FIND("(",[kw rough in title])+1,20),SUBSTITUTE(IFERROR(MID([kw rough in title],FIND(" ",[kw rough in title])+1,20),[kw rough in title]),",","."))</f>
        <v>#N/A</v>
      </c>
      <c r="L13" s="1">
        <f>IFERROR(FIND("kW",[desc]),0)</f>
        <v>0</v>
      </c>
      <c r="M13">
        <f t="array" ref="M13">MIN(IFERROR(FIND(IstNumbers,E13),""))</f>
        <v>0</v>
      </c>
      <c r="N13" s="1" t="b">
        <f>IF([first '# in desc]&lt;[pos kw in desc],MID([desc],[pos kw in desc]-7,7))</f>
        <v>0</v>
      </c>
      <c r="O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" s="1" t="str">
        <f>TRIM(IF([first '# in desc]&lt;[pos kw in desc],MID([desc],[pos kw in desc]-6,6),FALSE))</f>
        <v>FALSCH</v>
      </c>
      <c r="Q13" s="1" t="b">
        <f>IF(LEN([manuell])=0,IFERROR([kw fine in title]*1,IFERROR(SUMPRODUCT(COUNTIF(IsDigits,MID([kw in desc],ROW($A$1:$A$150),1)))=LEN([kw in desc]),#N/A)),[manuell])</f>
        <v>0</v>
      </c>
      <c r="R13" s="1" t="str">
        <f>IF([pos kw in title]&gt;0,MID(J13,#REF!,4),IF([first '# in title]&gt;0,MID([title],[first '# in title],3),IF([first '# in title]&gt;0,MID([desc],#REF!,3),VLOOKUP([productid],$G$2:$R$1386,8))))</f>
        <v xml:space="preserve">-K </v>
      </c>
      <c r="S13" s="1" t="e">
        <f>IF([kw in desc]=[kw rough in title],[kw in desc]*1,IFERROR(LEFT([kw_dirty],3)*1,IFERROR(LEFT([kw_dirty],2)*1,"n.a.")))</f>
        <v>#N/A</v>
      </c>
      <c r="T13" s="1"/>
      <c r="U13" s="1" t="e">
        <f>VLOOKUP(Tabelle1[[#This Row],[productid]],Tabelle2[#All],2,FALSE)</f>
        <v>#N/A</v>
      </c>
    </row>
    <row r="14" spans="1:21" hidden="1">
      <c r="A14" t="s">
        <v>21</v>
      </c>
      <c r="B14">
        <v>3676.56</v>
      </c>
      <c r="C14">
        <v>297223</v>
      </c>
      <c r="D14" t="s">
        <v>29</v>
      </c>
      <c r="E14" t="s">
        <v>30</v>
      </c>
      <c r="F14">
        <v>18406</v>
      </c>
      <c r="G14">
        <v>1262301</v>
      </c>
      <c r="H14">
        <f t="shared" si="0"/>
        <v>30</v>
      </c>
      <c r="I14">
        <f t="array" ref="I14">MIN(IFERROR(FIND(IstNumbers,A14),""))</f>
        <v>20</v>
      </c>
      <c r="J14" s="1" t="str">
        <f>IF([first '# in title]&lt;[pos kw in title],MID([title],[pos kw in title]-6,6),#N/A)</f>
        <v xml:space="preserve">F (19 </v>
      </c>
      <c r="K1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" s="1">
        <f>IFERROR(FIND("kW",[desc]),0)</f>
        <v>54</v>
      </c>
      <c r="M14">
        <f t="array" ref="M14">MIN(IFERROR(FIND(IstNumbers,E14),""))</f>
        <v>14</v>
      </c>
      <c r="N14" s="1" t="str">
        <f>IF([first '# in desc]&lt;[pos kw in desc],MID([desc],[pos kw in desc]-7,7))</f>
        <v>9-19, 0</v>
      </c>
      <c r="O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" s="1" t="str">
        <f>TRIM(IF([first '# in desc]&lt;[pos kw in desc],MID([desc],[pos kw in desc]-6,6),FALSE))</f>
        <v>-19, 0</v>
      </c>
      <c r="Q14" s="1">
        <f>IF(LEN([manuell])=0,IFERROR([kw fine in title]*1,IFERROR(SUMPRODUCT(COUNTIF(IsDigits,MID([kw in desc],ROW($A$1:$A$150),1)))=LEN([kw in desc]),#N/A)),[manuell])</f>
        <v>19</v>
      </c>
      <c r="R14" s="1" t="e">
        <f>IF([pos kw in title]&gt;0,MID(J14,#REF!,4),IF([first '# in title]&gt;0,MID([title],[first '# in title],3),IF([first '# in title]&gt;0,MID([desc],#REF!,3),VLOOKUP([productid],$G$2:$R$1386,8))))</f>
        <v>#REF!</v>
      </c>
      <c r="S14" s="1" t="str">
        <f>IF([kw in desc]=[kw rough in title],[kw in desc]*1,IFERROR(LEFT([kw_dirty],3)*1,IFERROR(LEFT([kw_dirty],2)*1,"n.a.")))</f>
        <v>n.a.</v>
      </c>
      <c r="T14" s="1"/>
      <c r="U14" s="1">
        <f>VLOOKUP(Tabelle1[[#This Row],[productid]],Tabelle2[#All],2,FALSE)</f>
        <v>19</v>
      </c>
    </row>
    <row r="15" spans="1:21" hidden="1">
      <c r="A15" t="s">
        <v>23</v>
      </c>
      <c r="B15">
        <v>1950</v>
      </c>
      <c r="C15">
        <v>289859</v>
      </c>
      <c r="D15" t="s">
        <v>31</v>
      </c>
      <c r="E15" t="s">
        <v>32</v>
      </c>
      <c r="F15">
        <v>18406</v>
      </c>
      <c r="G15">
        <v>1064527</v>
      </c>
      <c r="H15">
        <f t="shared" si="0"/>
        <v>30</v>
      </c>
      <c r="I15">
        <f t="array" ref="I15">MIN(IFERROR(FIND(IstNumbers,A15),""))</f>
        <v>20</v>
      </c>
      <c r="J15" s="1" t="str">
        <f>IF([first '# in title]&lt;[pos kw in title],MID([title],[pos kw in title]-6,6),#N/A)</f>
        <v xml:space="preserve">W (19 </v>
      </c>
      <c r="K15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5" s="1">
        <f>IFERROR(FIND("kW",[desc]),0)</f>
        <v>57</v>
      </c>
      <c r="M15">
        <f t="array" ref="M15">MIN(IFERROR(FIND(IstNumbers,E15),""))</f>
        <v>24</v>
      </c>
      <c r="N15" s="1" t="str">
        <f>IF([first '# in desc]&lt;[pos kw in desc],MID([desc],[pos kw in desc]-7,7))</f>
        <v xml:space="preserve">me, 19 </v>
      </c>
      <c r="O1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5" s="1" t="str">
        <f>TRIM(IF([first '# in desc]&lt;[pos kw in desc],MID([desc],[pos kw in desc]-6,6),FALSE))</f>
        <v>e, 19</v>
      </c>
      <c r="Q15" s="1">
        <f>IF(LEN([manuell])=0,IFERROR([kw fine in title]*1,IFERROR(SUMPRODUCT(COUNTIF(IsDigits,MID([kw in desc],ROW($A$1:$A$150),1)))=LEN([kw in desc]),#N/A)),[manuell])</f>
        <v>19</v>
      </c>
      <c r="R15" s="1" t="e">
        <f>IF([pos kw in title]&gt;0,MID(J15,#REF!,4),IF([first '# in title]&gt;0,MID([title],[first '# in title],3),IF([first '# in title]&gt;0,MID([desc],#REF!,3),VLOOKUP([productid],$G$2:$R$1386,8))))</f>
        <v>#REF!</v>
      </c>
      <c r="S15" s="1" t="str">
        <f>IF([kw in desc]=[kw rough in title],[kw in desc]*1,IFERROR(LEFT([kw_dirty],3)*1,IFERROR(LEFT([kw_dirty],2)*1,"n.a.")))</f>
        <v>n.a.</v>
      </c>
      <c r="T15" s="1"/>
      <c r="U15" s="1">
        <f>VLOOKUP(Tabelle1[[#This Row],[productid]],Tabelle2[#All],2,FALSE)</f>
        <v>19</v>
      </c>
    </row>
    <row r="16" spans="1:21" hidden="1">
      <c r="A16" t="s">
        <v>21</v>
      </c>
      <c r="B16">
        <v>3676.56</v>
      </c>
      <c r="C16">
        <v>297223</v>
      </c>
      <c r="D16" t="s">
        <v>33</v>
      </c>
      <c r="E16" t="s">
        <v>34</v>
      </c>
      <c r="F16">
        <v>18406</v>
      </c>
      <c r="G16">
        <v>1262301</v>
      </c>
      <c r="H16">
        <f t="shared" si="0"/>
        <v>30</v>
      </c>
      <c r="I16">
        <f t="array" ref="I16">MIN(IFERROR(FIND(IstNumbers,A16),""))</f>
        <v>20</v>
      </c>
      <c r="J16" s="1" t="str">
        <f>IF([first '# in title]&lt;[pos kw in title],MID([title],[pos kw in title]-6,6),#N/A)</f>
        <v xml:space="preserve">F (19 </v>
      </c>
      <c r="K1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6" s="1">
        <f>IFERROR(FIND("kW",[desc]),0)</f>
        <v>54</v>
      </c>
      <c r="M16">
        <f t="array" ref="M16">MIN(IFERROR(FIND(IstNumbers,E16),""))</f>
        <v>14</v>
      </c>
      <c r="N16" s="1" t="str">
        <f>IF([first '# in desc]&lt;[pos kw in desc],MID([desc],[pos kw in desc]-7,7))</f>
        <v>9-19, 0</v>
      </c>
      <c r="O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" s="1" t="str">
        <f>TRIM(IF([first '# in desc]&lt;[pos kw in desc],MID([desc],[pos kw in desc]-6,6),FALSE))</f>
        <v>-19, 0</v>
      </c>
      <c r="Q16" s="1">
        <f>IF(LEN([manuell])=0,IFERROR([kw fine in title]*1,IFERROR(SUMPRODUCT(COUNTIF(IsDigits,MID([kw in desc],ROW($A$1:$A$150),1)))=LEN([kw in desc]),#N/A)),[manuell])</f>
        <v>19</v>
      </c>
      <c r="R16" s="1" t="e">
        <f>IF([pos kw in title]&gt;0,MID(J16,#REF!,4),IF([first '# in title]&gt;0,MID([title],[first '# in title],3),IF([first '# in title]&gt;0,MID([desc],#REF!,3),VLOOKUP([productid],$G$2:$R$1386,8))))</f>
        <v>#REF!</v>
      </c>
      <c r="S16" s="1" t="str">
        <f>IF([kw in desc]=[kw rough in title],[kw in desc]*1,IFERROR(LEFT([kw_dirty],3)*1,IFERROR(LEFT([kw_dirty],2)*1,"n.a.")))</f>
        <v>n.a.</v>
      </c>
      <c r="T16" s="1"/>
      <c r="U16" s="1">
        <f>VLOOKUP(Tabelle1[[#This Row],[productid]],Tabelle2[#All],2,FALSE)</f>
        <v>19</v>
      </c>
    </row>
    <row r="17" spans="1:21" hidden="1">
      <c r="A17" t="s">
        <v>10354</v>
      </c>
      <c r="B17">
        <v>1885</v>
      </c>
      <c r="C17">
        <v>223861</v>
      </c>
      <c r="D17" t="s">
        <v>35</v>
      </c>
      <c r="E17" t="s">
        <v>36</v>
      </c>
      <c r="F17">
        <v>18406</v>
      </c>
      <c r="G17">
        <v>4673707</v>
      </c>
      <c r="H17">
        <f t="shared" si="0"/>
        <v>51</v>
      </c>
      <c r="I17">
        <f t="array" ref="I17">MIN(IFERROR(FIND(IstNumbers,A17),""))</f>
        <v>26</v>
      </c>
      <c r="J17" s="1" t="str">
        <f>IF([first '# in title]&lt;[pos kw in title],MID([title],[pos kw in title]-6,6),#N/A)</f>
        <v xml:space="preserve">(20,6 </v>
      </c>
      <c r="K17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17" s="1">
        <f>IFERROR(FIND("kW",[desc]),0)</f>
        <v>0</v>
      </c>
      <c r="M17">
        <f t="array" ref="M17">MIN(IFERROR(FIND(IstNumbers,E17),""))</f>
        <v>16</v>
      </c>
      <c r="N17" s="1" t="b">
        <f>IF([first '# in desc]&lt;[pos kw in desc],MID([desc],[pos kw in desc]-7,7))</f>
        <v>0</v>
      </c>
      <c r="O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" s="1" t="str">
        <f>TRIM(IF([first '# in desc]&lt;[pos kw in desc],MID([desc],[pos kw in desc]-6,6),FALSE))</f>
        <v>FALSCH</v>
      </c>
      <c r="Q17" s="1">
        <f>IF(LEN([manuell])=0,IFERROR([kw fine in title]*1,IFERROR(SUMPRODUCT(COUNTIF(IsDigits,MID([kw in desc],ROW($A$1:$A$150),1)))=LEN([kw in desc]),#N/A)),[manuell])</f>
        <v>20.6</v>
      </c>
      <c r="R17" s="1" t="e">
        <f>IF([pos kw in title]&gt;0,MID(J17,#REF!,4),IF([first '# in title]&gt;0,MID([title],[first '# in title],3),IF([first '# in title]&gt;0,MID([desc],#REF!,3),VLOOKUP([productid],$G$2:$R$1386,8))))</f>
        <v>#REF!</v>
      </c>
      <c r="S17" s="1" t="str">
        <f>IF([kw in desc]=[kw rough in title],[kw in desc]*1,IFERROR(LEFT([kw_dirty],3)*1,IFERROR(LEFT([kw_dirty],2)*1,"n.a.")))</f>
        <v>n.a.</v>
      </c>
      <c r="T17" s="1"/>
      <c r="U17" s="1">
        <f>VLOOKUP(Tabelle1[[#This Row],[productid]],Tabelle2[#All],2,FALSE)</f>
        <v>20.6</v>
      </c>
    </row>
    <row r="18" spans="1:21" hidden="1">
      <c r="A18" t="s">
        <v>10355</v>
      </c>
      <c r="B18">
        <v>2419</v>
      </c>
      <c r="C18">
        <v>289859</v>
      </c>
      <c r="D18" t="s">
        <v>37</v>
      </c>
      <c r="E18" t="s">
        <v>38</v>
      </c>
      <c r="F18">
        <v>18406</v>
      </c>
      <c r="G18">
        <v>3127825</v>
      </c>
      <c r="H18">
        <f t="shared" si="0"/>
        <v>60</v>
      </c>
      <c r="I18">
        <f t="array" ref="I18">MIN(IFERROR(FIND(IstNumbers,A18),""))</f>
        <v>26</v>
      </c>
      <c r="J18" s="1" t="str">
        <f>IF([first '# in title]&lt;[pos kw in title],MID([title],[pos kw in title]-6,6),#N/A)</f>
        <v xml:space="preserve">(14,2 </v>
      </c>
      <c r="K18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18" s="1">
        <f>IFERROR(FIND("kW",[desc]),0)</f>
        <v>0</v>
      </c>
      <c r="M18">
        <f t="array" ref="M18">MIN(IFERROR(FIND(IstNumbers,E18),""))</f>
        <v>32</v>
      </c>
      <c r="N18" s="1" t="b">
        <f>IF([first '# in desc]&lt;[pos kw in desc],MID([desc],[pos kw in desc]-7,7))</f>
        <v>0</v>
      </c>
      <c r="O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" s="1" t="str">
        <f>TRIM(IF([first '# in desc]&lt;[pos kw in desc],MID([desc],[pos kw in desc]-6,6),FALSE))</f>
        <v>FALSCH</v>
      </c>
      <c r="Q18" s="1">
        <f>IF(LEN([manuell])=0,IFERROR([kw fine in title]*1,IFERROR(SUMPRODUCT(COUNTIF(IsDigits,MID([kw in desc],ROW($A$1:$A$150),1)))=LEN([kw in desc]),#N/A)),[manuell])</f>
        <v>14.2</v>
      </c>
      <c r="R18" s="1" t="e">
        <f>IF([pos kw in title]&gt;0,MID(J18,#REF!,4),IF([first '# in title]&gt;0,MID([title],[first '# in title],3),IF([first '# in title]&gt;0,MID([desc],#REF!,3),VLOOKUP([productid],$G$2:$R$1386,8))))</f>
        <v>#REF!</v>
      </c>
      <c r="S18" s="1" t="str">
        <f>IF([kw in desc]=[kw rough in title],[kw in desc]*1,IFERROR(LEFT([kw_dirty],3)*1,IFERROR(LEFT([kw_dirty],2)*1,"n.a.")))</f>
        <v>n.a.</v>
      </c>
      <c r="T18" s="1"/>
      <c r="U18" s="1">
        <f>VLOOKUP(Tabelle1[[#This Row],[productid]],Tabelle2[#All],2,FALSE)</f>
        <v>14.2</v>
      </c>
    </row>
    <row r="19" spans="1:21" hidden="1">
      <c r="A19" t="s">
        <v>23</v>
      </c>
      <c r="B19">
        <v>2012</v>
      </c>
      <c r="C19">
        <v>9701</v>
      </c>
      <c r="D19" t="s">
        <v>39</v>
      </c>
      <c r="E19" t="s">
        <v>9</v>
      </c>
      <c r="F19">
        <v>18406</v>
      </c>
      <c r="G19">
        <v>1064527</v>
      </c>
      <c r="H19">
        <f t="shared" si="0"/>
        <v>30</v>
      </c>
      <c r="I19">
        <f t="array" ref="I19">MIN(IFERROR(FIND(IstNumbers,A19),""))</f>
        <v>20</v>
      </c>
      <c r="J19" s="1" t="str">
        <f>IF([first '# in title]&lt;[pos kw in title],MID([title],[pos kw in title]-6,6),#N/A)</f>
        <v xml:space="preserve">W (19 </v>
      </c>
      <c r="K1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9" s="1">
        <f>IFERROR(FIND("kW",[desc]),0)</f>
        <v>0</v>
      </c>
      <c r="M19">
        <f t="array" ref="M19">MIN(IFERROR(FIND(IstNumbers,E19),""))</f>
        <v>0</v>
      </c>
      <c r="N19" s="1" t="b">
        <f>IF([first '# in desc]&lt;[pos kw in desc],MID([desc],[pos kw in desc]-7,7))</f>
        <v>0</v>
      </c>
      <c r="O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" s="1" t="str">
        <f>TRIM(IF([first '# in desc]&lt;[pos kw in desc],MID([desc],[pos kw in desc]-6,6),FALSE))</f>
        <v>FALSCH</v>
      </c>
      <c r="Q19" s="1">
        <f>IF(LEN([manuell])=0,IFERROR([kw fine in title]*1,IFERROR(SUMPRODUCT(COUNTIF(IsDigits,MID([kw in desc],ROW($A$1:$A$150),1)))=LEN([kw in desc]),#N/A)),[manuell])</f>
        <v>19</v>
      </c>
      <c r="R19" s="1" t="e">
        <f>IF([pos kw in title]&gt;0,MID(J19,#REF!,4),IF([first '# in title]&gt;0,MID([title],[first '# in title],3),IF([first '# in title]&gt;0,MID([desc],#REF!,3),VLOOKUP([productid],$G$2:$R$1386,8))))</f>
        <v>#REF!</v>
      </c>
      <c r="S19" s="1" t="str">
        <f>IF([kw in desc]=[kw rough in title],[kw in desc]*1,IFERROR(LEFT([kw_dirty],3)*1,IFERROR(LEFT([kw_dirty],2)*1,"n.a.")))</f>
        <v>n.a.</v>
      </c>
      <c r="T19" s="1"/>
      <c r="U19" s="1">
        <f>VLOOKUP(Tabelle1[[#This Row],[productid]],Tabelle2[#All],2,FALSE)</f>
        <v>19</v>
      </c>
    </row>
    <row r="20" spans="1:21" hidden="1">
      <c r="A20" t="s">
        <v>21</v>
      </c>
      <c r="B20">
        <v>3810</v>
      </c>
      <c r="C20">
        <v>289859</v>
      </c>
      <c r="D20" t="s">
        <v>40</v>
      </c>
      <c r="E20" t="s">
        <v>41</v>
      </c>
      <c r="F20">
        <v>18406</v>
      </c>
      <c r="G20">
        <v>1262301</v>
      </c>
      <c r="H20">
        <f t="shared" si="0"/>
        <v>30</v>
      </c>
      <c r="I20">
        <f t="array" ref="I20">MIN(IFERROR(FIND(IstNumbers,A20),""))</f>
        <v>20</v>
      </c>
      <c r="J20" s="1" t="str">
        <f>IF([first '# in title]&lt;[pos kw in title],MID([title],[pos kw in title]-6,6),#N/A)</f>
        <v xml:space="preserve">F (19 </v>
      </c>
      <c r="K2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20" s="1">
        <f>IFERROR(FIND("kW",[desc]),0)</f>
        <v>53</v>
      </c>
      <c r="M20">
        <f t="array" ref="M20">MIN(IFERROR(FIND(IstNumbers,E20),""))</f>
        <v>24</v>
      </c>
      <c r="N20" s="1" t="str">
        <f>IF([first '# in desc]&lt;[pos kw in desc],MID([desc],[pos kw in desc]-7,7))</f>
        <v xml:space="preserve">me, 19 </v>
      </c>
      <c r="O2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20" s="1" t="str">
        <f>TRIM(IF([first '# in desc]&lt;[pos kw in desc],MID([desc],[pos kw in desc]-6,6),FALSE))</f>
        <v>e, 19</v>
      </c>
      <c r="Q20" s="1">
        <f>IF(LEN([manuell])=0,IFERROR([kw fine in title]*1,IFERROR(SUMPRODUCT(COUNTIF(IsDigits,MID([kw in desc],ROW($A$1:$A$150),1)))=LEN([kw in desc]),#N/A)),[manuell])</f>
        <v>19</v>
      </c>
      <c r="R20" s="1" t="e">
        <f>IF([pos kw in title]&gt;0,MID(J20,#REF!,4),IF([first '# in title]&gt;0,MID([title],[first '# in title],3),IF([first '# in title]&gt;0,MID([desc],#REF!,3),VLOOKUP([productid],$G$2:$R$1386,8))))</f>
        <v>#REF!</v>
      </c>
      <c r="S20" s="1" t="str">
        <f>IF([kw in desc]=[kw rough in title],[kw in desc]*1,IFERROR(LEFT([kw_dirty],3)*1,IFERROR(LEFT([kw_dirty],2)*1,"n.a.")))</f>
        <v>n.a.</v>
      </c>
      <c r="T20" s="1"/>
      <c r="U20" s="1">
        <f>VLOOKUP(Tabelle1[[#This Row],[productid]],Tabelle2[#All],2,FALSE)</f>
        <v>19</v>
      </c>
    </row>
    <row r="21" spans="1:21" hidden="1">
      <c r="A21" t="s">
        <v>10354</v>
      </c>
      <c r="B21">
        <v>1885</v>
      </c>
      <c r="C21">
        <v>9701</v>
      </c>
      <c r="D21" t="s">
        <v>42</v>
      </c>
      <c r="E21" t="s">
        <v>9</v>
      </c>
      <c r="F21">
        <v>18406</v>
      </c>
      <c r="G21">
        <v>4673707</v>
      </c>
      <c r="H21">
        <f t="shared" si="0"/>
        <v>51</v>
      </c>
      <c r="I21">
        <f t="array" ref="I21">MIN(IFERROR(FIND(IstNumbers,A21),""))</f>
        <v>26</v>
      </c>
      <c r="J21" s="1" t="str">
        <f>IF([first '# in title]&lt;[pos kw in title],MID([title],[pos kw in title]-6,6),#N/A)</f>
        <v xml:space="preserve">(20,6 </v>
      </c>
      <c r="K21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21" s="1">
        <f>IFERROR(FIND("kW",[desc]),0)</f>
        <v>0</v>
      </c>
      <c r="M21">
        <f t="array" ref="M21">MIN(IFERROR(FIND(IstNumbers,E21),""))</f>
        <v>0</v>
      </c>
      <c r="N21" s="1" t="b">
        <f>IF([first '# in desc]&lt;[pos kw in desc],MID([desc],[pos kw in desc]-7,7))</f>
        <v>0</v>
      </c>
      <c r="O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" s="1" t="str">
        <f>TRIM(IF([first '# in desc]&lt;[pos kw in desc],MID([desc],[pos kw in desc]-6,6),FALSE))</f>
        <v>FALSCH</v>
      </c>
      <c r="Q21" s="1">
        <f>IF(LEN([manuell])=0,IFERROR([kw fine in title]*1,IFERROR(SUMPRODUCT(COUNTIF(IsDigits,MID([kw in desc],ROW($A$1:$A$150),1)))=LEN([kw in desc]),#N/A)),[manuell])</f>
        <v>20.6</v>
      </c>
      <c r="R21" s="1" t="e">
        <f>IF([pos kw in title]&gt;0,MID(J21,#REF!,4),IF([first '# in title]&gt;0,MID([title],[first '# in title],3),IF([first '# in title]&gt;0,MID([desc],#REF!,3),VLOOKUP([productid],$G$2:$R$1386,8))))</f>
        <v>#REF!</v>
      </c>
      <c r="S21" s="1" t="str">
        <f>IF([kw in desc]=[kw rough in title],[kw in desc]*1,IFERROR(LEFT([kw_dirty],3)*1,IFERROR(LEFT([kw_dirty],2)*1,"n.a.")))</f>
        <v>n.a.</v>
      </c>
      <c r="T21" s="1"/>
      <c r="U21" s="1">
        <f>VLOOKUP(Tabelle1[[#This Row],[productid]],Tabelle2[#All],2,FALSE)</f>
        <v>20.6</v>
      </c>
    </row>
    <row r="22" spans="1:21" hidden="1">
      <c r="A22" t="s">
        <v>10355</v>
      </c>
      <c r="B22">
        <v>2580</v>
      </c>
      <c r="C22">
        <v>9701</v>
      </c>
      <c r="D22" t="s">
        <v>43</v>
      </c>
      <c r="E22" t="s">
        <v>9</v>
      </c>
      <c r="F22">
        <v>18406</v>
      </c>
      <c r="G22">
        <v>3127825</v>
      </c>
      <c r="H22">
        <f t="shared" si="0"/>
        <v>60</v>
      </c>
      <c r="I22">
        <f t="array" ref="I22">MIN(IFERROR(FIND(IstNumbers,A22),""))</f>
        <v>26</v>
      </c>
      <c r="J22" s="1" t="str">
        <f>IF([first '# in title]&lt;[pos kw in title],MID([title],[pos kw in title]-6,6),#N/A)</f>
        <v xml:space="preserve">(14,2 </v>
      </c>
      <c r="K22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22" s="1">
        <f>IFERROR(FIND("kW",[desc]),0)</f>
        <v>0</v>
      </c>
      <c r="M22">
        <f t="array" ref="M22">MIN(IFERROR(FIND(IstNumbers,E22),""))</f>
        <v>0</v>
      </c>
      <c r="N22" s="1" t="b">
        <f>IF([first '# in desc]&lt;[pos kw in desc],MID([desc],[pos kw in desc]-7,7))</f>
        <v>0</v>
      </c>
      <c r="O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" s="1" t="str">
        <f>TRIM(IF([first '# in desc]&lt;[pos kw in desc],MID([desc],[pos kw in desc]-6,6),FALSE))</f>
        <v>FALSCH</v>
      </c>
      <c r="Q22" s="1">
        <f>IF(LEN([manuell])=0,IFERROR([kw fine in title]*1,IFERROR(SUMPRODUCT(COUNTIF(IsDigits,MID([kw in desc],ROW($A$1:$A$150),1)))=LEN([kw in desc]),#N/A)),[manuell])</f>
        <v>14.2</v>
      </c>
      <c r="R22" s="1" t="e">
        <f>IF([pos kw in title]&gt;0,MID(J22,#REF!,4),IF([first '# in title]&gt;0,MID([title],[first '# in title],3),IF([first '# in title]&gt;0,MID([desc],#REF!,3),VLOOKUP([productid],$G$2:$R$1386,8))))</f>
        <v>#REF!</v>
      </c>
      <c r="S22" s="1" t="str">
        <f>IF([kw in desc]=[kw rough in title],[kw in desc]*1,IFERROR(LEFT([kw_dirty],3)*1,IFERROR(LEFT([kw_dirty],2)*1,"n.a.")))</f>
        <v>n.a.</v>
      </c>
      <c r="T22" s="1"/>
      <c r="U22" s="1">
        <f>VLOOKUP(Tabelle1[[#This Row],[productid]],Tabelle2[#All],2,FALSE)</f>
        <v>14.2</v>
      </c>
    </row>
    <row r="23" spans="1:21" hidden="1">
      <c r="A23" t="s">
        <v>23</v>
      </c>
      <c r="B23">
        <v>2022.5</v>
      </c>
      <c r="C23">
        <v>288366</v>
      </c>
      <c r="D23" t="s">
        <v>44</v>
      </c>
      <c r="E23" t="s">
        <v>45</v>
      </c>
      <c r="F23">
        <v>18406</v>
      </c>
      <c r="G23">
        <v>1064527</v>
      </c>
      <c r="H23">
        <f t="shared" si="0"/>
        <v>30</v>
      </c>
      <c r="I23">
        <f t="array" ref="I23">MIN(IFERROR(FIND(IstNumbers,A23),""))</f>
        <v>20</v>
      </c>
      <c r="J23" s="1" t="str">
        <f>IF([first '# in title]&lt;[pos kw in title],MID([title],[pos kw in title]-6,6),#N/A)</f>
        <v xml:space="preserve">W (19 </v>
      </c>
      <c r="K2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23" s="1">
        <f>IFERROR(FIND("kW",[desc]),0)</f>
        <v>73</v>
      </c>
      <c r="M23">
        <f t="array" ref="M23">MIN(IFERROR(FIND(IstNumbers,E23),""))</f>
        <v>24</v>
      </c>
      <c r="N23" s="1" t="str">
        <f>IF([first '# in desc]&lt;[pos kw in desc],MID([desc],[pos kw in desc]-7,7))</f>
        <v xml:space="preserve">2 - 19 </v>
      </c>
      <c r="O23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23" s="1" t="str">
        <f>TRIM(IF([first '# in desc]&lt;[pos kw in desc],MID([desc],[pos kw in desc]-6,6),FALSE))</f>
        <v>- 19</v>
      </c>
      <c r="Q23" s="1">
        <f>IF(LEN([manuell])=0,IFERROR([kw fine in title]*1,IFERROR(SUMPRODUCT(COUNTIF(IsDigits,MID([kw in desc],ROW($A$1:$A$150),1)))=LEN([kw in desc]),#N/A)),[manuell])</f>
        <v>19</v>
      </c>
      <c r="R23" s="1" t="e">
        <f>IF([pos kw in title]&gt;0,MID(J23,#REF!,4),IF([first '# in title]&gt;0,MID([title],[first '# in title],3),IF([first '# in title]&gt;0,MID([desc],#REF!,3),VLOOKUP([productid],$G$2:$R$1386,8))))</f>
        <v>#REF!</v>
      </c>
      <c r="S23" s="1" t="str">
        <f>IF([kw in desc]=[kw rough in title],[kw in desc]*1,IFERROR(LEFT([kw_dirty],3)*1,IFERROR(LEFT([kw_dirty],2)*1,"n.a.")))</f>
        <v>n.a.</v>
      </c>
      <c r="T23" s="1"/>
      <c r="U23" s="1">
        <f>VLOOKUP(Tabelle1[[#This Row],[productid]],Tabelle2[#All],2,FALSE)</f>
        <v>19</v>
      </c>
    </row>
    <row r="24" spans="1:21" hidden="1">
      <c r="A24" t="s">
        <v>10356</v>
      </c>
      <c r="B24">
        <v>2372.16</v>
      </c>
      <c r="C24">
        <v>276812</v>
      </c>
      <c r="D24" t="s">
        <v>46</v>
      </c>
      <c r="E24" t="s">
        <v>47</v>
      </c>
      <c r="F24">
        <v>18406</v>
      </c>
      <c r="G24">
        <v>2654397</v>
      </c>
      <c r="H24">
        <f t="shared" si="0"/>
        <v>41</v>
      </c>
      <c r="I24">
        <f t="array" ref="I24">MIN(IFERROR(FIND(IstNumbers,A24),""))</f>
        <v>30</v>
      </c>
      <c r="J24" s="1" t="str">
        <f>IF([first '# in title]&lt;[pos kw in title],MID([title],[pos kw in title]-6,6),#N/A)</f>
        <v xml:space="preserve">(25,2 </v>
      </c>
      <c r="K24" s="1" t="str">
        <f>IFERROR(MID(SUBSTITUTE([kw rough in title],",","."),FIND("(",[kw rough in title])+1,20),SUBSTITUTE(IFERROR(MID([kw rough in title],FIND(" ",[kw rough in title])+1,20),[kw rough in title]),",","."))</f>
        <v xml:space="preserve">25.2 </v>
      </c>
      <c r="L24" s="1">
        <f>IFERROR(FIND("kW",[desc]),0)</f>
        <v>51</v>
      </c>
      <c r="M24">
        <f t="array" ref="M24">MIN(IFERROR(FIND(IstNumbers,E24),""))</f>
        <v>34</v>
      </c>
      <c r="N24" s="1" t="str">
        <f>IF([first '# in desc]&lt;[pos kw in desc],MID([desc],[pos kw in desc]-7,7))</f>
        <v xml:space="preserve">bis 60 </v>
      </c>
      <c r="O24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24" s="1" t="str">
        <f>TRIM(IF([first '# in desc]&lt;[pos kw in desc],MID([desc],[pos kw in desc]-6,6),FALSE))</f>
        <v>is 60</v>
      </c>
      <c r="Q24" s="1">
        <f>IF(LEN([manuell])=0,IFERROR([kw fine in title]*1,IFERROR(SUMPRODUCT(COUNTIF(IsDigits,MID([kw in desc],ROW($A$1:$A$150),1)))=LEN([kw in desc]),#N/A)),[manuell])</f>
        <v>25.2</v>
      </c>
      <c r="R24" s="1" t="e">
        <f>IF([pos kw in title]&gt;0,MID(J24,#REF!,4),IF([first '# in title]&gt;0,MID([title],[first '# in title],3),IF([first '# in title]&gt;0,MID([desc],#REF!,3),VLOOKUP([productid],$G$2:$R$1386,8))))</f>
        <v>#REF!</v>
      </c>
      <c r="S24" s="1" t="str">
        <f>IF([kw in desc]=[kw rough in title],[kw in desc]*1,IFERROR(LEFT([kw_dirty],3)*1,IFERROR(LEFT([kw_dirty],2)*1,"n.a.")))</f>
        <v>n.a.</v>
      </c>
      <c r="T24" s="1"/>
      <c r="U24" s="1">
        <f>VLOOKUP(Tabelle1[[#This Row],[productid]],Tabelle2[#All],2,FALSE)</f>
        <v>25.2</v>
      </c>
    </row>
    <row r="25" spans="1:21" hidden="1">
      <c r="A25" t="s">
        <v>21</v>
      </c>
      <c r="B25">
        <v>3810</v>
      </c>
      <c r="C25">
        <v>289859</v>
      </c>
      <c r="D25" t="s">
        <v>48</v>
      </c>
      <c r="E25" t="s">
        <v>49</v>
      </c>
      <c r="F25">
        <v>18406</v>
      </c>
      <c r="G25">
        <v>1262301</v>
      </c>
      <c r="H25">
        <f t="shared" si="0"/>
        <v>30</v>
      </c>
      <c r="I25">
        <f t="array" ref="I25">MIN(IFERROR(FIND(IstNumbers,A25),""))</f>
        <v>20</v>
      </c>
      <c r="J25" s="1" t="str">
        <f>IF([first '# in title]&lt;[pos kw in title],MID([title],[pos kw in title]-6,6),#N/A)</f>
        <v xml:space="preserve">F (19 </v>
      </c>
      <c r="K25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25" s="1">
        <f>IFERROR(FIND("kW",[desc]),0)</f>
        <v>53</v>
      </c>
      <c r="M25">
        <f t="array" ref="M25">MIN(IFERROR(FIND(IstNumbers,E25),""))</f>
        <v>24</v>
      </c>
      <c r="N25" s="1" t="str">
        <f>IF([first '# in desc]&lt;[pos kw in desc],MID([desc],[pos kw in desc]-7,7))</f>
        <v xml:space="preserve">me, 19 </v>
      </c>
      <c r="O2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25" s="1" t="str">
        <f>TRIM(IF([first '# in desc]&lt;[pos kw in desc],MID([desc],[pos kw in desc]-6,6),FALSE))</f>
        <v>e, 19</v>
      </c>
      <c r="Q25" s="1">
        <f>IF(LEN([manuell])=0,IFERROR([kw fine in title]*1,IFERROR(SUMPRODUCT(COUNTIF(IsDigits,MID([kw in desc],ROW($A$1:$A$150),1)))=LEN([kw in desc]),#N/A)),[manuell])</f>
        <v>19</v>
      </c>
      <c r="R25" s="1" t="e">
        <f>IF([pos kw in title]&gt;0,MID(J25,#REF!,4),IF([first '# in title]&gt;0,MID([title],[first '# in title],3),IF([first '# in title]&gt;0,MID([desc],#REF!,3),VLOOKUP([productid],$G$2:$R$1386,8))))</f>
        <v>#REF!</v>
      </c>
      <c r="S25" s="1" t="str">
        <f>IF([kw in desc]=[kw rough in title],[kw in desc]*1,IFERROR(LEFT([kw_dirty],3)*1,IFERROR(LEFT([kw_dirty],2)*1,"n.a.")))</f>
        <v>n.a.</v>
      </c>
      <c r="T25" s="1"/>
      <c r="U25" s="1">
        <f>VLOOKUP(Tabelle1[[#This Row],[productid]],Tabelle2[#All],2,FALSE)</f>
        <v>19</v>
      </c>
    </row>
    <row r="26" spans="1:21" hidden="1">
      <c r="A26" t="s">
        <v>50</v>
      </c>
      <c r="B26">
        <v>2419</v>
      </c>
      <c r="C26">
        <v>289859</v>
      </c>
      <c r="D26" t="s">
        <v>51</v>
      </c>
      <c r="E26" t="s">
        <v>38</v>
      </c>
      <c r="F26">
        <v>18406</v>
      </c>
      <c r="G26">
        <v>3127121</v>
      </c>
      <c r="H26">
        <f t="shared" si="0"/>
        <v>44</v>
      </c>
      <c r="I26">
        <f t="array" ref="I26">MIN(IFERROR(FIND(IstNumbers,A26),""))</f>
        <v>26</v>
      </c>
      <c r="J26" s="1" t="str">
        <f>IF([first '# in title]&lt;[pos kw in title],MID([title],[pos kw in title]-6,6),#N/A)</f>
        <v xml:space="preserve">A (14 </v>
      </c>
      <c r="K26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26" s="1">
        <f>IFERROR(FIND("kW",[desc]),0)</f>
        <v>0</v>
      </c>
      <c r="M26">
        <f t="array" ref="M26">MIN(IFERROR(FIND(IstNumbers,E26),""))</f>
        <v>32</v>
      </c>
      <c r="N26" s="1" t="b">
        <f>IF([first '# in desc]&lt;[pos kw in desc],MID([desc],[pos kw in desc]-7,7))</f>
        <v>0</v>
      </c>
      <c r="O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" s="1" t="str">
        <f>TRIM(IF([first '# in desc]&lt;[pos kw in desc],MID([desc],[pos kw in desc]-6,6),FALSE))</f>
        <v>FALSCH</v>
      </c>
      <c r="Q26" s="1">
        <f>IF(LEN([manuell])=0,IFERROR([kw fine in title]*1,IFERROR(SUMPRODUCT(COUNTIF(IsDigits,MID([kw in desc],ROW($A$1:$A$150),1)))=LEN([kw in desc]),#N/A)),[manuell])</f>
        <v>14</v>
      </c>
      <c r="R26" s="1" t="e">
        <f>IF([pos kw in title]&gt;0,MID(J26,#REF!,4),IF([first '# in title]&gt;0,MID([title],[first '# in title],3),IF([first '# in title]&gt;0,MID([desc],#REF!,3),VLOOKUP([productid],$G$2:$R$1386,8))))</f>
        <v>#REF!</v>
      </c>
      <c r="S26" s="1" t="str">
        <f>IF([kw in desc]=[kw rough in title],[kw in desc]*1,IFERROR(LEFT([kw_dirty],3)*1,IFERROR(LEFT([kw_dirty],2)*1,"n.a.")))</f>
        <v>n.a.</v>
      </c>
      <c r="T26" s="1"/>
      <c r="U26" s="1">
        <f>VLOOKUP(Tabelle1[[#This Row],[productid]],Tabelle2[#All],2,FALSE)</f>
        <v>14</v>
      </c>
    </row>
    <row r="27" spans="1:21" hidden="1">
      <c r="A27" t="s">
        <v>10354</v>
      </c>
      <c r="B27">
        <v>2290</v>
      </c>
      <c r="C27">
        <v>9701</v>
      </c>
      <c r="D27" t="s">
        <v>52</v>
      </c>
      <c r="E27" t="s">
        <v>9</v>
      </c>
      <c r="F27">
        <v>18406</v>
      </c>
      <c r="G27">
        <v>4673707</v>
      </c>
      <c r="H27">
        <f t="shared" si="0"/>
        <v>51</v>
      </c>
      <c r="I27">
        <f t="array" ref="I27">MIN(IFERROR(FIND(IstNumbers,A27),""))</f>
        <v>26</v>
      </c>
      <c r="J27" s="1" t="str">
        <f>IF([first '# in title]&lt;[pos kw in title],MID([title],[pos kw in title]-6,6),#N/A)</f>
        <v xml:space="preserve">(20,6 </v>
      </c>
      <c r="K27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27" s="1">
        <f>IFERROR(FIND("kW",[desc]),0)</f>
        <v>0</v>
      </c>
      <c r="M27">
        <f t="array" ref="M27">MIN(IFERROR(FIND(IstNumbers,E27),""))</f>
        <v>0</v>
      </c>
      <c r="N27" s="1" t="b">
        <f>IF([first '# in desc]&lt;[pos kw in desc],MID([desc],[pos kw in desc]-7,7))</f>
        <v>0</v>
      </c>
      <c r="O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" s="1" t="str">
        <f>TRIM(IF([first '# in desc]&lt;[pos kw in desc],MID([desc],[pos kw in desc]-6,6),FALSE))</f>
        <v>FALSCH</v>
      </c>
      <c r="Q27" s="1">
        <f>IF(LEN([manuell])=0,IFERROR([kw fine in title]*1,IFERROR(SUMPRODUCT(COUNTIF(IsDigits,MID([kw in desc],ROW($A$1:$A$150),1)))=LEN([kw in desc]),#N/A)),[manuell])</f>
        <v>20.6</v>
      </c>
      <c r="R27" s="1" t="e">
        <f>IF([pos kw in title]&gt;0,MID(J27,#REF!,4),IF([first '# in title]&gt;0,MID([title],[first '# in title],3),IF([first '# in title]&gt;0,MID([desc],#REF!,3),VLOOKUP([productid],$G$2:$R$1386,8))))</f>
        <v>#REF!</v>
      </c>
      <c r="S27" s="1" t="str">
        <f>IF([kw in desc]=[kw rough in title],[kw in desc]*1,IFERROR(LEFT([kw_dirty],3)*1,IFERROR(LEFT([kw_dirty],2)*1,"n.a.")))</f>
        <v>n.a.</v>
      </c>
      <c r="T27" s="1"/>
      <c r="U27" s="1">
        <f>VLOOKUP(Tabelle1[[#This Row],[productid]],Tabelle2[#All],2,FALSE)</f>
        <v>20.6</v>
      </c>
    </row>
    <row r="28" spans="1:21" hidden="1">
      <c r="A28" t="s">
        <v>10355</v>
      </c>
      <c r="B28">
        <v>2699</v>
      </c>
      <c r="C28">
        <v>9701</v>
      </c>
      <c r="D28" t="s">
        <v>53</v>
      </c>
      <c r="E28" t="s">
        <v>9</v>
      </c>
      <c r="F28">
        <v>18406</v>
      </c>
      <c r="G28">
        <v>3127825</v>
      </c>
      <c r="H28">
        <f t="shared" si="0"/>
        <v>60</v>
      </c>
      <c r="I28">
        <f t="array" ref="I28">MIN(IFERROR(FIND(IstNumbers,A28),""))</f>
        <v>26</v>
      </c>
      <c r="J28" s="1" t="str">
        <f>IF([first '# in title]&lt;[pos kw in title],MID([title],[pos kw in title]-6,6),#N/A)</f>
        <v xml:space="preserve">(14,2 </v>
      </c>
      <c r="K28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28" s="1">
        <f>IFERROR(FIND("kW",[desc]),0)</f>
        <v>0</v>
      </c>
      <c r="M28">
        <f t="array" ref="M28">MIN(IFERROR(FIND(IstNumbers,E28),""))</f>
        <v>0</v>
      </c>
      <c r="N28" s="1" t="b">
        <f>IF([first '# in desc]&lt;[pos kw in desc],MID([desc],[pos kw in desc]-7,7))</f>
        <v>0</v>
      </c>
      <c r="O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" s="1" t="str">
        <f>TRIM(IF([first '# in desc]&lt;[pos kw in desc],MID([desc],[pos kw in desc]-6,6),FALSE))</f>
        <v>FALSCH</v>
      </c>
      <c r="Q28" s="1">
        <f>IF(LEN([manuell])=0,IFERROR([kw fine in title]*1,IFERROR(SUMPRODUCT(COUNTIF(IsDigits,MID([kw in desc],ROW($A$1:$A$150),1)))=LEN([kw in desc]),#N/A)),[manuell])</f>
        <v>14.2</v>
      </c>
      <c r="R28" s="1" t="e">
        <f>IF([pos kw in title]&gt;0,MID(J28,#REF!,4),IF([first '# in title]&gt;0,MID([title],[first '# in title],3),IF([first '# in title]&gt;0,MID([desc],#REF!,3),VLOOKUP([productid],$G$2:$R$1386,8))))</f>
        <v>#REF!</v>
      </c>
      <c r="S28" s="1" t="str">
        <f>IF([kw in desc]=[kw rough in title],[kw in desc]*1,IFERROR(LEFT([kw_dirty],3)*1,IFERROR(LEFT([kw_dirty],2)*1,"n.a.")))</f>
        <v>n.a.</v>
      </c>
      <c r="T28" s="1"/>
      <c r="U28" s="1">
        <f>VLOOKUP(Tabelle1[[#This Row],[productid]],Tabelle2[#All],2,FALSE)</f>
        <v>14.2</v>
      </c>
    </row>
    <row r="29" spans="1:21" hidden="1">
      <c r="A29" t="s">
        <v>23</v>
      </c>
      <c r="B29">
        <v>2035</v>
      </c>
      <c r="C29">
        <v>9701</v>
      </c>
      <c r="D29" t="s">
        <v>54</v>
      </c>
      <c r="E29" t="s">
        <v>9</v>
      </c>
      <c r="F29">
        <v>18406</v>
      </c>
      <c r="G29">
        <v>1064527</v>
      </c>
      <c r="H29">
        <f t="shared" si="0"/>
        <v>30</v>
      </c>
      <c r="I29">
        <f t="array" ref="I29">MIN(IFERROR(FIND(IstNumbers,A29),""))</f>
        <v>20</v>
      </c>
      <c r="J29" s="1" t="str">
        <f>IF([first '# in title]&lt;[pos kw in title],MID([title],[pos kw in title]-6,6),#N/A)</f>
        <v xml:space="preserve">W (19 </v>
      </c>
      <c r="K2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29" s="1">
        <f>IFERROR(FIND("kW",[desc]),0)</f>
        <v>0</v>
      </c>
      <c r="M29">
        <f t="array" ref="M29">MIN(IFERROR(FIND(IstNumbers,E29),""))</f>
        <v>0</v>
      </c>
      <c r="N29" s="1" t="b">
        <f>IF([first '# in desc]&lt;[pos kw in desc],MID([desc],[pos kw in desc]-7,7))</f>
        <v>0</v>
      </c>
      <c r="O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" s="1" t="str">
        <f>TRIM(IF([first '# in desc]&lt;[pos kw in desc],MID([desc],[pos kw in desc]-6,6),FALSE))</f>
        <v>FALSCH</v>
      </c>
      <c r="Q29" s="1">
        <f>IF(LEN([manuell])=0,IFERROR([kw fine in title]*1,IFERROR(SUMPRODUCT(COUNTIF(IsDigits,MID([kw in desc],ROW($A$1:$A$150),1)))=LEN([kw in desc]),#N/A)),[manuell])</f>
        <v>19</v>
      </c>
      <c r="R29" s="1" t="e">
        <f>IF([pos kw in title]&gt;0,MID(J29,#REF!,4),IF([first '# in title]&gt;0,MID([title],[first '# in title],3),IF([first '# in title]&gt;0,MID([desc],#REF!,3),VLOOKUP([productid],$G$2:$R$1386,8))))</f>
        <v>#REF!</v>
      </c>
      <c r="S29" s="1" t="str">
        <f>IF([kw in desc]=[kw rough in title],[kw in desc]*1,IFERROR(LEFT([kw_dirty],3)*1,IFERROR(LEFT([kw_dirty],2)*1,"n.a.")))</f>
        <v>n.a.</v>
      </c>
      <c r="T29" s="1"/>
      <c r="U29" s="1">
        <f>VLOOKUP(Tabelle1[[#This Row],[productid]],Tabelle2[#All],2,FALSE)</f>
        <v>19</v>
      </c>
    </row>
    <row r="30" spans="1:21" hidden="1">
      <c r="A30" t="s">
        <v>10356</v>
      </c>
      <c r="B30">
        <v>2402.54</v>
      </c>
      <c r="C30">
        <v>276812</v>
      </c>
      <c r="D30" t="s">
        <v>55</v>
      </c>
      <c r="E30" t="s">
        <v>56</v>
      </c>
      <c r="F30">
        <v>18406</v>
      </c>
      <c r="G30">
        <v>2654397</v>
      </c>
      <c r="H30">
        <f t="shared" si="0"/>
        <v>41</v>
      </c>
      <c r="I30">
        <f t="array" ref="I30">MIN(IFERROR(FIND(IstNumbers,A30),""))</f>
        <v>30</v>
      </c>
      <c r="J30" s="1" t="str">
        <f>IF([first '# in title]&lt;[pos kw in title],MID([title],[pos kw in title]-6,6),#N/A)</f>
        <v xml:space="preserve">(25,2 </v>
      </c>
      <c r="K30" s="1" t="str">
        <f>IFERROR(MID(SUBSTITUTE([kw rough in title],",","."),FIND("(",[kw rough in title])+1,20),SUBSTITUTE(IFERROR(MID([kw rough in title],FIND(" ",[kw rough in title])+1,20),[kw rough in title]),",","."))</f>
        <v xml:space="preserve">25.2 </v>
      </c>
      <c r="L30" s="1">
        <f>IFERROR(FIND("kW",[desc]),0)</f>
        <v>47</v>
      </c>
      <c r="M30">
        <f t="array" ref="M30">MIN(IFERROR(FIND(IstNumbers,E30),""))</f>
        <v>32</v>
      </c>
      <c r="N30" s="1" t="str">
        <f>IF([first '# in desc]&lt;[pos kw in desc],MID([desc],[pos kw in desc]-7,7))</f>
        <v xml:space="preserve">bis 60 </v>
      </c>
      <c r="O30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30" s="1" t="str">
        <f>TRIM(IF([first '# in desc]&lt;[pos kw in desc],MID([desc],[pos kw in desc]-6,6),FALSE))</f>
        <v>is 60</v>
      </c>
      <c r="Q30" s="1">
        <f>IF(LEN([manuell])=0,IFERROR([kw fine in title]*1,IFERROR(SUMPRODUCT(COUNTIF(IsDigits,MID([kw in desc],ROW($A$1:$A$150),1)))=LEN([kw in desc]),#N/A)),[manuell])</f>
        <v>25.2</v>
      </c>
      <c r="R30" s="1" t="e">
        <f>IF([pos kw in title]&gt;0,MID(J30,#REF!,4),IF([first '# in title]&gt;0,MID([title],[first '# in title],3),IF([first '# in title]&gt;0,MID([desc],#REF!,3),VLOOKUP([productid],$G$2:$R$1386,8))))</f>
        <v>#REF!</v>
      </c>
      <c r="S30" s="1" t="str">
        <f>IF([kw in desc]=[kw rough in title],[kw in desc]*1,IFERROR(LEFT([kw_dirty],3)*1,IFERROR(LEFT([kw_dirty],2)*1,"n.a.")))</f>
        <v>n.a.</v>
      </c>
      <c r="T30" s="1"/>
      <c r="U30" s="1">
        <f>VLOOKUP(Tabelle1[[#This Row],[productid]],Tabelle2[#All],2,FALSE)</f>
        <v>25.2</v>
      </c>
    </row>
    <row r="31" spans="1:21" hidden="1">
      <c r="A31" t="s">
        <v>21</v>
      </c>
      <c r="B31">
        <v>3817</v>
      </c>
      <c r="C31">
        <v>297223</v>
      </c>
      <c r="D31" t="s">
        <v>57</v>
      </c>
      <c r="E31" t="s">
        <v>58</v>
      </c>
      <c r="F31">
        <v>18406</v>
      </c>
      <c r="G31">
        <v>1262301</v>
      </c>
      <c r="H31">
        <f t="shared" si="0"/>
        <v>30</v>
      </c>
      <c r="I31">
        <f t="array" ref="I31">MIN(IFERROR(FIND(IstNumbers,A31),""))</f>
        <v>20</v>
      </c>
      <c r="J31" s="1" t="str">
        <f>IF([first '# in title]&lt;[pos kw in title],MID([title],[pos kw in title]-6,6),#N/A)</f>
        <v xml:space="preserve">F (19 </v>
      </c>
      <c r="K3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31" s="1">
        <f>IFERROR(FIND("kW",[desc]),0)</f>
        <v>47</v>
      </c>
      <c r="M31">
        <f t="array" ref="M31">MIN(IFERROR(FIND(IstNumbers,E31),""))</f>
        <v>14</v>
      </c>
      <c r="N31" s="1" t="str">
        <f>IF([first '# in desc]&lt;[pos kw in desc],MID([desc],[pos kw in desc]-7,7))</f>
        <v>9-19, 0</v>
      </c>
      <c r="O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" s="1" t="str">
        <f>TRIM(IF([first '# in desc]&lt;[pos kw in desc],MID([desc],[pos kw in desc]-6,6),FALSE))</f>
        <v>-19, 0</v>
      </c>
      <c r="Q31" s="1">
        <f>IF(LEN([manuell])=0,IFERROR([kw fine in title]*1,IFERROR(SUMPRODUCT(COUNTIF(IsDigits,MID([kw in desc],ROW($A$1:$A$150),1)))=LEN([kw in desc]),#N/A)),[manuell])</f>
        <v>19</v>
      </c>
      <c r="R31" s="1" t="e">
        <f>IF([pos kw in title]&gt;0,MID(J31,#REF!,4),IF([first '# in title]&gt;0,MID([title],[first '# in title],3),IF([first '# in title]&gt;0,MID([desc],#REF!,3),VLOOKUP([productid],$G$2:$R$1386,8))))</f>
        <v>#REF!</v>
      </c>
      <c r="S31" s="1" t="str">
        <f>IF([kw in desc]=[kw rough in title],[kw in desc]*1,IFERROR(LEFT([kw_dirty],3)*1,IFERROR(LEFT([kw_dirty],2)*1,"n.a.")))</f>
        <v>n.a.</v>
      </c>
      <c r="T31" s="1"/>
      <c r="U31" s="1">
        <f>VLOOKUP(Tabelle1[[#This Row],[productid]],Tabelle2[#All],2,FALSE)</f>
        <v>19</v>
      </c>
    </row>
    <row r="32" spans="1:21" hidden="1">
      <c r="A32" t="s">
        <v>50</v>
      </c>
      <c r="B32">
        <v>2580</v>
      </c>
      <c r="C32">
        <v>9701</v>
      </c>
      <c r="D32" t="s">
        <v>59</v>
      </c>
      <c r="E32" t="s">
        <v>9</v>
      </c>
      <c r="F32">
        <v>18406</v>
      </c>
      <c r="G32">
        <v>3127121</v>
      </c>
      <c r="H32">
        <f t="shared" si="0"/>
        <v>44</v>
      </c>
      <c r="I32">
        <f t="array" ref="I32">MIN(IFERROR(FIND(IstNumbers,A32),""))</f>
        <v>26</v>
      </c>
      <c r="J32" s="1" t="str">
        <f>IF([first '# in title]&lt;[pos kw in title],MID([title],[pos kw in title]-6,6),#N/A)</f>
        <v xml:space="preserve">A (14 </v>
      </c>
      <c r="K32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32" s="1">
        <f>IFERROR(FIND("kW",[desc]),0)</f>
        <v>0</v>
      </c>
      <c r="M32">
        <f t="array" ref="M32">MIN(IFERROR(FIND(IstNumbers,E32),""))</f>
        <v>0</v>
      </c>
      <c r="N32" s="1" t="b">
        <f>IF([first '# in desc]&lt;[pos kw in desc],MID([desc],[pos kw in desc]-7,7))</f>
        <v>0</v>
      </c>
      <c r="O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" s="1" t="str">
        <f>TRIM(IF([first '# in desc]&lt;[pos kw in desc],MID([desc],[pos kw in desc]-6,6),FALSE))</f>
        <v>FALSCH</v>
      </c>
      <c r="Q32" s="1">
        <f>IF(LEN([manuell])=0,IFERROR([kw fine in title]*1,IFERROR(SUMPRODUCT(COUNTIF(IsDigits,MID([kw in desc],ROW($A$1:$A$150),1)))=LEN([kw in desc]),#N/A)),[manuell])</f>
        <v>14</v>
      </c>
      <c r="R32" s="1" t="e">
        <f>IF([pos kw in title]&gt;0,MID(J32,#REF!,4),IF([first '# in title]&gt;0,MID([title],[first '# in title],3),IF([first '# in title]&gt;0,MID([desc],#REF!,3),VLOOKUP([productid],$G$2:$R$1386,8))))</f>
        <v>#REF!</v>
      </c>
      <c r="S32" s="1" t="str">
        <f>IF([kw in desc]=[kw rough in title],[kw in desc]*1,IFERROR(LEFT([kw_dirty],3)*1,IFERROR(LEFT([kw_dirty],2)*1,"n.a.")))</f>
        <v>n.a.</v>
      </c>
      <c r="T32" s="1"/>
      <c r="U32" s="1">
        <f>VLOOKUP(Tabelle1[[#This Row],[productid]],Tabelle2[#All],2,FALSE)</f>
        <v>14</v>
      </c>
    </row>
    <row r="33" spans="1:21" hidden="1">
      <c r="A33" t="s">
        <v>10354</v>
      </c>
      <c r="B33">
        <v>2845.29</v>
      </c>
      <c r="C33">
        <v>279747</v>
      </c>
      <c r="D33" t="s">
        <v>60</v>
      </c>
      <c r="E33" t="s">
        <v>61</v>
      </c>
      <c r="F33">
        <v>18406</v>
      </c>
      <c r="G33">
        <v>4673707</v>
      </c>
      <c r="H33">
        <f t="shared" si="0"/>
        <v>51</v>
      </c>
      <c r="I33">
        <f t="array" ref="I33">MIN(IFERROR(FIND(IstNumbers,A33),""))</f>
        <v>26</v>
      </c>
      <c r="J33" s="1" t="str">
        <f>IF([first '# in title]&lt;[pos kw in title],MID([title],[pos kw in title]-6,6),#N/A)</f>
        <v xml:space="preserve">(20,6 </v>
      </c>
      <c r="K33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33" s="1">
        <f>IFERROR(FIND("kW",[desc]),0)</f>
        <v>0</v>
      </c>
      <c r="M33">
        <f t="array" ref="M33">MIN(IFERROR(FIND(IstNumbers,E33),""))</f>
        <v>28</v>
      </c>
      <c r="N33" s="1" t="b">
        <f>IF([first '# in desc]&lt;[pos kw in desc],MID([desc],[pos kw in desc]-7,7))</f>
        <v>0</v>
      </c>
      <c r="O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" s="1" t="str">
        <f>TRIM(IF([first '# in desc]&lt;[pos kw in desc],MID([desc],[pos kw in desc]-6,6),FALSE))</f>
        <v>FALSCH</v>
      </c>
      <c r="Q33" s="1">
        <f>IF(LEN([manuell])=0,IFERROR([kw fine in title]*1,IFERROR(SUMPRODUCT(COUNTIF(IsDigits,MID([kw in desc],ROW($A$1:$A$150),1)))=LEN([kw in desc]),#N/A)),[manuell])</f>
        <v>20.6</v>
      </c>
      <c r="R33" s="1" t="e">
        <f>IF([pos kw in title]&gt;0,MID(J33,#REF!,4),IF([first '# in title]&gt;0,MID([title],[first '# in title],3),IF([first '# in title]&gt;0,MID([desc],#REF!,3),VLOOKUP([productid],$G$2:$R$1386,8))))</f>
        <v>#REF!</v>
      </c>
      <c r="S33" s="1" t="str">
        <f>IF([kw in desc]=[kw rough in title],[kw in desc]*1,IFERROR(LEFT([kw_dirty],3)*1,IFERROR(LEFT([kw_dirty],2)*1,"n.a.")))</f>
        <v>n.a.</v>
      </c>
      <c r="T33" s="1"/>
      <c r="U33" s="1">
        <f>VLOOKUP(Tabelle1[[#This Row],[productid]],Tabelle2[#All],2,FALSE)</f>
        <v>20.6</v>
      </c>
    </row>
    <row r="34" spans="1:21" hidden="1">
      <c r="A34" t="s">
        <v>23</v>
      </c>
      <c r="B34">
        <v>2047.65</v>
      </c>
      <c r="C34">
        <v>293331</v>
      </c>
      <c r="D34" t="s">
        <v>62</v>
      </c>
      <c r="E34" t="s">
        <v>63</v>
      </c>
      <c r="F34">
        <v>18406</v>
      </c>
      <c r="G34">
        <v>1064527</v>
      </c>
      <c r="H34">
        <f t="shared" si="0"/>
        <v>30</v>
      </c>
      <c r="I34">
        <f t="array" ref="I34">MIN(IFERROR(FIND(IstNumbers,A34),""))</f>
        <v>20</v>
      </c>
      <c r="J34" s="1" t="str">
        <f>IF([first '# in title]&lt;[pos kw in title],MID([title],[pos kw in title]-6,6),#N/A)</f>
        <v xml:space="preserve">W (19 </v>
      </c>
      <c r="K3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34" s="1">
        <f>IFERROR(FIND("kW",[desc]),0)</f>
        <v>33</v>
      </c>
      <c r="M34">
        <f t="array" ref="M34">MIN(IFERROR(FIND(IstNumbers,E34),""))</f>
        <v>24</v>
      </c>
      <c r="N34" s="1" t="str">
        <f>IF([first '# in desc]&lt;[pos kw in desc],MID([desc],[pos kw in desc]-7,7))</f>
        <v xml:space="preserve">0-W 19 </v>
      </c>
      <c r="O3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34" s="1" t="str">
        <f>TRIM(IF([first '# in desc]&lt;[pos kw in desc],MID([desc],[pos kw in desc]-6,6),FALSE))</f>
        <v>-W 19</v>
      </c>
      <c r="Q34" s="1">
        <f>IF(LEN([manuell])=0,IFERROR([kw fine in title]*1,IFERROR(SUMPRODUCT(COUNTIF(IsDigits,MID([kw in desc],ROW($A$1:$A$150),1)))=LEN([kw in desc]),#N/A)),[manuell])</f>
        <v>19</v>
      </c>
      <c r="R34" s="1" t="e">
        <f>IF([pos kw in title]&gt;0,MID(J34,#REF!,4),IF([first '# in title]&gt;0,MID([title],[first '# in title],3),IF([first '# in title]&gt;0,MID([desc],#REF!,3),VLOOKUP([productid],$G$2:$R$1386,8))))</f>
        <v>#REF!</v>
      </c>
      <c r="S34" s="1" t="str">
        <f>IF([kw in desc]=[kw rough in title],[kw in desc]*1,IFERROR(LEFT([kw_dirty],3)*1,IFERROR(LEFT([kw_dirty],2)*1,"n.a.")))</f>
        <v>n.a.</v>
      </c>
      <c r="T34" s="1"/>
      <c r="U34" s="1">
        <f>VLOOKUP(Tabelle1[[#This Row],[productid]],Tabelle2[#All],2,FALSE)</f>
        <v>19</v>
      </c>
    </row>
    <row r="35" spans="1:21">
      <c r="A35" t="s">
        <v>64</v>
      </c>
      <c r="B35">
        <v>2149</v>
      </c>
      <c r="C35">
        <v>9701</v>
      </c>
      <c r="D35" t="s">
        <v>65</v>
      </c>
      <c r="E35" t="s">
        <v>9</v>
      </c>
      <c r="F35">
        <v>18406</v>
      </c>
      <c r="G35">
        <v>3738818</v>
      </c>
      <c r="H35">
        <f t="shared" si="0"/>
        <v>0</v>
      </c>
      <c r="I35">
        <f t="array" ref="I35">MIN(IFERROR(FIND(IstNumbers,A35),""))</f>
        <v>25</v>
      </c>
      <c r="J35" s="1" t="e">
        <f>IF([first '# in title]&lt;[pos kw in title],MID([title],[pos kw in title]-6,6),#N/A)</f>
        <v>#N/A</v>
      </c>
      <c r="K35" s="1" t="e">
        <f>IFERROR(MID(SUBSTITUTE([kw rough in title],",","."),FIND("(",[kw rough in title])+1,20),SUBSTITUTE(IFERROR(MID([kw rough in title],FIND(" ",[kw rough in title])+1,20),[kw rough in title]),",","."))</f>
        <v>#N/A</v>
      </c>
      <c r="L35" s="1">
        <f>IFERROR(FIND("kW",[desc]),0)</f>
        <v>0</v>
      </c>
      <c r="M35">
        <f t="array" ref="M35">MIN(IFERROR(FIND(IstNumbers,E35),""))</f>
        <v>0</v>
      </c>
      <c r="N35" s="1" t="b">
        <f>IF([first '# in desc]&lt;[pos kw in desc],MID([desc],[pos kw in desc]-7,7))</f>
        <v>0</v>
      </c>
      <c r="O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" s="1" t="str">
        <f>TRIM(IF([first '# in desc]&lt;[pos kw in desc],MID([desc],[pos kw in desc]-6,6),FALSE))</f>
        <v>FALSCH</v>
      </c>
      <c r="Q35" s="1" t="b">
        <f>IF(LEN([manuell])=0,IFERROR([kw fine in title]*1,IFERROR(SUMPRODUCT(COUNTIF(IsDigits,MID([kw in desc],ROW($A$1:$A$150),1)))=LEN([kw in desc]),#N/A)),[manuell])</f>
        <v>0</v>
      </c>
      <c r="R35" s="1" t="str">
        <f>IF([pos kw in title]&gt;0,MID(J35,#REF!,4),IF([first '# in title]&gt;0,MID([title],[first '# in title],3),IF([first '# in title]&gt;0,MID([desc],#REF!,3),VLOOKUP([productid],$G$2:$R$1386,8))))</f>
        <v>15s</v>
      </c>
      <c r="S35" s="1" t="e">
        <f>IF([kw in desc]=[kw rough in title],[kw in desc]*1,IFERROR(LEFT([kw_dirty],3)*1,IFERROR(LEFT([kw_dirty],2)*1,"n.a.")))</f>
        <v>#N/A</v>
      </c>
      <c r="T35" s="1"/>
      <c r="U35" s="1" t="e">
        <f>VLOOKUP(Tabelle1[[#This Row],[productid]],Tabelle2[#All],2,FALSE)</f>
        <v>#N/A</v>
      </c>
    </row>
    <row r="36" spans="1:21" hidden="1">
      <c r="A36" t="s">
        <v>10356</v>
      </c>
      <c r="B36">
        <v>2405</v>
      </c>
      <c r="C36">
        <v>9701</v>
      </c>
      <c r="D36" t="s">
        <v>66</v>
      </c>
      <c r="E36" t="s">
        <v>9</v>
      </c>
      <c r="F36">
        <v>18406</v>
      </c>
      <c r="G36">
        <v>2654397</v>
      </c>
      <c r="H36">
        <f t="shared" si="0"/>
        <v>41</v>
      </c>
      <c r="I36">
        <f t="array" ref="I36">MIN(IFERROR(FIND(IstNumbers,A36),""))</f>
        <v>30</v>
      </c>
      <c r="J36" s="1" t="str">
        <f>IF([first '# in title]&lt;[pos kw in title],MID([title],[pos kw in title]-6,6),#N/A)</f>
        <v xml:space="preserve">(25,2 </v>
      </c>
      <c r="K36" s="1" t="str">
        <f>IFERROR(MID(SUBSTITUTE([kw rough in title],",","."),FIND("(",[kw rough in title])+1,20),SUBSTITUTE(IFERROR(MID([kw rough in title],FIND(" ",[kw rough in title])+1,20),[kw rough in title]),",","."))</f>
        <v xml:space="preserve">25.2 </v>
      </c>
      <c r="L36" s="1">
        <f>IFERROR(FIND("kW",[desc]),0)</f>
        <v>0</v>
      </c>
      <c r="M36">
        <f t="array" ref="M36">MIN(IFERROR(FIND(IstNumbers,E36),""))</f>
        <v>0</v>
      </c>
      <c r="N36" s="1" t="b">
        <f>IF([first '# in desc]&lt;[pos kw in desc],MID([desc],[pos kw in desc]-7,7))</f>
        <v>0</v>
      </c>
      <c r="O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" s="1" t="str">
        <f>TRIM(IF([first '# in desc]&lt;[pos kw in desc],MID([desc],[pos kw in desc]-6,6),FALSE))</f>
        <v>FALSCH</v>
      </c>
      <c r="Q36" s="1">
        <f>IF(LEN([manuell])=0,IFERROR([kw fine in title]*1,IFERROR(SUMPRODUCT(COUNTIF(IsDigits,MID([kw in desc],ROW($A$1:$A$150),1)))=LEN([kw in desc]),#N/A)),[manuell])</f>
        <v>25.2</v>
      </c>
      <c r="R36" s="1" t="e">
        <f>IF([pos kw in title]&gt;0,MID(J36,#REF!,4),IF([first '# in title]&gt;0,MID([title],[first '# in title],3),IF([first '# in title]&gt;0,MID([desc],#REF!,3),VLOOKUP([productid],$G$2:$R$1386,8))))</f>
        <v>#REF!</v>
      </c>
      <c r="S36" s="1" t="str">
        <f>IF([kw in desc]=[kw rough in title],[kw in desc]*1,IFERROR(LEFT([kw_dirty],3)*1,IFERROR(LEFT([kw_dirty],2)*1,"n.a.")))</f>
        <v>n.a.</v>
      </c>
      <c r="T36" s="1"/>
      <c r="U36" s="1">
        <f>VLOOKUP(Tabelle1[[#This Row],[productid]],Tabelle2[#All],2,FALSE)</f>
        <v>25.2</v>
      </c>
    </row>
    <row r="37" spans="1:21" hidden="1">
      <c r="A37" t="s">
        <v>21</v>
      </c>
      <c r="B37">
        <v>3894.68</v>
      </c>
      <c r="C37">
        <v>297223</v>
      </c>
      <c r="D37" t="s">
        <v>67</v>
      </c>
      <c r="E37" t="s">
        <v>68</v>
      </c>
      <c r="F37">
        <v>18406</v>
      </c>
      <c r="G37">
        <v>1262301</v>
      </c>
      <c r="H37">
        <f t="shared" si="0"/>
        <v>30</v>
      </c>
      <c r="I37">
        <f t="array" ref="I37">MIN(IFERROR(FIND(IstNumbers,A37),""))</f>
        <v>20</v>
      </c>
      <c r="J37" s="1" t="str">
        <f>IF([first '# in title]&lt;[pos kw in title],MID([title],[pos kw in title]-6,6),#N/A)</f>
        <v xml:space="preserve">F (19 </v>
      </c>
      <c r="K3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37" s="1">
        <f>IFERROR(FIND("kW",[desc]),0)</f>
        <v>47</v>
      </c>
      <c r="M37">
        <f t="array" ref="M37">MIN(IFERROR(FIND(IstNumbers,E37),""))</f>
        <v>14</v>
      </c>
      <c r="N37" s="1" t="str">
        <f>IF([first '# in desc]&lt;[pos kw in desc],MID([desc],[pos kw in desc]-7,7))</f>
        <v>9-19, 0</v>
      </c>
      <c r="O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" s="1" t="str">
        <f>TRIM(IF([first '# in desc]&lt;[pos kw in desc],MID([desc],[pos kw in desc]-6,6),FALSE))</f>
        <v>-19, 0</v>
      </c>
      <c r="Q37" s="1">
        <f>IF(LEN([manuell])=0,IFERROR([kw fine in title]*1,IFERROR(SUMPRODUCT(COUNTIF(IsDigits,MID([kw in desc],ROW($A$1:$A$150),1)))=LEN([kw in desc]),#N/A)),[manuell])</f>
        <v>19</v>
      </c>
      <c r="R37" s="1" t="e">
        <f>IF([pos kw in title]&gt;0,MID(J37,#REF!,4),IF([first '# in title]&gt;0,MID([title],[first '# in title],3),IF([first '# in title]&gt;0,MID([desc],#REF!,3),VLOOKUP([productid],$G$2:$R$1386,8))))</f>
        <v>#REF!</v>
      </c>
      <c r="S37" s="1" t="str">
        <f>IF([kw in desc]=[kw rough in title],[kw in desc]*1,IFERROR(LEFT([kw_dirty],3)*1,IFERROR(LEFT([kw_dirty],2)*1,"n.a.")))</f>
        <v>n.a.</v>
      </c>
      <c r="T37" s="1"/>
      <c r="U37" s="1">
        <f>VLOOKUP(Tabelle1[[#This Row],[productid]],Tabelle2[#All],2,FALSE)</f>
        <v>19</v>
      </c>
    </row>
    <row r="38" spans="1:21" hidden="1">
      <c r="A38" t="s">
        <v>50</v>
      </c>
      <c r="B38">
        <v>2580</v>
      </c>
      <c r="C38">
        <v>9701</v>
      </c>
      <c r="D38" t="s">
        <v>69</v>
      </c>
      <c r="E38" t="s">
        <v>9</v>
      </c>
      <c r="F38">
        <v>18406</v>
      </c>
      <c r="G38">
        <v>3127121</v>
      </c>
      <c r="H38">
        <f t="shared" si="0"/>
        <v>44</v>
      </c>
      <c r="I38">
        <f t="array" ref="I38">MIN(IFERROR(FIND(IstNumbers,A38),""))</f>
        <v>26</v>
      </c>
      <c r="J38" s="1" t="str">
        <f>IF([first '# in title]&lt;[pos kw in title],MID([title],[pos kw in title]-6,6),#N/A)</f>
        <v xml:space="preserve">A (14 </v>
      </c>
      <c r="K38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38" s="1">
        <f>IFERROR(FIND("kW",[desc]),0)</f>
        <v>0</v>
      </c>
      <c r="M38">
        <f t="array" ref="M38">MIN(IFERROR(FIND(IstNumbers,E38),""))</f>
        <v>0</v>
      </c>
      <c r="N38" s="1" t="b">
        <f>IF([first '# in desc]&lt;[pos kw in desc],MID([desc],[pos kw in desc]-7,7))</f>
        <v>0</v>
      </c>
      <c r="O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" s="1" t="str">
        <f>TRIM(IF([first '# in desc]&lt;[pos kw in desc],MID([desc],[pos kw in desc]-6,6),FALSE))</f>
        <v>FALSCH</v>
      </c>
      <c r="Q38" s="1">
        <f>IF(LEN([manuell])=0,IFERROR([kw fine in title]*1,IFERROR(SUMPRODUCT(COUNTIF(IsDigits,MID([kw in desc],ROW($A$1:$A$150),1)))=LEN([kw in desc]),#N/A)),[manuell])</f>
        <v>14</v>
      </c>
      <c r="R38" s="1" t="e">
        <f>IF([pos kw in title]&gt;0,MID(J38,#REF!,4),IF([first '# in title]&gt;0,MID([title],[first '# in title],3),IF([first '# in title]&gt;0,MID([desc],#REF!,3),VLOOKUP([productid],$G$2:$R$1386,8))))</f>
        <v>#REF!</v>
      </c>
      <c r="S38" s="1" t="str">
        <f>IF([kw in desc]=[kw rough in title],[kw in desc]*1,IFERROR(LEFT([kw_dirty],3)*1,IFERROR(LEFT([kw_dirty],2)*1,"n.a.")))</f>
        <v>n.a.</v>
      </c>
      <c r="T38" s="1"/>
      <c r="U38" s="1">
        <f>VLOOKUP(Tabelle1[[#This Row],[productid]],Tabelle2[#All],2,FALSE)</f>
        <v>14</v>
      </c>
    </row>
    <row r="39" spans="1:21" hidden="1">
      <c r="A39" t="s">
        <v>23</v>
      </c>
      <c r="B39">
        <v>2048.87</v>
      </c>
      <c r="C39">
        <v>297223</v>
      </c>
      <c r="D39" t="s">
        <v>70</v>
      </c>
      <c r="E39" t="s">
        <v>71</v>
      </c>
      <c r="F39">
        <v>18406</v>
      </c>
      <c r="G39">
        <v>1064527</v>
      </c>
      <c r="H39">
        <f t="shared" si="0"/>
        <v>30</v>
      </c>
      <c r="I39">
        <f t="array" ref="I39">MIN(IFERROR(FIND(IstNumbers,A39),""))</f>
        <v>20</v>
      </c>
      <c r="J39" s="1" t="str">
        <f>IF([first '# in title]&lt;[pos kw in title],MID([title],[pos kw in title]-6,6),#N/A)</f>
        <v xml:space="preserve">W (19 </v>
      </c>
      <c r="K3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39" s="1">
        <f>IFERROR(FIND("kW",[desc]),0)</f>
        <v>83</v>
      </c>
      <c r="M39">
        <f t="array" ref="M39">MIN(IFERROR(FIND(IstNumbers,E39),""))</f>
        <v>14</v>
      </c>
      <c r="N39" s="1" t="str">
        <f>IF([first '# in desc]&lt;[pos kw in desc],MID([desc],[pos kw in desc]-7,7))</f>
        <v xml:space="preserve">-19, 0 </v>
      </c>
      <c r="O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" s="1" t="str">
        <f>TRIM(IF([first '# in desc]&lt;[pos kw in desc],MID([desc],[pos kw in desc]-6,6),FALSE))</f>
        <v>19, 0</v>
      </c>
      <c r="Q39" s="1">
        <f>IF(LEN([manuell])=0,IFERROR([kw fine in title]*1,IFERROR(SUMPRODUCT(COUNTIF(IsDigits,MID([kw in desc],ROW($A$1:$A$150),1)))=LEN([kw in desc]),#N/A)),[manuell])</f>
        <v>19</v>
      </c>
      <c r="R39" s="1" t="e">
        <f>IF([pos kw in title]&gt;0,MID(J39,#REF!,4),IF([first '# in title]&gt;0,MID([title],[first '# in title],3),IF([first '# in title]&gt;0,MID([desc],#REF!,3),VLOOKUP([productid],$G$2:$R$1386,8))))</f>
        <v>#REF!</v>
      </c>
      <c r="S39" s="1" t="str">
        <f>IF([kw in desc]=[kw rough in title],[kw in desc]*1,IFERROR(LEFT([kw_dirty],3)*1,IFERROR(LEFT([kw_dirty],2)*1,"n.a.")))</f>
        <v>n.a.</v>
      </c>
      <c r="T39" s="1"/>
      <c r="U39" s="1">
        <f>VLOOKUP(Tabelle1[[#This Row],[productid]],Tabelle2[#All],2,FALSE)</f>
        <v>19</v>
      </c>
    </row>
    <row r="40" spans="1:21">
      <c r="A40" t="s">
        <v>64</v>
      </c>
      <c r="B40">
        <v>2149</v>
      </c>
      <c r="C40">
        <v>9701</v>
      </c>
      <c r="D40" t="s">
        <v>72</v>
      </c>
      <c r="E40" t="s">
        <v>9</v>
      </c>
      <c r="F40">
        <v>18406</v>
      </c>
      <c r="G40">
        <v>3738818</v>
      </c>
      <c r="H40">
        <f t="shared" si="0"/>
        <v>0</v>
      </c>
      <c r="I40">
        <f t="array" ref="I40">MIN(IFERROR(FIND(IstNumbers,A40),""))</f>
        <v>25</v>
      </c>
      <c r="J40" s="1" t="e">
        <f>IF([first '# in title]&lt;[pos kw in title],MID([title],[pos kw in title]-6,6),#N/A)</f>
        <v>#N/A</v>
      </c>
      <c r="K40" s="1" t="e">
        <f>IFERROR(MID(SUBSTITUTE([kw rough in title],",","."),FIND("(",[kw rough in title])+1,20),SUBSTITUTE(IFERROR(MID([kw rough in title],FIND(" ",[kw rough in title])+1,20),[kw rough in title]),",","."))</f>
        <v>#N/A</v>
      </c>
      <c r="L40" s="1">
        <f>IFERROR(FIND("kW",[desc]),0)</f>
        <v>0</v>
      </c>
      <c r="M40">
        <f t="array" ref="M40">MIN(IFERROR(FIND(IstNumbers,E40),""))</f>
        <v>0</v>
      </c>
      <c r="N40" s="1" t="b">
        <f>IF([first '# in desc]&lt;[pos kw in desc],MID([desc],[pos kw in desc]-7,7))</f>
        <v>0</v>
      </c>
      <c r="O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" s="1" t="str">
        <f>TRIM(IF([first '# in desc]&lt;[pos kw in desc],MID([desc],[pos kw in desc]-6,6),FALSE))</f>
        <v>FALSCH</v>
      </c>
      <c r="Q40" s="1" t="b">
        <f>IF(LEN([manuell])=0,IFERROR([kw fine in title]*1,IFERROR(SUMPRODUCT(COUNTIF(IsDigits,MID([kw in desc],ROW($A$1:$A$150),1)))=LEN([kw in desc]),#N/A)),[manuell])</f>
        <v>0</v>
      </c>
      <c r="R40" s="1" t="str">
        <f>IF([pos kw in title]&gt;0,MID(J40,#REF!,4),IF([first '# in title]&gt;0,MID([title],[first '# in title],3),IF([first '# in title]&gt;0,MID([desc],#REF!,3),VLOOKUP([productid],$G$2:$R$1386,8))))</f>
        <v>15s</v>
      </c>
      <c r="S40" s="1" t="e">
        <f>IF([kw in desc]=[kw rough in title],[kw in desc]*1,IFERROR(LEFT([kw_dirty],3)*1,IFERROR(LEFT([kw_dirty],2)*1,"n.a.")))</f>
        <v>#N/A</v>
      </c>
      <c r="T40" s="1"/>
      <c r="U40" s="1" t="e">
        <f>VLOOKUP(Tabelle1[[#This Row],[productid]],Tabelle2[#All],2,FALSE)</f>
        <v>#N/A</v>
      </c>
    </row>
    <row r="41" spans="1:21" hidden="1">
      <c r="A41" t="s">
        <v>73</v>
      </c>
      <c r="B41">
        <v>2830</v>
      </c>
      <c r="C41">
        <v>289859</v>
      </c>
      <c r="D41" t="s">
        <v>74</v>
      </c>
      <c r="E41" t="s">
        <v>75</v>
      </c>
      <c r="F41">
        <v>18406</v>
      </c>
      <c r="G41">
        <v>1983604</v>
      </c>
      <c r="H41">
        <f t="shared" si="0"/>
        <v>30</v>
      </c>
      <c r="I41">
        <f t="array" ref="I41">MIN(IFERROR(FIND(IstNumbers,A41),""))</f>
        <v>20</v>
      </c>
      <c r="J41" s="1" t="str">
        <f>IF([first '# in title]&lt;[pos kw in title],MID([title],[pos kw in title]-6,6),#N/A)</f>
        <v xml:space="preserve">W (19 </v>
      </c>
      <c r="K4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1" s="1">
        <f>IFERROR(FIND("kW",[desc]),0)</f>
        <v>62</v>
      </c>
      <c r="M41">
        <f t="array" ref="M41">MIN(IFERROR(FIND(IstNumbers,E41),""))</f>
        <v>24</v>
      </c>
      <c r="N41" s="1" t="str">
        <f>IF([first '# in desc]&lt;[pos kw in desc],MID([desc],[pos kw in desc]-7,7))</f>
        <v xml:space="preserve">me, 19 </v>
      </c>
      <c r="O4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41" s="1" t="str">
        <f>TRIM(IF([first '# in desc]&lt;[pos kw in desc],MID([desc],[pos kw in desc]-6,6),FALSE))</f>
        <v>e, 19</v>
      </c>
      <c r="Q41" s="1">
        <f>IF(LEN([manuell])=0,IFERROR([kw fine in title]*1,IFERROR(SUMPRODUCT(COUNTIF(IsDigits,MID([kw in desc],ROW($A$1:$A$150),1)))=LEN([kw in desc]),#N/A)),[manuell])</f>
        <v>19</v>
      </c>
      <c r="R41" s="1" t="e">
        <f>IF([pos kw in title]&gt;0,MID(J41,#REF!,4),IF([first '# in title]&gt;0,MID([title],[first '# in title],3),IF([first '# in title]&gt;0,MID([desc],#REF!,3),VLOOKUP([productid],$G$2:$R$1386,8))))</f>
        <v>#REF!</v>
      </c>
      <c r="S41" s="1" t="str">
        <f>IF([kw in desc]=[kw rough in title],[kw in desc]*1,IFERROR(LEFT([kw_dirty],3)*1,IFERROR(LEFT([kw_dirty],2)*1,"n.a.")))</f>
        <v>n.a.</v>
      </c>
      <c r="T41" s="1"/>
      <c r="U41" s="1">
        <f>VLOOKUP(Tabelle1[[#This Row],[productid]],Tabelle2[#All],2,FALSE)</f>
        <v>19</v>
      </c>
    </row>
    <row r="42" spans="1:21" hidden="1">
      <c r="A42" t="s">
        <v>10356</v>
      </c>
      <c r="B42">
        <v>2476.44</v>
      </c>
      <c r="C42">
        <v>276812</v>
      </c>
      <c r="D42" t="s">
        <v>76</v>
      </c>
      <c r="E42" t="s">
        <v>77</v>
      </c>
      <c r="F42">
        <v>18406</v>
      </c>
      <c r="G42">
        <v>2654397</v>
      </c>
      <c r="H42">
        <f t="shared" si="0"/>
        <v>41</v>
      </c>
      <c r="I42">
        <f t="array" ref="I42">MIN(IFERROR(FIND(IstNumbers,A42),""))</f>
        <v>30</v>
      </c>
      <c r="J42" s="1" t="str">
        <f>IF([first '# in title]&lt;[pos kw in title],MID([title],[pos kw in title]-6,6),#N/A)</f>
        <v xml:space="preserve">(25,2 </v>
      </c>
      <c r="K42" s="1" t="str">
        <f>IFERROR(MID(SUBSTITUTE([kw rough in title],",","."),FIND("(",[kw rough in title])+1,20),SUBSTITUTE(IFERROR(MID([kw rough in title],FIND(" ",[kw rough in title])+1,20),[kw rough in title]),",","."))</f>
        <v xml:space="preserve">25.2 </v>
      </c>
      <c r="L42" s="1">
        <f>IFERROR(FIND("kW",[desc]),0)</f>
        <v>51</v>
      </c>
      <c r="M42">
        <f t="array" ref="M42">MIN(IFERROR(FIND(IstNumbers,E42),""))</f>
        <v>38</v>
      </c>
      <c r="N42" s="1" t="str">
        <f>IF([first '# in desc]&lt;[pos kw in desc],MID([desc],[pos kw in desc]-7,7))</f>
        <v xml:space="preserve">bis 32 </v>
      </c>
      <c r="O42" s="1" t="str">
        <f>IFERROR(SUBSTITUTE(MID([kw rough in desc],FIND("(",[kw rough in desc])+1,20),",","."),IFERROR(SUBSTITUTE(TRIM(SUBSTITUTE(SUBSTITUTE(MID([kw rough in desc],FIND(" ",TRIM([kw rough in desc]))+1,20),"""",""),"/","")),",","."),#N/A))</f>
        <v>32</v>
      </c>
      <c r="P42" s="1" t="str">
        <f>TRIM(IF([first '# in desc]&lt;[pos kw in desc],MID([desc],[pos kw in desc]-6,6),FALSE))</f>
        <v>is 32</v>
      </c>
      <c r="Q42" s="1">
        <f>IF(LEN([manuell])=0,IFERROR([kw fine in title]*1,IFERROR(SUMPRODUCT(COUNTIF(IsDigits,MID([kw in desc],ROW($A$1:$A$150),1)))=LEN([kw in desc]),#N/A)),[manuell])</f>
        <v>25.2</v>
      </c>
      <c r="R42" s="1" t="e">
        <f>IF([pos kw in title]&gt;0,MID(J42,#REF!,4),IF([first '# in title]&gt;0,MID([title],[first '# in title],3),IF([first '# in title]&gt;0,MID([desc],#REF!,3),VLOOKUP([productid],$G$2:$R$1386,8))))</f>
        <v>#REF!</v>
      </c>
      <c r="S42" s="1" t="str">
        <f>IF([kw in desc]=[kw rough in title],[kw in desc]*1,IFERROR(LEFT([kw_dirty],3)*1,IFERROR(LEFT([kw_dirty],2)*1,"n.a.")))</f>
        <v>n.a.</v>
      </c>
      <c r="T42" s="1"/>
      <c r="U42" s="1">
        <f>VLOOKUP(Tabelle1[[#This Row],[productid]],Tabelle2[#All],2,FALSE)</f>
        <v>25.2</v>
      </c>
    </row>
    <row r="43" spans="1:21" hidden="1">
      <c r="A43" t="s">
        <v>21</v>
      </c>
      <c r="B43">
        <v>4576.8999999999996</v>
      </c>
      <c r="C43">
        <v>297223</v>
      </c>
      <c r="D43" t="s">
        <v>78</v>
      </c>
      <c r="E43" t="s">
        <v>79</v>
      </c>
      <c r="F43">
        <v>18406</v>
      </c>
      <c r="G43">
        <v>1262301</v>
      </c>
      <c r="H43">
        <f t="shared" si="0"/>
        <v>30</v>
      </c>
      <c r="I43">
        <f t="array" ref="I43">MIN(IFERROR(FIND(IstNumbers,A43),""))</f>
        <v>20</v>
      </c>
      <c r="J43" s="1" t="str">
        <f>IF([first '# in title]&lt;[pos kw in title],MID([title],[pos kw in title]-6,6),#N/A)</f>
        <v xml:space="preserve">F (19 </v>
      </c>
      <c r="K4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3" s="1">
        <f>IFERROR(FIND("kW",[desc]),0)</f>
        <v>54</v>
      </c>
      <c r="M43">
        <f t="array" ref="M43">MIN(IFERROR(FIND(IstNumbers,E43),""))</f>
        <v>14</v>
      </c>
      <c r="N43" s="1" t="str">
        <f>IF([first '# in desc]&lt;[pos kw in desc],MID([desc],[pos kw in desc]-7,7))</f>
        <v>9-19, 0</v>
      </c>
      <c r="O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" s="1" t="str">
        <f>TRIM(IF([first '# in desc]&lt;[pos kw in desc],MID([desc],[pos kw in desc]-6,6),FALSE))</f>
        <v>-19, 0</v>
      </c>
      <c r="Q43" s="1">
        <f>IF(LEN([manuell])=0,IFERROR([kw fine in title]*1,IFERROR(SUMPRODUCT(COUNTIF(IsDigits,MID([kw in desc],ROW($A$1:$A$150),1)))=LEN([kw in desc]),#N/A)),[manuell])</f>
        <v>19</v>
      </c>
      <c r="R43" s="1" t="e">
        <f>IF([pos kw in title]&gt;0,MID(J43,#REF!,4),IF([first '# in title]&gt;0,MID([title],[first '# in title],3),IF([first '# in title]&gt;0,MID([desc],#REF!,3),VLOOKUP([productid],$G$2:$R$1386,8))))</f>
        <v>#REF!</v>
      </c>
      <c r="S43" s="1" t="str">
        <f>IF([kw in desc]=[kw rough in title],[kw in desc]*1,IFERROR(LEFT([kw_dirty],3)*1,IFERROR(LEFT([kw_dirty],2)*1,"n.a.")))</f>
        <v>n.a.</v>
      </c>
      <c r="T43" s="1"/>
      <c r="U43" s="1">
        <f>VLOOKUP(Tabelle1[[#This Row],[productid]],Tabelle2[#All],2,FALSE)</f>
        <v>19</v>
      </c>
    </row>
    <row r="44" spans="1:21" hidden="1">
      <c r="A44" t="s">
        <v>23</v>
      </c>
      <c r="B44">
        <v>2065</v>
      </c>
      <c r="C44">
        <v>289859</v>
      </c>
      <c r="D44" t="s">
        <v>80</v>
      </c>
      <c r="E44" t="s">
        <v>81</v>
      </c>
      <c r="F44">
        <v>18406</v>
      </c>
      <c r="G44">
        <v>1064527</v>
      </c>
      <c r="H44">
        <f t="shared" si="0"/>
        <v>30</v>
      </c>
      <c r="I44">
        <f t="array" ref="I44">MIN(IFERROR(FIND(IstNumbers,A44),""))</f>
        <v>20</v>
      </c>
      <c r="J44" s="1" t="str">
        <f>IF([first '# in title]&lt;[pos kw in title],MID([title],[pos kw in title]-6,6),#N/A)</f>
        <v xml:space="preserve">W (19 </v>
      </c>
      <c r="K4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4" s="1">
        <f>IFERROR(FIND("kW",[desc]),0)</f>
        <v>57</v>
      </c>
      <c r="M44">
        <f t="array" ref="M44">MIN(IFERROR(FIND(IstNumbers,E44),""))</f>
        <v>24</v>
      </c>
      <c r="N44" s="1" t="str">
        <f>IF([first '# in desc]&lt;[pos kw in desc],MID([desc],[pos kw in desc]-7,7))</f>
        <v xml:space="preserve">me, 19 </v>
      </c>
      <c r="O4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44" s="1" t="str">
        <f>TRIM(IF([first '# in desc]&lt;[pos kw in desc],MID([desc],[pos kw in desc]-6,6),FALSE))</f>
        <v>e, 19</v>
      </c>
      <c r="Q44" s="1">
        <f>IF(LEN([manuell])=0,IFERROR([kw fine in title]*1,IFERROR(SUMPRODUCT(COUNTIF(IsDigits,MID([kw in desc],ROW($A$1:$A$150),1)))=LEN([kw in desc]),#N/A)),[manuell])</f>
        <v>19</v>
      </c>
      <c r="R44" s="1" t="e">
        <f>IF([pos kw in title]&gt;0,MID(J44,#REF!,4),IF([first '# in title]&gt;0,MID([title],[first '# in title],3),IF([first '# in title]&gt;0,MID([desc],#REF!,3),VLOOKUP([productid],$G$2:$R$1386,8))))</f>
        <v>#REF!</v>
      </c>
      <c r="S44" s="1" t="str">
        <f>IF([kw in desc]=[kw rough in title],[kw in desc]*1,IFERROR(LEFT([kw_dirty],3)*1,IFERROR(LEFT([kw_dirty],2)*1,"n.a.")))</f>
        <v>n.a.</v>
      </c>
      <c r="T44" s="1"/>
      <c r="U44" s="1">
        <f>VLOOKUP(Tabelle1[[#This Row],[productid]],Tabelle2[#All],2,FALSE)</f>
        <v>19</v>
      </c>
    </row>
    <row r="45" spans="1:21" hidden="1">
      <c r="A45" t="s">
        <v>10357</v>
      </c>
      <c r="B45">
        <v>2020</v>
      </c>
      <c r="C45">
        <v>293350</v>
      </c>
      <c r="D45" t="s">
        <v>82</v>
      </c>
      <c r="E45" t="s">
        <v>83</v>
      </c>
      <c r="F45">
        <v>18406</v>
      </c>
      <c r="G45">
        <v>2286153</v>
      </c>
      <c r="H45">
        <f t="shared" si="0"/>
        <v>28</v>
      </c>
      <c r="I45">
        <f t="array" ref="I45">MIN(IFERROR(FIND(IstNumbers,A45),""))</f>
        <v>16</v>
      </c>
      <c r="J45" s="1" t="str">
        <f>IF([first '# in title]&lt;[pos kw in title],MID([title],[pos kw in title]-6,6),#N/A)</f>
        <v xml:space="preserve">(15,8 </v>
      </c>
      <c r="K45" s="1" t="str">
        <f>IFERROR(MID(SUBSTITUTE([kw rough in title],",","."),FIND("(",[kw rough in title])+1,20),SUBSTITUTE(IFERROR(MID([kw rough in title],FIND(" ",[kw rough in title])+1,20),[kw rough in title]),",","."))</f>
        <v xml:space="preserve">15.8 </v>
      </c>
      <c r="L45" s="1">
        <f>IFERROR(FIND("kW",[desc]),0)</f>
        <v>0</v>
      </c>
      <c r="M45">
        <f t="array" ref="M45">MIN(IFERROR(FIND(IstNumbers,E45),""))</f>
        <v>19</v>
      </c>
      <c r="N45" s="1" t="b">
        <f>IF([first '# in desc]&lt;[pos kw in desc],MID([desc],[pos kw in desc]-7,7))</f>
        <v>0</v>
      </c>
      <c r="O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" s="1" t="str">
        <f>TRIM(IF([first '# in desc]&lt;[pos kw in desc],MID([desc],[pos kw in desc]-6,6),FALSE))</f>
        <v>FALSCH</v>
      </c>
      <c r="Q45" s="1">
        <f>IF(LEN([manuell])=0,IFERROR([kw fine in title]*1,IFERROR(SUMPRODUCT(COUNTIF(IsDigits,MID([kw in desc],ROW($A$1:$A$150),1)))=LEN([kw in desc]),#N/A)),[manuell])</f>
        <v>15.8</v>
      </c>
      <c r="R45" s="1" t="e">
        <f>IF([pos kw in title]&gt;0,MID(J45,#REF!,4),IF([first '# in title]&gt;0,MID([title],[first '# in title],3),IF([first '# in title]&gt;0,MID([desc],#REF!,3),VLOOKUP([productid],$G$2:$R$1386,8))))</f>
        <v>#REF!</v>
      </c>
      <c r="S45" s="1" t="str">
        <f>IF([kw in desc]=[kw rough in title],[kw in desc]*1,IFERROR(LEFT([kw_dirty],3)*1,IFERROR(LEFT([kw_dirty],2)*1,"n.a.")))</f>
        <v>n.a.</v>
      </c>
      <c r="T45" s="1"/>
      <c r="U45" s="1">
        <f>VLOOKUP(Tabelle1[[#This Row],[productid]],Tabelle2[#All],2,FALSE)</f>
        <v>15.8</v>
      </c>
    </row>
    <row r="46" spans="1:21">
      <c r="A46" t="s">
        <v>64</v>
      </c>
      <c r="B46">
        <v>2912</v>
      </c>
      <c r="C46">
        <v>293350</v>
      </c>
      <c r="D46" t="s">
        <v>84</v>
      </c>
      <c r="E46" t="s">
        <v>85</v>
      </c>
      <c r="F46">
        <v>18406</v>
      </c>
      <c r="G46">
        <v>3738818</v>
      </c>
      <c r="H46">
        <f t="shared" si="0"/>
        <v>0</v>
      </c>
      <c r="I46">
        <f t="array" ref="I46">MIN(IFERROR(FIND(IstNumbers,A46),""))</f>
        <v>25</v>
      </c>
      <c r="J46" s="1" t="e">
        <f>IF([first '# in title]&lt;[pos kw in title],MID([title],[pos kw in title]-6,6),#N/A)</f>
        <v>#N/A</v>
      </c>
      <c r="K46" s="1" t="e">
        <f>IFERROR(MID(SUBSTITUTE([kw rough in title],",","."),FIND("(",[kw rough in title])+1,20),SUBSTITUTE(IFERROR(MID([kw rough in title],FIND(" ",[kw rough in title])+1,20),[kw rough in title]),",","."))</f>
        <v>#N/A</v>
      </c>
      <c r="L46" s="1">
        <f>IFERROR(FIND("kW",[desc]),0)</f>
        <v>0</v>
      </c>
      <c r="M46">
        <f t="array" ref="M46">MIN(IFERROR(FIND(IstNumbers,E46),""))</f>
        <v>26</v>
      </c>
      <c r="N46" s="1" t="b">
        <f>IF([first '# in desc]&lt;[pos kw in desc],MID([desc],[pos kw in desc]-7,7))</f>
        <v>0</v>
      </c>
      <c r="O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" s="1" t="str">
        <f>TRIM(IF([first '# in desc]&lt;[pos kw in desc],MID([desc],[pos kw in desc]-6,6),FALSE))</f>
        <v>FALSCH</v>
      </c>
      <c r="Q46" s="1" t="b">
        <f>IF(LEN([manuell])=0,IFERROR([kw fine in title]*1,IFERROR(SUMPRODUCT(COUNTIF(IsDigits,MID([kw in desc],ROW($A$1:$A$150),1)))=LEN([kw in desc]),#N/A)),[manuell])</f>
        <v>0</v>
      </c>
      <c r="R46" s="1" t="str">
        <f>IF([pos kw in title]&gt;0,MID(J46,#REF!,4),IF([first '# in title]&gt;0,MID([title],[first '# in title],3),IF([first '# in title]&gt;0,MID([desc],#REF!,3),VLOOKUP([productid],$G$2:$R$1386,8))))</f>
        <v>15s</v>
      </c>
      <c r="S46" s="1" t="e">
        <f>IF([kw in desc]=[kw rough in title],[kw in desc]*1,IFERROR(LEFT([kw_dirty],3)*1,IFERROR(LEFT([kw_dirty],2)*1,"n.a.")))</f>
        <v>#N/A</v>
      </c>
      <c r="T46" s="1"/>
      <c r="U46" s="1" t="e">
        <f>VLOOKUP(Tabelle1[[#This Row],[productid]],Tabelle2[#All],2,FALSE)</f>
        <v>#N/A</v>
      </c>
    </row>
    <row r="47" spans="1:21" hidden="1">
      <c r="A47" t="s">
        <v>86</v>
      </c>
      <c r="B47">
        <v>1699</v>
      </c>
      <c r="C47">
        <v>223861</v>
      </c>
      <c r="D47" t="s">
        <v>87</v>
      </c>
      <c r="E47" t="s">
        <v>88</v>
      </c>
      <c r="F47">
        <v>18406</v>
      </c>
      <c r="G47">
        <v>3913650</v>
      </c>
      <c r="H47">
        <f t="shared" si="0"/>
        <v>46</v>
      </c>
      <c r="I47">
        <f t="array" ref="I47">MIN(IFERROR(FIND(IstNumbers,A47),""))</f>
        <v>21</v>
      </c>
      <c r="J47" s="1" t="str">
        <f>IF([first '# in title]&lt;[pos kw in title],MID([title],[pos kw in title]-6,6),#N/A)</f>
        <v xml:space="preserve">H (24 </v>
      </c>
      <c r="K47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47" s="1">
        <f>IFERROR(FIND("kW",[desc]),0)</f>
        <v>64</v>
      </c>
      <c r="M47">
        <f t="array" ref="M47">MIN(IFERROR(FIND(IstNumbers,E47),""))</f>
        <v>25</v>
      </c>
      <c r="N47" s="1" t="str">
        <f>IF([first '# in desc]&lt;[pos kw in desc],MID([desc],[pos kw in desc]-7,7))</f>
        <v xml:space="preserve">4 C 24 </v>
      </c>
      <c r="O47" s="1" t="str">
        <f>IFERROR(SUBSTITUTE(MID([kw rough in desc],FIND("(",[kw rough in desc])+1,20),",","."),IFERROR(SUBSTITUTE(TRIM(SUBSTITUTE(SUBSTITUTE(MID([kw rough in desc],FIND(" ",TRIM([kw rough in desc]))+1,20),"""",""),"/","")),",","."),#N/A))</f>
        <v>C 24</v>
      </c>
      <c r="P47" s="1" t="str">
        <f>TRIM(IF([first '# in desc]&lt;[pos kw in desc],MID([desc],[pos kw in desc]-6,6),FALSE))</f>
        <v>C 24</v>
      </c>
      <c r="Q47" s="1">
        <f>IF(LEN([manuell])=0,IFERROR([kw fine in title]*1,IFERROR(SUMPRODUCT(COUNTIF(IsDigits,MID([kw in desc],ROW($A$1:$A$150),1)))=LEN([kw in desc]),#N/A)),[manuell])</f>
        <v>24</v>
      </c>
      <c r="R47" s="1" t="e">
        <f>IF([pos kw in title]&gt;0,MID(J47,#REF!,4),IF([first '# in title]&gt;0,MID([title],[first '# in title],3),IF([first '# in title]&gt;0,MID([desc],#REF!,3),VLOOKUP([productid],$G$2:$R$1386,8))))</f>
        <v>#REF!</v>
      </c>
      <c r="S47" s="1" t="str">
        <f>IF([kw in desc]=[kw rough in title],[kw in desc]*1,IFERROR(LEFT([kw_dirty],3)*1,IFERROR(LEFT([kw_dirty],2)*1,"n.a.")))</f>
        <v>n.a.</v>
      </c>
      <c r="T47" s="1"/>
      <c r="U47" s="1">
        <f>VLOOKUP(Tabelle1[[#This Row],[productid]],Tabelle2[#All],2,FALSE)</f>
        <v>24</v>
      </c>
    </row>
    <row r="48" spans="1:21" hidden="1">
      <c r="A48" t="s">
        <v>73</v>
      </c>
      <c r="B48">
        <v>2973.86</v>
      </c>
      <c r="C48">
        <v>294528</v>
      </c>
      <c r="D48" t="s">
        <v>89</v>
      </c>
      <c r="E48" t="s">
        <v>90</v>
      </c>
      <c r="F48">
        <v>18406</v>
      </c>
      <c r="G48">
        <v>1983604</v>
      </c>
      <c r="H48">
        <f t="shared" si="0"/>
        <v>30</v>
      </c>
      <c r="I48">
        <f t="array" ref="I48">MIN(IFERROR(FIND(IstNumbers,A48),""))</f>
        <v>20</v>
      </c>
      <c r="J48" s="1" t="str">
        <f>IF([first '# in title]&lt;[pos kw in title],MID([title],[pos kw in title]-6,6),#N/A)</f>
        <v xml:space="preserve">W (19 </v>
      </c>
      <c r="K4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8" s="1">
        <f>IFERROR(FIND("kW",[desc]),0)</f>
        <v>22</v>
      </c>
      <c r="M48">
        <f t="array" ref="M48">MIN(IFERROR(FIND(IstNumbers,E48),""))</f>
        <v>13</v>
      </c>
      <c r="N48" s="1" t="str">
        <f>IF([first '# in desc]&lt;[pos kw in desc],MID([desc],[pos kw in desc]-7,7))</f>
        <v xml:space="preserve">2-W 19 </v>
      </c>
      <c r="O4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48" s="1" t="str">
        <f>TRIM(IF([first '# in desc]&lt;[pos kw in desc],MID([desc],[pos kw in desc]-6,6),FALSE))</f>
        <v>-W 19</v>
      </c>
      <c r="Q48" s="1">
        <f>IF(LEN([manuell])=0,IFERROR([kw fine in title]*1,IFERROR(SUMPRODUCT(COUNTIF(IsDigits,MID([kw in desc],ROW($A$1:$A$150),1)))=LEN([kw in desc]),#N/A)),[manuell])</f>
        <v>19</v>
      </c>
      <c r="R48" s="1" t="e">
        <f>IF([pos kw in title]&gt;0,MID(J48,#REF!,4),IF([first '# in title]&gt;0,MID([title],[first '# in title],3),IF([first '# in title]&gt;0,MID([desc],#REF!,3),VLOOKUP([productid],$G$2:$R$1386,8))))</f>
        <v>#REF!</v>
      </c>
      <c r="S48" s="1" t="str">
        <f>IF([kw in desc]=[kw rough in title],[kw in desc]*1,IFERROR(LEFT([kw_dirty],3)*1,IFERROR(LEFT([kw_dirty],2)*1,"n.a.")))</f>
        <v>n.a.</v>
      </c>
      <c r="T48" s="1"/>
      <c r="U48" s="1">
        <f>VLOOKUP(Tabelle1[[#This Row],[productid]],Tabelle2[#All],2,FALSE)</f>
        <v>19</v>
      </c>
    </row>
    <row r="49" spans="1:21" hidden="1">
      <c r="A49" t="s">
        <v>10356</v>
      </c>
      <c r="B49">
        <v>2579</v>
      </c>
      <c r="C49">
        <v>9701</v>
      </c>
      <c r="D49" t="s">
        <v>91</v>
      </c>
      <c r="E49" t="s">
        <v>9</v>
      </c>
      <c r="F49">
        <v>18406</v>
      </c>
      <c r="G49">
        <v>2654397</v>
      </c>
      <c r="H49">
        <f t="shared" si="0"/>
        <v>41</v>
      </c>
      <c r="I49">
        <f t="array" ref="I49">MIN(IFERROR(FIND(IstNumbers,A49),""))</f>
        <v>30</v>
      </c>
      <c r="J49" s="1" t="str">
        <f>IF([first '# in title]&lt;[pos kw in title],MID([title],[pos kw in title]-6,6),#N/A)</f>
        <v xml:space="preserve">(25,2 </v>
      </c>
      <c r="K49" s="1" t="str">
        <f>IFERROR(MID(SUBSTITUTE([kw rough in title],",","."),FIND("(",[kw rough in title])+1,20),SUBSTITUTE(IFERROR(MID([kw rough in title],FIND(" ",[kw rough in title])+1,20),[kw rough in title]),",","."))</f>
        <v xml:space="preserve">25.2 </v>
      </c>
      <c r="L49" s="1">
        <f>IFERROR(FIND("kW",[desc]),0)</f>
        <v>0</v>
      </c>
      <c r="M49">
        <f t="array" ref="M49">MIN(IFERROR(FIND(IstNumbers,E49),""))</f>
        <v>0</v>
      </c>
      <c r="N49" s="1" t="b">
        <f>IF([first '# in desc]&lt;[pos kw in desc],MID([desc],[pos kw in desc]-7,7))</f>
        <v>0</v>
      </c>
      <c r="O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" s="1" t="str">
        <f>TRIM(IF([first '# in desc]&lt;[pos kw in desc],MID([desc],[pos kw in desc]-6,6),FALSE))</f>
        <v>FALSCH</v>
      </c>
      <c r="Q49" s="1">
        <f>IF(LEN([manuell])=0,IFERROR([kw fine in title]*1,IFERROR(SUMPRODUCT(COUNTIF(IsDigits,MID([kw in desc],ROW($A$1:$A$150),1)))=LEN([kw in desc]),#N/A)),[manuell])</f>
        <v>25.2</v>
      </c>
      <c r="R49" s="1" t="e">
        <f>IF([pos kw in title]&gt;0,MID(J49,#REF!,4),IF([first '# in title]&gt;0,MID([title],[first '# in title],3),IF([first '# in title]&gt;0,MID([desc],#REF!,3),VLOOKUP([productid],$G$2:$R$1386,8))))</f>
        <v>#REF!</v>
      </c>
      <c r="S49" s="1" t="str">
        <f>IF([kw in desc]=[kw rough in title],[kw in desc]*1,IFERROR(LEFT([kw_dirty],3)*1,IFERROR(LEFT([kw_dirty],2)*1,"n.a.")))</f>
        <v>n.a.</v>
      </c>
      <c r="T49" s="1"/>
      <c r="U49" s="1">
        <f>VLOOKUP(Tabelle1[[#This Row],[productid]],Tabelle2[#All],2,FALSE)</f>
        <v>25.2</v>
      </c>
    </row>
    <row r="50" spans="1:21" hidden="1">
      <c r="A50" t="s">
        <v>21</v>
      </c>
      <c r="B50">
        <v>4695</v>
      </c>
      <c r="C50">
        <v>289859</v>
      </c>
      <c r="D50" t="s">
        <v>92</v>
      </c>
      <c r="E50" t="s">
        <v>93</v>
      </c>
      <c r="F50">
        <v>18406</v>
      </c>
      <c r="G50">
        <v>1262301</v>
      </c>
      <c r="H50">
        <f t="shared" si="0"/>
        <v>30</v>
      </c>
      <c r="I50">
        <f t="array" ref="I50">MIN(IFERROR(FIND(IstNumbers,A50),""))</f>
        <v>20</v>
      </c>
      <c r="J50" s="1" t="str">
        <f>IF([first '# in title]&lt;[pos kw in title],MID([title],[pos kw in title]-6,6),#N/A)</f>
        <v xml:space="preserve">F (19 </v>
      </c>
      <c r="K5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0" s="1">
        <f>IFERROR(FIND("kW",[desc]),0)</f>
        <v>53</v>
      </c>
      <c r="M50">
        <f t="array" ref="M50">MIN(IFERROR(FIND(IstNumbers,E50),""))</f>
        <v>24</v>
      </c>
      <c r="N50" s="1" t="str">
        <f>IF([first '# in desc]&lt;[pos kw in desc],MID([desc],[pos kw in desc]-7,7))</f>
        <v xml:space="preserve">me, 19 </v>
      </c>
      <c r="O5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0" s="1" t="str">
        <f>TRIM(IF([first '# in desc]&lt;[pos kw in desc],MID([desc],[pos kw in desc]-6,6),FALSE))</f>
        <v>e, 19</v>
      </c>
      <c r="Q50" s="1">
        <f>IF(LEN([manuell])=0,IFERROR([kw fine in title]*1,IFERROR(SUMPRODUCT(COUNTIF(IsDigits,MID([kw in desc],ROW($A$1:$A$150),1)))=LEN([kw in desc]),#N/A)),[manuell])</f>
        <v>19</v>
      </c>
      <c r="R50" s="1" t="e">
        <f>IF([pos kw in title]&gt;0,MID(J50,#REF!,4),IF([first '# in title]&gt;0,MID([title],[first '# in title],3),IF([first '# in title]&gt;0,MID([desc],#REF!,3),VLOOKUP([productid],$G$2:$R$1386,8))))</f>
        <v>#REF!</v>
      </c>
      <c r="S50" s="1" t="str">
        <f>IF([kw in desc]=[kw rough in title],[kw in desc]*1,IFERROR(LEFT([kw_dirty],3)*1,IFERROR(LEFT([kw_dirty],2)*1,"n.a.")))</f>
        <v>n.a.</v>
      </c>
      <c r="T50" s="1"/>
      <c r="U50" s="1">
        <f>VLOOKUP(Tabelle1[[#This Row],[productid]],Tabelle2[#All],2,FALSE)</f>
        <v>19</v>
      </c>
    </row>
    <row r="51" spans="1:21" hidden="1">
      <c r="A51" t="s">
        <v>23</v>
      </c>
      <c r="B51">
        <v>2090</v>
      </c>
      <c r="C51">
        <v>289859</v>
      </c>
      <c r="D51" t="s">
        <v>94</v>
      </c>
      <c r="E51" t="s">
        <v>95</v>
      </c>
      <c r="F51">
        <v>18406</v>
      </c>
      <c r="G51">
        <v>1064527</v>
      </c>
      <c r="H51">
        <f t="shared" si="0"/>
        <v>30</v>
      </c>
      <c r="I51">
        <f t="array" ref="I51">MIN(IFERROR(FIND(IstNumbers,A51),""))</f>
        <v>20</v>
      </c>
      <c r="J51" s="1" t="str">
        <f>IF([first '# in title]&lt;[pos kw in title],MID([title],[pos kw in title]-6,6),#N/A)</f>
        <v xml:space="preserve">W (19 </v>
      </c>
      <c r="K5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1" s="1">
        <f>IFERROR(FIND("kW",[desc]),0)</f>
        <v>57</v>
      </c>
      <c r="M51">
        <f t="array" ref="M51">MIN(IFERROR(FIND(IstNumbers,E51),""))</f>
        <v>24</v>
      </c>
      <c r="N51" s="1" t="str">
        <f>IF([first '# in desc]&lt;[pos kw in desc],MID([desc],[pos kw in desc]-7,7))</f>
        <v xml:space="preserve">me, 19 </v>
      </c>
      <c r="O5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1" s="1" t="str">
        <f>TRIM(IF([first '# in desc]&lt;[pos kw in desc],MID([desc],[pos kw in desc]-6,6),FALSE))</f>
        <v>e, 19</v>
      </c>
      <c r="Q51" s="1">
        <f>IF(LEN([manuell])=0,IFERROR([kw fine in title]*1,IFERROR(SUMPRODUCT(COUNTIF(IsDigits,MID([kw in desc],ROW($A$1:$A$150),1)))=LEN([kw in desc]),#N/A)),[manuell])</f>
        <v>19</v>
      </c>
      <c r="R51" s="1" t="e">
        <f>IF([pos kw in title]&gt;0,MID(J51,#REF!,4),IF([first '# in title]&gt;0,MID([title],[first '# in title],3),IF([first '# in title]&gt;0,MID([desc],#REF!,3),VLOOKUP([productid],$G$2:$R$1386,8))))</f>
        <v>#REF!</v>
      </c>
      <c r="S51" s="1" t="str">
        <f>IF([kw in desc]=[kw rough in title],[kw in desc]*1,IFERROR(LEFT([kw_dirty],3)*1,IFERROR(LEFT([kw_dirty],2)*1,"n.a.")))</f>
        <v>n.a.</v>
      </c>
      <c r="T51" s="1"/>
      <c r="U51" s="1">
        <f>VLOOKUP(Tabelle1[[#This Row],[productid]],Tabelle2[#All],2,FALSE)</f>
        <v>19</v>
      </c>
    </row>
    <row r="52" spans="1:21" hidden="1">
      <c r="A52" t="s">
        <v>10357</v>
      </c>
      <c r="B52">
        <v>2085</v>
      </c>
      <c r="C52">
        <v>9701</v>
      </c>
      <c r="D52" t="s">
        <v>96</v>
      </c>
      <c r="E52" t="s">
        <v>9</v>
      </c>
      <c r="F52">
        <v>18406</v>
      </c>
      <c r="G52">
        <v>2286153</v>
      </c>
      <c r="H52">
        <f t="shared" si="0"/>
        <v>28</v>
      </c>
      <c r="I52">
        <f t="array" ref="I52">MIN(IFERROR(FIND(IstNumbers,A52),""))</f>
        <v>16</v>
      </c>
      <c r="J52" s="1" t="str">
        <f>IF([first '# in title]&lt;[pos kw in title],MID([title],[pos kw in title]-6,6),#N/A)</f>
        <v xml:space="preserve">(15,8 </v>
      </c>
      <c r="K52" s="1" t="str">
        <f>IFERROR(MID(SUBSTITUTE([kw rough in title],",","."),FIND("(",[kw rough in title])+1,20),SUBSTITUTE(IFERROR(MID([kw rough in title],FIND(" ",[kw rough in title])+1,20),[kw rough in title]),",","."))</f>
        <v xml:space="preserve">15.8 </v>
      </c>
      <c r="L52" s="1">
        <f>IFERROR(FIND("kW",[desc]),0)</f>
        <v>0</v>
      </c>
      <c r="M52">
        <f t="array" ref="M52">MIN(IFERROR(FIND(IstNumbers,E52),""))</f>
        <v>0</v>
      </c>
      <c r="N52" s="1" t="b">
        <f>IF([first '# in desc]&lt;[pos kw in desc],MID([desc],[pos kw in desc]-7,7))</f>
        <v>0</v>
      </c>
      <c r="O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" s="1" t="str">
        <f>TRIM(IF([first '# in desc]&lt;[pos kw in desc],MID([desc],[pos kw in desc]-6,6),FALSE))</f>
        <v>FALSCH</v>
      </c>
      <c r="Q52" s="1">
        <f>IF(LEN([manuell])=0,IFERROR([kw fine in title]*1,IFERROR(SUMPRODUCT(COUNTIF(IsDigits,MID([kw in desc],ROW($A$1:$A$150),1)))=LEN([kw in desc]),#N/A)),[manuell])</f>
        <v>15.8</v>
      </c>
      <c r="R52" s="1" t="e">
        <f>IF([pos kw in title]&gt;0,MID(J52,#REF!,4),IF([first '# in title]&gt;0,MID([title],[first '# in title],3),IF([first '# in title]&gt;0,MID([desc],#REF!,3),VLOOKUP([productid],$G$2:$R$1386,8))))</f>
        <v>#REF!</v>
      </c>
      <c r="S52" s="1" t="str">
        <f>IF([kw in desc]=[kw rough in title],[kw in desc]*1,IFERROR(LEFT([kw_dirty],3)*1,IFERROR(LEFT([kw_dirty],2)*1,"n.a.")))</f>
        <v>n.a.</v>
      </c>
      <c r="T52" s="1"/>
      <c r="U52" s="1">
        <f>VLOOKUP(Tabelle1[[#This Row],[productid]],Tabelle2[#All],2,FALSE)</f>
        <v>15.8</v>
      </c>
    </row>
    <row r="53" spans="1:21">
      <c r="A53" t="s">
        <v>97</v>
      </c>
      <c r="B53">
        <v>2678.5</v>
      </c>
      <c r="C53">
        <v>9701</v>
      </c>
      <c r="D53" t="s">
        <v>98</v>
      </c>
      <c r="E53" t="s">
        <v>9</v>
      </c>
      <c r="F53">
        <v>18406</v>
      </c>
      <c r="G53">
        <v>2920589</v>
      </c>
      <c r="H53">
        <f t="shared" si="0"/>
        <v>0</v>
      </c>
      <c r="I53">
        <f t="array" ref="I53">MIN(IFERROR(FIND(IstNumbers,A53),""))</f>
        <v>24</v>
      </c>
      <c r="J53" s="1" t="e">
        <f>IF([first '# in title]&lt;[pos kw in title],MID([title],[pos kw in title]-6,6),#N/A)</f>
        <v>#N/A</v>
      </c>
      <c r="K53" s="1" t="e">
        <f>IFERROR(MID(SUBSTITUTE([kw rough in title],",","."),FIND("(",[kw rough in title])+1,20),SUBSTITUTE(IFERROR(MID([kw rough in title],FIND(" ",[kw rough in title])+1,20),[kw rough in title]),",","."))</f>
        <v>#N/A</v>
      </c>
      <c r="L53" s="1">
        <f>IFERROR(FIND("kW",[desc]),0)</f>
        <v>0</v>
      </c>
      <c r="M53">
        <f t="array" ref="M53">MIN(IFERROR(FIND(IstNumbers,E53),""))</f>
        <v>0</v>
      </c>
      <c r="N53" s="1" t="b">
        <f>IF([first '# in desc]&lt;[pos kw in desc],MID([desc],[pos kw in desc]-7,7))</f>
        <v>0</v>
      </c>
      <c r="O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" s="1" t="str">
        <f>TRIM(IF([first '# in desc]&lt;[pos kw in desc],MID([desc],[pos kw in desc]-6,6),FALSE))</f>
        <v>FALSCH</v>
      </c>
      <c r="Q53" s="1" t="b">
        <f>IF(LEN([manuell])=0,IFERROR([kw fine in title]*1,IFERROR(SUMPRODUCT(COUNTIF(IsDigits,MID([kw in desc],ROW($A$1:$A$150),1)))=LEN([kw in desc]),#N/A)),[manuell])</f>
        <v>0</v>
      </c>
      <c r="R53" s="1" t="str">
        <f>IF([pos kw in title]&gt;0,MID(J53,#REF!,4),IF([first '# in title]&gt;0,MID([title],[first '# in title],3),IF([first '# in title]&gt;0,MID([desc],#REF!,3),VLOOKUP([productid],$G$2:$R$1386,8))))</f>
        <v>172</v>
      </c>
      <c r="S53" s="1" t="e">
        <f>IF([kw in desc]=[kw rough in title],[kw in desc]*1,IFERROR(LEFT([kw_dirty],3)*1,IFERROR(LEFT([kw_dirty],2)*1,"n.a.")))</f>
        <v>#N/A</v>
      </c>
      <c r="T53" s="1"/>
      <c r="U53" s="1" t="e">
        <f>VLOOKUP(Tabelle1[[#This Row],[productid]],Tabelle2[#All],2,FALSE)</f>
        <v>#N/A</v>
      </c>
    </row>
    <row r="54" spans="1:21" hidden="1">
      <c r="A54" t="s">
        <v>86</v>
      </c>
      <c r="B54">
        <v>1699</v>
      </c>
      <c r="C54">
        <v>9701</v>
      </c>
      <c r="D54" t="s">
        <v>99</v>
      </c>
      <c r="E54" t="s">
        <v>9</v>
      </c>
      <c r="F54">
        <v>18406</v>
      </c>
      <c r="G54">
        <v>3913650</v>
      </c>
      <c r="H54">
        <f t="shared" si="0"/>
        <v>46</v>
      </c>
      <c r="I54">
        <f t="array" ref="I54">MIN(IFERROR(FIND(IstNumbers,A54),""))</f>
        <v>21</v>
      </c>
      <c r="J54" s="1" t="str">
        <f>IF([first '# in title]&lt;[pos kw in title],MID([title],[pos kw in title]-6,6),#N/A)</f>
        <v xml:space="preserve">H (24 </v>
      </c>
      <c r="K54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54" s="1">
        <f>IFERROR(FIND("kW",[desc]),0)</f>
        <v>0</v>
      </c>
      <c r="M54">
        <f t="array" ref="M54">MIN(IFERROR(FIND(IstNumbers,E54),""))</f>
        <v>0</v>
      </c>
      <c r="N54" s="1" t="b">
        <f>IF([first '# in desc]&lt;[pos kw in desc],MID([desc],[pos kw in desc]-7,7))</f>
        <v>0</v>
      </c>
      <c r="O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" s="1" t="str">
        <f>TRIM(IF([first '# in desc]&lt;[pos kw in desc],MID([desc],[pos kw in desc]-6,6),FALSE))</f>
        <v>FALSCH</v>
      </c>
      <c r="Q54" s="1">
        <f>IF(LEN([manuell])=0,IFERROR([kw fine in title]*1,IFERROR(SUMPRODUCT(COUNTIF(IsDigits,MID([kw in desc],ROW($A$1:$A$150),1)))=LEN([kw in desc]),#N/A)),[manuell])</f>
        <v>24</v>
      </c>
      <c r="R54" s="1" t="e">
        <f>IF([pos kw in title]&gt;0,MID(J54,#REF!,4),IF([first '# in title]&gt;0,MID([title],[first '# in title],3),IF([first '# in title]&gt;0,MID([desc],#REF!,3),VLOOKUP([productid],$G$2:$R$1386,8))))</f>
        <v>#REF!</v>
      </c>
      <c r="S54" s="1" t="str">
        <f>IF([kw in desc]=[kw rough in title],[kw in desc]*1,IFERROR(LEFT([kw_dirty],3)*1,IFERROR(LEFT([kw_dirty],2)*1,"n.a.")))</f>
        <v>n.a.</v>
      </c>
      <c r="T54" s="1"/>
      <c r="U54" s="1">
        <f>VLOOKUP(Tabelle1[[#This Row],[productid]],Tabelle2[#All],2,FALSE)</f>
        <v>24</v>
      </c>
    </row>
    <row r="55" spans="1:21" hidden="1">
      <c r="A55" t="s">
        <v>73</v>
      </c>
      <c r="B55">
        <v>2995</v>
      </c>
      <c r="C55">
        <v>289859</v>
      </c>
      <c r="D55" t="s">
        <v>100</v>
      </c>
      <c r="E55" t="s">
        <v>101</v>
      </c>
      <c r="F55">
        <v>18406</v>
      </c>
      <c r="G55">
        <v>1983604</v>
      </c>
      <c r="H55">
        <f t="shared" si="0"/>
        <v>30</v>
      </c>
      <c r="I55">
        <f t="array" ref="I55">MIN(IFERROR(FIND(IstNumbers,A55),""))</f>
        <v>20</v>
      </c>
      <c r="J55" s="1" t="str">
        <f>IF([first '# in title]&lt;[pos kw in title],MID([title],[pos kw in title]-6,6),#N/A)</f>
        <v xml:space="preserve">W (19 </v>
      </c>
      <c r="K55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5" s="1">
        <f>IFERROR(FIND("kW",[desc]),0)</f>
        <v>62</v>
      </c>
      <c r="M55">
        <f t="array" ref="M55">MIN(IFERROR(FIND(IstNumbers,E55),""))</f>
        <v>24</v>
      </c>
      <c r="N55" s="1" t="str">
        <f>IF([first '# in desc]&lt;[pos kw in desc],MID([desc],[pos kw in desc]-7,7))</f>
        <v xml:space="preserve">me, 19 </v>
      </c>
      <c r="O5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5" s="1" t="str">
        <f>TRIM(IF([first '# in desc]&lt;[pos kw in desc],MID([desc],[pos kw in desc]-6,6),FALSE))</f>
        <v>e, 19</v>
      </c>
      <c r="Q55" s="1">
        <f>IF(LEN([manuell])=0,IFERROR([kw fine in title]*1,IFERROR(SUMPRODUCT(COUNTIF(IsDigits,MID([kw in desc],ROW($A$1:$A$150),1)))=LEN([kw in desc]),#N/A)),[manuell])</f>
        <v>19</v>
      </c>
      <c r="R55" s="1" t="e">
        <f>IF([pos kw in title]&gt;0,MID(J55,#REF!,4),IF([first '# in title]&gt;0,MID([title],[first '# in title],3),IF([first '# in title]&gt;0,MID([desc],#REF!,3),VLOOKUP([productid],$G$2:$R$1386,8))))</f>
        <v>#REF!</v>
      </c>
      <c r="S55" s="1" t="str">
        <f>IF([kw in desc]=[kw rough in title],[kw in desc]*1,IFERROR(LEFT([kw_dirty],3)*1,IFERROR(LEFT([kw_dirty],2)*1,"n.a.")))</f>
        <v>n.a.</v>
      </c>
      <c r="T55" s="1"/>
      <c r="U55" s="1">
        <f>VLOOKUP(Tabelle1[[#This Row],[productid]],Tabelle2[#All],2,FALSE)</f>
        <v>19</v>
      </c>
    </row>
    <row r="56" spans="1:21" hidden="1">
      <c r="A56" t="s">
        <v>10356</v>
      </c>
      <c r="B56">
        <v>2698.96</v>
      </c>
      <c r="C56">
        <v>276812</v>
      </c>
      <c r="D56" t="s">
        <v>102</v>
      </c>
      <c r="E56" t="s">
        <v>103</v>
      </c>
      <c r="F56">
        <v>18406</v>
      </c>
      <c r="G56">
        <v>2654397</v>
      </c>
      <c r="H56">
        <f t="shared" si="0"/>
        <v>41</v>
      </c>
      <c r="I56">
        <f t="array" ref="I56">MIN(IFERROR(FIND(IstNumbers,A56),""))</f>
        <v>30</v>
      </c>
      <c r="J56" s="1" t="str">
        <f>IF([first '# in title]&lt;[pos kw in title],MID([title],[pos kw in title]-6,6),#N/A)</f>
        <v xml:space="preserve">(25,2 </v>
      </c>
      <c r="K56" s="1" t="str">
        <f>IFERROR(MID(SUBSTITUTE([kw rough in title],",","."),FIND("(",[kw rough in title])+1,20),SUBSTITUTE(IFERROR(MID([kw rough in title],FIND(" ",[kw rough in title])+1,20),[kw rough in title]),",","."))</f>
        <v xml:space="preserve">25.2 </v>
      </c>
      <c r="L56" s="1">
        <f>IFERROR(FIND("kW",[desc]),0)</f>
        <v>47</v>
      </c>
      <c r="M56">
        <f t="array" ref="M56">MIN(IFERROR(FIND(IstNumbers,E56),""))</f>
        <v>32</v>
      </c>
      <c r="N56" s="1" t="str">
        <f>IF([first '# in desc]&lt;[pos kw in desc],MID([desc],[pos kw in desc]-7,7))</f>
        <v xml:space="preserve">bis 60 </v>
      </c>
      <c r="O56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56" s="1" t="str">
        <f>TRIM(IF([first '# in desc]&lt;[pos kw in desc],MID([desc],[pos kw in desc]-6,6),FALSE))</f>
        <v>is 60</v>
      </c>
      <c r="Q56" s="1">
        <f>IF(LEN([manuell])=0,IFERROR([kw fine in title]*1,IFERROR(SUMPRODUCT(COUNTIF(IsDigits,MID([kw in desc],ROW($A$1:$A$150),1)))=LEN([kw in desc]),#N/A)),[manuell])</f>
        <v>25.2</v>
      </c>
      <c r="R56" s="1" t="e">
        <f>IF([pos kw in title]&gt;0,MID(J56,#REF!,4),IF([first '# in title]&gt;0,MID([title],[first '# in title],3),IF([first '# in title]&gt;0,MID([desc],#REF!,3),VLOOKUP([productid],$G$2:$R$1386,8))))</f>
        <v>#REF!</v>
      </c>
      <c r="S56" s="1" t="str">
        <f>IF([kw in desc]=[kw rough in title],[kw in desc]*1,IFERROR(LEFT([kw_dirty],3)*1,IFERROR(LEFT([kw_dirty],2)*1,"n.a.")))</f>
        <v>n.a.</v>
      </c>
      <c r="T56" s="1"/>
      <c r="U56" s="1">
        <f>VLOOKUP(Tabelle1[[#This Row],[productid]],Tabelle2[#All],2,FALSE)</f>
        <v>25.2</v>
      </c>
    </row>
    <row r="57" spans="1:21" hidden="1">
      <c r="A57" t="s">
        <v>21</v>
      </c>
      <c r="B57">
        <v>5763</v>
      </c>
      <c r="C57">
        <v>9701</v>
      </c>
      <c r="D57" t="s">
        <v>104</v>
      </c>
      <c r="E57" t="s">
        <v>9</v>
      </c>
      <c r="F57">
        <v>18406</v>
      </c>
      <c r="G57">
        <v>1262301</v>
      </c>
      <c r="H57">
        <f t="shared" si="0"/>
        <v>30</v>
      </c>
      <c r="I57">
        <f t="array" ref="I57">MIN(IFERROR(FIND(IstNumbers,A57),""))</f>
        <v>20</v>
      </c>
      <c r="J57" s="1" t="str">
        <f>IF([first '# in title]&lt;[pos kw in title],MID([title],[pos kw in title]-6,6),#N/A)</f>
        <v xml:space="preserve">F (19 </v>
      </c>
      <c r="K5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7" s="1">
        <f>IFERROR(FIND("kW",[desc]),0)</f>
        <v>0</v>
      </c>
      <c r="M57">
        <f t="array" ref="M57">MIN(IFERROR(FIND(IstNumbers,E57),""))</f>
        <v>0</v>
      </c>
      <c r="N57" s="1" t="b">
        <f>IF([first '# in desc]&lt;[pos kw in desc],MID([desc],[pos kw in desc]-7,7))</f>
        <v>0</v>
      </c>
      <c r="O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" s="1" t="str">
        <f>TRIM(IF([first '# in desc]&lt;[pos kw in desc],MID([desc],[pos kw in desc]-6,6),FALSE))</f>
        <v>FALSCH</v>
      </c>
      <c r="Q57" s="1">
        <f>IF(LEN([manuell])=0,IFERROR([kw fine in title]*1,IFERROR(SUMPRODUCT(COUNTIF(IsDigits,MID([kw in desc],ROW($A$1:$A$150),1)))=LEN([kw in desc]),#N/A)),[manuell])</f>
        <v>19</v>
      </c>
      <c r="R57" s="1" t="e">
        <f>IF([pos kw in title]&gt;0,MID(J57,#REF!,4),IF([first '# in title]&gt;0,MID([title],[first '# in title],3),IF([first '# in title]&gt;0,MID([desc],#REF!,3),VLOOKUP([productid],$G$2:$R$1386,8))))</f>
        <v>#REF!</v>
      </c>
      <c r="S57" s="1" t="str">
        <f>IF([kw in desc]=[kw rough in title],[kw in desc]*1,IFERROR(LEFT([kw_dirty],3)*1,IFERROR(LEFT([kw_dirty],2)*1,"n.a.")))</f>
        <v>n.a.</v>
      </c>
      <c r="T57" s="1"/>
      <c r="U57" s="1">
        <f>VLOOKUP(Tabelle1[[#This Row],[productid]],Tabelle2[#All],2,FALSE)</f>
        <v>19</v>
      </c>
    </row>
    <row r="58" spans="1:21" hidden="1">
      <c r="A58" t="s">
        <v>23</v>
      </c>
      <c r="B58">
        <v>2095</v>
      </c>
      <c r="C58">
        <v>289859</v>
      </c>
      <c r="D58" t="s">
        <v>105</v>
      </c>
      <c r="E58" t="s">
        <v>106</v>
      </c>
      <c r="F58">
        <v>18406</v>
      </c>
      <c r="G58">
        <v>1064527</v>
      </c>
      <c r="H58">
        <f t="shared" si="0"/>
        <v>30</v>
      </c>
      <c r="I58">
        <f t="array" ref="I58">MIN(IFERROR(FIND(IstNumbers,A58),""))</f>
        <v>20</v>
      </c>
      <c r="J58" s="1" t="str">
        <f>IF([first '# in title]&lt;[pos kw in title],MID([title],[pos kw in title]-6,6),#N/A)</f>
        <v xml:space="preserve">W (19 </v>
      </c>
      <c r="K5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8" s="1">
        <f>IFERROR(FIND("kW",[desc]),0)</f>
        <v>57</v>
      </c>
      <c r="M58">
        <f t="array" ref="M58">MIN(IFERROR(FIND(IstNumbers,E58),""))</f>
        <v>24</v>
      </c>
      <c r="N58" s="1" t="str">
        <f>IF([first '# in desc]&lt;[pos kw in desc],MID([desc],[pos kw in desc]-7,7))</f>
        <v xml:space="preserve">me, 19 </v>
      </c>
      <c r="O5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8" s="1" t="str">
        <f>TRIM(IF([first '# in desc]&lt;[pos kw in desc],MID([desc],[pos kw in desc]-6,6),FALSE))</f>
        <v>e, 19</v>
      </c>
      <c r="Q58" s="1">
        <f>IF(LEN([manuell])=0,IFERROR([kw fine in title]*1,IFERROR(SUMPRODUCT(COUNTIF(IsDigits,MID([kw in desc],ROW($A$1:$A$150),1)))=LEN([kw in desc]),#N/A)),[manuell])</f>
        <v>19</v>
      </c>
      <c r="R58" s="1" t="e">
        <f>IF([pos kw in title]&gt;0,MID(J58,#REF!,4),IF([first '# in title]&gt;0,MID([title],[first '# in title],3),IF([first '# in title]&gt;0,MID([desc],#REF!,3),VLOOKUP([productid],$G$2:$R$1386,8))))</f>
        <v>#REF!</v>
      </c>
      <c r="S58" s="1" t="str">
        <f>IF([kw in desc]=[kw rough in title],[kw in desc]*1,IFERROR(LEFT([kw_dirty],3)*1,IFERROR(LEFT([kw_dirty],2)*1,"n.a.")))</f>
        <v>n.a.</v>
      </c>
      <c r="T58" s="1"/>
      <c r="U58" s="1">
        <f>VLOOKUP(Tabelle1[[#This Row],[productid]],Tabelle2[#All],2,FALSE)</f>
        <v>19</v>
      </c>
    </row>
    <row r="59" spans="1:21" hidden="1">
      <c r="A59" t="s">
        <v>10357</v>
      </c>
      <c r="B59">
        <v>2089</v>
      </c>
      <c r="C59">
        <v>9701</v>
      </c>
      <c r="D59" t="s">
        <v>107</v>
      </c>
      <c r="E59" t="s">
        <v>9</v>
      </c>
      <c r="F59">
        <v>18406</v>
      </c>
      <c r="G59">
        <v>2286153</v>
      </c>
      <c r="H59">
        <f t="shared" si="0"/>
        <v>28</v>
      </c>
      <c r="I59">
        <f t="array" ref="I59">MIN(IFERROR(FIND(IstNumbers,A59),""))</f>
        <v>16</v>
      </c>
      <c r="J59" s="1" t="str">
        <f>IF([first '# in title]&lt;[pos kw in title],MID([title],[pos kw in title]-6,6),#N/A)</f>
        <v xml:space="preserve">(15,8 </v>
      </c>
      <c r="K59" s="1" t="str">
        <f>IFERROR(MID(SUBSTITUTE([kw rough in title],",","."),FIND("(",[kw rough in title])+1,20),SUBSTITUTE(IFERROR(MID([kw rough in title],FIND(" ",[kw rough in title])+1,20),[kw rough in title]),",","."))</f>
        <v xml:space="preserve">15.8 </v>
      </c>
      <c r="L59" s="1">
        <f>IFERROR(FIND("kW",[desc]),0)</f>
        <v>0</v>
      </c>
      <c r="M59">
        <f t="array" ref="M59">MIN(IFERROR(FIND(IstNumbers,E59),""))</f>
        <v>0</v>
      </c>
      <c r="N59" s="1" t="b">
        <f>IF([first '# in desc]&lt;[pos kw in desc],MID([desc],[pos kw in desc]-7,7))</f>
        <v>0</v>
      </c>
      <c r="O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" s="1" t="str">
        <f>TRIM(IF([first '# in desc]&lt;[pos kw in desc],MID([desc],[pos kw in desc]-6,6),FALSE))</f>
        <v>FALSCH</v>
      </c>
      <c r="Q59" s="1">
        <f>IF(LEN([manuell])=0,IFERROR([kw fine in title]*1,IFERROR(SUMPRODUCT(COUNTIF(IsDigits,MID([kw in desc],ROW($A$1:$A$150),1)))=LEN([kw in desc]),#N/A)),[manuell])</f>
        <v>15.8</v>
      </c>
      <c r="R59" s="1" t="e">
        <f>IF([pos kw in title]&gt;0,MID(J59,#REF!,4),IF([first '# in title]&gt;0,MID([title],[first '# in title],3),IF([first '# in title]&gt;0,MID([desc],#REF!,3),VLOOKUP([productid],$G$2:$R$1386,8))))</f>
        <v>#REF!</v>
      </c>
      <c r="S59" s="1" t="str">
        <f>IF([kw in desc]=[kw rough in title],[kw in desc]*1,IFERROR(LEFT([kw_dirty],3)*1,IFERROR(LEFT([kw_dirty],2)*1,"n.a.")))</f>
        <v>n.a.</v>
      </c>
      <c r="T59" s="1"/>
      <c r="U59" s="1">
        <f>VLOOKUP(Tabelle1[[#This Row],[productid]],Tabelle2[#All],2,FALSE)</f>
        <v>15.8</v>
      </c>
    </row>
    <row r="60" spans="1:21">
      <c r="A60" t="s">
        <v>97</v>
      </c>
      <c r="B60">
        <v>2678.51</v>
      </c>
      <c r="C60">
        <v>9701</v>
      </c>
      <c r="D60" t="s">
        <v>108</v>
      </c>
      <c r="E60" t="s">
        <v>9</v>
      </c>
      <c r="F60">
        <v>18406</v>
      </c>
      <c r="G60">
        <v>2920589</v>
      </c>
      <c r="H60">
        <f t="shared" si="0"/>
        <v>0</v>
      </c>
      <c r="I60">
        <f t="array" ref="I60">MIN(IFERROR(FIND(IstNumbers,A60),""))</f>
        <v>24</v>
      </c>
      <c r="J60" s="1" t="e">
        <f>IF([first '# in title]&lt;[pos kw in title],MID([title],[pos kw in title]-6,6),#N/A)</f>
        <v>#N/A</v>
      </c>
      <c r="K60" s="1" t="e">
        <f>IFERROR(MID(SUBSTITUTE([kw rough in title],",","."),FIND("(",[kw rough in title])+1,20),SUBSTITUTE(IFERROR(MID([kw rough in title],FIND(" ",[kw rough in title])+1,20),[kw rough in title]),",","."))</f>
        <v>#N/A</v>
      </c>
      <c r="L60" s="1">
        <f>IFERROR(FIND("kW",[desc]),0)</f>
        <v>0</v>
      </c>
      <c r="M60">
        <f t="array" ref="M60">MIN(IFERROR(FIND(IstNumbers,E60),""))</f>
        <v>0</v>
      </c>
      <c r="N60" s="1" t="b">
        <f>IF([first '# in desc]&lt;[pos kw in desc],MID([desc],[pos kw in desc]-7,7))</f>
        <v>0</v>
      </c>
      <c r="O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" s="1" t="str">
        <f>TRIM(IF([first '# in desc]&lt;[pos kw in desc],MID([desc],[pos kw in desc]-6,6),FALSE))</f>
        <v>FALSCH</v>
      </c>
      <c r="Q60" s="1" t="b">
        <f>IF(LEN([manuell])=0,IFERROR([kw fine in title]*1,IFERROR(SUMPRODUCT(COUNTIF(IsDigits,MID([kw in desc],ROW($A$1:$A$150),1)))=LEN([kw in desc]),#N/A)),[manuell])</f>
        <v>0</v>
      </c>
      <c r="R60" s="1" t="str">
        <f>IF([pos kw in title]&gt;0,MID(J60,#REF!,4),IF([first '# in title]&gt;0,MID([title],[first '# in title],3),IF([first '# in title]&gt;0,MID([desc],#REF!,3),VLOOKUP([productid],$G$2:$R$1386,8))))</f>
        <v>172</v>
      </c>
      <c r="S60" s="1" t="e">
        <f>IF([kw in desc]=[kw rough in title],[kw in desc]*1,IFERROR(LEFT([kw_dirty],3)*1,IFERROR(LEFT([kw_dirty],2)*1,"n.a.")))</f>
        <v>#N/A</v>
      </c>
      <c r="T60" s="1"/>
      <c r="U60" s="1" t="e">
        <f>VLOOKUP(Tabelle1[[#This Row],[productid]],Tabelle2[#All],2,FALSE)</f>
        <v>#N/A</v>
      </c>
    </row>
    <row r="61" spans="1:21" hidden="1">
      <c r="A61" t="s">
        <v>86</v>
      </c>
      <c r="B61">
        <v>1699</v>
      </c>
      <c r="C61">
        <v>9701</v>
      </c>
      <c r="D61" t="s">
        <v>109</v>
      </c>
      <c r="E61" t="s">
        <v>9</v>
      </c>
      <c r="F61">
        <v>18406</v>
      </c>
      <c r="G61">
        <v>3913650</v>
      </c>
      <c r="H61">
        <f t="shared" si="0"/>
        <v>46</v>
      </c>
      <c r="I61">
        <f t="array" ref="I61">MIN(IFERROR(FIND(IstNumbers,A61),""))</f>
        <v>21</v>
      </c>
      <c r="J61" s="1" t="str">
        <f>IF([first '# in title]&lt;[pos kw in title],MID([title],[pos kw in title]-6,6),#N/A)</f>
        <v xml:space="preserve">H (24 </v>
      </c>
      <c r="K61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61" s="1">
        <f>IFERROR(FIND("kW",[desc]),0)</f>
        <v>0</v>
      </c>
      <c r="M61">
        <f t="array" ref="M61">MIN(IFERROR(FIND(IstNumbers,E61),""))</f>
        <v>0</v>
      </c>
      <c r="N61" s="1" t="b">
        <f>IF([first '# in desc]&lt;[pos kw in desc],MID([desc],[pos kw in desc]-7,7))</f>
        <v>0</v>
      </c>
      <c r="O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" s="1" t="str">
        <f>TRIM(IF([first '# in desc]&lt;[pos kw in desc],MID([desc],[pos kw in desc]-6,6),FALSE))</f>
        <v>FALSCH</v>
      </c>
      <c r="Q61" s="1">
        <f>IF(LEN([manuell])=0,IFERROR([kw fine in title]*1,IFERROR(SUMPRODUCT(COUNTIF(IsDigits,MID([kw in desc],ROW($A$1:$A$150),1)))=LEN([kw in desc]),#N/A)),[manuell])</f>
        <v>24</v>
      </c>
      <c r="R61" s="1" t="e">
        <f>IF([pos kw in title]&gt;0,MID(J61,#REF!,4),IF([first '# in title]&gt;0,MID([title],[first '# in title],3),IF([first '# in title]&gt;0,MID([desc],#REF!,3),VLOOKUP([productid],$G$2:$R$1386,8))))</f>
        <v>#REF!</v>
      </c>
      <c r="S61" s="1" t="str">
        <f>IF([kw in desc]=[kw rough in title],[kw in desc]*1,IFERROR(LEFT([kw_dirty],3)*1,IFERROR(LEFT([kw_dirty],2)*1,"n.a.")))</f>
        <v>n.a.</v>
      </c>
      <c r="T61" s="1"/>
      <c r="U61" s="1">
        <f>VLOOKUP(Tabelle1[[#This Row],[productid]],Tabelle2[#All],2,FALSE)</f>
        <v>24</v>
      </c>
    </row>
    <row r="62" spans="1:21" hidden="1">
      <c r="A62" t="s">
        <v>73</v>
      </c>
      <c r="B62">
        <v>3000</v>
      </c>
      <c r="C62">
        <v>289859</v>
      </c>
      <c r="D62" t="s">
        <v>110</v>
      </c>
      <c r="E62" t="s">
        <v>111</v>
      </c>
      <c r="F62">
        <v>18406</v>
      </c>
      <c r="G62">
        <v>1983604</v>
      </c>
      <c r="H62">
        <f t="shared" si="0"/>
        <v>30</v>
      </c>
      <c r="I62">
        <f t="array" ref="I62">MIN(IFERROR(FIND(IstNumbers,A62),""))</f>
        <v>20</v>
      </c>
      <c r="J62" s="1" t="str">
        <f>IF([first '# in title]&lt;[pos kw in title],MID([title],[pos kw in title]-6,6),#N/A)</f>
        <v xml:space="preserve">W (19 </v>
      </c>
      <c r="K62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2" s="1">
        <f>IFERROR(FIND("kW",[desc]),0)</f>
        <v>62</v>
      </c>
      <c r="M62">
        <f t="array" ref="M62">MIN(IFERROR(FIND(IstNumbers,E62),""))</f>
        <v>24</v>
      </c>
      <c r="N62" s="1" t="str">
        <f>IF([first '# in desc]&lt;[pos kw in desc],MID([desc],[pos kw in desc]-7,7))</f>
        <v xml:space="preserve">me, 19 </v>
      </c>
      <c r="O6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2" s="1" t="str">
        <f>TRIM(IF([first '# in desc]&lt;[pos kw in desc],MID([desc],[pos kw in desc]-6,6),FALSE))</f>
        <v>e, 19</v>
      </c>
      <c r="Q62" s="1">
        <f>IF(LEN([manuell])=0,IFERROR([kw fine in title]*1,IFERROR(SUMPRODUCT(COUNTIF(IsDigits,MID([kw in desc],ROW($A$1:$A$150),1)))=LEN([kw in desc]),#N/A)),[manuell])</f>
        <v>19</v>
      </c>
      <c r="R62" s="1" t="e">
        <f>IF([pos kw in title]&gt;0,MID(J62,#REF!,4),IF([first '# in title]&gt;0,MID([title],[first '# in title],3),IF([first '# in title]&gt;0,MID([desc],#REF!,3),VLOOKUP([productid],$G$2:$R$1386,8))))</f>
        <v>#REF!</v>
      </c>
      <c r="S62" s="1" t="str">
        <f>IF([kw in desc]=[kw rough in title],[kw in desc]*1,IFERROR(LEFT([kw_dirty],3)*1,IFERROR(LEFT([kw_dirty],2)*1,"n.a.")))</f>
        <v>n.a.</v>
      </c>
      <c r="T62" s="1"/>
      <c r="U62" s="1">
        <f>VLOOKUP(Tabelle1[[#This Row],[productid]],Tabelle2[#All],2,FALSE)</f>
        <v>19</v>
      </c>
    </row>
    <row r="63" spans="1:21" hidden="1">
      <c r="A63" t="s">
        <v>10356</v>
      </c>
      <c r="B63">
        <v>2772.03</v>
      </c>
      <c r="C63">
        <v>276812</v>
      </c>
      <c r="D63" t="s">
        <v>112</v>
      </c>
      <c r="E63" t="s">
        <v>113</v>
      </c>
      <c r="F63">
        <v>18406</v>
      </c>
      <c r="G63">
        <v>2654397</v>
      </c>
      <c r="H63">
        <f t="shared" si="0"/>
        <v>41</v>
      </c>
      <c r="I63">
        <f t="array" ref="I63">MIN(IFERROR(FIND(IstNumbers,A63),""))</f>
        <v>30</v>
      </c>
      <c r="J63" s="1" t="str">
        <f>IF([first '# in title]&lt;[pos kw in title],MID([title],[pos kw in title]-6,6),#N/A)</f>
        <v xml:space="preserve">(25,2 </v>
      </c>
      <c r="K63" s="1" t="str">
        <f>IFERROR(MID(SUBSTITUTE([kw rough in title],",","."),FIND("(",[kw rough in title])+1,20),SUBSTITUTE(IFERROR(MID([kw rough in title],FIND(" ",[kw rough in title])+1,20),[kw rough in title]),",","."))</f>
        <v xml:space="preserve">25.2 </v>
      </c>
      <c r="L63" s="1">
        <f>IFERROR(FIND("kW",[desc]),0)</f>
        <v>51</v>
      </c>
      <c r="M63">
        <f t="array" ref="M63">MIN(IFERROR(FIND(IstNumbers,E63),""))</f>
        <v>38</v>
      </c>
      <c r="N63" s="1" t="str">
        <f>IF([first '# in desc]&lt;[pos kw in desc],MID([desc],[pos kw in desc]-7,7))</f>
        <v xml:space="preserve">bis 32 </v>
      </c>
      <c r="O63" s="1" t="str">
        <f>IFERROR(SUBSTITUTE(MID([kw rough in desc],FIND("(",[kw rough in desc])+1,20),",","."),IFERROR(SUBSTITUTE(TRIM(SUBSTITUTE(SUBSTITUTE(MID([kw rough in desc],FIND(" ",TRIM([kw rough in desc]))+1,20),"""",""),"/","")),",","."),#N/A))</f>
        <v>32</v>
      </c>
      <c r="P63" s="1" t="str">
        <f>TRIM(IF([first '# in desc]&lt;[pos kw in desc],MID([desc],[pos kw in desc]-6,6),FALSE))</f>
        <v>is 32</v>
      </c>
      <c r="Q63" s="1">
        <f>IF(LEN([manuell])=0,IFERROR([kw fine in title]*1,IFERROR(SUMPRODUCT(COUNTIF(IsDigits,MID([kw in desc],ROW($A$1:$A$150),1)))=LEN([kw in desc]),#N/A)),[manuell])</f>
        <v>25.2</v>
      </c>
      <c r="R63" s="1" t="e">
        <f>IF([pos kw in title]&gt;0,MID(J63,#REF!,4),IF([first '# in title]&gt;0,MID([title],[first '# in title],3),IF([first '# in title]&gt;0,MID([desc],#REF!,3),VLOOKUP([productid],$G$2:$R$1386,8))))</f>
        <v>#REF!</v>
      </c>
      <c r="S63" s="1" t="str">
        <f>IF([kw in desc]=[kw rough in title],[kw in desc]*1,IFERROR(LEFT([kw_dirty],3)*1,IFERROR(LEFT([kw_dirty],2)*1,"n.a.")))</f>
        <v>n.a.</v>
      </c>
      <c r="T63" s="1"/>
      <c r="U63" s="1">
        <f>VLOOKUP(Tabelle1[[#This Row],[productid]],Tabelle2[#All],2,FALSE)</f>
        <v>25.2</v>
      </c>
    </row>
    <row r="64" spans="1:21" hidden="1">
      <c r="A64" t="s">
        <v>23</v>
      </c>
      <c r="B64">
        <v>2110</v>
      </c>
      <c r="C64">
        <v>289859</v>
      </c>
      <c r="D64" t="s">
        <v>114</v>
      </c>
      <c r="E64" t="s">
        <v>115</v>
      </c>
      <c r="F64">
        <v>18406</v>
      </c>
      <c r="G64">
        <v>1064527</v>
      </c>
      <c r="H64">
        <f t="shared" si="0"/>
        <v>30</v>
      </c>
      <c r="I64">
        <f t="array" ref="I64">MIN(IFERROR(FIND(IstNumbers,A64),""))</f>
        <v>20</v>
      </c>
      <c r="J64" s="1" t="str">
        <f>IF([first '# in title]&lt;[pos kw in title],MID([title],[pos kw in title]-6,6),#N/A)</f>
        <v xml:space="preserve">W (19 </v>
      </c>
      <c r="K6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4" s="1">
        <f>IFERROR(FIND("kW",[desc]),0)</f>
        <v>57</v>
      </c>
      <c r="M64">
        <f t="array" ref="M64">MIN(IFERROR(FIND(IstNumbers,E64),""))</f>
        <v>24</v>
      </c>
      <c r="N64" s="1" t="str">
        <f>IF([first '# in desc]&lt;[pos kw in desc],MID([desc],[pos kw in desc]-7,7))</f>
        <v xml:space="preserve">me, 19 </v>
      </c>
      <c r="O6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4" s="1" t="str">
        <f>TRIM(IF([first '# in desc]&lt;[pos kw in desc],MID([desc],[pos kw in desc]-6,6),FALSE))</f>
        <v>e, 19</v>
      </c>
      <c r="Q64" s="1">
        <f>IF(LEN([manuell])=0,IFERROR([kw fine in title]*1,IFERROR(SUMPRODUCT(COUNTIF(IsDigits,MID([kw in desc],ROW($A$1:$A$150),1)))=LEN([kw in desc]),#N/A)),[manuell])</f>
        <v>19</v>
      </c>
      <c r="R64" s="1" t="e">
        <f>IF([pos kw in title]&gt;0,MID(J64,#REF!,4),IF([first '# in title]&gt;0,MID([title],[first '# in title],3),IF([first '# in title]&gt;0,MID([desc],#REF!,3),VLOOKUP([productid],$G$2:$R$1386,8))))</f>
        <v>#REF!</v>
      </c>
      <c r="S64" s="1" t="str">
        <f>IF([kw in desc]=[kw rough in title],[kw in desc]*1,IFERROR(LEFT([kw_dirty],3)*1,IFERROR(LEFT([kw_dirty],2)*1,"n.a.")))</f>
        <v>n.a.</v>
      </c>
      <c r="T64" s="1"/>
      <c r="U64" s="1">
        <f>VLOOKUP(Tabelle1[[#This Row],[productid]],Tabelle2[#All],2,FALSE)</f>
        <v>19</v>
      </c>
    </row>
    <row r="65" spans="1:21">
      <c r="A65" t="s">
        <v>116</v>
      </c>
      <c r="B65">
        <v>3240</v>
      </c>
      <c r="C65">
        <v>9701</v>
      </c>
      <c r="D65" t="s">
        <v>117</v>
      </c>
      <c r="E65" t="s">
        <v>9</v>
      </c>
      <c r="F65">
        <v>18406</v>
      </c>
      <c r="G65">
        <v>3167587</v>
      </c>
      <c r="H65">
        <f t="shared" si="0"/>
        <v>0</v>
      </c>
      <c r="I65">
        <f t="array" ref="I65">MIN(IFERROR(FIND(IstNumbers,A65),""))</f>
        <v>26</v>
      </c>
      <c r="J65" s="1" t="e">
        <f>IF([first '# in title]&lt;[pos kw in title],MID([title],[pos kw in title]-6,6),#N/A)</f>
        <v>#N/A</v>
      </c>
      <c r="K65" s="1" t="e">
        <f>IFERROR(MID(SUBSTITUTE([kw rough in title],",","."),FIND("(",[kw rough in title])+1,20),SUBSTITUTE(IFERROR(MID([kw rough in title],FIND(" ",[kw rough in title])+1,20),[kw rough in title]),",","."))</f>
        <v>#N/A</v>
      </c>
      <c r="L65" s="1">
        <f>IFERROR(FIND("kW",[desc]),0)</f>
        <v>0</v>
      </c>
      <c r="M65">
        <f t="array" ref="M65">MIN(IFERROR(FIND(IstNumbers,E65),""))</f>
        <v>0</v>
      </c>
      <c r="N65" s="1" t="b">
        <f>IF([first '# in desc]&lt;[pos kw in desc],MID([desc],[pos kw in desc]-7,7))</f>
        <v>0</v>
      </c>
      <c r="O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5" s="1" t="str">
        <f>TRIM(IF([first '# in desc]&lt;[pos kw in desc],MID([desc],[pos kw in desc]-6,6),FALSE))</f>
        <v>FALSCH</v>
      </c>
      <c r="Q65" s="1" t="b">
        <f>IF(LEN([manuell])=0,IFERROR([kw fine in title]*1,IFERROR(SUMPRODUCT(COUNTIF(IsDigits,MID([kw in desc],ROW($A$1:$A$150),1)))=LEN([kw in desc]),#N/A)),[manuell])</f>
        <v>0</v>
      </c>
      <c r="R65" s="1" t="str">
        <f>IF([pos kw in title]&gt;0,MID(J65,#REF!,4),IF([first '# in title]&gt;0,MID([title],[first '# in title],3),IF([first '# in title]&gt;0,MID([desc],#REF!,3),VLOOKUP([productid],$G$2:$R$1386,8))))</f>
        <v xml:space="preserve">20 </v>
      </c>
      <c r="S65" s="1" t="e">
        <f>IF([kw in desc]=[kw rough in title],[kw in desc]*1,IFERROR(LEFT([kw_dirty],3)*1,IFERROR(LEFT([kw_dirty],2)*1,"n.a.")))</f>
        <v>#N/A</v>
      </c>
      <c r="T65" s="1"/>
      <c r="U65" s="1" t="e">
        <f>VLOOKUP(Tabelle1[[#This Row],[productid]],Tabelle2[#All],2,FALSE)</f>
        <v>#N/A</v>
      </c>
    </row>
    <row r="66" spans="1:21" hidden="1">
      <c r="A66" t="s">
        <v>10358</v>
      </c>
      <c r="B66">
        <v>1995</v>
      </c>
      <c r="C66">
        <v>9701</v>
      </c>
      <c r="D66" t="s">
        <v>118</v>
      </c>
      <c r="E66" t="s">
        <v>119</v>
      </c>
      <c r="F66">
        <v>18406</v>
      </c>
      <c r="G66">
        <v>1221509</v>
      </c>
      <c r="H66">
        <f t="shared" si="0"/>
        <v>39</v>
      </c>
      <c r="I66">
        <f t="array" ref="I66">MIN(IFERROR(FIND(IstNumbers,A66),""))</f>
        <v>25</v>
      </c>
      <c r="J66" s="1" t="str">
        <f>IF([first '# in title]&lt;[pos kw in title],MID([title],[pos kw in title]-6,6),#N/A)</f>
        <v xml:space="preserve">(20,6 </v>
      </c>
      <c r="K66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66" s="1">
        <f>IFERROR(FIND("kW",[desc]),0)</f>
        <v>0</v>
      </c>
      <c r="M66">
        <f t="array" ref="M66">MIN(IFERROR(FIND(IstNumbers,E66),""))</f>
        <v>15</v>
      </c>
      <c r="N66" s="1" t="b">
        <f>IF([first '# in desc]&lt;[pos kw in desc],MID([desc],[pos kw in desc]-7,7))</f>
        <v>0</v>
      </c>
      <c r="O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6" s="1" t="str">
        <f>TRIM(IF([first '# in desc]&lt;[pos kw in desc],MID([desc],[pos kw in desc]-6,6),FALSE))</f>
        <v>FALSCH</v>
      </c>
      <c r="Q66" s="1">
        <f>IF(LEN([manuell])=0,IFERROR([kw fine in title]*1,IFERROR(SUMPRODUCT(COUNTIF(IsDigits,MID([kw in desc],ROW($A$1:$A$150),1)))=LEN([kw in desc]),#N/A)),[manuell])</f>
        <v>20.6</v>
      </c>
      <c r="R66" s="1" t="e">
        <f>IF([pos kw in title]&gt;0,MID(J66,#REF!,4),IF([first '# in title]&gt;0,MID([title],[first '# in title],3),IF([first '# in title]&gt;0,MID([desc],#REF!,3),VLOOKUP([productid],$G$2:$R$1386,8))))</f>
        <v>#REF!</v>
      </c>
      <c r="S66" s="1" t="str">
        <f>IF([kw in desc]=[kw rough in title],[kw in desc]*1,IFERROR(LEFT([kw_dirty],3)*1,IFERROR(LEFT([kw_dirty],2)*1,"n.a.")))</f>
        <v>n.a.</v>
      </c>
      <c r="T66" s="1"/>
      <c r="U66" s="1">
        <f>VLOOKUP(Tabelle1[[#This Row],[productid]],Tabelle2[#All],2,FALSE)</f>
        <v>20.6</v>
      </c>
    </row>
    <row r="67" spans="1:21" hidden="1">
      <c r="A67" t="s">
        <v>10359</v>
      </c>
      <c r="B67">
        <v>1365</v>
      </c>
      <c r="C67">
        <v>9701</v>
      </c>
      <c r="D67" t="s">
        <v>120</v>
      </c>
      <c r="E67" t="s">
        <v>9</v>
      </c>
      <c r="F67">
        <v>18406</v>
      </c>
      <c r="G67">
        <v>2467626</v>
      </c>
      <c r="H67">
        <f t="shared" si="0"/>
        <v>37</v>
      </c>
      <c r="I67">
        <f t="array" ref="I67">MIN(IFERROR(FIND(IstNumbers,A67),""))</f>
        <v>24</v>
      </c>
      <c r="J67" s="1" t="str">
        <f>IF([first '# in title]&lt;[pos kw in title],MID([title],[pos kw in title]-6,6),#N/A)</f>
        <v xml:space="preserve">(15,1 </v>
      </c>
      <c r="K67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67" s="1">
        <f>IFERROR(FIND("kW",[desc]),0)</f>
        <v>0</v>
      </c>
      <c r="M67">
        <f t="array" ref="M67">MIN(IFERROR(FIND(IstNumbers,E67),""))</f>
        <v>0</v>
      </c>
      <c r="N67" s="1" t="b">
        <f>IF([first '# in desc]&lt;[pos kw in desc],MID([desc],[pos kw in desc]-7,7))</f>
        <v>0</v>
      </c>
      <c r="O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7" s="1" t="str">
        <f>TRIM(IF([first '# in desc]&lt;[pos kw in desc],MID([desc],[pos kw in desc]-6,6),FALSE))</f>
        <v>FALSCH</v>
      </c>
      <c r="Q67" s="1">
        <f>IF(LEN([manuell])=0,IFERROR([kw fine in title]*1,IFERROR(SUMPRODUCT(COUNTIF(IsDigits,MID([kw in desc],ROW($A$1:$A$150),1)))=LEN([kw in desc]),#N/A)),[manuell])</f>
        <v>15.1</v>
      </c>
      <c r="R67" s="1" t="e">
        <f>IF([pos kw in title]&gt;0,MID(J67,#REF!,4),IF([first '# in title]&gt;0,MID([title],[first '# in title],3),IF([first '# in title]&gt;0,MID([desc],#REF!,3),VLOOKUP([productid],$G$2:$R$1386,8))))</f>
        <v>#REF!</v>
      </c>
      <c r="S67" s="1" t="str">
        <f>IF([kw in desc]=[kw rough in title],[kw in desc]*1,IFERROR(LEFT([kw_dirty],3)*1,IFERROR(LEFT([kw_dirty],2)*1,"n.a.")))</f>
        <v>n.a.</v>
      </c>
      <c r="T67" s="1"/>
      <c r="U67" s="1">
        <f>VLOOKUP(Tabelle1[[#This Row],[productid]],Tabelle2[#All],2,FALSE)</f>
        <v>15.1</v>
      </c>
    </row>
    <row r="68" spans="1:21" hidden="1">
      <c r="A68" t="s">
        <v>10357</v>
      </c>
      <c r="B68">
        <v>2616</v>
      </c>
      <c r="C68">
        <v>293350</v>
      </c>
      <c r="D68" t="s">
        <v>121</v>
      </c>
      <c r="E68" t="s">
        <v>122</v>
      </c>
      <c r="F68">
        <v>18406</v>
      </c>
      <c r="G68">
        <v>2286153</v>
      </c>
      <c r="H68">
        <f t="shared" ref="H68:H131" si="1">IFERROR(FIND("kW",A68),0)</f>
        <v>28</v>
      </c>
      <c r="I68">
        <f t="array" ref="I68">MIN(IFERROR(FIND(IstNumbers,A68),""))</f>
        <v>16</v>
      </c>
      <c r="J68" s="1" t="str">
        <f>IF([first '# in title]&lt;[pos kw in title],MID([title],[pos kw in title]-6,6),#N/A)</f>
        <v xml:space="preserve">(15,8 </v>
      </c>
      <c r="K68" s="1" t="str">
        <f>IFERROR(MID(SUBSTITUTE([kw rough in title],",","."),FIND("(",[kw rough in title])+1,20),SUBSTITUTE(IFERROR(MID([kw rough in title],FIND(" ",[kw rough in title])+1,20),[kw rough in title]),",","."))</f>
        <v xml:space="preserve">15.8 </v>
      </c>
      <c r="L68" s="1">
        <f>IFERROR(FIND("kW",[desc]),0)</f>
        <v>0</v>
      </c>
      <c r="M68">
        <f t="array" ref="M68">MIN(IFERROR(FIND(IstNumbers,E68),""))</f>
        <v>31</v>
      </c>
      <c r="N68" s="1" t="b">
        <f>IF([first '# in desc]&lt;[pos kw in desc],MID([desc],[pos kw in desc]-7,7))</f>
        <v>0</v>
      </c>
      <c r="O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8" s="1" t="str">
        <f>TRIM(IF([first '# in desc]&lt;[pos kw in desc],MID([desc],[pos kw in desc]-6,6),FALSE))</f>
        <v>FALSCH</v>
      </c>
      <c r="Q68" s="1">
        <f>IF(LEN([manuell])=0,IFERROR([kw fine in title]*1,IFERROR(SUMPRODUCT(COUNTIF(IsDigits,MID([kw in desc],ROW($A$1:$A$150),1)))=LEN([kw in desc]),#N/A)),[manuell])</f>
        <v>15.8</v>
      </c>
      <c r="R68" s="1" t="e">
        <f>IF([pos kw in title]&gt;0,MID(J68,#REF!,4),IF([first '# in title]&gt;0,MID([title],[first '# in title],3),IF([first '# in title]&gt;0,MID([desc],#REF!,3),VLOOKUP([productid],$G$2:$R$1386,8))))</f>
        <v>#REF!</v>
      </c>
      <c r="S68" s="1" t="str">
        <f>IF([kw in desc]=[kw rough in title],[kw in desc]*1,IFERROR(LEFT([kw_dirty],3)*1,IFERROR(LEFT([kw_dirty],2)*1,"n.a.")))</f>
        <v>n.a.</v>
      </c>
      <c r="T68" s="1"/>
      <c r="U68" s="1">
        <f>VLOOKUP(Tabelle1[[#This Row],[productid]],Tabelle2[#All],2,FALSE)</f>
        <v>15.8</v>
      </c>
    </row>
    <row r="69" spans="1:21">
      <c r="A69" t="s">
        <v>97</v>
      </c>
      <c r="B69">
        <v>2836.2</v>
      </c>
      <c r="C69">
        <v>276812</v>
      </c>
      <c r="D69" t="s">
        <v>123</v>
      </c>
      <c r="E69" t="s">
        <v>124</v>
      </c>
      <c r="F69">
        <v>18406</v>
      </c>
      <c r="G69">
        <v>2920589</v>
      </c>
      <c r="H69">
        <f t="shared" si="1"/>
        <v>0</v>
      </c>
      <c r="I69">
        <f t="array" ref="I69">MIN(IFERROR(FIND(IstNumbers,A69),""))</f>
        <v>24</v>
      </c>
      <c r="J69" s="1" t="e">
        <f>IF([first '# in title]&lt;[pos kw in title],MID([title],[pos kw in title]-6,6),#N/A)</f>
        <v>#N/A</v>
      </c>
      <c r="K69" s="1" t="e">
        <f>IFERROR(MID(SUBSTITUTE([kw rough in title],",","."),FIND("(",[kw rough in title])+1,20),SUBSTITUTE(IFERROR(MID([kw rough in title],FIND(" ",[kw rough in title])+1,20),[kw rough in title]),",","."))</f>
        <v>#N/A</v>
      </c>
      <c r="L69" s="1">
        <f>IFERROR(FIND("kW",[desc]),0)</f>
        <v>0</v>
      </c>
      <c r="M69">
        <f t="array" ref="M69">MIN(IFERROR(FIND(IstNumbers,E69),""))</f>
        <v>19</v>
      </c>
      <c r="N69" s="1" t="b">
        <f>IF([first '# in desc]&lt;[pos kw in desc],MID([desc],[pos kw in desc]-7,7))</f>
        <v>0</v>
      </c>
      <c r="O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" s="1" t="str">
        <f>TRIM(IF([first '# in desc]&lt;[pos kw in desc],MID([desc],[pos kw in desc]-6,6),FALSE))</f>
        <v>FALSCH</v>
      </c>
      <c r="Q69" s="1" t="b">
        <f>IF(LEN([manuell])=0,IFERROR([kw fine in title]*1,IFERROR(SUMPRODUCT(COUNTIF(IsDigits,MID([kw in desc],ROW($A$1:$A$150),1)))=LEN([kw in desc]),#N/A)),[manuell])</f>
        <v>0</v>
      </c>
      <c r="R69" s="1" t="str">
        <f>IF([pos kw in title]&gt;0,MID(J69,#REF!,4),IF([first '# in title]&gt;0,MID([title],[first '# in title],3),IF([first '# in title]&gt;0,MID([desc],#REF!,3),VLOOKUP([productid],$G$2:$R$1386,8))))</f>
        <v>172</v>
      </c>
      <c r="S69" s="1" t="e">
        <f>IF([kw in desc]=[kw rough in title],[kw in desc]*1,IFERROR(LEFT([kw_dirty],3)*1,IFERROR(LEFT([kw_dirty],2)*1,"n.a.")))</f>
        <v>#N/A</v>
      </c>
      <c r="T69" s="1"/>
      <c r="U69" s="1" t="e">
        <f>VLOOKUP(Tabelle1[[#This Row],[productid]],Tabelle2[#All],2,FALSE)</f>
        <v>#N/A</v>
      </c>
    </row>
    <row r="70" spans="1:21" hidden="1">
      <c r="A70" t="s">
        <v>73</v>
      </c>
      <c r="B70">
        <v>3027.46</v>
      </c>
      <c r="C70">
        <v>9701</v>
      </c>
      <c r="D70" t="s">
        <v>125</v>
      </c>
      <c r="E70" t="s">
        <v>9</v>
      </c>
      <c r="F70">
        <v>18406</v>
      </c>
      <c r="G70">
        <v>1983604</v>
      </c>
      <c r="H70">
        <f t="shared" si="1"/>
        <v>30</v>
      </c>
      <c r="I70">
        <f t="array" ref="I70">MIN(IFERROR(FIND(IstNumbers,A70),""))</f>
        <v>20</v>
      </c>
      <c r="J70" s="1" t="str">
        <f>IF([first '# in title]&lt;[pos kw in title],MID([title],[pos kw in title]-6,6),#N/A)</f>
        <v xml:space="preserve">W (19 </v>
      </c>
      <c r="K7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0" s="1">
        <f>IFERROR(FIND("kW",[desc]),0)</f>
        <v>0</v>
      </c>
      <c r="M70">
        <f t="array" ref="M70">MIN(IFERROR(FIND(IstNumbers,E70),""))</f>
        <v>0</v>
      </c>
      <c r="N70" s="1" t="b">
        <f>IF([first '# in desc]&lt;[pos kw in desc],MID([desc],[pos kw in desc]-7,7))</f>
        <v>0</v>
      </c>
      <c r="O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" s="1" t="str">
        <f>TRIM(IF([first '# in desc]&lt;[pos kw in desc],MID([desc],[pos kw in desc]-6,6),FALSE))</f>
        <v>FALSCH</v>
      </c>
      <c r="Q70" s="1">
        <f>IF(LEN([manuell])=0,IFERROR([kw fine in title]*1,IFERROR(SUMPRODUCT(COUNTIF(IsDigits,MID([kw in desc],ROW($A$1:$A$150),1)))=LEN([kw in desc]),#N/A)),[manuell])</f>
        <v>19</v>
      </c>
      <c r="R70" s="1" t="e">
        <f>IF([pos kw in title]&gt;0,MID(J70,#REF!,4),IF([first '# in title]&gt;0,MID([title],[first '# in title],3),IF([first '# in title]&gt;0,MID([desc],#REF!,3),VLOOKUP([productid],$G$2:$R$1386,8))))</f>
        <v>#REF!</v>
      </c>
      <c r="S70" s="1" t="str">
        <f>IF([kw in desc]=[kw rough in title],[kw in desc]*1,IFERROR(LEFT([kw_dirty],3)*1,IFERROR(LEFT([kw_dirty],2)*1,"n.a.")))</f>
        <v>n.a.</v>
      </c>
      <c r="T70" s="1"/>
      <c r="U70" s="1">
        <f>VLOOKUP(Tabelle1[[#This Row],[productid]],Tabelle2[#All],2,FALSE)</f>
        <v>19</v>
      </c>
    </row>
    <row r="71" spans="1:21" hidden="1">
      <c r="A71" t="s">
        <v>23</v>
      </c>
      <c r="B71">
        <v>2120</v>
      </c>
      <c r="C71">
        <v>289859</v>
      </c>
      <c r="D71" t="s">
        <v>126</v>
      </c>
      <c r="E71" t="s">
        <v>127</v>
      </c>
      <c r="F71">
        <v>18406</v>
      </c>
      <c r="G71">
        <v>1064527</v>
      </c>
      <c r="H71">
        <f t="shared" si="1"/>
        <v>30</v>
      </c>
      <c r="I71">
        <f t="array" ref="I71">MIN(IFERROR(FIND(IstNumbers,A71),""))</f>
        <v>20</v>
      </c>
      <c r="J71" s="1" t="str">
        <f>IF([first '# in title]&lt;[pos kw in title],MID([title],[pos kw in title]-6,6),#N/A)</f>
        <v xml:space="preserve">W (19 </v>
      </c>
      <c r="K7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1" s="1">
        <f>IFERROR(FIND("kW",[desc]),0)</f>
        <v>57</v>
      </c>
      <c r="M71">
        <f t="array" ref="M71">MIN(IFERROR(FIND(IstNumbers,E71),""))</f>
        <v>24</v>
      </c>
      <c r="N71" s="1" t="str">
        <f>IF([first '# in desc]&lt;[pos kw in desc],MID([desc],[pos kw in desc]-7,7))</f>
        <v xml:space="preserve">me, 19 </v>
      </c>
      <c r="O7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1" s="1" t="str">
        <f>TRIM(IF([first '# in desc]&lt;[pos kw in desc],MID([desc],[pos kw in desc]-6,6),FALSE))</f>
        <v>e, 19</v>
      </c>
      <c r="Q71" s="1">
        <f>IF(LEN([manuell])=0,IFERROR([kw fine in title]*1,IFERROR(SUMPRODUCT(COUNTIF(IsDigits,MID([kw in desc],ROW($A$1:$A$150),1)))=LEN([kw in desc]),#N/A)),[manuell])</f>
        <v>19</v>
      </c>
      <c r="R71" s="1" t="e">
        <f>IF([pos kw in title]&gt;0,MID(J71,#REF!,4),IF([first '# in title]&gt;0,MID([title],[first '# in title],3),IF([first '# in title]&gt;0,MID([desc],#REF!,3),VLOOKUP([productid],$G$2:$R$1386,8))))</f>
        <v>#REF!</v>
      </c>
      <c r="S71" s="1" t="str">
        <f>IF([kw in desc]=[kw rough in title],[kw in desc]*1,IFERROR(LEFT([kw_dirty],3)*1,IFERROR(LEFT([kw_dirty],2)*1,"n.a.")))</f>
        <v>n.a.</v>
      </c>
      <c r="T71" s="1"/>
      <c r="U71" s="1">
        <f>VLOOKUP(Tabelle1[[#This Row],[productid]],Tabelle2[#All],2,FALSE)</f>
        <v>19</v>
      </c>
    </row>
    <row r="72" spans="1:21">
      <c r="A72" t="s">
        <v>116</v>
      </c>
      <c r="B72">
        <v>3240</v>
      </c>
      <c r="C72">
        <v>9701</v>
      </c>
      <c r="D72" t="s">
        <v>128</v>
      </c>
      <c r="E72" t="s">
        <v>9</v>
      </c>
      <c r="F72">
        <v>18406</v>
      </c>
      <c r="G72">
        <v>3167587</v>
      </c>
      <c r="H72">
        <f t="shared" si="1"/>
        <v>0</v>
      </c>
      <c r="I72">
        <f t="array" ref="I72">MIN(IFERROR(FIND(IstNumbers,A72),""))</f>
        <v>26</v>
      </c>
      <c r="J72" s="1" t="e">
        <f>IF([first '# in title]&lt;[pos kw in title],MID([title],[pos kw in title]-6,6),#N/A)</f>
        <v>#N/A</v>
      </c>
      <c r="K72" s="1" t="e">
        <f>IFERROR(MID(SUBSTITUTE([kw rough in title],",","."),FIND("(",[kw rough in title])+1,20),SUBSTITUTE(IFERROR(MID([kw rough in title],FIND(" ",[kw rough in title])+1,20),[kw rough in title]),",","."))</f>
        <v>#N/A</v>
      </c>
      <c r="L72" s="1">
        <f>IFERROR(FIND("kW",[desc]),0)</f>
        <v>0</v>
      </c>
      <c r="M72">
        <f t="array" ref="M72">MIN(IFERROR(FIND(IstNumbers,E72),""))</f>
        <v>0</v>
      </c>
      <c r="N72" s="1" t="b">
        <f>IF([first '# in desc]&lt;[pos kw in desc],MID([desc],[pos kw in desc]-7,7))</f>
        <v>0</v>
      </c>
      <c r="O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2" s="1" t="str">
        <f>TRIM(IF([first '# in desc]&lt;[pos kw in desc],MID([desc],[pos kw in desc]-6,6),FALSE))</f>
        <v>FALSCH</v>
      </c>
      <c r="Q72" s="1" t="b">
        <f>IF(LEN([manuell])=0,IFERROR([kw fine in title]*1,IFERROR(SUMPRODUCT(COUNTIF(IsDigits,MID([kw in desc],ROW($A$1:$A$150),1)))=LEN([kw in desc]),#N/A)),[manuell])</f>
        <v>0</v>
      </c>
      <c r="R72" s="1" t="str">
        <f>IF([pos kw in title]&gt;0,MID(J72,#REF!,4),IF([first '# in title]&gt;0,MID([title],[first '# in title],3),IF([first '# in title]&gt;0,MID([desc],#REF!,3),VLOOKUP([productid],$G$2:$R$1386,8))))</f>
        <v xml:space="preserve">20 </v>
      </c>
      <c r="S72" s="1" t="e">
        <f>IF([kw in desc]=[kw rough in title],[kw in desc]*1,IFERROR(LEFT([kw_dirty],3)*1,IFERROR(LEFT([kw_dirty],2)*1,"n.a.")))</f>
        <v>#N/A</v>
      </c>
      <c r="T72" s="1"/>
      <c r="U72" s="1" t="e">
        <f>VLOOKUP(Tabelle1[[#This Row],[productid]],Tabelle2[#All],2,FALSE)</f>
        <v>#N/A</v>
      </c>
    </row>
    <row r="73" spans="1:21" hidden="1">
      <c r="A73" t="s">
        <v>10358</v>
      </c>
      <c r="B73">
        <v>2599</v>
      </c>
      <c r="C73">
        <v>12041</v>
      </c>
      <c r="D73" t="s">
        <v>129</v>
      </c>
      <c r="E73" t="s">
        <v>9</v>
      </c>
      <c r="F73">
        <v>18406</v>
      </c>
      <c r="G73">
        <v>1221509</v>
      </c>
      <c r="H73">
        <f t="shared" si="1"/>
        <v>39</v>
      </c>
      <c r="I73">
        <f t="array" ref="I73">MIN(IFERROR(FIND(IstNumbers,A73),""))</f>
        <v>25</v>
      </c>
      <c r="J73" s="1" t="str">
        <f>IF([first '# in title]&lt;[pos kw in title],MID([title],[pos kw in title]-6,6),#N/A)</f>
        <v xml:space="preserve">(20,6 </v>
      </c>
      <c r="K73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73" s="1">
        <f>IFERROR(FIND("kW",[desc]),0)</f>
        <v>0</v>
      </c>
      <c r="M73">
        <f t="array" ref="M73">MIN(IFERROR(FIND(IstNumbers,E73),""))</f>
        <v>0</v>
      </c>
      <c r="N73" s="1" t="b">
        <f>IF([first '# in desc]&lt;[pos kw in desc],MID([desc],[pos kw in desc]-7,7))</f>
        <v>0</v>
      </c>
      <c r="O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3" s="1" t="str">
        <f>TRIM(IF([first '# in desc]&lt;[pos kw in desc],MID([desc],[pos kw in desc]-6,6),FALSE))</f>
        <v>FALSCH</v>
      </c>
      <c r="Q73" s="1">
        <f>IF(LEN([manuell])=0,IFERROR([kw fine in title]*1,IFERROR(SUMPRODUCT(COUNTIF(IsDigits,MID([kw in desc],ROW($A$1:$A$150),1)))=LEN([kw in desc]),#N/A)),[manuell])</f>
        <v>20.6</v>
      </c>
      <c r="R73" s="1" t="e">
        <f>IF([pos kw in title]&gt;0,MID(J73,#REF!,4),IF([first '# in title]&gt;0,MID([title],[first '# in title],3),IF([first '# in title]&gt;0,MID([desc],#REF!,3),VLOOKUP([productid],$G$2:$R$1386,8))))</f>
        <v>#REF!</v>
      </c>
      <c r="S73" s="1" t="str">
        <f>IF([kw in desc]=[kw rough in title],[kw in desc]*1,IFERROR(LEFT([kw_dirty],3)*1,IFERROR(LEFT([kw_dirty],2)*1,"n.a.")))</f>
        <v>n.a.</v>
      </c>
      <c r="T73" s="1"/>
      <c r="U73" s="1">
        <f>VLOOKUP(Tabelle1[[#This Row],[productid]],Tabelle2[#All],2,FALSE)</f>
        <v>20.6</v>
      </c>
    </row>
    <row r="74" spans="1:21" hidden="1">
      <c r="A74" t="s">
        <v>10359</v>
      </c>
      <c r="B74">
        <v>1365</v>
      </c>
      <c r="C74">
        <v>9701</v>
      </c>
      <c r="D74" t="s">
        <v>130</v>
      </c>
      <c r="E74" t="s">
        <v>9</v>
      </c>
      <c r="F74">
        <v>18406</v>
      </c>
      <c r="G74">
        <v>2467626</v>
      </c>
      <c r="H74">
        <f t="shared" si="1"/>
        <v>37</v>
      </c>
      <c r="I74">
        <f t="array" ref="I74">MIN(IFERROR(FIND(IstNumbers,A74),""))</f>
        <v>24</v>
      </c>
      <c r="J74" s="1" t="str">
        <f>IF([first '# in title]&lt;[pos kw in title],MID([title],[pos kw in title]-6,6),#N/A)</f>
        <v xml:space="preserve">(15,1 </v>
      </c>
      <c r="K74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74" s="1">
        <f>IFERROR(FIND("kW",[desc]),0)</f>
        <v>0</v>
      </c>
      <c r="M74">
        <f t="array" ref="M74">MIN(IFERROR(FIND(IstNumbers,E74),""))</f>
        <v>0</v>
      </c>
      <c r="N74" s="1" t="b">
        <f>IF([first '# in desc]&lt;[pos kw in desc],MID([desc],[pos kw in desc]-7,7))</f>
        <v>0</v>
      </c>
      <c r="O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4" s="1" t="str">
        <f>TRIM(IF([first '# in desc]&lt;[pos kw in desc],MID([desc],[pos kw in desc]-6,6),FALSE))</f>
        <v>FALSCH</v>
      </c>
      <c r="Q74" s="1">
        <f>IF(LEN([manuell])=0,IFERROR([kw fine in title]*1,IFERROR(SUMPRODUCT(COUNTIF(IsDigits,MID([kw in desc],ROW($A$1:$A$150),1)))=LEN([kw in desc]),#N/A)),[manuell])</f>
        <v>15.1</v>
      </c>
      <c r="R74" s="1" t="e">
        <f>IF([pos kw in title]&gt;0,MID(J74,#REF!,4),IF([first '# in title]&gt;0,MID([title],[first '# in title],3),IF([first '# in title]&gt;0,MID([desc],#REF!,3),VLOOKUP([productid],$G$2:$R$1386,8))))</f>
        <v>#REF!</v>
      </c>
      <c r="S74" s="1" t="str">
        <f>IF([kw in desc]=[kw rough in title],[kw in desc]*1,IFERROR(LEFT([kw_dirty],3)*1,IFERROR(LEFT([kw_dirty],2)*1,"n.a.")))</f>
        <v>n.a.</v>
      </c>
      <c r="T74" s="1"/>
      <c r="U74" s="1">
        <f>VLOOKUP(Tabelle1[[#This Row],[productid]],Tabelle2[#All],2,FALSE)</f>
        <v>15.1</v>
      </c>
    </row>
    <row r="75" spans="1:21">
      <c r="A75" t="s">
        <v>97</v>
      </c>
      <c r="B75">
        <v>2836.2</v>
      </c>
      <c r="C75">
        <v>276812</v>
      </c>
      <c r="D75" t="s">
        <v>131</v>
      </c>
      <c r="E75" t="s">
        <v>132</v>
      </c>
      <c r="F75">
        <v>18406</v>
      </c>
      <c r="G75">
        <v>2920589</v>
      </c>
      <c r="H75">
        <f t="shared" si="1"/>
        <v>0</v>
      </c>
      <c r="I75">
        <f t="array" ref="I75">MIN(IFERROR(FIND(IstNumbers,A75),""))</f>
        <v>24</v>
      </c>
      <c r="J75" s="1" t="e">
        <f>IF([first '# in title]&lt;[pos kw in title],MID([title],[pos kw in title]-6,6),#N/A)</f>
        <v>#N/A</v>
      </c>
      <c r="K75" s="1" t="e">
        <f>IFERROR(MID(SUBSTITUTE([kw rough in title],",","."),FIND("(",[kw rough in title])+1,20),SUBSTITUTE(IFERROR(MID([kw rough in title],FIND(" ",[kw rough in title])+1,20),[kw rough in title]),",","."))</f>
        <v>#N/A</v>
      </c>
      <c r="L75" s="1">
        <f>IFERROR(FIND("kW",[desc]),0)</f>
        <v>0</v>
      </c>
      <c r="M75">
        <f t="array" ref="M75">MIN(IFERROR(FIND(IstNumbers,E75),""))</f>
        <v>19</v>
      </c>
      <c r="N75" s="1" t="b">
        <f>IF([first '# in desc]&lt;[pos kw in desc],MID([desc],[pos kw in desc]-7,7))</f>
        <v>0</v>
      </c>
      <c r="O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5" s="1" t="str">
        <f>TRIM(IF([first '# in desc]&lt;[pos kw in desc],MID([desc],[pos kw in desc]-6,6),FALSE))</f>
        <v>FALSCH</v>
      </c>
      <c r="Q75" s="1" t="b">
        <f>IF(LEN([manuell])=0,IFERROR([kw fine in title]*1,IFERROR(SUMPRODUCT(COUNTIF(IsDigits,MID([kw in desc],ROW($A$1:$A$150),1)))=LEN([kw in desc]),#N/A)),[manuell])</f>
        <v>0</v>
      </c>
      <c r="R75" s="1" t="str">
        <f>IF([pos kw in title]&gt;0,MID(J75,#REF!,4),IF([first '# in title]&gt;0,MID([title],[first '# in title],3),IF([first '# in title]&gt;0,MID([desc],#REF!,3),VLOOKUP([productid],$G$2:$R$1386,8))))</f>
        <v>172</v>
      </c>
      <c r="S75" s="1" t="e">
        <f>IF([kw in desc]=[kw rough in title],[kw in desc]*1,IFERROR(LEFT([kw_dirty],3)*1,IFERROR(LEFT([kw_dirty],2)*1,"n.a.")))</f>
        <v>#N/A</v>
      </c>
      <c r="T75" s="1"/>
      <c r="U75" s="1" t="e">
        <f>VLOOKUP(Tabelle1[[#This Row],[productid]],Tabelle2[#All],2,FALSE)</f>
        <v>#N/A</v>
      </c>
    </row>
    <row r="76" spans="1:21" hidden="1">
      <c r="A76" t="s">
        <v>73</v>
      </c>
      <c r="B76">
        <v>3095</v>
      </c>
      <c r="C76">
        <v>289859</v>
      </c>
      <c r="D76" t="s">
        <v>133</v>
      </c>
      <c r="E76" t="s">
        <v>134</v>
      </c>
      <c r="F76">
        <v>18406</v>
      </c>
      <c r="G76">
        <v>1983604</v>
      </c>
      <c r="H76">
        <f t="shared" si="1"/>
        <v>30</v>
      </c>
      <c r="I76">
        <f t="array" ref="I76">MIN(IFERROR(FIND(IstNumbers,A76),""))</f>
        <v>20</v>
      </c>
      <c r="J76" s="1" t="str">
        <f>IF([first '# in title]&lt;[pos kw in title],MID([title],[pos kw in title]-6,6),#N/A)</f>
        <v xml:space="preserve">W (19 </v>
      </c>
      <c r="K7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6" s="1">
        <f>IFERROR(FIND("kW",[desc]),0)</f>
        <v>62</v>
      </c>
      <c r="M76">
        <f t="array" ref="M76">MIN(IFERROR(FIND(IstNumbers,E76),""))</f>
        <v>24</v>
      </c>
      <c r="N76" s="1" t="str">
        <f>IF([first '# in desc]&lt;[pos kw in desc],MID([desc],[pos kw in desc]-7,7))</f>
        <v xml:space="preserve">me, 19 </v>
      </c>
      <c r="O7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6" s="1" t="str">
        <f>TRIM(IF([first '# in desc]&lt;[pos kw in desc],MID([desc],[pos kw in desc]-6,6),FALSE))</f>
        <v>e, 19</v>
      </c>
      <c r="Q76" s="1">
        <f>IF(LEN([manuell])=0,IFERROR([kw fine in title]*1,IFERROR(SUMPRODUCT(COUNTIF(IsDigits,MID([kw in desc],ROW($A$1:$A$150),1)))=LEN([kw in desc]),#N/A)),[manuell])</f>
        <v>19</v>
      </c>
      <c r="R76" s="1" t="e">
        <f>IF([pos kw in title]&gt;0,MID(J76,#REF!,4),IF([first '# in title]&gt;0,MID([title],[first '# in title],3),IF([first '# in title]&gt;0,MID([desc],#REF!,3),VLOOKUP([productid],$G$2:$R$1386,8))))</f>
        <v>#REF!</v>
      </c>
      <c r="S76" s="1" t="str">
        <f>IF([kw in desc]=[kw rough in title],[kw in desc]*1,IFERROR(LEFT([kw_dirty],3)*1,IFERROR(LEFT([kw_dirty],2)*1,"n.a.")))</f>
        <v>n.a.</v>
      </c>
      <c r="T76" s="1"/>
      <c r="U76" s="1">
        <f>VLOOKUP(Tabelle1[[#This Row],[productid]],Tabelle2[#All],2,FALSE)</f>
        <v>19</v>
      </c>
    </row>
    <row r="77" spans="1:21" hidden="1">
      <c r="A77" t="s">
        <v>23</v>
      </c>
      <c r="B77">
        <v>2150</v>
      </c>
      <c r="C77">
        <v>289859</v>
      </c>
      <c r="D77" t="s">
        <v>135</v>
      </c>
      <c r="E77" t="s">
        <v>136</v>
      </c>
      <c r="F77">
        <v>18406</v>
      </c>
      <c r="G77">
        <v>1064527</v>
      </c>
      <c r="H77">
        <f t="shared" si="1"/>
        <v>30</v>
      </c>
      <c r="I77">
        <f t="array" ref="I77">MIN(IFERROR(FIND(IstNumbers,A77),""))</f>
        <v>20</v>
      </c>
      <c r="J77" s="1" t="str">
        <f>IF([first '# in title]&lt;[pos kw in title],MID([title],[pos kw in title]-6,6),#N/A)</f>
        <v xml:space="preserve">W (19 </v>
      </c>
      <c r="K7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7" s="1">
        <f>IFERROR(FIND("kW",[desc]),0)</f>
        <v>57</v>
      </c>
      <c r="M77">
        <f t="array" ref="M77">MIN(IFERROR(FIND(IstNumbers,E77),""))</f>
        <v>24</v>
      </c>
      <c r="N77" s="1" t="str">
        <f>IF([first '# in desc]&lt;[pos kw in desc],MID([desc],[pos kw in desc]-7,7))</f>
        <v xml:space="preserve">me, 19 </v>
      </c>
      <c r="O7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7" s="1" t="str">
        <f>TRIM(IF([first '# in desc]&lt;[pos kw in desc],MID([desc],[pos kw in desc]-6,6),FALSE))</f>
        <v>e, 19</v>
      </c>
      <c r="Q77" s="1">
        <f>IF(LEN([manuell])=0,IFERROR([kw fine in title]*1,IFERROR(SUMPRODUCT(COUNTIF(IsDigits,MID([kw in desc],ROW($A$1:$A$150),1)))=LEN([kw in desc]),#N/A)),[manuell])</f>
        <v>19</v>
      </c>
      <c r="R77" s="1" t="e">
        <f>IF([pos kw in title]&gt;0,MID(J77,#REF!,4),IF([first '# in title]&gt;0,MID([title],[first '# in title],3),IF([first '# in title]&gt;0,MID([desc],#REF!,3),VLOOKUP([productid],$G$2:$R$1386,8))))</f>
        <v>#REF!</v>
      </c>
      <c r="S77" s="1" t="str">
        <f>IF([kw in desc]=[kw rough in title],[kw in desc]*1,IFERROR(LEFT([kw_dirty],3)*1,IFERROR(LEFT([kw_dirty],2)*1,"n.a.")))</f>
        <v>n.a.</v>
      </c>
      <c r="T77" s="1"/>
      <c r="U77" s="1">
        <f>VLOOKUP(Tabelle1[[#This Row],[productid]],Tabelle2[#All],2,FALSE)</f>
        <v>19</v>
      </c>
    </row>
    <row r="78" spans="1:21">
      <c r="A78" t="s">
        <v>137</v>
      </c>
      <c r="B78">
        <v>2099</v>
      </c>
      <c r="C78">
        <v>9701</v>
      </c>
      <c r="D78" t="s">
        <v>138</v>
      </c>
      <c r="E78" t="s">
        <v>9</v>
      </c>
      <c r="F78">
        <v>18406</v>
      </c>
      <c r="G78">
        <v>4199353</v>
      </c>
      <c r="H78">
        <f t="shared" si="1"/>
        <v>0</v>
      </c>
      <c r="I78">
        <f t="array" ref="I78">MIN(IFERROR(FIND(IstNumbers,A78),""))</f>
        <v>17</v>
      </c>
      <c r="J78" s="1" t="e">
        <f>IF([first '# in title]&lt;[pos kw in title],MID([title],[pos kw in title]-6,6),#N/A)</f>
        <v>#N/A</v>
      </c>
      <c r="K78" s="1" t="e">
        <f>IFERROR(MID(SUBSTITUTE([kw rough in title],",","."),FIND("(",[kw rough in title])+1,20),SUBSTITUTE(IFERROR(MID([kw rough in title],FIND(" ",[kw rough in title])+1,20),[kw rough in title]),",","."))</f>
        <v>#N/A</v>
      </c>
      <c r="L78" s="1">
        <f>IFERROR(FIND("kW",[desc]),0)</f>
        <v>0</v>
      </c>
      <c r="M78">
        <f t="array" ref="M78">MIN(IFERROR(FIND(IstNumbers,E78),""))</f>
        <v>0</v>
      </c>
      <c r="N78" s="1" t="b">
        <f>IF([first '# in desc]&lt;[pos kw in desc],MID([desc],[pos kw in desc]-7,7))</f>
        <v>0</v>
      </c>
      <c r="O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8" s="1" t="str">
        <f>TRIM(IF([first '# in desc]&lt;[pos kw in desc],MID([desc],[pos kw in desc]-6,6),FALSE))</f>
        <v>FALSCH</v>
      </c>
      <c r="Q78" s="1" t="b">
        <f>IF(LEN([manuell])=0,IFERROR([kw fine in title]*1,IFERROR(SUMPRODUCT(COUNTIF(IsDigits,MID([kw in desc],ROW($A$1:$A$150),1)))=LEN([kw in desc]),#N/A)),[manuell])</f>
        <v>0</v>
      </c>
      <c r="R78" s="1" t="str">
        <f>IF([pos kw in title]&gt;0,MID(J78,#REF!,4),IF([first '# in title]&gt;0,MID([title],[first '# in title],3),IF([first '# in title]&gt;0,MID([desc],#REF!,3),VLOOKUP([productid],$G$2:$R$1386,8))))</f>
        <v>-Pa</v>
      </c>
      <c r="S78" s="1" t="e">
        <f>IF([kw in desc]=[kw rough in title],[kw in desc]*1,IFERROR(LEFT([kw_dirty],3)*1,IFERROR(LEFT([kw_dirty],2)*1,"n.a.")))</f>
        <v>#N/A</v>
      </c>
      <c r="T78" s="1"/>
      <c r="U78" s="1" t="e">
        <f>VLOOKUP(Tabelle1[[#This Row],[productid]],Tabelle2[#All],2,FALSE)</f>
        <v>#N/A</v>
      </c>
    </row>
    <row r="79" spans="1:21" hidden="1">
      <c r="A79" t="s">
        <v>10360</v>
      </c>
      <c r="B79">
        <v>1995</v>
      </c>
      <c r="C79">
        <v>9701</v>
      </c>
      <c r="D79" t="s">
        <v>139</v>
      </c>
      <c r="E79" t="s">
        <v>119</v>
      </c>
      <c r="F79">
        <v>18406</v>
      </c>
      <c r="G79">
        <v>3118825</v>
      </c>
      <c r="H79">
        <f t="shared" si="1"/>
        <v>50</v>
      </c>
      <c r="I79">
        <f t="array" ref="I79">MIN(IFERROR(FIND(IstNumbers,A79),""))</f>
        <v>25</v>
      </c>
      <c r="J79" s="1" t="str">
        <f>IF([first '# in title]&lt;[pos kw in title],MID([title],[pos kw in title]-6,6),#N/A)</f>
        <v xml:space="preserve">(20,6 </v>
      </c>
      <c r="K79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79" s="1">
        <f>IFERROR(FIND("kW",[desc]),0)</f>
        <v>0</v>
      </c>
      <c r="M79">
        <f t="array" ref="M79">MIN(IFERROR(FIND(IstNumbers,E79),""))</f>
        <v>15</v>
      </c>
      <c r="N79" s="1" t="b">
        <f>IF([first '# in desc]&lt;[pos kw in desc],MID([desc],[pos kw in desc]-7,7))</f>
        <v>0</v>
      </c>
      <c r="O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9" s="1" t="str">
        <f>TRIM(IF([first '# in desc]&lt;[pos kw in desc],MID([desc],[pos kw in desc]-6,6),FALSE))</f>
        <v>FALSCH</v>
      </c>
      <c r="Q79" s="1">
        <f>IF(LEN([manuell])=0,IFERROR([kw fine in title]*1,IFERROR(SUMPRODUCT(COUNTIF(IsDigits,MID([kw in desc],ROW($A$1:$A$150),1)))=LEN([kw in desc]),#N/A)),[manuell])</f>
        <v>20.6</v>
      </c>
      <c r="R79" s="1" t="e">
        <f>IF([pos kw in title]&gt;0,MID(J79,#REF!,4),IF([first '# in title]&gt;0,MID([title],[first '# in title],3),IF([first '# in title]&gt;0,MID([desc],#REF!,3),VLOOKUP([productid],$G$2:$R$1386,8))))</f>
        <v>#REF!</v>
      </c>
      <c r="S79" s="1" t="str">
        <f>IF([kw in desc]=[kw rough in title],[kw in desc]*1,IFERROR(LEFT([kw_dirty],3)*1,IFERROR(LEFT([kw_dirty],2)*1,"n.a.")))</f>
        <v>n.a.</v>
      </c>
      <c r="T79" s="1"/>
      <c r="U79" s="1">
        <f>VLOOKUP(Tabelle1[[#This Row],[productid]],Tabelle2[#All],2,FALSE)</f>
        <v>20.6</v>
      </c>
    </row>
    <row r="80" spans="1:21" hidden="1">
      <c r="A80" t="s">
        <v>10358</v>
      </c>
      <c r="B80">
        <v>2925</v>
      </c>
      <c r="C80">
        <v>12041</v>
      </c>
      <c r="D80" t="s">
        <v>140</v>
      </c>
      <c r="E80" t="s">
        <v>9</v>
      </c>
      <c r="F80">
        <v>18406</v>
      </c>
      <c r="G80">
        <v>1221509</v>
      </c>
      <c r="H80">
        <f t="shared" si="1"/>
        <v>39</v>
      </c>
      <c r="I80">
        <f t="array" ref="I80">MIN(IFERROR(FIND(IstNumbers,A80),""))</f>
        <v>25</v>
      </c>
      <c r="J80" s="1" t="str">
        <f>IF([first '# in title]&lt;[pos kw in title],MID([title],[pos kw in title]-6,6),#N/A)</f>
        <v xml:space="preserve">(20,6 </v>
      </c>
      <c r="K80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80" s="1">
        <f>IFERROR(FIND("kW",[desc]),0)</f>
        <v>0</v>
      </c>
      <c r="M80">
        <f t="array" ref="M80">MIN(IFERROR(FIND(IstNumbers,E80),""))</f>
        <v>0</v>
      </c>
      <c r="N80" s="1" t="b">
        <f>IF([first '# in desc]&lt;[pos kw in desc],MID([desc],[pos kw in desc]-7,7))</f>
        <v>0</v>
      </c>
      <c r="O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0" s="1" t="str">
        <f>TRIM(IF([first '# in desc]&lt;[pos kw in desc],MID([desc],[pos kw in desc]-6,6),FALSE))</f>
        <v>FALSCH</v>
      </c>
      <c r="Q80" s="1">
        <f>IF(LEN([manuell])=0,IFERROR([kw fine in title]*1,IFERROR(SUMPRODUCT(COUNTIF(IsDigits,MID([kw in desc],ROW($A$1:$A$150),1)))=LEN([kw in desc]),#N/A)),[manuell])</f>
        <v>20.6</v>
      </c>
      <c r="R80" s="1" t="e">
        <f>IF([pos kw in title]&gt;0,MID(J80,#REF!,4),IF([first '# in title]&gt;0,MID([title],[first '# in title],3),IF([first '# in title]&gt;0,MID([desc],#REF!,3),VLOOKUP([productid],$G$2:$R$1386,8))))</f>
        <v>#REF!</v>
      </c>
      <c r="S80" s="1" t="str">
        <f>IF([kw in desc]=[kw rough in title],[kw in desc]*1,IFERROR(LEFT([kw_dirty],3)*1,IFERROR(LEFT([kw_dirty],2)*1,"n.a.")))</f>
        <v>n.a.</v>
      </c>
      <c r="T80" s="1"/>
      <c r="U80" s="1">
        <f>VLOOKUP(Tabelle1[[#This Row],[productid]],Tabelle2[#All],2,FALSE)</f>
        <v>20.6</v>
      </c>
    </row>
    <row r="81" spans="1:21" hidden="1">
      <c r="A81" t="s">
        <v>10359</v>
      </c>
      <c r="B81">
        <v>1578.57</v>
      </c>
      <c r="C81">
        <v>276812</v>
      </c>
      <c r="D81" t="s">
        <v>141</v>
      </c>
      <c r="E81" t="s">
        <v>142</v>
      </c>
      <c r="F81">
        <v>18406</v>
      </c>
      <c r="G81">
        <v>2467626</v>
      </c>
      <c r="H81">
        <f t="shared" si="1"/>
        <v>37</v>
      </c>
      <c r="I81">
        <f t="array" ref="I81">MIN(IFERROR(FIND(IstNumbers,A81),""))</f>
        <v>24</v>
      </c>
      <c r="J81" s="1" t="str">
        <f>IF([first '# in title]&lt;[pos kw in title],MID([title],[pos kw in title]-6,6),#N/A)</f>
        <v xml:space="preserve">(15,1 </v>
      </c>
      <c r="K81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81" s="1">
        <f>IFERROR(FIND("kW",[desc]),0)</f>
        <v>0</v>
      </c>
      <c r="M81">
        <f t="array" ref="M81">MIN(IFERROR(FIND(IstNumbers,E81),""))</f>
        <v>29</v>
      </c>
      <c r="N81" s="1" t="b">
        <f>IF([first '# in desc]&lt;[pos kw in desc],MID([desc],[pos kw in desc]-7,7))</f>
        <v>0</v>
      </c>
      <c r="O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1" s="1" t="str">
        <f>TRIM(IF([first '# in desc]&lt;[pos kw in desc],MID([desc],[pos kw in desc]-6,6),FALSE))</f>
        <v>FALSCH</v>
      </c>
      <c r="Q81" s="1">
        <f>IF(LEN([manuell])=0,IFERROR([kw fine in title]*1,IFERROR(SUMPRODUCT(COUNTIF(IsDigits,MID([kw in desc],ROW($A$1:$A$150),1)))=LEN([kw in desc]),#N/A)),[manuell])</f>
        <v>15.1</v>
      </c>
      <c r="R81" s="1" t="e">
        <f>IF([pos kw in title]&gt;0,MID(J81,#REF!,4),IF([first '# in title]&gt;0,MID([title],[first '# in title],3),IF([first '# in title]&gt;0,MID([desc],#REF!,3),VLOOKUP([productid],$G$2:$R$1386,8))))</f>
        <v>#REF!</v>
      </c>
      <c r="S81" s="1" t="str">
        <f>IF([kw in desc]=[kw rough in title],[kw in desc]*1,IFERROR(LEFT([kw_dirty],3)*1,IFERROR(LEFT([kw_dirty],2)*1,"n.a.")))</f>
        <v>n.a.</v>
      </c>
      <c r="T81" s="1"/>
      <c r="U81" s="1">
        <f>VLOOKUP(Tabelle1[[#This Row],[productid]],Tabelle2[#All],2,FALSE)</f>
        <v>15.1</v>
      </c>
    </row>
    <row r="82" spans="1:21">
      <c r="A82" t="s">
        <v>97</v>
      </c>
      <c r="B82">
        <v>2866.06</v>
      </c>
      <c r="C82">
        <v>276812</v>
      </c>
      <c r="D82" t="s">
        <v>143</v>
      </c>
      <c r="E82" t="s">
        <v>144</v>
      </c>
      <c r="F82">
        <v>18406</v>
      </c>
      <c r="G82">
        <v>2920589</v>
      </c>
      <c r="H82">
        <f t="shared" si="1"/>
        <v>0</v>
      </c>
      <c r="I82">
        <f t="array" ref="I82">MIN(IFERROR(FIND(IstNumbers,A82),""))</f>
        <v>24</v>
      </c>
      <c r="J82" s="1" t="e">
        <f>IF([first '# in title]&lt;[pos kw in title],MID([title],[pos kw in title]-6,6),#N/A)</f>
        <v>#N/A</v>
      </c>
      <c r="K82" s="1" t="e">
        <f>IFERROR(MID(SUBSTITUTE([kw rough in title],",","."),FIND("(",[kw rough in title])+1,20),SUBSTITUTE(IFERROR(MID([kw rough in title],FIND(" ",[kw rough in title])+1,20),[kw rough in title]),",","."))</f>
        <v>#N/A</v>
      </c>
      <c r="L82" s="1">
        <f>IFERROR(FIND("kW",[desc]),0)</f>
        <v>0</v>
      </c>
      <c r="M82">
        <f t="array" ref="M82">MIN(IFERROR(FIND(IstNumbers,E82),""))</f>
        <v>19</v>
      </c>
      <c r="N82" s="1" t="b">
        <f>IF([first '# in desc]&lt;[pos kw in desc],MID([desc],[pos kw in desc]-7,7))</f>
        <v>0</v>
      </c>
      <c r="O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2" s="1" t="str">
        <f>TRIM(IF([first '# in desc]&lt;[pos kw in desc],MID([desc],[pos kw in desc]-6,6),FALSE))</f>
        <v>FALSCH</v>
      </c>
      <c r="Q82" s="1" t="b">
        <f>IF(LEN([manuell])=0,IFERROR([kw fine in title]*1,IFERROR(SUMPRODUCT(COUNTIF(IsDigits,MID([kw in desc],ROW($A$1:$A$150),1)))=LEN([kw in desc]),#N/A)),[manuell])</f>
        <v>0</v>
      </c>
      <c r="R82" s="1" t="str">
        <f>IF([pos kw in title]&gt;0,MID(J82,#REF!,4),IF([first '# in title]&gt;0,MID([title],[first '# in title],3),IF([first '# in title]&gt;0,MID([desc],#REF!,3),VLOOKUP([productid],$G$2:$R$1386,8))))</f>
        <v>172</v>
      </c>
      <c r="S82" s="1" t="e">
        <f>IF([kw in desc]=[kw rough in title],[kw in desc]*1,IFERROR(LEFT([kw_dirty],3)*1,IFERROR(LEFT([kw_dirty],2)*1,"n.a.")))</f>
        <v>#N/A</v>
      </c>
      <c r="T82" s="1"/>
      <c r="U82" s="1" t="e">
        <f>VLOOKUP(Tabelle1[[#This Row],[productid]],Tabelle2[#All],2,FALSE)</f>
        <v>#N/A</v>
      </c>
    </row>
    <row r="83" spans="1:21" hidden="1">
      <c r="A83" t="s">
        <v>73</v>
      </c>
      <c r="B83">
        <v>3099.99</v>
      </c>
      <c r="C83">
        <v>276812</v>
      </c>
      <c r="D83" t="s">
        <v>145</v>
      </c>
      <c r="E83" t="s">
        <v>146</v>
      </c>
      <c r="F83">
        <v>18406</v>
      </c>
      <c r="G83">
        <v>1983604</v>
      </c>
      <c r="H83">
        <f t="shared" si="1"/>
        <v>30</v>
      </c>
      <c r="I83">
        <f t="array" ref="I83">MIN(IFERROR(FIND(IstNumbers,A83),""))</f>
        <v>20</v>
      </c>
      <c r="J83" s="1" t="str">
        <f>IF([first '# in title]&lt;[pos kw in title],MID([title],[pos kw in title]-6,6),#N/A)</f>
        <v xml:space="preserve">W (19 </v>
      </c>
      <c r="K8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83" s="1">
        <f>IFERROR(FIND("kW",[desc]),0)</f>
        <v>63</v>
      </c>
      <c r="M83">
        <f t="array" ref="M83">MIN(IFERROR(FIND(IstNumbers,E83),""))</f>
        <v>24</v>
      </c>
      <c r="N83" s="1" t="str">
        <f>IF([first '# in desc]&lt;[pos kw in desc],MID([desc],[pos kw in desc]-7,7))</f>
        <v xml:space="preserve">- 19,0 </v>
      </c>
      <c r="O83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83" s="1" t="str">
        <f>TRIM(IF([first '# in desc]&lt;[pos kw in desc],MID([desc],[pos kw in desc]-6,6),FALSE))</f>
        <v>19,0</v>
      </c>
      <c r="Q83" s="1">
        <f>IF(LEN([manuell])=0,IFERROR([kw fine in title]*1,IFERROR(SUMPRODUCT(COUNTIF(IsDigits,MID([kw in desc],ROW($A$1:$A$150),1)))=LEN([kw in desc]),#N/A)),[manuell])</f>
        <v>19</v>
      </c>
      <c r="R83" s="1" t="e">
        <f>IF([pos kw in title]&gt;0,MID(J83,#REF!,4),IF([first '# in title]&gt;0,MID([title],[first '# in title],3),IF([first '# in title]&gt;0,MID([desc],#REF!,3),VLOOKUP([productid],$G$2:$R$1386,8))))</f>
        <v>#REF!</v>
      </c>
      <c r="S83" s="1" t="str">
        <f>IF([kw in desc]=[kw rough in title],[kw in desc]*1,IFERROR(LEFT([kw_dirty],3)*1,IFERROR(LEFT([kw_dirty],2)*1,"n.a.")))</f>
        <v>n.a.</v>
      </c>
      <c r="T83" s="1"/>
      <c r="U83" s="1">
        <f>VLOOKUP(Tabelle1[[#This Row],[productid]],Tabelle2[#All],2,FALSE)</f>
        <v>19</v>
      </c>
    </row>
    <row r="84" spans="1:21" hidden="1">
      <c r="A84" t="s">
        <v>23</v>
      </c>
      <c r="B84">
        <v>2155.9</v>
      </c>
      <c r="C84">
        <v>288366</v>
      </c>
      <c r="D84" t="s">
        <v>147</v>
      </c>
      <c r="E84" t="s">
        <v>148</v>
      </c>
      <c r="F84">
        <v>18406</v>
      </c>
      <c r="G84">
        <v>1064527</v>
      </c>
      <c r="H84">
        <f t="shared" si="1"/>
        <v>30</v>
      </c>
      <c r="I84">
        <f t="array" ref="I84">MIN(IFERROR(FIND(IstNumbers,A84),""))</f>
        <v>20</v>
      </c>
      <c r="J84" s="1" t="str">
        <f>IF([first '# in title]&lt;[pos kw in title],MID([title],[pos kw in title]-6,6),#N/A)</f>
        <v xml:space="preserve">W (19 </v>
      </c>
      <c r="K8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84" s="1">
        <f>IFERROR(FIND("kW",[desc]),0)</f>
        <v>73</v>
      </c>
      <c r="M84">
        <f t="array" ref="M84">MIN(IFERROR(FIND(IstNumbers,E84),""))</f>
        <v>24</v>
      </c>
      <c r="N84" s="1" t="str">
        <f>IF([first '# in desc]&lt;[pos kw in desc],MID([desc],[pos kw in desc]-7,7))</f>
        <v xml:space="preserve">2 - 19 </v>
      </c>
      <c r="O84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84" s="1" t="str">
        <f>TRIM(IF([first '# in desc]&lt;[pos kw in desc],MID([desc],[pos kw in desc]-6,6),FALSE))</f>
        <v>- 19</v>
      </c>
      <c r="Q84" s="1">
        <f>IF(LEN([manuell])=0,IFERROR([kw fine in title]*1,IFERROR(SUMPRODUCT(COUNTIF(IsDigits,MID([kw in desc],ROW($A$1:$A$150),1)))=LEN([kw in desc]),#N/A)),[manuell])</f>
        <v>19</v>
      </c>
      <c r="R84" s="1" t="e">
        <f>IF([pos kw in title]&gt;0,MID(J84,#REF!,4),IF([first '# in title]&gt;0,MID([title],[first '# in title],3),IF([first '# in title]&gt;0,MID([desc],#REF!,3),VLOOKUP([productid],$G$2:$R$1386,8))))</f>
        <v>#REF!</v>
      </c>
      <c r="S84" s="1" t="str">
        <f>IF([kw in desc]=[kw rough in title],[kw in desc]*1,IFERROR(LEFT([kw_dirty],3)*1,IFERROR(LEFT([kw_dirty],2)*1,"n.a.")))</f>
        <v>n.a.</v>
      </c>
      <c r="T84" s="1"/>
      <c r="U84" s="1">
        <f>VLOOKUP(Tabelle1[[#This Row],[productid]],Tabelle2[#All],2,FALSE)</f>
        <v>19</v>
      </c>
    </row>
    <row r="85" spans="1:21">
      <c r="A85" t="s">
        <v>137</v>
      </c>
      <c r="B85">
        <v>2099</v>
      </c>
      <c r="C85">
        <v>9701</v>
      </c>
      <c r="D85" t="s">
        <v>149</v>
      </c>
      <c r="E85" t="s">
        <v>9</v>
      </c>
      <c r="F85">
        <v>18406</v>
      </c>
      <c r="G85">
        <v>4199353</v>
      </c>
      <c r="H85">
        <f t="shared" si="1"/>
        <v>0</v>
      </c>
      <c r="I85">
        <f t="array" ref="I85">MIN(IFERROR(FIND(IstNumbers,A85),""))</f>
        <v>17</v>
      </c>
      <c r="J85" s="1" t="e">
        <f>IF([first '# in title]&lt;[pos kw in title],MID([title],[pos kw in title]-6,6),#N/A)</f>
        <v>#N/A</v>
      </c>
      <c r="K85" s="1" t="e">
        <f>IFERROR(MID(SUBSTITUTE([kw rough in title],",","."),FIND("(",[kw rough in title])+1,20),SUBSTITUTE(IFERROR(MID([kw rough in title],FIND(" ",[kw rough in title])+1,20),[kw rough in title]),",","."))</f>
        <v>#N/A</v>
      </c>
      <c r="L85" s="1">
        <f>IFERROR(FIND("kW",[desc]),0)</f>
        <v>0</v>
      </c>
      <c r="M85">
        <f t="array" ref="M85">MIN(IFERROR(FIND(IstNumbers,E85),""))</f>
        <v>0</v>
      </c>
      <c r="N85" s="1" t="b">
        <f>IF([first '# in desc]&lt;[pos kw in desc],MID([desc],[pos kw in desc]-7,7))</f>
        <v>0</v>
      </c>
      <c r="O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" s="1" t="str">
        <f>TRIM(IF([first '# in desc]&lt;[pos kw in desc],MID([desc],[pos kw in desc]-6,6),FALSE))</f>
        <v>FALSCH</v>
      </c>
      <c r="Q85" s="1" t="b">
        <f>IF(LEN([manuell])=0,IFERROR([kw fine in title]*1,IFERROR(SUMPRODUCT(COUNTIF(IsDigits,MID([kw in desc],ROW($A$1:$A$150),1)))=LEN([kw in desc]),#N/A)),[manuell])</f>
        <v>0</v>
      </c>
      <c r="R85" s="1" t="str">
        <f>IF([pos kw in title]&gt;0,MID(J85,#REF!,4),IF([first '# in title]&gt;0,MID([title],[first '# in title],3),IF([first '# in title]&gt;0,MID([desc],#REF!,3),VLOOKUP([productid],$G$2:$R$1386,8))))</f>
        <v>-Pa</v>
      </c>
      <c r="S85" s="1" t="e">
        <f>IF([kw in desc]=[kw rough in title],[kw in desc]*1,IFERROR(LEFT([kw_dirty],3)*1,IFERROR(LEFT([kw_dirty],2)*1,"n.a.")))</f>
        <v>#N/A</v>
      </c>
      <c r="T85" s="1"/>
      <c r="U85" s="1" t="e">
        <f>VLOOKUP(Tabelle1[[#This Row],[productid]],Tabelle2[#All],2,FALSE)</f>
        <v>#N/A</v>
      </c>
    </row>
    <row r="86" spans="1:21">
      <c r="A86" t="s">
        <v>150</v>
      </c>
      <c r="B86">
        <v>1500</v>
      </c>
      <c r="C86">
        <v>293350</v>
      </c>
      <c r="D86" t="s">
        <v>151</v>
      </c>
      <c r="E86" t="s">
        <v>152</v>
      </c>
      <c r="F86">
        <v>18406</v>
      </c>
      <c r="G86">
        <v>3725813</v>
      </c>
      <c r="H86">
        <f t="shared" si="1"/>
        <v>0</v>
      </c>
      <c r="I86">
        <f t="array" ref="I86">MIN(IFERROR(FIND(IstNumbers,A86),""))</f>
        <v>15</v>
      </c>
      <c r="J86" s="1" t="e">
        <f>IF([first '# in title]&lt;[pos kw in title],MID([title],[pos kw in title]-6,6),#N/A)</f>
        <v>#N/A</v>
      </c>
      <c r="K86" s="1" t="e">
        <f>IFERROR(MID(SUBSTITUTE([kw rough in title],",","."),FIND("(",[kw rough in title])+1,20),SUBSTITUTE(IFERROR(MID([kw rough in title],FIND(" ",[kw rough in title])+1,20),[kw rough in title]),",","."))</f>
        <v>#N/A</v>
      </c>
      <c r="L86" s="1">
        <f>IFERROR(FIND("kW",[desc]),0)</f>
        <v>0</v>
      </c>
      <c r="M86">
        <f t="array" ref="M86">MIN(IFERROR(FIND(IstNumbers,E86),""))</f>
        <v>16</v>
      </c>
      <c r="N86" s="1" t="b">
        <f>IF([first '# in desc]&lt;[pos kw in desc],MID([desc],[pos kw in desc]-7,7))</f>
        <v>0</v>
      </c>
      <c r="O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6" s="1" t="str">
        <f>TRIM(IF([first '# in desc]&lt;[pos kw in desc],MID([desc],[pos kw in desc]-6,6),FALSE))</f>
        <v>FALSCH</v>
      </c>
      <c r="Q86" s="1" t="b">
        <f>IF(LEN([manuell])=0,IFERROR([kw fine in title]*1,IFERROR(SUMPRODUCT(COUNTIF(IsDigits,MID([kw in desc],ROW($A$1:$A$150),1)))=LEN([kw in desc]),#N/A)),[manuell])</f>
        <v>0</v>
      </c>
      <c r="R86" s="1" t="str">
        <f>IF([pos kw in title]&gt;0,MID(J86,#REF!,4),IF([first '# in title]&gt;0,MID([title],[first '# in title],3),IF([first '# in title]&gt;0,MID([desc],#REF!,3),VLOOKUP([productid],$G$2:$R$1386,8))))</f>
        <v xml:space="preserve">15 </v>
      </c>
      <c r="S86" s="1" t="e">
        <f>IF([kw in desc]=[kw rough in title],[kw in desc]*1,IFERROR(LEFT([kw_dirty],3)*1,IFERROR(LEFT([kw_dirty],2)*1,"n.a.")))</f>
        <v>#N/A</v>
      </c>
      <c r="T86" s="1"/>
      <c r="U86" s="1" t="e">
        <f>VLOOKUP(Tabelle1[[#This Row],[productid]],Tabelle2[#All],2,FALSE)</f>
        <v>#N/A</v>
      </c>
    </row>
    <row r="87" spans="1:21" hidden="1">
      <c r="A87" t="s">
        <v>153</v>
      </c>
      <c r="B87">
        <v>2853</v>
      </c>
      <c r="C87">
        <v>288366</v>
      </c>
      <c r="D87" t="s">
        <v>154</v>
      </c>
      <c r="E87" t="s">
        <v>155</v>
      </c>
      <c r="F87">
        <v>18406</v>
      </c>
      <c r="G87">
        <v>2106162</v>
      </c>
      <c r="H87">
        <f t="shared" si="1"/>
        <v>30</v>
      </c>
      <c r="I87">
        <f t="array" ref="I87">MIN(IFERROR(FIND(IstNumbers,A87),""))</f>
        <v>20</v>
      </c>
      <c r="J87" s="1" t="str">
        <f>IF([first '# in title]&lt;[pos kw in title],MID([title],[pos kw in title]-6,6),#N/A)</f>
        <v xml:space="preserve">F (26 </v>
      </c>
      <c r="K8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87" s="1">
        <f>IFERROR(FIND("kW",[desc]),0)</f>
        <v>99</v>
      </c>
      <c r="M87">
        <f t="array" ref="M87">MIN(IFERROR(FIND(IstNumbers,E87),""))</f>
        <v>24</v>
      </c>
      <c r="N87" s="1" t="str">
        <f>IF([first '# in desc]&lt;[pos kw in desc],MID([desc],[pos kw in desc]-7,7))</f>
        <v xml:space="preserve">2 - 19 </v>
      </c>
      <c r="O87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87" s="1" t="str">
        <f>TRIM(IF([first '# in desc]&lt;[pos kw in desc],MID([desc],[pos kw in desc]-6,6),FALSE))</f>
        <v>- 19</v>
      </c>
      <c r="Q87" s="1">
        <f>IF(LEN([manuell])=0,IFERROR([kw fine in title]*1,IFERROR(SUMPRODUCT(COUNTIF(IsDigits,MID([kw in desc],ROW($A$1:$A$150),1)))=LEN([kw in desc]),#N/A)),[manuell])</f>
        <v>26</v>
      </c>
      <c r="R87" s="1" t="e">
        <f>IF([pos kw in title]&gt;0,MID(J87,#REF!,4),IF([first '# in title]&gt;0,MID([title],[first '# in title],3),IF([first '# in title]&gt;0,MID([desc],#REF!,3),VLOOKUP([productid],$G$2:$R$1386,8))))</f>
        <v>#REF!</v>
      </c>
      <c r="S87" s="1" t="str">
        <f>IF([kw in desc]=[kw rough in title],[kw in desc]*1,IFERROR(LEFT([kw_dirty],3)*1,IFERROR(LEFT([kw_dirty],2)*1,"n.a.")))</f>
        <v>n.a.</v>
      </c>
      <c r="T87" s="1"/>
      <c r="U87" s="1">
        <f>VLOOKUP(Tabelle1[[#This Row],[productid]],Tabelle2[#All],2,FALSE)</f>
        <v>26</v>
      </c>
    </row>
    <row r="88" spans="1:21" hidden="1">
      <c r="A88" t="s">
        <v>10360</v>
      </c>
      <c r="B88">
        <v>2599</v>
      </c>
      <c r="C88">
        <v>12041</v>
      </c>
      <c r="D88" t="s">
        <v>156</v>
      </c>
      <c r="E88" t="s">
        <v>9</v>
      </c>
      <c r="F88">
        <v>18406</v>
      </c>
      <c r="G88">
        <v>3118825</v>
      </c>
      <c r="H88">
        <f t="shared" si="1"/>
        <v>50</v>
      </c>
      <c r="I88">
        <f t="array" ref="I88">MIN(IFERROR(FIND(IstNumbers,A88),""))</f>
        <v>25</v>
      </c>
      <c r="J88" s="1" t="str">
        <f>IF([first '# in title]&lt;[pos kw in title],MID([title],[pos kw in title]-6,6),#N/A)</f>
        <v xml:space="preserve">(20,6 </v>
      </c>
      <c r="K88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88" s="1">
        <f>IFERROR(FIND("kW",[desc]),0)</f>
        <v>0</v>
      </c>
      <c r="M88">
        <f t="array" ref="M88">MIN(IFERROR(FIND(IstNumbers,E88),""))</f>
        <v>0</v>
      </c>
      <c r="N88" s="1" t="b">
        <f>IF([first '# in desc]&lt;[pos kw in desc],MID([desc],[pos kw in desc]-7,7))</f>
        <v>0</v>
      </c>
      <c r="O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8" s="1" t="str">
        <f>TRIM(IF([first '# in desc]&lt;[pos kw in desc],MID([desc],[pos kw in desc]-6,6),FALSE))</f>
        <v>FALSCH</v>
      </c>
      <c r="Q88" s="1">
        <f>IF(LEN([manuell])=0,IFERROR([kw fine in title]*1,IFERROR(SUMPRODUCT(COUNTIF(IsDigits,MID([kw in desc],ROW($A$1:$A$150),1)))=LEN([kw in desc]),#N/A)),[manuell])</f>
        <v>20.6</v>
      </c>
      <c r="R88" s="1" t="e">
        <f>IF([pos kw in title]&gt;0,MID(J88,#REF!,4),IF([first '# in title]&gt;0,MID([title],[first '# in title],3),IF([first '# in title]&gt;0,MID([desc],#REF!,3),VLOOKUP([productid],$G$2:$R$1386,8))))</f>
        <v>#REF!</v>
      </c>
      <c r="S88" s="1" t="str">
        <f>IF([kw in desc]=[kw rough in title],[kw in desc]*1,IFERROR(LEFT([kw_dirty],3)*1,IFERROR(LEFT([kw_dirty],2)*1,"n.a.")))</f>
        <v>n.a.</v>
      </c>
      <c r="T88" s="1"/>
      <c r="U88" s="1">
        <f>VLOOKUP(Tabelle1[[#This Row],[productid]],Tabelle2[#All],2,FALSE)</f>
        <v>20.6</v>
      </c>
    </row>
    <row r="89" spans="1:21" hidden="1">
      <c r="A89" t="s">
        <v>10358</v>
      </c>
      <c r="B89">
        <v>2925</v>
      </c>
      <c r="C89">
        <v>12041</v>
      </c>
      <c r="D89" t="s">
        <v>157</v>
      </c>
      <c r="E89" t="s">
        <v>9</v>
      </c>
      <c r="F89">
        <v>18406</v>
      </c>
      <c r="G89">
        <v>1221509</v>
      </c>
      <c r="H89">
        <f t="shared" si="1"/>
        <v>39</v>
      </c>
      <c r="I89">
        <f t="array" ref="I89">MIN(IFERROR(FIND(IstNumbers,A89),""))</f>
        <v>25</v>
      </c>
      <c r="J89" s="1" t="str">
        <f>IF([first '# in title]&lt;[pos kw in title],MID([title],[pos kw in title]-6,6),#N/A)</f>
        <v xml:space="preserve">(20,6 </v>
      </c>
      <c r="K89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89" s="1">
        <f>IFERROR(FIND("kW",[desc]),0)</f>
        <v>0</v>
      </c>
      <c r="M89">
        <f t="array" ref="M89">MIN(IFERROR(FIND(IstNumbers,E89),""))</f>
        <v>0</v>
      </c>
      <c r="N89" s="1" t="b">
        <f>IF([first '# in desc]&lt;[pos kw in desc],MID([desc],[pos kw in desc]-7,7))</f>
        <v>0</v>
      </c>
      <c r="O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9" s="1" t="str">
        <f>TRIM(IF([first '# in desc]&lt;[pos kw in desc],MID([desc],[pos kw in desc]-6,6),FALSE))</f>
        <v>FALSCH</v>
      </c>
      <c r="Q89" s="1">
        <f>IF(LEN([manuell])=0,IFERROR([kw fine in title]*1,IFERROR(SUMPRODUCT(COUNTIF(IsDigits,MID([kw in desc],ROW($A$1:$A$150),1)))=LEN([kw in desc]),#N/A)),[manuell])</f>
        <v>20.6</v>
      </c>
      <c r="R89" s="1" t="e">
        <f>IF([pos kw in title]&gt;0,MID(J89,#REF!,4),IF([first '# in title]&gt;0,MID([title],[first '# in title],3),IF([first '# in title]&gt;0,MID([desc],#REF!,3),VLOOKUP([productid],$G$2:$R$1386,8))))</f>
        <v>#REF!</v>
      </c>
      <c r="S89" s="1" t="str">
        <f>IF([kw in desc]=[kw rough in title],[kw in desc]*1,IFERROR(LEFT([kw_dirty],3)*1,IFERROR(LEFT([kw_dirty],2)*1,"n.a.")))</f>
        <v>n.a.</v>
      </c>
      <c r="T89" s="1"/>
      <c r="U89" s="1">
        <f>VLOOKUP(Tabelle1[[#This Row],[productid]],Tabelle2[#All],2,FALSE)</f>
        <v>20.6</v>
      </c>
    </row>
    <row r="90" spans="1:21" hidden="1">
      <c r="A90" t="s">
        <v>10359</v>
      </c>
      <c r="B90">
        <v>1578.57</v>
      </c>
      <c r="C90">
        <v>276812</v>
      </c>
      <c r="D90" t="s">
        <v>158</v>
      </c>
      <c r="E90" t="s">
        <v>159</v>
      </c>
      <c r="F90">
        <v>18406</v>
      </c>
      <c r="G90">
        <v>2467626</v>
      </c>
      <c r="H90">
        <f t="shared" si="1"/>
        <v>37</v>
      </c>
      <c r="I90">
        <f t="array" ref="I90">MIN(IFERROR(FIND(IstNumbers,A90),""))</f>
        <v>24</v>
      </c>
      <c r="J90" s="1" t="str">
        <f>IF([first '# in title]&lt;[pos kw in title],MID([title],[pos kw in title]-6,6),#N/A)</f>
        <v xml:space="preserve">(15,1 </v>
      </c>
      <c r="K90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90" s="1">
        <f>IFERROR(FIND("kW",[desc]),0)</f>
        <v>0</v>
      </c>
      <c r="M90">
        <f t="array" ref="M90">MIN(IFERROR(FIND(IstNumbers,E90),""))</f>
        <v>29</v>
      </c>
      <c r="N90" s="1" t="b">
        <f>IF([first '# in desc]&lt;[pos kw in desc],MID([desc],[pos kw in desc]-7,7))</f>
        <v>0</v>
      </c>
      <c r="O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0" s="1" t="str">
        <f>TRIM(IF([first '# in desc]&lt;[pos kw in desc],MID([desc],[pos kw in desc]-6,6),FALSE))</f>
        <v>FALSCH</v>
      </c>
      <c r="Q90" s="1">
        <f>IF(LEN([manuell])=0,IFERROR([kw fine in title]*1,IFERROR(SUMPRODUCT(COUNTIF(IsDigits,MID([kw in desc],ROW($A$1:$A$150),1)))=LEN([kw in desc]),#N/A)),[manuell])</f>
        <v>15.1</v>
      </c>
      <c r="R90" s="1" t="e">
        <f>IF([pos kw in title]&gt;0,MID(J90,#REF!,4),IF([first '# in title]&gt;0,MID([title],[first '# in title],3),IF([first '# in title]&gt;0,MID([desc],#REF!,3),VLOOKUP([productid],$G$2:$R$1386,8))))</f>
        <v>#REF!</v>
      </c>
      <c r="S90" s="1" t="str">
        <f>IF([kw in desc]=[kw rough in title],[kw in desc]*1,IFERROR(LEFT([kw_dirty],3)*1,IFERROR(LEFT([kw_dirty],2)*1,"n.a.")))</f>
        <v>n.a.</v>
      </c>
      <c r="T90" s="1"/>
      <c r="U90" s="1">
        <f>VLOOKUP(Tabelle1[[#This Row],[productid]],Tabelle2[#All],2,FALSE)</f>
        <v>15.1</v>
      </c>
    </row>
    <row r="91" spans="1:21">
      <c r="A91" t="s">
        <v>97</v>
      </c>
      <c r="B91">
        <v>2866.06</v>
      </c>
      <c r="C91">
        <v>276812</v>
      </c>
      <c r="D91" t="s">
        <v>160</v>
      </c>
      <c r="E91" t="s">
        <v>161</v>
      </c>
      <c r="F91">
        <v>18406</v>
      </c>
      <c r="G91">
        <v>2920589</v>
      </c>
      <c r="H91">
        <f t="shared" si="1"/>
        <v>0</v>
      </c>
      <c r="I91">
        <f t="array" ref="I91">MIN(IFERROR(FIND(IstNumbers,A91),""))</f>
        <v>24</v>
      </c>
      <c r="J91" s="1" t="e">
        <f>IF([first '# in title]&lt;[pos kw in title],MID([title],[pos kw in title]-6,6),#N/A)</f>
        <v>#N/A</v>
      </c>
      <c r="K91" s="1" t="e">
        <f>IFERROR(MID(SUBSTITUTE([kw rough in title],",","."),FIND("(",[kw rough in title])+1,20),SUBSTITUTE(IFERROR(MID([kw rough in title],FIND(" ",[kw rough in title])+1,20),[kw rough in title]),",","."))</f>
        <v>#N/A</v>
      </c>
      <c r="L91" s="1">
        <f>IFERROR(FIND("kW",[desc]),0)</f>
        <v>0</v>
      </c>
      <c r="M91">
        <f t="array" ref="M91">MIN(IFERROR(FIND(IstNumbers,E91),""))</f>
        <v>19</v>
      </c>
      <c r="N91" s="1" t="b">
        <f>IF([first '# in desc]&lt;[pos kw in desc],MID([desc],[pos kw in desc]-7,7))</f>
        <v>0</v>
      </c>
      <c r="O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1" s="1" t="str">
        <f>TRIM(IF([first '# in desc]&lt;[pos kw in desc],MID([desc],[pos kw in desc]-6,6),FALSE))</f>
        <v>FALSCH</v>
      </c>
      <c r="Q91" s="1" t="b">
        <f>IF(LEN([manuell])=0,IFERROR([kw fine in title]*1,IFERROR(SUMPRODUCT(COUNTIF(IsDigits,MID([kw in desc],ROW($A$1:$A$150),1)))=LEN([kw in desc]),#N/A)),[manuell])</f>
        <v>0</v>
      </c>
      <c r="R91" s="1" t="str">
        <f>IF([pos kw in title]&gt;0,MID(J91,#REF!,4),IF([first '# in title]&gt;0,MID([title],[first '# in title],3),IF([first '# in title]&gt;0,MID([desc],#REF!,3),VLOOKUP([productid],$G$2:$R$1386,8))))</f>
        <v>172</v>
      </c>
      <c r="S91" s="1" t="e">
        <f>IF([kw in desc]=[kw rough in title],[kw in desc]*1,IFERROR(LEFT([kw_dirty],3)*1,IFERROR(LEFT([kw_dirty],2)*1,"n.a.")))</f>
        <v>#N/A</v>
      </c>
      <c r="T91" s="1"/>
      <c r="U91" s="1" t="e">
        <f>VLOOKUP(Tabelle1[[#This Row],[productid]],Tabelle2[#All],2,FALSE)</f>
        <v>#N/A</v>
      </c>
    </row>
    <row r="92" spans="1:21" hidden="1">
      <c r="A92" t="s">
        <v>73</v>
      </c>
      <c r="B92">
        <v>3182</v>
      </c>
      <c r="C92">
        <v>9701</v>
      </c>
      <c r="D92" t="s">
        <v>162</v>
      </c>
      <c r="E92" t="s">
        <v>9</v>
      </c>
      <c r="F92">
        <v>18406</v>
      </c>
      <c r="G92">
        <v>1983604</v>
      </c>
      <c r="H92">
        <f t="shared" si="1"/>
        <v>30</v>
      </c>
      <c r="I92">
        <f t="array" ref="I92">MIN(IFERROR(FIND(IstNumbers,A92),""))</f>
        <v>20</v>
      </c>
      <c r="J92" s="1" t="str">
        <f>IF([first '# in title]&lt;[pos kw in title],MID([title],[pos kw in title]-6,6),#N/A)</f>
        <v xml:space="preserve">W (19 </v>
      </c>
      <c r="K92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92" s="1">
        <f>IFERROR(FIND("kW",[desc]),0)</f>
        <v>0</v>
      </c>
      <c r="M92">
        <f t="array" ref="M92">MIN(IFERROR(FIND(IstNumbers,E92),""))</f>
        <v>0</v>
      </c>
      <c r="N92" s="1" t="b">
        <f>IF([first '# in desc]&lt;[pos kw in desc],MID([desc],[pos kw in desc]-7,7))</f>
        <v>0</v>
      </c>
      <c r="O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" s="1" t="str">
        <f>TRIM(IF([first '# in desc]&lt;[pos kw in desc],MID([desc],[pos kw in desc]-6,6),FALSE))</f>
        <v>FALSCH</v>
      </c>
      <c r="Q92" s="1">
        <f>IF(LEN([manuell])=0,IFERROR([kw fine in title]*1,IFERROR(SUMPRODUCT(COUNTIF(IsDigits,MID([kw in desc],ROW($A$1:$A$150),1)))=LEN([kw in desc]),#N/A)),[manuell])</f>
        <v>19</v>
      </c>
      <c r="R92" s="1" t="e">
        <f>IF([pos kw in title]&gt;0,MID(J92,#REF!,4),IF([first '# in title]&gt;0,MID([title],[first '# in title],3),IF([first '# in title]&gt;0,MID([desc],#REF!,3),VLOOKUP([productid],$G$2:$R$1386,8))))</f>
        <v>#REF!</v>
      </c>
      <c r="S92" s="1" t="str">
        <f>IF([kw in desc]=[kw rough in title],[kw in desc]*1,IFERROR(LEFT([kw_dirty],3)*1,IFERROR(LEFT([kw_dirty],2)*1,"n.a.")))</f>
        <v>n.a.</v>
      </c>
      <c r="T92" s="1"/>
      <c r="U92" s="1">
        <f>VLOOKUP(Tabelle1[[#This Row],[productid]],Tabelle2[#All],2,FALSE)</f>
        <v>19</v>
      </c>
    </row>
    <row r="93" spans="1:21" hidden="1">
      <c r="A93" t="s">
        <v>23</v>
      </c>
      <c r="B93">
        <v>2172.9899999999998</v>
      </c>
      <c r="C93">
        <v>276812</v>
      </c>
      <c r="D93" t="s">
        <v>163</v>
      </c>
      <c r="E93" t="s">
        <v>164</v>
      </c>
      <c r="F93">
        <v>18406</v>
      </c>
      <c r="G93">
        <v>1064527</v>
      </c>
      <c r="H93">
        <f t="shared" si="1"/>
        <v>30</v>
      </c>
      <c r="I93">
        <f t="array" ref="I93">MIN(IFERROR(FIND(IstNumbers,A93),""))</f>
        <v>20</v>
      </c>
      <c r="J93" s="1" t="str">
        <f>IF([first '# in title]&lt;[pos kw in title],MID([title],[pos kw in title]-6,6),#N/A)</f>
        <v xml:space="preserve">W (19 </v>
      </c>
      <c r="K9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93" s="1">
        <f>IFERROR(FIND("kW",[desc]),0)</f>
        <v>63</v>
      </c>
      <c r="M93">
        <f t="array" ref="M93">MIN(IFERROR(FIND(IstNumbers,E93),""))</f>
        <v>24</v>
      </c>
      <c r="N93" s="1" t="str">
        <f>IF([first '# in desc]&lt;[pos kw in desc],MID([desc],[pos kw in desc]-7,7))</f>
        <v xml:space="preserve">- 19,0 </v>
      </c>
      <c r="O93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93" s="1" t="str">
        <f>TRIM(IF([first '# in desc]&lt;[pos kw in desc],MID([desc],[pos kw in desc]-6,6),FALSE))</f>
        <v>19,0</v>
      </c>
      <c r="Q93" s="1">
        <f>IF(LEN([manuell])=0,IFERROR([kw fine in title]*1,IFERROR(SUMPRODUCT(COUNTIF(IsDigits,MID([kw in desc],ROW($A$1:$A$150),1)))=LEN([kw in desc]),#N/A)),[manuell])</f>
        <v>19</v>
      </c>
      <c r="R93" s="1" t="e">
        <f>IF([pos kw in title]&gt;0,MID(J93,#REF!,4),IF([first '# in title]&gt;0,MID([title],[first '# in title],3),IF([first '# in title]&gt;0,MID([desc],#REF!,3),VLOOKUP([productid],$G$2:$R$1386,8))))</f>
        <v>#REF!</v>
      </c>
      <c r="S93" s="1" t="str">
        <f>IF([kw in desc]=[kw rough in title],[kw in desc]*1,IFERROR(LEFT([kw_dirty],3)*1,IFERROR(LEFT([kw_dirty],2)*1,"n.a.")))</f>
        <v>n.a.</v>
      </c>
      <c r="T93" s="1"/>
      <c r="U93" s="1">
        <f>VLOOKUP(Tabelle1[[#This Row],[productid]],Tabelle2[#All],2,FALSE)</f>
        <v>19</v>
      </c>
    </row>
    <row r="94" spans="1:21">
      <c r="A94" t="s">
        <v>165</v>
      </c>
      <c r="B94">
        <v>1974</v>
      </c>
      <c r="C94">
        <v>289859</v>
      </c>
      <c r="D94" t="s">
        <v>166</v>
      </c>
      <c r="E94" t="s">
        <v>167</v>
      </c>
      <c r="F94">
        <v>18406</v>
      </c>
      <c r="G94">
        <v>2286143</v>
      </c>
      <c r="H94">
        <f t="shared" si="1"/>
        <v>0</v>
      </c>
      <c r="I94">
        <f t="array" ref="I94">MIN(IFERROR(FIND(IstNumbers,A94),""))</f>
        <v>29</v>
      </c>
      <c r="J94" s="1" t="e">
        <f>IF([first '# in title]&lt;[pos kw in title],MID([title],[pos kw in title]-6,6),#N/A)</f>
        <v>#N/A</v>
      </c>
      <c r="K94" s="1" t="e">
        <f>IFERROR(MID(SUBSTITUTE([kw rough in title],",","."),FIND("(",[kw rough in title])+1,20),SUBSTITUTE(IFERROR(MID([kw rough in title],FIND(" ",[kw rough in title])+1,20),[kw rough in title]),",","."))</f>
        <v>#N/A</v>
      </c>
      <c r="L94" s="1">
        <f>IFERROR(FIND("kW",[desc]),0)</f>
        <v>0</v>
      </c>
      <c r="M94">
        <f t="array" ref="M94">MIN(IFERROR(FIND(IstNumbers,E94),""))</f>
        <v>33</v>
      </c>
      <c r="N94" s="1" t="b">
        <f>IF([first '# in desc]&lt;[pos kw in desc],MID([desc],[pos kw in desc]-7,7))</f>
        <v>0</v>
      </c>
      <c r="O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4" s="1" t="str">
        <f>TRIM(IF([first '# in desc]&lt;[pos kw in desc],MID([desc],[pos kw in desc]-6,6),FALSE))</f>
        <v>FALSCH</v>
      </c>
      <c r="Q94" s="1" t="b">
        <f>IF(LEN([manuell])=0,IFERROR([kw fine in title]*1,IFERROR(SUMPRODUCT(COUNTIF(IsDigits,MID([kw in desc],ROW($A$1:$A$150),1)))=LEN([kw in desc]),#N/A)),[manuell])</f>
        <v>0</v>
      </c>
      <c r="R94" s="1" t="str">
        <f>IF([pos kw in title]&gt;0,MID(J94,#REF!,4),IF([first '# in title]&gt;0,MID([title],[first '# in title],3),IF([first '# in title]&gt;0,MID([desc],#REF!,3),VLOOKUP([productid],$G$2:$R$1386,8))))</f>
        <v>146</v>
      </c>
      <c r="S94" s="1" t="e">
        <f>IF([kw in desc]=[kw rough in title],[kw in desc]*1,IFERROR(LEFT([kw_dirty],3)*1,IFERROR(LEFT([kw_dirty],2)*1,"n.a.")))</f>
        <v>#N/A</v>
      </c>
      <c r="T94" s="1"/>
      <c r="U94" s="1" t="e">
        <f>VLOOKUP(Tabelle1[[#This Row],[productid]],Tabelle2[#All],2,FALSE)</f>
        <v>#N/A</v>
      </c>
    </row>
    <row r="95" spans="1:21">
      <c r="A95" t="s">
        <v>137</v>
      </c>
      <c r="B95">
        <v>2359.5</v>
      </c>
      <c r="C95">
        <v>288366</v>
      </c>
      <c r="D95" t="s">
        <v>168</v>
      </c>
      <c r="E95" t="s">
        <v>169</v>
      </c>
      <c r="F95">
        <v>18406</v>
      </c>
      <c r="G95">
        <v>4199353</v>
      </c>
      <c r="H95">
        <f t="shared" si="1"/>
        <v>0</v>
      </c>
      <c r="I95">
        <f t="array" ref="I95">MIN(IFERROR(FIND(IstNumbers,A95),""))</f>
        <v>17</v>
      </c>
      <c r="J95" s="1" t="e">
        <f>IF([first '# in title]&lt;[pos kw in title],MID([title],[pos kw in title]-6,6),#N/A)</f>
        <v>#N/A</v>
      </c>
      <c r="K95" s="1" t="e">
        <f>IFERROR(MID(SUBSTITUTE([kw rough in title],",","."),FIND("(",[kw rough in title])+1,20),SUBSTITUTE(IFERROR(MID([kw rough in title],FIND(" ",[kw rough in title])+1,20),[kw rough in title]),",","."))</f>
        <v>#N/A</v>
      </c>
      <c r="L95" s="1">
        <f>IFERROR(FIND("kW",[desc]),0)</f>
        <v>0</v>
      </c>
      <c r="M95">
        <f t="array" ref="M95">MIN(IFERROR(FIND(IstNumbers,E95),""))</f>
        <v>14</v>
      </c>
      <c r="N95" s="1" t="b">
        <f>IF([first '# in desc]&lt;[pos kw in desc],MID([desc],[pos kw in desc]-7,7))</f>
        <v>0</v>
      </c>
      <c r="O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5" s="1" t="str">
        <f>TRIM(IF([first '# in desc]&lt;[pos kw in desc],MID([desc],[pos kw in desc]-6,6),FALSE))</f>
        <v>FALSCH</v>
      </c>
      <c r="Q95" s="1" t="b">
        <f>IF(LEN([manuell])=0,IFERROR([kw fine in title]*1,IFERROR(SUMPRODUCT(COUNTIF(IsDigits,MID([kw in desc],ROW($A$1:$A$150),1)))=LEN([kw in desc]),#N/A)),[manuell])</f>
        <v>0</v>
      </c>
      <c r="R95" s="1" t="str">
        <f>IF([pos kw in title]&gt;0,MID(J95,#REF!,4),IF([first '# in title]&gt;0,MID([title],[first '# in title],3),IF([first '# in title]&gt;0,MID([desc],#REF!,3),VLOOKUP([productid],$G$2:$R$1386,8))))</f>
        <v>-Pa</v>
      </c>
      <c r="S95" s="1" t="e">
        <f>IF([kw in desc]=[kw rough in title],[kw in desc]*1,IFERROR(LEFT([kw_dirty],3)*1,IFERROR(LEFT([kw_dirty],2)*1,"n.a.")))</f>
        <v>#N/A</v>
      </c>
      <c r="T95" s="1"/>
      <c r="U95" s="1" t="e">
        <f>VLOOKUP(Tabelle1[[#This Row],[productid]],Tabelle2[#All],2,FALSE)</f>
        <v>#N/A</v>
      </c>
    </row>
    <row r="96" spans="1:21">
      <c r="A96" t="s">
        <v>150</v>
      </c>
      <c r="B96">
        <v>1590</v>
      </c>
      <c r="C96">
        <v>9701</v>
      </c>
      <c r="D96" t="s">
        <v>170</v>
      </c>
      <c r="E96" t="s">
        <v>9</v>
      </c>
      <c r="F96">
        <v>18406</v>
      </c>
      <c r="G96">
        <v>3725813</v>
      </c>
      <c r="H96">
        <f t="shared" si="1"/>
        <v>0</v>
      </c>
      <c r="I96">
        <f t="array" ref="I96">MIN(IFERROR(FIND(IstNumbers,A96),""))</f>
        <v>15</v>
      </c>
      <c r="J96" s="1" t="e">
        <f>IF([first '# in title]&lt;[pos kw in title],MID([title],[pos kw in title]-6,6),#N/A)</f>
        <v>#N/A</v>
      </c>
      <c r="K96" s="1" t="e">
        <f>IFERROR(MID(SUBSTITUTE([kw rough in title],",","."),FIND("(",[kw rough in title])+1,20),SUBSTITUTE(IFERROR(MID([kw rough in title],FIND(" ",[kw rough in title])+1,20),[kw rough in title]),",","."))</f>
        <v>#N/A</v>
      </c>
      <c r="L96" s="1">
        <f>IFERROR(FIND("kW",[desc]),0)</f>
        <v>0</v>
      </c>
      <c r="M96">
        <f t="array" ref="M96">MIN(IFERROR(FIND(IstNumbers,E96),""))</f>
        <v>0</v>
      </c>
      <c r="N96" s="1" t="b">
        <f>IF([first '# in desc]&lt;[pos kw in desc],MID([desc],[pos kw in desc]-7,7))</f>
        <v>0</v>
      </c>
      <c r="O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6" s="1" t="str">
        <f>TRIM(IF([first '# in desc]&lt;[pos kw in desc],MID([desc],[pos kw in desc]-6,6),FALSE))</f>
        <v>FALSCH</v>
      </c>
      <c r="Q96" s="1" t="b">
        <f>IF(LEN([manuell])=0,IFERROR([kw fine in title]*1,IFERROR(SUMPRODUCT(COUNTIF(IsDigits,MID([kw in desc],ROW($A$1:$A$150),1)))=LEN([kw in desc]),#N/A)),[manuell])</f>
        <v>0</v>
      </c>
      <c r="R96" s="1" t="str">
        <f>IF([pos kw in title]&gt;0,MID(J96,#REF!,4),IF([first '# in title]&gt;0,MID([title],[first '# in title],3),IF([first '# in title]&gt;0,MID([desc],#REF!,3),VLOOKUP([productid],$G$2:$R$1386,8))))</f>
        <v xml:space="preserve">15 </v>
      </c>
      <c r="S96" s="1" t="e">
        <f>IF([kw in desc]=[kw rough in title],[kw in desc]*1,IFERROR(LEFT([kw_dirty],3)*1,IFERROR(LEFT([kw_dirty],2)*1,"n.a.")))</f>
        <v>#N/A</v>
      </c>
      <c r="T96" s="1"/>
      <c r="U96" s="1" t="e">
        <f>VLOOKUP(Tabelle1[[#This Row],[productid]],Tabelle2[#All],2,FALSE)</f>
        <v>#N/A</v>
      </c>
    </row>
    <row r="97" spans="1:21" hidden="1">
      <c r="A97" t="s">
        <v>153</v>
      </c>
      <c r="B97">
        <v>2853</v>
      </c>
      <c r="C97">
        <v>288366</v>
      </c>
      <c r="D97" t="s">
        <v>171</v>
      </c>
      <c r="E97" t="s">
        <v>172</v>
      </c>
      <c r="F97">
        <v>18406</v>
      </c>
      <c r="G97">
        <v>2106162</v>
      </c>
      <c r="H97">
        <f t="shared" si="1"/>
        <v>30</v>
      </c>
      <c r="I97">
        <f t="array" ref="I97">MIN(IFERROR(FIND(IstNumbers,A97),""))</f>
        <v>20</v>
      </c>
      <c r="J97" s="1" t="str">
        <f>IF([first '# in title]&lt;[pos kw in title],MID([title],[pos kw in title]-6,6),#N/A)</f>
        <v xml:space="preserve">F (26 </v>
      </c>
      <c r="K9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97" s="1">
        <f>IFERROR(FIND("kW",[desc]),0)</f>
        <v>99</v>
      </c>
      <c r="M97">
        <f t="array" ref="M97">MIN(IFERROR(FIND(IstNumbers,E97),""))</f>
        <v>24</v>
      </c>
      <c r="N97" s="1" t="str">
        <f>IF([first '# in desc]&lt;[pos kw in desc],MID([desc],[pos kw in desc]-7,7))</f>
        <v xml:space="preserve">2 - 19 </v>
      </c>
      <c r="O97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97" s="1" t="str">
        <f>TRIM(IF([first '# in desc]&lt;[pos kw in desc],MID([desc],[pos kw in desc]-6,6),FALSE))</f>
        <v>- 19</v>
      </c>
      <c r="Q97" s="1">
        <f>IF(LEN([manuell])=0,IFERROR([kw fine in title]*1,IFERROR(SUMPRODUCT(COUNTIF(IsDigits,MID([kw in desc],ROW($A$1:$A$150),1)))=LEN([kw in desc]),#N/A)),[manuell])</f>
        <v>26</v>
      </c>
      <c r="R97" s="1" t="e">
        <f>IF([pos kw in title]&gt;0,MID(J97,#REF!,4),IF([first '# in title]&gt;0,MID([title],[first '# in title],3),IF([first '# in title]&gt;0,MID([desc],#REF!,3),VLOOKUP([productid],$G$2:$R$1386,8))))</f>
        <v>#REF!</v>
      </c>
      <c r="S97" s="1" t="str">
        <f>IF([kw in desc]=[kw rough in title],[kw in desc]*1,IFERROR(LEFT([kw_dirty],3)*1,IFERROR(LEFT([kw_dirty],2)*1,"n.a.")))</f>
        <v>n.a.</v>
      </c>
      <c r="T97" s="1"/>
      <c r="U97" s="1">
        <f>VLOOKUP(Tabelle1[[#This Row],[productid]],Tabelle2[#All],2,FALSE)</f>
        <v>26</v>
      </c>
    </row>
    <row r="98" spans="1:21" hidden="1">
      <c r="A98" t="s">
        <v>10359</v>
      </c>
      <c r="B98">
        <v>1600.61</v>
      </c>
      <c r="C98">
        <v>12041</v>
      </c>
      <c r="D98" t="s">
        <v>173</v>
      </c>
      <c r="E98" t="s">
        <v>9</v>
      </c>
      <c r="F98">
        <v>18406</v>
      </c>
      <c r="G98">
        <v>2467626</v>
      </c>
      <c r="H98">
        <f t="shared" si="1"/>
        <v>37</v>
      </c>
      <c r="I98">
        <f t="array" ref="I98">MIN(IFERROR(FIND(IstNumbers,A98),""))</f>
        <v>24</v>
      </c>
      <c r="J98" s="1" t="str">
        <f>IF([first '# in title]&lt;[pos kw in title],MID([title],[pos kw in title]-6,6),#N/A)</f>
        <v xml:space="preserve">(15,1 </v>
      </c>
      <c r="K98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98" s="1">
        <f>IFERROR(FIND("kW",[desc]),0)</f>
        <v>0</v>
      </c>
      <c r="M98">
        <f t="array" ref="M98">MIN(IFERROR(FIND(IstNumbers,E98),""))</f>
        <v>0</v>
      </c>
      <c r="N98" s="1" t="b">
        <f>IF([first '# in desc]&lt;[pos kw in desc],MID([desc],[pos kw in desc]-7,7))</f>
        <v>0</v>
      </c>
      <c r="O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8" s="1" t="str">
        <f>TRIM(IF([first '# in desc]&lt;[pos kw in desc],MID([desc],[pos kw in desc]-6,6),FALSE))</f>
        <v>FALSCH</v>
      </c>
      <c r="Q98" s="1">
        <f>IF(LEN([manuell])=0,IFERROR([kw fine in title]*1,IFERROR(SUMPRODUCT(COUNTIF(IsDigits,MID([kw in desc],ROW($A$1:$A$150),1)))=LEN([kw in desc]),#N/A)),[manuell])</f>
        <v>15.1</v>
      </c>
      <c r="R98" s="1" t="e">
        <f>IF([pos kw in title]&gt;0,MID(J98,#REF!,4),IF([first '# in title]&gt;0,MID([title],[first '# in title],3),IF([first '# in title]&gt;0,MID([desc],#REF!,3),VLOOKUP([productid],$G$2:$R$1386,8))))</f>
        <v>#REF!</v>
      </c>
      <c r="S98" s="1" t="str">
        <f>IF([kw in desc]=[kw rough in title],[kw in desc]*1,IFERROR(LEFT([kw_dirty],3)*1,IFERROR(LEFT([kw_dirty],2)*1,"n.a.")))</f>
        <v>n.a.</v>
      </c>
      <c r="T98" s="1"/>
      <c r="U98" s="1">
        <f>VLOOKUP(Tabelle1[[#This Row],[productid]],Tabelle2[#All],2,FALSE)</f>
        <v>15.1</v>
      </c>
    </row>
    <row r="99" spans="1:21">
      <c r="A99" t="s">
        <v>97</v>
      </c>
      <c r="B99">
        <v>2918.3</v>
      </c>
      <c r="C99">
        <v>276812</v>
      </c>
      <c r="D99" t="s">
        <v>174</v>
      </c>
      <c r="E99" t="s">
        <v>175</v>
      </c>
      <c r="F99">
        <v>18406</v>
      </c>
      <c r="G99">
        <v>2920589</v>
      </c>
      <c r="H99">
        <f t="shared" si="1"/>
        <v>0</v>
      </c>
      <c r="I99">
        <f t="array" ref="I99">MIN(IFERROR(FIND(IstNumbers,A99),""))</f>
        <v>24</v>
      </c>
      <c r="J99" s="1" t="e">
        <f>IF([first '# in title]&lt;[pos kw in title],MID([title],[pos kw in title]-6,6),#N/A)</f>
        <v>#N/A</v>
      </c>
      <c r="K99" s="1" t="e">
        <f>IFERROR(MID(SUBSTITUTE([kw rough in title],",","."),FIND("(",[kw rough in title])+1,20),SUBSTITUTE(IFERROR(MID([kw rough in title],FIND(" ",[kw rough in title])+1,20),[kw rough in title]),",","."))</f>
        <v>#N/A</v>
      </c>
      <c r="L99" s="1">
        <f>IFERROR(FIND("kW",[desc]),0)</f>
        <v>0</v>
      </c>
      <c r="M99">
        <f t="array" ref="M99">MIN(IFERROR(FIND(IstNumbers,E99),""))</f>
        <v>19</v>
      </c>
      <c r="N99" s="1" t="b">
        <f>IF([first '# in desc]&lt;[pos kw in desc],MID([desc],[pos kw in desc]-7,7))</f>
        <v>0</v>
      </c>
      <c r="O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" s="1" t="str">
        <f>TRIM(IF([first '# in desc]&lt;[pos kw in desc],MID([desc],[pos kw in desc]-6,6),FALSE))</f>
        <v>FALSCH</v>
      </c>
      <c r="Q99" s="1" t="b">
        <f>IF(LEN([manuell])=0,IFERROR([kw fine in title]*1,IFERROR(SUMPRODUCT(COUNTIF(IsDigits,MID([kw in desc],ROW($A$1:$A$150),1)))=LEN([kw in desc]),#N/A)),[manuell])</f>
        <v>0</v>
      </c>
      <c r="R99" s="1" t="str">
        <f>IF([pos kw in title]&gt;0,MID(J99,#REF!,4),IF([first '# in title]&gt;0,MID([title],[first '# in title],3),IF([first '# in title]&gt;0,MID([desc],#REF!,3),VLOOKUP([productid],$G$2:$R$1386,8))))</f>
        <v>172</v>
      </c>
      <c r="S99" s="1" t="e">
        <f>IF([kw in desc]=[kw rough in title],[kw in desc]*1,IFERROR(LEFT([kw_dirty],3)*1,IFERROR(LEFT([kw_dirty],2)*1,"n.a.")))</f>
        <v>#N/A</v>
      </c>
      <c r="T99" s="1"/>
      <c r="U99" s="1" t="e">
        <f>VLOOKUP(Tabelle1[[#This Row],[productid]],Tabelle2[#All],2,FALSE)</f>
        <v>#N/A</v>
      </c>
    </row>
    <row r="100" spans="1:21" hidden="1">
      <c r="A100" t="s">
        <v>73</v>
      </c>
      <c r="B100">
        <v>3185</v>
      </c>
      <c r="C100">
        <v>289859</v>
      </c>
      <c r="D100" t="s">
        <v>176</v>
      </c>
      <c r="E100" t="s">
        <v>177</v>
      </c>
      <c r="F100">
        <v>18406</v>
      </c>
      <c r="G100">
        <v>1983604</v>
      </c>
      <c r="H100">
        <f t="shared" si="1"/>
        <v>30</v>
      </c>
      <c r="I100">
        <f t="array" ref="I100">MIN(IFERROR(FIND(IstNumbers,A100),""))</f>
        <v>20</v>
      </c>
      <c r="J100" s="1" t="str">
        <f>IF([first '# in title]&lt;[pos kw in title],MID([title],[pos kw in title]-6,6),#N/A)</f>
        <v xml:space="preserve">W (19 </v>
      </c>
      <c r="K10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00" s="1">
        <f>IFERROR(FIND("kW",[desc]),0)</f>
        <v>53</v>
      </c>
      <c r="M100">
        <f t="array" ref="M100">MIN(IFERROR(FIND(IstNumbers,E100),""))</f>
        <v>24</v>
      </c>
      <c r="N100" s="1" t="str">
        <f>IF([first '# in desc]&lt;[pos kw in desc],MID([desc],[pos kw in desc]-7,7))</f>
        <v xml:space="preserve">me, 19 </v>
      </c>
      <c r="O10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00" s="1" t="str">
        <f>TRIM(IF([first '# in desc]&lt;[pos kw in desc],MID([desc],[pos kw in desc]-6,6),FALSE))</f>
        <v>e, 19</v>
      </c>
      <c r="Q100" s="1">
        <f>IF(LEN([manuell])=0,IFERROR([kw fine in title]*1,IFERROR(SUMPRODUCT(COUNTIF(IsDigits,MID([kw in desc],ROW($A$1:$A$150),1)))=LEN([kw in desc]),#N/A)),[manuell])</f>
        <v>19</v>
      </c>
      <c r="R100" s="1" t="e">
        <f>IF([pos kw in title]&gt;0,MID(J100,#REF!,4),IF([first '# in title]&gt;0,MID([title],[first '# in title],3),IF([first '# in title]&gt;0,MID([desc],#REF!,3),VLOOKUP([productid],$G$2:$R$1386,8))))</f>
        <v>#REF!</v>
      </c>
      <c r="S100" s="1" t="str">
        <f>IF([kw in desc]=[kw rough in title],[kw in desc]*1,IFERROR(LEFT([kw_dirty],3)*1,IFERROR(LEFT([kw_dirty],2)*1,"n.a.")))</f>
        <v>n.a.</v>
      </c>
      <c r="T100" s="1"/>
      <c r="U100" s="1">
        <f>VLOOKUP(Tabelle1[[#This Row],[productid]],Tabelle2[#All],2,FALSE)</f>
        <v>19</v>
      </c>
    </row>
    <row r="101" spans="1:21">
      <c r="A101" t="s">
        <v>165</v>
      </c>
      <c r="B101">
        <v>1983</v>
      </c>
      <c r="C101">
        <v>289859</v>
      </c>
      <c r="D101" t="s">
        <v>178</v>
      </c>
      <c r="E101" t="s">
        <v>179</v>
      </c>
      <c r="F101">
        <v>18406</v>
      </c>
      <c r="G101">
        <v>2286143</v>
      </c>
      <c r="H101">
        <f t="shared" si="1"/>
        <v>0</v>
      </c>
      <c r="I101">
        <f t="array" ref="I101">MIN(IFERROR(FIND(IstNumbers,A101),""))</f>
        <v>29</v>
      </c>
      <c r="J101" s="1" t="e">
        <f>IF([first '# in title]&lt;[pos kw in title],MID([title],[pos kw in title]-6,6),#N/A)</f>
        <v>#N/A</v>
      </c>
      <c r="K101" s="1" t="e">
        <f>IFERROR(MID(SUBSTITUTE([kw rough in title],",","."),FIND("(",[kw rough in title])+1,20),SUBSTITUTE(IFERROR(MID([kw rough in title],FIND(" ",[kw rough in title])+1,20),[kw rough in title]),",","."))</f>
        <v>#N/A</v>
      </c>
      <c r="L101" s="1">
        <f>IFERROR(FIND("kW",[desc]),0)</f>
        <v>0</v>
      </c>
      <c r="M101">
        <f t="array" ref="M101">MIN(IFERROR(FIND(IstNumbers,E101),""))</f>
        <v>33</v>
      </c>
      <c r="N101" s="1" t="b">
        <f>IF([first '# in desc]&lt;[pos kw in desc],MID([desc],[pos kw in desc]-7,7))</f>
        <v>0</v>
      </c>
      <c r="O1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" s="1" t="str">
        <f>TRIM(IF([first '# in desc]&lt;[pos kw in desc],MID([desc],[pos kw in desc]-6,6),FALSE))</f>
        <v>FALSCH</v>
      </c>
      <c r="Q101" s="1" t="b">
        <f>IF(LEN([manuell])=0,IFERROR([kw fine in title]*1,IFERROR(SUMPRODUCT(COUNTIF(IsDigits,MID([kw in desc],ROW($A$1:$A$150),1)))=LEN([kw in desc]),#N/A)),[manuell])</f>
        <v>0</v>
      </c>
      <c r="R101" s="1" t="str">
        <f>IF([pos kw in title]&gt;0,MID(J101,#REF!,4),IF([first '# in title]&gt;0,MID([title],[first '# in title],3),IF([first '# in title]&gt;0,MID([desc],#REF!,3),VLOOKUP([productid],$G$2:$R$1386,8))))</f>
        <v>146</v>
      </c>
      <c r="S101" s="1" t="e">
        <f>IF([kw in desc]=[kw rough in title],[kw in desc]*1,IFERROR(LEFT([kw_dirty],3)*1,IFERROR(LEFT([kw_dirty],2)*1,"n.a.")))</f>
        <v>#N/A</v>
      </c>
      <c r="T101" s="1"/>
      <c r="U101" s="1" t="e">
        <f>VLOOKUP(Tabelle1[[#This Row],[productid]],Tabelle2[#All],2,FALSE)</f>
        <v>#N/A</v>
      </c>
    </row>
    <row r="102" spans="1:21">
      <c r="A102" t="s">
        <v>137</v>
      </c>
      <c r="B102">
        <v>2359.5</v>
      </c>
      <c r="C102">
        <v>288366</v>
      </c>
      <c r="D102" t="s">
        <v>180</v>
      </c>
      <c r="E102" t="s">
        <v>181</v>
      </c>
      <c r="F102">
        <v>18406</v>
      </c>
      <c r="G102">
        <v>4199353</v>
      </c>
      <c r="H102">
        <f t="shared" si="1"/>
        <v>0</v>
      </c>
      <c r="I102">
        <f t="array" ref="I102">MIN(IFERROR(FIND(IstNumbers,A102),""))</f>
        <v>17</v>
      </c>
      <c r="J102" s="1" t="e">
        <f>IF([first '# in title]&lt;[pos kw in title],MID([title],[pos kw in title]-6,6),#N/A)</f>
        <v>#N/A</v>
      </c>
      <c r="K102" s="1" t="e">
        <f>IFERROR(MID(SUBSTITUTE([kw rough in title],",","."),FIND("(",[kw rough in title])+1,20),SUBSTITUTE(IFERROR(MID([kw rough in title],FIND(" ",[kw rough in title])+1,20),[kw rough in title]),",","."))</f>
        <v>#N/A</v>
      </c>
      <c r="L102" s="1">
        <f>IFERROR(FIND("kW",[desc]),0)</f>
        <v>0</v>
      </c>
      <c r="M102">
        <f t="array" ref="M102">MIN(IFERROR(FIND(IstNumbers,E102),""))</f>
        <v>14</v>
      </c>
      <c r="N102" s="1" t="b">
        <f>IF([first '# in desc]&lt;[pos kw in desc],MID([desc],[pos kw in desc]-7,7))</f>
        <v>0</v>
      </c>
      <c r="O1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" s="1" t="str">
        <f>TRIM(IF([first '# in desc]&lt;[pos kw in desc],MID([desc],[pos kw in desc]-6,6),FALSE))</f>
        <v>FALSCH</v>
      </c>
      <c r="Q102" s="1" t="b">
        <f>IF(LEN([manuell])=0,IFERROR([kw fine in title]*1,IFERROR(SUMPRODUCT(COUNTIF(IsDigits,MID([kw in desc],ROW($A$1:$A$150),1)))=LEN([kw in desc]),#N/A)),[manuell])</f>
        <v>0</v>
      </c>
      <c r="R102" s="1" t="str">
        <f>IF([pos kw in title]&gt;0,MID(J102,#REF!,4),IF([first '# in title]&gt;0,MID([title],[first '# in title],3),IF([first '# in title]&gt;0,MID([desc],#REF!,3),VLOOKUP([productid],$G$2:$R$1386,8))))</f>
        <v>-Pa</v>
      </c>
      <c r="S102" s="1" t="e">
        <f>IF([kw in desc]=[kw rough in title],[kw in desc]*1,IFERROR(LEFT([kw_dirty],3)*1,IFERROR(LEFT([kw_dirty],2)*1,"n.a.")))</f>
        <v>#N/A</v>
      </c>
      <c r="T102" s="1"/>
      <c r="U102" s="1" t="e">
        <f>VLOOKUP(Tabelle1[[#This Row],[productid]],Tabelle2[#All],2,FALSE)</f>
        <v>#N/A</v>
      </c>
    </row>
    <row r="103" spans="1:21">
      <c r="A103" t="s">
        <v>150</v>
      </c>
      <c r="B103">
        <v>1615</v>
      </c>
      <c r="C103">
        <v>9701</v>
      </c>
      <c r="D103" t="s">
        <v>182</v>
      </c>
      <c r="E103" t="s">
        <v>9</v>
      </c>
      <c r="F103">
        <v>18406</v>
      </c>
      <c r="G103">
        <v>3725813</v>
      </c>
      <c r="H103">
        <f t="shared" si="1"/>
        <v>0</v>
      </c>
      <c r="I103">
        <f t="array" ref="I103">MIN(IFERROR(FIND(IstNumbers,A103),""))</f>
        <v>15</v>
      </c>
      <c r="J103" s="1" t="e">
        <f>IF([first '# in title]&lt;[pos kw in title],MID([title],[pos kw in title]-6,6),#N/A)</f>
        <v>#N/A</v>
      </c>
      <c r="K103" s="1" t="e">
        <f>IFERROR(MID(SUBSTITUTE([kw rough in title],",","."),FIND("(",[kw rough in title])+1,20),SUBSTITUTE(IFERROR(MID([kw rough in title],FIND(" ",[kw rough in title])+1,20),[kw rough in title]),",","."))</f>
        <v>#N/A</v>
      </c>
      <c r="L103" s="1">
        <f>IFERROR(FIND("kW",[desc]),0)</f>
        <v>0</v>
      </c>
      <c r="M103">
        <f t="array" ref="M103">MIN(IFERROR(FIND(IstNumbers,E103),""))</f>
        <v>0</v>
      </c>
      <c r="N103" s="1" t="b">
        <f>IF([first '# in desc]&lt;[pos kw in desc],MID([desc],[pos kw in desc]-7,7))</f>
        <v>0</v>
      </c>
      <c r="O1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" s="1" t="str">
        <f>TRIM(IF([first '# in desc]&lt;[pos kw in desc],MID([desc],[pos kw in desc]-6,6),FALSE))</f>
        <v>FALSCH</v>
      </c>
      <c r="Q103" s="1" t="b">
        <f>IF(LEN([manuell])=0,IFERROR([kw fine in title]*1,IFERROR(SUMPRODUCT(COUNTIF(IsDigits,MID([kw in desc],ROW($A$1:$A$150),1)))=LEN([kw in desc]),#N/A)),[manuell])</f>
        <v>0</v>
      </c>
      <c r="R103" s="1" t="str">
        <f>IF([pos kw in title]&gt;0,MID(J103,#REF!,4),IF([first '# in title]&gt;0,MID([title],[first '# in title],3),IF([first '# in title]&gt;0,MID([desc],#REF!,3),VLOOKUP([productid],$G$2:$R$1386,8))))</f>
        <v xml:space="preserve">15 </v>
      </c>
      <c r="S103" s="1" t="e">
        <f>IF([kw in desc]=[kw rough in title],[kw in desc]*1,IFERROR(LEFT([kw_dirty],3)*1,IFERROR(LEFT([kw_dirty],2)*1,"n.a.")))</f>
        <v>#N/A</v>
      </c>
      <c r="T103" s="1"/>
      <c r="U103" s="1" t="e">
        <f>VLOOKUP(Tabelle1[[#This Row],[productid]],Tabelle2[#All],2,FALSE)</f>
        <v>#N/A</v>
      </c>
    </row>
    <row r="104" spans="1:21" hidden="1">
      <c r="A104" t="s">
        <v>153</v>
      </c>
      <c r="B104">
        <v>2880</v>
      </c>
      <c r="C104">
        <v>289859</v>
      </c>
      <c r="D104" t="s">
        <v>183</v>
      </c>
      <c r="E104" t="s">
        <v>184</v>
      </c>
      <c r="F104">
        <v>18406</v>
      </c>
      <c r="G104">
        <v>2106162</v>
      </c>
      <c r="H104">
        <f t="shared" si="1"/>
        <v>30</v>
      </c>
      <c r="I104">
        <f t="array" ref="I104">MIN(IFERROR(FIND(IstNumbers,A104),""))</f>
        <v>20</v>
      </c>
      <c r="J104" s="1" t="str">
        <f>IF([first '# in title]&lt;[pos kw in title],MID([title],[pos kw in title]-6,6),#N/A)</f>
        <v xml:space="preserve">F (26 </v>
      </c>
      <c r="K10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04" s="1">
        <f>IFERROR(FIND("kW",[desc]),0)</f>
        <v>62</v>
      </c>
      <c r="M104">
        <f t="array" ref="M104">MIN(IFERROR(FIND(IstNumbers,E104),""))</f>
        <v>24</v>
      </c>
      <c r="N104" s="1" t="str">
        <f>IF([first '# in desc]&lt;[pos kw in desc],MID([desc],[pos kw in desc]-7,7))</f>
        <v xml:space="preserve">me, 26 </v>
      </c>
      <c r="O10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04" s="1" t="str">
        <f>TRIM(IF([first '# in desc]&lt;[pos kw in desc],MID([desc],[pos kw in desc]-6,6),FALSE))</f>
        <v>e, 26</v>
      </c>
      <c r="Q104" s="1">
        <f>IF(LEN([manuell])=0,IFERROR([kw fine in title]*1,IFERROR(SUMPRODUCT(COUNTIF(IsDigits,MID([kw in desc],ROW($A$1:$A$150),1)))=LEN([kw in desc]),#N/A)),[manuell])</f>
        <v>26</v>
      </c>
      <c r="R104" s="1" t="e">
        <f>IF([pos kw in title]&gt;0,MID(J104,#REF!,4),IF([first '# in title]&gt;0,MID([title],[first '# in title],3),IF([first '# in title]&gt;0,MID([desc],#REF!,3),VLOOKUP([productid],$G$2:$R$1386,8))))</f>
        <v>#REF!</v>
      </c>
      <c r="S104" s="1" t="str">
        <f>IF([kw in desc]=[kw rough in title],[kw in desc]*1,IFERROR(LEFT([kw_dirty],3)*1,IFERROR(LEFT([kw_dirty],2)*1,"n.a.")))</f>
        <v>n.a.</v>
      </c>
      <c r="T104" s="1"/>
      <c r="U104" s="1">
        <f>VLOOKUP(Tabelle1[[#This Row],[productid]],Tabelle2[#All],2,FALSE)</f>
        <v>26</v>
      </c>
    </row>
    <row r="105" spans="1:21" hidden="1">
      <c r="A105" t="s">
        <v>10359</v>
      </c>
      <c r="B105">
        <v>1629</v>
      </c>
      <c r="C105">
        <v>273949</v>
      </c>
      <c r="D105" t="s">
        <v>185</v>
      </c>
      <c r="E105" t="s">
        <v>186</v>
      </c>
      <c r="F105">
        <v>18406</v>
      </c>
      <c r="G105">
        <v>2467626</v>
      </c>
      <c r="H105">
        <f t="shared" si="1"/>
        <v>37</v>
      </c>
      <c r="I105">
        <f t="array" ref="I105">MIN(IFERROR(FIND(IstNumbers,A105),""))</f>
        <v>24</v>
      </c>
      <c r="J105" s="1" t="str">
        <f>IF([first '# in title]&lt;[pos kw in title],MID([title],[pos kw in title]-6,6),#N/A)</f>
        <v xml:space="preserve">(15,1 </v>
      </c>
      <c r="K105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05" s="1">
        <f>IFERROR(FIND("kW",[desc]),0)</f>
        <v>37</v>
      </c>
      <c r="M105">
        <f t="array" ref="M105">MIN(IFERROR(FIND(IstNumbers,E105),""))</f>
        <v>29</v>
      </c>
      <c r="N105" s="1" t="str">
        <f>IF([first '# in desc]&lt;[pos kw in desc],MID([desc],[pos kw in desc]-7,7))</f>
        <v xml:space="preserve">72, 14 </v>
      </c>
      <c r="O105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05" s="1" t="str">
        <f>TRIM(IF([first '# in desc]&lt;[pos kw in desc],MID([desc],[pos kw in desc]-6,6),FALSE))</f>
        <v>2, 14</v>
      </c>
      <c r="Q105" s="1">
        <f>IF(LEN([manuell])=0,IFERROR([kw fine in title]*1,IFERROR(SUMPRODUCT(COUNTIF(IsDigits,MID([kw in desc],ROW($A$1:$A$150),1)))=LEN([kw in desc]),#N/A)),[manuell])</f>
        <v>15.1</v>
      </c>
      <c r="R105" s="1" t="e">
        <f>IF([pos kw in title]&gt;0,MID(J105,#REF!,4),IF([first '# in title]&gt;0,MID([title],[first '# in title],3),IF([first '# in title]&gt;0,MID([desc],#REF!,3),VLOOKUP([productid],$G$2:$R$1386,8))))</f>
        <v>#REF!</v>
      </c>
      <c r="S105" s="1" t="str">
        <f>IF([kw in desc]=[kw rough in title],[kw in desc]*1,IFERROR(LEFT([kw_dirty],3)*1,IFERROR(LEFT([kw_dirty],2)*1,"n.a.")))</f>
        <v>n.a.</v>
      </c>
      <c r="T105" s="1"/>
      <c r="U105" s="1">
        <f>VLOOKUP(Tabelle1[[#This Row],[productid]],Tabelle2[#All],2,FALSE)</f>
        <v>15.1</v>
      </c>
    </row>
    <row r="106" spans="1:21">
      <c r="A106" t="s">
        <v>97</v>
      </c>
      <c r="B106">
        <v>2918.3</v>
      </c>
      <c r="C106">
        <v>276812</v>
      </c>
      <c r="D106" t="s">
        <v>187</v>
      </c>
      <c r="E106" t="s">
        <v>188</v>
      </c>
      <c r="F106">
        <v>18406</v>
      </c>
      <c r="G106">
        <v>2920589</v>
      </c>
      <c r="H106">
        <f t="shared" si="1"/>
        <v>0</v>
      </c>
      <c r="I106">
        <f t="array" ref="I106">MIN(IFERROR(FIND(IstNumbers,A106),""))</f>
        <v>24</v>
      </c>
      <c r="J106" s="1" t="e">
        <f>IF([first '# in title]&lt;[pos kw in title],MID([title],[pos kw in title]-6,6),#N/A)</f>
        <v>#N/A</v>
      </c>
      <c r="K106" s="1" t="e">
        <f>IFERROR(MID(SUBSTITUTE([kw rough in title],",","."),FIND("(",[kw rough in title])+1,20),SUBSTITUTE(IFERROR(MID([kw rough in title],FIND(" ",[kw rough in title])+1,20),[kw rough in title]),",","."))</f>
        <v>#N/A</v>
      </c>
      <c r="L106" s="1">
        <f>IFERROR(FIND("kW",[desc]),0)</f>
        <v>0</v>
      </c>
      <c r="M106">
        <f t="array" ref="M106">MIN(IFERROR(FIND(IstNumbers,E106),""))</f>
        <v>19</v>
      </c>
      <c r="N106" s="1" t="b">
        <f>IF([first '# in desc]&lt;[pos kw in desc],MID([desc],[pos kw in desc]-7,7))</f>
        <v>0</v>
      </c>
      <c r="O1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" s="1" t="str">
        <f>TRIM(IF([first '# in desc]&lt;[pos kw in desc],MID([desc],[pos kw in desc]-6,6),FALSE))</f>
        <v>FALSCH</v>
      </c>
      <c r="Q106" s="1" t="b">
        <f>IF(LEN([manuell])=0,IFERROR([kw fine in title]*1,IFERROR(SUMPRODUCT(COUNTIF(IsDigits,MID([kw in desc],ROW($A$1:$A$150),1)))=LEN([kw in desc]),#N/A)),[manuell])</f>
        <v>0</v>
      </c>
      <c r="R106" s="1" t="str">
        <f>IF([pos kw in title]&gt;0,MID(J106,#REF!,4),IF([first '# in title]&gt;0,MID([title],[first '# in title],3),IF([first '# in title]&gt;0,MID([desc],#REF!,3),VLOOKUP([productid],$G$2:$R$1386,8))))</f>
        <v>172</v>
      </c>
      <c r="S106" s="1" t="e">
        <f>IF([kw in desc]=[kw rough in title],[kw in desc]*1,IFERROR(LEFT([kw_dirty],3)*1,IFERROR(LEFT([kw_dirty],2)*1,"n.a.")))</f>
        <v>#N/A</v>
      </c>
      <c r="T106" s="1"/>
      <c r="U106" s="1" t="e">
        <f>VLOOKUP(Tabelle1[[#This Row],[productid]],Tabelle2[#All],2,FALSE)</f>
        <v>#N/A</v>
      </c>
    </row>
    <row r="107" spans="1:21" hidden="1">
      <c r="A107" t="s">
        <v>73</v>
      </c>
      <c r="B107">
        <v>3235</v>
      </c>
      <c r="C107">
        <v>289859</v>
      </c>
      <c r="D107" t="s">
        <v>189</v>
      </c>
      <c r="E107" t="s">
        <v>190</v>
      </c>
      <c r="F107">
        <v>18406</v>
      </c>
      <c r="G107">
        <v>1983604</v>
      </c>
      <c r="H107">
        <f t="shared" si="1"/>
        <v>30</v>
      </c>
      <c r="I107">
        <f t="array" ref="I107">MIN(IFERROR(FIND(IstNumbers,A107),""))</f>
        <v>20</v>
      </c>
      <c r="J107" s="1" t="str">
        <f>IF([first '# in title]&lt;[pos kw in title],MID([title],[pos kw in title]-6,6),#N/A)</f>
        <v xml:space="preserve">W (19 </v>
      </c>
      <c r="K10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07" s="1">
        <f>IFERROR(FIND("kW",[desc]),0)</f>
        <v>53</v>
      </c>
      <c r="M107">
        <f t="array" ref="M107">MIN(IFERROR(FIND(IstNumbers,E107),""))</f>
        <v>24</v>
      </c>
      <c r="N107" s="1" t="str">
        <f>IF([first '# in desc]&lt;[pos kw in desc],MID([desc],[pos kw in desc]-7,7))</f>
        <v xml:space="preserve">me, 19 </v>
      </c>
      <c r="O10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07" s="1" t="str">
        <f>TRIM(IF([first '# in desc]&lt;[pos kw in desc],MID([desc],[pos kw in desc]-6,6),FALSE))</f>
        <v>e, 19</v>
      </c>
      <c r="Q107" s="1">
        <f>IF(LEN([manuell])=0,IFERROR([kw fine in title]*1,IFERROR(SUMPRODUCT(COUNTIF(IsDigits,MID([kw in desc],ROW($A$1:$A$150),1)))=LEN([kw in desc]),#N/A)),[manuell])</f>
        <v>19</v>
      </c>
      <c r="R107" s="1" t="e">
        <f>IF([pos kw in title]&gt;0,MID(J107,#REF!,4),IF([first '# in title]&gt;0,MID([title],[first '# in title],3),IF([first '# in title]&gt;0,MID([desc],#REF!,3),VLOOKUP([productid],$G$2:$R$1386,8))))</f>
        <v>#REF!</v>
      </c>
      <c r="S107" s="1" t="str">
        <f>IF([kw in desc]=[kw rough in title],[kw in desc]*1,IFERROR(LEFT([kw_dirty],3)*1,IFERROR(LEFT([kw_dirty],2)*1,"n.a.")))</f>
        <v>n.a.</v>
      </c>
      <c r="T107" s="1"/>
      <c r="U107" s="1">
        <f>VLOOKUP(Tabelle1[[#This Row],[productid]],Tabelle2[#All],2,FALSE)</f>
        <v>19</v>
      </c>
    </row>
    <row r="108" spans="1:21">
      <c r="A108" t="s">
        <v>165</v>
      </c>
      <c r="B108">
        <v>2049</v>
      </c>
      <c r="C108">
        <v>289859</v>
      </c>
      <c r="D108" t="s">
        <v>191</v>
      </c>
      <c r="E108" t="s">
        <v>192</v>
      </c>
      <c r="F108">
        <v>18406</v>
      </c>
      <c r="G108">
        <v>2286143</v>
      </c>
      <c r="H108">
        <f t="shared" si="1"/>
        <v>0</v>
      </c>
      <c r="I108">
        <f t="array" ref="I108">MIN(IFERROR(FIND(IstNumbers,A108),""))</f>
        <v>29</v>
      </c>
      <c r="J108" s="1" t="e">
        <f>IF([first '# in title]&lt;[pos kw in title],MID([title],[pos kw in title]-6,6),#N/A)</f>
        <v>#N/A</v>
      </c>
      <c r="K108" s="1" t="e">
        <f>IFERROR(MID(SUBSTITUTE([kw rough in title],",","."),FIND("(",[kw rough in title])+1,20),SUBSTITUTE(IFERROR(MID([kw rough in title],FIND(" ",[kw rough in title])+1,20),[kw rough in title]),",","."))</f>
        <v>#N/A</v>
      </c>
      <c r="L108" s="1">
        <f>IFERROR(FIND("kW",[desc]),0)</f>
        <v>0</v>
      </c>
      <c r="M108">
        <f t="array" ref="M108">MIN(IFERROR(FIND(IstNumbers,E108),""))</f>
        <v>33</v>
      </c>
      <c r="N108" s="1" t="b">
        <f>IF([first '# in desc]&lt;[pos kw in desc],MID([desc],[pos kw in desc]-7,7))</f>
        <v>0</v>
      </c>
      <c r="O1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8" s="1" t="str">
        <f>TRIM(IF([first '# in desc]&lt;[pos kw in desc],MID([desc],[pos kw in desc]-6,6),FALSE))</f>
        <v>FALSCH</v>
      </c>
      <c r="Q108" s="1" t="b">
        <f>IF(LEN([manuell])=0,IFERROR([kw fine in title]*1,IFERROR(SUMPRODUCT(COUNTIF(IsDigits,MID([kw in desc],ROW($A$1:$A$150),1)))=LEN([kw in desc]),#N/A)),[manuell])</f>
        <v>0</v>
      </c>
      <c r="R108" s="1" t="str">
        <f>IF([pos kw in title]&gt;0,MID(J108,#REF!,4),IF([first '# in title]&gt;0,MID([title],[first '# in title],3),IF([first '# in title]&gt;0,MID([desc],#REF!,3),VLOOKUP([productid],$G$2:$R$1386,8))))</f>
        <v>146</v>
      </c>
      <c r="S108" s="1" t="e">
        <f>IF([kw in desc]=[kw rough in title],[kw in desc]*1,IFERROR(LEFT([kw_dirty],3)*1,IFERROR(LEFT([kw_dirty],2)*1,"n.a.")))</f>
        <v>#N/A</v>
      </c>
      <c r="T108" s="1"/>
      <c r="U108" s="1" t="e">
        <f>VLOOKUP(Tabelle1[[#This Row],[productid]],Tabelle2[#All],2,FALSE)</f>
        <v>#N/A</v>
      </c>
    </row>
    <row r="109" spans="1:21" hidden="1">
      <c r="A109" t="s">
        <v>150</v>
      </c>
      <c r="B109">
        <v>1799</v>
      </c>
      <c r="C109">
        <v>288366</v>
      </c>
      <c r="D109" t="s">
        <v>193</v>
      </c>
      <c r="E109" t="s">
        <v>194</v>
      </c>
      <c r="F109">
        <v>18406</v>
      </c>
      <c r="G109">
        <v>3725813</v>
      </c>
      <c r="H109">
        <f t="shared" si="1"/>
        <v>0</v>
      </c>
      <c r="I109">
        <f t="array" ref="I109">MIN(IFERROR(FIND(IstNumbers,A109),""))</f>
        <v>15</v>
      </c>
      <c r="J109" s="1" t="e">
        <f>IF([first '# in title]&lt;[pos kw in title],MID([title],[pos kw in title]-6,6),#N/A)</f>
        <v>#N/A</v>
      </c>
      <c r="K109" s="1" t="e">
        <f>IFERROR(MID(SUBSTITUTE([kw rough in title],",","."),FIND("(",[kw rough in title])+1,20),SUBSTITUTE(IFERROR(MID([kw rough in title],FIND(" ",[kw rough in title])+1,20),[kw rough in title]),",","."))</f>
        <v>#N/A</v>
      </c>
      <c r="L109" s="1">
        <f>IFERROR(FIND("kW",[desc]),0)</f>
        <v>56</v>
      </c>
      <c r="M109">
        <f t="array" ref="M109">MIN(IFERROR(FIND(IstNumbers,E109),""))</f>
        <v>16</v>
      </c>
      <c r="N109" s="1" t="str">
        <f>IF([first '# in desc]&lt;[pos kw in desc],MID([desc],[pos kw in desc]-7,7))</f>
        <v xml:space="preserve">- 15,6 </v>
      </c>
      <c r="O109" s="1" t="str">
        <f>IFERROR(SUBSTITUTE(MID([kw rough in desc],FIND("(",[kw rough in desc])+1,20),",","."),IFERROR(SUBSTITUTE(TRIM(SUBSTITUTE(SUBSTITUTE(MID([kw rough in desc],FIND(" ",TRIM([kw rough in desc]))+1,20),"""",""),"/","")),",","."),#N/A))</f>
        <v>15.6</v>
      </c>
      <c r="P109" s="1" t="str">
        <f>TRIM(IF([first '# in desc]&lt;[pos kw in desc],MID([desc],[pos kw in desc]-6,6),FALSE))</f>
        <v>15,6</v>
      </c>
      <c r="Q109" s="1" t="str">
        <f>IF(LEN([manuell])=0,IFERROR([kw fine in title]*1,IFERROR(SUMPRODUCT(COUNTIF(IsDigits,MID([kw in desc],ROW($A$1:$A$150),1)))=LEN([kw in desc]),#N/A)),[manuell])</f>
        <v>6,1 - 15,6</v>
      </c>
      <c r="R109" s="1" t="str">
        <f>IF([pos kw in title]&gt;0,MID(J109,#REF!,4),IF([first '# in title]&gt;0,MID([title],[first '# in title],3),IF([first '# in title]&gt;0,MID([desc],#REF!,3),VLOOKUP([productid],$G$2:$R$1386,8))))</f>
        <v xml:space="preserve">15 </v>
      </c>
      <c r="S109" s="1" t="e">
        <f>IF([kw in desc]=[kw rough in title],[kw in desc]*1,IFERROR(LEFT([kw_dirty],3)*1,IFERROR(LEFT([kw_dirty],2)*1,"n.a.")))</f>
        <v>#N/A</v>
      </c>
      <c r="T109" s="1" t="s">
        <v>10417</v>
      </c>
      <c r="U109" s="1" t="e">
        <f>VLOOKUP(Tabelle1[[#This Row],[productid]],Tabelle2[#All],2,FALSE)</f>
        <v>#N/A</v>
      </c>
    </row>
    <row r="110" spans="1:21" hidden="1">
      <c r="A110" t="s">
        <v>153</v>
      </c>
      <c r="B110">
        <v>2916.5</v>
      </c>
      <c r="C110">
        <v>9701</v>
      </c>
      <c r="D110" t="s">
        <v>195</v>
      </c>
      <c r="E110" t="s">
        <v>9</v>
      </c>
      <c r="F110">
        <v>18406</v>
      </c>
      <c r="G110">
        <v>2106162</v>
      </c>
      <c r="H110">
        <f t="shared" si="1"/>
        <v>30</v>
      </c>
      <c r="I110">
        <f t="array" ref="I110">MIN(IFERROR(FIND(IstNumbers,A110),""))</f>
        <v>20</v>
      </c>
      <c r="J110" s="1" t="str">
        <f>IF([first '# in title]&lt;[pos kw in title],MID([title],[pos kw in title]-6,6),#N/A)</f>
        <v xml:space="preserve">F (26 </v>
      </c>
      <c r="K11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0" s="1">
        <f>IFERROR(FIND("kW",[desc]),0)</f>
        <v>0</v>
      </c>
      <c r="M110">
        <f t="array" ref="M110">MIN(IFERROR(FIND(IstNumbers,E110),""))</f>
        <v>0</v>
      </c>
      <c r="N110" s="1" t="b">
        <f>IF([first '# in desc]&lt;[pos kw in desc],MID([desc],[pos kw in desc]-7,7))</f>
        <v>0</v>
      </c>
      <c r="O1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0" s="1" t="str">
        <f>TRIM(IF([first '# in desc]&lt;[pos kw in desc],MID([desc],[pos kw in desc]-6,6),FALSE))</f>
        <v>FALSCH</v>
      </c>
      <c r="Q110" s="1">
        <f>IF(LEN([manuell])=0,IFERROR([kw fine in title]*1,IFERROR(SUMPRODUCT(COUNTIF(IsDigits,MID([kw in desc],ROW($A$1:$A$150),1)))=LEN([kw in desc]),#N/A)),[manuell])</f>
        <v>26</v>
      </c>
      <c r="R110" s="1" t="e">
        <f>IF([pos kw in title]&gt;0,MID(J110,#REF!,4),IF([first '# in title]&gt;0,MID([title],[first '# in title],3),IF([first '# in title]&gt;0,MID([desc],#REF!,3),VLOOKUP([productid],$G$2:$R$1386,8))))</f>
        <v>#REF!</v>
      </c>
      <c r="S110" s="1" t="str">
        <f>IF([kw in desc]=[kw rough in title],[kw in desc]*1,IFERROR(LEFT([kw_dirty],3)*1,IFERROR(LEFT([kw_dirty],2)*1,"n.a.")))</f>
        <v>n.a.</v>
      </c>
      <c r="T110" s="1"/>
      <c r="U110" s="1">
        <f>VLOOKUP(Tabelle1[[#This Row],[productid]],Tabelle2[#All],2,FALSE)</f>
        <v>26</v>
      </c>
    </row>
    <row r="111" spans="1:21" hidden="1">
      <c r="A111" t="s">
        <v>10359</v>
      </c>
      <c r="B111">
        <v>1708</v>
      </c>
      <c r="C111">
        <v>223861</v>
      </c>
      <c r="D111" t="s">
        <v>196</v>
      </c>
      <c r="E111" t="s">
        <v>197</v>
      </c>
      <c r="F111">
        <v>18406</v>
      </c>
      <c r="G111">
        <v>2467626</v>
      </c>
      <c r="H111">
        <f t="shared" si="1"/>
        <v>37</v>
      </c>
      <c r="I111">
        <f t="array" ref="I111">MIN(IFERROR(FIND(IstNumbers,A111),""))</f>
        <v>24</v>
      </c>
      <c r="J111" s="1" t="str">
        <f>IF([first '# in title]&lt;[pos kw in title],MID([title],[pos kw in title]-6,6),#N/A)</f>
        <v xml:space="preserve">(15,1 </v>
      </c>
      <c r="K111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11" s="1">
        <f>IFERROR(FIND("kW",[desc]),0)</f>
        <v>15</v>
      </c>
      <c r="M111">
        <f t="array" ref="M111">MIN(IFERROR(FIND(IstNumbers,E111),""))</f>
        <v>12</v>
      </c>
      <c r="N111" s="1" t="str">
        <f>IF([first '# in desc]&lt;[pos kw in desc],MID([desc],[pos kw in desc]-7,7))</f>
        <v xml:space="preserve">rus 14 </v>
      </c>
      <c r="O111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11" s="1" t="str">
        <f>TRIM(IF([first '# in desc]&lt;[pos kw in desc],MID([desc],[pos kw in desc]-6,6),FALSE))</f>
        <v>us 14</v>
      </c>
      <c r="Q111" s="1">
        <f>IF(LEN([manuell])=0,IFERROR([kw fine in title]*1,IFERROR(SUMPRODUCT(COUNTIF(IsDigits,MID([kw in desc],ROW($A$1:$A$150),1)))=LEN([kw in desc]),#N/A)),[manuell])</f>
        <v>15.1</v>
      </c>
      <c r="R111" s="1" t="e">
        <f>IF([pos kw in title]&gt;0,MID(J111,#REF!,4),IF([first '# in title]&gt;0,MID([title],[first '# in title],3),IF([first '# in title]&gt;0,MID([desc],#REF!,3),VLOOKUP([productid],$G$2:$R$1386,8))))</f>
        <v>#REF!</v>
      </c>
      <c r="S111" s="1" t="str">
        <f>IF([kw in desc]=[kw rough in title],[kw in desc]*1,IFERROR(LEFT([kw_dirty],3)*1,IFERROR(LEFT([kw_dirty],2)*1,"n.a.")))</f>
        <v>n.a.</v>
      </c>
      <c r="T111" s="1"/>
      <c r="U111" s="1">
        <f>VLOOKUP(Tabelle1[[#This Row],[productid]],Tabelle2[#All],2,FALSE)</f>
        <v>15.1</v>
      </c>
    </row>
    <row r="112" spans="1:21">
      <c r="A112" t="s">
        <v>97</v>
      </c>
      <c r="B112">
        <v>3468.37</v>
      </c>
      <c r="C112">
        <v>12041</v>
      </c>
      <c r="D112" t="s">
        <v>198</v>
      </c>
      <c r="E112" t="s">
        <v>9</v>
      </c>
      <c r="F112">
        <v>18406</v>
      </c>
      <c r="G112">
        <v>2920589</v>
      </c>
      <c r="H112">
        <f t="shared" si="1"/>
        <v>0</v>
      </c>
      <c r="I112">
        <f t="array" ref="I112">MIN(IFERROR(FIND(IstNumbers,A112),""))</f>
        <v>24</v>
      </c>
      <c r="J112" s="1" t="e">
        <f>IF([first '# in title]&lt;[pos kw in title],MID([title],[pos kw in title]-6,6),#N/A)</f>
        <v>#N/A</v>
      </c>
      <c r="K112" s="1" t="e">
        <f>IFERROR(MID(SUBSTITUTE([kw rough in title],",","."),FIND("(",[kw rough in title])+1,20),SUBSTITUTE(IFERROR(MID([kw rough in title],FIND(" ",[kw rough in title])+1,20),[kw rough in title]),",","."))</f>
        <v>#N/A</v>
      </c>
      <c r="L112" s="1">
        <f>IFERROR(FIND("kW",[desc]),0)</f>
        <v>0</v>
      </c>
      <c r="M112">
        <f t="array" ref="M112">MIN(IFERROR(FIND(IstNumbers,E112),""))</f>
        <v>0</v>
      </c>
      <c r="N112" s="1" t="b">
        <f>IF([first '# in desc]&lt;[pos kw in desc],MID([desc],[pos kw in desc]-7,7))</f>
        <v>0</v>
      </c>
      <c r="O1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2" s="1" t="str">
        <f>TRIM(IF([first '# in desc]&lt;[pos kw in desc],MID([desc],[pos kw in desc]-6,6),FALSE))</f>
        <v>FALSCH</v>
      </c>
      <c r="Q112" s="1" t="b">
        <f>IF(LEN([manuell])=0,IFERROR([kw fine in title]*1,IFERROR(SUMPRODUCT(COUNTIF(IsDigits,MID([kw in desc],ROW($A$1:$A$150),1)))=LEN([kw in desc]),#N/A)),[manuell])</f>
        <v>0</v>
      </c>
      <c r="R112" s="1" t="str">
        <f>IF([pos kw in title]&gt;0,MID(J112,#REF!,4),IF([first '# in title]&gt;0,MID([title],[first '# in title],3),IF([first '# in title]&gt;0,MID([desc],#REF!,3),VLOOKUP([productid],$G$2:$R$1386,8))))</f>
        <v>172</v>
      </c>
      <c r="S112" s="1" t="e">
        <f>IF([kw in desc]=[kw rough in title],[kw in desc]*1,IFERROR(LEFT([kw_dirty],3)*1,IFERROR(LEFT([kw_dirty],2)*1,"n.a.")))</f>
        <v>#N/A</v>
      </c>
      <c r="T112" s="1"/>
      <c r="U112" s="1" t="e">
        <f>VLOOKUP(Tabelle1[[#This Row],[productid]],Tabelle2[#All],2,FALSE)</f>
        <v>#N/A</v>
      </c>
    </row>
    <row r="113" spans="1:21" hidden="1">
      <c r="A113" t="s">
        <v>199</v>
      </c>
      <c r="B113">
        <v>3032.99</v>
      </c>
      <c r="C113">
        <v>276812</v>
      </c>
      <c r="D113" t="s">
        <v>200</v>
      </c>
      <c r="E113" t="s">
        <v>201</v>
      </c>
      <c r="F113">
        <v>18406</v>
      </c>
      <c r="G113">
        <v>2584350</v>
      </c>
      <c r="H113">
        <f t="shared" si="1"/>
        <v>30</v>
      </c>
      <c r="I113">
        <f t="array" ref="I113">MIN(IFERROR(FIND(IstNumbers,A113),""))</f>
        <v>20</v>
      </c>
      <c r="J113" s="1" t="str">
        <f>IF([first '# in title]&lt;[pos kw in title],MID([title],[pos kw in title]-6,6),#N/A)</f>
        <v xml:space="preserve">W (45 </v>
      </c>
      <c r="K113" s="1" t="str">
        <f>IFERROR(MID(SUBSTITUTE([kw rough in title],",","."),FIND("(",[kw rough in title])+1,20),SUBSTITUTE(IFERROR(MID([kw rough in title],FIND(" ",[kw rough in title])+1,20),[kw rough in title]),",","."))</f>
        <v xml:space="preserve">45 </v>
      </c>
      <c r="L113" s="1">
        <f>IFERROR(FIND("kW",[desc]),0)</f>
        <v>33</v>
      </c>
      <c r="M113">
        <f t="array" ref="M113">MIN(IFERROR(FIND(IstNumbers,E113),""))</f>
        <v>24</v>
      </c>
      <c r="N113" s="1" t="str">
        <f>IF([first '# in desc]&lt;[pos kw in desc],MID([desc],[pos kw in desc]-7,7))</f>
        <v xml:space="preserve">0-W 45 </v>
      </c>
      <c r="O113" s="1" t="str">
        <f>IFERROR(SUBSTITUTE(MID([kw rough in desc],FIND("(",[kw rough in desc])+1,20),",","."),IFERROR(SUBSTITUTE(TRIM(SUBSTITUTE(SUBSTITUTE(MID([kw rough in desc],FIND(" ",TRIM([kw rough in desc]))+1,20),"""",""),"/","")),",","."),#N/A))</f>
        <v>45</v>
      </c>
      <c r="P113" s="1" t="str">
        <f>TRIM(IF([first '# in desc]&lt;[pos kw in desc],MID([desc],[pos kw in desc]-6,6),FALSE))</f>
        <v>-W 45</v>
      </c>
      <c r="Q113" s="1">
        <f>IF(LEN([manuell])=0,IFERROR([kw fine in title]*1,IFERROR(SUMPRODUCT(COUNTIF(IsDigits,MID([kw in desc],ROW($A$1:$A$150),1)))=LEN([kw in desc]),#N/A)),[manuell])</f>
        <v>45</v>
      </c>
      <c r="R113" s="1" t="e">
        <f>IF([pos kw in title]&gt;0,MID(J113,#REF!,4),IF([first '# in title]&gt;0,MID([title],[first '# in title],3),IF([first '# in title]&gt;0,MID([desc],#REF!,3),VLOOKUP([productid],$G$2:$R$1386,8))))</f>
        <v>#REF!</v>
      </c>
      <c r="S113" s="1" t="str">
        <f>IF([kw in desc]=[kw rough in title],[kw in desc]*1,IFERROR(LEFT([kw_dirty],3)*1,IFERROR(LEFT([kw_dirty],2)*1,"n.a.")))</f>
        <v>n.a.</v>
      </c>
      <c r="T113" s="1"/>
      <c r="U113" s="1">
        <f>VLOOKUP(Tabelle1[[#This Row],[productid]],Tabelle2[#All],2,FALSE)</f>
        <v>45</v>
      </c>
    </row>
    <row r="114" spans="1:21">
      <c r="A114" t="s">
        <v>165</v>
      </c>
      <c r="B114">
        <v>2058</v>
      </c>
      <c r="C114">
        <v>289859</v>
      </c>
      <c r="D114" t="s">
        <v>202</v>
      </c>
      <c r="E114" t="s">
        <v>203</v>
      </c>
      <c r="F114">
        <v>18406</v>
      </c>
      <c r="G114">
        <v>2286143</v>
      </c>
      <c r="H114">
        <f t="shared" si="1"/>
        <v>0</v>
      </c>
      <c r="I114">
        <f t="array" ref="I114">MIN(IFERROR(FIND(IstNumbers,A114),""))</f>
        <v>29</v>
      </c>
      <c r="J114" s="1" t="e">
        <f>IF([first '# in title]&lt;[pos kw in title],MID([title],[pos kw in title]-6,6),#N/A)</f>
        <v>#N/A</v>
      </c>
      <c r="K114" s="1" t="e">
        <f>IFERROR(MID(SUBSTITUTE([kw rough in title],",","."),FIND("(",[kw rough in title])+1,20),SUBSTITUTE(IFERROR(MID([kw rough in title],FIND(" ",[kw rough in title])+1,20),[kw rough in title]),",","."))</f>
        <v>#N/A</v>
      </c>
      <c r="L114" s="1">
        <f>IFERROR(FIND("kW",[desc]),0)</f>
        <v>0</v>
      </c>
      <c r="M114">
        <f t="array" ref="M114">MIN(IFERROR(FIND(IstNumbers,E114),""))</f>
        <v>33</v>
      </c>
      <c r="N114" s="1" t="b">
        <f>IF([first '# in desc]&lt;[pos kw in desc],MID([desc],[pos kw in desc]-7,7))</f>
        <v>0</v>
      </c>
      <c r="O1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4" s="1" t="str">
        <f>TRIM(IF([first '# in desc]&lt;[pos kw in desc],MID([desc],[pos kw in desc]-6,6),FALSE))</f>
        <v>FALSCH</v>
      </c>
      <c r="Q114" s="1" t="b">
        <f>IF(LEN([manuell])=0,IFERROR([kw fine in title]*1,IFERROR(SUMPRODUCT(COUNTIF(IsDigits,MID([kw in desc],ROW($A$1:$A$150),1)))=LEN([kw in desc]),#N/A)),[manuell])</f>
        <v>0</v>
      </c>
      <c r="R114" s="1" t="str">
        <f>IF([pos kw in title]&gt;0,MID(J114,#REF!,4),IF([first '# in title]&gt;0,MID([title],[first '# in title],3),IF([first '# in title]&gt;0,MID([desc],#REF!,3),VLOOKUP([productid],$G$2:$R$1386,8))))</f>
        <v>146</v>
      </c>
      <c r="S114" s="1" t="e">
        <f>IF([kw in desc]=[kw rough in title],[kw in desc]*1,IFERROR(LEFT([kw_dirty],3)*1,IFERROR(LEFT([kw_dirty],2)*1,"n.a.")))</f>
        <v>#N/A</v>
      </c>
      <c r="T114" s="1"/>
      <c r="U114" s="1" t="e">
        <f>VLOOKUP(Tabelle1[[#This Row],[productid]],Tabelle2[#All],2,FALSE)</f>
        <v>#N/A</v>
      </c>
    </row>
    <row r="115" spans="1:21" hidden="1">
      <c r="A115" t="s">
        <v>204</v>
      </c>
      <c r="B115">
        <v>3221.9</v>
      </c>
      <c r="C115">
        <v>273949</v>
      </c>
      <c r="D115" t="s">
        <v>205</v>
      </c>
      <c r="E115" t="s">
        <v>206</v>
      </c>
      <c r="F115">
        <v>18406</v>
      </c>
      <c r="G115">
        <v>4221070</v>
      </c>
      <c r="H115">
        <f t="shared" si="1"/>
        <v>0</v>
      </c>
      <c r="I115">
        <f t="array" ref="I115">MIN(IFERROR(FIND(IstNumbers,A115),""))</f>
        <v>17</v>
      </c>
      <c r="J115" s="1" t="e">
        <f>IF([first '# in title]&lt;[pos kw in title],MID([title],[pos kw in title]-6,6),#N/A)</f>
        <v>#N/A</v>
      </c>
      <c r="K115" s="1" t="e">
        <f>IFERROR(MID(SUBSTITUTE([kw rough in title],",","."),FIND("(",[kw rough in title])+1,20),SUBSTITUTE(IFERROR(MID([kw rough in title],FIND(" ",[kw rough in title])+1,20),[kw rough in title]),",","."))</f>
        <v>#N/A</v>
      </c>
      <c r="L115" s="1">
        <f>IFERROR(FIND("kW",[desc]),0)</f>
        <v>61</v>
      </c>
      <c r="M115">
        <f t="array" ref="M115">MIN(IFERROR(FIND(IstNumbers,E115),""))</f>
        <v>14</v>
      </c>
      <c r="N115" s="1" t="str">
        <f>IF([first '# in desc]&lt;[pos kw in desc],MID([desc],[pos kw in desc]-7,7))</f>
        <v xml:space="preserve">00, 15 </v>
      </c>
      <c r="O115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115" s="1" t="str">
        <f>TRIM(IF([first '# in desc]&lt;[pos kw in desc],MID([desc],[pos kw in desc]-6,6),FALSE))</f>
        <v>0, 15</v>
      </c>
      <c r="Q115" s="1" t="b">
        <f>IF(LEN([manuell])=0,IFERROR([kw fine in title]*1,IFERROR(SUMPRODUCT(COUNTIF(IsDigits,MID([kw in desc],ROW($A$1:$A$150),1)))=LEN([kw in desc]),#N/A)),[manuell])</f>
        <v>0</v>
      </c>
      <c r="R115" s="1" t="str">
        <f>IF([pos kw in title]&gt;0,MID(J115,#REF!,4),IF([first '# in title]&gt;0,MID([title],[first '# in title],3),IF([first '# in title]&gt;0,MID([desc],#REF!,3),VLOOKUP([productid],$G$2:$R$1386,8))))</f>
        <v>-Pa</v>
      </c>
      <c r="S115" s="1" t="e">
        <f>IF([kw in desc]=[kw rough in title],[kw in desc]*1,IFERROR(LEFT([kw_dirty],3)*1,IFERROR(LEFT([kw_dirty],2)*1,"n.a.")))</f>
        <v>#N/A</v>
      </c>
      <c r="T115" s="1"/>
      <c r="U115" s="1">
        <f>VLOOKUP(Tabelle1[[#This Row],[productid]],Tabelle2[#All],2,FALSE)</f>
        <v>15</v>
      </c>
    </row>
    <row r="116" spans="1:21" hidden="1">
      <c r="A116" t="s">
        <v>153</v>
      </c>
      <c r="B116">
        <v>2916.5</v>
      </c>
      <c r="C116">
        <v>9701</v>
      </c>
      <c r="D116" t="s">
        <v>207</v>
      </c>
      <c r="E116" t="s">
        <v>9</v>
      </c>
      <c r="F116">
        <v>18406</v>
      </c>
      <c r="G116">
        <v>2106162</v>
      </c>
      <c r="H116">
        <f t="shared" si="1"/>
        <v>30</v>
      </c>
      <c r="I116">
        <f t="array" ref="I116">MIN(IFERROR(FIND(IstNumbers,A116),""))</f>
        <v>20</v>
      </c>
      <c r="J116" s="1" t="str">
        <f>IF([first '# in title]&lt;[pos kw in title],MID([title],[pos kw in title]-6,6),#N/A)</f>
        <v xml:space="preserve">F (26 </v>
      </c>
      <c r="K116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6" s="1">
        <f>IFERROR(FIND("kW",[desc]),0)</f>
        <v>0</v>
      </c>
      <c r="M116">
        <f t="array" ref="M116">MIN(IFERROR(FIND(IstNumbers,E116),""))</f>
        <v>0</v>
      </c>
      <c r="N116" s="1" t="b">
        <f>IF([first '# in desc]&lt;[pos kw in desc],MID([desc],[pos kw in desc]-7,7))</f>
        <v>0</v>
      </c>
      <c r="O1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6" s="1" t="str">
        <f>TRIM(IF([first '# in desc]&lt;[pos kw in desc],MID([desc],[pos kw in desc]-6,6),FALSE))</f>
        <v>FALSCH</v>
      </c>
      <c r="Q116" s="1">
        <f>IF(LEN([manuell])=0,IFERROR([kw fine in title]*1,IFERROR(SUMPRODUCT(COUNTIF(IsDigits,MID([kw in desc],ROW($A$1:$A$150),1)))=LEN([kw in desc]),#N/A)),[manuell])</f>
        <v>26</v>
      </c>
      <c r="R116" s="1" t="e">
        <f>IF([pos kw in title]&gt;0,MID(J116,#REF!,4),IF([first '# in title]&gt;0,MID([title],[first '# in title],3),IF([first '# in title]&gt;0,MID([desc],#REF!,3),VLOOKUP([productid],$G$2:$R$1386,8))))</f>
        <v>#REF!</v>
      </c>
      <c r="S116" s="1" t="str">
        <f>IF([kw in desc]=[kw rough in title],[kw in desc]*1,IFERROR(LEFT([kw_dirty],3)*1,IFERROR(LEFT([kw_dirty],2)*1,"n.a.")))</f>
        <v>n.a.</v>
      </c>
      <c r="T116" s="1"/>
      <c r="U116" s="1">
        <f>VLOOKUP(Tabelle1[[#This Row],[productid]],Tabelle2[#All],2,FALSE)</f>
        <v>26</v>
      </c>
    </row>
    <row r="117" spans="1:21" hidden="1">
      <c r="A117" t="s">
        <v>10359</v>
      </c>
      <c r="B117">
        <v>1708</v>
      </c>
      <c r="C117">
        <v>223861</v>
      </c>
      <c r="D117" t="s">
        <v>208</v>
      </c>
      <c r="E117" t="s">
        <v>209</v>
      </c>
      <c r="F117">
        <v>18406</v>
      </c>
      <c r="G117">
        <v>2467626</v>
      </c>
      <c r="H117">
        <f t="shared" si="1"/>
        <v>37</v>
      </c>
      <c r="I117">
        <f t="array" ref="I117">MIN(IFERROR(FIND(IstNumbers,A117),""))</f>
        <v>24</v>
      </c>
      <c r="J117" s="1" t="str">
        <f>IF([first '# in title]&lt;[pos kw in title],MID([title],[pos kw in title]-6,6),#N/A)</f>
        <v xml:space="preserve">(15,1 </v>
      </c>
      <c r="K117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17" s="1">
        <f>IFERROR(FIND("kW",[desc]),0)</f>
        <v>22</v>
      </c>
      <c r="M117">
        <f t="array" ref="M117">MIN(IFERROR(FIND(IstNumbers,E117),""))</f>
        <v>15</v>
      </c>
      <c r="N117" s="1" t="str">
        <f>IF([first '# in desc]&lt;[pos kw in desc],MID([desc],[pos kw in desc]-7,7))</f>
        <v xml:space="preserve">172 14 </v>
      </c>
      <c r="O117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17" s="1" t="str">
        <f>TRIM(IF([first '# in desc]&lt;[pos kw in desc],MID([desc],[pos kw in desc]-6,6),FALSE))</f>
        <v>72 14</v>
      </c>
      <c r="Q117" s="1">
        <f>IF(LEN([manuell])=0,IFERROR([kw fine in title]*1,IFERROR(SUMPRODUCT(COUNTIF(IsDigits,MID([kw in desc],ROW($A$1:$A$150),1)))=LEN([kw in desc]),#N/A)),[manuell])</f>
        <v>15.1</v>
      </c>
      <c r="R117" s="1" t="e">
        <f>IF([pos kw in title]&gt;0,MID(J117,#REF!,4),IF([first '# in title]&gt;0,MID([title],[first '# in title],3),IF([first '# in title]&gt;0,MID([desc],#REF!,3),VLOOKUP([productid],$G$2:$R$1386,8))))</f>
        <v>#REF!</v>
      </c>
      <c r="S117" s="1" t="str">
        <f>IF([kw in desc]=[kw rough in title],[kw in desc]*1,IFERROR(LEFT([kw_dirty],3)*1,IFERROR(LEFT([kw_dirty],2)*1,"n.a.")))</f>
        <v>n.a.</v>
      </c>
      <c r="T117" s="1"/>
      <c r="U117" s="1">
        <f>VLOOKUP(Tabelle1[[#This Row],[productid]],Tabelle2[#All],2,FALSE)</f>
        <v>15.1</v>
      </c>
    </row>
    <row r="118" spans="1:21">
      <c r="A118" t="s">
        <v>97</v>
      </c>
      <c r="B118">
        <v>3468.37</v>
      </c>
      <c r="C118">
        <v>12041</v>
      </c>
      <c r="D118" t="s">
        <v>210</v>
      </c>
      <c r="E118" t="s">
        <v>9</v>
      </c>
      <c r="F118">
        <v>18406</v>
      </c>
      <c r="G118">
        <v>2920589</v>
      </c>
      <c r="H118">
        <f t="shared" si="1"/>
        <v>0</v>
      </c>
      <c r="I118">
        <f t="array" ref="I118">MIN(IFERROR(FIND(IstNumbers,A118),""))</f>
        <v>24</v>
      </c>
      <c r="J118" s="1" t="e">
        <f>IF([first '# in title]&lt;[pos kw in title],MID([title],[pos kw in title]-6,6),#N/A)</f>
        <v>#N/A</v>
      </c>
      <c r="K118" s="1" t="e">
        <f>IFERROR(MID(SUBSTITUTE([kw rough in title],",","."),FIND("(",[kw rough in title])+1,20),SUBSTITUTE(IFERROR(MID([kw rough in title],FIND(" ",[kw rough in title])+1,20),[kw rough in title]),",","."))</f>
        <v>#N/A</v>
      </c>
      <c r="L118" s="1">
        <f>IFERROR(FIND("kW",[desc]),0)</f>
        <v>0</v>
      </c>
      <c r="M118">
        <f t="array" ref="M118">MIN(IFERROR(FIND(IstNumbers,E118),""))</f>
        <v>0</v>
      </c>
      <c r="N118" s="1" t="b">
        <f>IF([first '# in desc]&lt;[pos kw in desc],MID([desc],[pos kw in desc]-7,7))</f>
        <v>0</v>
      </c>
      <c r="O1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8" s="1" t="str">
        <f>TRIM(IF([first '# in desc]&lt;[pos kw in desc],MID([desc],[pos kw in desc]-6,6),FALSE))</f>
        <v>FALSCH</v>
      </c>
      <c r="Q118" s="1" t="b">
        <f>IF(LEN([manuell])=0,IFERROR([kw fine in title]*1,IFERROR(SUMPRODUCT(COUNTIF(IsDigits,MID([kw in desc],ROW($A$1:$A$150),1)))=LEN([kw in desc]),#N/A)),[manuell])</f>
        <v>0</v>
      </c>
      <c r="R118" s="1" t="str">
        <f>IF([pos kw in title]&gt;0,MID(J118,#REF!,4),IF([first '# in title]&gt;0,MID([title],[first '# in title],3),IF([first '# in title]&gt;0,MID([desc],#REF!,3),VLOOKUP([productid],$G$2:$R$1386,8))))</f>
        <v>172</v>
      </c>
      <c r="S118" s="1" t="e">
        <f>IF([kw in desc]=[kw rough in title],[kw in desc]*1,IFERROR(LEFT([kw_dirty],3)*1,IFERROR(LEFT([kw_dirty],2)*1,"n.a.")))</f>
        <v>#N/A</v>
      </c>
      <c r="T118" s="1"/>
      <c r="U118" s="1" t="e">
        <f>VLOOKUP(Tabelle1[[#This Row],[productid]],Tabelle2[#All],2,FALSE)</f>
        <v>#N/A</v>
      </c>
    </row>
    <row r="119" spans="1:21" hidden="1">
      <c r="A119" t="s">
        <v>199</v>
      </c>
      <c r="B119">
        <v>3051</v>
      </c>
      <c r="C119">
        <v>9701</v>
      </c>
      <c r="D119" t="s">
        <v>211</v>
      </c>
      <c r="E119" t="s">
        <v>9</v>
      </c>
      <c r="F119">
        <v>18406</v>
      </c>
      <c r="G119">
        <v>2584350</v>
      </c>
      <c r="H119">
        <f t="shared" si="1"/>
        <v>30</v>
      </c>
      <c r="I119">
        <f t="array" ref="I119">MIN(IFERROR(FIND(IstNumbers,A119),""))</f>
        <v>20</v>
      </c>
      <c r="J119" s="1" t="str">
        <f>IF([first '# in title]&lt;[pos kw in title],MID([title],[pos kw in title]-6,6),#N/A)</f>
        <v xml:space="preserve">W (45 </v>
      </c>
      <c r="K119" s="1" t="str">
        <f>IFERROR(MID(SUBSTITUTE([kw rough in title],",","."),FIND("(",[kw rough in title])+1,20),SUBSTITUTE(IFERROR(MID([kw rough in title],FIND(" ",[kw rough in title])+1,20),[kw rough in title]),",","."))</f>
        <v xml:space="preserve">45 </v>
      </c>
      <c r="L119" s="1">
        <f>IFERROR(FIND("kW",[desc]),0)</f>
        <v>0</v>
      </c>
      <c r="M119">
        <f t="array" ref="M119">MIN(IFERROR(FIND(IstNumbers,E119),""))</f>
        <v>0</v>
      </c>
      <c r="N119" s="1" t="b">
        <f>IF([first '# in desc]&lt;[pos kw in desc],MID([desc],[pos kw in desc]-7,7))</f>
        <v>0</v>
      </c>
      <c r="O1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9" s="1" t="str">
        <f>TRIM(IF([first '# in desc]&lt;[pos kw in desc],MID([desc],[pos kw in desc]-6,6),FALSE))</f>
        <v>FALSCH</v>
      </c>
      <c r="Q119" s="1">
        <f>IF(LEN([manuell])=0,IFERROR([kw fine in title]*1,IFERROR(SUMPRODUCT(COUNTIF(IsDigits,MID([kw in desc],ROW($A$1:$A$150),1)))=LEN([kw in desc]),#N/A)),[manuell])</f>
        <v>45</v>
      </c>
      <c r="R119" s="1" t="e">
        <f>IF([pos kw in title]&gt;0,MID(J119,#REF!,4),IF([first '# in title]&gt;0,MID([title],[first '# in title],3),IF([first '# in title]&gt;0,MID([desc],#REF!,3),VLOOKUP([productid],$G$2:$R$1386,8))))</f>
        <v>#REF!</v>
      </c>
      <c r="S119" s="1" t="str">
        <f>IF([kw in desc]=[kw rough in title],[kw in desc]*1,IFERROR(LEFT([kw_dirty],3)*1,IFERROR(LEFT([kw_dirty],2)*1,"n.a.")))</f>
        <v>n.a.</v>
      </c>
      <c r="T119" s="1"/>
      <c r="U119" s="1">
        <f>VLOOKUP(Tabelle1[[#This Row],[productid]],Tabelle2[#All],2,FALSE)</f>
        <v>45</v>
      </c>
    </row>
    <row r="120" spans="1:21">
      <c r="A120" t="s">
        <v>212</v>
      </c>
      <c r="B120">
        <v>3004</v>
      </c>
      <c r="C120">
        <v>9701</v>
      </c>
      <c r="D120" t="s">
        <v>213</v>
      </c>
      <c r="E120" t="s">
        <v>9</v>
      </c>
      <c r="F120">
        <v>18406</v>
      </c>
      <c r="G120">
        <v>1262334</v>
      </c>
      <c r="H120">
        <f t="shared" si="1"/>
        <v>0</v>
      </c>
      <c r="I120">
        <f t="array" ref="I120">MIN(IFERROR(FIND(IstNumbers,A120),""))</f>
        <v>23</v>
      </c>
      <c r="J120" s="1" t="e">
        <f>IF([first '# in title]&lt;[pos kw in title],MID([title],[pos kw in title]-6,6),#N/A)</f>
        <v>#N/A</v>
      </c>
      <c r="K120" s="1" t="e">
        <f>IFERROR(MID(SUBSTITUTE([kw rough in title],",","."),FIND("(",[kw rough in title])+1,20),SUBSTITUTE(IFERROR(MID([kw rough in title],FIND(" ",[kw rough in title])+1,20),[kw rough in title]),",","."))</f>
        <v>#N/A</v>
      </c>
      <c r="L120" s="1">
        <f>IFERROR(FIND("kW",[desc]),0)</f>
        <v>0</v>
      </c>
      <c r="M120">
        <f t="array" ref="M120">MIN(IFERROR(FIND(IstNumbers,E120),""))</f>
        <v>0</v>
      </c>
      <c r="N120" s="1" t="b">
        <f>IF([first '# in desc]&lt;[pos kw in desc],MID([desc],[pos kw in desc]-7,7))</f>
        <v>0</v>
      </c>
      <c r="O1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0" s="1" t="str">
        <f>TRIM(IF([first '# in desc]&lt;[pos kw in desc],MID([desc],[pos kw in desc]-6,6),FALSE))</f>
        <v>FALSCH</v>
      </c>
      <c r="Q120" s="1" t="b">
        <f>IF(LEN([manuell])=0,IFERROR([kw fine in title]*1,IFERROR(SUMPRODUCT(COUNTIF(IsDigits,MID([kw in desc],ROW($A$1:$A$150),1)))=LEN([kw in desc]),#N/A)),[manuell])</f>
        <v>0</v>
      </c>
      <c r="R120" s="1" t="str">
        <f>IF([pos kw in title]&gt;0,MID(J120,#REF!,4),IF([first '# in title]&gt;0,MID([title],[first '# in title],3),IF([first '# in title]&gt;0,MID([desc],#REF!,3),VLOOKUP([productid],$G$2:$R$1386,8))))</f>
        <v>300</v>
      </c>
      <c r="S120" s="1" t="e">
        <f>IF([kw in desc]=[kw rough in title],[kw in desc]*1,IFERROR(LEFT([kw_dirty],3)*1,IFERROR(LEFT([kw_dirty],2)*1,"n.a.")))</f>
        <v>#N/A</v>
      </c>
      <c r="T120" s="1"/>
      <c r="U120" s="1">
        <f>VLOOKUP(Tabelle1[[#This Row],[productid]],Tabelle2[#All],2,FALSE)</f>
        <v>3</v>
      </c>
    </row>
    <row r="121" spans="1:21">
      <c r="A121" t="s">
        <v>165</v>
      </c>
      <c r="B121">
        <v>2074</v>
      </c>
      <c r="C121">
        <v>289859</v>
      </c>
      <c r="D121" t="s">
        <v>214</v>
      </c>
      <c r="E121" t="s">
        <v>215</v>
      </c>
      <c r="F121">
        <v>18406</v>
      </c>
      <c r="G121">
        <v>2286143</v>
      </c>
      <c r="H121">
        <f t="shared" si="1"/>
        <v>0</v>
      </c>
      <c r="I121">
        <f t="array" ref="I121">MIN(IFERROR(FIND(IstNumbers,A121),""))</f>
        <v>29</v>
      </c>
      <c r="J121" s="1" t="e">
        <f>IF([first '# in title]&lt;[pos kw in title],MID([title],[pos kw in title]-6,6),#N/A)</f>
        <v>#N/A</v>
      </c>
      <c r="K121" s="1" t="e">
        <f>IFERROR(MID(SUBSTITUTE([kw rough in title],",","."),FIND("(",[kw rough in title])+1,20),SUBSTITUTE(IFERROR(MID([kw rough in title],FIND(" ",[kw rough in title])+1,20),[kw rough in title]),",","."))</f>
        <v>#N/A</v>
      </c>
      <c r="L121" s="1">
        <f>IFERROR(FIND("kW",[desc]),0)</f>
        <v>0</v>
      </c>
      <c r="M121">
        <f t="array" ref="M121">MIN(IFERROR(FIND(IstNumbers,E121),""))</f>
        <v>33</v>
      </c>
      <c r="N121" s="1" t="b">
        <f>IF([first '# in desc]&lt;[pos kw in desc],MID([desc],[pos kw in desc]-7,7))</f>
        <v>0</v>
      </c>
      <c r="O1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1" s="1" t="str">
        <f>TRIM(IF([first '# in desc]&lt;[pos kw in desc],MID([desc],[pos kw in desc]-6,6),FALSE))</f>
        <v>FALSCH</v>
      </c>
      <c r="Q121" s="1" t="b">
        <f>IF(LEN([manuell])=0,IFERROR([kw fine in title]*1,IFERROR(SUMPRODUCT(COUNTIF(IsDigits,MID([kw in desc],ROW($A$1:$A$150),1)))=LEN([kw in desc]),#N/A)),[manuell])</f>
        <v>0</v>
      </c>
      <c r="R121" s="1" t="str">
        <f>IF([pos kw in title]&gt;0,MID(J121,#REF!,4),IF([first '# in title]&gt;0,MID([title],[first '# in title],3),IF([first '# in title]&gt;0,MID([desc],#REF!,3),VLOOKUP([productid],$G$2:$R$1386,8))))</f>
        <v>146</v>
      </c>
      <c r="S121" s="1" t="e">
        <f>IF([kw in desc]=[kw rough in title],[kw in desc]*1,IFERROR(LEFT([kw_dirty],3)*1,IFERROR(LEFT([kw_dirty],2)*1,"n.a.")))</f>
        <v>#N/A</v>
      </c>
      <c r="T121" s="1"/>
      <c r="U121" s="1" t="e">
        <f>VLOOKUP(Tabelle1[[#This Row],[productid]],Tabelle2[#All],2,FALSE)</f>
        <v>#N/A</v>
      </c>
    </row>
    <row r="122" spans="1:21">
      <c r="A122" t="s">
        <v>204</v>
      </c>
      <c r="B122">
        <v>3310</v>
      </c>
      <c r="C122">
        <v>9701</v>
      </c>
      <c r="D122" t="s">
        <v>216</v>
      </c>
      <c r="E122" t="s">
        <v>9</v>
      </c>
      <c r="F122">
        <v>18406</v>
      </c>
      <c r="G122">
        <v>4221070</v>
      </c>
      <c r="H122">
        <f t="shared" si="1"/>
        <v>0</v>
      </c>
      <c r="I122">
        <f t="array" ref="I122">MIN(IFERROR(FIND(IstNumbers,A122),""))</f>
        <v>17</v>
      </c>
      <c r="J122" s="1" t="e">
        <f>IF([first '# in title]&lt;[pos kw in title],MID([title],[pos kw in title]-6,6),#N/A)</f>
        <v>#N/A</v>
      </c>
      <c r="K122" s="1" t="e">
        <f>IFERROR(MID(SUBSTITUTE([kw rough in title],",","."),FIND("(",[kw rough in title])+1,20),SUBSTITUTE(IFERROR(MID([kw rough in title],FIND(" ",[kw rough in title])+1,20),[kw rough in title]),",","."))</f>
        <v>#N/A</v>
      </c>
      <c r="L122" s="1">
        <f>IFERROR(FIND("kW",[desc]),0)</f>
        <v>0</v>
      </c>
      <c r="M122">
        <f t="array" ref="M122">MIN(IFERROR(FIND(IstNumbers,E122),""))</f>
        <v>0</v>
      </c>
      <c r="N122" s="1" t="b">
        <f>IF([first '# in desc]&lt;[pos kw in desc],MID([desc],[pos kw in desc]-7,7))</f>
        <v>0</v>
      </c>
      <c r="O1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2" s="1" t="str">
        <f>TRIM(IF([first '# in desc]&lt;[pos kw in desc],MID([desc],[pos kw in desc]-6,6),FALSE))</f>
        <v>FALSCH</v>
      </c>
      <c r="Q122" s="1" t="b">
        <f>IF(LEN([manuell])=0,IFERROR([kw fine in title]*1,IFERROR(SUMPRODUCT(COUNTIF(IsDigits,MID([kw in desc],ROW($A$1:$A$150),1)))=LEN([kw in desc]),#N/A)),[manuell])</f>
        <v>0</v>
      </c>
      <c r="R122" s="1" t="str">
        <f>IF([pos kw in title]&gt;0,MID(J122,#REF!,4),IF([first '# in title]&gt;0,MID([title],[first '# in title],3),IF([first '# in title]&gt;0,MID([desc],#REF!,3),VLOOKUP([productid],$G$2:$R$1386,8))))</f>
        <v>-Pa</v>
      </c>
      <c r="S122" s="1" t="e">
        <f>IF([kw in desc]=[kw rough in title],[kw in desc]*1,IFERROR(LEFT([kw_dirty],3)*1,IFERROR(LEFT([kw_dirty],2)*1,"n.a.")))</f>
        <v>#N/A</v>
      </c>
      <c r="T122" s="1"/>
      <c r="U122" s="1">
        <f>VLOOKUP(Tabelle1[[#This Row],[productid]],Tabelle2[#All],2,FALSE)</f>
        <v>15</v>
      </c>
    </row>
    <row r="123" spans="1:21" hidden="1">
      <c r="A123" t="s">
        <v>153</v>
      </c>
      <c r="B123">
        <v>2918</v>
      </c>
      <c r="C123">
        <v>288366</v>
      </c>
      <c r="D123" t="s">
        <v>217</v>
      </c>
      <c r="E123" t="s">
        <v>218</v>
      </c>
      <c r="F123">
        <v>18406</v>
      </c>
      <c r="G123">
        <v>2106162</v>
      </c>
      <c r="H123">
        <f t="shared" si="1"/>
        <v>30</v>
      </c>
      <c r="I123">
        <f t="array" ref="I123">MIN(IFERROR(FIND(IstNumbers,A123),""))</f>
        <v>20</v>
      </c>
      <c r="J123" s="1" t="str">
        <f>IF([first '# in title]&lt;[pos kw in title],MID([title],[pos kw in title]-6,6),#N/A)</f>
        <v xml:space="preserve">F (26 </v>
      </c>
      <c r="K12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23" s="1">
        <f>IFERROR(FIND("kW",[desc]),0)</f>
        <v>99</v>
      </c>
      <c r="M123">
        <f t="array" ref="M123">MIN(IFERROR(FIND(IstNumbers,E123),""))</f>
        <v>24</v>
      </c>
      <c r="N123" s="1" t="str">
        <f>IF([first '# in desc]&lt;[pos kw in desc],MID([desc],[pos kw in desc]-7,7))</f>
        <v xml:space="preserve">2 - 26 </v>
      </c>
      <c r="O123" s="1" t="str">
        <f>IFERROR(SUBSTITUTE(MID([kw rough in desc],FIND("(",[kw rough in desc])+1,20),",","."),IFERROR(SUBSTITUTE(TRIM(SUBSTITUTE(SUBSTITUTE(MID([kw rough in desc],FIND(" ",TRIM([kw rough in desc]))+1,20),"""",""),"/","")),",","."),#N/A))</f>
        <v>- 26</v>
      </c>
      <c r="P123" s="1" t="str">
        <f>TRIM(IF([first '# in desc]&lt;[pos kw in desc],MID([desc],[pos kw in desc]-6,6),FALSE))</f>
        <v>- 26</v>
      </c>
      <c r="Q123" s="1">
        <f>IF(LEN([manuell])=0,IFERROR([kw fine in title]*1,IFERROR(SUMPRODUCT(COUNTIF(IsDigits,MID([kw in desc],ROW($A$1:$A$150),1)))=LEN([kw in desc]),#N/A)),[manuell])</f>
        <v>26</v>
      </c>
      <c r="R123" s="1" t="e">
        <f>IF([pos kw in title]&gt;0,MID(J123,#REF!,4),IF([first '# in title]&gt;0,MID([title],[first '# in title],3),IF([first '# in title]&gt;0,MID([desc],#REF!,3),VLOOKUP([productid],$G$2:$R$1386,8))))</f>
        <v>#REF!</v>
      </c>
      <c r="S123" s="1" t="str">
        <f>IF([kw in desc]=[kw rough in title],[kw in desc]*1,IFERROR(LEFT([kw_dirty],3)*1,IFERROR(LEFT([kw_dirty],2)*1,"n.a.")))</f>
        <v>n.a.</v>
      </c>
      <c r="T123" s="1"/>
      <c r="U123" s="1">
        <f>VLOOKUP(Tabelle1[[#This Row],[productid]],Tabelle2[#All],2,FALSE)</f>
        <v>26</v>
      </c>
    </row>
    <row r="124" spans="1:21" hidden="1">
      <c r="A124" t="s">
        <v>10359</v>
      </c>
      <c r="B124">
        <v>2162.5</v>
      </c>
      <c r="C124">
        <v>288366</v>
      </c>
      <c r="D124" t="s">
        <v>219</v>
      </c>
      <c r="E124" t="s">
        <v>220</v>
      </c>
      <c r="F124">
        <v>18406</v>
      </c>
      <c r="G124">
        <v>2467626</v>
      </c>
      <c r="H124">
        <f t="shared" si="1"/>
        <v>37</v>
      </c>
      <c r="I124">
        <f t="array" ref="I124">MIN(IFERROR(FIND(IstNumbers,A124),""))</f>
        <v>24</v>
      </c>
      <c r="J124" s="1" t="str">
        <f>IF([first '# in title]&lt;[pos kw in title],MID([title],[pos kw in title]-6,6),#N/A)</f>
        <v xml:space="preserve">(15,1 </v>
      </c>
      <c r="K124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24" s="1">
        <f>IFERROR(FIND("kW",[desc]),0)</f>
        <v>100</v>
      </c>
      <c r="M124">
        <f t="array" ref="M124">MIN(IFERROR(FIND(IstNumbers,E124),""))</f>
        <v>29</v>
      </c>
      <c r="N124" s="1" t="str">
        <f>IF([first '# in desc]&lt;[pos kw in desc],MID([desc],[pos kw in desc]-7,7))</f>
        <v xml:space="preserve"> m "14 </v>
      </c>
      <c r="O124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24" s="1" t="str">
        <f>TRIM(IF([first '# in desc]&lt;[pos kw in desc],MID([desc],[pos kw in desc]-6,6),FALSE))</f>
        <v>m "14</v>
      </c>
      <c r="Q124" s="1">
        <f>IF(LEN([manuell])=0,IFERROR([kw fine in title]*1,IFERROR(SUMPRODUCT(COUNTIF(IsDigits,MID([kw in desc],ROW($A$1:$A$150),1)))=LEN([kw in desc]),#N/A)),[manuell])</f>
        <v>15.1</v>
      </c>
      <c r="R124" s="1" t="e">
        <f>IF([pos kw in title]&gt;0,MID(J124,#REF!,4),IF([first '# in title]&gt;0,MID([title],[first '# in title],3),IF([first '# in title]&gt;0,MID([desc],#REF!,3),VLOOKUP([productid],$G$2:$R$1386,8))))</f>
        <v>#REF!</v>
      </c>
      <c r="S124" s="1" t="str">
        <f>IF([kw in desc]=[kw rough in title],[kw in desc]*1,IFERROR(LEFT([kw_dirty],3)*1,IFERROR(LEFT([kw_dirty],2)*1,"n.a.")))</f>
        <v>n.a.</v>
      </c>
      <c r="T124" s="1"/>
      <c r="U124" s="1">
        <f>VLOOKUP(Tabelle1[[#This Row],[productid]],Tabelle2[#All],2,FALSE)</f>
        <v>15.1</v>
      </c>
    </row>
    <row r="125" spans="1:21">
      <c r="A125" t="s">
        <v>97</v>
      </c>
      <c r="B125">
        <v>3571.37</v>
      </c>
      <c r="C125">
        <v>276812</v>
      </c>
      <c r="D125" t="s">
        <v>221</v>
      </c>
      <c r="E125" t="s">
        <v>222</v>
      </c>
      <c r="F125">
        <v>18406</v>
      </c>
      <c r="G125">
        <v>2920589</v>
      </c>
      <c r="H125">
        <f t="shared" si="1"/>
        <v>0</v>
      </c>
      <c r="I125">
        <f t="array" ref="I125">MIN(IFERROR(FIND(IstNumbers,A125),""))</f>
        <v>24</v>
      </c>
      <c r="J125" s="1" t="e">
        <f>IF([first '# in title]&lt;[pos kw in title],MID([title],[pos kw in title]-6,6),#N/A)</f>
        <v>#N/A</v>
      </c>
      <c r="K125" s="1" t="e">
        <f>IFERROR(MID(SUBSTITUTE([kw rough in title],",","."),FIND("(",[kw rough in title])+1,20),SUBSTITUTE(IFERROR(MID([kw rough in title],FIND(" ",[kw rough in title])+1,20),[kw rough in title]),",","."))</f>
        <v>#N/A</v>
      </c>
      <c r="L125" s="1">
        <f>IFERROR(FIND("kW",[desc]),0)</f>
        <v>0</v>
      </c>
      <c r="M125">
        <f t="array" ref="M125">MIN(IFERROR(FIND(IstNumbers,E125),""))</f>
        <v>29</v>
      </c>
      <c r="N125" s="1" t="b">
        <f>IF([first '# in desc]&lt;[pos kw in desc],MID([desc],[pos kw in desc]-7,7))</f>
        <v>0</v>
      </c>
      <c r="O1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5" s="1" t="str">
        <f>TRIM(IF([first '# in desc]&lt;[pos kw in desc],MID([desc],[pos kw in desc]-6,6),FALSE))</f>
        <v>FALSCH</v>
      </c>
      <c r="Q125" s="1" t="b">
        <f>IF(LEN([manuell])=0,IFERROR([kw fine in title]*1,IFERROR(SUMPRODUCT(COUNTIF(IsDigits,MID([kw in desc],ROW($A$1:$A$150),1)))=LEN([kw in desc]),#N/A)),[manuell])</f>
        <v>0</v>
      </c>
      <c r="R125" s="1" t="str">
        <f>IF([pos kw in title]&gt;0,MID(J125,#REF!,4),IF([first '# in title]&gt;0,MID([title],[first '# in title],3),IF([first '# in title]&gt;0,MID([desc],#REF!,3),VLOOKUP([productid],$G$2:$R$1386,8))))</f>
        <v>172</v>
      </c>
      <c r="S125" s="1" t="e">
        <f>IF([kw in desc]=[kw rough in title],[kw in desc]*1,IFERROR(LEFT([kw_dirty],3)*1,IFERROR(LEFT([kw_dirty],2)*1,"n.a.")))</f>
        <v>#N/A</v>
      </c>
      <c r="T125" s="1"/>
      <c r="U125" s="1" t="e">
        <f>VLOOKUP(Tabelle1[[#This Row],[productid]],Tabelle2[#All],2,FALSE)</f>
        <v>#N/A</v>
      </c>
    </row>
    <row r="126" spans="1:21" hidden="1">
      <c r="A126" t="s">
        <v>199</v>
      </c>
      <c r="B126">
        <v>3109.7</v>
      </c>
      <c r="C126">
        <v>9701</v>
      </c>
      <c r="D126" t="s">
        <v>223</v>
      </c>
      <c r="E126" t="s">
        <v>9</v>
      </c>
      <c r="F126">
        <v>18406</v>
      </c>
      <c r="G126">
        <v>2584350</v>
      </c>
      <c r="H126">
        <f t="shared" si="1"/>
        <v>30</v>
      </c>
      <c r="I126">
        <f t="array" ref="I126">MIN(IFERROR(FIND(IstNumbers,A126),""))</f>
        <v>20</v>
      </c>
      <c r="J126" s="1" t="str">
        <f>IF([first '# in title]&lt;[pos kw in title],MID([title],[pos kw in title]-6,6),#N/A)</f>
        <v xml:space="preserve">W (45 </v>
      </c>
      <c r="K126" s="1" t="str">
        <f>IFERROR(MID(SUBSTITUTE([kw rough in title],",","."),FIND("(",[kw rough in title])+1,20),SUBSTITUTE(IFERROR(MID([kw rough in title],FIND(" ",[kw rough in title])+1,20),[kw rough in title]),",","."))</f>
        <v xml:space="preserve">45 </v>
      </c>
      <c r="L126" s="1">
        <f>IFERROR(FIND("kW",[desc]),0)</f>
        <v>0</v>
      </c>
      <c r="M126">
        <f t="array" ref="M126">MIN(IFERROR(FIND(IstNumbers,E126),""))</f>
        <v>0</v>
      </c>
      <c r="N126" s="1" t="b">
        <f>IF([first '# in desc]&lt;[pos kw in desc],MID([desc],[pos kw in desc]-7,7))</f>
        <v>0</v>
      </c>
      <c r="O1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6" s="1" t="str">
        <f>TRIM(IF([first '# in desc]&lt;[pos kw in desc],MID([desc],[pos kw in desc]-6,6),FALSE))</f>
        <v>FALSCH</v>
      </c>
      <c r="Q126" s="1">
        <f>IF(LEN([manuell])=0,IFERROR([kw fine in title]*1,IFERROR(SUMPRODUCT(COUNTIF(IsDigits,MID([kw in desc],ROW($A$1:$A$150),1)))=LEN([kw in desc]),#N/A)),[manuell])</f>
        <v>45</v>
      </c>
      <c r="R126" s="1" t="e">
        <f>IF([pos kw in title]&gt;0,MID(J126,#REF!,4),IF([first '# in title]&gt;0,MID([title],[first '# in title],3),IF([first '# in title]&gt;0,MID([desc],#REF!,3),VLOOKUP([productid],$G$2:$R$1386,8))))</f>
        <v>#REF!</v>
      </c>
      <c r="S126" s="1" t="str">
        <f>IF([kw in desc]=[kw rough in title],[kw in desc]*1,IFERROR(LEFT([kw_dirty],3)*1,IFERROR(LEFT([kw_dirty],2)*1,"n.a.")))</f>
        <v>n.a.</v>
      </c>
      <c r="T126" s="1"/>
      <c r="U126" s="1">
        <f>VLOOKUP(Tabelle1[[#This Row],[productid]],Tabelle2[#All],2,FALSE)</f>
        <v>45</v>
      </c>
    </row>
    <row r="127" spans="1:21">
      <c r="A127" t="s">
        <v>212</v>
      </c>
      <c r="B127">
        <v>3935.61</v>
      </c>
      <c r="C127">
        <v>9701</v>
      </c>
      <c r="D127" t="s">
        <v>224</v>
      </c>
      <c r="E127" t="s">
        <v>9</v>
      </c>
      <c r="F127">
        <v>18406</v>
      </c>
      <c r="G127">
        <v>1262334</v>
      </c>
      <c r="H127">
        <f t="shared" si="1"/>
        <v>0</v>
      </c>
      <c r="I127">
        <f t="array" ref="I127">MIN(IFERROR(FIND(IstNumbers,A127),""))</f>
        <v>23</v>
      </c>
      <c r="J127" s="1" t="e">
        <f>IF([first '# in title]&lt;[pos kw in title],MID([title],[pos kw in title]-6,6),#N/A)</f>
        <v>#N/A</v>
      </c>
      <c r="K127" s="1" t="e">
        <f>IFERROR(MID(SUBSTITUTE([kw rough in title],",","."),FIND("(",[kw rough in title])+1,20),SUBSTITUTE(IFERROR(MID([kw rough in title],FIND(" ",[kw rough in title])+1,20),[kw rough in title]),",","."))</f>
        <v>#N/A</v>
      </c>
      <c r="L127" s="1">
        <f>IFERROR(FIND("kW",[desc]),0)</f>
        <v>0</v>
      </c>
      <c r="M127">
        <f t="array" ref="M127">MIN(IFERROR(FIND(IstNumbers,E127),""))</f>
        <v>0</v>
      </c>
      <c r="N127" s="1" t="b">
        <f>IF([first '# in desc]&lt;[pos kw in desc],MID([desc],[pos kw in desc]-7,7))</f>
        <v>0</v>
      </c>
      <c r="O1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7" s="1" t="str">
        <f>TRIM(IF([first '# in desc]&lt;[pos kw in desc],MID([desc],[pos kw in desc]-6,6),FALSE))</f>
        <v>FALSCH</v>
      </c>
      <c r="Q127" s="1" t="b">
        <f>IF(LEN([manuell])=0,IFERROR([kw fine in title]*1,IFERROR(SUMPRODUCT(COUNTIF(IsDigits,MID([kw in desc],ROW($A$1:$A$150),1)))=LEN([kw in desc]),#N/A)),[manuell])</f>
        <v>0</v>
      </c>
      <c r="R127" s="1" t="str">
        <f>IF([pos kw in title]&gt;0,MID(J127,#REF!,4),IF([first '# in title]&gt;0,MID([title],[first '# in title],3),IF([first '# in title]&gt;0,MID([desc],#REF!,3),VLOOKUP([productid],$G$2:$R$1386,8))))</f>
        <v>300</v>
      </c>
      <c r="S127" s="1" t="e">
        <f>IF([kw in desc]=[kw rough in title],[kw in desc]*1,IFERROR(LEFT([kw_dirty],3)*1,IFERROR(LEFT([kw_dirty],2)*1,"n.a.")))</f>
        <v>#N/A</v>
      </c>
      <c r="T127" s="1"/>
      <c r="U127" s="1">
        <f>VLOOKUP(Tabelle1[[#This Row],[productid]],Tabelle2[#All],2,FALSE)</f>
        <v>3</v>
      </c>
    </row>
    <row r="128" spans="1:21">
      <c r="A128" t="s">
        <v>165</v>
      </c>
      <c r="B128">
        <v>2079</v>
      </c>
      <c r="C128">
        <v>289859</v>
      </c>
      <c r="D128" t="s">
        <v>225</v>
      </c>
      <c r="E128" t="s">
        <v>226</v>
      </c>
      <c r="F128">
        <v>18406</v>
      </c>
      <c r="G128">
        <v>2286143</v>
      </c>
      <c r="H128">
        <f t="shared" si="1"/>
        <v>0</v>
      </c>
      <c r="I128">
        <f t="array" ref="I128">MIN(IFERROR(FIND(IstNumbers,A128),""))</f>
        <v>29</v>
      </c>
      <c r="J128" s="1" t="e">
        <f>IF([first '# in title]&lt;[pos kw in title],MID([title],[pos kw in title]-6,6),#N/A)</f>
        <v>#N/A</v>
      </c>
      <c r="K128" s="1" t="e">
        <f>IFERROR(MID(SUBSTITUTE([kw rough in title],",","."),FIND("(",[kw rough in title])+1,20),SUBSTITUTE(IFERROR(MID([kw rough in title],FIND(" ",[kw rough in title])+1,20),[kw rough in title]),",","."))</f>
        <v>#N/A</v>
      </c>
      <c r="L128" s="1">
        <f>IFERROR(FIND("kW",[desc]),0)</f>
        <v>0</v>
      </c>
      <c r="M128">
        <f t="array" ref="M128">MIN(IFERROR(FIND(IstNumbers,E128),""))</f>
        <v>33</v>
      </c>
      <c r="N128" s="1" t="b">
        <f>IF([first '# in desc]&lt;[pos kw in desc],MID([desc],[pos kw in desc]-7,7))</f>
        <v>0</v>
      </c>
      <c r="O1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8" s="1" t="str">
        <f>TRIM(IF([first '# in desc]&lt;[pos kw in desc],MID([desc],[pos kw in desc]-6,6),FALSE))</f>
        <v>FALSCH</v>
      </c>
      <c r="Q128" s="1" t="b">
        <f>IF(LEN([manuell])=0,IFERROR([kw fine in title]*1,IFERROR(SUMPRODUCT(COUNTIF(IsDigits,MID([kw in desc],ROW($A$1:$A$150),1)))=LEN([kw in desc]),#N/A)),[manuell])</f>
        <v>0</v>
      </c>
      <c r="R128" s="1" t="str">
        <f>IF([pos kw in title]&gt;0,MID(J128,#REF!,4),IF([first '# in title]&gt;0,MID([title],[first '# in title],3),IF([first '# in title]&gt;0,MID([desc],#REF!,3),VLOOKUP([productid],$G$2:$R$1386,8))))</f>
        <v>146</v>
      </c>
      <c r="S128" s="1" t="e">
        <f>IF([kw in desc]=[kw rough in title],[kw in desc]*1,IFERROR(LEFT([kw_dirty],3)*1,IFERROR(LEFT([kw_dirty],2)*1,"n.a.")))</f>
        <v>#N/A</v>
      </c>
      <c r="T128" s="1"/>
      <c r="U128" s="1" t="e">
        <f>VLOOKUP(Tabelle1[[#This Row],[productid]],Tabelle2[#All],2,FALSE)</f>
        <v>#N/A</v>
      </c>
    </row>
    <row r="129" spans="1:21" hidden="1">
      <c r="A129" t="s">
        <v>204</v>
      </c>
      <c r="B129">
        <v>3312.9</v>
      </c>
      <c r="C129">
        <v>273949</v>
      </c>
      <c r="D129" t="s">
        <v>227</v>
      </c>
      <c r="E129" t="s">
        <v>228</v>
      </c>
      <c r="F129">
        <v>18406</v>
      </c>
      <c r="G129">
        <v>4221070</v>
      </c>
      <c r="H129">
        <f t="shared" si="1"/>
        <v>0</v>
      </c>
      <c r="I129">
        <f t="array" ref="I129">MIN(IFERROR(FIND(IstNumbers,A129),""))</f>
        <v>17</v>
      </c>
      <c r="J129" s="1" t="e">
        <f>IF([first '# in title]&lt;[pos kw in title],MID([title],[pos kw in title]-6,6),#N/A)</f>
        <v>#N/A</v>
      </c>
      <c r="K129" s="1" t="e">
        <f>IFERROR(MID(SUBSTITUTE([kw rough in title],",","."),FIND("(",[kw rough in title])+1,20),SUBSTITUTE(IFERROR(MID([kw rough in title],FIND(" ",[kw rough in title])+1,20),[kw rough in title]),",","."))</f>
        <v>#N/A</v>
      </c>
      <c r="L129" s="1">
        <f>IFERROR(FIND("kW",[desc]),0)</f>
        <v>61</v>
      </c>
      <c r="M129">
        <f t="array" ref="M129">MIN(IFERROR(FIND(IstNumbers,E129),""))</f>
        <v>14</v>
      </c>
      <c r="N129" s="1" t="str">
        <f>IF([first '# in desc]&lt;[pos kw in desc],MID([desc],[pos kw in desc]-7,7))</f>
        <v xml:space="preserve">00, 15 </v>
      </c>
      <c r="O129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129" s="1" t="str">
        <f>TRIM(IF([first '# in desc]&lt;[pos kw in desc],MID([desc],[pos kw in desc]-6,6),FALSE))</f>
        <v>0, 15</v>
      </c>
      <c r="Q129" s="1" t="b">
        <f>IF(LEN([manuell])=0,IFERROR([kw fine in title]*1,IFERROR(SUMPRODUCT(COUNTIF(IsDigits,MID([kw in desc],ROW($A$1:$A$150),1)))=LEN([kw in desc]),#N/A)),[manuell])</f>
        <v>0</v>
      </c>
      <c r="R129" s="1" t="str">
        <f>IF([pos kw in title]&gt;0,MID(J129,#REF!,4),IF([first '# in title]&gt;0,MID([title],[first '# in title],3),IF([first '# in title]&gt;0,MID([desc],#REF!,3),VLOOKUP([productid],$G$2:$R$1386,8))))</f>
        <v>-Pa</v>
      </c>
      <c r="S129" s="1" t="e">
        <f>IF([kw in desc]=[kw rough in title],[kw in desc]*1,IFERROR(LEFT([kw_dirty],3)*1,IFERROR(LEFT([kw_dirty],2)*1,"n.a.")))</f>
        <v>#N/A</v>
      </c>
      <c r="T129" s="1"/>
      <c r="U129" s="1">
        <f>VLOOKUP(Tabelle1[[#This Row],[productid]],Tabelle2[#All],2,FALSE)</f>
        <v>15</v>
      </c>
    </row>
    <row r="130" spans="1:21" hidden="1">
      <c r="A130" t="s">
        <v>153</v>
      </c>
      <c r="B130">
        <v>2918</v>
      </c>
      <c r="C130">
        <v>288366</v>
      </c>
      <c r="D130" t="s">
        <v>229</v>
      </c>
      <c r="E130" t="s">
        <v>230</v>
      </c>
      <c r="F130">
        <v>18406</v>
      </c>
      <c r="G130">
        <v>2106162</v>
      </c>
      <c r="H130">
        <f t="shared" si="1"/>
        <v>30</v>
      </c>
      <c r="I130">
        <f t="array" ref="I130">MIN(IFERROR(FIND(IstNumbers,A130),""))</f>
        <v>20</v>
      </c>
      <c r="J130" s="1" t="str">
        <f>IF([first '# in title]&lt;[pos kw in title],MID([title],[pos kw in title]-6,6),#N/A)</f>
        <v xml:space="preserve">F (26 </v>
      </c>
      <c r="K13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30" s="1">
        <f>IFERROR(FIND("kW",[desc]),0)</f>
        <v>99</v>
      </c>
      <c r="M130">
        <f t="array" ref="M130">MIN(IFERROR(FIND(IstNumbers,E130),""))</f>
        <v>24</v>
      </c>
      <c r="N130" s="1" t="str">
        <f>IF([first '# in desc]&lt;[pos kw in desc],MID([desc],[pos kw in desc]-7,7))</f>
        <v xml:space="preserve">2 - 26 </v>
      </c>
      <c r="O130" s="1" t="str">
        <f>IFERROR(SUBSTITUTE(MID([kw rough in desc],FIND("(",[kw rough in desc])+1,20),",","."),IFERROR(SUBSTITUTE(TRIM(SUBSTITUTE(SUBSTITUTE(MID([kw rough in desc],FIND(" ",TRIM([kw rough in desc]))+1,20),"""",""),"/","")),",","."),#N/A))</f>
        <v>- 26</v>
      </c>
      <c r="P130" s="1" t="str">
        <f>TRIM(IF([first '# in desc]&lt;[pos kw in desc],MID([desc],[pos kw in desc]-6,6),FALSE))</f>
        <v>- 26</v>
      </c>
      <c r="Q130" s="1">
        <f>IF(LEN([manuell])=0,IFERROR([kw fine in title]*1,IFERROR(SUMPRODUCT(COUNTIF(IsDigits,MID([kw in desc],ROW($A$1:$A$150),1)))=LEN([kw in desc]),#N/A)),[manuell])</f>
        <v>26</v>
      </c>
      <c r="R130" s="1" t="e">
        <f>IF([pos kw in title]&gt;0,MID(J130,#REF!,4),IF([first '# in title]&gt;0,MID([title],[first '# in title],3),IF([first '# in title]&gt;0,MID([desc],#REF!,3),VLOOKUP([productid],$G$2:$R$1386,8))))</f>
        <v>#REF!</v>
      </c>
      <c r="S130" s="1" t="str">
        <f>IF([kw in desc]=[kw rough in title],[kw in desc]*1,IFERROR(LEFT([kw_dirty],3)*1,IFERROR(LEFT([kw_dirty],2)*1,"n.a.")))</f>
        <v>n.a.</v>
      </c>
      <c r="T130" s="1"/>
      <c r="U130" s="1">
        <f>VLOOKUP(Tabelle1[[#This Row],[productid]],Tabelle2[#All],2,FALSE)</f>
        <v>26</v>
      </c>
    </row>
    <row r="131" spans="1:21" hidden="1">
      <c r="A131" t="s">
        <v>10359</v>
      </c>
      <c r="B131">
        <v>2162.5</v>
      </c>
      <c r="C131">
        <v>288366</v>
      </c>
      <c r="D131" t="s">
        <v>231</v>
      </c>
      <c r="E131" t="s">
        <v>232</v>
      </c>
      <c r="F131">
        <v>18406</v>
      </c>
      <c r="G131">
        <v>2467626</v>
      </c>
      <c r="H131">
        <f t="shared" si="1"/>
        <v>37</v>
      </c>
      <c r="I131">
        <f t="array" ref="I131">MIN(IFERROR(FIND(IstNumbers,A131),""))</f>
        <v>24</v>
      </c>
      <c r="J131" s="1" t="str">
        <f>IF([first '# in title]&lt;[pos kw in title],MID([title],[pos kw in title]-6,6),#N/A)</f>
        <v xml:space="preserve">(15,1 </v>
      </c>
      <c r="K131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31" s="1">
        <f>IFERROR(FIND("kW",[desc]),0)</f>
        <v>100</v>
      </c>
      <c r="M131">
        <f t="array" ref="M131">MIN(IFERROR(FIND(IstNumbers,E131),""))</f>
        <v>29</v>
      </c>
      <c r="N131" s="1" t="str">
        <f>IF([first '# in desc]&lt;[pos kw in desc],MID([desc],[pos kw in desc]-7,7))</f>
        <v xml:space="preserve"> m "14 </v>
      </c>
      <c r="O131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1" s="1" t="str">
        <f>TRIM(IF([first '# in desc]&lt;[pos kw in desc],MID([desc],[pos kw in desc]-6,6),FALSE))</f>
        <v>m "14</v>
      </c>
      <c r="Q131" s="1">
        <f>IF(LEN([manuell])=0,IFERROR([kw fine in title]*1,IFERROR(SUMPRODUCT(COUNTIF(IsDigits,MID([kw in desc],ROW($A$1:$A$150),1)))=LEN([kw in desc]),#N/A)),[manuell])</f>
        <v>15.1</v>
      </c>
      <c r="R131" s="1" t="e">
        <f>IF([pos kw in title]&gt;0,MID(J131,#REF!,4),IF([first '# in title]&gt;0,MID([title],[first '# in title],3),IF([first '# in title]&gt;0,MID([desc],#REF!,3),VLOOKUP([productid],$G$2:$R$1386,8))))</f>
        <v>#REF!</v>
      </c>
      <c r="S131" s="1" t="str">
        <f>IF([kw in desc]=[kw rough in title],[kw in desc]*1,IFERROR(LEFT([kw_dirty],3)*1,IFERROR(LEFT([kw_dirty],2)*1,"n.a.")))</f>
        <v>n.a.</v>
      </c>
      <c r="T131" s="1"/>
      <c r="U131" s="1">
        <f>VLOOKUP(Tabelle1[[#This Row],[productid]],Tabelle2[#All],2,FALSE)</f>
        <v>15.1</v>
      </c>
    </row>
    <row r="132" spans="1:21">
      <c r="A132" t="s">
        <v>97</v>
      </c>
      <c r="B132">
        <v>3571.37</v>
      </c>
      <c r="C132">
        <v>276812</v>
      </c>
      <c r="D132" t="s">
        <v>233</v>
      </c>
      <c r="E132" t="s">
        <v>234</v>
      </c>
      <c r="F132">
        <v>18406</v>
      </c>
      <c r="G132">
        <v>2920589</v>
      </c>
      <c r="H132">
        <f t="shared" ref="H132:H195" si="2">IFERROR(FIND("kW",A132),0)</f>
        <v>0</v>
      </c>
      <c r="I132">
        <f t="array" ref="I132">MIN(IFERROR(FIND(IstNumbers,A132),""))</f>
        <v>24</v>
      </c>
      <c r="J132" s="1" t="e">
        <f>IF([first '# in title]&lt;[pos kw in title],MID([title],[pos kw in title]-6,6),#N/A)</f>
        <v>#N/A</v>
      </c>
      <c r="K132" s="1" t="e">
        <f>IFERROR(MID(SUBSTITUTE([kw rough in title],",","."),FIND("(",[kw rough in title])+1,20),SUBSTITUTE(IFERROR(MID([kw rough in title],FIND(" ",[kw rough in title])+1,20),[kw rough in title]),",","."))</f>
        <v>#N/A</v>
      </c>
      <c r="L132" s="1">
        <f>IFERROR(FIND("kW",[desc]),0)</f>
        <v>0</v>
      </c>
      <c r="M132">
        <f t="array" ref="M132">MIN(IFERROR(FIND(IstNumbers,E132),""))</f>
        <v>29</v>
      </c>
      <c r="N132" s="1" t="b">
        <f>IF([first '# in desc]&lt;[pos kw in desc],MID([desc],[pos kw in desc]-7,7))</f>
        <v>0</v>
      </c>
      <c r="O1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2" s="1" t="str">
        <f>TRIM(IF([first '# in desc]&lt;[pos kw in desc],MID([desc],[pos kw in desc]-6,6),FALSE))</f>
        <v>FALSCH</v>
      </c>
      <c r="Q132" s="1" t="b">
        <f>IF(LEN([manuell])=0,IFERROR([kw fine in title]*1,IFERROR(SUMPRODUCT(COUNTIF(IsDigits,MID([kw in desc],ROW($A$1:$A$150),1)))=LEN([kw in desc]),#N/A)),[manuell])</f>
        <v>0</v>
      </c>
      <c r="R132" s="1" t="str">
        <f>IF([pos kw in title]&gt;0,MID(J132,#REF!,4),IF([first '# in title]&gt;0,MID([title],[first '# in title],3),IF([first '# in title]&gt;0,MID([desc],#REF!,3),VLOOKUP([productid],$G$2:$R$1386,8))))</f>
        <v>172</v>
      </c>
      <c r="S132" s="1" t="e">
        <f>IF([kw in desc]=[kw rough in title],[kw in desc]*1,IFERROR(LEFT([kw_dirty],3)*1,IFERROR(LEFT([kw_dirty],2)*1,"n.a.")))</f>
        <v>#N/A</v>
      </c>
      <c r="T132" s="1"/>
      <c r="U132" s="1" t="e">
        <f>VLOOKUP(Tabelle1[[#This Row],[productid]],Tabelle2[#All],2,FALSE)</f>
        <v>#N/A</v>
      </c>
    </row>
    <row r="133" spans="1:21" hidden="1">
      <c r="A133" t="s">
        <v>235</v>
      </c>
      <c r="B133">
        <v>2429.5</v>
      </c>
      <c r="C133">
        <v>294528</v>
      </c>
      <c r="D133" t="s">
        <v>236</v>
      </c>
      <c r="E133" t="s">
        <v>237</v>
      </c>
      <c r="F133">
        <v>18406</v>
      </c>
      <c r="G133">
        <v>1223708</v>
      </c>
      <c r="H133">
        <f t="shared" si="2"/>
        <v>30</v>
      </c>
      <c r="I133">
        <f t="array" ref="I133">MIN(IFERROR(FIND(IstNumbers,A133),""))</f>
        <v>20</v>
      </c>
      <c r="J133" s="1" t="str">
        <f>IF([first '# in title]&lt;[pos kw in title],MID([title],[pos kw in title]-6,6),#N/A)</f>
        <v xml:space="preserve">W (11 </v>
      </c>
      <c r="K133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133" s="1">
        <f>IFERROR(FIND("kW",[desc]),0)</f>
        <v>21</v>
      </c>
      <c r="M133">
        <f t="array" ref="M133">MIN(IFERROR(FIND(IstNumbers,E133),""))</f>
        <v>13</v>
      </c>
      <c r="N133" s="1" t="str">
        <f>IF([first '# in desc]&lt;[pos kw in desc],MID([desc],[pos kw in desc]-7,7))</f>
        <v>00-W 11</v>
      </c>
      <c r="O133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133" s="1" t="str">
        <f>TRIM(IF([first '# in desc]&lt;[pos kw in desc],MID([desc],[pos kw in desc]-6,6),FALSE))</f>
        <v>0-W 11</v>
      </c>
      <c r="Q133" s="1">
        <f>IF(LEN([manuell])=0,IFERROR([kw fine in title]*1,IFERROR(SUMPRODUCT(COUNTIF(IsDigits,MID([kw in desc],ROW($A$1:$A$150),1)))=LEN([kw in desc]),#N/A)),[manuell])</f>
        <v>11</v>
      </c>
      <c r="R133" s="1" t="e">
        <f>IF([pos kw in title]&gt;0,MID(J133,#REF!,4),IF([first '# in title]&gt;0,MID([title],[first '# in title],3),IF([first '# in title]&gt;0,MID([desc],#REF!,3),VLOOKUP([productid],$G$2:$R$1386,8))))</f>
        <v>#REF!</v>
      </c>
      <c r="S133" s="1" t="str">
        <f>IF([kw in desc]=[kw rough in title],[kw in desc]*1,IFERROR(LEFT([kw_dirty],3)*1,IFERROR(LEFT([kw_dirty],2)*1,"n.a.")))</f>
        <v>n.a.</v>
      </c>
      <c r="T133" s="1"/>
      <c r="U133" s="1">
        <f>VLOOKUP(Tabelle1[[#This Row],[productid]],Tabelle2[#All],2,FALSE)</f>
        <v>11</v>
      </c>
    </row>
    <row r="134" spans="1:21" hidden="1">
      <c r="A134" t="s">
        <v>238</v>
      </c>
      <c r="B134">
        <v>2050</v>
      </c>
      <c r="C134">
        <v>289859</v>
      </c>
      <c r="D134" t="s">
        <v>239</v>
      </c>
      <c r="E134" t="s">
        <v>240</v>
      </c>
      <c r="F134">
        <v>18406</v>
      </c>
      <c r="G134">
        <v>1098709</v>
      </c>
      <c r="H134">
        <f t="shared" si="2"/>
        <v>30</v>
      </c>
      <c r="I134">
        <f t="array" ref="I134">MIN(IFERROR(FIND(IstNumbers,A134),""))</f>
        <v>20</v>
      </c>
      <c r="J134" s="1" t="str">
        <f>IF([first '# in title]&lt;[pos kw in title],MID([title],[pos kw in title]-6,6),#N/A)</f>
        <v xml:space="preserve">W (26 </v>
      </c>
      <c r="K13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34" s="1">
        <f>IFERROR(FIND("kW",[desc]),0)</f>
        <v>57</v>
      </c>
      <c r="M134">
        <f t="array" ref="M134">MIN(IFERROR(FIND(IstNumbers,E134),""))</f>
        <v>24</v>
      </c>
      <c r="N134" s="1" t="str">
        <f>IF([first '# in desc]&lt;[pos kw in desc],MID([desc],[pos kw in desc]-7,7))</f>
        <v xml:space="preserve">me, 26 </v>
      </c>
      <c r="O13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34" s="1" t="str">
        <f>TRIM(IF([first '# in desc]&lt;[pos kw in desc],MID([desc],[pos kw in desc]-6,6),FALSE))</f>
        <v>e, 26</v>
      </c>
      <c r="Q134" s="1">
        <f>IF(LEN([manuell])=0,IFERROR([kw fine in title]*1,IFERROR(SUMPRODUCT(COUNTIF(IsDigits,MID([kw in desc],ROW($A$1:$A$150),1)))=LEN([kw in desc]),#N/A)),[manuell])</f>
        <v>26</v>
      </c>
      <c r="R134" s="1" t="e">
        <f>IF([pos kw in title]&gt;0,MID(J134,#REF!,4),IF([first '# in title]&gt;0,MID([title],[first '# in title],3),IF([first '# in title]&gt;0,MID([desc],#REF!,3),VLOOKUP([productid],$G$2:$R$1386,8))))</f>
        <v>#REF!</v>
      </c>
      <c r="S134" s="1" t="str">
        <f>IF([kw in desc]=[kw rough in title],[kw in desc]*1,IFERROR(LEFT([kw_dirty],3)*1,IFERROR(LEFT([kw_dirty],2)*1,"n.a.")))</f>
        <v>n.a.</v>
      </c>
      <c r="T134" s="1"/>
      <c r="U134" s="1">
        <f>VLOOKUP(Tabelle1[[#This Row],[productid]],Tabelle2[#All],2,FALSE)</f>
        <v>26</v>
      </c>
    </row>
    <row r="135" spans="1:21" hidden="1">
      <c r="A135" t="s">
        <v>10361</v>
      </c>
      <c r="B135">
        <v>1365</v>
      </c>
      <c r="C135">
        <v>9701</v>
      </c>
      <c r="D135" t="s">
        <v>241</v>
      </c>
      <c r="E135" t="s">
        <v>9</v>
      </c>
      <c r="F135">
        <v>18406</v>
      </c>
      <c r="G135">
        <v>3801875</v>
      </c>
      <c r="H135">
        <f t="shared" si="2"/>
        <v>49</v>
      </c>
      <c r="I135">
        <f t="array" ref="I135">MIN(IFERROR(FIND(IstNumbers,A135),""))</f>
        <v>24</v>
      </c>
      <c r="J135" s="1" t="str">
        <f>IF([first '# in title]&lt;[pos kw in title],MID([title],[pos kw in title]-6,6),#N/A)</f>
        <v xml:space="preserve">(15,1 </v>
      </c>
      <c r="K135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35" s="1">
        <f>IFERROR(FIND("kW",[desc]),0)</f>
        <v>0</v>
      </c>
      <c r="M135">
        <f t="array" ref="M135">MIN(IFERROR(FIND(IstNumbers,E135),""))</f>
        <v>0</v>
      </c>
      <c r="N135" s="1" t="b">
        <f>IF([first '# in desc]&lt;[pos kw in desc],MID([desc],[pos kw in desc]-7,7))</f>
        <v>0</v>
      </c>
      <c r="O1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" s="1" t="str">
        <f>TRIM(IF([first '# in desc]&lt;[pos kw in desc],MID([desc],[pos kw in desc]-6,6),FALSE))</f>
        <v>FALSCH</v>
      </c>
      <c r="Q135" s="1">
        <f>IF(LEN([manuell])=0,IFERROR([kw fine in title]*1,IFERROR(SUMPRODUCT(COUNTIF(IsDigits,MID([kw in desc],ROW($A$1:$A$150),1)))=LEN([kw in desc]),#N/A)),[manuell])</f>
        <v>15.1</v>
      </c>
      <c r="R135" s="1" t="e">
        <f>IF([pos kw in title]&gt;0,MID(J135,#REF!,4),IF([first '# in title]&gt;0,MID([title],[first '# in title],3),IF([first '# in title]&gt;0,MID([desc],#REF!,3),VLOOKUP([productid],$G$2:$R$1386,8))))</f>
        <v>#REF!</v>
      </c>
      <c r="S135" s="1" t="str">
        <f>IF([kw in desc]=[kw rough in title],[kw in desc]*1,IFERROR(LEFT([kw_dirty],3)*1,IFERROR(LEFT([kw_dirty],2)*1,"n.a.")))</f>
        <v>n.a.</v>
      </c>
      <c r="T135" s="1"/>
      <c r="U135" s="1">
        <f>VLOOKUP(Tabelle1[[#This Row],[productid]],Tabelle2[#All],2,FALSE)</f>
        <v>15.1</v>
      </c>
    </row>
    <row r="136" spans="1:21" hidden="1">
      <c r="A136" t="s">
        <v>242</v>
      </c>
      <c r="B136">
        <v>1985</v>
      </c>
      <c r="C136">
        <v>9701</v>
      </c>
      <c r="D136" t="s">
        <v>243</v>
      </c>
      <c r="E136" t="s">
        <v>9</v>
      </c>
      <c r="F136">
        <v>18406</v>
      </c>
      <c r="G136">
        <v>1217855</v>
      </c>
      <c r="H136">
        <f t="shared" si="2"/>
        <v>45</v>
      </c>
      <c r="I136">
        <f t="array" ref="I136">MIN(IFERROR(FIND(IstNumbers,A136),""))</f>
        <v>24</v>
      </c>
      <c r="J136" s="1" t="str">
        <f>IF([first '# in title]&lt;[pos kw in title],MID([title],[pos kw in title]-6,6),#N/A)</f>
        <v xml:space="preserve">A (28 </v>
      </c>
      <c r="K13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36" s="1">
        <f>IFERROR(FIND("kW",[desc]),0)</f>
        <v>0</v>
      </c>
      <c r="M136">
        <f t="array" ref="M136">MIN(IFERROR(FIND(IstNumbers,E136),""))</f>
        <v>0</v>
      </c>
      <c r="N136" s="1" t="b">
        <f>IF([first '# in desc]&lt;[pos kw in desc],MID([desc],[pos kw in desc]-7,7))</f>
        <v>0</v>
      </c>
      <c r="O1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6" s="1" t="str">
        <f>TRIM(IF([first '# in desc]&lt;[pos kw in desc],MID([desc],[pos kw in desc]-6,6),FALSE))</f>
        <v>FALSCH</v>
      </c>
      <c r="Q136" s="1">
        <f>IF(LEN([manuell])=0,IFERROR([kw fine in title]*1,IFERROR(SUMPRODUCT(COUNTIF(IsDigits,MID([kw in desc],ROW($A$1:$A$150),1)))=LEN([kw in desc]),#N/A)),[manuell])</f>
        <v>28</v>
      </c>
      <c r="R136" s="1" t="e">
        <f>IF([pos kw in title]&gt;0,MID(J136,#REF!,4),IF([first '# in title]&gt;0,MID([title],[first '# in title],3),IF([first '# in title]&gt;0,MID([desc],#REF!,3),VLOOKUP([productid],$G$2:$R$1386,8))))</f>
        <v>#REF!</v>
      </c>
      <c r="S136" s="1" t="str">
        <f>IF([kw in desc]=[kw rough in title],[kw in desc]*1,IFERROR(LEFT([kw_dirty],3)*1,IFERROR(LEFT([kw_dirty],2)*1,"n.a.")))</f>
        <v>n.a.</v>
      </c>
      <c r="T136" s="1"/>
      <c r="U136" s="1">
        <f>VLOOKUP(Tabelle1[[#This Row],[productid]],Tabelle2[#All],2,FALSE)</f>
        <v>28</v>
      </c>
    </row>
    <row r="137" spans="1:21" hidden="1">
      <c r="A137" t="s">
        <v>199</v>
      </c>
      <c r="B137">
        <v>3260.99</v>
      </c>
      <c r="C137">
        <v>276812</v>
      </c>
      <c r="D137" t="s">
        <v>244</v>
      </c>
      <c r="E137" t="s">
        <v>201</v>
      </c>
      <c r="F137">
        <v>18406</v>
      </c>
      <c r="G137">
        <v>2584350</v>
      </c>
      <c r="H137">
        <f t="shared" si="2"/>
        <v>30</v>
      </c>
      <c r="I137">
        <f t="array" ref="I137">MIN(IFERROR(FIND(IstNumbers,A137),""))</f>
        <v>20</v>
      </c>
      <c r="J137" s="1" t="str">
        <f>IF([first '# in title]&lt;[pos kw in title],MID([title],[pos kw in title]-6,6),#N/A)</f>
        <v xml:space="preserve">W (45 </v>
      </c>
      <c r="K137" s="1" t="str">
        <f>IFERROR(MID(SUBSTITUTE([kw rough in title],",","."),FIND("(",[kw rough in title])+1,20),SUBSTITUTE(IFERROR(MID([kw rough in title],FIND(" ",[kw rough in title])+1,20),[kw rough in title]),",","."))</f>
        <v xml:space="preserve">45 </v>
      </c>
      <c r="L137" s="1">
        <f>IFERROR(FIND("kW",[desc]),0)</f>
        <v>33</v>
      </c>
      <c r="M137">
        <f t="array" ref="M137">MIN(IFERROR(FIND(IstNumbers,E137),""))</f>
        <v>24</v>
      </c>
      <c r="N137" s="1" t="str">
        <f>IF([first '# in desc]&lt;[pos kw in desc],MID([desc],[pos kw in desc]-7,7))</f>
        <v xml:space="preserve">0-W 45 </v>
      </c>
      <c r="O137" s="1" t="str">
        <f>IFERROR(SUBSTITUTE(MID([kw rough in desc],FIND("(",[kw rough in desc])+1,20),",","."),IFERROR(SUBSTITUTE(TRIM(SUBSTITUTE(SUBSTITUTE(MID([kw rough in desc],FIND(" ",TRIM([kw rough in desc]))+1,20),"""",""),"/","")),",","."),#N/A))</f>
        <v>45</v>
      </c>
      <c r="P137" s="1" t="str">
        <f>TRIM(IF([first '# in desc]&lt;[pos kw in desc],MID([desc],[pos kw in desc]-6,6),FALSE))</f>
        <v>-W 45</v>
      </c>
      <c r="Q137" s="1">
        <f>IF(LEN([manuell])=0,IFERROR([kw fine in title]*1,IFERROR(SUMPRODUCT(COUNTIF(IsDigits,MID([kw in desc],ROW($A$1:$A$150),1)))=LEN([kw in desc]),#N/A)),[manuell])</f>
        <v>45</v>
      </c>
      <c r="R137" s="1" t="e">
        <f>IF([pos kw in title]&gt;0,MID(J137,#REF!,4),IF([first '# in title]&gt;0,MID([title],[first '# in title],3),IF([first '# in title]&gt;0,MID([desc],#REF!,3),VLOOKUP([productid],$G$2:$R$1386,8))))</f>
        <v>#REF!</v>
      </c>
      <c r="S137" s="1" t="str">
        <f>IF([kw in desc]=[kw rough in title],[kw in desc]*1,IFERROR(LEFT([kw_dirty],3)*1,IFERROR(LEFT([kw_dirty],2)*1,"n.a.")))</f>
        <v>n.a.</v>
      </c>
      <c r="T137" s="1"/>
      <c r="U137" s="1">
        <f>VLOOKUP(Tabelle1[[#This Row],[productid]],Tabelle2[#All],2,FALSE)</f>
        <v>45</v>
      </c>
    </row>
    <row r="138" spans="1:21" hidden="1">
      <c r="A138" t="s">
        <v>212</v>
      </c>
      <c r="B138">
        <v>4792.5</v>
      </c>
      <c r="C138">
        <v>294528</v>
      </c>
      <c r="D138" t="s">
        <v>245</v>
      </c>
      <c r="E138" t="s">
        <v>246</v>
      </c>
      <c r="F138">
        <v>18406</v>
      </c>
      <c r="G138">
        <v>1262334</v>
      </c>
      <c r="H138">
        <f t="shared" si="2"/>
        <v>0</v>
      </c>
      <c r="I138">
        <f t="array" ref="I138">MIN(IFERROR(FIND(IstNumbers,A138),""))</f>
        <v>23</v>
      </c>
      <c r="J138" s="1" t="e">
        <f>IF([first '# in title]&lt;[pos kw in title],MID([title],[pos kw in title]-6,6),#N/A)</f>
        <v>#N/A</v>
      </c>
      <c r="K138" s="1" t="e">
        <f>IFERROR(MID(SUBSTITUTE([kw rough in title],",","."),FIND("(",[kw rough in title])+1,20),SUBSTITUTE(IFERROR(MID([kw rough in title],FIND(" ",[kw rough in title])+1,20),[kw rough in title]),",","."))</f>
        <v>#N/A</v>
      </c>
      <c r="L138" s="1">
        <f>IFERROR(FIND("kW",[desc]),0)</f>
        <v>45</v>
      </c>
      <c r="M138">
        <f t="array" ref="M138">MIN(IFERROR(FIND(IstNumbers,E138),""))</f>
        <v>28</v>
      </c>
      <c r="N138" s="1" t="str">
        <f>IF([first '# in desc]&lt;[pos kw in desc],MID([desc],[pos kw in desc]-7,7))</f>
        <v xml:space="preserve">/54, 3 </v>
      </c>
      <c r="O1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8" s="1" t="str">
        <f>TRIM(IF([first '# in desc]&lt;[pos kw in desc],MID([desc],[pos kw in desc]-6,6),FALSE))</f>
        <v>54, 3</v>
      </c>
      <c r="Q138" s="1">
        <f>IF(LEN([manuell])=0,IFERROR([kw fine in title]*1,IFERROR(SUMPRODUCT(COUNTIF(IsDigits,MID([kw in desc],ROW($A$1:$A$150),1)))=LEN([kw in desc]),#N/A)),[manuell])</f>
        <v>3</v>
      </c>
      <c r="R138" s="1" t="str">
        <f>IF([pos kw in title]&gt;0,MID(J138,#REF!,4),IF([first '# in title]&gt;0,MID([title],[first '# in title],3),IF([first '# in title]&gt;0,MID([desc],#REF!,3),VLOOKUP([productid],$G$2:$R$1386,8))))</f>
        <v>300</v>
      </c>
      <c r="S138" s="1" t="e">
        <f>IF([kw in desc]=[kw rough in title],[kw in desc]*1,IFERROR(LEFT([kw_dirty],3)*1,IFERROR(LEFT([kw_dirty],2)*1,"n.a.")))</f>
        <v>#N/A</v>
      </c>
      <c r="T138" s="1">
        <v>3</v>
      </c>
      <c r="U138" s="1">
        <f>VLOOKUP(Tabelle1[[#This Row],[productid]],Tabelle2[#All],2,FALSE)</f>
        <v>3</v>
      </c>
    </row>
    <row r="139" spans="1:21">
      <c r="A139" t="s">
        <v>165</v>
      </c>
      <c r="B139">
        <v>2083</v>
      </c>
      <c r="C139">
        <v>289859</v>
      </c>
      <c r="D139" t="s">
        <v>247</v>
      </c>
      <c r="E139" t="s">
        <v>248</v>
      </c>
      <c r="F139">
        <v>18406</v>
      </c>
      <c r="G139">
        <v>2286143</v>
      </c>
      <c r="H139">
        <f t="shared" si="2"/>
        <v>0</v>
      </c>
      <c r="I139">
        <f t="array" ref="I139">MIN(IFERROR(FIND(IstNumbers,A139),""))</f>
        <v>29</v>
      </c>
      <c r="J139" s="1" t="e">
        <f>IF([first '# in title]&lt;[pos kw in title],MID([title],[pos kw in title]-6,6),#N/A)</f>
        <v>#N/A</v>
      </c>
      <c r="K139" s="1" t="e">
        <f>IFERROR(MID(SUBSTITUTE([kw rough in title],",","."),FIND("(",[kw rough in title])+1,20),SUBSTITUTE(IFERROR(MID([kw rough in title],FIND(" ",[kw rough in title])+1,20),[kw rough in title]),",","."))</f>
        <v>#N/A</v>
      </c>
      <c r="L139" s="1">
        <f>IFERROR(FIND("kW",[desc]),0)</f>
        <v>0</v>
      </c>
      <c r="M139">
        <f t="array" ref="M139">MIN(IFERROR(FIND(IstNumbers,E139),""))</f>
        <v>33</v>
      </c>
      <c r="N139" s="1" t="b">
        <f>IF([first '# in desc]&lt;[pos kw in desc],MID([desc],[pos kw in desc]-7,7))</f>
        <v>0</v>
      </c>
      <c r="O1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9" s="1" t="str">
        <f>TRIM(IF([first '# in desc]&lt;[pos kw in desc],MID([desc],[pos kw in desc]-6,6),FALSE))</f>
        <v>FALSCH</v>
      </c>
      <c r="Q139" s="1" t="b">
        <f>IF(LEN([manuell])=0,IFERROR([kw fine in title]*1,IFERROR(SUMPRODUCT(COUNTIF(IsDigits,MID([kw in desc],ROW($A$1:$A$150),1)))=LEN([kw in desc]),#N/A)),[manuell])</f>
        <v>0</v>
      </c>
      <c r="R139" s="1" t="str">
        <f>IF([pos kw in title]&gt;0,MID(J139,#REF!,4),IF([first '# in title]&gt;0,MID([title],[first '# in title],3),IF([first '# in title]&gt;0,MID([desc],#REF!,3),VLOOKUP([productid],$G$2:$R$1386,8))))</f>
        <v>146</v>
      </c>
      <c r="S139" s="1" t="e">
        <f>IF([kw in desc]=[kw rough in title],[kw in desc]*1,IFERROR(LEFT([kw_dirty],3)*1,IFERROR(LEFT([kw_dirty],2)*1,"n.a.")))</f>
        <v>#N/A</v>
      </c>
      <c r="T139" s="1"/>
      <c r="U139" s="1" t="e">
        <f>VLOOKUP(Tabelle1[[#This Row],[productid]],Tabelle2[#All],2,FALSE)</f>
        <v>#N/A</v>
      </c>
    </row>
    <row r="140" spans="1:21">
      <c r="A140" t="s">
        <v>204</v>
      </c>
      <c r="B140">
        <v>3328</v>
      </c>
      <c r="C140">
        <v>9701</v>
      </c>
      <c r="D140" t="s">
        <v>249</v>
      </c>
      <c r="E140" t="s">
        <v>9</v>
      </c>
      <c r="F140">
        <v>18406</v>
      </c>
      <c r="G140">
        <v>4221070</v>
      </c>
      <c r="H140">
        <f t="shared" si="2"/>
        <v>0</v>
      </c>
      <c r="I140">
        <f t="array" ref="I140">MIN(IFERROR(FIND(IstNumbers,A140),""))</f>
        <v>17</v>
      </c>
      <c r="J140" s="1" t="e">
        <f>IF([first '# in title]&lt;[pos kw in title],MID([title],[pos kw in title]-6,6),#N/A)</f>
        <v>#N/A</v>
      </c>
      <c r="K140" s="1" t="e">
        <f>IFERROR(MID(SUBSTITUTE([kw rough in title],",","."),FIND("(",[kw rough in title])+1,20),SUBSTITUTE(IFERROR(MID([kw rough in title],FIND(" ",[kw rough in title])+1,20),[kw rough in title]),",","."))</f>
        <v>#N/A</v>
      </c>
      <c r="L140" s="1">
        <f>IFERROR(FIND("kW",[desc]),0)</f>
        <v>0</v>
      </c>
      <c r="M140">
        <f t="array" ref="M140">MIN(IFERROR(FIND(IstNumbers,E140),""))</f>
        <v>0</v>
      </c>
      <c r="N140" s="1" t="b">
        <f>IF([first '# in desc]&lt;[pos kw in desc],MID([desc],[pos kw in desc]-7,7))</f>
        <v>0</v>
      </c>
      <c r="O1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0" s="1" t="str">
        <f>TRIM(IF([first '# in desc]&lt;[pos kw in desc],MID([desc],[pos kw in desc]-6,6),FALSE))</f>
        <v>FALSCH</v>
      </c>
      <c r="Q140" s="1" t="b">
        <f>IF(LEN([manuell])=0,IFERROR([kw fine in title]*1,IFERROR(SUMPRODUCT(COUNTIF(IsDigits,MID([kw in desc],ROW($A$1:$A$150),1)))=LEN([kw in desc]),#N/A)),[manuell])</f>
        <v>0</v>
      </c>
      <c r="R140" s="1" t="str">
        <f>IF([pos kw in title]&gt;0,MID(J140,#REF!,4),IF([first '# in title]&gt;0,MID([title],[first '# in title],3),IF([first '# in title]&gt;0,MID([desc],#REF!,3),VLOOKUP([productid],$G$2:$R$1386,8))))</f>
        <v>-Pa</v>
      </c>
      <c r="S140" s="1" t="e">
        <f>IF([kw in desc]=[kw rough in title],[kw in desc]*1,IFERROR(LEFT([kw_dirty],3)*1,IFERROR(LEFT([kw_dirty],2)*1,"n.a.")))</f>
        <v>#N/A</v>
      </c>
      <c r="T140" s="1"/>
      <c r="U140" s="1">
        <f>VLOOKUP(Tabelle1[[#This Row],[productid]],Tabelle2[#All],2,FALSE)</f>
        <v>15</v>
      </c>
    </row>
    <row r="141" spans="1:21" hidden="1">
      <c r="A141" t="s">
        <v>153</v>
      </c>
      <c r="B141">
        <v>3078.01</v>
      </c>
      <c r="C141">
        <v>276812</v>
      </c>
      <c r="D141" t="s">
        <v>250</v>
      </c>
      <c r="E141" t="s">
        <v>251</v>
      </c>
      <c r="F141">
        <v>18406</v>
      </c>
      <c r="G141">
        <v>2106162</v>
      </c>
      <c r="H141">
        <f t="shared" si="2"/>
        <v>30</v>
      </c>
      <c r="I141">
        <f t="array" ref="I141">MIN(IFERROR(FIND(IstNumbers,A141),""))</f>
        <v>20</v>
      </c>
      <c r="J141" s="1" t="str">
        <f>IF([first '# in title]&lt;[pos kw in title],MID([title],[pos kw in title]-6,6),#N/A)</f>
        <v xml:space="preserve">F (26 </v>
      </c>
      <c r="K141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41" s="1">
        <f>IFERROR(FIND("kW",[desc]),0)</f>
        <v>70</v>
      </c>
      <c r="M141">
        <f t="array" ref="M141">MIN(IFERROR(FIND(IstNumbers,E141),""))</f>
        <v>30</v>
      </c>
      <c r="N141" s="1" t="str">
        <f>IF([first '# in desc]&lt;[pos kw in desc],MID([desc],[pos kw in desc]-7,7))</f>
        <v xml:space="preserve">- 26,0 </v>
      </c>
      <c r="O141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141" s="1" t="str">
        <f>TRIM(IF([first '# in desc]&lt;[pos kw in desc],MID([desc],[pos kw in desc]-6,6),FALSE))</f>
        <v>26,0</v>
      </c>
      <c r="Q141" s="1">
        <f>IF(LEN([manuell])=0,IFERROR([kw fine in title]*1,IFERROR(SUMPRODUCT(COUNTIF(IsDigits,MID([kw in desc],ROW($A$1:$A$150),1)))=LEN([kw in desc]),#N/A)),[manuell])</f>
        <v>26</v>
      </c>
      <c r="R141" s="1" t="e">
        <f>IF([pos kw in title]&gt;0,MID(J141,#REF!,4),IF([first '# in title]&gt;0,MID([title],[first '# in title],3),IF([first '# in title]&gt;0,MID([desc],#REF!,3),VLOOKUP([productid],$G$2:$R$1386,8))))</f>
        <v>#REF!</v>
      </c>
      <c r="S141" s="1" t="str">
        <f>IF([kw in desc]=[kw rough in title],[kw in desc]*1,IFERROR(LEFT([kw_dirty],3)*1,IFERROR(LEFT([kw_dirty],2)*1,"n.a.")))</f>
        <v>n.a.</v>
      </c>
      <c r="T141" s="1"/>
      <c r="U141" s="1">
        <f>VLOOKUP(Tabelle1[[#This Row],[productid]],Tabelle2[#All],2,FALSE)</f>
        <v>26</v>
      </c>
    </row>
    <row r="142" spans="1:21">
      <c r="A142" t="s">
        <v>97</v>
      </c>
      <c r="B142">
        <v>3573.34</v>
      </c>
      <c r="C142">
        <v>12041</v>
      </c>
      <c r="D142" t="s">
        <v>252</v>
      </c>
      <c r="E142" t="s">
        <v>9</v>
      </c>
      <c r="F142">
        <v>18406</v>
      </c>
      <c r="G142">
        <v>2920589</v>
      </c>
      <c r="H142">
        <f t="shared" si="2"/>
        <v>0</v>
      </c>
      <c r="I142">
        <f t="array" ref="I142">MIN(IFERROR(FIND(IstNumbers,A142),""))</f>
        <v>24</v>
      </c>
      <c r="J142" s="1" t="e">
        <f>IF([first '# in title]&lt;[pos kw in title],MID([title],[pos kw in title]-6,6),#N/A)</f>
        <v>#N/A</v>
      </c>
      <c r="K142" s="1" t="e">
        <f>IFERROR(MID(SUBSTITUTE([kw rough in title],",","."),FIND("(",[kw rough in title])+1,20),SUBSTITUTE(IFERROR(MID([kw rough in title],FIND(" ",[kw rough in title])+1,20),[kw rough in title]),",","."))</f>
        <v>#N/A</v>
      </c>
      <c r="L142" s="1">
        <f>IFERROR(FIND("kW",[desc]),0)</f>
        <v>0</v>
      </c>
      <c r="M142">
        <f t="array" ref="M142">MIN(IFERROR(FIND(IstNumbers,E142),""))</f>
        <v>0</v>
      </c>
      <c r="N142" s="1" t="b">
        <f>IF([first '# in desc]&lt;[pos kw in desc],MID([desc],[pos kw in desc]-7,7))</f>
        <v>0</v>
      </c>
      <c r="O1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2" s="1" t="str">
        <f>TRIM(IF([first '# in desc]&lt;[pos kw in desc],MID([desc],[pos kw in desc]-6,6),FALSE))</f>
        <v>FALSCH</v>
      </c>
      <c r="Q142" s="1" t="b">
        <f>IF(LEN([manuell])=0,IFERROR([kw fine in title]*1,IFERROR(SUMPRODUCT(COUNTIF(IsDigits,MID([kw in desc],ROW($A$1:$A$150),1)))=LEN([kw in desc]),#N/A)),[manuell])</f>
        <v>0</v>
      </c>
      <c r="R142" s="1" t="str">
        <f>IF([pos kw in title]&gt;0,MID(J142,#REF!,4),IF([first '# in title]&gt;0,MID([title],[first '# in title],3),IF([first '# in title]&gt;0,MID([desc],#REF!,3),VLOOKUP([productid],$G$2:$R$1386,8))))</f>
        <v>172</v>
      </c>
      <c r="S142" s="1" t="e">
        <f>IF([kw in desc]=[kw rough in title],[kw in desc]*1,IFERROR(LEFT([kw_dirty],3)*1,IFERROR(LEFT([kw_dirty],2)*1,"n.a.")))</f>
        <v>#N/A</v>
      </c>
      <c r="T142" s="1"/>
      <c r="U142" s="1" t="e">
        <f>VLOOKUP(Tabelle1[[#This Row],[productid]],Tabelle2[#All],2,FALSE)</f>
        <v>#N/A</v>
      </c>
    </row>
    <row r="143" spans="1:21">
      <c r="A143" t="s">
        <v>253</v>
      </c>
      <c r="B143">
        <v>3234.31</v>
      </c>
      <c r="C143">
        <v>276812</v>
      </c>
      <c r="D143" t="s">
        <v>254</v>
      </c>
      <c r="E143" t="s">
        <v>255</v>
      </c>
      <c r="F143">
        <v>18406</v>
      </c>
      <c r="G143">
        <v>2654412</v>
      </c>
      <c r="H143">
        <f t="shared" si="2"/>
        <v>0</v>
      </c>
      <c r="I143">
        <f t="array" ref="I143">MIN(IFERROR(FIND(IstNumbers,A143),""))</f>
        <v>30</v>
      </c>
      <c r="J143" s="1" t="e">
        <f>IF([first '# in title]&lt;[pos kw in title],MID([title],[pos kw in title]-6,6),#N/A)</f>
        <v>#N/A</v>
      </c>
      <c r="K143" s="1" t="e">
        <f>IFERROR(MID(SUBSTITUTE([kw rough in title],",","."),FIND("(",[kw rough in title])+1,20),SUBSTITUTE(IFERROR(MID([kw rough in title],FIND(" ",[kw rough in title])+1,20),[kw rough in title]),",","."))</f>
        <v>#N/A</v>
      </c>
      <c r="L143" s="1">
        <f>IFERROR(FIND("kW",[desc]),0)</f>
        <v>0</v>
      </c>
      <c r="M143">
        <f t="array" ref="M143">MIN(IFERROR(FIND(IstNumbers,E143),""))</f>
        <v>41</v>
      </c>
      <c r="N143" s="1" t="b">
        <f>IF([first '# in desc]&lt;[pos kw in desc],MID([desc],[pos kw in desc]-7,7))</f>
        <v>0</v>
      </c>
      <c r="O1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3" s="1" t="str">
        <f>TRIM(IF([first '# in desc]&lt;[pos kw in desc],MID([desc],[pos kw in desc]-6,6),FALSE))</f>
        <v>FALSCH</v>
      </c>
      <c r="Q143" s="1" t="b">
        <f>IF(LEN([manuell])=0,IFERROR([kw fine in title]*1,IFERROR(SUMPRODUCT(COUNTIF(IsDigits,MID([kw in desc],ROW($A$1:$A$150),1)))=LEN([kw in desc]),#N/A)),[manuell])</f>
        <v>0</v>
      </c>
      <c r="R143" s="1" t="str">
        <f>IF([pos kw in title]&gt;0,MID(J143,#REF!,4),IF([first '# in title]&gt;0,MID([title],[first '# in title],3),IF([first '# in title]&gt;0,MID([desc],#REF!,3),VLOOKUP([productid],$G$2:$R$1386,8))))</f>
        <v>15-</v>
      </c>
      <c r="S143" s="1" t="e">
        <f>IF([kw in desc]=[kw rough in title],[kw in desc]*1,IFERROR(LEFT([kw_dirty],3)*1,IFERROR(LEFT([kw_dirty],2)*1,"n.a.")))</f>
        <v>#N/A</v>
      </c>
      <c r="T143" s="1"/>
      <c r="U143" s="1">
        <f>VLOOKUP(Tabelle1[[#This Row],[productid]],Tabelle2[#All],2,FALSE)</f>
        <v>15</v>
      </c>
    </row>
    <row r="144" spans="1:21" hidden="1">
      <c r="A144" t="s">
        <v>235</v>
      </c>
      <c r="B144">
        <v>2500</v>
      </c>
      <c r="C144">
        <v>289859</v>
      </c>
      <c r="D144" t="s">
        <v>256</v>
      </c>
      <c r="E144" t="s">
        <v>257</v>
      </c>
      <c r="F144">
        <v>18406</v>
      </c>
      <c r="G144">
        <v>1223708</v>
      </c>
      <c r="H144">
        <f t="shared" si="2"/>
        <v>30</v>
      </c>
      <c r="I144">
        <f t="array" ref="I144">MIN(IFERROR(FIND(IstNumbers,A144),""))</f>
        <v>20</v>
      </c>
      <c r="J144" s="1" t="str">
        <f>IF([first '# in title]&lt;[pos kw in title],MID([title],[pos kw in title]-6,6),#N/A)</f>
        <v xml:space="preserve">W (11 </v>
      </c>
      <c r="K144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144" s="1">
        <f>IFERROR(FIND("kW",[desc]),0)</f>
        <v>57</v>
      </c>
      <c r="M144">
        <f t="array" ref="M144">MIN(IFERROR(FIND(IstNumbers,E144),""))</f>
        <v>24</v>
      </c>
      <c r="N144" s="1" t="str">
        <f>IF([first '# in desc]&lt;[pos kw in desc],MID([desc],[pos kw in desc]-7,7))</f>
        <v xml:space="preserve">me, 11 </v>
      </c>
      <c r="O144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144" s="1" t="str">
        <f>TRIM(IF([first '# in desc]&lt;[pos kw in desc],MID([desc],[pos kw in desc]-6,6),FALSE))</f>
        <v>e, 11</v>
      </c>
      <c r="Q144" s="1">
        <f>IF(LEN([manuell])=0,IFERROR([kw fine in title]*1,IFERROR(SUMPRODUCT(COUNTIF(IsDigits,MID([kw in desc],ROW($A$1:$A$150),1)))=LEN([kw in desc]),#N/A)),[manuell])</f>
        <v>11</v>
      </c>
      <c r="R144" s="1" t="e">
        <f>IF([pos kw in title]&gt;0,MID(J144,#REF!,4),IF([first '# in title]&gt;0,MID([title],[first '# in title],3),IF([first '# in title]&gt;0,MID([desc],#REF!,3),VLOOKUP([productid],$G$2:$R$1386,8))))</f>
        <v>#REF!</v>
      </c>
      <c r="S144" s="1" t="str">
        <f>IF([kw in desc]=[kw rough in title],[kw in desc]*1,IFERROR(LEFT([kw_dirty],3)*1,IFERROR(LEFT([kw_dirty],2)*1,"n.a.")))</f>
        <v>n.a.</v>
      </c>
      <c r="T144" s="1"/>
      <c r="U144" s="1">
        <f>VLOOKUP(Tabelle1[[#This Row],[productid]],Tabelle2[#All],2,FALSE)</f>
        <v>11</v>
      </c>
    </row>
    <row r="145" spans="1:21" hidden="1">
      <c r="A145" t="s">
        <v>238</v>
      </c>
      <c r="B145">
        <v>2119</v>
      </c>
      <c r="C145">
        <v>9701</v>
      </c>
      <c r="D145" t="s">
        <v>258</v>
      </c>
      <c r="E145" t="s">
        <v>9</v>
      </c>
      <c r="F145">
        <v>18406</v>
      </c>
      <c r="G145">
        <v>1098709</v>
      </c>
      <c r="H145">
        <f t="shared" si="2"/>
        <v>30</v>
      </c>
      <c r="I145">
        <f t="array" ref="I145">MIN(IFERROR(FIND(IstNumbers,A145),""))</f>
        <v>20</v>
      </c>
      <c r="J145" s="1" t="str">
        <f>IF([first '# in title]&lt;[pos kw in title],MID([title],[pos kw in title]-6,6),#N/A)</f>
        <v xml:space="preserve">W (26 </v>
      </c>
      <c r="K145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45" s="1">
        <f>IFERROR(FIND("kW",[desc]),0)</f>
        <v>0</v>
      </c>
      <c r="M145">
        <f t="array" ref="M145">MIN(IFERROR(FIND(IstNumbers,E145),""))</f>
        <v>0</v>
      </c>
      <c r="N145" s="1" t="b">
        <f>IF([first '# in desc]&lt;[pos kw in desc],MID([desc],[pos kw in desc]-7,7))</f>
        <v>0</v>
      </c>
      <c r="O1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5" s="1" t="str">
        <f>TRIM(IF([first '# in desc]&lt;[pos kw in desc],MID([desc],[pos kw in desc]-6,6),FALSE))</f>
        <v>FALSCH</v>
      </c>
      <c r="Q145" s="1">
        <f>IF(LEN([manuell])=0,IFERROR([kw fine in title]*1,IFERROR(SUMPRODUCT(COUNTIF(IsDigits,MID([kw in desc],ROW($A$1:$A$150),1)))=LEN([kw in desc]),#N/A)),[manuell])</f>
        <v>26</v>
      </c>
      <c r="R145" s="1" t="e">
        <f>IF([pos kw in title]&gt;0,MID(J145,#REF!,4),IF([first '# in title]&gt;0,MID([title],[first '# in title],3),IF([first '# in title]&gt;0,MID([desc],#REF!,3),VLOOKUP([productid],$G$2:$R$1386,8))))</f>
        <v>#REF!</v>
      </c>
      <c r="S145" s="1" t="str">
        <f>IF([kw in desc]=[kw rough in title],[kw in desc]*1,IFERROR(LEFT([kw_dirty],3)*1,IFERROR(LEFT([kw_dirty],2)*1,"n.a.")))</f>
        <v>n.a.</v>
      </c>
      <c r="T145" s="1"/>
      <c r="U145" s="1">
        <f>VLOOKUP(Tabelle1[[#This Row],[productid]],Tabelle2[#All],2,FALSE)</f>
        <v>26</v>
      </c>
    </row>
    <row r="146" spans="1:21" hidden="1">
      <c r="A146" t="s">
        <v>10361</v>
      </c>
      <c r="B146">
        <v>1365</v>
      </c>
      <c r="C146">
        <v>9701</v>
      </c>
      <c r="D146" t="s">
        <v>259</v>
      </c>
      <c r="E146" t="s">
        <v>9</v>
      </c>
      <c r="F146">
        <v>18406</v>
      </c>
      <c r="G146">
        <v>3801875</v>
      </c>
      <c r="H146">
        <f t="shared" si="2"/>
        <v>49</v>
      </c>
      <c r="I146">
        <f t="array" ref="I146">MIN(IFERROR(FIND(IstNumbers,A146),""))</f>
        <v>24</v>
      </c>
      <c r="J146" s="1" t="str">
        <f>IF([first '# in title]&lt;[pos kw in title],MID([title],[pos kw in title]-6,6),#N/A)</f>
        <v xml:space="preserve">(15,1 </v>
      </c>
      <c r="K146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46" s="1">
        <f>IFERROR(FIND("kW",[desc]),0)</f>
        <v>0</v>
      </c>
      <c r="M146">
        <f t="array" ref="M146">MIN(IFERROR(FIND(IstNumbers,E146),""))</f>
        <v>0</v>
      </c>
      <c r="N146" s="1" t="b">
        <f>IF([first '# in desc]&lt;[pos kw in desc],MID([desc],[pos kw in desc]-7,7))</f>
        <v>0</v>
      </c>
      <c r="O1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6" s="1" t="str">
        <f>TRIM(IF([first '# in desc]&lt;[pos kw in desc],MID([desc],[pos kw in desc]-6,6),FALSE))</f>
        <v>FALSCH</v>
      </c>
      <c r="Q146" s="1">
        <f>IF(LEN([manuell])=0,IFERROR([kw fine in title]*1,IFERROR(SUMPRODUCT(COUNTIF(IsDigits,MID([kw in desc],ROW($A$1:$A$150),1)))=LEN([kw in desc]),#N/A)),[manuell])</f>
        <v>15.1</v>
      </c>
      <c r="R146" s="1" t="e">
        <f>IF([pos kw in title]&gt;0,MID(J146,#REF!,4),IF([first '# in title]&gt;0,MID([title],[first '# in title],3),IF([first '# in title]&gt;0,MID([desc],#REF!,3),VLOOKUP([productid],$G$2:$R$1386,8))))</f>
        <v>#REF!</v>
      </c>
      <c r="S146" s="1" t="str">
        <f>IF([kw in desc]=[kw rough in title],[kw in desc]*1,IFERROR(LEFT([kw_dirty],3)*1,IFERROR(LEFT([kw_dirty],2)*1,"n.a.")))</f>
        <v>n.a.</v>
      </c>
      <c r="T146" s="1"/>
      <c r="U146" s="1">
        <f>VLOOKUP(Tabelle1[[#This Row],[productid]],Tabelle2[#All],2,FALSE)</f>
        <v>15.1</v>
      </c>
    </row>
    <row r="147" spans="1:21" hidden="1">
      <c r="A147" t="s">
        <v>242</v>
      </c>
      <c r="B147">
        <v>2010</v>
      </c>
      <c r="C147">
        <v>289859</v>
      </c>
      <c r="D147" t="s">
        <v>260</v>
      </c>
      <c r="E147" t="s">
        <v>261</v>
      </c>
      <c r="F147">
        <v>18406</v>
      </c>
      <c r="G147">
        <v>1217855</v>
      </c>
      <c r="H147">
        <f t="shared" si="2"/>
        <v>45</v>
      </c>
      <c r="I147">
        <f t="array" ref="I147">MIN(IFERROR(FIND(IstNumbers,A147),""))</f>
        <v>24</v>
      </c>
      <c r="J147" s="1" t="str">
        <f>IF([first '# in title]&lt;[pos kw in title],MID([title],[pos kw in title]-6,6),#N/A)</f>
        <v xml:space="preserve">A (28 </v>
      </c>
      <c r="K147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7" s="1">
        <f>IFERROR(FIND("kW",[desc]),0)</f>
        <v>71</v>
      </c>
      <c r="M147">
        <f t="array" ref="M147">MIN(IFERROR(FIND(IstNumbers,E147),""))</f>
        <v>29</v>
      </c>
      <c r="N147" s="1" t="str">
        <f>IF([first '# in desc]&lt;[pos kw in desc],MID([desc],[pos kw in desc]-7,7))</f>
        <v xml:space="preserve">­me 28 </v>
      </c>
      <c r="O147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7" s="1" t="str">
        <f>TRIM(IF([first '# in desc]&lt;[pos kw in desc],MID([desc],[pos kw in desc]-6,6),FALSE))</f>
        <v>me 28</v>
      </c>
      <c r="Q147" s="1">
        <f>IF(LEN([manuell])=0,IFERROR([kw fine in title]*1,IFERROR(SUMPRODUCT(COUNTIF(IsDigits,MID([kw in desc],ROW($A$1:$A$150),1)))=LEN([kw in desc]),#N/A)),[manuell])</f>
        <v>28</v>
      </c>
      <c r="R147" s="1" t="e">
        <f>IF([pos kw in title]&gt;0,MID(J147,#REF!,4),IF([first '# in title]&gt;0,MID([title],[first '# in title],3),IF([first '# in title]&gt;0,MID([desc],#REF!,3),VLOOKUP([productid],$G$2:$R$1386,8))))</f>
        <v>#REF!</v>
      </c>
      <c r="S147" s="1" t="str">
        <f>IF([kw in desc]=[kw rough in title],[kw in desc]*1,IFERROR(LEFT([kw_dirty],3)*1,IFERROR(LEFT([kw_dirty],2)*1,"n.a.")))</f>
        <v>n.a.</v>
      </c>
      <c r="T147" s="1"/>
      <c r="U147" s="1">
        <f>VLOOKUP(Tabelle1[[#This Row],[productid]],Tabelle2[#All],2,FALSE)</f>
        <v>28</v>
      </c>
    </row>
    <row r="148" spans="1:21" hidden="1">
      <c r="A148" t="s">
        <v>199</v>
      </c>
      <c r="B148">
        <v>3320</v>
      </c>
      <c r="C148">
        <v>294528</v>
      </c>
      <c r="D148" t="s">
        <v>262</v>
      </c>
      <c r="E148" t="s">
        <v>263</v>
      </c>
      <c r="F148">
        <v>18406</v>
      </c>
      <c r="G148">
        <v>2584350</v>
      </c>
      <c r="H148">
        <f t="shared" si="2"/>
        <v>30</v>
      </c>
      <c r="I148">
        <f t="array" ref="I148">MIN(IFERROR(FIND(IstNumbers,A148),""))</f>
        <v>20</v>
      </c>
      <c r="J148" s="1" t="str">
        <f>IF([first '# in title]&lt;[pos kw in title],MID([title],[pos kw in title]-6,6),#N/A)</f>
        <v xml:space="preserve">W (45 </v>
      </c>
      <c r="K148" s="1" t="str">
        <f>IFERROR(MID(SUBSTITUTE([kw rough in title],",","."),FIND("(",[kw rough in title])+1,20),SUBSTITUTE(IFERROR(MID([kw rough in title],FIND(" ",[kw rough in title])+1,20),[kw rough in title]),",","."))</f>
        <v xml:space="preserve">45 </v>
      </c>
      <c r="L148" s="1">
        <f>IFERROR(FIND("kW",[desc]),0)</f>
        <v>0</v>
      </c>
      <c r="M148">
        <f t="array" ref="M148">MIN(IFERROR(FIND(IstNumbers,E148),""))</f>
        <v>13</v>
      </c>
      <c r="N148" s="1" t="b">
        <f>IF([first '# in desc]&lt;[pos kw in desc],MID([desc],[pos kw in desc]-7,7))</f>
        <v>0</v>
      </c>
      <c r="O1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8" s="1" t="str">
        <f>TRIM(IF([first '# in desc]&lt;[pos kw in desc],MID([desc],[pos kw in desc]-6,6),FALSE))</f>
        <v>FALSCH</v>
      </c>
      <c r="Q148" s="1">
        <f>IF(LEN([manuell])=0,IFERROR([kw fine in title]*1,IFERROR(SUMPRODUCT(COUNTIF(IsDigits,MID([kw in desc],ROW($A$1:$A$150),1)))=LEN([kw in desc]),#N/A)),[manuell])</f>
        <v>45</v>
      </c>
      <c r="R148" s="1" t="e">
        <f>IF([pos kw in title]&gt;0,MID(J148,#REF!,4),IF([first '# in title]&gt;0,MID([title],[first '# in title],3),IF([first '# in title]&gt;0,MID([desc],#REF!,3),VLOOKUP([productid],$G$2:$R$1386,8))))</f>
        <v>#REF!</v>
      </c>
      <c r="S148" s="1" t="str">
        <f>IF([kw in desc]=[kw rough in title],[kw in desc]*1,IFERROR(LEFT([kw_dirty],3)*1,IFERROR(LEFT([kw_dirty],2)*1,"n.a.")))</f>
        <v>n.a.</v>
      </c>
      <c r="T148" s="1"/>
      <c r="U148" s="1">
        <f>VLOOKUP(Tabelle1[[#This Row],[productid]],Tabelle2[#All],2,FALSE)</f>
        <v>45</v>
      </c>
    </row>
    <row r="149" spans="1:21" hidden="1">
      <c r="A149" t="s">
        <v>212</v>
      </c>
      <c r="B149">
        <v>5430.86</v>
      </c>
      <c r="C149">
        <v>297223</v>
      </c>
      <c r="D149" t="s">
        <v>264</v>
      </c>
      <c r="E149" t="s">
        <v>265</v>
      </c>
      <c r="F149">
        <v>18406</v>
      </c>
      <c r="G149">
        <v>1262334</v>
      </c>
      <c r="H149">
        <f t="shared" si="2"/>
        <v>0</v>
      </c>
      <c r="I149">
        <f t="array" ref="I149">MIN(IFERROR(FIND(IstNumbers,A149),""))</f>
        <v>23</v>
      </c>
      <c r="J149" s="1" t="e">
        <f>IF([first '# in title]&lt;[pos kw in title],MID([title],[pos kw in title]-6,6),#N/A)</f>
        <v>#N/A</v>
      </c>
      <c r="K149" s="1" t="e">
        <f>IFERROR(MID(SUBSTITUTE([kw rough in title],",","."),FIND("(",[kw rough in title])+1,20),SUBSTITUTE(IFERROR(MID([kw rough in title],FIND(" ",[kw rough in title])+1,20),[kw rough in title]),",","."))</f>
        <v>#N/A</v>
      </c>
      <c r="L149" s="1">
        <f>IFERROR(FIND("kW",[desc]),0)</f>
        <v>51</v>
      </c>
      <c r="M149">
        <f t="array" ref="M149">MIN(IFERROR(FIND(IstNumbers,E149),""))</f>
        <v>15</v>
      </c>
      <c r="N149" s="1" t="str">
        <f>IF([first '# in desc]&lt;[pos kw in desc],MID([desc],[pos kw in desc]-7,7))</f>
        <v xml:space="preserve">/54, 3 </v>
      </c>
      <c r="O149" s="1" t="str">
        <f>IFERROR(SUBSTITUTE(MID([kw rough in desc],FIND("(",[kw rough in desc])+1,20),",","."),IFERROR(SUBSTITUTE(TRIM(SUBSTITUTE(SUBSTITUTE(MID([kw rough in desc],FIND(" ",TRIM([kw rough in desc]))+1,20),"""",""),"/","")),",","."),#N/A))</f>
        <v>3</v>
      </c>
      <c r="P149" s="1" t="str">
        <f>TRIM(IF([first '# in desc]&lt;[pos kw in desc],MID([desc],[pos kw in desc]-6,6),FALSE))</f>
        <v>54, 3</v>
      </c>
      <c r="Q149" s="1" t="b">
        <f>IF(LEN([manuell])=0,IFERROR([kw fine in title]*1,IFERROR(SUMPRODUCT(COUNTIF(IsDigits,MID([kw in desc],ROW($A$1:$A$150),1)))=LEN([kw in desc]),#N/A)),[manuell])</f>
        <v>0</v>
      </c>
      <c r="R149" s="1" t="str">
        <f>IF([pos kw in title]&gt;0,MID(J149,#REF!,4),IF([first '# in title]&gt;0,MID([title],[first '# in title],3),IF([first '# in title]&gt;0,MID([desc],#REF!,3),VLOOKUP([productid],$G$2:$R$1386,8))))</f>
        <v>300</v>
      </c>
      <c r="S149" s="1" t="e">
        <f>IF([kw in desc]=[kw rough in title],[kw in desc]*1,IFERROR(LEFT([kw_dirty],3)*1,IFERROR(LEFT([kw_dirty],2)*1,"n.a.")))</f>
        <v>#N/A</v>
      </c>
      <c r="T149" s="1"/>
      <c r="U149" s="1">
        <f>VLOOKUP(Tabelle1[[#This Row],[productid]],Tabelle2[#All],2,FALSE)</f>
        <v>3</v>
      </c>
    </row>
    <row r="150" spans="1:21">
      <c r="A150" t="s">
        <v>165</v>
      </c>
      <c r="B150">
        <v>2088</v>
      </c>
      <c r="C150">
        <v>289859</v>
      </c>
      <c r="D150" t="s">
        <v>266</v>
      </c>
      <c r="E150" t="s">
        <v>267</v>
      </c>
      <c r="F150">
        <v>18406</v>
      </c>
      <c r="G150">
        <v>2286143</v>
      </c>
      <c r="H150">
        <f t="shared" si="2"/>
        <v>0</v>
      </c>
      <c r="I150">
        <f t="array" ref="I150">MIN(IFERROR(FIND(IstNumbers,A150),""))</f>
        <v>29</v>
      </c>
      <c r="J150" s="1" t="e">
        <f>IF([first '# in title]&lt;[pos kw in title],MID([title],[pos kw in title]-6,6),#N/A)</f>
        <v>#N/A</v>
      </c>
      <c r="K150" s="1" t="e">
        <f>IFERROR(MID(SUBSTITUTE([kw rough in title],",","."),FIND("(",[kw rough in title])+1,20),SUBSTITUTE(IFERROR(MID([kw rough in title],FIND(" ",[kw rough in title])+1,20),[kw rough in title]),",","."))</f>
        <v>#N/A</v>
      </c>
      <c r="L150" s="1">
        <f>IFERROR(FIND("kW",[desc]),0)</f>
        <v>0</v>
      </c>
      <c r="M150">
        <f t="array" ref="M150">MIN(IFERROR(FIND(IstNumbers,E150),""))</f>
        <v>33</v>
      </c>
      <c r="N150" s="1" t="b">
        <f>IF([first '# in desc]&lt;[pos kw in desc],MID([desc],[pos kw in desc]-7,7))</f>
        <v>0</v>
      </c>
      <c r="O1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0" s="1" t="str">
        <f>TRIM(IF([first '# in desc]&lt;[pos kw in desc],MID([desc],[pos kw in desc]-6,6),FALSE))</f>
        <v>FALSCH</v>
      </c>
      <c r="Q150" s="1" t="b">
        <f>IF(LEN([manuell])=0,IFERROR([kw fine in title]*1,IFERROR(SUMPRODUCT(COUNTIF(IsDigits,MID([kw in desc],ROW($A$1:$A$150),1)))=LEN([kw in desc]),#N/A)),[manuell])</f>
        <v>0</v>
      </c>
      <c r="R150" s="1" t="str">
        <f>IF([pos kw in title]&gt;0,MID(J150,#REF!,4),IF([first '# in title]&gt;0,MID([title],[first '# in title],3),IF([first '# in title]&gt;0,MID([desc],#REF!,3),VLOOKUP([productid],$G$2:$R$1386,8))))</f>
        <v>146</v>
      </c>
      <c r="S150" s="1" t="e">
        <f>IF([kw in desc]=[kw rough in title],[kw in desc]*1,IFERROR(LEFT([kw_dirty],3)*1,IFERROR(LEFT([kw_dirty],2)*1,"n.a.")))</f>
        <v>#N/A</v>
      </c>
      <c r="T150" s="1"/>
      <c r="U150" s="1" t="e">
        <f>VLOOKUP(Tabelle1[[#This Row],[productid]],Tabelle2[#All],2,FALSE)</f>
        <v>#N/A</v>
      </c>
    </row>
    <row r="151" spans="1:21" hidden="1">
      <c r="A151" t="s">
        <v>204</v>
      </c>
      <c r="B151">
        <v>3329.9</v>
      </c>
      <c r="C151">
        <v>273949</v>
      </c>
      <c r="D151" t="s">
        <v>268</v>
      </c>
      <c r="E151" t="s">
        <v>269</v>
      </c>
      <c r="F151">
        <v>18406</v>
      </c>
      <c r="G151">
        <v>4221070</v>
      </c>
      <c r="H151">
        <f t="shared" si="2"/>
        <v>0</v>
      </c>
      <c r="I151">
        <f t="array" ref="I151">MIN(IFERROR(FIND(IstNumbers,A151),""))</f>
        <v>17</v>
      </c>
      <c r="J151" s="1" t="e">
        <f>IF([first '# in title]&lt;[pos kw in title],MID([title],[pos kw in title]-6,6),#N/A)</f>
        <v>#N/A</v>
      </c>
      <c r="K151" s="1" t="e">
        <f>IFERROR(MID(SUBSTITUTE([kw rough in title],",","."),FIND("(",[kw rough in title])+1,20),SUBSTITUTE(IFERROR(MID([kw rough in title],FIND(" ",[kw rough in title])+1,20),[kw rough in title]),",","."))</f>
        <v>#N/A</v>
      </c>
      <c r="L151" s="1">
        <f>IFERROR(FIND("kW",[desc]),0)</f>
        <v>61</v>
      </c>
      <c r="M151">
        <f t="array" ref="M151">MIN(IFERROR(FIND(IstNumbers,E151),""))</f>
        <v>14</v>
      </c>
      <c r="N151" s="1" t="str">
        <f>IF([first '# in desc]&lt;[pos kw in desc],MID([desc],[pos kw in desc]-7,7))</f>
        <v xml:space="preserve">00, 15 </v>
      </c>
      <c r="O151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151" s="1" t="str">
        <f>TRIM(IF([first '# in desc]&lt;[pos kw in desc],MID([desc],[pos kw in desc]-6,6),FALSE))</f>
        <v>0, 15</v>
      </c>
      <c r="Q151" s="1" t="b">
        <f>IF(LEN([manuell])=0,IFERROR([kw fine in title]*1,IFERROR(SUMPRODUCT(COUNTIF(IsDigits,MID([kw in desc],ROW($A$1:$A$150),1)))=LEN([kw in desc]),#N/A)),[manuell])</f>
        <v>0</v>
      </c>
      <c r="R151" s="1" t="str">
        <f>IF([pos kw in title]&gt;0,MID(J151,#REF!,4),IF([first '# in title]&gt;0,MID([title],[first '# in title],3),IF([first '# in title]&gt;0,MID([desc],#REF!,3),VLOOKUP([productid],$G$2:$R$1386,8))))</f>
        <v>-Pa</v>
      </c>
      <c r="S151" s="1" t="e">
        <f>IF([kw in desc]=[kw rough in title],[kw in desc]*1,IFERROR(LEFT([kw_dirty],3)*1,IFERROR(LEFT([kw_dirty],2)*1,"n.a.")))</f>
        <v>#N/A</v>
      </c>
      <c r="T151" s="1"/>
      <c r="U151" s="1">
        <f>VLOOKUP(Tabelle1[[#This Row],[productid]],Tabelle2[#All],2,FALSE)</f>
        <v>15</v>
      </c>
    </row>
    <row r="152" spans="1:21" hidden="1">
      <c r="A152" t="s">
        <v>153</v>
      </c>
      <c r="B152">
        <v>3078.01</v>
      </c>
      <c r="C152">
        <v>276812</v>
      </c>
      <c r="D152" t="s">
        <v>270</v>
      </c>
      <c r="E152" t="s">
        <v>271</v>
      </c>
      <c r="F152">
        <v>18406</v>
      </c>
      <c r="G152">
        <v>2106162</v>
      </c>
      <c r="H152">
        <f t="shared" si="2"/>
        <v>30</v>
      </c>
      <c r="I152">
        <f t="array" ref="I152">MIN(IFERROR(FIND(IstNumbers,A152),""))</f>
        <v>20</v>
      </c>
      <c r="J152" s="1" t="str">
        <f>IF([first '# in title]&lt;[pos kw in title],MID([title],[pos kw in title]-6,6),#N/A)</f>
        <v xml:space="preserve">F (26 </v>
      </c>
      <c r="K15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52" s="1">
        <f>IFERROR(FIND("kW",[desc]),0)</f>
        <v>39</v>
      </c>
      <c r="M152">
        <f t="array" ref="M152">MIN(IFERROR(FIND(IstNumbers,E152),""))</f>
        <v>30</v>
      </c>
      <c r="N152" s="1" t="str">
        <f>IF([first '# in desc]&lt;[pos kw in desc],MID([desc],[pos kw in desc]-7,7))</f>
        <v xml:space="preserve">2-F 26 </v>
      </c>
      <c r="O152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52" s="1" t="str">
        <f>TRIM(IF([first '# in desc]&lt;[pos kw in desc],MID([desc],[pos kw in desc]-6,6),FALSE))</f>
        <v>-F 26</v>
      </c>
      <c r="Q152" s="1">
        <f>IF(LEN([manuell])=0,IFERROR([kw fine in title]*1,IFERROR(SUMPRODUCT(COUNTIF(IsDigits,MID([kw in desc],ROW($A$1:$A$150),1)))=LEN([kw in desc]),#N/A)),[manuell])</f>
        <v>26</v>
      </c>
      <c r="R152" s="1" t="e">
        <f>IF([pos kw in title]&gt;0,MID(J152,#REF!,4),IF([first '# in title]&gt;0,MID([title],[first '# in title],3),IF([first '# in title]&gt;0,MID([desc],#REF!,3),VLOOKUP([productid],$G$2:$R$1386,8))))</f>
        <v>#REF!</v>
      </c>
      <c r="S152" s="1" t="str">
        <f>IF([kw in desc]=[kw rough in title],[kw in desc]*1,IFERROR(LEFT([kw_dirty],3)*1,IFERROR(LEFT([kw_dirty],2)*1,"n.a.")))</f>
        <v>n.a.</v>
      </c>
      <c r="T152" s="1"/>
      <c r="U152" s="1">
        <f>VLOOKUP(Tabelle1[[#This Row],[productid]],Tabelle2[#All],2,FALSE)</f>
        <v>26</v>
      </c>
    </row>
    <row r="153" spans="1:21">
      <c r="A153" t="s">
        <v>97</v>
      </c>
      <c r="B153">
        <v>3915.61</v>
      </c>
      <c r="C153">
        <v>12041</v>
      </c>
      <c r="D153" t="s">
        <v>272</v>
      </c>
      <c r="E153" t="s">
        <v>9</v>
      </c>
      <c r="F153">
        <v>18406</v>
      </c>
      <c r="G153">
        <v>2920589</v>
      </c>
      <c r="H153">
        <f t="shared" si="2"/>
        <v>0</v>
      </c>
      <c r="I153">
        <f t="array" ref="I153">MIN(IFERROR(FIND(IstNumbers,A153),""))</f>
        <v>24</v>
      </c>
      <c r="J153" s="1" t="e">
        <f>IF([first '# in title]&lt;[pos kw in title],MID([title],[pos kw in title]-6,6),#N/A)</f>
        <v>#N/A</v>
      </c>
      <c r="K153" s="1" t="e">
        <f>IFERROR(MID(SUBSTITUTE([kw rough in title],",","."),FIND("(",[kw rough in title])+1,20),SUBSTITUTE(IFERROR(MID([kw rough in title],FIND(" ",[kw rough in title])+1,20),[kw rough in title]),",","."))</f>
        <v>#N/A</v>
      </c>
      <c r="L153" s="1">
        <f>IFERROR(FIND("kW",[desc]),0)</f>
        <v>0</v>
      </c>
      <c r="M153">
        <f t="array" ref="M153">MIN(IFERROR(FIND(IstNumbers,E153),""))</f>
        <v>0</v>
      </c>
      <c r="N153" s="1" t="b">
        <f>IF([first '# in desc]&lt;[pos kw in desc],MID([desc],[pos kw in desc]-7,7))</f>
        <v>0</v>
      </c>
      <c r="O1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" s="1" t="str">
        <f>TRIM(IF([first '# in desc]&lt;[pos kw in desc],MID([desc],[pos kw in desc]-6,6),FALSE))</f>
        <v>FALSCH</v>
      </c>
      <c r="Q153" s="1" t="b">
        <f>IF(LEN([manuell])=0,IFERROR([kw fine in title]*1,IFERROR(SUMPRODUCT(COUNTIF(IsDigits,MID([kw in desc],ROW($A$1:$A$150),1)))=LEN([kw in desc]),#N/A)),[manuell])</f>
        <v>0</v>
      </c>
      <c r="R153" s="1" t="str">
        <f>IF([pos kw in title]&gt;0,MID(J153,#REF!,4),IF([first '# in title]&gt;0,MID([title],[first '# in title],3),IF([first '# in title]&gt;0,MID([desc],#REF!,3),VLOOKUP([productid],$G$2:$R$1386,8))))</f>
        <v>172</v>
      </c>
      <c r="S153" s="1" t="e">
        <f>IF([kw in desc]=[kw rough in title],[kw in desc]*1,IFERROR(LEFT([kw_dirty],3)*1,IFERROR(LEFT([kw_dirty],2)*1,"n.a.")))</f>
        <v>#N/A</v>
      </c>
      <c r="T153" s="1"/>
      <c r="U153" s="1" t="e">
        <f>VLOOKUP(Tabelle1[[#This Row],[productid]],Tabelle2[#All],2,FALSE)</f>
        <v>#N/A</v>
      </c>
    </row>
    <row r="154" spans="1:21">
      <c r="A154" t="s">
        <v>253</v>
      </c>
      <c r="B154">
        <v>3531.55</v>
      </c>
      <c r="C154">
        <v>276812</v>
      </c>
      <c r="D154" t="s">
        <v>273</v>
      </c>
      <c r="E154" t="s">
        <v>274</v>
      </c>
      <c r="F154">
        <v>18406</v>
      </c>
      <c r="G154">
        <v>2654412</v>
      </c>
      <c r="H154">
        <f t="shared" si="2"/>
        <v>0</v>
      </c>
      <c r="I154">
        <f t="array" ref="I154">MIN(IFERROR(FIND(IstNumbers,A154),""))</f>
        <v>30</v>
      </c>
      <c r="J154" s="1" t="e">
        <f>IF([first '# in title]&lt;[pos kw in title],MID([title],[pos kw in title]-6,6),#N/A)</f>
        <v>#N/A</v>
      </c>
      <c r="K154" s="1" t="e">
        <f>IFERROR(MID(SUBSTITUTE([kw rough in title],",","."),FIND("(",[kw rough in title])+1,20),SUBSTITUTE(IFERROR(MID([kw rough in title],FIND(" ",[kw rough in title])+1,20),[kw rough in title]),",","."))</f>
        <v>#N/A</v>
      </c>
      <c r="L154" s="1">
        <f>IFERROR(FIND("kW",[desc]),0)</f>
        <v>0</v>
      </c>
      <c r="M154">
        <f t="array" ref="M154">MIN(IFERROR(FIND(IstNumbers,E154),""))</f>
        <v>41</v>
      </c>
      <c r="N154" s="1" t="b">
        <f>IF([first '# in desc]&lt;[pos kw in desc],MID([desc],[pos kw in desc]-7,7))</f>
        <v>0</v>
      </c>
      <c r="O1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4" s="1" t="str">
        <f>TRIM(IF([first '# in desc]&lt;[pos kw in desc],MID([desc],[pos kw in desc]-6,6),FALSE))</f>
        <v>FALSCH</v>
      </c>
      <c r="Q154" s="1" t="b">
        <f>IF(LEN([manuell])=0,IFERROR([kw fine in title]*1,IFERROR(SUMPRODUCT(COUNTIF(IsDigits,MID([kw in desc],ROW($A$1:$A$150),1)))=LEN([kw in desc]),#N/A)),[manuell])</f>
        <v>0</v>
      </c>
      <c r="R154" s="1" t="str">
        <f>IF([pos kw in title]&gt;0,MID(J154,#REF!,4),IF([first '# in title]&gt;0,MID([title],[first '# in title],3),IF([first '# in title]&gt;0,MID([desc],#REF!,3),VLOOKUP([productid],$G$2:$R$1386,8))))</f>
        <v>15-</v>
      </c>
      <c r="S154" s="1" t="e">
        <f>IF([kw in desc]=[kw rough in title],[kw in desc]*1,IFERROR(LEFT([kw_dirty],3)*1,IFERROR(LEFT([kw_dirty],2)*1,"n.a.")))</f>
        <v>#N/A</v>
      </c>
      <c r="T154" s="1"/>
      <c r="U154" s="1">
        <f>VLOOKUP(Tabelle1[[#This Row],[productid]],Tabelle2[#All],2,FALSE)</f>
        <v>15</v>
      </c>
    </row>
    <row r="155" spans="1:21">
      <c r="A155" t="s">
        <v>275</v>
      </c>
      <c r="B155">
        <v>2885</v>
      </c>
      <c r="C155">
        <v>9701</v>
      </c>
      <c r="D155" t="s">
        <v>276</v>
      </c>
      <c r="E155" t="s">
        <v>9</v>
      </c>
      <c r="F155">
        <v>18406</v>
      </c>
      <c r="G155">
        <v>3129258</v>
      </c>
      <c r="H155">
        <f t="shared" si="2"/>
        <v>0</v>
      </c>
      <c r="I155">
        <f t="array" ref="I155">MIN(IFERROR(FIND(IstNumbers,A155),""))</f>
        <v>21</v>
      </c>
      <c r="J155" s="1" t="e">
        <f>IF([first '# in title]&lt;[pos kw in title],MID([title],[pos kw in title]-6,6),#N/A)</f>
        <v>#N/A</v>
      </c>
      <c r="K155" s="1" t="e">
        <f>IFERROR(MID(SUBSTITUTE([kw rough in title],",","."),FIND("(",[kw rough in title])+1,20),SUBSTITUTE(IFERROR(MID([kw rough in title],FIND(" ",[kw rough in title])+1,20),[kw rough in title]),",","."))</f>
        <v>#N/A</v>
      </c>
      <c r="L155" s="1">
        <f>IFERROR(FIND("kW",[desc]),0)</f>
        <v>0</v>
      </c>
      <c r="M155">
        <f t="array" ref="M155">MIN(IFERROR(FIND(IstNumbers,E155),""))</f>
        <v>0</v>
      </c>
      <c r="N155" s="1" t="b">
        <f>IF([first '# in desc]&lt;[pos kw in desc],MID([desc],[pos kw in desc]-7,7))</f>
        <v>0</v>
      </c>
      <c r="O1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5" s="1" t="str">
        <f>TRIM(IF([first '# in desc]&lt;[pos kw in desc],MID([desc],[pos kw in desc]-6,6),FALSE))</f>
        <v>FALSCH</v>
      </c>
      <c r="Q155" s="1" t="b">
        <f>IF(LEN([manuell])=0,IFERROR([kw fine in title]*1,IFERROR(SUMPRODUCT(COUNTIF(IsDigits,MID([kw in desc],ROW($A$1:$A$150),1)))=LEN([kw in desc]),#N/A)),[manuell])</f>
        <v>0</v>
      </c>
      <c r="R155" s="1" t="str">
        <f>IF([pos kw in title]&gt;0,MID(J155,#REF!,4),IF([first '# in title]&gt;0,MID([title],[first '# in title],3),IF([first '# in title]&gt;0,MID([desc],#REF!,3),VLOOKUP([productid],$G$2:$R$1386,8))))</f>
        <v>-30</v>
      </c>
      <c r="S155" s="1" t="e">
        <f>IF([kw in desc]=[kw rough in title],[kw in desc]*1,IFERROR(LEFT([kw_dirty],3)*1,IFERROR(LEFT([kw_dirty],2)*1,"n.a.")))</f>
        <v>#N/A</v>
      </c>
      <c r="T155" s="1"/>
      <c r="U155" s="1" t="e">
        <f>VLOOKUP(Tabelle1[[#This Row],[productid]],Tabelle2[#All],2,FALSE)</f>
        <v>#N/A</v>
      </c>
    </row>
    <row r="156" spans="1:21" hidden="1">
      <c r="A156" t="s">
        <v>235</v>
      </c>
      <c r="B156">
        <v>2519.04</v>
      </c>
      <c r="C156">
        <v>297223</v>
      </c>
      <c r="D156" t="s">
        <v>277</v>
      </c>
      <c r="E156" t="s">
        <v>278</v>
      </c>
      <c r="F156">
        <v>18406</v>
      </c>
      <c r="G156">
        <v>1223708</v>
      </c>
      <c r="H156">
        <f t="shared" si="2"/>
        <v>30</v>
      </c>
      <c r="I156">
        <f t="array" ref="I156">MIN(IFERROR(FIND(IstNumbers,A156),""))</f>
        <v>20</v>
      </c>
      <c r="J156" s="1" t="str">
        <f>IF([first '# in title]&lt;[pos kw in title],MID([title],[pos kw in title]-6,6),#N/A)</f>
        <v xml:space="preserve">W (11 </v>
      </c>
      <c r="K156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156" s="1">
        <f>IFERROR(FIND("kW",[desc]),0)</f>
        <v>48</v>
      </c>
      <c r="M156">
        <f t="array" ref="M156">MIN(IFERROR(FIND(IstNumbers,E156),""))</f>
        <v>14</v>
      </c>
      <c r="N156" s="1" t="str">
        <f>IF([first '# in desc]&lt;[pos kw in desc],MID([desc],[pos kw in desc]-7,7))</f>
        <v xml:space="preserve"> - 11,0</v>
      </c>
      <c r="O156" s="1" t="str">
        <f>IFERROR(SUBSTITUTE(MID([kw rough in desc],FIND("(",[kw rough in desc])+1,20),",","."),IFERROR(SUBSTITUTE(TRIM(SUBSTITUTE(SUBSTITUTE(MID([kw rough in desc],FIND(" ",TRIM([kw rough in desc]))+1,20),"""",""),"/","")),",","."),#N/A))</f>
        <v>11.0</v>
      </c>
      <c r="P156" s="1" t="str">
        <f>TRIM(IF([first '# in desc]&lt;[pos kw in desc],MID([desc],[pos kw in desc]-6,6),FALSE))</f>
        <v>- 11,0</v>
      </c>
      <c r="Q156" s="1">
        <f>IF(LEN([manuell])=0,IFERROR([kw fine in title]*1,IFERROR(SUMPRODUCT(COUNTIF(IsDigits,MID([kw in desc],ROW($A$1:$A$150),1)))=LEN([kw in desc]),#N/A)),[manuell])</f>
        <v>11</v>
      </c>
      <c r="R156" s="1" t="e">
        <f>IF([pos kw in title]&gt;0,MID(J156,#REF!,4),IF([first '# in title]&gt;0,MID([title],[first '# in title],3),IF([first '# in title]&gt;0,MID([desc],#REF!,3),VLOOKUP([productid],$G$2:$R$1386,8))))</f>
        <v>#REF!</v>
      </c>
      <c r="S156" s="1" t="str">
        <f>IF([kw in desc]=[kw rough in title],[kw in desc]*1,IFERROR(LEFT([kw_dirty],3)*1,IFERROR(LEFT([kw_dirty],2)*1,"n.a.")))</f>
        <v>n.a.</v>
      </c>
      <c r="T156" s="1"/>
      <c r="U156" s="1">
        <f>VLOOKUP(Tabelle1[[#This Row],[productid]],Tabelle2[#All],2,FALSE)</f>
        <v>11</v>
      </c>
    </row>
    <row r="157" spans="1:21" hidden="1">
      <c r="A157" t="s">
        <v>238</v>
      </c>
      <c r="B157">
        <v>2135</v>
      </c>
      <c r="C157">
        <v>9701</v>
      </c>
      <c r="D157" t="s">
        <v>279</v>
      </c>
      <c r="E157" t="s">
        <v>9</v>
      </c>
      <c r="F157">
        <v>18406</v>
      </c>
      <c r="G157">
        <v>1098709</v>
      </c>
      <c r="H157">
        <f t="shared" si="2"/>
        <v>30</v>
      </c>
      <c r="I157">
        <f t="array" ref="I157">MIN(IFERROR(FIND(IstNumbers,A157),""))</f>
        <v>20</v>
      </c>
      <c r="J157" s="1" t="str">
        <f>IF([first '# in title]&lt;[pos kw in title],MID([title],[pos kw in title]-6,6),#N/A)</f>
        <v xml:space="preserve">W (26 </v>
      </c>
      <c r="K15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57" s="1">
        <f>IFERROR(FIND("kW",[desc]),0)</f>
        <v>0</v>
      </c>
      <c r="M157">
        <f t="array" ref="M157">MIN(IFERROR(FIND(IstNumbers,E157),""))</f>
        <v>0</v>
      </c>
      <c r="N157" s="1" t="b">
        <f>IF([first '# in desc]&lt;[pos kw in desc],MID([desc],[pos kw in desc]-7,7))</f>
        <v>0</v>
      </c>
      <c r="O1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7" s="1" t="str">
        <f>TRIM(IF([first '# in desc]&lt;[pos kw in desc],MID([desc],[pos kw in desc]-6,6),FALSE))</f>
        <v>FALSCH</v>
      </c>
      <c r="Q157" s="1">
        <f>IF(LEN([manuell])=0,IFERROR([kw fine in title]*1,IFERROR(SUMPRODUCT(COUNTIF(IsDigits,MID([kw in desc],ROW($A$1:$A$150),1)))=LEN([kw in desc]),#N/A)),[manuell])</f>
        <v>26</v>
      </c>
      <c r="R157" s="1" t="e">
        <f>IF([pos kw in title]&gt;0,MID(J157,#REF!,4),IF([first '# in title]&gt;0,MID([title],[first '# in title],3),IF([first '# in title]&gt;0,MID([desc],#REF!,3),VLOOKUP([productid],$G$2:$R$1386,8))))</f>
        <v>#REF!</v>
      </c>
      <c r="S157" s="1" t="str">
        <f>IF([kw in desc]=[kw rough in title],[kw in desc]*1,IFERROR(LEFT([kw_dirty],3)*1,IFERROR(LEFT([kw_dirty],2)*1,"n.a.")))</f>
        <v>n.a.</v>
      </c>
      <c r="T157" s="1"/>
      <c r="U157" s="1">
        <f>VLOOKUP(Tabelle1[[#This Row],[productid]],Tabelle2[#All],2,FALSE)</f>
        <v>26</v>
      </c>
    </row>
    <row r="158" spans="1:21" hidden="1">
      <c r="A158" t="s">
        <v>10361</v>
      </c>
      <c r="B158">
        <v>1578.57</v>
      </c>
      <c r="C158">
        <v>276812</v>
      </c>
      <c r="D158" t="s">
        <v>280</v>
      </c>
      <c r="E158" t="s">
        <v>142</v>
      </c>
      <c r="F158">
        <v>18406</v>
      </c>
      <c r="G158">
        <v>3801875</v>
      </c>
      <c r="H158">
        <f t="shared" si="2"/>
        <v>49</v>
      </c>
      <c r="I158">
        <f t="array" ref="I158">MIN(IFERROR(FIND(IstNumbers,A158),""))</f>
        <v>24</v>
      </c>
      <c r="J158" s="1" t="str">
        <f>IF([first '# in title]&lt;[pos kw in title],MID([title],[pos kw in title]-6,6),#N/A)</f>
        <v xml:space="preserve">(15,1 </v>
      </c>
      <c r="K158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58" s="1">
        <f>IFERROR(FIND("kW",[desc]),0)</f>
        <v>0</v>
      </c>
      <c r="M158">
        <f t="array" ref="M158">MIN(IFERROR(FIND(IstNumbers,E158),""))</f>
        <v>29</v>
      </c>
      <c r="N158" s="1" t="b">
        <f>IF([first '# in desc]&lt;[pos kw in desc],MID([desc],[pos kw in desc]-7,7))</f>
        <v>0</v>
      </c>
      <c r="O1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" s="1" t="str">
        <f>TRIM(IF([first '# in desc]&lt;[pos kw in desc],MID([desc],[pos kw in desc]-6,6),FALSE))</f>
        <v>FALSCH</v>
      </c>
      <c r="Q158" s="1">
        <f>IF(LEN([manuell])=0,IFERROR([kw fine in title]*1,IFERROR(SUMPRODUCT(COUNTIF(IsDigits,MID([kw in desc],ROW($A$1:$A$150),1)))=LEN([kw in desc]),#N/A)),[manuell])</f>
        <v>15.1</v>
      </c>
      <c r="R158" s="1" t="e">
        <f>IF([pos kw in title]&gt;0,MID(J158,#REF!,4),IF([first '# in title]&gt;0,MID([title],[first '# in title],3),IF([first '# in title]&gt;0,MID([desc],#REF!,3),VLOOKUP([productid],$G$2:$R$1386,8))))</f>
        <v>#REF!</v>
      </c>
      <c r="S158" s="1" t="str">
        <f>IF([kw in desc]=[kw rough in title],[kw in desc]*1,IFERROR(LEFT([kw_dirty],3)*1,IFERROR(LEFT([kw_dirty],2)*1,"n.a.")))</f>
        <v>n.a.</v>
      </c>
      <c r="T158" s="1"/>
      <c r="U158" s="1">
        <f>VLOOKUP(Tabelle1[[#This Row],[productid]],Tabelle2[#All],2,FALSE)</f>
        <v>15.1</v>
      </c>
    </row>
    <row r="159" spans="1:21" hidden="1">
      <c r="A159" t="s">
        <v>242</v>
      </c>
      <c r="B159">
        <v>2010</v>
      </c>
      <c r="C159">
        <v>289859</v>
      </c>
      <c r="D159" t="s">
        <v>281</v>
      </c>
      <c r="E159" t="s">
        <v>282</v>
      </c>
      <c r="F159">
        <v>18406</v>
      </c>
      <c r="G159">
        <v>1217855</v>
      </c>
      <c r="H159">
        <f t="shared" si="2"/>
        <v>45</v>
      </c>
      <c r="I159">
        <f t="array" ref="I159">MIN(IFERROR(FIND(IstNumbers,A159),""))</f>
        <v>24</v>
      </c>
      <c r="J159" s="1" t="str">
        <f>IF([first '# in title]&lt;[pos kw in title],MID([title],[pos kw in title]-6,6),#N/A)</f>
        <v xml:space="preserve">A (28 </v>
      </c>
      <c r="K159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59" s="1">
        <f>IFERROR(FIND("kW",[desc]),0)</f>
        <v>71</v>
      </c>
      <c r="M159">
        <f t="array" ref="M159">MIN(IFERROR(FIND(IstNumbers,E159),""))</f>
        <v>29</v>
      </c>
      <c r="N159" s="1" t="str">
        <f>IF([first '# in desc]&lt;[pos kw in desc],MID([desc],[pos kw in desc]-7,7))</f>
        <v xml:space="preserve">­me 28 </v>
      </c>
      <c r="O15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59" s="1" t="str">
        <f>TRIM(IF([first '# in desc]&lt;[pos kw in desc],MID([desc],[pos kw in desc]-6,6),FALSE))</f>
        <v>me 28</v>
      </c>
      <c r="Q159" s="1">
        <f>IF(LEN([manuell])=0,IFERROR([kw fine in title]*1,IFERROR(SUMPRODUCT(COUNTIF(IsDigits,MID([kw in desc],ROW($A$1:$A$150),1)))=LEN([kw in desc]),#N/A)),[manuell])</f>
        <v>28</v>
      </c>
      <c r="R159" s="1" t="e">
        <f>IF([pos kw in title]&gt;0,MID(J159,#REF!,4),IF([first '# in title]&gt;0,MID([title],[first '# in title],3),IF([first '# in title]&gt;0,MID([desc],#REF!,3),VLOOKUP([productid],$G$2:$R$1386,8))))</f>
        <v>#REF!</v>
      </c>
      <c r="S159" s="1" t="str">
        <f>IF([kw in desc]=[kw rough in title],[kw in desc]*1,IFERROR(LEFT([kw_dirty],3)*1,IFERROR(LEFT([kw_dirty],2)*1,"n.a.")))</f>
        <v>n.a.</v>
      </c>
      <c r="T159" s="1"/>
      <c r="U159" s="1">
        <f>VLOOKUP(Tabelle1[[#This Row],[productid]],Tabelle2[#All],2,FALSE)</f>
        <v>28</v>
      </c>
    </row>
    <row r="160" spans="1:21" hidden="1">
      <c r="A160" t="s">
        <v>212</v>
      </c>
      <c r="B160">
        <v>5509</v>
      </c>
      <c r="C160">
        <v>223861</v>
      </c>
      <c r="D160" t="s">
        <v>283</v>
      </c>
      <c r="E160" t="s">
        <v>284</v>
      </c>
      <c r="F160">
        <v>18406</v>
      </c>
      <c r="G160">
        <v>1262334</v>
      </c>
      <c r="H160">
        <f t="shared" si="2"/>
        <v>0</v>
      </c>
      <c r="I160">
        <f t="array" ref="I160">MIN(IFERROR(FIND(IstNumbers,A160),""))</f>
        <v>23</v>
      </c>
      <c r="J160" s="1" t="e">
        <f>IF([first '# in title]&lt;[pos kw in title],MID([title],[pos kw in title]-6,6),#N/A)</f>
        <v>#N/A</v>
      </c>
      <c r="K160" s="1" t="e">
        <f>IFERROR(MID(SUBSTITUTE([kw rough in title],",","."),FIND("(",[kw rough in title])+1,20),SUBSTITUTE(IFERROR(MID([kw rough in title],FIND(" ",[kw rough in title])+1,20),[kw rough in title]),",","."))</f>
        <v>#N/A</v>
      </c>
      <c r="L160" s="1">
        <f>IFERROR(FIND("kW",[desc]),0)</f>
        <v>63</v>
      </c>
      <c r="M160">
        <f t="array" ref="M160">MIN(IFERROR(FIND(IstNumbers,E160),""))</f>
        <v>28</v>
      </c>
      <c r="N160" s="1" t="str">
        <f>IF([first '# in desc]&lt;[pos kw in desc],MID([desc],[pos kw in desc]-7,7))</f>
        <v xml:space="preserve">sel 60 </v>
      </c>
      <c r="O160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160" s="1" t="str">
        <f>TRIM(IF([first '# in desc]&lt;[pos kw in desc],MID([desc],[pos kw in desc]-6,6),FALSE))</f>
        <v>el 60</v>
      </c>
      <c r="Q160" s="1" t="b">
        <f>IF(LEN([manuell])=0,IFERROR([kw fine in title]*1,IFERROR(SUMPRODUCT(COUNTIF(IsDigits,MID([kw in desc],ROW($A$1:$A$150),1)))=LEN([kw in desc]),#N/A)),[manuell])</f>
        <v>0</v>
      </c>
      <c r="R160" s="1" t="str">
        <f>IF([pos kw in title]&gt;0,MID(J160,#REF!,4),IF([first '# in title]&gt;0,MID([title],[first '# in title],3),IF([first '# in title]&gt;0,MID([desc],#REF!,3),VLOOKUP([productid],$G$2:$R$1386,8))))</f>
        <v>300</v>
      </c>
      <c r="S160" s="1" t="e">
        <f>IF([kw in desc]=[kw rough in title],[kw in desc]*1,IFERROR(LEFT([kw_dirty],3)*1,IFERROR(LEFT([kw_dirty],2)*1,"n.a.")))</f>
        <v>#N/A</v>
      </c>
      <c r="T160" s="1"/>
      <c r="U160" s="1">
        <f>VLOOKUP(Tabelle1[[#This Row],[productid]],Tabelle2[#All],2,FALSE)</f>
        <v>3</v>
      </c>
    </row>
    <row r="161" spans="1:21">
      <c r="A161" t="s">
        <v>165</v>
      </c>
      <c r="B161">
        <v>2104</v>
      </c>
      <c r="C161">
        <v>289859</v>
      </c>
      <c r="D161" t="s">
        <v>285</v>
      </c>
      <c r="E161" t="s">
        <v>286</v>
      </c>
      <c r="F161">
        <v>18406</v>
      </c>
      <c r="G161">
        <v>2286143</v>
      </c>
      <c r="H161">
        <f t="shared" si="2"/>
        <v>0</v>
      </c>
      <c r="I161">
        <f t="array" ref="I161">MIN(IFERROR(FIND(IstNumbers,A161),""))</f>
        <v>29</v>
      </c>
      <c r="J161" s="1" t="e">
        <f>IF([first '# in title]&lt;[pos kw in title],MID([title],[pos kw in title]-6,6),#N/A)</f>
        <v>#N/A</v>
      </c>
      <c r="K161" s="1" t="e">
        <f>IFERROR(MID(SUBSTITUTE([kw rough in title],",","."),FIND("(",[kw rough in title])+1,20),SUBSTITUTE(IFERROR(MID([kw rough in title],FIND(" ",[kw rough in title])+1,20),[kw rough in title]),",","."))</f>
        <v>#N/A</v>
      </c>
      <c r="L161" s="1">
        <f>IFERROR(FIND("kW",[desc]),0)</f>
        <v>0</v>
      </c>
      <c r="M161">
        <f t="array" ref="M161">MIN(IFERROR(FIND(IstNumbers,E161),""))</f>
        <v>33</v>
      </c>
      <c r="N161" s="1" t="b">
        <f>IF([first '# in desc]&lt;[pos kw in desc],MID([desc],[pos kw in desc]-7,7))</f>
        <v>0</v>
      </c>
      <c r="O1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" s="1" t="str">
        <f>TRIM(IF([first '# in desc]&lt;[pos kw in desc],MID([desc],[pos kw in desc]-6,6),FALSE))</f>
        <v>FALSCH</v>
      </c>
      <c r="Q161" s="1" t="b">
        <f>IF(LEN([manuell])=0,IFERROR([kw fine in title]*1,IFERROR(SUMPRODUCT(COUNTIF(IsDigits,MID([kw in desc],ROW($A$1:$A$150),1)))=LEN([kw in desc]),#N/A)),[manuell])</f>
        <v>0</v>
      </c>
      <c r="R161" s="1" t="str">
        <f>IF([pos kw in title]&gt;0,MID(J161,#REF!,4),IF([first '# in title]&gt;0,MID([title],[first '# in title],3),IF([first '# in title]&gt;0,MID([desc],#REF!,3),VLOOKUP([productid],$G$2:$R$1386,8))))</f>
        <v>146</v>
      </c>
      <c r="S161" s="1" t="e">
        <f>IF([kw in desc]=[kw rough in title],[kw in desc]*1,IFERROR(LEFT([kw_dirty],3)*1,IFERROR(LEFT([kw_dirty],2)*1,"n.a.")))</f>
        <v>#N/A</v>
      </c>
      <c r="T161" s="1"/>
      <c r="U161" s="1" t="e">
        <f>VLOOKUP(Tabelle1[[#This Row],[productid]],Tabelle2[#All],2,FALSE)</f>
        <v>#N/A</v>
      </c>
    </row>
    <row r="162" spans="1:21" hidden="1">
      <c r="A162" t="s">
        <v>204</v>
      </c>
      <c r="B162">
        <v>3535.9</v>
      </c>
      <c r="C162">
        <v>273949</v>
      </c>
      <c r="D162" t="s">
        <v>287</v>
      </c>
      <c r="E162" t="s">
        <v>288</v>
      </c>
      <c r="F162">
        <v>18406</v>
      </c>
      <c r="G162">
        <v>4221070</v>
      </c>
      <c r="H162">
        <f t="shared" si="2"/>
        <v>0</v>
      </c>
      <c r="I162">
        <f t="array" ref="I162">MIN(IFERROR(FIND(IstNumbers,A162),""))</f>
        <v>17</v>
      </c>
      <c r="J162" s="1" t="e">
        <f>IF([first '# in title]&lt;[pos kw in title],MID([title],[pos kw in title]-6,6),#N/A)</f>
        <v>#N/A</v>
      </c>
      <c r="K162" s="1" t="e">
        <f>IFERROR(MID(SUBSTITUTE([kw rough in title],",","."),FIND("(",[kw rough in title])+1,20),SUBSTITUTE(IFERROR(MID([kw rough in title],FIND(" ",[kw rough in title])+1,20),[kw rough in title]),",","."))</f>
        <v>#N/A</v>
      </c>
      <c r="L162" s="1">
        <f>IFERROR(FIND("kW",[desc]),0)</f>
        <v>61</v>
      </c>
      <c r="M162">
        <f t="array" ref="M162">MIN(IFERROR(FIND(IstNumbers,E162),""))</f>
        <v>14</v>
      </c>
      <c r="N162" s="1" t="str">
        <f>IF([first '# in desc]&lt;[pos kw in desc],MID([desc],[pos kw in desc]-7,7))</f>
        <v xml:space="preserve">00, 15 </v>
      </c>
      <c r="O162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162" s="1" t="str">
        <f>TRIM(IF([first '# in desc]&lt;[pos kw in desc],MID([desc],[pos kw in desc]-6,6),FALSE))</f>
        <v>0, 15</v>
      </c>
      <c r="Q162" s="1" t="b">
        <f>IF(LEN([manuell])=0,IFERROR([kw fine in title]*1,IFERROR(SUMPRODUCT(COUNTIF(IsDigits,MID([kw in desc],ROW($A$1:$A$150),1)))=LEN([kw in desc]),#N/A)),[manuell])</f>
        <v>0</v>
      </c>
      <c r="R162" s="1" t="str">
        <f>IF([pos kw in title]&gt;0,MID(J162,#REF!,4),IF([first '# in title]&gt;0,MID([title],[first '# in title],3),IF([first '# in title]&gt;0,MID([desc],#REF!,3),VLOOKUP([productid],$G$2:$R$1386,8))))</f>
        <v>-Pa</v>
      </c>
      <c r="S162" s="1" t="e">
        <f>IF([kw in desc]=[kw rough in title],[kw in desc]*1,IFERROR(LEFT([kw_dirty],3)*1,IFERROR(LEFT([kw_dirty],2)*1,"n.a.")))</f>
        <v>#N/A</v>
      </c>
      <c r="T162" s="1"/>
      <c r="U162" s="1">
        <f>VLOOKUP(Tabelle1[[#This Row],[productid]],Tabelle2[#All],2,FALSE)</f>
        <v>15</v>
      </c>
    </row>
    <row r="163" spans="1:21" hidden="1">
      <c r="A163" t="s">
        <v>153</v>
      </c>
      <c r="B163">
        <v>3078.01</v>
      </c>
      <c r="C163">
        <v>276812</v>
      </c>
      <c r="D163" t="s">
        <v>289</v>
      </c>
      <c r="E163" t="s">
        <v>271</v>
      </c>
      <c r="F163">
        <v>18406</v>
      </c>
      <c r="G163">
        <v>2106162</v>
      </c>
      <c r="H163">
        <f t="shared" si="2"/>
        <v>30</v>
      </c>
      <c r="I163">
        <f t="array" ref="I163">MIN(IFERROR(FIND(IstNumbers,A163),""))</f>
        <v>20</v>
      </c>
      <c r="J163" s="1" t="str">
        <f>IF([first '# in title]&lt;[pos kw in title],MID([title],[pos kw in title]-6,6),#N/A)</f>
        <v xml:space="preserve">F (26 </v>
      </c>
      <c r="K16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63" s="1">
        <f>IFERROR(FIND("kW",[desc]),0)</f>
        <v>39</v>
      </c>
      <c r="M163">
        <f t="array" ref="M163">MIN(IFERROR(FIND(IstNumbers,E163),""))</f>
        <v>30</v>
      </c>
      <c r="N163" s="1" t="str">
        <f>IF([first '# in desc]&lt;[pos kw in desc],MID([desc],[pos kw in desc]-7,7))</f>
        <v xml:space="preserve">2-F 26 </v>
      </c>
      <c r="O163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63" s="1" t="str">
        <f>TRIM(IF([first '# in desc]&lt;[pos kw in desc],MID([desc],[pos kw in desc]-6,6),FALSE))</f>
        <v>-F 26</v>
      </c>
      <c r="Q163" s="1">
        <f>IF(LEN([manuell])=0,IFERROR([kw fine in title]*1,IFERROR(SUMPRODUCT(COUNTIF(IsDigits,MID([kw in desc],ROW($A$1:$A$150),1)))=LEN([kw in desc]),#N/A)),[manuell])</f>
        <v>26</v>
      </c>
      <c r="R163" s="1" t="e">
        <f>IF([pos kw in title]&gt;0,MID(J163,#REF!,4),IF([first '# in title]&gt;0,MID([title],[first '# in title],3),IF([first '# in title]&gt;0,MID([desc],#REF!,3),VLOOKUP([productid],$G$2:$R$1386,8))))</f>
        <v>#REF!</v>
      </c>
      <c r="S163" s="1" t="str">
        <f>IF([kw in desc]=[kw rough in title],[kw in desc]*1,IFERROR(LEFT([kw_dirty],3)*1,IFERROR(LEFT([kw_dirty],2)*1,"n.a.")))</f>
        <v>n.a.</v>
      </c>
      <c r="T163" s="1"/>
      <c r="U163" s="1">
        <f>VLOOKUP(Tabelle1[[#This Row],[productid]],Tabelle2[#All],2,FALSE)</f>
        <v>26</v>
      </c>
    </row>
    <row r="164" spans="1:21" hidden="1">
      <c r="A164" t="s">
        <v>253</v>
      </c>
      <c r="B164">
        <v>3799.23</v>
      </c>
      <c r="C164">
        <v>276812</v>
      </c>
      <c r="D164" t="s">
        <v>290</v>
      </c>
      <c r="E164" t="s">
        <v>291</v>
      </c>
      <c r="F164">
        <v>18406</v>
      </c>
      <c r="G164">
        <v>2654412</v>
      </c>
      <c r="H164">
        <f t="shared" si="2"/>
        <v>0</v>
      </c>
      <c r="I164">
        <f t="array" ref="I164">MIN(IFERROR(FIND(IstNumbers,A164),""))</f>
        <v>30</v>
      </c>
      <c r="J164" s="1" t="e">
        <f>IF([first '# in title]&lt;[pos kw in title],MID([title],[pos kw in title]-6,6),#N/A)</f>
        <v>#N/A</v>
      </c>
      <c r="K164" s="1" t="e">
        <f>IFERROR(MID(SUBSTITUTE([kw rough in title],",","."),FIND("(",[kw rough in title])+1,20),SUBSTITUTE(IFERROR(MID([kw rough in title],FIND(" ",[kw rough in title])+1,20),[kw rough in title]),",","."))</f>
        <v>#N/A</v>
      </c>
      <c r="L164" s="1">
        <f>IFERROR(FIND("kW",[desc]),0)</f>
        <v>48</v>
      </c>
      <c r="M164">
        <f t="array" ref="M164">MIN(IFERROR(FIND(IstNumbers,E164),""))</f>
        <v>23</v>
      </c>
      <c r="N164" s="1" t="str">
        <f>IF([first '# in desc]&lt;[pos kw in desc],MID([desc],[pos kw in desc]-7,7))</f>
        <v xml:space="preserve">100 15 </v>
      </c>
      <c r="O164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164" s="1" t="str">
        <f>TRIM(IF([first '# in desc]&lt;[pos kw in desc],MID([desc],[pos kw in desc]-6,6),FALSE))</f>
        <v>00 15</v>
      </c>
      <c r="Q164" s="1" t="b">
        <f>IF(LEN([manuell])=0,IFERROR([kw fine in title]*1,IFERROR(SUMPRODUCT(COUNTIF(IsDigits,MID([kw in desc],ROW($A$1:$A$150),1)))=LEN([kw in desc]),#N/A)),[manuell])</f>
        <v>0</v>
      </c>
      <c r="R164" s="1" t="str">
        <f>IF([pos kw in title]&gt;0,MID(J164,#REF!,4),IF([first '# in title]&gt;0,MID([title],[first '# in title],3),IF([first '# in title]&gt;0,MID([desc],#REF!,3),VLOOKUP([productid],$G$2:$R$1386,8))))</f>
        <v>15-</v>
      </c>
      <c r="S164" s="1" t="e">
        <f>IF([kw in desc]=[kw rough in title],[kw in desc]*1,IFERROR(LEFT([kw_dirty],3)*1,IFERROR(LEFT([kw_dirty],2)*1,"n.a.")))</f>
        <v>#N/A</v>
      </c>
      <c r="T164" s="1"/>
      <c r="U164" s="1">
        <f>VLOOKUP(Tabelle1[[#This Row],[productid]],Tabelle2[#All],2,FALSE)</f>
        <v>15</v>
      </c>
    </row>
    <row r="165" spans="1:21">
      <c r="A165" t="s">
        <v>275</v>
      </c>
      <c r="B165">
        <v>3005</v>
      </c>
      <c r="C165">
        <v>9701</v>
      </c>
      <c r="D165" t="s">
        <v>292</v>
      </c>
      <c r="E165" t="s">
        <v>9</v>
      </c>
      <c r="F165">
        <v>18406</v>
      </c>
      <c r="G165">
        <v>3129258</v>
      </c>
      <c r="H165">
        <f t="shared" si="2"/>
        <v>0</v>
      </c>
      <c r="I165">
        <f t="array" ref="I165">MIN(IFERROR(FIND(IstNumbers,A165),""))</f>
        <v>21</v>
      </c>
      <c r="J165" s="1" t="e">
        <f>IF([first '# in title]&lt;[pos kw in title],MID([title],[pos kw in title]-6,6),#N/A)</f>
        <v>#N/A</v>
      </c>
      <c r="K165" s="1" t="e">
        <f>IFERROR(MID(SUBSTITUTE([kw rough in title],",","."),FIND("(",[kw rough in title])+1,20),SUBSTITUTE(IFERROR(MID([kw rough in title],FIND(" ",[kw rough in title])+1,20),[kw rough in title]),",","."))</f>
        <v>#N/A</v>
      </c>
      <c r="L165" s="1">
        <f>IFERROR(FIND("kW",[desc]),0)</f>
        <v>0</v>
      </c>
      <c r="M165">
        <f t="array" ref="M165">MIN(IFERROR(FIND(IstNumbers,E165),""))</f>
        <v>0</v>
      </c>
      <c r="N165" s="1" t="b">
        <f>IF([first '# in desc]&lt;[pos kw in desc],MID([desc],[pos kw in desc]-7,7))</f>
        <v>0</v>
      </c>
      <c r="O1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5" s="1" t="str">
        <f>TRIM(IF([first '# in desc]&lt;[pos kw in desc],MID([desc],[pos kw in desc]-6,6),FALSE))</f>
        <v>FALSCH</v>
      </c>
      <c r="Q165" s="1" t="b">
        <f>IF(LEN([manuell])=0,IFERROR([kw fine in title]*1,IFERROR(SUMPRODUCT(COUNTIF(IsDigits,MID([kw in desc],ROW($A$1:$A$150),1)))=LEN([kw in desc]),#N/A)),[manuell])</f>
        <v>0</v>
      </c>
      <c r="R165" s="1" t="str">
        <f>IF([pos kw in title]&gt;0,MID(J165,#REF!,4),IF([first '# in title]&gt;0,MID([title],[first '# in title],3),IF([first '# in title]&gt;0,MID([desc],#REF!,3),VLOOKUP([productid],$G$2:$R$1386,8))))</f>
        <v>-30</v>
      </c>
      <c r="S165" s="1" t="e">
        <f>IF([kw in desc]=[kw rough in title],[kw in desc]*1,IFERROR(LEFT([kw_dirty],3)*1,IFERROR(LEFT([kw_dirty],2)*1,"n.a.")))</f>
        <v>#N/A</v>
      </c>
      <c r="T165" s="1"/>
      <c r="U165" s="1" t="e">
        <f>VLOOKUP(Tabelle1[[#This Row],[productid]],Tabelle2[#All],2,FALSE)</f>
        <v>#N/A</v>
      </c>
    </row>
    <row r="166" spans="1:21" hidden="1">
      <c r="A166" t="s">
        <v>235</v>
      </c>
      <c r="B166">
        <v>2575</v>
      </c>
      <c r="C166">
        <v>289859</v>
      </c>
      <c r="D166" t="s">
        <v>293</v>
      </c>
      <c r="E166" t="s">
        <v>294</v>
      </c>
      <c r="F166">
        <v>18406</v>
      </c>
      <c r="G166">
        <v>1223708</v>
      </c>
      <c r="H166">
        <f t="shared" si="2"/>
        <v>30</v>
      </c>
      <c r="I166">
        <f t="array" ref="I166">MIN(IFERROR(FIND(IstNumbers,A166),""))</f>
        <v>20</v>
      </c>
      <c r="J166" s="1" t="str">
        <f>IF([first '# in title]&lt;[pos kw in title],MID([title],[pos kw in title]-6,6),#N/A)</f>
        <v xml:space="preserve">W (11 </v>
      </c>
      <c r="K166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166" s="1">
        <f>IFERROR(FIND("kW",[desc]),0)</f>
        <v>57</v>
      </c>
      <c r="M166">
        <f t="array" ref="M166">MIN(IFERROR(FIND(IstNumbers,E166),""))</f>
        <v>24</v>
      </c>
      <c r="N166" s="1" t="str">
        <f>IF([first '# in desc]&lt;[pos kw in desc],MID([desc],[pos kw in desc]-7,7))</f>
        <v xml:space="preserve">me, 11 </v>
      </c>
      <c r="O166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166" s="1" t="str">
        <f>TRIM(IF([first '# in desc]&lt;[pos kw in desc],MID([desc],[pos kw in desc]-6,6),FALSE))</f>
        <v>e, 11</v>
      </c>
      <c r="Q166" s="1">
        <f>IF(LEN([manuell])=0,IFERROR([kw fine in title]*1,IFERROR(SUMPRODUCT(COUNTIF(IsDigits,MID([kw in desc],ROW($A$1:$A$150),1)))=LEN([kw in desc]),#N/A)),[manuell])</f>
        <v>11</v>
      </c>
      <c r="R166" s="1" t="e">
        <f>IF([pos kw in title]&gt;0,MID(J166,#REF!,4),IF([first '# in title]&gt;0,MID([title],[first '# in title],3),IF([first '# in title]&gt;0,MID([desc],#REF!,3),VLOOKUP([productid],$G$2:$R$1386,8))))</f>
        <v>#REF!</v>
      </c>
      <c r="S166" s="1" t="str">
        <f>IF([kw in desc]=[kw rough in title],[kw in desc]*1,IFERROR(LEFT([kw_dirty],3)*1,IFERROR(LEFT([kw_dirty],2)*1,"n.a.")))</f>
        <v>n.a.</v>
      </c>
      <c r="T166" s="1"/>
      <c r="U166" s="1">
        <f>VLOOKUP(Tabelle1[[#This Row],[productid]],Tabelle2[#All],2,FALSE)</f>
        <v>11</v>
      </c>
    </row>
    <row r="167" spans="1:21" hidden="1">
      <c r="A167" t="s">
        <v>238</v>
      </c>
      <c r="B167">
        <v>2157.06</v>
      </c>
      <c r="C167">
        <v>297223</v>
      </c>
      <c r="D167" t="s">
        <v>295</v>
      </c>
      <c r="E167" t="s">
        <v>296</v>
      </c>
      <c r="F167">
        <v>18406</v>
      </c>
      <c r="G167">
        <v>1098709</v>
      </c>
      <c r="H167">
        <f t="shared" si="2"/>
        <v>30</v>
      </c>
      <c r="I167">
        <f t="array" ref="I167">MIN(IFERROR(FIND(IstNumbers,A167),""))</f>
        <v>20</v>
      </c>
      <c r="J167" s="1" t="str">
        <f>IF([first '# in title]&lt;[pos kw in title],MID([title],[pos kw in title]-6,6),#N/A)</f>
        <v xml:space="preserve">W (26 </v>
      </c>
      <c r="K16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67" s="1">
        <f>IFERROR(FIND("kW",[desc]),0)</f>
        <v>83</v>
      </c>
      <c r="M167">
        <f t="array" ref="M167">MIN(IFERROR(FIND(IstNumbers,E167),""))</f>
        <v>14</v>
      </c>
      <c r="N167" s="1" t="str">
        <f>IF([first '# in desc]&lt;[pos kw in desc],MID([desc],[pos kw in desc]-7,7))</f>
        <v xml:space="preserve">-26, 0 </v>
      </c>
      <c r="O1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7" s="1" t="str">
        <f>TRIM(IF([first '# in desc]&lt;[pos kw in desc],MID([desc],[pos kw in desc]-6,6),FALSE))</f>
        <v>26, 0</v>
      </c>
      <c r="Q167" s="1">
        <f>IF(LEN([manuell])=0,IFERROR([kw fine in title]*1,IFERROR(SUMPRODUCT(COUNTIF(IsDigits,MID([kw in desc],ROW($A$1:$A$150),1)))=LEN([kw in desc]),#N/A)),[manuell])</f>
        <v>26</v>
      </c>
      <c r="R167" s="1" t="e">
        <f>IF([pos kw in title]&gt;0,MID(J167,#REF!,4),IF([first '# in title]&gt;0,MID([title],[first '# in title],3),IF([first '# in title]&gt;0,MID([desc],#REF!,3),VLOOKUP([productid],$G$2:$R$1386,8))))</f>
        <v>#REF!</v>
      </c>
      <c r="S167" s="1" t="str">
        <f>IF([kw in desc]=[kw rough in title],[kw in desc]*1,IFERROR(LEFT([kw_dirty],3)*1,IFERROR(LEFT([kw_dirty],2)*1,"n.a.")))</f>
        <v>n.a.</v>
      </c>
      <c r="T167" s="1"/>
      <c r="U167" s="1">
        <f>VLOOKUP(Tabelle1[[#This Row],[productid]],Tabelle2[#All],2,FALSE)</f>
        <v>26</v>
      </c>
    </row>
    <row r="168" spans="1:21" hidden="1">
      <c r="A168" t="s">
        <v>10361</v>
      </c>
      <c r="B168">
        <v>1578.57</v>
      </c>
      <c r="C168">
        <v>276812</v>
      </c>
      <c r="D168" t="s">
        <v>297</v>
      </c>
      <c r="E168" t="s">
        <v>159</v>
      </c>
      <c r="F168">
        <v>18406</v>
      </c>
      <c r="G168">
        <v>3801875</v>
      </c>
      <c r="H168">
        <f t="shared" si="2"/>
        <v>49</v>
      </c>
      <c r="I168">
        <f t="array" ref="I168">MIN(IFERROR(FIND(IstNumbers,A168),""))</f>
        <v>24</v>
      </c>
      <c r="J168" s="1" t="str">
        <f>IF([first '# in title]&lt;[pos kw in title],MID([title],[pos kw in title]-6,6),#N/A)</f>
        <v xml:space="preserve">(15,1 </v>
      </c>
      <c r="K168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68" s="1">
        <f>IFERROR(FIND("kW",[desc]),0)</f>
        <v>0</v>
      </c>
      <c r="M168">
        <f t="array" ref="M168">MIN(IFERROR(FIND(IstNumbers,E168),""))</f>
        <v>29</v>
      </c>
      <c r="N168" s="1" t="b">
        <f>IF([first '# in desc]&lt;[pos kw in desc],MID([desc],[pos kw in desc]-7,7))</f>
        <v>0</v>
      </c>
      <c r="O1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8" s="1" t="str">
        <f>TRIM(IF([first '# in desc]&lt;[pos kw in desc],MID([desc],[pos kw in desc]-6,6),FALSE))</f>
        <v>FALSCH</v>
      </c>
      <c r="Q168" s="1">
        <f>IF(LEN([manuell])=0,IFERROR([kw fine in title]*1,IFERROR(SUMPRODUCT(COUNTIF(IsDigits,MID([kw in desc],ROW($A$1:$A$150),1)))=LEN([kw in desc]),#N/A)),[manuell])</f>
        <v>15.1</v>
      </c>
      <c r="R168" s="1" t="e">
        <f>IF([pos kw in title]&gt;0,MID(J168,#REF!,4),IF([first '# in title]&gt;0,MID([title],[first '# in title],3),IF([first '# in title]&gt;0,MID([desc],#REF!,3),VLOOKUP([productid],$G$2:$R$1386,8))))</f>
        <v>#REF!</v>
      </c>
      <c r="S168" s="1" t="str">
        <f>IF([kw in desc]=[kw rough in title],[kw in desc]*1,IFERROR(LEFT([kw_dirty],3)*1,IFERROR(LEFT([kw_dirty],2)*1,"n.a.")))</f>
        <v>n.a.</v>
      </c>
      <c r="T168" s="1"/>
      <c r="U168" s="1">
        <f>VLOOKUP(Tabelle1[[#This Row],[productid]],Tabelle2[#All],2,FALSE)</f>
        <v>15.1</v>
      </c>
    </row>
    <row r="169" spans="1:21" hidden="1">
      <c r="A169" t="s">
        <v>242</v>
      </c>
      <c r="B169">
        <v>2055</v>
      </c>
      <c r="C169">
        <v>289859</v>
      </c>
      <c r="D169" t="s">
        <v>298</v>
      </c>
      <c r="E169" t="s">
        <v>299</v>
      </c>
      <c r="F169">
        <v>18406</v>
      </c>
      <c r="G169">
        <v>1217855</v>
      </c>
      <c r="H169">
        <f t="shared" si="2"/>
        <v>45</v>
      </c>
      <c r="I169">
        <f t="array" ref="I169">MIN(IFERROR(FIND(IstNumbers,A169),""))</f>
        <v>24</v>
      </c>
      <c r="J169" s="1" t="str">
        <f>IF([first '# in title]&lt;[pos kw in title],MID([title],[pos kw in title]-6,6),#N/A)</f>
        <v xml:space="preserve">A (28 </v>
      </c>
      <c r="K169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69" s="1">
        <f>IFERROR(FIND("kW",[desc]),0)</f>
        <v>71</v>
      </c>
      <c r="M169">
        <f t="array" ref="M169">MIN(IFERROR(FIND(IstNumbers,E169),""))</f>
        <v>29</v>
      </c>
      <c r="N169" s="1" t="str">
        <f>IF([first '# in desc]&lt;[pos kw in desc],MID([desc],[pos kw in desc]-7,7))</f>
        <v xml:space="preserve">­me 28 </v>
      </c>
      <c r="O16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69" s="1" t="str">
        <f>TRIM(IF([first '# in desc]&lt;[pos kw in desc],MID([desc],[pos kw in desc]-6,6),FALSE))</f>
        <v>me 28</v>
      </c>
      <c r="Q169" s="1">
        <f>IF(LEN([manuell])=0,IFERROR([kw fine in title]*1,IFERROR(SUMPRODUCT(COUNTIF(IsDigits,MID([kw in desc],ROW($A$1:$A$150),1)))=LEN([kw in desc]),#N/A)),[manuell])</f>
        <v>28</v>
      </c>
      <c r="R169" s="1" t="e">
        <f>IF([pos kw in title]&gt;0,MID(J169,#REF!,4),IF([first '# in title]&gt;0,MID([title],[first '# in title],3),IF([first '# in title]&gt;0,MID([desc],#REF!,3),VLOOKUP([productid],$G$2:$R$1386,8))))</f>
        <v>#REF!</v>
      </c>
      <c r="S169" s="1" t="str">
        <f>IF([kw in desc]=[kw rough in title],[kw in desc]*1,IFERROR(LEFT([kw_dirty],3)*1,IFERROR(LEFT([kw_dirty],2)*1,"n.a.")))</f>
        <v>n.a.</v>
      </c>
      <c r="T169" s="1"/>
      <c r="U169" s="1">
        <f>VLOOKUP(Tabelle1[[#This Row],[productid]],Tabelle2[#All],2,FALSE)</f>
        <v>28</v>
      </c>
    </row>
    <row r="170" spans="1:21">
      <c r="A170" t="s">
        <v>165</v>
      </c>
      <c r="B170">
        <v>2113</v>
      </c>
      <c r="C170">
        <v>289859</v>
      </c>
      <c r="D170" t="s">
        <v>300</v>
      </c>
      <c r="E170" t="s">
        <v>301</v>
      </c>
      <c r="F170">
        <v>18406</v>
      </c>
      <c r="G170">
        <v>2286143</v>
      </c>
      <c r="H170">
        <f t="shared" si="2"/>
        <v>0</v>
      </c>
      <c r="I170">
        <f t="array" ref="I170">MIN(IFERROR(FIND(IstNumbers,A170),""))</f>
        <v>29</v>
      </c>
      <c r="J170" s="1" t="e">
        <f>IF([first '# in title]&lt;[pos kw in title],MID([title],[pos kw in title]-6,6),#N/A)</f>
        <v>#N/A</v>
      </c>
      <c r="K170" s="1" t="e">
        <f>IFERROR(MID(SUBSTITUTE([kw rough in title],",","."),FIND("(",[kw rough in title])+1,20),SUBSTITUTE(IFERROR(MID([kw rough in title],FIND(" ",[kw rough in title])+1,20),[kw rough in title]),",","."))</f>
        <v>#N/A</v>
      </c>
      <c r="L170" s="1">
        <f>IFERROR(FIND("kW",[desc]),0)</f>
        <v>0</v>
      </c>
      <c r="M170">
        <f t="array" ref="M170">MIN(IFERROR(FIND(IstNumbers,E170),""))</f>
        <v>33</v>
      </c>
      <c r="N170" s="1" t="b">
        <f>IF([first '# in desc]&lt;[pos kw in desc],MID([desc],[pos kw in desc]-7,7))</f>
        <v>0</v>
      </c>
      <c r="O1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0" s="1" t="str">
        <f>TRIM(IF([first '# in desc]&lt;[pos kw in desc],MID([desc],[pos kw in desc]-6,6),FALSE))</f>
        <v>FALSCH</v>
      </c>
      <c r="Q170" s="1" t="b">
        <f>IF(LEN([manuell])=0,IFERROR([kw fine in title]*1,IFERROR(SUMPRODUCT(COUNTIF(IsDigits,MID([kw in desc],ROW($A$1:$A$150),1)))=LEN([kw in desc]),#N/A)),[manuell])</f>
        <v>0</v>
      </c>
      <c r="R170" s="1" t="str">
        <f>IF([pos kw in title]&gt;0,MID(J170,#REF!,4),IF([first '# in title]&gt;0,MID([title],[first '# in title],3),IF([first '# in title]&gt;0,MID([desc],#REF!,3),VLOOKUP([productid],$G$2:$R$1386,8))))</f>
        <v>146</v>
      </c>
      <c r="S170" s="1" t="e">
        <f>IF([kw in desc]=[kw rough in title],[kw in desc]*1,IFERROR(LEFT([kw_dirty],3)*1,IFERROR(LEFT([kw_dirty],2)*1,"n.a.")))</f>
        <v>#N/A</v>
      </c>
      <c r="T170" s="1"/>
      <c r="U170" s="1" t="e">
        <f>VLOOKUP(Tabelle1[[#This Row],[productid]],Tabelle2[#All],2,FALSE)</f>
        <v>#N/A</v>
      </c>
    </row>
    <row r="171" spans="1:21" hidden="1">
      <c r="A171" t="s">
        <v>204</v>
      </c>
      <c r="B171">
        <v>3619.9</v>
      </c>
      <c r="C171">
        <v>273949</v>
      </c>
      <c r="D171" t="s">
        <v>302</v>
      </c>
      <c r="E171" t="s">
        <v>303</v>
      </c>
      <c r="F171">
        <v>18406</v>
      </c>
      <c r="G171">
        <v>4221070</v>
      </c>
      <c r="H171">
        <f t="shared" si="2"/>
        <v>0</v>
      </c>
      <c r="I171">
        <f t="array" ref="I171">MIN(IFERROR(FIND(IstNumbers,A171),""))</f>
        <v>17</v>
      </c>
      <c r="J171" s="1" t="e">
        <f>IF([first '# in title]&lt;[pos kw in title],MID([title],[pos kw in title]-6,6),#N/A)</f>
        <v>#N/A</v>
      </c>
      <c r="K171" s="1" t="e">
        <f>IFERROR(MID(SUBSTITUTE([kw rough in title],",","."),FIND("(",[kw rough in title])+1,20),SUBSTITUTE(IFERROR(MID([kw rough in title],FIND(" ",[kw rough in title])+1,20),[kw rough in title]),",","."))</f>
        <v>#N/A</v>
      </c>
      <c r="L171" s="1">
        <f>IFERROR(FIND("kW",[desc]),0)</f>
        <v>61</v>
      </c>
      <c r="M171">
        <f t="array" ref="M171">MIN(IFERROR(FIND(IstNumbers,E171),""))</f>
        <v>14</v>
      </c>
      <c r="N171" s="1" t="str">
        <f>IF([first '# in desc]&lt;[pos kw in desc],MID([desc],[pos kw in desc]-7,7))</f>
        <v xml:space="preserve">00, 15 </v>
      </c>
      <c r="O171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171" s="1" t="str">
        <f>TRIM(IF([first '# in desc]&lt;[pos kw in desc],MID([desc],[pos kw in desc]-6,6),FALSE))</f>
        <v>0, 15</v>
      </c>
      <c r="Q171" s="1" t="b">
        <f>IF(LEN([manuell])=0,IFERROR([kw fine in title]*1,IFERROR(SUMPRODUCT(COUNTIF(IsDigits,MID([kw in desc],ROW($A$1:$A$150),1)))=LEN([kw in desc]),#N/A)),[manuell])</f>
        <v>0</v>
      </c>
      <c r="R171" s="1" t="str">
        <f>IF([pos kw in title]&gt;0,MID(J171,#REF!,4),IF([first '# in title]&gt;0,MID([title],[first '# in title],3),IF([first '# in title]&gt;0,MID([desc],#REF!,3),VLOOKUP([productid],$G$2:$R$1386,8))))</f>
        <v>-Pa</v>
      </c>
      <c r="S171" s="1" t="e">
        <f>IF([kw in desc]=[kw rough in title],[kw in desc]*1,IFERROR(LEFT([kw_dirty],3)*1,IFERROR(LEFT([kw_dirty],2)*1,"n.a.")))</f>
        <v>#N/A</v>
      </c>
      <c r="T171" s="1"/>
      <c r="U171" s="1">
        <f>VLOOKUP(Tabelle1[[#This Row],[productid]],Tabelle2[#All],2,FALSE)</f>
        <v>15</v>
      </c>
    </row>
    <row r="172" spans="1:21" hidden="1">
      <c r="A172" t="s">
        <v>153</v>
      </c>
      <c r="B172">
        <v>3078.01</v>
      </c>
      <c r="C172">
        <v>276812</v>
      </c>
      <c r="D172" t="s">
        <v>304</v>
      </c>
      <c r="E172" t="s">
        <v>305</v>
      </c>
      <c r="F172">
        <v>18406</v>
      </c>
      <c r="G172">
        <v>2106162</v>
      </c>
      <c r="H172">
        <f t="shared" si="2"/>
        <v>30</v>
      </c>
      <c r="I172">
        <f t="array" ref="I172">MIN(IFERROR(FIND(IstNumbers,A172),""))</f>
        <v>20</v>
      </c>
      <c r="J172" s="1" t="str">
        <f>IF([first '# in title]&lt;[pos kw in title],MID([title],[pos kw in title]-6,6),#N/A)</f>
        <v xml:space="preserve">F (26 </v>
      </c>
      <c r="K17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72" s="1">
        <f>IFERROR(FIND("kW",[desc]),0)</f>
        <v>70</v>
      </c>
      <c r="M172">
        <f t="array" ref="M172">MIN(IFERROR(FIND(IstNumbers,E172),""))</f>
        <v>30</v>
      </c>
      <c r="N172" s="1" t="str">
        <f>IF([first '# in desc]&lt;[pos kw in desc],MID([desc],[pos kw in desc]-7,7))</f>
        <v xml:space="preserve">- 26,0 </v>
      </c>
      <c r="O172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172" s="1" t="str">
        <f>TRIM(IF([first '# in desc]&lt;[pos kw in desc],MID([desc],[pos kw in desc]-6,6),FALSE))</f>
        <v>26,0</v>
      </c>
      <c r="Q172" s="1">
        <f>IF(LEN([manuell])=0,IFERROR([kw fine in title]*1,IFERROR(SUMPRODUCT(COUNTIF(IsDigits,MID([kw in desc],ROW($A$1:$A$150),1)))=LEN([kw in desc]),#N/A)),[manuell])</f>
        <v>26</v>
      </c>
      <c r="R172" s="1" t="e">
        <f>IF([pos kw in title]&gt;0,MID(J172,#REF!,4),IF([first '# in title]&gt;0,MID([title],[first '# in title],3),IF([first '# in title]&gt;0,MID([desc],#REF!,3),VLOOKUP([productid],$G$2:$R$1386,8))))</f>
        <v>#REF!</v>
      </c>
      <c r="S172" s="1" t="str">
        <f>IF([kw in desc]=[kw rough in title],[kw in desc]*1,IFERROR(LEFT([kw_dirty],3)*1,IFERROR(LEFT([kw_dirty],2)*1,"n.a.")))</f>
        <v>n.a.</v>
      </c>
      <c r="T172" s="1"/>
      <c r="U172" s="1">
        <f>VLOOKUP(Tabelle1[[#This Row],[productid]],Tabelle2[#All],2,FALSE)</f>
        <v>26</v>
      </c>
    </row>
    <row r="173" spans="1:21" hidden="1">
      <c r="A173" t="s">
        <v>306</v>
      </c>
      <c r="B173">
        <v>1649</v>
      </c>
      <c r="C173">
        <v>223861</v>
      </c>
      <c r="D173" t="s">
        <v>307</v>
      </c>
      <c r="E173" t="s">
        <v>308</v>
      </c>
      <c r="F173">
        <v>18406</v>
      </c>
      <c r="G173">
        <v>4021185</v>
      </c>
      <c r="H173">
        <f t="shared" si="2"/>
        <v>48</v>
      </c>
      <c r="I173">
        <f t="array" ref="I173">MIN(IFERROR(FIND(IstNumbers,A173),""))</f>
        <v>25</v>
      </c>
      <c r="J173" s="1" t="str">
        <f>IF([first '# in title]&lt;[pos kw in title],MID([title],[pos kw in title]-6,6),#N/A)</f>
        <v xml:space="preserve">H (16 </v>
      </c>
      <c r="K17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3" s="1">
        <f>IFERROR(FIND("kW",[desc]),0)</f>
        <v>0</v>
      </c>
      <c r="M173">
        <f t="array" ref="M173">MIN(IFERROR(FIND(IstNumbers,E173),""))</f>
        <v>15</v>
      </c>
      <c r="N173" s="1" t="b">
        <f>IF([first '# in desc]&lt;[pos kw in desc],MID([desc],[pos kw in desc]-7,7))</f>
        <v>0</v>
      </c>
      <c r="O1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3" s="1" t="str">
        <f>TRIM(IF([first '# in desc]&lt;[pos kw in desc],MID([desc],[pos kw in desc]-6,6),FALSE))</f>
        <v>FALSCH</v>
      </c>
      <c r="Q173" s="1">
        <f>IF(LEN([manuell])=0,IFERROR([kw fine in title]*1,IFERROR(SUMPRODUCT(COUNTIF(IsDigits,MID([kw in desc],ROW($A$1:$A$150),1)))=LEN([kw in desc]),#N/A)),[manuell])</f>
        <v>16</v>
      </c>
      <c r="R173" s="1" t="e">
        <f>IF([pos kw in title]&gt;0,MID(J173,#REF!,4),IF([first '# in title]&gt;0,MID([title],[first '# in title],3),IF([first '# in title]&gt;0,MID([desc],#REF!,3),VLOOKUP([productid],$G$2:$R$1386,8))))</f>
        <v>#REF!</v>
      </c>
      <c r="S173" s="1" t="str">
        <f>IF([kw in desc]=[kw rough in title],[kw in desc]*1,IFERROR(LEFT([kw_dirty],3)*1,IFERROR(LEFT([kw_dirty],2)*1,"n.a.")))</f>
        <v>n.a.</v>
      </c>
      <c r="T173" s="1"/>
      <c r="U173" s="1">
        <f>VLOOKUP(Tabelle1[[#This Row],[productid]],Tabelle2[#All],2,FALSE)</f>
        <v>16</v>
      </c>
    </row>
    <row r="174" spans="1:21" hidden="1">
      <c r="A174" t="s">
        <v>10362</v>
      </c>
      <c r="B174">
        <v>3436</v>
      </c>
      <c r="C174">
        <v>9701</v>
      </c>
      <c r="D174" t="s">
        <v>309</v>
      </c>
      <c r="E174" t="s">
        <v>9</v>
      </c>
      <c r="F174">
        <v>18406</v>
      </c>
      <c r="G174">
        <v>1064535</v>
      </c>
      <c r="H174">
        <f t="shared" si="2"/>
        <v>36</v>
      </c>
      <c r="I174">
        <f t="array" ref="I174">MIN(IFERROR(FIND(IstNumbers,A174),""))</f>
        <v>23</v>
      </c>
      <c r="J174" s="1" t="str">
        <f>IF([first '# in title]&lt;[pos kw in title],MID([title],[pos kw in title]-6,6),#N/A)</f>
        <v xml:space="preserve">(24,5 </v>
      </c>
      <c r="K174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174" s="1">
        <f>IFERROR(FIND("kW",[desc]),0)</f>
        <v>0</v>
      </c>
      <c r="M174">
        <f t="array" ref="M174">MIN(IFERROR(FIND(IstNumbers,E174),""))</f>
        <v>0</v>
      </c>
      <c r="N174" s="1" t="b">
        <f>IF([first '# in desc]&lt;[pos kw in desc],MID([desc],[pos kw in desc]-7,7))</f>
        <v>0</v>
      </c>
      <c r="O1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4" s="1" t="str">
        <f>TRIM(IF([first '# in desc]&lt;[pos kw in desc],MID([desc],[pos kw in desc]-6,6),FALSE))</f>
        <v>FALSCH</v>
      </c>
      <c r="Q174" s="1">
        <f>IF(LEN([manuell])=0,IFERROR([kw fine in title]*1,IFERROR(SUMPRODUCT(COUNTIF(IsDigits,MID([kw in desc],ROW($A$1:$A$150),1)))=LEN([kw in desc]),#N/A)),[manuell])</f>
        <v>24.5</v>
      </c>
      <c r="R174" s="1" t="e">
        <f>IF([pos kw in title]&gt;0,MID(J174,#REF!,4),IF([first '# in title]&gt;0,MID([title],[first '# in title],3),IF([first '# in title]&gt;0,MID([desc],#REF!,3),VLOOKUP([productid],$G$2:$R$1386,8))))</f>
        <v>#REF!</v>
      </c>
      <c r="S174" s="1" t="str">
        <f>IF([kw in desc]=[kw rough in title],[kw in desc]*1,IFERROR(LEFT([kw_dirty],3)*1,IFERROR(LEFT([kw_dirty],2)*1,"n.a.")))</f>
        <v>n.a.</v>
      </c>
      <c r="T174" s="1"/>
      <c r="U174" s="1">
        <f>VLOOKUP(Tabelle1[[#This Row],[productid]],Tabelle2[#All],2,FALSE)</f>
        <v>24.5</v>
      </c>
    </row>
    <row r="175" spans="1:21">
      <c r="A175" t="s">
        <v>253</v>
      </c>
      <c r="B175">
        <v>3830</v>
      </c>
      <c r="C175">
        <v>9701</v>
      </c>
      <c r="D175" t="s">
        <v>310</v>
      </c>
      <c r="E175" t="s">
        <v>9</v>
      </c>
      <c r="F175">
        <v>18406</v>
      </c>
      <c r="G175">
        <v>2654412</v>
      </c>
      <c r="H175">
        <f t="shared" si="2"/>
        <v>0</v>
      </c>
      <c r="I175">
        <f t="array" ref="I175">MIN(IFERROR(FIND(IstNumbers,A175),""))</f>
        <v>30</v>
      </c>
      <c r="J175" s="1" t="e">
        <f>IF([first '# in title]&lt;[pos kw in title],MID([title],[pos kw in title]-6,6),#N/A)</f>
        <v>#N/A</v>
      </c>
      <c r="K175" s="1" t="e">
        <f>IFERROR(MID(SUBSTITUTE([kw rough in title],",","."),FIND("(",[kw rough in title])+1,20),SUBSTITUTE(IFERROR(MID([kw rough in title],FIND(" ",[kw rough in title])+1,20),[kw rough in title]),",","."))</f>
        <v>#N/A</v>
      </c>
      <c r="L175" s="1">
        <f>IFERROR(FIND("kW",[desc]),0)</f>
        <v>0</v>
      </c>
      <c r="M175">
        <f t="array" ref="M175">MIN(IFERROR(FIND(IstNumbers,E175),""))</f>
        <v>0</v>
      </c>
      <c r="N175" s="1" t="b">
        <f>IF([first '# in desc]&lt;[pos kw in desc],MID([desc],[pos kw in desc]-7,7))</f>
        <v>0</v>
      </c>
      <c r="O1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5" s="1" t="str">
        <f>TRIM(IF([first '# in desc]&lt;[pos kw in desc],MID([desc],[pos kw in desc]-6,6),FALSE))</f>
        <v>FALSCH</v>
      </c>
      <c r="Q175" s="1" t="b">
        <f>IF(LEN([manuell])=0,IFERROR([kw fine in title]*1,IFERROR(SUMPRODUCT(COUNTIF(IsDigits,MID([kw in desc],ROW($A$1:$A$150),1)))=LEN([kw in desc]),#N/A)),[manuell])</f>
        <v>0</v>
      </c>
      <c r="R175" s="1" t="str">
        <f>IF([pos kw in title]&gt;0,MID(J175,#REF!,4),IF([first '# in title]&gt;0,MID([title],[first '# in title],3),IF([first '# in title]&gt;0,MID([desc],#REF!,3),VLOOKUP([productid],$G$2:$R$1386,8))))</f>
        <v>15-</v>
      </c>
      <c r="S175" s="1" t="e">
        <f>IF([kw in desc]=[kw rough in title],[kw in desc]*1,IFERROR(LEFT([kw_dirty],3)*1,IFERROR(LEFT([kw_dirty],2)*1,"n.a.")))</f>
        <v>#N/A</v>
      </c>
      <c r="T175" s="1"/>
      <c r="U175" s="1">
        <f>VLOOKUP(Tabelle1[[#This Row],[productid]],Tabelle2[#All],2,FALSE)</f>
        <v>15</v>
      </c>
    </row>
    <row r="176" spans="1:21">
      <c r="A176" t="s">
        <v>275</v>
      </c>
      <c r="B176">
        <v>3110</v>
      </c>
      <c r="C176">
        <v>223861</v>
      </c>
      <c r="D176" t="s">
        <v>311</v>
      </c>
      <c r="E176" t="s">
        <v>312</v>
      </c>
      <c r="F176">
        <v>18406</v>
      </c>
      <c r="G176">
        <v>3129258</v>
      </c>
      <c r="H176">
        <f t="shared" si="2"/>
        <v>0</v>
      </c>
      <c r="I176">
        <f t="array" ref="I176">MIN(IFERROR(FIND(IstNumbers,A176),""))</f>
        <v>21</v>
      </c>
      <c r="J176" s="1" t="e">
        <f>IF([first '# in title]&lt;[pos kw in title],MID([title],[pos kw in title]-6,6),#N/A)</f>
        <v>#N/A</v>
      </c>
      <c r="K176" s="1" t="e">
        <f>IFERROR(MID(SUBSTITUTE([kw rough in title],",","."),FIND("(",[kw rough in title])+1,20),SUBSTITUTE(IFERROR(MID([kw rough in title],FIND(" ",[kw rough in title])+1,20),[kw rough in title]),",","."))</f>
        <v>#N/A</v>
      </c>
      <c r="L176" s="1">
        <f>IFERROR(FIND("kW",[desc]),0)</f>
        <v>0</v>
      </c>
      <c r="M176">
        <f t="array" ref="M176">MIN(IFERROR(FIND(IstNumbers,E176),""))</f>
        <v>11</v>
      </c>
      <c r="N176" s="1" t="b">
        <f>IF([first '# in desc]&lt;[pos kw in desc],MID([desc],[pos kw in desc]-7,7))</f>
        <v>0</v>
      </c>
      <c r="O1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6" s="1" t="str">
        <f>TRIM(IF([first '# in desc]&lt;[pos kw in desc],MID([desc],[pos kw in desc]-6,6),FALSE))</f>
        <v>FALSCH</v>
      </c>
      <c r="Q176" s="1" t="b">
        <f>IF(LEN([manuell])=0,IFERROR([kw fine in title]*1,IFERROR(SUMPRODUCT(COUNTIF(IsDigits,MID([kw in desc],ROW($A$1:$A$150),1)))=LEN([kw in desc]),#N/A)),[manuell])</f>
        <v>0</v>
      </c>
      <c r="R176" s="1" t="str">
        <f>IF([pos kw in title]&gt;0,MID(J176,#REF!,4),IF([first '# in title]&gt;0,MID([title],[first '# in title],3),IF([first '# in title]&gt;0,MID([desc],#REF!,3),VLOOKUP([productid],$G$2:$R$1386,8))))</f>
        <v>-30</v>
      </c>
      <c r="S176" s="1" t="e">
        <f>IF([kw in desc]=[kw rough in title],[kw in desc]*1,IFERROR(LEFT([kw_dirty],3)*1,IFERROR(LEFT([kw_dirty],2)*1,"n.a.")))</f>
        <v>#N/A</v>
      </c>
      <c r="T176" s="1"/>
      <c r="U176" s="1" t="e">
        <f>VLOOKUP(Tabelle1[[#This Row],[productid]],Tabelle2[#All],2,FALSE)</f>
        <v>#N/A</v>
      </c>
    </row>
    <row r="177" spans="1:21" hidden="1">
      <c r="A177" t="s">
        <v>235</v>
      </c>
      <c r="B177">
        <v>2593</v>
      </c>
      <c r="C177">
        <v>9701</v>
      </c>
      <c r="D177" t="s">
        <v>313</v>
      </c>
      <c r="E177" t="s">
        <v>9</v>
      </c>
      <c r="F177">
        <v>18406</v>
      </c>
      <c r="G177">
        <v>1223708</v>
      </c>
      <c r="H177">
        <f t="shared" si="2"/>
        <v>30</v>
      </c>
      <c r="I177">
        <f t="array" ref="I177">MIN(IFERROR(FIND(IstNumbers,A177),""))</f>
        <v>20</v>
      </c>
      <c r="J177" s="1" t="str">
        <f>IF([first '# in title]&lt;[pos kw in title],MID([title],[pos kw in title]-6,6),#N/A)</f>
        <v xml:space="preserve">W (11 </v>
      </c>
      <c r="K177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177" s="1">
        <f>IFERROR(FIND("kW",[desc]),0)</f>
        <v>0</v>
      </c>
      <c r="M177">
        <f t="array" ref="M177">MIN(IFERROR(FIND(IstNumbers,E177),""))</f>
        <v>0</v>
      </c>
      <c r="N177" s="1" t="b">
        <f>IF([first '# in desc]&lt;[pos kw in desc],MID([desc],[pos kw in desc]-7,7))</f>
        <v>0</v>
      </c>
      <c r="O1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" s="1" t="str">
        <f>TRIM(IF([first '# in desc]&lt;[pos kw in desc],MID([desc],[pos kw in desc]-6,6),FALSE))</f>
        <v>FALSCH</v>
      </c>
      <c r="Q177" s="1">
        <f>IF(LEN([manuell])=0,IFERROR([kw fine in title]*1,IFERROR(SUMPRODUCT(COUNTIF(IsDigits,MID([kw in desc],ROW($A$1:$A$150),1)))=LEN([kw in desc]),#N/A)),[manuell])</f>
        <v>11</v>
      </c>
      <c r="R177" s="1" t="e">
        <f>IF([pos kw in title]&gt;0,MID(J177,#REF!,4),IF([first '# in title]&gt;0,MID([title],[first '# in title],3),IF([first '# in title]&gt;0,MID([desc],#REF!,3),VLOOKUP([productid],$G$2:$R$1386,8))))</f>
        <v>#REF!</v>
      </c>
      <c r="S177" s="1" t="str">
        <f>IF([kw in desc]=[kw rough in title],[kw in desc]*1,IFERROR(LEFT([kw_dirty],3)*1,IFERROR(LEFT([kw_dirty],2)*1,"n.a.")))</f>
        <v>n.a.</v>
      </c>
      <c r="T177" s="1"/>
      <c r="U177" s="1">
        <f>VLOOKUP(Tabelle1[[#This Row],[productid]],Tabelle2[#All],2,FALSE)</f>
        <v>11</v>
      </c>
    </row>
    <row r="178" spans="1:21" hidden="1">
      <c r="A178" t="s">
        <v>238</v>
      </c>
      <c r="B178">
        <v>2209.8000000000002</v>
      </c>
      <c r="C178">
        <v>294528</v>
      </c>
      <c r="D178" t="s">
        <v>314</v>
      </c>
      <c r="E178" t="s">
        <v>315</v>
      </c>
      <c r="F178">
        <v>18406</v>
      </c>
      <c r="G178">
        <v>1098709</v>
      </c>
      <c r="H178">
        <f t="shared" si="2"/>
        <v>30</v>
      </c>
      <c r="I178">
        <f t="array" ref="I178">MIN(IFERROR(FIND(IstNumbers,A178),""))</f>
        <v>20</v>
      </c>
      <c r="J178" s="1" t="str">
        <f>IF([first '# in title]&lt;[pos kw in title],MID([title],[pos kw in title]-6,6),#N/A)</f>
        <v xml:space="preserve">W (26 </v>
      </c>
      <c r="K17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78" s="1">
        <f>IFERROR(FIND("kW",[desc]),0)</f>
        <v>0</v>
      </c>
      <c r="M178">
        <f t="array" ref="M178">MIN(IFERROR(FIND(IstNumbers,E178),""))</f>
        <v>13</v>
      </c>
      <c r="N178" s="1" t="b">
        <f>IF([first '# in desc]&lt;[pos kw in desc],MID([desc],[pos kw in desc]-7,7))</f>
        <v>0</v>
      </c>
      <c r="O1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" s="1" t="str">
        <f>TRIM(IF([first '# in desc]&lt;[pos kw in desc],MID([desc],[pos kw in desc]-6,6),FALSE))</f>
        <v>FALSCH</v>
      </c>
      <c r="Q178" s="1">
        <f>IF(LEN([manuell])=0,IFERROR([kw fine in title]*1,IFERROR(SUMPRODUCT(COUNTIF(IsDigits,MID([kw in desc],ROW($A$1:$A$150),1)))=LEN([kw in desc]),#N/A)),[manuell])</f>
        <v>26</v>
      </c>
      <c r="R178" s="1" t="e">
        <f>IF([pos kw in title]&gt;0,MID(J178,#REF!,4),IF([first '# in title]&gt;0,MID([title],[first '# in title],3),IF([first '# in title]&gt;0,MID([desc],#REF!,3),VLOOKUP([productid],$G$2:$R$1386,8))))</f>
        <v>#REF!</v>
      </c>
      <c r="S178" s="1" t="str">
        <f>IF([kw in desc]=[kw rough in title],[kw in desc]*1,IFERROR(LEFT([kw_dirty],3)*1,IFERROR(LEFT([kw_dirty],2)*1,"n.a.")))</f>
        <v>n.a.</v>
      </c>
      <c r="T178" s="1"/>
      <c r="U178" s="1">
        <f>VLOOKUP(Tabelle1[[#This Row],[productid]],Tabelle2[#All],2,FALSE)</f>
        <v>26</v>
      </c>
    </row>
    <row r="179" spans="1:21" hidden="1">
      <c r="A179" t="s">
        <v>10361</v>
      </c>
      <c r="B179">
        <v>1600.61</v>
      </c>
      <c r="C179">
        <v>12041</v>
      </c>
      <c r="D179" t="s">
        <v>316</v>
      </c>
      <c r="E179" t="s">
        <v>9</v>
      </c>
      <c r="F179">
        <v>18406</v>
      </c>
      <c r="G179">
        <v>3801875</v>
      </c>
      <c r="H179">
        <f t="shared" si="2"/>
        <v>49</v>
      </c>
      <c r="I179">
        <f t="array" ref="I179">MIN(IFERROR(FIND(IstNumbers,A179),""))</f>
        <v>24</v>
      </c>
      <c r="J179" s="1" t="str">
        <f>IF([first '# in title]&lt;[pos kw in title],MID([title],[pos kw in title]-6,6),#N/A)</f>
        <v xml:space="preserve">(15,1 </v>
      </c>
      <c r="K179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79" s="1">
        <f>IFERROR(FIND("kW",[desc]),0)</f>
        <v>0</v>
      </c>
      <c r="M179">
        <f t="array" ref="M179">MIN(IFERROR(FIND(IstNumbers,E179),""))</f>
        <v>0</v>
      </c>
      <c r="N179" s="1" t="b">
        <f>IF([first '# in desc]&lt;[pos kw in desc],MID([desc],[pos kw in desc]-7,7))</f>
        <v>0</v>
      </c>
      <c r="O1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" s="1" t="str">
        <f>TRIM(IF([first '# in desc]&lt;[pos kw in desc],MID([desc],[pos kw in desc]-6,6),FALSE))</f>
        <v>FALSCH</v>
      </c>
      <c r="Q179" s="1">
        <f>IF(LEN([manuell])=0,IFERROR([kw fine in title]*1,IFERROR(SUMPRODUCT(COUNTIF(IsDigits,MID([kw in desc],ROW($A$1:$A$150),1)))=LEN([kw in desc]),#N/A)),[manuell])</f>
        <v>15.1</v>
      </c>
      <c r="R179" s="1" t="e">
        <f>IF([pos kw in title]&gt;0,MID(J179,#REF!,4),IF([first '# in title]&gt;0,MID([title],[first '# in title],3),IF([first '# in title]&gt;0,MID([desc],#REF!,3),VLOOKUP([productid],$G$2:$R$1386,8))))</f>
        <v>#REF!</v>
      </c>
      <c r="S179" s="1" t="str">
        <f>IF([kw in desc]=[kw rough in title],[kw in desc]*1,IFERROR(LEFT([kw_dirty],3)*1,IFERROR(LEFT([kw_dirty],2)*1,"n.a.")))</f>
        <v>n.a.</v>
      </c>
      <c r="T179" s="1"/>
      <c r="U179" s="1">
        <f>VLOOKUP(Tabelle1[[#This Row],[productid]],Tabelle2[#All],2,FALSE)</f>
        <v>15.1</v>
      </c>
    </row>
    <row r="180" spans="1:21" hidden="1">
      <c r="A180" t="s">
        <v>242</v>
      </c>
      <c r="B180">
        <v>2055</v>
      </c>
      <c r="C180">
        <v>289859</v>
      </c>
      <c r="D180" t="s">
        <v>317</v>
      </c>
      <c r="E180" t="s">
        <v>318</v>
      </c>
      <c r="F180">
        <v>18406</v>
      </c>
      <c r="G180">
        <v>1217855</v>
      </c>
      <c r="H180">
        <f t="shared" si="2"/>
        <v>45</v>
      </c>
      <c r="I180">
        <f t="array" ref="I180">MIN(IFERROR(FIND(IstNumbers,A180),""))</f>
        <v>24</v>
      </c>
      <c r="J180" s="1" t="str">
        <f>IF([first '# in title]&lt;[pos kw in title],MID([title],[pos kw in title]-6,6),#N/A)</f>
        <v xml:space="preserve">A (28 </v>
      </c>
      <c r="K180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80" s="1">
        <f>IFERROR(FIND("kW",[desc]),0)</f>
        <v>71</v>
      </c>
      <c r="M180">
        <f t="array" ref="M180">MIN(IFERROR(FIND(IstNumbers,E180),""))</f>
        <v>29</v>
      </c>
      <c r="N180" s="1" t="str">
        <f>IF([first '# in desc]&lt;[pos kw in desc],MID([desc],[pos kw in desc]-7,7))</f>
        <v xml:space="preserve">­me 28 </v>
      </c>
      <c r="O180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80" s="1" t="str">
        <f>TRIM(IF([first '# in desc]&lt;[pos kw in desc],MID([desc],[pos kw in desc]-6,6),FALSE))</f>
        <v>me 28</v>
      </c>
      <c r="Q180" s="1">
        <f>IF(LEN([manuell])=0,IFERROR([kw fine in title]*1,IFERROR(SUMPRODUCT(COUNTIF(IsDigits,MID([kw in desc],ROW($A$1:$A$150),1)))=LEN([kw in desc]),#N/A)),[manuell])</f>
        <v>28</v>
      </c>
      <c r="R180" s="1" t="e">
        <f>IF([pos kw in title]&gt;0,MID(J180,#REF!,4),IF([first '# in title]&gt;0,MID([title],[first '# in title],3),IF([first '# in title]&gt;0,MID([desc],#REF!,3),VLOOKUP([productid],$G$2:$R$1386,8))))</f>
        <v>#REF!</v>
      </c>
      <c r="S180" s="1" t="str">
        <f>IF([kw in desc]=[kw rough in title],[kw in desc]*1,IFERROR(LEFT([kw_dirty],3)*1,IFERROR(LEFT([kw_dirty],2)*1,"n.a.")))</f>
        <v>n.a.</v>
      </c>
      <c r="T180" s="1"/>
      <c r="U180" s="1">
        <f>VLOOKUP(Tabelle1[[#This Row],[productid]],Tabelle2[#All],2,FALSE)</f>
        <v>28</v>
      </c>
    </row>
    <row r="181" spans="1:21">
      <c r="A181" t="s">
        <v>165</v>
      </c>
      <c r="B181">
        <v>2123</v>
      </c>
      <c r="C181">
        <v>289859</v>
      </c>
      <c r="D181" t="s">
        <v>319</v>
      </c>
      <c r="E181" t="s">
        <v>320</v>
      </c>
      <c r="F181">
        <v>18406</v>
      </c>
      <c r="G181">
        <v>2286143</v>
      </c>
      <c r="H181">
        <f t="shared" si="2"/>
        <v>0</v>
      </c>
      <c r="I181">
        <f t="array" ref="I181">MIN(IFERROR(FIND(IstNumbers,A181),""))</f>
        <v>29</v>
      </c>
      <c r="J181" s="1" t="e">
        <f>IF([first '# in title]&lt;[pos kw in title],MID([title],[pos kw in title]-6,6),#N/A)</f>
        <v>#N/A</v>
      </c>
      <c r="K181" s="1" t="e">
        <f>IFERROR(MID(SUBSTITUTE([kw rough in title],",","."),FIND("(",[kw rough in title])+1,20),SUBSTITUTE(IFERROR(MID([kw rough in title],FIND(" ",[kw rough in title])+1,20),[kw rough in title]),",","."))</f>
        <v>#N/A</v>
      </c>
      <c r="L181" s="1">
        <f>IFERROR(FIND("kW",[desc]),0)</f>
        <v>0</v>
      </c>
      <c r="M181">
        <f t="array" ref="M181">MIN(IFERROR(FIND(IstNumbers,E181),""))</f>
        <v>33</v>
      </c>
      <c r="N181" s="1" t="b">
        <f>IF([first '# in desc]&lt;[pos kw in desc],MID([desc],[pos kw in desc]-7,7))</f>
        <v>0</v>
      </c>
      <c r="O1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" s="1" t="str">
        <f>TRIM(IF([first '# in desc]&lt;[pos kw in desc],MID([desc],[pos kw in desc]-6,6),FALSE))</f>
        <v>FALSCH</v>
      </c>
      <c r="Q181" s="1" t="b">
        <f>IF(LEN([manuell])=0,IFERROR([kw fine in title]*1,IFERROR(SUMPRODUCT(COUNTIF(IsDigits,MID([kw in desc],ROW($A$1:$A$150),1)))=LEN([kw in desc]),#N/A)),[manuell])</f>
        <v>0</v>
      </c>
      <c r="R181" s="1" t="str">
        <f>IF([pos kw in title]&gt;0,MID(J181,#REF!,4),IF([first '# in title]&gt;0,MID([title],[first '# in title],3),IF([first '# in title]&gt;0,MID([desc],#REF!,3),VLOOKUP([productid],$G$2:$R$1386,8))))</f>
        <v>146</v>
      </c>
      <c r="S181" s="1" t="e">
        <f>IF([kw in desc]=[kw rough in title],[kw in desc]*1,IFERROR(LEFT([kw_dirty],3)*1,IFERROR(LEFT([kw_dirty],2)*1,"n.a.")))</f>
        <v>#N/A</v>
      </c>
      <c r="T181" s="1"/>
      <c r="U181" s="1" t="e">
        <f>VLOOKUP(Tabelle1[[#This Row],[productid]],Tabelle2[#All],2,FALSE)</f>
        <v>#N/A</v>
      </c>
    </row>
    <row r="182" spans="1:21" hidden="1">
      <c r="A182" t="s">
        <v>153</v>
      </c>
      <c r="B182">
        <v>3145</v>
      </c>
      <c r="C182">
        <v>289859</v>
      </c>
      <c r="D182" t="s">
        <v>321</v>
      </c>
      <c r="E182" t="s">
        <v>322</v>
      </c>
      <c r="F182">
        <v>18406</v>
      </c>
      <c r="G182">
        <v>2106162</v>
      </c>
      <c r="H182">
        <f t="shared" si="2"/>
        <v>30</v>
      </c>
      <c r="I182">
        <f t="array" ref="I182">MIN(IFERROR(FIND(IstNumbers,A182),""))</f>
        <v>20</v>
      </c>
      <c r="J182" s="1" t="str">
        <f>IF([first '# in title]&lt;[pos kw in title],MID([title],[pos kw in title]-6,6),#N/A)</f>
        <v xml:space="preserve">F (26 </v>
      </c>
      <c r="K18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82" s="1">
        <f>IFERROR(FIND("kW",[desc]),0)</f>
        <v>34</v>
      </c>
      <c r="M182">
        <f t="array" ref="M182">MIN(IFERROR(FIND(IstNumbers,E182),""))</f>
        <v>13</v>
      </c>
      <c r="N182" s="1" t="str">
        <f>IF([first '# in desc]&lt;[pos kw in desc],MID([desc],[pos kw in desc]-7,7))</f>
        <v xml:space="preserve">me, 26 </v>
      </c>
      <c r="O182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82" s="1" t="str">
        <f>TRIM(IF([first '# in desc]&lt;[pos kw in desc],MID([desc],[pos kw in desc]-6,6),FALSE))</f>
        <v>e, 26</v>
      </c>
      <c r="Q182" s="1">
        <f>IF(LEN([manuell])=0,IFERROR([kw fine in title]*1,IFERROR(SUMPRODUCT(COUNTIF(IsDigits,MID([kw in desc],ROW($A$1:$A$150),1)))=LEN([kw in desc]),#N/A)),[manuell])</f>
        <v>26</v>
      </c>
      <c r="R182" s="1" t="e">
        <f>IF([pos kw in title]&gt;0,MID(J182,#REF!,4),IF([first '# in title]&gt;0,MID([title],[first '# in title],3),IF([first '# in title]&gt;0,MID([desc],#REF!,3),VLOOKUP([productid],$G$2:$R$1386,8))))</f>
        <v>#REF!</v>
      </c>
      <c r="S182" s="1" t="str">
        <f>IF([kw in desc]=[kw rough in title],[kw in desc]*1,IFERROR(LEFT([kw_dirty],3)*1,IFERROR(LEFT([kw_dirty],2)*1,"n.a.")))</f>
        <v>n.a.</v>
      </c>
      <c r="T182" s="1"/>
      <c r="U182" s="1">
        <f>VLOOKUP(Tabelle1[[#This Row],[productid]],Tabelle2[#All],2,FALSE)</f>
        <v>26</v>
      </c>
    </row>
    <row r="183" spans="1:21">
      <c r="A183" t="s">
        <v>323</v>
      </c>
      <c r="B183">
        <v>3290</v>
      </c>
      <c r="C183">
        <v>9701</v>
      </c>
      <c r="D183" t="s">
        <v>324</v>
      </c>
      <c r="E183" t="s">
        <v>9</v>
      </c>
      <c r="F183">
        <v>18406</v>
      </c>
      <c r="G183">
        <v>2108338</v>
      </c>
      <c r="H183">
        <f t="shared" si="2"/>
        <v>0</v>
      </c>
      <c r="I183">
        <f t="array" ref="I183">MIN(IFERROR(FIND(IstNumbers,A183),""))</f>
        <v>29</v>
      </c>
      <c r="J183" s="1" t="e">
        <f>IF([first '# in title]&lt;[pos kw in title],MID([title],[pos kw in title]-6,6),#N/A)</f>
        <v>#N/A</v>
      </c>
      <c r="K183" s="1" t="e">
        <f>IFERROR(MID(SUBSTITUTE([kw rough in title],",","."),FIND("(",[kw rough in title])+1,20),SUBSTITUTE(IFERROR(MID([kw rough in title],FIND(" ",[kw rough in title])+1,20),[kw rough in title]),",","."))</f>
        <v>#N/A</v>
      </c>
      <c r="L183" s="1">
        <f>IFERROR(FIND("kW",[desc]),0)</f>
        <v>0</v>
      </c>
      <c r="M183">
        <f t="array" ref="M183">MIN(IFERROR(FIND(IstNumbers,E183),""))</f>
        <v>0</v>
      </c>
      <c r="N183" s="1" t="b">
        <f>IF([first '# in desc]&lt;[pos kw in desc],MID([desc],[pos kw in desc]-7,7))</f>
        <v>0</v>
      </c>
      <c r="O1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" s="1" t="str">
        <f>TRIM(IF([first '# in desc]&lt;[pos kw in desc],MID([desc],[pos kw in desc]-6,6),FALSE))</f>
        <v>FALSCH</v>
      </c>
      <c r="Q183" s="1" t="b">
        <f>IF(LEN([manuell])=0,IFERROR([kw fine in title]*1,IFERROR(SUMPRODUCT(COUNTIF(IsDigits,MID([kw in desc],ROW($A$1:$A$150),1)))=LEN([kw in desc]),#N/A)),[manuell])</f>
        <v>0</v>
      </c>
      <c r="R183" s="1" t="str">
        <f>IF([pos kw in title]&gt;0,MID(J183,#REF!,4),IF([first '# in title]&gt;0,MID([title],[first '# in title],3),IF([first '# in title]&gt;0,MID([desc],#REF!,3),VLOOKUP([productid],$G$2:$R$1386,8))))</f>
        <v>22/</v>
      </c>
      <c r="S183" s="1" t="e">
        <f>IF([kw in desc]=[kw rough in title],[kw in desc]*1,IFERROR(LEFT([kw_dirty],3)*1,IFERROR(LEFT([kw_dirty],2)*1,"n.a.")))</f>
        <v>#N/A</v>
      </c>
      <c r="T183" s="1"/>
      <c r="U183" s="1" t="e">
        <f>VLOOKUP(Tabelle1[[#This Row],[productid]],Tabelle2[#All],2,FALSE)</f>
        <v>#N/A</v>
      </c>
    </row>
    <row r="184" spans="1:21" hidden="1">
      <c r="A184" t="s">
        <v>325</v>
      </c>
      <c r="B184">
        <v>3550</v>
      </c>
      <c r="C184">
        <v>9701</v>
      </c>
      <c r="D184" t="s">
        <v>326</v>
      </c>
      <c r="E184" t="s">
        <v>327</v>
      </c>
      <c r="F184">
        <v>18406</v>
      </c>
      <c r="G184">
        <v>3166800</v>
      </c>
      <c r="H184">
        <f t="shared" si="2"/>
        <v>40</v>
      </c>
      <c r="I184">
        <f t="array" ref="I184">MIN(IFERROR(FIND(IstNumbers,A184),""))</f>
        <v>31</v>
      </c>
      <c r="J184" s="1" t="str">
        <f>IF([first '# in title]&lt;[pos kw in title],MID([title],[pos kw in title]-6,6),#N/A)</f>
        <v xml:space="preserve">F (22 </v>
      </c>
      <c r="K184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84" s="1">
        <f>IFERROR(FIND("kW",[desc]),0)</f>
        <v>0</v>
      </c>
      <c r="M184">
        <f t="array" ref="M184">MIN(IFERROR(FIND(IstNumbers,E184),""))</f>
        <v>16</v>
      </c>
      <c r="N184" s="1" t="b">
        <f>IF([first '# in desc]&lt;[pos kw in desc],MID([desc],[pos kw in desc]-7,7))</f>
        <v>0</v>
      </c>
      <c r="O1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" s="1" t="str">
        <f>TRIM(IF([first '# in desc]&lt;[pos kw in desc],MID([desc],[pos kw in desc]-6,6),FALSE))</f>
        <v>FALSCH</v>
      </c>
      <c r="Q184" s="1">
        <f>IF(LEN([manuell])=0,IFERROR([kw fine in title]*1,IFERROR(SUMPRODUCT(COUNTIF(IsDigits,MID([kw in desc],ROW($A$1:$A$150),1)))=LEN([kw in desc]),#N/A)),[manuell])</f>
        <v>22</v>
      </c>
      <c r="R184" s="1" t="e">
        <f>IF([pos kw in title]&gt;0,MID(J184,#REF!,4),IF([first '# in title]&gt;0,MID([title],[first '# in title],3),IF([first '# in title]&gt;0,MID([desc],#REF!,3),VLOOKUP([productid],$G$2:$R$1386,8))))</f>
        <v>#REF!</v>
      </c>
      <c r="S184" s="1" t="str">
        <f>IF([kw in desc]=[kw rough in title],[kw in desc]*1,IFERROR(LEFT([kw_dirty],3)*1,IFERROR(LEFT([kw_dirty],2)*1,"n.a.")))</f>
        <v>n.a.</v>
      </c>
      <c r="T184" s="1"/>
      <c r="U184" s="1">
        <f>VLOOKUP(Tabelle1[[#This Row],[productid]],Tabelle2[#All],2,FALSE)</f>
        <v>22</v>
      </c>
    </row>
    <row r="185" spans="1:21" hidden="1">
      <c r="A185" t="s">
        <v>306</v>
      </c>
      <c r="B185">
        <v>1649</v>
      </c>
      <c r="C185">
        <v>9701</v>
      </c>
      <c r="D185" t="s">
        <v>328</v>
      </c>
      <c r="E185" t="s">
        <v>9</v>
      </c>
      <c r="F185">
        <v>18406</v>
      </c>
      <c r="G185">
        <v>4021185</v>
      </c>
      <c r="H185">
        <f t="shared" si="2"/>
        <v>48</v>
      </c>
      <c r="I185">
        <f t="array" ref="I185">MIN(IFERROR(FIND(IstNumbers,A185),""))</f>
        <v>25</v>
      </c>
      <c r="J185" s="1" t="str">
        <f>IF([first '# in title]&lt;[pos kw in title],MID([title],[pos kw in title]-6,6),#N/A)</f>
        <v xml:space="preserve">H (16 </v>
      </c>
      <c r="K18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85" s="1">
        <f>IFERROR(FIND("kW",[desc]),0)</f>
        <v>0</v>
      </c>
      <c r="M185">
        <f t="array" ref="M185">MIN(IFERROR(FIND(IstNumbers,E185),""))</f>
        <v>0</v>
      </c>
      <c r="N185" s="1" t="b">
        <f>IF([first '# in desc]&lt;[pos kw in desc],MID([desc],[pos kw in desc]-7,7))</f>
        <v>0</v>
      </c>
      <c r="O1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5" s="1" t="str">
        <f>TRIM(IF([first '# in desc]&lt;[pos kw in desc],MID([desc],[pos kw in desc]-6,6),FALSE))</f>
        <v>FALSCH</v>
      </c>
      <c r="Q185" s="1">
        <f>IF(LEN([manuell])=0,IFERROR([kw fine in title]*1,IFERROR(SUMPRODUCT(COUNTIF(IsDigits,MID([kw in desc],ROW($A$1:$A$150),1)))=LEN([kw in desc]),#N/A)),[manuell])</f>
        <v>16</v>
      </c>
      <c r="R185" s="1" t="e">
        <f>IF([pos kw in title]&gt;0,MID(J185,#REF!,4),IF([first '# in title]&gt;0,MID([title],[first '# in title],3),IF([first '# in title]&gt;0,MID([desc],#REF!,3),VLOOKUP([productid],$G$2:$R$1386,8))))</f>
        <v>#REF!</v>
      </c>
      <c r="S185" s="1" t="str">
        <f>IF([kw in desc]=[kw rough in title],[kw in desc]*1,IFERROR(LEFT([kw_dirty],3)*1,IFERROR(LEFT([kw_dirty],2)*1,"n.a.")))</f>
        <v>n.a.</v>
      </c>
      <c r="T185" s="1"/>
      <c r="U185" s="1">
        <f>VLOOKUP(Tabelle1[[#This Row],[productid]],Tabelle2[#All],2,FALSE)</f>
        <v>16</v>
      </c>
    </row>
    <row r="186" spans="1:21" hidden="1">
      <c r="A186" t="s">
        <v>10362</v>
      </c>
      <c r="B186">
        <v>3503</v>
      </c>
      <c r="C186">
        <v>9701</v>
      </c>
      <c r="D186" t="s">
        <v>329</v>
      </c>
      <c r="E186" t="s">
        <v>9</v>
      </c>
      <c r="F186">
        <v>18406</v>
      </c>
      <c r="G186">
        <v>1064535</v>
      </c>
      <c r="H186">
        <f t="shared" si="2"/>
        <v>36</v>
      </c>
      <c r="I186">
        <f t="array" ref="I186">MIN(IFERROR(FIND(IstNumbers,A186),""))</f>
        <v>23</v>
      </c>
      <c r="J186" s="1" t="str">
        <f>IF([first '# in title]&lt;[pos kw in title],MID([title],[pos kw in title]-6,6),#N/A)</f>
        <v xml:space="preserve">(24,5 </v>
      </c>
      <c r="K186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186" s="1">
        <f>IFERROR(FIND("kW",[desc]),0)</f>
        <v>0</v>
      </c>
      <c r="M186">
        <f t="array" ref="M186">MIN(IFERROR(FIND(IstNumbers,E186),""))</f>
        <v>0</v>
      </c>
      <c r="N186" s="1" t="b">
        <f>IF([first '# in desc]&lt;[pos kw in desc],MID([desc],[pos kw in desc]-7,7))</f>
        <v>0</v>
      </c>
      <c r="O1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6" s="1" t="str">
        <f>TRIM(IF([first '# in desc]&lt;[pos kw in desc],MID([desc],[pos kw in desc]-6,6),FALSE))</f>
        <v>FALSCH</v>
      </c>
      <c r="Q186" s="1">
        <f>IF(LEN([manuell])=0,IFERROR([kw fine in title]*1,IFERROR(SUMPRODUCT(COUNTIF(IsDigits,MID([kw in desc],ROW($A$1:$A$150),1)))=LEN([kw in desc]),#N/A)),[manuell])</f>
        <v>24.5</v>
      </c>
      <c r="R186" s="1" t="e">
        <f>IF([pos kw in title]&gt;0,MID(J186,#REF!,4),IF([first '# in title]&gt;0,MID([title],[first '# in title],3),IF([first '# in title]&gt;0,MID([desc],#REF!,3),VLOOKUP([productid],$G$2:$R$1386,8))))</f>
        <v>#REF!</v>
      </c>
      <c r="S186" s="1" t="str">
        <f>IF([kw in desc]=[kw rough in title],[kw in desc]*1,IFERROR(LEFT([kw_dirty],3)*1,IFERROR(LEFT([kw_dirty],2)*1,"n.a.")))</f>
        <v>n.a.</v>
      </c>
      <c r="T186" s="1"/>
      <c r="U186" s="1">
        <f>VLOOKUP(Tabelle1[[#This Row],[productid]],Tabelle2[#All],2,FALSE)</f>
        <v>24.5</v>
      </c>
    </row>
    <row r="187" spans="1:21">
      <c r="A187" t="s">
        <v>253</v>
      </c>
      <c r="B187">
        <v>4121</v>
      </c>
      <c r="C187">
        <v>9701</v>
      </c>
      <c r="D187" t="s">
        <v>330</v>
      </c>
      <c r="E187" t="s">
        <v>9</v>
      </c>
      <c r="F187">
        <v>18406</v>
      </c>
      <c r="G187">
        <v>2654412</v>
      </c>
      <c r="H187">
        <f t="shared" si="2"/>
        <v>0</v>
      </c>
      <c r="I187">
        <f t="array" ref="I187">MIN(IFERROR(FIND(IstNumbers,A187),""))</f>
        <v>30</v>
      </c>
      <c r="J187" s="1" t="e">
        <f>IF([first '# in title]&lt;[pos kw in title],MID([title],[pos kw in title]-6,6),#N/A)</f>
        <v>#N/A</v>
      </c>
      <c r="K187" s="1" t="e">
        <f>IFERROR(MID(SUBSTITUTE([kw rough in title],",","."),FIND("(",[kw rough in title])+1,20),SUBSTITUTE(IFERROR(MID([kw rough in title],FIND(" ",[kw rough in title])+1,20),[kw rough in title]),",","."))</f>
        <v>#N/A</v>
      </c>
      <c r="L187" s="1">
        <f>IFERROR(FIND("kW",[desc]),0)</f>
        <v>0</v>
      </c>
      <c r="M187">
        <f t="array" ref="M187">MIN(IFERROR(FIND(IstNumbers,E187),""))</f>
        <v>0</v>
      </c>
      <c r="N187" s="1" t="b">
        <f>IF([first '# in desc]&lt;[pos kw in desc],MID([desc],[pos kw in desc]-7,7))</f>
        <v>0</v>
      </c>
      <c r="O1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7" s="1" t="str">
        <f>TRIM(IF([first '# in desc]&lt;[pos kw in desc],MID([desc],[pos kw in desc]-6,6),FALSE))</f>
        <v>FALSCH</v>
      </c>
      <c r="Q187" s="1" t="b">
        <f>IF(LEN([manuell])=0,IFERROR([kw fine in title]*1,IFERROR(SUMPRODUCT(COUNTIF(IsDigits,MID([kw in desc],ROW($A$1:$A$150),1)))=LEN([kw in desc]),#N/A)),[manuell])</f>
        <v>0</v>
      </c>
      <c r="R187" s="1" t="str">
        <f>IF([pos kw in title]&gt;0,MID(J187,#REF!,4),IF([first '# in title]&gt;0,MID([title],[first '# in title],3),IF([first '# in title]&gt;0,MID([desc],#REF!,3),VLOOKUP([productid],$G$2:$R$1386,8))))</f>
        <v>15-</v>
      </c>
      <c r="S187" s="1" t="e">
        <f>IF([kw in desc]=[kw rough in title],[kw in desc]*1,IFERROR(LEFT([kw_dirty],3)*1,IFERROR(LEFT([kw_dirty],2)*1,"n.a.")))</f>
        <v>#N/A</v>
      </c>
      <c r="T187" s="1"/>
      <c r="U187" s="1">
        <f>VLOOKUP(Tabelle1[[#This Row],[productid]],Tabelle2[#All],2,FALSE)</f>
        <v>15</v>
      </c>
    </row>
    <row r="188" spans="1:21">
      <c r="A188" t="s">
        <v>275</v>
      </c>
      <c r="B188">
        <v>3176</v>
      </c>
      <c r="C188">
        <v>223861</v>
      </c>
      <c r="D188" t="s">
        <v>331</v>
      </c>
      <c r="E188" t="s">
        <v>332</v>
      </c>
      <c r="F188">
        <v>18406</v>
      </c>
      <c r="G188">
        <v>3129258</v>
      </c>
      <c r="H188">
        <f t="shared" si="2"/>
        <v>0</v>
      </c>
      <c r="I188">
        <f t="array" ref="I188">MIN(IFERROR(FIND(IstNumbers,A188),""))</f>
        <v>21</v>
      </c>
      <c r="J188" s="1" t="e">
        <f>IF([first '# in title]&lt;[pos kw in title],MID([title],[pos kw in title]-6,6),#N/A)</f>
        <v>#N/A</v>
      </c>
      <c r="K188" s="1" t="e">
        <f>IFERROR(MID(SUBSTITUTE([kw rough in title],",","."),FIND("(",[kw rough in title])+1,20),SUBSTITUTE(IFERROR(MID([kw rough in title],FIND(" ",[kw rough in title])+1,20),[kw rough in title]),",","."))</f>
        <v>#N/A</v>
      </c>
      <c r="L188" s="1">
        <f>IFERROR(FIND("kW",[desc]),0)</f>
        <v>0</v>
      </c>
      <c r="M188">
        <f t="array" ref="M188">MIN(IFERROR(FIND(IstNumbers,E188),""))</f>
        <v>11</v>
      </c>
      <c r="N188" s="1" t="b">
        <f>IF([first '# in desc]&lt;[pos kw in desc],MID([desc],[pos kw in desc]-7,7))</f>
        <v>0</v>
      </c>
      <c r="O1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8" s="1" t="str">
        <f>TRIM(IF([first '# in desc]&lt;[pos kw in desc],MID([desc],[pos kw in desc]-6,6),FALSE))</f>
        <v>FALSCH</v>
      </c>
      <c r="Q188" s="1" t="b">
        <f>IF(LEN([manuell])=0,IFERROR([kw fine in title]*1,IFERROR(SUMPRODUCT(COUNTIF(IsDigits,MID([kw in desc],ROW($A$1:$A$150),1)))=LEN([kw in desc]),#N/A)),[manuell])</f>
        <v>0</v>
      </c>
      <c r="R188" s="1" t="str">
        <f>IF([pos kw in title]&gt;0,MID(J188,#REF!,4),IF([first '# in title]&gt;0,MID([title],[first '# in title],3),IF([first '# in title]&gt;0,MID([desc],#REF!,3),VLOOKUP([productid],$G$2:$R$1386,8))))</f>
        <v>-30</v>
      </c>
      <c r="S188" s="1" t="e">
        <f>IF([kw in desc]=[kw rough in title],[kw in desc]*1,IFERROR(LEFT([kw_dirty],3)*1,IFERROR(LEFT([kw_dirty],2)*1,"n.a.")))</f>
        <v>#N/A</v>
      </c>
      <c r="T188" s="1"/>
      <c r="U188" s="1" t="e">
        <f>VLOOKUP(Tabelle1[[#This Row],[productid]],Tabelle2[#All],2,FALSE)</f>
        <v>#N/A</v>
      </c>
    </row>
    <row r="189" spans="1:21" hidden="1">
      <c r="A189" t="s">
        <v>235</v>
      </c>
      <c r="B189">
        <v>2596.7199999999998</v>
      </c>
      <c r="C189">
        <v>297223</v>
      </c>
      <c r="D189" t="s">
        <v>333</v>
      </c>
      <c r="E189" t="s">
        <v>334</v>
      </c>
      <c r="F189">
        <v>18406</v>
      </c>
      <c r="G189">
        <v>1223708</v>
      </c>
      <c r="H189">
        <f t="shared" si="2"/>
        <v>30</v>
      </c>
      <c r="I189">
        <f t="array" ref="I189">MIN(IFERROR(FIND(IstNumbers,A189),""))</f>
        <v>20</v>
      </c>
      <c r="J189" s="1" t="str">
        <f>IF([first '# in title]&lt;[pos kw in title],MID([title],[pos kw in title]-6,6),#N/A)</f>
        <v xml:space="preserve">W (11 </v>
      </c>
      <c r="K189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189" s="1">
        <f>IFERROR(FIND("kW",[desc]),0)</f>
        <v>48</v>
      </c>
      <c r="M189">
        <f t="array" ref="M189">MIN(IFERROR(FIND(IstNumbers,E189),""))</f>
        <v>14</v>
      </c>
      <c r="N189" s="1" t="str">
        <f>IF([first '# in desc]&lt;[pos kw in desc],MID([desc],[pos kw in desc]-7,7))</f>
        <v xml:space="preserve"> - 11,0</v>
      </c>
      <c r="O189" s="1" t="str">
        <f>IFERROR(SUBSTITUTE(MID([kw rough in desc],FIND("(",[kw rough in desc])+1,20),",","."),IFERROR(SUBSTITUTE(TRIM(SUBSTITUTE(SUBSTITUTE(MID([kw rough in desc],FIND(" ",TRIM([kw rough in desc]))+1,20),"""",""),"/","")),",","."),#N/A))</f>
        <v>11.0</v>
      </c>
      <c r="P189" s="1" t="str">
        <f>TRIM(IF([first '# in desc]&lt;[pos kw in desc],MID([desc],[pos kw in desc]-6,6),FALSE))</f>
        <v>- 11,0</v>
      </c>
      <c r="Q189" s="1">
        <f>IF(LEN([manuell])=0,IFERROR([kw fine in title]*1,IFERROR(SUMPRODUCT(COUNTIF(IsDigits,MID([kw in desc],ROW($A$1:$A$150),1)))=LEN([kw in desc]),#N/A)),[manuell])</f>
        <v>11</v>
      </c>
      <c r="R189" s="1" t="e">
        <f>IF([pos kw in title]&gt;0,MID(J189,#REF!,4),IF([first '# in title]&gt;0,MID([title],[first '# in title],3),IF([first '# in title]&gt;0,MID([desc],#REF!,3),VLOOKUP([productid],$G$2:$R$1386,8))))</f>
        <v>#REF!</v>
      </c>
      <c r="S189" s="1" t="str">
        <f>IF([kw in desc]=[kw rough in title],[kw in desc]*1,IFERROR(LEFT([kw_dirty],3)*1,IFERROR(LEFT([kw_dirty],2)*1,"n.a.")))</f>
        <v>n.a.</v>
      </c>
      <c r="T189" s="1"/>
      <c r="U189" s="1">
        <f>VLOOKUP(Tabelle1[[#This Row],[productid]],Tabelle2[#All],2,FALSE)</f>
        <v>11</v>
      </c>
    </row>
    <row r="190" spans="1:21" hidden="1">
      <c r="A190" t="s">
        <v>238</v>
      </c>
      <c r="B190">
        <v>2249</v>
      </c>
      <c r="C190">
        <v>288366</v>
      </c>
      <c r="D190" t="s">
        <v>335</v>
      </c>
      <c r="E190" t="s">
        <v>336</v>
      </c>
      <c r="F190">
        <v>18406</v>
      </c>
      <c r="G190">
        <v>1098709</v>
      </c>
      <c r="H190">
        <f t="shared" si="2"/>
        <v>30</v>
      </c>
      <c r="I190">
        <f t="array" ref="I190">MIN(IFERROR(FIND(IstNumbers,A190),""))</f>
        <v>20</v>
      </c>
      <c r="J190" s="1" t="str">
        <f>IF([first '# in title]&lt;[pos kw in title],MID([title],[pos kw in title]-6,6),#N/A)</f>
        <v xml:space="preserve">W (26 </v>
      </c>
      <c r="K19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90" s="1">
        <f>IFERROR(FIND("kW",[desc]),0)</f>
        <v>73</v>
      </c>
      <c r="M190">
        <f t="array" ref="M190">MIN(IFERROR(FIND(IstNumbers,E190),""))</f>
        <v>24</v>
      </c>
      <c r="N190" s="1" t="str">
        <f>IF([first '# in desc]&lt;[pos kw in desc],MID([desc],[pos kw in desc]-7,7))</f>
        <v xml:space="preserve">2 - 26 </v>
      </c>
      <c r="O190" s="1" t="str">
        <f>IFERROR(SUBSTITUTE(MID([kw rough in desc],FIND("(",[kw rough in desc])+1,20),",","."),IFERROR(SUBSTITUTE(TRIM(SUBSTITUTE(SUBSTITUTE(MID([kw rough in desc],FIND(" ",TRIM([kw rough in desc]))+1,20),"""",""),"/","")),",","."),#N/A))</f>
        <v>- 26</v>
      </c>
      <c r="P190" s="1" t="str">
        <f>TRIM(IF([first '# in desc]&lt;[pos kw in desc],MID([desc],[pos kw in desc]-6,6),FALSE))</f>
        <v>- 26</v>
      </c>
      <c r="Q190" s="1">
        <f>IF(LEN([manuell])=0,IFERROR([kw fine in title]*1,IFERROR(SUMPRODUCT(COUNTIF(IsDigits,MID([kw in desc],ROW($A$1:$A$150),1)))=LEN([kw in desc]),#N/A)),[manuell])</f>
        <v>26</v>
      </c>
      <c r="R190" s="1" t="e">
        <f>IF([pos kw in title]&gt;0,MID(J190,#REF!,4),IF([first '# in title]&gt;0,MID([title],[first '# in title],3),IF([first '# in title]&gt;0,MID([desc],#REF!,3),VLOOKUP([productid],$G$2:$R$1386,8))))</f>
        <v>#REF!</v>
      </c>
      <c r="S190" s="1" t="str">
        <f>IF([kw in desc]=[kw rough in title],[kw in desc]*1,IFERROR(LEFT([kw_dirty],3)*1,IFERROR(LEFT([kw_dirty],2)*1,"n.a.")))</f>
        <v>n.a.</v>
      </c>
      <c r="T190" s="1"/>
      <c r="U190" s="1">
        <f>VLOOKUP(Tabelle1[[#This Row],[productid]],Tabelle2[#All],2,FALSE)</f>
        <v>26</v>
      </c>
    </row>
    <row r="191" spans="1:21" hidden="1">
      <c r="A191" t="s">
        <v>10361</v>
      </c>
      <c r="B191">
        <v>1629</v>
      </c>
      <c r="C191">
        <v>273949</v>
      </c>
      <c r="D191" t="s">
        <v>337</v>
      </c>
      <c r="E191" t="s">
        <v>186</v>
      </c>
      <c r="F191">
        <v>18406</v>
      </c>
      <c r="G191">
        <v>3801875</v>
      </c>
      <c r="H191">
        <f t="shared" si="2"/>
        <v>49</v>
      </c>
      <c r="I191">
        <f t="array" ref="I191">MIN(IFERROR(FIND(IstNumbers,A191),""))</f>
        <v>24</v>
      </c>
      <c r="J191" s="1" t="str">
        <f>IF([first '# in title]&lt;[pos kw in title],MID([title],[pos kw in title]-6,6),#N/A)</f>
        <v xml:space="preserve">(15,1 </v>
      </c>
      <c r="K191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91" s="1">
        <f>IFERROR(FIND("kW",[desc]),0)</f>
        <v>37</v>
      </c>
      <c r="M191">
        <f t="array" ref="M191">MIN(IFERROR(FIND(IstNumbers,E191),""))</f>
        <v>29</v>
      </c>
      <c r="N191" s="1" t="str">
        <f>IF([first '# in desc]&lt;[pos kw in desc],MID([desc],[pos kw in desc]-7,7))</f>
        <v xml:space="preserve">72, 14 </v>
      </c>
      <c r="O191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91" s="1" t="str">
        <f>TRIM(IF([first '# in desc]&lt;[pos kw in desc],MID([desc],[pos kw in desc]-6,6),FALSE))</f>
        <v>2, 14</v>
      </c>
      <c r="Q191" s="1">
        <f>IF(LEN([manuell])=0,IFERROR([kw fine in title]*1,IFERROR(SUMPRODUCT(COUNTIF(IsDigits,MID([kw in desc],ROW($A$1:$A$150),1)))=LEN([kw in desc]),#N/A)),[manuell])</f>
        <v>15.1</v>
      </c>
      <c r="R191" s="1" t="e">
        <f>IF([pos kw in title]&gt;0,MID(J191,#REF!,4),IF([first '# in title]&gt;0,MID([title],[first '# in title],3),IF([first '# in title]&gt;0,MID([desc],#REF!,3),VLOOKUP([productid],$G$2:$R$1386,8))))</f>
        <v>#REF!</v>
      </c>
      <c r="S191" s="1" t="str">
        <f>IF([kw in desc]=[kw rough in title],[kw in desc]*1,IFERROR(LEFT([kw_dirty],3)*1,IFERROR(LEFT([kw_dirty],2)*1,"n.a.")))</f>
        <v>n.a.</v>
      </c>
      <c r="T191" s="1"/>
      <c r="U191" s="1">
        <f>VLOOKUP(Tabelle1[[#This Row],[productid]],Tabelle2[#All],2,FALSE)</f>
        <v>15.1</v>
      </c>
    </row>
    <row r="192" spans="1:21" hidden="1">
      <c r="A192" t="s">
        <v>242</v>
      </c>
      <c r="B192">
        <v>2110</v>
      </c>
      <c r="C192">
        <v>9701</v>
      </c>
      <c r="D192" t="s">
        <v>338</v>
      </c>
      <c r="E192" t="s">
        <v>9</v>
      </c>
      <c r="F192">
        <v>18406</v>
      </c>
      <c r="G192">
        <v>1217855</v>
      </c>
      <c r="H192">
        <f t="shared" si="2"/>
        <v>45</v>
      </c>
      <c r="I192">
        <f t="array" ref="I192">MIN(IFERROR(FIND(IstNumbers,A192),""))</f>
        <v>24</v>
      </c>
      <c r="J192" s="1" t="str">
        <f>IF([first '# in title]&lt;[pos kw in title],MID([title],[pos kw in title]-6,6),#N/A)</f>
        <v xml:space="preserve">A (28 </v>
      </c>
      <c r="K192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92" s="1">
        <f>IFERROR(FIND("kW",[desc]),0)</f>
        <v>0</v>
      </c>
      <c r="M192">
        <f t="array" ref="M192">MIN(IFERROR(FIND(IstNumbers,E192),""))</f>
        <v>0</v>
      </c>
      <c r="N192" s="1" t="b">
        <f>IF([first '# in desc]&lt;[pos kw in desc],MID([desc],[pos kw in desc]-7,7))</f>
        <v>0</v>
      </c>
      <c r="O1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2" s="1" t="str">
        <f>TRIM(IF([first '# in desc]&lt;[pos kw in desc],MID([desc],[pos kw in desc]-6,6),FALSE))</f>
        <v>FALSCH</v>
      </c>
      <c r="Q192" s="1">
        <f>IF(LEN([manuell])=0,IFERROR([kw fine in title]*1,IFERROR(SUMPRODUCT(COUNTIF(IsDigits,MID([kw in desc],ROW($A$1:$A$150),1)))=LEN([kw in desc]),#N/A)),[manuell])</f>
        <v>28</v>
      </c>
      <c r="R192" s="1" t="e">
        <f>IF([pos kw in title]&gt;0,MID(J192,#REF!,4),IF([first '# in title]&gt;0,MID([title],[first '# in title],3),IF([first '# in title]&gt;0,MID([desc],#REF!,3),VLOOKUP([productid],$G$2:$R$1386,8))))</f>
        <v>#REF!</v>
      </c>
      <c r="S192" s="1" t="str">
        <f>IF([kw in desc]=[kw rough in title],[kw in desc]*1,IFERROR(LEFT([kw_dirty],3)*1,IFERROR(LEFT([kw_dirty],2)*1,"n.a.")))</f>
        <v>n.a.</v>
      </c>
      <c r="T192" s="1"/>
      <c r="U192" s="1">
        <f>VLOOKUP(Tabelle1[[#This Row],[productid]],Tabelle2[#All],2,FALSE)</f>
        <v>28</v>
      </c>
    </row>
    <row r="193" spans="1:21">
      <c r="A193" t="s">
        <v>165</v>
      </c>
      <c r="B193">
        <v>2132</v>
      </c>
      <c r="C193">
        <v>289859</v>
      </c>
      <c r="D193" t="s">
        <v>339</v>
      </c>
      <c r="E193" t="s">
        <v>340</v>
      </c>
      <c r="F193">
        <v>18406</v>
      </c>
      <c r="G193">
        <v>2286143</v>
      </c>
      <c r="H193">
        <f t="shared" si="2"/>
        <v>0</v>
      </c>
      <c r="I193">
        <f t="array" ref="I193">MIN(IFERROR(FIND(IstNumbers,A193),""))</f>
        <v>29</v>
      </c>
      <c r="J193" s="1" t="e">
        <f>IF([first '# in title]&lt;[pos kw in title],MID([title],[pos kw in title]-6,6),#N/A)</f>
        <v>#N/A</v>
      </c>
      <c r="K193" s="1" t="e">
        <f>IFERROR(MID(SUBSTITUTE([kw rough in title],",","."),FIND("(",[kw rough in title])+1,20),SUBSTITUTE(IFERROR(MID([kw rough in title],FIND(" ",[kw rough in title])+1,20),[kw rough in title]),",","."))</f>
        <v>#N/A</v>
      </c>
      <c r="L193" s="1">
        <f>IFERROR(FIND("kW",[desc]),0)</f>
        <v>0</v>
      </c>
      <c r="M193">
        <f t="array" ref="M193">MIN(IFERROR(FIND(IstNumbers,E193),""))</f>
        <v>33</v>
      </c>
      <c r="N193" s="1" t="b">
        <f>IF([first '# in desc]&lt;[pos kw in desc],MID([desc],[pos kw in desc]-7,7))</f>
        <v>0</v>
      </c>
      <c r="O1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3" s="1" t="str">
        <f>TRIM(IF([first '# in desc]&lt;[pos kw in desc],MID([desc],[pos kw in desc]-6,6),FALSE))</f>
        <v>FALSCH</v>
      </c>
      <c r="Q193" s="1" t="b">
        <f>IF(LEN([manuell])=0,IFERROR([kw fine in title]*1,IFERROR(SUMPRODUCT(COUNTIF(IsDigits,MID([kw in desc],ROW($A$1:$A$150),1)))=LEN([kw in desc]),#N/A)),[manuell])</f>
        <v>0</v>
      </c>
      <c r="R193" s="1" t="str">
        <f>IF([pos kw in title]&gt;0,MID(J193,#REF!,4),IF([first '# in title]&gt;0,MID([title],[first '# in title],3),IF([first '# in title]&gt;0,MID([desc],#REF!,3),VLOOKUP([productid],$G$2:$R$1386,8))))</f>
        <v>146</v>
      </c>
      <c r="S193" s="1" t="e">
        <f>IF([kw in desc]=[kw rough in title],[kw in desc]*1,IFERROR(LEFT([kw_dirty],3)*1,IFERROR(LEFT([kw_dirty],2)*1,"n.a.")))</f>
        <v>#N/A</v>
      </c>
      <c r="T193" s="1"/>
      <c r="U193" s="1" t="e">
        <f>VLOOKUP(Tabelle1[[#This Row],[productid]],Tabelle2[#All],2,FALSE)</f>
        <v>#N/A</v>
      </c>
    </row>
    <row r="194" spans="1:21" hidden="1">
      <c r="A194" t="s">
        <v>153</v>
      </c>
      <c r="B194">
        <v>3145</v>
      </c>
      <c r="C194">
        <v>289859</v>
      </c>
      <c r="D194" t="s">
        <v>341</v>
      </c>
      <c r="E194" t="s">
        <v>342</v>
      </c>
      <c r="F194">
        <v>18406</v>
      </c>
      <c r="G194">
        <v>2106162</v>
      </c>
      <c r="H194">
        <f t="shared" si="2"/>
        <v>30</v>
      </c>
      <c r="I194">
        <f t="array" ref="I194">MIN(IFERROR(FIND(IstNumbers,A194),""))</f>
        <v>20</v>
      </c>
      <c r="J194" s="1" t="str">
        <f>IF([first '# in title]&lt;[pos kw in title],MID([title],[pos kw in title]-6,6),#N/A)</f>
        <v xml:space="preserve">F (26 </v>
      </c>
      <c r="K19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94" s="1">
        <f>IFERROR(FIND("kW",[desc]),0)</f>
        <v>34</v>
      </c>
      <c r="M194">
        <f t="array" ref="M194">MIN(IFERROR(FIND(IstNumbers,E194),""))</f>
        <v>13</v>
      </c>
      <c r="N194" s="1" t="str">
        <f>IF([first '# in desc]&lt;[pos kw in desc],MID([desc],[pos kw in desc]-7,7))</f>
        <v xml:space="preserve">me, 26 </v>
      </c>
      <c r="O19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94" s="1" t="str">
        <f>TRIM(IF([first '# in desc]&lt;[pos kw in desc],MID([desc],[pos kw in desc]-6,6),FALSE))</f>
        <v>e, 26</v>
      </c>
      <c r="Q194" s="1">
        <f>IF(LEN([manuell])=0,IFERROR([kw fine in title]*1,IFERROR(SUMPRODUCT(COUNTIF(IsDigits,MID([kw in desc],ROW($A$1:$A$150),1)))=LEN([kw in desc]),#N/A)),[manuell])</f>
        <v>26</v>
      </c>
      <c r="R194" s="1" t="e">
        <f>IF([pos kw in title]&gt;0,MID(J194,#REF!,4),IF([first '# in title]&gt;0,MID([title],[first '# in title],3),IF([first '# in title]&gt;0,MID([desc],#REF!,3),VLOOKUP([productid],$G$2:$R$1386,8))))</f>
        <v>#REF!</v>
      </c>
      <c r="S194" s="1" t="str">
        <f>IF([kw in desc]=[kw rough in title],[kw in desc]*1,IFERROR(LEFT([kw_dirty],3)*1,IFERROR(LEFT([kw_dirty],2)*1,"n.a.")))</f>
        <v>n.a.</v>
      </c>
      <c r="T194" s="1"/>
      <c r="U194" s="1">
        <f>VLOOKUP(Tabelle1[[#This Row],[productid]],Tabelle2[#All],2,FALSE)</f>
        <v>26</v>
      </c>
    </row>
    <row r="195" spans="1:21">
      <c r="A195" t="s">
        <v>323</v>
      </c>
      <c r="B195">
        <v>3689</v>
      </c>
      <c r="C195">
        <v>9701</v>
      </c>
      <c r="D195" t="s">
        <v>343</v>
      </c>
      <c r="E195" t="s">
        <v>9</v>
      </c>
      <c r="F195">
        <v>18406</v>
      </c>
      <c r="G195">
        <v>2108338</v>
      </c>
      <c r="H195">
        <f t="shared" si="2"/>
        <v>0</v>
      </c>
      <c r="I195">
        <f t="array" ref="I195">MIN(IFERROR(FIND(IstNumbers,A195),""))</f>
        <v>29</v>
      </c>
      <c r="J195" s="1" t="e">
        <f>IF([first '# in title]&lt;[pos kw in title],MID([title],[pos kw in title]-6,6),#N/A)</f>
        <v>#N/A</v>
      </c>
      <c r="K195" s="1" t="e">
        <f>IFERROR(MID(SUBSTITUTE([kw rough in title],",","."),FIND("(",[kw rough in title])+1,20),SUBSTITUTE(IFERROR(MID([kw rough in title],FIND(" ",[kw rough in title])+1,20),[kw rough in title]),",","."))</f>
        <v>#N/A</v>
      </c>
      <c r="L195" s="1">
        <f>IFERROR(FIND("kW",[desc]),0)</f>
        <v>0</v>
      </c>
      <c r="M195">
        <f t="array" ref="M195">MIN(IFERROR(FIND(IstNumbers,E195),""))</f>
        <v>0</v>
      </c>
      <c r="N195" s="1" t="b">
        <f>IF([first '# in desc]&lt;[pos kw in desc],MID([desc],[pos kw in desc]-7,7))</f>
        <v>0</v>
      </c>
      <c r="O1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5" s="1" t="str">
        <f>TRIM(IF([first '# in desc]&lt;[pos kw in desc],MID([desc],[pos kw in desc]-6,6),FALSE))</f>
        <v>FALSCH</v>
      </c>
      <c r="Q195" s="1" t="b">
        <f>IF(LEN([manuell])=0,IFERROR([kw fine in title]*1,IFERROR(SUMPRODUCT(COUNTIF(IsDigits,MID([kw in desc],ROW($A$1:$A$150),1)))=LEN([kw in desc]),#N/A)),[manuell])</f>
        <v>0</v>
      </c>
      <c r="R195" s="1" t="str">
        <f>IF([pos kw in title]&gt;0,MID(J195,#REF!,4),IF([first '# in title]&gt;0,MID([title],[first '# in title],3),IF([first '# in title]&gt;0,MID([desc],#REF!,3),VLOOKUP([productid],$G$2:$R$1386,8))))</f>
        <v>22/</v>
      </c>
      <c r="S195" s="1" t="e">
        <f>IF([kw in desc]=[kw rough in title],[kw in desc]*1,IFERROR(LEFT([kw_dirty],3)*1,IFERROR(LEFT([kw_dirty],2)*1,"n.a.")))</f>
        <v>#N/A</v>
      </c>
      <c r="T195" s="1"/>
      <c r="U195" s="1" t="e">
        <f>VLOOKUP(Tabelle1[[#This Row],[productid]],Tabelle2[#All],2,FALSE)</f>
        <v>#N/A</v>
      </c>
    </row>
    <row r="196" spans="1:21" hidden="1">
      <c r="A196" t="s">
        <v>325</v>
      </c>
      <c r="B196">
        <v>4150</v>
      </c>
      <c r="C196">
        <v>9701</v>
      </c>
      <c r="D196" t="s">
        <v>344</v>
      </c>
      <c r="E196" t="s">
        <v>9</v>
      </c>
      <c r="F196">
        <v>18406</v>
      </c>
      <c r="G196">
        <v>3166800</v>
      </c>
      <c r="H196">
        <f t="shared" ref="H196:H259" si="3">IFERROR(FIND("kW",A196),0)</f>
        <v>40</v>
      </c>
      <c r="I196">
        <f t="array" ref="I196">MIN(IFERROR(FIND(IstNumbers,A196),""))</f>
        <v>31</v>
      </c>
      <c r="J196" s="1" t="str">
        <f>IF([first '# in title]&lt;[pos kw in title],MID([title],[pos kw in title]-6,6),#N/A)</f>
        <v xml:space="preserve">F (22 </v>
      </c>
      <c r="K196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96" s="1">
        <f>IFERROR(FIND("kW",[desc]),0)</f>
        <v>0</v>
      </c>
      <c r="M196">
        <f t="array" ref="M196">MIN(IFERROR(FIND(IstNumbers,E196),""))</f>
        <v>0</v>
      </c>
      <c r="N196" s="1" t="b">
        <f>IF([first '# in desc]&lt;[pos kw in desc],MID([desc],[pos kw in desc]-7,7))</f>
        <v>0</v>
      </c>
      <c r="O1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6" s="1" t="str">
        <f>TRIM(IF([first '# in desc]&lt;[pos kw in desc],MID([desc],[pos kw in desc]-6,6),FALSE))</f>
        <v>FALSCH</v>
      </c>
      <c r="Q196" s="1">
        <f>IF(LEN([manuell])=0,IFERROR([kw fine in title]*1,IFERROR(SUMPRODUCT(COUNTIF(IsDigits,MID([kw in desc],ROW($A$1:$A$150),1)))=LEN([kw in desc]),#N/A)),[manuell])</f>
        <v>22</v>
      </c>
      <c r="R196" s="1" t="e">
        <f>IF([pos kw in title]&gt;0,MID(J196,#REF!,4),IF([first '# in title]&gt;0,MID([title],[first '# in title],3),IF([first '# in title]&gt;0,MID([desc],#REF!,3),VLOOKUP([productid],$G$2:$R$1386,8))))</f>
        <v>#REF!</v>
      </c>
      <c r="S196" s="1" t="str">
        <f>IF([kw in desc]=[kw rough in title],[kw in desc]*1,IFERROR(LEFT([kw_dirty],3)*1,IFERROR(LEFT([kw_dirty],2)*1,"n.a.")))</f>
        <v>n.a.</v>
      </c>
      <c r="T196" s="1"/>
      <c r="U196" s="1">
        <f>VLOOKUP(Tabelle1[[#This Row],[productid]],Tabelle2[#All],2,FALSE)</f>
        <v>22</v>
      </c>
    </row>
    <row r="197" spans="1:21" hidden="1">
      <c r="A197" t="s">
        <v>306</v>
      </c>
      <c r="B197">
        <v>1649</v>
      </c>
      <c r="C197">
        <v>9701</v>
      </c>
      <c r="D197" t="s">
        <v>345</v>
      </c>
      <c r="E197" t="s">
        <v>9</v>
      </c>
      <c r="F197">
        <v>18406</v>
      </c>
      <c r="G197">
        <v>4021185</v>
      </c>
      <c r="H197">
        <f t="shared" si="3"/>
        <v>48</v>
      </c>
      <c r="I197">
        <f t="array" ref="I197">MIN(IFERROR(FIND(IstNumbers,A197),""))</f>
        <v>25</v>
      </c>
      <c r="J197" s="1" t="str">
        <f>IF([first '# in title]&lt;[pos kw in title],MID([title],[pos kw in title]-6,6),#N/A)</f>
        <v xml:space="preserve">H (16 </v>
      </c>
      <c r="K19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7" s="1">
        <f>IFERROR(FIND("kW",[desc]),0)</f>
        <v>0</v>
      </c>
      <c r="M197">
        <f t="array" ref="M197">MIN(IFERROR(FIND(IstNumbers,E197),""))</f>
        <v>0</v>
      </c>
      <c r="N197" s="1" t="b">
        <f>IF([first '# in desc]&lt;[pos kw in desc],MID([desc],[pos kw in desc]-7,7))</f>
        <v>0</v>
      </c>
      <c r="O1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7" s="1" t="str">
        <f>TRIM(IF([first '# in desc]&lt;[pos kw in desc],MID([desc],[pos kw in desc]-6,6),FALSE))</f>
        <v>FALSCH</v>
      </c>
      <c r="Q197" s="1">
        <f>IF(LEN([manuell])=0,IFERROR([kw fine in title]*1,IFERROR(SUMPRODUCT(COUNTIF(IsDigits,MID([kw in desc],ROW($A$1:$A$150),1)))=LEN([kw in desc]),#N/A)),[manuell])</f>
        <v>16</v>
      </c>
      <c r="R197" s="1" t="e">
        <f>IF([pos kw in title]&gt;0,MID(J197,#REF!,4),IF([first '# in title]&gt;0,MID([title],[first '# in title],3),IF([first '# in title]&gt;0,MID([desc],#REF!,3),VLOOKUP([productid],$G$2:$R$1386,8))))</f>
        <v>#REF!</v>
      </c>
      <c r="S197" s="1" t="str">
        <f>IF([kw in desc]=[kw rough in title],[kw in desc]*1,IFERROR(LEFT([kw_dirty],3)*1,IFERROR(LEFT([kw_dirty],2)*1,"n.a.")))</f>
        <v>n.a.</v>
      </c>
      <c r="T197" s="1"/>
      <c r="U197" s="1">
        <f>VLOOKUP(Tabelle1[[#This Row],[productid]],Tabelle2[#All],2,FALSE)</f>
        <v>16</v>
      </c>
    </row>
    <row r="198" spans="1:21" hidden="1">
      <c r="A198" t="s">
        <v>10362</v>
      </c>
      <c r="B198">
        <v>3752.96</v>
      </c>
      <c r="C198">
        <v>297223</v>
      </c>
      <c r="D198" t="s">
        <v>346</v>
      </c>
      <c r="E198" t="s">
        <v>347</v>
      </c>
      <c r="F198">
        <v>18406</v>
      </c>
      <c r="G198">
        <v>1064535</v>
      </c>
      <c r="H198">
        <f t="shared" si="3"/>
        <v>36</v>
      </c>
      <c r="I198">
        <f t="array" ref="I198">MIN(IFERROR(FIND(IstNumbers,A198),""))</f>
        <v>23</v>
      </c>
      <c r="J198" s="1" t="str">
        <f>IF([first '# in title]&lt;[pos kw in title],MID([title],[pos kw in title]-6,6),#N/A)</f>
        <v xml:space="preserve">(24,5 </v>
      </c>
      <c r="K198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198" s="1">
        <f>IFERROR(FIND("kW",[desc]),0)</f>
        <v>51</v>
      </c>
      <c r="M198">
        <f t="array" ref="M198">MIN(IFERROR(FIND(IstNumbers,E198),""))</f>
        <v>15</v>
      </c>
      <c r="N198" s="1" t="str">
        <f>IF([first '# in desc]&lt;[pos kw in desc],MID([desc],[pos kw in desc]-7,7))</f>
        <v xml:space="preserve">/23, 5 </v>
      </c>
      <c r="O198" s="1" t="str">
        <f>IFERROR(SUBSTITUTE(MID([kw rough in desc],FIND("(",[kw rough in desc])+1,20),",","."),IFERROR(SUBSTITUTE(TRIM(SUBSTITUTE(SUBSTITUTE(MID([kw rough in desc],FIND(" ",TRIM([kw rough in desc]))+1,20),"""",""),"/","")),",","."),#N/A))</f>
        <v>5</v>
      </c>
      <c r="P198" s="1" t="str">
        <f>TRIM(IF([first '# in desc]&lt;[pos kw in desc],MID([desc],[pos kw in desc]-6,6),FALSE))</f>
        <v>23, 5</v>
      </c>
      <c r="Q198" s="1">
        <f>IF(LEN([manuell])=0,IFERROR([kw fine in title]*1,IFERROR(SUMPRODUCT(COUNTIF(IsDigits,MID([kw in desc],ROW($A$1:$A$150),1)))=LEN([kw in desc]),#N/A)),[manuell])</f>
        <v>24.5</v>
      </c>
      <c r="R198" s="1" t="e">
        <f>IF([pos kw in title]&gt;0,MID(J198,#REF!,4),IF([first '# in title]&gt;0,MID([title],[first '# in title],3),IF([first '# in title]&gt;0,MID([desc],#REF!,3),VLOOKUP([productid],$G$2:$R$1386,8))))</f>
        <v>#REF!</v>
      </c>
      <c r="S198" s="1" t="str">
        <f>IF([kw in desc]=[kw rough in title],[kw in desc]*1,IFERROR(LEFT([kw_dirty],3)*1,IFERROR(LEFT([kw_dirty],2)*1,"n.a.")))</f>
        <v>n.a.</v>
      </c>
      <c r="T198" s="1"/>
      <c r="U198" s="1">
        <f>VLOOKUP(Tabelle1[[#This Row],[productid]],Tabelle2[#All],2,FALSE)</f>
        <v>24.5</v>
      </c>
    </row>
    <row r="199" spans="1:21" hidden="1">
      <c r="A199" t="s">
        <v>348</v>
      </c>
      <c r="B199">
        <v>2520</v>
      </c>
      <c r="C199">
        <v>289859</v>
      </c>
      <c r="D199" t="s">
        <v>349</v>
      </c>
      <c r="E199" t="s">
        <v>350</v>
      </c>
      <c r="F199">
        <v>18406</v>
      </c>
      <c r="G199">
        <v>3127147</v>
      </c>
      <c r="H199">
        <f t="shared" si="3"/>
        <v>44</v>
      </c>
      <c r="I199">
        <f t="array" ref="I199">MIN(IFERROR(FIND(IstNumbers,A199),""))</f>
        <v>26</v>
      </c>
      <c r="J199" s="1" t="str">
        <f>IF([first '# in title]&lt;[pos kw in title],MID([title],[pos kw in title]-6,6),#N/A)</f>
        <v xml:space="preserve">A (22 </v>
      </c>
      <c r="K199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99" s="1">
        <f>IFERROR(FIND("kW",[desc]),0)</f>
        <v>0</v>
      </c>
      <c r="M199">
        <f t="array" ref="M199">MIN(IFERROR(FIND(IstNumbers,E199),""))</f>
        <v>32</v>
      </c>
      <c r="N199" s="1" t="b">
        <f>IF([first '# in desc]&lt;[pos kw in desc],MID([desc],[pos kw in desc]-7,7))</f>
        <v>0</v>
      </c>
      <c r="O1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9" s="1" t="str">
        <f>TRIM(IF([first '# in desc]&lt;[pos kw in desc],MID([desc],[pos kw in desc]-6,6),FALSE))</f>
        <v>FALSCH</v>
      </c>
      <c r="Q199" s="1">
        <f>IF(LEN([manuell])=0,IFERROR([kw fine in title]*1,IFERROR(SUMPRODUCT(COUNTIF(IsDigits,MID([kw in desc],ROW($A$1:$A$150),1)))=LEN([kw in desc]),#N/A)),[manuell])</f>
        <v>22</v>
      </c>
      <c r="R199" s="1" t="e">
        <f>IF([pos kw in title]&gt;0,MID(J199,#REF!,4),IF([first '# in title]&gt;0,MID([title],[first '# in title],3),IF([first '# in title]&gt;0,MID([desc],#REF!,3),VLOOKUP([productid],$G$2:$R$1386,8))))</f>
        <v>#REF!</v>
      </c>
      <c r="S199" s="1" t="str">
        <f>IF([kw in desc]=[kw rough in title],[kw in desc]*1,IFERROR(LEFT([kw_dirty],3)*1,IFERROR(LEFT([kw_dirty],2)*1,"n.a.")))</f>
        <v>n.a.</v>
      </c>
      <c r="T199" s="1"/>
      <c r="U199" s="1">
        <f>VLOOKUP(Tabelle1[[#This Row],[productid]],Tabelle2[#All],2,FALSE)</f>
        <v>22</v>
      </c>
    </row>
    <row r="200" spans="1:21">
      <c r="A200" t="s">
        <v>275</v>
      </c>
      <c r="B200">
        <v>3176</v>
      </c>
      <c r="C200">
        <v>223861</v>
      </c>
      <c r="D200" t="s">
        <v>351</v>
      </c>
      <c r="E200" t="s">
        <v>352</v>
      </c>
      <c r="F200">
        <v>18406</v>
      </c>
      <c r="G200">
        <v>3129258</v>
      </c>
      <c r="H200">
        <f t="shared" si="3"/>
        <v>0</v>
      </c>
      <c r="I200">
        <f t="array" ref="I200">MIN(IFERROR(FIND(IstNumbers,A200),""))</f>
        <v>21</v>
      </c>
      <c r="J200" s="1" t="e">
        <f>IF([first '# in title]&lt;[pos kw in title],MID([title],[pos kw in title]-6,6),#N/A)</f>
        <v>#N/A</v>
      </c>
      <c r="K200" s="1" t="e">
        <f>IFERROR(MID(SUBSTITUTE([kw rough in title],",","."),FIND("(",[kw rough in title])+1,20),SUBSTITUTE(IFERROR(MID([kw rough in title],FIND(" ",[kw rough in title])+1,20),[kw rough in title]),",","."))</f>
        <v>#N/A</v>
      </c>
      <c r="L200" s="1">
        <f>IFERROR(FIND("kW",[desc]),0)</f>
        <v>0</v>
      </c>
      <c r="M200">
        <f t="array" ref="M200">MIN(IFERROR(FIND(IstNumbers,E200),""))</f>
        <v>21</v>
      </c>
      <c r="N200" s="1" t="b">
        <f>IF([first '# in desc]&lt;[pos kw in desc],MID([desc],[pos kw in desc]-7,7))</f>
        <v>0</v>
      </c>
      <c r="O2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0" s="1" t="str">
        <f>TRIM(IF([first '# in desc]&lt;[pos kw in desc],MID([desc],[pos kw in desc]-6,6),FALSE))</f>
        <v>FALSCH</v>
      </c>
      <c r="Q200" s="1" t="b">
        <f>IF(LEN([manuell])=0,IFERROR([kw fine in title]*1,IFERROR(SUMPRODUCT(COUNTIF(IsDigits,MID([kw in desc],ROW($A$1:$A$150),1)))=LEN([kw in desc]),#N/A)),[manuell])</f>
        <v>0</v>
      </c>
      <c r="R200" s="1" t="str">
        <f>IF([pos kw in title]&gt;0,MID(J200,#REF!,4),IF([first '# in title]&gt;0,MID([title],[first '# in title],3),IF([first '# in title]&gt;0,MID([desc],#REF!,3),VLOOKUP([productid],$G$2:$R$1386,8))))</f>
        <v>-30</v>
      </c>
      <c r="S200" s="1" t="e">
        <f>IF([kw in desc]=[kw rough in title],[kw in desc]*1,IFERROR(LEFT([kw_dirty],3)*1,IFERROR(LEFT([kw_dirty],2)*1,"n.a.")))</f>
        <v>#N/A</v>
      </c>
      <c r="T200" s="1"/>
      <c r="U200" s="1" t="e">
        <f>VLOOKUP(Tabelle1[[#This Row],[productid]],Tabelle2[#All],2,FALSE)</f>
        <v>#N/A</v>
      </c>
    </row>
    <row r="201" spans="1:21" hidden="1">
      <c r="A201" t="s">
        <v>235</v>
      </c>
      <c r="B201">
        <v>2625.5</v>
      </c>
      <c r="C201">
        <v>288366</v>
      </c>
      <c r="D201" t="s">
        <v>353</v>
      </c>
      <c r="E201" t="s">
        <v>354</v>
      </c>
      <c r="F201">
        <v>18406</v>
      </c>
      <c r="G201">
        <v>1223708</v>
      </c>
      <c r="H201">
        <f t="shared" si="3"/>
        <v>30</v>
      </c>
      <c r="I201">
        <f t="array" ref="I201">MIN(IFERROR(FIND(IstNumbers,A201),""))</f>
        <v>20</v>
      </c>
      <c r="J201" s="1" t="str">
        <f>IF([first '# in title]&lt;[pos kw in title],MID([title],[pos kw in title]-6,6),#N/A)</f>
        <v xml:space="preserve">W (11 </v>
      </c>
      <c r="K201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01" s="1">
        <f>IFERROR(FIND("kW",[desc]),0)</f>
        <v>42</v>
      </c>
      <c r="M201">
        <f t="array" ref="M201">MIN(IFERROR(FIND(IstNumbers,E201),""))</f>
        <v>24</v>
      </c>
      <c r="N201" s="1" t="str">
        <f>IF([first '# in desc]&lt;[pos kw in desc],MID([desc],[pos kw in desc]-7,7))</f>
        <v xml:space="preserve">3HA 11 </v>
      </c>
      <c r="O201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201" s="1" t="str">
        <f>TRIM(IF([first '# in desc]&lt;[pos kw in desc],MID([desc],[pos kw in desc]-6,6),FALSE))</f>
        <v>HA 11</v>
      </c>
      <c r="Q201" s="1">
        <f>IF(LEN([manuell])=0,IFERROR([kw fine in title]*1,IFERROR(SUMPRODUCT(COUNTIF(IsDigits,MID([kw in desc],ROW($A$1:$A$150),1)))=LEN([kw in desc]),#N/A)),[manuell])</f>
        <v>11</v>
      </c>
      <c r="R201" s="1" t="e">
        <f>IF([pos kw in title]&gt;0,MID(J201,#REF!,4),IF([first '# in title]&gt;0,MID([title],[first '# in title],3),IF([first '# in title]&gt;0,MID([desc],#REF!,3),VLOOKUP([productid],$G$2:$R$1386,8))))</f>
        <v>#REF!</v>
      </c>
      <c r="S201" s="1" t="str">
        <f>IF([kw in desc]=[kw rough in title],[kw in desc]*1,IFERROR(LEFT([kw_dirty],3)*1,IFERROR(LEFT([kw_dirty],2)*1,"n.a.")))</f>
        <v>n.a.</v>
      </c>
      <c r="T201" s="1"/>
      <c r="U201" s="1">
        <f>VLOOKUP(Tabelle1[[#This Row],[productid]],Tabelle2[#All],2,FALSE)</f>
        <v>11</v>
      </c>
    </row>
    <row r="202" spans="1:21" hidden="1">
      <c r="A202" t="s">
        <v>238</v>
      </c>
      <c r="B202">
        <v>2258.9</v>
      </c>
      <c r="C202">
        <v>288366</v>
      </c>
      <c r="D202" t="s">
        <v>355</v>
      </c>
      <c r="E202" t="s">
        <v>356</v>
      </c>
      <c r="F202">
        <v>18406</v>
      </c>
      <c r="G202">
        <v>1098709</v>
      </c>
      <c r="H202">
        <f t="shared" si="3"/>
        <v>30</v>
      </c>
      <c r="I202">
        <f t="array" ref="I202">MIN(IFERROR(FIND(IstNumbers,A202),""))</f>
        <v>20</v>
      </c>
      <c r="J202" s="1" t="str">
        <f>IF([first '# in title]&lt;[pos kw in title],MID([title],[pos kw in title]-6,6),#N/A)</f>
        <v xml:space="preserve">W (26 </v>
      </c>
      <c r="K20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02" s="1">
        <f>IFERROR(FIND("kW",[desc]),0)</f>
        <v>73</v>
      </c>
      <c r="M202">
        <f t="array" ref="M202">MIN(IFERROR(FIND(IstNumbers,E202),""))</f>
        <v>24</v>
      </c>
      <c r="N202" s="1" t="str">
        <f>IF([first '# in desc]&lt;[pos kw in desc],MID([desc],[pos kw in desc]-7,7))</f>
        <v xml:space="preserve">2 - 26 </v>
      </c>
      <c r="O202" s="1" t="str">
        <f>IFERROR(SUBSTITUTE(MID([kw rough in desc],FIND("(",[kw rough in desc])+1,20),",","."),IFERROR(SUBSTITUTE(TRIM(SUBSTITUTE(SUBSTITUTE(MID([kw rough in desc],FIND(" ",TRIM([kw rough in desc]))+1,20),"""",""),"/","")),",","."),#N/A))</f>
        <v>- 26</v>
      </c>
      <c r="P202" s="1" t="str">
        <f>TRIM(IF([first '# in desc]&lt;[pos kw in desc],MID([desc],[pos kw in desc]-6,6),FALSE))</f>
        <v>- 26</v>
      </c>
      <c r="Q202" s="1">
        <f>IF(LEN([manuell])=0,IFERROR([kw fine in title]*1,IFERROR(SUMPRODUCT(COUNTIF(IsDigits,MID([kw in desc],ROW($A$1:$A$150),1)))=LEN([kw in desc]),#N/A)),[manuell])</f>
        <v>26</v>
      </c>
      <c r="R202" s="1" t="e">
        <f>IF([pos kw in title]&gt;0,MID(J202,#REF!,4),IF([first '# in title]&gt;0,MID([title],[first '# in title],3),IF([first '# in title]&gt;0,MID([desc],#REF!,3),VLOOKUP([productid],$G$2:$R$1386,8))))</f>
        <v>#REF!</v>
      </c>
      <c r="S202" s="1" t="str">
        <f>IF([kw in desc]=[kw rough in title],[kw in desc]*1,IFERROR(LEFT([kw_dirty],3)*1,IFERROR(LEFT([kw_dirty],2)*1,"n.a.")))</f>
        <v>n.a.</v>
      </c>
      <c r="T202" s="1"/>
      <c r="U202" s="1">
        <f>VLOOKUP(Tabelle1[[#This Row],[productid]],Tabelle2[#All],2,FALSE)</f>
        <v>26</v>
      </c>
    </row>
    <row r="203" spans="1:21" hidden="1">
      <c r="A203" t="s">
        <v>10361</v>
      </c>
      <c r="B203">
        <v>1708</v>
      </c>
      <c r="C203">
        <v>223861</v>
      </c>
      <c r="D203" t="s">
        <v>357</v>
      </c>
      <c r="E203" t="s">
        <v>197</v>
      </c>
      <c r="F203">
        <v>18406</v>
      </c>
      <c r="G203">
        <v>3801875</v>
      </c>
      <c r="H203">
        <f t="shared" si="3"/>
        <v>49</v>
      </c>
      <c r="I203">
        <f t="array" ref="I203">MIN(IFERROR(FIND(IstNumbers,A203),""))</f>
        <v>24</v>
      </c>
      <c r="J203" s="1" t="str">
        <f>IF([first '# in title]&lt;[pos kw in title],MID([title],[pos kw in title]-6,6),#N/A)</f>
        <v xml:space="preserve">(15,1 </v>
      </c>
      <c r="K203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203" s="1">
        <f>IFERROR(FIND("kW",[desc]),0)</f>
        <v>15</v>
      </c>
      <c r="M203">
        <f t="array" ref="M203">MIN(IFERROR(FIND(IstNumbers,E203),""))</f>
        <v>12</v>
      </c>
      <c r="N203" s="1" t="str">
        <f>IF([first '# in desc]&lt;[pos kw in desc],MID([desc],[pos kw in desc]-7,7))</f>
        <v xml:space="preserve">rus 14 </v>
      </c>
      <c r="O203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203" s="1" t="str">
        <f>TRIM(IF([first '# in desc]&lt;[pos kw in desc],MID([desc],[pos kw in desc]-6,6),FALSE))</f>
        <v>us 14</v>
      </c>
      <c r="Q203" s="1">
        <f>IF(LEN([manuell])=0,IFERROR([kw fine in title]*1,IFERROR(SUMPRODUCT(COUNTIF(IsDigits,MID([kw in desc],ROW($A$1:$A$150),1)))=LEN([kw in desc]),#N/A)),[manuell])</f>
        <v>15.1</v>
      </c>
      <c r="R203" s="1" t="e">
        <f>IF([pos kw in title]&gt;0,MID(J203,#REF!,4),IF([first '# in title]&gt;0,MID([title],[first '# in title],3),IF([first '# in title]&gt;0,MID([desc],#REF!,3),VLOOKUP([productid],$G$2:$R$1386,8))))</f>
        <v>#REF!</v>
      </c>
      <c r="S203" s="1" t="str">
        <f>IF([kw in desc]=[kw rough in title],[kw in desc]*1,IFERROR(LEFT([kw_dirty],3)*1,IFERROR(LEFT([kw_dirty],2)*1,"n.a.")))</f>
        <v>n.a.</v>
      </c>
      <c r="T203" s="1"/>
      <c r="U203" s="1">
        <f>VLOOKUP(Tabelle1[[#This Row],[productid]],Tabelle2[#All],2,FALSE)</f>
        <v>15.1</v>
      </c>
    </row>
    <row r="204" spans="1:21" hidden="1">
      <c r="A204" t="s">
        <v>242</v>
      </c>
      <c r="B204">
        <v>2135</v>
      </c>
      <c r="C204">
        <v>289859</v>
      </c>
      <c r="D204" t="s">
        <v>358</v>
      </c>
      <c r="E204" t="s">
        <v>359</v>
      </c>
      <c r="F204">
        <v>18406</v>
      </c>
      <c r="G204">
        <v>1217855</v>
      </c>
      <c r="H204">
        <f t="shared" si="3"/>
        <v>45</v>
      </c>
      <c r="I204">
        <f t="array" ref="I204">MIN(IFERROR(FIND(IstNumbers,A204),""))</f>
        <v>24</v>
      </c>
      <c r="J204" s="1" t="str">
        <f>IF([first '# in title]&lt;[pos kw in title],MID([title],[pos kw in title]-6,6),#N/A)</f>
        <v xml:space="preserve">A (28 </v>
      </c>
      <c r="K20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04" s="1">
        <f>IFERROR(FIND("kW",[desc]),0)</f>
        <v>71</v>
      </c>
      <c r="M204">
        <f t="array" ref="M204">MIN(IFERROR(FIND(IstNumbers,E204),""))</f>
        <v>29</v>
      </c>
      <c r="N204" s="1" t="str">
        <f>IF([first '# in desc]&lt;[pos kw in desc],MID([desc],[pos kw in desc]-7,7))</f>
        <v xml:space="preserve">­me 28 </v>
      </c>
      <c r="O20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04" s="1" t="str">
        <f>TRIM(IF([first '# in desc]&lt;[pos kw in desc],MID([desc],[pos kw in desc]-6,6),FALSE))</f>
        <v>me 28</v>
      </c>
      <c r="Q204" s="1">
        <f>IF(LEN([manuell])=0,IFERROR([kw fine in title]*1,IFERROR(SUMPRODUCT(COUNTIF(IsDigits,MID([kw in desc],ROW($A$1:$A$150),1)))=LEN([kw in desc]),#N/A)),[manuell])</f>
        <v>28</v>
      </c>
      <c r="R204" s="1" t="e">
        <f>IF([pos kw in title]&gt;0,MID(J204,#REF!,4),IF([first '# in title]&gt;0,MID([title],[first '# in title],3),IF([first '# in title]&gt;0,MID([desc],#REF!,3),VLOOKUP([productid],$G$2:$R$1386,8))))</f>
        <v>#REF!</v>
      </c>
      <c r="S204" s="1" t="str">
        <f>IF([kw in desc]=[kw rough in title],[kw in desc]*1,IFERROR(LEFT([kw_dirty],3)*1,IFERROR(LEFT([kw_dirty],2)*1,"n.a.")))</f>
        <v>n.a.</v>
      </c>
      <c r="T204" s="1"/>
      <c r="U204" s="1">
        <f>VLOOKUP(Tabelle1[[#This Row],[productid]],Tabelle2[#All],2,FALSE)</f>
        <v>28</v>
      </c>
    </row>
    <row r="205" spans="1:21">
      <c r="A205" t="s">
        <v>165</v>
      </c>
      <c r="B205">
        <v>2140</v>
      </c>
      <c r="C205">
        <v>289859</v>
      </c>
      <c r="D205" t="s">
        <v>360</v>
      </c>
      <c r="E205" t="s">
        <v>361</v>
      </c>
      <c r="F205">
        <v>18406</v>
      </c>
      <c r="G205">
        <v>2286143</v>
      </c>
      <c r="H205">
        <f t="shared" si="3"/>
        <v>0</v>
      </c>
      <c r="I205">
        <f t="array" ref="I205">MIN(IFERROR(FIND(IstNumbers,A205),""))</f>
        <v>29</v>
      </c>
      <c r="J205" s="1" t="e">
        <f>IF([first '# in title]&lt;[pos kw in title],MID([title],[pos kw in title]-6,6),#N/A)</f>
        <v>#N/A</v>
      </c>
      <c r="K205" s="1" t="e">
        <f>IFERROR(MID(SUBSTITUTE([kw rough in title],",","."),FIND("(",[kw rough in title])+1,20),SUBSTITUTE(IFERROR(MID([kw rough in title],FIND(" ",[kw rough in title])+1,20),[kw rough in title]),",","."))</f>
        <v>#N/A</v>
      </c>
      <c r="L205" s="1">
        <f>IFERROR(FIND("kW",[desc]),0)</f>
        <v>0</v>
      </c>
      <c r="M205">
        <f t="array" ref="M205">MIN(IFERROR(FIND(IstNumbers,E205),""))</f>
        <v>33</v>
      </c>
      <c r="N205" s="1" t="b">
        <f>IF([first '# in desc]&lt;[pos kw in desc],MID([desc],[pos kw in desc]-7,7))</f>
        <v>0</v>
      </c>
      <c r="O2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" s="1" t="str">
        <f>TRIM(IF([first '# in desc]&lt;[pos kw in desc],MID([desc],[pos kw in desc]-6,6),FALSE))</f>
        <v>FALSCH</v>
      </c>
      <c r="Q205" s="1" t="b">
        <f>IF(LEN([manuell])=0,IFERROR([kw fine in title]*1,IFERROR(SUMPRODUCT(COUNTIF(IsDigits,MID([kw in desc],ROW($A$1:$A$150),1)))=LEN([kw in desc]),#N/A)),[manuell])</f>
        <v>0</v>
      </c>
      <c r="R205" s="1" t="str">
        <f>IF([pos kw in title]&gt;0,MID(J205,#REF!,4),IF([first '# in title]&gt;0,MID([title],[first '# in title],3),IF([first '# in title]&gt;0,MID([desc],#REF!,3),VLOOKUP([productid],$G$2:$R$1386,8))))</f>
        <v>146</v>
      </c>
      <c r="S205" s="1" t="e">
        <f>IF([kw in desc]=[kw rough in title],[kw in desc]*1,IFERROR(LEFT([kw_dirty],3)*1,IFERROR(LEFT([kw_dirty],2)*1,"n.a.")))</f>
        <v>#N/A</v>
      </c>
      <c r="T205" s="1"/>
      <c r="U205" s="1" t="e">
        <f>VLOOKUP(Tabelle1[[#This Row],[productid]],Tabelle2[#All],2,FALSE)</f>
        <v>#N/A</v>
      </c>
    </row>
    <row r="206" spans="1:21" hidden="1">
      <c r="A206" t="s">
        <v>153</v>
      </c>
      <c r="B206">
        <v>3145</v>
      </c>
      <c r="C206">
        <v>289859</v>
      </c>
      <c r="D206" t="s">
        <v>362</v>
      </c>
      <c r="E206" t="s">
        <v>363</v>
      </c>
      <c r="F206">
        <v>18406</v>
      </c>
      <c r="G206">
        <v>2106162</v>
      </c>
      <c r="H206">
        <f t="shared" si="3"/>
        <v>30</v>
      </c>
      <c r="I206">
        <f t="array" ref="I206">MIN(IFERROR(FIND(IstNumbers,A206),""))</f>
        <v>20</v>
      </c>
      <c r="J206" s="1" t="str">
        <f>IF([first '# in title]&lt;[pos kw in title],MID([title],[pos kw in title]-6,6),#N/A)</f>
        <v xml:space="preserve">F (26 </v>
      </c>
      <c r="K206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06" s="1">
        <f>IFERROR(FIND("kW",[desc]),0)</f>
        <v>45</v>
      </c>
      <c r="M206">
        <f t="array" ref="M206">MIN(IFERROR(FIND(IstNumbers,E206),""))</f>
        <v>24</v>
      </c>
      <c r="N206" s="1" t="str">
        <f>IF([first '# in desc]&lt;[pos kw in desc],MID([desc],[pos kw in desc]-7,7))</f>
        <v xml:space="preserve">me, 26 </v>
      </c>
      <c r="O206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06" s="1" t="str">
        <f>TRIM(IF([first '# in desc]&lt;[pos kw in desc],MID([desc],[pos kw in desc]-6,6),FALSE))</f>
        <v>e, 26</v>
      </c>
      <c r="Q206" s="1">
        <f>IF(LEN([manuell])=0,IFERROR([kw fine in title]*1,IFERROR(SUMPRODUCT(COUNTIF(IsDigits,MID([kw in desc],ROW($A$1:$A$150),1)))=LEN([kw in desc]),#N/A)),[manuell])</f>
        <v>26</v>
      </c>
      <c r="R206" s="1" t="e">
        <f>IF([pos kw in title]&gt;0,MID(J206,#REF!,4),IF([first '# in title]&gt;0,MID([title],[first '# in title],3),IF([first '# in title]&gt;0,MID([desc],#REF!,3),VLOOKUP([productid],$G$2:$R$1386,8))))</f>
        <v>#REF!</v>
      </c>
      <c r="S206" s="1" t="str">
        <f>IF([kw in desc]=[kw rough in title],[kw in desc]*1,IFERROR(LEFT([kw_dirty],3)*1,IFERROR(LEFT([kw_dirty],2)*1,"n.a.")))</f>
        <v>n.a.</v>
      </c>
      <c r="T206" s="1"/>
      <c r="U206" s="1">
        <f>VLOOKUP(Tabelle1[[#This Row],[productid]],Tabelle2[#All],2,FALSE)</f>
        <v>26</v>
      </c>
    </row>
    <row r="207" spans="1:21" hidden="1">
      <c r="A207" t="s">
        <v>306</v>
      </c>
      <c r="B207">
        <v>1660</v>
      </c>
      <c r="C207">
        <v>289859</v>
      </c>
      <c r="D207" t="s">
        <v>364</v>
      </c>
      <c r="E207" t="s">
        <v>365</v>
      </c>
      <c r="F207">
        <v>18406</v>
      </c>
      <c r="G207">
        <v>4021185</v>
      </c>
      <c r="H207">
        <f t="shared" si="3"/>
        <v>48</v>
      </c>
      <c r="I207">
        <f t="array" ref="I207">MIN(IFERROR(FIND(IstNumbers,A207),""))</f>
        <v>25</v>
      </c>
      <c r="J207" s="1" t="str">
        <f>IF([first '# in title]&lt;[pos kw in title],MID([title],[pos kw in title]-6,6),#N/A)</f>
        <v xml:space="preserve">H (16 </v>
      </c>
      <c r="K20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7" s="1">
        <f>IFERROR(FIND("kW",[desc]),0)</f>
        <v>0</v>
      </c>
      <c r="M207">
        <f t="array" ref="M207">MIN(IFERROR(FIND(IstNumbers,E207),""))</f>
        <v>27</v>
      </c>
      <c r="N207" s="1" t="b">
        <f>IF([first '# in desc]&lt;[pos kw in desc],MID([desc],[pos kw in desc]-7,7))</f>
        <v>0</v>
      </c>
      <c r="O2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7" s="1" t="str">
        <f>TRIM(IF([first '# in desc]&lt;[pos kw in desc],MID([desc],[pos kw in desc]-6,6),FALSE))</f>
        <v>FALSCH</v>
      </c>
      <c r="Q207" s="1">
        <f>IF(LEN([manuell])=0,IFERROR([kw fine in title]*1,IFERROR(SUMPRODUCT(COUNTIF(IsDigits,MID([kw in desc],ROW($A$1:$A$150),1)))=LEN([kw in desc]),#N/A)),[manuell])</f>
        <v>16</v>
      </c>
      <c r="R207" s="1" t="e">
        <f>IF([pos kw in title]&gt;0,MID(J207,#REF!,4),IF([first '# in title]&gt;0,MID([title],[first '# in title],3),IF([first '# in title]&gt;0,MID([desc],#REF!,3),VLOOKUP([productid],$G$2:$R$1386,8))))</f>
        <v>#REF!</v>
      </c>
      <c r="S207" s="1" t="str">
        <f>IF([kw in desc]=[kw rough in title],[kw in desc]*1,IFERROR(LEFT([kw_dirty],3)*1,IFERROR(LEFT([kw_dirty],2)*1,"n.a.")))</f>
        <v>n.a.</v>
      </c>
      <c r="T207" s="1"/>
      <c r="U207" s="1">
        <f>VLOOKUP(Tabelle1[[#This Row],[productid]],Tabelle2[#All],2,FALSE)</f>
        <v>16</v>
      </c>
    </row>
    <row r="208" spans="1:21" hidden="1">
      <c r="A208" t="s">
        <v>10362</v>
      </c>
      <c r="B208">
        <v>3806</v>
      </c>
      <c r="C208">
        <v>223861</v>
      </c>
      <c r="D208" t="s">
        <v>366</v>
      </c>
      <c r="E208" t="s">
        <v>367</v>
      </c>
      <c r="F208">
        <v>18406</v>
      </c>
      <c r="G208">
        <v>1064535</v>
      </c>
      <c r="H208">
        <f t="shared" si="3"/>
        <v>36</v>
      </c>
      <c r="I208">
        <f t="array" ref="I208">MIN(IFERROR(FIND(IstNumbers,A208),""))</f>
        <v>23</v>
      </c>
      <c r="J208" s="1" t="str">
        <f>IF([first '# in title]&lt;[pos kw in title],MID([title],[pos kw in title]-6,6),#N/A)</f>
        <v xml:space="preserve">(24,5 </v>
      </c>
      <c r="K208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08" s="1">
        <f>IFERROR(FIND("kW",[desc]),0)</f>
        <v>45</v>
      </c>
      <c r="M208">
        <f t="array" ref="M208">MIN(IFERROR(FIND(IstNumbers,E208),""))</f>
        <v>36</v>
      </c>
      <c r="N208" s="1" t="str">
        <f>IF([first '# in desc]&lt;[pos kw in desc],MID([desc],[pos kw in desc]-7,7))</f>
        <v xml:space="preserve">/23, 5 </v>
      </c>
      <c r="O2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8" s="1" t="str">
        <f>TRIM(IF([first '# in desc]&lt;[pos kw in desc],MID([desc],[pos kw in desc]-6,6),FALSE))</f>
        <v>23, 5</v>
      </c>
      <c r="Q208" s="1">
        <f>IF(LEN([manuell])=0,IFERROR([kw fine in title]*1,IFERROR(SUMPRODUCT(COUNTIF(IsDigits,MID([kw in desc],ROW($A$1:$A$150),1)))=LEN([kw in desc]),#N/A)),[manuell])</f>
        <v>24.5</v>
      </c>
      <c r="R208" s="1" t="e">
        <f>IF([pos kw in title]&gt;0,MID(J208,#REF!,4),IF([first '# in title]&gt;0,MID([title],[first '# in title],3),IF([first '# in title]&gt;0,MID([desc],#REF!,3),VLOOKUP([productid],$G$2:$R$1386,8))))</f>
        <v>#REF!</v>
      </c>
      <c r="S208" s="1" t="str">
        <f>IF([kw in desc]=[kw rough in title],[kw in desc]*1,IFERROR(LEFT([kw_dirty],3)*1,IFERROR(LEFT([kw_dirty],2)*1,"n.a.")))</f>
        <v>n.a.</v>
      </c>
      <c r="T208" s="1"/>
      <c r="U208" s="1">
        <f>VLOOKUP(Tabelle1[[#This Row],[productid]],Tabelle2[#All],2,FALSE)</f>
        <v>24.5</v>
      </c>
    </row>
    <row r="209" spans="1:21" hidden="1">
      <c r="A209" t="s">
        <v>348</v>
      </c>
      <c r="B209">
        <v>2649</v>
      </c>
      <c r="C209">
        <v>9701</v>
      </c>
      <c r="D209" t="s">
        <v>368</v>
      </c>
      <c r="E209" t="s">
        <v>9</v>
      </c>
      <c r="F209">
        <v>18406</v>
      </c>
      <c r="G209">
        <v>3127147</v>
      </c>
      <c r="H209">
        <f t="shared" si="3"/>
        <v>44</v>
      </c>
      <c r="I209">
        <f t="array" ref="I209">MIN(IFERROR(FIND(IstNumbers,A209),""))</f>
        <v>26</v>
      </c>
      <c r="J209" s="1" t="str">
        <f>IF([first '# in title]&lt;[pos kw in title],MID([title],[pos kw in title]-6,6),#N/A)</f>
        <v xml:space="preserve">A (22 </v>
      </c>
      <c r="K209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209" s="1">
        <f>IFERROR(FIND("kW",[desc]),0)</f>
        <v>0</v>
      </c>
      <c r="M209">
        <f t="array" ref="M209">MIN(IFERROR(FIND(IstNumbers,E209),""))</f>
        <v>0</v>
      </c>
      <c r="N209" s="1" t="b">
        <f>IF([first '# in desc]&lt;[pos kw in desc],MID([desc],[pos kw in desc]-7,7))</f>
        <v>0</v>
      </c>
      <c r="O2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9" s="1" t="str">
        <f>TRIM(IF([first '# in desc]&lt;[pos kw in desc],MID([desc],[pos kw in desc]-6,6),FALSE))</f>
        <v>FALSCH</v>
      </c>
      <c r="Q209" s="1">
        <f>IF(LEN([manuell])=0,IFERROR([kw fine in title]*1,IFERROR(SUMPRODUCT(COUNTIF(IsDigits,MID([kw in desc],ROW($A$1:$A$150),1)))=LEN([kw in desc]),#N/A)),[manuell])</f>
        <v>22</v>
      </c>
      <c r="R209" s="1" t="e">
        <f>IF([pos kw in title]&gt;0,MID(J209,#REF!,4),IF([first '# in title]&gt;0,MID([title],[first '# in title],3),IF([first '# in title]&gt;0,MID([desc],#REF!,3),VLOOKUP([productid],$G$2:$R$1386,8))))</f>
        <v>#REF!</v>
      </c>
      <c r="S209" s="1" t="str">
        <f>IF([kw in desc]=[kw rough in title],[kw in desc]*1,IFERROR(LEFT([kw_dirty],3)*1,IFERROR(LEFT([kw_dirty],2)*1,"n.a.")))</f>
        <v>n.a.</v>
      </c>
      <c r="T209" s="1"/>
      <c r="U209" s="1">
        <f>VLOOKUP(Tabelle1[[#This Row],[productid]],Tabelle2[#All],2,FALSE)</f>
        <v>22</v>
      </c>
    </row>
    <row r="210" spans="1:21">
      <c r="A210" t="s">
        <v>275</v>
      </c>
      <c r="B210">
        <v>3200</v>
      </c>
      <c r="C210">
        <v>223861</v>
      </c>
      <c r="D210" t="s">
        <v>369</v>
      </c>
      <c r="E210" t="s">
        <v>370</v>
      </c>
      <c r="F210">
        <v>18406</v>
      </c>
      <c r="G210">
        <v>3129258</v>
      </c>
      <c r="H210">
        <f t="shared" si="3"/>
        <v>0</v>
      </c>
      <c r="I210">
        <f t="array" ref="I210">MIN(IFERROR(FIND(IstNumbers,A210),""))</f>
        <v>21</v>
      </c>
      <c r="J210" s="1" t="e">
        <f>IF([first '# in title]&lt;[pos kw in title],MID([title],[pos kw in title]-6,6),#N/A)</f>
        <v>#N/A</v>
      </c>
      <c r="K210" s="1" t="e">
        <f>IFERROR(MID(SUBSTITUTE([kw rough in title],",","."),FIND("(",[kw rough in title])+1,20),SUBSTITUTE(IFERROR(MID([kw rough in title],FIND(" ",[kw rough in title])+1,20),[kw rough in title]),",","."))</f>
        <v>#N/A</v>
      </c>
      <c r="L210" s="1">
        <f>IFERROR(FIND("kW",[desc]),0)</f>
        <v>0</v>
      </c>
      <c r="M210">
        <f t="array" ref="M210">MIN(IFERROR(FIND(IstNumbers,E210),""))</f>
        <v>10</v>
      </c>
      <c r="N210" s="1" t="b">
        <f>IF([first '# in desc]&lt;[pos kw in desc],MID([desc],[pos kw in desc]-7,7))</f>
        <v>0</v>
      </c>
      <c r="O2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0" s="1" t="str">
        <f>TRIM(IF([first '# in desc]&lt;[pos kw in desc],MID([desc],[pos kw in desc]-6,6),FALSE))</f>
        <v>FALSCH</v>
      </c>
      <c r="Q210" s="1" t="b">
        <f>IF(LEN([manuell])=0,IFERROR([kw fine in title]*1,IFERROR(SUMPRODUCT(COUNTIF(IsDigits,MID([kw in desc],ROW($A$1:$A$150),1)))=LEN([kw in desc]),#N/A)),[manuell])</f>
        <v>0</v>
      </c>
      <c r="R210" s="1" t="str">
        <f>IF([pos kw in title]&gt;0,MID(J210,#REF!,4),IF([first '# in title]&gt;0,MID([title],[first '# in title],3),IF([first '# in title]&gt;0,MID([desc],#REF!,3),VLOOKUP([productid],$G$2:$R$1386,8))))</f>
        <v>-30</v>
      </c>
      <c r="S210" s="1" t="e">
        <f>IF([kw in desc]=[kw rough in title],[kw in desc]*1,IFERROR(LEFT([kw_dirty],3)*1,IFERROR(LEFT([kw_dirty],2)*1,"n.a.")))</f>
        <v>#N/A</v>
      </c>
      <c r="T210" s="1"/>
      <c r="U210" s="1" t="e">
        <f>VLOOKUP(Tabelle1[[#This Row],[productid]],Tabelle2[#All],2,FALSE)</f>
        <v>#N/A</v>
      </c>
    </row>
    <row r="211" spans="1:21" hidden="1">
      <c r="A211" t="s">
        <v>235</v>
      </c>
      <c r="B211">
        <v>2625.5</v>
      </c>
      <c r="C211">
        <v>9701</v>
      </c>
      <c r="D211" t="s">
        <v>371</v>
      </c>
      <c r="E211" t="s">
        <v>9</v>
      </c>
      <c r="F211">
        <v>18406</v>
      </c>
      <c r="G211">
        <v>1223708</v>
      </c>
      <c r="H211">
        <f t="shared" si="3"/>
        <v>30</v>
      </c>
      <c r="I211">
        <f t="array" ref="I211">MIN(IFERROR(FIND(IstNumbers,A211),""))</f>
        <v>20</v>
      </c>
      <c r="J211" s="1" t="str">
        <f>IF([first '# in title]&lt;[pos kw in title],MID([title],[pos kw in title]-6,6),#N/A)</f>
        <v xml:space="preserve">W (11 </v>
      </c>
      <c r="K211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11" s="1">
        <f>IFERROR(FIND("kW",[desc]),0)</f>
        <v>0</v>
      </c>
      <c r="M211">
        <f t="array" ref="M211">MIN(IFERROR(FIND(IstNumbers,E211),""))</f>
        <v>0</v>
      </c>
      <c r="N211" s="1" t="b">
        <f>IF([first '# in desc]&lt;[pos kw in desc],MID([desc],[pos kw in desc]-7,7))</f>
        <v>0</v>
      </c>
      <c r="O2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1" s="1" t="str">
        <f>TRIM(IF([first '# in desc]&lt;[pos kw in desc],MID([desc],[pos kw in desc]-6,6),FALSE))</f>
        <v>FALSCH</v>
      </c>
      <c r="Q211" s="1">
        <f>IF(LEN([manuell])=0,IFERROR([kw fine in title]*1,IFERROR(SUMPRODUCT(COUNTIF(IsDigits,MID([kw in desc],ROW($A$1:$A$150),1)))=LEN([kw in desc]),#N/A)),[manuell])</f>
        <v>11</v>
      </c>
      <c r="R211" s="1" t="e">
        <f>IF([pos kw in title]&gt;0,MID(J211,#REF!,4),IF([first '# in title]&gt;0,MID([title],[first '# in title],3),IF([first '# in title]&gt;0,MID([desc],#REF!,3),VLOOKUP([productid],$G$2:$R$1386,8))))</f>
        <v>#REF!</v>
      </c>
      <c r="S211" s="1" t="str">
        <f>IF([kw in desc]=[kw rough in title],[kw in desc]*1,IFERROR(LEFT([kw_dirty],3)*1,IFERROR(LEFT([kw_dirty],2)*1,"n.a.")))</f>
        <v>n.a.</v>
      </c>
      <c r="T211" s="1"/>
      <c r="U211" s="1">
        <f>VLOOKUP(Tabelle1[[#This Row],[productid]],Tabelle2[#All],2,FALSE)</f>
        <v>11</v>
      </c>
    </row>
    <row r="212" spans="1:21" hidden="1">
      <c r="A212" t="s">
        <v>238</v>
      </c>
      <c r="B212">
        <v>2287.9899999999998</v>
      </c>
      <c r="C212">
        <v>276812</v>
      </c>
      <c r="D212" t="s">
        <v>372</v>
      </c>
      <c r="E212" t="s">
        <v>373</v>
      </c>
      <c r="F212">
        <v>18406</v>
      </c>
      <c r="G212">
        <v>1098709</v>
      </c>
      <c r="H212">
        <f t="shared" si="3"/>
        <v>30</v>
      </c>
      <c r="I212">
        <f t="array" ref="I212">MIN(IFERROR(FIND(IstNumbers,A212),""))</f>
        <v>20</v>
      </c>
      <c r="J212" s="1" t="str">
        <f>IF([first '# in title]&lt;[pos kw in title],MID([title],[pos kw in title]-6,6),#N/A)</f>
        <v xml:space="preserve">W (26 </v>
      </c>
      <c r="K21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12" s="1">
        <f>IFERROR(FIND("kW",[desc]),0)</f>
        <v>63</v>
      </c>
      <c r="M212">
        <f t="array" ref="M212">MIN(IFERROR(FIND(IstNumbers,E212),""))</f>
        <v>24</v>
      </c>
      <c r="N212" s="1" t="str">
        <f>IF([first '# in desc]&lt;[pos kw in desc],MID([desc],[pos kw in desc]-7,7))</f>
        <v xml:space="preserve">- 26,0 </v>
      </c>
      <c r="O212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212" s="1" t="str">
        <f>TRIM(IF([first '# in desc]&lt;[pos kw in desc],MID([desc],[pos kw in desc]-6,6),FALSE))</f>
        <v>26,0</v>
      </c>
      <c r="Q212" s="1">
        <f>IF(LEN([manuell])=0,IFERROR([kw fine in title]*1,IFERROR(SUMPRODUCT(COUNTIF(IsDigits,MID([kw in desc],ROW($A$1:$A$150),1)))=LEN([kw in desc]),#N/A)),[manuell])</f>
        <v>26</v>
      </c>
      <c r="R212" s="1" t="e">
        <f>IF([pos kw in title]&gt;0,MID(J212,#REF!,4),IF([first '# in title]&gt;0,MID([title],[first '# in title],3),IF([first '# in title]&gt;0,MID([desc],#REF!,3),VLOOKUP([productid],$G$2:$R$1386,8))))</f>
        <v>#REF!</v>
      </c>
      <c r="S212" s="1" t="str">
        <f>IF([kw in desc]=[kw rough in title],[kw in desc]*1,IFERROR(LEFT([kw_dirty],3)*1,IFERROR(LEFT([kw_dirty],2)*1,"n.a.")))</f>
        <v>n.a.</v>
      </c>
      <c r="T212" s="1"/>
      <c r="U212" s="1">
        <f>VLOOKUP(Tabelle1[[#This Row],[productid]],Tabelle2[#All],2,FALSE)</f>
        <v>26</v>
      </c>
    </row>
    <row r="213" spans="1:21" hidden="1">
      <c r="A213" t="s">
        <v>10361</v>
      </c>
      <c r="B213">
        <v>1708</v>
      </c>
      <c r="C213">
        <v>223861</v>
      </c>
      <c r="D213" t="s">
        <v>374</v>
      </c>
      <c r="E213" t="s">
        <v>209</v>
      </c>
      <c r="F213">
        <v>18406</v>
      </c>
      <c r="G213">
        <v>3801875</v>
      </c>
      <c r="H213">
        <f t="shared" si="3"/>
        <v>49</v>
      </c>
      <c r="I213">
        <f t="array" ref="I213">MIN(IFERROR(FIND(IstNumbers,A213),""))</f>
        <v>24</v>
      </c>
      <c r="J213" s="1" t="str">
        <f>IF([first '# in title]&lt;[pos kw in title],MID([title],[pos kw in title]-6,6),#N/A)</f>
        <v xml:space="preserve">(15,1 </v>
      </c>
      <c r="K213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213" s="1">
        <f>IFERROR(FIND("kW",[desc]),0)</f>
        <v>22</v>
      </c>
      <c r="M213">
        <f t="array" ref="M213">MIN(IFERROR(FIND(IstNumbers,E213),""))</f>
        <v>15</v>
      </c>
      <c r="N213" s="1" t="str">
        <f>IF([first '# in desc]&lt;[pos kw in desc],MID([desc],[pos kw in desc]-7,7))</f>
        <v xml:space="preserve">172 14 </v>
      </c>
      <c r="O213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213" s="1" t="str">
        <f>TRIM(IF([first '# in desc]&lt;[pos kw in desc],MID([desc],[pos kw in desc]-6,6),FALSE))</f>
        <v>72 14</v>
      </c>
      <c r="Q213" s="1">
        <f>IF(LEN([manuell])=0,IFERROR([kw fine in title]*1,IFERROR(SUMPRODUCT(COUNTIF(IsDigits,MID([kw in desc],ROW($A$1:$A$150),1)))=LEN([kw in desc]),#N/A)),[manuell])</f>
        <v>15.1</v>
      </c>
      <c r="R213" s="1" t="e">
        <f>IF([pos kw in title]&gt;0,MID(J213,#REF!,4),IF([first '# in title]&gt;0,MID([title],[first '# in title],3),IF([first '# in title]&gt;0,MID([desc],#REF!,3),VLOOKUP([productid],$G$2:$R$1386,8))))</f>
        <v>#REF!</v>
      </c>
      <c r="S213" s="1" t="str">
        <f>IF([kw in desc]=[kw rough in title],[kw in desc]*1,IFERROR(LEFT([kw_dirty],3)*1,IFERROR(LEFT([kw_dirty],2)*1,"n.a.")))</f>
        <v>n.a.</v>
      </c>
      <c r="T213" s="1"/>
      <c r="U213" s="1">
        <f>VLOOKUP(Tabelle1[[#This Row],[productid]],Tabelle2[#All],2,FALSE)</f>
        <v>15.1</v>
      </c>
    </row>
    <row r="214" spans="1:21" hidden="1">
      <c r="A214" t="s">
        <v>242</v>
      </c>
      <c r="B214">
        <v>2140</v>
      </c>
      <c r="C214">
        <v>289859</v>
      </c>
      <c r="D214" t="s">
        <v>375</v>
      </c>
      <c r="E214" t="s">
        <v>376</v>
      </c>
      <c r="F214">
        <v>18406</v>
      </c>
      <c r="G214">
        <v>1217855</v>
      </c>
      <c r="H214">
        <f t="shared" si="3"/>
        <v>45</v>
      </c>
      <c r="I214">
        <f t="array" ref="I214">MIN(IFERROR(FIND(IstNumbers,A214),""))</f>
        <v>24</v>
      </c>
      <c r="J214" s="1" t="str">
        <f>IF([first '# in title]&lt;[pos kw in title],MID([title],[pos kw in title]-6,6),#N/A)</f>
        <v xml:space="preserve">A (28 </v>
      </c>
      <c r="K21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14" s="1">
        <f>IFERROR(FIND("kW",[desc]),0)</f>
        <v>71</v>
      </c>
      <c r="M214">
        <f t="array" ref="M214">MIN(IFERROR(FIND(IstNumbers,E214),""))</f>
        <v>29</v>
      </c>
      <c r="N214" s="1" t="str">
        <f>IF([first '# in desc]&lt;[pos kw in desc],MID([desc],[pos kw in desc]-7,7))</f>
        <v xml:space="preserve">­me 28 </v>
      </c>
      <c r="O21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14" s="1" t="str">
        <f>TRIM(IF([first '# in desc]&lt;[pos kw in desc],MID([desc],[pos kw in desc]-6,6),FALSE))</f>
        <v>me 28</v>
      </c>
      <c r="Q214" s="1">
        <f>IF(LEN([manuell])=0,IFERROR([kw fine in title]*1,IFERROR(SUMPRODUCT(COUNTIF(IsDigits,MID([kw in desc],ROW($A$1:$A$150),1)))=LEN([kw in desc]),#N/A)),[manuell])</f>
        <v>28</v>
      </c>
      <c r="R214" s="1" t="e">
        <f>IF([pos kw in title]&gt;0,MID(J214,#REF!,4),IF([first '# in title]&gt;0,MID([title],[first '# in title],3),IF([first '# in title]&gt;0,MID([desc],#REF!,3),VLOOKUP([productid],$G$2:$R$1386,8))))</f>
        <v>#REF!</v>
      </c>
      <c r="S214" s="1" t="str">
        <f>IF([kw in desc]=[kw rough in title],[kw in desc]*1,IFERROR(LEFT([kw_dirty],3)*1,IFERROR(LEFT([kw_dirty],2)*1,"n.a.")))</f>
        <v>n.a.</v>
      </c>
      <c r="T214" s="1"/>
      <c r="U214" s="1">
        <f>VLOOKUP(Tabelle1[[#This Row],[productid]],Tabelle2[#All],2,FALSE)</f>
        <v>28</v>
      </c>
    </row>
    <row r="215" spans="1:21">
      <c r="A215" t="s">
        <v>165</v>
      </c>
      <c r="B215">
        <v>2143</v>
      </c>
      <c r="C215">
        <v>289859</v>
      </c>
      <c r="D215" t="s">
        <v>377</v>
      </c>
      <c r="E215" t="s">
        <v>378</v>
      </c>
      <c r="F215">
        <v>18406</v>
      </c>
      <c r="G215">
        <v>2286143</v>
      </c>
      <c r="H215">
        <f t="shared" si="3"/>
        <v>0</v>
      </c>
      <c r="I215">
        <f t="array" ref="I215">MIN(IFERROR(FIND(IstNumbers,A215),""))</f>
        <v>29</v>
      </c>
      <c r="J215" s="1" t="e">
        <f>IF([first '# in title]&lt;[pos kw in title],MID([title],[pos kw in title]-6,6),#N/A)</f>
        <v>#N/A</v>
      </c>
      <c r="K215" s="1" t="e">
        <f>IFERROR(MID(SUBSTITUTE([kw rough in title],",","."),FIND("(",[kw rough in title])+1,20),SUBSTITUTE(IFERROR(MID([kw rough in title],FIND(" ",[kw rough in title])+1,20),[kw rough in title]),",","."))</f>
        <v>#N/A</v>
      </c>
      <c r="L215" s="1">
        <f>IFERROR(FIND("kW",[desc]),0)</f>
        <v>0</v>
      </c>
      <c r="M215">
        <f t="array" ref="M215">MIN(IFERROR(FIND(IstNumbers,E215),""))</f>
        <v>33</v>
      </c>
      <c r="N215" s="1" t="b">
        <f>IF([first '# in desc]&lt;[pos kw in desc],MID([desc],[pos kw in desc]-7,7))</f>
        <v>0</v>
      </c>
      <c r="O2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5" s="1" t="str">
        <f>TRIM(IF([first '# in desc]&lt;[pos kw in desc],MID([desc],[pos kw in desc]-6,6),FALSE))</f>
        <v>FALSCH</v>
      </c>
      <c r="Q215" s="1" t="b">
        <f>IF(LEN([manuell])=0,IFERROR([kw fine in title]*1,IFERROR(SUMPRODUCT(COUNTIF(IsDigits,MID([kw in desc],ROW($A$1:$A$150),1)))=LEN([kw in desc]),#N/A)),[manuell])</f>
        <v>0</v>
      </c>
      <c r="R215" s="1" t="str">
        <f>IF([pos kw in title]&gt;0,MID(J215,#REF!,4),IF([first '# in title]&gt;0,MID([title],[first '# in title],3),IF([first '# in title]&gt;0,MID([desc],#REF!,3),VLOOKUP([productid],$G$2:$R$1386,8))))</f>
        <v>146</v>
      </c>
      <c r="S215" s="1" t="e">
        <f>IF([kw in desc]=[kw rough in title],[kw in desc]*1,IFERROR(LEFT([kw_dirty],3)*1,IFERROR(LEFT([kw_dirty],2)*1,"n.a.")))</f>
        <v>#N/A</v>
      </c>
      <c r="T215" s="1"/>
      <c r="U215" s="1" t="e">
        <f>VLOOKUP(Tabelle1[[#This Row],[productid]],Tabelle2[#All],2,FALSE)</f>
        <v>#N/A</v>
      </c>
    </row>
    <row r="216" spans="1:21" hidden="1">
      <c r="A216" t="s">
        <v>153</v>
      </c>
      <c r="B216">
        <v>3145</v>
      </c>
      <c r="C216">
        <v>289859</v>
      </c>
      <c r="D216" t="s">
        <v>379</v>
      </c>
      <c r="E216" t="s">
        <v>380</v>
      </c>
      <c r="F216">
        <v>18406</v>
      </c>
      <c r="G216">
        <v>2106162</v>
      </c>
      <c r="H216">
        <f t="shared" si="3"/>
        <v>30</v>
      </c>
      <c r="I216">
        <f t="array" ref="I216">MIN(IFERROR(FIND(IstNumbers,A216),""))</f>
        <v>20</v>
      </c>
      <c r="J216" s="1" t="str">
        <f>IF([first '# in title]&lt;[pos kw in title],MID([title],[pos kw in title]-6,6),#N/A)</f>
        <v xml:space="preserve">F (26 </v>
      </c>
      <c r="K216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16" s="1">
        <f>IFERROR(FIND("kW",[desc]),0)</f>
        <v>45</v>
      </c>
      <c r="M216">
        <f t="array" ref="M216">MIN(IFERROR(FIND(IstNumbers,E216),""))</f>
        <v>24</v>
      </c>
      <c r="N216" s="1" t="str">
        <f>IF([first '# in desc]&lt;[pos kw in desc],MID([desc],[pos kw in desc]-7,7))</f>
        <v xml:space="preserve">me, 26 </v>
      </c>
      <c r="O216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16" s="1" t="str">
        <f>TRIM(IF([first '# in desc]&lt;[pos kw in desc],MID([desc],[pos kw in desc]-6,6),FALSE))</f>
        <v>e, 26</v>
      </c>
      <c r="Q216" s="1">
        <f>IF(LEN([manuell])=0,IFERROR([kw fine in title]*1,IFERROR(SUMPRODUCT(COUNTIF(IsDigits,MID([kw in desc],ROW($A$1:$A$150),1)))=LEN([kw in desc]),#N/A)),[manuell])</f>
        <v>26</v>
      </c>
      <c r="R216" s="1" t="e">
        <f>IF([pos kw in title]&gt;0,MID(J216,#REF!,4),IF([first '# in title]&gt;0,MID([title],[first '# in title],3),IF([first '# in title]&gt;0,MID([desc],#REF!,3),VLOOKUP([productid],$G$2:$R$1386,8))))</f>
        <v>#REF!</v>
      </c>
      <c r="S216" s="1" t="str">
        <f>IF([kw in desc]=[kw rough in title],[kw in desc]*1,IFERROR(LEFT([kw_dirty],3)*1,IFERROR(LEFT([kw_dirty],2)*1,"n.a.")))</f>
        <v>n.a.</v>
      </c>
      <c r="T216" s="1"/>
      <c r="U216" s="1">
        <f>VLOOKUP(Tabelle1[[#This Row],[productid]],Tabelle2[#All],2,FALSE)</f>
        <v>26</v>
      </c>
    </row>
    <row r="217" spans="1:21" hidden="1">
      <c r="A217" t="s">
        <v>10363</v>
      </c>
      <c r="B217">
        <v>1530</v>
      </c>
      <c r="C217">
        <v>290106</v>
      </c>
      <c r="D217" t="s">
        <v>381</v>
      </c>
      <c r="E217" t="s">
        <v>382</v>
      </c>
      <c r="F217">
        <v>18406</v>
      </c>
      <c r="G217">
        <v>2417694</v>
      </c>
      <c r="H217">
        <f t="shared" si="3"/>
        <v>37</v>
      </c>
      <c r="I217">
        <f t="array" ref="I217">MIN(IFERROR(FIND(IstNumbers,A217),""))</f>
        <v>24</v>
      </c>
      <c r="J217" s="1" t="str">
        <f>IF([first '# in title]&lt;[pos kw in title],MID([title],[pos kw in title]-6,6),#N/A)</f>
        <v xml:space="preserve">(23,6 </v>
      </c>
      <c r="K217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17" s="1">
        <f>IFERROR(FIND("kW",[desc]),0)</f>
        <v>0</v>
      </c>
      <c r="M217">
        <f t="array" ref="M217">MIN(IFERROR(FIND(IstNumbers,E217),""))</f>
        <v>29</v>
      </c>
      <c r="N217" s="1" t="b">
        <f>IF([first '# in desc]&lt;[pos kw in desc],MID([desc],[pos kw in desc]-7,7))</f>
        <v>0</v>
      </c>
      <c r="O2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7" s="1" t="str">
        <f>TRIM(IF([first '# in desc]&lt;[pos kw in desc],MID([desc],[pos kw in desc]-6,6),FALSE))</f>
        <v>FALSCH</v>
      </c>
      <c r="Q217" s="1">
        <f>IF(LEN([manuell])=0,IFERROR([kw fine in title]*1,IFERROR(SUMPRODUCT(COUNTIF(IsDigits,MID([kw in desc],ROW($A$1:$A$150),1)))=LEN([kw in desc]),#N/A)),[manuell])</f>
        <v>23.6</v>
      </c>
      <c r="R217" s="1" t="e">
        <f>IF([pos kw in title]&gt;0,MID(J217,#REF!,4),IF([first '# in title]&gt;0,MID([title],[first '# in title],3),IF([first '# in title]&gt;0,MID([desc],#REF!,3),VLOOKUP([productid],$G$2:$R$1386,8))))</f>
        <v>#REF!</v>
      </c>
      <c r="S217" s="1" t="str">
        <f>IF([kw in desc]=[kw rough in title],[kw in desc]*1,IFERROR(LEFT([kw_dirty],3)*1,IFERROR(LEFT([kw_dirty],2)*1,"n.a.")))</f>
        <v>n.a.</v>
      </c>
      <c r="T217" s="1"/>
      <c r="U217" s="1">
        <f>VLOOKUP(Tabelle1[[#This Row],[productid]],Tabelle2[#All],2,FALSE)</f>
        <v>23.6</v>
      </c>
    </row>
    <row r="218" spans="1:21" hidden="1">
      <c r="A218" t="s">
        <v>306</v>
      </c>
      <c r="B218">
        <v>2407.0700000000002</v>
      </c>
      <c r="C218">
        <v>279747</v>
      </c>
      <c r="D218" t="s">
        <v>383</v>
      </c>
      <c r="E218" t="s">
        <v>384</v>
      </c>
      <c r="F218">
        <v>18406</v>
      </c>
      <c r="G218">
        <v>4021185</v>
      </c>
      <c r="H218">
        <f t="shared" si="3"/>
        <v>48</v>
      </c>
      <c r="I218">
        <f t="array" ref="I218">MIN(IFERROR(FIND(IstNumbers,A218),""))</f>
        <v>25</v>
      </c>
      <c r="J218" s="1" t="str">
        <f>IF([first '# in title]&lt;[pos kw in title],MID([title],[pos kw in title]-6,6),#N/A)</f>
        <v xml:space="preserve">H (16 </v>
      </c>
      <c r="K21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8" s="1">
        <f>IFERROR(FIND("kW",[desc]),0)</f>
        <v>0</v>
      </c>
      <c r="M218">
        <f t="array" ref="M218">MIN(IFERROR(FIND(IstNumbers,E218),""))</f>
        <v>27</v>
      </c>
      <c r="N218" s="1" t="b">
        <f>IF([first '# in desc]&lt;[pos kw in desc],MID([desc],[pos kw in desc]-7,7))</f>
        <v>0</v>
      </c>
      <c r="O2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8" s="1" t="str">
        <f>TRIM(IF([first '# in desc]&lt;[pos kw in desc],MID([desc],[pos kw in desc]-6,6),FALSE))</f>
        <v>FALSCH</v>
      </c>
      <c r="Q218" s="1">
        <f>IF(LEN([manuell])=0,IFERROR([kw fine in title]*1,IFERROR(SUMPRODUCT(COUNTIF(IsDigits,MID([kw in desc],ROW($A$1:$A$150),1)))=LEN([kw in desc]),#N/A)),[manuell])</f>
        <v>16</v>
      </c>
      <c r="R218" s="1" t="e">
        <f>IF([pos kw in title]&gt;0,MID(J218,#REF!,4),IF([first '# in title]&gt;0,MID([title],[first '# in title],3),IF([first '# in title]&gt;0,MID([desc],#REF!,3),VLOOKUP([productid],$G$2:$R$1386,8))))</f>
        <v>#REF!</v>
      </c>
      <c r="S218" s="1" t="str">
        <f>IF([kw in desc]=[kw rough in title],[kw in desc]*1,IFERROR(LEFT([kw_dirty],3)*1,IFERROR(LEFT([kw_dirty],2)*1,"n.a.")))</f>
        <v>n.a.</v>
      </c>
      <c r="T218" s="1"/>
      <c r="U218" s="1">
        <f>VLOOKUP(Tabelle1[[#This Row],[productid]],Tabelle2[#All],2,FALSE)</f>
        <v>16</v>
      </c>
    </row>
    <row r="219" spans="1:21" hidden="1">
      <c r="A219" t="s">
        <v>10362</v>
      </c>
      <c r="B219">
        <v>4553</v>
      </c>
      <c r="C219">
        <v>294528</v>
      </c>
      <c r="D219" t="s">
        <v>385</v>
      </c>
      <c r="E219" t="s">
        <v>386</v>
      </c>
      <c r="F219">
        <v>18406</v>
      </c>
      <c r="G219">
        <v>1064535</v>
      </c>
      <c r="H219">
        <f t="shared" si="3"/>
        <v>36</v>
      </c>
      <c r="I219">
        <f t="array" ref="I219">MIN(IFERROR(FIND(IstNumbers,A219),""))</f>
        <v>23</v>
      </c>
      <c r="J219" s="1" t="str">
        <f>IF([first '# in title]&lt;[pos kw in title],MID([title],[pos kw in title]-6,6),#N/A)</f>
        <v xml:space="preserve">(24,5 </v>
      </c>
      <c r="K219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19" s="1">
        <f>IFERROR(FIND("kW",[desc]),0)</f>
        <v>0</v>
      </c>
      <c r="M219">
        <f t="array" ref="M219">MIN(IFERROR(FIND(IstNumbers,E219),""))</f>
        <v>23</v>
      </c>
      <c r="N219" s="1" t="b">
        <f>IF([first '# in desc]&lt;[pos kw in desc],MID([desc],[pos kw in desc]-7,7))</f>
        <v>0</v>
      </c>
      <c r="O2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9" s="1" t="str">
        <f>TRIM(IF([first '# in desc]&lt;[pos kw in desc],MID([desc],[pos kw in desc]-6,6),FALSE))</f>
        <v>FALSCH</v>
      </c>
      <c r="Q219" s="1">
        <f>IF(LEN([manuell])=0,IFERROR([kw fine in title]*1,IFERROR(SUMPRODUCT(COUNTIF(IsDigits,MID([kw in desc],ROW($A$1:$A$150),1)))=LEN([kw in desc]),#N/A)),[manuell])</f>
        <v>24.5</v>
      </c>
      <c r="R219" s="1" t="e">
        <f>IF([pos kw in title]&gt;0,MID(J219,#REF!,4),IF([first '# in title]&gt;0,MID([title],[first '# in title],3),IF([first '# in title]&gt;0,MID([desc],#REF!,3),VLOOKUP([productid],$G$2:$R$1386,8))))</f>
        <v>#REF!</v>
      </c>
      <c r="S219" s="1" t="str">
        <f>IF([kw in desc]=[kw rough in title],[kw in desc]*1,IFERROR(LEFT([kw_dirty],3)*1,IFERROR(LEFT([kw_dirty],2)*1,"n.a.")))</f>
        <v>n.a.</v>
      </c>
      <c r="T219" s="1"/>
      <c r="U219" s="1">
        <f>VLOOKUP(Tabelle1[[#This Row],[productid]],Tabelle2[#All],2,FALSE)</f>
        <v>24.5</v>
      </c>
    </row>
    <row r="220" spans="1:21" hidden="1">
      <c r="A220" t="s">
        <v>348</v>
      </c>
      <c r="B220">
        <v>2649</v>
      </c>
      <c r="C220">
        <v>9701</v>
      </c>
      <c r="D220" t="s">
        <v>387</v>
      </c>
      <c r="E220" t="s">
        <v>9</v>
      </c>
      <c r="F220">
        <v>18406</v>
      </c>
      <c r="G220">
        <v>3127147</v>
      </c>
      <c r="H220">
        <f t="shared" si="3"/>
        <v>44</v>
      </c>
      <c r="I220">
        <f t="array" ref="I220">MIN(IFERROR(FIND(IstNumbers,A220),""))</f>
        <v>26</v>
      </c>
      <c r="J220" s="1" t="str">
        <f>IF([first '# in title]&lt;[pos kw in title],MID([title],[pos kw in title]-6,6),#N/A)</f>
        <v xml:space="preserve">A (22 </v>
      </c>
      <c r="K220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220" s="1">
        <f>IFERROR(FIND("kW",[desc]),0)</f>
        <v>0</v>
      </c>
      <c r="M220">
        <f t="array" ref="M220">MIN(IFERROR(FIND(IstNumbers,E220),""))</f>
        <v>0</v>
      </c>
      <c r="N220" s="1" t="b">
        <f>IF([first '# in desc]&lt;[pos kw in desc],MID([desc],[pos kw in desc]-7,7))</f>
        <v>0</v>
      </c>
      <c r="O2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0" s="1" t="str">
        <f>TRIM(IF([first '# in desc]&lt;[pos kw in desc],MID([desc],[pos kw in desc]-6,6),FALSE))</f>
        <v>FALSCH</v>
      </c>
      <c r="Q220" s="1">
        <f>IF(LEN([manuell])=0,IFERROR([kw fine in title]*1,IFERROR(SUMPRODUCT(COUNTIF(IsDigits,MID([kw in desc],ROW($A$1:$A$150),1)))=LEN([kw in desc]),#N/A)),[manuell])</f>
        <v>22</v>
      </c>
      <c r="R220" s="1" t="e">
        <f>IF([pos kw in title]&gt;0,MID(J220,#REF!,4),IF([first '# in title]&gt;0,MID([title],[first '# in title],3),IF([first '# in title]&gt;0,MID([desc],#REF!,3),VLOOKUP([productid],$G$2:$R$1386,8))))</f>
        <v>#REF!</v>
      </c>
      <c r="S220" s="1" t="str">
        <f>IF([kw in desc]=[kw rough in title],[kw in desc]*1,IFERROR(LEFT([kw_dirty],3)*1,IFERROR(LEFT([kw_dirty],2)*1,"n.a.")))</f>
        <v>n.a.</v>
      </c>
      <c r="T220" s="1"/>
      <c r="U220" s="1">
        <f>VLOOKUP(Tabelle1[[#This Row],[productid]],Tabelle2[#All],2,FALSE)</f>
        <v>22</v>
      </c>
    </row>
    <row r="221" spans="1:21">
      <c r="A221" t="s">
        <v>275</v>
      </c>
      <c r="B221">
        <v>3212.5</v>
      </c>
      <c r="C221">
        <v>288366</v>
      </c>
      <c r="D221" t="s">
        <v>388</v>
      </c>
      <c r="E221" t="s">
        <v>389</v>
      </c>
      <c r="F221">
        <v>18406</v>
      </c>
      <c r="G221">
        <v>3129258</v>
      </c>
      <c r="H221">
        <f t="shared" si="3"/>
        <v>0</v>
      </c>
      <c r="I221">
        <f t="array" ref="I221">MIN(IFERROR(FIND(IstNumbers,A221),""))</f>
        <v>21</v>
      </c>
      <c r="J221" s="1" t="e">
        <f>IF([first '# in title]&lt;[pos kw in title],MID([title],[pos kw in title]-6,6),#N/A)</f>
        <v>#N/A</v>
      </c>
      <c r="K221" s="1" t="e">
        <f>IFERROR(MID(SUBSTITUTE([kw rough in title],",","."),FIND("(",[kw rough in title])+1,20),SUBSTITUTE(IFERROR(MID([kw rough in title],FIND(" ",[kw rough in title])+1,20),[kw rough in title]),",","."))</f>
        <v>#N/A</v>
      </c>
      <c r="L221" s="1">
        <f>IFERROR(FIND("kW",[desc]),0)</f>
        <v>0</v>
      </c>
      <c r="M221">
        <f t="array" ref="M221">MIN(IFERROR(FIND(IstNumbers,E221),""))</f>
        <v>10</v>
      </c>
      <c r="N221" s="1" t="b">
        <f>IF([first '# in desc]&lt;[pos kw in desc],MID([desc],[pos kw in desc]-7,7))</f>
        <v>0</v>
      </c>
      <c r="O2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1" s="1" t="str">
        <f>TRIM(IF([first '# in desc]&lt;[pos kw in desc],MID([desc],[pos kw in desc]-6,6),FALSE))</f>
        <v>FALSCH</v>
      </c>
      <c r="Q221" s="1" t="b">
        <f>IF(LEN([manuell])=0,IFERROR([kw fine in title]*1,IFERROR(SUMPRODUCT(COUNTIF(IsDigits,MID([kw in desc],ROW($A$1:$A$150),1)))=LEN([kw in desc]),#N/A)),[manuell])</f>
        <v>0</v>
      </c>
      <c r="R221" s="1" t="str">
        <f>IF([pos kw in title]&gt;0,MID(J221,#REF!,4),IF([first '# in title]&gt;0,MID([title],[first '# in title],3),IF([first '# in title]&gt;0,MID([desc],#REF!,3),VLOOKUP([productid],$G$2:$R$1386,8))))</f>
        <v>-30</v>
      </c>
      <c r="S221" s="1" t="e">
        <f>IF([kw in desc]=[kw rough in title],[kw in desc]*1,IFERROR(LEFT([kw_dirty],3)*1,IFERROR(LEFT([kw_dirty],2)*1,"n.a.")))</f>
        <v>#N/A</v>
      </c>
      <c r="T221" s="1"/>
      <c r="U221" s="1" t="e">
        <f>VLOOKUP(Tabelle1[[#This Row],[productid]],Tabelle2[#All],2,FALSE)</f>
        <v>#N/A</v>
      </c>
    </row>
    <row r="222" spans="1:21" hidden="1">
      <c r="A222" t="s">
        <v>235</v>
      </c>
      <c r="B222">
        <v>2626.56</v>
      </c>
      <c r="C222">
        <v>297223</v>
      </c>
      <c r="D222" t="s">
        <v>390</v>
      </c>
      <c r="E222" t="s">
        <v>391</v>
      </c>
      <c r="F222">
        <v>18406</v>
      </c>
      <c r="G222">
        <v>1223708</v>
      </c>
      <c r="H222">
        <f t="shared" si="3"/>
        <v>30</v>
      </c>
      <c r="I222">
        <f t="array" ref="I222">MIN(IFERROR(FIND(IstNumbers,A222),""))</f>
        <v>20</v>
      </c>
      <c r="J222" s="1" t="str">
        <f>IF([first '# in title]&lt;[pos kw in title],MID([title],[pos kw in title]-6,6),#N/A)</f>
        <v xml:space="preserve">W (11 </v>
      </c>
      <c r="K222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22" s="1">
        <f>IFERROR(FIND("kW",[desc]),0)</f>
        <v>51</v>
      </c>
      <c r="M222">
        <f t="array" ref="M222">MIN(IFERROR(FIND(IstNumbers,E222),""))</f>
        <v>14</v>
      </c>
      <c r="N222" s="1" t="str">
        <f>IF([first '# in desc]&lt;[pos kw in desc],MID([desc],[pos kw in desc]-7,7))</f>
        <v xml:space="preserve">0-W 11 </v>
      </c>
      <c r="O222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222" s="1" t="str">
        <f>TRIM(IF([first '# in desc]&lt;[pos kw in desc],MID([desc],[pos kw in desc]-6,6),FALSE))</f>
        <v>-W 11</v>
      </c>
      <c r="Q222" s="1">
        <f>IF(LEN([manuell])=0,IFERROR([kw fine in title]*1,IFERROR(SUMPRODUCT(COUNTIF(IsDigits,MID([kw in desc],ROW($A$1:$A$150),1)))=LEN([kw in desc]),#N/A)),[manuell])</f>
        <v>11</v>
      </c>
      <c r="R222" s="1" t="e">
        <f>IF([pos kw in title]&gt;0,MID(J222,#REF!,4),IF([first '# in title]&gt;0,MID([title],[first '# in title],3),IF([first '# in title]&gt;0,MID([desc],#REF!,3),VLOOKUP([productid],$G$2:$R$1386,8))))</f>
        <v>#REF!</v>
      </c>
      <c r="S222" s="1" t="str">
        <f>IF([kw in desc]=[kw rough in title],[kw in desc]*1,IFERROR(LEFT([kw_dirty],3)*1,IFERROR(LEFT([kw_dirty],2)*1,"n.a.")))</f>
        <v>n.a.</v>
      </c>
      <c r="T222" s="1"/>
      <c r="U222" s="1">
        <f>VLOOKUP(Tabelle1[[#This Row],[productid]],Tabelle2[#All],2,FALSE)</f>
        <v>11</v>
      </c>
    </row>
    <row r="223" spans="1:21" hidden="1">
      <c r="A223" t="s">
        <v>238</v>
      </c>
      <c r="B223">
        <v>2314</v>
      </c>
      <c r="C223">
        <v>294528</v>
      </c>
      <c r="D223" t="s">
        <v>392</v>
      </c>
      <c r="E223" t="s">
        <v>393</v>
      </c>
      <c r="F223">
        <v>18406</v>
      </c>
      <c r="G223">
        <v>1098709</v>
      </c>
      <c r="H223">
        <f t="shared" si="3"/>
        <v>30</v>
      </c>
      <c r="I223">
        <f t="array" ref="I223">MIN(IFERROR(FIND(IstNumbers,A223),""))</f>
        <v>20</v>
      </c>
      <c r="J223" s="1" t="str">
        <f>IF([first '# in title]&lt;[pos kw in title],MID([title],[pos kw in title]-6,6),#N/A)</f>
        <v xml:space="preserve">W (26 </v>
      </c>
      <c r="K22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23" s="1">
        <f>IFERROR(FIND("kW",[desc]),0)</f>
        <v>0</v>
      </c>
      <c r="M223">
        <f t="array" ref="M223">MIN(IFERROR(FIND(IstNumbers,E223),""))</f>
        <v>13</v>
      </c>
      <c r="N223" s="1" t="b">
        <f>IF([first '# in desc]&lt;[pos kw in desc],MID([desc],[pos kw in desc]-7,7))</f>
        <v>0</v>
      </c>
      <c r="O2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3" s="1" t="str">
        <f>TRIM(IF([first '# in desc]&lt;[pos kw in desc],MID([desc],[pos kw in desc]-6,6),FALSE))</f>
        <v>FALSCH</v>
      </c>
      <c r="Q223" s="1">
        <f>IF(LEN([manuell])=0,IFERROR([kw fine in title]*1,IFERROR(SUMPRODUCT(COUNTIF(IsDigits,MID([kw in desc],ROW($A$1:$A$150),1)))=LEN([kw in desc]),#N/A)),[manuell])</f>
        <v>26</v>
      </c>
      <c r="R223" s="1" t="e">
        <f>IF([pos kw in title]&gt;0,MID(J223,#REF!,4),IF([first '# in title]&gt;0,MID([title],[first '# in title],3),IF([first '# in title]&gt;0,MID([desc],#REF!,3),VLOOKUP([productid],$G$2:$R$1386,8))))</f>
        <v>#REF!</v>
      </c>
      <c r="S223" s="1" t="str">
        <f>IF([kw in desc]=[kw rough in title],[kw in desc]*1,IFERROR(LEFT([kw_dirty],3)*1,IFERROR(LEFT([kw_dirty],2)*1,"n.a.")))</f>
        <v>n.a.</v>
      </c>
      <c r="T223" s="1"/>
      <c r="U223" s="1">
        <f>VLOOKUP(Tabelle1[[#This Row],[productid]],Tabelle2[#All],2,FALSE)</f>
        <v>26</v>
      </c>
    </row>
    <row r="224" spans="1:21" hidden="1">
      <c r="A224" t="s">
        <v>10361</v>
      </c>
      <c r="B224">
        <v>2162.5</v>
      </c>
      <c r="C224">
        <v>288366</v>
      </c>
      <c r="D224" t="s">
        <v>394</v>
      </c>
      <c r="E224" t="s">
        <v>220</v>
      </c>
      <c r="F224">
        <v>18406</v>
      </c>
      <c r="G224">
        <v>3801875</v>
      </c>
      <c r="H224">
        <f t="shared" si="3"/>
        <v>49</v>
      </c>
      <c r="I224">
        <f t="array" ref="I224">MIN(IFERROR(FIND(IstNumbers,A224),""))</f>
        <v>24</v>
      </c>
      <c r="J224" s="1" t="str">
        <f>IF([first '# in title]&lt;[pos kw in title],MID([title],[pos kw in title]-6,6),#N/A)</f>
        <v xml:space="preserve">(15,1 </v>
      </c>
      <c r="K224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224" s="1">
        <f>IFERROR(FIND("kW",[desc]),0)</f>
        <v>100</v>
      </c>
      <c r="M224">
        <f t="array" ref="M224">MIN(IFERROR(FIND(IstNumbers,E224),""))</f>
        <v>29</v>
      </c>
      <c r="N224" s="1" t="str">
        <f>IF([first '# in desc]&lt;[pos kw in desc],MID([desc],[pos kw in desc]-7,7))</f>
        <v xml:space="preserve"> m "14 </v>
      </c>
      <c r="O224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224" s="1" t="str">
        <f>TRIM(IF([first '# in desc]&lt;[pos kw in desc],MID([desc],[pos kw in desc]-6,6),FALSE))</f>
        <v>m "14</v>
      </c>
      <c r="Q224" s="1">
        <f>IF(LEN([manuell])=0,IFERROR([kw fine in title]*1,IFERROR(SUMPRODUCT(COUNTIF(IsDigits,MID([kw in desc],ROW($A$1:$A$150),1)))=LEN([kw in desc]),#N/A)),[manuell])</f>
        <v>15.1</v>
      </c>
      <c r="R224" s="1" t="e">
        <f>IF([pos kw in title]&gt;0,MID(J224,#REF!,4),IF([first '# in title]&gt;0,MID([title],[first '# in title],3),IF([first '# in title]&gt;0,MID([desc],#REF!,3),VLOOKUP([productid],$G$2:$R$1386,8))))</f>
        <v>#REF!</v>
      </c>
      <c r="S224" s="1" t="str">
        <f>IF([kw in desc]=[kw rough in title],[kw in desc]*1,IFERROR(LEFT([kw_dirty],3)*1,IFERROR(LEFT([kw_dirty],2)*1,"n.a.")))</f>
        <v>n.a.</v>
      </c>
      <c r="T224" s="1"/>
      <c r="U224" s="1">
        <f>VLOOKUP(Tabelle1[[#This Row],[productid]],Tabelle2[#All],2,FALSE)</f>
        <v>15.1</v>
      </c>
    </row>
    <row r="225" spans="1:21" hidden="1">
      <c r="A225" t="s">
        <v>242</v>
      </c>
      <c r="B225">
        <v>2160</v>
      </c>
      <c r="C225">
        <v>289859</v>
      </c>
      <c r="D225" t="s">
        <v>395</v>
      </c>
      <c r="E225" t="s">
        <v>396</v>
      </c>
      <c r="F225">
        <v>18406</v>
      </c>
      <c r="G225">
        <v>1217855</v>
      </c>
      <c r="H225">
        <f t="shared" si="3"/>
        <v>45</v>
      </c>
      <c r="I225">
        <f t="array" ref="I225">MIN(IFERROR(FIND(IstNumbers,A225),""))</f>
        <v>24</v>
      </c>
      <c r="J225" s="1" t="str">
        <f>IF([first '# in title]&lt;[pos kw in title],MID([title],[pos kw in title]-6,6),#N/A)</f>
        <v xml:space="preserve">A (28 </v>
      </c>
      <c r="K22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25" s="1">
        <f>IFERROR(FIND("kW",[desc]),0)</f>
        <v>71</v>
      </c>
      <c r="M225">
        <f t="array" ref="M225">MIN(IFERROR(FIND(IstNumbers,E225),""))</f>
        <v>29</v>
      </c>
      <c r="N225" s="1" t="str">
        <f>IF([first '# in desc]&lt;[pos kw in desc],MID([desc],[pos kw in desc]-7,7))</f>
        <v xml:space="preserve">­me 28 </v>
      </c>
      <c r="O22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25" s="1" t="str">
        <f>TRIM(IF([first '# in desc]&lt;[pos kw in desc],MID([desc],[pos kw in desc]-6,6),FALSE))</f>
        <v>me 28</v>
      </c>
      <c r="Q225" s="1">
        <f>IF(LEN([manuell])=0,IFERROR([kw fine in title]*1,IFERROR(SUMPRODUCT(COUNTIF(IsDigits,MID([kw in desc],ROW($A$1:$A$150),1)))=LEN([kw in desc]),#N/A)),[manuell])</f>
        <v>28</v>
      </c>
      <c r="R225" s="1" t="e">
        <f>IF([pos kw in title]&gt;0,MID(J225,#REF!,4),IF([first '# in title]&gt;0,MID([title],[first '# in title],3),IF([first '# in title]&gt;0,MID([desc],#REF!,3),VLOOKUP([productid],$G$2:$R$1386,8))))</f>
        <v>#REF!</v>
      </c>
      <c r="S225" s="1" t="str">
        <f>IF([kw in desc]=[kw rough in title],[kw in desc]*1,IFERROR(LEFT([kw_dirty],3)*1,IFERROR(LEFT([kw_dirty],2)*1,"n.a.")))</f>
        <v>n.a.</v>
      </c>
      <c r="T225" s="1"/>
      <c r="U225" s="1">
        <f>VLOOKUP(Tabelle1[[#This Row],[productid]],Tabelle2[#All],2,FALSE)</f>
        <v>28</v>
      </c>
    </row>
    <row r="226" spans="1:21">
      <c r="A226" t="s">
        <v>165</v>
      </c>
      <c r="B226">
        <v>2152</v>
      </c>
      <c r="C226">
        <v>289859</v>
      </c>
      <c r="D226" t="s">
        <v>397</v>
      </c>
      <c r="E226" t="s">
        <v>398</v>
      </c>
      <c r="F226">
        <v>18406</v>
      </c>
      <c r="G226">
        <v>2286143</v>
      </c>
      <c r="H226">
        <f t="shared" si="3"/>
        <v>0</v>
      </c>
      <c r="I226">
        <f t="array" ref="I226">MIN(IFERROR(FIND(IstNumbers,A226),""))</f>
        <v>29</v>
      </c>
      <c r="J226" s="1" t="e">
        <f>IF([first '# in title]&lt;[pos kw in title],MID([title],[pos kw in title]-6,6),#N/A)</f>
        <v>#N/A</v>
      </c>
      <c r="K226" s="1" t="e">
        <f>IFERROR(MID(SUBSTITUTE([kw rough in title],",","."),FIND("(",[kw rough in title])+1,20),SUBSTITUTE(IFERROR(MID([kw rough in title],FIND(" ",[kw rough in title])+1,20),[kw rough in title]),",","."))</f>
        <v>#N/A</v>
      </c>
      <c r="L226" s="1">
        <f>IFERROR(FIND("kW",[desc]),0)</f>
        <v>0</v>
      </c>
      <c r="M226">
        <f t="array" ref="M226">MIN(IFERROR(FIND(IstNumbers,E226),""))</f>
        <v>33</v>
      </c>
      <c r="N226" s="1" t="b">
        <f>IF([first '# in desc]&lt;[pos kw in desc],MID([desc],[pos kw in desc]-7,7))</f>
        <v>0</v>
      </c>
      <c r="O2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" s="1" t="str">
        <f>TRIM(IF([first '# in desc]&lt;[pos kw in desc],MID([desc],[pos kw in desc]-6,6),FALSE))</f>
        <v>FALSCH</v>
      </c>
      <c r="Q226" s="1" t="b">
        <f>IF(LEN([manuell])=0,IFERROR([kw fine in title]*1,IFERROR(SUMPRODUCT(COUNTIF(IsDigits,MID([kw in desc],ROW($A$1:$A$150),1)))=LEN([kw in desc]),#N/A)),[manuell])</f>
        <v>0</v>
      </c>
      <c r="R226" s="1" t="str">
        <f>IF([pos kw in title]&gt;0,MID(J226,#REF!,4),IF([first '# in title]&gt;0,MID([title],[first '# in title],3),IF([first '# in title]&gt;0,MID([desc],#REF!,3),VLOOKUP([productid],$G$2:$R$1386,8))))</f>
        <v>146</v>
      </c>
      <c r="S226" s="1" t="e">
        <f>IF([kw in desc]=[kw rough in title],[kw in desc]*1,IFERROR(LEFT([kw_dirty],3)*1,IFERROR(LEFT([kw_dirty],2)*1,"n.a.")))</f>
        <v>#N/A</v>
      </c>
      <c r="T226" s="1"/>
      <c r="U226" s="1" t="e">
        <f>VLOOKUP(Tabelle1[[#This Row],[productid]],Tabelle2[#All],2,FALSE)</f>
        <v>#N/A</v>
      </c>
    </row>
    <row r="227" spans="1:21" hidden="1">
      <c r="A227" t="s">
        <v>399</v>
      </c>
      <c r="B227">
        <v>2745</v>
      </c>
      <c r="C227">
        <v>9701</v>
      </c>
      <c r="D227" t="s">
        <v>400</v>
      </c>
      <c r="E227" t="s">
        <v>9</v>
      </c>
      <c r="F227">
        <v>18406</v>
      </c>
      <c r="G227">
        <v>3169125</v>
      </c>
      <c r="H227">
        <f t="shared" si="3"/>
        <v>29</v>
      </c>
      <c r="I227">
        <f t="array" ref="I227">MIN(IFERROR(FIND(IstNumbers,A227),""))</f>
        <v>21</v>
      </c>
      <c r="J227" s="1" t="str">
        <f>IF([first '# in title]&lt;[pos kw in title],MID([title],[pos kw in title]-6,6),#N/A)</f>
        <v xml:space="preserve"> F (14</v>
      </c>
      <c r="K227" s="1" t="str">
        <f>IFERROR(MID(SUBSTITUTE([kw rough in title],",","."),FIND("(",[kw rough in title])+1,20),SUBSTITUTE(IFERROR(MID([kw rough in title],FIND(" ",[kw rough in title])+1,20),[kw rough in title]),",","."))</f>
        <v>14</v>
      </c>
      <c r="L227" s="1">
        <f>IFERROR(FIND("kW",[desc]),0)</f>
        <v>0</v>
      </c>
      <c r="M227">
        <f t="array" ref="M227">MIN(IFERROR(FIND(IstNumbers,E227),""))</f>
        <v>0</v>
      </c>
      <c r="N227" s="1" t="b">
        <f>IF([first '# in desc]&lt;[pos kw in desc],MID([desc],[pos kw in desc]-7,7))</f>
        <v>0</v>
      </c>
      <c r="O2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7" s="1" t="str">
        <f>TRIM(IF([first '# in desc]&lt;[pos kw in desc],MID([desc],[pos kw in desc]-6,6),FALSE))</f>
        <v>FALSCH</v>
      </c>
      <c r="Q227" s="1">
        <f>IF(LEN([manuell])=0,IFERROR([kw fine in title]*1,IFERROR(SUMPRODUCT(COUNTIF(IsDigits,MID([kw in desc],ROW($A$1:$A$150),1)))=LEN([kw in desc]),#N/A)),[manuell])</f>
        <v>14</v>
      </c>
      <c r="R227" s="1" t="e">
        <f>IF([pos kw in title]&gt;0,MID(J227,#REF!,4),IF([first '# in title]&gt;0,MID([title],[first '# in title],3),IF([first '# in title]&gt;0,MID([desc],#REF!,3),VLOOKUP([productid],$G$2:$R$1386,8))))</f>
        <v>#REF!</v>
      </c>
      <c r="S227" s="1" t="str">
        <f>IF([kw in desc]=[kw rough in title],[kw in desc]*1,IFERROR(LEFT([kw_dirty],3)*1,IFERROR(LEFT([kw_dirty],2)*1,"n.a.")))</f>
        <v>n.a.</v>
      </c>
      <c r="T227" s="1"/>
      <c r="U227" s="1">
        <f>VLOOKUP(Tabelle1[[#This Row],[productid]],Tabelle2[#All],2,FALSE)</f>
        <v>14</v>
      </c>
    </row>
    <row r="228" spans="1:21">
      <c r="A228" t="s">
        <v>401</v>
      </c>
      <c r="B228">
        <v>2324</v>
      </c>
      <c r="C228">
        <v>9701</v>
      </c>
      <c r="D228" t="s">
        <v>402</v>
      </c>
      <c r="E228" t="s">
        <v>9</v>
      </c>
      <c r="F228">
        <v>18406</v>
      </c>
      <c r="G228">
        <v>1237676</v>
      </c>
      <c r="H228">
        <f t="shared" si="3"/>
        <v>0</v>
      </c>
      <c r="I228">
        <f t="array" ref="I228">MIN(IFERROR(FIND(IstNumbers,A228),""))</f>
        <v>24</v>
      </c>
      <c r="J228" s="1" t="e">
        <f>IF([first '# in title]&lt;[pos kw in title],MID([title],[pos kw in title]-6,6),#N/A)</f>
        <v>#N/A</v>
      </c>
      <c r="K228" s="1" t="e">
        <f>IFERROR(MID(SUBSTITUTE([kw rough in title],",","."),FIND("(",[kw rough in title])+1,20),SUBSTITUTE(IFERROR(MID([kw rough in title],FIND(" ",[kw rough in title])+1,20),[kw rough in title]),",","."))</f>
        <v>#N/A</v>
      </c>
      <c r="L228" s="1">
        <f>IFERROR(FIND("kW",[desc]),0)</f>
        <v>0</v>
      </c>
      <c r="M228">
        <f t="array" ref="M228">MIN(IFERROR(FIND(IstNumbers,E228),""))</f>
        <v>0</v>
      </c>
      <c r="N228" s="1" t="b">
        <f>IF([first '# in desc]&lt;[pos kw in desc],MID([desc],[pos kw in desc]-7,7))</f>
        <v>0</v>
      </c>
      <c r="O2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8" s="1" t="str">
        <f>TRIM(IF([first '# in desc]&lt;[pos kw in desc],MID([desc],[pos kw in desc]-6,6),FALSE))</f>
        <v>FALSCH</v>
      </c>
      <c r="Q228" s="1" t="b">
        <f>IF(LEN([manuell])=0,IFERROR([kw fine in title]*1,IFERROR(SUMPRODUCT(COUNTIF(IsDigits,MID([kw in desc],ROW($A$1:$A$150),1)))=LEN([kw in desc]),#N/A)),[manuell])</f>
        <v>0</v>
      </c>
      <c r="R228" s="1" t="str">
        <f>IF([pos kw in title]&gt;0,MID(J228,#REF!,4),IF([first '# in title]&gt;0,MID([title],[first '# in title],3),IF([first '# in title]&gt;0,MID([desc],#REF!,3),VLOOKUP([productid],$G$2:$R$1386,8))))</f>
        <v>162</v>
      </c>
      <c r="S228" s="1" t="e">
        <f>IF([kw in desc]=[kw rough in title],[kw in desc]*1,IFERROR(LEFT([kw_dirty],3)*1,IFERROR(LEFT([kw_dirty],2)*1,"n.a.")))</f>
        <v>#N/A</v>
      </c>
      <c r="T228" s="1"/>
      <c r="U228" s="1" t="e">
        <f>VLOOKUP(Tabelle1[[#This Row],[productid]],Tabelle2[#All],2,FALSE)</f>
        <v>#N/A</v>
      </c>
    </row>
    <row r="229" spans="1:21" hidden="1">
      <c r="A229" t="s">
        <v>10363</v>
      </c>
      <c r="B229">
        <v>1591.58</v>
      </c>
      <c r="C229">
        <v>299105</v>
      </c>
      <c r="D229" t="s">
        <v>403</v>
      </c>
      <c r="E229" t="s">
        <v>404</v>
      </c>
      <c r="F229">
        <v>18406</v>
      </c>
      <c r="G229">
        <v>2417694</v>
      </c>
      <c r="H229">
        <f t="shared" si="3"/>
        <v>37</v>
      </c>
      <c r="I229">
        <f t="array" ref="I229">MIN(IFERROR(FIND(IstNumbers,A229),""))</f>
        <v>24</v>
      </c>
      <c r="J229" s="1" t="str">
        <f>IF([first '# in title]&lt;[pos kw in title],MID([title],[pos kw in title]-6,6),#N/A)</f>
        <v xml:space="preserve">(23,6 </v>
      </c>
      <c r="K229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29" s="1">
        <f>IFERROR(FIND("kW",[desc]),0)</f>
        <v>0</v>
      </c>
      <c r="M229">
        <f t="array" ref="M229">MIN(IFERROR(FIND(IstNumbers,E229),""))</f>
        <v>29</v>
      </c>
      <c r="N229" s="1" t="b">
        <f>IF([first '# in desc]&lt;[pos kw in desc],MID([desc],[pos kw in desc]-7,7))</f>
        <v>0</v>
      </c>
      <c r="O2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9" s="1" t="str">
        <f>TRIM(IF([first '# in desc]&lt;[pos kw in desc],MID([desc],[pos kw in desc]-6,6),FALSE))</f>
        <v>FALSCH</v>
      </c>
      <c r="Q229" s="1">
        <f>IF(LEN([manuell])=0,IFERROR([kw fine in title]*1,IFERROR(SUMPRODUCT(COUNTIF(IsDigits,MID([kw in desc],ROW($A$1:$A$150),1)))=LEN([kw in desc]),#N/A)),[manuell])</f>
        <v>23.6</v>
      </c>
      <c r="R229" s="1" t="e">
        <f>IF([pos kw in title]&gt;0,MID(J229,#REF!,4),IF([first '# in title]&gt;0,MID([title],[first '# in title],3),IF([first '# in title]&gt;0,MID([desc],#REF!,3),VLOOKUP([productid],$G$2:$R$1386,8))))</f>
        <v>#REF!</v>
      </c>
      <c r="S229" s="1" t="str">
        <f>IF([kw in desc]=[kw rough in title],[kw in desc]*1,IFERROR(LEFT([kw_dirty],3)*1,IFERROR(LEFT([kw_dirty],2)*1,"n.a.")))</f>
        <v>n.a.</v>
      </c>
      <c r="T229" s="1"/>
      <c r="U229" s="1">
        <f>VLOOKUP(Tabelle1[[#This Row],[productid]],Tabelle2[#All],2,FALSE)</f>
        <v>23.6</v>
      </c>
    </row>
    <row r="230" spans="1:21" hidden="1">
      <c r="A230" t="s">
        <v>306</v>
      </c>
      <c r="B230">
        <v>3198</v>
      </c>
      <c r="C230">
        <v>223861</v>
      </c>
      <c r="D230" t="s">
        <v>405</v>
      </c>
      <c r="E230" t="s">
        <v>406</v>
      </c>
      <c r="F230">
        <v>18406</v>
      </c>
      <c r="G230">
        <v>4021185</v>
      </c>
      <c r="H230">
        <f t="shared" si="3"/>
        <v>48</v>
      </c>
      <c r="I230">
        <f t="array" ref="I230">MIN(IFERROR(FIND(IstNumbers,A230),""))</f>
        <v>25</v>
      </c>
      <c r="J230" s="1" t="str">
        <f>IF([first '# in title]&lt;[pos kw in title],MID([title],[pos kw in title]-6,6),#N/A)</f>
        <v xml:space="preserve">H (16 </v>
      </c>
      <c r="K23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0" s="1">
        <f>IFERROR(FIND("kW",[desc]),0)</f>
        <v>0</v>
      </c>
      <c r="M230">
        <f t="array" ref="M230">MIN(IFERROR(FIND(IstNumbers,E230),""))</f>
        <v>20</v>
      </c>
      <c r="N230" s="1" t="b">
        <f>IF([first '# in desc]&lt;[pos kw in desc],MID([desc],[pos kw in desc]-7,7))</f>
        <v>0</v>
      </c>
      <c r="O2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0" s="1" t="str">
        <f>TRIM(IF([first '# in desc]&lt;[pos kw in desc],MID([desc],[pos kw in desc]-6,6),FALSE))</f>
        <v>FALSCH</v>
      </c>
      <c r="Q230" s="1">
        <f>IF(LEN([manuell])=0,IFERROR([kw fine in title]*1,IFERROR(SUMPRODUCT(COUNTIF(IsDigits,MID([kw in desc],ROW($A$1:$A$150),1)))=LEN([kw in desc]),#N/A)),[manuell])</f>
        <v>16</v>
      </c>
      <c r="R230" s="1" t="e">
        <f>IF([pos kw in title]&gt;0,MID(J230,#REF!,4),IF([first '# in title]&gt;0,MID([title],[first '# in title],3),IF([first '# in title]&gt;0,MID([desc],#REF!,3),VLOOKUP([productid],$G$2:$R$1386,8))))</f>
        <v>#REF!</v>
      </c>
      <c r="S230" s="1" t="str">
        <f>IF([kw in desc]=[kw rough in title],[kw in desc]*1,IFERROR(LEFT([kw_dirty],3)*1,IFERROR(LEFT([kw_dirty],2)*1,"n.a.")))</f>
        <v>n.a.</v>
      </c>
      <c r="T230" s="1"/>
      <c r="U230" s="1">
        <f>VLOOKUP(Tabelle1[[#This Row],[productid]],Tabelle2[#All],2,FALSE)</f>
        <v>16</v>
      </c>
    </row>
    <row r="231" spans="1:21" hidden="1">
      <c r="A231" t="s">
        <v>10362</v>
      </c>
      <c r="B231">
        <v>4781.84</v>
      </c>
      <c r="C231">
        <v>294528</v>
      </c>
      <c r="D231" t="s">
        <v>407</v>
      </c>
      <c r="E231" t="s">
        <v>408</v>
      </c>
      <c r="F231">
        <v>18406</v>
      </c>
      <c r="G231">
        <v>1064535</v>
      </c>
      <c r="H231">
        <f t="shared" si="3"/>
        <v>36</v>
      </c>
      <c r="I231">
        <f t="array" ref="I231">MIN(IFERROR(FIND(IstNumbers,A231),""))</f>
        <v>23</v>
      </c>
      <c r="J231" s="1" t="str">
        <f>IF([first '# in title]&lt;[pos kw in title],MID([title],[pos kw in title]-6,6),#N/A)</f>
        <v xml:space="preserve">(24,5 </v>
      </c>
      <c r="K231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31" s="1">
        <f>IFERROR(FIND("kW",[desc]),0)</f>
        <v>30</v>
      </c>
      <c r="M231">
        <f t="array" ref="M231">MIN(IFERROR(FIND(IstNumbers,E231),""))</f>
        <v>23</v>
      </c>
      <c r="N231" s="1" t="str">
        <f>IF([first '# in desc]&lt;[pos kw in desc],MID([desc],[pos kw in desc]-7,7))</f>
        <v xml:space="preserve">300 26 </v>
      </c>
      <c r="O231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31" s="1" t="str">
        <f>TRIM(IF([first '# in desc]&lt;[pos kw in desc],MID([desc],[pos kw in desc]-6,6),FALSE))</f>
        <v>00 26</v>
      </c>
      <c r="Q231" s="1">
        <f>IF(LEN([manuell])=0,IFERROR([kw fine in title]*1,IFERROR(SUMPRODUCT(COUNTIF(IsDigits,MID([kw in desc],ROW($A$1:$A$150),1)))=LEN([kw in desc]),#N/A)),[manuell])</f>
        <v>24.5</v>
      </c>
      <c r="R231" s="1" t="e">
        <f>IF([pos kw in title]&gt;0,MID(J231,#REF!,4),IF([first '# in title]&gt;0,MID([title],[first '# in title],3),IF([first '# in title]&gt;0,MID([desc],#REF!,3),VLOOKUP([productid],$G$2:$R$1386,8))))</f>
        <v>#REF!</v>
      </c>
      <c r="S231" s="1" t="str">
        <f>IF([kw in desc]=[kw rough in title],[kw in desc]*1,IFERROR(LEFT([kw_dirty],3)*1,IFERROR(LEFT([kw_dirty],2)*1,"n.a.")))</f>
        <v>n.a.</v>
      </c>
      <c r="T231" s="1"/>
      <c r="U231" s="1">
        <f>VLOOKUP(Tabelle1[[#This Row],[productid]],Tabelle2[#All],2,FALSE)</f>
        <v>24.5</v>
      </c>
    </row>
    <row r="232" spans="1:21">
      <c r="A232" t="s">
        <v>275</v>
      </c>
      <c r="B232">
        <v>3239</v>
      </c>
      <c r="C232">
        <v>223861</v>
      </c>
      <c r="D232" t="s">
        <v>409</v>
      </c>
      <c r="E232" t="s">
        <v>410</v>
      </c>
      <c r="F232">
        <v>18406</v>
      </c>
      <c r="G232">
        <v>3129258</v>
      </c>
      <c r="H232">
        <f t="shared" si="3"/>
        <v>0</v>
      </c>
      <c r="I232">
        <f t="array" ref="I232">MIN(IFERROR(FIND(IstNumbers,A232),""))</f>
        <v>21</v>
      </c>
      <c r="J232" s="1" t="e">
        <f>IF([first '# in title]&lt;[pos kw in title],MID([title],[pos kw in title]-6,6),#N/A)</f>
        <v>#N/A</v>
      </c>
      <c r="K232" s="1" t="e">
        <f>IFERROR(MID(SUBSTITUTE([kw rough in title],",","."),FIND("(",[kw rough in title])+1,20),SUBSTITUTE(IFERROR(MID([kw rough in title],FIND(" ",[kw rough in title])+1,20),[kw rough in title]),",","."))</f>
        <v>#N/A</v>
      </c>
      <c r="L232" s="1">
        <f>IFERROR(FIND("kW",[desc]),0)</f>
        <v>0</v>
      </c>
      <c r="M232">
        <f t="array" ref="M232">MIN(IFERROR(FIND(IstNumbers,E232),""))</f>
        <v>21</v>
      </c>
      <c r="N232" s="1" t="b">
        <f>IF([first '# in desc]&lt;[pos kw in desc],MID([desc],[pos kw in desc]-7,7))</f>
        <v>0</v>
      </c>
      <c r="O2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2" s="1" t="str">
        <f>TRIM(IF([first '# in desc]&lt;[pos kw in desc],MID([desc],[pos kw in desc]-6,6),FALSE))</f>
        <v>FALSCH</v>
      </c>
      <c r="Q232" s="1" t="b">
        <f>IF(LEN([manuell])=0,IFERROR([kw fine in title]*1,IFERROR(SUMPRODUCT(COUNTIF(IsDigits,MID([kw in desc],ROW($A$1:$A$150),1)))=LEN([kw in desc]),#N/A)),[manuell])</f>
        <v>0</v>
      </c>
      <c r="R232" s="1" t="str">
        <f>IF([pos kw in title]&gt;0,MID(J232,#REF!,4),IF([first '# in title]&gt;0,MID([title],[first '# in title],3),IF([first '# in title]&gt;0,MID([desc],#REF!,3),VLOOKUP([productid],$G$2:$R$1386,8))))</f>
        <v>-30</v>
      </c>
      <c r="S232" s="1" t="e">
        <f>IF([kw in desc]=[kw rough in title],[kw in desc]*1,IFERROR(LEFT([kw_dirty],3)*1,IFERROR(LEFT([kw_dirty],2)*1,"n.a.")))</f>
        <v>#N/A</v>
      </c>
      <c r="T232" s="1"/>
      <c r="U232" s="1" t="e">
        <f>VLOOKUP(Tabelle1[[#This Row],[productid]],Tabelle2[#All],2,FALSE)</f>
        <v>#N/A</v>
      </c>
    </row>
    <row r="233" spans="1:21" hidden="1">
      <c r="A233" t="s">
        <v>235</v>
      </c>
      <c r="B233">
        <v>2776.9</v>
      </c>
      <c r="C233">
        <v>288366</v>
      </c>
      <c r="D233" t="s">
        <v>411</v>
      </c>
      <c r="E233" t="s">
        <v>354</v>
      </c>
      <c r="F233">
        <v>18406</v>
      </c>
      <c r="G233">
        <v>1223708</v>
      </c>
      <c r="H233">
        <f t="shared" si="3"/>
        <v>30</v>
      </c>
      <c r="I233">
        <f t="array" ref="I233">MIN(IFERROR(FIND(IstNumbers,A233),""))</f>
        <v>20</v>
      </c>
      <c r="J233" s="1" t="str">
        <f>IF([first '# in title]&lt;[pos kw in title],MID([title],[pos kw in title]-6,6),#N/A)</f>
        <v xml:space="preserve">W (11 </v>
      </c>
      <c r="K233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33" s="1">
        <f>IFERROR(FIND("kW",[desc]),0)</f>
        <v>42</v>
      </c>
      <c r="M233">
        <f t="array" ref="M233">MIN(IFERROR(FIND(IstNumbers,E233),""))</f>
        <v>24</v>
      </c>
      <c r="N233" s="1" t="str">
        <f>IF([first '# in desc]&lt;[pos kw in desc],MID([desc],[pos kw in desc]-7,7))</f>
        <v xml:space="preserve">3HA 11 </v>
      </c>
      <c r="O233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233" s="1" t="str">
        <f>TRIM(IF([first '# in desc]&lt;[pos kw in desc],MID([desc],[pos kw in desc]-6,6),FALSE))</f>
        <v>HA 11</v>
      </c>
      <c r="Q233" s="1">
        <f>IF(LEN([manuell])=0,IFERROR([kw fine in title]*1,IFERROR(SUMPRODUCT(COUNTIF(IsDigits,MID([kw in desc],ROW($A$1:$A$150),1)))=LEN([kw in desc]),#N/A)),[manuell])</f>
        <v>11</v>
      </c>
      <c r="R233" s="1" t="e">
        <f>IF([pos kw in title]&gt;0,MID(J233,#REF!,4),IF([first '# in title]&gt;0,MID([title],[first '# in title],3),IF([first '# in title]&gt;0,MID([desc],#REF!,3),VLOOKUP([productid],$G$2:$R$1386,8))))</f>
        <v>#REF!</v>
      </c>
      <c r="S233" s="1" t="str">
        <f>IF([kw in desc]=[kw rough in title],[kw in desc]*1,IFERROR(LEFT([kw_dirty],3)*1,IFERROR(LEFT([kw_dirty],2)*1,"n.a.")))</f>
        <v>n.a.</v>
      </c>
      <c r="T233" s="1"/>
      <c r="U233" s="1">
        <f>VLOOKUP(Tabelle1[[#This Row],[productid]],Tabelle2[#All],2,FALSE)</f>
        <v>11</v>
      </c>
    </row>
    <row r="234" spans="1:21" hidden="1">
      <c r="A234" t="s">
        <v>238</v>
      </c>
      <c r="B234">
        <v>2334</v>
      </c>
      <c r="C234">
        <v>223861</v>
      </c>
      <c r="D234" t="s">
        <v>412</v>
      </c>
      <c r="E234" t="s">
        <v>413</v>
      </c>
      <c r="F234">
        <v>18406</v>
      </c>
      <c r="G234">
        <v>1098709</v>
      </c>
      <c r="H234">
        <f t="shared" si="3"/>
        <v>30</v>
      </c>
      <c r="I234">
        <f t="array" ref="I234">MIN(IFERROR(FIND(IstNumbers,A234),""))</f>
        <v>20</v>
      </c>
      <c r="J234" s="1" t="str">
        <f>IF([first '# in title]&lt;[pos kw in title],MID([title],[pos kw in title]-6,6),#N/A)</f>
        <v xml:space="preserve">W (26 </v>
      </c>
      <c r="K23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34" s="1">
        <f>IFERROR(FIND("kW",[desc]),0)</f>
        <v>33</v>
      </c>
      <c r="M234">
        <f t="array" ref="M234">MIN(IFERROR(FIND(IstNumbers,E234),""))</f>
        <v>24</v>
      </c>
      <c r="N234" s="1" t="str">
        <f>IF([first '# in desc]&lt;[pos kw in desc],MID([desc],[pos kw in desc]-7,7))</f>
        <v xml:space="preserve">0-W 26 </v>
      </c>
      <c r="O23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34" s="1" t="str">
        <f>TRIM(IF([first '# in desc]&lt;[pos kw in desc],MID([desc],[pos kw in desc]-6,6),FALSE))</f>
        <v>-W 26</v>
      </c>
      <c r="Q234" s="1">
        <f>IF(LEN([manuell])=0,IFERROR([kw fine in title]*1,IFERROR(SUMPRODUCT(COUNTIF(IsDigits,MID([kw in desc],ROW($A$1:$A$150),1)))=LEN([kw in desc]),#N/A)),[manuell])</f>
        <v>26</v>
      </c>
      <c r="R234" s="1" t="e">
        <f>IF([pos kw in title]&gt;0,MID(J234,#REF!,4),IF([first '# in title]&gt;0,MID([title],[first '# in title],3),IF([first '# in title]&gt;0,MID([desc],#REF!,3),VLOOKUP([productid],$G$2:$R$1386,8))))</f>
        <v>#REF!</v>
      </c>
      <c r="S234" s="1" t="str">
        <f>IF([kw in desc]=[kw rough in title],[kw in desc]*1,IFERROR(LEFT([kw_dirty],3)*1,IFERROR(LEFT([kw_dirty],2)*1,"n.a.")))</f>
        <v>n.a.</v>
      </c>
      <c r="T234" s="1"/>
      <c r="U234" s="1">
        <f>VLOOKUP(Tabelle1[[#This Row],[productid]],Tabelle2[#All],2,FALSE)</f>
        <v>26</v>
      </c>
    </row>
    <row r="235" spans="1:21" hidden="1">
      <c r="A235" t="s">
        <v>242</v>
      </c>
      <c r="B235">
        <v>2160</v>
      </c>
      <c r="C235">
        <v>289859</v>
      </c>
      <c r="D235" t="s">
        <v>414</v>
      </c>
      <c r="E235" t="s">
        <v>415</v>
      </c>
      <c r="F235">
        <v>18406</v>
      </c>
      <c r="G235">
        <v>1217855</v>
      </c>
      <c r="H235">
        <f t="shared" si="3"/>
        <v>45</v>
      </c>
      <c r="I235">
        <f t="array" ref="I235">MIN(IFERROR(FIND(IstNumbers,A235),""))</f>
        <v>24</v>
      </c>
      <c r="J235" s="1" t="str">
        <f>IF([first '# in title]&lt;[pos kw in title],MID([title],[pos kw in title]-6,6),#N/A)</f>
        <v xml:space="preserve">A (28 </v>
      </c>
      <c r="K23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35" s="1">
        <f>IFERROR(FIND("kW",[desc]),0)</f>
        <v>71</v>
      </c>
      <c r="M235">
        <f t="array" ref="M235">MIN(IFERROR(FIND(IstNumbers,E235),""))</f>
        <v>29</v>
      </c>
      <c r="N235" s="1" t="str">
        <f>IF([first '# in desc]&lt;[pos kw in desc],MID([desc],[pos kw in desc]-7,7))</f>
        <v xml:space="preserve">­me 28 </v>
      </c>
      <c r="O23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35" s="1" t="str">
        <f>TRIM(IF([first '# in desc]&lt;[pos kw in desc],MID([desc],[pos kw in desc]-6,6),FALSE))</f>
        <v>me 28</v>
      </c>
      <c r="Q235" s="1">
        <f>IF(LEN([manuell])=0,IFERROR([kw fine in title]*1,IFERROR(SUMPRODUCT(COUNTIF(IsDigits,MID([kw in desc],ROW($A$1:$A$150),1)))=LEN([kw in desc]),#N/A)),[manuell])</f>
        <v>28</v>
      </c>
      <c r="R235" s="1" t="e">
        <f>IF([pos kw in title]&gt;0,MID(J235,#REF!,4),IF([first '# in title]&gt;0,MID([title],[first '# in title],3),IF([first '# in title]&gt;0,MID([desc],#REF!,3),VLOOKUP([productid],$G$2:$R$1386,8))))</f>
        <v>#REF!</v>
      </c>
      <c r="S235" s="1" t="str">
        <f>IF([kw in desc]=[kw rough in title],[kw in desc]*1,IFERROR(LEFT([kw_dirty],3)*1,IFERROR(LEFT([kw_dirty],2)*1,"n.a.")))</f>
        <v>n.a.</v>
      </c>
      <c r="T235" s="1"/>
      <c r="U235" s="1">
        <f>VLOOKUP(Tabelle1[[#This Row],[productid]],Tabelle2[#All],2,FALSE)</f>
        <v>28</v>
      </c>
    </row>
    <row r="236" spans="1:21" hidden="1">
      <c r="A236" t="s">
        <v>416</v>
      </c>
      <c r="B236">
        <v>2928.86</v>
      </c>
      <c r="C236">
        <v>276812</v>
      </c>
      <c r="D236" t="s">
        <v>417</v>
      </c>
      <c r="E236" t="s">
        <v>418</v>
      </c>
      <c r="F236">
        <v>18406</v>
      </c>
      <c r="G236">
        <v>3862993</v>
      </c>
      <c r="H236">
        <f t="shared" si="3"/>
        <v>0</v>
      </c>
      <c r="I236">
        <f t="array" ref="I236">MIN(IFERROR(FIND(IstNumbers,A236),""))</f>
        <v>30</v>
      </c>
      <c r="J236" s="1" t="e">
        <f>IF([first '# in title]&lt;[pos kw in title],MID([title],[pos kw in title]-6,6),#N/A)</f>
        <v>#N/A</v>
      </c>
      <c r="K236" s="1" t="e">
        <f>IFERROR(MID(SUBSTITUTE([kw rough in title],",","."),FIND("(",[kw rough in title])+1,20),SUBSTITUTE(IFERROR(MID([kw rough in title],FIND(" ",[kw rough in title])+1,20),[kw rough in title]),",","."))</f>
        <v>#N/A</v>
      </c>
      <c r="L236" s="1">
        <f>IFERROR(FIND("kW",[desc]),0)</f>
        <v>61</v>
      </c>
      <c r="M236">
        <f t="array" ref="M236">MIN(IFERROR(FIND(IstNumbers,E236),""))</f>
        <v>48</v>
      </c>
      <c r="N236" s="1" t="str">
        <f>IF([first '# in desc]&lt;[pos kw in desc],MID([desc],[pos kw in desc]-7,7))</f>
        <v xml:space="preserve">A-W 15 </v>
      </c>
      <c r="O236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236" s="1" t="str">
        <f>TRIM(IF([first '# in desc]&lt;[pos kw in desc],MID([desc],[pos kw in desc]-6,6),FALSE))</f>
        <v>-W 15</v>
      </c>
      <c r="Q236" s="1" t="b">
        <f>IF(LEN([manuell])=0,IFERROR([kw fine in title]*1,IFERROR(SUMPRODUCT(COUNTIF(IsDigits,MID([kw in desc],ROW($A$1:$A$150),1)))=LEN([kw in desc]),#N/A)),[manuell])</f>
        <v>0</v>
      </c>
      <c r="R236" s="1" t="str">
        <f>IF([pos kw in title]&gt;0,MID(J236,#REF!,4),IF([first '# in title]&gt;0,MID([title],[first '# in title],3),IF([first '# in title]&gt;0,MID([desc],#REF!,3),VLOOKUP([productid],$G$2:$R$1386,8))))</f>
        <v>15-</v>
      </c>
      <c r="S236" s="1" t="e">
        <f>IF([kw in desc]=[kw rough in title],[kw in desc]*1,IFERROR(LEFT([kw_dirty],3)*1,IFERROR(LEFT([kw_dirty],2)*1,"n.a.")))</f>
        <v>#N/A</v>
      </c>
      <c r="T236" s="1"/>
      <c r="U236" s="1">
        <f>VLOOKUP(Tabelle1[[#This Row],[productid]],Tabelle2[#All],2,FALSE)</f>
        <v>15</v>
      </c>
    </row>
    <row r="237" spans="1:21" hidden="1">
      <c r="A237" t="s">
        <v>399</v>
      </c>
      <c r="B237">
        <v>2745</v>
      </c>
      <c r="C237">
        <v>9701</v>
      </c>
      <c r="D237" t="s">
        <v>419</v>
      </c>
      <c r="E237" t="s">
        <v>9</v>
      </c>
      <c r="F237">
        <v>18406</v>
      </c>
      <c r="G237">
        <v>3169125</v>
      </c>
      <c r="H237">
        <f t="shared" si="3"/>
        <v>29</v>
      </c>
      <c r="I237">
        <f t="array" ref="I237">MIN(IFERROR(FIND(IstNumbers,A237),""))</f>
        <v>21</v>
      </c>
      <c r="J237" s="1" t="str">
        <f>IF([first '# in title]&lt;[pos kw in title],MID([title],[pos kw in title]-6,6),#N/A)</f>
        <v xml:space="preserve"> F (14</v>
      </c>
      <c r="K237" s="1" t="str">
        <f>IFERROR(MID(SUBSTITUTE([kw rough in title],",","."),FIND("(",[kw rough in title])+1,20),SUBSTITUTE(IFERROR(MID([kw rough in title],FIND(" ",[kw rough in title])+1,20),[kw rough in title]),",","."))</f>
        <v>14</v>
      </c>
      <c r="L237" s="1">
        <f>IFERROR(FIND("kW",[desc]),0)</f>
        <v>0</v>
      </c>
      <c r="M237">
        <f t="array" ref="M237">MIN(IFERROR(FIND(IstNumbers,E237),""))</f>
        <v>0</v>
      </c>
      <c r="N237" s="1" t="b">
        <f>IF([first '# in desc]&lt;[pos kw in desc],MID([desc],[pos kw in desc]-7,7))</f>
        <v>0</v>
      </c>
      <c r="O2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7" s="1" t="str">
        <f>TRIM(IF([first '# in desc]&lt;[pos kw in desc],MID([desc],[pos kw in desc]-6,6),FALSE))</f>
        <v>FALSCH</v>
      </c>
      <c r="Q237" s="1">
        <f>IF(LEN([manuell])=0,IFERROR([kw fine in title]*1,IFERROR(SUMPRODUCT(COUNTIF(IsDigits,MID([kw in desc],ROW($A$1:$A$150),1)))=LEN([kw in desc]),#N/A)),[manuell])</f>
        <v>14</v>
      </c>
      <c r="R237" s="1" t="e">
        <f>IF([pos kw in title]&gt;0,MID(J237,#REF!,4),IF([first '# in title]&gt;0,MID([title],[first '# in title],3),IF([first '# in title]&gt;0,MID([desc],#REF!,3),VLOOKUP([productid],$G$2:$R$1386,8))))</f>
        <v>#REF!</v>
      </c>
      <c r="S237" s="1" t="str">
        <f>IF([kw in desc]=[kw rough in title],[kw in desc]*1,IFERROR(LEFT([kw_dirty],3)*1,IFERROR(LEFT([kw_dirty],2)*1,"n.a.")))</f>
        <v>n.a.</v>
      </c>
      <c r="T237" s="1"/>
      <c r="U237" s="1">
        <f>VLOOKUP(Tabelle1[[#This Row],[productid]],Tabelle2[#All],2,FALSE)</f>
        <v>14</v>
      </c>
    </row>
    <row r="238" spans="1:21">
      <c r="A238" t="s">
        <v>401</v>
      </c>
      <c r="B238">
        <v>2324.0100000000002</v>
      </c>
      <c r="C238">
        <v>9701</v>
      </c>
      <c r="D238" t="s">
        <v>420</v>
      </c>
      <c r="E238" t="s">
        <v>9</v>
      </c>
      <c r="F238">
        <v>18406</v>
      </c>
      <c r="G238">
        <v>1237676</v>
      </c>
      <c r="H238">
        <f t="shared" si="3"/>
        <v>0</v>
      </c>
      <c r="I238">
        <f t="array" ref="I238">MIN(IFERROR(FIND(IstNumbers,A238),""))</f>
        <v>24</v>
      </c>
      <c r="J238" s="1" t="e">
        <f>IF([first '# in title]&lt;[pos kw in title],MID([title],[pos kw in title]-6,6),#N/A)</f>
        <v>#N/A</v>
      </c>
      <c r="K238" s="1" t="e">
        <f>IFERROR(MID(SUBSTITUTE([kw rough in title],",","."),FIND("(",[kw rough in title])+1,20),SUBSTITUTE(IFERROR(MID([kw rough in title],FIND(" ",[kw rough in title])+1,20),[kw rough in title]),",","."))</f>
        <v>#N/A</v>
      </c>
      <c r="L238" s="1">
        <f>IFERROR(FIND("kW",[desc]),0)</f>
        <v>0</v>
      </c>
      <c r="M238">
        <f t="array" ref="M238">MIN(IFERROR(FIND(IstNumbers,E238),""))</f>
        <v>0</v>
      </c>
      <c r="N238" s="1" t="b">
        <f>IF([first '# in desc]&lt;[pos kw in desc],MID([desc],[pos kw in desc]-7,7))</f>
        <v>0</v>
      </c>
      <c r="O2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" s="1" t="str">
        <f>TRIM(IF([first '# in desc]&lt;[pos kw in desc],MID([desc],[pos kw in desc]-6,6),FALSE))</f>
        <v>FALSCH</v>
      </c>
      <c r="Q238" s="1" t="b">
        <f>IF(LEN([manuell])=0,IFERROR([kw fine in title]*1,IFERROR(SUMPRODUCT(COUNTIF(IsDigits,MID([kw in desc],ROW($A$1:$A$150),1)))=LEN([kw in desc]),#N/A)),[manuell])</f>
        <v>0</v>
      </c>
      <c r="R238" s="1" t="str">
        <f>IF([pos kw in title]&gt;0,MID(J238,#REF!,4),IF([first '# in title]&gt;0,MID([title],[first '# in title],3),IF([first '# in title]&gt;0,MID([desc],#REF!,3),VLOOKUP([productid],$G$2:$R$1386,8))))</f>
        <v>162</v>
      </c>
      <c r="S238" s="1" t="e">
        <f>IF([kw in desc]=[kw rough in title],[kw in desc]*1,IFERROR(LEFT([kw_dirty],3)*1,IFERROR(LEFT([kw_dirty],2)*1,"n.a.")))</f>
        <v>#N/A</v>
      </c>
      <c r="T238" s="1"/>
      <c r="U238" s="1" t="e">
        <f>VLOOKUP(Tabelle1[[#This Row],[productid]],Tabelle2[#All],2,FALSE)</f>
        <v>#N/A</v>
      </c>
    </row>
    <row r="239" spans="1:21" hidden="1">
      <c r="A239" t="s">
        <v>10363</v>
      </c>
      <c r="B239">
        <v>1625</v>
      </c>
      <c r="C239">
        <v>9701</v>
      </c>
      <c r="D239" t="s">
        <v>421</v>
      </c>
      <c r="E239" t="s">
        <v>9</v>
      </c>
      <c r="F239">
        <v>18406</v>
      </c>
      <c r="G239">
        <v>2417694</v>
      </c>
      <c r="H239">
        <f t="shared" si="3"/>
        <v>37</v>
      </c>
      <c r="I239">
        <f t="array" ref="I239">MIN(IFERROR(FIND(IstNumbers,A239),""))</f>
        <v>24</v>
      </c>
      <c r="J239" s="1" t="str">
        <f>IF([first '# in title]&lt;[pos kw in title],MID([title],[pos kw in title]-6,6),#N/A)</f>
        <v xml:space="preserve">(23,6 </v>
      </c>
      <c r="K239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39" s="1">
        <f>IFERROR(FIND("kW",[desc]),0)</f>
        <v>0</v>
      </c>
      <c r="M239">
        <f t="array" ref="M239">MIN(IFERROR(FIND(IstNumbers,E239),""))</f>
        <v>0</v>
      </c>
      <c r="N239" s="1" t="b">
        <f>IF([first '# in desc]&lt;[pos kw in desc],MID([desc],[pos kw in desc]-7,7))</f>
        <v>0</v>
      </c>
      <c r="O2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" s="1" t="str">
        <f>TRIM(IF([first '# in desc]&lt;[pos kw in desc],MID([desc],[pos kw in desc]-6,6),FALSE))</f>
        <v>FALSCH</v>
      </c>
      <c r="Q239" s="1">
        <f>IF(LEN([manuell])=0,IFERROR([kw fine in title]*1,IFERROR(SUMPRODUCT(COUNTIF(IsDigits,MID([kw in desc],ROW($A$1:$A$150),1)))=LEN([kw in desc]),#N/A)),[manuell])</f>
        <v>23.6</v>
      </c>
      <c r="R239" s="1" t="e">
        <f>IF([pos kw in title]&gt;0,MID(J239,#REF!,4),IF([first '# in title]&gt;0,MID([title],[first '# in title],3),IF([first '# in title]&gt;0,MID([desc],#REF!,3),VLOOKUP([productid],$G$2:$R$1386,8))))</f>
        <v>#REF!</v>
      </c>
      <c r="S239" s="1" t="str">
        <f>IF([kw in desc]=[kw rough in title],[kw in desc]*1,IFERROR(LEFT([kw_dirty],3)*1,IFERROR(LEFT([kw_dirty],2)*1,"n.a.")))</f>
        <v>n.a.</v>
      </c>
      <c r="T239" s="1"/>
      <c r="U239" s="1">
        <f>VLOOKUP(Tabelle1[[#This Row],[productid]],Tabelle2[#All],2,FALSE)</f>
        <v>23.6</v>
      </c>
    </row>
    <row r="240" spans="1:21" hidden="1">
      <c r="A240" t="s">
        <v>10362</v>
      </c>
      <c r="B240">
        <v>4799.8999999999996</v>
      </c>
      <c r="C240">
        <v>294528</v>
      </c>
      <c r="D240" t="s">
        <v>422</v>
      </c>
      <c r="E240" t="s">
        <v>423</v>
      </c>
      <c r="F240">
        <v>18406</v>
      </c>
      <c r="G240">
        <v>1064535</v>
      </c>
      <c r="H240">
        <f t="shared" si="3"/>
        <v>36</v>
      </c>
      <c r="I240">
        <f t="array" ref="I240">MIN(IFERROR(FIND(IstNumbers,A240),""))</f>
        <v>23</v>
      </c>
      <c r="J240" s="1" t="str">
        <f>IF([first '# in title]&lt;[pos kw in title],MID([title],[pos kw in title]-6,6),#N/A)</f>
        <v xml:space="preserve">(24,5 </v>
      </c>
      <c r="K240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40" s="1">
        <f>IFERROR(FIND("kW",[desc]),0)</f>
        <v>30</v>
      </c>
      <c r="M240">
        <f t="array" ref="M240">MIN(IFERROR(FIND(IstNumbers,E240),""))</f>
        <v>23</v>
      </c>
      <c r="N240" s="1" t="str">
        <f>IF([first '# in desc]&lt;[pos kw in desc],MID([desc],[pos kw in desc]-7,7))</f>
        <v xml:space="preserve">300 26 </v>
      </c>
      <c r="O240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40" s="1" t="str">
        <f>TRIM(IF([first '# in desc]&lt;[pos kw in desc],MID([desc],[pos kw in desc]-6,6),FALSE))</f>
        <v>00 26</v>
      </c>
      <c r="Q240" s="1">
        <f>IF(LEN([manuell])=0,IFERROR([kw fine in title]*1,IFERROR(SUMPRODUCT(COUNTIF(IsDigits,MID([kw in desc],ROW($A$1:$A$150),1)))=LEN([kw in desc]),#N/A)),[manuell])</f>
        <v>24.5</v>
      </c>
      <c r="R240" s="1" t="e">
        <f>IF([pos kw in title]&gt;0,MID(J240,#REF!,4),IF([first '# in title]&gt;0,MID([title],[first '# in title],3),IF([first '# in title]&gt;0,MID([desc],#REF!,3),VLOOKUP([productid],$G$2:$R$1386,8))))</f>
        <v>#REF!</v>
      </c>
      <c r="S240" s="1" t="str">
        <f>IF([kw in desc]=[kw rough in title],[kw in desc]*1,IFERROR(LEFT([kw_dirty],3)*1,IFERROR(LEFT([kw_dirty],2)*1,"n.a.")))</f>
        <v>n.a.</v>
      </c>
      <c r="T240" s="1"/>
      <c r="U240" s="1">
        <f>VLOOKUP(Tabelle1[[#This Row],[productid]],Tabelle2[#All],2,FALSE)</f>
        <v>24.5</v>
      </c>
    </row>
    <row r="241" spans="1:21">
      <c r="A241" t="s">
        <v>275</v>
      </c>
      <c r="B241">
        <v>3263</v>
      </c>
      <c r="C241">
        <v>223861</v>
      </c>
      <c r="D241" t="s">
        <v>424</v>
      </c>
      <c r="E241" t="s">
        <v>425</v>
      </c>
      <c r="F241">
        <v>18406</v>
      </c>
      <c r="G241">
        <v>3129258</v>
      </c>
      <c r="H241">
        <f t="shared" si="3"/>
        <v>0</v>
      </c>
      <c r="I241">
        <f t="array" ref="I241">MIN(IFERROR(FIND(IstNumbers,A241),""))</f>
        <v>21</v>
      </c>
      <c r="J241" s="1" t="e">
        <f>IF([first '# in title]&lt;[pos kw in title],MID([title],[pos kw in title]-6,6),#N/A)</f>
        <v>#N/A</v>
      </c>
      <c r="K241" s="1" t="e">
        <f>IFERROR(MID(SUBSTITUTE([kw rough in title],",","."),FIND("(",[kw rough in title])+1,20),SUBSTITUTE(IFERROR(MID([kw rough in title],FIND(" ",[kw rough in title])+1,20),[kw rough in title]),",","."))</f>
        <v>#N/A</v>
      </c>
      <c r="L241" s="1">
        <f>IFERROR(FIND("kW",[desc]),0)</f>
        <v>0</v>
      </c>
      <c r="M241">
        <f t="array" ref="M241">MIN(IFERROR(FIND(IstNumbers,E241),""))</f>
        <v>23</v>
      </c>
      <c r="N241" s="1" t="b">
        <f>IF([first '# in desc]&lt;[pos kw in desc],MID([desc],[pos kw in desc]-7,7))</f>
        <v>0</v>
      </c>
      <c r="O2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1" s="1" t="str">
        <f>TRIM(IF([first '# in desc]&lt;[pos kw in desc],MID([desc],[pos kw in desc]-6,6),FALSE))</f>
        <v>FALSCH</v>
      </c>
      <c r="Q241" s="1" t="b">
        <f>IF(LEN([manuell])=0,IFERROR([kw fine in title]*1,IFERROR(SUMPRODUCT(COUNTIF(IsDigits,MID([kw in desc],ROW($A$1:$A$150),1)))=LEN([kw in desc]),#N/A)),[manuell])</f>
        <v>0</v>
      </c>
      <c r="R241" s="1" t="str">
        <f>IF([pos kw in title]&gt;0,MID(J241,#REF!,4),IF([first '# in title]&gt;0,MID([title],[first '# in title],3),IF([first '# in title]&gt;0,MID([desc],#REF!,3),VLOOKUP([productid],$G$2:$R$1386,8))))</f>
        <v>-30</v>
      </c>
      <c r="S241" s="1" t="e">
        <f>IF([kw in desc]=[kw rough in title],[kw in desc]*1,IFERROR(LEFT([kw_dirty],3)*1,IFERROR(LEFT([kw_dirty],2)*1,"n.a.")))</f>
        <v>#N/A</v>
      </c>
      <c r="T241" s="1"/>
      <c r="U241" s="1" t="e">
        <f>VLOOKUP(Tabelle1[[#This Row],[productid]],Tabelle2[#All],2,FALSE)</f>
        <v>#N/A</v>
      </c>
    </row>
    <row r="242" spans="1:21" hidden="1">
      <c r="A242" t="s">
        <v>235</v>
      </c>
      <c r="B242">
        <v>2776.9</v>
      </c>
      <c r="C242">
        <v>288366</v>
      </c>
      <c r="D242" t="s">
        <v>426</v>
      </c>
      <c r="E242" t="s">
        <v>354</v>
      </c>
      <c r="F242">
        <v>18406</v>
      </c>
      <c r="G242">
        <v>1223708</v>
      </c>
      <c r="H242">
        <f t="shared" si="3"/>
        <v>30</v>
      </c>
      <c r="I242">
        <f t="array" ref="I242">MIN(IFERROR(FIND(IstNumbers,A242),""))</f>
        <v>20</v>
      </c>
      <c r="J242" s="1" t="str">
        <f>IF([first '# in title]&lt;[pos kw in title],MID([title],[pos kw in title]-6,6),#N/A)</f>
        <v xml:space="preserve">W (11 </v>
      </c>
      <c r="K242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42" s="1">
        <f>IFERROR(FIND("kW",[desc]),0)</f>
        <v>42</v>
      </c>
      <c r="M242">
        <f t="array" ref="M242">MIN(IFERROR(FIND(IstNumbers,E242),""))</f>
        <v>24</v>
      </c>
      <c r="N242" s="1" t="str">
        <f>IF([first '# in desc]&lt;[pos kw in desc],MID([desc],[pos kw in desc]-7,7))</f>
        <v xml:space="preserve">3HA 11 </v>
      </c>
      <c r="O242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242" s="1" t="str">
        <f>TRIM(IF([first '# in desc]&lt;[pos kw in desc],MID([desc],[pos kw in desc]-6,6),FALSE))</f>
        <v>HA 11</v>
      </c>
      <c r="Q242" s="1">
        <f>IF(LEN([manuell])=0,IFERROR([kw fine in title]*1,IFERROR(SUMPRODUCT(COUNTIF(IsDigits,MID([kw in desc],ROW($A$1:$A$150),1)))=LEN([kw in desc]),#N/A)),[manuell])</f>
        <v>11</v>
      </c>
      <c r="R242" s="1" t="e">
        <f>IF([pos kw in title]&gt;0,MID(J242,#REF!,4),IF([first '# in title]&gt;0,MID([title],[first '# in title],3),IF([first '# in title]&gt;0,MID([desc],#REF!,3),VLOOKUP([productid],$G$2:$R$1386,8))))</f>
        <v>#REF!</v>
      </c>
      <c r="S242" s="1" t="str">
        <f>IF([kw in desc]=[kw rough in title],[kw in desc]*1,IFERROR(LEFT([kw_dirty],3)*1,IFERROR(LEFT([kw_dirty],2)*1,"n.a.")))</f>
        <v>n.a.</v>
      </c>
      <c r="T242" s="1"/>
      <c r="U242" s="1">
        <f>VLOOKUP(Tabelle1[[#This Row],[productid]],Tabelle2[#All],2,FALSE)</f>
        <v>11</v>
      </c>
    </row>
    <row r="243" spans="1:21" hidden="1">
      <c r="A243" t="s">
        <v>238</v>
      </c>
      <c r="B243">
        <v>2511.9899999999998</v>
      </c>
      <c r="C243">
        <v>276812</v>
      </c>
      <c r="D243" t="s">
        <v>427</v>
      </c>
      <c r="E243" t="s">
        <v>428</v>
      </c>
      <c r="F243">
        <v>18406</v>
      </c>
      <c r="G243">
        <v>1098709</v>
      </c>
      <c r="H243">
        <f t="shared" si="3"/>
        <v>30</v>
      </c>
      <c r="I243">
        <f t="array" ref="I243">MIN(IFERROR(FIND(IstNumbers,A243),""))</f>
        <v>20</v>
      </c>
      <c r="J243" s="1" t="str">
        <f>IF([first '# in title]&lt;[pos kw in title],MID([title],[pos kw in title]-6,6),#N/A)</f>
        <v xml:space="preserve">W (26 </v>
      </c>
      <c r="K24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43" s="1">
        <f>IFERROR(FIND("kW",[desc]),0)</f>
        <v>63</v>
      </c>
      <c r="M243">
        <f t="array" ref="M243">MIN(IFERROR(FIND(IstNumbers,E243),""))</f>
        <v>24</v>
      </c>
      <c r="N243" s="1" t="str">
        <f>IF([first '# in desc]&lt;[pos kw in desc],MID([desc],[pos kw in desc]-7,7))</f>
        <v xml:space="preserve">- 26,0 </v>
      </c>
      <c r="O243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243" s="1" t="str">
        <f>TRIM(IF([first '# in desc]&lt;[pos kw in desc],MID([desc],[pos kw in desc]-6,6),FALSE))</f>
        <v>26,0</v>
      </c>
      <c r="Q243" s="1">
        <f>IF(LEN([manuell])=0,IFERROR([kw fine in title]*1,IFERROR(SUMPRODUCT(COUNTIF(IsDigits,MID([kw in desc],ROW($A$1:$A$150),1)))=LEN([kw in desc]),#N/A)),[manuell])</f>
        <v>26</v>
      </c>
      <c r="R243" s="1" t="e">
        <f>IF([pos kw in title]&gt;0,MID(J243,#REF!,4),IF([first '# in title]&gt;0,MID([title],[first '# in title],3),IF([first '# in title]&gt;0,MID([desc],#REF!,3),VLOOKUP([productid],$G$2:$R$1386,8))))</f>
        <v>#REF!</v>
      </c>
      <c r="S243" s="1" t="str">
        <f>IF([kw in desc]=[kw rough in title],[kw in desc]*1,IFERROR(LEFT([kw_dirty],3)*1,IFERROR(LEFT([kw_dirty],2)*1,"n.a.")))</f>
        <v>n.a.</v>
      </c>
      <c r="T243" s="1"/>
      <c r="U243" s="1">
        <f>VLOOKUP(Tabelle1[[#This Row],[productid]],Tabelle2[#All],2,FALSE)</f>
        <v>26</v>
      </c>
    </row>
    <row r="244" spans="1:21" hidden="1">
      <c r="A244" t="s">
        <v>242</v>
      </c>
      <c r="B244">
        <v>2160</v>
      </c>
      <c r="C244">
        <v>289859</v>
      </c>
      <c r="D244" t="s">
        <v>429</v>
      </c>
      <c r="E244" t="s">
        <v>430</v>
      </c>
      <c r="F244">
        <v>18406</v>
      </c>
      <c r="G244">
        <v>1217855</v>
      </c>
      <c r="H244">
        <f t="shared" si="3"/>
        <v>45</v>
      </c>
      <c r="I244">
        <f t="array" ref="I244">MIN(IFERROR(FIND(IstNumbers,A244),""))</f>
        <v>24</v>
      </c>
      <c r="J244" s="1" t="str">
        <f>IF([first '# in title]&lt;[pos kw in title],MID([title],[pos kw in title]-6,6),#N/A)</f>
        <v xml:space="preserve">A (28 </v>
      </c>
      <c r="K24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44" s="1">
        <f>IFERROR(FIND("kW",[desc]),0)</f>
        <v>71</v>
      </c>
      <c r="M244">
        <f t="array" ref="M244">MIN(IFERROR(FIND(IstNumbers,E244),""))</f>
        <v>29</v>
      </c>
      <c r="N244" s="1" t="str">
        <f>IF([first '# in desc]&lt;[pos kw in desc],MID([desc],[pos kw in desc]-7,7))</f>
        <v xml:space="preserve">­me 28 </v>
      </c>
      <c r="O24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44" s="1" t="str">
        <f>TRIM(IF([first '# in desc]&lt;[pos kw in desc],MID([desc],[pos kw in desc]-6,6),FALSE))</f>
        <v>me 28</v>
      </c>
      <c r="Q244" s="1">
        <f>IF(LEN([manuell])=0,IFERROR([kw fine in title]*1,IFERROR(SUMPRODUCT(COUNTIF(IsDigits,MID([kw in desc],ROW($A$1:$A$150),1)))=LEN([kw in desc]),#N/A)),[manuell])</f>
        <v>28</v>
      </c>
      <c r="R244" s="1" t="e">
        <f>IF([pos kw in title]&gt;0,MID(J244,#REF!,4),IF([first '# in title]&gt;0,MID([title],[first '# in title],3),IF([first '# in title]&gt;0,MID([desc],#REF!,3),VLOOKUP([productid],$G$2:$R$1386,8))))</f>
        <v>#REF!</v>
      </c>
      <c r="S244" s="1" t="str">
        <f>IF([kw in desc]=[kw rough in title],[kw in desc]*1,IFERROR(LEFT([kw_dirty],3)*1,IFERROR(LEFT([kw_dirty],2)*1,"n.a.")))</f>
        <v>n.a.</v>
      </c>
      <c r="T244" s="1"/>
      <c r="U244" s="1">
        <f>VLOOKUP(Tabelle1[[#This Row],[productid]],Tabelle2[#All],2,FALSE)</f>
        <v>28</v>
      </c>
    </row>
    <row r="245" spans="1:21">
      <c r="A245" t="s">
        <v>431</v>
      </c>
      <c r="B245">
        <v>3280.76</v>
      </c>
      <c r="C245">
        <v>299105</v>
      </c>
      <c r="D245" t="s">
        <v>432</v>
      </c>
      <c r="E245" t="s">
        <v>433</v>
      </c>
      <c r="F245">
        <v>18406</v>
      </c>
      <c r="G245">
        <v>3863945</v>
      </c>
      <c r="H245">
        <f t="shared" si="3"/>
        <v>0</v>
      </c>
      <c r="I245">
        <f t="array" ref="I245">MIN(IFERROR(FIND(IstNumbers,A245),""))</f>
        <v>21</v>
      </c>
      <c r="J245" s="1" t="e">
        <f>IF([first '# in title]&lt;[pos kw in title],MID([title],[pos kw in title]-6,6),#N/A)</f>
        <v>#N/A</v>
      </c>
      <c r="K245" s="1" t="e">
        <f>IFERROR(MID(SUBSTITUTE([kw rough in title],",","."),FIND("(",[kw rough in title])+1,20),SUBSTITUTE(IFERROR(MID([kw rough in title],FIND(" ",[kw rough in title])+1,20),[kw rough in title]),",","."))</f>
        <v>#N/A</v>
      </c>
      <c r="L245" s="1">
        <f>IFERROR(FIND("kW",[desc]),0)</f>
        <v>0</v>
      </c>
      <c r="M245">
        <f t="array" ref="M245">MIN(IFERROR(FIND(IstNumbers,E245),""))</f>
        <v>21</v>
      </c>
      <c r="N245" s="1" t="b">
        <f>IF([first '# in desc]&lt;[pos kw in desc],MID([desc],[pos kw in desc]-7,7))</f>
        <v>0</v>
      </c>
      <c r="O2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5" s="1" t="str">
        <f>TRIM(IF([first '# in desc]&lt;[pos kw in desc],MID([desc],[pos kw in desc]-6,6),FALSE))</f>
        <v>FALSCH</v>
      </c>
      <c r="Q245" s="1" t="b">
        <f>IF(LEN([manuell])=0,IFERROR([kw fine in title]*1,IFERROR(SUMPRODUCT(COUNTIF(IsDigits,MID([kw in desc],ROW($A$1:$A$150),1)))=LEN([kw in desc]),#N/A)),[manuell])</f>
        <v>0</v>
      </c>
      <c r="R245" s="1" t="str">
        <f>IF([pos kw in title]&gt;0,MID(J245,#REF!,4),IF([first '# in title]&gt;0,MID([title],[first '# in title],3),IF([first '# in title]&gt;0,MID([desc],#REF!,3),VLOOKUP([productid],$G$2:$R$1386,8))))</f>
        <v>-75</v>
      </c>
      <c r="S245" s="1" t="e">
        <f>IF([kw in desc]=[kw rough in title],[kw in desc]*1,IFERROR(LEFT([kw_dirty],3)*1,IFERROR(LEFT([kw_dirty],2)*1,"n.a.")))</f>
        <v>#N/A</v>
      </c>
      <c r="T245" s="1"/>
      <c r="U245" s="1" t="e">
        <f>VLOOKUP(Tabelle1[[#This Row],[productid]],Tabelle2[#All],2,FALSE)</f>
        <v>#N/A</v>
      </c>
    </row>
    <row r="246" spans="1:21" hidden="1">
      <c r="A246" t="s">
        <v>10363</v>
      </c>
      <c r="B246">
        <v>1668.13</v>
      </c>
      <c r="C246">
        <v>276812</v>
      </c>
      <c r="D246" t="s">
        <v>434</v>
      </c>
      <c r="E246" t="s">
        <v>435</v>
      </c>
      <c r="F246">
        <v>18406</v>
      </c>
      <c r="G246">
        <v>2417694</v>
      </c>
      <c r="H246">
        <f t="shared" si="3"/>
        <v>37</v>
      </c>
      <c r="I246">
        <f t="array" ref="I246">MIN(IFERROR(FIND(IstNumbers,A246),""))</f>
        <v>24</v>
      </c>
      <c r="J246" s="1" t="str">
        <f>IF([first '# in title]&lt;[pos kw in title],MID([title],[pos kw in title]-6,6),#N/A)</f>
        <v xml:space="preserve">(23,6 </v>
      </c>
      <c r="K246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46" s="1">
        <f>IFERROR(FIND("kW",[desc]),0)</f>
        <v>0</v>
      </c>
      <c r="M246">
        <f t="array" ref="M246">MIN(IFERROR(FIND(IstNumbers,E246),""))</f>
        <v>29</v>
      </c>
      <c r="N246" s="1" t="b">
        <f>IF([first '# in desc]&lt;[pos kw in desc],MID([desc],[pos kw in desc]-7,7))</f>
        <v>0</v>
      </c>
      <c r="O2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6" s="1" t="str">
        <f>TRIM(IF([first '# in desc]&lt;[pos kw in desc],MID([desc],[pos kw in desc]-6,6),FALSE))</f>
        <v>FALSCH</v>
      </c>
      <c r="Q246" s="1">
        <f>IF(LEN([manuell])=0,IFERROR([kw fine in title]*1,IFERROR(SUMPRODUCT(COUNTIF(IsDigits,MID([kw in desc],ROW($A$1:$A$150),1)))=LEN([kw in desc]),#N/A)),[manuell])</f>
        <v>23.6</v>
      </c>
      <c r="R246" s="1" t="e">
        <f>IF([pos kw in title]&gt;0,MID(J246,#REF!,4),IF([first '# in title]&gt;0,MID([title],[first '# in title],3),IF([first '# in title]&gt;0,MID([desc],#REF!,3),VLOOKUP([productid],$G$2:$R$1386,8))))</f>
        <v>#REF!</v>
      </c>
      <c r="S246" s="1" t="str">
        <f>IF([kw in desc]=[kw rough in title],[kw in desc]*1,IFERROR(LEFT([kw_dirty],3)*1,IFERROR(LEFT([kw_dirty],2)*1,"n.a.")))</f>
        <v>n.a.</v>
      </c>
      <c r="T246" s="1"/>
      <c r="U246" s="1">
        <f>VLOOKUP(Tabelle1[[#This Row],[productid]],Tabelle2[#All],2,FALSE)</f>
        <v>23.6</v>
      </c>
    </row>
    <row r="247" spans="1:21" hidden="1">
      <c r="A247" t="s">
        <v>10362</v>
      </c>
      <c r="B247">
        <v>5066.46</v>
      </c>
      <c r="C247">
        <v>294528</v>
      </c>
      <c r="D247" t="s">
        <v>436</v>
      </c>
      <c r="E247" t="s">
        <v>437</v>
      </c>
      <c r="F247">
        <v>18406</v>
      </c>
      <c r="G247">
        <v>1064535</v>
      </c>
      <c r="H247">
        <f t="shared" si="3"/>
        <v>36</v>
      </c>
      <c r="I247">
        <f t="array" ref="I247">MIN(IFERROR(FIND(IstNumbers,A247),""))</f>
        <v>23</v>
      </c>
      <c r="J247" s="1" t="str">
        <f>IF([first '# in title]&lt;[pos kw in title],MID([title],[pos kw in title]-6,6),#N/A)</f>
        <v xml:space="preserve">(24,5 </v>
      </c>
      <c r="K247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47" s="1">
        <f>IFERROR(FIND("kW",[desc]),0)</f>
        <v>0</v>
      </c>
      <c r="M247">
        <f t="array" ref="M247">MIN(IFERROR(FIND(IstNumbers,E247),""))</f>
        <v>23</v>
      </c>
      <c r="N247" s="1" t="b">
        <f>IF([first '# in desc]&lt;[pos kw in desc],MID([desc],[pos kw in desc]-7,7))</f>
        <v>0</v>
      </c>
      <c r="O2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7" s="1" t="str">
        <f>TRIM(IF([first '# in desc]&lt;[pos kw in desc],MID([desc],[pos kw in desc]-6,6),FALSE))</f>
        <v>FALSCH</v>
      </c>
      <c r="Q247" s="1">
        <f>IF(LEN([manuell])=0,IFERROR([kw fine in title]*1,IFERROR(SUMPRODUCT(COUNTIF(IsDigits,MID([kw in desc],ROW($A$1:$A$150),1)))=LEN([kw in desc]),#N/A)),[manuell])</f>
        <v>24.5</v>
      </c>
      <c r="R247" s="1" t="e">
        <f>IF([pos kw in title]&gt;0,MID(J247,#REF!,4),IF([first '# in title]&gt;0,MID([title],[first '# in title],3),IF([first '# in title]&gt;0,MID([desc],#REF!,3),VLOOKUP([productid],$G$2:$R$1386,8))))</f>
        <v>#REF!</v>
      </c>
      <c r="S247" s="1" t="str">
        <f>IF([kw in desc]=[kw rough in title],[kw in desc]*1,IFERROR(LEFT([kw_dirty],3)*1,IFERROR(LEFT([kw_dirty],2)*1,"n.a.")))</f>
        <v>n.a.</v>
      </c>
      <c r="T247" s="1"/>
      <c r="U247" s="1">
        <f>VLOOKUP(Tabelle1[[#This Row],[productid]],Tabelle2[#All],2,FALSE)</f>
        <v>24.5</v>
      </c>
    </row>
    <row r="248" spans="1:21">
      <c r="A248" t="s">
        <v>275</v>
      </c>
      <c r="B248">
        <v>3278.5</v>
      </c>
      <c r="C248">
        <v>288366</v>
      </c>
      <c r="D248" t="s">
        <v>438</v>
      </c>
      <c r="E248" t="s">
        <v>439</v>
      </c>
      <c r="F248">
        <v>18406</v>
      </c>
      <c r="G248">
        <v>3129258</v>
      </c>
      <c r="H248">
        <f t="shared" si="3"/>
        <v>0</v>
      </c>
      <c r="I248">
        <f t="array" ref="I248">MIN(IFERROR(FIND(IstNumbers,A248),""))</f>
        <v>21</v>
      </c>
      <c r="J248" s="1" t="e">
        <f>IF([first '# in title]&lt;[pos kw in title],MID([title],[pos kw in title]-6,6),#N/A)</f>
        <v>#N/A</v>
      </c>
      <c r="K248" s="1" t="e">
        <f>IFERROR(MID(SUBSTITUTE([kw rough in title],",","."),FIND("(",[kw rough in title])+1,20),SUBSTITUTE(IFERROR(MID([kw rough in title],FIND(" ",[kw rough in title])+1,20),[kw rough in title]),",","."))</f>
        <v>#N/A</v>
      </c>
      <c r="L248" s="1">
        <f>IFERROR(FIND("kW",[desc]),0)</f>
        <v>0</v>
      </c>
      <c r="M248">
        <f t="array" ref="M248">MIN(IFERROR(FIND(IstNumbers,E248),""))</f>
        <v>10</v>
      </c>
      <c r="N248" s="1" t="b">
        <f>IF([first '# in desc]&lt;[pos kw in desc],MID([desc],[pos kw in desc]-7,7))</f>
        <v>0</v>
      </c>
      <c r="O2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8" s="1" t="str">
        <f>TRIM(IF([first '# in desc]&lt;[pos kw in desc],MID([desc],[pos kw in desc]-6,6),FALSE))</f>
        <v>FALSCH</v>
      </c>
      <c r="Q248" s="1" t="b">
        <f>IF(LEN([manuell])=0,IFERROR([kw fine in title]*1,IFERROR(SUMPRODUCT(COUNTIF(IsDigits,MID([kw in desc],ROW($A$1:$A$150),1)))=LEN([kw in desc]),#N/A)),[manuell])</f>
        <v>0</v>
      </c>
      <c r="R248" s="1" t="str">
        <f>IF([pos kw in title]&gt;0,MID(J248,#REF!,4),IF([first '# in title]&gt;0,MID([title],[first '# in title],3),IF([first '# in title]&gt;0,MID([desc],#REF!,3),VLOOKUP([productid],$G$2:$R$1386,8))))</f>
        <v>-30</v>
      </c>
      <c r="S248" s="1" t="e">
        <f>IF([kw in desc]=[kw rough in title],[kw in desc]*1,IFERROR(LEFT([kw_dirty],3)*1,IFERROR(LEFT([kw_dirty],2)*1,"n.a.")))</f>
        <v>#N/A</v>
      </c>
      <c r="T248" s="1"/>
      <c r="U248" s="1" t="e">
        <f>VLOOKUP(Tabelle1[[#This Row],[productid]],Tabelle2[#All],2,FALSE)</f>
        <v>#N/A</v>
      </c>
    </row>
    <row r="249" spans="1:21" hidden="1">
      <c r="A249" t="s">
        <v>235</v>
      </c>
      <c r="B249">
        <v>3059.93</v>
      </c>
      <c r="C249">
        <v>294528</v>
      </c>
      <c r="D249" t="s">
        <v>440</v>
      </c>
      <c r="E249" t="s">
        <v>441</v>
      </c>
      <c r="F249">
        <v>18406</v>
      </c>
      <c r="G249">
        <v>1223708</v>
      </c>
      <c r="H249">
        <f t="shared" si="3"/>
        <v>30</v>
      </c>
      <c r="I249">
        <f t="array" ref="I249">MIN(IFERROR(FIND(IstNumbers,A249),""))</f>
        <v>20</v>
      </c>
      <c r="J249" s="1" t="str">
        <f>IF([first '# in title]&lt;[pos kw in title],MID([title],[pos kw in title]-6,6),#N/A)</f>
        <v xml:space="preserve">W (11 </v>
      </c>
      <c r="K249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49" s="1">
        <f>IFERROR(FIND("kW",[desc]),0)</f>
        <v>27</v>
      </c>
      <c r="M249">
        <f t="array" ref="M249">MIN(IFERROR(FIND(IstNumbers,E249),""))</f>
        <v>19</v>
      </c>
      <c r="N249" s="1" t="str">
        <f>IF([first '# in desc]&lt;[pos kw in desc],MID([desc],[pos kw in desc]-7,7))</f>
        <v>00-W 11</v>
      </c>
      <c r="O249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249" s="1" t="str">
        <f>TRIM(IF([first '# in desc]&lt;[pos kw in desc],MID([desc],[pos kw in desc]-6,6),FALSE))</f>
        <v>0-W 11</v>
      </c>
      <c r="Q249" s="1">
        <f>IF(LEN([manuell])=0,IFERROR([kw fine in title]*1,IFERROR(SUMPRODUCT(COUNTIF(IsDigits,MID([kw in desc],ROW($A$1:$A$150),1)))=LEN([kw in desc]),#N/A)),[manuell])</f>
        <v>11</v>
      </c>
      <c r="R249" s="1" t="e">
        <f>IF([pos kw in title]&gt;0,MID(J249,#REF!,4),IF([first '# in title]&gt;0,MID([title],[first '# in title],3),IF([first '# in title]&gt;0,MID([desc],#REF!,3),VLOOKUP([productid],$G$2:$R$1386,8))))</f>
        <v>#REF!</v>
      </c>
      <c r="S249" s="1" t="str">
        <f>IF([kw in desc]=[kw rough in title],[kw in desc]*1,IFERROR(LEFT([kw_dirty],3)*1,IFERROR(LEFT([kw_dirty],2)*1,"n.a.")))</f>
        <v>n.a.</v>
      </c>
      <c r="T249" s="1"/>
      <c r="U249" s="1">
        <f>VLOOKUP(Tabelle1[[#This Row],[productid]],Tabelle2[#All],2,FALSE)</f>
        <v>11</v>
      </c>
    </row>
    <row r="250" spans="1:21" hidden="1">
      <c r="A250" t="s">
        <v>238</v>
      </c>
      <c r="B250">
        <v>2518.81</v>
      </c>
      <c r="C250">
        <v>294528</v>
      </c>
      <c r="D250" t="s">
        <v>442</v>
      </c>
      <c r="E250" t="s">
        <v>443</v>
      </c>
      <c r="F250">
        <v>18406</v>
      </c>
      <c r="G250">
        <v>1098709</v>
      </c>
      <c r="H250">
        <f t="shared" si="3"/>
        <v>30</v>
      </c>
      <c r="I250">
        <f t="array" ref="I250">MIN(IFERROR(FIND(IstNumbers,A250),""))</f>
        <v>20</v>
      </c>
      <c r="J250" s="1" t="str">
        <f>IF([first '# in title]&lt;[pos kw in title],MID([title],[pos kw in title]-6,6),#N/A)</f>
        <v xml:space="preserve">W (26 </v>
      </c>
      <c r="K25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50" s="1">
        <f>IFERROR(FIND("kW",[desc]),0)</f>
        <v>0</v>
      </c>
      <c r="M250">
        <f t="array" ref="M250">MIN(IFERROR(FIND(IstNumbers,E250),""))</f>
        <v>42</v>
      </c>
      <c r="N250" s="1" t="b">
        <f>IF([first '# in desc]&lt;[pos kw in desc],MID([desc],[pos kw in desc]-7,7))</f>
        <v>0</v>
      </c>
      <c r="O2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0" s="1" t="str">
        <f>TRIM(IF([first '# in desc]&lt;[pos kw in desc],MID([desc],[pos kw in desc]-6,6),FALSE))</f>
        <v>FALSCH</v>
      </c>
      <c r="Q250" s="1">
        <f>IF(LEN([manuell])=0,IFERROR([kw fine in title]*1,IFERROR(SUMPRODUCT(COUNTIF(IsDigits,MID([kw in desc],ROW($A$1:$A$150),1)))=LEN([kw in desc]),#N/A)),[manuell])</f>
        <v>26</v>
      </c>
      <c r="R250" s="1" t="e">
        <f>IF([pos kw in title]&gt;0,MID(J250,#REF!,4),IF([first '# in title]&gt;0,MID([title],[first '# in title],3),IF([first '# in title]&gt;0,MID([desc],#REF!,3),VLOOKUP([productid],$G$2:$R$1386,8))))</f>
        <v>#REF!</v>
      </c>
      <c r="S250" s="1" t="str">
        <f>IF([kw in desc]=[kw rough in title],[kw in desc]*1,IFERROR(LEFT([kw_dirty],3)*1,IFERROR(LEFT([kw_dirty],2)*1,"n.a.")))</f>
        <v>n.a.</v>
      </c>
      <c r="T250" s="1"/>
      <c r="U250" s="1">
        <f>VLOOKUP(Tabelle1[[#This Row],[productid]],Tabelle2[#All],2,FALSE)</f>
        <v>26</v>
      </c>
    </row>
    <row r="251" spans="1:21" hidden="1">
      <c r="A251" t="s">
        <v>242</v>
      </c>
      <c r="B251">
        <v>2165</v>
      </c>
      <c r="C251">
        <v>289859</v>
      </c>
      <c r="D251" t="s">
        <v>444</v>
      </c>
      <c r="E251" t="s">
        <v>445</v>
      </c>
      <c r="F251">
        <v>18406</v>
      </c>
      <c r="G251">
        <v>1217855</v>
      </c>
      <c r="H251">
        <f t="shared" si="3"/>
        <v>45</v>
      </c>
      <c r="I251">
        <f t="array" ref="I251">MIN(IFERROR(FIND(IstNumbers,A251),""))</f>
        <v>24</v>
      </c>
      <c r="J251" s="1" t="str">
        <f>IF([first '# in title]&lt;[pos kw in title],MID([title],[pos kw in title]-6,6),#N/A)</f>
        <v xml:space="preserve">A (28 </v>
      </c>
      <c r="K251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51" s="1">
        <f>IFERROR(FIND("kW",[desc]),0)</f>
        <v>71</v>
      </c>
      <c r="M251">
        <f t="array" ref="M251">MIN(IFERROR(FIND(IstNumbers,E251),""))</f>
        <v>29</v>
      </c>
      <c r="N251" s="1" t="str">
        <f>IF([first '# in desc]&lt;[pos kw in desc],MID([desc],[pos kw in desc]-7,7))</f>
        <v xml:space="preserve">­me 28 </v>
      </c>
      <c r="O25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51" s="1" t="str">
        <f>TRIM(IF([first '# in desc]&lt;[pos kw in desc],MID([desc],[pos kw in desc]-6,6),FALSE))</f>
        <v>me 28</v>
      </c>
      <c r="Q251" s="1">
        <f>IF(LEN([manuell])=0,IFERROR([kw fine in title]*1,IFERROR(SUMPRODUCT(COUNTIF(IsDigits,MID([kw in desc],ROW($A$1:$A$150),1)))=LEN([kw in desc]),#N/A)),[manuell])</f>
        <v>28</v>
      </c>
      <c r="R251" s="1" t="e">
        <f>IF([pos kw in title]&gt;0,MID(J251,#REF!,4),IF([first '# in title]&gt;0,MID([title],[first '# in title],3),IF([first '# in title]&gt;0,MID([desc],#REF!,3),VLOOKUP([productid],$G$2:$R$1386,8))))</f>
        <v>#REF!</v>
      </c>
      <c r="S251" s="1" t="str">
        <f>IF([kw in desc]=[kw rough in title],[kw in desc]*1,IFERROR(LEFT([kw_dirty],3)*1,IFERROR(LEFT([kw_dirty],2)*1,"n.a.")))</f>
        <v>n.a.</v>
      </c>
      <c r="T251" s="1"/>
      <c r="U251" s="1">
        <f>VLOOKUP(Tabelle1[[#This Row],[productid]],Tabelle2[#All],2,FALSE)</f>
        <v>28</v>
      </c>
    </row>
    <row r="252" spans="1:21">
      <c r="A252" t="s">
        <v>431</v>
      </c>
      <c r="B252">
        <v>3533.59</v>
      </c>
      <c r="C252">
        <v>9701</v>
      </c>
      <c r="D252" t="s">
        <v>446</v>
      </c>
      <c r="E252" t="s">
        <v>9</v>
      </c>
      <c r="F252">
        <v>18406</v>
      </c>
      <c r="G252">
        <v>3863945</v>
      </c>
      <c r="H252">
        <f t="shared" si="3"/>
        <v>0</v>
      </c>
      <c r="I252">
        <f t="array" ref="I252">MIN(IFERROR(FIND(IstNumbers,A252),""))</f>
        <v>21</v>
      </c>
      <c r="J252" s="1" t="e">
        <f>IF([first '# in title]&lt;[pos kw in title],MID([title],[pos kw in title]-6,6),#N/A)</f>
        <v>#N/A</v>
      </c>
      <c r="K252" s="1" t="e">
        <f>IFERROR(MID(SUBSTITUTE([kw rough in title],",","."),FIND("(",[kw rough in title])+1,20),SUBSTITUTE(IFERROR(MID([kw rough in title],FIND(" ",[kw rough in title])+1,20),[kw rough in title]),",","."))</f>
        <v>#N/A</v>
      </c>
      <c r="L252" s="1">
        <f>IFERROR(FIND("kW",[desc]),0)</f>
        <v>0</v>
      </c>
      <c r="M252">
        <f t="array" ref="M252">MIN(IFERROR(FIND(IstNumbers,E252),""))</f>
        <v>0</v>
      </c>
      <c r="N252" s="1" t="b">
        <f>IF([first '# in desc]&lt;[pos kw in desc],MID([desc],[pos kw in desc]-7,7))</f>
        <v>0</v>
      </c>
      <c r="O2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" s="1" t="str">
        <f>TRIM(IF([first '# in desc]&lt;[pos kw in desc],MID([desc],[pos kw in desc]-6,6),FALSE))</f>
        <v>FALSCH</v>
      </c>
      <c r="Q252" s="1" t="b">
        <f>IF(LEN([manuell])=0,IFERROR([kw fine in title]*1,IFERROR(SUMPRODUCT(COUNTIF(IsDigits,MID([kw in desc],ROW($A$1:$A$150),1)))=LEN([kw in desc]),#N/A)),[manuell])</f>
        <v>0</v>
      </c>
      <c r="R252" s="1" t="str">
        <f>IF([pos kw in title]&gt;0,MID(J252,#REF!,4),IF([first '# in title]&gt;0,MID([title],[first '# in title],3),IF([first '# in title]&gt;0,MID([desc],#REF!,3),VLOOKUP([productid],$G$2:$R$1386,8))))</f>
        <v>-75</v>
      </c>
      <c r="S252" s="1" t="e">
        <f>IF([kw in desc]=[kw rough in title],[kw in desc]*1,IFERROR(LEFT([kw_dirty],3)*1,IFERROR(LEFT([kw_dirty],2)*1,"n.a.")))</f>
        <v>#N/A</v>
      </c>
      <c r="T252" s="1"/>
      <c r="U252" s="1" t="e">
        <f>VLOOKUP(Tabelle1[[#This Row],[productid]],Tabelle2[#All],2,FALSE)</f>
        <v>#N/A</v>
      </c>
    </row>
    <row r="253" spans="1:21" hidden="1">
      <c r="A253" t="s">
        <v>10363</v>
      </c>
      <c r="B253">
        <v>1668.13</v>
      </c>
      <c r="C253">
        <v>276812</v>
      </c>
      <c r="D253" t="s">
        <v>447</v>
      </c>
      <c r="E253" t="s">
        <v>404</v>
      </c>
      <c r="F253">
        <v>18406</v>
      </c>
      <c r="G253">
        <v>2417694</v>
      </c>
      <c r="H253">
        <f t="shared" si="3"/>
        <v>37</v>
      </c>
      <c r="I253">
        <f t="array" ref="I253">MIN(IFERROR(FIND(IstNumbers,A253),""))</f>
        <v>24</v>
      </c>
      <c r="J253" s="1" t="str">
        <f>IF([first '# in title]&lt;[pos kw in title],MID([title],[pos kw in title]-6,6),#N/A)</f>
        <v xml:space="preserve">(23,6 </v>
      </c>
      <c r="K253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53" s="1">
        <f>IFERROR(FIND("kW",[desc]),0)</f>
        <v>0</v>
      </c>
      <c r="M253">
        <f t="array" ref="M253">MIN(IFERROR(FIND(IstNumbers,E253),""))</f>
        <v>29</v>
      </c>
      <c r="N253" s="1" t="b">
        <f>IF([first '# in desc]&lt;[pos kw in desc],MID([desc],[pos kw in desc]-7,7))</f>
        <v>0</v>
      </c>
      <c r="O2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3" s="1" t="str">
        <f>TRIM(IF([first '# in desc]&lt;[pos kw in desc],MID([desc],[pos kw in desc]-6,6),FALSE))</f>
        <v>FALSCH</v>
      </c>
      <c r="Q253" s="1">
        <f>IF(LEN([manuell])=0,IFERROR([kw fine in title]*1,IFERROR(SUMPRODUCT(COUNTIF(IsDigits,MID([kw in desc],ROW($A$1:$A$150),1)))=LEN([kw in desc]),#N/A)),[manuell])</f>
        <v>23.6</v>
      </c>
      <c r="R253" s="1" t="e">
        <f>IF([pos kw in title]&gt;0,MID(J253,#REF!,4),IF([first '# in title]&gt;0,MID([title],[first '# in title],3),IF([first '# in title]&gt;0,MID([desc],#REF!,3),VLOOKUP([productid],$G$2:$R$1386,8))))</f>
        <v>#REF!</v>
      </c>
      <c r="S253" s="1" t="str">
        <f>IF([kw in desc]=[kw rough in title],[kw in desc]*1,IFERROR(LEFT([kw_dirty],3)*1,IFERROR(LEFT([kw_dirty],2)*1,"n.a.")))</f>
        <v>n.a.</v>
      </c>
      <c r="T253" s="1"/>
      <c r="U253" s="1">
        <f>VLOOKUP(Tabelle1[[#This Row],[productid]],Tabelle2[#All],2,FALSE)</f>
        <v>23.6</v>
      </c>
    </row>
    <row r="254" spans="1:21" hidden="1">
      <c r="A254" t="s">
        <v>10362</v>
      </c>
      <c r="B254">
        <v>5229.38</v>
      </c>
      <c r="C254">
        <v>276812</v>
      </c>
      <c r="D254" t="s">
        <v>448</v>
      </c>
      <c r="E254" t="s">
        <v>449</v>
      </c>
      <c r="F254">
        <v>18406</v>
      </c>
      <c r="G254">
        <v>1064535</v>
      </c>
      <c r="H254">
        <f t="shared" si="3"/>
        <v>36</v>
      </c>
      <c r="I254">
        <f t="array" ref="I254">MIN(IFERROR(FIND(IstNumbers,A254),""))</f>
        <v>23</v>
      </c>
      <c r="J254" s="1" t="str">
        <f>IF([first '# in title]&lt;[pos kw in title],MID([title],[pos kw in title]-6,6),#N/A)</f>
        <v xml:space="preserve">(24,5 </v>
      </c>
      <c r="K254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54" s="1">
        <f>IFERROR(FIND("kW",[desc]),0)</f>
        <v>41</v>
      </c>
      <c r="M254">
        <f t="array" ref="M254">MIN(IFERROR(FIND(IstNumbers,E254),""))</f>
        <v>34</v>
      </c>
      <c r="N254" s="1" t="str">
        <f>IF([first '# in desc]&lt;[pos kw in desc],MID([desc],[pos kw in desc]-7,7))</f>
        <v xml:space="preserve">300 26 </v>
      </c>
      <c r="O25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54" s="1" t="str">
        <f>TRIM(IF([first '# in desc]&lt;[pos kw in desc],MID([desc],[pos kw in desc]-6,6),FALSE))</f>
        <v>00 26</v>
      </c>
      <c r="Q254" s="1">
        <f>IF(LEN([manuell])=0,IFERROR([kw fine in title]*1,IFERROR(SUMPRODUCT(COUNTIF(IsDigits,MID([kw in desc],ROW($A$1:$A$150),1)))=LEN([kw in desc]),#N/A)),[manuell])</f>
        <v>24.5</v>
      </c>
      <c r="R254" s="1" t="e">
        <f>IF([pos kw in title]&gt;0,MID(J254,#REF!,4),IF([first '# in title]&gt;0,MID([title],[first '# in title],3),IF([first '# in title]&gt;0,MID([desc],#REF!,3),VLOOKUP([productid],$G$2:$R$1386,8))))</f>
        <v>#REF!</v>
      </c>
      <c r="S254" s="1" t="str">
        <f>IF([kw in desc]=[kw rough in title],[kw in desc]*1,IFERROR(LEFT([kw_dirty],3)*1,IFERROR(LEFT([kw_dirty],2)*1,"n.a.")))</f>
        <v>n.a.</v>
      </c>
      <c r="T254" s="1"/>
      <c r="U254" s="1">
        <f>VLOOKUP(Tabelle1[[#This Row],[productid]],Tabelle2[#All],2,FALSE)</f>
        <v>24.5</v>
      </c>
    </row>
    <row r="255" spans="1:21">
      <c r="A255" t="s">
        <v>275</v>
      </c>
      <c r="B255">
        <v>3340.5</v>
      </c>
      <c r="C255">
        <v>288366</v>
      </c>
      <c r="D255" t="s">
        <v>450</v>
      </c>
      <c r="E255" t="s">
        <v>451</v>
      </c>
      <c r="F255">
        <v>18406</v>
      </c>
      <c r="G255">
        <v>3129258</v>
      </c>
      <c r="H255">
        <f t="shared" si="3"/>
        <v>0</v>
      </c>
      <c r="I255">
        <f t="array" ref="I255">MIN(IFERROR(FIND(IstNumbers,A255),""))</f>
        <v>21</v>
      </c>
      <c r="J255" s="1" t="e">
        <f>IF([first '# in title]&lt;[pos kw in title],MID([title],[pos kw in title]-6,6),#N/A)</f>
        <v>#N/A</v>
      </c>
      <c r="K255" s="1" t="e">
        <f>IFERROR(MID(SUBSTITUTE([kw rough in title],",","."),FIND("(",[kw rough in title])+1,20),SUBSTITUTE(IFERROR(MID([kw rough in title],FIND(" ",[kw rough in title])+1,20),[kw rough in title]),",","."))</f>
        <v>#N/A</v>
      </c>
      <c r="L255" s="1">
        <f>IFERROR(FIND("kW",[desc]),0)</f>
        <v>0</v>
      </c>
      <c r="M255">
        <f t="array" ref="M255">MIN(IFERROR(FIND(IstNumbers,E255),""))</f>
        <v>10</v>
      </c>
      <c r="N255" s="1" t="b">
        <f>IF([first '# in desc]&lt;[pos kw in desc],MID([desc],[pos kw in desc]-7,7))</f>
        <v>0</v>
      </c>
      <c r="O2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5" s="1" t="str">
        <f>TRIM(IF([first '# in desc]&lt;[pos kw in desc],MID([desc],[pos kw in desc]-6,6),FALSE))</f>
        <v>FALSCH</v>
      </c>
      <c r="Q255" s="1" t="b">
        <f>IF(LEN([manuell])=0,IFERROR([kw fine in title]*1,IFERROR(SUMPRODUCT(COUNTIF(IsDigits,MID([kw in desc],ROW($A$1:$A$150),1)))=LEN([kw in desc]),#N/A)),[manuell])</f>
        <v>0</v>
      </c>
      <c r="R255" s="1" t="str">
        <f>IF([pos kw in title]&gt;0,MID(J255,#REF!,4),IF([first '# in title]&gt;0,MID([title],[first '# in title],3),IF([first '# in title]&gt;0,MID([desc],#REF!,3),VLOOKUP([productid],$G$2:$R$1386,8))))</f>
        <v>-30</v>
      </c>
      <c r="S255" s="1" t="e">
        <f>IF([kw in desc]=[kw rough in title],[kw in desc]*1,IFERROR(LEFT([kw_dirty],3)*1,IFERROR(LEFT([kw_dirty],2)*1,"n.a.")))</f>
        <v>#N/A</v>
      </c>
      <c r="T255" s="1"/>
      <c r="U255" s="1" t="e">
        <f>VLOOKUP(Tabelle1[[#This Row],[productid]],Tabelle2[#All],2,FALSE)</f>
        <v>#N/A</v>
      </c>
    </row>
    <row r="256" spans="1:21" hidden="1">
      <c r="A256" t="s">
        <v>235</v>
      </c>
      <c r="B256">
        <v>3064.83</v>
      </c>
      <c r="C256">
        <v>297223</v>
      </c>
      <c r="D256" t="s">
        <v>452</v>
      </c>
      <c r="E256" t="s">
        <v>453</v>
      </c>
      <c r="F256">
        <v>18406</v>
      </c>
      <c r="G256">
        <v>1223708</v>
      </c>
      <c r="H256">
        <f t="shared" si="3"/>
        <v>30</v>
      </c>
      <c r="I256">
        <f t="array" ref="I256">MIN(IFERROR(FIND(IstNumbers,A256),""))</f>
        <v>20</v>
      </c>
      <c r="J256" s="1" t="str">
        <f>IF([first '# in title]&lt;[pos kw in title],MID([title],[pos kw in title]-6,6),#N/A)</f>
        <v xml:space="preserve">W (11 </v>
      </c>
      <c r="K256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56" s="1">
        <f>IFERROR(FIND("kW",[desc]),0)</f>
        <v>51</v>
      </c>
      <c r="M256">
        <f t="array" ref="M256">MIN(IFERROR(FIND(IstNumbers,E256),""))</f>
        <v>14</v>
      </c>
      <c r="N256" s="1" t="str">
        <f>IF([first '# in desc]&lt;[pos kw in desc],MID([desc],[pos kw in desc]-7,7))</f>
        <v xml:space="preserve">0-W 11 </v>
      </c>
      <c r="O256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256" s="1" t="str">
        <f>TRIM(IF([first '# in desc]&lt;[pos kw in desc],MID([desc],[pos kw in desc]-6,6),FALSE))</f>
        <v>-W 11</v>
      </c>
      <c r="Q256" s="1">
        <f>IF(LEN([manuell])=0,IFERROR([kw fine in title]*1,IFERROR(SUMPRODUCT(COUNTIF(IsDigits,MID([kw in desc],ROW($A$1:$A$150),1)))=LEN([kw in desc]),#N/A)),[manuell])</f>
        <v>11</v>
      </c>
      <c r="R256" s="1" t="e">
        <f>IF([pos kw in title]&gt;0,MID(J256,#REF!,4),IF([first '# in title]&gt;0,MID([title],[first '# in title],3),IF([first '# in title]&gt;0,MID([desc],#REF!,3),VLOOKUP([productid],$G$2:$R$1386,8))))</f>
        <v>#REF!</v>
      </c>
      <c r="S256" s="1" t="str">
        <f>IF([kw in desc]=[kw rough in title],[kw in desc]*1,IFERROR(LEFT([kw_dirty],3)*1,IFERROR(LEFT([kw_dirty],2)*1,"n.a.")))</f>
        <v>n.a.</v>
      </c>
      <c r="T256" s="1"/>
      <c r="U256" s="1">
        <f>VLOOKUP(Tabelle1[[#This Row],[productid]],Tabelle2[#All],2,FALSE)</f>
        <v>11</v>
      </c>
    </row>
    <row r="257" spans="1:21" hidden="1">
      <c r="A257" t="s">
        <v>238</v>
      </c>
      <c r="B257">
        <v>2532.92</v>
      </c>
      <c r="C257">
        <v>294528</v>
      </c>
      <c r="D257" t="s">
        <v>454</v>
      </c>
      <c r="E257" t="s">
        <v>455</v>
      </c>
      <c r="F257">
        <v>18406</v>
      </c>
      <c r="G257">
        <v>1098709</v>
      </c>
      <c r="H257">
        <f t="shared" si="3"/>
        <v>30</v>
      </c>
      <c r="I257">
        <f t="array" ref="I257">MIN(IFERROR(FIND(IstNumbers,A257),""))</f>
        <v>20</v>
      </c>
      <c r="J257" s="1" t="str">
        <f>IF([first '# in title]&lt;[pos kw in title],MID([title],[pos kw in title]-6,6),#N/A)</f>
        <v xml:space="preserve">W (26 </v>
      </c>
      <c r="K25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57" s="1">
        <f>IFERROR(FIND("kW",[desc]),0)</f>
        <v>28</v>
      </c>
      <c r="M257">
        <f t="array" ref="M257">MIN(IFERROR(FIND(IstNumbers,E257),""))</f>
        <v>19</v>
      </c>
      <c r="N257" s="1" t="str">
        <f>IF([first '# in desc]&lt;[pos kw in desc],MID([desc],[pos kw in desc]-7,7))</f>
        <v xml:space="preserve">0-W 26 </v>
      </c>
      <c r="O25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57" s="1" t="str">
        <f>TRIM(IF([first '# in desc]&lt;[pos kw in desc],MID([desc],[pos kw in desc]-6,6),FALSE))</f>
        <v>-W 26</v>
      </c>
      <c r="Q257" s="1">
        <f>IF(LEN([manuell])=0,IFERROR([kw fine in title]*1,IFERROR(SUMPRODUCT(COUNTIF(IsDigits,MID([kw in desc],ROW($A$1:$A$150),1)))=LEN([kw in desc]),#N/A)),[manuell])</f>
        <v>26</v>
      </c>
      <c r="R257" s="1" t="e">
        <f>IF([pos kw in title]&gt;0,MID(J257,#REF!,4),IF([first '# in title]&gt;0,MID([title],[first '# in title],3),IF([first '# in title]&gt;0,MID([desc],#REF!,3),VLOOKUP([productid],$G$2:$R$1386,8))))</f>
        <v>#REF!</v>
      </c>
      <c r="S257" s="1" t="str">
        <f>IF([kw in desc]=[kw rough in title],[kw in desc]*1,IFERROR(LEFT([kw_dirty],3)*1,IFERROR(LEFT([kw_dirty],2)*1,"n.a.")))</f>
        <v>n.a.</v>
      </c>
      <c r="T257" s="1"/>
      <c r="U257" s="1">
        <f>VLOOKUP(Tabelle1[[#This Row],[productid]],Tabelle2[#All],2,FALSE)</f>
        <v>26</v>
      </c>
    </row>
    <row r="258" spans="1:21" hidden="1">
      <c r="A258" t="s">
        <v>242</v>
      </c>
      <c r="B258">
        <v>2165</v>
      </c>
      <c r="C258">
        <v>289859</v>
      </c>
      <c r="D258" t="s">
        <v>456</v>
      </c>
      <c r="E258" t="s">
        <v>457</v>
      </c>
      <c r="F258">
        <v>18406</v>
      </c>
      <c r="G258">
        <v>1217855</v>
      </c>
      <c r="H258">
        <f t="shared" si="3"/>
        <v>45</v>
      </c>
      <c r="I258">
        <f t="array" ref="I258">MIN(IFERROR(FIND(IstNumbers,A258),""))</f>
        <v>24</v>
      </c>
      <c r="J258" s="1" t="str">
        <f>IF([first '# in title]&lt;[pos kw in title],MID([title],[pos kw in title]-6,6),#N/A)</f>
        <v xml:space="preserve">A (28 </v>
      </c>
      <c r="K25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58" s="1">
        <f>IFERROR(FIND("kW",[desc]),0)</f>
        <v>71</v>
      </c>
      <c r="M258">
        <f t="array" ref="M258">MIN(IFERROR(FIND(IstNumbers,E258),""))</f>
        <v>29</v>
      </c>
      <c r="N258" s="1" t="str">
        <f>IF([first '# in desc]&lt;[pos kw in desc],MID([desc],[pos kw in desc]-7,7))</f>
        <v xml:space="preserve">­me 28 </v>
      </c>
      <c r="O25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58" s="1" t="str">
        <f>TRIM(IF([first '# in desc]&lt;[pos kw in desc],MID([desc],[pos kw in desc]-6,6),FALSE))</f>
        <v>me 28</v>
      </c>
      <c r="Q258" s="1">
        <f>IF(LEN([manuell])=0,IFERROR([kw fine in title]*1,IFERROR(SUMPRODUCT(COUNTIF(IsDigits,MID([kw in desc],ROW($A$1:$A$150),1)))=LEN([kw in desc]),#N/A)),[manuell])</f>
        <v>28</v>
      </c>
      <c r="R258" s="1" t="e">
        <f>IF([pos kw in title]&gt;0,MID(J258,#REF!,4),IF([first '# in title]&gt;0,MID([title],[first '# in title],3),IF([first '# in title]&gt;0,MID([desc],#REF!,3),VLOOKUP([productid],$G$2:$R$1386,8))))</f>
        <v>#REF!</v>
      </c>
      <c r="S258" s="1" t="str">
        <f>IF([kw in desc]=[kw rough in title],[kw in desc]*1,IFERROR(LEFT([kw_dirty],3)*1,IFERROR(LEFT([kw_dirty],2)*1,"n.a.")))</f>
        <v>n.a.</v>
      </c>
      <c r="T258" s="1"/>
      <c r="U258" s="1">
        <f>VLOOKUP(Tabelle1[[#This Row],[productid]],Tabelle2[#All],2,FALSE)</f>
        <v>28</v>
      </c>
    </row>
    <row r="259" spans="1:21">
      <c r="A259" t="s">
        <v>431</v>
      </c>
      <c r="B259">
        <v>3976</v>
      </c>
      <c r="C259">
        <v>9701</v>
      </c>
      <c r="D259" t="s">
        <v>458</v>
      </c>
      <c r="E259" t="s">
        <v>9</v>
      </c>
      <c r="F259">
        <v>18406</v>
      </c>
      <c r="G259">
        <v>3863945</v>
      </c>
      <c r="H259">
        <f t="shared" si="3"/>
        <v>0</v>
      </c>
      <c r="I259">
        <f t="array" ref="I259">MIN(IFERROR(FIND(IstNumbers,A259),""))</f>
        <v>21</v>
      </c>
      <c r="J259" s="1" t="e">
        <f>IF([first '# in title]&lt;[pos kw in title],MID([title],[pos kw in title]-6,6),#N/A)</f>
        <v>#N/A</v>
      </c>
      <c r="K259" s="1" t="e">
        <f>IFERROR(MID(SUBSTITUTE([kw rough in title],",","."),FIND("(",[kw rough in title])+1,20),SUBSTITUTE(IFERROR(MID([kw rough in title],FIND(" ",[kw rough in title])+1,20),[kw rough in title]),",","."))</f>
        <v>#N/A</v>
      </c>
      <c r="L259" s="1">
        <f>IFERROR(FIND("kW",[desc]),0)</f>
        <v>0</v>
      </c>
      <c r="M259">
        <f t="array" ref="M259">MIN(IFERROR(FIND(IstNumbers,E259),""))</f>
        <v>0</v>
      </c>
      <c r="N259" s="1" t="b">
        <f>IF([first '# in desc]&lt;[pos kw in desc],MID([desc],[pos kw in desc]-7,7))</f>
        <v>0</v>
      </c>
      <c r="O2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9" s="1" t="str">
        <f>TRIM(IF([first '# in desc]&lt;[pos kw in desc],MID([desc],[pos kw in desc]-6,6),FALSE))</f>
        <v>FALSCH</v>
      </c>
      <c r="Q259" s="1" t="b">
        <f>IF(LEN([manuell])=0,IFERROR([kw fine in title]*1,IFERROR(SUMPRODUCT(COUNTIF(IsDigits,MID([kw in desc],ROW($A$1:$A$150),1)))=LEN([kw in desc]),#N/A)),[manuell])</f>
        <v>0</v>
      </c>
      <c r="R259" s="1" t="str">
        <f>IF([pos kw in title]&gt;0,MID(J259,#REF!,4),IF([first '# in title]&gt;0,MID([title],[first '# in title],3),IF([first '# in title]&gt;0,MID([desc],#REF!,3),VLOOKUP([productid],$G$2:$R$1386,8))))</f>
        <v>-75</v>
      </c>
      <c r="S259" s="1" t="e">
        <f>IF([kw in desc]=[kw rough in title],[kw in desc]*1,IFERROR(LEFT([kw_dirty],3)*1,IFERROR(LEFT([kw_dirty],2)*1,"n.a.")))</f>
        <v>#N/A</v>
      </c>
      <c r="T259" s="1"/>
      <c r="U259" s="1" t="e">
        <f>VLOOKUP(Tabelle1[[#This Row],[productid]],Tabelle2[#All],2,FALSE)</f>
        <v>#N/A</v>
      </c>
    </row>
    <row r="260" spans="1:21" hidden="1">
      <c r="A260" t="s">
        <v>10363</v>
      </c>
      <c r="B260">
        <v>1690</v>
      </c>
      <c r="C260">
        <v>9701</v>
      </c>
      <c r="D260" t="s">
        <v>459</v>
      </c>
      <c r="E260" t="s">
        <v>9</v>
      </c>
      <c r="F260">
        <v>18406</v>
      </c>
      <c r="G260">
        <v>2417694</v>
      </c>
      <c r="H260">
        <f t="shared" ref="H260:H323" si="4">IFERROR(FIND("kW",A260),0)</f>
        <v>37</v>
      </c>
      <c r="I260">
        <f t="array" ref="I260">MIN(IFERROR(FIND(IstNumbers,A260),""))</f>
        <v>24</v>
      </c>
      <c r="J260" s="1" t="str">
        <f>IF([first '# in title]&lt;[pos kw in title],MID([title],[pos kw in title]-6,6),#N/A)</f>
        <v xml:space="preserve">(23,6 </v>
      </c>
      <c r="K260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60" s="1">
        <f>IFERROR(FIND("kW",[desc]),0)</f>
        <v>0</v>
      </c>
      <c r="M260">
        <f t="array" ref="M260">MIN(IFERROR(FIND(IstNumbers,E260),""))</f>
        <v>0</v>
      </c>
      <c r="N260" s="1" t="b">
        <f>IF([first '# in desc]&lt;[pos kw in desc],MID([desc],[pos kw in desc]-7,7))</f>
        <v>0</v>
      </c>
      <c r="O2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0" s="1" t="str">
        <f>TRIM(IF([first '# in desc]&lt;[pos kw in desc],MID([desc],[pos kw in desc]-6,6),FALSE))</f>
        <v>FALSCH</v>
      </c>
      <c r="Q260" s="1">
        <f>IF(LEN([manuell])=0,IFERROR([kw fine in title]*1,IFERROR(SUMPRODUCT(COUNTIF(IsDigits,MID([kw in desc],ROW($A$1:$A$150),1)))=LEN([kw in desc]),#N/A)),[manuell])</f>
        <v>23.6</v>
      </c>
      <c r="R260" s="1" t="e">
        <f>IF([pos kw in title]&gt;0,MID(J260,#REF!,4),IF([first '# in title]&gt;0,MID([title],[first '# in title],3),IF([first '# in title]&gt;0,MID([desc],#REF!,3),VLOOKUP([productid],$G$2:$R$1386,8))))</f>
        <v>#REF!</v>
      </c>
      <c r="S260" s="1" t="str">
        <f>IF([kw in desc]=[kw rough in title],[kw in desc]*1,IFERROR(LEFT([kw_dirty],3)*1,IFERROR(LEFT([kw_dirty],2)*1,"n.a.")))</f>
        <v>n.a.</v>
      </c>
      <c r="T260" s="1"/>
      <c r="U260" s="1">
        <f>VLOOKUP(Tabelle1[[#This Row],[productid]],Tabelle2[#All],2,FALSE)</f>
        <v>23.6</v>
      </c>
    </row>
    <row r="261" spans="1:21" hidden="1">
      <c r="A261" t="s">
        <v>10362</v>
      </c>
      <c r="B261">
        <v>5282</v>
      </c>
      <c r="C261">
        <v>223861</v>
      </c>
      <c r="D261" t="s">
        <v>460</v>
      </c>
      <c r="E261" t="s">
        <v>461</v>
      </c>
      <c r="F261">
        <v>18406</v>
      </c>
      <c r="G261">
        <v>1064535</v>
      </c>
      <c r="H261">
        <f t="shared" si="4"/>
        <v>36</v>
      </c>
      <c r="I261">
        <f t="array" ref="I261">MIN(IFERROR(FIND(IstNumbers,A261),""))</f>
        <v>23</v>
      </c>
      <c r="J261" s="1" t="str">
        <f>IF([first '# in title]&lt;[pos kw in title],MID([title],[pos kw in title]-6,6),#N/A)</f>
        <v xml:space="preserve">(24,5 </v>
      </c>
      <c r="K261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61" s="1">
        <f>IFERROR(FIND("kW",[desc]),0)</f>
        <v>67</v>
      </c>
      <c r="M261">
        <f t="array" ref="M261">MIN(IFERROR(FIND(IstNumbers,E261),""))</f>
        <v>28</v>
      </c>
      <c r="N261" s="1" t="str">
        <f>IF([first '# in desc]&lt;[pos kw in desc],MID([desc],[pos kw in desc]-7,7))</f>
        <v xml:space="preserve">5,2 26 </v>
      </c>
      <c r="O261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61" s="1" t="str">
        <f>TRIM(IF([first '# in desc]&lt;[pos kw in desc],MID([desc],[pos kw in desc]-6,6),FALSE))</f>
        <v>,2 26</v>
      </c>
      <c r="Q261" s="1">
        <f>IF(LEN([manuell])=0,IFERROR([kw fine in title]*1,IFERROR(SUMPRODUCT(COUNTIF(IsDigits,MID([kw in desc],ROW($A$1:$A$150),1)))=LEN([kw in desc]),#N/A)),[manuell])</f>
        <v>24.5</v>
      </c>
      <c r="R261" s="1" t="e">
        <f>IF([pos kw in title]&gt;0,MID(J261,#REF!,4),IF([first '# in title]&gt;0,MID([title],[first '# in title],3),IF([first '# in title]&gt;0,MID([desc],#REF!,3),VLOOKUP([productid],$G$2:$R$1386,8))))</f>
        <v>#REF!</v>
      </c>
      <c r="S261" s="1" t="str">
        <f>IF([kw in desc]=[kw rough in title],[kw in desc]*1,IFERROR(LEFT([kw_dirty],3)*1,IFERROR(LEFT([kw_dirty],2)*1,"n.a.")))</f>
        <v>n.a.</v>
      </c>
      <c r="T261" s="1"/>
      <c r="U261" s="1">
        <f>VLOOKUP(Tabelle1[[#This Row],[productid]],Tabelle2[#All],2,FALSE)</f>
        <v>24.5</v>
      </c>
    </row>
    <row r="262" spans="1:21" hidden="1">
      <c r="A262" t="s">
        <v>235</v>
      </c>
      <c r="B262">
        <v>3074.04</v>
      </c>
      <c r="C262">
        <v>297223</v>
      </c>
      <c r="D262" t="s">
        <v>462</v>
      </c>
      <c r="E262" t="s">
        <v>463</v>
      </c>
      <c r="F262">
        <v>18406</v>
      </c>
      <c r="G262">
        <v>1223708</v>
      </c>
      <c r="H262">
        <f t="shared" si="4"/>
        <v>30</v>
      </c>
      <c r="I262">
        <f t="array" ref="I262">MIN(IFERROR(FIND(IstNumbers,A262),""))</f>
        <v>20</v>
      </c>
      <c r="J262" s="1" t="str">
        <f>IF([first '# in title]&lt;[pos kw in title],MID([title],[pos kw in title]-6,6),#N/A)</f>
        <v xml:space="preserve">W (11 </v>
      </c>
      <c r="K262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62" s="1">
        <f>IFERROR(FIND("kW",[desc]),0)</f>
        <v>51</v>
      </c>
      <c r="M262">
        <f t="array" ref="M262">MIN(IFERROR(FIND(IstNumbers,E262),""))</f>
        <v>14</v>
      </c>
      <c r="N262" s="1" t="str">
        <f>IF([first '# in desc]&lt;[pos kw in desc],MID([desc],[pos kw in desc]-7,7))</f>
        <v xml:space="preserve">0-W 11 </v>
      </c>
      <c r="O262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262" s="1" t="str">
        <f>TRIM(IF([first '# in desc]&lt;[pos kw in desc],MID([desc],[pos kw in desc]-6,6),FALSE))</f>
        <v>-W 11</v>
      </c>
      <c r="Q262" s="1">
        <f>IF(LEN([manuell])=0,IFERROR([kw fine in title]*1,IFERROR(SUMPRODUCT(COUNTIF(IsDigits,MID([kw in desc],ROW($A$1:$A$150),1)))=LEN([kw in desc]),#N/A)),[manuell])</f>
        <v>11</v>
      </c>
      <c r="R262" s="1" t="e">
        <f>IF([pos kw in title]&gt;0,MID(J262,#REF!,4),IF([first '# in title]&gt;0,MID([title],[first '# in title],3),IF([first '# in title]&gt;0,MID([desc],#REF!,3),VLOOKUP([productid],$G$2:$R$1386,8))))</f>
        <v>#REF!</v>
      </c>
      <c r="S262" s="1" t="str">
        <f>IF([kw in desc]=[kw rough in title],[kw in desc]*1,IFERROR(LEFT([kw_dirty],3)*1,IFERROR(LEFT([kw_dirty],2)*1,"n.a.")))</f>
        <v>n.a.</v>
      </c>
      <c r="T262" s="1"/>
      <c r="U262" s="1">
        <f>VLOOKUP(Tabelle1[[#This Row],[productid]],Tabelle2[#All],2,FALSE)</f>
        <v>11</v>
      </c>
    </row>
    <row r="263" spans="1:21" hidden="1">
      <c r="A263" t="s">
        <v>238</v>
      </c>
      <c r="B263">
        <v>2552.9899999999998</v>
      </c>
      <c r="C263">
        <v>276812</v>
      </c>
      <c r="D263" t="s">
        <v>464</v>
      </c>
      <c r="E263" t="s">
        <v>465</v>
      </c>
      <c r="F263">
        <v>18406</v>
      </c>
      <c r="G263">
        <v>1098709</v>
      </c>
      <c r="H263">
        <f t="shared" si="4"/>
        <v>30</v>
      </c>
      <c r="I263">
        <f t="array" ref="I263">MIN(IFERROR(FIND(IstNumbers,A263),""))</f>
        <v>20</v>
      </c>
      <c r="J263" s="1" t="str">
        <f>IF([first '# in title]&lt;[pos kw in title],MID([title],[pos kw in title]-6,6),#N/A)</f>
        <v xml:space="preserve">W (26 </v>
      </c>
      <c r="K26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63" s="1">
        <f>IFERROR(FIND("kW",[desc]),0)</f>
        <v>70</v>
      </c>
      <c r="M263">
        <f t="array" ref="M263">MIN(IFERROR(FIND(IstNumbers,E263),""))</f>
        <v>24</v>
      </c>
      <c r="N263" s="1" t="str">
        <f>IF([first '# in desc]&lt;[pos kw in desc],MID([desc],[pos kw in desc]-7,7))</f>
        <v xml:space="preserve">- 26,0 </v>
      </c>
      <c r="O263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263" s="1" t="str">
        <f>TRIM(IF([first '# in desc]&lt;[pos kw in desc],MID([desc],[pos kw in desc]-6,6),FALSE))</f>
        <v>26,0</v>
      </c>
      <c r="Q263" s="1">
        <f>IF(LEN([manuell])=0,IFERROR([kw fine in title]*1,IFERROR(SUMPRODUCT(COUNTIF(IsDigits,MID([kw in desc],ROW($A$1:$A$150),1)))=LEN([kw in desc]),#N/A)),[manuell])</f>
        <v>26</v>
      </c>
      <c r="R263" s="1" t="e">
        <f>IF([pos kw in title]&gt;0,MID(J263,#REF!,4),IF([first '# in title]&gt;0,MID([title],[first '# in title],3),IF([first '# in title]&gt;0,MID([desc],#REF!,3),VLOOKUP([productid],$G$2:$R$1386,8))))</f>
        <v>#REF!</v>
      </c>
      <c r="S263" s="1" t="str">
        <f>IF([kw in desc]=[kw rough in title],[kw in desc]*1,IFERROR(LEFT([kw_dirty],3)*1,IFERROR(LEFT([kw_dirty],2)*1,"n.a.")))</f>
        <v>n.a.</v>
      </c>
      <c r="T263" s="1"/>
      <c r="U263" s="1">
        <f>VLOOKUP(Tabelle1[[#This Row],[productid]],Tabelle2[#All],2,FALSE)</f>
        <v>26</v>
      </c>
    </row>
    <row r="264" spans="1:21" hidden="1">
      <c r="A264" t="s">
        <v>242</v>
      </c>
      <c r="B264">
        <v>2190</v>
      </c>
      <c r="C264">
        <v>289859</v>
      </c>
      <c r="D264" t="s">
        <v>466</v>
      </c>
      <c r="E264" t="s">
        <v>467</v>
      </c>
      <c r="F264">
        <v>18406</v>
      </c>
      <c r="G264">
        <v>1217855</v>
      </c>
      <c r="H264">
        <f t="shared" si="4"/>
        <v>45</v>
      </c>
      <c r="I264">
        <f t="array" ref="I264">MIN(IFERROR(FIND(IstNumbers,A264),""))</f>
        <v>24</v>
      </c>
      <c r="J264" s="1" t="str">
        <f>IF([first '# in title]&lt;[pos kw in title],MID([title],[pos kw in title]-6,6),#N/A)</f>
        <v xml:space="preserve">A (28 </v>
      </c>
      <c r="K26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64" s="1">
        <f>IFERROR(FIND("kW",[desc]),0)</f>
        <v>71</v>
      </c>
      <c r="M264">
        <f t="array" ref="M264">MIN(IFERROR(FIND(IstNumbers,E264),""))</f>
        <v>29</v>
      </c>
      <c r="N264" s="1" t="str">
        <f>IF([first '# in desc]&lt;[pos kw in desc],MID([desc],[pos kw in desc]-7,7))</f>
        <v xml:space="preserve">­me 28 </v>
      </c>
      <c r="O26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64" s="1" t="str">
        <f>TRIM(IF([first '# in desc]&lt;[pos kw in desc],MID([desc],[pos kw in desc]-6,6),FALSE))</f>
        <v>me 28</v>
      </c>
      <c r="Q264" s="1">
        <f>IF(LEN([manuell])=0,IFERROR([kw fine in title]*1,IFERROR(SUMPRODUCT(COUNTIF(IsDigits,MID([kw in desc],ROW($A$1:$A$150),1)))=LEN([kw in desc]),#N/A)),[manuell])</f>
        <v>28</v>
      </c>
      <c r="R264" s="1" t="e">
        <f>IF([pos kw in title]&gt;0,MID(J264,#REF!,4),IF([first '# in title]&gt;0,MID([title],[first '# in title],3),IF([first '# in title]&gt;0,MID([desc],#REF!,3),VLOOKUP([productid],$G$2:$R$1386,8))))</f>
        <v>#REF!</v>
      </c>
      <c r="S264" s="1" t="str">
        <f>IF([kw in desc]=[kw rough in title],[kw in desc]*1,IFERROR(LEFT([kw_dirty],3)*1,IFERROR(LEFT([kw_dirty],2)*1,"n.a.")))</f>
        <v>n.a.</v>
      </c>
      <c r="T264" s="1"/>
      <c r="U264" s="1">
        <f>VLOOKUP(Tabelle1[[#This Row],[productid]],Tabelle2[#All],2,FALSE)</f>
        <v>28</v>
      </c>
    </row>
    <row r="265" spans="1:21">
      <c r="A265" t="s">
        <v>468</v>
      </c>
      <c r="B265">
        <v>2640</v>
      </c>
      <c r="C265">
        <v>9701</v>
      </c>
      <c r="D265" t="s">
        <v>469</v>
      </c>
      <c r="E265" t="s">
        <v>9</v>
      </c>
      <c r="F265">
        <v>18406</v>
      </c>
      <c r="G265">
        <v>4184259</v>
      </c>
      <c r="H265">
        <f t="shared" si="4"/>
        <v>0</v>
      </c>
      <c r="I265">
        <f t="array" ref="I265">MIN(IFERROR(FIND(IstNumbers,A265),""))</f>
        <v>17</v>
      </c>
      <c r="J265" s="1" t="e">
        <f>IF([first '# in title]&lt;[pos kw in title],MID([title],[pos kw in title]-6,6),#N/A)</f>
        <v>#N/A</v>
      </c>
      <c r="K265" s="1" t="e">
        <f>IFERROR(MID(SUBSTITUTE([kw rough in title],",","."),FIND("(",[kw rough in title])+1,20),SUBSTITUTE(IFERROR(MID([kw rough in title],FIND(" ",[kw rough in title])+1,20),[kw rough in title]),",","."))</f>
        <v>#N/A</v>
      </c>
      <c r="L265" s="1">
        <f>IFERROR(FIND("kW",[desc]),0)</f>
        <v>0</v>
      </c>
      <c r="M265">
        <f t="array" ref="M265">MIN(IFERROR(FIND(IstNumbers,E265),""))</f>
        <v>0</v>
      </c>
      <c r="N265" s="1" t="b">
        <f>IF([first '# in desc]&lt;[pos kw in desc],MID([desc],[pos kw in desc]-7,7))</f>
        <v>0</v>
      </c>
      <c r="O2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5" s="1" t="str">
        <f>TRIM(IF([first '# in desc]&lt;[pos kw in desc],MID([desc],[pos kw in desc]-6,6),FALSE))</f>
        <v>FALSCH</v>
      </c>
      <c r="Q265" s="1" t="b">
        <f>IF(LEN([manuell])=0,IFERROR([kw fine in title]*1,IFERROR(SUMPRODUCT(COUNTIF(IsDigits,MID([kw in desc],ROW($A$1:$A$150),1)))=LEN([kw in desc]),#N/A)),[manuell])</f>
        <v>0</v>
      </c>
      <c r="R265" s="1" t="str">
        <f>IF([pos kw in title]&gt;0,MID(J265,#REF!,4),IF([first '# in title]&gt;0,MID([title],[first '# in title],3),IF([first '# in title]&gt;0,MID([desc],#REF!,3),VLOOKUP([productid],$G$2:$R$1386,8))))</f>
        <v>-Pa</v>
      </c>
      <c r="S265" s="1" t="e">
        <f>IF([kw in desc]=[kw rough in title],[kw in desc]*1,IFERROR(LEFT([kw_dirty],3)*1,IFERROR(LEFT([kw_dirty],2)*1,"n.a.")))</f>
        <v>#N/A</v>
      </c>
      <c r="T265" s="1"/>
      <c r="U265" s="1" t="e">
        <f>VLOOKUP(Tabelle1[[#This Row],[productid]],Tabelle2[#All],2,FALSE)</f>
        <v>#N/A</v>
      </c>
    </row>
    <row r="266" spans="1:21">
      <c r="A266" t="s">
        <v>470</v>
      </c>
      <c r="B266">
        <v>2860</v>
      </c>
      <c r="C266">
        <v>9701</v>
      </c>
      <c r="D266" t="s">
        <v>471</v>
      </c>
      <c r="E266" t="s">
        <v>9</v>
      </c>
      <c r="F266">
        <v>18406</v>
      </c>
      <c r="G266">
        <v>4199383</v>
      </c>
      <c r="H266">
        <f t="shared" si="4"/>
        <v>0</v>
      </c>
      <c r="I266">
        <f t="array" ref="I266">MIN(IFERROR(FIND(IstNumbers,A266),""))</f>
        <v>17</v>
      </c>
      <c r="J266" s="1" t="e">
        <f>IF([first '# in title]&lt;[pos kw in title],MID([title],[pos kw in title]-6,6),#N/A)</f>
        <v>#N/A</v>
      </c>
      <c r="K266" s="1" t="e">
        <f>IFERROR(MID(SUBSTITUTE([kw rough in title],",","."),FIND("(",[kw rough in title])+1,20),SUBSTITUTE(IFERROR(MID([kw rough in title],FIND(" ",[kw rough in title])+1,20),[kw rough in title]),",","."))</f>
        <v>#N/A</v>
      </c>
      <c r="L266" s="1">
        <f>IFERROR(FIND("kW",[desc]),0)</f>
        <v>0</v>
      </c>
      <c r="M266">
        <f t="array" ref="M266">MIN(IFERROR(FIND(IstNumbers,E266),""))</f>
        <v>0</v>
      </c>
      <c r="N266" s="1" t="b">
        <f>IF([first '# in desc]&lt;[pos kw in desc],MID([desc],[pos kw in desc]-7,7))</f>
        <v>0</v>
      </c>
      <c r="O2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6" s="1" t="str">
        <f>TRIM(IF([first '# in desc]&lt;[pos kw in desc],MID([desc],[pos kw in desc]-6,6),FALSE))</f>
        <v>FALSCH</v>
      </c>
      <c r="Q266" s="1" t="b">
        <f>IF(LEN([manuell])=0,IFERROR([kw fine in title]*1,IFERROR(SUMPRODUCT(COUNTIF(IsDigits,MID([kw in desc],ROW($A$1:$A$150),1)))=LEN([kw in desc]),#N/A)),[manuell])</f>
        <v>0</v>
      </c>
      <c r="R266" s="1" t="str">
        <f>IF([pos kw in title]&gt;0,MID(J266,#REF!,4),IF([first '# in title]&gt;0,MID([title],[first '# in title],3),IF([first '# in title]&gt;0,MID([desc],#REF!,3),VLOOKUP([productid],$G$2:$R$1386,8))))</f>
        <v>-Pa</v>
      </c>
      <c r="S266" s="1" t="e">
        <f>IF([kw in desc]=[kw rough in title],[kw in desc]*1,IFERROR(LEFT([kw_dirty],3)*1,IFERROR(LEFT([kw_dirty],2)*1,"n.a.")))</f>
        <v>#N/A</v>
      </c>
      <c r="T266" s="1"/>
      <c r="U266" s="1" t="e">
        <f>VLOOKUP(Tabelle1[[#This Row],[productid]],Tabelle2[#All],2,FALSE)</f>
        <v>#N/A</v>
      </c>
    </row>
    <row r="267" spans="1:21" hidden="1">
      <c r="A267" t="s">
        <v>10363</v>
      </c>
      <c r="B267">
        <v>1729</v>
      </c>
      <c r="C267">
        <v>273949</v>
      </c>
      <c r="D267" t="s">
        <v>472</v>
      </c>
      <c r="E267" t="s">
        <v>473</v>
      </c>
      <c r="F267">
        <v>18406</v>
      </c>
      <c r="G267">
        <v>2417694</v>
      </c>
      <c r="H267">
        <f t="shared" si="4"/>
        <v>37</v>
      </c>
      <c r="I267">
        <f t="array" ref="I267">MIN(IFERROR(FIND(IstNumbers,A267),""))</f>
        <v>24</v>
      </c>
      <c r="J267" s="1" t="str">
        <f>IF([first '# in title]&lt;[pos kw in title],MID([title],[pos kw in title]-6,6),#N/A)</f>
        <v xml:space="preserve">(23,6 </v>
      </c>
      <c r="K267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67" s="1">
        <f>IFERROR(FIND("kW",[desc]),0)</f>
        <v>37</v>
      </c>
      <c r="M267">
        <f t="array" ref="M267">MIN(IFERROR(FIND(IstNumbers,E267),""))</f>
        <v>29</v>
      </c>
      <c r="N267" s="1" t="str">
        <f>IF([first '# in desc]&lt;[pos kw in desc],MID([desc],[pos kw in desc]-7,7))</f>
        <v xml:space="preserve">72, 24 </v>
      </c>
      <c r="O267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267" s="1" t="str">
        <f>TRIM(IF([first '# in desc]&lt;[pos kw in desc],MID([desc],[pos kw in desc]-6,6),FALSE))</f>
        <v>2, 24</v>
      </c>
      <c r="Q267" s="1">
        <f>IF(LEN([manuell])=0,IFERROR([kw fine in title]*1,IFERROR(SUMPRODUCT(COUNTIF(IsDigits,MID([kw in desc],ROW($A$1:$A$150),1)))=LEN([kw in desc]),#N/A)),[manuell])</f>
        <v>23.6</v>
      </c>
      <c r="R267" s="1" t="e">
        <f>IF([pos kw in title]&gt;0,MID(J267,#REF!,4),IF([first '# in title]&gt;0,MID([title],[first '# in title],3),IF([first '# in title]&gt;0,MID([desc],#REF!,3),VLOOKUP([productid],$G$2:$R$1386,8))))</f>
        <v>#REF!</v>
      </c>
      <c r="S267" s="1" t="str">
        <f>IF([kw in desc]=[kw rough in title],[kw in desc]*1,IFERROR(LEFT([kw_dirty],3)*1,IFERROR(LEFT([kw_dirty],2)*1,"n.a.")))</f>
        <v>n.a.</v>
      </c>
      <c r="T267" s="1"/>
      <c r="U267" s="1">
        <f>VLOOKUP(Tabelle1[[#This Row],[productid]],Tabelle2[#All],2,FALSE)</f>
        <v>23.6</v>
      </c>
    </row>
    <row r="268" spans="1:21" hidden="1">
      <c r="A268" t="s">
        <v>10362</v>
      </c>
      <c r="B268">
        <v>5305</v>
      </c>
      <c r="C268">
        <v>223861</v>
      </c>
      <c r="D268" t="s">
        <v>474</v>
      </c>
      <c r="E268" t="s">
        <v>475</v>
      </c>
      <c r="F268">
        <v>18406</v>
      </c>
      <c r="G268">
        <v>1064535</v>
      </c>
      <c r="H268">
        <f t="shared" si="4"/>
        <v>36</v>
      </c>
      <c r="I268">
        <f t="array" ref="I268">MIN(IFERROR(FIND(IstNumbers,A268),""))</f>
        <v>23</v>
      </c>
      <c r="J268" s="1" t="str">
        <f>IF([first '# in title]&lt;[pos kw in title],MID([title],[pos kw in title]-6,6),#N/A)</f>
        <v xml:space="preserve">(24,5 </v>
      </c>
      <c r="K268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68" s="1">
        <f>IFERROR(FIND("kW",[desc]),0)</f>
        <v>67</v>
      </c>
      <c r="M268">
        <f t="array" ref="M268">MIN(IFERROR(FIND(IstNumbers,E268),""))</f>
        <v>28</v>
      </c>
      <c r="N268" s="1" t="str">
        <f>IF([first '# in desc]&lt;[pos kw in desc],MID([desc],[pos kw in desc]-7,7))</f>
        <v xml:space="preserve">5,2 26 </v>
      </c>
      <c r="O268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68" s="1" t="str">
        <f>TRIM(IF([first '# in desc]&lt;[pos kw in desc],MID([desc],[pos kw in desc]-6,6),FALSE))</f>
        <v>,2 26</v>
      </c>
      <c r="Q268" s="1">
        <f>IF(LEN([manuell])=0,IFERROR([kw fine in title]*1,IFERROR(SUMPRODUCT(COUNTIF(IsDigits,MID([kw in desc],ROW($A$1:$A$150),1)))=LEN([kw in desc]),#N/A)),[manuell])</f>
        <v>24.5</v>
      </c>
      <c r="R268" s="1" t="e">
        <f>IF([pos kw in title]&gt;0,MID(J268,#REF!,4),IF([first '# in title]&gt;0,MID([title],[first '# in title],3),IF([first '# in title]&gt;0,MID([desc],#REF!,3),VLOOKUP([productid],$G$2:$R$1386,8))))</f>
        <v>#REF!</v>
      </c>
      <c r="S268" s="1" t="str">
        <f>IF([kw in desc]=[kw rough in title],[kw in desc]*1,IFERROR(LEFT([kw_dirty],3)*1,IFERROR(LEFT([kw_dirty],2)*1,"n.a.")))</f>
        <v>n.a.</v>
      </c>
      <c r="T268" s="1"/>
      <c r="U268" s="1">
        <f>VLOOKUP(Tabelle1[[#This Row],[productid]],Tabelle2[#All],2,FALSE)</f>
        <v>24.5</v>
      </c>
    </row>
    <row r="269" spans="1:21" hidden="1">
      <c r="A269" t="s">
        <v>235</v>
      </c>
      <c r="B269">
        <v>3084.78</v>
      </c>
      <c r="C269">
        <v>297223</v>
      </c>
      <c r="D269" t="s">
        <v>476</v>
      </c>
      <c r="E269" t="s">
        <v>477</v>
      </c>
      <c r="F269">
        <v>18406</v>
      </c>
      <c r="G269">
        <v>1223708</v>
      </c>
      <c r="H269">
        <f t="shared" si="4"/>
        <v>30</v>
      </c>
      <c r="I269">
        <f t="array" ref="I269">MIN(IFERROR(FIND(IstNumbers,A269),""))</f>
        <v>20</v>
      </c>
      <c r="J269" s="1" t="str">
        <f>IF([first '# in title]&lt;[pos kw in title],MID([title],[pos kw in title]-6,6),#N/A)</f>
        <v xml:space="preserve">W (11 </v>
      </c>
      <c r="K269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269" s="1">
        <f>IFERROR(FIND("kW",[desc]),0)</f>
        <v>51</v>
      </c>
      <c r="M269">
        <f t="array" ref="M269">MIN(IFERROR(FIND(IstNumbers,E269),""))</f>
        <v>14</v>
      </c>
      <c r="N269" s="1" t="str">
        <f>IF([first '# in desc]&lt;[pos kw in desc],MID([desc],[pos kw in desc]-7,7))</f>
        <v xml:space="preserve">0-W 11 </v>
      </c>
      <c r="O269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269" s="1" t="str">
        <f>TRIM(IF([first '# in desc]&lt;[pos kw in desc],MID([desc],[pos kw in desc]-6,6),FALSE))</f>
        <v>-W 11</v>
      </c>
      <c r="Q269" s="1">
        <f>IF(LEN([manuell])=0,IFERROR([kw fine in title]*1,IFERROR(SUMPRODUCT(COUNTIF(IsDigits,MID([kw in desc],ROW($A$1:$A$150),1)))=LEN([kw in desc]),#N/A)),[manuell])</f>
        <v>11</v>
      </c>
      <c r="R269" s="1" t="e">
        <f>IF([pos kw in title]&gt;0,MID(J269,#REF!,4),IF([first '# in title]&gt;0,MID([title],[first '# in title],3),IF([first '# in title]&gt;0,MID([desc],#REF!,3),VLOOKUP([productid],$G$2:$R$1386,8))))</f>
        <v>#REF!</v>
      </c>
      <c r="S269" s="1" t="str">
        <f>IF([kw in desc]=[kw rough in title],[kw in desc]*1,IFERROR(LEFT([kw_dirty],3)*1,IFERROR(LEFT([kw_dirty],2)*1,"n.a.")))</f>
        <v>n.a.</v>
      </c>
      <c r="T269" s="1"/>
      <c r="U269" s="1">
        <f>VLOOKUP(Tabelle1[[#This Row],[productid]],Tabelle2[#All],2,FALSE)</f>
        <v>11</v>
      </c>
    </row>
    <row r="270" spans="1:21" hidden="1">
      <c r="A270" t="s">
        <v>238</v>
      </c>
      <c r="B270">
        <v>2562</v>
      </c>
      <c r="C270">
        <v>223861</v>
      </c>
      <c r="D270" t="s">
        <v>478</v>
      </c>
      <c r="E270" t="s">
        <v>479</v>
      </c>
      <c r="F270">
        <v>18406</v>
      </c>
      <c r="G270">
        <v>1098709</v>
      </c>
      <c r="H270">
        <f t="shared" si="4"/>
        <v>30</v>
      </c>
      <c r="I270">
        <f t="array" ref="I270">MIN(IFERROR(FIND(IstNumbers,A270),""))</f>
        <v>20</v>
      </c>
      <c r="J270" s="1" t="str">
        <f>IF([first '# in title]&lt;[pos kw in title],MID([title],[pos kw in title]-6,6),#N/A)</f>
        <v xml:space="preserve">W (26 </v>
      </c>
      <c r="K27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270" s="1">
        <f>IFERROR(FIND("kW",[desc]),0)</f>
        <v>37</v>
      </c>
      <c r="M270">
        <f t="array" ref="M270">MIN(IFERROR(FIND(IstNumbers,E270),""))</f>
        <v>24</v>
      </c>
      <c r="N270" s="1" t="str">
        <f>IF([first '# in desc]&lt;[pos kw in desc],MID([desc],[pos kw in desc]-7,7))</f>
        <v xml:space="preserve">5,2 26 </v>
      </c>
      <c r="O270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70" s="1" t="str">
        <f>TRIM(IF([first '# in desc]&lt;[pos kw in desc],MID([desc],[pos kw in desc]-6,6),FALSE))</f>
        <v>,2 26</v>
      </c>
      <c r="Q270" s="1">
        <f>IF(LEN([manuell])=0,IFERROR([kw fine in title]*1,IFERROR(SUMPRODUCT(COUNTIF(IsDigits,MID([kw in desc],ROW($A$1:$A$150),1)))=LEN([kw in desc]),#N/A)),[manuell])</f>
        <v>26</v>
      </c>
      <c r="R270" s="1" t="e">
        <f>IF([pos kw in title]&gt;0,MID(J270,#REF!,4),IF([first '# in title]&gt;0,MID([title],[first '# in title],3),IF([first '# in title]&gt;0,MID([desc],#REF!,3),VLOOKUP([productid],$G$2:$R$1386,8))))</f>
        <v>#REF!</v>
      </c>
      <c r="S270" s="1" t="str">
        <f>IF([kw in desc]=[kw rough in title],[kw in desc]*1,IFERROR(LEFT([kw_dirty],3)*1,IFERROR(LEFT([kw_dirty],2)*1,"n.a.")))</f>
        <v>n.a.</v>
      </c>
      <c r="T270" s="1"/>
      <c r="U270" s="1">
        <f>VLOOKUP(Tabelle1[[#This Row],[productid]],Tabelle2[#All],2,FALSE)</f>
        <v>26</v>
      </c>
    </row>
    <row r="271" spans="1:21" hidden="1">
      <c r="A271" t="s">
        <v>242</v>
      </c>
      <c r="B271">
        <v>2205</v>
      </c>
      <c r="C271">
        <v>289859</v>
      </c>
      <c r="D271" t="s">
        <v>480</v>
      </c>
      <c r="E271" t="s">
        <v>481</v>
      </c>
      <c r="F271">
        <v>18406</v>
      </c>
      <c r="G271">
        <v>1217855</v>
      </c>
      <c r="H271">
        <f t="shared" si="4"/>
        <v>45</v>
      </c>
      <c r="I271">
        <f t="array" ref="I271">MIN(IFERROR(FIND(IstNumbers,A271),""))</f>
        <v>24</v>
      </c>
      <c r="J271" s="1" t="str">
        <f>IF([first '# in title]&lt;[pos kw in title],MID([title],[pos kw in title]-6,6),#N/A)</f>
        <v xml:space="preserve">A (28 </v>
      </c>
      <c r="K271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71" s="1">
        <f>IFERROR(FIND("kW",[desc]),0)</f>
        <v>71</v>
      </c>
      <c r="M271">
        <f t="array" ref="M271">MIN(IFERROR(FIND(IstNumbers,E271),""))</f>
        <v>29</v>
      </c>
      <c r="N271" s="1" t="str">
        <f>IF([first '# in desc]&lt;[pos kw in desc],MID([desc],[pos kw in desc]-7,7))</f>
        <v xml:space="preserve">­me 28 </v>
      </c>
      <c r="O27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271" s="1" t="str">
        <f>TRIM(IF([first '# in desc]&lt;[pos kw in desc],MID([desc],[pos kw in desc]-6,6),FALSE))</f>
        <v>me 28</v>
      </c>
      <c r="Q271" s="1">
        <f>IF(LEN([manuell])=0,IFERROR([kw fine in title]*1,IFERROR(SUMPRODUCT(COUNTIF(IsDigits,MID([kw in desc],ROW($A$1:$A$150),1)))=LEN([kw in desc]),#N/A)),[manuell])</f>
        <v>28</v>
      </c>
      <c r="R271" s="1" t="e">
        <f>IF([pos kw in title]&gt;0,MID(J271,#REF!,4),IF([first '# in title]&gt;0,MID([title],[first '# in title],3),IF([first '# in title]&gt;0,MID([desc],#REF!,3),VLOOKUP([productid],$G$2:$R$1386,8))))</f>
        <v>#REF!</v>
      </c>
      <c r="S271" s="1" t="str">
        <f>IF([kw in desc]=[kw rough in title],[kw in desc]*1,IFERROR(LEFT([kw_dirty],3)*1,IFERROR(LEFT([kw_dirty],2)*1,"n.a.")))</f>
        <v>n.a.</v>
      </c>
      <c r="T271" s="1"/>
      <c r="U271" s="1">
        <f>VLOOKUP(Tabelle1[[#This Row],[productid]],Tabelle2[#All],2,FALSE)</f>
        <v>28</v>
      </c>
    </row>
    <row r="272" spans="1:21">
      <c r="A272" t="s">
        <v>482</v>
      </c>
      <c r="B272">
        <v>3600</v>
      </c>
      <c r="C272">
        <v>12041</v>
      </c>
      <c r="D272" t="s">
        <v>483</v>
      </c>
      <c r="E272" t="s">
        <v>9</v>
      </c>
      <c r="F272">
        <v>18406</v>
      </c>
      <c r="G272">
        <v>1219697</v>
      </c>
      <c r="H272">
        <f t="shared" si="4"/>
        <v>0</v>
      </c>
      <c r="I272">
        <f t="array" ref="I272">MIN(IFERROR(FIND(IstNumbers,A272),""))</f>
        <v>26</v>
      </c>
      <c r="J272" s="1" t="e">
        <f>IF([first '# in title]&lt;[pos kw in title],MID([title],[pos kw in title]-6,6),#N/A)</f>
        <v>#N/A</v>
      </c>
      <c r="K272" s="1" t="e">
        <f>IFERROR(MID(SUBSTITUTE([kw rough in title],",","."),FIND("(",[kw rough in title])+1,20),SUBSTITUTE(IFERROR(MID([kw rough in title],FIND(" ",[kw rough in title])+1,20),[kw rough in title]),",","."))</f>
        <v>#N/A</v>
      </c>
      <c r="L272" s="1">
        <f>IFERROR(FIND("kW",[desc]),0)</f>
        <v>0</v>
      </c>
      <c r="M272">
        <f t="array" ref="M272">MIN(IFERROR(FIND(IstNumbers,E272),""))</f>
        <v>0</v>
      </c>
      <c r="N272" s="1" t="b">
        <f>IF([first '# in desc]&lt;[pos kw in desc],MID([desc],[pos kw in desc]-7,7))</f>
        <v>0</v>
      </c>
      <c r="O2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2" s="1" t="str">
        <f>TRIM(IF([first '# in desc]&lt;[pos kw in desc],MID([desc],[pos kw in desc]-6,6),FALSE))</f>
        <v>FALSCH</v>
      </c>
      <c r="Q272" s="1" t="b">
        <f>IF(LEN([manuell])=0,IFERROR([kw fine in title]*1,IFERROR(SUMPRODUCT(COUNTIF(IsDigits,MID([kw in desc],ROW($A$1:$A$150),1)))=LEN([kw in desc]),#N/A)),[manuell])</f>
        <v>0</v>
      </c>
      <c r="R272" s="1" t="str">
        <f>IF([pos kw in title]&gt;0,MID(J272,#REF!,4),IF([first '# in title]&gt;0,MID([title],[first '# in title],3),IF([first '# in title]&gt;0,MID([desc],#REF!,3),VLOOKUP([productid],$G$2:$R$1386,8))))</f>
        <v xml:space="preserve">28 </v>
      </c>
      <c r="S272" s="1" t="e">
        <f>IF([kw in desc]=[kw rough in title],[kw in desc]*1,IFERROR(LEFT([kw_dirty],3)*1,IFERROR(LEFT([kw_dirty],2)*1,"n.a.")))</f>
        <v>#N/A</v>
      </c>
      <c r="T272" s="1"/>
      <c r="U272" s="1" t="e">
        <f>VLOOKUP(Tabelle1[[#This Row],[productid]],Tabelle2[#All],2,FALSE)</f>
        <v>#N/A</v>
      </c>
    </row>
    <row r="273" spans="1:21" hidden="1">
      <c r="A273" t="s">
        <v>484</v>
      </c>
      <c r="B273">
        <v>3275</v>
      </c>
      <c r="C273">
        <v>223861</v>
      </c>
      <c r="D273" t="s">
        <v>485</v>
      </c>
      <c r="E273" t="s">
        <v>486</v>
      </c>
      <c r="F273">
        <v>18406</v>
      </c>
      <c r="G273">
        <v>1089187</v>
      </c>
      <c r="H273">
        <f t="shared" si="4"/>
        <v>40</v>
      </c>
      <c r="I273">
        <f t="array" ref="I273">MIN(IFERROR(FIND(IstNumbers,A273),""))</f>
        <v>30</v>
      </c>
      <c r="J273" s="1" t="str">
        <f>IF([first '# in title]&lt;[pos kw in title],MID([title],[pos kw in title]-6,6),#N/A)</f>
        <v xml:space="preserve">4 (36 </v>
      </c>
      <c r="K273" s="1" t="str">
        <f>IFERROR(MID(SUBSTITUTE([kw rough in title],",","."),FIND("(",[kw rough in title])+1,20),SUBSTITUTE(IFERROR(MID([kw rough in title],FIND(" ",[kw rough in title])+1,20),[kw rough in title]),",","."))</f>
        <v xml:space="preserve">36 </v>
      </c>
      <c r="L273" s="1">
        <f>IFERROR(FIND("kW",[desc]),0)</f>
        <v>0</v>
      </c>
      <c r="M273">
        <f t="array" ref="M273">MIN(IFERROR(FIND(IstNumbers,E273),""))</f>
        <v>36</v>
      </c>
      <c r="N273" s="1" t="b">
        <f>IF([first '# in desc]&lt;[pos kw in desc],MID([desc],[pos kw in desc]-7,7))</f>
        <v>0</v>
      </c>
      <c r="O2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" s="1" t="str">
        <f>TRIM(IF([first '# in desc]&lt;[pos kw in desc],MID([desc],[pos kw in desc]-6,6),FALSE))</f>
        <v>FALSCH</v>
      </c>
      <c r="Q273" s="1">
        <f>IF(LEN([manuell])=0,IFERROR([kw fine in title]*1,IFERROR(SUMPRODUCT(COUNTIF(IsDigits,MID([kw in desc],ROW($A$1:$A$150),1)))=LEN([kw in desc]),#N/A)),[manuell])</f>
        <v>36</v>
      </c>
      <c r="R273" s="1" t="e">
        <f>IF([pos kw in title]&gt;0,MID(J273,#REF!,4),IF([first '# in title]&gt;0,MID([title],[first '# in title],3),IF([first '# in title]&gt;0,MID([desc],#REF!,3),VLOOKUP([productid],$G$2:$R$1386,8))))</f>
        <v>#REF!</v>
      </c>
      <c r="S273" s="1" t="str">
        <f>IF([kw in desc]=[kw rough in title],[kw in desc]*1,IFERROR(LEFT([kw_dirty],3)*1,IFERROR(LEFT([kw_dirty],2)*1,"n.a.")))</f>
        <v>n.a.</v>
      </c>
      <c r="T273" s="1"/>
      <c r="U273" s="1">
        <f>VLOOKUP(Tabelle1[[#This Row],[productid]],Tabelle2[#All],2,FALSE)</f>
        <v>36</v>
      </c>
    </row>
    <row r="274" spans="1:21">
      <c r="A274" t="s">
        <v>468</v>
      </c>
      <c r="B274">
        <v>2660</v>
      </c>
      <c r="C274">
        <v>9701</v>
      </c>
      <c r="D274" t="s">
        <v>487</v>
      </c>
      <c r="E274" t="s">
        <v>9</v>
      </c>
      <c r="F274">
        <v>18406</v>
      </c>
      <c r="G274">
        <v>4184259</v>
      </c>
      <c r="H274">
        <f t="shared" si="4"/>
        <v>0</v>
      </c>
      <c r="I274">
        <f t="array" ref="I274">MIN(IFERROR(FIND(IstNumbers,A274),""))</f>
        <v>17</v>
      </c>
      <c r="J274" s="1" t="e">
        <f>IF([first '# in title]&lt;[pos kw in title],MID([title],[pos kw in title]-6,6),#N/A)</f>
        <v>#N/A</v>
      </c>
      <c r="K274" s="1" t="e">
        <f>IFERROR(MID(SUBSTITUTE([kw rough in title],",","."),FIND("(",[kw rough in title])+1,20),SUBSTITUTE(IFERROR(MID([kw rough in title],FIND(" ",[kw rough in title])+1,20),[kw rough in title]),",","."))</f>
        <v>#N/A</v>
      </c>
      <c r="L274" s="1">
        <f>IFERROR(FIND("kW",[desc]),0)</f>
        <v>0</v>
      </c>
      <c r="M274">
        <f t="array" ref="M274">MIN(IFERROR(FIND(IstNumbers,E274),""))</f>
        <v>0</v>
      </c>
      <c r="N274" s="1" t="b">
        <f>IF([first '# in desc]&lt;[pos kw in desc],MID([desc],[pos kw in desc]-7,7))</f>
        <v>0</v>
      </c>
      <c r="O2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" s="1" t="str">
        <f>TRIM(IF([first '# in desc]&lt;[pos kw in desc],MID([desc],[pos kw in desc]-6,6),FALSE))</f>
        <v>FALSCH</v>
      </c>
      <c r="Q274" s="1" t="b">
        <f>IF(LEN([manuell])=0,IFERROR([kw fine in title]*1,IFERROR(SUMPRODUCT(COUNTIF(IsDigits,MID([kw in desc],ROW($A$1:$A$150),1)))=LEN([kw in desc]),#N/A)),[manuell])</f>
        <v>0</v>
      </c>
      <c r="R274" s="1" t="str">
        <f>IF([pos kw in title]&gt;0,MID(J274,#REF!,4),IF([first '# in title]&gt;0,MID([title],[first '# in title],3),IF([first '# in title]&gt;0,MID([desc],#REF!,3),VLOOKUP([productid],$G$2:$R$1386,8))))</f>
        <v>-Pa</v>
      </c>
      <c r="S274" s="1" t="e">
        <f>IF([kw in desc]=[kw rough in title],[kw in desc]*1,IFERROR(LEFT([kw_dirty],3)*1,IFERROR(LEFT([kw_dirty],2)*1,"n.a.")))</f>
        <v>#N/A</v>
      </c>
      <c r="T274" s="1"/>
      <c r="U274" s="1" t="e">
        <f>VLOOKUP(Tabelle1[[#This Row],[productid]],Tabelle2[#All],2,FALSE)</f>
        <v>#N/A</v>
      </c>
    </row>
    <row r="275" spans="1:21">
      <c r="A275" t="s">
        <v>470</v>
      </c>
      <c r="B275">
        <v>2942</v>
      </c>
      <c r="C275">
        <v>9701</v>
      </c>
      <c r="D275" t="s">
        <v>488</v>
      </c>
      <c r="E275" t="s">
        <v>9</v>
      </c>
      <c r="F275">
        <v>18406</v>
      </c>
      <c r="G275">
        <v>4199383</v>
      </c>
      <c r="H275">
        <f t="shared" si="4"/>
        <v>0</v>
      </c>
      <c r="I275">
        <f t="array" ref="I275">MIN(IFERROR(FIND(IstNumbers,A275),""))</f>
        <v>17</v>
      </c>
      <c r="J275" s="1" t="e">
        <f>IF([first '# in title]&lt;[pos kw in title],MID([title],[pos kw in title]-6,6),#N/A)</f>
        <v>#N/A</v>
      </c>
      <c r="K275" s="1" t="e">
        <f>IFERROR(MID(SUBSTITUTE([kw rough in title],",","."),FIND("(",[kw rough in title])+1,20),SUBSTITUTE(IFERROR(MID([kw rough in title],FIND(" ",[kw rough in title])+1,20),[kw rough in title]),",","."))</f>
        <v>#N/A</v>
      </c>
      <c r="L275" s="1">
        <f>IFERROR(FIND("kW",[desc]),0)</f>
        <v>0</v>
      </c>
      <c r="M275">
        <f t="array" ref="M275">MIN(IFERROR(FIND(IstNumbers,E275),""))</f>
        <v>0</v>
      </c>
      <c r="N275" s="1" t="b">
        <f>IF([first '# in desc]&lt;[pos kw in desc],MID([desc],[pos kw in desc]-7,7))</f>
        <v>0</v>
      </c>
      <c r="O2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5" s="1" t="str">
        <f>TRIM(IF([first '# in desc]&lt;[pos kw in desc],MID([desc],[pos kw in desc]-6,6),FALSE))</f>
        <v>FALSCH</v>
      </c>
      <c r="Q275" s="1" t="b">
        <f>IF(LEN([manuell])=0,IFERROR([kw fine in title]*1,IFERROR(SUMPRODUCT(COUNTIF(IsDigits,MID([kw in desc],ROW($A$1:$A$150),1)))=LEN([kw in desc]),#N/A)),[manuell])</f>
        <v>0</v>
      </c>
      <c r="R275" s="1" t="str">
        <f>IF([pos kw in title]&gt;0,MID(J275,#REF!,4),IF([first '# in title]&gt;0,MID([title],[first '# in title],3),IF([first '# in title]&gt;0,MID([desc],#REF!,3),VLOOKUP([productid],$G$2:$R$1386,8))))</f>
        <v>-Pa</v>
      </c>
      <c r="S275" s="1" t="e">
        <f>IF([kw in desc]=[kw rough in title],[kw in desc]*1,IFERROR(LEFT([kw_dirty],3)*1,IFERROR(LEFT([kw_dirty],2)*1,"n.a.")))</f>
        <v>#N/A</v>
      </c>
      <c r="T275" s="1"/>
      <c r="U275" s="1" t="e">
        <f>VLOOKUP(Tabelle1[[#This Row],[productid]],Tabelle2[#All],2,FALSE)</f>
        <v>#N/A</v>
      </c>
    </row>
    <row r="276" spans="1:21" hidden="1">
      <c r="A276" t="s">
        <v>10363</v>
      </c>
      <c r="B276">
        <v>1777.5</v>
      </c>
      <c r="C276">
        <v>12041</v>
      </c>
      <c r="D276" t="s">
        <v>489</v>
      </c>
      <c r="E276" t="s">
        <v>9</v>
      </c>
      <c r="F276">
        <v>18406</v>
      </c>
      <c r="G276">
        <v>2417694</v>
      </c>
      <c r="H276">
        <f t="shared" si="4"/>
        <v>37</v>
      </c>
      <c r="I276">
        <f t="array" ref="I276">MIN(IFERROR(FIND(IstNumbers,A276),""))</f>
        <v>24</v>
      </c>
      <c r="J276" s="1" t="str">
        <f>IF([first '# in title]&lt;[pos kw in title],MID([title],[pos kw in title]-6,6),#N/A)</f>
        <v xml:space="preserve">(23,6 </v>
      </c>
      <c r="K276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76" s="1">
        <f>IFERROR(FIND("kW",[desc]),0)</f>
        <v>0</v>
      </c>
      <c r="M276">
        <f t="array" ref="M276">MIN(IFERROR(FIND(IstNumbers,E276),""))</f>
        <v>0</v>
      </c>
      <c r="N276" s="1" t="b">
        <f>IF([first '# in desc]&lt;[pos kw in desc],MID([desc],[pos kw in desc]-7,7))</f>
        <v>0</v>
      </c>
      <c r="O2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6" s="1" t="str">
        <f>TRIM(IF([first '# in desc]&lt;[pos kw in desc],MID([desc],[pos kw in desc]-6,6),FALSE))</f>
        <v>FALSCH</v>
      </c>
      <c r="Q276" s="1">
        <f>IF(LEN([manuell])=0,IFERROR([kw fine in title]*1,IFERROR(SUMPRODUCT(COUNTIF(IsDigits,MID([kw in desc],ROW($A$1:$A$150),1)))=LEN([kw in desc]),#N/A)),[manuell])</f>
        <v>23.6</v>
      </c>
      <c r="R276" s="1" t="e">
        <f>IF([pos kw in title]&gt;0,MID(J276,#REF!,4),IF([first '# in title]&gt;0,MID([title],[first '# in title],3),IF([first '# in title]&gt;0,MID([desc],#REF!,3),VLOOKUP([productid],$G$2:$R$1386,8))))</f>
        <v>#REF!</v>
      </c>
      <c r="S276" s="1" t="str">
        <f>IF([kw in desc]=[kw rough in title],[kw in desc]*1,IFERROR(LEFT([kw_dirty],3)*1,IFERROR(LEFT([kw_dirty],2)*1,"n.a.")))</f>
        <v>n.a.</v>
      </c>
      <c r="T276" s="1"/>
      <c r="U276" s="1">
        <f>VLOOKUP(Tabelle1[[#This Row],[productid]],Tabelle2[#All],2,FALSE)</f>
        <v>23.6</v>
      </c>
    </row>
    <row r="277" spans="1:21" hidden="1">
      <c r="A277" t="s">
        <v>10362</v>
      </c>
      <c r="B277">
        <v>5944</v>
      </c>
      <c r="C277">
        <v>223861</v>
      </c>
      <c r="D277" t="s">
        <v>490</v>
      </c>
      <c r="E277" t="s">
        <v>491</v>
      </c>
      <c r="F277">
        <v>18406</v>
      </c>
      <c r="G277">
        <v>1064535</v>
      </c>
      <c r="H277">
        <f t="shared" si="4"/>
        <v>36</v>
      </c>
      <c r="I277">
        <f t="array" ref="I277">MIN(IFERROR(FIND(IstNumbers,A277),""))</f>
        <v>23</v>
      </c>
      <c r="J277" s="1" t="str">
        <f>IF([first '# in title]&lt;[pos kw in title],MID([title],[pos kw in title]-6,6),#N/A)</f>
        <v xml:space="preserve">(24,5 </v>
      </c>
      <c r="K277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77" s="1">
        <f>IFERROR(FIND("kW",[desc]),0)</f>
        <v>61</v>
      </c>
      <c r="M277">
        <f t="array" ref="M277">MIN(IFERROR(FIND(IstNumbers,E277),""))</f>
        <v>28</v>
      </c>
      <c r="N277" s="1" t="str">
        <f>IF([first '# in desc]&lt;[pos kw in desc],MID([desc],[pos kw in desc]-7,7))</f>
        <v xml:space="preserve">5,2 26 </v>
      </c>
      <c r="O27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77" s="1" t="str">
        <f>TRIM(IF([first '# in desc]&lt;[pos kw in desc],MID([desc],[pos kw in desc]-6,6),FALSE))</f>
        <v>,2 26</v>
      </c>
      <c r="Q277" s="1">
        <f>IF(LEN([manuell])=0,IFERROR([kw fine in title]*1,IFERROR(SUMPRODUCT(COUNTIF(IsDigits,MID([kw in desc],ROW($A$1:$A$150),1)))=LEN([kw in desc]),#N/A)),[manuell])</f>
        <v>24.5</v>
      </c>
      <c r="R277" s="1" t="e">
        <f>IF([pos kw in title]&gt;0,MID(J277,#REF!,4),IF([first '# in title]&gt;0,MID([title],[first '# in title],3),IF([first '# in title]&gt;0,MID([desc],#REF!,3),VLOOKUP([productid],$G$2:$R$1386,8))))</f>
        <v>#REF!</v>
      </c>
      <c r="S277" s="1" t="str">
        <f>IF([kw in desc]=[kw rough in title],[kw in desc]*1,IFERROR(LEFT([kw_dirty],3)*1,IFERROR(LEFT([kw_dirty],2)*1,"n.a.")))</f>
        <v>n.a.</v>
      </c>
      <c r="T277" s="1"/>
      <c r="U277" s="1">
        <f>VLOOKUP(Tabelle1[[#This Row],[productid]],Tabelle2[#All],2,FALSE)</f>
        <v>24.5</v>
      </c>
    </row>
    <row r="278" spans="1:21">
      <c r="A278" t="s">
        <v>482</v>
      </c>
      <c r="B278">
        <v>3745</v>
      </c>
      <c r="C278">
        <v>9701</v>
      </c>
      <c r="D278" t="s">
        <v>492</v>
      </c>
      <c r="E278" t="s">
        <v>9</v>
      </c>
      <c r="F278">
        <v>18406</v>
      </c>
      <c r="G278">
        <v>1219697</v>
      </c>
      <c r="H278">
        <f t="shared" si="4"/>
        <v>0</v>
      </c>
      <c r="I278">
        <f t="array" ref="I278">MIN(IFERROR(FIND(IstNumbers,A278),""))</f>
        <v>26</v>
      </c>
      <c r="J278" s="1" t="e">
        <f>IF([first '# in title]&lt;[pos kw in title],MID([title],[pos kw in title]-6,6),#N/A)</f>
        <v>#N/A</v>
      </c>
      <c r="K278" s="1" t="e">
        <f>IFERROR(MID(SUBSTITUTE([kw rough in title],",","."),FIND("(",[kw rough in title])+1,20),SUBSTITUTE(IFERROR(MID([kw rough in title],FIND(" ",[kw rough in title])+1,20),[kw rough in title]),",","."))</f>
        <v>#N/A</v>
      </c>
      <c r="L278" s="1">
        <f>IFERROR(FIND("kW",[desc]),0)</f>
        <v>0</v>
      </c>
      <c r="M278">
        <f t="array" ref="M278">MIN(IFERROR(FIND(IstNumbers,E278),""))</f>
        <v>0</v>
      </c>
      <c r="N278" s="1" t="b">
        <f>IF([first '# in desc]&lt;[pos kw in desc],MID([desc],[pos kw in desc]-7,7))</f>
        <v>0</v>
      </c>
      <c r="O2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8" s="1" t="str">
        <f>TRIM(IF([first '# in desc]&lt;[pos kw in desc],MID([desc],[pos kw in desc]-6,6),FALSE))</f>
        <v>FALSCH</v>
      </c>
      <c r="Q278" s="1" t="b">
        <f>IF(LEN([manuell])=0,IFERROR([kw fine in title]*1,IFERROR(SUMPRODUCT(COUNTIF(IsDigits,MID([kw in desc],ROW($A$1:$A$150),1)))=LEN([kw in desc]),#N/A)),[manuell])</f>
        <v>0</v>
      </c>
      <c r="R278" s="1" t="str">
        <f>IF([pos kw in title]&gt;0,MID(J278,#REF!,4),IF([first '# in title]&gt;0,MID([title],[first '# in title],3),IF([first '# in title]&gt;0,MID([desc],#REF!,3),VLOOKUP([productid],$G$2:$R$1386,8))))</f>
        <v xml:space="preserve">28 </v>
      </c>
      <c r="S278" s="1" t="e">
        <f>IF([kw in desc]=[kw rough in title],[kw in desc]*1,IFERROR(LEFT([kw_dirty],3)*1,IFERROR(LEFT([kw_dirty],2)*1,"n.a.")))</f>
        <v>#N/A</v>
      </c>
      <c r="T278" s="1"/>
      <c r="U278" s="1" t="e">
        <f>VLOOKUP(Tabelle1[[#This Row],[productid]],Tabelle2[#All],2,FALSE)</f>
        <v>#N/A</v>
      </c>
    </row>
    <row r="279" spans="1:21" hidden="1">
      <c r="A279" t="s">
        <v>484</v>
      </c>
      <c r="B279">
        <v>3275</v>
      </c>
      <c r="C279">
        <v>9701</v>
      </c>
      <c r="D279" t="s">
        <v>493</v>
      </c>
      <c r="E279" t="s">
        <v>9</v>
      </c>
      <c r="F279">
        <v>18406</v>
      </c>
      <c r="G279">
        <v>1089187</v>
      </c>
      <c r="H279">
        <f t="shared" si="4"/>
        <v>40</v>
      </c>
      <c r="I279">
        <f t="array" ref="I279">MIN(IFERROR(FIND(IstNumbers,A279),""))</f>
        <v>30</v>
      </c>
      <c r="J279" s="1" t="str">
        <f>IF([first '# in title]&lt;[pos kw in title],MID([title],[pos kw in title]-6,6),#N/A)</f>
        <v xml:space="preserve">4 (36 </v>
      </c>
      <c r="K279" s="1" t="str">
        <f>IFERROR(MID(SUBSTITUTE([kw rough in title],",","."),FIND("(",[kw rough in title])+1,20),SUBSTITUTE(IFERROR(MID([kw rough in title],FIND(" ",[kw rough in title])+1,20),[kw rough in title]),",","."))</f>
        <v xml:space="preserve">36 </v>
      </c>
      <c r="L279" s="1">
        <f>IFERROR(FIND("kW",[desc]),0)</f>
        <v>0</v>
      </c>
      <c r="M279">
        <f t="array" ref="M279">MIN(IFERROR(FIND(IstNumbers,E279),""))</f>
        <v>0</v>
      </c>
      <c r="N279" s="1" t="b">
        <f>IF([first '# in desc]&lt;[pos kw in desc],MID([desc],[pos kw in desc]-7,7))</f>
        <v>0</v>
      </c>
      <c r="O2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9" s="1" t="str">
        <f>TRIM(IF([first '# in desc]&lt;[pos kw in desc],MID([desc],[pos kw in desc]-6,6),FALSE))</f>
        <v>FALSCH</v>
      </c>
      <c r="Q279" s="1">
        <f>IF(LEN([manuell])=0,IFERROR([kw fine in title]*1,IFERROR(SUMPRODUCT(COUNTIF(IsDigits,MID([kw in desc],ROW($A$1:$A$150),1)))=LEN([kw in desc]),#N/A)),[manuell])</f>
        <v>36</v>
      </c>
      <c r="R279" s="1" t="e">
        <f>IF([pos kw in title]&gt;0,MID(J279,#REF!,4),IF([first '# in title]&gt;0,MID([title],[first '# in title],3),IF([first '# in title]&gt;0,MID([desc],#REF!,3),VLOOKUP([productid],$G$2:$R$1386,8))))</f>
        <v>#REF!</v>
      </c>
      <c r="S279" s="1" t="str">
        <f>IF([kw in desc]=[kw rough in title],[kw in desc]*1,IFERROR(LEFT([kw_dirty],3)*1,IFERROR(LEFT([kw_dirty],2)*1,"n.a.")))</f>
        <v>n.a.</v>
      </c>
      <c r="T279" s="1"/>
      <c r="U279" s="1">
        <f>VLOOKUP(Tabelle1[[#This Row],[productid]],Tabelle2[#All],2,FALSE)</f>
        <v>36</v>
      </c>
    </row>
    <row r="280" spans="1:21">
      <c r="A280" t="s">
        <v>494</v>
      </c>
      <c r="B280">
        <v>2419</v>
      </c>
      <c r="C280">
        <v>9701</v>
      </c>
      <c r="D280" t="s">
        <v>495</v>
      </c>
      <c r="E280" t="s">
        <v>9</v>
      </c>
      <c r="F280">
        <v>18406</v>
      </c>
      <c r="G280">
        <v>2408251</v>
      </c>
      <c r="H280">
        <f t="shared" si="4"/>
        <v>0</v>
      </c>
      <c r="I280">
        <f t="array" ref="I280">MIN(IFERROR(FIND(IstNumbers,A280),""))</f>
        <v>18</v>
      </c>
      <c r="J280" s="1" t="e">
        <f>IF([first '# in title]&lt;[pos kw in title],MID([title],[pos kw in title]-6,6),#N/A)</f>
        <v>#N/A</v>
      </c>
      <c r="K280" s="1" t="e">
        <f>IFERROR(MID(SUBSTITUTE([kw rough in title],",","."),FIND("(",[kw rough in title])+1,20),SUBSTITUTE(IFERROR(MID([kw rough in title],FIND(" ",[kw rough in title])+1,20),[kw rough in title]),",","."))</f>
        <v>#N/A</v>
      </c>
      <c r="L280" s="1">
        <f>IFERROR(FIND("kW",[desc]),0)</f>
        <v>0</v>
      </c>
      <c r="M280">
        <f t="array" ref="M280">MIN(IFERROR(FIND(IstNumbers,E280),""))</f>
        <v>0</v>
      </c>
      <c r="N280" s="1" t="b">
        <f>IF([first '# in desc]&lt;[pos kw in desc],MID([desc],[pos kw in desc]-7,7))</f>
        <v>0</v>
      </c>
      <c r="O2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0" s="1" t="str">
        <f>TRIM(IF([first '# in desc]&lt;[pos kw in desc],MID([desc],[pos kw in desc]-6,6),FALSE))</f>
        <v>FALSCH</v>
      </c>
      <c r="Q280" s="1" t="b">
        <f>IF(LEN([manuell])=0,IFERROR([kw fine in title]*1,IFERROR(SUMPRODUCT(COUNTIF(IsDigits,MID([kw in desc],ROW($A$1:$A$150),1)))=LEN([kw in desc]),#N/A)),[manuell])</f>
        <v>0</v>
      </c>
      <c r="R280" s="1" t="str">
        <f>IF([pos kw in title]&gt;0,MID(J280,#REF!,4),IF([first '# in title]&gt;0,MID([title],[first '# in title],3),IF([first '# in title]&gt;0,MID([desc],#REF!,3),VLOOKUP([productid],$G$2:$R$1386,8))))</f>
        <v>-15</v>
      </c>
      <c r="S280" s="1" t="e">
        <f>IF([kw in desc]=[kw rough in title],[kw in desc]*1,IFERROR(LEFT([kw_dirty],3)*1,IFERROR(LEFT([kw_dirty],2)*1,"n.a.")))</f>
        <v>#N/A</v>
      </c>
      <c r="T280" s="1"/>
      <c r="U280" s="1" t="e">
        <f>VLOOKUP(Tabelle1[[#This Row],[productid]],Tabelle2[#All],2,FALSE)</f>
        <v>#N/A</v>
      </c>
    </row>
    <row r="281" spans="1:21" hidden="1">
      <c r="A281" t="s">
        <v>10363</v>
      </c>
      <c r="B281">
        <v>1805</v>
      </c>
      <c r="C281">
        <v>223861</v>
      </c>
      <c r="D281" t="s">
        <v>496</v>
      </c>
      <c r="E281" t="s">
        <v>497</v>
      </c>
      <c r="F281">
        <v>18406</v>
      </c>
      <c r="G281">
        <v>2417694</v>
      </c>
      <c r="H281">
        <f t="shared" si="4"/>
        <v>37</v>
      </c>
      <c r="I281">
        <f t="array" ref="I281">MIN(IFERROR(FIND(IstNumbers,A281),""))</f>
        <v>24</v>
      </c>
      <c r="J281" s="1" t="str">
        <f>IF([first '# in title]&lt;[pos kw in title],MID([title],[pos kw in title]-6,6),#N/A)</f>
        <v xml:space="preserve">(23,6 </v>
      </c>
      <c r="K281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81" s="1">
        <f>IFERROR(FIND("kW",[desc]),0)</f>
        <v>52</v>
      </c>
      <c r="M281">
        <f t="array" ref="M281">MIN(IFERROR(FIND(IstNumbers,E281),""))</f>
        <v>15</v>
      </c>
      <c r="N281" s="1" t="str">
        <f>IF([first '# in desc]&lt;[pos kw in desc],MID([desc],[pos kw in desc]-7,7))</f>
        <v xml:space="preserve">172 24 </v>
      </c>
      <c r="O281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281" s="1" t="str">
        <f>TRIM(IF([first '# in desc]&lt;[pos kw in desc],MID([desc],[pos kw in desc]-6,6),FALSE))</f>
        <v>72 24</v>
      </c>
      <c r="Q281" s="1">
        <f>IF(LEN([manuell])=0,IFERROR([kw fine in title]*1,IFERROR(SUMPRODUCT(COUNTIF(IsDigits,MID([kw in desc],ROW($A$1:$A$150),1)))=LEN([kw in desc]),#N/A)),[manuell])</f>
        <v>23.6</v>
      </c>
      <c r="R281" s="1" t="e">
        <f>IF([pos kw in title]&gt;0,MID(J281,#REF!,4),IF([first '# in title]&gt;0,MID([title],[first '# in title],3),IF([first '# in title]&gt;0,MID([desc],#REF!,3),VLOOKUP([productid],$G$2:$R$1386,8))))</f>
        <v>#REF!</v>
      </c>
      <c r="S281" s="1" t="str">
        <f>IF([kw in desc]=[kw rough in title],[kw in desc]*1,IFERROR(LEFT([kw_dirty],3)*1,IFERROR(LEFT([kw_dirty],2)*1,"n.a.")))</f>
        <v>n.a.</v>
      </c>
      <c r="T281" s="1"/>
      <c r="U281" s="1">
        <f>VLOOKUP(Tabelle1[[#This Row],[productid]],Tabelle2[#All],2,FALSE)</f>
        <v>23.6</v>
      </c>
    </row>
    <row r="282" spans="1:21" hidden="1">
      <c r="A282" t="s">
        <v>10362</v>
      </c>
      <c r="B282">
        <v>5992</v>
      </c>
      <c r="C282">
        <v>223861</v>
      </c>
      <c r="D282" t="s">
        <v>498</v>
      </c>
      <c r="E282" t="s">
        <v>499</v>
      </c>
      <c r="F282">
        <v>18406</v>
      </c>
      <c r="G282">
        <v>1064535</v>
      </c>
      <c r="H282">
        <f t="shared" si="4"/>
        <v>36</v>
      </c>
      <c r="I282">
        <f t="array" ref="I282">MIN(IFERROR(FIND(IstNumbers,A282),""))</f>
        <v>23</v>
      </c>
      <c r="J282" s="1" t="str">
        <f>IF([first '# in title]&lt;[pos kw in title],MID([title],[pos kw in title]-6,6),#N/A)</f>
        <v xml:space="preserve">(24,5 </v>
      </c>
      <c r="K282" s="1" t="str">
        <f>IFERROR(MID(SUBSTITUTE([kw rough in title],",","."),FIND("(",[kw rough in title])+1,20),SUBSTITUTE(IFERROR(MID([kw rough in title],FIND(" ",[kw rough in title])+1,20),[kw rough in title]),",","."))</f>
        <v xml:space="preserve">24.5 </v>
      </c>
      <c r="L282" s="1">
        <f>IFERROR(FIND("kW",[desc]),0)</f>
        <v>61</v>
      </c>
      <c r="M282">
        <f t="array" ref="M282">MIN(IFERROR(FIND(IstNumbers,E282),""))</f>
        <v>28</v>
      </c>
      <c r="N282" s="1" t="str">
        <f>IF([first '# in desc]&lt;[pos kw in desc],MID([desc],[pos kw in desc]-7,7))</f>
        <v xml:space="preserve">5,2 26 </v>
      </c>
      <c r="O282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282" s="1" t="str">
        <f>TRIM(IF([first '# in desc]&lt;[pos kw in desc],MID([desc],[pos kw in desc]-6,6),FALSE))</f>
        <v>,2 26</v>
      </c>
      <c r="Q282" s="1">
        <f>IF(LEN([manuell])=0,IFERROR([kw fine in title]*1,IFERROR(SUMPRODUCT(COUNTIF(IsDigits,MID([kw in desc],ROW($A$1:$A$150),1)))=LEN([kw in desc]),#N/A)),[manuell])</f>
        <v>24.5</v>
      </c>
      <c r="R282" s="1" t="e">
        <f>IF([pos kw in title]&gt;0,MID(J282,#REF!,4),IF([first '# in title]&gt;0,MID([title],[first '# in title],3),IF([first '# in title]&gt;0,MID([desc],#REF!,3),VLOOKUP([productid],$G$2:$R$1386,8))))</f>
        <v>#REF!</v>
      </c>
      <c r="S282" s="1" t="str">
        <f>IF([kw in desc]=[kw rough in title],[kw in desc]*1,IFERROR(LEFT([kw_dirty],3)*1,IFERROR(LEFT([kw_dirty],2)*1,"n.a.")))</f>
        <v>n.a.</v>
      </c>
      <c r="T282" s="1"/>
      <c r="U282" s="1">
        <f>VLOOKUP(Tabelle1[[#This Row],[productid]],Tabelle2[#All],2,FALSE)</f>
        <v>24.5</v>
      </c>
    </row>
    <row r="283" spans="1:21">
      <c r="A283" t="s">
        <v>482</v>
      </c>
      <c r="B283">
        <v>3745</v>
      </c>
      <c r="C283">
        <v>9701</v>
      </c>
      <c r="D283" t="s">
        <v>500</v>
      </c>
      <c r="E283" t="s">
        <v>9</v>
      </c>
      <c r="F283">
        <v>18406</v>
      </c>
      <c r="G283">
        <v>1219697</v>
      </c>
      <c r="H283">
        <f t="shared" si="4"/>
        <v>0</v>
      </c>
      <c r="I283">
        <f t="array" ref="I283">MIN(IFERROR(FIND(IstNumbers,A283),""))</f>
        <v>26</v>
      </c>
      <c r="J283" s="1" t="e">
        <f>IF([first '# in title]&lt;[pos kw in title],MID([title],[pos kw in title]-6,6),#N/A)</f>
        <v>#N/A</v>
      </c>
      <c r="K283" s="1" t="e">
        <f>IFERROR(MID(SUBSTITUTE([kw rough in title],",","."),FIND("(",[kw rough in title])+1,20),SUBSTITUTE(IFERROR(MID([kw rough in title],FIND(" ",[kw rough in title])+1,20),[kw rough in title]),",","."))</f>
        <v>#N/A</v>
      </c>
      <c r="L283" s="1">
        <f>IFERROR(FIND("kW",[desc]),0)</f>
        <v>0</v>
      </c>
      <c r="M283">
        <f t="array" ref="M283">MIN(IFERROR(FIND(IstNumbers,E283),""))</f>
        <v>0</v>
      </c>
      <c r="N283" s="1" t="b">
        <f>IF([first '# in desc]&lt;[pos kw in desc],MID([desc],[pos kw in desc]-7,7))</f>
        <v>0</v>
      </c>
      <c r="O2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" s="1" t="str">
        <f>TRIM(IF([first '# in desc]&lt;[pos kw in desc],MID([desc],[pos kw in desc]-6,6),FALSE))</f>
        <v>FALSCH</v>
      </c>
      <c r="Q283" s="1" t="b">
        <f>IF(LEN([manuell])=0,IFERROR([kw fine in title]*1,IFERROR(SUMPRODUCT(COUNTIF(IsDigits,MID([kw in desc],ROW($A$1:$A$150),1)))=LEN([kw in desc]),#N/A)),[manuell])</f>
        <v>0</v>
      </c>
      <c r="R283" s="1" t="str">
        <f>IF([pos kw in title]&gt;0,MID(J283,#REF!,4),IF([first '# in title]&gt;0,MID([title],[first '# in title],3),IF([first '# in title]&gt;0,MID([desc],#REF!,3),VLOOKUP([productid],$G$2:$R$1386,8))))</f>
        <v xml:space="preserve">28 </v>
      </c>
      <c r="S283" s="1" t="e">
        <f>IF([kw in desc]=[kw rough in title],[kw in desc]*1,IFERROR(LEFT([kw_dirty],3)*1,IFERROR(LEFT([kw_dirty],2)*1,"n.a.")))</f>
        <v>#N/A</v>
      </c>
      <c r="T283" s="1"/>
      <c r="U283" s="1" t="e">
        <f>VLOOKUP(Tabelle1[[#This Row],[productid]],Tabelle2[#All],2,FALSE)</f>
        <v>#N/A</v>
      </c>
    </row>
    <row r="284" spans="1:21" hidden="1">
      <c r="A284" t="s">
        <v>484</v>
      </c>
      <c r="B284">
        <v>3499</v>
      </c>
      <c r="C284">
        <v>9701</v>
      </c>
      <c r="D284" t="s">
        <v>501</v>
      </c>
      <c r="E284" t="s">
        <v>9</v>
      </c>
      <c r="F284">
        <v>18406</v>
      </c>
      <c r="G284">
        <v>1089187</v>
      </c>
      <c r="H284">
        <f t="shared" si="4"/>
        <v>40</v>
      </c>
      <c r="I284">
        <f t="array" ref="I284">MIN(IFERROR(FIND(IstNumbers,A284),""))</f>
        <v>30</v>
      </c>
      <c r="J284" s="1" t="str">
        <f>IF([first '# in title]&lt;[pos kw in title],MID([title],[pos kw in title]-6,6),#N/A)</f>
        <v xml:space="preserve">4 (36 </v>
      </c>
      <c r="K284" s="1" t="str">
        <f>IFERROR(MID(SUBSTITUTE([kw rough in title],",","."),FIND("(",[kw rough in title])+1,20),SUBSTITUTE(IFERROR(MID([kw rough in title],FIND(" ",[kw rough in title])+1,20),[kw rough in title]),",","."))</f>
        <v xml:space="preserve">36 </v>
      </c>
      <c r="L284" s="1">
        <f>IFERROR(FIND("kW",[desc]),0)</f>
        <v>0</v>
      </c>
      <c r="M284">
        <f t="array" ref="M284">MIN(IFERROR(FIND(IstNumbers,E284),""))</f>
        <v>0</v>
      </c>
      <c r="N284" s="1" t="b">
        <f>IF([first '# in desc]&lt;[pos kw in desc],MID([desc],[pos kw in desc]-7,7))</f>
        <v>0</v>
      </c>
      <c r="O2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" s="1" t="str">
        <f>TRIM(IF([first '# in desc]&lt;[pos kw in desc],MID([desc],[pos kw in desc]-6,6),FALSE))</f>
        <v>FALSCH</v>
      </c>
      <c r="Q284" s="1">
        <f>IF(LEN([manuell])=0,IFERROR([kw fine in title]*1,IFERROR(SUMPRODUCT(COUNTIF(IsDigits,MID([kw in desc],ROW($A$1:$A$150),1)))=LEN([kw in desc]),#N/A)),[manuell])</f>
        <v>36</v>
      </c>
      <c r="R284" s="1" t="e">
        <f>IF([pos kw in title]&gt;0,MID(J284,#REF!,4),IF([first '# in title]&gt;0,MID([title],[first '# in title],3),IF([first '# in title]&gt;0,MID([desc],#REF!,3),VLOOKUP([productid],$G$2:$R$1386,8))))</f>
        <v>#REF!</v>
      </c>
      <c r="S284" s="1" t="str">
        <f>IF([kw in desc]=[kw rough in title],[kw in desc]*1,IFERROR(LEFT([kw_dirty],3)*1,IFERROR(LEFT([kw_dirty],2)*1,"n.a.")))</f>
        <v>n.a.</v>
      </c>
      <c r="T284" s="1"/>
      <c r="U284" s="1">
        <f>VLOOKUP(Tabelle1[[#This Row],[productid]],Tabelle2[#All],2,FALSE)</f>
        <v>36</v>
      </c>
    </row>
    <row r="285" spans="1:21">
      <c r="A285" t="s">
        <v>494</v>
      </c>
      <c r="B285">
        <v>2419</v>
      </c>
      <c r="C285">
        <v>9701</v>
      </c>
      <c r="D285" t="s">
        <v>502</v>
      </c>
      <c r="E285" t="s">
        <v>9</v>
      </c>
      <c r="F285">
        <v>18406</v>
      </c>
      <c r="G285">
        <v>2408251</v>
      </c>
      <c r="H285">
        <f t="shared" si="4"/>
        <v>0</v>
      </c>
      <c r="I285">
        <f t="array" ref="I285">MIN(IFERROR(FIND(IstNumbers,A285),""))</f>
        <v>18</v>
      </c>
      <c r="J285" s="1" t="e">
        <f>IF([first '# in title]&lt;[pos kw in title],MID([title],[pos kw in title]-6,6),#N/A)</f>
        <v>#N/A</v>
      </c>
      <c r="K285" s="1" t="e">
        <f>IFERROR(MID(SUBSTITUTE([kw rough in title],",","."),FIND("(",[kw rough in title])+1,20),SUBSTITUTE(IFERROR(MID([kw rough in title],FIND(" ",[kw rough in title])+1,20),[kw rough in title]),",","."))</f>
        <v>#N/A</v>
      </c>
      <c r="L285" s="1">
        <f>IFERROR(FIND("kW",[desc]),0)</f>
        <v>0</v>
      </c>
      <c r="M285">
        <f t="array" ref="M285">MIN(IFERROR(FIND(IstNumbers,E285),""))</f>
        <v>0</v>
      </c>
      <c r="N285" s="1" t="b">
        <f>IF([first '# in desc]&lt;[pos kw in desc],MID([desc],[pos kw in desc]-7,7))</f>
        <v>0</v>
      </c>
      <c r="O2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" s="1" t="str">
        <f>TRIM(IF([first '# in desc]&lt;[pos kw in desc],MID([desc],[pos kw in desc]-6,6),FALSE))</f>
        <v>FALSCH</v>
      </c>
      <c r="Q285" s="1" t="b">
        <f>IF(LEN([manuell])=0,IFERROR([kw fine in title]*1,IFERROR(SUMPRODUCT(COUNTIF(IsDigits,MID([kw in desc],ROW($A$1:$A$150),1)))=LEN([kw in desc]),#N/A)),[manuell])</f>
        <v>0</v>
      </c>
      <c r="R285" s="1" t="str">
        <f>IF([pos kw in title]&gt;0,MID(J285,#REF!,4),IF([first '# in title]&gt;0,MID([title],[first '# in title],3),IF([first '# in title]&gt;0,MID([desc],#REF!,3),VLOOKUP([productid],$G$2:$R$1386,8))))</f>
        <v>-15</v>
      </c>
      <c r="S285" s="1" t="e">
        <f>IF([kw in desc]=[kw rough in title],[kw in desc]*1,IFERROR(LEFT([kw_dirty],3)*1,IFERROR(LEFT([kw_dirty],2)*1,"n.a.")))</f>
        <v>#N/A</v>
      </c>
      <c r="T285" s="1"/>
      <c r="U285" s="1" t="e">
        <f>VLOOKUP(Tabelle1[[#This Row],[productid]],Tabelle2[#All],2,FALSE)</f>
        <v>#N/A</v>
      </c>
    </row>
    <row r="286" spans="1:21" hidden="1">
      <c r="A286" t="s">
        <v>10363</v>
      </c>
      <c r="B286">
        <v>1805</v>
      </c>
      <c r="C286">
        <v>223861</v>
      </c>
      <c r="D286" t="s">
        <v>503</v>
      </c>
      <c r="E286" t="s">
        <v>504</v>
      </c>
      <c r="F286">
        <v>18406</v>
      </c>
      <c r="G286">
        <v>2417694</v>
      </c>
      <c r="H286">
        <f t="shared" si="4"/>
        <v>37</v>
      </c>
      <c r="I286">
        <f t="array" ref="I286">MIN(IFERROR(FIND(IstNumbers,A286),""))</f>
        <v>24</v>
      </c>
      <c r="J286" s="1" t="str">
        <f>IF([first '# in title]&lt;[pos kw in title],MID([title],[pos kw in title]-6,6),#N/A)</f>
        <v xml:space="preserve">(23,6 </v>
      </c>
      <c r="K286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86" s="1">
        <f>IFERROR(FIND("kW",[desc]),0)</f>
        <v>46</v>
      </c>
      <c r="M286">
        <f t="array" ref="M286">MIN(IFERROR(FIND(IstNumbers,E286),""))</f>
        <v>22</v>
      </c>
      <c r="N286" s="1" t="str">
        <f>IF([first '# in desc]&lt;[pos kw in desc],MID([desc],[pos kw in desc]-7,7))</f>
        <v xml:space="preserve">172 24 </v>
      </c>
      <c r="O286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286" s="1" t="str">
        <f>TRIM(IF([first '# in desc]&lt;[pos kw in desc],MID([desc],[pos kw in desc]-6,6),FALSE))</f>
        <v>72 24</v>
      </c>
      <c r="Q286" s="1">
        <f>IF(LEN([manuell])=0,IFERROR([kw fine in title]*1,IFERROR(SUMPRODUCT(COUNTIF(IsDigits,MID([kw in desc],ROW($A$1:$A$150),1)))=LEN([kw in desc]),#N/A)),[manuell])</f>
        <v>23.6</v>
      </c>
      <c r="R286" s="1" t="e">
        <f>IF([pos kw in title]&gt;0,MID(J286,#REF!,4),IF([first '# in title]&gt;0,MID([title],[first '# in title],3),IF([first '# in title]&gt;0,MID([desc],#REF!,3),VLOOKUP([productid],$G$2:$R$1386,8))))</f>
        <v>#REF!</v>
      </c>
      <c r="S286" s="1" t="str">
        <f>IF([kw in desc]=[kw rough in title],[kw in desc]*1,IFERROR(LEFT([kw_dirty],3)*1,IFERROR(LEFT([kw_dirty],2)*1,"n.a.")))</f>
        <v>n.a.</v>
      </c>
      <c r="T286" s="1"/>
      <c r="U286" s="1">
        <f>VLOOKUP(Tabelle1[[#This Row],[productid]],Tabelle2[#All],2,FALSE)</f>
        <v>23.6</v>
      </c>
    </row>
    <row r="287" spans="1:21">
      <c r="A287" t="s">
        <v>494</v>
      </c>
      <c r="B287">
        <v>5080</v>
      </c>
      <c r="C287">
        <v>12041</v>
      </c>
      <c r="D287" t="s">
        <v>505</v>
      </c>
      <c r="E287" t="s">
        <v>9</v>
      </c>
      <c r="F287">
        <v>18406</v>
      </c>
      <c r="G287">
        <v>2408251</v>
      </c>
      <c r="H287">
        <f t="shared" si="4"/>
        <v>0</v>
      </c>
      <c r="I287">
        <f t="array" ref="I287">MIN(IFERROR(FIND(IstNumbers,A287),""))</f>
        <v>18</v>
      </c>
      <c r="J287" s="1" t="e">
        <f>IF([first '# in title]&lt;[pos kw in title],MID([title],[pos kw in title]-6,6),#N/A)</f>
        <v>#N/A</v>
      </c>
      <c r="K287" s="1" t="e">
        <f>IFERROR(MID(SUBSTITUTE([kw rough in title],",","."),FIND("(",[kw rough in title])+1,20),SUBSTITUTE(IFERROR(MID([kw rough in title],FIND(" ",[kw rough in title])+1,20),[kw rough in title]),",","."))</f>
        <v>#N/A</v>
      </c>
      <c r="L287" s="1">
        <f>IFERROR(FIND("kW",[desc]),0)</f>
        <v>0</v>
      </c>
      <c r="M287">
        <f t="array" ref="M287">MIN(IFERROR(FIND(IstNumbers,E287),""))</f>
        <v>0</v>
      </c>
      <c r="N287" s="1" t="b">
        <f>IF([first '# in desc]&lt;[pos kw in desc],MID([desc],[pos kw in desc]-7,7))</f>
        <v>0</v>
      </c>
      <c r="O2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7" s="1" t="str">
        <f>TRIM(IF([first '# in desc]&lt;[pos kw in desc],MID([desc],[pos kw in desc]-6,6),FALSE))</f>
        <v>FALSCH</v>
      </c>
      <c r="Q287" s="1" t="b">
        <f>IF(LEN([manuell])=0,IFERROR([kw fine in title]*1,IFERROR(SUMPRODUCT(COUNTIF(IsDigits,MID([kw in desc],ROW($A$1:$A$150),1)))=LEN([kw in desc]),#N/A)),[manuell])</f>
        <v>0</v>
      </c>
      <c r="R287" s="1" t="str">
        <f>IF([pos kw in title]&gt;0,MID(J287,#REF!,4),IF([first '# in title]&gt;0,MID([title],[first '# in title],3),IF([first '# in title]&gt;0,MID([desc],#REF!,3),VLOOKUP([productid],$G$2:$R$1386,8))))</f>
        <v>-15</v>
      </c>
      <c r="S287" s="1" t="e">
        <f>IF([kw in desc]=[kw rough in title],[kw in desc]*1,IFERROR(LEFT([kw_dirty],3)*1,IFERROR(LEFT([kw_dirty],2)*1,"n.a.")))</f>
        <v>#N/A</v>
      </c>
      <c r="T287" s="1"/>
      <c r="U287" s="1" t="e">
        <f>VLOOKUP(Tabelle1[[#This Row],[productid]],Tabelle2[#All],2,FALSE)</f>
        <v>#N/A</v>
      </c>
    </row>
    <row r="288" spans="1:21" hidden="1">
      <c r="A288" t="s">
        <v>10363</v>
      </c>
      <c r="B288">
        <v>2020.24</v>
      </c>
      <c r="C288">
        <v>12041</v>
      </c>
      <c r="D288" t="s">
        <v>506</v>
      </c>
      <c r="E288" t="s">
        <v>9</v>
      </c>
      <c r="F288">
        <v>18406</v>
      </c>
      <c r="G288">
        <v>2417694</v>
      </c>
      <c r="H288">
        <f t="shared" si="4"/>
        <v>37</v>
      </c>
      <c r="I288">
        <f t="array" ref="I288">MIN(IFERROR(FIND(IstNumbers,A288),""))</f>
        <v>24</v>
      </c>
      <c r="J288" s="1" t="str">
        <f>IF([first '# in title]&lt;[pos kw in title],MID([title],[pos kw in title]-6,6),#N/A)</f>
        <v xml:space="preserve">(23,6 </v>
      </c>
      <c r="K288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288" s="1">
        <f>IFERROR(FIND("kW",[desc]),0)</f>
        <v>0</v>
      </c>
      <c r="M288">
        <f t="array" ref="M288">MIN(IFERROR(FIND(IstNumbers,E288),""))</f>
        <v>0</v>
      </c>
      <c r="N288" s="1" t="b">
        <f>IF([first '# in desc]&lt;[pos kw in desc],MID([desc],[pos kw in desc]-7,7))</f>
        <v>0</v>
      </c>
      <c r="O2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8" s="1" t="str">
        <f>TRIM(IF([first '# in desc]&lt;[pos kw in desc],MID([desc],[pos kw in desc]-6,6),FALSE))</f>
        <v>FALSCH</v>
      </c>
      <c r="Q288" s="1">
        <f>IF(LEN([manuell])=0,IFERROR([kw fine in title]*1,IFERROR(SUMPRODUCT(COUNTIF(IsDigits,MID([kw in desc],ROW($A$1:$A$150),1)))=LEN([kw in desc]),#N/A)),[manuell])</f>
        <v>23.6</v>
      </c>
      <c r="R288" s="1" t="e">
        <f>IF([pos kw in title]&gt;0,MID(J288,#REF!,4),IF([first '# in title]&gt;0,MID([title],[first '# in title],3),IF([first '# in title]&gt;0,MID([desc],#REF!,3),VLOOKUP([productid],$G$2:$R$1386,8))))</f>
        <v>#REF!</v>
      </c>
      <c r="S288" s="1" t="str">
        <f>IF([kw in desc]=[kw rough in title],[kw in desc]*1,IFERROR(LEFT([kw_dirty],3)*1,IFERROR(LEFT([kw_dirty],2)*1,"n.a.")))</f>
        <v>n.a.</v>
      </c>
      <c r="T288" s="1"/>
      <c r="U288" s="1">
        <f>VLOOKUP(Tabelle1[[#This Row],[productid]],Tabelle2[#All],2,FALSE)</f>
        <v>23.6</v>
      </c>
    </row>
    <row r="289" spans="1:21">
      <c r="A289" t="s">
        <v>507</v>
      </c>
      <c r="B289">
        <v>2966.81</v>
      </c>
      <c r="C289">
        <v>276812</v>
      </c>
      <c r="D289" t="s">
        <v>508</v>
      </c>
      <c r="E289" t="s">
        <v>509</v>
      </c>
      <c r="F289">
        <v>18406</v>
      </c>
      <c r="G289">
        <v>2920554</v>
      </c>
      <c r="H289">
        <f t="shared" si="4"/>
        <v>0</v>
      </c>
      <c r="I289">
        <f t="array" ref="I289">MIN(IFERROR(FIND(IstNumbers,A289),""))</f>
        <v>24</v>
      </c>
      <c r="J289" s="1" t="e">
        <f>IF([first '# in title]&lt;[pos kw in title],MID([title],[pos kw in title]-6,6),#N/A)</f>
        <v>#N/A</v>
      </c>
      <c r="K289" s="1" t="e">
        <f>IFERROR(MID(SUBSTITUTE([kw rough in title],",","."),FIND("(",[kw rough in title])+1,20),SUBSTITUTE(IFERROR(MID([kw rough in title],FIND(" ",[kw rough in title])+1,20),[kw rough in title]),",","."))</f>
        <v>#N/A</v>
      </c>
      <c r="L289" s="1">
        <f>IFERROR(FIND("kW",[desc]),0)</f>
        <v>0</v>
      </c>
      <c r="M289">
        <f t="array" ref="M289">MIN(IFERROR(FIND(IstNumbers,E289),""))</f>
        <v>19</v>
      </c>
      <c r="N289" s="1" t="b">
        <f>IF([first '# in desc]&lt;[pos kw in desc],MID([desc],[pos kw in desc]-7,7))</f>
        <v>0</v>
      </c>
      <c r="O2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9" s="1" t="str">
        <f>TRIM(IF([first '# in desc]&lt;[pos kw in desc],MID([desc],[pos kw in desc]-6,6),FALSE))</f>
        <v>FALSCH</v>
      </c>
      <c r="Q289" s="1" t="b">
        <f>IF(LEN([manuell])=0,IFERROR([kw fine in title]*1,IFERROR(SUMPRODUCT(COUNTIF(IsDigits,MID([kw in desc],ROW($A$1:$A$150),1)))=LEN([kw in desc]),#N/A)),[manuell])</f>
        <v>0</v>
      </c>
      <c r="R289" s="1" t="str">
        <f>IF([pos kw in title]&gt;0,MID(J289,#REF!,4),IF([first '# in title]&gt;0,MID([title],[first '# in title],3),IF([first '# in title]&gt;0,MID([desc],#REF!,3),VLOOKUP([productid],$G$2:$R$1386,8))))</f>
        <v>172</v>
      </c>
      <c r="S289" s="1" t="e">
        <f>IF([kw in desc]=[kw rough in title],[kw in desc]*1,IFERROR(LEFT([kw_dirty],3)*1,IFERROR(LEFT([kw_dirty],2)*1,"n.a.")))</f>
        <v>#N/A</v>
      </c>
      <c r="T289" s="1"/>
      <c r="U289" s="1" t="e">
        <f>VLOOKUP(Tabelle1[[#This Row],[productid]],Tabelle2[#All],2,FALSE)</f>
        <v>#N/A</v>
      </c>
    </row>
    <row r="290" spans="1:21">
      <c r="A290" t="s">
        <v>510</v>
      </c>
      <c r="B290">
        <v>2621.4</v>
      </c>
      <c r="C290">
        <v>9701</v>
      </c>
      <c r="D290" t="s">
        <v>511</v>
      </c>
      <c r="E290" t="s">
        <v>9</v>
      </c>
      <c r="F290">
        <v>18406</v>
      </c>
      <c r="G290">
        <v>3094591</v>
      </c>
      <c r="H290">
        <f t="shared" si="4"/>
        <v>0</v>
      </c>
      <c r="I290">
        <f t="array" ref="I290">MIN(IFERROR(FIND(IstNumbers,A290),""))</f>
        <v>32</v>
      </c>
      <c r="J290" s="1" t="e">
        <f>IF([first '# in title]&lt;[pos kw in title],MID([title],[pos kw in title]-6,6),#N/A)</f>
        <v>#N/A</v>
      </c>
      <c r="K290" s="1" t="e">
        <f>IFERROR(MID(SUBSTITUTE([kw rough in title],",","."),FIND("(",[kw rough in title])+1,20),SUBSTITUTE(IFERROR(MID([kw rough in title],FIND(" ",[kw rough in title])+1,20),[kw rough in title]),",","."))</f>
        <v>#N/A</v>
      </c>
      <c r="L290" s="1">
        <f>IFERROR(FIND("kW",[desc]),0)</f>
        <v>0</v>
      </c>
      <c r="M290">
        <f t="array" ref="M290">MIN(IFERROR(FIND(IstNumbers,E290),""))</f>
        <v>0</v>
      </c>
      <c r="N290" s="1" t="b">
        <f>IF([first '# in desc]&lt;[pos kw in desc],MID([desc],[pos kw in desc]-7,7))</f>
        <v>0</v>
      </c>
      <c r="O2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0" s="1" t="str">
        <f>TRIM(IF([first '# in desc]&lt;[pos kw in desc],MID([desc],[pos kw in desc]-6,6),FALSE))</f>
        <v>FALSCH</v>
      </c>
      <c r="Q290" s="1" t="b">
        <f>IF(LEN([manuell])=0,IFERROR([kw fine in title]*1,IFERROR(SUMPRODUCT(COUNTIF(IsDigits,MID([kw in desc],ROW($A$1:$A$150),1)))=LEN([kw in desc]),#N/A)),[manuell])</f>
        <v>0</v>
      </c>
      <c r="R290" s="1" t="str">
        <f>IF([pos kw in title]&gt;0,MID(J290,#REF!,4),IF([first '# in title]&gt;0,MID([title],[first '# in title],3),IF([first '# in title]&gt;0,MID([desc],#REF!,3),VLOOKUP([productid],$G$2:$R$1386,8))))</f>
        <v>172</v>
      </c>
      <c r="S290" s="1" t="e">
        <f>IF([kw in desc]=[kw rough in title],[kw in desc]*1,IFERROR(LEFT([kw_dirty],3)*1,IFERROR(LEFT([kw_dirty],2)*1,"n.a.")))</f>
        <v>#N/A</v>
      </c>
      <c r="T290" s="1"/>
      <c r="U290" s="1" t="e">
        <f>VLOOKUP(Tabelle1[[#This Row],[productid]],Tabelle2[#All],2,FALSE)</f>
        <v>#N/A</v>
      </c>
    </row>
    <row r="291" spans="1:21">
      <c r="A291" t="s">
        <v>512</v>
      </c>
      <c r="B291">
        <v>3342</v>
      </c>
      <c r="C291">
        <v>9701</v>
      </c>
      <c r="D291" t="s">
        <v>513</v>
      </c>
      <c r="E291" t="s">
        <v>9</v>
      </c>
      <c r="F291">
        <v>18406</v>
      </c>
      <c r="G291">
        <v>3121554</v>
      </c>
      <c r="H291">
        <f t="shared" si="4"/>
        <v>0</v>
      </c>
      <c r="I291">
        <f t="array" ref="I291">MIN(IFERROR(FIND(IstNumbers,A291),""))</f>
        <v>16</v>
      </c>
      <c r="J291" s="1" t="e">
        <f>IF([first '# in title]&lt;[pos kw in title],MID([title],[pos kw in title]-6,6),#N/A)</f>
        <v>#N/A</v>
      </c>
      <c r="K291" s="1" t="e">
        <f>IFERROR(MID(SUBSTITUTE([kw rough in title],",","."),FIND("(",[kw rough in title])+1,20),SUBSTITUTE(IFERROR(MID([kw rough in title],FIND(" ",[kw rough in title])+1,20),[kw rough in title]),",","."))</f>
        <v>#N/A</v>
      </c>
      <c r="L291" s="1">
        <f>IFERROR(FIND("kW",[desc]),0)</f>
        <v>0</v>
      </c>
      <c r="M291">
        <f t="array" ref="M291">MIN(IFERROR(FIND(IstNumbers,E291),""))</f>
        <v>0</v>
      </c>
      <c r="N291" s="1" t="b">
        <f>IF([first '# in desc]&lt;[pos kw in desc],MID([desc],[pos kw in desc]-7,7))</f>
        <v>0</v>
      </c>
      <c r="O2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1" s="1" t="str">
        <f>TRIM(IF([first '# in desc]&lt;[pos kw in desc],MID([desc],[pos kw in desc]-6,6),FALSE))</f>
        <v>FALSCH</v>
      </c>
      <c r="Q291" s="1" t="b">
        <f>IF(LEN([manuell])=0,IFERROR([kw fine in title]*1,IFERROR(SUMPRODUCT(COUNTIF(IsDigits,MID([kw in desc],ROW($A$1:$A$150),1)))=LEN([kw in desc]),#N/A)),[manuell])</f>
        <v>0</v>
      </c>
      <c r="R291" s="1" t="str">
        <f>IF([pos kw in title]&gt;0,MID(J291,#REF!,4),IF([first '# in title]&gt;0,MID([title],[first '# in title],3),IF([first '# in title]&gt;0,MID([desc],#REF!,3),VLOOKUP([productid],$G$2:$R$1386,8))))</f>
        <v>17.</v>
      </c>
      <c r="S291" s="1" t="e">
        <f>IF([kw in desc]=[kw rough in title],[kw in desc]*1,IFERROR(LEFT([kw_dirty],3)*1,IFERROR(LEFT([kw_dirty],2)*1,"n.a.")))</f>
        <v>#N/A</v>
      </c>
      <c r="T291" s="1"/>
      <c r="U291" s="1" t="e">
        <f>VLOOKUP(Tabelle1[[#This Row],[productid]],Tabelle2[#All],2,FALSE)</f>
        <v>#N/A</v>
      </c>
    </row>
    <row r="292" spans="1:21">
      <c r="A292" t="s">
        <v>507</v>
      </c>
      <c r="B292">
        <v>2966.81</v>
      </c>
      <c r="C292">
        <v>276812</v>
      </c>
      <c r="D292" t="s">
        <v>514</v>
      </c>
      <c r="E292" t="s">
        <v>515</v>
      </c>
      <c r="F292">
        <v>18406</v>
      </c>
      <c r="G292">
        <v>2920554</v>
      </c>
      <c r="H292">
        <f t="shared" si="4"/>
        <v>0</v>
      </c>
      <c r="I292">
        <f t="array" ref="I292">MIN(IFERROR(FIND(IstNumbers,A292),""))</f>
        <v>24</v>
      </c>
      <c r="J292" s="1" t="e">
        <f>IF([first '# in title]&lt;[pos kw in title],MID([title],[pos kw in title]-6,6),#N/A)</f>
        <v>#N/A</v>
      </c>
      <c r="K292" s="1" t="e">
        <f>IFERROR(MID(SUBSTITUTE([kw rough in title],",","."),FIND("(",[kw rough in title])+1,20),SUBSTITUTE(IFERROR(MID([kw rough in title],FIND(" ",[kw rough in title])+1,20),[kw rough in title]),",","."))</f>
        <v>#N/A</v>
      </c>
      <c r="L292" s="1">
        <f>IFERROR(FIND("kW",[desc]),0)</f>
        <v>0</v>
      </c>
      <c r="M292">
        <f t="array" ref="M292">MIN(IFERROR(FIND(IstNumbers,E292),""))</f>
        <v>19</v>
      </c>
      <c r="N292" s="1" t="b">
        <f>IF([first '# in desc]&lt;[pos kw in desc],MID([desc],[pos kw in desc]-7,7))</f>
        <v>0</v>
      </c>
      <c r="O2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2" s="1" t="str">
        <f>TRIM(IF([first '# in desc]&lt;[pos kw in desc],MID([desc],[pos kw in desc]-6,6),FALSE))</f>
        <v>FALSCH</v>
      </c>
      <c r="Q292" s="1" t="b">
        <f>IF(LEN([manuell])=0,IFERROR([kw fine in title]*1,IFERROR(SUMPRODUCT(COUNTIF(IsDigits,MID([kw in desc],ROW($A$1:$A$150),1)))=LEN([kw in desc]),#N/A)),[manuell])</f>
        <v>0</v>
      </c>
      <c r="R292" s="1" t="str">
        <f>IF([pos kw in title]&gt;0,MID(J292,#REF!,4),IF([first '# in title]&gt;0,MID([title],[first '# in title],3),IF([first '# in title]&gt;0,MID([desc],#REF!,3),VLOOKUP([productid],$G$2:$R$1386,8))))</f>
        <v>172</v>
      </c>
      <c r="S292" s="1" t="e">
        <f>IF([kw in desc]=[kw rough in title],[kw in desc]*1,IFERROR(LEFT([kw_dirty],3)*1,IFERROR(LEFT([kw_dirty],2)*1,"n.a.")))</f>
        <v>#N/A</v>
      </c>
      <c r="T292" s="1"/>
      <c r="U292" s="1" t="e">
        <f>VLOOKUP(Tabelle1[[#This Row],[productid]],Tabelle2[#All],2,FALSE)</f>
        <v>#N/A</v>
      </c>
    </row>
    <row r="293" spans="1:21" hidden="1">
      <c r="A293" t="s">
        <v>10364</v>
      </c>
      <c r="B293">
        <v>2649</v>
      </c>
      <c r="C293">
        <v>9701</v>
      </c>
      <c r="D293" t="s">
        <v>516</v>
      </c>
      <c r="E293" t="s">
        <v>9</v>
      </c>
      <c r="F293">
        <v>18406</v>
      </c>
      <c r="G293">
        <v>3127847</v>
      </c>
      <c r="H293">
        <f t="shared" si="4"/>
        <v>60</v>
      </c>
      <c r="I293">
        <f t="array" ref="I293">MIN(IFERROR(FIND(IstNumbers,A293),""))</f>
        <v>26</v>
      </c>
      <c r="J293" s="1" t="str">
        <f>IF([first '# in title]&lt;[pos kw in title],MID([title],[pos kw in title]-6,6),#N/A)</f>
        <v xml:space="preserve">(21,8 </v>
      </c>
      <c r="K293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293" s="1">
        <f>IFERROR(FIND("kW",[desc]),0)</f>
        <v>0</v>
      </c>
      <c r="M293">
        <f t="array" ref="M293">MIN(IFERROR(FIND(IstNumbers,E293),""))</f>
        <v>0</v>
      </c>
      <c r="N293" s="1" t="b">
        <f>IF([first '# in desc]&lt;[pos kw in desc],MID([desc],[pos kw in desc]-7,7))</f>
        <v>0</v>
      </c>
      <c r="O2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3" s="1" t="str">
        <f>TRIM(IF([first '# in desc]&lt;[pos kw in desc],MID([desc],[pos kw in desc]-6,6),FALSE))</f>
        <v>FALSCH</v>
      </c>
      <c r="Q293" s="1">
        <f>IF(LEN([manuell])=0,IFERROR([kw fine in title]*1,IFERROR(SUMPRODUCT(COUNTIF(IsDigits,MID([kw in desc],ROW($A$1:$A$150),1)))=LEN([kw in desc]),#N/A)),[manuell])</f>
        <v>21.8</v>
      </c>
      <c r="R293" s="1" t="e">
        <f>IF([pos kw in title]&gt;0,MID(J293,#REF!,4),IF([first '# in title]&gt;0,MID([title],[first '# in title],3),IF([first '# in title]&gt;0,MID([desc],#REF!,3),VLOOKUP([productid],$G$2:$R$1386,8))))</f>
        <v>#REF!</v>
      </c>
      <c r="S293" s="1" t="str">
        <f>IF([kw in desc]=[kw rough in title],[kw in desc]*1,IFERROR(LEFT([kw_dirty],3)*1,IFERROR(LEFT([kw_dirty],2)*1,"n.a.")))</f>
        <v>n.a.</v>
      </c>
      <c r="T293" s="1"/>
      <c r="U293" s="1">
        <f>VLOOKUP(Tabelle1[[#This Row],[productid]],Tabelle2[#All],2,FALSE)</f>
        <v>21.8</v>
      </c>
    </row>
    <row r="294" spans="1:21">
      <c r="A294" t="s">
        <v>510</v>
      </c>
      <c r="B294">
        <v>3276.56</v>
      </c>
      <c r="C294">
        <v>276812</v>
      </c>
      <c r="D294" t="s">
        <v>517</v>
      </c>
      <c r="E294" t="s">
        <v>518</v>
      </c>
      <c r="F294">
        <v>18406</v>
      </c>
      <c r="G294">
        <v>3094591</v>
      </c>
      <c r="H294">
        <f t="shared" si="4"/>
        <v>0</v>
      </c>
      <c r="I294">
        <f t="array" ref="I294">MIN(IFERROR(FIND(IstNumbers,A294),""))</f>
        <v>32</v>
      </c>
      <c r="J294" s="1" t="e">
        <f>IF([first '# in title]&lt;[pos kw in title],MID([title],[pos kw in title]-6,6),#N/A)</f>
        <v>#N/A</v>
      </c>
      <c r="K294" s="1" t="e">
        <f>IFERROR(MID(SUBSTITUTE([kw rough in title],",","."),FIND("(",[kw rough in title])+1,20),SUBSTITUTE(IFERROR(MID([kw rough in title],FIND(" ",[kw rough in title])+1,20),[kw rough in title]),",","."))</f>
        <v>#N/A</v>
      </c>
      <c r="L294" s="1">
        <f>IFERROR(FIND("kW",[desc]),0)</f>
        <v>0</v>
      </c>
      <c r="M294">
        <f t="array" ref="M294">MIN(IFERROR(FIND(IstNumbers,E294),""))</f>
        <v>20</v>
      </c>
      <c r="N294" s="1" t="b">
        <f>IF([first '# in desc]&lt;[pos kw in desc],MID([desc],[pos kw in desc]-7,7))</f>
        <v>0</v>
      </c>
      <c r="O2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" s="1" t="str">
        <f>TRIM(IF([first '# in desc]&lt;[pos kw in desc],MID([desc],[pos kw in desc]-6,6),FALSE))</f>
        <v>FALSCH</v>
      </c>
      <c r="Q294" s="1" t="b">
        <f>IF(LEN([manuell])=0,IFERROR([kw fine in title]*1,IFERROR(SUMPRODUCT(COUNTIF(IsDigits,MID([kw in desc],ROW($A$1:$A$150),1)))=LEN([kw in desc]),#N/A)),[manuell])</f>
        <v>0</v>
      </c>
      <c r="R294" s="1" t="str">
        <f>IF([pos kw in title]&gt;0,MID(J294,#REF!,4),IF([first '# in title]&gt;0,MID([title],[first '# in title],3),IF([first '# in title]&gt;0,MID([desc],#REF!,3),VLOOKUP([productid],$G$2:$R$1386,8))))</f>
        <v>172</v>
      </c>
      <c r="S294" s="1" t="e">
        <f>IF([kw in desc]=[kw rough in title],[kw in desc]*1,IFERROR(LEFT([kw_dirty],3)*1,IFERROR(LEFT([kw_dirty],2)*1,"n.a.")))</f>
        <v>#N/A</v>
      </c>
      <c r="T294" s="1"/>
      <c r="U294" s="1" t="e">
        <f>VLOOKUP(Tabelle1[[#This Row],[productid]],Tabelle2[#All],2,FALSE)</f>
        <v>#N/A</v>
      </c>
    </row>
    <row r="295" spans="1:21">
      <c r="A295" t="s">
        <v>512</v>
      </c>
      <c r="B295">
        <v>3514</v>
      </c>
      <c r="C295">
        <v>9701</v>
      </c>
      <c r="D295" t="s">
        <v>519</v>
      </c>
      <c r="E295" t="s">
        <v>9</v>
      </c>
      <c r="F295">
        <v>18406</v>
      </c>
      <c r="G295">
        <v>3121554</v>
      </c>
      <c r="H295">
        <f t="shared" si="4"/>
        <v>0</v>
      </c>
      <c r="I295">
        <f t="array" ref="I295">MIN(IFERROR(FIND(IstNumbers,A295),""))</f>
        <v>16</v>
      </c>
      <c r="J295" s="1" t="e">
        <f>IF([first '# in title]&lt;[pos kw in title],MID([title],[pos kw in title]-6,6),#N/A)</f>
        <v>#N/A</v>
      </c>
      <c r="K295" s="1" t="e">
        <f>IFERROR(MID(SUBSTITUTE([kw rough in title],",","."),FIND("(",[kw rough in title])+1,20),SUBSTITUTE(IFERROR(MID([kw rough in title],FIND(" ",[kw rough in title])+1,20),[kw rough in title]),",","."))</f>
        <v>#N/A</v>
      </c>
      <c r="L295" s="1">
        <f>IFERROR(FIND("kW",[desc]),0)</f>
        <v>0</v>
      </c>
      <c r="M295">
        <f t="array" ref="M295">MIN(IFERROR(FIND(IstNumbers,E295),""))</f>
        <v>0</v>
      </c>
      <c r="N295" s="1" t="b">
        <f>IF([first '# in desc]&lt;[pos kw in desc],MID([desc],[pos kw in desc]-7,7))</f>
        <v>0</v>
      </c>
      <c r="O2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" s="1" t="str">
        <f>TRIM(IF([first '# in desc]&lt;[pos kw in desc],MID([desc],[pos kw in desc]-6,6),FALSE))</f>
        <v>FALSCH</v>
      </c>
      <c r="Q295" s="1" t="b">
        <f>IF(LEN([manuell])=0,IFERROR([kw fine in title]*1,IFERROR(SUMPRODUCT(COUNTIF(IsDigits,MID([kw in desc],ROW($A$1:$A$150),1)))=LEN([kw in desc]),#N/A)),[manuell])</f>
        <v>0</v>
      </c>
      <c r="R295" s="1" t="str">
        <f>IF([pos kw in title]&gt;0,MID(J295,#REF!,4),IF([first '# in title]&gt;0,MID([title],[first '# in title],3),IF([first '# in title]&gt;0,MID([desc],#REF!,3),VLOOKUP([productid],$G$2:$R$1386,8))))</f>
        <v>17.</v>
      </c>
      <c r="S295" s="1" t="e">
        <f>IF([kw in desc]=[kw rough in title],[kw in desc]*1,IFERROR(LEFT([kw_dirty],3)*1,IFERROR(LEFT([kw_dirty],2)*1,"n.a.")))</f>
        <v>#N/A</v>
      </c>
      <c r="T295" s="1"/>
      <c r="U295" s="1" t="e">
        <f>VLOOKUP(Tabelle1[[#This Row],[productid]],Tabelle2[#All],2,FALSE)</f>
        <v>#N/A</v>
      </c>
    </row>
    <row r="296" spans="1:21" hidden="1">
      <c r="A296" t="s">
        <v>520</v>
      </c>
      <c r="B296">
        <v>1805</v>
      </c>
      <c r="C296">
        <v>293350</v>
      </c>
      <c r="D296" t="s">
        <v>521</v>
      </c>
      <c r="E296" t="s">
        <v>522</v>
      </c>
      <c r="F296">
        <v>18406</v>
      </c>
      <c r="G296">
        <v>3129017</v>
      </c>
      <c r="H296">
        <f t="shared" si="4"/>
        <v>36</v>
      </c>
      <c r="I296">
        <f t="array" ref="I296">MIN(IFERROR(FIND(IstNumbers,A296),""))</f>
        <v>27</v>
      </c>
      <c r="J296" s="1" t="str">
        <f>IF([first '# in title]&lt;[pos kw in title],MID([title],[pos kw in title]-6,6),#N/A)</f>
        <v xml:space="preserve">C (28 </v>
      </c>
      <c r="K29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296" s="1">
        <f>IFERROR(FIND("kW",[desc]),0)</f>
        <v>0</v>
      </c>
      <c r="M296">
        <f t="array" ref="M296">MIN(IFERROR(FIND(IstNumbers,E296),""))</f>
        <v>30</v>
      </c>
      <c r="N296" s="1" t="b">
        <f>IF([first '# in desc]&lt;[pos kw in desc],MID([desc],[pos kw in desc]-7,7))</f>
        <v>0</v>
      </c>
      <c r="O2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6" s="1" t="str">
        <f>TRIM(IF([first '# in desc]&lt;[pos kw in desc],MID([desc],[pos kw in desc]-6,6),FALSE))</f>
        <v>FALSCH</v>
      </c>
      <c r="Q296" s="1">
        <f>IF(LEN([manuell])=0,IFERROR([kw fine in title]*1,IFERROR(SUMPRODUCT(COUNTIF(IsDigits,MID([kw in desc],ROW($A$1:$A$150),1)))=LEN([kw in desc]),#N/A)),[manuell])</f>
        <v>28</v>
      </c>
      <c r="R296" s="1" t="e">
        <f>IF([pos kw in title]&gt;0,MID(J296,#REF!,4),IF([first '# in title]&gt;0,MID([title],[first '# in title],3),IF([first '# in title]&gt;0,MID([desc],#REF!,3),VLOOKUP([productid],$G$2:$R$1386,8))))</f>
        <v>#REF!</v>
      </c>
      <c r="S296" s="1" t="str">
        <f>IF([kw in desc]=[kw rough in title],[kw in desc]*1,IFERROR(LEFT([kw_dirty],3)*1,IFERROR(LEFT([kw_dirty],2)*1,"n.a.")))</f>
        <v>n.a.</v>
      </c>
      <c r="T296" s="1"/>
      <c r="U296" s="1">
        <f>VLOOKUP(Tabelle1[[#This Row],[productid]],Tabelle2[#All],2,FALSE)</f>
        <v>28</v>
      </c>
    </row>
    <row r="297" spans="1:21">
      <c r="A297" t="s">
        <v>507</v>
      </c>
      <c r="B297">
        <v>3145</v>
      </c>
      <c r="C297">
        <v>9701</v>
      </c>
      <c r="D297" t="s">
        <v>523</v>
      </c>
      <c r="E297" t="s">
        <v>9</v>
      </c>
      <c r="F297">
        <v>18406</v>
      </c>
      <c r="G297">
        <v>2920554</v>
      </c>
      <c r="H297">
        <f t="shared" si="4"/>
        <v>0</v>
      </c>
      <c r="I297">
        <f t="array" ref="I297">MIN(IFERROR(FIND(IstNumbers,A297),""))</f>
        <v>24</v>
      </c>
      <c r="J297" s="1" t="e">
        <f>IF([first '# in title]&lt;[pos kw in title],MID([title],[pos kw in title]-6,6),#N/A)</f>
        <v>#N/A</v>
      </c>
      <c r="K297" s="1" t="e">
        <f>IFERROR(MID(SUBSTITUTE([kw rough in title],",","."),FIND("(",[kw rough in title])+1,20),SUBSTITUTE(IFERROR(MID([kw rough in title],FIND(" ",[kw rough in title])+1,20),[kw rough in title]),",","."))</f>
        <v>#N/A</v>
      </c>
      <c r="L297" s="1">
        <f>IFERROR(FIND("kW",[desc]),0)</f>
        <v>0</v>
      </c>
      <c r="M297">
        <f t="array" ref="M297">MIN(IFERROR(FIND(IstNumbers,E297),""))</f>
        <v>0</v>
      </c>
      <c r="N297" s="1" t="b">
        <f>IF([first '# in desc]&lt;[pos kw in desc],MID([desc],[pos kw in desc]-7,7))</f>
        <v>0</v>
      </c>
      <c r="O2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7" s="1" t="str">
        <f>TRIM(IF([first '# in desc]&lt;[pos kw in desc],MID([desc],[pos kw in desc]-6,6),FALSE))</f>
        <v>FALSCH</v>
      </c>
      <c r="Q297" s="1" t="b">
        <f>IF(LEN([manuell])=0,IFERROR([kw fine in title]*1,IFERROR(SUMPRODUCT(COUNTIF(IsDigits,MID([kw in desc],ROW($A$1:$A$150),1)))=LEN([kw in desc]),#N/A)),[manuell])</f>
        <v>0</v>
      </c>
      <c r="R297" s="1" t="str">
        <f>IF([pos kw in title]&gt;0,MID(J297,#REF!,4),IF([first '# in title]&gt;0,MID([title],[first '# in title],3),IF([first '# in title]&gt;0,MID([desc],#REF!,3),VLOOKUP([productid],$G$2:$R$1386,8))))</f>
        <v>172</v>
      </c>
      <c r="S297" s="1" t="e">
        <f>IF([kw in desc]=[kw rough in title],[kw in desc]*1,IFERROR(LEFT([kw_dirty],3)*1,IFERROR(LEFT([kw_dirty],2)*1,"n.a.")))</f>
        <v>#N/A</v>
      </c>
      <c r="T297" s="1"/>
      <c r="U297" s="1" t="e">
        <f>VLOOKUP(Tabelle1[[#This Row],[productid]],Tabelle2[#All],2,FALSE)</f>
        <v>#N/A</v>
      </c>
    </row>
    <row r="298" spans="1:21" hidden="1">
      <c r="A298" t="s">
        <v>10364</v>
      </c>
      <c r="B298">
        <v>2749</v>
      </c>
      <c r="C298">
        <v>9701</v>
      </c>
      <c r="D298" t="s">
        <v>524</v>
      </c>
      <c r="E298" t="s">
        <v>9</v>
      </c>
      <c r="F298">
        <v>18406</v>
      </c>
      <c r="G298">
        <v>3127847</v>
      </c>
      <c r="H298">
        <f t="shared" si="4"/>
        <v>60</v>
      </c>
      <c r="I298">
        <f t="array" ref="I298">MIN(IFERROR(FIND(IstNumbers,A298),""))</f>
        <v>26</v>
      </c>
      <c r="J298" s="1" t="str">
        <f>IF([first '# in title]&lt;[pos kw in title],MID([title],[pos kw in title]-6,6),#N/A)</f>
        <v xml:space="preserve">(21,8 </v>
      </c>
      <c r="K298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298" s="1">
        <f>IFERROR(FIND("kW",[desc]),0)</f>
        <v>0</v>
      </c>
      <c r="M298">
        <f t="array" ref="M298">MIN(IFERROR(FIND(IstNumbers,E298),""))</f>
        <v>0</v>
      </c>
      <c r="N298" s="1" t="b">
        <f>IF([first '# in desc]&lt;[pos kw in desc],MID([desc],[pos kw in desc]-7,7))</f>
        <v>0</v>
      </c>
      <c r="O2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8" s="1" t="str">
        <f>TRIM(IF([first '# in desc]&lt;[pos kw in desc],MID([desc],[pos kw in desc]-6,6),FALSE))</f>
        <v>FALSCH</v>
      </c>
      <c r="Q298" s="1">
        <f>IF(LEN([manuell])=0,IFERROR([kw fine in title]*1,IFERROR(SUMPRODUCT(COUNTIF(IsDigits,MID([kw in desc],ROW($A$1:$A$150),1)))=LEN([kw in desc]),#N/A)),[manuell])</f>
        <v>21.8</v>
      </c>
      <c r="R298" s="1" t="e">
        <f>IF([pos kw in title]&gt;0,MID(J298,#REF!,4),IF([first '# in title]&gt;0,MID([title],[first '# in title],3),IF([first '# in title]&gt;0,MID([desc],#REF!,3),VLOOKUP([productid],$G$2:$R$1386,8))))</f>
        <v>#REF!</v>
      </c>
      <c r="S298" s="1" t="str">
        <f>IF([kw in desc]=[kw rough in title],[kw in desc]*1,IFERROR(LEFT([kw_dirty],3)*1,IFERROR(LEFT([kw_dirty],2)*1,"n.a.")))</f>
        <v>n.a.</v>
      </c>
      <c r="T298" s="1"/>
      <c r="U298" s="1">
        <f>VLOOKUP(Tabelle1[[#This Row],[productid]],Tabelle2[#All],2,FALSE)</f>
        <v>21.8</v>
      </c>
    </row>
    <row r="299" spans="1:21">
      <c r="A299" t="s">
        <v>510</v>
      </c>
      <c r="B299">
        <v>3336.26</v>
      </c>
      <c r="C299">
        <v>276812</v>
      </c>
      <c r="D299" t="s">
        <v>525</v>
      </c>
      <c r="E299" t="s">
        <v>526</v>
      </c>
      <c r="F299">
        <v>18406</v>
      </c>
      <c r="G299">
        <v>3094591</v>
      </c>
      <c r="H299">
        <f t="shared" si="4"/>
        <v>0</v>
      </c>
      <c r="I299">
        <f t="array" ref="I299">MIN(IFERROR(FIND(IstNumbers,A299),""))</f>
        <v>32</v>
      </c>
      <c r="J299" s="1" t="e">
        <f>IF([first '# in title]&lt;[pos kw in title],MID([title],[pos kw in title]-6,6),#N/A)</f>
        <v>#N/A</v>
      </c>
      <c r="K299" s="1" t="e">
        <f>IFERROR(MID(SUBSTITUTE([kw rough in title],",","."),FIND("(",[kw rough in title])+1,20),SUBSTITUTE(IFERROR(MID([kw rough in title],FIND(" ",[kw rough in title])+1,20),[kw rough in title]),",","."))</f>
        <v>#N/A</v>
      </c>
      <c r="L299" s="1">
        <f>IFERROR(FIND("kW",[desc]),0)</f>
        <v>0</v>
      </c>
      <c r="M299">
        <f t="array" ref="M299">MIN(IFERROR(FIND(IstNumbers,E299),""))</f>
        <v>20</v>
      </c>
      <c r="N299" s="1" t="b">
        <f>IF([first '# in desc]&lt;[pos kw in desc],MID([desc],[pos kw in desc]-7,7))</f>
        <v>0</v>
      </c>
      <c r="O2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9" s="1" t="str">
        <f>TRIM(IF([first '# in desc]&lt;[pos kw in desc],MID([desc],[pos kw in desc]-6,6),FALSE))</f>
        <v>FALSCH</v>
      </c>
      <c r="Q299" s="1" t="b">
        <f>IF(LEN([manuell])=0,IFERROR([kw fine in title]*1,IFERROR(SUMPRODUCT(COUNTIF(IsDigits,MID([kw in desc],ROW($A$1:$A$150),1)))=LEN([kw in desc]),#N/A)),[manuell])</f>
        <v>0</v>
      </c>
      <c r="R299" s="1" t="str">
        <f>IF([pos kw in title]&gt;0,MID(J299,#REF!,4),IF([first '# in title]&gt;0,MID([title],[first '# in title],3),IF([first '# in title]&gt;0,MID([desc],#REF!,3),VLOOKUP([productid],$G$2:$R$1386,8))))</f>
        <v>172</v>
      </c>
      <c r="S299" s="1" t="e">
        <f>IF([kw in desc]=[kw rough in title],[kw in desc]*1,IFERROR(LEFT([kw_dirty],3)*1,IFERROR(LEFT([kw_dirty],2)*1,"n.a.")))</f>
        <v>#N/A</v>
      </c>
      <c r="T299" s="1"/>
      <c r="U299" s="1" t="e">
        <f>VLOOKUP(Tabelle1[[#This Row],[productid]],Tabelle2[#All],2,FALSE)</f>
        <v>#N/A</v>
      </c>
    </row>
    <row r="300" spans="1:21" hidden="1">
      <c r="A300" t="s">
        <v>520</v>
      </c>
      <c r="B300">
        <v>1839</v>
      </c>
      <c r="C300">
        <v>9701</v>
      </c>
      <c r="D300" t="s">
        <v>527</v>
      </c>
      <c r="E300" t="s">
        <v>9</v>
      </c>
      <c r="F300">
        <v>18406</v>
      </c>
      <c r="G300">
        <v>3129017</v>
      </c>
      <c r="H300">
        <f t="shared" si="4"/>
        <v>36</v>
      </c>
      <c r="I300">
        <f t="array" ref="I300">MIN(IFERROR(FIND(IstNumbers,A300),""))</f>
        <v>27</v>
      </c>
      <c r="J300" s="1" t="str">
        <f>IF([first '# in title]&lt;[pos kw in title],MID([title],[pos kw in title]-6,6),#N/A)</f>
        <v xml:space="preserve">C (28 </v>
      </c>
      <c r="K300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300" s="1">
        <f>IFERROR(FIND("kW",[desc]),0)</f>
        <v>0</v>
      </c>
      <c r="M300">
        <f t="array" ref="M300">MIN(IFERROR(FIND(IstNumbers,E300),""))</f>
        <v>0</v>
      </c>
      <c r="N300" s="1" t="b">
        <f>IF([first '# in desc]&lt;[pos kw in desc],MID([desc],[pos kw in desc]-7,7))</f>
        <v>0</v>
      </c>
      <c r="O3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0" s="1" t="str">
        <f>TRIM(IF([first '# in desc]&lt;[pos kw in desc],MID([desc],[pos kw in desc]-6,6),FALSE))</f>
        <v>FALSCH</v>
      </c>
      <c r="Q300" s="1">
        <f>IF(LEN([manuell])=0,IFERROR([kw fine in title]*1,IFERROR(SUMPRODUCT(COUNTIF(IsDigits,MID([kw in desc],ROW($A$1:$A$150),1)))=LEN([kw in desc]),#N/A)),[manuell])</f>
        <v>28</v>
      </c>
      <c r="R300" s="1" t="e">
        <f>IF([pos kw in title]&gt;0,MID(J300,#REF!,4),IF([first '# in title]&gt;0,MID([title],[first '# in title],3),IF([first '# in title]&gt;0,MID([desc],#REF!,3),VLOOKUP([productid],$G$2:$R$1386,8))))</f>
        <v>#REF!</v>
      </c>
      <c r="S300" s="1" t="str">
        <f>IF([kw in desc]=[kw rough in title],[kw in desc]*1,IFERROR(LEFT([kw_dirty],3)*1,IFERROR(LEFT([kw_dirty],2)*1,"n.a.")))</f>
        <v>n.a.</v>
      </c>
      <c r="T300" s="1"/>
      <c r="U300" s="1">
        <f>VLOOKUP(Tabelle1[[#This Row],[productid]],Tabelle2[#All],2,FALSE)</f>
        <v>28</v>
      </c>
    </row>
    <row r="301" spans="1:21">
      <c r="A301" t="s">
        <v>510</v>
      </c>
      <c r="B301">
        <v>3558.33</v>
      </c>
      <c r="C301">
        <v>9701</v>
      </c>
      <c r="D301" t="s">
        <v>528</v>
      </c>
      <c r="E301" t="s">
        <v>9</v>
      </c>
      <c r="F301">
        <v>18406</v>
      </c>
      <c r="G301">
        <v>3094591</v>
      </c>
      <c r="H301">
        <f t="shared" si="4"/>
        <v>0</v>
      </c>
      <c r="I301">
        <f t="array" ref="I301">MIN(IFERROR(FIND(IstNumbers,A301),""))</f>
        <v>32</v>
      </c>
      <c r="J301" s="1" t="e">
        <f>IF([first '# in title]&lt;[pos kw in title],MID([title],[pos kw in title]-6,6),#N/A)</f>
        <v>#N/A</v>
      </c>
      <c r="K301" s="1" t="e">
        <f>IFERROR(MID(SUBSTITUTE([kw rough in title],",","."),FIND("(",[kw rough in title])+1,20),SUBSTITUTE(IFERROR(MID([kw rough in title],FIND(" ",[kw rough in title])+1,20),[kw rough in title]),",","."))</f>
        <v>#N/A</v>
      </c>
      <c r="L301" s="1">
        <f>IFERROR(FIND("kW",[desc]),0)</f>
        <v>0</v>
      </c>
      <c r="M301">
        <f t="array" ref="M301">MIN(IFERROR(FIND(IstNumbers,E301),""))</f>
        <v>0</v>
      </c>
      <c r="N301" s="1" t="b">
        <f>IF([first '# in desc]&lt;[pos kw in desc],MID([desc],[pos kw in desc]-7,7))</f>
        <v>0</v>
      </c>
      <c r="O3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1" s="1" t="str">
        <f>TRIM(IF([first '# in desc]&lt;[pos kw in desc],MID([desc],[pos kw in desc]-6,6),FALSE))</f>
        <v>FALSCH</v>
      </c>
      <c r="Q301" s="1" t="b">
        <f>IF(LEN([manuell])=0,IFERROR([kw fine in title]*1,IFERROR(SUMPRODUCT(COUNTIF(IsDigits,MID([kw in desc],ROW($A$1:$A$150),1)))=LEN([kw in desc]),#N/A)),[manuell])</f>
        <v>0</v>
      </c>
      <c r="R301" s="1" t="str">
        <f>IF([pos kw in title]&gt;0,MID(J301,#REF!,4),IF([first '# in title]&gt;0,MID([title],[first '# in title],3),IF([first '# in title]&gt;0,MID([desc],#REF!,3),VLOOKUP([productid],$G$2:$R$1386,8))))</f>
        <v>172</v>
      </c>
      <c r="S301" s="1" t="e">
        <f>IF([kw in desc]=[kw rough in title],[kw in desc]*1,IFERROR(LEFT([kw_dirty],3)*1,IFERROR(LEFT([kw_dirty],2)*1,"n.a.")))</f>
        <v>#N/A</v>
      </c>
      <c r="T301" s="1"/>
      <c r="U301" s="1" t="e">
        <f>VLOOKUP(Tabelle1[[#This Row],[productid]],Tabelle2[#All],2,FALSE)</f>
        <v>#N/A</v>
      </c>
    </row>
    <row r="302" spans="1:21" hidden="1">
      <c r="A302" t="s">
        <v>520</v>
      </c>
      <c r="B302">
        <v>1845</v>
      </c>
      <c r="C302">
        <v>9701</v>
      </c>
      <c r="D302" t="s">
        <v>529</v>
      </c>
      <c r="E302" t="s">
        <v>9</v>
      </c>
      <c r="F302">
        <v>18406</v>
      </c>
      <c r="G302">
        <v>3129017</v>
      </c>
      <c r="H302">
        <f t="shared" si="4"/>
        <v>36</v>
      </c>
      <c r="I302">
        <f t="array" ref="I302">MIN(IFERROR(FIND(IstNumbers,A302),""))</f>
        <v>27</v>
      </c>
      <c r="J302" s="1" t="str">
        <f>IF([first '# in title]&lt;[pos kw in title],MID([title],[pos kw in title]-6,6),#N/A)</f>
        <v xml:space="preserve">C (28 </v>
      </c>
      <c r="K302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302" s="1">
        <f>IFERROR(FIND("kW",[desc]),0)</f>
        <v>0</v>
      </c>
      <c r="M302">
        <f t="array" ref="M302">MIN(IFERROR(FIND(IstNumbers,E302),""))</f>
        <v>0</v>
      </c>
      <c r="N302" s="1" t="b">
        <f>IF([first '# in desc]&lt;[pos kw in desc],MID([desc],[pos kw in desc]-7,7))</f>
        <v>0</v>
      </c>
      <c r="O3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2" s="1" t="str">
        <f>TRIM(IF([first '# in desc]&lt;[pos kw in desc],MID([desc],[pos kw in desc]-6,6),FALSE))</f>
        <v>FALSCH</v>
      </c>
      <c r="Q302" s="1">
        <f>IF(LEN([manuell])=0,IFERROR([kw fine in title]*1,IFERROR(SUMPRODUCT(COUNTIF(IsDigits,MID([kw in desc],ROW($A$1:$A$150),1)))=LEN([kw in desc]),#N/A)),[manuell])</f>
        <v>28</v>
      </c>
      <c r="R302" s="1" t="e">
        <f>IF([pos kw in title]&gt;0,MID(J302,#REF!,4),IF([first '# in title]&gt;0,MID([title],[first '# in title],3),IF([first '# in title]&gt;0,MID([desc],#REF!,3),VLOOKUP([productid],$G$2:$R$1386,8))))</f>
        <v>#REF!</v>
      </c>
      <c r="S302" s="1" t="str">
        <f>IF([kw in desc]=[kw rough in title],[kw in desc]*1,IFERROR(LEFT([kw_dirty],3)*1,IFERROR(LEFT([kw_dirty],2)*1,"n.a.")))</f>
        <v>n.a.</v>
      </c>
      <c r="T302" s="1"/>
      <c r="U302" s="1">
        <f>VLOOKUP(Tabelle1[[#This Row],[productid]],Tabelle2[#All],2,FALSE)</f>
        <v>28</v>
      </c>
    </row>
    <row r="303" spans="1:21">
      <c r="A303" t="s">
        <v>530</v>
      </c>
      <c r="B303">
        <v>2060</v>
      </c>
      <c r="C303">
        <v>9701</v>
      </c>
      <c r="D303" t="s">
        <v>531</v>
      </c>
      <c r="E303" t="s">
        <v>9</v>
      </c>
      <c r="F303">
        <v>18406</v>
      </c>
      <c r="G303">
        <v>4184219</v>
      </c>
      <c r="H303">
        <f t="shared" si="4"/>
        <v>0</v>
      </c>
      <c r="I303">
        <f t="array" ref="I303">MIN(IFERROR(FIND(IstNumbers,A303),""))</f>
        <v>17</v>
      </c>
      <c r="J303" s="1" t="e">
        <f>IF([first '# in title]&lt;[pos kw in title],MID([title],[pos kw in title]-6,6),#N/A)</f>
        <v>#N/A</v>
      </c>
      <c r="K303" s="1" t="e">
        <f>IFERROR(MID(SUBSTITUTE([kw rough in title],",","."),FIND("(",[kw rough in title])+1,20),SUBSTITUTE(IFERROR(MID([kw rough in title],FIND(" ",[kw rough in title])+1,20),[kw rough in title]),",","."))</f>
        <v>#N/A</v>
      </c>
      <c r="L303" s="1">
        <f>IFERROR(FIND("kW",[desc]),0)</f>
        <v>0</v>
      </c>
      <c r="M303">
        <f t="array" ref="M303">MIN(IFERROR(FIND(IstNumbers,E303),""))</f>
        <v>0</v>
      </c>
      <c r="N303" s="1" t="b">
        <f>IF([first '# in desc]&lt;[pos kw in desc],MID([desc],[pos kw in desc]-7,7))</f>
        <v>0</v>
      </c>
      <c r="O3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3" s="1" t="str">
        <f>TRIM(IF([first '# in desc]&lt;[pos kw in desc],MID([desc],[pos kw in desc]-6,6),FALSE))</f>
        <v>FALSCH</v>
      </c>
      <c r="Q303" s="1" t="b">
        <f>IF(LEN([manuell])=0,IFERROR([kw fine in title]*1,IFERROR(SUMPRODUCT(COUNTIF(IsDigits,MID([kw in desc],ROW($A$1:$A$150),1)))=LEN([kw in desc]),#N/A)),[manuell])</f>
        <v>0</v>
      </c>
      <c r="R303" s="1" t="str">
        <f>IF([pos kw in title]&gt;0,MID(J303,#REF!,4),IF([first '# in title]&gt;0,MID([title],[first '# in title],3),IF([first '# in title]&gt;0,MID([desc],#REF!,3),VLOOKUP([productid],$G$2:$R$1386,8))))</f>
        <v>-Pa</v>
      </c>
      <c r="S303" s="1" t="e">
        <f>IF([kw in desc]=[kw rough in title],[kw in desc]*1,IFERROR(LEFT([kw_dirty],3)*1,IFERROR(LEFT([kw_dirty],2)*1,"n.a.")))</f>
        <v>#N/A</v>
      </c>
      <c r="T303" s="1"/>
      <c r="U303" s="1" t="e">
        <f>VLOOKUP(Tabelle1[[#This Row],[productid]],Tabelle2[#All],2,FALSE)</f>
        <v>#N/A</v>
      </c>
    </row>
    <row r="304" spans="1:21">
      <c r="A304" t="s">
        <v>530</v>
      </c>
      <c r="B304">
        <v>2110</v>
      </c>
      <c r="C304">
        <v>9701</v>
      </c>
      <c r="D304" t="s">
        <v>532</v>
      </c>
      <c r="E304" t="s">
        <v>9</v>
      </c>
      <c r="F304">
        <v>18406</v>
      </c>
      <c r="G304">
        <v>4184219</v>
      </c>
      <c r="H304">
        <f t="shared" si="4"/>
        <v>0</v>
      </c>
      <c r="I304">
        <f t="array" ref="I304">MIN(IFERROR(FIND(IstNumbers,A304),""))</f>
        <v>17</v>
      </c>
      <c r="J304" s="1" t="e">
        <f>IF([first '# in title]&lt;[pos kw in title],MID([title],[pos kw in title]-6,6),#N/A)</f>
        <v>#N/A</v>
      </c>
      <c r="K304" s="1" t="e">
        <f>IFERROR(MID(SUBSTITUTE([kw rough in title],",","."),FIND("(",[kw rough in title])+1,20),SUBSTITUTE(IFERROR(MID([kw rough in title],FIND(" ",[kw rough in title])+1,20),[kw rough in title]),",","."))</f>
        <v>#N/A</v>
      </c>
      <c r="L304" s="1">
        <f>IFERROR(FIND("kW",[desc]),0)</f>
        <v>0</v>
      </c>
      <c r="M304">
        <f t="array" ref="M304">MIN(IFERROR(FIND(IstNumbers,E304),""))</f>
        <v>0</v>
      </c>
      <c r="N304" s="1" t="b">
        <f>IF([first '# in desc]&lt;[pos kw in desc],MID([desc],[pos kw in desc]-7,7))</f>
        <v>0</v>
      </c>
      <c r="O3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4" s="1" t="str">
        <f>TRIM(IF([first '# in desc]&lt;[pos kw in desc],MID([desc],[pos kw in desc]-6,6),FALSE))</f>
        <v>FALSCH</v>
      </c>
      <c r="Q304" s="1" t="b">
        <f>IF(LEN([manuell])=0,IFERROR([kw fine in title]*1,IFERROR(SUMPRODUCT(COUNTIF(IsDigits,MID([kw in desc],ROW($A$1:$A$150),1)))=LEN([kw in desc]),#N/A)),[manuell])</f>
        <v>0</v>
      </c>
      <c r="R304" s="1" t="str">
        <f>IF([pos kw in title]&gt;0,MID(J304,#REF!,4),IF([first '# in title]&gt;0,MID([title],[first '# in title],3),IF([first '# in title]&gt;0,MID([desc],#REF!,3),VLOOKUP([productid],$G$2:$R$1386,8))))</f>
        <v>-Pa</v>
      </c>
      <c r="S304" s="1" t="e">
        <f>IF([kw in desc]=[kw rough in title],[kw in desc]*1,IFERROR(LEFT([kw_dirty],3)*1,IFERROR(LEFT([kw_dirty],2)*1,"n.a.")))</f>
        <v>#N/A</v>
      </c>
      <c r="T304" s="1"/>
      <c r="U304" s="1" t="e">
        <f>VLOOKUP(Tabelle1[[#This Row],[productid]],Tabelle2[#All],2,FALSE)</f>
        <v>#N/A</v>
      </c>
    </row>
    <row r="305" spans="1:21">
      <c r="A305" t="s">
        <v>533</v>
      </c>
      <c r="B305">
        <v>1948</v>
      </c>
      <c r="C305">
        <v>223861</v>
      </c>
      <c r="D305" t="s">
        <v>534</v>
      </c>
      <c r="E305" t="s">
        <v>535</v>
      </c>
      <c r="F305">
        <v>18406</v>
      </c>
      <c r="G305">
        <v>4716477</v>
      </c>
      <c r="H305">
        <f t="shared" si="4"/>
        <v>0</v>
      </c>
      <c r="I305">
        <f t="array" ref="I305">MIN(IFERROR(FIND(IstNumbers,A305),""))</f>
        <v>21</v>
      </c>
      <c r="J305" s="1" t="e">
        <f>IF([first '# in title]&lt;[pos kw in title],MID([title],[pos kw in title]-6,6),#N/A)</f>
        <v>#N/A</v>
      </c>
      <c r="K305" s="1" t="e">
        <f>IFERROR(MID(SUBSTITUTE([kw rough in title],",","."),FIND("(",[kw rough in title])+1,20),SUBSTITUTE(IFERROR(MID([kw rough in title],FIND(" ",[kw rough in title])+1,20),[kw rough in title]),",","."))</f>
        <v>#N/A</v>
      </c>
      <c r="L305" s="1">
        <f>IFERROR(FIND("kW",[desc]),0)</f>
        <v>0</v>
      </c>
      <c r="M305">
        <f t="array" ref="M305">MIN(IFERROR(FIND(IstNumbers,E305),""))</f>
        <v>21</v>
      </c>
      <c r="N305" s="1" t="b">
        <f>IF([first '# in desc]&lt;[pos kw in desc],MID([desc],[pos kw in desc]-7,7))</f>
        <v>0</v>
      </c>
      <c r="O3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" s="1" t="str">
        <f>TRIM(IF([first '# in desc]&lt;[pos kw in desc],MID([desc],[pos kw in desc]-6,6),FALSE))</f>
        <v>FALSCH</v>
      </c>
      <c r="Q305" s="1" t="b">
        <f>IF(LEN([manuell])=0,IFERROR([kw fine in title]*1,IFERROR(SUMPRODUCT(COUNTIF(IsDigits,MID([kw in desc],ROW($A$1:$A$150),1)))=LEN([kw in desc]),#N/A)),[manuell])</f>
        <v>0</v>
      </c>
      <c r="R305" s="1" t="str">
        <f>IF([pos kw in title]&gt;0,MID(J305,#REF!,4),IF([first '# in title]&gt;0,MID([title],[first '# in title],3),IF([first '# in title]&gt;0,MID([desc],#REF!,3),VLOOKUP([productid],$G$2:$R$1386,8))))</f>
        <v>-2K</v>
      </c>
      <c r="S305" s="1" t="e">
        <f>IF([kw in desc]=[kw rough in title],[kw in desc]*1,IFERROR(LEFT([kw_dirty],3)*1,IFERROR(LEFT([kw_dirty],2)*1,"n.a.")))</f>
        <v>#N/A</v>
      </c>
      <c r="T305" s="1"/>
      <c r="U305" s="1">
        <f>VLOOKUP(Tabelle1[[#This Row],[productid]],Tabelle2[#All],2,FALSE)</f>
        <v>24</v>
      </c>
    </row>
    <row r="306" spans="1:21" hidden="1">
      <c r="A306" t="s">
        <v>10365</v>
      </c>
      <c r="B306">
        <v>1885</v>
      </c>
      <c r="C306">
        <v>223861</v>
      </c>
      <c r="D306" t="s">
        <v>536</v>
      </c>
      <c r="E306" t="s">
        <v>537</v>
      </c>
      <c r="F306">
        <v>18406</v>
      </c>
      <c r="G306">
        <v>4673725</v>
      </c>
      <c r="H306">
        <f t="shared" si="4"/>
        <v>52</v>
      </c>
      <c r="I306">
        <f t="array" ref="I306">MIN(IFERROR(FIND(IstNumbers,A306),""))</f>
        <v>26</v>
      </c>
      <c r="J306" s="1" t="str">
        <f>IF([first '# in title]&lt;[pos kw in title],MID([title],[pos kw in title]-6,6),#N/A)</f>
        <v xml:space="preserve">(20,6 </v>
      </c>
      <c r="K306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306" s="1">
        <f>IFERROR(FIND("kW",[desc]),0)</f>
        <v>0</v>
      </c>
      <c r="M306">
        <f t="array" ref="M306">MIN(IFERROR(FIND(IstNumbers,E306),""))</f>
        <v>46</v>
      </c>
      <c r="N306" s="1" t="b">
        <f>IF([first '# in desc]&lt;[pos kw in desc],MID([desc],[pos kw in desc]-7,7))</f>
        <v>0</v>
      </c>
      <c r="O3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" s="1" t="str">
        <f>TRIM(IF([first '# in desc]&lt;[pos kw in desc],MID([desc],[pos kw in desc]-6,6),FALSE))</f>
        <v>FALSCH</v>
      </c>
      <c r="Q306" s="1">
        <f>IF(LEN([manuell])=0,IFERROR([kw fine in title]*1,IFERROR(SUMPRODUCT(COUNTIF(IsDigits,MID([kw in desc],ROW($A$1:$A$150),1)))=LEN([kw in desc]),#N/A)),[manuell])</f>
        <v>20.6</v>
      </c>
      <c r="R306" s="1" t="e">
        <f>IF([pos kw in title]&gt;0,MID(J306,#REF!,4),IF([first '# in title]&gt;0,MID([title],[first '# in title],3),IF([first '# in title]&gt;0,MID([desc],#REF!,3),VLOOKUP([productid],$G$2:$R$1386,8))))</f>
        <v>#REF!</v>
      </c>
      <c r="S306" s="1" t="str">
        <f>IF([kw in desc]=[kw rough in title],[kw in desc]*1,IFERROR(LEFT([kw_dirty],3)*1,IFERROR(LEFT([kw_dirty],2)*1,"n.a.")))</f>
        <v>n.a.</v>
      </c>
      <c r="T306" s="1"/>
      <c r="U306" s="1">
        <f>VLOOKUP(Tabelle1[[#This Row],[productid]],Tabelle2[#All],2,FALSE)</f>
        <v>20.6</v>
      </c>
    </row>
    <row r="307" spans="1:21">
      <c r="A307" t="s">
        <v>533</v>
      </c>
      <c r="B307">
        <v>1948</v>
      </c>
      <c r="C307">
        <v>9701</v>
      </c>
      <c r="D307" t="s">
        <v>538</v>
      </c>
      <c r="E307" t="s">
        <v>9</v>
      </c>
      <c r="F307">
        <v>18406</v>
      </c>
      <c r="G307">
        <v>4716477</v>
      </c>
      <c r="H307">
        <f t="shared" si="4"/>
        <v>0</v>
      </c>
      <c r="I307">
        <f t="array" ref="I307">MIN(IFERROR(FIND(IstNumbers,A307),""))</f>
        <v>21</v>
      </c>
      <c r="J307" s="1" t="e">
        <f>IF([first '# in title]&lt;[pos kw in title],MID([title],[pos kw in title]-6,6),#N/A)</f>
        <v>#N/A</v>
      </c>
      <c r="K307" s="1" t="e">
        <f>IFERROR(MID(SUBSTITUTE([kw rough in title],",","."),FIND("(",[kw rough in title])+1,20),SUBSTITUTE(IFERROR(MID([kw rough in title],FIND(" ",[kw rough in title])+1,20),[kw rough in title]),",","."))</f>
        <v>#N/A</v>
      </c>
      <c r="L307" s="1">
        <f>IFERROR(FIND("kW",[desc]),0)</f>
        <v>0</v>
      </c>
      <c r="M307">
        <f t="array" ref="M307">MIN(IFERROR(FIND(IstNumbers,E307),""))</f>
        <v>0</v>
      </c>
      <c r="N307" s="1" t="b">
        <f>IF([first '# in desc]&lt;[pos kw in desc],MID([desc],[pos kw in desc]-7,7))</f>
        <v>0</v>
      </c>
      <c r="O3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7" s="1" t="str">
        <f>TRIM(IF([first '# in desc]&lt;[pos kw in desc],MID([desc],[pos kw in desc]-6,6),FALSE))</f>
        <v>FALSCH</v>
      </c>
      <c r="Q307" s="1" t="b">
        <f>IF(LEN([manuell])=0,IFERROR([kw fine in title]*1,IFERROR(SUMPRODUCT(COUNTIF(IsDigits,MID([kw in desc],ROW($A$1:$A$150),1)))=LEN([kw in desc]),#N/A)),[manuell])</f>
        <v>0</v>
      </c>
      <c r="R307" s="1" t="str">
        <f>IF([pos kw in title]&gt;0,MID(J307,#REF!,4),IF([first '# in title]&gt;0,MID([title],[first '# in title],3),IF([first '# in title]&gt;0,MID([desc],#REF!,3),VLOOKUP([productid],$G$2:$R$1386,8))))</f>
        <v>-2K</v>
      </c>
      <c r="S307" s="1" t="e">
        <f>IF([kw in desc]=[kw rough in title],[kw in desc]*1,IFERROR(LEFT([kw_dirty],3)*1,IFERROR(LEFT([kw_dirty],2)*1,"n.a.")))</f>
        <v>#N/A</v>
      </c>
      <c r="T307" s="1"/>
      <c r="U307" s="1">
        <f>VLOOKUP(Tabelle1[[#This Row],[productid]],Tabelle2[#All],2,FALSE)</f>
        <v>24</v>
      </c>
    </row>
    <row r="308" spans="1:21" hidden="1">
      <c r="A308" t="s">
        <v>10365</v>
      </c>
      <c r="B308">
        <v>1885</v>
      </c>
      <c r="C308">
        <v>9701</v>
      </c>
      <c r="D308" t="s">
        <v>539</v>
      </c>
      <c r="E308" t="s">
        <v>9</v>
      </c>
      <c r="F308">
        <v>18406</v>
      </c>
      <c r="G308">
        <v>4673725</v>
      </c>
      <c r="H308">
        <f t="shared" si="4"/>
        <v>52</v>
      </c>
      <c r="I308">
        <f t="array" ref="I308">MIN(IFERROR(FIND(IstNumbers,A308),""))</f>
        <v>26</v>
      </c>
      <c r="J308" s="1" t="str">
        <f>IF([first '# in title]&lt;[pos kw in title],MID([title],[pos kw in title]-6,6),#N/A)</f>
        <v xml:space="preserve">(20,6 </v>
      </c>
      <c r="K308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308" s="1">
        <f>IFERROR(FIND("kW",[desc]),0)</f>
        <v>0</v>
      </c>
      <c r="M308">
        <f t="array" ref="M308">MIN(IFERROR(FIND(IstNumbers,E308),""))</f>
        <v>0</v>
      </c>
      <c r="N308" s="1" t="b">
        <f>IF([first '# in desc]&lt;[pos kw in desc],MID([desc],[pos kw in desc]-7,7))</f>
        <v>0</v>
      </c>
      <c r="O3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8" s="1" t="str">
        <f>TRIM(IF([first '# in desc]&lt;[pos kw in desc],MID([desc],[pos kw in desc]-6,6),FALSE))</f>
        <v>FALSCH</v>
      </c>
      <c r="Q308" s="1">
        <f>IF(LEN([manuell])=0,IFERROR([kw fine in title]*1,IFERROR(SUMPRODUCT(COUNTIF(IsDigits,MID([kw in desc],ROW($A$1:$A$150),1)))=LEN([kw in desc]),#N/A)),[manuell])</f>
        <v>20.6</v>
      </c>
      <c r="R308" s="1" t="e">
        <f>IF([pos kw in title]&gt;0,MID(J308,#REF!,4),IF([first '# in title]&gt;0,MID([title],[first '# in title],3),IF([first '# in title]&gt;0,MID([desc],#REF!,3),VLOOKUP([productid],$G$2:$R$1386,8))))</f>
        <v>#REF!</v>
      </c>
      <c r="S308" s="1" t="str">
        <f>IF([kw in desc]=[kw rough in title],[kw in desc]*1,IFERROR(LEFT([kw_dirty],3)*1,IFERROR(LEFT([kw_dirty],2)*1,"n.a.")))</f>
        <v>n.a.</v>
      </c>
      <c r="T308" s="1"/>
      <c r="U308" s="1">
        <f>VLOOKUP(Tabelle1[[#This Row],[productid]],Tabelle2[#All],2,FALSE)</f>
        <v>20.6</v>
      </c>
    </row>
    <row r="309" spans="1:21">
      <c r="A309" t="s">
        <v>533</v>
      </c>
      <c r="B309">
        <v>1948</v>
      </c>
      <c r="C309">
        <v>9701</v>
      </c>
      <c r="D309" t="s">
        <v>540</v>
      </c>
      <c r="E309" t="s">
        <v>9</v>
      </c>
      <c r="F309">
        <v>18406</v>
      </c>
      <c r="G309">
        <v>4716477</v>
      </c>
      <c r="H309">
        <f t="shared" si="4"/>
        <v>0</v>
      </c>
      <c r="I309">
        <f t="array" ref="I309">MIN(IFERROR(FIND(IstNumbers,A309),""))</f>
        <v>21</v>
      </c>
      <c r="J309" s="1" t="e">
        <f>IF([first '# in title]&lt;[pos kw in title],MID([title],[pos kw in title]-6,6),#N/A)</f>
        <v>#N/A</v>
      </c>
      <c r="K309" s="1" t="e">
        <f>IFERROR(MID(SUBSTITUTE([kw rough in title],",","."),FIND("(",[kw rough in title])+1,20),SUBSTITUTE(IFERROR(MID([kw rough in title],FIND(" ",[kw rough in title])+1,20),[kw rough in title]),",","."))</f>
        <v>#N/A</v>
      </c>
      <c r="L309" s="1">
        <f>IFERROR(FIND("kW",[desc]),0)</f>
        <v>0</v>
      </c>
      <c r="M309">
        <f t="array" ref="M309">MIN(IFERROR(FIND(IstNumbers,E309),""))</f>
        <v>0</v>
      </c>
      <c r="N309" s="1" t="b">
        <f>IF([first '# in desc]&lt;[pos kw in desc],MID([desc],[pos kw in desc]-7,7))</f>
        <v>0</v>
      </c>
      <c r="O3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9" s="1" t="str">
        <f>TRIM(IF([first '# in desc]&lt;[pos kw in desc],MID([desc],[pos kw in desc]-6,6),FALSE))</f>
        <v>FALSCH</v>
      </c>
      <c r="Q309" s="1" t="b">
        <f>IF(LEN([manuell])=0,IFERROR([kw fine in title]*1,IFERROR(SUMPRODUCT(COUNTIF(IsDigits,MID([kw in desc],ROW($A$1:$A$150),1)))=LEN([kw in desc]),#N/A)),[manuell])</f>
        <v>0</v>
      </c>
      <c r="R309" s="1" t="str">
        <f>IF([pos kw in title]&gt;0,MID(J309,#REF!,4),IF([first '# in title]&gt;0,MID([title],[first '# in title],3),IF([first '# in title]&gt;0,MID([desc],#REF!,3),VLOOKUP([productid],$G$2:$R$1386,8))))</f>
        <v>-2K</v>
      </c>
      <c r="S309" s="1" t="e">
        <f>IF([kw in desc]=[kw rough in title],[kw in desc]*1,IFERROR(LEFT([kw_dirty],3)*1,IFERROR(LEFT([kw_dirty],2)*1,"n.a.")))</f>
        <v>#N/A</v>
      </c>
      <c r="T309" s="1"/>
      <c r="U309" s="1">
        <f>VLOOKUP(Tabelle1[[#This Row],[productid]],Tabelle2[#All],2,FALSE)</f>
        <v>24</v>
      </c>
    </row>
    <row r="310" spans="1:21">
      <c r="A310" t="s">
        <v>541</v>
      </c>
      <c r="B310">
        <v>2253.96</v>
      </c>
      <c r="C310">
        <v>299105</v>
      </c>
      <c r="D310" t="s">
        <v>542</v>
      </c>
      <c r="E310" t="s">
        <v>543</v>
      </c>
      <c r="F310">
        <v>18406</v>
      </c>
      <c r="G310">
        <v>3204125</v>
      </c>
      <c r="H310">
        <f t="shared" si="4"/>
        <v>0</v>
      </c>
      <c r="I310">
        <f t="array" ref="I310">MIN(IFERROR(FIND(IstNumbers,A310),""))</f>
        <v>21</v>
      </c>
      <c r="J310" s="1" t="e">
        <f>IF([first '# in title]&lt;[pos kw in title],MID([title],[pos kw in title]-6,6),#N/A)</f>
        <v>#N/A</v>
      </c>
      <c r="K310" s="1" t="e">
        <f>IFERROR(MID(SUBSTITUTE([kw rough in title],",","."),FIND("(",[kw rough in title])+1,20),SUBSTITUTE(IFERROR(MID([kw rough in title],FIND(" ",[kw rough in title])+1,20),[kw rough in title]),",","."))</f>
        <v>#N/A</v>
      </c>
      <c r="L310" s="1">
        <f>IFERROR(FIND("kW",[desc]),0)</f>
        <v>0</v>
      </c>
      <c r="M310">
        <f t="array" ref="M310">MIN(IFERROR(FIND(IstNumbers,E310),""))</f>
        <v>21</v>
      </c>
      <c r="N310" s="1" t="b">
        <f>IF([first '# in desc]&lt;[pos kw in desc],MID([desc],[pos kw in desc]-7,7))</f>
        <v>0</v>
      </c>
      <c r="O3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0" s="1" t="str">
        <f>TRIM(IF([first '# in desc]&lt;[pos kw in desc],MID([desc],[pos kw in desc]-6,6),FALSE))</f>
        <v>FALSCH</v>
      </c>
      <c r="Q310" s="1" t="b">
        <f>IF(LEN([manuell])=0,IFERROR([kw fine in title]*1,IFERROR(SUMPRODUCT(COUNTIF(IsDigits,MID([kw in desc],ROW($A$1:$A$150),1)))=LEN([kw in desc]),#N/A)),[manuell])</f>
        <v>0</v>
      </c>
      <c r="R310" s="1" t="str">
        <f>IF([pos kw in title]&gt;0,MID(J310,#REF!,4),IF([first '# in title]&gt;0,MID([title],[first '# in title],3),IF([first '# in title]&gt;0,MID([desc],#REF!,3),VLOOKUP([productid],$G$2:$R$1386,8))))</f>
        <v>-24</v>
      </c>
      <c r="S310" s="1" t="e">
        <f>IF([kw in desc]=[kw rough in title],[kw in desc]*1,IFERROR(LEFT([kw_dirty],3)*1,IFERROR(LEFT([kw_dirty],2)*1,"n.a.")))</f>
        <v>#N/A</v>
      </c>
      <c r="T310" s="1"/>
      <c r="U310" s="1" t="e">
        <f>VLOOKUP(Tabelle1[[#This Row],[productid]],Tabelle2[#All],2,FALSE)</f>
        <v>#N/A</v>
      </c>
    </row>
    <row r="311" spans="1:21">
      <c r="A311" t="s">
        <v>544</v>
      </c>
      <c r="B311">
        <v>1864.38</v>
      </c>
      <c r="C311">
        <v>299105</v>
      </c>
      <c r="D311" t="s">
        <v>545</v>
      </c>
      <c r="E311" t="s">
        <v>546</v>
      </c>
      <c r="F311">
        <v>18406</v>
      </c>
      <c r="G311">
        <v>1083711</v>
      </c>
      <c r="H311">
        <f t="shared" si="4"/>
        <v>0</v>
      </c>
      <c r="I311">
        <f t="array" ref="I311">MIN(IFERROR(FIND(IstNumbers,A311),""))</f>
        <v>21</v>
      </c>
      <c r="J311" s="1" t="e">
        <f>IF([first '# in title]&lt;[pos kw in title],MID([title],[pos kw in title]-6,6),#N/A)</f>
        <v>#N/A</v>
      </c>
      <c r="K311" s="1" t="e">
        <f>IFERROR(MID(SUBSTITUTE([kw rough in title],",","."),FIND("(",[kw rough in title])+1,20),SUBSTITUTE(IFERROR(MID([kw rough in title],FIND(" ",[kw rough in title])+1,20),[kw rough in title]),",","."))</f>
        <v>#N/A</v>
      </c>
      <c r="L311" s="1">
        <f>IFERROR(FIND("kW",[desc]),0)</f>
        <v>0</v>
      </c>
      <c r="M311">
        <f t="array" ref="M311">MIN(IFERROR(FIND(IstNumbers,E311),""))</f>
        <v>21</v>
      </c>
      <c r="N311" s="1" t="b">
        <f>IF([first '# in desc]&lt;[pos kw in desc],MID([desc],[pos kw in desc]-7,7))</f>
        <v>0</v>
      </c>
      <c r="O3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1" s="1" t="str">
        <f>TRIM(IF([first '# in desc]&lt;[pos kw in desc],MID([desc],[pos kw in desc]-6,6),FALSE))</f>
        <v>FALSCH</v>
      </c>
      <c r="Q311" s="1" t="b">
        <f>IF(LEN([manuell])=0,IFERROR([kw fine in title]*1,IFERROR(SUMPRODUCT(COUNTIF(IsDigits,MID([kw in desc],ROW($A$1:$A$150),1)))=LEN([kw in desc]),#N/A)),[manuell])</f>
        <v>0</v>
      </c>
      <c r="R311" s="1" t="str">
        <f>IF([pos kw in title]&gt;0,MID(J311,#REF!,4),IF([first '# in title]&gt;0,MID([title],[first '# in title],3),IF([first '# in title]&gt;0,MID([desc],#REF!,3),VLOOKUP([productid],$G$2:$R$1386,8))))</f>
        <v>-35</v>
      </c>
      <c r="S311" s="1" t="e">
        <f>IF([kw in desc]=[kw rough in title],[kw in desc]*1,IFERROR(LEFT([kw_dirty],3)*1,IFERROR(LEFT([kw_dirty],2)*1,"n.a.")))</f>
        <v>#N/A</v>
      </c>
      <c r="T311" s="1"/>
      <c r="U311" s="1" t="e">
        <f>VLOOKUP(Tabelle1[[#This Row],[productid]],Tabelle2[#All],2,FALSE)</f>
        <v>#N/A</v>
      </c>
    </row>
    <row r="312" spans="1:21">
      <c r="A312" t="s">
        <v>533</v>
      </c>
      <c r="B312">
        <v>2011.86</v>
      </c>
      <c r="C312">
        <v>299105</v>
      </c>
      <c r="D312" t="s">
        <v>547</v>
      </c>
      <c r="E312" t="s">
        <v>548</v>
      </c>
      <c r="F312">
        <v>18406</v>
      </c>
      <c r="G312">
        <v>4716477</v>
      </c>
      <c r="H312">
        <f t="shared" si="4"/>
        <v>0</v>
      </c>
      <c r="I312">
        <f t="array" ref="I312">MIN(IFERROR(FIND(IstNumbers,A312),""))</f>
        <v>21</v>
      </c>
      <c r="J312" s="1" t="e">
        <f>IF([first '# in title]&lt;[pos kw in title],MID([title],[pos kw in title]-6,6),#N/A)</f>
        <v>#N/A</v>
      </c>
      <c r="K312" s="1" t="e">
        <f>IFERROR(MID(SUBSTITUTE([kw rough in title],",","."),FIND("(",[kw rough in title])+1,20),SUBSTITUTE(IFERROR(MID([kw rough in title],FIND(" ",[kw rough in title])+1,20),[kw rough in title]),",","."))</f>
        <v>#N/A</v>
      </c>
      <c r="L312" s="1">
        <f>IFERROR(FIND("kW",[desc]),0)</f>
        <v>0</v>
      </c>
      <c r="M312">
        <f t="array" ref="M312">MIN(IFERROR(FIND(IstNumbers,E312),""))</f>
        <v>21</v>
      </c>
      <c r="N312" s="1" t="b">
        <f>IF([first '# in desc]&lt;[pos kw in desc],MID([desc],[pos kw in desc]-7,7))</f>
        <v>0</v>
      </c>
      <c r="O3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2" s="1" t="str">
        <f>TRIM(IF([first '# in desc]&lt;[pos kw in desc],MID([desc],[pos kw in desc]-6,6),FALSE))</f>
        <v>FALSCH</v>
      </c>
      <c r="Q312" s="1" t="b">
        <f>IF(LEN([manuell])=0,IFERROR([kw fine in title]*1,IFERROR(SUMPRODUCT(COUNTIF(IsDigits,MID([kw in desc],ROW($A$1:$A$150),1)))=LEN([kw in desc]),#N/A)),[manuell])</f>
        <v>0</v>
      </c>
      <c r="R312" s="1" t="str">
        <f>IF([pos kw in title]&gt;0,MID(J312,#REF!,4),IF([first '# in title]&gt;0,MID([title],[first '# in title],3),IF([first '# in title]&gt;0,MID([desc],#REF!,3),VLOOKUP([productid],$G$2:$R$1386,8))))</f>
        <v>-2K</v>
      </c>
      <c r="S312" s="1" t="e">
        <f>IF([kw in desc]=[kw rough in title],[kw in desc]*1,IFERROR(LEFT([kw_dirty],3)*1,IFERROR(LEFT([kw_dirty],2)*1,"n.a.")))</f>
        <v>#N/A</v>
      </c>
      <c r="T312" s="1"/>
      <c r="U312" s="1">
        <f>VLOOKUP(Tabelle1[[#This Row],[productid]],Tabelle2[#All],2,FALSE)</f>
        <v>24</v>
      </c>
    </row>
    <row r="313" spans="1:21">
      <c r="A313" t="s">
        <v>549</v>
      </c>
      <c r="B313">
        <v>1750.3</v>
      </c>
      <c r="C313">
        <v>299105</v>
      </c>
      <c r="D313" t="s">
        <v>550</v>
      </c>
      <c r="E313" t="s">
        <v>551</v>
      </c>
      <c r="F313">
        <v>18406</v>
      </c>
      <c r="G313">
        <v>2919604</v>
      </c>
      <c r="H313">
        <f t="shared" si="4"/>
        <v>0</v>
      </c>
      <c r="I313">
        <f t="array" ref="I313">MIN(IFERROR(FIND(IstNumbers,A313),""))</f>
        <v>21</v>
      </c>
      <c r="J313" s="1" t="e">
        <f>IF([first '# in title]&lt;[pos kw in title],MID([title],[pos kw in title]-6,6),#N/A)</f>
        <v>#N/A</v>
      </c>
      <c r="K313" s="1" t="e">
        <f>IFERROR(MID(SUBSTITUTE([kw rough in title],",","."),FIND("(",[kw rough in title])+1,20),SUBSTITUTE(IFERROR(MID([kw rough in title],FIND(" ",[kw rough in title])+1,20),[kw rough in title]),",","."))</f>
        <v>#N/A</v>
      </c>
      <c r="L313" s="1">
        <f>IFERROR(FIND("kW",[desc]),0)</f>
        <v>0</v>
      </c>
      <c r="M313">
        <f t="array" ref="M313">MIN(IFERROR(FIND(IstNumbers,E313),""))</f>
        <v>39</v>
      </c>
      <c r="N313" s="1" t="b">
        <f>IF([first '# in desc]&lt;[pos kw in desc],MID([desc],[pos kw in desc]-7,7))</f>
        <v>0</v>
      </c>
      <c r="O3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3" s="1" t="str">
        <f>TRIM(IF([first '# in desc]&lt;[pos kw in desc],MID([desc],[pos kw in desc]-6,6),FALSE))</f>
        <v>FALSCH</v>
      </c>
      <c r="Q313" s="1" t="b">
        <f>IF(LEN([manuell])=0,IFERROR([kw fine in title]*1,IFERROR(SUMPRODUCT(COUNTIF(IsDigits,MID([kw in desc],ROW($A$1:$A$150),1)))=LEN([kw in desc]),#N/A)),[manuell])</f>
        <v>0</v>
      </c>
      <c r="R313" s="1" t="str">
        <f>IF([pos kw in title]&gt;0,MID(J313,#REF!,4),IF([first '# in title]&gt;0,MID([title],[first '# in title],3),IF([first '# in title]&gt;0,MID([desc],#REF!,3),VLOOKUP([productid],$G$2:$R$1386,8))))</f>
        <v>-K</v>
      </c>
      <c r="S313" s="1" t="e">
        <f>IF([kw in desc]=[kw rough in title],[kw in desc]*1,IFERROR(LEFT([kw_dirty],3)*1,IFERROR(LEFT([kw_dirty],2)*1,"n.a.")))</f>
        <v>#N/A</v>
      </c>
      <c r="T313" s="1"/>
      <c r="U313" s="1" t="e">
        <f>VLOOKUP(Tabelle1[[#This Row],[productid]],Tabelle2[#All],2,FALSE)</f>
        <v>#N/A</v>
      </c>
    </row>
    <row r="314" spans="1:21">
      <c r="A314" t="s">
        <v>541</v>
      </c>
      <c r="B314">
        <v>2253.96</v>
      </c>
      <c r="C314">
        <v>299105</v>
      </c>
      <c r="D314" t="s">
        <v>552</v>
      </c>
      <c r="E314" t="s">
        <v>553</v>
      </c>
      <c r="F314">
        <v>18406</v>
      </c>
      <c r="G314">
        <v>3204125</v>
      </c>
      <c r="H314">
        <f t="shared" si="4"/>
        <v>0</v>
      </c>
      <c r="I314">
        <f t="array" ref="I314">MIN(IFERROR(FIND(IstNumbers,A314),""))</f>
        <v>21</v>
      </c>
      <c r="J314" s="1" t="e">
        <f>IF([first '# in title]&lt;[pos kw in title],MID([title],[pos kw in title]-6,6),#N/A)</f>
        <v>#N/A</v>
      </c>
      <c r="K314" s="1" t="e">
        <f>IFERROR(MID(SUBSTITUTE([kw rough in title],",","."),FIND("(",[kw rough in title])+1,20),SUBSTITUTE(IFERROR(MID([kw rough in title],FIND(" ",[kw rough in title])+1,20),[kw rough in title]),",","."))</f>
        <v>#N/A</v>
      </c>
      <c r="L314" s="1">
        <f>IFERROR(FIND("kW",[desc]),0)</f>
        <v>0</v>
      </c>
      <c r="M314">
        <f t="array" ref="M314">MIN(IFERROR(FIND(IstNumbers,E314),""))</f>
        <v>21</v>
      </c>
      <c r="N314" s="1" t="b">
        <f>IF([first '# in desc]&lt;[pos kw in desc],MID([desc],[pos kw in desc]-7,7))</f>
        <v>0</v>
      </c>
      <c r="O3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4" s="1" t="str">
        <f>TRIM(IF([first '# in desc]&lt;[pos kw in desc],MID([desc],[pos kw in desc]-6,6),FALSE))</f>
        <v>FALSCH</v>
      </c>
      <c r="Q314" s="1" t="b">
        <f>IF(LEN([manuell])=0,IFERROR([kw fine in title]*1,IFERROR(SUMPRODUCT(COUNTIF(IsDigits,MID([kw in desc],ROW($A$1:$A$150),1)))=LEN([kw in desc]),#N/A)),[manuell])</f>
        <v>0</v>
      </c>
      <c r="R314" s="1" t="str">
        <f>IF([pos kw in title]&gt;0,MID(J314,#REF!,4),IF([first '# in title]&gt;0,MID([title],[first '# in title],3),IF([first '# in title]&gt;0,MID([desc],#REF!,3),VLOOKUP([productid],$G$2:$R$1386,8))))</f>
        <v>-24</v>
      </c>
      <c r="S314" s="1" t="e">
        <f>IF([kw in desc]=[kw rough in title],[kw in desc]*1,IFERROR(LEFT([kw_dirty],3)*1,IFERROR(LEFT([kw_dirty],2)*1,"n.a.")))</f>
        <v>#N/A</v>
      </c>
      <c r="T314" s="1"/>
      <c r="U314" s="1" t="e">
        <f>VLOOKUP(Tabelle1[[#This Row],[productid]],Tabelle2[#All],2,FALSE)</f>
        <v>#N/A</v>
      </c>
    </row>
    <row r="315" spans="1:21" hidden="1">
      <c r="A315" t="s">
        <v>554</v>
      </c>
      <c r="B315">
        <v>3384.9</v>
      </c>
      <c r="C315">
        <v>273949</v>
      </c>
      <c r="D315" t="s">
        <v>555</v>
      </c>
      <c r="E315" t="s">
        <v>556</v>
      </c>
      <c r="F315">
        <v>18406</v>
      </c>
      <c r="G315">
        <v>4228095</v>
      </c>
      <c r="H315">
        <f t="shared" si="4"/>
        <v>0</v>
      </c>
      <c r="I315">
        <f t="array" ref="I315">MIN(IFERROR(FIND(IstNumbers,A315),""))</f>
        <v>17</v>
      </c>
      <c r="J315" s="1" t="e">
        <f>IF([first '# in title]&lt;[pos kw in title],MID([title],[pos kw in title]-6,6),#N/A)</f>
        <v>#N/A</v>
      </c>
      <c r="K315" s="1" t="e">
        <f>IFERROR(MID(SUBSTITUTE([kw rough in title],",","."),FIND("(",[kw rough in title])+1,20),SUBSTITUTE(IFERROR(MID([kw rough in title],FIND(" ",[kw rough in title])+1,20),[kw rough in title]),",","."))</f>
        <v>#N/A</v>
      </c>
      <c r="L315" s="1">
        <f>IFERROR(FIND("kW",[desc]),0)</f>
        <v>61</v>
      </c>
      <c r="M315">
        <f t="array" ref="M315">MIN(IFERROR(FIND(IstNumbers,E315),""))</f>
        <v>14</v>
      </c>
      <c r="N315" s="1" t="str">
        <f>IF([first '# in desc]&lt;[pos kw in desc],MID([desc],[pos kw in desc]-7,7))</f>
        <v xml:space="preserve">00, 25 </v>
      </c>
      <c r="O315" s="1" t="str">
        <f>IFERROR(SUBSTITUTE(MID([kw rough in desc],FIND("(",[kw rough in desc])+1,20),",","."),IFERROR(SUBSTITUTE(TRIM(SUBSTITUTE(SUBSTITUTE(MID([kw rough in desc],FIND(" ",TRIM([kw rough in desc]))+1,20),"""",""),"/","")),",","."),#N/A))</f>
        <v>25</v>
      </c>
      <c r="P315" s="1" t="str">
        <f>TRIM(IF([first '# in desc]&lt;[pos kw in desc],MID([desc],[pos kw in desc]-6,6),FALSE))</f>
        <v>0, 25</v>
      </c>
      <c r="Q315" s="1" t="b">
        <f>IF(LEN([manuell])=0,IFERROR([kw fine in title]*1,IFERROR(SUMPRODUCT(COUNTIF(IsDigits,MID([kw in desc],ROW($A$1:$A$150),1)))=LEN([kw in desc]),#N/A)),[manuell])</f>
        <v>0</v>
      </c>
      <c r="R315" s="1" t="str">
        <f>IF([pos kw in title]&gt;0,MID(J315,#REF!,4),IF([first '# in title]&gt;0,MID([title],[first '# in title],3),IF([first '# in title]&gt;0,MID([desc],#REF!,3),VLOOKUP([productid],$G$2:$R$1386,8))))</f>
        <v>-Pa</v>
      </c>
      <c r="S315" s="1" t="e">
        <f>IF([kw in desc]=[kw rough in title],[kw in desc]*1,IFERROR(LEFT([kw_dirty],3)*1,IFERROR(LEFT([kw_dirty],2)*1,"n.a.")))</f>
        <v>#N/A</v>
      </c>
      <c r="T315" s="1"/>
      <c r="U315" s="1">
        <f>VLOOKUP(Tabelle1[[#This Row],[productid]],Tabelle2[#All],2,FALSE)</f>
        <v>25</v>
      </c>
    </row>
    <row r="316" spans="1:21">
      <c r="A316" t="s">
        <v>544</v>
      </c>
      <c r="B316">
        <v>1864.38</v>
      </c>
      <c r="C316">
        <v>299105</v>
      </c>
      <c r="D316" t="s">
        <v>557</v>
      </c>
      <c r="E316" t="s">
        <v>558</v>
      </c>
      <c r="F316">
        <v>18406</v>
      </c>
      <c r="G316">
        <v>1083711</v>
      </c>
      <c r="H316">
        <f t="shared" si="4"/>
        <v>0</v>
      </c>
      <c r="I316">
        <f t="array" ref="I316">MIN(IFERROR(FIND(IstNumbers,A316),""))</f>
        <v>21</v>
      </c>
      <c r="J316" s="1" t="e">
        <f>IF([first '# in title]&lt;[pos kw in title],MID([title],[pos kw in title]-6,6),#N/A)</f>
        <v>#N/A</v>
      </c>
      <c r="K316" s="1" t="e">
        <f>IFERROR(MID(SUBSTITUTE([kw rough in title],",","."),FIND("(",[kw rough in title])+1,20),SUBSTITUTE(IFERROR(MID([kw rough in title],FIND(" ",[kw rough in title])+1,20),[kw rough in title]),",","."))</f>
        <v>#N/A</v>
      </c>
      <c r="L316" s="1">
        <f>IFERROR(FIND("kW",[desc]),0)</f>
        <v>0</v>
      </c>
      <c r="M316">
        <f t="array" ref="M316">MIN(IFERROR(FIND(IstNumbers,E316),""))</f>
        <v>21</v>
      </c>
      <c r="N316" s="1" t="b">
        <f>IF([first '# in desc]&lt;[pos kw in desc],MID([desc],[pos kw in desc]-7,7))</f>
        <v>0</v>
      </c>
      <c r="O3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" s="1" t="str">
        <f>TRIM(IF([first '# in desc]&lt;[pos kw in desc],MID([desc],[pos kw in desc]-6,6),FALSE))</f>
        <v>FALSCH</v>
      </c>
      <c r="Q316" s="1" t="b">
        <f>IF(LEN([manuell])=0,IFERROR([kw fine in title]*1,IFERROR(SUMPRODUCT(COUNTIF(IsDigits,MID([kw in desc],ROW($A$1:$A$150),1)))=LEN([kw in desc]),#N/A)),[manuell])</f>
        <v>0</v>
      </c>
      <c r="R316" s="1" t="str">
        <f>IF([pos kw in title]&gt;0,MID(J316,#REF!,4),IF([first '# in title]&gt;0,MID([title],[first '# in title],3),IF([first '# in title]&gt;0,MID([desc],#REF!,3),VLOOKUP([productid],$G$2:$R$1386,8))))</f>
        <v>-35</v>
      </c>
      <c r="S316" s="1" t="e">
        <f>IF([kw in desc]=[kw rough in title],[kw in desc]*1,IFERROR(LEFT([kw_dirty],3)*1,IFERROR(LEFT([kw_dirty],2)*1,"n.a.")))</f>
        <v>#N/A</v>
      </c>
      <c r="T316" s="1"/>
      <c r="U316" s="1" t="e">
        <f>VLOOKUP(Tabelle1[[#This Row],[productid]],Tabelle2[#All],2,FALSE)</f>
        <v>#N/A</v>
      </c>
    </row>
    <row r="317" spans="1:21" hidden="1">
      <c r="A317" t="s">
        <v>533</v>
      </c>
      <c r="B317">
        <v>2079</v>
      </c>
      <c r="C317">
        <v>288366</v>
      </c>
      <c r="D317" t="s">
        <v>559</v>
      </c>
      <c r="E317" t="s">
        <v>560</v>
      </c>
      <c r="F317">
        <v>18406</v>
      </c>
      <c r="G317">
        <v>4716477</v>
      </c>
      <c r="H317">
        <f t="shared" si="4"/>
        <v>0</v>
      </c>
      <c r="I317">
        <f t="array" ref="I317">MIN(IFERROR(FIND(IstNumbers,A317),""))</f>
        <v>21</v>
      </c>
      <c r="J317" s="1" t="e">
        <f>IF([first '# in title]&lt;[pos kw in title],MID([title],[pos kw in title]-6,6),#N/A)</f>
        <v>#N/A</v>
      </c>
      <c r="K317" s="1" t="e">
        <f>IFERROR(MID(SUBSTITUTE([kw rough in title],",","."),FIND("(",[kw rough in title])+1,20),SUBSTITUTE(IFERROR(MID([kw rough in title],FIND(" ",[kw rough in title])+1,20),[kw rough in title]),",","."))</f>
        <v>#N/A</v>
      </c>
      <c r="L317" s="1">
        <f>IFERROR(FIND("kW",[desc]),0)</f>
        <v>77</v>
      </c>
      <c r="M317">
        <f t="array" ref="M317">MIN(IFERROR(FIND(IstNumbers,E317),""))</f>
        <v>10</v>
      </c>
      <c r="N317" s="1" t="str">
        <f>IF([first '# in desc]&lt;[pos kw in desc],MID([desc],[pos kw in desc]-7,7))</f>
        <v xml:space="preserve">me "24 </v>
      </c>
      <c r="O317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317" s="1" t="str">
        <f>TRIM(IF([first '# in desc]&lt;[pos kw in desc],MID([desc],[pos kw in desc]-6,6),FALSE))</f>
        <v>e "24</v>
      </c>
      <c r="Q317" s="1" t="b">
        <f>IF(LEN([manuell])=0,IFERROR([kw fine in title]*1,IFERROR(SUMPRODUCT(COUNTIF(IsDigits,MID([kw in desc],ROW($A$1:$A$150),1)))=LEN([kw in desc]),#N/A)),[manuell])</f>
        <v>0</v>
      </c>
      <c r="R317" s="1" t="str">
        <f>IF([pos kw in title]&gt;0,MID(J317,#REF!,4),IF([first '# in title]&gt;0,MID([title],[first '# in title],3),IF([first '# in title]&gt;0,MID([desc],#REF!,3),VLOOKUP([productid],$G$2:$R$1386,8))))</f>
        <v>-2K</v>
      </c>
      <c r="S317" s="1" t="e">
        <f>IF([kw in desc]=[kw rough in title],[kw in desc]*1,IFERROR(LEFT([kw_dirty],3)*1,IFERROR(LEFT([kw_dirty],2)*1,"n.a.")))</f>
        <v>#N/A</v>
      </c>
      <c r="T317" s="1"/>
      <c r="U317" s="1">
        <f>VLOOKUP(Tabelle1[[#This Row],[productid]],Tabelle2[#All],2,FALSE)</f>
        <v>24</v>
      </c>
    </row>
    <row r="318" spans="1:21">
      <c r="A318" t="s">
        <v>549</v>
      </c>
      <c r="B318">
        <v>1750.3</v>
      </c>
      <c r="C318">
        <v>299105</v>
      </c>
      <c r="D318" t="s">
        <v>561</v>
      </c>
      <c r="E318" t="s">
        <v>562</v>
      </c>
      <c r="F318">
        <v>18406</v>
      </c>
      <c r="G318">
        <v>2919604</v>
      </c>
      <c r="H318">
        <f t="shared" si="4"/>
        <v>0</v>
      </c>
      <c r="I318">
        <f t="array" ref="I318">MIN(IFERROR(FIND(IstNumbers,A318),""))</f>
        <v>21</v>
      </c>
      <c r="J318" s="1" t="e">
        <f>IF([first '# in title]&lt;[pos kw in title],MID([title],[pos kw in title]-6,6),#N/A)</f>
        <v>#N/A</v>
      </c>
      <c r="K318" s="1" t="e">
        <f>IFERROR(MID(SUBSTITUTE([kw rough in title],",","."),FIND("(",[kw rough in title])+1,20),SUBSTITUTE(IFERROR(MID([kw rough in title],FIND(" ",[kw rough in title])+1,20),[kw rough in title]),",","."))</f>
        <v>#N/A</v>
      </c>
      <c r="L318" s="1">
        <f>IFERROR(FIND("kW",[desc]),0)</f>
        <v>0</v>
      </c>
      <c r="M318">
        <f t="array" ref="M318">MIN(IFERROR(FIND(IstNumbers,E318),""))</f>
        <v>39</v>
      </c>
      <c r="N318" s="1" t="b">
        <f>IF([first '# in desc]&lt;[pos kw in desc],MID([desc],[pos kw in desc]-7,7))</f>
        <v>0</v>
      </c>
      <c r="O3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8" s="1" t="str">
        <f>TRIM(IF([first '# in desc]&lt;[pos kw in desc],MID([desc],[pos kw in desc]-6,6),FALSE))</f>
        <v>FALSCH</v>
      </c>
      <c r="Q318" s="1" t="b">
        <f>IF(LEN([manuell])=0,IFERROR([kw fine in title]*1,IFERROR(SUMPRODUCT(COUNTIF(IsDigits,MID([kw in desc],ROW($A$1:$A$150),1)))=LEN([kw in desc]),#N/A)),[manuell])</f>
        <v>0</v>
      </c>
      <c r="R318" s="1" t="str">
        <f>IF([pos kw in title]&gt;0,MID(J318,#REF!,4),IF([first '# in title]&gt;0,MID([title],[first '# in title],3),IF([first '# in title]&gt;0,MID([desc],#REF!,3),VLOOKUP([productid],$G$2:$R$1386,8))))</f>
        <v>-K</v>
      </c>
      <c r="S318" s="1" t="e">
        <f>IF([kw in desc]=[kw rough in title],[kw in desc]*1,IFERROR(LEFT([kw_dirty],3)*1,IFERROR(LEFT([kw_dirty],2)*1,"n.a.")))</f>
        <v>#N/A</v>
      </c>
      <c r="T318" s="1"/>
      <c r="U318" s="1" t="e">
        <f>VLOOKUP(Tabelle1[[#This Row],[productid]],Tabelle2[#All],2,FALSE)</f>
        <v>#N/A</v>
      </c>
    </row>
    <row r="319" spans="1:21" hidden="1">
      <c r="A319" t="s">
        <v>563</v>
      </c>
      <c r="B319">
        <v>2830</v>
      </c>
      <c r="C319">
        <v>289859</v>
      </c>
      <c r="D319" t="s">
        <v>564</v>
      </c>
      <c r="E319" t="s">
        <v>565</v>
      </c>
      <c r="F319">
        <v>18406</v>
      </c>
      <c r="G319">
        <v>3497887</v>
      </c>
      <c r="H319">
        <f t="shared" si="4"/>
        <v>55</v>
      </c>
      <c r="I319">
        <f t="array" ref="I319">MIN(IFERROR(FIND(IstNumbers,A319),""))</f>
        <v>29</v>
      </c>
      <c r="J319" s="1" t="str">
        <f>IF([first '# in title]&lt;[pos kw in title],MID([title],[pos kw in title]-6,6),#N/A)</f>
        <v xml:space="preserve">L (42 </v>
      </c>
      <c r="K31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19" s="1">
        <f>IFERROR(FIND("kW",[desc]),0)</f>
        <v>70</v>
      </c>
      <c r="M319">
        <f t="array" ref="M319">MIN(IFERROR(FIND(IstNumbers,E319),""))</f>
        <v>34</v>
      </c>
      <c r="N319" s="1" t="str">
        <f>IF([first '# in desc]&lt;[pos kw in desc],MID([desc],[pos kw in desc]-7,7))</f>
        <v xml:space="preserve">­me 42 </v>
      </c>
      <c r="O3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9" s="1" t="str">
        <f>TRIM(IF([first '# in desc]&lt;[pos kw in desc],MID([desc],[pos kw in desc]-6,6),FALSE))</f>
        <v>me 42</v>
      </c>
      <c r="Q319" s="1">
        <f>IF(LEN([manuell])=0,IFERROR([kw fine in title]*1,IFERROR(SUMPRODUCT(COUNTIF(IsDigits,MID([kw in desc],ROW($A$1:$A$150),1)))=LEN([kw in desc]),#N/A)),[manuell])</f>
        <v>42</v>
      </c>
      <c r="R319" s="1" t="e">
        <f>IF([pos kw in title]&gt;0,MID(J319,#REF!,4),IF([first '# in title]&gt;0,MID([title],[first '# in title],3),IF([first '# in title]&gt;0,MID([desc],#REF!,3),VLOOKUP([productid],$G$2:$R$1386,8))))</f>
        <v>#REF!</v>
      </c>
      <c r="S319" s="1" t="str">
        <f>IF([kw in desc]=[kw rough in title],[kw in desc]*1,IFERROR(LEFT([kw_dirty],3)*1,IFERROR(LEFT([kw_dirty],2)*1,"n.a.")))</f>
        <v>n.a.</v>
      </c>
      <c r="T319" s="1"/>
      <c r="U319" s="1">
        <f>VLOOKUP(Tabelle1[[#This Row],[productid]],Tabelle2[#All],2,FALSE)</f>
        <v>42</v>
      </c>
    </row>
    <row r="320" spans="1:21" hidden="1">
      <c r="A320" t="s">
        <v>566</v>
      </c>
      <c r="B320">
        <v>15677.24</v>
      </c>
      <c r="C320">
        <v>297223</v>
      </c>
      <c r="D320" t="s">
        <v>567</v>
      </c>
      <c r="E320" t="s">
        <v>568</v>
      </c>
      <c r="F320">
        <v>18406</v>
      </c>
      <c r="G320">
        <v>3541400</v>
      </c>
      <c r="H320">
        <f t="shared" si="4"/>
        <v>30</v>
      </c>
      <c r="I320">
        <f t="array" ref="I320">MIN(IFERROR(FIND(IstNumbers,A320),""))</f>
        <v>20</v>
      </c>
      <c r="J320" s="1" t="str">
        <f>IF([first '# in title]&lt;[pos kw in title],MID([title],[pos kw in title]-6,6),#N/A)</f>
        <v xml:space="preserve">W (26 </v>
      </c>
      <c r="K32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320" s="1">
        <f>IFERROR(FIND("kW",[desc]),0)</f>
        <v>46</v>
      </c>
      <c r="M320">
        <f t="array" ref="M320">MIN(IFERROR(FIND(IstNumbers,E320),""))</f>
        <v>14</v>
      </c>
      <c r="N320" s="1" t="str">
        <f>IF([first '# in desc]&lt;[pos kw in desc],MID([desc],[pos kw in desc]-7,7))</f>
        <v xml:space="preserve">00-W 1 </v>
      </c>
      <c r="O320" s="1" t="str">
        <f>IFERROR(SUBSTITUTE(MID([kw rough in desc],FIND("(",[kw rough in desc])+1,20),",","."),IFERROR(SUBSTITUTE(TRIM(SUBSTITUTE(SUBSTITUTE(MID([kw rough in desc],FIND(" ",TRIM([kw rough in desc]))+1,20),"""",""),"/","")),",","."),#N/A))</f>
        <v>1</v>
      </c>
      <c r="P320" s="1" t="str">
        <f>TRIM(IF([first '# in desc]&lt;[pos kw in desc],MID([desc],[pos kw in desc]-6,6),FALSE))</f>
        <v>0-W 1</v>
      </c>
      <c r="Q320" s="1">
        <f>IF(LEN([manuell])=0,IFERROR([kw fine in title]*1,IFERROR(SUMPRODUCT(COUNTIF(IsDigits,MID([kw in desc],ROW($A$1:$A$150),1)))=LEN([kw in desc]),#N/A)),[manuell])</f>
        <v>26</v>
      </c>
      <c r="R320" s="1" t="e">
        <f>IF([pos kw in title]&gt;0,MID(J320,#REF!,4),IF([first '# in title]&gt;0,MID([title],[first '# in title],3),IF([first '# in title]&gt;0,MID([desc],#REF!,3),VLOOKUP([productid],$G$2:$R$1386,8))))</f>
        <v>#REF!</v>
      </c>
      <c r="S320" s="1" t="str">
        <f>IF([kw in desc]=[kw rough in title],[kw in desc]*1,IFERROR(LEFT([kw_dirty],3)*1,IFERROR(LEFT([kw_dirty],2)*1,"n.a.")))</f>
        <v>n.a.</v>
      </c>
      <c r="T320" s="1"/>
      <c r="U320" s="1">
        <f>VLOOKUP(Tabelle1[[#This Row],[productid]],Tabelle2[#All],2,FALSE)</f>
        <v>26</v>
      </c>
    </row>
    <row r="321" spans="1:21">
      <c r="A321" t="s">
        <v>569</v>
      </c>
      <c r="B321">
        <v>2135</v>
      </c>
      <c r="C321">
        <v>293350</v>
      </c>
      <c r="D321" t="s">
        <v>570</v>
      </c>
      <c r="E321" t="s">
        <v>571</v>
      </c>
      <c r="F321">
        <v>18406</v>
      </c>
      <c r="G321">
        <v>3725907</v>
      </c>
      <c r="H321">
        <f t="shared" si="4"/>
        <v>0</v>
      </c>
      <c r="I321">
        <f t="array" ref="I321">MIN(IFERROR(FIND(IstNumbers,A321),""))</f>
        <v>16</v>
      </c>
      <c r="J321" s="1" t="e">
        <f>IF([first '# in title]&lt;[pos kw in title],MID([title],[pos kw in title]-6,6),#N/A)</f>
        <v>#N/A</v>
      </c>
      <c r="K321" s="1" t="e">
        <f>IFERROR(MID(SUBSTITUTE([kw rough in title],",","."),FIND("(",[kw rough in title])+1,20),SUBSTITUTE(IFERROR(MID([kw rough in title],FIND(" ",[kw rough in title])+1,20),[kw rough in title]),",","."))</f>
        <v>#N/A</v>
      </c>
      <c r="L321" s="1">
        <f>IFERROR(FIND("kW",[desc]),0)</f>
        <v>0</v>
      </c>
      <c r="M321">
        <f t="array" ref="M321">MIN(IFERROR(FIND(IstNumbers,E321),""))</f>
        <v>19</v>
      </c>
      <c r="N321" s="1" t="b">
        <f>IF([first '# in desc]&lt;[pos kw in desc],MID([desc],[pos kw in desc]-7,7))</f>
        <v>0</v>
      </c>
      <c r="O3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1" s="1" t="str">
        <f>TRIM(IF([first '# in desc]&lt;[pos kw in desc],MID([desc],[pos kw in desc]-6,6),FALSE))</f>
        <v>FALSCH</v>
      </c>
      <c r="Q321" s="1" t="b">
        <f>IF(LEN([manuell])=0,IFERROR([kw fine in title]*1,IFERROR(SUMPRODUCT(COUNTIF(IsDigits,MID([kw in desc],ROW($A$1:$A$150),1)))=LEN([kw in desc]),#N/A)),[manuell])</f>
        <v>0</v>
      </c>
      <c r="R321" s="1" t="str">
        <f>IF([pos kw in title]&gt;0,MID(J321,#REF!,4),IF([first '# in title]&gt;0,MID([title],[first '# in title],3),IF([first '# in title]&gt;0,MID([desc],#REF!,3),VLOOKUP([productid],$G$2:$R$1386,8))))</f>
        <v xml:space="preserve">25 </v>
      </c>
      <c r="S321" s="1" t="e">
        <f>IF([kw in desc]=[kw rough in title],[kw in desc]*1,IFERROR(LEFT([kw_dirty],3)*1,IFERROR(LEFT([kw_dirty],2)*1,"n.a.")))</f>
        <v>#N/A</v>
      </c>
      <c r="T321" s="1"/>
      <c r="U321" s="1" t="e">
        <f>VLOOKUP(Tabelle1[[#This Row],[productid]],Tabelle2[#All],2,FALSE)</f>
        <v>#N/A</v>
      </c>
    </row>
    <row r="322" spans="1:21">
      <c r="A322" t="s">
        <v>572</v>
      </c>
      <c r="B322">
        <v>1299</v>
      </c>
      <c r="C322">
        <v>289859</v>
      </c>
      <c r="D322" t="s">
        <v>573</v>
      </c>
      <c r="E322" t="s">
        <v>574</v>
      </c>
      <c r="F322">
        <v>18406</v>
      </c>
      <c r="G322">
        <v>3759742</v>
      </c>
      <c r="H322">
        <f t="shared" si="4"/>
        <v>0</v>
      </c>
      <c r="I322">
        <f t="array" ref="I322">MIN(IFERROR(FIND(IstNumbers,A322),""))</f>
        <v>23</v>
      </c>
      <c r="J322" s="1" t="e">
        <f>IF([first '# in title]&lt;[pos kw in title],MID([title],[pos kw in title]-6,6),#N/A)</f>
        <v>#N/A</v>
      </c>
      <c r="K322" s="1" t="e">
        <f>IFERROR(MID(SUBSTITUTE([kw rough in title],",","."),FIND("(",[kw rough in title])+1,20),SUBSTITUTE(IFERROR(MID([kw rough in title],FIND(" ",[kw rough in title])+1,20),[kw rough in title]),",","."))</f>
        <v>#N/A</v>
      </c>
      <c r="L322" s="1">
        <f>IFERROR(FIND("kW",[desc]),0)</f>
        <v>0</v>
      </c>
      <c r="M322">
        <f t="array" ref="M322">MIN(IFERROR(FIND(IstNumbers,E322),""))</f>
        <v>17</v>
      </c>
      <c r="N322" s="1" t="b">
        <f>IF([first '# in desc]&lt;[pos kw in desc],MID([desc],[pos kw in desc]-7,7))</f>
        <v>0</v>
      </c>
      <c r="O3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2" s="1" t="str">
        <f>TRIM(IF([first '# in desc]&lt;[pos kw in desc],MID([desc],[pos kw in desc]-6,6),FALSE))</f>
        <v>FALSCH</v>
      </c>
      <c r="Q322" s="1" t="b">
        <f>IF(LEN([manuell])=0,IFERROR([kw fine in title]*1,IFERROR(SUMPRODUCT(COUNTIF(IsDigits,MID([kw in desc],ROW($A$1:$A$150),1)))=LEN([kw in desc]),#N/A)),[manuell])</f>
        <v>0</v>
      </c>
      <c r="R322" s="1" t="str">
        <f>IF([pos kw in title]&gt;0,MID(J322,#REF!,4),IF([first '# in title]&gt;0,MID([title],[first '# in title],3),IF([first '# in title]&gt;0,MID([desc],#REF!,3),VLOOKUP([productid],$G$2:$R$1386,8))))</f>
        <v xml:space="preserve">25 </v>
      </c>
      <c r="S322" s="1" t="e">
        <f>IF([kw in desc]=[kw rough in title],[kw in desc]*1,IFERROR(LEFT([kw_dirty],3)*1,IFERROR(LEFT([kw_dirty],2)*1,"n.a.")))</f>
        <v>#N/A</v>
      </c>
      <c r="T322" s="1"/>
      <c r="U322" s="1" t="e">
        <f>VLOOKUP(Tabelle1[[#This Row],[productid]],Tabelle2[#All],2,FALSE)</f>
        <v>#N/A</v>
      </c>
    </row>
    <row r="323" spans="1:21">
      <c r="A323" t="s">
        <v>541</v>
      </c>
      <c r="B323">
        <v>2276.23</v>
      </c>
      <c r="C323">
        <v>299105</v>
      </c>
      <c r="D323" t="s">
        <v>575</v>
      </c>
      <c r="E323" t="s">
        <v>576</v>
      </c>
      <c r="F323">
        <v>18406</v>
      </c>
      <c r="G323">
        <v>3204125</v>
      </c>
      <c r="H323">
        <f t="shared" si="4"/>
        <v>0</v>
      </c>
      <c r="I323">
        <f t="array" ref="I323">MIN(IFERROR(FIND(IstNumbers,A323),""))</f>
        <v>21</v>
      </c>
      <c r="J323" s="1" t="e">
        <f>IF([first '# in title]&lt;[pos kw in title],MID([title],[pos kw in title]-6,6),#N/A)</f>
        <v>#N/A</v>
      </c>
      <c r="K323" s="1" t="e">
        <f>IFERROR(MID(SUBSTITUTE([kw rough in title],",","."),FIND("(",[kw rough in title])+1,20),SUBSTITUTE(IFERROR(MID([kw rough in title],FIND(" ",[kw rough in title])+1,20),[kw rough in title]),",","."))</f>
        <v>#N/A</v>
      </c>
      <c r="L323" s="1">
        <f>IFERROR(FIND("kW",[desc]),0)</f>
        <v>0</v>
      </c>
      <c r="M323">
        <f t="array" ref="M323">MIN(IFERROR(FIND(IstNumbers,E323),""))</f>
        <v>21</v>
      </c>
      <c r="N323" s="1" t="b">
        <f>IF([first '# in desc]&lt;[pos kw in desc],MID([desc],[pos kw in desc]-7,7))</f>
        <v>0</v>
      </c>
      <c r="O3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3" s="1" t="str">
        <f>TRIM(IF([first '# in desc]&lt;[pos kw in desc],MID([desc],[pos kw in desc]-6,6),FALSE))</f>
        <v>FALSCH</v>
      </c>
      <c r="Q323" s="1" t="b">
        <f>IF(LEN([manuell])=0,IFERROR([kw fine in title]*1,IFERROR(SUMPRODUCT(COUNTIF(IsDigits,MID([kw in desc],ROW($A$1:$A$150),1)))=LEN([kw in desc]),#N/A)),[manuell])</f>
        <v>0</v>
      </c>
      <c r="R323" s="1" t="str">
        <f>IF([pos kw in title]&gt;0,MID(J323,#REF!,4),IF([first '# in title]&gt;0,MID([title],[first '# in title],3),IF([first '# in title]&gt;0,MID([desc],#REF!,3),VLOOKUP([productid],$G$2:$R$1386,8))))</f>
        <v>-24</v>
      </c>
      <c r="S323" s="1" t="e">
        <f>IF([kw in desc]=[kw rough in title],[kw in desc]*1,IFERROR(LEFT([kw_dirty],3)*1,IFERROR(LEFT([kw_dirty],2)*1,"n.a.")))</f>
        <v>#N/A</v>
      </c>
      <c r="T323" s="1"/>
      <c r="U323" s="1" t="e">
        <f>VLOOKUP(Tabelle1[[#This Row],[productid]],Tabelle2[#All],2,FALSE)</f>
        <v>#N/A</v>
      </c>
    </row>
    <row r="324" spans="1:21" hidden="1">
      <c r="A324" t="s">
        <v>577</v>
      </c>
      <c r="B324">
        <v>2089</v>
      </c>
      <c r="C324">
        <v>9701</v>
      </c>
      <c r="D324" t="s">
        <v>578</v>
      </c>
      <c r="E324" t="s">
        <v>579</v>
      </c>
      <c r="F324">
        <v>18406</v>
      </c>
      <c r="G324">
        <v>3132373</v>
      </c>
      <c r="H324">
        <f t="shared" ref="H324:H387" si="5">IFERROR(FIND("kW",A324),0)</f>
        <v>0</v>
      </c>
      <c r="I324">
        <f t="array" ref="I324">MIN(IFERROR(FIND(IstNumbers,A324),""))</f>
        <v>24</v>
      </c>
      <c r="J324" s="1" t="e">
        <f>IF([first '# in title]&lt;[pos kw in title],MID([title],[pos kw in title]-6,6),#N/A)</f>
        <v>#N/A</v>
      </c>
      <c r="K324" s="1" t="e">
        <f>IFERROR(MID(SUBSTITUTE([kw rough in title],",","."),FIND("(",[kw rough in title])+1,20),SUBSTITUTE(IFERROR(MID([kw rough in title],FIND(" ",[kw rough in title])+1,20),[kw rough in title]),",","."))</f>
        <v>#N/A</v>
      </c>
      <c r="L324" s="1">
        <f>IFERROR(FIND("kW",[desc]),0)</f>
        <v>75</v>
      </c>
      <c r="M324">
        <f t="array" ref="M324">MIN(IFERROR(FIND(IstNumbers,E324),""))</f>
        <v>29</v>
      </c>
      <c r="N324" s="1" t="str">
        <f>IF([first '# in desc]&lt;[pos kw in desc],MID([desc],[pos kw in desc]-7,7))</f>
        <v>cher 24</v>
      </c>
      <c r="O324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324" s="1" t="str">
        <f>TRIM(IF([first '# in desc]&lt;[pos kw in desc],MID([desc],[pos kw in desc]-6,6),FALSE))</f>
        <v>her 24</v>
      </c>
      <c r="Q324" s="1" t="b">
        <f>IF(LEN([manuell])=0,IFERROR([kw fine in title]*1,IFERROR(SUMPRODUCT(COUNTIF(IsDigits,MID([kw in desc],ROW($A$1:$A$150),1)))=LEN([kw in desc]),#N/A)),[manuell])</f>
        <v>0</v>
      </c>
      <c r="R324" s="1" t="str">
        <f>IF([pos kw in title]&gt;0,MID(J324,#REF!,4),IF([first '# in title]&gt;0,MID([title],[first '# in title],3),IF([first '# in title]&gt;0,MID([desc],#REF!,3),VLOOKUP([productid],$G$2:$R$1386,8))))</f>
        <v>172</v>
      </c>
      <c r="S324" s="1" t="e">
        <f>IF([kw in desc]=[kw rough in title],[kw in desc]*1,IFERROR(LEFT([kw_dirty],3)*1,IFERROR(LEFT([kw_dirty],2)*1,"n.a.")))</f>
        <v>#N/A</v>
      </c>
      <c r="T324" s="1"/>
      <c r="U324" s="1">
        <f>VLOOKUP(Tabelle1[[#This Row],[productid]],Tabelle2[#All],2,FALSE)</f>
        <v>24</v>
      </c>
    </row>
    <row r="325" spans="1:21">
      <c r="A325" t="s">
        <v>554</v>
      </c>
      <c r="B325">
        <v>3405</v>
      </c>
      <c r="C325">
        <v>9701</v>
      </c>
      <c r="D325" t="s">
        <v>580</v>
      </c>
      <c r="E325" t="s">
        <v>9</v>
      </c>
      <c r="F325">
        <v>18406</v>
      </c>
      <c r="G325">
        <v>4228095</v>
      </c>
      <c r="H325">
        <f t="shared" si="5"/>
        <v>0</v>
      </c>
      <c r="I325">
        <f t="array" ref="I325">MIN(IFERROR(FIND(IstNumbers,A325),""))</f>
        <v>17</v>
      </c>
      <c r="J325" s="1" t="e">
        <f>IF([first '# in title]&lt;[pos kw in title],MID([title],[pos kw in title]-6,6),#N/A)</f>
        <v>#N/A</v>
      </c>
      <c r="K325" s="1" t="e">
        <f>IFERROR(MID(SUBSTITUTE([kw rough in title],",","."),FIND("(",[kw rough in title])+1,20),SUBSTITUTE(IFERROR(MID([kw rough in title],FIND(" ",[kw rough in title])+1,20),[kw rough in title]),",","."))</f>
        <v>#N/A</v>
      </c>
      <c r="L325" s="1">
        <f>IFERROR(FIND("kW",[desc]),0)</f>
        <v>0</v>
      </c>
      <c r="M325">
        <f t="array" ref="M325">MIN(IFERROR(FIND(IstNumbers,E325),""))</f>
        <v>0</v>
      </c>
      <c r="N325" s="1" t="b">
        <f>IF([first '# in desc]&lt;[pos kw in desc],MID([desc],[pos kw in desc]-7,7))</f>
        <v>0</v>
      </c>
      <c r="O3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" s="1" t="str">
        <f>TRIM(IF([first '# in desc]&lt;[pos kw in desc],MID([desc],[pos kw in desc]-6,6),FALSE))</f>
        <v>FALSCH</v>
      </c>
      <c r="Q325" s="1" t="b">
        <f>IF(LEN([manuell])=0,IFERROR([kw fine in title]*1,IFERROR(SUMPRODUCT(COUNTIF(IsDigits,MID([kw in desc],ROW($A$1:$A$150),1)))=LEN([kw in desc]),#N/A)),[manuell])</f>
        <v>0</v>
      </c>
      <c r="R325" s="1" t="str">
        <f>IF([pos kw in title]&gt;0,MID(J325,#REF!,4),IF([first '# in title]&gt;0,MID([title],[first '# in title],3),IF([first '# in title]&gt;0,MID([desc],#REF!,3),VLOOKUP([productid],$G$2:$R$1386,8))))</f>
        <v>-Pa</v>
      </c>
      <c r="S325" s="1" t="e">
        <f>IF([kw in desc]=[kw rough in title],[kw in desc]*1,IFERROR(LEFT([kw_dirty],3)*1,IFERROR(LEFT([kw_dirty],2)*1,"n.a.")))</f>
        <v>#N/A</v>
      </c>
      <c r="T325" s="1"/>
      <c r="U325" s="1">
        <f>VLOOKUP(Tabelle1[[#This Row],[productid]],Tabelle2[#All],2,FALSE)</f>
        <v>25</v>
      </c>
    </row>
    <row r="326" spans="1:21">
      <c r="A326" t="s">
        <v>544</v>
      </c>
      <c r="B326">
        <v>1886.66</v>
      </c>
      <c r="C326">
        <v>299105</v>
      </c>
      <c r="D326" t="s">
        <v>581</v>
      </c>
      <c r="E326" t="s">
        <v>582</v>
      </c>
      <c r="F326">
        <v>18406</v>
      </c>
      <c r="G326">
        <v>1083711</v>
      </c>
      <c r="H326">
        <f t="shared" si="5"/>
        <v>0</v>
      </c>
      <c r="I326">
        <f t="array" ref="I326">MIN(IFERROR(FIND(IstNumbers,A326),""))</f>
        <v>21</v>
      </c>
      <c r="J326" s="1" t="e">
        <f>IF([first '# in title]&lt;[pos kw in title],MID([title],[pos kw in title]-6,6),#N/A)</f>
        <v>#N/A</v>
      </c>
      <c r="K326" s="1" t="e">
        <f>IFERROR(MID(SUBSTITUTE([kw rough in title],",","."),FIND("(",[kw rough in title])+1,20),SUBSTITUTE(IFERROR(MID([kw rough in title],FIND(" ",[kw rough in title])+1,20),[kw rough in title]),",","."))</f>
        <v>#N/A</v>
      </c>
      <c r="L326" s="1">
        <f>IFERROR(FIND("kW",[desc]),0)</f>
        <v>0</v>
      </c>
      <c r="M326">
        <f t="array" ref="M326">MIN(IFERROR(FIND(IstNumbers,E326),""))</f>
        <v>21</v>
      </c>
      <c r="N326" s="1" t="b">
        <f>IF([first '# in desc]&lt;[pos kw in desc],MID([desc],[pos kw in desc]-7,7))</f>
        <v>0</v>
      </c>
      <c r="O3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6" s="1" t="str">
        <f>TRIM(IF([first '# in desc]&lt;[pos kw in desc],MID([desc],[pos kw in desc]-6,6),FALSE))</f>
        <v>FALSCH</v>
      </c>
      <c r="Q326" s="1" t="b">
        <f>IF(LEN([manuell])=0,IFERROR([kw fine in title]*1,IFERROR(SUMPRODUCT(COUNTIF(IsDigits,MID([kw in desc],ROW($A$1:$A$150),1)))=LEN([kw in desc]),#N/A)),[manuell])</f>
        <v>0</v>
      </c>
      <c r="R326" s="1" t="str">
        <f>IF([pos kw in title]&gt;0,MID(J326,#REF!,4),IF([first '# in title]&gt;0,MID([title],[first '# in title],3),IF([first '# in title]&gt;0,MID([desc],#REF!,3),VLOOKUP([productid],$G$2:$R$1386,8))))</f>
        <v>-35</v>
      </c>
      <c r="S326" s="1" t="e">
        <f>IF([kw in desc]=[kw rough in title],[kw in desc]*1,IFERROR(LEFT([kw_dirty],3)*1,IFERROR(LEFT([kw_dirty],2)*1,"n.a.")))</f>
        <v>#N/A</v>
      </c>
      <c r="T326" s="1"/>
      <c r="U326" s="1" t="e">
        <f>VLOOKUP(Tabelle1[[#This Row],[productid]],Tabelle2[#All],2,FALSE)</f>
        <v>#N/A</v>
      </c>
    </row>
    <row r="327" spans="1:21">
      <c r="A327" t="s">
        <v>533</v>
      </c>
      <c r="B327">
        <v>2199.33</v>
      </c>
      <c r="C327">
        <v>276812</v>
      </c>
      <c r="D327" t="s">
        <v>583</v>
      </c>
      <c r="E327" t="s">
        <v>584</v>
      </c>
      <c r="F327">
        <v>18406</v>
      </c>
      <c r="G327">
        <v>4716477</v>
      </c>
      <c r="H327">
        <f t="shared" si="5"/>
        <v>0</v>
      </c>
      <c r="I327">
        <f t="array" ref="I327">MIN(IFERROR(FIND(IstNumbers,A327),""))</f>
        <v>21</v>
      </c>
      <c r="J327" s="1" t="e">
        <f>IF([first '# in title]&lt;[pos kw in title],MID([title],[pos kw in title]-6,6),#N/A)</f>
        <v>#N/A</v>
      </c>
      <c r="K327" s="1" t="e">
        <f>IFERROR(MID(SUBSTITUTE([kw rough in title],",","."),FIND("(",[kw rough in title])+1,20),SUBSTITUTE(IFERROR(MID([kw rough in title],FIND(" ",[kw rough in title])+1,20),[kw rough in title]),",","."))</f>
        <v>#N/A</v>
      </c>
      <c r="L327" s="1">
        <f>IFERROR(FIND("kW",[desc]),0)</f>
        <v>0</v>
      </c>
      <c r="M327">
        <f t="array" ref="M327">MIN(IFERROR(FIND(IstNumbers,E327),""))</f>
        <v>21</v>
      </c>
      <c r="N327" s="1" t="b">
        <f>IF([first '# in desc]&lt;[pos kw in desc],MID([desc],[pos kw in desc]-7,7))</f>
        <v>0</v>
      </c>
      <c r="O3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7" s="1" t="str">
        <f>TRIM(IF([first '# in desc]&lt;[pos kw in desc],MID([desc],[pos kw in desc]-6,6),FALSE))</f>
        <v>FALSCH</v>
      </c>
      <c r="Q327" s="1" t="b">
        <f>IF(LEN([manuell])=0,IFERROR([kw fine in title]*1,IFERROR(SUMPRODUCT(COUNTIF(IsDigits,MID([kw in desc],ROW($A$1:$A$150),1)))=LEN([kw in desc]),#N/A)),[manuell])</f>
        <v>0</v>
      </c>
      <c r="R327" s="1" t="str">
        <f>IF([pos kw in title]&gt;0,MID(J327,#REF!,4),IF([first '# in title]&gt;0,MID([title],[first '# in title],3),IF([first '# in title]&gt;0,MID([desc],#REF!,3),VLOOKUP([productid],$G$2:$R$1386,8))))</f>
        <v>-2K</v>
      </c>
      <c r="S327" s="1" t="e">
        <f>IF([kw in desc]=[kw rough in title],[kw in desc]*1,IFERROR(LEFT([kw_dirty],3)*1,IFERROR(LEFT([kw_dirty],2)*1,"n.a.")))</f>
        <v>#N/A</v>
      </c>
      <c r="T327" s="1"/>
      <c r="U327" s="1">
        <f>VLOOKUP(Tabelle1[[#This Row],[productid]],Tabelle2[#All],2,FALSE)</f>
        <v>24</v>
      </c>
    </row>
    <row r="328" spans="1:21">
      <c r="A328" t="s">
        <v>549</v>
      </c>
      <c r="B328">
        <v>1772.55</v>
      </c>
      <c r="C328">
        <v>299105</v>
      </c>
      <c r="D328" t="s">
        <v>585</v>
      </c>
      <c r="E328" t="s">
        <v>586</v>
      </c>
      <c r="F328">
        <v>18406</v>
      </c>
      <c r="G328">
        <v>2919604</v>
      </c>
      <c r="H328">
        <f t="shared" si="5"/>
        <v>0</v>
      </c>
      <c r="I328">
        <f t="array" ref="I328">MIN(IFERROR(FIND(IstNumbers,A328),""))</f>
        <v>21</v>
      </c>
      <c r="J328" s="1" t="e">
        <f>IF([first '# in title]&lt;[pos kw in title],MID([title],[pos kw in title]-6,6),#N/A)</f>
        <v>#N/A</v>
      </c>
      <c r="K328" s="1" t="e">
        <f>IFERROR(MID(SUBSTITUTE([kw rough in title],",","."),FIND("(",[kw rough in title])+1,20),SUBSTITUTE(IFERROR(MID([kw rough in title],FIND(" ",[kw rough in title])+1,20),[kw rough in title]),",","."))</f>
        <v>#N/A</v>
      </c>
      <c r="L328" s="1">
        <f>IFERROR(FIND("kW",[desc]),0)</f>
        <v>0</v>
      </c>
      <c r="M328">
        <f t="array" ref="M328">MIN(IFERROR(FIND(IstNumbers,E328),""))</f>
        <v>39</v>
      </c>
      <c r="N328" s="1" t="b">
        <f>IF([first '# in desc]&lt;[pos kw in desc],MID([desc],[pos kw in desc]-7,7))</f>
        <v>0</v>
      </c>
      <c r="O3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8" s="1" t="str">
        <f>TRIM(IF([first '# in desc]&lt;[pos kw in desc],MID([desc],[pos kw in desc]-6,6),FALSE))</f>
        <v>FALSCH</v>
      </c>
      <c r="Q328" s="1" t="b">
        <f>IF(LEN([manuell])=0,IFERROR([kw fine in title]*1,IFERROR(SUMPRODUCT(COUNTIF(IsDigits,MID([kw in desc],ROW($A$1:$A$150),1)))=LEN([kw in desc]),#N/A)),[manuell])</f>
        <v>0</v>
      </c>
      <c r="R328" s="1" t="str">
        <f>IF([pos kw in title]&gt;0,MID(J328,#REF!,4),IF([first '# in title]&gt;0,MID([title],[first '# in title],3),IF([first '# in title]&gt;0,MID([desc],#REF!,3),VLOOKUP([productid],$G$2:$R$1386,8))))</f>
        <v>-K</v>
      </c>
      <c r="S328" s="1" t="e">
        <f>IF([kw in desc]=[kw rough in title],[kw in desc]*1,IFERROR(LEFT([kw_dirty],3)*1,IFERROR(LEFT([kw_dirty],2)*1,"n.a.")))</f>
        <v>#N/A</v>
      </c>
      <c r="T328" s="1"/>
      <c r="U328" s="1" t="e">
        <f>VLOOKUP(Tabelle1[[#This Row],[productid]],Tabelle2[#All],2,FALSE)</f>
        <v>#N/A</v>
      </c>
    </row>
    <row r="329" spans="1:21" hidden="1">
      <c r="A329" t="s">
        <v>563</v>
      </c>
      <c r="B329">
        <v>2875</v>
      </c>
      <c r="C329">
        <v>289859</v>
      </c>
      <c r="D329" t="s">
        <v>587</v>
      </c>
      <c r="E329" t="s">
        <v>588</v>
      </c>
      <c r="F329">
        <v>18406</v>
      </c>
      <c r="G329">
        <v>3497887</v>
      </c>
      <c r="H329">
        <f t="shared" si="5"/>
        <v>55</v>
      </c>
      <c r="I329">
        <f t="array" ref="I329">MIN(IFERROR(FIND(IstNumbers,A329),""))</f>
        <v>29</v>
      </c>
      <c r="J329" s="1" t="str">
        <f>IF([first '# in title]&lt;[pos kw in title],MID([title],[pos kw in title]-6,6),#N/A)</f>
        <v xml:space="preserve">L (42 </v>
      </c>
      <c r="K32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29" s="1">
        <f>IFERROR(FIND("kW",[desc]),0)</f>
        <v>70</v>
      </c>
      <c r="M329">
        <f t="array" ref="M329">MIN(IFERROR(FIND(IstNumbers,E329),""))</f>
        <v>34</v>
      </c>
      <c r="N329" s="1" t="str">
        <f>IF([first '# in desc]&lt;[pos kw in desc],MID([desc],[pos kw in desc]-7,7))</f>
        <v xml:space="preserve">­me 42 </v>
      </c>
      <c r="O3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9" s="1" t="str">
        <f>TRIM(IF([first '# in desc]&lt;[pos kw in desc],MID([desc],[pos kw in desc]-6,6),FALSE))</f>
        <v>me 42</v>
      </c>
      <c r="Q329" s="1">
        <f>IF(LEN([manuell])=0,IFERROR([kw fine in title]*1,IFERROR(SUMPRODUCT(COUNTIF(IsDigits,MID([kw in desc],ROW($A$1:$A$150),1)))=LEN([kw in desc]),#N/A)),[manuell])</f>
        <v>42</v>
      </c>
      <c r="R329" s="1" t="e">
        <f>IF([pos kw in title]&gt;0,MID(J329,#REF!,4),IF([first '# in title]&gt;0,MID([title],[first '# in title],3),IF([first '# in title]&gt;0,MID([desc],#REF!,3),VLOOKUP([productid],$G$2:$R$1386,8))))</f>
        <v>#REF!</v>
      </c>
      <c r="S329" s="1" t="str">
        <f>IF([kw in desc]=[kw rough in title],[kw in desc]*1,IFERROR(LEFT([kw_dirty],3)*1,IFERROR(LEFT([kw_dirty],2)*1,"n.a.")))</f>
        <v>n.a.</v>
      </c>
      <c r="T329" s="1"/>
      <c r="U329" s="1">
        <f>VLOOKUP(Tabelle1[[#This Row],[productid]],Tabelle2[#All],2,FALSE)</f>
        <v>42</v>
      </c>
    </row>
    <row r="330" spans="1:21">
      <c r="A330" t="s">
        <v>569</v>
      </c>
      <c r="B330">
        <v>2229</v>
      </c>
      <c r="C330">
        <v>9701</v>
      </c>
      <c r="D330" t="s">
        <v>589</v>
      </c>
      <c r="E330" t="s">
        <v>9</v>
      </c>
      <c r="F330">
        <v>18406</v>
      </c>
      <c r="G330">
        <v>3725907</v>
      </c>
      <c r="H330">
        <f t="shared" si="5"/>
        <v>0</v>
      </c>
      <c r="I330">
        <f t="array" ref="I330">MIN(IFERROR(FIND(IstNumbers,A330),""))</f>
        <v>16</v>
      </c>
      <c r="J330" s="1" t="e">
        <f>IF([first '# in title]&lt;[pos kw in title],MID([title],[pos kw in title]-6,6),#N/A)</f>
        <v>#N/A</v>
      </c>
      <c r="K330" s="1" t="e">
        <f>IFERROR(MID(SUBSTITUTE([kw rough in title],",","."),FIND("(",[kw rough in title])+1,20),SUBSTITUTE(IFERROR(MID([kw rough in title],FIND(" ",[kw rough in title])+1,20),[kw rough in title]),",","."))</f>
        <v>#N/A</v>
      </c>
      <c r="L330" s="1">
        <f>IFERROR(FIND("kW",[desc]),0)</f>
        <v>0</v>
      </c>
      <c r="M330">
        <f t="array" ref="M330">MIN(IFERROR(FIND(IstNumbers,E330),""))</f>
        <v>0</v>
      </c>
      <c r="N330" s="1" t="b">
        <f>IF([first '# in desc]&lt;[pos kw in desc],MID([desc],[pos kw in desc]-7,7))</f>
        <v>0</v>
      </c>
      <c r="O3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0" s="1" t="str">
        <f>TRIM(IF([first '# in desc]&lt;[pos kw in desc],MID([desc],[pos kw in desc]-6,6),FALSE))</f>
        <v>FALSCH</v>
      </c>
      <c r="Q330" s="1" t="b">
        <f>IF(LEN([manuell])=0,IFERROR([kw fine in title]*1,IFERROR(SUMPRODUCT(COUNTIF(IsDigits,MID([kw in desc],ROW($A$1:$A$150),1)))=LEN([kw in desc]),#N/A)),[manuell])</f>
        <v>0</v>
      </c>
      <c r="R330" s="1" t="str">
        <f>IF([pos kw in title]&gt;0,MID(J330,#REF!,4),IF([first '# in title]&gt;0,MID([title],[first '# in title],3),IF([first '# in title]&gt;0,MID([desc],#REF!,3),VLOOKUP([productid],$G$2:$R$1386,8))))</f>
        <v xml:space="preserve">25 </v>
      </c>
      <c r="S330" s="1" t="e">
        <f>IF([kw in desc]=[kw rough in title],[kw in desc]*1,IFERROR(LEFT([kw_dirty],3)*1,IFERROR(LEFT([kw_dirty],2)*1,"n.a.")))</f>
        <v>#N/A</v>
      </c>
      <c r="T330" s="1"/>
      <c r="U330" s="1" t="e">
        <f>VLOOKUP(Tabelle1[[#This Row],[productid]],Tabelle2[#All],2,FALSE)</f>
        <v>#N/A</v>
      </c>
    </row>
    <row r="331" spans="1:21">
      <c r="A331" t="s">
        <v>572</v>
      </c>
      <c r="B331">
        <v>1600</v>
      </c>
      <c r="C331">
        <v>9701</v>
      </c>
      <c r="D331" t="s">
        <v>590</v>
      </c>
      <c r="E331" t="s">
        <v>9</v>
      </c>
      <c r="F331">
        <v>18406</v>
      </c>
      <c r="G331">
        <v>3759742</v>
      </c>
      <c r="H331">
        <f t="shared" si="5"/>
        <v>0</v>
      </c>
      <c r="I331">
        <f t="array" ref="I331">MIN(IFERROR(FIND(IstNumbers,A331),""))</f>
        <v>23</v>
      </c>
      <c r="J331" s="1" t="e">
        <f>IF([first '# in title]&lt;[pos kw in title],MID([title],[pos kw in title]-6,6),#N/A)</f>
        <v>#N/A</v>
      </c>
      <c r="K331" s="1" t="e">
        <f>IFERROR(MID(SUBSTITUTE([kw rough in title],",","."),FIND("(",[kw rough in title])+1,20),SUBSTITUTE(IFERROR(MID([kw rough in title],FIND(" ",[kw rough in title])+1,20),[kw rough in title]),",","."))</f>
        <v>#N/A</v>
      </c>
      <c r="L331" s="1">
        <f>IFERROR(FIND("kW",[desc]),0)</f>
        <v>0</v>
      </c>
      <c r="M331">
        <f t="array" ref="M331">MIN(IFERROR(FIND(IstNumbers,E331),""))</f>
        <v>0</v>
      </c>
      <c r="N331" s="1" t="b">
        <f>IF([first '# in desc]&lt;[pos kw in desc],MID([desc],[pos kw in desc]-7,7))</f>
        <v>0</v>
      </c>
      <c r="O3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1" s="1" t="str">
        <f>TRIM(IF([first '# in desc]&lt;[pos kw in desc],MID([desc],[pos kw in desc]-6,6),FALSE))</f>
        <v>FALSCH</v>
      </c>
      <c r="Q331" s="1" t="b">
        <f>IF(LEN([manuell])=0,IFERROR([kw fine in title]*1,IFERROR(SUMPRODUCT(COUNTIF(IsDigits,MID([kw in desc],ROW($A$1:$A$150),1)))=LEN([kw in desc]),#N/A)),[manuell])</f>
        <v>0</v>
      </c>
      <c r="R331" s="1" t="str">
        <f>IF([pos kw in title]&gt;0,MID(J331,#REF!,4),IF([first '# in title]&gt;0,MID([title],[first '# in title],3),IF([first '# in title]&gt;0,MID([desc],#REF!,3),VLOOKUP([productid],$G$2:$R$1386,8))))</f>
        <v xml:space="preserve">25 </v>
      </c>
      <c r="S331" s="1" t="e">
        <f>IF([kw in desc]=[kw rough in title],[kw in desc]*1,IFERROR(LEFT([kw_dirty],3)*1,IFERROR(LEFT([kw_dirty],2)*1,"n.a.")))</f>
        <v>#N/A</v>
      </c>
      <c r="T331" s="1"/>
      <c r="U331" s="1" t="e">
        <f>VLOOKUP(Tabelle1[[#This Row],[productid]],Tabelle2[#All],2,FALSE)</f>
        <v>#N/A</v>
      </c>
    </row>
    <row r="332" spans="1:21">
      <c r="A332" t="s">
        <v>541</v>
      </c>
      <c r="B332">
        <v>2370.83</v>
      </c>
      <c r="C332">
        <v>299105</v>
      </c>
      <c r="D332" t="s">
        <v>591</v>
      </c>
      <c r="E332" t="s">
        <v>592</v>
      </c>
      <c r="F332">
        <v>18406</v>
      </c>
      <c r="G332">
        <v>3204125</v>
      </c>
      <c r="H332">
        <f t="shared" si="5"/>
        <v>0</v>
      </c>
      <c r="I332">
        <f t="array" ref="I332">MIN(IFERROR(FIND(IstNumbers,A332),""))</f>
        <v>21</v>
      </c>
      <c r="J332" s="1" t="e">
        <f>IF([first '# in title]&lt;[pos kw in title],MID([title],[pos kw in title]-6,6),#N/A)</f>
        <v>#N/A</v>
      </c>
      <c r="K332" s="1" t="e">
        <f>IFERROR(MID(SUBSTITUTE([kw rough in title],",","."),FIND("(",[kw rough in title])+1,20),SUBSTITUTE(IFERROR(MID([kw rough in title],FIND(" ",[kw rough in title])+1,20),[kw rough in title]),",","."))</f>
        <v>#N/A</v>
      </c>
      <c r="L332" s="1">
        <f>IFERROR(FIND("kW",[desc]),0)</f>
        <v>0</v>
      </c>
      <c r="M332">
        <f t="array" ref="M332">MIN(IFERROR(FIND(IstNumbers,E332),""))</f>
        <v>21</v>
      </c>
      <c r="N332" s="1" t="b">
        <f>IF([first '# in desc]&lt;[pos kw in desc],MID([desc],[pos kw in desc]-7,7))</f>
        <v>0</v>
      </c>
      <c r="O3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" s="1" t="str">
        <f>TRIM(IF([first '# in desc]&lt;[pos kw in desc],MID([desc],[pos kw in desc]-6,6),FALSE))</f>
        <v>FALSCH</v>
      </c>
      <c r="Q332" s="1" t="b">
        <f>IF(LEN([manuell])=0,IFERROR([kw fine in title]*1,IFERROR(SUMPRODUCT(COUNTIF(IsDigits,MID([kw in desc],ROW($A$1:$A$150),1)))=LEN([kw in desc]),#N/A)),[manuell])</f>
        <v>0</v>
      </c>
      <c r="R332" s="1" t="str">
        <f>IF([pos kw in title]&gt;0,MID(J332,#REF!,4),IF([first '# in title]&gt;0,MID([title],[first '# in title],3),IF([first '# in title]&gt;0,MID([desc],#REF!,3),VLOOKUP([productid],$G$2:$R$1386,8))))</f>
        <v>-24</v>
      </c>
      <c r="S332" s="1" t="e">
        <f>IF([kw in desc]=[kw rough in title],[kw in desc]*1,IFERROR(LEFT([kw_dirty],3)*1,IFERROR(LEFT([kw_dirty],2)*1,"n.a.")))</f>
        <v>#N/A</v>
      </c>
      <c r="T332" s="1"/>
      <c r="U332" s="1" t="e">
        <f>VLOOKUP(Tabelle1[[#This Row],[productid]],Tabelle2[#All],2,FALSE)</f>
        <v>#N/A</v>
      </c>
    </row>
    <row r="333" spans="1:21" hidden="1">
      <c r="A333" t="s">
        <v>577</v>
      </c>
      <c r="B333">
        <v>2089.0100000000002</v>
      </c>
      <c r="C333">
        <v>9701</v>
      </c>
      <c r="D333" t="s">
        <v>593</v>
      </c>
      <c r="E333" t="s">
        <v>594</v>
      </c>
      <c r="F333">
        <v>18406</v>
      </c>
      <c r="G333">
        <v>3132373</v>
      </c>
      <c r="H333">
        <f t="shared" si="5"/>
        <v>0</v>
      </c>
      <c r="I333">
        <f t="array" ref="I333">MIN(IFERROR(FIND(IstNumbers,A333),""))</f>
        <v>24</v>
      </c>
      <c r="J333" s="1" t="e">
        <f>IF([first '# in title]&lt;[pos kw in title],MID([title],[pos kw in title]-6,6),#N/A)</f>
        <v>#N/A</v>
      </c>
      <c r="K333" s="1" t="e">
        <f>IFERROR(MID(SUBSTITUTE([kw rough in title],",","."),FIND("(",[kw rough in title])+1,20),SUBSTITUTE(IFERROR(MID([kw rough in title],FIND(" ",[kw rough in title])+1,20),[kw rough in title]),",","."))</f>
        <v>#N/A</v>
      </c>
      <c r="L333" s="1">
        <f>IFERROR(FIND("kW",[desc]),0)</f>
        <v>75</v>
      </c>
      <c r="M333">
        <f t="array" ref="M333">MIN(IFERROR(FIND(IstNumbers,E333),""))</f>
        <v>29</v>
      </c>
      <c r="N333" s="1" t="str">
        <f>IF([first '# in desc]&lt;[pos kw in desc],MID([desc],[pos kw in desc]-7,7))</f>
        <v>cher 24</v>
      </c>
      <c r="O333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333" s="1" t="str">
        <f>TRIM(IF([first '# in desc]&lt;[pos kw in desc],MID([desc],[pos kw in desc]-6,6),FALSE))</f>
        <v>her 24</v>
      </c>
      <c r="Q333" s="1" t="b">
        <f>IF(LEN([manuell])=0,IFERROR([kw fine in title]*1,IFERROR(SUMPRODUCT(COUNTIF(IsDigits,MID([kw in desc],ROW($A$1:$A$150),1)))=LEN([kw in desc]),#N/A)),[manuell])</f>
        <v>0</v>
      </c>
      <c r="R333" s="1" t="str">
        <f>IF([pos kw in title]&gt;0,MID(J333,#REF!,4),IF([first '# in title]&gt;0,MID([title],[first '# in title],3),IF([first '# in title]&gt;0,MID([desc],#REF!,3),VLOOKUP([productid],$G$2:$R$1386,8))))</f>
        <v>172</v>
      </c>
      <c r="S333" s="1" t="e">
        <f>IF([kw in desc]=[kw rough in title],[kw in desc]*1,IFERROR(LEFT([kw_dirty],3)*1,IFERROR(LEFT([kw_dirty],2)*1,"n.a.")))</f>
        <v>#N/A</v>
      </c>
      <c r="T333" s="1"/>
      <c r="U333" s="1">
        <f>VLOOKUP(Tabelle1[[#This Row],[productid]],Tabelle2[#All],2,FALSE)</f>
        <v>24</v>
      </c>
    </row>
    <row r="334" spans="1:21">
      <c r="A334" t="s">
        <v>554</v>
      </c>
      <c r="B334">
        <v>3480</v>
      </c>
      <c r="C334">
        <v>9701</v>
      </c>
      <c r="D334" t="s">
        <v>595</v>
      </c>
      <c r="E334" t="s">
        <v>9</v>
      </c>
      <c r="F334">
        <v>18406</v>
      </c>
      <c r="G334">
        <v>4228095</v>
      </c>
      <c r="H334">
        <f t="shared" si="5"/>
        <v>0</v>
      </c>
      <c r="I334">
        <f t="array" ref="I334">MIN(IFERROR(FIND(IstNumbers,A334),""))</f>
        <v>17</v>
      </c>
      <c r="J334" s="1" t="e">
        <f>IF([first '# in title]&lt;[pos kw in title],MID([title],[pos kw in title]-6,6),#N/A)</f>
        <v>#N/A</v>
      </c>
      <c r="K334" s="1" t="e">
        <f>IFERROR(MID(SUBSTITUTE([kw rough in title],",","."),FIND("(",[kw rough in title])+1,20),SUBSTITUTE(IFERROR(MID([kw rough in title],FIND(" ",[kw rough in title])+1,20),[kw rough in title]),",","."))</f>
        <v>#N/A</v>
      </c>
      <c r="L334" s="1">
        <f>IFERROR(FIND("kW",[desc]),0)</f>
        <v>0</v>
      </c>
      <c r="M334">
        <f t="array" ref="M334">MIN(IFERROR(FIND(IstNumbers,E334),""))</f>
        <v>0</v>
      </c>
      <c r="N334" s="1" t="b">
        <f>IF([first '# in desc]&lt;[pos kw in desc],MID([desc],[pos kw in desc]-7,7))</f>
        <v>0</v>
      </c>
      <c r="O3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4" s="1" t="str">
        <f>TRIM(IF([first '# in desc]&lt;[pos kw in desc],MID([desc],[pos kw in desc]-6,6),FALSE))</f>
        <v>FALSCH</v>
      </c>
      <c r="Q334" s="1" t="b">
        <f>IF(LEN([manuell])=0,IFERROR([kw fine in title]*1,IFERROR(SUMPRODUCT(COUNTIF(IsDigits,MID([kw in desc],ROW($A$1:$A$150),1)))=LEN([kw in desc]),#N/A)),[manuell])</f>
        <v>0</v>
      </c>
      <c r="R334" s="1" t="str">
        <f>IF([pos kw in title]&gt;0,MID(J334,#REF!,4),IF([first '# in title]&gt;0,MID([title],[first '# in title],3),IF([first '# in title]&gt;0,MID([desc],#REF!,3),VLOOKUP([productid],$G$2:$R$1386,8))))</f>
        <v>-Pa</v>
      </c>
      <c r="S334" s="1" t="e">
        <f>IF([kw in desc]=[kw rough in title],[kw in desc]*1,IFERROR(LEFT([kw_dirty],3)*1,IFERROR(LEFT([kw_dirty],2)*1,"n.a.")))</f>
        <v>#N/A</v>
      </c>
      <c r="T334" s="1"/>
      <c r="U334" s="1">
        <f>VLOOKUP(Tabelle1[[#This Row],[productid]],Tabelle2[#All],2,FALSE)</f>
        <v>25</v>
      </c>
    </row>
    <row r="335" spans="1:21">
      <c r="A335" t="s">
        <v>544</v>
      </c>
      <c r="B335">
        <v>1950.81</v>
      </c>
      <c r="C335">
        <v>276812</v>
      </c>
      <c r="D335" t="s">
        <v>596</v>
      </c>
      <c r="E335" t="s">
        <v>597</v>
      </c>
      <c r="F335">
        <v>18406</v>
      </c>
      <c r="G335">
        <v>1083711</v>
      </c>
      <c r="H335">
        <f t="shared" si="5"/>
        <v>0</v>
      </c>
      <c r="I335">
        <f t="array" ref="I335">MIN(IFERROR(FIND(IstNumbers,A335),""))</f>
        <v>21</v>
      </c>
      <c r="J335" s="1" t="e">
        <f>IF([first '# in title]&lt;[pos kw in title],MID([title],[pos kw in title]-6,6),#N/A)</f>
        <v>#N/A</v>
      </c>
      <c r="K335" s="1" t="e">
        <f>IFERROR(MID(SUBSTITUTE([kw rough in title],",","."),FIND("(",[kw rough in title])+1,20),SUBSTITUTE(IFERROR(MID([kw rough in title],FIND(" ",[kw rough in title])+1,20),[kw rough in title]),",","."))</f>
        <v>#N/A</v>
      </c>
      <c r="L335" s="1">
        <f>IFERROR(FIND("kW",[desc]),0)</f>
        <v>0</v>
      </c>
      <c r="M335">
        <f t="array" ref="M335">MIN(IFERROR(FIND(IstNumbers,E335),""))</f>
        <v>21</v>
      </c>
      <c r="N335" s="1" t="b">
        <f>IF([first '# in desc]&lt;[pos kw in desc],MID([desc],[pos kw in desc]-7,7))</f>
        <v>0</v>
      </c>
      <c r="O3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5" s="1" t="str">
        <f>TRIM(IF([first '# in desc]&lt;[pos kw in desc],MID([desc],[pos kw in desc]-6,6),FALSE))</f>
        <v>FALSCH</v>
      </c>
      <c r="Q335" s="1" t="b">
        <f>IF(LEN([manuell])=0,IFERROR([kw fine in title]*1,IFERROR(SUMPRODUCT(COUNTIF(IsDigits,MID([kw in desc],ROW($A$1:$A$150),1)))=LEN([kw in desc]),#N/A)),[manuell])</f>
        <v>0</v>
      </c>
      <c r="R335" s="1" t="str">
        <f>IF([pos kw in title]&gt;0,MID(J335,#REF!,4),IF([first '# in title]&gt;0,MID([title],[first '# in title],3),IF([first '# in title]&gt;0,MID([desc],#REF!,3),VLOOKUP([productid],$G$2:$R$1386,8))))</f>
        <v>-35</v>
      </c>
      <c r="S335" s="1" t="e">
        <f>IF([kw in desc]=[kw rough in title],[kw in desc]*1,IFERROR(LEFT([kw_dirty],3)*1,IFERROR(LEFT([kw_dirty],2)*1,"n.a.")))</f>
        <v>#N/A</v>
      </c>
      <c r="T335" s="1"/>
      <c r="U335" s="1" t="e">
        <f>VLOOKUP(Tabelle1[[#This Row],[productid]],Tabelle2[#All],2,FALSE)</f>
        <v>#N/A</v>
      </c>
    </row>
    <row r="336" spans="1:21">
      <c r="A336" t="s">
        <v>533</v>
      </c>
      <c r="B336">
        <v>2397.84</v>
      </c>
      <c r="C336">
        <v>12041</v>
      </c>
      <c r="D336" t="s">
        <v>598</v>
      </c>
      <c r="E336" t="s">
        <v>9</v>
      </c>
      <c r="F336">
        <v>18406</v>
      </c>
      <c r="G336">
        <v>4716477</v>
      </c>
      <c r="H336">
        <f t="shared" si="5"/>
        <v>0</v>
      </c>
      <c r="I336">
        <f t="array" ref="I336">MIN(IFERROR(FIND(IstNumbers,A336),""))</f>
        <v>21</v>
      </c>
      <c r="J336" s="1" t="e">
        <f>IF([first '# in title]&lt;[pos kw in title],MID([title],[pos kw in title]-6,6),#N/A)</f>
        <v>#N/A</v>
      </c>
      <c r="K336" s="1" t="e">
        <f>IFERROR(MID(SUBSTITUTE([kw rough in title],",","."),FIND("(",[kw rough in title])+1,20),SUBSTITUTE(IFERROR(MID([kw rough in title],FIND(" ",[kw rough in title])+1,20),[kw rough in title]),",","."))</f>
        <v>#N/A</v>
      </c>
      <c r="L336" s="1">
        <f>IFERROR(FIND("kW",[desc]),0)</f>
        <v>0</v>
      </c>
      <c r="M336">
        <f t="array" ref="M336">MIN(IFERROR(FIND(IstNumbers,E336),""))</f>
        <v>0</v>
      </c>
      <c r="N336" s="1" t="b">
        <f>IF([first '# in desc]&lt;[pos kw in desc],MID([desc],[pos kw in desc]-7,7))</f>
        <v>0</v>
      </c>
      <c r="O3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6" s="1" t="str">
        <f>TRIM(IF([first '# in desc]&lt;[pos kw in desc],MID([desc],[pos kw in desc]-6,6),FALSE))</f>
        <v>FALSCH</v>
      </c>
      <c r="Q336" s="1" t="b">
        <f>IF(LEN([manuell])=0,IFERROR([kw fine in title]*1,IFERROR(SUMPRODUCT(COUNTIF(IsDigits,MID([kw in desc],ROW($A$1:$A$150),1)))=LEN([kw in desc]),#N/A)),[manuell])</f>
        <v>0</v>
      </c>
      <c r="R336" s="1" t="str">
        <f>IF([pos kw in title]&gt;0,MID(J336,#REF!,4),IF([first '# in title]&gt;0,MID([title],[first '# in title],3),IF([first '# in title]&gt;0,MID([desc],#REF!,3),VLOOKUP([productid],$G$2:$R$1386,8))))</f>
        <v>-2K</v>
      </c>
      <c r="S336" s="1" t="e">
        <f>IF([kw in desc]=[kw rough in title],[kw in desc]*1,IFERROR(LEFT([kw_dirty],3)*1,IFERROR(LEFT([kw_dirty],2)*1,"n.a.")))</f>
        <v>#N/A</v>
      </c>
      <c r="T336" s="1"/>
      <c r="U336" s="1">
        <f>VLOOKUP(Tabelle1[[#This Row],[productid]],Tabelle2[#All],2,FALSE)</f>
        <v>24</v>
      </c>
    </row>
    <row r="337" spans="1:21">
      <c r="A337" t="s">
        <v>549</v>
      </c>
      <c r="B337">
        <v>1811.51</v>
      </c>
      <c r="C337">
        <v>299105</v>
      </c>
      <c r="D337" t="s">
        <v>599</v>
      </c>
      <c r="E337" t="s">
        <v>600</v>
      </c>
      <c r="F337">
        <v>18406</v>
      </c>
      <c r="G337">
        <v>2919604</v>
      </c>
      <c r="H337">
        <f t="shared" si="5"/>
        <v>0</v>
      </c>
      <c r="I337">
        <f t="array" ref="I337">MIN(IFERROR(FIND(IstNumbers,A337),""))</f>
        <v>21</v>
      </c>
      <c r="J337" s="1" t="e">
        <f>IF([first '# in title]&lt;[pos kw in title],MID([title],[pos kw in title]-6,6),#N/A)</f>
        <v>#N/A</v>
      </c>
      <c r="K337" s="1" t="e">
        <f>IFERROR(MID(SUBSTITUTE([kw rough in title],",","."),FIND("(",[kw rough in title])+1,20),SUBSTITUTE(IFERROR(MID([kw rough in title],FIND(" ",[kw rough in title])+1,20),[kw rough in title]),",","."))</f>
        <v>#N/A</v>
      </c>
      <c r="L337" s="1">
        <f>IFERROR(FIND("kW",[desc]),0)</f>
        <v>0</v>
      </c>
      <c r="M337">
        <f t="array" ref="M337">MIN(IFERROR(FIND(IstNumbers,E337),""))</f>
        <v>39</v>
      </c>
      <c r="N337" s="1" t="b">
        <f>IF([first '# in desc]&lt;[pos kw in desc],MID([desc],[pos kw in desc]-7,7))</f>
        <v>0</v>
      </c>
      <c r="O3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7" s="1" t="str">
        <f>TRIM(IF([first '# in desc]&lt;[pos kw in desc],MID([desc],[pos kw in desc]-6,6),FALSE))</f>
        <v>FALSCH</v>
      </c>
      <c r="Q337" s="1" t="b">
        <f>IF(LEN([manuell])=0,IFERROR([kw fine in title]*1,IFERROR(SUMPRODUCT(COUNTIF(IsDigits,MID([kw in desc],ROW($A$1:$A$150),1)))=LEN([kw in desc]),#N/A)),[manuell])</f>
        <v>0</v>
      </c>
      <c r="R337" s="1" t="str">
        <f>IF([pos kw in title]&gt;0,MID(J337,#REF!,4),IF([first '# in title]&gt;0,MID([title],[first '# in title],3),IF([first '# in title]&gt;0,MID([desc],#REF!,3),VLOOKUP([productid],$G$2:$R$1386,8))))</f>
        <v>-K</v>
      </c>
      <c r="S337" s="1" t="e">
        <f>IF([kw in desc]=[kw rough in title],[kw in desc]*1,IFERROR(LEFT([kw_dirty],3)*1,IFERROR(LEFT([kw_dirty],2)*1,"n.a.")))</f>
        <v>#N/A</v>
      </c>
      <c r="T337" s="1"/>
      <c r="U337" s="1" t="e">
        <f>VLOOKUP(Tabelle1[[#This Row],[productid]],Tabelle2[#All],2,FALSE)</f>
        <v>#N/A</v>
      </c>
    </row>
    <row r="338" spans="1:21" hidden="1">
      <c r="A338" t="s">
        <v>601</v>
      </c>
      <c r="B338">
        <v>4423.22</v>
      </c>
      <c r="C338">
        <v>294528</v>
      </c>
      <c r="D338" t="s">
        <v>602</v>
      </c>
      <c r="E338" t="s">
        <v>603</v>
      </c>
      <c r="F338">
        <v>18406</v>
      </c>
      <c r="G338">
        <v>4258562</v>
      </c>
      <c r="H338">
        <f t="shared" si="5"/>
        <v>30</v>
      </c>
      <c r="I338">
        <f t="array" ref="I338">MIN(IFERROR(FIND(IstNumbers,A338),""))</f>
        <v>20</v>
      </c>
      <c r="J338" s="1" t="str">
        <f>IF([first '# in title]&lt;[pos kw in title],MID([title],[pos kw in title]-6,6),#N/A)</f>
        <v xml:space="preserve">F (11 </v>
      </c>
      <c r="K338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338" s="1">
        <f>IFERROR(FIND("kW",[desc]),0)</f>
        <v>28</v>
      </c>
      <c r="M338">
        <f t="array" ref="M338">MIN(IFERROR(FIND(IstNumbers,E338),""))</f>
        <v>19</v>
      </c>
      <c r="N338" s="1" t="str">
        <f>IF([first '# in desc]&lt;[pos kw in desc],MID([desc],[pos kw in desc]-7,7))</f>
        <v xml:space="preserve">3-F 11 </v>
      </c>
      <c r="O338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338" s="1" t="str">
        <f>TRIM(IF([first '# in desc]&lt;[pos kw in desc],MID([desc],[pos kw in desc]-6,6),FALSE))</f>
        <v>-F 11</v>
      </c>
      <c r="Q338" s="1">
        <f>IF(LEN([manuell])=0,IFERROR([kw fine in title]*1,IFERROR(SUMPRODUCT(COUNTIF(IsDigits,MID([kw in desc],ROW($A$1:$A$150),1)))=LEN([kw in desc]),#N/A)),[manuell])</f>
        <v>11</v>
      </c>
      <c r="R338" s="1" t="e">
        <f>IF([pos kw in title]&gt;0,MID(J338,#REF!,4),IF([first '# in title]&gt;0,MID([title],[first '# in title],3),IF([first '# in title]&gt;0,MID([desc],#REF!,3),VLOOKUP([productid],$G$2:$R$1386,8))))</f>
        <v>#REF!</v>
      </c>
      <c r="S338" s="1" t="str">
        <f>IF([kw in desc]=[kw rough in title],[kw in desc]*1,IFERROR(LEFT([kw_dirty],3)*1,IFERROR(LEFT([kw_dirty],2)*1,"n.a.")))</f>
        <v>n.a.</v>
      </c>
      <c r="T338" s="1"/>
      <c r="U338" s="1">
        <f>VLOOKUP(Tabelle1[[#This Row],[productid]],Tabelle2[#All],2,FALSE)</f>
        <v>11</v>
      </c>
    </row>
    <row r="339" spans="1:21" hidden="1">
      <c r="A339" t="s">
        <v>563</v>
      </c>
      <c r="B339">
        <v>2955</v>
      </c>
      <c r="C339">
        <v>289859</v>
      </c>
      <c r="D339" t="s">
        <v>604</v>
      </c>
      <c r="E339" t="s">
        <v>605</v>
      </c>
      <c r="F339">
        <v>18406</v>
      </c>
      <c r="G339">
        <v>3497887</v>
      </c>
      <c r="H339">
        <f t="shared" si="5"/>
        <v>55</v>
      </c>
      <c r="I339">
        <f t="array" ref="I339">MIN(IFERROR(FIND(IstNumbers,A339),""))</f>
        <v>29</v>
      </c>
      <c r="J339" s="1" t="str">
        <f>IF([first '# in title]&lt;[pos kw in title],MID([title],[pos kw in title]-6,6),#N/A)</f>
        <v xml:space="preserve">L (42 </v>
      </c>
      <c r="K33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9" s="1">
        <f>IFERROR(FIND("kW",[desc]),0)</f>
        <v>70</v>
      </c>
      <c r="M339">
        <f t="array" ref="M339">MIN(IFERROR(FIND(IstNumbers,E339),""))</f>
        <v>34</v>
      </c>
      <c r="N339" s="1" t="str">
        <f>IF([first '# in desc]&lt;[pos kw in desc],MID([desc],[pos kw in desc]-7,7))</f>
        <v xml:space="preserve">­me 42 </v>
      </c>
      <c r="O3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9" s="1" t="str">
        <f>TRIM(IF([first '# in desc]&lt;[pos kw in desc],MID([desc],[pos kw in desc]-6,6),FALSE))</f>
        <v>me 42</v>
      </c>
      <c r="Q339" s="1">
        <f>IF(LEN([manuell])=0,IFERROR([kw fine in title]*1,IFERROR(SUMPRODUCT(COUNTIF(IsDigits,MID([kw in desc],ROW($A$1:$A$150),1)))=LEN([kw in desc]),#N/A)),[manuell])</f>
        <v>42</v>
      </c>
      <c r="R339" s="1" t="e">
        <f>IF([pos kw in title]&gt;0,MID(J339,#REF!,4),IF([first '# in title]&gt;0,MID([title],[first '# in title],3),IF([first '# in title]&gt;0,MID([desc],#REF!,3),VLOOKUP([productid],$G$2:$R$1386,8))))</f>
        <v>#REF!</v>
      </c>
      <c r="S339" s="1" t="str">
        <f>IF([kw in desc]=[kw rough in title],[kw in desc]*1,IFERROR(LEFT([kw_dirty],3)*1,IFERROR(LEFT([kw_dirty],2)*1,"n.a.")))</f>
        <v>n.a.</v>
      </c>
      <c r="T339" s="1"/>
      <c r="U339" s="1">
        <f>VLOOKUP(Tabelle1[[#This Row],[productid]],Tabelle2[#All],2,FALSE)</f>
        <v>42</v>
      </c>
    </row>
    <row r="340" spans="1:21">
      <c r="A340" t="s">
        <v>569</v>
      </c>
      <c r="B340">
        <v>2733</v>
      </c>
      <c r="C340">
        <v>293350</v>
      </c>
      <c r="D340" t="s">
        <v>606</v>
      </c>
      <c r="E340" t="s">
        <v>607</v>
      </c>
      <c r="F340">
        <v>18406</v>
      </c>
      <c r="G340">
        <v>3725907</v>
      </c>
      <c r="H340">
        <f t="shared" si="5"/>
        <v>0</v>
      </c>
      <c r="I340">
        <f t="array" ref="I340">MIN(IFERROR(FIND(IstNumbers,A340),""))</f>
        <v>16</v>
      </c>
      <c r="J340" s="1" t="e">
        <f>IF([first '# in title]&lt;[pos kw in title],MID([title],[pos kw in title]-6,6),#N/A)</f>
        <v>#N/A</v>
      </c>
      <c r="K340" s="1" t="e">
        <f>IFERROR(MID(SUBSTITUTE([kw rough in title],",","."),FIND("(",[kw rough in title])+1,20),SUBSTITUTE(IFERROR(MID([kw rough in title],FIND(" ",[kw rough in title])+1,20),[kw rough in title]),",","."))</f>
        <v>#N/A</v>
      </c>
      <c r="L340" s="1">
        <f>IFERROR(FIND("kW",[desc]),0)</f>
        <v>0</v>
      </c>
      <c r="M340">
        <f t="array" ref="M340">MIN(IFERROR(FIND(IstNumbers,E340),""))</f>
        <v>31</v>
      </c>
      <c r="N340" s="1" t="b">
        <f>IF([first '# in desc]&lt;[pos kw in desc],MID([desc],[pos kw in desc]-7,7))</f>
        <v>0</v>
      </c>
      <c r="O3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" s="1" t="str">
        <f>TRIM(IF([first '# in desc]&lt;[pos kw in desc],MID([desc],[pos kw in desc]-6,6),FALSE))</f>
        <v>FALSCH</v>
      </c>
      <c r="Q340" s="1" t="b">
        <f>IF(LEN([manuell])=0,IFERROR([kw fine in title]*1,IFERROR(SUMPRODUCT(COUNTIF(IsDigits,MID([kw in desc],ROW($A$1:$A$150),1)))=LEN([kw in desc]),#N/A)),[manuell])</f>
        <v>0</v>
      </c>
      <c r="R340" s="1" t="str">
        <f>IF([pos kw in title]&gt;0,MID(J340,#REF!,4),IF([first '# in title]&gt;0,MID([title],[first '# in title],3),IF([first '# in title]&gt;0,MID([desc],#REF!,3),VLOOKUP([productid],$G$2:$R$1386,8))))</f>
        <v xml:space="preserve">25 </v>
      </c>
      <c r="S340" s="1" t="e">
        <f>IF([kw in desc]=[kw rough in title],[kw in desc]*1,IFERROR(LEFT([kw_dirty],3)*1,IFERROR(LEFT([kw_dirty],2)*1,"n.a.")))</f>
        <v>#N/A</v>
      </c>
      <c r="T340" s="1"/>
      <c r="U340" s="1" t="e">
        <f>VLOOKUP(Tabelle1[[#This Row],[productid]],Tabelle2[#All],2,FALSE)</f>
        <v>#N/A</v>
      </c>
    </row>
    <row r="341" spans="1:21">
      <c r="A341" t="s">
        <v>572</v>
      </c>
      <c r="B341">
        <v>1695</v>
      </c>
      <c r="C341">
        <v>9701</v>
      </c>
      <c r="D341" t="s">
        <v>608</v>
      </c>
      <c r="E341" t="s">
        <v>9</v>
      </c>
      <c r="F341">
        <v>18406</v>
      </c>
      <c r="G341">
        <v>3759742</v>
      </c>
      <c r="H341">
        <f t="shared" si="5"/>
        <v>0</v>
      </c>
      <c r="I341">
        <f t="array" ref="I341">MIN(IFERROR(FIND(IstNumbers,A341),""))</f>
        <v>23</v>
      </c>
      <c r="J341" s="1" t="e">
        <f>IF([first '# in title]&lt;[pos kw in title],MID([title],[pos kw in title]-6,6),#N/A)</f>
        <v>#N/A</v>
      </c>
      <c r="K341" s="1" t="e">
        <f>IFERROR(MID(SUBSTITUTE([kw rough in title],",","."),FIND("(",[kw rough in title])+1,20),SUBSTITUTE(IFERROR(MID([kw rough in title],FIND(" ",[kw rough in title])+1,20),[kw rough in title]),",","."))</f>
        <v>#N/A</v>
      </c>
      <c r="L341" s="1">
        <f>IFERROR(FIND("kW",[desc]),0)</f>
        <v>0</v>
      </c>
      <c r="M341">
        <f t="array" ref="M341">MIN(IFERROR(FIND(IstNumbers,E341),""))</f>
        <v>0</v>
      </c>
      <c r="N341" s="1" t="b">
        <f>IF([first '# in desc]&lt;[pos kw in desc],MID([desc],[pos kw in desc]-7,7))</f>
        <v>0</v>
      </c>
      <c r="O3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1" s="1" t="str">
        <f>TRIM(IF([first '# in desc]&lt;[pos kw in desc],MID([desc],[pos kw in desc]-6,6),FALSE))</f>
        <v>FALSCH</v>
      </c>
      <c r="Q341" s="1" t="b">
        <f>IF(LEN([manuell])=0,IFERROR([kw fine in title]*1,IFERROR(SUMPRODUCT(COUNTIF(IsDigits,MID([kw in desc],ROW($A$1:$A$150),1)))=LEN([kw in desc]),#N/A)),[manuell])</f>
        <v>0</v>
      </c>
      <c r="R341" s="1" t="str">
        <f>IF([pos kw in title]&gt;0,MID(J341,#REF!,4),IF([first '# in title]&gt;0,MID([title],[first '# in title],3),IF([first '# in title]&gt;0,MID([desc],#REF!,3),VLOOKUP([productid],$G$2:$R$1386,8))))</f>
        <v xml:space="preserve">25 </v>
      </c>
      <c r="S341" s="1" t="e">
        <f>IF([kw in desc]=[kw rough in title],[kw in desc]*1,IFERROR(LEFT([kw_dirty],3)*1,IFERROR(LEFT([kw_dirty],2)*1,"n.a.")))</f>
        <v>#N/A</v>
      </c>
      <c r="T341" s="1"/>
      <c r="U341" s="1" t="e">
        <f>VLOOKUP(Tabelle1[[#This Row],[productid]],Tabelle2[#All],2,FALSE)</f>
        <v>#N/A</v>
      </c>
    </row>
    <row r="342" spans="1:21">
      <c r="A342" t="s">
        <v>541</v>
      </c>
      <c r="B342">
        <v>2370.83</v>
      </c>
      <c r="C342">
        <v>299105</v>
      </c>
      <c r="D342" t="s">
        <v>609</v>
      </c>
      <c r="E342" t="s">
        <v>610</v>
      </c>
      <c r="F342">
        <v>18406</v>
      </c>
      <c r="G342">
        <v>3204125</v>
      </c>
      <c r="H342">
        <f t="shared" si="5"/>
        <v>0</v>
      </c>
      <c r="I342">
        <f t="array" ref="I342">MIN(IFERROR(FIND(IstNumbers,A342),""))</f>
        <v>21</v>
      </c>
      <c r="J342" s="1" t="e">
        <f>IF([first '# in title]&lt;[pos kw in title],MID([title],[pos kw in title]-6,6),#N/A)</f>
        <v>#N/A</v>
      </c>
      <c r="K342" s="1" t="e">
        <f>IFERROR(MID(SUBSTITUTE([kw rough in title],",","."),FIND("(",[kw rough in title])+1,20),SUBSTITUTE(IFERROR(MID([kw rough in title],FIND(" ",[kw rough in title])+1,20),[kw rough in title]),",","."))</f>
        <v>#N/A</v>
      </c>
      <c r="L342" s="1">
        <f>IFERROR(FIND("kW",[desc]),0)</f>
        <v>0</v>
      </c>
      <c r="M342">
        <f t="array" ref="M342">MIN(IFERROR(FIND(IstNumbers,E342),""))</f>
        <v>21</v>
      </c>
      <c r="N342" s="1" t="b">
        <f>IF([first '# in desc]&lt;[pos kw in desc],MID([desc],[pos kw in desc]-7,7))</f>
        <v>0</v>
      </c>
      <c r="O3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2" s="1" t="str">
        <f>TRIM(IF([first '# in desc]&lt;[pos kw in desc],MID([desc],[pos kw in desc]-6,6),FALSE))</f>
        <v>FALSCH</v>
      </c>
      <c r="Q342" s="1" t="b">
        <f>IF(LEN([manuell])=0,IFERROR([kw fine in title]*1,IFERROR(SUMPRODUCT(COUNTIF(IsDigits,MID([kw in desc],ROW($A$1:$A$150),1)))=LEN([kw in desc]),#N/A)),[manuell])</f>
        <v>0</v>
      </c>
      <c r="R342" s="1" t="str">
        <f>IF([pos kw in title]&gt;0,MID(J342,#REF!,4),IF([first '# in title]&gt;0,MID([title],[first '# in title],3),IF([first '# in title]&gt;0,MID([desc],#REF!,3),VLOOKUP([productid],$G$2:$R$1386,8))))</f>
        <v>-24</v>
      </c>
      <c r="S342" s="1" t="e">
        <f>IF([kw in desc]=[kw rough in title],[kw in desc]*1,IFERROR(LEFT([kw_dirty],3)*1,IFERROR(LEFT([kw_dirty],2)*1,"n.a.")))</f>
        <v>#N/A</v>
      </c>
      <c r="T342" s="1"/>
      <c r="U342" s="1" t="e">
        <f>VLOOKUP(Tabelle1[[#This Row],[productid]],Tabelle2[#All],2,FALSE)</f>
        <v>#N/A</v>
      </c>
    </row>
    <row r="343" spans="1:21">
      <c r="A343" t="s">
        <v>577</v>
      </c>
      <c r="B343">
        <v>2362.2600000000002</v>
      </c>
      <c r="C343">
        <v>276812</v>
      </c>
      <c r="D343" t="s">
        <v>611</v>
      </c>
      <c r="E343" t="s">
        <v>612</v>
      </c>
      <c r="F343">
        <v>18406</v>
      </c>
      <c r="G343">
        <v>3132373</v>
      </c>
      <c r="H343">
        <f t="shared" si="5"/>
        <v>0</v>
      </c>
      <c r="I343">
        <f t="array" ref="I343">MIN(IFERROR(FIND(IstNumbers,A343),""))</f>
        <v>24</v>
      </c>
      <c r="J343" s="1" t="e">
        <f>IF([first '# in title]&lt;[pos kw in title],MID([title],[pos kw in title]-6,6),#N/A)</f>
        <v>#N/A</v>
      </c>
      <c r="K343" s="1" t="e">
        <f>IFERROR(MID(SUBSTITUTE([kw rough in title],",","."),FIND("(",[kw rough in title])+1,20),SUBSTITUTE(IFERROR(MID([kw rough in title],FIND(" ",[kw rough in title])+1,20),[kw rough in title]),",","."))</f>
        <v>#N/A</v>
      </c>
      <c r="L343" s="1">
        <f>IFERROR(FIND("kW",[desc]),0)</f>
        <v>0</v>
      </c>
      <c r="M343">
        <f t="array" ref="M343">MIN(IFERROR(FIND(IstNumbers,E343),""))</f>
        <v>29</v>
      </c>
      <c r="N343" s="1" t="b">
        <f>IF([first '# in desc]&lt;[pos kw in desc],MID([desc],[pos kw in desc]-7,7))</f>
        <v>0</v>
      </c>
      <c r="O3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3" s="1" t="str">
        <f>TRIM(IF([first '# in desc]&lt;[pos kw in desc],MID([desc],[pos kw in desc]-6,6),FALSE))</f>
        <v>FALSCH</v>
      </c>
      <c r="Q343" s="1" t="b">
        <f>IF(LEN([manuell])=0,IFERROR([kw fine in title]*1,IFERROR(SUMPRODUCT(COUNTIF(IsDigits,MID([kw in desc],ROW($A$1:$A$150),1)))=LEN([kw in desc]),#N/A)),[manuell])</f>
        <v>0</v>
      </c>
      <c r="R343" s="1" t="str">
        <f>IF([pos kw in title]&gt;0,MID(J343,#REF!,4),IF([first '# in title]&gt;0,MID([title],[first '# in title],3),IF([first '# in title]&gt;0,MID([desc],#REF!,3),VLOOKUP([productid],$G$2:$R$1386,8))))</f>
        <v>172</v>
      </c>
      <c r="S343" s="1" t="e">
        <f>IF([kw in desc]=[kw rough in title],[kw in desc]*1,IFERROR(LEFT([kw_dirty],3)*1,IFERROR(LEFT([kw_dirty],2)*1,"n.a.")))</f>
        <v>#N/A</v>
      </c>
      <c r="T343" s="1"/>
      <c r="U343" s="1">
        <f>VLOOKUP(Tabelle1[[#This Row],[productid]],Tabelle2[#All],2,FALSE)</f>
        <v>24</v>
      </c>
    </row>
    <row r="344" spans="1:21" hidden="1">
      <c r="A344" t="s">
        <v>554</v>
      </c>
      <c r="B344">
        <v>3486.9</v>
      </c>
      <c r="C344">
        <v>273949</v>
      </c>
      <c r="D344" t="s">
        <v>613</v>
      </c>
      <c r="E344" t="s">
        <v>614</v>
      </c>
      <c r="F344">
        <v>18406</v>
      </c>
      <c r="G344">
        <v>4228095</v>
      </c>
      <c r="H344">
        <f t="shared" si="5"/>
        <v>0</v>
      </c>
      <c r="I344">
        <f t="array" ref="I344">MIN(IFERROR(FIND(IstNumbers,A344),""))</f>
        <v>17</v>
      </c>
      <c r="J344" s="1" t="e">
        <f>IF([first '# in title]&lt;[pos kw in title],MID([title],[pos kw in title]-6,6),#N/A)</f>
        <v>#N/A</v>
      </c>
      <c r="K344" s="1" t="e">
        <f>IFERROR(MID(SUBSTITUTE([kw rough in title],",","."),FIND("(",[kw rough in title])+1,20),SUBSTITUTE(IFERROR(MID([kw rough in title],FIND(" ",[kw rough in title])+1,20),[kw rough in title]),",","."))</f>
        <v>#N/A</v>
      </c>
      <c r="L344" s="1">
        <f>IFERROR(FIND("kW",[desc]),0)</f>
        <v>61</v>
      </c>
      <c r="M344">
        <f t="array" ref="M344">MIN(IFERROR(FIND(IstNumbers,E344),""))</f>
        <v>14</v>
      </c>
      <c r="N344" s="1" t="str">
        <f>IF([first '# in desc]&lt;[pos kw in desc],MID([desc],[pos kw in desc]-7,7))</f>
        <v xml:space="preserve">00, 25 </v>
      </c>
      <c r="O344" s="1" t="str">
        <f>IFERROR(SUBSTITUTE(MID([kw rough in desc],FIND("(",[kw rough in desc])+1,20),",","."),IFERROR(SUBSTITUTE(TRIM(SUBSTITUTE(SUBSTITUTE(MID([kw rough in desc],FIND(" ",TRIM([kw rough in desc]))+1,20),"""",""),"/","")),",","."),#N/A))</f>
        <v>25</v>
      </c>
      <c r="P344" s="1" t="str">
        <f>TRIM(IF([first '# in desc]&lt;[pos kw in desc],MID([desc],[pos kw in desc]-6,6),FALSE))</f>
        <v>0, 25</v>
      </c>
      <c r="Q344" s="1" t="b">
        <f>IF(LEN([manuell])=0,IFERROR([kw fine in title]*1,IFERROR(SUMPRODUCT(COUNTIF(IsDigits,MID([kw in desc],ROW($A$1:$A$150),1)))=LEN([kw in desc]),#N/A)),[manuell])</f>
        <v>0</v>
      </c>
      <c r="R344" s="1" t="str">
        <f>IF([pos kw in title]&gt;0,MID(J344,#REF!,4),IF([first '# in title]&gt;0,MID([title],[first '# in title],3),IF([first '# in title]&gt;0,MID([desc],#REF!,3),VLOOKUP([productid],$G$2:$R$1386,8))))</f>
        <v>-Pa</v>
      </c>
      <c r="S344" s="1" t="e">
        <f>IF([kw in desc]=[kw rough in title],[kw in desc]*1,IFERROR(LEFT([kw_dirty],3)*1,IFERROR(LEFT([kw_dirty],2)*1,"n.a.")))</f>
        <v>#N/A</v>
      </c>
      <c r="T344" s="1"/>
      <c r="U344" s="1">
        <f>VLOOKUP(Tabelle1[[#This Row],[productid]],Tabelle2[#All],2,FALSE)</f>
        <v>25</v>
      </c>
    </row>
    <row r="345" spans="1:21">
      <c r="A345" t="s">
        <v>544</v>
      </c>
      <c r="B345">
        <v>1984.04</v>
      </c>
      <c r="C345">
        <v>299105</v>
      </c>
      <c r="D345" t="s">
        <v>615</v>
      </c>
      <c r="E345" t="s">
        <v>616</v>
      </c>
      <c r="F345">
        <v>18406</v>
      </c>
      <c r="G345">
        <v>1083711</v>
      </c>
      <c r="H345">
        <f t="shared" si="5"/>
        <v>0</v>
      </c>
      <c r="I345">
        <f t="array" ref="I345">MIN(IFERROR(FIND(IstNumbers,A345),""))</f>
        <v>21</v>
      </c>
      <c r="J345" s="1" t="e">
        <f>IF([first '# in title]&lt;[pos kw in title],MID([title],[pos kw in title]-6,6),#N/A)</f>
        <v>#N/A</v>
      </c>
      <c r="K345" s="1" t="e">
        <f>IFERROR(MID(SUBSTITUTE([kw rough in title],",","."),FIND("(",[kw rough in title])+1,20),SUBSTITUTE(IFERROR(MID([kw rough in title],FIND(" ",[kw rough in title])+1,20),[kw rough in title]),",","."))</f>
        <v>#N/A</v>
      </c>
      <c r="L345" s="1">
        <f>IFERROR(FIND("kW",[desc]),0)</f>
        <v>0</v>
      </c>
      <c r="M345">
        <f t="array" ref="M345">MIN(IFERROR(FIND(IstNumbers,E345),""))</f>
        <v>21</v>
      </c>
      <c r="N345" s="1" t="b">
        <f>IF([first '# in desc]&lt;[pos kw in desc],MID([desc],[pos kw in desc]-7,7))</f>
        <v>0</v>
      </c>
      <c r="O3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5" s="1" t="str">
        <f>TRIM(IF([first '# in desc]&lt;[pos kw in desc],MID([desc],[pos kw in desc]-6,6),FALSE))</f>
        <v>FALSCH</v>
      </c>
      <c r="Q345" s="1" t="b">
        <f>IF(LEN([manuell])=0,IFERROR([kw fine in title]*1,IFERROR(SUMPRODUCT(COUNTIF(IsDigits,MID([kw in desc],ROW($A$1:$A$150),1)))=LEN([kw in desc]),#N/A)),[manuell])</f>
        <v>0</v>
      </c>
      <c r="R345" s="1" t="str">
        <f>IF([pos kw in title]&gt;0,MID(J345,#REF!,4),IF([first '# in title]&gt;0,MID([title],[first '# in title],3),IF([first '# in title]&gt;0,MID([desc],#REF!,3),VLOOKUP([productid],$G$2:$R$1386,8))))</f>
        <v>-35</v>
      </c>
      <c r="S345" s="1" t="e">
        <f>IF([kw in desc]=[kw rough in title],[kw in desc]*1,IFERROR(LEFT([kw_dirty],3)*1,IFERROR(LEFT([kw_dirty],2)*1,"n.a.")))</f>
        <v>#N/A</v>
      </c>
      <c r="T345" s="1"/>
      <c r="U345" s="1" t="e">
        <f>VLOOKUP(Tabelle1[[#This Row],[productid]],Tabelle2[#All],2,FALSE)</f>
        <v>#N/A</v>
      </c>
    </row>
    <row r="346" spans="1:21" hidden="1">
      <c r="A346" t="s">
        <v>533</v>
      </c>
      <c r="B346">
        <v>2499</v>
      </c>
      <c r="C346">
        <v>273949</v>
      </c>
      <c r="D346" t="s">
        <v>617</v>
      </c>
      <c r="E346" t="s">
        <v>618</v>
      </c>
      <c r="F346">
        <v>18406</v>
      </c>
      <c r="G346">
        <v>4716477</v>
      </c>
      <c r="H346">
        <f t="shared" si="5"/>
        <v>0</v>
      </c>
      <c r="I346">
        <f t="array" ref="I346">MIN(IFERROR(FIND(IstNumbers,A346),""))</f>
        <v>21</v>
      </c>
      <c r="J346" s="1" t="e">
        <f>IF([first '# in title]&lt;[pos kw in title],MID([title],[pos kw in title]-6,6),#N/A)</f>
        <v>#N/A</v>
      </c>
      <c r="K346" s="1" t="e">
        <f>IFERROR(MID(SUBSTITUTE([kw rough in title],",","."),FIND("(",[kw rough in title])+1,20),SUBSTITUTE(IFERROR(MID([kw rough in title],FIND(" ",[kw rough in title])+1,20),[kw rough in title]),",","."))</f>
        <v>#N/A</v>
      </c>
      <c r="L346" s="1">
        <f>IFERROR(FIND("kW",[desc]),0)</f>
        <v>46</v>
      </c>
      <c r="M346">
        <f t="array" ref="M346">MIN(IFERROR(FIND(IstNumbers,E346),""))</f>
        <v>21</v>
      </c>
      <c r="N346" s="1" t="str">
        <f>IF([first '# in desc]&lt;[pos kw in desc],MID([desc],[pos kw in desc]-7,7))</f>
        <v xml:space="preserve">-2K 24 </v>
      </c>
      <c r="O346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346" s="1" t="str">
        <f>TRIM(IF([first '# in desc]&lt;[pos kw in desc],MID([desc],[pos kw in desc]-6,6),FALSE))</f>
        <v>2K 24</v>
      </c>
      <c r="Q346" s="1" t="b">
        <f>IF(LEN([manuell])=0,IFERROR([kw fine in title]*1,IFERROR(SUMPRODUCT(COUNTIF(IsDigits,MID([kw in desc],ROW($A$1:$A$150),1)))=LEN([kw in desc]),#N/A)),[manuell])</f>
        <v>0</v>
      </c>
      <c r="R346" s="1" t="str">
        <f>IF([pos kw in title]&gt;0,MID(J346,#REF!,4),IF([first '# in title]&gt;0,MID([title],[first '# in title],3),IF([first '# in title]&gt;0,MID([desc],#REF!,3),VLOOKUP([productid],$G$2:$R$1386,8))))</f>
        <v>-2K</v>
      </c>
      <c r="S346" s="1" t="e">
        <f>IF([kw in desc]=[kw rough in title],[kw in desc]*1,IFERROR(LEFT([kw_dirty],3)*1,IFERROR(LEFT([kw_dirty],2)*1,"n.a.")))</f>
        <v>#N/A</v>
      </c>
      <c r="T346" s="1"/>
      <c r="U346" s="1">
        <f>VLOOKUP(Tabelle1[[#This Row],[productid]],Tabelle2[#All],2,FALSE)</f>
        <v>24</v>
      </c>
    </row>
    <row r="347" spans="1:21">
      <c r="A347" t="s">
        <v>549</v>
      </c>
      <c r="B347">
        <v>1811.51</v>
      </c>
      <c r="C347">
        <v>299105</v>
      </c>
      <c r="D347" t="s">
        <v>619</v>
      </c>
      <c r="E347" t="s">
        <v>620</v>
      </c>
      <c r="F347">
        <v>18406</v>
      </c>
      <c r="G347">
        <v>2919604</v>
      </c>
      <c r="H347">
        <f t="shared" si="5"/>
        <v>0</v>
      </c>
      <c r="I347">
        <f t="array" ref="I347">MIN(IFERROR(FIND(IstNumbers,A347),""))</f>
        <v>21</v>
      </c>
      <c r="J347" s="1" t="e">
        <f>IF([first '# in title]&lt;[pos kw in title],MID([title],[pos kw in title]-6,6),#N/A)</f>
        <v>#N/A</v>
      </c>
      <c r="K347" s="1" t="e">
        <f>IFERROR(MID(SUBSTITUTE([kw rough in title],",","."),FIND("(",[kw rough in title])+1,20),SUBSTITUTE(IFERROR(MID([kw rough in title],FIND(" ",[kw rough in title])+1,20),[kw rough in title]),",","."))</f>
        <v>#N/A</v>
      </c>
      <c r="L347" s="1">
        <f>IFERROR(FIND("kW",[desc]),0)</f>
        <v>0</v>
      </c>
      <c r="M347">
        <f t="array" ref="M347">MIN(IFERROR(FIND(IstNumbers,E347),""))</f>
        <v>39</v>
      </c>
      <c r="N347" s="1" t="b">
        <f>IF([first '# in desc]&lt;[pos kw in desc],MID([desc],[pos kw in desc]-7,7))</f>
        <v>0</v>
      </c>
      <c r="O3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" s="1" t="str">
        <f>TRIM(IF([first '# in desc]&lt;[pos kw in desc],MID([desc],[pos kw in desc]-6,6),FALSE))</f>
        <v>FALSCH</v>
      </c>
      <c r="Q347" s="1" t="b">
        <f>IF(LEN([manuell])=0,IFERROR([kw fine in title]*1,IFERROR(SUMPRODUCT(COUNTIF(IsDigits,MID([kw in desc],ROW($A$1:$A$150),1)))=LEN([kw in desc]),#N/A)),[manuell])</f>
        <v>0</v>
      </c>
      <c r="R347" s="1" t="str">
        <f>IF([pos kw in title]&gt;0,MID(J347,#REF!,4),IF([first '# in title]&gt;0,MID([title],[first '# in title],3),IF([first '# in title]&gt;0,MID([desc],#REF!,3),VLOOKUP([productid],$G$2:$R$1386,8))))</f>
        <v>-K</v>
      </c>
      <c r="S347" s="1" t="e">
        <f>IF([kw in desc]=[kw rough in title],[kw in desc]*1,IFERROR(LEFT([kw_dirty],3)*1,IFERROR(LEFT([kw_dirty],2)*1,"n.a.")))</f>
        <v>#N/A</v>
      </c>
      <c r="T347" s="1"/>
      <c r="U347" s="1" t="e">
        <f>VLOOKUP(Tabelle1[[#This Row],[productid]],Tabelle2[#All],2,FALSE)</f>
        <v>#N/A</v>
      </c>
    </row>
    <row r="348" spans="1:21" hidden="1">
      <c r="A348" t="s">
        <v>601</v>
      </c>
      <c r="B348">
        <v>4423.22</v>
      </c>
      <c r="C348">
        <v>294528</v>
      </c>
      <c r="D348" t="s">
        <v>621</v>
      </c>
      <c r="E348" t="s">
        <v>622</v>
      </c>
      <c r="F348">
        <v>18406</v>
      </c>
      <c r="G348">
        <v>4258562</v>
      </c>
      <c r="H348">
        <f t="shared" si="5"/>
        <v>30</v>
      </c>
      <c r="I348">
        <f t="array" ref="I348">MIN(IFERROR(FIND(IstNumbers,A348),""))</f>
        <v>20</v>
      </c>
      <c r="J348" s="1" t="str">
        <f>IF([first '# in title]&lt;[pos kw in title],MID([title],[pos kw in title]-6,6),#N/A)</f>
        <v xml:space="preserve">F (11 </v>
      </c>
      <c r="K348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348" s="1">
        <f>IFERROR(FIND("kW",[desc]),0)</f>
        <v>28</v>
      </c>
      <c r="M348">
        <f t="array" ref="M348">MIN(IFERROR(FIND(IstNumbers,E348),""))</f>
        <v>19</v>
      </c>
      <c r="N348" s="1" t="str">
        <f>IF([first '# in desc]&lt;[pos kw in desc],MID([desc],[pos kw in desc]-7,7))</f>
        <v xml:space="preserve">3-F 11 </v>
      </c>
      <c r="O348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348" s="1" t="str">
        <f>TRIM(IF([first '# in desc]&lt;[pos kw in desc],MID([desc],[pos kw in desc]-6,6),FALSE))</f>
        <v>-F 11</v>
      </c>
      <c r="Q348" s="1">
        <f>IF(LEN([manuell])=0,IFERROR([kw fine in title]*1,IFERROR(SUMPRODUCT(COUNTIF(IsDigits,MID([kw in desc],ROW($A$1:$A$150),1)))=LEN([kw in desc]),#N/A)),[manuell])</f>
        <v>11</v>
      </c>
      <c r="R348" s="1" t="e">
        <f>IF([pos kw in title]&gt;0,MID(J348,#REF!,4),IF([first '# in title]&gt;0,MID([title],[first '# in title],3),IF([first '# in title]&gt;0,MID([desc],#REF!,3),VLOOKUP([productid],$G$2:$R$1386,8))))</f>
        <v>#REF!</v>
      </c>
      <c r="S348" s="1" t="str">
        <f>IF([kw in desc]=[kw rough in title],[kw in desc]*1,IFERROR(LEFT([kw_dirty],3)*1,IFERROR(LEFT([kw_dirty],2)*1,"n.a.")))</f>
        <v>n.a.</v>
      </c>
      <c r="T348" s="1"/>
      <c r="U348" s="1">
        <f>VLOOKUP(Tabelle1[[#This Row],[productid]],Tabelle2[#All],2,FALSE)</f>
        <v>11</v>
      </c>
    </row>
    <row r="349" spans="1:21" hidden="1">
      <c r="A349" t="s">
        <v>563</v>
      </c>
      <c r="B349">
        <v>2960</v>
      </c>
      <c r="C349">
        <v>289859</v>
      </c>
      <c r="D349" t="s">
        <v>623</v>
      </c>
      <c r="E349" t="s">
        <v>624</v>
      </c>
      <c r="F349">
        <v>18406</v>
      </c>
      <c r="G349">
        <v>3497887</v>
      </c>
      <c r="H349">
        <f t="shared" si="5"/>
        <v>55</v>
      </c>
      <c r="I349">
        <f t="array" ref="I349">MIN(IFERROR(FIND(IstNumbers,A349),""))</f>
        <v>29</v>
      </c>
      <c r="J349" s="1" t="str">
        <f>IF([first '# in title]&lt;[pos kw in title],MID([title],[pos kw in title]-6,6),#N/A)</f>
        <v xml:space="preserve">L (42 </v>
      </c>
      <c r="K34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49" s="1">
        <f>IFERROR(FIND("kW",[desc]),0)</f>
        <v>70</v>
      </c>
      <c r="M349">
        <f t="array" ref="M349">MIN(IFERROR(FIND(IstNumbers,E349),""))</f>
        <v>34</v>
      </c>
      <c r="N349" s="1" t="str">
        <f>IF([first '# in desc]&lt;[pos kw in desc],MID([desc],[pos kw in desc]-7,7))</f>
        <v xml:space="preserve">­me 42 </v>
      </c>
      <c r="O3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9" s="1" t="str">
        <f>TRIM(IF([first '# in desc]&lt;[pos kw in desc],MID([desc],[pos kw in desc]-6,6),FALSE))</f>
        <v>me 42</v>
      </c>
      <c r="Q349" s="1">
        <f>IF(LEN([manuell])=0,IFERROR([kw fine in title]*1,IFERROR(SUMPRODUCT(COUNTIF(IsDigits,MID([kw in desc],ROW($A$1:$A$150),1)))=LEN([kw in desc]),#N/A)),[manuell])</f>
        <v>42</v>
      </c>
      <c r="R349" s="1" t="e">
        <f>IF([pos kw in title]&gt;0,MID(J349,#REF!,4),IF([first '# in title]&gt;0,MID([title],[first '# in title],3),IF([first '# in title]&gt;0,MID([desc],#REF!,3),VLOOKUP([productid],$G$2:$R$1386,8))))</f>
        <v>#REF!</v>
      </c>
      <c r="S349" s="1" t="str">
        <f>IF([kw in desc]=[kw rough in title],[kw in desc]*1,IFERROR(LEFT([kw_dirty],3)*1,IFERROR(LEFT([kw_dirty],2)*1,"n.a.")))</f>
        <v>n.a.</v>
      </c>
      <c r="T349" s="1"/>
      <c r="U349" s="1">
        <f>VLOOKUP(Tabelle1[[#This Row],[productid]],Tabelle2[#All],2,FALSE)</f>
        <v>42</v>
      </c>
    </row>
    <row r="350" spans="1:21">
      <c r="A350" t="s">
        <v>569</v>
      </c>
      <c r="B350">
        <v>3123</v>
      </c>
      <c r="C350">
        <v>9701</v>
      </c>
      <c r="D350" t="s">
        <v>625</v>
      </c>
      <c r="E350" t="s">
        <v>9</v>
      </c>
      <c r="F350">
        <v>18406</v>
      </c>
      <c r="G350">
        <v>3725907</v>
      </c>
      <c r="H350">
        <f t="shared" si="5"/>
        <v>0</v>
      </c>
      <c r="I350">
        <f t="array" ref="I350">MIN(IFERROR(FIND(IstNumbers,A350),""))</f>
        <v>16</v>
      </c>
      <c r="J350" s="1" t="e">
        <f>IF([first '# in title]&lt;[pos kw in title],MID([title],[pos kw in title]-6,6),#N/A)</f>
        <v>#N/A</v>
      </c>
      <c r="K350" s="1" t="e">
        <f>IFERROR(MID(SUBSTITUTE([kw rough in title],",","."),FIND("(",[kw rough in title])+1,20),SUBSTITUTE(IFERROR(MID([kw rough in title],FIND(" ",[kw rough in title])+1,20),[kw rough in title]),",","."))</f>
        <v>#N/A</v>
      </c>
      <c r="L350" s="1">
        <f>IFERROR(FIND("kW",[desc]),0)</f>
        <v>0</v>
      </c>
      <c r="M350">
        <f t="array" ref="M350">MIN(IFERROR(FIND(IstNumbers,E350),""))</f>
        <v>0</v>
      </c>
      <c r="N350" s="1" t="b">
        <f>IF([first '# in desc]&lt;[pos kw in desc],MID([desc],[pos kw in desc]-7,7))</f>
        <v>0</v>
      </c>
      <c r="O3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0" s="1" t="str">
        <f>TRIM(IF([first '# in desc]&lt;[pos kw in desc],MID([desc],[pos kw in desc]-6,6),FALSE))</f>
        <v>FALSCH</v>
      </c>
      <c r="Q350" s="1" t="b">
        <f>IF(LEN([manuell])=0,IFERROR([kw fine in title]*1,IFERROR(SUMPRODUCT(COUNTIF(IsDigits,MID([kw in desc],ROW($A$1:$A$150),1)))=LEN([kw in desc]),#N/A)),[manuell])</f>
        <v>0</v>
      </c>
      <c r="R350" s="1" t="str">
        <f>IF([pos kw in title]&gt;0,MID(J350,#REF!,4),IF([first '# in title]&gt;0,MID([title],[first '# in title],3),IF([first '# in title]&gt;0,MID([desc],#REF!,3),VLOOKUP([productid],$G$2:$R$1386,8))))</f>
        <v xml:space="preserve">25 </v>
      </c>
      <c r="S350" s="1" t="e">
        <f>IF([kw in desc]=[kw rough in title],[kw in desc]*1,IFERROR(LEFT([kw_dirty],3)*1,IFERROR(LEFT([kw_dirty],2)*1,"n.a.")))</f>
        <v>#N/A</v>
      </c>
      <c r="T350" s="1"/>
      <c r="U350" s="1" t="e">
        <f>VLOOKUP(Tabelle1[[#This Row],[productid]],Tabelle2[#All],2,FALSE)</f>
        <v>#N/A</v>
      </c>
    </row>
    <row r="351" spans="1:21" hidden="1">
      <c r="A351" t="s">
        <v>626</v>
      </c>
      <c r="B351">
        <v>2668</v>
      </c>
      <c r="C351">
        <v>9701</v>
      </c>
      <c r="D351" t="s">
        <v>627</v>
      </c>
      <c r="E351" t="s">
        <v>9</v>
      </c>
      <c r="F351">
        <v>18406</v>
      </c>
      <c r="G351">
        <v>4027452</v>
      </c>
      <c r="H351">
        <f t="shared" si="5"/>
        <v>38</v>
      </c>
      <c r="I351">
        <f t="array" ref="I351">MIN(IFERROR(FIND(IstNumbers,A351),""))</f>
        <v>26</v>
      </c>
      <c r="J351" s="1" t="str">
        <f>IF([first '# in title]&lt;[pos kw in title],MID([title],[pos kw in title]-6,6),#N/A)</f>
        <v xml:space="preserve">5 (24 </v>
      </c>
      <c r="K351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351" s="1">
        <f>IFERROR(FIND("kW",[desc]),0)</f>
        <v>0</v>
      </c>
      <c r="M351">
        <f t="array" ref="M351">MIN(IFERROR(FIND(IstNumbers,E351),""))</f>
        <v>0</v>
      </c>
      <c r="N351" s="1" t="b">
        <f>IF([first '# in desc]&lt;[pos kw in desc],MID([desc],[pos kw in desc]-7,7))</f>
        <v>0</v>
      </c>
      <c r="O3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1" s="1" t="str">
        <f>TRIM(IF([first '# in desc]&lt;[pos kw in desc],MID([desc],[pos kw in desc]-6,6),FALSE))</f>
        <v>FALSCH</v>
      </c>
      <c r="Q351" s="1">
        <f>IF(LEN([manuell])=0,IFERROR([kw fine in title]*1,IFERROR(SUMPRODUCT(COUNTIF(IsDigits,MID([kw in desc],ROW($A$1:$A$150),1)))=LEN([kw in desc]),#N/A)),[manuell])</f>
        <v>24</v>
      </c>
      <c r="R351" s="1" t="e">
        <f>IF([pos kw in title]&gt;0,MID(J351,#REF!,4),IF([first '# in title]&gt;0,MID([title],[first '# in title],3),IF([first '# in title]&gt;0,MID([desc],#REF!,3),VLOOKUP([productid],$G$2:$R$1386,8))))</f>
        <v>#REF!</v>
      </c>
      <c r="S351" s="1" t="str">
        <f>IF([kw in desc]=[kw rough in title],[kw in desc]*1,IFERROR(LEFT([kw_dirty],3)*1,IFERROR(LEFT([kw_dirty],2)*1,"n.a.")))</f>
        <v>n.a.</v>
      </c>
      <c r="T351" s="1"/>
      <c r="U351" s="1">
        <f>VLOOKUP(Tabelle1[[#This Row],[productid]],Tabelle2[#All],2,FALSE)</f>
        <v>24</v>
      </c>
    </row>
    <row r="352" spans="1:21">
      <c r="A352" t="s">
        <v>541</v>
      </c>
      <c r="B352">
        <v>2393.1</v>
      </c>
      <c r="C352">
        <v>299105</v>
      </c>
      <c r="D352" t="s">
        <v>628</v>
      </c>
      <c r="E352" t="s">
        <v>629</v>
      </c>
      <c r="F352">
        <v>18406</v>
      </c>
      <c r="G352">
        <v>3204125</v>
      </c>
      <c r="H352">
        <f t="shared" si="5"/>
        <v>0</v>
      </c>
      <c r="I352">
        <f t="array" ref="I352">MIN(IFERROR(FIND(IstNumbers,A352),""))</f>
        <v>21</v>
      </c>
      <c r="J352" s="1" t="e">
        <f>IF([first '# in title]&lt;[pos kw in title],MID([title],[pos kw in title]-6,6),#N/A)</f>
        <v>#N/A</v>
      </c>
      <c r="K352" s="1" t="e">
        <f>IFERROR(MID(SUBSTITUTE([kw rough in title],",","."),FIND("(",[kw rough in title])+1,20),SUBSTITUTE(IFERROR(MID([kw rough in title],FIND(" ",[kw rough in title])+1,20),[kw rough in title]),",","."))</f>
        <v>#N/A</v>
      </c>
      <c r="L352" s="1">
        <f>IFERROR(FIND("kW",[desc]),0)</f>
        <v>0</v>
      </c>
      <c r="M352">
        <f t="array" ref="M352">MIN(IFERROR(FIND(IstNumbers,E352),""))</f>
        <v>21</v>
      </c>
      <c r="N352" s="1" t="b">
        <f>IF([first '# in desc]&lt;[pos kw in desc],MID([desc],[pos kw in desc]-7,7))</f>
        <v>0</v>
      </c>
      <c r="O3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2" s="1" t="str">
        <f>TRIM(IF([first '# in desc]&lt;[pos kw in desc],MID([desc],[pos kw in desc]-6,6),FALSE))</f>
        <v>FALSCH</v>
      </c>
      <c r="Q352" s="1" t="b">
        <f>IF(LEN([manuell])=0,IFERROR([kw fine in title]*1,IFERROR(SUMPRODUCT(COUNTIF(IsDigits,MID([kw in desc],ROW($A$1:$A$150),1)))=LEN([kw in desc]),#N/A)),[manuell])</f>
        <v>0</v>
      </c>
      <c r="R352" s="1" t="str">
        <f>IF([pos kw in title]&gt;0,MID(J352,#REF!,4),IF([first '# in title]&gt;0,MID([title],[first '# in title],3),IF([first '# in title]&gt;0,MID([desc],#REF!,3),VLOOKUP([productid],$G$2:$R$1386,8))))</f>
        <v>-24</v>
      </c>
      <c r="S352" s="1" t="e">
        <f>IF([kw in desc]=[kw rough in title],[kw in desc]*1,IFERROR(LEFT([kw_dirty],3)*1,IFERROR(LEFT([kw_dirty],2)*1,"n.a.")))</f>
        <v>#N/A</v>
      </c>
      <c r="T352" s="1"/>
      <c r="U352" s="1" t="e">
        <f>VLOOKUP(Tabelle1[[#This Row],[productid]],Tabelle2[#All],2,FALSE)</f>
        <v>#N/A</v>
      </c>
    </row>
    <row r="353" spans="1:21">
      <c r="A353" t="s">
        <v>577</v>
      </c>
      <c r="B353">
        <v>2362.2600000000002</v>
      </c>
      <c r="C353">
        <v>276812</v>
      </c>
      <c r="D353" t="s">
        <v>630</v>
      </c>
      <c r="E353" t="s">
        <v>631</v>
      </c>
      <c r="F353">
        <v>18406</v>
      </c>
      <c r="G353">
        <v>3132373</v>
      </c>
      <c r="H353">
        <f t="shared" si="5"/>
        <v>0</v>
      </c>
      <c r="I353">
        <f t="array" ref="I353">MIN(IFERROR(FIND(IstNumbers,A353),""))</f>
        <v>24</v>
      </c>
      <c r="J353" s="1" t="e">
        <f>IF([first '# in title]&lt;[pos kw in title],MID([title],[pos kw in title]-6,6),#N/A)</f>
        <v>#N/A</v>
      </c>
      <c r="K353" s="1" t="e">
        <f>IFERROR(MID(SUBSTITUTE([kw rough in title],",","."),FIND("(",[kw rough in title])+1,20),SUBSTITUTE(IFERROR(MID([kw rough in title],FIND(" ",[kw rough in title])+1,20),[kw rough in title]),",","."))</f>
        <v>#N/A</v>
      </c>
      <c r="L353" s="1">
        <f>IFERROR(FIND("kW",[desc]),0)</f>
        <v>0</v>
      </c>
      <c r="M353">
        <f t="array" ref="M353">MIN(IFERROR(FIND(IstNumbers,E353),""))</f>
        <v>29</v>
      </c>
      <c r="N353" s="1" t="b">
        <f>IF([first '# in desc]&lt;[pos kw in desc],MID([desc],[pos kw in desc]-7,7))</f>
        <v>0</v>
      </c>
      <c r="O3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3" s="1" t="str">
        <f>TRIM(IF([first '# in desc]&lt;[pos kw in desc],MID([desc],[pos kw in desc]-6,6),FALSE))</f>
        <v>FALSCH</v>
      </c>
      <c r="Q353" s="1" t="b">
        <f>IF(LEN([manuell])=0,IFERROR([kw fine in title]*1,IFERROR(SUMPRODUCT(COUNTIF(IsDigits,MID([kw in desc],ROW($A$1:$A$150),1)))=LEN([kw in desc]),#N/A)),[manuell])</f>
        <v>0</v>
      </c>
      <c r="R353" s="1" t="str">
        <f>IF([pos kw in title]&gt;0,MID(J353,#REF!,4),IF([first '# in title]&gt;0,MID([title],[first '# in title],3),IF([first '# in title]&gt;0,MID([desc],#REF!,3),VLOOKUP([productid],$G$2:$R$1386,8))))</f>
        <v>172</v>
      </c>
      <c r="S353" s="1" t="e">
        <f>IF([kw in desc]=[kw rough in title],[kw in desc]*1,IFERROR(LEFT([kw_dirty],3)*1,IFERROR(LEFT([kw_dirty],2)*1,"n.a.")))</f>
        <v>#N/A</v>
      </c>
      <c r="T353" s="1"/>
      <c r="U353" s="1">
        <f>VLOOKUP(Tabelle1[[#This Row],[productid]],Tabelle2[#All],2,FALSE)</f>
        <v>24</v>
      </c>
    </row>
    <row r="354" spans="1:21" hidden="1">
      <c r="A354" t="s">
        <v>554</v>
      </c>
      <c r="B354">
        <v>3499.9</v>
      </c>
      <c r="C354">
        <v>273949</v>
      </c>
      <c r="D354" t="s">
        <v>632</v>
      </c>
      <c r="E354" t="s">
        <v>633</v>
      </c>
      <c r="F354">
        <v>18406</v>
      </c>
      <c r="G354">
        <v>4228095</v>
      </c>
      <c r="H354">
        <f t="shared" si="5"/>
        <v>0</v>
      </c>
      <c r="I354">
        <f t="array" ref="I354">MIN(IFERROR(FIND(IstNumbers,A354),""))</f>
        <v>17</v>
      </c>
      <c r="J354" s="1" t="e">
        <f>IF([first '# in title]&lt;[pos kw in title],MID([title],[pos kw in title]-6,6),#N/A)</f>
        <v>#N/A</v>
      </c>
      <c r="K354" s="1" t="e">
        <f>IFERROR(MID(SUBSTITUTE([kw rough in title],",","."),FIND("(",[kw rough in title])+1,20),SUBSTITUTE(IFERROR(MID([kw rough in title],FIND(" ",[kw rough in title])+1,20),[kw rough in title]),",","."))</f>
        <v>#N/A</v>
      </c>
      <c r="L354" s="1">
        <f>IFERROR(FIND("kW",[desc]),0)</f>
        <v>61</v>
      </c>
      <c r="M354">
        <f t="array" ref="M354">MIN(IFERROR(FIND(IstNumbers,E354),""))</f>
        <v>14</v>
      </c>
      <c r="N354" s="1" t="str">
        <f>IF([first '# in desc]&lt;[pos kw in desc],MID([desc],[pos kw in desc]-7,7))</f>
        <v xml:space="preserve">00, 25 </v>
      </c>
      <c r="O354" s="1" t="str">
        <f>IFERROR(SUBSTITUTE(MID([kw rough in desc],FIND("(",[kw rough in desc])+1,20),",","."),IFERROR(SUBSTITUTE(TRIM(SUBSTITUTE(SUBSTITUTE(MID([kw rough in desc],FIND(" ",TRIM([kw rough in desc]))+1,20),"""",""),"/","")),",","."),#N/A))</f>
        <v>25</v>
      </c>
      <c r="P354" s="1" t="str">
        <f>TRIM(IF([first '# in desc]&lt;[pos kw in desc],MID([desc],[pos kw in desc]-6,6),FALSE))</f>
        <v>0, 25</v>
      </c>
      <c r="Q354" s="1" t="b">
        <f>IF(LEN([manuell])=0,IFERROR([kw fine in title]*1,IFERROR(SUMPRODUCT(COUNTIF(IsDigits,MID([kw in desc],ROW($A$1:$A$150),1)))=LEN([kw in desc]),#N/A)),[manuell])</f>
        <v>0</v>
      </c>
      <c r="R354" s="1" t="str">
        <f>IF([pos kw in title]&gt;0,MID(J354,#REF!,4),IF([first '# in title]&gt;0,MID([title],[first '# in title],3),IF([first '# in title]&gt;0,MID([desc],#REF!,3),VLOOKUP([productid],$G$2:$R$1386,8))))</f>
        <v>-Pa</v>
      </c>
      <c r="S354" s="1" t="e">
        <f>IF([kw in desc]=[kw rough in title],[kw in desc]*1,IFERROR(LEFT([kw_dirty],3)*1,IFERROR(LEFT([kw_dirty],2)*1,"n.a.")))</f>
        <v>#N/A</v>
      </c>
      <c r="T354" s="1"/>
      <c r="U354" s="1">
        <f>VLOOKUP(Tabelle1[[#This Row],[productid]],Tabelle2[#All],2,FALSE)</f>
        <v>25</v>
      </c>
    </row>
    <row r="355" spans="1:21">
      <c r="A355" t="s">
        <v>544</v>
      </c>
      <c r="B355">
        <v>1984.04</v>
      </c>
      <c r="C355">
        <v>299105</v>
      </c>
      <c r="D355" t="s">
        <v>634</v>
      </c>
      <c r="E355" t="s">
        <v>635</v>
      </c>
      <c r="F355">
        <v>18406</v>
      </c>
      <c r="G355">
        <v>1083711</v>
      </c>
      <c r="H355">
        <f t="shared" si="5"/>
        <v>0</v>
      </c>
      <c r="I355">
        <f t="array" ref="I355">MIN(IFERROR(FIND(IstNumbers,A355),""))</f>
        <v>21</v>
      </c>
      <c r="J355" s="1" t="e">
        <f>IF([first '# in title]&lt;[pos kw in title],MID([title],[pos kw in title]-6,6),#N/A)</f>
        <v>#N/A</v>
      </c>
      <c r="K355" s="1" t="e">
        <f>IFERROR(MID(SUBSTITUTE([kw rough in title],",","."),FIND("(",[kw rough in title])+1,20),SUBSTITUTE(IFERROR(MID([kw rough in title],FIND(" ",[kw rough in title])+1,20),[kw rough in title]),",","."))</f>
        <v>#N/A</v>
      </c>
      <c r="L355" s="1">
        <f>IFERROR(FIND("kW",[desc]),0)</f>
        <v>0</v>
      </c>
      <c r="M355">
        <f t="array" ref="M355">MIN(IFERROR(FIND(IstNumbers,E355),""))</f>
        <v>21</v>
      </c>
      <c r="N355" s="1" t="b">
        <f>IF([first '# in desc]&lt;[pos kw in desc],MID([desc],[pos kw in desc]-7,7))</f>
        <v>0</v>
      </c>
      <c r="O3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" s="1" t="str">
        <f>TRIM(IF([first '# in desc]&lt;[pos kw in desc],MID([desc],[pos kw in desc]-6,6),FALSE))</f>
        <v>FALSCH</v>
      </c>
      <c r="Q355" s="1" t="b">
        <f>IF(LEN([manuell])=0,IFERROR([kw fine in title]*1,IFERROR(SUMPRODUCT(COUNTIF(IsDigits,MID([kw in desc],ROW($A$1:$A$150),1)))=LEN([kw in desc]),#N/A)),[manuell])</f>
        <v>0</v>
      </c>
      <c r="R355" s="1" t="str">
        <f>IF([pos kw in title]&gt;0,MID(J355,#REF!,4),IF([first '# in title]&gt;0,MID([title],[first '# in title],3),IF([first '# in title]&gt;0,MID([desc],#REF!,3),VLOOKUP([productid],$G$2:$R$1386,8))))</f>
        <v>-35</v>
      </c>
      <c r="S355" s="1" t="e">
        <f>IF([kw in desc]=[kw rough in title],[kw in desc]*1,IFERROR(LEFT([kw_dirty],3)*1,IFERROR(LEFT([kw_dirty],2)*1,"n.a.")))</f>
        <v>#N/A</v>
      </c>
      <c r="T355" s="1"/>
      <c r="U355" s="1" t="e">
        <f>VLOOKUP(Tabelle1[[#This Row],[productid]],Tabelle2[#All],2,FALSE)</f>
        <v>#N/A</v>
      </c>
    </row>
    <row r="356" spans="1:21">
      <c r="A356" t="s">
        <v>533</v>
      </c>
      <c r="B356">
        <v>2848.12</v>
      </c>
      <c r="C356">
        <v>276812</v>
      </c>
      <c r="D356" t="s">
        <v>636</v>
      </c>
      <c r="E356" t="s">
        <v>637</v>
      </c>
      <c r="F356">
        <v>18406</v>
      </c>
      <c r="G356">
        <v>4716477</v>
      </c>
      <c r="H356">
        <f t="shared" si="5"/>
        <v>0</v>
      </c>
      <c r="I356">
        <f t="array" ref="I356">MIN(IFERROR(FIND(IstNumbers,A356),""))</f>
        <v>21</v>
      </c>
      <c r="J356" s="1" t="e">
        <f>IF([first '# in title]&lt;[pos kw in title],MID([title],[pos kw in title]-6,6),#N/A)</f>
        <v>#N/A</v>
      </c>
      <c r="K356" s="1" t="e">
        <f>IFERROR(MID(SUBSTITUTE([kw rough in title],",","."),FIND("(",[kw rough in title])+1,20),SUBSTITUTE(IFERROR(MID([kw rough in title],FIND(" ",[kw rough in title])+1,20),[kw rough in title]),",","."))</f>
        <v>#N/A</v>
      </c>
      <c r="L356" s="1">
        <f>IFERROR(FIND("kW",[desc]),0)</f>
        <v>0</v>
      </c>
      <c r="M356">
        <f t="array" ref="M356">MIN(IFERROR(FIND(IstNumbers,E356),""))</f>
        <v>35</v>
      </c>
      <c r="N356" s="1" t="b">
        <f>IF([first '# in desc]&lt;[pos kw in desc],MID([desc],[pos kw in desc]-7,7))</f>
        <v>0</v>
      </c>
      <c r="O3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6" s="1" t="str">
        <f>TRIM(IF([first '# in desc]&lt;[pos kw in desc],MID([desc],[pos kw in desc]-6,6),FALSE))</f>
        <v>FALSCH</v>
      </c>
      <c r="Q356" s="1" t="b">
        <f>IF(LEN([manuell])=0,IFERROR([kw fine in title]*1,IFERROR(SUMPRODUCT(COUNTIF(IsDigits,MID([kw in desc],ROW($A$1:$A$150),1)))=LEN([kw in desc]),#N/A)),[manuell])</f>
        <v>0</v>
      </c>
      <c r="R356" s="1" t="str">
        <f>IF([pos kw in title]&gt;0,MID(J356,#REF!,4),IF([first '# in title]&gt;0,MID([title],[first '# in title],3),IF([first '# in title]&gt;0,MID([desc],#REF!,3),VLOOKUP([productid],$G$2:$R$1386,8))))</f>
        <v>-2K</v>
      </c>
      <c r="S356" s="1" t="e">
        <f>IF([kw in desc]=[kw rough in title],[kw in desc]*1,IFERROR(LEFT([kw_dirty],3)*1,IFERROR(LEFT([kw_dirty],2)*1,"n.a.")))</f>
        <v>#N/A</v>
      </c>
      <c r="T356" s="1"/>
      <c r="U356" s="1">
        <f>VLOOKUP(Tabelle1[[#This Row],[productid]],Tabelle2[#All],2,FALSE)</f>
        <v>24</v>
      </c>
    </row>
    <row r="357" spans="1:21">
      <c r="A357" t="s">
        <v>549</v>
      </c>
      <c r="B357">
        <v>1833.78</v>
      </c>
      <c r="C357">
        <v>299105</v>
      </c>
      <c r="D357" t="s">
        <v>638</v>
      </c>
      <c r="E357" t="s">
        <v>639</v>
      </c>
      <c r="F357">
        <v>18406</v>
      </c>
      <c r="G357">
        <v>2919604</v>
      </c>
      <c r="H357">
        <f t="shared" si="5"/>
        <v>0</v>
      </c>
      <c r="I357">
        <f t="array" ref="I357">MIN(IFERROR(FIND(IstNumbers,A357),""))</f>
        <v>21</v>
      </c>
      <c r="J357" s="1" t="e">
        <f>IF([first '# in title]&lt;[pos kw in title],MID([title],[pos kw in title]-6,6),#N/A)</f>
        <v>#N/A</v>
      </c>
      <c r="K357" s="1" t="e">
        <f>IFERROR(MID(SUBSTITUTE([kw rough in title],",","."),FIND("(",[kw rough in title])+1,20),SUBSTITUTE(IFERROR(MID([kw rough in title],FIND(" ",[kw rough in title])+1,20),[kw rough in title]),",","."))</f>
        <v>#N/A</v>
      </c>
      <c r="L357" s="1">
        <f>IFERROR(FIND("kW",[desc]),0)</f>
        <v>0</v>
      </c>
      <c r="M357">
        <f t="array" ref="M357">MIN(IFERROR(FIND(IstNumbers,E357),""))</f>
        <v>39</v>
      </c>
      <c r="N357" s="1" t="b">
        <f>IF([first '# in desc]&lt;[pos kw in desc],MID([desc],[pos kw in desc]-7,7))</f>
        <v>0</v>
      </c>
      <c r="O3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7" s="1" t="str">
        <f>TRIM(IF([first '# in desc]&lt;[pos kw in desc],MID([desc],[pos kw in desc]-6,6),FALSE))</f>
        <v>FALSCH</v>
      </c>
      <c r="Q357" s="1" t="b">
        <f>IF(LEN([manuell])=0,IFERROR([kw fine in title]*1,IFERROR(SUMPRODUCT(COUNTIF(IsDigits,MID([kw in desc],ROW($A$1:$A$150),1)))=LEN([kw in desc]),#N/A)),[manuell])</f>
        <v>0</v>
      </c>
      <c r="R357" s="1" t="str">
        <f>IF([pos kw in title]&gt;0,MID(J357,#REF!,4),IF([first '# in title]&gt;0,MID([title],[first '# in title],3),IF([first '# in title]&gt;0,MID([desc],#REF!,3),VLOOKUP([productid],$G$2:$R$1386,8))))</f>
        <v>-K</v>
      </c>
      <c r="S357" s="1" t="e">
        <f>IF([kw in desc]=[kw rough in title],[kw in desc]*1,IFERROR(LEFT([kw_dirty],3)*1,IFERROR(LEFT([kw_dirty],2)*1,"n.a.")))</f>
        <v>#N/A</v>
      </c>
      <c r="T357" s="1"/>
      <c r="U357" s="1" t="e">
        <f>VLOOKUP(Tabelle1[[#This Row],[productid]],Tabelle2[#All],2,FALSE)</f>
        <v>#N/A</v>
      </c>
    </row>
    <row r="358" spans="1:21" hidden="1">
      <c r="A358" t="s">
        <v>640</v>
      </c>
      <c r="B358">
        <v>4434</v>
      </c>
      <c r="C358">
        <v>288366</v>
      </c>
      <c r="D358" t="s">
        <v>641</v>
      </c>
      <c r="E358" t="s">
        <v>642</v>
      </c>
      <c r="F358">
        <v>18406</v>
      </c>
      <c r="G358">
        <v>4258562</v>
      </c>
      <c r="H358">
        <f t="shared" si="5"/>
        <v>30</v>
      </c>
      <c r="I358">
        <f t="array" ref="I358">MIN(IFERROR(FIND(IstNumbers,A358),""))</f>
        <v>20</v>
      </c>
      <c r="J358" s="1" t="str">
        <f>IF([first '# in title]&lt;[pos kw in title],MID([title],[pos kw in title]-6,6),#N/A)</f>
        <v xml:space="preserve">F (11 </v>
      </c>
      <c r="K358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358" s="1">
        <f>IFERROR(FIND("kW",[desc]),0)</f>
        <v>85</v>
      </c>
      <c r="M358">
        <f t="array" ref="M358">MIN(IFERROR(FIND(IstNumbers,E358),""))</f>
        <v>24</v>
      </c>
      <c r="N358" s="1" t="str">
        <f>IF([first '# in desc]&lt;[pos kw in desc],MID([desc],[pos kw in desc]-7,7))</f>
        <v xml:space="preserve">- 11,0 </v>
      </c>
      <c r="O358" s="1" t="str">
        <f>IFERROR(SUBSTITUTE(MID([kw rough in desc],FIND("(",[kw rough in desc])+1,20),",","."),IFERROR(SUBSTITUTE(TRIM(SUBSTITUTE(SUBSTITUTE(MID([kw rough in desc],FIND(" ",TRIM([kw rough in desc]))+1,20),"""",""),"/","")),",","."),#N/A))</f>
        <v>11.0</v>
      </c>
      <c r="P358" s="1" t="str">
        <f>TRIM(IF([first '# in desc]&lt;[pos kw in desc],MID([desc],[pos kw in desc]-6,6),FALSE))</f>
        <v>11,0</v>
      </c>
      <c r="Q358" s="1">
        <f>IF(LEN([manuell])=0,IFERROR([kw fine in title]*1,IFERROR(SUMPRODUCT(COUNTIF(IsDigits,MID([kw in desc],ROW($A$1:$A$150),1)))=LEN([kw in desc]),#N/A)),[manuell])</f>
        <v>11</v>
      </c>
      <c r="R358" s="1" t="e">
        <f>IF([pos kw in title]&gt;0,MID(J358,#REF!,4),IF([first '# in title]&gt;0,MID([title],[first '# in title],3),IF([first '# in title]&gt;0,MID([desc],#REF!,3),VLOOKUP([productid],$G$2:$R$1386,8))))</f>
        <v>#REF!</v>
      </c>
      <c r="S358" s="1" t="str">
        <f>IF([kw in desc]=[kw rough in title],[kw in desc]*1,IFERROR(LEFT([kw_dirty],3)*1,IFERROR(LEFT([kw_dirty],2)*1,"n.a.")))</f>
        <v>n.a.</v>
      </c>
      <c r="T358" s="1"/>
      <c r="U358" s="1">
        <f>VLOOKUP(Tabelle1[[#This Row],[productid]],Tabelle2[#All],2,FALSE)</f>
        <v>11</v>
      </c>
    </row>
    <row r="359" spans="1:21" hidden="1">
      <c r="A359" t="s">
        <v>563</v>
      </c>
      <c r="B359">
        <v>2960</v>
      </c>
      <c r="C359">
        <v>9701</v>
      </c>
      <c r="D359" t="s">
        <v>643</v>
      </c>
      <c r="E359" t="s">
        <v>9</v>
      </c>
      <c r="F359">
        <v>18406</v>
      </c>
      <c r="G359">
        <v>3497887</v>
      </c>
      <c r="H359">
        <f t="shared" si="5"/>
        <v>55</v>
      </c>
      <c r="I359">
        <f t="array" ref="I359">MIN(IFERROR(FIND(IstNumbers,A359),""))</f>
        <v>29</v>
      </c>
      <c r="J359" s="1" t="str">
        <f>IF([first '# in title]&lt;[pos kw in title],MID([title],[pos kw in title]-6,6),#N/A)</f>
        <v xml:space="preserve">L (42 </v>
      </c>
      <c r="K35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9" s="1">
        <f>IFERROR(FIND("kW",[desc]),0)</f>
        <v>0</v>
      </c>
      <c r="M359">
        <f t="array" ref="M359">MIN(IFERROR(FIND(IstNumbers,E359),""))</f>
        <v>0</v>
      </c>
      <c r="N359" s="1" t="b">
        <f>IF([first '# in desc]&lt;[pos kw in desc],MID([desc],[pos kw in desc]-7,7))</f>
        <v>0</v>
      </c>
      <c r="O3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9" s="1" t="str">
        <f>TRIM(IF([first '# in desc]&lt;[pos kw in desc],MID([desc],[pos kw in desc]-6,6),FALSE))</f>
        <v>FALSCH</v>
      </c>
      <c r="Q359" s="1">
        <f>IF(LEN([manuell])=0,IFERROR([kw fine in title]*1,IFERROR(SUMPRODUCT(COUNTIF(IsDigits,MID([kw in desc],ROW($A$1:$A$150),1)))=LEN([kw in desc]),#N/A)),[manuell])</f>
        <v>42</v>
      </c>
      <c r="R359" s="1" t="e">
        <f>IF([pos kw in title]&gt;0,MID(J359,#REF!,4),IF([first '# in title]&gt;0,MID([title],[first '# in title],3),IF([first '# in title]&gt;0,MID([desc],#REF!,3),VLOOKUP([productid],$G$2:$R$1386,8))))</f>
        <v>#REF!</v>
      </c>
      <c r="S359" s="1" t="str">
        <f>IF([kw in desc]=[kw rough in title],[kw in desc]*1,IFERROR(LEFT([kw_dirty],3)*1,IFERROR(LEFT([kw_dirty],2)*1,"n.a.")))</f>
        <v>n.a.</v>
      </c>
      <c r="T359" s="1"/>
      <c r="U359" s="1">
        <f>VLOOKUP(Tabelle1[[#This Row],[productid]],Tabelle2[#All],2,FALSE)</f>
        <v>42</v>
      </c>
    </row>
    <row r="360" spans="1:21" hidden="1">
      <c r="A360" t="s">
        <v>626</v>
      </c>
      <c r="B360">
        <v>2738</v>
      </c>
      <c r="C360">
        <v>9701</v>
      </c>
      <c r="D360" t="s">
        <v>644</v>
      </c>
      <c r="E360" t="s">
        <v>9</v>
      </c>
      <c r="F360">
        <v>18406</v>
      </c>
      <c r="G360">
        <v>4027452</v>
      </c>
      <c r="H360">
        <f t="shared" si="5"/>
        <v>38</v>
      </c>
      <c r="I360">
        <f t="array" ref="I360">MIN(IFERROR(FIND(IstNumbers,A360),""))</f>
        <v>26</v>
      </c>
      <c r="J360" s="1" t="str">
        <f>IF([first '# in title]&lt;[pos kw in title],MID([title],[pos kw in title]-6,6),#N/A)</f>
        <v xml:space="preserve">5 (24 </v>
      </c>
      <c r="K360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360" s="1">
        <f>IFERROR(FIND("kW",[desc]),0)</f>
        <v>0</v>
      </c>
      <c r="M360">
        <f t="array" ref="M360">MIN(IFERROR(FIND(IstNumbers,E360),""))</f>
        <v>0</v>
      </c>
      <c r="N360" s="1" t="b">
        <f>IF([first '# in desc]&lt;[pos kw in desc],MID([desc],[pos kw in desc]-7,7))</f>
        <v>0</v>
      </c>
      <c r="O3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0" s="1" t="str">
        <f>TRIM(IF([first '# in desc]&lt;[pos kw in desc],MID([desc],[pos kw in desc]-6,6),FALSE))</f>
        <v>FALSCH</v>
      </c>
      <c r="Q360" s="1">
        <f>IF(LEN([manuell])=0,IFERROR([kw fine in title]*1,IFERROR(SUMPRODUCT(COUNTIF(IsDigits,MID([kw in desc],ROW($A$1:$A$150),1)))=LEN([kw in desc]),#N/A)),[manuell])</f>
        <v>24</v>
      </c>
      <c r="R360" s="1" t="e">
        <f>IF([pos kw in title]&gt;0,MID(J360,#REF!,4),IF([first '# in title]&gt;0,MID([title],[first '# in title],3),IF([first '# in title]&gt;0,MID([desc],#REF!,3),VLOOKUP([productid],$G$2:$R$1386,8))))</f>
        <v>#REF!</v>
      </c>
      <c r="S360" s="1" t="str">
        <f>IF([kw in desc]=[kw rough in title],[kw in desc]*1,IFERROR(LEFT([kw_dirty],3)*1,IFERROR(LEFT([kw_dirty],2)*1,"n.a.")))</f>
        <v>n.a.</v>
      </c>
      <c r="T360" s="1"/>
      <c r="U360" s="1">
        <f>VLOOKUP(Tabelle1[[#This Row],[productid]],Tabelle2[#All],2,FALSE)</f>
        <v>24</v>
      </c>
    </row>
    <row r="361" spans="1:21">
      <c r="A361" t="s">
        <v>541</v>
      </c>
      <c r="B361">
        <v>2397.65</v>
      </c>
      <c r="C361">
        <v>276812</v>
      </c>
      <c r="D361" t="s">
        <v>645</v>
      </c>
      <c r="E361" t="s">
        <v>646</v>
      </c>
      <c r="F361">
        <v>18406</v>
      </c>
      <c r="G361">
        <v>3204125</v>
      </c>
      <c r="H361">
        <f t="shared" si="5"/>
        <v>0</v>
      </c>
      <c r="I361">
        <f t="array" ref="I361">MIN(IFERROR(FIND(IstNumbers,A361),""))</f>
        <v>21</v>
      </c>
      <c r="J361" s="1" t="e">
        <f>IF([first '# in title]&lt;[pos kw in title],MID([title],[pos kw in title]-6,6),#N/A)</f>
        <v>#N/A</v>
      </c>
      <c r="K361" s="1" t="e">
        <f>IFERROR(MID(SUBSTITUTE([kw rough in title],",","."),FIND("(",[kw rough in title])+1,20),SUBSTITUTE(IFERROR(MID([kw rough in title],FIND(" ",[kw rough in title])+1,20),[kw rough in title]),",","."))</f>
        <v>#N/A</v>
      </c>
      <c r="L361" s="1">
        <f>IFERROR(FIND("kW",[desc]),0)</f>
        <v>0</v>
      </c>
      <c r="M361">
        <f t="array" ref="M361">MIN(IFERROR(FIND(IstNumbers,E361),""))</f>
        <v>36</v>
      </c>
      <c r="N361" s="1" t="b">
        <f>IF([first '# in desc]&lt;[pos kw in desc],MID([desc],[pos kw in desc]-7,7))</f>
        <v>0</v>
      </c>
      <c r="O3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1" s="1" t="str">
        <f>TRIM(IF([first '# in desc]&lt;[pos kw in desc],MID([desc],[pos kw in desc]-6,6),FALSE))</f>
        <v>FALSCH</v>
      </c>
      <c r="Q361" s="1" t="b">
        <f>IF(LEN([manuell])=0,IFERROR([kw fine in title]*1,IFERROR(SUMPRODUCT(COUNTIF(IsDigits,MID([kw in desc],ROW($A$1:$A$150),1)))=LEN([kw in desc]),#N/A)),[manuell])</f>
        <v>0</v>
      </c>
      <c r="R361" s="1" t="str">
        <f>IF([pos kw in title]&gt;0,MID(J361,#REF!,4),IF([first '# in title]&gt;0,MID([title],[first '# in title],3),IF([first '# in title]&gt;0,MID([desc],#REF!,3),VLOOKUP([productid],$G$2:$R$1386,8))))</f>
        <v>-24</v>
      </c>
      <c r="S361" s="1" t="e">
        <f>IF([kw in desc]=[kw rough in title],[kw in desc]*1,IFERROR(LEFT([kw_dirty],3)*1,IFERROR(LEFT([kw_dirty],2)*1,"n.a.")))</f>
        <v>#N/A</v>
      </c>
      <c r="T361" s="1"/>
      <c r="U361" s="1" t="e">
        <f>VLOOKUP(Tabelle1[[#This Row],[productid]],Tabelle2[#All],2,FALSE)</f>
        <v>#N/A</v>
      </c>
    </row>
    <row r="362" spans="1:21" hidden="1">
      <c r="A362" t="s">
        <v>554</v>
      </c>
      <c r="B362">
        <v>3699.9</v>
      </c>
      <c r="C362">
        <v>273949</v>
      </c>
      <c r="D362" t="s">
        <v>647</v>
      </c>
      <c r="E362" t="s">
        <v>648</v>
      </c>
      <c r="F362">
        <v>18406</v>
      </c>
      <c r="G362">
        <v>4228095</v>
      </c>
      <c r="H362">
        <f t="shared" si="5"/>
        <v>0</v>
      </c>
      <c r="I362">
        <f t="array" ref="I362">MIN(IFERROR(FIND(IstNumbers,A362),""))</f>
        <v>17</v>
      </c>
      <c r="J362" s="1" t="e">
        <f>IF([first '# in title]&lt;[pos kw in title],MID([title],[pos kw in title]-6,6),#N/A)</f>
        <v>#N/A</v>
      </c>
      <c r="K362" s="1" t="e">
        <f>IFERROR(MID(SUBSTITUTE([kw rough in title],",","."),FIND("(",[kw rough in title])+1,20),SUBSTITUTE(IFERROR(MID([kw rough in title],FIND(" ",[kw rough in title])+1,20),[kw rough in title]),",","."))</f>
        <v>#N/A</v>
      </c>
      <c r="L362" s="1">
        <f>IFERROR(FIND("kW",[desc]),0)</f>
        <v>61</v>
      </c>
      <c r="M362">
        <f t="array" ref="M362">MIN(IFERROR(FIND(IstNumbers,E362),""))</f>
        <v>14</v>
      </c>
      <c r="N362" s="1" t="str">
        <f>IF([first '# in desc]&lt;[pos kw in desc],MID([desc],[pos kw in desc]-7,7))</f>
        <v xml:space="preserve">00, 25 </v>
      </c>
      <c r="O362" s="1" t="str">
        <f>IFERROR(SUBSTITUTE(MID([kw rough in desc],FIND("(",[kw rough in desc])+1,20),",","."),IFERROR(SUBSTITUTE(TRIM(SUBSTITUTE(SUBSTITUTE(MID([kw rough in desc],FIND(" ",TRIM([kw rough in desc]))+1,20),"""",""),"/","")),",","."),#N/A))</f>
        <v>25</v>
      </c>
      <c r="P362" s="1" t="str">
        <f>TRIM(IF([first '# in desc]&lt;[pos kw in desc],MID([desc],[pos kw in desc]-6,6),FALSE))</f>
        <v>0, 25</v>
      </c>
      <c r="Q362" s="1" t="b">
        <f>IF(LEN([manuell])=0,IFERROR([kw fine in title]*1,IFERROR(SUMPRODUCT(COUNTIF(IsDigits,MID([kw in desc],ROW($A$1:$A$150),1)))=LEN([kw in desc]),#N/A)),[manuell])</f>
        <v>0</v>
      </c>
      <c r="R362" s="1" t="str">
        <f>IF([pos kw in title]&gt;0,MID(J362,#REF!,4),IF([first '# in title]&gt;0,MID([title],[first '# in title],3),IF([first '# in title]&gt;0,MID([desc],#REF!,3),VLOOKUP([productid],$G$2:$R$1386,8))))</f>
        <v>-Pa</v>
      </c>
      <c r="S362" s="1" t="e">
        <f>IF([kw in desc]=[kw rough in title],[kw in desc]*1,IFERROR(LEFT([kw_dirty],3)*1,IFERROR(LEFT([kw_dirty],2)*1,"n.a.")))</f>
        <v>#N/A</v>
      </c>
      <c r="T362" s="1"/>
      <c r="U362" s="1">
        <f>VLOOKUP(Tabelle1[[#This Row],[productid]],Tabelle2[#All],2,FALSE)</f>
        <v>25</v>
      </c>
    </row>
    <row r="363" spans="1:21">
      <c r="A363" t="s">
        <v>544</v>
      </c>
      <c r="B363">
        <v>2006.32</v>
      </c>
      <c r="C363">
        <v>299105</v>
      </c>
      <c r="D363" t="s">
        <v>649</v>
      </c>
      <c r="E363" t="s">
        <v>650</v>
      </c>
      <c r="F363">
        <v>18406</v>
      </c>
      <c r="G363">
        <v>1083711</v>
      </c>
      <c r="H363">
        <f t="shared" si="5"/>
        <v>0</v>
      </c>
      <c r="I363">
        <f t="array" ref="I363">MIN(IFERROR(FIND(IstNumbers,A363),""))</f>
        <v>21</v>
      </c>
      <c r="J363" s="1" t="e">
        <f>IF([first '# in title]&lt;[pos kw in title],MID([title],[pos kw in title]-6,6),#N/A)</f>
        <v>#N/A</v>
      </c>
      <c r="K363" s="1" t="e">
        <f>IFERROR(MID(SUBSTITUTE([kw rough in title],",","."),FIND("(",[kw rough in title])+1,20),SUBSTITUTE(IFERROR(MID([kw rough in title],FIND(" ",[kw rough in title])+1,20),[kw rough in title]),",","."))</f>
        <v>#N/A</v>
      </c>
      <c r="L363" s="1">
        <f>IFERROR(FIND("kW",[desc]),0)</f>
        <v>0</v>
      </c>
      <c r="M363">
        <f t="array" ref="M363">MIN(IFERROR(FIND(IstNumbers,E363),""))</f>
        <v>21</v>
      </c>
      <c r="N363" s="1" t="b">
        <f>IF([first '# in desc]&lt;[pos kw in desc],MID([desc],[pos kw in desc]-7,7))</f>
        <v>0</v>
      </c>
      <c r="O3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3" s="1" t="str">
        <f>TRIM(IF([first '# in desc]&lt;[pos kw in desc],MID([desc],[pos kw in desc]-6,6),FALSE))</f>
        <v>FALSCH</v>
      </c>
      <c r="Q363" s="1" t="b">
        <f>IF(LEN([manuell])=0,IFERROR([kw fine in title]*1,IFERROR(SUMPRODUCT(COUNTIF(IsDigits,MID([kw in desc],ROW($A$1:$A$150),1)))=LEN([kw in desc]),#N/A)),[manuell])</f>
        <v>0</v>
      </c>
      <c r="R363" s="1" t="str">
        <f>IF([pos kw in title]&gt;0,MID(J363,#REF!,4),IF([first '# in title]&gt;0,MID([title],[first '# in title],3),IF([first '# in title]&gt;0,MID([desc],#REF!,3),VLOOKUP([productid],$G$2:$R$1386,8))))</f>
        <v>-35</v>
      </c>
      <c r="S363" s="1" t="e">
        <f>IF([kw in desc]=[kw rough in title],[kw in desc]*1,IFERROR(LEFT([kw_dirty],3)*1,IFERROR(LEFT([kw_dirty],2)*1,"n.a.")))</f>
        <v>#N/A</v>
      </c>
      <c r="T363" s="1"/>
      <c r="U363" s="1" t="e">
        <f>VLOOKUP(Tabelle1[[#This Row],[productid]],Tabelle2[#All],2,FALSE)</f>
        <v>#N/A</v>
      </c>
    </row>
    <row r="364" spans="1:21">
      <c r="A364" t="s">
        <v>549</v>
      </c>
      <c r="B364">
        <v>1867.17</v>
      </c>
      <c r="C364">
        <v>299105</v>
      </c>
      <c r="D364" t="s">
        <v>651</v>
      </c>
      <c r="E364" t="s">
        <v>652</v>
      </c>
      <c r="F364">
        <v>18406</v>
      </c>
      <c r="G364">
        <v>2919604</v>
      </c>
      <c r="H364">
        <f t="shared" si="5"/>
        <v>0</v>
      </c>
      <c r="I364">
        <f t="array" ref="I364">MIN(IFERROR(FIND(IstNumbers,A364),""))</f>
        <v>21</v>
      </c>
      <c r="J364" s="1" t="e">
        <f>IF([first '# in title]&lt;[pos kw in title],MID([title],[pos kw in title]-6,6),#N/A)</f>
        <v>#N/A</v>
      </c>
      <c r="K364" s="1" t="e">
        <f>IFERROR(MID(SUBSTITUTE([kw rough in title],",","."),FIND("(",[kw rough in title])+1,20),SUBSTITUTE(IFERROR(MID([kw rough in title],FIND(" ",[kw rough in title])+1,20),[kw rough in title]),",","."))</f>
        <v>#N/A</v>
      </c>
      <c r="L364" s="1">
        <f>IFERROR(FIND("kW",[desc]),0)</f>
        <v>0</v>
      </c>
      <c r="M364">
        <f t="array" ref="M364">MIN(IFERROR(FIND(IstNumbers,E364),""))</f>
        <v>39</v>
      </c>
      <c r="N364" s="1" t="b">
        <f>IF([first '# in desc]&lt;[pos kw in desc],MID([desc],[pos kw in desc]-7,7))</f>
        <v>0</v>
      </c>
      <c r="O3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4" s="1" t="str">
        <f>TRIM(IF([first '# in desc]&lt;[pos kw in desc],MID([desc],[pos kw in desc]-6,6),FALSE))</f>
        <v>FALSCH</v>
      </c>
      <c r="Q364" s="1" t="b">
        <f>IF(LEN([manuell])=0,IFERROR([kw fine in title]*1,IFERROR(SUMPRODUCT(COUNTIF(IsDigits,MID([kw in desc],ROW($A$1:$A$150),1)))=LEN([kw in desc]),#N/A)),[manuell])</f>
        <v>0</v>
      </c>
      <c r="R364" s="1" t="str">
        <f>IF([pos kw in title]&gt;0,MID(J364,#REF!,4),IF([first '# in title]&gt;0,MID([title],[first '# in title],3),IF([first '# in title]&gt;0,MID([desc],#REF!,3),VLOOKUP([productid],$G$2:$R$1386,8))))</f>
        <v>-K</v>
      </c>
      <c r="S364" s="1" t="e">
        <f>IF([kw in desc]=[kw rough in title],[kw in desc]*1,IFERROR(LEFT([kw_dirty],3)*1,IFERROR(LEFT([kw_dirty],2)*1,"n.a.")))</f>
        <v>#N/A</v>
      </c>
      <c r="T364" s="1"/>
      <c r="U364" s="1" t="e">
        <f>VLOOKUP(Tabelle1[[#This Row],[productid]],Tabelle2[#All],2,FALSE)</f>
        <v>#N/A</v>
      </c>
    </row>
    <row r="365" spans="1:21" hidden="1">
      <c r="A365" t="s">
        <v>601</v>
      </c>
      <c r="B365">
        <v>4465</v>
      </c>
      <c r="C365">
        <v>289859</v>
      </c>
      <c r="D365" t="s">
        <v>653</v>
      </c>
      <c r="E365" t="s">
        <v>654</v>
      </c>
      <c r="F365">
        <v>18406</v>
      </c>
      <c r="G365">
        <v>4258562</v>
      </c>
      <c r="H365">
        <f t="shared" si="5"/>
        <v>30</v>
      </c>
      <c r="I365">
        <f t="array" ref="I365">MIN(IFERROR(FIND(IstNumbers,A365),""))</f>
        <v>20</v>
      </c>
      <c r="J365" s="1" t="str">
        <f>IF([first '# in title]&lt;[pos kw in title],MID([title],[pos kw in title]-6,6),#N/A)</f>
        <v xml:space="preserve">F (11 </v>
      </c>
      <c r="K365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365" s="1">
        <f>IFERROR(FIND("kW",[desc]),0)</f>
        <v>53</v>
      </c>
      <c r="M365">
        <f t="array" ref="M365">MIN(IFERROR(FIND(IstNumbers,E365),""))</f>
        <v>24</v>
      </c>
      <c r="N365" s="1" t="str">
        <f>IF([first '# in desc]&lt;[pos kw in desc],MID([desc],[pos kw in desc]-7,7))</f>
        <v xml:space="preserve">me, 11 </v>
      </c>
      <c r="O365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365" s="1" t="str">
        <f>TRIM(IF([first '# in desc]&lt;[pos kw in desc],MID([desc],[pos kw in desc]-6,6),FALSE))</f>
        <v>e, 11</v>
      </c>
      <c r="Q365" s="1">
        <f>IF(LEN([manuell])=0,IFERROR([kw fine in title]*1,IFERROR(SUMPRODUCT(COUNTIF(IsDigits,MID([kw in desc],ROW($A$1:$A$150),1)))=LEN([kw in desc]),#N/A)),[manuell])</f>
        <v>11</v>
      </c>
      <c r="R365" s="1" t="e">
        <f>IF([pos kw in title]&gt;0,MID(J365,#REF!,4),IF([first '# in title]&gt;0,MID([title],[first '# in title],3),IF([first '# in title]&gt;0,MID([desc],#REF!,3),VLOOKUP([productid],$G$2:$R$1386,8))))</f>
        <v>#REF!</v>
      </c>
      <c r="S365" s="1" t="str">
        <f>IF([kw in desc]=[kw rough in title],[kw in desc]*1,IFERROR(LEFT([kw_dirty],3)*1,IFERROR(LEFT([kw_dirty],2)*1,"n.a.")))</f>
        <v>n.a.</v>
      </c>
      <c r="T365" s="1"/>
      <c r="U365" s="1">
        <f>VLOOKUP(Tabelle1[[#This Row],[productid]],Tabelle2[#All],2,FALSE)</f>
        <v>11</v>
      </c>
    </row>
    <row r="366" spans="1:21" hidden="1">
      <c r="A366" t="s">
        <v>563</v>
      </c>
      <c r="B366">
        <v>2966.91</v>
      </c>
      <c r="C366">
        <v>293331</v>
      </c>
      <c r="D366" t="s">
        <v>655</v>
      </c>
      <c r="E366" t="s">
        <v>656</v>
      </c>
      <c r="F366">
        <v>18406</v>
      </c>
      <c r="G366">
        <v>3497887</v>
      </c>
      <c r="H366">
        <f t="shared" si="5"/>
        <v>55</v>
      </c>
      <c r="I366">
        <f t="array" ref="I366">MIN(IFERROR(FIND(IstNumbers,A366),""))</f>
        <v>29</v>
      </c>
      <c r="J366" s="1" t="str">
        <f>IF([first '# in title]&lt;[pos kw in title],MID([title],[pos kw in title]-6,6),#N/A)</f>
        <v xml:space="preserve">L (42 </v>
      </c>
      <c r="K36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66" s="1">
        <f>IFERROR(FIND("kW",[desc]),0)</f>
        <v>0</v>
      </c>
      <c r="M366">
        <f t="array" ref="M366">MIN(IFERROR(FIND(IstNumbers,E366),""))</f>
        <v>14</v>
      </c>
      <c r="N366" s="1" t="b">
        <f>IF([first '# in desc]&lt;[pos kw in desc],MID([desc],[pos kw in desc]-7,7))</f>
        <v>0</v>
      </c>
      <c r="O3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6" s="1" t="str">
        <f>TRIM(IF([first '# in desc]&lt;[pos kw in desc],MID([desc],[pos kw in desc]-6,6),FALSE))</f>
        <v>FALSCH</v>
      </c>
      <c r="Q366" s="1">
        <f>IF(LEN([manuell])=0,IFERROR([kw fine in title]*1,IFERROR(SUMPRODUCT(COUNTIF(IsDigits,MID([kw in desc],ROW($A$1:$A$150),1)))=LEN([kw in desc]),#N/A)),[manuell])</f>
        <v>42</v>
      </c>
      <c r="R366" s="1" t="e">
        <f>IF([pos kw in title]&gt;0,MID(J366,#REF!,4),IF([first '# in title]&gt;0,MID([title],[first '# in title],3),IF([first '# in title]&gt;0,MID([desc],#REF!,3),VLOOKUP([productid],$G$2:$R$1386,8))))</f>
        <v>#REF!</v>
      </c>
      <c r="S366" s="1" t="str">
        <f>IF([kw in desc]=[kw rough in title],[kw in desc]*1,IFERROR(LEFT([kw_dirty],3)*1,IFERROR(LEFT([kw_dirty],2)*1,"n.a.")))</f>
        <v>n.a.</v>
      </c>
      <c r="T366" s="1"/>
      <c r="U366" s="1">
        <f>VLOOKUP(Tabelle1[[#This Row],[productid]],Tabelle2[#All],2,FALSE)</f>
        <v>42</v>
      </c>
    </row>
    <row r="367" spans="1:21">
      <c r="A367" t="s">
        <v>541</v>
      </c>
      <c r="B367">
        <v>2397.65</v>
      </c>
      <c r="C367">
        <v>276812</v>
      </c>
      <c r="D367" t="s">
        <v>657</v>
      </c>
      <c r="E367" t="s">
        <v>658</v>
      </c>
      <c r="F367">
        <v>18406</v>
      </c>
      <c r="G367">
        <v>3204125</v>
      </c>
      <c r="H367">
        <f t="shared" si="5"/>
        <v>0</v>
      </c>
      <c r="I367">
        <f t="array" ref="I367">MIN(IFERROR(FIND(IstNumbers,A367),""))</f>
        <v>21</v>
      </c>
      <c r="J367" s="1" t="e">
        <f>IF([first '# in title]&lt;[pos kw in title],MID([title],[pos kw in title]-6,6),#N/A)</f>
        <v>#N/A</v>
      </c>
      <c r="K367" s="1" t="e">
        <f>IFERROR(MID(SUBSTITUTE([kw rough in title],",","."),FIND("(",[kw rough in title])+1,20),SUBSTITUTE(IFERROR(MID([kw rough in title],FIND(" ",[kw rough in title])+1,20),[kw rough in title]),",","."))</f>
        <v>#N/A</v>
      </c>
      <c r="L367" s="1">
        <f>IFERROR(FIND("kW",[desc]),0)</f>
        <v>0</v>
      </c>
      <c r="M367">
        <f t="array" ref="M367">MIN(IFERROR(FIND(IstNumbers,E367),""))</f>
        <v>36</v>
      </c>
      <c r="N367" s="1" t="b">
        <f>IF([first '# in desc]&lt;[pos kw in desc],MID([desc],[pos kw in desc]-7,7))</f>
        <v>0</v>
      </c>
      <c r="O3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7" s="1" t="str">
        <f>TRIM(IF([first '# in desc]&lt;[pos kw in desc],MID([desc],[pos kw in desc]-6,6),FALSE))</f>
        <v>FALSCH</v>
      </c>
      <c r="Q367" s="1" t="b">
        <f>IF(LEN([manuell])=0,IFERROR([kw fine in title]*1,IFERROR(SUMPRODUCT(COUNTIF(IsDigits,MID([kw in desc],ROW($A$1:$A$150),1)))=LEN([kw in desc]),#N/A)),[manuell])</f>
        <v>0</v>
      </c>
      <c r="R367" s="1" t="str">
        <f>IF([pos kw in title]&gt;0,MID(J367,#REF!,4),IF([first '# in title]&gt;0,MID([title],[first '# in title],3),IF([first '# in title]&gt;0,MID([desc],#REF!,3),VLOOKUP([productid],$G$2:$R$1386,8))))</f>
        <v>-24</v>
      </c>
      <c r="S367" s="1" t="e">
        <f>IF([kw in desc]=[kw rough in title],[kw in desc]*1,IFERROR(LEFT([kw_dirty],3)*1,IFERROR(LEFT([kw_dirty],2)*1,"n.a.")))</f>
        <v>#N/A</v>
      </c>
      <c r="T367" s="1"/>
      <c r="U367" s="1" t="e">
        <f>VLOOKUP(Tabelle1[[#This Row],[productid]],Tabelle2[#All],2,FALSE)</f>
        <v>#N/A</v>
      </c>
    </row>
    <row r="368" spans="1:21" hidden="1">
      <c r="A368" t="s">
        <v>554</v>
      </c>
      <c r="B368">
        <v>3787.9</v>
      </c>
      <c r="C368">
        <v>273949</v>
      </c>
      <c r="D368" t="s">
        <v>659</v>
      </c>
      <c r="E368" t="s">
        <v>660</v>
      </c>
      <c r="F368">
        <v>18406</v>
      </c>
      <c r="G368">
        <v>4228095</v>
      </c>
      <c r="H368">
        <f t="shared" si="5"/>
        <v>0</v>
      </c>
      <c r="I368">
        <f t="array" ref="I368">MIN(IFERROR(FIND(IstNumbers,A368),""))</f>
        <v>17</v>
      </c>
      <c r="J368" s="1" t="e">
        <f>IF([first '# in title]&lt;[pos kw in title],MID([title],[pos kw in title]-6,6),#N/A)</f>
        <v>#N/A</v>
      </c>
      <c r="K368" s="1" t="e">
        <f>IFERROR(MID(SUBSTITUTE([kw rough in title],",","."),FIND("(",[kw rough in title])+1,20),SUBSTITUTE(IFERROR(MID([kw rough in title],FIND(" ",[kw rough in title])+1,20),[kw rough in title]),",","."))</f>
        <v>#N/A</v>
      </c>
      <c r="L368" s="1">
        <f>IFERROR(FIND("kW",[desc]),0)</f>
        <v>61</v>
      </c>
      <c r="M368">
        <f t="array" ref="M368">MIN(IFERROR(FIND(IstNumbers,E368),""))</f>
        <v>14</v>
      </c>
      <c r="N368" s="1" t="str">
        <f>IF([first '# in desc]&lt;[pos kw in desc],MID([desc],[pos kw in desc]-7,7))</f>
        <v xml:space="preserve">00, 25 </v>
      </c>
      <c r="O368" s="1" t="str">
        <f>IFERROR(SUBSTITUTE(MID([kw rough in desc],FIND("(",[kw rough in desc])+1,20),",","."),IFERROR(SUBSTITUTE(TRIM(SUBSTITUTE(SUBSTITUTE(MID([kw rough in desc],FIND(" ",TRIM([kw rough in desc]))+1,20),"""",""),"/","")),",","."),#N/A))</f>
        <v>25</v>
      </c>
      <c r="P368" s="1" t="str">
        <f>TRIM(IF([first '# in desc]&lt;[pos kw in desc],MID([desc],[pos kw in desc]-6,6),FALSE))</f>
        <v>0, 25</v>
      </c>
      <c r="Q368" s="1" t="b">
        <f>IF(LEN([manuell])=0,IFERROR([kw fine in title]*1,IFERROR(SUMPRODUCT(COUNTIF(IsDigits,MID([kw in desc],ROW($A$1:$A$150),1)))=LEN([kw in desc]),#N/A)),[manuell])</f>
        <v>0</v>
      </c>
      <c r="R368" s="1" t="str">
        <f>IF([pos kw in title]&gt;0,MID(J368,#REF!,4),IF([first '# in title]&gt;0,MID([title],[first '# in title],3),IF([first '# in title]&gt;0,MID([desc],#REF!,3),VLOOKUP([productid],$G$2:$R$1386,8))))</f>
        <v>-Pa</v>
      </c>
      <c r="S368" s="1" t="e">
        <f>IF([kw in desc]=[kw rough in title],[kw in desc]*1,IFERROR(LEFT([kw_dirty],3)*1,IFERROR(LEFT([kw_dirty],2)*1,"n.a.")))</f>
        <v>#N/A</v>
      </c>
      <c r="T368" s="1"/>
      <c r="U368" s="1">
        <f>VLOOKUP(Tabelle1[[#This Row],[productid]],Tabelle2[#All],2,FALSE)</f>
        <v>25</v>
      </c>
    </row>
    <row r="369" spans="1:21">
      <c r="A369" t="s">
        <v>544</v>
      </c>
      <c r="B369">
        <v>2008.78</v>
      </c>
      <c r="C369">
        <v>9701</v>
      </c>
      <c r="D369" t="s">
        <v>661</v>
      </c>
      <c r="E369" t="s">
        <v>9</v>
      </c>
      <c r="F369">
        <v>18406</v>
      </c>
      <c r="G369">
        <v>1083711</v>
      </c>
      <c r="H369">
        <f t="shared" si="5"/>
        <v>0</v>
      </c>
      <c r="I369">
        <f t="array" ref="I369">MIN(IFERROR(FIND(IstNumbers,A369),""))</f>
        <v>21</v>
      </c>
      <c r="J369" s="1" t="e">
        <f>IF([first '# in title]&lt;[pos kw in title],MID([title],[pos kw in title]-6,6),#N/A)</f>
        <v>#N/A</v>
      </c>
      <c r="K369" s="1" t="e">
        <f>IFERROR(MID(SUBSTITUTE([kw rough in title],",","."),FIND("(",[kw rough in title])+1,20),SUBSTITUTE(IFERROR(MID([kw rough in title],FIND(" ",[kw rough in title])+1,20),[kw rough in title]),",","."))</f>
        <v>#N/A</v>
      </c>
      <c r="L369" s="1">
        <f>IFERROR(FIND("kW",[desc]),0)</f>
        <v>0</v>
      </c>
      <c r="M369">
        <f t="array" ref="M369">MIN(IFERROR(FIND(IstNumbers,E369),""))</f>
        <v>0</v>
      </c>
      <c r="N369" s="1" t="b">
        <f>IF([first '# in desc]&lt;[pos kw in desc],MID([desc],[pos kw in desc]-7,7))</f>
        <v>0</v>
      </c>
      <c r="O3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" s="1" t="str">
        <f>TRIM(IF([first '# in desc]&lt;[pos kw in desc],MID([desc],[pos kw in desc]-6,6),FALSE))</f>
        <v>FALSCH</v>
      </c>
      <c r="Q369" s="1" t="b">
        <f>IF(LEN([manuell])=0,IFERROR([kw fine in title]*1,IFERROR(SUMPRODUCT(COUNTIF(IsDigits,MID([kw in desc],ROW($A$1:$A$150),1)))=LEN([kw in desc]),#N/A)),[manuell])</f>
        <v>0</v>
      </c>
      <c r="R369" s="1" t="str">
        <f>IF([pos kw in title]&gt;0,MID(J369,#REF!,4),IF([first '# in title]&gt;0,MID([title],[first '# in title],3),IF([first '# in title]&gt;0,MID([desc],#REF!,3),VLOOKUP([productid],$G$2:$R$1386,8))))</f>
        <v>-35</v>
      </c>
      <c r="S369" s="1" t="e">
        <f>IF([kw in desc]=[kw rough in title],[kw in desc]*1,IFERROR(LEFT([kw_dirty],3)*1,IFERROR(LEFT([kw_dirty],2)*1,"n.a.")))</f>
        <v>#N/A</v>
      </c>
      <c r="T369" s="1"/>
      <c r="U369" s="1" t="e">
        <f>VLOOKUP(Tabelle1[[#This Row],[productid]],Tabelle2[#All],2,FALSE)</f>
        <v>#N/A</v>
      </c>
    </row>
    <row r="370" spans="1:21">
      <c r="A370" t="s">
        <v>549</v>
      </c>
      <c r="B370">
        <v>1867.17</v>
      </c>
      <c r="C370">
        <v>299105</v>
      </c>
      <c r="D370" t="s">
        <v>662</v>
      </c>
      <c r="E370" t="s">
        <v>663</v>
      </c>
      <c r="F370">
        <v>18406</v>
      </c>
      <c r="G370">
        <v>2919604</v>
      </c>
      <c r="H370">
        <f t="shared" si="5"/>
        <v>0</v>
      </c>
      <c r="I370">
        <f t="array" ref="I370">MIN(IFERROR(FIND(IstNumbers,A370),""))</f>
        <v>21</v>
      </c>
      <c r="J370" s="1" t="e">
        <f>IF([first '# in title]&lt;[pos kw in title],MID([title],[pos kw in title]-6,6),#N/A)</f>
        <v>#N/A</v>
      </c>
      <c r="K370" s="1" t="e">
        <f>IFERROR(MID(SUBSTITUTE([kw rough in title],",","."),FIND("(",[kw rough in title])+1,20),SUBSTITUTE(IFERROR(MID([kw rough in title],FIND(" ",[kw rough in title])+1,20),[kw rough in title]),",","."))</f>
        <v>#N/A</v>
      </c>
      <c r="L370" s="1">
        <f>IFERROR(FIND("kW",[desc]),0)</f>
        <v>0</v>
      </c>
      <c r="M370">
        <f t="array" ref="M370">MIN(IFERROR(FIND(IstNumbers,E370),""))</f>
        <v>39</v>
      </c>
      <c r="N370" s="1" t="b">
        <f>IF([first '# in desc]&lt;[pos kw in desc],MID([desc],[pos kw in desc]-7,7))</f>
        <v>0</v>
      </c>
      <c r="O3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" s="1" t="str">
        <f>TRIM(IF([first '# in desc]&lt;[pos kw in desc],MID([desc],[pos kw in desc]-6,6),FALSE))</f>
        <v>FALSCH</v>
      </c>
      <c r="Q370" s="1" t="b">
        <f>IF(LEN([manuell])=0,IFERROR([kw fine in title]*1,IFERROR(SUMPRODUCT(COUNTIF(IsDigits,MID([kw in desc],ROW($A$1:$A$150),1)))=LEN([kw in desc]),#N/A)),[manuell])</f>
        <v>0</v>
      </c>
      <c r="R370" s="1" t="str">
        <f>IF([pos kw in title]&gt;0,MID(J370,#REF!,4),IF([first '# in title]&gt;0,MID([title],[first '# in title],3),IF([first '# in title]&gt;0,MID([desc],#REF!,3),VLOOKUP([productid],$G$2:$R$1386,8))))</f>
        <v>-K</v>
      </c>
      <c r="S370" s="1" t="e">
        <f>IF([kw in desc]=[kw rough in title],[kw in desc]*1,IFERROR(LEFT([kw_dirty],3)*1,IFERROR(LEFT([kw_dirty],2)*1,"n.a.")))</f>
        <v>#N/A</v>
      </c>
      <c r="T370" s="1"/>
      <c r="U370" s="1" t="e">
        <f>VLOOKUP(Tabelle1[[#This Row],[productid]],Tabelle2[#All],2,FALSE)</f>
        <v>#N/A</v>
      </c>
    </row>
    <row r="371" spans="1:21" hidden="1">
      <c r="A371" t="s">
        <v>664</v>
      </c>
      <c r="B371">
        <v>2810</v>
      </c>
      <c r="C371">
        <v>9701</v>
      </c>
      <c r="D371" t="s">
        <v>665</v>
      </c>
      <c r="E371" t="s">
        <v>9</v>
      </c>
      <c r="F371">
        <v>18406</v>
      </c>
      <c r="G371">
        <v>3167465</v>
      </c>
      <c r="H371">
        <f t="shared" si="5"/>
        <v>30</v>
      </c>
      <c r="I371">
        <f t="array" ref="I371">MIN(IFERROR(FIND(IstNumbers,A371),""))</f>
        <v>21</v>
      </c>
      <c r="J371" s="1" t="str">
        <f>IF([first '# in title]&lt;[pos kw in title],MID([title],[pos kw in title]-6,6),#N/A)</f>
        <v xml:space="preserve">F (20 </v>
      </c>
      <c r="K371" s="1" t="str">
        <f>IFERROR(MID(SUBSTITUTE([kw rough in title],",","."),FIND("(",[kw rough in title])+1,20),SUBSTITUTE(IFERROR(MID([kw rough in title],FIND(" ",[kw rough in title])+1,20),[kw rough in title]),",","."))</f>
        <v xml:space="preserve">20 </v>
      </c>
      <c r="L371" s="1">
        <f>IFERROR(FIND("kW",[desc]),0)</f>
        <v>0</v>
      </c>
      <c r="M371">
        <f t="array" ref="M371">MIN(IFERROR(FIND(IstNumbers,E371),""))</f>
        <v>0</v>
      </c>
      <c r="N371" s="1" t="b">
        <f>IF([first '# in desc]&lt;[pos kw in desc],MID([desc],[pos kw in desc]-7,7))</f>
        <v>0</v>
      </c>
      <c r="O3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1" s="1" t="str">
        <f>TRIM(IF([first '# in desc]&lt;[pos kw in desc],MID([desc],[pos kw in desc]-6,6),FALSE))</f>
        <v>FALSCH</v>
      </c>
      <c r="Q371" s="1">
        <f>IF(LEN([manuell])=0,IFERROR([kw fine in title]*1,IFERROR(SUMPRODUCT(COUNTIF(IsDigits,MID([kw in desc],ROW($A$1:$A$150),1)))=LEN([kw in desc]),#N/A)),[manuell])</f>
        <v>20</v>
      </c>
      <c r="R371" s="1" t="e">
        <f>IF([pos kw in title]&gt;0,MID(J371,#REF!,4),IF([first '# in title]&gt;0,MID([title],[first '# in title],3),IF([first '# in title]&gt;0,MID([desc],#REF!,3),VLOOKUP([productid],$G$2:$R$1386,8))))</f>
        <v>#REF!</v>
      </c>
      <c r="S371" s="1" t="str">
        <f>IF([kw in desc]=[kw rough in title],[kw in desc]*1,IFERROR(LEFT([kw_dirty],3)*1,IFERROR(LEFT([kw_dirty],2)*1,"n.a.")))</f>
        <v>n.a.</v>
      </c>
      <c r="T371" s="1"/>
      <c r="U371" s="1">
        <f>VLOOKUP(Tabelle1[[#This Row],[productid]],Tabelle2[#All],2,FALSE)</f>
        <v>20</v>
      </c>
    </row>
    <row r="372" spans="1:21">
      <c r="A372" t="s">
        <v>666</v>
      </c>
      <c r="B372">
        <v>2198</v>
      </c>
      <c r="C372">
        <v>289859</v>
      </c>
      <c r="D372" t="s">
        <v>667</v>
      </c>
      <c r="E372" t="s">
        <v>668</v>
      </c>
      <c r="F372">
        <v>18406</v>
      </c>
      <c r="G372">
        <v>2286143</v>
      </c>
      <c r="H372">
        <f t="shared" si="5"/>
        <v>0</v>
      </c>
      <c r="I372">
        <f t="array" ref="I372">MIN(IFERROR(FIND(IstNumbers,A372),""))</f>
        <v>29</v>
      </c>
      <c r="J372" s="1" t="e">
        <f>IF([first '# in title]&lt;[pos kw in title],MID([title],[pos kw in title]-6,6),#N/A)</f>
        <v>#N/A</v>
      </c>
      <c r="K372" s="1" t="e">
        <f>IFERROR(MID(SUBSTITUTE([kw rough in title],",","."),FIND("(",[kw rough in title])+1,20),SUBSTITUTE(IFERROR(MID([kw rough in title],FIND(" ",[kw rough in title])+1,20),[kw rough in title]),",","."))</f>
        <v>#N/A</v>
      </c>
      <c r="L372" s="1">
        <f>IFERROR(FIND("kW",[desc]),0)</f>
        <v>0</v>
      </c>
      <c r="M372">
        <f t="array" ref="M372">MIN(IFERROR(FIND(IstNumbers,E372),""))</f>
        <v>33</v>
      </c>
      <c r="N372" s="1" t="b">
        <f>IF([first '# in desc]&lt;[pos kw in desc],MID([desc],[pos kw in desc]-7,7))</f>
        <v>0</v>
      </c>
      <c r="O3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2" s="1" t="str">
        <f>TRIM(IF([first '# in desc]&lt;[pos kw in desc],MID([desc],[pos kw in desc]-6,6),FALSE))</f>
        <v>FALSCH</v>
      </c>
      <c r="Q372" s="1" t="b">
        <f>IF(LEN([manuell])=0,IFERROR([kw fine in title]*1,IFERROR(SUMPRODUCT(COUNTIF(IsDigits,MID([kw in desc],ROW($A$1:$A$150),1)))=LEN([kw in desc]),#N/A)),[manuell])</f>
        <v>0</v>
      </c>
      <c r="R372" s="1" t="str">
        <f>IF([pos kw in title]&gt;0,MID(J372,#REF!,4),IF([first '# in title]&gt;0,MID([title],[first '# in title],3),IF([first '# in title]&gt;0,MID([desc],#REF!,3),VLOOKUP([productid],$G$2:$R$1386,8))))</f>
        <v>146</v>
      </c>
      <c r="S372" s="1" t="e">
        <f>IF([kw in desc]=[kw rough in title],[kw in desc]*1,IFERROR(LEFT([kw_dirty],3)*1,IFERROR(LEFT([kw_dirty],2)*1,"n.a.")))</f>
        <v>#N/A</v>
      </c>
      <c r="T372" s="1"/>
      <c r="U372" s="1" t="e">
        <f>VLOOKUP(Tabelle1[[#This Row],[productid]],Tabelle2[#All],2,FALSE)</f>
        <v>#N/A</v>
      </c>
    </row>
    <row r="373" spans="1:21" hidden="1">
      <c r="A373" t="s">
        <v>601</v>
      </c>
      <c r="B373">
        <v>4465</v>
      </c>
      <c r="C373">
        <v>289859</v>
      </c>
      <c r="D373" t="s">
        <v>669</v>
      </c>
      <c r="E373" t="s">
        <v>670</v>
      </c>
      <c r="F373">
        <v>18406</v>
      </c>
      <c r="G373">
        <v>4258562</v>
      </c>
      <c r="H373">
        <f t="shared" si="5"/>
        <v>30</v>
      </c>
      <c r="I373">
        <f t="array" ref="I373">MIN(IFERROR(FIND(IstNumbers,A373),""))</f>
        <v>20</v>
      </c>
      <c r="J373" s="1" t="str">
        <f>IF([first '# in title]&lt;[pos kw in title],MID([title],[pos kw in title]-6,6),#N/A)</f>
        <v xml:space="preserve">F (11 </v>
      </c>
      <c r="K373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373" s="1">
        <f>IFERROR(FIND("kW",[desc]),0)</f>
        <v>53</v>
      </c>
      <c r="M373">
        <f t="array" ref="M373">MIN(IFERROR(FIND(IstNumbers,E373),""))</f>
        <v>24</v>
      </c>
      <c r="N373" s="1" t="str">
        <f>IF([first '# in desc]&lt;[pos kw in desc],MID([desc],[pos kw in desc]-7,7))</f>
        <v xml:space="preserve">me, 11 </v>
      </c>
      <c r="O373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373" s="1" t="str">
        <f>TRIM(IF([first '# in desc]&lt;[pos kw in desc],MID([desc],[pos kw in desc]-6,6),FALSE))</f>
        <v>e, 11</v>
      </c>
      <c r="Q373" s="1">
        <f>IF(LEN([manuell])=0,IFERROR([kw fine in title]*1,IFERROR(SUMPRODUCT(COUNTIF(IsDigits,MID([kw in desc],ROW($A$1:$A$150),1)))=LEN([kw in desc]),#N/A)),[manuell])</f>
        <v>11</v>
      </c>
      <c r="R373" s="1" t="e">
        <f>IF([pos kw in title]&gt;0,MID(J373,#REF!,4),IF([first '# in title]&gt;0,MID([title],[first '# in title],3),IF([first '# in title]&gt;0,MID([desc],#REF!,3),VLOOKUP([productid],$G$2:$R$1386,8))))</f>
        <v>#REF!</v>
      </c>
      <c r="S373" s="1" t="str">
        <f>IF([kw in desc]=[kw rough in title],[kw in desc]*1,IFERROR(LEFT([kw_dirty],3)*1,IFERROR(LEFT([kw_dirty],2)*1,"n.a.")))</f>
        <v>n.a.</v>
      </c>
      <c r="T373" s="1"/>
      <c r="U373" s="1">
        <f>VLOOKUP(Tabelle1[[#This Row],[productid]],Tabelle2[#All],2,FALSE)</f>
        <v>11</v>
      </c>
    </row>
    <row r="374" spans="1:21" hidden="1">
      <c r="A374" t="s">
        <v>563</v>
      </c>
      <c r="B374">
        <v>2980</v>
      </c>
      <c r="C374">
        <v>289859</v>
      </c>
      <c r="D374" t="s">
        <v>671</v>
      </c>
      <c r="E374" t="s">
        <v>672</v>
      </c>
      <c r="F374">
        <v>18406</v>
      </c>
      <c r="G374">
        <v>3497887</v>
      </c>
      <c r="H374">
        <f t="shared" si="5"/>
        <v>55</v>
      </c>
      <c r="I374">
        <f t="array" ref="I374">MIN(IFERROR(FIND(IstNumbers,A374),""))</f>
        <v>29</v>
      </c>
      <c r="J374" s="1" t="str">
        <f>IF([first '# in title]&lt;[pos kw in title],MID([title],[pos kw in title]-6,6),#N/A)</f>
        <v xml:space="preserve">L (42 </v>
      </c>
      <c r="K37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74" s="1">
        <f>IFERROR(FIND("kW",[desc]),0)</f>
        <v>70</v>
      </c>
      <c r="M374">
        <f t="array" ref="M374">MIN(IFERROR(FIND(IstNumbers,E374),""))</f>
        <v>34</v>
      </c>
      <c r="N374" s="1" t="str">
        <f>IF([first '# in desc]&lt;[pos kw in desc],MID([desc],[pos kw in desc]-7,7))</f>
        <v xml:space="preserve">­me 42 </v>
      </c>
      <c r="O3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4" s="1" t="str">
        <f>TRIM(IF([first '# in desc]&lt;[pos kw in desc],MID([desc],[pos kw in desc]-6,6),FALSE))</f>
        <v>me 42</v>
      </c>
      <c r="Q374" s="1">
        <f>IF(LEN([manuell])=0,IFERROR([kw fine in title]*1,IFERROR(SUMPRODUCT(COUNTIF(IsDigits,MID([kw in desc],ROW($A$1:$A$150),1)))=LEN([kw in desc]),#N/A)),[manuell])</f>
        <v>42</v>
      </c>
      <c r="R374" s="1" t="e">
        <f>IF([pos kw in title]&gt;0,MID(J374,#REF!,4),IF([first '# in title]&gt;0,MID([title],[first '# in title],3),IF([first '# in title]&gt;0,MID([desc],#REF!,3),VLOOKUP([productid],$G$2:$R$1386,8))))</f>
        <v>#REF!</v>
      </c>
      <c r="S374" s="1" t="str">
        <f>IF([kw in desc]=[kw rough in title],[kw in desc]*1,IFERROR(LEFT([kw_dirty],3)*1,IFERROR(LEFT([kw_dirty],2)*1,"n.a.")))</f>
        <v>n.a.</v>
      </c>
      <c r="T374" s="1"/>
      <c r="U374" s="1">
        <f>VLOOKUP(Tabelle1[[#This Row],[productid]],Tabelle2[#All],2,FALSE)</f>
        <v>42</v>
      </c>
    </row>
    <row r="375" spans="1:21">
      <c r="A375" t="s">
        <v>541</v>
      </c>
      <c r="B375">
        <v>2421.33</v>
      </c>
      <c r="C375">
        <v>276812</v>
      </c>
      <c r="D375" t="s">
        <v>673</v>
      </c>
      <c r="E375" t="s">
        <v>674</v>
      </c>
      <c r="F375">
        <v>18406</v>
      </c>
      <c r="G375">
        <v>3204125</v>
      </c>
      <c r="H375">
        <f t="shared" si="5"/>
        <v>0</v>
      </c>
      <c r="I375">
        <f t="array" ref="I375">MIN(IFERROR(FIND(IstNumbers,A375),""))</f>
        <v>21</v>
      </c>
      <c r="J375" s="1" t="e">
        <f>IF([first '# in title]&lt;[pos kw in title],MID([title],[pos kw in title]-6,6),#N/A)</f>
        <v>#N/A</v>
      </c>
      <c r="K375" s="1" t="e">
        <f>IFERROR(MID(SUBSTITUTE([kw rough in title],",","."),FIND("(",[kw rough in title])+1,20),SUBSTITUTE(IFERROR(MID([kw rough in title],FIND(" ",[kw rough in title])+1,20),[kw rough in title]),",","."))</f>
        <v>#N/A</v>
      </c>
      <c r="L375" s="1">
        <f>IFERROR(FIND("kW",[desc]),0)</f>
        <v>0</v>
      </c>
      <c r="M375">
        <f t="array" ref="M375">MIN(IFERROR(FIND(IstNumbers,E375),""))</f>
        <v>36</v>
      </c>
      <c r="N375" s="1" t="b">
        <f>IF([first '# in desc]&lt;[pos kw in desc],MID([desc],[pos kw in desc]-7,7))</f>
        <v>0</v>
      </c>
      <c r="O3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" s="1" t="str">
        <f>TRIM(IF([first '# in desc]&lt;[pos kw in desc],MID([desc],[pos kw in desc]-6,6),FALSE))</f>
        <v>FALSCH</v>
      </c>
      <c r="Q375" s="1" t="b">
        <f>IF(LEN([manuell])=0,IFERROR([kw fine in title]*1,IFERROR(SUMPRODUCT(COUNTIF(IsDigits,MID([kw in desc],ROW($A$1:$A$150),1)))=LEN([kw in desc]),#N/A)),[manuell])</f>
        <v>0</v>
      </c>
      <c r="R375" s="1" t="str">
        <f>IF([pos kw in title]&gt;0,MID(J375,#REF!,4),IF([first '# in title]&gt;0,MID([title],[first '# in title],3),IF([first '# in title]&gt;0,MID([desc],#REF!,3),VLOOKUP([productid],$G$2:$R$1386,8))))</f>
        <v>-24</v>
      </c>
      <c r="S375" s="1" t="e">
        <f>IF([kw in desc]=[kw rough in title],[kw in desc]*1,IFERROR(LEFT([kw_dirty],3)*1,IFERROR(LEFT([kw_dirty],2)*1,"n.a.")))</f>
        <v>#N/A</v>
      </c>
      <c r="T375" s="1"/>
      <c r="U375" s="1" t="e">
        <f>VLOOKUP(Tabelle1[[#This Row],[productid]],Tabelle2[#All],2,FALSE)</f>
        <v>#N/A</v>
      </c>
    </row>
    <row r="376" spans="1:21">
      <c r="A376" t="s">
        <v>544</v>
      </c>
      <c r="B376">
        <v>2008.78</v>
      </c>
      <c r="C376">
        <v>9701</v>
      </c>
      <c r="D376" t="s">
        <v>675</v>
      </c>
      <c r="E376" t="s">
        <v>9</v>
      </c>
      <c r="F376">
        <v>18406</v>
      </c>
      <c r="G376">
        <v>1083711</v>
      </c>
      <c r="H376">
        <f t="shared" si="5"/>
        <v>0</v>
      </c>
      <c r="I376">
        <f t="array" ref="I376">MIN(IFERROR(FIND(IstNumbers,A376),""))</f>
        <v>21</v>
      </c>
      <c r="J376" s="1" t="e">
        <f>IF([first '# in title]&lt;[pos kw in title],MID([title],[pos kw in title]-6,6),#N/A)</f>
        <v>#N/A</v>
      </c>
      <c r="K376" s="1" t="e">
        <f>IFERROR(MID(SUBSTITUTE([kw rough in title],",","."),FIND("(",[kw rough in title])+1,20),SUBSTITUTE(IFERROR(MID([kw rough in title],FIND(" ",[kw rough in title])+1,20),[kw rough in title]),",","."))</f>
        <v>#N/A</v>
      </c>
      <c r="L376" s="1">
        <f>IFERROR(FIND("kW",[desc]),0)</f>
        <v>0</v>
      </c>
      <c r="M376">
        <f t="array" ref="M376">MIN(IFERROR(FIND(IstNumbers,E376),""))</f>
        <v>0</v>
      </c>
      <c r="N376" s="1" t="b">
        <f>IF([first '# in desc]&lt;[pos kw in desc],MID([desc],[pos kw in desc]-7,7))</f>
        <v>0</v>
      </c>
      <c r="O3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" s="1" t="str">
        <f>TRIM(IF([first '# in desc]&lt;[pos kw in desc],MID([desc],[pos kw in desc]-6,6),FALSE))</f>
        <v>FALSCH</v>
      </c>
      <c r="Q376" s="1" t="b">
        <f>IF(LEN([manuell])=0,IFERROR([kw fine in title]*1,IFERROR(SUMPRODUCT(COUNTIF(IsDigits,MID([kw in desc],ROW($A$1:$A$150),1)))=LEN([kw in desc]),#N/A)),[manuell])</f>
        <v>0</v>
      </c>
      <c r="R376" s="1" t="str">
        <f>IF([pos kw in title]&gt;0,MID(J376,#REF!,4),IF([first '# in title]&gt;0,MID([title],[first '# in title],3),IF([first '# in title]&gt;0,MID([desc],#REF!,3),VLOOKUP([productid],$G$2:$R$1386,8))))</f>
        <v>-35</v>
      </c>
      <c r="S376" s="1" t="e">
        <f>IF([kw in desc]=[kw rough in title],[kw in desc]*1,IFERROR(LEFT([kw_dirty],3)*1,IFERROR(LEFT([kw_dirty],2)*1,"n.a.")))</f>
        <v>#N/A</v>
      </c>
      <c r="T376" s="1"/>
      <c r="U376" s="1" t="e">
        <f>VLOOKUP(Tabelle1[[#This Row],[productid]],Tabelle2[#All],2,FALSE)</f>
        <v>#N/A</v>
      </c>
    </row>
    <row r="377" spans="1:21">
      <c r="A377" t="s">
        <v>549</v>
      </c>
      <c r="B377">
        <v>1889.42</v>
      </c>
      <c r="C377">
        <v>299105</v>
      </c>
      <c r="D377" t="s">
        <v>676</v>
      </c>
      <c r="E377" t="s">
        <v>677</v>
      </c>
      <c r="F377">
        <v>18406</v>
      </c>
      <c r="G377">
        <v>2919604</v>
      </c>
      <c r="H377">
        <f t="shared" si="5"/>
        <v>0</v>
      </c>
      <c r="I377">
        <f t="array" ref="I377">MIN(IFERROR(FIND(IstNumbers,A377),""))</f>
        <v>21</v>
      </c>
      <c r="J377" s="1" t="e">
        <f>IF([first '# in title]&lt;[pos kw in title],MID([title],[pos kw in title]-6,6),#N/A)</f>
        <v>#N/A</v>
      </c>
      <c r="K377" s="1" t="e">
        <f>IFERROR(MID(SUBSTITUTE([kw rough in title],",","."),FIND("(",[kw rough in title])+1,20),SUBSTITUTE(IFERROR(MID([kw rough in title],FIND(" ",[kw rough in title])+1,20),[kw rough in title]),",","."))</f>
        <v>#N/A</v>
      </c>
      <c r="L377" s="1">
        <f>IFERROR(FIND("kW",[desc]),0)</f>
        <v>0</v>
      </c>
      <c r="M377">
        <f t="array" ref="M377">MIN(IFERROR(FIND(IstNumbers,E377),""))</f>
        <v>39</v>
      </c>
      <c r="N377" s="1" t="b">
        <f>IF([first '# in desc]&lt;[pos kw in desc],MID([desc],[pos kw in desc]-7,7))</f>
        <v>0</v>
      </c>
      <c r="O3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7" s="1" t="str">
        <f>TRIM(IF([first '# in desc]&lt;[pos kw in desc],MID([desc],[pos kw in desc]-6,6),FALSE))</f>
        <v>FALSCH</v>
      </c>
      <c r="Q377" s="1" t="b">
        <f>IF(LEN([manuell])=0,IFERROR([kw fine in title]*1,IFERROR(SUMPRODUCT(COUNTIF(IsDigits,MID([kw in desc],ROW($A$1:$A$150),1)))=LEN([kw in desc]),#N/A)),[manuell])</f>
        <v>0</v>
      </c>
      <c r="R377" s="1" t="str">
        <f>IF([pos kw in title]&gt;0,MID(J377,#REF!,4),IF([first '# in title]&gt;0,MID([title],[first '# in title],3),IF([first '# in title]&gt;0,MID([desc],#REF!,3),VLOOKUP([productid],$G$2:$R$1386,8))))</f>
        <v>-K</v>
      </c>
      <c r="S377" s="1" t="e">
        <f>IF([kw in desc]=[kw rough in title],[kw in desc]*1,IFERROR(LEFT([kw_dirty],3)*1,IFERROR(LEFT([kw_dirty],2)*1,"n.a.")))</f>
        <v>#N/A</v>
      </c>
      <c r="T377" s="1"/>
      <c r="U377" s="1" t="e">
        <f>VLOOKUP(Tabelle1[[#This Row],[productid]],Tabelle2[#All],2,FALSE)</f>
        <v>#N/A</v>
      </c>
    </row>
    <row r="378" spans="1:21" hidden="1">
      <c r="A378" t="s">
        <v>664</v>
      </c>
      <c r="B378">
        <v>2810</v>
      </c>
      <c r="C378">
        <v>9701</v>
      </c>
      <c r="D378" t="s">
        <v>678</v>
      </c>
      <c r="E378" t="s">
        <v>9</v>
      </c>
      <c r="F378">
        <v>18406</v>
      </c>
      <c r="G378">
        <v>3167465</v>
      </c>
      <c r="H378">
        <f t="shared" si="5"/>
        <v>30</v>
      </c>
      <c r="I378">
        <f t="array" ref="I378">MIN(IFERROR(FIND(IstNumbers,A378),""))</f>
        <v>21</v>
      </c>
      <c r="J378" s="1" t="str">
        <f>IF([first '# in title]&lt;[pos kw in title],MID([title],[pos kw in title]-6,6),#N/A)</f>
        <v xml:space="preserve">F (20 </v>
      </c>
      <c r="K378" s="1" t="str">
        <f>IFERROR(MID(SUBSTITUTE([kw rough in title],",","."),FIND("(",[kw rough in title])+1,20),SUBSTITUTE(IFERROR(MID([kw rough in title],FIND(" ",[kw rough in title])+1,20),[kw rough in title]),",","."))</f>
        <v xml:space="preserve">20 </v>
      </c>
      <c r="L378" s="1">
        <f>IFERROR(FIND("kW",[desc]),0)</f>
        <v>0</v>
      </c>
      <c r="M378">
        <f t="array" ref="M378">MIN(IFERROR(FIND(IstNumbers,E378),""))</f>
        <v>0</v>
      </c>
      <c r="N378" s="1" t="b">
        <f>IF([first '# in desc]&lt;[pos kw in desc],MID([desc],[pos kw in desc]-7,7))</f>
        <v>0</v>
      </c>
      <c r="O3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8" s="1" t="str">
        <f>TRIM(IF([first '# in desc]&lt;[pos kw in desc],MID([desc],[pos kw in desc]-6,6),FALSE))</f>
        <v>FALSCH</v>
      </c>
      <c r="Q378" s="1">
        <f>IF(LEN([manuell])=0,IFERROR([kw fine in title]*1,IFERROR(SUMPRODUCT(COUNTIF(IsDigits,MID([kw in desc],ROW($A$1:$A$150),1)))=LEN([kw in desc]),#N/A)),[manuell])</f>
        <v>20</v>
      </c>
      <c r="R378" s="1" t="e">
        <f>IF([pos kw in title]&gt;0,MID(J378,#REF!,4),IF([first '# in title]&gt;0,MID([title],[first '# in title],3),IF([first '# in title]&gt;0,MID([desc],#REF!,3),VLOOKUP([productid],$G$2:$R$1386,8))))</f>
        <v>#REF!</v>
      </c>
      <c r="S378" s="1" t="str">
        <f>IF([kw in desc]=[kw rough in title],[kw in desc]*1,IFERROR(LEFT([kw_dirty],3)*1,IFERROR(LEFT([kw_dirty],2)*1,"n.a.")))</f>
        <v>n.a.</v>
      </c>
      <c r="T378" s="1"/>
      <c r="U378" s="1">
        <f>VLOOKUP(Tabelle1[[#This Row],[productid]],Tabelle2[#All],2,FALSE)</f>
        <v>20</v>
      </c>
    </row>
    <row r="379" spans="1:21" hidden="1">
      <c r="A379" t="s">
        <v>679</v>
      </c>
      <c r="B379">
        <v>2690</v>
      </c>
      <c r="C379">
        <v>289859</v>
      </c>
      <c r="D379" t="s">
        <v>680</v>
      </c>
      <c r="E379" t="s">
        <v>681</v>
      </c>
      <c r="F379">
        <v>18406</v>
      </c>
      <c r="G379">
        <v>3131289</v>
      </c>
      <c r="H379">
        <f t="shared" si="5"/>
        <v>30</v>
      </c>
      <c r="I379">
        <f t="array" ref="I379">MIN(IFERROR(FIND(IstNumbers,A379),""))</f>
        <v>20</v>
      </c>
      <c r="J379" s="1" t="str">
        <f>IF([first '# in title]&lt;[pos kw in title],MID([title],[pos kw in title]-6,6),#N/A)</f>
        <v xml:space="preserve">F (13 </v>
      </c>
      <c r="K379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379" s="1">
        <f>IFERROR(FIND("kW",[desc]),0)</f>
        <v>62</v>
      </c>
      <c r="M379">
        <f t="array" ref="M379">MIN(IFERROR(FIND(IstNumbers,E379),""))</f>
        <v>24</v>
      </c>
      <c r="N379" s="1" t="str">
        <f>IF([first '# in desc]&lt;[pos kw in desc],MID([desc],[pos kw in desc]-7,7))</f>
        <v xml:space="preserve">me, 13 </v>
      </c>
      <c r="O379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379" s="1" t="str">
        <f>TRIM(IF([first '# in desc]&lt;[pos kw in desc],MID([desc],[pos kw in desc]-6,6),FALSE))</f>
        <v>e, 13</v>
      </c>
      <c r="Q379" s="1">
        <f>IF(LEN([manuell])=0,IFERROR([kw fine in title]*1,IFERROR(SUMPRODUCT(COUNTIF(IsDigits,MID([kw in desc],ROW($A$1:$A$150),1)))=LEN([kw in desc]),#N/A)),[manuell])</f>
        <v>13</v>
      </c>
      <c r="R379" s="1" t="e">
        <f>IF([pos kw in title]&gt;0,MID(J379,#REF!,4),IF([first '# in title]&gt;0,MID([title],[first '# in title],3),IF([first '# in title]&gt;0,MID([desc],#REF!,3),VLOOKUP([productid],$G$2:$R$1386,8))))</f>
        <v>#REF!</v>
      </c>
      <c r="S379" s="1" t="str">
        <f>IF([kw in desc]=[kw rough in title],[kw in desc]*1,IFERROR(LEFT([kw_dirty],3)*1,IFERROR(LEFT([kw_dirty],2)*1,"n.a.")))</f>
        <v>n.a.</v>
      </c>
      <c r="T379" s="1"/>
      <c r="U379" s="1">
        <f>VLOOKUP(Tabelle1[[#This Row],[productid]],Tabelle2[#All],2,FALSE)</f>
        <v>13</v>
      </c>
    </row>
    <row r="380" spans="1:21">
      <c r="A380" t="s">
        <v>666</v>
      </c>
      <c r="B380">
        <v>2207</v>
      </c>
      <c r="C380">
        <v>289859</v>
      </c>
      <c r="D380" t="s">
        <v>682</v>
      </c>
      <c r="E380" t="s">
        <v>683</v>
      </c>
      <c r="F380">
        <v>18406</v>
      </c>
      <c r="G380">
        <v>2286143</v>
      </c>
      <c r="H380">
        <f t="shared" si="5"/>
        <v>0</v>
      </c>
      <c r="I380">
        <f t="array" ref="I380">MIN(IFERROR(FIND(IstNumbers,A380),""))</f>
        <v>29</v>
      </c>
      <c r="J380" s="1" t="e">
        <f>IF([first '# in title]&lt;[pos kw in title],MID([title],[pos kw in title]-6,6),#N/A)</f>
        <v>#N/A</v>
      </c>
      <c r="K380" s="1" t="e">
        <f>IFERROR(MID(SUBSTITUTE([kw rough in title],",","."),FIND("(",[kw rough in title])+1,20),SUBSTITUTE(IFERROR(MID([kw rough in title],FIND(" ",[kw rough in title])+1,20),[kw rough in title]),",","."))</f>
        <v>#N/A</v>
      </c>
      <c r="L380" s="1">
        <f>IFERROR(FIND("kW",[desc]),0)</f>
        <v>0</v>
      </c>
      <c r="M380">
        <f t="array" ref="M380">MIN(IFERROR(FIND(IstNumbers,E380),""))</f>
        <v>33</v>
      </c>
      <c r="N380" s="1" t="b">
        <f>IF([first '# in desc]&lt;[pos kw in desc],MID([desc],[pos kw in desc]-7,7))</f>
        <v>0</v>
      </c>
      <c r="O3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0" s="1" t="str">
        <f>TRIM(IF([first '# in desc]&lt;[pos kw in desc],MID([desc],[pos kw in desc]-6,6),FALSE))</f>
        <v>FALSCH</v>
      </c>
      <c r="Q380" s="1" t="b">
        <f>IF(LEN([manuell])=0,IFERROR([kw fine in title]*1,IFERROR(SUMPRODUCT(COUNTIF(IsDigits,MID([kw in desc],ROW($A$1:$A$150),1)))=LEN([kw in desc]),#N/A)),[manuell])</f>
        <v>0</v>
      </c>
      <c r="R380" s="1" t="str">
        <f>IF([pos kw in title]&gt;0,MID(J380,#REF!,4),IF([first '# in title]&gt;0,MID([title],[first '# in title],3),IF([first '# in title]&gt;0,MID([desc],#REF!,3),VLOOKUP([productid],$G$2:$R$1386,8))))</f>
        <v>146</v>
      </c>
      <c r="S380" s="1" t="e">
        <f>IF([kw in desc]=[kw rough in title],[kw in desc]*1,IFERROR(LEFT([kw_dirty],3)*1,IFERROR(LEFT([kw_dirty],2)*1,"n.a.")))</f>
        <v>#N/A</v>
      </c>
      <c r="T380" s="1"/>
      <c r="U380" s="1" t="e">
        <f>VLOOKUP(Tabelle1[[#This Row],[productid]],Tabelle2[#All],2,FALSE)</f>
        <v>#N/A</v>
      </c>
    </row>
    <row r="381" spans="1:21" hidden="1">
      <c r="A381" t="s">
        <v>684</v>
      </c>
      <c r="B381">
        <v>1466</v>
      </c>
      <c r="C381">
        <v>9701</v>
      </c>
      <c r="D381" t="s">
        <v>685</v>
      </c>
      <c r="E381" t="s">
        <v>9</v>
      </c>
      <c r="F381">
        <v>18406</v>
      </c>
      <c r="G381">
        <v>4661902</v>
      </c>
      <c r="H381">
        <f t="shared" si="5"/>
        <v>30</v>
      </c>
      <c r="I381">
        <f t="array" ref="I381">MIN(IFERROR(FIND(IstNumbers,A381),""))</f>
        <v>20</v>
      </c>
      <c r="J381" s="1" t="str">
        <f>IF([first '# in title]&lt;[pos kw in title],MID([title],[pos kw in title]-6,6),#N/A)</f>
        <v xml:space="preserve">4 (14 </v>
      </c>
      <c r="K381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381" s="1">
        <f>IFERROR(FIND("kW",[desc]),0)</f>
        <v>0</v>
      </c>
      <c r="M381">
        <f t="array" ref="M381">MIN(IFERROR(FIND(IstNumbers,E381),""))</f>
        <v>0</v>
      </c>
      <c r="N381" s="1" t="b">
        <f>IF([first '# in desc]&lt;[pos kw in desc],MID([desc],[pos kw in desc]-7,7))</f>
        <v>0</v>
      </c>
      <c r="O3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" s="1" t="str">
        <f>TRIM(IF([first '# in desc]&lt;[pos kw in desc],MID([desc],[pos kw in desc]-6,6),FALSE))</f>
        <v>FALSCH</v>
      </c>
      <c r="Q381" s="1">
        <f>IF(LEN([manuell])=0,IFERROR([kw fine in title]*1,IFERROR(SUMPRODUCT(COUNTIF(IsDigits,MID([kw in desc],ROW($A$1:$A$150),1)))=LEN([kw in desc]),#N/A)),[manuell])</f>
        <v>14</v>
      </c>
      <c r="R381" s="1" t="e">
        <f>IF([pos kw in title]&gt;0,MID(J381,#REF!,4),IF([first '# in title]&gt;0,MID([title],[first '# in title],3),IF([first '# in title]&gt;0,MID([desc],#REF!,3),VLOOKUP([productid],$G$2:$R$1386,8))))</f>
        <v>#REF!</v>
      </c>
      <c r="S381" s="1" t="str">
        <f>IF([kw in desc]=[kw rough in title],[kw in desc]*1,IFERROR(LEFT([kw_dirty],3)*1,IFERROR(LEFT([kw_dirty],2)*1,"n.a.")))</f>
        <v>n.a.</v>
      </c>
      <c r="T381" s="1"/>
      <c r="U381" s="1">
        <f>VLOOKUP(Tabelle1[[#This Row],[productid]],Tabelle2[#All],2,FALSE)</f>
        <v>14</v>
      </c>
    </row>
    <row r="382" spans="1:21" hidden="1">
      <c r="A382" t="s">
        <v>601</v>
      </c>
      <c r="B382">
        <v>4483.1899999999996</v>
      </c>
      <c r="C382">
        <v>294528</v>
      </c>
      <c r="D382" t="s">
        <v>686</v>
      </c>
      <c r="E382" t="s">
        <v>687</v>
      </c>
      <c r="F382">
        <v>18406</v>
      </c>
      <c r="G382">
        <v>4258562</v>
      </c>
      <c r="H382">
        <f t="shared" si="5"/>
        <v>30</v>
      </c>
      <c r="I382">
        <f t="array" ref="I382">MIN(IFERROR(FIND(IstNumbers,A382),""))</f>
        <v>20</v>
      </c>
      <c r="J382" s="1" t="str">
        <f>IF([first '# in title]&lt;[pos kw in title],MID([title],[pos kw in title]-6,6),#N/A)</f>
        <v xml:space="preserve">F (11 </v>
      </c>
      <c r="K382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382" s="1">
        <f>IFERROR(FIND("kW",[desc]),0)</f>
        <v>28</v>
      </c>
      <c r="M382">
        <f t="array" ref="M382">MIN(IFERROR(FIND(IstNumbers,E382),""))</f>
        <v>19</v>
      </c>
      <c r="N382" s="1" t="str">
        <f>IF([first '# in desc]&lt;[pos kw in desc],MID([desc],[pos kw in desc]-7,7))</f>
        <v xml:space="preserve">3-F 11 </v>
      </c>
      <c r="O382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382" s="1" t="str">
        <f>TRIM(IF([first '# in desc]&lt;[pos kw in desc],MID([desc],[pos kw in desc]-6,6),FALSE))</f>
        <v>-F 11</v>
      </c>
      <c r="Q382" s="1">
        <f>IF(LEN([manuell])=0,IFERROR([kw fine in title]*1,IFERROR(SUMPRODUCT(COUNTIF(IsDigits,MID([kw in desc],ROW($A$1:$A$150),1)))=LEN([kw in desc]),#N/A)),[manuell])</f>
        <v>11</v>
      </c>
      <c r="R382" s="1" t="e">
        <f>IF([pos kw in title]&gt;0,MID(J382,#REF!,4),IF([first '# in title]&gt;0,MID([title],[first '# in title],3),IF([first '# in title]&gt;0,MID([desc],#REF!,3),VLOOKUP([productid],$G$2:$R$1386,8))))</f>
        <v>#REF!</v>
      </c>
      <c r="S382" s="1" t="str">
        <f>IF([kw in desc]=[kw rough in title],[kw in desc]*1,IFERROR(LEFT([kw_dirty],3)*1,IFERROR(LEFT([kw_dirty],2)*1,"n.a.")))</f>
        <v>n.a.</v>
      </c>
      <c r="T382" s="1"/>
      <c r="U382" s="1">
        <f>VLOOKUP(Tabelle1[[#This Row],[productid]],Tabelle2[#All],2,FALSE)</f>
        <v>11</v>
      </c>
    </row>
    <row r="383" spans="1:21" hidden="1">
      <c r="A383" t="s">
        <v>563</v>
      </c>
      <c r="B383">
        <v>2980</v>
      </c>
      <c r="C383">
        <v>289859</v>
      </c>
      <c r="D383" t="s">
        <v>688</v>
      </c>
      <c r="E383" t="s">
        <v>689</v>
      </c>
      <c r="F383">
        <v>18406</v>
      </c>
      <c r="G383">
        <v>3497887</v>
      </c>
      <c r="H383">
        <f t="shared" si="5"/>
        <v>55</v>
      </c>
      <c r="I383">
        <f t="array" ref="I383">MIN(IFERROR(FIND(IstNumbers,A383),""))</f>
        <v>29</v>
      </c>
      <c r="J383" s="1" t="str">
        <f>IF([first '# in title]&lt;[pos kw in title],MID([title],[pos kw in title]-6,6),#N/A)</f>
        <v xml:space="preserve">L (42 </v>
      </c>
      <c r="K38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3" s="1">
        <f>IFERROR(FIND("kW",[desc]),0)</f>
        <v>70</v>
      </c>
      <c r="M383">
        <f t="array" ref="M383">MIN(IFERROR(FIND(IstNumbers,E383),""))</f>
        <v>34</v>
      </c>
      <c r="N383" s="1" t="str">
        <f>IF([first '# in desc]&lt;[pos kw in desc],MID([desc],[pos kw in desc]-7,7))</f>
        <v xml:space="preserve">­me 42 </v>
      </c>
      <c r="O3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" s="1" t="str">
        <f>TRIM(IF([first '# in desc]&lt;[pos kw in desc],MID([desc],[pos kw in desc]-6,6),FALSE))</f>
        <v>me 42</v>
      </c>
      <c r="Q383" s="1">
        <f>IF(LEN([manuell])=0,IFERROR([kw fine in title]*1,IFERROR(SUMPRODUCT(COUNTIF(IsDigits,MID([kw in desc],ROW($A$1:$A$150),1)))=LEN([kw in desc]),#N/A)),[manuell])</f>
        <v>42</v>
      </c>
      <c r="R383" s="1" t="e">
        <f>IF([pos kw in title]&gt;0,MID(J383,#REF!,4),IF([first '# in title]&gt;0,MID([title],[first '# in title],3),IF([first '# in title]&gt;0,MID([desc],#REF!,3),VLOOKUP([productid],$G$2:$R$1386,8))))</f>
        <v>#REF!</v>
      </c>
      <c r="S383" s="1" t="str">
        <f>IF([kw in desc]=[kw rough in title],[kw in desc]*1,IFERROR(LEFT([kw_dirty],3)*1,IFERROR(LEFT([kw_dirty],2)*1,"n.a.")))</f>
        <v>n.a.</v>
      </c>
      <c r="T383" s="1"/>
      <c r="U383" s="1">
        <f>VLOOKUP(Tabelle1[[#This Row],[productid]],Tabelle2[#All],2,FALSE)</f>
        <v>42</v>
      </c>
    </row>
    <row r="384" spans="1:21">
      <c r="A384" t="s">
        <v>541</v>
      </c>
      <c r="B384">
        <v>2521.98</v>
      </c>
      <c r="C384">
        <v>276812</v>
      </c>
      <c r="D384" t="s">
        <v>690</v>
      </c>
      <c r="E384" t="s">
        <v>691</v>
      </c>
      <c r="F384">
        <v>18406</v>
      </c>
      <c r="G384">
        <v>3204125</v>
      </c>
      <c r="H384">
        <f t="shared" si="5"/>
        <v>0</v>
      </c>
      <c r="I384">
        <f t="array" ref="I384">MIN(IFERROR(FIND(IstNumbers,A384),""))</f>
        <v>21</v>
      </c>
      <c r="J384" s="1" t="e">
        <f>IF([first '# in title]&lt;[pos kw in title],MID([title],[pos kw in title]-6,6),#N/A)</f>
        <v>#N/A</v>
      </c>
      <c r="K384" s="1" t="e">
        <f>IFERROR(MID(SUBSTITUTE([kw rough in title],",","."),FIND("(",[kw rough in title])+1,20),SUBSTITUTE(IFERROR(MID([kw rough in title],FIND(" ",[kw rough in title])+1,20),[kw rough in title]),",","."))</f>
        <v>#N/A</v>
      </c>
      <c r="L384" s="1">
        <f>IFERROR(FIND("kW",[desc]),0)</f>
        <v>0</v>
      </c>
      <c r="M384">
        <f t="array" ref="M384">MIN(IFERROR(FIND(IstNumbers,E384),""))</f>
        <v>36</v>
      </c>
      <c r="N384" s="1" t="b">
        <f>IF([first '# in desc]&lt;[pos kw in desc],MID([desc],[pos kw in desc]-7,7))</f>
        <v>0</v>
      </c>
      <c r="O3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4" s="1" t="str">
        <f>TRIM(IF([first '# in desc]&lt;[pos kw in desc],MID([desc],[pos kw in desc]-6,6),FALSE))</f>
        <v>FALSCH</v>
      </c>
      <c r="Q384" s="1" t="b">
        <f>IF(LEN([manuell])=0,IFERROR([kw fine in title]*1,IFERROR(SUMPRODUCT(COUNTIF(IsDigits,MID([kw in desc],ROW($A$1:$A$150),1)))=LEN([kw in desc]),#N/A)),[manuell])</f>
        <v>0</v>
      </c>
      <c r="R384" s="1" t="str">
        <f>IF([pos kw in title]&gt;0,MID(J384,#REF!,4),IF([first '# in title]&gt;0,MID([title],[first '# in title],3),IF([first '# in title]&gt;0,MID([desc],#REF!,3),VLOOKUP([productid],$G$2:$R$1386,8))))</f>
        <v>-24</v>
      </c>
      <c r="S384" s="1" t="e">
        <f>IF([kw in desc]=[kw rough in title],[kw in desc]*1,IFERROR(LEFT([kw_dirty],3)*1,IFERROR(LEFT([kw_dirty],2)*1,"n.a.")))</f>
        <v>#N/A</v>
      </c>
      <c r="T384" s="1"/>
      <c r="U384" s="1" t="e">
        <f>VLOOKUP(Tabelle1[[#This Row],[productid]],Tabelle2[#All],2,FALSE)</f>
        <v>#N/A</v>
      </c>
    </row>
    <row r="385" spans="1:21">
      <c r="A385" t="s">
        <v>544</v>
      </c>
      <c r="B385">
        <v>2199.96</v>
      </c>
      <c r="C385">
        <v>12041</v>
      </c>
      <c r="D385" t="s">
        <v>692</v>
      </c>
      <c r="E385" t="s">
        <v>9</v>
      </c>
      <c r="F385">
        <v>18406</v>
      </c>
      <c r="G385">
        <v>1083711</v>
      </c>
      <c r="H385">
        <f t="shared" si="5"/>
        <v>0</v>
      </c>
      <c r="I385">
        <f t="array" ref="I385">MIN(IFERROR(FIND(IstNumbers,A385),""))</f>
        <v>21</v>
      </c>
      <c r="J385" s="1" t="e">
        <f>IF([first '# in title]&lt;[pos kw in title],MID([title],[pos kw in title]-6,6),#N/A)</f>
        <v>#N/A</v>
      </c>
      <c r="K385" s="1" t="e">
        <f>IFERROR(MID(SUBSTITUTE([kw rough in title],",","."),FIND("(",[kw rough in title])+1,20),SUBSTITUTE(IFERROR(MID([kw rough in title],FIND(" ",[kw rough in title])+1,20),[kw rough in title]),",","."))</f>
        <v>#N/A</v>
      </c>
      <c r="L385" s="1">
        <f>IFERROR(FIND("kW",[desc]),0)</f>
        <v>0</v>
      </c>
      <c r="M385">
        <f t="array" ref="M385">MIN(IFERROR(FIND(IstNumbers,E385),""))</f>
        <v>0</v>
      </c>
      <c r="N385" s="1" t="b">
        <f>IF([first '# in desc]&lt;[pos kw in desc],MID([desc],[pos kw in desc]-7,7))</f>
        <v>0</v>
      </c>
      <c r="O3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5" s="1" t="str">
        <f>TRIM(IF([first '# in desc]&lt;[pos kw in desc],MID([desc],[pos kw in desc]-6,6),FALSE))</f>
        <v>FALSCH</v>
      </c>
      <c r="Q385" s="1" t="b">
        <f>IF(LEN([manuell])=0,IFERROR([kw fine in title]*1,IFERROR(SUMPRODUCT(COUNTIF(IsDigits,MID([kw in desc],ROW($A$1:$A$150),1)))=LEN([kw in desc]),#N/A)),[manuell])</f>
        <v>0</v>
      </c>
      <c r="R385" s="1" t="str">
        <f>IF([pos kw in title]&gt;0,MID(J385,#REF!,4),IF([first '# in title]&gt;0,MID([title],[first '# in title],3),IF([first '# in title]&gt;0,MID([desc],#REF!,3),VLOOKUP([productid],$G$2:$R$1386,8))))</f>
        <v>-35</v>
      </c>
      <c r="S385" s="1" t="e">
        <f>IF([kw in desc]=[kw rough in title],[kw in desc]*1,IFERROR(LEFT([kw_dirty],3)*1,IFERROR(LEFT([kw_dirty],2)*1,"n.a.")))</f>
        <v>#N/A</v>
      </c>
      <c r="T385" s="1"/>
      <c r="U385" s="1" t="e">
        <f>VLOOKUP(Tabelle1[[#This Row],[productid]],Tabelle2[#All],2,FALSE)</f>
        <v>#N/A</v>
      </c>
    </row>
    <row r="386" spans="1:21">
      <c r="A386" t="s">
        <v>549</v>
      </c>
      <c r="B386">
        <v>1928.38</v>
      </c>
      <c r="C386">
        <v>299105</v>
      </c>
      <c r="D386" t="s">
        <v>693</v>
      </c>
      <c r="E386" t="s">
        <v>694</v>
      </c>
      <c r="F386">
        <v>18406</v>
      </c>
      <c r="G386">
        <v>2919604</v>
      </c>
      <c r="H386">
        <f t="shared" si="5"/>
        <v>0</v>
      </c>
      <c r="I386">
        <f t="array" ref="I386">MIN(IFERROR(FIND(IstNumbers,A386),""))</f>
        <v>21</v>
      </c>
      <c r="J386" s="1" t="e">
        <f>IF([first '# in title]&lt;[pos kw in title],MID([title],[pos kw in title]-6,6),#N/A)</f>
        <v>#N/A</v>
      </c>
      <c r="K386" s="1" t="e">
        <f>IFERROR(MID(SUBSTITUTE([kw rough in title],",","."),FIND("(",[kw rough in title])+1,20),SUBSTITUTE(IFERROR(MID([kw rough in title],FIND(" ",[kw rough in title])+1,20),[kw rough in title]),",","."))</f>
        <v>#N/A</v>
      </c>
      <c r="L386" s="1">
        <f>IFERROR(FIND("kW",[desc]),0)</f>
        <v>0</v>
      </c>
      <c r="M386">
        <f t="array" ref="M386">MIN(IFERROR(FIND(IstNumbers,E386),""))</f>
        <v>39</v>
      </c>
      <c r="N386" s="1" t="b">
        <f>IF([first '# in desc]&lt;[pos kw in desc],MID([desc],[pos kw in desc]-7,7))</f>
        <v>0</v>
      </c>
      <c r="O3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6" s="1" t="str">
        <f>TRIM(IF([first '# in desc]&lt;[pos kw in desc],MID([desc],[pos kw in desc]-6,6),FALSE))</f>
        <v>FALSCH</v>
      </c>
      <c r="Q386" s="1" t="b">
        <f>IF(LEN([manuell])=0,IFERROR([kw fine in title]*1,IFERROR(SUMPRODUCT(COUNTIF(IsDigits,MID([kw in desc],ROW($A$1:$A$150),1)))=LEN([kw in desc]),#N/A)),[manuell])</f>
        <v>0</v>
      </c>
      <c r="R386" s="1" t="str">
        <f>IF([pos kw in title]&gt;0,MID(J386,#REF!,4),IF([first '# in title]&gt;0,MID([title],[first '# in title],3),IF([first '# in title]&gt;0,MID([desc],#REF!,3),VLOOKUP([productid],$G$2:$R$1386,8))))</f>
        <v>-K</v>
      </c>
      <c r="S386" s="1" t="e">
        <f>IF([kw in desc]=[kw rough in title],[kw in desc]*1,IFERROR(LEFT([kw_dirty],3)*1,IFERROR(LEFT([kw_dirty],2)*1,"n.a.")))</f>
        <v>#N/A</v>
      </c>
      <c r="T386" s="1"/>
      <c r="U386" s="1" t="e">
        <f>VLOOKUP(Tabelle1[[#This Row],[productid]],Tabelle2[#All],2,FALSE)</f>
        <v>#N/A</v>
      </c>
    </row>
    <row r="387" spans="1:21" hidden="1">
      <c r="A387" t="s">
        <v>679</v>
      </c>
      <c r="B387">
        <v>2745</v>
      </c>
      <c r="C387">
        <v>9701</v>
      </c>
      <c r="D387" t="s">
        <v>695</v>
      </c>
      <c r="E387" t="s">
        <v>9</v>
      </c>
      <c r="F387">
        <v>18406</v>
      </c>
      <c r="G387">
        <v>3131289</v>
      </c>
      <c r="H387">
        <f t="shared" si="5"/>
        <v>30</v>
      </c>
      <c r="I387">
        <f t="array" ref="I387">MIN(IFERROR(FIND(IstNumbers,A387),""))</f>
        <v>20</v>
      </c>
      <c r="J387" s="1" t="str">
        <f>IF([first '# in title]&lt;[pos kw in title],MID([title],[pos kw in title]-6,6),#N/A)</f>
        <v xml:space="preserve">F (13 </v>
      </c>
      <c r="K387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387" s="1">
        <f>IFERROR(FIND("kW",[desc]),0)</f>
        <v>0</v>
      </c>
      <c r="M387">
        <f t="array" ref="M387">MIN(IFERROR(FIND(IstNumbers,E387),""))</f>
        <v>0</v>
      </c>
      <c r="N387" s="1" t="b">
        <f>IF([first '# in desc]&lt;[pos kw in desc],MID([desc],[pos kw in desc]-7,7))</f>
        <v>0</v>
      </c>
      <c r="O3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" s="1" t="str">
        <f>TRIM(IF([first '# in desc]&lt;[pos kw in desc],MID([desc],[pos kw in desc]-6,6),FALSE))</f>
        <v>FALSCH</v>
      </c>
      <c r="Q387" s="1">
        <f>IF(LEN([manuell])=0,IFERROR([kw fine in title]*1,IFERROR(SUMPRODUCT(COUNTIF(IsDigits,MID([kw in desc],ROW($A$1:$A$150),1)))=LEN([kw in desc]),#N/A)),[manuell])</f>
        <v>13</v>
      </c>
      <c r="R387" s="1" t="e">
        <f>IF([pos kw in title]&gt;0,MID(J387,#REF!,4),IF([first '# in title]&gt;0,MID([title],[first '# in title],3),IF([first '# in title]&gt;0,MID([desc],#REF!,3),VLOOKUP([productid],$G$2:$R$1386,8))))</f>
        <v>#REF!</v>
      </c>
      <c r="S387" s="1" t="str">
        <f>IF([kw in desc]=[kw rough in title],[kw in desc]*1,IFERROR(LEFT([kw_dirty],3)*1,IFERROR(LEFT([kw_dirty],2)*1,"n.a.")))</f>
        <v>n.a.</v>
      </c>
      <c r="T387" s="1"/>
      <c r="U387" s="1">
        <f>VLOOKUP(Tabelle1[[#This Row],[productid]],Tabelle2[#All],2,FALSE)</f>
        <v>13</v>
      </c>
    </row>
    <row r="388" spans="1:21" hidden="1">
      <c r="A388" t="s">
        <v>696</v>
      </c>
      <c r="B388">
        <v>2235</v>
      </c>
      <c r="C388">
        <v>289859</v>
      </c>
      <c r="D388" t="s">
        <v>697</v>
      </c>
      <c r="E388" t="s">
        <v>698</v>
      </c>
      <c r="F388">
        <v>18406</v>
      </c>
      <c r="G388">
        <v>1217855</v>
      </c>
      <c r="H388">
        <f t="shared" ref="H388:H451" si="6">IFERROR(FIND("kW",A388),0)</f>
        <v>0</v>
      </c>
      <c r="I388">
        <f t="array" ref="I388">MIN(IFERROR(FIND(IstNumbers,A388),""))</f>
        <v>14</v>
      </c>
      <c r="J388" s="1" t="e">
        <f>IF([first '# in title]&lt;[pos kw in title],MID([title],[pos kw in title]-6,6),#N/A)</f>
        <v>#N/A</v>
      </c>
      <c r="K388" s="1" t="e">
        <f>IFERROR(MID(SUBSTITUTE([kw rough in title],",","."),FIND("(",[kw rough in title])+1,20),SUBSTITUTE(IFERROR(MID([kw rough in title],FIND(" ",[kw rough in title])+1,20),[kw rough in title]),",","."))</f>
        <v>#N/A</v>
      </c>
      <c r="L388" s="1">
        <f>IFERROR(FIND("kW",[desc]),0)</f>
        <v>71</v>
      </c>
      <c r="M388">
        <f t="array" ref="M388">MIN(IFERROR(FIND(IstNumbers,E388),""))</f>
        <v>29</v>
      </c>
      <c r="N388" s="1" t="str">
        <f>IF([first '# in desc]&lt;[pos kw in desc],MID([desc],[pos kw in desc]-7,7))</f>
        <v xml:space="preserve">­me 28 </v>
      </c>
      <c r="O38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388" s="1" t="str">
        <f>TRIM(IF([first '# in desc]&lt;[pos kw in desc],MID([desc],[pos kw in desc]-6,6),FALSE))</f>
        <v>me 28</v>
      </c>
      <c r="Q388" s="1" t="b">
        <f>IF(LEN([manuell])=0,IFERROR([kw fine in title]*1,IFERROR(SUMPRODUCT(COUNTIF(IsDigits,MID([kw in desc],ROW($A$1:$A$150),1)))=LEN([kw in desc]),#N/A)),[manuell])</f>
        <v>0</v>
      </c>
      <c r="R388" s="1" t="str">
        <f>IF([pos kw in title]&gt;0,MID(J388,#REF!,4),IF([first '# in title]&gt;0,MID([title],[first '# in title],3),IF([first '# in title]&gt;0,MID([desc],#REF!,3),VLOOKUP([productid],$G$2:$R$1386,8))))</f>
        <v xml:space="preserve">28 </v>
      </c>
      <c r="S388" s="1" t="e">
        <f>IF([kw in desc]=[kw rough in title],[kw in desc]*1,IFERROR(LEFT([kw_dirty],3)*1,IFERROR(LEFT([kw_dirty],2)*1,"n.a.")))</f>
        <v>#N/A</v>
      </c>
      <c r="T388" s="1"/>
      <c r="U388" s="1">
        <f>VLOOKUP(Tabelle1[[#This Row],[productid]],Tabelle2[#All],2,FALSE)</f>
        <v>28</v>
      </c>
    </row>
    <row r="389" spans="1:21">
      <c r="A389" t="s">
        <v>666</v>
      </c>
      <c r="B389">
        <v>2215</v>
      </c>
      <c r="C389">
        <v>289859</v>
      </c>
      <c r="D389" t="s">
        <v>699</v>
      </c>
      <c r="E389" t="s">
        <v>700</v>
      </c>
      <c r="F389">
        <v>18406</v>
      </c>
      <c r="G389">
        <v>2286143</v>
      </c>
      <c r="H389">
        <f t="shared" si="6"/>
        <v>0</v>
      </c>
      <c r="I389">
        <f t="array" ref="I389">MIN(IFERROR(FIND(IstNumbers,A389),""))</f>
        <v>29</v>
      </c>
      <c r="J389" s="1" t="e">
        <f>IF([first '# in title]&lt;[pos kw in title],MID([title],[pos kw in title]-6,6),#N/A)</f>
        <v>#N/A</v>
      </c>
      <c r="K389" s="1" t="e">
        <f>IFERROR(MID(SUBSTITUTE([kw rough in title],",","."),FIND("(",[kw rough in title])+1,20),SUBSTITUTE(IFERROR(MID([kw rough in title],FIND(" ",[kw rough in title])+1,20),[kw rough in title]),",","."))</f>
        <v>#N/A</v>
      </c>
      <c r="L389" s="1">
        <f>IFERROR(FIND("kW",[desc]),0)</f>
        <v>0</v>
      </c>
      <c r="M389">
        <f t="array" ref="M389">MIN(IFERROR(FIND(IstNumbers,E389),""))</f>
        <v>33</v>
      </c>
      <c r="N389" s="1" t="b">
        <f>IF([first '# in desc]&lt;[pos kw in desc],MID([desc],[pos kw in desc]-7,7))</f>
        <v>0</v>
      </c>
      <c r="O3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9" s="1" t="str">
        <f>TRIM(IF([first '# in desc]&lt;[pos kw in desc],MID([desc],[pos kw in desc]-6,6),FALSE))</f>
        <v>FALSCH</v>
      </c>
      <c r="Q389" s="1" t="b">
        <f>IF(LEN([manuell])=0,IFERROR([kw fine in title]*1,IFERROR(SUMPRODUCT(COUNTIF(IsDigits,MID([kw in desc],ROW($A$1:$A$150),1)))=LEN([kw in desc]),#N/A)),[manuell])</f>
        <v>0</v>
      </c>
      <c r="R389" s="1" t="str">
        <f>IF([pos kw in title]&gt;0,MID(J389,#REF!,4),IF([first '# in title]&gt;0,MID([title],[first '# in title],3),IF([first '# in title]&gt;0,MID([desc],#REF!,3),VLOOKUP([productid],$G$2:$R$1386,8))))</f>
        <v>146</v>
      </c>
      <c r="S389" s="1" t="e">
        <f>IF([kw in desc]=[kw rough in title],[kw in desc]*1,IFERROR(LEFT([kw_dirty],3)*1,IFERROR(LEFT([kw_dirty],2)*1,"n.a.")))</f>
        <v>#N/A</v>
      </c>
      <c r="T389" s="1"/>
      <c r="U389" s="1" t="e">
        <f>VLOOKUP(Tabelle1[[#This Row],[productid]],Tabelle2[#All],2,FALSE)</f>
        <v>#N/A</v>
      </c>
    </row>
    <row r="390" spans="1:21" hidden="1">
      <c r="A390" t="s">
        <v>684</v>
      </c>
      <c r="B390">
        <v>1466</v>
      </c>
      <c r="C390">
        <v>9701</v>
      </c>
      <c r="D390" t="s">
        <v>701</v>
      </c>
      <c r="E390" t="s">
        <v>9</v>
      </c>
      <c r="F390">
        <v>18406</v>
      </c>
      <c r="G390">
        <v>4661902</v>
      </c>
      <c r="H390">
        <f t="shared" si="6"/>
        <v>30</v>
      </c>
      <c r="I390">
        <f t="array" ref="I390">MIN(IFERROR(FIND(IstNumbers,A390),""))</f>
        <v>20</v>
      </c>
      <c r="J390" s="1" t="str">
        <f>IF([first '# in title]&lt;[pos kw in title],MID([title],[pos kw in title]-6,6),#N/A)</f>
        <v xml:space="preserve">4 (14 </v>
      </c>
      <c r="K390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390" s="1">
        <f>IFERROR(FIND("kW",[desc]),0)</f>
        <v>0</v>
      </c>
      <c r="M390">
        <f t="array" ref="M390">MIN(IFERROR(FIND(IstNumbers,E390),""))</f>
        <v>0</v>
      </c>
      <c r="N390" s="1" t="b">
        <f>IF([first '# in desc]&lt;[pos kw in desc],MID([desc],[pos kw in desc]-7,7))</f>
        <v>0</v>
      </c>
      <c r="O3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0" s="1" t="str">
        <f>TRIM(IF([first '# in desc]&lt;[pos kw in desc],MID([desc],[pos kw in desc]-6,6),FALSE))</f>
        <v>FALSCH</v>
      </c>
      <c r="Q390" s="1">
        <f>IF(LEN([manuell])=0,IFERROR([kw fine in title]*1,IFERROR(SUMPRODUCT(COUNTIF(IsDigits,MID([kw in desc],ROW($A$1:$A$150),1)))=LEN([kw in desc]),#N/A)),[manuell])</f>
        <v>14</v>
      </c>
      <c r="R390" s="1" t="e">
        <f>IF([pos kw in title]&gt;0,MID(J390,#REF!,4),IF([first '# in title]&gt;0,MID([title],[first '# in title],3),IF([first '# in title]&gt;0,MID([desc],#REF!,3),VLOOKUP([productid],$G$2:$R$1386,8))))</f>
        <v>#REF!</v>
      </c>
      <c r="S390" s="1" t="str">
        <f>IF([kw in desc]=[kw rough in title],[kw in desc]*1,IFERROR(LEFT([kw_dirty],3)*1,IFERROR(LEFT([kw_dirty],2)*1,"n.a.")))</f>
        <v>n.a.</v>
      </c>
      <c r="T390" s="1"/>
      <c r="U390" s="1">
        <f>VLOOKUP(Tabelle1[[#This Row],[productid]],Tabelle2[#All],2,FALSE)</f>
        <v>14</v>
      </c>
    </row>
    <row r="391" spans="1:21" hidden="1">
      <c r="A391" t="s">
        <v>10366</v>
      </c>
      <c r="B391">
        <v>1530</v>
      </c>
      <c r="C391">
        <v>290106</v>
      </c>
      <c r="D391" t="s">
        <v>702</v>
      </c>
      <c r="E391" t="s">
        <v>382</v>
      </c>
      <c r="F391">
        <v>18406</v>
      </c>
      <c r="G391">
        <v>3788117</v>
      </c>
      <c r="H391">
        <f t="shared" si="6"/>
        <v>48</v>
      </c>
      <c r="I391">
        <f t="array" ref="I391">MIN(IFERROR(FIND(IstNumbers,A391),""))</f>
        <v>24</v>
      </c>
      <c r="J391" s="1" t="str">
        <f>IF([first '# in title]&lt;[pos kw in title],MID([title],[pos kw in title]-6,6),#N/A)</f>
        <v xml:space="preserve">(23,6 </v>
      </c>
      <c r="K391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391" s="1">
        <f>IFERROR(FIND("kW",[desc]),0)</f>
        <v>0</v>
      </c>
      <c r="M391">
        <f t="array" ref="M391">MIN(IFERROR(FIND(IstNumbers,E391),""))</f>
        <v>29</v>
      </c>
      <c r="N391" s="1" t="b">
        <f>IF([first '# in desc]&lt;[pos kw in desc],MID([desc],[pos kw in desc]-7,7))</f>
        <v>0</v>
      </c>
      <c r="O3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1" s="1" t="str">
        <f>TRIM(IF([first '# in desc]&lt;[pos kw in desc],MID([desc],[pos kw in desc]-6,6),FALSE))</f>
        <v>FALSCH</v>
      </c>
      <c r="Q391" s="1">
        <f>IF(LEN([manuell])=0,IFERROR([kw fine in title]*1,IFERROR(SUMPRODUCT(COUNTIF(IsDigits,MID([kw in desc],ROW($A$1:$A$150),1)))=LEN([kw in desc]),#N/A)),[manuell])</f>
        <v>23.6</v>
      </c>
      <c r="R391" s="1" t="e">
        <f>IF([pos kw in title]&gt;0,MID(J391,#REF!,4),IF([first '# in title]&gt;0,MID([title],[first '# in title],3),IF([first '# in title]&gt;0,MID([desc],#REF!,3),VLOOKUP([productid],$G$2:$R$1386,8))))</f>
        <v>#REF!</v>
      </c>
      <c r="S391" s="1" t="str">
        <f>IF([kw in desc]=[kw rough in title],[kw in desc]*1,IFERROR(LEFT([kw_dirty],3)*1,IFERROR(LEFT([kw_dirty],2)*1,"n.a.")))</f>
        <v>n.a.</v>
      </c>
      <c r="T391" s="1"/>
      <c r="U391" s="1">
        <f>VLOOKUP(Tabelle1[[#This Row],[productid]],Tabelle2[#All],2,FALSE)</f>
        <v>23.6</v>
      </c>
    </row>
    <row r="392" spans="1:21" hidden="1">
      <c r="A392" t="s">
        <v>640</v>
      </c>
      <c r="B392">
        <v>4511</v>
      </c>
      <c r="C392">
        <v>288366</v>
      </c>
      <c r="D392" t="s">
        <v>703</v>
      </c>
      <c r="E392" t="s">
        <v>704</v>
      </c>
      <c r="F392">
        <v>18406</v>
      </c>
      <c r="G392">
        <v>4258562</v>
      </c>
      <c r="H392">
        <f t="shared" si="6"/>
        <v>30</v>
      </c>
      <c r="I392">
        <f t="array" ref="I392">MIN(IFERROR(FIND(IstNumbers,A392),""))</f>
        <v>20</v>
      </c>
      <c r="J392" s="1" t="str">
        <f>IF([first '# in title]&lt;[pos kw in title],MID([title],[pos kw in title]-6,6),#N/A)</f>
        <v xml:space="preserve">F (11 </v>
      </c>
      <c r="K392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392" s="1">
        <f>IFERROR(FIND("kW",[desc]),0)</f>
        <v>85</v>
      </c>
      <c r="M392">
        <f t="array" ref="M392">MIN(IFERROR(FIND(IstNumbers,E392),""))</f>
        <v>24</v>
      </c>
      <c r="N392" s="1" t="str">
        <f>IF([first '# in desc]&lt;[pos kw in desc],MID([desc],[pos kw in desc]-7,7))</f>
        <v xml:space="preserve">- 11,0 </v>
      </c>
      <c r="O392" s="1" t="str">
        <f>IFERROR(SUBSTITUTE(MID([kw rough in desc],FIND("(",[kw rough in desc])+1,20),",","."),IFERROR(SUBSTITUTE(TRIM(SUBSTITUTE(SUBSTITUTE(MID([kw rough in desc],FIND(" ",TRIM([kw rough in desc]))+1,20),"""",""),"/","")),",","."),#N/A))</f>
        <v>11.0</v>
      </c>
      <c r="P392" s="1" t="str">
        <f>TRIM(IF([first '# in desc]&lt;[pos kw in desc],MID([desc],[pos kw in desc]-6,6),FALSE))</f>
        <v>11,0</v>
      </c>
      <c r="Q392" s="1">
        <f>IF(LEN([manuell])=0,IFERROR([kw fine in title]*1,IFERROR(SUMPRODUCT(COUNTIF(IsDigits,MID([kw in desc],ROW($A$1:$A$150),1)))=LEN([kw in desc]),#N/A)),[manuell])</f>
        <v>11</v>
      </c>
      <c r="R392" s="1" t="e">
        <f>IF([pos kw in title]&gt;0,MID(J392,#REF!,4),IF([first '# in title]&gt;0,MID([title],[first '# in title],3),IF([first '# in title]&gt;0,MID([desc],#REF!,3),VLOOKUP([productid],$G$2:$R$1386,8))))</f>
        <v>#REF!</v>
      </c>
      <c r="S392" s="1" t="str">
        <f>IF([kw in desc]=[kw rough in title],[kw in desc]*1,IFERROR(LEFT([kw_dirty],3)*1,IFERROR(LEFT([kw_dirty],2)*1,"n.a.")))</f>
        <v>n.a.</v>
      </c>
      <c r="T392" s="1"/>
      <c r="U392" s="1">
        <f>VLOOKUP(Tabelle1[[#This Row],[productid]],Tabelle2[#All],2,FALSE)</f>
        <v>11</v>
      </c>
    </row>
    <row r="393" spans="1:21" hidden="1">
      <c r="A393" t="s">
        <v>563</v>
      </c>
      <c r="B393">
        <v>2985</v>
      </c>
      <c r="C393">
        <v>289859</v>
      </c>
      <c r="D393" t="s">
        <v>705</v>
      </c>
      <c r="E393" t="s">
        <v>706</v>
      </c>
      <c r="F393">
        <v>18406</v>
      </c>
      <c r="G393">
        <v>3497887</v>
      </c>
      <c r="H393">
        <f t="shared" si="6"/>
        <v>55</v>
      </c>
      <c r="I393">
        <f t="array" ref="I393">MIN(IFERROR(FIND(IstNumbers,A393),""))</f>
        <v>29</v>
      </c>
      <c r="J393" s="1" t="str">
        <f>IF([first '# in title]&lt;[pos kw in title],MID([title],[pos kw in title]-6,6),#N/A)</f>
        <v xml:space="preserve">L (42 </v>
      </c>
      <c r="K39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3" s="1">
        <f>IFERROR(FIND("kW",[desc]),0)</f>
        <v>70</v>
      </c>
      <c r="M393">
        <f t="array" ref="M393">MIN(IFERROR(FIND(IstNumbers,E393),""))</f>
        <v>34</v>
      </c>
      <c r="N393" s="1" t="str">
        <f>IF([first '# in desc]&lt;[pos kw in desc],MID([desc],[pos kw in desc]-7,7))</f>
        <v xml:space="preserve">­me 42 </v>
      </c>
      <c r="O3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3" s="1" t="str">
        <f>TRIM(IF([first '# in desc]&lt;[pos kw in desc],MID([desc],[pos kw in desc]-6,6),FALSE))</f>
        <v>me 42</v>
      </c>
      <c r="Q393" s="1">
        <f>IF(LEN([manuell])=0,IFERROR([kw fine in title]*1,IFERROR(SUMPRODUCT(COUNTIF(IsDigits,MID([kw in desc],ROW($A$1:$A$150),1)))=LEN([kw in desc]),#N/A)),[manuell])</f>
        <v>42</v>
      </c>
      <c r="R393" s="1" t="e">
        <f>IF([pos kw in title]&gt;0,MID(J393,#REF!,4),IF([first '# in title]&gt;0,MID([title],[first '# in title],3),IF([first '# in title]&gt;0,MID([desc],#REF!,3),VLOOKUP([productid],$G$2:$R$1386,8))))</f>
        <v>#REF!</v>
      </c>
      <c r="S393" s="1" t="str">
        <f>IF([kw in desc]=[kw rough in title],[kw in desc]*1,IFERROR(LEFT([kw_dirty],3)*1,IFERROR(LEFT([kw_dirty],2)*1,"n.a.")))</f>
        <v>n.a.</v>
      </c>
      <c r="T393" s="1"/>
      <c r="U393" s="1">
        <f>VLOOKUP(Tabelle1[[#This Row],[productid]],Tabelle2[#All],2,FALSE)</f>
        <v>42</v>
      </c>
    </row>
    <row r="394" spans="1:21">
      <c r="A394" t="s">
        <v>541</v>
      </c>
      <c r="B394">
        <v>2521.98</v>
      </c>
      <c r="C394">
        <v>276812</v>
      </c>
      <c r="D394" t="s">
        <v>707</v>
      </c>
      <c r="E394" t="s">
        <v>708</v>
      </c>
      <c r="F394">
        <v>18406</v>
      </c>
      <c r="G394">
        <v>3204125</v>
      </c>
      <c r="H394">
        <f t="shared" si="6"/>
        <v>0</v>
      </c>
      <c r="I394">
        <f t="array" ref="I394">MIN(IFERROR(FIND(IstNumbers,A394),""))</f>
        <v>21</v>
      </c>
      <c r="J394" s="1" t="e">
        <f>IF([first '# in title]&lt;[pos kw in title],MID([title],[pos kw in title]-6,6),#N/A)</f>
        <v>#N/A</v>
      </c>
      <c r="K394" s="1" t="e">
        <f>IFERROR(MID(SUBSTITUTE([kw rough in title],",","."),FIND("(",[kw rough in title])+1,20),SUBSTITUTE(IFERROR(MID([kw rough in title],FIND(" ",[kw rough in title])+1,20),[kw rough in title]),",","."))</f>
        <v>#N/A</v>
      </c>
      <c r="L394" s="1">
        <f>IFERROR(FIND("kW",[desc]),0)</f>
        <v>0</v>
      </c>
      <c r="M394">
        <f t="array" ref="M394">MIN(IFERROR(FIND(IstNumbers,E394),""))</f>
        <v>36</v>
      </c>
      <c r="N394" s="1" t="b">
        <f>IF([first '# in desc]&lt;[pos kw in desc],MID([desc],[pos kw in desc]-7,7))</f>
        <v>0</v>
      </c>
      <c r="O3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" s="1" t="str">
        <f>TRIM(IF([first '# in desc]&lt;[pos kw in desc],MID([desc],[pos kw in desc]-6,6),FALSE))</f>
        <v>FALSCH</v>
      </c>
      <c r="Q394" s="1" t="b">
        <f>IF(LEN([manuell])=0,IFERROR([kw fine in title]*1,IFERROR(SUMPRODUCT(COUNTIF(IsDigits,MID([kw in desc],ROW($A$1:$A$150),1)))=LEN([kw in desc]),#N/A)),[manuell])</f>
        <v>0</v>
      </c>
      <c r="R394" s="1" t="str">
        <f>IF([pos kw in title]&gt;0,MID(J394,#REF!,4),IF([first '# in title]&gt;0,MID([title],[first '# in title],3),IF([first '# in title]&gt;0,MID([desc],#REF!,3),VLOOKUP([productid],$G$2:$R$1386,8))))</f>
        <v>-24</v>
      </c>
      <c r="S394" s="1" t="e">
        <f>IF([kw in desc]=[kw rough in title],[kw in desc]*1,IFERROR(LEFT([kw_dirty],3)*1,IFERROR(LEFT([kw_dirty],2)*1,"n.a.")))</f>
        <v>#N/A</v>
      </c>
      <c r="T394" s="1"/>
      <c r="U394" s="1" t="e">
        <f>VLOOKUP(Tabelle1[[#This Row],[productid]],Tabelle2[#All],2,FALSE)</f>
        <v>#N/A</v>
      </c>
    </row>
    <row r="395" spans="1:21">
      <c r="A395" t="s">
        <v>544</v>
      </c>
      <c r="B395">
        <v>2224.21</v>
      </c>
      <c r="C395">
        <v>12041</v>
      </c>
      <c r="D395" t="s">
        <v>709</v>
      </c>
      <c r="E395" t="s">
        <v>9</v>
      </c>
      <c r="F395">
        <v>18406</v>
      </c>
      <c r="G395">
        <v>1083711</v>
      </c>
      <c r="H395">
        <f t="shared" si="6"/>
        <v>0</v>
      </c>
      <c r="I395">
        <f t="array" ref="I395">MIN(IFERROR(FIND(IstNumbers,A395),""))</f>
        <v>21</v>
      </c>
      <c r="J395" s="1" t="e">
        <f>IF([first '# in title]&lt;[pos kw in title],MID([title],[pos kw in title]-6,6),#N/A)</f>
        <v>#N/A</v>
      </c>
      <c r="K395" s="1" t="e">
        <f>IFERROR(MID(SUBSTITUTE([kw rough in title],",","."),FIND("(",[kw rough in title])+1,20),SUBSTITUTE(IFERROR(MID([kw rough in title],FIND(" ",[kw rough in title])+1,20),[kw rough in title]),",","."))</f>
        <v>#N/A</v>
      </c>
      <c r="L395" s="1">
        <f>IFERROR(FIND("kW",[desc]),0)</f>
        <v>0</v>
      </c>
      <c r="M395">
        <f t="array" ref="M395">MIN(IFERROR(FIND(IstNumbers,E395),""))</f>
        <v>0</v>
      </c>
      <c r="N395" s="1" t="b">
        <f>IF([first '# in desc]&lt;[pos kw in desc],MID([desc],[pos kw in desc]-7,7))</f>
        <v>0</v>
      </c>
      <c r="O3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5" s="1" t="str">
        <f>TRIM(IF([first '# in desc]&lt;[pos kw in desc],MID([desc],[pos kw in desc]-6,6),FALSE))</f>
        <v>FALSCH</v>
      </c>
      <c r="Q395" s="1" t="b">
        <f>IF(LEN([manuell])=0,IFERROR([kw fine in title]*1,IFERROR(SUMPRODUCT(COUNTIF(IsDigits,MID([kw in desc],ROW($A$1:$A$150),1)))=LEN([kw in desc]),#N/A)),[manuell])</f>
        <v>0</v>
      </c>
      <c r="R395" s="1" t="str">
        <f>IF([pos kw in title]&gt;0,MID(J395,#REF!,4),IF([first '# in title]&gt;0,MID([title],[first '# in title],3),IF([first '# in title]&gt;0,MID([desc],#REF!,3),VLOOKUP([productid],$G$2:$R$1386,8))))</f>
        <v>-35</v>
      </c>
      <c r="S395" s="1" t="e">
        <f>IF([kw in desc]=[kw rough in title],[kw in desc]*1,IFERROR(LEFT([kw_dirty],3)*1,IFERROR(LEFT([kw_dirty],2)*1,"n.a.")))</f>
        <v>#N/A</v>
      </c>
      <c r="T395" s="1"/>
      <c r="U395" s="1" t="e">
        <f>VLOOKUP(Tabelle1[[#This Row],[productid]],Tabelle2[#All],2,FALSE)</f>
        <v>#N/A</v>
      </c>
    </row>
    <row r="396" spans="1:21">
      <c r="A396" t="s">
        <v>549</v>
      </c>
      <c r="B396">
        <v>1928.38</v>
      </c>
      <c r="C396">
        <v>299105</v>
      </c>
      <c r="D396" t="s">
        <v>710</v>
      </c>
      <c r="E396" t="s">
        <v>711</v>
      </c>
      <c r="F396">
        <v>18406</v>
      </c>
      <c r="G396">
        <v>2919604</v>
      </c>
      <c r="H396">
        <f t="shared" si="6"/>
        <v>0</v>
      </c>
      <c r="I396">
        <f t="array" ref="I396">MIN(IFERROR(FIND(IstNumbers,A396),""))</f>
        <v>21</v>
      </c>
      <c r="J396" s="1" t="e">
        <f>IF([first '# in title]&lt;[pos kw in title],MID([title],[pos kw in title]-6,6),#N/A)</f>
        <v>#N/A</v>
      </c>
      <c r="K396" s="1" t="e">
        <f>IFERROR(MID(SUBSTITUTE([kw rough in title],",","."),FIND("(",[kw rough in title])+1,20),SUBSTITUTE(IFERROR(MID([kw rough in title],FIND(" ",[kw rough in title])+1,20),[kw rough in title]),",","."))</f>
        <v>#N/A</v>
      </c>
      <c r="L396" s="1">
        <f>IFERROR(FIND("kW",[desc]),0)</f>
        <v>0</v>
      </c>
      <c r="M396">
        <f t="array" ref="M396">MIN(IFERROR(FIND(IstNumbers,E396),""))</f>
        <v>39</v>
      </c>
      <c r="N396" s="1" t="b">
        <f>IF([first '# in desc]&lt;[pos kw in desc],MID([desc],[pos kw in desc]-7,7))</f>
        <v>0</v>
      </c>
      <c r="O3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6" s="1" t="str">
        <f>TRIM(IF([first '# in desc]&lt;[pos kw in desc],MID([desc],[pos kw in desc]-6,6),FALSE))</f>
        <v>FALSCH</v>
      </c>
      <c r="Q396" s="1" t="b">
        <f>IF(LEN([manuell])=0,IFERROR([kw fine in title]*1,IFERROR(SUMPRODUCT(COUNTIF(IsDigits,MID([kw in desc],ROW($A$1:$A$150),1)))=LEN([kw in desc]),#N/A)),[manuell])</f>
        <v>0</v>
      </c>
      <c r="R396" s="1" t="str">
        <f>IF([pos kw in title]&gt;0,MID(J396,#REF!,4),IF([first '# in title]&gt;0,MID([title],[first '# in title],3),IF([first '# in title]&gt;0,MID([desc],#REF!,3),VLOOKUP([productid],$G$2:$R$1386,8))))</f>
        <v>-K</v>
      </c>
      <c r="S396" s="1" t="e">
        <f>IF([kw in desc]=[kw rough in title],[kw in desc]*1,IFERROR(LEFT([kw_dirty],3)*1,IFERROR(LEFT([kw_dirty],2)*1,"n.a.")))</f>
        <v>#N/A</v>
      </c>
      <c r="T396" s="1"/>
      <c r="U396" s="1" t="e">
        <f>VLOOKUP(Tabelle1[[#This Row],[productid]],Tabelle2[#All],2,FALSE)</f>
        <v>#N/A</v>
      </c>
    </row>
    <row r="397" spans="1:21" hidden="1">
      <c r="A397" t="s">
        <v>712</v>
      </c>
      <c r="B397">
        <v>2591.62</v>
      </c>
      <c r="C397">
        <v>293331</v>
      </c>
      <c r="D397" t="s">
        <v>713</v>
      </c>
      <c r="E397" t="s">
        <v>714</v>
      </c>
      <c r="F397">
        <v>18406</v>
      </c>
      <c r="G397">
        <v>1098709</v>
      </c>
      <c r="H397">
        <f t="shared" si="6"/>
        <v>14</v>
      </c>
      <c r="I397">
        <f t="array" ref="I397">MIN(IFERROR(FIND(IstNumbers,A397),""))</f>
        <v>11</v>
      </c>
      <c r="J397" s="1" t="str">
        <f>IF([first '# in title]&lt;[pos kw in title],MID([title],[pos kw in title]-6,6),#N/A)</f>
        <v xml:space="preserve">nn 26 </v>
      </c>
      <c r="K39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397" s="1">
        <f>IFERROR(FIND("kW",[desc]),0)</f>
        <v>56</v>
      </c>
      <c r="M397">
        <f t="array" ref="M397">MIN(IFERROR(FIND(IstNumbers,E397),""))</f>
        <v>47</v>
      </c>
      <c r="N397" s="1" t="str">
        <f>IF([first '# in desc]&lt;[pos kw in desc],MID([desc],[pos kw in desc]-7,7))</f>
        <v xml:space="preserve">0-W 26 </v>
      </c>
      <c r="O39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397" s="1" t="str">
        <f>TRIM(IF([first '# in desc]&lt;[pos kw in desc],MID([desc],[pos kw in desc]-6,6),FALSE))</f>
        <v>-W 26</v>
      </c>
      <c r="Q397" s="1">
        <f>IF(LEN([manuell])=0,IFERROR([kw fine in title]*1,IFERROR(SUMPRODUCT(COUNTIF(IsDigits,MID([kw in desc],ROW($A$1:$A$150),1)))=LEN([kw in desc]),#N/A)),[manuell])</f>
        <v>26</v>
      </c>
      <c r="R397" s="1" t="e">
        <f>IF([pos kw in title]&gt;0,MID(J397,#REF!,4),IF([first '# in title]&gt;0,MID([title],[first '# in title],3),IF([first '# in title]&gt;0,MID([desc],#REF!,3),VLOOKUP([productid],$G$2:$R$1386,8))))</f>
        <v>#REF!</v>
      </c>
      <c r="S397" s="1" t="str">
        <f>IF([kw in desc]=[kw rough in title],[kw in desc]*1,IFERROR(LEFT([kw_dirty],3)*1,IFERROR(LEFT([kw_dirty],2)*1,"n.a.")))</f>
        <v>n.a.</v>
      </c>
      <c r="T397" s="1"/>
      <c r="U397" s="1">
        <f>VLOOKUP(Tabelle1[[#This Row],[productid]],Tabelle2[#All],2,FALSE)</f>
        <v>26</v>
      </c>
    </row>
    <row r="398" spans="1:21" hidden="1">
      <c r="A398" t="s">
        <v>679</v>
      </c>
      <c r="B398">
        <v>2800</v>
      </c>
      <c r="C398">
        <v>9701</v>
      </c>
      <c r="D398" t="s">
        <v>715</v>
      </c>
      <c r="E398" t="s">
        <v>9</v>
      </c>
      <c r="F398">
        <v>18406</v>
      </c>
      <c r="G398">
        <v>3131289</v>
      </c>
      <c r="H398">
        <f t="shared" si="6"/>
        <v>30</v>
      </c>
      <c r="I398">
        <f t="array" ref="I398">MIN(IFERROR(FIND(IstNumbers,A398),""))</f>
        <v>20</v>
      </c>
      <c r="J398" s="1" t="str">
        <f>IF([first '# in title]&lt;[pos kw in title],MID([title],[pos kw in title]-6,6),#N/A)</f>
        <v xml:space="preserve">F (13 </v>
      </c>
      <c r="K398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398" s="1">
        <f>IFERROR(FIND("kW",[desc]),0)</f>
        <v>0</v>
      </c>
      <c r="M398">
        <f t="array" ref="M398">MIN(IFERROR(FIND(IstNumbers,E398),""))</f>
        <v>0</v>
      </c>
      <c r="N398" s="1" t="b">
        <f>IF([first '# in desc]&lt;[pos kw in desc],MID([desc],[pos kw in desc]-7,7))</f>
        <v>0</v>
      </c>
      <c r="O3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8" s="1" t="str">
        <f>TRIM(IF([first '# in desc]&lt;[pos kw in desc],MID([desc],[pos kw in desc]-6,6),FALSE))</f>
        <v>FALSCH</v>
      </c>
      <c r="Q398" s="1">
        <f>IF(LEN([manuell])=0,IFERROR([kw fine in title]*1,IFERROR(SUMPRODUCT(COUNTIF(IsDigits,MID([kw in desc],ROW($A$1:$A$150),1)))=LEN([kw in desc]),#N/A)),[manuell])</f>
        <v>13</v>
      </c>
      <c r="R398" s="1" t="e">
        <f>IF([pos kw in title]&gt;0,MID(J398,#REF!,4),IF([first '# in title]&gt;0,MID([title],[first '# in title],3),IF([first '# in title]&gt;0,MID([desc],#REF!,3),VLOOKUP([productid],$G$2:$R$1386,8))))</f>
        <v>#REF!</v>
      </c>
      <c r="S398" s="1" t="str">
        <f>IF([kw in desc]=[kw rough in title],[kw in desc]*1,IFERROR(LEFT([kw_dirty],3)*1,IFERROR(LEFT([kw_dirty],2)*1,"n.a.")))</f>
        <v>n.a.</v>
      </c>
      <c r="T398" s="1"/>
      <c r="U398" s="1">
        <f>VLOOKUP(Tabelle1[[#This Row],[productid]],Tabelle2[#All],2,FALSE)</f>
        <v>13</v>
      </c>
    </row>
    <row r="399" spans="1:21" hidden="1">
      <c r="A399" t="s">
        <v>696</v>
      </c>
      <c r="B399">
        <v>2235</v>
      </c>
      <c r="C399">
        <v>289859</v>
      </c>
      <c r="D399" t="s">
        <v>716</v>
      </c>
      <c r="E399" t="s">
        <v>717</v>
      </c>
      <c r="F399">
        <v>18406</v>
      </c>
      <c r="G399">
        <v>1217855</v>
      </c>
      <c r="H399">
        <f t="shared" si="6"/>
        <v>0</v>
      </c>
      <c r="I399">
        <f t="array" ref="I399">MIN(IFERROR(FIND(IstNumbers,A399),""))</f>
        <v>14</v>
      </c>
      <c r="J399" s="1" t="e">
        <f>IF([first '# in title]&lt;[pos kw in title],MID([title],[pos kw in title]-6,6),#N/A)</f>
        <v>#N/A</v>
      </c>
      <c r="K399" s="1" t="e">
        <f>IFERROR(MID(SUBSTITUTE([kw rough in title],",","."),FIND("(",[kw rough in title])+1,20),SUBSTITUTE(IFERROR(MID([kw rough in title],FIND(" ",[kw rough in title])+1,20),[kw rough in title]),",","."))</f>
        <v>#N/A</v>
      </c>
      <c r="L399" s="1">
        <f>IFERROR(FIND("kW",[desc]),0)</f>
        <v>71</v>
      </c>
      <c r="M399">
        <f t="array" ref="M399">MIN(IFERROR(FIND(IstNumbers,E399),""))</f>
        <v>29</v>
      </c>
      <c r="N399" s="1" t="str">
        <f>IF([first '# in desc]&lt;[pos kw in desc],MID([desc],[pos kw in desc]-7,7))</f>
        <v xml:space="preserve">­me 28 </v>
      </c>
      <c r="O39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399" s="1" t="str">
        <f>TRIM(IF([first '# in desc]&lt;[pos kw in desc],MID([desc],[pos kw in desc]-6,6),FALSE))</f>
        <v>me 28</v>
      </c>
      <c r="Q399" s="1" t="b">
        <f>IF(LEN([manuell])=0,IFERROR([kw fine in title]*1,IFERROR(SUMPRODUCT(COUNTIF(IsDigits,MID([kw in desc],ROW($A$1:$A$150),1)))=LEN([kw in desc]),#N/A)),[manuell])</f>
        <v>0</v>
      </c>
      <c r="R399" s="1" t="str">
        <f>IF([pos kw in title]&gt;0,MID(J399,#REF!,4),IF([first '# in title]&gt;0,MID([title],[first '# in title],3),IF([first '# in title]&gt;0,MID([desc],#REF!,3),VLOOKUP([productid],$G$2:$R$1386,8))))</f>
        <v xml:space="preserve">28 </v>
      </c>
      <c r="S399" s="1" t="e">
        <f>IF([kw in desc]=[kw rough in title],[kw in desc]*1,IFERROR(LEFT([kw_dirty],3)*1,IFERROR(LEFT([kw_dirty],2)*1,"n.a.")))</f>
        <v>#N/A</v>
      </c>
      <c r="T399" s="1"/>
      <c r="U399" s="1">
        <f>VLOOKUP(Tabelle1[[#This Row],[productid]],Tabelle2[#All],2,FALSE)</f>
        <v>28</v>
      </c>
    </row>
    <row r="400" spans="1:21">
      <c r="A400" t="s">
        <v>666</v>
      </c>
      <c r="B400">
        <v>2218</v>
      </c>
      <c r="C400">
        <v>289859</v>
      </c>
      <c r="D400" t="s">
        <v>718</v>
      </c>
      <c r="E400" t="s">
        <v>719</v>
      </c>
      <c r="F400">
        <v>18406</v>
      </c>
      <c r="G400">
        <v>2286143</v>
      </c>
      <c r="H400">
        <f t="shared" si="6"/>
        <v>0</v>
      </c>
      <c r="I400">
        <f t="array" ref="I400">MIN(IFERROR(FIND(IstNumbers,A400),""))</f>
        <v>29</v>
      </c>
      <c r="J400" s="1" t="e">
        <f>IF([first '# in title]&lt;[pos kw in title],MID([title],[pos kw in title]-6,6),#N/A)</f>
        <v>#N/A</v>
      </c>
      <c r="K400" s="1" t="e">
        <f>IFERROR(MID(SUBSTITUTE([kw rough in title],",","."),FIND("(",[kw rough in title])+1,20),SUBSTITUTE(IFERROR(MID([kw rough in title],FIND(" ",[kw rough in title])+1,20),[kw rough in title]),",","."))</f>
        <v>#N/A</v>
      </c>
      <c r="L400" s="1">
        <f>IFERROR(FIND("kW",[desc]),0)</f>
        <v>0</v>
      </c>
      <c r="M400">
        <f t="array" ref="M400">MIN(IFERROR(FIND(IstNumbers,E400),""))</f>
        <v>33</v>
      </c>
      <c r="N400" s="1" t="b">
        <f>IF([first '# in desc]&lt;[pos kw in desc],MID([desc],[pos kw in desc]-7,7))</f>
        <v>0</v>
      </c>
      <c r="O4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" s="1" t="str">
        <f>TRIM(IF([first '# in desc]&lt;[pos kw in desc],MID([desc],[pos kw in desc]-6,6),FALSE))</f>
        <v>FALSCH</v>
      </c>
      <c r="Q400" s="1" t="b">
        <f>IF(LEN([manuell])=0,IFERROR([kw fine in title]*1,IFERROR(SUMPRODUCT(COUNTIF(IsDigits,MID([kw in desc],ROW($A$1:$A$150),1)))=LEN([kw in desc]),#N/A)),[manuell])</f>
        <v>0</v>
      </c>
      <c r="R400" s="1" t="str">
        <f>IF([pos kw in title]&gt;0,MID(J400,#REF!,4),IF([first '# in title]&gt;0,MID([title],[first '# in title],3),IF([first '# in title]&gt;0,MID([desc],#REF!,3),VLOOKUP([productid],$G$2:$R$1386,8))))</f>
        <v>146</v>
      </c>
      <c r="S400" s="1" t="e">
        <f>IF([kw in desc]=[kw rough in title],[kw in desc]*1,IFERROR(LEFT([kw_dirty],3)*1,IFERROR(LEFT([kw_dirty],2)*1,"n.a.")))</f>
        <v>#N/A</v>
      </c>
      <c r="T400" s="1"/>
      <c r="U400" s="1" t="e">
        <f>VLOOKUP(Tabelle1[[#This Row],[productid]],Tabelle2[#All],2,FALSE)</f>
        <v>#N/A</v>
      </c>
    </row>
    <row r="401" spans="1:21" hidden="1">
      <c r="A401" t="s">
        <v>684</v>
      </c>
      <c r="B401">
        <v>1513.78</v>
      </c>
      <c r="C401">
        <v>299105</v>
      </c>
      <c r="D401" t="s">
        <v>720</v>
      </c>
      <c r="E401" t="s">
        <v>721</v>
      </c>
      <c r="F401">
        <v>18406</v>
      </c>
      <c r="G401">
        <v>4661902</v>
      </c>
      <c r="H401">
        <f t="shared" si="6"/>
        <v>30</v>
      </c>
      <c r="I401">
        <f t="array" ref="I401">MIN(IFERROR(FIND(IstNumbers,A401),""))</f>
        <v>20</v>
      </c>
      <c r="J401" s="1" t="str">
        <f>IF([first '# in title]&lt;[pos kw in title],MID([title],[pos kw in title]-6,6),#N/A)</f>
        <v xml:space="preserve">4 (14 </v>
      </c>
      <c r="K401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401" s="1">
        <f>IFERROR(FIND("kW",[desc]),0)</f>
        <v>0</v>
      </c>
      <c r="M401">
        <f t="array" ref="M401">MIN(IFERROR(FIND(IstNumbers,E401),""))</f>
        <v>21</v>
      </c>
      <c r="N401" s="1" t="b">
        <f>IF([first '# in desc]&lt;[pos kw in desc],MID([desc],[pos kw in desc]-7,7))</f>
        <v>0</v>
      </c>
      <c r="O4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1" s="1" t="str">
        <f>TRIM(IF([first '# in desc]&lt;[pos kw in desc],MID([desc],[pos kw in desc]-6,6),FALSE))</f>
        <v>FALSCH</v>
      </c>
      <c r="Q401" s="1">
        <f>IF(LEN([manuell])=0,IFERROR([kw fine in title]*1,IFERROR(SUMPRODUCT(COUNTIF(IsDigits,MID([kw in desc],ROW($A$1:$A$150),1)))=LEN([kw in desc]),#N/A)),[manuell])</f>
        <v>14</v>
      </c>
      <c r="R401" s="1" t="e">
        <f>IF([pos kw in title]&gt;0,MID(J401,#REF!,4),IF([first '# in title]&gt;0,MID([title],[first '# in title],3),IF([first '# in title]&gt;0,MID([desc],#REF!,3),VLOOKUP([productid],$G$2:$R$1386,8))))</f>
        <v>#REF!</v>
      </c>
      <c r="S401" s="1" t="str">
        <f>IF([kw in desc]=[kw rough in title],[kw in desc]*1,IFERROR(LEFT([kw_dirty],3)*1,IFERROR(LEFT([kw_dirty],2)*1,"n.a.")))</f>
        <v>n.a.</v>
      </c>
      <c r="T401" s="1"/>
      <c r="U401" s="1">
        <f>VLOOKUP(Tabelle1[[#This Row],[productid]],Tabelle2[#All],2,FALSE)</f>
        <v>14</v>
      </c>
    </row>
    <row r="402" spans="1:21" hidden="1">
      <c r="A402" t="s">
        <v>10366</v>
      </c>
      <c r="B402">
        <v>1591.58</v>
      </c>
      <c r="C402">
        <v>299105</v>
      </c>
      <c r="D402" t="s">
        <v>722</v>
      </c>
      <c r="E402" t="s">
        <v>404</v>
      </c>
      <c r="F402">
        <v>18406</v>
      </c>
      <c r="G402">
        <v>3788117</v>
      </c>
      <c r="H402">
        <f t="shared" si="6"/>
        <v>48</v>
      </c>
      <c r="I402">
        <f t="array" ref="I402">MIN(IFERROR(FIND(IstNumbers,A402),""))</f>
        <v>24</v>
      </c>
      <c r="J402" s="1" t="str">
        <f>IF([first '# in title]&lt;[pos kw in title],MID([title],[pos kw in title]-6,6),#N/A)</f>
        <v xml:space="preserve">(23,6 </v>
      </c>
      <c r="K402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402" s="1">
        <f>IFERROR(FIND("kW",[desc]),0)</f>
        <v>0</v>
      </c>
      <c r="M402">
        <f t="array" ref="M402">MIN(IFERROR(FIND(IstNumbers,E402),""))</f>
        <v>29</v>
      </c>
      <c r="N402" s="1" t="b">
        <f>IF([first '# in desc]&lt;[pos kw in desc],MID([desc],[pos kw in desc]-7,7))</f>
        <v>0</v>
      </c>
      <c r="O4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2" s="1" t="str">
        <f>TRIM(IF([first '# in desc]&lt;[pos kw in desc],MID([desc],[pos kw in desc]-6,6),FALSE))</f>
        <v>FALSCH</v>
      </c>
      <c r="Q402" s="1">
        <f>IF(LEN([manuell])=0,IFERROR([kw fine in title]*1,IFERROR(SUMPRODUCT(COUNTIF(IsDigits,MID([kw in desc],ROW($A$1:$A$150),1)))=LEN([kw in desc]),#N/A)),[manuell])</f>
        <v>23.6</v>
      </c>
      <c r="R402" s="1" t="e">
        <f>IF([pos kw in title]&gt;0,MID(J402,#REF!,4),IF([first '# in title]&gt;0,MID([title],[first '# in title],3),IF([first '# in title]&gt;0,MID([desc],#REF!,3),VLOOKUP([productid],$G$2:$R$1386,8))))</f>
        <v>#REF!</v>
      </c>
      <c r="S402" s="1" t="str">
        <f>IF([kw in desc]=[kw rough in title],[kw in desc]*1,IFERROR(LEFT([kw_dirty],3)*1,IFERROR(LEFT([kw_dirty],2)*1,"n.a.")))</f>
        <v>n.a.</v>
      </c>
      <c r="T402" s="1"/>
      <c r="U402" s="1">
        <f>VLOOKUP(Tabelle1[[#This Row],[productid]],Tabelle2[#All],2,FALSE)</f>
        <v>23.6</v>
      </c>
    </row>
    <row r="403" spans="1:21" hidden="1">
      <c r="A403" t="s">
        <v>601</v>
      </c>
      <c r="B403">
        <v>4521</v>
      </c>
      <c r="C403">
        <v>297223</v>
      </c>
      <c r="D403" t="s">
        <v>723</v>
      </c>
      <c r="E403" t="s">
        <v>724</v>
      </c>
      <c r="F403">
        <v>18406</v>
      </c>
      <c r="G403">
        <v>4258562</v>
      </c>
      <c r="H403">
        <f t="shared" si="6"/>
        <v>30</v>
      </c>
      <c r="I403">
        <f t="array" ref="I403">MIN(IFERROR(FIND(IstNumbers,A403),""))</f>
        <v>20</v>
      </c>
      <c r="J403" s="1" t="str">
        <f>IF([first '# in title]&lt;[pos kw in title],MID([title],[pos kw in title]-6,6),#N/A)</f>
        <v xml:space="preserve">F (11 </v>
      </c>
      <c r="K403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03" s="1">
        <f>IFERROR(FIND("kW",[desc]),0)</f>
        <v>47</v>
      </c>
      <c r="M403">
        <f t="array" ref="M403">MIN(IFERROR(FIND(IstNumbers,E403),""))</f>
        <v>14</v>
      </c>
      <c r="N403" s="1" t="str">
        <f>IF([first '# in desc]&lt;[pos kw in desc],MID([desc],[pos kw in desc]-7,7))</f>
        <v>9-11, 0</v>
      </c>
      <c r="O4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3" s="1" t="str">
        <f>TRIM(IF([first '# in desc]&lt;[pos kw in desc],MID([desc],[pos kw in desc]-6,6),FALSE))</f>
        <v>-11, 0</v>
      </c>
      <c r="Q403" s="1">
        <f>IF(LEN([manuell])=0,IFERROR([kw fine in title]*1,IFERROR(SUMPRODUCT(COUNTIF(IsDigits,MID([kw in desc],ROW($A$1:$A$150),1)))=LEN([kw in desc]),#N/A)),[manuell])</f>
        <v>11</v>
      </c>
      <c r="R403" s="1" t="e">
        <f>IF([pos kw in title]&gt;0,MID(J403,#REF!,4),IF([first '# in title]&gt;0,MID([title],[first '# in title],3),IF([first '# in title]&gt;0,MID([desc],#REF!,3),VLOOKUP([productid],$G$2:$R$1386,8))))</f>
        <v>#REF!</v>
      </c>
      <c r="S403" s="1" t="str">
        <f>IF([kw in desc]=[kw rough in title],[kw in desc]*1,IFERROR(LEFT([kw_dirty],3)*1,IFERROR(LEFT([kw_dirty],2)*1,"n.a.")))</f>
        <v>n.a.</v>
      </c>
      <c r="T403" s="1"/>
      <c r="U403" s="1">
        <f>VLOOKUP(Tabelle1[[#This Row],[productid]],Tabelle2[#All],2,FALSE)</f>
        <v>11</v>
      </c>
    </row>
    <row r="404" spans="1:21" hidden="1">
      <c r="A404" t="s">
        <v>563</v>
      </c>
      <c r="B404">
        <v>3010</v>
      </c>
      <c r="C404">
        <v>289859</v>
      </c>
      <c r="D404" t="s">
        <v>725</v>
      </c>
      <c r="E404" t="s">
        <v>726</v>
      </c>
      <c r="F404">
        <v>18406</v>
      </c>
      <c r="G404">
        <v>3497887</v>
      </c>
      <c r="H404">
        <f t="shared" si="6"/>
        <v>55</v>
      </c>
      <c r="I404">
        <f t="array" ref="I404">MIN(IFERROR(FIND(IstNumbers,A404),""))</f>
        <v>29</v>
      </c>
      <c r="J404" s="1" t="str">
        <f>IF([first '# in title]&lt;[pos kw in title],MID([title],[pos kw in title]-6,6),#N/A)</f>
        <v xml:space="preserve">L (42 </v>
      </c>
      <c r="K40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04" s="1">
        <f>IFERROR(FIND("kW",[desc]),0)</f>
        <v>70</v>
      </c>
      <c r="M404">
        <f t="array" ref="M404">MIN(IFERROR(FIND(IstNumbers,E404),""))</f>
        <v>34</v>
      </c>
      <c r="N404" s="1" t="str">
        <f>IF([first '# in desc]&lt;[pos kw in desc],MID([desc],[pos kw in desc]-7,7))</f>
        <v xml:space="preserve">­me 42 </v>
      </c>
      <c r="O4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4" s="1" t="str">
        <f>TRIM(IF([first '# in desc]&lt;[pos kw in desc],MID([desc],[pos kw in desc]-6,6),FALSE))</f>
        <v>me 42</v>
      </c>
      <c r="Q404" s="1">
        <f>IF(LEN([manuell])=0,IFERROR([kw fine in title]*1,IFERROR(SUMPRODUCT(COUNTIF(IsDigits,MID([kw in desc],ROW($A$1:$A$150),1)))=LEN([kw in desc]),#N/A)),[manuell])</f>
        <v>42</v>
      </c>
      <c r="R404" s="1" t="e">
        <f>IF([pos kw in title]&gt;0,MID(J404,#REF!,4),IF([first '# in title]&gt;0,MID([title],[first '# in title],3),IF([first '# in title]&gt;0,MID([desc],#REF!,3),VLOOKUP([productid],$G$2:$R$1386,8))))</f>
        <v>#REF!</v>
      </c>
      <c r="S404" s="1" t="str">
        <f>IF([kw in desc]=[kw rough in title],[kw in desc]*1,IFERROR(LEFT([kw_dirty],3)*1,IFERROR(LEFT([kw_dirty],2)*1,"n.a.")))</f>
        <v>n.a.</v>
      </c>
      <c r="T404" s="1"/>
      <c r="U404" s="1">
        <f>VLOOKUP(Tabelle1[[#This Row],[productid]],Tabelle2[#All],2,FALSE)</f>
        <v>42</v>
      </c>
    </row>
    <row r="405" spans="1:21">
      <c r="A405" t="s">
        <v>541</v>
      </c>
      <c r="B405">
        <v>2545.66</v>
      </c>
      <c r="C405">
        <v>276812</v>
      </c>
      <c r="D405" t="s">
        <v>727</v>
      </c>
      <c r="E405" t="s">
        <v>728</v>
      </c>
      <c r="F405">
        <v>18406</v>
      </c>
      <c r="G405">
        <v>3204125</v>
      </c>
      <c r="H405">
        <f t="shared" si="6"/>
        <v>0</v>
      </c>
      <c r="I405">
        <f t="array" ref="I405">MIN(IFERROR(FIND(IstNumbers,A405),""))</f>
        <v>21</v>
      </c>
      <c r="J405" s="1" t="e">
        <f>IF([first '# in title]&lt;[pos kw in title],MID([title],[pos kw in title]-6,6),#N/A)</f>
        <v>#N/A</v>
      </c>
      <c r="K405" s="1" t="e">
        <f>IFERROR(MID(SUBSTITUTE([kw rough in title],",","."),FIND("(",[kw rough in title])+1,20),SUBSTITUTE(IFERROR(MID([kw rough in title],FIND(" ",[kw rough in title])+1,20),[kw rough in title]),",","."))</f>
        <v>#N/A</v>
      </c>
      <c r="L405" s="1">
        <f>IFERROR(FIND("kW",[desc]),0)</f>
        <v>0</v>
      </c>
      <c r="M405">
        <f t="array" ref="M405">MIN(IFERROR(FIND(IstNumbers,E405),""))</f>
        <v>36</v>
      </c>
      <c r="N405" s="1" t="b">
        <f>IF([first '# in desc]&lt;[pos kw in desc],MID([desc],[pos kw in desc]-7,7))</f>
        <v>0</v>
      </c>
      <c r="O4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5" s="1" t="str">
        <f>TRIM(IF([first '# in desc]&lt;[pos kw in desc],MID([desc],[pos kw in desc]-6,6),FALSE))</f>
        <v>FALSCH</v>
      </c>
      <c r="Q405" s="1" t="b">
        <f>IF(LEN([manuell])=0,IFERROR([kw fine in title]*1,IFERROR(SUMPRODUCT(COUNTIF(IsDigits,MID([kw in desc],ROW($A$1:$A$150),1)))=LEN([kw in desc]),#N/A)),[manuell])</f>
        <v>0</v>
      </c>
      <c r="R405" s="1" t="str">
        <f>IF([pos kw in title]&gt;0,MID(J405,#REF!,4),IF([first '# in title]&gt;0,MID([title],[first '# in title],3),IF([first '# in title]&gt;0,MID([desc],#REF!,3),VLOOKUP([productid],$G$2:$R$1386,8))))</f>
        <v>-24</v>
      </c>
      <c r="S405" s="1" t="e">
        <f>IF([kw in desc]=[kw rough in title],[kw in desc]*1,IFERROR(LEFT([kw_dirty],3)*1,IFERROR(LEFT([kw_dirty],2)*1,"n.a.")))</f>
        <v>#N/A</v>
      </c>
      <c r="T405" s="1"/>
      <c r="U405" s="1" t="e">
        <f>VLOOKUP(Tabelle1[[#This Row],[productid]],Tabelle2[#All],2,FALSE)</f>
        <v>#N/A</v>
      </c>
    </row>
    <row r="406" spans="1:21">
      <c r="A406" t="s">
        <v>544</v>
      </c>
      <c r="B406">
        <v>2224.21</v>
      </c>
      <c r="C406">
        <v>12041</v>
      </c>
      <c r="D406" t="s">
        <v>729</v>
      </c>
      <c r="E406" t="s">
        <v>9</v>
      </c>
      <c r="F406">
        <v>18406</v>
      </c>
      <c r="G406">
        <v>1083711</v>
      </c>
      <c r="H406">
        <f t="shared" si="6"/>
        <v>0</v>
      </c>
      <c r="I406">
        <f t="array" ref="I406">MIN(IFERROR(FIND(IstNumbers,A406),""))</f>
        <v>21</v>
      </c>
      <c r="J406" s="1" t="e">
        <f>IF([first '# in title]&lt;[pos kw in title],MID([title],[pos kw in title]-6,6),#N/A)</f>
        <v>#N/A</v>
      </c>
      <c r="K406" s="1" t="e">
        <f>IFERROR(MID(SUBSTITUTE([kw rough in title],",","."),FIND("(",[kw rough in title])+1,20),SUBSTITUTE(IFERROR(MID([kw rough in title],FIND(" ",[kw rough in title])+1,20),[kw rough in title]),",","."))</f>
        <v>#N/A</v>
      </c>
      <c r="L406" s="1">
        <f>IFERROR(FIND("kW",[desc]),0)</f>
        <v>0</v>
      </c>
      <c r="M406">
        <f t="array" ref="M406">MIN(IFERROR(FIND(IstNumbers,E406),""))</f>
        <v>0</v>
      </c>
      <c r="N406" s="1" t="b">
        <f>IF([first '# in desc]&lt;[pos kw in desc],MID([desc],[pos kw in desc]-7,7))</f>
        <v>0</v>
      </c>
      <c r="O4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" s="1" t="str">
        <f>TRIM(IF([first '# in desc]&lt;[pos kw in desc],MID([desc],[pos kw in desc]-6,6),FALSE))</f>
        <v>FALSCH</v>
      </c>
      <c r="Q406" s="1" t="b">
        <f>IF(LEN([manuell])=0,IFERROR([kw fine in title]*1,IFERROR(SUMPRODUCT(COUNTIF(IsDigits,MID([kw in desc],ROW($A$1:$A$150),1)))=LEN([kw in desc]),#N/A)),[manuell])</f>
        <v>0</v>
      </c>
      <c r="R406" s="1" t="str">
        <f>IF([pos kw in title]&gt;0,MID(J406,#REF!,4),IF([first '# in title]&gt;0,MID([title],[first '# in title],3),IF([first '# in title]&gt;0,MID([desc],#REF!,3),VLOOKUP([productid],$G$2:$R$1386,8))))</f>
        <v>-35</v>
      </c>
      <c r="S406" s="1" t="e">
        <f>IF([kw in desc]=[kw rough in title],[kw in desc]*1,IFERROR(LEFT([kw_dirty],3)*1,IFERROR(LEFT([kw_dirty],2)*1,"n.a.")))</f>
        <v>#N/A</v>
      </c>
      <c r="T406" s="1"/>
      <c r="U406" s="1" t="e">
        <f>VLOOKUP(Tabelle1[[#This Row],[productid]],Tabelle2[#All],2,FALSE)</f>
        <v>#N/A</v>
      </c>
    </row>
    <row r="407" spans="1:21">
      <c r="A407" t="s">
        <v>549</v>
      </c>
      <c r="B407">
        <v>1950.65</v>
      </c>
      <c r="C407">
        <v>299105</v>
      </c>
      <c r="D407" t="s">
        <v>730</v>
      </c>
      <c r="E407" t="s">
        <v>731</v>
      </c>
      <c r="F407">
        <v>18406</v>
      </c>
      <c r="G407">
        <v>2919604</v>
      </c>
      <c r="H407">
        <f t="shared" si="6"/>
        <v>0</v>
      </c>
      <c r="I407">
        <f t="array" ref="I407">MIN(IFERROR(FIND(IstNumbers,A407),""))</f>
        <v>21</v>
      </c>
      <c r="J407" s="1" t="e">
        <f>IF([first '# in title]&lt;[pos kw in title],MID([title],[pos kw in title]-6,6),#N/A)</f>
        <v>#N/A</v>
      </c>
      <c r="K407" s="1" t="e">
        <f>IFERROR(MID(SUBSTITUTE([kw rough in title],",","."),FIND("(",[kw rough in title])+1,20),SUBSTITUTE(IFERROR(MID([kw rough in title],FIND(" ",[kw rough in title])+1,20),[kw rough in title]),",","."))</f>
        <v>#N/A</v>
      </c>
      <c r="L407" s="1">
        <f>IFERROR(FIND("kW",[desc]),0)</f>
        <v>0</v>
      </c>
      <c r="M407">
        <f t="array" ref="M407">MIN(IFERROR(FIND(IstNumbers,E407),""))</f>
        <v>39</v>
      </c>
      <c r="N407" s="1" t="b">
        <f>IF([first '# in desc]&lt;[pos kw in desc],MID([desc],[pos kw in desc]-7,7))</f>
        <v>0</v>
      </c>
      <c r="O4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7" s="1" t="str">
        <f>TRIM(IF([first '# in desc]&lt;[pos kw in desc],MID([desc],[pos kw in desc]-6,6),FALSE))</f>
        <v>FALSCH</v>
      </c>
      <c r="Q407" s="1" t="b">
        <f>IF(LEN([manuell])=0,IFERROR([kw fine in title]*1,IFERROR(SUMPRODUCT(COUNTIF(IsDigits,MID([kw in desc],ROW($A$1:$A$150),1)))=LEN([kw in desc]),#N/A)),[manuell])</f>
        <v>0</v>
      </c>
      <c r="R407" s="1" t="str">
        <f>IF([pos kw in title]&gt;0,MID(J407,#REF!,4),IF([first '# in title]&gt;0,MID([title],[first '# in title],3),IF([first '# in title]&gt;0,MID([desc],#REF!,3),VLOOKUP([productid],$G$2:$R$1386,8))))</f>
        <v>-K</v>
      </c>
      <c r="S407" s="1" t="e">
        <f>IF([kw in desc]=[kw rough in title],[kw in desc]*1,IFERROR(LEFT([kw_dirty],3)*1,IFERROR(LEFT([kw_dirty],2)*1,"n.a.")))</f>
        <v>#N/A</v>
      </c>
      <c r="T407" s="1"/>
      <c r="U407" s="1" t="e">
        <f>VLOOKUP(Tabelle1[[#This Row],[productid]],Tabelle2[#All],2,FALSE)</f>
        <v>#N/A</v>
      </c>
    </row>
    <row r="408" spans="1:21" hidden="1">
      <c r="A408" t="s">
        <v>712</v>
      </c>
      <c r="B408">
        <v>2604</v>
      </c>
      <c r="C408">
        <v>223861</v>
      </c>
      <c r="D408" t="s">
        <v>732</v>
      </c>
      <c r="E408" t="s">
        <v>733</v>
      </c>
      <c r="F408">
        <v>18406</v>
      </c>
      <c r="G408">
        <v>1098709</v>
      </c>
      <c r="H408">
        <f t="shared" si="6"/>
        <v>14</v>
      </c>
      <c r="I408">
        <f t="array" ref="I408">MIN(IFERROR(FIND(IstNumbers,A408),""))</f>
        <v>11</v>
      </c>
      <c r="J408" s="1" t="str">
        <f>IF([first '# in title]&lt;[pos kw in title],MID([title],[pos kw in title]-6,6),#N/A)</f>
        <v xml:space="preserve">nn 26 </v>
      </c>
      <c r="K40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08" s="1">
        <f>IFERROR(FIND("kW",[desc]),0)</f>
        <v>37</v>
      </c>
      <c r="M408">
        <f t="array" ref="M408">MIN(IFERROR(FIND(IstNumbers,E408),""))</f>
        <v>24</v>
      </c>
      <c r="N408" s="1" t="str">
        <f>IF([first '# in desc]&lt;[pos kw in desc],MID([desc],[pos kw in desc]-7,7))</f>
        <v xml:space="preserve">5,2 26 </v>
      </c>
      <c r="O408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408" s="1" t="str">
        <f>TRIM(IF([first '# in desc]&lt;[pos kw in desc],MID([desc],[pos kw in desc]-6,6),FALSE))</f>
        <v>,2 26</v>
      </c>
      <c r="Q408" s="1">
        <f>IF(LEN([manuell])=0,IFERROR([kw fine in title]*1,IFERROR(SUMPRODUCT(COUNTIF(IsDigits,MID([kw in desc],ROW($A$1:$A$150),1)))=LEN([kw in desc]),#N/A)),[manuell])</f>
        <v>26</v>
      </c>
      <c r="R408" s="1" t="e">
        <f>IF([pos kw in title]&gt;0,MID(J408,#REF!,4),IF([first '# in title]&gt;0,MID([title],[first '# in title],3),IF([first '# in title]&gt;0,MID([desc],#REF!,3),VLOOKUP([productid],$G$2:$R$1386,8))))</f>
        <v>#REF!</v>
      </c>
      <c r="S408" s="1" t="str">
        <f>IF([kw in desc]=[kw rough in title],[kw in desc]*1,IFERROR(LEFT([kw_dirty],3)*1,IFERROR(LEFT([kw_dirty],2)*1,"n.a.")))</f>
        <v>n.a.</v>
      </c>
      <c r="T408" s="1"/>
      <c r="U408" s="1">
        <f>VLOOKUP(Tabelle1[[#This Row],[productid]],Tabelle2[#All],2,FALSE)</f>
        <v>26</v>
      </c>
    </row>
    <row r="409" spans="1:21" hidden="1">
      <c r="A409" t="s">
        <v>679</v>
      </c>
      <c r="B409">
        <v>2827.34</v>
      </c>
      <c r="C409">
        <v>294528</v>
      </c>
      <c r="D409" t="s">
        <v>734</v>
      </c>
      <c r="E409" t="s">
        <v>735</v>
      </c>
      <c r="F409">
        <v>18406</v>
      </c>
      <c r="G409">
        <v>3131289</v>
      </c>
      <c r="H409">
        <f t="shared" si="6"/>
        <v>30</v>
      </c>
      <c r="I409">
        <f t="array" ref="I409">MIN(IFERROR(FIND(IstNumbers,A409),""))</f>
        <v>20</v>
      </c>
      <c r="J409" s="1" t="str">
        <f>IF([first '# in title]&lt;[pos kw in title],MID([title],[pos kw in title]-6,6),#N/A)</f>
        <v xml:space="preserve">F (13 </v>
      </c>
      <c r="K409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09" s="1">
        <f>IFERROR(FIND("kW",[desc]),0)</f>
        <v>22</v>
      </c>
      <c r="M409">
        <f t="array" ref="M409">MIN(IFERROR(FIND(IstNumbers,E409),""))</f>
        <v>13</v>
      </c>
      <c r="N409" s="1" t="str">
        <f>IF([first '# in desc]&lt;[pos kw in desc],MID([desc],[pos kw in desc]-7,7))</f>
        <v xml:space="preserve">2-F 13 </v>
      </c>
      <c r="O409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409" s="1" t="str">
        <f>TRIM(IF([first '# in desc]&lt;[pos kw in desc],MID([desc],[pos kw in desc]-6,6),FALSE))</f>
        <v>-F 13</v>
      </c>
      <c r="Q409" s="1">
        <f>IF(LEN([manuell])=0,IFERROR([kw fine in title]*1,IFERROR(SUMPRODUCT(COUNTIF(IsDigits,MID([kw in desc],ROW($A$1:$A$150),1)))=LEN([kw in desc]),#N/A)),[manuell])</f>
        <v>13</v>
      </c>
      <c r="R409" s="1" t="e">
        <f>IF([pos kw in title]&gt;0,MID(J409,#REF!,4),IF([first '# in title]&gt;0,MID([title],[first '# in title],3),IF([first '# in title]&gt;0,MID([desc],#REF!,3),VLOOKUP([productid],$G$2:$R$1386,8))))</f>
        <v>#REF!</v>
      </c>
      <c r="S409" s="1" t="str">
        <f>IF([kw in desc]=[kw rough in title],[kw in desc]*1,IFERROR(LEFT([kw_dirty],3)*1,IFERROR(LEFT([kw_dirty],2)*1,"n.a.")))</f>
        <v>n.a.</v>
      </c>
      <c r="T409" s="1"/>
      <c r="U409" s="1">
        <f>VLOOKUP(Tabelle1[[#This Row],[productid]],Tabelle2[#All],2,FALSE)</f>
        <v>13</v>
      </c>
    </row>
    <row r="410" spans="1:21" hidden="1">
      <c r="A410" t="s">
        <v>696</v>
      </c>
      <c r="B410">
        <v>2300</v>
      </c>
      <c r="C410">
        <v>289859</v>
      </c>
      <c r="D410" t="s">
        <v>736</v>
      </c>
      <c r="E410" t="s">
        <v>737</v>
      </c>
      <c r="F410">
        <v>18406</v>
      </c>
      <c r="G410">
        <v>1217855</v>
      </c>
      <c r="H410">
        <f t="shared" si="6"/>
        <v>0</v>
      </c>
      <c r="I410">
        <f t="array" ref="I410">MIN(IFERROR(FIND(IstNumbers,A410),""))</f>
        <v>14</v>
      </c>
      <c r="J410" s="1" t="e">
        <f>IF([first '# in title]&lt;[pos kw in title],MID([title],[pos kw in title]-6,6),#N/A)</f>
        <v>#N/A</v>
      </c>
      <c r="K410" s="1" t="e">
        <f>IFERROR(MID(SUBSTITUTE([kw rough in title],",","."),FIND("(",[kw rough in title])+1,20),SUBSTITUTE(IFERROR(MID([kw rough in title],FIND(" ",[kw rough in title])+1,20),[kw rough in title]),",","."))</f>
        <v>#N/A</v>
      </c>
      <c r="L410" s="1">
        <f>IFERROR(FIND("kW",[desc]),0)</f>
        <v>71</v>
      </c>
      <c r="M410">
        <f t="array" ref="M410">MIN(IFERROR(FIND(IstNumbers,E410),""))</f>
        <v>29</v>
      </c>
      <c r="N410" s="1" t="str">
        <f>IF([first '# in desc]&lt;[pos kw in desc],MID([desc],[pos kw in desc]-7,7))</f>
        <v xml:space="preserve">­me 28 </v>
      </c>
      <c r="O410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410" s="1" t="str">
        <f>TRIM(IF([first '# in desc]&lt;[pos kw in desc],MID([desc],[pos kw in desc]-6,6),FALSE))</f>
        <v>me 28</v>
      </c>
      <c r="Q410" s="1" t="b">
        <f>IF(LEN([manuell])=0,IFERROR([kw fine in title]*1,IFERROR(SUMPRODUCT(COUNTIF(IsDigits,MID([kw in desc],ROW($A$1:$A$150),1)))=LEN([kw in desc]),#N/A)),[manuell])</f>
        <v>0</v>
      </c>
      <c r="R410" s="1" t="str">
        <f>IF([pos kw in title]&gt;0,MID(J410,#REF!,4),IF([first '# in title]&gt;0,MID([title],[first '# in title],3),IF([first '# in title]&gt;0,MID([desc],#REF!,3),VLOOKUP([productid],$G$2:$R$1386,8))))</f>
        <v xml:space="preserve">28 </v>
      </c>
      <c r="S410" s="1" t="e">
        <f>IF([kw in desc]=[kw rough in title],[kw in desc]*1,IFERROR(LEFT([kw_dirty],3)*1,IFERROR(LEFT([kw_dirty],2)*1,"n.a.")))</f>
        <v>#N/A</v>
      </c>
      <c r="T410" s="1"/>
      <c r="U410" s="1">
        <f>VLOOKUP(Tabelle1[[#This Row],[productid]],Tabelle2[#All],2,FALSE)</f>
        <v>28</v>
      </c>
    </row>
    <row r="411" spans="1:21">
      <c r="A411" t="s">
        <v>666</v>
      </c>
      <c r="B411">
        <v>2223</v>
      </c>
      <c r="C411">
        <v>289859</v>
      </c>
      <c r="D411" t="s">
        <v>738</v>
      </c>
      <c r="E411" t="s">
        <v>739</v>
      </c>
      <c r="F411">
        <v>18406</v>
      </c>
      <c r="G411">
        <v>2286143</v>
      </c>
      <c r="H411">
        <f t="shared" si="6"/>
        <v>0</v>
      </c>
      <c r="I411">
        <f t="array" ref="I411">MIN(IFERROR(FIND(IstNumbers,A411),""))</f>
        <v>29</v>
      </c>
      <c r="J411" s="1" t="e">
        <f>IF([first '# in title]&lt;[pos kw in title],MID([title],[pos kw in title]-6,6),#N/A)</f>
        <v>#N/A</v>
      </c>
      <c r="K411" s="1" t="e">
        <f>IFERROR(MID(SUBSTITUTE([kw rough in title],",","."),FIND("(",[kw rough in title])+1,20),SUBSTITUTE(IFERROR(MID([kw rough in title],FIND(" ",[kw rough in title])+1,20),[kw rough in title]),",","."))</f>
        <v>#N/A</v>
      </c>
      <c r="L411" s="1">
        <f>IFERROR(FIND("kW",[desc]),0)</f>
        <v>0</v>
      </c>
      <c r="M411">
        <f t="array" ref="M411">MIN(IFERROR(FIND(IstNumbers,E411),""))</f>
        <v>33</v>
      </c>
      <c r="N411" s="1" t="b">
        <f>IF([first '# in desc]&lt;[pos kw in desc],MID([desc],[pos kw in desc]-7,7))</f>
        <v>0</v>
      </c>
      <c r="O4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1" s="1" t="str">
        <f>TRIM(IF([first '# in desc]&lt;[pos kw in desc],MID([desc],[pos kw in desc]-6,6),FALSE))</f>
        <v>FALSCH</v>
      </c>
      <c r="Q411" s="1" t="b">
        <f>IF(LEN([manuell])=0,IFERROR([kw fine in title]*1,IFERROR(SUMPRODUCT(COUNTIF(IsDigits,MID([kw in desc],ROW($A$1:$A$150),1)))=LEN([kw in desc]),#N/A)),[manuell])</f>
        <v>0</v>
      </c>
      <c r="R411" s="1" t="str">
        <f>IF([pos kw in title]&gt;0,MID(J411,#REF!,4),IF([first '# in title]&gt;0,MID([title],[first '# in title],3),IF([first '# in title]&gt;0,MID([desc],#REF!,3),VLOOKUP([productid],$G$2:$R$1386,8))))</f>
        <v>146</v>
      </c>
      <c r="S411" s="1" t="e">
        <f>IF([kw in desc]=[kw rough in title],[kw in desc]*1,IFERROR(LEFT([kw_dirty],3)*1,IFERROR(LEFT([kw_dirty],2)*1,"n.a.")))</f>
        <v>#N/A</v>
      </c>
      <c r="T411" s="1"/>
      <c r="U411" s="1" t="e">
        <f>VLOOKUP(Tabelle1[[#This Row],[productid]],Tabelle2[#All],2,FALSE)</f>
        <v>#N/A</v>
      </c>
    </row>
    <row r="412" spans="1:21" hidden="1">
      <c r="A412" t="s">
        <v>684</v>
      </c>
      <c r="B412">
        <v>1565</v>
      </c>
      <c r="C412">
        <v>288366</v>
      </c>
      <c r="D412" t="s">
        <v>740</v>
      </c>
      <c r="E412" t="s">
        <v>741</v>
      </c>
      <c r="F412">
        <v>18406</v>
      </c>
      <c r="G412">
        <v>4661902</v>
      </c>
      <c r="H412">
        <f t="shared" si="6"/>
        <v>30</v>
      </c>
      <c r="I412">
        <f t="array" ref="I412">MIN(IFERROR(FIND(IstNumbers,A412),""))</f>
        <v>20</v>
      </c>
      <c r="J412" s="1" t="str">
        <f>IF([first '# in title]&lt;[pos kw in title],MID([title],[pos kw in title]-6,6),#N/A)</f>
        <v xml:space="preserve">4 (14 </v>
      </c>
      <c r="K412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412" s="1">
        <f>IFERROR(FIND("kW",[desc]),0)</f>
        <v>60</v>
      </c>
      <c r="M412">
        <f t="array" ref="M412">MIN(IFERROR(FIND(IstNumbers,E412),""))</f>
        <v>10</v>
      </c>
      <c r="N412" s="1" t="str">
        <f>IF([first '# in desc]&lt;[pos kw in desc],MID([desc],[pos kw in desc]-7,7))</f>
        <v xml:space="preserve">ne "14 </v>
      </c>
      <c r="O412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412" s="1" t="str">
        <f>TRIM(IF([first '# in desc]&lt;[pos kw in desc],MID([desc],[pos kw in desc]-6,6),FALSE))</f>
        <v>e "14</v>
      </c>
      <c r="Q412" s="1">
        <f>IF(LEN([manuell])=0,IFERROR([kw fine in title]*1,IFERROR(SUMPRODUCT(COUNTIF(IsDigits,MID([kw in desc],ROW($A$1:$A$150),1)))=LEN([kw in desc]),#N/A)),[manuell])</f>
        <v>14</v>
      </c>
      <c r="R412" s="1" t="e">
        <f>IF([pos kw in title]&gt;0,MID(J412,#REF!,4),IF([first '# in title]&gt;0,MID([title],[first '# in title],3),IF([first '# in title]&gt;0,MID([desc],#REF!,3),VLOOKUP([productid],$G$2:$R$1386,8))))</f>
        <v>#REF!</v>
      </c>
      <c r="S412" s="1" t="str">
        <f>IF([kw in desc]=[kw rough in title],[kw in desc]*1,IFERROR(LEFT([kw_dirty],3)*1,IFERROR(LEFT([kw_dirty],2)*1,"n.a.")))</f>
        <v>n.a.</v>
      </c>
      <c r="T412" s="1"/>
      <c r="U412" s="1">
        <f>VLOOKUP(Tabelle1[[#This Row],[productid]],Tabelle2[#All],2,FALSE)</f>
        <v>14</v>
      </c>
    </row>
    <row r="413" spans="1:21" hidden="1">
      <c r="A413" t="s">
        <v>10366</v>
      </c>
      <c r="B413">
        <v>1625</v>
      </c>
      <c r="C413">
        <v>9701</v>
      </c>
      <c r="D413" t="s">
        <v>742</v>
      </c>
      <c r="E413" t="s">
        <v>9</v>
      </c>
      <c r="F413">
        <v>18406</v>
      </c>
      <c r="G413">
        <v>3788117</v>
      </c>
      <c r="H413">
        <f t="shared" si="6"/>
        <v>48</v>
      </c>
      <c r="I413">
        <f t="array" ref="I413">MIN(IFERROR(FIND(IstNumbers,A413),""))</f>
        <v>24</v>
      </c>
      <c r="J413" s="1" t="str">
        <f>IF([first '# in title]&lt;[pos kw in title],MID([title],[pos kw in title]-6,6),#N/A)</f>
        <v xml:space="preserve">(23,6 </v>
      </c>
      <c r="K413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413" s="1">
        <f>IFERROR(FIND("kW",[desc]),0)</f>
        <v>0</v>
      </c>
      <c r="M413">
        <f t="array" ref="M413">MIN(IFERROR(FIND(IstNumbers,E413),""))</f>
        <v>0</v>
      </c>
      <c r="N413" s="1" t="b">
        <f>IF([first '# in desc]&lt;[pos kw in desc],MID([desc],[pos kw in desc]-7,7))</f>
        <v>0</v>
      </c>
      <c r="O4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3" s="1" t="str">
        <f>TRIM(IF([first '# in desc]&lt;[pos kw in desc],MID([desc],[pos kw in desc]-6,6),FALSE))</f>
        <v>FALSCH</v>
      </c>
      <c r="Q413" s="1">
        <f>IF(LEN([manuell])=0,IFERROR([kw fine in title]*1,IFERROR(SUMPRODUCT(COUNTIF(IsDigits,MID([kw in desc],ROW($A$1:$A$150),1)))=LEN([kw in desc]),#N/A)),[manuell])</f>
        <v>23.6</v>
      </c>
      <c r="R413" s="1" t="e">
        <f>IF([pos kw in title]&gt;0,MID(J413,#REF!,4),IF([first '# in title]&gt;0,MID([title],[first '# in title],3),IF([first '# in title]&gt;0,MID([desc],#REF!,3),VLOOKUP([productid],$G$2:$R$1386,8))))</f>
        <v>#REF!</v>
      </c>
      <c r="S413" s="1" t="str">
        <f>IF([kw in desc]=[kw rough in title],[kw in desc]*1,IFERROR(LEFT([kw_dirty],3)*1,IFERROR(LEFT([kw_dirty],2)*1,"n.a.")))</f>
        <v>n.a.</v>
      </c>
      <c r="T413" s="1"/>
      <c r="U413" s="1">
        <f>VLOOKUP(Tabelle1[[#This Row],[productid]],Tabelle2[#All],2,FALSE)</f>
        <v>23.6</v>
      </c>
    </row>
    <row r="414" spans="1:21" hidden="1">
      <c r="A414" t="s">
        <v>601</v>
      </c>
      <c r="B414">
        <v>4525</v>
      </c>
      <c r="C414">
        <v>289859</v>
      </c>
      <c r="D414" t="s">
        <v>743</v>
      </c>
      <c r="E414" t="s">
        <v>744</v>
      </c>
      <c r="F414">
        <v>18406</v>
      </c>
      <c r="G414">
        <v>4258562</v>
      </c>
      <c r="H414">
        <f t="shared" si="6"/>
        <v>30</v>
      </c>
      <c r="I414">
        <f t="array" ref="I414">MIN(IFERROR(FIND(IstNumbers,A414),""))</f>
        <v>20</v>
      </c>
      <c r="J414" s="1" t="str">
        <f>IF([first '# in title]&lt;[pos kw in title],MID([title],[pos kw in title]-6,6),#N/A)</f>
        <v xml:space="preserve">F (11 </v>
      </c>
      <c r="K414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14" s="1">
        <f>IFERROR(FIND("kW",[desc]),0)</f>
        <v>53</v>
      </c>
      <c r="M414">
        <f t="array" ref="M414">MIN(IFERROR(FIND(IstNumbers,E414),""))</f>
        <v>24</v>
      </c>
      <c r="N414" s="1" t="str">
        <f>IF([first '# in desc]&lt;[pos kw in desc],MID([desc],[pos kw in desc]-7,7))</f>
        <v xml:space="preserve">me, 11 </v>
      </c>
      <c r="O414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414" s="1" t="str">
        <f>TRIM(IF([first '# in desc]&lt;[pos kw in desc],MID([desc],[pos kw in desc]-6,6),FALSE))</f>
        <v>e, 11</v>
      </c>
      <c r="Q414" s="1">
        <f>IF(LEN([manuell])=0,IFERROR([kw fine in title]*1,IFERROR(SUMPRODUCT(COUNTIF(IsDigits,MID([kw in desc],ROW($A$1:$A$150),1)))=LEN([kw in desc]),#N/A)),[manuell])</f>
        <v>11</v>
      </c>
      <c r="R414" s="1" t="e">
        <f>IF([pos kw in title]&gt;0,MID(J414,#REF!,4),IF([first '# in title]&gt;0,MID([title],[first '# in title],3),IF([first '# in title]&gt;0,MID([desc],#REF!,3),VLOOKUP([productid],$G$2:$R$1386,8))))</f>
        <v>#REF!</v>
      </c>
      <c r="S414" s="1" t="str">
        <f>IF([kw in desc]=[kw rough in title],[kw in desc]*1,IFERROR(LEFT([kw_dirty],3)*1,IFERROR(LEFT([kw_dirty],2)*1,"n.a.")))</f>
        <v>n.a.</v>
      </c>
      <c r="T414" s="1"/>
      <c r="U414" s="1">
        <f>VLOOKUP(Tabelle1[[#This Row],[productid]],Tabelle2[#All],2,FALSE)</f>
        <v>11</v>
      </c>
    </row>
    <row r="415" spans="1:21" hidden="1">
      <c r="A415" t="s">
        <v>563</v>
      </c>
      <c r="B415">
        <v>3025</v>
      </c>
      <c r="C415">
        <v>289859</v>
      </c>
      <c r="D415" t="s">
        <v>745</v>
      </c>
      <c r="E415" t="s">
        <v>746</v>
      </c>
      <c r="F415">
        <v>18406</v>
      </c>
      <c r="G415">
        <v>3497887</v>
      </c>
      <c r="H415">
        <f t="shared" si="6"/>
        <v>55</v>
      </c>
      <c r="I415">
        <f t="array" ref="I415">MIN(IFERROR(FIND(IstNumbers,A415),""))</f>
        <v>29</v>
      </c>
      <c r="J415" s="1" t="str">
        <f>IF([first '# in title]&lt;[pos kw in title],MID([title],[pos kw in title]-6,6),#N/A)</f>
        <v xml:space="preserve">L (42 </v>
      </c>
      <c r="K41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15" s="1">
        <f>IFERROR(FIND("kW",[desc]),0)</f>
        <v>70</v>
      </c>
      <c r="M415">
        <f t="array" ref="M415">MIN(IFERROR(FIND(IstNumbers,E415),""))</f>
        <v>34</v>
      </c>
      <c r="N415" s="1" t="str">
        <f>IF([first '# in desc]&lt;[pos kw in desc],MID([desc],[pos kw in desc]-7,7))</f>
        <v xml:space="preserve">­me 42 </v>
      </c>
      <c r="O4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5" s="1" t="str">
        <f>TRIM(IF([first '# in desc]&lt;[pos kw in desc],MID([desc],[pos kw in desc]-6,6),FALSE))</f>
        <v>me 42</v>
      </c>
      <c r="Q415" s="1">
        <f>IF(LEN([manuell])=0,IFERROR([kw fine in title]*1,IFERROR(SUMPRODUCT(COUNTIF(IsDigits,MID([kw in desc],ROW($A$1:$A$150),1)))=LEN([kw in desc]),#N/A)),[manuell])</f>
        <v>42</v>
      </c>
      <c r="R415" s="1" t="e">
        <f>IF([pos kw in title]&gt;0,MID(J415,#REF!,4),IF([first '# in title]&gt;0,MID([title],[first '# in title],3),IF([first '# in title]&gt;0,MID([desc],#REF!,3),VLOOKUP([productid],$G$2:$R$1386,8))))</f>
        <v>#REF!</v>
      </c>
      <c r="S415" s="1" t="str">
        <f>IF([kw in desc]=[kw rough in title],[kw in desc]*1,IFERROR(LEFT([kw_dirty],3)*1,IFERROR(LEFT([kw_dirty],2)*1,"n.a.")))</f>
        <v>n.a.</v>
      </c>
      <c r="T415" s="1"/>
      <c r="U415" s="1">
        <f>VLOOKUP(Tabelle1[[#This Row],[productid]],Tabelle2[#All],2,FALSE)</f>
        <v>42</v>
      </c>
    </row>
    <row r="416" spans="1:21">
      <c r="A416" t="s">
        <v>541</v>
      </c>
      <c r="B416">
        <v>3144.9</v>
      </c>
      <c r="C416">
        <v>288366</v>
      </c>
      <c r="D416" t="s">
        <v>747</v>
      </c>
      <c r="E416" t="s">
        <v>748</v>
      </c>
      <c r="F416">
        <v>18406</v>
      </c>
      <c r="G416">
        <v>3204125</v>
      </c>
      <c r="H416">
        <f t="shared" si="6"/>
        <v>0</v>
      </c>
      <c r="I416">
        <f t="array" ref="I416">MIN(IFERROR(FIND(IstNumbers,A416),""))</f>
        <v>21</v>
      </c>
      <c r="J416" s="1" t="e">
        <f>IF([first '# in title]&lt;[pos kw in title],MID([title],[pos kw in title]-6,6),#N/A)</f>
        <v>#N/A</v>
      </c>
      <c r="K416" s="1" t="e">
        <f>IFERROR(MID(SUBSTITUTE([kw rough in title],",","."),FIND("(",[kw rough in title])+1,20),SUBSTITUTE(IFERROR(MID([kw rough in title],FIND(" ",[kw rough in title])+1,20),[kw rough in title]),",","."))</f>
        <v>#N/A</v>
      </c>
      <c r="L416" s="1">
        <f>IFERROR(FIND("kW",[desc]),0)</f>
        <v>0</v>
      </c>
      <c r="M416">
        <f t="array" ref="M416">MIN(IFERROR(FIND(IstNumbers,E416),""))</f>
        <v>10</v>
      </c>
      <c r="N416" s="1" t="b">
        <f>IF([first '# in desc]&lt;[pos kw in desc],MID([desc],[pos kw in desc]-7,7))</f>
        <v>0</v>
      </c>
      <c r="O4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6" s="1" t="str">
        <f>TRIM(IF([first '# in desc]&lt;[pos kw in desc],MID([desc],[pos kw in desc]-6,6),FALSE))</f>
        <v>FALSCH</v>
      </c>
      <c r="Q416" s="1" t="b">
        <f>IF(LEN([manuell])=0,IFERROR([kw fine in title]*1,IFERROR(SUMPRODUCT(COUNTIF(IsDigits,MID([kw in desc],ROW($A$1:$A$150),1)))=LEN([kw in desc]),#N/A)),[manuell])</f>
        <v>0</v>
      </c>
      <c r="R416" s="1" t="str">
        <f>IF([pos kw in title]&gt;0,MID(J416,#REF!,4),IF([first '# in title]&gt;0,MID([title],[first '# in title],3),IF([first '# in title]&gt;0,MID([desc],#REF!,3),VLOOKUP([productid],$G$2:$R$1386,8))))</f>
        <v>-24</v>
      </c>
      <c r="S416" s="1" t="e">
        <f>IF([kw in desc]=[kw rough in title],[kw in desc]*1,IFERROR(LEFT([kw_dirty],3)*1,IFERROR(LEFT([kw_dirty],2)*1,"n.a.")))</f>
        <v>#N/A</v>
      </c>
      <c r="T416" s="1"/>
      <c r="U416" s="1" t="e">
        <f>VLOOKUP(Tabelle1[[#This Row],[productid]],Tabelle2[#All],2,FALSE)</f>
        <v>#N/A</v>
      </c>
    </row>
    <row r="417" spans="1:21">
      <c r="A417" t="s">
        <v>544</v>
      </c>
      <c r="B417">
        <v>2309.6999999999998</v>
      </c>
      <c r="C417">
        <v>12041</v>
      </c>
      <c r="D417" t="s">
        <v>749</v>
      </c>
      <c r="E417" t="s">
        <v>9</v>
      </c>
      <c r="F417">
        <v>18406</v>
      </c>
      <c r="G417">
        <v>1083711</v>
      </c>
      <c r="H417">
        <f t="shared" si="6"/>
        <v>0</v>
      </c>
      <c r="I417">
        <f t="array" ref="I417">MIN(IFERROR(FIND(IstNumbers,A417),""))</f>
        <v>21</v>
      </c>
      <c r="J417" s="1" t="e">
        <f>IF([first '# in title]&lt;[pos kw in title],MID([title],[pos kw in title]-6,6),#N/A)</f>
        <v>#N/A</v>
      </c>
      <c r="K417" s="1" t="e">
        <f>IFERROR(MID(SUBSTITUTE([kw rough in title],",","."),FIND("(",[kw rough in title])+1,20),SUBSTITUTE(IFERROR(MID([kw rough in title],FIND(" ",[kw rough in title])+1,20),[kw rough in title]),",","."))</f>
        <v>#N/A</v>
      </c>
      <c r="L417" s="1">
        <f>IFERROR(FIND("kW",[desc]),0)</f>
        <v>0</v>
      </c>
      <c r="M417">
        <f t="array" ref="M417">MIN(IFERROR(FIND(IstNumbers,E417),""))</f>
        <v>0</v>
      </c>
      <c r="N417" s="1" t="b">
        <f>IF([first '# in desc]&lt;[pos kw in desc],MID([desc],[pos kw in desc]-7,7))</f>
        <v>0</v>
      </c>
      <c r="O4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7" s="1" t="str">
        <f>TRIM(IF([first '# in desc]&lt;[pos kw in desc],MID([desc],[pos kw in desc]-6,6),FALSE))</f>
        <v>FALSCH</v>
      </c>
      <c r="Q417" s="1" t="b">
        <f>IF(LEN([manuell])=0,IFERROR([kw fine in title]*1,IFERROR(SUMPRODUCT(COUNTIF(IsDigits,MID([kw in desc],ROW($A$1:$A$150),1)))=LEN([kw in desc]),#N/A)),[manuell])</f>
        <v>0</v>
      </c>
      <c r="R417" s="1" t="str">
        <f>IF([pos kw in title]&gt;0,MID(J417,#REF!,4),IF([first '# in title]&gt;0,MID([title],[first '# in title],3),IF([first '# in title]&gt;0,MID([desc],#REF!,3),VLOOKUP([productid],$G$2:$R$1386,8))))</f>
        <v>-35</v>
      </c>
      <c r="S417" s="1" t="e">
        <f>IF([kw in desc]=[kw rough in title],[kw in desc]*1,IFERROR(LEFT([kw_dirty],3)*1,IFERROR(LEFT([kw_dirty],2)*1,"n.a.")))</f>
        <v>#N/A</v>
      </c>
      <c r="T417" s="1"/>
      <c r="U417" s="1" t="e">
        <f>VLOOKUP(Tabelle1[[#This Row],[productid]],Tabelle2[#All],2,FALSE)</f>
        <v>#N/A</v>
      </c>
    </row>
    <row r="418" spans="1:21">
      <c r="A418" t="s">
        <v>549</v>
      </c>
      <c r="B418">
        <v>2276.23</v>
      </c>
      <c r="C418">
        <v>299105</v>
      </c>
      <c r="D418" t="s">
        <v>750</v>
      </c>
      <c r="E418" t="s">
        <v>751</v>
      </c>
      <c r="F418">
        <v>18406</v>
      </c>
      <c r="G418">
        <v>2919604</v>
      </c>
      <c r="H418">
        <f t="shared" si="6"/>
        <v>0</v>
      </c>
      <c r="I418">
        <f t="array" ref="I418">MIN(IFERROR(FIND(IstNumbers,A418),""))</f>
        <v>21</v>
      </c>
      <c r="J418" s="1" t="e">
        <f>IF([first '# in title]&lt;[pos kw in title],MID([title],[pos kw in title]-6,6),#N/A)</f>
        <v>#N/A</v>
      </c>
      <c r="K418" s="1" t="e">
        <f>IFERROR(MID(SUBSTITUTE([kw rough in title],",","."),FIND("(",[kw rough in title])+1,20),SUBSTITUTE(IFERROR(MID([kw rough in title],FIND(" ",[kw rough in title])+1,20),[kw rough in title]),",","."))</f>
        <v>#N/A</v>
      </c>
      <c r="L418" s="1">
        <f>IFERROR(FIND("kW",[desc]),0)</f>
        <v>0</v>
      </c>
      <c r="M418">
        <f t="array" ref="M418">MIN(IFERROR(FIND(IstNumbers,E418),""))</f>
        <v>39</v>
      </c>
      <c r="N418" s="1" t="b">
        <f>IF([first '# in desc]&lt;[pos kw in desc],MID([desc],[pos kw in desc]-7,7))</f>
        <v>0</v>
      </c>
      <c r="O4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" s="1" t="str">
        <f>TRIM(IF([first '# in desc]&lt;[pos kw in desc],MID([desc],[pos kw in desc]-6,6),FALSE))</f>
        <v>FALSCH</v>
      </c>
      <c r="Q418" s="1" t="b">
        <f>IF(LEN([manuell])=0,IFERROR([kw fine in title]*1,IFERROR(SUMPRODUCT(COUNTIF(IsDigits,MID([kw in desc],ROW($A$1:$A$150),1)))=LEN([kw in desc]),#N/A)),[manuell])</f>
        <v>0</v>
      </c>
      <c r="R418" s="1" t="str">
        <f>IF([pos kw in title]&gt;0,MID(J418,#REF!,4),IF([first '# in title]&gt;0,MID([title],[first '# in title],3),IF([first '# in title]&gt;0,MID([desc],#REF!,3),VLOOKUP([productid],$G$2:$R$1386,8))))</f>
        <v>-K</v>
      </c>
      <c r="S418" s="1" t="e">
        <f>IF([kw in desc]=[kw rough in title],[kw in desc]*1,IFERROR(LEFT([kw_dirty],3)*1,IFERROR(LEFT([kw_dirty],2)*1,"n.a.")))</f>
        <v>#N/A</v>
      </c>
      <c r="T418" s="1"/>
      <c r="U418" s="1" t="e">
        <f>VLOOKUP(Tabelle1[[#This Row],[productid]],Tabelle2[#All],2,FALSE)</f>
        <v>#N/A</v>
      </c>
    </row>
    <row r="419" spans="1:21" hidden="1">
      <c r="A419" t="s">
        <v>712</v>
      </c>
      <c r="B419">
        <v>2608.0700000000002</v>
      </c>
      <c r="C419">
        <v>293331</v>
      </c>
      <c r="D419" t="s">
        <v>752</v>
      </c>
      <c r="E419" t="s">
        <v>753</v>
      </c>
      <c r="F419">
        <v>18406</v>
      </c>
      <c r="G419">
        <v>1098709</v>
      </c>
      <c r="H419">
        <f t="shared" si="6"/>
        <v>14</v>
      </c>
      <c r="I419">
        <f t="array" ref="I419">MIN(IFERROR(FIND(IstNumbers,A419),""))</f>
        <v>11</v>
      </c>
      <c r="J419" s="1" t="str">
        <f>IF([first '# in title]&lt;[pos kw in title],MID([title],[pos kw in title]-6,6),#N/A)</f>
        <v xml:space="preserve">nn 26 </v>
      </c>
      <c r="K419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19" s="1">
        <f>IFERROR(FIND("kW",[desc]),0)</f>
        <v>56</v>
      </c>
      <c r="M419">
        <f t="array" ref="M419">MIN(IFERROR(FIND(IstNumbers,E419),""))</f>
        <v>47</v>
      </c>
      <c r="N419" s="1" t="str">
        <f>IF([first '# in desc]&lt;[pos kw in desc],MID([desc],[pos kw in desc]-7,7))</f>
        <v xml:space="preserve">0-W 26 </v>
      </c>
      <c r="O419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419" s="1" t="str">
        <f>TRIM(IF([first '# in desc]&lt;[pos kw in desc],MID([desc],[pos kw in desc]-6,6),FALSE))</f>
        <v>-W 26</v>
      </c>
      <c r="Q419" s="1">
        <f>IF(LEN([manuell])=0,IFERROR([kw fine in title]*1,IFERROR(SUMPRODUCT(COUNTIF(IsDigits,MID([kw in desc],ROW($A$1:$A$150),1)))=LEN([kw in desc]),#N/A)),[manuell])</f>
        <v>26</v>
      </c>
      <c r="R419" s="1" t="e">
        <f>IF([pos kw in title]&gt;0,MID(J419,#REF!,4),IF([first '# in title]&gt;0,MID([title],[first '# in title],3),IF([first '# in title]&gt;0,MID([desc],#REF!,3),VLOOKUP([productid],$G$2:$R$1386,8))))</f>
        <v>#REF!</v>
      </c>
      <c r="S419" s="1" t="str">
        <f>IF([kw in desc]=[kw rough in title],[kw in desc]*1,IFERROR(LEFT([kw_dirty],3)*1,IFERROR(LEFT([kw_dirty],2)*1,"n.a.")))</f>
        <v>n.a.</v>
      </c>
      <c r="T419" s="1"/>
      <c r="U419" s="1">
        <f>VLOOKUP(Tabelle1[[#This Row],[productid]],Tabelle2[#All],2,FALSE)</f>
        <v>26</v>
      </c>
    </row>
    <row r="420" spans="1:21">
      <c r="A420" t="s">
        <v>754</v>
      </c>
      <c r="B420">
        <v>3328</v>
      </c>
      <c r="C420">
        <v>9701</v>
      </c>
      <c r="D420" t="s">
        <v>755</v>
      </c>
      <c r="E420" t="s">
        <v>9</v>
      </c>
      <c r="F420">
        <v>18406</v>
      </c>
      <c r="G420">
        <v>3132658</v>
      </c>
      <c r="H420">
        <f t="shared" si="6"/>
        <v>0</v>
      </c>
      <c r="I420">
        <f t="array" ref="I420">MIN(IFERROR(FIND(IstNumbers,A420),""))</f>
        <v>21</v>
      </c>
      <c r="J420" s="1" t="e">
        <f>IF([first '# in title]&lt;[pos kw in title],MID([title],[pos kw in title]-6,6),#N/A)</f>
        <v>#N/A</v>
      </c>
      <c r="K420" s="1" t="e">
        <f>IFERROR(MID(SUBSTITUTE([kw rough in title],",","."),FIND("(",[kw rough in title])+1,20),SUBSTITUTE(IFERROR(MID([kw rough in title],FIND(" ",[kw rough in title])+1,20),[kw rough in title]),",","."))</f>
        <v>#N/A</v>
      </c>
      <c r="L420" s="1">
        <f>IFERROR(FIND("kW",[desc]),0)</f>
        <v>0</v>
      </c>
      <c r="M420">
        <f t="array" ref="M420">MIN(IFERROR(FIND(IstNumbers,E420),""))</f>
        <v>0</v>
      </c>
      <c r="N420" s="1" t="b">
        <f>IF([first '# in desc]&lt;[pos kw in desc],MID([desc],[pos kw in desc]-7,7))</f>
        <v>0</v>
      </c>
      <c r="O4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0" s="1" t="str">
        <f>TRIM(IF([first '# in desc]&lt;[pos kw in desc],MID([desc],[pos kw in desc]-6,6),FALSE))</f>
        <v>FALSCH</v>
      </c>
      <c r="Q420" s="1" t="b">
        <f>IF(LEN([manuell])=0,IFERROR([kw fine in title]*1,IFERROR(SUMPRODUCT(COUNTIF(IsDigits,MID([kw in desc],ROW($A$1:$A$150),1)))=LEN([kw in desc]),#N/A)),[manuell])</f>
        <v>0</v>
      </c>
      <c r="R420" s="1" t="str">
        <f>IF([pos kw in title]&gt;0,MID(J420,#REF!,4),IF([first '# in title]&gt;0,MID([title],[first '# in title],3),IF([first '# in title]&gt;0,MID([desc],#REF!,3),VLOOKUP([productid],$G$2:$R$1386,8))))</f>
        <v>-Co</v>
      </c>
      <c r="S420" s="1" t="e">
        <f>IF([kw in desc]=[kw rough in title],[kw in desc]*1,IFERROR(LEFT([kw_dirty],3)*1,IFERROR(LEFT([kw_dirty],2)*1,"n.a.")))</f>
        <v>#N/A</v>
      </c>
      <c r="T420" s="1"/>
      <c r="U420" s="1" t="e">
        <f>VLOOKUP(Tabelle1[[#This Row],[productid]],Tabelle2[#All],2,FALSE)</f>
        <v>#N/A</v>
      </c>
    </row>
    <row r="421" spans="1:21" hidden="1">
      <c r="A421" t="s">
        <v>679</v>
      </c>
      <c r="B421">
        <v>2873.62</v>
      </c>
      <c r="C421">
        <v>276812</v>
      </c>
      <c r="D421" t="s">
        <v>756</v>
      </c>
      <c r="E421" t="s">
        <v>757</v>
      </c>
      <c r="F421">
        <v>18406</v>
      </c>
      <c r="G421">
        <v>3131289</v>
      </c>
      <c r="H421">
        <f t="shared" si="6"/>
        <v>30</v>
      </c>
      <c r="I421">
        <f t="array" ref="I421">MIN(IFERROR(FIND(IstNumbers,A421),""))</f>
        <v>20</v>
      </c>
      <c r="J421" s="1" t="str">
        <f>IF([first '# in title]&lt;[pos kw in title],MID([title],[pos kw in title]-6,6),#N/A)</f>
        <v xml:space="preserve">F (13 </v>
      </c>
      <c r="K421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21" s="1">
        <f>IFERROR(FIND("kW",[desc]),0)</f>
        <v>39</v>
      </c>
      <c r="M421">
        <f t="array" ref="M421">MIN(IFERROR(FIND(IstNumbers,E421),""))</f>
        <v>30</v>
      </c>
      <c r="N421" s="1" t="str">
        <f>IF([first '# in desc]&lt;[pos kw in desc],MID([desc],[pos kw in desc]-7,7))</f>
        <v xml:space="preserve">2-F 13 </v>
      </c>
      <c r="O421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421" s="1" t="str">
        <f>TRIM(IF([first '# in desc]&lt;[pos kw in desc],MID([desc],[pos kw in desc]-6,6),FALSE))</f>
        <v>-F 13</v>
      </c>
      <c r="Q421" s="1">
        <f>IF(LEN([manuell])=0,IFERROR([kw fine in title]*1,IFERROR(SUMPRODUCT(COUNTIF(IsDigits,MID([kw in desc],ROW($A$1:$A$150),1)))=LEN([kw in desc]),#N/A)),[manuell])</f>
        <v>13</v>
      </c>
      <c r="R421" s="1" t="e">
        <f>IF([pos kw in title]&gt;0,MID(J421,#REF!,4),IF([first '# in title]&gt;0,MID([title],[first '# in title],3),IF([first '# in title]&gt;0,MID([desc],#REF!,3),VLOOKUP([productid],$G$2:$R$1386,8))))</f>
        <v>#REF!</v>
      </c>
      <c r="S421" s="1" t="str">
        <f>IF([kw in desc]=[kw rough in title],[kw in desc]*1,IFERROR(LEFT([kw_dirty],3)*1,IFERROR(LEFT([kw_dirty],2)*1,"n.a.")))</f>
        <v>n.a.</v>
      </c>
      <c r="T421" s="1"/>
      <c r="U421" s="1">
        <f>VLOOKUP(Tabelle1[[#This Row],[productid]],Tabelle2[#All],2,FALSE)</f>
        <v>13</v>
      </c>
    </row>
    <row r="422" spans="1:21" hidden="1">
      <c r="A422" t="s">
        <v>696</v>
      </c>
      <c r="B422">
        <v>2310</v>
      </c>
      <c r="C422">
        <v>289859</v>
      </c>
      <c r="D422" t="s">
        <v>758</v>
      </c>
      <c r="E422" t="s">
        <v>759</v>
      </c>
      <c r="F422">
        <v>18406</v>
      </c>
      <c r="G422">
        <v>1217855</v>
      </c>
      <c r="H422">
        <f t="shared" si="6"/>
        <v>0</v>
      </c>
      <c r="I422">
        <f t="array" ref="I422">MIN(IFERROR(FIND(IstNumbers,A422),""))</f>
        <v>14</v>
      </c>
      <c r="J422" s="1" t="e">
        <f>IF([first '# in title]&lt;[pos kw in title],MID([title],[pos kw in title]-6,6),#N/A)</f>
        <v>#N/A</v>
      </c>
      <c r="K422" s="1" t="e">
        <f>IFERROR(MID(SUBSTITUTE([kw rough in title],",","."),FIND("(",[kw rough in title])+1,20),SUBSTITUTE(IFERROR(MID([kw rough in title],FIND(" ",[kw rough in title])+1,20),[kw rough in title]),",","."))</f>
        <v>#N/A</v>
      </c>
      <c r="L422" s="1">
        <f>IFERROR(FIND("kW",[desc]),0)</f>
        <v>71</v>
      </c>
      <c r="M422">
        <f t="array" ref="M422">MIN(IFERROR(FIND(IstNumbers,E422),""))</f>
        <v>29</v>
      </c>
      <c r="N422" s="1" t="str">
        <f>IF([first '# in desc]&lt;[pos kw in desc],MID([desc],[pos kw in desc]-7,7))</f>
        <v xml:space="preserve">­me 28 </v>
      </c>
      <c r="O42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422" s="1" t="str">
        <f>TRIM(IF([first '# in desc]&lt;[pos kw in desc],MID([desc],[pos kw in desc]-6,6),FALSE))</f>
        <v>me 28</v>
      </c>
      <c r="Q422" s="1" t="b">
        <f>IF(LEN([manuell])=0,IFERROR([kw fine in title]*1,IFERROR(SUMPRODUCT(COUNTIF(IsDigits,MID([kw in desc],ROW($A$1:$A$150),1)))=LEN([kw in desc]),#N/A)),[manuell])</f>
        <v>0</v>
      </c>
      <c r="R422" s="1" t="str">
        <f>IF([pos kw in title]&gt;0,MID(J422,#REF!,4),IF([first '# in title]&gt;0,MID([title],[first '# in title],3),IF([first '# in title]&gt;0,MID([desc],#REF!,3),VLOOKUP([productid],$G$2:$R$1386,8))))</f>
        <v xml:space="preserve">28 </v>
      </c>
      <c r="S422" s="1" t="e">
        <f>IF([kw in desc]=[kw rough in title],[kw in desc]*1,IFERROR(LEFT([kw_dirty],3)*1,IFERROR(LEFT([kw_dirty],2)*1,"n.a.")))</f>
        <v>#N/A</v>
      </c>
      <c r="T422" s="1"/>
      <c r="U422" s="1">
        <f>VLOOKUP(Tabelle1[[#This Row],[productid]],Tabelle2[#All],2,FALSE)</f>
        <v>28</v>
      </c>
    </row>
    <row r="423" spans="1:21">
      <c r="A423" t="s">
        <v>666</v>
      </c>
      <c r="B423">
        <v>2227</v>
      </c>
      <c r="C423">
        <v>289859</v>
      </c>
      <c r="D423" t="s">
        <v>760</v>
      </c>
      <c r="E423" t="s">
        <v>761</v>
      </c>
      <c r="F423">
        <v>18406</v>
      </c>
      <c r="G423">
        <v>2286143</v>
      </c>
      <c r="H423">
        <f t="shared" si="6"/>
        <v>0</v>
      </c>
      <c r="I423">
        <f t="array" ref="I423">MIN(IFERROR(FIND(IstNumbers,A423),""))</f>
        <v>29</v>
      </c>
      <c r="J423" s="1" t="e">
        <f>IF([first '# in title]&lt;[pos kw in title],MID([title],[pos kw in title]-6,6),#N/A)</f>
        <v>#N/A</v>
      </c>
      <c r="K423" s="1" t="e">
        <f>IFERROR(MID(SUBSTITUTE([kw rough in title],",","."),FIND("(",[kw rough in title])+1,20),SUBSTITUTE(IFERROR(MID([kw rough in title],FIND(" ",[kw rough in title])+1,20),[kw rough in title]),",","."))</f>
        <v>#N/A</v>
      </c>
      <c r="L423" s="1">
        <f>IFERROR(FIND("kW",[desc]),0)</f>
        <v>0</v>
      </c>
      <c r="M423">
        <f t="array" ref="M423">MIN(IFERROR(FIND(IstNumbers,E423),""))</f>
        <v>33</v>
      </c>
      <c r="N423" s="1" t="b">
        <f>IF([first '# in desc]&lt;[pos kw in desc],MID([desc],[pos kw in desc]-7,7))</f>
        <v>0</v>
      </c>
      <c r="O4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3" s="1" t="str">
        <f>TRIM(IF([first '# in desc]&lt;[pos kw in desc],MID([desc],[pos kw in desc]-6,6),FALSE))</f>
        <v>FALSCH</v>
      </c>
      <c r="Q423" s="1" t="b">
        <f>IF(LEN([manuell])=0,IFERROR([kw fine in title]*1,IFERROR(SUMPRODUCT(COUNTIF(IsDigits,MID([kw in desc],ROW($A$1:$A$150),1)))=LEN([kw in desc]),#N/A)),[manuell])</f>
        <v>0</v>
      </c>
      <c r="R423" s="1" t="str">
        <f>IF([pos kw in title]&gt;0,MID(J423,#REF!,4),IF([first '# in title]&gt;0,MID([title],[first '# in title],3),IF([first '# in title]&gt;0,MID([desc],#REF!,3),VLOOKUP([productid],$G$2:$R$1386,8))))</f>
        <v>146</v>
      </c>
      <c r="S423" s="1" t="e">
        <f>IF([kw in desc]=[kw rough in title],[kw in desc]*1,IFERROR(LEFT([kw_dirty],3)*1,IFERROR(LEFT([kw_dirty],2)*1,"n.a.")))</f>
        <v>#N/A</v>
      </c>
      <c r="T423" s="1"/>
      <c r="U423" s="1" t="e">
        <f>VLOOKUP(Tabelle1[[#This Row],[productid]],Tabelle2[#All],2,FALSE)</f>
        <v>#N/A</v>
      </c>
    </row>
    <row r="424" spans="1:21" hidden="1">
      <c r="A424" t="s">
        <v>684</v>
      </c>
      <c r="B424">
        <v>1629</v>
      </c>
      <c r="C424">
        <v>288366</v>
      </c>
      <c r="D424" t="s">
        <v>762</v>
      </c>
      <c r="E424" t="s">
        <v>763</v>
      </c>
      <c r="F424">
        <v>18406</v>
      </c>
      <c r="G424">
        <v>4661902</v>
      </c>
      <c r="H424">
        <f t="shared" si="6"/>
        <v>30</v>
      </c>
      <c r="I424">
        <f t="array" ref="I424">MIN(IFERROR(FIND(IstNumbers,A424),""))</f>
        <v>20</v>
      </c>
      <c r="J424" s="1" t="str">
        <f>IF([first '# in title]&lt;[pos kw in title],MID([title],[pos kw in title]-6,6),#N/A)</f>
        <v xml:space="preserve">4 (14 </v>
      </c>
      <c r="K424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424" s="1">
        <f>IFERROR(FIND("kW",[desc]),0)</f>
        <v>60</v>
      </c>
      <c r="M424">
        <f t="array" ref="M424">MIN(IFERROR(FIND(IstNumbers,E424),""))</f>
        <v>10</v>
      </c>
      <c r="N424" s="1" t="str">
        <f>IF([first '# in desc]&lt;[pos kw in desc],MID([desc],[pos kw in desc]-7,7))</f>
        <v xml:space="preserve">ne "20 </v>
      </c>
      <c r="O424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424" s="1" t="str">
        <f>TRIM(IF([first '# in desc]&lt;[pos kw in desc],MID([desc],[pos kw in desc]-6,6),FALSE))</f>
        <v>e "20</v>
      </c>
      <c r="Q424" s="1">
        <f>IF(LEN([manuell])=0,IFERROR([kw fine in title]*1,IFERROR(SUMPRODUCT(COUNTIF(IsDigits,MID([kw in desc],ROW($A$1:$A$150),1)))=LEN([kw in desc]),#N/A)),[manuell])</f>
        <v>14</v>
      </c>
      <c r="R424" s="1" t="e">
        <f>IF([pos kw in title]&gt;0,MID(J424,#REF!,4),IF([first '# in title]&gt;0,MID([title],[first '# in title],3),IF([first '# in title]&gt;0,MID([desc],#REF!,3),VLOOKUP([productid],$G$2:$R$1386,8))))</f>
        <v>#REF!</v>
      </c>
      <c r="S424" s="1" t="str">
        <f>IF([kw in desc]=[kw rough in title],[kw in desc]*1,IFERROR(LEFT([kw_dirty],3)*1,IFERROR(LEFT([kw_dirty],2)*1,"n.a.")))</f>
        <v>n.a.</v>
      </c>
      <c r="T424" s="1"/>
      <c r="U424" s="1">
        <f>VLOOKUP(Tabelle1[[#This Row],[productid]],Tabelle2[#All],2,FALSE)</f>
        <v>14</v>
      </c>
    </row>
    <row r="425" spans="1:21" hidden="1">
      <c r="A425" t="s">
        <v>10366</v>
      </c>
      <c r="B425">
        <v>1668.13</v>
      </c>
      <c r="C425">
        <v>276812</v>
      </c>
      <c r="D425" t="s">
        <v>764</v>
      </c>
      <c r="E425" t="s">
        <v>404</v>
      </c>
      <c r="F425">
        <v>18406</v>
      </c>
      <c r="G425">
        <v>3788117</v>
      </c>
      <c r="H425">
        <f t="shared" si="6"/>
        <v>48</v>
      </c>
      <c r="I425">
        <f t="array" ref="I425">MIN(IFERROR(FIND(IstNumbers,A425),""))</f>
        <v>24</v>
      </c>
      <c r="J425" s="1" t="str">
        <f>IF([first '# in title]&lt;[pos kw in title],MID([title],[pos kw in title]-6,6),#N/A)</f>
        <v xml:space="preserve">(23,6 </v>
      </c>
      <c r="K425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425" s="1">
        <f>IFERROR(FIND("kW",[desc]),0)</f>
        <v>0</v>
      </c>
      <c r="M425">
        <f t="array" ref="M425">MIN(IFERROR(FIND(IstNumbers,E425),""))</f>
        <v>29</v>
      </c>
      <c r="N425" s="1" t="b">
        <f>IF([first '# in desc]&lt;[pos kw in desc],MID([desc],[pos kw in desc]-7,7))</f>
        <v>0</v>
      </c>
      <c r="O4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5" s="1" t="str">
        <f>TRIM(IF([first '# in desc]&lt;[pos kw in desc],MID([desc],[pos kw in desc]-6,6),FALSE))</f>
        <v>FALSCH</v>
      </c>
      <c r="Q425" s="1">
        <f>IF(LEN([manuell])=0,IFERROR([kw fine in title]*1,IFERROR(SUMPRODUCT(COUNTIF(IsDigits,MID([kw in desc],ROW($A$1:$A$150),1)))=LEN([kw in desc]),#N/A)),[manuell])</f>
        <v>23.6</v>
      </c>
      <c r="R425" s="1" t="e">
        <f>IF([pos kw in title]&gt;0,MID(J425,#REF!,4),IF([first '# in title]&gt;0,MID([title],[first '# in title],3),IF([first '# in title]&gt;0,MID([desc],#REF!,3),VLOOKUP([productid],$G$2:$R$1386,8))))</f>
        <v>#REF!</v>
      </c>
      <c r="S425" s="1" t="str">
        <f>IF([kw in desc]=[kw rough in title],[kw in desc]*1,IFERROR(LEFT([kw_dirty],3)*1,IFERROR(LEFT([kw_dirty],2)*1,"n.a.")))</f>
        <v>n.a.</v>
      </c>
      <c r="T425" s="1"/>
      <c r="U425" s="1">
        <f>VLOOKUP(Tabelle1[[#This Row],[productid]],Tabelle2[#All],2,FALSE)</f>
        <v>23.6</v>
      </c>
    </row>
    <row r="426" spans="1:21" hidden="1">
      <c r="A426" t="s">
        <v>601</v>
      </c>
      <c r="B426">
        <v>4585.74</v>
      </c>
      <c r="C426">
        <v>297223</v>
      </c>
      <c r="D426" t="s">
        <v>765</v>
      </c>
      <c r="E426" t="s">
        <v>766</v>
      </c>
      <c r="F426">
        <v>18406</v>
      </c>
      <c r="G426">
        <v>4258562</v>
      </c>
      <c r="H426">
        <f t="shared" si="6"/>
        <v>30</v>
      </c>
      <c r="I426">
        <f t="array" ref="I426">MIN(IFERROR(FIND(IstNumbers,A426),""))</f>
        <v>20</v>
      </c>
      <c r="J426" s="1" t="str">
        <f>IF([first '# in title]&lt;[pos kw in title],MID([title],[pos kw in title]-6,6),#N/A)</f>
        <v xml:space="preserve">F (11 </v>
      </c>
      <c r="K426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26" s="1">
        <f>IFERROR(FIND("kW",[desc]),0)</f>
        <v>47</v>
      </c>
      <c r="M426">
        <f t="array" ref="M426">MIN(IFERROR(FIND(IstNumbers,E426),""))</f>
        <v>14</v>
      </c>
      <c r="N426" s="1" t="str">
        <f>IF([first '# in desc]&lt;[pos kw in desc],MID([desc],[pos kw in desc]-7,7))</f>
        <v>9-11, 0</v>
      </c>
      <c r="O4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6" s="1" t="str">
        <f>TRIM(IF([first '# in desc]&lt;[pos kw in desc],MID([desc],[pos kw in desc]-6,6),FALSE))</f>
        <v>-11, 0</v>
      </c>
      <c r="Q426" s="1">
        <f>IF(LEN([manuell])=0,IFERROR([kw fine in title]*1,IFERROR(SUMPRODUCT(COUNTIF(IsDigits,MID([kw in desc],ROW($A$1:$A$150),1)))=LEN([kw in desc]),#N/A)),[manuell])</f>
        <v>11</v>
      </c>
      <c r="R426" s="1" t="e">
        <f>IF([pos kw in title]&gt;0,MID(J426,#REF!,4),IF([first '# in title]&gt;0,MID([title],[first '# in title],3),IF([first '# in title]&gt;0,MID([desc],#REF!,3),VLOOKUP([productid],$G$2:$R$1386,8))))</f>
        <v>#REF!</v>
      </c>
      <c r="S426" s="1" t="str">
        <f>IF([kw in desc]=[kw rough in title],[kw in desc]*1,IFERROR(LEFT([kw_dirty],3)*1,IFERROR(LEFT([kw_dirty],2)*1,"n.a.")))</f>
        <v>n.a.</v>
      </c>
      <c r="T426" s="1"/>
      <c r="U426" s="1">
        <f>VLOOKUP(Tabelle1[[#This Row],[productid]],Tabelle2[#All],2,FALSE)</f>
        <v>11</v>
      </c>
    </row>
    <row r="427" spans="1:21" hidden="1">
      <c r="A427" t="s">
        <v>563</v>
      </c>
      <c r="B427">
        <v>3055</v>
      </c>
      <c r="C427">
        <v>289859</v>
      </c>
      <c r="D427" t="s">
        <v>767</v>
      </c>
      <c r="E427" t="s">
        <v>768</v>
      </c>
      <c r="F427">
        <v>18406</v>
      </c>
      <c r="G427">
        <v>3497887</v>
      </c>
      <c r="H427">
        <f t="shared" si="6"/>
        <v>55</v>
      </c>
      <c r="I427">
        <f t="array" ref="I427">MIN(IFERROR(FIND(IstNumbers,A427),""))</f>
        <v>29</v>
      </c>
      <c r="J427" s="1" t="str">
        <f>IF([first '# in title]&lt;[pos kw in title],MID([title],[pos kw in title]-6,6),#N/A)</f>
        <v xml:space="preserve">L (42 </v>
      </c>
      <c r="K42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7" s="1">
        <f>IFERROR(FIND("kW",[desc]),0)</f>
        <v>70</v>
      </c>
      <c r="M427">
        <f t="array" ref="M427">MIN(IFERROR(FIND(IstNumbers,E427),""))</f>
        <v>34</v>
      </c>
      <c r="N427" s="1" t="str">
        <f>IF([first '# in desc]&lt;[pos kw in desc],MID([desc],[pos kw in desc]-7,7))</f>
        <v xml:space="preserve">­me 42 </v>
      </c>
      <c r="O4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7" s="1" t="str">
        <f>TRIM(IF([first '# in desc]&lt;[pos kw in desc],MID([desc],[pos kw in desc]-6,6),FALSE))</f>
        <v>me 42</v>
      </c>
      <c r="Q427" s="1">
        <f>IF(LEN([manuell])=0,IFERROR([kw fine in title]*1,IFERROR(SUMPRODUCT(COUNTIF(IsDigits,MID([kw in desc],ROW($A$1:$A$150),1)))=LEN([kw in desc]),#N/A)),[manuell])</f>
        <v>42</v>
      </c>
      <c r="R427" s="1" t="e">
        <f>IF([pos kw in title]&gt;0,MID(J427,#REF!,4),IF([first '# in title]&gt;0,MID([title],[first '# in title],3),IF([first '# in title]&gt;0,MID([desc],#REF!,3),VLOOKUP([productid],$G$2:$R$1386,8))))</f>
        <v>#REF!</v>
      </c>
      <c r="S427" s="1" t="str">
        <f>IF([kw in desc]=[kw rough in title],[kw in desc]*1,IFERROR(LEFT([kw_dirty],3)*1,IFERROR(LEFT([kw_dirty],2)*1,"n.a.")))</f>
        <v>n.a.</v>
      </c>
      <c r="T427" s="1"/>
      <c r="U427" s="1">
        <f>VLOOKUP(Tabelle1[[#This Row],[productid]],Tabelle2[#All],2,FALSE)</f>
        <v>42</v>
      </c>
    </row>
    <row r="428" spans="1:21">
      <c r="A428" t="s">
        <v>544</v>
      </c>
      <c r="B428">
        <v>2729.46</v>
      </c>
      <c r="C428">
        <v>276812</v>
      </c>
      <c r="D428" t="s">
        <v>769</v>
      </c>
      <c r="E428" t="s">
        <v>770</v>
      </c>
      <c r="F428">
        <v>18406</v>
      </c>
      <c r="G428">
        <v>1083711</v>
      </c>
      <c r="H428">
        <f t="shared" si="6"/>
        <v>0</v>
      </c>
      <c r="I428">
        <f t="array" ref="I428">MIN(IFERROR(FIND(IstNumbers,A428),""))</f>
        <v>21</v>
      </c>
      <c r="J428" s="1" t="e">
        <f>IF([first '# in title]&lt;[pos kw in title],MID([title],[pos kw in title]-6,6),#N/A)</f>
        <v>#N/A</v>
      </c>
      <c r="K428" s="1" t="e">
        <f>IFERROR(MID(SUBSTITUTE([kw rough in title],",","."),FIND("(",[kw rough in title])+1,20),SUBSTITUTE(IFERROR(MID([kw rough in title],FIND(" ",[kw rough in title])+1,20),[kw rough in title]),",","."))</f>
        <v>#N/A</v>
      </c>
      <c r="L428" s="1">
        <f>IFERROR(FIND("kW",[desc]),0)</f>
        <v>0</v>
      </c>
      <c r="M428">
        <f t="array" ref="M428">MIN(IFERROR(FIND(IstNumbers,E428),""))</f>
        <v>35</v>
      </c>
      <c r="N428" s="1" t="b">
        <f>IF([first '# in desc]&lt;[pos kw in desc],MID([desc],[pos kw in desc]-7,7))</f>
        <v>0</v>
      </c>
      <c r="O4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8" s="1" t="str">
        <f>TRIM(IF([first '# in desc]&lt;[pos kw in desc],MID([desc],[pos kw in desc]-6,6),FALSE))</f>
        <v>FALSCH</v>
      </c>
      <c r="Q428" s="1" t="b">
        <f>IF(LEN([manuell])=0,IFERROR([kw fine in title]*1,IFERROR(SUMPRODUCT(COUNTIF(IsDigits,MID([kw in desc],ROW($A$1:$A$150),1)))=LEN([kw in desc]),#N/A)),[manuell])</f>
        <v>0</v>
      </c>
      <c r="R428" s="1" t="str">
        <f>IF([pos kw in title]&gt;0,MID(J428,#REF!,4),IF([first '# in title]&gt;0,MID([title],[first '# in title],3),IF([first '# in title]&gt;0,MID([desc],#REF!,3),VLOOKUP([productid],$G$2:$R$1386,8))))</f>
        <v>-35</v>
      </c>
      <c r="S428" s="1" t="e">
        <f>IF([kw in desc]=[kw rough in title],[kw in desc]*1,IFERROR(LEFT([kw_dirty],3)*1,IFERROR(LEFT([kw_dirty],2)*1,"n.a.")))</f>
        <v>#N/A</v>
      </c>
      <c r="T428" s="1"/>
      <c r="U428" s="1" t="e">
        <f>VLOOKUP(Tabelle1[[#This Row],[productid]],Tabelle2[#All],2,FALSE)</f>
        <v>#N/A</v>
      </c>
    </row>
    <row r="429" spans="1:21">
      <c r="A429" t="s">
        <v>549</v>
      </c>
      <c r="B429">
        <v>2276.23</v>
      </c>
      <c r="C429">
        <v>299105</v>
      </c>
      <c r="D429" t="s">
        <v>771</v>
      </c>
      <c r="E429" t="s">
        <v>772</v>
      </c>
      <c r="F429">
        <v>18406</v>
      </c>
      <c r="G429">
        <v>2919604</v>
      </c>
      <c r="H429">
        <f t="shared" si="6"/>
        <v>0</v>
      </c>
      <c r="I429">
        <f t="array" ref="I429">MIN(IFERROR(FIND(IstNumbers,A429),""))</f>
        <v>21</v>
      </c>
      <c r="J429" s="1" t="e">
        <f>IF([first '# in title]&lt;[pos kw in title],MID([title],[pos kw in title]-6,6),#N/A)</f>
        <v>#N/A</v>
      </c>
      <c r="K429" s="1" t="e">
        <f>IFERROR(MID(SUBSTITUTE([kw rough in title],",","."),FIND("(",[kw rough in title])+1,20),SUBSTITUTE(IFERROR(MID([kw rough in title],FIND(" ",[kw rough in title])+1,20),[kw rough in title]),",","."))</f>
        <v>#N/A</v>
      </c>
      <c r="L429" s="1">
        <f>IFERROR(FIND("kW",[desc]),0)</f>
        <v>0</v>
      </c>
      <c r="M429">
        <f t="array" ref="M429">MIN(IFERROR(FIND(IstNumbers,E429),""))</f>
        <v>39</v>
      </c>
      <c r="N429" s="1" t="b">
        <f>IF([first '# in desc]&lt;[pos kw in desc],MID([desc],[pos kw in desc]-7,7))</f>
        <v>0</v>
      </c>
      <c r="O4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9" s="1" t="str">
        <f>TRIM(IF([first '# in desc]&lt;[pos kw in desc],MID([desc],[pos kw in desc]-6,6),FALSE))</f>
        <v>FALSCH</v>
      </c>
      <c r="Q429" s="1" t="b">
        <f>IF(LEN([manuell])=0,IFERROR([kw fine in title]*1,IFERROR(SUMPRODUCT(COUNTIF(IsDigits,MID([kw in desc],ROW($A$1:$A$150),1)))=LEN([kw in desc]),#N/A)),[manuell])</f>
        <v>0</v>
      </c>
      <c r="R429" s="1" t="str">
        <f>IF([pos kw in title]&gt;0,MID(J429,#REF!,4),IF([first '# in title]&gt;0,MID([title],[first '# in title],3),IF([first '# in title]&gt;0,MID([desc],#REF!,3),VLOOKUP([productid],$G$2:$R$1386,8))))</f>
        <v>-K</v>
      </c>
      <c r="S429" s="1" t="e">
        <f>IF([kw in desc]=[kw rough in title],[kw in desc]*1,IFERROR(LEFT([kw_dirty],3)*1,IFERROR(LEFT([kw_dirty],2)*1,"n.a.")))</f>
        <v>#N/A</v>
      </c>
      <c r="T429" s="1"/>
      <c r="U429" s="1" t="e">
        <f>VLOOKUP(Tabelle1[[#This Row],[productid]],Tabelle2[#All],2,FALSE)</f>
        <v>#N/A</v>
      </c>
    </row>
    <row r="430" spans="1:21" hidden="1">
      <c r="A430" t="s">
        <v>712</v>
      </c>
      <c r="B430">
        <v>2650.9</v>
      </c>
      <c r="C430">
        <v>294528</v>
      </c>
      <c r="D430" t="s">
        <v>773</v>
      </c>
      <c r="E430" t="s">
        <v>774</v>
      </c>
      <c r="F430">
        <v>18406</v>
      </c>
      <c r="G430">
        <v>1098709</v>
      </c>
      <c r="H430">
        <f t="shared" si="6"/>
        <v>14</v>
      </c>
      <c r="I430">
        <f t="array" ref="I430">MIN(IFERROR(FIND(IstNumbers,A430),""))</f>
        <v>11</v>
      </c>
      <c r="J430" s="1" t="str">
        <f>IF([first '# in title]&lt;[pos kw in title],MID([title],[pos kw in title]-6,6),#N/A)</f>
        <v xml:space="preserve">nn 26 </v>
      </c>
      <c r="K43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30" s="1">
        <f>IFERROR(FIND("kW",[desc]),0)</f>
        <v>28</v>
      </c>
      <c r="M430">
        <f t="array" ref="M430">MIN(IFERROR(FIND(IstNumbers,E430),""))</f>
        <v>19</v>
      </c>
      <c r="N430" s="1" t="str">
        <f>IF([first '# in desc]&lt;[pos kw in desc],MID([desc],[pos kw in desc]-7,7))</f>
        <v xml:space="preserve">0-W 26 </v>
      </c>
      <c r="O430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430" s="1" t="str">
        <f>TRIM(IF([first '# in desc]&lt;[pos kw in desc],MID([desc],[pos kw in desc]-6,6),FALSE))</f>
        <v>-W 26</v>
      </c>
      <c r="Q430" s="1">
        <f>IF(LEN([manuell])=0,IFERROR([kw fine in title]*1,IFERROR(SUMPRODUCT(COUNTIF(IsDigits,MID([kw in desc],ROW($A$1:$A$150),1)))=LEN([kw in desc]),#N/A)),[manuell])</f>
        <v>26</v>
      </c>
      <c r="R430" s="1" t="e">
        <f>IF([pos kw in title]&gt;0,MID(J430,#REF!,4),IF([first '# in title]&gt;0,MID([title],[first '# in title],3),IF([first '# in title]&gt;0,MID([desc],#REF!,3),VLOOKUP([productid],$G$2:$R$1386,8))))</f>
        <v>#REF!</v>
      </c>
      <c r="S430" s="1" t="str">
        <f>IF([kw in desc]=[kw rough in title],[kw in desc]*1,IFERROR(LEFT([kw_dirty],3)*1,IFERROR(LEFT([kw_dirty],2)*1,"n.a.")))</f>
        <v>n.a.</v>
      </c>
      <c r="T430" s="1"/>
      <c r="U430" s="1">
        <f>VLOOKUP(Tabelle1[[#This Row],[productid]],Tabelle2[#All],2,FALSE)</f>
        <v>26</v>
      </c>
    </row>
    <row r="431" spans="1:21">
      <c r="A431" t="s">
        <v>754</v>
      </c>
      <c r="B431">
        <v>3328</v>
      </c>
      <c r="C431">
        <v>9701</v>
      </c>
      <c r="D431" t="s">
        <v>775</v>
      </c>
      <c r="E431" t="s">
        <v>9</v>
      </c>
      <c r="F431">
        <v>18406</v>
      </c>
      <c r="G431">
        <v>3132658</v>
      </c>
      <c r="H431">
        <f t="shared" si="6"/>
        <v>0</v>
      </c>
      <c r="I431">
        <f t="array" ref="I431">MIN(IFERROR(FIND(IstNumbers,A431),""))</f>
        <v>21</v>
      </c>
      <c r="J431" s="1" t="e">
        <f>IF([first '# in title]&lt;[pos kw in title],MID([title],[pos kw in title]-6,6),#N/A)</f>
        <v>#N/A</v>
      </c>
      <c r="K431" s="1" t="e">
        <f>IFERROR(MID(SUBSTITUTE([kw rough in title],",","."),FIND("(",[kw rough in title])+1,20),SUBSTITUTE(IFERROR(MID([kw rough in title],FIND(" ",[kw rough in title])+1,20),[kw rough in title]),",","."))</f>
        <v>#N/A</v>
      </c>
      <c r="L431" s="1">
        <f>IFERROR(FIND("kW",[desc]),0)</f>
        <v>0</v>
      </c>
      <c r="M431">
        <f t="array" ref="M431">MIN(IFERROR(FIND(IstNumbers,E431),""))</f>
        <v>0</v>
      </c>
      <c r="N431" s="1" t="b">
        <f>IF([first '# in desc]&lt;[pos kw in desc],MID([desc],[pos kw in desc]-7,7))</f>
        <v>0</v>
      </c>
      <c r="O4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1" s="1" t="str">
        <f>TRIM(IF([first '# in desc]&lt;[pos kw in desc],MID([desc],[pos kw in desc]-6,6),FALSE))</f>
        <v>FALSCH</v>
      </c>
      <c r="Q431" s="1" t="b">
        <f>IF(LEN([manuell])=0,IFERROR([kw fine in title]*1,IFERROR(SUMPRODUCT(COUNTIF(IsDigits,MID([kw in desc],ROW($A$1:$A$150),1)))=LEN([kw in desc]),#N/A)),[manuell])</f>
        <v>0</v>
      </c>
      <c r="R431" s="1" t="str">
        <f>IF([pos kw in title]&gt;0,MID(J431,#REF!,4),IF([first '# in title]&gt;0,MID([title],[first '# in title],3),IF([first '# in title]&gt;0,MID([desc],#REF!,3),VLOOKUP([productid],$G$2:$R$1386,8))))</f>
        <v>-Co</v>
      </c>
      <c r="S431" s="1" t="e">
        <f>IF([kw in desc]=[kw rough in title],[kw in desc]*1,IFERROR(LEFT([kw_dirty],3)*1,IFERROR(LEFT([kw_dirty],2)*1,"n.a.")))</f>
        <v>#N/A</v>
      </c>
      <c r="T431" s="1"/>
      <c r="U431" s="1" t="e">
        <f>VLOOKUP(Tabelle1[[#This Row],[productid]],Tabelle2[#All],2,FALSE)</f>
        <v>#N/A</v>
      </c>
    </row>
    <row r="432" spans="1:21" hidden="1">
      <c r="A432" t="s">
        <v>679</v>
      </c>
      <c r="B432">
        <v>2873.62</v>
      </c>
      <c r="C432">
        <v>276812</v>
      </c>
      <c r="D432" t="s">
        <v>776</v>
      </c>
      <c r="E432" t="s">
        <v>757</v>
      </c>
      <c r="F432">
        <v>18406</v>
      </c>
      <c r="G432">
        <v>3131289</v>
      </c>
      <c r="H432">
        <f t="shared" si="6"/>
        <v>30</v>
      </c>
      <c r="I432">
        <f t="array" ref="I432">MIN(IFERROR(FIND(IstNumbers,A432),""))</f>
        <v>20</v>
      </c>
      <c r="J432" s="1" t="str">
        <f>IF([first '# in title]&lt;[pos kw in title],MID([title],[pos kw in title]-6,6),#N/A)</f>
        <v xml:space="preserve">F (13 </v>
      </c>
      <c r="K432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32" s="1">
        <f>IFERROR(FIND("kW",[desc]),0)</f>
        <v>39</v>
      </c>
      <c r="M432">
        <f t="array" ref="M432">MIN(IFERROR(FIND(IstNumbers,E432),""))</f>
        <v>30</v>
      </c>
      <c r="N432" s="1" t="str">
        <f>IF([first '# in desc]&lt;[pos kw in desc],MID([desc],[pos kw in desc]-7,7))</f>
        <v xml:space="preserve">2-F 13 </v>
      </c>
      <c r="O432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432" s="1" t="str">
        <f>TRIM(IF([first '# in desc]&lt;[pos kw in desc],MID([desc],[pos kw in desc]-6,6),FALSE))</f>
        <v>-F 13</v>
      </c>
      <c r="Q432" s="1">
        <f>IF(LEN([manuell])=0,IFERROR([kw fine in title]*1,IFERROR(SUMPRODUCT(COUNTIF(IsDigits,MID([kw in desc],ROW($A$1:$A$150),1)))=LEN([kw in desc]),#N/A)),[manuell])</f>
        <v>13</v>
      </c>
      <c r="R432" s="1" t="e">
        <f>IF([pos kw in title]&gt;0,MID(J432,#REF!,4),IF([first '# in title]&gt;0,MID([title],[first '# in title],3),IF([first '# in title]&gt;0,MID([desc],#REF!,3),VLOOKUP([productid],$G$2:$R$1386,8))))</f>
        <v>#REF!</v>
      </c>
      <c r="S432" s="1" t="str">
        <f>IF([kw in desc]=[kw rough in title],[kw in desc]*1,IFERROR(LEFT([kw_dirty],3)*1,IFERROR(LEFT([kw_dirty],2)*1,"n.a.")))</f>
        <v>n.a.</v>
      </c>
      <c r="T432" s="1"/>
      <c r="U432" s="1">
        <f>VLOOKUP(Tabelle1[[#This Row],[productid]],Tabelle2[#All],2,FALSE)</f>
        <v>13</v>
      </c>
    </row>
    <row r="433" spans="1:21" hidden="1">
      <c r="A433" t="s">
        <v>696</v>
      </c>
      <c r="B433">
        <v>2320</v>
      </c>
      <c r="C433">
        <v>289859</v>
      </c>
      <c r="D433" t="s">
        <v>777</v>
      </c>
      <c r="E433" t="s">
        <v>778</v>
      </c>
      <c r="F433">
        <v>18406</v>
      </c>
      <c r="G433">
        <v>1217855</v>
      </c>
      <c r="H433">
        <f t="shared" si="6"/>
        <v>0</v>
      </c>
      <c r="I433">
        <f t="array" ref="I433">MIN(IFERROR(FIND(IstNumbers,A433),""))</f>
        <v>14</v>
      </c>
      <c r="J433" s="1" t="e">
        <f>IF([first '# in title]&lt;[pos kw in title],MID([title],[pos kw in title]-6,6),#N/A)</f>
        <v>#N/A</v>
      </c>
      <c r="K433" s="1" t="e">
        <f>IFERROR(MID(SUBSTITUTE([kw rough in title],",","."),FIND("(",[kw rough in title])+1,20),SUBSTITUTE(IFERROR(MID([kw rough in title],FIND(" ",[kw rough in title])+1,20),[kw rough in title]),",","."))</f>
        <v>#N/A</v>
      </c>
      <c r="L433" s="1">
        <f>IFERROR(FIND("kW",[desc]),0)</f>
        <v>71</v>
      </c>
      <c r="M433">
        <f t="array" ref="M433">MIN(IFERROR(FIND(IstNumbers,E433),""))</f>
        <v>29</v>
      </c>
      <c r="N433" s="1" t="str">
        <f>IF([first '# in desc]&lt;[pos kw in desc],MID([desc],[pos kw in desc]-7,7))</f>
        <v xml:space="preserve">­me 28 </v>
      </c>
      <c r="O433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433" s="1" t="str">
        <f>TRIM(IF([first '# in desc]&lt;[pos kw in desc],MID([desc],[pos kw in desc]-6,6),FALSE))</f>
        <v>me 28</v>
      </c>
      <c r="Q433" s="1" t="b">
        <f>IF(LEN([manuell])=0,IFERROR([kw fine in title]*1,IFERROR(SUMPRODUCT(COUNTIF(IsDigits,MID([kw in desc],ROW($A$1:$A$150),1)))=LEN([kw in desc]),#N/A)),[manuell])</f>
        <v>0</v>
      </c>
      <c r="R433" s="1" t="str">
        <f>IF([pos kw in title]&gt;0,MID(J433,#REF!,4),IF([first '# in title]&gt;0,MID([title],[first '# in title],3),IF([first '# in title]&gt;0,MID([desc],#REF!,3),VLOOKUP([productid],$G$2:$R$1386,8))))</f>
        <v xml:space="preserve">28 </v>
      </c>
      <c r="S433" s="1" t="e">
        <f>IF([kw in desc]=[kw rough in title],[kw in desc]*1,IFERROR(LEFT([kw_dirty],3)*1,IFERROR(LEFT([kw_dirty],2)*1,"n.a.")))</f>
        <v>#N/A</v>
      </c>
      <c r="T433" s="1"/>
      <c r="U433" s="1">
        <f>VLOOKUP(Tabelle1[[#This Row],[productid]],Tabelle2[#All],2,FALSE)</f>
        <v>28</v>
      </c>
    </row>
    <row r="434" spans="1:21">
      <c r="A434" t="s">
        <v>666</v>
      </c>
      <c r="B434">
        <v>2228</v>
      </c>
      <c r="C434">
        <v>289859</v>
      </c>
      <c r="D434" t="s">
        <v>779</v>
      </c>
      <c r="E434" t="s">
        <v>780</v>
      </c>
      <c r="F434">
        <v>18406</v>
      </c>
      <c r="G434">
        <v>2286143</v>
      </c>
      <c r="H434">
        <f t="shared" si="6"/>
        <v>0</v>
      </c>
      <c r="I434">
        <f t="array" ref="I434">MIN(IFERROR(FIND(IstNumbers,A434),""))</f>
        <v>29</v>
      </c>
      <c r="J434" s="1" t="e">
        <f>IF([first '# in title]&lt;[pos kw in title],MID([title],[pos kw in title]-6,6),#N/A)</f>
        <v>#N/A</v>
      </c>
      <c r="K434" s="1" t="e">
        <f>IFERROR(MID(SUBSTITUTE([kw rough in title],",","."),FIND("(",[kw rough in title])+1,20),SUBSTITUTE(IFERROR(MID([kw rough in title],FIND(" ",[kw rough in title])+1,20),[kw rough in title]),",","."))</f>
        <v>#N/A</v>
      </c>
      <c r="L434" s="1">
        <f>IFERROR(FIND("kW",[desc]),0)</f>
        <v>0</v>
      </c>
      <c r="M434">
        <f t="array" ref="M434">MIN(IFERROR(FIND(IstNumbers,E434),""))</f>
        <v>33</v>
      </c>
      <c r="N434" s="1" t="b">
        <f>IF([first '# in desc]&lt;[pos kw in desc],MID([desc],[pos kw in desc]-7,7))</f>
        <v>0</v>
      </c>
      <c r="O4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4" s="1" t="str">
        <f>TRIM(IF([first '# in desc]&lt;[pos kw in desc],MID([desc],[pos kw in desc]-6,6),FALSE))</f>
        <v>FALSCH</v>
      </c>
      <c r="Q434" s="1" t="b">
        <f>IF(LEN([manuell])=0,IFERROR([kw fine in title]*1,IFERROR(SUMPRODUCT(COUNTIF(IsDigits,MID([kw in desc],ROW($A$1:$A$150),1)))=LEN([kw in desc]),#N/A)),[manuell])</f>
        <v>0</v>
      </c>
      <c r="R434" s="1" t="str">
        <f>IF([pos kw in title]&gt;0,MID(J434,#REF!,4),IF([first '# in title]&gt;0,MID([title],[first '# in title],3),IF([first '# in title]&gt;0,MID([desc],#REF!,3),VLOOKUP([productid],$G$2:$R$1386,8))))</f>
        <v>146</v>
      </c>
      <c r="S434" s="1" t="e">
        <f>IF([kw in desc]=[kw rough in title],[kw in desc]*1,IFERROR(LEFT([kw_dirty],3)*1,IFERROR(LEFT([kw_dirty],2)*1,"n.a.")))</f>
        <v>#N/A</v>
      </c>
      <c r="T434" s="1"/>
      <c r="U434" s="1" t="e">
        <f>VLOOKUP(Tabelle1[[#This Row],[productid]],Tabelle2[#All],2,FALSE)</f>
        <v>#N/A</v>
      </c>
    </row>
    <row r="435" spans="1:21" hidden="1">
      <c r="A435" t="s">
        <v>684</v>
      </c>
      <c r="B435">
        <v>1685</v>
      </c>
      <c r="C435">
        <v>288366</v>
      </c>
      <c r="D435" t="s">
        <v>781</v>
      </c>
      <c r="E435" t="s">
        <v>782</v>
      </c>
      <c r="F435">
        <v>18406</v>
      </c>
      <c r="G435">
        <v>4661902</v>
      </c>
      <c r="H435">
        <f t="shared" si="6"/>
        <v>30</v>
      </c>
      <c r="I435">
        <f t="array" ref="I435">MIN(IFERROR(FIND(IstNumbers,A435),""))</f>
        <v>20</v>
      </c>
      <c r="J435" s="1" t="str">
        <f>IF([first '# in title]&lt;[pos kw in title],MID([title],[pos kw in title]-6,6),#N/A)</f>
        <v xml:space="preserve">4 (14 </v>
      </c>
      <c r="K435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435" s="1">
        <f>IFERROR(FIND("kW",[desc]),0)</f>
        <v>60</v>
      </c>
      <c r="M435">
        <f t="array" ref="M435">MIN(IFERROR(FIND(IstNumbers,E435),""))</f>
        <v>10</v>
      </c>
      <c r="N435" s="1" t="str">
        <f>IF([first '# in desc]&lt;[pos kw in desc],MID([desc],[pos kw in desc]-7,7))</f>
        <v xml:space="preserve">ne "24 </v>
      </c>
      <c r="O435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435" s="1" t="str">
        <f>TRIM(IF([first '# in desc]&lt;[pos kw in desc],MID([desc],[pos kw in desc]-6,6),FALSE))</f>
        <v>e "24</v>
      </c>
      <c r="Q435" s="1">
        <f>IF(LEN([manuell])=0,IFERROR([kw fine in title]*1,IFERROR(SUMPRODUCT(COUNTIF(IsDigits,MID([kw in desc],ROW($A$1:$A$150),1)))=LEN([kw in desc]),#N/A)),[manuell])</f>
        <v>14</v>
      </c>
      <c r="R435" s="1" t="e">
        <f>IF([pos kw in title]&gt;0,MID(J435,#REF!,4),IF([first '# in title]&gt;0,MID([title],[first '# in title],3),IF([first '# in title]&gt;0,MID([desc],#REF!,3),VLOOKUP([productid],$G$2:$R$1386,8))))</f>
        <v>#REF!</v>
      </c>
      <c r="S435" s="1" t="str">
        <f>IF([kw in desc]=[kw rough in title],[kw in desc]*1,IFERROR(LEFT([kw_dirty],3)*1,IFERROR(LEFT([kw_dirty],2)*1,"n.a.")))</f>
        <v>n.a.</v>
      </c>
      <c r="T435" s="1"/>
      <c r="U435" s="1">
        <f>VLOOKUP(Tabelle1[[#This Row],[productid]],Tabelle2[#All],2,FALSE)</f>
        <v>14</v>
      </c>
    </row>
    <row r="436" spans="1:21" hidden="1">
      <c r="A436" t="s">
        <v>10366</v>
      </c>
      <c r="B436">
        <v>1690</v>
      </c>
      <c r="C436">
        <v>9701</v>
      </c>
      <c r="D436" t="s">
        <v>783</v>
      </c>
      <c r="E436" t="s">
        <v>9</v>
      </c>
      <c r="F436">
        <v>18406</v>
      </c>
      <c r="G436">
        <v>3788117</v>
      </c>
      <c r="H436">
        <f t="shared" si="6"/>
        <v>48</v>
      </c>
      <c r="I436">
        <f t="array" ref="I436">MIN(IFERROR(FIND(IstNumbers,A436),""))</f>
        <v>24</v>
      </c>
      <c r="J436" s="1" t="str">
        <f>IF([first '# in title]&lt;[pos kw in title],MID([title],[pos kw in title]-6,6),#N/A)</f>
        <v xml:space="preserve">(23,6 </v>
      </c>
      <c r="K436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436" s="1">
        <f>IFERROR(FIND("kW",[desc]),0)</f>
        <v>0</v>
      </c>
      <c r="M436">
        <f t="array" ref="M436">MIN(IFERROR(FIND(IstNumbers,E436),""))</f>
        <v>0</v>
      </c>
      <c r="N436" s="1" t="b">
        <f>IF([first '# in desc]&lt;[pos kw in desc],MID([desc],[pos kw in desc]-7,7))</f>
        <v>0</v>
      </c>
      <c r="O4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6" s="1" t="str">
        <f>TRIM(IF([first '# in desc]&lt;[pos kw in desc],MID([desc],[pos kw in desc]-6,6),FALSE))</f>
        <v>FALSCH</v>
      </c>
      <c r="Q436" s="1">
        <f>IF(LEN([manuell])=0,IFERROR([kw fine in title]*1,IFERROR(SUMPRODUCT(COUNTIF(IsDigits,MID([kw in desc],ROW($A$1:$A$150),1)))=LEN([kw in desc]),#N/A)),[manuell])</f>
        <v>23.6</v>
      </c>
      <c r="R436" s="1" t="e">
        <f>IF([pos kw in title]&gt;0,MID(J436,#REF!,4),IF([first '# in title]&gt;0,MID([title],[first '# in title],3),IF([first '# in title]&gt;0,MID([desc],#REF!,3),VLOOKUP([productid],$G$2:$R$1386,8))))</f>
        <v>#REF!</v>
      </c>
      <c r="S436" s="1" t="str">
        <f>IF([kw in desc]=[kw rough in title],[kw in desc]*1,IFERROR(LEFT([kw_dirty],3)*1,IFERROR(LEFT([kw_dirty],2)*1,"n.a.")))</f>
        <v>n.a.</v>
      </c>
      <c r="T436" s="1"/>
      <c r="U436" s="1">
        <f>VLOOKUP(Tabelle1[[#This Row],[productid]],Tabelle2[#All],2,FALSE)</f>
        <v>23.6</v>
      </c>
    </row>
    <row r="437" spans="1:21" hidden="1">
      <c r="A437" t="s">
        <v>601</v>
      </c>
      <c r="B437">
        <v>4585.74</v>
      </c>
      <c r="C437">
        <v>297223</v>
      </c>
      <c r="D437" t="s">
        <v>784</v>
      </c>
      <c r="E437" t="s">
        <v>785</v>
      </c>
      <c r="F437">
        <v>18406</v>
      </c>
      <c r="G437">
        <v>4258562</v>
      </c>
      <c r="H437">
        <f t="shared" si="6"/>
        <v>30</v>
      </c>
      <c r="I437">
        <f t="array" ref="I437">MIN(IFERROR(FIND(IstNumbers,A437),""))</f>
        <v>20</v>
      </c>
      <c r="J437" s="1" t="str">
        <f>IF([first '# in title]&lt;[pos kw in title],MID([title],[pos kw in title]-6,6),#N/A)</f>
        <v xml:space="preserve">F (11 </v>
      </c>
      <c r="K437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37" s="1">
        <f>IFERROR(FIND("kW",[desc]),0)</f>
        <v>47</v>
      </c>
      <c r="M437">
        <f t="array" ref="M437">MIN(IFERROR(FIND(IstNumbers,E437),""))</f>
        <v>14</v>
      </c>
      <c r="N437" s="1" t="str">
        <f>IF([first '# in desc]&lt;[pos kw in desc],MID([desc],[pos kw in desc]-7,7))</f>
        <v>9-11, 0</v>
      </c>
      <c r="O4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7" s="1" t="str">
        <f>TRIM(IF([first '# in desc]&lt;[pos kw in desc],MID([desc],[pos kw in desc]-6,6),FALSE))</f>
        <v>-11, 0</v>
      </c>
      <c r="Q437" s="1">
        <f>IF(LEN([manuell])=0,IFERROR([kw fine in title]*1,IFERROR(SUMPRODUCT(COUNTIF(IsDigits,MID([kw in desc],ROW($A$1:$A$150),1)))=LEN([kw in desc]),#N/A)),[manuell])</f>
        <v>11</v>
      </c>
      <c r="R437" s="1" t="e">
        <f>IF([pos kw in title]&gt;0,MID(J437,#REF!,4),IF([first '# in title]&gt;0,MID([title],[first '# in title],3),IF([first '# in title]&gt;0,MID([desc],#REF!,3),VLOOKUP([productid],$G$2:$R$1386,8))))</f>
        <v>#REF!</v>
      </c>
      <c r="S437" s="1" t="str">
        <f>IF([kw in desc]=[kw rough in title],[kw in desc]*1,IFERROR(LEFT([kw_dirty],3)*1,IFERROR(LEFT([kw_dirty],2)*1,"n.a.")))</f>
        <v>n.a.</v>
      </c>
      <c r="T437" s="1"/>
      <c r="U437" s="1">
        <f>VLOOKUP(Tabelle1[[#This Row],[productid]],Tabelle2[#All],2,FALSE)</f>
        <v>11</v>
      </c>
    </row>
    <row r="438" spans="1:21" hidden="1">
      <c r="A438" t="s">
        <v>563</v>
      </c>
      <c r="B438">
        <v>3055</v>
      </c>
      <c r="C438">
        <v>289859</v>
      </c>
      <c r="D438" t="s">
        <v>786</v>
      </c>
      <c r="E438" t="s">
        <v>787</v>
      </c>
      <c r="F438">
        <v>18406</v>
      </c>
      <c r="G438">
        <v>3497887</v>
      </c>
      <c r="H438">
        <f t="shared" si="6"/>
        <v>55</v>
      </c>
      <c r="I438">
        <f t="array" ref="I438">MIN(IFERROR(FIND(IstNumbers,A438),""))</f>
        <v>29</v>
      </c>
      <c r="J438" s="1" t="str">
        <f>IF([first '# in title]&lt;[pos kw in title],MID([title],[pos kw in title]-6,6),#N/A)</f>
        <v xml:space="preserve">L (42 </v>
      </c>
      <c r="K43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38" s="1">
        <f>IFERROR(FIND("kW",[desc]),0)</f>
        <v>70</v>
      </c>
      <c r="M438">
        <f t="array" ref="M438">MIN(IFERROR(FIND(IstNumbers,E438),""))</f>
        <v>34</v>
      </c>
      <c r="N438" s="1" t="str">
        <f>IF([first '# in desc]&lt;[pos kw in desc],MID([desc],[pos kw in desc]-7,7))</f>
        <v xml:space="preserve">­me 42 </v>
      </c>
      <c r="O4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8" s="1" t="str">
        <f>TRIM(IF([first '# in desc]&lt;[pos kw in desc],MID([desc],[pos kw in desc]-6,6),FALSE))</f>
        <v>me 42</v>
      </c>
      <c r="Q438" s="1">
        <f>IF(LEN([manuell])=0,IFERROR([kw fine in title]*1,IFERROR(SUMPRODUCT(COUNTIF(IsDigits,MID([kw in desc],ROW($A$1:$A$150),1)))=LEN([kw in desc]),#N/A)),[manuell])</f>
        <v>42</v>
      </c>
      <c r="R438" s="1" t="e">
        <f>IF([pos kw in title]&gt;0,MID(J438,#REF!,4),IF([first '# in title]&gt;0,MID([title],[first '# in title],3),IF([first '# in title]&gt;0,MID([desc],#REF!,3),VLOOKUP([productid],$G$2:$R$1386,8))))</f>
        <v>#REF!</v>
      </c>
      <c r="S438" s="1" t="str">
        <f>IF([kw in desc]=[kw rough in title],[kw in desc]*1,IFERROR(LEFT([kw_dirty],3)*1,IFERROR(LEFT([kw_dirty],2)*1,"n.a.")))</f>
        <v>n.a.</v>
      </c>
      <c r="T438" s="1"/>
      <c r="U438" s="1">
        <f>VLOOKUP(Tabelle1[[#This Row],[productid]],Tabelle2[#All],2,FALSE)</f>
        <v>42</v>
      </c>
    </row>
    <row r="439" spans="1:21">
      <c r="A439" t="s">
        <v>544</v>
      </c>
      <c r="B439">
        <v>2729.46</v>
      </c>
      <c r="C439">
        <v>276812</v>
      </c>
      <c r="D439" t="s">
        <v>788</v>
      </c>
      <c r="E439" t="s">
        <v>770</v>
      </c>
      <c r="F439">
        <v>18406</v>
      </c>
      <c r="G439">
        <v>1083711</v>
      </c>
      <c r="H439">
        <f t="shared" si="6"/>
        <v>0</v>
      </c>
      <c r="I439">
        <f t="array" ref="I439">MIN(IFERROR(FIND(IstNumbers,A439),""))</f>
        <v>21</v>
      </c>
      <c r="J439" s="1" t="e">
        <f>IF([first '# in title]&lt;[pos kw in title],MID([title],[pos kw in title]-6,6),#N/A)</f>
        <v>#N/A</v>
      </c>
      <c r="K439" s="1" t="e">
        <f>IFERROR(MID(SUBSTITUTE([kw rough in title],",","."),FIND("(",[kw rough in title])+1,20),SUBSTITUTE(IFERROR(MID([kw rough in title],FIND(" ",[kw rough in title])+1,20),[kw rough in title]),",","."))</f>
        <v>#N/A</v>
      </c>
      <c r="L439" s="1">
        <f>IFERROR(FIND("kW",[desc]),0)</f>
        <v>0</v>
      </c>
      <c r="M439">
        <f t="array" ref="M439">MIN(IFERROR(FIND(IstNumbers,E439),""))</f>
        <v>35</v>
      </c>
      <c r="N439" s="1" t="b">
        <f>IF([first '# in desc]&lt;[pos kw in desc],MID([desc],[pos kw in desc]-7,7))</f>
        <v>0</v>
      </c>
      <c r="O4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9" s="1" t="str">
        <f>TRIM(IF([first '# in desc]&lt;[pos kw in desc],MID([desc],[pos kw in desc]-6,6),FALSE))</f>
        <v>FALSCH</v>
      </c>
      <c r="Q439" s="1" t="b">
        <f>IF(LEN([manuell])=0,IFERROR([kw fine in title]*1,IFERROR(SUMPRODUCT(COUNTIF(IsDigits,MID([kw in desc],ROW($A$1:$A$150),1)))=LEN([kw in desc]),#N/A)),[manuell])</f>
        <v>0</v>
      </c>
      <c r="R439" s="1" t="str">
        <f>IF([pos kw in title]&gt;0,MID(J439,#REF!,4),IF([first '# in title]&gt;0,MID([title],[first '# in title],3),IF([first '# in title]&gt;0,MID([desc],#REF!,3),VLOOKUP([productid],$G$2:$R$1386,8))))</f>
        <v>-35</v>
      </c>
      <c r="S439" s="1" t="e">
        <f>IF([kw in desc]=[kw rough in title],[kw in desc]*1,IFERROR(LEFT([kw_dirty],3)*1,IFERROR(LEFT([kw_dirty],2)*1,"n.a.")))</f>
        <v>#N/A</v>
      </c>
      <c r="T439" s="1"/>
      <c r="U439" s="1" t="e">
        <f>VLOOKUP(Tabelle1[[#This Row],[productid]],Tabelle2[#All],2,FALSE)</f>
        <v>#N/A</v>
      </c>
    </row>
    <row r="440" spans="1:21">
      <c r="A440" t="s">
        <v>549</v>
      </c>
      <c r="B440">
        <v>2298.4899999999998</v>
      </c>
      <c r="C440">
        <v>299105</v>
      </c>
      <c r="D440" t="s">
        <v>789</v>
      </c>
      <c r="E440" t="s">
        <v>790</v>
      </c>
      <c r="F440">
        <v>18406</v>
      </c>
      <c r="G440">
        <v>2919604</v>
      </c>
      <c r="H440">
        <f t="shared" si="6"/>
        <v>0</v>
      </c>
      <c r="I440">
        <f t="array" ref="I440">MIN(IFERROR(FIND(IstNumbers,A440),""))</f>
        <v>21</v>
      </c>
      <c r="J440" s="1" t="e">
        <f>IF([first '# in title]&lt;[pos kw in title],MID([title],[pos kw in title]-6,6),#N/A)</f>
        <v>#N/A</v>
      </c>
      <c r="K440" s="1" t="e">
        <f>IFERROR(MID(SUBSTITUTE([kw rough in title],",","."),FIND("(",[kw rough in title])+1,20),SUBSTITUTE(IFERROR(MID([kw rough in title],FIND(" ",[kw rough in title])+1,20),[kw rough in title]),",","."))</f>
        <v>#N/A</v>
      </c>
      <c r="L440" s="1">
        <f>IFERROR(FIND("kW",[desc]),0)</f>
        <v>0</v>
      </c>
      <c r="M440">
        <f t="array" ref="M440">MIN(IFERROR(FIND(IstNumbers,E440),""))</f>
        <v>39</v>
      </c>
      <c r="N440" s="1" t="b">
        <f>IF([first '# in desc]&lt;[pos kw in desc],MID([desc],[pos kw in desc]-7,7))</f>
        <v>0</v>
      </c>
      <c r="O4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0" s="1" t="str">
        <f>TRIM(IF([first '# in desc]&lt;[pos kw in desc],MID([desc],[pos kw in desc]-6,6),FALSE))</f>
        <v>FALSCH</v>
      </c>
      <c r="Q440" s="1" t="b">
        <f>IF(LEN([manuell])=0,IFERROR([kw fine in title]*1,IFERROR(SUMPRODUCT(COUNTIF(IsDigits,MID([kw in desc],ROW($A$1:$A$150),1)))=LEN([kw in desc]),#N/A)),[manuell])</f>
        <v>0</v>
      </c>
      <c r="R440" s="1" t="str">
        <f>IF([pos kw in title]&gt;0,MID(J440,#REF!,4),IF([first '# in title]&gt;0,MID([title],[first '# in title],3),IF([first '# in title]&gt;0,MID([desc],#REF!,3),VLOOKUP([productid],$G$2:$R$1386,8))))</f>
        <v>-K</v>
      </c>
      <c r="S440" s="1" t="e">
        <f>IF([kw in desc]=[kw rough in title],[kw in desc]*1,IFERROR(LEFT([kw_dirty],3)*1,IFERROR(LEFT([kw_dirty],2)*1,"n.a.")))</f>
        <v>#N/A</v>
      </c>
      <c r="T440" s="1"/>
      <c r="U440" s="1" t="e">
        <f>VLOOKUP(Tabelle1[[#This Row],[productid]],Tabelle2[#All],2,FALSE)</f>
        <v>#N/A</v>
      </c>
    </row>
    <row r="441" spans="1:21" hidden="1">
      <c r="A441" t="s">
        <v>791</v>
      </c>
      <c r="B441">
        <v>3115.49</v>
      </c>
      <c r="C441">
        <v>297223</v>
      </c>
      <c r="D441" t="s">
        <v>792</v>
      </c>
      <c r="E441" t="s">
        <v>793</v>
      </c>
      <c r="F441">
        <v>18406</v>
      </c>
      <c r="G441">
        <v>1223708</v>
      </c>
      <c r="H441">
        <f t="shared" si="6"/>
        <v>29</v>
      </c>
      <c r="I441">
        <f t="array" ref="I441">MIN(IFERROR(FIND(IstNumbers,A441),""))</f>
        <v>20</v>
      </c>
      <c r="J441" s="1" t="str">
        <f>IF([first '# in title]&lt;[pos kw in title],MID([title],[pos kw in title]-6,6),#N/A)</f>
        <v xml:space="preserve">W (11 </v>
      </c>
      <c r="K441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41" s="1">
        <f>IFERROR(FIND("kW",[desc]),0)</f>
        <v>51</v>
      </c>
      <c r="M441">
        <f t="array" ref="M441">MIN(IFERROR(FIND(IstNumbers,E441),""))</f>
        <v>14</v>
      </c>
      <c r="N441" s="1" t="str">
        <f>IF([first '# in desc]&lt;[pos kw in desc],MID([desc],[pos kw in desc]-7,7))</f>
        <v xml:space="preserve">0-W 11 </v>
      </c>
      <c r="O441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441" s="1" t="str">
        <f>TRIM(IF([first '# in desc]&lt;[pos kw in desc],MID([desc],[pos kw in desc]-6,6),FALSE))</f>
        <v>-W 11</v>
      </c>
      <c r="Q441" s="1">
        <f>IF(LEN([manuell])=0,IFERROR([kw fine in title]*1,IFERROR(SUMPRODUCT(COUNTIF(IsDigits,MID([kw in desc],ROW($A$1:$A$150),1)))=LEN([kw in desc]),#N/A)),[manuell])</f>
        <v>11</v>
      </c>
      <c r="R441" s="1" t="e">
        <f>IF([pos kw in title]&gt;0,MID(J441,#REF!,4),IF([first '# in title]&gt;0,MID([title],[first '# in title],3),IF([first '# in title]&gt;0,MID([desc],#REF!,3),VLOOKUP([productid],$G$2:$R$1386,8))))</f>
        <v>#REF!</v>
      </c>
      <c r="S441" s="1" t="str">
        <f>IF([kw in desc]=[kw rough in title],[kw in desc]*1,IFERROR(LEFT([kw_dirty],3)*1,IFERROR(LEFT([kw_dirty],2)*1,"n.a.")))</f>
        <v>n.a.</v>
      </c>
      <c r="T441" s="1"/>
      <c r="U441" s="1">
        <f>VLOOKUP(Tabelle1[[#This Row],[productid]],Tabelle2[#All],2,FALSE)</f>
        <v>11</v>
      </c>
    </row>
    <row r="442" spans="1:21">
      <c r="A442" t="s">
        <v>794</v>
      </c>
      <c r="B442">
        <v>4109</v>
      </c>
      <c r="C442">
        <v>9701</v>
      </c>
      <c r="D442" t="s">
        <v>795</v>
      </c>
      <c r="E442" t="s">
        <v>9</v>
      </c>
      <c r="F442">
        <v>18406</v>
      </c>
      <c r="G442">
        <v>2498824</v>
      </c>
      <c r="H442">
        <f t="shared" si="6"/>
        <v>0</v>
      </c>
      <c r="I442">
        <f t="array" ref="I442">MIN(IFERROR(FIND(IstNumbers,A442),""))</f>
        <v>28</v>
      </c>
      <c r="J442" s="1" t="e">
        <f>IF([first '# in title]&lt;[pos kw in title],MID([title],[pos kw in title]-6,6),#N/A)</f>
        <v>#N/A</v>
      </c>
      <c r="K442" s="1" t="e">
        <f>IFERROR(MID(SUBSTITUTE([kw rough in title],",","."),FIND("(",[kw rough in title])+1,20),SUBSTITUTE(IFERROR(MID([kw rough in title],FIND(" ",[kw rough in title])+1,20),[kw rough in title]),",","."))</f>
        <v>#N/A</v>
      </c>
      <c r="L442" s="1">
        <f>IFERROR(FIND("kW",[desc]),0)</f>
        <v>0</v>
      </c>
      <c r="M442">
        <f t="array" ref="M442">MIN(IFERROR(FIND(IstNumbers,E442),""))</f>
        <v>0</v>
      </c>
      <c r="N442" s="1" t="b">
        <f>IF([first '# in desc]&lt;[pos kw in desc],MID([desc],[pos kw in desc]-7,7))</f>
        <v>0</v>
      </c>
      <c r="O4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2" s="1" t="str">
        <f>TRIM(IF([first '# in desc]&lt;[pos kw in desc],MID([desc],[pos kw in desc]-6,6),FALSE))</f>
        <v>FALSCH</v>
      </c>
      <c r="Q442" s="1" t="b">
        <f>IF(LEN([manuell])=0,IFERROR([kw fine in title]*1,IFERROR(SUMPRODUCT(COUNTIF(IsDigits,MID([kw in desc],ROW($A$1:$A$150),1)))=LEN([kw in desc]),#N/A)),[manuell])</f>
        <v>0</v>
      </c>
      <c r="R442" s="1" t="str">
        <f>IF([pos kw in title]&gt;0,MID(J442,#REF!,4),IF([first '# in title]&gt;0,MID([title],[first '# in title],3),IF([first '# in title]&gt;0,MID([desc],#REF!,3),VLOOKUP([productid],$G$2:$R$1386,8))))</f>
        <v>196</v>
      </c>
      <c r="S442" s="1" t="e">
        <f>IF([kw in desc]=[kw rough in title],[kw in desc]*1,IFERROR(LEFT([kw_dirty],3)*1,IFERROR(LEFT([kw_dirty],2)*1,"n.a.")))</f>
        <v>#N/A</v>
      </c>
      <c r="T442" s="1"/>
      <c r="U442" s="1" t="e">
        <f>VLOOKUP(Tabelle1[[#This Row],[productid]],Tabelle2[#All],2,FALSE)</f>
        <v>#N/A</v>
      </c>
    </row>
    <row r="443" spans="1:21" hidden="1">
      <c r="A443" t="s">
        <v>712</v>
      </c>
      <c r="B443">
        <v>2690</v>
      </c>
      <c r="C443">
        <v>294528</v>
      </c>
      <c r="D443" t="s">
        <v>796</v>
      </c>
      <c r="E443" t="s">
        <v>797</v>
      </c>
      <c r="F443">
        <v>18406</v>
      </c>
      <c r="G443">
        <v>1098709</v>
      </c>
      <c r="H443">
        <f t="shared" si="6"/>
        <v>14</v>
      </c>
      <c r="I443">
        <f t="array" ref="I443">MIN(IFERROR(FIND(IstNumbers,A443),""))</f>
        <v>11</v>
      </c>
      <c r="J443" s="1" t="str">
        <f>IF([first '# in title]&lt;[pos kw in title],MID([title],[pos kw in title]-6,6),#N/A)</f>
        <v xml:space="preserve">nn 26 </v>
      </c>
      <c r="K44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43" s="1">
        <f>IFERROR(FIND("kW",[desc]),0)</f>
        <v>0</v>
      </c>
      <c r="M443">
        <f t="array" ref="M443">MIN(IFERROR(FIND(IstNumbers,E443),""))</f>
        <v>5</v>
      </c>
      <c r="N443" s="1" t="b">
        <f>IF([first '# in desc]&lt;[pos kw in desc],MID([desc],[pos kw in desc]-7,7))</f>
        <v>0</v>
      </c>
      <c r="O4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3" s="1" t="str">
        <f>TRIM(IF([first '# in desc]&lt;[pos kw in desc],MID([desc],[pos kw in desc]-6,6),FALSE))</f>
        <v>FALSCH</v>
      </c>
      <c r="Q443" s="1">
        <f>IF(LEN([manuell])=0,IFERROR([kw fine in title]*1,IFERROR(SUMPRODUCT(COUNTIF(IsDigits,MID([kw in desc],ROW($A$1:$A$150),1)))=LEN([kw in desc]),#N/A)),[manuell])</f>
        <v>26</v>
      </c>
      <c r="R443" s="1" t="e">
        <f>IF([pos kw in title]&gt;0,MID(J443,#REF!,4),IF([first '# in title]&gt;0,MID([title],[first '# in title],3),IF([first '# in title]&gt;0,MID([desc],#REF!,3),VLOOKUP([productid],$G$2:$R$1386,8))))</f>
        <v>#REF!</v>
      </c>
      <c r="S443" s="1" t="str">
        <f>IF([kw in desc]=[kw rough in title],[kw in desc]*1,IFERROR(LEFT([kw_dirty],3)*1,IFERROR(LEFT([kw_dirty],2)*1,"n.a.")))</f>
        <v>n.a.</v>
      </c>
      <c r="T443" s="1"/>
      <c r="U443" s="1">
        <f>VLOOKUP(Tabelle1[[#This Row],[productid]],Tabelle2[#All],2,FALSE)</f>
        <v>26</v>
      </c>
    </row>
    <row r="444" spans="1:21" hidden="1">
      <c r="A444" t="s">
        <v>679</v>
      </c>
      <c r="B444">
        <v>2947.99</v>
      </c>
      <c r="C444">
        <v>276812</v>
      </c>
      <c r="D444" t="s">
        <v>798</v>
      </c>
      <c r="E444" t="s">
        <v>799</v>
      </c>
      <c r="F444">
        <v>18406</v>
      </c>
      <c r="G444">
        <v>3131289</v>
      </c>
      <c r="H444">
        <f t="shared" si="6"/>
        <v>30</v>
      </c>
      <c r="I444">
        <f t="array" ref="I444">MIN(IFERROR(FIND(IstNumbers,A444),""))</f>
        <v>20</v>
      </c>
      <c r="J444" s="1" t="str">
        <f>IF([first '# in title]&lt;[pos kw in title],MID([title],[pos kw in title]-6,6),#N/A)</f>
        <v xml:space="preserve">F (13 </v>
      </c>
      <c r="K444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44" s="1">
        <f>IFERROR(FIND("kW",[desc]),0)</f>
        <v>68</v>
      </c>
      <c r="M444">
        <f t="array" ref="M444">MIN(IFERROR(FIND(IstNumbers,E444),""))</f>
        <v>24</v>
      </c>
      <c r="N444" s="1" t="str">
        <f>IF([first '# in desc]&lt;[pos kw in desc],MID([desc],[pos kw in desc]-7,7))</f>
        <v xml:space="preserve">- 13,0 </v>
      </c>
      <c r="O444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444" s="1" t="str">
        <f>TRIM(IF([first '# in desc]&lt;[pos kw in desc],MID([desc],[pos kw in desc]-6,6),FALSE))</f>
        <v>13,0</v>
      </c>
      <c r="Q444" s="1">
        <f>IF(LEN([manuell])=0,IFERROR([kw fine in title]*1,IFERROR(SUMPRODUCT(COUNTIF(IsDigits,MID([kw in desc],ROW($A$1:$A$150),1)))=LEN([kw in desc]),#N/A)),[manuell])</f>
        <v>13</v>
      </c>
      <c r="R444" s="1" t="e">
        <f>IF([pos kw in title]&gt;0,MID(J444,#REF!,4),IF([first '# in title]&gt;0,MID([title],[first '# in title],3),IF([first '# in title]&gt;0,MID([desc],#REF!,3),VLOOKUP([productid],$G$2:$R$1386,8))))</f>
        <v>#REF!</v>
      </c>
      <c r="S444" s="1" t="str">
        <f>IF([kw in desc]=[kw rough in title],[kw in desc]*1,IFERROR(LEFT([kw_dirty],3)*1,IFERROR(LEFT([kw_dirty],2)*1,"n.a.")))</f>
        <v>n.a.</v>
      </c>
      <c r="T444" s="1"/>
      <c r="U444" s="1">
        <f>VLOOKUP(Tabelle1[[#This Row],[productid]],Tabelle2[#All],2,FALSE)</f>
        <v>13</v>
      </c>
    </row>
    <row r="445" spans="1:21" hidden="1">
      <c r="A445" t="s">
        <v>696</v>
      </c>
      <c r="B445">
        <v>2390</v>
      </c>
      <c r="C445">
        <v>289859</v>
      </c>
      <c r="D445" t="s">
        <v>800</v>
      </c>
      <c r="E445" t="s">
        <v>801</v>
      </c>
      <c r="F445">
        <v>18406</v>
      </c>
      <c r="G445">
        <v>1217855</v>
      </c>
      <c r="H445">
        <f t="shared" si="6"/>
        <v>0</v>
      </c>
      <c r="I445">
        <f t="array" ref="I445">MIN(IFERROR(FIND(IstNumbers,A445),""))</f>
        <v>14</v>
      </c>
      <c r="J445" s="1" t="e">
        <f>IF([first '# in title]&lt;[pos kw in title],MID([title],[pos kw in title]-6,6),#N/A)</f>
        <v>#N/A</v>
      </c>
      <c r="K445" s="1" t="e">
        <f>IFERROR(MID(SUBSTITUTE([kw rough in title],",","."),FIND("(",[kw rough in title])+1,20),SUBSTITUTE(IFERROR(MID([kw rough in title],FIND(" ",[kw rough in title])+1,20),[kw rough in title]),",","."))</f>
        <v>#N/A</v>
      </c>
      <c r="L445" s="1">
        <f>IFERROR(FIND("kW",[desc]),0)</f>
        <v>71</v>
      </c>
      <c r="M445">
        <f t="array" ref="M445">MIN(IFERROR(FIND(IstNumbers,E445),""))</f>
        <v>29</v>
      </c>
      <c r="N445" s="1" t="str">
        <f>IF([first '# in desc]&lt;[pos kw in desc],MID([desc],[pos kw in desc]-7,7))</f>
        <v xml:space="preserve">­me 28 </v>
      </c>
      <c r="O44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445" s="1" t="str">
        <f>TRIM(IF([first '# in desc]&lt;[pos kw in desc],MID([desc],[pos kw in desc]-6,6),FALSE))</f>
        <v>me 28</v>
      </c>
      <c r="Q445" s="1" t="b">
        <f>IF(LEN([manuell])=0,IFERROR([kw fine in title]*1,IFERROR(SUMPRODUCT(COUNTIF(IsDigits,MID([kw in desc],ROW($A$1:$A$150),1)))=LEN([kw in desc]),#N/A)),[manuell])</f>
        <v>0</v>
      </c>
      <c r="R445" s="1" t="str">
        <f>IF([pos kw in title]&gt;0,MID(J445,#REF!,4),IF([first '# in title]&gt;0,MID([title],[first '# in title],3),IF([first '# in title]&gt;0,MID([desc],#REF!,3),VLOOKUP([productid],$G$2:$R$1386,8))))</f>
        <v xml:space="preserve">28 </v>
      </c>
      <c r="S445" s="1" t="e">
        <f>IF([kw in desc]=[kw rough in title],[kw in desc]*1,IFERROR(LEFT([kw_dirty],3)*1,IFERROR(LEFT([kw_dirty],2)*1,"n.a.")))</f>
        <v>#N/A</v>
      </c>
      <c r="T445" s="1"/>
      <c r="U445" s="1">
        <f>VLOOKUP(Tabelle1[[#This Row],[productid]],Tabelle2[#All],2,FALSE)</f>
        <v>28</v>
      </c>
    </row>
    <row r="446" spans="1:21">
      <c r="A446" t="s">
        <v>666</v>
      </c>
      <c r="B446">
        <v>2232</v>
      </c>
      <c r="C446">
        <v>289859</v>
      </c>
      <c r="D446" t="s">
        <v>802</v>
      </c>
      <c r="E446" t="s">
        <v>803</v>
      </c>
      <c r="F446">
        <v>18406</v>
      </c>
      <c r="G446">
        <v>2286143</v>
      </c>
      <c r="H446">
        <f t="shared" si="6"/>
        <v>0</v>
      </c>
      <c r="I446">
        <f t="array" ref="I446">MIN(IFERROR(FIND(IstNumbers,A446),""))</f>
        <v>29</v>
      </c>
      <c r="J446" s="1" t="e">
        <f>IF([first '# in title]&lt;[pos kw in title],MID([title],[pos kw in title]-6,6),#N/A)</f>
        <v>#N/A</v>
      </c>
      <c r="K446" s="1" t="e">
        <f>IFERROR(MID(SUBSTITUTE([kw rough in title],",","."),FIND("(",[kw rough in title])+1,20),SUBSTITUTE(IFERROR(MID([kw rough in title],FIND(" ",[kw rough in title])+1,20),[kw rough in title]),",","."))</f>
        <v>#N/A</v>
      </c>
      <c r="L446" s="1">
        <f>IFERROR(FIND("kW",[desc]),0)</f>
        <v>0</v>
      </c>
      <c r="M446">
        <f t="array" ref="M446">MIN(IFERROR(FIND(IstNumbers,E446),""))</f>
        <v>33</v>
      </c>
      <c r="N446" s="1" t="b">
        <f>IF([first '# in desc]&lt;[pos kw in desc],MID([desc],[pos kw in desc]-7,7))</f>
        <v>0</v>
      </c>
      <c r="O4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6" s="1" t="str">
        <f>TRIM(IF([first '# in desc]&lt;[pos kw in desc],MID([desc],[pos kw in desc]-6,6),FALSE))</f>
        <v>FALSCH</v>
      </c>
      <c r="Q446" s="1" t="b">
        <f>IF(LEN([manuell])=0,IFERROR([kw fine in title]*1,IFERROR(SUMPRODUCT(COUNTIF(IsDigits,MID([kw in desc],ROW($A$1:$A$150),1)))=LEN([kw in desc]),#N/A)),[manuell])</f>
        <v>0</v>
      </c>
      <c r="R446" s="1" t="str">
        <f>IF([pos kw in title]&gt;0,MID(J446,#REF!,4),IF([first '# in title]&gt;0,MID([title],[first '# in title],3),IF([first '# in title]&gt;0,MID([desc],#REF!,3),VLOOKUP([productid],$G$2:$R$1386,8))))</f>
        <v>146</v>
      </c>
      <c r="S446" s="1" t="e">
        <f>IF([kw in desc]=[kw rough in title],[kw in desc]*1,IFERROR(LEFT([kw_dirty],3)*1,IFERROR(LEFT([kw_dirty],2)*1,"n.a.")))</f>
        <v>#N/A</v>
      </c>
      <c r="T446" s="1"/>
      <c r="U446" s="1" t="e">
        <f>VLOOKUP(Tabelle1[[#This Row],[productid]],Tabelle2[#All],2,FALSE)</f>
        <v>#N/A</v>
      </c>
    </row>
    <row r="447" spans="1:21" hidden="1">
      <c r="A447" t="s">
        <v>684</v>
      </c>
      <c r="B447">
        <v>1959</v>
      </c>
      <c r="C447">
        <v>273949</v>
      </c>
      <c r="D447" t="s">
        <v>804</v>
      </c>
      <c r="E447" t="s">
        <v>805</v>
      </c>
      <c r="F447">
        <v>18406</v>
      </c>
      <c r="G447">
        <v>4661902</v>
      </c>
      <c r="H447">
        <f t="shared" si="6"/>
        <v>30</v>
      </c>
      <c r="I447">
        <f t="array" ref="I447">MIN(IFERROR(FIND(IstNumbers,A447),""))</f>
        <v>20</v>
      </c>
      <c r="J447" s="1" t="str">
        <f>IF([first '# in title]&lt;[pos kw in title],MID([title],[pos kw in title]-6,6),#N/A)</f>
        <v xml:space="preserve">4 (14 </v>
      </c>
      <c r="K447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447" s="1">
        <f>IFERROR(FIND("kW",[desc]),0)</f>
        <v>44</v>
      </c>
      <c r="M447">
        <f t="array" ref="M447">MIN(IFERROR(FIND(IstNumbers,E447),""))</f>
        <v>21</v>
      </c>
      <c r="N447" s="1" t="str">
        <f>IF([first '# in desc]&lt;[pos kw in desc],MID([desc],[pos kw in desc]-7,7))</f>
        <v xml:space="preserve">B-2 14 </v>
      </c>
      <c r="O447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447" s="1" t="str">
        <f>TRIM(IF([first '# in desc]&lt;[pos kw in desc],MID([desc],[pos kw in desc]-6,6),FALSE))</f>
        <v>-2 14</v>
      </c>
      <c r="Q447" s="1">
        <f>IF(LEN([manuell])=0,IFERROR([kw fine in title]*1,IFERROR(SUMPRODUCT(COUNTIF(IsDigits,MID([kw in desc],ROW($A$1:$A$150),1)))=LEN([kw in desc]),#N/A)),[manuell])</f>
        <v>14</v>
      </c>
      <c r="R447" s="1" t="e">
        <f>IF([pos kw in title]&gt;0,MID(J447,#REF!,4),IF([first '# in title]&gt;0,MID([title],[first '# in title],3),IF([first '# in title]&gt;0,MID([desc],#REF!,3),VLOOKUP([productid],$G$2:$R$1386,8))))</f>
        <v>#REF!</v>
      </c>
      <c r="S447" s="1" t="str">
        <f>IF([kw in desc]=[kw rough in title],[kw in desc]*1,IFERROR(LEFT([kw_dirty],3)*1,IFERROR(LEFT([kw_dirty],2)*1,"n.a.")))</f>
        <v>n.a.</v>
      </c>
      <c r="T447" s="1"/>
      <c r="U447" s="1">
        <f>VLOOKUP(Tabelle1[[#This Row],[productid]],Tabelle2[#All],2,FALSE)</f>
        <v>14</v>
      </c>
    </row>
    <row r="448" spans="1:21" hidden="1">
      <c r="A448" t="s">
        <v>10366</v>
      </c>
      <c r="B448">
        <v>1729</v>
      </c>
      <c r="C448">
        <v>273949</v>
      </c>
      <c r="D448" t="s">
        <v>806</v>
      </c>
      <c r="E448" t="s">
        <v>473</v>
      </c>
      <c r="F448">
        <v>18406</v>
      </c>
      <c r="G448">
        <v>3788117</v>
      </c>
      <c r="H448">
        <f t="shared" si="6"/>
        <v>48</v>
      </c>
      <c r="I448">
        <f t="array" ref="I448">MIN(IFERROR(FIND(IstNumbers,A448),""))</f>
        <v>24</v>
      </c>
      <c r="J448" s="1" t="str">
        <f>IF([first '# in title]&lt;[pos kw in title],MID([title],[pos kw in title]-6,6),#N/A)</f>
        <v xml:space="preserve">(23,6 </v>
      </c>
      <c r="K448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448" s="1">
        <f>IFERROR(FIND("kW",[desc]),0)</f>
        <v>37</v>
      </c>
      <c r="M448">
        <f t="array" ref="M448">MIN(IFERROR(FIND(IstNumbers,E448),""))</f>
        <v>29</v>
      </c>
      <c r="N448" s="1" t="str">
        <f>IF([first '# in desc]&lt;[pos kw in desc],MID([desc],[pos kw in desc]-7,7))</f>
        <v xml:space="preserve">72, 24 </v>
      </c>
      <c r="O448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448" s="1" t="str">
        <f>TRIM(IF([first '# in desc]&lt;[pos kw in desc],MID([desc],[pos kw in desc]-6,6),FALSE))</f>
        <v>2, 24</v>
      </c>
      <c r="Q448" s="1">
        <f>IF(LEN([manuell])=0,IFERROR([kw fine in title]*1,IFERROR(SUMPRODUCT(COUNTIF(IsDigits,MID([kw in desc],ROW($A$1:$A$150),1)))=LEN([kw in desc]),#N/A)),[manuell])</f>
        <v>23.6</v>
      </c>
      <c r="R448" s="1" t="e">
        <f>IF([pos kw in title]&gt;0,MID(J448,#REF!,4),IF([first '# in title]&gt;0,MID([title],[first '# in title],3),IF([first '# in title]&gt;0,MID([desc],#REF!,3),VLOOKUP([productid],$G$2:$R$1386,8))))</f>
        <v>#REF!</v>
      </c>
      <c r="S448" s="1" t="str">
        <f>IF([kw in desc]=[kw rough in title],[kw in desc]*1,IFERROR(LEFT([kw_dirty],3)*1,IFERROR(LEFT([kw_dirty],2)*1,"n.a.")))</f>
        <v>n.a.</v>
      </c>
      <c r="T448" s="1"/>
      <c r="U448" s="1">
        <f>VLOOKUP(Tabelle1[[#This Row],[productid]],Tabelle2[#All],2,FALSE)</f>
        <v>23.6</v>
      </c>
    </row>
    <row r="449" spans="1:21" hidden="1">
      <c r="A449" t="s">
        <v>601</v>
      </c>
      <c r="B449">
        <v>4598.68</v>
      </c>
      <c r="C449">
        <v>297223</v>
      </c>
      <c r="D449" t="s">
        <v>807</v>
      </c>
      <c r="E449" t="s">
        <v>808</v>
      </c>
      <c r="F449">
        <v>18406</v>
      </c>
      <c r="G449">
        <v>4258562</v>
      </c>
      <c r="H449">
        <f t="shared" si="6"/>
        <v>30</v>
      </c>
      <c r="I449">
        <f t="array" ref="I449">MIN(IFERROR(FIND(IstNumbers,A449),""))</f>
        <v>20</v>
      </c>
      <c r="J449" s="1" t="str">
        <f>IF([first '# in title]&lt;[pos kw in title],MID([title],[pos kw in title]-6,6),#N/A)</f>
        <v xml:space="preserve">F (11 </v>
      </c>
      <c r="K449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49" s="1">
        <f>IFERROR(FIND("kW",[desc]),0)</f>
        <v>47</v>
      </c>
      <c r="M449">
        <f t="array" ref="M449">MIN(IFERROR(FIND(IstNumbers,E449),""))</f>
        <v>14</v>
      </c>
      <c r="N449" s="1" t="str">
        <f>IF([first '# in desc]&lt;[pos kw in desc],MID([desc],[pos kw in desc]-7,7))</f>
        <v>9-11, 0</v>
      </c>
      <c r="O4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9" s="1" t="str">
        <f>TRIM(IF([first '# in desc]&lt;[pos kw in desc],MID([desc],[pos kw in desc]-6,6),FALSE))</f>
        <v>-11, 0</v>
      </c>
      <c r="Q449" s="1">
        <f>IF(LEN([manuell])=0,IFERROR([kw fine in title]*1,IFERROR(SUMPRODUCT(COUNTIF(IsDigits,MID([kw in desc],ROW($A$1:$A$150),1)))=LEN([kw in desc]),#N/A)),[manuell])</f>
        <v>11</v>
      </c>
      <c r="R449" s="1" t="e">
        <f>IF([pos kw in title]&gt;0,MID(J449,#REF!,4),IF([first '# in title]&gt;0,MID([title],[first '# in title],3),IF([first '# in title]&gt;0,MID([desc],#REF!,3),VLOOKUP([productid],$G$2:$R$1386,8))))</f>
        <v>#REF!</v>
      </c>
      <c r="S449" s="1" t="str">
        <f>IF([kw in desc]=[kw rough in title],[kw in desc]*1,IFERROR(LEFT([kw_dirty],3)*1,IFERROR(LEFT([kw_dirty],2)*1,"n.a.")))</f>
        <v>n.a.</v>
      </c>
      <c r="T449" s="1"/>
      <c r="U449" s="1">
        <f>VLOOKUP(Tabelle1[[#This Row],[productid]],Tabelle2[#All],2,FALSE)</f>
        <v>11</v>
      </c>
    </row>
    <row r="450" spans="1:21" hidden="1">
      <c r="A450" t="s">
        <v>563</v>
      </c>
      <c r="B450">
        <v>3075</v>
      </c>
      <c r="C450">
        <v>289859</v>
      </c>
      <c r="D450" t="s">
        <v>809</v>
      </c>
      <c r="E450" t="s">
        <v>810</v>
      </c>
      <c r="F450">
        <v>18406</v>
      </c>
      <c r="G450">
        <v>3497887</v>
      </c>
      <c r="H450">
        <f t="shared" si="6"/>
        <v>55</v>
      </c>
      <c r="I450">
        <f t="array" ref="I450">MIN(IFERROR(FIND(IstNumbers,A450),""))</f>
        <v>29</v>
      </c>
      <c r="J450" s="1" t="str">
        <f>IF([first '# in title]&lt;[pos kw in title],MID([title],[pos kw in title]-6,6),#N/A)</f>
        <v xml:space="preserve">L (42 </v>
      </c>
      <c r="K45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0" s="1">
        <f>IFERROR(FIND("kW",[desc]),0)</f>
        <v>70</v>
      </c>
      <c r="M450">
        <f t="array" ref="M450">MIN(IFERROR(FIND(IstNumbers,E450),""))</f>
        <v>34</v>
      </c>
      <c r="N450" s="1" t="str">
        <f>IF([first '# in desc]&lt;[pos kw in desc],MID([desc],[pos kw in desc]-7,7))</f>
        <v xml:space="preserve">­me 42 </v>
      </c>
      <c r="O4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" s="1" t="str">
        <f>TRIM(IF([first '# in desc]&lt;[pos kw in desc],MID([desc],[pos kw in desc]-6,6),FALSE))</f>
        <v>me 42</v>
      </c>
      <c r="Q450" s="1">
        <f>IF(LEN([manuell])=0,IFERROR([kw fine in title]*1,IFERROR(SUMPRODUCT(COUNTIF(IsDigits,MID([kw in desc],ROW($A$1:$A$150),1)))=LEN([kw in desc]),#N/A)),[manuell])</f>
        <v>42</v>
      </c>
      <c r="R450" s="1" t="e">
        <f>IF([pos kw in title]&gt;0,MID(J450,#REF!,4),IF([first '# in title]&gt;0,MID([title],[first '# in title],3),IF([first '# in title]&gt;0,MID([desc],#REF!,3),VLOOKUP([productid],$G$2:$R$1386,8))))</f>
        <v>#REF!</v>
      </c>
      <c r="S450" s="1" t="str">
        <f>IF([kw in desc]=[kw rough in title],[kw in desc]*1,IFERROR(LEFT([kw_dirty],3)*1,IFERROR(LEFT([kw_dirty],2)*1,"n.a.")))</f>
        <v>n.a.</v>
      </c>
      <c r="T450" s="1"/>
      <c r="U450" s="1">
        <f>VLOOKUP(Tabelle1[[#This Row],[productid]],Tabelle2[#All],2,FALSE)</f>
        <v>42</v>
      </c>
    </row>
    <row r="451" spans="1:21" hidden="1">
      <c r="A451" t="s">
        <v>811</v>
      </c>
      <c r="B451">
        <v>2842.72</v>
      </c>
      <c r="C451">
        <v>297223</v>
      </c>
      <c r="D451" t="s">
        <v>812</v>
      </c>
      <c r="E451" t="s">
        <v>813</v>
      </c>
      <c r="F451">
        <v>18406</v>
      </c>
      <c r="G451">
        <v>1223680</v>
      </c>
      <c r="H451">
        <f t="shared" si="6"/>
        <v>30</v>
      </c>
      <c r="I451">
        <f t="array" ref="I451">MIN(IFERROR(FIND(IstNumbers,A451),""))</f>
        <v>20</v>
      </c>
      <c r="J451" s="1" t="str">
        <f>IF([first '# in title]&lt;[pos kw in title],MID([title],[pos kw in title]-6,6),#N/A)</f>
        <v xml:space="preserve">W (26 </v>
      </c>
      <c r="K451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51" s="1">
        <f>IFERROR(FIND("kW",[desc]),0)</f>
        <v>47</v>
      </c>
      <c r="M451">
        <f t="array" ref="M451">MIN(IFERROR(FIND(IstNumbers,E451),""))</f>
        <v>14</v>
      </c>
      <c r="N451" s="1" t="str">
        <f>IF([first '# in desc]&lt;[pos kw in desc],MID([desc],[pos kw in desc]-7,7))</f>
        <v>0- 26,0</v>
      </c>
      <c r="O451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451" s="1" t="str">
        <f>TRIM(IF([first '# in desc]&lt;[pos kw in desc],MID([desc],[pos kw in desc]-6,6),FALSE))</f>
        <v>- 26,0</v>
      </c>
      <c r="Q451" s="1">
        <f>IF(LEN([manuell])=0,IFERROR([kw fine in title]*1,IFERROR(SUMPRODUCT(COUNTIF(IsDigits,MID([kw in desc],ROW($A$1:$A$150),1)))=LEN([kw in desc]),#N/A)),[manuell])</f>
        <v>26</v>
      </c>
      <c r="R451" s="1" t="e">
        <f>IF([pos kw in title]&gt;0,MID(J451,#REF!,4),IF([first '# in title]&gt;0,MID([title],[first '# in title],3),IF([first '# in title]&gt;0,MID([desc],#REF!,3),VLOOKUP([productid],$G$2:$R$1386,8))))</f>
        <v>#REF!</v>
      </c>
      <c r="S451" s="1" t="str">
        <f>IF([kw in desc]=[kw rough in title],[kw in desc]*1,IFERROR(LEFT([kw_dirty],3)*1,IFERROR(LEFT([kw_dirty],2)*1,"n.a.")))</f>
        <v>n.a.</v>
      </c>
      <c r="T451" s="1"/>
      <c r="U451" s="1">
        <f>VLOOKUP(Tabelle1[[#This Row],[productid]],Tabelle2[#All],2,FALSE)</f>
        <v>26</v>
      </c>
    </row>
    <row r="452" spans="1:21" hidden="1">
      <c r="A452" t="s">
        <v>791</v>
      </c>
      <c r="B452">
        <v>3180</v>
      </c>
      <c r="C452">
        <v>289859</v>
      </c>
      <c r="D452" t="s">
        <v>814</v>
      </c>
      <c r="E452" t="s">
        <v>815</v>
      </c>
      <c r="F452">
        <v>18406</v>
      </c>
      <c r="G452">
        <v>1223708</v>
      </c>
      <c r="H452">
        <f t="shared" ref="H452:H515" si="7">IFERROR(FIND("kW",A452),0)</f>
        <v>29</v>
      </c>
      <c r="I452">
        <f t="array" ref="I452">MIN(IFERROR(FIND(IstNumbers,A452),""))</f>
        <v>20</v>
      </c>
      <c r="J452" s="1" t="str">
        <f>IF([first '# in title]&lt;[pos kw in title],MID([title],[pos kw in title]-6,6),#N/A)</f>
        <v xml:space="preserve">W (11 </v>
      </c>
      <c r="K452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52" s="1">
        <f>IFERROR(FIND("kW",[desc]),0)</f>
        <v>45</v>
      </c>
      <c r="M452">
        <f t="array" ref="M452">MIN(IFERROR(FIND(IstNumbers,E452),""))</f>
        <v>24</v>
      </c>
      <c r="N452" s="1" t="str">
        <f>IF([first '# in desc]&lt;[pos kw in desc],MID([desc],[pos kw in desc]-7,7))</f>
        <v xml:space="preserve">me, 11 </v>
      </c>
      <c r="O452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452" s="1" t="str">
        <f>TRIM(IF([first '# in desc]&lt;[pos kw in desc],MID([desc],[pos kw in desc]-6,6),FALSE))</f>
        <v>e, 11</v>
      </c>
      <c r="Q452" s="1">
        <f>IF(LEN([manuell])=0,IFERROR([kw fine in title]*1,IFERROR(SUMPRODUCT(COUNTIF(IsDigits,MID([kw in desc],ROW($A$1:$A$150),1)))=LEN([kw in desc]),#N/A)),[manuell])</f>
        <v>11</v>
      </c>
      <c r="R452" s="1" t="e">
        <f>IF([pos kw in title]&gt;0,MID(J452,#REF!,4),IF([first '# in title]&gt;0,MID([title],[first '# in title],3),IF([first '# in title]&gt;0,MID([desc],#REF!,3),VLOOKUP([productid],$G$2:$R$1386,8))))</f>
        <v>#REF!</v>
      </c>
      <c r="S452" s="1" t="str">
        <f>IF([kw in desc]=[kw rough in title],[kw in desc]*1,IFERROR(LEFT([kw_dirty],3)*1,IFERROR(LEFT([kw_dirty],2)*1,"n.a.")))</f>
        <v>n.a.</v>
      </c>
      <c r="T452" s="1"/>
      <c r="U452" s="1">
        <f>VLOOKUP(Tabelle1[[#This Row],[productid]],Tabelle2[#All],2,FALSE)</f>
        <v>11</v>
      </c>
    </row>
    <row r="453" spans="1:21" hidden="1">
      <c r="A453" t="s">
        <v>816</v>
      </c>
      <c r="B453">
        <v>4521.91</v>
      </c>
      <c r="C453">
        <v>294528</v>
      </c>
      <c r="D453" t="s">
        <v>817</v>
      </c>
      <c r="E453" t="s">
        <v>818</v>
      </c>
      <c r="F453">
        <v>18406</v>
      </c>
      <c r="G453">
        <v>1064536</v>
      </c>
      <c r="H453">
        <f t="shared" si="7"/>
        <v>30</v>
      </c>
      <c r="I453">
        <f t="array" ref="I453">MIN(IFERROR(FIND(IstNumbers,A453),""))</f>
        <v>20</v>
      </c>
      <c r="J453" s="1" t="str">
        <f>IF([first '# in title]&lt;[pos kw in title],MID([title],[pos kw in title]-6,6),#N/A)</f>
        <v xml:space="preserve">F (19 </v>
      </c>
      <c r="K45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53" s="1">
        <f>IFERROR(FIND("kW",[desc]),0)</f>
        <v>28</v>
      </c>
      <c r="M453">
        <f t="array" ref="M453">MIN(IFERROR(FIND(IstNumbers,E453),""))</f>
        <v>19</v>
      </c>
      <c r="N453" s="1" t="str">
        <f>IF([first '# in desc]&lt;[pos kw in desc],MID([desc],[pos kw in desc]-7,7))</f>
        <v xml:space="preserve">3-F 19 </v>
      </c>
      <c r="O45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453" s="1" t="str">
        <f>TRIM(IF([first '# in desc]&lt;[pos kw in desc],MID([desc],[pos kw in desc]-6,6),FALSE))</f>
        <v>-F 19</v>
      </c>
      <c r="Q453" s="1">
        <f>IF(LEN([manuell])=0,IFERROR([kw fine in title]*1,IFERROR(SUMPRODUCT(COUNTIF(IsDigits,MID([kw in desc],ROW($A$1:$A$150),1)))=LEN([kw in desc]),#N/A)),[manuell])</f>
        <v>19</v>
      </c>
      <c r="R453" s="1" t="e">
        <f>IF([pos kw in title]&gt;0,MID(J453,#REF!,4),IF([first '# in title]&gt;0,MID([title],[first '# in title],3),IF([first '# in title]&gt;0,MID([desc],#REF!,3),VLOOKUP([productid],$G$2:$R$1386,8))))</f>
        <v>#REF!</v>
      </c>
      <c r="S453" s="1" t="str">
        <f>IF([kw in desc]=[kw rough in title],[kw in desc]*1,IFERROR(LEFT([kw_dirty],3)*1,IFERROR(LEFT([kw_dirty],2)*1,"n.a.")))</f>
        <v>n.a.</v>
      </c>
      <c r="T453" s="1"/>
      <c r="U453" s="1">
        <f>VLOOKUP(Tabelle1[[#This Row],[productid]],Tabelle2[#All],2,FALSE)</f>
        <v>19</v>
      </c>
    </row>
    <row r="454" spans="1:21">
      <c r="A454" t="s">
        <v>794</v>
      </c>
      <c r="B454">
        <v>6020</v>
      </c>
      <c r="C454">
        <v>12041</v>
      </c>
      <c r="D454" t="s">
        <v>819</v>
      </c>
      <c r="E454" t="s">
        <v>9</v>
      </c>
      <c r="F454">
        <v>18406</v>
      </c>
      <c r="G454">
        <v>2498824</v>
      </c>
      <c r="H454">
        <f t="shared" si="7"/>
        <v>0</v>
      </c>
      <c r="I454">
        <f t="array" ref="I454">MIN(IFERROR(FIND(IstNumbers,A454),""))</f>
        <v>28</v>
      </c>
      <c r="J454" s="1" t="e">
        <f>IF([first '# in title]&lt;[pos kw in title],MID([title],[pos kw in title]-6,6),#N/A)</f>
        <v>#N/A</v>
      </c>
      <c r="K454" s="1" t="e">
        <f>IFERROR(MID(SUBSTITUTE([kw rough in title],",","."),FIND("(",[kw rough in title])+1,20),SUBSTITUTE(IFERROR(MID([kw rough in title],FIND(" ",[kw rough in title])+1,20),[kw rough in title]),",","."))</f>
        <v>#N/A</v>
      </c>
      <c r="L454" s="1">
        <f>IFERROR(FIND("kW",[desc]),0)</f>
        <v>0</v>
      </c>
      <c r="M454">
        <f t="array" ref="M454">MIN(IFERROR(FIND(IstNumbers,E454),""))</f>
        <v>0</v>
      </c>
      <c r="N454" s="1" t="b">
        <f>IF([first '# in desc]&lt;[pos kw in desc],MID([desc],[pos kw in desc]-7,7))</f>
        <v>0</v>
      </c>
      <c r="O4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4" s="1" t="str">
        <f>TRIM(IF([first '# in desc]&lt;[pos kw in desc],MID([desc],[pos kw in desc]-6,6),FALSE))</f>
        <v>FALSCH</v>
      </c>
      <c r="Q454" s="1" t="b">
        <f>IF(LEN([manuell])=0,IFERROR([kw fine in title]*1,IFERROR(SUMPRODUCT(COUNTIF(IsDigits,MID([kw in desc],ROW($A$1:$A$150),1)))=LEN([kw in desc]),#N/A)),[manuell])</f>
        <v>0</v>
      </c>
      <c r="R454" s="1" t="str">
        <f>IF([pos kw in title]&gt;0,MID(J454,#REF!,4),IF([first '# in title]&gt;0,MID([title],[first '# in title],3),IF([first '# in title]&gt;0,MID([desc],#REF!,3),VLOOKUP([productid],$G$2:$R$1386,8))))</f>
        <v>196</v>
      </c>
      <c r="S454" s="1" t="e">
        <f>IF([kw in desc]=[kw rough in title],[kw in desc]*1,IFERROR(LEFT([kw_dirty],3)*1,IFERROR(LEFT([kw_dirty],2)*1,"n.a.")))</f>
        <v>#N/A</v>
      </c>
      <c r="T454" s="1"/>
      <c r="U454" s="1" t="e">
        <f>VLOOKUP(Tabelle1[[#This Row],[productid]],Tabelle2[#All],2,FALSE)</f>
        <v>#N/A</v>
      </c>
    </row>
    <row r="455" spans="1:21" hidden="1">
      <c r="A455" t="s">
        <v>712</v>
      </c>
      <c r="B455">
        <v>2770</v>
      </c>
      <c r="C455">
        <v>289859</v>
      </c>
      <c r="D455" t="s">
        <v>820</v>
      </c>
      <c r="E455" t="s">
        <v>821</v>
      </c>
      <c r="F455">
        <v>18406</v>
      </c>
      <c r="G455">
        <v>1098709</v>
      </c>
      <c r="H455">
        <f t="shared" si="7"/>
        <v>14</v>
      </c>
      <c r="I455">
        <f t="array" ref="I455">MIN(IFERROR(FIND(IstNumbers,A455),""))</f>
        <v>11</v>
      </c>
      <c r="J455" s="1" t="str">
        <f>IF([first '# in title]&lt;[pos kw in title],MID([title],[pos kw in title]-6,6),#N/A)</f>
        <v xml:space="preserve">nn 26 </v>
      </c>
      <c r="K455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55" s="1">
        <f>IFERROR(FIND("kW",[desc]),0)</f>
        <v>45</v>
      </c>
      <c r="M455">
        <f t="array" ref="M455">MIN(IFERROR(FIND(IstNumbers,E455),""))</f>
        <v>24</v>
      </c>
      <c r="N455" s="1" t="str">
        <f>IF([first '# in desc]&lt;[pos kw in desc],MID([desc],[pos kw in desc]-7,7))</f>
        <v xml:space="preserve">me, 26 </v>
      </c>
      <c r="O455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455" s="1" t="str">
        <f>TRIM(IF([first '# in desc]&lt;[pos kw in desc],MID([desc],[pos kw in desc]-6,6),FALSE))</f>
        <v>e, 26</v>
      </c>
      <c r="Q455" s="1">
        <f>IF(LEN([manuell])=0,IFERROR([kw fine in title]*1,IFERROR(SUMPRODUCT(COUNTIF(IsDigits,MID([kw in desc],ROW($A$1:$A$150),1)))=LEN([kw in desc]),#N/A)),[manuell])</f>
        <v>26</v>
      </c>
      <c r="R455" s="1" t="e">
        <f>IF([pos kw in title]&gt;0,MID(J455,#REF!,4),IF([first '# in title]&gt;0,MID([title],[first '# in title],3),IF([first '# in title]&gt;0,MID([desc],#REF!,3),VLOOKUP([productid],$G$2:$R$1386,8))))</f>
        <v>#REF!</v>
      </c>
      <c r="S455" s="1" t="str">
        <f>IF([kw in desc]=[kw rough in title],[kw in desc]*1,IFERROR(LEFT([kw_dirty],3)*1,IFERROR(LEFT([kw_dirty],2)*1,"n.a.")))</f>
        <v>n.a.</v>
      </c>
      <c r="T455" s="1"/>
      <c r="U455" s="1">
        <f>VLOOKUP(Tabelle1[[#This Row],[productid]],Tabelle2[#All],2,FALSE)</f>
        <v>26</v>
      </c>
    </row>
    <row r="456" spans="1:21" hidden="1">
      <c r="A456" t="s">
        <v>679</v>
      </c>
      <c r="B456">
        <v>2947.99</v>
      </c>
      <c r="C456">
        <v>276812</v>
      </c>
      <c r="D456" t="s">
        <v>822</v>
      </c>
      <c r="E456" t="s">
        <v>823</v>
      </c>
      <c r="F456">
        <v>18406</v>
      </c>
      <c r="G456">
        <v>3131289</v>
      </c>
      <c r="H456">
        <f t="shared" si="7"/>
        <v>30</v>
      </c>
      <c r="I456">
        <f t="array" ref="I456">MIN(IFERROR(FIND(IstNumbers,A456),""))</f>
        <v>20</v>
      </c>
      <c r="J456" s="1" t="str">
        <f>IF([first '# in title]&lt;[pos kw in title],MID([title],[pos kw in title]-6,6),#N/A)</f>
        <v xml:space="preserve">F (13 </v>
      </c>
      <c r="K456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56" s="1">
        <f>IFERROR(FIND("kW",[desc]),0)</f>
        <v>68</v>
      </c>
      <c r="M456">
        <f t="array" ref="M456">MIN(IFERROR(FIND(IstNumbers,E456),""))</f>
        <v>24</v>
      </c>
      <c r="N456" s="1" t="str">
        <f>IF([first '# in desc]&lt;[pos kw in desc],MID([desc],[pos kw in desc]-7,7))</f>
        <v xml:space="preserve">- 13,0 </v>
      </c>
      <c r="O456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456" s="1" t="str">
        <f>TRIM(IF([first '# in desc]&lt;[pos kw in desc],MID([desc],[pos kw in desc]-6,6),FALSE))</f>
        <v>13,0</v>
      </c>
      <c r="Q456" s="1">
        <f>IF(LEN([manuell])=0,IFERROR([kw fine in title]*1,IFERROR(SUMPRODUCT(COUNTIF(IsDigits,MID([kw in desc],ROW($A$1:$A$150),1)))=LEN([kw in desc]),#N/A)),[manuell])</f>
        <v>13</v>
      </c>
      <c r="R456" s="1" t="e">
        <f>IF([pos kw in title]&gt;0,MID(J456,#REF!,4),IF([first '# in title]&gt;0,MID([title],[first '# in title],3),IF([first '# in title]&gt;0,MID([desc],#REF!,3),VLOOKUP([productid],$G$2:$R$1386,8))))</f>
        <v>#REF!</v>
      </c>
      <c r="S456" s="1" t="str">
        <f>IF([kw in desc]=[kw rough in title],[kw in desc]*1,IFERROR(LEFT([kw_dirty],3)*1,IFERROR(LEFT([kw_dirty],2)*1,"n.a.")))</f>
        <v>n.a.</v>
      </c>
      <c r="T456" s="1"/>
      <c r="U456" s="1">
        <f>VLOOKUP(Tabelle1[[#This Row],[productid]],Tabelle2[#All],2,FALSE)</f>
        <v>13</v>
      </c>
    </row>
    <row r="457" spans="1:21" hidden="1">
      <c r="A457" t="s">
        <v>696</v>
      </c>
      <c r="B457">
        <v>2400</v>
      </c>
      <c r="C457">
        <v>289859</v>
      </c>
      <c r="D457" t="s">
        <v>824</v>
      </c>
      <c r="E457" t="s">
        <v>825</v>
      </c>
      <c r="F457">
        <v>18406</v>
      </c>
      <c r="G457">
        <v>1217855</v>
      </c>
      <c r="H457">
        <f t="shared" si="7"/>
        <v>0</v>
      </c>
      <c r="I457">
        <f t="array" ref="I457">MIN(IFERROR(FIND(IstNumbers,A457),""))</f>
        <v>14</v>
      </c>
      <c r="J457" s="1" t="e">
        <f>IF([first '# in title]&lt;[pos kw in title],MID([title],[pos kw in title]-6,6),#N/A)</f>
        <v>#N/A</v>
      </c>
      <c r="K457" s="1" t="e">
        <f>IFERROR(MID(SUBSTITUTE([kw rough in title],",","."),FIND("(",[kw rough in title])+1,20),SUBSTITUTE(IFERROR(MID([kw rough in title],FIND(" ",[kw rough in title])+1,20),[kw rough in title]),",","."))</f>
        <v>#N/A</v>
      </c>
      <c r="L457" s="1">
        <f>IFERROR(FIND("kW",[desc]),0)</f>
        <v>71</v>
      </c>
      <c r="M457">
        <f t="array" ref="M457">MIN(IFERROR(FIND(IstNumbers,E457),""))</f>
        <v>29</v>
      </c>
      <c r="N457" s="1" t="str">
        <f>IF([first '# in desc]&lt;[pos kw in desc],MID([desc],[pos kw in desc]-7,7))</f>
        <v xml:space="preserve">­me 28 </v>
      </c>
      <c r="O457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457" s="1" t="str">
        <f>TRIM(IF([first '# in desc]&lt;[pos kw in desc],MID([desc],[pos kw in desc]-6,6),FALSE))</f>
        <v>me 28</v>
      </c>
      <c r="Q457" s="1" t="b">
        <f>IF(LEN([manuell])=0,IFERROR([kw fine in title]*1,IFERROR(SUMPRODUCT(COUNTIF(IsDigits,MID([kw in desc],ROW($A$1:$A$150),1)))=LEN([kw in desc]),#N/A)),[manuell])</f>
        <v>0</v>
      </c>
      <c r="R457" s="1" t="str">
        <f>IF([pos kw in title]&gt;0,MID(J457,#REF!,4),IF([first '# in title]&gt;0,MID([title],[first '# in title],3),IF([first '# in title]&gt;0,MID([desc],#REF!,3),VLOOKUP([productid],$G$2:$R$1386,8))))</f>
        <v xml:space="preserve">28 </v>
      </c>
      <c r="S457" s="1" t="e">
        <f>IF([kw in desc]=[kw rough in title],[kw in desc]*1,IFERROR(LEFT([kw_dirty],3)*1,IFERROR(LEFT([kw_dirty],2)*1,"n.a.")))</f>
        <v>#N/A</v>
      </c>
      <c r="T457" s="1"/>
      <c r="U457" s="1">
        <f>VLOOKUP(Tabelle1[[#This Row],[productid]],Tabelle2[#All],2,FALSE)</f>
        <v>28</v>
      </c>
    </row>
    <row r="458" spans="1:21">
      <c r="A458" t="s">
        <v>666</v>
      </c>
      <c r="B458">
        <v>2234</v>
      </c>
      <c r="C458">
        <v>289859</v>
      </c>
      <c r="D458" t="s">
        <v>826</v>
      </c>
      <c r="E458" t="s">
        <v>827</v>
      </c>
      <c r="F458">
        <v>18406</v>
      </c>
      <c r="G458">
        <v>2286143</v>
      </c>
      <c r="H458">
        <f t="shared" si="7"/>
        <v>0</v>
      </c>
      <c r="I458">
        <f t="array" ref="I458">MIN(IFERROR(FIND(IstNumbers,A458),""))</f>
        <v>29</v>
      </c>
      <c r="J458" s="1" t="e">
        <f>IF([first '# in title]&lt;[pos kw in title],MID([title],[pos kw in title]-6,6),#N/A)</f>
        <v>#N/A</v>
      </c>
      <c r="K458" s="1" t="e">
        <f>IFERROR(MID(SUBSTITUTE([kw rough in title],",","."),FIND("(",[kw rough in title])+1,20),SUBSTITUTE(IFERROR(MID([kw rough in title],FIND(" ",[kw rough in title])+1,20),[kw rough in title]),",","."))</f>
        <v>#N/A</v>
      </c>
      <c r="L458" s="1">
        <f>IFERROR(FIND("kW",[desc]),0)</f>
        <v>0</v>
      </c>
      <c r="M458">
        <f t="array" ref="M458">MIN(IFERROR(FIND(IstNumbers,E458),""))</f>
        <v>33</v>
      </c>
      <c r="N458" s="1" t="b">
        <f>IF([first '# in desc]&lt;[pos kw in desc],MID([desc],[pos kw in desc]-7,7))</f>
        <v>0</v>
      </c>
      <c r="O4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8" s="1" t="str">
        <f>TRIM(IF([first '# in desc]&lt;[pos kw in desc],MID([desc],[pos kw in desc]-6,6),FALSE))</f>
        <v>FALSCH</v>
      </c>
      <c r="Q458" s="1" t="b">
        <f>IF(LEN([manuell])=0,IFERROR([kw fine in title]*1,IFERROR(SUMPRODUCT(COUNTIF(IsDigits,MID([kw in desc],ROW($A$1:$A$150),1)))=LEN([kw in desc]),#N/A)),[manuell])</f>
        <v>0</v>
      </c>
      <c r="R458" s="1" t="str">
        <f>IF([pos kw in title]&gt;0,MID(J458,#REF!,4),IF([first '# in title]&gt;0,MID([title],[first '# in title],3),IF([first '# in title]&gt;0,MID([desc],#REF!,3),VLOOKUP([productid],$G$2:$R$1386,8))))</f>
        <v>146</v>
      </c>
      <c r="S458" s="1" t="e">
        <f>IF([kw in desc]=[kw rough in title],[kw in desc]*1,IFERROR(LEFT([kw_dirty],3)*1,IFERROR(LEFT([kw_dirty],2)*1,"n.a.")))</f>
        <v>#N/A</v>
      </c>
      <c r="T458" s="1"/>
      <c r="U458" s="1" t="e">
        <f>VLOOKUP(Tabelle1[[#This Row],[productid]],Tabelle2[#All],2,FALSE)</f>
        <v>#N/A</v>
      </c>
    </row>
    <row r="459" spans="1:21" hidden="1">
      <c r="A459" t="s">
        <v>684</v>
      </c>
      <c r="B459">
        <v>2081</v>
      </c>
      <c r="C459">
        <v>282491</v>
      </c>
      <c r="D459" t="s">
        <v>828</v>
      </c>
      <c r="E459" t="s">
        <v>829</v>
      </c>
      <c r="F459">
        <v>18406</v>
      </c>
      <c r="G459">
        <v>4661902</v>
      </c>
      <c r="H459">
        <f t="shared" si="7"/>
        <v>30</v>
      </c>
      <c r="I459">
        <f t="array" ref="I459">MIN(IFERROR(FIND(IstNumbers,A459),""))</f>
        <v>20</v>
      </c>
      <c r="J459" s="1" t="str">
        <f>IF([first '# in title]&lt;[pos kw in title],MID([title],[pos kw in title]-6,6),#N/A)</f>
        <v xml:space="preserve">4 (14 </v>
      </c>
      <c r="K459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459" s="1">
        <f>IFERROR(FIND("kW",[desc]),0)</f>
        <v>0</v>
      </c>
      <c r="M459">
        <f t="array" ref="M459">MIN(IFERROR(FIND(IstNumbers,E459),""))</f>
        <v>36</v>
      </c>
      <c r="N459" s="1" t="b">
        <f>IF([first '# in desc]&lt;[pos kw in desc],MID([desc],[pos kw in desc]-7,7))</f>
        <v>0</v>
      </c>
      <c r="O4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9" s="1" t="str">
        <f>TRIM(IF([first '# in desc]&lt;[pos kw in desc],MID([desc],[pos kw in desc]-6,6),FALSE))</f>
        <v>FALSCH</v>
      </c>
      <c r="Q459" s="1">
        <f>IF(LEN([manuell])=0,IFERROR([kw fine in title]*1,IFERROR(SUMPRODUCT(COUNTIF(IsDigits,MID([kw in desc],ROW($A$1:$A$150),1)))=LEN([kw in desc]),#N/A)),[manuell])</f>
        <v>14</v>
      </c>
      <c r="R459" s="1" t="e">
        <f>IF([pos kw in title]&gt;0,MID(J459,#REF!,4),IF([first '# in title]&gt;0,MID([title],[first '# in title],3),IF([first '# in title]&gt;0,MID([desc],#REF!,3),VLOOKUP([productid],$G$2:$R$1386,8))))</f>
        <v>#REF!</v>
      </c>
      <c r="S459" s="1" t="str">
        <f>IF([kw in desc]=[kw rough in title],[kw in desc]*1,IFERROR(LEFT([kw_dirty],3)*1,IFERROR(LEFT([kw_dirty],2)*1,"n.a.")))</f>
        <v>n.a.</v>
      </c>
      <c r="T459" s="1"/>
      <c r="U459" s="1">
        <f>VLOOKUP(Tabelle1[[#This Row],[productid]],Tabelle2[#All],2,FALSE)</f>
        <v>14</v>
      </c>
    </row>
    <row r="460" spans="1:21" hidden="1">
      <c r="A460" t="s">
        <v>10366</v>
      </c>
      <c r="B460">
        <v>1777.5</v>
      </c>
      <c r="C460">
        <v>12041</v>
      </c>
      <c r="D460" t="s">
        <v>830</v>
      </c>
      <c r="E460" t="s">
        <v>9</v>
      </c>
      <c r="F460">
        <v>18406</v>
      </c>
      <c r="G460">
        <v>3788117</v>
      </c>
      <c r="H460">
        <f t="shared" si="7"/>
        <v>48</v>
      </c>
      <c r="I460">
        <f t="array" ref="I460">MIN(IFERROR(FIND(IstNumbers,A460),""))</f>
        <v>24</v>
      </c>
      <c r="J460" s="1" t="str">
        <f>IF([first '# in title]&lt;[pos kw in title],MID([title],[pos kw in title]-6,6),#N/A)</f>
        <v xml:space="preserve">(23,6 </v>
      </c>
      <c r="K460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460" s="1">
        <f>IFERROR(FIND("kW",[desc]),0)</f>
        <v>0</v>
      </c>
      <c r="M460">
        <f t="array" ref="M460">MIN(IFERROR(FIND(IstNumbers,E460),""))</f>
        <v>0</v>
      </c>
      <c r="N460" s="1" t="b">
        <f>IF([first '# in desc]&lt;[pos kw in desc],MID([desc],[pos kw in desc]-7,7))</f>
        <v>0</v>
      </c>
      <c r="O4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0" s="1" t="str">
        <f>TRIM(IF([first '# in desc]&lt;[pos kw in desc],MID([desc],[pos kw in desc]-6,6),FALSE))</f>
        <v>FALSCH</v>
      </c>
      <c r="Q460" s="1">
        <f>IF(LEN([manuell])=0,IFERROR([kw fine in title]*1,IFERROR(SUMPRODUCT(COUNTIF(IsDigits,MID([kw in desc],ROW($A$1:$A$150),1)))=LEN([kw in desc]),#N/A)),[manuell])</f>
        <v>23.6</v>
      </c>
      <c r="R460" s="1" t="e">
        <f>IF([pos kw in title]&gt;0,MID(J460,#REF!,4),IF([first '# in title]&gt;0,MID([title],[first '# in title],3),IF([first '# in title]&gt;0,MID([desc],#REF!,3),VLOOKUP([productid],$G$2:$R$1386,8))))</f>
        <v>#REF!</v>
      </c>
      <c r="S460" s="1" t="str">
        <f>IF([kw in desc]=[kw rough in title],[kw in desc]*1,IFERROR(LEFT([kw_dirty],3)*1,IFERROR(LEFT([kw_dirty],2)*1,"n.a.")))</f>
        <v>n.a.</v>
      </c>
      <c r="T460" s="1"/>
      <c r="U460" s="1">
        <f>VLOOKUP(Tabelle1[[#This Row],[productid]],Tabelle2[#All],2,FALSE)</f>
        <v>23.6</v>
      </c>
    </row>
    <row r="461" spans="1:21" hidden="1">
      <c r="A461" t="s">
        <v>601</v>
      </c>
      <c r="B461">
        <v>4648.04</v>
      </c>
      <c r="C461">
        <v>297223</v>
      </c>
      <c r="D461" t="s">
        <v>831</v>
      </c>
      <c r="E461" t="s">
        <v>832</v>
      </c>
      <c r="F461">
        <v>18406</v>
      </c>
      <c r="G461">
        <v>4258562</v>
      </c>
      <c r="H461">
        <f t="shared" si="7"/>
        <v>30</v>
      </c>
      <c r="I461">
        <f t="array" ref="I461">MIN(IFERROR(FIND(IstNumbers,A461),""))</f>
        <v>20</v>
      </c>
      <c r="J461" s="1" t="str">
        <f>IF([first '# in title]&lt;[pos kw in title],MID([title],[pos kw in title]-6,6),#N/A)</f>
        <v xml:space="preserve">F (11 </v>
      </c>
      <c r="K461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61" s="1">
        <f>IFERROR(FIND("kW",[desc]),0)</f>
        <v>47</v>
      </c>
      <c r="M461">
        <f t="array" ref="M461">MIN(IFERROR(FIND(IstNumbers,E461),""))</f>
        <v>14</v>
      </c>
      <c r="N461" s="1" t="str">
        <f>IF([first '# in desc]&lt;[pos kw in desc],MID([desc],[pos kw in desc]-7,7))</f>
        <v>9-11, 0</v>
      </c>
      <c r="O4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1" s="1" t="str">
        <f>TRIM(IF([first '# in desc]&lt;[pos kw in desc],MID([desc],[pos kw in desc]-6,6),FALSE))</f>
        <v>-11, 0</v>
      </c>
      <c r="Q461" s="1">
        <f>IF(LEN([manuell])=0,IFERROR([kw fine in title]*1,IFERROR(SUMPRODUCT(COUNTIF(IsDigits,MID([kw in desc],ROW($A$1:$A$150),1)))=LEN([kw in desc]),#N/A)),[manuell])</f>
        <v>11</v>
      </c>
      <c r="R461" s="1" t="e">
        <f>IF([pos kw in title]&gt;0,MID(J461,#REF!,4),IF([first '# in title]&gt;0,MID([title],[first '# in title],3),IF([first '# in title]&gt;0,MID([desc],#REF!,3),VLOOKUP([productid],$G$2:$R$1386,8))))</f>
        <v>#REF!</v>
      </c>
      <c r="S461" s="1" t="str">
        <f>IF([kw in desc]=[kw rough in title],[kw in desc]*1,IFERROR(LEFT([kw_dirty],3)*1,IFERROR(LEFT([kw_dirty],2)*1,"n.a.")))</f>
        <v>n.a.</v>
      </c>
      <c r="T461" s="1"/>
      <c r="U461" s="1">
        <f>VLOOKUP(Tabelle1[[#This Row],[productid]],Tabelle2[#All],2,FALSE)</f>
        <v>11</v>
      </c>
    </row>
    <row r="462" spans="1:21" hidden="1">
      <c r="A462" t="s">
        <v>563</v>
      </c>
      <c r="B462">
        <v>3085</v>
      </c>
      <c r="C462">
        <v>289859</v>
      </c>
      <c r="D462" t="s">
        <v>833</v>
      </c>
      <c r="E462" t="s">
        <v>834</v>
      </c>
      <c r="F462">
        <v>18406</v>
      </c>
      <c r="G462">
        <v>3497887</v>
      </c>
      <c r="H462">
        <f t="shared" si="7"/>
        <v>55</v>
      </c>
      <c r="I462">
        <f t="array" ref="I462">MIN(IFERROR(FIND(IstNumbers,A462),""))</f>
        <v>29</v>
      </c>
      <c r="J462" s="1" t="str">
        <f>IF([first '# in title]&lt;[pos kw in title],MID([title],[pos kw in title]-6,6),#N/A)</f>
        <v xml:space="preserve">L (42 </v>
      </c>
      <c r="K46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62" s="1">
        <f>IFERROR(FIND("kW",[desc]),0)</f>
        <v>70</v>
      </c>
      <c r="M462">
        <f t="array" ref="M462">MIN(IFERROR(FIND(IstNumbers,E462),""))</f>
        <v>34</v>
      </c>
      <c r="N462" s="1" t="str">
        <f>IF([first '# in desc]&lt;[pos kw in desc],MID([desc],[pos kw in desc]-7,7))</f>
        <v xml:space="preserve">­me 42 </v>
      </c>
      <c r="O4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2" s="1" t="str">
        <f>TRIM(IF([first '# in desc]&lt;[pos kw in desc],MID([desc],[pos kw in desc]-6,6),FALSE))</f>
        <v>me 42</v>
      </c>
      <c r="Q462" s="1">
        <f>IF(LEN([manuell])=0,IFERROR([kw fine in title]*1,IFERROR(SUMPRODUCT(COUNTIF(IsDigits,MID([kw in desc],ROW($A$1:$A$150),1)))=LEN([kw in desc]),#N/A)),[manuell])</f>
        <v>42</v>
      </c>
      <c r="R462" s="1" t="e">
        <f>IF([pos kw in title]&gt;0,MID(J462,#REF!,4),IF([first '# in title]&gt;0,MID([title],[first '# in title],3),IF([first '# in title]&gt;0,MID([desc],#REF!,3),VLOOKUP([productid],$G$2:$R$1386,8))))</f>
        <v>#REF!</v>
      </c>
      <c r="S462" s="1" t="str">
        <f>IF([kw in desc]=[kw rough in title],[kw in desc]*1,IFERROR(LEFT([kw_dirty],3)*1,IFERROR(LEFT([kw_dirty],2)*1,"n.a.")))</f>
        <v>n.a.</v>
      </c>
      <c r="T462" s="1"/>
      <c r="U462" s="1">
        <f>VLOOKUP(Tabelle1[[#This Row],[productid]],Tabelle2[#All],2,FALSE)</f>
        <v>42</v>
      </c>
    </row>
    <row r="463" spans="1:21" hidden="1">
      <c r="A463" t="s">
        <v>811</v>
      </c>
      <c r="B463">
        <v>2920.4</v>
      </c>
      <c r="C463">
        <v>297223</v>
      </c>
      <c r="D463" t="s">
        <v>835</v>
      </c>
      <c r="E463" t="s">
        <v>836</v>
      </c>
      <c r="F463">
        <v>18406</v>
      </c>
      <c r="G463">
        <v>1223680</v>
      </c>
      <c r="H463">
        <f t="shared" si="7"/>
        <v>30</v>
      </c>
      <c r="I463">
        <f t="array" ref="I463">MIN(IFERROR(FIND(IstNumbers,A463),""))</f>
        <v>20</v>
      </c>
      <c r="J463" s="1" t="str">
        <f>IF([first '# in title]&lt;[pos kw in title],MID([title],[pos kw in title]-6,6),#N/A)</f>
        <v xml:space="preserve">W (26 </v>
      </c>
      <c r="K46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63" s="1">
        <f>IFERROR(FIND("kW",[desc]),0)</f>
        <v>47</v>
      </c>
      <c r="M463">
        <f t="array" ref="M463">MIN(IFERROR(FIND(IstNumbers,E463),""))</f>
        <v>14</v>
      </c>
      <c r="N463" s="1" t="str">
        <f>IF([first '# in desc]&lt;[pos kw in desc],MID([desc],[pos kw in desc]-7,7))</f>
        <v>0- 26,0</v>
      </c>
      <c r="O463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463" s="1" t="str">
        <f>TRIM(IF([first '# in desc]&lt;[pos kw in desc],MID([desc],[pos kw in desc]-6,6),FALSE))</f>
        <v>- 26,0</v>
      </c>
      <c r="Q463" s="1">
        <f>IF(LEN([manuell])=0,IFERROR([kw fine in title]*1,IFERROR(SUMPRODUCT(COUNTIF(IsDigits,MID([kw in desc],ROW($A$1:$A$150),1)))=LEN([kw in desc]),#N/A)),[manuell])</f>
        <v>26</v>
      </c>
      <c r="R463" s="1" t="e">
        <f>IF([pos kw in title]&gt;0,MID(J463,#REF!,4),IF([first '# in title]&gt;0,MID([title],[first '# in title],3),IF([first '# in title]&gt;0,MID([desc],#REF!,3),VLOOKUP([productid],$G$2:$R$1386,8))))</f>
        <v>#REF!</v>
      </c>
      <c r="S463" s="1" t="str">
        <f>IF([kw in desc]=[kw rough in title],[kw in desc]*1,IFERROR(LEFT([kw_dirty],3)*1,IFERROR(LEFT([kw_dirty],2)*1,"n.a.")))</f>
        <v>n.a.</v>
      </c>
      <c r="T463" s="1"/>
      <c r="U463" s="1">
        <f>VLOOKUP(Tabelle1[[#This Row],[productid]],Tabelle2[#All],2,FALSE)</f>
        <v>26</v>
      </c>
    </row>
    <row r="464" spans="1:21" hidden="1">
      <c r="A464" t="s">
        <v>791</v>
      </c>
      <c r="B464">
        <v>3190</v>
      </c>
      <c r="C464">
        <v>289859</v>
      </c>
      <c r="D464" t="s">
        <v>837</v>
      </c>
      <c r="E464" t="s">
        <v>838</v>
      </c>
      <c r="F464">
        <v>18406</v>
      </c>
      <c r="G464">
        <v>1223708</v>
      </c>
      <c r="H464">
        <f t="shared" si="7"/>
        <v>29</v>
      </c>
      <c r="I464">
        <f t="array" ref="I464">MIN(IFERROR(FIND(IstNumbers,A464),""))</f>
        <v>20</v>
      </c>
      <c r="J464" s="1" t="str">
        <f>IF([first '# in title]&lt;[pos kw in title],MID([title],[pos kw in title]-6,6),#N/A)</f>
        <v xml:space="preserve">W (11 </v>
      </c>
      <c r="K464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64" s="1">
        <f>IFERROR(FIND("kW",[desc]),0)</f>
        <v>45</v>
      </c>
      <c r="M464">
        <f t="array" ref="M464">MIN(IFERROR(FIND(IstNumbers,E464),""))</f>
        <v>24</v>
      </c>
      <c r="N464" s="1" t="str">
        <f>IF([first '# in desc]&lt;[pos kw in desc],MID([desc],[pos kw in desc]-7,7))</f>
        <v xml:space="preserve">me, 11 </v>
      </c>
      <c r="O464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464" s="1" t="str">
        <f>TRIM(IF([first '# in desc]&lt;[pos kw in desc],MID([desc],[pos kw in desc]-6,6),FALSE))</f>
        <v>e, 11</v>
      </c>
      <c r="Q464" s="1">
        <f>IF(LEN([manuell])=0,IFERROR([kw fine in title]*1,IFERROR(SUMPRODUCT(COUNTIF(IsDigits,MID([kw in desc],ROW($A$1:$A$150),1)))=LEN([kw in desc]),#N/A)),[manuell])</f>
        <v>11</v>
      </c>
      <c r="R464" s="1" t="e">
        <f>IF([pos kw in title]&gt;0,MID(J464,#REF!,4),IF([first '# in title]&gt;0,MID([title],[first '# in title],3),IF([first '# in title]&gt;0,MID([desc],#REF!,3),VLOOKUP([productid],$G$2:$R$1386,8))))</f>
        <v>#REF!</v>
      </c>
      <c r="S464" s="1" t="str">
        <f>IF([kw in desc]=[kw rough in title],[kw in desc]*1,IFERROR(LEFT([kw_dirty],3)*1,IFERROR(LEFT([kw_dirty],2)*1,"n.a.")))</f>
        <v>n.a.</v>
      </c>
      <c r="T464" s="1"/>
      <c r="U464" s="1">
        <f>VLOOKUP(Tabelle1[[#This Row],[productid]],Tabelle2[#All],2,FALSE)</f>
        <v>11</v>
      </c>
    </row>
    <row r="465" spans="1:21">
      <c r="A465" t="s">
        <v>839</v>
      </c>
      <c r="B465">
        <v>2192.7399999999998</v>
      </c>
      <c r="C465">
        <v>299105</v>
      </c>
      <c r="D465" t="s">
        <v>840</v>
      </c>
      <c r="E465" t="s">
        <v>841</v>
      </c>
      <c r="F465">
        <v>18406</v>
      </c>
      <c r="G465">
        <v>3093308</v>
      </c>
      <c r="H465">
        <f t="shared" si="7"/>
        <v>0</v>
      </c>
      <c r="I465">
        <f t="array" ref="I465">MIN(IFERROR(FIND(IstNumbers,A465),""))</f>
        <v>21</v>
      </c>
      <c r="J465" s="1" t="e">
        <f>IF([first '# in title]&lt;[pos kw in title],MID([title],[pos kw in title]-6,6),#N/A)</f>
        <v>#N/A</v>
      </c>
      <c r="K465" s="1" t="e">
        <f>IFERROR(MID(SUBSTITUTE([kw rough in title],",","."),FIND("(",[kw rough in title])+1,20),SUBSTITUTE(IFERROR(MID([kw rough in title],FIND(" ",[kw rough in title])+1,20),[kw rough in title]),",","."))</f>
        <v>#N/A</v>
      </c>
      <c r="L465" s="1">
        <f>IFERROR(FIND("kW",[desc]),0)</f>
        <v>0</v>
      </c>
      <c r="M465">
        <f t="array" ref="M465">MIN(IFERROR(FIND(IstNumbers,E465),""))</f>
        <v>21</v>
      </c>
      <c r="N465" s="1" t="b">
        <f>IF([first '# in desc]&lt;[pos kw in desc],MID([desc],[pos kw in desc]-7,7))</f>
        <v>0</v>
      </c>
      <c r="O4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5" s="1" t="str">
        <f>TRIM(IF([first '# in desc]&lt;[pos kw in desc],MID([desc],[pos kw in desc]-6,6),FALSE))</f>
        <v>FALSCH</v>
      </c>
      <c r="Q465" s="1" t="b">
        <f>IF(LEN([manuell])=0,IFERROR([kw fine in title]*1,IFERROR(SUMPRODUCT(COUNTIF(IsDigits,MID([kw in desc],ROW($A$1:$A$150),1)))=LEN([kw in desc]),#N/A)),[manuell])</f>
        <v>0</v>
      </c>
      <c r="R465" s="1" t="str">
        <f>IF([pos kw in title]&gt;0,MID(J465,#REF!,4),IF([first '# in title]&gt;0,MID([title],[first '# in title],3),IF([first '# in title]&gt;0,MID([desc],#REF!,3),VLOOKUP([productid],$G$2:$R$1386,8))))</f>
        <v>-20</v>
      </c>
      <c r="S465" s="1" t="e">
        <f>IF([kw in desc]=[kw rough in title],[kw in desc]*1,IFERROR(LEFT([kw_dirty],3)*1,IFERROR(LEFT([kw_dirty],2)*1,"n.a.")))</f>
        <v>#N/A</v>
      </c>
      <c r="T465" s="1"/>
      <c r="U465" s="1" t="e">
        <f>VLOOKUP(Tabelle1[[#This Row],[productid]],Tabelle2[#All],2,FALSE)</f>
        <v>#N/A</v>
      </c>
    </row>
    <row r="466" spans="1:21" hidden="1">
      <c r="A466" t="s">
        <v>816</v>
      </c>
      <c r="B466">
        <v>4521.91</v>
      </c>
      <c r="C466">
        <v>294528</v>
      </c>
      <c r="D466" t="s">
        <v>842</v>
      </c>
      <c r="E466" t="s">
        <v>843</v>
      </c>
      <c r="F466">
        <v>18406</v>
      </c>
      <c r="G466">
        <v>1064536</v>
      </c>
      <c r="H466">
        <f t="shared" si="7"/>
        <v>30</v>
      </c>
      <c r="I466">
        <f t="array" ref="I466">MIN(IFERROR(FIND(IstNumbers,A466),""))</f>
        <v>20</v>
      </c>
      <c r="J466" s="1" t="str">
        <f>IF([first '# in title]&lt;[pos kw in title],MID([title],[pos kw in title]-6,6),#N/A)</f>
        <v xml:space="preserve">F (19 </v>
      </c>
      <c r="K46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66" s="1">
        <f>IFERROR(FIND("kW",[desc]),0)</f>
        <v>28</v>
      </c>
      <c r="M466">
        <f t="array" ref="M466">MIN(IFERROR(FIND(IstNumbers,E466),""))</f>
        <v>19</v>
      </c>
      <c r="N466" s="1" t="str">
        <f>IF([first '# in desc]&lt;[pos kw in desc],MID([desc],[pos kw in desc]-7,7))</f>
        <v xml:space="preserve">3-F 19 </v>
      </c>
      <c r="O46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466" s="1" t="str">
        <f>TRIM(IF([first '# in desc]&lt;[pos kw in desc],MID([desc],[pos kw in desc]-6,6),FALSE))</f>
        <v>-F 19</v>
      </c>
      <c r="Q466" s="1">
        <f>IF(LEN([manuell])=0,IFERROR([kw fine in title]*1,IFERROR(SUMPRODUCT(COUNTIF(IsDigits,MID([kw in desc],ROW($A$1:$A$150),1)))=LEN([kw in desc]),#N/A)),[manuell])</f>
        <v>19</v>
      </c>
      <c r="R466" s="1" t="e">
        <f>IF([pos kw in title]&gt;0,MID(J466,#REF!,4),IF([first '# in title]&gt;0,MID([title],[first '# in title],3),IF([first '# in title]&gt;0,MID([desc],#REF!,3),VLOOKUP([productid],$G$2:$R$1386,8))))</f>
        <v>#REF!</v>
      </c>
      <c r="S466" s="1" t="str">
        <f>IF([kw in desc]=[kw rough in title],[kw in desc]*1,IFERROR(LEFT([kw_dirty],3)*1,IFERROR(LEFT([kw_dirty],2)*1,"n.a.")))</f>
        <v>n.a.</v>
      </c>
      <c r="T466" s="1"/>
      <c r="U466" s="1">
        <f>VLOOKUP(Tabelle1[[#This Row],[productid]],Tabelle2[#All],2,FALSE)</f>
        <v>19</v>
      </c>
    </row>
    <row r="467" spans="1:21" hidden="1">
      <c r="A467" t="s">
        <v>712</v>
      </c>
      <c r="B467">
        <v>2775</v>
      </c>
      <c r="C467">
        <v>289859</v>
      </c>
      <c r="D467" t="s">
        <v>844</v>
      </c>
      <c r="E467" t="s">
        <v>845</v>
      </c>
      <c r="F467">
        <v>18406</v>
      </c>
      <c r="G467">
        <v>1098709</v>
      </c>
      <c r="H467">
        <f t="shared" si="7"/>
        <v>14</v>
      </c>
      <c r="I467">
        <f t="array" ref="I467">MIN(IFERROR(FIND(IstNumbers,A467),""))</f>
        <v>11</v>
      </c>
      <c r="J467" s="1" t="str">
        <f>IF([first '# in title]&lt;[pos kw in title],MID([title],[pos kw in title]-6,6),#N/A)</f>
        <v xml:space="preserve">nn 26 </v>
      </c>
      <c r="K46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67" s="1">
        <f>IFERROR(FIND("kW",[desc]),0)</f>
        <v>45</v>
      </c>
      <c r="M467">
        <f t="array" ref="M467">MIN(IFERROR(FIND(IstNumbers,E467),""))</f>
        <v>24</v>
      </c>
      <c r="N467" s="1" t="str">
        <f>IF([first '# in desc]&lt;[pos kw in desc],MID([desc],[pos kw in desc]-7,7))</f>
        <v xml:space="preserve">me, 26 </v>
      </c>
      <c r="O46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467" s="1" t="str">
        <f>TRIM(IF([first '# in desc]&lt;[pos kw in desc],MID([desc],[pos kw in desc]-6,6),FALSE))</f>
        <v>e, 26</v>
      </c>
      <c r="Q467" s="1">
        <f>IF(LEN([manuell])=0,IFERROR([kw fine in title]*1,IFERROR(SUMPRODUCT(COUNTIF(IsDigits,MID([kw in desc],ROW($A$1:$A$150),1)))=LEN([kw in desc]),#N/A)),[manuell])</f>
        <v>26</v>
      </c>
      <c r="R467" s="1" t="e">
        <f>IF([pos kw in title]&gt;0,MID(J467,#REF!,4),IF([first '# in title]&gt;0,MID([title],[first '# in title],3),IF([first '# in title]&gt;0,MID([desc],#REF!,3),VLOOKUP([productid],$G$2:$R$1386,8))))</f>
        <v>#REF!</v>
      </c>
      <c r="S467" s="1" t="str">
        <f>IF([kw in desc]=[kw rough in title],[kw in desc]*1,IFERROR(LEFT([kw_dirty],3)*1,IFERROR(LEFT([kw_dirty],2)*1,"n.a.")))</f>
        <v>n.a.</v>
      </c>
      <c r="T467" s="1"/>
      <c r="U467" s="1">
        <f>VLOOKUP(Tabelle1[[#This Row],[productid]],Tabelle2[#All],2,FALSE)</f>
        <v>26</v>
      </c>
    </row>
    <row r="468" spans="1:21" hidden="1">
      <c r="A468" t="s">
        <v>679</v>
      </c>
      <c r="B468">
        <v>2965</v>
      </c>
      <c r="C468">
        <v>289859</v>
      </c>
      <c r="D468" t="s">
        <v>846</v>
      </c>
      <c r="E468" t="s">
        <v>847</v>
      </c>
      <c r="F468">
        <v>18406</v>
      </c>
      <c r="G468">
        <v>3131289</v>
      </c>
      <c r="H468">
        <f t="shared" si="7"/>
        <v>30</v>
      </c>
      <c r="I468">
        <f t="array" ref="I468">MIN(IFERROR(FIND(IstNumbers,A468),""))</f>
        <v>20</v>
      </c>
      <c r="J468" s="1" t="str">
        <f>IF([first '# in title]&lt;[pos kw in title],MID([title],[pos kw in title]-6,6),#N/A)</f>
        <v xml:space="preserve">F (13 </v>
      </c>
      <c r="K468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68" s="1">
        <f>IFERROR(FIND("kW",[desc]),0)</f>
        <v>34</v>
      </c>
      <c r="M468">
        <f t="array" ref="M468">MIN(IFERROR(FIND(IstNumbers,E468),""))</f>
        <v>13</v>
      </c>
      <c r="N468" s="1" t="str">
        <f>IF([first '# in desc]&lt;[pos kw in desc],MID([desc],[pos kw in desc]-7,7))</f>
        <v xml:space="preserve">me, 13 </v>
      </c>
      <c r="O468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468" s="1" t="str">
        <f>TRIM(IF([first '# in desc]&lt;[pos kw in desc],MID([desc],[pos kw in desc]-6,6),FALSE))</f>
        <v>e, 13</v>
      </c>
      <c r="Q468" s="1">
        <f>IF(LEN([manuell])=0,IFERROR([kw fine in title]*1,IFERROR(SUMPRODUCT(COUNTIF(IsDigits,MID([kw in desc],ROW($A$1:$A$150),1)))=LEN([kw in desc]),#N/A)),[manuell])</f>
        <v>13</v>
      </c>
      <c r="R468" s="1" t="e">
        <f>IF([pos kw in title]&gt;0,MID(J468,#REF!,4),IF([first '# in title]&gt;0,MID([title],[first '# in title],3),IF([first '# in title]&gt;0,MID([desc],#REF!,3),VLOOKUP([productid],$G$2:$R$1386,8))))</f>
        <v>#REF!</v>
      </c>
      <c r="S468" s="1" t="str">
        <f>IF([kw in desc]=[kw rough in title],[kw in desc]*1,IFERROR(LEFT([kw_dirty],3)*1,IFERROR(LEFT([kw_dirty],2)*1,"n.a.")))</f>
        <v>n.a.</v>
      </c>
      <c r="T468" s="1"/>
      <c r="U468" s="1">
        <f>VLOOKUP(Tabelle1[[#This Row],[productid]],Tabelle2[#All],2,FALSE)</f>
        <v>13</v>
      </c>
    </row>
    <row r="469" spans="1:21" hidden="1">
      <c r="A469" t="s">
        <v>696</v>
      </c>
      <c r="B469">
        <v>2405</v>
      </c>
      <c r="C469">
        <v>289859</v>
      </c>
      <c r="D469" t="s">
        <v>848</v>
      </c>
      <c r="E469" t="s">
        <v>849</v>
      </c>
      <c r="F469">
        <v>18406</v>
      </c>
      <c r="G469">
        <v>1217855</v>
      </c>
      <c r="H469">
        <f t="shared" si="7"/>
        <v>0</v>
      </c>
      <c r="I469">
        <f t="array" ref="I469">MIN(IFERROR(FIND(IstNumbers,A469),""))</f>
        <v>14</v>
      </c>
      <c r="J469" s="1" t="e">
        <f>IF([first '# in title]&lt;[pos kw in title],MID([title],[pos kw in title]-6,6),#N/A)</f>
        <v>#N/A</v>
      </c>
      <c r="K469" s="1" t="e">
        <f>IFERROR(MID(SUBSTITUTE([kw rough in title],",","."),FIND("(",[kw rough in title])+1,20),SUBSTITUTE(IFERROR(MID([kw rough in title],FIND(" ",[kw rough in title])+1,20),[kw rough in title]),",","."))</f>
        <v>#N/A</v>
      </c>
      <c r="L469" s="1">
        <f>IFERROR(FIND("kW",[desc]),0)</f>
        <v>71</v>
      </c>
      <c r="M469">
        <f t="array" ref="M469">MIN(IFERROR(FIND(IstNumbers,E469),""))</f>
        <v>29</v>
      </c>
      <c r="N469" s="1" t="str">
        <f>IF([first '# in desc]&lt;[pos kw in desc],MID([desc],[pos kw in desc]-7,7))</f>
        <v xml:space="preserve">­me 28 </v>
      </c>
      <c r="O46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469" s="1" t="str">
        <f>TRIM(IF([first '# in desc]&lt;[pos kw in desc],MID([desc],[pos kw in desc]-6,6),FALSE))</f>
        <v>me 28</v>
      </c>
      <c r="Q469" s="1" t="b">
        <f>IF(LEN([manuell])=0,IFERROR([kw fine in title]*1,IFERROR(SUMPRODUCT(COUNTIF(IsDigits,MID([kw in desc],ROW($A$1:$A$150),1)))=LEN([kw in desc]),#N/A)),[manuell])</f>
        <v>0</v>
      </c>
      <c r="R469" s="1" t="str">
        <f>IF([pos kw in title]&gt;0,MID(J469,#REF!,4),IF([first '# in title]&gt;0,MID([title],[first '# in title],3),IF([first '# in title]&gt;0,MID([desc],#REF!,3),VLOOKUP([productid],$G$2:$R$1386,8))))</f>
        <v xml:space="preserve">28 </v>
      </c>
      <c r="S469" s="1" t="e">
        <f>IF([kw in desc]=[kw rough in title],[kw in desc]*1,IFERROR(LEFT([kw_dirty],3)*1,IFERROR(LEFT([kw_dirty],2)*1,"n.a.")))</f>
        <v>#N/A</v>
      </c>
      <c r="T469" s="1"/>
      <c r="U469" s="1">
        <f>VLOOKUP(Tabelle1[[#This Row],[productid]],Tabelle2[#All],2,FALSE)</f>
        <v>28</v>
      </c>
    </row>
    <row r="470" spans="1:21">
      <c r="A470" t="s">
        <v>666</v>
      </c>
      <c r="B470">
        <v>2234</v>
      </c>
      <c r="C470">
        <v>289859</v>
      </c>
      <c r="D470" t="s">
        <v>850</v>
      </c>
      <c r="E470" t="s">
        <v>851</v>
      </c>
      <c r="F470">
        <v>18406</v>
      </c>
      <c r="G470">
        <v>2286143</v>
      </c>
      <c r="H470">
        <f t="shared" si="7"/>
        <v>0</v>
      </c>
      <c r="I470">
        <f t="array" ref="I470">MIN(IFERROR(FIND(IstNumbers,A470),""))</f>
        <v>29</v>
      </c>
      <c r="J470" s="1" t="e">
        <f>IF([first '# in title]&lt;[pos kw in title],MID([title],[pos kw in title]-6,6),#N/A)</f>
        <v>#N/A</v>
      </c>
      <c r="K470" s="1" t="e">
        <f>IFERROR(MID(SUBSTITUTE([kw rough in title],",","."),FIND("(",[kw rough in title])+1,20),SUBSTITUTE(IFERROR(MID([kw rough in title],FIND(" ",[kw rough in title])+1,20),[kw rough in title]),",","."))</f>
        <v>#N/A</v>
      </c>
      <c r="L470" s="1">
        <f>IFERROR(FIND("kW",[desc]),0)</f>
        <v>0</v>
      </c>
      <c r="M470">
        <f t="array" ref="M470">MIN(IFERROR(FIND(IstNumbers,E470),""))</f>
        <v>33</v>
      </c>
      <c r="N470" s="1" t="b">
        <f>IF([first '# in desc]&lt;[pos kw in desc],MID([desc],[pos kw in desc]-7,7))</f>
        <v>0</v>
      </c>
      <c r="O4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0" s="1" t="str">
        <f>TRIM(IF([first '# in desc]&lt;[pos kw in desc],MID([desc],[pos kw in desc]-6,6),FALSE))</f>
        <v>FALSCH</v>
      </c>
      <c r="Q470" s="1" t="b">
        <f>IF(LEN([manuell])=0,IFERROR([kw fine in title]*1,IFERROR(SUMPRODUCT(COUNTIF(IsDigits,MID([kw in desc],ROW($A$1:$A$150),1)))=LEN([kw in desc]),#N/A)),[manuell])</f>
        <v>0</v>
      </c>
      <c r="R470" s="1" t="str">
        <f>IF([pos kw in title]&gt;0,MID(J470,#REF!,4),IF([first '# in title]&gt;0,MID([title],[first '# in title],3),IF([first '# in title]&gt;0,MID([desc],#REF!,3),VLOOKUP([productid],$G$2:$R$1386,8))))</f>
        <v>146</v>
      </c>
      <c r="S470" s="1" t="e">
        <f>IF([kw in desc]=[kw rough in title],[kw in desc]*1,IFERROR(LEFT([kw_dirty],3)*1,IFERROR(LEFT([kw_dirty],2)*1,"n.a.")))</f>
        <v>#N/A</v>
      </c>
      <c r="T470" s="1"/>
      <c r="U470" s="1" t="e">
        <f>VLOOKUP(Tabelle1[[#This Row],[productid]],Tabelle2[#All],2,FALSE)</f>
        <v>#N/A</v>
      </c>
    </row>
    <row r="471" spans="1:21" hidden="1">
      <c r="A471" t="s">
        <v>10366</v>
      </c>
      <c r="B471">
        <v>1805</v>
      </c>
      <c r="C471">
        <v>223861</v>
      </c>
      <c r="D471" t="s">
        <v>852</v>
      </c>
      <c r="E471" t="s">
        <v>497</v>
      </c>
      <c r="F471">
        <v>18406</v>
      </c>
      <c r="G471">
        <v>3788117</v>
      </c>
      <c r="H471">
        <f t="shared" si="7"/>
        <v>48</v>
      </c>
      <c r="I471">
        <f t="array" ref="I471">MIN(IFERROR(FIND(IstNumbers,A471),""))</f>
        <v>24</v>
      </c>
      <c r="J471" s="1" t="str">
        <f>IF([first '# in title]&lt;[pos kw in title],MID([title],[pos kw in title]-6,6),#N/A)</f>
        <v xml:space="preserve">(23,6 </v>
      </c>
      <c r="K471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471" s="1">
        <f>IFERROR(FIND("kW",[desc]),0)</f>
        <v>52</v>
      </c>
      <c r="M471">
        <f t="array" ref="M471">MIN(IFERROR(FIND(IstNumbers,E471),""))</f>
        <v>15</v>
      </c>
      <c r="N471" s="1" t="str">
        <f>IF([first '# in desc]&lt;[pos kw in desc],MID([desc],[pos kw in desc]-7,7))</f>
        <v xml:space="preserve">172 24 </v>
      </c>
      <c r="O471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471" s="1" t="str">
        <f>TRIM(IF([first '# in desc]&lt;[pos kw in desc],MID([desc],[pos kw in desc]-6,6),FALSE))</f>
        <v>72 24</v>
      </c>
      <c r="Q471" s="1">
        <f>IF(LEN([manuell])=0,IFERROR([kw fine in title]*1,IFERROR(SUMPRODUCT(COUNTIF(IsDigits,MID([kw in desc],ROW($A$1:$A$150),1)))=LEN([kw in desc]),#N/A)),[manuell])</f>
        <v>23.6</v>
      </c>
      <c r="R471" s="1" t="e">
        <f>IF([pos kw in title]&gt;0,MID(J471,#REF!,4),IF([first '# in title]&gt;0,MID([title],[first '# in title],3),IF([first '# in title]&gt;0,MID([desc],#REF!,3),VLOOKUP([productid],$G$2:$R$1386,8))))</f>
        <v>#REF!</v>
      </c>
      <c r="S471" s="1" t="str">
        <f>IF([kw in desc]=[kw rough in title],[kw in desc]*1,IFERROR(LEFT([kw_dirty],3)*1,IFERROR(LEFT([kw_dirty],2)*1,"n.a.")))</f>
        <v>n.a.</v>
      </c>
      <c r="T471" s="1"/>
      <c r="U471" s="1">
        <f>VLOOKUP(Tabelle1[[#This Row],[productid]],Tabelle2[#All],2,FALSE)</f>
        <v>23.6</v>
      </c>
    </row>
    <row r="472" spans="1:21" hidden="1">
      <c r="A472" t="s">
        <v>853</v>
      </c>
      <c r="B472">
        <v>2830</v>
      </c>
      <c r="C472">
        <v>289859</v>
      </c>
      <c r="D472" t="s">
        <v>854</v>
      </c>
      <c r="E472" t="s">
        <v>855</v>
      </c>
      <c r="F472">
        <v>18406</v>
      </c>
      <c r="G472">
        <v>1750863</v>
      </c>
      <c r="H472">
        <f t="shared" si="7"/>
        <v>40</v>
      </c>
      <c r="I472">
        <f t="array" ref="I472">MIN(IFERROR(FIND(IstNumbers,A472),""))</f>
        <v>29</v>
      </c>
      <c r="J472" s="1" t="str">
        <f>IF([first '# in title]&lt;[pos kw in title],MID([title],[pos kw in title]-6,6),#N/A)</f>
        <v xml:space="preserve">A (42 </v>
      </c>
      <c r="K47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2" s="1">
        <f>IFERROR(FIND("kW",[desc]),0)</f>
        <v>70</v>
      </c>
      <c r="M472">
        <f t="array" ref="M472">MIN(IFERROR(FIND(IstNumbers,E472),""))</f>
        <v>34</v>
      </c>
      <c r="N472" s="1" t="str">
        <f>IF([first '# in desc]&lt;[pos kw in desc],MID([desc],[pos kw in desc]-7,7))</f>
        <v xml:space="preserve">­me 42 </v>
      </c>
      <c r="O4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" s="1" t="str">
        <f>TRIM(IF([first '# in desc]&lt;[pos kw in desc],MID([desc],[pos kw in desc]-6,6),FALSE))</f>
        <v>me 42</v>
      </c>
      <c r="Q472" s="1">
        <f>IF(LEN([manuell])=0,IFERROR([kw fine in title]*1,IFERROR(SUMPRODUCT(COUNTIF(IsDigits,MID([kw in desc],ROW($A$1:$A$150),1)))=LEN([kw in desc]),#N/A)),[manuell])</f>
        <v>42</v>
      </c>
      <c r="R472" s="1" t="e">
        <f>IF([pos kw in title]&gt;0,MID(J472,#REF!,4),IF([first '# in title]&gt;0,MID([title],[first '# in title],3),IF([first '# in title]&gt;0,MID([desc],#REF!,3),VLOOKUP([productid],$G$2:$R$1386,8))))</f>
        <v>#REF!</v>
      </c>
      <c r="S472" s="1" t="str">
        <f>IF([kw in desc]=[kw rough in title],[kw in desc]*1,IFERROR(LEFT([kw_dirty],3)*1,IFERROR(LEFT([kw_dirty],2)*1,"n.a.")))</f>
        <v>n.a.</v>
      </c>
      <c r="T472" s="1"/>
      <c r="U472" s="1">
        <f>VLOOKUP(Tabelle1[[#This Row],[productid]],Tabelle2[#All],2,FALSE)</f>
        <v>42</v>
      </c>
    </row>
    <row r="473" spans="1:21">
      <c r="A473" t="s">
        <v>856</v>
      </c>
      <c r="B473">
        <v>2060</v>
      </c>
      <c r="C473">
        <v>9701</v>
      </c>
      <c r="D473" t="s">
        <v>857</v>
      </c>
      <c r="E473" t="s">
        <v>9</v>
      </c>
      <c r="F473">
        <v>18406</v>
      </c>
      <c r="G473">
        <v>4160488</v>
      </c>
      <c r="H473">
        <f t="shared" si="7"/>
        <v>0</v>
      </c>
      <c r="I473">
        <f t="array" ref="I473">MIN(IFERROR(FIND(IstNumbers,A473),""))</f>
        <v>17</v>
      </c>
      <c r="J473" s="1" t="e">
        <f>IF([first '# in title]&lt;[pos kw in title],MID([title],[pos kw in title]-6,6),#N/A)</f>
        <v>#N/A</v>
      </c>
      <c r="K473" s="1" t="e">
        <f>IFERROR(MID(SUBSTITUTE([kw rough in title],",","."),FIND("(",[kw rough in title])+1,20),SUBSTITUTE(IFERROR(MID([kw rough in title],FIND(" ",[kw rough in title])+1,20),[kw rough in title]),",","."))</f>
        <v>#N/A</v>
      </c>
      <c r="L473" s="1">
        <f>IFERROR(FIND("kW",[desc]),0)</f>
        <v>0</v>
      </c>
      <c r="M473">
        <f t="array" ref="M473">MIN(IFERROR(FIND(IstNumbers,E473),""))</f>
        <v>0</v>
      </c>
      <c r="N473" s="1" t="b">
        <f>IF([first '# in desc]&lt;[pos kw in desc],MID([desc],[pos kw in desc]-7,7))</f>
        <v>0</v>
      </c>
      <c r="O4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3" s="1" t="str">
        <f>TRIM(IF([first '# in desc]&lt;[pos kw in desc],MID([desc],[pos kw in desc]-6,6),FALSE))</f>
        <v>FALSCH</v>
      </c>
      <c r="Q473" s="1" t="b">
        <f>IF(LEN([manuell])=0,IFERROR([kw fine in title]*1,IFERROR(SUMPRODUCT(COUNTIF(IsDigits,MID([kw in desc],ROW($A$1:$A$150),1)))=LEN([kw in desc]),#N/A)),[manuell])</f>
        <v>0</v>
      </c>
      <c r="R473" s="1" t="str">
        <f>IF([pos kw in title]&gt;0,MID(J473,#REF!,4),IF([first '# in title]&gt;0,MID([title],[first '# in title],3),IF([first '# in title]&gt;0,MID([desc],#REF!,3),VLOOKUP([productid],$G$2:$R$1386,8))))</f>
        <v>-Pa</v>
      </c>
      <c r="S473" s="1" t="e">
        <f>IF([kw in desc]=[kw rough in title],[kw in desc]*1,IFERROR(LEFT([kw_dirty],3)*1,IFERROR(LEFT([kw_dirty],2)*1,"n.a.")))</f>
        <v>#N/A</v>
      </c>
      <c r="T473" s="1"/>
      <c r="U473" s="1">
        <f>VLOOKUP(Tabelle1[[#This Row],[productid]],Tabelle2[#All],2,FALSE)</f>
        <v>24</v>
      </c>
    </row>
    <row r="474" spans="1:21" hidden="1">
      <c r="A474" t="s">
        <v>811</v>
      </c>
      <c r="B474">
        <v>3005.73</v>
      </c>
      <c r="C474">
        <v>297223</v>
      </c>
      <c r="D474" t="s">
        <v>858</v>
      </c>
      <c r="E474" t="s">
        <v>859</v>
      </c>
      <c r="F474">
        <v>18406</v>
      </c>
      <c r="G474">
        <v>1223680</v>
      </c>
      <c r="H474">
        <f t="shared" si="7"/>
        <v>30</v>
      </c>
      <c r="I474">
        <f t="array" ref="I474">MIN(IFERROR(FIND(IstNumbers,A474),""))</f>
        <v>20</v>
      </c>
      <c r="J474" s="1" t="str">
        <f>IF([first '# in title]&lt;[pos kw in title],MID([title],[pos kw in title]-6,6),#N/A)</f>
        <v xml:space="preserve">W (26 </v>
      </c>
      <c r="K47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74" s="1">
        <f>IFERROR(FIND("kW",[desc]),0)</f>
        <v>51</v>
      </c>
      <c r="M474">
        <f t="array" ref="M474">MIN(IFERROR(FIND(IstNumbers,E474),""))</f>
        <v>14</v>
      </c>
      <c r="N474" s="1" t="str">
        <f>IF([first '# in desc]&lt;[pos kw in desc],MID([desc],[pos kw in desc]-7,7))</f>
        <v xml:space="preserve">0-W 26 </v>
      </c>
      <c r="O47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474" s="1" t="str">
        <f>TRIM(IF([first '# in desc]&lt;[pos kw in desc],MID([desc],[pos kw in desc]-6,6),FALSE))</f>
        <v>-W 26</v>
      </c>
      <c r="Q474" s="1">
        <f>IF(LEN([manuell])=0,IFERROR([kw fine in title]*1,IFERROR(SUMPRODUCT(COUNTIF(IsDigits,MID([kw in desc],ROW($A$1:$A$150),1)))=LEN([kw in desc]),#N/A)),[manuell])</f>
        <v>26</v>
      </c>
      <c r="R474" s="1" t="e">
        <f>IF([pos kw in title]&gt;0,MID(J474,#REF!,4),IF([first '# in title]&gt;0,MID([title],[first '# in title],3),IF([first '# in title]&gt;0,MID([desc],#REF!,3),VLOOKUP([productid],$G$2:$R$1386,8))))</f>
        <v>#REF!</v>
      </c>
      <c r="S474" s="1" t="str">
        <f>IF([kw in desc]=[kw rough in title],[kw in desc]*1,IFERROR(LEFT([kw_dirty],3)*1,IFERROR(LEFT([kw_dirty],2)*1,"n.a.")))</f>
        <v>n.a.</v>
      </c>
      <c r="T474" s="1"/>
      <c r="U474" s="1">
        <f>VLOOKUP(Tabelle1[[#This Row],[productid]],Tabelle2[#All],2,FALSE)</f>
        <v>26</v>
      </c>
    </row>
    <row r="475" spans="1:21" hidden="1">
      <c r="A475" t="s">
        <v>791</v>
      </c>
      <c r="B475">
        <v>3200</v>
      </c>
      <c r="C475">
        <v>289859</v>
      </c>
      <c r="D475" t="s">
        <v>860</v>
      </c>
      <c r="E475" t="s">
        <v>861</v>
      </c>
      <c r="F475">
        <v>18406</v>
      </c>
      <c r="G475">
        <v>1223708</v>
      </c>
      <c r="H475">
        <f t="shared" si="7"/>
        <v>29</v>
      </c>
      <c r="I475">
        <f t="array" ref="I475">MIN(IFERROR(FIND(IstNumbers,A475),""))</f>
        <v>20</v>
      </c>
      <c r="J475" s="1" t="str">
        <f>IF([first '# in title]&lt;[pos kw in title],MID([title],[pos kw in title]-6,6),#N/A)</f>
        <v xml:space="preserve">W (11 </v>
      </c>
      <c r="K475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75" s="1">
        <f>IFERROR(FIND("kW",[desc]),0)</f>
        <v>45</v>
      </c>
      <c r="M475">
        <f t="array" ref="M475">MIN(IFERROR(FIND(IstNumbers,E475),""))</f>
        <v>24</v>
      </c>
      <c r="N475" s="1" t="str">
        <f>IF([first '# in desc]&lt;[pos kw in desc],MID([desc],[pos kw in desc]-7,7))</f>
        <v xml:space="preserve">me, 11 </v>
      </c>
      <c r="O475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475" s="1" t="str">
        <f>TRIM(IF([first '# in desc]&lt;[pos kw in desc],MID([desc],[pos kw in desc]-6,6),FALSE))</f>
        <v>e, 11</v>
      </c>
      <c r="Q475" s="1">
        <f>IF(LEN([manuell])=0,IFERROR([kw fine in title]*1,IFERROR(SUMPRODUCT(COUNTIF(IsDigits,MID([kw in desc],ROW($A$1:$A$150),1)))=LEN([kw in desc]),#N/A)),[manuell])</f>
        <v>11</v>
      </c>
      <c r="R475" s="1" t="e">
        <f>IF([pos kw in title]&gt;0,MID(J475,#REF!,4),IF([first '# in title]&gt;0,MID([title],[first '# in title],3),IF([first '# in title]&gt;0,MID([desc],#REF!,3),VLOOKUP([productid],$G$2:$R$1386,8))))</f>
        <v>#REF!</v>
      </c>
      <c r="S475" s="1" t="str">
        <f>IF([kw in desc]=[kw rough in title],[kw in desc]*1,IFERROR(LEFT([kw_dirty],3)*1,IFERROR(LEFT([kw_dirty],2)*1,"n.a.")))</f>
        <v>n.a.</v>
      </c>
      <c r="T475" s="1"/>
      <c r="U475" s="1">
        <f>VLOOKUP(Tabelle1[[#This Row],[productid]],Tabelle2[#All],2,FALSE)</f>
        <v>11</v>
      </c>
    </row>
    <row r="476" spans="1:21">
      <c r="A476" t="s">
        <v>839</v>
      </c>
      <c r="B476">
        <v>2192.7399999999998</v>
      </c>
      <c r="C476">
        <v>299105</v>
      </c>
      <c r="D476" t="s">
        <v>862</v>
      </c>
      <c r="E476" t="s">
        <v>863</v>
      </c>
      <c r="F476">
        <v>18406</v>
      </c>
      <c r="G476">
        <v>3093308</v>
      </c>
      <c r="H476">
        <f t="shared" si="7"/>
        <v>0</v>
      </c>
      <c r="I476">
        <f t="array" ref="I476">MIN(IFERROR(FIND(IstNumbers,A476),""))</f>
        <v>21</v>
      </c>
      <c r="J476" s="1" t="e">
        <f>IF([first '# in title]&lt;[pos kw in title],MID([title],[pos kw in title]-6,6),#N/A)</f>
        <v>#N/A</v>
      </c>
      <c r="K476" s="1" t="e">
        <f>IFERROR(MID(SUBSTITUTE([kw rough in title],",","."),FIND("(",[kw rough in title])+1,20),SUBSTITUTE(IFERROR(MID([kw rough in title],FIND(" ",[kw rough in title])+1,20),[kw rough in title]),",","."))</f>
        <v>#N/A</v>
      </c>
      <c r="L476" s="1">
        <f>IFERROR(FIND("kW",[desc]),0)</f>
        <v>0</v>
      </c>
      <c r="M476">
        <f t="array" ref="M476">MIN(IFERROR(FIND(IstNumbers,E476),""))</f>
        <v>21</v>
      </c>
      <c r="N476" s="1" t="b">
        <f>IF([first '# in desc]&lt;[pos kw in desc],MID([desc],[pos kw in desc]-7,7))</f>
        <v>0</v>
      </c>
      <c r="O4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6" s="1" t="str">
        <f>TRIM(IF([first '# in desc]&lt;[pos kw in desc],MID([desc],[pos kw in desc]-6,6),FALSE))</f>
        <v>FALSCH</v>
      </c>
      <c r="Q476" s="1" t="b">
        <f>IF(LEN([manuell])=0,IFERROR([kw fine in title]*1,IFERROR(SUMPRODUCT(COUNTIF(IsDigits,MID([kw in desc],ROW($A$1:$A$150),1)))=LEN([kw in desc]),#N/A)),[manuell])</f>
        <v>0</v>
      </c>
      <c r="R476" s="1" t="str">
        <f>IF([pos kw in title]&gt;0,MID(J476,#REF!,4),IF([first '# in title]&gt;0,MID([title],[first '# in title],3),IF([first '# in title]&gt;0,MID([desc],#REF!,3),VLOOKUP([productid],$G$2:$R$1386,8))))</f>
        <v>-20</v>
      </c>
      <c r="S476" s="1" t="e">
        <f>IF([kw in desc]=[kw rough in title],[kw in desc]*1,IFERROR(LEFT([kw_dirty],3)*1,IFERROR(LEFT([kw_dirty],2)*1,"n.a.")))</f>
        <v>#N/A</v>
      </c>
      <c r="T476" s="1"/>
      <c r="U476" s="1" t="e">
        <f>VLOOKUP(Tabelle1[[#This Row],[productid]],Tabelle2[#All],2,FALSE)</f>
        <v>#N/A</v>
      </c>
    </row>
    <row r="477" spans="1:21" hidden="1">
      <c r="A477" t="s">
        <v>816</v>
      </c>
      <c r="B477">
        <v>4538</v>
      </c>
      <c r="C477">
        <v>288366</v>
      </c>
      <c r="D477" t="s">
        <v>864</v>
      </c>
      <c r="E477" t="s">
        <v>865</v>
      </c>
      <c r="F477">
        <v>18406</v>
      </c>
      <c r="G477">
        <v>1064536</v>
      </c>
      <c r="H477">
        <f t="shared" si="7"/>
        <v>30</v>
      </c>
      <c r="I477">
        <f t="array" ref="I477">MIN(IFERROR(FIND(IstNumbers,A477),""))</f>
        <v>20</v>
      </c>
      <c r="J477" s="1" t="str">
        <f>IF([first '# in title]&lt;[pos kw in title],MID([title],[pos kw in title]-6,6),#N/A)</f>
        <v xml:space="preserve">F (19 </v>
      </c>
      <c r="K47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77" s="1">
        <f>IFERROR(FIND("kW",[desc]),0)</f>
        <v>85</v>
      </c>
      <c r="M477">
        <f t="array" ref="M477">MIN(IFERROR(FIND(IstNumbers,E477),""))</f>
        <v>24</v>
      </c>
      <c r="N477" s="1" t="str">
        <f>IF([first '# in desc]&lt;[pos kw in desc],MID([desc],[pos kw in desc]-7,7))</f>
        <v xml:space="preserve">- 19,0 </v>
      </c>
      <c r="O477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477" s="1" t="str">
        <f>TRIM(IF([first '# in desc]&lt;[pos kw in desc],MID([desc],[pos kw in desc]-6,6),FALSE))</f>
        <v>19,0</v>
      </c>
      <c r="Q477" s="1">
        <f>IF(LEN([manuell])=0,IFERROR([kw fine in title]*1,IFERROR(SUMPRODUCT(COUNTIF(IsDigits,MID([kw in desc],ROW($A$1:$A$150),1)))=LEN([kw in desc]),#N/A)),[manuell])</f>
        <v>19</v>
      </c>
      <c r="R477" s="1" t="e">
        <f>IF([pos kw in title]&gt;0,MID(J477,#REF!,4),IF([first '# in title]&gt;0,MID([title],[first '# in title],3),IF([first '# in title]&gt;0,MID([desc],#REF!,3),VLOOKUP([productid],$G$2:$R$1386,8))))</f>
        <v>#REF!</v>
      </c>
      <c r="S477" s="1" t="str">
        <f>IF([kw in desc]=[kw rough in title],[kw in desc]*1,IFERROR(LEFT([kw_dirty],3)*1,IFERROR(LEFT([kw_dirty],2)*1,"n.a.")))</f>
        <v>n.a.</v>
      </c>
      <c r="T477" s="1"/>
      <c r="U477" s="1">
        <f>VLOOKUP(Tabelle1[[#This Row],[productid]],Tabelle2[#All],2,FALSE)</f>
        <v>19</v>
      </c>
    </row>
    <row r="478" spans="1:21" hidden="1">
      <c r="A478" t="s">
        <v>712</v>
      </c>
      <c r="B478">
        <v>2776.99</v>
      </c>
      <c r="C478">
        <v>276812</v>
      </c>
      <c r="D478" t="s">
        <v>866</v>
      </c>
      <c r="E478" t="s">
        <v>867</v>
      </c>
      <c r="F478">
        <v>18406</v>
      </c>
      <c r="G478">
        <v>1098709</v>
      </c>
      <c r="H478">
        <f t="shared" si="7"/>
        <v>14</v>
      </c>
      <c r="I478">
        <f t="array" ref="I478">MIN(IFERROR(FIND(IstNumbers,A478),""))</f>
        <v>11</v>
      </c>
      <c r="J478" s="1" t="str">
        <f>IF([first '# in title]&lt;[pos kw in title],MID([title],[pos kw in title]-6,6),#N/A)</f>
        <v xml:space="preserve">nn 26 </v>
      </c>
      <c r="K47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78" s="1">
        <f>IFERROR(FIND("kW",[desc]),0)</f>
        <v>70</v>
      </c>
      <c r="M478">
        <f t="array" ref="M478">MIN(IFERROR(FIND(IstNumbers,E478),""))</f>
        <v>24</v>
      </c>
      <c r="N478" s="1" t="str">
        <f>IF([first '# in desc]&lt;[pos kw in desc],MID([desc],[pos kw in desc]-7,7))</f>
        <v xml:space="preserve">- 26,0 </v>
      </c>
      <c r="O478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478" s="1" t="str">
        <f>TRIM(IF([first '# in desc]&lt;[pos kw in desc],MID([desc],[pos kw in desc]-6,6),FALSE))</f>
        <v>26,0</v>
      </c>
      <c r="Q478" s="1">
        <f>IF(LEN([manuell])=0,IFERROR([kw fine in title]*1,IFERROR(SUMPRODUCT(COUNTIF(IsDigits,MID([kw in desc],ROW($A$1:$A$150),1)))=LEN([kw in desc]),#N/A)),[manuell])</f>
        <v>26</v>
      </c>
      <c r="R478" s="1" t="e">
        <f>IF([pos kw in title]&gt;0,MID(J478,#REF!,4),IF([first '# in title]&gt;0,MID([title],[first '# in title],3),IF([first '# in title]&gt;0,MID([desc],#REF!,3),VLOOKUP([productid],$G$2:$R$1386,8))))</f>
        <v>#REF!</v>
      </c>
      <c r="S478" s="1" t="str">
        <f>IF([kw in desc]=[kw rough in title],[kw in desc]*1,IFERROR(LEFT([kw_dirty],3)*1,IFERROR(LEFT([kw_dirty],2)*1,"n.a.")))</f>
        <v>n.a.</v>
      </c>
      <c r="T478" s="1"/>
      <c r="U478" s="1">
        <f>VLOOKUP(Tabelle1[[#This Row],[productid]],Tabelle2[#All],2,FALSE)</f>
        <v>26</v>
      </c>
    </row>
    <row r="479" spans="1:21" hidden="1">
      <c r="A479" t="s">
        <v>679</v>
      </c>
      <c r="B479">
        <v>2965</v>
      </c>
      <c r="C479">
        <v>289859</v>
      </c>
      <c r="D479" t="s">
        <v>868</v>
      </c>
      <c r="E479" t="s">
        <v>869</v>
      </c>
      <c r="F479">
        <v>18406</v>
      </c>
      <c r="G479">
        <v>3131289</v>
      </c>
      <c r="H479">
        <f t="shared" si="7"/>
        <v>30</v>
      </c>
      <c r="I479">
        <f t="array" ref="I479">MIN(IFERROR(FIND(IstNumbers,A479),""))</f>
        <v>20</v>
      </c>
      <c r="J479" s="1" t="str">
        <f>IF([first '# in title]&lt;[pos kw in title],MID([title],[pos kw in title]-6,6),#N/A)</f>
        <v xml:space="preserve">F (13 </v>
      </c>
      <c r="K479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79" s="1">
        <f>IFERROR(FIND("kW",[desc]),0)</f>
        <v>34</v>
      </c>
      <c r="M479">
        <f t="array" ref="M479">MIN(IFERROR(FIND(IstNumbers,E479),""))</f>
        <v>13</v>
      </c>
      <c r="N479" s="1" t="str">
        <f>IF([first '# in desc]&lt;[pos kw in desc],MID([desc],[pos kw in desc]-7,7))</f>
        <v xml:space="preserve">me, 13 </v>
      </c>
      <c r="O479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479" s="1" t="str">
        <f>TRIM(IF([first '# in desc]&lt;[pos kw in desc],MID([desc],[pos kw in desc]-6,6),FALSE))</f>
        <v>e, 13</v>
      </c>
      <c r="Q479" s="1">
        <f>IF(LEN([manuell])=0,IFERROR([kw fine in title]*1,IFERROR(SUMPRODUCT(COUNTIF(IsDigits,MID([kw in desc],ROW($A$1:$A$150),1)))=LEN([kw in desc]),#N/A)),[manuell])</f>
        <v>13</v>
      </c>
      <c r="R479" s="1" t="e">
        <f>IF([pos kw in title]&gt;0,MID(J479,#REF!,4),IF([first '# in title]&gt;0,MID([title],[first '# in title],3),IF([first '# in title]&gt;0,MID([desc],#REF!,3),VLOOKUP([productid],$G$2:$R$1386,8))))</f>
        <v>#REF!</v>
      </c>
      <c r="S479" s="1" t="str">
        <f>IF([kw in desc]=[kw rough in title],[kw in desc]*1,IFERROR(LEFT([kw_dirty],3)*1,IFERROR(LEFT([kw_dirty],2)*1,"n.a.")))</f>
        <v>n.a.</v>
      </c>
      <c r="T479" s="1"/>
      <c r="U479" s="1">
        <f>VLOOKUP(Tabelle1[[#This Row],[productid]],Tabelle2[#All],2,FALSE)</f>
        <v>13</v>
      </c>
    </row>
    <row r="480" spans="1:21" hidden="1">
      <c r="A480" t="s">
        <v>696</v>
      </c>
      <c r="B480">
        <v>2420</v>
      </c>
      <c r="C480">
        <v>289859</v>
      </c>
      <c r="D480" t="s">
        <v>870</v>
      </c>
      <c r="E480" t="s">
        <v>871</v>
      </c>
      <c r="F480">
        <v>18406</v>
      </c>
      <c r="G480">
        <v>1217855</v>
      </c>
      <c r="H480">
        <f t="shared" si="7"/>
        <v>0</v>
      </c>
      <c r="I480">
        <f t="array" ref="I480">MIN(IFERROR(FIND(IstNumbers,A480),""))</f>
        <v>14</v>
      </c>
      <c r="J480" s="1" t="e">
        <f>IF([first '# in title]&lt;[pos kw in title],MID([title],[pos kw in title]-6,6),#N/A)</f>
        <v>#N/A</v>
      </c>
      <c r="K480" s="1" t="e">
        <f>IFERROR(MID(SUBSTITUTE([kw rough in title],",","."),FIND("(",[kw rough in title])+1,20),SUBSTITUTE(IFERROR(MID([kw rough in title],FIND(" ",[kw rough in title])+1,20),[kw rough in title]),",","."))</f>
        <v>#N/A</v>
      </c>
      <c r="L480" s="1">
        <f>IFERROR(FIND("kW",[desc]),0)</f>
        <v>71</v>
      </c>
      <c r="M480">
        <f t="array" ref="M480">MIN(IFERROR(FIND(IstNumbers,E480),""))</f>
        <v>29</v>
      </c>
      <c r="N480" s="1" t="str">
        <f>IF([first '# in desc]&lt;[pos kw in desc],MID([desc],[pos kw in desc]-7,7))</f>
        <v xml:space="preserve">­me 28 </v>
      </c>
      <c r="O480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480" s="1" t="str">
        <f>TRIM(IF([first '# in desc]&lt;[pos kw in desc],MID([desc],[pos kw in desc]-6,6),FALSE))</f>
        <v>me 28</v>
      </c>
      <c r="Q480" s="1" t="b">
        <f>IF(LEN([manuell])=0,IFERROR([kw fine in title]*1,IFERROR(SUMPRODUCT(COUNTIF(IsDigits,MID([kw in desc],ROW($A$1:$A$150),1)))=LEN([kw in desc]),#N/A)),[manuell])</f>
        <v>0</v>
      </c>
      <c r="R480" s="1" t="str">
        <f>IF([pos kw in title]&gt;0,MID(J480,#REF!,4),IF([first '# in title]&gt;0,MID([title],[first '# in title],3),IF([first '# in title]&gt;0,MID([desc],#REF!,3),VLOOKUP([productid],$G$2:$R$1386,8))))</f>
        <v xml:space="preserve">28 </v>
      </c>
      <c r="S480" s="1" t="e">
        <f>IF([kw in desc]=[kw rough in title],[kw in desc]*1,IFERROR(LEFT([kw_dirty],3)*1,IFERROR(LEFT([kw_dirty],2)*1,"n.a.")))</f>
        <v>#N/A</v>
      </c>
      <c r="T480" s="1"/>
      <c r="U480" s="1">
        <f>VLOOKUP(Tabelle1[[#This Row],[productid]],Tabelle2[#All],2,FALSE)</f>
        <v>28</v>
      </c>
    </row>
    <row r="481" spans="1:21">
      <c r="A481" t="s">
        <v>666</v>
      </c>
      <c r="B481">
        <v>2237</v>
      </c>
      <c r="C481">
        <v>289859</v>
      </c>
      <c r="D481" t="s">
        <v>872</v>
      </c>
      <c r="E481" t="s">
        <v>873</v>
      </c>
      <c r="F481">
        <v>18406</v>
      </c>
      <c r="G481">
        <v>2286143</v>
      </c>
      <c r="H481">
        <f t="shared" si="7"/>
        <v>0</v>
      </c>
      <c r="I481">
        <f t="array" ref="I481">MIN(IFERROR(FIND(IstNumbers,A481),""))</f>
        <v>29</v>
      </c>
      <c r="J481" s="1" t="e">
        <f>IF([first '# in title]&lt;[pos kw in title],MID([title],[pos kw in title]-6,6),#N/A)</f>
        <v>#N/A</v>
      </c>
      <c r="K481" s="1" t="e">
        <f>IFERROR(MID(SUBSTITUTE([kw rough in title],",","."),FIND("(",[kw rough in title])+1,20),SUBSTITUTE(IFERROR(MID([kw rough in title],FIND(" ",[kw rough in title])+1,20),[kw rough in title]),",","."))</f>
        <v>#N/A</v>
      </c>
      <c r="L481" s="1">
        <f>IFERROR(FIND("kW",[desc]),0)</f>
        <v>0</v>
      </c>
      <c r="M481">
        <f t="array" ref="M481">MIN(IFERROR(FIND(IstNumbers,E481),""))</f>
        <v>33</v>
      </c>
      <c r="N481" s="1" t="b">
        <f>IF([first '# in desc]&lt;[pos kw in desc],MID([desc],[pos kw in desc]-7,7))</f>
        <v>0</v>
      </c>
      <c r="O4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1" s="1" t="str">
        <f>TRIM(IF([first '# in desc]&lt;[pos kw in desc],MID([desc],[pos kw in desc]-6,6),FALSE))</f>
        <v>FALSCH</v>
      </c>
      <c r="Q481" s="1" t="b">
        <f>IF(LEN([manuell])=0,IFERROR([kw fine in title]*1,IFERROR(SUMPRODUCT(COUNTIF(IsDigits,MID([kw in desc],ROW($A$1:$A$150),1)))=LEN([kw in desc]),#N/A)),[manuell])</f>
        <v>0</v>
      </c>
      <c r="R481" s="1" t="str">
        <f>IF([pos kw in title]&gt;0,MID(J481,#REF!,4),IF([first '# in title]&gt;0,MID([title],[first '# in title],3),IF([first '# in title]&gt;0,MID([desc],#REF!,3),VLOOKUP([productid],$G$2:$R$1386,8))))</f>
        <v>146</v>
      </c>
      <c r="S481" s="1" t="e">
        <f>IF([kw in desc]=[kw rough in title],[kw in desc]*1,IFERROR(LEFT([kw_dirty],3)*1,IFERROR(LEFT([kw_dirty],2)*1,"n.a.")))</f>
        <v>#N/A</v>
      </c>
      <c r="T481" s="1"/>
      <c r="U481" s="1" t="e">
        <f>VLOOKUP(Tabelle1[[#This Row],[productid]],Tabelle2[#All],2,FALSE)</f>
        <v>#N/A</v>
      </c>
    </row>
    <row r="482" spans="1:21" hidden="1">
      <c r="A482" t="s">
        <v>853</v>
      </c>
      <c r="B482">
        <v>2830</v>
      </c>
      <c r="C482">
        <v>289859</v>
      </c>
      <c r="D482" t="s">
        <v>874</v>
      </c>
      <c r="E482" t="s">
        <v>565</v>
      </c>
      <c r="F482">
        <v>18406</v>
      </c>
      <c r="G482">
        <v>1750863</v>
      </c>
      <c r="H482">
        <f t="shared" si="7"/>
        <v>40</v>
      </c>
      <c r="I482">
        <f t="array" ref="I482">MIN(IFERROR(FIND(IstNumbers,A482),""))</f>
        <v>29</v>
      </c>
      <c r="J482" s="1" t="str">
        <f>IF([first '# in title]&lt;[pos kw in title],MID([title],[pos kw in title]-6,6),#N/A)</f>
        <v xml:space="preserve">A (42 </v>
      </c>
      <c r="K48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2" s="1">
        <f>IFERROR(FIND("kW",[desc]),0)</f>
        <v>70</v>
      </c>
      <c r="M482">
        <f t="array" ref="M482">MIN(IFERROR(FIND(IstNumbers,E482),""))</f>
        <v>34</v>
      </c>
      <c r="N482" s="1" t="str">
        <f>IF([first '# in desc]&lt;[pos kw in desc],MID([desc],[pos kw in desc]-7,7))</f>
        <v xml:space="preserve">­me 42 </v>
      </c>
      <c r="O4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2" s="1" t="str">
        <f>TRIM(IF([first '# in desc]&lt;[pos kw in desc],MID([desc],[pos kw in desc]-6,6),FALSE))</f>
        <v>me 42</v>
      </c>
      <c r="Q482" s="1">
        <f>IF(LEN([manuell])=0,IFERROR([kw fine in title]*1,IFERROR(SUMPRODUCT(COUNTIF(IsDigits,MID([kw in desc],ROW($A$1:$A$150),1)))=LEN([kw in desc]),#N/A)),[manuell])</f>
        <v>42</v>
      </c>
      <c r="R482" s="1" t="e">
        <f>IF([pos kw in title]&gt;0,MID(J482,#REF!,4),IF([first '# in title]&gt;0,MID([title],[first '# in title],3),IF([first '# in title]&gt;0,MID([desc],#REF!,3),VLOOKUP([productid],$G$2:$R$1386,8))))</f>
        <v>#REF!</v>
      </c>
      <c r="S482" s="1" t="str">
        <f>IF([kw in desc]=[kw rough in title],[kw in desc]*1,IFERROR(LEFT([kw_dirty],3)*1,IFERROR(LEFT([kw_dirty],2)*1,"n.a.")))</f>
        <v>n.a.</v>
      </c>
      <c r="T482" s="1"/>
      <c r="U482" s="1">
        <f>VLOOKUP(Tabelle1[[#This Row],[productid]],Tabelle2[#All],2,FALSE)</f>
        <v>42</v>
      </c>
    </row>
    <row r="483" spans="1:21">
      <c r="A483" t="s">
        <v>856</v>
      </c>
      <c r="B483">
        <v>2110</v>
      </c>
      <c r="C483">
        <v>9701</v>
      </c>
      <c r="D483" t="s">
        <v>875</v>
      </c>
      <c r="E483" t="s">
        <v>9</v>
      </c>
      <c r="F483">
        <v>18406</v>
      </c>
      <c r="G483">
        <v>4160488</v>
      </c>
      <c r="H483">
        <f t="shared" si="7"/>
        <v>0</v>
      </c>
      <c r="I483">
        <f t="array" ref="I483">MIN(IFERROR(FIND(IstNumbers,A483),""))</f>
        <v>17</v>
      </c>
      <c r="J483" s="1" t="e">
        <f>IF([first '# in title]&lt;[pos kw in title],MID([title],[pos kw in title]-6,6),#N/A)</f>
        <v>#N/A</v>
      </c>
      <c r="K483" s="1" t="e">
        <f>IFERROR(MID(SUBSTITUTE([kw rough in title],",","."),FIND("(",[kw rough in title])+1,20),SUBSTITUTE(IFERROR(MID([kw rough in title],FIND(" ",[kw rough in title])+1,20),[kw rough in title]),",","."))</f>
        <v>#N/A</v>
      </c>
      <c r="L483" s="1">
        <f>IFERROR(FIND("kW",[desc]),0)</f>
        <v>0</v>
      </c>
      <c r="M483">
        <f t="array" ref="M483">MIN(IFERROR(FIND(IstNumbers,E483),""))</f>
        <v>0</v>
      </c>
      <c r="N483" s="1" t="b">
        <f>IF([first '# in desc]&lt;[pos kw in desc],MID([desc],[pos kw in desc]-7,7))</f>
        <v>0</v>
      </c>
      <c r="O4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3" s="1" t="str">
        <f>TRIM(IF([first '# in desc]&lt;[pos kw in desc],MID([desc],[pos kw in desc]-6,6),FALSE))</f>
        <v>FALSCH</v>
      </c>
      <c r="Q483" s="1" t="b">
        <f>IF(LEN([manuell])=0,IFERROR([kw fine in title]*1,IFERROR(SUMPRODUCT(COUNTIF(IsDigits,MID([kw in desc],ROW($A$1:$A$150),1)))=LEN([kw in desc]),#N/A)),[manuell])</f>
        <v>0</v>
      </c>
      <c r="R483" s="1" t="str">
        <f>IF([pos kw in title]&gt;0,MID(J483,#REF!,4),IF([first '# in title]&gt;0,MID([title],[first '# in title],3),IF([first '# in title]&gt;0,MID([desc],#REF!,3),VLOOKUP([productid],$G$2:$R$1386,8))))</f>
        <v>-Pa</v>
      </c>
      <c r="S483" s="1" t="e">
        <f>IF([kw in desc]=[kw rough in title],[kw in desc]*1,IFERROR(LEFT([kw_dirty],3)*1,IFERROR(LEFT([kw_dirty],2)*1,"n.a.")))</f>
        <v>#N/A</v>
      </c>
      <c r="T483" s="1"/>
      <c r="U483" s="1">
        <f>VLOOKUP(Tabelle1[[#This Row],[productid]],Tabelle2[#All],2,FALSE)</f>
        <v>24</v>
      </c>
    </row>
    <row r="484" spans="1:21" hidden="1">
      <c r="A484" t="s">
        <v>811</v>
      </c>
      <c r="B484">
        <v>3069</v>
      </c>
      <c r="C484">
        <v>9701</v>
      </c>
      <c r="D484" t="s">
        <v>876</v>
      </c>
      <c r="E484" t="s">
        <v>9</v>
      </c>
      <c r="F484">
        <v>18406</v>
      </c>
      <c r="G484">
        <v>1223680</v>
      </c>
      <c r="H484">
        <f t="shared" si="7"/>
        <v>30</v>
      </c>
      <c r="I484">
        <f t="array" ref="I484">MIN(IFERROR(FIND(IstNumbers,A484),""))</f>
        <v>20</v>
      </c>
      <c r="J484" s="1" t="str">
        <f>IF([first '# in title]&lt;[pos kw in title],MID([title],[pos kw in title]-6,6),#N/A)</f>
        <v xml:space="preserve">W (26 </v>
      </c>
      <c r="K48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84" s="1">
        <f>IFERROR(FIND("kW",[desc]),0)</f>
        <v>0</v>
      </c>
      <c r="M484">
        <f t="array" ref="M484">MIN(IFERROR(FIND(IstNumbers,E484),""))</f>
        <v>0</v>
      </c>
      <c r="N484" s="1" t="b">
        <f>IF([first '# in desc]&lt;[pos kw in desc],MID([desc],[pos kw in desc]-7,7))</f>
        <v>0</v>
      </c>
      <c r="O4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4" s="1" t="str">
        <f>TRIM(IF([first '# in desc]&lt;[pos kw in desc],MID([desc],[pos kw in desc]-6,6),FALSE))</f>
        <v>FALSCH</v>
      </c>
      <c r="Q484" s="1">
        <f>IF(LEN([manuell])=0,IFERROR([kw fine in title]*1,IFERROR(SUMPRODUCT(COUNTIF(IsDigits,MID([kw in desc],ROW($A$1:$A$150),1)))=LEN([kw in desc]),#N/A)),[manuell])</f>
        <v>26</v>
      </c>
      <c r="R484" s="1" t="e">
        <f>IF([pos kw in title]&gt;0,MID(J484,#REF!,4),IF([first '# in title]&gt;0,MID([title],[first '# in title],3),IF([first '# in title]&gt;0,MID([desc],#REF!,3),VLOOKUP([productid],$G$2:$R$1386,8))))</f>
        <v>#REF!</v>
      </c>
      <c r="S484" s="1" t="str">
        <f>IF([kw in desc]=[kw rough in title],[kw in desc]*1,IFERROR(LEFT([kw_dirty],3)*1,IFERROR(LEFT([kw_dirty],2)*1,"n.a.")))</f>
        <v>n.a.</v>
      </c>
      <c r="T484" s="1"/>
      <c r="U484" s="1">
        <f>VLOOKUP(Tabelle1[[#This Row],[productid]],Tabelle2[#All],2,FALSE)</f>
        <v>26</v>
      </c>
    </row>
    <row r="485" spans="1:21" hidden="1">
      <c r="A485" t="s">
        <v>791</v>
      </c>
      <c r="B485">
        <v>3230</v>
      </c>
      <c r="C485">
        <v>289859</v>
      </c>
      <c r="D485" t="s">
        <v>877</v>
      </c>
      <c r="E485" t="s">
        <v>878</v>
      </c>
      <c r="F485">
        <v>18406</v>
      </c>
      <c r="G485">
        <v>1223708</v>
      </c>
      <c r="H485">
        <f t="shared" si="7"/>
        <v>29</v>
      </c>
      <c r="I485">
        <f t="array" ref="I485">MIN(IFERROR(FIND(IstNumbers,A485),""))</f>
        <v>20</v>
      </c>
      <c r="J485" s="1" t="str">
        <f>IF([first '# in title]&lt;[pos kw in title],MID([title],[pos kw in title]-6,6),#N/A)</f>
        <v xml:space="preserve">W (11 </v>
      </c>
      <c r="K485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85" s="1">
        <f>IFERROR(FIND("kW",[desc]),0)</f>
        <v>45</v>
      </c>
      <c r="M485">
        <f t="array" ref="M485">MIN(IFERROR(FIND(IstNumbers,E485),""))</f>
        <v>24</v>
      </c>
      <c r="N485" s="1" t="str">
        <f>IF([first '# in desc]&lt;[pos kw in desc],MID([desc],[pos kw in desc]-7,7))</f>
        <v xml:space="preserve">me, 11 </v>
      </c>
      <c r="O485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485" s="1" t="str">
        <f>TRIM(IF([first '# in desc]&lt;[pos kw in desc],MID([desc],[pos kw in desc]-6,6),FALSE))</f>
        <v>e, 11</v>
      </c>
      <c r="Q485" s="1">
        <f>IF(LEN([manuell])=0,IFERROR([kw fine in title]*1,IFERROR(SUMPRODUCT(COUNTIF(IsDigits,MID([kw in desc],ROW($A$1:$A$150),1)))=LEN([kw in desc]),#N/A)),[manuell])</f>
        <v>11</v>
      </c>
      <c r="R485" s="1" t="e">
        <f>IF([pos kw in title]&gt;0,MID(J485,#REF!,4),IF([first '# in title]&gt;0,MID([title],[first '# in title],3),IF([first '# in title]&gt;0,MID([desc],#REF!,3),VLOOKUP([productid],$G$2:$R$1386,8))))</f>
        <v>#REF!</v>
      </c>
      <c r="S485" s="1" t="str">
        <f>IF([kw in desc]=[kw rough in title],[kw in desc]*1,IFERROR(LEFT([kw_dirty],3)*1,IFERROR(LEFT([kw_dirty],2)*1,"n.a.")))</f>
        <v>n.a.</v>
      </c>
      <c r="T485" s="1"/>
      <c r="U485" s="1">
        <f>VLOOKUP(Tabelle1[[#This Row],[productid]],Tabelle2[#All],2,FALSE)</f>
        <v>11</v>
      </c>
    </row>
    <row r="486" spans="1:21">
      <c r="A486" t="s">
        <v>839</v>
      </c>
      <c r="B486">
        <v>2220.56</v>
      </c>
      <c r="C486">
        <v>299105</v>
      </c>
      <c r="D486" t="s">
        <v>879</v>
      </c>
      <c r="E486" t="s">
        <v>880</v>
      </c>
      <c r="F486">
        <v>18406</v>
      </c>
      <c r="G486">
        <v>3093308</v>
      </c>
      <c r="H486">
        <f t="shared" si="7"/>
        <v>0</v>
      </c>
      <c r="I486">
        <f t="array" ref="I486">MIN(IFERROR(FIND(IstNumbers,A486),""))</f>
        <v>21</v>
      </c>
      <c r="J486" s="1" t="e">
        <f>IF([first '# in title]&lt;[pos kw in title],MID([title],[pos kw in title]-6,6),#N/A)</f>
        <v>#N/A</v>
      </c>
      <c r="K486" s="1" t="e">
        <f>IFERROR(MID(SUBSTITUTE([kw rough in title],",","."),FIND("(",[kw rough in title])+1,20),SUBSTITUTE(IFERROR(MID([kw rough in title],FIND(" ",[kw rough in title])+1,20),[kw rough in title]),",","."))</f>
        <v>#N/A</v>
      </c>
      <c r="L486" s="1">
        <f>IFERROR(FIND("kW",[desc]),0)</f>
        <v>0</v>
      </c>
      <c r="M486">
        <f t="array" ref="M486">MIN(IFERROR(FIND(IstNumbers,E486),""))</f>
        <v>21</v>
      </c>
      <c r="N486" s="1" t="b">
        <f>IF([first '# in desc]&lt;[pos kw in desc],MID([desc],[pos kw in desc]-7,7))</f>
        <v>0</v>
      </c>
      <c r="O4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6" s="1" t="str">
        <f>TRIM(IF([first '# in desc]&lt;[pos kw in desc],MID([desc],[pos kw in desc]-6,6),FALSE))</f>
        <v>FALSCH</v>
      </c>
      <c r="Q486" s="1" t="b">
        <f>IF(LEN([manuell])=0,IFERROR([kw fine in title]*1,IFERROR(SUMPRODUCT(COUNTIF(IsDigits,MID([kw in desc],ROW($A$1:$A$150),1)))=LEN([kw in desc]),#N/A)),[manuell])</f>
        <v>0</v>
      </c>
      <c r="R486" s="1" t="str">
        <f>IF([pos kw in title]&gt;0,MID(J486,#REF!,4),IF([first '# in title]&gt;0,MID([title],[first '# in title],3),IF([first '# in title]&gt;0,MID([desc],#REF!,3),VLOOKUP([productid],$G$2:$R$1386,8))))</f>
        <v>-20</v>
      </c>
      <c r="S486" s="1" t="e">
        <f>IF([kw in desc]=[kw rough in title],[kw in desc]*1,IFERROR(LEFT([kw_dirty],3)*1,IFERROR(LEFT([kw_dirty],2)*1,"n.a.")))</f>
        <v>#N/A</v>
      </c>
      <c r="T486" s="1"/>
      <c r="U486" s="1" t="e">
        <f>VLOOKUP(Tabelle1[[#This Row],[productid]],Tabelle2[#All],2,FALSE)</f>
        <v>#N/A</v>
      </c>
    </row>
    <row r="487" spans="1:21" hidden="1">
      <c r="A487" t="s">
        <v>816</v>
      </c>
      <c r="B487">
        <v>4565</v>
      </c>
      <c r="C487">
        <v>289859</v>
      </c>
      <c r="D487" t="s">
        <v>881</v>
      </c>
      <c r="E487" t="s">
        <v>882</v>
      </c>
      <c r="F487">
        <v>18406</v>
      </c>
      <c r="G487">
        <v>1064536</v>
      </c>
      <c r="H487">
        <f t="shared" si="7"/>
        <v>30</v>
      </c>
      <c r="I487">
        <f t="array" ref="I487">MIN(IFERROR(FIND(IstNumbers,A487),""))</f>
        <v>20</v>
      </c>
      <c r="J487" s="1" t="str">
        <f>IF([first '# in title]&lt;[pos kw in title],MID([title],[pos kw in title]-6,6),#N/A)</f>
        <v xml:space="preserve">F (19 </v>
      </c>
      <c r="K48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87" s="1">
        <f>IFERROR(FIND("kW",[desc]),0)</f>
        <v>53</v>
      </c>
      <c r="M487">
        <f t="array" ref="M487">MIN(IFERROR(FIND(IstNumbers,E487),""))</f>
        <v>24</v>
      </c>
      <c r="N487" s="1" t="str">
        <f>IF([first '# in desc]&lt;[pos kw in desc],MID([desc],[pos kw in desc]-7,7))</f>
        <v xml:space="preserve">me, 19 </v>
      </c>
      <c r="O48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487" s="1" t="str">
        <f>TRIM(IF([first '# in desc]&lt;[pos kw in desc],MID([desc],[pos kw in desc]-6,6),FALSE))</f>
        <v>e, 19</v>
      </c>
      <c r="Q487" s="1">
        <f>IF(LEN([manuell])=0,IFERROR([kw fine in title]*1,IFERROR(SUMPRODUCT(COUNTIF(IsDigits,MID([kw in desc],ROW($A$1:$A$150),1)))=LEN([kw in desc]),#N/A)),[manuell])</f>
        <v>19</v>
      </c>
      <c r="R487" s="1" t="e">
        <f>IF([pos kw in title]&gt;0,MID(J487,#REF!,4),IF([first '# in title]&gt;0,MID([title],[first '# in title],3),IF([first '# in title]&gt;0,MID([desc],#REF!,3),VLOOKUP([productid],$G$2:$R$1386,8))))</f>
        <v>#REF!</v>
      </c>
      <c r="S487" s="1" t="str">
        <f>IF([kw in desc]=[kw rough in title],[kw in desc]*1,IFERROR(LEFT([kw_dirty],3)*1,IFERROR(LEFT([kw_dirty],2)*1,"n.a.")))</f>
        <v>n.a.</v>
      </c>
      <c r="T487" s="1"/>
      <c r="U487" s="1">
        <f>VLOOKUP(Tabelle1[[#This Row],[productid]],Tabelle2[#All],2,FALSE)</f>
        <v>19</v>
      </c>
    </row>
    <row r="488" spans="1:21" hidden="1">
      <c r="A488" t="s">
        <v>712</v>
      </c>
      <c r="B488">
        <v>2779</v>
      </c>
      <c r="C488">
        <v>288366</v>
      </c>
      <c r="D488" t="s">
        <v>883</v>
      </c>
      <c r="E488" t="s">
        <v>884</v>
      </c>
      <c r="F488">
        <v>18406</v>
      </c>
      <c r="G488">
        <v>1098709</v>
      </c>
      <c r="H488">
        <f t="shared" si="7"/>
        <v>14</v>
      </c>
      <c r="I488">
        <f t="array" ref="I488">MIN(IFERROR(FIND(IstNumbers,A488),""))</f>
        <v>11</v>
      </c>
      <c r="J488" s="1" t="str">
        <f>IF([first '# in title]&lt;[pos kw in title],MID([title],[pos kw in title]-6,6),#N/A)</f>
        <v xml:space="preserve">nn 26 </v>
      </c>
      <c r="K48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88" s="1">
        <f>IFERROR(FIND("kW",[desc]),0)</f>
        <v>48</v>
      </c>
      <c r="M488">
        <f t="array" ref="M488">MIN(IFERROR(FIND(IstNumbers,E488),""))</f>
        <v>24</v>
      </c>
      <c r="N488" s="1" t="str">
        <f>IF([first '# in desc]&lt;[pos kw in desc],MID([desc],[pos kw in desc]-7,7))</f>
        <v xml:space="preserve">2 - 26 </v>
      </c>
      <c r="O488" s="1" t="str">
        <f>IFERROR(SUBSTITUTE(MID([kw rough in desc],FIND("(",[kw rough in desc])+1,20),",","."),IFERROR(SUBSTITUTE(TRIM(SUBSTITUTE(SUBSTITUTE(MID([kw rough in desc],FIND(" ",TRIM([kw rough in desc]))+1,20),"""",""),"/","")),",","."),#N/A))</f>
        <v>- 26</v>
      </c>
      <c r="P488" s="1" t="str">
        <f>TRIM(IF([first '# in desc]&lt;[pos kw in desc],MID([desc],[pos kw in desc]-6,6),FALSE))</f>
        <v>- 26</v>
      </c>
      <c r="Q488" s="1">
        <f>IF(LEN([manuell])=0,IFERROR([kw fine in title]*1,IFERROR(SUMPRODUCT(COUNTIF(IsDigits,MID([kw in desc],ROW($A$1:$A$150),1)))=LEN([kw in desc]),#N/A)),[manuell])</f>
        <v>26</v>
      </c>
      <c r="R488" s="1" t="e">
        <f>IF([pos kw in title]&gt;0,MID(J488,#REF!,4),IF([first '# in title]&gt;0,MID([title],[first '# in title],3),IF([first '# in title]&gt;0,MID([desc],#REF!,3),VLOOKUP([productid],$G$2:$R$1386,8))))</f>
        <v>#REF!</v>
      </c>
      <c r="S488" s="1" t="str">
        <f>IF([kw in desc]=[kw rough in title],[kw in desc]*1,IFERROR(LEFT([kw_dirty],3)*1,IFERROR(LEFT([kw_dirty],2)*1,"n.a.")))</f>
        <v>n.a.</v>
      </c>
      <c r="T488" s="1"/>
      <c r="U488" s="1">
        <f>VLOOKUP(Tabelle1[[#This Row],[productid]],Tabelle2[#All],2,FALSE)</f>
        <v>26</v>
      </c>
    </row>
    <row r="489" spans="1:21" hidden="1">
      <c r="A489" t="s">
        <v>679</v>
      </c>
      <c r="B489">
        <v>3171.99</v>
      </c>
      <c r="C489">
        <v>276812</v>
      </c>
      <c r="D489" t="s">
        <v>885</v>
      </c>
      <c r="E489" t="s">
        <v>886</v>
      </c>
      <c r="F489">
        <v>18406</v>
      </c>
      <c r="G489">
        <v>3131289</v>
      </c>
      <c r="H489">
        <f t="shared" si="7"/>
        <v>30</v>
      </c>
      <c r="I489">
        <f t="array" ref="I489">MIN(IFERROR(FIND(IstNumbers,A489),""))</f>
        <v>20</v>
      </c>
      <c r="J489" s="1" t="str">
        <f>IF([first '# in title]&lt;[pos kw in title],MID([title],[pos kw in title]-6,6),#N/A)</f>
        <v xml:space="preserve">F (13 </v>
      </c>
      <c r="K489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89" s="1">
        <f>IFERROR(FIND("kW",[desc]),0)</f>
        <v>69</v>
      </c>
      <c r="M489">
        <f t="array" ref="M489">MIN(IFERROR(FIND(IstNumbers,E489),""))</f>
        <v>13</v>
      </c>
      <c r="N489" s="1" t="str">
        <f>IF([first '# in desc]&lt;[pos kw in desc],MID([desc],[pos kw in desc]-7,7))</f>
        <v xml:space="preserve">- 13,0 </v>
      </c>
      <c r="O489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489" s="1" t="str">
        <f>TRIM(IF([first '# in desc]&lt;[pos kw in desc],MID([desc],[pos kw in desc]-6,6),FALSE))</f>
        <v>13,0</v>
      </c>
      <c r="Q489" s="1">
        <f>IF(LEN([manuell])=0,IFERROR([kw fine in title]*1,IFERROR(SUMPRODUCT(COUNTIF(IsDigits,MID([kw in desc],ROW($A$1:$A$150),1)))=LEN([kw in desc]),#N/A)),[manuell])</f>
        <v>13</v>
      </c>
      <c r="R489" s="1" t="e">
        <f>IF([pos kw in title]&gt;0,MID(J489,#REF!,4),IF([first '# in title]&gt;0,MID([title],[first '# in title],3),IF([first '# in title]&gt;0,MID([desc],#REF!,3),VLOOKUP([productid],$G$2:$R$1386,8))))</f>
        <v>#REF!</v>
      </c>
      <c r="S489" s="1" t="str">
        <f>IF([kw in desc]=[kw rough in title],[kw in desc]*1,IFERROR(LEFT([kw_dirty],3)*1,IFERROR(LEFT([kw_dirty],2)*1,"n.a.")))</f>
        <v>n.a.</v>
      </c>
      <c r="T489" s="1"/>
      <c r="U489" s="1">
        <f>VLOOKUP(Tabelle1[[#This Row],[productid]],Tabelle2[#All],2,FALSE)</f>
        <v>13</v>
      </c>
    </row>
    <row r="490" spans="1:21" hidden="1">
      <c r="A490" t="s">
        <v>696</v>
      </c>
      <c r="B490">
        <v>2425</v>
      </c>
      <c r="C490">
        <v>289859</v>
      </c>
      <c r="D490" t="s">
        <v>887</v>
      </c>
      <c r="E490" t="s">
        <v>888</v>
      </c>
      <c r="F490">
        <v>18406</v>
      </c>
      <c r="G490">
        <v>1217855</v>
      </c>
      <c r="H490">
        <f t="shared" si="7"/>
        <v>0</v>
      </c>
      <c r="I490">
        <f t="array" ref="I490">MIN(IFERROR(FIND(IstNumbers,A490),""))</f>
        <v>14</v>
      </c>
      <c r="J490" s="1" t="e">
        <f>IF([first '# in title]&lt;[pos kw in title],MID([title],[pos kw in title]-6,6),#N/A)</f>
        <v>#N/A</v>
      </c>
      <c r="K490" s="1" t="e">
        <f>IFERROR(MID(SUBSTITUTE([kw rough in title],",","."),FIND("(",[kw rough in title])+1,20),SUBSTITUTE(IFERROR(MID([kw rough in title],FIND(" ",[kw rough in title])+1,20),[kw rough in title]),",","."))</f>
        <v>#N/A</v>
      </c>
      <c r="L490" s="1">
        <f>IFERROR(FIND("kW",[desc]),0)</f>
        <v>71</v>
      </c>
      <c r="M490">
        <f t="array" ref="M490">MIN(IFERROR(FIND(IstNumbers,E490),""))</f>
        <v>29</v>
      </c>
      <c r="N490" s="1" t="str">
        <f>IF([first '# in desc]&lt;[pos kw in desc],MID([desc],[pos kw in desc]-7,7))</f>
        <v xml:space="preserve">­me 28 </v>
      </c>
      <c r="O490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490" s="1" t="str">
        <f>TRIM(IF([first '# in desc]&lt;[pos kw in desc],MID([desc],[pos kw in desc]-6,6),FALSE))</f>
        <v>me 28</v>
      </c>
      <c r="Q490" s="1" t="b">
        <f>IF(LEN([manuell])=0,IFERROR([kw fine in title]*1,IFERROR(SUMPRODUCT(COUNTIF(IsDigits,MID([kw in desc],ROW($A$1:$A$150),1)))=LEN([kw in desc]),#N/A)),[manuell])</f>
        <v>0</v>
      </c>
      <c r="R490" s="1" t="str">
        <f>IF([pos kw in title]&gt;0,MID(J490,#REF!,4),IF([first '# in title]&gt;0,MID([title],[first '# in title],3),IF([first '# in title]&gt;0,MID([desc],#REF!,3),VLOOKUP([productid],$G$2:$R$1386,8))))</f>
        <v xml:space="preserve">28 </v>
      </c>
      <c r="S490" s="1" t="e">
        <f>IF([kw in desc]=[kw rough in title],[kw in desc]*1,IFERROR(LEFT([kw_dirty],3)*1,IFERROR(LEFT([kw_dirty],2)*1,"n.a.")))</f>
        <v>#N/A</v>
      </c>
      <c r="T490" s="1"/>
      <c r="U490" s="1">
        <f>VLOOKUP(Tabelle1[[#This Row],[productid]],Tabelle2[#All],2,FALSE)</f>
        <v>28</v>
      </c>
    </row>
    <row r="491" spans="1:21">
      <c r="A491" t="s">
        <v>666</v>
      </c>
      <c r="B491">
        <v>2239</v>
      </c>
      <c r="C491">
        <v>289859</v>
      </c>
      <c r="D491" t="s">
        <v>889</v>
      </c>
      <c r="E491" t="s">
        <v>890</v>
      </c>
      <c r="F491">
        <v>18406</v>
      </c>
      <c r="G491">
        <v>2286143</v>
      </c>
      <c r="H491">
        <f t="shared" si="7"/>
        <v>0</v>
      </c>
      <c r="I491">
        <f t="array" ref="I491">MIN(IFERROR(FIND(IstNumbers,A491),""))</f>
        <v>29</v>
      </c>
      <c r="J491" s="1" t="e">
        <f>IF([first '# in title]&lt;[pos kw in title],MID([title],[pos kw in title]-6,6),#N/A)</f>
        <v>#N/A</v>
      </c>
      <c r="K491" s="1" t="e">
        <f>IFERROR(MID(SUBSTITUTE([kw rough in title],",","."),FIND("(",[kw rough in title])+1,20),SUBSTITUTE(IFERROR(MID([kw rough in title],FIND(" ",[kw rough in title])+1,20),[kw rough in title]),",","."))</f>
        <v>#N/A</v>
      </c>
      <c r="L491" s="1">
        <f>IFERROR(FIND("kW",[desc]),0)</f>
        <v>0</v>
      </c>
      <c r="M491">
        <f t="array" ref="M491">MIN(IFERROR(FIND(IstNumbers,E491),""))</f>
        <v>33</v>
      </c>
      <c r="N491" s="1" t="b">
        <f>IF([first '# in desc]&lt;[pos kw in desc],MID([desc],[pos kw in desc]-7,7))</f>
        <v>0</v>
      </c>
      <c r="O4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1" s="1" t="str">
        <f>TRIM(IF([first '# in desc]&lt;[pos kw in desc],MID([desc],[pos kw in desc]-6,6),FALSE))</f>
        <v>FALSCH</v>
      </c>
      <c r="Q491" s="1" t="b">
        <f>IF(LEN([manuell])=0,IFERROR([kw fine in title]*1,IFERROR(SUMPRODUCT(COUNTIF(IsDigits,MID([kw in desc],ROW($A$1:$A$150),1)))=LEN([kw in desc]),#N/A)),[manuell])</f>
        <v>0</v>
      </c>
      <c r="R491" s="1" t="str">
        <f>IF([pos kw in title]&gt;0,MID(J491,#REF!,4),IF([first '# in title]&gt;0,MID([title],[first '# in title],3),IF([first '# in title]&gt;0,MID([desc],#REF!,3),VLOOKUP([productid],$G$2:$R$1386,8))))</f>
        <v>146</v>
      </c>
      <c r="S491" s="1" t="e">
        <f>IF([kw in desc]=[kw rough in title],[kw in desc]*1,IFERROR(LEFT([kw_dirty],3)*1,IFERROR(LEFT([kw_dirty],2)*1,"n.a.")))</f>
        <v>#N/A</v>
      </c>
      <c r="T491" s="1"/>
      <c r="U491" s="1" t="e">
        <f>VLOOKUP(Tabelle1[[#This Row],[productid]],Tabelle2[#All],2,FALSE)</f>
        <v>#N/A</v>
      </c>
    </row>
    <row r="492" spans="1:21" hidden="1">
      <c r="A492" t="s">
        <v>853</v>
      </c>
      <c r="B492">
        <v>2850</v>
      </c>
      <c r="C492">
        <v>289859</v>
      </c>
      <c r="D492" t="s">
        <v>891</v>
      </c>
      <c r="E492" t="s">
        <v>892</v>
      </c>
      <c r="F492">
        <v>18406</v>
      </c>
      <c r="G492">
        <v>1750863</v>
      </c>
      <c r="H492">
        <f t="shared" si="7"/>
        <v>40</v>
      </c>
      <c r="I492">
        <f t="array" ref="I492">MIN(IFERROR(FIND(IstNumbers,A492),""))</f>
        <v>29</v>
      </c>
      <c r="J492" s="1" t="str">
        <f>IF([first '# in title]&lt;[pos kw in title],MID([title],[pos kw in title]-6,6),#N/A)</f>
        <v xml:space="preserve">A (42 </v>
      </c>
      <c r="K49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2" s="1">
        <f>IFERROR(FIND("kW",[desc]),0)</f>
        <v>70</v>
      </c>
      <c r="M492">
        <f t="array" ref="M492">MIN(IFERROR(FIND(IstNumbers,E492),""))</f>
        <v>34</v>
      </c>
      <c r="N492" s="1" t="str">
        <f>IF([first '# in desc]&lt;[pos kw in desc],MID([desc],[pos kw in desc]-7,7))</f>
        <v xml:space="preserve">­me 42 </v>
      </c>
      <c r="O4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2" s="1" t="str">
        <f>TRIM(IF([first '# in desc]&lt;[pos kw in desc],MID([desc],[pos kw in desc]-6,6),FALSE))</f>
        <v>me 42</v>
      </c>
      <c r="Q492" s="1">
        <f>IF(LEN([manuell])=0,IFERROR([kw fine in title]*1,IFERROR(SUMPRODUCT(COUNTIF(IsDigits,MID([kw in desc],ROW($A$1:$A$150),1)))=LEN([kw in desc]),#N/A)),[manuell])</f>
        <v>42</v>
      </c>
      <c r="R492" s="1" t="e">
        <f>IF([pos kw in title]&gt;0,MID(J492,#REF!,4),IF([first '# in title]&gt;0,MID([title],[first '# in title],3),IF([first '# in title]&gt;0,MID([desc],#REF!,3),VLOOKUP([productid],$G$2:$R$1386,8))))</f>
        <v>#REF!</v>
      </c>
      <c r="S492" s="1" t="str">
        <f>IF([kw in desc]=[kw rough in title],[kw in desc]*1,IFERROR(LEFT([kw_dirty],3)*1,IFERROR(LEFT([kw_dirty],2)*1,"n.a.")))</f>
        <v>n.a.</v>
      </c>
      <c r="T492" s="1"/>
      <c r="U492" s="1">
        <f>VLOOKUP(Tabelle1[[#This Row],[productid]],Tabelle2[#All],2,FALSE)</f>
        <v>42</v>
      </c>
    </row>
    <row r="493" spans="1:21" hidden="1">
      <c r="A493" t="s">
        <v>856</v>
      </c>
      <c r="B493">
        <v>3349</v>
      </c>
      <c r="C493">
        <v>273949</v>
      </c>
      <c r="D493" t="s">
        <v>893</v>
      </c>
      <c r="E493" t="s">
        <v>894</v>
      </c>
      <c r="F493">
        <v>18406</v>
      </c>
      <c r="G493">
        <v>4160488</v>
      </c>
      <c r="H493">
        <f t="shared" si="7"/>
        <v>0</v>
      </c>
      <c r="I493">
        <f t="array" ref="I493">MIN(IFERROR(FIND(IstNumbers,A493),""))</f>
        <v>17</v>
      </c>
      <c r="J493" s="1" t="e">
        <f>IF([first '# in title]&lt;[pos kw in title],MID([title],[pos kw in title]-6,6),#N/A)</f>
        <v>#N/A</v>
      </c>
      <c r="K493" s="1" t="e">
        <f>IFERROR(MID(SUBSTITUTE([kw rough in title],",","."),FIND("(",[kw rough in title])+1,20),SUBSTITUTE(IFERROR(MID([kw rough in title],FIND(" ",[kw rough in title])+1,20),[kw rough in title]),",","."))</f>
        <v>#N/A</v>
      </c>
      <c r="L493" s="1">
        <f>IFERROR(FIND("kW",[desc]),0)</f>
        <v>37</v>
      </c>
      <c r="M493">
        <f t="array" ref="M493">MIN(IFERROR(FIND(IstNumbers,E493),""))</f>
        <v>29</v>
      </c>
      <c r="N493" s="1" t="str">
        <f>IF([first '# in desc]&lt;[pos kw in desc],MID([desc],[pos kw in desc]-7,7))</f>
        <v xml:space="preserve">72, 20 </v>
      </c>
      <c r="O493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493" s="1" t="str">
        <f>TRIM(IF([first '# in desc]&lt;[pos kw in desc],MID([desc],[pos kw in desc]-6,6),FALSE))</f>
        <v>2, 20</v>
      </c>
      <c r="Q493" s="1" t="b">
        <f>IF(LEN([manuell])=0,IFERROR([kw fine in title]*1,IFERROR(SUMPRODUCT(COUNTIF(IsDigits,MID([kw in desc],ROW($A$1:$A$150),1)))=LEN([kw in desc]),#N/A)),[manuell])</f>
        <v>0</v>
      </c>
      <c r="R493" s="1" t="str">
        <f>IF([pos kw in title]&gt;0,MID(J493,#REF!,4),IF([first '# in title]&gt;0,MID([title],[first '# in title],3),IF([first '# in title]&gt;0,MID([desc],#REF!,3),VLOOKUP([productid],$G$2:$R$1386,8))))</f>
        <v>-Pa</v>
      </c>
      <c r="S493" s="1" t="e">
        <f>IF([kw in desc]=[kw rough in title],[kw in desc]*1,IFERROR(LEFT([kw_dirty],3)*1,IFERROR(LEFT([kw_dirty],2)*1,"n.a.")))</f>
        <v>#N/A</v>
      </c>
      <c r="T493" s="1"/>
      <c r="U493" s="1">
        <f>VLOOKUP(Tabelle1[[#This Row],[productid]],Tabelle2[#All],2,FALSE)</f>
        <v>24</v>
      </c>
    </row>
    <row r="494" spans="1:21" hidden="1">
      <c r="A494" t="s">
        <v>811</v>
      </c>
      <c r="B494">
        <v>3150</v>
      </c>
      <c r="C494">
        <v>9701</v>
      </c>
      <c r="D494" t="s">
        <v>895</v>
      </c>
      <c r="E494" t="s">
        <v>9</v>
      </c>
      <c r="F494">
        <v>18406</v>
      </c>
      <c r="G494">
        <v>1223680</v>
      </c>
      <c r="H494">
        <f t="shared" si="7"/>
        <v>30</v>
      </c>
      <c r="I494">
        <f t="array" ref="I494">MIN(IFERROR(FIND(IstNumbers,A494),""))</f>
        <v>20</v>
      </c>
      <c r="J494" s="1" t="str">
        <f>IF([first '# in title]&lt;[pos kw in title],MID([title],[pos kw in title]-6,6),#N/A)</f>
        <v xml:space="preserve">W (26 </v>
      </c>
      <c r="K49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94" s="1">
        <f>IFERROR(FIND("kW",[desc]),0)</f>
        <v>0</v>
      </c>
      <c r="M494">
        <f t="array" ref="M494">MIN(IFERROR(FIND(IstNumbers,E494),""))</f>
        <v>0</v>
      </c>
      <c r="N494" s="1" t="b">
        <f>IF([first '# in desc]&lt;[pos kw in desc],MID([desc],[pos kw in desc]-7,7))</f>
        <v>0</v>
      </c>
      <c r="O4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4" s="1" t="str">
        <f>TRIM(IF([first '# in desc]&lt;[pos kw in desc],MID([desc],[pos kw in desc]-6,6),FALSE))</f>
        <v>FALSCH</v>
      </c>
      <c r="Q494" s="1">
        <f>IF(LEN([manuell])=0,IFERROR([kw fine in title]*1,IFERROR(SUMPRODUCT(COUNTIF(IsDigits,MID([kw in desc],ROW($A$1:$A$150),1)))=LEN([kw in desc]),#N/A)),[manuell])</f>
        <v>26</v>
      </c>
      <c r="R494" s="1" t="e">
        <f>IF([pos kw in title]&gt;0,MID(J494,#REF!,4),IF([first '# in title]&gt;0,MID([title],[first '# in title],3),IF([first '# in title]&gt;0,MID([desc],#REF!,3),VLOOKUP([productid],$G$2:$R$1386,8))))</f>
        <v>#REF!</v>
      </c>
      <c r="S494" s="1" t="str">
        <f>IF([kw in desc]=[kw rough in title],[kw in desc]*1,IFERROR(LEFT([kw_dirty],3)*1,IFERROR(LEFT([kw_dirty],2)*1,"n.a.")))</f>
        <v>n.a.</v>
      </c>
      <c r="T494" s="1"/>
      <c r="U494" s="1">
        <f>VLOOKUP(Tabelle1[[#This Row],[productid]],Tabelle2[#All],2,FALSE)</f>
        <v>26</v>
      </c>
    </row>
    <row r="495" spans="1:21" hidden="1">
      <c r="A495" t="s">
        <v>791</v>
      </c>
      <c r="B495">
        <v>3271.9</v>
      </c>
      <c r="C495">
        <v>288366</v>
      </c>
      <c r="D495" t="s">
        <v>896</v>
      </c>
      <c r="E495" t="s">
        <v>354</v>
      </c>
      <c r="F495">
        <v>18406</v>
      </c>
      <c r="G495">
        <v>1223708</v>
      </c>
      <c r="H495">
        <f t="shared" si="7"/>
        <v>29</v>
      </c>
      <c r="I495">
        <f t="array" ref="I495">MIN(IFERROR(FIND(IstNumbers,A495),""))</f>
        <v>20</v>
      </c>
      <c r="J495" s="1" t="str">
        <f>IF([first '# in title]&lt;[pos kw in title],MID([title],[pos kw in title]-6,6),#N/A)</f>
        <v xml:space="preserve">W (11 </v>
      </c>
      <c r="K495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495" s="1">
        <f>IFERROR(FIND("kW",[desc]),0)</f>
        <v>42</v>
      </c>
      <c r="M495">
        <f t="array" ref="M495">MIN(IFERROR(FIND(IstNumbers,E495),""))</f>
        <v>24</v>
      </c>
      <c r="N495" s="1" t="str">
        <f>IF([first '# in desc]&lt;[pos kw in desc],MID([desc],[pos kw in desc]-7,7))</f>
        <v xml:space="preserve">3HA 11 </v>
      </c>
      <c r="O495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495" s="1" t="str">
        <f>TRIM(IF([first '# in desc]&lt;[pos kw in desc],MID([desc],[pos kw in desc]-6,6),FALSE))</f>
        <v>HA 11</v>
      </c>
      <c r="Q495" s="1">
        <f>IF(LEN([manuell])=0,IFERROR([kw fine in title]*1,IFERROR(SUMPRODUCT(COUNTIF(IsDigits,MID([kw in desc],ROW($A$1:$A$150),1)))=LEN([kw in desc]),#N/A)),[manuell])</f>
        <v>11</v>
      </c>
      <c r="R495" s="1" t="e">
        <f>IF([pos kw in title]&gt;0,MID(J495,#REF!,4),IF([first '# in title]&gt;0,MID([title],[first '# in title],3),IF([first '# in title]&gt;0,MID([desc],#REF!,3),VLOOKUP([productid],$G$2:$R$1386,8))))</f>
        <v>#REF!</v>
      </c>
      <c r="S495" s="1" t="str">
        <f>IF([kw in desc]=[kw rough in title],[kw in desc]*1,IFERROR(LEFT([kw_dirty],3)*1,IFERROR(LEFT([kw_dirty],2)*1,"n.a.")))</f>
        <v>n.a.</v>
      </c>
      <c r="T495" s="1"/>
      <c r="U495" s="1">
        <f>VLOOKUP(Tabelle1[[#This Row],[productid]],Tabelle2[#All],2,FALSE)</f>
        <v>11</v>
      </c>
    </row>
    <row r="496" spans="1:21">
      <c r="A496" t="s">
        <v>839</v>
      </c>
      <c r="B496">
        <v>2315.1799999999998</v>
      </c>
      <c r="C496">
        <v>299105</v>
      </c>
      <c r="D496" t="s">
        <v>897</v>
      </c>
      <c r="E496" t="s">
        <v>898</v>
      </c>
      <c r="F496">
        <v>18406</v>
      </c>
      <c r="G496">
        <v>3093308</v>
      </c>
      <c r="H496">
        <f t="shared" si="7"/>
        <v>0</v>
      </c>
      <c r="I496">
        <f t="array" ref="I496">MIN(IFERROR(FIND(IstNumbers,A496),""))</f>
        <v>21</v>
      </c>
      <c r="J496" s="1" t="e">
        <f>IF([first '# in title]&lt;[pos kw in title],MID([title],[pos kw in title]-6,6),#N/A)</f>
        <v>#N/A</v>
      </c>
      <c r="K496" s="1" t="e">
        <f>IFERROR(MID(SUBSTITUTE([kw rough in title],",","."),FIND("(",[kw rough in title])+1,20),SUBSTITUTE(IFERROR(MID([kw rough in title],FIND(" ",[kw rough in title])+1,20),[kw rough in title]),",","."))</f>
        <v>#N/A</v>
      </c>
      <c r="L496" s="1">
        <f>IFERROR(FIND("kW",[desc]),0)</f>
        <v>0</v>
      </c>
      <c r="M496">
        <f t="array" ref="M496">MIN(IFERROR(FIND(IstNumbers,E496),""))</f>
        <v>21</v>
      </c>
      <c r="N496" s="1" t="b">
        <f>IF([first '# in desc]&lt;[pos kw in desc],MID([desc],[pos kw in desc]-7,7))</f>
        <v>0</v>
      </c>
      <c r="O4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" s="1" t="str">
        <f>TRIM(IF([first '# in desc]&lt;[pos kw in desc],MID([desc],[pos kw in desc]-6,6),FALSE))</f>
        <v>FALSCH</v>
      </c>
      <c r="Q496" s="1" t="b">
        <f>IF(LEN([manuell])=0,IFERROR([kw fine in title]*1,IFERROR(SUMPRODUCT(COUNTIF(IsDigits,MID([kw in desc],ROW($A$1:$A$150),1)))=LEN([kw in desc]),#N/A)),[manuell])</f>
        <v>0</v>
      </c>
      <c r="R496" s="1" t="str">
        <f>IF([pos kw in title]&gt;0,MID(J496,#REF!,4),IF([first '# in title]&gt;0,MID([title],[first '# in title],3),IF([first '# in title]&gt;0,MID([desc],#REF!,3),VLOOKUP([productid],$G$2:$R$1386,8))))</f>
        <v>-20</v>
      </c>
      <c r="S496" s="1" t="e">
        <f>IF([kw in desc]=[kw rough in title],[kw in desc]*1,IFERROR(LEFT([kw_dirty],3)*1,IFERROR(LEFT([kw_dirty],2)*1,"n.a.")))</f>
        <v>#N/A</v>
      </c>
      <c r="T496" s="1"/>
      <c r="U496" s="1" t="e">
        <f>VLOOKUP(Tabelle1[[#This Row],[productid]],Tabelle2[#All],2,FALSE)</f>
        <v>#N/A</v>
      </c>
    </row>
    <row r="497" spans="1:21" hidden="1">
      <c r="A497" t="s">
        <v>816</v>
      </c>
      <c r="B497">
        <v>4565</v>
      </c>
      <c r="C497">
        <v>289859</v>
      </c>
      <c r="D497" t="s">
        <v>899</v>
      </c>
      <c r="E497" t="s">
        <v>900</v>
      </c>
      <c r="F497">
        <v>18406</v>
      </c>
      <c r="G497">
        <v>1064536</v>
      </c>
      <c r="H497">
        <f t="shared" si="7"/>
        <v>30</v>
      </c>
      <c r="I497">
        <f t="array" ref="I497">MIN(IFERROR(FIND(IstNumbers,A497),""))</f>
        <v>20</v>
      </c>
      <c r="J497" s="1" t="str">
        <f>IF([first '# in title]&lt;[pos kw in title],MID([title],[pos kw in title]-6,6),#N/A)</f>
        <v xml:space="preserve">F (19 </v>
      </c>
      <c r="K49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497" s="1">
        <f>IFERROR(FIND("kW",[desc]),0)</f>
        <v>53</v>
      </c>
      <c r="M497">
        <f t="array" ref="M497">MIN(IFERROR(FIND(IstNumbers,E497),""))</f>
        <v>24</v>
      </c>
      <c r="N497" s="1" t="str">
        <f>IF([first '# in desc]&lt;[pos kw in desc],MID([desc],[pos kw in desc]-7,7))</f>
        <v xml:space="preserve">me, 19 </v>
      </c>
      <c r="O49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497" s="1" t="str">
        <f>TRIM(IF([first '# in desc]&lt;[pos kw in desc],MID([desc],[pos kw in desc]-6,6),FALSE))</f>
        <v>e, 19</v>
      </c>
      <c r="Q497" s="1">
        <f>IF(LEN([manuell])=0,IFERROR([kw fine in title]*1,IFERROR(SUMPRODUCT(COUNTIF(IsDigits,MID([kw in desc],ROW($A$1:$A$150),1)))=LEN([kw in desc]),#N/A)),[manuell])</f>
        <v>19</v>
      </c>
      <c r="R497" s="1" t="e">
        <f>IF([pos kw in title]&gt;0,MID(J497,#REF!,4),IF([first '# in title]&gt;0,MID([title],[first '# in title],3),IF([first '# in title]&gt;0,MID([desc],#REF!,3),VLOOKUP([productid],$G$2:$R$1386,8))))</f>
        <v>#REF!</v>
      </c>
      <c r="S497" s="1" t="str">
        <f>IF([kw in desc]=[kw rough in title],[kw in desc]*1,IFERROR(LEFT([kw_dirty],3)*1,IFERROR(LEFT([kw_dirty],2)*1,"n.a.")))</f>
        <v>n.a.</v>
      </c>
      <c r="T497" s="1"/>
      <c r="U497" s="1">
        <f>VLOOKUP(Tabelle1[[#This Row],[productid]],Tabelle2[#All],2,FALSE)</f>
        <v>19</v>
      </c>
    </row>
    <row r="498" spans="1:21" hidden="1">
      <c r="A498" t="s">
        <v>712</v>
      </c>
      <c r="B498">
        <v>2785</v>
      </c>
      <c r="C498">
        <v>289859</v>
      </c>
      <c r="D498" t="s">
        <v>901</v>
      </c>
      <c r="E498" t="s">
        <v>902</v>
      </c>
      <c r="F498">
        <v>18406</v>
      </c>
      <c r="G498">
        <v>1098709</v>
      </c>
      <c r="H498">
        <f t="shared" si="7"/>
        <v>14</v>
      </c>
      <c r="I498">
        <f t="array" ref="I498">MIN(IFERROR(FIND(IstNumbers,A498),""))</f>
        <v>11</v>
      </c>
      <c r="J498" s="1" t="str">
        <f>IF([first '# in title]&lt;[pos kw in title],MID([title],[pos kw in title]-6,6),#N/A)</f>
        <v xml:space="preserve">nn 26 </v>
      </c>
      <c r="K49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498" s="1">
        <f>IFERROR(FIND("kW",[desc]),0)</f>
        <v>45</v>
      </c>
      <c r="M498">
        <f t="array" ref="M498">MIN(IFERROR(FIND(IstNumbers,E498),""))</f>
        <v>24</v>
      </c>
      <c r="N498" s="1" t="str">
        <f>IF([first '# in desc]&lt;[pos kw in desc],MID([desc],[pos kw in desc]-7,7))</f>
        <v xml:space="preserve">me, 26 </v>
      </c>
      <c r="O498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498" s="1" t="str">
        <f>TRIM(IF([first '# in desc]&lt;[pos kw in desc],MID([desc],[pos kw in desc]-6,6),FALSE))</f>
        <v>e, 26</v>
      </c>
      <c r="Q498" s="1">
        <f>IF(LEN([manuell])=0,IFERROR([kw fine in title]*1,IFERROR(SUMPRODUCT(COUNTIF(IsDigits,MID([kw in desc],ROW($A$1:$A$150),1)))=LEN([kw in desc]),#N/A)),[manuell])</f>
        <v>26</v>
      </c>
      <c r="R498" s="1" t="e">
        <f>IF([pos kw in title]&gt;0,MID(J498,#REF!,4),IF([first '# in title]&gt;0,MID([title],[first '# in title],3),IF([first '# in title]&gt;0,MID([desc],#REF!,3),VLOOKUP([productid],$G$2:$R$1386,8))))</f>
        <v>#REF!</v>
      </c>
      <c r="S498" s="1" t="str">
        <f>IF([kw in desc]=[kw rough in title],[kw in desc]*1,IFERROR(LEFT([kw_dirty],3)*1,IFERROR(LEFT([kw_dirty],2)*1,"n.a.")))</f>
        <v>n.a.</v>
      </c>
      <c r="T498" s="1"/>
      <c r="U498" s="1">
        <f>VLOOKUP(Tabelle1[[#This Row],[productid]],Tabelle2[#All],2,FALSE)</f>
        <v>26</v>
      </c>
    </row>
    <row r="499" spans="1:21" hidden="1">
      <c r="A499" t="s">
        <v>679</v>
      </c>
      <c r="B499">
        <v>3171.99</v>
      </c>
      <c r="C499">
        <v>276812</v>
      </c>
      <c r="D499" t="s">
        <v>903</v>
      </c>
      <c r="E499" t="s">
        <v>904</v>
      </c>
      <c r="F499">
        <v>18406</v>
      </c>
      <c r="G499">
        <v>3131289</v>
      </c>
      <c r="H499">
        <f t="shared" si="7"/>
        <v>30</v>
      </c>
      <c r="I499">
        <f t="array" ref="I499">MIN(IFERROR(FIND(IstNumbers,A499),""))</f>
        <v>20</v>
      </c>
      <c r="J499" s="1" t="str">
        <f>IF([first '# in title]&lt;[pos kw in title],MID([title],[pos kw in title]-6,6),#N/A)</f>
        <v xml:space="preserve">F (13 </v>
      </c>
      <c r="K499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499" s="1">
        <f>IFERROR(FIND("kW",[desc]),0)</f>
        <v>68</v>
      </c>
      <c r="M499">
        <f t="array" ref="M499">MIN(IFERROR(FIND(IstNumbers,E499),""))</f>
        <v>24</v>
      </c>
      <c r="N499" s="1" t="str">
        <f>IF([first '# in desc]&lt;[pos kw in desc],MID([desc],[pos kw in desc]-7,7))</f>
        <v xml:space="preserve">- 13,0 </v>
      </c>
      <c r="O499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499" s="1" t="str">
        <f>TRIM(IF([first '# in desc]&lt;[pos kw in desc],MID([desc],[pos kw in desc]-6,6),FALSE))</f>
        <v>13,0</v>
      </c>
      <c r="Q499" s="1">
        <f>IF(LEN([manuell])=0,IFERROR([kw fine in title]*1,IFERROR(SUMPRODUCT(COUNTIF(IsDigits,MID([kw in desc],ROW($A$1:$A$150),1)))=LEN([kw in desc]),#N/A)),[manuell])</f>
        <v>13</v>
      </c>
      <c r="R499" s="1" t="e">
        <f>IF([pos kw in title]&gt;0,MID(J499,#REF!,4),IF([first '# in title]&gt;0,MID([title],[first '# in title],3),IF([first '# in title]&gt;0,MID([desc],#REF!,3),VLOOKUP([productid],$G$2:$R$1386,8))))</f>
        <v>#REF!</v>
      </c>
      <c r="S499" s="1" t="str">
        <f>IF([kw in desc]=[kw rough in title],[kw in desc]*1,IFERROR(LEFT([kw_dirty],3)*1,IFERROR(LEFT([kw_dirty],2)*1,"n.a.")))</f>
        <v>n.a.</v>
      </c>
      <c r="T499" s="1"/>
      <c r="U499" s="1">
        <f>VLOOKUP(Tabelle1[[#This Row],[productid]],Tabelle2[#All],2,FALSE)</f>
        <v>13</v>
      </c>
    </row>
    <row r="500" spans="1:21" hidden="1">
      <c r="A500" t="s">
        <v>696</v>
      </c>
      <c r="B500">
        <v>2430</v>
      </c>
      <c r="C500">
        <v>289859</v>
      </c>
      <c r="D500" t="s">
        <v>905</v>
      </c>
      <c r="E500" t="s">
        <v>906</v>
      </c>
      <c r="F500">
        <v>18406</v>
      </c>
      <c r="G500">
        <v>1217855</v>
      </c>
      <c r="H500">
        <f t="shared" si="7"/>
        <v>0</v>
      </c>
      <c r="I500">
        <f t="array" ref="I500">MIN(IFERROR(FIND(IstNumbers,A500),""))</f>
        <v>14</v>
      </c>
      <c r="J500" s="1" t="e">
        <f>IF([first '# in title]&lt;[pos kw in title],MID([title],[pos kw in title]-6,6),#N/A)</f>
        <v>#N/A</v>
      </c>
      <c r="K500" s="1" t="e">
        <f>IFERROR(MID(SUBSTITUTE([kw rough in title],",","."),FIND("(",[kw rough in title])+1,20),SUBSTITUTE(IFERROR(MID([kw rough in title],FIND(" ",[kw rough in title])+1,20),[kw rough in title]),",","."))</f>
        <v>#N/A</v>
      </c>
      <c r="L500" s="1">
        <f>IFERROR(FIND("kW",[desc]),0)</f>
        <v>71</v>
      </c>
      <c r="M500">
        <f t="array" ref="M500">MIN(IFERROR(FIND(IstNumbers,E500),""))</f>
        <v>29</v>
      </c>
      <c r="N500" s="1" t="str">
        <f>IF([first '# in desc]&lt;[pos kw in desc],MID([desc],[pos kw in desc]-7,7))</f>
        <v xml:space="preserve">­me 28 </v>
      </c>
      <c r="O500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500" s="1" t="str">
        <f>TRIM(IF([first '# in desc]&lt;[pos kw in desc],MID([desc],[pos kw in desc]-6,6),FALSE))</f>
        <v>me 28</v>
      </c>
      <c r="Q500" s="1" t="b">
        <f>IF(LEN([manuell])=0,IFERROR([kw fine in title]*1,IFERROR(SUMPRODUCT(COUNTIF(IsDigits,MID([kw in desc],ROW($A$1:$A$150),1)))=LEN([kw in desc]),#N/A)),[manuell])</f>
        <v>0</v>
      </c>
      <c r="R500" s="1" t="str">
        <f>IF([pos kw in title]&gt;0,MID(J500,#REF!,4),IF([first '# in title]&gt;0,MID([title],[first '# in title],3),IF([first '# in title]&gt;0,MID([desc],#REF!,3),VLOOKUP([productid],$G$2:$R$1386,8))))</f>
        <v xml:space="preserve">28 </v>
      </c>
      <c r="S500" s="1" t="e">
        <f>IF([kw in desc]=[kw rough in title],[kw in desc]*1,IFERROR(LEFT([kw_dirty],3)*1,IFERROR(LEFT([kw_dirty],2)*1,"n.a.")))</f>
        <v>#N/A</v>
      </c>
      <c r="T500" s="1"/>
      <c r="U500" s="1">
        <f>VLOOKUP(Tabelle1[[#This Row],[productid]],Tabelle2[#All],2,FALSE)</f>
        <v>28</v>
      </c>
    </row>
    <row r="501" spans="1:21">
      <c r="A501" t="s">
        <v>666</v>
      </c>
      <c r="B501">
        <v>2239</v>
      </c>
      <c r="C501">
        <v>289859</v>
      </c>
      <c r="D501" t="s">
        <v>907</v>
      </c>
      <c r="E501" t="s">
        <v>908</v>
      </c>
      <c r="F501">
        <v>18406</v>
      </c>
      <c r="G501">
        <v>2286143</v>
      </c>
      <c r="H501">
        <f t="shared" si="7"/>
        <v>0</v>
      </c>
      <c r="I501">
        <f t="array" ref="I501">MIN(IFERROR(FIND(IstNumbers,A501),""))</f>
        <v>29</v>
      </c>
      <c r="J501" s="1" t="e">
        <f>IF([first '# in title]&lt;[pos kw in title],MID([title],[pos kw in title]-6,6),#N/A)</f>
        <v>#N/A</v>
      </c>
      <c r="K501" s="1" t="e">
        <f>IFERROR(MID(SUBSTITUTE([kw rough in title],",","."),FIND("(",[kw rough in title])+1,20),SUBSTITUTE(IFERROR(MID([kw rough in title],FIND(" ",[kw rough in title])+1,20),[kw rough in title]),",","."))</f>
        <v>#N/A</v>
      </c>
      <c r="L501" s="1">
        <f>IFERROR(FIND("kW",[desc]),0)</f>
        <v>0</v>
      </c>
      <c r="M501">
        <f t="array" ref="M501">MIN(IFERROR(FIND(IstNumbers,E501),""))</f>
        <v>33</v>
      </c>
      <c r="N501" s="1" t="b">
        <f>IF([first '# in desc]&lt;[pos kw in desc],MID([desc],[pos kw in desc]-7,7))</f>
        <v>0</v>
      </c>
      <c r="O5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1" s="1" t="str">
        <f>TRIM(IF([first '# in desc]&lt;[pos kw in desc],MID([desc],[pos kw in desc]-6,6),FALSE))</f>
        <v>FALSCH</v>
      </c>
      <c r="Q501" s="1" t="b">
        <f>IF(LEN([manuell])=0,IFERROR([kw fine in title]*1,IFERROR(SUMPRODUCT(COUNTIF(IsDigits,MID([kw in desc],ROW($A$1:$A$150),1)))=LEN([kw in desc]),#N/A)),[manuell])</f>
        <v>0</v>
      </c>
      <c r="R501" s="1" t="str">
        <f>IF([pos kw in title]&gt;0,MID(J501,#REF!,4),IF([first '# in title]&gt;0,MID([title],[first '# in title],3),IF([first '# in title]&gt;0,MID([desc],#REF!,3),VLOOKUP([productid],$G$2:$R$1386,8))))</f>
        <v>146</v>
      </c>
      <c r="S501" s="1" t="e">
        <f>IF([kw in desc]=[kw rough in title],[kw in desc]*1,IFERROR(LEFT([kw_dirty],3)*1,IFERROR(LEFT([kw_dirty],2)*1,"n.a.")))</f>
        <v>#N/A</v>
      </c>
      <c r="T501" s="1"/>
      <c r="U501" s="1" t="e">
        <f>VLOOKUP(Tabelle1[[#This Row],[productid]],Tabelle2[#All],2,FALSE)</f>
        <v>#N/A</v>
      </c>
    </row>
    <row r="502" spans="1:21" hidden="1">
      <c r="A502" t="s">
        <v>10367</v>
      </c>
      <c r="B502">
        <v>2640</v>
      </c>
      <c r="C502">
        <v>9701</v>
      </c>
      <c r="D502" t="s">
        <v>909</v>
      </c>
      <c r="E502" t="s">
        <v>9</v>
      </c>
      <c r="F502">
        <v>18406</v>
      </c>
      <c r="G502">
        <v>4398669</v>
      </c>
      <c r="H502">
        <f t="shared" si="7"/>
        <v>43</v>
      </c>
      <c r="I502">
        <f t="array" ref="I502">MIN(IFERROR(FIND(IstNumbers,A502),""))</f>
        <v>25</v>
      </c>
      <c r="J502" s="1" t="str">
        <f>IF([first '# in title]&lt;[pos kw in title],MID([title],[pos kw in title]-6,6),#N/A)</f>
        <v xml:space="preserve">(14,7 </v>
      </c>
      <c r="K502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502" s="1">
        <f>IFERROR(FIND("kW",[desc]),0)</f>
        <v>0</v>
      </c>
      <c r="M502">
        <f t="array" ref="M502">MIN(IFERROR(FIND(IstNumbers,E502),""))</f>
        <v>0</v>
      </c>
      <c r="N502" s="1" t="b">
        <f>IF([first '# in desc]&lt;[pos kw in desc],MID([desc],[pos kw in desc]-7,7))</f>
        <v>0</v>
      </c>
      <c r="O5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2" s="1" t="str">
        <f>TRIM(IF([first '# in desc]&lt;[pos kw in desc],MID([desc],[pos kw in desc]-6,6),FALSE))</f>
        <v>FALSCH</v>
      </c>
      <c r="Q502" s="1">
        <f>IF(LEN([manuell])=0,IFERROR([kw fine in title]*1,IFERROR(SUMPRODUCT(COUNTIF(IsDigits,MID([kw in desc],ROW($A$1:$A$150),1)))=LEN([kw in desc]),#N/A)),[manuell])</f>
        <v>14.7</v>
      </c>
      <c r="R502" s="1" t="e">
        <f>IF([pos kw in title]&gt;0,MID(J502,#REF!,4),IF([first '# in title]&gt;0,MID([title],[first '# in title],3),IF([first '# in title]&gt;0,MID([desc],#REF!,3),VLOOKUP([productid],$G$2:$R$1386,8))))</f>
        <v>#REF!</v>
      </c>
      <c r="S502" s="1" t="str">
        <f>IF([kw in desc]=[kw rough in title],[kw in desc]*1,IFERROR(LEFT([kw_dirty],3)*1,IFERROR(LEFT([kw_dirty],2)*1,"n.a.")))</f>
        <v>n.a.</v>
      </c>
      <c r="T502" s="1"/>
      <c r="U502" s="1">
        <f>VLOOKUP(Tabelle1[[#This Row],[productid]],Tabelle2[#All],2,FALSE)</f>
        <v>14.7</v>
      </c>
    </row>
    <row r="503" spans="1:21" hidden="1">
      <c r="A503" t="s">
        <v>10368</v>
      </c>
      <c r="B503">
        <v>2647</v>
      </c>
      <c r="C503">
        <v>9701</v>
      </c>
      <c r="D503" t="s">
        <v>910</v>
      </c>
      <c r="E503" t="s">
        <v>9</v>
      </c>
      <c r="F503">
        <v>18406</v>
      </c>
      <c r="G503">
        <v>4398655</v>
      </c>
      <c r="H503">
        <f t="shared" si="7"/>
        <v>42</v>
      </c>
      <c r="I503">
        <f t="array" ref="I503">MIN(IFERROR(FIND(IstNumbers,A503),""))</f>
        <v>25</v>
      </c>
      <c r="J503" s="1" t="str">
        <f>IF([first '# in title]&lt;[pos kw in title],MID([title],[pos kw in title]-6,6),#N/A)</f>
        <v xml:space="preserve">(20,8 </v>
      </c>
      <c r="K503" s="1" t="str">
        <f>IFERROR(MID(SUBSTITUTE([kw rough in title],",","."),FIND("(",[kw rough in title])+1,20),SUBSTITUTE(IFERROR(MID([kw rough in title],FIND(" ",[kw rough in title])+1,20),[kw rough in title]),",","."))</f>
        <v xml:space="preserve">20.8 </v>
      </c>
      <c r="L503" s="1">
        <f>IFERROR(FIND("kW",[desc]),0)</f>
        <v>0</v>
      </c>
      <c r="M503">
        <f t="array" ref="M503">MIN(IFERROR(FIND(IstNumbers,E503),""))</f>
        <v>0</v>
      </c>
      <c r="N503" s="1" t="b">
        <f>IF([first '# in desc]&lt;[pos kw in desc],MID([desc],[pos kw in desc]-7,7))</f>
        <v>0</v>
      </c>
      <c r="O5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3" s="1" t="str">
        <f>TRIM(IF([first '# in desc]&lt;[pos kw in desc],MID([desc],[pos kw in desc]-6,6),FALSE))</f>
        <v>FALSCH</v>
      </c>
      <c r="Q503" s="1">
        <f>IF(LEN([manuell])=0,IFERROR([kw fine in title]*1,IFERROR(SUMPRODUCT(COUNTIF(IsDigits,MID([kw in desc],ROW($A$1:$A$150),1)))=LEN([kw in desc]),#N/A)),[manuell])</f>
        <v>20.8</v>
      </c>
      <c r="R503" s="1" t="e">
        <f>IF([pos kw in title]&gt;0,MID(J503,#REF!,4),IF([first '# in title]&gt;0,MID([title],[first '# in title],3),IF([first '# in title]&gt;0,MID([desc],#REF!,3),VLOOKUP([productid],$G$2:$R$1386,8))))</f>
        <v>#REF!</v>
      </c>
      <c r="S503" s="1" t="str">
        <f>IF([kw in desc]=[kw rough in title],[kw in desc]*1,IFERROR(LEFT([kw_dirty],3)*1,IFERROR(LEFT([kw_dirty],2)*1,"n.a.")))</f>
        <v>n.a.</v>
      </c>
      <c r="T503" s="1"/>
      <c r="U503" s="1">
        <f>VLOOKUP(Tabelle1[[#This Row],[productid]],Tabelle2[#All],2,FALSE)</f>
        <v>20.8</v>
      </c>
    </row>
    <row r="504" spans="1:21" hidden="1">
      <c r="A504" t="s">
        <v>853</v>
      </c>
      <c r="B504">
        <v>2875</v>
      </c>
      <c r="C504">
        <v>289859</v>
      </c>
      <c r="D504" t="s">
        <v>911</v>
      </c>
      <c r="E504" t="s">
        <v>588</v>
      </c>
      <c r="F504">
        <v>18406</v>
      </c>
      <c r="G504">
        <v>1750863</v>
      </c>
      <c r="H504">
        <f t="shared" si="7"/>
        <v>40</v>
      </c>
      <c r="I504">
        <f t="array" ref="I504">MIN(IFERROR(FIND(IstNumbers,A504),""))</f>
        <v>29</v>
      </c>
      <c r="J504" s="1" t="str">
        <f>IF([first '# in title]&lt;[pos kw in title],MID([title],[pos kw in title]-6,6),#N/A)</f>
        <v xml:space="preserve">A (42 </v>
      </c>
      <c r="K50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4" s="1">
        <f>IFERROR(FIND("kW",[desc]),0)</f>
        <v>70</v>
      </c>
      <c r="M504">
        <f t="array" ref="M504">MIN(IFERROR(FIND(IstNumbers,E504),""))</f>
        <v>34</v>
      </c>
      <c r="N504" s="1" t="str">
        <f>IF([first '# in desc]&lt;[pos kw in desc],MID([desc],[pos kw in desc]-7,7))</f>
        <v xml:space="preserve">­me 42 </v>
      </c>
      <c r="O5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" s="1" t="str">
        <f>TRIM(IF([first '# in desc]&lt;[pos kw in desc],MID([desc],[pos kw in desc]-6,6),FALSE))</f>
        <v>me 42</v>
      </c>
      <c r="Q504" s="1">
        <f>IF(LEN([manuell])=0,IFERROR([kw fine in title]*1,IFERROR(SUMPRODUCT(COUNTIF(IsDigits,MID([kw in desc],ROW($A$1:$A$150),1)))=LEN([kw in desc]),#N/A)),[manuell])</f>
        <v>42</v>
      </c>
      <c r="R504" s="1" t="e">
        <f>IF([pos kw in title]&gt;0,MID(J504,#REF!,4),IF([first '# in title]&gt;0,MID([title],[first '# in title],3),IF([first '# in title]&gt;0,MID([desc],#REF!,3),VLOOKUP([productid],$G$2:$R$1386,8))))</f>
        <v>#REF!</v>
      </c>
      <c r="S504" s="1" t="str">
        <f>IF([kw in desc]=[kw rough in title],[kw in desc]*1,IFERROR(LEFT([kw_dirty],3)*1,IFERROR(LEFT([kw_dirty],2)*1,"n.a.")))</f>
        <v>n.a.</v>
      </c>
      <c r="T504" s="1"/>
      <c r="U504" s="1">
        <f>VLOOKUP(Tabelle1[[#This Row],[productid]],Tabelle2[#All],2,FALSE)</f>
        <v>42</v>
      </c>
    </row>
    <row r="505" spans="1:21" hidden="1">
      <c r="A505" t="s">
        <v>856</v>
      </c>
      <c r="B505">
        <v>3399</v>
      </c>
      <c r="C505">
        <v>273949</v>
      </c>
      <c r="D505" t="s">
        <v>912</v>
      </c>
      <c r="E505" t="s">
        <v>913</v>
      </c>
      <c r="F505">
        <v>18406</v>
      </c>
      <c r="G505">
        <v>4160488</v>
      </c>
      <c r="H505">
        <f t="shared" si="7"/>
        <v>0</v>
      </c>
      <c r="I505">
        <f t="array" ref="I505">MIN(IFERROR(FIND(IstNumbers,A505),""))</f>
        <v>17</v>
      </c>
      <c r="J505" s="1" t="e">
        <f>IF([first '# in title]&lt;[pos kw in title],MID([title],[pos kw in title]-6,6),#N/A)</f>
        <v>#N/A</v>
      </c>
      <c r="K505" s="1" t="e">
        <f>IFERROR(MID(SUBSTITUTE([kw rough in title],",","."),FIND("(",[kw rough in title])+1,20),SUBSTITUTE(IFERROR(MID([kw rough in title],FIND(" ",[kw rough in title])+1,20),[kw rough in title]),",","."))</f>
        <v>#N/A</v>
      </c>
      <c r="L505" s="1">
        <f>IFERROR(FIND("kW",[desc]),0)</f>
        <v>37</v>
      </c>
      <c r="M505">
        <f t="array" ref="M505">MIN(IFERROR(FIND(IstNumbers,E505),""))</f>
        <v>29</v>
      </c>
      <c r="N505" s="1" t="str">
        <f>IF([first '# in desc]&lt;[pos kw in desc],MID([desc],[pos kw in desc]-7,7))</f>
        <v xml:space="preserve">72, 24 </v>
      </c>
      <c r="O505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505" s="1" t="str">
        <f>TRIM(IF([first '# in desc]&lt;[pos kw in desc],MID([desc],[pos kw in desc]-6,6),FALSE))</f>
        <v>2, 24</v>
      </c>
      <c r="Q505" s="1" t="b">
        <f>IF(LEN([manuell])=0,IFERROR([kw fine in title]*1,IFERROR(SUMPRODUCT(COUNTIF(IsDigits,MID([kw in desc],ROW($A$1:$A$150),1)))=LEN([kw in desc]),#N/A)),[manuell])</f>
        <v>0</v>
      </c>
      <c r="R505" s="1" t="str">
        <f>IF([pos kw in title]&gt;0,MID(J505,#REF!,4),IF([first '# in title]&gt;0,MID([title],[first '# in title],3),IF([first '# in title]&gt;0,MID([desc],#REF!,3),VLOOKUP([productid],$G$2:$R$1386,8))))</f>
        <v>-Pa</v>
      </c>
      <c r="S505" s="1" t="e">
        <f>IF([kw in desc]=[kw rough in title],[kw in desc]*1,IFERROR(LEFT([kw_dirty],3)*1,IFERROR(LEFT([kw_dirty],2)*1,"n.a.")))</f>
        <v>#N/A</v>
      </c>
      <c r="T505" s="1"/>
      <c r="U505" s="1">
        <f>VLOOKUP(Tabelle1[[#This Row],[productid]],Tabelle2[#All],2,FALSE)</f>
        <v>24</v>
      </c>
    </row>
    <row r="506" spans="1:21" hidden="1">
      <c r="A506" t="s">
        <v>811</v>
      </c>
      <c r="B506">
        <v>3424.81</v>
      </c>
      <c r="C506">
        <v>297223</v>
      </c>
      <c r="D506" t="s">
        <v>914</v>
      </c>
      <c r="E506" t="s">
        <v>915</v>
      </c>
      <c r="F506">
        <v>18406</v>
      </c>
      <c r="G506">
        <v>1223680</v>
      </c>
      <c r="H506">
        <f t="shared" si="7"/>
        <v>30</v>
      </c>
      <c r="I506">
        <f t="array" ref="I506">MIN(IFERROR(FIND(IstNumbers,A506),""))</f>
        <v>20</v>
      </c>
      <c r="J506" s="1" t="str">
        <f>IF([first '# in title]&lt;[pos kw in title],MID([title],[pos kw in title]-6,6),#N/A)</f>
        <v xml:space="preserve">W (26 </v>
      </c>
      <c r="K506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06" s="1">
        <f>IFERROR(FIND("kW",[desc]),0)</f>
        <v>51</v>
      </c>
      <c r="M506">
        <f t="array" ref="M506">MIN(IFERROR(FIND(IstNumbers,E506),""))</f>
        <v>14</v>
      </c>
      <c r="N506" s="1" t="str">
        <f>IF([first '# in desc]&lt;[pos kw in desc],MID([desc],[pos kw in desc]-7,7))</f>
        <v xml:space="preserve">0-W 26 </v>
      </c>
      <c r="O506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06" s="1" t="str">
        <f>TRIM(IF([first '# in desc]&lt;[pos kw in desc],MID([desc],[pos kw in desc]-6,6),FALSE))</f>
        <v>-W 26</v>
      </c>
      <c r="Q506" s="1">
        <f>IF(LEN([manuell])=0,IFERROR([kw fine in title]*1,IFERROR(SUMPRODUCT(COUNTIF(IsDigits,MID([kw in desc],ROW($A$1:$A$150),1)))=LEN([kw in desc]),#N/A)),[manuell])</f>
        <v>26</v>
      </c>
      <c r="R506" s="1" t="e">
        <f>IF([pos kw in title]&gt;0,MID(J506,#REF!,4),IF([first '# in title]&gt;0,MID([title],[first '# in title],3),IF([first '# in title]&gt;0,MID([desc],#REF!,3),VLOOKUP([productid],$G$2:$R$1386,8))))</f>
        <v>#REF!</v>
      </c>
      <c r="S506" s="1" t="str">
        <f>IF([kw in desc]=[kw rough in title],[kw in desc]*1,IFERROR(LEFT([kw_dirty],3)*1,IFERROR(LEFT([kw_dirty],2)*1,"n.a.")))</f>
        <v>n.a.</v>
      </c>
      <c r="T506" s="1"/>
      <c r="U506" s="1">
        <f>VLOOKUP(Tabelle1[[#This Row],[productid]],Tabelle2[#All],2,FALSE)</f>
        <v>26</v>
      </c>
    </row>
    <row r="507" spans="1:21" hidden="1">
      <c r="A507" t="s">
        <v>791</v>
      </c>
      <c r="B507">
        <v>3417.9</v>
      </c>
      <c r="C507">
        <v>297223</v>
      </c>
      <c r="D507" t="s">
        <v>916</v>
      </c>
      <c r="E507" t="s">
        <v>917</v>
      </c>
      <c r="F507">
        <v>18406</v>
      </c>
      <c r="G507">
        <v>1223708</v>
      </c>
      <c r="H507">
        <f t="shared" si="7"/>
        <v>29</v>
      </c>
      <c r="I507">
        <f t="array" ref="I507">MIN(IFERROR(FIND(IstNumbers,A507),""))</f>
        <v>20</v>
      </c>
      <c r="J507" s="1" t="str">
        <f>IF([first '# in title]&lt;[pos kw in title],MID([title],[pos kw in title]-6,6),#N/A)</f>
        <v xml:space="preserve">W (11 </v>
      </c>
      <c r="K507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07" s="1">
        <f>IFERROR(FIND("kW",[desc]),0)</f>
        <v>51</v>
      </c>
      <c r="M507">
        <f t="array" ref="M507">MIN(IFERROR(FIND(IstNumbers,E507),""))</f>
        <v>14</v>
      </c>
      <c r="N507" s="1" t="str">
        <f>IF([first '# in desc]&lt;[pos kw in desc],MID([desc],[pos kw in desc]-7,7))</f>
        <v xml:space="preserve">0-W 11 </v>
      </c>
      <c r="O507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507" s="1" t="str">
        <f>TRIM(IF([first '# in desc]&lt;[pos kw in desc],MID([desc],[pos kw in desc]-6,6),FALSE))</f>
        <v>-W 11</v>
      </c>
      <c r="Q507" s="1">
        <f>IF(LEN([manuell])=0,IFERROR([kw fine in title]*1,IFERROR(SUMPRODUCT(COUNTIF(IsDigits,MID([kw in desc],ROW($A$1:$A$150),1)))=LEN([kw in desc]),#N/A)),[manuell])</f>
        <v>11</v>
      </c>
      <c r="R507" s="1" t="e">
        <f>IF([pos kw in title]&gt;0,MID(J507,#REF!,4),IF([first '# in title]&gt;0,MID([title],[first '# in title],3),IF([first '# in title]&gt;0,MID([desc],#REF!,3),VLOOKUP([productid],$G$2:$R$1386,8))))</f>
        <v>#REF!</v>
      </c>
      <c r="S507" s="1" t="str">
        <f>IF([kw in desc]=[kw rough in title],[kw in desc]*1,IFERROR(LEFT([kw_dirty],3)*1,IFERROR(LEFT([kw_dirty],2)*1,"n.a.")))</f>
        <v>n.a.</v>
      </c>
      <c r="T507" s="1"/>
      <c r="U507" s="1">
        <f>VLOOKUP(Tabelle1[[#This Row],[productid]],Tabelle2[#All],2,FALSE)</f>
        <v>11</v>
      </c>
    </row>
    <row r="508" spans="1:21">
      <c r="A508" t="s">
        <v>839</v>
      </c>
      <c r="B508">
        <v>2315.1799999999998</v>
      </c>
      <c r="C508">
        <v>299105</v>
      </c>
      <c r="D508" t="s">
        <v>918</v>
      </c>
      <c r="E508" t="s">
        <v>919</v>
      </c>
      <c r="F508">
        <v>18406</v>
      </c>
      <c r="G508">
        <v>3093308</v>
      </c>
      <c r="H508">
        <f t="shared" si="7"/>
        <v>0</v>
      </c>
      <c r="I508">
        <f t="array" ref="I508">MIN(IFERROR(FIND(IstNumbers,A508),""))</f>
        <v>21</v>
      </c>
      <c r="J508" s="1" t="e">
        <f>IF([first '# in title]&lt;[pos kw in title],MID([title],[pos kw in title]-6,6),#N/A)</f>
        <v>#N/A</v>
      </c>
      <c r="K508" s="1" t="e">
        <f>IFERROR(MID(SUBSTITUTE([kw rough in title],",","."),FIND("(",[kw rough in title])+1,20),SUBSTITUTE(IFERROR(MID([kw rough in title],FIND(" ",[kw rough in title])+1,20),[kw rough in title]),",","."))</f>
        <v>#N/A</v>
      </c>
      <c r="L508" s="1">
        <f>IFERROR(FIND("kW",[desc]),0)</f>
        <v>0</v>
      </c>
      <c r="M508">
        <f t="array" ref="M508">MIN(IFERROR(FIND(IstNumbers,E508),""))</f>
        <v>21</v>
      </c>
      <c r="N508" s="1" t="b">
        <f>IF([first '# in desc]&lt;[pos kw in desc],MID([desc],[pos kw in desc]-7,7))</f>
        <v>0</v>
      </c>
      <c r="O5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8" s="1" t="str">
        <f>TRIM(IF([first '# in desc]&lt;[pos kw in desc],MID([desc],[pos kw in desc]-6,6),FALSE))</f>
        <v>FALSCH</v>
      </c>
      <c r="Q508" s="1" t="b">
        <f>IF(LEN([manuell])=0,IFERROR([kw fine in title]*1,IFERROR(SUMPRODUCT(COUNTIF(IsDigits,MID([kw in desc],ROW($A$1:$A$150),1)))=LEN([kw in desc]),#N/A)),[manuell])</f>
        <v>0</v>
      </c>
      <c r="R508" s="1" t="str">
        <f>IF([pos kw in title]&gt;0,MID(J508,#REF!,4),IF([first '# in title]&gt;0,MID([title],[first '# in title],3),IF([first '# in title]&gt;0,MID([desc],#REF!,3),VLOOKUP([productid],$G$2:$R$1386,8))))</f>
        <v>-20</v>
      </c>
      <c r="S508" s="1" t="e">
        <f>IF([kw in desc]=[kw rough in title],[kw in desc]*1,IFERROR(LEFT([kw_dirty],3)*1,IFERROR(LEFT([kw_dirty],2)*1,"n.a.")))</f>
        <v>#N/A</v>
      </c>
      <c r="T508" s="1"/>
      <c r="U508" s="1" t="e">
        <f>VLOOKUP(Tabelle1[[#This Row],[productid]],Tabelle2[#All],2,FALSE)</f>
        <v>#N/A</v>
      </c>
    </row>
    <row r="509" spans="1:21" hidden="1">
      <c r="A509" t="s">
        <v>816</v>
      </c>
      <c r="B509">
        <v>4581.8900000000003</v>
      </c>
      <c r="C509">
        <v>294528</v>
      </c>
      <c r="D509" t="s">
        <v>920</v>
      </c>
      <c r="E509" t="s">
        <v>921</v>
      </c>
      <c r="F509">
        <v>18406</v>
      </c>
      <c r="G509">
        <v>1064536</v>
      </c>
      <c r="H509">
        <f t="shared" si="7"/>
        <v>30</v>
      </c>
      <c r="I509">
        <f t="array" ref="I509">MIN(IFERROR(FIND(IstNumbers,A509),""))</f>
        <v>20</v>
      </c>
      <c r="J509" s="1" t="str">
        <f>IF([first '# in title]&lt;[pos kw in title],MID([title],[pos kw in title]-6,6),#N/A)</f>
        <v xml:space="preserve">F (19 </v>
      </c>
      <c r="K50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09" s="1">
        <f>IFERROR(FIND("kW",[desc]),0)</f>
        <v>28</v>
      </c>
      <c r="M509">
        <f t="array" ref="M509">MIN(IFERROR(FIND(IstNumbers,E509),""))</f>
        <v>19</v>
      </c>
      <c r="N509" s="1" t="str">
        <f>IF([first '# in desc]&lt;[pos kw in desc],MID([desc],[pos kw in desc]-7,7))</f>
        <v xml:space="preserve">3-F 19 </v>
      </c>
      <c r="O50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09" s="1" t="str">
        <f>TRIM(IF([first '# in desc]&lt;[pos kw in desc],MID([desc],[pos kw in desc]-6,6),FALSE))</f>
        <v>-F 19</v>
      </c>
      <c r="Q509" s="1">
        <f>IF(LEN([manuell])=0,IFERROR([kw fine in title]*1,IFERROR(SUMPRODUCT(COUNTIF(IsDigits,MID([kw in desc],ROW($A$1:$A$150),1)))=LEN([kw in desc]),#N/A)),[manuell])</f>
        <v>19</v>
      </c>
      <c r="R509" s="1" t="e">
        <f>IF([pos kw in title]&gt;0,MID(J509,#REF!,4),IF([first '# in title]&gt;0,MID([title],[first '# in title],3),IF([first '# in title]&gt;0,MID([desc],#REF!,3),VLOOKUP([productid],$G$2:$R$1386,8))))</f>
        <v>#REF!</v>
      </c>
      <c r="S509" s="1" t="str">
        <f>IF([kw in desc]=[kw rough in title],[kw in desc]*1,IFERROR(LEFT([kw_dirty],3)*1,IFERROR(LEFT([kw_dirty],2)*1,"n.a.")))</f>
        <v>n.a.</v>
      </c>
      <c r="T509" s="1"/>
      <c r="U509" s="1">
        <f>VLOOKUP(Tabelle1[[#This Row],[productid]],Tabelle2[#All],2,FALSE)</f>
        <v>19</v>
      </c>
    </row>
    <row r="510" spans="1:21" hidden="1">
      <c r="A510" t="s">
        <v>712</v>
      </c>
      <c r="B510">
        <v>2805.5</v>
      </c>
      <c r="C510">
        <v>276812</v>
      </c>
      <c r="D510" t="s">
        <v>922</v>
      </c>
      <c r="E510" t="s">
        <v>923</v>
      </c>
      <c r="F510">
        <v>18406</v>
      </c>
      <c r="G510">
        <v>1098709</v>
      </c>
      <c r="H510">
        <f t="shared" si="7"/>
        <v>14</v>
      </c>
      <c r="I510">
        <f t="array" ref="I510">MIN(IFERROR(FIND(IstNumbers,A510),""))</f>
        <v>11</v>
      </c>
      <c r="J510" s="1" t="str">
        <f>IF([first '# in title]&lt;[pos kw in title],MID([title],[pos kw in title]-6,6),#N/A)</f>
        <v xml:space="preserve">nn 26 </v>
      </c>
      <c r="K51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10" s="1">
        <f>IFERROR(FIND("kW",[desc]),0)</f>
        <v>70</v>
      </c>
      <c r="M510">
        <f t="array" ref="M510">MIN(IFERROR(FIND(IstNumbers,E510),""))</f>
        <v>30</v>
      </c>
      <c r="N510" s="1" t="str">
        <f>IF([first '# in desc]&lt;[pos kw in desc],MID([desc],[pos kw in desc]-7,7))</f>
        <v xml:space="preserve">- 26,0 </v>
      </c>
      <c r="O510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510" s="1" t="str">
        <f>TRIM(IF([first '# in desc]&lt;[pos kw in desc],MID([desc],[pos kw in desc]-6,6),FALSE))</f>
        <v>26,0</v>
      </c>
      <c r="Q510" s="1">
        <f>IF(LEN([manuell])=0,IFERROR([kw fine in title]*1,IFERROR(SUMPRODUCT(COUNTIF(IsDigits,MID([kw in desc],ROW($A$1:$A$150),1)))=LEN([kw in desc]),#N/A)),[manuell])</f>
        <v>26</v>
      </c>
      <c r="R510" s="1" t="e">
        <f>IF([pos kw in title]&gt;0,MID(J510,#REF!,4),IF([first '# in title]&gt;0,MID([title],[first '# in title],3),IF([first '# in title]&gt;0,MID([desc],#REF!,3),VLOOKUP([productid],$G$2:$R$1386,8))))</f>
        <v>#REF!</v>
      </c>
      <c r="S510" s="1" t="str">
        <f>IF([kw in desc]=[kw rough in title],[kw in desc]*1,IFERROR(LEFT([kw_dirty],3)*1,IFERROR(LEFT([kw_dirty],2)*1,"n.a.")))</f>
        <v>n.a.</v>
      </c>
      <c r="T510" s="1"/>
      <c r="U510" s="1">
        <f>VLOOKUP(Tabelle1[[#This Row],[productid]],Tabelle2[#All],2,FALSE)</f>
        <v>26</v>
      </c>
    </row>
    <row r="511" spans="1:21" hidden="1">
      <c r="A511" t="s">
        <v>679</v>
      </c>
      <c r="B511">
        <v>3299.8</v>
      </c>
      <c r="C511">
        <v>294528</v>
      </c>
      <c r="D511" t="s">
        <v>924</v>
      </c>
      <c r="E511" t="s">
        <v>925</v>
      </c>
      <c r="F511">
        <v>18406</v>
      </c>
      <c r="G511">
        <v>3131289</v>
      </c>
      <c r="H511">
        <f t="shared" si="7"/>
        <v>30</v>
      </c>
      <c r="I511">
        <f t="array" ref="I511">MIN(IFERROR(FIND(IstNumbers,A511),""))</f>
        <v>20</v>
      </c>
      <c r="J511" s="1" t="str">
        <f>IF([first '# in title]&lt;[pos kw in title],MID([title],[pos kw in title]-6,6),#N/A)</f>
        <v xml:space="preserve">F (13 </v>
      </c>
      <c r="K511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511" s="1">
        <f>IFERROR(FIND("kW",[desc]),0)</f>
        <v>0</v>
      </c>
      <c r="M511">
        <f t="array" ref="M511">MIN(IFERROR(FIND(IstNumbers,E511),""))</f>
        <v>19</v>
      </c>
      <c r="N511" s="1" t="b">
        <f>IF([first '# in desc]&lt;[pos kw in desc],MID([desc],[pos kw in desc]-7,7))</f>
        <v>0</v>
      </c>
      <c r="O5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1" s="1" t="str">
        <f>TRIM(IF([first '# in desc]&lt;[pos kw in desc],MID([desc],[pos kw in desc]-6,6),FALSE))</f>
        <v>FALSCH</v>
      </c>
      <c r="Q511" s="1">
        <f>IF(LEN([manuell])=0,IFERROR([kw fine in title]*1,IFERROR(SUMPRODUCT(COUNTIF(IsDigits,MID([kw in desc],ROW($A$1:$A$150),1)))=LEN([kw in desc]),#N/A)),[manuell])</f>
        <v>13</v>
      </c>
      <c r="R511" s="1" t="e">
        <f>IF([pos kw in title]&gt;0,MID(J511,#REF!,4),IF([first '# in title]&gt;0,MID([title],[first '# in title],3),IF([first '# in title]&gt;0,MID([desc],#REF!,3),VLOOKUP([productid],$G$2:$R$1386,8))))</f>
        <v>#REF!</v>
      </c>
      <c r="S511" s="1" t="str">
        <f>IF([kw in desc]=[kw rough in title],[kw in desc]*1,IFERROR(LEFT([kw_dirty],3)*1,IFERROR(LEFT([kw_dirty],2)*1,"n.a.")))</f>
        <v>n.a.</v>
      </c>
      <c r="T511" s="1"/>
      <c r="U511" s="1">
        <f>VLOOKUP(Tabelle1[[#This Row],[productid]],Tabelle2[#All],2,FALSE)</f>
        <v>13</v>
      </c>
    </row>
    <row r="512" spans="1:21" hidden="1">
      <c r="A512" t="s">
        <v>696</v>
      </c>
      <c r="B512">
        <v>2430</v>
      </c>
      <c r="C512">
        <v>289859</v>
      </c>
      <c r="D512" t="s">
        <v>926</v>
      </c>
      <c r="E512" t="s">
        <v>927</v>
      </c>
      <c r="F512">
        <v>18406</v>
      </c>
      <c r="G512">
        <v>1217855</v>
      </c>
      <c r="H512">
        <f t="shared" si="7"/>
        <v>0</v>
      </c>
      <c r="I512">
        <f t="array" ref="I512">MIN(IFERROR(FIND(IstNumbers,A512),""))</f>
        <v>14</v>
      </c>
      <c r="J512" s="1" t="e">
        <f>IF([first '# in title]&lt;[pos kw in title],MID([title],[pos kw in title]-6,6),#N/A)</f>
        <v>#N/A</v>
      </c>
      <c r="K512" s="1" t="e">
        <f>IFERROR(MID(SUBSTITUTE([kw rough in title],",","."),FIND("(",[kw rough in title])+1,20),SUBSTITUTE(IFERROR(MID([kw rough in title],FIND(" ",[kw rough in title])+1,20),[kw rough in title]),",","."))</f>
        <v>#N/A</v>
      </c>
      <c r="L512" s="1">
        <f>IFERROR(FIND("kW",[desc]),0)</f>
        <v>71</v>
      </c>
      <c r="M512">
        <f t="array" ref="M512">MIN(IFERROR(FIND(IstNumbers,E512),""))</f>
        <v>29</v>
      </c>
      <c r="N512" s="1" t="str">
        <f>IF([first '# in desc]&lt;[pos kw in desc],MID([desc],[pos kw in desc]-7,7))</f>
        <v xml:space="preserve">­me 28 </v>
      </c>
      <c r="O51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512" s="1" t="str">
        <f>TRIM(IF([first '# in desc]&lt;[pos kw in desc],MID([desc],[pos kw in desc]-6,6),FALSE))</f>
        <v>me 28</v>
      </c>
      <c r="Q512" s="1" t="b">
        <f>IF(LEN([manuell])=0,IFERROR([kw fine in title]*1,IFERROR(SUMPRODUCT(COUNTIF(IsDigits,MID([kw in desc],ROW($A$1:$A$150),1)))=LEN([kw in desc]),#N/A)),[manuell])</f>
        <v>0</v>
      </c>
      <c r="R512" s="1" t="str">
        <f>IF([pos kw in title]&gt;0,MID(J512,#REF!,4),IF([first '# in title]&gt;0,MID([title],[first '# in title],3),IF([first '# in title]&gt;0,MID([desc],#REF!,3),VLOOKUP([productid],$G$2:$R$1386,8))))</f>
        <v xml:space="preserve">28 </v>
      </c>
      <c r="S512" s="1" t="e">
        <f>IF([kw in desc]=[kw rough in title],[kw in desc]*1,IFERROR(LEFT([kw_dirty],3)*1,IFERROR(LEFT([kw_dirty],2)*1,"n.a.")))</f>
        <v>#N/A</v>
      </c>
      <c r="T512" s="1"/>
      <c r="U512" s="1">
        <f>VLOOKUP(Tabelle1[[#This Row],[productid]],Tabelle2[#All],2,FALSE)</f>
        <v>28</v>
      </c>
    </row>
    <row r="513" spans="1:21">
      <c r="A513" t="s">
        <v>666</v>
      </c>
      <c r="B513">
        <v>2240</v>
      </c>
      <c r="C513">
        <v>289859</v>
      </c>
      <c r="D513" t="s">
        <v>928</v>
      </c>
      <c r="E513" t="s">
        <v>929</v>
      </c>
      <c r="F513">
        <v>18406</v>
      </c>
      <c r="G513">
        <v>2286143</v>
      </c>
      <c r="H513">
        <f t="shared" si="7"/>
        <v>0</v>
      </c>
      <c r="I513">
        <f t="array" ref="I513">MIN(IFERROR(FIND(IstNumbers,A513),""))</f>
        <v>29</v>
      </c>
      <c r="J513" s="1" t="e">
        <f>IF([first '# in title]&lt;[pos kw in title],MID([title],[pos kw in title]-6,6),#N/A)</f>
        <v>#N/A</v>
      </c>
      <c r="K513" s="1" t="e">
        <f>IFERROR(MID(SUBSTITUTE([kw rough in title],",","."),FIND("(",[kw rough in title])+1,20),SUBSTITUTE(IFERROR(MID([kw rough in title],FIND(" ",[kw rough in title])+1,20),[kw rough in title]),",","."))</f>
        <v>#N/A</v>
      </c>
      <c r="L513" s="1">
        <f>IFERROR(FIND("kW",[desc]),0)</f>
        <v>0</v>
      </c>
      <c r="M513">
        <f t="array" ref="M513">MIN(IFERROR(FIND(IstNumbers,E513),""))</f>
        <v>33</v>
      </c>
      <c r="N513" s="1" t="b">
        <f>IF([first '# in desc]&lt;[pos kw in desc],MID([desc],[pos kw in desc]-7,7))</f>
        <v>0</v>
      </c>
      <c r="O5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3" s="1" t="str">
        <f>TRIM(IF([first '# in desc]&lt;[pos kw in desc],MID([desc],[pos kw in desc]-6,6),FALSE))</f>
        <v>FALSCH</v>
      </c>
      <c r="Q513" s="1" t="b">
        <f>IF(LEN([manuell])=0,IFERROR([kw fine in title]*1,IFERROR(SUMPRODUCT(COUNTIF(IsDigits,MID([kw in desc],ROW($A$1:$A$150),1)))=LEN([kw in desc]),#N/A)),[manuell])</f>
        <v>0</v>
      </c>
      <c r="R513" s="1" t="str">
        <f>IF([pos kw in title]&gt;0,MID(J513,#REF!,4),IF([first '# in title]&gt;0,MID([title],[first '# in title],3),IF([first '# in title]&gt;0,MID([desc],#REF!,3),VLOOKUP([productid],$G$2:$R$1386,8))))</f>
        <v>146</v>
      </c>
      <c r="S513" s="1" t="e">
        <f>IF([kw in desc]=[kw rough in title],[kw in desc]*1,IFERROR(LEFT([kw_dirty],3)*1,IFERROR(LEFT([kw_dirty],2)*1,"n.a.")))</f>
        <v>#N/A</v>
      </c>
      <c r="T513" s="1"/>
      <c r="U513" s="1" t="e">
        <f>VLOOKUP(Tabelle1[[#This Row],[productid]],Tabelle2[#All],2,FALSE)</f>
        <v>#N/A</v>
      </c>
    </row>
    <row r="514" spans="1:21" hidden="1">
      <c r="A514" t="s">
        <v>10367</v>
      </c>
      <c r="B514">
        <v>2855</v>
      </c>
      <c r="C514">
        <v>9701</v>
      </c>
      <c r="D514" t="s">
        <v>930</v>
      </c>
      <c r="E514" t="s">
        <v>9</v>
      </c>
      <c r="F514">
        <v>18406</v>
      </c>
      <c r="G514">
        <v>4398669</v>
      </c>
      <c r="H514">
        <f t="shared" si="7"/>
        <v>43</v>
      </c>
      <c r="I514">
        <f t="array" ref="I514">MIN(IFERROR(FIND(IstNumbers,A514),""))</f>
        <v>25</v>
      </c>
      <c r="J514" s="1" t="str">
        <f>IF([first '# in title]&lt;[pos kw in title],MID([title],[pos kw in title]-6,6),#N/A)</f>
        <v xml:space="preserve">(14,7 </v>
      </c>
      <c r="K514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514" s="1">
        <f>IFERROR(FIND("kW",[desc]),0)</f>
        <v>0</v>
      </c>
      <c r="M514">
        <f t="array" ref="M514">MIN(IFERROR(FIND(IstNumbers,E514),""))</f>
        <v>0</v>
      </c>
      <c r="N514" s="1" t="b">
        <f>IF([first '# in desc]&lt;[pos kw in desc],MID([desc],[pos kw in desc]-7,7))</f>
        <v>0</v>
      </c>
      <c r="O5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" s="1" t="str">
        <f>TRIM(IF([first '# in desc]&lt;[pos kw in desc],MID([desc],[pos kw in desc]-6,6),FALSE))</f>
        <v>FALSCH</v>
      </c>
      <c r="Q514" s="1">
        <f>IF(LEN([manuell])=0,IFERROR([kw fine in title]*1,IFERROR(SUMPRODUCT(COUNTIF(IsDigits,MID([kw in desc],ROW($A$1:$A$150),1)))=LEN([kw in desc]),#N/A)),[manuell])</f>
        <v>14.7</v>
      </c>
      <c r="R514" s="1" t="e">
        <f>IF([pos kw in title]&gt;0,MID(J514,#REF!,4),IF([first '# in title]&gt;0,MID([title],[first '# in title],3),IF([first '# in title]&gt;0,MID([desc],#REF!,3),VLOOKUP([productid],$G$2:$R$1386,8))))</f>
        <v>#REF!</v>
      </c>
      <c r="S514" s="1" t="str">
        <f>IF([kw in desc]=[kw rough in title],[kw in desc]*1,IFERROR(LEFT([kw_dirty],3)*1,IFERROR(LEFT([kw_dirty],2)*1,"n.a.")))</f>
        <v>n.a.</v>
      </c>
      <c r="T514" s="1"/>
      <c r="U514" s="1">
        <f>VLOOKUP(Tabelle1[[#This Row],[productid]],Tabelle2[#All],2,FALSE)</f>
        <v>14.7</v>
      </c>
    </row>
    <row r="515" spans="1:21" hidden="1">
      <c r="A515" t="s">
        <v>10368</v>
      </c>
      <c r="B515">
        <v>2647</v>
      </c>
      <c r="C515">
        <v>9701</v>
      </c>
      <c r="D515" t="s">
        <v>931</v>
      </c>
      <c r="E515" t="s">
        <v>9</v>
      </c>
      <c r="F515">
        <v>18406</v>
      </c>
      <c r="G515">
        <v>4398655</v>
      </c>
      <c r="H515">
        <f t="shared" si="7"/>
        <v>42</v>
      </c>
      <c r="I515">
        <f t="array" ref="I515">MIN(IFERROR(FIND(IstNumbers,A515),""))</f>
        <v>25</v>
      </c>
      <c r="J515" s="1" t="str">
        <f>IF([first '# in title]&lt;[pos kw in title],MID([title],[pos kw in title]-6,6),#N/A)</f>
        <v xml:space="preserve">(20,8 </v>
      </c>
      <c r="K515" s="1" t="str">
        <f>IFERROR(MID(SUBSTITUTE([kw rough in title],",","."),FIND("(",[kw rough in title])+1,20),SUBSTITUTE(IFERROR(MID([kw rough in title],FIND(" ",[kw rough in title])+1,20),[kw rough in title]),",","."))</f>
        <v xml:space="preserve">20.8 </v>
      </c>
      <c r="L515" s="1">
        <f>IFERROR(FIND("kW",[desc]),0)</f>
        <v>0</v>
      </c>
      <c r="M515">
        <f t="array" ref="M515">MIN(IFERROR(FIND(IstNumbers,E515),""))</f>
        <v>0</v>
      </c>
      <c r="N515" s="1" t="b">
        <f>IF([first '# in desc]&lt;[pos kw in desc],MID([desc],[pos kw in desc]-7,7))</f>
        <v>0</v>
      </c>
      <c r="O5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5" s="1" t="str">
        <f>TRIM(IF([first '# in desc]&lt;[pos kw in desc],MID([desc],[pos kw in desc]-6,6),FALSE))</f>
        <v>FALSCH</v>
      </c>
      <c r="Q515" s="1">
        <f>IF(LEN([manuell])=0,IFERROR([kw fine in title]*1,IFERROR(SUMPRODUCT(COUNTIF(IsDigits,MID([kw in desc],ROW($A$1:$A$150),1)))=LEN([kw in desc]),#N/A)),[manuell])</f>
        <v>20.8</v>
      </c>
      <c r="R515" s="1" t="e">
        <f>IF([pos kw in title]&gt;0,MID(J515,#REF!,4),IF([first '# in title]&gt;0,MID([title],[first '# in title],3),IF([first '# in title]&gt;0,MID([desc],#REF!,3),VLOOKUP([productid],$G$2:$R$1386,8))))</f>
        <v>#REF!</v>
      </c>
      <c r="S515" s="1" t="str">
        <f>IF([kw in desc]=[kw rough in title],[kw in desc]*1,IFERROR(LEFT([kw_dirty],3)*1,IFERROR(LEFT([kw_dirty],2)*1,"n.a.")))</f>
        <v>n.a.</v>
      </c>
      <c r="T515" s="1"/>
      <c r="U515" s="1">
        <f>VLOOKUP(Tabelle1[[#This Row],[productid]],Tabelle2[#All],2,FALSE)</f>
        <v>20.8</v>
      </c>
    </row>
    <row r="516" spans="1:21" hidden="1">
      <c r="A516" t="s">
        <v>853</v>
      </c>
      <c r="B516">
        <v>2875</v>
      </c>
      <c r="C516">
        <v>289859</v>
      </c>
      <c r="D516" t="s">
        <v>932</v>
      </c>
      <c r="E516" t="s">
        <v>933</v>
      </c>
      <c r="F516">
        <v>18406</v>
      </c>
      <c r="G516">
        <v>1750863</v>
      </c>
      <c r="H516">
        <f t="shared" ref="H516:H579" si="8">IFERROR(FIND("kW",A516),0)</f>
        <v>40</v>
      </c>
      <c r="I516">
        <f t="array" ref="I516">MIN(IFERROR(FIND(IstNumbers,A516),""))</f>
        <v>29</v>
      </c>
      <c r="J516" s="1" t="str">
        <f>IF([first '# in title]&lt;[pos kw in title],MID([title],[pos kw in title]-6,6),#N/A)</f>
        <v xml:space="preserve">A (42 </v>
      </c>
      <c r="K51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6" s="1">
        <f>IFERROR(FIND("kW",[desc]),0)</f>
        <v>70</v>
      </c>
      <c r="M516">
        <f t="array" ref="M516">MIN(IFERROR(FIND(IstNumbers,E516),""))</f>
        <v>34</v>
      </c>
      <c r="N516" s="1" t="str">
        <f>IF([first '# in desc]&lt;[pos kw in desc],MID([desc],[pos kw in desc]-7,7))</f>
        <v xml:space="preserve">­me 42 </v>
      </c>
      <c r="O5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6" s="1" t="str">
        <f>TRIM(IF([first '# in desc]&lt;[pos kw in desc],MID([desc],[pos kw in desc]-6,6),FALSE))</f>
        <v>me 42</v>
      </c>
      <c r="Q516" s="1">
        <f>IF(LEN([manuell])=0,IFERROR([kw fine in title]*1,IFERROR(SUMPRODUCT(COUNTIF(IsDigits,MID([kw in desc],ROW($A$1:$A$150),1)))=LEN([kw in desc]),#N/A)),[manuell])</f>
        <v>42</v>
      </c>
      <c r="R516" s="1" t="e">
        <f>IF([pos kw in title]&gt;0,MID(J516,#REF!,4),IF([first '# in title]&gt;0,MID([title],[first '# in title],3),IF([first '# in title]&gt;0,MID([desc],#REF!,3),VLOOKUP([productid],$G$2:$R$1386,8))))</f>
        <v>#REF!</v>
      </c>
      <c r="S516" s="1" t="str">
        <f>IF([kw in desc]=[kw rough in title],[kw in desc]*1,IFERROR(LEFT([kw_dirty],3)*1,IFERROR(LEFT([kw_dirty],2)*1,"n.a.")))</f>
        <v>n.a.</v>
      </c>
      <c r="T516" s="1"/>
      <c r="U516" s="1">
        <f>VLOOKUP(Tabelle1[[#This Row],[productid]],Tabelle2[#All],2,FALSE)</f>
        <v>42</v>
      </c>
    </row>
    <row r="517" spans="1:21" hidden="1">
      <c r="A517" t="s">
        <v>811</v>
      </c>
      <c r="B517">
        <v>3434.02</v>
      </c>
      <c r="C517">
        <v>297223</v>
      </c>
      <c r="D517" t="s">
        <v>934</v>
      </c>
      <c r="E517" t="s">
        <v>935</v>
      </c>
      <c r="F517">
        <v>18406</v>
      </c>
      <c r="G517">
        <v>1223680</v>
      </c>
      <c r="H517">
        <f t="shared" si="8"/>
        <v>30</v>
      </c>
      <c r="I517">
        <f t="array" ref="I517">MIN(IFERROR(FIND(IstNumbers,A517),""))</f>
        <v>20</v>
      </c>
      <c r="J517" s="1" t="str">
        <f>IF([first '# in title]&lt;[pos kw in title],MID([title],[pos kw in title]-6,6),#N/A)</f>
        <v xml:space="preserve">W (26 </v>
      </c>
      <c r="K51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17" s="1">
        <f>IFERROR(FIND("kW",[desc]),0)</f>
        <v>51</v>
      </c>
      <c r="M517">
        <f t="array" ref="M517">MIN(IFERROR(FIND(IstNumbers,E517),""))</f>
        <v>14</v>
      </c>
      <c r="N517" s="1" t="str">
        <f>IF([first '# in desc]&lt;[pos kw in desc],MID([desc],[pos kw in desc]-7,7))</f>
        <v xml:space="preserve">0-W 26 </v>
      </c>
      <c r="O51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17" s="1" t="str">
        <f>TRIM(IF([first '# in desc]&lt;[pos kw in desc],MID([desc],[pos kw in desc]-6,6),FALSE))</f>
        <v>-W 26</v>
      </c>
      <c r="Q517" s="1">
        <f>IF(LEN([manuell])=0,IFERROR([kw fine in title]*1,IFERROR(SUMPRODUCT(COUNTIF(IsDigits,MID([kw in desc],ROW($A$1:$A$150),1)))=LEN([kw in desc]),#N/A)),[manuell])</f>
        <v>26</v>
      </c>
      <c r="R517" s="1" t="e">
        <f>IF([pos kw in title]&gt;0,MID(J517,#REF!,4),IF([first '# in title]&gt;0,MID([title],[first '# in title],3),IF([first '# in title]&gt;0,MID([desc],#REF!,3),VLOOKUP([productid],$G$2:$R$1386,8))))</f>
        <v>#REF!</v>
      </c>
      <c r="S517" s="1" t="str">
        <f>IF([kw in desc]=[kw rough in title],[kw in desc]*1,IFERROR(LEFT([kw_dirty],3)*1,IFERROR(LEFT([kw_dirty],2)*1,"n.a.")))</f>
        <v>n.a.</v>
      </c>
      <c r="T517" s="1"/>
      <c r="U517" s="1">
        <f>VLOOKUP(Tabelle1[[#This Row],[productid]],Tabelle2[#All],2,FALSE)</f>
        <v>26</v>
      </c>
    </row>
    <row r="518" spans="1:21" hidden="1">
      <c r="A518" t="s">
        <v>791</v>
      </c>
      <c r="B518">
        <v>3466</v>
      </c>
      <c r="C518">
        <v>223861</v>
      </c>
      <c r="D518" t="s">
        <v>936</v>
      </c>
      <c r="E518" t="s">
        <v>937</v>
      </c>
      <c r="F518">
        <v>18406</v>
      </c>
      <c r="G518">
        <v>1223708</v>
      </c>
      <c r="H518">
        <f t="shared" si="8"/>
        <v>29</v>
      </c>
      <c r="I518">
        <f t="array" ref="I518">MIN(IFERROR(FIND(IstNumbers,A518),""))</f>
        <v>20</v>
      </c>
      <c r="J518" s="1" t="str">
        <f>IF([first '# in title]&lt;[pos kw in title],MID([title],[pos kw in title]-6,6),#N/A)</f>
        <v xml:space="preserve">W (11 </v>
      </c>
      <c r="K518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18" s="1">
        <f>IFERROR(FIND("kW",[desc]),0)</f>
        <v>60</v>
      </c>
      <c r="M518">
        <f t="array" ref="M518">MIN(IFERROR(FIND(IstNumbers,E518),""))</f>
        <v>47</v>
      </c>
      <c r="N518" s="1" t="str">
        <f>IF([first '# in desc]&lt;[pos kw in desc],MID([desc],[pos kw in desc]-7,7))</f>
        <v xml:space="preserve">1,9-11 </v>
      </c>
      <c r="O5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8" s="1" t="str">
        <f>TRIM(IF([first '# in desc]&lt;[pos kw in desc],MID([desc],[pos kw in desc]-6,6),FALSE))</f>
        <v>,9-11</v>
      </c>
      <c r="Q518" s="1">
        <f>IF(LEN([manuell])=0,IFERROR([kw fine in title]*1,IFERROR(SUMPRODUCT(COUNTIF(IsDigits,MID([kw in desc],ROW($A$1:$A$150),1)))=LEN([kw in desc]),#N/A)),[manuell])</f>
        <v>11</v>
      </c>
      <c r="R518" s="1" t="e">
        <f>IF([pos kw in title]&gt;0,MID(J518,#REF!,4),IF([first '# in title]&gt;0,MID([title],[first '# in title],3),IF([first '# in title]&gt;0,MID([desc],#REF!,3),VLOOKUP([productid],$G$2:$R$1386,8))))</f>
        <v>#REF!</v>
      </c>
      <c r="S518" s="1" t="str">
        <f>IF([kw in desc]=[kw rough in title],[kw in desc]*1,IFERROR(LEFT([kw_dirty],3)*1,IFERROR(LEFT([kw_dirty],2)*1,"n.a.")))</f>
        <v>n.a.</v>
      </c>
      <c r="T518" s="1"/>
      <c r="U518" s="1">
        <f>VLOOKUP(Tabelle1[[#This Row],[productid]],Tabelle2[#All],2,FALSE)</f>
        <v>11</v>
      </c>
    </row>
    <row r="519" spans="1:21">
      <c r="A519" t="s">
        <v>839</v>
      </c>
      <c r="B519">
        <v>2332.5300000000002</v>
      </c>
      <c r="C519">
        <v>276812</v>
      </c>
      <c r="D519" t="s">
        <v>938</v>
      </c>
      <c r="E519" t="s">
        <v>939</v>
      </c>
      <c r="F519">
        <v>18406</v>
      </c>
      <c r="G519">
        <v>3093308</v>
      </c>
      <c r="H519">
        <f t="shared" si="8"/>
        <v>0</v>
      </c>
      <c r="I519">
        <f t="array" ref="I519">MIN(IFERROR(FIND(IstNumbers,A519),""))</f>
        <v>21</v>
      </c>
      <c r="J519" s="1" t="e">
        <f>IF([first '# in title]&lt;[pos kw in title],MID([title],[pos kw in title]-6,6),#N/A)</f>
        <v>#N/A</v>
      </c>
      <c r="K519" s="1" t="e">
        <f>IFERROR(MID(SUBSTITUTE([kw rough in title],",","."),FIND("(",[kw rough in title])+1,20),SUBSTITUTE(IFERROR(MID([kw rough in title],FIND(" ",[kw rough in title])+1,20),[kw rough in title]),",","."))</f>
        <v>#N/A</v>
      </c>
      <c r="L519" s="1">
        <f>IFERROR(FIND("kW",[desc]),0)</f>
        <v>0</v>
      </c>
      <c r="M519">
        <f t="array" ref="M519">MIN(IFERROR(FIND(IstNumbers,E519),""))</f>
        <v>36</v>
      </c>
      <c r="N519" s="1" t="b">
        <f>IF([first '# in desc]&lt;[pos kw in desc],MID([desc],[pos kw in desc]-7,7))</f>
        <v>0</v>
      </c>
      <c r="O5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9" s="1" t="str">
        <f>TRIM(IF([first '# in desc]&lt;[pos kw in desc],MID([desc],[pos kw in desc]-6,6),FALSE))</f>
        <v>FALSCH</v>
      </c>
      <c r="Q519" s="1" t="b">
        <f>IF(LEN([manuell])=0,IFERROR([kw fine in title]*1,IFERROR(SUMPRODUCT(COUNTIF(IsDigits,MID([kw in desc],ROW($A$1:$A$150),1)))=LEN([kw in desc]),#N/A)),[manuell])</f>
        <v>0</v>
      </c>
      <c r="R519" s="1" t="str">
        <f>IF([pos kw in title]&gt;0,MID(J519,#REF!,4),IF([first '# in title]&gt;0,MID([title],[first '# in title],3),IF([first '# in title]&gt;0,MID([desc],#REF!,3),VLOOKUP([productid],$G$2:$R$1386,8))))</f>
        <v>-20</v>
      </c>
      <c r="S519" s="1" t="e">
        <f>IF([kw in desc]=[kw rough in title],[kw in desc]*1,IFERROR(LEFT([kw_dirty],3)*1,IFERROR(LEFT([kw_dirty],2)*1,"n.a.")))</f>
        <v>#N/A</v>
      </c>
      <c r="T519" s="1"/>
      <c r="U519" s="1" t="e">
        <f>VLOOKUP(Tabelle1[[#This Row],[productid]],Tabelle2[#All],2,FALSE)</f>
        <v>#N/A</v>
      </c>
    </row>
    <row r="520" spans="1:21" hidden="1">
      <c r="A520" t="s">
        <v>816</v>
      </c>
      <c r="B520">
        <v>4615</v>
      </c>
      <c r="C520">
        <v>288366</v>
      </c>
      <c r="D520" t="s">
        <v>940</v>
      </c>
      <c r="E520" t="s">
        <v>941</v>
      </c>
      <c r="F520">
        <v>18406</v>
      </c>
      <c r="G520">
        <v>1064536</v>
      </c>
      <c r="H520">
        <f t="shared" si="8"/>
        <v>30</v>
      </c>
      <c r="I520">
        <f t="array" ref="I520">MIN(IFERROR(FIND(IstNumbers,A520),""))</f>
        <v>20</v>
      </c>
      <c r="J520" s="1" t="str">
        <f>IF([first '# in title]&lt;[pos kw in title],MID([title],[pos kw in title]-6,6),#N/A)</f>
        <v xml:space="preserve">F (19 </v>
      </c>
      <c r="K52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20" s="1">
        <f>IFERROR(FIND("kW",[desc]),0)</f>
        <v>85</v>
      </c>
      <c r="M520">
        <f t="array" ref="M520">MIN(IFERROR(FIND(IstNumbers,E520),""))</f>
        <v>24</v>
      </c>
      <c r="N520" s="1" t="str">
        <f>IF([first '# in desc]&lt;[pos kw in desc],MID([desc],[pos kw in desc]-7,7))</f>
        <v xml:space="preserve">- 19,0 </v>
      </c>
      <c r="O520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520" s="1" t="str">
        <f>TRIM(IF([first '# in desc]&lt;[pos kw in desc],MID([desc],[pos kw in desc]-6,6),FALSE))</f>
        <v>19,0</v>
      </c>
      <c r="Q520" s="1">
        <f>IF(LEN([manuell])=0,IFERROR([kw fine in title]*1,IFERROR(SUMPRODUCT(COUNTIF(IsDigits,MID([kw in desc],ROW($A$1:$A$150),1)))=LEN([kw in desc]),#N/A)),[manuell])</f>
        <v>19</v>
      </c>
      <c r="R520" s="1" t="e">
        <f>IF([pos kw in title]&gt;0,MID(J520,#REF!,4),IF([first '# in title]&gt;0,MID([title],[first '# in title],3),IF([first '# in title]&gt;0,MID([desc],#REF!,3),VLOOKUP([productid],$G$2:$R$1386,8))))</f>
        <v>#REF!</v>
      </c>
      <c r="S520" s="1" t="str">
        <f>IF([kw in desc]=[kw rough in title],[kw in desc]*1,IFERROR(LEFT([kw_dirty],3)*1,IFERROR(LEFT([kw_dirty],2)*1,"n.a.")))</f>
        <v>n.a.</v>
      </c>
      <c r="T520" s="1"/>
      <c r="U520" s="1">
        <f>VLOOKUP(Tabelle1[[#This Row],[productid]],Tabelle2[#All],2,FALSE)</f>
        <v>19</v>
      </c>
    </row>
    <row r="521" spans="1:21" hidden="1">
      <c r="A521" t="s">
        <v>712</v>
      </c>
      <c r="B521">
        <v>2815</v>
      </c>
      <c r="C521">
        <v>289859</v>
      </c>
      <c r="D521" t="s">
        <v>942</v>
      </c>
      <c r="E521" t="s">
        <v>943</v>
      </c>
      <c r="F521">
        <v>18406</v>
      </c>
      <c r="G521">
        <v>1098709</v>
      </c>
      <c r="H521">
        <f t="shared" si="8"/>
        <v>14</v>
      </c>
      <c r="I521">
        <f t="array" ref="I521">MIN(IFERROR(FIND(IstNumbers,A521),""))</f>
        <v>11</v>
      </c>
      <c r="J521" s="1" t="str">
        <f>IF([first '# in title]&lt;[pos kw in title],MID([title],[pos kw in title]-6,6),#N/A)</f>
        <v xml:space="preserve">nn 26 </v>
      </c>
      <c r="K521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21" s="1">
        <f>IFERROR(FIND("kW",[desc]),0)</f>
        <v>45</v>
      </c>
      <c r="M521">
        <f t="array" ref="M521">MIN(IFERROR(FIND(IstNumbers,E521),""))</f>
        <v>24</v>
      </c>
      <c r="N521" s="1" t="str">
        <f>IF([first '# in desc]&lt;[pos kw in desc],MID([desc],[pos kw in desc]-7,7))</f>
        <v xml:space="preserve">me, 26 </v>
      </c>
      <c r="O521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21" s="1" t="str">
        <f>TRIM(IF([first '# in desc]&lt;[pos kw in desc],MID([desc],[pos kw in desc]-6,6),FALSE))</f>
        <v>e, 26</v>
      </c>
      <c r="Q521" s="1">
        <f>IF(LEN([manuell])=0,IFERROR([kw fine in title]*1,IFERROR(SUMPRODUCT(COUNTIF(IsDigits,MID([kw in desc],ROW($A$1:$A$150),1)))=LEN([kw in desc]),#N/A)),[manuell])</f>
        <v>26</v>
      </c>
      <c r="R521" s="1" t="e">
        <f>IF([pos kw in title]&gt;0,MID(J521,#REF!,4),IF([first '# in title]&gt;0,MID([title],[first '# in title],3),IF([first '# in title]&gt;0,MID([desc],#REF!,3),VLOOKUP([productid],$G$2:$R$1386,8))))</f>
        <v>#REF!</v>
      </c>
      <c r="S521" s="1" t="str">
        <f>IF([kw in desc]=[kw rough in title],[kw in desc]*1,IFERROR(LEFT([kw_dirty],3)*1,IFERROR(LEFT([kw_dirty],2)*1,"n.a.")))</f>
        <v>n.a.</v>
      </c>
      <c r="T521" s="1"/>
      <c r="U521" s="1">
        <f>VLOOKUP(Tabelle1[[#This Row],[productid]],Tabelle2[#All],2,FALSE)</f>
        <v>26</v>
      </c>
    </row>
    <row r="522" spans="1:21" hidden="1">
      <c r="A522" t="s">
        <v>679</v>
      </c>
      <c r="B522">
        <v>3300</v>
      </c>
      <c r="C522">
        <v>294528</v>
      </c>
      <c r="D522" t="s">
        <v>944</v>
      </c>
      <c r="E522" t="s">
        <v>945</v>
      </c>
      <c r="F522">
        <v>18406</v>
      </c>
      <c r="G522">
        <v>3131289</v>
      </c>
      <c r="H522">
        <f t="shared" si="8"/>
        <v>30</v>
      </c>
      <c r="I522">
        <f t="array" ref="I522">MIN(IFERROR(FIND(IstNumbers,A522),""))</f>
        <v>20</v>
      </c>
      <c r="J522" s="1" t="str">
        <f>IF([first '# in title]&lt;[pos kw in title],MID([title],[pos kw in title]-6,6),#N/A)</f>
        <v xml:space="preserve">F (13 </v>
      </c>
      <c r="K522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522" s="1">
        <f>IFERROR(FIND("kW",[desc]),0)</f>
        <v>0</v>
      </c>
      <c r="M522">
        <f t="array" ref="M522">MIN(IFERROR(FIND(IstNumbers,E522),""))</f>
        <v>13</v>
      </c>
      <c r="N522" s="1" t="b">
        <f>IF([first '# in desc]&lt;[pos kw in desc],MID([desc],[pos kw in desc]-7,7))</f>
        <v>0</v>
      </c>
      <c r="O5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2" s="1" t="str">
        <f>TRIM(IF([first '# in desc]&lt;[pos kw in desc],MID([desc],[pos kw in desc]-6,6),FALSE))</f>
        <v>FALSCH</v>
      </c>
      <c r="Q522" s="1">
        <f>IF(LEN([manuell])=0,IFERROR([kw fine in title]*1,IFERROR(SUMPRODUCT(COUNTIF(IsDigits,MID([kw in desc],ROW($A$1:$A$150),1)))=LEN([kw in desc]),#N/A)),[manuell])</f>
        <v>13</v>
      </c>
      <c r="R522" s="1" t="e">
        <f>IF([pos kw in title]&gt;0,MID(J522,#REF!,4),IF([first '# in title]&gt;0,MID([title],[first '# in title],3),IF([first '# in title]&gt;0,MID([desc],#REF!,3),VLOOKUP([productid],$G$2:$R$1386,8))))</f>
        <v>#REF!</v>
      </c>
      <c r="S522" s="1" t="str">
        <f>IF([kw in desc]=[kw rough in title],[kw in desc]*1,IFERROR(LEFT([kw_dirty],3)*1,IFERROR(LEFT([kw_dirty],2)*1,"n.a.")))</f>
        <v>n.a.</v>
      </c>
      <c r="T522" s="1"/>
      <c r="U522" s="1">
        <f>VLOOKUP(Tabelle1[[#This Row],[productid]],Tabelle2[#All],2,FALSE)</f>
        <v>13</v>
      </c>
    </row>
    <row r="523" spans="1:21" hidden="1">
      <c r="A523" t="s">
        <v>696</v>
      </c>
      <c r="B523">
        <v>2450</v>
      </c>
      <c r="C523">
        <v>289859</v>
      </c>
      <c r="D523" t="s">
        <v>946</v>
      </c>
      <c r="E523" t="s">
        <v>947</v>
      </c>
      <c r="F523">
        <v>18406</v>
      </c>
      <c r="G523">
        <v>1217855</v>
      </c>
      <c r="H523">
        <f t="shared" si="8"/>
        <v>0</v>
      </c>
      <c r="I523">
        <f t="array" ref="I523">MIN(IFERROR(FIND(IstNumbers,A523),""))</f>
        <v>14</v>
      </c>
      <c r="J523" s="1" t="e">
        <f>IF([first '# in title]&lt;[pos kw in title],MID([title],[pos kw in title]-6,6),#N/A)</f>
        <v>#N/A</v>
      </c>
      <c r="K523" s="1" t="e">
        <f>IFERROR(MID(SUBSTITUTE([kw rough in title],",","."),FIND("(",[kw rough in title])+1,20),SUBSTITUTE(IFERROR(MID([kw rough in title],FIND(" ",[kw rough in title])+1,20),[kw rough in title]),",","."))</f>
        <v>#N/A</v>
      </c>
      <c r="L523" s="1">
        <f>IFERROR(FIND("kW",[desc]),0)</f>
        <v>71</v>
      </c>
      <c r="M523">
        <f t="array" ref="M523">MIN(IFERROR(FIND(IstNumbers,E523),""))</f>
        <v>29</v>
      </c>
      <c r="N523" s="1" t="str">
        <f>IF([first '# in desc]&lt;[pos kw in desc],MID([desc],[pos kw in desc]-7,7))</f>
        <v xml:space="preserve">­me 28 </v>
      </c>
      <c r="O523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523" s="1" t="str">
        <f>TRIM(IF([first '# in desc]&lt;[pos kw in desc],MID([desc],[pos kw in desc]-6,6),FALSE))</f>
        <v>me 28</v>
      </c>
      <c r="Q523" s="1" t="b">
        <f>IF(LEN([manuell])=0,IFERROR([kw fine in title]*1,IFERROR(SUMPRODUCT(COUNTIF(IsDigits,MID([kw in desc],ROW($A$1:$A$150),1)))=LEN([kw in desc]),#N/A)),[manuell])</f>
        <v>0</v>
      </c>
      <c r="R523" s="1" t="str">
        <f>IF([pos kw in title]&gt;0,MID(J523,#REF!,4),IF([first '# in title]&gt;0,MID([title],[first '# in title],3),IF([first '# in title]&gt;0,MID([desc],#REF!,3),VLOOKUP([productid],$G$2:$R$1386,8))))</f>
        <v xml:space="preserve">28 </v>
      </c>
      <c r="S523" s="1" t="e">
        <f>IF([kw in desc]=[kw rough in title],[kw in desc]*1,IFERROR(LEFT([kw_dirty],3)*1,IFERROR(LEFT([kw_dirty],2)*1,"n.a.")))</f>
        <v>#N/A</v>
      </c>
      <c r="T523" s="1"/>
      <c r="U523" s="1">
        <f>VLOOKUP(Tabelle1[[#This Row],[productid]],Tabelle2[#All],2,FALSE)</f>
        <v>28</v>
      </c>
    </row>
    <row r="524" spans="1:21">
      <c r="A524" t="s">
        <v>666</v>
      </c>
      <c r="B524">
        <v>2243</v>
      </c>
      <c r="C524">
        <v>289859</v>
      </c>
      <c r="D524" t="s">
        <v>948</v>
      </c>
      <c r="E524" t="s">
        <v>949</v>
      </c>
      <c r="F524">
        <v>18406</v>
      </c>
      <c r="G524">
        <v>2286143</v>
      </c>
      <c r="H524">
        <f t="shared" si="8"/>
        <v>0</v>
      </c>
      <c r="I524">
        <f t="array" ref="I524">MIN(IFERROR(FIND(IstNumbers,A524),""))</f>
        <v>29</v>
      </c>
      <c r="J524" s="1" t="e">
        <f>IF([first '# in title]&lt;[pos kw in title],MID([title],[pos kw in title]-6,6),#N/A)</f>
        <v>#N/A</v>
      </c>
      <c r="K524" s="1" t="e">
        <f>IFERROR(MID(SUBSTITUTE([kw rough in title],",","."),FIND("(",[kw rough in title])+1,20),SUBSTITUTE(IFERROR(MID([kw rough in title],FIND(" ",[kw rough in title])+1,20),[kw rough in title]),",","."))</f>
        <v>#N/A</v>
      </c>
      <c r="L524" s="1">
        <f>IFERROR(FIND("kW",[desc]),0)</f>
        <v>0</v>
      </c>
      <c r="M524">
        <f t="array" ref="M524">MIN(IFERROR(FIND(IstNumbers,E524),""))</f>
        <v>33</v>
      </c>
      <c r="N524" s="1" t="b">
        <f>IF([first '# in desc]&lt;[pos kw in desc],MID([desc],[pos kw in desc]-7,7))</f>
        <v>0</v>
      </c>
      <c r="O5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4" s="1" t="str">
        <f>TRIM(IF([first '# in desc]&lt;[pos kw in desc],MID([desc],[pos kw in desc]-6,6),FALSE))</f>
        <v>FALSCH</v>
      </c>
      <c r="Q524" s="1" t="b">
        <f>IF(LEN([manuell])=0,IFERROR([kw fine in title]*1,IFERROR(SUMPRODUCT(COUNTIF(IsDigits,MID([kw in desc],ROW($A$1:$A$150),1)))=LEN([kw in desc]),#N/A)),[manuell])</f>
        <v>0</v>
      </c>
      <c r="R524" s="1" t="str">
        <f>IF([pos kw in title]&gt;0,MID(J524,#REF!,4),IF([first '# in title]&gt;0,MID([title],[first '# in title],3),IF([first '# in title]&gt;0,MID([desc],#REF!,3),VLOOKUP([productid],$G$2:$R$1386,8))))</f>
        <v>146</v>
      </c>
      <c r="S524" s="1" t="e">
        <f>IF([kw in desc]=[kw rough in title],[kw in desc]*1,IFERROR(LEFT([kw_dirty],3)*1,IFERROR(LEFT([kw_dirty],2)*1,"n.a.")))</f>
        <v>#N/A</v>
      </c>
      <c r="T524" s="1"/>
      <c r="U524" s="1" t="e">
        <f>VLOOKUP(Tabelle1[[#This Row],[productid]],Tabelle2[#All],2,FALSE)</f>
        <v>#N/A</v>
      </c>
    </row>
    <row r="525" spans="1:21" hidden="1">
      <c r="A525" t="s">
        <v>853</v>
      </c>
      <c r="B525">
        <v>2890</v>
      </c>
      <c r="C525">
        <v>9701</v>
      </c>
      <c r="D525" t="s">
        <v>950</v>
      </c>
      <c r="E525" t="s">
        <v>9</v>
      </c>
      <c r="F525">
        <v>18406</v>
      </c>
      <c r="G525">
        <v>1750863</v>
      </c>
      <c r="H525">
        <f t="shared" si="8"/>
        <v>40</v>
      </c>
      <c r="I525">
        <f t="array" ref="I525">MIN(IFERROR(FIND(IstNumbers,A525),""))</f>
        <v>29</v>
      </c>
      <c r="J525" s="1" t="str">
        <f>IF([first '# in title]&lt;[pos kw in title],MID([title],[pos kw in title]-6,6),#N/A)</f>
        <v xml:space="preserve">A (42 </v>
      </c>
      <c r="K52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25" s="1">
        <f>IFERROR(FIND("kW",[desc]),0)</f>
        <v>0</v>
      </c>
      <c r="M525">
        <f t="array" ref="M525">MIN(IFERROR(FIND(IstNumbers,E525),""))</f>
        <v>0</v>
      </c>
      <c r="N525" s="1" t="b">
        <f>IF([first '# in desc]&lt;[pos kw in desc],MID([desc],[pos kw in desc]-7,7))</f>
        <v>0</v>
      </c>
      <c r="O5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5" s="1" t="str">
        <f>TRIM(IF([first '# in desc]&lt;[pos kw in desc],MID([desc],[pos kw in desc]-6,6),FALSE))</f>
        <v>FALSCH</v>
      </c>
      <c r="Q525" s="1">
        <f>IF(LEN([manuell])=0,IFERROR([kw fine in title]*1,IFERROR(SUMPRODUCT(COUNTIF(IsDigits,MID([kw in desc],ROW($A$1:$A$150),1)))=LEN([kw in desc]),#N/A)),[manuell])</f>
        <v>42</v>
      </c>
      <c r="R525" s="1" t="e">
        <f>IF([pos kw in title]&gt;0,MID(J525,#REF!,4),IF([first '# in title]&gt;0,MID([title],[first '# in title],3),IF([first '# in title]&gt;0,MID([desc],#REF!,3),VLOOKUP([productid],$G$2:$R$1386,8))))</f>
        <v>#REF!</v>
      </c>
      <c r="S525" s="1" t="str">
        <f>IF([kw in desc]=[kw rough in title],[kw in desc]*1,IFERROR(LEFT([kw_dirty],3)*1,IFERROR(LEFT([kw_dirty],2)*1,"n.a.")))</f>
        <v>n.a.</v>
      </c>
      <c r="T525" s="1"/>
      <c r="U525" s="1">
        <f>VLOOKUP(Tabelle1[[#This Row],[productid]],Tabelle2[#All],2,FALSE)</f>
        <v>42</v>
      </c>
    </row>
    <row r="526" spans="1:21" hidden="1">
      <c r="A526" t="s">
        <v>811</v>
      </c>
      <c r="B526">
        <v>3444</v>
      </c>
      <c r="C526">
        <v>297223</v>
      </c>
      <c r="D526" t="s">
        <v>951</v>
      </c>
      <c r="E526" t="s">
        <v>952</v>
      </c>
      <c r="F526">
        <v>18406</v>
      </c>
      <c r="G526">
        <v>1223680</v>
      </c>
      <c r="H526">
        <f t="shared" si="8"/>
        <v>30</v>
      </c>
      <c r="I526">
        <f t="array" ref="I526">MIN(IFERROR(FIND(IstNumbers,A526),""))</f>
        <v>20</v>
      </c>
      <c r="J526" s="1" t="str">
        <f>IF([first '# in title]&lt;[pos kw in title],MID([title],[pos kw in title]-6,6),#N/A)</f>
        <v xml:space="preserve">W (26 </v>
      </c>
      <c r="K526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26" s="1">
        <f>IFERROR(FIND("kW",[desc]),0)</f>
        <v>51</v>
      </c>
      <c r="M526">
        <f t="array" ref="M526">MIN(IFERROR(FIND(IstNumbers,E526),""))</f>
        <v>14</v>
      </c>
      <c r="N526" s="1" t="str">
        <f>IF([first '# in desc]&lt;[pos kw in desc],MID([desc],[pos kw in desc]-7,7))</f>
        <v xml:space="preserve">0-W 26 </v>
      </c>
      <c r="O526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26" s="1" t="str">
        <f>TRIM(IF([first '# in desc]&lt;[pos kw in desc],MID([desc],[pos kw in desc]-6,6),FALSE))</f>
        <v>-W 26</v>
      </c>
      <c r="Q526" s="1">
        <f>IF(LEN([manuell])=0,IFERROR([kw fine in title]*1,IFERROR(SUMPRODUCT(COUNTIF(IsDigits,MID([kw in desc],ROW($A$1:$A$150),1)))=LEN([kw in desc]),#N/A)),[manuell])</f>
        <v>26</v>
      </c>
      <c r="R526" s="1" t="e">
        <f>IF([pos kw in title]&gt;0,MID(J526,#REF!,4),IF([first '# in title]&gt;0,MID([title],[first '# in title],3),IF([first '# in title]&gt;0,MID([desc],#REF!,3),VLOOKUP([productid],$G$2:$R$1386,8))))</f>
        <v>#REF!</v>
      </c>
      <c r="S526" s="1" t="str">
        <f>IF([kw in desc]=[kw rough in title],[kw in desc]*1,IFERROR(LEFT([kw_dirty],3)*1,IFERROR(LEFT([kw_dirty],2)*1,"n.a.")))</f>
        <v>n.a.</v>
      </c>
      <c r="T526" s="1"/>
      <c r="U526" s="1">
        <f>VLOOKUP(Tabelle1[[#This Row],[productid]],Tabelle2[#All],2,FALSE)</f>
        <v>26</v>
      </c>
    </row>
    <row r="527" spans="1:21" hidden="1">
      <c r="A527" t="s">
        <v>791</v>
      </c>
      <c r="B527">
        <v>3476</v>
      </c>
      <c r="C527">
        <v>223861</v>
      </c>
      <c r="D527" t="s">
        <v>953</v>
      </c>
      <c r="E527" t="s">
        <v>954</v>
      </c>
      <c r="F527">
        <v>18406</v>
      </c>
      <c r="G527">
        <v>1223708</v>
      </c>
      <c r="H527">
        <f t="shared" si="8"/>
        <v>29</v>
      </c>
      <c r="I527">
        <f t="array" ref="I527">MIN(IFERROR(FIND(IstNumbers,A527),""))</f>
        <v>20</v>
      </c>
      <c r="J527" s="1" t="str">
        <f>IF([first '# in title]&lt;[pos kw in title],MID([title],[pos kw in title]-6,6),#N/A)</f>
        <v xml:space="preserve">W (11 </v>
      </c>
      <c r="K527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27" s="1">
        <f>IFERROR(FIND("kW",[desc]),0)</f>
        <v>60</v>
      </c>
      <c r="M527">
        <f t="array" ref="M527">MIN(IFERROR(FIND(IstNumbers,E527),""))</f>
        <v>47</v>
      </c>
      <c r="N527" s="1" t="str">
        <f>IF([first '# in desc]&lt;[pos kw in desc],MID([desc],[pos kw in desc]-7,7))</f>
        <v xml:space="preserve">1,9-11 </v>
      </c>
      <c r="O5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7" s="1" t="str">
        <f>TRIM(IF([first '# in desc]&lt;[pos kw in desc],MID([desc],[pos kw in desc]-6,6),FALSE))</f>
        <v>,9-11</v>
      </c>
      <c r="Q527" s="1">
        <f>IF(LEN([manuell])=0,IFERROR([kw fine in title]*1,IFERROR(SUMPRODUCT(COUNTIF(IsDigits,MID([kw in desc],ROW($A$1:$A$150),1)))=LEN([kw in desc]),#N/A)),[manuell])</f>
        <v>11</v>
      </c>
      <c r="R527" s="1" t="e">
        <f>IF([pos kw in title]&gt;0,MID(J527,#REF!,4),IF([first '# in title]&gt;0,MID([title],[first '# in title],3),IF([first '# in title]&gt;0,MID([desc],#REF!,3),VLOOKUP([productid],$G$2:$R$1386,8))))</f>
        <v>#REF!</v>
      </c>
      <c r="S527" s="1" t="str">
        <f>IF([kw in desc]=[kw rough in title],[kw in desc]*1,IFERROR(LEFT([kw_dirty],3)*1,IFERROR(LEFT([kw_dirty],2)*1,"n.a.")))</f>
        <v>n.a.</v>
      </c>
      <c r="T527" s="1"/>
      <c r="U527" s="1">
        <f>VLOOKUP(Tabelle1[[#This Row],[productid]],Tabelle2[#All],2,FALSE)</f>
        <v>11</v>
      </c>
    </row>
    <row r="528" spans="1:21">
      <c r="A528" t="s">
        <v>839</v>
      </c>
      <c r="B528">
        <v>2332.5300000000002</v>
      </c>
      <c r="C528">
        <v>276812</v>
      </c>
      <c r="D528" t="s">
        <v>955</v>
      </c>
      <c r="E528" t="s">
        <v>956</v>
      </c>
      <c r="F528">
        <v>18406</v>
      </c>
      <c r="G528">
        <v>3093308</v>
      </c>
      <c r="H528">
        <f t="shared" si="8"/>
        <v>0</v>
      </c>
      <c r="I528">
        <f t="array" ref="I528">MIN(IFERROR(FIND(IstNumbers,A528),""))</f>
        <v>21</v>
      </c>
      <c r="J528" s="1" t="e">
        <f>IF([first '# in title]&lt;[pos kw in title],MID([title],[pos kw in title]-6,6),#N/A)</f>
        <v>#N/A</v>
      </c>
      <c r="K528" s="1" t="e">
        <f>IFERROR(MID(SUBSTITUTE([kw rough in title],",","."),FIND("(",[kw rough in title])+1,20),SUBSTITUTE(IFERROR(MID([kw rough in title],FIND(" ",[kw rough in title])+1,20),[kw rough in title]),",","."))</f>
        <v>#N/A</v>
      </c>
      <c r="L528" s="1">
        <f>IFERROR(FIND("kW",[desc]),0)</f>
        <v>0</v>
      </c>
      <c r="M528">
        <f t="array" ref="M528">MIN(IFERROR(FIND(IstNumbers,E528),""))</f>
        <v>36</v>
      </c>
      <c r="N528" s="1" t="b">
        <f>IF([first '# in desc]&lt;[pos kw in desc],MID([desc],[pos kw in desc]-7,7))</f>
        <v>0</v>
      </c>
      <c r="O5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8" s="1" t="str">
        <f>TRIM(IF([first '# in desc]&lt;[pos kw in desc],MID([desc],[pos kw in desc]-6,6),FALSE))</f>
        <v>FALSCH</v>
      </c>
      <c r="Q528" s="1" t="b">
        <f>IF(LEN([manuell])=0,IFERROR([kw fine in title]*1,IFERROR(SUMPRODUCT(COUNTIF(IsDigits,MID([kw in desc],ROW($A$1:$A$150),1)))=LEN([kw in desc]),#N/A)),[manuell])</f>
        <v>0</v>
      </c>
      <c r="R528" s="1" t="str">
        <f>IF([pos kw in title]&gt;0,MID(J528,#REF!,4),IF([first '# in title]&gt;0,MID([title],[first '# in title],3),IF([first '# in title]&gt;0,MID([desc],#REF!,3),VLOOKUP([productid],$G$2:$R$1386,8))))</f>
        <v>-20</v>
      </c>
      <c r="S528" s="1" t="e">
        <f>IF([kw in desc]=[kw rough in title],[kw in desc]*1,IFERROR(LEFT([kw_dirty],3)*1,IFERROR(LEFT([kw_dirty],2)*1,"n.a.")))</f>
        <v>#N/A</v>
      </c>
      <c r="T528" s="1"/>
      <c r="U528" s="1" t="e">
        <f>VLOOKUP(Tabelle1[[#This Row],[productid]],Tabelle2[#All],2,FALSE)</f>
        <v>#N/A</v>
      </c>
    </row>
    <row r="529" spans="1:21" hidden="1">
      <c r="A529" t="s">
        <v>816</v>
      </c>
      <c r="B529">
        <v>4625</v>
      </c>
      <c r="C529">
        <v>289859</v>
      </c>
      <c r="D529" t="s">
        <v>957</v>
      </c>
      <c r="E529" t="s">
        <v>958</v>
      </c>
      <c r="F529">
        <v>18406</v>
      </c>
      <c r="G529">
        <v>1064536</v>
      </c>
      <c r="H529">
        <f t="shared" si="8"/>
        <v>30</v>
      </c>
      <c r="I529">
        <f t="array" ref="I529">MIN(IFERROR(FIND(IstNumbers,A529),""))</f>
        <v>20</v>
      </c>
      <c r="J529" s="1" t="str">
        <f>IF([first '# in title]&lt;[pos kw in title],MID([title],[pos kw in title]-6,6),#N/A)</f>
        <v xml:space="preserve">F (19 </v>
      </c>
      <c r="K52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29" s="1">
        <f>IFERROR(FIND("kW",[desc]),0)</f>
        <v>53</v>
      </c>
      <c r="M529">
        <f t="array" ref="M529">MIN(IFERROR(FIND(IstNumbers,E529),""))</f>
        <v>24</v>
      </c>
      <c r="N529" s="1" t="str">
        <f>IF([first '# in desc]&lt;[pos kw in desc],MID([desc],[pos kw in desc]-7,7))</f>
        <v xml:space="preserve">me, 19 </v>
      </c>
      <c r="O52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29" s="1" t="str">
        <f>TRIM(IF([first '# in desc]&lt;[pos kw in desc],MID([desc],[pos kw in desc]-6,6),FALSE))</f>
        <v>e, 19</v>
      </c>
      <c r="Q529" s="1">
        <f>IF(LEN([manuell])=0,IFERROR([kw fine in title]*1,IFERROR(SUMPRODUCT(COUNTIF(IsDigits,MID([kw in desc],ROW($A$1:$A$150),1)))=LEN([kw in desc]),#N/A)),[manuell])</f>
        <v>19</v>
      </c>
      <c r="R529" s="1" t="e">
        <f>IF([pos kw in title]&gt;0,MID(J529,#REF!,4),IF([first '# in title]&gt;0,MID([title],[first '# in title],3),IF([first '# in title]&gt;0,MID([desc],#REF!,3),VLOOKUP([productid],$G$2:$R$1386,8))))</f>
        <v>#REF!</v>
      </c>
      <c r="S529" s="1" t="str">
        <f>IF([kw in desc]=[kw rough in title],[kw in desc]*1,IFERROR(LEFT([kw_dirty],3)*1,IFERROR(LEFT([kw_dirty],2)*1,"n.a.")))</f>
        <v>n.a.</v>
      </c>
      <c r="T529" s="1"/>
      <c r="U529" s="1">
        <f>VLOOKUP(Tabelle1[[#This Row],[productid]],Tabelle2[#All],2,FALSE)</f>
        <v>19</v>
      </c>
    </row>
    <row r="530" spans="1:21" hidden="1">
      <c r="A530" t="s">
        <v>712</v>
      </c>
      <c r="B530">
        <v>2833</v>
      </c>
      <c r="C530">
        <v>223861</v>
      </c>
      <c r="D530" t="s">
        <v>959</v>
      </c>
      <c r="E530" t="s">
        <v>960</v>
      </c>
      <c r="F530">
        <v>18406</v>
      </c>
      <c r="G530">
        <v>1098709</v>
      </c>
      <c r="H530">
        <f t="shared" si="8"/>
        <v>14</v>
      </c>
      <c r="I530">
        <f t="array" ref="I530">MIN(IFERROR(FIND(IstNumbers,A530),""))</f>
        <v>11</v>
      </c>
      <c r="J530" s="1" t="str">
        <f>IF([first '# in title]&lt;[pos kw in title],MID([title],[pos kw in title]-6,6),#N/A)</f>
        <v xml:space="preserve">nn 26 </v>
      </c>
      <c r="K53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30" s="1">
        <f>IFERROR(FIND("kW",[desc]),0)</f>
        <v>37</v>
      </c>
      <c r="M530">
        <f t="array" ref="M530">MIN(IFERROR(FIND(IstNumbers,E530),""))</f>
        <v>24</v>
      </c>
      <c r="N530" s="1" t="str">
        <f>IF([first '# in desc]&lt;[pos kw in desc],MID([desc],[pos kw in desc]-7,7))</f>
        <v xml:space="preserve">5,2 26 </v>
      </c>
      <c r="O530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30" s="1" t="str">
        <f>TRIM(IF([first '# in desc]&lt;[pos kw in desc],MID([desc],[pos kw in desc]-6,6),FALSE))</f>
        <v>,2 26</v>
      </c>
      <c r="Q530" s="1">
        <f>IF(LEN([manuell])=0,IFERROR([kw fine in title]*1,IFERROR(SUMPRODUCT(COUNTIF(IsDigits,MID([kw in desc],ROW($A$1:$A$150),1)))=LEN([kw in desc]),#N/A)),[manuell])</f>
        <v>26</v>
      </c>
      <c r="R530" s="1" t="e">
        <f>IF([pos kw in title]&gt;0,MID(J530,#REF!,4),IF([first '# in title]&gt;0,MID([title],[first '# in title],3),IF([first '# in title]&gt;0,MID([desc],#REF!,3),VLOOKUP([productid],$G$2:$R$1386,8))))</f>
        <v>#REF!</v>
      </c>
      <c r="S530" s="1" t="str">
        <f>IF([kw in desc]=[kw rough in title],[kw in desc]*1,IFERROR(LEFT([kw_dirty],3)*1,IFERROR(LEFT([kw_dirty],2)*1,"n.a.")))</f>
        <v>n.a.</v>
      </c>
      <c r="T530" s="1"/>
      <c r="U530" s="1">
        <f>VLOOKUP(Tabelle1[[#This Row],[productid]],Tabelle2[#All],2,FALSE)</f>
        <v>26</v>
      </c>
    </row>
    <row r="531" spans="1:21" hidden="1">
      <c r="A531" t="s">
        <v>679</v>
      </c>
      <c r="B531">
        <v>3400.99</v>
      </c>
      <c r="C531">
        <v>276812</v>
      </c>
      <c r="D531" t="s">
        <v>961</v>
      </c>
      <c r="E531" t="s">
        <v>962</v>
      </c>
      <c r="F531">
        <v>18406</v>
      </c>
      <c r="G531">
        <v>3131289</v>
      </c>
      <c r="H531">
        <f t="shared" si="8"/>
        <v>30</v>
      </c>
      <c r="I531">
        <f t="array" ref="I531">MIN(IFERROR(FIND(IstNumbers,A531),""))</f>
        <v>20</v>
      </c>
      <c r="J531" s="1" t="str">
        <f>IF([first '# in title]&lt;[pos kw in title],MID([title],[pos kw in title]-6,6),#N/A)</f>
        <v xml:space="preserve">F (13 </v>
      </c>
      <c r="K531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531" s="1">
        <f>IFERROR(FIND("kW",[desc]),0)</f>
        <v>57</v>
      </c>
      <c r="M531">
        <f t="array" ref="M531">MIN(IFERROR(FIND(IstNumbers,E531),""))</f>
        <v>16</v>
      </c>
      <c r="N531" s="1" t="str">
        <f>IF([first '# in desc]&lt;[pos kw in desc],MID([desc],[pos kw in desc]-7,7))</f>
        <v xml:space="preserve">- 13,0 </v>
      </c>
      <c r="O531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531" s="1" t="str">
        <f>TRIM(IF([first '# in desc]&lt;[pos kw in desc],MID([desc],[pos kw in desc]-6,6),FALSE))</f>
        <v>13,0</v>
      </c>
      <c r="Q531" s="1">
        <f>IF(LEN([manuell])=0,IFERROR([kw fine in title]*1,IFERROR(SUMPRODUCT(COUNTIF(IsDigits,MID([kw in desc],ROW($A$1:$A$150),1)))=LEN([kw in desc]),#N/A)),[manuell])</f>
        <v>13</v>
      </c>
      <c r="R531" s="1" t="e">
        <f>IF([pos kw in title]&gt;0,MID(J531,#REF!,4),IF([first '# in title]&gt;0,MID([title],[first '# in title],3),IF([first '# in title]&gt;0,MID([desc],#REF!,3),VLOOKUP([productid],$G$2:$R$1386,8))))</f>
        <v>#REF!</v>
      </c>
      <c r="S531" s="1" t="str">
        <f>IF([kw in desc]=[kw rough in title],[kw in desc]*1,IFERROR(LEFT([kw_dirty],3)*1,IFERROR(LEFT([kw_dirty],2)*1,"n.a.")))</f>
        <v>n.a.</v>
      </c>
      <c r="T531" s="1"/>
      <c r="U531" s="1">
        <f>VLOOKUP(Tabelle1[[#This Row],[productid]],Tabelle2[#All],2,FALSE)</f>
        <v>13</v>
      </c>
    </row>
    <row r="532" spans="1:21" hidden="1">
      <c r="A532" t="s">
        <v>696</v>
      </c>
      <c r="B532">
        <v>2475</v>
      </c>
      <c r="C532">
        <v>289859</v>
      </c>
      <c r="D532" t="s">
        <v>963</v>
      </c>
      <c r="E532" t="s">
        <v>964</v>
      </c>
      <c r="F532">
        <v>18406</v>
      </c>
      <c r="G532">
        <v>1217855</v>
      </c>
      <c r="H532">
        <f t="shared" si="8"/>
        <v>0</v>
      </c>
      <c r="I532">
        <f t="array" ref="I532">MIN(IFERROR(FIND(IstNumbers,A532),""))</f>
        <v>14</v>
      </c>
      <c r="J532" s="1" t="e">
        <f>IF([first '# in title]&lt;[pos kw in title],MID([title],[pos kw in title]-6,6),#N/A)</f>
        <v>#N/A</v>
      </c>
      <c r="K532" s="1" t="e">
        <f>IFERROR(MID(SUBSTITUTE([kw rough in title],",","."),FIND("(",[kw rough in title])+1,20),SUBSTITUTE(IFERROR(MID([kw rough in title],FIND(" ",[kw rough in title])+1,20),[kw rough in title]),",","."))</f>
        <v>#N/A</v>
      </c>
      <c r="L532" s="1">
        <f>IFERROR(FIND("kW",[desc]),0)</f>
        <v>71</v>
      </c>
      <c r="M532">
        <f t="array" ref="M532">MIN(IFERROR(FIND(IstNumbers,E532),""))</f>
        <v>29</v>
      </c>
      <c r="N532" s="1" t="str">
        <f>IF([first '# in desc]&lt;[pos kw in desc],MID([desc],[pos kw in desc]-7,7))</f>
        <v xml:space="preserve">­me 28 </v>
      </c>
      <c r="O53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532" s="1" t="str">
        <f>TRIM(IF([first '# in desc]&lt;[pos kw in desc],MID([desc],[pos kw in desc]-6,6),FALSE))</f>
        <v>me 28</v>
      </c>
      <c r="Q532" s="1" t="b">
        <f>IF(LEN([manuell])=0,IFERROR([kw fine in title]*1,IFERROR(SUMPRODUCT(COUNTIF(IsDigits,MID([kw in desc],ROW($A$1:$A$150),1)))=LEN([kw in desc]),#N/A)),[manuell])</f>
        <v>0</v>
      </c>
      <c r="R532" s="1" t="str">
        <f>IF([pos kw in title]&gt;0,MID(J532,#REF!,4),IF([first '# in title]&gt;0,MID([title],[first '# in title],3),IF([first '# in title]&gt;0,MID([desc],#REF!,3),VLOOKUP([productid],$G$2:$R$1386,8))))</f>
        <v xml:space="preserve">28 </v>
      </c>
      <c r="S532" s="1" t="e">
        <f>IF([kw in desc]=[kw rough in title],[kw in desc]*1,IFERROR(LEFT([kw_dirty],3)*1,IFERROR(LEFT([kw_dirty],2)*1,"n.a.")))</f>
        <v>#N/A</v>
      </c>
      <c r="T532" s="1"/>
      <c r="U532" s="1">
        <f>VLOOKUP(Tabelle1[[#This Row],[productid]],Tabelle2[#All],2,FALSE)</f>
        <v>28</v>
      </c>
    </row>
    <row r="533" spans="1:21" hidden="1">
      <c r="A533" t="s">
        <v>853</v>
      </c>
      <c r="B533">
        <v>2895</v>
      </c>
      <c r="C533">
        <v>289859</v>
      </c>
      <c r="D533" t="s">
        <v>965</v>
      </c>
      <c r="E533" t="s">
        <v>966</v>
      </c>
      <c r="F533">
        <v>18406</v>
      </c>
      <c r="G533">
        <v>1750863</v>
      </c>
      <c r="H533">
        <f t="shared" si="8"/>
        <v>40</v>
      </c>
      <c r="I533">
        <f t="array" ref="I533">MIN(IFERROR(FIND(IstNumbers,A533),""))</f>
        <v>29</v>
      </c>
      <c r="J533" s="1" t="str">
        <f>IF([first '# in title]&lt;[pos kw in title],MID([title],[pos kw in title]-6,6),#N/A)</f>
        <v xml:space="preserve">A (42 </v>
      </c>
      <c r="K53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3" s="1">
        <f>IFERROR(FIND("kW",[desc]),0)</f>
        <v>70</v>
      </c>
      <c r="M533">
        <f t="array" ref="M533">MIN(IFERROR(FIND(IstNumbers,E533),""))</f>
        <v>34</v>
      </c>
      <c r="N533" s="1" t="str">
        <f>IF([first '# in desc]&lt;[pos kw in desc],MID([desc],[pos kw in desc]-7,7))</f>
        <v xml:space="preserve">­me 42 </v>
      </c>
      <c r="O5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3" s="1" t="str">
        <f>TRIM(IF([first '# in desc]&lt;[pos kw in desc],MID([desc],[pos kw in desc]-6,6),FALSE))</f>
        <v>me 42</v>
      </c>
      <c r="Q533" s="1">
        <f>IF(LEN([manuell])=0,IFERROR([kw fine in title]*1,IFERROR(SUMPRODUCT(COUNTIF(IsDigits,MID([kw in desc],ROW($A$1:$A$150),1)))=LEN([kw in desc]),#N/A)),[manuell])</f>
        <v>42</v>
      </c>
      <c r="R533" s="1" t="e">
        <f>IF([pos kw in title]&gt;0,MID(J533,#REF!,4),IF([first '# in title]&gt;0,MID([title],[first '# in title],3),IF([first '# in title]&gt;0,MID([desc],#REF!,3),VLOOKUP([productid],$G$2:$R$1386,8))))</f>
        <v>#REF!</v>
      </c>
      <c r="S533" s="1" t="str">
        <f>IF([kw in desc]=[kw rough in title],[kw in desc]*1,IFERROR(LEFT([kw_dirty],3)*1,IFERROR(LEFT([kw_dirty],2)*1,"n.a.")))</f>
        <v>n.a.</v>
      </c>
      <c r="T533" s="1"/>
      <c r="U533" s="1">
        <f>VLOOKUP(Tabelle1[[#This Row],[productid]],Tabelle2[#All],2,FALSE)</f>
        <v>42</v>
      </c>
    </row>
    <row r="534" spans="1:21" hidden="1">
      <c r="A534" t="s">
        <v>811</v>
      </c>
      <c r="B534">
        <v>3475.47</v>
      </c>
      <c r="C534">
        <v>297223</v>
      </c>
      <c r="D534" t="s">
        <v>967</v>
      </c>
      <c r="E534" t="s">
        <v>968</v>
      </c>
      <c r="F534">
        <v>18406</v>
      </c>
      <c r="G534">
        <v>1223680</v>
      </c>
      <c r="H534">
        <f t="shared" si="8"/>
        <v>30</v>
      </c>
      <c r="I534">
        <f t="array" ref="I534">MIN(IFERROR(FIND(IstNumbers,A534),""))</f>
        <v>20</v>
      </c>
      <c r="J534" s="1" t="str">
        <f>IF([first '# in title]&lt;[pos kw in title],MID([title],[pos kw in title]-6,6),#N/A)</f>
        <v xml:space="preserve">W (26 </v>
      </c>
      <c r="K53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34" s="1">
        <f>IFERROR(FIND("kW",[desc]),0)</f>
        <v>51</v>
      </c>
      <c r="M534">
        <f t="array" ref="M534">MIN(IFERROR(FIND(IstNumbers,E534),""))</f>
        <v>14</v>
      </c>
      <c r="N534" s="1" t="str">
        <f>IF([first '# in desc]&lt;[pos kw in desc],MID([desc],[pos kw in desc]-7,7))</f>
        <v xml:space="preserve">0-W 26 </v>
      </c>
      <c r="O53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34" s="1" t="str">
        <f>TRIM(IF([first '# in desc]&lt;[pos kw in desc],MID([desc],[pos kw in desc]-6,6),FALSE))</f>
        <v>-W 26</v>
      </c>
      <c r="Q534" s="1">
        <f>IF(LEN([manuell])=0,IFERROR([kw fine in title]*1,IFERROR(SUMPRODUCT(COUNTIF(IsDigits,MID([kw in desc],ROW($A$1:$A$150),1)))=LEN([kw in desc]),#N/A)),[manuell])</f>
        <v>26</v>
      </c>
      <c r="R534" s="1" t="e">
        <f>IF([pos kw in title]&gt;0,MID(J534,#REF!,4),IF([first '# in title]&gt;0,MID([title],[first '# in title],3),IF([first '# in title]&gt;0,MID([desc],#REF!,3),VLOOKUP([productid],$G$2:$R$1386,8))))</f>
        <v>#REF!</v>
      </c>
      <c r="S534" s="1" t="str">
        <f>IF([kw in desc]=[kw rough in title],[kw in desc]*1,IFERROR(LEFT([kw_dirty],3)*1,IFERROR(LEFT([kw_dirty],2)*1,"n.a.")))</f>
        <v>n.a.</v>
      </c>
      <c r="T534" s="1"/>
      <c r="U534" s="1">
        <f>VLOOKUP(Tabelle1[[#This Row],[productid]],Tabelle2[#All],2,FALSE)</f>
        <v>26</v>
      </c>
    </row>
    <row r="535" spans="1:21" hidden="1">
      <c r="A535" t="s">
        <v>791</v>
      </c>
      <c r="B535">
        <v>3487</v>
      </c>
      <c r="C535">
        <v>223861</v>
      </c>
      <c r="D535" t="s">
        <v>969</v>
      </c>
      <c r="E535" t="s">
        <v>970</v>
      </c>
      <c r="F535">
        <v>18406</v>
      </c>
      <c r="G535">
        <v>1223708</v>
      </c>
      <c r="H535">
        <f t="shared" si="8"/>
        <v>29</v>
      </c>
      <c r="I535">
        <f t="array" ref="I535">MIN(IFERROR(FIND(IstNumbers,A535),""))</f>
        <v>20</v>
      </c>
      <c r="J535" s="1" t="str">
        <f>IF([first '# in title]&lt;[pos kw in title],MID([title],[pos kw in title]-6,6),#N/A)</f>
        <v xml:space="preserve">W (11 </v>
      </c>
      <c r="K535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35" s="1">
        <f>IFERROR(FIND("kW",[desc]),0)</f>
        <v>60</v>
      </c>
      <c r="M535">
        <f t="array" ref="M535">MIN(IFERROR(FIND(IstNumbers,E535),""))</f>
        <v>47</v>
      </c>
      <c r="N535" s="1" t="str">
        <f>IF([first '# in desc]&lt;[pos kw in desc],MID([desc],[pos kw in desc]-7,7))</f>
        <v xml:space="preserve">1,9-11 </v>
      </c>
      <c r="O5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5" s="1" t="str">
        <f>TRIM(IF([first '# in desc]&lt;[pos kw in desc],MID([desc],[pos kw in desc]-6,6),FALSE))</f>
        <v>,9-11</v>
      </c>
      <c r="Q535" s="1">
        <f>IF(LEN([manuell])=0,IFERROR([kw fine in title]*1,IFERROR(SUMPRODUCT(COUNTIF(IsDigits,MID([kw in desc],ROW($A$1:$A$150),1)))=LEN([kw in desc]),#N/A)),[manuell])</f>
        <v>11</v>
      </c>
      <c r="R535" s="1" t="e">
        <f>IF([pos kw in title]&gt;0,MID(J535,#REF!,4),IF([first '# in title]&gt;0,MID([title],[first '# in title],3),IF([first '# in title]&gt;0,MID([desc],#REF!,3),VLOOKUP([productid],$G$2:$R$1386,8))))</f>
        <v>#REF!</v>
      </c>
      <c r="S535" s="1" t="str">
        <f>IF([kw in desc]=[kw rough in title],[kw in desc]*1,IFERROR(LEFT([kw_dirty],3)*1,IFERROR(LEFT([kw_dirty],2)*1,"n.a.")))</f>
        <v>n.a.</v>
      </c>
      <c r="T535" s="1"/>
      <c r="U535" s="1">
        <f>VLOOKUP(Tabelle1[[#This Row],[productid]],Tabelle2[#All],2,FALSE)</f>
        <v>11</v>
      </c>
    </row>
    <row r="536" spans="1:21">
      <c r="A536" t="s">
        <v>839</v>
      </c>
      <c r="B536">
        <v>2337.4499999999998</v>
      </c>
      <c r="C536">
        <v>299105</v>
      </c>
      <c r="D536" t="s">
        <v>971</v>
      </c>
      <c r="E536" t="s">
        <v>972</v>
      </c>
      <c r="F536">
        <v>18406</v>
      </c>
      <c r="G536">
        <v>3093308</v>
      </c>
      <c r="H536">
        <f t="shared" si="8"/>
        <v>0</v>
      </c>
      <c r="I536">
        <f t="array" ref="I536">MIN(IFERROR(FIND(IstNumbers,A536),""))</f>
        <v>21</v>
      </c>
      <c r="J536" s="1" t="e">
        <f>IF([first '# in title]&lt;[pos kw in title],MID([title],[pos kw in title]-6,6),#N/A)</f>
        <v>#N/A</v>
      </c>
      <c r="K536" s="1" t="e">
        <f>IFERROR(MID(SUBSTITUTE([kw rough in title],",","."),FIND("(",[kw rough in title])+1,20),SUBSTITUTE(IFERROR(MID([kw rough in title],FIND(" ",[kw rough in title])+1,20),[kw rough in title]),",","."))</f>
        <v>#N/A</v>
      </c>
      <c r="L536" s="1">
        <f>IFERROR(FIND("kW",[desc]),0)</f>
        <v>0</v>
      </c>
      <c r="M536">
        <f t="array" ref="M536">MIN(IFERROR(FIND(IstNumbers,E536),""))</f>
        <v>21</v>
      </c>
      <c r="N536" s="1" t="b">
        <f>IF([first '# in desc]&lt;[pos kw in desc],MID([desc],[pos kw in desc]-7,7))</f>
        <v>0</v>
      </c>
      <c r="O5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6" s="1" t="str">
        <f>TRIM(IF([first '# in desc]&lt;[pos kw in desc],MID([desc],[pos kw in desc]-6,6),FALSE))</f>
        <v>FALSCH</v>
      </c>
      <c r="Q536" s="1" t="b">
        <f>IF(LEN([manuell])=0,IFERROR([kw fine in title]*1,IFERROR(SUMPRODUCT(COUNTIF(IsDigits,MID([kw in desc],ROW($A$1:$A$150),1)))=LEN([kw in desc]),#N/A)),[manuell])</f>
        <v>0</v>
      </c>
      <c r="R536" s="1" t="str">
        <f>IF([pos kw in title]&gt;0,MID(J536,#REF!,4),IF([first '# in title]&gt;0,MID([title],[first '# in title],3),IF([first '# in title]&gt;0,MID([desc],#REF!,3),VLOOKUP([productid],$G$2:$R$1386,8))))</f>
        <v>-20</v>
      </c>
      <c r="S536" s="1" t="e">
        <f>IF([kw in desc]=[kw rough in title],[kw in desc]*1,IFERROR(LEFT([kw_dirty],3)*1,IFERROR(LEFT([kw_dirty],2)*1,"n.a.")))</f>
        <v>#N/A</v>
      </c>
      <c r="T536" s="1"/>
      <c r="U536" s="1" t="e">
        <f>VLOOKUP(Tabelle1[[#This Row],[productid]],Tabelle2[#All],2,FALSE)</f>
        <v>#N/A</v>
      </c>
    </row>
    <row r="537" spans="1:21" hidden="1">
      <c r="A537" t="s">
        <v>816</v>
      </c>
      <c r="B537">
        <v>4627.01</v>
      </c>
      <c r="C537">
        <v>297223</v>
      </c>
      <c r="D537" t="s">
        <v>973</v>
      </c>
      <c r="E537" t="s">
        <v>974</v>
      </c>
      <c r="F537">
        <v>18406</v>
      </c>
      <c r="G537">
        <v>1064536</v>
      </c>
      <c r="H537">
        <f t="shared" si="8"/>
        <v>30</v>
      </c>
      <c r="I537">
        <f t="array" ref="I537">MIN(IFERROR(FIND(IstNumbers,A537),""))</f>
        <v>20</v>
      </c>
      <c r="J537" s="1" t="str">
        <f>IF([first '# in title]&lt;[pos kw in title],MID([title],[pos kw in title]-6,6),#N/A)</f>
        <v xml:space="preserve">F (19 </v>
      </c>
      <c r="K53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37" s="1">
        <f>IFERROR(FIND("kW",[desc]),0)</f>
        <v>47</v>
      </c>
      <c r="M537">
        <f t="array" ref="M537">MIN(IFERROR(FIND(IstNumbers,E537),""))</f>
        <v>14</v>
      </c>
      <c r="N537" s="1" t="str">
        <f>IF([first '# in desc]&lt;[pos kw in desc],MID([desc],[pos kw in desc]-7,7))</f>
        <v>9-19, 0</v>
      </c>
      <c r="O5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7" s="1" t="str">
        <f>TRIM(IF([first '# in desc]&lt;[pos kw in desc],MID([desc],[pos kw in desc]-6,6),FALSE))</f>
        <v>-19, 0</v>
      </c>
      <c r="Q537" s="1">
        <f>IF(LEN([manuell])=0,IFERROR([kw fine in title]*1,IFERROR(SUMPRODUCT(COUNTIF(IsDigits,MID([kw in desc],ROW($A$1:$A$150),1)))=LEN([kw in desc]),#N/A)),[manuell])</f>
        <v>19</v>
      </c>
      <c r="R537" s="1" t="e">
        <f>IF([pos kw in title]&gt;0,MID(J537,#REF!,4),IF([first '# in title]&gt;0,MID([title],[first '# in title],3),IF([first '# in title]&gt;0,MID([desc],#REF!,3),VLOOKUP([productid],$G$2:$R$1386,8))))</f>
        <v>#REF!</v>
      </c>
      <c r="S537" s="1" t="str">
        <f>IF([kw in desc]=[kw rough in title],[kw in desc]*1,IFERROR(LEFT([kw_dirty],3)*1,IFERROR(LEFT([kw_dirty],2)*1,"n.a.")))</f>
        <v>n.a.</v>
      </c>
      <c r="T537" s="1"/>
      <c r="U537" s="1">
        <f>VLOOKUP(Tabelle1[[#This Row],[productid]],Tabelle2[#All],2,FALSE)</f>
        <v>19</v>
      </c>
    </row>
    <row r="538" spans="1:21" hidden="1">
      <c r="A538" t="s">
        <v>712</v>
      </c>
      <c r="B538">
        <v>2935</v>
      </c>
      <c r="C538">
        <v>289859</v>
      </c>
      <c r="D538" t="s">
        <v>975</v>
      </c>
      <c r="E538" t="s">
        <v>976</v>
      </c>
      <c r="F538">
        <v>18406</v>
      </c>
      <c r="G538">
        <v>1098709</v>
      </c>
      <c r="H538">
        <f t="shared" si="8"/>
        <v>14</v>
      </c>
      <c r="I538">
        <f t="array" ref="I538">MIN(IFERROR(FIND(IstNumbers,A538),""))</f>
        <v>11</v>
      </c>
      <c r="J538" s="1" t="str">
        <f>IF([first '# in title]&lt;[pos kw in title],MID([title],[pos kw in title]-6,6),#N/A)</f>
        <v xml:space="preserve">nn 26 </v>
      </c>
      <c r="K53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38" s="1">
        <f>IFERROR(FIND("kW",[desc]),0)</f>
        <v>45</v>
      </c>
      <c r="M538">
        <f t="array" ref="M538">MIN(IFERROR(FIND(IstNumbers,E538),""))</f>
        <v>24</v>
      </c>
      <c r="N538" s="1" t="str">
        <f>IF([first '# in desc]&lt;[pos kw in desc],MID([desc],[pos kw in desc]-7,7))</f>
        <v xml:space="preserve">me, 26 </v>
      </c>
      <c r="O538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38" s="1" t="str">
        <f>TRIM(IF([first '# in desc]&lt;[pos kw in desc],MID([desc],[pos kw in desc]-6,6),FALSE))</f>
        <v>e, 26</v>
      </c>
      <c r="Q538" s="1">
        <f>IF(LEN([manuell])=0,IFERROR([kw fine in title]*1,IFERROR(SUMPRODUCT(COUNTIF(IsDigits,MID([kw in desc],ROW($A$1:$A$150),1)))=LEN([kw in desc]),#N/A)),[manuell])</f>
        <v>26</v>
      </c>
      <c r="R538" s="1" t="e">
        <f>IF([pos kw in title]&gt;0,MID(J538,#REF!,4),IF([first '# in title]&gt;0,MID([title],[first '# in title],3),IF([first '# in title]&gt;0,MID([desc],#REF!,3),VLOOKUP([productid],$G$2:$R$1386,8))))</f>
        <v>#REF!</v>
      </c>
      <c r="S538" s="1" t="str">
        <f>IF([kw in desc]=[kw rough in title],[kw in desc]*1,IFERROR(LEFT([kw_dirty],3)*1,IFERROR(LEFT([kw_dirty],2)*1,"n.a.")))</f>
        <v>n.a.</v>
      </c>
      <c r="T538" s="1"/>
      <c r="U538" s="1">
        <f>VLOOKUP(Tabelle1[[#This Row],[productid]],Tabelle2[#All],2,FALSE)</f>
        <v>26</v>
      </c>
    </row>
    <row r="539" spans="1:21" hidden="1">
      <c r="A539" t="s">
        <v>696</v>
      </c>
      <c r="B539">
        <v>2480</v>
      </c>
      <c r="C539">
        <v>289859</v>
      </c>
      <c r="D539" t="s">
        <v>977</v>
      </c>
      <c r="E539" t="s">
        <v>978</v>
      </c>
      <c r="F539">
        <v>18406</v>
      </c>
      <c r="G539">
        <v>1217855</v>
      </c>
      <c r="H539">
        <f t="shared" si="8"/>
        <v>0</v>
      </c>
      <c r="I539">
        <f t="array" ref="I539">MIN(IFERROR(FIND(IstNumbers,A539),""))</f>
        <v>14</v>
      </c>
      <c r="J539" s="1" t="e">
        <f>IF([first '# in title]&lt;[pos kw in title],MID([title],[pos kw in title]-6,6),#N/A)</f>
        <v>#N/A</v>
      </c>
      <c r="K539" s="1" t="e">
        <f>IFERROR(MID(SUBSTITUTE([kw rough in title],",","."),FIND("(",[kw rough in title])+1,20),SUBSTITUTE(IFERROR(MID([kw rough in title],FIND(" ",[kw rough in title])+1,20),[kw rough in title]),",","."))</f>
        <v>#N/A</v>
      </c>
      <c r="L539" s="1">
        <f>IFERROR(FIND("kW",[desc]),0)</f>
        <v>71</v>
      </c>
      <c r="M539">
        <f t="array" ref="M539">MIN(IFERROR(FIND(IstNumbers,E539),""))</f>
        <v>29</v>
      </c>
      <c r="N539" s="1" t="str">
        <f>IF([first '# in desc]&lt;[pos kw in desc],MID([desc],[pos kw in desc]-7,7))</f>
        <v xml:space="preserve">­me 28 </v>
      </c>
      <c r="O53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539" s="1" t="str">
        <f>TRIM(IF([first '# in desc]&lt;[pos kw in desc],MID([desc],[pos kw in desc]-6,6),FALSE))</f>
        <v>me 28</v>
      </c>
      <c r="Q539" s="1" t="b">
        <f>IF(LEN([manuell])=0,IFERROR([kw fine in title]*1,IFERROR(SUMPRODUCT(COUNTIF(IsDigits,MID([kw in desc],ROW($A$1:$A$150),1)))=LEN([kw in desc]),#N/A)),[manuell])</f>
        <v>0</v>
      </c>
      <c r="R539" s="1" t="str">
        <f>IF([pos kw in title]&gt;0,MID(J539,#REF!,4),IF([first '# in title]&gt;0,MID([title],[first '# in title],3),IF([first '# in title]&gt;0,MID([desc],#REF!,3),VLOOKUP([productid],$G$2:$R$1386,8))))</f>
        <v xml:space="preserve">28 </v>
      </c>
      <c r="S539" s="1" t="e">
        <f>IF([kw in desc]=[kw rough in title],[kw in desc]*1,IFERROR(LEFT([kw_dirty],3)*1,IFERROR(LEFT([kw_dirty],2)*1,"n.a.")))</f>
        <v>#N/A</v>
      </c>
      <c r="T539" s="1"/>
      <c r="U539" s="1">
        <f>VLOOKUP(Tabelle1[[#This Row],[productid]],Tabelle2[#All],2,FALSE)</f>
        <v>28</v>
      </c>
    </row>
    <row r="540" spans="1:21" hidden="1">
      <c r="A540" t="s">
        <v>853</v>
      </c>
      <c r="B540">
        <v>2955</v>
      </c>
      <c r="C540">
        <v>289859</v>
      </c>
      <c r="D540" t="s">
        <v>979</v>
      </c>
      <c r="E540" t="s">
        <v>980</v>
      </c>
      <c r="F540">
        <v>18406</v>
      </c>
      <c r="G540">
        <v>1750863</v>
      </c>
      <c r="H540">
        <f t="shared" si="8"/>
        <v>40</v>
      </c>
      <c r="I540">
        <f t="array" ref="I540">MIN(IFERROR(FIND(IstNumbers,A540),""))</f>
        <v>29</v>
      </c>
      <c r="J540" s="1" t="str">
        <f>IF([first '# in title]&lt;[pos kw in title],MID([title],[pos kw in title]-6,6),#N/A)</f>
        <v xml:space="preserve">A (42 </v>
      </c>
      <c r="K54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0" s="1">
        <f>IFERROR(FIND("kW",[desc]),0)</f>
        <v>70</v>
      </c>
      <c r="M540">
        <f t="array" ref="M540">MIN(IFERROR(FIND(IstNumbers,E540),""))</f>
        <v>34</v>
      </c>
      <c r="N540" s="1" t="str">
        <f>IF([first '# in desc]&lt;[pos kw in desc],MID([desc],[pos kw in desc]-7,7))</f>
        <v xml:space="preserve">­me 42 </v>
      </c>
      <c r="O5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" s="1" t="str">
        <f>TRIM(IF([first '# in desc]&lt;[pos kw in desc],MID([desc],[pos kw in desc]-6,6),FALSE))</f>
        <v>me 42</v>
      </c>
      <c r="Q540" s="1">
        <f>IF(LEN([manuell])=0,IFERROR([kw fine in title]*1,IFERROR(SUMPRODUCT(COUNTIF(IsDigits,MID([kw in desc],ROW($A$1:$A$150),1)))=LEN([kw in desc]),#N/A)),[manuell])</f>
        <v>42</v>
      </c>
      <c r="R540" s="1" t="e">
        <f>IF([pos kw in title]&gt;0,MID(J540,#REF!,4),IF([first '# in title]&gt;0,MID([title],[first '# in title],3),IF([first '# in title]&gt;0,MID([desc],#REF!,3),VLOOKUP([productid],$G$2:$R$1386,8))))</f>
        <v>#REF!</v>
      </c>
      <c r="S540" s="1" t="str">
        <f>IF([kw in desc]=[kw rough in title],[kw in desc]*1,IFERROR(LEFT([kw_dirty],3)*1,IFERROR(LEFT([kw_dirty],2)*1,"n.a.")))</f>
        <v>n.a.</v>
      </c>
      <c r="T540" s="1"/>
      <c r="U540" s="1">
        <f>VLOOKUP(Tabelle1[[#This Row],[productid]],Tabelle2[#All],2,FALSE)</f>
        <v>42</v>
      </c>
    </row>
    <row r="541" spans="1:21" hidden="1">
      <c r="A541" t="s">
        <v>811</v>
      </c>
      <c r="B541">
        <v>3550</v>
      </c>
      <c r="C541">
        <v>289859</v>
      </c>
      <c r="D541" t="s">
        <v>981</v>
      </c>
      <c r="E541" t="s">
        <v>982</v>
      </c>
      <c r="F541">
        <v>18406</v>
      </c>
      <c r="G541">
        <v>1223680</v>
      </c>
      <c r="H541">
        <f t="shared" si="8"/>
        <v>30</v>
      </c>
      <c r="I541">
        <f t="array" ref="I541">MIN(IFERROR(FIND(IstNumbers,A541),""))</f>
        <v>20</v>
      </c>
      <c r="J541" s="1" t="str">
        <f>IF([first '# in title]&lt;[pos kw in title],MID([title],[pos kw in title]-6,6),#N/A)</f>
        <v xml:space="preserve">W (26 </v>
      </c>
      <c r="K541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41" s="1">
        <f>IFERROR(FIND("kW",[desc]),0)</f>
        <v>45</v>
      </c>
      <c r="M541">
        <f t="array" ref="M541">MIN(IFERROR(FIND(IstNumbers,E541),""))</f>
        <v>24</v>
      </c>
      <c r="N541" s="1" t="str">
        <f>IF([first '# in desc]&lt;[pos kw in desc],MID([desc],[pos kw in desc]-7,7))</f>
        <v xml:space="preserve">me, 26 </v>
      </c>
      <c r="O541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41" s="1" t="str">
        <f>TRIM(IF([first '# in desc]&lt;[pos kw in desc],MID([desc],[pos kw in desc]-6,6),FALSE))</f>
        <v>e, 26</v>
      </c>
      <c r="Q541" s="1">
        <f>IF(LEN([manuell])=0,IFERROR([kw fine in title]*1,IFERROR(SUMPRODUCT(COUNTIF(IsDigits,MID([kw in desc],ROW($A$1:$A$150),1)))=LEN([kw in desc]),#N/A)),[manuell])</f>
        <v>26</v>
      </c>
      <c r="R541" s="1" t="e">
        <f>IF([pos kw in title]&gt;0,MID(J541,#REF!,4),IF([first '# in title]&gt;0,MID([title],[first '# in title],3),IF([first '# in title]&gt;0,MID([desc],#REF!,3),VLOOKUP([productid],$G$2:$R$1386,8))))</f>
        <v>#REF!</v>
      </c>
      <c r="S541" s="1" t="str">
        <f>IF([kw in desc]=[kw rough in title],[kw in desc]*1,IFERROR(LEFT([kw_dirty],3)*1,IFERROR(LEFT([kw_dirty],2)*1,"n.a.")))</f>
        <v>n.a.</v>
      </c>
      <c r="T541" s="1"/>
      <c r="U541" s="1">
        <f>VLOOKUP(Tabelle1[[#This Row],[productid]],Tabelle2[#All],2,FALSE)</f>
        <v>26</v>
      </c>
    </row>
    <row r="542" spans="1:21" hidden="1">
      <c r="A542" t="s">
        <v>791</v>
      </c>
      <c r="B542">
        <v>3523</v>
      </c>
      <c r="C542">
        <v>223861</v>
      </c>
      <c r="D542" t="s">
        <v>983</v>
      </c>
      <c r="E542" t="s">
        <v>984</v>
      </c>
      <c r="F542">
        <v>18406</v>
      </c>
      <c r="G542">
        <v>1223708</v>
      </c>
      <c r="H542">
        <f t="shared" si="8"/>
        <v>29</v>
      </c>
      <c r="I542">
        <f t="array" ref="I542">MIN(IFERROR(FIND(IstNumbers,A542),""))</f>
        <v>20</v>
      </c>
      <c r="J542" s="1" t="str">
        <f>IF([first '# in title]&lt;[pos kw in title],MID([title],[pos kw in title]-6,6),#N/A)</f>
        <v xml:space="preserve">W (11 </v>
      </c>
      <c r="K542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42" s="1">
        <f>IFERROR(FIND("kW",[desc]),0)</f>
        <v>60</v>
      </c>
      <c r="M542">
        <f t="array" ref="M542">MIN(IFERROR(FIND(IstNumbers,E542),""))</f>
        <v>47</v>
      </c>
      <c r="N542" s="1" t="str">
        <f>IF([first '# in desc]&lt;[pos kw in desc],MID([desc],[pos kw in desc]-7,7))</f>
        <v xml:space="preserve">1,9-11 </v>
      </c>
      <c r="O5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2" s="1" t="str">
        <f>TRIM(IF([first '# in desc]&lt;[pos kw in desc],MID([desc],[pos kw in desc]-6,6),FALSE))</f>
        <v>,9-11</v>
      </c>
      <c r="Q542" s="1">
        <f>IF(LEN([manuell])=0,IFERROR([kw fine in title]*1,IFERROR(SUMPRODUCT(COUNTIF(IsDigits,MID([kw in desc],ROW($A$1:$A$150),1)))=LEN([kw in desc]),#N/A)),[manuell])</f>
        <v>11</v>
      </c>
      <c r="R542" s="1" t="e">
        <f>IF([pos kw in title]&gt;0,MID(J542,#REF!,4),IF([first '# in title]&gt;0,MID([title],[first '# in title],3),IF([first '# in title]&gt;0,MID([desc],#REF!,3),VLOOKUP([productid],$G$2:$R$1386,8))))</f>
        <v>#REF!</v>
      </c>
      <c r="S542" s="1" t="str">
        <f>IF([kw in desc]=[kw rough in title],[kw in desc]*1,IFERROR(LEFT([kw_dirty],3)*1,IFERROR(LEFT([kw_dirty],2)*1,"n.a.")))</f>
        <v>n.a.</v>
      </c>
      <c r="T542" s="1"/>
      <c r="U542" s="1">
        <f>VLOOKUP(Tabelle1[[#This Row],[productid]],Tabelle2[#All],2,FALSE)</f>
        <v>11</v>
      </c>
    </row>
    <row r="543" spans="1:21">
      <c r="A543" t="s">
        <v>839</v>
      </c>
      <c r="B543">
        <v>2362.13</v>
      </c>
      <c r="C543">
        <v>276812</v>
      </c>
      <c r="D543" t="s">
        <v>985</v>
      </c>
      <c r="E543" t="s">
        <v>986</v>
      </c>
      <c r="F543">
        <v>18406</v>
      </c>
      <c r="G543">
        <v>3093308</v>
      </c>
      <c r="H543">
        <f t="shared" si="8"/>
        <v>0</v>
      </c>
      <c r="I543">
        <f t="array" ref="I543">MIN(IFERROR(FIND(IstNumbers,A543),""))</f>
        <v>21</v>
      </c>
      <c r="J543" s="1" t="e">
        <f>IF([first '# in title]&lt;[pos kw in title],MID([title],[pos kw in title]-6,6),#N/A)</f>
        <v>#N/A</v>
      </c>
      <c r="K543" s="1" t="e">
        <f>IFERROR(MID(SUBSTITUTE([kw rough in title],",","."),FIND("(",[kw rough in title])+1,20),SUBSTITUTE(IFERROR(MID([kw rough in title],FIND(" ",[kw rough in title])+1,20),[kw rough in title]),",","."))</f>
        <v>#N/A</v>
      </c>
      <c r="L543" s="1">
        <f>IFERROR(FIND("kW",[desc]),0)</f>
        <v>0</v>
      </c>
      <c r="M543">
        <f t="array" ref="M543">MIN(IFERROR(FIND(IstNumbers,E543),""))</f>
        <v>36</v>
      </c>
      <c r="N543" s="1" t="b">
        <f>IF([first '# in desc]&lt;[pos kw in desc],MID([desc],[pos kw in desc]-7,7))</f>
        <v>0</v>
      </c>
      <c r="O5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3" s="1" t="str">
        <f>TRIM(IF([first '# in desc]&lt;[pos kw in desc],MID([desc],[pos kw in desc]-6,6),FALSE))</f>
        <v>FALSCH</v>
      </c>
      <c r="Q543" s="1" t="b">
        <f>IF(LEN([manuell])=0,IFERROR([kw fine in title]*1,IFERROR(SUMPRODUCT(COUNTIF(IsDigits,MID([kw in desc],ROW($A$1:$A$150),1)))=LEN([kw in desc]),#N/A)),[manuell])</f>
        <v>0</v>
      </c>
      <c r="R543" s="1" t="str">
        <f>IF([pos kw in title]&gt;0,MID(J543,#REF!,4),IF([first '# in title]&gt;0,MID([title],[first '# in title],3),IF([first '# in title]&gt;0,MID([desc],#REF!,3),VLOOKUP([productid],$G$2:$R$1386,8))))</f>
        <v>-20</v>
      </c>
      <c r="S543" s="1" t="e">
        <f>IF([kw in desc]=[kw rough in title],[kw in desc]*1,IFERROR(LEFT([kw_dirty],3)*1,IFERROR(LEFT([kw_dirty],2)*1,"n.a.")))</f>
        <v>#N/A</v>
      </c>
      <c r="T543" s="1"/>
      <c r="U543" s="1" t="e">
        <f>VLOOKUP(Tabelle1[[#This Row],[productid]],Tabelle2[#All],2,FALSE)</f>
        <v>#N/A</v>
      </c>
    </row>
    <row r="544" spans="1:21" hidden="1">
      <c r="A544" t="s">
        <v>816</v>
      </c>
      <c r="B544">
        <v>4688.5</v>
      </c>
      <c r="C544">
        <v>297223</v>
      </c>
      <c r="D544" t="s">
        <v>987</v>
      </c>
      <c r="E544" t="s">
        <v>988</v>
      </c>
      <c r="F544">
        <v>18406</v>
      </c>
      <c r="G544">
        <v>1064536</v>
      </c>
      <c r="H544">
        <f t="shared" si="8"/>
        <v>30</v>
      </c>
      <c r="I544">
        <f t="array" ref="I544">MIN(IFERROR(FIND(IstNumbers,A544),""))</f>
        <v>20</v>
      </c>
      <c r="J544" s="1" t="str">
        <f>IF([first '# in title]&lt;[pos kw in title],MID([title],[pos kw in title]-6,6),#N/A)</f>
        <v xml:space="preserve">F (19 </v>
      </c>
      <c r="K54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44" s="1">
        <f>IFERROR(FIND("kW",[desc]),0)</f>
        <v>47</v>
      </c>
      <c r="M544">
        <f t="array" ref="M544">MIN(IFERROR(FIND(IstNumbers,E544),""))</f>
        <v>14</v>
      </c>
      <c r="N544" s="1" t="str">
        <f>IF([first '# in desc]&lt;[pos kw in desc],MID([desc],[pos kw in desc]-7,7))</f>
        <v>9-19, 0</v>
      </c>
      <c r="O5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4" s="1" t="str">
        <f>TRIM(IF([first '# in desc]&lt;[pos kw in desc],MID([desc],[pos kw in desc]-6,6),FALSE))</f>
        <v>-19, 0</v>
      </c>
      <c r="Q544" s="1">
        <f>IF(LEN([manuell])=0,IFERROR([kw fine in title]*1,IFERROR(SUMPRODUCT(COUNTIF(IsDigits,MID([kw in desc],ROW($A$1:$A$150),1)))=LEN([kw in desc]),#N/A)),[manuell])</f>
        <v>19</v>
      </c>
      <c r="R544" s="1" t="e">
        <f>IF([pos kw in title]&gt;0,MID(J544,#REF!,4),IF([first '# in title]&gt;0,MID([title],[first '# in title],3),IF([first '# in title]&gt;0,MID([desc],#REF!,3),VLOOKUP([productid],$G$2:$R$1386,8))))</f>
        <v>#REF!</v>
      </c>
      <c r="S544" s="1" t="str">
        <f>IF([kw in desc]=[kw rough in title],[kw in desc]*1,IFERROR(LEFT([kw_dirty],3)*1,IFERROR(LEFT([kw_dirty],2)*1,"n.a.")))</f>
        <v>n.a.</v>
      </c>
      <c r="T544" s="1"/>
      <c r="U544" s="1">
        <f>VLOOKUP(Tabelle1[[#This Row],[productid]],Tabelle2[#All],2,FALSE)</f>
        <v>19</v>
      </c>
    </row>
    <row r="545" spans="1:21" hidden="1">
      <c r="A545" t="s">
        <v>712</v>
      </c>
      <c r="B545">
        <v>3020.6</v>
      </c>
      <c r="C545">
        <v>294528</v>
      </c>
      <c r="D545" t="s">
        <v>989</v>
      </c>
      <c r="E545" t="s">
        <v>990</v>
      </c>
      <c r="F545">
        <v>18406</v>
      </c>
      <c r="G545">
        <v>1098709</v>
      </c>
      <c r="H545">
        <f t="shared" si="8"/>
        <v>14</v>
      </c>
      <c r="I545">
        <f t="array" ref="I545">MIN(IFERROR(FIND(IstNumbers,A545),""))</f>
        <v>11</v>
      </c>
      <c r="J545" s="1" t="str">
        <f>IF([first '# in title]&lt;[pos kw in title],MID([title],[pos kw in title]-6,6),#N/A)</f>
        <v xml:space="preserve">nn 26 </v>
      </c>
      <c r="K545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45" s="1">
        <f>IFERROR(FIND("kW",[desc]),0)</f>
        <v>0</v>
      </c>
      <c r="M545">
        <f t="array" ref="M545">MIN(IFERROR(FIND(IstNumbers,E545),""))</f>
        <v>13</v>
      </c>
      <c r="N545" s="1" t="b">
        <f>IF([first '# in desc]&lt;[pos kw in desc],MID([desc],[pos kw in desc]-7,7))</f>
        <v>0</v>
      </c>
      <c r="O5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5" s="1" t="str">
        <f>TRIM(IF([first '# in desc]&lt;[pos kw in desc],MID([desc],[pos kw in desc]-6,6),FALSE))</f>
        <v>FALSCH</v>
      </c>
      <c r="Q545" s="1">
        <f>IF(LEN([manuell])=0,IFERROR([kw fine in title]*1,IFERROR(SUMPRODUCT(COUNTIF(IsDigits,MID([kw in desc],ROW($A$1:$A$150),1)))=LEN([kw in desc]),#N/A)),[manuell])</f>
        <v>26</v>
      </c>
      <c r="R545" s="1" t="e">
        <f>IF([pos kw in title]&gt;0,MID(J545,#REF!,4),IF([first '# in title]&gt;0,MID([title],[first '# in title],3),IF([first '# in title]&gt;0,MID([desc],#REF!,3),VLOOKUP([productid],$G$2:$R$1386,8))))</f>
        <v>#REF!</v>
      </c>
      <c r="S545" s="1" t="str">
        <f>IF([kw in desc]=[kw rough in title],[kw in desc]*1,IFERROR(LEFT([kw_dirty],3)*1,IFERROR(LEFT([kw_dirty],2)*1,"n.a.")))</f>
        <v>n.a.</v>
      </c>
      <c r="T545" s="1"/>
      <c r="U545" s="1">
        <f>VLOOKUP(Tabelle1[[#This Row],[productid]],Tabelle2[#All],2,FALSE)</f>
        <v>26</v>
      </c>
    </row>
    <row r="546" spans="1:21" hidden="1">
      <c r="A546" t="s">
        <v>853</v>
      </c>
      <c r="B546">
        <v>2955</v>
      </c>
      <c r="C546">
        <v>289859</v>
      </c>
      <c r="D546" t="s">
        <v>991</v>
      </c>
      <c r="E546" t="s">
        <v>605</v>
      </c>
      <c r="F546">
        <v>18406</v>
      </c>
      <c r="G546">
        <v>1750863</v>
      </c>
      <c r="H546">
        <f t="shared" si="8"/>
        <v>40</v>
      </c>
      <c r="I546">
        <f t="array" ref="I546">MIN(IFERROR(FIND(IstNumbers,A546),""))</f>
        <v>29</v>
      </c>
      <c r="J546" s="1" t="str">
        <f>IF([first '# in title]&lt;[pos kw in title],MID([title],[pos kw in title]-6,6),#N/A)</f>
        <v xml:space="preserve">A (42 </v>
      </c>
      <c r="K54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6" s="1">
        <f>IFERROR(FIND("kW",[desc]),0)</f>
        <v>70</v>
      </c>
      <c r="M546">
        <f t="array" ref="M546">MIN(IFERROR(FIND(IstNumbers,E546),""))</f>
        <v>34</v>
      </c>
      <c r="N546" s="1" t="str">
        <f>IF([first '# in desc]&lt;[pos kw in desc],MID([desc],[pos kw in desc]-7,7))</f>
        <v xml:space="preserve">­me 42 </v>
      </c>
      <c r="O5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6" s="1" t="str">
        <f>TRIM(IF([first '# in desc]&lt;[pos kw in desc],MID([desc],[pos kw in desc]-6,6),FALSE))</f>
        <v>me 42</v>
      </c>
      <c r="Q546" s="1">
        <f>IF(LEN([manuell])=0,IFERROR([kw fine in title]*1,IFERROR(SUMPRODUCT(COUNTIF(IsDigits,MID([kw in desc],ROW($A$1:$A$150),1)))=LEN([kw in desc]),#N/A)),[manuell])</f>
        <v>42</v>
      </c>
      <c r="R546" s="1" t="e">
        <f>IF([pos kw in title]&gt;0,MID(J546,#REF!,4),IF([first '# in title]&gt;0,MID([title],[first '# in title],3),IF([first '# in title]&gt;0,MID([desc],#REF!,3),VLOOKUP([productid],$G$2:$R$1386,8))))</f>
        <v>#REF!</v>
      </c>
      <c r="S546" s="1" t="str">
        <f>IF([kw in desc]=[kw rough in title],[kw in desc]*1,IFERROR(LEFT([kw_dirty],3)*1,IFERROR(LEFT([kw_dirty],2)*1,"n.a.")))</f>
        <v>n.a.</v>
      </c>
      <c r="T546" s="1"/>
      <c r="U546" s="1">
        <f>VLOOKUP(Tabelle1[[#This Row],[productid]],Tabelle2[#All],2,FALSE)</f>
        <v>42</v>
      </c>
    </row>
    <row r="547" spans="1:21" hidden="1">
      <c r="A547" t="s">
        <v>811</v>
      </c>
      <c r="B547">
        <v>3560</v>
      </c>
      <c r="C547">
        <v>289859</v>
      </c>
      <c r="D547" t="s">
        <v>992</v>
      </c>
      <c r="E547" t="s">
        <v>993</v>
      </c>
      <c r="F547">
        <v>18406</v>
      </c>
      <c r="G547">
        <v>1223680</v>
      </c>
      <c r="H547">
        <f t="shared" si="8"/>
        <v>30</v>
      </c>
      <c r="I547">
        <f t="array" ref="I547">MIN(IFERROR(FIND(IstNumbers,A547),""))</f>
        <v>20</v>
      </c>
      <c r="J547" s="1" t="str">
        <f>IF([first '# in title]&lt;[pos kw in title],MID([title],[pos kw in title]-6,6),#N/A)</f>
        <v xml:space="preserve">W (26 </v>
      </c>
      <c r="K54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47" s="1">
        <f>IFERROR(FIND("kW",[desc]),0)</f>
        <v>45</v>
      </c>
      <c r="M547">
        <f t="array" ref="M547">MIN(IFERROR(FIND(IstNumbers,E547),""))</f>
        <v>24</v>
      </c>
      <c r="N547" s="1" t="str">
        <f>IF([first '# in desc]&lt;[pos kw in desc],MID([desc],[pos kw in desc]-7,7))</f>
        <v xml:space="preserve">me, 26 </v>
      </c>
      <c r="O54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47" s="1" t="str">
        <f>TRIM(IF([first '# in desc]&lt;[pos kw in desc],MID([desc],[pos kw in desc]-6,6),FALSE))</f>
        <v>e, 26</v>
      </c>
      <c r="Q547" s="1">
        <f>IF(LEN([manuell])=0,IFERROR([kw fine in title]*1,IFERROR(SUMPRODUCT(COUNTIF(IsDigits,MID([kw in desc],ROW($A$1:$A$150),1)))=LEN([kw in desc]),#N/A)),[manuell])</f>
        <v>26</v>
      </c>
      <c r="R547" s="1" t="e">
        <f>IF([pos kw in title]&gt;0,MID(J547,#REF!,4),IF([first '# in title]&gt;0,MID([title],[first '# in title],3),IF([first '# in title]&gt;0,MID([desc],#REF!,3),VLOOKUP([productid],$G$2:$R$1386,8))))</f>
        <v>#REF!</v>
      </c>
      <c r="S547" s="1" t="str">
        <f>IF([kw in desc]=[kw rough in title],[kw in desc]*1,IFERROR(LEFT([kw_dirty],3)*1,IFERROR(LEFT([kw_dirty],2)*1,"n.a.")))</f>
        <v>n.a.</v>
      </c>
      <c r="T547" s="1"/>
      <c r="U547" s="1">
        <f>VLOOKUP(Tabelle1[[#This Row],[productid]],Tabelle2[#All],2,FALSE)</f>
        <v>26</v>
      </c>
    </row>
    <row r="548" spans="1:21" hidden="1">
      <c r="A548" t="s">
        <v>791</v>
      </c>
      <c r="B548">
        <v>3540</v>
      </c>
      <c r="C548">
        <v>289859</v>
      </c>
      <c r="D548" t="s">
        <v>994</v>
      </c>
      <c r="E548" t="s">
        <v>995</v>
      </c>
      <c r="F548">
        <v>18406</v>
      </c>
      <c r="G548">
        <v>1223708</v>
      </c>
      <c r="H548">
        <f t="shared" si="8"/>
        <v>29</v>
      </c>
      <c r="I548">
        <f t="array" ref="I548">MIN(IFERROR(FIND(IstNumbers,A548),""))</f>
        <v>20</v>
      </c>
      <c r="J548" s="1" t="str">
        <f>IF([first '# in title]&lt;[pos kw in title],MID([title],[pos kw in title]-6,6),#N/A)</f>
        <v xml:space="preserve">W (11 </v>
      </c>
      <c r="K548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48" s="1">
        <f>IFERROR(FIND("kW",[desc]),0)</f>
        <v>45</v>
      </c>
      <c r="M548">
        <f t="array" ref="M548">MIN(IFERROR(FIND(IstNumbers,E548),""))</f>
        <v>24</v>
      </c>
      <c r="N548" s="1" t="str">
        <f>IF([first '# in desc]&lt;[pos kw in desc],MID([desc],[pos kw in desc]-7,7))</f>
        <v xml:space="preserve">me, 11 </v>
      </c>
      <c r="O548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548" s="1" t="str">
        <f>TRIM(IF([first '# in desc]&lt;[pos kw in desc],MID([desc],[pos kw in desc]-6,6),FALSE))</f>
        <v>e, 11</v>
      </c>
      <c r="Q548" s="1">
        <f>IF(LEN([manuell])=0,IFERROR([kw fine in title]*1,IFERROR(SUMPRODUCT(COUNTIF(IsDigits,MID([kw in desc],ROW($A$1:$A$150),1)))=LEN([kw in desc]),#N/A)),[manuell])</f>
        <v>11</v>
      </c>
      <c r="R548" s="1" t="e">
        <f>IF([pos kw in title]&gt;0,MID(J548,#REF!,4),IF([first '# in title]&gt;0,MID([title],[first '# in title],3),IF([first '# in title]&gt;0,MID([desc],#REF!,3),VLOOKUP([productid],$G$2:$R$1386,8))))</f>
        <v>#REF!</v>
      </c>
      <c r="S548" s="1" t="str">
        <f>IF([kw in desc]=[kw rough in title],[kw in desc]*1,IFERROR(LEFT([kw_dirty],3)*1,IFERROR(LEFT([kw_dirty],2)*1,"n.a.")))</f>
        <v>n.a.</v>
      </c>
      <c r="T548" s="1"/>
      <c r="U548" s="1">
        <f>VLOOKUP(Tabelle1[[#This Row],[productid]],Tabelle2[#All],2,FALSE)</f>
        <v>11</v>
      </c>
    </row>
    <row r="549" spans="1:21">
      <c r="A549" t="s">
        <v>839</v>
      </c>
      <c r="B549">
        <v>2462.7800000000002</v>
      </c>
      <c r="C549">
        <v>276812</v>
      </c>
      <c r="D549" t="s">
        <v>996</v>
      </c>
      <c r="E549" t="s">
        <v>997</v>
      </c>
      <c r="F549">
        <v>18406</v>
      </c>
      <c r="G549">
        <v>3093308</v>
      </c>
      <c r="H549">
        <f t="shared" si="8"/>
        <v>0</v>
      </c>
      <c r="I549">
        <f t="array" ref="I549">MIN(IFERROR(FIND(IstNumbers,A549),""))</f>
        <v>21</v>
      </c>
      <c r="J549" s="1" t="e">
        <f>IF([first '# in title]&lt;[pos kw in title],MID([title],[pos kw in title]-6,6),#N/A)</f>
        <v>#N/A</v>
      </c>
      <c r="K549" s="1" t="e">
        <f>IFERROR(MID(SUBSTITUTE([kw rough in title],",","."),FIND("(",[kw rough in title])+1,20),SUBSTITUTE(IFERROR(MID([kw rough in title],FIND(" ",[kw rough in title])+1,20),[kw rough in title]),",","."))</f>
        <v>#N/A</v>
      </c>
      <c r="L549" s="1">
        <f>IFERROR(FIND("kW",[desc]),0)</f>
        <v>0</v>
      </c>
      <c r="M549">
        <f t="array" ref="M549">MIN(IFERROR(FIND(IstNumbers,E549),""))</f>
        <v>36</v>
      </c>
      <c r="N549" s="1" t="b">
        <f>IF([first '# in desc]&lt;[pos kw in desc],MID([desc],[pos kw in desc]-7,7))</f>
        <v>0</v>
      </c>
      <c r="O5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9" s="1" t="str">
        <f>TRIM(IF([first '# in desc]&lt;[pos kw in desc],MID([desc],[pos kw in desc]-6,6),FALSE))</f>
        <v>FALSCH</v>
      </c>
      <c r="Q549" s="1" t="b">
        <f>IF(LEN([manuell])=0,IFERROR([kw fine in title]*1,IFERROR(SUMPRODUCT(COUNTIF(IsDigits,MID([kw in desc],ROW($A$1:$A$150),1)))=LEN([kw in desc]),#N/A)),[manuell])</f>
        <v>0</v>
      </c>
      <c r="R549" s="1" t="str">
        <f>IF([pos kw in title]&gt;0,MID(J549,#REF!,4),IF([first '# in title]&gt;0,MID([title],[first '# in title],3),IF([first '# in title]&gt;0,MID([desc],#REF!,3),VLOOKUP([productid],$G$2:$R$1386,8))))</f>
        <v>-20</v>
      </c>
      <c r="S549" s="1" t="e">
        <f>IF([kw in desc]=[kw rough in title],[kw in desc]*1,IFERROR(LEFT([kw_dirty],3)*1,IFERROR(LEFT([kw_dirty],2)*1,"n.a.")))</f>
        <v>#N/A</v>
      </c>
      <c r="T549" s="1"/>
      <c r="U549" s="1" t="e">
        <f>VLOOKUP(Tabelle1[[#This Row],[productid]],Tabelle2[#All],2,FALSE)</f>
        <v>#N/A</v>
      </c>
    </row>
    <row r="550" spans="1:21" hidden="1">
      <c r="A550" t="s">
        <v>816</v>
      </c>
      <c r="B550">
        <v>4688.5</v>
      </c>
      <c r="C550">
        <v>297223</v>
      </c>
      <c r="D550" t="s">
        <v>998</v>
      </c>
      <c r="E550" t="s">
        <v>999</v>
      </c>
      <c r="F550">
        <v>18406</v>
      </c>
      <c r="G550">
        <v>1064536</v>
      </c>
      <c r="H550">
        <f t="shared" si="8"/>
        <v>30</v>
      </c>
      <c r="I550">
        <f t="array" ref="I550">MIN(IFERROR(FIND(IstNumbers,A550),""))</f>
        <v>20</v>
      </c>
      <c r="J550" s="1" t="str">
        <f>IF([first '# in title]&lt;[pos kw in title],MID([title],[pos kw in title]-6,6),#N/A)</f>
        <v xml:space="preserve">F (19 </v>
      </c>
      <c r="K55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50" s="1">
        <f>IFERROR(FIND("kW",[desc]),0)</f>
        <v>47</v>
      </c>
      <c r="M550">
        <f t="array" ref="M550">MIN(IFERROR(FIND(IstNumbers,E550),""))</f>
        <v>14</v>
      </c>
      <c r="N550" s="1" t="str">
        <f>IF([first '# in desc]&lt;[pos kw in desc],MID([desc],[pos kw in desc]-7,7))</f>
        <v>9-19, 0</v>
      </c>
      <c r="O5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0" s="1" t="str">
        <f>TRIM(IF([first '# in desc]&lt;[pos kw in desc],MID([desc],[pos kw in desc]-6,6),FALSE))</f>
        <v>-19, 0</v>
      </c>
      <c r="Q550" s="1">
        <f>IF(LEN([manuell])=0,IFERROR([kw fine in title]*1,IFERROR(SUMPRODUCT(COUNTIF(IsDigits,MID([kw in desc],ROW($A$1:$A$150),1)))=LEN([kw in desc]),#N/A)),[manuell])</f>
        <v>19</v>
      </c>
      <c r="R550" s="1" t="e">
        <f>IF([pos kw in title]&gt;0,MID(J550,#REF!,4),IF([first '# in title]&gt;0,MID([title],[first '# in title],3),IF([first '# in title]&gt;0,MID([desc],#REF!,3),VLOOKUP([productid],$G$2:$R$1386,8))))</f>
        <v>#REF!</v>
      </c>
      <c r="S550" s="1" t="str">
        <f>IF([kw in desc]=[kw rough in title],[kw in desc]*1,IFERROR(LEFT([kw_dirty],3)*1,IFERROR(LEFT([kw_dirty],2)*1,"n.a.")))</f>
        <v>n.a.</v>
      </c>
      <c r="T550" s="1"/>
      <c r="U550" s="1">
        <f>VLOOKUP(Tabelle1[[#This Row],[productid]],Tabelle2[#All],2,FALSE)</f>
        <v>19</v>
      </c>
    </row>
    <row r="551" spans="1:21" hidden="1">
      <c r="A551" t="s">
        <v>853</v>
      </c>
      <c r="B551">
        <v>2960</v>
      </c>
      <c r="C551">
        <v>289859</v>
      </c>
      <c r="D551" t="s">
        <v>1000</v>
      </c>
      <c r="E551" t="s">
        <v>1001</v>
      </c>
      <c r="F551">
        <v>18406</v>
      </c>
      <c r="G551">
        <v>1750863</v>
      </c>
      <c r="H551">
        <f t="shared" si="8"/>
        <v>40</v>
      </c>
      <c r="I551">
        <f t="array" ref="I551">MIN(IFERROR(FIND(IstNumbers,A551),""))</f>
        <v>29</v>
      </c>
      <c r="J551" s="1" t="str">
        <f>IF([first '# in title]&lt;[pos kw in title],MID([title],[pos kw in title]-6,6),#N/A)</f>
        <v xml:space="preserve">A (42 </v>
      </c>
      <c r="K55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51" s="1">
        <f>IFERROR(FIND("kW",[desc]),0)</f>
        <v>70</v>
      </c>
      <c r="M551">
        <f t="array" ref="M551">MIN(IFERROR(FIND(IstNumbers,E551),""))</f>
        <v>34</v>
      </c>
      <c r="N551" s="1" t="str">
        <f>IF([first '# in desc]&lt;[pos kw in desc],MID([desc],[pos kw in desc]-7,7))</f>
        <v xml:space="preserve">­me 42 </v>
      </c>
      <c r="O5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1" s="1" t="str">
        <f>TRIM(IF([first '# in desc]&lt;[pos kw in desc],MID([desc],[pos kw in desc]-6,6),FALSE))</f>
        <v>me 42</v>
      </c>
      <c r="Q551" s="1">
        <f>IF(LEN([manuell])=0,IFERROR([kw fine in title]*1,IFERROR(SUMPRODUCT(COUNTIF(IsDigits,MID([kw in desc],ROW($A$1:$A$150),1)))=LEN([kw in desc]),#N/A)),[manuell])</f>
        <v>42</v>
      </c>
      <c r="R551" s="1" t="e">
        <f>IF([pos kw in title]&gt;0,MID(J551,#REF!,4),IF([first '# in title]&gt;0,MID([title],[first '# in title],3),IF([first '# in title]&gt;0,MID([desc],#REF!,3),VLOOKUP([productid],$G$2:$R$1386,8))))</f>
        <v>#REF!</v>
      </c>
      <c r="S551" s="1" t="str">
        <f>IF([kw in desc]=[kw rough in title],[kw in desc]*1,IFERROR(LEFT([kw_dirty],3)*1,IFERROR(LEFT([kw_dirty],2)*1,"n.a.")))</f>
        <v>n.a.</v>
      </c>
      <c r="T551" s="1"/>
      <c r="U551" s="1">
        <f>VLOOKUP(Tabelle1[[#This Row],[productid]],Tabelle2[#All],2,FALSE)</f>
        <v>42</v>
      </c>
    </row>
    <row r="552" spans="1:21" hidden="1">
      <c r="A552" t="s">
        <v>811</v>
      </c>
      <c r="B552">
        <v>3570</v>
      </c>
      <c r="C552">
        <v>289859</v>
      </c>
      <c r="D552" t="s">
        <v>1002</v>
      </c>
      <c r="E552" t="s">
        <v>1003</v>
      </c>
      <c r="F552">
        <v>18406</v>
      </c>
      <c r="G552">
        <v>1223680</v>
      </c>
      <c r="H552">
        <f t="shared" si="8"/>
        <v>30</v>
      </c>
      <c r="I552">
        <f t="array" ref="I552">MIN(IFERROR(FIND(IstNumbers,A552),""))</f>
        <v>20</v>
      </c>
      <c r="J552" s="1" t="str">
        <f>IF([first '# in title]&lt;[pos kw in title],MID([title],[pos kw in title]-6,6),#N/A)</f>
        <v xml:space="preserve">W (26 </v>
      </c>
      <c r="K55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52" s="1">
        <f>IFERROR(FIND("kW",[desc]),0)</f>
        <v>45</v>
      </c>
      <c r="M552">
        <f t="array" ref="M552">MIN(IFERROR(FIND(IstNumbers,E552),""))</f>
        <v>24</v>
      </c>
      <c r="N552" s="1" t="str">
        <f>IF([first '# in desc]&lt;[pos kw in desc],MID([desc],[pos kw in desc]-7,7))</f>
        <v xml:space="preserve">me, 26 </v>
      </c>
      <c r="O552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52" s="1" t="str">
        <f>TRIM(IF([first '# in desc]&lt;[pos kw in desc],MID([desc],[pos kw in desc]-6,6),FALSE))</f>
        <v>e, 26</v>
      </c>
      <c r="Q552" s="1">
        <f>IF(LEN([manuell])=0,IFERROR([kw fine in title]*1,IFERROR(SUMPRODUCT(COUNTIF(IsDigits,MID([kw in desc],ROW($A$1:$A$150),1)))=LEN([kw in desc]),#N/A)),[manuell])</f>
        <v>26</v>
      </c>
      <c r="R552" s="1" t="e">
        <f>IF([pos kw in title]&gt;0,MID(J552,#REF!,4),IF([first '# in title]&gt;0,MID([title],[first '# in title],3),IF([first '# in title]&gt;0,MID([desc],#REF!,3),VLOOKUP([productid],$G$2:$R$1386,8))))</f>
        <v>#REF!</v>
      </c>
      <c r="S552" s="1" t="str">
        <f>IF([kw in desc]=[kw rough in title],[kw in desc]*1,IFERROR(LEFT([kw_dirty],3)*1,IFERROR(LEFT([kw_dirty],2)*1,"n.a.")))</f>
        <v>n.a.</v>
      </c>
      <c r="T552" s="1"/>
      <c r="U552" s="1">
        <f>VLOOKUP(Tabelle1[[#This Row],[productid]],Tabelle2[#All],2,FALSE)</f>
        <v>26</v>
      </c>
    </row>
    <row r="553" spans="1:21" hidden="1">
      <c r="A553" t="s">
        <v>791</v>
      </c>
      <c r="B553">
        <v>3626.67</v>
      </c>
      <c r="C553">
        <v>297223</v>
      </c>
      <c r="D553" t="s">
        <v>1004</v>
      </c>
      <c r="E553" t="s">
        <v>1005</v>
      </c>
      <c r="F553">
        <v>18406</v>
      </c>
      <c r="G553">
        <v>1223708</v>
      </c>
      <c r="H553">
        <f t="shared" si="8"/>
        <v>29</v>
      </c>
      <c r="I553">
        <f t="array" ref="I553">MIN(IFERROR(FIND(IstNumbers,A553),""))</f>
        <v>20</v>
      </c>
      <c r="J553" s="1" t="str">
        <f>IF([first '# in title]&lt;[pos kw in title],MID([title],[pos kw in title]-6,6),#N/A)</f>
        <v xml:space="preserve">W (11 </v>
      </c>
      <c r="K553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53" s="1">
        <f>IFERROR(FIND("kW",[desc]),0)</f>
        <v>51</v>
      </c>
      <c r="M553">
        <f t="array" ref="M553">MIN(IFERROR(FIND(IstNumbers,E553),""))</f>
        <v>14</v>
      </c>
      <c r="N553" s="1" t="str">
        <f>IF([first '# in desc]&lt;[pos kw in desc],MID([desc],[pos kw in desc]-7,7))</f>
        <v xml:space="preserve">0-W 11 </v>
      </c>
      <c r="O553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553" s="1" t="str">
        <f>TRIM(IF([first '# in desc]&lt;[pos kw in desc],MID([desc],[pos kw in desc]-6,6),FALSE))</f>
        <v>-W 11</v>
      </c>
      <c r="Q553" s="1">
        <f>IF(LEN([manuell])=0,IFERROR([kw fine in title]*1,IFERROR(SUMPRODUCT(COUNTIF(IsDigits,MID([kw in desc],ROW($A$1:$A$150),1)))=LEN([kw in desc]),#N/A)),[manuell])</f>
        <v>11</v>
      </c>
      <c r="R553" s="1" t="e">
        <f>IF([pos kw in title]&gt;0,MID(J553,#REF!,4),IF([first '# in title]&gt;0,MID([title],[first '# in title],3),IF([first '# in title]&gt;0,MID([desc],#REF!,3),VLOOKUP([productid],$G$2:$R$1386,8))))</f>
        <v>#REF!</v>
      </c>
      <c r="S553" s="1" t="str">
        <f>IF([kw in desc]=[kw rough in title],[kw in desc]*1,IFERROR(LEFT([kw_dirty],3)*1,IFERROR(LEFT([kw_dirty],2)*1,"n.a.")))</f>
        <v>n.a.</v>
      </c>
      <c r="T553" s="1"/>
      <c r="U553" s="1">
        <f>VLOOKUP(Tabelle1[[#This Row],[productid]],Tabelle2[#All],2,FALSE)</f>
        <v>11</v>
      </c>
    </row>
    <row r="554" spans="1:21">
      <c r="A554" t="s">
        <v>839</v>
      </c>
      <c r="B554">
        <v>2462.7800000000002</v>
      </c>
      <c r="C554">
        <v>276812</v>
      </c>
      <c r="D554" t="s">
        <v>1006</v>
      </c>
      <c r="E554" t="s">
        <v>1007</v>
      </c>
      <c r="F554">
        <v>18406</v>
      </c>
      <c r="G554">
        <v>3093308</v>
      </c>
      <c r="H554">
        <f t="shared" si="8"/>
        <v>0</v>
      </c>
      <c r="I554">
        <f t="array" ref="I554">MIN(IFERROR(FIND(IstNumbers,A554),""))</f>
        <v>21</v>
      </c>
      <c r="J554" s="1" t="e">
        <f>IF([first '# in title]&lt;[pos kw in title],MID([title],[pos kw in title]-6,6),#N/A)</f>
        <v>#N/A</v>
      </c>
      <c r="K554" s="1" t="e">
        <f>IFERROR(MID(SUBSTITUTE([kw rough in title],",","."),FIND("(",[kw rough in title])+1,20),SUBSTITUTE(IFERROR(MID([kw rough in title],FIND(" ",[kw rough in title])+1,20),[kw rough in title]),",","."))</f>
        <v>#N/A</v>
      </c>
      <c r="L554" s="1">
        <f>IFERROR(FIND("kW",[desc]),0)</f>
        <v>0</v>
      </c>
      <c r="M554">
        <f t="array" ref="M554">MIN(IFERROR(FIND(IstNumbers,E554),""))</f>
        <v>36</v>
      </c>
      <c r="N554" s="1" t="b">
        <f>IF([first '# in desc]&lt;[pos kw in desc],MID([desc],[pos kw in desc]-7,7))</f>
        <v>0</v>
      </c>
      <c r="O5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4" s="1" t="str">
        <f>TRIM(IF([first '# in desc]&lt;[pos kw in desc],MID([desc],[pos kw in desc]-6,6),FALSE))</f>
        <v>FALSCH</v>
      </c>
      <c r="Q554" s="1" t="b">
        <f>IF(LEN([manuell])=0,IFERROR([kw fine in title]*1,IFERROR(SUMPRODUCT(COUNTIF(IsDigits,MID([kw in desc],ROW($A$1:$A$150),1)))=LEN([kw in desc]),#N/A)),[manuell])</f>
        <v>0</v>
      </c>
      <c r="R554" s="1" t="str">
        <f>IF([pos kw in title]&gt;0,MID(J554,#REF!,4),IF([first '# in title]&gt;0,MID([title],[first '# in title],3),IF([first '# in title]&gt;0,MID([desc],#REF!,3),VLOOKUP([productid],$G$2:$R$1386,8))))</f>
        <v>-20</v>
      </c>
      <c r="S554" s="1" t="e">
        <f>IF([kw in desc]=[kw rough in title],[kw in desc]*1,IFERROR(LEFT([kw_dirty],3)*1,IFERROR(LEFT([kw_dirty],2)*1,"n.a.")))</f>
        <v>#N/A</v>
      </c>
      <c r="T554" s="1"/>
      <c r="U554" s="1" t="e">
        <f>VLOOKUP(Tabelle1[[#This Row],[productid]],Tabelle2[#All],2,FALSE)</f>
        <v>#N/A</v>
      </c>
    </row>
    <row r="555" spans="1:21" hidden="1">
      <c r="A555" t="s">
        <v>816</v>
      </c>
      <c r="B555">
        <v>4704.6899999999996</v>
      </c>
      <c r="C555">
        <v>297223</v>
      </c>
      <c r="D555" t="s">
        <v>1008</v>
      </c>
      <c r="E555" t="s">
        <v>1009</v>
      </c>
      <c r="F555">
        <v>18406</v>
      </c>
      <c r="G555">
        <v>1064536</v>
      </c>
      <c r="H555">
        <f t="shared" si="8"/>
        <v>30</v>
      </c>
      <c r="I555">
        <f t="array" ref="I555">MIN(IFERROR(FIND(IstNumbers,A555),""))</f>
        <v>20</v>
      </c>
      <c r="J555" s="1" t="str">
        <f>IF([first '# in title]&lt;[pos kw in title],MID([title],[pos kw in title]-6,6),#N/A)</f>
        <v xml:space="preserve">F (19 </v>
      </c>
      <c r="K555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55" s="1">
        <f>IFERROR(FIND("kW",[desc]),0)</f>
        <v>47</v>
      </c>
      <c r="M555">
        <f t="array" ref="M555">MIN(IFERROR(FIND(IstNumbers,E555),""))</f>
        <v>14</v>
      </c>
      <c r="N555" s="1" t="str">
        <f>IF([first '# in desc]&lt;[pos kw in desc],MID([desc],[pos kw in desc]-7,7))</f>
        <v>9-19, 0</v>
      </c>
      <c r="O5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5" s="1" t="str">
        <f>TRIM(IF([first '# in desc]&lt;[pos kw in desc],MID([desc],[pos kw in desc]-6,6),FALSE))</f>
        <v>-19, 0</v>
      </c>
      <c r="Q555" s="1">
        <f>IF(LEN([manuell])=0,IFERROR([kw fine in title]*1,IFERROR(SUMPRODUCT(COUNTIF(IsDigits,MID([kw in desc],ROW($A$1:$A$150),1)))=LEN([kw in desc]),#N/A)),[manuell])</f>
        <v>19</v>
      </c>
      <c r="R555" s="1" t="e">
        <f>IF([pos kw in title]&gt;0,MID(J555,#REF!,4),IF([first '# in title]&gt;0,MID([title],[first '# in title],3),IF([first '# in title]&gt;0,MID([desc],#REF!,3),VLOOKUP([productid],$G$2:$R$1386,8))))</f>
        <v>#REF!</v>
      </c>
      <c r="S555" s="1" t="str">
        <f>IF([kw in desc]=[kw rough in title],[kw in desc]*1,IFERROR(LEFT([kw_dirty],3)*1,IFERROR(LEFT([kw_dirty],2)*1,"n.a.")))</f>
        <v>n.a.</v>
      </c>
      <c r="T555" s="1"/>
      <c r="U555" s="1">
        <f>VLOOKUP(Tabelle1[[#This Row],[productid]],Tabelle2[#All],2,FALSE)</f>
        <v>19</v>
      </c>
    </row>
    <row r="556" spans="1:21" hidden="1">
      <c r="A556" t="s">
        <v>853</v>
      </c>
      <c r="B556">
        <v>2960</v>
      </c>
      <c r="C556">
        <v>289859</v>
      </c>
      <c r="D556" t="s">
        <v>1010</v>
      </c>
      <c r="E556" t="s">
        <v>624</v>
      </c>
      <c r="F556">
        <v>18406</v>
      </c>
      <c r="G556">
        <v>1750863</v>
      </c>
      <c r="H556">
        <f t="shared" si="8"/>
        <v>40</v>
      </c>
      <c r="I556">
        <f t="array" ref="I556">MIN(IFERROR(FIND(IstNumbers,A556),""))</f>
        <v>29</v>
      </c>
      <c r="J556" s="1" t="str">
        <f>IF([first '# in title]&lt;[pos kw in title],MID([title],[pos kw in title]-6,6),#N/A)</f>
        <v xml:space="preserve">A (42 </v>
      </c>
      <c r="K55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56" s="1">
        <f>IFERROR(FIND("kW",[desc]),0)</f>
        <v>70</v>
      </c>
      <c r="M556">
        <f t="array" ref="M556">MIN(IFERROR(FIND(IstNumbers,E556),""))</f>
        <v>34</v>
      </c>
      <c r="N556" s="1" t="str">
        <f>IF([first '# in desc]&lt;[pos kw in desc],MID([desc],[pos kw in desc]-7,7))</f>
        <v xml:space="preserve">­me 42 </v>
      </c>
      <c r="O5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6" s="1" t="str">
        <f>TRIM(IF([first '# in desc]&lt;[pos kw in desc],MID([desc],[pos kw in desc]-6,6),FALSE))</f>
        <v>me 42</v>
      </c>
      <c r="Q556" s="1">
        <f>IF(LEN([manuell])=0,IFERROR([kw fine in title]*1,IFERROR(SUMPRODUCT(COUNTIF(IsDigits,MID([kw in desc],ROW($A$1:$A$150),1)))=LEN([kw in desc]),#N/A)),[manuell])</f>
        <v>42</v>
      </c>
      <c r="R556" s="1" t="e">
        <f>IF([pos kw in title]&gt;0,MID(J556,#REF!,4),IF([first '# in title]&gt;0,MID([title],[first '# in title],3),IF([first '# in title]&gt;0,MID([desc],#REF!,3),VLOOKUP([productid],$G$2:$R$1386,8))))</f>
        <v>#REF!</v>
      </c>
      <c r="S556" s="1" t="str">
        <f>IF([kw in desc]=[kw rough in title],[kw in desc]*1,IFERROR(LEFT([kw_dirty],3)*1,IFERROR(LEFT([kw_dirty],2)*1,"n.a.")))</f>
        <v>n.a.</v>
      </c>
      <c r="T556" s="1"/>
      <c r="U556" s="1">
        <f>VLOOKUP(Tabelle1[[#This Row],[productid]],Tabelle2[#All],2,FALSE)</f>
        <v>42</v>
      </c>
    </row>
    <row r="557" spans="1:21" hidden="1">
      <c r="A557" t="s">
        <v>811</v>
      </c>
      <c r="B557">
        <v>3605</v>
      </c>
      <c r="C557">
        <v>289859</v>
      </c>
      <c r="D557" t="s">
        <v>1011</v>
      </c>
      <c r="E557" t="s">
        <v>1012</v>
      </c>
      <c r="F557">
        <v>18406</v>
      </c>
      <c r="G557">
        <v>1223680</v>
      </c>
      <c r="H557">
        <f t="shared" si="8"/>
        <v>30</v>
      </c>
      <c r="I557">
        <f t="array" ref="I557">MIN(IFERROR(FIND(IstNumbers,A557),""))</f>
        <v>20</v>
      </c>
      <c r="J557" s="1" t="str">
        <f>IF([first '# in title]&lt;[pos kw in title],MID([title],[pos kw in title]-6,6),#N/A)</f>
        <v xml:space="preserve">W (26 </v>
      </c>
      <c r="K55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57" s="1">
        <f>IFERROR(FIND("kW",[desc]),0)</f>
        <v>45</v>
      </c>
      <c r="M557">
        <f t="array" ref="M557">MIN(IFERROR(FIND(IstNumbers,E557),""))</f>
        <v>24</v>
      </c>
      <c r="N557" s="1" t="str">
        <f>IF([first '# in desc]&lt;[pos kw in desc],MID([desc],[pos kw in desc]-7,7))</f>
        <v xml:space="preserve">me, 26 </v>
      </c>
      <c r="O55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57" s="1" t="str">
        <f>TRIM(IF([first '# in desc]&lt;[pos kw in desc],MID([desc],[pos kw in desc]-6,6),FALSE))</f>
        <v>e, 26</v>
      </c>
      <c r="Q557" s="1">
        <f>IF(LEN([manuell])=0,IFERROR([kw fine in title]*1,IFERROR(SUMPRODUCT(COUNTIF(IsDigits,MID([kw in desc],ROW($A$1:$A$150),1)))=LEN([kw in desc]),#N/A)),[manuell])</f>
        <v>26</v>
      </c>
      <c r="R557" s="1" t="e">
        <f>IF([pos kw in title]&gt;0,MID(J557,#REF!,4),IF([first '# in title]&gt;0,MID([title],[first '# in title],3),IF([first '# in title]&gt;0,MID([desc],#REF!,3),VLOOKUP([productid],$G$2:$R$1386,8))))</f>
        <v>#REF!</v>
      </c>
      <c r="S557" s="1" t="str">
        <f>IF([kw in desc]=[kw rough in title],[kw in desc]*1,IFERROR(LEFT([kw_dirty],3)*1,IFERROR(LEFT([kw_dirty],2)*1,"n.a.")))</f>
        <v>n.a.</v>
      </c>
      <c r="T557" s="1"/>
      <c r="U557" s="1">
        <f>VLOOKUP(Tabelle1[[#This Row],[productid]],Tabelle2[#All],2,FALSE)</f>
        <v>26</v>
      </c>
    </row>
    <row r="558" spans="1:21" hidden="1">
      <c r="A558" t="s">
        <v>791</v>
      </c>
      <c r="B558">
        <v>3665.82</v>
      </c>
      <c r="C558">
        <v>297223</v>
      </c>
      <c r="D558" t="s">
        <v>1013</v>
      </c>
      <c r="E558" t="s">
        <v>1014</v>
      </c>
      <c r="F558">
        <v>18406</v>
      </c>
      <c r="G558">
        <v>1223708</v>
      </c>
      <c r="H558">
        <f t="shared" si="8"/>
        <v>29</v>
      </c>
      <c r="I558">
        <f t="array" ref="I558">MIN(IFERROR(FIND(IstNumbers,A558),""))</f>
        <v>20</v>
      </c>
      <c r="J558" s="1" t="str">
        <f>IF([first '# in title]&lt;[pos kw in title],MID([title],[pos kw in title]-6,6),#N/A)</f>
        <v xml:space="preserve">W (11 </v>
      </c>
      <c r="K558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58" s="1">
        <f>IFERROR(FIND("kW",[desc]),0)</f>
        <v>51</v>
      </c>
      <c r="M558">
        <f t="array" ref="M558">MIN(IFERROR(FIND(IstNumbers,E558),""))</f>
        <v>14</v>
      </c>
      <c r="N558" s="1" t="str">
        <f>IF([first '# in desc]&lt;[pos kw in desc],MID([desc],[pos kw in desc]-7,7))</f>
        <v xml:space="preserve">0-W 11 </v>
      </c>
      <c r="O558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558" s="1" t="str">
        <f>TRIM(IF([first '# in desc]&lt;[pos kw in desc],MID([desc],[pos kw in desc]-6,6),FALSE))</f>
        <v>-W 11</v>
      </c>
      <c r="Q558" s="1">
        <f>IF(LEN([manuell])=0,IFERROR([kw fine in title]*1,IFERROR(SUMPRODUCT(COUNTIF(IsDigits,MID([kw in desc],ROW($A$1:$A$150),1)))=LEN([kw in desc]),#N/A)),[manuell])</f>
        <v>11</v>
      </c>
      <c r="R558" s="1" t="e">
        <f>IF([pos kw in title]&gt;0,MID(J558,#REF!,4),IF([first '# in title]&gt;0,MID([title],[first '# in title],3),IF([first '# in title]&gt;0,MID([desc],#REF!,3),VLOOKUP([productid],$G$2:$R$1386,8))))</f>
        <v>#REF!</v>
      </c>
      <c r="S558" s="1" t="str">
        <f>IF([kw in desc]=[kw rough in title],[kw in desc]*1,IFERROR(LEFT([kw_dirty],3)*1,IFERROR(LEFT([kw_dirty],2)*1,"n.a.")))</f>
        <v>n.a.</v>
      </c>
      <c r="T558" s="1"/>
      <c r="U558" s="1">
        <f>VLOOKUP(Tabelle1[[#This Row],[productid]],Tabelle2[#All],2,FALSE)</f>
        <v>11</v>
      </c>
    </row>
    <row r="559" spans="1:21">
      <c r="A559" t="s">
        <v>839</v>
      </c>
      <c r="B559">
        <v>2486.46</v>
      </c>
      <c r="C559">
        <v>276812</v>
      </c>
      <c r="D559" t="s">
        <v>1015</v>
      </c>
      <c r="E559" t="s">
        <v>1016</v>
      </c>
      <c r="F559">
        <v>18406</v>
      </c>
      <c r="G559">
        <v>3093308</v>
      </c>
      <c r="H559">
        <f t="shared" si="8"/>
        <v>0</v>
      </c>
      <c r="I559">
        <f t="array" ref="I559">MIN(IFERROR(FIND(IstNumbers,A559),""))</f>
        <v>21</v>
      </c>
      <c r="J559" s="1" t="e">
        <f>IF([first '# in title]&lt;[pos kw in title],MID([title],[pos kw in title]-6,6),#N/A)</f>
        <v>#N/A</v>
      </c>
      <c r="K559" s="1" t="e">
        <f>IFERROR(MID(SUBSTITUTE([kw rough in title],",","."),FIND("(",[kw rough in title])+1,20),SUBSTITUTE(IFERROR(MID([kw rough in title],FIND(" ",[kw rough in title])+1,20),[kw rough in title]),",","."))</f>
        <v>#N/A</v>
      </c>
      <c r="L559" s="1">
        <f>IFERROR(FIND("kW",[desc]),0)</f>
        <v>0</v>
      </c>
      <c r="M559">
        <f t="array" ref="M559">MIN(IFERROR(FIND(IstNumbers,E559),""))</f>
        <v>36</v>
      </c>
      <c r="N559" s="1" t="b">
        <f>IF([first '# in desc]&lt;[pos kw in desc],MID([desc],[pos kw in desc]-7,7))</f>
        <v>0</v>
      </c>
      <c r="O5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9" s="1" t="str">
        <f>TRIM(IF([first '# in desc]&lt;[pos kw in desc],MID([desc],[pos kw in desc]-6,6),FALSE))</f>
        <v>FALSCH</v>
      </c>
      <c r="Q559" s="1" t="b">
        <f>IF(LEN([manuell])=0,IFERROR([kw fine in title]*1,IFERROR(SUMPRODUCT(COUNTIF(IsDigits,MID([kw in desc],ROW($A$1:$A$150),1)))=LEN([kw in desc]),#N/A)),[manuell])</f>
        <v>0</v>
      </c>
      <c r="R559" s="1" t="str">
        <f>IF([pos kw in title]&gt;0,MID(J559,#REF!,4),IF([first '# in title]&gt;0,MID([title],[first '# in title],3),IF([first '# in title]&gt;0,MID([desc],#REF!,3),VLOOKUP([productid],$G$2:$R$1386,8))))</f>
        <v>-20</v>
      </c>
      <c r="S559" s="1" t="e">
        <f>IF([kw in desc]=[kw rough in title],[kw in desc]*1,IFERROR(LEFT([kw_dirty],3)*1,IFERROR(LEFT([kw_dirty],2)*1,"n.a.")))</f>
        <v>#N/A</v>
      </c>
      <c r="T559" s="1"/>
      <c r="U559" s="1" t="e">
        <f>VLOOKUP(Tabelle1[[#This Row],[productid]],Tabelle2[#All],2,FALSE)</f>
        <v>#N/A</v>
      </c>
    </row>
    <row r="560" spans="1:21" hidden="1">
      <c r="A560" t="s">
        <v>816</v>
      </c>
      <c r="B560">
        <v>4750.8100000000004</v>
      </c>
      <c r="C560">
        <v>297223</v>
      </c>
      <c r="D560" t="s">
        <v>1017</v>
      </c>
      <c r="E560" t="s">
        <v>1018</v>
      </c>
      <c r="F560">
        <v>18406</v>
      </c>
      <c r="G560">
        <v>1064536</v>
      </c>
      <c r="H560">
        <f t="shared" si="8"/>
        <v>30</v>
      </c>
      <c r="I560">
        <f t="array" ref="I560">MIN(IFERROR(FIND(IstNumbers,A560),""))</f>
        <v>20</v>
      </c>
      <c r="J560" s="1" t="str">
        <f>IF([first '# in title]&lt;[pos kw in title],MID([title],[pos kw in title]-6,6),#N/A)</f>
        <v xml:space="preserve">F (19 </v>
      </c>
      <c r="K56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60" s="1">
        <f>IFERROR(FIND("kW",[desc]),0)</f>
        <v>47</v>
      </c>
      <c r="M560">
        <f t="array" ref="M560">MIN(IFERROR(FIND(IstNumbers,E560),""))</f>
        <v>14</v>
      </c>
      <c r="N560" s="1" t="str">
        <f>IF([first '# in desc]&lt;[pos kw in desc],MID([desc],[pos kw in desc]-7,7))</f>
        <v>9-19, 0</v>
      </c>
      <c r="O5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0" s="1" t="str">
        <f>TRIM(IF([first '# in desc]&lt;[pos kw in desc],MID([desc],[pos kw in desc]-6,6),FALSE))</f>
        <v>-19, 0</v>
      </c>
      <c r="Q560" s="1">
        <f>IF(LEN([manuell])=0,IFERROR([kw fine in title]*1,IFERROR(SUMPRODUCT(COUNTIF(IsDigits,MID([kw in desc],ROW($A$1:$A$150),1)))=LEN([kw in desc]),#N/A)),[manuell])</f>
        <v>19</v>
      </c>
      <c r="R560" s="1" t="e">
        <f>IF([pos kw in title]&gt;0,MID(J560,#REF!,4),IF([first '# in title]&gt;0,MID([title],[first '# in title],3),IF([first '# in title]&gt;0,MID([desc],#REF!,3),VLOOKUP([productid],$G$2:$R$1386,8))))</f>
        <v>#REF!</v>
      </c>
      <c r="S560" s="1" t="str">
        <f>IF([kw in desc]=[kw rough in title],[kw in desc]*1,IFERROR(LEFT([kw_dirty],3)*1,IFERROR(LEFT([kw_dirty],2)*1,"n.a.")))</f>
        <v>n.a.</v>
      </c>
      <c r="T560" s="1"/>
      <c r="U560" s="1">
        <f>VLOOKUP(Tabelle1[[#This Row],[productid]],Tabelle2[#All],2,FALSE)</f>
        <v>19</v>
      </c>
    </row>
    <row r="561" spans="1:21" hidden="1">
      <c r="A561" t="s">
        <v>853</v>
      </c>
      <c r="B561">
        <v>2966.91</v>
      </c>
      <c r="C561">
        <v>293331</v>
      </c>
      <c r="D561" t="s">
        <v>1019</v>
      </c>
      <c r="E561" t="s">
        <v>656</v>
      </c>
      <c r="F561">
        <v>18406</v>
      </c>
      <c r="G561">
        <v>1750863</v>
      </c>
      <c r="H561">
        <f t="shared" si="8"/>
        <v>40</v>
      </c>
      <c r="I561">
        <f t="array" ref="I561">MIN(IFERROR(FIND(IstNumbers,A561),""))</f>
        <v>29</v>
      </c>
      <c r="J561" s="1" t="str">
        <f>IF([first '# in title]&lt;[pos kw in title],MID([title],[pos kw in title]-6,6),#N/A)</f>
        <v xml:space="preserve">A (42 </v>
      </c>
      <c r="K56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1" s="1">
        <f>IFERROR(FIND("kW",[desc]),0)</f>
        <v>0</v>
      </c>
      <c r="M561">
        <f t="array" ref="M561">MIN(IFERROR(FIND(IstNumbers,E561),""))</f>
        <v>14</v>
      </c>
      <c r="N561" s="1" t="b">
        <f>IF([first '# in desc]&lt;[pos kw in desc],MID([desc],[pos kw in desc]-7,7))</f>
        <v>0</v>
      </c>
      <c r="O5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1" s="1" t="str">
        <f>TRIM(IF([first '# in desc]&lt;[pos kw in desc],MID([desc],[pos kw in desc]-6,6),FALSE))</f>
        <v>FALSCH</v>
      </c>
      <c r="Q561" s="1">
        <f>IF(LEN([manuell])=0,IFERROR([kw fine in title]*1,IFERROR(SUMPRODUCT(COUNTIF(IsDigits,MID([kw in desc],ROW($A$1:$A$150),1)))=LEN([kw in desc]),#N/A)),[manuell])</f>
        <v>42</v>
      </c>
      <c r="R561" s="1" t="e">
        <f>IF([pos kw in title]&gt;0,MID(J561,#REF!,4),IF([first '# in title]&gt;0,MID([title],[first '# in title],3),IF([first '# in title]&gt;0,MID([desc],#REF!,3),VLOOKUP([productid],$G$2:$R$1386,8))))</f>
        <v>#REF!</v>
      </c>
      <c r="S561" s="1" t="str">
        <f>IF([kw in desc]=[kw rough in title],[kw in desc]*1,IFERROR(LEFT([kw_dirty],3)*1,IFERROR(LEFT([kw_dirty],2)*1,"n.a.")))</f>
        <v>n.a.</v>
      </c>
      <c r="T561" s="1"/>
      <c r="U561" s="1">
        <f>VLOOKUP(Tabelle1[[#This Row],[productid]],Tabelle2[#All],2,FALSE)</f>
        <v>42</v>
      </c>
    </row>
    <row r="562" spans="1:21" hidden="1">
      <c r="A562" t="s">
        <v>811</v>
      </c>
      <c r="B562">
        <v>3609.02</v>
      </c>
      <c r="C562">
        <v>297223</v>
      </c>
      <c r="D562" t="s">
        <v>1020</v>
      </c>
      <c r="E562" t="s">
        <v>1021</v>
      </c>
      <c r="F562">
        <v>18406</v>
      </c>
      <c r="G562">
        <v>1223680</v>
      </c>
      <c r="H562">
        <f t="shared" si="8"/>
        <v>30</v>
      </c>
      <c r="I562">
        <f t="array" ref="I562">MIN(IFERROR(FIND(IstNumbers,A562),""))</f>
        <v>20</v>
      </c>
      <c r="J562" s="1" t="str">
        <f>IF([first '# in title]&lt;[pos kw in title],MID([title],[pos kw in title]-6,6),#N/A)</f>
        <v xml:space="preserve">W (26 </v>
      </c>
      <c r="K56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62" s="1">
        <f>IFERROR(FIND("kW",[desc]),0)</f>
        <v>51</v>
      </c>
      <c r="M562">
        <f t="array" ref="M562">MIN(IFERROR(FIND(IstNumbers,E562),""))</f>
        <v>14</v>
      </c>
      <c r="N562" s="1" t="str">
        <f>IF([first '# in desc]&lt;[pos kw in desc],MID([desc],[pos kw in desc]-7,7))</f>
        <v xml:space="preserve">0-W 26 </v>
      </c>
      <c r="O562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62" s="1" t="str">
        <f>TRIM(IF([first '# in desc]&lt;[pos kw in desc],MID([desc],[pos kw in desc]-6,6),FALSE))</f>
        <v>-W 26</v>
      </c>
      <c r="Q562" s="1">
        <f>IF(LEN([manuell])=0,IFERROR([kw fine in title]*1,IFERROR(SUMPRODUCT(COUNTIF(IsDigits,MID([kw in desc],ROW($A$1:$A$150),1)))=LEN([kw in desc]),#N/A)),[manuell])</f>
        <v>26</v>
      </c>
      <c r="R562" s="1" t="e">
        <f>IF([pos kw in title]&gt;0,MID(J562,#REF!,4),IF([first '# in title]&gt;0,MID([title],[first '# in title],3),IF([first '# in title]&gt;0,MID([desc],#REF!,3),VLOOKUP([productid],$G$2:$R$1386,8))))</f>
        <v>#REF!</v>
      </c>
      <c r="S562" s="1" t="str">
        <f>IF([kw in desc]=[kw rough in title],[kw in desc]*1,IFERROR(LEFT([kw_dirty],3)*1,IFERROR(LEFT([kw_dirty],2)*1,"n.a.")))</f>
        <v>n.a.</v>
      </c>
      <c r="T562" s="1"/>
      <c r="U562" s="1">
        <f>VLOOKUP(Tabelle1[[#This Row],[productid]],Tabelle2[#All],2,FALSE)</f>
        <v>26</v>
      </c>
    </row>
    <row r="563" spans="1:21" hidden="1">
      <c r="A563" t="s">
        <v>791</v>
      </c>
      <c r="B563">
        <v>3755</v>
      </c>
      <c r="C563">
        <v>289859</v>
      </c>
      <c r="D563" t="s">
        <v>1022</v>
      </c>
      <c r="E563" t="s">
        <v>1023</v>
      </c>
      <c r="F563">
        <v>18406</v>
      </c>
      <c r="G563">
        <v>1223708</v>
      </c>
      <c r="H563">
        <f t="shared" si="8"/>
        <v>29</v>
      </c>
      <c r="I563">
        <f t="array" ref="I563">MIN(IFERROR(FIND(IstNumbers,A563),""))</f>
        <v>20</v>
      </c>
      <c r="J563" s="1" t="str">
        <f>IF([first '# in title]&lt;[pos kw in title],MID([title],[pos kw in title]-6,6),#N/A)</f>
        <v xml:space="preserve">W (11 </v>
      </c>
      <c r="K563" s="1" t="str">
        <f>IFERROR(MID(SUBSTITUTE([kw rough in title],",","."),FIND("(",[kw rough in title])+1,20),SUBSTITUTE(IFERROR(MID([kw rough in title],FIND(" ",[kw rough in title])+1,20),[kw rough in title]),",","."))</f>
        <v xml:space="preserve">11 </v>
      </c>
      <c r="L563" s="1">
        <f>IFERROR(FIND("kW",[desc]),0)</f>
        <v>45</v>
      </c>
      <c r="M563">
        <f t="array" ref="M563">MIN(IFERROR(FIND(IstNumbers,E563),""))</f>
        <v>24</v>
      </c>
      <c r="N563" s="1" t="str">
        <f>IF([first '# in desc]&lt;[pos kw in desc],MID([desc],[pos kw in desc]-7,7))</f>
        <v xml:space="preserve">me, 11 </v>
      </c>
      <c r="O563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563" s="1" t="str">
        <f>TRIM(IF([first '# in desc]&lt;[pos kw in desc],MID([desc],[pos kw in desc]-6,6),FALSE))</f>
        <v>e, 11</v>
      </c>
      <c r="Q563" s="1">
        <f>IF(LEN([manuell])=0,IFERROR([kw fine in title]*1,IFERROR(SUMPRODUCT(COUNTIF(IsDigits,MID([kw in desc],ROW($A$1:$A$150),1)))=LEN([kw in desc]),#N/A)),[manuell])</f>
        <v>11</v>
      </c>
      <c r="R563" s="1" t="e">
        <f>IF([pos kw in title]&gt;0,MID(J563,#REF!,4),IF([first '# in title]&gt;0,MID([title],[first '# in title],3),IF([first '# in title]&gt;0,MID([desc],#REF!,3),VLOOKUP([productid],$G$2:$R$1386,8))))</f>
        <v>#REF!</v>
      </c>
      <c r="S563" s="1" t="str">
        <f>IF([kw in desc]=[kw rough in title],[kw in desc]*1,IFERROR(LEFT([kw_dirty],3)*1,IFERROR(LEFT([kw_dirty],2)*1,"n.a.")))</f>
        <v>n.a.</v>
      </c>
      <c r="T563" s="1"/>
      <c r="U563" s="1">
        <f>VLOOKUP(Tabelle1[[#This Row],[productid]],Tabelle2[#All],2,FALSE)</f>
        <v>11</v>
      </c>
    </row>
    <row r="564" spans="1:21">
      <c r="A564" t="s">
        <v>839</v>
      </c>
      <c r="B564">
        <v>2496.9</v>
      </c>
      <c r="C564">
        <v>288366</v>
      </c>
      <c r="D564" t="s">
        <v>1024</v>
      </c>
      <c r="E564" t="s">
        <v>1025</v>
      </c>
      <c r="F564">
        <v>18406</v>
      </c>
      <c r="G564">
        <v>3093308</v>
      </c>
      <c r="H564">
        <f t="shared" si="8"/>
        <v>0</v>
      </c>
      <c r="I564">
        <f t="array" ref="I564">MIN(IFERROR(FIND(IstNumbers,A564),""))</f>
        <v>21</v>
      </c>
      <c r="J564" s="1" t="e">
        <f>IF([first '# in title]&lt;[pos kw in title],MID([title],[pos kw in title]-6,6),#N/A)</f>
        <v>#N/A</v>
      </c>
      <c r="K564" s="1" t="e">
        <f>IFERROR(MID(SUBSTITUTE([kw rough in title],",","."),FIND("(",[kw rough in title])+1,20),SUBSTITUTE(IFERROR(MID([kw rough in title],FIND(" ",[kw rough in title])+1,20),[kw rough in title]),",","."))</f>
        <v>#N/A</v>
      </c>
      <c r="L564" s="1">
        <f>IFERROR(FIND("kW",[desc]),0)</f>
        <v>0</v>
      </c>
      <c r="M564">
        <f t="array" ref="M564">MIN(IFERROR(FIND(IstNumbers,E564),""))</f>
        <v>10</v>
      </c>
      <c r="N564" s="1" t="b">
        <f>IF([first '# in desc]&lt;[pos kw in desc],MID([desc],[pos kw in desc]-7,7))</f>
        <v>0</v>
      </c>
      <c r="O5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4" s="1" t="str">
        <f>TRIM(IF([first '# in desc]&lt;[pos kw in desc],MID([desc],[pos kw in desc]-6,6),FALSE))</f>
        <v>FALSCH</v>
      </c>
      <c r="Q564" s="1" t="b">
        <f>IF(LEN([manuell])=0,IFERROR([kw fine in title]*1,IFERROR(SUMPRODUCT(COUNTIF(IsDigits,MID([kw in desc],ROW($A$1:$A$150),1)))=LEN([kw in desc]),#N/A)),[manuell])</f>
        <v>0</v>
      </c>
      <c r="R564" s="1" t="str">
        <f>IF([pos kw in title]&gt;0,MID(J564,#REF!,4),IF([first '# in title]&gt;0,MID([title],[first '# in title],3),IF([first '# in title]&gt;0,MID([desc],#REF!,3),VLOOKUP([productid],$G$2:$R$1386,8))))</f>
        <v>-20</v>
      </c>
      <c r="S564" s="1" t="e">
        <f>IF([kw in desc]=[kw rough in title],[kw in desc]*1,IFERROR(LEFT([kw_dirty],3)*1,IFERROR(LEFT([kw_dirty],2)*1,"n.a.")))</f>
        <v>#N/A</v>
      </c>
      <c r="T564" s="1"/>
      <c r="U564" s="1" t="e">
        <f>VLOOKUP(Tabelle1[[#This Row],[productid]],Tabelle2[#All],2,FALSE)</f>
        <v>#N/A</v>
      </c>
    </row>
    <row r="565" spans="1:21" hidden="1">
      <c r="A565" t="s">
        <v>1026</v>
      </c>
      <c r="B565">
        <v>1649</v>
      </c>
      <c r="C565">
        <v>223861</v>
      </c>
      <c r="D565" t="s">
        <v>1027</v>
      </c>
      <c r="E565" t="s">
        <v>1028</v>
      </c>
      <c r="F565">
        <v>18406</v>
      </c>
      <c r="G565">
        <v>4021148</v>
      </c>
      <c r="H565">
        <f t="shared" si="8"/>
        <v>37</v>
      </c>
      <c r="I565">
        <f t="array" ref="I565">MIN(IFERROR(FIND(IstNumbers,A565),""))</f>
        <v>25</v>
      </c>
      <c r="J565" s="1" t="str">
        <f>IF([first '# in title]&lt;[pos kw in title],MID([title],[pos kw in title]-6,6),#N/A)</f>
        <v xml:space="preserve">5 (16 </v>
      </c>
      <c r="K56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565" s="1">
        <f>IFERROR(FIND("kW",[desc]),0)</f>
        <v>0</v>
      </c>
      <c r="M565">
        <f t="array" ref="M565">MIN(IFERROR(FIND(IstNumbers,E565),""))</f>
        <v>14</v>
      </c>
      <c r="N565" s="1" t="b">
        <f>IF([first '# in desc]&lt;[pos kw in desc],MID([desc],[pos kw in desc]-7,7))</f>
        <v>0</v>
      </c>
      <c r="O5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5" s="1" t="str">
        <f>TRIM(IF([first '# in desc]&lt;[pos kw in desc],MID([desc],[pos kw in desc]-6,6),FALSE))</f>
        <v>FALSCH</v>
      </c>
      <c r="Q565" s="1">
        <f>IF(LEN([manuell])=0,IFERROR([kw fine in title]*1,IFERROR(SUMPRODUCT(COUNTIF(IsDigits,MID([kw in desc],ROW($A$1:$A$150),1)))=LEN([kw in desc]),#N/A)),[manuell])</f>
        <v>16</v>
      </c>
      <c r="R565" s="1" t="e">
        <f>IF([pos kw in title]&gt;0,MID(J565,#REF!,4),IF([first '# in title]&gt;0,MID([title],[first '# in title],3),IF([first '# in title]&gt;0,MID([desc],#REF!,3),VLOOKUP([productid],$G$2:$R$1386,8))))</f>
        <v>#REF!</v>
      </c>
      <c r="S565" s="1" t="str">
        <f>IF([kw in desc]=[kw rough in title],[kw in desc]*1,IFERROR(LEFT([kw_dirty],3)*1,IFERROR(LEFT([kw_dirty],2)*1,"n.a.")))</f>
        <v>n.a.</v>
      </c>
      <c r="T565" s="1"/>
      <c r="U565" s="1">
        <f>VLOOKUP(Tabelle1[[#This Row],[productid]],Tabelle2[#All],2,FALSE)</f>
        <v>16</v>
      </c>
    </row>
    <row r="566" spans="1:21" hidden="1">
      <c r="A566" t="s">
        <v>853</v>
      </c>
      <c r="B566">
        <v>2966.91</v>
      </c>
      <c r="C566">
        <v>293331</v>
      </c>
      <c r="D566" t="s">
        <v>1029</v>
      </c>
      <c r="E566" t="s">
        <v>1030</v>
      </c>
      <c r="F566">
        <v>18406</v>
      </c>
      <c r="G566">
        <v>1750863</v>
      </c>
      <c r="H566">
        <f t="shared" si="8"/>
        <v>40</v>
      </c>
      <c r="I566">
        <f t="array" ref="I566">MIN(IFERROR(FIND(IstNumbers,A566),""))</f>
        <v>29</v>
      </c>
      <c r="J566" s="1" t="str">
        <f>IF([first '# in title]&lt;[pos kw in title],MID([title],[pos kw in title]-6,6),#N/A)</f>
        <v xml:space="preserve">A (42 </v>
      </c>
      <c r="K56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6" s="1">
        <f>IFERROR(FIND("kW",[desc]),0)</f>
        <v>0</v>
      </c>
      <c r="M566">
        <f t="array" ref="M566">MIN(IFERROR(FIND(IstNumbers,E566),""))</f>
        <v>14</v>
      </c>
      <c r="N566" s="1" t="b">
        <f>IF([first '# in desc]&lt;[pos kw in desc],MID([desc],[pos kw in desc]-7,7))</f>
        <v>0</v>
      </c>
      <c r="O5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6" s="1" t="str">
        <f>TRIM(IF([first '# in desc]&lt;[pos kw in desc],MID([desc],[pos kw in desc]-6,6),FALSE))</f>
        <v>FALSCH</v>
      </c>
      <c r="Q566" s="1">
        <f>IF(LEN([manuell])=0,IFERROR([kw fine in title]*1,IFERROR(SUMPRODUCT(COUNTIF(IsDigits,MID([kw in desc],ROW($A$1:$A$150),1)))=LEN([kw in desc]),#N/A)),[manuell])</f>
        <v>42</v>
      </c>
      <c r="R566" s="1" t="e">
        <f>IF([pos kw in title]&gt;0,MID(J566,#REF!,4),IF([first '# in title]&gt;0,MID([title],[first '# in title],3),IF([first '# in title]&gt;0,MID([desc],#REF!,3),VLOOKUP([productid],$G$2:$R$1386,8))))</f>
        <v>#REF!</v>
      </c>
      <c r="S566" s="1" t="str">
        <f>IF([kw in desc]=[kw rough in title],[kw in desc]*1,IFERROR(LEFT([kw_dirty],3)*1,IFERROR(LEFT([kw_dirty],2)*1,"n.a.")))</f>
        <v>n.a.</v>
      </c>
      <c r="T566" s="1"/>
      <c r="U566" s="1">
        <f>VLOOKUP(Tabelle1[[#This Row],[productid]],Tabelle2[#All],2,FALSE)</f>
        <v>42</v>
      </c>
    </row>
    <row r="567" spans="1:21" hidden="1">
      <c r="A567" t="s">
        <v>811</v>
      </c>
      <c r="B567">
        <v>3740</v>
      </c>
      <c r="C567">
        <v>289859</v>
      </c>
      <c r="D567" t="s">
        <v>1031</v>
      </c>
      <c r="E567" t="s">
        <v>1032</v>
      </c>
      <c r="F567">
        <v>18406</v>
      </c>
      <c r="G567">
        <v>1223680</v>
      </c>
      <c r="H567">
        <f t="shared" si="8"/>
        <v>30</v>
      </c>
      <c r="I567">
        <f t="array" ref="I567">MIN(IFERROR(FIND(IstNumbers,A567),""))</f>
        <v>20</v>
      </c>
      <c r="J567" s="1" t="str">
        <f>IF([first '# in title]&lt;[pos kw in title],MID([title],[pos kw in title]-6,6),#N/A)</f>
        <v xml:space="preserve">W (26 </v>
      </c>
      <c r="K56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567" s="1">
        <f>IFERROR(FIND("kW",[desc]),0)</f>
        <v>45</v>
      </c>
      <c r="M567">
        <f t="array" ref="M567">MIN(IFERROR(FIND(IstNumbers,E567),""))</f>
        <v>24</v>
      </c>
      <c r="N567" s="1" t="str">
        <f>IF([first '# in desc]&lt;[pos kw in desc],MID([desc],[pos kw in desc]-7,7))</f>
        <v xml:space="preserve">me, 26 </v>
      </c>
      <c r="O56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567" s="1" t="str">
        <f>TRIM(IF([first '# in desc]&lt;[pos kw in desc],MID([desc],[pos kw in desc]-6,6),FALSE))</f>
        <v>e, 26</v>
      </c>
      <c r="Q567" s="1">
        <f>IF(LEN([manuell])=0,IFERROR([kw fine in title]*1,IFERROR(SUMPRODUCT(COUNTIF(IsDigits,MID([kw in desc],ROW($A$1:$A$150),1)))=LEN([kw in desc]),#N/A)),[manuell])</f>
        <v>26</v>
      </c>
      <c r="R567" s="1" t="e">
        <f>IF([pos kw in title]&gt;0,MID(J567,#REF!,4),IF([first '# in title]&gt;0,MID([title],[first '# in title],3),IF([first '# in title]&gt;0,MID([desc],#REF!,3),VLOOKUP([productid],$G$2:$R$1386,8))))</f>
        <v>#REF!</v>
      </c>
      <c r="S567" s="1" t="str">
        <f>IF([kw in desc]=[kw rough in title],[kw in desc]*1,IFERROR(LEFT([kw_dirty],3)*1,IFERROR(LEFT([kw_dirty],2)*1,"n.a.")))</f>
        <v>n.a.</v>
      </c>
      <c r="T567" s="1"/>
      <c r="U567" s="1">
        <f>VLOOKUP(Tabelle1[[#This Row],[productid]],Tabelle2[#All],2,FALSE)</f>
        <v>26</v>
      </c>
    </row>
    <row r="568" spans="1:21" hidden="1">
      <c r="A568" t="s">
        <v>1026</v>
      </c>
      <c r="B568">
        <v>1649</v>
      </c>
      <c r="C568">
        <v>9701</v>
      </c>
      <c r="D568" t="s">
        <v>1033</v>
      </c>
      <c r="E568" t="s">
        <v>9</v>
      </c>
      <c r="F568">
        <v>18406</v>
      </c>
      <c r="G568">
        <v>4021148</v>
      </c>
      <c r="H568">
        <f t="shared" si="8"/>
        <v>37</v>
      </c>
      <c r="I568">
        <f t="array" ref="I568">MIN(IFERROR(FIND(IstNumbers,A568),""))</f>
        <v>25</v>
      </c>
      <c r="J568" s="1" t="str">
        <f>IF([first '# in title]&lt;[pos kw in title],MID([title],[pos kw in title]-6,6),#N/A)</f>
        <v xml:space="preserve">5 (16 </v>
      </c>
      <c r="K56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568" s="1">
        <f>IFERROR(FIND("kW",[desc]),0)</f>
        <v>0</v>
      </c>
      <c r="M568">
        <f t="array" ref="M568">MIN(IFERROR(FIND(IstNumbers,E568),""))</f>
        <v>0</v>
      </c>
      <c r="N568" s="1" t="b">
        <f>IF([first '# in desc]&lt;[pos kw in desc],MID([desc],[pos kw in desc]-7,7))</f>
        <v>0</v>
      </c>
      <c r="O5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8" s="1" t="str">
        <f>TRIM(IF([first '# in desc]&lt;[pos kw in desc],MID([desc],[pos kw in desc]-6,6),FALSE))</f>
        <v>FALSCH</v>
      </c>
      <c r="Q568" s="1">
        <f>IF(LEN([manuell])=0,IFERROR([kw fine in title]*1,IFERROR(SUMPRODUCT(COUNTIF(IsDigits,MID([kw in desc],ROW($A$1:$A$150),1)))=LEN([kw in desc]),#N/A)),[manuell])</f>
        <v>16</v>
      </c>
      <c r="R568" s="1" t="e">
        <f>IF([pos kw in title]&gt;0,MID(J568,#REF!,4),IF([first '# in title]&gt;0,MID([title],[first '# in title],3),IF([first '# in title]&gt;0,MID([desc],#REF!,3),VLOOKUP([productid],$G$2:$R$1386,8))))</f>
        <v>#REF!</v>
      </c>
      <c r="S568" s="1" t="str">
        <f>IF([kw in desc]=[kw rough in title],[kw in desc]*1,IFERROR(LEFT([kw_dirty],3)*1,IFERROR(LEFT([kw_dirty],2)*1,"n.a.")))</f>
        <v>n.a.</v>
      </c>
      <c r="T568" s="1"/>
      <c r="U568" s="1">
        <f>VLOOKUP(Tabelle1[[#This Row],[productid]],Tabelle2[#All],2,FALSE)</f>
        <v>16</v>
      </c>
    </row>
    <row r="569" spans="1:21" hidden="1">
      <c r="A569" t="s">
        <v>853</v>
      </c>
      <c r="B569">
        <v>2975</v>
      </c>
      <c r="C569">
        <v>289859</v>
      </c>
      <c r="D569" t="s">
        <v>1034</v>
      </c>
      <c r="E569" t="s">
        <v>1035</v>
      </c>
      <c r="F569">
        <v>18406</v>
      </c>
      <c r="G569">
        <v>1750863</v>
      </c>
      <c r="H569">
        <f t="shared" si="8"/>
        <v>40</v>
      </c>
      <c r="I569">
        <f t="array" ref="I569">MIN(IFERROR(FIND(IstNumbers,A569),""))</f>
        <v>29</v>
      </c>
      <c r="J569" s="1" t="str">
        <f>IF([first '# in title]&lt;[pos kw in title],MID([title],[pos kw in title]-6,6),#N/A)</f>
        <v xml:space="preserve">A (42 </v>
      </c>
      <c r="K56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9" s="1">
        <f>IFERROR(FIND("kW",[desc]),0)</f>
        <v>70</v>
      </c>
      <c r="M569">
        <f t="array" ref="M569">MIN(IFERROR(FIND(IstNumbers,E569),""))</f>
        <v>34</v>
      </c>
      <c r="N569" s="1" t="str">
        <f>IF([first '# in desc]&lt;[pos kw in desc],MID([desc],[pos kw in desc]-7,7))</f>
        <v xml:space="preserve">­me 42 </v>
      </c>
      <c r="O5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9" s="1" t="str">
        <f>TRIM(IF([first '# in desc]&lt;[pos kw in desc],MID([desc],[pos kw in desc]-6,6),FALSE))</f>
        <v>me 42</v>
      </c>
      <c r="Q569" s="1">
        <f>IF(LEN([manuell])=0,IFERROR([kw fine in title]*1,IFERROR(SUMPRODUCT(COUNTIF(IsDigits,MID([kw in desc],ROW($A$1:$A$150),1)))=LEN([kw in desc]),#N/A)),[manuell])</f>
        <v>42</v>
      </c>
      <c r="R569" s="1" t="e">
        <f>IF([pos kw in title]&gt;0,MID(J569,#REF!,4),IF([first '# in title]&gt;0,MID([title],[first '# in title],3),IF([first '# in title]&gt;0,MID([desc],#REF!,3),VLOOKUP([productid],$G$2:$R$1386,8))))</f>
        <v>#REF!</v>
      </c>
      <c r="S569" s="1" t="str">
        <f>IF([kw in desc]=[kw rough in title],[kw in desc]*1,IFERROR(LEFT([kw_dirty],3)*1,IFERROR(LEFT([kw_dirty],2)*1,"n.a.")))</f>
        <v>n.a.</v>
      </c>
      <c r="T569" s="1"/>
      <c r="U569" s="1">
        <f>VLOOKUP(Tabelle1[[#This Row],[productid]],Tabelle2[#All],2,FALSE)</f>
        <v>42</v>
      </c>
    </row>
    <row r="570" spans="1:21" hidden="1">
      <c r="A570" t="s">
        <v>1026</v>
      </c>
      <c r="B570">
        <v>1649</v>
      </c>
      <c r="C570">
        <v>223861</v>
      </c>
      <c r="D570" t="s">
        <v>1036</v>
      </c>
      <c r="E570" t="s">
        <v>308</v>
      </c>
      <c r="F570">
        <v>18406</v>
      </c>
      <c r="G570">
        <v>4021148</v>
      </c>
      <c r="H570">
        <f t="shared" si="8"/>
        <v>37</v>
      </c>
      <c r="I570">
        <f t="array" ref="I570">MIN(IFERROR(FIND(IstNumbers,A570),""))</f>
        <v>25</v>
      </c>
      <c r="J570" s="1" t="str">
        <f>IF([first '# in title]&lt;[pos kw in title],MID([title],[pos kw in title]-6,6),#N/A)</f>
        <v xml:space="preserve">5 (16 </v>
      </c>
      <c r="K57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570" s="1">
        <f>IFERROR(FIND("kW",[desc]),0)</f>
        <v>0</v>
      </c>
      <c r="M570">
        <f t="array" ref="M570">MIN(IFERROR(FIND(IstNumbers,E570),""))</f>
        <v>15</v>
      </c>
      <c r="N570" s="1" t="b">
        <f>IF([first '# in desc]&lt;[pos kw in desc],MID([desc],[pos kw in desc]-7,7))</f>
        <v>0</v>
      </c>
      <c r="O5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0" s="1" t="str">
        <f>TRIM(IF([first '# in desc]&lt;[pos kw in desc],MID([desc],[pos kw in desc]-6,6),FALSE))</f>
        <v>FALSCH</v>
      </c>
      <c r="Q570" s="1">
        <f>IF(LEN([manuell])=0,IFERROR([kw fine in title]*1,IFERROR(SUMPRODUCT(COUNTIF(IsDigits,MID([kw in desc],ROW($A$1:$A$150),1)))=LEN([kw in desc]),#N/A)),[manuell])</f>
        <v>16</v>
      </c>
      <c r="R570" s="1" t="e">
        <f>IF([pos kw in title]&gt;0,MID(J570,#REF!,4),IF([first '# in title]&gt;0,MID([title],[first '# in title],3),IF([first '# in title]&gt;0,MID([desc],#REF!,3),VLOOKUP([productid],$G$2:$R$1386,8))))</f>
        <v>#REF!</v>
      </c>
      <c r="S570" s="1" t="str">
        <f>IF([kw in desc]=[kw rough in title],[kw in desc]*1,IFERROR(LEFT([kw_dirty],3)*1,IFERROR(LEFT([kw_dirty],2)*1,"n.a.")))</f>
        <v>n.a.</v>
      </c>
      <c r="T570" s="1"/>
      <c r="U570" s="1">
        <f>VLOOKUP(Tabelle1[[#This Row],[productid]],Tabelle2[#All],2,FALSE)</f>
        <v>16</v>
      </c>
    </row>
    <row r="571" spans="1:21" hidden="1">
      <c r="A571" t="s">
        <v>853</v>
      </c>
      <c r="B571">
        <v>2980</v>
      </c>
      <c r="C571">
        <v>289859</v>
      </c>
      <c r="D571" t="s">
        <v>1037</v>
      </c>
      <c r="E571" t="s">
        <v>672</v>
      </c>
      <c r="F571">
        <v>18406</v>
      </c>
      <c r="G571">
        <v>1750863</v>
      </c>
      <c r="H571">
        <f t="shared" si="8"/>
        <v>40</v>
      </c>
      <c r="I571">
        <f t="array" ref="I571">MIN(IFERROR(FIND(IstNumbers,A571),""))</f>
        <v>29</v>
      </c>
      <c r="J571" s="1" t="str">
        <f>IF([first '# in title]&lt;[pos kw in title],MID([title],[pos kw in title]-6,6),#N/A)</f>
        <v xml:space="preserve">A (42 </v>
      </c>
      <c r="K57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1" s="1">
        <f>IFERROR(FIND("kW",[desc]),0)</f>
        <v>70</v>
      </c>
      <c r="M571">
        <f t="array" ref="M571">MIN(IFERROR(FIND(IstNumbers,E571),""))</f>
        <v>34</v>
      </c>
      <c r="N571" s="1" t="str">
        <f>IF([first '# in desc]&lt;[pos kw in desc],MID([desc],[pos kw in desc]-7,7))</f>
        <v xml:space="preserve">­me 42 </v>
      </c>
      <c r="O5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" s="1" t="str">
        <f>TRIM(IF([first '# in desc]&lt;[pos kw in desc],MID([desc],[pos kw in desc]-6,6),FALSE))</f>
        <v>me 42</v>
      </c>
      <c r="Q571" s="1">
        <f>IF(LEN([manuell])=0,IFERROR([kw fine in title]*1,IFERROR(SUMPRODUCT(COUNTIF(IsDigits,MID([kw in desc],ROW($A$1:$A$150),1)))=LEN([kw in desc]),#N/A)),[manuell])</f>
        <v>42</v>
      </c>
      <c r="R571" s="1" t="e">
        <f>IF([pos kw in title]&gt;0,MID(J571,#REF!,4),IF([first '# in title]&gt;0,MID([title],[first '# in title],3),IF([first '# in title]&gt;0,MID([desc],#REF!,3),VLOOKUP([productid],$G$2:$R$1386,8))))</f>
        <v>#REF!</v>
      </c>
      <c r="S571" s="1" t="str">
        <f>IF([kw in desc]=[kw rough in title],[kw in desc]*1,IFERROR(LEFT([kw_dirty],3)*1,IFERROR(LEFT([kw_dirty],2)*1,"n.a.")))</f>
        <v>n.a.</v>
      </c>
      <c r="T571" s="1"/>
      <c r="U571" s="1">
        <f>VLOOKUP(Tabelle1[[#This Row],[productid]],Tabelle2[#All],2,FALSE)</f>
        <v>42</v>
      </c>
    </row>
    <row r="572" spans="1:21" hidden="1">
      <c r="A572" t="s">
        <v>1026</v>
      </c>
      <c r="B572">
        <v>1649</v>
      </c>
      <c r="C572">
        <v>9701</v>
      </c>
      <c r="D572" t="s">
        <v>1038</v>
      </c>
      <c r="E572" t="s">
        <v>9</v>
      </c>
      <c r="F572">
        <v>18406</v>
      </c>
      <c r="G572">
        <v>4021148</v>
      </c>
      <c r="H572">
        <f t="shared" si="8"/>
        <v>37</v>
      </c>
      <c r="I572">
        <f t="array" ref="I572">MIN(IFERROR(FIND(IstNumbers,A572),""))</f>
        <v>25</v>
      </c>
      <c r="J572" s="1" t="str">
        <f>IF([first '# in title]&lt;[pos kw in title],MID([title],[pos kw in title]-6,6),#N/A)</f>
        <v xml:space="preserve">5 (16 </v>
      </c>
      <c r="K57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572" s="1">
        <f>IFERROR(FIND("kW",[desc]),0)</f>
        <v>0</v>
      </c>
      <c r="M572">
        <f t="array" ref="M572">MIN(IFERROR(FIND(IstNumbers,E572),""))</f>
        <v>0</v>
      </c>
      <c r="N572" s="1" t="b">
        <f>IF([first '# in desc]&lt;[pos kw in desc],MID([desc],[pos kw in desc]-7,7))</f>
        <v>0</v>
      </c>
      <c r="O5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2" s="1" t="str">
        <f>TRIM(IF([first '# in desc]&lt;[pos kw in desc],MID([desc],[pos kw in desc]-6,6),FALSE))</f>
        <v>FALSCH</v>
      </c>
      <c r="Q572" s="1">
        <f>IF(LEN([manuell])=0,IFERROR([kw fine in title]*1,IFERROR(SUMPRODUCT(COUNTIF(IsDigits,MID([kw in desc],ROW($A$1:$A$150),1)))=LEN([kw in desc]),#N/A)),[manuell])</f>
        <v>16</v>
      </c>
      <c r="R572" s="1" t="e">
        <f>IF([pos kw in title]&gt;0,MID(J572,#REF!,4),IF([first '# in title]&gt;0,MID([title],[first '# in title],3),IF([first '# in title]&gt;0,MID([desc],#REF!,3),VLOOKUP([productid],$G$2:$R$1386,8))))</f>
        <v>#REF!</v>
      </c>
      <c r="S572" s="1" t="str">
        <f>IF([kw in desc]=[kw rough in title],[kw in desc]*1,IFERROR(LEFT([kw_dirty],3)*1,IFERROR(LEFT([kw_dirty],2)*1,"n.a.")))</f>
        <v>n.a.</v>
      </c>
      <c r="T572" s="1"/>
      <c r="U572" s="1">
        <f>VLOOKUP(Tabelle1[[#This Row],[productid]],Tabelle2[#All],2,FALSE)</f>
        <v>16</v>
      </c>
    </row>
    <row r="573" spans="1:21">
      <c r="A573" t="s">
        <v>1039</v>
      </c>
      <c r="B573">
        <v>2946</v>
      </c>
      <c r="C573">
        <v>9701</v>
      </c>
      <c r="D573" t="s">
        <v>1040</v>
      </c>
      <c r="E573" t="s">
        <v>9</v>
      </c>
      <c r="F573">
        <v>18406</v>
      </c>
      <c r="G573">
        <v>4103622</v>
      </c>
      <c r="H573">
        <f t="shared" si="8"/>
        <v>0</v>
      </c>
      <c r="I573">
        <f t="array" ref="I573">MIN(IFERROR(FIND(IstNumbers,A573),""))</f>
        <v>23</v>
      </c>
      <c r="J573" s="1" t="e">
        <f>IF([first '# in title]&lt;[pos kw in title],MID([title],[pos kw in title]-6,6),#N/A)</f>
        <v>#N/A</v>
      </c>
      <c r="K573" s="1" t="e">
        <f>IFERROR(MID(SUBSTITUTE([kw rough in title],",","."),FIND("(",[kw rough in title])+1,20),SUBSTITUTE(IFERROR(MID([kw rough in title],FIND(" ",[kw rough in title])+1,20),[kw rough in title]),",","."))</f>
        <v>#N/A</v>
      </c>
      <c r="L573" s="1">
        <f>IFERROR(FIND("kW",[desc]),0)</f>
        <v>0</v>
      </c>
      <c r="M573">
        <f t="array" ref="M573">MIN(IFERROR(FIND(IstNumbers,E573),""))</f>
        <v>0</v>
      </c>
      <c r="N573" s="1" t="b">
        <f>IF([first '# in desc]&lt;[pos kw in desc],MID([desc],[pos kw in desc]-7,7))</f>
        <v>0</v>
      </c>
      <c r="O5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3" s="1" t="str">
        <f>TRIM(IF([first '# in desc]&lt;[pos kw in desc],MID([desc],[pos kw in desc]-6,6),FALSE))</f>
        <v>FALSCH</v>
      </c>
      <c r="Q573" s="1" t="b">
        <f>IF(LEN([manuell])=0,IFERROR([kw fine in title]*1,IFERROR(SUMPRODUCT(COUNTIF(IsDigits,MID([kw in desc],ROW($A$1:$A$150),1)))=LEN([kw in desc]),#N/A)),[manuell])</f>
        <v>0</v>
      </c>
      <c r="R573" s="1" t="str">
        <f>IF([pos kw in title]&gt;0,MID(J573,#REF!,4),IF([first '# in title]&gt;0,MID([title],[first '# in title],3),IF([first '# in title]&gt;0,MID([desc],#REF!,3),VLOOKUP([productid],$G$2:$R$1386,8))))</f>
        <v>300</v>
      </c>
      <c r="S573" s="1" t="e">
        <f>IF([kw in desc]=[kw rough in title],[kw in desc]*1,IFERROR(LEFT([kw_dirty],3)*1,IFERROR(LEFT([kw_dirty],2)*1,"n.a.")))</f>
        <v>#N/A</v>
      </c>
      <c r="T573" s="1"/>
      <c r="U573" s="1">
        <f>VLOOKUP(Tabelle1[[#This Row],[productid]],Tabelle2[#All],2,FALSE)</f>
        <v>19</v>
      </c>
    </row>
    <row r="574" spans="1:21" hidden="1">
      <c r="A574" t="s">
        <v>1041</v>
      </c>
      <c r="B574">
        <v>2195.15</v>
      </c>
      <c r="C574">
        <v>294528</v>
      </c>
      <c r="D574" t="s">
        <v>1042</v>
      </c>
      <c r="E574" t="s">
        <v>1043</v>
      </c>
      <c r="F574">
        <v>18406</v>
      </c>
      <c r="G574">
        <v>1064527</v>
      </c>
      <c r="H574">
        <f t="shared" si="8"/>
        <v>0</v>
      </c>
      <c r="I574">
        <f t="array" ref="I574">MIN(IFERROR(FIND(IstNumbers,A574),""))</f>
        <v>20</v>
      </c>
      <c r="J574" s="1" t="e">
        <f>IF([first '# in title]&lt;[pos kw in title],MID([title],[pos kw in title]-6,6),#N/A)</f>
        <v>#N/A</v>
      </c>
      <c r="K574" s="1" t="e">
        <f>IFERROR(MID(SUBSTITUTE([kw rough in title],",","."),FIND("(",[kw rough in title])+1,20),SUBSTITUTE(IFERROR(MID([kw rough in title],FIND(" ",[kw rough in title])+1,20),[kw rough in title]),",","."))</f>
        <v>#N/A</v>
      </c>
      <c r="L574" s="1">
        <f>IFERROR(FIND("kW",[desc]),0)</f>
        <v>21</v>
      </c>
      <c r="M574">
        <f t="array" ref="M574">MIN(IFERROR(FIND(IstNumbers,E574),""))</f>
        <v>13</v>
      </c>
      <c r="N574" s="1" t="str">
        <f>IF([first '# in desc]&lt;[pos kw in desc],MID([desc],[pos kw in desc]-7,7))</f>
        <v>00-W 19</v>
      </c>
      <c r="O57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74" s="1" t="str">
        <f>TRIM(IF([first '# in desc]&lt;[pos kw in desc],MID([desc],[pos kw in desc]-6,6),FALSE))</f>
        <v>0-W 19</v>
      </c>
      <c r="Q574" s="1" t="b">
        <f>IF(LEN([manuell])=0,IFERROR([kw fine in title]*1,IFERROR(SUMPRODUCT(COUNTIF(IsDigits,MID([kw in desc],ROW($A$1:$A$150),1)))=LEN([kw in desc]),#N/A)),[manuell])</f>
        <v>0</v>
      </c>
      <c r="R574" s="1" t="str">
        <f>IF([pos kw in title]&gt;0,MID(J574,#REF!,4),IF([first '# in title]&gt;0,MID([title],[first '# in title],3),IF([first '# in title]&gt;0,MID([desc],#REF!,3),VLOOKUP([productid],$G$2:$R$1386,8))))</f>
        <v>200</v>
      </c>
      <c r="S574" s="1" t="e">
        <f>IF([kw in desc]=[kw rough in title],[kw in desc]*1,IFERROR(LEFT([kw_dirty],3)*1,IFERROR(LEFT([kw_dirty],2)*1,"n.a.")))</f>
        <v>#N/A</v>
      </c>
      <c r="T574" s="1"/>
      <c r="U574" s="1">
        <f>VLOOKUP(Tabelle1[[#This Row],[productid]],Tabelle2[#All],2,FALSE)</f>
        <v>19</v>
      </c>
    </row>
    <row r="575" spans="1:21" hidden="1">
      <c r="A575" t="s">
        <v>10369</v>
      </c>
      <c r="B575">
        <v>2217.79</v>
      </c>
      <c r="C575">
        <v>276812</v>
      </c>
      <c r="D575" t="s">
        <v>1044</v>
      </c>
      <c r="E575" t="s">
        <v>1045</v>
      </c>
      <c r="F575">
        <v>18406</v>
      </c>
      <c r="G575">
        <v>2654395</v>
      </c>
      <c r="H575">
        <f t="shared" si="8"/>
        <v>41</v>
      </c>
      <c r="I575">
        <f t="array" ref="I575">MIN(IFERROR(FIND(IstNumbers,A575),""))</f>
        <v>30</v>
      </c>
      <c r="J575" s="1" t="str">
        <f>IF([first '# in title]&lt;[pos kw in title],MID([title],[pos kw in title]-6,6),#N/A)</f>
        <v xml:space="preserve">(14,7 </v>
      </c>
      <c r="K575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575" s="1">
        <f>IFERROR(FIND("kW",[desc]),0)</f>
        <v>51</v>
      </c>
      <c r="M575">
        <f t="array" ref="M575">MIN(IFERROR(FIND(IstNumbers,E575),""))</f>
        <v>34</v>
      </c>
      <c r="N575" s="1" t="str">
        <f>IF([first '# in desc]&lt;[pos kw in desc],MID([desc],[pos kw in desc]-7,7))</f>
        <v xml:space="preserve">bis 60 </v>
      </c>
      <c r="O575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575" s="1" t="str">
        <f>TRIM(IF([first '# in desc]&lt;[pos kw in desc],MID([desc],[pos kw in desc]-6,6),FALSE))</f>
        <v>is 60</v>
      </c>
      <c r="Q575" s="1">
        <f>IF(LEN([manuell])=0,IFERROR([kw fine in title]*1,IFERROR(SUMPRODUCT(COUNTIF(IsDigits,MID([kw in desc],ROW($A$1:$A$150),1)))=LEN([kw in desc]),#N/A)),[manuell])</f>
        <v>14.7</v>
      </c>
      <c r="R575" s="1" t="e">
        <f>IF([pos kw in title]&gt;0,MID(J575,#REF!,4),IF([first '# in title]&gt;0,MID([title],[first '# in title],3),IF([first '# in title]&gt;0,MID([desc],#REF!,3),VLOOKUP([productid],$G$2:$R$1386,8))))</f>
        <v>#REF!</v>
      </c>
      <c r="S575" s="1" t="str">
        <f>IF([kw in desc]=[kw rough in title],[kw in desc]*1,IFERROR(LEFT([kw_dirty],3)*1,IFERROR(LEFT([kw_dirty],2)*1,"n.a.")))</f>
        <v>n.a.</v>
      </c>
      <c r="T575" s="1"/>
      <c r="U575" s="1">
        <f>VLOOKUP(Tabelle1[[#This Row],[productid]],Tabelle2[#All],2,FALSE)</f>
        <v>14.7</v>
      </c>
    </row>
    <row r="576" spans="1:21" hidden="1">
      <c r="A576" t="s">
        <v>1026</v>
      </c>
      <c r="B576">
        <v>1660</v>
      </c>
      <c r="C576">
        <v>289859</v>
      </c>
      <c r="D576" t="s">
        <v>1046</v>
      </c>
      <c r="E576" t="s">
        <v>365</v>
      </c>
      <c r="F576">
        <v>18406</v>
      </c>
      <c r="G576">
        <v>4021148</v>
      </c>
      <c r="H576">
        <f t="shared" si="8"/>
        <v>37</v>
      </c>
      <c r="I576">
        <f t="array" ref="I576">MIN(IFERROR(FIND(IstNumbers,A576),""))</f>
        <v>25</v>
      </c>
      <c r="J576" s="1" t="str">
        <f>IF([first '# in title]&lt;[pos kw in title],MID([title],[pos kw in title]-6,6),#N/A)</f>
        <v xml:space="preserve">5 (16 </v>
      </c>
      <c r="K57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576" s="1">
        <f>IFERROR(FIND("kW",[desc]),0)</f>
        <v>0</v>
      </c>
      <c r="M576">
        <f t="array" ref="M576">MIN(IFERROR(FIND(IstNumbers,E576),""))</f>
        <v>27</v>
      </c>
      <c r="N576" s="1" t="b">
        <f>IF([first '# in desc]&lt;[pos kw in desc],MID([desc],[pos kw in desc]-7,7))</f>
        <v>0</v>
      </c>
      <c r="O5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6" s="1" t="str">
        <f>TRIM(IF([first '# in desc]&lt;[pos kw in desc],MID([desc],[pos kw in desc]-6,6),FALSE))</f>
        <v>FALSCH</v>
      </c>
      <c r="Q576" s="1">
        <f>IF(LEN([manuell])=0,IFERROR([kw fine in title]*1,IFERROR(SUMPRODUCT(COUNTIF(IsDigits,MID([kw in desc],ROW($A$1:$A$150),1)))=LEN([kw in desc]),#N/A)),[manuell])</f>
        <v>16</v>
      </c>
      <c r="R576" s="1" t="e">
        <f>IF([pos kw in title]&gt;0,MID(J576,#REF!,4),IF([first '# in title]&gt;0,MID([title],[first '# in title],3),IF([first '# in title]&gt;0,MID([desc],#REF!,3),VLOOKUP([productid],$G$2:$R$1386,8))))</f>
        <v>#REF!</v>
      </c>
      <c r="S576" s="1" t="str">
        <f>IF([kw in desc]=[kw rough in title],[kw in desc]*1,IFERROR(LEFT([kw_dirty],3)*1,IFERROR(LEFT([kw_dirty],2)*1,"n.a.")))</f>
        <v>n.a.</v>
      </c>
      <c r="T576" s="1"/>
      <c r="U576" s="1">
        <f>VLOOKUP(Tabelle1[[#This Row],[productid]],Tabelle2[#All],2,FALSE)</f>
        <v>16</v>
      </c>
    </row>
    <row r="577" spans="1:21">
      <c r="A577" t="s">
        <v>1039</v>
      </c>
      <c r="B577">
        <v>3283</v>
      </c>
      <c r="C577">
        <v>9701</v>
      </c>
      <c r="D577" t="s">
        <v>1047</v>
      </c>
      <c r="E577" t="s">
        <v>9</v>
      </c>
      <c r="F577">
        <v>18406</v>
      </c>
      <c r="G577">
        <v>4103622</v>
      </c>
      <c r="H577">
        <f t="shared" si="8"/>
        <v>0</v>
      </c>
      <c r="I577">
        <f t="array" ref="I577">MIN(IFERROR(FIND(IstNumbers,A577),""))</f>
        <v>23</v>
      </c>
      <c r="J577" s="1" t="e">
        <f>IF([first '# in title]&lt;[pos kw in title],MID([title],[pos kw in title]-6,6),#N/A)</f>
        <v>#N/A</v>
      </c>
      <c r="K577" s="1" t="e">
        <f>IFERROR(MID(SUBSTITUTE([kw rough in title],",","."),FIND("(",[kw rough in title])+1,20),SUBSTITUTE(IFERROR(MID([kw rough in title],FIND(" ",[kw rough in title])+1,20),[kw rough in title]),",","."))</f>
        <v>#N/A</v>
      </c>
      <c r="L577" s="1">
        <f>IFERROR(FIND("kW",[desc]),0)</f>
        <v>0</v>
      </c>
      <c r="M577">
        <f t="array" ref="M577">MIN(IFERROR(FIND(IstNumbers,E577),""))</f>
        <v>0</v>
      </c>
      <c r="N577" s="1" t="b">
        <f>IF([first '# in desc]&lt;[pos kw in desc],MID([desc],[pos kw in desc]-7,7))</f>
        <v>0</v>
      </c>
      <c r="O5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" s="1" t="str">
        <f>TRIM(IF([first '# in desc]&lt;[pos kw in desc],MID([desc],[pos kw in desc]-6,6),FALSE))</f>
        <v>FALSCH</v>
      </c>
      <c r="Q577" s="1" t="b">
        <f>IF(LEN([manuell])=0,IFERROR([kw fine in title]*1,IFERROR(SUMPRODUCT(COUNTIF(IsDigits,MID([kw in desc],ROW($A$1:$A$150),1)))=LEN([kw in desc]),#N/A)),[manuell])</f>
        <v>0</v>
      </c>
      <c r="R577" s="1" t="str">
        <f>IF([pos kw in title]&gt;0,MID(J577,#REF!,4),IF([first '# in title]&gt;0,MID([title],[first '# in title],3),IF([first '# in title]&gt;0,MID([desc],#REF!,3),VLOOKUP([productid],$G$2:$R$1386,8))))</f>
        <v>300</v>
      </c>
      <c r="S577" s="1" t="e">
        <f>IF([kw in desc]=[kw rough in title],[kw in desc]*1,IFERROR(LEFT([kw_dirty],3)*1,IFERROR(LEFT([kw_dirty],2)*1,"n.a.")))</f>
        <v>#N/A</v>
      </c>
      <c r="T577" s="1"/>
      <c r="U577" s="1">
        <f>VLOOKUP(Tabelle1[[#This Row],[productid]],Tabelle2[#All],2,FALSE)</f>
        <v>19</v>
      </c>
    </row>
    <row r="578" spans="1:21" hidden="1">
      <c r="A578" t="s">
        <v>1041</v>
      </c>
      <c r="B578">
        <v>2210</v>
      </c>
      <c r="C578">
        <v>289859</v>
      </c>
      <c r="D578" t="s">
        <v>1048</v>
      </c>
      <c r="E578" t="s">
        <v>1049</v>
      </c>
      <c r="F578">
        <v>18406</v>
      </c>
      <c r="G578">
        <v>1064527</v>
      </c>
      <c r="H578">
        <f t="shared" si="8"/>
        <v>0</v>
      </c>
      <c r="I578">
        <f t="array" ref="I578">MIN(IFERROR(FIND(IstNumbers,A578),""))</f>
        <v>20</v>
      </c>
      <c r="J578" s="1" t="e">
        <f>IF([first '# in title]&lt;[pos kw in title],MID([title],[pos kw in title]-6,6),#N/A)</f>
        <v>#N/A</v>
      </c>
      <c r="K578" s="1" t="e">
        <f>IFERROR(MID(SUBSTITUTE([kw rough in title],",","."),FIND("(",[kw rough in title])+1,20),SUBSTITUTE(IFERROR(MID([kw rough in title],FIND(" ",[kw rough in title])+1,20),[kw rough in title]),",","."))</f>
        <v>#N/A</v>
      </c>
      <c r="L578" s="1">
        <f>IFERROR(FIND("kW",[desc]),0)</f>
        <v>57</v>
      </c>
      <c r="M578">
        <f t="array" ref="M578">MIN(IFERROR(FIND(IstNumbers,E578),""))</f>
        <v>24</v>
      </c>
      <c r="N578" s="1" t="str">
        <f>IF([first '# in desc]&lt;[pos kw in desc],MID([desc],[pos kw in desc]-7,7))</f>
        <v xml:space="preserve">me, 19 </v>
      </c>
      <c r="O57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78" s="1" t="str">
        <f>TRIM(IF([first '# in desc]&lt;[pos kw in desc],MID([desc],[pos kw in desc]-6,6),FALSE))</f>
        <v>e, 19</v>
      </c>
      <c r="Q578" s="1" t="b">
        <f>IF(LEN([manuell])=0,IFERROR([kw fine in title]*1,IFERROR(SUMPRODUCT(COUNTIF(IsDigits,MID([kw in desc],ROW($A$1:$A$150),1)))=LEN([kw in desc]),#N/A)),[manuell])</f>
        <v>0</v>
      </c>
      <c r="R578" s="1" t="str">
        <f>IF([pos kw in title]&gt;0,MID(J578,#REF!,4),IF([first '# in title]&gt;0,MID([title],[first '# in title],3),IF([first '# in title]&gt;0,MID([desc],#REF!,3),VLOOKUP([productid],$G$2:$R$1386,8))))</f>
        <v>200</v>
      </c>
      <c r="S578" s="1" t="e">
        <f>IF([kw in desc]=[kw rough in title],[kw in desc]*1,IFERROR(LEFT([kw_dirty],3)*1,IFERROR(LEFT([kw_dirty],2)*1,"n.a.")))</f>
        <v>#N/A</v>
      </c>
      <c r="T578" s="1"/>
      <c r="U578" s="1">
        <f>VLOOKUP(Tabelle1[[#This Row],[productid]],Tabelle2[#All],2,FALSE)</f>
        <v>19</v>
      </c>
    </row>
    <row r="579" spans="1:21" hidden="1">
      <c r="A579" t="s">
        <v>10369</v>
      </c>
      <c r="B579">
        <v>2252.2800000000002</v>
      </c>
      <c r="C579">
        <v>276812</v>
      </c>
      <c r="D579" t="s">
        <v>1050</v>
      </c>
      <c r="E579" t="s">
        <v>1051</v>
      </c>
      <c r="F579">
        <v>18406</v>
      </c>
      <c r="G579">
        <v>2654395</v>
      </c>
      <c r="H579">
        <f t="shared" si="8"/>
        <v>41</v>
      </c>
      <c r="I579">
        <f t="array" ref="I579">MIN(IFERROR(FIND(IstNumbers,A579),""))</f>
        <v>30</v>
      </c>
      <c r="J579" s="1" t="str">
        <f>IF([first '# in title]&lt;[pos kw in title],MID([title],[pos kw in title]-6,6),#N/A)</f>
        <v xml:space="preserve">(14,7 </v>
      </c>
      <c r="K579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579" s="1">
        <f>IFERROR(FIND("kW",[desc]),0)</f>
        <v>47</v>
      </c>
      <c r="M579">
        <f t="array" ref="M579">MIN(IFERROR(FIND(IstNumbers,E579),""))</f>
        <v>32</v>
      </c>
      <c r="N579" s="1" t="str">
        <f>IF([first '# in desc]&lt;[pos kw in desc],MID([desc],[pos kw in desc]-7,7))</f>
        <v xml:space="preserve">bis 60 </v>
      </c>
      <c r="O579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579" s="1" t="str">
        <f>TRIM(IF([first '# in desc]&lt;[pos kw in desc],MID([desc],[pos kw in desc]-6,6),FALSE))</f>
        <v>is 60</v>
      </c>
      <c r="Q579" s="1">
        <f>IF(LEN([manuell])=0,IFERROR([kw fine in title]*1,IFERROR(SUMPRODUCT(COUNTIF(IsDigits,MID([kw in desc],ROW($A$1:$A$150),1)))=LEN([kw in desc]),#N/A)),[manuell])</f>
        <v>14.7</v>
      </c>
      <c r="R579" s="1" t="e">
        <f>IF([pos kw in title]&gt;0,MID(J579,#REF!,4),IF([first '# in title]&gt;0,MID([title],[first '# in title],3),IF([first '# in title]&gt;0,MID([desc],#REF!,3),VLOOKUP([productid],$G$2:$R$1386,8))))</f>
        <v>#REF!</v>
      </c>
      <c r="S579" s="1" t="str">
        <f>IF([kw in desc]=[kw rough in title],[kw in desc]*1,IFERROR(LEFT([kw_dirty],3)*1,IFERROR(LEFT([kw_dirty],2)*1,"n.a.")))</f>
        <v>n.a.</v>
      </c>
      <c r="T579" s="1"/>
      <c r="U579" s="1">
        <f>VLOOKUP(Tabelle1[[#This Row],[productid]],Tabelle2[#All],2,FALSE)</f>
        <v>14.7</v>
      </c>
    </row>
    <row r="580" spans="1:21">
      <c r="A580" t="s">
        <v>1052</v>
      </c>
      <c r="B580">
        <v>2253.96</v>
      </c>
      <c r="C580">
        <v>299105</v>
      </c>
      <c r="D580" t="s">
        <v>1053</v>
      </c>
      <c r="E580" t="s">
        <v>1054</v>
      </c>
      <c r="F580">
        <v>18406</v>
      </c>
      <c r="G580">
        <v>3053386</v>
      </c>
      <c r="H580">
        <f t="shared" ref="H580:H643" si="9">IFERROR(FIND("kW",A580),0)</f>
        <v>0</v>
      </c>
      <c r="I580">
        <f t="array" ref="I580">MIN(IFERROR(FIND(IstNumbers,A580),""))</f>
        <v>21</v>
      </c>
      <c r="J580" s="1" t="e">
        <f>IF([first '# in title]&lt;[pos kw in title],MID([title],[pos kw in title]-6,6),#N/A)</f>
        <v>#N/A</v>
      </c>
      <c r="K580" s="1" t="e">
        <f>IFERROR(MID(SUBSTITUTE([kw rough in title],",","."),FIND("(",[kw rough in title])+1,20),SUBSTITUTE(IFERROR(MID([kw rough in title],FIND(" ",[kw rough in title])+1,20),[kw rough in title]),",","."))</f>
        <v>#N/A</v>
      </c>
      <c r="L580" s="1">
        <f>IFERROR(FIND("kW",[desc]),0)</f>
        <v>0</v>
      </c>
      <c r="M580">
        <f t="array" ref="M580">MIN(IFERROR(FIND(IstNumbers,E580),""))</f>
        <v>21</v>
      </c>
      <c r="N580" s="1" t="b">
        <f>IF([first '# in desc]&lt;[pos kw in desc],MID([desc],[pos kw in desc]-7,7))</f>
        <v>0</v>
      </c>
      <c r="O5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0" s="1" t="str">
        <f>TRIM(IF([first '# in desc]&lt;[pos kw in desc],MID([desc],[pos kw in desc]-6,6),FALSE))</f>
        <v>FALSCH</v>
      </c>
      <c r="Q580" s="1" t="b">
        <f>IF(LEN([manuell])=0,IFERROR([kw fine in title]*1,IFERROR(SUMPRODUCT(COUNTIF(IsDigits,MID([kw in desc],ROW($A$1:$A$150),1)))=LEN([kw in desc]),#N/A)),[manuell])</f>
        <v>0</v>
      </c>
      <c r="R580" s="1" t="str">
        <f>IF([pos kw in title]&gt;0,MID(J580,#REF!,4),IF([first '# in title]&gt;0,MID([title],[first '# in title],3),IF([first '# in title]&gt;0,MID([desc],#REF!,3),VLOOKUP([productid],$G$2:$R$1386,8))))</f>
        <v>-11</v>
      </c>
      <c r="S580" s="1" t="e">
        <f>IF([kw in desc]=[kw rough in title],[kw in desc]*1,IFERROR(LEFT([kw_dirty],3)*1,IFERROR(LEFT([kw_dirty],2)*1,"n.a.")))</f>
        <v>#N/A</v>
      </c>
      <c r="T580" s="1"/>
      <c r="U580" s="1" t="e">
        <f>VLOOKUP(Tabelle1[[#This Row],[productid]],Tabelle2[#All],2,FALSE)</f>
        <v>#N/A</v>
      </c>
    </row>
    <row r="581" spans="1:21" hidden="1">
      <c r="A581" t="s">
        <v>1055</v>
      </c>
      <c r="B581">
        <v>2300</v>
      </c>
      <c r="C581">
        <v>289859</v>
      </c>
      <c r="D581" t="s">
        <v>1056</v>
      </c>
      <c r="E581" t="s">
        <v>1057</v>
      </c>
      <c r="F581">
        <v>18406</v>
      </c>
      <c r="G581">
        <v>1098710</v>
      </c>
      <c r="H581">
        <f t="shared" si="9"/>
        <v>30</v>
      </c>
      <c r="I581">
        <f t="array" ref="I581">MIN(IFERROR(FIND(IstNumbers,A581),""))</f>
        <v>20</v>
      </c>
      <c r="J581" s="1" t="str">
        <f>IF([first '# in title]&lt;[pos kw in title],MID([title],[pos kw in title]-6,6),#N/A)</f>
        <v xml:space="preserve">W (35 </v>
      </c>
      <c r="K581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581" s="1">
        <f>IFERROR(FIND("kW",[desc]),0)</f>
        <v>57</v>
      </c>
      <c r="M581">
        <f t="array" ref="M581">MIN(IFERROR(FIND(IstNumbers,E581),""))</f>
        <v>24</v>
      </c>
      <c r="N581" s="1" t="str">
        <f>IF([first '# in desc]&lt;[pos kw in desc],MID([desc],[pos kw in desc]-7,7))</f>
        <v xml:space="preserve">me, 35 </v>
      </c>
      <c r="O581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581" s="1" t="str">
        <f>TRIM(IF([first '# in desc]&lt;[pos kw in desc],MID([desc],[pos kw in desc]-6,6),FALSE))</f>
        <v>e, 35</v>
      </c>
      <c r="Q581" s="1">
        <f>IF(LEN([manuell])=0,IFERROR([kw fine in title]*1,IFERROR(SUMPRODUCT(COUNTIF(IsDigits,MID([kw in desc],ROW($A$1:$A$150),1)))=LEN([kw in desc]),#N/A)),[manuell])</f>
        <v>35</v>
      </c>
      <c r="R581" s="1" t="e">
        <f>IF([pos kw in title]&gt;0,MID(J581,#REF!,4),IF([first '# in title]&gt;0,MID([title],[first '# in title],3),IF([first '# in title]&gt;0,MID([desc],#REF!,3),VLOOKUP([productid],$G$2:$R$1386,8))))</f>
        <v>#REF!</v>
      </c>
      <c r="S581" s="1" t="str">
        <f>IF([kw in desc]=[kw rough in title],[kw in desc]*1,IFERROR(LEFT([kw_dirty],3)*1,IFERROR(LEFT([kw_dirty],2)*1,"n.a.")))</f>
        <v>n.a.</v>
      </c>
      <c r="T581" s="1"/>
      <c r="U581" s="1">
        <f>VLOOKUP(Tabelle1[[#This Row],[productid]],Tabelle2[#All],2,FALSE)</f>
        <v>35</v>
      </c>
    </row>
    <row r="582" spans="1:21" hidden="1">
      <c r="A582" t="s">
        <v>1058</v>
      </c>
      <c r="B582">
        <v>1631.28</v>
      </c>
      <c r="C582">
        <v>293331</v>
      </c>
      <c r="D582" t="s">
        <v>1059</v>
      </c>
      <c r="E582" t="s">
        <v>1060</v>
      </c>
      <c r="F582">
        <v>18406</v>
      </c>
      <c r="G582">
        <v>3664000</v>
      </c>
      <c r="H582">
        <f t="shared" si="9"/>
        <v>30</v>
      </c>
      <c r="I582">
        <f t="array" ref="I582">MIN(IFERROR(FIND(IstNumbers,A582),""))</f>
        <v>20</v>
      </c>
      <c r="J582" s="1" t="str">
        <f>IF([first '# in title]&lt;[pos kw in title],MID([title],[pos kw in title]-6,6),#N/A)</f>
        <v xml:space="preserve">W (13 </v>
      </c>
      <c r="K582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582" s="1">
        <f>IFERROR(FIND("kW",[desc]),0)</f>
        <v>33</v>
      </c>
      <c r="M582">
        <f t="array" ref="M582">MIN(IFERROR(FIND(IstNumbers,E582),""))</f>
        <v>24</v>
      </c>
      <c r="N582" s="1" t="str">
        <f>IF([first '# in desc]&lt;[pos kw in desc],MID([desc],[pos kw in desc]-7,7))</f>
        <v xml:space="preserve">0-W 13 </v>
      </c>
      <c r="O582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582" s="1" t="str">
        <f>TRIM(IF([first '# in desc]&lt;[pos kw in desc],MID([desc],[pos kw in desc]-6,6),FALSE))</f>
        <v>-W 13</v>
      </c>
      <c r="Q582" s="1">
        <f>IF(LEN([manuell])=0,IFERROR([kw fine in title]*1,IFERROR(SUMPRODUCT(COUNTIF(IsDigits,MID([kw in desc],ROW($A$1:$A$150),1)))=LEN([kw in desc]),#N/A)),[manuell])</f>
        <v>13</v>
      </c>
      <c r="R582" s="1" t="e">
        <f>IF([pos kw in title]&gt;0,MID(J582,#REF!,4),IF([first '# in title]&gt;0,MID([title],[first '# in title],3),IF([first '# in title]&gt;0,MID([desc],#REF!,3),VLOOKUP([productid],$G$2:$R$1386,8))))</f>
        <v>#REF!</v>
      </c>
      <c r="S582" s="1" t="str">
        <f>IF([kw in desc]=[kw rough in title],[kw in desc]*1,IFERROR(LEFT([kw_dirty],3)*1,IFERROR(LEFT([kw_dirty],2)*1,"n.a.")))</f>
        <v>n.a.</v>
      </c>
      <c r="T582" s="1"/>
      <c r="U582" s="1">
        <f>VLOOKUP(Tabelle1[[#This Row],[productid]],Tabelle2[#All],2,FALSE)</f>
        <v>13</v>
      </c>
    </row>
    <row r="583" spans="1:21" hidden="1">
      <c r="A583" t="s">
        <v>1026</v>
      </c>
      <c r="B583">
        <v>2407.0700000000002</v>
      </c>
      <c r="C583">
        <v>279747</v>
      </c>
      <c r="D583" t="s">
        <v>1061</v>
      </c>
      <c r="E583" t="s">
        <v>384</v>
      </c>
      <c r="F583">
        <v>18406</v>
      </c>
      <c r="G583">
        <v>4021148</v>
      </c>
      <c r="H583">
        <f t="shared" si="9"/>
        <v>37</v>
      </c>
      <c r="I583">
        <f t="array" ref="I583">MIN(IFERROR(FIND(IstNumbers,A583),""))</f>
        <v>25</v>
      </c>
      <c r="J583" s="1" t="str">
        <f>IF([first '# in title]&lt;[pos kw in title],MID([title],[pos kw in title]-6,6),#N/A)</f>
        <v xml:space="preserve">5 (16 </v>
      </c>
      <c r="K58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583" s="1">
        <f>IFERROR(FIND("kW",[desc]),0)</f>
        <v>0</v>
      </c>
      <c r="M583">
        <f t="array" ref="M583">MIN(IFERROR(FIND(IstNumbers,E583),""))</f>
        <v>27</v>
      </c>
      <c r="N583" s="1" t="b">
        <f>IF([first '# in desc]&lt;[pos kw in desc],MID([desc],[pos kw in desc]-7,7))</f>
        <v>0</v>
      </c>
      <c r="O5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3" s="1" t="str">
        <f>TRIM(IF([first '# in desc]&lt;[pos kw in desc],MID([desc],[pos kw in desc]-6,6),FALSE))</f>
        <v>FALSCH</v>
      </c>
      <c r="Q583" s="1">
        <f>IF(LEN([manuell])=0,IFERROR([kw fine in title]*1,IFERROR(SUMPRODUCT(COUNTIF(IsDigits,MID([kw in desc],ROW($A$1:$A$150),1)))=LEN([kw in desc]),#N/A)),[manuell])</f>
        <v>16</v>
      </c>
      <c r="R583" s="1" t="e">
        <f>IF([pos kw in title]&gt;0,MID(J583,#REF!,4),IF([first '# in title]&gt;0,MID([title],[first '# in title],3),IF([first '# in title]&gt;0,MID([desc],#REF!,3),VLOOKUP([productid],$G$2:$R$1386,8))))</f>
        <v>#REF!</v>
      </c>
      <c r="S583" s="1" t="str">
        <f>IF([kw in desc]=[kw rough in title],[kw in desc]*1,IFERROR(LEFT([kw_dirty],3)*1,IFERROR(LEFT([kw_dirty],2)*1,"n.a.")))</f>
        <v>n.a.</v>
      </c>
      <c r="T583" s="1"/>
      <c r="U583" s="1">
        <f>VLOOKUP(Tabelle1[[#This Row],[productid]],Tabelle2[#All],2,FALSE)</f>
        <v>16</v>
      </c>
    </row>
    <row r="584" spans="1:21" hidden="1">
      <c r="A584" t="s">
        <v>1062</v>
      </c>
      <c r="B584">
        <v>2850</v>
      </c>
      <c r="C584">
        <v>9701</v>
      </c>
      <c r="D584" t="s">
        <v>1063</v>
      </c>
      <c r="E584" t="s">
        <v>9</v>
      </c>
      <c r="F584">
        <v>18406</v>
      </c>
      <c r="G584">
        <v>2106152</v>
      </c>
      <c r="H584">
        <f t="shared" si="9"/>
        <v>30</v>
      </c>
      <c r="I584">
        <f t="array" ref="I584">MIN(IFERROR(FIND(IstNumbers,A584),""))</f>
        <v>20</v>
      </c>
      <c r="J584" s="1" t="str">
        <f>IF([first '# in title]&lt;[pos kw in title],MID([title],[pos kw in title]-6,6),#N/A)</f>
        <v xml:space="preserve">F (19 </v>
      </c>
      <c r="K58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84" s="1">
        <f>IFERROR(FIND("kW",[desc]),0)</f>
        <v>0</v>
      </c>
      <c r="M584">
        <f t="array" ref="M584">MIN(IFERROR(FIND(IstNumbers,E584),""))</f>
        <v>0</v>
      </c>
      <c r="N584" s="1" t="b">
        <f>IF([first '# in desc]&lt;[pos kw in desc],MID([desc],[pos kw in desc]-7,7))</f>
        <v>0</v>
      </c>
      <c r="O5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4" s="1" t="str">
        <f>TRIM(IF([first '# in desc]&lt;[pos kw in desc],MID([desc],[pos kw in desc]-6,6),FALSE))</f>
        <v>FALSCH</v>
      </c>
      <c r="Q584" s="1">
        <f>IF(LEN([manuell])=0,IFERROR([kw fine in title]*1,IFERROR(SUMPRODUCT(COUNTIF(IsDigits,MID([kw in desc],ROW($A$1:$A$150),1)))=LEN([kw in desc]),#N/A)),[manuell])</f>
        <v>19</v>
      </c>
      <c r="R584" s="1" t="e">
        <f>IF([pos kw in title]&gt;0,MID(J584,#REF!,4),IF([first '# in title]&gt;0,MID([title],[first '# in title],3),IF([first '# in title]&gt;0,MID([desc],#REF!,3),VLOOKUP([productid],$G$2:$R$1386,8))))</f>
        <v>#REF!</v>
      </c>
      <c r="S584" s="1" t="str">
        <f>IF([kw in desc]=[kw rough in title],[kw in desc]*1,IFERROR(LEFT([kw_dirty],3)*1,IFERROR(LEFT([kw_dirty],2)*1,"n.a.")))</f>
        <v>n.a.</v>
      </c>
      <c r="T584" s="1"/>
      <c r="U584" s="1">
        <f>VLOOKUP(Tabelle1[[#This Row],[productid]],Tabelle2[#All],2,FALSE)</f>
        <v>19</v>
      </c>
    </row>
    <row r="585" spans="1:21">
      <c r="A585" t="s">
        <v>1039</v>
      </c>
      <c r="B585">
        <v>4220.8</v>
      </c>
      <c r="C585">
        <v>294528</v>
      </c>
      <c r="D585" t="s">
        <v>1064</v>
      </c>
      <c r="E585" t="s">
        <v>1065</v>
      </c>
      <c r="F585">
        <v>18406</v>
      </c>
      <c r="G585">
        <v>4103622</v>
      </c>
      <c r="H585">
        <f t="shared" si="9"/>
        <v>0</v>
      </c>
      <c r="I585">
        <f t="array" ref="I585">MIN(IFERROR(FIND(IstNumbers,A585),""))</f>
        <v>23</v>
      </c>
      <c r="J585" s="1" t="e">
        <f>IF([first '# in title]&lt;[pos kw in title],MID([title],[pos kw in title]-6,6),#N/A)</f>
        <v>#N/A</v>
      </c>
      <c r="K585" s="1" t="e">
        <f>IFERROR(MID(SUBSTITUTE([kw rough in title],",","."),FIND("(",[kw rough in title])+1,20),SUBSTITUTE(IFERROR(MID([kw rough in title],FIND(" ",[kw rough in title])+1,20),[kw rough in title]),",","."))</f>
        <v>#N/A</v>
      </c>
      <c r="L585" s="1">
        <f>IFERROR(FIND("kW",[desc]),0)</f>
        <v>0</v>
      </c>
      <c r="M585">
        <f t="array" ref="M585">MIN(IFERROR(FIND(IstNumbers,E585),""))</f>
        <v>23</v>
      </c>
      <c r="N585" s="1" t="b">
        <f>IF([first '# in desc]&lt;[pos kw in desc],MID([desc],[pos kw in desc]-7,7))</f>
        <v>0</v>
      </c>
      <c r="O5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5" s="1" t="str">
        <f>TRIM(IF([first '# in desc]&lt;[pos kw in desc],MID([desc],[pos kw in desc]-6,6),FALSE))</f>
        <v>FALSCH</v>
      </c>
      <c r="Q585" s="1" t="b">
        <f>IF(LEN([manuell])=0,IFERROR([kw fine in title]*1,IFERROR(SUMPRODUCT(COUNTIF(IsDigits,MID([kw in desc],ROW($A$1:$A$150),1)))=LEN([kw in desc]),#N/A)),[manuell])</f>
        <v>0</v>
      </c>
      <c r="R585" s="1" t="str">
        <f>IF([pos kw in title]&gt;0,MID(J585,#REF!,4),IF([first '# in title]&gt;0,MID([title],[first '# in title],3),IF([first '# in title]&gt;0,MID([desc],#REF!,3),VLOOKUP([productid],$G$2:$R$1386,8))))</f>
        <v>300</v>
      </c>
      <c r="S585" s="1" t="e">
        <f>IF([kw in desc]=[kw rough in title],[kw in desc]*1,IFERROR(LEFT([kw_dirty],3)*1,IFERROR(LEFT([kw_dirty],2)*1,"n.a.")))</f>
        <v>#N/A</v>
      </c>
      <c r="T585" s="1"/>
      <c r="U585" s="1">
        <f>VLOOKUP(Tabelle1[[#This Row],[productid]],Tabelle2[#All],2,FALSE)</f>
        <v>19</v>
      </c>
    </row>
    <row r="586" spans="1:21" hidden="1">
      <c r="A586" t="s">
        <v>1041</v>
      </c>
      <c r="B586">
        <v>2215</v>
      </c>
      <c r="C586">
        <v>289859</v>
      </c>
      <c r="D586" t="s">
        <v>1066</v>
      </c>
      <c r="E586" t="s">
        <v>1067</v>
      </c>
      <c r="F586">
        <v>18406</v>
      </c>
      <c r="G586">
        <v>1064527</v>
      </c>
      <c r="H586">
        <f t="shared" si="9"/>
        <v>0</v>
      </c>
      <c r="I586">
        <f t="array" ref="I586">MIN(IFERROR(FIND(IstNumbers,A586),""))</f>
        <v>20</v>
      </c>
      <c r="J586" s="1" t="e">
        <f>IF([first '# in title]&lt;[pos kw in title],MID([title],[pos kw in title]-6,6),#N/A)</f>
        <v>#N/A</v>
      </c>
      <c r="K586" s="1" t="e">
        <f>IFERROR(MID(SUBSTITUTE([kw rough in title],",","."),FIND("(",[kw rough in title])+1,20),SUBSTITUTE(IFERROR(MID([kw rough in title],FIND(" ",[kw rough in title])+1,20),[kw rough in title]),",","."))</f>
        <v>#N/A</v>
      </c>
      <c r="L586" s="1">
        <f>IFERROR(FIND("kW",[desc]),0)</f>
        <v>57</v>
      </c>
      <c r="M586">
        <f t="array" ref="M586">MIN(IFERROR(FIND(IstNumbers,E586),""))</f>
        <v>24</v>
      </c>
      <c r="N586" s="1" t="str">
        <f>IF([first '# in desc]&lt;[pos kw in desc],MID([desc],[pos kw in desc]-7,7))</f>
        <v xml:space="preserve">me, 19 </v>
      </c>
      <c r="O58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86" s="1" t="str">
        <f>TRIM(IF([first '# in desc]&lt;[pos kw in desc],MID([desc],[pos kw in desc]-6,6),FALSE))</f>
        <v>e, 19</v>
      </c>
      <c r="Q586" s="1" t="b">
        <f>IF(LEN([manuell])=0,IFERROR([kw fine in title]*1,IFERROR(SUMPRODUCT(COUNTIF(IsDigits,MID([kw in desc],ROW($A$1:$A$150),1)))=LEN([kw in desc]),#N/A)),[manuell])</f>
        <v>0</v>
      </c>
      <c r="R586" s="1" t="str">
        <f>IF([pos kw in title]&gt;0,MID(J586,#REF!,4),IF([first '# in title]&gt;0,MID([title],[first '# in title],3),IF([first '# in title]&gt;0,MID([desc],#REF!,3),VLOOKUP([productid],$G$2:$R$1386,8))))</f>
        <v>200</v>
      </c>
      <c r="S586" s="1" t="e">
        <f>IF([kw in desc]=[kw rough in title],[kw in desc]*1,IFERROR(LEFT([kw_dirty],3)*1,IFERROR(LEFT([kw_dirty],2)*1,"n.a.")))</f>
        <v>#N/A</v>
      </c>
      <c r="T586" s="1"/>
      <c r="U586" s="1">
        <f>VLOOKUP(Tabelle1[[#This Row],[productid]],Tabelle2[#All],2,FALSE)</f>
        <v>19</v>
      </c>
    </row>
    <row r="587" spans="1:21" hidden="1">
      <c r="A587" t="s">
        <v>10369</v>
      </c>
      <c r="B587">
        <v>2255</v>
      </c>
      <c r="C587">
        <v>9701</v>
      </c>
      <c r="D587" t="s">
        <v>1068</v>
      </c>
      <c r="E587" t="s">
        <v>9</v>
      </c>
      <c r="F587">
        <v>18406</v>
      </c>
      <c r="G587">
        <v>2654395</v>
      </c>
      <c r="H587">
        <f t="shared" si="9"/>
        <v>41</v>
      </c>
      <c r="I587">
        <f t="array" ref="I587">MIN(IFERROR(FIND(IstNumbers,A587),""))</f>
        <v>30</v>
      </c>
      <c r="J587" s="1" t="str">
        <f>IF([first '# in title]&lt;[pos kw in title],MID([title],[pos kw in title]-6,6),#N/A)</f>
        <v xml:space="preserve">(14,7 </v>
      </c>
      <c r="K587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587" s="1">
        <f>IFERROR(FIND("kW",[desc]),0)</f>
        <v>0</v>
      </c>
      <c r="M587">
        <f t="array" ref="M587">MIN(IFERROR(FIND(IstNumbers,E587),""))</f>
        <v>0</v>
      </c>
      <c r="N587" s="1" t="b">
        <f>IF([first '# in desc]&lt;[pos kw in desc],MID([desc],[pos kw in desc]-7,7))</f>
        <v>0</v>
      </c>
      <c r="O5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7" s="1" t="str">
        <f>TRIM(IF([first '# in desc]&lt;[pos kw in desc],MID([desc],[pos kw in desc]-6,6),FALSE))</f>
        <v>FALSCH</v>
      </c>
      <c r="Q587" s="1">
        <f>IF(LEN([manuell])=0,IFERROR([kw fine in title]*1,IFERROR(SUMPRODUCT(COUNTIF(IsDigits,MID([kw in desc],ROW($A$1:$A$150),1)))=LEN([kw in desc]),#N/A)),[manuell])</f>
        <v>14.7</v>
      </c>
      <c r="R587" s="1" t="e">
        <f>IF([pos kw in title]&gt;0,MID(J587,#REF!,4),IF([first '# in title]&gt;0,MID([title],[first '# in title],3),IF([first '# in title]&gt;0,MID([desc],#REF!,3),VLOOKUP([productid],$G$2:$R$1386,8))))</f>
        <v>#REF!</v>
      </c>
      <c r="S587" s="1" t="str">
        <f>IF([kw in desc]=[kw rough in title],[kw in desc]*1,IFERROR(LEFT([kw_dirty],3)*1,IFERROR(LEFT([kw_dirty],2)*1,"n.a.")))</f>
        <v>n.a.</v>
      </c>
      <c r="T587" s="1"/>
      <c r="U587" s="1">
        <f>VLOOKUP(Tabelle1[[#This Row],[productid]],Tabelle2[#All],2,FALSE)</f>
        <v>14.7</v>
      </c>
    </row>
    <row r="588" spans="1:21">
      <c r="A588" t="s">
        <v>1052</v>
      </c>
      <c r="B588">
        <v>2253.96</v>
      </c>
      <c r="C588">
        <v>299105</v>
      </c>
      <c r="D588" t="s">
        <v>1069</v>
      </c>
      <c r="E588" t="s">
        <v>1070</v>
      </c>
      <c r="F588">
        <v>18406</v>
      </c>
      <c r="G588">
        <v>3053386</v>
      </c>
      <c r="H588">
        <f t="shared" si="9"/>
        <v>0</v>
      </c>
      <c r="I588">
        <f t="array" ref="I588">MIN(IFERROR(FIND(IstNumbers,A588),""))</f>
        <v>21</v>
      </c>
      <c r="J588" s="1" t="e">
        <f>IF([first '# in title]&lt;[pos kw in title],MID([title],[pos kw in title]-6,6),#N/A)</f>
        <v>#N/A</v>
      </c>
      <c r="K588" s="1" t="e">
        <f>IFERROR(MID(SUBSTITUTE([kw rough in title],",","."),FIND("(",[kw rough in title])+1,20),SUBSTITUTE(IFERROR(MID([kw rough in title],FIND(" ",[kw rough in title])+1,20),[kw rough in title]),",","."))</f>
        <v>#N/A</v>
      </c>
      <c r="L588" s="1">
        <f>IFERROR(FIND("kW",[desc]),0)</f>
        <v>0</v>
      </c>
      <c r="M588">
        <f t="array" ref="M588">MIN(IFERROR(FIND(IstNumbers,E588),""))</f>
        <v>21</v>
      </c>
      <c r="N588" s="1" t="b">
        <f>IF([first '# in desc]&lt;[pos kw in desc],MID([desc],[pos kw in desc]-7,7))</f>
        <v>0</v>
      </c>
      <c r="O5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8" s="1" t="str">
        <f>TRIM(IF([first '# in desc]&lt;[pos kw in desc],MID([desc],[pos kw in desc]-6,6),FALSE))</f>
        <v>FALSCH</v>
      </c>
      <c r="Q588" s="1" t="b">
        <f>IF(LEN([manuell])=0,IFERROR([kw fine in title]*1,IFERROR(SUMPRODUCT(COUNTIF(IsDigits,MID([kw in desc],ROW($A$1:$A$150),1)))=LEN([kw in desc]),#N/A)),[manuell])</f>
        <v>0</v>
      </c>
      <c r="R588" s="1" t="str">
        <f>IF([pos kw in title]&gt;0,MID(J588,#REF!,4),IF([first '# in title]&gt;0,MID([title],[first '# in title],3),IF([first '# in title]&gt;0,MID([desc],#REF!,3),VLOOKUP([productid],$G$2:$R$1386,8))))</f>
        <v>-11</v>
      </c>
      <c r="S588" s="1" t="e">
        <f>IF([kw in desc]=[kw rough in title],[kw in desc]*1,IFERROR(LEFT([kw_dirty],3)*1,IFERROR(LEFT([kw_dirty],2)*1,"n.a.")))</f>
        <v>#N/A</v>
      </c>
      <c r="T588" s="1"/>
      <c r="U588" s="1" t="e">
        <f>VLOOKUP(Tabelle1[[#This Row],[productid]],Tabelle2[#All],2,FALSE)</f>
        <v>#N/A</v>
      </c>
    </row>
    <row r="589" spans="1:21" hidden="1">
      <c r="A589" t="s">
        <v>1055</v>
      </c>
      <c r="B589">
        <v>2345.16</v>
      </c>
      <c r="C589">
        <v>294528</v>
      </c>
      <c r="D589" t="s">
        <v>1071</v>
      </c>
      <c r="E589" t="s">
        <v>1072</v>
      </c>
      <c r="F589">
        <v>18406</v>
      </c>
      <c r="G589">
        <v>1098710</v>
      </c>
      <c r="H589">
        <f t="shared" si="9"/>
        <v>30</v>
      </c>
      <c r="I589">
        <f t="array" ref="I589">MIN(IFERROR(FIND(IstNumbers,A589),""))</f>
        <v>20</v>
      </c>
      <c r="J589" s="1" t="str">
        <f>IF([first '# in title]&lt;[pos kw in title],MID([title],[pos kw in title]-6,6),#N/A)</f>
        <v xml:space="preserve">W (35 </v>
      </c>
      <c r="K589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589" s="1">
        <f>IFERROR(FIND("kW",[desc]),0)</f>
        <v>0</v>
      </c>
      <c r="M589">
        <f t="array" ref="M589">MIN(IFERROR(FIND(IstNumbers,E589),""))</f>
        <v>13</v>
      </c>
      <c r="N589" s="1" t="b">
        <f>IF([first '# in desc]&lt;[pos kw in desc],MID([desc],[pos kw in desc]-7,7))</f>
        <v>0</v>
      </c>
      <c r="O5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9" s="1" t="str">
        <f>TRIM(IF([first '# in desc]&lt;[pos kw in desc],MID([desc],[pos kw in desc]-6,6),FALSE))</f>
        <v>FALSCH</v>
      </c>
      <c r="Q589" s="1">
        <f>IF(LEN([manuell])=0,IFERROR([kw fine in title]*1,IFERROR(SUMPRODUCT(COUNTIF(IsDigits,MID([kw in desc],ROW($A$1:$A$150),1)))=LEN([kw in desc]),#N/A)),[manuell])</f>
        <v>35</v>
      </c>
      <c r="R589" s="1" t="e">
        <f>IF([pos kw in title]&gt;0,MID(J589,#REF!,4),IF([first '# in title]&gt;0,MID([title],[first '# in title],3),IF([first '# in title]&gt;0,MID([desc],#REF!,3),VLOOKUP([productid],$G$2:$R$1386,8))))</f>
        <v>#REF!</v>
      </c>
      <c r="S589" s="1" t="str">
        <f>IF([kw in desc]=[kw rough in title],[kw in desc]*1,IFERROR(LEFT([kw_dirty],3)*1,IFERROR(LEFT([kw_dirty],2)*1,"n.a.")))</f>
        <v>n.a.</v>
      </c>
      <c r="T589" s="1"/>
      <c r="U589" s="1">
        <f>VLOOKUP(Tabelle1[[#This Row],[productid]],Tabelle2[#All],2,FALSE)</f>
        <v>35</v>
      </c>
    </row>
    <row r="590" spans="1:21" hidden="1">
      <c r="A590" t="s">
        <v>1058</v>
      </c>
      <c r="B590">
        <v>1715</v>
      </c>
      <c r="C590">
        <v>289859</v>
      </c>
      <c r="D590" t="s">
        <v>1073</v>
      </c>
      <c r="E590" t="s">
        <v>1074</v>
      </c>
      <c r="F590">
        <v>18406</v>
      </c>
      <c r="G590">
        <v>3664000</v>
      </c>
      <c r="H590">
        <f t="shared" si="9"/>
        <v>30</v>
      </c>
      <c r="I590">
        <f t="array" ref="I590">MIN(IFERROR(FIND(IstNumbers,A590),""))</f>
        <v>20</v>
      </c>
      <c r="J590" s="1" t="str">
        <f>IF([first '# in title]&lt;[pos kw in title],MID([title],[pos kw in title]-6,6),#N/A)</f>
        <v xml:space="preserve">W (13 </v>
      </c>
      <c r="K590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590" s="1">
        <f>IFERROR(FIND("kW",[desc]),0)</f>
        <v>57</v>
      </c>
      <c r="M590">
        <f t="array" ref="M590">MIN(IFERROR(FIND(IstNumbers,E590),""))</f>
        <v>24</v>
      </c>
      <c r="N590" s="1" t="str">
        <f>IF([first '# in desc]&lt;[pos kw in desc],MID([desc],[pos kw in desc]-7,7))</f>
        <v xml:space="preserve">me, 13 </v>
      </c>
      <c r="O590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590" s="1" t="str">
        <f>TRIM(IF([first '# in desc]&lt;[pos kw in desc],MID([desc],[pos kw in desc]-6,6),FALSE))</f>
        <v>e, 13</v>
      </c>
      <c r="Q590" s="1">
        <f>IF(LEN([manuell])=0,IFERROR([kw fine in title]*1,IFERROR(SUMPRODUCT(COUNTIF(IsDigits,MID([kw in desc],ROW($A$1:$A$150),1)))=LEN([kw in desc]),#N/A)),[manuell])</f>
        <v>13</v>
      </c>
      <c r="R590" s="1" t="e">
        <f>IF([pos kw in title]&gt;0,MID(J590,#REF!,4),IF([first '# in title]&gt;0,MID([title],[first '# in title],3),IF([first '# in title]&gt;0,MID([desc],#REF!,3),VLOOKUP([productid],$G$2:$R$1386,8))))</f>
        <v>#REF!</v>
      </c>
      <c r="S590" s="1" t="str">
        <f>IF([kw in desc]=[kw rough in title],[kw in desc]*1,IFERROR(LEFT([kw_dirty],3)*1,IFERROR(LEFT([kw_dirty],2)*1,"n.a.")))</f>
        <v>n.a.</v>
      </c>
      <c r="T590" s="1"/>
      <c r="U590" s="1">
        <f>VLOOKUP(Tabelle1[[#This Row],[productid]],Tabelle2[#All],2,FALSE)</f>
        <v>13</v>
      </c>
    </row>
    <row r="591" spans="1:21" hidden="1">
      <c r="A591" t="s">
        <v>1026</v>
      </c>
      <c r="B591">
        <v>3198</v>
      </c>
      <c r="C591">
        <v>223861</v>
      </c>
      <c r="D591" t="s">
        <v>1075</v>
      </c>
      <c r="E591" t="s">
        <v>406</v>
      </c>
      <c r="F591">
        <v>18406</v>
      </c>
      <c r="G591">
        <v>4021148</v>
      </c>
      <c r="H591">
        <f t="shared" si="9"/>
        <v>37</v>
      </c>
      <c r="I591">
        <f t="array" ref="I591">MIN(IFERROR(FIND(IstNumbers,A591),""))</f>
        <v>25</v>
      </c>
      <c r="J591" s="1" t="str">
        <f>IF([first '# in title]&lt;[pos kw in title],MID([title],[pos kw in title]-6,6),#N/A)</f>
        <v xml:space="preserve">5 (16 </v>
      </c>
      <c r="K59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591" s="1">
        <f>IFERROR(FIND("kW",[desc]),0)</f>
        <v>0</v>
      </c>
      <c r="M591">
        <f t="array" ref="M591">MIN(IFERROR(FIND(IstNumbers,E591),""))</f>
        <v>20</v>
      </c>
      <c r="N591" s="1" t="b">
        <f>IF([first '# in desc]&lt;[pos kw in desc],MID([desc],[pos kw in desc]-7,7))</f>
        <v>0</v>
      </c>
      <c r="O5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1" s="1" t="str">
        <f>TRIM(IF([first '# in desc]&lt;[pos kw in desc],MID([desc],[pos kw in desc]-6,6),FALSE))</f>
        <v>FALSCH</v>
      </c>
      <c r="Q591" s="1">
        <f>IF(LEN([manuell])=0,IFERROR([kw fine in title]*1,IFERROR(SUMPRODUCT(COUNTIF(IsDigits,MID([kw in desc],ROW($A$1:$A$150),1)))=LEN([kw in desc]),#N/A)),[manuell])</f>
        <v>16</v>
      </c>
      <c r="R591" s="1" t="e">
        <f>IF([pos kw in title]&gt;0,MID(J591,#REF!,4),IF([first '# in title]&gt;0,MID([title],[first '# in title],3),IF([first '# in title]&gt;0,MID([desc],#REF!,3),VLOOKUP([productid],$G$2:$R$1386,8))))</f>
        <v>#REF!</v>
      </c>
      <c r="S591" s="1" t="str">
        <f>IF([kw in desc]=[kw rough in title],[kw in desc]*1,IFERROR(LEFT([kw_dirty],3)*1,IFERROR(LEFT([kw_dirty],2)*1,"n.a.")))</f>
        <v>n.a.</v>
      </c>
      <c r="T591" s="1"/>
      <c r="U591" s="1">
        <f>VLOOKUP(Tabelle1[[#This Row],[productid]],Tabelle2[#All],2,FALSE)</f>
        <v>16</v>
      </c>
    </row>
    <row r="592" spans="1:21" hidden="1">
      <c r="A592" t="s">
        <v>1062</v>
      </c>
      <c r="B592">
        <v>2850</v>
      </c>
      <c r="C592">
        <v>9701</v>
      </c>
      <c r="D592" t="s">
        <v>1076</v>
      </c>
      <c r="E592" t="s">
        <v>9</v>
      </c>
      <c r="F592">
        <v>18406</v>
      </c>
      <c r="G592">
        <v>2106152</v>
      </c>
      <c r="H592">
        <f t="shared" si="9"/>
        <v>30</v>
      </c>
      <c r="I592">
        <f t="array" ref="I592">MIN(IFERROR(FIND(IstNumbers,A592),""))</f>
        <v>20</v>
      </c>
      <c r="J592" s="1" t="str">
        <f>IF([first '# in title]&lt;[pos kw in title],MID([title],[pos kw in title]-6,6),#N/A)</f>
        <v xml:space="preserve">F (19 </v>
      </c>
      <c r="K592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592" s="1">
        <f>IFERROR(FIND("kW",[desc]),0)</f>
        <v>0</v>
      </c>
      <c r="M592">
        <f t="array" ref="M592">MIN(IFERROR(FIND(IstNumbers,E592),""))</f>
        <v>0</v>
      </c>
      <c r="N592" s="1" t="b">
        <f>IF([first '# in desc]&lt;[pos kw in desc],MID([desc],[pos kw in desc]-7,7))</f>
        <v>0</v>
      </c>
      <c r="O5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2" s="1" t="str">
        <f>TRIM(IF([first '# in desc]&lt;[pos kw in desc],MID([desc],[pos kw in desc]-6,6),FALSE))</f>
        <v>FALSCH</v>
      </c>
      <c r="Q592" s="1">
        <f>IF(LEN([manuell])=0,IFERROR([kw fine in title]*1,IFERROR(SUMPRODUCT(COUNTIF(IsDigits,MID([kw in desc],ROW($A$1:$A$150),1)))=LEN([kw in desc]),#N/A)),[manuell])</f>
        <v>19</v>
      </c>
      <c r="R592" s="1" t="e">
        <f>IF([pos kw in title]&gt;0,MID(J592,#REF!,4),IF([first '# in title]&gt;0,MID([title],[first '# in title],3),IF([first '# in title]&gt;0,MID([desc],#REF!,3),VLOOKUP([productid],$G$2:$R$1386,8))))</f>
        <v>#REF!</v>
      </c>
      <c r="S592" s="1" t="str">
        <f>IF([kw in desc]=[kw rough in title],[kw in desc]*1,IFERROR(LEFT([kw_dirty],3)*1,IFERROR(LEFT([kw_dirty],2)*1,"n.a.")))</f>
        <v>n.a.</v>
      </c>
      <c r="T592" s="1"/>
      <c r="U592" s="1">
        <f>VLOOKUP(Tabelle1[[#This Row],[productid]],Tabelle2[#All],2,FALSE)</f>
        <v>19</v>
      </c>
    </row>
    <row r="593" spans="1:21" hidden="1">
      <c r="A593" t="s">
        <v>1039</v>
      </c>
      <c r="B593">
        <v>4681.71</v>
      </c>
      <c r="C593">
        <v>276812</v>
      </c>
      <c r="D593" t="s">
        <v>1077</v>
      </c>
      <c r="E593" t="s">
        <v>1078</v>
      </c>
      <c r="F593">
        <v>18406</v>
      </c>
      <c r="G593">
        <v>4103622</v>
      </c>
      <c r="H593">
        <f t="shared" si="9"/>
        <v>0</v>
      </c>
      <c r="I593">
        <f t="array" ref="I593">MIN(IFERROR(FIND(IstNumbers,A593),""))</f>
        <v>23</v>
      </c>
      <c r="J593" s="1" t="e">
        <f>IF([first '# in title]&lt;[pos kw in title],MID([title],[pos kw in title]-6,6),#N/A)</f>
        <v>#N/A</v>
      </c>
      <c r="K593" s="1" t="e">
        <f>IFERROR(MID(SUBSTITUTE([kw rough in title],",","."),FIND("(",[kw rough in title])+1,20),SUBSTITUTE(IFERROR(MID([kw rough in title],FIND(" ",[kw rough in title])+1,20),[kw rough in title]),",","."))</f>
        <v>#N/A</v>
      </c>
      <c r="L593" s="1">
        <f>IFERROR(FIND("kW",[desc]),0)</f>
        <v>41</v>
      </c>
      <c r="M593">
        <f t="array" ref="M593">MIN(IFERROR(FIND(IstNumbers,E593),""))</f>
        <v>34</v>
      </c>
      <c r="N593" s="1" t="str">
        <f>IF([first '# in desc]&lt;[pos kw in desc],MID([desc],[pos kw in desc]-7,7))</f>
        <v xml:space="preserve">300 19 </v>
      </c>
      <c r="O59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93" s="1" t="str">
        <f>TRIM(IF([first '# in desc]&lt;[pos kw in desc],MID([desc],[pos kw in desc]-6,6),FALSE))</f>
        <v>00 19</v>
      </c>
      <c r="Q593" s="1" t="b">
        <f>IF(LEN([manuell])=0,IFERROR([kw fine in title]*1,IFERROR(SUMPRODUCT(COUNTIF(IsDigits,MID([kw in desc],ROW($A$1:$A$150),1)))=LEN([kw in desc]),#N/A)),[manuell])</f>
        <v>0</v>
      </c>
      <c r="R593" s="1" t="str">
        <f>IF([pos kw in title]&gt;0,MID(J593,#REF!,4),IF([first '# in title]&gt;0,MID([title],[first '# in title],3),IF([first '# in title]&gt;0,MID([desc],#REF!,3),VLOOKUP([productid],$G$2:$R$1386,8))))</f>
        <v>300</v>
      </c>
      <c r="S593" s="1" t="e">
        <f>IF([kw in desc]=[kw rough in title],[kw in desc]*1,IFERROR(LEFT([kw_dirty],3)*1,IFERROR(LEFT([kw_dirty],2)*1,"n.a.")))</f>
        <v>#N/A</v>
      </c>
      <c r="T593" s="1"/>
      <c r="U593" s="1">
        <f>VLOOKUP(Tabelle1[[#This Row],[productid]],Tabelle2[#All],2,FALSE)</f>
        <v>19</v>
      </c>
    </row>
    <row r="594" spans="1:21" hidden="1">
      <c r="A594" t="s">
        <v>1041</v>
      </c>
      <c r="B594">
        <v>2215</v>
      </c>
      <c r="C594">
        <v>289859</v>
      </c>
      <c r="D594" t="s">
        <v>1079</v>
      </c>
      <c r="E594" t="s">
        <v>1080</v>
      </c>
      <c r="F594">
        <v>18406</v>
      </c>
      <c r="G594">
        <v>1064527</v>
      </c>
      <c r="H594">
        <f t="shared" si="9"/>
        <v>0</v>
      </c>
      <c r="I594">
        <f t="array" ref="I594">MIN(IFERROR(FIND(IstNumbers,A594),""))</f>
        <v>20</v>
      </c>
      <c r="J594" s="1" t="e">
        <f>IF([first '# in title]&lt;[pos kw in title],MID([title],[pos kw in title]-6,6),#N/A)</f>
        <v>#N/A</v>
      </c>
      <c r="K594" s="1" t="e">
        <f>IFERROR(MID(SUBSTITUTE([kw rough in title],",","."),FIND("(",[kw rough in title])+1,20),SUBSTITUTE(IFERROR(MID([kw rough in title],FIND(" ",[kw rough in title])+1,20),[kw rough in title]),",","."))</f>
        <v>#N/A</v>
      </c>
      <c r="L594" s="1">
        <f>IFERROR(FIND("kW",[desc]),0)</f>
        <v>57</v>
      </c>
      <c r="M594">
        <f t="array" ref="M594">MIN(IFERROR(FIND(IstNumbers,E594),""))</f>
        <v>24</v>
      </c>
      <c r="N594" s="1" t="str">
        <f>IF([first '# in desc]&lt;[pos kw in desc],MID([desc],[pos kw in desc]-7,7))</f>
        <v xml:space="preserve">me, 19 </v>
      </c>
      <c r="O59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594" s="1" t="str">
        <f>TRIM(IF([first '# in desc]&lt;[pos kw in desc],MID([desc],[pos kw in desc]-6,6),FALSE))</f>
        <v>e, 19</v>
      </c>
      <c r="Q594" s="1" t="b">
        <f>IF(LEN([manuell])=0,IFERROR([kw fine in title]*1,IFERROR(SUMPRODUCT(COUNTIF(IsDigits,MID([kw in desc],ROW($A$1:$A$150),1)))=LEN([kw in desc]),#N/A)),[manuell])</f>
        <v>0</v>
      </c>
      <c r="R594" s="1" t="str">
        <f>IF([pos kw in title]&gt;0,MID(J594,#REF!,4),IF([first '# in title]&gt;0,MID([title],[first '# in title],3),IF([first '# in title]&gt;0,MID([desc],#REF!,3),VLOOKUP([productid],$G$2:$R$1386,8))))</f>
        <v>200</v>
      </c>
      <c r="S594" s="1" t="e">
        <f>IF([kw in desc]=[kw rough in title],[kw in desc]*1,IFERROR(LEFT([kw_dirty],3)*1,IFERROR(LEFT([kw_dirty],2)*1,"n.a.")))</f>
        <v>#N/A</v>
      </c>
      <c r="T594" s="1"/>
      <c r="U594" s="1">
        <f>VLOOKUP(Tabelle1[[#This Row],[productid]],Tabelle2[#All],2,FALSE)</f>
        <v>19</v>
      </c>
    </row>
    <row r="595" spans="1:21" hidden="1">
      <c r="A595" t="s">
        <v>10369</v>
      </c>
      <c r="B595">
        <v>2327.8200000000002</v>
      </c>
      <c r="C595">
        <v>276812</v>
      </c>
      <c r="D595" t="s">
        <v>1081</v>
      </c>
      <c r="E595" t="s">
        <v>1082</v>
      </c>
      <c r="F595">
        <v>18406</v>
      </c>
      <c r="G595">
        <v>2654395</v>
      </c>
      <c r="H595">
        <f t="shared" si="9"/>
        <v>41</v>
      </c>
      <c r="I595">
        <f t="array" ref="I595">MIN(IFERROR(FIND(IstNumbers,A595),""))</f>
        <v>30</v>
      </c>
      <c r="J595" s="1" t="str">
        <f>IF([first '# in title]&lt;[pos kw in title],MID([title],[pos kw in title]-6,6),#N/A)</f>
        <v xml:space="preserve">(14,7 </v>
      </c>
      <c r="K595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595" s="1">
        <f>IFERROR(FIND("kW",[desc]),0)</f>
        <v>51</v>
      </c>
      <c r="M595">
        <f t="array" ref="M595">MIN(IFERROR(FIND(IstNumbers,E595),""))</f>
        <v>38</v>
      </c>
      <c r="N595" s="1" t="str">
        <f>IF([first '# in desc]&lt;[pos kw in desc],MID([desc],[pos kw in desc]-7,7))</f>
        <v xml:space="preserve">bis 32 </v>
      </c>
      <c r="O595" s="1" t="str">
        <f>IFERROR(SUBSTITUTE(MID([kw rough in desc],FIND("(",[kw rough in desc])+1,20),",","."),IFERROR(SUBSTITUTE(TRIM(SUBSTITUTE(SUBSTITUTE(MID([kw rough in desc],FIND(" ",TRIM([kw rough in desc]))+1,20),"""",""),"/","")),",","."),#N/A))</f>
        <v>32</v>
      </c>
      <c r="P595" s="1" t="str">
        <f>TRIM(IF([first '# in desc]&lt;[pos kw in desc],MID([desc],[pos kw in desc]-6,6),FALSE))</f>
        <v>is 32</v>
      </c>
      <c r="Q595" s="1">
        <f>IF(LEN([manuell])=0,IFERROR([kw fine in title]*1,IFERROR(SUMPRODUCT(COUNTIF(IsDigits,MID([kw in desc],ROW($A$1:$A$150),1)))=LEN([kw in desc]),#N/A)),[manuell])</f>
        <v>14.7</v>
      </c>
      <c r="R595" s="1" t="e">
        <f>IF([pos kw in title]&gt;0,MID(J595,#REF!,4),IF([first '# in title]&gt;0,MID([title],[first '# in title],3),IF([first '# in title]&gt;0,MID([desc],#REF!,3),VLOOKUP([productid],$G$2:$R$1386,8))))</f>
        <v>#REF!</v>
      </c>
      <c r="S595" s="1" t="str">
        <f>IF([kw in desc]=[kw rough in title],[kw in desc]*1,IFERROR(LEFT([kw_dirty],3)*1,IFERROR(LEFT([kw_dirty],2)*1,"n.a.")))</f>
        <v>n.a.</v>
      </c>
      <c r="T595" s="1"/>
      <c r="U595" s="1">
        <f>VLOOKUP(Tabelle1[[#This Row],[productid]],Tabelle2[#All],2,FALSE)</f>
        <v>14.7</v>
      </c>
    </row>
    <row r="596" spans="1:21">
      <c r="A596" t="s">
        <v>1083</v>
      </c>
      <c r="B596">
        <v>2192.7399999999998</v>
      </c>
      <c r="C596">
        <v>299105</v>
      </c>
      <c r="D596" t="s">
        <v>1084</v>
      </c>
      <c r="E596" t="s">
        <v>841</v>
      </c>
      <c r="F596">
        <v>18406</v>
      </c>
      <c r="G596">
        <v>3093312</v>
      </c>
      <c r="H596">
        <f t="shared" si="9"/>
        <v>0</v>
      </c>
      <c r="I596">
        <f t="array" ref="I596">MIN(IFERROR(FIND(IstNumbers,A596),""))</f>
        <v>0</v>
      </c>
      <c r="J596" s="1" t="e">
        <f>IF([first '# in title]&lt;[pos kw in title],MID([title],[pos kw in title]-6,6),#N/A)</f>
        <v>#N/A</v>
      </c>
      <c r="K596" s="1" t="e">
        <f>IFERROR(MID(SUBSTITUTE([kw rough in title],",","."),FIND("(",[kw rough in title])+1,20),SUBSTITUTE(IFERROR(MID([kw rough in title],FIND(" ",[kw rough in title])+1,20),[kw rough in title]),",","."))</f>
        <v>#N/A</v>
      </c>
      <c r="L596" s="1">
        <f>IFERROR(FIND("kW",[desc]),0)</f>
        <v>0</v>
      </c>
      <c r="M596">
        <f t="array" ref="M596">MIN(IFERROR(FIND(IstNumbers,E596),""))</f>
        <v>21</v>
      </c>
      <c r="N596" s="1" t="b">
        <f>IF([first '# in desc]&lt;[pos kw in desc],MID([desc],[pos kw in desc]-7,7))</f>
        <v>0</v>
      </c>
      <c r="O5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6" s="1" t="str">
        <f>TRIM(IF([first '# in desc]&lt;[pos kw in desc],MID([desc],[pos kw in desc]-6,6),FALSE))</f>
        <v>FALSCH</v>
      </c>
      <c r="Q596" s="1" t="b">
        <f>IF(LEN([manuell])=0,IFERROR([kw fine in title]*1,IFERROR(SUMPRODUCT(COUNTIF(IsDigits,MID([kw in desc],ROW($A$1:$A$150),1)))=LEN([kw in desc]),#N/A)),[manuell])</f>
        <v>0</v>
      </c>
      <c r="R596" s="1" t="str">
        <f>IF([pos kw in title]&gt;0,MID(J596,#REF!,4),IF([first '# in title]&gt;0,MID([title],[first '# in title],3),IF([first '# in title]&gt;0,MID([desc],#REF!,3),VLOOKUP([productid],$G$2:$R$1386,8))))</f>
        <v xml:space="preserve">me, 35 </v>
      </c>
      <c r="S596" s="1" t="e">
        <f>IF([kw in desc]=[kw rough in title],[kw in desc]*1,IFERROR(LEFT([kw_dirty],3)*1,IFERROR(LEFT([kw_dirty],2)*1,"n.a.")))</f>
        <v>#N/A</v>
      </c>
      <c r="T596" s="1"/>
      <c r="U596" s="1" t="e">
        <f>VLOOKUP(Tabelle1[[#This Row],[productid]],Tabelle2[#All],2,FALSE)</f>
        <v>#N/A</v>
      </c>
    </row>
    <row r="597" spans="1:21">
      <c r="A597" t="s">
        <v>1052</v>
      </c>
      <c r="B597">
        <v>2397.65</v>
      </c>
      <c r="C597">
        <v>276812</v>
      </c>
      <c r="D597" t="s">
        <v>1085</v>
      </c>
      <c r="E597" t="s">
        <v>1086</v>
      </c>
      <c r="F597">
        <v>18406</v>
      </c>
      <c r="G597">
        <v>3053386</v>
      </c>
      <c r="H597">
        <f t="shared" si="9"/>
        <v>0</v>
      </c>
      <c r="I597">
        <f t="array" ref="I597">MIN(IFERROR(FIND(IstNumbers,A597),""))</f>
        <v>21</v>
      </c>
      <c r="J597" s="1" t="e">
        <f>IF([first '# in title]&lt;[pos kw in title],MID([title],[pos kw in title]-6,6),#N/A)</f>
        <v>#N/A</v>
      </c>
      <c r="K597" s="1" t="e">
        <f>IFERROR(MID(SUBSTITUTE([kw rough in title],",","."),FIND("(",[kw rough in title])+1,20),SUBSTITUTE(IFERROR(MID([kw rough in title],FIND(" ",[kw rough in title])+1,20),[kw rough in title]),",","."))</f>
        <v>#N/A</v>
      </c>
      <c r="L597" s="1">
        <f>IFERROR(FIND("kW",[desc]),0)</f>
        <v>0</v>
      </c>
      <c r="M597">
        <f t="array" ref="M597">MIN(IFERROR(FIND(IstNumbers,E597),""))</f>
        <v>36</v>
      </c>
      <c r="N597" s="1" t="b">
        <f>IF([first '# in desc]&lt;[pos kw in desc],MID([desc],[pos kw in desc]-7,7))</f>
        <v>0</v>
      </c>
      <c r="O5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" s="1" t="str">
        <f>TRIM(IF([first '# in desc]&lt;[pos kw in desc],MID([desc],[pos kw in desc]-6,6),FALSE))</f>
        <v>FALSCH</v>
      </c>
      <c r="Q597" s="1" t="b">
        <f>IF(LEN([manuell])=0,IFERROR([kw fine in title]*1,IFERROR(SUMPRODUCT(COUNTIF(IsDigits,MID([kw in desc],ROW($A$1:$A$150),1)))=LEN([kw in desc]),#N/A)),[manuell])</f>
        <v>0</v>
      </c>
      <c r="R597" s="1" t="str">
        <f>IF([pos kw in title]&gt;0,MID(J597,#REF!,4),IF([first '# in title]&gt;0,MID([title],[first '# in title],3),IF([first '# in title]&gt;0,MID([desc],#REF!,3),VLOOKUP([productid],$G$2:$R$1386,8))))</f>
        <v>-11</v>
      </c>
      <c r="S597" s="1" t="e">
        <f>IF([kw in desc]=[kw rough in title],[kw in desc]*1,IFERROR(LEFT([kw_dirty],3)*1,IFERROR(LEFT([kw_dirty],2)*1,"n.a.")))</f>
        <v>#N/A</v>
      </c>
      <c r="T597" s="1"/>
      <c r="U597" s="1" t="e">
        <f>VLOOKUP(Tabelle1[[#This Row],[productid]],Tabelle2[#All],2,FALSE)</f>
        <v>#N/A</v>
      </c>
    </row>
    <row r="598" spans="1:21" hidden="1">
      <c r="A598" t="s">
        <v>1055</v>
      </c>
      <c r="B598">
        <v>2380</v>
      </c>
      <c r="C598">
        <v>9701</v>
      </c>
      <c r="D598" t="s">
        <v>1087</v>
      </c>
      <c r="E598" t="s">
        <v>9</v>
      </c>
      <c r="F598">
        <v>18406</v>
      </c>
      <c r="G598">
        <v>1098710</v>
      </c>
      <c r="H598">
        <f t="shared" si="9"/>
        <v>30</v>
      </c>
      <c r="I598">
        <f t="array" ref="I598">MIN(IFERROR(FIND(IstNumbers,A598),""))</f>
        <v>20</v>
      </c>
      <c r="J598" s="1" t="str">
        <f>IF([first '# in title]&lt;[pos kw in title],MID([title],[pos kw in title]-6,6),#N/A)</f>
        <v xml:space="preserve">W (35 </v>
      </c>
      <c r="K598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598" s="1">
        <f>IFERROR(FIND("kW",[desc]),0)</f>
        <v>0</v>
      </c>
      <c r="M598">
        <f t="array" ref="M598">MIN(IFERROR(FIND(IstNumbers,E598),""))</f>
        <v>0</v>
      </c>
      <c r="N598" s="1" t="b">
        <f>IF([first '# in desc]&lt;[pos kw in desc],MID([desc],[pos kw in desc]-7,7))</f>
        <v>0</v>
      </c>
      <c r="O5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8" s="1" t="str">
        <f>TRIM(IF([first '# in desc]&lt;[pos kw in desc],MID([desc],[pos kw in desc]-6,6),FALSE))</f>
        <v>FALSCH</v>
      </c>
      <c r="Q598" s="1">
        <f>IF(LEN([manuell])=0,IFERROR([kw fine in title]*1,IFERROR(SUMPRODUCT(COUNTIF(IsDigits,MID([kw in desc],ROW($A$1:$A$150),1)))=LEN([kw in desc]),#N/A)),[manuell])</f>
        <v>35</v>
      </c>
      <c r="R598" s="1" t="e">
        <f>IF([pos kw in title]&gt;0,MID(J598,#REF!,4),IF([first '# in title]&gt;0,MID([title],[first '# in title],3),IF([first '# in title]&gt;0,MID([desc],#REF!,3),VLOOKUP([productid],$G$2:$R$1386,8))))</f>
        <v>#REF!</v>
      </c>
      <c r="S598" s="1" t="str">
        <f>IF([kw in desc]=[kw rough in title],[kw in desc]*1,IFERROR(LEFT([kw_dirty],3)*1,IFERROR(LEFT([kw_dirty],2)*1,"n.a.")))</f>
        <v>n.a.</v>
      </c>
      <c r="T598" s="1"/>
      <c r="U598" s="1">
        <f>VLOOKUP(Tabelle1[[#This Row],[productid]],Tabelle2[#All],2,FALSE)</f>
        <v>35</v>
      </c>
    </row>
    <row r="599" spans="1:21" hidden="1">
      <c r="A599" t="s">
        <v>1058</v>
      </c>
      <c r="B599">
        <v>1760</v>
      </c>
      <c r="C599">
        <v>9701</v>
      </c>
      <c r="D599" t="s">
        <v>1088</v>
      </c>
      <c r="E599" t="s">
        <v>9</v>
      </c>
      <c r="F599">
        <v>18406</v>
      </c>
      <c r="G599">
        <v>3664000</v>
      </c>
      <c r="H599">
        <f t="shared" si="9"/>
        <v>30</v>
      </c>
      <c r="I599">
        <f t="array" ref="I599">MIN(IFERROR(FIND(IstNumbers,A599),""))</f>
        <v>20</v>
      </c>
      <c r="J599" s="1" t="str">
        <f>IF([first '# in title]&lt;[pos kw in title],MID([title],[pos kw in title]-6,6),#N/A)</f>
        <v xml:space="preserve">W (13 </v>
      </c>
      <c r="K599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599" s="1">
        <f>IFERROR(FIND("kW",[desc]),0)</f>
        <v>0</v>
      </c>
      <c r="M599">
        <f t="array" ref="M599">MIN(IFERROR(FIND(IstNumbers,E599),""))</f>
        <v>0</v>
      </c>
      <c r="N599" s="1" t="b">
        <f>IF([first '# in desc]&lt;[pos kw in desc],MID([desc],[pos kw in desc]-7,7))</f>
        <v>0</v>
      </c>
      <c r="O5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9" s="1" t="str">
        <f>TRIM(IF([first '# in desc]&lt;[pos kw in desc],MID([desc],[pos kw in desc]-6,6),FALSE))</f>
        <v>FALSCH</v>
      </c>
      <c r="Q599" s="1">
        <f>IF(LEN([manuell])=0,IFERROR([kw fine in title]*1,IFERROR(SUMPRODUCT(COUNTIF(IsDigits,MID([kw in desc],ROW($A$1:$A$150),1)))=LEN([kw in desc]),#N/A)),[manuell])</f>
        <v>13</v>
      </c>
      <c r="R599" s="1" t="e">
        <f>IF([pos kw in title]&gt;0,MID(J599,#REF!,4),IF([first '# in title]&gt;0,MID([title],[first '# in title],3),IF([first '# in title]&gt;0,MID([desc],#REF!,3),VLOOKUP([productid],$G$2:$R$1386,8))))</f>
        <v>#REF!</v>
      </c>
      <c r="S599" s="1" t="str">
        <f>IF([kw in desc]=[kw rough in title],[kw in desc]*1,IFERROR(LEFT([kw_dirty],3)*1,IFERROR(LEFT([kw_dirty],2)*1,"n.a.")))</f>
        <v>n.a.</v>
      </c>
      <c r="T599" s="1"/>
      <c r="U599" s="1">
        <f>VLOOKUP(Tabelle1[[#This Row],[productid]],Tabelle2[#All],2,FALSE)</f>
        <v>13</v>
      </c>
    </row>
    <row r="600" spans="1:21" hidden="1">
      <c r="A600" t="s">
        <v>1062</v>
      </c>
      <c r="B600">
        <v>2996.25</v>
      </c>
      <c r="C600">
        <v>276812</v>
      </c>
      <c r="D600" t="s">
        <v>1089</v>
      </c>
      <c r="E600" t="s">
        <v>1090</v>
      </c>
      <c r="F600">
        <v>18406</v>
      </c>
      <c r="G600">
        <v>2106152</v>
      </c>
      <c r="H600">
        <f t="shared" si="9"/>
        <v>30</v>
      </c>
      <c r="I600">
        <f t="array" ref="I600">MIN(IFERROR(FIND(IstNumbers,A600),""))</f>
        <v>20</v>
      </c>
      <c r="J600" s="1" t="str">
        <f>IF([first '# in title]&lt;[pos kw in title],MID([title],[pos kw in title]-6,6),#N/A)</f>
        <v xml:space="preserve">F (19 </v>
      </c>
      <c r="K60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00" s="1">
        <f>IFERROR(FIND("kW",[desc]),0)</f>
        <v>70</v>
      </c>
      <c r="M600">
        <f t="array" ref="M600">MIN(IFERROR(FIND(IstNumbers,E600),""))</f>
        <v>30</v>
      </c>
      <c r="N600" s="1" t="str">
        <f>IF([first '# in desc]&lt;[pos kw in desc],MID([desc],[pos kw in desc]-7,7))</f>
        <v xml:space="preserve">- 19,0 </v>
      </c>
      <c r="O600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600" s="1" t="str">
        <f>TRIM(IF([first '# in desc]&lt;[pos kw in desc],MID([desc],[pos kw in desc]-6,6),FALSE))</f>
        <v>19,0</v>
      </c>
      <c r="Q600" s="1">
        <f>IF(LEN([manuell])=0,IFERROR([kw fine in title]*1,IFERROR(SUMPRODUCT(COUNTIF(IsDigits,MID([kw in desc],ROW($A$1:$A$150),1)))=LEN([kw in desc]),#N/A)),[manuell])</f>
        <v>19</v>
      </c>
      <c r="R600" s="1" t="e">
        <f>IF([pos kw in title]&gt;0,MID(J600,#REF!,4),IF([first '# in title]&gt;0,MID([title],[first '# in title],3),IF([first '# in title]&gt;0,MID([desc],#REF!,3),VLOOKUP([productid],$G$2:$R$1386,8))))</f>
        <v>#REF!</v>
      </c>
      <c r="S600" s="1" t="str">
        <f>IF([kw in desc]=[kw rough in title],[kw in desc]*1,IFERROR(LEFT([kw_dirty],3)*1,IFERROR(LEFT([kw_dirty],2)*1,"n.a.")))</f>
        <v>n.a.</v>
      </c>
      <c r="T600" s="1"/>
      <c r="U600" s="1">
        <f>VLOOKUP(Tabelle1[[#This Row],[productid]],Tabelle2[#All],2,FALSE)</f>
        <v>19</v>
      </c>
    </row>
    <row r="601" spans="1:21">
      <c r="A601" t="s">
        <v>1039</v>
      </c>
      <c r="B601">
        <v>4687.8999999999996</v>
      </c>
      <c r="C601">
        <v>294528</v>
      </c>
      <c r="D601" t="s">
        <v>1091</v>
      </c>
      <c r="E601" t="s">
        <v>1092</v>
      </c>
      <c r="F601">
        <v>18406</v>
      </c>
      <c r="G601">
        <v>4103622</v>
      </c>
      <c r="H601">
        <f t="shared" si="9"/>
        <v>0</v>
      </c>
      <c r="I601">
        <f t="array" ref="I601">MIN(IFERROR(FIND(IstNumbers,A601),""))</f>
        <v>23</v>
      </c>
      <c r="J601" s="1" t="e">
        <f>IF([first '# in title]&lt;[pos kw in title],MID([title],[pos kw in title]-6,6),#N/A)</f>
        <v>#N/A</v>
      </c>
      <c r="K601" s="1" t="e">
        <f>IFERROR(MID(SUBSTITUTE([kw rough in title],",","."),FIND("(",[kw rough in title])+1,20),SUBSTITUTE(IFERROR(MID([kw rough in title],FIND(" ",[kw rough in title])+1,20),[kw rough in title]),",","."))</f>
        <v>#N/A</v>
      </c>
      <c r="L601" s="1">
        <f>IFERROR(FIND("kW",[desc]),0)</f>
        <v>0</v>
      </c>
      <c r="M601">
        <f t="array" ref="M601">MIN(IFERROR(FIND(IstNumbers,E601),""))</f>
        <v>23</v>
      </c>
      <c r="N601" s="1" t="b">
        <f>IF([first '# in desc]&lt;[pos kw in desc],MID([desc],[pos kw in desc]-7,7))</f>
        <v>0</v>
      </c>
      <c r="O6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1" s="1" t="str">
        <f>TRIM(IF([first '# in desc]&lt;[pos kw in desc],MID([desc],[pos kw in desc]-6,6),FALSE))</f>
        <v>FALSCH</v>
      </c>
      <c r="Q601" s="1" t="b">
        <f>IF(LEN([manuell])=0,IFERROR([kw fine in title]*1,IFERROR(SUMPRODUCT(COUNTIF(IsDigits,MID([kw in desc],ROW($A$1:$A$150),1)))=LEN([kw in desc]),#N/A)),[manuell])</f>
        <v>0</v>
      </c>
      <c r="R601" s="1" t="str">
        <f>IF([pos kw in title]&gt;0,MID(J601,#REF!,4),IF([first '# in title]&gt;0,MID([title],[first '# in title],3),IF([first '# in title]&gt;0,MID([desc],#REF!,3),VLOOKUP([productid],$G$2:$R$1386,8))))</f>
        <v>300</v>
      </c>
      <c r="S601" s="1" t="e">
        <f>IF([kw in desc]=[kw rough in title],[kw in desc]*1,IFERROR(LEFT([kw_dirty],3)*1,IFERROR(LEFT([kw_dirty],2)*1,"n.a.")))</f>
        <v>#N/A</v>
      </c>
      <c r="T601" s="1"/>
      <c r="U601" s="1">
        <f>VLOOKUP(Tabelle1[[#This Row],[productid]],Tabelle2[#All],2,FALSE)</f>
        <v>19</v>
      </c>
    </row>
    <row r="602" spans="1:21" hidden="1">
      <c r="A602" t="s">
        <v>1041</v>
      </c>
      <c r="B602">
        <v>2225</v>
      </c>
      <c r="C602">
        <v>289859</v>
      </c>
      <c r="D602" t="s">
        <v>1093</v>
      </c>
      <c r="E602" t="s">
        <v>1094</v>
      </c>
      <c r="F602">
        <v>18406</v>
      </c>
      <c r="G602">
        <v>1064527</v>
      </c>
      <c r="H602">
        <f t="shared" si="9"/>
        <v>0</v>
      </c>
      <c r="I602">
        <f t="array" ref="I602">MIN(IFERROR(FIND(IstNumbers,A602),""))</f>
        <v>20</v>
      </c>
      <c r="J602" s="1" t="e">
        <f>IF([first '# in title]&lt;[pos kw in title],MID([title],[pos kw in title]-6,6),#N/A)</f>
        <v>#N/A</v>
      </c>
      <c r="K602" s="1" t="e">
        <f>IFERROR(MID(SUBSTITUTE([kw rough in title],",","."),FIND("(",[kw rough in title])+1,20),SUBSTITUTE(IFERROR(MID([kw rough in title],FIND(" ",[kw rough in title])+1,20),[kw rough in title]),",","."))</f>
        <v>#N/A</v>
      </c>
      <c r="L602" s="1">
        <f>IFERROR(FIND("kW",[desc]),0)</f>
        <v>57</v>
      </c>
      <c r="M602">
        <f t="array" ref="M602">MIN(IFERROR(FIND(IstNumbers,E602),""))</f>
        <v>24</v>
      </c>
      <c r="N602" s="1" t="str">
        <f>IF([first '# in desc]&lt;[pos kw in desc],MID([desc],[pos kw in desc]-7,7))</f>
        <v xml:space="preserve">me, 19 </v>
      </c>
      <c r="O60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02" s="1" t="str">
        <f>TRIM(IF([first '# in desc]&lt;[pos kw in desc],MID([desc],[pos kw in desc]-6,6),FALSE))</f>
        <v>e, 19</v>
      </c>
      <c r="Q602" s="1" t="b">
        <f>IF(LEN([manuell])=0,IFERROR([kw fine in title]*1,IFERROR(SUMPRODUCT(COUNTIF(IsDigits,MID([kw in desc],ROW($A$1:$A$150),1)))=LEN([kw in desc]),#N/A)),[manuell])</f>
        <v>0</v>
      </c>
      <c r="R602" s="1" t="str">
        <f>IF([pos kw in title]&gt;0,MID(J602,#REF!,4),IF([first '# in title]&gt;0,MID([title],[first '# in title],3),IF([first '# in title]&gt;0,MID([desc],#REF!,3),VLOOKUP([productid],$G$2:$R$1386,8))))</f>
        <v>200</v>
      </c>
      <c r="S602" s="1" t="e">
        <f>IF([kw in desc]=[kw rough in title],[kw in desc]*1,IFERROR(LEFT([kw_dirty],3)*1,IFERROR(LEFT([kw_dirty],2)*1,"n.a.")))</f>
        <v>#N/A</v>
      </c>
      <c r="T602" s="1"/>
      <c r="U602" s="1">
        <f>VLOOKUP(Tabelle1[[#This Row],[productid]],Tabelle2[#All],2,FALSE)</f>
        <v>19</v>
      </c>
    </row>
    <row r="603" spans="1:21" hidden="1">
      <c r="A603" t="s">
        <v>10369</v>
      </c>
      <c r="B603">
        <v>2413</v>
      </c>
      <c r="C603">
        <v>9701</v>
      </c>
      <c r="D603" t="s">
        <v>1095</v>
      </c>
      <c r="E603" t="s">
        <v>9</v>
      </c>
      <c r="F603">
        <v>18406</v>
      </c>
      <c r="G603">
        <v>2654395</v>
      </c>
      <c r="H603">
        <f t="shared" si="9"/>
        <v>41</v>
      </c>
      <c r="I603">
        <f t="array" ref="I603">MIN(IFERROR(FIND(IstNumbers,A603),""))</f>
        <v>30</v>
      </c>
      <c r="J603" s="1" t="str">
        <f>IF([first '# in title]&lt;[pos kw in title],MID([title],[pos kw in title]-6,6),#N/A)</f>
        <v xml:space="preserve">(14,7 </v>
      </c>
      <c r="K603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603" s="1">
        <f>IFERROR(FIND("kW",[desc]),0)</f>
        <v>0</v>
      </c>
      <c r="M603">
        <f t="array" ref="M603">MIN(IFERROR(FIND(IstNumbers,E603),""))</f>
        <v>0</v>
      </c>
      <c r="N603" s="1" t="b">
        <f>IF([first '# in desc]&lt;[pos kw in desc],MID([desc],[pos kw in desc]-7,7))</f>
        <v>0</v>
      </c>
      <c r="O6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" s="1" t="str">
        <f>TRIM(IF([first '# in desc]&lt;[pos kw in desc],MID([desc],[pos kw in desc]-6,6),FALSE))</f>
        <v>FALSCH</v>
      </c>
      <c r="Q603" s="1">
        <f>IF(LEN([manuell])=0,IFERROR([kw fine in title]*1,IFERROR(SUMPRODUCT(COUNTIF(IsDigits,MID([kw in desc],ROW($A$1:$A$150),1)))=LEN([kw in desc]),#N/A)),[manuell])</f>
        <v>14.7</v>
      </c>
      <c r="R603" s="1" t="e">
        <f>IF([pos kw in title]&gt;0,MID(J603,#REF!,4),IF([first '# in title]&gt;0,MID([title],[first '# in title],3),IF([first '# in title]&gt;0,MID([desc],#REF!,3),VLOOKUP([productid],$G$2:$R$1386,8))))</f>
        <v>#REF!</v>
      </c>
      <c r="S603" s="1" t="str">
        <f>IF([kw in desc]=[kw rough in title],[kw in desc]*1,IFERROR(LEFT([kw_dirty],3)*1,IFERROR(LEFT([kw_dirty],2)*1,"n.a.")))</f>
        <v>n.a.</v>
      </c>
      <c r="T603" s="1"/>
      <c r="U603" s="1">
        <f>VLOOKUP(Tabelle1[[#This Row],[productid]],Tabelle2[#All],2,FALSE)</f>
        <v>14.7</v>
      </c>
    </row>
    <row r="604" spans="1:21">
      <c r="A604" t="s">
        <v>1083</v>
      </c>
      <c r="B604">
        <v>2192.7399999999998</v>
      </c>
      <c r="C604">
        <v>299105</v>
      </c>
      <c r="D604" t="s">
        <v>1096</v>
      </c>
      <c r="E604" t="s">
        <v>863</v>
      </c>
      <c r="F604">
        <v>18406</v>
      </c>
      <c r="G604">
        <v>3093312</v>
      </c>
      <c r="H604">
        <f t="shared" si="9"/>
        <v>0</v>
      </c>
      <c r="I604">
        <f t="array" ref="I604">MIN(IFERROR(FIND(IstNumbers,A604),""))</f>
        <v>0</v>
      </c>
      <c r="J604" s="1" t="e">
        <f>IF([first '# in title]&lt;[pos kw in title],MID([title],[pos kw in title]-6,6),#N/A)</f>
        <v>#N/A</v>
      </c>
      <c r="K604" s="1" t="e">
        <f>IFERROR(MID(SUBSTITUTE([kw rough in title],",","."),FIND("(",[kw rough in title])+1,20),SUBSTITUTE(IFERROR(MID([kw rough in title],FIND(" ",[kw rough in title])+1,20),[kw rough in title]),",","."))</f>
        <v>#N/A</v>
      </c>
      <c r="L604" s="1">
        <f>IFERROR(FIND("kW",[desc]),0)</f>
        <v>0</v>
      </c>
      <c r="M604">
        <f t="array" ref="M604">MIN(IFERROR(FIND(IstNumbers,E604),""))</f>
        <v>21</v>
      </c>
      <c r="N604" s="1" t="b">
        <f>IF([first '# in desc]&lt;[pos kw in desc],MID([desc],[pos kw in desc]-7,7))</f>
        <v>0</v>
      </c>
      <c r="O6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4" s="1" t="str">
        <f>TRIM(IF([first '# in desc]&lt;[pos kw in desc],MID([desc],[pos kw in desc]-6,6),FALSE))</f>
        <v>FALSCH</v>
      </c>
      <c r="Q604" s="1" t="b">
        <f>IF(LEN([manuell])=0,IFERROR([kw fine in title]*1,IFERROR(SUMPRODUCT(COUNTIF(IsDigits,MID([kw in desc],ROW($A$1:$A$150),1)))=LEN([kw in desc]),#N/A)),[manuell])</f>
        <v>0</v>
      </c>
      <c r="R604" s="1" t="str">
        <f>IF([pos kw in title]&gt;0,MID(J604,#REF!,4),IF([first '# in title]&gt;0,MID([title],[first '# in title],3),IF([first '# in title]&gt;0,MID([desc],#REF!,3),VLOOKUP([productid],$G$2:$R$1386,8))))</f>
        <v xml:space="preserve">me, 35 </v>
      </c>
      <c r="S604" s="1" t="e">
        <f>IF([kw in desc]=[kw rough in title],[kw in desc]*1,IFERROR(LEFT([kw_dirty],3)*1,IFERROR(LEFT([kw_dirty],2)*1,"n.a.")))</f>
        <v>#N/A</v>
      </c>
      <c r="T604" s="1"/>
      <c r="U604" s="1" t="e">
        <f>VLOOKUP(Tabelle1[[#This Row],[productid]],Tabelle2[#All],2,FALSE)</f>
        <v>#N/A</v>
      </c>
    </row>
    <row r="605" spans="1:21">
      <c r="A605" t="s">
        <v>1052</v>
      </c>
      <c r="B605">
        <v>2397.65</v>
      </c>
      <c r="C605">
        <v>276812</v>
      </c>
      <c r="D605" t="s">
        <v>1097</v>
      </c>
      <c r="E605" t="s">
        <v>1098</v>
      </c>
      <c r="F605">
        <v>18406</v>
      </c>
      <c r="G605">
        <v>3053386</v>
      </c>
      <c r="H605">
        <f t="shared" si="9"/>
        <v>0</v>
      </c>
      <c r="I605">
        <f t="array" ref="I605">MIN(IFERROR(FIND(IstNumbers,A605),""))</f>
        <v>21</v>
      </c>
      <c r="J605" s="1" t="e">
        <f>IF([first '# in title]&lt;[pos kw in title],MID([title],[pos kw in title]-6,6),#N/A)</f>
        <v>#N/A</v>
      </c>
      <c r="K605" s="1" t="e">
        <f>IFERROR(MID(SUBSTITUTE([kw rough in title],",","."),FIND("(",[kw rough in title])+1,20),SUBSTITUTE(IFERROR(MID([kw rough in title],FIND(" ",[kw rough in title])+1,20),[kw rough in title]),",","."))</f>
        <v>#N/A</v>
      </c>
      <c r="L605" s="1">
        <f>IFERROR(FIND("kW",[desc]),0)</f>
        <v>0</v>
      </c>
      <c r="M605">
        <f t="array" ref="M605">MIN(IFERROR(FIND(IstNumbers,E605),""))</f>
        <v>36</v>
      </c>
      <c r="N605" s="1" t="b">
        <f>IF([first '# in desc]&lt;[pos kw in desc],MID([desc],[pos kw in desc]-7,7))</f>
        <v>0</v>
      </c>
      <c r="O6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5" s="1" t="str">
        <f>TRIM(IF([first '# in desc]&lt;[pos kw in desc],MID([desc],[pos kw in desc]-6,6),FALSE))</f>
        <v>FALSCH</v>
      </c>
      <c r="Q605" s="1" t="b">
        <f>IF(LEN([manuell])=0,IFERROR([kw fine in title]*1,IFERROR(SUMPRODUCT(COUNTIF(IsDigits,MID([kw in desc],ROW($A$1:$A$150),1)))=LEN([kw in desc]),#N/A)),[manuell])</f>
        <v>0</v>
      </c>
      <c r="R605" s="1" t="str">
        <f>IF([pos kw in title]&gt;0,MID(J605,#REF!,4),IF([first '# in title]&gt;0,MID([title],[first '# in title],3),IF([first '# in title]&gt;0,MID([desc],#REF!,3),VLOOKUP([productid],$G$2:$R$1386,8))))</f>
        <v>-11</v>
      </c>
      <c r="S605" s="1" t="e">
        <f>IF([kw in desc]=[kw rough in title],[kw in desc]*1,IFERROR(LEFT([kw_dirty],3)*1,IFERROR(LEFT([kw_dirty],2)*1,"n.a.")))</f>
        <v>#N/A</v>
      </c>
      <c r="T605" s="1"/>
      <c r="U605" s="1" t="e">
        <f>VLOOKUP(Tabelle1[[#This Row],[productid]],Tabelle2[#All],2,FALSE)</f>
        <v>#N/A</v>
      </c>
    </row>
    <row r="606" spans="1:21" hidden="1">
      <c r="A606" t="s">
        <v>1055</v>
      </c>
      <c r="B606">
        <v>2435</v>
      </c>
      <c r="C606">
        <v>288366</v>
      </c>
      <c r="D606" t="s">
        <v>1099</v>
      </c>
      <c r="E606" t="s">
        <v>1100</v>
      </c>
      <c r="F606">
        <v>18406</v>
      </c>
      <c r="G606">
        <v>1098710</v>
      </c>
      <c r="H606">
        <f t="shared" si="9"/>
        <v>30</v>
      </c>
      <c r="I606">
        <f t="array" ref="I606">MIN(IFERROR(FIND(IstNumbers,A606),""))</f>
        <v>20</v>
      </c>
      <c r="J606" s="1" t="str">
        <f>IF([first '# in title]&lt;[pos kw in title],MID([title],[pos kw in title]-6,6),#N/A)</f>
        <v xml:space="preserve">W (35 </v>
      </c>
      <c r="K606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06" s="1">
        <f>IFERROR(FIND("kW",[desc]),0)</f>
        <v>73</v>
      </c>
      <c r="M606">
        <f t="array" ref="M606">MIN(IFERROR(FIND(IstNumbers,E606),""))</f>
        <v>24</v>
      </c>
      <c r="N606" s="1" t="str">
        <f>IF([first '# in desc]&lt;[pos kw in desc],MID([desc],[pos kw in desc]-7,7))</f>
        <v xml:space="preserve">2 - 35 </v>
      </c>
      <c r="O606" s="1" t="str">
        <f>IFERROR(SUBSTITUTE(MID([kw rough in desc],FIND("(",[kw rough in desc])+1,20),",","."),IFERROR(SUBSTITUTE(TRIM(SUBSTITUTE(SUBSTITUTE(MID([kw rough in desc],FIND(" ",TRIM([kw rough in desc]))+1,20),"""",""),"/","")),",","."),#N/A))</f>
        <v>- 35</v>
      </c>
      <c r="P606" s="1" t="str">
        <f>TRIM(IF([first '# in desc]&lt;[pos kw in desc],MID([desc],[pos kw in desc]-6,6),FALSE))</f>
        <v>- 35</v>
      </c>
      <c r="Q606" s="1">
        <f>IF(LEN([manuell])=0,IFERROR([kw fine in title]*1,IFERROR(SUMPRODUCT(COUNTIF(IsDigits,MID([kw in desc],ROW($A$1:$A$150),1)))=LEN([kw in desc]),#N/A)),[manuell])</f>
        <v>35</v>
      </c>
      <c r="R606" s="1" t="e">
        <f>IF([pos kw in title]&gt;0,MID(J606,#REF!,4),IF([first '# in title]&gt;0,MID([title],[first '# in title],3),IF([first '# in title]&gt;0,MID([desc],#REF!,3),VLOOKUP([productid],$G$2:$R$1386,8))))</f>
        <v>#REF!</v>
      </c>
      <c r="S606" s="1" t="str">
        <f>IF([kw in desc]=[kw rough in title],[kw in desc]*1,IFERROR(LEFT([kw_dirty],3)*1,IFERROR(LEFT([kw_dirty],2)*1,"n.a.")))</f>
        <v>n.a.</v>
      </c>
      <c r="T606" s="1"/>
      <c r="U606" s="1">
        <f>VLOOKUP(Tabelle1[[#This Row],[productid]],Tabelle2[#All],2,FALSE)</f>
        <v>35</v>
      </c>
    </row>
    <row r="607" spans="1:21" hidden="1">
      <c r="A607" t="s">
        <v>1058</v>
      </c>
      <c r="B607">
        <v>1769</v>
      </c>
      <c r="C607">
        <v>9701</v>
      </c>
      <c r="D607" t="s">
        <v>1101</v>
      </c>
      <c r="E607" t="s">
        <v>9</v>
      </c>
      <c r="F607">
        <v>18406</v>
      </c>
      <c r="G607">
        <v>3664000</v>
      </c>
      <c r="H607">
        <f t="shared" si="9"/>
        <v>30</v>
      </c>
      <c r="I607">
        <f t="array" ref="I607">MIN(IFERROR(FIND(IstNumbers,A607),""))</f>
        <v>20</v>
      </c>
      <c r="J607" s="1" t="str">
        <f>IF([first '# in title]&lt;[pos kw in title],MID([title],[pos kw in title]-6,6),#N/A)</f>
        <v xml:space="preserve">W (13 </v>
      </c>
      <c r="K607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07" s="1">
        <f>IFERROR(FIND("kW",[desc]),0)</f>
        <v>0</v>
      </c>
      <c r="M607">
        <f t="array" ref="M607">MIN(IFERROR(FIND(IstNumbers,E607),""))</f>
        <v>0</v>
      </c>
      <c r="N607" s="1" t="b">
        <f>IF([first '# in desc]&lt;[pos kw in desc],MID([desc],[pos kw in desc]-7,7))</f>
        <v>0</v>
      </c>
      <c r="O6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7" s="1" t="str">
        <f>TRIM(IF([first '# in desc]&lt;[pos kw in desc],MID([desc],[pos kw in desc]-6,6),FALSE))</f>
        <v>FALSCH</v>
      </c>
      <c r="Q607" s="1">
        <f>IF(LEN([manuell])=0,IFERROR([kw fine in title]*1,IFERROR(SUMPRODUCT(COUNTIF(IsDigits,MID([kw in desc],ROW($A$1:$A$150),1)))=LEN([kw in desc]),#N/A)),[manuell])</f>
        <v>13</v>
      </c>
      <c r="R607" s="1" t="e">
        <f>IF([pos kw in title]&gt;0,MID(J607,#REF!,4),IF([first '# in title]&gt;0,MID([title],[first '# in title],3),IF([first '# in title]&gt;0,MID([desc],#REF!,3),VLOOKUP([productid],$G$2:$R$1386,8))))</f>
        <v>#REF!</v>
      </c>
      <c r="S607" s="1" t="str">
        <f>IF([kw in desc]=[kw rough in title],[kw in desc]*1,IFERROR(LEFT([kw_dirty],3)*1,IFERROR(LEFT([kw_dirty],2)*1,"n.a.")))</f>
        <v>n.a.</v>
      </c>
      <c r="T607" s="1"/>
      <c r="U607" s="1">
        <f>VLOOKUP(Tabelle1[[#This Row],[productid]],Tabelle2[#All],2,FALSE)</f>
        <v>13</v>
      </c>
    </row>
    <row r="608" spans="1:21" hidden="1">
      <c r="A608" t="s">
        <v>1062</v>
      </c>
      <c r="B608">
        <v>2996.25</v>
      </c>
      <c r="C608">
        <v>276812</v>
      </c>
      <c r="D608" t="s">
        <v>1102</v>
      </c>
      <c r="E608" t="s">
        <v>1103</v>
      </c>
      <c r="F608">
        <v>18406</v>
      </c>
      <c r="G608">
        <v>2106152</v>
      </c>
      <c r="H608">
        <f t="shared" si="9"/>
        <v>30</v>
      </c>
      <c r="I608">
        <f t="array" ref="I608">MIN(IFERROR(FIND(IstNumbers,A608),""))</f>
        <v>20</v>
      </c>
      <c r="J608" s="1" t="str">
        <f>IF([first '# in title]&lt;[pos kw in title],MID([title],[pos kw in title]-6,6),#N/A)</f>
        <v xml:space="preserve">F (19 </v>
      </c>
      <c r="K60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08" s="1">
        <f>IFERROR(FIND("kW",[desc]),0)</f>
        <v>39</v>
      </c>
      <c r="M608">
        <f t="array" ref="M608">MIN(IFERROR(FIND(IstNumbers,E608),""))</f>
        <v>30</v>
      </c>
      <c r="N608" s="1" t="str">
        <f>IF([first '# in desc]&lt;[pos kw in desc],MID([desc],[pos kw in desc]-7,7))</f>
        <v xml:space="preserve">2-F 19 </v>
      </c>
      <c r="O60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08" s="1" t="str">
        <f>TRIM(IF([first '# in desc]&lt;[pos kw in desc],MID([desc],[pos kw in desc]-6,6),FALSE))</f>
        <v>-F 19</v>
      </c>
      <c r="Q608" s="1">
        <f>IF(LEN([manuell])=0,IFERROR([kw fine in title]*1,IFERROR(SUMPRODUCT(COUNTIF(IsDigits,MID([kw in desc],ROW($A$1:$A$150),1)))=LEN([kw in desc]),#N/A)),[manuell])</f>
        <v>19</v>
      </c>
      <c r="R608" s="1" t="e">
        <f>IF([pos kw in title]&gt;0,MID(J608,#REF!,4),IF([first '# in title]&gt;0,MID([title],[first '# in title],3),IF([first '# in title]&gt;0,MID([desc],#REF!,3),VLOOKUP([productid],$G$2:$R$1386,8))))</f>
        <v>#REF!</v>
      </c>
      <c r="S608" s="1" t="str">
        <f>IF([kw in desc]=[kw rough in title],[kw in desc]*1,IFERROR(LEFT([kw_dirty],3)*1,IFERROR(LEFT([kw_dirty],2)*1,"n.a.")))</f>
        <v>n.a.</v>
      </c>
      <c r="T608" s="1"/>
      <c r="U608" s="1">
        <f>VLOOKUP(Tabelle1[[#This Row],[productid]],Tabelle2[#All],2,FALSE)</f>
        <v>19</v>
      </c>
    </row>
    <row r="609" spans="1:21" hidden="1">
      <c r="A609" t="s">
        <v>1041</v>
      </c>
      <c r="B609">
        <v>2235</v>
      </c>
      <c r="C609">
        <v>289859</v>
      </c>
      <c r="D609" t="s">
        <v>1104</v>
      </c>
      <c r="E609" t="s">
        <v>1105</v>
      </c>
      <c r="F609">
        <v>18406</v>
      </c>
      <c r="G609">
        <v>1064527</v>
      </c>
      <c r="H609">
        <f t="shared" si="9"/>
        <v>0</v>
      </c>
      <c r="I609">
        <f t="array" ref="I609">MIN(IFERROR(FIND(IstNumbers,A609),""))</f>
        <v>20</v>
      </c>
      <c r="J609" s="1" t="e">
        <f>IF([first '# in title]&lt;[pos kw in title],MID([title],[pos kw in title]-6,6),#N/A)</f>
        <v>#N/A</v>
      </c>
      <c r="K609" s="1" t="e">
        <f>IFERROR(MID(SUBSTITUTE([kw rough in title],",","."),FIND("(",[kw rough in title])+1,20),SUBSTITUTE(IFERROR(MID([kw rough in title],FIND(" ",[kw rough in title])+1,20),[kw rough in title]),",","."))</f>
        <v>#N/A</v>
      </c>
      <c r="L609" s="1">
        <f>IFERROR(FIND("kW",[desc]),0)</f>
        <v>57</v>
      </c>
      <c r="M609">
        <f t="array" ref="M609">MIN(IFERROR(FIND(IstNumbers,E609),""))</f>
        <v>24</v>
      </c>
      <c r="N609" s="1" t="str">
        <f>IF([first '# in desc]&lt;[pos kw in desc],MID([desc],[pos kw in desc]-7,7))</f>
        <v xml:space="preserve">me, 19 </v>
      </c>
      <c r="O60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09" s="1" t="str">
        <f>TRIM(IF([first '# in desc]&lt;[pos kw in desc],MID([desc],[pos kw in desc]-6,6),FALSE))</f>
        <v>e, 19</v>
      </c>
      <c r="Q609" s="1" t="b">
        <f>IF(LEN([manuell])=0,IFERROR([kw fine in title]*1,IFERROR(SUMPRODUCT(COUNTIF(IsDigits,MID([kw in desc],ROW($A$1:$A$150),1)))=LEN([kw in desc]),#N/A)),[manuell])</f>
        <v>0</v>
      </c>
      <c r="R609" s="1" t="str">
        <f>IF([pos kw in title]&gt;0,MID(J609,#REF!,4),IF([first '# in title]&gt;0,MID([title],[first '# in title],3),IF([first '# in title]&gt;0,MID([desc],#REF!,3),VLOOKUP([productid],$G$2:$R$1386,8))))</f>
        <v>200</v>
      </c>
      <c r="S609" s="1" t="e">
        <f>IF([kw in desc]=[kw rough in title],[kw in desc]*1,IFERROR(LEFT([kw_dirty],3)*1,IFERROR(LEFT([kw_dirty],2)*1,"n.a.")))</f>
        <v>#N/A</v>
      </c>
      <c r="T609" s="1"/>
      <c r="U609" s="1">
        <f>VLOOKUP(Tabelle1[[#This Row],[productid]],Tabelle2[#All],2,FALSE)</f>
        <v>19</v>
      </c>
    </row>
    <row r="610" spans="1:21" hidden="1">
      <c r="A610" t="s">
        <v>10369</v>
      </c>
      <c r="B610">
        <v>2544.59</v>
      </c>
      <c r="C610">
        <v>276812</v>
      </c>
      <c r="D610" t="s">
        <v>1106</v>
      </c>
      <c r="E610" t="s">
        <v>1107</v>
      </c>
      <c r="F610">
        <v>18406</v>
      </c>
      <c r="G610">
        <v>2654395</v>
      </c>
      <c r="H610">
        <f t="shared" si="9"/>
        <v>41</v>
      </c>
      <c r="I610">
        <f t="array" ref="I610">MIN(IFERROR(FIND(IstNumbers,A610),""))</f>
        <v>30</v>
      </c>
      <c r="J610" s="1" t="str">
        <f>IF([first '# in title]&lt;[pos kw in title],MID([title],[pos kw in title]-6,6),#N/A)</f>
        <v xml:space="preserve">(14,7 </v>
      </c>
      <c r="K610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610" s="1">
        <f>IFERROR(FIND("kW",[desc]),0)</f>
        <v>47</v>
      </c>
      <c r="M610">
        <f t="array" ref="M610">MIN(IFERROR(FIND(IstNumbers,E610),""))</f>
        <v>32</v>
      </c>
      <c r="N610" s="1" t="str">
        <f>IF([first '# in desc]&lt;[pos kw in desc],MID([desc],[pos kw in desc]-7,7))</f>
        <v xml:space="preserve">bis 60 </v>
      </c>
      <c r="O610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610" s="1" t="str">
        <f>TRIM(IF([first '# in desc]&lt;[pos kw in desc],MID([desc],[pos kw in desc]-6,6),FALSE))</f>
        <v>is 60</v>
      </c>
      <c r="Q610" s="1">
        <f>IF(LEN([manuell])=0,IFERROR([kw fine in title]*1,IFERROR(SUMPRODUCT(COUNTIF(IsDigits,MID([kw in desc],ROW($A$1:$A$150),1)))=LEN([kw in desc]),#N/A)),[manuell])</f>
        <v>14.7</v>
      </c>
      <c r="R610" s="1" t="e">
        <f>IF([pos kw in title]&gt;0,MID(J610,#REF!,4),IF([first '# in title]&gt;0,MID([title],[first '# in title],3),IF([first '# in title]&gt;0,MID([desc],#REF!,3),VLOOKUP([productid],$G$2:$R$1386,8))))</f>
        <v>#REF!</v>
      </c>
      <c r="S610" s="1" t="str">
        <f>IF([kw in desc]=[kw rough in title],[kw in desc]*1,IFERROR(LEFT([kw_dirty],3)*1,IFERROR(LEFT([kw_dirty],2)*1,"n.a.")))</f>
        <v>n.a.</v>
      </c>
      <c r="T610" s="1"/>
      <c r="U610" s="1">
        <f>VLOOKUP(Tabelle1[[#This Row],[productid]],Tabelle2[#All],2,FALSE)</f>
        <v>14.7</v>
      </c>
    </row>
    <row r="611" spans="1:21">
      <c r="A611" t="s">
        <v>1083</v>
      </c>
      <c r="B611">
        <v>2220.56</v>
      </c>
      <c r="C611">
        <v>299105</v>
      </c>
      <c r="D611" t="s">
        <v>1108</v>
      </c>
      <c r="E611" t="s">
        <v>880</v>
      </c>
      <c r="F611">
        <v>18406</v>
      </c>
      <c r="G611">
        <v>3093312</v>
      </c>
      <c r="H611">
        <f t="shared" si="9"/>
        <v>0</v>
      </c>
      <c r="I611">
        <f t="array" ref="I611">MIN(IFERROR(FIND(IstNumbers,A611),""))</f>
        <v>0</v>
      </c>
      <c r="J611" s="1" t="e">
        <f>IF([first '# in title]&lt;[pos kw in title],MID([title],[pos kw in title]-6,6),#N/A)</f>
        <v>#N/A</v>
      </c>
      <c r="K611" s="1" t="e">
        <f>IFERROR(MID(SUBSTITUTE([kw rough in title],",","."),FIND("(",[kw rough in title])+1,20),SUBSTITUTE(IFERROR(MID([kw rough in title],FIND(" ",[kw rough in title])+1,20),[kw rough in title]),",","."))</f>
        <v>#N/A</v>
      </c>
      <c r="L611" s="1">
        <f>IFERROR(FIND("kW",[desc]),0)</f>
        <v>0</v>
      </c>
      <c r="M611">
        <f t="array" ref="M611">MIN(IFERROR(FIND(IstNumbers,E611),""))</f>
        <v>21</v>
      </c>
      <c r="N611" s="1" t="b">
        <f>IF([first '# in desc]&lt;[pos kw in desc],MID([desc],[pos kw in desc]-7,7))</f>
        <v>0</v>
      </c>
      <c r="O6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1" s="1" t="str">
        <f>TRIM(IF([first '# in desc]&lt;[pos kw in desc],MID([desc],[pos kw in desc]-6,6),FALSE))</f>
        <v>FALSCH</v>
      </c>
      <c r="Q611" s="1" t="b">
        <f>IF(LEN([manuell])=0,IFERROR([kw fine in title]*1,IFERROR(SUMPRODUCT(COUNTIF(IsDigits,MID([kw in desc],ROW($A$1:$A$150),1)))=LEN([kw in desc]),#N/A)),[manuell])</f>
        <v>0</v>
      </c>
      <c r="R611" s="1" t="str">
        <f>IF([pos kw in title]&gt;0,MID(J611,#REF!,4),IF([first '# in title]&gt;0,MID([title],[first '# in title],3),IF([first '# in title]&gt;0,MID([desc],#REF!,3),VLOOKUP([productid],$G$2:$R$1386,8))))</f>
        <v xml:space="preserve">me, 35 </v>
      </c>
      <c r="S611" s="1" t="e">
        <f>IF([kw in desc]=[kw rough in title],[kw in desc]*1,IFERROR(LEFT([kw_dirty],3)*1,IFERROR(LEFT([kw_dirty],2)*1,"n.a.")))</f>
        <v>#N/A</v>
      </c>
      <c r="T611" s="1"/>
      <c r="U611" s="1" t="e">
        <f>VLOOKUP(Tabelle1[[#This Row],[productid]],Tabelle2[#All],2,FALSE)</f>
        <v>#N/A</v>
      </c>
    </row>
    <row r="612" spans="1:21">
      <c r="A612" t="s">
        <v>1052</v>
      </c>
      <c r="B612">
        <v>2432.9</v>
      </c>
      <c r="C612">
        <v>288366</v>
      </c>
      <c r="D612" t="s">
        <v>1109</v>
      </c>
      <c r="E612" t="s">
        <v>1110</v>
      </c>
      <c r="F612">
        <v>18406</v>
      </c>
      <c r="G612">
        <v>3053386</v>
      </c>
      <c r="H612">
        <f t="shared" si="9"/>
        <v>0</v>
      </c>
      <c r="I612">
        <f t="array" ref="I612">MIN(IFERROR(FIND(IstNumbers,A612),""))</f>
        <v>21</v>
      </c>
      <c r="J612" s="1" t="e">
        <f>IF([first '# in title]&lt;[pos kw in title],MID([title],[pos kw in title]-6,6),#N/A)</f>
        <v>#N/A</v>
      </c>
      <c r="K612" s="1" t="e">
        <f>IFERROR(MID(SUBSTITUTE([kw rough in title],",","."),FIND("(",[kw rough in title])+1,20),SUBSTITUTE(IFERROR(MID([kw rough in title],FIND(" ",[kw rough in title])+1,20),[kw rough in title]),",","."))</f>
        <v>#N/A</v>
      </c>
      <c r="L612" s="1">
        <f>IFERROR(FIND("kW",[desc]),0)</f>
        <v>0</v>
      </c>
      <c r="M612">
        <f t="array" ref="M612">MIN(IFERROR(FIND(IstNumbers,E612),""))</f>
        <v>10</v>
      </c>
      <c r="N612" s="1" t="b">
        <f>IF([first '# in desc]&lt;[pos kw in desc],MID([desc],[pos kw in desc]-7,7))</f>
        <v>0</v>
      </c>
      <c r="O6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" s="1" t="str">
        <f>TRIM(IF([first '# in desc]&lt;[pos kw in desc],MID([desc],[pos kw in desc]-6,6),FALSE))</f>
        <v>FALSCH</v>
      </c>
      <c r="Q612" s="1" t="b">
        <f>IF(LEN([manuell])=0,IFERROR([kw fine in title]*1,IFERROR(SUMPRODUCT(COUNTIF(IsDigits,MID([kw in desc],ROW($A$1:$A$150),1)))=LEN([kw in desc]),#N/A)),[manuell])</f>
        <v>0</v>
      </c>
      <c r="R612" s="1" t="str">
        <f>IF([pos kw in title]&gt;0,MID(J612,#REF!,4),IF([first '# in title]&gt;0,MID([title],[first '# in title],3),IF([first '# in title]&gt;0,MID([desc],#REF!,3),VLOOKUP([productid],$G$2:$R$1386,8))))</f>
        <v>-11</v>
      </c>
      <c r="S612" s="1" t="e">
        <f>IF([kw in desc]=[kw rough in title],[kw in desc]*1,IFERROR(LEFT([kw_dirty],3)*1,IFERROR(LEFT([kw_dirty],2)*1,"n.a.")))</f>
        <v>#N/A</v>
      </c>
      <c r="T612" s="1"/>
      <c r="U612" s="1" t="e">
        <f>VLOOKUP(Tabelle1[[#This Row],[productid]],Tabelle2[#All],2,FALSE)</f>
        <v>#N/A</v>
      </c>
    </row>
    <row r="613" spans="1:21" hidden="1">
      <c r="A613" t="s">
        <v>1055</v>
      </c>
      <c r="B613">
        <v>2511.8000000000002</v>
      </c>
      <c r="C613">
        <v>9701</v>
      </c>
      <c r="D613" t="s">
        <v>1111</v>
      </c>
      <c r="E613" t="s">
        <v>9</v>
      </c>
      <c r="F613">
        <v>18406</v>
      </c>
      <c r="G613">
        <v>1098710</v>
      </c>
      <c r="H613">
        <f t="shared" si="9"/>
        <v>30</v>
      </c>
      <c r="I613">
        <f t="array" ref="I613">MIN(IFERROR(FIND(IstNumbers,A613),""))</f>
        <v>20</v>
      </c>
      <c r="J613" s="1" t="str">
        <f>IF([first '# in title]&lt;[pos kw in title],MID([title],[pos kw in title]-6,6),#N/A)</f>
        <v xml:space="preserve">W (35 </v>
      </c>
      <c r="K613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13" s="1">
        <f>IFERROR(FIND("kW",[desc]),0)</f>
        <v>0</v>
      </c>
      <c r="M613">
        <f t="array" ref="M613">MIN(IFERROR(FIND(IstNumbers,E613),""))</f>
        <v>0</v>
      </c>
      <c r="N613" s="1" t="b">
        <f>IF([first '# in desc]&lt;[pos kw in desc],MID([desc],[pos kw in desc]-7,7))</f>
        <v>0</v>
      </c>
      <c r="O6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3" s="1" t="str">
        <f>TRIM(IF([first '# in desc]&lt;[pos kw in desc],MID([desc],[pos kw in desc]-6,6),FALSE))</f>
        <v>FALSCH</v>
      </c>
      <c r="Q613" s="1">
        <f>IF(LEN([manuell])=0,IFERROR([kw fine in title]*1,IFERROR(SUMPRODUCT(COUNTIF(IsDigits,MID([kw in desc],ROW($A$1:$A$150),1)))=LEN([kw in desc]),#N/A)),[manuell])</f>
        <v>35</v>
      </c>
      <c r="R613" s="1" t="e">
        <f>IF([pos kw in title]&gt;0,MID(J613,#REF!,4),IF([first '# in title]&gt;0,MID([title],[first '# in title],3),IF([first '# in title]&gt;0,MID([desc],#REF!,3),VLOOKUP([productid],$G$2:$R$1386,8))))</f>
        <v>#REF!</v>
      </c>
      <c r="S613" s="1" t="str">
        <f>IF([kw in desc]=[kw rough in title],[kw in desc]*1,IFERROR(LEFT([kw_dirty],3)*1,IFERROR(LEFT([kw_dirty],2)*1,"n.a.")))</f>
        <v>n.a.</v>
      </c>
      <c r="T613" s="1"/>
      <c r="U613" s="1">
        <f>VLOOKUP(Tabelle1[[#This Row],[productid]],Tabelle2[#All],2,FALSE)</f>
        <v>35</v>
      </c>
    </row>
    <row r="614" spans="1:21" hidden="1">
      <c r="A614" t="s">
        <v>1058</v>
      </c>
      <c r="B614">
        <v>1799.76</v>
      </c>
      <c r="C614">
        <v>297223</v>
      </c>
      <c r="D614" t="s">
        <v>1112</v>
      </c>
      <c r="E614" t="s">
        <v>1113</v>
      </c>
      <c r="F614">
        <v>18406</v>
      </c>
      <c r="G614">
        <v>3664000</v>
      </c>
      <c r="H614">
        <f t="shared" si="9"/>
        <v>30</v>
      </c>
      <c r="I614">
        <f t="array" ref="I614">MIN(IFERROR(FIND(IstNumbers,A614),""))</f>
        <v>20</v>
      </c>
      <c r="J614" s="1" t="str">
        <f>IF([first '# in title]&lt;[pos kw in title],MID([title],[pos kw in title]-6,6),#N/A)</f>
        <v xml:space="preserve">W (13 </v>
      </c>
      <c r="K614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14" s="1">
        <f>IFERROR(FIND("kW",[desc]),0)</f>
        <v>83</v>
      </c>
      <c r="M614">
        <f t="array" ref="M614">MIN(IFERROR(FIND(IstNumbers,E614),""))</f>
        <v>14</v>
      </c>
      <c r="N614" s="1" t="str">
        <f>IF([first '# in desc]&lt;[pos kw in desc],MID([desc],[pos kw in desc]-7,7))</f>
        <v xml:space="preserve">-13, 0 </v>
      </c>
      <c r="O6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4" s="1" t="str">
        <f>TRIM(IF([first '# in desc]&lt;[pos kw in desc],MID([desc],[pos kw in desc]-6,6),FALSE))</f>
        <v>13, 0</v>
      </c>
      <c r="Q614" s="1">
        <f>IF(LEN([manuell])=0,IFERROR([kw fine in title]*1,IFERROR(SUMPRODUCT(COUNTIF(IsDigits,MID([kw in desc],ROW($A$1:$A$150),1)))=LEN([kw in desc]),#N/A)),[manuell])</f>
        <v>13</v>
      </c>
      <c r="R614" s="1" t="e">
        <f>IF([pos kw in title]&gt;0,MID(J614,#REF!,4),IF([first '# in title]&gt;0,MID([title],[first '# in title],3),IF([first '# in title]&gt;0,MID([desc],#REF!,3),VLOOKUP([productid],$G$2:$R$1386,8))))</f>
        <v>#REF!</v>
      </c>
      <c r="S614" s="1" t="str">
        <f>IF([kw in desc]=[kw rough in title],[kw in desc]*1,IFERROR(LEFT([kw_dirty],3)*1,IFERROR(LEFT([kw_dirty],2)*1,"n.a.")))</f>
        <v>n.a.</v>
      </c>
      <c r="T614" s="1"/>
      <c r="U614" s="1">
        <f>VLOOKUP(Tabelle1[[#This Row],[productid]],Tabelle2[#All],2,FALSE)</f>
        <v>13</v>
      </c>
    </row>
    <row r="615" spans="1:21" hidden="1">
      <c r="A615" t="s">
        <v>1062</v>
      </c>
      <c r="B615">
        <v>2996.25</v>
      </c>
      <c r="C615">
        <v>276812</v>
      </c>
      <c r="D615" t="s">
        <v>1114</v>
      </c>
      <c r="E615" t="s">
        <v>1103</v>
      </c>
      <c r="F615">
        <v>18406</v>
      </c>
      <c r="G615">
        <v>2106152</v>
      </c>
      <c r="H615">
        <f t="shared" si="9"/>
        <v>30</v>
      </c>
      <c r="I615">
        <f t="array" ref="I615">MIN(IFERROR(FIND(IstNumbers,A615),""))</f>
        <v>20</v>
      </c>
      <c r="J615" s="1" t="str">
        <f>IF([first '# in title]&lt;[pos kw in title],MID([title],[pos kw in title]-6,6),#N/A)</f>
        <v xml:space="preserve">F (19 </v>
      </c>
      <c r="K615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15" s="1">
        <f>IFERROR(FIND("kW",[desc]),0)</f>
        <v>39</v>
      </c>
      <c r="M615">
        <f t="array" ref="M615">MIN(IFERROR(FIND(IstNumbers,E615),""))</f>
        <v>30</v>
      </c>
      <c r="N615" s="1" t="str">
        <f>IF([first '# in desc]&lt;[pos kw in desc],MID([desc],[pos kw in desc]-7,7))</f>
        <v xml:space="preserve">2-F 19 </v>
      </c>
      <c r="O61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15" s="1" t="str">
        <f>TRIM(IF([first '# in desc]&lt;[pos kw in desc],MID([desc],[pos kw in desc]-6,6),FALSE))</f>
        <v>-F 19</v>
      </c>
      <c r="Q615" s="1">
        <f>IF(LEN([manuell])=0,IFERROR([kw fine in title]*1,IFERROR(SUMPRODUCT(COUNTIF(IsDigits,MID([kw in desc],ROW($A$1:$A$150),1)))=LEN([kw in desc]),#N/A)),[manuell])</f>
        <v>19</v>
      </c>
      <c r="R615" s="1" t="e">
        <f>IF([pos kw in title]&gt;0,MID(J615,#REF!,4),IF([first '# in title]&gt;0,MID([title],[first '# in title],3),IF([first '# in title]&gt;0,MID([desc],#REF!,3),VLOOKUP([productid],$G$2:$R$1386,8))))</f>
        <v>#REF!</v>
      </c>
      <c r="S615" s="1" t="str">
        <f>IF([kw in desc]=[kw rough in title],[kw in desc]*1,IFERROR(LEFT([kw_dirty],3)*1,IFERROR(LEFT([kw_dirty],2)*1,"n.a.")))</f>
        <v>n.a.</v>
      </c>
      <c r="T615" s="1"/>
      <c r="U615" s="1">
        <f>VLOOKUP(Tabelle1[[#This Row],[productid]],Tabelle2[#All],2,FALSE)</f>
        <v>19</v>
      </c>
    </row>
    <row r="616" spans="1:21" hidden="1">
      <c r="A616" t="s">
        <v>1041</v>
      </c>
      <c r="B616">
        <v>2235</v>
      </c>
      <c r="C616">
        <v>289859</v>
      </c>
      <c r="D616" t="s">
        <v>1115</v>
      </c>
      <c r="E616" t="s">
        <v>1116</v>
      </c>
      <c r="F616">
        <v>18406</v>
      </c>
      <c r="G616">
        <v>1064527</v>
      </c>
      <c r="H616">
        <f t="shared" si="9"/>
        <v>0</v>
      </c>
      <c r="I616">
        <f t="array" ref="I616">MIN(IFERROR(FIND(IstNumbers,A616),""))</f>
        <v>20</v>
      </c>
      <c r="J616" s="1" t="e">
        <f>IF([first '# in title]&lt;[pos kw in title],MID([title],[pos kw in title]-6,6),#N/A)</f>
        <v>#N/A</v>
      </c>
      <c r="K616" s="1" t="e">
        <f>IFERROR(MID(SUBSTITUTE([kw rough in title],",","."),FIND("(",[kw rough in title])+1,20),SUBSTITUTE(IFERROR(MID([kw rough in title],FIND(" ",[kw rough in title])+1,20),[kw rough in title]),",","."))</f>
        <v>#N/A</v>
      </c>
      <c r="L616" s="1">
        <f>IFERROR(FIND("kW",[desc]),0)</f>
        <v>57</v>
      </c>
      <c r="M616">
        <f t="array" ref="M616">MIN(IFERROR(FIND(IstNumbers,E616),""))</f>
        <v>24</v>
      </c>
      <c r="N616" s="1" t="str">
        <f>IF([first '# in desc]&lt;[pos kw in desc],MID([desc],[pos kw in desc]-7,7))</f>
        <v xml:space="preserve">me, 19 </v>
      </c>
      <c r="O61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16" s="1" t="str">
        <f>TRIM(IF([first '# in desc]&lt;[pos kw in desc],MID([desc],[pos kw in desc]-6,6),FALSE))</f>
        <v>e, 19</v>
      </c>
      <c r="Q616" s="1" t="b">
        <f>IF(LEN([manuell])=0,IFERROR([kw fine in title]*1,IFERROR(SUMPRODUCT(COUNTIF(IsDigits,MID([kw in desc],ROW($A$1:$A$150),1)))=LEN([kw in desc]),#N/A)),[manuell])</f>
        <v>0</v>
      </c>
      <c r="R616" s="1" t="str">
        <f>IF([pos kw in title]&gt;0,MID(J616,#REF!,4),IF([first '# in title]&gt;0,MID([title],[first '# in title],3),IF([first '# in title]&gt;0,MID([desc],#REF!,3),VLOOKUP([productid],$G$2:$R$1386,8))))</f>
        <v>200</v>
      </c>
      <c r="S616" s="1" t="e">
        <f>IF([kw in desc]=[kw rough in title],[kw in desc]*1,IFERROR(LEFT([kw_dirty],3)*1,IFERROR(LEFT([kw_dirty],2)*1,"n.a.")))</f>
        <v>#N/A</v>
      </c>
      <c r="T616" s="1"/>
      <c r="U616" s="1">
        <f>VLOOKUP(Tabelle1[[#This Row],[productid]],Tabelle2[#All],2,FALSE)</f>
        <v>19</v>
      </c>
    </row>
    <row r="617" spans="1:21" hidden="1">
      <c r="A617" t="s">
        <v>10369</v>
      </c>
      <c r="B617">
        <v>2641.48</v>
      </c>
      <c r="C617">
        <v>276812</v>
      </c>
      <c r="D617" t="s">
        <v>1117</v>
      </c>
      <c r="E617" t="s">
        <v>1118</v>
      </c>
      <c r="F617">
        <v>18406</v>
      </c>
      <c r="G617">
        <v>2654395</v>
      </c>
      <c r="H617">
        <f t="shared" si="9"/>
        <v>41</v>
      </c>
      <c r="I617">
        <f t="array" ref="I617">MIN(IFERROR(FIND(IstNumbers,A617),""))</f>
        <v>30</v>
      </c>
      <c r="J617" s="1" t="str">
        <f>IF([first '# in title]&lt;[pos kw in title],MID([title],[pos kw in title]-6,6),#N/A)</f>
        <v xml:space="preserve">(14,7 </v>
      </c>
      <c r="K617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617" s="1">
        <f>IFERROR(FIND("kW",[desc]),0)</f>
        <v>61</v>
      </c>
      <c r="M617">
        <f t="array" ref="M617">MIN(IFERROR(FIND(IstNumbers,E617),""))</f>
        <v>48</v>
      </c>
      <c r="N617" s="1" t="str">
        <f>IF([first '# in desc]&lt;[pos kw in desc],MID([desc],[pos kw in desc]-7,7))</f>
        <v xml:space="preserve">A-W 15 </v>
      </c>
      <c r="O617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617" s="1" t="str">
        <f>TRIM(IF([first '# in desc]&lt;[pos kw in desc],MID([desc],[pos kw in desc]-6,6),FALSE))</f>
        <v>-W 15</v>
      </c>
      <c r="Q617" s="1">
        <f>IF(LEN([manuell])=0,IFERROR([kw fine in title]*1,IFERROR(SUMPRODUCT(COUNTIF(IsDigits,MID([kw in desc],ROW($A$1:$A$150),1)))=LEN([kw in desc]),#N/A)),[manuell])</f>
        <v>14.7</v>
      </c>
      <c r="R617" s="1" t="e">
        <f>IF([pos kw in title]&gt;0,MID(J617,#REF!,4),IF([first '# in title]&gt;0,MID([title],[first '# in title],3),IF([first '# in title]&gt;0,MID([desc],#REF!,3),VLOOKUP([productid],$G$2:$R$1386,8))))</f>
        <v>#REF!</v>
      </c>
      <c r="S617" s="1" t="str">
        <f>IF([kw in desc]=[kw rough in title],[kw in desc]*1,IFERROR(LEFT([kw_dirty],3)*1,IFERROR(LEFT([kw_dirty],2)*1,"n.a.")))</f>
        <v>n.a.</v>
      </c>
      <c r="T617" s="1"/>
      <c r="U617" s="1">
        <f>VLOOKUP(Tabelle1[[#This Row],[productid]],Tabelle2[#All],2,FALSE)</f>
        <v>14.7</v>
      </c>
    </row>
    <row r="618" spans="1:21">
      <c r="A618" t="s">
        <v>1083</v>
      </c>
      <c r="B618">
        <v>2253.96</v>
      </c>
      <c r="C618">
        <v>299105</v>
      </c>
      <c r="D618" t="s">
        <v>1119</v>
      </c>
      <c r="E618" t="s">
        <v>1070</v>
      </c>
      <c r="F618">
        <v>18406</v>
      </c>
      <c r="G618">
        <v>3093312</v>
      </c>
      <c r="H618">
        <f t="shared" si="9"/>
        <v>0</v>
      </c>
      <c r="I618">
        <f t="array" ref="I618">MIN(IFERROR(FIND(IstNumbers,A618),""))</f>
        <v>0</v>
      </c>
      <c r="J618" s="1" t="e">
        <f>IF([first '# in title]&lt;[pos kw in title],MID([title],[pos kw in title]-6,6),#N/A)</f>
        <v>#N/A</v>
      </c>
      <c r="K618" s="1" t="e">
        <f>IFERROR(MID(SUBSTITUTE([kw rough in title],",","."),FIND("(",[kw rough in title])+1,20),SUBSTITUTE(IFERROR(MID([kw rough in title],FIND(" ",[kw rough in title])+1,20),[kw rough in title]),",","."))</f>
        <v>#N/A</v>
      </c>
      <c r="L618" s="1">
        <f>IFERROR(FIND("kW",[desc]),0)</f>
        <v>0</v>
      </c>
      <c r="M618">
        <f t="array" ref="M618">MIN(IFERROR(FIND(IstNumbers,E618),""))</f>
        <v>21</v>
      </c>
      <c r="N618" s="1" t="b">
        <f>IF([first '# in desc]&lt;[pos kw in desc],MID([desc],[pos kw in desc]-7,7))</f>
        <v>0</v>
      </c>
      <c r="O6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" s="1" t="str">
        <f>TRIM(IF([first '# in desc]&lt;[pos kw in desc],MID([desc],[pos kw in desc]-6,6),FALSE))</f>
        <v>FALSCH</v>
      </c>
      <c r="Q618" s="1" t="b">
        <f>IF(LEN([manuell])=0,IFERROR([kw fine in title]*1,IFERROR(SUMPRODUCT(COUNTIF(IsDigits,MID([kw in desc],ROW($A$1:$A$150),1)))=LEN([kw in desc]),#N/A)),[manuell])</f>
        <v>0</v>
      </c>
      <c r="R618" s="1" t="str">
        <f>IF([pos kw in title]&gt;0,MID(J618,#REF!,4),IF([first '# in title]&gt;0,MID([title],[first '# in title],3),IF([first '# in title]&gt;0,MID([desc],#REF!,3),VLOOKUP([productid],$G$2:$R$1386,8))))</f>
        <v xml:space="preserve">me, 35 </v>
      </c>
      <c r="S618" s="1" t="e">
        <f>IF([kw in desc]=[kw rough in title],[kw in desc]*1,IFERROR(LEFT([kw_dirty],3)*1,IFERROR(LEFT([kw_dirty],2)*1,"n.a.")))</f>
        <v>#N/A</v>
      </c>
      <c r="T618" s="1"/>
      <c r="U618" s="1" t="e">
        <f>VLOOKUP(Tabelle1[[#This Row],[productid]],Tabelle2[#All],2,FALSE)</f>
        <v>#N/A</v>
      </c>
    </row>
    <row r="619" spans="1:21" hidden="1">
      <c r="A619" t="s">
        <v>1055</v>
      </c>
      <c r="B619">
        <v>2560.9899999999998</v>
      </c>
      <c r="C619">
        <v>276812</v>
      </c>
      <c r="D619" t="s">
        <v>1120</v>
      </c>
      <c r="E619" t="s">
        <v>1121</v>
      </c>
      <c r="F619">
        <v>18406</v>
      </c>
      <c r="G619">
        <v>1098710</v>
      </c>
      <c r="H619">
        <f t="shared" si="9"/>
        <v>30</v>
      </c>
      <c r="I619">
        <f t="array" ref="I619">MIN(IFERROR(FIND(IstNumbers,A619),""))</f>
        <v>20</v>
      </c>
      <c r="J619" s="1" t="str">
        <f>IF([first '# in title]&lt;[pos kw in title],MID([title],[pos kw in title]-6,6),#N/A)</f>
        <v xml:space="preserve">W (35 </v>
      </c>
      <c r="K619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19" s="1">
        <f>IFERROR(FIND("kW",[desc]),0)</f>
        <v>63</v>
      </c>
      <c r="M619">
        <f t="array" ref="M619">MIN(IFERROR(FIND(IstNumbers,E619),""))</f>
        <v>24</v>
      </c>
      <c r="N619" s="1" t="str">
        <f>IF([first '# in desc]&lt;[pos kw in desc],MID([desc],[pos kw in desc]-7,7))</f>
        <v xml:space="preserve">- 35,0 </v>
      </c>
      <c r="O619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619" s="1" t="str">
        <f>TRIM(IF([first '# in desc]&lt;[pos kw in desc],MID([desc],[pos kw in desc]-6,6),FALSE))</f>
        <v>35,0</v>
      </c>
      <c r="Q619" s="1">
        <f>IF(LEN([manuell])=0,IFERROR([kw fine in title]*1,IFERROR(SUMPRODUCT(COUNTIF(IsDigits,MID([kw in desc],ROW($A$1:$A$150),1)))=LEN([kw in desc]),#N/A)),[manuell])</f>
        <v>35</v>
      </c>
      <c r="R619" s="1" t="e">
        <f>IF([pos kw in title]&gt;0,MID(J619,#REF!,4),IF([first '# in title]&gt;0,MID([title],[first '# in title],3),IF([first '# in title]&gt;0,MID([desc],#REF!,3),VLOOKUP([productid],$G$2:$R$1386,8))))</f>
        <v>#REF!</v>
      </c>
      <c r="S619" s="1" t="str">
        <f>IF([kw in desc]=[kw rough in title],[kw in desc]*1,IFERROR(LEFT([kw_dirty],3)*1,IFERROR(LEFT([kw_dirty],2)*1,"n.a.")))</f>
        <v>n.a.</v>
      </c>
      <c r="T619" s="1"/>
      <c r="U619" s="1">
        <f>VLOOKUP(Tabelle1[[#This Row],[productid]],Tabelle2[#All],2,FALSE)</f>
        <v>35</v>
      </c>
    </row>
    <row r="620" spans="1:21" hidden="1">
      <c r="A620" t="s">
        <v>1058</v>
      </c>
      <c r="B620">
        <v>1822.69</v>
      </c>
      <c r="C620">
        <v>293331</v>
      </c>
      <c r="D620" t="s">
        <v>1122</v>
      </c>
      <c r="E620" t="s">
        <v>1123</v>
      </c>
      <c r="F620">
        <v>18406</v>
      </c>
      <c r="G620">
        <v>3664000</v>
      </c>
      <c r="H620">
        <f t="shared" si="9"/>
        <v>30</v>
      </c>
      <c r="I620">
        <f t="array" ref="I620">MIN(IFERROR(FIND(IstNumbers,A620),""))</f>
        <v>20</v>
      </c>
      <c r="J620" s="1" t="str">
        <f>IF([first '# in title]&lt;[pos kw in title],MID([title],[pos kw in title]-6,6),#N/A)</f>
        <v xml:space="preserve">W (13 </v>
      </c>
      <c r="K620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20" s="1">
        <f>IFERROR(FIND("kW",[desc]),0)</f>
        <v>33</v>
      </c>
      <c r="M620">
        <f t="array" ref="M620">MIN(IFERROR(FIND(IstNumbers,E620),""))</f>
        <v>24</v>
      </c>
      <c r="N620" s="1" t="str">
        <f>IF([first '# in desc]&lt;[pos kw in desc],MID([desc],[pos kw in desc]-7,7))</f>
        <v xml:space="preserve">0-W 13 </v>
      </c>
      <c r="O620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620" s="1" t="str">
        <f>TRIM(IF([first '# in desc]&lt;[pos kw in desc],MID([desc],[pos kw in desc]-6,6),FALSE))</f>
        <v>-W 13</v>
      </c>
      <c r="Q620" s="1">
        <f>IF(LEN([manuell])=0,IFERROR([kw fine in title]*1,IFERROR(SUMPRODUCT(COUNTIF(IsDigits,MID([kw in desc],ROW($A$1:$A$150),1)))=LEN([kw in desc]),#N/A)),[manuell])</f>
        <v>13</v>
      </c>
      <c r="R620" s="1" t="e">
        <f>IF([pos kw in title]&gt;0,MID(J620,#REF!,4),IF([first '# in title]&gt;0,MID([title],[first '# in title],3),IF([first '# in title]&gt;0,MID([desc],#REF!,3),VLOOKUP([productid],$G$2:$R$1386,8))))</f>
        <v>#REF!</v>
      </c>
      <c r="S620" s="1" t="str">
        <f>IF([kw in desc]=[kw rough in title],[kw in desc]*1,IFERROR(LEFT([kw_dirty],3)*1,IFERROR(LEFT([kw_dirty],2)*1,"n.a.")))</f>
        <v>n.a.</v>
      </c>
      <c r="T620" s="1"/>
      <c r="U620" s="1">
        <f>VLOOKUP(Tabelle1[[#This Row],[productid]],Tabelle2[#All],2,FALSE)</f>
        <v>13</v>
      </c>
    </row>
    <row r="621" spans="1:21" hidden="1">
      <c r="A621" t="s">
        <v>1124</v>
      </c>
      <c r="B621">
        <v>2673.6</v>
      </c>
      <c r="C621">
        <v>297223</v>
      </c>
      <c r="D621" t="s">
        <v>1125</v>
      </c>
      <c r="E621" t="s">
        <v>1126</v>
      </c>
      <c r="F621">
        <v>18406</v>
      </c>
      <c r="G621">
        <v>1223701</v>
      </c>
      <c r="H621">
        <f t="shared" si="9"/>
        <v>30</v>
      </c>
      <c r="I621">
        <f t="array" ref="I621">MIN(IFERROR(FIND(IstNumbers,A621),""))</f>
        <v>20</v>
      </c>
      <c r="J621" s="1" t="str">
        <f>IF([first '# in title]&lt;[pos kw in title],MID([title],[pos kw in title]-6,6),#N/A)</f>
        <v xml:space="preserve">W (19 </v>
      </c>
      <c r="K62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21" s="1">
        <f>IFERROR(FIND("kW",[desc]),0)</f>
        <v>48</v>
      </c>
      <c r="M621">
        <f t="array" ref="M621">MIN(IFERROR(FIND(IstNumbers,E621),""))</f>
        <v>14</v>
      </c>
      <c r="N621" s="1" t="str">
        <f>IF([first '# in desc]&lt;[pos kw in desc],MID([desc],[pos kw in desc]-7,7))</f>
        <v xml:space="preserve"> - 19,0</v>
      </c>
      <c r="O621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621" s="1" t="str">
        <f>TRIM(IF([first '# in desc]&lt;[pos kw in desc],MID([desc],[pos kw in desc]-6,6),FALSE))</f>
        <v>- 19,0</v>
      </c>
      <c r="Q621" s="1">
        <f>IF(LEN([manuell])=0,IFERROR([kw fine in title]*1,IFERROR(SUMPRODUCT(COUNTIF(IsDigits,MID([kw in desc],ROW($A$1:$A$150),1)))=LEN([kw in desc]),#N/A)),[manuell])</f>
        <v>19</v>
      </c>
      <c r="R621" s="1" t="e">
        <f>IF([pos kw in title]&gt;0,MID(J621,#REF!,4),IF([first '# in title]&gt;0,MID([title],[first '# in title],3),IF([first '# in title]&gt;0,MID([desc],#REF!,3),VLOOKUP([productid],$G$2:$R$1386,8))))</f>
        <v>#REF!</v>
      </c>
      <c r="S621" s="1" t="str">
        <f>IF([kw in desc]=[kw rough in title],[kw in desc]*1,IFERROR(LEFT([kw_dirty],3)*1,IFERROR(LEFT([kw_dirty],2)*1,"n.a.")))</f>
        <v>n.a.</v>
      </c>
      <c r="T621" s="1"/>
      <c r="U621" s="1">
        <f>VLOOKUP(Tabelle1[[#This Row],[productid]],Tabelle2[#All],2,FALSE)</f>
        <v>19</v>
      </c>
    </row>
    <row r="622" spans="1:21">
      <c r="A622" t="s">
        <v>1127</v>
      </c>
      <c r="B622">
        <v>2186</v>
      </c>
      <c r="C622">
        <v>223861</v>
      </c>
      <c r="D622" t="s">
        <v>1128</v>
      </c>
      <c r="E622" t="s">
        <v>1129</v>
      </c>
      <c r="F622">
        <v>18406</v>
      </c>
      <c r="G622">
        <v>2498912</v>
      </c>
      <c r="H622">
        <f t="shared" si="9"/>
        <v>0</v>
      </c>
      <c r="I622">
        <f t="array" ref="I622">MIN(IFERROR(FIND(IstNumbers,A622),""))</f>
        <v>29</v>
      </c>
      <c r="J622" s="1" t="e">
        <f>IF([first '# in title]&lt;[pos kw in title],MID([title],[pos kw in title]-6,6),#N/A)</f>
        <v>#N/A</v>
      </c>
      <c r="K622" s="1" t="e">
        <f>IFERROR(MID(SUBSTITUTE([kw rough in title],",","."),FIND("(",[kw rough in title])+1,20),SUBSTITUTE(IFERROR(MID([kw rough in title],FIND(" ",[kw rough in title])+1,20),[kw rough in title]),",","."))</f>
        <v>#N/A</v>
      </c>
      <c r="L622" s="1">
        <f>IFERROR(FIND("kW",[desc]),0)</f>
        <v>0</v>
      </c>
      <c r="M622">
        <f t="array" ref="M622">MIN(IFERROR(FIND(IstNumbers,E622),""))</f>
        <v>44</v>
      </c>
      <c r="N622" s="1" t="b">
        <f>IF([first '# in desc]&lt;[pos kw in desc],MID([desc],[pos kw in desc]-7,7))</f>
        <v>0</v>
      </c>
      <c r="O6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2" s="1" t="str">
        <f>TRIM(IF([first '# in desc]&lt;[pos kw in desc],MID([desc],[pos kw in desc]-6,6),FALSE))</f>
        <v>FALSCH</v>
      </c>
      <c r="Q622" s="1" t="b">
        <f>IF(LEN([manuell])=0,IFERROR([kw fine in title]*1,IFERROR(SUMPRODUCT(COUNTIF(IsDigits,MID([kw in desc],ROW($A$1:$A$150),1)))=LEN([kw in desc]),#N/A)),[manuell])</f>
        <v>0</v>
      </c>
      <c r="R622" s="1" t="str">
        <f>IF([pos kw in title]&gt;0,MID(J622,#REF!,4),IF([first '# in title]&gt;0,MID([title],[first '# in title],3),IF([first '# in title]&gt;0,MID([desc],#REF!,3),VLOOKUP([productid],$G$2:$R$1386,8))))</f>
        <v>206</v>
      </c>
      <c r="S622" s="1" t="e">
        <f>IF([kw in desc]=[kw rough in title],[kw in desc]*1,IFERROR(LEFT([kw_dirty],3)*1,IFERROR(LEFT([kw_dirty],2)*1,"n.a.")))</f>
        <v>#N/A</v>
      </c>
      <c r="T622" s="1"/>
      <c r="U622" s="1" t="e">
        <f>VLOOKUP(Tabelle1[[#This Row],[productid]],Tabelle2[#All],2,FALSE)</f>
        <v>#N/A</v>
      </c>
    </row>
    <row r="623" spans="1:21" hidden="1">
      <c r="A623" t="s">
        <v>1062</v>
      </c>
      <c r="B623">
        <v>3052.99</v>
      </c>
      <c r="C623">
        <v>276812</v>
      </c>
      <c r="D623" t="s">
        <v>1130</v>
      </c>
      <c r="E623" t="s">
        <v>1131</v>
      </c>
      <c r="F623">
        <v>18406</v>
      </c>
      <c r="G623">
        <v>2106152</v>
      </c>
      <c r="H623">
        <f t="shared" si="9"/>
        <v>30</v>
      </c>
      <c r="I623">
        <f t="array" ref="I623">MIN(IFERROR(FIND(IstNumbers,A623),""))</f>
        <v>20</v>
      </c>
      <c r="J623" s="1" t="str">
        <f>IF([first '# in title]&lt;[pos kw in title],MID([title],[pos kw in title]-6,6),#N/A)</f>
        <v xml:space="preserve">F (19 </v>
      </c>
      <c r="K62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23" s="1">
        <f>IFERROR(FIND("kW",[desc]),0)</f>
        <v>68</v>
      </c>
      <c r="M623">
        <f t="array" ref="M623">MIN(IFERROR(FIND(IstNumbers,E623),""))</f>
        <v>24</v>
      </c>
      <c r="N623" s="1" t="str">
        <f>IF([first '# in desc]&lt;[pos kw in desc],MID([desc],[pos kw in desc]-7,7))</f>
        <v xml:space="preserve">- 19,0 </v>
      </c>
      <c r="O623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623" s="1" t="str">
        <f>TRIM(IF([first '# in desc]&lt;[pos kw in desc],MID([desc],[pos kw in desc]-6,6),FALSE))</f>
        <v>19,0</v>
      </c>
      <c r="Q623" s="1">
        <f>IF(LEN([manuell])=0,IFERROR([kw fine in title]*1,IFERROR(SUMPRODUCT(COUNTIF(IsDigits,MID([kw in desc],ROW($A$1:$A$150),1)))=LEN([kw in desc]),#N/A)),[manuell])</f>
        <v>19</v>
      </c>
      <c r="R623" s="1" t="e">
        <f>IF([pos kw in title]&gt;0,MID(J623,#REF!,4),IF([first '# in title]&gt;0,MID([title],[first '# in title],3),IF([first '# in title]&gt;0,MID([desc],#REF!,3),VLOOKUP([productid],$G$2:$R$1386,8))))</f>
        <v>#REF!</v>
      </c>
      <c r="S623" s="1" t="str">
        <f>IF([kw in desc]=[kw rough in title],[kw in desc]*1,IFERROR(LEFT([kw_dirty],3)*1,IFERROR(LEFT([kw_dirty],2)*1,"n.a.")))</f>
        <v>n.a.</v>
      </c>
      <c r="T623" s="1"/>
      <c r="U623" s="1">
        <f>VLOOKUP(Tabelle1[[#This Row],[productid]],Tabelle2[#All],2,FALSE)</f>
        <v>19</v>
      </c>
    </row>
    <row r="624" spans="1:21" hidden="1">
      <c r="A624" t="s">
        <v>1041</v>
      </c>
      <c r="B624">
        <v>2250</v>
      </c>
      <c r="C624">
        <v>289859</v>
      </c>
      <c r="D624" t="s">
        <v>1132</v>
      </c>
      <c r="E624" t="s">
        <v>1133</v>
      </c>
      <c r="F624">
        <v>18406</v>
      </c>
      <c r="G624">
        <v>1064527</v>
      </c>
      <c r="H624">
        <f t="shared" si="9"/>
        <v>0</v>
      </c>
      <c r="I624">
        <f t="array" ref="I624">MIN(IFERROR(FIND(IstNumbers,A624),""))</f>
        <v>20</v>
      </c>
      <c r="J624" s="1" t="e">
        <f>IF([first '# in title]&lt;[pos kw in title],MID([title],[pos kw in title]-6,6),#N/A)</f>
        <v>#N/A</v>
      </c>
      <c r="K624" s="1" t="e">
        <f>IFERROR(MID(SUBSTITUTE([kw rough in title],",","."),FIND("(",[kw rough in title])+1,20),SUBSTITUTE(IFERROR(MID([kw rough in title],FIND(" ",[kw rough in title])+1,20),[kw rough in title]),",","."))</f>
        <v>#N/A</v>
      </c>
      <c r="L624" s="1">
        <f>IFERROR(FIND("kW",[desc]),0)</f>
        <v>57</v>
      </c>
      <c r="M624">
        <f t="array" ref="M624">MIN(IFERROR(FIND(IstNumbers,E624),""))</f>
        <v>24</v>
      </c>
      <c r="N624" s="1" t="str">
        <f>IF([first '# in desc]&lt;[pos kw in desc],MID([desc],[pos kw in desc]-7,7))</f>
        <v xml:space="preserve">me, 19 </v>
      </c>
      <c r="O62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24" s="1" t="str">
        <f>TRIM(IF([first '# in desc]&lt;[pos kw in desc],MID([desc],[pos kw in desc]-6,6),FALSE))</f>
        <v>e, 19</v>
      </c>
      <c r="Q624" s="1" t="b">
        <f>IF(LEN([manuell])=0,IFERROR([kw fine in title]*1,IFERROR(SUMPRODUCT(COUNTIF(IsDigits,MID([kw in desc],ROW($A$1:$A$150),1)))=LEN([kw in desc]),#N/A)),[manuell])</f>
        <v>0</v>
      </c>
      <c r="R624" s="1" t="str">
        <f>IF([pos kw in title]&gt;0,MID(J624,#REF!,4),IF([first '# in title]&gt;0,MID([title],[first '# in title],3),IF([first '# in title]&gt;0,MID([desc],#REF!,3),VLOOKUP([productid],$G$2:$R$1386,8))))</f>
        <v>200</v>
      </c>
      <c r="S624" s="1" t="e">
        <f>IF([kw in desc]=[kw rough in title],[kw in desc]*1,IFERROR(LEFT([kw_dirty],3)*1,IFERROR(LEFT([kw_dirty],2)*1,"n.a.")))</f>
        <v>#N/A</v>
      </c>
      <c r="T624" s="1"/>
      <c r="U624" s="1">
        <f>VLOOKUP(Tabelle1[[#This Row],[productid]],Tabelle2[#All],2,FALSE)</f>
        <v>19</v>
      </c>
    </row>
    <row r="625" spans="1:21" hidden="1">
      <c r="A625" t="s">
        <v>10369</v>
      </c>
      <c r="B625">
        <v>3451.08</v>
      </c>
      <c r="C625">
        <v>276812</v>
      </c>
      <c r="D625" t="s">
        <v>1134</v>
      </c>
      <c r="E625" t="s">
        <v>1118</v>
      </c>
      <c r="F625">
        <v>18406</v>
      </c>
      <c r="G625">
        <v>2654395</v>
      </c>
      <c r="H625">
        <f t="shared" si="9"/>
        <v>41</v>
      </c>
      <c r="I625">
        <f t="array" ref="I625">MIN(IFERROR(FIND(IstNumbers,A625),""))</f>
        <v>30</v>
      </c>
      <c r="J625" s="1" t="str">
        <f>IF([first '# in title]&lt;[pos kw in title],MID([title],[pos kw in title]-6,6),#N/A)</f>
        <v xml:space="preserve">(14,7 </v>
      </c>
      <c r="K625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625" s="1">
        <f>IFERROR(FIND("kW",[desc]),0)</f>
        <v>61</v>
      </c>
      <c r="M625">
        <f t="array" ref="M625">MIN(IFERROR(FIND(IstNumbers,E625),""))</f>
        <v>48</v>
      </c>
      <c r="N625" s="1" t="str">
        <f>IF([first '# in desc]&lt;[pos kw in desc],MID([desc],[pos kw in desc]-7,7))</f>
        <v xml:space="preserve">A-W 15 </v>
      </c>
      <c r="O625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625" s="1" t="str">
        <f>TRIM(IF([first '# in desc]&lt;[pos kw in desc],MID([desc],[pos kw in desc]-6,6),FALSE))</f>
        <v>-W 15</v>
      </c>
      <c r="Q625" s="1">
        <f>IF(LEN([manuell])=0,IFERROR([kw fine in title]*1,IFERROR(SUMPRODUCT(COUNTIF(IsDigits,MID([kw in desc],ROW($A$1:$A$150),1)))=LEN([kw in desc]),#N/A)),[manuell])</f>
        <v>14.7</v>
      </c>
      <c r="R625" s="1" t="e">
        <f>IF([pos kw in title]&gt;0,MID(J625,#REF!,4),IF([first '# in title]&gt;0,MID([title],[first '# in title],3),IF([first '# in title]&gt;0,MID([desc],#REF!,3),VLOOKUP([productid],$G$2:$R$1386,8))))</f>
        <v>#REF!</v>
      </c>
      <c r="S625" s="1" t="str">
        <f>IF([kw in desc]=[kw rough in title],[kw in desc]*1,IFERROR(LEFT([kw_dirty],3)*1,IFERROR(LEFT([kw_dirty],2)*1,"n.a.")))</f>
        <v>n.a.</v>
      </c>
      <c r="T625" s="1"/>
      <c r="U625" s="1">
        <f>VLOOKUP(Tabelle1[[#This Row],[productid]],Tabelle2[#All],2,FALSE)</f>
        <v>14.7</v>
      </c>
    </row>
    <row r="626" spans="1:21">
      <c r="A626" t="s">
        <v>1083</v>
      </c>
      <c r="B626">
        <v>2253.96</v>
      </c>
      <c r="C626">
        <v>299105</v>
      </c>
      <c r="D626" t="s">
        <v>1135</v>
      </c>
      <c r="E626" t="s">
        <v>543</v>
      </c>
      <c r="F626">
        <v>18406</v>
      </c>
      <c r="G626">
        <v>3093312</v>
      </c>
      <c r="H626">
        <f t="shared" si="9"/>
        <v>0</v>
      </c>
      <c r="I626">
        <f t="array" ref="I626">MIN(IFERROR(FIND(IstNumbers,A626),""))</f>
        <v>0</v>
      </c>
      <c r="J626" s="1" t="e">
        <f>IF([first '# in title]&lt;[pos kw in title],MID([title],[pos kw in title]-6,6),#N/A)</f>
        <v>#N/A</v>
      </c>
      <c r="K626" s="1" t="e">
        <f>IFERROR(MID(SUBSTITUTE([kw rough in title],",","."),FIND("(",[kw rough in title])+1,20),SUBSTITUTE(IFERROR(MID([kw rough in title],FIND(" ",[kw rough in title])+1,20),[kw rough in title]),",","."))</f>
        <v>#N/A</v>
      </c>
      <c r="L626" s="1">
        <f>IFERROR(FIND("kW",[desc]),0)</f>
        <v>0</v>
      </c>
      <c r="M626">
        <f t="array" ref="M626">MIN(IFERROR(FIND(IstNumbers,E626),""))</f>
        <v>21</v>
      </c>
      <c r="N626" s="1" t="b">
        <f>IF([first '# in desc]&lt;[pos kw in desc],MID([desc],[pos kw in desc]-7,7))</f>
        <v>0</v>
      </c>
      <c r="O6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" s="1" t="str">
        <f>TRIM(IF([first '# in desc]&lt;[pos kw in desc],MID([desc],[pos kw in desc]-6,6),FALSE))</f>
        <v>FALSCH</v>
      </c>
      <c r="Q626" s="1" t="b">
        <f>IF(LEN([manuell])=0,IFERROR([kw fine in title]*1,IFERROR(SUMPRODUCT(COUNTIF(IsDigits,MID([kw in desc],ROW($A$1:$A$150),1)))=LEN([kw in desc]),#N/A)),[manuell])</f>
        <v>0</v>
      </c>
      <c r="R626" s="1" t="str">
        <f>IF([pos kw in title]&gt;0,MID(J626,#REF!,4),IF([first '# in title]&gt;0,MID([title],[first '# in title],3),IF([first '# in title]&gt;0,MID([desc],#REF!,3),VLOOKUP([productid],$G$2:$R$1386,8))))</f>
        <v xml:space="preserve">me, 35 </v>
      </c>
      <c r="S626" s="1" t="e">
        <f>IF([kw in desc]=[kw rough in title],[kw in desc]*1,IFERROR(LEFT([kw_dirty],3)*1,IFERROR(LEFT([kw_dirty],2)*1,"n.a.")))</f>
        <v>#N/A</v>
      </c>
      <c r="T626" s="1"/>
      <c r="U626" s="1" t="e">
        <f>VLOOKUP(Tabelle1[[#This Row],[productid]],Tabelle2[#All],2,FALSE)</f>
        <v>#N/A</v>
      </c>
    </row>
    <row r="627" spans="1:21" hidden="1">
      <c r="A627" t="s">
        <v>1055</v>
      </c>
      <c r="B627">
        <v>2613</v>
      </c>
      <c r="C627">
        <v>223861</v>
      </c>
      <c r="D627" t="s">
        <v>1136</v>
      </c>
      <c r="E627" t="s">
        <v>1137</v>
      </c>
      <c r="F627">
        <v>18406</v>
      </c>
      <c r="G627">
        <v>1098710</v>
      </c>
      <c r="H627">
        <f t="shared" si="9"/>
        <v>30</v>
      </c>
      <c r="I627">
        <f t="array" ref="I627">MIN(IFERROR(FIND(IstNumbers,A627),""))</f>
        <v>20</v>
      </c>
      <c r="J627" s="1" t="str">
        <f>IF([first '# in title]&lt;[pos kw in title],MID([title],[pos kw in title]-6,6),#N/A)</f>
        <v xml:space="preserve">W (35 </v>
      </c>
      <c r="K627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27" s="1">
        <f>IFERROR(FIND("kW",[desc]),0)</f>
        <v>33</v>
      </c>
      <c r="M627">
        <f t="array" ref="M627">MIN(IFERROR(FIND(IstNumbers,E627),""))</f>
        <v>24</v>
      </c>
      <c r="N627" s="1" t="str">
        <f>IF([first '# in desc]&lt;[pos kw in desc],MID([desc],[pos kw in desc]-7,7))</f>
        <v xml:space="preserve">0-W 35 </v>
      </c>
      <c r="O627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627" s="1" t="str">
        <f>TRIM(IF([first '# in desc]&lt;[pos kw in desc],MID([desc],[pos kw in desc]-6,6),FALSE))</f>
        <v>-W 35</v>
      </c>
      <c r="Q627" s="1">
        <f>IF(LEN([manuell])=0,IFERROR([kw fine in title]*1,IFERROR(SUMPRODUCT(COUNTIF(IsDigits,MID([kw in desc],ROW($A$1:$A$150),1)))=LEN([kw in desc]),#N/A)),[manuell])</f>
        <v>35</v>
      </c>
      <c r="R627" s="1" t="e">
        <f>IF([pos kw in title]&gt;0,MID(J627,#REF!,4),IF([first '# in title]&gt;0,MID([title],[first '# in title],3),IF([first '# in title]&gt;0,MID([desc],#REF!,3),VLOOKUP([productid],$G$2:$R$1386,8))))</f>
        <v>#REF!</v>
      </c>
      <c r="S627" s="1" t="str">
        <f>IF([kw in desc]=[kw rough in title],[kw in desc]*1,IFERROR(LEFT([kw_dirty],3)*1,IFERROR(LEFT([kw_dirty],2)*1,"n.a.")))</f>
        <v>n.a.</v>
      </c>
      <c r="T627" s="1"/>
      <c r="U627" s="1">
        <f>VLOOKUP(Tabelle1[[#This Row],[productid]],Tabelle2[#All],2,FALSE)</f>
        <v>35</v>
      </c>
    </row>
    <row r="628" spans="1:21" hidden="1">
      <c r="A628" t="s">
        <v>1058</v>
      </c>
      <c r="B628">
        <v>1828.7</v>
      </c>
      <c r="C628">
        <v>297223</v>
      </c>
      <c r="D628" t="s">
        <v>1138</v>
      </c>
      <c r="E628" t="s">
        <v>1139</v>
      </c>
      <c r="F628">
        <v>18406</v>
      </c>
      <c r="G628">
        <v>3664000</v>
      </c>
      <c r="H628">
        <f t="shared" si="9"/>
        <v>30</v>
      </c>
      <c r="I628">
        <f t="array" ref="I628">MIN(IFERROR(FIND(IstNumbers,A628),""))</f>
        <v>20</v>
      </c>
      <c r="J628" s="1" t="str">
        <f>IF([first '# in title]&lt;[pos kw in title],MID([title],[pos kw in title]-6,6),#N/A)</f>
        <v xml:space="preserve">W (13 </v>
      </c>
      <c r="K628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28" s="1">
        <f>IFERROR(FIND("kW",[desc]),0)</f>
        <v>83</v>
      </c>
      <c r="M628">
        <f t="array" ref="M628">MIN(IFERROR(FIND(IstNumbers,E628),""))</f>
        <v>14</v>
      </c>
      <c r="N628" s="1" t="str">
        <f>IF([first '# in desc]&lt;[pos kw in desc],MID([desc],[pos kw in desc]-7,7))</f>
        <v xml:space="preserve">-13, 0 </v>
      </c>
      <c r="O6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" s="1" t="str">
        <f>TRIM(IF([first '# in desc]&lt;[pos kw in desc],MID([desc],[pos kw in desc]-6,6),FALSE))</f>
        <v>13, 0</v>
      </c>
      <c r="Q628" s="1">
        <f>IF(LEN([manuell])=0,IFERROR([kw fine in title]*1,IFERROR(SUMPRODUCT(COUNTIF(IsDigits,MID([kw in desc],ROW($A$1:$A$150),1)))=LEN([kw in desc]),#N/A)),[manuell])</f>
        <v>13</v>
      </c>
      <c r="R628" s="1" t="e">
        <f>IF([pos kw in title]&gt;0,MID(J628,#REF!,4),IF([first '# in title]&gt;0,MID([title],[first '# in title],3),IF([first '# in title]&gt;0,MID([desc],#REF!,3),VLOOKUP([productid],$G$2:$R$1386,8))))</f>
        <v>#REF!</v>
      </c>
      <c r="S628" s="1" t="str">
        <f>IF([kw in desc]=[kw rough in title],[kw in desc]*1,IFERROR(LEFT([kw_dirty],3)*1,IFERROR(LEFT([kw_dirty],2)*1,"n.a.")))</f>
        <v>n.a.</v>
      </c>
      <c r="T628" s="1"/>
      <c r="U628" s="1">
        <f>VLOOKUP(Tabelle1[[#This Row],[productid]],Tabelle2[#All],2,FALSE)</f>
        <v>13</v>
      </c>
    </row>
    <row r="629" spans="1:21" hidden="1">
      <c r="A629" t="s">
        <v>1124</v>
      </c>
      <c r="B629">
        <v>2696.8</v>
      </c>
      <c r="C629">
        <v>294528</v>
      </c>
      <c r="D629" t="s">
        <v>1140</v>
      </c>
      <c r="E629" t="s">
        <v>1141</v>
      </c>
      <c r="F629">
        <v>18406</v>
      </c>
      <c r="G629">
        <v>1223701</v>
      </c>
      <c r="H629">
        <f t="shared" si="9"/>
        <v>30</v>
      </c>
      <c r="I629">
        <f t="array" ref="I629">MIN(IFERROR(FIND(IstNumbers,A629),""))</f>
        <v>20</v>
      </c>
      <c r="J629" s="1" t="str">
        <f>IF([first '# in title]&lt;[pos kw in title],MID([title],[pos kw in title]-6,6),#N/A)</f>
        <v xml:space="preserve">W (19 </v>
      </c>
      <c r="K62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29" s="1">
        <f>IFERROR(FIND("kW",[desc]),0)</f>
        <v>21</v>
      </c>
      <c r="M629">
        <f t="array" ref="M629">MIN(IFERROR(FIND(IstNumbers,E629),""))</f>
        <v>13</v>
      </c>
      <c r="N629" s="1" t="str">
        <f>IF([first '# in desc]&lt;[pos kw in desc],MID([desc],[pos kw in desc]-7,7))</f>
        <v>00-W 19</v>
      </c>
      <c r="O62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29" s="1" t="str">
        <f>TRIM(IF([first '# in desc]&lt;[pos kw in desc],MID([desc],[pos kw in desc]-6,6),FALSE))</f>
        <v>0-W 19</v>
      </c>
      <c r="Q629" s="1">
        <f>IF(LEN([manuell])=0,IFERROR([kw fine in title]*1,IFERROR(SUMPRODUCT(COUNTIF(IsDigits,MID([kw in desc],ROW($A$1:$A$150),1)))=LEN([kw in desc]),#N/A)),[manuell])</f>
        <v>19</v>
      </c>
      <c r="R629" s="1" t="e">
        <f>IF([pos kw in title]&gt;0,MID(J629,#REF!,4),IF([first '# in title]&gt;0,MID([title],[first '# in title],3),IF([first '# in title]&gt;0,MID([desc],#REF!,3),VLOOKUP([productid],$G$2:$R$1386,8))))</f>
        <v>#REF!</v>
      </c>
      <c r="S629" s="1" t="str">
        <f>IF([kw in desc]=[kw rough in title],[kw in desc]*1,IFERROR(LEFT([kw_dirty],3)*1,IFERROR(LEFT([kw_dirty],2)*1,"n.a.")))</f>
        <v>n.a.</v>
      </c>
      <c r="T629" s="1"/>
      <c r="U629" s="1">
        <f>VLOOKUP(Tabelle1[[#This Row],[productid]],Tabelle2[#All],2,FALSE)</f>
        <v>19</v>
      </c>
    </row>
    <row r="630" spans="1:21">
      <c r="A630" t="s">
        <v>1127</v>
      </c>
      <c r="B630">
        <v>2186</v>
      </c>
      <c r="C630">
        <v>9701</v>
      </c>
      <c r="D630" t="s">
        <v>1142</v>
      </c>
      <c r="E630" t="s">
        <v>9</v>
      </c>
      <c r="F630">
        <v>18406</v>
      </c>
      <c r="G630">
        <v>2498912</v>
      </c>
      <c r="H630">
        <f t="shared" si="9"/>
        <v>0</v>
      </c>
      <c r="I630">
        <f t="array" ref="I630">MIN(IFERROR(FIND(IstNumbers,A630),""))</f>
        <v>29</v>
      </c>
      <c r="J630" s="1" t="e">
        <f>IF([first '# in title]&lt;[pos kw in title],MID([title],[pos kw in title]-6,6),#N/A)</f>
        <v>#N/A</v>
      </c>
      <c r="K630" s="1" t="e">
        <f>IFERROR(MID(SUBSTITUTE([kw rough in title],",","."),FIND("(",[kw rough in title])+1,20),SUBSTITUTE(IFERROR(MID([kw rough in title],FIND(" ",[kw rough in title])+1,20),[kw rough in title]),",","."))</f>
        <v>#N/A</v>
      </c>
      <c r="L630" s="1">
        <f>IFERROR(FIND("kW",[desc]),0)</f>
        <v>0</v>
      </c>
      <c r="M630">
        <f t="array" ref="M630">MIN(IFERROR(FIND(IstNumbers,E630),""))</f>
        <v>0</v>
      </c>
      <c r="N630" s="1" t="b">
        <f>IF([first '# in desc]&lt;[pos kw in desc],MID([desc],[pos kw in desc]-7,7))</f>
        <v>0</v>
      </c>
      <c r="O6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" s="1" t="str">
        <f>TRIM(IF([first '# in desc]&lt;[pos kw in desc],MID([desc],[pos kw in desc]-6,6),FALSE))</f>
        <v>FALSCH</v>
      </c>
      <c r="Q630" s="1" t="b">
        <f>IF(LEN([manuell])=0,IFERROR([kw fine in title]*1,IFERROR(SUMPRODUCT(COUNTIF(IsDigits,MID([kw in desc],ROW($A$1:$A$150),1)))=LEN([kw in desc]),#N/A)),[manuell])</f>
        <v>0</v>
      </c>
      <c r="R630" s="1" t="str">
        <f>IF([pos kw in title]&gt;0,MID(J630,#REF!,4),IF([first '# in title]&gt;0,MID([title],[first '# in title],3),IF([first '# in title]&gt;0,MID([desc],#REF!,3),VLOOKUP([productid],$G$2:$R$1386,8))))</f>
        <v>206</v>
      </c>
      <c r="S630" s="1" t="e">
        <f>IF([kw in desc]=[kw rough in title],[kw in desc]*1,IFERROR(LEFT([kw_dirty],3)*1,IFERROR(LEFT([kw_dirty],2)*1,"n.a.")))</f>
        <v>#N/A</v>
      </c>
      <c r="T630" s="1"/>
      <c r="U630" s="1" t="e">
        <f>VLOOKUP(Tabelle1[[#This Row],[productid]],Tabelle2[#All],2,FALSE)</f>
        <v>#N/A</v>
      </c>
    </row>
    <row r="631" spans="1:21" hidden="1">
      <c r="A631" t="s">
        <v>1143</v>
      </c>
      <c r="B631">
        <v>4081.96</v>
      </c>
      <c r="C631">
        <v>294528</v>
      </c>
      <c r="D631" t="s">
        <v>1144</v>
      </c>
      <c r="E631" t="s">
        <v>1145</v>
      </c>
      <c r="F631">
        <v>18406</v>
      </c>
      <c r="G631">
        <v>1262329</v>
      </c>
      <c r="H631">
        <f t="shared" si="9"/>
        <v>0</v>
      </c>
      <c r="I631">
        <f t="array" ref="I631">MIN(IFERROR(FIND(IstNumbers,A631),""))</f>
        <v>23</v>
      </c>
      <c r="J631" s="1" t="e">
        <f>IF([first '# in title]&lt;[pos kw in title],MID([title],[pos kw in title]-6,6),#N/A)</f>
        <v>#N/A</v>
      </c>
      <c r="K631" s="1" t="e">
        <f>IFERROR(MID(SUBSTITUTE([kw rough in title],",","."),FIND("(",[kw rough in title])+1,20),SUBSTITUTE(IFERROR(MID([kw rough in title],FIND(" ",[kw rough in title])+1,20),[kw rough in title]),",","."))</f>
        <v>#N/A</v>
      </c>
      <c r="L631" s="1">
        <f>IFERROR(FIND("kW",[desc]),0)</f>
        <v>45</v>
      </c>
      <c r="M631">
        <f t="array" ref="M631">MIN(IFERROR(FIND(IstNumbers,E631),""))</f>
        <v>28</v>
      </c>
      <c r="N631" s="1" t="str">
        <f>IF([first '# in desc]&lt;[pos kw in desc],MID([desc],[pos kw in desc]-7,7))</f>
        <v xml:space="preserve">/40, 8 </v>
      </c>
      <c r="O6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" s="1" t="str">
        <f>TRIM(IF([first '# in desc]&lt;[pos kw in desc],MID([desc],[pos kw in desc]-6,6),FALSE))</f>
        <v>40, 8</v>
      </c>
      <c r="Q631" s="1">
        <f>IF(LEN([manuell])=0,IFERROR([kw fine in title]*1,IFERROR(SUMPRODUCT(COUNTIF(IsDigits,MID([kw in desc],ROW($A$1:$A$150),1)))=LEN([kw in desc]),#N/A)),[manuell])</f>
        <v>8</v>
      </c>
      <c r="R631" s="1" t="str">
        <f>IF([pos kw in title]&gt;0,MID(J631,#REF!,4),IF([first '# in title]&gt;0,MID([title],[first '# in title],3),IF([first '# in title]&gt;0,MID([desc],#REF!,3),VLOOKUP([productid],$G$2:$R$1386,8))))</f>
        <v>300</v>
      </c>
      <c r="S631" s="1" t="e">
        <f>IF([kw in desc]=[kw rough in title],[kw in desc]*1,IFERROR(LEFT([kw_dirty],3)*1,IFERROR(LEFT([kw_dirty],2)*1,"n.a.")))</f>
        <v>#N/A</v>
      </c>
      <c r="T631" s="1">
        <v>8</v>
      </c>
      <c r="U631" s="1">
        <f>VLOOKUP(Tabelle1[[#This Row],[productid]],Tabelle2[#All],2,FALSE)</f>
        <v>8</v>
      </c>
    </row>
    <row r="632" spans="1:21" hidden="1">
      <c r="A632" t="s">
        <v>1146</v>
      </c>
      <c r="B632">
        <v>3658.99</v>
      </c>
      <c r="C632">
        <v>294528</v>
      </c>
      <c r="D632" t="s">
        <v>1147</v>
      </c>
      <c r="E632" t="s">
        <v>1148</v>
      </c>
      <c r="F632">
        <v>18406</v>
      </c>
      <c r="G632">
        <v>1262326</v>
      </c>
      <c r="H632">
        <f t="shared" si="9"/>
        <v>0</v>
      </c>
      <c r="I632">
        <f t="array" ref="I632">MIN(IFERROR(FIND(IstNumbers,A632),""))</f>
        <v>23</v>
      </c>
      <c r="J632" s="1" t="e">
        <f>IF([first '# in title]&lt;[pos kw in title],MID([title],[pos kw in title]-6,6),#N/A)</f>
        <v>#N/A</v>
      </c>
      <c r="K632" s="1" t="e">
        <f>IFERROR(MID(SUBSTITUTE([kw rough in title],",","."),FIND("(",[kw rough in title])+1,20),SUBSTITUTE(IFERROR(MID([kw rough in title],FIND(" ",[kw rough in title])+1,20),[kw rough in title]),",","."))</f>
        <v>#N/A</v>
      </c>
      <c r="L632" s="1">
        <f>IFERROR(FIND("kW",[desc]),0)</f>
        <v>45</v>
      </c>
      <c r="M632">
        <f t="array" ref="M632">MIN(IFERROR(FIND(IstNumbers,E632),""))</f>
        <v>28</v>
      </c>
      <c r="N632" s="1" t="str">
        <f>IF([first '# in desc]&lt;[pos kw in desc],MID([desc],[pos kw in desc]-7,7))</f>
        <v xml:space="preserve">/31, 7 </v>
      </c>
      <c r="O6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2" s="1" t="str">
        <f>TRIM(IF([first '# in desc]&lt;[pos kw in desc],MID([desc],[pos kw in desc]-6,6),FALSE))</f>
        <v>31, 7</v>
      </c>
      <c r="Q632" s="1">
        <f>IF(LEN([manuell])=0,IFERROR([kw fine in title]*1,IFERROR(SUMPRODUCT(COUNTIF(IsDigits,MID([kw in desc],ROW($A$1:$A$150),1)))=LEN([kw in desc]),#N/A)),[manuell])</f>
        <v>7</v>
      </c>
      <c r="R632" s="1" t="str">
        <f>IF([pos kw in title]&gt;0,MID(J632,#REF!,4),IF([first '# in title]&gt;0,MID([title],[first '# in title],3),IF([first '# in title]&gt;0,MID([desc],#REF!,3),VLOOKUP([productid],$G$2:$R$1386,8))))</f>
        <v>300</v>
      </c>
      <c r="S632" s="1" t="e">
        <f>IF([kw in desc]=[kw rough in title],[kw in desc]*1,IFERROR(LEFT([kw_dirty],3)*1,IFERROR(LEFT([kw_dirty],2)*1,"n.a.")))</f>
        <v>#N/A</v>
      </c>
      <c r="T632" s="1">
        <v>7</v>
      </c>
      <c r="U632" s="1">
        <f>VLOOKUP(Tabelle1[[#This Row],[productid]],Tabelle2[#All],2,FALSE)</f>
        <v>35</v>
      </c>
    </row>
    <row r="633" spans="1:21" hidden="1">
      <c r="A633" t="s">
        <v>1062</v>
      </c>
      <c r="B633">
        <v>3052.99</v>
      </c>
      <c r="C633">
        <v>276812</v>
      </c>
      <c r="D633" t="s">
        <v>1149</v>
      </c>
      <c r="E633" t="s">
        <v>1150</v>
      </c>
      <c r="F633">
        <v>18406</v>
      </c>
      <c r="G633">
        <v>2106152</v>
      </c>
      <c r="H633">
        <f t="shared" si="9"/>
        <v>30</v>
      </c>
      <c r="I633">
        <f t="array" ref="I633">MIN(IFERROR(FIND(IstNumbers,A633),""))</f>
        <v>20</v>
      </c>
      <c r="J633" s="1" t="str">
        <f>IF([first '# in title]&lt;[pos kw in title],MID([title],[pos kw in title]-6,6),#N/A)</f>
        <v xml:space="preserve">F (19 </v>
      </c>
      <c r="K63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33" s="1">
        <f>IFERROR(FIND("kW",[desc]),0)</f>
        <v>68</v>
      </c>
      <c r="M633">
        <f t="array" ref="M633">MIN(IFERROR(FIND(IstNumbers,E633),""))</f>
        <v>24</v>
      </c>
      <c r="N633" s="1" t="str">
        <f>IF([first '# in desc]&lt;[pos kw in desc],MID([desc],[pos kw in desc]-7,7))</f>
        <v xml:space="preserve">- 19,0 </v>
      </c>
      <c r="O633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633" s="1" t="str">
        <f>TRIM(IF([first '# in desc]&lt;[pos kw in desc],MID([desc],[pos kw in desc]-6,6),FALSE))</f>
        <v>19,0</v>
      </c>
      <c r="Q633" s="1">
        <f>IF(LEN([manuell])=0,IFERROR([kw fine in title]*1,IFERROR(SUMPRODUCT(COUNTIF(IsDigits,MID([kw in desc],ROW($A$1:$A$150),1)))=LEN([kw in desc]),#N/A)),[manuell])</f>
        <v>19</v>
      </c>
      <c r="R633" s="1" t="e">
        <f>IF([pos kw in title]&gt;0,MID(J633,#REF!,4),IF([first '# in title]&gt;0,MID([title],[first '# in title],3),IF([first '# in title]&gt;0,MID([desc],#REF!,3),VLOOKUP([productid],$G$2:$R$1386,8))))</f>
        <v>#REF!</v>
      </c>
      <c r="S633" s="1" t="str">
        <f>IF([kw in desc]=[kw rough in title],[kw in desc]*1,IFERROR(LEFT([kw_dirty],3)*1,IFERROR(LEFT([kw_dirty],2)*1,"n.a.")))</f>
        <v>n.a.</v>
      </c>
      <c r="T633" s="1"/>
      <c r="U633" s="1">
        <f>VLOOKUP(Tabelle1[[#This Row],[productid]],Tabelle2[#All],2,FALSE)</f>
        <v>19</v>
      </c>
    </row>
    <row r="634" spans="1:21">
      <c r="A634" t="s">
        <v>1041</v>
      </c>
      <c r="B634">
        <v>2255.66</v>
      </c>
      <c r="C634">
        <v>294528</v>
      </c>
      <c r="D634" t="s">
        <v>1151</v>
      </c>
      <c r="E634" t="s">
        <v>1152</v>
      </c>
      <c r="F634">
        <v>18406</v>
      </c>
      <c r="G634">
        <v>1064527</v>
      </c>
      <c r="H634">
        <f t="shared" si="9"/>
        <v>0</v>
      </c>
      <c r="I634">
        <f t="array" ref="I634">MIN(IFERROR(FIND(IstNumbers,A634),""))</f>
        <v>20</v>
      </c>
      <c r="J634" s="1" t="e">
        <f>IF([first '# in title]&lt;[pos kw in title],MID([title],[pos kw in title]-6,6),#N/A)</f>
        <v>#N/A</v>
      </c>
      <c r="K634" s="1" t="e">
        <f>IFERROR(MID(SUBSTITUTE([kw rough in title],",","."),FIND("(",[kw rough in title])+1,20),SUBSTITUTE(IFERROR(MID([kw rough in title],FIND(" ",[kw rough in title])+1,20),[kw rough in title]),",","."))</f>
        <v>#N/A</v>
      </c>
      <c r="L634" s="1">
        <f>IFERROR(FIND("kW",[desc]),0)</f>
        <v>0</v>
      </c>
      <c r="M634">
        <f t="array" ref="M634">MIN(IFERROR(FIND(IstNumbers,E634),""))</f>
        <v>13</v>
      </c>
      <c r="N634" s="1" t="b">
        <f>IF([first '# in desc]&lt;[pos kw in desc],MID([desc],[pos kw in desc]-7,7))</f>
        <v>0</v>
      </c>
      <c r="O6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4" s="1" t="str">
        <f>TRIM(IF([first '# in desc]&lt;[pos kw in desc],MID([desc],[pos kw in desc]-6,6),FALSE))</f>
        <v>FALSCH</v>
      </c>
      <c r="Q634" s="1" t="b">
        <f>IF(LEN([manuell])=0,IFERROR([kw fine in title]*1,IFERROR(SUMPRODUCT(COUNTIF(IsDigits,MID([kw in desc],ROW($A$1:$A$150),1)))=LEN([kw in desc]),#N/A)),[manuell])</f>
        <v>0</v>
      </c>
      <c r="R634" s="1" t="str">
        <f>IF([pos kw in title]&gt;0,MID(J634,#REF!,4),IF([first '# in title]&gt;0,MID([title],[first '# in title],3),IF([first '# in title]&gt;0,MID([desc],#REF!,3),VLOOKUP([productid],$G$2:$R$1386,8))))</f>
        <v>200</v>
      </c>
      <c r="S634" s="1" t="e">
        <f>IF([kw in desc]=[kw rough in title],[kw in desc]*1,IFERROR(LEFT([kw_dirty],3)*1,IFERROR(LEFT([kw_dirty],2)*1,"n.a.")))</f>
        <v>#N/A</v>
      </c>
      <c r="T634" s="1"/>
      <c r="U634" s="1">
        <f>VLOOKUP(Tabelle1[[#This Row],[productid]],Tabelle2[#All],2,FALSE)</f>
        <v>19</v>
      </c>
    </row>
    <row r="635" spans="1:21" hidden="1">
      <c r="A635" t="s">
        <v>10369</v>
      </c>
      <c r="B635">
        <v>3458.47</v>
      </c>
      <c r="C635">
        <v>276812</v>
      </c>
      <c r="D635" t="s">
        <v>1153</v>
      </c>
      <c r="E635" t="s">
        <v>1154</v>
      </c>
      <c r="F635">
        <v>18406</v>
      </c>
      <c r="G635">
        <v>2654395</v>
      </c>
      <c r="H635">
        <f t="shared" si="9"/>
        <v>41</v>
      </c>
      <c r="I635">
        <f t="array" ref="I635">MIN(IFERROR(FIND(IstNumbers,A635),""))</f>
        <v>30</v>
      </c>
      <c r="J635" s="1" t="str">
        <f>IF([first '# in title]&lt;[pos kw in title],MID([title],[pos kw in title]-6,6),#N/A)</f>
        <v xml:space="preserve">(14,7 </v>
      </c>
      <c r="K635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635" s="1">
        <f>IFERROR(FIND("kW",[desc]),0)</f>
        <v>59</v>
      </c>
      <c r="M635">
        <f t="array" ref="M635">MIN(IFERROR(FIND(IstNumbers,E635),""))</f>
        <v>48</v>
      </c>
      <c r="N635" s="1" t="str">
        <f>IF([first '# in desc]&lt;[pos kw in desc],MID([desc],[pos kw in desc]-7,7))</f>
        <v xml:space="preserve">2-A 15 </v>
      </c>
      <c r="O635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635" s="1" t="str">
        <f>TRIM(IF([first '# in desc]&lt;[pos kw in desc],MID([desc],[pos kw in desc]-6,6),FALSE))</f>
        <v>-A 15</v>
      </c>
      <c r="Q635" s="1">
        <f>IF(LEN([manuell])=0,IFERROR([kw fine in title]*1,IFERROR(SUMPRODUCT(COUNTIF(IsDigits,MID([kw in desc],ROW($A$1:$A$150),1)))=LEN([kw in desc]),#N/A)),[manuell])</f>
        <v>14.7</v>
      </c>
      <c r="R635" s="1" t="e">
        <f>IF([pos kw in title]&gt;0,MID(J635,#REF!,4),IF([first '# in title]&gt;0,MID([title],[first '# in title],3),IF([first '# in title]&gt;0,MID([desc],#REF!,3),VLOOKUP([productid],$G$2:$R$1386,8))))</f>
        <v>#REF!</v>
      </c>
      <c r="S635" s="1" t="str">
        <f>IF([kw in desc]=[kw rough in title],[kw in desc]*1,IFERROR(LEFT([kw_dirty],3)*1,IFERROR(LEFT([kw_dirty],2)*1,"n.a.")))</f>
        <v>n.a.</v>
      </c>
      <c r="T635" s="1"/>
      <c r="U635" s="1">
        <f>VLOOKUP(Tabelle1[[#This Row],[productid]],Tabelle2[#All],2,FALSE)</f>
        <v>14.7</v>
      </c>
    </row>
    <row r="636" spans="1:21">
      <c r="A636" t="s">
        <v>1083</v>
      </c>
      <c r="B636">
        <v>2253.96</v>
      </c>
      <c r="C636">
        <v>299105</v>
      </c>
      <c r="D636" t="s">
        <v>1155</v>
      </c>
      <c r="E636" t="s">
        <v>553</v>
      </c>
      <c r="F636">
        <v>18406</v>
      </c>
      <c r="G636">
        <v>3093312</v>
      </c>
      <c r="H636">
        <f t="shared" si="9"/>
        <v>0</v>
      </c>
      <c r="I636">
        <f t="array" ref="I636">MIN(IFERROR(FIND(IstNumbers,A636),""))</f>
        <v>0</v>
      </c>
      <c r="J636" s="1" t="e">
        <f>IF([first '# in title]&lt;[pos kw in title],MID([title],[pos kw in title]-6,6),#N/A)</f>
        <v>#N/A</v>
      </c>
      <c r="K636" s="1" t="e">
        <f>IFERROR(MID(SUBSTITUTE([kw rough in title],",","."),FIND("(",[kw rough in title])+1,20),SUBSTITUTE(IFERROR(MID([kw rough in title],FIND(" ",[kw rough in title])+1,20),[kw rough in title]),",","."))</f>
        <v>#N/A</v>
      </c>
      <c r="L636" s="1">
        <f>IFERROR(FIND("kW",[desc]),0)</f>
        <v>0</v>
      </c>
      <c r="M636">
        <f t="array" ref="M636">MIN(IFERROR(FIND(IstNumbers,E636),""))</f>
        <v>21</v>
      </c>
      <c r="N636" s="1" t="b">
        <f>IF([first '# in desc]&lt;[pos kw in desc],MID([desc],[pos kw in desc]-7,7))</f>
        <v>0</v>
      </c>
      <c r="O6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6" s="1" t="str">
        <f>TRIM(IF([first '# in desc]&lt;[pos kw in desc],MID([desc],[pos kw in desc]-6,6),FALSE))</f>
        <v>FALSCH</v>
      </c>
      <c r="Q636" s="1" t="b">
        <f>IF(LEN([manuell])=0,IFERROR([kw fine in title]*1,IFERROR(SUMPRODUCT(COUNTIF(IsDigits,MID([kw in desc],ROW($A$1:$A$150),1)))=LEN([kw in desc]),#N/A)),[manuell])</f>
        <v>0</v>
      </c>
      <c r="R636" s="1" t="str">
        <f>IF([pos kw in title]&gt;0,MID(J636,#REF!,4),IF([first '# in title]&gt;0,MID([title],[first '# in title],3),IF([first '# in title]&gt;0,MID([desc],#REF!,3),VLOOKUP([productid],$G$2:$R$1386,8))))</f>
        <v xml:space="preserve">me, 35 </v>
      </c>
      <c r="S636" s="1" t="e">
        <f>IF([kw in desc]=[kw rough in title],[kw in desc]*1,IFERROR(LEFT([kw_dirty],3)*1,IFERROR(LEFT([kw_dirty],2)*1,"n.a.")))</f>
        <v>#N/A</v>
      </c>
      <c r="T636" s="1"/>
      <c r="U636" s="1" t="e">
        <f>VLOOKUP(Tabelle1[[#This Row],[productid]],Tabelle2[#All],2,FALSE)</f>
        <v>#N/A</v>
      </c>
    </row>
    <row r="637" spans="1:21" hidden="1">
      <c r="A637" t="s">
        <v>1055</v>
      </c>
      <c r="B637">
        <v>2625.63</v>
      </c>
      <c r="C637">
        <v>297223</v>
      </c>
      <c r="D637" t="s">
        <v>1156</v>
      </c>
      <c r="E637" t="s">
        <v>1157</v>
      </c>
      <c r="F637">
        <v>18406</v>
      </c>
      <c r="G637">
        <v>1098710</v>
      </c>
      <c r="H637">
        <f t="shared" si="9"/>
        <v>30</v>
      </c>
      <c r="I637">
        <f t="array" ref="I637">MIN(IFERROR(FIND(IstNumbers,A637),""))</f>
        <v>20</v>
      </c>
      <c r="J637" s="1" t="str">
        <f>IF([first '# in title]&lt;[pos kw in title],MID([title],[pos kw in title]-6,6),#N/A)</f>
        <v xml:space="preserve">W (35 </v>
      </c>
      <c r="K637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37" s="1">
        <f>IFERROR(FIND("kW",[desc]),0)</f>
        <v>83</v>
      </c>
      <c r="M637">
        <f t="array" ref="M637">MIN(IFERROR(FIND(IstNumbers,E637),""))</f>
        <v>14</v>
      </c>
      <c r="N637" s="1" t="str">
        <f>IF([first '# in desc]&lt;[pos kw in desc],MID([desc],[pos kw in desc]-7,7))</f>
        <v xml:space="preserve">-35, 0 </v>
      </c>
      <c r="O6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7" s="1" t="str">
        <f>TRIM(IF([first '# in desc]&lt;[pos kw in desc],MID([desc],[pos kw in desc]-6,6),FALSE))</f>
        <v>35, 0</v>
      </c>
      <c r="Q637" s="1">
        <f>IF(LEN([manuell])=0,IFERROR([kw fine in title]*1,IFERROR(SUMPRODUCT(COUNTIF(IsDigits,MID([kw in desc],ROW($A$1:$A$150),1)))=LEN([kw in desc]),#N/A)),[manuell])</f>
        <v>35</v>
      </c>
      <c r="R637" s="1" t="e">
        <f>IF([pos kw in title]&gt;0,MID(J637,#REF!,4),IF([first '# in title]&gt;0,MID([title],[first '# in title],3),IF([first '# in title]&gt;0,MID([desc],#REF!,3),VLOOKUP([productid],$G$2:$R$1386,8))))</f>
        <v>#REF!</v>
      </c>
      <c r="S637" s="1" t="str">
        <f>IF([kw in desc]=[kw rough in title],[kw in desc]*1,IFERROR(LEFT([kw_dirty],3)*1,IFERROR(LEFT([kw_dirty],2)*1,"n.a.")))</f>
        <v>n.a.</v>
      </c>
      <c r="T637" s="1"/>
      <c r="U637" s="1">
        <f>VLOOKUP(Tabelle1[[#This Row],[productid]],Tabelle2[#All],2,FALSE)</f>
        <v>35</v>
      </c>
    </row>
    <row r="638" spans="1:21" hidden="1">
      <c r="A638" t="s">
        <v>1058</v>
      </c>
      <c r="B638">
        <v>1890.9</v>
      </c>
      <c r="C638">
        <v>294528</v>
      </c>
      <c r="D638" t="s">
        <v>1158</v>
      </c>
      <c r="E638" t="s">
        <v>1159</v>
      </c>
      <c r="F638">
        <v>18406</v>
      </c>
      <c r="G638">
        <v>3664000</v>
      </c>
      <c r="H638">
        <f t="shared" si="9"/>
        <v>30</v>
      </c>
      <c r="I638">
        <f t="array" ref="I638">MIN(IFERROR(FIND(IstNumbers,A638),""))</f>
        <v>20</v>
      </c>
      <c r="J638" s="1" t="str">
        <f>IF([first '# in title]&lt;[pos kw in title],MID([title],[pos kw in title]-6,6),#N/A)</f>
        <v xml:space="preserve">W (13 </v>
      </c>
      <c r="K638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38" s="1">
        <f>IFERROR(FIND("kW",[desc]),0)</f>
        <v>0</v>
      </c>
      <c r="M638">
        <f t="array" ref="M638">MIN(IFERROR(FIND(IstNumbers,E638),""))</f>
        <v>13</v>
      </c>
      <c r="N638" s="1" t="b">
        <f>IF([first '# in desc]&lt;[pos kw in desc],MID([desc],[pos kw in desc]-7,7))</f>
        <v>0</v>
      </c>
      <c r="O6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8" s="1" t="str">
        <f>TRIM(IF([first '# in desc]&lt;[pos kw in desc],MID([desc],[pos kw in desc]-6,6),FALSE))</f>
        <v>FALSCH</v>
      </c>
      <c r="Q638" s="1">
        <f>IF(LEN([manuell])=0,IFERROR([kw fine in title]*1,IFERROR(SUMPRODUCT(COUNTIF(IsDigits,MID([kw in desc],ROW($A$1:$A$150),1)))=LEN([kw in desc]),#N/A)),[manuell])</f>
        <v>13</v>
      </c>
      <c r="R638" s="1" t="e">
        <f>IF([pos kw in title]&gt;0,MID(J638,#REF!,4),IF([first '# in title]&gt;0,MID([title],[first '# in title],3),IF([first '# in title]&gt;0,MID([desc],#REF!,3),VLOOKUP([productid],$G$2:$R$1386,8))))</f>
        <v>#REF!</v>
      </c>
      <c r="S638" s="1" t="str">
        <f>IF([kw in desc]=[kw rough in title],[kw in desc]*1,IFERROR(LEFT([kw_dirty],3)*1,IFERROR(LEFT([kw_dirty],2)*1,"n.a.")))</f>
        <v>n.a.</v>
      </c>
      <c r="T638" s="1"/>
      <c r="U638" s="1">
        <f>VLOOKUP(Tabelle1[[#This Row],[productid]],Tabelle2[#All],2,FALSE)</f>
        <v>13</v>
      </c>
    </row>
    <row r="639" spans="1:21" hidden="1">
      <c r="A639" t="s">
        <v>1124</v>
      </c>
      <c r="B639">
        <v>2751.28</v>
      </c>
      <c r="C639">
        <v>297223</v>
      </c>
      <c r="D639" t="s">
        <v>1160</v>
      </c>
      <c r="E639" t="s">
        <v>1161</v>
      </c>
      <c r="F639">
        <v>18406</v>
      </c>
      <c r="G639">
        <v>1223701</v>
      </c>
      <c r="H639">
        <f t="shared" si="9"/>
        <v>30</v>
      </c>
      <c r="I639">
        <f t="array" ref="I639">MIN(IFERROR(FIND(IstNumbers,A639),""))</f>
        <v>20</v>
      </c>
      <c r="J639" s="1" t="str">
        <f>IF([first '# in title]&lt;[pos kw in title],MID([title],[pos kw in title]-6,6),#N/A)</f>
        <v xml:space="preserve">W (19 </v>
      </c>
      <c r="K63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39" s="1">
        <f>IFERROR(FIND("kW",[desc]),0)</f>
        <v>48</v>
      </c>
      <c r="M639">
        <f t="array" ref="M639">MIN(IFERROR(FIND(IstNumbers,E639),""))</f>
        <v>14</v>
      </c>
      <c r="N639" s="1" t="str">
        <f>IF([first '# in desc]&lt;[pos kw in desc],MID([desc],[pos kw in desc]-7,7))</f>
        <v xml:space="preserve"> - 19,0</v>
      </c>
      <c r="O639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639" s="1" t="str">
        <f>TRIM(IF([first '# in desc]&lt;[pos kw in desc],MID([desc],[pos kw in desc]-6,6),FALSE))</f>
        <v>- 19,0</v>
      </c>
      <c r="Q639" s="1">
        <f>IF(LEN([manuell])=0,IFERROR([kw fine in title]*1,IFERROR(SUMPRODUCT(COUNTIF(IsDigits,MID([kw in desc],ROW($A$1:$A$150),1)))=LEN([kw in desc]),#N/A)),[manuell])</f>
        <v>19</v>
      </c>
      <c r="R639" s="1" t="e">
        <f>IF([pos kw in title]&gt;0,MID(J639,#REF!,4),IF([first '# in title]&gt;0,MID([title],[first '# in title],3),IF([first '# in title]&gt;0,MID([desc],#REF!,3),VLOOKUP([productid],$G$2:$R$1386,8))))</f>
        <v>#REF!</v>
      </c>
      <c r="S639" s="1" t="str">
        <f>IF([kw in desc]=[kw rough in title],[kw in desc]*1,IFERROR(LEFT([kw_dirty],3)*1,IFERROR(LEFT([kw_dirty],2)*1,"n.a.")))</f>
        <v>n.a.</v>
      </c>
      <c r="T639" s="1"/>
      <c r="U639" s="1">
        <f>VLOOKUP(Tabelle1[[#This Row],[productid]],Tabelle2[#All],2,FALSE)</f>
        <v>19</v>
      </c>
    </row>
    <row r="640" spans="1:21">
      <c r="A640" t="s">
        <v>1127</v>
      </c>
      <c r="B640">
        <v>2186</v>
      </c>
      <c r="C640">
        <v>9701</v>
      </c>
      <c r="D640" t="s">
        <v>1162</v>
      </c>
      <c r="E640" t="s">
        <v>9</v>
      </c>
      <c r="F640">
        <v>18406</v>
      </c>
      <c r="G640">
        <v>2498912</v>
      </c>
      <c r="H640">
        <f t="shared" si="9"/>
        <v>0</v>
      </c>
      <c r="I640">
        <f t="array" ref="I640">MIN(IFERROR(FIND(IstNumbers,A640),""))</f>
        <v>29</v>
      </c>
      <c r="J640" s="1" t="e">
        <f>IF([first '# in title]&lt;[pos kw in title],MID([title],[pos kw in title]-6,6),#N/A)</f>
        <v>#N/A</v>
      </c>
      <c r="K640" s="1" t="e">
        <f>IFERROR(MID(SUBSTITUTE([kw rough in title],",","."),FIND("(",[kw rough in title])+1,20),SUBSTITUTE(IFERROR(MID([kw rough in title],FIND(" ",[kw rough in title])+1,20),[kw rough in title]),",","."))</f>
        <v>#N/A</v>
      </c>
      <c r="L640" s="1">
        <f>IFERROR(FIND("kW",[desc]),0)</f>
        <v>0</v>
      </c>
      <c r="M640">
        <f t="array" ref="M640">MIN(IFERROR(FIND(IstNumbers,E640),""))</f>
        <v>0</v>
      </c>
      <c r="N640" s="1" t="b">
        <f>IF([first '# in desc]&lt;[pos kw in desc],MID([desc],[pos kw in desc]-7,7))</f>
        <v>0</v>
      </c>
      <c r="O6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40" s="1" t="str">
        <f>TRIM(IF([first '# in desc]&lt;[pos kw in desc],MID([desc],[pos kw in desc]-6,6),FALSE))</f>
        <v>FALSCH</v>
      </c>
      <c r="Q640" s="1" t="b">
        <f>IF(LEN([manuell])=0,IFERROR([kw fine in title]*1,IFERROR(SUMPRODUCT(COUNTIF(IsDigits,MID([kw in desc],ROW($A$1:$A$150),1)))=LEN([kw in desc]),#N/A)),[manuell])</f>
        <v>0</v>
      </c>
      <c r="R640" s="1" t="str">
        <f>IF([pos kw in title]&gt;0,MID(J640,#REF!,4),IF([first '# in title]&gt;0,MID([title],[first '# in title],3),IF([first '# in title]&gt;0,MID([desc],#REF!,3),VLOOKUP([productid],$G$2:$R$1386,8))))</f>
        <v>206</v>
      </c>
      <c r="S640" s="1" t="e">
        <f>IF([kw in desc]=[kw rough in title],[kw in desc]*1,IFERROR(LEFT([kw_dirty],3)*1,IFERROR(LEFT([kw_dirty],2)*1,"n.a.")))</f>
        <v>#N/A</v>
      </c>
      <c r="T640" s="1"/>
      <c r="U640" s="1" t="e">
        <f>VLOOKUP(Tabelle1[[#This Row],[productid]],Tabelle2[#All],2,FALSE)</f>
        <v>#N/A</v>
      </c>
    </row>
    <row r="641" spans="1:21">
      <c r="A641" t="s">
        <v>1143</v>
      </c>
      <c r="B641">
        <v>4236</v>
      </c>
      <c r="C641">
        <v>9701</v>
      </c>
      <c r="D641" t="s">
        <v>1163</v>
      </c>
      <c r="E641" t="s">
        <v>9</v>
      </c>
      <c r="F641">
        <v>18406</v>
      </c>
      <c r="G641">
        <v>1262329</v>
      </c>
      <c r="H641">
        <f t="shared" si="9"/>
        <v>0</v>
      </c>
      <c r="I641">
        <f t="array" ref="I641">MIN(IFERROR(FIND(IstNumbers,A641),""))</f>
        <v>23</v>
      </c>
      <c r="J641" s="1" t="e">
        <f>IF([first '# in title]&lt;[pos kw in title],MID([title],[pos kw in title]-6,6),#N/A)</f>
        <v>#N/A</v>
      </c>
      <c r="K641" s="1" t="e">
        <f>IFERROR(MID(SUBSTITUTE([kw rough in title],",","."),FIND("(",[kw rough in title])+1,20),SUBSTITUTE(IFERROR(MID([kw rough in title],FIND(" ",[kw rough in title])+1,20),[kw rough in title]),",","."))</f>
        <v>#N/A</v>
      </c>
      <c r="L641" s="1">
        <f>IFERROR(FIND("kW",[desc]),0)</f>
        <v>0</v>
      </c>
      <c r="M641">
        <f t="array" ref="M641">MIN(IFERROR(FIND(IstNumbers,E641),""))</f>
        <v>0</v>
      </c>
      <c r="N641" s="1" t="b">
        <f>IF([first '# in desc]&lt;[pos kw in desc],MID([desc],[pos kw in desc]-7,7))</f>
        <v>0</v>
      </c>
      <c r="O6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41" s="1" t="str">
        <f>TRIM(IF([first '# in desc]&lt;[pos kw in desc],MID([desc],[pos kw in desc]-6,6),FALSE))</f>
        <v>FALSCH</v>
      </c>
      <c r="Q641" s="1" t="b">
        <f>IF(LEN([manuell])=0,IFERROR([kw fine in title]*1,IFERROR(SUMPRODUCT(COUNTIF(IsDigits,MID([kw in desc],ROW($A$1:$A$150),1)))=LEN([kw in desc]),#N/A)),[manuell])</f>
        <v>0</v>
      </c>
      <c r="R641" s="1" t="str">
        <f>IF([pos kw in title]&gt;0,MID(J641,#REF!,4),IF([first '# in title]&gt;0,MID([title],[first '# in title],3),IF([first '# in title]&gt;0,MID([desc],#REF!,3),VLOOKUP([productid],$G$2:$R$1386,8))))</f>
        <v>300</v>
      </c>
      <c r="S641" s="1" t="e">
        <f>IF([kw in desc]=[kw rough in title],[kw in desc]*1,IFERROR(LEFT([kw_dirty],3)*1,IFERROR(LEFT([kw_dirty],2)*1,"n.a.")))</f>
        <v>#N/A</v>
      </c>
      <c r="T641" s="1"/>
      <c r="U641" s="1">
        <f>VLOOKUP(Tabelle1[[#This Row],[productid]],Tabelle2[#All],2,FALSE)</f>
        <v>8</v>
      </c>
    </row>
    <row r="642" spans="1:21">
      <c r="A642" t="s">
        <v>549</v>
      </c>
      <c r="B642">
        <v>2381.1799999999998</v>
      </c>
      <c r="C642">
        <v>276812</v>
      </c>
      <c r="D642" t="s">
        <v>1164</v>
      </c>
      <c r="E642" t="s">
        <v>1165</v>
      </c>
      <c r="F642">
        <v>18406</v>
      </c>
      <c r="G642">
        <v>2919604</v>
      </c>
      <c r="H642">
        <f t="shared" si="9"/>
        <v>0</v>
      </c>
      <c r="I642">
        <f t="array" ref="I642">MIN(IFERROR(FIND(IstNumbers,A642),""))</f>
        <v>21</v>
      </c>
      <c r="J642" s="1" t="e">
        <f>IF([first '# in title]&lt;[pos kw in title],MID([title],[pos kw in title]-6,6),#N/A)</f>
        <v>#N/A</v>
      </c>
      <c r="K642" s="1" t="e">
        <f>IFERROR(MID(SUBSTITUTE([kw rough in title],",","."),FIND("(",[kw rough in title])+1,20),SUBSTITUTE(IFERROR(MID([kw rough in title],FIND(" ",[kw rough in title])+1,20),[kw rough in title]),",","."))</f>
        <v>#N/A</v>
      </c>
      <c r="L642" s="1">
        <f>IFERROR(FIND("kW",[desc]),0)</f>
        <v>0</v>
      </c>
      <c r="M642">
        <f t="array" ref="M642">MIN(IFERROR(FIND(IstNumbers,E642),""))</f>
        <v>39</v>
      </c>
      <c r="N642" s="1" t="b">
        <f>IF([first '# in desc]&lt;[pos kw in desc],MID([desc],[pos kw in desc]-7,7))</f>
        <v>0</v>
      </c>
      <c r="O6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42" s="1" t="str">
        <f>TRIM(IF([first '# in desc]&lt;[pos kw in desc],MID([desc],[pos kw in desc]-6,6),FALSE))</f>
        <v>FALSCH</v>
      </c>
      <c r="Q642" s="1" t="b">
        <f>IF(LEN([manuell])=0,IFERROR([kw fine in title]*1,IFERROR(SUMPRODUCT(COUNTIF(IsDigits,MID([kw in desc],ROW($A$1:$A$150),1)))=LEN([kw in desc]),#N/A)),[manuell])</f>
        <v>0</v>
      </c>
      <c r="R642" s="1" t="str">
        <f>IF([pos kw in title]&gt;0,MID(J642,#REF!,4),IF([first '# in title]&gt;0,MID([title],[first '# in title],3),IF([first '# in title]&gt;0,MID([desc],#REF!,3),VLOOKUP([productid],$G$2:$R$1386,8))))</f>
        <v>-K</v>
      </c>
      <c r="S642" s="1" t="e">
        <f>IF([kw in desc]=[kw rough in title],[kw in desc]*1,IFERROR(LEFT([kw_dirty],3)*1,IFERROR(LEFT([kw_dirty],2)*1,"n.a.")))</f>
        <v>#N/A</v>
      </c>
      <c r="T642" s="1"/>
      <c r="U642" s="1" t="e">
        <f>VLOOKUP(Tabelle1[[#This Row],[productid]],Tabelle2[#All],2,FALSE)</f>
        <v>#N/A</v>
      </c>
    </row>
    <row r="643" spans="1:21">
      <c r="A643" t="s">
        <v>1146</v>
      </c>
      <c r="B643">
        <v>3728</v>
      </c>
      <c r="C643">
        <v>9701</v>
      </c>
      <c r="D643" t="s">
        <v>1166</v>
      </c>
      <c r="E643" t="s">
        <v>9</v>
      </c>
      <c r="F643">
        <v>18406</v>
      </c>
      <c r="G643">
        <v>1262326</v>
      </c>
      <c r="H643">
        <f t="shared" si="9"/>
        <v>0</v>
      </c>
      <c r="I643">
        <f t="array" ref="I643">MIN(IFERROR(FIND(IstNumbers,A643),""))</f>
        <v>23</v>
      </c>
      <c r="J643" s="1" t="e">
        <f>IF([first '# in title]&lt;[pos kw in title],MID([title],[pos kw in title]-6,6),#N/A)</f>
        <v>#N/A</v>
      </c>
      <c r="K643" s="1" t="e">
        <f>IFERROR(MID(SUBSTITUTE([kw rough in title],",","."),FIND("(",[kw rough in title])+1,20),SUBSTITUTE(IFERROR(MID([kw rough in title],FIND(" ",[kw rough in title])+1,20),[kw rough in title]),",","."))</f>
        <v>#N/A</v>
      </c>
      <c r="L643" s="1">
        <f>IFERROR(FIND("kW",[desc]),0)</f>
        <v>0</v>
      </c>
      <c r="M643">
        <f t="array" ref="M643">MIN(IFERROR(FIND(IstNumbers,E643),""))</f>
        <v>0</v>
      </c>
      <c r="N643" s="1" t="b">
        <f>IF([first '# in desc]&lt;[pos kw in desc],MID([desc],[pos kw in desc]-7,7))</f>
        <v>0</v>
      </c>
      <c r="O6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43" s="1" t="str">
        <f>TRIM(IF([first '# in desc]&lt;[pos kw in desc],MID([desc],[pos kw in desc]-6,6),FALSE))</f>
        <v>FALSCH</v>
      </c>
      <c r="Q643" s="1" t="b">
        <f>IF(LEN([manuell])=0,IFERROR([kw fine in title]*1,IFERROR(SUMPRODUCT(COUNTIF(IsDigits,MID([kw in desc],ROW($A$1:$A$150),1)))=LEN([kw in desc]),#N/A)),[manuell])</f>
        <v>0</v>
      </c>
      <c r="R643" s="1" t="str">
        <f>IF([pos kw in title]&gt;0,MID(J643,#REF!,4),IF([first '# in title]&gt;0,MID([title],[first '# in title],3),IF([first '# in title]&gt;0,MID([desc],#REF!,3),VLOOKUP([productid],$G$2:$R$1386,8))))</f>
        <v>300</v>
      </c>
      <c r="S643" s="1" t="e">
        <f>IF([kw in desc]=[kw rough in title],[kw in desc]*1,IFERROR(LEFT([kw_dirty],3)*1,IFERROR(LEFT([kw_dirty],2)*1,"n.a.")))</f>
        <v>#N/A</v>
      </c>
      <c r="T643" s="1"/>
      <c r="U643" s="1">
        <f>VLOOKUP(Tabelle1[[#This Row],[productid]],Tabelle2[#All],2,FALSE)</f>
        <v>35</v>
      </c>
    </row>
    <row r="644" spans="1:21" hidden="1">
      <c r="A644" t="s">
        <v>1062</v>
      </c>
      <c r="B644">
        <v>3055</v>
      </c>
      <c r="C644">
        <v>289859</v>
      </c>
      <c r="D644" t="s">
        <v>1167</v>
      </c>
      <c r="E644" t="s">
        <v>1168</v>
      </c>
      <c r="F644">
        <v>18406</v>
      </c>
      <c r="G644">
        <v>2106152</v>
      </c>
      <c r="H644">
        <f t="shared" ref="H644:H707" si="10">IFERROR(FIND("kW",A644),0)</f>
        <v>30</v>
      </c>
      <c r="I644">
        <f t="array" ref="I644">MIN(IFERROR(FIND(IstNumbers,A644),""))</f>
        <v>20</v>
      </c>
      <c r="J644" s="1" t="str">
        <f>IF([first '# in title]&lt;[pos kw in title],MID([title],[pos kw in title]-6,6),#N/A)</f>
        <v xml:space="preserve">F (19 </v>
      </c>
      <c r="K64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44" s="1">
        <f>IFERROR(FIND("kW",[desc]),0)</f>
        <v>34</v>
      </c>
      <c r="M644">
        <f t="array" ref="M644">MIN(IFERROR(FIND(IstNumbers,E644),""))</f>
        <v>13</v>
      </c>
      <c r="N644" s="1" t="str">
        <f>IF([first '# in desc]&lt;[pos kw in desc],MID([desc],[pos kw in desc]-7,7))</f>
        <v xml:space="preserve">me, 19 </v>
      </c>
      <c r="O64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44" s="1" t="str">
        <f>TRIM(IF([first '# in desc]&lt;[pos kw in desc],MID([desc],[pos kw in desc]-6,6),FALSE))</f>
        <v>e, 19</v>
      </c>
      <c r="Q644" s="1">
        <f>IF(LEN([manuell])=0,IFERROR([kw fine in title]*1,IFERROR(SUMPRODUCT(COUNTIF(IsDigits,MID([kw in desc],ROW($A$1:$A$150),1)))=LEN([kw in desc]),#N/A)),[manuell])</f>
        <v>19</v>
      </c>
      <c r="R644" s="1" t="e">
        <f>IF([pos kw in title]&gt;0,MID(J644,#REF!,4),IF([first '# in title]&gt;0,MID([title],[first '# in title],3),IF([first '# in title]&gt;0,MID([desc],#REF!,3),VLOOKUP([productid],$G$2:$R$1386,8))))</f>
        <v>#REF!</v>
      </c>
      <c r="S644" s="1" t="str">
        <f>IF([kw in desc]=[kw rough in title],[kw in desc]*1,IFERROR(LEFT([kw_dirty],3)*1,IFERROR(LEFT([kw_dirty],2)*1,"n.a.")))</f>
        <v>n.a.</v>
      </c>
      <c r="T644" s="1"/>
      <c r="U644" s="1">
        <f>VLOOKUP(Tabelle1[[#This Row],[productid]],Tabelle2[#All],2,FALSE)</f>
        <v>19</v>
      </c>
    </row>
    <row r="645" spans="1:21" hidden="1">
      <c r="A645" t="s">
        <v>1041</v>
      </c>
      <c r="B645">
        <v>2260</v>
      </c>
      <c r="C645">
        <v>289859</v>
      </c>
      <c r="D645" t="s">
        <v>1169</v>
      </c>
      <c r="E645" t="s">
        <v>1170</v>
      </c>
      <c r="F645">
        <v>18406</v>
      </c>
      <c r="G645">
        <v>1064527</v>
      </c>
      <c r="H645">
        <f t="shared" si="10"/>
        <v>0</v>
      </c>
      <c r="I645">
        <f t="array" ref="I645">MIN(IFERROR(FIND(IstNumbers,A645),""))</f>
        <v>20</v>
      </c>
      <c r="J645" s="1" t="e">
        <f>IF([first '# in title]&lt;[pos kw in title],MID([title],[pos kw in title]-6,6),#N/A)</f>
        <v>#N/A</v>
      </c>
      <c r="K645" s="1" t="e">
        <f>IFERROR(MID(SUBSTITUTE([kw rough in title],",","."),FIND("(",[kw rough in title])+1,20),SUBSTITUTE(IFERROR(MID([kw rough in title],FIND(" ",[kw rough in title])+1,20),[kw rough in title]),",","."))</f>
        <v>#N/A</v>
      </c>
      <c r="L645" s="1">
        <f>IFERROR(FIND("kW",[desc]),0)</f>
        <v>57</v>
      </c>
      <c r="M645">
        <f t="array" ref="M645">MIN(IFERROR(FIND(IstNumbers,E645),""))</f>
        <v>24</v>
      </c>
      <c r="N645" s="1" t="str">
        <f>IF([first '# in desc]&lt;[pos kw in desc],MID([desc],[pos kw in desc]-7,7))</f>
        <v xml:space="preserve">me, 19 </v>
      </c>
      <c r="O64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45" s="1" t="str">
        <f>TRIM(IF([first '# in desc]&lt;[pos kw in desc],MID([desc],[pos kw in desc]-6,6),FALSE))</f>
        <v>e, 19</v>
      </c>
      <c r="Q645" s="1" t="b">
        <f>IF(LEN([manuell])=0,IFERROR([kw fine in title]*1,IFERROR(SUMPRODUCT(COUNTIF(IsDigits,MID([kw in desc],ROW($A$1:$A$150),1)))=LEN([kw in desc]),#N/A)),[manuell])</f>
        <v>0</v>
      </c>
      <c r="R645" s="1" t="str">
        <f>IF([pos kw in title]&gt;0,MID(J645,#REF!,4),IF([first '# in title]&gt;0,MID([title],[first '# in title],3),IF([first '# in title]&gt;0,MID([desc],#REF!,3),VLOOKUP([productid],$G$2:$R$1386,8))))</f>
        <v>200</v>
      </c>
      <c r="S645" s="1" t="e">
        <f>IF([kw in desc]=[kw rough in title],[kw in desc]*1,IFERROR(LEFT([kw_dirty],3)*1,IFERROR(LEFT([kw_dirty],2)*1,"n.a.")))</f>
        <v>#N/A</v>
      </c>
      <c r="T645" s="1"/>
      <c r="U645" s="1">
        <f>VLOOKUP(Tabelle1[[#This Row],[productid]],Tabelle2[#All],2,FALSE)</f>
        <v>19</v>
      </c>
    </row>
    <row r="646" spans="1:21" hidden="1">
      <c r="A646" t="s">
        <v>10369</v>
      </c>
      <c r="B646">
        <v>3584.1</v>
      </c>
      <c r="C646">
        <v>276812</v>
      </c>
      <c r="D646" t="s">
        <v>1171</v>
      </c>
      <c r="E646" t="s">
        <v>1172</v>
      </c>
      <c r="F646">
        <v>18406</v>
      </c>
      <c r="G646">
        <v>2654395</v>
      </c>
      <c r="H646">
        <f t="shared" si="10"/>
        <v>41</v>
      </c>
      <c r="I646">
        <f t="array" ref="I646">MIN(IFERROR(FIND(IstNumbers,A646),""))</f>
        <v>30</v>
      </c>
      <c r="J646" s="1" t="str">
        <f>IF([first '# in title]&lt;[pos kw in title],MID([title],[pos kw in title]-6,6),#N/A)</f>
        <v xml:space="preserve">(14,7 </v>
      </c>
      <c r="K646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646" s="1">
        <f>IFERROR(FIND("kW",[desc]),0)</f>
        <v>58</v>
      </c>
      <c r="M646">
        <f t="array" ref="M646">MIN(IFERROR(FIND(IstNumbers,E646),""))</f>
        <v>23</v>
      </c>
      <c r="N646" s="1" t="str">
        <f>IF([first '# in desc]&lt;[pos kw in desc],MID([desc],[pos kw in desc]-7,7))</f>
        <v xml:space="preserve">200 15 </v>
      </c>
      <c r="O646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646" s="1" t="str">
        <f>TRIM(IF([first '# in desc]&lt;[pos kw in desc],MID([desc],[pos kw in desc]-6,6),FALSE))</f>
        <v>00 15</v>
      </c>
      <c r="Q646" s="1">
        <f>IF(LEN([manuell])=0,IFERROR([kw fine in title]*1,IFERROR(SUMPRODUCT(COUNTIF(IsDigits,MID([kw in desc],ROW($A$1:$A$150),1)))=LEN([kw in desc]),#N/A)),[manuell])</f>
        <v>14.7</v>
      </c>
      <c r="R646" s="1" t="e">
        <f>IF([pos kw in title]&gt;0,MID(J646,#REF!,4),IF([first '# in title]&gt;0,MID([title],[first '# in title],3),IF([first '# in title]&gt;0,MID([desc],#REF!,3),VLOOKUP([productid],$G$2:$R$1386,8))))</f>
        <v>#REF!</v>
      </c>
      <c r="S646" s="1" t="str">
        <f>IF([kw in desc]=[kw rough in title],[kw in desc]*1,IFERROR(LEFT([kw_dirty],3)*1,IFERROR(LEFT([kw_dirty],2)*1,"n.a.")))</f>
        <v>n.a.</v>
      </c>
      <c r="T646" s="1"/>
      <c r="U646" s="1">
        <f>VLOOKUP(Tabelle1[[#This Row],[productid]],Tabelle2[#All],2,FALSE)</f>
        <v>14.7</v>
      </c>
    </row>
    <row r="647" spans="1:21">
      <c r="A647" t="s">
        <v>1083</v>
      </c>
      <c r="B647">
        <v>2253.96</v>
      </c>
      <c r="C647">
        <v>299105</v>
      </c>
      <c r="D647" t="s">
        <v>1173</v>
      </c>
      <c r="E647" t="s">
        <v>1054</v>
      </c>
      <c r="F647">
        <v>18406</v>
      </c>
      <c r="G647">
        <v>3093312</v>
      </c>
      <c r="H647">
        <f t="shared" si="10"/>
        <v>0</v>
      </c>
      <c r="I647">
        <f t="array" ref="I647">MIN(IFERROR(FIND(IstNumbers,A647),""))</f>
        <v>0</v>
      </c>
      <c r="J647" s="1" t="e">
        <f>IF([first '# in title]&lt;[pos kw in title],MID([title],[pos kw in title]-6,6),#N/A)</f>
        <v>#N/A</v>
      </c>
      <c r="K647" s="1" t="e">
        <f>IFERROR(MID(SUBSTITUTE([kw rough in title],",","."),FIND("(",[kw rough in title])+1,20),SUBSTITUTE(IFERROR(MID([kw rough in title],FIND(" ",[kw rough in title])+1,20),[kw rough in title]),",","."))</f>
        <v>#N/A</v>
      </c>
      <c r="L647" s="1">
        <f>IFERROR(FIND("kW",[desc]),0)</f>
        <v>0</v>
      </c>
      <c r="M647">
        <f t="array" ref="M647">MIN(IFERROR(FIND(IstNumbers,E647),""))</f>
        <v>21</v>
      </c>
      <c r="N647" s="1" t="b">
        <f>IF([first '# in desc]&lt;[pos kw in desc],MID([desc],[pos kw in desc]-7,7))</f>
        <v>0</v>
      </c>
      <c r="O6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47" s="1" t="str">
        <f>TRIM(IF([first '# in desc]&lt;[pos kw in desc],MID([desc],[pos kw in desc]-6,6),FALSE))</f>
        <v>FALSCH</v>
      </c>
      <c r="Q647" s="1" t="b">
        <f>IF(LEN([manuell])=0,IFERROR([kw fine in title]*1,IFERROR(SUMPRODUCT(COUNTIF(IsDigits,MID([kw in desc],ROW($A$1:$A$150),1)))=LEN([kw in desc]),#N/A)),[manuell])</f>
        <v>0</v>
      </c>
      <c r="R647" s="1" t="str">
        <f>IF([pos kw in title]&gt;0,MID(J647,#REF!,4),IF([first '# in title]&gt;0,MID([title],[first '# in title],3),IF([first '# in title]&gt;0,MID([desc],#REF!,3),VLOOKUP([productid],$G$2:$R$1386,8))))</f>
        <v xml:space="preserve">me, 35 </v>
      </c>
      <c r="S647" s="1" t="e">
        <f>IF([kw in desc]=[kw rough in title],[kw in desc]*1,IFERROR(LEFT([kw_dirty],3)*1,IFERROR(LEFT([kw_dirty],2)*1,"n.a.")))</f>
        <v>#N/A</v>
      </c>
      <c r="T647" s="1"/>
      <c r="U647" s="1" t="e">
        <f>VLOOKUP(Tabelle1[[#This Row],[productid]],Tabelle2[#All],2,FALSE)</f>
        <v>#N/A</v>
      </c>
    </row>
    <row r="648" spans="1:21" hidden="1">
      <c r="A648" t="s">
        <v>1055</v>
      </c>
      <c r="B648">
        <v>2785.99</v>
      </c>
      <c r="C648">
        <v>276812</v>
      </c>
      <c r="D648" t="s">
        <v>1174</v>
      </c>
      <c r="E648" t="s">
        <v>1175</v>
      </c>
      <c r="F648">
        <v>18406</v>
      </c>
      <c r="G648">
        <v>1098710</v>
      </c>
      <c r="H648">
        <f t="shared" si="10"/>
        <v>30</v>
      </c>
      <c r="I648">
        <f t="array" ref="I648">MIN(IFERROR(FIND(IstNumbers,A648),""))</f>
        <v>20</v>
      </c>
      <c r="J648" s="1" t="str">
        <f>IF([first '# in title]&lt;[pos kw in title],MID([title],[pos kw in title]-6,6),#N/A)</f>
        <v xml:space="preserve">W (35 </v>
      </c>
      <c r="K648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48" s="1">
        <f>IFERROR(FIND("kW",[desc]),0)</f>
        <v>63</v>
      </c>
      <c r="M648">
        <f t="array" ref="M648">MIN(IFERROR(FIND(IstNumbers,E648),""))</f>
        <v>24</v>
      </c>
      <c r="N648" s="1" t="str">
        <f>IF([first '# in desc]&lt;[pos kw in desc],MID([desc],[pos kw in desc]-7,7))</f>
        <v xml:space="preserve">- 35,0 </v>
      </c>
      <c r="O648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648" s="1" t="str">
        <f>TRIM(IF([first '# in desc]&lt;[pos kw in desc],MID([desc],[pos kw in desc]-6,6),FALSE))</f>
        <v>35,0</v>
      </c>
      <c r="Q648" s="1">
        <f>IF(LEN([manuell])=0,IFERROR([kw fine in title]*1,IFERROR(SUMPRODUCT(COUNTIF(IsDigits,MID([kw in desc],ROW($A$1:$A$150),1)))=LEN([kw in desc]),#N/A)),[manuell])</f>
        <v>35</v>
      </c>
      <c r="R648" s="1" t="e">
        <f>IF([pos kw in title]&gt;0,MID(J648,#REF!,4),IF([first '# in title]&gt;0,MID([title],[first '# in title],3),IF([first '# in title]&gt;0,MID([desc],#REF!,3),VLOOKUP([productid],$G$2:$R$1386,8))))</f>
        <v>#REF!</v>
      </c>
      <c r="S648" s="1" t="str">
        <f>IF([kw in desc]=[kw rough in title],[kw in desc]*1,IFERROR(LEFT([kw_dirty],3)*1,IFERROR(LEFT([kw_dirty],2)*1,"n.a.")))</f>
        <v>n.a.</v>
      </c>
      <c r="T648" s="1"/>
      <c r="U648" s="1">
        <f>VLOOKUP(Tabelle1[[#This Row],[productid]],Tabelle2[#All],2,FALSE)</f>
        <v>35</v>
      </c>
    </row>
    <row r="649" spans="1:21" hidden="1">
      <c r="A649" t="s">
        <v>1058</v>
      </c>
      <c r="B649">
        <v>1899</v>
      </c>
      <c r="C649">
        <v>288366</v>
      </c>
      <c r="D649" t="s">
        <v>1176</v>
      </c>
      <c r="E649" t="s">
        <v>1177</v>
      </c>
      <c r="F649">
        <v>18406</v>
      </c>
      <c r="G649">
        <v>3664000</v>
      </c>
      <c r="H649">
        <f t="shared" si="10"/>
        <v>30</v>
      </c>
      <c r="I649">
        <f t="array" ref="I649">MIN(IFERROR(FIND(IstNumbers,A649),""))</f>
        <v>20</v>
      </c>
      <c r="J649" s="1" t="str">
        <f>IF([first '# in title]&lt;[pos kw in title],MID([title],[pos kw in title]-6,6),#N/A)</f>
        <v xml:space="preserve">W (13 </v>
      </c>
      <c r="K649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49" s="1">
        <f>IFERROR(FIND("kW",[desc]),0)</f>
        <v>73</v>
      </c>
      <c r="M649">
        <f t="array" ref="M649">MIN(IFERROR(FIND(IstNumbers,E649),""))</f>
        <v>24</v>
      </c>
      <c r="N649" s="1" t="str">
        <f>IF([first '# in desc]&lt;[pos kw in desc],MID([desc],[pos kw in desc]-7,7))</f>
        <v xml:space="preserve">2 - 13 </v>
      </c>
      <c r="O649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649" s="1" t="str">
        <f>TRIM(IF([first '# in desc]&lt;[pos kw in desc],MID([desc],[pos kw in desc]-6,6),FALSE))</f>
        <v>- 13</v>
      </c>
      <c r="Q649" s="1">
        <f>IF(LEN([manuell])=0,IFERROR([kw fine in title]*1,IFERROR(SUMPRODUCT(COUNTIF(IsDigits,MID([kw in desc],ROW($A$1:$A$150),1)))=LEN([kw in desc]),#N/A)),[manuell])</f>
        <v>13</v>
      </c>
      <c r="R649" s="1" t="e">
        <f>IF([pos kw in title]&gt;0,MID(J649,#REF!,4),IF([first '# in title]&gt;0,MID([title],[first '# in title],3),IF([first '# in title]&gt;0,MID([desc],#REF!,3),VLOOKUP([productid],$G$2:$R$1386,8))))</f>
        <v>#REF!</v>
      </c>
      <c r="S649" s="1" t="str">
        <f>IF([kw in desc]=[kw rough in title],[kw in desc]*1,IFERROR(LEFT([kw_dirty],3)*1,IFERROR(LEFT([kw_dirty],2)*1,"n.a.")))</f>
        <v>n.a.</v>
      </c>
      <c r="T649" s="1"/>
      <c r="U649" s="1">
        <f>VLOOKUP(Tabelle1[[#This Row],[productid]],Tabelle2[#All],2,FALSE)</f>
        <v>13</v>
      </c>
    </row>
    <row r="650" spans="1:21" hidden="1">
      <c r="A650" t="s">
        <v>1124</v>
      </c>
      <c r="B650">
        <v>2773.16</v>
      </c>
      <c r="C650">
        <v>297223</v>
      </c>
      <c r="D650" t="s">
        <v>1178</v>
      </c>
      <c r="E650" t="s">
        <v>1179</v>
      </c>
      <c r="F650">
        <v>18406</v>
      </c>
      <c r="G650">
        <v>1223701</v>
      </c>
      <c r="H650">
        <f t="shared" si="10"/>
        <v>30</v>
      </c>
      <c r="I650">
        <f t="array" ref="I650">MIN(IFERROR(FIND(IstNumbers,A650),""))</f>
        <v>20</v>
      </c>
      <c r="J650" s="1" t="str">
        <f>IF([first '# in title]&lt;[pos kw in title],MID([title],[pos kw in title]-6,6),#N/A)</f>
        <v xml:space="preserve">W (19 </v>
      </c>
      <c r="K65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50" s="1">
        <f>IFERROR(FIND("kW",[desc]),0)</f>
        <v>51</v>
      </c>
      <c r="M650">
        <f t="array" ref="M650">MIN(IFERROR(FIND(IstNumbers,E650),""))</f>
        <v>14</v>
      </c>
      <c r="N650" s="1" t="str">
        <f>IF([first '# in desc]&lt;[pos kw in desc],MID([desc],[pos kw in desc]-7,7))</f>
        <v xml:space="preserve">0-W 19 </v>
      </c>
      <c r="O65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50" s="1" t="str">
        <f>TRIM(IF([first '# in desc]&lt;[pos kw in desc],MID([desc],[pos kw in desc]-6,6),FALSE))</f>
        <v>-W 19</v>
      </c>
      <c r="Q650" s="1">
        <f>IF(LEN([manuell])=0,IFERROR([kw fine in title]*1,IFERROR(SUMPRODUCT(COUNTIF(IsDigits,MID([kw in desc],ROW($A$1:$A$150),1)))=LEN([kw in desc]),#N/A)),[manuell])</f>
        <v>19</v>
      </c>
      <c r="R650" s="1" t="e">
        <f>IF([pos kw in title]&gt;0,MID(J650,#REF!,4),IF([first '# in title]&gt;0,MID([title],[first '# in title],3),IF([first '# in title]&gt;0,MID([desc],#REF!,3),VLOOKUP([productid],$G$2:$R$1386,8))))</f>
        <v>#REF!</v>
      </c>
      <c r="S650" s="1" t="str">
        <f>IF([kw in desc]=[kw rough in title],[kw in desc]*1,IFERROR(LEFT([kw_dirty],3)*1,IFERROR(LEFT([kw_dirty],2)*1,"n.a.")))</f>
        <v>n.a.</v>
      </c>
      <c r="T650" s="1"/>
      <c r="U650" s="1">
        <f>VLOOKUP(Tabelle1[[#This Row],[productid]],Tabelle2[#All],2,FALSE)</f>
        <v>19</v>
      </c>
    </row>
    <row r="651" spans="1:21" hidden="1">
      <c r="A651" t="s">
        <v>1180</v>
      </c>
      <c r="B651">
        <v>1459.9</v>
      </c>
      <c r="C651">
        <v>9701</v>
      </c>
      <c r="D651" t="s">
        <v>1181</v>
      </c>
      <c r="E651" t="s">
        <v>1182</v>
      </c>
      <c r="F651">
        <v>18406</v>
      </c>
      <c r="G651">
        <v>2467631</v>
      </c>
      <c r="H651">
        <f t="shared" si="10"/>
        <v>0</v>
      </c>
      <c r="I651">
        <f t="array" ref="I651">MIN(IFERROR(FIND(IstNumbers,A651),""))</f>
        <v>24</v>
      </c>
      <c r="J651" s="1" t="e">
        <f>IF([first '# in title]&lt;[pos kw in title],MID([title],[pos kw in title]-6,6),#N/A)</f>
        <v>#N/A</v>
      </c>
      <c r="K651" s="1" t="e">
        <f>IFERROR(MID(SUBSTITUTE([kw rough in title],",","."),FIND("(",[kw rough in title])+1,20),SUBSTITUTE(IFERROR(MID([kw rough in title],FIND(" ",[kw rough in title])+1,20),[kw rough in title]),",","."))</f>
        <v>#N/A</v>
      </c>
      <c r="L651" s="1">
        <f>IFERROR(FIND("kW",[desc]),0)</f>
        <v>59</v>
      </c>
      <c r="M651">
        <f t="array" ref="M651">MIN(IFERROR(FIND(IstNumbers,E651),""))</f>
        <v>29</v>
      </c>
      <c r="N651" s="1" t="str">
        <f>IF([first '# in desc]&lt;[pos kw in desc],MID([desc],[pos kw in desc]-7,7))</f>
        <v xml:space="preserve">­me 20 </v>
      </c>
      <c r="O651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651" s="1" t="str">
        <f>TRIM(IF([first '# in desc]&lt;[pos kw in desc],MID([desc],[pos kw in desc]-6,6),FALSE))</f>
        <v>me 20</v>
      </c>
      <c r="Q651" s="1" t="b">
        <f>IF(LEN([manuell])=0,IFERROR([kw fine in title]*1,IFERROR(SUMPRODUCT(COUNTIF(IsDigits,MID([kw in desc],ROW($A$1:$A$150),1)))=LEN([kw in desc]),#N/A)),[manuell])</f>
        <v>0</v>
      </c>
      <c r="R651" s="1" t="str">
        <f>IF([pos kw in title]&gt;0,MID(J651,#REF!,4),IF([first '# in title]&gt;0,MID([title],[first '# in title],3),IF([first '# in title]&gt;0,MID([desc],#REF!,3),VLOOKUP([productid],$G$2:$R$1386,8))))</f>
        <v>172</v>
      </c>
      <c r="S651" s="1" t="e">
        <f>IF([kw in desc]=[kw rough in title],[kw in desc]*1,IFERROR(LEFT([kw_dirty],3)*1,IFERROR(LEFT([kw_dirty],2)*1,"n.a.")))</f>
        <v>#N/A</v>
      </c>
      <c r="T651" s="1"/>
      <c r="U651" s="1">
        <f>VLOOKUP(Tabelle1[[#This Row],[productid]],Tabelle2[#All],2,FALSE)</f>
        <v>20</v>
      </c>
    </row>
    <row r="652" spans="1:21">
      <c r="A652" t="s">
        <v>1127</v>
      </c>
      <c r="B652">
        <v>2926.51</v>
      </c>
      <c r="C652">
        <v>279747</v>
      </c>
      <c r="D652" t="s">
        <v>1183</v>
      </c>
      <c r="E652" t="s">
        <v>1184</v>
      </c>
      <c r="F652">
        <v>18406</v>
      </c>
      <c r="G652">
        <v>2498912</v>
      </c>
      <c r="H652">
        <f t="shared" si="10"/>
        <v>0</v>
      </c>
      <c r="I652">
        <f t="array" ref="I652">MIN(IFERROR(FIND(IstNumbers,A652),""))</f>
        <v>29</v>
      </c>
      <c r="J652" s="1" t="e">
        <f>IF([first '# in title]&lt;[pos kw in title],MID([title],[pos kw in title]-6,6),#N/A)</f>
        <v>#N/A</v>
      </c>
      <c r="K652" s="1" t="e">
        <f>IFERROR(MID(SUBSTITUTE([kw rough in title],",","."),FIND("(",[kw rough in title])+1,20),SUBSTITUTE(IFERROR(MID([kw rough in title],FIND(" ",[kw rough in title])+1,20),[kw rough in title]),",","."))</f>
        <v>#N/A</v>
      </c>
      <c r="L652" s="1">
        <f>IFERROR(FIND("kW",[desc]),0)</f>
        <v>0</v>
      </c>
      <c r="M652">
        <f t="array" ref="M652">MIN(IFERROR(FIND(IstNumbers,E652),""))</f>
        <v>33</v>
      </c>
      <c r="N652" s="1" t="b">
        <f>IF([first '# in desc]&lt;[pos kw in desc],MID([desc],[pos kw in desc]-7,7))</f>
        <v>0</v>
      </c>
      <c r="O6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52" s="1" t="str">
        <f>TRIM(IF([first '# in desc]&lt;[pos kw in desc],MID([desc],[pos kw in desc]-6,6),FALSE))</f>
        <v>FALSCH</v>
      </c>
      <c r="Q652" s="1" t="b">
        <f>IF(LEN([manuell])=0,IFERROR([kw fine in title]*1,IFERROR(SUMPRODUCT(COUNTIF(IsDigits,MID([kw in desc],ROW($A$1:$A$150),1)))=LEN([kw in desc]),#N/A)),[manuell])</f>
        <v>0</v>
      </c>
      <c r="R652" s="1" t="str">
        <f>IF([pos kw in title]&gt;0,MID(J652,#REF!,4),IF([first '# in title]&gt;0,MID([title],[first '# in title],3),IF([first '# in title]&gt;0,MID([desc],#REF!,3),VLOOKUP([productid],$G$2:$R$1386,8))))</f>
        <v>206</v>
      </c>
      <c r="S652" s="1" t="e">
        <f>IF([kw in desc]=[kw rough in title],[kw in desc]*1,IFERROR(LEFT([kw_dirty],3)*1,IFERROR(LEFT([kw_dirty],2)*1,"n.a.")))</f>
        <v>#N/A</v>
      </c>
      <c r="T652" s="1"/>
      <c r="U652" s="1" t="e">
        <f>VLOOKUP(Tabelle1[[#This Row],[productid]],Tabelle2[#All],2,FALSE)</f>
        <v>#N/A</v>
      </c>
    </row>
    <row r="653" spans="1:21" hidden="1">
      <c r="A653" t="s">
        <v>1185</v>
      </c>
      <c r="B653">
        <v>1699</v>
      </c>
      <c r="C653">
        <v>223861</v>
      </c>
      <c r="D653" t="s">
        <v>1186</v>
      </c>
      <c r="E653" t="s">
        <v>88</v>
      </c>
      <c r="F653">
        <v>18406</v>
      </c>
      <c r="G653">
        <v>3913640</v>
      </c>
      <c r="H653">
        <f t="shared" si="10"/>
        <v>32</v>
      </c>
      <c r="I653">
        <f t="array" ref="I653">MIN(IFERROR(FIND(IstNumbers,A653),""))</f>
        <v>21</v>
      </c>
      <c r="J653" s="1" t="str">
        <f>IF([first '# in title]&lt;[pos kw in title],MID([title],[pos kw in title]-6,6),#N/A)</f>
        <v xml:space="preserve">C (24 </v>
      </c>
      <c r="K653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653" s="1">
        <f>IFERROR(FIND("kW",[desc]),0)</f>
        <v>64</v>
      </c>
      <c r="M653">
        <f t="array" ref="M653">MIN(IFERROR(FIND(IstNumbers,E653),""))</f>
        <v>25</v>
      </c>
      <c r="N653" s="1" t="str">
        <f>IF([first '# in desc]&lt;[pos kw in desc],MID([desc],[pos kw in desc]-7,7))</f>
        <v xml:space="preserve">4 C 24 </v>
      </c>
      <c r="O653" s="1" t="str">
        <f>IFERROR(SUBSTITUTE(MID([kw rough in desc],FIND("(",[kw rough in desc])+1,20),",","."),IFERROR(SUBSTITUTE(TRIM(SUBSTITUTE(SUBSTITUTE(MID([kw rough in desc],FIND(" ",TRIM([kw rough in desc]))+1,20),"""",""),"/","")),",","."),#N/A))</f>
        <v>C 24</v>
      </c>
      <c r="P653" s="1" t="str">
        <f>TRIM(IF([first '# in desc]&lt;[pos kw in desc],MID([desc],[pos kw in desc]-6,6),FALSE))</f>
        <v>C 24</v>
      </c>
      <c r="Q653" s="1">
        <f>IF(LEN([manuell])=0,IFERROR([kw fine in title]*1,IFERROR(SUMPRODUCT(COUNTIF(IsDigits,MID([kw in desc],ROW($A$1:$A$150),1)))=LEN([kw in desc]),#N/A)),[manuell])</f>
        <v>24</v>
      </c>
      <c r="R653" s="1" t="e">
        <f>IF([pos kw in title]&gt;0,MID(J653,#REF!,4),IF([first '# in title]&gt;0,MID([title],[first '# in title],3),IF([first '# in title]&gt;0,MID([desc],#REF!,3),VLOOKUP([productid],$G$2:$R$1386,8))))</f>
        <v>#REF!</v>
      </c>
      <c r="S653" s="1" t="str">
        <f>IF([kw in desc]=[kw rough in title],[kw in desc]*1,IFERROR(LEFT([kw_dirty],3)*1,IFERROR(LEFT([kw_dirty],2)*1,"n.a.")))</f>
        <v>n.a.</v>
      </c>
      <c r="T653" s="1"/>
      <c r="U653" s="1">
        <f>VLOOKUP(Tabelle1[[#This Row],[productid]],Tabelle2[#All],2,FALSE)</f>
        <v>24</v>
      </c>
    </row>
    <row r="654" spans="1:21">
      <c r="A654" t="s">
        <v>1143</v>
      </c>
      <c r="B654">
        <v>4317</v>
      </c>
      <c r="C654">
        <v>9701</v>
      </c>
      <c r="D654" t="s">
        <v>1187</v>
      </c>
      <c r="E654" t="s">
        <v>9</v>
      </c>
      <c r="F654">
        <v>18406</v>
      </c>
      <c r="G654">
        <v>1262329</v>
      </c>
      <c r="H654">
        <f t="shared" si="10"/>
        <v>0</v>
      </c>
      <c r="I654">
        <f t="array" ref="I654">MIN(IFERROR(FIND(IstNumbers,A654),""))</f>
        <v>23</v>
      </c>
      <c r="J654" s="1" t="e">
        <f>IF([first '# in title]&lt;[pos kw in title],MID([title],[pos kw in title]-6,6),#N/A)</f>
        <v>#N/A</v>
      </c>
      <c r="K654" s="1" t="e">
        <f>IFERROR(MID(SUBSTITUTE([kw rough in title],",","."),FIND("(",[kw rough in title])+1,20),SUBSTITUTE(IFERROR(MID([kw rough in title],FIND(" ",[kw rough in title])+1,20),[kw rough in title]),",","."))</f>
        <v>#N/A</v>
      </c>
      <c r="L654" s="1">
        <f>IFERROR(FIND("kW",[desc]),0)</f>
        <v>0</v>
      </c>
      <c r="M654">
        <f t="array" ref="M654">MIN(IFERROR(FIND(IstNumbers,E654),""))</f>
        <v>0</v>
      </c>
      <c r="N654" s="1" t="b">
        <f>IF([first '# in desc]&lt;[pos kw in desc],MID([desc],[pos kw in desc]-7,7))</f>
        <v>0</v>
      </c>
      <c r="O6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54" s="1" t="str">
        <f>TRIM(IF([first '# in desc]&lt;[pos kw in desc],MID([desc],[pos kw in desc]-6,6),FALSE))</f>
        <v>FALSCH</v>
      </c>
      <c r="Q654" s="1" t="b">
        <f>IF(LEN([manuell])=0,IFERROR([kw fine in title]*1,IFERROR(SUMPRODUCT(COUNTIF(IsDigits,MID([kw in desc],ROW($A$1:$A$150),1)))=LEN([kw in desc]),#N/A)),[manuell])</f>
        <v>0</v>
      </c>
      <c r="R654" s="1" t="str">
        <f>IF([pos kw in title]&gt;0,MID(J654,#REF!,4),IF([first '# in title]&gt;0,MID([title],[first '# in title],3),IF([first '# in title]&gt;0,MID([desc],#REF!,3),VLOOKUP([productid],$G$2:$R$1386,8))))</f>
        <v>300</v>
      </c>
      <c r="S654" s="1" t="e">
        <f>IF([kw in desc]=[kw rough in title],[kw in desc]*1,IFERROR(LEFT([kw_dirty],3)*1,IFERROR(LEFT([kw_dirty],2)*1,"n.a.")))</f>
        <v>#N/A</v>
      </c>
      <c r="T654" s="1"/>
      <c r="U654" s="1">
        <f>VLOOKUP(Tabelle1[[#This Row],[productid]],Tabelle2[#All],2,FALSE)</f>
        <v>8</v>
      </c>
    </row>
    <row r="655" spans="1:21" hidden="1">
      <c r="A655" t="s">
        <v>10370</v>
      </c>
      <c r="B655">
        <v>1885</v>
      </c>
      <c r="C655">
        <v>223861</v>
      </c>
      <c r="D655" t="s">
        <v>1188</v>
      </c>
      <c r="E655" t="s">
        <v>36</v>
      </c>
      <c r="F655">
        <v>18406</v>
      </c>
      <c r="G655">
        <v>4673719</v>
      </c>
      <c r="H655">
        <f t="shared" si="10"/>
        <v>40</v>
      </c>
      <c r="I655">
        <f t="array" ref="I655">MIN(IFERROR(FIND(IstNumbers,A655),""))</f>
        <v>26</v>
      </c>
      <c r="J655" s="1" t="str">
        <f>IF([first '# in title]&lt;[pos kw in title],MID([title],[pos kw in title]-6,6),#N/A)</f>
        <v xml:space="preserve">(20,6 </v>
      </c>
      <c r="K655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655" s="1">
        <f>IFERROR(FIND("kW",[desc]),0)</f>
        <v>0</v>
      </c>
      <c r="M655">
        <f t="array" ref="M655">MIN(IFERROR(FIND(IstNumbers,E655),""))</f>
        <v>16</v>
      </c>
      <c r="N655" s="1" t="b">
        <f>IF([first '# in desc]&lt;[pos kw in desc],MID([desc],[pos kw in desc]-7,7))</f>
        <v>0</v>
      </c>
      <c r="O6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55" s="1" t="str">
        <f>TRIM(IF([first '# in desc]&lt;[pos kw in desc],MID([desc],[pos kw in desc]-6,6),FALSE))</f>
        <v>FALSCH</v>
      </c>
      <c r="Q655" s="1">
        <f>IF(LEN([manuell])=0,IFERROR([kw fine in title]*1,IFERROR(SUMPRODUCT(COUNTIF(IsDigits,MID([kw in desc],ROW($A$1:$A$150),1)))=LEN([kw in desc]),#N/A)),[manuell])</f>
        <v>20.6</v>
      </c>
      <c r="R655" s="1" t="e">
        <f>IF([pos kw in title]&gt;0,MID(J655,#REF!,4),IF([first '# in title]&gt;0,MID([title],[first '# in title],3),IF([first '# in title]&gt;0,MID([desc],#REF!,3),VLOOKUP([productid],$G$2:$R$1386,8))))</f>
        <v>#REF!</v>
      </c>
      <c r="S655" s="1" t="str">
        <f>IF([kw in desc]=[kw rough in title],[kw in desc]*1,IFERROR(LEFT([kw_dirty],3)*1,IFERROR(LEFT([kw_dirty],2)*1,"n.a.")))</f>
        <v>n.a.</v>
      </c>
      <c r="T655" s="1"/>
      <c r="U655" s="1">
        <f>VLOOKUP(Tabelle1[[#This Row],[productid]],Tabelle2[#All],2,FALSE)</f>
        <v>20.6</v>
      </c>
    </row>
    <row r="656" spans="1:21">
      <c r="A656" t="s">
        <v>549</v>
      </c>
      <c r="B656">
        <v>2381.1799999999998</v>
      </c>
      <c r="C656">
        <v>276812</v>
      </c>
      <c r="D656" t="s">
        <v>1189</v>
      </c>
      <c r="E656" t="s">
        <v>1190</v>
      </c>
      <c r="F656">
        <v>18406</v>
      </c>
      <c r="G656">
        <v>2919604</v>
      </c>
      <c r="H656">
        <f t="shared" si="10"/>
        <v>0</v>
      </c>
      <c r="I656">
        <f t="array" ref="I656">MIN(IFERROR(FIND(IstNumbers,A656),""))</f>
        <v>21</v>
      </c>
      <c r="J656" s="1" t="e">
        <f>IF([first '# in title]&lt;[pos kw in title],MID([title],[pos kw in title]-6,6),#N/A)</f>
        <v>#N/A</v>
      </c>
      <c r="K656" s="1" t="e">
        <f>IFERROR(MID(SUBSTITUTE([kw rough in title],",","."),FIND("(",[kw rough in title])+1,20),SUBSTITUTE(IFERROR(MID([kw rough in title],FIND(" ",[kw rough in title])+1,20),[kw rough in title]),",","."))</f>
        <v>#N/A</v>
      </c>
      <c r="L656" s="1">
        <f>IFERROR(FIND("kW",[desc]),0)</f>
        <v>0</v>
      </c>
      <c r="M656">
        <f t="array" ref="M656">MIN(IFERROR(FIND(IstNumbers,E656),""))</f>
        <v>39</v>
      </c>
      <c r="N656" s="1" t="b">
        <f>IF([first '# in desc]&lt;[pos kw in desc],MID([desc],[pos kw in desc]-7,7))</f>
        <v>0</v>
      </c>
      <c r="O6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56" s="1" t="str">
        <f>TRIM(IF([first '# in desc]&lt;[pos kw in desc],MID([desc],[pos kw in desc]-6,6),FALSE))</f>
        <v>FALSCH</v>
      </c>
      <c r="Q656" s="1" t="b">
        <f>IF(LEN([manuell])=0,IFERROR([kw fine in title]*1,IFERROR(SUMPRODUCT(COUNTIF(IsDigits,MID([kw in desc],ROW($A$1:$A$150),1)))=LEN([kw in desc]),#N/A)),[manuell])</f>
        <v>0</v>
      </c>
      <c r="R656" s="1" t="str">
        <f>IF([pos kw in title]&gt;0,MID(J656,#REF!,4),IF([first '# in title]&gt;0,MID([title],[first '# in title],3),IF([first '# in title]&gt;0,MID([desc],#REF!,3),VLOOKUP([productid],$G$2:$R$1386,8))))</f>
        <v>-K</v>
      </c>
      <c r="S656" s="1" t="e">
        <f>IF([kw in desc]=[kw rough in title],[kw in desc]*1,IFERROR(LEFT([kw_dirty],3)*1,IFERROR(LEFT([kw_dirty],2)*1,"n.a.")))</f>
        <v>#N/A</v>
      </c>
      <c r="T656" s="1"/>
      <c r="U656" s="1" t="e">
        <f>VLOOKUP(Tabelle1[[#This Row],[productid]],Tabelle2[#All],2,FALSE)</f>
        <v>#N/A</v>
      </c>
    </row>
    <row r="657" spans="1:21">
      <c r="A657" t="s">
        <v>1146</v>
      </c>
      <c r="B657">
        <v>3799</v>
      </c>
      <c r="C657">
        <v>9701</v>
      </c>
      <c r="D657" t="s">
        <v>1191</v>
      </c>
      <c r="E657" t="s">
        <v>9</v>
      </c>
      <c r="F657">
        <v>18406</v>
      </c>
      <c r="G657">
        <v>1262326</v>
      </c>
      <c r="H657">
        <f t="shared" si="10"/>
        <v>0</v>
      </c>
      <c r="I657">
        <f t="array" ref="I657">MIN(IFERROR(FIND(IstNumbers,A657),""))</f>
        <v>23</v>
      </c>
      <c r="J657" s="1" t="e">
        <f>IF([first '# in title]&lt;[pos kw in title],MID([title],[pos kw in title]-6,6),#N/A)</f>
        <v>#N/A</v>
      </c>
      <c r="K657" s="1" t="e">
        <f>IFERROR(MID(SUBSTITUTE([kw rough in title],",","."),FIND("(",[kw rough in title])+1,20),SUBSTITUTE(IFERROR(MID([kw rough in title],FIND(" ",[kw rough in title])+1,20),[kw rough in title]),",","."))</f>
        <v>#N/A</v>
      </c>
      <c r="L657" s="1">
        <f>IFERROR(FIND("kW",[desc]),0)</f>
        <v>0</v>
      </c>
      <c r="M657">
        <f t="array" ref="M657">MIN(IFERROR(FIND(IstNumbers,E657),""))</f>
        <v>0</v>
      </c>
      <c r="N657" s="1" t="b">
        <f>IF([first '# in desc]&lt;[pos kw in desc],MID([desc],[pos kw in desc]-7,7))</f>
        <v>0</v>
      </c>
      <c r="O6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57" s="1" t="str">
        <f>TRIM(IF([first '# in desc]&lt;[pos kw in desc],MID([desc],[pos kw in desc]-6,6),FALSE))</f>
        <v>FALSCH</v>
      </c>
      <c r="Q657" s="1" t="b">
        <f>IF(LEN([manuell])=0,IFERROR([kw fine in title]*1,IFERROR(SUMPRODUCT(COUNTIF(IsDigits,MID([kw in desc],ROW($A$1:$A$150),1)))=LEN([kw in desc]),#N/A)),[manuell])</f>
        <v>0</v>
      </c>
      <c r="R657" s="1" t="str">
        <f>IF([pos kw in title]&gt;0,MID(J657,#REF!,4),IF([first '# in title]&gt;0,MID([title],[first '# in title],3),IF([first '# in title]&gt;0,MID([desc],#REF!,3),VLOOKUP([productid],$G$2:$R$1386,8))))</f>
        <v>300</v>
      </c>
      <c r="S657" s="1" t="e">
        <f>IF([kw in desc]=[kw rough in title],[kw in desc]*1,IFERROR(LEFT([kw_dirty],3)*1,IFERROR(LEFT([kw_dirty],2)*1,"n.a.")))</f>
        <v>#N/A</v>
      </c>
      <c r="T657" s="1"/>
      <c r="U657" s="1">
        <f>VLOOKUP(Tabelle1[[#This Row],[productid]],Tabelle2[#All],2,FALSE)</f>
        <v>35</v>
      </c>
    </row>
    <row r="658" spans="1:21" hidden="1">
      <c r="A658" t="s">
        <v>1062</v>
      </c>
      <c r="B658">
        <v>3055</v>
      </c>
      <c r="C658">
        <v>289859</v>
      </c>
      <c r="D658" t="s">
        <v>1192</v>
      </c>
      <c r="E658" t="s">
        <v>1193</v>
      </c>
      <c r="F658">
        <v>18406</v>
      </c>
      <c r="G658">
        <v>2106152</v>
      </c>
      <c r="H658">
        <f t="shared" si="10"/>
        <v>30</v>
      </c>
      <c r="I658">
        <f t="array" ref="I658">MIN(IFERROR(FIND(IstNumbers,A658),""))</f>
        <v>20</v>
      </c>
      <c r="J658" s="1" t="str">
        <f>IF([first '# in title]&lt;[pos kw in title],MID([title],[pos kw in title]-6,6),#N/A)</f>
        <v xml:space="preserve">F (19 </v>
      </c>
      <c r="K65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58" s="1">
        <f>IFERROR(FIND("kW",[desc]),0)</f>
        <v>34</v>
      </c>
      <c r="M658">
        <f t="array" ref="M658">MIN(IFERROR(FIND(IstNumbers,E658),""))</f>
        <v>13</v>
      </c>
      <c r="N658" s="1" t="str">
        <f>IF([first '# in desc]&lt;[pos kw in desc],MID([desc],[pos kw in desc]-7,7))</f>
        <v xml:space="preserve">me, 19 </v>
      </c>
      <c r="O65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58" s="1" t="str">
        <f>TRIM(IF([first '# in desc]&lt;[pos kw in desc],MID([desc],[pos kw in desc]-6,6),FALSE))</f>
        <v>e, 19</v>
      </c>
      <c r="Q658" s="1">
        <f>IF(LEN([manuell])=0,IFERROR([kw fine in title]*1,IFERROR(SUMPRODUCT(COUNTIF(IsDigits,MID([kw in desc],ROW($A$1:$A$150),1)))=LEN([kw in desc]),#N/A)),[manuell])</f>
        <v>19</v>
      </c>
      <c r="R658" s="1" t="e">
        <f>IF([pos kw in title]&gt;0,MID(J658,#REF!,4),IF([first '# in title]&gt;0,MID([title],[first '# in title],3),IF([first '# in title]&gt;0,MID([desc],#REF!,3),VLOOKUP([productid],$G$2:$R$1386,8))))</f>
        <v>#REF!</v>
      </c>
      <c r="S658" s="1" t="str">
        <f>IF([kw in desc]=[kw rough in title],[kw in desc]*1,IFERROR(LEFT([kw_dirty],3)*1,IFERROR(LEFT([kw_dirty],2)*1,"n.a.")))</f>
        <v>n.a.</v>
      </c>
      <c r="T658" s="1"/>
      <c r="U658" s="1">
        <f>VLOOKUP(Tabelle1[[#This Row],[productid]],Tabelle2[#All],2,FALSE)</f>
        <v>19</v>
      </c>
    </row>
    <row r="659" spans="1:21" hidden="1">
      <c r="A659" t="s">
        <v>1041</v>
      </c>
      <c r="B659">
        <v>2260.0300000000002</v>
      </c>
      <c r="C659">
        <v>297223</v>
      </c>
      <c r="D659" t="s">
        <v>1194</v>
      </c>
      <c r="E659" t="s">
        <v>1195</v>
      </c>
      <c r="F659">
        <v>18406</v>
      </c>
      <c r="G659">
        <v>1064527</v>
      </c>
      <c r="H659">
        <f t="shared" si="10"/>
        <v>0</v>
      </c>
      <c r="I659">
        <f t="array" ref="I659">MIN(IFERROR(FIND(IstNumbers,A659),""))</f>
        <v>20</v>
      </c>
      <c r="J659" s="1" t="e">
        <f>IF([first '# in title]&lt;[pos kw in title],MID([title],[pos kw in title]-6,6),#N/A)</f>
        <v>#N/A</v>
      </c>
      <c r="K659" s="1" t="e">
        <f>IFERROR(MID(SUBSTITUTE([kw rough in title],",","."),FIND("(",[kw rough in title])+1,20),SUBSTITUTE(IFERROR(MID([kw rough in title],FIND(" ",[kw rough in title])+1,20),[kw rough in title]),",","."))</f>
        <v>#N/A</v>
      </c>
      <c r="L659" s="1">
        <f>IFERROR(FIND("kW",[desc]),0)</f>
        <v>83</v>
      </c>
      <c r="M659">
        <f t="array" ref="M659">MIN(IFERROR(FIND(IstNumbers,E659),""))</f>
        <v>14</v>
      </c>
      <c r="N659" s="1" t="str">
        <f>IF([first '# in desc]&lt;[pos kw in desc],MID([desc],[pos kw in desc]-7,7))</f>
        <v xml:space="preserve">-19, 0 </v>
      </c>
      <c r="O6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59" s="1" t="str">
        <f>TRIM(IF([first '# in desc]&lt;[pos kw in desc],MID([desc],[pos kw in desc]-6,6),FALSE))</f>
        <v>19, 0</v>
      </c>
      <c r="Q659" s="1" t="str">
        <f>IF(LEN([manuell])=0,IFERROR([kw fine in title]*1,IFERROR(SUMPRODUCT(COUNTIF(IsDigits,MID([kw in desc],ROW($A$1:$A$150),1)))=LEN([kw in desc]),#N/A)),[manuell])</f>
        <v>3,2 - 19,0</v>
      </c>
      <c r="R659" s="1" t="str">
        <f>IF([pos kw in title]&gt;0,MID(J659,#REF!,4),IF([first '# in title]&gt;0,MID([title],[first '# in title],3),IF([first '# in title]&gt;0,MID([desc],#REF!,3),VLOOKUP([productid],$G$2:$R$1386,8))))</f>
        <v>200</v>
      </c>
      <c r="S659" s="1" t="e">
        <f>IF([kw in desc]=[kw rough in title],[kw in desc]*1,IFERROR(LEFT([kw_dirty],3)*1,IFERROR(LEFT([kw_dirty],2)*1,"n.a.")))</f>
        <v>#N/A</v>
      </c>
      <c r="T659" s="1" t="s">
        <v>10418</v>
      </c>
      <c r="U659" s="1">
        <f>VLOOKUP(Tabelle1[[#This Row],[productid]],Tabelle2[#All],2,FALSE)</f>
        <v>19</v>
      </c>
    </row>
    <row r="660" spans="1:21">
      <c r="A660" t="s">
        <v>1083</v>
      </c>
      <c r="B660">
        <v>2276.23</v>
      </c>
      <c r="C660">
        <v>299105</v>
      </c>
      <c r="D660" t="s">
        <v>1196</v>
      </c>
      <c r="E660" t="s">
        <v>576</v>
      </c>
      <c r="F660">
        <v>18406</v>
      </c>
      <c r="G660">
        <v>3093312</v>
      </c>
      <c r="H660">
        <f t="shared" si="10"/>
        <v>0</v>
      </c>
      <c r="I660">
        <f t="array" ref="I660">MIN(IFERROR(FIND(IstNumbers,A660),""))</f>
        <v>0</v>
      </c>
      <c r="J660" s="1" t="e">
        <f>IF([first '# in title]&lt;[pos kw in title],MID([title],[pos kw in title]-6,6),#N/A)</f>
        <v>#N/A</v>
      </c>
      <c r="K660" s="1" t="e">
        <f>IFERROR(MID(SUBSTITUTE([kw rough in title],",","."),FIND("(",[kw rough in title])+1,20),SUBSTITUTE(IFERROR(MID([kw rough in title],FIND(" ",[kw rough in title])+1,20),[kw rough in title]),",","."))</f>
        <v>#N/A</v>
      </c>
      <c r="L660" s="1">
        <f>IFERROR(FIND("kW",[desc]),0)</f>
        <v>0</v>
      </c>
      <c r="M660">
        <f t="array" ref="M660">MIN(IFERROR(FIND(IstNumbers,E660),""))</f>
        <v>21</v>
      </c>
      <c r="N660" s="1" t="b">
        <f>IF([first '# in desc]&lt;[pos kw in desc],MID([desc],[pos kw in desc]-7,7))</f>
        <v>0</v>
      </c>
      <c r="O6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60" s="1" t="str">
        <f>TRIM(IF([first '# in desc]&lt;[pos kw in desc],MID([desc],[pos kw in desc]-6,6),FALSE))</f>
        <v>FALSCH</v>
      </c>
      <c r="Q660" s="1" t="b">
        <f>IF(LEN([manuell])=0,IFERROR([kw fine in title]*1,IFERROR(SUMPRODUCT(COUNTIF(IsDigits,MID([kw in desc],ROW($A$1:$A$150),1)))=LEN([kw in desc]),#N/A)),[manuell])</f>
        <v>0</v>
      </c>
      <c r="R660" s="1" t="str">
        <f>IF([pos kw in title]&gt;0,MID(J660,#REF!,4),IF([first '# in title]&gt;0,MID([title],[first '# in title],3),IF([first '# in title]&gt;0,MID([desc],#REF!,3),VLOOKUP([productid],$G$2:$R$1386,8))))</f>
        <v xml:space="preserve">me, 35 </v>
      </c>
      <c r="S660" s="1" t="e">
        <f>IF([kw in desc]=[kw rough in title],[kw in desc]*1,IFERROR(LEFT([kw_dirty],3)*1,IFERROR(LEFT([kw_dirty],2)*1,"n.a.")))</f>
        <v>#N/A</v>
      </c>
      <c r="T660" s="1"/>
      <c r="U660" s="1" t="e">
        <f>VLOOKUP(Tabelle1[[#This Row],[productid]],Tabelle2[#All],2,FALSE)</f>
        <v>#N/A</v>
      </c>
    </row>
    <row r="661" spans="1:21" hidden="1">
      <c r="A661" t="s">
        <v>1055</v>
      </c>
      <c r="B661">
        <v>2821</v>
      </c>
      <c r="C661">
        <v>288366</v>
      </c>
      <c r="D661" t="s">
        <v>1197</v>
      </c>
      <c r="E661" t="s">
        <v>1198</v>
      </c>
      <c r="F661">
        <v>18406</v>
      </c>
      <c r="G661">
        <v>1098710</v>
      </c>
      <c r="H661">
        <f t="shared" si="10"/>
        <v>30</v>
      </c>
      <c r="I661">
        <f t="array" ref="I661">MIN(IFERROR(FIND(IstNumbers,A661),""))</f>
        <v>20</v>
      </c>
      <c r="J661" s="1" t="str">
        <f>IF([first '# in title]&lt;[pos kw in title],MID([title],[pos kw in title]-6,6),#N/A)</f>
        <v xml:space="preserve">W (35 </v>
      </c>
      <c r="K661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61" s="1">
        <f>IFERROR(FIND("kW",[desc]),0)</f>
        <v>73</v>
      </c>
      <c r="M661">
        <f t="array" ref="M661">MIN(IFERROR(FIND(IstNumbers,E661),""))</f>
        <v>24</v>
      </c>
      <c r="N661" s="1" t="str">
        <f>IF([first '# in desc]&lt;[pos kw in desc],MID([desc],[pos kw in desc]-7,7))</f>
        <v xml:space="preserve">2 - 35 </v>
      </c>
      <c r="O661" s="1" t="str">
        <f>IFERROR(SUBSTITUTE(MID([kw rough in desc],FIND("(",[kw rough in desc])+1,20),",","."),IFERROR(SUBSTITUTE(TRIM(SUBSTITUTE(SUBSTITUTE(MID([kw rough in desc],FIND(" ",TRIM([kw rough in desc]))+1,20),"""",""),"/","")),",","."),#N/A))</f>
        <v>- 35</v>
      </c>
      <c r="P661" s="1" t="str">
        <f>TRIM(IF([first '# in desc]&lt;[pos kw in desc],MID([desc],[pos kw in desc]-6,6),FALSE))</f>
        <v>- 35</v>
      </c>
      <c r="Q661" s="1">
        <f>IF(LEN([manuell])=0,IFERROR([kw fine in title]*1,IFERROR(SUMPRODUCT(COUNTIF(IsDigits,MID([kw in desc],ROW($A$1:$A$150),1)))=LEN([kw in desc]),#N/A)),[manuell])</f>
        <v>35</v>
      </c>
      <c r="R661" s="1" t="e">
        <f>IF([pos kw in title]&gt;0,MID(J661,#REF!,4),IF([first '# in title]&gt;0,MID([title],[first '# in title],3),IF([first '# in title]&gt;0,MID([desc],#REF!,3),VLOOKUP([productid],$G$2:$R$1386,8))))</f>
        <v>#REF!</v>
      </c>
      <c r="S661" s="1" t="str">
        <f>IF([kw in desc]=[kw rough in title],[kw in desc]*1,IFERROR(LEFT([kw_dirty],3)*1,IFERROR(LEFT([kw_dirty],2)*1,"n.a.")))</f>
        <v>n.a.</v>
      </c>
      <c r="T661" s="1"/>
      <c r="U661" s="1">
        <f>VLOOKUP(Tabelle1[[#This Row],[productid]],Tabelle2[#All],2,FALSE)</f>
        <v>35</v>
      </c>
    </row>
    <row r="662" spans="1:21" hidden="1">
      <c r="A662" t="s">
        <v>1058</v>
      </c>
      <c r="B662">
        <v>1909.99</v>
      </c>
      <c r="C662">
        <v>276812</v>
      </c>
      <c r="D662" t="s">
        <v>1199</v>
      </c>
      <c r="E662" t="s">
        <v>1200</v>
      </c>
      <c r="F662">
        <v>18406</v>
      </c>
      <c r="G662">
        <v>3664000</v>
      </c>
      <c r="H662">
        <f t="shared" si="10"/>
        <v>30</v>
      </c>
      <c r="I662">
        <f t="array" ref="I662">MIN(IFERROR(FIND(IstNumbers,A662),""))</f>
        <v>20</v>
      </c>
      <c r="J662" s="1" t="str">
        <f>IF([first '# in title]&lt;[pos kw in title],MID([title],[pos kw in title]-6,6),#N/A)</f>
        <v xml:space="preserve">W (13 </v>
      </c>
      <c r="K662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62" s="1">
        <f>IFERROR(FIND("kW",[desc]),0)</f>
        <v>63</v>
      </c>
      <c r="M662">
        <f t="array" ref="M662">MIN(IFERROR(FIND(IstNumbers,E662),""))</f>
        <v>24</v>
      </c>
      <c r="N662" s="1" t="str">
        <f>IF([first '# in desc]&lt;[pos kw in desc],MID([desc],[pos kw in desc]-7,7))</f>
        <v xml:space="preserve">- 13,0 </v>
      </c>
      <c r="O662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662" s="1" t="str">
        <f>TRIM(IF([first '# in desc]&lt;[pos kw in desc],MID([desc],[pos kw in desc]-6,6),FALSE))</f>
        <v>13,0</v>
      </c>
      <c r="Q662" s="1">
        <f>IF(LEN([manuell])=0,IFERROR([kw fine in title]*1,IFERROR(SUMPRODUCT(COUNTIF(IsDigits,MID([kw in desc],ROW($A$1:$A$150),1)))=LEN([kw in desc]),#N/A)),[manuell])</f>
        <v>13</v>
      </c>
      <c r="R662" s="1" t="e">
        <f>IF([pos kw in title]&gt;0,MID(J662,#REF!,4),IF([first '# in title]&gt;0,MID([title],[first '# in title],3),IF([first '# in title]&gt;0,MID([desc],#REF!,3),VLOOKUP([productid],$G$2:$R$1386,8))))</f>
        <v>#REF!</v>
      </c>
      <c r="S662" s="1" t="str">
        <f>IF([kw in desc]=[kw rough in title],[kw in desc]*1,IFERROR(LEFT([kw_dirty],3)*1,IFERROR(LEFT([kw_dirty],2)*1,"n.a.")))</f>
        <v>n.a.</v>
      </c>
      <c r="T662" s="1"/>
      <c r="U662" s="1">
        <f>VLOOKUP(Tabelle1[[#This Row],[productid]],Tabelle2[#All],2,FALSE)</f>
        <v>13</v>
      </c>
    </row>
    <row r="663" spans="1:21" hidden="1">
      <c r="A663" t="s">
        <v>1124</v>
      </c>
      <c r="B663">
        <v>2877.77</v>
      </c>
      <c r="C663">
        <v>294528</v>
      </c>
      <c r="D663" t="s">
        <v>1201</v>
      </c>
      <c r="E663" t="s">
        <v>1202</v>
      </c>
      <c r="F663">
        <v>18406</v>
      </c>
      <c r="G663">
        <v>1223701</v>
      </c>
      <c r="H663">
        <f t="shared" si="10"/>
        <v>30</v>
      </c>
      <c r="I663">
        <f t="array" ref="I663">MIN(IFERROR(FIND(IstNumbers,A663),""))</f>
        <v>20</v>
      </c>
      <c r="J663" s="1" t="str">
        <f>IF([first '# in title]&lt;[pos kw in title],MID([title],[pos kw in title]-6,6),#N/A)</f>
        <v xml:space="preserve">W (19 </v>
      </c>
      <c r="K66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63" s="1">
        <f>IFERROR(FIND("kW",[desc]),0)</f>
        <v>0</v>
      </c>
      <c r="M663">
        <f t="array" ref="M663">MIN(IFERROR(FIND(IstNumbers,E663),""))</f>
        <v>19</v>
      </c>
      <c r="N663" s="1" t="b">
        <f>IF([first '# in desc]&lt;[pos kw in desc],MID([desc],[pos kw in desc]-7,7))</f>
        <v>0</v>
      </c>
      <c r="O6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63" s="1" t="str">
        <f>TRIM(IF([first '# in desc]&lt;[pos kw in desc],MID([desc],[pos kw in desc]-6,6),FALSE))</f>
        <v>FALSCH</v>
      </c>
      <c r="Q663" s="1">
        <f>IF(LEN([manuell])=0,IFERROR([kw fine in title]*1,IFERROR(SUMPRODUCT(COUNTIF(IsDigits,MID([kw in desc],ROW($A$1:$A$150),1)))=LEN([kw in desc]),#N/A)),[manuell])</f>
        <v>19</v>
      </c>
      <c r="R663" s="1" t="e">
        <f>IF([pos kw in title]&gt;0,MID(J663,#REF!,4),IF([first '# in title]&gt;0,MID([title],[first '# in title],3),IF([first '# in title]&gt;0,MID([desc],#REF!,3),VLOOKUP([productid],$G$2:$R$1386,8))))</f>
        <v>#REF!</v>
      </c>
      <c r="S663" s="1" t="str">
        <f>IF([kw in desc]=[kw rough in title],[kw in desc]*1,IFERROR(LEFT([kw_dirty],3)*1,IFERROR(LEFT([kw_dirty],2)*1,"n.a.")))</f>
        <v>n.a.</v>
      </c>
      <c r="T663" s="1"/>
      <c r="U663" s="1">
        <f>VLOOKUP(Tabelle1[[#This Row],[productid]],Tabelle2[#All],2,FALSE)</f>
        <v>19</v>
      </c>
    </row>
    <row r="664" spans="1:21" hidden="1">
      <c r="A664" t="s">
        <v>1180</v>
      </c>
      <c r="B664">
        <v>1459.91</v>
      </c>
      <c r="C664">
        <v>9701</v>
      </c>
      <c r="D664" t="s">
        <v>1203</v>
      </c>
      <c r="E664" t="s">
        <v>1204</v>
      </c>
      <c r="F664">
        <v>18406</v>
      </c>
      <c r="G664">
        <v>2467631</v>
      </c>
      <c r="H664">
        <f t="shared" si="10"/>
        <v>0</v>
      </c>
      <c r="I664">
        <f t="array" ref="I664">MIN(IFERROR(FIND(IstNumbers,A664),""))</f>
        <v>24</v>
      </c>
      <c r="J664" s="1" t="e">
        <f>IF([first '# in title]&lt;[pos kw in title],MID([title],[pos kw in title]-6,6),#N/A)</f>
        <v>#N/A</v>
      </c>
      <c r="K664" s="1" t="e">
        <f>IFERROR(MID(SUBSTITUTE([kw rough in title],",","."),FIND("(",[kw rough in title])+1,20),SUBSTITUTE(IFERROR(MID([kw rough in title],FIND(" ",[kw rough in title])+1,20),[kw rough in title]),",","."))</f>
        <v>#N/A</v>
      </c>
      <c r="L664" s="1">
        <f>IFERROR(FIND("kW",[desc]),0)</f>
        <v>59</v>
      </c>
      <c r="M664">
        <f t="array" ref="M664">MIN(IFERROR(FIND(IstNumbers,E664),""))</f>
        <v>29</v>
      </c>
      <c r="N664" s="1" t="str">
        <f>IF([first '# in desc]&lt;[pos kw in desc],MID([desc],[pos kw in desc]-7,7))</f>
        <v xml:space="preserve">­me 20 </v>
      </c>
      <c r="O664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664" s="1" t="str">
        <f>TRIM(IF([first '# in desc]&lt;[pos kw in desc],MID([desc],[pos kw in desc]-6,6),FALSE))</f>
        <v>me 20</v>
      </c>
      <c r="Q664" s="1" t="b">
        <f>IF(LEN([manuell])=0,IFERROR([kw fine in title]*1,IFERROR(SUMPRODUCT(COUNTIF(IsDigits,MID([kw in desc],ROW($A$1:$A$150),1)))=LEN([kw in desc]),#N/A)),[manuell])</f>
        <v>0</v>
      </c>
      <c r="R664" s="1" t="str">
        <f>IF([pos kw in title]&gt;0,MID(J664,#REF!,4),IF([first '# in title]&gt;0,MID([title],[first '# in title],3),IF([first '# in title]&gt;0,MID([desc],#REF!,3),VLOOKUP([productid],$G$2:$R$1386,8))))</f>
        <v>172</v>
      </c>
      <c r="S664" s="1" t="e">
        <f>IF([kw in desc]=[kw rough in title],[kw in desc]*1,IFERROR(LEFT([kw_dirty],3)*1,IFERROR(LEFT([kw_dirty],2)*1,"n.a.")))</f>
        <v>#N/A</v>
      </c>
      <c r="T664" s="1"/>
      <c r="U664" s="1">
        <f>VLOOKUP(Tabelle1[[#This Row],[productid]],Tabelle2[#All],2,FALSE)</f>
        <v>20</v>
      </c>
    </row>
    <row r="665" spans="1:21">
      <c r="A665" t="s">
        <v>1127</v>
      </c>
      <c r="B665">
        <v>3299</v>
      </c>
      <c r="C665">
        <v>223861</v>
      </c>
      <c r="D665" t="s">
        <v>1205</v>
      </c>
      <c r="E665" t="s">
        <v>1206</v>
      </c>
      <c r="F665">
        <v>18406</v>
      </c>
      <c r="G665">
        <v>2498912</v>
      </c>
      <c r="H665">
        <f t="shared" si="10"/>
        <v>0</v>
      </c>
      <c r="I665">
        <f t="array" ref="I665">MIN(IFERROR(FIND(IstNumbers,A665),""))</f>
        <v>29</v>
      </c>
      <c r="J665" s="1" t="e">
        <f>IF([first '# in title]&lt;[pos kw in title],MID([title],[pos kw in title]-6,6),#N/A)</f>
        <v>#N/A</v>
      </c>
      <c r="K665" s="1" t="e">
        <f>IFERROR(MID(SUBSTITUTE([kw rough in title],",","."),FIND("(",[kw rough in title])+1,20),SUBSTITUTE(IFERROR(MID([kw rough in title],FIND(" ",[kw rough in title])+1,20),[kw rough in title]),",","."))</f>
        <v>#N/A</v>
      </c>
      <c r="L665" s="1">
        <f>IFERROR(FIND("kW",[desc]),0)</f>
        <v>0</v>
      </c>
      <c r="M665">
        <f t="array" ref="M665">MIN(IFERROR(FIND(IstNumbers,E665),""))</f>
        <v>15</v>
      </c>
      <c r="N665" s="1" t="b">
        <f>IF([first '# in desc]&lt;[pos kw in desc],MID([desc],[pos kw in desc]-7,7))</f>
        <v>0</v>
      </c>
      <c r="O6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65" s="1" t="str">
        <f>TRIM(IF([first '# in desc]&lt;[pos kw in desc],MID([desc],[pos kw in desc]-6,6),FALSE))</f>
        <v>FALSCH</v>
      </c>
      <c r="Q665" s="1" t="b">
        <f>IF(LEN([manuell])=0,IFERROR([kw fine in title]*1,IFERROR(SUMPRODUCT(COUNTIF(IsDigits,MID([kw in desc],ROW($A$1:$A$150),1)))=LEN([kw in desc]),#N/A)),[manuell])</f>
        <v>0</v>
      </c>
      <c r="R665" s="1" t="str">
        <f>IF([pos kw in title]&gt;0,MID(J665,#REF!,4),IF([first '# in title]&gt;0,MID([title],[first '# in title],3),IF([first '# in title]&gt;0,MID([desc],#REF!,3),VLOOKUP([productid],$G$2:$R$1386,8))))</f>
        <v>206</v>
      </c>
      <c r="S665" s="1" t="e">
        <f>IF([kw in desc]=[kw rough in title],[kw in desc]*1,IFERROR(LEFT([kw_dirty],3)*1,IFERROR(LEFT([kw_dirty],2)*1,"n.a.")))</f>
        <v>#N/A</v>
      </c>
      <c r="T665" s="1"/>
      <c r="U665" s="1" t="e">
        <f>VLOOKUP(Tabelle1[[#This Row],[productid]],Tabelle2[#All],2,FALSE)</f>
        <v>#N/A</v>
      </c>
    </row>
    <row r="666" spans="1:21" hidden="1">
      <c r="A666" t="s">
        <v>1185</v>
      </c>
      <c r="B666">
        <v>1699</v>
      </c>
      <c r="C666">
        <v>9701</v>
      </c>
      <c r="D666" t="s">
        <v>1207</v>
      </c>
      <c r="E666" t="s">
        <v>9</v>
      </c>
      <c r="F666">
        <v>18406</v>
      </c>
      <c r="G666">
        <v>3913640</v>
      </c>
      <c r="H666">
        <f t="shared" si="10"/>
        <v>32</v>
      </c>
      <c r="I666">
        <f t="array" ref="I666">MIN(IFERROR(FIND(IstNumbers,A666),""))</f>
        <v>21</v>
      </c>
      <c r="J666" s="1" t="str">
        <f>IF([first '# in title]&lt;[pos kw in title],MID([title],[pos kw in title]-6,6),#N/A)</f>
        <v xml:space="preserve">C (24 </v>
      </c>
      <c r="K666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666" s="1">
        <f>IFERROR(FIND("kW",[desc]),0)</f>
        <v>0</v>
      </c>
      <c r="M666">
        <f t="array" ref="M666">MIN(IFERROR(FIND(IstNumbers,E666),""))</f>
        <v>0</v>
      </c>
      <c r="N666" s="1" t="b">
        <f>IF([first '# in desc]&lt;[pos kw in desc],MID([desc],[pos kw in desc]-7,7))</f>
        <v>0</v>
      </c>
      <c r="O6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66" s="1" t="str">
        <f>TRIM(IF([first '# in desc]&lt;[pos kw in desc],MID([desc],[pos kw in desc]-6,6),FALSE))</f>
        <v>FALSCH</v>
      </c>
      <c r="Q666" s="1">
        <f>IF(LEN([manuell])=0,IFERROR([kw fine in title]*1,IFERROR(SUMPRODUCT(COUNTIF(IsDigits,MID([kw in desc],ROW($A$1:$A$150),1)))=LEN([kw in desc]),#N/A)),[manuell])</f>
        <v>24</v>
      </c>
      <c r="R666" s="1" t="e">
        <f>IF([pos kw in title]&gt;0,MID(J666,#REF!,4),IF([first '# in title]&gt;0,MID([title],[first '# in title],3),IF([first '# in title]&gt;0,MID([desc],#REF!,3),VLOOKUP([productid],$G$2:$R$1386,8))))</f>
        <v>#REF!</v>
      </c>
      <c r="S666" s="1" t="str">
        <f>IF([kw in desc]=[kw rough in title],[kw in desc]*1,IFERROR(LEFT([kw_dirty],3)*1,IFERROR(LEFT([kw_dirty],2)*1,"n.a.")))</f>
        <v>n.a.</v>
      </c>
      <c r="T666" s="1"/>
      <c r="U666" s="1">
        <f>VLOOKUP(Tabelle1[[#This Row],[productid]],Tabelle2[#All],2,FALSE)</f>
        <v>24</v>
      </c>
    </row>
    <row r="667" spans="1:21" hidden="1">
      <c r="A667" t="s">
        <v>1143</v>
      </c>
      <c r="B667">
        <v>4625.83</v>
      </c>
      <c r="C667">
        <v>297223</v>
      </c>
      <c r="D667" t="s">
        <v>1208</v>
      </c>
      <c r="E667" t="s">
        <v>1209</v>
      </c>
      <c r="F667">
        <v>18406</v>
      </c>
      <c r="G667">
        <v>1262329</v>
      </c>
      <c r="H667">
        <f t="shared" si="10"/>
        <v>0</v>
      </c>
      <c r="I667">
        <f t="array" ref="I667">MIN(IFERROR(FIND(IstNumbers,A667),""))</f>
        <v>23</v>
      </c>
      <c r="J667" s="1" t="e">
        <f>IF([first '# in title]&lt;[pos kw in title],MID([title],[pos kw in title]-6,6),#N/A)</f>
        <v>#N/A</v>
      </c>
      <c r="K667" s="1" t="e">
        <f>IFERROR(MID(SUBSTITUTE([kw rough in title],",","."),FIND("(",[kw rough in title])+1,20),SUBSTITUTE(IFERROR(MID([kw rough in title],FIND(" ",[kw rough in title])+1,20),[kw rough in title]),",","."))</f>
        <v>#N/A</v>
      </c>
      <c r="L667" s="1">
        <f>IFERROR(FIND("kW",[desc]),0)</f>
        <v>51</v>
      </c>
      <c r="M667">
        <f t="array" ref="M667">MIN(IFERROR(FIND(IstNumbers,E667),""))</f>
        <v>15</v>
      </c>
      <c r="N667" s="1" t="str">
        <f>IF([first '# in desc]&lt;[pos kw in desc],MID([desc],[pos kw in desc]-7,7))</f>
        <v xml:space="preserve">/40, 8 </v>
      </c>
      <c r="O667" s="1" t="str">
        <f>IFERROR(SUBSTITUTE(MID([kw rough in desc],FIND("(",[kw rough in desc])+1,20),",","."),IFERROR(SUBSTITUTE(TRIM(SUBSTITUTE(SUBSTITUTE(MID([kw rough in desc],FIND(" ",TRIM([kw rough in desc]))+1,20),"""",""),"/","")),",","."),#N/A))</f>
        <v>8</v>
      </c>
      <c r="P667" s="1" t="str">
        <f>TRIM(IF([first '# in desc]&lt;[pos kw in desc],MID([desc],[pos kw in desc]-6,6),FALSE))</f>
        <v>40, 8</v>
      </c>
      <c r="Q667" s="1" t="b">
        <f>IF(LEN([manuell])=0,IFERROR([kw fine in title]*1,IFERROR(SUMPRODUCT(COUNTIF(IsDigits,MID([kw in desc],ROW($A$1:$A$150),1)))=LEN([kw in desc]),#N/A)),[manuell])</f>
        <v>0</v>
      </c>
      <c r="R667" s="1" t="str">
        <f>IF([pos kw in title]&gt;0,MID(J667,#REF!,4),IF([first '# in title]&gt;0,MID([title],[first '# in title],3),IF([first '# in title]&gt;0,MID([desc],#REF!,3),VLOOKUP([productid],$G$2:$R$1386,8))))</f>
        <v>300</v>
      </c>
      <c r="S667" s="1" t="e">
        <f>IF([kw in desc]=[kw rough in title],[kw in desc]*1,IFERROR(LEFT([kw_dirty],3)*1,IFERROR(LEFT([kw_dirty],2)*1,"n.a.")))</f>
        <v>#N/A</v>
      </c>
      <c r="T667" s="1"/>
      <c r="U667" s="1">
        <f>VLOOKUP(Tabelle1[[#This Row],[productid]],Tabelle2[#All],2,FALSE)</f>
        <v>8</v>
      </c>
    </row>
    <row r="668" spans="1:21" hidden="1">
      <c r="A668" t="s">
        <v>10370</v>
      </c>
      <c r="B668">
        <v>1885</v>
      </c>
      <c r="C668">
        <v>9701</v>
      </c>
      <c r="D668" t="s">
        <v>1210</v>
      </c>
      <c r="E668" t="s">
        <v>9</v>
      </c>
      <c r="F668">
        <v>18406</v>
      </c>
      <c r="G668">
        <v>4673719</v>
      </c>
      <c r="H668">
        <f t="shared" si="10"/>
        <v>40</v>
      </c>
      <c r="I668">
        <f t="array" ref="I668">MIN(IFERROR(FIND(IstNumbers,A668),""))</f>
        <v>26</v>
      </c>
      <c r="J668" s="1" t="str">
        <f>IF([first '# in title]&lt;[pos kw in title],MID([title],[pos kw in title]-6,6),#N/A)</f>
        <v xml:space="preserve">(20,6 </v>
      </c>
      <c r="K668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668" s="1">
        <f>IFERROR(FIND("kW",[desc]),0)</f>
        <v>0</v>
      </c>
      <c r="M668">
        <f t="array" ref="M668">MIN(IFERROR(FIND(IstNumbers,E668),""))</f>
        <v>0</v>
      </c>
      <c r="N668" s="1" t="b">
        <f>IF([first '# in desc]&lt;[pos kw in desc],MID([desc],[pos kw in desc]-7,7))</f>
        <v>0</v>
      </c>
      <c r="O6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68" s="1" t="str">
        <f>TRIM(IF([first '# in desc]&lt;[pos kw in desc],MID([desc],[pos kw in desc]-6,6),FALSE))</f>
        <v>FALSCH</v>
      </c>
      <c r="Q668" s="1">
        <f>IF(LEN([manuell])=0,IFERROR([kw fine in title]*1,IFERROR(SUMPRODUCT(COUNTIF(IsDigits,MID([kw in desc],ROW($A$1:$A$150),1)))=LEN([kw in desc]),#N/A)),[manuell])</f>
        <v>20.6</v>
      </c>
      <c r="R668" s="1" t="e">
        <f>IF([pos kw in title]&gt;0,MID(J668,#REF!,4),IF([first '# in title]&gt;0,MID([title],[first '# in title],3),IF([first '# in title]&gt;0,MID([desc],#REF!,3),VLOOKUP([productid],$G$2:$R$1386,8))))</f>
        <v>#REF!</v>
      </c>
      <c r="S668" s="1" t="str">
        <f>IF([kw in desc]=[kw rough in title],[kw in desc]*1,IFERROR(LEFT([kw_dirty],3)*1,IFERROR(LEFT([kw_dirty],2)*1,"n.a.")))</f>
        <v>n.a.</v>
      </c>
      <c r="T668" s="1"/>
      <c r="U668" s="1">
        <f>VLOOKUP(Tabelle1[[#This Row],[productid]],Tabelle2[#All],2,FALSE)</f>
        <v>20.6</v>
      </c>
    </row>
    <row r="669" spans="1:21">
      <c r="A669" t="s">
        <v>549</v>
      </c>
      <c r="B669">
        <v>2398.67</v>
      </c>
      <c r="C669">
        <v>299105</v>
      </c>
      <c r="D669" t="s">
        <v>1211</v>
      </c>
      <c r="E669" t="s">
        <v>1212</v>
      </c>
      <c r="F669">
        <v>18406</v>
      </c>
      <c r="G669">
        <v>2919604</v>
      </c>
      <c r="H669">
        <f t="shared" si="10"/>
        <v>0</v>
      </c>
      <c r="I669">
        <f t="array" ref="I669">MIN(IFERROR(FIND(IstNumbers,A669),""))</f>
        <v>21</v>
      </c>
      <c r="J669" s="1" t="e">
        <f>IF([first '# in title]&lt;[pos kw in title],MID([title],[pos kw in title]-6,6),#N/A)</f>
        <v>#N/A</v>
      </c>
      <c r="K669" s="1" t="e">
        <f>IFERROR(MID(SUBSTITUTE([kw rough in title],",","."),FIND("(",[kw rough in title])+1,20),SUBSTITUTE(IFERROR(MID([kw rough in title],FIND(" ",[kw rough in title])+1,20),[kw rough in title]),",","."))</f>
        <v>#N/A</v>
      </c>
      <c r="L669" s="1">
        <f>IFERROR(FIND("kW",[desc]),0)</f>
        <v>0</v>
      </c>
      <c r="M669">
        <f t="array" ref="M669">MIN(IFERROR(FIND(IstNumbers,E669),""))</f>
        <v>39</v>
      </c>
      <c r="N669" s="1" t="b">
        <f>IF([first '# in desc]&lt;[pos kw in desc],MID([desc],[pos kw in desc]-7,7))</f>
        <v>0</v>
      </c>
      <c r="O6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69" s="1" t="str">
        <f>TRIM(IF([first '# in desc]&lt;[pos kw in desc],MID([desc],[pos kw in desc]-6,6),FALSE))</f>
        <v>FALSCH</v>
      </c>
      <c r="Q669" s="1" t="b">
        <f>IF(LEN([manuell])=0,IFERROR([kw fine in title]*1,IFERROR(SUMPRODUCT(COUNTIF(IsDigits,MID([kw in desc],ROW($A$1:$A$150),1)))=LEN([kw in desc]),#N/A)),[manuell])</f>
        <v>0</v>
      </c>
      <c r="R669" s="1" t="str">
        <f>IF([pos kw in title]&gt;0,MID(J669,#REF!,4),IF([first '# in title]&gt;0,MID([title],[first '# in title],3),IF([first '# in title]&gt;0,MID([desc],#REF!,3),VLOOKUP([productid],$G$2:$R$1386,8))))</f>
        <v>-K</v>
      </c>
      <c r="S669" s="1" t="e">
        <f>IF([kw in desc]=[kw rough in title],[kw in desc]*1,IFERROR(LEFT([kw_dirty],3)*1,IFERROR(LEFT([kw_dirty],2)*1,"n.a.")))</f>
        <v>#N/A</v>
      </c>
      <c r="T669" s="1"/>
      <c r="U669" s="1" t="e">
        <f>VLOOKUP(Tabelle1[[#This Row],[productid]],Tabelle2[#All],2,FALSE)</f>
        <v>#N/A</v>
      </c>
    </row>
    <row r="670" spans="1:21" hidden="1">
      <c r="A670" t="s">
        <v>1146</v>
      </c>
      <c r="B670">
        <v>4070.69</v>
      </c>
      <c r="C670">
        <v>297223</v>
      </c>
      <c r="D670" t="s">
        <v>1213</v>
      </c>
      <c r="E670" t="s">
        <v>1214</v>
      </c>
      <c r="F670">
        <v>18406</v>
      </c>
      <c r="G670">
        <v>1262326</v>
      </c>
      <c r="H670">
        <f t="shared" si="10"/>
        <v>0</v>
      </c>
      <c r="I670">
        <f t="array" ref="I670">MIN(IFERROR(FIND(IstNumbers,A670),""))</f>
        <v>23</v>
      </c>
      <c r="J670" s="1" t="e">
        <f>IF([first '# in title]&lt;[pos kw in title],MID([title],[pos kw in title]-6,6),#N/A)</f>
        <v>#N/A</v>
      </c>
      <c r="K670" s="1" t="e">
        <f>IFERROR(MID(SUBSTITUTE([kw rough in title],",","."),FIND("(",[kw rough in title])+1,20),SUBSTITUTE(IFERROR(MID([kw rough in title],FIND(" ",[kw rough in title])+1,20),[kw rough in title]),",","."))</f>
        <v>#N/A</v>
      </c>
      <c r="L670" s="1">
        <f>IFERROR(FIND("kW",[desc]),0)</f>
        <v>51</v>
      </c>
      <c r="M670">
        <f t="array" ref="M670">MIN(IFERROR(FIND(IstNumbers,E670),""))</f>
        <v>15</v>
      </c>
      <c r="N670" s="1" t="str">
        <f>IF([first '# in desc]&lt;[pos kw in desc],MID([desc],[pos kw in desc]-7,7))</f>
        <v xml:space="preserve">/31, 7 </v>
      </c>
      <c r="O670" s="1" t="str">
        <f>IFERROR(SUBSTITUTE(MID([kw rough in desc],FIND("(",[kw rough in desc])+1,20),",","."),IFERROR(SUBSTITUTE(TRIM(SUBSTITUTE(SUBSTITUTE(MID([kw rough in desc],FIND(" ",TRIM([kw rough in desc]))+1,20),"""",""),"/","")),",","."),#N/A))</f>
        <v>7</v>
      </c>
      <c r="P670" s="1" t="str">
        <f>TRIM(IF([first '# in desc]&lt;[pos kw in desc],MID([desc],[pos kw in desc]-6,6),FALSE))</f>
        <v>31, 7</v>
      </c>
      <c r="Q670" s="1" t="b">
        <f>IF(LEN([manuell])=0,IFERROR([kw fine in title]*1,IFERROR(SUMPRODUCT(COUNTIF(IsDigits,MID([kw in desc],ROW($A$1:$A$150),1)))=LEN([kw in desc]),#N/A)),[manuell])</f>
        <v>0</v>
      </c>
      <c r="R670" s="1" t="str">
        <f>IF([pos kw in title]&gt;0,MID(J670,#REF!,4),IF([first '# in title]&gt;0,MID([title],[first '# in title],3),IF([first '# in title]&gt;0,MID([desc],#REF!,3),VLOOKUP([productid],$G$2:$R$1386,8))))</f>
        <v>300</v>
      </c>
      <c r="S670" s="1" t="e">
        <f>IF([kw in desc]=[kw rough in title],[kw in desc]*1,IFERROR(LEFT([kw_dirty],3)*1,IFERROR(LEFT([kw_dirty],2)*1,"n.a.")))</f>
        <v>#N/A</v>
      </c>
      <c r="T670" s="1"/>
      <c r="U670" s="1">
        <f>VLOOKUP(Tabelle1[[#This Row],[productid]],Tabelle2[#All],2,FALSE)</f>
        <v>35</v>
      </c>
    </row>
    <row r="671" spans="1:21" hidden="1">
      <c r="A671" t="s">
        <v>1062</v>
      </c>
      <c r="B671">
        <v>3055</v>
      </c>
      <c r="C671">
        <v>289859</v>
      </c>
      <c r="D671" t="s">
        <v>1215</v>
      </c>
      <c r="E671" t="s">
        <v>1216</v>
      </c>
      <c r="F671">
        <v>18406</v>
      </c>
      <c r="G671">
        <v>2106152</v>
      </c>
      <c r="H671">
        <f t="shared" si="10"/>
        <v>30</v>
      </c>
      <c r="I671">
        <f t="array" ref="I671">MIN(IFERROR(FIND(IstNumbers,A671),""))</f>
        <v>20</v>
      </c>
      <c r="J671" s="1" t="str">
        <f>IF([first '# in title]&lt;[pos kw in title],MID([title],[pos kw in title]-6,6),#N/A)</f>
        <v xml:space="preserve">F (19 </v>
      </c>
      <c r="K67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71" s="1">
        <f>IFERROR(FIND("kW",[desc]),0)</f>
        <v>45</v>
      </c>
      <c r="M671">
        <f t="array" ref="M671">MIN(IFERROR(FIND(IstNumbers,E671),""))</f>
        <v>24</v>
      </c>
      <c r="N671" s="1" t="str">
        <f>IF([first '# in desc]&lt;[pos kw in desc],MID([desc],[pos kw in desc]-7,7))</f>
        <v xml:space="preserve">me, 19 </v>
      </c>
      <c r="O67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71" s="1" t="str">
        <f>TRIM(IF([first '# in desc]&lt;[pos kw in desc],MID([desc],[pos kw in desc]-6,6),FALSE))</f>
        <v>e, 19</v>
      </c>
      <c r="Q671" s="1">
        <f>IF(LEN([manuell])=0,IFERROR([kw fine in title]*1,IFERROR(SUMPRODUCT(COUNTIF(IsDigits,MID([kw in desc],ROW($A$1:$A$150),1)))=LEN([kw in desc]),#N/A)),[manuell])</f>
        <v>19</v>
      </c>
      <c r="R671" s="1" t="e">
        <f>IF([pos kw in title]&gt;0,MID(J671,#REF!,4),IF([first '# in title]&gt;0,MID([title],[first '# in title],3),IF([first '# in title]&gt;0,MID([desc],#REF!,3),VLOOKUP([productid],$G$2:$R$1386,8))))</f>
        <v>#REF!</v>
      </c>
      <c r="S671" s="1" t="str">
        <f>IF([kw in desc]=[kw rough in title],[kw in desc]*1,IFERROR(LEFT([kw_dirty],3)*1,IFERROR(LEFT([kw_dirty],2)*1,"n.a.")))</f>
        <v>n.a.</v>
      </c>
      <c r="T671" s="1"/>
      <c r="U671" s="1">
        <f>VLOOKUP(Tabelle1[[#This Row],[productid]],Tabelle2[#All],2,FALSE)</f>
        <v>19</v>
      </c>
    </row>
    <row r="672" spans="1:21" hidden="1">
      <c r="A672" t="s">
        <v>1041</v>
      </c>
      <c r="B672">
        <v>2265</v>
      </c>
      <c r="C672">
        <v>289859</v>
      </c>
      <c r="D672" t="s">
        <v>1217</v>
      </c>
      <c r="E672" t="s">
        <v>1218</v>
      </c>
      <c r="F672">
        <v>18406</v>
      </c>
      <c r="G672">
        <v>1064527</v>
      </c>
      <c r="H672">
        <f t="shared" si="10"/>
        <v>0</v>
      </c>
      <c r="I672">
        <f t="array" ref="I672">MIN(IFERROR(FIND(IstNumbers,A672),""))</f>
        <v>20</v>
      </c>
      <c r="J672" s="1" t="e">
        <f>IF([first '# in title]&lt;[pos kw in title],MID([title],[pos kw in title]-6,6),#N/A)</f>
        <v>#N/A</v>
      </c>
      <c r="K672" s="1" t="e">
        <f>IFERROR(MID(SUBSTITUTE([kw rough in title],",","."),FIND("(",[kw rough in title])+1,20),SUBSTITUTE(IFERROR(MID([kw rough in title],FIND(" ",[kw rough in title])+1,20),[kw rough in title]),",","."))</f>
        <v>#N/A</v>
      </c>
      <c r="L672" s="1">
        <f>IFERROR(FIND("kW",[desc]),0)</f>
        <v>57</v>
      </c>
      <c r="M672">
        <f t="array" ref="M672">MIN(IFERROR(FIND(IstNumbers,E672),""))</f>
        <v>24</v>
      </c>
      <c r="N672" s="1" t="str">
        <f>IF([first '# in desc]&lt;[pos kw in desc],MID([desc],[pos kw in desc]-7,7))</f>
        <v xml:space="preserve">me, 19 </v>
      </c>
      <c r="O67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72" s="1" t="str">
        <f>TRIM(IF([first '# in desc]&lt;[pos kw in desc],MID([desc],[pos kw in desc]-6,6),FALSE))</f>
        <v>e, 19</v>
      </c>
      <c r="Q672" s="1" t="b">
        <f>IF(LEN([manuell])=0,IFERROR([kw fine in title]*1,IFERROR(SUMPRODUCT(COUNTIF(IsDigits,MID([kw in desc],ROW($A$1:$A$150),1)))=LEN([kw in desc]),#N/A)),[manuell])</f>
        <v>0</v>
      </c>
      <c r="R672" s="1" t="str">
        <f>IF([pos kw in title]&gt;0,MID(J672,#REF!,4),IF([first '# in title]&gt;0,MID([title],[first '# in title],3),IF([first '# in title]&gt;0,MID([desc],#REF!,3),VLOOKUP([productid],$G$2:$R$1386,8))))</f>
        <v>200</v>
      </c>
      <c r="S672" s="1" t="e">
        <f>IF([kw in desc]=[kw rough in title],[kw in desc]*1,IFERROR(LEFT([kw_dirty],3)*1,IFERROR(LEFT([kw_dirty],2)*1,"n.a.")))</f>
        <v>#N/A</v>
      </c>
      <c r="T672" s="1"/>
      <c r="U672" s="1">
        <f>VLOOKUP(Tabelle1[[#This Row],[productid]],Tabelle2[#All],2,FALSE)</f>
        <v>19</v>
      </c>
    </row>
    <row r="673" spans="1:21">
      <c r="A673" t="s">
        <v>1083</v>
      </c>
      <c r="B673">
        <v>2315.1799999999998</v>
      </c>
      <c r="C673">
        <v>299105</v>
      </c>
      <c r="D673" t="s">
        <v>1219</v>
      </c>
      <c r="E673" t="s">
        <v>898</v>
      </c>
      <c r="F673">
        <v>18406</v>
      </c>
      <c r="G673">
        <v>3093312</v>
      </c>
      <c r="H673">
        <f t="shared" si="10"/>
        <v>0</v>
      </c>
      <c r="I673">
        <f t="array" ref="I673">MIN(IFERROR(FIND(IstNumbers,A673),""))</f>
        <v>0</v>
      </c>
      <c r="J673" s="1" t="e">
        <f>IF([first '# in title]&lt;[pos kw in title],MID([title],[pos kw in title]-6,6),#N/A)</f>
        <v>#N/A</v>
      </c>
      <c r="K673" s="1" t="e">
        <f>IFERROR(MID(SUBSTITUTE([kw rough in title],",","."),FIND("(",[kw rough in title])+1,20),SUBSTITUTE(IFERROR(MID([kw rough in title],FIND(" ",[kw rough in title])+1,20),[kw rough in title]),",","."))</f>
        <v>#N/A</v>
      </c>
      <c r="L673" s="1">
        <f>IFERROR(FIND("kW",[desc]),0)</f>
        <v>0</v>
      </c>
      <c r="M673">
        <f t="array" ref="M673">MIN(IFERROR(FIND(IstNumbers,E673),""))</f>
        <v>21</v>
      </c>
      <c r="N673" s="1" t="b">
        <f>IF([first '# in desc]&lt;[pos kw in desc],MID([desc],[pos kw in desc]-7,7))</f>
        <v>0</v>
      </c>
      <c r="O6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73" s="1" t="str">
        <f>TRIM(IF([first '# in desc]&lt;[pos kw in desc],MID([desc],[pos kw in desc]-6,6),FALSE))</f>
        <v>FALSCH</v>
      </c>
      <c r="Q673" s="1" t="b">
        <f>IF(LEN([manuell])=0,IFERROR([kw fine in title]*1,IFERROR(SUMPRODUCT(COUNTIF(IsDigits,MID([kw in desc],ROW($A$1:$A$150),1)))=LEN([kw in desc]),#N/A)),[manuell])</f>
        <v>0</v>
      </c>
      <c r="R673" s="1" t="str">
        <f>IF([pos kw in title]&gt;0,MID(J673,#REF!,4),IF([first '# in title]&gt;0,MID([title],[first '# in title],3),IF([first '# in title]&gt;0,MID([desc],#REF!,3),VLOOKUP([productid],$G$2:$R$1386,8))))</f>
        <v xml:space="preserve">me, 35 </v>
      </c>
      <c r="S673" s="1" t="e">
        <f>IF([kw in desc]=[kw rough in title],[kw in desc]*1,IFERROR(LEFT([kw_dirty],3)*1,IFERROR(LEFT([kw_dirty],2)*1,"n.a.")))</f>
        <v>#N/A</v>
      </c>
      <c r="T673" s="1"/>
      <c r="U673" s="1" t="e">
        <f>VLOOKUP(Tabelle1[[#This Row],[productid]],Tabelle2[#All],2,FALSE)</f>
        <v>#N/A</v>
      </c>
    </row>
    <row r="674" spans="1:21" hidden="1">
      <c r="A674" t="s">
        <v>1055</v>
      </c>
      <c r="B674">
        <v>2829.99</v>
      </c>
      <c r="C674">
        <v>276812</v>
      </c>
      <c r="D674" t="s">
        <v>1220</v>
      </c>
      <c r="E674" t="s">
        <v>1221</v>
      </c>
      <c r="F674">
        <v>18406</v>
      </c>
      <c r="G674">
        <v>1098710</v>
      </c>
      <c r="H674">
        <f t="shared" si="10"/>
        <v>30</v>
      </c>
      <c r="I674">
        <f t="array" ref="I674">MIN(IFERROR(FIND(IstNumbers,A674),""))</f>
        <v>20</v>
      </c>
      <c r="J674" s="1" t="str">
        <f>IF([first '# in title]&lt;[pos kw in title],MID([title],[pos kw in title]-6,6),#N/A)</f>
        <v xml:space="preserve">W (35 </v>
      </c>
      <c r="K674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74" s="1">
        <f>IFERROR(FIND("kW",[desc]),0)</f>
        <v>70</v>
      </c>
      <c r="M674">
        <f t="array" ref="M674">MIN(IFERROR(FIND(IstNumbers,E674),""))</f>
        <v>24</v>
      </c>
      <c r="N674" s="1" t="str">
        <f>IF([first '# in desc]&lt;[pos kw in desc],MID([desc],[pos kw in desc]-7,7))</f>
        <v xml:space="preserve">- 35,0 </v>
      </c>
      <c r="O674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674" s="1" t="str">
        <f>TRIM(IF([first '# in desc]&lt;[pos kw in desc],MID([desc],[pos kw in desc]-6,6),FALSE))</f>
        <v>35,0</v>
      </c>
      <c r="Q674" s="1">
        <f>IF(LEN([manuell])=0,IFERROR([kw fine in title]*1,IFERROR(SUMPRODUCT(COUNTIF(IsDigits,MID([kw in desc],ROW($A$1:$A$150),1)))=LEN([kw in desc]),#N/A)),[manuell])</f>
        <v>35</v>
      </c>
      <c r="R674" s="1" t="e">
        <f>IF([pos kw in title]&gt;0,MID(J674,#REF!,4),IF([first '# in title]&gt;0,MID([title],[first '# in title],3),IF([first '# in title]&gt;0,MID([desc],#REF!,3),VLOOKUP([productid],$G$2:$R$1386,8))))</f>
        <v>#REF!</v>
      </c>
      <c r="S674" s="1" t="str">
        <f>IF([kw in desc]=[kw rough in title],[kw in desc]*1,IFERROR(LEFT([kw_dirty],3)*1,IFERROR(LEFT([kw_dirty],2)*1,"n.a.")))</f>
        <v>n.a.</v>
      </c>
      <c r="T674" s="1"/>
      <c r="U674" s="1">
        <f>VLOOKUP(Tabelle1[[#This Row],[productid]],Tabelle2[#All],2,FALSE)</f>
        <v>35</v>
      </c>
    </row>
    <row r="675" spans="1:21" hidden="1">
      <c r="A675" t="s">
        <v>1058</v>
      </c>
      <c r="B675">
        <v>2041.73</v>
      </c>
      <c r="C675">
        <v>293331</v>
      </c>
      <c r="D675" t="s">
        <v>1222</v>
      </c>
      <c r="E675" t="s">
        <v>1223</v>
      </c>
      <c r="F675">
        <v>18406</v>
      </c>
      <c r="G675">
        <v>3664000</v>
      </c>
      <c r="H675">
        <f t="shared" si="10"/>
        <v>30</v>
      </c>
      <c r="I675">
        <f t="array" ref="I675">MIN(IFERROR(FIND(IstNumbers,A675),""))</f>
        <v>20</v>
      </c>
      <c r="J675" s="1" t="str">
        <f>IF([first '# in title]&lt;[pos kw in title],MID([title],[pos kw in title]-6,6),#N/A)</f>
        <v xml:space="preserve">W (13 </v>
      </c>
      <c r="K675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75" s="1">
        <f>IFERROR(FIND("kW",[desc]),0)</f>
        <v>62</v>
      </c>
      <c r="M675">
        <f t="array" ref="M675">MIN(IFERROR(FIND(IstNumbers,E675),""))</f>
        <v>44</v>
      </c>
      <c r="N675" s="1" t="str">
        <f>IF([first '# in desc]&lt;[pos kw in desc],MID([desc],[pos kw in desc]-7,7))</f>
        <v xml:space="preserve">0-W 13 </v>
      </c>
      <c r="O675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675" s="1" t="str">
        <f>TRIM(IF([first '# in desc]&lt;[pos kw in desc],MID([desc],[pos kw in desc]-6,6),FALSE))</f>
        <v>-W 13</v>
      </c>
      <c r="Q675" s="1">
        <f>IF(LEN([manuell])=0,IFERROR([kw fine in title]*1,IFERROR(SUMPRODUCT(COUNTIF(IsDigits,MID([kw in desc],ROW($A$1:$A$150),1)))=LEN([kw in desc]),#N/A)),[manuell])</f>
        <v>13</v>
      </c>
      <c r="R675" s="1" t="e">
        <f>IF([pos kw in title]&gt;0,MID(J675,#REF!,4),IF([first '# in title]&gt;0,MID([title],[first '# in title],3),IF([first '# in title]&gt;0,MID([desc],#REF!,3),VLOOKUP([productid],$G$2:$R$1386,8))))</f>
        <v>#REF!</v>
      </c>
      <c r="S675" s="1" t="str">
        <f>IF([kw in desc]=[kw rough in title],[kw in desc]*1,IFERROR(LEFT([kw_dirty],3)*1,IFERROR(LEFT([kw_dirty],2)*1,"n.a.")))</f>
        <v>n.a.</v>
      </c>
      <c r="T675" s="1"/>
      <c r="U675" s="1">
        <f>VLOOKUP(Tabelle1[[#This Row],[productid]],Tabelle2[#All],2,FALSE)</f>
        <v>13</v>
      </c>
    </row>
    <row r="676" spans="1:21" hidden="1">
      <c r="A676" t="s">
        <v>1124</v>
      </c>
      <c r="B676">
        <v>2888</v>
      </c>
      <c r="C676">
        <v>9701</v>
      </c>
      <c r="D676" t="s">
        <v>1224</v>
      </c>
      <c r="E676" t="s">
        <v>9</v>
      </c>
      <c r="F676">
        <v>18406</v>
      </c>
      <c r="G676">
        <v>1223701</v>
      </c>
      <c r="H676">
        <f t="shared" si="10"/>
        <v>30</v>
      </c>
      <c r="I676">
        <f t="array" ref="I676">MIN(IFERROR(FIND(IstNumbers,A676),""))</f>
        <v>20</v>
      </c>
      <c r="J676" s="1" t="str">
        <f>IF([first '# in title]&lt;[pos kw in title],MID([title],[pos kw in title]-6,6),#N/A)</f>
        <v xml:space="preserve">W (19 </v>
      </c>
      <c r="K67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76" s="1">
        <f>IFERROR(FIND("kW",[desc]),0)</f>
        <v>0</v>
      </c>
      <c r="M676">
        <f t="array" ref="M676">MIN(IFERROR(FIND(IstNumbers,E676),""))</f>
        <v>0</v>
      </c>
      <c r="N676" s="1" t="b">
        <f>IF([first '# in desc]&lt;[pos kw in desc],MID([desc],[pos kw in desc]-7,7))</f>
        <v>0</v>
      </c>
      <c r="O6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76" s="1" t="str">
        <f>TRIM(IF([first '# in desc]&lt;[pos kw in desc],MID([desc],[pos kw in desc]-6,6),FALSE))</f>
        <v>FALSCH</v>
      </c>
      <c r="Q676" s="1">
        <f>IF(LEN([manuell])=0,IFERROR([kw fine in title]*1,IFERROR(SUMPRODUCT(COUNTIF(IsDigits,MID([kw in desc],ROW($A$1:$A$150),1)))=LEN([kw in desc]),#N/A)),[manuell])</f>
        <v>19</v>
      </c>
      <c r="R676" s="1" t="e">
        <f>IF([pos kw in title]&gt;0,MID(J676,#REF!,4),IF([first '# in title]&gt;0,MID([title],[first '# in title],3),IF([first '# in title]&gt;0,MID([desc],#REF!,3),VLOOKUP([productid],$G$2:$R$1386,8))))</f>
        <v>#REF!</v>
      </c>
      <c r="S676" s="1" t="str">
        <f>IF([kw in desc]=[kw rough in title],[kw in desc]*1,IFERROR(LEFT([kw_dirty],3)*1,IFERROR(LEFT([kw_dirty],2)*1,"n.a.")))</f>
        <v>n.a.</v>
      </c>
      <c r="T676" s="1"/>
      <c r="U676" s="1">
        <f>VLOOKUP(Tabelle1[[#This Row],[productid]],Tabelle2[#All],2,FALSE)</f>
        <v>19</v>
      </c>
    </row>
    <row r="677" spans="1:21">
      <c r="A677" t="s">
        <v>1180</v>
      </c>
      <c r="B677">
        <v>1500</v>
      </c>
      <c r="C677">
        <v>290106</v>
      </c>
      <c r="D677" t="s">
        <v>1225</v>
      </c>
      <c r="E677" t="s">
        <v>1226</v>
      </c>
      <c r="F677">
        <v>18406</v>
      </c>
      <c r="G677">
        <v>2467631</v>
      </c>
      <c r="H677">
        <f t="shared" si="10"/>
        <v>0</v>
      </c>
      <c r="I677">
        <f t="array" ref="I677">MIN(IFERROR(FIND(IstNumbers,A677),""))</f>
        <v>24</v>
      </c>
      <c r="J677" s="1" t="e">
        <f>IF([first '# in title]&lt;[pos kw in title],MID([title],[pos kw in title]-6,6),#N/A)</f>
        <v>#N/A</v>
      </c>
      <c r="K677" s="1" t="e">
        <f>IFERROR(MID(SUBSTITUTE([kw rough in title],",","."),FIND("(",[kw rough in title])+1,20),SUBSTITUTE(IFERROR(MID([kw rough in title],FIND(" ",[kw rough in title])+1,20),[kw rough in title]),",","."))</f>
        <v>#N/A</v>
      </c>
      <c r="L677" s="1">
        <f>IFERROR(FIND("kW",[desc]),0)</f>
        <v>0</v>
      </c>
      <c r="M677">
        <f t="array" ref="M677">MIN(IFERROR(FIND(IstNumbers,E677),""))</f>
        <v>29</v>
      </c>
      <c r="N677" s="1" t="b">
        <f>IF([first '# in desc]&lt;[pos kw in desc],MID([desc],[pos kw in desc]-7,7))</f>
        <v>0</v>
      </c>
      <c r="O6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77" s="1" t="str">
        <f>TRIM(IF([first '# in desc]&lt;[pos kw in desc],MID([desc],[pos kw in desc]-6,6),FALSE))</f>
        <v>FALSCH</v>
      </c>
      <c r="Q677" s="1" t="b">
        <f>IF(LEN([manuell])=0,IFERROR([kw fine in title]*1,IFERROR(SUMPRODUCT(COUNTIF(IsDigits,MID([kw in desc],ROW($A$1:$A$150),1)))=LEN([kw in desc]),#N/A)),[manuell])</f>
        <v>0</v>
      </c>
      <c r="R677" s="1" t="str">
        <f>IF([pos kw in title]&gt;0,MID(J677,#REF!,4),IF([first '# in title]&gt;0,MID([title],[first '# in title],3),IF([first '# in title]&gt;0,MID([desc],#REF!,3),VLOOKUP([productid],$G$2:$R$1386,8))))</f>
        <v>172</v>
      </c>
      <c r="S677" s="1" t="e">
        <f>IF([kw in desc]=[kw rough in title],[kw in desc]*1,IFERROR(LEFT([kw_dirty],3)*1,IFERROR(LEFT([kw_dirty],2)*1,"n.a.")))</f>
        <v>#N/A</v>
      </c>
      <c r="T677" s="1"/>
      <c r="U677" s="1">
        <f>VLOOKUP(Tabelle1[[#This Row],[productid]],Tabelle2[#All],2,FALSE)</f>
        <v>20</v>
      </c>
    </row>
    <row r="678" spans="1:21">
      <c r="A678" t="s">
        <v>1127</v>
      </c>
      <c r="B678">
        <v>3555</v>
      </c>
      <c r="C678">
        <v>223861</v>
      </c>
      <c r="D678" t="s">
        <v>1227</v>
      </c>
      <c r="E678" t="s">
        <v>1228</v>
      </c>
      <c r="F678">
        <v>18406</v>
      </c>
      <c r="G678">
        <v>2498912</v>
      </c>
      <c r="H678">
        <f t="shared" si="10"/>
        <v>0</v>
      </c>
      <c r="I678">
        <f t="array" ref="I678">MIN(IFERROR(FIND(IstNumbers,A678),""))</f>
        <v>29</v>
      </c>
      <c r="J678" s="1" t="e">
        <f>IF([first '# in title]&lt;[pos kw in title],MID([title],[pos kw in title]-6,6),#N/A)</f>
        <v>#N/A</v>
      </c>
      <c r="K678" s="1" t="e">
        <f>IFERROR(MID(SUBSTITUTE([kw rough in title],",","."),FIND("(",[kw rough in title])+1,20),SUBSTITUTE(IFERROR(MID([kw rough in title],FIND(" ",[kw rough in title])+1,20),[kw rough in title]),",","."))</f>
        <v>#N/A</v>
      </c>
      <c r="L678" s="1">
        <f>IFERROR(FIND("kW",[desc]),0)</f>
        <v>0</v>
      </c>
      <c r="M678">
        <f t="array" ref="M678">MIN(IFERROR(FIND(IstNumbers,E678),""))</f>
        <v>15</v>
      </c>
      <c r="N678" s="1" t="b">
        <f>IF([first '# in desc]&lt;[pos kw in desc],MID([desc],[pos kw in desc]-7,7))</f>
        <v>0</v>
      </c>
      <c r="O6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78" s="1" t="str">
        <f>TRIM(IF([first '# in desc]&lt;[pos kw in desc],MID([desc],[pos kw in desc]-6,6),FALSE))</f>
        <v>FALSCH</v>
      </c>
      <c r="Q678" s="1" t="b">
        <f>IF(LEN([manuell])=0,IFERROR([kw fine in title]*1,IFERROR(SUMPRODUCT(COUNTIF(IsDigits,MID([kw in desc],ROW($A$1:$A$150),1)))=LEN([kw in desc]),#N/A)),[manuell])</f>
        <v>0</v>
      </c>
      <c r="R678" s="1" t="str">
        <f>IF([pos kw in title]&gt;0,MID(J678,#REF!,4),IF([first '# in title]&gt;0,MID([title],[first '# in title],3),IF([first '# in title]&gt;0,MID([desc],#REF!,3),VLOOKUP([productid],$G$2:$R$1386,8))))</f>
        <v>206</v>
      </c>
      <c r="S678" s="1" t="e">
        <f>IF([kw in desc]=[kw rough in title],[kw in desc]*1,IFERROR(LEFT([kw_dirty],3)*1,IFERROR(LEFT([kw_dirty],2)*1,"n.a.")))</f>
        <v>#N/A</v>
      </c>
      <c r="T678" s="1"/>
      <c r="U678" s="1" t="e">
        <f>VLOOKUP(Tabelle1[[#This Row],[productid]],Tabelle2[#All],2,FALSE)</f>
        <v>#N/A</v>
      </c>
    </row>
    <row r="679" spans="1:21" hidden="1">
      <c r="A679" t="s">
        <v>1185</v>
      </c>
      <c r="B679">
        <v>1699</v>
      </c>
      <c r="C679">
        <v>223861</v>
      </c>
      <c r="D679" t="s">
        <v>1229</v>
      </c>
      <c r="E679" t="s">
        <v>1230</v>
      </c>
      <c r="F679">
        <v>18406</v>
      </c>
      <c r="G679">
        <v>3913640</v>
      </c>
      <c r="H679">
        <f t="shared" si="10"/>
        <v>32</v>
      </c>
      <c r="I679">
        <f t="array" ref="I679">MIN(IFERROR(FIND(IstNumbers,A679),""))</f>
        <v>21</v>
      </c>
      <c r="J679" s="1" t="str">
        <f>IF([first '# in title]&lt;[pos kw in title],MID([title],[pos kw in title]-6,6),#N/A)</f>
        <v xml:space="preserve">C (24 </v>
      </c>
      <c r="K679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679" s="1">
        <f>IFERROR(FIND("kW",[desc]),0)</f>
        <v>0</v>
      </c>
      <c r="M679">
        <f t="array" ref="M679">MIN(IFERROR(FIND(IstNumbers,E679),""))</f>
        <v>14</v>
      </c>
      <c r="N679" s="1" t="b">
        <f>IF([first '# in desc]&lt;[pos kw in desc],MID([desc],[pos kw in desc]-7,7))</f>
        <v>0</v>
      </c>
      <c r="O6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79" s="1" t="str">
        <f>TRIM(IF([first '# in desc]&lt;[pos kw in desc],MID([desc],[pos kw in desc]-6,6),FALSE))</f>
        <v>FALSCH</v>
      </c>
      <c r="Q679" s="1">
        <f>IF(LEN([manuell])=0,IFERROR([kw fine in title]*1,IFERROR(SUMPRODUCT(COUNTIF(IsDigits,MID([kw in desc],ROW($A$1:$A$150),1)))=LEN([kw in desc]),#N/A)),[manuell])</f>
        <v>24</v>
      </c>
      <c r="R679" s="1" t="e">
        <f>IF([pos kw in title]&gt;0,MID(J679,#REF!,4),IF([first '# in title]&gt;0,MID([title],[first '# in title],3),IF([first '# in title]&gt;0,MID([desc],#REF!,3),VLOOKUP([productid],$G$2:$R$1386,8))))</f>
        <v>#REF!</v>
      </c>
      <c r="S679" s="1" t="str">
        <f>IF([kw in desc]=[kw rough in title],[kw in desc]*1,IFERROR(LEFT([kw_dirty],3)*1,IFERROR(LEFT([kw_dirty],2)*1,"n.a.")))</f>
        <v>n.a.</v>
      </c>
      <c r="T679" s="1"/>
      <c r="U679" s="1">
        <f>VLOOKUP(Tabelle1[[#This Row],[productid]],Tabelle2[#All],2,FALSE)</f>
        <v>24</v>
      </c>
    </row>
    <row r="680" spans="1:21" hidden="1">
      <c r="A680" t="s">
        <v>1143</v>
      </c>
      <c r="B680">
        <v>4692</v>
      </c>
      <c r="C680">
        <v>223861</v>
      </c>
      <c r="D680" t="s">
        <v>1231</v>
      </c>
      <c r="E680" t="s">
        <v>1232</v>
      </c>
      <c r="F680">
        <v>18406</v>
      </c>
      <c r="G680">
        <v>1262329</v>
      </c>
      <c r="H680">
        <f t="shared" si="10"/>
        <v>0</v>
      </c>
      <c r="I680">
        <f t="array" ref="I680">MIN(IFERROR(FIND(IstNumbers,A680),""))</f>
        <v>23</v>
      </c>
      <c r="J680" s="1" t="e">
        <f>IF([first '# in title]&lt;[pos kw in title],MID([title],[pos kw in title]-6,6),#N/A)</f>
        <v>#N/A</v>
      </c>
      <c r="K680" s="1" t="e">
        <f>IFERROR(MID(SUBSTITUTE([kw rough in title],",","."),FIND("(",[kw rough in title])+1,20),SUBSTITUTE(IFERROR(MID([kw rough in title],FIND(" ",[kw rough in title])+1,20),[kw rough in title]),",","."))</f>
        <v>#N/A</v>
      </c>
      <c r="L680" s="1">
        <f>IFERROR(FIND("kW",[desc]),0)</f>
        <v>65</v>
      </c>
      <c r="M680">
        <f t="array" ref="M680">MIN(IFERROR(FIND(IstNumbers,E680),""))</f>
        <v>28</v>
      </c>
      <c r="N680" s="1" t="str">
        <f>IF([first '# in desc]&lt;[pos kw in desc],MID([desc],[pos kw in desc]-7,7))</f>
        <v xml:space="preserve">/40, 8 </v>
      </c>
      <c r="O6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80" s="1" t="str">
        <f>TRIM(IF([first '# in desc]&lt;[pos kw in desc],MID([desc],[pos kw in desc]-6,6),FALSE))</f>
        <v>40, 8</v>
      </c>
      <c r="Q680" s="1">
        <f>IF(LEN([manuell])=0,IFERROR([kw fine in title]*1,IFERROR(SUMPRODUCT(COUNTIF(IsDigits,MID([kw in desc],ROW($A$1:$A$150),1)))=LEN([kw in desc]),#N/A)),[manuell])</f>
        <v>8</v>
      </c>
      <c r="R680" s="1" t="str">
        <f>IF([pos kw in title]&gt;0,MID(J680,#REF!,4),IF([first '# in title]&gt;0,MID([title],[first '# in title],3),IF([first '# in title]&gt;0,MID([desc],#REF!,3),VLOOKUP([productid],$G$2:$R$1386,8))))</f>
        <v>300</v>
      </c>
      <c r="S680" s="1" t="e">
        <f>IF([kw in desc]=[kw rough in title],[kw in desc]*1,IFERROR(LEFT([kw_dirty],3)*1,IFERROR(LEFT([kw_dirty],2)*1,"n.a.")))</f>
        <v>#N/A</v>
      </c>
      <c r="T680" s="1">
        <v>8</v>
      </c>
      <c r="U680" s="1">
        <f>VLOOKUP(Tabelle1[[#This Row],[productid]],Tabelle2[#All],2,FALSE)</f>
        <v>8</v>
      </c>
    </row>
    <row r="681" spans="1:21" hidden="1">
      <c r="A681" t="s">
        <v>10370</v>
      </c>
      <c r="B681">
        <v>1885</v>
      </c>
      <c r="C681">
        <v>223861</v>
      </c>
      <c r="D681" t="s">
        <v>1233</v>
      </c>
      <c r="E681" t="s">
        <v>537</v>
      </c>
      <c r="F681">
        <v>18406</v>
      </c>
      <c r="G681">
        <v>4673719</v>
      </c>
      <c r="H681">
        <f t="shared" si="10"/>
        <v>40</v>
      </c>
      <c r="I681">
        <f t="array" ref="I681">MIN(IFERROR(FIND(IstNumbers,A681),""))</f>
        <v>26</v>
      </c>
      <c r="J681" s="1" t="str">
        <f>IF([first '# in title]&lt;[pos kw in title],MID([title],[pos kw in title]-6,6),#N/A)</f>
        <v xml:space="preserve">(20,6 </v>
      </c>
      <c r="K681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681" s="1">
        <f>IFERROR(FIND("kW",[desc]),0)</f>
        <v>0</v>
      </c>
      <c r="M681">
        <f t="array" ref="M681">MIN(IFERROR(FIND(IstNumbers,E681),""))</f>
        <v>46</v>
      </c>
      <c r="N681" s="1" t="b">
        <f>IF([first '# in desc]&lt;[pos kw in desc],MID([desc],[pos kw in desc]-7,7))</f>
        <v>0</v>
      </c>
      <c r="O6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81" s="1" t="str">
        <f>TRIM(IF([first '# in desc]&lt;[pos kw in desc],MID([desc],[pos kw in desc]-6,6),FALSE))</f>
        <v>FALSCH</v>
      </c>
      <c r="Q681" s="1">
        <f>IF(LEN([manuell])=0,IFERROR([kw fine in title]*1,IFERROR(SUMPRODUCT(COUNTIF(IsDigits,MID([kw in desc],ROW($A$1:$A$150),1)))=LEN([kw in desc]),#N/A)),[manuell])</f>
        <v>20.6</v>
      </c>
      <c r="R681" s="1" t="e">
        <f>IF([pos kw in title]&gt;0,MID(J681,#REF!,4),IF([first '# in title]&gt;0,MID([title],[first '# in title],3),IF([first '# in title]&gt;0,MID([desc],#REF!,3),VLOOKUP([productid],$G$2:$R$1386,8))))</f>
        <v>#REF!</v>
      </c>
      <c r="S681" s="1" t="str">
        <f>IF([kw in desc]=[kw rough in title],[kw in desc]*1,IFERROR(LEFT([kw_dirty],3)*1,IFERROR(LEFT([kw_dirty],2)*1,"n.a.")))</f>
        <v>n.a.</v>
      </c>
      <c r="T681" s="1"/>
      <c r="U681" s="1">
        <f>VLOOKUP(Tabelle1[[#This Row],[productid]],Tabelle2[#All],2,FALSE)</f>
        <v>20.6</v>
      </c>
    </row>
    <row r="682" spans="1:21">
      <c r="A682" t="s">
        <v>549</v>
      </c>
      <c r="B682">
        <v>2398.67</v>
      </c>
      <c r="C682">
        <v>299105</v>
      </c>
      <c r="D682" t="s">
        <v>1234</v>
      </c>
      <c r="E682" t="s">
        <v>1235</v>
      </c>
      <c r="F682">
        <v>18406</v>
      </c>
      <c r="G682">
        <v>2919604</v>
      </c>
      <c r="H682">
        <f t="shared" si="10"/>
        <v>0</v>
      </c>
      <c r="I682">
        <f t="array" ref="I682">MIN(IFERROR(FIND(IstNumbers,A682),""))</f>
        <v>21</v>
      </c>
      <c r="J682" s="1" t="e">
        <f>IF([first '# in title]&lt;[pos kw in title],MID([title],[pos kw in title]-6,6),#N/A)</f>
        <v>#N/A</v>
      </c>
      <c r="K682" s="1" t="e">
        <f>IFERROR(MID(SUBSTITUTE([kw rough in title],",","."),FIND("(",[kw rough in title])+1,20),SUBSTITUTE(IFERROR(MID([kw rough in title],FIND(" ",[kw rough in title])+1,20),[kw rough in title]),",","."))</f>
        <v>#N/A</v>
      </c>
      <c r="L682" s="1">
        <f>IFERROR(FIND("kW",[desc]),0)</f>
        <v>0</v>
      </c>
      <c r="M682">
        <f t="array" ref="M682">MIN(IFERROR(FIND(IstNumbers,E682),""))</f>
        <v>39</v>
      </c>
      <c r="N682" s="1" t="b">
        <f>IF([first '# in desc]&lt;[pos kw in desc],MID([desc],[pos kw in desc]-7,7))</f>
        <v>0</v>
      </c>
      <c r="O6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82" s="1" t="str">
        <f>TRIM(IF([first '# in desc]&lt;[pos kw in desc],MID([desc],[pos kw in desc]-6,6),FALSE))</f>
        <v>FALSCH</v>
      </c>
      <c r="Q682" s="1" t="b">
        <f>IF(LEN([manuell])=0,IFERROR([kw fine in title]*1,IFERROR(SUMPRODUCT(COUNTIF(IsDigits,MID([kw in desc],ROW($A$1:$A$150),1)))=LEN([kw in desc]),#N/A)),[manuell])</f>
        <v>0</v>
      </c>
      <c r="R682" s="1" t="str">
        <f>IF([pos kw in title]&gt;0,MID(J682,#REF!,4),IF([first '# in title]&gt;0,MID([title],[first '# in title],3),IF([first '# in title]&gt;0,MID([desc],#REF!,3),VLOOKUP([productid],$G$2:$R$1386,8))))</f>
        <v>-K</v>
      </c>
      <c r="S682" s="1" t="e">
        <f>IF([kw in desc]=[kw rough in title],[kw in desc]*1,IFERROR(LEFT([kw_dirty],3)*1,IFERROR(LEFT([kw_dirty],2)*1,"n.a.")))</f>
        <v>#N/A</v>
      </c>
      <c r="T682" s="1"/>
      <c r="U682" s="1" t="e">
        <f>VLOOKUP(Tabelle1[[#This Row],[productid]],Tabelle2[#All],2,FALSE)</f>
        <v>#N/A</v>
      </c>
    </row>
    <row r="683" spans="1:21" hidden="1">
      <c r="A683" t="s">
        <v>1146</v>
      </c>
      <c r="B683">
        <v>4129</v>
      </c>
      <c r="C683">
        <v>223861</v>
      </c>
      <c r="D683" t="s">
        <v>1236</v>
      </c>
      <c r="E683" t="s">
        <v>1237</v>
      </c>
      <c r="F683">
        <v>18406</v>
      </c>
      <c r="G683">
        <v>1262326</v>
      </c>
      <c r="H683">
        <f t="shared" si="10"/>
        <v>0</v>
      </c>
      <c r="I683">
        <f t="array" ref="I683">MIN(IFERROR(FIND(IstNumbers,A683),""))</f>
        <v>23</v>
      </c>
      <c r="J683" s="1" t="e">
        <f>IF([first '# in title]&lt;[pos kw in title],MID([title],[pos kw in title]-6,6),#N/A)</f>
        <v>#N/A</v>
      </c>
      <c r="K683" s="1" t="e">
        <f>IFERROR(MID(SUBSTITUTE([kw rough in title],",","."),FIND("(",[kw rough in title])+1,20),SUBSTITUTE(IFERROR(MID([kw rough in title],FIND(" ",[kw rough in title])+1,20),[kw rough in title]),",","."))</f>
        <v>#N/A</v>
      </c>
      <c r="L683" s="1">
        <f>IFERROR(FIND("kW",[desc]),0)</f>
        <v>68</v>
      </c>
      <c r="M683">
        <f t="array" ref="M683">MIN(IFERROR(FIND(IstNumbers,E683),""))</f>
        <v>56</v>
      </c>
      <c r="N683" s="1" t="str">
        <f>IF([first '# in desc]&lt;[pos kw in desc],MID([desc],[pos kw in desc]-7,7))</f>
        <v xml:space="preserve">5 / 31 </v>
      </c>
      <c r="O683" s="1" t="str">
        <f>IFERROR(SUBSTITUTE(MID([kw rough in desc],FIND("(",[kw rough in desc])+1,20),",","."),IFERROR(SUBSTITUTE(TRIM(SUBSTITUTE(SUBSTITUTE(MID([kw rough in desc],FIND(" ",TRIM([kw rough in desc]))+1,20),"""",""),"/","")),",","."),#N/A))</f>
        <v>31</v>
      </c>
      <c r="P683" s="1" t="str">
        <f>TRIM(IF([first '# in desc]&lt;[pos kw in desc],MID([desc],[pos kw in desc]-6,6),FALSE))</f>
        <v>/ 31</v>
      </c>
      <c r="Q683" s="1" t="b">
        <f>IF(LEN([manuell])=0,IFERROR([kw fine in title]*1,IFERROR(SUMPRODUCT(COUNTIF(IsDigits,MID([kw in desc],ROW($A$1:$A$150),1)))=LEN([kw in desc]),#N/A)),[manuell])</f>
        <v>0</v>
      </c>
      <c r="R683" s="1" t="str">
        <f>IF([pos kw in title]&gt;0,MID(J683,#REF!,4),IF([first '# in title]&gt;0,MID([title],[first '# in title],3),IF([first '# in title]&gt;0,MID([desc],#REF!,3),VLOOKUP([productid],$G$2:$R$1386,8))))</f>
        <v>300</v>
      </c>
      <c r="S683" s="1" t="e">
        <f>IF([kw in desc]=[kw rough in title],[kw in desc]*1,IFERROR(LEFT([kw_dirty],3)*1,IFERROR(LEFT([kw_dirty],2)*1,"n.a.")))</f>
        <v>#N/A</v>
      </c>
      <c r="T683" s="1"/>
      <c r="U683" s="1">
        <f>VLOOKUP(Tabelle1[[#This Row],[productid]],Tabelle2[#All],2,FALSE)</f>
        <v>35</v>
      </c>
    </row>
    <row r="684" spans="1:21" hidden="1">
      <c r="A684" t="s">
        <v>1062</v>
      </c>
      <c r="B684">
        <v>3156.8</v>
      </c>
      <c r="C684">
        <v>294528</v>
      </c>
      <c r="D684" t="s">
        <v>1238</v>
      </c>
      <c r="E684" t="s">
        <v>1239</v>
      </c>
      <c r="F684">
        <v>18406</v>
      </c>
      <c r="G684">
        <v>2106152</v>
      </c>
      <c r="H684">
        <f t="shared" si="10"/>
        <v>30</v>
      </c>
      <c r="I684">
        <f t="array" ref="I684">MIN(IFERROR(FIND(IstNumbers,A684),""))</f>
        <v>20</v>
      </c>
      <c r="J684" s="1" t="str">
        <f>IF([first '# in title]&lt;[pos kw in title],MID([title],[pos kw in title]-6,6),#N/A)</f>
        <v xml:space="preserve">F (19 </v>
      </c>
      <c r="K68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84" s="1">
        <f>IFERROR(FIND("kW",[desc]),0)</f>
        <v>0</v>
      </c>
      <c r="M684">
        <f t="array" ref="M684">MIN(IFERROR(FIND(IstNumbers,E684),""))</f>
        <v>13</v>
      </c>
      <c r="N684" s="1" t="b">
        <f>IF([first '# in desc]&lt;[pos kw in desc],MID([desc],[pos kw in desc]-7,7))</f>
        <v>0</v>
      </c>
      <c r="O6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84" s="1" t="str">
        <f>TRIM(IF([first '# in desc]&lt;[pos kw in desc],MID([desc],[pos kw in desc]-6,6),FALSE))</f>
        <v>FALSCH</v>
      </c>
      <c r="Q684" s="1">
        <f>IF(LEN([manuell])=0,IFERROR([kw fine in title]*1,IFERROR(SUMPRODUCT(COUNTIF(IsDigits,MID([kw in desc],ROW($A$1:$A$150),1)))=LEN([kw in desc]),#N/A)),[manuell])</f>
        <v>19</v>
      </c>
      <c r="R684" s="1" t="e">
        <f>IF([pos kw in title]&gt;0,MID(J684,#REF!,4),IF([first '# in title]&gt;0,MID([title],[first '# in title],3),IF([first '# in title]&gt;0,MID([desc],#REF!,3),VLOOKUP([productid],$G$2:$R$1386,8))))</f>
        <v>#REF!</v>
      </c>
      <c r="S684" s="1" t="str">
        <f>IF([kw in desc]=[kw rough in title],[kw in desc]*1,IFERROR(LEFT([kw_dirty],3)*1,IFERROR(LEFT([kw_dirty],2)*1,"n.a.")))</f>
        <v>n.a.</v>
      </c>
      <c r="T684" s="1"/>
      <c r="U684" s="1">
        <f>VLOOKUP(Tabelle1[[#This Row],[productid]],Tabelle2[#All],2,FALSE)</f>
        <v>19</v>
      </c>
    </row>
    <row r="685" spans="1:21" hidden="1">
      <c r="A685" t="s">
        <v>1041</v>
      </c>
      <c r="B685">
        <v>2265</v>
      </c>
      <c r="C685">
        <v>289859</v>
      </c>
      <c r="D685" t="s">
        <v>1240</v>
      </c>
      <c r="E685" t="s">
        <v>1241</v>
      </c>
      <c r="F685">
        <v>18406</v>
      </c>
      <c r="G685">
        <v>1064527</v>
      </c>
      <c r="H685">
        <f t="shared" si="10"/>
        <v>0</v>
      </c>
      <c r="I685">
        <f t="array" ref="I685">MIN(IFERROR(FIND(IstNumbers,A685),""))</f>
        <v>20</v>
      </c>
      <c r="J685" s="1" t="e">
        <f>IF([first '# in title]&lt;[pos kw in title],MID([title],[pos kw in title]-6,6),#N/A)</f>
        <v>#N/A</v>
      </c>
      <c r="K685" s="1" t="e">
        <f>IFERROR(MID(SUBSTITUTE([kw rough in title],",","."),FIND("(",[kw rough in title])+1,20),SUBSTITUTE(IFERROR(MID([kw rough in title],FIND(" ",[kw rough in title])+1,20),[kw rough in title]),",","."))</f>
        <v>#N/A</v>
      </c>
      <c r="L685" s="1">
        <f>IFERROR(FIND("kW",[desc]),0)</f>
        <v>57</v>
      </c>
      <c r="M685">
        <f t="array" ref="M685">MIN(IFERROR(FIND(IstNumbers,E685),""))</f>
        <v>24</v>
      </c>
      <c r="N685" s="1" t="str">
        <f>IF([first '# in desc]&lt;[pos kw in desc],MID([desc],[pos kw in desc]-7,7))</f>
        <v xml:space="preserve">me, 19 </v>
      </c>
      <c r="O68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85" s="1" t="str">
        <f>TRIM(IF([first '# in desc]&lt;[pos kw in desc],MID([desc],[pos kw in desc]-6,6),FALSE))</f>
        <v>e, 19</v>
      </c>
      <c r="Q685" s="1" t="b">
        <f>IF(LEN([manuell])=0,IFERROR([kw fine in title]*1,IFERROR(SUMPRODUCT(COUNTIF(IsDigits,MID([kw in desc],ROW($A$1:$A$150),1)))=LEN([kw in desc]),#N/A)),[manuell])</f>
        <v>0</v>
      </c>
      <c r="R685" s="1" t="str">
        <f>IF([pos kw in title]&gt;0,MID(J685,#REF!,4),IF([first '# in title]&gt;0,MID([title],[first '# in title],3),IF([first '# in title]&gt;0,MID([desc],#REF!,3),VLOOKUP([productid],$G$2:$R$1386,8))))</f>
        <v>200</v>
      </c>
      <c r="S685" s="1" t="e">
        <f>IF([kw in desc]=[kw rough in title],[kw in desc]*1,IFERROR(LEFT([kw_dirty],3)*1,IFERROR(LEFT([kw_dirty],2)*1,"n.a.")))</f>
        <v>#N/A</v>
      </c>
      <c r="T685" s="1"/>
      <c r="U685" s="1">
        <f>VLOOKUP(Tabelle1[[#This Row],[productid]],Tabelle2[#All],2,FALSE)</f>
        <v>19</v>
      </c>
    </row>
    <row r="686" spans="1:21">
      <c r="A686" t="s">
        <v>1083</v>
      </c>
      <c r="B686">
        <v>2315.1799999999998</v>
      </c>
      <c r="C686">
        <v>299105</v>
      </c>
      <c r="D686" t="s">
        <v>1242</v>
      </c>
      <c r="E686" t="s">
        <v>919</v>
      </c>
      <c r="F686">
        <v>18406</v>
      </c>
      <c r="G686">
        <v>3093312</v>
      </c>
      <c r="H686">
        <f t="shared" si="10"/>
        <v>0</v>
      </c>
      <c r="I686">
        <f t="array" ref="I686">MIN(IFERROR(FIND(IstNumbers,A686),""))</f>
        <v>0</v>
      </c>
      <c r="J686" s="1" t="e">
        <f>IF([first '# in title]&lt;[pos kw in title],MID([title],[pos kw in title]-6,6),#N/A)</f>
        <v>#N/A</v>
      </c>
      <c r="K686" s="1" t="e">
        <f>IFERROR(MID(SUBSTITUTE([kw rough in title],",","."),FIND("(",[kw rough in title])+1,20),SUBSTITUTE(IFERROR(MID([kw rough in title],FIND(" ",[kw rough in title])+1,20),[kw rough in title]),",","."))</f>
        <v>#N/A</v>
      </c>
      <c r="L686" s="1">
        <f>IFERROR(FIND("kW",[desc]),0)</f>
        <v>0</v>
      </c>
      <c r="M686">
        <f t="array" ref="M686">MIN(IFERROR(FIND(IstNumbers,E686),""))</f>
        <v>21</v>
      </c>
      <c r="N686" s="1" t="b">
        <f>IF([first '# in desc]&lt;[pos kw in desc],MID([desc],[pos kw in desc]-7,7))</f>
        <v>0</v>
      </c>
      <c r="O6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86" s="1" t="str">
        <f>TRIM(IF([first '# in desc]&lt;[pos kw in desc],MID([desc],[pos kw in desc]-6,6),FALSE))</f>
        <v>FALSCH</v>
      </c>
      <c r="Q686" s="1" t="b">
        <f>IF(LEN([manuell])=0,IFERROR([kw fine in title]*1,IFERROR(SUMPRODUCT(COUNTIF(IsDigits,MID([kw in desc],ROW($A$1:$A$150),1)))=LEN([kw in desc]),#N/A)),[manuell])</f>
        <v>0</v>
      </c>
      <c r="R686" s="1" t="str">
        <f>IF([pos kw in title]&gt;0,MID(J686,#REF!,4),IF([first '# in title]&gt;0,MID([title],[first '# in title],3),IF([first '# in title]&gt;0,MID([desc],#REF!,3),VLOOKUP([productid],$G$2:$R$1386,8))))</f>
        <v xml:space="preserve">me, 35 </v>
      </c>
      <c r="S686" s="1" t="e">
        <f>IF([kw in desc]=[kw rough in title],[kw in desc]*1,IFERROR(LEFT([kw_dirty],3)*1,IFERROR(LEFT([kw_dirty],2)*1,"n.a.")))</f>
        <v>#N/A</v>
      </c>
      <c r="T686" s="1"/>
      <c r="U686" s="1" t="e">
        <f>VLOOKUP(Tabelle1[[#This Row],[productid]],Tabelle2[#All],2,FALSE)</f>
        <v>#N/A</v>
      </c>
    </row>
    <row r="687" spans="1:21" hidden="1">
      <c r="A687" t="s">
        <v>1055</v>
      </c>
      <c r="B687">
        <v>2841</v>
      </c>
      <c r="C687">
        <v>223861</v>
      </c>
      <c r="D687" t="s">
        <v>1243</v>
      </c>
      <c r="E687" t="s">
        <v>1244</v>
      </c>
      <c r="F687">
        <v>18406</v>
      </c>
      <c r="G687">
        <v>1098710</v>
      </c>
      <c r="H687">
        <f t="shared" si="10"/>
        <v>30</v>
      </c>
      <c r="I687">
        <f t="array" ref="I687">MIN(IFERROR(FIND(IstNumbers,A687),""))</f>
        <v>20</v>
      </c>
      <c r="J687" s="1" t="str">
        <f>IF([first '# in title]&lt;[pos kw in title],MID([title],[pos kw in title]-6,6),#N/A)</f>
        <v xml:space="preserve">W (35 </v>
      </c>
      <c r="K687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687" s="1">
        <f>IFERROR(FIND("kW",[desc]),0)</f>
        <v>33</v>
      </c>
      <c r="M687">
        <f t="array" ref="M687">MIN(IFERROR(FIND(IstNumbers,E687),""))</f>
        <v>24</v>
      </c>
      <c r="N687" s="1" t="str">
        <f>IF([first '# in desc]&lt;[pos kw in desc],MID([desc],[pos kw in desc]-7,7))</f>
        <v xml:space="preserve">0-W 35 </v>
      </c>
      <c r="O687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687" s="1" t="str">
        <f>TRIM(IF([first '# in desc]&lt;[pos kw in desc],MID([desc],[pos kw in desc]-6,6),FALSE))</f>
        <v>-W 35</v>
      </c>
      <c r="Q687" s="1">
        <f>IF(LEN([manuell])=0,IFERROR([kw fine in title]*1,IFERROR(SUMPRODUCT(COUNTIF(IsDigits,MID([kw in desc],ROW($A$1:$A$150),1)))=LEN([kw in desc]),#N/A)),[manuell])</f>
        <v>35</v>
      </c>
      <c r="R687" s="1" t="e">
        <f>IF([pos kw in title]&gt;0,MID(J687,#REF!,4),IF([first '# in title]&gt;0,MID([title],[first '# in title],3),IF([first '# in title]&gt;0,MID([desc],#REF!,3),VLOOKUP([productid],$G$2:$R$1386,8))))</f>
        <v>#REF!</v>
      </c>
      <c r="S687" s="1" t="str">
        <f>IF([kw in desc]=[kw rough in title],[kw in desc]*1,IFERROR(LEFT([kw_dirty],3)*1,IFERROR(LEFT([kw_dirty],2)*1,"n.a.")))</f>
        <v>n.a.</v>
      </c>
      <c r="T687" s="1"/>
      <c r="U687" s="1">
        <f>VLOOKUP(Tabelle1[[#This Row],[productid]],Tabelle2[#All],2,FALSE)</f>
        <v>35</v>
      </c>
    </row>
    <row r="688" spans="1:21" hidden="1">
      <c r="A688" t="s">
        <v>1058</v>
      </c>
      <c r="B688">
        <v>2049</v>
      </c>
      <c r="C688">
        <v>288366</v>
      </c>
      <c r="D688" t="s">
        <v>1245</v>
      </c>
      <c r="E688" t="s">
        <v>1246</v>
      </c>
      <c r="F688">
        <v>18406</v>
      </c>
      <c r="G688">
        <v>3664000</v>
      </c>
      <c r="H688">
        <f t="shared" si="10"/>
        <v>30</v>
      </c>
      <c r="I688">
        <f t="array" ref="I688">MIN(IFERROR(FIND(IstNumbers,A688),""))</f>
        <v>20</v>
      </c>
      <c r="J688" s="1" t="str">
        <f>IF([first '# in title]&lt;[pos kw in title],MID([title],[pos kw in title]-6,6),#N/A)</f>
        <v xml:space="preserve">W (13 </v>
      </c>
      <c r="K688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688" s="1">
        <f>IFERROR(FIND("kW",[desc]),0)</f>
        <v>73</v>
      </c>
      <c r="M688">
        <f t="array" ref="M688">MIN(IFERROR(FIND(IstNumbers,E688),""))</f>
        <v>24</v>
      </c>
      <c r="N688" s="1" t="str">
        <f>IF([first '# in desc]&lt;[pos kw in desc],MID([desc],[pos kw in desc]-7,7))</f>
        <v xml:space="preserve">2 - 13 </v>
      </c>
      <c r="O688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688" s="1" t="str">
        <f>TRIM(IF([first '# in desc]&lt;[pos kw in desc],MID([desc],[pos kw in desc]-6,6),FALSE))</f>
        <v>- 13</v>
      </c>
      <c r="Q688" s="1">
        <f>IF(LEN([manuell])=0,IFERROR([kw fine in title]*1,IFERROR(SUMPRODUCT(COUNTIF(IsDigits,MID([kw in desc],ROW($A$1:$A$150),1)))=LEN([kw in desc]),#N/A)),[manuell])</f>
        <v>13</v>
      </c>
      <c r="R688" s="1" t="e">
        <f>IF([pos kw in title]&gt;0,MID(J688,#REF!,4),IF([first '# in title]&gt;0,MID([title],[first '# in title],3),IF([first '# in title]&gt;0,MID([desc],#REF!,3),VLOOKUP([productid],$G$2:$R$1386,8))))</f>
        <v>#REF!</v>
      </c>
      <c r="S688" s="1" t="str">
        <f>IF([kw in desc]=[kw rough in title],[kw in desc]*1,IFERROR(LEFT([kw_dirty],3)*1,IFERROR(LEFT([kw_dirty],2)*1,"n.a.")))</f>
        <v>n.a.</v>
      </c>
      <c r="T688" s="1"/>
      <c r="U688" s="1">
        <f>VLOOKUP(Tabelle1[[#This Row],[productid]],Tabelle2[#All],2,FALSE)</f>
        <v>13</v>
      </c>
    </row>
    <row r="689" spans="1:21" hidden="1">
      <c r="A689" t="s">
        <v>1124</v>
      </c>
      <c r="B689">
        <v>2888</v>
      </c>
      <c r="C689">
        <v>9701</v>
      </c>
      <c r="D689" t="s">
        <v>1247</v>
      </c>
      <c r="E689" t="s">
        <v>9</v>
      </c>
      <c r="F689">
        <v>18406</v>
      </c>
      <c r="G689">
        <v>1223701</v>
      </c>
      <c r="H689">
        <f t="shared" si="10"/>
        <v>30</v>
      </c>
      <c r="I689">
        <f t="array" ref="I689">MIN(IFERROR(FIND(IstNumbers,A689),""))</f>
        <v>20</v>
      </c>
      <c r="J689" s="1" t="str">
        <f>IF([first '# in title]&lt;[pos kw in title],MID([title],[pos kw in title]-6,6),#N/A)</f>
        <v xml:space="preserve">W (19 </v>
      </c>
      <c r="K68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89" s="1">
        <f>IFERROR(FIND("kW",[desc]),0)</f>
        <v>0</v>
      </c>
      <c r="M689">
        <f t="array" ref="M689">MIN(IFERROR(FIND(IstNumbers,E689),""))</f>
        <v>0</v>
      </c>
      <c r="N689" s="1" t="b">
        <f>IF([first '# in desc]&lt;[pos kw in desc],MID([desc],[pos kw in desc]-7,7))</f>
        <v>0</v>
      </c>
      <c r="O6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89" s="1" t="str">
        <f>TRIM(IF([first '# in desc]&lt;[pos kw in desc],MID([desc],[pos kw in desc]-6,6),FALSE))</f>
        <v>FALSCH</v>
      </c>
      <c r="Q689" s="1">
        <f>IF(LEN([manuell])=0,IFERROR([kw fine in title]*1,IFERROR(SUMPRODUCT(COUNTIF(IsDigits,MID([kw in desc],ROW($A$1:$A$150),1)))=LEN([kw in desc]),#N/A)),[manuell])</f>
        <v>19</v>
      </c>
      <c r="R689" s="1" t="e">
        <f>IF([pos kw in title]&gt;0,MID(J689,#REF!,4),IF([first '# in title]&gt;0,MID([title],[first '# in title],3),IF([first '# in title]&gt;0,MID([desc],#REF!,3),VLOOKUP([productid],$G$2:$R$1386,8))))</f>
        <v>#REF!</v>
      </c>
      <c r="S689" s="1" t="str">
        <f>IF([kw in desc]=[kw rough in title],[kw in desc]*1,IFERROR(LEFT([kw_dirty],3)*1,IFERROR(LEFT([kw_dirty],2)*1,"n.a.")))</f>
        <v>n.a.</v>
      </c>
      <c r="T689" s="1"/>
      <c r="U689" s="1">
        <f>VLOOKUP(Tabelle1[[#This Row],[productid]],Tabelle2[#All],2,FALSE)</f>
        <v>19</v>
      </c>
    </row>
    <row r="690" spans="1:21">
      <c r="A690" t="s">
        <v>1180</v>
      </c>
      <c r="B690">
        <v>1642.01</v>
      </c>
      <c r="C690">
        <v>276812</v>
      </c>
      <c r="D690" t="s">
        <v>1248</v>
      </c>
      <c r="E690" t="s">
        <v>1249</v>
      </c>
      <c r="F690">
        <v>18406</v>
      </c>
      <c r="G690">
        <v>2467631</v>
      </c>
      <c r="H690">
        <f t="shared" si="10"/>
        <v>0</v>
      </c>
      <c r="I690">
        <f t="array" ref="I690">MIN(IFERROR(FIND(IstNumbers,A690),""))</f>
        <v>24</v>
      </c>
      <c r="J690" s="1" t="e">
        <f>IF([first '# in title]&lt;[pos kw in title],MID([title],[pos kw in title]-6,6),#N/A)</f>
        <v>#N/A</v>
      </c>
      <c r="K690" s="1" t="e">
        <f>IFERROR(MID(SUBSTITUTE([kw rough in title],",","."),FIND("(",[kw rough in title])+1,20),SUBSTITUTE(IFERROR(MID([kw rough in title],FIND(" ",[kw rough in title])+1,20),[kw rough in title]),",","."))</f>
        <v>#N/A</v>
      </c>
      <c r="L690" s="1">
        <f>IFERROR(FIND("kW",[desc]),0)</f>
        <v>0</v>
      </c>
      <c r="M690">
        <f t="array" ref="M690">MIN(IFERROR(FIND(IstNumbers,E690),""))</f>
        <v>29</v>
      </c>
      <c r="N690" s="1" t="b">
        <f>IF([first '# in desc]&lt;[pos kw in desc],MID([desc],[pos kw in desc]-7,7))</f>
        <v>0</v>
      </c>
      <c r="O6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0" s="1" t="str">
        <f>TRIM(IF([first '# in desc]&lt;[pos kw in desc],MID([desc],[pos kw in desc]-6,6),FALSE))</f>
        <v>FALSCH</v>
      </c>
      <c r="Q690" s="1" t="b">
        <f>IF(LEN([manuell])=0,IFERROR([kw fine in title]*1,IFERROR(SUMPRODUCT(COUNTIF(IsDigits,MID([kw in desc],ROW($A$1:$A$150),1)))=LEN([kw in desc]),#N/A)),[manuell])</f>
        <v>0</v>
      </c>
      <c r="R690" s="1" t="str">
        <f>IF([pos kw in title]&gt;0,MID(J690,#REF!,4),IF([first '# in title]&gt;0,MID([title],[first '# in title],3),IF([first '# in title]&gt;0,MID([desc],#REF!,3),VLOOKUP([productid],$G$2:$R$1386,8))))</f>
        <v>172</v>
      </c>
      <c r="S690" s="1" t="e">
        <f>IF([kw in desc]=[kw rough in title],[kw in desc]*1,IFERROR(LEFT([kw_dirty],3)*1,IFERROR(LEFT([kw_dirty],2)*1,"n.a.")))</f>
        <v>#N/A</v>
      </c>
      <c r="T690" s="1"/>
      <c r="U690" s="1">
        <f>VLOOKUP(Tabelle1[[#This Row],[productid]],Tabelle2[#All],2,FALSE)</f>
        <v>20</v>
      </c>
    </row>
    <row r="691" spans="1:21">
      <c r="A691" t="s">
        <v>1127</v>
      </c>
      <c r="B691">
        <v>3822</v>
      </c>
      <c r="C691">
        <v>223861</v>
      </c>
      <c r="D691" t="s">
        <v>1250</v>
      </c>
      <c r="E691" t="s">
        <v>1251</v>
      </c>
      <c r="F691">
        <v>18406</v>
      </c>
      <c r="G691">
        <v>2498912</v>
      </c>
      <c r="H691">
        <f t="shared" si="10"/>
        <v>0</v>
      </c>
      <c r="I691">
        <f t="array" ref="I691">MIN(IFERROR(FIND(IstNumbers,A691),""))</f>
        <v>29</v>
      </c>
      <c r="J691" s="1" t="e">
        <f>IF([first '# in title]&lt;[pos kw in title],MID([title],[pos kw in title]-6,6),#N/A)</f>
        <v>#N/A</v>
      </c>
      <c r="K691" s="1" t="e">
        <f>IFERROR(MID(SUBSTITUTE([kw rough in title],",","."),FIND("(",[kw rough in title])+1,20),SUBSTITUTE(IFERROR(MID([kw rough in title],FIND(" ",[kw rough in title])+1,20),[kw rough in title]),",","."))</f>
        <v>#N/A</v>
      </c>
      <c r="L691" s="1">
        <f>IFERROR(FIND("kW",[desc]),0)</f>
        <v>0</v>
      </c>
      <c r="M691">
        <f t="array" ref="M691">MIN(IFERROR(FIND(IstNumbers,E691),""))</f>
        <v>22</v>
      </c>
      <c r="N691" s="1" t="b">
        <f>IF([first '# in desc]&lt;[pos kw in desc],MID([desc],[pos kw in desc]-7,7))</f>
        <v>0</v>
      </c>
      <c r="O6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1" s="1" t="str">
        <f>TRIM(IF([first '# in desc]&lt;[pos kw in desc],MID([desc],[pos kw in desc]-6,6),FALSE))</f>
        <v>FALSCH</v>
      </c>
      <c r="Q691" s="1" t="b">
        <f>IF(LEN([manuell])=0,IFERROR([kw fine in title]*1,IFERROR(SUMPRODUCT(COUNTIF(IsDigits,MID([kw in desc],ROW($A$1:$A$150),1)))=LEN([kw in desc]),#N/A)),[manuell])</f>
        <v>0</v>
      </c>
      <c r="R691" s="1" t="str">
        <f>IF([pos kw in title]&gt;0,MID(J691,#REF!,4),IF([first '# in title]&gt;0,MID([title],[first '# in title],3),IF([first '# in title]&gt;0,MID([desc],#REF!,3),VLOOKUP([productid],$G$2:$R$1386,8))))</f>
        <v>206</v>
      </c>
      <c r="S691" s="1" t="e">
        <f>IF([kw in desc]=[kw rough in title],[kw in desc]*1,IFERROR(LEFT([kw_dirty],3)*1,IFERROR(LEFT([kw_dirty],2)*1,"n.a.")))</f>
        <v>#N/A</v>
      </c>
      <c r="T691" s="1"/>
      <c r="U691" s="1" t="e">
        <f>VLOOKUP(Tabelle1[[#This Row],[productid]],Tabelle2[#All],2,FALSE)</f>
        <v>#N/A</v>
      </c>
    </row>
    <row r="692" spans="1:21" hidden="1">
      <c r="A692" t="s">
        <v>1185</v>
      </c>
      <c r="B692">
        <v>1699</v>
      </c>
      <c r="C692">
        <v>9701</v>
      </c>
      <c r="D692" t="s">
        <v>1252</v>
      </c>
      <c r="E692" t="s">
        <v>9</v>
      </c>
      <c r="F692">
        <v>18406</v>
      </c>
      <c r="G692">
        <v>3913640</v>
      </c>
      <c r="H692">
        <f t="shared" si="10"/>
        <v>32</v>
      </c>
      <c r="I692">
        <f t="array" ref="I692">MIN(IFERROR(FIND(IstNumbers,A692),""))</f>
        <v>21</v>
      </c>
      <c r="J692" s="1" t="str">
        <f>IF([first '# in title]&lt;[pos kw in title],MID([title],[pos kw in title]-6,6),#N/A)</f>
        <v xml:space="preserve">C (24 </v>
      </c>
      <c r="K692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692" s="1">
        <f>IFERROR(FIND("kW",[desc]),0)</f>
        <v>0</v>
      </c>
      <c r="M692">
        <f t="array" ref="M692">MIN(IFERROR(FIND(IstNumbers,E692),""))</f>
        <v>0</v>
      </c>
      <c r="N692" s="1" t="b">
        <f>IF([first '# in desc]&lt;[pos kw in desc],MID([desc],[pos kw in desc]-7,7))</f>
        <v>0</v>
      </c>
      <c r="O6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2" s="1" t="str">
        <f>TRIM(IF([first '# in desc]&lt;[pos kw in desc],MID([desc],[pos kw in desc]-6,6),FALSE))</f>
        <v>FALSCH</v>
      </c>
      <c r="Q692" s="1">
        <f>IF(LEN([manuell])=0,IFERROR([kw fine in title]*1,IFERROR(SUMPRODUCT(COUNTIF(IsDigits,MID([kw in desc],ROW($A$1:$A$150),1)))=LEN([kw in desc]),#N/A)),[manuell])</f>
        <v>24</v>
      </c>
      <c r="R692" s="1" t="e">
        <f>IF([pos kw in title]&gt;0,MID(J692,#REF!,4),IF([first '# in title]&gt;0,MID([title],[first '# in title],3),IF([first '# in title]&gt;0,MID([desc],#REF!,3),VLOOKUP([productid],$G$2:$R$1386,8))))</f>
        <v>#REF!</v>
      </c>
      <c r="S692" s="1" t="str">
        <f>IF([kw in desc]=[kw rough in title],[kw in desc]*1,IFERROR(LEFT([kw_dirty],3)*1,IFERROR(LEFT([kw_dirty],2)*1,"n.a.")))</f>
        <v>n.a.</v>
      </c>
      <c r="T692" s="1"/>
      <c r="U692" s="1">
        <f>VLOOKUP(Tabelle1[[#This Row],[productid]],Tabelle2[#All],2,FALSE)</f>
        <v>24</v>
      </c>
    </row>
    <row r="693" spans="1:21">
      <c r="A693" t="s">
        <v>1143</v>
      </c>
      <c r="B693">
        <v>4999</v>
      </c>
      <c r="C693">
        <v>276703</v>
      </c>
      <c r="D693" t="s">
        <v>1253</v>
      </c>
      <c r="E693" t="s">
        <v>1254</v>
      </c>
      <c r="F693">
        <v>18406</v>
      </c>
      <c r="G693">
        <v>1262329</v>
      </c>
      <c r="H693">
        <f t="shared" si="10"/>
        <v>0</v>
      </c>
      <c r="I693">
        <f t="array" ref="I693">MIN(IFERROR(FIND(IstNumbers,A693),""))</f>
        <v>23</v>
      </c>
      <c r="J693" s="1" t="e">
        <f>IF([first '# in title]&lt;[pos kw in title],MID([title],[pos kw in title]-6,6),#N/A)</f>
        <v>#N/A</v>
      </c>
      <c r="K693" s="1" t="e">
        <f>IFERROR(MID(SUBSTITUTE([kw rough in title],",","."),FIND("(",[kw rough in title])+1,20),SUBSTITUTE(IFERROR(MID([kw rough in title],FIND(" ",[kw rough in title])+1,20),[kw rough in title]),",","."))</f>
        <v>#N/A</v>
      </c>
      <c r="L693" s="1">
        <f>IFERROR(FIND("kW",[desc]),0)</f>
        <v>0</v>
      </c>
      <c r="M693">
        <f t="array" ref="M693">MIN(IFERROR(FIND(IstNumbers,E693),""))</f>
        <v>37</v>
      </c>
      <c r="N693" s="1" t="b">
        <f>IF([first '# in desc]&lt;[pos kw in desc],MID([desc],[pos kw in desc]-7,7))</f>
        <v>0</v>
      </c>
      <c r="O6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3" s="1" t="str">
        <f>TRIM(IF([first '# in desc]&lt;[pos kw in desc],MID([desc],[pos kw in desc]-6,6),FALSE))</f>
        <v>FALSCH</v>
      </c>
      <c r="Q693" s="1" t="b">
        <f>IF(LEN([manuell])=0,IFERROR([kw fine in title]*1,IFERROR(SUMPRODUCT(COUNTIF(IsDigits,MID([kw in desc],ROW($A$1:$A$150),1)))=LEN([kw in desc]),#N/A)),[manuell])</f>
        <v>0</v>
      </c>
      <c r="R693" s="1" t="str">
        <f>IF([pos kw in title]&gt;0,MID(J693,#REF!,4),IF([first '# in title]&gt;0,MID([title],[first '# in title],3),IF([first '# in title]&gt;0,MID([desc],#REF!,3),VLOOKUP([productid],$G$2:$R$1386,8))))</f>
        <v>300</v>
      </c>
      <c r="S693" s="1" t="e">
        <f>IF([kw in desc]=[kw rough in title],[kw in desc]*1,IFERROR(LEFT([kw_dirty],3)*1,IFERROR(LEFT([kw_dirty],2)*1,"n.a.")))</f>
        <v>#N/A</v>
      </c>
      <c r="T693" s="1"/>
      <c r="U693" s="1">
        <f>VLOOKUP(Tabelle1[[#This Row],[productid]],Tabelle2[#All],2,FALSE)</f>
        <v>8</v>
      </c>
    </row>
    <row r="694" spans="1:21" hidden="1">
      <c r="A694" t="s">
        <v>10370</v>
      </c>
      <c r="B694">
        <v>1885</v>
      </c>
      <c r="C694">
        <v>9701</v>
      </c>
      <c r="D694" t="s">
        <v>1255</v>
      </c>
      <c r="E694" t="s">
        <v>9</v>
      </c>
      <c r="F694">
        <v>18406</v>
      </c>
      <c r="G694">
        <v>4673719</v>
      </c>
      <c r="H694">
        <f t="shared" si="10"/>
        <v>40</v>
      </c>
      <c r="I694">
        <f t="array" ref="I694">MIN(IFERROR(FIND(IstNumbers,A694),""))</f>
        <v>26</v>
      </c>
      <c r="J694" s="1" t="str">
        <f>IF([first '# in title]&lt;[pos kw in title],MID([title],[pos kw in title]-6,6),#N/A)</f>
        <v xml:space="preserve">(20,6 </v>
      </c>
      <c r="K694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694" s="1">
        <f>IFERROR(FIND("kW",[desc]),0)</f>
        <v>0</v>
      </c>
      <c r="M694">
        <f t="array" ref="M694">MIN(IFERROR(FIND(IstNumbers,E694),""))</f>
        <v>0</v>
      </c>
      <c r="N694" s="1" t="b">
        <f>IF([first '# in desc]&lt;[pos kw in desc],MID([desc],[pos kw in desc]-7,7))</f>
        <v>0</v>
      </c>
      <c r="O6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4" s="1" t="str">
        <f>TRIM(IF([first '# in desc]&lt;[pos kw in desc],MID([desc],[pos kw in desc]-6,6),FALSE))</f>
        <v>FALSCH</v>
      </c>
      <c r="Q694" s="1">
        <f>IF(LEN([manuell])=0,IFERROR([kw fine in title]*1,IFERROR(SUMPRODUCT(COUNTIF(IsDigits,MID([kw in desc],ROW($A$1:$A$150),1)))=LEN([kw in desc]),#N/A)),[manuell])</f>
        <v>20.6</v>
      </c>
      <c r="R694" s="1" t="e">
        <f>IF([pos kw in title]&gt;0,MID(J694,#REF!,4),IF([first '# in title]&gt;0,MID([title],[first '# in title],3),IF([first '# in title]&gt;0,MID([desc],#REF!,3),VLOOKUP([productid],$G$2:$R$1386,8))))</f>
        <v>#REF!</v>
      </c>
      <c r="S694" s="1" t="str">
        <f>IF([kw in desc]=[kw rough in title],[kw in desc]*1,IFERROR(LEFT([kw_dirty],3)*1,IFERROR(LEFT([kw_dirty],2)*1,"n.a.")))</f>
        <v>n.a.</v>
      </c>
      <c r="T694" s="1"/>
      <c r="U694" s="1">
        <f>VLOOKUP(Tabelle1[[#This Row],[productid]],Tabelle2[#All],2,FALSE)</f>
        <v>20.6</v>
      </c>
    </row>
    <row r="695" spans="1:21">
      <c r="A695" t="s">
        <v>549</v>
      </c>
      <c r="B695">
        <v>2403.84</v>
      </c>
      <c r="C695">
        <v>276812</v>
      </c>
      <c r="D695" t="s">
        <v>1256</v>
      </c>
      <c r="E695" t="s">
        <v>1257</v>
      </c>
      <c r="F695">
        <v>18406</v>
      </c>
      <c r="G695">
        <v>2919604</v>
      </c>
      <c r="H695">
        <f t="shared" si="10"/>
        <v>0</v>
      </c>
      <c r="I695">
        <f t="array" ref="I695">MIN(IFERROR(FIND(IstNumbers,A695),""))</f>
        <v>21</v>
      </c>
      <c r="J695" s="1" t="e">
        <f>IF([first '# in title]&lt;[pos kw in title],MID([title],[pos kw in title]-6,6),#N/A)</f>
        <v>#N/A</v>
      </c>
      <c r="K695" s="1" t="e">
        <f>IFERROR(MID(SUBSTITUTE([kw rough in title],",","."),FIND("(",[kw rough in title])+1,20),SUBSTITUTE(IFERROR(MID([kw rough in title],FIND(" ",[kw rough in title])+1,20),[kw rough in title]),",","."))</f>
        <v>#N/A</v>
      </c>
      <c r="L695" s="1">
        <f>IFERROR(FIND("kW",[desc]),0)</f>
        <v>0</v>
      </c>
      <c r="M695">
        <f t="array" ref="M695">MIN(IFERROR(FIND(IstNumbers,E695),""))</f>
        <v>39</v>
      </c>
      <c r="N695" s="1" t="b">
        <f>IF([first '# in desc]&lt;[pos kw in desc],MID([desc],[pos kw in desc]-7,7))</f>
        <v>0</v>
      </c>
      <c r="O6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5" s="1" t="str">
        <f>TRIM(IF([first '# in desc]&lt;[pos kw in desc],MID([desc],[pos kw in desc]-6,6),FALSE))</f>
        <v>FALSCH</v>
      </c>
      <c r="Q695" s="1" t="b">
        <f>IF(LEN([manuell])=0,IFERROR([kw fine in title]*1,IFERROR(SUMPRODUCT(COUNTIF(IsDigits,MID([kw in desc],ROW($A$1:$A$150),1)))=LEN([kw in desc]),#N/A)),[manuell])</f>
        <v>0</v>
      </c>
      <c r="R695" s="1" t="str">
        <f>IF([pos kw in title]&gt;0,MID(J695,#REF!,4),IF([first '# in title]&gt;0,MID([title],[first '# in title],3),IF([first '# in title]&gt;0,MID([desc],#REF!,3),VLOOKUP([productid],$G$2:$R$1386,8))))</f>
        <v>-K</v>
      </c>
      <c r="S695" s="1" t="e">
        <f>IF([kw in desc]=[kw rough in title],[kw in desc]*1,IFERROR(LEFT([kw_dirty],3)*1,IFERROR(LEFT([kw_dirty],2)*1,"n.a.")))</f>
        <v>#N/A</v>
      </c>
      <c r="T695" s="1"/>
      <c r="U695" s="1" t="e">
        <f>VLOOKUP(Tabelle1[[#This Row],[productid]],Tabelle2[#All],2,FALSE)</f>
        <v>#N/A</v>
      </c>
    </row>
    <row r="696" spans="1:21">
      <c r="A696" t="s">
        <v>1146</v>
      </c>
      <c r="B696">
        <v>4859.12</v>
      </c>
      <c r="C696">
        <v>294528</v>
      </c>
      <c r="D696" t="s">
        <v>1258</v>
      </c>
      <c r="E696" t="s">
        <v>1259</v>
      </c>
      <c r="F696">
        <v>18406</v>
      </c>
      <c r="G696">
        <v>1262326</v>
      </c>
      <c r="H696">
        <f t="shared" si="10"/>
        <v>0</v>
      </c>
      <c r="I696">
        <f t="array" ref="I696">MIN(IFERROR(FIND(IstNumbers,A696),""))</f>
        <v>23</v>
      </c>
      <c r="J696" s="1" t="e">
        <f>IF([first '# in title]&lt;[pos kw in title],MID([title],[pos kw in title]-6,6),#N/A)</f>
        <v>#N/A</v>
      </c>
      <c r="K696" s="1" t="e">
        <f>IFERROR(MID(SUBSTITUTE([kw rough in title],",","."),FIND("(",[kw rough in title])+1,20),SUBSTITUTE(IFERROR(MID([kw rough in title],FIND(" ",[kw rough in title])+1,20),[kw rough in title]),",","."))</f>
        <v>#N/A</v>
      </c>
      <c r="L696" s="1">
        <f>IFERROR(FIND("kW",[desc]),0)</f>
        <v>0</v>
      </c>
      <c r="M696">
        <f t="array" ref="M696">MIN(IFERROR(FIND(IstNumbers,E696),""))</f>
        <v>23</v>
      </c>
      <c r="N696" s="1" t="b">
        <f>IF([first '# in desc]&lt;[pos kw in desc],MID([desc],[pos kw in desc]-7,7))</f>
        <v>0</v>
      </c>
      <c r="O6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6" s="1" t="str">
        <f>TRIM(IF([first '# in desc]&lt;[pos kw in desc],MID([desc],[pos kw in desc]-6,6),FALSE))</f>
        <v>FALSCH</v>
      </c>
      <c r="Q696" s="1" t="b">
        <f>IF(LEN([manuell])=0,IFERROR([kw fine in title]*1,IFERROR(SUMPRODUCT(COUNTIF(IsDigits,MID([kw in desc],ROW($A$1:$A$150),1)))=LEN([kw in desc]),#N/A)),[manuell])</f>
        <v>0</v>
      </c>
      <c r="R696" s="1" t="str">
        <f>IF([pos kw in title]&gt;0,MID(J696,#REF!,4),IF([first '# in title]&gt;0,MID([title],[first '# in title],3),IF([first '# in title]&gt;0,MID([desc],#REF!,3),VLOOKUP([productid],$G$2:$R$1386,8))))</f>
        <v>300</v>
      </c>
      <c r="S696" s="1" t="e">
        <f>IF([kw in desc]=[kw rough in title],[kw in desc]*1,IFERROR(LEFT([kw_dirty],3)*1,IFERROR(LEFT([kw_dirty],2)*1,"n.a.")))</f>
        <v>#N/A</v>
      </c>
      <c r="T696" s="1"/>
      <c r="U696" s="1">
        <f>VLOOKUP(Tabelle1[[#This Row],[productid]],Tabelle2[#All],2,FALSE)</f>
        <v>35</v>
      </c>
    </row>
    <row r="697" spans="1:21" hidden="1">
      <c r="A697" t="s">
        <v>1062</v>
      </c>
      <c r="B697">
        <v>3276.99</v>
      </c>
      <c r="C697">
        <v>276812</v>
      </c>
      <c r="D697" t="s">
        <v>1260</v>
      </c>
      <c r="E697" t="s">
        <v>1261</v>
      </c>
      <c r="F697">
        <v>18406</v>
      </c>
      <c r="G697">
        <v>2106152</v>
      </c>
      <c r="H697">
        <f t="shared" si="10"/>
        <v>30</v>
      </c>
      <c r="I697">
        <f t="array" ref="I697">MIN(IFERROR(FIND(IstNumbers,A697),""))</f>
        <v>20</v>
      </c>
      <c r="J697" s="1" t="str">
        <f>IF([first '# in title]&lt;[pos kw in title],MID([title],[pos kw in title]-6,6),#N/A)</f>
        <v xml:space="preserve">F (19 </v>
      </c>
      <c r="K69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697" s="1">
        <f>IFERROR(FIND("kW",[desc]),0)</f>
        <v>69</v>
      </c>
      <c r="M697">
        <f t="array" ref="M697">MIN(IFERROR(FIND(IstNumbers,E697),""))</f>
        <v>13</v>
      </c>
      <c r="N697" s="1" t="str">
        <f>IF([first '# in desc]&lt;[pos kw in desc],MID([desc],[pos kw in desc]-7,7))</f>
        <v xml:space="preserve">- 19,0 </v>
      </c>
      <c r="O697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697" s="1" t="str">
        <f>TRIM(IF([first '# in desc]&lt;[pos kw in desc],MID([desc],[pos kw in desc]-6,6),FALSE))</f>
        <v>19,0</v>
      </c>
      <c r="Q697" s="1">
        <f>IF(LEN([manuell])=0,IFERROR([kw fine in title]*1,IFERROR(SUMPRODUCT(COUNTIF(IsDigits,MID([kw in desc],ROW($A$1:$A$150),1)))=LEN([kw in desc]),#N/A)),[manuell])</f>
        <v>19</v>
      </c>
      <c r="R697" s="1" t="e">
        <f>IF([pos kw in title]&gt;0,MID(J697,#REF!,4),IF([first '# in title]&gt;0,MID([title],[first '# in title],3),IF([first '# in title]&gt;0,MID([desc],#REF!,3),VLOOKUP([productid],$G$2:$R$1386,8))))</f>
        <v>#REF!</v>
      </c>
      <c r="S697" s="1" t="str">
        <f>IF([kw in desc]=[kw rough in title],[kw in desc]*1,IFERROR(LEFT([kw_dirty],3)*1,IFERROR(LEFT([kw_dirty],2)*1,"n.a.")))</f>
        <v>n.a.</v>
      </c>
      <c r="T697" s="1"/>
      <c r="U697" s="1">
        <f>VLOOKUP(Tabelle1[[#This Row],[productid]],Tabelle2[#All],2,FALSE)</f>
        <v>19</v>
      </c>
    </row>
    <row r="698" spans="1:21" hidden="1">
      <c r="A698" t="s">
        <v>1041</v>
      </c>
      <c r="B698">
        <v>2266.6799999999998</v>
      </c>
      <c r="C698">
        <v>293331</v>
      </c>
      <c r="D698" t="s">
        <v>1262</v>
      </c>
      <c r="E698" t="s">
        <v>1263</v>
      </c>
      <c r="F698">
        <v>18406</v>
      </c>
      <c r="G698">
        <v>1064527</v>
      </c>
      <c r="H698">
        <f t="shared" si="10"/>
        <v>0</v>
      </c>
      <c r="I698">
        <f t="array" ref="I698">MIN(IFERROR(FIND(IstNumbers,A698),""))</f>
        <v>20</v>
      </c>
      <c r="J698" s="1" t="e">
        <f>IF([first '# in title]&lt;[pos kw in title],MID([title],[pos kw in title]-6,6),#N/A)</f>
        <v>#N/A</v>
      </c>
      <c r="K698" s="1" t="e">
        <f>IFERROR(MID(SUBSTITUTE([kw rough in title],",","."),FIND("(",[kw rough in title])+1,20),SUBSTITUTE(IFERROR(MID([kw rough in title],FIND(" ",[kw rough in title])+1,20),[kw rough in title]),",","."))</f>
        <v>#N/A</v>
      </c>
      <c r="L698" s="1">
        <f>IFERROR(FIND("kW",[desc]),0)</f>
        <v>62</v>
      </c>
      <c r="M698">
        <f t="array" ref="M698">MIN(IFERROR(FIND(IstNumbers,E698),""))</f>
        <v>44</v>
      </c>
      <c r="N698" s="1" t="str">
        <f>IF([first '# in desc]&lt;[pos kw in desc],MID([desc],[pos kw in desc]-7,7))</f>
        <v xml:space="preserve">0-W 19 </v>
      </c>
      <c r="O69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698" s="1" t="str">
        <f>TRIM(IF([first '# in desc]&lt;[pos kw in desc],MID([desc],[pos kw in desc]-6,6),FALSE))</f>
        <v>-W 19</v>
      </c>
      <c r="Q698" s="1" t="b">
        <f>IF(LEN([manuell])=0,IFERROR([kw fine in title]*1,IFERROR(SUMPRODUCT(COUNTIF(IsDigits,MID([kw in desc],ROW($A$1:$A$150),1)))=LEN([kw in desc]),#N/A)),[manuell])</f>
        <v>0</v>
      </c>
      <c r="R698" s="1" t="str">
        <f>IF([pos kw in title]&gt;0,MID(J698,#REF!,4),IF([first '# in title]&gt;0,MID([title],[first '# in title],3),IF([first '# in title]&gt;0,MID([desc],#REF!,3),VLOOKUP([productid],$G$2:$R$1386,8))))</f>
        <v>200</v>
      </c>
      <c r="S698" s="1" t="e">
        <f>IF([kw in desc]=[kw rough in title],[kw in desc]*1,IFERROR(LEFT([kw_dirty],3)*1,IFERROR(LEFT([kw_dirty],2)*1,"n.a.")))</f>
        <v>#N/A</v>
      </c>
      <c r="T698" s="1"/>
      <c r="U698" s="1">
        <f>VLOOKUP(Tabelle1[[#This Row],[productid]],Tabelle2[#All],2,FALSE)</f>
        <v>19</v>
      </c>
    </row>
    <row r="699" spans="1:21">
      <c r="A699" t="s">
        <v>1083</v>
      </c>
      <c r="B699">
        <v>2332.5300000000002</v>
      </c>
      <c r="C699">
        <v>276812</v>
      </c>
      <c r="D699" t="s">
        <v>1264</v>
      </c>
      <c r="E699" t="s">
        <v>939</v>
      </c>
      <c r="F699">
        <v>18406</v>
      </c>
      <c r="G699">
        <v>3093312</v>
      </c>
      <c r="H699">
        <f t="shared" si="10"/>
        <v>0</v>
      </c>
      <c r="I699">
        <f t="array" ref="I699">MIN(IFERROR(FIND(IstNumbers,A699),""))</f>
        <v>0</v>
      </c>
      <c r="J699" s="1" t="e">
        <f>IF([first '# in title]&lt;[pos kw in title],MID([title],[pos kw in title]-6,6),#N/A)</f>
        <v>#N/A</v>
      </c>
      <c r="K699" s="1" t="e">
        <f>IFERROR(MID(SUBSTITUTE([kw rough in title],",","."),FIND("(",[kw rough in title])+1,20),SUBSTITUTE(IFERROR(MID([kw rough in title],FIND(" ",[kw rough in title])+1,20),[kw rough in title]),",","."))</f>
        <v>#N/A</v>
      </c>
      <c r="L699" s="1">
        <f>IFERROR(FIND("kW",[desc]),0)</f>
        <v>0</v>
      </c>
      <c r="M699">
        <f t="array" ref="M699">MIN(IFERROR(FIND(IstNumbers,E699),""))</f>
        <v>36</v>
      </c>
      <c r="N699" s="1" t="b">
        <f>IF([first '# in desc]&lt;[pos kw in desc],MID([desc],[pos kw in desc]-7,7))</f>
        <v>0</v>
      </c>
      <c r="O6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99" s="1" t="str">
        <f>TRIM(IF([first '# in desc]&lt;[pos kw in desc],MID([desc],[pos kw in desc]-6,6),FALSE))</f>
        <v>FALSCH</v>
      </c>
      <c r="Q699" s="1" t="b">
        <f>IF(LEN([manuell])=0,IFERROR([kw fine in title]*1,IFERROR(SUMPRODUCT(COUNTIF(IsDigits,MID([kw in desc],ROW($A$1:$A$150),1)))=LEN([kw in desc]),#N/A)),[manuell])</f>
        <v>0</v>
      </c>
      <c r="R699" s="1" t="str">
        <f>IF([pos kw in title]&gt;0,MID(J699,#REF!,4),IF([first '# in title]&gt;0,MID([title],[first '# in title],3),IF([first '# in title]&gt;0,MID([desc],#REF!,3),VLOOKUP([productid],$G$2:$R$1386,8))))</f>
        <v xml:space="preserve">me, 35 </v>
      </c>
      <c r="S699" s="1" t="e">
        <f>IF([kw in desc]=[kw rough in title],[kw in desc]*1,IFERROR(LEFT([kw_dirty],3)*1,IFERROR(LEFT([kw_dirty],2)*1,"n.a.")))</f>
        <v>#N/A</v>
      </c>
      <c r="T699" s="1"/>
      <c r="U699" s="1" t="e">
        <f>VLOOKUP(Tabelle1[[#This Row],[productid]],Tabelle2[#All],2,FALSE)</f>
        <v>#N/A</v>
      </c>
    </row>
    <row r="700" spans="1:21" hidden="1">
      <c r="A700" t="s">
        <v>1055</v>
      </c>
      <c r="B700">
        <v>2874.38</v>
      </c>
      <c r="C700">
        <v>297223</v>
      </c>
      <c r="D700" t="s">
        <v>1265</v>
      </c>
      <c r="E700" t="s">
        <v>1266</v>
      </c>
      <c r="F700">
        <v>18406</v>
      </c>
      <c r="G700">
        <v>1098710</v>
      </c>
      <c r="H700">
        <f t="shared" si="10"/>
        <v>30</v>
      </c>
      <c r="I700">
        <f t="array" ref="I700">MIN(IFERROR(FIND(IstNumbers,A700),""))</f>
        <v>20</v>
      </c>
      <c r="J700" s="1" t="str">
        <f>IF([first '# in title]&lt;[pos kw in title],MID([title],[pos kw in title]-6,6),#N/A)</f>
        <v xml:space="preserve">W (35 </v>
      </c>
      <c r="K700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700" s="1">
        <f>IFERROR(FIND("kW",[desc]),0)</f>
        <v>83</v>
      </c>
      <c r="M700">
        <f t="array" ref="M700">MIN(IFERROR(FIND(IstNumbers,E700),""))</f>
        <v>14</v>
      </c>
      <c r="N700" s="1" t="str">
        <f>IF([first '# in desc]&lt;[pos kw in desc],MID([desc],[pos kw in desc]-7,7))</f>
        <v xml:space="preserve">-35, 0 </v>
      </c>
      <c r="O7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0" s="1" t="str">
        <f>TRIM(IF([first '# in desc]&lt;[pos kw in desc],MID([desc],[pos kw in desc]-6,6),FALSE))</f>
        <v>35, 0</v>
      </c>
      <c r="Q700" s="1">
        <f>IF(LEN([manuell])=0,IFERROR([kw fine in title]*1,IFERROR(SUMPRODUCT(COUNTIF(IsDigits,MID([kw in desc],ROW($A$1:$A$150),1)))=LEN([kw in desc]),#N/A)),[manuell])</f>
        <v>35</v>
      </c>
      <c r="R700" s="1" t="e">
        <f>IF([pos kw in title]&gt;0,MID(J700,#REF!,4),IF([first '# in title]&gt;0,MID([title],[first '# in title],3),IF([first '# in title]&gt;0,MID([desc],#REF!,3),VLOOKUP([productid],$G$2:$R$1386,8))))</f>
        <v>#REF!</v>
      </c>
      <c r="S700" s="1" t="str">
        <f>IF([kw in desc]=[kw rough in title],[kw in desc]*1,IFERROR(LEFT([kw_dirty],3)*1,IFERROR(LEFT([kw_dirty],2)*1,"n.a.")))</f>
        <v>n.a.</v>
      </c>
      <c r="T700" s="1"/>
      <c r="U700" s="1">
        <f>VLOOKUP(Tabelle1[[#This Row],[productid]],Tabelle2[#All],2,FALSE)</f>
        <v>35</v>
      </c>
    </row>
    <row r="701" spans="1:21" hidden="1">
      <c r="A701" t="s">
        <v>1058</v>
      </c>
      <c r="B701">
        <v>2060.9</v>
      </c>
      <c r="C701">
        <v>294528</v>
      </c>
      <c r="D701" t="s">
        <v>1267</v>
      </c>
      <c r="E701" t="s">
        <v>1268</v>
      </c>
      <c r="F701">
        <v>18406</v>
      </c>
      <c r="G701">
        <v>3664000</v>
      </c>
      <c r="H701">
        <f t="shared" si="10"/>
        <v>30</v>
      </c>
      <c r="I701">
        <f t="array" ref="I701">MIN(IFERROR(FIND(IstNumbers,A701),""))</f>
        <v>20</v>
      </c>
      <c r="J701" s="1" t="str">
        <f>IF([first '# in title]&lt;[pos kw in title],MID([title],[pos kw in title]-6,6),#N/A)</f>
        <v xml:space="preserve">W (13 </v>
      </c>
      <c r="K701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701" s="1">
        <f>IFERROR(FIND("kW",[desc]),0)</f>
        <v>0</v>
      </c>
      <c r="M701">
        <f t="array" ref="M701">MIN(IFERROR(FIND(IstNumbers,E701),""))</f>
        <v>13</v>
      </c>
      <c r="N701" s="1" t="b">
        <f>IF([first '# in desc]&lt;[pos kw in desc],MID([desc],[pos kw in desc]-7,7))</f>
        <v>0</v>
      </c>
      <c r="O7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1" s="1" t="str">
        <f>TRIM(IF([first '# in desc]&lt;[pos kw in desc],MID([desc],[pos kw in desc]-6,6),FALSE))</f>
        <v>FALSCH</v>
      </c>
      <c r="Q701" s="1">
        <f>IF(LEN([manuell])=0,IFERROR([kw fine in title]*1,IFERROR(SUMPRODUCT(COUNTIF(IsDigits,MID([kw in desc],ROW($A$1:$A$150),1)))=LEN([kw in desc]),#N/A)),[manuell])</f>
        <v>13</v>
      </c>
      <c r="R701" s="1" t="e">
        <f>IF([pos kw in title]&gt;0,MID(J701,#REF!,4),IF([first '# in title]&gt;0,MID([title],[first '# in title],3),IF([first '# in title]&gt;0,MID([desc],#REF!,3),VLOOKUP([productid],$G$2:$R$1386,8))))</f>
        <v>#REF!</v>
      </c>
      <c r="S701" s="1" t="str">
        <f>IF([kw in desc]=[kw rough in title],[kw in desc]*1,IFERROR(LEFT([kw_dirty],3)*1,IFERROR(LEFT([kw_dirty],2)*1,"n.a.")))</f>
        <v>n.a.</v>
      </c>
      <c r="T701" s="1"/>
      <c r="U701" s="1">
        <f>VLOOKUP(Tabelle1[[#This Row],[productid]],Tabelle2[#All],2,FALSE)</f>
        <v>13</v>
      </c>
    </row>
    <row r="702" spans="1:21">
      <c r="A702" t="s">
        <v>1269</v>
      </c>
      <c r="B702">
        <v>1600</v>
      </c>
      <c r="C702">
        <v>293350</v>
      </c>
      <c r="D702" t="s">
        <v>1270</v>
      </c>
      <c r="E702" t="s">
        <v>1271</v>
      </c>
      <c r="F702">
        <v>18406</v>
      </c>
      <c r="G702">
        <v>3725835</v>
      </c>
      <c r="H702">
        <f t="shared" si="10"/>
        <v>0</v>
      </c>
      <c r="I702">
        <f t="array" ref="I702">MIN(IFERROR(FIND(IstNumbers,A702),""))</f>
        <v>15</v>
      </c>
      <c r="J702" s="1" t="e">
        <f>IF([first '# in title]&lt;[pos kw in title],MID([title],[pos kw in title]-6,6),#N/A)</f>
        <v>#N/A</v>
      </c>
      <c r="K702" s="1" t="e">
        <f>IFERROR(MID(SUBSTITUTE([kw rough in title],",","."),FIND("(",[kw rough in title])+1,20),SUBSTITUTE(IFERROR(MID([kw rough in title],FIND(" ",[kw rough in title])+1,20),[kw rough in title]),",","."))</f>
        <v>#N/A</v>
      </c>
      <c r="L702" s="1">
        <f>IFERROR(FIND("kW",[desc]),0)</f>
        <v>0</v>
      </c>
      <c r="M702">
        <f t="array" ref="M702">MIN(IFERROR(FIND(IstNumbers,E702),""))</f>
        <v>16</v>
      </c>
      <c r="N702" s="1" t="b">
        <f>IF([first '# in desc]&lt;[pos kw in desc],MID([desc],[pos kw in desc]-7,7))</f>
        <v>0</v>
      </c>
      <c r="O7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2" s="1" t="str">
        <f>TRIM(IF([first '# in desc]&lt;[pos kw in desc],MID([desc],[pos kw in desc]-6,6),FALSE))</f>
        <v>FALSCH</v>
      </c>
      <c r="Q702" s="1" t="b">
        <f>IF(LEN([manuell])=0,IFERROR([kw fine in title]*1,IFERROR(SUMPRODUCT(COUNTIF(IsDigits,MID([kw in desc],ROW($A$1:$A$150),1)))=LEN([kw in desc]),#N/A)),[manuell])</f>
        <v>0</v>
      </c>
      <c r="R702" s="1" t="str">
        <f>IF([pos kw in title]&gt;0,MID(J702,#REF!,4),IF([first '# in title]&gt;0,MID([title],[first '# in title],3),IF([first '# in title]&gt;0,MID([desc],#REF!,3),VLOOKUP([productid],$G$2:$R$1386,8))))</f>
        <v xml:space="preserve">28 </v>
      </c>
      <c r="S702" s="1" t="e">
        <f>IF([kw in desc]=[kw rough in title],[kw in desc]*1,IFERROR(LEFT([kw_dirty],3)*1,IFERROR(LEFT([kw_dirty],2)*1,"n.a.")))</f>
        <v>#N/A</v>
      </c>
      <c r="T702" s="1"/>
      <c r="U702" s="1" t="e">
        <f>VLOOKUP(Tabelle1[[#This Row],[productid]],Tabelle2[#All],2,FALSE)</f>
        <v>#N/A</v>
      </c>
    </row>
    <row r="703" spans="1:21">
      <c r="A703" t="s">
        <v>1272</v>
      </c>
      <c r="B703">
        <v>2799</v>
      </c>
      <c r="C703">
        <v>282491</v>
      </c>
      <c r="D703" t="s">
        <v>1273</v>
      </c>
      <c r="E703" t="s">
        <v>1274</v>
      </c>
      <c r="F703">
        <v>18406</v>
      </c>
      <c r="G703">
        <v>1083711</v>
      </c>
      <c r="H703">
        <f t="shared" si="10"/>
        <v>0</v>
      </c>
      <c r="I703">
        <f t="array" ref="I703">MIN(IFERROR(FIND(IstNumbers,A703),""))</f>
        <v>10</v>
      </c>
      <c r="J703" s="1" t="e">
        <f>IF([first '# in title]&lt;[pos kw in title],MID([title],[pos kw in title]-6,6),#N/A)</f>
        <v>#N/A</v>
      </c>
      <c r="K703" s="1" t="e">
        <f>IFERROR(MID(SUBSTITUTE([kw rough in title],",","."),FIND("(",[kw rough in title])+1,20),SUBSTITUTE(IFERROR(MID([kw rough in title],FIND(" ",[kw rough in title])+1,20),[kw rough in title]),",","."))</f>
        <v>#N/A</v>
      </c>
      <c r="L703" s="1">
        <f>IFERROR(FIND("kW",[desc]),0)</f>
        <v>0</v>
      </c>
      <c r="M703">
        <f t="array" ref="M703">MIN(IFERROR(FIND(IstNumbers,E703),""))</f>
        <v>25</v>
      </c>
      <c r="N703" s="1" t="b">
        <f>IF([first '# in desc]&lt;[pos kw in desc],MID([desc],[pos kw in desc]-7,7))</f>
        <v>0</v>
      </c>
      <c r="O7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3" s="1" t="str">
        <f>TRIM(IF([first '# in desc]&lt;[pos kw in desc],MID([desc],[pos kw in desc]-6,6),FALSE))</f>
        <v>FALSCH</v>
      </c>
      <c r="Q703" s="1" t="b">
        <f>IF(LEN([manuell])=0,IFERROR([kw fine in title]*1,IFERROR(SUMPRODUCT(COUNTIF(IsDigits,MID([kw in desc],ROW($A$1:$A$150),1)))=LEN([kw in desc]),#N/A)),[manuell])</f>
        <v>0</v>
      </c>
      <c r="R703" s="1" t="str">
        <f>IF([pos kw in title]&gt;0,MID(J703,#REF!,4),IF([first '# in title]&gt;0,MID([title],[first '# in title],3),IF([first '# in title]&gt;0,MID([desc],#REF!,3),VLOOKUP([productid],$G$2:$R$1386,8))))</f>
        <v xml:space="preserve">20 </v>
      </c>
      <c r="S703" s="1" t="e">
        <f>IF([kw in desc]=[kw rough in title],[kw in desc]*1,IFERROR(LEFT([kw_dirty],3)*1,IFERROR(LEFT([kw_dirty],2)*1,"n.a.")))</f>
        <v>#N/A</v>
      </c>
      <c r="T703" s="1"/>
      <c r="U703" s="1" t="e">
        <f>VLOOKUP(Tabelle1[[#This Row],[productid]],Tabelle2[#All],2,FALSE)</f>
        <v>#N/A</v>
      </c>
    </row>
    <row r="704" spans="1:21">
      <c r="A704" t="s">
        <v>1275</v>
      </c>
      <c r="B704">
        <v>2699.78</v>
      </c>
      <c r="C704">
        <v>276812</v>
      </c>
      <c r="D704" t="s">
        <v>1276</v>
      </c>
      <c r="E704" t="s">
        <v>1277</v>
      </c>
      <c r="F704">
        <v>18406</v>
      </c>
      <c r="G704">
        <v>3179923</v>
      </c>
      <c r="H704">
        <f t="shared" si="10"/>
        <v>0</v>
      </c>
      <c r="I704">
        <f t="array" ref="I704">MIN(IFERROR(FIND(IstNumbers,A704),""))</f>
        <v>30</v>
      </c>
      <c r="J704" s="1" t="e">
        <f>IF([first '# in title]&lt;[pos kw in title],MID([title],[pos kw in title]-6,6),#N/A)</f>
        <v>#N/A</v>
      </c>
      <c r="K704" s="1" t="e">
        <f>IFERROR(MID(SUBSTITUTE([kw rough in title],",","."),FIND("(",[kw rough in title])+1,20),SUBSTITUTE(IFERROR(MID([kw rough in title],FIND(" ",[kw rough in title])+1,20),[kw rough in title]),",","."))</f>
        <v>#N/A</v>
      </c>
      <c r="L704" s="1">
        <f>IFERROR(FIND("kW",[desc]),0)</f>
        <v>0</v>
      </c>
      <c r="M704">
        <f t="array" ref="M704">MIN(IFERROR(FIND(IstNumbers,E704),""))</f>
        <v>39</v>
      </c>
      <c r="N704" s="1" t="b">
        <f>IF([first '# in desc]&lt;[pos kw in desc],MID([desc],[pos kw in desc]-7,7))</f>
        <v>0</v>
      </c>
      <c r="O7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4" s="1" t="str">
        <f>TRIM(IF([first '# in desc]&lt;[pos kw in desc],MID([desc],[pos kw in desc]-6,6),FALSE))</f>
        <v>FALSCH</v>
      </c>
      <c r="Q704" s="1" t="b">
        <f>IF(LEN([manuell])=0,IFERROR([kw fine in title]*1,IFERROR(SUMPRODUCT(COUNTIF(IsDigits,MID([kw in desc],ROW($A$1:$A$150),1)))=LEN([kw in desc]),#N/A)),[manuell])</f>
        <v>0</v>
      </c>
      <c r="R704" s="1" t="str">
        <f>IF([pos kw in title]&gt;0,MID(J704,#REF!,4),IF([first '# in title]&gt;0,MID([title],[first '# in title],3),IF([first '# in title]&gt;0,MID([desc],#REF!,3),VLOOKUP([productid],$G$2:$R$1386,8))))</f>
        <v>25-</v>
      </c>
      <c r="S704" s="1" t="e">
        <f>IF([kw in desc]=[kw rough in title],[kw in desc]*1,IFERROR(LEFT([kw_dirty],3)*1,IFERROR(LEFT([kw_dirty],2)*1,"n.a.")))</f>
        <v>#N/A</v>
      </c>
      <c r="T704" s="1"/>
      <c r="U704" s="1">
        <f>VLOOKUP(Tabelle1[[#This Row],[productid]],Tabelle2[#All],2,FALSE)</f>
        <v>25</v>
      </c>
    </row>
    <row r="705" spans="1:21" hidden="1">
      <c r="A705" t="s">
        <v>10371</v>
      </c>
      <c r="B705">
        <v>2772</v>
      </c>
      <c r="C705">
        <v>9701</v>
      </c>
      <c r="D705" t="s">
        <v>1278</v>
      </c>
      <c r="E705" t="s">
        <v>9</v>
      </c>
      <c r="F705">
        <v>18406</v>
      </c>
      <c r="G705">
        <v>4398651</v>
      </c>
      <c r="H705">
        <f t="shared" si="10"/>
        <v>43</v>
      </c>
      <c r="I705">
        <f t="array" ref="I705">MIN(IFERROR(FIND(IstNumbers,A705),""))</f>
        <v>25</v>
      </c>
      <c r="J705" s="1" t="str">
        <f>IF([first '# in title]&lt;[pos kw in title],MID([title],[pos kw in title]-6,6),#N/A)</f>
        <v xml:space="preserve">(20,8 </v>
      </c>
      <c r="K705" s="1" t="str">
        <f>IFERROR(MID(SUBSTITUTE([kw rough in title],",","."),FIND("(",[kw rough in title])+1,20),SUBSTITUTE(IFERROR(MID([kw rough in title],FIND(" ",[kw rough in title])+1,20),[kw rough in title]),",","."))</f>
        <v xml:space="preserve">20.8 </v>
      </c>
      <c r="L705" s="1">
        <f>IFERROR(FIND("kW",[desc]),0)</f>
        <v>0</v>
      </c>
      <c r="M705">
        <f t="array" ref="M705">MIN(IFERROR(FIND(IstNumbers,E705),""))</f>
        <v>0</v>
      </c>
      <c r="N705" s="1" t="b">
        <f>IF([first '# in desc]&lt;[pos kw in desc],MID([desc],[pos kw in desc]-7,7))</f>
        <v>0</v>
      </c>
      <c r="O7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5" s="1" t="str">
        <f>TRIM(IF([first '# in desc]&lt;[pos kw in desc],MID([desc],[pos kw in desc]-6,6),FALSE))</f>
        <v>FALSCH</v>
      </c>
      <c r="Q705" s="1">
        <f>IF(LEN([manuell])=0,IFERROR([kw fine in title]*1,IFERROR(SUMPRODUCT(COUNTIF(IsDigits,MID([kw in desc],ROW($A$1:$A$150),1)))=LEN([kw in desc]),#N/A)),[manuell])</f>
        <v>20.8</v>
      </c>
      <c r="R705" s="1" t="e">
        <f>IF([pos kw in title]&gt;0,MID(J705,#REF!,4),IF([first '# in title]&gt;0,MID([title],[first '# in title],3),IF([first '# in title]&gt;0,MID([desc],#REF!,3),VLOOKUP([productid],$G$2:$R$1386,8))))</f>
        <v>#REF!</v>
      </c>
      <c r="S705" s="1" t="str">
        <f>IF([kw in desc]=[kw rough in title],[kw in desc]*1,IFERROR(LEFT([kw_dirty],3)*1,IFERROR(LEFT([kw_dirty],2)*1,"n.a.")))</f>
        <v>n.a.</v>
      </c>
      <c r="T705" s="1"/>
      <c r="U705" s="1">
        <f>VLOOKUP(Tabelle1[[#This Row],[productid]],Tabelle2[#All],2,FALSE)</f>
        <v>20.8</v>
      </c>
    </row>
    <row r="706" spans="1:21" hidden="1">
      <c r="A706" t="s">
        <v>1124</v>
      </c>
      <c r="B706">
        <v>3110</v>
      </c>
      <c r="C706">
        <v>294528</v>
      </c>
      <c r="D706" t="s">
        <v>1279</v>
      </c>
      <c r="E706" t="s">
        <v>1280</v>
      </c>
      <c r="F706">
        <v>18406</v>
      </c>
      <c r="G706">
        <v>1223701</v>
      </c>
      <c r="H706">
        <f t="shared" si="10"/>
        <v>30</v>
      </c>
      <c r="I706">
        <f t="array" ref="I706">MIN(IFERROR(FIND(IstNumbers,A706),""))</f>
        <v>20</v>
      </c>
      <c r="J706" s="1" t="str">
        <f>IF([first '# in title]&lt;[pos kw in title],MID([title],[pos kw in title]-6,6),#N/A)</f>
        <v xml:space="preserve">W (19 </v>
      </c>
      <c r="K70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06" s="1">
        <f>IFERROR(FIND("kW",[desc]),0)</f>
        <v>0</v>
      </c>
      <c r="M706">
        <f t="array" ref="M706">MIN(IFERROR(FIND(IstNumbers,E706),""))</f>
        <v>13</v>
      </c>
      <c r="N706" s="1" t="b">
        <f>IF([first '# in desc]&lt;[pos kw in desc],MID([desc],[pos kw in desc]-7,7))</f>
        <v>0</v>
      </c>
      <c r="O7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6" s="1" t="str">
        <f>TRIM(IF([first '# in desc]&lt;[pos kw in desc],MID([desc],[pos kw in desc]-6,6),FALSE))</f>
        <v>FALSCH</v>
      </c>
      <c r="Q706" s="1">
        <f>IF(LEN([manuell])=0,IFERROR([kw fine in title]*1,IFERROR(SUMPRODUCT(COUNTIF(IsDigits,MID([kw in desc],ROW($A$1:$A$150),1)))=LEN([kw in desc]),#N/A)),[manuell])</f>
        <v>19</v>
      </c>
      <c r="R706" s="1" t="e">
        <f>IF([pos kw in title]&gt;0,MID(J706,#REF!,4),IF([first '# in title]&gt;0,MID([title],[first '# in title],3),IF([first '# in title]&gt;0,MID([desc],#REF!,3),VLOOKUP([productid],$G$2:$R$1386,8))))</f>
        <v>#REF!</v>
      </c>
      <c r="S706" s="1" t="str">
        <f>IF([kw in desc]=[kw rough in title],[kw in desc]*1,IFERROR(LEFT([kw_dirty],3)*1,IFERROR(LEFT([kw_dirty],2)*1,"n.a.")))</f>
        <v>n.a.</v>
      </c>
      <c r="T706" s="1"/>
      <c r="U706" s="1">
        <f>VLOOKUP(Tabelle1[[#This Row],[productid]],Tabelle2[#All],2,FALSE)</f>
        <v>19</v>
      </c>
    </row>
    <row r="707" spans="1:21">
      <c r="A707" t="s">
        <v>1180</v>
      </c>
      <c r="B707">
        <v>1642.01</v>
      </c>
      <c r="C707">
        <v>276812</v>
      </c>
      <c r="D707" t="s">
        <v>1281</v>
      </c>
      <c r="E707" t="s">
        <v>1282</v>
      </c>
      <c r="F707">
        <v>18406</v>
      </c>
      <c r="G707">
        <v>2467631</v>
      </c>
      <c r="H707">
        <f t="shared" si="10"/>
        <v>0</v>
      </c>
      <c r="I707">
        <f t="array" ref="I707">MIN(IFERROR(FIND(IstNumbers,A707),""))</f>
        <v>24</v>
      </c>
      <c r="J707" s="1" t="e">
        <f>IF([first '# in title]&lt;[pos kw in title],MID([title],[pos kw in title]-6,6),#N/A)</f>
        <v>#N/A</v>
      </c>
      <c r="K707" s="1" t="e">
        <f>IFERROR(MID(SUBSTITUTE([kw rough in title],",","."),FIND("(",[kw rough in title])+1,20),SUBSTITUTE(IFERROR(MID([kw rough in title],FIND(" ",[kw rough in title])+1,20),[kw rough in title]),",","."))</f>
        <v>#N/A</v>
      </c>
      <c r="L707" s="1">
        <f>IFERROR(FIND("kW",[desc]),0)</f>
        <v>0</v>
      </c>
      <c r="M707">
        <f t="array" ref="M707">MIN(IFERROR(FIND(IstNumbers,E707),""))</f>
        <v>29</v>
      </c>
      <c r="N707" s="1" t="b">
        <f>IF([first '# in desc]&lt;[pos kw in desc],MID([desc],[pos kw in desc]-7,7))</f>
        <v>0</v>
      </c>
      <c r="O7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7" s="1" t="str">
        <f>TRIM(IF([first '# in desc]&lt;[pos kw in desc],MID([desc],[pos kw in desc]-6,6),FALSE))</f>
        <v>FALSCH</v>
      </c>
      <c r="Q707" s="1" t="b">
        <f>IF(LEN([manuell])=0,IFERROR([kw fine in title]*1,IFERROR(SUMPRODUCT(COUNTIF(IsDigits,MID([kw in desc],ROW($A$1:$A$150),1)))=LEN([kw in desc]),#N/A)),[manuell])</f>
        <v>0</v>
      </c>
      <c r="R707" s="1" t="str">
        <f>IF([pos kw in title]&gt;0,MID(J707,#REF!,4),IF([first '# in title]&gt;0,MID([title],[first '# in title],3),IF([first '# in title]&gt;0,MID([desc],#REF!,3),VLOOKUP([productid],$G$2:$R$1386,8))))</f>
        <v>172</v>
      </c>
      <c r="S707" s="1" t="e">
        <f>IF([kw in desc]=[kw rough in title],[kw in desc]*1,IFERROR(LEFT([kw_dirty],3)*1,IFERROR(LEFT([kw_dirty],2)*1,"n.a.")))</f>
        <v>#N/A</v>
      </c>
      <c r="T707" s="1"/>
      <c r="U707" s="1">
        <f>VLOOKUP(Tabelle1[[#This Row],[productid]],Tabelle2[#All],2,FALSE)</f>
        <v>20</v>
      </c>
    </row>
    <row r="708" spans="1:21" hidden="1">
      <c r="A708" t="s">
        <v>1185</v>
      </c>
      <c r="B708">
        <v>2454</v>
      </c>
      <c r="C708">
        <v>223861</v>
      </c>
      <c r="D708" t="s">
        <v>1283</v>
      </c>
      <c r="E708" t="s">
        <v>1284</v>
      </c>
      <c r="F708">
        <v>18406</v>
      </c>
      <c r="G708">
        <v>3913640</v>
      </c>
      <c r="H708">
        <f t="shared" ref="H708:H771" si="11">IFERROR(FIND("kW",A708),0)</f>
        <v>32</v>
      </c>
      <c r="I708">
        <f t="array" ref="I708">MIN(IFERROR(FIND(IstNumbers,A708),""))</f>
        <v>21</v>
      </c>
      <c r="J708" s="1" t="str">
        <f>IF([first '# in title]&lt;[pos kw in title],MID([title],[pos kw in title]-6,6),#N/A)</f>
        <v xml:space="preserve">C (24 </v>
      </c>
      <c r="K708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708" s="1">
        <f>IFERROR(FIND("kW",[desc]),0)</f>
        <v>80</v>
      </c>
      <c r="M708">
        <f t="array" ref="M708">MIN(IFERROR(FIND(IstNumbers,E708),""))</f>
        <v>25</v>
      </c>
      <c r="N708" s="1" t="str">
        <f>IF([first '# in desc]&lt;[pos kw in desc],MID([desc],[pos kw in desc]-7,7))</f>
        <v xml:space="preserve">gas 24 </v>
      </c>
      <c r="O708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708" s="1" t="str">
        <f>TRIM(IF([first '# in desc]&lt;[pos kw in desc],MID([desc],[pos kw in desc]-6,6),FALSE))</f>
        <v>as 24</v>
      </c>
      <c r="Q708" s="1">
        <f>IF(LEN([manuell])=0,IFERROR([kw fine in title]*1,IFERROR(SUMPRODUCT(COUNTIF(IsDigits,MID([kw in desc],ROW($A$1:$A$150),1)))=LEN([kw in desc]),#N/A)),[manuell])</f>
        <v>24</v>
      </c>
      <c r="R708" s="1" t="e">
        <f>IF([pos kw in title]&gt;0,MID(J708,#REF!,4),IF([first '# in title]&gt;0,MID([title],[first '# in title],3),IF([first '# in title]&gt;0,MID([desc],#REF!,3),VLOOKUP([productid],$G$2:$R$1386,8))))</f>
        <v>#REF!</v>
      </c>
      <c r="S708" s="1" t="str">
        <f>IF([kw in desc]=[kw rough in title],[kw in desc]*1,IFERROR(LEFT([kw_dirty],3)*1,IFERROR(LEFT([kw_dirty],2)*1,"n.a.")))</f>
        <v>n.a.</v>
      </c>
      <c r="T708" s="1"/>
      <c r="U708" s="1">
        <f>VLOOKUP(Tabelle1[[#This Row],[productid]],Tabelle2[#All],2,FALSE)</f>
        <v>24</v>
      </c>
    </row>
    <row r="709" spans="1:21" hidden="1">
      <c r="A709" t="s">
        <v>10370</v>
      </c>
      <c r="B709">
        <v>2845.29</v>
      </c>
      <c r="C709">
        <v>279747</v>
      </c>
      <c r="D709" t="s">
        <v>1285</v>
      </c>
      <c r="E709" t="s">
        <v>61</v>
      </c>
      <c r="F709">
        <v>18406</v>
      </c>
      <c r="G709">
        <v>4673719</v>
      </c>
      <c r="H709">
        <f t="shared" si="11"/>
        <v>40</v>
      </c>
      <c r="I709">
        <f t="array" ref="I709">MIN(IFERROR(FIND(IstNumbers,A709),""))</f>
        <v>26</v>
      </c>
      <c r="J709" s="1" t="str">
        <f>IF([first '# in title]&lt;[pos kw in title],MID([title],[pos kw in title]-6,6),#N/A)</f>
        <v xml:space="preserve">(20,6 </v>
      </c>
      <c r="K709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709" s="1">
        <f>IFERROR(FIND("kW",[desc]),0)</f>
        <v>0</v>
      </c>
      <c r="M709">
        <f t="array" ref="M709">MIN(IFERROR(FIND(IstNumbers,E709),""))</f>
        <v>28</v>
      </c>
      <c r="N709" s="1" t="b">
        <f>IF([first '# in desc]&lt;[pos kw in desc],MID([desc],[pos kw in desc]-7,7))</f>
        <v>0</v>
      </c>
      <c r="O7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09" s="1" t="str">
        <f>TRIM(IF([first '# in desc]&lt;[pos kw in desc],MID([desc],[pos kw in desc]-6,6),FALSE))</f>
        <v>FALSCH</v>
      </c>
      <c r="Q709" s="1">
        <f>IF(LEN([manuell])=0,IFERROR([kw fine in title]*1,IFERROR(SUMPRODUCT(COUNTIF(IsDigits,MID([kw in desc],ROW($A$1:$A$150),1)))=LEN([kw in desc]),#N/A)),[manuell])</f>
        <v>20.6</v>
      </c>
      <c r="R709" s="1" t="e">
        <f>IF([pos kw in title]&gt;0,MID(J709,#REF!,4),IF([first '# in title]&gt;0,MID([title],[first '# in title],3),IF([first '# in title]&gt;0,MID([desc],#REF!,3),VLOOKUP([productid],$G$2:$R$1386,8))))</f>
        <v>#REF!</v>
      </c>
      <c r="S709" s="1" t="str">
        <f>IF([kw in desc]=[kw rough in title],[kw in desc]*1,IFERROR(LEFT([kw_dirty],3)*1,IFERROR(LEFT([kw_dirty],2)*1,"n.a.")))</f>
        <v>n.a.</v>
      </c>
      <c r="T709" s="1"/>
      <c r="U709" s="1">
        <f>VLOOKUP(Tabelle1[[#This Row],[productid]],Tabelle2[#All],2,FALSE)</f>
        <v>20.6</v>
      </c>
    </row>
    <row r="710" spans="1:21">
      <c r="A710" t="s">
        <v>549</v>
      </c>
      <c r="B710">
        <v>2420.92</v>
      </c>
      <c r="C710">
        <v>299105</v>
      </c>
      <c r="D710" t="s">
        <v>1286</v>
      </c>
      <c r="E710" t="s">
        <v>1287</v>
      </c>
      <c r="F710">
        <v>18406</v>
      </c>
      <c r="G710">
        <v>2919604</v>
      </c>
      <c r="H710">
        <f t="shared" si="11"/>
        <v>0</v>
      </c>
      <c r="I710">
        <f t="array" ref="I710">MIN(IFERROR(FIND(IstNumbers,A710),""))</f>
        <v>21</v>
      </c>
      <c r="J710" s="1" t="e">
        <f>IF([first '# in title]&lt;[pos kw in title],MID([title],[pos kw in title]-6,6),#N/A)</f>
        <v>#N/A</v>
      </c>
      <c r="K710" s="1" t="e">
        <f>IFERROR(MID(SUBSTITUTE([kw rough in title],",","."),FIND("(",[kw rough in title])+1,20),SUBSTITUTE(IFERROR(MID([kw rough in title],FIND(" ",[kw rough in title])+1,20),[kw rough in title]),",","."))</f>
        <v>#N/A</v>
      </c>
      <c r="L710" s="1">
        <f>IFERROR(FIND("kW",[desc]),0)</f>
        <v>0</v>
      </c>
      <c r="M710">
        <f t="array" ref="M710">MIN(IFERROR(FIND(IstNumbers,E710),""))</f>
        <v>39</v>
      </c>
      <c r="N710" s="1" t="b">
        <f>IF([first '# in desc]&lt;[pos kw in desc],MID([desc],[pos kw in desc]-7,7))</f>
        <v>0</v>
      </c>
      <c r="O7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10" s="1" t="str">
        <f>TRIM(IF([first '# in desc]&lt;[pos kw in desc],MID([desc],[pos kw in desc]-6,6),FALSE))</f>
        <v>FALSCH</v>
      </c>
      <c r="Q710" s="1" t="b">
        <f>IF(LEN([manuell])=0,IFERROR([kw fine in title]*1,IFERROR(SUMPRODUCT(COUNTIF(IsDigits,MID([kw in desc],ROW($A$1:$A$150),1)))=LEN([kw in desc]),#N/A)),[manuell])</f>
        <v>0</v>
      </c>
      <c r="R710" s="1" t="str">
        <f>IF([pos kw in title]&gt;0,MID(J710,#REF!,4),IF([first '# in title]&gt;0,MID([title],[first '# in title],3),IF([first '# in title]&gt;0,MID([desc],#REF!,3),VLOOKUP([productid],$G$2:$R$1386,8))))</f>
        <v>-K</v>
      </c>
      <c r="S710" s="1" t="e">
        <f>IF([kw in desc]=[kw rough in title],[kw in desc]*1,IFERROR(LEFT([kw_dirty],3)*1,IFERROR(LEFT([kw_dirty],2)*1,"n.a.")))</f>
        <v>#N/A</v>
      </c>
      <c r="T710" s="1"/>
      <c r="U710" s="1" t="e">
        <f>VLOOKUP(Tabelle1[[#This Row],[productid]],Tabelle2[#All],2,FALSE)</f>
        <v>#N/A</v>
      </c>
    </row>
    <row r="711" spans="1:21" hidden="1">
      <c r="A711" t="s">
        <v>1146</v>
      </c>
      <c r="B711">
        <v>5077.03</v>
      </c>
      <c r="C711">
        <v>294528</v>
      </c>
      <c r="D711" t="s">
        <v>1288</v>
      </c>
      <c r="E711" t="s">
        <v>1289</v>
      </c>
      <c r="F711">
        <v>18406</v>
      </c>
      <c r="G711">
        <v>1262326</v>
      </c>
      <c r="H711">
        <f t="shared" si="11"/>
        <v>0</v>
      </c>
      <c r="I711">
        <f t="array" ref="I711">MIN(IFERROR(FIND(IstNumbers,A711),""))</f>
        <v>23</v>
      </c>
      <c r="J711" s="1" t="e">
        <f>IF([first '# in title]&lt;[pos kw in title],MID([title],[pos kw in title]-6,6),#N/A)</f>
        <v>#N/A</v>
      </c>
      <c r="K711" s="1" t="e">
        <f>IFERROR(MID(SUBSTITUTE([kw rough in title],",","."),FIND("(",[kw rough in title])+1,20),SUBSTITUTE(IFERROR(MID([kw rough in title],FIND(" ",[kw rough in title])+1,20),[kw rough in title]),",","."))</f>
        <v>#N/A</v>
      </c>
      <c r="L711" s="1">
        <f>IFERROR(FIND("kW",[desc]),0)</f>
        <v>30</v>
      </c>
      <c r="M711">
        <f t="array" ref="M711">MIN(IFERROR(FIND(IstNumbers,E711),""))</f>
        <v>23</v>
      </c>
      <c r="N711" s="1" t="str">
        <f>IF([first '# in desc]&lt;[pos kw in desc],MID([desc],[pos kw in desc]-7,7))</f>
        <v xml:space="preserve">300 35 </v>
      </c>
      <c r="O711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711" s="1" t="str">
        <f>TRIM(IF([first '# in desc]&lt;[pos kw in desc],MID([desc],[pos kw in desc]-6,6),FALSE))</f>
        <v>00 35</v>
      </c>
      <c r="Q711" s="1" t="b">
        <f>IF(LEN([manuell])=0,IFERROR([kw fine in title]*1,IFERROR(SUMPRODUCT(COUNTIF(IsDigits,MID([kw in desc],ROW($A$1:$A$150),1)))=LEN([kw in desc]),#N/A)),[manuell])</f>
        <v>0</v>
      </c>
      <c r="R711" s="1" t="str">
        <f>IF([pos kw in title]&gt;0,MID(J711,#REF!,4),IF([first '# in title]&gt;0,MID([title],[first '# in title],3),IF([first '# in title]&gt;0,MID([desc],#REF!,3),VLOOKUP([productid],$G$2:$R$1386,8))))</f>
        <v>300</v>
      </c>
      <c r="S711" s="1" t="e">
        <f>IF([kw in desc]=[kw rough in title],[kw in desc]*1,IFERROR(LEFT([kw_dirty],3)*1,IFERROR(LEFT([kw_dirty],2)*1,"n.a.")))</f>
        <v>#N/A</v>
      </c>
      <c r="T711" s="1"/>
      <c r="U711" s="1">
        <f>VLOOKUP(Tabelle1[[#This Row],[productid]],Tabelle2[#All],2,FALSE)</f>
        <v>35</v>
      </c>
    </row>
    <row r="712" spans="1:21" hidden="1">
      <c r="A712" t="s">
        <v>1062</v>
      </c>
      <c r="B712">
        <v>3480</v>
      </c>
      <c r="C712">
        <v>289859</v>
      </c>
      <c r="D712" t="s">
        <v>1290</v>
      </c>
      <c r="E712" t="s">
        <v>1291</v>
      </c>
      <c r="F712">
        <v>18406</v>
      </c>
      <c r="G712">
        <v>2106152</v>
      </c>
      <c r="H712">
        <f t="shared" si="11"/>
        <v>30</v>
      </c>
      <c r="I712">
        <f t="array" ref="I712">MIN(IFERROR(FIND(IstNumbers,A712),""))</f>
        <v>20</v>
      </c>
      <c r="J712" s="1" t="str">
        <f>IF([first '# in title]&lt;[pos kw in title],MID([title],[pos kw in title]-6,6),#N/A)</f>
        <v xml:space="preserve">F (19 </v>
      </c>
      <c r="K712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12" s="1">
        <f>IFERROR(FIND("kW",[desc]),0)</f>
        <v>62</v>
      </c>
      <c r="M712">
        <f t="array" ref="M712">MIN(IFERROR(FIND(IstNumbers,E712),""))</f>
        <v>24</v>
      </c>
      <c r="N712" s="1" t="str">
        <f>IF([first '# in desc]&lt;[pos kw in desc],MID([desc],[pos kw in desc]-7,7))</f>
        <v xml:space="preserve">me, 19 </v>
      </c>
      <c r="O71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12" s="1" t="str">
        <f>TRIM(IF([first '# in desc]&lt;[pos kw in desc],MID([desc],[pos kw in desc]-6,6),FALSE))</f>
        <v>e, 19</v>
      </c>
      <c r="Q712" s="1">
        <f>IF(LEN([manuell])=0,IFERROR([kw fine in title]*1,IFERROR(SUMPRODUCT(COUNTIF(IsDigits,MID([kw in desc],ROW($A$1:$A$150),1)))=LEN([kw in desc]),#N/A)),[manuell])</f>
        <v>19</v>
      </c>
      <c r="R712" s="1" t="e">
        <f>IF([pos kw in title]&gt;0,MID(J712,#REF!,4),IF([first '# in title]&gt;0,MID([title],[first '# in title],3),IF([first '# in title]&gt;0,MID([desc],#REF!,3),VLOOKUP([productid],$G$2:$R$1386,8))))</f>
        <v>#REF!</v>
      </c>
      <c r="S712" s="1" t="str">
        <f>IF([kw in desc]=[kw rough in title],[kw in desc]*1,IFERROR(LEFT([kw_dirty],3)*1,IFERROR(LEFT([kw_dirty],2)*1,"n.a.")))</f>
        <v>n.a.</v>
      </c>
      <c r="T712" s="1"/>
      <c r="U712" s="1">
        <f>VLOOKUP(Tabelle1[[#This Row],[productid]],Tabelle2[#All],2,FALSE)</f>
        <v>19</v>
      </c>
    </row>
    <row r="713" spans="1:21" hidden="1">
      <c r="A713" t="s">
        <v>1041</v>
      </c>
      <c r="B713">
        <v>2280</v>
      </c>
      <c r="C713">
        <v>289859</v>
      </c>
      <c r="D713" t="s">
        <v>1292</v>
      </c>
      <c r="E713" t="s">
        <v>1293</v>
      </c>
      <c r="F713">
        <v>18406</v>
      </c>
      <c r="G713">
        <v>1064527</v>
      </c>
      <c r="H713">
        <f t="shared" si="11"/>
        <v>0</v>
      </c>
      <c r="I713">
        <f t="array" ref="I713">MIN(IFERROR(FIND(IstNumbers,A713),""))</f>
        <v>20</v>
      </c>
      <c r="J713" s="1" t="e">
        <f>IF([first '# in title]&lt;[pos kw in title],MID([title],[pos kw in title]-6,6),#N/A)</f>
        <v>#N/A</v>
      </c>
      <c r="K713" s="1" t="e">
        <f>IFERROR(MID(SUBSTITUTE([kw rough in title],",","."),FIND("(",[kw rough in title])+1,20),SUBSTITUTE(IFERROR(MID([kw rough in title],FIND(" ",[kw rough in title])+1,20),[kw rough in title]),",","."))</f>
        <v>#N/A</v>
      </c>
      <c r="L713" s="1">
        <f>IFERROR(FIND("kW",[desc]),0)</f>
        <v>57</v>
      </c>
      <c r="M713">
        <f t="array" ref="M713">MIN(IFERROR(FIND(IstNumbers,E713),""))</f>
        <v>24</v>
      </c>
      <c r="N713" s="1" t="str">
        <f>IF([first '# in desc]&lt;[pos kw in desc],MID([desc],[pos kw in desc]-7,7))</f>
        <v xml:space="preserve">me, 19 </v>
      </c>
      <c r="O71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13" s="1" t="str">
        <f>TRIM(IF([first '# in desc]&lt;[pos kw in desc],MID([desc],[pos kw in desc]-6,6),FALSE))</f>
        <v>e, 19</v>
      </c>
      <c r="Q713" s="1" t="b">
        <f>IF(LEN([manuell])=0,IFERROR([kw fine in title]*1,IFERROR(SUMPRODUCT(COUNTIF(IsDigits,MID([kw in desc],ROW($A$1:$A$150),1)))=LEN([kw in desc]),#N/A)),[manuell])</f>
        <v>0</v>
      </c>
      <c r="R713" s="1" t="str">
        <f>IF([pos kw in title]&gt;0,MID(J713,#REF!,4),IF([first '# in title]&gt;0,MID([title],[first '# in title],3),IF([first '# in title]&gt;0,MID([desc],#REF!,3),VLOOKUP([productid],$G$2:$R$1386,8))))</f>
        <v>200</v>
      </c>
      <c r="S713" s="1" t="e">
        <f>IF([kw in desc]=[kw rough in title],[kw in desc]*1,IFERROR(LEFT([kw_dirty],3)*1,IFERROR(LEFT([kw_dirty],2)*1,"n.a.")))</f>
        <v>#N/A</v>
      </c>
      <c r="T713" s="1"/>
      <c r="U713" s="1">
        <f>VLOOKUP(Tabelle1[[#This Row],[productid]],Tabelle2[#All],2,FALSE)</f>
        <v>19</v>
      </c>
    </row>
    <row r="714" spans="1:21">
      <c r="A714" t="s">
        <v>1083</v>
      </c>
      <c r="B714">
        <v>2332.5300000000002</v>
      </c>
      <c r="C714">
        <v>276812</v>
      </c>
      <c r="D714" t="s">
        <v>1294</v>
      </c>
      <c r="E714" t="s">
        <v>956</v>
      </c>
      <c r="F714">
        <v>18406</v>
      </c>
      <c r="G714">
        <v>3093312</v>
      </c>
      <c r="H714">
        <f t="shared" si="11"/>
        <v>0</v>
      </c>
      <c r="I714">
        <f t="array" ref="I714">MIN(IFERROR(FIND(IstNumbers,A714),""))</f>
        <v>0</v>
      </c>
      <c r="J714" s="1" t="e">
        <f>IF([first '# in title]&lt;[pos kw in title],MID([title],[pos kw in title]-6,6),#N/A)</f>
        <v>#N/A</v>
      </c>
      <c r="K714" s="1" t="e">
        <f>IFERROR(MID(SUBSTITUTE([kw rough in title],",","."),FIND("(",[kw rough in title])+1,20),SUBSTITUTE(IFERROR(MID([kw rough in title],FIND(" ",[kw rough in title])+1,20),[kw rough in title]),",","."))</f>
        <v>#N/A</v>
      </c>
      <c r="L714" s="1">
        <f>IFERROR(FIND("kW",[desc]),0)</f>
        <v>0</v>
      </c>
      <c r="M714">
        <f t="array" ref="M714">MIN(IFERROR(FIND(IstNumbers,E714),""))</f>
        <v>36</v>
      </c>
      <c r="N714" s="1" t="b">
        <f>IF([first '# in desc]&lt;[pos kw in desc],MID([desc],[pos kw in desc]-7,7))</f>
        <v>0</v>
      </c>
      <c r="O7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14" s="1" t="str">
        <f>TRIM(IF([first '# in desc]&lt;[pos kw in desc],MID([desc],[pos kw in desc]-6,6),FALSE))</f>
        <v>FALSCH</v>
      </c>
      <c r="Q714" s="1" t="b">
        <f>IF(LEN([manuell])=0,IFERROR([kw fine in title]*1,IFERROR(SUMPRODUCT(COUNTIF(IsDigits,MID([kw in desc],ROW($A$1:$A$150),1)))=LEN([kw in desc]),#N/A)),[manuell])</f>
        <v>0</v>
      </c>
      <c r="R714" s="1" t="str">
        <f>IF([pos kw in title]&gt;0,MID(J714,#REF!,4),IF([first '# in title]&gt;0,MID([title],[first '# in title],3),IF([first '# in title]&gt;0,MID([desc],#REF!,3),VLOOKUP([productid],$G$2:$R$1386,8))))</f>
        <v xml:space="preserve">me, 35 </v>
      </c>
      <c r="S714" s="1" t="e">
        <f>IF([kw in desc]=[kw rough in title],[kw in desc]*1,IFERROR(LEFT([kw_dirty],3)*1,IFERROR(LEFT([kw_dirty],2)*1,"n.a.")))</f>
        <v>#N/A</v>
      </c>
      <c r="T714" s="1"/>
      <c r="U714" s="1" t="e">
        <f>VLOOKUP(Tabelle1[[#This Row],[productid]],Tabelle2[#All],2,FALSE)</f>
        <v>#N/A</v>
      </c>
    </row>
    <row r="715" spans="1:21" hidden="1">
      <c r="A715" t="s">
        <v>1055</v>
      </c>
      <c r="B715">
        <v>2887</v>
      </c>
      <c r="C715">
        <v>223861</v>
      </c>
      <c r="D715" t="s">
        <v>1295</v>
      </c>
      <c r="E715" t="s">
        <v>1296</v>
      </c>
      <c r="F715">
        <v>18406</v>
      </c>
      <c r="G715">
        <v>1098710</v>
      </c>
      <c r="H715">
        <f t="shared" si="11"/>
        <v>30</v>
      </c>
      <c r="I715">
        <f t="array" ref="I715">MIN(IFERROR(FIND(IstNumbers,A715),""))</f>
        <v>20</v>
      </c>
      <c r="J715" s="1" t="str">
        <f>IF([first '# in title]&lt;[pos kw in title],MID([title],[pos kw in title]-6,6),#N/A)</f>
        <v xml:space="preserve">W (35 </v>
      </c>
      <c r="K715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715" s="1">
        <f>IFERROR(FIND("kW",[desc]),0)</f>
        <v>37</v>
      </c>
      <c r="M715">
        <f t="array" ref="M715">MIN(IFERROR(FIND(IstNumbers,E715),""))</f>
        <v>24</v>
      </c>
      <c r="N715" s="1" t="str">
        <f>IF([first '# in desc]&lt;[pos kw in desc],MID([desc],[pos kw in desc]-7,7))</f>
        <v xml:space="preserve">5,2 35 </v>
      </c>
      <c r="O715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715" s="1" t="str">
        <f>TRIM(IF([first '# in desc]&lt;[pos kw in desc],MID([desc],[pos kw in desc]-6,6),FALSE))</f>
        <v>,2 35</v>
      </c>
      <c r="Q715" s="1">
        <f>IF(LEN([manuell])=0,IFERROR([kw fine in title]*1,IFERROR(SUMPRODUCT(COUNTIF(IsDigits,MID([kw in desc],ROW($A$1:$A$150),1)))=LEN([kw in desc]),#N/A)),[manuell])</f>
        <v>35</v>
      </c>
      <c r="R715" s="1" t="e">
        <f>IF([pos kw in title]&gt;0,MID(J715,#REF!,4),IF([first '# in title]&gt;0,MID([title],[first '# in title],3),IF([first '# in title]&gt;0,MID([desc],#REF!,3),VLOOKUP([productid],$G$2:$R$1386,8))))</f>
        <v>#REF!</v>
      </c>
      <c r="S715" s="1" t="str">
        <f>IF([kw in desc]=[kw rough in title],[kw in desc]*1,IFERROR(LEFT([kw_dirty],3)*1,IFERROR(LEFT([kw_dirty],2)*1,"n.a.")))</f>
        <v>n.a.</v>
      </c>
      <c r="T715" s="1"/>
      <c r="U715" s="1">
        <f>VLOOKUP(Tabelle1[[#This Row],[productid]],Tabelle2[#All],2,FALSE)</f>
        <v>35</v>
      </c>
    </row>
    <row r="716" spans="1:21" hidden="1">
      <c r="A716" t="s">
        <v>1058</v>
      </c>
      <c r="B716">
        <v>2133.9899999999998</v>
      </c>
      <c r="C716">
        <v>276812</v>
      </c>
      <c r="D716" t="s">
        <v>1297</v>
      </c>
      <c r="E716" t="s">
        <v>1298</v>
      </c>
      <c r="F716">
        <v>18406</v>
      </c>
      <c r="G716">
        <v>3664000</v>
      </c>
      <c r="H716">
        <f t="shared" si="11"/>
        <v>30</v>
      </c>
      <c r="I716">
        <f t="array" ref="I716">MIN(IFERROR(FIND(IstNumbers,A716),""))</f>
        <v>20</v>
      </c>
      <c r="J716" s="1" t="str">
        <f>IF([first '# in title]&lt;[pos kw in title],MID([title],[pos kw in title]-6,6),#N/A)</f>
        <v xml:space="preserve">W (13 </v>
      </c>
      <c r="K716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716" s="1">
        <f>IFERROR(FIND("kW",[desc]),0)</f>
        <v>63</v>
      </c>
      <c r="M716">
        <f t="array" ref="M716">MIN(IFERROR(FIND(IstNumbers,E716),""))</f>
        <v>24</v>
      </c>
      <c r="N716" s="1" t="str">
        <f>IF([first '# in desc]&lt;[pos kw in desc],MID([desc],[pos kw in desc]-7,7))</f>
        <v xml:space="preserve">- 13,0 </v>
      </c>
      <c r="O716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716" s="1" t="str">
        <f>TRIM(IF([first '# in desc]&lt;[pos kw in desc],MID([desc],[pos kw in desc]-6,6),FALSE))</f>
        <v>13,0</v>
      </c>
      <c r="Q716" s="1">
        <f>IF(LEN([manuell])=0,IFERROR([kw fine in title]*1,IFERROR(SUMPRODUCT(COUNTIF(IsDigits,MID([kw in desc],ROW($A$1:$A$150),1)))=LEN([kw in desc]),#N/A)),[manuell])</f>
        <v>13</v>
      </c>
      <c r="R716" s="1" t="e">
        <f>IF([pos kw in title]&gt;0,MID(J716,#REF!,4),IF([first '# in title]&gt;0,MID([title],[first '# in title],3),IF([first '# in title]&gt;0,MID([desc],#REF!,3),VLOOKUP([productid],$G$2:$R$1386,8))))</f>
        <v>#REF!</v>
      </c>
      <c r="S716" s="1" t="str">
        <f>IF([kw in desc]=[kw rough in title],[kw in desc]*1,IFERROR(LEFT([kw_dirty],3)*1,IFERROR(LEFT([kw_dirty],2)*1,"n.a.")))</f>
        <v>n.a.</v>
      </c>
      <c r="T716" s="1"/>
      <c r="U716" s="1">
        <f>VLOOKUP(Tabelle1[[#This Row],[productid]],Tabelle2[#All],2,FALSE)</f>
        <v>13</v>
      </c>
    </row>
    <row r="717" spans="1:21" hidden="1">
      <c r="A717" t="s">
        <v>1299</v>
      </c>
      <c r="B717">
        <v>2544.9299999999998</v>
      </c>
      <c r="C717">
        <v>284079</v>
      </c>
      <c r="D717" t="s">
        <v>1300</v>
      </c>
      <c r="E717" t="s">
        <v>1301</v>
      </c>
      <c r="F717">
        <v>18406</v>
      </c>
      <c r="G717">
        <v>2025393</v>
      </c>
      <c r="H717">
        <f t="shared" si="11"/>
        <v>35</v>
      </c>
      <c r="I717">
        <f t="array" ref="I717">MIN(IFERROR(FIND(IstNumbers,A717),""))</f>
        <v>10</v>
      </c>
      <c r="J717" s="1" t="str">
        <f>IF([first '# in title]&lt;[pos kw in title],MID([title],[pos kw in title]-6,6),#N/A)</f>
        <v xml:space="preserve">l (30 </v>
      </c>
      <c r="K717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17" s="1">
        <f>IFERROR(FIND("kW",[desc]),0)</f>
        <v>0</v>
      </c>
      <c r="M717">
        <f t="array" ref="M717">MIN(IFERROR(FIND(IstNumbers,E717),""))</f>
        <v>11</v>
      </c>
      <c r="N717" s="1" t="b">
        <f>IF([first '# in desc]&lt;[pos kw in desc],MID([desc],[pos kw in desc]-7,7))</f>
        <v>0</v>
      </c>
      <c r="O7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17" s="1" t="str">
        <f>TRIM(IF([first '# in desc]&lt;[pos kw in desc],MID([desc],[pos kw in desc]-6,6),FALSE))</f>
        <v>FALSCH</v>
      </c>
      <c r="Q717" s="1">
        <f>IF(LEN([manuell])=0,IFERROR([kw fine in title]*1,IFERROR(SUMPRODUCT(COUNTIF(IsDigits,MID([kw in desc],ROW($A$1:$A$150),1)))=LEN([kw in desc]),#N/A)),[manuell])</f>
        <v>30</v>
      </c>
      <c r="R717" s="1" t="e">
        <f>IF([pos kw in title]&gt;0,MID(J717,#REF!,4),IF([first '# in title]&gt;0,MID([title],[first '# in title],3),IF([first '# in title]&gt;0,MID([desc],#REF!,3),VLOOKUP([productid],$G$2:$R$1386,8))))</f>
        <v>#REF!</v>
      </c>
      <c r="S717" s="1" t="str">
        <f>IF([kw in desc]=[kw rough in title],[kw in desc]*1,IFERROR(LEFT([kw_dirty],3)*1,IFERROR(LEFT([kw_dirty],2)*1,"n.a.")))</f>
        <v>n.a.</v>
      </c>
      <c r="T717" s="1"/>
      <c r="U717" s="1">
        <f>VLOOKUP(Tabelle1[[#This Row],[productid]],Tabelle2[#All],2,FALSE)</f>
        <v>30</v>
      </c>
    </row>
    <row r="718" spans="1:21" hidden="1">
      <c r="A718" t="s">
        <v>1302</v>
      </c>
      <c r="B718">
        <v>3673.65</v>
      </c>
      <c r="C718">
        <v>9701</v>
      </c>
      <c r="D718" t="s">
        <v>1303</v>
      </c>
      <c r="E718" t="s">
        <v>9</v>
      </c>
      <c r="F718">
        <v>18406</v>
      </c>
      <c r="G718">
        <v>3235663</v>
      </c>
      <c r="H718">
        <f t="shared" si="11"/>
        <v>30</v>
      </c>
      <c r="I718">
        <f t="array" ref="I718">MIN(IFERROR(FIND(IstNumbers,A718),""))</f>
        <v>20</v>
      </c>
      <c r="J718" s="1" t="str">
        <f>IF([first '# in title]&lt;[pos kw in title],MID([title],[pos kw in title]-6,6),#N/A)</f>
        <v xml:space="preserve">F (26 </v>
      </c>
      <c r="K71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718" s="1">
        <f>IFERROR(FIND("kW",[desc]),0)</f>
        <v>0</v>
      </c>
      <c r="M718">
        <f t="array" ref="M718">MIN(IFERROR(FIND(IstNumbers,E718),""))</f>
        <v>0</v>
      </c>
      <c r="N718" s="1" t="b">
        <f>IF([first '# in desc]&lt;[pos kw in desc],MID([desc],[pos kw in desc]-7,7))</f>
        <v>0</v>
      </c>
      <c r="O7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18" s="1" t="str">
        <f>TRIM(IF([first '# in desc]&lt;[pos kw in desc],MID([desc],[pos kw in desc]-6,6),FALSE))</f>
        <v>FALSCH</v>
      </c>
      <c r="Q718" s="1">
        <f>IF(LEN([manuell])=0,IFERROR([kw fine in title]*1,IFERROR(SUMPRODUCT(COUNTIF(IsDigits,MID([kw in desc],ROW($A$1:$A$150),1)))=LEN([kw in desc]),#N/A)),[manuell])</f>
        <v>26</v>
      </c>
      <c r="R718" s="1" t="e">
        <f>IF([pos kw in title]&gt;0,MID(J718,#REF!,4),IF([first '# in title]&gt;0,MID([title],[first '# in title],3),IF([first '# in title]&gt;0,MID([desc],#REF!,3),VLOOKUP([productid],$G$2:$R$1386,8))))</f>
        <v>#REF!</v>
      </c>
      <c r="S718" s="1" t="str">
        <f>IF([kw in desc]=[kw rough in title],[kw in desc]*1,IFERROR(LEFT([kw_dirty],3)*1,IFERROR(LEFT([kw_dirty],2)*1,"n.a.")))</f>
        <v>n.a.</v>
      </c>
      <c r="T718" s="1"/>
      <c r="U718" s="1">
        <f>VLOOKUP(Tabelle1[[#This Row],[productid]],Tabelle2[#All],2,FALSE)</f>
        <v>26</v>
      </c>
    </row>
    <row r="719" spans="1:21">
      <c r="A719" t="s">
        <v>1269</v>
      </c>
      <c r="B719">
        <v>1675</v>
      </c>
      <c r="C719">
        <v>9701</v>
      </c>
      <c r="D719" t="s">
        <v>1304</v>
      </c>
      <c r="E719" t="s">
        <v>9</v>
      </c>
      <c r="F719">
        <v>18406</v>
      </c>
      <c r="G719">
        <v>3725835</v>
      </c>
      <c r="H719">
        <f t="shared" si="11"/>
        <v>0</v>
      </c>
      <c r="I719">
        <f t="array" ref="I719">MIN(IFERROR(FIND(IstNumbers,A719),""))</f>
        <v>15</v>
      </c>
      <c r="J719" s="1" t="e">
        <f>IF([first '# in title]&lt;[pos kw in title],MID([title],[pos kw in title]-6,6),#N/A)</f>
        <v>#N/A</v>
      </c>
      <c r="K719" s="1" t="e">
        <f>IFERROR(MID(SUBSTITUTE([kw rough in title],",","."),FIND("(",[kw rough in title])+1,20),SUBSTITUTE(IFERROR(MID([kw rough in title],FIND(" ",[kw rough in title])+1,20),[kw rough in title]),",","."))</f>
        <v>#N/A</v>
      </c>
      <c r="L719" s="1">
        <f>IFERROR(FIND("kW",[desc]),0)</f>
        <v>0</v>
      </c>
      <c r="M719">
        <f t="array" ref="M719">MIN(IFERROR(FIND(IstNumbers,E719),""))</f>
        <v>0</v>
      </c>
      <c r="N719" s="1" t="b">
        <f>IF([first '# in desc]&lt;[pos kw in desc],MID([desc],[pos kw in desc]-7,7))</f>
        <v>0</v>
      </c>
      <c r="O7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19" s="1" t="str">
        <f>TRIM(IF([first '# in desc]&lt;[pos kw in desc],MID([desc],[pos kw in desc]-6,6),FALSE))</f>
        <v>FALSCH</v>
      </c>
      <c r="Q719" s="1" t="b">
        <f>IF(LEN([manuell])=0,IFERROR([kw fine in title]*1,IFERROR(SUMPRODUCT(COUNTIF(IsDigits,MID([kw in desc],ROW($A$1:$A$150),1)))=LEN([kw in desc]),#N/A)),[manuell])</f>
        <v>0</v>
      </c>
      <c r="R719" s="1" t="str">
        <f>IF([pos kw in title]&gt;0,MID(J719,#REF!,4),IF([first '# in title]&gt;0,MID([title],[first '# in title],3),IF([first '# in title]&gt;0,MID([desc],#REF!,3),VLOOKUP([productid],$G$2:$R$1386,8))))</f>
        <v xml:space="preserve">28 </v>
      </c>
      <c r="S719" s="1" t="e">
        <f>IF([kw in desc]=[kw rough in title],[kw in desc]*1,IFERROR(LEFT([kw_dirty],3)*1,IFERROR(LEFT([kw_dirty],2)*1,"n.a.")))</f>
        <v>#N/A</v>
      </c>
      <c r="T719" s="1"/>
      <c r="U719" s="1" t="e">
        <f>VLOOKUP(Tabelle1[[#This Row],[productid]],Tabelle2[#All],2,FALSE)</f>
        <v>#N/A</v>
      </c>
    </row>
    <row r="720" spans="1:21">
      <c r="A720" t="s">
        <v>1272</v>
      </c>
      <c r="B720">
        <v>2799</v>
      </c>
      <c r="C720">
        <v>282491</v>
      </c>
      <c r="D720" t="s">
        <v>1305</v>
      </c>
      <c r="E720" t="s">
        <v>1306</v>
      </c>
      <c r="F720">
        <v>18406</v>
      </c>
      <c r="G720">
        <v>1083711</v>
      </c>
      <c r="H720">
        <f t="shared" si="11"/>
        <v>0</v>
      </c>
      <c r="I720">
        <f t="array" ref="I720">MIN(IFERROR(FIND(IstNumbers,A720),""))</f>
        <v>10</v>
      </c>
      <c r="J720" s="1" t="e">
        <f>IF([first '# in title]&lt;[pos kw in title],MID([title],[pos kw in title]-6,6),#N/A)</f>
        <v>#N/A</v>
      </c>
      <c r="K720" s="1" t="e">
        <f>IFERROR(MID(SUBSTITUTE([kw rough in title],",","."),FIND("(",[kw rough in title])+1,20),SUBSTITUTE(IFERROR(MID([kw rough in title],FIND(" ",[kw rough in title])+1,20),[kw rough in title]),",","."))</f>
        <v>#N/A</v>
      </c>
      <c r="L720" s="1">
        <f>IFERROR(FIND("kW",[desc]),0)</f>
        <v>0</v>
      </c>
      <c r="M720">
        <f t="array" ref="M720">MIN(IFERROR(FIND(IstNumbers,E720),""))</f>
        <v>25</v>
      </c>
      <c r="N720" s="1" t="b">
        <f>IF([first '# in desc]&lt;[pos kw in desc],MID([desc],[pos kw in desc]-7,7))</f>
        <v>0</v>
      </c>
      <c r="O7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20" s="1" t="str">
        <f>TRIM(IF([first '# in desc]&lt;[pos kw in desc],MID([desc],[pos kw in desc]-6,6),FALSE))</f>
        <v>FALSCH</v>
      </c>
      <c r="Q720" s="1" t="b">
        <f>IF(LEN([manuell])=0,IFERROR([kw fine in title]*1,IFERROR(SUMPRODUCT(COUNTIF(IsDigits,MID([kw in desc],ROW($A$1:$A$150),1)))=LEN([kw in desc]),#N/A)),[manuell])</f>
        <v>0</v>
      </c>
      <c r="R720" s="1" t="str">
        <f>IF([pos kw in title]&gt;0,MID(J720,#REF!,4),IF([first '# in title]&gt;0,MID([title],[first '# in title],3),IF([first '# in title]&gt;0,MID([desc],#REF!,3),VLOOKUP([productid],$G$2:$R$1386,8))))</f>
        <v xml:space="preserve">20 </v>
      </c>
      <c r="S720" s="1" t="e">
        <f>IF([kw in desc]=[kw rough in title],[kw in desc]*1,IFERROR(LEFT([kw_dirty],3)*1,IFERROR(LEFT([kw_dirty],2)*1,"n.a.")))</f>
        <v>#N/A</v>
      </c>
      <c r="T720" s="1"/>
      <c r="U720" s="1" t="e">
        <f>VLOOKUP(Tabelle1[[#This Row],[productid]],Tabelle2[#All],2,FALSE)</f>
        <v>#N/A</v>
      </c>
    </row>
    <row r="721" spans="1:21" hidden="1">
      <c r="A721" t="s">
        <v>1307</v>
      </c>
      <c r="B721">
        <v>3085</v>
      </c>
      <c r="C721">
        <v>289859</v>
      </c>
      <c r="D721" t="s">
        <v>1308</v>
      </c>
      <c r="E721" t="s">
        <v>1309</v>
      </c>
      <c r="F721">
        <v>18406</v>
      </c>
      <c r="G721">
        <v>3497887</v>
      </c>
      <c r="H721">
        <f t="shared" si="11"/>
        <v>0</v>
      </c>
      <c r="I721">
        <f t="array" ref="I721">MIN(IFERROR(FIND(IstNumbers,A721),""))</f>
        <v>13</v>
      </c>
      <c r="J721" s="1" t="e">
        <f>IF([first '# in title]&lt;[pos kw in title],MID([title],[pos kw in title]-6,6),#N/A)</f>
        <v>#N/A</v>
      </c>
      <c r="K721" s="1" t="e">
        <f>IFERROR(MID(SUBSTITUTE([kw rough in title],",","."),FIND("(",[kw rough in title])+1,20),SUBSTITUTE(IFERROR(MID([kw rough in title],FIND(" ",[kw rough in title])+1,20),[kw rough in title]),",","."))</f>
        <v>#N/A</v>
      </c>
      <c r="L721" s="1">
        <f>IFERROR(FIND("kW",[desc]),0)</f>
        <v>70</v>
      </c>
      <c r="M721">
        <f t="array" ref="M721">MIN(IFERROR(FIND(IstNumbers,E721),""))</f>
        <v>34</v>
      </c>
      <c r="N721" s="1" t="str">
        <f>IF([first '# in desc]&lt;[pos kw in desc],MID([desc],[pos kw in desc]-7,7))</f>
        <v xml:space="preserve">­me 42 </v>
      </c>
      <c r="O7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721" s="1" t="str">
        <f>TRIM(IF([first '# in desc]&lt;[pos kw in desc],MID([desc],[pos kw in desc]-6,6),FALSE))</f>
        <v>me 42</v>
      </c>
      <c r="Q721" s="1" t="b">
        <f>IF(LEN([manuell])=0,IFERROR([kw fine in title]*1,IFERROR(SUMPRODUCT(COUNTIF(IsDigits,MID([kw in desc],ROW($A$1:$A$150),1)))=LEN([kw in desc]),#N/A)),[manuell])</f>
        <v>0</v>
      </c>
      <c r="R721" s="1" t="str">
        <f>IF([pos kw in title]&gt;0,MID(J721,#REF!,4),IF([first '# in title]&gt;0,MID([title],[first '# in title],3),IF([first '# in title]&gt;0,MID([desc],#REF!,3),VLOOKUP([productid],$G$2:$R$1386,8))))</f>
        <v xml:space="preserve">42 </v>
      </c>
      <c r="S721" s="1" t="e">
        <f>IF([kw in desc]=[kw rough in title],[kw in desc]*1,IFERROR(LEFT([kw_dirty],3)*1,IFERROR(LEFT([kw_dirty],2)*1,"n.a.")))</f>
        <v>#N/A</v>
      </c>
      <c r="T721" s="1"/>
      <c r="U721" s="1">
        <f>VLOOKUP(Tabelle1[[#This Row],[productid]],Tabelle2[#All],2,FALSE)</f>
        <v>42</v>
      </c>
    </row>
    <row r="722" spans="1:21">
      <c r="A722" t="s">
        <v>1275</v>
      </c>
      <c r="B722">
        <v>3003.58</v>
      </c>
      <c r="C722">
        <v>276812</v>
      </c>
      <c r="D722" t="s">
        <v>1310</v>
      </c>
      <c r="E722" t="s">
        <v>1311</v>
      </c>
      <c r="F722">
        <v>18406</v>
      </c>
      <c r="G722">
        <v>3179923</v>
      </c>
      <c r="H722">
        <f t="shared" si="11"/>
        <v>0</v>
      </c>
      <c r="I722">
        <f t="array" ref="I722">MIN(IFERROR(FIND(IstNumbers,A722),""))</f>
        <v>30</v>
      </c>
      <c r="J722" s="1" t="e">
        <f>IF([first '# in title]&lt;[pos kw in title],MID([title],[pos kw in title]-6,6),#N/A)</f>
        <v>#N/A</v>
      </c>
      <c r="K722" s="1" t="e">
        <f>IFERROR(MID(SUBSTITUTE([kw rough in title],",","."),FIND("(",[kw rough in title])+1,20),SUBSTITUTE(IFERROR(MID([kw rough in title],FIND(" ",[kw rough in title])+1,20),[kw rough in title]),",","."))</f>
        <v>#N/A</v>
      </c>
      <c r="L722" s="1">
        <f>IFERROR(FIND("kW",[desc]),0)</f>
        <v>0</v>
      </c>
      <c r="M722">
        <f t="array" ref="M722">MIN(IFERROR(FIND(IstNumbers,E722),""))</f>
        <v>39</v>
      </c>
      <c r="N722" s="1" t="b">
        <f>IF([first '# in desc]&lt;[pos kw in desc],MID([desc],[pos kw in desc]-7,7))</f>
        <v>0</v>
      </c>
      <c r="O7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22" s="1" t="str">
        <f>TRIM(IF([first '# in desc]&lt;[pos kw in desc],MID([desc],[pos kw in desc]-6,6),FALSE))</f>
        <v>FALSCH</v>
      </c>
      <c r="Q722" s="1" t="b">
        <f>IF(LEN([manuell])=0,IFERROR([kw fine in title]*1,IFERROR(SUMPRODUCT(COUNTIF(IsDigits,MID([kw in desc],ROW($A$1:$A$150),1)))=LEN([kw in desc]),#N/A)),[manuell])</f>
        <v>0</v>
      </c>
      <c r="R722" s="1" t="str">
        <f>IF([pos kw in title]&gt;0,MID(J722,#REF!,4),IF([first '# in title]&gt;0,MID([title],[first '# in title],3),IF([first '# in title]&gt;0,MID([desc],#REF!,3),VLOOKUP([productid],$G$2:$R$1386,8))))</f>
        <v>25-</v>
      </c>
      <c r="S722" s="1" t="e">
        <f>IF([kw in desc]=[kw rough in title],[kw in desc]*1,IFERROR(LEFT([kw_dirty],3)*1,IFERROR(LEFT([kw_dirty],2)*1,"n.a.")))</f>
        <v>#N/A</v>
      </c>
      <c r="T722" s="1"/>
      <c r="U722" s="1">
        <f>VLOOKUP(Tabelle1[[#This Row],[productid]],Tabelle2[#All],2,FALSE)</f>
        <v>25</v>
      </c>
    </row>
    <row r="723" spans="1:21" hidden="1">
      <c r="A723" t="s">
        <v>10371</v>
      </c>
      <c r="B723">
        <v>3234</v>
      </c>
      <c r="C723">
        <v>9701</v>
      </c>
      <c r="D723" t="s">
        <v>1312</v>
      </c>
      <c r="E723" t="s">
        <v>9</v>
      </c>
      <c r="F723">
        <v>18406</v>
      </c>
      <c r="G723">
        <v>4398651</v>
      </c>
      <c r="H723">
        <f t="shared" si="11"/>
        <v>43</v>
      </c>
      <c r="I723">
        <f t="array" ref="I723">MIN(IFERROR(FIND(IstNumbers,A723),""))</f>
        <v>25</v>
      </c>
      <c r="J723" s="1" t="str">
        <f>IF([first '# in title]&lt;[pos kw in title],MID([title],[pos kw in title]-6,6),#N/A)</f>
        <v xml:space="preserve">(20,8 </v>
      </c>
      <c r="K723" s="1" t="str">
        <f>IFERROR(MID(SUBSTITUTE([kw rough in title],",","."),FIND("(",[kw rough in title])+1,20),SUBSTITUTE(IFERROR(MID([kw rough in title],FIND(" ",[kw rough in title])+1,20),[kw rough in title]),",","."))</f>
        <v xml:space="preserve">20.8 </v>
      </c>
      <c r="L723" s="1">
        <f>IFERROR(FIND("kW",[desc]),0)</f>
        <v>0</v>
      </c>
      <c r="M723">
        <f t="array" ref="M723">MIN(IFERROR(FIND(IstNumbers,E723),""))</f>
        <v>0</v>
      </c>
      <c r="N723" s="1" t="b">
        <f>IF([first '# in desc]&lt;[pos kw in desc],MID([desc],[pos kw in desc]-7,7))</f>
        <v>0</v>
      </c>
      <c r="O7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23" s="1" t="str">
        <f>TRIM(IF([first '# in desc]&lt;[pos kw in desc],MID([desc],[pos kw in desc]-6,6),FALSE))</f>
        <v>FALSCH</v>
      </c>
      <c r="Q723" s="1">
        <f>IF(LEN([manuell])=0,IFERROR([kw fine in title]*1,IFERROR(SUMPRODUCT(COUNTIF(IsDigits,MID([kw in desc],ROW($A$1:$A$150),1)))=LEN([kw in desc]),#N/A)),[manuell])</f>
        <v>20.8</v>
      </c>
      <c r="R723" s="1" t="e">
        <f>IF([pos kw in title]&gt;0,MID(J723,#REF!,4),IF([first '# in title]&gt;0,MID([title],[first '# in title],3),IF([first '# in title]&gt;0,MID([desc],#REF!,3),VLOOKUP([productid],$G$2:$R$1386,8))))</f>
        <v>#REF!</v>
      </c>
      <c r="S723" s="1" t="str">
        <f>IF([kw in desc]=[kw rough in title],[kw in desc]*1,IFERROR(LEFT([kw_dirty],3)*1,IFERROR(LEFT([kw_dirty],2)*1,"n.a.")))</f>
        <v>n.a.</v>
      </c>
      <c r="T723" s="1"/>
      <c r="U723" s="1">
        <f>VLOOKUP(Tabelle1[[#This Row],[productid]],Tabelle2[#All],2,FALSE)</f>
        <v>20.8</v>
      </c>
    </row>
    <row r="724" spans="1:21" hidden="1">
      <c r="A724" t="s">
        <v>1124</v>
      </c>
      <c r="B724">
        <v>3200.07</v>
      </c>
      <c r="C724">
        <v>294528</v>
      </c>
      <c r="D724" t="s">
        <v>1313</v>
      </c>
      <c r="E724" t="s">
        <v>1314</v>
      </c>
      <c r="F724">
        <v>18406</v>
      </c>
      <c r="G724">
        <v>1223701</v>
      </c>
      <c r="H724">
        <f t="shared" si="11"/>
        <v>30</v>
      </c>
      <c r="I724">
        <f t="array" ref="I724">MIN(IFERROR(FIND(IstNumbers,A724),""))</f>
        <v>20</v>
      </c>
      <c r="J724" s="1" t="str">
        <f>IF([first '# in title]&lt;[pos kw in title],MID([title],[pos kw in title]-6,6),#N/A)</f>
        <v xml:space="preserve">W (19 </v>
      </c>
      <c r="K72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24" s="1">
        <f>IFERROR(FIND("kW",[desc]),0)</f>
        <v>27</v>
      </c>
      <c r="M724">
        <f t="array" ref="M724">MIN(IFERROR(FIND(IstNumbers,E724),""))</f>
        <v>19</v>
      </c>
      <c r="N724" s="1" t="str">
        <f>IF([first '# in desc]&lt;[pos kw in desc],MID([desc],[pos kw in desc]-7,7))</f>
        <v>00-W 19</v>
      </c>
      <c r="O72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24" s="1" t="str">
        <f>TRIM(IF([first '# in desc]&lt;[pos kw in desc],MID([desc],[pos kw in desc]-6,6),FALSE))</f>
        <v>0-W 19</v>
      </c>
      <c r="Q724" s="1">
        <f>IF(LEN([manuell])=0,IFERROR([kw fine in title]*1,IFERROR(SUMPRODUCT(COUNTIF(IsDigits,MID([kw in desc],ROW($A$1:$A$150),1)))=LEN([kw in desc]),#N/A)),[manuell])</f>
        <v>19</v>
      </c>
      <c r="R724" s="1" t="e">
        <f>IF([pos kw in title]&gt;0,MID(J724,#REF!,4),IF([first '# in title]&gt;0,MID([title],[first '# in title],3),IF([first '# in title]&gt;0,MID([desc],#REF!,3),VLOOKUP([productid],$G$2:$R$1386,8))))</f>
        <v>#REF!</v>
      </c>
      <c r="S724" s="1" t="str">
        <f>IF([kw in desc]=[kw rough in title],[kw in desc]*1,IFERROR(LEFT([kw_dirty],3)*1,IFERROR(LEFT([kw_dirty],2)*1,"n.a.")))</f>
        <v>n.a.</v>
      </c>
      <c r="T724" s="1"/>
      <c r="U724" s="1">
        <f>VLOOKUP(Tabelle1[[#This Row],[productid]],Tabelle2[#All],2,FALSE)</f>
        <v>19</v>
      </c>
    </row>
    <row r="725" spans="1:21" hidden="1">
      <c r="A725" t="s">
        <v>1180</v>
      </c>
      <c r="B725">
        <v>1699</v>
      </c>
      <c r="C725">
        <v>273949</v>
      </c>
      <c r="D725" t="s">
        <v>1315</v>
      </c>
      <c r="E725" t="s">
        <v>1316</v>
      </c>
      <c r="F725">
        <v>18406</v>
      </c>
      <c r="G725">
        <v>2467631</v>
      </c>
      <c r="H725">
        <f t="shared" si="11"/>
        <v>0</v>
      </c>
      <c r="I725">
        <f t="array" ref="I725">MIN(IFERROR(FIND(IstNumbers,A725),""))</f>
        <v>24</v>
      </c>
      <c r="J725" s="1" t="e">
        <f>IF([first '# in title]&lt;[pos kw in title],MID([title],[pos kw in title]-6,6),#N/A)</f>
        <v>#N/A</v>
      </c>
      <c r="K725" s="1" t="e">
        <f>IFERROR(MID(SUBSTITUTE([kw rough in title],",","."),FIND("(",[kw rough in title])+1,20),SUBSTITUTE(IFERROR(MID([kw rough in title],FIND(" ",[kw rough in title])+1,20),[kw rough in title]),",","."))</f>
        <v>#N/A</v>
      </c>
      <c r="L725" s="1">
        <f>IFERROR(FIND("kW",[desc]),0)</f>
        <v>37</v>
      </c>
      <c r="M725">
        <f t="array" ref="M725">MIN(IFERROR(FIND(IstNumbers,E725),""))</f>
        <v>29</v>
      </c>
      <c r="N725" s="1" t="str">
        <f>IF([first '# in desc]&lt;[pos kw in desc],MID([desc],[pos kw in desc]-7,7))</f>
        <v xml:space="preserve">72, 20 </v>
      </c>
      <c r="O725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725" s="1" t="str">
        <f>TRIM(IF([first '# in desc]&lt;[pos kw in desc],MID([desc],[pos kw in desc]-6,6),FALSE))</f>
        <v>2, 20</v>
      </c>
      <c r="Q725" s="1" t="b">
        <f>IF(LEN([manuell])=0,IFERROR([kw fine in title]*1,IFERROR(SUMPRODUCT(COUNTIF(IsDigits,MID([kw in desc],ROW($A$1:$A$150),1)))=LEN([kw in desc]),#N/A)),[manuell])</f>
        <v>0</v>
      </c>
      <c r="R725" s="1" t="str">
        <f>IF([pos kw in title]&gt;0,MID(J725,#REF!,4),IF([first '# in title]&gt;0,MID([title],[first '# in title],3),IF([first '# in title]&gt;0,MID([desc],#REF!,3),VLOOKUP([productid],$G$2:$R$1386,8))))</f>
        <v>172</v>
      </c>
      <c r="S725" s="1" t="e">
        <f>IF([kw in desc]=[kw rough in title],[kw in desc]*1,IFERROR(LEFT([kw_dirty],3)*1,IFERROR(LEFT([kw_dirty],2)*1,"n.a.")))</f>
        <v>#N/A</v>
      </c>
      <c r="T725" s="1"/>
      <c r="U725" s="1">
        <f>VLOOKUP(Tabelle1[[#This Row],[productid]],Tabelle2[#All],2,FALSE)</f>
        <v>20</v>
      </c>
    </row>
    <row r="726" spans="1:21">
      <c r="A726" t="s">
        <v>549</v>
      </c>
      <c r="B726">
        <v>2508.59</v>
      </c>
      <c r="C726">
        <v>276812</v>
      </c>
      <c r="D726" t="s">
        <v>1317</v>
      </c>
      <c r="E726" t="s">
        <v>1318</v>
      </c>
      <c r="F726">
        <v>18406</v>
      </c>
      <c r="G726">
        <v>2919604</v>
      </c>
      <c r="H726">
        <f t="shared" si="11"/>
        <v>0</v>
      </c>
      <c r="I726">
        <f t="array" ref="I726">MIN(IFERROR(FIND(IstNumbers,A726),""))</f>
        <v>21</v>
      </c>
      <c r="J726" s="1" t="e">
        <f>IF([first '# in title]&lt;[pos kw in title],MID([title],[pos kw in title]-6,6),#N/A)</f>
        <v>#N/A</v>
      </c>
      <c r="K726" s="1" t="e">
        <f>IFERROR(MID(SUBSTITUTE([kw rough in title],",","."),FIND("(",[kw rough in title])+1,20),SUBSTITUTE(IFERROR(MID([kw rough in title],FIND(" ",[kw rough in title])+1,20),[kw rough in title]),",","."))</f>
        <v>#N/A</v>
      </c>
      <c r="L726" s="1">
        <f>IFERROR(FIND("kW",[desc]),0)</f>
        <v>0</v>
      </c>
      <c r="M726">
        <f t="array" ref="M726">MIN(IFERROR(FIND(IstNumbers,E726),""))</f>
        <v>39</v>
      </c>
      <c r="N726" s="1" t="b">
        <f>IF([first '# in desc]&lt;[pos kw in desc],MID([desc],[pos kw in desc]-7,7))</f>
        <v>0</v>
      </c>
      <c r="O7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26" s="1" t="str">
        <f>TRIM(IF([first '# in desc]&lt;[pos kw in desc],MID([desc],[pos kw in desc]-6,6),FALSE))</f>
        <v>FALSCH</v>
      </c>
      <c r="Q726" s="1" t="b">
        <f>IF(LEN([manuell])=0,IFERROR([kw fine in title]*1,IFERROR(SUMPRODUCT(COUNTIF(IsDigits,MID([kw in desc],ROW($A$1:$A$150),1)))=LEN([kw in desc]),#N/A)),[manuell])</f>
        <v>0</v>
      </c>
      <c r="R726" s="1" t="str">
        <f>IF([pos kw in title]&gt;0,MID(J726,#REF!,4),IF([first '# in title]&gt;0,MID([title],[first '# in title],3),IF([first '# in title]&gt;0,MID([desc],#REF!,3),VLOOKUP([productid],$G$2:$R$1386,8))))</f>
        <v>-K</v>
      </c>
      <c r="S726" s="1" t="e">
        <f>IF([kw in desc]=[kw rough in title],[kw in desc]*1,IFERROR(LEFT([kw_dirty],3)*1,IFERROR(LEFT([kw_dirty],2)*1,"n.a.")))</f>
        <v>#N/A</v>
      </c>
      <c r="T726" s="1"/>
      <c r="U726" s="1" t="e">
        <f>VLOOKUP(Tabelle1[[#This Row],[productid]],Tabelle2[#All],2,FALSE)</f>
        <v>#N/A</v>
      </c>
    </row>
    <row r="727" spans="1:21" hidden="1">
      <c r="A727" t="s">
        <v>1146</v>
      </c>
      <c r="B727">
        <v>5095.66</v>
      </c>
      <c r="C727">
        <v>294528</v>
      </c>
      <c r="D727" t="s">
        <v>1319</v>
      </c>
      <c r="E727" t="s">
        <v>1320</v>
      </c>
      <c r="F727">
        <v>18406</v>
      </c>
      <c r="G727">
        <v>1262326</v>
      </c>
      <c r="H727">
        <f t="shared" si="11"/>
        <v>0</v>
      </c>
      <c r="I727">
        <f t="array" ref="I727">MIN(IFERROR(FIND(IstNumbers,A727),""))</f>
        <v>23</v>
      </c>
      <c r="J727" s="1" t="e">
        <f>IF([first '# in title]&lt;[pos kw in title],MID([title],[pos kw in title]-6,6),#N/A)</f>
        <v>#N/A</v>
      </c>
      <c r="K727" s="1" t="e">
        <f>IFERROR(MID(SUBSTITUTE([kw rough in title],",","."),FIND("(",[kw rough in title])+1,20),SUBSTITUTE(IFERROR(MID([kw rough in title],FIND(" ",[kw rough in title])+1,20),[kw rough in title]),",","."))</f>
        <v>#N/A</v>
      </c>
      <c r="L727" s="1">
        <f>IFERROR(FIND("kW",[desc]),0)</f>
        <v>30</v>
      </c>
      <c r="M727">
        <f t="array" ref="M727">MIN(IFERROR(FIND(IstNumbers,E727),""))</f>
        <v>23</v>
      </c>
      <c r="N727" s="1" t="str">
        <f>IF([first '# in desc]&lt;[pos kw in desc],MID([desc],[pos kw in desc]-7,7))</f>
        <v xml:space="preserve">300 35 </v>
      </c>
      <c r="O727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727" s="1" t="str">
        <f>TRIM(IF([first '# in desc]&lt;[pos kw in desc],MID([desc],[pos kw in desc]-6,6),FALSE))</f>
        <v>00 35</v>
      </c>
      <c r="Q727" s="1" t="b">
        <f>IF(LEN([manuell])=0,IFERROR([kw fine in title]*1,IFERROR(SUMPRODUCT(COUNTIF(IsDigits,MID([kw in desc],ROW($A$1:$A$150),1)))=LEN([kw in desc]),#N/A)),[manuell])</f>
        <v>0</v>
      </c>
      <c r="R727" s="1" t="str">
        <f>IF([pos kw in title]&gt;0,MID(J727,#REF!,4),IF([first '# in title]&gt;0,MID([title],[first '# in title],3),IF([first '# in title]&gt;0,MID([desc],#REF!,3),VLOOKUP([productid],$G$2:$R$1386,8))))</f>
        <v>300</v>
      </c>
      <c r="S727" s="1" t="e">
        <f>IF([kw in desc]=[kw rough in title],[kw in desc]*1,IFERROR(LEFT([kw_dirty],3)*1,IFERROR(LEFT([kw_dirty],2)*1,"n.a.")))</f>
        <v>#N/A</v>
      </c>
      <c r="T727" s="1"/>
      <c r="U727" s="1">
        <f>VLOOKUP(Tabelle1[[#This Row],[productid]],Tabelle2[#All],2,FALSE)</f>
        <v>35</v>
      </c>
    </row>
    <row r="728" spans="1:21" hidden="1">
      <c r="A728" t="s">
        <v>1062</v>
      </c>
      <c r="B728">
        <v>3920</v>
      </c>
      <c r="C728">
        <v>289859</v>
      </c>
      <c r="D728" t="s">
        <v>1321</v>
      </c>
      <c r="E728" t="s">
        <v>1322</v>
      </c>
      <c r="F728">
        <v>18406</v>
      </c>
      <c r="G728">
        <v>2106152</v>
      </c>
      <c r="H728">
        <f t="shared" si="11"/>
        <v>30</v>
      </c>
      <c r="I728">
        <f t="array" ref="I728">MIN(IFERROR(FIND(IstNumbers,A728),""))</f>
        <v>20</v>
      </c>
      <c r="J728" s="1" t="str">
        <f>IF([first '# in title]&lt;[pos kw in title],MID([title],[pos kw in title]-6,6),#N/A)</f>
        <v xml:space="preserve">F (19 </v>
      </c>
      <c r="K72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28" s="1">
        <f>IFERROR(FIND("kW",[desc]),0)</f>
        <v>34</v>
      </c>
      <c r="M728">
        <f t="array" ref="M728">MIN(IFERROR(FIND(IstNumbers,E728),""))</f>
        <v>13</v>
      </c>
      <c r="N728" s="1" t="str">
        <f>IF([first '# in desc]&lt;[pos kw in desc],MID([desc],[pos kw in desc]-7,7))</f>
        <v xml:space="preserve">me, 19 </v>
      </c>
      <c r="O72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28" s="1" t="str">
        <f>TRIM(IF([first '# in desc]&lt;[pos kw in desc],MID([desc],[pos kw in desc]-6,6),FALSE))</f>
        <v>e, 19</v>
      </c>
      <c r="Q728" s="1">
        <f>IF(LEN([manuell])=0,IFERROR([kw fine in title]*1,IFERROR(SUMPRODUCT(COUNTIF(IsDigits,MID([kw in desc],ROW($A$1:$A$150),1)))=LEN([kw in desc]),#N/A)),[manuell])</f>
        <v>19</v>
      </c>
      <c r="R728" s="1" t="e">
        <f>IF([pos kw in title]&gt;0,MID(J728,#REF!,4),IF([first '# in title]&gt;0,MID([title],[first '# in title],3),IF([first '# in title]&gt;0,MID([desc],#REF!,3),VLOOKUP([productid],$G$2:$R$1386,8))))</f>
        <v>#REF!</v>
      </c>
      <c r="S728" s="1" t="str">
        <f>IF([kw in desc]=[kw rough in title],[kw in desc]*1,IFERROR(LEFT([kw_dirty],3)*1,IFERROR(LEFT([kw_dirty],2)*1,"n.a.")))</f>
        <v>n.a.</v>
      </c>
      <c r="T728" s="1"/>
      <c r="U728" s="1">
        <f>VLOOKUP(Tabelle1[[#This Row],[productid]],Tabelle2[#All],2,FALSE)</f>
        <v>19</v>
      </c>
    </row>
    <row r="729" spans="1:21">
      <c r="A729" t="s">
        <v>1083</v>
      </c>
      <c r="B729">
        <v>2337.4499999999998</v>
      </c>
      <c r="C729">
        <v>299105</v>
      </c>
      <c r="D729" t="s">
        <v>1323</v>
      </c>
      <c r="E729" t="s">
        <v>972</v>
      </c>
      <c r="F729">
        <v>18406</v>
      </c>
      <c r="G729">
        <v>3093312</v>
      </c>
      <c r="H729">
        <f t="shared" si="11"/>
        <v>0</v>
      </c>
      <c r="I729">
        <f t="array" ref="I729">MIN(IFERROR(FIND(IstNumbers,A729),""))</f>
        <v>0</v>
      </c>
      <c r="J729" s="1" t="e">
        <f>IF([first '# in title]&lt;[pos kw in title],MID([title],[pos kw in title]-6,6),#N/A)</f>
        <v>#N/A</v>
      </c>
      <c r="K729" s="1" t="e">
        <f>IFERROR(MID(SUBSTITUTE([kw rough in title],",","."),FIND("(",[kw rough in title])+1,20),SUBSTITUTE(IFERROR(MID([kw rough in title],FIND(" ",[kw rough in title])+1,20),[kw rough in title]),",","."))</f>
        <v>#N/A</v>
      </c>
      <c r="L729" s="1">
        <f>IFERROR(FIND("kW",[desc]),0)</f>
        <v>0</v>
      </c>
      <c r="M729">
        <f t="array" ref="M729">MIN(IFERROR(FIND(IstNumbers,E729),""))</f>
        <v>21</v>
      </c>
      <c r="N729" s="1" t="b">
        <f>IF([first '# in desc]&lt;[pos kw in desc],MID([desc],[pos kw in desc]-7,7))</f>
        <v>0</v>
      </c>
      <c r="O7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29" s="1" t="str">
        <f>TRIM(IF([first '# in desc]&lt;[pos kw in desc],MID([desc],[pos kw in desc]-6,6),FALSE))</f>
        <v>FALSCH</v>
      </c>
      <c r="Q729" s="1" t="b">
        <f>IF(LEN([manuell])=0,IFERROR([kw fine in title]*1,IFERROR(SUMPRODUCT(COUNTIF(IsDigits,MID([kw in desc],ROW($A$1:$A$150),1)))=LEN([kw in desc]),#N/A)),[manuell])</f>
        <v>0</v>
      </c>
      <c r="R729" s="1" t="str">
        <f>IF([pos kw in title]&gt;0,MID(J729,#REF!,4),IF([first '# in title]&gt;0,MID([title],[first '# in title],3),IF([first '# in title]&gt;0,MID([desc],#REF!,3),VLOOKUP([productid],$G$2:$R$1386,8))))</f>
        <v xml:space="preserve">me, 35 </v>
      </c>
      <c r="S729" s="1" t="e">
        <f>IF([kw in desc]=[kw rough in title],[kw in desc]*1,IFERROR(LEFT([kw_dirty],3)*1,IFERROR(LEFT([kw_dirty],2)*1,"n.a.")))</f>
        <v>#N/A</v>
      </c>
      <c r="T729" s="1"/>
      <c r="U729" s="1" t="e">
        <f>VLOOKUP(Tabelle1[[#This Row],[productid]],Tabelle2[#All],2,FALSE)</f>
        <v>#N/A</v>
      </c>
    </row>
    <row r="730" spans="1:21" hidden="1">
      <c r="A730" t="s">
        <v>1055</v>
      </c>
      <c r="B730">
        <v>2999.99</v>
      </c>
      <c r="C730">
        <v>294528</v>
      </c>
      <c r="D730" t="s">
        <v>1324</v>
      </c>
      <c r="E730" t="s">
        <v>1325</v>
      </c>
      <c r="F730">
        <v>18406</v>
      </c>
      <c r="G730">
        <v>1098710</v>
      </c>
      <c r="H730">
        <f t="shared" si="11"/>
        <v>30</v>
      </c>
      <c r="I730">
        <f t="array" ref="I730">MIN(IFERROR(FIND(IstNumbers,A730),""))</f>
        <v>20</v>
      </c>
      <c r="J730" s="1" t="str">
        <f>IF([first '# in title]&lt;[pos kw in title],MID([title],[pos kw in title]-6,6),#N/A)</f>
        <v xml:space="preserve">W (35 </v>
      </c>
      <c r="K730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730" s="1">
        <f>IFERROR(FIND("kW",[desc]),0)</f>
        <v>0</v>
      </c>
      <c r="M730">
        <f t="array" ref="M730">MIN(IFERROR(FIND(IstNumbers,E730),""))</f>
        <v>13</v>
      </c>
      <c r="N730" s="1" t="b">
        <f>IF([first '# in desc]&lt;[pos kw in desc],MID([desc],[pos kw in desc]-7,7))</f>
        <v>0</v>
      </c>
      <c r="O7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30" s="1" t="str">
        <f>TRIM(IF([first '# in desc]&lt;[pos kw in desc],MID([desc],[pos kw in desc]-6,6),FALSE))</f>
        <v>FALSCH</v>
      </c>
      <c r="Q730" s="1">
        <f>IF(LEN([manuell])=0,IFERROR([kw fine in title]*1,IFERROR(SUMPRODUCT(COUNTIF(IsDigits,MID([kw in desc],ROW($A$1:$A$150),1)))=LEN([kw in desc]),#N/A)),[manuell])</f>
        <v>35</v>
      </c>
      <c r="R730" s="1" t="e">
        <f>IF([pos kw in title]&gt;0,MID(J730,#REF!,4),IF([first '# in title]&gt;0,MID([title],[first '# in title],3),IF([first '# in title]&gt;0,MID([desc],#REF!,3),VLOOKUP([productid],$G$2:$R$1386,8))))</f>
        <v>#REF!</v>
      </c>
      <c r="S730" s="1" t="str">
        <f>IF([kw in desc]=[kw rough in title],[kw in desc]*1,IFERROR(LEFT([kw_dirty],3)*1,IFERROR(LEFT([kw_dirty],2)*1,"n.a.")))</f>
        <v>n.a.</v>
      </c>
      <c r="T730" s="1"/>
      <c r="U730" s="1">
        <f>VLOOKUP(Tabelle1[[#This Row],[productid]],Tabelle2[#All],2,FALSE)</f>
        <v>35</v>
      </c>
    </row>
    <row r="731" spans="1:21" hidden="1">
      <c r="A731" t="s">
        <v>1058</v>
      </c>
      <c r="B731">
        <v>2304.1799999999998</v>
      </c>
      <c r="C731">
        <v>293331</v>
      </c>
      <c r="D731" t="s">
        <v>1326</v>
      </c>
      <c r="E731" t="s">
        <v>1327</v>
      </c>
      <c r="F731">
        <v>18406</v>
      </c>
      <c r="G731">
        <v>3664000</v>
      </c>
      <c r="H731">
        <f t="shared" si="11"/>
        <v>30</v>
      </c>
      <c r="I731">
        <f t="array" ref="I731">MIN(IFERROR(FIND(IstNumbers,A731),""))</f>
        <v>20</v>
      </c>
      <c r="J731" s="1" t="str">
        <f>IF([first '# in title]&lt;[pos kw in title],MID([title],[pos kw in title]-6,6),#N/A)</f>
        <v xml:space="preserve">W (13 </v>
      </c>
      <c r="K731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731" s="1">
        <f>IFERROR(FIND("kW",[desc]),0)</f>
        <v>61</v>
      </c>
      <c r="M731">
        <f t="array" ref="M731">MIN(IFERROR(FIND(IstNumbers,E731),""))</f>
        <v>29</v>
      </c>
      <c r="N731" s="1" t="str">
        <f>IF([first '# in desc]&lt;[pos kw in desc],MID([desc],[pos kw in desc]-7,7))</f>
        <v xml:space="preserve">0-W 13 </v>
      </c>
      <c r="O731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731" s="1" t="str">
        <f>TRIM(IF([first '# in desc]&lt;[pos kw in desc],MID([desc],[pos kw in desc]-6,6),FALSE))</f>
        <v>-W 13</v>
      </c>
      <c r="Q731" s="1">
        <f>IF(LEN([manuell])=0,IFERROR([kw fine in title]*1,IFERROR(SUMPRODUCT(COUNTIF(IsDigits,MID([kw in desc],ROW($A$1:$A$150),1)))=LEN([kw in desc]),#N/A)),[manuell])</f>
        <v>13</v>
      </c>
      <c r="R731" s="1" t="e">
        <f>IF([pos kw in title]&gt;0,MID(J731,#REF!,4),IF([first '# in title]&gt;0,MID([title],[first '# in title],3),IF([first '# in title]&gt;0,MID([desc],#REF!,3),VLOOKUP([productid],$G$2:$R$1386,8))))</f>
        <v>#REF!</v>
      </c>
      <c r="S731" s="1" t="str">
        <f>IF([kw in desc]=[kw rough in title],[kw in desc]*1,IFERROR(LEFT([kw_dirty],3)*1,IFERROR(LEFT([kw_dirty],2)*1,"n.a.")))</f>
        <v>n.a.</v>
      </c>
      <c r="T731" s="1"/>
      <c r="U731" s="1">
        <f>VLOOKUP(Tabelle1[[#This Row],[productid]],Tabelle2[#All],2,FALSE)</f>
        <v>13</v>
      </c>
    </row>
    <row r="732" spans="1:21" hidden="1">
      <c r="A732" t="s">
        <v>1299</v>
      </c>
      <c r="B732">
        <v>2544.9299999999998</v>
      </c>
      <c r="C732">
        <v>284079</v>
      </c>
      <c r="D732" t="s">
        <v>1328</v>
      </c>
      <c r="E732" t="s">
        <v>1329</v>
      </c>
      <c r="F732">
        <v>18406</v>
      </c>
      <c r="G732">
        <v>2025393</v>
      </c>
      <c r="H732">
        <f t="shared" si="11"/>
        <v>35</v>
      </c>
      <c r="I732">
        <f t="array" ref="I732">MIN(IFERROR(FIND(IstNumbers,A732),""))</f>
        <v>10</v>
      </c>
      <c r="J732" s="1" t="str">
        <f>IF([first '# in title]&lt;[pos kw in title],MID([title],[pos kw in title]-6,6),#N/A)</f>
        <v xml:space="preserve">l (30 </v>
      </c>
      <c r="K732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32" s="1">
        <f>IFERROR(FIND("kW",[desc]),0)</f>
        <v>0</v>
      </c>
      <c r="M732">
        <f t="array" ref="M732">MIN(IFERROR(FIND(IstNumbers,E732),""))</f>
        <v>11</v>
      </c>
      <c r="N732" s="1" t="b">
        <f>IF([first '# in desc]&lt;[pos kw in desc],MID([desc],[pos kw in desc]-7,7))</f>
        <v>0</v>
      </c>
      <c r="O7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32" s="1" t="str">
        <f>TRIM(IF([first '# in desc]&lt;[pos kw in desc],MID([desc],[pos kw in desc]-6,6),FALSE))</f>
        <v>FALSCH</v>
      </c>
      <c r="Q732" s="1">
        <f>IF(LEN([manuell])=0,IFERROR([kw fine in title]*1,IFERROR(SUMPRODUCT(COUNTIF(IsDigits,MID([kw in desc],ROW($A$1:$A$150),1)))=LEN([kw in desc]),#N/A)),[manuell])</f>
        <v>30</v>
      </c>
      <c r="R732" s="1" t="e">
        <f>IF([pos kw in title]&gt;0,MID(J732,#REF!,4),IF([first '# in title]&gt;0,MID([title],[first '# in title],3),IF([first '# in title]&gt;0,MID([desc],#REF!,3),VLOOKUP([productid],$G$2:$R$1386,8))))</f>
        <v>#REF!</v>
      </c>
      <c r="S732" s="1" t="str">
        <f>IF([kw in desc]=[kw rough in title],[kw in desc]*1,IFERROR(LEFT([kw_dirty],3)*1,IFERROR(LEFT([kw_dirty],2)*1,"n.a.")))</f>
        <v>n.a.</v>
      </c>
      <c r="T732" s="1"/>
      <c r="U732" s="1">
        <f>VLOOKUP(Tabelle1[[#This Row],[productid]],Tabelle2[#All],2,FALSE)</f>
        <v>30</v>
      </c>
    </row>
    <row r="733" spans="1:21" hidden="1">
      <c r="A733" t="s">
        <v>1302</v>
      </c>
      <c r="B733">
        <v>3769.44</v>
      </c>
      <c r="C733">
        <v>297223</v>
      </c>
      <c r="D733" t="s">
        <v>1330</v>
      </c>
      <c r="E733" t="s">
        <v>1331</v>
      </c>
      <c r="F733">
        <v>18406</v>
      </c>
      <c r="G733">
        <v>3235663</v>
      </c>
      <c r="H733">
        <f t="shared" si="11"/>
        <v>30</v>
      </c>
      <c r="I733">
        <f t="array" ref="I733">MIN(IFERROR(FIND(IstNumbers,A733),""))</f>
        <v>20</v>
      </c>
      <c r="J733" s="1" t="str">
        <f>IF([first '# in title]&lt;[pos kw in title],MID([title],[pos kw in title]-6,6),#N/A)</f>
        <v xml:space="preserve">F (26 </v>
      </c>
      <c r="K73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733" s="1">
        <f>IFERROR(FIND("kW",[desc]),0)</f>
        <v>54</v>
      </c>
      <c r="M733">
        <f t="array" ref="M733">MIN(IFERROR(FIND(IstNumbers,E733),""))</f>
        <v>14</v>
      </c>
      <c r="N733" s="1" t="str">
        <f>IF([first '# in desc]&lt;[pos kw in desc],MID([desc],[pos kw in desc]-7,7))</f>
        <v>0-26, 0</v>
      </c>
      <c r="O7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33" s="1" t="str">
        <f>TRIM(IF([first '# in desc]&lt;[pos kw in desc],MID([desc],[pos kw in desc]-6,6),FALSE))</f>
        <v>-26, 0</v>
      </c>
      <c r="Q733" s="1">
        <f>IF(LEN([manuell])=0,IFERROR([kw fine in title]*1,IFERROR(SUMPRODUCT(COUNTIF(IsDigits,MID([kw in desc],ROW($A$1:$A$150),1)))=LEN([kw in desc]),#N/A)),[manuell])</f>
        <v>26</v>
      </c>
      <c r="R733" s="1" t="e">
        <f>IF([pos kw in title]&gt;0,MID(J733,#REF!,4),IF([first '# in title]&gt;0,MID([title],[first '# in title],3),IF([first '# in title]&gt;0,MID([desc],#REF!,3),VLOOKUP([productid],$G$2:$R$1386,8))))</f>
        <v>#REF!</v>
      </c>
      <c r="S733" s="1" t="str">
        <f>IF([kw in desc]=[kw rough in title],[kw in desc]*1,IFERROR(LEFT([kw_dirty],3)*1,IFERROR(LEFT([kw_dirty],2)*1,"n.a.")))</f>
        <v>n.a.</v>
      </c>
      <c r="T733" s="1"/>
      <c r="U733" s="1">
        <f>VLOOKUP(Tabelle1[[#This Row],[productid]],Tabelle2[#All],2,FALSE)</f>
        <v>26</v>
      </c>
    </row>
    <row r="734" spans="1:21">
      <c r="A734" t="s">
        <v>1269</v>
      </c>
      <c r="B734">
        <v>1677</v>
      </c>
      <c r="C734">
        <v>223861</v>
      </c>
      <c r="D734" t="s">
        <v>1332</v>
      </c>
      <c r="E734" t="s">
        <v>1333</v>
      </c>
      <c r="F734">
        <v>18406</v>
      </c>
      <c r="G734">
        <v>3725835</v>
      </c>
      <c r="H734">
        <f t="shared" si="11"/>
        <v>0</v>
      </c>
      <c r="I734">
        <f t="array" ref="I734">MIN(IFERROR(FIND(IstNumbers,A734),""))</f>
        <v>15</v>
      </c>
      <c r="J734" s="1" t="e">
        <f>IF([first '# in title]&lt;[pos kw in title],MID([title],[pos kw in title]-6,6),#N/A)</f>
        <v>#N/A</v>
      </c>
      <c r="K734" s="1" t="e">
        <f>IFERROR(MID(SUBSTITUTE([kw rough in title],",","."),FIND("(",[kw rough in title])+1,20),SUBSTITUTE(IFERROR(MID([kw rough in title],FIND(" ",[kw rough in title])+1,20),[kw rough in title]),",","."))</f>
        <v>#N/A</v>
      </c>
      <c r="L734" s="1">
        <f>IFERROR(FIND("kW",[desc]),0)</f>
        <v>0</v>
      </c>
      <c r="M734">
        <f t="array" ref="M734">MIN(IFERROR(FIND(IstNumbers,E734),""))</f>
        <v>12</v>
      </c>
      <c r="N734" s="1" t="b">
        <f>IF([first '# in desc]&lt;[pos kw in desc],MID([desc],[pos kw in desc]-7,7))</f>
        <v>0</v>
      </c>
      <c r="O7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34" s="1" t="str">
        <f>TRIM(IF([first '# in desc]&lt;[pos kw in desc],MID([desc],[pos kw in desc]-6,6),FALSE))</f>
        <v>FALSCH</v>
      </c>
      <c r="Q734" s="1" t="b">
        <f>IF(LEN([manuell])=0,IFERROR([kw fine in title]*1,IFERROR(SUMPRODUCT(COUNTIF(IsDigits,MID([kw in desc],ROW($A$1:$A$150),1)))=LEN([kw in desc]),#N/A)),[manuell])</f>
        <v>0</v>
      </c>
      <c r="R734" s="1" t="str">
        <f>IF([pos kw in title]&gt;0,MID(J734,#REF!,4),IF([first '# in title]&gt;0,MID([title],[first '# in title],3),IF([first '# in title]&gt;0,MID([desc],#REF!,3),VLOOKUP([productid],$G$2:$R$1386,8))))</f>
        <v xml:space="preserve">28 </v>
      </c>
      <c r="S734" s="1" t="e">
        <f>IF([kw in desc]=[kw rough in title],[kw in desc]*1,IFERROR(LEFT([kw_dirty],3)*1,IFERROR(LEFT([kw_dirty],2)*1,"n.a.")))</f>
        <v>#N/A</v>
      </c>
      <c r="T734" s="1"/>
      <c r="U734" s="1" t="e">
        <f>VLOOKUP(Tabelle1[[#This Row],[productid]],Tabelle2[#All],2,FALSE)</f>
        <v>#N/A</v>
      </c>
    </row>
    <row r="735" spans="1:21" hidden="1">
      <c r="A735" t="s">
        <v>1307</v>
      </c>
      <c r="B735">
        <v>3095</v>
      </c>
      <c r="C735">
        <v>289859</v>
      </c>
      <c r="D735" t="s">
        <v>1334</v>
      </c>
      <c r="E735" t="s">
        <v>1335</v>
      </c>
      <c r="F735">
        <v>18406</v>
      </c>
      <c r="G735">
        <v>3497887</v>
      </c>
      <c r="H735">
        <f t="shared" si="11"/>
        <v>0</v>
      </c>
      <c r="I735">
        <f t="array" ref="I735">MIN(IFERROR(FIND(IstNumbers,A735),""))</f>
        <v>13</v>
      </c>
      <c r="J735" s="1" t="e">
        <f>IF([first '# in title]&lt;[pos kw in title],MID([title],[pos kw in title]-6,6),#N/A)</f>
        <v>#N/A</v>
      </c>
      <c r="K735" s="1" t="e">
        <f>IFERROR(MID(SUBSTITUTE([kw rough in title],",","."),FIND("(",[kw rough in title])+1,20),SUBSTITUTE(IFERROR(MID([kw rough in title],FIND(" ",[kw rough in title])+1,20),[kw rough in title]),",","."))</f>
        <v>#N/A</v>
      </c>
      <c r="L735" s="1">
        <f>IFERROR(FIND("kW",[desc]),0)</f>
        <v>70</v>
      </c>
      <c r="M735">
        <f t="array" ref="M735">MIN(IFERROR(FIND(IstNumbers,E735),""))</f>
        <v>34</v>
      </c>
      <c r="N735" s="1" t="str">
        <f>IF([first '# in desc]&lt;[pos kw in desc],MID([desc],[pos kw in desc]-7,7))</f>
        <v xml:space="preserve">­me 42 </v>
      </c>
      <c r="O7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735" s="1" t="str">
        <f>TRIM(IF([first '# in desc]&lt;[pos kw in desc],MID([desc],[pos kw in desc]-6,6),FALSE))</f>
        <v>me 42</v>
      </c>
      <c r="Q735" s="1" t="b">
        <f>IF(LEN([manuell])=0,IFERROR([kw fine in title]*1,IFERROR(SUMPRODUCT(COUNTIF(IsDigits,MID([kw in desc],ROW($A$1:$A$150),1)))=LEN([kw in desc]),#N/A)),[manuell])</f>
        <v>0</v>
      </c>
      <c r="R735" s="1" t="str">
        <f>IF([pos kw in title]&gt;0,MID(J735,#REF!,4),IF([first '# in title]&gt;0,MID([title],[first '# in title],3),IF([first '# in title]&gt;0,MID([desc],#REF!,3),VLOOKUP([productid],$G$2:$R$1386,8))))</f>
        <v xml:space="preserve">42 </v>
      </c>
      <c r="S735" s="1" t="e">
        <f>IF([kw in desc]=[kw rough in title],[kw in desc]*1,IFERROR(LEFT([kw_dirty],3)*1,IFERROR(LEFT([kw_dirty],2)*1,"n.a.")))</f>
        <v>#N/A</v>
      </c>
      <c r="T735" s="1"/>
      <c r="U735" s="1">
        <f>VLOOKUP(Tabelle1[[#This Row],[productid]],Tabelle2[#All],2,FALSE)</f>
        <v>42</v>
      </c>
    </row>
    <row r="736" spans="1:21">
      <c r="A736" t="s">
        <v>1275</v>
      </c>
      <c r="B736">
        <v>3261</v>
      </c>
      <c r="C736">
        <v>9701</v>
      </c>
      <c r="D736" t="s">
        <v>1336</v>
      </c>
      <c r="E736" t="s">
        <v>9</v>
      </c>
      <c r="F736">
        <v>18406</v>
      </c>
      <c r="G736">
        <v>3179923</v>
      </c>
      <c r="H736">
        <f t="shared" si="11"/>
        <v>0</v>
      </c>
      <c r="I736">
        <f t="array" ref="I736">MIN(IFERROR(FIND(IstNumbers,A736),""))</f>
        <v>30</v>
      </c>
      <c r="J736" s="1" t="e">
        <f>IF([first '# in title]&lt;[pos kw in title],MID([title],[pos kw in title]-6,6),#N/A)</f>
        <v>#N/A</v>
      </c>
      <c r="K736" s="1" t="e">
        <f>IFERROR(MID(SUBSTITUTE([kw rough in title],",","."),FIND("(",[kw rough in title])+1,20),SUBSTITUTE(IFERROR(MID([kw rough in title],FIND(" ",[kw rough in title])+1,20),[kw rough in title]),",","."))</f>
        <v>#N/A</v>
      </c>
      <c r="L736" s="1">
        <f>IFERROR(FIND("kW",[desc]),0)</f>
        <v>0</v>
      </c>
      <c r="M736">
        <f t="array" ref="M736">MIN(IFERROR(FIND(IstNumbers,E736),""))</f>
        <v>0</v>
      </c>
      <c r="N736" s="1" t="b">
        <f>IF([first '# in desc]&lt;[pos kw in desc],MID([desc],[pos kw in desc]-7,7))</f>
        <v>0</v>
      </c>
      <c r="O7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36" s="1" t="str">
        <f>TRIM(IF([first '# in desc]&lt;[pos kw in desc],MID([desc],[pos kw in desc]-6,6),FALSE))</f>
        <v>FALSCH</v>
      </c>
      <c r="Q736" s="1" t="b">
        <f>IF(LEN([manuell])=0,IFERROR([kw fine in title]*1,IFERROR(SUMPRODUCT(COUNTIF(IsDigits,MID([kw in desc],ROW($A$1:$A$150),1)))=LEN([kw in desc]),#N/A)),[manuell])</f>
        <v>0</v>
      </c>
      <c r="R736" s="1" t="str">
        <f>IF([pos kw in title]&gt;0,MID(J736,#REF!,4),IF([first '# in title]&gt;0,MID([title],[first '# in title],3),IF([first '# in title]&gt;0,MID([desc],#REF!,3),VLOOKUP([productid],$G$2:$R$1386,8))))</f>
        <v>25-</v>
      </c>
      <c r="S736" s="1" t="e">
        <f>IF([kw in desc]=[kw rough in title],[kw in desc]*1,IFERROR(LEFT([kw_dirty],3)*1,IFERROR(LEFT([kw_dirty],2)*1,"n.a.")))</f>
        <v>#N/A</v>
      </c>
      <c r="T736" s="1"/>
      <c r="U736" s="1">
        <f>VLOOKUP(Tabelle1[[#This Row],[productid]],Tabelle2[#All],2,FALSE)</f>
        <v>25</v>
      </c>
    </row>
    <row r="737" spans="1:21" hidden="1">
      <c r="A737" t="s">
        <v>10371</v>
      </c>
      <c r="B737">
        <v>3711.91</v>
      </c>
      <c r="C737">
        <v>279747</v>
      </c>
      <c r="D737" t="s">
        <v>1337</v>
      </c>
      <c r="E737" t="s">
        <v>1338</v>
      </c>
      <c r="F737">
        <v>18406</v>
      </c>
      <c r="G737">
        <v>4398651</v>
      </c>
      <c r="H737">
        <f t="shared" si="11"/>
        <v>43</v>
      </c>
      <c r="I737">
        <f t="array" ref="I737">MIN(IFERROR(FIND(IstNumbers,A737),""))</f>
        <v>25</v>
      </c>
      <c r="J737" s="1" t="str">
        <f>IF([first '# in title]&lt;[pos kw in title],MID([title],[pos kw in title]-6,6),#N/A)</f>
        <v xml:space="preserve">(20,8 </v>
      </c>
      <c r="K737" s="1" t="str">
        <f>IFERROR(MID(SUBSTITUTE([kw rough in title],",","."),FIND("(",[kw rough in title])+1,20),SUBSTITUTE(IFERROR(MID([kw rough in title],FIND(" ",[kw rough in title])+1,20),[kw rough in title]),",","."))</f>
        <v xml:space="preserve">20.8 </v>
      </c>
      <c r="L737" s="1">
        <f>IFERROR(FIND("kW",[desc]),0)</f>
        <v>0</v>
      </c>
      <c r="M737">
        <f t="array" ref="M737">MIN(IFERROR(FIND(IstNumbers,E737),""))</f>
        <v>29</v>
      </c>
      <c r="N737" s="1" t="b">
        <f>IF([first '# in desc]&lt;[pos kw in desc],MID([desc],[pos kw in desc]-7,7))</f>
        <v>0</v>
      </c>
      <c r="O7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37" s="1" t="str">
        <f>TRIM(IF([first '# in desc]&lt;[pos kw in desc],MID([desc],[pos kw in desc]-6,6),FALSE))</f>
        <v>FALSCH</v>
      </c>
      <c r="Q737" s="1">
        <f>IF(LEN([manuell])=0,IFERROR([kw fine in title]*1,IFERROR(SUMPRODUCT(COUNTIF(IsDigits,MID([kw in desc],ROW($A$1:$A$150),1)))=LEN([kw in desc]),#N/A)),[manuell])</f>
        <v>20.8</v>
      </c>
      <c r="R737" s="1" t="e">
        <f>IF([pos kw in title]&gt;0,MID(J737,#REF!,4),IF([first '# in title]&gt;0,MID([title],[first '# in title],3),IF([first '# in title]&gt;0,MID([desc],#REF!,3),VLOOKUP([productid],$G$2:$R$1386,8))))</f>
        <v>#REF!</v>
      </c>
      <c r="S737" s="1" t="str">
        <f>IF([kw in desc]=[kw rough in title],[kw in desc]*1,IFERROR(LEFT([kw_dirty],3)*1,IFERROR(LEFT([kw_dirty],2)*1,"n.a.")))</f>
        <v>n.a.</v>
      </c>
      <c r="T737" s="1"/>
      <c r="U737" s="1">
        <f>VLOOKUP(Tabelle1[[#This Row],[productid]],Tabelle2[#All],2,FALSE)</f>
        <v>20.8</v>
      </c>
    </row>
    <row r="738" spans="1:21" hidden="1">
      <c r="A738" t="s">
        <v>1124</v>
      </c>
      <c r="B738">
        <v>3205.29</v>
      </c>
      <c r="C738">
        <v>297223</v>
      </c>
      <c r="D738" t="s">
        <v>1339</v>
      </c>
      <c r="E738" t="s">
        <v>1340</v>
      </c>
      <c r="F738">
        <v>18406</v>
      </c>
      <c r="G738">
        <v>1223701</v>
      </c>
      <c r="H738">
        <f t="shared" si="11"/>
        <v>30</v>
      </c>
      <c r="I738">
        <f t="array" ref="I738">MIN(IFERROR(FIND(IstNumbers,A738),""))</f>
        <v>20</v>
      </c>
      <c r="J738" s="1" t="str">
        <f>IF([first '# in title]&lt;[pos kw in title],MID([title],[pos kw in title]-6,6),#N/A)</f>
        <v xml:space="preserve">W (19 </v>
      </c>
      <c r="K73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38" s="1">
        <f>IFERROR(FIND("kW",[desc]),0)</f>
        <v>51</v>
      </c>
      <c r="M738">
        <f t="array" ref="M738">MIN(IFERROR(FIND(IstNumbers,E738),""))</f>
        <v>14</v>
      </c>
      <c r="N738" s="1" t="str">
        <f>IF([first '# in desc]&lt;[pos kw in desc],MID([desc],[pos kw in desc]-7,7))</f>
        <v xml:space="preserve">0-W 19 </v>
      </c>
      <c r="O73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38" s="1" t="str">
        <f>TRIM(IF([first '# in desc]&lt;[pos kw in desc],MID([desc],[pos kw in desc]-6,6),FALSE))</f>
        <v>-W 19</v>
      </c>
      <c r="Q738" s="1">
        <f>IF(LEN([manuell])=0,IFERROR([kw fine in title]*1,IFERROR(SUMPRODUCT(COUNTIF(IsDigits,MID([kw in desc],ROW($A$1:$A$150),1)))=LEN([kw in desc]),#N/A)),[manuell])</f>
        <v>19</v>
      </c>
      <c r="R738" s="1" t="e">
        <f>IF([pos kw in title]&gt;0,MID(J738,#REF!,4),IF([first '# in title]&gt;0,MID([title],[first '# in title],3),IF([first '# in title]&gt;0,MID([desc],#REF!,3),VLOOKUP([productid],$G$2:$R$1386,8))))</f>
        <v>#REF!</v>
      </c>
      <c r="S738" s="1" t="str">
        <f>IF([kw in desc]=[kw rough in title],[kw in desc]*1,IFERROR(LEFT([kw_dirty],3)*1,IFERROR(LEFT([kw_dirty],2)*1,"n.a.")))</f>
        <v>n.a.</v>
      </c>
      <c r="T738" s="1"/>
      <c r="U738" s="1">
        <f>VLOOKUP(Tabelle1[[#This Row],[productid]],Tabelle2[#All],2,FALSE)</f>
        <v>19</v>
      </c>
    </row>
    <row r="739" spans="1:21">
      <c r="A739" t="s">
        <v>1180</v>
      </c>
      <c r="B739">
        <v>1708.98</v>
      </c>
      <c r="C739">
        <v>12041</v>
      </c>
      <c r="D739" t="s">
        <v>1341</v>
      </c>
      <c r="E739" t="s">
        <v>9</v>
      </c>
      <c r="F739">
        <v>18406</v>
      </c>
      <c r="G739">
        <v>2467631</v>
      </c>
      <c r="H739">
        <f t="shared" si="11"/>
        <v>0</v>
      </c>
      <c r="I739">
        <f t="array" ref="I739">MIN(IFERROR(FIND(IstNumbers,A739),""))</f>
        <v>24</v>
      </c>
      <c r="J739" s="1" t="e">
        <f>IF([first '# in title]&lt;[pos kw in title],MID([title],[pos kw in title]-6,6),#N/A)</f>
        <v>#N/A</v>
      </c>
      <c r="K739" s="1" t="e">
        <f>IFERROR(MID(SUBSTITUTE([kw rough in title],",","."),FIND("(",[kw rough in title])+1,20),SUBSTITUTE(IFERROR(MID([kw rough in title],FIND(" ",[kw rough in title])+1,20),[kw rough in title]),",","."))</f>
        <v>#N/A</v>
      </c>
      <c r="L739" s="1">
        <f>IFERROR(FIND("kW",[desc]),0)</f>
        <v>0</v>
      </c>
      <c r="M739">
        <f t="array" ref="M739">MIN(IFERROR(FIND(IstNumbers,E739),""))</f>
        <v>0</v>
      </c>
      <c r="N739" s="1" t="b">
        <f>IF([first '# in desc]&lt;[pos kw in desc],MID([desc],[pos kw in desc]-7,7))</f>
        <v>0</v>
      </c>
      <c r="O7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39" s="1" t="str">
        <f>TRIM(IF([first '# in desc]&lt;[pos kw in desc],MID([desc],[pos kw in desc]-6,6),FALSE))</f>
        <v>FALSCH</v>
      </c>
      <c r="Q739" s="1" t="b">
        <f>IF(LEN([manuell])=0,IFERROR([kw fine in title]*1,IFERROR(SUMPRODUCT(COUNTIF(IsDigits,MID([kw in desc],ROW($A$1:$A$150),1)))=LEN([kw in desc]),#N/A)),[manuell])</f>
        <v>0</v>
      </c>
      <c r="R739" s="1" t="str">
        <f>IF([pos kw in title]&gt;0,MID(J739,#REF!,4),IF([first '# in title]&gt;0,MID([title],[first '# in title],3),IF([first '# in title]&gt;0,MID([desc],#REF!,3),VLOOKUP([productid],$G$2:$R$1386,8))))</f>
        <v>172</v>
      </c>
      <c r="S739" s="1" t="e">
        <f>IF([kw in desc]=[kw rough in title],[kw in desc]*1,IFERROR(LEFT([kw_dirty],3)*1,IFERROR(LEFT([kw_dirty],2)*1,"n.a.")))</f>
        <v>#N/A</v>
      </c>
      <c r="T739" s="1"/>
      <c r="U739" s="1">
        <f>VLOOKUP(Tabelle1[[#This Row],[productid]],Tabelle2[#All],2,FALSE)</f>
        <v>20</v>
      </c>
    </row>
    <row r="740" spans="1:21">
      <c r="A740" t="s">
        <v>549</v>
      </c>
      <c r="B740">
        <v>2508.59</v>
      </c>
      <c r="C740">
        <v>276812</v>
      </c>
      <c r="D740" t="s">
        <v>1342</v>
      </c>
      <c r="E740" t="s">
        <v>1343</v>
      </c>
      <c r="F740">
        <v>18406</v>
      </c>
      <c r="G740">
        <v>2919604</v>
      </c>
      <c r="H740">
        <f t="shared" si="11"/>
        <v>0</v>
      </c>
      <c r="I740">
        <f t="array" ref="I740">MIN(IFERROR(FIND(IstNumbers,A740),""))</f>
        <v>21</v>
      </c>
      <c r="J740" s="1" t="e">
        <f>IF([first '# in title]&lt;[pos kw in title],MID([title],[pos kw in title]-6,6),#N/A)</f>
        <v>#N/A</v>
      </c>
      <c r="K740" s="1" t="e">
        <f>IFERROR(MID(SUBSTITUTE([kw rough in title],",","."),FIND("(",[kw rough in title])+1,20),SUBSTITUTE(IFERROR(MID([kw rough in title],FIND(" ",[kw rough in title])+1,20),[kw rough in title]),",","."))</f>
        <v>#N/A</v>
      </c>
      <c r="L740" s="1">
        <f>IFERROR(FIND("kW",[desc]),0)</f>
        <v>0</v>
      </c>
      <c r="M740">
        <f t="array" ref="M740">MIN(IFERROR(FIND(IstNumbers,E740),""))</f>
        <v>39</v>
      </c>
      <c r="N740" s="1" t="b">
        <f>IF([first '# in desc]&lt;[pos kw in desc],MID([desc],[pos kw in desc]-7,7))</f>
        <v>0</v>
      </c>
      <c r="O7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40" s="1" t="str">
        <f>TRIM(IF([first '# in desc]&lt;[pos kw in desc],MID([desc],[pos kw in desc]-6,6),FALSE))</f>
        <v>FALSCH</v>
      </c>
      <c r="Q740" s="1" t="b">
        <f>IF(LEN([manuell])=0,IFERROR([kw fine in title]*1,IFERROR(SUMPRODUCT(COUNTIF(IsDigits,MID([kw in desc],ROW($A$1:$A$150),1)))=LEN([kw in desc]),#N/A)),[manuell])</f>
        <v>0</v>
      </c>
      <c r="R740" s="1" t="str">
        <f>IF([pos kw in title]&gt;0,MID(J740,#REF!,4),IF([first '# in title]&gt;0,MID([title],[first '# in title],3),IF([first '# in title]&gt;0,MID([desc],#REF!,3),VLOOKUP([productid],$G$2:$R$1386,8))))</f>
        <v>-K</v>
      </c>
      <c r="S740" s="1" t="e">
        <f>IF([kw in desc]=[kw rough in title],[kw in desc]*1,IFERROR(LEFT([kw_dirty],3)*1,IFERROR(LEFT([kw_dirty],2)*1,"n.a.")))</f>
        <v>#N/A</v>
      </c>
      <c r="T740" s="1"/>
      <c r="U740" s="1" t="e">
        <f>VLOOKUP(Tabelle1[[#This Row],[productid]],Tabelle2[#All],2,FALSE)</f>
        <v>#N/A</v>
      </c>
    </row>
    <row r="741" spans="1:21">
      <c r="A741" t="s">
        <v>1146</v>
      </c>
      <c r="B741">
        <v>5470.18</v>
      </c>
      <c r="C741">
        <v>294528</v>
      </c>
      <c r="D741" t="s">
        <v>1344</v>
      </c>
      <c r="E741" t="s">
        <v>1345</v>
      </c>
      <c r="F741">
        <v>18406</v>
      </c>
      <c r="G741">
        <v>1262326</v>
      </c>
      <c r="H741">
        <f t="shared" si="11"/>
        <v>0</v>
      </c>
      <c r="I741">
        <f t="array" ref="I741">MIN(IFERROR(FIND(IstNumbers,A741),""))</f>
        <v>23</v>
      </c>
      <c r="J741" s="1" t="e">
        <f>IF([first '# in title]&lt;[pos kw in title],MID([title],[pos kw in title]-6,6),#N/A)</f>
        <v>#N/A</v>
      </c>
      <c r="K741" s="1" t="e">
        <f>IFERROR(MID(SUBSTITUTE([kw rough in title],",","."),FIND("(",[kw rough in title])+1,20),SUBSTITUTE(IFERROR(MID([kw rough in title],FIND(" ",[kw rough in title])+1,20),[kw rough in title]),",","."))</f>
        <v>#N/A</v>
      </c>
      <c r="L741" s="1">
        <f>IFERROR(FIND("kW",[desc]),0)</f>
        <v>0</v>
      </c>
      <c r="M741">
        <f t="array" ref="M741">MIN(IFERROR(FIND(IstNumbers,E741),""))</f>
        <v>23</v>
      </c>
      <c r="N741" s="1" t="b">
        <f>IF([first '# in desc]&lt;[pos kw in desc],MID([desc],[pos kw in desc]-7,7))</f>
        <v>0</v>
      </c>
      <c r="O7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41" s="1" t="str">
        <f>TRIM(IF([first '# in desc]&lt;[pos kw in desc],MID([desc],[pos kw in desc]-6,6),FALSE))</f>
        <v>FALSCH</v>
      </c>
      <c r="Q741" s="1" t="b">
        <f>IF(LEN([manuell])=0,IFERROR([kw fine in title]*1,IFERROR(SUMPRODUCT(COUNTIF(IsDigits,MID([kw in desc],ROW($A$1:$A$150),1)))=LEN([kw in desc]),#N/A)),[manuell])</f>
        <v>0</v>
      </c>
      <c r="R741" s="1" t="str">
        <f>IF([pos kw in title]&gt;0,MID(J741,#REF!,4),IF([first '# in title]&gt;0,MID([title],[first '# in title],3),IF([first '# in title]&gt;0,MID([desc],#REF!,3),VLOOKUP([productid],$G$2:$R$1386,8))))</f>
        <v>300</v>
      </c>
      <c r="S741" s="1" t="e">
        <f>IF([kw in desc]=[kw rough in title],[kw in desc]*1,IFERROR(LEFT([kw_dirty],3)*1,IFERROR(LEFT([kw_dirty],2)*1,"n.a.")))</f>
        <v>#N/A</v>
      </c>
      <c r="T741" s="1"/>
      <c r="U741" s="1">
        <f>VLOOKUP(Tabelle1[[#This Row],[productid]],Tabelle2[#All],2,FALSE)</f>
        <v>35</v>
      </c>
    </row>
    <row r="742" spans="1:21" hidden="1">
      <c r="A742" t="s">
        <v>1062</v>
      </c>
      <c r="B742">
        <v>3955.99</v>
      </c>
      <c r="C742">
        <v>276812</v>
      </c>
      <c r="D742" t="s">
        <v>1346</v>
      </c>
      <c r="E742" t="s">
        <v>1347</v>
      </c>
      <c r="F742">
        <v>18406</v>
      </c>
      <c r="G742">
        <v>2106152</v>
      </c>
      <c r="H742">
        <f t="shared" si="11"/>
        <v>30</v>
      </c>
      <c r="I742">
        <f t="array" ref="I742">MIN(IFERROR(FIND(IstNumbers,A742),""))</f>
        <v>20</v>
      </c>
      <c r="J742" s="1" t="str">
        <f>IF([first '# in title]&lt;[pos kw in title],MID([title],[pos kw in title]-6,6),#N/A)</f>
        <v xml:space="preserve">F (19 </v>
      </c>
      <c r="K742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42" s="1">
        <f>IFERROR(FIND("kW",[desc]),0)</f>
        <v>0</v>
      </c>
      <c r="M742">
        <f t="array" ref="M742">MIN(IFERROR(FIND(IstNumbers,E742),""))</f>
        <v>24</v>
      </c>
      <c r="N742" s="1" t="b">
        <f>IF([first '# in desc]&lt;[pos kw in desc],MID([desc],[pos kw in desc]-7,7))</f>
        <v>0</v>
      </c>
      <c r="O7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42" s="1" t="str">
        <f>TRIM(IF([first '# in desc]&lt;[pos kw in desc],MID([desc],[pos kw in desc]-6,6),FALSE))</f>
        <v>FALSCH</v>
      </c>
      <c r="Q742" s="1">
        <f>IF(LEN([manuell])=0,IFERROR([kw fine in title]*1,IFERROR(SUMPRODUCT(COUNTIF(IsDigits,MID([kw in desc],ROW($A$1:$A$150),1)))=LEN([kw in desc]),#N/A)),[manuell])</f>
        <v>19</v>
      </c>
      <c r="R742" s="1" t="e">
        <f>IF([pos kw in title]&gt;0,MID(J742,#REF!,4),IF([first '# in title]&gt;0,MID([title],[first '# in title],3),IF([first '# in title]&gt;0,MID([desc],#REF!,3),VLOOKUP([productid],$G$2:$R$1386,8))))</f>
        <v>#REF!</v>
      </c>
      <c r="S742" s="1" t="str">
        <f>IF([kw in desc]=[kw rough in title],[kw in desc]*1,IFERROR(LEFT([kw_dirty],3)*1,IFERROR(LEFT([kw_dirty],2)*1,"n.a.")))</f>
        <v>n.a.</v>
      </c>
      <c r="T742" s="1"/>
      <c r="U742" s="1">
        <f>VLOOKUP(Tabelle1[[#This Row],[productid]],Tabelle2[#All],2,FALSE)</f>
        <v>19</v>
      </c>
    </row>
    <row r="743" spans="1:21">
      <c r="A743" t="s">
        <v>1083</v>
      </c>
      <c r="B743">
        <v>2362.13</v>
      </c>
      <c r="C743">
        <v>276812</v>
      </c>
      <c r="D743" t="s">
        <v>1348</v>
      </c>
      <c r="E743" t="s">
        <v>986</v>
      </c>
      <c r="F743">
        <v>18406</v>
      </c>
      <c r="G743">
        <v>3093312</v>
      </c>
      <c r="H743">
        <f t="shared" si="11"/>
        <v>0</v>
      </c>
      <c r="I743">
        <f t="array" ref="I743">MIN(IFERROR(FIND(IstNumbers,A743),""))</f>
        <v>0</v>
      </c>
      <c r="J743" s="1" t="e">
        <f>IF([first '# in title]&lt;[pos kw in title],MID([title],[pos kw in title]-6,6),#N/A)</f>
        <v>#N/A</v>
      </c>
      <c r="K743" s="1" t="e">
        <f>IFERROR(MID(SUBSTITUTE([kw rough in title],",","."),FIND("(",[kw rough in title])+1,20),SUBSTITUTE(IFERROR(MID([kw rough in title],FIND(" ",[kw rough in title])+1,20),[kw rough in title]),",","."))</f>
        <v>#N/A</v>
      </c>
      <c r="L743" s="1">
        <f>IFERROR(FIND("kW",[desc]),0)</f>
        <v>0</v>
      </c>
      <c r="M743">
        <f t="array" ref="M743">MIN(IFERROR(FIND(IstNumbers,E743),""))</f>
        <v>36</v>
      </c>
      <c r="N743" s="1" t="b">
        <f>IF([first '# in desc]&lt;[pos kw in desc],MID([desc],[pos kw in desc]-7,7))</f>
        <v>0</v>
      </c>
      <c r="O7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43" s="1" t="str">
        <f>TRIM(IF([first '# in desc]&lt;[pos kw in desc],MID([desc],[pos kw in desc]-6,6),FALSE))</f>
        <v>FALSCH</v>
      </c>
      <c r="Q743" s="1" t="b">
        <f>IF(LEN([manuell])=0,IFERROR([kw fine in title]*1,IFERROR(SUMPRODUCT(COUNTIF(IsDigits,MID([kw in desc],ROW($A$1:$A$150),1)))=LEN([kw in desc]),#N/A)),[manuell])</f>
        <v>0</v>
      </c>
      <c r="R743" s="1" t="str">
        <f>IF([pos kw in title]&gt;0,MID(J743,#REF!,4),IF([first '# in title]&gt;0,MID([title],[first '# in title],3),IF([first '# in title]&gt;0,MID([desc],#REF!,3),VLOOKUP([productid],$G$2:$R$1386,8))))</f>
        <v xml:space="preserve">me, 35 </v>
      </c>
      <c r="S743" s="1" t="e">
        <f>IF([kw in desc]=[kw rough in title],[kw in desc]*1,IFERROR(LEFT([kw_dirty],3)*1,IFERROR(LEFT([kw_dirty],2)*1,"n.a.")))</f>
        <v>#N/A</v>
      </c>
      <c r="T743" s="1"/>
      <c r="U743" s="1" t="e">
        <f>VLOOKUP(Tabelle1[[#This Row],[productid]],Tabelle2[#All],2,FALSE)</f>
        <v>#N/A</v>
      </c>
    </row>
    <row r="744" spans="1:21" hidden="1">
      <c r="A744" t="s">
        <v>1299</v>
      </c>
      <c r="B744">
        <v>3468.99</v>
      </c>
      <c r="C744">
        <v>276812</v>
      </c>
      <c r="D744" t="s">
        <v>1349</v>
      </c>
      <c r="E744" t="s">
        <v>1350</v>
      </c>
      <c r="F744">
        <v>18406</v>
      </c>
      <c r="G744">
        <v>2025393</v>
      </c>
      <c r="H744">
        <f t="shared" si="11"/>
        <v>35</v>
      </c>
      <c r="I744">
        <f t="array" ref="I744">MIN(IFERROR(FIND(IstNumbers,A744),""))</f>
        <v>10</v>
      </c>
      <c r="J744" s="1" t="str">
        <f>IF([first '# in title]&lt;[pos kw in title],MID([title],[pos kw in title]-6,6),#N/A)</f>
        <v xml:space="preserve">l (30 </v>
      </c>
      <c r="K744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44" s="1">
        <f>IFERROR(FIND("kW",[desc]),0)</f>
        <v>0</v>
      </c>
      <c r="M744">
        <f t="array" ref="M744">MIN(IFERROR(FIND(IstNumbers,E744),""))</f>
        <v>24</v>
      </c>
      <c r="N744" s="1" t="b">
        <f>IF([first '# in desc]&lt;[pos kw in desc],MID([desc],[pos kw in desc]-7,7))</f>
        <v>0</v>
      </c>
      <c r="O7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44" s="1" t="str">
        <f>TRIM(IF([first '# in desc]&lt;[pos kw in desc],MID([desc],[pos kw in desc]-6,6),FALSE))</f>
        <v>FALSCH</v>
      </c>
      <c r="Q744" s="1">
        <f>IF(LEN([manuell])=0,IFERROR([kw fine in title]*1,IFERROR(SUMPRODUCT(COUNTIF(IsDigits,MID([kw in desc],ROW($A$1:$A$150),1)))=LEN([kw in desc]),#N/A)),[manuell])</f>
        <v>30</v>
      </c>
      <c r="R744" s="1" t="e">
        <f>IF([pos kw in title]&gt;0,MID(J744,#REF!,4),IF([first '# in title]&gt;0,MID([title],[first '# in title],3),IF([first '# in title]&gt;0,MID([desc],#REF!,3),VLOOKUP([productid],$G$2:$R$1386,8))))</f>
        <v>#REF!</v>
      </c>
      <c r="S744" s="1" t="str">
        <f>IF([kw in desc]=[kw rough in title],[kw in desc]*1,IFERROR(LEFT([kw_dirty],3)*1,IFERROR(LEFT([kw_dirty],2)*1,"n.a.")))</f>
        <v>n.a.</v>
      </c>
      <c r="T744" s="1"/>
      <c r="U744" s="1">
        <f>VLOOKUP(Tabelle1[[#This Row],[productid]],Tabelle2[#All],2,FALSE)</f>
        <v>30</v>
      </c>
    </row>
    <row r="745" spans="1:21" hidden="1">
      <c r="A745" t="s">
        <v>1302</v>
      </c>
      <c r="B745">
        <v>3769.44</v>
      </c>
      <c r="C745">
        <v>297223</v>
      </c>
      <c r="D745" t="s">
        <v>1351</v>
      </c>
      <c r="E745" t="s">
        <v>1352</v>
      </c>
      <c r="F745">
        <v>18406</v>
      </c>
      <c r="G745">
        <v>3235663</v>
      </c>
      <c r="H745">
        <f t="shared" si="11"/>
        <v>30</v>
      </c>
      <c r="I745">
        <f t="array" ref="I745">MIN(IFERROR(FIND(IstNumbers,A745),""))</f>
        <v>20</v>
      </c>
      <c r="J745" s="1" t="str">
        <f>IF([first '# in title]&lt;[pos kw in title],MID([title],[pos kw in title]-6,6),#N/A)</f>
        <v xml:space="preserve">F (26 </v>
      </c>
      <c r="K745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745" s="1">
        <f>IFERROR(FIND("kW",[desc]),0)</f>
        <v>54</v>
      </c>
      <c r="M745">
        <f t="array" ref="M745">MIN(IFERROR(FIND(IstNumbers,E745),""))</f>
        <v>14</v>
      </c>
      <c r="N745" s="1" t="str">
        <f>IF([first '# in desc]&lt;[pos kw in desc],MID([desc],[pos kw in desc]-7,7))</f>
        <v>0-26, 0</v>
      </c>
      <c r="O7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45" s="1" t="str">
        <f>TRIM(IF([first '# in desc]&lt;[pos kw in desc],MID([desc],[pos kw in desc]-6,6),FALSE))</f>
        <v>-26, 0</v>
      </c>
      <c r="Q745" s="1">
        <f>IF(LEN([manuell])=0,IFERROR([kw fine in title]*1,IFERROR(SUMPRODUCT(COUNTIF(IsDigits,MID([kw in desc],ROW($A$1:$A$150),1)))=LEN([kw in desc]),#N/A)),[manuell])</f>
        <v>26</v>
      </c>
      <c r="R745" s="1" t="e">
        <f>IF([pos kw in title]&gt;0,MID(J745,#REF!,4),IF([first '# in title]&gt;0,MID([title],[first '# in title],3),IF([first '# in title]&gt;0,MID([desc],#REF!,3),VLOOKUP([productid],$G$2:$R$1386,8))))</f>
        <v>#REF!</v>
      </c>
      <c r="S745" s="1" t="str">
        <f>IF([kw in desc]=[kw rough in title],[kw in desc]*1,IFERROR(LEFT([kw_dirty],3)*1,IFERROR(LEFT([kw_dirty],2)*1,"n.a.")))</f>
        <v>n.a.</v>
      </c>
      <c r="T745" s="1"/>
      <c r="U745" s="1">
        <f>VLOOKUP(Tabelle1[[#This Row],[productid]],Tabelle2[#All],2,FALSE)</f>
        <v>26</v>
      </c>
    </row>
    <row r="746" spans="1:21">
      <c r="A746" t="s">
        <v>1269</v>
      </c>
      <c r="B746">
        <v>1696</v>
      </c>
      <c r="C746">
        <v>9701</v>
      </c>
      <c r="D746" t="s">
        <v>1353</v>
      </c>
      <c r="E746" t="s">
        <v>9</v>
      </c>
      <c r="F746">
        <v>18406</v>
      </c>
      <c r="G746">
        <v>3725835</v>
      </c>
      <c r="H746">
        <f t="shared" si="11"/>
        <v>0</v>
      </c>
      <c r="I746">
        <f t="array" ref="I746">MIN(IFERROR(FIND(IstNumbers,A746),""))</f>
        <v>15</v>
      </c>
      <c r="J746" s="1" t="e">
        <f>IF([first '# in title]&lt;[pos kw in title],MID([title],[pos kw in title]-6,6),#N/A)</f>
        <v>#N/A</v>
      </c>
      <c r="K746" s="1" t="e">
        <f>IFERROR(MID(SUBSTITUTE([kw rough in title],",","."),FIND("(",[kw rough in title])+1,20),SUBSTITUTE(IFERROR(MID([kw rough in title],FIND(" ",[kw rough in title])+1,20),[kw rough in title]),",","."))</f>
        <v>#N/A</v>
      </c>
      <c r="L746" s="1">
        <f>IFERROR(FIND("kW",[desc]),0)</f>
        <v>0</v>
      </c>
      <c r="M746">
        <f t="array" ref="M746">MIN(IFERROR(FIND(IstNumbers,E746),""))</f>
        <v>0</v>
      </c>
      <c r="N746" s="1" t="b">
        <f>IF([first '# in desc]&lt;[pos kw in desc],MID([desc],[pos kw in desc]-7,7))</f>
        <v>0</v>
      </c>
      <c r="O7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46" s="1" t="str">
        <f>TRIM(IF([first '# in desc]&lt;[pos kw in desc],MID([desc],[pos kw in desc]-6,6),FALSE))</f>
        <v>FALSCH</v>
      </c>
      <c r="Q746" s="1" t="b">
        <f>IF(LEN([manuell])=0,IFERROR([kw fine in title]*1,IFERROR(SUMPRODUCT(COUNTIF(IsDigits,MID([kw in desc],ROW($A$1:$A$150),1)))=LEN([kw in desc]),#N/A)),[manuell])</f>
        <v>0</v>
      </c>
      <c r="R746" s="1" t="str">
        <f>IF([pos kw in title]&gt;0,MID(J746,#REF!,4),IF([first '# in title]&gt;0,MID([title],[first '# in title],3),IF([first '# in title]&gt;0,MID([desc],#REF!,3),VLOOKUP([productid],$G$2:$R$1386,8))))</f>
        <v xml:space="preserve">28 </v>
      </c>
      <c r="S746" s="1" t="e">
        <f>IF([kw in desc]=[kw rough in title],[kw in desc]*1,IFERROR(LEFT([kw_dirty],3)*1,IFERROR(LEFT([kw_dirty],2)*1,"n.a.")))</f>
        <v>#N/A</v>
      </c>
      <c r="T746" s="1"/>
      <c r="U746" s="1" t="e">
        <f>VLOOKUP(Tabelle1[[#This Row],[productid]],Tabelle2[#All],2,FALSE)</f>
        <v>#N/A</v>
      </c>
    </row>
    <row r="747" spans="1:21" hidden="1">
      <c r="A747" t="s">
        <v>1307</v>
      </c>
      <c r="B747">
        <v>3100</v>
      </c>
      <c r="C747">
        <v>289859</v>
      </c>
      <c r="D747" t="s">
        <v>1354</v>
      </c>
      <c r="E747" t="s">
        <v>1355</v>
      </c>
      <c r="F747">
        <v>18406</v>
      </c>
      <c r="G747">
        <v>3497887</v>
      </c>
      <c r="H747">
        <f t="shared" si="11"/>
        <v>0</v>
      </c>
      <c r="I747">
        <f t="array" ref="I747">MIN(IFERROR(FIND(IstNumbers,A747),""))</f>
        <v>13</v>
      </c>
      <c r="J747" s="1" t="e">
        <f>IF([first '# in title]&lt;[pos kw in title],MID([title],[pos kw in title]-6,6),#N/A)</f>
        <v>#N/A</v>
      </c>
      <c r="K747" s="1" t="e">
        <f>IFERROR(MID(SUBSTITUTE([kw rough in title],",","."),FIND("(",[kw rough in title])+1,20),SUBSTITUTE(IFERROR(MID([kw rough in title],FIND(" ",[kw rough in title])+1,20),[kw rough in title]),",","."))</f>
        <v>#N/A</v>
      </c>
      <c r="L747" s="1">
        <f>IFERROR(FIND("kW",[desc]),0)</f>
        <v>70</v>
      </c>
      <c r="M747">
        <f t="array" ref="M747">MIN(IFERROR(FIND(IstNumbers,E747),""))</f>
        <v>34</v>
      </c>
      <c r="N747" s="1" t="str">
        <f>IF([first '# in desc]&lt;[pos kw in desc],MID([desc],[pos kw in desc]-7,7))</f>
        <v xml:space="preserve">­me 42 </v>
      </c>
      <c r="O7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747" s="1" t="str">
        <f>TRIM(IF([first '# in desc]&lt;[pos kw in desc],MID([desc],[pos kw in desc]-6,6),FALSE))</f>
        <v>me 42</v>
      </c>
      <c r="Q747" s="1" t="b">
        <f>IF(LEN([manuell])=0,IFERROR([kw fine in title]*1,IFERROR(SUMPRODUCT(COUNTIF(IsDigits,MID([kw in desc],ROW($A$1:$A$150),1)))=LEN([kw in desc]),#N/A)),[manuell])</f>
        <v>0</v>
      </c>
      <c r="R747" s="1" t="str">
        <f>IF([pos kw in title]&gt;0,MID(J747,#REF!,4),IF([first '# in title]&gt;0,MID([title],[first '# in title],3),IF([first '# in title]&gt;0,MID([desc],#REF!,3),VLOOKUP([productid],$G$2:$R$1386,8))))</f>
        <v xml:space="preserve">42 </v>
      </c>
      <c r="S747" s="1" t="e">
        <f>IF([kw in desc]=[kw rough in title],[kw in desc]*1,IFERROR(LEFT([kw_dirty],3)*1,IFERROR(LEFT([kw_dirty],2)*1,"n.a.")))</f>
        <v>#N/A</v>
      </c>
      <c r="T747" s="1"/>
      <c r="U747" s="1">
        <f>VLOOKUP(Tabelle1[[#This Row],[productid]],Tabelle2[#All],2,FALSE)</f>
        <v>42</v>
      </c>
    </row>
    <row r="748" spans="1:21" hidden="1">
      <c r="A748" t="s">
        <v>1275</v>
      </c>
      <c r="B748">
        <v>3304.11</v>
      </c>
      <c r="C748">
        <v>276812</v>
      </c>
      <c r="D748" t="s">
        <v>1356</v>
      </c>
      <c r="E748" t="s">
        <v>1357</v>
      </c>
      <c r="F748">
        <v>18406</v>
      </c>
      <c r="G748">
        <v>3179923</v>
      </c>
      <c r="H748">
        <f t="shared" si="11"/>
        <v>0</v>
      </c>
      <c r="I748">
        <f t="array" ref="I748">MIN(IFERROR(FIND(IstNumbers,A748),""))</f>
        <v>30</v>
      </c>
      <c r="J748" s="1" t="e">
        <f>IF([first '# in title]&lt;[pos kw in title],MID([title],[pos kw in title]-6,6),#N/A)</f>
        <v>#N/A</v>
      </c>
      <c r="K748" s="1" t="e">
        <f>IFERROR(MID(SUBSTITUTE([kw rough in title],",","."),FIND("(",[kw rough in title])+1,20),SUBSTITUTE(IFERROR(MID([kw rough in title],FIND(" ",[kw rough in title])+1,20),[kw rough in title]),",","."))</f>
        <v>#N/A</v>
      </c>
      <c r="L748" s="1">
        <f>IFERROR(FIND("kW",[desc]),0)</f>
        <v>58</v>
      </c>
      <c r="M748">
        <f t="array" ref="M748">MIN(IFERROR(FIND(IstNumbers,E748),""))</f>
        <v>48</v>
      </c>
      <c r="N748" s="1" t="str">
        <f>IF([first '# in desc]&lt;[pos kw in desc],MID([desc],[pos kw in desc]-7,7))</f>
        <v xml:space="preserve">A-C 25 </v>
      </c>
      <c r="O748" s="1" t="str">
        <f>IFERROR(SUBSTITUTE(MID([kw rough in desc],FIND("(",[kw rough in desc])+1,20),",","."),IFERROR(SUBSTITUTE(TRIM(SUBSTITUTE(SUBSTITUTE(MID([kw rough in desc],FIND(" ",TRIM([kw rough in desc]))+1,20),"""",""),"/","")),",","."),#N/A))</f>
        <v>25</v>
      </c>
      <c r="P748" s="1" t="str">
        <f>TRIM(IF([first '# in desc]&lt;[pos kw in desc],MID([desc],[pos kw in desc]-6,6),FALSE))</f>
        <v>-C 25</v>
      </c>
      <c r="Q748" s="1" t="b">
        <f>IF(LEN([manuell])=0,IFERROR([kw fine in title]*1,IFERROR(SUMPRODUCT(COUNTIF(IsDigits,MID([kw in desc],ROW($A$1:$A$150),1)))=LEN([kw in desc]),#N/A)),[manuell])</f>
        <v>0</v>
      </c>
      <c r="R748" s="1" t="str">
        <f>IF([pos kw in title]&gt;0,MID(J748,#REF!,4),IF([first '# in title]&gt;0,MID([title],[first '# in title],3),IF([first '# in title]&gt;0,MID([desc],#REF!,3),VLOOKUP([productid],$G$2:$R$1386,8))))</f>
        <v>25-</v>
      </c>
      <c r="S748" s="1" t="e">
        <f>IF([kw in desc]=[kw rough in title],[kw in desc]*1,IFERROR(LEFT([kw_dirty],3)*1,IFERROR(LEFT([kw_dirty],2)*1,"n.a.")))</f>
        <v>#N/A</v>
      </c>
      <c r="T748" s="1"/>
      <c r="U748" s="1">
        <f>VLOOKUP(Tabelle1[[#This Row],[productid]],Tabelle2[#All],2,FALSE)</f>
        <v>25</v>
      </c>
    </row>
    <row r="749" spans="1:21" hidden="1">
      <c r="A749" t="s">
        <v>1124</v>
      </c>
      <c r="B749">
        <v>3213.73</v>
      </c>
      <c r="C749">
        <v>297223</v>
      </c>
      <c r="D749" t="s">
        <v>1358</v>
      </c>
      <c r="E749" t="s">
        <v>1359</v>
      </c>
      <c r="F749">
        <v>18406</v>
      </c>
      <c r="G749">
        <v>1223701</v>
      </c>
      <c r="H749">
        <f t="shared" si="11"/>
        <v>30</v>
      </c>
      <c r="I749">
        <f t="array" ref="I749">MIN(IFERROR(FIND(IstNumbers,A749),""))</f>
        <v>20</v>
      </c>
      <c r="J749" s="1" t="str">
        <f>IF([first '# in title]&lt;[pos kw in title],MID([title],[pos kw in title]-6,6),#N/A)</f>
        <v xml:space="preserve">W (19 </v>
      </c>
      <c r="K74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49" s="1">
        <f>IFERROR(FIND("kW",[desc]),0)</f>
        <v>51</v>
      </c>
      <c r="M749">
        <f t="array" ref="M749">MIN(IFERROR(FIND(IstNumbers,E749),""))</f>
        <v>14</v>
      </c>
      <c r="N749" s="1" t="str">
        <f>IF([first '# in desc]&lt;[pos kw in desc],MID([desc],[pos kw in desc]-7,7))</f>
        <v xml:space="preserve">0-W 19 </v>
      </c>
      <c r="O74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49" s="1" t="str">
        <f>TRIM(IF([first '# in desc]&lt;[pos kw in desc],MID([desc],[pos kw in desc]-6,6),FALSE))</f>
        <v>-W 19</v>
      </c>
      <c r="Q749" s="1">
        <f>IF(LEN([manuell])=0,IFERROR([kw fine in title]*1,IFERROR(SUMPRODUCT(COUNTIF(IsDigits,MID([kw in desc],ROW($A$1:$A$150),1)))=LEN([kw in desc]),#N/A)),[manuell])</f>
        <v>19</v>
      </c>
      <c r="R749" s="1" t="e">
        <f>IF([pos kw in title]&gt;0,MID(J749,#REF!,4),IF([first '# in title]&gt;0,MID([title],[first '# in title],3),IF([first '# in title]&gt;0,MID([desc],#REF!,3),VLOOKUP([productid],$G$2:$R$1386,8))))</f>
        <v>#REF!</v>
      </c>
      <c r="S749" s="1" t="str">
        <f>IF([kw in desc]=[kw rough in title],[kw in desc]*1,IFERROR(LEFT([kw_dirty],3)*1,IFERROR(LEFT([kw_dirty],2)*1,"n.a.")))</f>
        <v>n.a.</v>
      </c>
      <c r="T749" s="1"/>
      <c r="U749" s="1">
        <f>VLOOKUP(Tabelle1[[#This Row],[productid]],Tabelle2[#All],2,FALSE)</f>
        <v>19</v>
      </c>
    </row>
    <row r="750" spans="1:21" hidden="1">
      <c r="A750" t="s">
        <v>1180</v>
      </c>
      <c r="B750">
        <v>1777</v>
      </c>
      <c r="C750">
        <v>223861</v>
      </c>
      <c r="D750" t="s">
        <v>1360</v>
      </c>
      <c r="E750" t="s">
        <v>1361</v>
      </c>
      <c r="F750">
        <v>18406</v>
      </c>
      <c r="G750">
        <v>2467631</v>
      </c>
      <c r="H750">
        <f t="shared" si="11"/>
        <v>0</v>
      </c>
      <c r="I750">
        <f t="array" ref="I750">MIN(IFERROR(FIND(IstNumbers,A750),""))</f>
        <v>24</v>
      </c>
      <c r="J750" s="1" t="e">
        <f>IF([first '# in title]&lt;[pos kw in title],MID([title],[pos kw in title]-6,6),#N/A)</f>
        <v>#N/A</v>
      </c>
      <c r="K750" s="1" t="e">
        <f>IFERROR(MID(SUBSTITUTE([kw rough in title],",","."),FIND("(",[kw rough in title])+1,20),SUBSTITUTE(IFERROR(MID([kw rough in title],FIND(" ",[kw rough in title])+1,20),[kw rough in title]),",","."))</f>
        <v>#N/A</v>
      </c>
      <c r="L750" s="1">
        <f>IFERROR(FIND("kW",[desc]),0)</f>
        <v>57</v>
      </c>
      <c r="M750">
        <f t="array" ref="M750">MIN(IFERROR(FIND(IstNumbers,E750),""))</f>
        <v>37</v>
      </c>
      <c r="N750" s="1" t="str">
        <f>IF([first '# in desc]&lt;[pos kw in desc],MID([desc],[pos kw in desc]-7,7))</f>
        <v xml:space="preserve">172 20 </v>
      </c>
      <c r="O750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750" s="1" t="str">
        <f>TRIM(IF([first '# in desc]&lt;[pos kw in desc],MID([desc],[pos kw in desc]-6,6),FALSE))</f>
        <v>72 20</v>
      </c>
      <c r="Q750" s="1" t="b">
        <f>IF(LEN([manuell])=0,IFERROR([kw fine in title]*1,IFERROR(SUMPRODUCT(COUNTIF(IsDigits,MID([kw in desc],ROW($A$1:$A$150),1)))=LEN([kw in desc]),#N/A)),[manuell])</f>
        <v>0</v>
      </c>
      <c r="R750" s="1" t="str">
        <f>IF([pos kw in title]&gt;0,MID(J750,#REF!,4),IF([first '# in title]&gt;0,MID([title],[first '# in title],3),IF([first '# in title]&gt;0,MID([desc],#REF!,3),VLOOKUP([productid],$G$2:$R$1386,8))))</f>
        <v>172</v>
      </c>
      <c r="S750" s="1" t="e">
        <f>IF([kw in desc]=[kw rough in title],[kw in desc]*1,IFERROR(LEFT([kw_dirty],3)*1,IFERROR(LEFT([kw_dirty],2)*1,"n.a.")))</f>
        <v>#N/A</v>
      </c>
      <c r="T750" s="1"/>
      <c r="U750" s="1">
        <f>VLOOKUP(Tabelle1[[#This Row],[productid]],Tabelle2[#All],2,FALSE)</f>
        <v>20</v>
      </c>
    </row>
    <row r="751" spans="1:21">
      <c r="A751" t="s">
        <v>549</v>
      </c>
      <c r="B751">
        <v>2531.2399999999998</v>
      </c>
      <c r="C751">
        <v>276812</v>
      </c>
      <c r="D751" t="s">
        <v>1362</v>
      </c>
      <c r="E751" t="s">
        <v>1363</v>
      </c>
      <c r="F751">
        <v>18406</v>
      </c>
      <c r="G751">
        <v>2919604</v>
      </c>
      <c r="H751">
        <f t="shared" si="11"/>
        <v>0</v>
      </c>
      <c r="I751">
        <f t="array" ref="I751">MIN(IFERROR(FIND(IstNumbers,A751),""))</f>
        <v>21</v>
      </c>
      <c r="J751" s="1" t="e">
        <f>IF([first '# in title]&lt;[pos kw in title],MID([title],[pos kw in title]-6,6),#N/A)</f>
        <v>#N/A</v>
      </c>
      <c r="K751" s="1" t="e">
        <f>IFERROR(MID(SUBSTITUTE([kw rough in title],",","."),FIND("(",[kw rough in title])+1,20),SUBSTITUTE(IFERROR(MID([kw rough in title],FIND(" ",[kw rough in title])+1,20),[kw rough in title]),",","."))</f>
        <v>#N/A</v>
      </c>
      <c r="L751" s="1">
        <f>IFERROR(FIND("kW",[desc]),0)</f>
        <v>0</v>
      </c>
      <c r="M751">
        <f t="array" ref="M751">MIN(IFERROR(FIND(IstNumbers,E751),""))</f>
        <v>39</v>
      </c>
      <c r="N751" s="1" t="b">
        <f>IF([first '# in desc]&lt;[pos kw in desc],MID([desc],[pos kw in desc]-7,7))</f>
        <v>0</v>
      </c>
      <c r="O7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51" s="1" t="str">
        <f>TRIM(IF([first '# in desc]&lt;[pos kw in desc],MID([desc],[pos kw in desc]-6,6),FALSE))</f>
        <v>FALSCH</v>
      </c>
      <c r="Q751" s="1" t="b">
        <f>IF(LEN([manuell])=0,IFERROR([kw fine in title]*1,IFERROR(SUMPRODUCT(COUNTIF(IsDigits,MID([kw in desc],ROW($A$1:$A$150),1)))=LEN([kw in desc]),#N/A)),[manuell])</f>
        <v>0</v>
      </c>
      <c r="R751" s="1" t="str">
        <f>IF([pos kw in title]&gt;0,MID(J751,#REF!,4),IF([first '# in title]&gt;0,MID([title],[first '# in title],3),IF([first '# in title]&gt;0,MID([desc],#REF!,3),VLOOKUP([productid],$G$2:$R$1386,8))))</f>
        <v>-K</v>
      </c>
      <c r="S751" s="1" t="e">
        <f>IF([kw in desc]=[kw rough in title],[kw in desc]*1,IFERROR(LEFT([kw_dirty],3)*1,IFERROR(LEFT([kw_dirty],2)*1,"n.a.")))</f>
        <v>#N/A</v>
      </c>
      <c r="T751" s="1"/>
      <c r="U751" s="1" t="e">
        <f>VLOOKUP(Tabelle1[[#This Row],[productid]],Tabelle2[#All],2,FALSE)</f>
        <v>#N/A</v>
      </c>
    </row>
    <row r="752" spans="1:21" hidden="1">
      <c r="A752" t="s">
        <v>1146</v>
      </c>
      <c r="B752">
        <v>5586.73</v>
      </c>
      <c r="C752">
        <v>276812</v>
      </c>
      <c r="D752" t="s">
        <v>1364</v>
      </c>
      <c r="E752" t="s">
        <v>1365</v>
      </c>
      <c r="F752">
        <v>18406</v>
      </c>
      <c r="G752">
        <v>1262326</v>
      </c>
      <c r="H752">
        <f t="shared" si="11"/>
        <v>0</v>
      </c>
      <c r="I752">
        <f t="array" ref="I752">MIN(IFERROR(FIND(IstNumbers,A752),""))</f>
        <v>23</v>
      </c>
      <c r="J752" s="1" t="e">
        <f>IF([first '# in title]&lt;[pos kw in title],MID([title],[pos kw in title]-6,6),#N/A)</f>
        <v>#N/A</v>
      </c>
      <c r="K752" s="1" t="e">
        <f>IFERROR(MID(SUBSTITUTE([kw rough in title],",","."),FIND("(",[kw rough in title])+1,20),SUBSTITUTE(IFERROR(MID([kw rough in title],FIND(" ",[kw rough in title])+1,20),[kw rough in title]),",","."))</f>
        <v>#N/A</v>
      </c>
      <c r="L752" s="1">
        <f>IFERROR(FIND("kW",[desc]),0)</f>
        <v>41</v>
      </c>
      <c r="M752">
        <f t="array" ref="M752">MIN(IFERROR(FIND(IstNumbers,E752),""))</f>
        <v>34</v>
      </c>
      <c r="N752" s="1" t="str">
        <f>IF([first '# in desc]&lt;[pos kw in desc],MID([desc],[pos kw in desc]-7,7))</f>
        <v xml:space="preserve">300 35 </v>
      </c>
      <c r="O752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752" s="1" t="str">
        <f>TRIM(IF([first '# in desc]&lt;[pos kw in desc],MID([desc],[pos kw in desc]-6,6),FALSE))</f>
        <v>00 35</v>
      </c>
      <c r="Q752" s="1" t="b">
        <f>IF(LEN([manuell])=0,IFERROR([kw fine in title]*1,IFERROR(SUMPRODUCT(COUNTIF(IsDigits,MID([kw in desc],ROW($A$1:$A$150),1)))=LEN([kw in desc]),#N/A)),[manuell])</f>
        <v>0</v>
      </c>
      <c r="R752" s="1" t="str">
        <f>IF([pos kw in title]&gt;0,MID(J752,#REF!,4),IF([first '# in title]&gt;0,MID([title],[first '# in title],3),IF([first '# in title]&gt;0,MID([desc],#REF!,3),VLOOKUP([productid],$G$2:$R$1386,8))))</f>
        <v>300</v>
      </c>
      <c r="S752" s="1" t="e">
        <f>IF([kw in desc]=[kw rough in title],[kw in desc]*1,IFERROR(LEFT([kw_dirty],3)*1,IFERROR(LEFT([kw_dirty],2)*1,"n.a.")))</f>
        <v>#N/A</v>
      </c>
      <c r="T752" s="1"/>
      <c r="U752" s="1">
        <f>VLOOKUP(Tabelle1[[#This Row],[productid]],Tabelle2[#All],2,FALSE)</f>
        <v>35</v>
      </c>
    </row>
    <row r="753" spans="1:21">
      <c r="A753" t="s">
        <v>1083</v>
      </c>
      <c r="B753">
        <v>2370.83</v>
      </c>
      <c r="C753">
        <v>299105</v>
      </c>
      <c r="D753" t="s">
        <v>1366</v>
      </c>
      <c r="E753" t="s">
        <v>592</v>
      </c>
      <c r="F753">
        <v>18406</v>
      </c>
      <c r="G753">
        <v>3093312</v>
      </c>
      <c r="H753">
        <f t="shared" si="11"/>
        <v>0</v>
      </c>
      <c r="I753">
        <f t="array" ref="I753">MIN(IFERROR(FIND(IstNumbers,A753),""))</f>
        <v>0</v>
      </c>
      <c r="J753" s="1" t="e">
        <f>IF([first '# in title]&lt;[pos kw in title],MID([title],[pos kw in title]-6,6),#N/A)</f>
        <v>#N/A</v>
      </c>
      <c r="K753" s="1" t="e">
        <f>IFERROR(MID(SUBSTITUTE([kw rough in title],",","."),FIND("(",[kw rough in title])+1,20),SUBSTITUTE(IFERROR(MID([kw rough in title],FIND(" ",[kw rough in title])+1,20),[kw rough in title]),",","."))</f>
        <v>#N/A</v>
      </c>
      <c r="L753" s="1">
        <f>IFERROR(FIND("kW",[desc]),0)</f>
        <v>0</v>
      </c>
      <c r="M753">
        <f t="array" ref="M753">MIN(IFERROR(FIND(IstNumbers,E753),""))</f>
        <v>21</v>
      </c>
      <c r="N753" s="1" t="b">
        <f>IF([first '# in desc]&lt;[pos kw in desc],MID([desc],[pos kw in desc]-7,7))</f>
        <v>0</v>
      </c>
      <c r="O7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53" s="1" t="str">
        <f>TRIM(IF([first '# in desc]&lt;[pos kw in desc],MID([desc],[pos kw in desc]-6,6),FALSE))</f>
        <v>FALSCH</v>
      </c>
      <c r="Q753" s="1" t="b">
        <f>IF(LEN([manuell])=0,IFERROR([kw fine in title]*1,IFERROR(SUMPRODUCT(COUNTIF(IsDigits,MID([kw in desc],ROW($A$1:$A$150),1)))=LEN([kw in desc]),#N/A)),[manuell])</f>
        <v>0</v>
      </c>
      <c r="R753" s="1" t="str">
        <f>IF([pos kw in title]&gt;0,MID(J753,#REF!,4),IF([first '# in title]&gt;0,MID([title],[first '# in title],3),IF([first '# in title]&gt;0,MID([desc],#REF!,3),VLOOKUP([productid],$G$2:$R$1386,8))))</f>
        <v xml:space="preserve">me, 35 </v>
      </c>
      <c r="S753" s="1" t="e">
        <f>IF([kw in desc]=[kw rough in title],[kw in desc]*1,IFERROR(LEFT([kw_dirty],3)*1,IFERROR(LEFT([kw_dirty],2)*1,"n.a.")))</f>
        <v>#N/A</v>
      </c>
      <c r="T753" s="1"/>
      <c r="U753" s="1" t="e">
        <f>VLOOKUP(Tabelle1[[#This Row],[productid]],Tabelle2[#All],2,FALSE)</f>
        <v>#N/A</v>
      </c>
    </row>
    <row r="754" spans="1:21" hidden="1">
      <c r="A754" t="s">
        <v>1299</v>
      </c>
      <c r="B754">
        <v>3596</v>
      </c>
      <c r="C754">
        <v>286255</v>
      </c>
      <c r="D754" t="s">
        <v>1367</v>
      </c>
      <c r="E754" t="s">
        <v>1368</v>
      </c>
      <c r="F754">
        <v>18406</v>
      </c>
      <c r="G754">
        <v>2025393</v>
      </c>
      <c r="H754">
        <f t="shared" si="11"/>
        <v>35</v>
      </c>
      <c r="I754">
        <f t="array" ref="I754">MIN(IFERROR(FIND(IstNumbers,A754),""))</f>
        <v>10</v>
      </c>
      <c r="J754" s="1" t="str">
        <f>IF([first '# in title]&lt;[pos kw in title],MID([title],[pos kw in title]-6,6),#N/A)</f>
        <v xml:space="preserve">l (30 </v>
      </c>
      <c r="K754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54" s="1">
        <f>IFERROR(FIND("kW",[desc]),0)</f>
        <v>0</v>
      </c>
      <c r="M754">
        <f t="array" ref="M754">MIN(IFERROR(FIND(IstNumbers,E754),""))</f>
        <v>34</v>
      </c>
      <c r="N754" s="1" t="b">
        <f>IF([first '# in desc]&lt;[pos kw in desc],MID([desc],[pos kw in desc]-7,7))</f>
        <v>0</v>
      </c>
      <c r="O7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54" s="1" t="str">
        <f>TRIM(IF([first '# in desc]&lt;[pos kw in desc],MID([desc],[pos kw in desc]-6,6),FALSE))</f>
        <v>FALSCH</v>
      </c>
      <c r="Q754" s="1">
        <f>IF(LEN([manuell])=0,IFERROR([kw fine in title]*1,IFERROR(SUMPRODUCT(COUNTIF(IsDigits,MID([kw in desc],ROW($A$1:$A$150),1)))=LEN([kw in desc]),#N/A)),[manuell])</f>
        <v>30</v>
      </c>
      <c r="R754" s="1" t="e">
        <f>IF([pos kw in title]&gt;0,MID(J754,#REF!,4),IF([first '# in title]&gt;0,MID([title],[first '# in title],3),IF([first '# in title]&gt;0,MID([desc],#REF!,3),VLOOKUP([productid],$G$2:$R$1386,8))))</f>
        <v>#REF!</v>
      </c>
      <c r="S754" s="1" t="str">
        <f>IF([kw in desc]=[kw rough in title],[kw in desc]*1,IFERROR(LEFT([kw_dirty],3)*1,IFERROR(LEFT([kw_dirty],2)*1,"n.a.")))</f>
        <v>n.a.</v>
      </c>
      <c r="T754" s="1"/>
      <c r="U754" s="1">
        <f>VLOOKUP(Tabelle1[[#This Row],[productid]],Tabelle2[#All],2,FALSE)</f>
        <v>30</v>
      </c>
    </row>
    <row r="755" spans="1:21" hidden="1">
      <c r="A755" t="s">
        <v>1302</v>
      </c>
      <c r="B755">
        <v>3780.5</v>
      </c>
      <c r="C755">
        <v>294528</v>
      </c>
      <c r="D755" t="s">
        <v>1369</v>
      </c>
      <c r="E755" t="s">
        <v>1370</v>
      </c>
      <c r="F755">
        <v>18406</v>
      </c>
      <c r="G755">
        <v>3235663</v>
      </c>
      <c r="H755">
        <f t="shared" si="11"/>
        <v>30</v>
      </c>
      <c r="I755">
        <f t="array" ref="I755">MIN(IFERROR(FIND(IstNumbers,A755),""))</f>
        <v>20</v>
      </c>
      <c r="J755" s="1" t="str">
        <f>IF([first '# in title]&lt;[pos kw in title],MID([title],[pos kw in title]-6,6),#N/A)</f>
        <v xml:space="preserve">F (26 </v>
      </c>
      <c r="K755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755" s="1">
        <f>IFERROR(FIND("kW",[desc]),0)</f>
        <v>27</v>
      </c>
      <c r="M755">
        <f t="array" ref="M755">MIN(IFERROR(FIND(IstNumbers,E755),""))</f>
        <v>19</v>
      </c>
      <c r="N755" s="1" t="str">
        <f>IF([first '# in desc]&lt;[pos kw in desc],MID([desc],[pos kw in desc]-7,7))</f>
        <v>33-F 26</v>
      </c>
      <c r="O755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755" s="1" t="str">
        <f>TRIM(IF([first '# in desc]&lt;[pos kw in desc],MID([desc],[pos kw in desc]-6,6),FALSE))</f>
        <v>3-F 26</v>
      </c>
      <c r="Q755" s="1">
        <f>IF(LEN([manuell])=0,IFERROR([kw fine in title]*1,IFERROR(SUMPRODUCT(COUNTIF(IsDigits,MID([kw in desc],ROW($A$1:$A$150),1)))=LEN([kw in desc]),#N/A)),[manuell])</f>
        <v>26</v>
      </c>
      <c r="R755" s="1" t="e">
        <f>IF([pos kw in title]&gt;0,MID(J755,#REF!,4),IF([first '# in title]&gt;0,MID([title],[first '# in title],3),IF([first '# in title]&gt;0,MID([desc],#REF!,3),VLOOKUP([productid],$G$2:$R$1386,8))))</f>
        <v>#REF!</v>
      </c>
      <c r="S755" s="1" t="str">
        <f>IF([kw in desc]=[kw rough in title],[kw in desc]*1,IFERROR(LEFT([kw_dirty],3)*1,IFERROR(LEFT([kw_dirty],2)*1,"n.a.")))</f>
        <v>n.a.</v>
      </c>
      <c r="T755" s="1"/>
      <c r="U755" s="1">
        <f>VLOOKUP(Tabelle1[[#This Row],[productid]],Tabelle2[#All],2,FALSE)</f>
        <v>26</v>
      </c>
    </row>
    <row r="756" spans="1:21">
      <c r="A756" t="s">
        <v>1269</v>
      </c>
      <c r="B756">
        <v>1697</v>
      </c>
      <c r="C756">
        <v>223861</v>
      </c>
      <c r="D756" t="s">
        <v>1371</v>
      </c>
      <c r="E756" t="s">
        <v>1372</v>
      </c>
      <c r="F756">
        <v>18406</v>
      </c>
      <c r="G756">
        <v>3725835</v>
      </c>
      <c r="H756">
        <f t="shared" si="11"/>
        <v>0</v>
      </c>
      <c r="I756">
        <f t="array" ref="I756">MIN(IFERROR(FIND(IstNumbers,A756),""))</f>
        <v>15</v>
      </c>
      <c r="J756" s="1" t="e">
        <f>IF([first '# in title]&lt;[pos kw in title],MID([title],[pos kw in title]-6,6),#N/A)</f>
        <v>#N/A</v>
      </c>
      <c r="K756" s="1" t="e">
        <f>IFERROR(MID(SUBSTITUTE([kw rough in title],",","."),FIND("(",[kw rough in title])+1,20),SUBSTITUTE(IFERROR(MID([kw rough in title],FIND(" ",[kw rough in title])+1,20),[kw rough in title]),",","."))</f>
        <v>#N/A</v>
      </c>
      <c r="L756" s="1">
        <f>IFERROR(FIND("kW",[desc]),0)</f>
        <v>0</v>
      </c>
      <c r="M756">
        <f t="array" ref="M756">MIN(IFERROR(FIND(IstNumbers,E756),""))</f>
        <v>12</v>
      </c>
      <c r="N756" s="1" t="b">
        <f>IF([first '# in desc]&lt;[pos kw in desc],MID([desc],[pos kw in desc]-7,7))</f>
        <v>0</v>
      </c>
      <c r="O7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56" s="1" t="str">
        <f>TRIM(IF([first '# in desc]&lt;[pos kw in desc],MID([desc],[pos kw in desc]-6,6),FALSE))</f>
        <v>FALSCH</v>
      </c>
      <c r="Q756" s="1" t="b">
        <f>IF(LEN([manuell])=0,IFERROR([kw fine in title]*1,IFERROR(SUMPRODUCT(COUNTIF(IsDigits,MID([kw in desc],ROW($A$1:$A$150),1)))=LEN([kw in desc]),#N/A)),[manuell])</f>
        <v>0</v>
      </c>
      <c r="R756" s="1" t="str">
        <f>IF([pos kw in title]&gt;0,MID(J756,#REF!,4),IF([first '# in title]&gt;0,MID([title],[first '# in title],3),IF([first '# in title]&gt;0,MID([desc],#REF!,3),VLOOKUP([productid],$G$2:$R$1386,8))))</f>
        <v xml:space="preserve">28 </v>
      </c>
      <c r="S756" s="1" t="e">
        <f>IF([kw in desc]=[kw rough in title],[kw in desc]*1,IFERROR(LEFT([kw_dirty],3)*1,IFERROR(LEFT([kw_dirty],2)*1,"n.a.")))</f>
        <v>#N/A</v>
      </c>
      <c r="T756" s="1"/>
      <c r="U756" s="1" t="e">
        <f>VLOOKUP(Tabelle1[[#This Row],[productid]],Tabelle2[#All],2,FALSE)</f>
        <v>#N/A</v>
      </c>
    </row>
    <row r="757" spans="1:21" hidden="1">
      <c r="A757" t="s">
        <v>1307</v>
      </c>
      <c r="B757">
        <v>3105</v>
      </c>
      <c r="C757">
        <v>289859</v>
      </c>
      <c r="D757" t="s">
        <v>1373</v>
      </c>
      <c r="E757" t="s">
        <v>1374</v>
      </c>
      <c r="F757">
        <v>18406</v>
      </c>
      <c r="G757">
        <v>3497887</v>
      </c>
      <c r="H757">
        <f t="shared" si="11"/>
        <v>0</v>
      </c>
      <c r="I757">
        <f t="array" ref="I757">MIN(IFERROR(FIND(IstNumbers,A757),""))</f>
        <v>13</v>
      </c>
      <c r="J757" s="1" t="e">
        <f>IF([first '# in title]&lt;[pos kw in title],MID([title],[pos kw in title]-6,6),#N/A)</f>
        <v>#N/A</v>
      </c>
      <c r="K757" s="1" t="e">
        <f>IFERROR(MID(SUBSTITUTE([kw rough in title],",","."),FIND("(",[kw rough in title])+1,20),SUBSTITUTE(IFERROR(MID([kw rough in title],FIND(" ",[kw rough in title])+1,20),[kw rough in title]),",","."))</f>
        <v>#N/A</v>
      </c>
      <c r="L757" s="1">
        <f>IFERROR(FIND("kW",[desc]),0)</f>
        <v>70</v>
      </c>
      <c r="M757">
        <f t="array" ref="M757">MIN(IFERROR(FIND(IstNumbers,E757),""))</f>
        <v>34</v>
      </c>
      <c r="N757" s="1" t="str">
        <f>IF([first '# in desc]&lt;[pos kw in desc],MID([desc],[pos kw in desc]-7,7))</f>
        <v xml:space="preserve">­me 42 </v>
      </c>
      <c r="O7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757" s="1" t="str">
        <f>TRIM(IF([first '# in desc]&lt;[pos kw in desc],MID([desc],[pos kw in desc]-6,6),FALSE))</f>
        <v>me 42</v>
      </c>
      <c r="Q757" s="1" t="b">
        <f>IF(LEN([manuell])=0,IFERROR([kw fine in title]*1,IFERROR(SUMPRODUCT(COUNTIF(IsDigits,MID([kw in desc],ROW($A$1:$A$150),1)))=LEN([kw in desc]),#N/A)),[manuell])</f>
        <v>0</v>
      </c>
      <c r="R757" s="1" t="str">
        <f>IF([pos kw in title]&gt;0,MID(J757,#REF!,4),IF([first '# in title]&gt;0,MID([title],[first '# in title],3),IF([first '# in title]&gt;0,MID([desc],#REF!,3),VLOOKUP([productid],$G$2:$R$1386,8))))</f>
        <v xml:space="preserve">42 </v>
      </c>
      <c r="S757" s="1" t="e">
        <f>IF([kw in desc]=[kw rough in title],[kw in desc]*1,IFERROR(LEFT([kw_dirty],3)*1,IFERROR(LEFT([kw_dirty],2)*1,"n.a.")))</f>
        <v>#N/A</v>
      </c>
      <c r="T757" s="1"/>
      <c r="U757" s="1">
        <f>VLOOKUP(Tabelle1[[#This Row],[productid]],Tabelle2[#All],2,FALSE)</f>
        <v>42</v>
      </c>
    </row>
    <row r="758" spans="1:21" hidden="1">
      <c r="A758" t="s">
        <v>1124</v>
      </c>
      <c r="B758">
        <v>3223.71</v>
      </c>
      <c r="C758">
        <v>297223</v>
      </c>
      <c r="D758" t="s">
        <v>1375</v>
      </c>
      <c r="E758" t="s">
        <v>1376</v>
      </c>
      <c r="F758">
        <v>18406</v>
      </c>
      <c r="G758">
        <v>1223701</v>
      </c>
      <c r="H758">
        <f t="shared" si="11"/>
        <v>30</v>
      </c>
      <c r="I758">
        <f t="array" ref="I758">MIN(IFERROR(FIND(IstNumbers,A758),""))</f>
        <v>20</v>
      </c>
      <c r="J758" s="1" t="str">
        <f>IF([first '# in title]&lt;[pos kw in title],MID([title],[pos kw in title]-6,6),#N/A)</f>
        <v xml:space="preserve">W (19 </v>
      </c>
      <c r="K75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58" s="1">
        <f>IFERROR(FIND("kW",[desc]),0)</f>
        <v>51</v>
      </c>
      <c r="M758">
        <f t="array" ref="M758">MIN(IFERROR(FIND(IstNumbers,E758),""))</f>
        <v>14</v>
      </c>
      <c r="N758" s="1" t="str">
        <f>IF([first '# in desc]&lt;[pos kw in desc],MID([desc],[pos kw in desc]-7,7))</f>
        <v xml:space="preserve">0-W 19 </v>
      </c>
      <c r="O75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58" s="1" t="str">
        <f>TRIM(IF([first '# in desc]&lt;[pos kw in desc],MID([desc],[pos kw in desc]-6,6),FALSE))</f>
        <v>-W 19</v>
      </c>
      <c r="Q758" s="1">
        <f>IF(LEN([manuell])=0,IFERROR([kw fine in title]*1,IFERROR(SUMPRODUCT(COUNTIF(IsDigits,MID([kw in desc],ROW($A$1:$A$150),1)))=LEN([kw in desc]),#N/A)),[manuell])</f>
        <v>19</v>
      </c>
      <c r="R758" s="1" t="e">
        <f>IF([pos kw in title]&gt;0,MID(J758,#REF!,4),IF([first '# in title]&gt;0,MID([title],[first '# in title],3),IF([first '# in title]&gt;0,MID([desc],#REF!,3),VLOOKUP([productid],$G$2:$R$1386,8))))</f>
        <v>#REF!</v>
      </c>
      <c r="S758" s="1" t="str">
        <f>IF([kw in desc]=[kw rough in title],[kw in desc]*1,IFERROR(LEFT([kw_dirty],3)*1,IFERROR(LEFT([kw_dirty],2)*1,"n.a.")))</f>
        <v>n.a.</v>
      </c>
      <c r="T758" s="1"/>
      <c r="U758" s="1">
        <f>VLOOKUP(Tabelle1[[#This Row],[productid]],Tabelle2[#All],2,FALSE)</f>
        <v>19</v>
      </c>
    </row>
    <row r="759" spans="1:21" hidden="1">
      <c r="A759" t="s">
        <v>1180</v>
      </c>
      <c r="B759">
        <v>1777</v>
      </c>
      <c r="C759">
        <v>223861</v>
      </c>
      <c r="D759" t="s">
        <v>1377</v>
      </c>
      <c r="E759" t="s">
        <v>1378</v>
      </c>
      <c r="F759">
        <v>18406</v>
      </c>
      <c r="G759">
        <v>2467631</v>
      </c>
      <c r="H759">
        <f t="shared" si="11"/>
        <v>0</v>
      </c>
      <c r="I759">
        <f t="array" ref="I759">MIN(IFERROR(FIND(IstNumbers,A759),""))</f>
        <v>24</v>
      </c>
      <c r="J759" s="1" t="e">
        <f>IF([first '# in title]&lt;[pos kw in title],MID([title],[pos kw in title]-6,6),#N/A)</f>
        <v>#N/A</v>
      </c>
      <c r="K759" s="1" t="e">
        <f>IFERROR(MID(SUBSTITUTE([kw rough in title],",","."),FIND("(",[kw rough in title])+1,20),SUBSTITUTE(IFERROR(MID([kw rough in title],FIND(" ",[kw rough in title])+1,20),[kw rough in title]),",","."))</f>
        <v>#N/A</v>
      </c>
      <c r="L759" s="1">
        <f>IFERROR(FIND("kW",[desc]),0)</f>
        <v>59</v>
      </c>
      <c r="M759">
        <f t="array" ref="M759">MIN(IFERROR(FIND(IstNumbers,E759),""))</f>
        <v>15</v>
      </c>
      <c r="N759" s="1" t="str">
        <f>IF([first '# in desc]&lt;[pos kw in desc],MID([desc],[pos kw in desc]-7,7))</f>
        <v xml:space="preserve">172 20 </v>
      </c>
      <c r="O759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759" s="1" t="str">
        <f>TRIM(IF([first '# in desc]&lt;[pos kw in desc],MID([desc],[pos kw in desc]-6,6),FALSE))</f>
        <v>72 20</v>
      </c>
      <c r="Q759" s="1" t="b">
        <f>IF(LEN([manuell])=0,IFERROR([kw fine in title]*1,IFERROR(SUMPRODUCT(COUNTIF(IsDigits,MID([kw in desc],ROW($A$1:$A$150),1)))=LEN([kw in desc]),#N/A)),[manuell])</f>
        <v>0</v>
      </c>
      <c r="R759" s="1" t="str">
        <f>IF([pos kw in title]&gt;0,MID(J759,#REF!,4),IF([first '# in title]&gt;0,MID([title],[first '# in title],3),IF([first '# in title]&gt;0,MID([desc],#REF!,3),VLOOKUP([productid],$G$2:$R$1386,8))))</f>
        <v>172</v>
      </c>
      <c r="S759" s="1" t="e">
        <f>IF([kw in desc]=[kw rough in title],[kw in desc]*1,IFERROR(LEFT([kw_dirty],3)*1,IFERROR(LEFT([kw_dirty],2)*1,"n.a.")))</f>
        <v>#N/A</v>
      </c>
      <c r="T759" s="1"/>
      <c r="U759" s="1">
        <f>VLOOKUP(Tabelle1[[#This Row],[productid]],Tabelle2[#All],2,FALSE)</f>
        <v>20</v>
      </c>
    </row>
    <row r="760" spans="1:21">
      <c r="A760" t="s">
        <v>549</v>
      </c>
      <c r="B760">
        <v>2638.92</v>
      </c>
      <c r="C760">
        <v>12041</v>
      </c>
      <c r="D760" t="s">
        <v>1379</v>
      </c>
      <c r="E760" t="s">
        <v>9</v>
      </c>
      <c r="F760">
        <v>18406</v>
      </c>
      <c r="G760">
        <v>2919604</v>
      </c>
      <c r="H760">
        <f t="shared" si="11"/>
        <v>0</v>
      </c>
      <c r="I760">
        <f t="array" ref="I760">MIN(IFERROR(FIND(IstNumbers,A760),""))</f>
        <v>21</v>
      </c>
      <c r="J760" s="1" t="e">
        <f>IF([first '# in title]&lt;[pos kw in title],MID([title],[pos kw in title]-6,6),#N/A)</f>
        <v>#N/A</v>
      </c>
      <c r="K760" s="1" t="e">
        <f>IFERROR(MID(SUBSTITUTE([kw rough in title],",","."),FIND("(",[kw rough in title])+1,20),SUBSTITUTE(IFERROR(MID([kw rough in title],FIND(" ",[kw rough in title])+1,20),[kw rough in title]),",","."))</f>
        <v>#N/A</v>
      </c>
      <c r="L760" s="1">
        <f>IFERROR(FIND("kW",[desc]),0)</f>
        <v>0</v>
      </c>
      <c r="M760">
        <f t="array" ref="M760">MIN(IFERROR(FIND(IstNumbers,E760),""))</f>
        <v>0</v>
      </c>
      <c r="N760" s="1" t="b">
        <f>IF([first '# in desc]&lt;[pos kw in desc],MID([desc],[pos kw in desc]-7,7))</f>
        <v>0</v>
      </c>
      <c r="O7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60" s="1" t="str">
        <f>TRIM(IF([first '# in desc]&lt;[pos kw in desc],MID([desc],[pos kw in desc]-6,6),FALSE))</f>
        <v>FALSCH</v>
      </c>
      <c r="Q760" s="1" t="b">
        <f>IF(LEN([manuell])=0,IFERROR([kw fine in title]*1,IFERROR(SUMPRODUCT(COUNTIF(IsDigits,MID([kw in desc],ROW($A$1:$A$150),1)))=LEN([kw in desc]),#N/A)),[manuell])</f>
        <v>0</v>
      </c>
      <c r="R760" s="1" t="str">
        <f>IF([pos kw in title]&gt;0,MID(J760,#REF!,4),IF([first '# in title]&gt;0,MID([title],[first '# in title],3),IF([first '# in title]&gt;0,MID([desc],#REF!,3),VLOOKUP([productid],$G$2:$R$1386,8))))</f>
        <v>-K</v>
      </c>
      <c r="S760" s="1" t="e">
        <f>IF([kw in desc]=[kw rough in title],[kw in desc]*1,IFERROR(LEFT([kw_dirty],3)*1,IFERROR(LEFT([kw_dirty],2)*1,"n.a.")))</f>
        <v>#N/A</v>
      </c>
      <c r="T760" s="1"/>
      <c r="U760" s="1" t="e">
        <f>VLOOKUP(Tabelle1[[#This Row],[productid]],Tabelle2[#All],2,FALSE)</f>
        <v>#N/A</v>
      </c>
    </row>
    <row r="761" spans="1:21" hidden="1">
      <c r="A761" t="s">
        <v>1146</v>
      </c>
      <c r="B761">
        <v>5661</v>
      </c>
      <c r="C761">
        <v>223861</v>
      </c>
      <c r="D761" t="s">
        <v>1380</v>
      </c>
      <c r="E761" t="s">
        <v>1381</v>
      </c>
      <c r="F761">
        <v>18406</v>
      </c>
      <c r="G761">
        <v>1262326</v>
      </c>
      <c r="H761">
        <f t="shared" si="11"/>
        <v>0</v>
      </c>
      <c r="I761">
        <f t="array" ref="I761">MIN(IFERROR(FIND(IstNumbers,A761),""))</f>
        <v>23</v>
      </c>
      <c r="J761" s="1" t="e">
        <f>IF([first '# in title]&lt;[pos kw in title],MID([title],[pos kw in title]-6,6),#N/A)</f>
        <v>#N/A</v>
      </c>
      <c r="K761" s="1" t="e">
        <f>IFERROR(MID(SUBSTITUTE([kw rough in title],",","."),FIND("(",[kw rough in title])+1,20),SUBSTITUTE(IFERROR(MID([kw rough in title],FIND(" ",[kw rough in title])+1,20),[kw rough in title]),",","."))</f>
        <v>#N/A</v>
      </c>
      <c r="L761" s="1">
        <f>IFERROR(FIND("kW",[desc]),0)</f>
        <v>65</v>
      </c>
      <c r="M761">
        <f t="array" ref="M761">MIN(IFERROR(FIND(IstNumbers,E761),""))</f>
        <v>28</v>
      </c>
      <c r="N761" s="1" t="str">
        <f>IF([first '# in desc]&lt;[pos kw in desc],MID([desc],[pos kw in desc]-7,7))</f>
        <v xml:space="preserve">l 7 35 </v>
      </c>
      <c r="O761" s="1" t="str">
        <f>IFERROR(SUBSTITUTE(MID([kw rough in desc],FIND("(",[kw rough in desc])+1,20),",","."),IFERROR(SUBSTITUTE(TRIM(SUBSTITUTE(SUBSTITUTE(MID([kw rough in desc],FIND(" ",TRIM([kw rough in desc]))+1,20),"""",""),"/","")),",","."),#N/A))</f>
        <v>7 35</v>
      </c>
      <c r="P761" s="1" t="str">
        <f>TRIM(IF([first '# in desc]&lt;[pos kw in desc],MID([desc],[pos kw in desc]-6,6),FALSE))</f>
        <v>7 35</v>
      </c>
      <c r="Q761" s="1">
        <f>IF(LEN([manuell])=0,IFERROR([kw fine in title]*1,IFERROR(SUMPRODUCT(COUNTIF(IsDigits,MID([kw in desc],ROW($A$1:$A$150),1)))=LEN([kw in desc]),#N/A)),[manuell])</f>
        <v>35</v>
      </c>
      <c r="R761" s="1" t="str">
        <f>IF([pos kw in title]&gt;0,MID(J761,#REF!,4),IF([first '# in title]&gt;0,MID([title],[first '# in title],3),IF([first '# in title]&gt;0,MID([desc],#REF!,3),VLOOKUP([productid],$G$2:$R$1386,8))))</f>
        <v>300</v>
      </c>
      <c r="S761" s="1" t="e">
        <f>IF([kw in desc]=[kw rough in title],[kw in desc]*1,IFERROR(LEFT([kw_dirty],3)*1,IFERROR(LEFT([kw_dirty],2)*1,"n.a.")))</f>
        <v>#N/A</v>
      </c>
      <c r="T761" s="1">
        <v>35</v>
      </c>
      <c r="U761" s="1">
        <f>VLOOKUP(Tabelle1[[#This Row],[productid]],Tabelle2[#All],2,FALSE)</f>
        <v>35</v>
      </c>
    </row>
    <row r="762" spans="1:21" hidden="1">
      <c r="A762" t="s">
        <v>1299</v>
      </c>
      <c r="B762">
        <v>3596</v>
      </c>
      <c r="C762">
        <v>9701</v>
      </c>
      <c r="D762" t="s">
        <v>1382</v>
      </c>
      <c r="E762" t="s">
        <v>9</v>
      </c>
      <c r="F762">
        <v>18406</v>
      </c>
      <c r="G762">
        <v>2025393</v>
      </c>
      <c r="H762">
        <f t="shared" si="11"/>
        <v>35</v>
      </c>
      <c r="I762">
        <f t="array" ref="I762">MIN(IFERROR(FIND(IstNumbers,A762),""))</f>
        <v>10</v>
      </c>
      <c r="J762" s="1" t="str">
        <f>IF([first '# in title]&lt;[pos kw in title],MID([title],[pos kw in title]-6,6),#N/A)</f>
        <v xml:space="preserve">l (30 </v>
      </c>
      <c r="K762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62" s="1">
        <f>IFERROR(FIND("kW",[desc]),0)</f>
        <v>0</v>
      </c>
      <c r="M762">
        <f t="array" ref="M762">MIN(IFERROR(FIND(IstNumbers,E762),""))</f>
        <v>0</v>
      </c>
      <c r="N762" s="1" t="b">
        <f>IF([first '# in desc]&lt;[pos kw in desc],MID([desc],[pos kw in desc]-7,7))</f>
        <v>0</v>
      </c>
      <c r="O7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62" s="1" t="str">
        <f>TRIM(IF([first '# in desc]&lt;[pos kw in desc],MID([desc],[pos kw in desc]-6,6),FALSE))</f>
        <v>FALSCH</v>
      </c>
      <c r="Q762" s="1">
        <f>IF(LEN([manuell])=0,IFERROR([kw fine in title]*1,IFERROR(SUMPRODUCT(COUNTIF(IsDigits,MID([kw in desc],ROW($A$1:$A$150),1)))=LEN([kw in desc]),#N/A)),[manuell])</f>
        <v>30</v>
      </c>
      <c r="R762" s="1" t="e">
        <f>IF([pos kw in title]&gt;0,MID(J762,#REF!,4),IF([first '# in title]&gt;0,MID([title],[first '# in title],3),IF([first '# in title]&gt;0,MID([desc],#REF!,3),VLOOKUP([productid],$G$2:$R$1386,8))))</f>
        <v>#REF!</v>
      </c>
      <c r="S762" s="1" t="str">
        <f>IF([kw in desc]=[kw rough in title],[kw in desc]*1,IFERROR(LEFT([kw_dirty],3)*1,IFERROR(LEFT([kw_dirty],2)*1,"n.a.")))</f>
        <v>n.a.</v>
      </c>
      <c r="T762" s="1"/>
      <c r="U762" s="1">
        <f>VLOOKUP(Tabelle1[[#This Row],[productid]],Tabelle2[#All],2,FALSE)</f>
        <v>30</v>
      </c>
    </row>
    <row r="763" spans="1:21" hidden="1">
      <c r="A763" t="s">
        <v>1302</v>
      </c>
      <c r="B763">
        <v>3900</v>
      </c>
      <c r="C763">
        <v>289859</v>
      </c>
      <c r="D763" t="s">
        <v>1383</v>
      </c>
      <c r="E763" t="s">
        <v>1384</v>
      </c>
      <c r="F763">
        <v>18406</v>
      </c>
      <c r="G763">
        <v>3235663</v>
      </c>
      <c r="H763">
        <f t="shared" si="11"/>
        <v>30</v>
      </c>
      <c r="I763">
        <f t="array" ref="I763">MIN(IFERROR(FIND(IstNumbers,A763),""))</f>
        <v>20</v>
      </c>
      <c r="J763" s="1" t="str">
        <f>IF([first '# in title]&lt;[pos kw in title],MID([title],[pos kw in title]-6,6),#N/A)</f>
        <v xml:space="preserve">F (26 </v>
      </c>
      <c r="K76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763" s="1">
        <f>IFERROR(FIND("kW",[desc]),0)</f>
        <v>53</v>
      </c>
      <c r="M763">
        <f t="array" ref="M763">MIN(IFERROR(FIND(IstNumbers,E763),""))</f>
        <v>24</v>
      </c>
      <c r="N763" s="1" t="str">
        <f>IF([first '# in desc]&lt;[pos kw in desc],MID([desc],[pos kw in desc]-7,7))</f>
        <v xml:space="preserve">me, 26 </v>
      </c>
      <c r="O763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763" s="1" t="str">
        <f>TRIM(IF([first '# in desc]&lt;[pos kw in desc],MID([desc],[pos kw in desc]-6,6),FALSE))</f>
        <v>e, 26</v>
      </c>
      <c r="Q763" s="1">
        <f>IF(LEN([manuell])=0,IFERROR([kw fine in title]*1,IFERROR(SUMPRODUCT(COUNTIF(IsDigits,MID([kw in desc],ROW($A$1:$A$150),1)))=LEN([kw in desc]),#N/A)),[manuell])</f>
        <v>26</v>
      </c>
      <c r="R763" s="1" t="e">
        <f>IF([pos kw in title]&gt;0,MID(J763,#REF!,4),IF([first '# in title]&gt;0,MID([title],[first '# in title],3),IF([first '# in title]&gt;0,MID([desc],#REF!,3),VLOOKUP([productid],$G$2:$R$1386,8))))</f>
        <v>#REF!</v>
      </c>
      <c r="S763" s="1" t="str">
        <f>IF([kw in desc]=[kw rough in title],[kw in desc]*1,IFERROR(LEFT([kw_dirty],3)*1,IFERROR(LEFT([kw_dirty],2)*1,"n.a.")))</f>
        <v>n.a.</v>
      </c>
      <c r="T763" s="1"/>
      <c r="U763" s="1">
        <f>VLOOKUP(Tabelle1[[#This Row],[productid]],Tabelle2[#All],2,FALSE)</f>
        <v>26</v>
      </c>
    </row>
    <row r="764" spans="1:21">
      <c r="A764" t="s">
        <v>1269</v>
      </c>
      <c r="B764">
        <v>1702</v>
      </c>
      <c r="C764">
        <v>223861</v>
      </c>
      <c r="D764" t="s">
        <v>1385</v>
      </c>
      <c r="E764" t="s">
        <v>1386</v>
      </c>
      <c r="F764">
        <v>18406</v>
      </c>
      <c r="G764">
        <v>3725835</v>
      </c>
      <c r="H764">
        <f t="shared" si="11"/>
        <v>0</v>
      </c>
      <c r="I764">
        <f t="array" ref="I764">MIN(IFERROR(FIND(IstNumbers,A764),""))</f>
        <v>15</v>
      </c>
      <c r="J764" s="1" t="e">
        <f>IF([first '# in title]&lt;[pos kw in title],MID([title],[pos kw in title]-6,6),#N/A)</f>
        <v>#N/A</v>
      </c>
      <c r="K764" s="1" t="e">
        <f>IFERROR(MID(SUBSTITUTE([kw rough in title],",","."),FIND("(",[kw rough in title])+1,20),SUBSTITUTE(IFERROR(MID([kw rough in title],FIND(" ",[kw rough in title])+1,20),[kw rough in title]),",","."))</f>
        <v>#N/A</v>
      </c>
      <c r="L764" s="1">
        <f>IFERROR(FIND("kW",[desc]),0)</f>
        <v>0</v>
      </c>
      <c r="M764">
        <f t="array" ref="M764">MIN(IFERROR(FIND(IstNumbers,E764),""))</f>
        <v>12</v>
      </c>
      <c r="N764" s="1" t="b">
        <f>IF([first '# in desc]&lt;[pos kw in desc],MID([desc],[pos kw in desc]-7,7))</f>
        <v>0</v>
      </c>
      <c r="O7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64" s="1" t="str">
        <f>TRIM(IF([first '# in desc]&lt;[pos kw in desc],MID([desc],[pos kw in desc]-6,6),FALSE))</f>
        <v>FALSCH</v>
      </c>
      <c r="Q764" s="1" t="b">
        <f>IF(LEN([manuell])=0,IFERROR([kw fine in title]*1,IFERROR(SUMPRODUCT(COUNTIF(IsDigits,MID([kw in desc],ROW($A$1:$A$150),1)))=LEN([kw in desc]),#N/A)),[manuell])</f>
        <v>0</v>
      </c>
      <c r="R764" s="1" t="str">
        <f>IF([pos kw in title]&gt;0,MID(J764,#REF!,4),IF([first '# in title]&gt;0,MID([title],[first '# in title],3),IF([first '# in title]&gt;0,MID([desc],#REF!,3),VLOOKUP([productid],$G$2:$R$1386,8))))</f>
        <v xml:space="preserve">28 </v>
      </c>
      <c r="S764" s="1" t="e">
        <f>IF([kw in desc]=[kw rough in title],[kw in desc]*1,IFERROR(LEFT([kw_dirty],3)*1,IFERROR(LEFT([kw_dirty],2)*1,"n.a.")))</f>
        <v>#N/A</v>
      </c>
      <c r="T764" s="1"/>
      <c r="U764" s="1" t="e">
        <f>VLOOKUP(Tabelle1[[#This Row],[productid]],Tabelle2[#All],2,FALSE)</f>
        <v>#N/A</v>
      </c>
    </row>
    <row r="765" spans="1:21" hidden="1">
      <c r="A765" t="s">
        <v>1307</v>
      </c>
      <c r="B765">
        <v>3110</v>
      </c>
      <c r="C765">
        <v>289859</v>
      </c>
      <c r="D765" t="s">
        <v>1387</v>
      </c>
      <c r="E765" t="s">
        <v>1388</v>
      </c>
      <c r="F765">
        <v>18406</v>
      </c>
      <c r="G765">
        <v>3497887</v>
      </c>
      <c r="H765">
        <f t="shared" si="11"/>
        <v>0</v>
      </c>
      <c r="I765">
        <f t="array" ref="I765">MIN(IFERROR(FIND(IstNumbers,A765),""))</f>
        <v>13</v>
      </c>
      <c r="J765" s="1" t="e">
        <f>IF([first '# in title]&lt;[pos kw in title],MID([title],[pos kw in title]-6,6),#N/A)</f>
        <v>#N/A</v>
      </c>
      <c r="K765" s="1" t="e">
        <f>IFERROR(MID(SUBSTITUTE([kw rough in title],",","."),FIND("(",[kw rough in title])+1,20),SUBSTITUTE(IFERROR(MID([kw rough in title],FIND(" ",[kw rough in title])+1,20),[kw rough in title]),",","."))</f>
        <v>#N/A</v>
      </c>
      <c r="L765" s="1">
        <f>IFERROR(FIND("kW",[desc]),0)</f>
        <v>70</v>
      </c>
      <c r="M765">
        <f t="array" ref="M765">MIN(IFERROR(FIND(IstNumbers,E765),""))</f>
        <v>34</v>
      </c>
      <c r="N765" s="1" t="str">
        <f>IF([first '# in desc]&lt;[pos kw in desc],MID([desc],[pos kw in desc]-7,7))</f>
        <v xml:space="preserve">­me 42 </v>
      </c>
      <c r="O7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765" s="1" t="str">
        <f>TRIM(IF([first '# in desc]&lt;[pos kw in desc],MID([desc],[pos kw in desc]-6,6),FALSE))</f>
        <v>me 42</v>
      </c>
      <c r="Q765" s="1" t="b">
        <f>IF(LEN([manuell])=0,IFERROR([kw fine in title]*1,IFERROR(SUMPRODUCT(COUNTIF(IsDigits,MID([kw in desc],ROW($A$1:$A$150),1)))=LEN([kw in desc]),#N/A)),[manuell])</f>
        <v>0</v>
      </c>
      <c r="R765" s="1" t="str">
        <f>IF([pos kw in title]&gt;0,MID(J765,#REF!,4),IF([first '# in title]&gt;0,MID([title],[first '# in title],3),IF([first '# in title]&gt;0,MID([desc],#REF!,3),VLOOKUP([productid],$G$2:$R$1386,8))))</f>
        <v xml:space="preserve">42 </v>
      </c>
      <c r="S765" s="1" t="e">
        <f>IF([kw in desc]=[kw rough in title],[kw in desc]*1,IFERROR(LEFT([kw_dirty],3)*1,IFERROR(LEFT([kw_dirty],2)*1,"n.a.")))</f>
        <v>#N/A</v>
      </c>
      <c r="T765" s="1"/>
      <c r="U765" s="1">
        <f>VLOOKUP(Tabelle1[[#This Row],[productid]],Tabelle2[#All],2,FALSE)</f>
        <v>42</v>
      </c>
    </row>
    <row r="766" spans="1:21" hidden="1">
      <c r="A766" t="s">
        <v>1124</v>
      </c>
      <c r="B766">
        <v>3255.18</v>
      </c>
      <c r="C766">
        <v>297223</v>
      </c>
      <c r="D766" t="s">
        <v>1389</v>
      </c>
      <c r="E766" t="s">
        <v>1390</v>
      </c>
      <c r="F766">
        <v>18406</v>
      </c>
      <c r="G766">
        <v>1223701</v>
      </c>
      <c r="H766">
        <f t="shared" si="11"/>
        <v>30</v>
      </c>
      <c r="I766">
        <f t="array" ref="I766">MIN(IFERROR(FIND(IstNumbers,A766),""))</f>
        <v>20</v>
      </c>
      <c r="J766" s="1" t="str">
        <f>IF([first '# in title]&lt;[pos kw in title],MID([title],[pos kw in title]-6,6),#N/A)</f>
        <v xml:space="preserve">W (19 </v>
      </c>
      <c r="K76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66" s="1">
        <f>IFERROR(FIND("kW",[desc]),0)</f>
        <v>51</v>
      </c>
      <c r="M766">
        <f t="array" ref="M766">MIN(IFERROR(FIND(IstNumbers,E766),""))</f>
        <v>14</v>
      </c>
      <c r="N766" s="1" t="str">
        <f>IF([first '# in desc]&lt;[pos kw in desc],MID([desc],[pos kw in desc]-7,7))</f>
        <v xml:space="preserve">0-W 19 </v>
      </c>
      <c r="O76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766" s="1" t="str">
        <f>TRIM(IF([first '# in desc]&lt;[pos kw in desc],MID([desc],[pos kw in desc]-6,6),FALSE))</f>
        <v>-W 19</v>
      </c>
      <c r="Q766" s="1">
        <f>IF(LEN([manuell])=0,IFERROR([kw fine in title]*1,IFERROR(SUMPRODUCT(COUNTIF(IsDigits,MID([kw in desc],ROW($A$1:$A$150),1)))=LEN([kw in desc]),#N/A)),[manuell])</f>
        <v>19</v>
      </c>
      <c r="R766" s="1" t="e">
        <f>IF([pos kw in title]&gt;0,MID(J766,#REF!,4),IF([first '# in title]&gt;0,MID([title],[first '# in title],3),IF([first '# in title]&gt;0,MID([desc],#REF!,3),VLOOKUP([productid],$G$2:$R$1386,8))))</f>
        <v>#REF!</v>
      </c>
      <c r="S766" s="1" t="str">
        <f>IF([kw in desc]=[kw rough in title],[kw in desc]*1,IFERROR(LEFT([kw_dirty],3)*1,IFERROR(LEFT([kw_dirty],2)*1,"n.a.")))</f>
        <v>n.a.</v>
      </c>
      <c r="T766" s="1"/>
      <c r="U766" s="1">
        <f>VLOOKUP(Tabelle1[[#This Row],[productid]],Tabelle2[#All],2,FALSE)</f>
        <v>19</v>
      </c>
    </row>
    <row r="767" spans="1:21">
      <c r="A767" t="s">
        <v>1180</v>
      </c>
      <c r="B767">
        <v>1904</v>
      </c>
      <c r="C767">
        <v>12041</v>
      </c>
      <c r="D767" t="s">
        <v>1391</v>
      </c>
      <c r="E767" t="s">
        <v>9</v>
      </c>
      <c r="F767">
        <v>18406</v>
      </c>
      <c r="G767">
        <v>2467631</v>
      </c>
      <c r="H767">
        <f t="shared" si="11"/>
        <v>0</v>
      </c>
      <c r="I767">
        <f t="array" ref="I767">MIN(IFERROR(FIND(IstNumbers,A767),""))</f>
        <v>24</v>
      </c>
      <c r="J767" s="1" t="e">
        <f>IF([first '# in title]&lt;[pos kw in title],MID([title],[pos kw in title]-6,6),#N/A)</f>
        <v>#N/A</v>
      </c>
      <c r="K767" s="1" t="e">
        <f>IFERROR(MID(SUBSTITUTE([kw rough in title],",","."),FIND("(",[kw rough in title])+1,20),SUBSTITUTE(IFERROR(MID([kw rough in title],FIND(" ",[kw rough in title])+1,20),[kw rough in title]),",","."))</f>
        <v>#N/A</v>
      </c>
      <c r="L767" s="1">
        <f>IFERROR(FIND("kW",[desc]),0)</f>
        <v>0</v>
      </c>
      <c r="M767">
        <f t="array" ref="M767">MIN(IFERROR(FIND(IstNumbers,E767),""))</f>
        <v>0</v>
      </c>
      <c r="N767" s="1" t="b">
        <f>IF([first '# in desc]&lt;[pos kw in desc],MID([desc],[pos kw in desc]-7,7))</f>
        <v>0</v>
      </c>
      <c r="O7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67" s="1" t="str">
        <f>TRIM(IF([first '# in desc]&lt;[pos kw in desc],MID([desc],[pos kw in desc]-6,6),FALSE))</f>
        <v>FALSCH</v>
      </c>
      <c r="Q767" s="1" t="b">
        <f>IF(LEN([manuell])=0,IFERROR([kw fine in title]*1,IFERROR(SUMPRODUCT(COUNTIF(IsDigits,MID([kw in desc],ROW($A$1:$A$150),1)))=LEN([kw in desc]),#N/A)),[manuell])</f>
        <v>0</v>
      </c>
      <c r="R767" s="1" t="str">
        <f>IF([pos kw in title]&gt;0,MID(J767,#REF!,4),IF([first '# in title]&gt;0,MID([title],[first '# in title],3),IF([first '# in title]&gt;0,MID([desc],#REF!,3),VLOOKUP([productid],$G$2:$R$1386,8))))</f>
        <v>172</v>
      </c>
      <c r="S767" s="1" t="e">
        <f>IF([kw in desc]=[kw rough in title],[kw in desc]*1,IFERROR(LEFT([kw_dirty],3)*1,IFERROR(LEFT([kw_dirty],2)*1,"n.a.")))</f>
        <v>#N/A</v>
      </c>
      <c r="T767" s="1"/>
      <c r="U767" s="1">
        <f>VLOOKUP(Tabelle1[[#This Row],[productid]],Tabelle2[#All],2,FALSE)</f>
        <v>20</v>
      </c>
    </row>
    <row r="768" spans="1:21">
      <c r="A768" t="s">
        <v>549</v>
      </c>
      <c r="B768">
        <v>2776.09</v>
      </c>
      <c r="C768">
        <v>12041</v>
      </c>
      <c r="D768" t="s">
        <v>1392</v>
      </c>
      <c r="E768" t="s">
        <v>9</v>
      </c>
      <c r="F768">
        <v>18406</v>
      </c>
      <c r="G768">
        <v>2919604</v>
      </c>
      <c r="H768">
        <f t="shared" si="11"/>
        <v>0</v>
      </c>
      <c r="I768">
        <f t="array" ref="I768">MIN(IFERROR(FIND(IstNumbers,A768),""))</f>
        <v>21</v>
      </c>
      <c r="J768" s="1" t="e">
        <f>IF([first '# in title]&lt;[pos kw in title],MID([title],[pos kw in title]-6,6),#N/A)</f>
        <v>#N/A</v>
      </c>
      <c r="K768" s="1" t="e">
        <f>IFERROR(MID(SUBSTITUTE([kw rough in title],",","."),FIND("(",[kw rough in title])+1,20),SUBSTITUTE(IFERROR(MID([kw rough in title],FIND(" ",[kw rough in title])+1,20),[kw rough in title]),",","."))</f>
        <v>#N/A</v>
      </c>
      <c r="L768" s="1">
        <f>IFERROR(FIND("kW",[desc]),0)</f>
        <v>0</v>
      </c>
      <c r="M768">
        <f t="array" ref="M768">MIN(IFERROR(FIND(IstNumbers,E768),""))</f>
        <v>0</v>
      </c>
      <c r="N768" s="1" t="b">
        <f>IF([first '# in desc]&lt;[pos kw in desc],MID([desc],[pos kw in desc]-7,7))</f>
        <v>0</v>
      </c>
      <c r="O7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68" s="1" t="str">
        <f>TRIM(IF([first '# in desc]&lt;[pos kw in desc],MID([desc],[pos kw in desc]-6,6),FALSE))</f>
        <v>FALSCH</v>
      </c>
      <c r="Q768" s="1" t="b">
        <f>IF(LEN([manuell])=0,IFERROR([kw fine in title]*1,IFERROR(SUMPRODUCT(COUNTIF(IsDigits,MID([kw in desc],ROW($A$1:$A$150),1)))=LEN([kw in desc]),#N/A)),[manuell])</f>
        <v>0</v>
      </c>
      <c r="R768" s="1" t="str">
        <f>IF([pos kw in title]&gt;0,MID(J768,#REF!,4),IF([first '# in title]&gt;0,MID([title],[first '# in title],3),IF([first '# in title]&gt;0,MID([desc],#REF!,3),VLOOKUP([productid],$G$2:$R$1386,8))))</f>
        <v>-K</v>
      </c>
      <c r="S768" s="1" t="e">
        <f>IF([kw in desc]=[kw rough in title],[kw in desc]*1,IFERROR(LEFT([kw_dirty],3)*1,IFERROR(LEFT([kw_dirty],2)*1,"n.a.")))</f>
        <v>#N/A</v>
      </c>
      <c r="T768" s="1"/>
      <c r="U768" s="1" t="e">
        <f>VLOOKUP(Tabelle1[[#This Row],[productid]],Tabelle2[#All],2,FALSE)</f>
        <v>#N/A</v>
      </c>
    </row>
    <row r="769" spans="1:21" hidden="1">
      <c r="A769" t="s">
        <v>1146</v>
      </c>
      <c r="B769">
        <v>6300</v>
      </c>
      <c r="C769">
        <v>223861</v>
      </c>
      <c r="D769" t="s">
        <v>1393</v>
      </c>
      <c r="E769" t="s">
        <v>1394</v>
      </c>
      <c r="F769">
        <v>18406</v>
      </c>
      <c r="G769">
        <v>1262326</v>
      </c>
      <c r="H769">
        <f t="shared" si="11"/>
        <v>0</v>
      </c>
      <c r="I769">
        <f t="array" ref="I769">MIN(IFERROR(FIND(IstNumbers,A769),""))</f>
        <v>23</v>
      </c>
      <c r="J769" s="1" t="e">
        <f>IF([first '# in title]&lt;[pos kw in title],MID([title],[pos kw in title]-6,6),#N/A)</f>
        <v>#N/A</v>
      </c>
      <c r="K769" s="1" t="e">
        <f>IFERROR(MID(SUBSTITUTE([kw rough in title],",","."),FIND("(",[kw rough in title])+1,20),SUBSTITUTE(IFERROR(MID([kw rough in title],FIND(" ",[kw rough in title])+1,20),[kw rough in title]),",","."))</f>
        <v>#N/A</v>
      </c>
      <c r="L769" s="1">
        <f>IFERROR(FIND("kW",[desc]),0)</f>
        <v>59</v>
      </c>
      <c r="M769">
        <f t="array" ref="M769">MIN(IFERROR(FIND(IstNumbers,E769),""))</f>
        <v>28</v>
      </c>
      <c r="N769" s="1" t="str">
        <f>IF([first '# in desc]&lt;[pos kw in desc],MID([desc],[pos kw in desc]-7,7))</f>
        <v xml:space="preserve">l 7 35 </v>
      </c>
      <c r="O769" s="1" t="str">
        <f>IFERROR(SUBSTITUTE(MID([kw rough in desc],FIND("(",[kw rough in desc])+1,20),",","."),IFERROR(SUBSTITUTE(TRIM(SUBSTITUTE(SUBSTITUTE(MID([kw rough in desc],FIND(" ",TRIM([kw rough in desc]))+1,20),"""",""),"/","")),",","."),#N/A))</f>
        <v>7 35</v>
      </c>
      <c r="P769" s="1" t="str">
        <f>TRIM(IF([first '# in desc]&lt;[pos kw in desc],MID([desc],[pos kw in desc]-6,6),FALSE))</f>
        <v>7 35</v>
      </c>
      <c r="Q769" s="1">
        <f>IF(LEN([manuell])=0,IFERROR([kw fine in title]*1,IFERROR(SUMPRODUCT(COUNTIF(IsDigits,MID([kw in desc],ROW($A$1:$A$150),1)))=LEN([kw in desc]),#N/A)),[manuell])</f>
        <v>35</v>
      </c>
      <c r="R769" s="1" t="str">
        <f>IF([pos kw in title]&gt;0,MID(J769,#REF!,4),IF([first '# in title]&gt;0,MID([title],[first '# in title],3),IF([first '# in title]&gt;0,MID([desc],#REF!,3),VLOOKUP([productid],$G$2:$R$1386,8))))</f>
        <v>300</v>
      </c>
      <c r="S769" s="1" t="e">
        <f>IF([kw in desc]=[kw rough in title],[kw in desc]*1,IFERROR(LEFT([kw_dirty],3)*1,IFERROR(LEFT([kw_dirty],2)*1,"n.a.")))</f>
        <v>#N/A</v>
      </c>
      <c r="T769" s="1">
        <v>35</v>
      </c>
      <c r="U769" s="1">
        <f>VLOOKUP(Tabelle1[[#This Row],[productid]],Tabelle2[#All],2,FALSE)</f>
        <v>35</v>
      </c>
    </row>
    <row r="770" spans="1:21" hidden="1">
      <c r="A770" t="s">
        <v>1395</v>
      </c>
      <c r="B770">
        <v>3830</v>
      </c>
      <c r="C770">
        <v>289859</v>
      </c>
      <c r="D770" t="s">
        <v>1396</v>
      </c>
      <c r="E770" t="s">
        <v>1397</v>
      </c>
      <c r="F770">
        <v>18406</v>
      </c>
      <c r="G770">
        <v>3131289</v>
      </c>
      <c r="H770">
        <f t="shared" si="11"/>
        <v>0</v>
      </c>
      <c r="I770">
        <f t="array" ref="I770">MIN(IFERROR(FIND(IstNumbers,A770),""))</f>
        <v>12</v>
      </c>
      <c r="J770" s="1" t="e">
        <f>IF([first '# in title]&lt;[pos kw in title],MID([title],[pos kw in title]-6,6),#N/A)</f>
        <v>#N/A</v>
      </c>
      <c r="K770" s="1" t="e">
        <f>IFERROR(MID(SUBSTITUTE([kw rough in title],",","."),FIND("(",[kw rough in title])+1,20),SUBSTITUTE(IFERROR(MID([kw rough in title],FIND(" ",[kw rough in title])+1,20),[kw rough in title]),",","."))</f>
        <v>#N/A</v>
      </c>
      <c r="L770" s="1">
        <f>IFERROR(FIND("kW",[desc]),0)</f>
        <v>34</v>
      </c>
      <c r="M770">
        <f t="array" ref="M770">MIN(IFERROR(FIND(IstNumbers,E770),""))</f>
        <v>13</v>
      </c>
      <c r="N770" s="1" t="str">
        <f>IF([first '# in desc]&lt;[pos kw in desc],MID([desc],[pos kw in desc]-7,7))</f>
        <v xml:space="preserve">me, 13 </v>
      </c>
      <c r="O770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770" s="1" t="str">
        <f>TRIM(IF([first '# in desc]&lt;[pos kw in desc],MID([desc],[pos kw in desc]-6,6),FALSE))</f>
        <v>e, 13</v>
      </c>
      <c r="Q770" s="1" t="b">
        <f>IF(LEN([manuell])=0,IFERROR([kw fine in title]*1,IFERROR(SUMPRODUCT(COUNTIF(IsDigits,MID([kw in desc],ROW($A$1:$A$150),1)))=LEN([kw in desc]),#N/A)),[manuell])</f>
        <v>0</v>
      </c>
      <c r="R770" s="1" t="str">
        <f>IF([pos kw in title]&gt;0,MID(J770,#REF!,4),IF([first '# in title]&gt;0,MID([title],[first '# in title],3),IF([first '# in title]&gt;0,MID([desc],#REF!,3),VLOOKUP([productid],$G$2:$R$1386,8))))</f>
        <v>2SA</v>
      </c>
      <c r="S770" s="1" t="e">
        <f>IF([kw in desc]=[kw rough in title],[kw in desc]*1,IFERROR(LEFT([kw_dirty],3)*1,IFERROR(LEFT([kw_dirty],2)*1,"n.a.")))</f>
        <v>#N/A</v>
      </c>
      <c r="T770" s="1"/>
      <c r="U770" s="1">
        <f>VLOOKUP(Tabelle1[[#This Row],[productid]],Tabelle2[#All],2,FALSE)</f>
        <v>13</v>
      </c>
    </row>
    <row r="771" spans="1:21" hidden="1">
      <c r="A771" t="s">
        <v>1299</v>
      </c>
      <c r="B771">
        <v>3775.8</v>
      </c>
      <c r="C771">
        <v>276703</v>
      </c>
      <c r="D771" t="s">
        <v>1398</v>
      </c>
      <c r="E771" t="s">
        <v>1368</v>
      </c>
      <c r="F771">
        <v>18406</v>
      </c>
      <c r="G771">
        <v>2025393</v>
      </c>
      <c r="H771">
        <f t="shared" si="11"/>
        <v>35</v>
      </c>
      <c r="I771">
        <f t="array" ref="I771">MIN(IFERROR(FIND(IstNumbers,A771),""))</f>
        <v>10</v>
      </c>
      <c r="J771" s="1" t="str">
        <f>IF([first '# in title]&lt;[pos kw in title],MID([title],[pos kw in title]-6,6),#N/A)</f>
        <v xml:space="preserve">l (30 </v>
      </c>
      <c r="K771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71" s="1">
        <f>IFERROR(FIND("kW",[desc]),0)</f>
        <v>0</v>
      </c>
      <c r="M771">
        <f t="array" ref="M771">MIN(IFERROR(FIND(IstNumbers,E771),""))</f>
        <v>34</v>
      </c>
      <c r="N771" s="1" t="b">
        <f>IF([first '# in desc]&lt;[pos kw in desc],MID([desc],[pos kw in desc]-7,7))</f>
        <v>0</v>
      </c>
      <c r="O7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71" s="1" t="str">
        <f>TRIM(IF([first '# in desc]&lt;[pos kw in desc],MID([desc],[pos kw in desc]-6,6),FALSE))</f>
        <v>FALSCH</v>
      </c>
      <c r="Q771" s="1">
        <f>IF(LEN([manuell])=0,IFERROR([kw fine in title]*1,IFERROR(SUMPRODUCT(COUNTIF(IsDigits,MID([kw in desc],ROW($A$1:$A$150),1)))=LEN([kw in desc]),#N/A)),[manuell])</f>
        <v>30</v>
      </c>
      <c r="R771" s="1" t="e">
        <f>IF([pos kw in title]&gt;0,MID(J771,#REF!,4),IF([first '# in title]&gt;0,MID([title],[first '# in title],3),IF([first '# in title]&gt;0,MID([desc],#REF!,3),VLOOKUP([productid],$G$2:$R$1386,8))))</f>
        <v>#REF!</v>
      </c>
      <c r="S771" s="1" t="str">
        <f>IF([kw in desc]=[kw rough in title],[kw in desc]*1,IFERROR(LEFT([kw_dirty],3)*1,IFERROR(LEFT([kw_dirty],2)*1,"n.a.")))</f>
        <v>n.a.</v>
      </c>
      <c r="T771" s="1"/>
      <c r="U771" s="1">
        <f>VLOOKUP(Tabelle1[[#This Row],[productid]],Tabelle2[#All],2,FALSE)</f>
        <v>30</v>
      </c>
    </row>
    <row r="772" spans="1:21" hidden="1">
      <c r="A772" t="s">
        <v>1302</v>
      </c>
      <c r="B772">
        <v>3900</v>
      </c>
      <c r="C772">
        <v>289859</v>
      </c>
      <c r="D772" t="s">
        <v>1399</v>
      </c>
      <c r="E772" t="s">
        <v>1400</v>
      </c>
      <c r="F772">
        <v>18406</v>
      </c>
      <c r="G772">
        <v>3235663</v>
      </c>
      <c r="H772">
        <f t="shared" ref="H772:H835" si="12">IFERROR(FIND("kW",A772),0)</f>
        <v>30</v>
      </c>
      <c r="I772">
        <f t="array" ref="I772">MIN(IFERROR(FIND(IstNumbers,A772),""))</f>
        <v>20</v>
      </c>
      <c r="J772" s="1" t="str">
        <f>IF([first '# in title]&lt;[pos kw in title],MID([title],[pos kw in title]-6,6),#N/A)</f>
        <v xml:space="preserve">F (26 </v>
      </c>
      <c r="K77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772" s="1">
        <f>IFERROR(FIND("kW",[desc]),0)</f>
        <v>53</v>
      </c>
      <c r="M772">
        <f t="array" ref="M772">MIN(IFERROR(FIND(IstNumbers,E772),""))</f>
        <v>24</v>
      </c>
      <c r="N772" s="1" t="str">
        <f>IF([first '# in desc]&lt;[pos kw in desc],MID([desc],[pos kw in desc]-7,7))</f>
        <v xml:space="preserve">me, 26 </v>
      </c>
      <c r="O772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772" s="1" t="str">
        <f>TRIM(IF([first '# in desc]&lt;[pos kw in desc],MID([desc],[pos kw in desc]-6,6),FALSE))</f>
        <v>e, 26</v>
      </c>
      <c r="Q772" s="1">
        <f>IF(LEN([manuell])=0,IFERROR([kw fine in title]*1,IFERROR(SUMPRODUCT(COUNTIF(IsDigits,MID([kw in desc],ROW($A$1:$A$150),1)))=LEN([kw in desc]),#N/A)),[manuell])</f>
        <v>26</v>
      </c>
      <c r="R772" s="1" t="e">
        <f>IF([pos kw in title]&gt;0,MID(J772,#REF!,4),IF([first '# in title]&gt;0,MID([title],[first '# in title],3),IF([first '# in title]&gt;0,MID([desc],#REF!,3),VLOOKUP([productid],$G$2:$R$1386,8))))</f>
        <v>#REF!</v>
      </c>
      <c r="S772" s="1" t="str">
        <f>IF([kw in desc]=[kw rough in title],[kw in desc]*1,IFERROR(LEFT([kw_dirty],3)*1,IFERROR(LEFT([kw_dirty],2)*1,"n.a.")))</f>
        <v>n.a.</v>
      </c>
      <c r="T772" s="1"/>
      <c r="U772" s="1">
        <f>VLOOKUP(Tabelle1[[#This Row],[productid]],Tabelle2[#All],2,FALSE)</f>
        <v>26</v>
      </c>
    </row>
    <row r="773" spans="1:21">
      <c r="A773" t="s">
        <v>1269</v>
      </c>
      <c r="B773">
        <v>1708</v>
      </c>
      <c r="C773">
        <v>223861</v>
      </c>
      <c r="D773" t="s">
        <v>1401</v>
      </c>
      <c r="E773" t="s">
        <v>1372</v>
      </c>
      <c r="F773">
        <v>18406</v>
      </c>
      <c r="G773">
        <v>3725835</v>
      </c>
      <c r="H773">
        <f t="shared" si="12"/>
        <v>0</v>
      </c>
      <c r="I773">
        <f t="array" ref="I773">MIN(IFERROR(FIND(IstNumbers,A773),""))</f>
        <v>15</v>
      </c>
      <c r="J773" s="1" t="e">
        <f>IF([first '# in title]&lt;[pos kw in title],MID([title],[pos kw in title]-6,6),#N/A)</f>
        <v>#N/A</v>
      </c>
      <c r="K773" s="1" t="e">
        <f>IFERROR(MID(SUBSTITUTE([kw rough in title],",","."),FIND("(",[kw rough in title])+1,20),SUBSTITUTE(IFERROR(MID([kw rough in title],FIND(" ",[kw rough in title])+1,20),[kw rough in title]),",","."))</f>
        <v>#N/A</v>
      </c>
      <c r="L773" s="1">
        <f>IFERROR(FIND("kW",[desc]),0)</f>
        <v>0</v>
      </c>
      <c r="M773">
        <f t="array" ref="M773">MIN(IFERROR(FIND(IstNumbers,E773),""))</f>
        <v>12</v>
      </c>
      <c r="N773" s="1" t="b">
        <f>IF([first '# in desc]&lt;[pos kw in desc],MID([desc],[pos kw in desc]-7,7))</f>
        <v>0</v>
      </c>
      <c r="O7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73" s="1" t="str">
        <f>TRIM(IF([first '# in desc]&lt;[pos kw in desc],MID([desc],[pos kw in desc]-6,6),FALSE))</f>
        <v>FALSCH</v>
      </c>
      <c r="Q773" s="1" t="b">
        <f>IF(LEN([manuell])=0,IFERROR([kw fine in title]*1,IFERROR(SUMPRODUCT(COUNTIF(IsDigits,MID([kw in desc],ROW($A$1:$A$150),1)))=LEN([kw in desc]),#N/A)),[manuell])</f>
        <v>0</v>
      </c>
      <c r="R773" s="1" t="str">
        <f>IF([pos kw in title]&gt;0,MID(J773,#REF!,4),IF([first '# in title]&gt;0,MID([title],[first '# in title],3),IF([first '# in title]&gt;0,MID([desc],#REF!,3),VLOOKUP([productid],$G$2:$R$1386,8))))</f>
        <v xml:space="preserve">28 </v>
      </c>
      <c r="S773" s="1" t="e">
        <f>IF([kw in desc]=[kw rough in title],[kw in desc]*1,IFERROR(LEFT([kw_dirty],3)*1,IFERROR(LEFT([kw_dirty],2)*1,"n.a.")))</f>
        <v>#N/A</v>
      </c>
      <c r="T773" s="1"/>
      <c r="U773" s="1" t="e">
        <f>VLOOKUP(Tabelle1[[#This Row],[productid]],Tabelle2[#All],2,FALSE)</f>
        <v>#N/A</v>
      </c>
    </row>
    <row r="774" spans="1:21" hidden="1">
      <c r="A774" t="s">
        <v>1307</v>
      </c>
      <c r="B774">
        <v>3115</v>
      </c>
      <c r="C774">
        <v>289859</v>
      </c>
      <c r="D774" t="s">
        <v>1402</v>
      </c>
      <c r="E774" t="s">
        <v>1403</v>
      </c>
      <c r="F774">
        <v>18406</v>
      </c>
      <c r="G774">
        <v>3497887</v>
      </c>
      <c r="H774">
        <f t="shared" si="12"/>
        <v>0</v>
      </c>
      <c r="I774">
        <f t="array" ref="I774">MIN(IFERROR(FIND(IstNumbers,A774),""))</f>
        <v>13</v>
      </c>
      <c r="J774" s="1" t="e">
        <f>IF([first '# in title]&lt;[pos kw in title],MID([title],[pos kw in title]-6,6),#N/A)</f>
        <v>#N/A</v>
      </c>
      <c r="K774" s="1" t="e">
        <f>IFERROR(MID(SUBSTITUTE([kw rough in title],",","."),FIND("(",[kw rough in title])+1,20),SUBSTITUTE(IFERROR(MID([kw rough in title],FIND(" ",[kw rough in title])+1,20),[kw rough in title]),",","."))</f>
        <v>#N/A</v>
      </c>
      <c r="L774" s="1">
        <f>IFERROR(FIND("kW",[desc]),0)</f>
        <v>70</v>
      </c>
      <c r="M774">
        <f t="array" ref="M774">MIN(IFERROR(FIND(IstNumbers,E774),""))</f>
        <v>34</v>
      </c>
      <c r="N774" s="1" t="str">
        <f>IF([first '# in desc]&lt;[pos kw in desc],MID([desc],[pos kw in desc]-7,7))</f>
        <v xml:space="preserve">­me 42 </v>
      </c>
      <c r="O7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774" s="1" t="str">
        <f>TRIM(IF([first '# in desc]&lt;[pos kw in desc],MID([desc],[pos kw in desc]-6,6),FALSE))</f>
        <v>me 42</v>
      </c>
      <c r="Q774" s="1" t="b">
        <f>IF(LEN([manuell])=0,IFERROR([kw fine in title]*1,IFERROR(SUMPRODUCT(COUNTIF(IsDigits,MID([kw in desc],ROW($A$1:$A$150),1)))=LEN([kw in desc]),#N/A)),[manuell])</f>
        <v>0</v>
      </c>
      <c r="R774" s="1" t="str">
        <f>IF([pos kw in title]&gt;0,MID(J774,#REF!,4),IF([first '# in title]&gt;0,MID([title],[first '# in title],3),IF([first '# in title]&gt;0,MID([desc],#REF!,3),VLOOKUP([productid],$G$2:$R$1386,8))))</f>
        <v xml:space="preserve">42 </v>
      </c>
      <c r="S774" s="1" t="e">
        <f>IF([kw in desc]=[kw rough in title],[kw in desc]*1,IFERROR(LEFT([kw_dirty],3)*1,IFERROR(LEFT([kw_dirty],2)*1,"n.a.")))</f>
        <v>#N/A</v>
      </c>
      <c r="T774" s="1"/>
      <c r="U774" s="1">
        <f>VLOOKUP(Tabelle1[[#This Row],[productid]],Tabelle2[#All],2,FALSE)</f>
        <v>42</v>
      </c>
    </row>
    <row r="775" spans="1:21" hidden="1">
      <c r="A775" t="s">
        <v>1124</v>
      </c>
      <c r="B775">
        <v>3276.99</v>
      </c>
      <c r="C775">
        <v>276812</v>
      </c>
      <c r="D775" t="s">
        <v>1404</v>
      </c>
      <c r="E775" t="s">
        <v>1405</v>
      </c>
      <c r="F775">
        <v>18406</v>
      </c>
      <c r="G775">
        <v>1223701</v>
      </c>
      <c r="H775">
        <f t="shared" si="12"/>
        <v>30</v>
      </c>
      <c r="I775">
        <f t="array" ref="I775">MIN(IFERROR(FIND(IstNumbers,A775),""))</f>
        <v>20</v>
      </c>
      <c r="J775" s="1" t="str">
        <f>IF([first '# in title]&lt;[pos kw in title],MID([title],[pos kw in title]-6,6),#N/A)</f>
        <v xml:space="preserve">W (19 </v>
      </c>
      <c r="K775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75" s="1">
        <f>IFERROR(FIND("kW",[desc]),0)</f>
        <v>68</v>
      </c>
      <c r="M775">
        <f t="array" ref="M775">MIN(IFERROR(FIND(IstNumbers,E775),""))</f>
        <v>24</v>
      </c>
      <c r="N775" s="1" t="str">
        <f>IF([first '# in desc]&lt;[pos kw in desc],MID([desc],[pos kw in desc]-7,7))</f>
        <v xml:space="preserve">- 19,0 </v>
      </c>
      <c r="O775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775" s="1" t="str">
        <f>TRIM(IF([first '# in desc]&lt;[pos kw in desc],MID([desc],[pos kw in desc]-6,6),FALSE))</f>
        <v>19,0</v>
      </c>
      <c r="Q775" s="1">
        <f>IF(LEN([manuell])=0,IFERROR([kw fine in title]*1,IFERROR(SUMPRODUCT(COUNTIF(IsDigits,MID([kw in desc],ROW($A$1:$A$150),1)))=LEN([kw in desc]),#N/A)),[manuell])</f>
        <v>19</v>
      </c>
      <c r="R775" s="1" t="e">
        <f>IF([pos kw in title]&gt;0,MID(J775,#REF!,4),IF([first '# in title]&gt;0,MID([title],[first '# in title],3),IF([first '# in title]&gt;0,MID([desc],#REF!,3),VLOOKUP([productid],$G$2:$R$1386,8))))</f>
        <v>#REF!</v>
      </c>
      <c r="S775" s="1" t="str">
        <f>IF([kw in desc]=[kw rough in title],[kw in desc]*1,IFERROR(LEFT([kw_dirty],3)*1,IFERROR(LEFT([kw_dirty],2)*1,"n.a.")))</f>
        <v>n.a.</v>
      </c>
      <c r="T775" s="1"/>
      <c r="U775" s="1">
        <f>VLOOKUP(Tabelle1[[#This Row],[productid]],Tabelle2[#All],2,FALSE)</f>
        <v>19</v>
      </c>
    </row>
    <row r="776" spans="1:21" hidden="1">
      <c r="A776" t="s">
        <v>1180</v>
      </c>
      <c r="B776">
        <v>2228.5</v>
      </c>
      <c r="C776">
        <v>288366</v>
      </c>
      <c r="D776" t="s">
        <v>1406</v>
      </c>
      <c r="E776" t="s">
        <v>1407</v>
      </c>
      <c r="F776">
        <v>18406</v>
      </c>
      <c r="G776">
        <v>2467631</v>
      </c>
      <c r="H776">
        <f t="shared" si="12"/>
        <v>0</v>
      </c>
      <c r="I776">
        <f t="array" ref="I776">MIN(IFERROR(FIND(IstNumbers,A776),""))</f>
        <v>24</v>
      </c>
      <c r="J776" s="1" t="e">
        <f>IF([first '# in title]&lt;[pos kw in title],MID([title],[pos kw in title]-6,6),#N/A)</f>
        <v>#N/A</v>
      </c>
      <c r="K776" s="1" t="e">
        <f>IFERROR(MID(SUBSTITUTE([kw rough in title],",","."),FIND("(",[kw rough in title])+1,20),SUBSTITUTE(IFERROR(MID([kw rough in title],FIND(" ",[kw rough in title])+1,20),[kw rough in title]),",","."))</f>
        <v>#N/A</v>
      </c>
      <c r="L776" s="1">
        <f>IFERROR(FIND("kW",[desc]),0)</f>
        <v>100</v>
      </c>
      <c r="M776">
        <f t="array" ref="M776">MIN(IFERROR(FIND(IstNumbers,E776),""))</f>
        <v>29</v>
      </c>
      <c r="N776" s="1" t="str">
        <f>IF([first '# in desc]&lt;[pos kw in desc],MID([desc],[pos kw in desc]-7,7))</f>
        <v xml:space="preserve"> m "20 </v>
      </c>
      <c r="O776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776" s="1" t="str">
        <f>TRIM(IF([first '# in desc]&lt;[pos kw in desc],MID([desc],[pos kw in desc]-6,6),FALSE))</f>
        <v>m "20</v>
      </c>
      <c r="Q776" s="1" t="b">
        <f>IF(LEN([manuell])=0,IFERROR([kw fine in title]*1,IFERROR(SUMPRODUCT(COUNTIF(IsDigits,MID([kw in desc],ROW($A$1:$A$150),1)))=LEN([kw in desc]),#N/A)),[manuell])</f>
        <v>0</v>
      </c>
      <c r="R776" s="1" t="str">
        <f>IF([pos kw in title]&gt;0,MID(J776,#REF!,4),IF([first '# in title]&gt;0,MID([title],[first '# in title],3),IF([first '# in title]&gt;0,MID([desc],#REF!,3),VLOOKUP([productid],$G$2:$R$1386,8))))</f>
        <v>172</v>
      </c>
      <c r="S776" s="1" t="e">
        <f>IF([kw in desc]=[kw rough in title],[kw in desc]*1,IFERROR(LEFT([kw_dirty],3)*1,IFERROR(LEFT([kw_dirty],2)*1,"n.a.")))</f>
        <v>#N/A</v>
      </c>
      <c r="T776" s="1"/>
      <c r="U776" s="1">
        <f>VLOOKUP(Tabelle1[[#This Row],[productid]],Tabelle2[#All],2,FALSE)</f>
        <v>20</v>
      </c>
    </row>
    <row r="777" spans="1:21">
      <c r="A777" t="s">
        <v>549</v>
      </c>
      <c r="B777">
        <v>2776.09</v>
      </c>
      <c r="C777">
        <v>12041</v>
      </c>
      <c r="D777" t="s">
        <v>1408</v>
      </c>
      <c r="E777" t="s">
        <v>9</v>
      </c>
      <c r="F777">
        <v>18406</v>
      </c>
      <c r="G777">
        <v>2919604</v>
      </c>
      <c r="H777">
        <f t="shared" si="12"/>
        <v>0</v>
      </c>
      <c r="I777">
        <f t="array" ref="I777">MIN(IFERROR(FIND(IstNumbers,A777),""))</f>
        <v>21</v>
      </c>
      <c r="J777" s="1" t="e">
        <f>IF([first '# in title]&lt;[pos kw in title],MID([title],[pos kw in title]-6,6),#N/A)</f>
        <v>#N/A</v>
      </c>
      <c r="K777" s="1" t="e">
        <f>IFERROR(MID(SUBSTITUTE([kw rough in title],",","."),FIND("(",[kw rough in title])+1,20),SUBSTITUTE(IFERROR(MID([kw rough in title],FIND(" ",[kw rough in title])+1,20),[kw rough in title]),",","."))</f>
        <v>#N/A</v>
      </c>
      <c r="L777" s="1">
        <f>IFERROR(FIND("kW",[desc]),0)</f>
        <v>0</v>
      </c>
      <c r="M777">
        <f t="array" ref="M777">MIN(IFERROR(FIND(IstNumbers,E777),""))</f>
        <v>0</v>
      </c>
      <c r="N777" s="1" t="b">
        <f>IF([first '# in desc]&lt;[pos kw in desc],MID([desc],[pos kw in desc]-7,7))</f>
        <v>0</v>
      </c>
      <c r="O7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77" s="1" t="str">
        <f>TRIM(IF([first '# in desc]&lt;[pos kw in desc],MID([desc],[pos kw in desc]-6,6),FALSE))</f>
        <v>FALSCH</v>
      </c>
      <c r="Q777" s="1" t="b">
        <f>IF(LEN([manuell])=0,IFERROR([kw fine in title]*1,IFERROR(SUMPRODUCT(COUNTIF(IsDigits,MID([kw in desc],ROW($A$1:$A$150),1)))=LEN([kw in desc]),#N/A)),[manuell])</f>
        <v>0</v>
      </c>
      <c r="R777" s="1" t="str">
        <f>IF([pos kw in title]&gt;0,MID(J777,#REF!,4),IF([first '# in title]&gt;0,MID([title],[first '# in title],3),IF([first '# in title]&gt;0,MID([desc],#REF!,3),VLOOKUP([productid],$G$2:$R$1386,8))))</f>
        <v>-K</v>
      </c>
      <c r="S777" s="1" t="e">
        <f>IF([kw in desc]=[kw rough in title],[kw in desc]*1,IFERROR(LEFT([kw_dirty],3)*1,IFERROR(LEFT([kw_dirty],2)*1,"n.a.")))</f>
        <v>#N/A</v>
      </c>
      <c r="T777" s="1"/>
      <c r="U777" s="1" t="e">
        <f>VLOOKUP(Tabelle1[[#This Row],[productid]],Tabelle2[#All],2,FALSE)</f>
        <v>#N/A</v>
      </c>
    </row>
    <row r="778" spans="1:21" hidden="1">
      <c r="A778" t="s">
        <v>1146</v>
      </c>
      <c r="B778">
        <v>6347</v>
      </c>
      <c r="C778">
        <v>223861</v>
      </c>
      <c r="D778" t="s">
        <v>1409</v>
      </c>
      <c r="E778" t="s">
        <v>1410</v>
      </c>
      <c r="F778">
        <v>18406</v>
      </c>
      <c r="G778">
        <v>1262326</v>
      </c>
      <c r="H778">
        <f t="shared" si="12"/>
        <v>0</v>
      </c>
      <c r="I778">
        <f t="array" ref="I778">MIN(IFERROR(FIND(IstNumbers,A778),""))</f>
        <v>23</v>
      </c>
      <c r="J778" s="1" t="e">
        <f>IF([first '# in title]&lt;[pos kw in title],MID([title],[pos kw in title]-6,6),#N/A)</f>
        <v>#N/A</v>
      </c>
      <c r="K778" s="1" t="e">
        <f>IFERROR(MID(SUBSTITUTE([kw rough in title],",","."),FIND("(",[kw rough in title])+1,20),SUBSTITUTE(IFERROR(MID([kw rough in title],FIND(" ",[kw rough in title])+1,20),[kw rough in title]),",","."))</f>
        <v>#N/A</v>
      </c>
      <c r="L778" s="1">
        <f>IFERROR(FIND("kW",[desc]),0)</f>
        <v>59</v>
      </c>
      <c r="M778">
        <f t="array" ref="M778">MIN(IFERROR(FIND(IstNumbers,E778),""))</f>
        <v>28</v>
      </c>
      <c r="N778" s="1" t="str">
        <f>IF([first '# in desc]&lt;[pos kw in desc],MID([desc],[pos kw in desc]-7,7))</f>
        <v xml:space="preserve">l 7 35 </v>
      </c>
      <c r="O778" s="1" t="str">
        <f>IFERROR(SUBSTITUTE(MID([kw rough in desc],FIND("(",[kw rough in desc])+1,20),",","."),IFERROR(SUBSTITUTE(TRIM(SUBSTITUTE(SUBSTITUTE(MID([kw rough in desc],FIND(" ",TRIM([kw rough in desc]))+1,20),"""",""),"/","")),",","."),#N/A))</f>
        <v>7 35</v>
      </c>
      <c r="P778" s="1" t="str">
        <f>TRIM(IF([first '# in desc]&lt;[pos kw in desc],MID([desc],[pos kw in desc]-6,6),FALSE))</f>
        <v>7 35</v>
      </c>
      <c r="Q778" s="1">
        <f>IF(LEN([manuell])=0,IFERROR([kw fine in title]*1,IFERROR(SUMPRODUCT(COUNTIF(IsDigits,MID([kw in desc],ROW($A$1:$A$150),1)))=LEN([kw in desc]),#N/A)),[manuell])</f>
        <v>35</v>
      </c>
      <c r="R778" s="1" t="str">
        <f>IF([pos kw in title]&gt;0,MID(J778,#REF!,4),IF([first '# in title]&gt;0,MID([title],[first '# in title],3),IF([first '# in title]&gt;0,MID([desc],#REF!,3),VLOOKUP([productid],$G$2:$R$1386,8))))</f>
        <v>300</v>
      </c>
      <c r="S778" s="1" t="e">
        <f>IF([kw in desc]=[kw rough in title],[kw in desc]*1,IFERROR(LEFT([kw_dirty],3)*1,IFERROR(LEFT([kw_dirty],2)*1,"n.a.")))</f>
        <v>#N/A</v>
      </c>
      <c r="T778" s="1">
        <v>35</v>
      </c>
      <c r="U778" s="1">
        <f>VLOOKUP(Tabelle1[[#This Row],[productid]],Tabelle2[#All],2,FALSE)</f>
        <v>35</v>
      </c>
    </row>
    <row r="779" spans="1:21" hidden="1">
      <c r="A779" t="s">
        <v>1395</v>
      </c>
      <c r="B779">
        <v>4204.1000000000004</v>
      </c>
      <c r="C779">
        <v>276812</v>
      </c>
      <c r="D779" t="s">
        <v>1411</v>
      </c>
      <c r="E779" t="s">
        <v>757</v>
      </c>
      <c r="F779">
        <v>18406</v>
      </c>
      <c r="G779">
        <v>3131289</v>
      </c>
      <c r="H779">
        <f t="shared" si="12"/>
        <v>0</v>
      </c>
      <c r="I779">
        <f t="array" ref="I779">MIN(IFERROR(FIND(IstNumbers,A779),""))</f>
        <v>12</v>
      </c>
      <c r="J779" s="1" t="e">
        <f>IF([first '# in title]&lt;[pos kw in title],MID([title],[pos kw in title]-6,6),#N/A)</f>
        <v>#N/A</v>
      </c>
      <c r="K779" s="1" t="e">
        <f>IFERROR(MID(SUBSTITUTE([kw rough in title],",","."),FIND("(",[kw rough in title])+1,20),SUBSTITUTE(IFERROR(MID([kw rough in title],FIND(" ",[kw rough in title])+1,20),[kw rough in title]),",","."))</f>
        <v>#N/A</v>
      </c>
      <c r="L779" s="1">
        <f>IFERROR(FIND("kW",[desc]),0)</f>
        <v>39</v>
      </c>
      <c r="M779">
        <f t="array" ref="M779">MIN(IFERROR(FIND(IstNumbers,E779),""))</f>
        <v>30</v>
      </c>
      <c r="N779" s="1" t="str">
        <f>IF([first '# in desc]&lt;[pos kw in desc],MID([desc],[pos kw in desc]-7,7))</f>
        <v xml:space="preserve">2-F 13 </v>
      </c>
      <c r="O779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779" s="1" t="str">
        <f>TRIM(IF([first '# in desc]&lt;[pos kw in desc],MID([desc],[pos kw in desc]-6,6),FALSE))</f>
        <v>-F 13</v>
      </c>
      <c r="Q779" s="1" t="b">
        <f>IF(LEN([manuell])=0,IFERROR([kw fine in title]*1,IFERROR(SUMPRODUCT(COUNTIF(IsDigits,MID([kw in desc],ROW($A$1:$A$150),1)))=LEN([kw in desc]),#N/A)),[manuell])</f>
        <v>0</v>
      </c>
      <c r="R779" s="1" t="str">
        <f>IF([pos kw in title]&gt;0,MID(J779,#REF!,4),IF([first '# in title]&gt;0,MID([title],[first '# in title],3),IF([first '# in title]&gt;0,MID([desc],#REF!,3),VLOOKUP([productid],$G$2:$R$1386,8))))</f>
        <v>2SA</v>
      </c>
      <c r="S779" s="1" t="e">
        <f>IF([kw in desc]=[kw rough in title],[kw in desc]*1,IFERROR(LEFT([kw_dirty],3)*1,IFERROR(LEFT([kw_dirty],2)*1,"n.a.")))</f>
        <v>#N/A</v>
      </c>
      <c r="T779" s="1"/>
      <c r="U779" s="1">
        <f>VLOOKUP(Tabelle1[[#This Row],[productid]],Tabelle2[#All],2,FALSE)</f>
        <v>13</v>
      </c>
    </row>
    <row r="780" spans="1:21">
      <c r="A780" t="s">
        <v>1412</v>
      </c>
      <c r="B780">
        <v>2508.15</v>
      </c>
      <c r="C780">
        <v>293331</v>
      </c>
      <c r="D780" t="s">
        <v>1413</v>
      </c>
      <c r="E780" t="s">
        <v>1414</v>
      </c>
      <c r="F780">
        <v>18406</v>
      </c>
      <c r="G780">
        <v>1217855</v>
      </c>
      <c r="H780">
        <f t="shared" si="12"/>
        <v>0</v>
      </c>
      <c r="I780">
        <f t="array" ref="I780">MIN(IFERROR(FIND(IstNumbers,A780),""))</f>
        <v>33</v>
      </c>
      <c r="J780" s="1" t="e">
        <f>IF([first '# in title]&lt;[pos kw in title],MID([title],[pos kw in title]-6,6),#N/A)</f>
        <v>#N/A</v>
      </c>
      <c r="K780" s="1" t="e">
        <f>IFERROR(MID(SUBSTITUTE([kw rough in title],",","."),FIND("(",[kw rough in title])+1,20),SUBSTITUTE(IFERROR(MID([kw rough in title],FIND(" ",[kw rough in title])+1,20),[kw rough in title]),",","."))</f>
        <v>#N/A</v>
      </c>
      <c r="L780" s="1">
        <f>IFERROR(FIND("kW",[desc]),0)</f>
        <v>0</v>
      </c>
      <c r="M780">
        <f t="array" ref="M780">MIN(IFERROR(FIND(IstNumbers,E780),""))</f>
        <v>14</v>
      </c>
      <c r="N780" s="1" t="b">
        <f>IF([first '# in desc]&lt;[pos kw in desc],MID([desc],[pos kw in desc]-7,7))</f>
        <v>0</v>
      </c>
      <c r="O7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80" s="1" t="str">
        <f>TRIM(IF([first '# in desc]&lt;[pos kw in desc],MID([desc],[pos kw in desc]-6,6),FALSE))</f>
        <v>FALSCH</v>
      </c>
      <c r="Q780" s="1" t="b">
        <f>IF(LEN([manuell])=0,IFERROR([kw fine in title]*1,IFERROR(SUMPRODUCT(COUNTIF(IsDigits,MID([kw in desc],ROW($A$1:$A$150),1)))=LEN([kw in desc]),#N/A)),[manuell])</f>
        <v>0</v>
      </c>
      <c r="R780" s="1" t="str">
        <f>IF([pos kw in title]&gt;0,MID(J780,#REF!,4),IF([first '# in title]&gt;0,MID([title],[first '# in title],3),IF([first '# in title]&gt;0,MID([desc],#REF!,3),VLOOKUP([productid],$G$2:$R$1386,8))))</f>
        <v>28-</v>
      </c>
      <c r="S780" s="1" t="e">
        <f>IF([kw in desc]=[kw rough in title],[kw in desc]*1,IFERROR(LEFT([kw_dirty],3)*1,IFERROR(LEFT([kw_dirty],2)*1,"n.a.")))</f>
        <v>#N/A</v>
      </c>
      <c r="T780" s="1"/>
      <c r="U780" s="1">
        <f>VLOOKUP(Tabelle1[[#This Row],[productid]],Tabelle2[#All],2,FALSE)</f>
        <v>28</v>
      </c>
    </row>
    <row r="781" spans="1:21" hidden="1">
      <c r="A781" t="s">
        <v>1415</v>
      </c>
      <c r="B781">
        <v>3800</v>
      </c>
      <c r="C781">
        <v>289859</v>
      </c>
      <c r="D781" t="s">
        <v>1416</v>
      </c>
      <c r="E781" t="s">
        <v>1417</v>
      </c>
      <c r="F781">
        <v>18406</v>
      </c>
      <c r="G781">
        <v>1223708</v>
      </c>
      <c r="H781">
        <f t="shared" si="12"/>
        <v>26</v>
      </c>
      <c r="I781">
        <f t="array" ref="I781">MIN(IFERROR(FIND(IstNumbers,A781),""))</f>
        <v>20</v>
      </c>
      <c r="J781" s="1" t="str">
        <f>IF([first '# in title]&lt;[pos kw in title],MID([title],[pos kw in title]-6,6),#N/A)</f>
        <v>300 11</v>
      </c>
      <c r="K781" s="1" t="str">
        <f>IFERROR(MID(SUBSTITUTE([kw rough in title],",","."),FIND("(",[kw rough in title])+1,20),SUBSTITUTE(IFERROR(MID([kw rough in title],FIND(" ",[kw rough in title])+1,20),[kw rough in title]),",","."))</f>
        <v>11</v>
      </c>
      <c r="L781" s="1">
        <f>IFERROR(FIND("kW",[desc]),0)</f>
        <v>45</v>
      </c>
      <c r="M781">
        <f t="array" ref="M781">MIN(IFERROR(FIND(IstNumbers,E781),""))</f>
        <v>24</v>
      </c>
      <c r="N781" s="1" t="str">
        <f>IF([first '# in desc]&lt;[pos kw in desc],MID([desc],[pos kw in desc]-7,7))</f>
        <v xml:space="preserve">me, 11 </v>
      </c>
      <c r="O781" s="1" t="str">
        <f>IFERROR(SUBSTITUTE(MID([kw rough in desc],FIND("(",[kw rough in desc])+1,20),",","."),IFERROR(SUBSTITUTE(TRIM(SUBSTITUTE(SUBSTITUTE(MID([kw rough in desc],FIND(" ",TRIM([kw rough in desc]))+1,20),"""",""),"/","")),",","."),#N/A))</f>
        <v>11</v>
      </c>
      <c r="P781" s="1" t="str">
        <f>TRIM(IF([first '# in desc]&lt;[pos kw in desc],MID([desc],[pos kw in desc]-6,6),FALSE))</f>
        <v>e, 11</v>
      </c>
      <c r="Q781" s="1">
        <f>IF(LEN([manuell])=0,IFERROR([kw fine in title]*1,IFERROR(SUMPRODUCT(COUNTIF(IsDigits,MID([kw in desc],ROW($A$1:$A$150),1)))=LEN([kw in desc]),#N/A)),[manuell])</f>
        <v>11</v>
      </c>
      <c r="R781" s="1" t="e">
        <f>IF([pos kw in title]&gt;0,MID(J781,#REF!,4),IF([first '# in title]&gt;0,MID([title],[first '# in title],3),IF([first '# in title]&gt;0,MID([desc],#REF!,3),VLOOKUP([productid],$G$2:$R$1386,8))))</f>
        <v>#REF!</v>
      </c>
      <c r="S781" s="1" t="str">
        <f>IF([kw in desc]=[kw rough in title],[kw in desc]*1,IFERROR(LEFT([kw_dirty],3)*1,IFERROR(LEFT([kw_dirty],2)*1,"n.a.")))</f>
        <v>n.a.</v>
      </c>
      <c r="T781" s="1"/>
      <c r="U781" s="1">
        <f>VLOOKUP(Tabelle1[[#This Row],[productid]],Tabelle2[#All],2,FALSE)</f>
        <v>11</v>
      </c>
    </row>
    <row r="782" spans="1:21" hidden="1">
      <c r="A782" t="s">
        <v>1299</v>
      </c>
      <c r="B782">
        <v>4171.3599999999997</v>
      </c>
      <c r="C782">
        <v>12041</v>
      </c>
      <c r="D782" t="s">
        <v>1418</v>
      </c>
      <c r="E782" t="s">
        <v>9</v>
      </c>
      <c r="F782">
        <v>18406</v>
      </c>
      <c r="G782">
        <v>2025393</v>
      </c>
      <c r="H782">
        <f t="shared" si="12"/>
        <v>35</v>
      </c>
      <c r="I782">
        <f t="array" ref="I782">MIN(IFERROR(FIND(IstNumbers,A782),""))</f>
        <v>10</v>
      </c>
      <c r="J782" s="1" t="str">
        <f>IF([first '# in title]&lt;[pos kw in title],MID([title],[pos kw in title]-6,6),#N/A)</f>
        <v xml:space="preserve">l (30 </v>
      </c>
      <c r="K782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82" s="1">
        <f>IFERROR(FIND("kW",[desc]),0)</f>
        <v>0</v>
      </c>
      <c r="M782">
        <f t="array" ref="M782">MIN(IFERROR(FIND(IstNumbers,E782),""))</f>
        <v>0</v>
      </c>
      <c r="N782" s="1" t="b">
        <f>IF([first '# in desc]&lt;[pos kw in desc],MID([desc],[pos kw in desc]-7,7))</f>
        <v>0</v>
      </c>
      <c r="O7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82" s="1" t="str">
        <f>TRIM(IF([first '# in desc]&lt;[pos kw in desc],MID([desc],[pos kw in desc]-6,6),FALSE))</f>
        <v>FALSCH</v>
      </c>
      <c r="Q782" s="1">
        <f>IF(LEN([manuell])=0,IFERROR([kw fine in title]*1,IFERROR(SUMPRODUCT(COUNTIF(IsDigits,MID([kw in desc],ROW($A$1:$A$150),1)))=LEN([kw in desc]),#N/A)),[manuell])</f>
        <v>30</v>
      </c>
      <c r="R782" s="1" t="e">
        <f>IF([pos kw in title]&gt;0,MID(J782,#REF!,4),IF([first '# in title]&gt;0,MID([title],[first '# in title],3),IF([first '# in title]&gt;0,MID([desc],#REF!,3),VLOOKUP([productid],$G$2:$R$1386,8))))</f>
        <v>#REF!</v>
      </c>
      <c r="S782" s="1" t="str">
        <f>IF([kw in desc]=[kw rough in title],[kw in desc]*1,IFERROR(LEFT([kw_dirty],3)*1,IFERROR(LEFT([kw_dirty],2)*1,"n.a.")))</f>
        <v>n.a.</v>
      </c>
      <c r="T782" s="1"/>
      <c r="U782" s="1">
        <f>VLOOKUP(Tabelle1[[#This Row],[productid]],Tabelle2[#All],2,FALSE)</f>
        <v>30</v>
      </c>
    </row>
    <row r="783" spans="1:21" hidden="1">
      <c r="A783" t="s">
        <v>1302</v>
      </c>
      <c r="B783">
        <v>3917.34</v>
      </c>
      <c r="C783">
        <v>297223</v>
      </c>
      <c r="D783" t="s">
        <v>1419</v>
      </c>
      <c r="E783" t="s">
        <v>1420</v>
      </c>
      <c r="F783">
        <v>18406</v>
      </c>
      <c r="G783">
        <v>3235663</v>
      </c>
      <c r="H783">
        <f t="shared" si="12"/>
        <v>30</v>
      </c>
      <c r="I783">
        <f t="array" ref="I783">MIN(IFERROR(FIND(IstNumbers,A783),""))</f>
        <v>20</v>
      </c>
      <c r="J783" s="1" t="str">
        <f>IF([first '# in title]&lt;[pos kw in title],MID([title],[pos kw in title]-6,6),#N/A)</f>
        <v xml:space="preserve">F (26 </v>
      </c>
      <c r="K78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783" s="1">
        <f>IFERROR(FIND("kW",[desc]),0)</f>
        <v>47</v>
      </c>
      <c r="M783">
        <f t="array" ref="M783">MIN(IFERROR(FIND(IstNumbers,E783),""))</f>
        <v>14</v>
      </c>
      <c r="N783" s="1" t="str">
        <f>IF([first '# in desc]&lt;[pos kw in desc],MID([desc],[pos kw in desc]-7,7))</f>
        <v>0-26, 0</v>
      </c>
      <c r="O7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83" s="1" t="str">
        <f>TRIM(IF([first '# in desc]&lt;[pos kw in desc],MID([desc],[pos kw in desc]-6,6),FALSE))</f>
        <v>-26, 0</v>
      </c>
      <c r="Q783" s="1">
        <f>IF(LEN([manuell])=0,IFERROR([kw fine in title]*1,IFERROR(SUMPRODUCT(COUNTIF(IsDigits,MID([kw in desc],ROW($A$1:$A$150),1)))=LEN([kw in desc]),#N/A)),[manuell])</f>
        <v>26</v>
      </c>
      <c r="R783" s="1" t="e">
        <f>IF([pos kw in title]&gt;0,MID(J783,#REF!,4),IF([first '# in title]&gt;0,MID([title],[first '# in title],3),IF([first '# in title]&gt;0,MID([desc],#REF!,3),VLOOKUP([productid],$G$2:$R$1386,8))))</f>
        <v>#REF!</v>
      </c>
      <c r="S783" s="1" t="str">
        <f>IF([kw in desc]=[kw rough in title],[kw in desc]*1,IFERROR(LEFT([kw_dirty],3)*1,IFERROR(LEFT([kw_dirty],2)*1,"n.a.")))</f>
        <v>n.a.</v>
      </c>
      <c r="T783" s="1"/>
      <c r="U783" s="1">
        <f>VLOOKUP(Tabelle1[[#This Row],[productid]],Tabelle2[#All],2,FALSE)</f>
        <v>26</v>
      </c>
    </row>
    <row r="784" spans="1:21">
      <c r="A784" t="s">
        <v>1269</v>
      </c>
      <c r="B784">
        <v>1722</v>
      </c>
      <c r="C784">
        <v>223861</v>
      </c>
      <c r="D784" t="s">
        <v>1421</v>
      </c>
      <c r="E784" t="s">
        <v>1333</v>
      </c>
      <c r="F784">
        <v>18406</v>
      </c>
      <c r="G784">
        <v>3725835</v>
      </c>
      <c r="H784">
        <f t="shared" si="12"/>
        <v>0</v>
      </c>
      <c r="I784">
        <f t="array" ref="I784">MIN(IFERROR(FIND(IstNumbers,A784),""))</f>
        <v>15</v>
      </c>
      <c r="J784" s="1" t="e">
        <f>IF([first '# in title]&lt;[pos kw in title],MID([title],[pos kw in title]-6,6),#N/A)</f>
        <v>#N/A</v>
      </c>
      <c r="K784" s="1" t="e">
        <f>IFERROR(MID(SUBSTITUTE([kw rough in title],",","."),FIND("(",[kw rough in title])+1,20),SUBSTITUTE(IFERROR(MID([kw rough in title],FIND(" ",[kw rough in title])+1,20),[kw rough in title]),",","."))</f>
        <v>#N/A</v>
      </c>
      <c r="L784" s="1">
        <f>IFERROR(FIND("kW",[desc]),0)</f>
        <v>0</v>
      </c>
      <c r="M784">
        <f t="array" ref="M784">MIN(IFERROR(FIND(IstNumbers,E784),""))</f>
        <v>12</v>
      </c>
      <c r="N784" s="1" t="b">
        <f>IF([first '# in desc]&lt;[pos kw in desc],MID([desc],[pos kw in desc]-7,7))</f>
        <v>0</v>
      </c>
      <c r="O7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84" s="1" t="str">
        <f>TRIM(IF([first '# in desc]&lt;[pos kw in desc],MID([desc],[pos kw in desc]-6,6),FALSE))</f>
        <v>FALSCH</v>
      </c>
      <c r="Q784" s="1" t="b">
        <f>IF(LEN([manuell])=0,IFERROR([kw fine in title]*1,IFERROR(SUMPRODUCT(COUNTIF(IsDigits,MID([kw in desc],ROW($A$1:$A$150),1)))=LEN([kw in desc]),#N/A)),[manuell])</f>
        <v>0</v>
      </c>
      <c r="R784" s="1" t="str">
        <f>IF([pos kw in title]&gt;0,MID(J784,#REF!,4),IF([first '# in title]&gt;0,MID([title],[first '# in title],3),IF([first '# in title]&gt;0,MID([desc],#REF!,3),VLOOKUP([productid],$G$2:$R$1386,8))))</f>
        <v xml:space="preserve">28 </v>
      </c>
      <c r="S784" s="1" t="e">
        <f>IF([kw in desc]=[kw rough in title],[kw in desc]*1,IFERROR(LEFT([kw_dirty],3)*1,IFERROR(LEFT([kw_dirty],2)*1,"n.a.")))</f>
        <v>#N/A</v>
      </c>
      <c r="T784" s="1"/>
      <c r="U784" s="1" t="e">
        <f>VLOOKUP(Tabelle1[[#This Row],[productid]],Tabelle2[#All],2,FALSE)</f>
        <v>#N/A</v>
      </c>
    </row>
    <row r="785" spans="1:21" hidden="1">
      <c r="A785" t="s">
        <v>1307</v>
      </c>
      <c r="B785">
        <v>3120</v>
      </c>
      <c r="C785">
        <v>289859</v>
      </c>
      <c r="D785" t="s">
        <v>1422</v>
      </c>
      <c r="E785" t="s">
        <v>1423</v>
      </c>
      <c r="F785">
        <v>18406</v>
      </c>
      <c r="G785">
        <v>3497887</v>
      </c>
      <c r="H785">
        <f t="shared" si="12"/>
        <v>0</v>
      </c>
      <c r="I785">
        <f t="array" ref="I785">MIN(IFERROR(FIND(IstNumbers,A785),""))</f>
        <v>13</v>
      </c>
      <c r="J785" s="1" t="e">
        <f>IF([first '# in title]&lt;[pos kw in title],MID([title],[pos kw in title]-6,6),#N/A)</f>
        <v>#N/A</v>
      </c>
      <c r="K785" s="1" t="e">
        <f>IFERROR(MID(SUBSTITUTE([kw rough in title],",","."),FIND("(",[kw rough in title])+1,20),SUBSTITUTE(IFERROR(MID([kw rough in title],FIND(" ",[kw rough in title])+1,20),[kw rough in title]),",","."))</f>
        <v>#N/A</v>
      </c>
      <c r="L785" s="1">
        <f>IFERROR(FIND("kW",[desc]),0)</f>
        <v>70</v>
      </c>
      <c r="M785">
        <f t="array" ref="M785">MIN(IFERROR(FIND(IstNumbers,E785),""))</f>
        <v>34</v>
      </c>
      <c r="N785" s="1" t="str">
        <f>IF([first '# in desc]&lt;[pos kw in desc],MID([desc],[pos kw in desc]-7,7))</f>
        <v xml:space="preserve">­me 42 </v>
      </c>
      <c r="O7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785" s="1" t="str">
        <f>TRIM(IF([first '# in desc]&lt;[pos kw in desc],MID([desc],[pos kw in desc]-6,6),FALSE))</f>
        <v>me 42</v>
      </c>
      <c r="Q785" s="1" t="b">
        <f>IF(LEN([manuell])=0,IFERROR([kw fine in title]*1,IFERROR(SUMPRODUCT(COUNTIF(IsDigits,MID([kw in desc],ROW($A$1:$A$150),1)))=LEN([kw in desc]),#N/A)),[manuell])</f>
        <v>0</v>
      </c>
      <c r="R785" s="1" t="str">
        <f>IF([pos kw in title]&gt;0,MID(J785,#REF!,4),IF([first '# in title]&gt;0,MID([title],[first '# in title],3),IF([first '# in title]&gt;0,MID([desc],#REF!,3),VLOOKUP([productid],$G$2:$R$1386,8))))</f>
        <v xml:space="preserve">42 </v>
      </c>
      <c r="S785" s="1" t="e">
        <f>IF([kw in desc]=[kw rough in title],[kw in desc]*1,IFERROR(LEFT([kw_dirty],3)*1,IFERROR(LEFT([kw_dirty],2)*1,"n.a.")))</f>
        <v>#N/A</v>
      </c>
      <c r="T785" s="1"/>
      <c r="U785" s="1">
        <f>VLOOKUP(Tabelle1[[#This Row],[productid]],Tabelle2[#All],2,FALSE)</f>
        <v>42</v>
      </c>
    </row>
    <row r="786" spans="1:21" hidden="1">
      <c r="A786" t="s">
        <v>1124</v>
      </c>
      <c r="B786">
        <v>3323.99</v>
      </c>
      <c r="C786">
        <v>276812</v>
      </c>
      <c r="D786" t="s">
        <v>1424</v>
      </c>
      <c r="E786" t="s">
        <v>1425</v>
      </c>
      <c r="F786">
        <v>18406</v>
      </c>
      <c r="G786">
        <v>1223701</v>
      </c>
      <c r="H786">
        <f t="shared" si="12"/>
        <v>30</v>
      </c>
      <c r="I786">
        <f t="array" ref="I786">MIN(IFERROR(FIND(IstNumbers,A786),""))</f>
        <v>20</v>
      </c>
      <c r="J786" s="1" t="str">
        <f>IF([first '# in title]&lt;[pos kw in title],MID([title],[pos kw in title]-6,6),#N/A)</f>
        <v xml:space="preserve">W (19 </v>
      </c>
      <c r="K78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786" s="1">
        <f>IFERROR(FIND("kW",[desc]),0)</f>
        <v>63</v>
      </c>
      <c r="M786">
        <f t="array" ref="M786">MIN(IFERROR(FIND(IstNumbers,E786),""))</f>
        <v>24</v>
      </c>
      <c r="N786" s="1" t="str">
        <f>IF([first '# in desc]&lt;[pos kw in desc],MID([desc],[pos kw in desc]-7,7))</f>
        <v xml:space="preserve">- 19,0 </v>
      </c>
      <c r="O786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786" s="1" t="str">
        <f>TRIM(IF([first '# in desc]&lt;[pos kw in desc],MID([desc],[pos kw in desc]-6,6),FALSE))</f>
        <v>19,0</v>
      </c>
      <c r="Q786" s="1">
        <f>IF(LEN([manuell])=0,IFERROR([kw fine in title]*1,IFERROR(SUMPRODUCT(COUNTIF(IsDigits,MID([kw in desc],ROW($A$1:$A$150),1)))=LEN([kw in desc]),#N/A)),[manuell])</f>
        <v>19</v>
      </c>
      <c r="R786" s="1" t="e">
        <f>IF([pos kw in title]&gt;0,MID(J786,#REF!,4),IF([first '# in title]&gt;0,MID([title],[first '# in title],3),IF([first '# in title]&gt;0,MID([desc],#REF!,3),VLOOKUP([productid],$G$2:$R$1386,8))))</f>
        <v>#REF!</v>
      </c>
      <c r="S786" s="1" t="str">
        <f>IF([kw in desc]=[kw rough in title],[kw in desc]*1,IFERROR(LEFT([kw_dirty],3)*1,IFERROR(LEFT([kw_dirty],2)*1,"n.a.")))</f>
        <v>n.a.</v>
      </c>
      <c r="T786" s="1"/>
      <c r="U786" s="1">
        <f>VLOOKUP(Tabelle1[[#This Row],[productid]],Tabelle2[#All],2,FALSE)</f>
        <v>19</v>
      </c>
    </row>
    <row r="787" spans="1:21" hidden="1">
      <c r="A787" t="s">
        <v>1180</v>
      </c>
      <c r="B787">
        <v>2228.5</v>
      </c>
      <c r="C787">
        <v>288366</v>
      </c>
      <c r="D787" t="s">
        <v>1426</v>
      </c>
      <c r="E787" t="s">
        <v>1427</v>
      </c>
      <c r="F787">
        <v>18406</v>
      </c>
      <c r="G787">
        <v>2467631</v>
      </c>
      <c r="H787">
        <f t="shared" si="12"/>
        <v>0</v>
      </c>
      <c r="I787">
        <f t="array" ref="I787">MIN(IFERROR(FIND(IstNumbers,A787),""))</f>
        <v>24</v>
      </c>
      <c r="J787" s="1" t="e">
        <f>IF([first '# in title]&lt;[pos kw in title],MID([title],[pos kw in title]-6,6),#N/A)</f>
        <v>#N/A</v>
      </c>
      <c r="K787" s="1" t="e">
        <f>IFERROR(MID(SUBSTITUTE([kw rough in title],",","."),FIND("(",[kw rough in title])+1,20),SUBSTITUTE(IFERROR(MID([kw rough in title],FIND(" ",[kw rough in title])+1,20),[kw rough in title]),",","."))</f>
        <v>#N/A</v>
      </c>
      <c r="L787" s="1">
        <f>IFERROR(FIND("kW",[desc]),0)</f>
        <v>79</v>
      </c>
      <c r="M787">
        <f t="array" ref="M787">MIN(IFERROR(FIND(IstNumbers,E787),""))</f>
        <v>29</v>
      </c>
      <c r="N787" s="1" t="str">
        <f>IF([first '# in desc]&lt;[pos kw in desc],MID([desc],[pos kw in desc]-7,7))</f>
        <v xml:space="preserve">00 "20 </v>
      </c>
      <c r="O787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787" s="1" t="str">
        <f>TRIM(IF([first '# in desc]&lt;[pos kw in desc],MID([desc],[pos kw in desc]-6,6),FALSE))</f>
        <v>0 "20</v>
      </c>
      <c r="Q787" s="1" t="b">
        <f>IF(LEN([manuell])=0,IFERROR([kw fine in title]*1,IFERROR(SUMPRODUCT(COUNTIF(IsDigits,MID([kw in desc],ROW($A$1:$A$150),1)))=LEN([kw in desc]),#N/A)),[manuell])</f>
        <v>0</v>
      </c>
      <c r="R787" s="1" t="str">
        <f>IF([pos kw in title]&gt;0,MID(J787,#REF!,4),IF([first '# in title]&gt;0,MID([title],[first '# in title],3),IF([first '# in title]&gt;0,MID([desc],#REF!,3),VLOOKUP([productid],$G$2:$R$1386,8))))</f>
        <v>172</v>
      </c>
      <c r="S787" s="1" t="e">
        <f>IF([kw in desc]=[kw rough in title],[kw in desc]*1,IFERROR(LEFT([kw_dirty],3)*1,IFERROR(LEFT([kw_dirty],2)*1,"n.a.")))</f>
        <v>#N/A</v>
      </c>
      <c r="T787" s="1"/>
      <c r="U787" s="1">
        <f>VLOOKUP(Tabelle1[[#This Row],[productid]],Tabelle2[#All],2,FALSE)</f>
        <v>20</v>
      </c>
    </row>
    <row r="788" spans="1:21">
      <c r="A788" t="s">
        <v>549</v>
      </c>
      <c r="B788">
        <v>3249.89</v>
      </c>
      <c r="C788">
        <v>276812</v>
      </c>
      <c r="D788" t="s">
        <v>1428</v>
      </c>
      <c r="E788" t="s">
        <v>1429</v>
      </c>
      <c r="F788">
        <v>18406</v>
      </c>
      <c r="G788">
        <v>2919604</v>
      </c>
      <c r="H788">
        <f t="shared" si="12"/>
        <v>0</v>
      </c>
      <c r="I788">
        <f t="array" ref="I788">MIN(IFERROR(FIND(IstNumbers,A788),""))</f>
        <v>21</v>
      </c>
      <c r="J788" s="1" t="e">
        <f>IF([first '# in title]&lt;[pos kw in title],MID([title],[pos kw in title]-6,6),#N/A)</f>
        <v>#N/A</v>
      </c>
      <c r="K788" s="1" t="e">
        <f>IFERROR(MID(SUBSTITUTE([kw rough in title],",","."),FIND("(",[kw rough in title])+1,20),SUBSTITUTE(IFERROR(MID([kw rough in title],FIND(" ",[kw rough in title])+1,20),[kw rough in title]),",","."))</f>
        <v>#N/A</v>
      </c>
      <c r="L788" s="1">
        <f>IFERROR(FIND("kW",[desc]),0)</f>
        <v>0</v>
      </c>
      <c r="M788">
        <f t="array" ref="M788">MIN(IFERROR(FIND(IstNumbers,E788),""))</f>
        <v>35</v>
      </c>
      <c r="N788" s="1" t="b">
        <f>IF([first '# in desc]&lt;[pos kw in desc],MID([desc],[pos kw in desc]-7,7))</f>
        <v>0</v>
      </c>
      <c r="O7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88" s="1" t="str">
        <f>TRIM(IF([first '# in desc]&lt;[pos kw in desc],MID([desc],[pos kw in desc]-6,6),FALSE))</f>
        <v>FALSCH</v>
      </c>
      <c r="Q788" s="1" t="b">
        <f>IF(LEN([manuell])=0,IFERROR([kw fine in title]*1,IFERROR(SUMPRODUCT(COUNTIF(IsDigits,MID([kw in desc],ROW($A$1:$A$150),1)))=LEN([kw in desc]),#N/A)),[manuell])</f>
        <v>0</v>
      </c>
      <c r="R788" s="1" t="str">
        <f>IF([pos kw in title]&gt;0,MID(J788,#REF!,4),IF([first '# in title]&gt;0,MID([title],[first '# in title],3),IF([first '# in title]&gt;0,MID([desc],#REF!,3),VLOOKUP([productid],$G$2:$R$1386,8))))</f>
        <v>-K</v>
      </c>
      <c r="S788" s="1" t="e">
        <f>IF([kw in desc]=[kw rough in title],[kw in desc]*1,IFERROR(LEFT([kw_dirty],3)*1,IFERROR(LEFT([kw_dirty],2)*1,"n.a.")))</f>
        <v>#N/A</v>
      </c>
      <c r="T788" s="1"/>
      <c r="U788" s="1" t="e">
        <f>VLOOKUP(Tabelle1[[#This Row],[productid]],Tabelle2[#All],2,FALSE)</f>
        <v>#N/A</v>
      </c>
    </row>
    <row r="789" spans="1:21">
      <c r="A789" t="s">
        <v>1412</v>
      </c>
      <c r="B789">
        <v>2508.15</v>
      </c>
      <c r="C789">
        <v>293331</v>
      </c>
      <c r="D789" t="s">
        <v>1430</v>
      </c>
      <c r="E789" t="s">
        <v>1431</v>
      </c>
      <c r="F789">
        <v>18406</v>
      </c>
      <c r="G789">
        <v>1217855</v>
      </c>
      <c r="H789">
        <f t="shared" si="12"/>
        <v>0</v>
      </c>
      <c r="I789">
        <f t="array" ref="I789">MIN(IFERROR(FIND(IstNumbers,A789),""))</f>
        <v>33</v>
      </c>
      <c r="J789" s="1" t="e">
        <f>IF([first '# in title]&lt;[pos kw in title],MID([title],[pos kw in title]-6,6),#N/A)</f>
        <v>#N/A</v>
      </c>
      <c r="K789" s="1" t="e">
        <f>IFERROR(MID(SUBSTITUTE([kw rough in title],",","."),FIND("(",[kw rough in title])+1,20),SUBSTITUTE(IFERROR(MID([kw rough in title],FIND(" ",[kw rough in title])+1,20),[kw rough in title]),",","."))</f>
        <v>#N/A</v>
      </c>
      <c r="L789" s="1">
        <f>IFERROR(FIND("kW",[desc]),0)</f>
        <v>0</v>
      </c>
      <c r="M789">
        <f t="array" ref="M789">MIN(IFERROR(FIND(IstNumbers,E789),""))</f>
        <v>14</v>
      </c>
      <c r="N789" s="1" t="b">
        <f>IF([first '# in desc]&lt;[pos kw in desc],MID([desc],[pos kw in desc]-7,7))</f>
        <v>0</v>
      </c>
      <c r="O7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89" s="1" t="str">
        <f>TRIM(IF([first '# in desc]&lt;[pos kw in desc],MID([desc],[pos kw in desc]-6,6),FALSE))</f>
        <v>FALSCH</v>
      </c>
      <c r="Q789" s="1" t="b">
        <f>IF(LEN([manuell])=0,IFERROR([kw fine in title]*1,IFERROR(SUMPRODUCT(COUNTIF(IsDigits,MID([kw in desc],ROW($A$1:$A$150),1)))=LEN([kw in desc]),#N/A)),[manuell])</f>
        <v>0</v>
      </c>
      <c r="R789" s="1" t="str">
        <f>IF([pos kw in title]&gt;0,MID(J789,#REF!,4),IF([first '# in title]&gt;0,MID([title],[first '# in title],3),IF([first '# in title]&gt;0,MID([desc],#REF!,3),VLOOKUP([productid],$G$2:$R$1386,8))))</f>
        <v>28-</v>
      </c>
      <c r="S789" s="1" t="e">
        <f>IF([kw in desc]=[kw rough in title],[kw in desc]*1,IFERROR(LEFT([kw_dirty],3)*1,IFERROR(LEFT([kw_dirty],2)*1,"n.a.")))</f>
        <v>#N/A</v>
      </c>
      <c r="T789" s="1"/>
      <c r="U789" s="1">
        <f>VLOOKUP(Tabelle1[[#This Row],[productid]],Tabelle2[#All],2,FALSE)</f>
        <v>28</v>
      </c>
    </row>
    <row r="790" spans="1:21" hidden="1">
      <c r="A790" t="s">
        <v>1415</v>
      </c>
      <c r="B790">
        <v>3864</v>
      </c>
      <c r="C790">
        <v>223861</v>
      </c>
      <c r="D790" t="s">
        <v>1432</v>
      </c>
      <c r="E790" t="s">
        <v>1433</v>
      </c>
      <c r="F790">
        <v>18406</v>
      </c>
      <c r="G790">
        <v>1223708</v>
      </c>
      <c r="H790">
        <f t="shared" si="12"/>
        <v>26</v>
      </c>
      <c r="I790">
        <f t="array" ref="I790">MIN(IFERROR(FIND(IstNumbers,A790),""))</f>
        <v>20</v>
      </c>
      <c r="J790" s="1" t="str">
        <f>IF([first '# in title]&lt;[pos kw in title],MID([title],[pos kw in title]-6,6),#N/A)</f>
        <v>300 11</v>
      </c>
      <c r="K790" s="1" t="str">
        <f>IFERROR(MID(SUBSTITUTE([kw rough in title],",","."),FIND("(",[kw rough in title])+1,20),SUBSTITUTE(IFERROR(MID([kw rough in title],FIND(" ",[kw rough in title])+1,20),[kw rough in title]),",","."))</f>
        <v>11</v>
      </c>
      <c r="L790" s="1">
        <f>IFERROR(FIND("kW",[desc]),0)</f>
        <v>75</v>
      </c>
      <c r="M790">
        <f t="array" ref="M790">MIN(IFERROR(FIND(IstNumbers,E790),""))</f>
        <v>26</v>
      </c>
      <c r="N790" s="1" t="str">
        <f>IF([first '# in desc]&lt;[pos kw in desc],MID([desc],[pos kw in desc]-7,7))</f>
        <v xml:space="preserve">1,9-11 </v>
      </c>
      <c r="O7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90" s="1" t="str">
        <f>TRIM(IF([first '# in desc]&lt;[pos kw in desc],MID([desc],[pos kw in desc]-6,6),FALSE))</f>
        <v>,9-11</v>
      </c>
      <c r="Q790" s="1">
        <f>IF(LEN([manuell])=0,IFERROR([kw fine in title]*1,IFERROR(SUMPRODUCT(COUNTIF(IsDigits,MID([kw in desc],ROW($A$1:$A$150),1)))=LEN([kw in desc]),#N/A)),[manuell])</f>
        <v>11</v>
      </c>
      <c r="R790" s="1" t="e">
        <f>IF([pos kw in title]&gt;0,MID(J790,#REF!,4),IF([first '# in title]&gt;0,MID([title],[first '# in title],3),IF([first '# in title]&gt;0,MID([desc],#REF!,3),VLOOKUP([productid],$G$2:$R$1386,8))))</f>
        <v>#REF!</v>
      </c>
      <c r="S790" s="1" t="str">
        <f>IF([kw in desc]=[kw rough in title],[kw in desc]*1,IFERROR(LEFT([kw_dirty],3)*1,IFERROR(LEFT([kw_dirty],2)*1,"n.a.")))</f>
        <v>n.a.</v>
      </c>
      <c r="T790" s="1"/>
      <c r="U790" s="1">
        <f>VLOOKUP(Tabelle1[[#This Row],[productid]],Tabelle2[#All],2,FALSE)</f>
        <v>11</v>
      </c>
    </row>
    <row r="791" spans="1:21" hidden="1">
      <c r="A791" t="s">
        <v>1299</v>
      </c>
      <c r="B791">
        <v>4194.75</v>
      </c>
      <c r="C791">
        <v>276703</v>
      </c>
      <c r="D791" t="s">
        <v>1434</v>
      </c>
      <c r="E791" t="s">
        <v>1435</v>
      </c>
      <c r="F791">
        <v>18406</v>
      </c>
      <c r="G791">
        <v>2025393</v>
      </c>
      <c r="H791">
        <f t="shared" si="12"/>
        <v>35</v>
      </c>
      <c r="I791">
        <f t="array" ref="I791">MIN(IFERROR(FIND(IstNumbers,A791),""))</f>
        <v>10</v>
      </c>
      <c r="J791" s="1" t="str">
        <f>IF([first '# in title]&lt;[pos kw in title],MID([title],[pos kw in title]-6,6),#N/A)</f>
        <v xml:space="preserve">l (30 </v>
      </c>
      <c r="K791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91" s="1">
        <f>IFERROR(FIND("kW",[desc]),0)</f>
        <v>0</v>
      </c>
      <c r="M791">
        <f t="array" ref="M791">MIN(IFERROR(FIND(IstNumbers,E791),""))</f>
        <v>30</v>
      </c>
      <c r="N791" s="1" t="b">
        <f>IF([first '# in desc]&lt;[pos kw in desc],MID([desc],[pos kw in desc]-7,7))</f>
        <v>0</v>
      </c>
      <c r="O7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91" s="1" t="str">
        <f>TRIM(IF([first '# in desc]&lt;[pos kw in desc],MID([desc],[pos kw in desc]-6,6),FALSE))</f>
        <v>FALSCH</v>
      </c>
      <c r="Q791" s="1">
        <f>IF(LEN([manuell])=0,IFERROR([kw fine in title]*1,IFERROR(SUMPRODUCT(COUNTIF(IsDigits,MID([kw in desc],ROW($A$1:$A$150),1)))=LEN([kw in desc]),#N/A)),[manuell])</f>
        <v>30</v>
      </c>
      <c r="R791" s="1" t="e">
        <f>IF([pos kw in title]&gt;0,MID(J791,#REF!,4),IF([first '# in title]&gt;0,MID([title],[first '# in title],3),IF([first '# in title]&gt;0,MID([desc],#REF!,3),VLOOKUP([productid],$G$2:$R$1386,8))))</f>
        <v>#REF!</v>
      </c>
      <c r="S791" s="1" t="str">
        <f>IF([kw in desc]=[kw rough in title],[kw in desc]*1,IFERROR(LEFT([kw_dirty],3)*1,IFERROR(LEFT([kw_dirty],2)*1,"n.a.")))</f>
        <v>n.a.</v>
      </c>
      <c r="T791" s="1"/>
      <c r="U791" s="1">
        <f>VLOOKUP(Tabelle1[[#This Row],[productid]],Tabelle2[#All],2,FALSE)</f>
        <v>30</v>
      </c>
    </row>
    <row r="792" spans="1:21" hidden="1">
      <c r="A792" t="s">
        <v>1302</v>
      </c>
      <c r="B792">
        <v>3995.02</v>
      </c>
      <c r="C792">
        <v>297223</v>
      </c>
      <c r="D792" t="s">
        <v>1436</v>
      </c>
      <c r="E792" t="s">
        <v>1437</v>
      </c>
      <c r="F792">
        <v>18406</v>
      </c>
      <c r="G792">
        <v>3235663</v>
      </c>
      <c r="H792">
        <f t="shared" si="12"/>
        <v>30</v>
      </c>
      <c r="I792">
        <f t="array" ref="I792">MIN(IFERROR(FIND(IstNumbers,A792),""))</f>
        <v>20</v>
      </c>
      <c r="J792" s="1" t="str">
        <f>IF([first '# in title]&lt;[pos kw in title],MID([title],[pos kw in title]-6,6),#N/A)</f>
        <v xml:space="preserve">F (26 </v>
      </c>
      <c r="K792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792" s="1">
        <f>IFERROR(FIND("kW",[desc]),0)</f>
        <v>47</v>
      </c>
      <c r="M792">
        <f t="array" ref="M792">MIN(IFERROR(FIND(IstNumbers,E792),""))</f>
        <v>14</v>
      </c>
      <c r="N792" s="1" t="str">
        <f>IF([first '# in desc]&lt;[pos kw in desc],MID([desc],[pos kw in desc]-7,7))</f>
        <v>0-26, 0</v>
      </c>
      <c r="O7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92" s="1" t="str">
        <f>TRIM(IF([first '# in desc]&lt;[pos kw in desc],MID([desc],[pos kw in desc]-6,6),FALSE))</f>
        <v>-26, 0</v>
      </c>
      <c r="Q792" s="1">
        <f>IF(LEN([manuell])=0,IFERROR([kw fine in title]*1,IFERROR(SUMPRODUCT(COUNTIF(IsDigits,MID([kw in desc],ROW($A$1:$A$150),1)))=LEN([kw in desc]),#N/A)),[manuell])</f>
        <v>26</v>
      </c>
      <c r="R792" s="1" t="e">
        <f>IF([pos kw in title]&gt;0,MID(J792,#REF!,4),IF([first '# in title]&gt;0,MID([title],[first '# in title],3),IF([first '# in title]&gt;0,MID([desc],#REF!,3),VLOOKUP([productid],$G$2:$R$1386,8))))</f>
        <v>#REF!</v>
      </c>
      <c r="S792" s="1" t="str">
        <f>IF([kw in desc]=[kw rough in title],[kw in desc]*1,IFERROR(LEFT([kw_dirty],3)*1,IFERROR(LEFT([kw_dirty],2)*1,"n.a.")))</f>
        <v>n.a.</v>
      </c>
      <c r="T792" s="1"/>
      <c r="U792" s="1">
        <f>VLOOKUP(Tabelle1[[#This Row],[productid]],Tabelle2[#All],2,FALSE)</f>
        <v>26</v>
      </c>
    </row>
    <row r="793" spans="1:21">
      <c r="A793" t="s">
        <v>1269</v>
      </c>
      <c r="B793">
        <v>1722</v>
      </c>
      <c r="C793">
        <v>223861</v>
      </c>
      <c r="D793" t="s">
        <v>1438</v>
      </c>
      <c r="E793" t="s">
        <v>1439</v>
      </c>
      <c r="F793">
        <v>18406</v>
      </c>
      <c r="G793">
        <v>3725835</v>
      </c>
      <c r="H793">
        <f t="shared" si="12"/>
        <v>0</v>
      </c>
      <c r="I793">
        <f t="array" ref="I793">MIN(IFERROR(FIND(IstNumbers,A793),""))</f>
        <v>15</v>
      </c>
      <c r="J793" s="1" t="e">
        <f>IF([first '# in title]&lt;[pos kw in title],MID([title],[pos kw in title]-6,6),#N/A)</f>
        <v>#N/A</v>
      </c>
      <c r="K793" s="1" t="e">
        <f>IFERROR(MID(SUBSTITUTE([kw rough in title],",","."),FIND("(",[kw rough in title])+1,20),SUBSTITUTE(IFERROR(MID([kw rough in title],FIND(" ",[kw rough in title])+1,20),[kw rough in title]),",","."))</f>
        <v>#N/A</v>
      </c>
      <c r="L793" s="1">
        <f>IFERROR(FIND("kW",[desc]),0)</f>
        <v>0</v>
      </c>
      <c r="M793">
        <f t="array" ref="M793">MIN(IFERROR(FIND(IstNumbers,E793),""))</f>
        <v>12</v>
      </c>
      <c r="N793" s="1" t="b">
        <f>IF([first '# in desc]&lt;[pos kw in desc],MID([desc],[pos kw in desc]-7,7))</f>
        <v>0</v>
      </c>
      <c r="O7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93" s="1" t="str">
        <f>TRIM(IF([first '# in desc]&lt;[pos kw in desc],MID([desc],[pos kw in desc]-6,6),FALSE))</f>
        <v>FALSCH</v>
      </c>
      <c r="Q793" s="1" t="b">
        <f>IF(LEN([manuell])=0,IFERROR([kw fine in title]*1,IFERROR(SUMPRODUCT(COUNTIF(IsDigits,MID([kw in desc],ROW($A$1:$A$150),1)))=LEN([kw in desc]),#N/A)),[manuell])</f>
        <v>0</v>
      </c>
      <c r="R793" s="1" t="str">
        <f>IF([pos kw in title]&gt;0,MID(J793,#REF!,4),IF([first '# in title]&gt;0,MID([title],[first '# in title],3),IF([first '# in title]&gt;0,MID([desc],#REF!,3),VLOOKUP([productid],$G$2:$R$1386,8))))</f>
        <v xml:space="preserve">28 </v>
      </c>
      <c r="S793" s="1" t="e">
        <f>IF([kw in desc]=[kw rough in title],[kw in desc]*1,IFERROR(LEFT([kw_dirty],3)*1,IFERROR(LEFT([kw_dirty],2)*1,"n.a.")))</f>
        <v>#N/A</v>
      </c>
      <c r="T793" s="1"/>
      <c r="U793" s="1" t="e">
        <f>VLOOKUP(Tabelle1[[#This Row],[productid]],Tabelle2[#All],2,FALSE)</f>
        <v>#N/A</v>
      </c>
    </row>
    <row r="794" spans="1:21" hidden="1">
      <c r="A794" t="s">
        <v>1307</v>
      </c>
      <c r="B794">
        <v>3130</v>
      </c>
      <c r="C794">
        <v>289859</v>
      </c>
      <c r="D794" t="s">
        <v>1440</v>
      </c>
      <c r="E794" t="s">
        <v>1441</v>
      </c>
      <c r="F794">
        <v>18406</v>
      </c>
      <c r="G794">
        <v>3497887</v>
      </c>
      <c r="H794">
        <f t="shared" si="12"/>
        <v>0</v>
      </c>
      <c r="I794">
        <f t="array" ref="I794">MIN(IFERROR(FIND(IstNumbers,A794),""))</f>
        <v>13</v>
      </c>
      <c r="J794" s="1" t="e">
        <f>IF([first '# in title]&lt;[pos kw in title],MID([title],[pos kw in title]-6,6),#N/A)</f>
        <v>#N/A</v>
      </c>
      <c r="K794" s="1" t="e">
        <f>IFERROR(MID(SUBSTITUTE([kw rough in title],",","."),FIND("(",[kw rough in title])+1,20),SUBSTITUTE(IFERROR(MID([kw rough in title],FIND(" ",[kw rough in title])+1,20),[kw rough in title]),",","."))</f>
        <v>#N/A</v>
      </c>
      <c r="L794" s="1">
        <f>IFERROR(FIND("kW",[desc]),0)</f>
        <v>70</v>
      </c>
      <c r="M794">
        <f t="array" ref="M794">MIN(IFERROR(FIND(IstNumbers,E794),""))</f>
        <v>34</v>
      </c>
      <c r="N794" s="1" t="str">
        <f>IF([first '# in desc]&lt;[pos kw in desc],MID([desc],[pos kw in desc]-7,7))</f>
        <v xml:space="preserve">­me 42 </v>
      </c>
      <c r="O7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794" s="1" t="str">
        <f>TRIM(IF([first '# in desc]&lt;[pos kw in desc],MID([desc],[pos kw in desc]-6,6),FALSE))</f>
        <v>me 42</v>
      </c>
      <c r="Q794" s="1" t="b">
        <f>IF(LEN([manuell])=0,IFERROR([kw fine in title]*1,IFERROR(SUMPRODUCT(COUNTIF(IsDigits,MID([kw in desc],ROW($A$1:$A$150),1)))=LEN([kw in desc]),#N/A)),[manuell])</f>
        <v>0</v>
      </c>
      <c r="R794" s="1" t="str">
        <f>IF([pos kw in title]&gt;0,MID(J794,#REF!,4),IF([first '# in title]&gt;0,MID([title],[first '# in title],3),IF([first '# in title]&gt;0,MID([desc],#REF!,3),VLOOKUP([productid],$G$2:$R$1386,8))))</f>
        <v xml:space="preserve">42 </v>
      </c>
      <c r="S794" s="1" t="e">
        <f>IF([kw in desc]=[kw rough in title],[kw in desc]*1,IFERROR(LEFT([kw_dirty],3)*1,IFERROR(LEFT([kw_dirty],2)*1,"n.a.")))</f>
        <v>#N/A</v>
      </c>
      <c r="T794" s="1"/>
      <c r="U794" s="1">
        <f>VLOOKUP(Tabelle1[[#This Row],[productid]],Tabelle2[#All],2,FALSE)</f>
        <v>42</v>
      </c>
    </row>
    <row r="795" spans="1:21" hidden="1">
      <c r="A795" t="s">
        <v>1180</v>
      </c>
      <c r="B795">
        <v>2228.5</v>
      </c>
      <c r="C795">
        <v>288366</v>
      </c>
      <c r="D795" t="s">
        <v>1442</v>
      </c>
      <c r="E795" t="s">
        <v>1443</v>
      </c>
      <c r="F795">
        <v>18406</v>
      </c>
      <c r="G795">
        <v>2467631</v>
      </c>
      <c r="H795">
        <f t="shared" si="12"/>
        <v>0</v>
      </c>
      <c r="I795">
        <f t="array" ref="I795">MIN(IFERROR(FIND(IstNumbers,A795),""))</f>
        <v>24</v>
      </c>
      <c r="J795" s="1" t="e">
        <f>IF([first '# in title]&lt;[pos kw in title],MID([title],[pos kw in title]-6,6),#N/A)</f>
        <v>#N/A</v>
      </c>
      <c r="K795" s="1" t="e">
        <f>IFERROR(MID(SUBSTITUTE([kw rough in title],",","."),FIND("(",[kw rough in title])+1,20),SUBSTITUTE(IFERROR(MID([kw rough in title],FIND(" ",[kw rough in title])+1,20),[kw rough in title]),",","."))</f>
        <v>#N/A</v>
      </c>
      <c r="L795" s="1">
        <f>IFERROR(FIND("kW",[desc]),0)</f>
        <v>100</v>
      </c>
      <c r="M795">
        <f t="array" ref="M795">MIN(IFERROR(FIND(IstNumbers,E795),""))</f>
        <v>29</v>
      </c>
      <c r="N795" s="1" t="str">
        <f>IF([first '# in desc]&lt;[pos kw in desc],MID([desc],[pos kw in desc]-7,7))</f>
        <v xml:space="preserve"> m "20 </v>
      </c>
      <c r="O795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795" s="1" t="str">
        <f>TRIM(IF([first '# in desc]&lt;[pos kw in desc],MID([desc],[pos kw in desc]-6,6),FALSE))</f>
        <v>m "20</v>
      </c>
      <c r="Q795" s="1" t="b">
        <f>IF(LEN([manuell])=0,IFERROR([kw fine in title]*1,IFERROR(SUMPRODUCT(COUNTIF(IsDigits,MID([kw in desc],ROW($A$1:$A$150),1)))=LEN([kw in desc]),#N/A)),[manuell])</f>
        <v>0</v>
      </c>
      <c r="R795" s="1" t="str">
        <f>IF([pos kw in title]&gt;0,MID(J795,#REF!,4),IF([first '# in title]&gt;0,MID([title],[first '# in title],3),IF([first '# in title]&gt;0,MID([desc],#REF!,3),VLOOKUP([productid],$G$2:$R$1386,8))))</f>
        <v>172</v>
      </c>
      <c r="S795" s="1" t="e">
        <f>IF([kw in desc]=[kw rough in title],[kw in desc]*1,IFERROR(LEFT([kw_dirty],3)*1,IFERROR(LEFT([kw_dirty],2)*1,"n.a.")))</f>
        <v>#N/A</v>
      </c>
      <c r="T795" s="1"/>
      <c r="U795" s="1">
        <f>VLOOKUP(Tabelle1[[#This Row],[productid]],Tabelle2[#All],2,FALSE)</f>
        <v>20</v>
      </c>
    </row>
    <row r="796" spans="1:21">
      <c r="A796" t="s">
        <v>549</v>
      </c>
      <c r="B796">
        <v>3249.89</v>
      </c>
      <c r="C796">
        <v>276812</v>
      </c>
      <c r="D796" t="s">
        <v>1444</v>
      </c>
      <c r="E796" t="s">
        <v>1429</v>
      </c>
      <c r="F796">
        <v>18406</v>
      </c>
      <c r="G796">
        <v>2919604</v>
      </c>
      <c r="H796">
        <f t="shared" si="12"/>
        <v>0</v>
      </c>
      <c r="I796">
        <f t="array" ref="I796">MIN(IFERROR(FIND(IstNumbers,A796),""))</f>
        <v>21</v>
      </c>
      <c r="J796" s="1" t="e">
        <f>IF([first '# in title]&lt;[pos kw in title],MID([title],[pos kw in title]-6,6),#N/A)</f>
        <v>#N/A</v>
      </c>
      <c r="K796" s="1" t="e">
        <f>IFERROR(MID(SUBSTITUTE([kw rough in title],",","."),FIND("(",[kw rough in title])+1,20),SUBSTITUTE(IFERROR(MID([kw rough in title],FIND(" ",[kw rough in title])+1,20),[kw rough in title]),",","."))</f>
        <v>#N/A</v>
      </c>
      <c r="L796" s="1">
        <f>IFERROR(FIND("kW",[desc]),0)</f>
        <v>0</v>
      </c>
      <c r="M796">
        <f t="array" ref="M796">MIN(IFERROR(FIND(IstNumbers,E796),""))</f>
        <v>35</v>
      </c>
      <c r="N796" s="1" t="b">
        <f>IF([first '# in desc]&lt;[pos kw in desc],MID([desc],[pos kw in desc]-7,7))</f>
        <v>0</v>
      </c>
      <c r="O7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96" s="1" t="str">
        <f>TRIM(IF([first '# in desc]&lt;[pos kw in desc],MID([desc],[pos kw in desc]-6,6),FALSE))</f>
        <v>FALSCH</v>
      </c>
      <c r="Q796" s="1" t="b">
        <f>IF(LEN([manuell])=0,IFERROR([kw fine in title]*1,IFERROR(SUMPRODUCT(COUNTIF(IsDigits,MID([kw in desc],ROW($A$1:$A$150),1)))=LEN([kw in desc]),#N/A)),[manuell])</f>
        <v>0</v>
      </c>
      <c r="R796" s="1" t="str">
        <f>IF([pos kw in title]&gt;0,MID(J796,#REF!,4),IF([first '# in title]&gt;0,MID([title],[first '# in title],3),IF([first '# in title]&gt;0,MID([desc],#REF!,3),VLOOKUP([productid],$G$2:$R$1386,8))))</f>
        <v>-K</v>
      </c>
      <c r="S796" s="1" t="e">
        <f>IF([kw in desc]=[kw rough in title],[kw in desc]*1,IFERROR(LEFT([kw_dirty],3)*1,IFERROR(LEFT([kw_dirty],2)*1,"n.a.")))</f>
        <v>#N/A</v>
      </c>
      <c r="T796" s="1"/>
      <c r="U796" s="1" t="e">
        <f>VLOOKUP(Tabelle1[[#This Row],[productid]],Tabelle2[#All],2,FALSE)</f>
        <v>#N/A</v>
      </c>
    </row>
    <row r="797" spans="1:21" hidden="1">
      <c r="A797" t="s">
        <v>1412</v>
      </c>
      <c r="B797">
        <v>2990.23</v>
      </c>
      <c r="C797">
        <v>26395</v>
      </c>
      <c r="D797" t="s">
        <v>1445</v>
      </c>
      <c r="E797" t="s">
        <v>1446</v>
      </c>
      <c r="F797">
        <v>18406</v>
      </c>
      <c r="G797">
        <v>1217855</v>
      </c>
      <c r="H797">
        <f t="shared" si="12"/>
        <v>0</v>
      </c>
      <c r="I797">
        <f t="array" ref="I797">MIN(IFERROR(FIND(IstNumbers,A797),""))</f>
        <v>33</v>
      </c>
      <c r="J797" s="1" t="e">
        <f>IF([first '# in title]&lt;[pos kw in title],MID([title],[pos kw in title]-6,6),#N/A)</f>
        <v>#N/A</v>
      </c>
      <c r="K797" s="1" t="e">
        <f>IFERROR(MID(SUBSTITUTE([kw rough in title],",","."),FIND("(",[kw rough in title])+1,20),SUBSTITUTE(IFERROR(MID([kw rough in title],FIND(" ",[kw rough in title])+1,20),[kw rough in title]),",","."))</f>
        <v>#N/A</v>
      </c>
      <c r="L797" s="1">
        <f>IFERROR(FIND("kW",[desc]),0)</f>
        <v>93</v>
      </c>
      <c r="M797">
        <f t="array" ref="M797">MIN(IFERROR(FIND(IstNumbers,E797),""))</f>
        <v>39</v>
      </c>
      <c r="N797" s="1" t="str">
        <f>IF([first '# in desc]&lt;[pos kw in desc],MID([desc],[pos kw in desc]-7,7))</f>
        <v xml:space="preserve">l 15,9 </v>
      </c>
      <c r="O797" s="1" t="str">
        <f>IFERROR(SUBSTITUTE(MID([kw rough in desc],FIND("(",[kw rough in desc])+1,20),",","."),IFERROR(SUBSTITUTE(TRIM(SUBSTITUTE(SUBSTITUTE(MID([kw rough in desc],FIND(" ",TRIM([kw rough in desc]))+1,20),"""",""),"/","")),",","."),#N/A))</f>
        <v>15.9</v>
      </c>
      <c r="P797" s="1" t="str">
        <f>TRIM(IF([first '# in desc]&lt;[pos kw in desc],MID([desc],[pos kw in desc]-6,6),FALSE))</f>
        <v>15,9</v>
      </c>
      <c r="Q797" s="1" t="b">
        <f>IF(LEN([manuell])=0,IFERROR([kw fine in title]*1,IFERROR(SUMPRODUCT(COUNTIF(IsDigits,MID([kw in desc],ROW($A$1:$A$150),1)))=LEN([kw in desc]),#N/A)),[manuell])</f>
        <v>0</v>
      </c>
      <c r="R797" s="1" t="str">
        <f>IF([pos kw in title]&gt;0,MID(J797,#REF!,4),IF([first '# in title]&gt;0,MID([title],[first '# in title],3),IF([first '# in title]&gt;0,MID([desc],#REF!,3),VLOOKUP([productid],$G$2:$R$1386,8))))</f>
        <v>28-</v>
      </c>
      <c r="S797" s="1" t="e">
        <f>IF([kw in desc]=[kw rough in title],[kw in desc]*1,IFERROR(LEFT([kw_dirty],3)*1,IFERROR(LEFT([kw_dirty],2)*1,"n.a.")))</f>
        <v>#N/A</v>
      </c>
      <c r="T797" s="1"/>
      <c r="U797" s="1">
        <f>VLOOKUP(Tabelle1[[#This Row],[productid]],Tabelle2[#All],2,FALSE)</f>
        <v>28</v>
      </c>
    </row>
    <row r="798" spans="1:21" hidden="1">
      <c r="A798" t="s">
        <v>1415</v>
      </c>
      <c r="B798">
        <v>4099</v>
      </c>
      <c r="C798">
        <v>223861</v>
      </c>
      <c r="D798" t="s">
        <v>1447</v>
      </c>
      <c r="E798" t="s">
        <v>1448</v>
      </c>
      <c r="F798">
        <v>18406</v>
      </c>
      <c r="G798">
        <v>1223708</v>
      </c>
      <c r="H798">
        <f t="shared" si="12"/>
        <v>26</v>
      </c>
      <c r="I798">
        <f t="array" ref="I798">MIN(IFERROR(FIND(IstNumbers,A798),""))</f>
        <v>20</v>
      </c>
      <c r="J798" s="1" t="str">
        <f>IF([first '# in title]&lt;[pos kw in title],MID([title],[pos kw in title]-6,6),#N/A)</f>
        <v>300 11</v>
      </c>
      <c r="K798" s="1" t="str">
        <f>IFERROR(MID(SUBSTITUTE([kw rough in title],",","."),FIND("(",[kw rough in title])+1,20),SUBSTITUTE(IFERROR(MID([kw rough in title],FIND(" ",[kw rough in title])+1,20),[kw rough in title]),",","."))</f>
        <v>11</v>
      </c>
      <c r="L798" s="1">
        <f>IFERROR(FIND("kW",[desc]),0)</f>
        <v>60</v>
      </c>
      <c r="M798">
        <f t="array" ref="M798">MIN(IFERROR(FIND(IstNumbers,E798),""))</f>
        <v>16</v>
      </c>
      <c r="N798" s="1" t="str">
        <f>IF([first '# in desc]&lt;[pos kw in desc],MID([desc],[pos kw in desc]-7,7))</f>
        <v xml:space="preserve">1,9-11 </v>
      </c>
      <c r="O7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98" s="1" t="str">
        <f>TRIM(IF([first '# in desc]&lt;[pos kw in desc],MID([desc],[pos kw in desc]-6,6),FALSE))</f>
        <v>,9-11</v>
      </c>
      <c r="Q798" s="1">
        <f>IF(LEN([manuell])=0,IFERROR([kw fine in title]*1,IFERROR(SUMPRODUCT(COUNTIF(IsDigits,MID([kw in desc],ROW($A$1:$A$150),1)))=LEN([kw in desc]),#N/A)),[manuell])</f>
        <v>11</v>
      </c>
      <c r="R798" s="1" t="e">
        <f>IF([pos kw in title]&gt;0,MID(J798,#REF!,4),IF([first '# in title]&gt;0,MID([title],[first '# in title],3),IF([first '# in title]&gt;0,MID([desc],#REF!,3),VLOOKUP([productid],$G$2:$R$1386,8))))</f>
        <v>#REF!</v>
      </c>
      <c r="S798" s="1" t="str">
        <f>IF([kw in desc]=[kw rough in title],[kw in desc]*1,IFERROR(LEFT([kw_dirty],3)*1,IFERROR(LEFT([kw_dirty],2)*1,"n.a.")))</f>
        <v>n.a.</v>
      </c>
      <c r="T798" s="1"/>
      <c r="U798" s="1">
        <f>VLOOKUP(Tabelle1[[#This Row],[productid]],Tabelle2[#All],2,FALSE)</f>
        <v>11</v>
      </c>
    </row>
    <row r="799" spans="1:21" hidden="1">
      <c r="A799" t="s">
        <v>1299</v>
      </c>
      <c r="B799">
        <v>4270.01</v>
      </c>
      <c r="C799">
        <v>286255</v>
      </c>
      <c r="D799" t="s">
        <v>1449</v>
      </c>
      <c r="E799" t="s">
        <v>1450</v>
      </c>
      <c r="F799">
        <v>18406</v>
      </c>
      <c r="G799">
        <v>2025393</v>
      </c>
      <c r="H799">
        <f t="shared" si="12"/>
        <v>35</v>
      </c>
      <c r="I799">
        <f t="array" ref="I799">MIN(IFERROR(FIND(IstNumbers,A799),""))</f>
        <v>10</v>
      </c>
      <c r="J799" s="1" t="str">
        <f>IF([first '# in title]&lt;[pos kw in title],MID([title],[pos kw in title]-6,6),#N/A)</f>
        <v xml:space="preserve">l (30 </v>
      </c>
      <c r="K799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799" s="1">
        <f>IFERROR(FIND("kW",[desc]),0)</f>
        <v>0</v>
      </c>
      <c r="M799">
        <f t="array" ref="M799">MIN(IFERROR(FIND(IstNumbers,E799),""))</f>
        <v>11</v>
      </c>
      <c r="N799" s="1" t="b">
        <f>IF([first '# in desc]&lt;[pos kw in desc],MID([desc],[pos kw in desc]-7,7))</f>
        <v>0</v>
      </c>
      <c r="O7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799" s="1" t="str">
        <f>TRIM(IF([first '# in desc]&lt;[pos kw in desc],MID([desc],[pos kw in desc]-6,6),FALSE))</f>
        <v>FALSCH</v>
      </c>
      <c r="Q799" s="1">
        <f>IF(LEN([manuell])=0,IFERROR([kw fine in title]*1,IFERROR(SUMPRODUCT(COUNTIF(IsDigits,MID([kw in desc],ROW($A$1:$A$150),1)))=LEN([kw in desc]),#N/A)),[manuell])</f>
        <v>30</v>
      </c>
      <c r="R799" s="1" t="e">
        <f>IF([pos kw in title]&gt;0,MID(J799,#REF!,4),IF([first '# in title]&gt;0,MID([title],[first '# in title],3),IF([first '# in title]&gt;0,MID([desc],#REF!,3),VLOOKUP([productid],$G$2:$R$1386,8))))</f>
        <v>#REF!</v>
      </c>
      <c r="S799" s="1" t="str">
        <f>IF([kw in desc]=[kw rough in title],[kw in desc]*1,IFERROR(LEFT([kw_dirty],3)*1,IFERROR(LEFT([kw_dirty],2)*1,"n.a.")))</f>
        <v>n.a.</v>
      </c>
      <c r="T799" s="1"/>
      <c r="U799" s="1">
        <f>VLOOKUP(Tabelle1[[#This Row],[productid]],Tabelle2[#All],2,FALSE)</f>
        <v>30</v>
      </c>
    </row>
    <row r="800" spans="1:21" hidden="1">
      <c r="A800" t="s">
        <v>1302</v>
      </c>
      <c r="B800">
        <v>4720</v>
      </c>
      <c r="C800">
        <v>297223</v>
      </c>
      <c r="D800" t="s">
        <v>1451</v>
      </c>
      <c r="E800" t="s">
        <v>1452</v>
      </c>
      <c r="F800">
        <v>18406</v>
      </c>
      <c r="G800">
        <v>3235663</v>
      </c>
      <c r="H800">
        <f t="shared" si="12"/>
        <v>30</v>
      </c>
      <c r="I800">
        <f t="array" ref="I800">MIN(IFERROR(FIND(IstNumbers,A800),""))</f>
        <v>20</v>
      </c>
      <c r="J800" s="1" t="str">
        <f>IF([first '# in title]&lt;[pos kw in title],MID([title],[pos kw in title]-6,6),#N/A)</f>
        <v xml:space="preserve">F (26 </v>
      </c>
      <c r="K80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800" s="1">
        <f>IFERROR(FIND("kW",[desc]),0)</f>
        <v>54</v>
      </c>
      <c r="M800">
        <f t="array" ref="M800">MIN(IFERROR(FIND(IstNumbers,E800),""))</f>
        <v>14</v>
      </c>
      <c r="N800" s="1" t="str">
        <f>IF([first '# in desc]&lt;[pos kw in desc],MID([desc],[pos kw in desc]-7,7))</f>
        <v>0-26, 0</v>
      </c>
      <c r="O8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00" s="1" t="str">
        <f>TRIM(IF([first '# in desc]&lt;[pos kw in desc],MID([desc],[pos kw in desc]-6,6),FALSE))</f>
        <v>-26, 0</v>
      </c>
      <c r="Q800" s="1">
        <f>IF(LEN([manuell])=0,IFERROR([kw fine in title]*1,IFERROR(SUMPRODUCT(COUNTIF(IsDigits,MID([kw in desc],ROW($A$1:$A$150),1)))=LEN([kw in desc]),#N/A)),[manuell])</f>
        <v>26</v>
      </c>
      <c r="R800" s="1" t="e">
        <f>IF([pos kw in title]&gt;0,MID(J800,#REF!,4),IF([first '# in title]&gt;0,MID([title],[first '# in title],3),IF([first '# in title]&gt;0,MID([desc],#REF!,3),VLOOKUP([productid],$G$2:$R$1386,8))))</f>
        <v>#REF!</v>
      </c>
      <c r="S800" s="1" t="str">
        <f>IF([kw in desc]=[kw rough in title],[kw in desc]*1,IFERROR(LEFT([kw_dirty],3)*1,IFERROR(LEFT([kw_dirty],2)*1,"n.a.")))</f>
        <v>n.a.</v>
      </c>
      <c r="T800" s="1"/>
      <c r="U800" s="1">
        <f>VLOOKUP(Tabelle1[[#This Row],[productid]],Tabelle2[#All],2,FALSE)</f>
        <v>26</v>
      </c>
    </row>
    <row r="801" spans="1:21">
      <c r="A801" t="s">
        <v>1269</v>
      </c>
      <c r="B801">
        <v>1733</v>
      </c>
      <c r="C801">
        <v>223861</v>
      </c>
      <c r="D801" t="s">
        <v>1453</v>
      </c>
      <c r="E801" t="s">
        <v>1439</v>
      </c>
      <c r="F801">
        <v>18406</v>
      </c>
      <c r="G801">
        <v>3725835</v>
      </c>
      <c r="H801">
        <f t="shared" si="12"/>
        <v>0</v>
      </c>
      <c r="I801">
        <f t="array" ref="I801">MIN(IFERROR(FIND(IstNumbers,A801),""))</f>
        <v>15</v>
      </c>
      <c r="J801" s="1" t="e">
        <f>IF([first '# in title]&lt;[pos kw in title],MID([title],[pos kw in title]-6,6),#N/A)</f>
        <v>#N/A</v>
      </c>
      <c r="K801" s="1" t="e">
        <f>IFERROR(MID(SUBSTITUTE([kw rough in title],",","."),FIND("(",[kw rough in title])+1,20),SUBSTITUTE(IFERROR(MID([kw rough in title],FIND(" ",[kw rough in title])+1,20),[kw rough in title]),",","."))</f>
        <v>#N/A</v>
      </c>
      <c r="L801" s="1">
        <f>IFERROR(FIND("kW",[desc]),0)</f>
        <v>0</v>
      </c>
      <c r="M801">
        <f t="array" ref="M801">MIN(IFERROR(FIND(IstNumbers,E801),""))</f>
        <v>12</v>
      </c>
      <c r="N801" s="1" t="b">
        <f>IF([first '# in desc]&lt;[pos kw in desc],MID([desc],[pos kw in desc]-7,7))</f>
        <v>0</v>
      </c>
      <c r="O8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01" s="1" t="str">
        <f>TRIM(IF([first '# in desc]&lt;[pos kw in desc],MID([desc],[pos kw in desc]-6,6),FALSE))</f>
        <v>FALSCH</v>
      </c>
      <c r="Q801" s="1" t="b">
        <f>IF(LEN([manuell])=0,IFERROR([kw fine in title]*1,IFERROR(SUMPRODUCT(COUNTIF(IsDigits,MID([kw in desc],ROW($A$1:$A$150),1)))=LEN([kw in desc]),#N/A)),[manuell])</f>
        <v>0</v>
      </c>
      <c r="R801" s="1" t="str">
        <f>IF([pos kw in title]&gt;0,MID(J801,#REF!,4),IF([first '# in title]&gt;0,MID([title],[first '# in title],3),IF([first '# in title]&gt;0,MID([desc],#REF!,3),VLOOKUP([productid],$G$2:$R$1386,8))))</f>
        <v xml:space="preserve">28 </v>
      </c>
      <c r="S801" s="1" t="e">
        <f>IF([kw in desc]=[kw rough in title],[kw in desc]*1,IFERROR(LEFT([kw_dirty],3)*1,IFERROR(LEFT([kw_dirty],2)*1,"n.a.")))</f>
        <v>#N/A</v>
      </c>
      <c r="T801" s="1"/>
      <c r="U801" s="1" t="e">
        <f>VLOOKUP(Tabelle1[[#This Row],[productid]],Tabelle2[#All],2,FALSE)</f>
        <v>#N/A</v>
      </c>
    </row>
    <row r="802" spans="1:21" hidden="1">
      <c r="A802" t="s">
        <v>1307</v>
      </c>
      <c r="B802">
        <v>3130</v>
      </c>
      <c r="C802">
        <v>289859</v>
      </c>
      <c r="D802" t="s">
        <v>1454</v>
      </c>
      <c r="E802" t="s">
        <v>1455</v>
      </c>
      <c r="F802">
        <v>18406</v>
      </c>
      <c r="G802">
        <v>3497887</v>
      </c>
      <c r="H802">
        <f t="shared" si="12"/>
        <v>0</v>
      </c>
      <c r="I802">
        <f t="array" ref="I802">MIN(IFERROR(FIND(IstNumbers,A802),""))</f>
        <v>13</v>
      </c>
      <c r="J802" s="1" t="e">
        <f>IF([first '# in title]&lt;[pos kw in title],MID([title],[pos kw in title]-6,6),#N/A)</f>
        <v>#N/A</v>
      </c>
      <c r="K802" s="1" t="e">
        <f>IFERROR(MID(SUBSTITUTE([kw rough in title],",","."),FIND("(",[kw rough in title])+1,20),SUBSTITUTE(IFERROR(MID([kw rough in title],FIND(" ",[kw rough in title])+1,20),[kw rough in title]),",","."))</f>
        <v>#N/A</v>
      </c>
      <c r="L802" s="1">
        <f>IFERROR(FIND("kW",[desc]),0)</f>
        <v>70</v>
      </c>
      <c r="M802">
        <f t="array" ref="M802">MIN(IFERROR(FIND(IstNumbers,E802),""))</f>
        <v>34</v>
      </c>
      <c r="N802" s="1" t="str">
        <f>IF([first '# in desc]&lt;[pos kw in desc],MID([desc],[pos kw in desc]-7,7))</f>
        <v xml:space="preserve">­me 42 </v>
      </c>
      <c r="O8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02" s="1" t="str">
        <f>TRIM(IF([first '# in desc]&lt;[pos kw in desc],MID([desc],[pos kw in desc]-6,6),FALSE))</f>
        <v>me 42</v>
      </c>
      <c r="Q802" s="1" t="b">
        <f>IF(LEN([manuell])=0,IFERROR([kw fine in title]*1,IFERROR(SUMPRODUCT(COUNTIF(IsDigits,MID([kw in desc],ROW($A$1:$A$150),1)))=LEN([kw in desc]),#N/A)),[manuell])</f>
        <v>0</v>
      </c>
      <c r="R802" s="1" t="str">
        <f>IF([pos kw in title]&gt;0,MID(J802,#REF!,4),IF([first '# in title]&gt;0,MID([title],[first '# in title],3),IF([first '# in title]&gt;0,MID([desc],#REF!,3),VLOOKUP([productid],$G$2:$R$1386,8))))</f>
        <v xml:space="preserve">42 </v>
      </c>
      <c r="S802" s="1" t="e">
        <f>IF([kw in desc]=[kw rough in title],[kw in desc]*1,IFERROR(LEFT([kw_dirty],3)*1,IFERROR(LEFT([kw_dirty],2)*1,"n.a.")))</f>
        <v>#N/A</v>
      </c>
      <c r="T802" s="1"/>
      <c r="U802" s="1">
        <f>VLOOKUP(Tabelle1[[#This Row],[productid]],Tabelle2[#All],2,FALSE)</f>
        <v>42</v>
      </c>
    </row>
    <row r="803" spans="1:21" hidden="1">
      <c r="A803" t="s">
        <v>1180</v>
      </c>
      <c r="B803">
        <v>2440.5</v>
      </c>
      <c r="C803">
        <v>288366</v>
      </c>
      <c r="D803" t="s">
        <v>1456</v>
      </c>
      <c r="E803" t="s">
        <v>1457</v>
      </c>
      <c r="F803">
        <v>18406</v>
      </c>
      <c r="G803">
        <v>2467631</v>
      </c>
      <c r="H803">
        <f t="shared" si="12"/>
        <v>0</v>
      </c>
      <c r="I803">
        <f t="array" ref="I803">MIN(IFERROR(FIND(IstNumbers,A803),""))</f>
        <v>24</v>
      </c>
      <c r="J803" s="1" t="e">
        <f>IF([first '# in title]&lt;[pos kw in title],MID([title],[pos kw in title]-6,6),#N/A)</f>
        <v>#N/A</v>
      </c>
      <c r="K803" s="1" t="e">
        <f>IFERROR(MID(SUBSTITUTE([kw rough in title],",","."),FIND("(",[kw rough in title])+1,20),SUBSTITUTE(IFERROR(MID([kw rough in title],FIND(" ",[kw rough in title])+1,20),[kw rough in title]),",","."))</f>
        <v>#N/A</v>
      </c>
      <c r="L803" s="1">
        <f>IFERROR(FIND("kW",[desc]),0)</f>
        <v>98</v>
      </c>
      <c r="M803">
        <f t="array" ref="M803">MIN(IFERROR(FIND(IstNumbers,E803),""))</f>
        <v>14</v>
      </c>
      <c r="N803" s="1" t="str">
        <f>IF([first '# in desc]&lt;[pos kw in desc],MID([desc],[pos kw in desc]-7,7))</f>
        <v xml:space="preserve">ng "20 </v>
      </c>
      <c r="O803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803" s="1" t="str">
        <f>TRIM(IF([first '# in desc]&lt;[pos kw in desc],MID([desc],[pos kw in desc]-6,6),FALSE))</f>
        <v>g "20</v>
      </c>
      <c r="Q803" s="1" t="b">
        <f>IF(LEN([manuell])=0,IFERROR([kw fine in title]*1,IFERROR(SUMPRODUCT(COUNTIF(IsDigits,MID([kw in desc],ROW($A$1:$A$150),1)))=LEN([kw in desc]),#N/A)),[manuell])</f>
        <v>0</v>
      </c>
      <c r="R803" s="1" t="str">
        <f>IF([pos kw in title]&gt;0,MID(J803,#REF!,4),IF([first '# in title]&gt;0,MID([title],[first '# in title],3),IF([first '# in title]&gt;0,MID([desc],#REF!,3),VLOOKUP([productid],$G$2:$R$1386,8))))</f>
        <v>172</v>
      </c>
      <c r="S803" s="1" t="e">
        <f>IF([kw in desc]=[kw rough in title],[kw in desc]*1,IFERROR(LEFT([kw_dirty],3)*1,IFERROR(LEFT([kw_dirty],2)*1,"n.a.")))</f>
        <v>#N/A</v>
      </c>
      <c r="T803" s="1"/>
      <c r="U803" s="1">
        <f>VLOOKUP(Tabelle1[[#This Row],[productid]],Tabelle2[#All],2,FALSE)</f>
        <v>20</v>
      </c>
    </row>
    <row r="804" spans="1:21" hidden="1">
      <c r="A804" t="s">
        <v>1412</v>
      </c>
      <c r="B804">
        <v>3004</v>
      </c>
      <c r="C804">
        <v>223861</v>
      </c>
      <c r="D804" t="s">
        <v>1458</v>
      </c>
      <c r="E804" t="s">
        <v>1459</v>
      </c>
      <c r="F804">
        <v>18406</v>
      </c>
      <c r="G804">
        <v>1217855</v>
      </c>
      <c r="H804">
        <f t="shared" si="12"/>
        <v>0</v>
      </c>
      <c r="I804">
        <f t="array" ref="I804">MIN(IFERROR(FIND(IstNumbers,A804),""))</f>
        <v>33</v>
      </c>
      <c r="J804" s="1" t="e">
        <f>IF([first '# in title]&lt;[pos kw in title],MID([title],[pos kw in title]-6,6),#N/A)</f>
        <v>#N/A</v>
      </c>
      <c r="K804" s="1" t="e">
        <f>IFERROR(MID(SUBSTITUTE([kw rough in title],",","."),FIND("(",[kw rough in title])+1,20),SUBSTITUTE(IFERROR(MID([kw rough in title],FIND(" ",[kw rough in title])+1,20),[kw rough in title]),",","."))</f>
        <v>#N/A</v>
      </c>
      <c r="L804" s="1">
        <f>IFERROR(FIND("kW",[desc]),0)</f>
        <v>61</v>
      </c>
      <c r="M804">
        <f t="array" ref="M804">MIN(IFERROR(FIND(IstNumbers,E804),""))</f>
        <v>15</v>
      </c>
      <c r="N804" s="1" t="str">
        <f>IF([first '# in desc]&lt;[pos kw in desc],MID([desc],[pos kw in desc]-7,7))</f>
        <v xml:space="preserve">SBE 28 </v>
      </c>
      <c r="O80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804" s="1" t="str">
        <f>TRIM(IF([first '# in desc]&lt;[pos kw in desc],MID([desc],[pos kw in desc]-6,6),FALSE))</f>
        <v>BE 28</v>
      </c>
      <c r="Q804" s="1" t="b">
        <f>IF(LEN([manuell])=0,IFERROR([kw fine in title]*1,IFERROR(SUMPRODUCT(COUNTIF(IsDigits,MID([kw in desc],ROW($A$1:$A$150),1)))=LEN([kw in desc]),#N/A)),[manuell])</f>
        <v>0</v>
      </c>
      <c r="R804" s="1" t="str">
        <f>IF([pos kw in title]&gt;0,MID(J804,#REF!,4),IF([first '# in title]&gt;0,MID([title],[first '# in title],3),IF([first '# in title]&gt;0,MID([desc],#REF!,3),VLOOKUP([productid],$G$2:$R$1386,8))))</f>
        <v>28-</v>
      </c>
      <c r="S804" s="1" t="e">
        <f>IF([kw in desc]=[kw rough in title],[kw in desc]*1,IFERROR(LEFT([kw_dirty],3)*1,IFERROR(LEFT([kw_dirty],2)*1,"n.a.")))</f>
        <v>#N/A</v>
      </c>
      <c r="T804" s="1"/>
      <c r="U804" s="1">
        <f>VLOOKUP(Tabelle1[[#This Row],[productid]],Tabelle2[#All],2,FALSE)</f>
        <v>28</v>
      </c>
    </row>
    <row r="805" spans="1:21" hidden="1">
      <c r="A805" t="s">
        <v>1415</v>
      </c>
      <c r="B805">
        <v>4145</v>
      </c>
      <c r="C805">
        <v>223861</v>
      </c>
      <c r="D805" t="s">
        <v>1460</v>
      </c>
      <c r="E805" t="s">
        <v>1461</v>
      </c>
      <c r="F805">
        <v>18406</v>
      </c>
      <c r="G805">
        <v>1223708</v>
      </c>
      <c r="H805">
        <f t="shared" si="12"/>
        <v>26</v>
      </c>
      <c r="I805">
        <f t="array" ref="I805">MIN(IFERROR(FIND(IstNumbers,A805),""))</f>
        <v>20</v>
      </c>
      <c r="J805" s="1" t="str">
        <f>IF([first '# in title]&lt;[pos kw in title],MID([title],[pos kw in title]-6,6),#N/A)</f>
        <v>300 11</v>
      </c>
      <c r="K805" s="1" t="str">
        <f>IFERROR(MID(SUBSTITUTE([kw rough in title],",","."),FIND("(",[kw rough in title])+1,20),SUBSTITUTE(IFERROR(MID([kw rough in title],FIND(" ",[kw rough in title])+1,20),[kw rough in title]),",","."))</f>
        <v>11</v>
      </c>
      <c r="L805" s="1">
        <f>IFERROR(FIND("kW",[desc]),0)</f>
        <v>60</v>
      </c>
      <c r="M805">
        <f t="array" ref="M805">MIN(IFERROR(FIND(IstNumbers,E805),""))</f>
        <v>16</v>
      </c>
      <c r="N805" s="1" t="str">
        <f>IF([first '# in desc]&lt;[pos kw in desc],MID([desc],[pos kw in desc]-7,7))</f>
        <v xml:space="preserve">1,9-11 </v>
      </c>
      <c r="O8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05" s="1" t="str">
        <f>TRIM(IF([first '# in desc]&lt;[pos kw in desc],MID([desc],[pos kw in desc]-6,6),FALSE))</f>
        <v>,9-11</v>
      </c>
      <c r="Q805" s="1">
        <f>IF(LEN([manuell])=0,IFERROR([kw fine in title]*1,IFERROR(SUMPRODUCT(COUNTIF(IsDigits,MID([kw in desc],ROW($A$1:$A$150),1)))=LEN([kw in desc]),#N/A)),[manuell])</f>
        <v>11</v>
      </c>
      <c r="R805" s="1" t="e">
        <f>IF([pos kw in title]&gt;0,MID(J805,#REF!,4),IF([first '# in title]&gt;0,MID([title],[first '# in title],3),IF([first '# in title]&gt;0,MID([desc],#REF!,3),VLOOKUP([productid],$G$2:$R$1386,8))))</f>
        <v>#REF!</v>
      </c>
      <c r="S805" s="1" t="str">
        <f>IF([kw in desc]=[kw rough in title],[kw in desc]*1,IFERROR(LEFT([kw_dirty],3)*1,IFERROR(LEFT([kw_dirty],2)*1,"n.a.")))</f>
        <v>n.a.</v>
      </c>
      <c r="T805" s="1"/>
      <c r="U805" s="1">
        <f>VLOOKUP(Tabelle1[[#This Row],[productid]],Tabelle2[#All],2,FALSE)</f>
        <v>11</v>
      </c>
    </row>
    <row r="806" spans="1:21">
      <c r="A806" t="s">
        <v>1462</v>
      </c>
      <c r="B806">
        <v>2754.1</v>
      </c>
      <c r="C806">
        <v>276812</v>
      </c>
      <c r="D806" t="s">
        <v>1463</v>
      </c>
      <c r="E806" t="s">
        <v>1464</v>
      </c>
      <c r="F806">
        <v>18406</v>
      </c>
      <c r="G806">
        <v>4597647</v>
      </c>
      <c r="H806">
        <f t="shared" si="12"/>
        <v>0</v>
      </c>
      <c r="I806">
        <f t="array" ref="I806">MIN(IFERROR(FIND(IstNumbers,A806),""))</f>
        <v>24</v>
      </c>
      <c r="J806" s="1" t="e">
        <f>IF([first '# in title]&lt;[pos kw in title],MID([title],[pos kw in title]-6,6),#N/A)</f>
        <v>#N/A</v>
      </c>
      <c r="K806" s="1" t="e">
        <f>IFERROR(MID(SUBSTITUTE([kw rough in title],",","."),FIND("(",[kw rough in title])+1,20),SUBSTITUTE(IFERROR(MID([kw rough in title],FIND(" ",[kw rough in title])+1,20),[kw rough in title]),",","."))</f>
        <v>#N/A</v>
      </c>
      <c r="L806" s="1">
        <f>IFERROR(FIND("kW",[desc]),0)</f>
        <v>0</v>
      </c>
      <c r="M806">
        <f t="array" ref="M806">MIN(IFERROR(FIND(IstNumbers,E806),""))</f>
        <v>19</v>
      </c>
      <c r="N806" s="1" t="b">
        <f>IF([first '# in desc]&lt;[pos kw in desc],MID([desc],[pos kw in desc]-7,7))</f>
        <v>0</v>
      </c>
      <c r="O8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06" s="1" t="str">
        <f>TRIM(IF([first '# in desc]&lt;[pos kw in desc],MID([desc],[pos kw in desc]-6,6),FALSE))</f>
        <v>FALSCH</v>
      </c>
      <c r="Q806" s="1" t="b">
        <f>IF(LEN([manuell])=0,IFERROR([kw fine in title]*1,IFERROR(SUMPRODUCT(COUNTIF(IsDigits,MID([kw in desc],ROW($A$1:$A$150),1)))=LEN([kw in desc]),#N/A)),[manuell])</f>
        <v>0</v>
      </c>
      <c r="R806" s="1" t="str">
        <f>IF([pos kw in title]&gt;0,MID(J806,#REF!,4),IF([first '# in title]&gt;0,MID([title],[first '# in title],3),IF([first '# in title]&gt;0,MID([desc],#REF!,3),VLOOKUP([productid],$G$2:$R$1386,8))))</f>
        <v>172</v>
      </c>
      <c r="S806" s="1" t="e">
        <f>IF([kw in desc]=[kw rough in title],[kw in desc]*1,IFERROR(LEFT([kw_dirty],3)*1,IFERROR(LEFT([kw_dirty],2)*1,"n.a.")))</f>
        <v>#N/A</v>
      </c>
      <c r="T806" s="1"/>
      <c r="U806" s="1" t="e">
        <f>VLOOKUP(Tabelle1[[#This Row],[productid]],Tabelle2[#All],2,FALSE)</f>
        <v>#N/A</v>
      </c>
    </row>
    <row r="807" spans="1:21" hidden="1">
      <c r="A807" t="s">
        <v>1299</v>
      </c>
      <c r="B807">
        <v>4483.51</v>
      </c>
      <c r="C807">
        <v>276703</v>
      </c>
      <c r="D807" t="s">
        <v>1465</v>
      </c>
      <c r="E807" t="s">
        <v>1450</v>
      </c>
      <c r="F807">
        <v>18406</v>
      </c>
      <c r="G807">
        <v>2025393</v>
      </c>
      <c r="H807">
        <f t="shared" si="12"/>
        <v>35</v>
      </c>
      <c r="I807">
        <f t="array" ref="I807">MIN(IFERROR(FIND(IstNumbers,A807),""))</f>
        <v>10</v>
      </c>
      <c r="J807" s="1" t="str">
        <f>IF([first '# in title]&lt;[pos kw in title],MID([title],[pos kw in title]-6,6),#N/A)</f>
        <v xml:space="preserve">l (30 </v>
      </c>
      <c r="K807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807" s="1">
        <f>IFERROR(FIND("kW",[desc]),0)</f>
        <v>0</v>
      </c>
      <c r="M807">
        <f t="array" ref="M807">MIN(IFERROR(FIND(IstNumbers,E807),""))</f>
        <v>11</v>
      </c>
      <c r="N807" s="1" t="b">
        <f>IF([first '# in desc]&lt;[pos kw in desc],MID([desc],[pos kw in desc]-7,7))</f>
        <v>0</v>
      </c>
      <c r="O8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07" s="1" t="str">
        <f>TRIM(IF([first '# in desc]&lt;[pos kw in desc],MID([desc],[pos kw in desc]-6,6),FALSE))</f>
        <v>FALSCH</v>
      </c>
      <c r="Q807" s="1">
        <f>IF(LEN([manuell])=0,IFERROR([kw fine in title]*1,IFERROR(SUMPRODUCT(COUNTIF(IsDigits,MID([kw in desc],ROW($A$1:$A$150),1)))=LEN([kw in desc]),#N/A)),[manuell])</f>
        <v>30</v>
      </c>
      <c r="R807" s="1" t="e">
        <f>IF([pos kw in title]&gt;0,MID(J807,#REF!,4),IF([first '# in title]&gt;0,MID([title],[first '# in title],3),IF([first '# in title]&gt;0,MID([desc],#REF!,3),VLOOKUP([productid],$G$2:$R$1386,8))))</f>
        <v>#REF!</v>
      </c>
      <c r="S807" s="1" t="str">
        <f>IF([kw in desc]=[kw rough in title],[kw in desc]*1,IFERROR(LEFT([kw_dirty],3)*1,IFERROR(LEFT([kw_dirty],2)*1,"n.a.")))</f>
        <v>n.a.</v>
      </c>
      <c r="T807" s="1"/>
      <c r="U807" s="1">
        <f>VLOOKUP(Tabelle1[[#This Row],[productid]],Tabelle2[#All],2,FALSE)</f>
        <v>30</v>
      </c>
    </row>
    <row r="808" spans="1:21" hidden="1">
      <c r="A808" t="s">
        <v>1302</v>
      </c>
      <c r="B808">
        <v>4790</v>
      </c>
      <c r="C808">
        <v>289859</v>
      </c>
      <c r="D808" t="s">
        <v>1466</v>
      </c>
      <c r="E808" t="s">
        <v>1467</v>
      </c>
      <c r="F808">
        <v>18406</v>
      </c>
      <c r="G808">
        <v>3235663</v>
      </c>
      <c r="H808">
        <f t="shared" si="12"/>
        <v>30</v>
      </c>
      <c r="I808">
        <f t="array" ref="I808">MIN(IFERROR(FIND(IstNumbers,A808),""))</f>
        <v>20</v>
      </c>
      <c r="J808" s="1" t="str">
        <f>IF([first '# in title]&lt;[pos kw in title],MID([title],[pos kw in title]-6,6),#N/A)</f>
        <v xml:space="preserve">F (26 </v>
      </c>
      <c r="K80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808" s="1">
        <f>IFERROR(FIND("kW",[desc]),0)</f>
        <v>53</v>
      </c>
      <c r="M808">
        <f t="array" ref="M808">MIN(IFERROR(FIND(IstNumbers,E808),""))</f>
        <v>24</v>
      </c>
      <c r="N808" s="1" t="str">
        <f>IF([first '# in desc]&lt;[pos kw in desc],MID([desc],[pos kw in desc]-7,7))</f>
        <v xml:space="preserve">me, 26 </v>
      </c>
      <c r="O808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808" s="1" t="str">
        <f>TRIM(IF([first '# in desc]&lt;[pos kw in desc],MID([desc],[pos kw in desc]-6,6),FALSE))</f>
        <v>e, 26</v>
      </c>
      <c r="Q808" s="1">
        <f>IF(LEN([manuell])=0,IFERROR([kw fine in title]*1,IFERROR(SUMPRODUCT(COUNTIF(IsDigits,MID([kw in desc],ROW($A$1:$A$150),1)))=LEN([kw in desc]),#N/A)),[manuell])</f>
        <v>26</v>
      </c>
      <c r="R808" s="1" t="e">
        <f>IF([pos kw in title]&gt;0,MID(J808,#REF!,4),IF([first '# in title]&gt;0,MID([title],[first '# in title],3),IF([first '# in title]&gt;0,MID([desc],#REF!,3),VLOOKUP([productid],$G$2:$R$1386,8))))</f>
        <v>#REF!</v>
      </c>
      <c r="S808" s="1" t="str">
        <f>IF([kw in desc]=[kw rough in title],[kw in desc]*1,IFERROR(LEFT([kw_dirty],3)*1,IFERROR(LEFT([kw_dirty],2)*1,"n.a.")))</f>
        <v>n.a.</v>
      </c>
      <c r="T808" s="1"/>
      <c r="U808" s="1">
        <f>VLOOKUP(Tabelle1[[#This Row],[productid]],Tabelle2[#All],2,FALSE)</f>
        <v>26</v>
      </c>
    </row>
    <row r="809" spans="1:21">
      <c r="A809" t="s">
        <v>1269</v>
      </c>
      <c r="B809">
        <v>1740</v>
      </c>
      <c r="C809">
        <v>223861</v>
      </c>
      <c r="D809" t="s">
        <v>1468</v>
      </c>
      <c r="E809" t="s">
        <v>1469</v>
      </c>
      <c r="F809">
        <v>18406</v>
      </c>
      <c r="G809">
        <v>3725835</v>
      </c>
      <c r="H809">
        <f t="shared" si="12"/>
        <v>0</v>
      </c>
      <c r="I809">
        <f t="array" ref="I809">MIN(IFERROR(FIND(IstNumbers,A809),""))</f>
        <v>15</v>
      </c>
      <c r="J809" s="1" t="e">
        <f>IF([first '# in title]&lt;[pos kw in title],MID([title],[pos kw in title]-6,6),#N/A)</f>
        <v>#N/A</v>
      </c>
      <c r="K809" s="1" t="e">
        <f>IFERROR(MID(SUBSTITUTE([kw rough in title],",","."),FIND("(",[kw rough in title])+1,20),SUBSTITUTE(IFERROR(MID([kw rough in title],FIND(" ",[kw rough in title])+1,20),[kw rough in title]),",","."))</f>
        <v>#N/A</v>
      </c>
      <c r="L809" s="1">
        <f>IFERROR(FIND("kW",[desc]),0)</f>
        <v>0</v>
      </c>
      <c r="M809">
        <f t="array" ref="M809">MIN(IFERROR(FIND(IstNumbers,E809),""))</f>
        <v>12</v>
      </c>
      <c r="N809" s="1" t="b">
        <f>IF([first '# in desc]&lt;[pos kw in desc],MID([desc],[pos kw in desc]-7,7))</f>
        <v>0</v>
      </c>
      <c r="O8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09" s="1" t="str">
        <f>TRIM(IF([first '# in desc]&lt;[pos kw in desc],MID([desc],[pos kw in desc]-6,6),FALSE))</f>
        <v>FALSCH</v>
      </c>
      <c r="Q809" s="1" t="b">
        <f>IF(LEN([manuell])=0,IFERROR([kw fine in title]*1,IFERROR(SUMPRODUCT(COUNTIF(IsDigits,MID([kw in desc],ROW($A$1:$A$150),1)))=LEN([kw in desc]),#N/A)),[manuell])</f>
        <v>0</v>
      </c>
      <c r="R809" s="1" t="str">
        <f>IF([pos kw in title]&gt;0,MID(J809,#REF!,4),IF([first '# in title]&gt;0,MID([title],[first '# in title],3),IF([first '# in title]&gt;0,MID([desc],#REF!,3),VLOOKUP([productid],$G$2:$R$1386,8))))</f>
        <v xml:space="preserve">28 </v>
      </c>
      <c r="S809" s="1" t="e">
        <f>IF([kw in desc]=[kw rough in title],[kw in desc]*1,IFERROR(LEFT([kw_dirty],3)*1,IFERROR(LEFT([kw_dirty],2)*1,"n.a.")))</f>
        <v>#N/A</v>
      </c>
      <c r="T809" s="1"/>
      <c r="U809" s="1" t="e">
        <f>VLOOKUP(Tabelle1[[#This Row],[productid]],Tabelle2[#All],2,FALSE)</f>
        <v>#N/A</v>
      </c>
    </row>
    <row r="810" spans="1:21" hidden="1">
      <c r="A810" t="s">
        <v>1307</v>
      </c>
      <c r="B810">
        <v>3130</v>
      </c>
      <c r="C810">
        <v>289859</v>
      </c>
      <c r="D810" t="s">
        <v>1470</v>
      </c>
      <c r="E810" t="s">
        <v>1471</v>
      </c>
      <c r="F810">
        <v>18406</v>
      </c>
      <c r="G810">
        <v>3497887</v>
      </c>
      <c r="H810">
        <f t="shared" si="12"/>
        <v>0</v>
      </c>
      <c r="I810">
        <f t="array" ref="I810">MIN(IFERROR(FIND(IstNumbers,A810),""))</f>
        <v>13</v>
      </c>
      <c r="J810" s="1" t="e">
        <f>IF([first '# in title]&lt;[pos kw in title],MID([title],[pos kw in title]-6,6),#N/A)</f>
        <v>#N/A</v>
      </c>
      <c r="K810" s="1" t="e">
        <f>IFERROR(MID(SUBSTITUTE([kw rough in title],",","."),FIND("(",[kw rough in title])+1,20),SUBSTITUTE(IFERROR(MID([kw rough in title],FIND(" ",[kw rough in title])+1,20),[kw rough in title]),",","."))</f>
        <v>#N/A</v>
      </c>
      <c r="L810" s="1">
        <f>IFERROR(FIND("kW",[desc]),0)</f>
        <v>70</v>
      </c>
      <c r="M810">
        <f t="array" ref="M810">MIN(IFERROR(FIND(IstNumbers,E810),""))</f>
        <v>34</v>
      </c>
      <c r="N810" s="1" t="str">
        <f>IF([first '# in desc]&lt;[pos kw in desc],MID([desc],[pos kw in desc]-7,7))</f>
        <v xml:space="preserve">­me 42 </v>
      </c>
      <c r="O8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10" s="1" t="str">
        <f>TRIM(IF([first '# in desc]&lt;[pos kw in desc],MID([desc],[pos kw in desc]-6,6),FALSE))</f>
        <v>me 42</v>
      </c>
      <c r="Q810" s="1" t="b">
        <f>IF(LEN([manuell])=0,IFERROR([kw fine in title]*1,IFERROR(SUMPRODUCT(COUNTIF(IsDigits,MID([kw in desc],ROW($A$1:$A$150),1)))=LEN([kw in desc]),#N/A)),[manuell])</f>
        <v>0</v>
      </c>
      <c r="R810" s="1" t="str">
        <f>IF([pos kw in title]&gt;0,MID(J810,#REF!,4),IF([first '# in title]&gt;0,MID([title],[first '# in title],3),IF([first '# in title]&gt;0,MID([desc],#REF!,3),VLOOKUP([productid],$G$2:$R$1386,8))))</f>
        <v xml:space="preserve">42 </v>
      </c>
      <c r="S810" s="1" t="e">
        <f>IF([kw in desc]=[kw rough in title],[kw in desc]*1,IFERROR(LEFT([kw_dirty],3)*1,IFERROR(LEFT([kw_dirty],2)*1,"n.a.")))</f>
        <v>#N/A</v>
      </c>
      <c r="T810" s="1"/>
      <c r="U810" s="1">
        <f>VLOOKUP(Tabelle1[[#This Row],[productid]],Tabelle2[#All],2,FALSE)</f>
        <v>42</v>
      </c>
    </row>
    <row r="811" spans="1:21">
      <c r="A811" t="s">
        <v>1462</v>
      </c>
      <c r="B811">
        <v>2754.1</v>
      </c>
      <c r="C811">
        <v>276812</v>
      </c>
      <c r="D811" t="s">
        <v>1472</v>
      </c>
      <c r="E811" t="s">
        <v>1473</v>
      </c>
      <c r="F811">
        <v>18406</v>
      </c>
      <c r="G811">
        <v>4597647</v>
      </c>
      <c r="H811">
        <f t="shared" si="12"/>
        <v>0</v>
      </c>
      <c r="I811">
        <f t="array" ref="I811">MIN(IFERROR(FIND(IstNumbers,A811),""))</f>
        <v>24</v>
      </c>
      <c r="J811" s="1" t="e">
        <f>IF([first '# in title]&lt;[pos kw in title],MID([title],[pos kw in title]-6,6),#N/A)</f>
        <v>#N/A</v>
      </c>
      <c r="K811" s="1" t="e">
        <f>IFERROR(MID(SUBSTITUTE([kw rough in title],",","."),FIND("(",[kw rough in title])+1,20),SUBSTITUTE(IFERROR(MID([kw rough in title],FIND(" ",[kw rough in title])+1,20),[kw rough in title]),",","."))</f>
        <v>#N/A</v>
      </c>
      <c r="L811" s="1">
        <f>IFERROR(FIND("kW",[desc]),0)</f>
        <v>0</v>
      </c>
      <c r="M811">
        <f t="array" ref="M811">MIN(IFERROR(FIND(IstNumbers,E811),""))</f>
        <v>19</v>
      </c>
      <c r="N811" s="1" t="b">
        <f>IF([first '# in desc]&lt;[pos kw in desc],MID([desc],[pos kw in desc]-7,7))</f>
        <v>0</v>
      </c>
      <c r="O8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11" s="1" t="str">
        <f>TRIM(IF([first '# in desc]&lt;[pos kw in desc],MID([desc],[pos kw in desc]-6,6),FALSE))</f>
        <v>FALSCH</v>
      </c>
      <c r="Q811" s="1" t="b">
        <f>IF(LEN([manuell])=0,IFERROR([kw fine in title]*1,IFERROR(SUMPRODUCT(COUNTIF(IsDigits,MID([kw in desc],ROW($A$1:$A$150),1)))=LEN([kw in desc]),#N/A)),[manuell])</f>
        <v>0</v>
      </c>
      <c r="R811" s="1" t="str">
        <f>IF([pos kw in title]&gt;0,MID(J811,#REF!,4),IF([first '# in title]&gt;0,MID([title],[first '# in title],3),IF([first '# in title]&gt;0,MID([desc],#REF!,3),VLOOKUP([productid],$G$2:$R$1386,8))))</f>
        <v>172</v>
      </c>
      <c r="S811" s="1" t="e">
        <f>IF([kw in desc]=[kw rough in title],[kw in desc]*1,IFERROR(LEFT([kw_dirty],3)*1,IFERROR(LEFT([kw_dirty],2)*1,"n.a.")))</f>
        <v>#N/A</v>
      </c>
      <c r="T811" s="1"/>
      <c r="U811" s="1" t="e">
        <f>VLOOKUP(Tabelle1[[#This Row],[productid]],Tabelle2[#All],2,FALSE)</f>
        <v>#N/A</v>
      </c>
    </row>
    <row r="812" spans="1:21" hidden="1">
      <c r="A812" t="s">
        <v>1299</v>
      </c>
      <c r="B812">
        <v>5211</v>
      </c>
      <c r="C812">
        <v>286255</v>
      </c>
      <c r="D812" t="s">
        <v>1474</v>
      </c>
      <c r="E812" t="s">
        <v>1475</v>
      </c>
      <c r="F812">
        <v>18406</v>
      </c>
      <c r="G812">
        <v>2025393</v>
      </c>
      <c r="H812">
        <f t="shared" si="12"/>
        <v>35</v>
      </c>
      <c r="I812">
        <f t="array" ref="I812">MIN(IFERROR(FIND(IstNumbers,A812),""))</f>
        <v>10</v>
      </c>
      <c r="J812" s="1" t="str">
        <f>IF([first '# in title]&lt;[pos kw in title],MID([title],[pos kw in title]-6,6),#N/A)</f>
        <v xml:space="preserve">l (30 </v>
      </c>
      <c r="K812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812" s="1">
        <f>IFERROR(FIND("kW",[desc]),0)</f>
        <v>37</v>
      </c>
      <c r="M812">
        <f t="array" ref="M812">MIN(IFERROR(FIND(IstNumbers,E812),""))</f>
        <v>28</v>
      </c>
      <c r="N812" s="1" t="str">
        <f>IF([first '# in desc]&lt;[pos kw in desc],MID([desc],[pos kw in desc]-7,7))</f>
        <v xml:space="preserve"> SP 25 </v>
      </c>
      <c r="O812" s="1" t="str">
        <f>IFERROR(SUBSTITUTE(MID([kw rough in desc],FIND("(",[kw rough in desc])+1,20),",","."),IFERROR(SUBSTITUTE(TRIM(SUBSTITUTE(SUBSTITUTE(MID([kw rough in desc],FIND(" ",TRIM([kw rough in desc]))+1,20),"""",""),"/","")),",","."),#N/A))</f>
        <v>25</v>
      </c>
      <c r="P812" s="1" t="str">
        <f>TRIM(IF([first '# in desc]&lt;[pos kw in desc],MID([desc],[pos kw in desc]-6,6),FALSE))</f>
        <v>SP 25</v>
      </c>
      <c r="Q812" s="1">
        <f>IF(LEN([manuell])=0,IFERROR([kw fine in title]*1,IFERROR(SUMPRODUCT(COUNTIF(IsDigits,MID([kw in desc],ROW($A$1:$A$150),1)))=LEN([kw in desc]),#N/A)),[manuell])</f>
        <v>30</v>
      </c>
      <c r="R812" s="1" t="e">
        <f>IF([pos kw in title]&gt;0,MID(J812,#REF!,4),IF([first '# in title]&gt;0,MID([title],[first '# in title],3),IF([first '# in title]&gt;0,MID([desc],#REF!,3),VLOOKUP([productid],$G$2:$R$1386,8))))</f>
        <v>#REF!</v>
      </c>
      <c r="S812" s="1" t="str">
        <f>IF([kw in desc]=[kw rough in title],[kw in desc]*1,IFERROR(LEFT([kw_dirty],3)*1,IFERROR(LEFT([kw_dirty],2)*1,"n.a.")))</f>
        <v>n.a.</v>
      </c>
      <c r="T812" s="1"/>
      <c r="U812" s="1">
        <f>VLOOKUP(Tabelle1[[#This Row],[productid]],Tabelle2[#All],2,FALSE)</f>
        <v>30</v>
      </c>
    </row>
    <row r="813" spans="1:21">
      <c r="A813" t="s">
        <v>1269</v>
      </c>
      <c r="B813">
        <v>1742</v>
      </c>
      <c r="C813">
        <v>223861</v>
      </c>
      <c r="D813" t="s">
        <v>1476</v>
      </c>
      <c r="E813" t="s">
        <v>1372</v>
      </c>
      <c r="F813">
        <v>18406</v>
      </c>
      <c r="G813">
        <v>3725835</v>
      </c>
      <c r="H813">
        <f t="shared" si="12"/>
        <v>0</v>
      </c>
      <c r="I813">
        <f t="array" ref="I813">MIN(IFERROR(FIND(IstNumbers,A813),""))</f>
        <v>15</v>
      </c>
      <c r="J813" s="1" t="e">
        <f>IF([first '# in title]&lt;[pos kw in title],MID([title],[pos kw in title]-6,6),#N/A)</f>
        <v>#N/A</v>
      </c>
      <c r="K813" s="1" t="e">
        <f>IFERROR(MID(SUBSTITUTE([kw rough in title],",","."),FIND("(",[kw rough in title])+1,20),SUBSTITUTE(IFERROR(MID([kw rough in title],FIND(" ",[kw rough in title])+1,20),[kw rough in title]),",","."))</f>
        <v>#N/A</v>
      </c>
      <c r="L813" s="1">
        <f>IFERROR(FIND("kW",[desc]),0)</f>
        <v>0</v>
      </c>
      <c r="M813">
        <f t="array" ref="M813">MIN(IFERROR(FIND(IstNumbers,E813),""))</f>
        <v>12</v>
      </c>
      <c r="N813" s="1" t="b">
        <f>IF([first '# in desc]&lt;[pos kw in desc],MID([desc],[pos kw in desc]-7,7))</f>
        <v>0</v>
      </c>
      <c r="O8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13" s="1" t="str">
        <f>TRIM(IF([first '# in desc]&lt;[pos kw in desc],MID([desc],[pos kw in desc]-6,6),FALSE))</f>
        <v>FALSCH</v>
      </c>
      <c r="Q813" s="1" t="b">
        <f>IF(LEN([manuell])=0,IFERROR([kw fine in title]*1,IFERROR(SUMPRODUCT(COUNTIF(IsDigits,MID([kw in desc],ROW($A$1:$A$150),1)))=LEN([kw in desc]),#N/A)),[manuell])</f>
        <v>0</v>
      </c>
      <c r="R813" s="1" t="str">
        <f>IF([pos kw in title]&gt;0,MID(J813,#REF!,4),IF([first '# in title]&gt;0,MID([title],[first '# in title],3),IF([first '# in title]&gt;0,MID([desc],#REF!,3),VLOOKUP([productid],$G$2:$R$1386,8))))</f>
        <v xml:space="preserve">28 </v>
      </c>
      <c r="S813" s="1" t="e">
        <f>IF([kw in desc]=[kw rough in title],[kw in desc]*1,IFERROR(LEFT([kw_dirty],3)*1,IFERROR(LEFT([kw_dirty],2)*1,"n.a.")))</f>
        <v>#N/A</v>
      </c>
      <c r="T813" s="1"/>
      <c r="U813" s="1" t="e">
        <f>VLOOKUP(Tabelle1[[#This Row],[productid]],Tabelle2[#All],2,FALSE)</f>
        <v>#N/A</v>
      </c>
    </row>
    <row r="814" spans="1:21" hidden="1">
      <c r="A814" t="s">
        <v>1307</v>
      </c>
      <c r="B814">
        <v>3135</v>
      </c>
      <c r="C814">
        <v>289859</v>
      </c>
      <c r="D814" t="s">
        <v>1477</v>
      </c>
      <c r="E814" t="s">
        <v>1478</v>
      </c>
      <c r="F814">
        <v>18406</v>
      </c>
      <c r="G814">
        <v>3497887</v>
      </c>
      <c r="H814">
        <f t="shared" si="12"/>
        <v>0</v>
      </c>
      <c r="I814">
        <f t="array" ref="I814">MIN(IFERROR(FIND(IstNumbers,A814),""))</f>
        <v>13</v>
      </c>
      <c r="J814" s="1" t="e">
        <f>IF([first '# in title]&lt;[pos kw in title],MID([title],[pos kw in title]-6,6),#N/A)</f>
        <v>#N/A</v>
      </c>
      <c r="K814" s="1" t="e">
        <f>IFERROR(MID(SUBSTITUTE([kw rough in title],",","."),FIND("(",[kw rough in title])+1,20),SUBSTITUTE(IFERROR(MID([kw rough in title],FIND(" ",[kw rough in title])+1,20),[kw rough in title]),",","."))</f>
        <v>#N/A</v>
      </c>
      <c r="L814" s="1">
        <f>IFERROR(FIND("kW",[desc]),0)</f>
        <v>70</v>
      </c>
      <c r="M814">
        <f t="array" ref="M814">MIN(IFERROR(FIND(IstNumbers,E814),""))</f>
        <v>34</v>
      </c>
      <c r="N814" s="1" t="str">
        <f>IF([first '# in desc]&lt;[pos kw in desc],MID([desc],[pos kw in desc]-7,7))</f>
        <v xml:space="preserve">­me 42 </v>
      </c>
      <c r="O8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14" s="1" t="str">
        <f>TRIM(IF([first '# in desc]&lt;[pos kw in desc],MID([desc],[pos kw in desc]-6,6),FALSE))</f>
        <v>me 42</v>
      </c>
      <c r="Q814" s="1" t="b">
        <f>IF(LEN([manuell])=0,IFERROR([kw fine in title]*1,IFERROR(SUMPRODUCT(COUNTIF(IsDigits,MID([kw in desc],ROW($A$1:$A$150),1)))=LEN([kw in desc]),#N/A)),[manuell])</f>
        <v>0</v>
      </c>
      <c r="R814" s="1" t="str">
        <f>IF([pos kw in title]&gt;0,MID(J814,#REF!,4),IF([first '# in title]&gt;0,MID([title],[first '# in title],3),IF([first '# in title]&gt;0,MID([desc],#REF!,3),VLOOKUP([productid],$G$2:$R$1386,8))))</f>
        <v xml:space="preserve">42 </v>
      </c>
      <c r="S814" s="1" t="e">
        <f>IF([kw in desc]=[kw rough in title],[kw in desc]*1,IFERROR(LEFT([kw_dirty],3)*1,IFERROR(LEFT([kw_dirty],2)*1,"n.a.")))</f>
        <v>#N/A</v>
      </c>
      <c r="T814" s="1"/>
      <c r="U814" s="1">
        <f>VLOOKUP(Tabelle1[[#This Row],[productid]],Tabelle2[#All],2,FALSE)</f>
        <v>42</v>
      </c>
    </row>
    <row r="815" spans="1:21">
      <c r="A815" t="s">
        <v>1479</v>
      </c>
      <c r="B815">
        <v>2880</v>
      </c>
      <c r="C815">
        <v>9701</v>
      </c>
      <c r="D815" t="s">
        <v>1480</v>
      </c>
      <c r="E815" t="s">
        <v>9</v>
      </c>
      <c r="F815">
        <v>18406</v>
      </c>
      <c r="G815">
        <v>4206378</v>
      </c>
      <c r="H815">
        <f t="shared" si="12"/>
        <v>0</v>
      </c>
      <c r="I815">
        <f t="array" ref="I815">MIN(IFERROR(FIND(IstNumbers,A815),""))</f>
        <v>17</v>
      </c>
      <c r="J815" s="1" t="e">
        <f>IF([first '# in title]&lt;[pos kw in title],MID([title],[pos kw in title]-6,6),#N/A)</f>
        <v>#N/A</v>
      </c>
      <c r="K815" s="1" t="e">
        <f>IFERROR(MID(SUBSTITUTE([kw rough in title],",","."),FIND("(",[kw rough in title])+1,20),SUBSTITUTE(IFERROR(MID([kw rough in title],FIND(" ",[kw rough in title])+1,20),[kw rough in title]),",","."))</f>
        <v>#N/A</v>
      </c>
      <c r="L815" s="1">
        <f>IFERROR(FIND("kW",[desc]),0)</f>
        <v>0</v>
      </c>
      <c r="M815">
        <f t="array" ref="M815">MIN(IFERROR(FIND(IstNumbers,E815),""))</f>
        <v>0</v>
      </c>
      <c r="N815" s="1" t="b">
        <f>IF([first '# in desc]&lt;[pos kw in desc],MID([desc],[pos kw in desc]-7,7))</f>
        <v>0</v>
      </c>
      <c r="O8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15" s="1" t="str">
        <f>TRIM(IF([first '# in desc]&lt;[pos kw in desc],MID([desc],[pos kw in desc]-6,6),FALSE))</f>
        <v>FALSCH</v>
      </c>
      <c r="Q815" s="1" t="b">
        <f>IF(LEN([manuell])=0,IFERROR([kw fine in title]*1,IFERROR(SUMPRODUCT(COUNTIF(IsDigits,MID([kw in desc],ROW($A$1:$A$150),1)))=LEN([kw in desc]),#N/A)),[manuell])</f>
        <v>0</v>
      </c>
      <c r="R815" s="1" t="str">
        <f>IF([pos kw in title]&gt;0,MID(J815,#REF!,4),IF([first '# in title]&gt;0,MID([title],[first '# in title],3),IF([first '# in title]&gt;0,MID([desc],#REF!,3),VLOOKUP([productid],$G$2:$R$1386,8))))</f>
        <v>-Pa</v>
      </c>
      <c r="S815" s="1" t="e">
        <f>IF([kw in desc]=[kw rough in title],[kw in desc]*1,IFERROR(LEFT([kw_dirty],3)*1,IFERROR(LEFT([kw_dirty],2)*1,"n.a.")))</f>
        <v>#N/A</v>
      </c>
      <c r="T815" s="1"/>
      <c r="U815" s="1" t="e">
        <f>VLOOKUP(Tabelle1[[#This Row],[productid]],Tabelle2[#All],2,FALSE)</f>
        <v>#N/A</v>
      </c>
    </row>
    <row r="816" spans="1:21">
      <c r="A816" t="s">
        <v>1481</v>
      </c>
      <c r="B816">
        <v>2957.25</v>
      </c>
      <c r="C816">
        <v>12041</v>
      </c>
      <c r="D816" t="s">
        <v>1482</v>
      </c>
      <c r="E816" t="s">
        <v>9</v>
      </c>
      <c r="F816">
        <v>18406</v>
      </c>
      <c r="G816">
        <v>4206473</v>
      </c>
      <c r="H816">
        <f t="shared" si="12"/>
        <v>0</v>
      </c>
      <c r="I816">
        <f t="array" ref="I816">MIN(IFERROR(FIND(IstNumbers,A816),""))</f>
        <v>17</v>
      </c>
      <c r="J816" s="1" t="e">
        <f>IF([first '# in title]&lt;[pos kw in title],MID([title],[pos kw in title]-6,6),#N/A)</f>
        <v>#N/A</v>
      </c>
      <c r="K816" s="1" t="e">
        <f>IFERROR(MID(SUBSTITUTE([kw rough in title],",","."),FIND("(",[kw rough in title])+1,20),SUBSTITUTE(IFERROR(MID([kw rough in title],FIND(" ",[kw rough in title])+1,20),[kw rough in title]),",","."))</f>
        <v>#N/A</v>
      </c>
      <c r="L816" s="1">
        <f>IFERROR(FIND("kW",[desc]),0)</f>
        <v>0</v>
      </c>
      <c r="M816">
        <f t="array" ref="M816">MIN(IFERROR(FIND(IstNumbers,E816),""))</f>
        <v>0</v>
      </c>
      <c r="N816" s="1" t="b">
        <f>IF([first '# in desc]&lt;[pos kw in desc],MID([desc],[pos kw in desc]-7,7))</f>
        <v>0</v>
      </c>
      <c r="O8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16" s="1" t="str">
        <f>TRIM(IF([first '# in desc]&lt;[pos kw in desc],MID([desc],[pos kw in desc]-6,6),FALSE))</f>
        <v>FALSCH</v>
      </c>
      <c r="Q816" s="1" t="b">
        <f>IF(LEN([manuell])=0,IFERROR([kw fine in title]*1,IFERROR(SUMPRODUCT(COUNTIF(IsDigits,MID([kw in desc],ROW($A$1:$A$150),1)))=LEN([kw in desc]),#N/A)),[manuell])</f>
        <v>0</v>
      </c>
      <c r="R816" s="1" t="str">
        <f>IF([pos kw in title]&gt;0,MID(J816,#REF!,4),IF([first '# in title]&gt;0,MID([title],[first '# in title],3),IF([first '# in title]&gt;0,MID([desc],#REF!,3),VLOOKUP([productid],$G$2:$R$1386,8))))</f>
        <v>-Pa</v>
      </c>
      <c r="S816" s="1" t="e">
        <f>IF([kw in desc]=[kw rough in title],[kw in desc]*1,IFERROR(LEFT([kw_dirty],3)*1,IFERROR(LEFT([kw_dirty],2)*1,"n.a.")))</f>
        <v>#N/A</v>
      </c>
      <c r="T816" s="1"/>
      <c r="U816" s="1" t="e">
        <f>VLOOKUP(Tabelle1[[#This Row],[productid]],Tabelle2[#All],2,FALSE)</f>
        <v>#N/A</v>
      </c>
    </row>
    <row r="817" spans="1:21">
      <c r="A817" t="s">
        <v>1462</v>
      </c>
      <c r="B817">
        <v>2966.81</v>
      </c>
      <c r="C817">
        <v>276812</v>
      </c>
      <c r="D817" t="s">
        <v>1483</v>
      </c>
      <c r="E817" t="s">
        <v>509</v>
      </c>
      <c r="F817">
        <v>18406</v>
      </c>
      <c r="G817">
        <v>4597647</v>
      </c>
      <c r="H817">
        <f t="shared" si="12"/>
        <v>0</v>
      </c>
      <c r="I817">
        <f t="array" ref="I817">MIN(IFERROR(FIND(IstNumbers,A817),""))</f>
        <v>24</v>
      </c>
      <c r="J817" s="1" t="e">
        <f>IF([first '# in title]&lt;[pos kw in title],MID([title],[pos kw in title]-6,6),#N/A)</f>
        <v>#N/A</v>
      </c>
      <c r="K817" s="1" t="e">
        <f>IFERROR(MID(SUBSTITUTE([kw rough in title],",","."),FIND("(",[kw rough in title])+1,20),SUBSTITUTE(IFERROR(MID([kw rough in title],FIND(" ",[kw rough in title])+1,20),[kw rough in title]),",","."))</f>
        <v>#N/A</v>
      </c>
      <c r="L817" s="1">
        <f>IFERROR(FIND("kW",[desc]),0)</f>
        <v>0</v>
      </c>
      <c r="M817">
        <f t="array" ref="M817">MIN(IFERROR(FIND(IstNumbers,E817),""))</f>
        <v>19</v>
      </c>
      <c r="N817" s="1" t="b">
        <f>IF([first '# in desc]&lt;[pos kw in desc],MID([desc],[pos kw in desc]-7,7))</f>
        <v>0</v>
      </c>
      <c r="O8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17" s="1" t="str">
        <f>TRIM(IF([first '# in desc]&lt;[pos kw in desc],MID([desc],[pos kw in desc]-6,6),FALSE))</f>
        <v>FALSCH</v>
      </c>
      <c r="Q817" s="1" t="b">
        <f>IF(LEN([manuell])=0,IFERROR([kw fine in title]*1,IFERROR(SUMPRODUCT(COUNTIF(IsDigits,MID([kw in desc],ROW($A$1:$A$150),1)))=LEN([kw in desc]),#N/A)),[manuell])</f>
        <v>0</v>
      </c>
      <c r="R817" s="1" t="str">
        <f>IF([pos kw in title]&gt;0,MID(J817,#REF!,4),IF([first '# in title]&gt;0,MID([title],[first '# in title],3),IF([first '# in title]&gt;0,MID([desc],#REF!,3),VLOOKUP([productid],$G$2:$R$1386,8))))</f>
        <v>172</v>
      </c>
      <c r="S817" s="1" t="e">
        <f>IF([kw in desc]=[kw rough in title],[kw in desc]*1,IFERROR(LEFT([kw_dirty],3)*1,IFERROR(LEFT([kw_dirty],2)*1,"n.a.")))</f>
        <v>#N/A</v>
      </c>
      <c r="T817" s="1"/>
      <c r="U817" s="1" t="e">
        <f>VLOOKUP(Tabelle1[[#This Row],[productid]],Tabelle2[#All],2,FALSE)</f>
        <v>#N/A</v>
      </c>
    </row>
    <row r="818" spans="1:21" hidden="1">
      <c r="A818" t="s">
        <v>1299</v>
      </c>
      <c r="B818">
        <v>6044.76</v>
      </c>
      <c r="C818">
        <v>12041</v>
      </c>
      <c r="D818" t="s">
        <v>1484</v>
      </c>
      <c r="E818" t="s">
        <v>9</v>
      </c>
      <c r="F818">
        <v>18406</v>
      </c>
      <c r="G818">
        <v>2025393</v>
      </c>
      <c r="H818">
        <f t="shared" si="12"/>
        <v>35</v>
      </c>
      <c r="I818">
        <f t="array" ref="I818">MIN(IFERROR(FIND(IstNumbers,A818),""))</f>
        <v>10</v>
      </c>
      <c r="J818" s="1" t="str">
        <f>IF([first '# in title]&lt;[pos kw in title],MID([title],[pos kw in title]-6,6),#N/A)</f>
        <v xml:space="preserve">l (30 </v>
      </c>
      <c r="K818" s="1" t="str">
        <f>IFERROR(MID(SUBSTITUTE([kw rough in title],",","."),FIND("(",[kw rough in title])+1,20),SUBSTITUTE(IFERROR(MID([kw rough in title],FIND(" ",[kw rough in title])+1,20),[kw rough in title]),",","."))</f>
        <v xml:space="preserve">30 </v>
      </c>
      <c r="L818" s="1">
        <f>IFERROR(FIND("kW",[desc]),0)</f>
        <v>0</v>
      </c>
      <c r="M818">
        <f t="array" ref="M818">MIN(IFERROR(FIND(IstNumbers,E818),""))</f>
        <v>0</v>
      </c>
      <c r="N818" s="1" t="b">
        <f>IF([first '# in desc]&lt;[pos kw in desc],MID([desc],[pos kw in desc]-7,7))</f>
        <v>0</v>
      </c>
      <c r="O8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18" s="1" t="str">
        <f>TRIM(IF([first '# in desc]&lt;[pos kw in desc],MID([desc],[pos kw in desc]-6,6),FALSE))</f>
        <v>FALSCH</v>
      </c>
      <c r="Q818" s="1">
        <f>IF(LEN([manuell])=0,IFERROR([kw fine in title]*1,IFERROR(SUMPRODUCT(COUNTIF(IsDigits,MID([kw in desc],ROW($A$1:$A$150),1)))=LEN([kw in desc]),#N/A)),[manuell])</f>
        <v>30</v>
      </c>
      <c r="R818" s="1" t="e">
        <f>IF([pos kw in title]&gt;0,MID(J818,#REF!,4),IF([first '# in title]&gt;0,MID([title],[first '# in title],3),IF([first '# in title]&gt;0,MID([desc],#REF!,3),VLOOKUP([productid],$G$2:$R$1386,8))))</f>
        <v>#REF!</v>
      </c>
      <c r="S818" s="1" t="str">
        <f>IF([kw in desc]=[kw rough in title],[kw in desc]*1,IFERROR(LEFT([kw_dirty],3)*1,IFERROR(LEFT([kw_dirty],2)*1,"n.a.")))</f>
        <v>n.a.</v>
      </c>
      <c r="T818" s="1"/>
      <c r="U818" s="1">
        <f>VLOOKUP(Tabelle1[[#This Row],[productid]],Tabelle2[#All],2,FALSE)</f>
        <v>30</v>
      </c>
    </row>
    <row r="819" spans="1:21">
      <c r="A819" t="s">
        <v>1269</v>
      </c>
      <c r="B819">
        <v>1747</v>
      </c>
      <c r="C819">
        <v>223861</v>
      </c>
      <c r="D819" t="s">
        <v>1485</v>
      </c>
      <c r="E819" t="s">
        <v>1386</v>
      </c>
      <c r="F819">
        <v>18406</v>
      </c>
      <c r="G819">
        <v>3725835</v>
      </c>
      <c r="H819">
        <f t="shared" si="12"/>
        <v>0</v>
      </c>
      <c r="I819">
        <f t="array" ref="I819">MIN(IFERROR(FIND(IstNumbers,A819),""))</f>
        <v>15</v>
      </c>
      <c r="J819" s="1" t="e">
        <f>IF([first '# in title]&lt;[pos kw in title],MID([title],[pos kw in title]-6,6),#N/A)</f>
        <v>#N/A</v>
      </c>
      <c r="K819" s="1" t="e">
        <f>IFERROR(MID(SUBSTITUTE([kw rough in title],",","."),FIND("(",[kw rough in title])+1,20),SUBSTITUTE(IFERROR(MID([kw rough in title],FIND(" ",[kw rough in title])+1,20),[kw rough in title]),",","."))</f>
        <v>#N/A</v>
      </c>
      <c r="L819" s="1">
        <f>IFERROR(FIND("kW",[desc]),0)</f>
        <v>0</v>
      </c>
      <c r="M819">
        <f t="array" ref="M819">MIN(IFERROR(FIND(IstNumbers,E819),""))</f>
        <v>12</v>
      </c>
      <c r="N819" s="1" t="b">
        <f>IF([first '# in desc]&lt;[pos kw in desc],MID([desc],[pos kw in desc]-7,7))</f>
        <v>0</v>
      </c>
      <c r="O8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19" s="1" t="str">
        <f>TRIM(IF([first '# in desc]&lt;[pos kw in desc],MID([desc],[pos kw in desc]-6,6),FALSE))</f>
        <v>FALSCH</v>
      </c>
      <c r="Q819" s="1" t="b">
        <f>IF(LEN([manuell])=0,IFERROR([kw fine in title]*1,IFERROR(SUMPRODUCT(COUNTIF(IsDigits,MID([kw in desc],ROW($A$1:$A$150),1)))=LEN([kw in desc]),#N/A)),[manuell])</f>
        <v>0</v>
      </c>
      <c r="R819" s="1" t="str">
        <f>IF([pos kw in title]&gt;0,MID(J819,#REF!,4),IF([first '# in title]&gt;0,MID([title],[first '# in title],3),IF([first '# in title]&gt;0,MID([desc],#REF!,3),VLOOKUP([productid],$G$2:$R$1386,8))))</f>
        <v xml:space="preserve">28 </v>
      </c>
      <c r="S819" s="1" t="e">
        <f>IF([kw in desc]=[kw rough in title],[kw in desc]*1,IFERROR(LEFT([kw_dirty],3)*1,IFERROR(LEFT([kw_dirty],2)*1,"n.a.")))</f>
        <v>#N/A</v>
      </c>
      <c r="T819" s="1"/>
      <c r="U819" s="1" t="e">
        <f>VLOOKUP(Tabelle1[[#This Row],[productid]],Tabelle2[#All],2,FALSE)</f>
        <v>#N/A</v>
      </c>
    </row>
    <row r="820" spans="1:21" hidden="1">
      <c r="A820" t="s">
        <v>1307</v>
      </c>
      <c r="B820">
        <v>3135</v>
      </c>
      <c r="C820">
        <v>289859</v>
      </c>
      <c r="D820" t="s">
        <v>1486</v>
      </c>
      <c r="E820" t="s">
        <v>1487</v>
      </c>
      <c r="F820">
        <v>18406</v>
      </c>
      <c r="G820">
        <v>3497887</v>
      </c>
      <c r="H820">
        <f t="shared" si="12"/>
        <v>0</v>
      </c>
      <c r="I820">
        <f t="array" ref="I820">MIN(IFERROR(FIND(IstNumbers,A820),""))</f>
        <v>13</v>
      </c>
      <c r="J820" s="1" t="e">
        <f>IF([first '# in title]&lt;[pos kw in title],MID([title],[pos kw in title]-6,6),#N/A)</f>
        <v>#N/A</v>
      </c>
      <c r="K820" s="1" t="e">
        <f>IFERROR(MID(SUBSTITUTE([kw rough in title],",","."),FIND("(",[kw rough in title])+1,20),SUBSTITUTE(IFERROR(MID([kw rough in title],FIND(" ",[kw rough in title])+1,20),[kw rough in title]),",","."))</f>
        <v>#N/A</v>
      </c>
      <c r="L820" s="1">
        <f>IFERROR(FIND("kW",[desc]),0)</f>
        <v>70</v>
      </c>
      <c r="M820">
        <f t="array" ref="M820">MIN(IFERROR(FIND(IstNumbers,E820),""))</f>
        <v>34</v>
      </c>
      <c r="N820" s="1" t="str">
        <f>IF([first '# in desc]&lt;[pos kw in desc],MID([desc],[pos kw in desc]-7,7))</f>
        <v xml:space="preserve">­me 42 </v>
      </c>
      <c r="O8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20" s="1" t="str">
        <f>TRIM(IF([first '# in desc]&lt;[pos kw in desc],MID([desc],[pos kw in desc]-6,6),FALSE))</f>
        <v>me 42</v>
      </c>
      <c r="Q820" s="1" t="b">
        <f>IF(LEN([manuell])=0,IFERROR([kw fine in title]*1,IFERROR(SUMPRODUCT(COUNTIF(IsDigits,MID([kw in desc],ROW($A$1:$A$150),1)))=LEN([kw in desc]),#N/A)),[manuell])</f>
        <v>0</v>
      </c>
      <c r="R820" s="1" t="str">
        <f>IF([pos kw in title]&gt;0,MID(J820,#REF!,4),IF([first '# in title]&gt;0,MID([title],[first '# in title],3),IF([first '# in title]&gt;0,MID([desc],#REF!,3),VLOOKUP([productid],$G$2:$R$1386,8))))</f>
        <v xml:space="preserve">42 </v>
      </c>
      <c r="S820" s="1" t="e">
        <f>IF([kw in desc]=[kw rough in title],[kw in desc]*1,IFERROR(LEFT([kw_dirty],3)*1,IFERROR(LEFT([kw_dirty],2)*1,"n.a.")))</f>
        <v>#N/A</v>
      </c>
      <c r="T820" s="1"/>
      <c r="U820" s="1">
        <f>VLOOKUP(Tabelle1[[#This Row],[productid]],Tabelle2[#All],2,FALSE)</f>
        <v>42</v>
      </c>
    </row>
    <row r="821" spans="1:21">
      <c r="A821" t="s">
        <v>1479</v>
      </c>
      <c r="B821">
        <v>2980</v>
      </c>
      <c r="C821">
        <v>9701</v>
      </c>
      <c r="D821" t="s">
        <v>1488</v>
      </c>
      <c r="E821" t="s">
        <v>9</v>
      </c>
      <c r="F821">
        <v>18406</v>
      </c>
      <c r="G821">
        <v>4206378</v>
      </c>
      <c r="H821">
        <f t="shared" si="12"/>
        <v>0</v>
      </c>
      <c r="I821">
        <f t="array" ref="I821">MIN(IFERROR(FIND(IstNumbers,A821),""))</f>
        <v>17</v>
      </c>
      <c r="J821" s="1" t="e">
        <f>IF([first '# in title]&lt;[pos kw in title],MID([title],[pos kw in title]-6,6),#N/A)</f>
        <v>#N/A</v>
      </c>
      <c r="K821" s="1" t="e">
        <f>IFERROR(MID(SUBSTITUTE([kw rough in title],",","."),FIND("(",[kw rough in title])+1,20),SUBSTITUTE(IFERROR(MID([kw rough in title],FIND(" ",[kw rough in title])+1,20),[kw rough in title]),",","."))</f>
        <v>#N/A</v>
      </c>
      <c r="L821" s="1">
        <f>IFERROR(FIND("kW",[desc]),0)</f>
        <v>0</v>
      </c>
      <c r="M821">
        <f t="array" ref="M821">MIN(IFERROR(FIND(IstNumbers,E821),""))</f>
        <v>0</v>
      </c>
      <c r="N821" s="1" t="b">
        <f>IF([first '# in desc]&lt;[pos kw in desc],MID([desc],[pos kw in desc]-7,7))</f>
        <v>0</v>
      </c>
      <c r="O8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21" s="1" t="str">
        <f>TRIM(IF([first '# in desc]&lt;[pos kw in desc],MID([desc],[pos kw in desc]-6,6),FALSE))</f>
        <v>FALSCH</v>
      </c>
      <c r="Q821" s="1" t="b">
        <f>IF(LEN([manuell])=0,IFERROR([kw fine in title]*1,IFERROR(SUMPRODUCT(COUNTIF(IsDigits,MID([kw in desc],ROW($A$1:$A$150),1)))=LEN([kw in desc]),#N/A)),[manuell])</f>
        <v>0</v>
      </c>
      <c r="R821" s="1" t="str">
        <f>IF([pos kw in title]&gt;0,MID(J821,#REF!,4),IF([first '# in title]&gt;0,MID([title],[first '# in title],3),IF([first '# in title]&gt;0,MID([desc],#REF!,3),VLOOKUP([productid],$G$2:$R$1386,8))))</f>
        <v>-Pa</v>
      </c>
      <c r="S821" s="1" t="e">
        <f>IF([kw in desc]=[kw rough in title],[kw in desc]*1,IFERROR(LEFT([kw_dirty],3)*1,IFERROR(LEFT([kw_dirty],2)*1,"n.a.")))</f>
        <v>#N/A</v>
      </c>
      <c r="T821" s="1"/>
      <c r="U821" s="1" t="e">
        <f>VLOOKUP(Tabelle1[[#This Row],[productid]],Tabelle2[#All],2,FALSE)</f>
        <v>#N/A</v>
      </c>
    </row>
    <row r="822" spans="1:21" hidden="1">
      <c r="A822" t="s">
        <v>1489</v>
      </c>
      <c r="B822">
        <v>2980</v>
      </c>
      <c r="C822">
        <v>289859</v>
      </c>
      <c r="D822" t="s">
        <v>1490</v>
      </c>
      <c r="E822" t="s">
        <v>1491</v>
      </c>
      <c r="F822">
        <v>18406</v>
      </c>
      <c r="G822">
        <v>1750863</v>
      </c>
      <c r="H822">
        <f t="shared" si="12"/>
        <v>0</v>
      </c>
      <c r="I822">
        <f t="array" ref="I822">MIN(IFERROR(FIND(IstNumbers,A822),""))</f>
        <v>13</v>
      </c>
      <c r="J822" s="1" t="e">
        <f>IF([first '# in title]&lt;[pos kw in title],MID([title],[pos kw in title]-6,6),#N/A)</f>
        <v>#N/A</v>
      </c>
      <c r="K822" s="1" t="e">
        <f>IFERROR(MID(SUBSTITUTE([kw rough in title],",","."),FIND("(",[kw rough in title])+1,20),SUBSTITUTE(IFERROR(MID([kw rough in title],FIND(" ",[kw rough in title])+1,20),[kw rough in title]),",","."))</f>
        <v>#N/A</v>
      </c>
      <c r="L822" s="1">
        <f>IFERROR(FIND("kW",[desc]),0)</f>
        <v>70</v>
      </c>
      <c r="M822">
        <f t="array" ref="M822">MIN(IFERROR(FIND(IstNumbers,E822),""))</f>
        <v>34</v>
      </c>
      <c r="N822" s="1" t="str">
        <f>IF([first '# in desc]&lt;[pos kw in desc],MID([desc],[pos kw in desc]-7,7))</f>
        <v xml:space="preserve">­me 42 </v>
      </c>
      <c r="O8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22" s="1" t="str">
        <f>TRIM(IF([first '# in desc]&lt;[pos kw in desc],MID([desc],[pos kw in desc]-6,6),FALSE))</f>
        <v>me 42</v>
      </c>
      <c r="Q822" s="1" t="b">
        <f>IF(LEN([manuell])=0,IFERROR([kw fine in title]*1,IFERROR(SUMPRODUCT(COUNTIF(IsDigits,MID([kw in desc],ROW($A$1:$A$150),1)))=LEN([kw in desc]),#N/A)),[manuell])</f>
        <v>0</v>
      </c>
      <c r="R822" s="1" t="str">
        <f>IF([pos kw in title]&gt;0,MID(J822,#REF!,4),IF([first '# in title]&gt;0,MID([title],[first '# in title],3),IF([first '# in title]&gt;0,MID([desc],#REF!,3),VLOOKUP([productid],$G$2:$R$1386,8))))</f>
        <v xml:space="preserve">42 </v>
      </c>
      <c r="S822" s="1" t="e">
        <f>IF([kw in desc]=[kw rough in title],[kw in desc]*1,IFERROR(LEFT([kw_dirty],3)*1,IFERROR(LEFT([kw_dirty],2)*1,"n.a.")))</f>
        <v>#N/A</v>
      </c>
      <c r="T822" s="1"/>
      <c r="U822" s="1">
        <f>VLOOKUP(Tabelle1[[#This Row],[productid]],Tabelle2[#All],2,FALSE)</f>
        <v>42</v>
      </c>
    </row>
    <row r="823" spans="1:21" hidden="1">
      <c r="A823" t="s">
        <v>1492</v>
      </c>
      <c r="B823">
        <v>3312.9</v>
      </c>
      <c r="C823">
        <v>273949</v>
      </c>
      <c r="D823" t="s">
        <v>1493</v>
      </c>
      <c r="E823" t="s">
        <v>228</v>
      </c>
      <c r="F823">
        <v>18406</v>
      </c>
      <c r="G823">
        <v>4207237</v>
      </c>
      <c r="H823">
        <f t="shared" si="12"/>
        <v>0</v>
      </c>
      <c r="I823">
        <f t="array" ref="I823">MIN(IFERROR(FIND(IstNumbers,A823),""))</f>
        <v>17</v>
      </c>
      <c r="J823" s="1" t="e">
        <f>IF([first '# in title]&lt;[pos kw in title],MID([title],[pos kw in title]-6,6),#N/A)</f>
        <v>#N/A</v>
      </c>
      <c r="K823" s="1" t="e">
        <f>IFERROR(MID(SUBSTITUTE([kw rough in title],",","."),FIND("(",[kw rough in title])+1,20),SUBSTITUTE(IFERROR(MID([kw rough in title],FIND(" ",[kw rough in title])+1,20),[kw rough in title]),",","."))</f>
        <v>#N/A</v>
      </c>
      <c r="L823" s="1">
        <f>IFERROR(FIND("kW",[desc]),0)</f>
        <v>61</v>
      </c>
      <c r="M823">
        <f t="array" ref="M823">MIN(IFERROR(FIND(IstNumbers,E823),""))</f>
        <v>14</v>
      </c>
      <c r="N823" s="1" t="str">
        <f>IF([first '# in desc]&lt;[pos kw in desc],MID([desc],[pos kw in desc]-7,7))</f>
        <v xml:space="preserve">00, 15 </v>
      </c>
      <c r="O823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823" s="1" t="str">
        <f>TRIM(IF([first '# in desc]&lt;[pos kw in desc],MID([desc],[pos kw in desc]-6,6),FALSE))</f>
        <v>0, 15</v>
      </c>
      <c r="Q823" s="1" t="b">
        <f>IF(LEN([manuell])=0,IFERROR([kw fine in title]*1,IFERROR(SUMPRODUCT(COUNTIF(IsDigits,MID([kw in desc],ROW($A$1:$A$150),1)))=LEN([kw in desc]),#N/A)),[manuell])</f>
        <v>0</v>
      </c>
      <c r="R823" s="1" t="str">
        <f>IF([pos kw in title]&gt;0,MID(J823,#REF!,4),IF([first '# in title]&gt;0,MID([title],[first '# in title],3),IF([first '# in title]&gt;0,MID([desc],#REF!,3),VLOOKUP([productid],$G$2:$R$1386,8))))</f>
        <v>-Pa</v>
      </c>
      <c r="S823" s="1" t="e">
        <f>IF([kw in desc]=[kw rough in title],[kw in desc]*1,IFERROR(LEFT([kw_dirty],3)*1,IFERROR(LEFT([kw_dirty],2)*1,"n.a.")))</f>
        <v>#N/A</v>
      </c>
      <c r="T823" s="1"/>
      <c r="U823" s="1">
        <f>VLOOKUP(Tabelle1[[#This Row],[productid]],Tabelle2[#All],2,FALSE)</f>
        <v>15</v>
      </c>
    </row>
    <row r="824" spans="1:21">
      <c r="A824" t="s">
        <v>1481</v>
      </c>
      <c r="B824">
        <v>2957.25</v>
      </c>
      <c r="C824">
        <v>12041</v>
      </c>
      <c r="D824" t="s">
        <v>1494</v>
      </c>
      <c r="E824" t="s">
        <v>9</v>
      </c>
      <c r="F824">
        <v>18406</v>
      </c>
      <c r="G824">
        <v>4206473</v>
      </c>
      <c r="H824">
        <f t="shared" si="12"/>
        <v>0</v>
      </c>
      <c r="I824">
        <f t="array" ref="I824">MIN(IFERROR(FIND(IstNumbers,A824),""))</f>
        <v>17</v>
      </c>
      <c r="J824" s="1" t="e">
        <f>IF([first '# in title]&lt;[pos kw in title],MID([title],[pos kw in title]-6,6),#N/A)</f>
        <v>#N/A</v>
      </c>
      <c r="K824" s="1" t="e">
        <f>IFERROR(MID(SUBSTITUTE([kw rough in title],",","."),FIND("(",[kw rough in title])+1,20),SUBSTITUTE(IFERROR(MID([kw rough in title],FIND(" ",[kw rough in title])+1,20),[kw rough in title]),",","."))</f>
        <v>#N/A</v>
      </c>
      <c r="L824" s="1">
        <f>IFERROR(FIND("kW",[desc]),0)</f>
        <v>0</v>
      </c>
      <c r="M824">
        <f t="array" ref="M824">MIN(IFERROR(FIND(IstNumbers,E824),""))</f>
        <v>0</v>
      </c>
      <c r="N824" s="1" t="b">
        <f>IF([first '# in desc]&lt;[pos kw in desc],MID([desc],[pos kw in desc]-7,7))</f>
        <v>0</v>
      </c>
      <c r="O8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24" s="1" t="str">
        <f>TRIM(IF([first '# in desc]&lt;[pos kw in desc],MID([desc],[pos kw in desc]-6,6),FALSE))</f>
        <v>FALSCH</v>
      </c>
      <c r="Q824" s="1" t="b">
        <f>IF(LEN([manuell])=0,IFERROR([kw fine in title]*1,IFERROR(SUMPRODUCT(COUNTIF(IsDigits,MID([kw in desc],ROW($A$1:$A$150),1)))=LEN([kw in desc]),#N/A)),[manuell])</f>
        <v>0</v>
      </c>
      <c r="R824" s="1" t="str">
        <f>IF([pos kw in title]&gt;0,MID(J824,#REF!,4),IF([first '# in title]&gt;0,MID([title],[first '# in title],3),IF([first '# in title]&gt;0,MID([desc],#REF!,3),VLOOKUP([productid],$G$2:$R$1386,8))))</f>
        <v>-Pa</v>
      </c>
      <c r="S824" s="1" t="e">
        <f>IF([kw in desc]=[kw rough in title],[kw in desc]*1,IFERROR(LEFT([kw_dirty],3)*1,IFERROR(LEFT([kw_dirty],2)*1,"n.a.")))</f>
        <v>#N/A</v>
      </c>
      <c r="T824" s="1"/>
      <c r="U824" s="1" t="e">
        <f>VLOOKUP(Tabelle1[[#This Row],[productid]],Tabelle2[#All],2,FALSE)</f>
        <v>#N/A</v>
      </c>
    </row>
    <row r="825" spans="1:21">
      <c r="A825" t="s">
        <v>1462</v>
      </c>
      <c r="B825">
        <v>2966.81</v>
      </c>
      <c r="C825">
        <v>276812</v>
      </c>
      <c r="D825" t="s">
        <v>1495</v>
      </c>
      <c r="E825" t="s">
        <v>515</v>
      </c>
      <c r="F825">
        <v>18406</v>
      </c>
      <c r="G825">
        <v>4597647</v>
      </c>
      <c r="H825">
        <f t="shared" si="12"/>
        <v>0</v>
      </c>
      <c r="I825">
        <f t="array" ref="I825">MIN(IFERROR(FIND(IstNumbers,A825),""))</f>
        <v>24</v>
      </c>
      <c r="J825" s="1" t="e">
        <f>IF([first '# in title]&lt;[pos kw in title],MID([title],[pos kw in title]-6,6),#N/A)</f>
        <v>#N/A</v>
      </c>
      <c r="K825" s="1" t="e">
        <f>IFERROR(MID(SUBSTITUTE([kw rough in title],",","."),FIND("(",[kw rough in title])+1,20),SUBSTITUTE(IFERROR(MID([kw rough in title],FIND(" ",[kw rough in title])+1,20),[kw rough in title]),",","."))</f>
        <v>#N/A</v>
      </c>
      <c r="L825" s="1">
        <f>IFERROR(FIND("kW",[desc]),0)</f>
        <v>0</v>
      </c>
      <c r="M825">
        <f t="array" ref="M825">MIN(IFERROR(FIND(IstNumbers,E825),""))</f>
        <v>19</v>
      </c>
      <c r="N825" s="1" t="b">
        <f>IF([first '# in desc]&lt;[pos kw in desc],MID([desc],[pos kw in desc]-7,7))</f>
        <v>0</v>
      </c>
      <c r="O8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25" s="1" t="str">
        <f>TRIM(IF([first '# in desc]&lt;[pos kw in desc],MID([desc],[pos kw in desc]-6,6),FALSE))</f>
        <v>FALSCH</v>
      </c>
      <c r="Q825" s="1" t="b">
        <f>IF(LEN([manuell])=0,IFERROR([kw fine in title]*1,IFERROR(SUMPRODUCT(COUNTIF(IsDigits,MID([kw in desc],ROW($A$1:$A$150),1)))=LEN([kw in desc]),#N/A)),[manuell])</f>
        <v>0</v>
      </c>
      <c r="R825" s="1" t="str">
        <f>IF([pos kw in title]&gt;0,MID(J825,#REF!,4),IF([first '# in title]&gt;0,MID([title],[first '# in title],3),IF([first '# in title]&gt;0,MID([desc],#REF!,3),VLOOKUP([productid],$G$2:$R$1386,8))))</f>
        <v>172</v>
      </c>
      <c r="S825" s="1" t="e">
        <f>IF([kw in desc]=[kw rough in title],[kw in desc]*1,IFERROR(LEFT([kw_dirty],3)*1,IFERROR(LEFT([kw_dirty],2)*1,"n.a.")))</f>
        <v>#N/A</v>
      </c>
      <c r="T825" s="1"/>
      <c r="U825" s="1" t="e">
        <f>VLOOKUP(Tabelle1[[#This Row],[productid]],Tabelle2[#All],2,FALSE)</f>
        <v>#N/A</v>
      </c>
    </row>
    <row r="826" spans="1:21">
      <c r="A826" t="s">
        <v>1269</v>
      </c>
      <c r="B826">
        <v>1753</v>
      </c>
      <c r="C826">
        <v>223861</v>
      </c>
      <c r="D826" t="s">
        <v>1496</v>
      </c>
      <c r="E826" t="s">
        <v>1372</v>
      </c>
      <c r="F826">
        <v>18406</v>
      </c>
      <c r="G826">
        <v>3725835</v>
      </c>
      <c r="H826">
        <f t="shared" si="12"/>
        <v>0</v>
      </c>
      <c r="I826">
        <f t="array" ref="I826">MIN(IFERROR(FIND(IstNumbers,A826),""))</f>
        <v>15</v>
      </c>
      <c r="J826" s="1" t="e">
        <f>IF([first '# in title]&lt;[pos kw in title],MID([title],[pos kw in title]-6,6),#N/A)</f>
        <v>#N/A</v>
      </c>
      <c r="K826" s="1" t="e">
        <f>IFERROR(MID(SUBSTITUTE([kw rough in title],",","."),FIND("(",[kw rough in title])+1,20),SUBSTITUTE(IFERROR(MID([kw rough in title],FIND(" ",[kw rough in title])+1,20),[kw rough in title]),",","."))</f>
        <v>#N/A</v>
      </c>
      <c r="L826" s="1">
        <f>IFERROR(FIND("kW",[desc]),0)</f>
        <v>0</v>
      </c>
      <c r="M826">
        <f t="array" ref="M826">MIN(IFERROR(FIND(IstNumbers,E826),""))</f>
        <v>12</v>
      </c>
      <c r="N826" s="1" t="b">
        <f>IF([first '# in desc]&lt;[pos kw in desc],MID([desc],[pos kw in desc]-7,7))</f>
        <v>0</v>
      </c>
      <c r="O8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26" s="1" t="str">
        <f>TRIM(IF([first '# in desc]&lt;[pos kw in desc],MID([desc],[pos kw in desc]-6,6),FALSE))</f>
        <v>FALSCH</v>
      </c>
      <c r="Q826" s="1" t="b">
        <f>IF(LEN([manuell])=0,IFERROR([kw fine in title]*1,IFERROR(SUMPRODUCT(COUNTIF(IsDigits,MID([kw in desc],ROW($A$1:$A$150),1)))=LEN([kw in desc]),#N/A)),[manuell])</f>
        <v>0</v>
      </c>
      <c r="R826" s="1" t="str">
        <f>IF([pos kw in title]&gt;0,MID(J826,#REF!,4),IF([first '# in title]&gt;0,MID([title],[first '# in title],3),IF([first '# in title]&gt;0,MID([desc],#REF!,3),VLOOKUP([productid],$G$2:$R$1386,8))))</f>
        <v xml:space="preserve">28 </v>
      </c>
      <c r="S826" s="1" t="e">
        <f>IF([kw in desc]=[kw rough in title],[kw in desc]*1,IFERROR(LEFT([kw_dirty],3)*1,IFERROR(LEFT([kw_dirty],2)*1,"n.a.")))</f>
        <v>#N/A</v>
      </c>
      <c r="T826" s="1"/>
      <c r="U826" s="1" t="e">
        <f>VLOOKUP(Tabelle1[[#This Row],[productid]],Tabelle2[#All],2,FALSE)</f>
        <v>#N/A</v>
      </c>
    </row>
    <row r="827" spans="1:21" hidden="1">
      <c r="A827" t="s">
        <v>1307</v>
      </c>
      <c r="B827">
        <v>3140</v>
      </c>
      <c r="C827">
        <v>289859</v>
      </c>
      <c r="D827" t="s">
        <v>1497</v>
      </c>
      <c r="E827" t="s">
        <v>1498</v>
      </c>
      <c r="F827">
        <v>18406</v>
      </c>
      <c r="G827">
        <v>3497887</v>
      </c>
      <c r="H827">
        <f t="shared" si="12"/>
        <v>0</v>
      </c>
      <c r="I827">
        <f t="array" ref="I827">MIN(IFERROR(FIND(IstNumbers,A827),""))</f>
        <v>13</v>
      </c>
      <c r="J827" s="1" t="e">
        <f>IF([first '# in title]&lt;[pos kw in title],MID([title],[pos kw in title]-6,6),#N/A)</f>
        <v>#N/A</v>
      </c>
      <c r="K827" s="1" t="e">
        <f>IFERROR(MID(SUBSTITUTE([kw rough in title],",","."),FIND("(",[kw rough in title])+1,20),SUBSTITUTE(IFERROR(MID([kw rough in title],FIND(" ",[kw rough in title])+1,20),[kw rough in title]),",","."))</f>
        <v>#N/A</v>
      </c>
      <c r="L827" s="1">
        <f>IFERROR(FIND("kW",[desc]),0)</f>
        <v>70</v>
      </c>
      <c r="M827">
        <f t="array" ref="M827">MIN(IFERROR(FIND(IstNumbers,E827),""))</f>
        <v>34</v>
      </c>
      <c r="N827" s="1" t="str">
        <f>IF([first '# in desc]&lt;[pos kw in desc],MID([desc],[pos kw in desc]-7,7))</f>
        <v xml:space="preserve">­me 42 </v>
      </c>
      <c r="O8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27" s="1" t="str">
        <f>TRIM(IF([first '# in desc]&lt;[pos kw in desc],MID([desc],[pos kw in desc]-6,6),FALSE))</f>
        <v>me 42</v>
      </c>
      <c r="Q827" s="1" t="b">
        <f>IF(LEN([manuell])=0,IFERROR([kw fine in title]*1,IFERROR(SUMPRODUCT(COUNTIF(IsDigits,MID([kw in desc],ROW($A$1:$A$150),1)))=LEN([kw in desc]),#N/A)),[manuell])</f>
        <v>0</v>
      </c>
      <c r="R827" s="1" t="str">
        <f>IF([pos kw in title]&gt;0,MID(J827,#REF!,4),IF([first '# in title]&gt;0,MID([title],[first '# in title],3),IF([first '# in title]&gt;0,MID([desc],#REF!,3),VLOOKUP([productid],$G$2:$R$1386,8))))</f>
        <v xml:space="preserve">42 </v>
      </c>
      <c r="S827" s="1" t="e">
        <f>IF([kw in desc]=[kw rough in title],[kw in desc]*1,IFERROR(LEFT([kw_dirty],3)*1,IFERROR(LEFT([kw_dirty],2)*1,"n.a.")))</f>
        <v>#N/A</v>
      </c>
      <c r="T827" s="1"/>
      <c r="U827" s="1">
        <f>VLOOKUP(Tabelle1[[#This Row],[productid]],Tabelle2[#All],2,FALSE)</f>
        <v>42</v>
      </c>
    </row>
    <row r="828" spans="1:21" hidden="1">
      <c r="A828" t="s">
        <v>1489</v>
      </c>
      <c r="B828">
        <v>2980</v>
      </c>
      <c r="C828">
        <v>289859</v>
      </c>
      <c r="D828" t="s">
        <v>1499</v>
      </c>
      <c r="E828" t="s">
        <v>689</v>
      </c>
      <c r="F828">
        <v>18406</v>
      </c>
      <c r="G828">
        <v>1750863</v>
      </c>
      <c r="H828">
        <f t="shared" si="12"/>
        <v>0</v>
      </c>
      <c r="I828">
        <f t="array" ref="I828">MIN(IFERROR(FIND(IstNumbers,A828),""))</f>
        <v>13</v>
      </c>
      <c r="J828" s="1" t="e">
        <f>IF([first '# in title]&lt;[pos kw in title],MID([title],[pos kw in title]-6,6),#N/A)</f>
        <v>#N/A</v>
      </c>
      <c r="K828" s="1" t="e">
        <f>IFERROR(MID(SUBSTITUTE([kw rough in title],",","."),FIND("(",[kw rough in title])+1,20),SUBSTITUTE(IFERROR(MID([kw rough in title],FIND(" ",[kw rough in title])+1,20),[kw rough in title]),",","."))</f>
        <v>#N/A</v>
      </c>
      <c r="L828" s="1">
        <f>IFERROR(FIND("kW",[desc]),0)</f>
        <v>70</v>
      </c>
      <c r="M828">
        <f t="array" ref="M828">MIN(IFERROR(FIND(IstNumbers,E828),""))</f>
        <v>34</v>
      </c>
      <c r="N828" s="1" t="str">
        <f>IF([first '# in desc]&lt;[pos kw in desc],MID([desc],[pos kw in desc]-7,7))</f>
        <v xml:space="preserve">­me 42 </v>
      </c>
      <c r="O8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28" s="1" t="str">
        <f>TRIM(IF([first '# in desc]&lt;[pos kw in desc],MID([desc],[pos kw in desc]-6,6),FALSE))</f>
        <v>me 42</v>
      </c>
      <c r="Q828" s="1" t="b">
        <f>IF(LEN([manuell])=0,IFERROR([kw fine in title]*1,IFERROR(SUMPRODUCT(COUNTIF(IsDigits,MID([kw in desc],ROW($A$1:$A$150),1)))=LEN([kw in desc]),#N/A)),[manuell])</f>
        <v>0</v>
      </c>
      <c r="R828" s="1" t="str">
        <f>IF([pos kw in title]&gt;0,MID(J828,#REF!,4),IF([first '# in title]&gt;0,MID([title],[first '# in title],3),IF([first '# in title]&gt;0,MID([desc],#REF!,3),VLOOKUP([productid],$G$2:$R$1386,8))))</f>
        <v xml:space="preserve">42 </v>
      </c>
      <c r="S828" s="1" t="e">
        <f>IF([kw in desc]=[kw rough in title],[kw in desc]*1,IFERROR(LEFT([kw_dirty],3)*1,IFERROR(LEFT([kw_dirty],2)*1,"n.a.")))</f>
        <v>#N/A</v>
      </c>
      <c r="T828" s="1"/>
      <c r="U828" s="1">
        <f>VLOOKUP(Tabelle1[[#This Row],[productid]],Tabelle2[#All],2,FALSE)</f>
        <v>42</v>
      </c>
    </row>
    <row r="829" spans="1:21">
      <c r="A829" t="s">
        <v>1492</v>
      </c>
      <c r="B829">
        <v>3405</v>
      </c>
      <c r="C829">
        <v>9701</v>
      </c>
      <c r="D829" t="s">
        <v>1500</v>
      </c>
      <c r="E829" t="s">
        <v>9</v>
      </c>
      <c r="F829">
        <v>18406</v>
      </c>
      <c r="G829">
        <v>4207237</v>
      </c>
      <c r="H829">
        <f t="shared" si="12"/>
        <v>0</v>
      </c>
      <c r="I829">
        <f t="array" ref="I829">MIN(IFERROR(FIND(IstNumbers,A829),""))</f>
        <v>17</v>
      </c>
      <c r="J829" s="1" t="e">
        <f>IF([first '# in title]&lt;[pos kw in title],MID([title],[pos kw in title]-6,6),#N/A)</f>
        <v>#N/A</v>
      </c>
      <c r="K829" s="1" t="e">
        <f>IFERROR(MID(SUBSTITUTE([kw rough in title],",","."),FIND("(",[kw rough in title])+1,20),SUBSTITUTE(IFERROR(MID([kw rough in title],FIND(" ",[kw rough in title])+1,20),[kw rough in title]),",","."))</f>
        <v>#N/A</v>
      </c>
      <c r="L829" s="1">
        <f>IFERROR(FIND("kW",[desc]),0)</f>
        <v>0</v>
      </c>
      <c r="M829">
        <f t="array" ref="M829">MIN(IFERROR(FIND(IstNumbers,E829),""))</f>
        <v>0</v>
      </c>
      <c r="N829" s="1" t="b">
        <f>IF([first '# in desc]&lt;[pos kw in desc],MID([desc],[pos kw in desc]-7,7))</f>
        <v>0</v>
      </c>
      <c r="O8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29" s="1" t="str">
        <f>TRIM(IF([first '# in desc]&lt;[pos kw in desc],MID([desc],[pos kw in desc]-6,6),FALSE))</f>
        <v>FALSCH</v>
      </c>
      <c r="Q829" s="1" t="b">
        <f>IF(LEN([manuell])=0,IFERROR([kw fine in title]*1,IFERROR(SUMPRODUCT(COUNTIF(IsDigits,MID([kw in desc],ROW($A$1:$A$150),1)))=LEN([kw in desc]),#N/A)),[manuell])</f>
        <v>0</v>
      </c>
      <c r="R829" s="1" t="str">
        <f>IF([pos kw in title]&gt;0,MID(J829,#REF!,4),IF([first '# in title]&gt;0,MID([title],[first '# in title],3),IF([first '# in title]&gt;0,MID([desc],#REF!,3),VLOOKUP([productid],$G$2:$R$1386,8))))</f>
        <v>-Pa</v>
      </c>
      <c r="S829" s="1" t="e">
        <f>IF([kw in desc]=[kw rough in title],[kw in desc]*1,IFERROR(LEFT([kw_dirty],3)*1,IFERROR(LEFT([kw_dirty],2)*1,"n.a.")))</f>
        <v>#N/A</v>
      </c>
      <c r="T829" s="1"/>
      <c r="U829" s="1">
        <f>VLOOKUP(Tabelle1[[#This Row],[productid]],Tabelle2[#All],2,FALSE)</f>
        <v>15</v>
      </c>
    </row>
    <row r="830" spans="1:21">
      <c r="A830" t="s">
        <v>1501</v>
      </c>
      <c r="B830">
        <v>3677</v>
      </c>
      <c r="C830">
        <v>9701</v>
      </c>
      <c r="D830" t="s">
        <v>1502</v>
      </c>
      <c r="E830" t="s">
        <v>9</v>
      </c>
      <c r="F830">
        <v>18406</v>
      </c>
      <c r="G830">
        <v>4215668</v>
      </c>
      <c r="H830">
        <f t="shared" si="12"/>
        <v>0</v>
      </c>
      <c r="I830">
        <f t="array" ref="I830">MIN(IFERROR(FIND(IstNumbers,A830),""))</f>
        <v>17</v>
      </c>
      <c r="J830" s="1" t="e">
        <f>IF([first '# in title]&lt;[pos kw in title],MID([title],[pos kw in title]-6,6),#N/A)</f>
        <v>#N/A</v>
      </c>
      <c r="K830" s="1" t="e">
        <f>IFERROR(MID(SUBSTITUTE([kw rough in title],",","."),FIND("(",[kw rough in title])+1,20),SUBSTITUTE(IFERROR(MID([kw rough in title],FIND(" ",[kw rough in title])+1,20),[kw rough in title]),",","."))</f>
        <v>#N/A</v>
      </c>
      <c r="L830" s="1">
        <f>IFERROR(FIND("kW",[desc]),0)</f>
        <v>0</v>
      </c>
      <c r="M830">
        <f t="array" ref="M830">MIN(IFERROR(FIND(IstNumbers,E830),""))</f>
        <v>0</v>
      </c>
      <c r="N830" s="1" t="b">
        <f>IF([first '# in desc]&lt;[pos kw in desc],MID([desc],[pos kw in desc]-7,7))</f>
        <v>0</v>
      </c>
      <c r="O8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30" s="1" t="str">
        <f>TRIM(IF([first '# in desc]&lt;[pos kw in desc],MID([desc],[pos kw in desc]-6,6),FALSE))</f>
        <v>FALSCH</v>
      </c>
      <c r="Q830" s="1" t="b">
        <f>IF(LEN([manuell])=0,IFERROR([kw fine in title]*1,IFERROR(SUMPRODUCT(COUNTIF(IsDigits,MID([kw in desc],ROW($A$1:$A$150),1)))=LEN([kw in desc]),#N/A)),[manuell])</f>
        <v>0</v>
      </c>
      <c r="R830" s="1" t="str">
        <f>IF([pos kw in title]&gt;0,MID(J830,#REF!,4),IF([first '# in title]&gt;0,MID([title],[first '# in title],3),IF([first '# in title]&gt;0,MID([desc],#REF!,3),VLOOKUP([productid],$G$2:$R$1386,8))))</f>
        <v>-Pa</v>
      </c>
      <c r="S830" s="1" t="e">
        <f>IF([kw in desc]=[kw rough in title],[kw in desc]*1,IFERROR(LEFT([kw_dirty],3)*1,IFERROR(LEFT([kw_dirty],2)*1,"n.a.")))</f>
        <v>#N/A</v>
      </c>
      <c r="T830" s="1"/>
      <c r="U830" s="1" t="e">
        <f>VLOOKUP(Tabelle1[[#This Row],[productid]],Tabelle2[#All],2,FALSE)</f>
        <v>#N/A</v>
      </c>
    </row>
    <row r="831" spans="1:21">
      <c r="A831" t="s">
        <v>1462</v>
      </c>
      <c r="B831">
        <v>3145</v>
      </c>
      <c r="C831">
        <v>9701</v>
      </c>
      <c r="D831" t="s">
        <v>1503</v>
      </c>
      <c r="E831" t="s">
        <v>9</v>
      </c>
      <c r="F831">
        <v>18406</v>
      </c>
      <c r="G831">
        <v>4597647</v>
      </c>
      <c r="H831">
        <f t="shared" si="12"/>
        <v>0</v>
      </c>
      <c r="I831">
        <f t="array" ref="I831">MIN(IFERROR(FIND(IstNumbers,A831),""))</f>
        <v>24</v>
      </c>
      <c r="J831" s="1" t="e">
        <f>IF([first '# in title]&lt;[pos kw in title],MID([title],[pos kw in title]-6,6),#N/A)</f>
        <v>#N/A</v>
      </c>
      <c r="K831" s="1" t="e">
        <f>IFERROR(MID(SUBSTITUTE([kw rough in title],",","."),FIND("(",[kw rough in title])+1,20),SUBSTITUTE(IFERROR(MID([kw rough in title],FIND(" ",[kw rough in title])+1,20),[kw rough in title]),",","."))</f>
        <v>#N/A</v>
      </c>
      <c r="L831" s="1">
        <f>IFERROR(FIND("kW",[desc]),0)</f>
        <v>0</v>
      </c>
      <c r="M831">
        <f t="array" ref="M831">MIN(IFERROR(FIND(IstNumbers,E831),""))</f>
        <v>0</v>
      </c>
      <c r="N831" s="1" t="b">
        <f>IF([first '# in desc]&lt;[pos kw in desc],MID([desc],[pos kw in desc]-7,7))</f>
        <v>0</v>
      </c>
      <c r="O8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31" s="1" t="str">
        <f>TRIM(IF([first '# in desc]&lt;[pos kw in desc],MID([desc],[pos kw in desc]-6,6),FALSE))</f>
        <v>FALSCH</v>
      </c>
      <c r="Q831" s="1" t="b">
        <f>IF(LEN([manuell])=0,IFERROR([kw fine in title]*1,IFERROR(SUMPRODUCT(COUNTIF(IsDigits,MID([kw in desc],ROW($A$1:$A$150),1)))=LEN([kw in desc]),#N/A)),[manuell])</f>
        <v>0</v>
      </c>
      <c r="R831" s="1" t="str">
        <f>IF([pos kw in title]&gt;0,MID(J831,#REF!,4),IF([first '# in title]&gt;0,MID([title],[first '# in title],3),IF([first '# in title]&gt;0,MID([desc],#REF!,3),VLOOKUP([productid],$G$2:$R$1386,8))))</f>
        <v>172</v>
      </c>
      <c r="S831" s="1" t="e">
        <f>IF([kw in desc]=[kw rough in title],[kw in desc]*1,IFERROR(LEFT([kw_dirty],3)*1,IFERROR(LEFT([kw_dirty],2)*1,"n.a.")))</f>
        <v>#N/A</v>
      </c>
      <c r="T831" s="1"/>
      <c r="U831" s="1" t="e">
        <f>VLOOKUP(Tabelle1[[#This Row],[productid]],Tabelle2[#All],2,FALSE)</f>
        <v>#N/A</v>
      </c>
    </row>
    <row r="832" spans="1:21">
      <c r="A832" t="s">
        <v>1269</v>
      </c>
      <c r="B832">
        <v>1760</v>
      </c>
      <c r="C832">
        <v>223861</v>
      </c>
      <c r="D832" t="s">
        <v>1504</v>
      </c>
      <c r="E832" t="s">
        <v>1505</v>
      </c>
      <c r="F832">
        <v>18406</v>
      </c>
      <c r="G832">
        <v>3725835</v>
      </c>
      <c r="H832">
        <f t="shared" si="12"/>
        <v>0</v>
      </c>
      <c r="I832">
        <f t="array" ref="I832">MIN(IFERROR(FIND(IstNumbers,A832),""))</f>
        <v>15</v>
      </c>
      <c r="J832" s="1" t="e">
        <f>IF([first '# in title]&lt;[pos kw in title],MID([title],[pos kw in title]-6,6),#N/A)</f>
        <v>#N/A</v>
      </c>
      <c r="K832" s="1" t="e">
        <f>IFERROR(MID(SUBSTITUTE([kw rough in title],",","."),FIND("(",[kw rough in title])+1,20),SUBSTITUTE(IFERROR(MID([kw rough in title],FIND(" ",[kw rough in title])+1,20),[kw rough in title]),",","."))</f>
        <v>#N/A</v>
      </c>
      <c r="L832" s="1">
        <f>IFERROR(FIND("kW",[desc]),0)</f>
        <v>0</v>
      </c>
      <c r="M832">
        <f t="array" ref="M832">MIN(IFERROR(FIND(IstNumbers,E832),""))</f>
        <v>12</v>
      </c>
      <c r="N832" s="1" t="b">
        <f>IF([first '# in desc]&lt;[pos kw in desc],MID([desc],[pos kw in desc]-7,7))</f>
        <v>0</v>
      </c>
      <c r="O8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32" s="1" t="str">
        <f>TRIM(IF([first '# in desc]&lt;[pos kw in desc],MID([desc],[pos kw in desc]-6,6),FALSE))</f>
        <v>FALSCH</v>
      </c>
      <c r="Q832" s="1" t="b">
        <f>IF(LEN([manuell])=0,IFERROR([kw fine in title]*1,IFERROR(SUMPRODUCT(COUNTIF(IsDigits,MID([kw in desc],ROW($A$1:$A$150),1)))=LEN([kw in desc]),#N/A)),[manuell])</f>
        <v>0</v>
      </c>
      <c r="R832" s="1" t="str">
        <f>IF([pos kw in title]&gt;0,MID(J832,#REF!,4),IF([first '# in title]&gt;0,MID([title],[first '# in title],3),IF([first '# in title]&gt;0,MID([desc],#REF!,3),VLOOKUP([productid],$G$2:$R$1386,8))))</f>
        <v xml:space="preserve">28 </v>
      </c>
      <c r="S832" s="1" t="e">
        <f>IF([kw in desc]=[kw rough in title],[kw in desc]*1,IFERROR(LEFT([kw_dirty],3)*1,IFERROR(LEFT([kw_dirty],2)*1,"n.a.")))</f>
        <v>#N/A</v>
      </c>
      <c r="T832" s="1"/>
      <c r="U832" s="1" t="e">
        <f>VLOOKUP(Tabelle1[[#This Row],[productid]],Tabelle2[#All],2,FALSE)</f>
        <v>#N/A</v>
      </c>
    </row>
    <row r="833" spans="1:21" hidden="1">
      <c r="A833" t="s">
        <v>1307</v>
      </c>
      <c r="B833">
        <v>3140</v>
      </c>
      <c r="C833">
        <v>289859</v>
      </c>
      <c r="D833" t="s">
        <v>1506</v>
      </c>
      <c r="E833" t="s">
        <v>1507</v>
      </c>
      <c r="F833">
        <v>18406</v>
      </c>
      <c r="G833">
        <v>3497887</v>
      </c>
      <c r="H833">
        <f t="shared" si="12"/>
        <v>0</v>
      </c>
      <c r="I833">
        <f t="array" ref="I833">MIN(IFERROR(FIND(IstNumbers,A833),""))</f>
        <v>13</v>
      </c>
      <c r="J833" s="1" t="e">
        <f>IF([first '# in title]&lt;[pos kw in title],MID([title],[pos kw in title]-6,6),#N/A)</f>
        <v>#N/A</v>
      </c>
      <c r="K833" s="1" t="e">
        <f>IFERROR(MID(SUBSTITUTE([kw rough in title],",","."),FIND("(",[kw rough in title])+1,20),SUBSTITUTE(IFERROR(MID([kw rough in title],FIND(" ",[kw rough in title])+1,20),[kw rough in title]),",","."))</f>
        <v>#N/A</v>
      </c>
      <c r="L833" s="1">
        <f>IFERROR(FIND("kW",[desc]),0)</f>
        <v>70</v>
      </c>
      <c r="M833">
        <f t="array" ref="M833">MIN(IFERROR(FIND(IstNumbers,E833),""))</f>
        <v>34</v>
      </c>
      <c r="N833" s="1" t="str">
        <f>IF([first '# in desc]&lt;[pos kw in desc],MID([desc],[pos kw in desc]-7,7))</f>
        <v xml:space="preserve">­me 42 </v>
      </c>
      <c r="O8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33" s="1" t="str">
        <f>TRIM(IF([first '# in desc]&lt;[pos kw in desc],MID([desc],[pos kw in desc]-6,6),FALSE))</f>
        <v>me 42</v>
      </c>
      <c r="Q833" s="1" t="b">
        <f>IF(LEN([manuell])=0,IFERROR([kw fine in title]*1,IFERROR(SUMPRODUCT(COUNTIF(IsDigits,MID([kw in desc],ROW($A$1:$A$150),1)))=LEN([kw in desc]),#N/A)),[manuell])</f>
        <v>0</v>
      </c>
      <c r="R833" s="1" t="str">
        <f>IF([pos kw in title]&gt;0,MID(J833,#REF!,4),IF([first '# in title]&gt;0,MID([title],[first '# in title],3),IF([first '# in title]&gt;0,MID([desc],#REF!,3),VLOOKUP([productid],$G$2:$R$1386,8))))</f>
        <v xml:space="preserve">42 </v>
      </c>
      <c r="S833" s="1" t="e">
        <f>IF([kw in desc]=[kw rough in title],[kw in desc]*1,IFERROR(LEFT([kw_dirty],3)*1,IFERROR(LEFT([kw_dirty],2)*1,"n.a.")))</f>
        <v>#N/A</v>
      </c>
      <c r="T833" s="1"/>
      <c r="U833" s="1">
        <f>VLOOKUP(Tabelle1[[#This Row],[productid]],Tabelle2[#All],2,FALSE)</f>
        <v>42</v>
      </c>
    </row>
    <row r="834" spans="1:21">
      <c r="A834" t="s">
        <v>1508</v>
      </c>
      <c r="B834">
        <v>3450</v>
      </c>
      <c r="C834">
        <v>9701</v>
      </c>
      <c r="D834" t="s">
        <v>1509</v>
      </c>
      <c r="E834" t="s">
        <v>9</v>
      </c>
      <c r="F834">
        <v>18406</v>
      </c>
      <c r="G834">
        <v>3137609</v>
      </c>
      <c r="H834">
        <f t="shared" si="12"/>
        <v>0</v>
      </c>
      <c r="I834">
        <f t="array" ref="I834">MIN(IFERROR(FIND(IstNumbers,A834),""))</f>
        <v>21</v>
      </c>
      <c r="J834" s="1" t="e">
        <f>IF([first '# in title]&lt;[pos kw in title],MID([title],[pos kw in title]-6,6),#N/A)</f>
        <v>#N/A</v>
      </c>
      <c r="K834" s="1" t="e">
        <f>IFERROR(MID(SUBSTITUTE([kw rough in title],",","."),FIND("(",[kw rough in title])+1,20),SUBSTITUTE(IFERROR(MID([kw rough in title],FIND(" ",[kw rough in title])+1,20),[kw rough in title]),",","."))</f>
        <v>#N/A</v>
      </c>
      <c r="L834" s="1">
        <f>IFERROR(FIND("kW",[desc]),0)</f>
        <v>0</v>
      </c>
      <c r="M834">
        <f t="array" ref="M834">MIN(IFERROR(FIND(IstNumbers,E834),""))</f>
        <v>0</v>
      </c>
      <c r="N834" s="1" t="b">
        <f>IF([first '# in desc]&lt;[pos kw in desc],MID([desc],[pos kw in desc]-7,7))</f>
        <v>0</v>
      </c>
      <c r="O8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34" s="1" t="str">
        <f>TRIM(IF([first '# in desc]&lt;[pos kw in desc],MID([desc],[pos kw in desc]-6,6),FALSE))</f>
        <v>FALSCH</v>
      </c>
      <c r="Q834" s="1" t="b">
        <f>IF(LEN([manuell])=0,IFERROR([kw fine in title]*1,IFERROR(SUMPRODUCT(COUNTIF(IsDigits,MID([kw in desc],ROW($A$1:$A$150),1)))=LEN([kw in desc]),#N/A)),[manuell])</f>
        <v>0</v>
      </c>
      <c r="R834" s="1" t="str">
        <f>IF([pos kw in title]&gt;0,MID(J834,#REF!,4),IF([first '# in title]&gt;0,MID([title],[first '# in title],3),IF([first '# in title]&gt;0,MID([desc],#REF!,3),VLOOKUP([productid],$G$2:$R$1386,8))))</f>
        <v>-So</v>
      </c>
      <c r="S834" s="1" t="e">
        <f>IF([kw in desc]=[kw rough in title],[kw in desc]*1,IFERROR(LEFT([kw_dirty],3)*1,IFERROR(LEFT([kw_dirty],2)*1,"n.a.")))</f>
        <v>#N/A</v>
      </c>
      <c r="T834" s="1"/>
      <c r="U834" s="1" t="e">
        <f>VLOOKUP(Tabelle1[[#This Row],[productid]],Tabelle2[#All],2,FALSE)</f>
        <v>#N/A</v>
      </c>
    </row>
    <row r="835" spans="1:21" hidden="1">
      <c r="A835" t="s">
        <v>1489</v>
      </c>
      <c r="B835">
        <v>2980</v>
      </c>
      <c r="C835">
        <v>289859</v>
      </c>
      <c r="D835" t="s">
        <v>1510</v>
      </c>
      <c r="E835" t="s">
        <v>1511</v>
      </c>
      <c r="F835">
        <v>18406</v>
      </c>
      <c r="G835">
        <v>1750863</v>
      </c>
      <c r="H835">
        <f t="shared" si="12"/>
        <v>0</v>
      </c>
      <c r="I835">
        <f t="array" ref="I835">MIN(IFERROR(FIND(IstNumbers,A835),""))</f>
        <v>13</v>
      </c>
      <c r="J835" s="1" t="e">
        <f>IF([first '# in title]&lt;[pos kw in title],MID([title],[pos kw in title]-6,6),#N/A)</f>
        <v>#N/A</v>
      </c>
      <c r="K835" s="1" t="e">
        <f>IFERROR(MID(SUBSTITUTE([kw rough in title],",","."),FIND("(",[kw rough in title])+1,20),SUBSTITUTE(IFERROR(MID([kw rough in title],FIND(" ",[kw rough in title])+1,20),[kw rough in title]),",","."))</f>
        <v>#N/A</v>
      </c>
      <c r="L835" s="1">
        <f>IFERROR(FIND("kW",[desc]),0)</f>
        <v>70</v>
      </c>
      <c r="M835">
        <f t="array" ref="M835">MIN(IFERROR(FIND(IstNumbers,E835),""))</f>
        <v>34</v>
      </c>
      <c r="N835" s="1" t="str">
        <f>IF([first '# in desc]&lt;[pos kw in desc],MID([desc],[pos kw in desc]-7,7))</f>
        <v xml:space="preserve">­me 42 </v>
      </c>
      <c r="O8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35" s="1" t="str">
        <f>TRIM(IF([first '# in desc]&lt;[pos kw in desc],MID([desc],[pos kw in desc]-6,6),FALSE))</f>
        <v>me 42</v>
      </c>
      <c r="Q835" s="1" t="b">
        <f>IF(LEN([manuell])=0,IFERROR([kw fine in title]*1,IFERROR(SUMPRODUCT(COUNTIF(IsDigits,MID([kw in desc],ROW($A$1:$A$150),1)))=LEN([kw in desc]),#N/A)),[manuell])</f>
        <v>0</v>
      </c>
      <c r="R835" s="1" t="str">
        <f>IF([pos kw in title]&gt;0,MID(J835,#REF!,4),IF([first '# in title]&gt;0,MID([title],[first '# in title],3),IF([first '# in title]&gt;0,MID([desc],#REF!,3),VLOOKUP([productid],$G$2:$R$1386,8))))</f>
        <v xml:space="preserve">42 </v>
      </c>
      <c r="S835" s="1" t="e">
        <f>IF([kw in desc]=[kw rough in title],[kw in desc]*1,IFERROR(LEFT([kw_dirty],3)*1,IFERROR(LEFT([kw_dirty],2)*1,"n.a.")))</f>
        <v>#N/A</v>
      </c>
      <c r="T835" s="1"/>
      <c r="U835" s="1">
        <f>VLOOKUP(Tabelle1[[#This Row],[productid]],Tabelle2[#All],2,FALSE)</f>
        <v>42</v>
      </c>
    </row>
    <row r="836" spans="1:21">
      <c r="A836" t="s">
        <v>1492</v>
      </c>
      <c r="B836">
        <v>3499</v>
      </c>
      <c r="C836">
        <v>9701</v>
      </c>
      <c r="D836" t="s">
        <v>1512</v>
      </c>
      <c r="E836" t="s">
        <v>9</v>
      </c>
      <c r="F836">
        <v>18406</v>
      </c>
      <c r="G836">
        <v>4207237</v>
      </c>
      <c r="H836">
        <f t="shared" ref="H836:H899" si="13">IFERROR(FIND("kW",A836),0)</f>
        <v>0</v>
      </c>
      <c r="I836">
        <f t="array" ref="I836">MIN(IFERROR(FIND(IstNumbers,A836),""))</f>
        <v>17</v>
      </c>
      <c r="J836" s="1" t="e">
        <f>IF([first '# in title]&lt;[pos kw in title],MID([title],[pos kw in title]-6,6),#N/A)</f>
        <v>#N/A</v>
      </c>
      <c r="K836" s="1" t="e">
        <f>IFERROR(MID(SUBSTITUTE([kw rough in title],",","."),FIND("(",[kw rough in title])+1,20),SUBSTITUTE(IFERROR(MID([kw rough in title],FIND(" ",[kw rough in title])+1,20),[kw rough in title]),",","."))</f>
        <v>#N/A</v>
      </c>
      <c r="L836" s="1">
        <f>IFERROR(FIND("kW",[desc]),0)</f>
        <v>0</v>
      </c>
      <c r="M836">
        <f t="array" ref="M836">MIN(IFERROR(FIND(IstNumbers,E836),""))</f>
        <v>0</v>
      </c>
      <c r="N836" s="1" t="b">
        <f>IF([first '# in desc]&lt;[pos kw in desc],MID([desc],[pos kw in desc]-7,7))</f>
        <v>0</v>
      </c>
      <c r="O8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36" s="1" t="str">
        <f>TRIM(IF([first '# in desc]&lt;[pos kw in desc],MID([desc],[pos kw in desc]-6,6),FALSE))</f>
        <v>FALSCH</v>
      </c>
      <c r="Q836" s="1" t="b">
        <f>IF(LEN([manuell])=0,IFERROR([kw fine in title]*1,IFERROR(SUMPRODUCT(COUNTIF(IsDigits,MID([kw in desc],ROW($A$1:$A$150),1)))=LEN([kw in desc]),#N/A)),[manuell])</f>
        <v>0</v>
      </c>
      <c r="R836" s="1" t="str">
        <f>IF([pos kw in title]&gt;0,MID(J836,#REF!,4),IF([first '# in title]&gt;0,MID([title],[first '# in title],3),IF([first '# in title]&gt;0,MID([desc],#REF!,3),VLOOKUP([productid],$G$2:$R$1386,8))))</f>
        <v>-Pa</v>
      </c>
      <c r="S836" s="1" t="e">
        <f>IF([kw in desc]=[kw rough in title],[kw in desc]*1,IFERROR(LEFT([kw_dirty],3)*1,IFERROR(LEFT([kw_dirty],2)*1,"n.a.")))</f>
        <v>#N/A</v>
      </c>
      <c r="T836" s="1"/>
      <c r="U836" s="1">
        <f>VLOOKUP(Tabelle1[[#This Row],[productid]],Tabelle2[#All],2,FALSE)</f>
        <v>15</v>
      </c>
    </row>
    <row r="837" spans="1:21" hidden="1">
      <c r="A837" t="s">
        <v>1307</v>
      </c>
      <c r="B837">
        <v>3160</v>
      </c>
      <c r="C837">
        <v>289859</v>
      </c>
      <c r="D837" t="s">
        <v>1513</v>
      </c>
      <c r="E837" t="s">
        <v>1514</v>
      </c>
      <c r="F837">
        <v>18406</v>
      </c>
      <c r="G837">
        <v>3497887</v>
      </c>
      <c r="H837">
        <f t="shared" si="13"/>
        <v>0</v>
      </c>
      <c r="I837">
        <f t="array" ref="I837">MIN(IFERROR(FIND(IstNumbers,A837),""))</f>
        <v>13</v>
      </c>
      <c r="J837" s="1" t="e">
        <f>IF([first '# in title]&lt;[pos kw in title],MID([title],[pos kw in title]-6,6),#N/A)</f>
        <v>#N/A</v>
      </c>
      <c r="K837" s="1" t="e">
        <f>IFERROR(MID(SUBSTITUTE([kw rough in title],",","."),FIND("(",[kw rough in title])+1,20),SUBSTITUTE(IFERROR(MID([kw rough in title],FIND(" ",[kw rough in title])+1,20),[kw rough in title]),",","."))</f>
        <v>#N/A</v>
      </c>
      <c r="L837" s="1">
        <f>IFERROR(FIND("kW",[desc]),0)</f>
        <v>70</v>
      </c>
      <c r="M837">
        <f t="array" ref="M837">MIN(IFERROR(FIND(IstNumbers,E837),""))</f>
        <v>34</v>
      </c>
      <c r="N837" s="1" t="str">
        <f>IF([first '# in desc]&lt;[pos kw in desc],MID([desc],[pos kw in desc]-7,7))</f>
        <v xml:space="preserve">­me 42 </v>
      </c>
      <c r="O8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37" s="1" t="str">
        <f>TRIM(IF([first '# in desc]&lt;[pos kw in desc],MID([desc],[pos kw in desc]-6,6),FALSE))</f>
        <v>me 42</v>
      </c>
      <c r="Q837" s="1" t="b">
        <f>IF(LEN([manuell])=0,IFERROR([kw fine in title]*1,IFERROR(SUMPRODUCT(COUNTIF(IsDigits,MID([kw in desc],ROW($A$1:$A$150),1)))=LEN([kw in desc]),#N/A)),[manuell])</f>
        <v>0</v>
      </c>
      <c r="R837" s="1" t="str">
        <f>IF([pos kw in title]&gt;0,MID(J837,#REF!,4),IF([first '# in title]&gt;0,MID([title],[first '# in title],3),IF([first '# in title]&gt;0,MID([desc],#REF!,3),VLOOKUP([productid],$G$2:$R$1386,8))))</f>
        <v xml:space="preserve">42 </v>
      </c>
      <c r="S837" s="1" t="e">
        <f>IF([kw in desc]=[kw rough in title],[kw in desc]*1,IFERROR(LEFT([kw_dirty],3)*1,IFERROR(LEFT([kw_dirty],2)*1,"n.a.")))</f>
        <v>#N/A</v>
      </c>
      <c r="T837" s="1"/>
      <c r="U837" s="1">
        <f>VLOOKUP(Tabelle1[[#This Row],[productid]],Tabelle2[#All],2,FALSE)</f>
        <v>42</v>
      </c>
    </row>
    <row r="838" spans="1:21">
      <c r="A838" t="s">
        <v>1508</v>
      </c>
      <c r="B838">
        <v>3943</v>
      </c>
      <c r="C838">
        <v>9701</v>
      </c>
      <c r="D838" t="s">
        <v>1515</v>
      </c>
      <c r="E838" t="s">
        <v>9</v>
      </c>
      <c r="F838">
        <v>18406</v>
      </c>
      <c r="G838">
        <v>3137609</v>
      </c>
      <c r="H838">
        <f t="shared" si="13"/>
        <v>0</v>
      </c>
      <c r="I838">
        <f t="array" ref="I838">MIN(IFERROR(FIND(IstNumbers,A838),""))</f>
        <v>21</v>
      </c>
      <c r="J838" s="1" t="e">
        <f>IF([first '# in title]&lt;[pos kw in title],MID([title],[pos kw in title]-6,6),#N/A)</f>
        <v>#N/A</v>
      </c>
      <c r="K838" s="1" t="e">
        <f>IFERROR(MID(SUBSTITUTE([kw rough in title],",","."),FIND("(",[kw rough in title])+1,20),SUBSTITUTE(IFERROR(MID([kw rough in title],FIND(" ",[kw rough in title])+1,20),[kw rough in title]),",","."))</f>
        <v>#N/A</v>
      </c>
      <c r="L838" s="1">
        <f>IFERROR(FIND("kW",[desc]),0)</f>
        <v>0</v>
      </c>
      <c r="M838">
        <f t="array" ref="M838">MIN(IFERROR(FIND(IstNumbers,E838),""))</f>
        <v>0</v>
      </c>
      <c r="N838" s="1" t="b">
        <f>IF([first '# in desc]&lt;[pos kw in desc],MID([desc],[pos kw in desc]-7,7))</f>
        <v>0</v>
      </c>
      <c r="O8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38" s="1" t="str">
        <f>TRIM(IF([first '# in desc]&lt;[pos kw in desc],MID([desc],[pos kw in desc]-6,6),FALSE))</f>
        <v>FALSCH</v>
      </c>
      <c r="Q838" s="1" t="b">
        <f>IF(LEN([manuell])=0,IFERROR([kw fine in title]*1,IFERROR(SUMPRODUCT(COUNTIF(IsDigits,MID([kw in desc],ROW($A$1:$A$150),1)))=LEN([kw in desc]),#N/A)),[manuell])</f>
        <v>0</v>
      </c>
      <c r="R838" s="1" t="str">
        <f>IF([pos kw in title]&gt;0,MID(J838,#REF!,4),IF([first '# in title]&gt;0,MID([title],[first '# in title],3),IF([first '# in title]&gt;0,MID([desc],#REF!,3),VLOOKUP([productid],$G$2:$R$1386,8))))</f>
        <v>-So</v>
      </c>
      <c r="S838" s="1" t="e">
        <f>IF([kw in desc]=[kw rough in title],[kw in desc]*1,IFERROR(LEFT([kw_dirty],3)*1,IFERROR(LEFT([kw_dirty],2)*1,"n.a.")))</f>
        <v>#N/A</v>
      </c>
      <c r="T838" s="1"/>
      <c r="U838" s="1" t="e">
        <f>VLOOKUP(Tabelle1[[#This Row],[productid]],Tabelle2[#All],2,FALSE)</f>
        <v>#N/A</v>
      </c>
    </row>
    <row r="839" spans="1:21" hidden="1">
      <c r="A839" t="s">
        <v>1489</v>
      </c>
      <c r="B839">
        <v>2985</v>
      </c>
      <c r="C839">
        <v>289859</v>
      </c>
      <c r="D839" t="s">
        <v>1516</v>
      </c>
      <c r="E839" t="s">
        <v>706</v>
      </c>
      <c r="F839">
        <v>18406</v>
      </c>
      <c r="G839">
        <v>1750863</v>
      </c>
      <c r="H839">
        <f t="shared" si="13"/>
        <v>0</v>
      </c>
      <c r="I839">
        <f t="array" ref="I839">MIN(IFERROR(FIND(IstNumbers,A839),""))</f>
        <v>13</v>
      </c>
      <c r="J839" s="1" t="e">
        <f>IF([first '# in title]&lt;[pos kw in title],MID([title],[pos kw in title]-6,6),#N/A)</f>
        <v>#N/A</v>
      </c>
      <c r="K839" s="1" t="e">
        <f>IFERROR(MID(SUBSTITUTE([kw rough in title],",","."),FIND("(",[kw rough in title])+1,20),SUBSTITUTE(IFERROR(MID([kw rough in title],FIND(" ",[kw rough in title])+1,20),[kw rough in title]),",","."))</f>
        <v>#N/A</v>
      </c>
      <c r="L839" s="1">
        <f>IFERROR(FIND("kW",[desc]),0)</f>
        <v>70</v>
      </c>
      <c r="M839">
        <f t="array" ref="M839">MIN(IFERROR(FIND(IstNumbers,E839),""))</f>
        <v>34</v>
      </c>
      <c r="N839" s="1" t="str">
        <f>IF([first '# in desc]&lt;[pos kw in desc],MID([desc],[pos kw in desc]-7,7))</f>
        <v xml:space="preserve">­me 42 </v>
      </c>
      <c r="O8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39" s="1" t="str">
        <f>TRIM(IF([first '# in desc]&lt;[pos kw in desc],MID([desc],[pos kw in desc]-6,6),FALSE))</f>
        <v>me 42</v>
      </c>
      <c r="Q839" s="1" t="b">
        <f>IF(LEN([manuell])=0,IFERROR([kw fine in title]*1,IFERROR(SUMPRODUCT(COUNTIF(IsDigits,MID([kw in desc],ROW($A$1:$A$150),1)))=LEN([kw in desc]),#N/A)),[manuell])</f>
        <v>0</v>
      </c>
      <c r="R839" s="1" t="str">
        <f>IF([pos kw in title]&gt;0,MID(J839,#REF!,4),IF([first '# in title]&gt;0,MID([title],[first '# in title],3),IF([first '# in title]&gt;0,MID([desc],#REF!,3),VLOOKUP([productid],$G$2:$R$1386,8))))</f>
        <v xml:space="preserve">42 </v>
      </c>
      <c r="S839" s="1" t="e">
        <f>IF([kw in desc]=[kw rough in title],[kw in desc]*1,IFERROR(LEFT([kw_dirty],3)*1,IFERROR(LEFT([kw_dirty],2)*1,"n.a.")))</f>
        <v>#N/A</v>
      </c>
      <c r="T839" s="1"/>
      <c r="U839" s="1">
        <f>VLOOKUP(Tabelle1[[#This Row],[productid]],Tabelle2[#All],2,FALSE)</f>
        <v>42</v>
      </c>
    </row>
    <row r="840" spans="1:21" hidden="1">
      <c r="A840" t="s">
        <v>1489</v>
      </c>
      <c r="B840">
        <v>2985</v>
      </c>
      <c r="C840">
        <v>289859</v>
      </c>
      <c r="D840" t="s">
        <v>1517</v>
      </c>
      <c r="E840" t="s">
        <v>1518</v>
      </c>
      <c r="F840">
        <v>18406</v>
      </c>
      <c r="G840">
        <v>1750863</v>
      </c>
      <c r="H840">
        <f t="shared" si="13"/>
        <v>0</v>
      </c>
      <c r="I840">
        <f t="array" ref="I840">MIN(IFERROR(FIND(IstNumbers,A840),""))</f>
        <v>13</v>
      </c>
      <c r="J840" s="1" t="e">
        <f>IF([first '# in title]&lt;[pos kw in title],MID([title],[pos kw in title]-6,6),#N/A)</f>
        <v>#N/A</v>
      </c>
      <c r="K840" s="1" t="e">
        <f>IFERROR(MID(SUBSTITUTE([kw rough in title],",","."),FIND("(",[kw rough in title])+1,20),SUBSTITUTE(IFERROR(MID([kw rough in title],FIND(" ",[kw rough in title])+1,20),[kw rough in title]),",","."))</f>
        <v>#N/A</v>
      </c>
      <c r="L840" s="1">
        <f>IFERROR(FIND("kW",[desc]),0)</f>
        <v>70</v>
      </c>
      <c r="M840">
        <f t="array" ref="M840">MIN(IFERROR(FIND(IstNumbers,E840),""))</f>
        <v>34</v>
      </c>
      <c r="N840" s="1" t="str">
        <f>IF([first '# in desc]&lt;[pos kw in desc],MID([desc],[pos kw in desc]-7,7))</f>
        <v xml:space="preserve">­me 42 </v>
      </c>
      <c r="O8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40" s="1" t="str">
        <f>TRIM(IF([first '# in desc]&lt;[pos kw in desc],MID([desc],[pos kw in desc]-6,6),FALSE))</f>
        <v>me 42</v>
      </c>
      <c r="Q840" s="1" t="b">
        <f>IF(LEN([manuell])=0,IFERROR([kw fine in title]*1,IFERROR(SUMPRODUCT(COUNTIF(IsDigits,MID([kw in desc],ROW($A$1:$A$150),1)))=LEN([kw in desc]),#N/A)),[manuell])</f>
        <v>0</v>
      </c>
      <c r="R840" s="1" t="str">
        <f>IF([pos kw in title]&gt;0,MID(J840,#REF!,4),IF([first '# in title]&gt;0,MID([title],[first '# in title],3),IF([first '# in title]&gt;0,MID([desc],#REF!,3),VLOOKUP([productid],$G$2:$R$1386,8))))</f>
        <v xml:space="preserve">42 </v>
      </c>
      <c r="S840" s="1" t="e">
        <f>IF([kw in desc]=[kw rough in title],[kw in desc]*1,IFERROR(LEFT([kw_dirty],3)*1,IFERROR(LEFT([kw_dirty],2)*1,"n.a.")))</f>
        <v>#N/A</v>
      </c>
      <c r="T840" s="1"/>
      <c r="U840" s="1">
        <f>VLOOKUP(Tabelle1[[#This Row],[productid]],Tabelle2[#All],2,FALSE)</f>
        <v>42</v>
      </c>
    </row>
    <row r="841" spans="1:21" hidden="1">
      <c r="A841" t="s">
        <v>1489</v>
      </c>
      <c r="B841">
        <v>3000</v>
      </c>
      <c r="C841">
        <v>289859</v>
      </c>
      <c r="D841" t="s">
        <v>1519</v>
      </c>
      <c r="E841" t="s">
        <v>1520</v>
      </c>
      <c r="F841">
        <v>18406</v>
      </c>
      <c r="G841">
        <v>1750863</v>
      </c>
      <c r="H841">
        <f t="shared" si="13"/>
        <v>0</v>
      </c>
      <c r="I841">
        <f t="array" ref="I841">MIN(IFERROR(FIND(IstNumbers,A841),""))</f>
        <v>13</v>
      </c>
      <c r="J841" s="1" t="e">
        <f>IF([first '# in title]&lt;[pos kw in title],MID([title],[pos kw in title]-6,6),#N/A)</f>
        <v>#N/A</v>
      </c>
      <c r="K841" s="1" t="e">
        <f>IFERROR(MID(SUBSTITUTE([kw rough in title],",","."),FIND("(",[kw rough in title])+1,20),SUBSTITUTE(IFERROR(MID([kw rough in title],FIND(" ",[kw rough in title])+1,20),[kw rough in title]),",","."))</f>
        <v>#N/A</v>
      </c>
      <c r="L841" s="1">
        <f>IFERROR(FIND("kW",[desc]),0)</f>
        <v>70</v>
      </c>
      <c r="M841">
        <f t="array" ref="M841">MIN(IFERROR(FIND(IstNumbers,E841),""))</f>
        <v>34</v>
      </c>
      <c r="N841" s="1" t="str">
        <f>IF([first '# in desc]&lt;[pos kw in desc],MID([desc],[pos kw in desc]-7,7))</f>
        <v xml:space="preserve">­me 42 </v>
      </c>
      <c r="O8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41" s="1" t="str">
        <f>TRIM(IF([first '# in desc]&lt;[pos kw in desc],MID([desc],[pos kw in desc]-6,6),FALSE))</f>
        <v>me 42</v>
      </c>
      <c r="Q841" s="1" t="b">
        <f>IF(LEN([manuell])=0,IFERROR([kw fine in title]*1,IFERROR(SUMPRODUCT(COUNTIF(IsDigits,MID([kw in desc],ROW($A$1:$A$150),1)))=LEN([kw in desc]),#N/A)),[manuell])</f>
        <v>0</v>
      </c>
      <c r="R841" s="1" t="str">
        <f>IF([pos kw in title]&gt;0,MID(J841,#REF!,4),IF([first '# in title]&gt;0,MID([title],[first '# in title],3),IF([first '# in title]&gt;0,MID([desc],#REF!,3),VLOOKUP([productid],$G$2:$R$1386,8))))</f>
        <v xml:space="preserve">42 </v>
      </c>
      <c r="S841" s="1" t="e">
        <f>IF([kw in desc]=[kw rough in title],[kw in desc]*1,IFERROR(LEFT([kw_dirty],3)*1,IFERROR(LEFT([kw_dirty],2)*1,"n.a.")))</f>
        <v>#N/A</v>
      </c>
      <c r="T841" s="1"/>
      <c r="U841" s="1">
        <f>VLOOKUP(Tabelle1[[#This Row],[productid]],Tabelle2[#All],2,FALSE)</f>
        <v>42</v>
      </c>
    </row>
    <row r="842" spans="1:21" hidden="1">
      <c r="A842" t="s">
        <v>1489</v>
      </c>
      <c r="B842">
        <v>3000</v>
      </c>
      <c r="C842">
        <v>289859</v>
      </c>
      <c r="D842" t="s">
        <v>1521</v>
      </c>
      <c r="E842" t="s">
        <v>1522</v>
      </c>
      <c r="F842">
        <v>18406</v>
      </c>
      <c r="G842">
        <v>1750863</v>
      </c>
      <c r="H842">
        <f t="shared" si="13"/>
        <v>0</v>
      </c>
      <c r="I842">
        <f t="array" ref="I842">MIN(IFERROR(FIND(IstNumbers,A842),""))</f>
        <v>13</v>
      </c>
      <c r="J842" s="1" t="e">
        <f>IF([first '# in title]&lt;[pos kw in title],MID([title],[pos kw in title]-6,6),#N/A)</f>
        <v>#N/A</v>
      </c>
      <c r="K842" s="1" t="e">
        <f>IFERROR(MID(SUBSTITUTE([kw rough in title],",","."),FIND("(",[kw rough in title])+1,20),SUBSTITUTE(IFERROR(MID([kw rough in title],FIND(" ",[kw rough in title])+1,20),[kw rough in title]),",","."))</f>
        <v>#N/A</v>
      </c>
      <c r="L842" s="1">
        <f>IFERROR(FIND("kW",[desc]),0)</f>
        <v>70</v>
      </c>
      <c r="M842">
        <f t="array" ref="M842">MIN(IFERROR(FIND(IstNumbers,E842),""))</f>
        <v>34</v>
      </c>
      <c r="N842" s="1" t="str">
        <f>IF([first '# in desc]&lt;[pos kw in desc],MID([desc],[pos kw in desc]-7,7))</f>
        <v xml:space="preserve">­me 42 </v>
      </c>
      <c r="O8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42" s="1" t="str">
        <f>TRIM(IF([first '# in desc]&lt;[pos kw in desc],MID([desc],[pos kw in desc]-6,6),FALSE))</f>
        <v>me 42</v>
      </c>
      <c r="Q842" s="1" t="b">
        <f>IF(LEN([manuell])=0,IFERROR([kw fine in title]*1,IFERROR(SUMPRODUCT(COUNTIF(IsDigits,MID([kw in desc],ROW($A$1:$A$150),1)))=LEN([kw in desc]),#N/A)),[manuell])</f>
        <v>0</v>
      </c>
      <c r="R842" s="1" t="str">
        <f>IF([pos kw in title]&gt;0,MID(J842,#REF!,4),IF([first '# in title]&gt;0,MID([title],[first '# in title],3),IF([first '# in title]&gt;0,MID([desc],#REF!,3),VLOOKUP([productid],$G$2:$R$1386,8))))</f>
        <v xml:space="preserve">42 </v>
      </c>
      <c r="S842" s="1" t="e">
        <f>IF([kw in desc]=[kw rough in title],[kw in desc]*1,IFERROR(LEFT([kw_dirty],3)*1,IFERROR(LEFT([kw_dirty],2)*1,"n.a.")))</f>
        <v>#N/A</v>
      </c>
      <c r="T842" s="1"/>
      <c r="U842" s="1">
        <f>VLOOKUP(Tabelle1[[#This Row],[productid]],Tabelle2[#All],2,FALSE)</f>
        <v>42</v>
      </c>
    </row>
    <row r="843" spans="1:21" hidden="1">
      <c r="A843" t="s">
        <v>1489</v>
      </c>
      <c r="B843">
        <v>3005</v>
      </c>
      <c r="C843">
        <v>289859</v>
      </c>
      <c r="D843" t="s">
        <v>1523</v>
      </c>
      <c r="E843" t="s">
        <v>1524</v>
      </c>
      <c r="F843">
        <v>18406</v>
      </c>
      <c r="G843">
        <v>1750863</v>
      </c>
      <c r="H843">
        <f t="shared" si="13"/>
        <v>0</v>
      </c>
      <c r="I843">
        <f t="array" ref="I843">MIN(IFERROR(FIND(IstNumbers,A843),""))</f>
        <v>13</v>
      </c>
      <c r="J843" s="1" t="e">
        <f>IF([first '# in title]&lt;[pos kw in title],MID([title],[pos kw in title]-6,6),#N/A)</f>
        <v>#N/A</v>
      </c>
      <c r="K843" s="1" t="e">
        <f>IFERROR(MID(SUBSTITUTE([kw rough in title],",","."),FIND("(",[kw rough in title])+1,20),SUBSTITUTE(IFERROR(MID([kw rough in title],FIND(" ",[kw rough in title])+1,20),[kw rough in title]),",","."))</f>
        <v>#N/A</v>
      </c>
      <c r="L843" s="1">
        <f>IFERROR(FIND("kW",[desc]),0)</f>
        <v>70</v>
      </c>
      <c r="M843">
        <f t="array" ref="M843">MIN(IFERROR(FIND(IstNumbers,E843),""))</f>
        <v>34</v>
      </c>
      <c r="N843" s="1" t="str">
        <f>IF([first '# in desc]&lt;[pos kw in desc],MID([desc],[pos kw in desc]-7,7))</f>
        <v xml:space="preserve">­me 42 </v>
      </c>
      <c r="O8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43" s="1" t="str">
        <f>TRIM(IF([first '# in desc]&lt;[pos kw in desc],MID([desc],[pos kw in desc]-6,6),FALSE))</f>
        <v>me 42</v>
      </c>
      <c r="Q843" s="1" t="b">
        <f>IF(LEN([manuell])=0,IFERROR([kw fine in title]*1,IFERROR(SUMPRODUCT(COUNTIF(IsDigits,MID([kw in desc],ROW($A$1:$A$150),1)))=LEN([kw in desc]),#N/A)),[manuell])</f>
        <v>0</v>
      </c>
      <c r="R843" s="1" t="str">
        <f>IF([pos kw in title]&gt;0,MID(J843,#REF!,4),IF([first '# in title]&gt;0,MID([title],[first '# in title],3),IF([first '# in title]&gt;0,MID([desc],#REF!,3),VLOOKUP([productid],$G$2:$R$1386,8))))</f>
        <v xml:space="preserve">42 </v>
      </c>
      <c r="S843" s="1" t="e">
        <f>IF([kw in desc]=[kw rough in title],[kw in desc]*1,IFERROR(LEFT([kw_dirty],3)*1,IFERROR(LEFT([kw_dirty],2)*1,"n.a.")))</f>
        <v>#N/A</v>
      </c>
      <c r="T843" s="1"/>
      <c r="U843" s="1">
        <f>VLOOKUP(Tabelle1[[#This Row],[productid]],Tabelle2[#All],2,FALSE)</f>
        <v>42</v>
      </c>
    </row>
    <row r="844" spans="1:21" hidden="1">
      <c r="A844" t="s">
        <v>1489</v>
      </c>
      <c r="B844">
        <v>3010</v>
      </c>
      <c r="C844">
        <v>289859</v>
      </c>
      <c r="D844" t="s">
        <v>1525</v>
      </c>
      <c r="E844" t="s">
        <v>1526</v>
      </c>
      <c r="F844">
        <v>18406</v>
      </c>
      <c r="G844">
        <v>1750863</v>
      </c>
      <c r="H844">
        <f t="shared" si="13"/>
        <v>0</v>
      </c>
      <c r="I844">
        <f t="array" ref="I844">MIN(IFERROR(FIND(IstNumbers,A844),""))</f>
        <v>13</v>
      </c>
      <c r="J844" s="1" t="e">
        <f>IF([first '# in title]&lt;[pos kw in title],MID([title],[pos kw in title]-6,6),#N/A)</f>
        <v>#N/A</v>
      </c>
      <c r="K844" s="1" t="e">
        <f>IFERROR(MID(SUBSTITUTE([kw rough in title],",","."),FIND("(",[kw rough in title])+1,20),SUBSTITUTE(IFERROR(MID([kw rough in title],FIND(" ",[kw rough in title])+1,20),[kw rough in title]),",","."))</f>
        <v>#N/A</v>
      </c>
      <c r="L844" s="1">
        <f>IFERROR(FIND("kW",[desc]),0)</f>
        <v>70</v>
      </c>
      <c r="M844">
        <f t="array" ref="M844">MIN(IFERROR(FIND(IstNumbers,E844),""))</f>
        <v>34</v>
      </c>
      <c r="N844" s="1" t="str">
        <f>IF([first '# in desc]&lt;[pos kw in desc],MID([desc],[pos kw in desc]-7,7))</f>
        <v xml:space="preserve">­me 42 </v>
      </c>
      <c r="O8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44" s="1" t="str">
        <f>TRIM(IF([first '# in desc]&lt;[pos kw in desc],MID([desc],[pos kw in desc]-6,6),FALSE))</f>
        <v>me 42</v>
      </c>
      <c r="Q844" s="1" t="b">
        <f>IF(LEN([manuell])=0,IFERROR([kw fine in title]*1,IFERROR(SUMPRODUCT(COUNTIF(IsDigits,MID([kw in desc],ROW($A$1:$A$150),1)))=LEN([kw in desc]),#N/A)),[manuell])</f>
        <v>0</v>
      </c>
      <c r="R844" s="1" t="str">
        <f>IF([pos kw in title]&gt;0,MID(J844,#REF!,4),IF([first '# in title]&gt;0,MID([title],[first '# in title],3),IF([first '# in title]&gt;0,MID([desc],#REF!,3),VLOOKUP([productid],$G$2:$R$1386,8))))</f>
        <v xml:space="preserve">42 </v>
      </c>
      <c r="S844" s="1" t="e">
        <f>IF([kw in desc]=[kw rough in title],[kw in desc]*1,IFERROR(LEFT([kw_dirty],3)*1,IFERROR(LEFT([kw_dirty],2)*1,"n.a.")))</f>
        <v>#N/A</v>
      </c>
      <c r="T844" s="1"/>
      <c r="U844" s="1">
        <f>VLOOKUP(Tabelle1[[#This Row],[productid]],Tabelle2[#All],2,FALSE)</f>
        <v>42</v>
      </c>
    </row>
    <row r="845" spans="1:21" hidden="1">
      <c r="A845" t="s">
        <v>1489</v>
      </c>
      <c r="B845">
        <v>3010</v>
      </c>
      <c r="C845">
        <v>289859</v>
      </c>
      <c r="D845" t="s">
        <v>1527</v>
      </c>
      <c r="E845" t="s">
        <v>726</v>
      </c>
      <c r="F845">
        <v>18406</v>
      </c>
      <c r="G845">
        <v>1750863</v>
      </c>
      <c r="H845">
        <f t="shared" si="13"/>
        <v>0</v>
      </c>
      <c r="I845">
        <f t="array" ref="I845">MIN(IFERROR(FIND(IstNumbers,A845),""))</f>
        <v>13</v>
      </c>
      <c r="J845" s="1" t="e">
        <f>IF([first '# in title]&lt;[pos kw in title],MID([title],[pos kw in title]-6,6),#N/A)</f>
        <v>#N/A</v>
      </c>
      <c r="K845" s="1" t="e">
        <f>IFERROR(MID(SUBSTITUTE([kw rough in title],",","."),FIND("(",[kw rough in title])+1,20),SUBSTITUTE(IFERROR(MID([kw rough in title],FIND(" ",[kw rough in title])+1,20),[kw rough in title]),",","."))</f>
        <v>#N/A</v>
      </c>
      <c r="L845" s="1">
        <f>IFERROR(FIND("kW",[desc]),0)</f>
        <v>70</v>
      </c>
      <c r="M845">
        <f t="array" ref="M845">MIN(IFERROR(FIND(IstNumbers,E845),""))</f>
        <v>34</v>
      </c>
      <c r="N845" s="1" t="str">
        <f>IF([first '# in desc]&lt;[pos kw in desc],MID([desc],[pos kw in desc]-7,7))</f>
        <v xml:space="preserve">­me 42 </v>
      </c>
      <c r="O8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45" s="1" t="str">
        <f>TRIM(IF([first '# in desc]&lt;[pos kw in desc],MID([desc],[pos kw in desc]-6,6),FALSE))</f>
        <v>me 42</v>
      </c>
      <c r="Q845" s="1" t="b">
        <f>IF(LEN([manuell])=0,IFERROR([kw fine in title]*1,IFERROR(SUMPRODUCT(COUNTIF(IsDigits,MID([kw in desc],ROW($A$1:$A$150),1)))=LEN([kw in desc]),#N/A)),[manuell])</f>
        <v>0</v>
      </c>
      <c r="R845" s="1" t="str">
        <f>IF([pos kw in title]&gt;0,MID(J845,#REF!,4),IF([first '# in title]&gt;0,MID([title],[first '# in title],3),IF([first '# in title]&gt;0,MID([desc],#REF!,3),VLOOKUP([productid],$G$2:$R$1386,8))))</f>
        <v xml:space="preserve">42 </v>
      </c>
      <c r="S845" s="1" t="e">
        <f>IF([kw in desc]=[kw rough in title],[kw in desc]*1,IFERROR(LEFT([kw_dirty],3)*1,IFERROR(LEFT([kw_dirty],2)*1,"n.a.")))</f>
        <v>#N/A</v>
      </c>
      <c r="T845" s="1"/>
      <c r="U845" s="1">
        <f>VLOOKUP(Tabelle1[[#This Row],[productid]],Tabelle2[#All],2,FALSE)</f>
        <v>42</v>
      </c>
    </row>
    <row r="846" spans="1:21" hidden="1">
      <c r="A846" t="s">
        <v>1528</v>
      </c>
      <c r="B846">
        <v>3366.7</v>
      </c>
      <c r="C846">
        <v>9701</v>
      </c>
      <c r="D846" t="s">
        <v>1529</v>
      </c>
      <c r="E846" t="s">
        <v>9</v>
      </c>
      <c r="F846">
        <v>18406</v>
      </c>
      <c r="G846">
        <v>2647427</v>
      </c>
      <c r="H846">
        <f t="shared" si="13"/>
        <v>30</v>
      </c>
      <c r="I846">
        <f t="array" ref="I846">MIN(IFERROR(FIND(IstNumbers,A846),""))</f>
        <v>20</v>
      </c>
      <c r="J846" s="1" t="str">
        <f>IF([first '# in title]&lt;[pos kw in title],MID([title],[pos kw in title]-6,6),#N/A)</f>
        <v xml:space="preserve">W (60 </v>
      </c>
      <c r="K846" s="1" t="str">
        <f>IFERROR(MID(SUBSTITUTE([kw rough in title],",","."),FIND("(",[kw rough in title])+1,20),SUBSTITUTE(IFERROR(MID([kw rough in title],FIND(" ",[kw rough in title])+1,20),[kw rough in title]),",","."))</f>
        <v xml:space="preserve">60 </v>
      </c>
      <c r="L846" s="1">
        <f>IFERROR(FIND("kW",[desc]),0)</f>
        <v>0</v>
      </c>
      <c r="M846">
        <f t="array" ref="M846">MIN(IFERROR(FIND(IstNumbers,E846),""))</f>
        <v>0</v>
      </c>
      <c r="N846" s="1" t="b">
        <f>IF([first '# in desc]&lt;[pos kw in desc],MID([desc],[pos kw in desc]-7,7))</f>
        <v>0</v>
      </c>
      <c r="O8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46" s="1" t="str">
        <f>TRIM(IF([first '# in desc]&lt;[pos kw in desc],MID([desc],[pos kw in desc]-6,6),FALSE))</f>
        <v>FALSCH</v>
      </c>
      <c r="Q846" s="1">
        <f>IF(LEN([manuell])=0,IFERROR([kw fine in title]*1,IFERROR(SUMPRODUCT(COUNTIF(IsDigits,MID([kw in desc],ROW($A$1:$A$150),1)))=LEN([kw in desc]),#N/A)),[manuell])</f>
        <v>60</v>
      </c>
      <c r="R846" s="1" t="e">
        <f>IF([pos kw in title]&gt;0,MID(J846,#REF!,4),IF([first '# in title]&gt;0,MID([title],[first '# in title],3),IF([first '# in title]&gt;0,MID([desc],#REF!,3),VLOOKUP([productid],$G$2:$R$1386,8))))</f>
        <v>#REF!</v>
      </c>
      <c r="S846" s="1" t="str">
        <f>IF([kw in desc]=[kw rough in title],[kw in desc]*1,IFERROR(LEFT([kw_dirty],3)*1,IFERROR(LEFT([kw_dirty],2)*1,"n.a.")))</f>
        <v>n.a.</v>
      </c>
      <c r="T846" s="1"/>
      <c r="U846" s="1">
        <f>VLOOKUP(Tabelle1[[#This Row],[productid]],Tabelle2[#All],2,FALSE)</f>
        <v>60</v>
      </c>
    </row>
    <row r="847" spans="1:21" hidden="1">
      <c r="A847" t="s">
        <v>1530</v>
      </c>
      <c r="B847">
        <v>3055.31</v>
      </c>
      <c r="C847">
        <v>276812</v>
      </c>
      <c r="D847" t="s">
        <v>1531</v>
      </c>
      <c r="E847" t="s">
        <v>1532</v>
      </c>
      <c r="F847">
        <v>18406</v>
      </c>
      <c r="G847">
        <v>2654399</v>
      </c>
      <c r="H847">
        <f t="shared" si="13"/>
        <v>0</v>
      </c>
      <c r="I847">
        <f t="array" ref="I847">MIN(IFERROR(FIND(IstNumbers,A847),""))</f>
        <v>30</v>
      </c>
      <c r="J847" s="1" t="e">
        <f>IF([first '# in title]&lt;[pos kw in title],MID([title],[pos kw in title]-6,6),#N/A)</f>
        <v>#N/A</v>
      </c>
      <c r="K847" s="1" t="e">
        <f>IFERROR(MID(SUBSTITUTE([kw rough in title],",","."),FIND("(",[kw rough in title])+1,20),SUBSTITUTE(IFERROR(MID([kw rough in title],FIND(" ",[kw rough in title])+1,20),[kw rough in title]),",","."))</f>
        <v>#N/A</v>
      </c>
      <c r="L847" s="1">
        <f>IFERROR(FIND("kW",[desc]),0)</f>
        <v>51</v>
      </c>
      <c r="M847">
        <f t="array" ref="M847">MIN(IFERROR(FIND(IstNumbers,E847),""))</f>
        <v>38</v>
      </c>
      <c r="N847" s="1" t="str">
        <f>IF([first '# in desc]&lt;[pos kw in desc],MID([desc],[pos kw in desc]-7,7))</f>
        <v xml:space="preserve">bis 32 </v>
      </c>
      <c r="O847" s="1" t="str">
        <f>IFERROR(SUBSTITUTE(MID([kw rough in desc],FIND("(",[kw rough in desc])+1,20),",","."),IFERROR(SUBSTITUTE(TRIM(SUBSTITUTE(SUBSTITUTE(MID([kw rough in desc],FIND(" ",TRIM([kw rough in desc]))+1,20),"""",""),"/","")),",","."),#N/A))</f>
        <v>32</v>
      </c>
      <c r="P847" s="1" t="str">
        <f>TRIM(IF([first '# in desc]&lt;[pos kw in desc],MID([desc],[pos kw in desc]-6,6),FALSE))</f>
        <v>is 32</v>
      </c>
      <c r="Q847" s="1" t="b">
        <f>IF(LEN([manuell])=0,IFERROR([kw fine in title]*1,IFERROR(SUMPRODUCT(COUNTIF(IsDigits,MID([kw in desc],ROW($A$1:$A$150),1)))=LEN([kw in desc]),#N/A)),[manuell])</f>
        <v>0</v>
      </c>
      <c r="R847" s="1" t="str">
        <f>IF([pos kw in title]&gt;0,MID(J847,#REF!,4),IF([first '# in title]&gt;0,MID([title],[first '# in title],3),IF([first '# in title]&gt;0,MID([desc],#REF!,3),VLOOKUP([productid],$G$2:$R$1386,8))))</f>
        <v>32-</v>
      </c>
      <c r="S847" s="1" t="e">
        <f>IF([kw in desc]=[kw rough in title],[kw in desc]*1,IFERROR(LEFT([kw_dirty],3)*1,IFERROR(LEFT([kw_dirty],2)*1,"n.a.")))</f>
        <v>#N/A</v>
      </c>
      <c r="T847" s="1"/>
      <c r="U847" s="1">
        <f>VLOOKUP(Tabelle1[[#This Row],[productid]],Tabelle2[#All],2,FALSE)</f>
        <v>32</v>
      </c>
    </row>
    <row r="848" spans="1:21">
      <c r="A848" t="s">
        <v>1533</v>
      </c>
      <c r="B848">
        <v>3756</v>
      </c>
      <c r="C848">
        <v>9701</v>
      </c>
      <c r="D848" t="s">
        <v>1534</v>
      </c>
      <c r="E848" t="s">
        <v>9</v>
      </c>
      <c r="F848">
        <v>18406</v>
      </c>
      <c r="G848">
        <v>2933444</v>
      </c>
      <c r="H848">
        <f t="shared" si="13"/>
        <v>0</v>
      </c>
      <c r="I848">
        <f t="array" ref="I848">MIN(IFERROR(FIND(IstNumbers,A848),""))</f>
        <v>15</v>
      </c>
      <c r="J848" s="1" t="e">
        <f>IF([first '# in title]&lt;[pos kw in title],MID([title],[pos kw in title]-6,6),#N/A)</f>
        <v>#N/A</v>
      </c>
      <c r="K848" s="1" t="e">
        <f>IFERROR(MID(SUBSTITUTE([kw rough in title],",","."),FIND("(",[kw rough in title])+1,20),SUBSTITUTE(IFERROR(MID([kw rough in title],FIND(" ",[kw rough in title])+1,20),[kw rough in title]),",","."))</f>
        <v>#N/A</v>
      </c>
      <c r="L848" s="1">
        <f>IFERROR(FIND("kW",[desc]),0)</f>
        <v>0</v>
      </c>
      <c r="M848">
        <f t="array" ref="M848">MIN(IFERROR(FIND(IstNumbers,E848),""))</f>
        <v>0</v>
      </c>
      <c r="N848" s="1" t="b">
        <f>IF([first '# in desc]&lt;[pos kw in desc],MID([desc],[pos kw in desc]-7,7))</f>
        <v>0</v>
      </c>
      <c r="O8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48" s="1" t="str">
        <f>TRIM(IF([first '# in desc]&lt;[pos kw in desc],MID([desc],[pos kw in desc]-6,6),FALSE))</f>
        <v>FALSCH</v>
      </c>
      <c r="Q848" s="1" t="b">
        <f>IF(LEN([manuell])=0,IFERROR([kw fine in title]*1,IFERROR(SUMPRODUCT(COUNTIF(IsDigits,MID([kw in desc],ROW($A$1:$A$150),1)))=LEN([kw in desc]),#N/A)),[manuell])</f>
        <v>0</v>
      </c>
      <c r="R848" s="1" t="str">
        <f>IF([pos kw in title]&gt;0,MID(J848,#REF!,4),IF([first '# in title]&gt;0,MID([title],[first '# in title],3),IF([first '# in title]&gt;0,MID([desc],#REF!,3),VLOOKUP([productid],$G$2:$R$1386,8))))</f>
        <v>22.</v>
      </c>
      <c r="S848" s="1" t="e">
        <f>IF([kw in desc]=[kw rough in title],[kw in desc]*1,IFERROR(LEFT([kw_dirty],3)*1,IFERROR(LEFT([kw_dirty],2)*1,"n.a.")))</f>
        <v>#N/A</v>
      </c>
      <c r="T848" s="1"/>
      <c r="U848" s="1" t="e">
        <f>VLOOKUP(Tabelle1[[#This Row],[productid]],Tabelle2[#All],2,FALSE)</f>
        <v>#N/A</v>
      </c>
    </row>
    <row r="849" spans="1:21">
      <c r="A849" t="s">
        <v>1489</v>
      </c>
      <c r="B849">
        <v>3010.45</v>
      </c>
      <c r="C849">
        <v>293331</v>
      </c>
      <c r="D849" t="s">
        <v>1535</v>
      </c>
      <c r="E849" t="s">
        <v>1536</v>
      </c>
      <c r="F849">
        <v>18406</v>
      </c>
      <c r="G849">
        <v>1750863</v>
      </c>
      <c r="H849">
        <f t="shared" si="13"/>
        <v>0</v>
      </c>
      <c r="I849">
        <f t="array" ref="I849">MIN(IFERROR(FIND(IstNumbers,A849),""))</f>
        <v>13</v>
      </c>
      <c r="J849" s="1" t="e">
        <f>IF([first '# in title]&lt;[pos kw in title],MID([title],[pos kw in title]-6,6),#N/A)</f>
        <v>#N/A</v>
      </c>
      <c r="K849" s="1" t="e">
        <f>IFERROR(MID(SUBSTITUTE([kw rough in title],",","."),FIND("(",[kw rough in title])+1,20),SUBSTITUTE(IFERROR(MID([kw rough in title],FIND(" ",[kw rough in title])+1,20),[kw rough in title]),",","."))</f>
        <v>#N/A</v>
      </c>
      <c r="L849" s="1">
        <f>IFERROR(FIND("kW",[desc]),0)</f>
        <v>0</v>
      </c>
      <c r="M849">
        <f t="array" ref="M849">MIN(IFERROR(FIND(IstNumbers,E849),""))</f>
        <v>14</v>
      </c>
      <c r="N849" s="1" t="b">
        <f>IF([first '# in desc]&lt;[pos kw in desc],MID([desc],[pos kw in desc]-7,7))</f>
        <v>0</v>
      </c>
      <c r="O8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49" s="1" t="str">
        <f>TRIM(IF([first '# in desc]&lt;[pos kw in desc],MID([desc],[pos kw in desc]-6,6),FALSE))</f>
        <v>FALSCH</v>
      </c>
      <c r="Q849" s="1" t="b">
        <f>IF(LEN([manuell])=0,IFERROR([kw fine in title]*1,IFERROR(SUMPRODUCT(COUNTIF(IsDigits,MID([kw in desc],ROW($A$1:$A$150),1)))=LEN([kw in desc]),#N/A)),[manuell])</f>
        <v>0</v>
      </c>
      <c r="R849" s="1" t="str">
        <f>IF([pos kw in title]&gt;0,MID(J849,#REF!,4),IF([first '# in title]&gt;0,MID([title],[first '# in title],3),IF([first '# in title]&gt;0,MID([desc],#REF!,3),VLOOKUP([productid],$G$2:$R$1386,8))))</f>
        <v xml:space="preserve">42 </v>
      </c>
      <c r="S849" s="1" t="e">
        <f>IF([kw in desc]=[kw rough in title],[kw in desc]*1,IFERROR(LEFT([kw_dirty],3)*1,IFERROR(LEFT([kw_dirty],2)*1,"n.a.")))</f>
        <v>#N/A</v>
      </c>
      <c r="T849" s="1"/>
      <c r="U849" s="1">
        <f>VLOOKUP(Tabelle1[[#This Row],[productid]],Tabelle2[#All],2,FALSE)</f>
        <v>42</v>
      </c>
    </row>
    <row r="850" spans="1:21" hidden="1">
      <c r="A850" t="s">
        <v>1528</v>
      </c>
      <c r="B850">
        <v>3380.99</v>
      </c>
      <c r="C850">
        <v>276812</v>
      </c>
      <c r="D850" t="s">
        <v>1537</v>
      </c>
      <c r="E850" t="s">
        <v>1538</v>
      </c>
      <c r="F850">
        <v>18406</v>
      </c>
      <c r="G850">
        <v>2647427</v>
      </c>
      <c r="H850">
        <f t="shared" si="13"/>
        <v>30</v>
      </c>
      <c r="I850">
        <f t="array" ref="I850">MIN(IFERROR(FIND(IstNumbers,A850),""))</f>
        <v>20</v>
      </c>
      <c r="J850" s="1" t="str">
        <f>IF([first '# in title]&lt;[pos kw in title],MID([title],[pos kw in title]-6,6),#N/A)</f>
        <v xml:space="preserve">W (60 </v>
      </c>
      <c r="K850" s="1" t="str">
        <f>IFERROR(MID(SUBSTITUTE([kw rough in title],",","."),FIND("(",[kw rough in title])+1,20),SUBSTITUTE(IFERROR(MID([kw rough in title],FIND(" ",[kw rough in title])+1,20),[kw rough in title]),",","."))</f>
        <v xml:space="preserve">60 </v>
      </c>
      <c r="L850" s="1">
        <f>IFERROR(FIND("kW",[desc]),0)</f>
        <v>33</v>
      </c>
      <c r="M850">
        <f t="array" ref="M850">MIN(IFERROR(FIND(IstNumbers,E850),""))</f>
        <v>24</v>
      </c>
      <c r="N850" s="1" t="str">
        <f>IF([first '# in desc]&lt;[pos kw in desc],MID([desc],[pos kw in desc]-7,7))</f>
        <v xml:space="preserve">0-W 60 </v>
      </c>
      <c r="O850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850" s="1" t="str">
        <f>TRIM(IF([first '# in desc]&lt;[pos kw in desc],MID([desc],[pos kw in desc]-6,6),FALSE))</f>
        <v>-W 60</v>
      </c>
      <c r="Q850" s="1">
        <f>IF(LEN([manuell])=0,IFERROR([kw fine in title]*1,IFERROR(SUMPRODUCT(COUNTIF(IsDigits,MID([kw in desc],ROW($A$1:$A$150),1)))=LEN([kw in desc]),#N/A)),[manuell])</f>
        <v>60</v>
      </c>
      <c r="R850" s="1" t="e">
        <f>IF([pos kw in title]&gt;0,MID(J850,#REF!,4),IF([first '# in title]&gt;0,MID([title],[first '# in title],3),IF([first '# in title]&gt;0,MID([desc],#REF!,3),VLOOKUP([productid],$G$2:$R$1386,8))))</f>
        <v>#REF!</v>
      </c>
      <c r="S850" s="1" t="str">
        <f>IF([kw in desc]=[kw rough in title],[kw in desc]*1,IFERROR(LEFT([kw_dirty],3)*1,IFERROR(LEFT([kw_dirty],2)*1,"n.a.")))</f>
        <v>n.a.</v>
      </c>
      <c r="T850" s="1"/>
      <c r="U850" s="1">
        <f>VLOOKUP(Tabelle1[[#This Row],[productid]],Tabelle2[#All],2,FALSE)</f>
        <v>60</v>
      </c>
    </row>
    <row r="851" spans="1:21">
      <c r="A851" t="s">
        <v>1530</v>
      </c>
      <c r="B851">
        <v>3316</v>
      </c>
      <c r="C851">
        <v>9701</v>
      </c>
      <c r="D851" t="s">
        <v>1539</v>
      </c>
      <c r="E851" t="s">
        <v>9</v>
      </c>
      <c r="F851">
        <v>18406</v>
      </c>
      <c r="G851">
        <v>2654399</v>
      </c>
      <c r="H851">
        <f t="shared" si="13"/>
        <v>0</v>
      </c>
      <c r="I851">
        <f t="array" ref="I851">MIN(IFERROR(FIND(IstNumbers,A851),""))</f>
        <v>30</v>
      </c>
      <c r="J851" s="1" t="e">
        <f>IF([first '# in title]&lt;[pos kw in title],MID([title],[pos kw in title]-6,6),#N/A)</f>
        <v>#N/A</v>
      </c>
      <c r="K851" s="1" t="e">
        <f>IFERROR(MID(SUBSTITUTE([kw rough in title],",","."),FIND("(",[kw rough in title])+1,20),SUBSTITUTE(IFERROR(MID([kw rough in title],FIND(" ",[kw rough in title])+1,20),[kw rough in title]),",","."))</f>
        <v>#N/A</v>
      </c>
      <c r="L851" s="1">
        <f>IFERROR(FIND("kW",[desc]),0)</f>
        <v>0</v>
      </c>
      <c r="M851">
        <f t="array" ref="M851">MIN(IFERROR(FIND(IstNumbers,E851),""))</f>
        <v>0</v>
      </c>
      <c r="N851" s="1" t="b">
        <f>IF([first '# in desc]&lt;[pos kw in desc],MID([desc],[pos kw in desc]-7,7))</f>
        <v>0</v>
      </c>
      <c r="O8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1" s="1" t="str">
        <f>TRIM(IF([first '# in desc]&lt;[pos kw in desc],MID([desc],[pos kw in desc]-6,6),FALSE))</f>
        <v>FALSCH</v>
      </c>
      <c r="Q851" s="1" t="b">
        <f>IF(LEN([manuell])=0,IFERROR([kw fine in title]*1,IFERROR(SUMPRODUCT(COUNTIF(IsDigits,MID([kw in desc],ROW($A$1:$A$150),1)))=LEN([kw in desc]),#N/A)),[manuell])</f>
        <v>0</v>
      </c>
      <c r="R851" s="1" t="str">
        <f>IF([pos kw in title]&gt;0,MID(J851,#REF!,4),IF([first '# in title]&gt;0,MID([title],[first '# in title],3),IF([first '# in title]&gt;0,MID([desc],#REF!,3),VLOOKUP([productid],$G$2:$R$1386,8))))</f>
        <v>32-</v>
      </c>
      <c r="S851" s="1" t="e">
        <f>IF([kw in desc]=[kw rough in title],[kw in desc]*1,IFERROR(LEFT([kw_dirty],3)*1,IFERROR(LEFT([kw_dirty],2)*1,"n.a.")))</f>
        <v>#N/A</v>
      </c>
      <c r="T851" s="1"/>
      <c r="U851" s="1">
        <f>VLOOKUP(Tabelle1[[#This Row],[productid]],Tabelle2[#All],2,FALSE)</f>
        <v>32</v>
      </c>
    </row>
    <row r="852" spans="1:21" hidden="1">
      <c r="A852" t="s">
        <v>1540</v>
      </c>
      <c r="B852">
        <v>3848</v>
      </c>
      <c r="C852">
        <v>9701</v>
      </c>
      <c r="D852" t="s">
        <v>1541</v>
      </c>
      <c r="E852" t="s">
        <v>9</v>
      </c>
      <c r="F852">
        <v>18406</v>
      </c>
      <c r="G852">
        <v>3066144</v>
      </c>
      <c r="H852">
        <f t="shared" si="13"/>
        <v>40</v>
      </c>
      <c r="I852">
        <f t="array" ref="I852">MIN(IFERROR(FIND(IstNumbers,A852),""))</f>
        <v>30</v>
      </c>
      <c r="J852" s="1" t="str">
        <f>IF([first '# in title]&lt;[pos kw in title],MID([title],[pos kw in title]-6,6),#N/A)</f>
        <v xml:space="preserve">4 (48 </v>
      </c>
      <c r="K852" s="1" t="str">
        <f>IFERROR(MID(SUBSTITUTE([kw rough in title],",","."),FIND("(",[kw rough in title])+1,20),SUBSTITUTE(IFERROR(MID([kw rough in title],FIND(" ",[kw rough in title])+1,20),[kw rough in title]),",","."))</f>
        <v xml:space="preserve">48 </v>
      </c>
      <c r="L852" s="1">
        <f>IFERROR(FIND("kW",[desc]),0)</f>
        <v>0</v>
      </c>
      <c r="M852">
        <f t="array" ref="M852">MIN(IFERROR(FIND(IstNumbers,E852),""))</f>
        <v>0</v>
      </c>
      <c r="N852" s="1" t="b">
        <f>IF([first '# in desc]&lt;[pos kw in desc],MID([desc],[pos kw in desc]-7,7))</f>
        <v>0</v>
      </c>
      <c r="O8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2" s="1" t="str">
        <f>TRIM(IF([first '# in desc]&lt;[pos kw in desc],MID([desc],[pos kw in desc]-6,6),FALSE))</f>
        <v>FALSCH</v>
      </c>
      <c r="Q852" s="1">
        <f>IF(LEN([manuell])=0,IFERROR([kw fine in title]*1,IFERROR(SUMPRODUCT(COUNTIF(IsDigits,MID([kw in desc],ROW($A$1:$A$150),1)))=LEN([kw in desc]),#N/A)),[manuell])</f>
        <v>48</v>
      </c>
      <c r="R852" s="1" t="e">
        <f>IF([pos kw in title]&gt;0,MID(J852,#REF!,4),IF([first '# in title]&gt;0,MID([title],[first '# in title],3),IF([first '# in title]&gt;0,MID([desc],#REF!,3),VLOOKUP([productid],$G$2:$R$1386,8))))</f>
        <v>#REF!</v>
      </c>
      <c r="S852" s="1" t="str">
        <f>IF([kw in desc]=[kw rough in title],[kw in desc]*1,IFERROR(LEFT([kw_dirty],3)*1,IFERROR(LEFT([kw_dirty],2)*1,"n.a.")))</f>
        <v>n.a.</v>
      </c>
      <c r="T852" s="1"/>
      <c r="U852" s="1">
        <f>VLOOKUP(Tabelle1[[#This Row],[productid]],Tabelle2[#All],2,FALSE)</f>
        <v>48</v>
      </c>
    </row>
    <row r="853" spans="1:21" hidden="1">
      <c r="A853" t="s">
        <v>10372</v>
      </c>
      <c r="B853">
        <v>2968</v>
      </c>
      <c r="C853">
        <v>9701</v>
      </c>
      <c r="D853" t="s">
        <v>1542</v>
      </c>
      <c r="E853" t="s">
        <v>9</v>
      </c>
      <c r="F853">
        <v>18406</v>
      </c>
      <c r="G853">
        <v>2498991</v>
      </c>
      <c r="H853">
        <f t="shared" si="13"/>
        <v>42</v>
      </c>
      <c r="I853">
        <f t="array" ref="I853">MIN(IFERROR(FIND(IstNumbers,A853),""))</f>
        <v>30</v>
      </c>
      <c r="J853" s="1" t="str">
        <f>IF([first '# in title]&lt;[pos kw in title],MID([title],[pos kw in title]-6,6),#N/A)</f>
        <v xml:space="preserve">(28,9 </v>
      </c>
      <c r="K853" s="1" t="str">
        <f>IFERROR(MID(SUBSTITUTE([kw rough in title],",","."),FIND("(",[kw rough in title])+1,20),SUBSTITUTE(IFERROR(MID([kw rough in title],FIND(" ",[kw rough in title])+1,20),[kw rough in title]),",","."))</f>
        <v xml:space="preserve">28.9 </v>
      </c>
      <c r="L853" s="1">
        <f>IFERROR(FIND("kW",[desc]),0)</f>
        <v>0</v>
      </c>
      <c r="M853">
        <f t="array" ref="M853">MIN(IFERROR(FIND(IstNumbers,E853),""))</f>
        <v>0</v>
      </c>
      <c r="N853" s="1" t="b">
        <f>IF([first '# in desc]&lt;[pos kw in desc],MID([desc],[pos kw in desc]-7,7))</f>
        <v>0</v>
      </c>
      <c r="O8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3" s="1" t="str">
        <f>TRIM(IF([first '# in desc]&lt;[pos kw in desc],MID([desc],[pos kw in desc]-6,6),FALSE))</f>
        <v>FALSCH</v>
      </c>
      <c r="Q853" s="1">
        <f>IF(LEN([manuell])=0,IFERROR([kw fine in title]*1,IFERROR(SUMPRODUCT(COUNTIF(IsDigits,MID([kw in desc],ROW($A$1:$A$150),1)))=LEN([kw in desc]),#N/A)),[manuell])</f>
        <v>28.9</v>
      </c>
      <c r="R853" s="1" t="e">
        <f>IF([pos kw in title]&gt;0,MID(J853,#REF!,4),IF([first '# in title]&gt;0,MID([title],[first '# in title],3),IF([first '# in title]&gt;0,MID([desc],#REF!,3),VLOOKUP([productid],$G$2:$R$1386,8))))</f>
        <v>#REF!</v>
      </c>
      <c r="S853" s="1" t="str">
        <f>IF([kw in desc]=[kw rough in title],[kw in desc]*1,IFERROR(LEFT([kw_dirty],3)*1,IFERROR(LEFT([kw_dirty],2)*1,"n.a.")))</f>
        <v>n.a.</v>
      </c>
      <c r="T853" s="1"/>
      <c r="U853" s="1">
        <f>VLOOKUP(Tabelle1[[#This Row],[productid]],Tabelle2[#All],2,FALSE)</f>
        <v>28.9</v>
      </c>
    </row>
    <row r="854" spans="1:21" hidden="1">
      <c r="A854" t="s">
        <v>1543</v>
      </c>
      <c r="B854">
        <v>2248.9699999999998</v>
      </c>
      <c r="C854">
        <v>9701</v>
      </c>
      <c r="D854" t="s">
        <v>1544</v>
      </c>
      <c r="E854" t="s">
        <v>9</v>
      </c>
      <c r="F854">
        <v>18406</v>
      </c>
      <c r="G854">
        <v>3092274</v>
      </c>
      <c r="H854">
        <f t="shared" si="13"/>
        <v>35</v>
      </c>
      <c r="I854">
        <f t="array" ref="I854">MIN(IFERROR(FIND(IstNumbers,A854),""))</f>
        <v>24</v>
      </c>
      <c r="J854" s="1" t="str">
        <f>IF([first '# in title]&lt;[pos kw in title],MID([title],[pos kw in title]-6,6),#N/A)</f>
        <v xml:space="preserve">2 (22 </v>
      </c>
      <c r="K854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854" s="1">
        <f>IFERROR(FIND("kW",[desc]),0)</f>
        <v>0</v>
      </c>
      <c r="M854">
        <f t="array" ref="M854">MIN(IFERROR(FIND(IstNumbers,E854),""))</f>
        <v>0</v>
      </c>
      <c r="N854" s="1" t="b">
        <f>IF([first '# in desc]&lt;[pos kw in desc],MID([desc],[pos kw in desc]-7,7))</f>
        <v>0</v>
      </c>
      <c r="O8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4" s="1" t="str">
        <f>TRIM(IF([first '# in desc]&lt;[pos kw in desc],MID([desc],[pos kw in desc]-6,6),FALSE))</f>
        <v>FALSCH</v>
      </c>
      <c r="Q854" s="1">
        <f>IF(LEN([manuell])=0,IFERROR([kw fine in title]*1,IFERROR(SUMPRODUCT(COUNTIF(IsDigits,MID([kw in desc],ROW($A$1:$A$150),1)))=LEN([kw in desc]),#N/A)),[manuell])</f>
        <v>22</v>
      </c>
      <c r="R854" s="1" t="e">
        <f>IF([pos kw in title]&gt;0,MID(J854,#REF!,4),IF([first '# in title]&gt;0,MID([title],[first '# in title],3),IF([first '# in title]&gt;0,MID([desc],#REF!,3),VLOOKUP([productid],$G$2:$R$1386,8))))</f>
        <v>#REF!</v>
      </c>
      <c r="S854" s="1" t="str">
        <f>IF([kw in desc]=[kw rough in title],[kw in desc]*1,IFERROR(LEFT([kw_dirty],3)*1,IFERROR(LEFT([kw_dirty],2)*1,"n.a.")))</f>
        <v>n.a.</v>
      </c>
      <c r="T854" s="1"/>
      <c r="U854" s="1">
        <f>VLOOKUP(Tabelle1[[#This Row],[productid]],Tabelle2[#All],2,FALSE)</f>
        <v>22</v>
      </c>
    </row>
    <row r="855" spans="1:21">
      <c r="A855" t="s">
        <v>1533</v>
      </c>
      <c r="B855">
        <v>3850</v>
      </c>
      <c r="C855">
        <v>9701</v>
      </c>
      <c r="D855" t="s">
        <v>1545</v>
      </c>
      <c r="E855" t="s">
        <v>9</v>
      </c>
      <c r="F855">
        <v>18406</v>
      </c>
      <c r="G855">
        <v>2933444</v>
      </c>
      <c r="H855">
        <f t="shared" si="13"/>
        <v>0</v>
      </c>
      <c r="I855">
        <f t="array" ref="I855">MIN(IFERROR(FIND(IstNumbers,A855),""))</f>
        <v>15</v>
      </c>
      <c r="J855" s="1" t="e">
        <f>IF([first '# in title]&lt;[pos kw in title],MID([title],[pos kw in title]-6,6),#N/A)</f>
        <v>#N/A</v>
      </c>
      <c r="K855" s="1" t="e">
        <f>IFERROR(MID(SUBSTITUTE([kw rough in title],",","."),FIND("(",[kw rough in title])+1,20),SUBSTITUTE(IFERROR(MID([kw rough in title],FIND(" ",[kw rough in title])+1,20),[kw rough in title]),",","."))</f>
        <v>#N/A</v>
      </c>
      <c r="L855" s="1">
        <f>IFERROR(FIND("kW",[desc]),0)</f>
        <v>0</v>
      </c>
      <c r="M855">
        <f t="array" ref="M855">MIN(IFERROR(FIND(IstNumbers,E855),""))</f>
        <v>0</v>
      </c>
      <c r="N855" s="1" t="b">
        <f>IF([first '# in desc]&lt;[pos kw in desc],MID([desc],[pos kw in desc]-7,7))</f>
        <v>0</v>
      </c>
      <c r="O8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5" s="1" t="str">
        <f>TRIM(IF([first '# in desc]&lt;[pos kw in desc],MID([desc],[pos kw in desc]-6,6),FALSE))</f>
        <v>FALSCH</v>
      </c>
      <c r="Q855" s="1" t="b">
        <f>IF(LEN([manuell])=0,IFERROR([kw fine in title]*1,IFERROR(SUMPRODUCT(COUNTIF(IsDigits,MID([kw in desc],ROW($A$1:$A$150),1)))=LEN([kw in desc]),#N/A)),[manuell])</f>
        <v>0</v>
      </c>
      <c r="R855" s="1" t="str">
        <f>IF([pos kw in title]&gt;0,MID(J855,#REF!,4),IF([first '# in title]&gt;0,MID([title],[first '# in title],3),IF([first '# in title]&gt;0,MID([desc],#REF!,3),VLOOKUP([productid],$G$2:$R$1386,8))))</f>
        <v>22.</v>
      </c>
      <c r="S855" s="1" t="e">
        <f>IF([kw in desc]=[kw rough in title],[kw in desc]*1,IFERROR(LEFT([kw_dirty],3)*1,IFERROR(LEFT([kw_dirty],2)*1,"n.a.")))</f>
        <v>#N/A</v>
      </c>
      <c r="T855" s="1"/>
      <c r="U855" s="1" t="e">
        <f>VLOOKUP(Tabelle1[[#This Row],[productid]],Tabelle2[#All],2,FALSE)</f>
        <v>#N/A</v>
      </c>
    </row>
    <row r="856" spans="1:21" hidden="1">
      <c r="A856" t="s">
        <v>1489</v>
      </c>
      <c r="B856">
        <v>3025</v>
      </c>
      <c r="C856">
        <v>289859</v>
      </c>
      <c r="D856" t="s">
        <v>1546</v>
      </c>
      <c r="E856" t="s">
        <v>746</v>
      </c>
      <c r="F856">
        <v>18406</v>
      </c>
      <c r="G856">
        <v>1750863</v>
      </c>
      <c r="H856">
        <f t="shared" si="13"/>
        <v>0</v>
      </c>
      <c r="I856">
        <f t="array" ref="I856">MIN(IFERROR(FIND(IstNumbers,A856),""))</f>
        <v>13</v>
      </c>
      <c r="J856" s="1" t="e">
        <f>IF([first '# in title]&lt;[pos kw in title],MID([title],[pos kw in title]-6,6),#N/A)</f>
        <v>#N/A</v>
      </c>
      <c r="K856" s="1" t="e">
        <f>IFERROR(MID(SUBSTITUTE([kw rough in title],",","."),FIND("(",[kw rough in title])+1,20),SUBSTITUTE(IFERROR(MID([kw rough in title],FIND(" ",[kw rough in title])+1,20),[kw rough in title]),",","."))</f>
        <v>#N/A</v>
      </c>
      <c r="L856" s="1">
        <f>IFERROR(FIND("kW",[desc]),0)</f>
        <v>70</v>
      </c>
      <c r="M856">
        <f t="array" ref="M856">MIN(IFERROR(FIND(IstNumbers,E856),""))</f>
        <v>34</v>
      </c>
      <c r="N856" s="1" t="str">
        <f>IF([first '# in desc]&lt;[pos kw in desc],MID([desc],[pos kw in desc]-7,7))</f>
        <v xml:space="preserve">­me 42 </v>
      </c>
      <c r="O8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56" s="1" t="str">
        <f>TRIM(IF([first '# in desc]&lt;[pos kw in desc],MID([desc],[pos kw in desc]-6,6),FALSE))</f>
        <v>me 42</v>
      </c>
      <c r="Q856" s="1" t="b">
        <f>IF(LEN([manuell])=0,IFERROR([kw fine in title]*1,IFERROR(SUMPRODUCT(COUNTIF(IsDigits,MID([kw in desc],ROW($A$1:$A$150),1)))=LEN([kw in desc]),#N/A)),[manuell])</f>
        <v>0</v>
      </c>
      <c r="R856" s="1" t="str">
        <f>IF([pos kw in title]&gt;0,MID(J856,#REF!,4),IF([first '# in title]&gt;0,MID([title],[first '# in title],3),IF([first '# in title]&gt;0,MID([desc],#REF!,3),VLOOKUP([productid],$G$2:$R$1386,8))))</f>
        <v xml:space="preserve">42 </v>
      </c>
      <c r="S856" s="1" t="e">
        <f>IF([kw in desc]=[kw rough in title],[kw in desc]*1,IFERROR(LEFT([kw_dirty],3)*1,IFERROR(LEFT([kw_dirty],2)*1,"n.a.")))</f>
        <v>#N/A</v>
      </c>
      <c r="T856" s="1"/>
      <c r="U856" s="1">
        <f>VLOOKUP(Tabelle1[[#This Row],[productid]],Tabelle2[#All],2,FALSE)</f>
        <v>42</v>
      </c>
    </row>
    <row r="857" spans="1:21" hidden="1">
      <c r="A857" t="s">
        <v>1528</v>
      </c>
      <c r="B857">
        <v>3538.17</v>
      </c>
      <c r="C857">
        <v>9701</v>
      </c>
      <c r="D857" t="s">
        <v>1547</v>
      </c>
      <c r="E857" t="s">
        <v>9</v>
      </c>
      <c r="F857">
        <v>18406</v>
      </c>
      <c r="G857">
        <v>2647427</v>
      </c>
      <c r="H857">
        <f t="shared" si="13"/>
        <v>30</v>
      </c>
      <c r="I857">
        <f t="array" ref="I857">MIN(IFERROR(FIND(IstNumbers,A857),""))</f>
        <v>20</v>
      </c>
      <c r="J857" s="1" t="str">
        <f>IF([first '# in title]&lt;[pos kw in title],MID([title],[pos kw in title]-6,6),#N/A)</f>
        <v xml:space="preserve">W (60 </v>
      </c>
      <c r="K857" s="1" t="str">
        <f>IFERROR(MID(SUBSTITUTE([kw rough in title],",","."),FIND("(",[kw rough in title])+1,20),SUBSTITUTE(IFERROR(MID([kw rough in title],FIND(" ",[kw rough in title])+1,20),[kw rough in title]),",","."))</f>
        <v xml:space="preserve">60 </v>
      </c>
      <c r="L857" s="1">
        <f>IFERROR(FIND("kW",[desc]),0)</f>
        <v>0</v>
      </c>
      <c r="M857">
        <f t="array" ref="M857">MIN(IFERROR(FIND(IstNumbers,E857),""))</f>
        <v>0</v>
      </c>
      <c r="N857" s="1" t="b">
        <f>IF([first '# in desc]&lt;[pos kw in desc],MID([desc],[pos kw in desc]-7,7))</f>
        <v>0</v>
      </c>
      <c r="O8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7" s="1" t="str">
        <f>TRIM(IF([first '# in desc]&lt;[pos kw in desc],MID([desc],[pos kw in desc]-6,6),FALSE))</f>
        <v>FALSCH</v>
      </c>
      <c r="Q857" s="1">
        <f>IF(LEN([manuell])=0,IFERROR([kw fine in title]*1,IFERROR(SUMPRODUCT(COUNTIF(IsDigits,MID([kw in desc],ROW($A$1:$A$150),1)))=LEN([kw in desc]),#N/A)),[manuell])</f>
        <v>60</v>
      </c>
      <c r="R857" s="1" t="e">
        <f>IF([pos kw in title]&gt;0,MID(J857,#REF!,4),IF([first '# in title]&gt;0,MID([title],[first '# in title],3),IF([first '# in title]&gt;0,MID([desc],#REF!,3),VLOOKUP([productid],$G$2:$R$1386,8))))</f>
        <v>#REF!</v>
      </c>
      <c r="S857" s="1" t="str">
        <f>IF([kw in desc]=[kw rough in title],[kw in desc]*1,IFERROR(LEFT([kw_dirty],3)*1,IFERROR(LEFT([kw_dirty],2)*1,"n.a.")))</f>
        <v>n.a.</v>
      </c>
      <c r="T857" s="1"/>
      <c r="U857" s="1">
        <f>VLOOKUP(Tabelle1[[#This Row],[productid]],Tabelle2[#All],2,FALSE)</f>
        <v>60</v>
      </c>
    </row>
    <row r="858" spans="1:21" hidden="1">
      <c r="A858" t="s">
        <v>1540</v>
      </c>
      <c r="B858">
        <v>4395</v>
      </c>
      <c r="C858">
        <v>9701</v>
      </c>
      <c r="D858" t="s">
        <v>1548</v>
      </c>
      <c r="E858" t="s">
        <v>9</v>
      </c>
      <c r="F858">
        <v>18406</v>
      </c>
      <c r="G858">
        <v>3066144</v>
      </c>
      <c r="H858">
        <f t="shared" si="13"/>
        <v>40</v>
      </c>
      <c r="I858">
        <f t="array" ref="I858">MIN(IFERROR(FIND(IstNumbers,A858),""))</f>
        <v>30</v>
      </c>
      <c r="J858" s="1" t="str">
        <f>IF([first '# in title]&lt;[pos kw in title],MID([title],[pos kw in title]-6,6),#N/A)</f>
        <v xml:space="preserve">4 (48 </v>
      </c>
      <c r="K858" s="1" t="str">
        <f>IFERROR(MID(SUBSTITUTE([kw rough in title],",","."),FIND("(",[kw rough in title])+1,20),SUBSTITUTE(IFERROR(MID([kw rough in title],FIND(" ",[kw rough in title])+1,20),[kw rough in title]),",","."))</f>
        <v xml:space="preserve">48 </v>
      </c>
      <c r="L858" s="1">
        <f>IFERROR(FIND("kW",[desc]),0)</f>
        <v>0</v>
      </c>
      <c r="M858">
        <f t="array" ref="M858">MIN(IFERROR(FIND(IstNumbers,E858),""))</f>
        <v>0</v>
      </c>
      <c r="N858" s="1" t="b">
        <f>IF([first '# in desc]&lt;[pos kw in desc],MID([desc],[pos kw in desc]-7,7))</f>
        <v>0</v>
      </c>
      <c r="O8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8" s="1" t="str">
        <f>TRIM(IF([first '# in desc]&lt;[pos kw in desc],MID([desc],[pos kw in desc]-6,6),FALSE))</f>
        <v>FALSCH</v>
      </c>
      <c r="Q858" s="1">
        <f>IF(LEN([manuell])=0,IFERROR([kw fine in title]*1,IFERROR(SUMPRODUCT(COUNTIF(IsDigits,MID([kw in desc],ROW($A$1:$A$150),1)))=LEN([kw in desc]),#N/A)),[manuell])</f>
        <v>48</v>
      </c>
      <c r="R858" s="1" t="e">
        <f>IF([pos kw in title]&gt;0,MID(J858,#REF!,4),IF([first '# in title]&gt;0,MID([title],[first '# in title],3),IF([first '# in title]&gt;0,MID([desc],#REF!,3),VLOOKUP([productid],$G$2:$R$1386,8))))</f>
        <v>#REF!</v>
      </c>
      <c r="S858" s="1" t="str">
        <f>IF([kw in desc]=[kw rough in title],[kw in desc]*1,IFERROR(LEFT([kw_dirty],3)*1,IFERROR(LEFT([kw_dirty],2)*1,"n.a.")))</f>
        <v>n.a.</v>
      </c>
      <c r="T858" s="1"/>
      <c r="U858" s="1">
        <f>VLOOKUP(Tabelle1[[#This Row],[productid]],Tabelle2[#All],2,FALSE)</f>
        <v>48</v>
      </c>
    </row>
    <row r="859" spans="1:21" hidden="1">
      <c r="A859" t="s">
        <v>10372</v>
      </c>
      <c r="B859">
        <v>4255</v>
      </c>
      <c r="C859">
        <v>223861</v>
      </c>
      <c r="D859" t="s">
        <v>1549</v>
      </c>
      <c r="E859" t="s">
        <v>1550</v>
      </c>
      <c r="F859">
        <v>18406</v>
      </c>
      <c r="G859">
        <v>2498991</v>
      </c>
      <c r="H859">
        <f t="shared" si="13"/>
        <v>42</v>
      </c>
      <c r="I859">
        <f t="array" ref="I859">MIN(IFERROR(FIND(IstNumbers,A859),""))</f>
        <v>30</v>
      </c>
      <c r="J859" s="1" t="str">
        <f>IF([first '# in title]&lt;[pos kw in title],MID([title],[pos kw in title]-6,6),#N/A)</f>
        <v xml:space="preserve">(28,9 </v>
      </c>
      <c r="K859" s="1" t="str">
        <f>IFERROR(MID(SUBSTITUTE([kw rough in title],",","."),FIND("(",[kw rough in title])+1,20),SUBSTITUTE(IFERROR(MID([kw rough in title],FIND(" ",[kw rough in title])+1,20),[kw rough in title]),",","."))</f>
        <v xml:space="preserve">28.9 </v>
      </c>
      <c r="L859" s="1">
        <f>IFERROR(FIND("kW",[desc]),0)</f>
        <v>0</v>
      </c>
      <c r="M859">
        <f t="array" ref="M859">MIN(IFERROR(FIND(IstNumbers,E859),""))</f>
        <v>36</v>
      </c>
      <c r="N859" s="1" t="b">
        <f>IF([first '# in desc]&lt;[pos kw in desc],MID([desc],[pos kw in desc]-7,7))</f>
        <v>0</v>
      </c>
      <c r="O8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59" s="1" t="str">
        <f>TRIM(IF([first '# in desc]&lt;[pos kw in desc],MID([desc],[pos kw in desc]-6,6),FALSE))</f>
        <v>FALSCH</v>
      </c>
      <c r="Q859" s="1">
        <f>IF(LEN([manuell])=0,IFERROR([kw fine in title]*1,IFERROR(SUMPRODUCT(COUNTIF(IsDigits,MID([kw in desc],ROW($A$1:$A$150),1)))=LEN([kw in desc]),#N/A)),[manuell])</f>
        <v>28.9</v>
      </c>
      <c r="R859" s="1" t="e">
        <f>IF([pos kw in title]&gt;0,MID(J859,#REF!,4),IF([first '# in title]&gt;0,MID([title],[first '# in title],3),IF([first '# in title]&gt;0,MID([desc],#REF!,3),VLOOKUP([productid],$G$2:$R$1386,8))))</f>
        <v>#REF!</v>
      </c>
      <c r="S859" s="1" t="str">
        <f>IF([kw in desc]=[kw rough in title],[kw in desc]*1,IFERROR(LEFT([kw_dirty],3)*1,IFERROR(LEFT([kw_dirty],2)*1,"n.a.")))</f>
        <v>n.a.</v>
      </c>
      <c r="T859" s="1"/>
      <c r="U859" s="1">
        <f>VLOOKUP(Tabelle1[[#This Row],[productid]],Tabelle2[#All],2,FALSE)</f>
        <v>28.9</v>
      </c>
    </row>
    <row r="860" spans="1:21" hidden="1">
      <c r="A860" t="s">
        <v>1543</v>
      </c>
      <c r="B860">
        <v>2248.9699999999998</v>
      </c>
      <c r="C860">
        <v>9701</v>
      </c>
      <c r="D860" t="s">
        <v>1551</v>
      </c>
      <c r="E860" t="s">
        <v>9</v>
      </c>
      <c r="F860">
        <v>18406</v>
      </c>
      <c r="G860">
        <v>3092274</v>
      </c>
      <c r="H860">
        <f t="shared" si="13"/>
        <v>35</v>
      </c>
      <c r="I860">
        <f t="array" ref="I860">MIN(IFERROR(FIND(IstNumbers,A860),""))</f>
        <v>24</v>
      </c>
      <c r="J860" s="1" t="str">
        <f>IF([first '# in title]&lt;[pos kw in title],MID([title],[pos kw in title]-6,6),#N/A)</f>
        <v xml:space="preserve">2 (22 </v>
      </c>
      <c r="K860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860" s="1">
        <f>IFERROR(FIND("kW",[desc]),0)</f>
        <v>0</v>
      </c>
      <c r="M860">
        <f t="array" ref="M860">MIN(IFERROR(FIND(IstNumbers,E860),""))</f>
        <v>0</v>
      </c>
      <c r="N860" s="1" t="b">
        <f>IF([first '# in desc]&lt;[pos kw in desc],MID([desc],[pos kw in desc]-7,7))</f>
        <v>0</v>
      </c>
      <c r="O8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60" s="1" t="str">
        <f>TRIM(IF([first '# in desc]&lt;[pos kw in desc],MID([desc],[pos kw in desc]-6,6),FALSE))</f>
        <v>FALSCH</v>
      </c>
      <c r="Q860" s="1">
        <f>IF(LEN([manuell])=0,IFERROR([kw fine in title]*1,IFERROR(SUMPRODUCT(COUNTIF(IsDigits,MID([kw in desc],ROW($A$1:$A$150),1)))=LEN([kw in desc]),#N/A)),[manuell])</f>
        <v>22</v>
      </c>
      <c r="R860" s="1" t="e">
        <f>IF([pos kw in title]&gt;0,MID(J860,#REF!,4),IF([first '# in title]&gt;0,MID([title],[first '# in title],3),IF([first '# in title]&gt;0,MID([desc],#REF!,3),VLOOKUP([productid],$G$2:$R$1386,8))))</f>
        <v>#REF!</v>
      </c>
      <c r="S860" s="1" t="str">
        <f>IF([kw in desc]=[kw rough in title],[kw in desc]*1,IFERROR(LEFT([kw_dirty],3)*1,IFERROR(LEFT([kw_dirty],2)*1,"n.a.")))</f>
        <v>n.a.</v>
      </c>
      <c r="T860" s="1"/>
      <c r="U860" s="1">
        <f>VLOOKUP(Tabelle1[[#This Row],[productid]],Tabelle2[#All],2,FALSE)</f>
        <v>22</v>
      </c>
    </row>
    <row r="861" spans="1:21">
      <c r="A861" t="s">
        <v>1552</v>
      </c>
      <c r="B861">
        <v>2686</v>
      </c>
      <c r="C861">
        <v>9701</v>
      </c>
      <c r="D861" t="s">
        <v>1553</v>
      </c>
      <c r="E861" t="s">
        <v>9</v>
      </c>
      <c r="F861">
        <v>18406</v>
      </c>
      <c r="G861">
        <v>2920444</v>
      </c>
      <c r="H861">
        <f t="shared" si="13"/>
        <v>0</v>
      </c>
      <c r="I861">
        <f t="array" ref="I861">MIN(IFERROR(FIND(IstNumbers,A861),""))</f>
        <v>24</v>
      </c>
      <c r="J861" s="1" t="e">
        <f>IF([first '# in title]&lt;[pos kw in title],MID([title],[pos kw in title]-6,6),#N/A)</f>
        <v>#N/A</v>
      </c>
      <c r="K861" s="1" t="e">
        <f>IFERROR(MID(SUBSTITUTE([kw rough in title],",","."),FIND("(",[kw rough in title])+1,20),SUBSTITUTE(IFERROR(MID([kw rough in title],FIND(" ",[kw rough in title])+1,20),[kw rough in title]),",","."))</f>
        <v>#N/A</v>
      </c>
      <c r="L861" s="1">
        <f>IFERROR(FIND("kW",[desc]),0)</f>
        <v>0</v>
      </c>
      <c r="M861">
        <f t="array" ref="M861">MIN(IFERROR(FIND(IstNumbers,E861),""))</f>
        <v>0</v>
      </c>
      <c r="N861" s="1" t="b">
        <f>IF([first '# in desc]&lt;[pos kw in desc],MID([desc],[pos kw in desc]-7,7))</f>
        <v>0</v>
      </c>
      <c r="O8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61" s="1" t="str">
        <f>TRIM(IF([first '# in desc]&lt;[pos kw in desc],MID([desc],[pos kw in desc]-6,6),FALSE))</f>
        <v>FALSCH</v>
      </c>
      <c r="Q861" s="1" t="b">
        <f>IF(LEN([manuell])=0,IFERROR([kw fine in title]*1,IFERROR(SUMPRODUCT(COUNTIF(IsDigits,MID([kw in desc],ROW($A$1:$A$150),1)))=LEN([kw in desc]),#N/A)),[manuell])</f>
        <v>0</v>
      </c>
      <c r="R861" s="1" t="str">
        <f>IF([pos kw in title]&gt;0,MID(J861,#REF!,4),IF([first '# in title]&gt;0,MID([title],[first '# in title],3),IF([first '# in title]&gt;0,MID([desc],#REF!,3),VLOOKUP([productid],$G$2:$R$1386,8))))</f>
        <v>172</v>
      </c>
      <c r="S861" s="1" t="e">
        <f>IF([kw in desc]=[kw rough in title],[kw in desc]*1,IFERROR(LEFT([kw_dirty],3)*1,IFERROR(LEFT([kw_dirty],2)*1,"n.a.")))</f>
        <v>#N/A</v>
      </c>
      <c r="T861" s="1"/>
      <c r="U861" s="1" t="e">
        <f>VLOOKUP(Tabelle1[[#This Row],[productid]],Tabelle2[#All],2,FALSE)</f>
        <v>#N/A</v>
      </c>
    </row>
    <row r="862" spans="1:21">
      <c r="A862" t="s">
        <v>1554</v>
      </c>
      <c r="B862">
        <v>3571.37</v>
      </c>
      <c r="C862">
        <v>276812</v>
      </c>
      <c r="D862" t="s">
        <v>1555</v>
      </c>
      <c r="E862" t="s">
        <v>234</v>
      </c>
      <c r="F862">
        <v>18406</v>
      </c>
      <c r="G862">
        <v>2920573</v>
      </c>
      <c r="H862">
        <f t="shared" si="13"/>
        <v>0</v>
      </c>
      <c r="I862">
        <f t="array" ref="I862">MIN(IFERROR(FIND(IstNumbers,A862),""))</f>
        <v>24</v>
      </c>
      <c r="J862" s="1" t="e">
        <f>IF([first '# in title]&lt;[pos kw in title],MID([title],[pos kw in title]-6,6),#N/A)</f>
        <v>#N/A</v>
      </c>
      <c r="K862" s="1" t="e">
        <f>IFERROR(MID(SUBSTITUTE([kw rough in title],",","."),FIND("(",[kw rough in title])+1,20),SUBSTITUTE(IFERROR(MID([kw rough in title],FIND(" ",[kw rough in title])+1,20),[kw rough in title]),",","."))</f>
        <v>#N/A</v>
      </c>
      <c r="L862" s="1">
        <f>IFERROR(FIND("kW",[desc]),0)</f>
        <v>0</v>
      </c>
      <c r="M862">
        <f t="array" ref="M862">MIN(IFERROR(FIND(IstNumbers,E862),""))</f>
        <v>29</v>
      </c>
      <c r="N862" s="1" t="b">
        <f>IF([first '# in desc]&lt;[pos kw in desc],MID([desc],[pos kw in desc]-7,7))</f>
        <v>0</v>
      </c>
      <c r="O8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62" s="1" t="str">
        <f>TRIM(IF([first '# in desc]&lt;[pos kw in desc],MID([desc],[pos kw in desc]-6,6),FALSE))</f>
        <v>FALSCH</v>
      </c>
      <c r="Q862" s="1" t="b">
        <f>IF(LEN([manuell])=0,IFERROR([kw fine in title]*1,IFERROR(SUMPRODUCT(COUNTIF(IsDigits,MID([kw in desc],ROW($A$1:$A$150),1)))=LEN([kw in desc]),#N/A)),[manuell])</f>
        <v>0</v>
      </c>
      <c r="R862" s="1" t="str">
        <f>IF([pos kw in title]&gt;0,MID(J862,#REF!,4),IF([first '# in title]&gt;0,MID([title],[first '# in title],3),IF([first '# in title]&gt;0,MID([desc],#REF!,3),VLOOKUP([productid],$G$2:$R$1386,8))))</f>
        <v>172</v>
      </c>
      <c r="S862" s="1" t="e">
        <f>IF([kw in desc]=[kw rough in title],[kw in desc]*1,IFERROR(LEFT([kw_dirty],3)*1,IFERROR(LEFT([kw_dirty],2)*1,"n.a.")))</f>
        <v>#N/A</v>
      </c>
      <c r="T862" s="1"/>
      <c r="U862" s="1" t="e">
        <f>VLOOKUP(Tabelle1[[#This Row],[productid]],Tabelle2[#All],2,FALSE)</f>
        <v>#N/A</v>
      </c>
    </row>
    <row r="863" spans="1:21" hidden="1">
      <c r="A863" t="s">
        <v>1489</v>
      </c>
      <c r="B863">
        <v>3025</v>
      </c>
      <c r="C863">
        <v>289859</v>
      </c>
      <c r="D863" t="s">
        <v>1556</v>
      </c>
      <c r="E863" t="s">
        <v>1557</v>
      </c>
      <c r="F863">
        <v>18406</v>
      </c>
      <c r="G863">
        <v>1750863</v>
      </c>
      <c r="H863">
        <f t="shared" si="13"/>
        <v>0</v>
      </c>
      <c r="I863">
        <f t="array" ref="I863">MIN(IFERROR(FIND(IstNumbers,A863),""))</f>
        <v>13</v>
      </c>
      <c r="J863" s="1" t="e">
        <f>IF([first '# in title]&lt;[pos kw in title],MID([title],[pos kw in title]-6,6),#N/A)</f>
        <v>#N/A</v>
      </c>
      <c r="K863" s="1" t="e">
        <f>IFERROR(MID(SUBSTITUTE([kw rough in title],",","."),FIND("(",[kw rough in title])+1,20),SUBSTITUTE(IFERROR(MID([kw rough in title],FIND(" ",[kw rough in title])+1,20),[kw rough in title]),",","."))</f>
        <v>#N/A</v>
      </c>
      <c r="L863" s="1">
        <f>IFERROR(FIND("kW",[desc]),0)</f>
        <v>70</v>
      </c>
      <c r="M863">
        <f t="array" ref="M863">MIN(IFERROR(FIND(IstNumbers,E863),""))</f>
        <v>34</v>
      </c>
      <c r="N863" s="1" t="str">
        <f>IF([first '# in desc]&lt;[pos kw in desc],MID([desc],[pos kw in desc]-7,7))</f>
        <v xml:space="preserve">­me 42 </v>
      </c>
      <c r="O8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63" s="1" t="str">
        <f>TRIM(IF([first '# in desc]&lt;[pos kw in desc],MID([desc],[pos kw in desc]-6,6),FALSE))</f>
        <v>me 42</v>
      </c>
      <c r="Q863" s="1" t="b">
        <f>IF(LEN([manuell])=0,IFERROR([kw fine in title]*1,IFERROR(SUMPRODUCT(COUNTIF(IsDigits,MID([kw in desc],ROW($A$1:$A$150),1)))=LEN([kw in desc]),#N/A)),[manuell])</f>
        <v>0</v>
      </c>
      <c r="R863" s="1" t="str">
        <f>IF([pos kw in title]&gt;0,MID(J863,#REF!,4),IF([first '# in title]&gt;0,MID([title],[first '# in title],3),IF([first '# in title]&gt;0,MID([desc],#REF!,3),VLOOKUP([productid],$G$2:$R$1386,8))))</f>
        <v xml:space="preserve">42 </v>
      </c>
      <c r="S863" s="1" t="e">
        <f>IF([kw in desc]=[kw rough in title],[kw in desc]*1,IFERROR(LEFT([kw_dirty],3)*1,IFERROR(LEFT([kw_dirty],2)*1,"n.a.")))</f>
        <v>#N/A</v>
      </c>
      <c r="T863" s="1"/>
      <c r="U863" s="1">
        <f>VLOOKUP(Tabelle1[[#This Row],[productid]],Tabelle2[#All],2,FALSE)</f>
        <v>42</v>
      </c>
    </row>
    <row r="864" spans="1:21" hidden="1">
      <c r="A864" t="s">
        <v>1528</v>
      </c>
      <c r="B864">
        <v>3623.62</v>
      </c>
      <c r="C864">
        <v>276812</v>
      </c>
      <c r="D864" t="s">
        <v>1558</v>
      </c>
      <c r="E864" t="s">
        <v>1538</v>
      </c>
      <c r="F864">
        <v>18406</v>
      </c>
      <c r="G864">
        <v>2647427</v>
      </c>
      <c r="H864">
        <f t="shared" si="13"/>
        <v>30</v>
      </c>
      <c r="I864">
        <f t="array" ref="I864">MIN(IFERROR(FIND(IstNumbers,A864),""))</f>
        <v>20</v>
      </c>
      <c r="J864" s="1" t="str">
        <f>IF([first '# in title]&lt;[pos kw in title],MID([title],[pos kw in title]-6,6),#N/A)</f>
        <v xml:space="preserve">W (60 </v>
      </c>
      <c r="K864" s="1" t="str">
        <f>IFERROR(MID(SUBSTITUTE([kw rough in title],",","."),FIND("(",[kw rough in title])+1,20),SUBSTITUTE(IFERROR(MID([kw rough in title],FIND(" ",[kw rough in title])+1,20),[kw rough in title]),",","."))</f>
        <v xml:space="preserve">60 </v>
      </c>
      <c r="L864" s="1">
        <f>IFERROR(FIND("kW",[desc]),0)</f>
        <v>33</v>
      </c>
      <c r="M864">
        <f t="array" ref="M864">MIN(IFERROR(FIND(IstNumbers,E864),""))</f>
        <v>24</v>
      </c>
      <c r="N864" s="1" t="str">
        <f>IF([first '# in desc]&lt;[pos kw in desc],MID([desc],[pos kw in desc]-7,7))</f>
        <v xml:space="preserve">0-W 60 </v>
      </c>
      <c r="O864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864" s="1" t="str">
        <f>TRIM(IF([first '# in desc]&lt;[pos kw in desc],MID([desc],[pos kw in desc]-6,6),FALSE))</f>
        <v>-W 60</v>
      </c>
      <c r="Q864" s="1">
        <f>IF(LEN([manuell])=0,IFERROR([kw fine in title]*1,IFERROR(SUMPRODUCT(COUNTIF(IsDigits,MID([kw in desc],ROW($A$1:$A$150),1)))=LEN([kw in desc]),#N/A)),[manuell])</f>
        <v>60</v>
      </c>
      <c r="R864" s="1" t="e">
        <f>IF([pos kw in title]&gt;0,MID(J864,#REF!,4),IF([first '# in title]&gt;0,MID([title],[first '# in title],3),IF([first '# in title]&gt;0,MID([desc],#REF!,3),VLOOKUP([productid],$G$2:$R$1386,8))))</f>
        <v>#REF!</v>
      </c>
      <c r="S864" s="1" t="str">
        <f>IF([kw in desc]=[kw rough in title],[kw in desc]*1,IFERROR(LEFT([kw_dirty],3)*1,IFERROR(LEFT([kw_dirty],2)*1,"n.a.")))</f>
        <v>n.a.</v>
      </c>
      <c r="T864" s="1"/>
      <c r="U864" s="1">
        <f>VLOOKUP(Tabelle1[[#This Row],[productid]],Tabelle2[#All],2,FALSE)</f>
        <v>60</v>
      </c>
    </row>
    <row r="865" spans="1:21" hidden="1">
      <c r="A865" t="s">
        <v>10372</v>
      </c>
      <c r="B865">
        <v>4255</v>
      </c>
      <c r="C865">
        <v>223861</v>
      </c>
      <c r="D865" t="s">
        <v>1559</v>
      </c>
      <c r="E865" t="s">
        <v>1560</v>
      </c>
      <c r="F865">
        <v>18406</v>
      </c>
      <c r="G865">
        <v>2498991</v>
      </c>
      <c r="H865">
        <f t="shared" si="13"/>
        <v>42</v>
      </c>
      <c r="I865">
        <f t="array" ref="I865">MIN(IFERROR(FIND(IstNumbers,A865),""))</f>
        <v>30</v>
      </c>
      <c r="J865" s="1" t="str">
        <f>IF([first '# in title]&lt;[pos kw in title],MID([title],[pos kw in title]-6,6),#N/A)</f>
        <v xml:space="preserve">(28,9 </v>
      </c>
      <c r="K865" s="1" t="str">
        <f>IFERROR(MID(SUBSTITUTE([kw rough in title],",","."),FIND("(",[kw rough in title])+1,20),SUBSTITUTE(IFERROR(MID([kw rough in title],FIND(" ",[kw rough in title])+1,20),[kw rough in title]),",","."))</f>
        <v xml:space="preserve">28.9 </v>
      </c>
      <c r="L865" s="1">
        <f>IFERROR(FIND("kW",[desc]),0)</f>
        <v>0</v>
      </c>
      <c r="M865">
        <f t="array" ref="M865">MIN(IFERROR(FIND(IstNumbers,E865),""))</f>
        <v>36</v>
      </c>
      <c r="N865" s="1" t="b">
        <f>IF([first '# in desc]&lt;[pos kw in desc],MID([desc],[pos kw in desc]-7,7))</f>
        <v>0</v>
      </c>
      <c r="O8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65" s="1" t="str">
        <f>TRIM(IF([first '# in desc]&lt;[pos kw in desc],MID([desc],[pos kw in desc]-6,6),FALSE))</f>
        <v>FALSCH</v>
      </c>
      <c r="Q865" s="1">
        <f>IF(LEN([manuell])=0,IFERROR([kw fine in title]*1,IFERROR(SUMPRODUCT(COUNTIF(IsDigits,MID([kw in desc],ROW($A$1:$A$150),1)))=LEN([kw in desc]),#N/A)),[manuell])</f>
        <v>28.9</v>
      </c>
      <c r="R865" s="1" t="e">
        <f>IF([pos kw in title]&gt;0,MID(J865,#REF!,4),IF([first '# in title]&gt;0,MID([title],[first '# in title],3),IF([first '# in title]&gt;0,MID([desc],#REF!,3),VLOOKUP([productid],$G$2:$R$1386,8))))</f>
        <v>#REF!</v>
      </c>
      <c r="S865" s="1" t="str">
        <f>IF([kw in desc]=[kw rough in title],[kw in desc]*1,IFERROR(LEFT([kw_dirty],3)*1,IFERROR(LEFT([kw_dirty],2)*1,"n.a.")))</f>
        <v>n.a.</v>
      </c>
      <c r="T865" s="1"/>
      <c r="U865" s="1">
        <f>VLOOKUP(Tabelle1[[#This Row],[productid]],Tabelle2[#All],2,FALSE)</f>
        <v>28.9</v>
      </c>
    </row>
    <row r="866" spans="1:21">
      <c r="A866" t="s">
        <v>1552</v>
      </c>
      <c r="B866">
        <v>2686.01</v>
      </c>
      <c r="C866">
        <v>9701</v>
      </c>
      <c r="D866" t="s">
        <v>1561</v>
      </c>
      <c r="E866" t="s">
        <v>9</v>
      </c>
      <c r="F866">
        <v>18406</v>
      </c>
      <c r="G866">
        <v>2920444</v>
      </c>
      <c r="H866">
        <f t="shared" si="13"/>
        <v>0</v>
      </c>
      <c r="I866">
        <f t="array" ref="I866">MIN(IFERROR(FIND(IstNumbers,A866),""))</f>
        <v>24</v>
      </c>
      <c r="J866" s="1" t="e">
        <f>IF([first '# in title]&lt;[pos kw in title],MID([title],[pos kw in title]-6,6),#N/A)</f>
        <v>#N/A</v>
      </c>
      <c r="K866" s="1" t="e">
        <f>IFERROR(MID(SUBSTITUTE([kw rough in title],",","."),FIND("(",[kw rough in title])+1,20),SUBSTITUTE(IFERROR(MID([kw rough in title],FIND(" ",[kw rough in title])+1,20),[kw rough in title]),",","."))</f>
        <v>#N/A</v>
      </c>
      <c r="L866" s="1">
        <f>IFERROR(FIND("kW",[desc]),0)</f>
        <v>0</v>
      </c>
      <c r="M866">
        <f t="array" ref="M866">MIN(IFERROR(FIND(IstNumbers,E866),""))</f>
        <v>0</v>
      </c>
      <c r="N866" s="1" t="b">
        <f>IF([first '# in desc]&lt;[pos kw in desc],MID([desc],[pos kw in desc]-7,7))</f>
        <v>0</v>
      </c>
      <c r="O8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66" s="1" t="str">
        <f>TRIM(IF([first '# in desc]&lt;[pos kw in desc],MID([desc],[pos kw in desc]-6,6),FALSE))</f>
        <v>FALSCH</v>
      </c>
      <c r="Q866" s="1" t="b">
        <f>IF(LEN([manuell])=0,IFERROR([kw fine in title]*1,IFERROR(SUMPRODUCT(COUNTIF(IsDigits,MID([kw in desc],ROW($A$1:$A$150),1)))=LEN([kw in desc]),#N/A)),[manuell])</f>
        <v>0</v>
      </c>
      <c r="R866" s="1" t="str">
        <f>IF([pos kw in title]&gt;0,MID(J866,#REF!,4),IF([first '# in title]&gt;0,MID([title],[first '# in title],3),IF([first '# in title]&gt;0,MID([desc],#REF!,3),VLOOKUP([productid],$G$2:$R$1386,8))))</f>
        <v>172</v>
      </c>
      <c r="S866" s="1" t="e">
        <f>IF([kw in desc]=[kw rough in title],[kw in desc]*1,IFERROR(LEFT([kw_dirty],3)*1,IFERROR(LEFT([kw_dirty],2)*1,"n.a.")))</f>
        <v>#N/A</v>
      </c>
      <c r="T866" s="1"/>
      <c r="U866" s="1" t="e">
        <f>VLOOKUP(Tabelle1[[#This Row],[productid]],Tabelle2[#All],2,FALSE)</f>
        <v>#N/A</v>
      </c>
    </row>
    <row r="867" spans="1:21">
      <c r="A867" t="s">
        <v>1554</v>
      </c>
      <c r="B867">
        <v>3571.37</v>
      </c>
      <c r="C867">
        <v>276812</v>
      </c>
      <c r="D867" t="s">
        <v>1562</v>
      </c>
      <c r="E867" t="s">
        <v>222</v>
      </c>
      <c r="F867">
        <v>18406</v>
      </c>
      <c r="G867">
        <v>2920573</v>
      </c>
      <c r="H867">
        <f t="shared" si="13"/>
        <v>0</v>
      </c>
      <c r="I867">
        <f t="array" ref="I867">MIN(IFERROR(FIND(IstNumbers,A867),""))</f>
        <v>24</v>
      </c>
      <c r="J867" s="1" t="e">
        <f>IF([first '# in title]&lt;[pos kw in title],MID([title],[pos kw in title]-6,6),#N/A)</f>
        <v>#N/A</v>
      </c>
      <c r="K867" s="1" t="e">
        <f>IFERROR(MID(SUBSTITUTE([kw rough in title],",","."),FIND("(",[kw rough in title])+1,20),SUBSTITUTE(IFERROR(MID([kw rough in title],FIND(" ",[kw rough in title])+1,20),[kw rough in title]),",","."))</f>
        <v>#N/A</v>
      </c>
      <c r="L867" s="1">
        <f>IFERROR(FIND("kW",[desc]),0)</f>
        <v>0</v>
      </c>
      <c r="M867">
        <f t="array" ref="M867">MIN(IFERROR(FIND(IstNumbers,E867),""))</f>
        <v>29</v>
      </c>
      <c r="N867" s="1" t="b">
        <f>IF([first '# in desc]&lt;[pos kw in desc],MID([desc],[pos kw in desc]-7,7))</f>
        <v>0</v>
      </c>
      <c r="O8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67" s="1" t="str">
        <f>TRIM(IF([first '# in desc]&lt;[pos kw in desc],MID([desc],[pos kw in desc]-6,6),FALSE))</f>
        <v>FALSCH</v>
      </c>
      <c r="Q867" s="1" t="b">
        <f>IF(LEN([manuell])=0,IFERROR([kw fine in title]*1,IFERROR(SUMPRODUCT(COUNTIF(IsDigits,MID([kw in desc],ROW($A$1:$A$150),1)))=LEN([kw in desc]),#N/A)),[manuell])</f>
        <v>0</v>
      </c>
      <c r="R867" s="1" t="str">
        <f>IF([pos kw in title]&gt;0,MID(J867,#REF!,4),IF([first '# in title]&gt;0,MID([title],[first '# in title],3),IF([first '# in title]&gt;0,MID([desc],#REF!,3),VLOOKUP([productid],$G$2:$R$1386,8))))</f>
        <v>172</v>
      </c>
      <c r="S867" s="1" t="e">
        <f>IF([kw in desc]=[kw rough in title],[kw in desc]*1,IFERROR(LEFT([kw_dirty],3)*1,IFERROR(LEFT([kw_dirty],2)*1,"n.a.")))</f>
        <v>#N/A</v>
      </c>
      <c r="T867" s="1"/>
      <c r="U867" s="1" t="e">
        <f>VLOOKUP(Tabelle1[[#This Row],[productid]],Tabelle2[#All],2,FALSE)</f>
        <v>#N/A</v>
      </c>
    </row>
    <row r="868" spans="1:21" hidden="1">
      <c r="A868" t="s">
        <v>1489</v>
      </c>
      <c r="B868">
        <v>3030</v>
      </c>
      <c r="C868">
        <v>289859</v>
      </c>
      <c r="D868" t="s">
        <v>1563</v>
      </c>
      <c r="E868" t="s">
        <v>1564</v>
      </c>
      <c r="F868">
        <v>18406</v>
      </c>
      <c r="G868">
        <v>1750863</v>
      </c>
      <c r="H868">
        <f t="shared" si="13"/>
        <v>0</v>
      </c>
      <c r="I868">
        <f t="array" ref="I868">MIN(IFERROR(FIND(IstNumbers,A868),""))</f>
        <v>13</v>
      </c>
      <c r="J868" s="1" t="e">
        <f>IF([first '# in title]&lt;[pos kw in title],MID([title],[pos kw in title]-6,6),#N/A)</f>
        <v>#N/A</v>
      </c>
      <c r="K868" s="1" t="e">
        <f>IFERROR(MID(SUBSTITUTE([kw rough in title],",","."),FIND("(",[kw rough in title])+1,20),SUBSTITUTE(IFERROR(MID([kw rough in title],FIND(" ",[kw rough in title])+1,20),[kw rough in title]),",","."))</f>
        <v>#N/A</v>
      </c>
      <c r="L868" s="1">
        <f>IFERROR(FIND("kW",[desc]),0)</f>
        <v>70</v>
      </c>
      <c r="M868">
        <f t="array" ref="M868">MIN(IFERROR(FIND(IstNumbers,E868),""))</f>
        <v>34</v>
      </c>
      <c r="N868" s="1" t="str">
        <f>IF([first '# in desc]&lt;[pos kw in desc],MID([desc],[pos kw in desc]-7,7))</f>
        <v xml:space="preserve">­me 42 </v>
      </c>
      <c r="O8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68" s="1" t="str">
        <f>TRIM(IF([first '# in desc]&lt;[pos kw in desc],MID([desc],[pos kw in desc]-6,6),FALSE))</f>
        <v>me 42</v>
      </c>
      <c r="Q868" s="1" t="b">
        <f>IF(LEN([manuell])=0,IFERROR([kw fine in title]*1,IFERROR(SUMPRODUCT(COUNTIF(IsDigits,MID([kw in desc],ROW($A$1:$A$150),1)))=LEN([kw in desc]),#N/A)),[manuell])</f>
        <v>0</v>
      </c>
      <c r="R868" s="1" t="str">
        <f>IF([pos kw in title]&gt;0,MID(J868,#REF!,4),IF([first '# in title]&gt;0,MID([title],[first '# in title],3),IF([first '# in title]&gt;0,MID([desc],#REF!,3),VLOOKUP([productid],$G$2:$R$1386,8))))</f>
        <v xml:space="preserve">42 </v>
      </c>
      <c r="S868" s="1" t="e">
        <f>IF([kw in desc]=[kw rough in title],[kw in desc]*1,IFERROR(LEFT([kw_dirty],3)*1,IFERROR(LEFT([kw_dirty],2)*1,"n.a.")))</f>
        <v>#N/A</v>
      </c>
      <c r="T868" s="1"/>
      <c r="U868" s="1">
        <f>VLOOKUP(Tabelle1[[#This Row],[productid]],Tabelle2[#All],2,FALSE)</f>
        <v>42</v>
      </c>
    </row>
    <row r="869" spans="1:21" hidden="1">
      <c r="A869" t="s">
        <v>1528</v>
      </c>
      <c r="B869">
        <v>3813</v>
      </c>
      <c r="C869">
        <v>294528</v>
      </c>
      <c r="D869" t="s">
        <v>1565</v>
      </c>
      <c r="E869" t="s">
        <v>1566</v>
      </c>
      <c r="F869">
        <v>18406</v>
      </c>
      <c r="G869">
        <v>2647427</v>
      </c>
      <c r="H869">
        <f t="shared" si="13"/>
        <v>30</v>
      </c>
      <c r="I869">
        <f t="array" ref="I869">MIN(IFERROR(FIND(IstNumbers,A869),""))</f>
        <v>20</v>
      </c>
      <c r="J869" s="1" t="str">
        <f>IF([first '# in title]&lt;[pos kw in title],MID([title],[pos kw in title]-6,6),#N/A)</f>
        <v xml:space="preserve">W (60 </v>
      </c>
      <c r="K869" s="1" t="str">
        <f>IFERROR(MID(SUBSTITUTE([kw rough in title],",","."),FIND("(",[kw rough in title])+1,20),SUBSTITUTE(IFERROR(MID([kw rough in title],FIND(" ",[kw rough in title])+1,20),[kw rough in title]),",","."))</f>
        <v xml:space="preserve">60 </v>
      </c>
      <c r="L869" s="1">
        <f>IFERROR(FIND("kW",[desc]),0)</f>
        <v>0</v>
      </c>
      <c r="M869">
        <f t="array" ref="M869">MIN(IFERROR(FIND(IstNumbers,E869),""))</f>
        <v>13</v>
      </c>
      <c r="N869" s="1" t="b">
        <f>IF([first '# in desc]&lt;[pos kw in desc],MID([desc],[pos kw in desc]-7,7))</f>
        <v>0</v>
      </c>
      <c r="O8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69" s="1" t="str">
        <f>TRIM(IF([first '# in desc]&lt;[pos kw in desc],MID([desc],[pos kw in desc]-6,6),FALSE))</f>
        <v>FALSCH</v>
      </c>
      <c r="Q869" s="1">
        <f>IF(LEN([manuell])=0,IFERROR([kw fine in title]*1,IFERROR(SUMPRODUCT(COUNTIF(IsDigits,MID([kw in desc],ROW($A$1:$A$150),1)))=LEN([kw in desc]),#N/A)),[manuell])</f>
        <v>60</v>
      </c>
      <c r="R869" s="1" t="e">
        <f>IF([pos kw in title]&gt;0,MID(J869,#REF!,4),IF([first '# in title]&gt;0,MID([title],[first '# in title],3),IF([first '# in title]&gt;0,MID([desc],#REF!,3),VLOOKUP([productid],$G$2:$R$1386,8))))</f>
        <v>#REF!</v>
      </c>
      <c r="S869" s="1" t="str">
        <f>IF([kw in desc]=[kw rough in title],[kw in desc]*1,IFERROR(LEFT([kw_dirty],3)*1,IFERROR(LEFT([kw_dirty],2)*1,"n.a.")))</f>
        <v>n.a.</v>
      </c>
      <c r="T869" s="1"/>
      <c r="U869" s="1">
        <f>VLOOKUP(Tabelle1[[#This Row],[productid]],Tabelle2[#All],2,FALSE)</f>
        <v>60</v>
      </c>
    </row>
    <row r="870" spans="1:21" hidden="1">
      <c r="A870" t="s">
        <v>10372</v>
      </c>
      <c r="B870">
        <v>4527.5</v>
      </c>
      <c r="C870">
        <v>12041</v>
      </c>
      <c r="D870" t="s">
        <v>1567</v>
      </c>
      <c r="E870" t="s">
        <v>9</v>
      </c>
      <c r="F870">
        <v>18406</v>
      </c>
      <c r="G870">
        <v>2498991</v>
      </c>
      <c r="H870">
        <f t="shared" si="13"/>
        <v>42</v>
      </c>
      <c r="I870">
        <f t="array" ref="I870">MIN(IFERROR(FIND(IstNumbers,A870),""))</f>
        <v>30</v>
      </c>
      <c r="J870" s="1" t="str">
        <f>IF([first '# in title]&lt;[pos kw in title],MID([title],[pos kw in title]-6,6),#N/A)</f>
        <v xml:space="preserve">(28,9 </v>
      </c>
      <c r="K870" s="1" t="str">
        <f>IFERROR(MID(SUBSTITUTE([kw rough in title],",","."),FIND("(",[kw rough in title])+1,20),SUBSTITUTE(IFERROR(MID([kw rough in title],FIND(" ",[kw rough in title])+1,20),[kw rough in title]),",","."))</f>
        <v xml:space="preserve">28.9 </v>
      </c>
      <c r="L870" s="1">
        <f>IFERROR(FIND("kW",[desc]),0)</f>
        <v>0</v>
      </c>
      <c r="M870">
        <f t="array" ref="M870">MIN(IFERROR(FIND(IstNumbers,E870),""))</f>
        <v>0</v>
      </c>
      <c r="N870" s="1" t="b">
        <f>IF([first '# in desc]&lt;[pos kw in desc],MID([desc],[pos kw in desc]-7,7))</f>
        <v>0</v>
      </c>
      <c r="O8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70" s="1" t="str">
        <f>TRIM(IF([first '# in desc]&lt;[pos kw in desc],MID([desc],[pos kw in desc]-6,6),FALSE))</f>
        <v>FALSCH</v>
      </c>
      <c r="Q870" s="1">
        <f>IF(LEN([manuell])=0,IFERROR([kw fine in title]*1,IFERROR(SUMPRODUCT(COUNTIF(IsDigits,MID([kw in desc],ROW($A$1:$A$150),1)))=LEN([kw in desc]),#N/A)),[manuell])</f>
        <v>28.9</v>
      </c>
      <c r="R870" s="1" t="e">
        <f>IF([pos kw in title]&gt;0,MID(J870,#REF!,4),IF([first '# in title]&gt;0,MID([title],[first '# in title],3),IF([first '# in title]&gt;0,MID([desc],#REF!,3),VLOOKUP([productid],$G$2:$R$1386,8))))</f>
        <v>#REF!</v>
      </c>
      <c r="S870" s="1" t="str">
        <f>IF([kw in desc]=[kw rough in title],[kw in desc]*1,IFERROR(LEFT([kw_dirty],3)*1,IFERROR(LEFT([kw_dirty],2)*1,"n.a.")))</f>
        <v>n.a.</v>
      </c>
      <c r="T870" s="1"/>
      <c r="U870" s="1">
        <f>VLOOKUP(Tabelle1[[#This Row],[productid]],Tabelle2[#All],2,FALSE)</f>
        <v>28.9</v>
      </c>
    </row>
    <row r="871" spans="1:21">
      <c r="A871" t="s">
        <v>1552</v>
      </c>
      <c r="B871">
        <v>2836.2</v>
      </c>
      <c r="C871">
        <v>276812</v>
      </c>
      <c r="D871" t="s">
        <v>1568</v>
      </c>
      <c r="E871" t="s">
        <v>124</v>
      </c>
      <c r="F871">
        <v>18406</v>
      </c>
      <c r="G871">
        <v>2920444</v>
      </c>
      <c r="H871">
        <f t="shared" si="13"/>
        <v>0</v>
      </c>
      <c r="I871">
        <f t="array" ref="I871">MIN(IFERROR(FIND(IstNumbers,A871),""))</f>
        <v>24</v>
      </c>
      <c r="J871" s="1" t="e">
        <f>IF([first '# in title]&lt;[pos kw in title],MID([title],[pos kw in title]-6,6),#N/A)</f>
        <v>#N/A</v>
      </c>
      <c r="K871" s="1" t="e">
        <f>IFERROR(MID(SUBSTITUTE([kw rough in title],",","."),FIND("(",[kw rough in title])+1,20),SUBSTITUTE(IFERROR(MID([kw rough in title],FIND(" ",[kw rough in title])+1,20),[kw rough in title]),",","."))</f>
        <v>#N/A</v>
      </c>
      <c r="L871" s="1">
        <f>IFERROR(FIND("kW",[desc]),0)</f>
        <v>0</v>
      </c>
      <c r="M871">
        <f t="array" ref="M871">MIN(IFERROR(FIND(IstNumbers,E871),""))</f>
        <v>19</v>
      </c>
      <c r="N871" s="1" t="b">
        <f>IF([first '# in desc]&lt;[pos kw in desc],MID([desc],[pos kw in desc]-7,7))</f>
        <v>0</v>
      </c>
      <c r="O8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71" s="1" t="str">
        <f>TRIM(IF([first '# in desc]&lt;[pos kw in desc],MID([desc],[pos kw in desc]-6,6),FALSE))</f>
        <v>FALSCH</v>
      </c>
      <c r="Q871" s="1" t="b">
        <f>IF(LEN([manuell])=0,IFERROR([kw fine in title]*1,IFERROR(SUMPRODUCT(COUNTIF(IsDigits,MID([kw in desc],ROW($A$1:$A$150),1)))=LEN([kw in desc]),#N/A)),[manuell])</f>
        <v>0</v>
      </c>
      <c r="R871" s="1" t="str">
        <f>IF([pos kw in title]&gt;0,MID(J871,#REF!,4),IF([first '# in title]&gt;0,MID([title],[first '# in title],3),IF([first '# in title]&gt;0,MID([desc],#REF!,3),VLOOKUP([productid],$G$2:$R$1386,8))))</f>
        <v>172</v>
      </c>
      <c r="S871" s="1" t="e">
        <f>IF([kw in desc]=[kw rough in title],[kw in desc]*1,IFERROR(LEFT([kw_dirty],3)*1,IFERROR(LEFT([kw_dirty],2)*1,"n.a.")))</f>
        <v>#N/A</v>
      </c>
      <c r="T871" s="1"/>
      <c r="U871" s="1" t="e">
        <f>VLOOKUP(Tabelle1[[#This Row],[productid]],Tabelle2[#All],2,FALSE)</f>
        <v>#N/A</v>
      </c>
    </row>
    <row r="872" spans="1:21">
      <c r="A872" t="s">
        <v>1554</v>
      </c>
      <c r="B872">
        <v>3595.67</v>
      </c>
      <c r="C872">
        <v>9701</v>
      </c>
      <c r="D872" t="s">
        <v>1569</v>
      </c>
      <c r="E872" t="s">
        <v>9</v>
      </c>
      <c r="F872">
        <v>18406</v>
      </c>
      <c r="G872">
        <v>2920573</v>
      </c>
      <c r="H872">
        <f t="shared" si="13"/>
        <v>0</v>
      </c>
      <c r="I872">
        <f t="array" ref="I872">MIN(IFERROR(FIND(IstNumbers,A872),""))</f>
        <v>24</v>
      </c>
      <c r="J872" s="1" t="e">
        <f>IF([first '# in title]&lt;[pos kw in title],MID([title],[pos kw in title]-6,6),#N/A)</f>
        <v>#N/A</v>
      </c>
      <c r="K872" s="1" t="e">
        <f>IFERROR(MID(SUBSTITUTE([kw rough in title],",","."),FIND("(",[kw rough in title])+1,20),SUBSTITUTE(IFERROR(MID([kw rough in title],FIND(" ",[kw rough in title])+1,20),[kw rough in title]),",","."))</f>
        <v>#N/A</v>
      </c>
      <c r="L872" s="1">
        <f>IFERROR(FIND("kW",[desc]),0)</f>
        <v>0</v>
      </c>
      <c r="M872">
        <f t="array" ref="M872">MIN(IFERROR(FIND(IstNumbers,E872),""))</f>
        <v>0</v>
      </c>
      <c r="N872" s="1" t="b">
        <f>IF([first '# in desc]&lt;[pos kw in desc],MID([desc],[pos kw in desc]-7,7))</f>
        <v>0</v>
      </c>
      <c r="O8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72" s="1" t="str">
        <f>TRIM(IF([first '# in desc]&lt;[pos kw in desc],MID([desc],[pos kw in desc]-6,6),FALSE))</f>
        <v>FALSCH</v>
      </c>
      <c r="Q872" s="1" t="b">
        <f>IF(LEN([manuell])=0,IFERROR([kw fine in title]*1,IFERROR(SUMPRODUCT(COUNTIF(IsDigits,MID([kw in desc],ROW($A$1:$A$150),1)))=LEN([kw in desc]),#N/A)),[manuell])</f>
        <v>0</v>
      </c>
      <c r="R872" s="1" t="str">
        <f>IF([pos kw in title]&gt;0,MID(J872,#REF!,4),IF([first '# in title]&gt;0,MID([title],[first '# in title],3),IF([first '# in title]&gt;0,MID([desc],#REF!,3),VLOOKUP([productid],$G$2:$R$1386,8))))</f>
        <v>172</v>
      </c>
      <c r="S872" s="1" t="e">
        <f>IF([kw in desc]=[kw rough in title],[kw in desc]*1,IFERROR(LEFT([kw_dirty],3)*1,IFERROR(LEFT([kw_dirty],2)*1,"n.a.")))</f>
        <v>#N/A</v>
      </c>
      <c r="T872" s="1"/>
      <c r="U872" s="1" t="e">
        <f>VLOOKUP(Tabelle1[[#This Row],[productid]],Tabelle2[#All],2,FALSE)</f>
        <v>#N/A</v>
      </c>
    </row>
    <row r="873" spans="1:21" hidden="1">
      <c r="A873" t="s">
        <v>1489</v>
      </c>
      <c r="B873">
        <v>3055</v>
      </c>
      <c r="C873">
        <v>289859</v>
      </c>
      <c r="D873" t="s">
        <v>1570</v>
      </c>
      <c r="E873" t="s">
        <v>768</v>
      </c>
      <c r="F873">
        <v>18406</v>
      </c>
      <c r="G873">
        <v>1750863</v>
      </c>
      <c r="H873">
        <f t="shared" si="13"/>
        <v>0</v>
      </c>
      <c r="I873">
        <f t="array" ref="I873">MIN(IFERROR(FIND(IstNumbers,A873),""))</f>
        <v>13</v>
      </c>
      <c r="J873" s="1" t="e">
        <f>IF([first '# in title]&lt;[pos kw in title],MID([title],[pos kw in title]-6,6),#N/A)</f>
        <v>#N/A</v>
      </c>
      <c r="K873" s="1" t="e">
        <f>IFERROR(MID(SUBSTITUTE([kw rough in title],",","."),FIND("(",[kw rough in title])+1,20),SUBSTITUTE(IFERROR(MID([kw rough in title],FIND(" ",[kw rough in title])+1,20),[kw rough in title]),",","."))</f>
        <v>#N/A</v>
      </c>
      <c r="L873" s="1">
        <f>IFERROR(FIND("kW",[desc]),0)</f>
        <v>70</v>
      </c>
      <c r="M873">
        <f t="array" ref="M873">MIN(IFERROR(FIND(IstNumbers,E873),""))</f>
        <v>34</v>
      </c>
      <c r="N873" s="1" t="str">
        <f>IF([first '# in desc]&lt;[pos kw in desc],MID([desc],[pos kw in desc]-7,7))</f>
        <v xml:space="preserve">­me 42 </v>
      </c>
      <c r="O8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873" s="1" t="str">
        <f>TRIM(IF([first '# in desc]&lt;[pos kw in desc],MID([desc],[pos kw in desc]-6,6),FALSE))</f>
        <v>me 42</v>
      </c>
      <c r="Q873" s="1" t="b">
        <f>IF(LEN([manuell])=0,IFERROR([kw fine in title]*1,IFERROR(SUMPRODUCT(COUNTIF(IsDigits,MID([kw in desc],ROW($A$1:$A$150),1)))=LEN([kw in desc]),#N/A)),[manuell])</f>
        <v>0</v>
      </c>
      <c r="R873" s="1" t="str">
        <f>IF([pos kw in title]&gt;0,MID(J873,#REF!,4),IF([first '# in title]&gt;0,MID([title],[first '# in title],3),IF([first '# in title]&gt;0,MID([desc],#REF!,3),VLOOKUP([productid],$G$2:$R$1386,8))))</f>
        <v xml:space="preserve">42 </v>
      </c>
      <c r="S873" s="1" t="e">
        <f>IF([kw in desc]=[kw rough in title],[kw in desc]*1,IFERROR(LEFT([kw_dirty],3)*1,IFERROR(LEFT([kw_dirty],2)*1,"n.a.")))</f>
        <v>#N/A</v>
      </c>
      <c r="T873" s="1"/>
      <c r="U873" s="1">
        <f>VLOOKUP(Tabelle1[[#This Row],[productid]],Tabelle2[#All],2,FALSE)</f>
        <v>42</v>
      </c>
    </row>
    <row r="874" spans="1:21" hidden="1">
      <c r="A874" t="s">
        <v>10372</v>
      </c>
      <c r="B874">
        <v>4793</v>
      </c>
      <c r="C874">
        <v>9701</v>
      </c>
      <c r="D874" t="s">
        <v>1571</v>
      </c>
      <c r="E874" t="s">
        <v>9</v>
      </c>
      <c r="F874">
        <v>18406</v>
      </c>
      <c r="G874">
        <v>2498991</v>
      </c>
      <c r="H874">
        <f t="shared" si="13"/>
        <v>42</v>
      </c>
      <c r="I874">
        <f t="array" ref="I874">MIN(IFERROR(FIND(IstNumbers,A874),""))</f>
        <v>30</v>
      </c>
      <c r="J874" s="1" t="str">
        <f>IF([first '# in title]&lt;[pos kw in title],MID([title],[pos kw in title]-6,6),#N/A)</f>
        <v xml:space="preserve">(28,9 </v>
      </c>
      <c r="K874" s="1" t="str">
        <f>IFERROR(MID(SUBSTITUTE([kw rough in title],",","."),FIND("(",[kw rough in title])+1,20),SUBSTITUTE(IFERROR(MID([kw rough in title],FIND(" ",[kw rough in title])+1,20),[kw rough in title]),",","."))</f>
        <v xml:space="preserve">28.9 </v>
      </c>
      <c r="L874" s="1">
        <f>IFERROR(FIND("kW",[desc]),0)</f>
        <v>0</v>
      </c>
      <c r="M874">
        <f t="array" ref="M874">MIN(IFERROR(FIND(IstNumbers,E874),""))</f>
        <v>0</v>
      </c>
      <c r="N874" s="1" t="b">
        <f>IF([first '# in desc]&lt;[pos kw in desc],MID([desc],[pos kw in desc]-7,7))</f>
        <v>0</v>
      </c>
      <c r="O8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74" s="1" t="str">
        <f>TRIM(IF([first '# in desc]&lt;[pos kw in desc],MID([desc],[pos kw in desc]-6,6),FALSE))</f>
        <v>FALSCH</v>
      </c>
      <c r="Q874" s="1">
        <f>IF(LEN([manuell])=0,IFERROR([kw fine in title]*1,IFERROR(SUMPRODUCT(COUNTIF(IsDigits,MID([kw in desc],ROW($A$1:$A$150),1)))=LEN([kw in desc]),#N/A)),[manuell])</f>
        <v>28.9</v>
      </c>
      <c r="R874" s="1" t="e">
        <f>IF([pos kw in title]&gt;0,MID(J874,#REF!,4),IF([first '# in title]&gt;0,MID([title],[first '# in title],3),IF([first '# in title]&gt;0,MID([desc],#REF!,3),VLOOKUP([productid],$G$2:$R$1386,8))))</f>
        <v>#REF!</v>
      </c>
      <c r="S874" s="1" t="str">
        <f>IF([kw in desc]=[kw rough in title],[kw in desc]*1,IFERROR(LEFT([kw_dirty],3)*1,IFERROR(LEFT([kw_dirty],2)*1,"n.a.")))</f>
        <v>n.a.</v>
      </c>
      <c r="T874" s="1"/>
      <c r="U874" s="1">
        <f>VLOOKUP(Tabelle1[[#This Row],[productid]],Tabelle2[#All],2,FALSE)</f>
        <v>28.9</v>
      </c>
    </row>
    <row r="875" spans="1:21">
      <c r="A875" t="s">
        <v>1552</v>
      </c>
      <c r="B875">
        <v>2836.2</v>
      </c>
      <c r="C875">
        <v>276812</v>
      </c>
      <c r="D875" t="s">
        <v>1572</v>
      </c>
      <c r="E875" t="s">
        <v>132</v>
      </c>
      <c r="F875">
        <v>18406</v>
      </c>
      <c r="G875">
        <v>2920444</v>
      </c>
      <c r="H875">
        <f t="shared" si="13"/>
        <v>0</v>
      </c>
      <c r="I875">
        <f t="array" ref="I875">MIN(IFERROR(FIND(IstNumbers,A875),""))</f>
        <v>24</v>
      </c>
      <c r="J875" s="1" t="e">
        <f>IF([first '# in title]&lt;[pos kw in title],MID([title],[pos kw in title]-6,6),#N/A)</f>
        <v>#N/A</v>
      </c>
      <c r="K875" s="1" t="e">
        <f>IFERROR(MID(SUBSTITUTE([kw rough in title],",","."),FIND("(",[kw rough in title])+1,20),SUBSTITUTE(IFERROR(MID([kw rough in title],FIND(" ",[kw rough in title])+1,20),[kw rough in title]),",","."))</f>
        <v>#N/A</v>
      </c>
      <c r="L875" s="1">
        <f>IFERROR(FIND("kW",[desc]),0)</f>
        <v>0</v>
      </c>
      <c r="M875">
        <f t="array" ref="M875">MIN(IFERROR(FIND(IstNumbers,E875),""))</f>
        <v>19</v>
      </c>
      <c r="N875" s="1" t="b">
        <f>IF([first '# in desc]&lt;[pos kw in desc],MID([desc],[pos kw in desc]-7,7))</f>
        <v>0</v>
      </c>
      <c r="O8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75" s="1" t="str">
        <f>TRIM(IF([first '# in desc]&lt;[pos kw in desc],MID([desc],[pos kw in desc]-6,6),FALSE))</f>
        <v>FALSCH</v>
      </c>
      <c r="Q875" s="1" t="b">
        <f>IF(LEN([manuell])=0,IFERROR([kw fine in title]*1,IFERROR(SUMPRODUCT(COUNTIF(IsDigits,MID([kw in desc],ROW($A$1:$A$150),1)))=LEN([kw in desc]),#N/A)),[manuell])</f>
        <v>0</v>
      </c>
      <c r="R875" s="1" t="str">
        <f>IF([pos kw in title]&gt;0,MID(J875,#REF!,4),IF([first '# in title]&gt;0,MID([title],[first '# in title],3),IF([first '# in title]&gt;0,MID([desc],#REF!,3),VLOOKUP([productid],$G$2:$R$1386,8))))</f>
        <v>172</v>
      </c>
      <c r="S875" s="1" t="e">
        <f>IF([kw in desc]=[kw rough in title],[kw in desc]*1,IFERROR(LEFT([kw_dirty],3)*1,IFERROR(LEFT([kw_dirty],2)*1,"n.a.")))</f>
        <v>#N/A</v>
      </c>
      <c r="T875" s="1"/>
      <c r="U875" s="1" t="e">
        <f>VLOOKUP(Tabelle1[[#This Row],[productid]],Tabelle2[#All],2,FALSE)</f>
        <v>#N/A</v>
      </c>
    </row>
    <row r="876" spans="1:21">
      <c r="A876" t="s">
        <v>1554</v>
      </c>
      <c r="B876">
        <v>3595.67</v>
      </c>
      <c r="C876">
        <v>9701</v>
      </c>
      <c r="D876" t="s">
        <v>1573</v>
      </c>
      <c r="E876" t="s">
        <v>9</v>
      </c>
      <c r="F876">
        <v>18406</v>
      </c>
      <c r="G876">
        <v>2920573</v>
      </c>
      <c r="H876">
        <f t="shared" si="13"/>
        <v>0</v>
      </c>
      <c r="I876">
        <f t="array" ref="I876">MIN(IFERROR(FIND(IstNumbers,A876),""))</f>
        <v>24</v>
      </c>
      <c r="J876" s="1" t="e">
        <f>IF([first '# in title]&lt;[pos kw in title],MID([title],[pos kw in title]-6,6),#N/A)</f>
        <v>#N/A</v>
      </c>
      <c r="K876" s="1" t="e">
        <f>IFERROR(MID(SUBSTITUTE([kw rough in title],",","."),FIND("(",[kw rough in title])+1,20),SUBSTITUTE(IFERROR(MID([kw rough in title],FIND(" ",[kw rough in title])+1,20),[kw rough in title]),",","."))</f>
        <v>#N/A</v>
      </c>
      <c r="L876" s="1">
        <f>IFERROR(FIND("kW",[desc]),0)</f>
        <v>0</v>
      </c>
      <c r="M876">
        <f t="array" ref="M876">MIN(IFERROR(FIND(IstNumbers,E876),""))</f>
        <v>0</v>
      </c>
      <c r="N876" s="1" t="b">
        <f>IF([first '# in desc]&lt;[pos kw in desc],MID([desc],[pos kw in desc]-7,7))</f>
        <v>0</v>
      </c>
      <c r="O8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76" s="1" t="str">
        <f>TRIM(IF([first '# in desc]&lt;[pos kw in desc],MID([desc],[pos kw in desc]-6,6),FALSE))</f>
        <v>FALSCH</v>
      </c>
      <c r="Q876" s="1" t="b">
        <f>IF(LEN([manuell])=0,IFERROR([kw fine in title]*1,IFERROR(SUMPRODUCT(COUNTIF(IsDigits,MID([kw in desc],ROW($A$1:$A$150),1)))=LEN([kw in desc]),#N/A)),[manuell])</f>
        <v>0</v>
      </c>
      <c r="R876" s="1" t="str">
        <f>IF([pos kw in title]&gt;0,MID(J876,#REF!,4),IF([first '# in title]&gt;0,MID([title],[first '# in title],3),IF([first '# in title]&gt;0,MID([desc],#REF!,3),VLOOKUP([productid],$G$2:$R$1386,8))))</f>
        <v>172</v>
      </c>
      <c r="S876" s="1" t="e">
        <f>IF([kw in desc]=[kw rough in title],[kw in desc]*1,IFERROR(LEFT([kw_dirty],3)*1,IFERROR(LEFT([kw_dirty],2)*1,"n.a.")))</f>
        <v>#N/A</v>
      </c>
      <c r="T876" s="1"/>
      <c r="U876" s="1" t="e">
        <f>VLOOKUP(Tabelle1[[#This Row],[productid]],Tabelle2[#All],2,FALSE)</f>
        <v>#N/A</v>
      </c>
    </row>
    <row r="877" spans="1:21">
      <c r="A877" t="s">
        <v>1552</v>
      </c>
      <c r="B877">
        <v>3468.37</v>
      </c>
      <c r="C877">
        <v>12041</v>
      </c>
      <c r="D877" t="s">
        <v>1574</v>
      </c>
      <c r="E877" t="s">
        <v>9</v>
      </c>
      <c r="F877">
        <v>18406</v>
      </c>
      <c r="G877">
        <v>2920444</v>
      </c>
      <c r="H877">
        <f t="shared" si="13"/>
        <v>0</v>
      </c>
      <c r="I877">
        <f t="array" ref="I877">MIN(IFERROR(FIND(IstNumbers,A877),""))</f>
        <v>24</v>
      </c>
      <c r="J877" s="1" t="e">
        <f>IF([first '# in title]&lt;[pos kw in title],MID([title],[pos kw in title]-6,6),#N/A)</f>
        <v>#N/A</v>
      </c>
      <c r="K877" s="1" t="e">
        <f>IFERROR(MID(SUBSTITUTE([kw rough in title],",","."),FIND("(",[kw rough in title])+1,20),SUBSTITUTE(IFERROR(MID([kw rough in title],FIND(" ",[kw rough in title])+1,20),[kw rough in title]),",","."))</f>
        <v>#N/A</v>
      </c>
      <c r="L877" s="1">
        <f>IFERROR(FIND("kW",[desc]),0)</f>
        <v>0</v>
      </c>
      <c r="M877">
        <f t="array" ref="M877">MIN(IFERROR(FIND(IstNumbers,E877),""))</f>
        <v>0</v>
      </c>
      <c r="N877" s="1" t="b">
        <f>IF([first '# in desc]&lt;[pos kw in desc],MID([desc],[pos kw in desc]-7,7))</f>
        <v>0</v>
      </c>
      <c r="O8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77" s="1" t="str">
        <f>TRIM(IF([first '# in desc]&lt;[pos kw in desc],MID([desc],[pos kw in desc]-6,6),FALSE))</f>
        <v>FALSCH</v>
      </c>
      <c r="Q877" s="1" t="b">
        <f>IF(LEN([manuell])=0,IFERROR([kw fine in title]*1,IFERROR(SUMPRODUCT(COUNTIF(IsDigits,MID([kw in desc],ROW($A$1:$A$150),1)))=LEN([kw in desc]),#N/A)),[manuell])</f>
        <v>0</v>
      </c>
      <c r="R877" s="1" t="str">
        <f>IF([pos kw in title]&gt;0,MID(J877,#REF!,4),IF([first '# in title]&gt;0,MID([title],[first '# in title],3),IF([first '# in title]&gt;0,MID([desc],#REF!,3),VLOOKUP([productid],$G$2:$R$1386,8))))</f>
        <v>172</v>
      </c>
      <c r="S877" s="1" t="e">
        <f>IF([kw in desc]=[kw rough in title],[kw in desc]*1,IFERROR(LEFT([kw_dirty],3)*1,IFERROR(LEFT([kw_dirty],2)*1,"n.a.")))</f>
        <v>#N/A</v>
      </c>
      <c r="T877" s="1"/>
      <c r="U877" s="1" t="e">
        <f>VLOOKUP(Tabelle1[[#This Row],[productid]],Tabelle2[#All],2,FALSE)</f>
        <v>#N/A</v>
      </c>
    </row>
    <row r="878" spans="1:21">
      <c r="A878" t="s">
        <v>1554</v>
      </c>
      <c r="B878">
        <v>4371.9799999999996</v>
      </c>
      <c r="C878">
        <v>12041</v>
      </c>
      <c r="D878" t="s">
        <v>1575</v>
      </c>
      <c r="E878" t="s">
        <v>9</v>
      </c>
      <c r="F878">
        <v>18406</v>
      </c>
      <c r="G878">
        <v>2920573</v>
      </c>
      <c r="H878">
        <f t="shared" si="13"/>
        <v>0</v>
      </c>
      <c r="I878">
        <f t="array" ref="I878">MIN(IFERROR(FIND(IstNumbers,A878),""))</f>
        <v>24</v>
      </c>
      <c r="J878" s="1" t="e">
        <f>IF([first '# in title]&lt;[pos kw in title],MID([title],[pos kw in title]-6,6),#N/A)</f>
        <v>#N/A</v>
      </c>
      <c r="K878" s="1" t="e">
        <f>IFERROR(MID(SUBSTITUTE([kw rough in title],",","."),FIND("(",[kw rough in title])+1,20),SUBSTITUTE(IFERROR(MID([kw rough in title],FIND(" ",[kw rough in title])+1,20),[kw rough in title]),",","."))</f>
        <v>#N/A</v>
      </c>
      <c r="L878" s="1">
        <f>IFERROR(FIND("kW",[desc]),0)</f>
        <v>0</v>
      </c>
      <c r="M878">
        <f t="array" ref="M878">MIN(IFERROR(FIND(IstNumbers,E878),""))</f>
        <v>0</v>
      </c>
      <c r="N878" s="1" t="b">
        <f>IF([first '# in desc]&lt;[pos kw in desc],MID([desc],[pos kw in desc]-7,7))</f>
        <v>0</v>
      </c>
      <c r="O8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78" s="1" t="str">
        <f>TRIM(IF([first '# in desc]&lt;[pos kw in desc],MID([desc],[pos kw in desc]-6,6),FALSE))</f>
        <v>FALSCH</v>
      </c>
      <c r="Q878" s="1" t="b">
        <f>IF(LEN([manuell])=0,IFERROR([kw fine in title]*1,IFERROR(SUMPRODUCT(COUNTIF(IsDigits,MID([kw in desc],ROW($A$1:$A$150),1)))=LEN([kw in desc]),#N/A)),[manuell])</f>
        <v>0</v>
      </c>
      <c r="R878" s="1" t="str">
        <f>IF([pos kw in title]&gt;0,MID(J878,#REF!,4),IF([first '# in title]&gt;0,MID([title],[first '# in title],3),IF([first '# in title]&gt;0,MID([desc],#REF!,3),VLOOKUP([productid],$G$2:$R$1386,8))))</f>
        <v>172</v>
      </c>
      <c r="S878" s="1" t="e">
        <f>IF([kw in desc]=[kw rough in title],[kw in desc]*1,IFERROR(LEFT([kw_dirty],3)*1,IFERROR(LEFT([kw_dirty],2)*1,"n.a.")))</f>
        <v>#N/A</v>
      </c>
      <c r="T878" s="1"/>
      <c r="U878" s="1" t="e">
        <f>VLOOKUP(Tabelle1[[#This Row],[productid]],Tabelle2[#All],2,FALSE)</f>
        <v>#N/A</v>
      </c>
    </row>
    <row r="879" spans="1:21" hidden="1">
      <c r="A879" t="s">
        <v>1576</v>
      </c>
      <c r="B879">
        <v>3053.99</v>
      </c>
      <c r="C879">
        <v>276812</v>
      </c>
      <c r="D879" t="s">
        <v>1577</v>
      </c>
      <c r="E879" t="s">
        <v>1578</v>
      </c>
      <c r="F879">
        <v>18406</v>
      </c>
      <c r="G879">
        <v>1098710</v>
      </c>
      <c r="H879">
        <f t="shared" si="13"/>
        <v>27</v>
      </c>
      <c r="I879">
        <f t="array" ref="I879">MIN(IFERROR(FIND(IstNumbers,A879),""))</f>
        <v>20</v>
      </c>
      <c r="J879" s="1" t="str">
        <f>IF([first '# in title]&lt;[pos kw in title],MID([title],[pos kw in title]-6,6),#N/A)</f>
        <v xml:space="preserve">00 35 </v>
      </c>
      <c r="K879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879" s="1">
        <f>IFERROR(FIND("kW",[desc]),0)</f>
        <v>70</v>
      </c>
      <c r="M879">
        <f t="array" ref="M879">MIN(IFERROR(FIND(IstNumbers,E879),""))</f>
        <v>24</v>
      </c>
      <c r="N879" s="1" t="str">
        <f>IF([first '# in desc]&lt;[pos kw in desc],MID([desc],[pos kw in desc]-7,7))</f>
        <v xml:space="preserve">- 35,0 </v>
      </c>
      <c r="O879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879" s="1" t="str">
        <f>TRIM(IF([first '# in desc]&lt;[pos kw in desc],MID([desc],[pos kw in desc]-6,6),FALSE))</f>
        <v>35,0</v>
      </c>
      <c r="Q879" s="1">
        <f>IF(LEN([manuell])=0,IFERROR([kw fine in title]*1,IFERROR(SUMPRODUCT(COUNTIF(IsDigits,MID([kw in desc],ROW($A$1:$A$150),1)))=LEN([kw in desc]),#N/A)),[manuell])</f>
        <v>35</v>
      </c>
      <c r="R879" s="1" t="e">
        <f>IF([pos kw in title]&gt;0,MID(J879,#REF!,4),IF([first '# in title]&gt;0,MID([title],[first '# in title],3),IF([first '# in title]&gt;0,MID([desc],#REF!,3),VLOOKUP([productid],$G$2:$R$1386,8))))</f>
        <v>#REF!</v>
      </c>
      <c r="S879" s="1" t="str">
        <f>IF([kw in desc]=[kw rough in title],[kw in desc]*1,IFERROR(LEFT([kw_dirty],3)*1,IFERROR(LEFT([kw_dirty],2)*1,"n.a.")))</f>
        <v>n.a.</v>
      </c>
      <c r="T879" s="1"/>
      <c r="U879" s="1">
        <f>VLOOKUP(Tabelle1[[#This Row],[productid]],Tabelle2[#All],2,FALSE)</f>
        <v>35</v>
      </c>
    </row>
    <row r="880" spans="1:21" hidden="1">
      <c r="A880" t="s">
        <v>1579</v>
      </c>
      <c r="B880">
        <v>2319.96</v>
      </c>
      <c r="C880">
        <v>293331</v>
      </c>
      <c r="D880" t="s">
        <v>1580</v>
      </c>
      <c r="E880" t="s">
        <v>1581</v>
      </c>
      <c r="F880">
        <v>18406</v>
      </c>
      <c r="G880">
        <v>3664000</v>
      </c>
      <c r="H880">
        <f t="shared" si="13"/>
        <v>26</v>
      </c>
      <c r="I880">
        <f t="array" ref="I880">MIN(IFERROR(FIND(IstNumbers,A880),""))</f>
        <v>20</v>
      </c>
      <c r="J880" s="1" t="str">
        <f>IF([first '# in title]&lt;[pos kw in title],MID([title],[pos kw in title]-6,6),#N/A)</f>
        <v>200 13</v>
      </c>
      <c r="K880" s="1" t="str">
        <f>IFERROR(MID(SUBSTITUTE([kw rough in title],",","."),FIND("(",[kw rough in title])+1,20),SUBSTITUTE(IFERROR(MID([kw rough in title],FIND(" ",[kw rough in title])+1,20),[kw rough in title]),",","."))</f>
        <v>13</v>
      </c>
      <c r="L880" s="1">
        <f>IFERROR(FIND("kW",[desc]),0)</f>
        <v>63</v>
      </c>
      <c r="M880">
        <f t="array" ref="M880">MIN(IFERROR(FIND(IstNumbers,E880),""))</f>
        <v>54</v>
      </c>
      <c r="N880" s="1" t="str">
        <f>IF([first '# in desc]&lt;[pos kw in desc],MID([desc],[pos kw in desc]-7,7))</f>
        <v xml:space="preserve">0-W 13 </v>
      </c>
      <c r="O880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880" s="1" t="str">
        <f>TRIM(IF([first '# in desc]&lt;[pos kw in desc],MID([desc],[pos kw in desc]-6,6),FALSE))</f>
        <v>-W 13</v>
      </c>
      <c r="Q880" s="1">
        <f>IF(LEN([manuell])=0,IFERROR([kw fine in title]*1,IFERROR(SUMPRODUCT(COUNTIF(IsDigits,MID([kw in desc],ROW($A$1:$A$150),1)))=LEN([kw in desc]),#N/A)),[manuell])</f>
        <v>13</v>
      </c>
      <c r="R880" s="1" t="e">
        <f>IF([pos kw in title]&gt;0,MID(J880,#REF!,4),IF([first '# in title]&gt;0,MID([title],[first '# in title],3),IF([first '# in title]&gt;0,MID([desc],#REF!,3),VLOOKUP([productid],$G$2:$R$1386,8))))</f>
        <v>#REF!</v>
      </c>
      <c r="S880" s="1" t="str">
        <f>IF([kw in desc]=[kw rough in title],[kw in desc]*1,IFERROR(LEFT([kw_dirty],3)*1,IFERROR(LEFT([kw_dirty],2)*1,"n.a.")))</f>
        <v>n.a.</v>
      </c>
      <c r="T880" s="1"/>
      <c r="U880" s="1">
        <f>VLOOKUP(Tabelle1[[#This Row],[productid]],Tabelle2[#All],2,FALSE)</f>
        <v>13</v>
      </c>
    </row>
    <row r="881" spans="1:21" hidden="1">
      <c r="A881" t="s">
        <v>1582</v>
      </c>
      <c r="B881">
        <v>4500</v>
      </c>
      <c r="C881">
        <v>12041</v>
      </c>
      <c r="D881" t="s">
        <v>1583</v>
      </c>
      <c r="E881" t="s">
        <v>9</v>
      </c>
      <c r="F881">
        <v>18406</v>
      </c>
      <c r="G881">
        <v>3098288</v>
      </c>
      <c r="H881">
        <f t="shared" si="13"/>
        <v>32</v>
      </c>
      <c r="I881">
        <f t="array" ref="I881">MIN(IFERROR(FIND(IstNumbers,A881),""))</f>
        <v>23</v>
      </c>
      <c r="J881" s="1" t="str">
        <f>IF([first '# in title]&lt;[pos kw in title],MID([title],[pos kw in title]-6,6),#N/A)</f>
        <v xml:space="preserve">E (20 </v>
      </c>
      <c r="K881" s="1" t="str">
        <f>IFERROR(MID(SUBSTITUTE([kw rough in title],",","."),FIND("(",[kw rough in title])+1,20),SUBSTITUTE(IFERROR(MID([kw rough in title],FIND(" ",[kw rough in title])+1,20),[kw rough in title]),",","."))</f>
        <v xml:space="preserve">20 </v>
      </c>
      <c r="L881" s="1">
        <f>IFERROR(FIND("kW",[desc]),0)</f>
        <v>0</v>
      </c>
      <c r="M881">
        <f t="array" ref="M881">MIN(IFERROR(FIND(IstNumbers,E881),""))</f>
        <v>0</v>
      </c>
      <c r="N881" s="1" t="b">
        <f>IF([first '# in desc]&lt;[pos kw in desc],MID([desc],[pos kw in desc]-7,7))</f>
        <v>0</v>
      </c>
      <c r="O8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81" s="1" t="str">
        <f>TRIM(IF([first '# in desc]&lt;[pos kw in desc],MID([desc],[pos kw in desc]-6,6),FALSE))</f>
        <v>FALSCH</v>
      </c>
      <c r="Q881" s="1">
        <f>IF(LEN([manuell])=0,IFERROR([kw fine in title]*1,IFERROR(SUMPRODUCT(COUNTIF(IsDigits,MID([kw in desc],ROW($A$1:$A$150),1)))=LEN([kw in desc]),#N/A)),[manuell])</f>
        <v>20</v>
      </c>
      <c r="R881" s="1" t="e">
        <f>IF([pos kw in title]&gt;0,MID(J881,#REF!,4),IF([first '# in title]&gt;0,MID([title],[first '# in title],3),IF([first '# in title]&gt;0,MID([desc],#REF!,3),VLOOKUP([productid],$G$2:$R$1386,8))))</f>
        <v>#REF!</v>
      </c>
      <c r="S881" s="1" t="str">
        <f>IF([kw in desc]=[kw rough in title],[kw in desc]*1,IFERROR(LEFT([kw_dirty],3)*1,IFERROR(LEFT([kw_dirty],2)*1,"n.a.")))</f>
        <v>n.a.</v>
      </c>
      <c r="T881" s="1"/>
      <c r="U881" s="1">
        <f>VLOOKUP(Tabelle1[[#This Row],[productid]],Tabelle2[#All],2,FALSE)</f>
        <v>20</v>
      </c>
    </row>
    <row r="882" spans="1:21" hidden="1">
      <c r="A882" t="s">
        <v>1584</v>
      </c>
      <c r="B882">
        <v>2290</v>
      </c>
      <c r="C882">
        <v>289859</v>
      </c>
      <c r="D882" t="s">
        <v>1585</v>
      </c>
      <c r="E882" t="s">
        <v>1586</v>
      </c>
      <c r="F882">
        <v>18406</v>
      </c>
      <c r="G882">
        <v>1064527</v>
      </c>
      <c r="H882">
        <f t="shared" si="13"/>
        <v>0</v>
      </c>
      <c r="I882">
        <f t="array" ref="I882">MIN(IFERROR(FIND(IstNumbers,A882),""))</f>
        <v>20</v>
      </c>
      <c r="J882" s="1" t="e">
        <f>IF([first '# in title]&lt;[pos kw in title],MID([title],[pos kw in title]-6,6),#N/A)</f>
        <v>#N/A</v>
      </c>
      <c r="K882" s="1" t="e">
        <f>IFERROR(MID(SUBSTITUTE([kw rough in title],",","."),FIND("(",[kw rough in title])+1,20),SUBSTITUTE(IFERROR(MID([kw rough in title],FIND(" ",[kw rough in title])+1,20),[kw rough in title]),",","."))</f>
        <v>#N/A</v>
      </c>
      <c r="L882" s="1">
        <f>IFERROR(FIND("kW",[desc]),0)</f>
        <v>57</v>
      </c>
      <c r="M882">
        <f t="array" ref="M882">MIN(IFERROR(FIND(IstNumbers,E882),""))</f>
        <v>24</v>
      </c>
      <c r="N882" s="1" t="str">
        <f>IF([first '# in desc]&lt;[pos kw in desc],MID([desc],[pos kw in desc]-7,7))</f>
        <v xml:space="preserve">me, 19 </v>
      </c>
      <c r="O88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882" s="1" t="str">
        <f>TRIM(IF([first '# in desc]&lt;[pos kw in desc],MID([desc],[pos kw in desc]-6,6),FALSE))</f>
        <v>e, 19</v>
      </c>
      <c r="Q882" s="1" t="b">
        <f>IF(LEN([manuell])=0,IFERROR([kw fine in title]*1,IFERROR(SUMPRODUCT(COUNTIF(IsDigits,MID([kw in desc],ROW($A$1:$A$150),1)))=LEN([kw in desc]),#N/A)),[manuell])</f>
        <v>0</v>
      </c>
      <c r="R882" s="1" t="str">
        <f>IF([pos kw in title]&gt;0,MID(J882,#REF!,4),IF([first '# in title]&gt;0,MID([title],[first '# in title],3),IF([first '# in title]&gt;0,MID([desc],#REF!,3),VLOOKUP([productid],$G$2:$R$1386,8))))</f>
        <v>200</v>
      </c>
      <c r="S882" s="1" t="e">
        <f>IF([kw in desc]=[kw rough in title],[kw in desc]*1,IFERROR(LEFT([kw_dirty],3)*1,IFERROR(LEFT([kw_dirty],2)*1,"n.a.")))</f>
        <v>#N/A</v>
      </c>
      <c r="T882" s="1"/>
      <c r="U882" s="1">
        <f>VLOOKUP(Tabelle1[[#This Row],[productid]],Tabelle2[#All],2,FALSE)</f>
        <v>19</v>
      </c>
    </row>
    <row r="883" spans="1:21">
      <c r="A883" t="s">
        <v>1552</v>
      </c>
      <c r="B883">
        <v>3468.37</v>
      </c>
      <c r="C883">
        <v>12041</v>
      </c>
      <c r="D883" t="s">
        <v>1587</v>
      </c>
      <c r="E883" t="s">
        <v>9</v>
      </c>
      <c r="F883">
        <v>18406</v>
      </c>
      <c r="G883">
        <v>2920444</v>
      </c>
      <c r="H883">
        <f t="shared" si="13"/>
        <v>0</v>
      </c>
      <c r="I883">
        <f t="array" ref="I883">MIN(IFERROR(FIND(IstNumbers,A883),""))</f>
        <v>24</v>
      </c>
      <c r="J883" s="1" t="e">
        <f>IF([first '# in title]&lt;[pos kw in title],MID([title],[pos kw in title]-6,6),#N/A)</f>
        <v>#N/A</v>
      </c>
      <c r="K883" s="1" t="e">
        <f>IFERROR(MID(SUBSTITUTE([kw rough in title],",","."),FIND("(",[kw rough in title])+1,20),SUBSTITUTE(IFERROR(MID([kw rough in title],FIND(" ",[kw rough in title])+1,20),[kw rough in title]),",","."))</f>
        <v>#N/A</v>
      </c>
      <c r="L883" s="1">
        <f>IFERROR(FIND("kW",[desc]),0)</f>
        <v>0</v>
      </c>
      <c r="M883">
        <f t="array" ref="M883">MIN(IFERROR(FIND(IstNumbers,E883),""))</f>
        <v>0</v>
      </c>
      <c r="N883" s="1" t="b">
        <f>IF([first '# in desc]&lt;[pos kw in desc],MID([desc],[pos kw in desc]-7,7))</f>
        <v>0</v>
      </c>
      <c r="O8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83" s="1" t="str">
        <f>TRIM(IF([first '# in desc]&lt;[pos kw in desc],MID([desc],[pos kw in desc]-6,6),FALSE))</f>
        <v>FALSCH</v>
      </c>
      <c r="Q883" s="1" t="b">
        <f>IF(LEN([manuell])=0,IFERROR([kw fine in title]*1,IFERROR(SUMPRODUCT(COUNTIF(IsDigits,MID([kw in desc],ROW($A$1:$A$150),1)))=LEN([kw in desc]),#N/A)),[manuell])</f>
        <v>0</v>
      </c>
      <c r="R883" s="1" t="str">
        <f>IF([pos kw in title]&gt;0,MID(J883,#REF!,4),IF([first '# in title]&gt;0,MID([title],[first '# in title],3),IF([first '# in title]&gt;0,MID([desc],#REF!,3),VLOOKUP([productid],$G$2:$R$1386,8))))</f>
        <v>172</v>
      </c>
      <c r="S883" s="1" t="e">
        <f>IF([kw in desc]=[kw rough in title],[kw in desc]*1,IFERROR(LEFT([kw_dirty],3)*1,IFERROR(LEFT([kw_dirty],2)*1,"n.a.")))</f>
        <v>#N/A</v>
      </c>
      <c r="T883" s="1"/>
      <c r="U883" s="1" t="e">
        <f>VLOOKUP(Tabelle1[[#This Row],[productid]],Tabelle2[#All],2,FALSE)</f>
        <v>#N/A</v>
      </c>
    </row>
    <row r="884" spans="1:21" hidden="1">
      <c r="A884" t="s">
        <v>1576</v>
      </c>
      <c r="B884">
        <v>3115</v>
      </c>
      <c r="C884">
        <v>223861</v>
      </c>
      <c r="D884" t="s">
        <v>1588</v>
      </c>
      <c r="E884" t="s">
        <v>1589</v>
      </c>
      <c r="F884">
        <v>18406</v>
      </c>
      <c r="G884">
        <v>1098710</v>
      </c>
      <c r="H884">
        <f t="shared" si="13"/>
        <v>27</v>
      </c>
      <c r="I884">
        <f t="array" ref="I884">MIN(IFERROR(FIND(IstNumbers,A884),""))</f>
        <v>20</v>
      </c>
      <c r="J884" s="1" t="str">
        <f>IF([first '# in title]&lt;[pos kw in title],MID([title],[pos kw in title]-6,6),#N/A)</f>
        <v xml:space="preserve">00 35 </v>
      </c>
      <c r="K884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884" s="1">
        <f>IFERROR(FIND("kW",[desc]),0)</f>
        <v>37</v>
      </c>
      <c r="M884">
        <f t="array" ref="M884">MIN(IFERROR(FIND(IstNumbers,E884),""))</f>
        <v>24</v>
      </c>
      <c r="N884" s="1" t="str">
        <f>IF([first '# in desc]&lt;[pos kw in desc],MID([desc],[pos kw in desc]-7,7))</f>
        <v xml:space="preserve">5,2 35 </v>
      </c>
      <c r="O884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884" s="1" t="str">
        <f>TRIM(IF([first '# in desc]&lt;[pos kw in desc],MID([desc],[pos kw in desc]-6,6),FALSE))</f>
        <v>,2 35</v>
      </c>
      <c r="Q884" s="1">
        <f>IF(LEN([manuell])=0,IFERROR([kw fine in title]*1,IFERROR(SUMPRODUCT(COUNTIF(IsDigits,MID([kw in desc],ROW($A$1:$A$150),1)))=LEN([kw in desc]),#N/A)),[manuell])</f>
        <v>35</v>
      </c>
      <c r="R884" s="1" t="e">
        <f>IF([pos kw in title]&gt;0,MID(J884,#REF!,4),IF([first '# in title]&gt;0,MID([title],[first '# in title],3),IF([first '# in title]&gt;0,MID([desc],#REF!,3),VLOOKUP([productid],$G$2:$R$1386,8))))</f>
        <v>#REF!</v>
      </c>
      <c r="S884" s="1" t="str">
        <f>IF([kw in desc]=[kw rough in title],[kw in desc]*1,IFERROR(LEFT([kw_dirty],3)*1,IFERROR(LEFT([kw_dirty],2)*1,"n.a.")))</f>
        <v>n.a.</v>
      </c>
      <c r="T884" s="1"/>
      <c r="U884" s="1">
        <f>VLOOKUP(Tabelle1[[#This Row],[productid]],Tabelle2[#All],2,FALSE)</f>
        <v>35</v>
      </c>
    </row>
    <row r="885" spans="1:21" hidden="1">
      <c r="A885" t="s">
        <v>1579</v>
      </c>
      <c r="B885">
        <v>2389.59</v>
      </c>
      <c r="C885">
        <v>276812</v>
      </c>
      <c r="D885" t="s">
        <v>1590</v>
      </c>
      <c r="E885" t="s">
        <v>1591</v>
      </c>
      <c r="F885">
        <v>18406</v>
      </c>
      <c r="G885">
        <v>3664000</v>
      </c>
      <c r="H885">
        <f t="shared" si="13"/>
        <v>26</v>
      </c>
      <c r="I885">
        <f t="array" ref="I885">MIN(IFERROR(FIND(IstNumbers,A885),""))</f>
        <v>20</v>
      </c>
      <c r="J885" s="1" t="str">
        <f>IF([first '# in title]&lt;[pos kw in title],MID([title],[pos kw in title]-6,6),#N/A)</f>
        <v>200 13</v>
      </c>
      <c r="K885" s="1" t="str">
        <f>IFERROR(MID(SUBSTITUTE([kw rough in title],",","."),FIND("(",[kw rough in title])+1,20),SUBSTITUTE(IFERROR(MID([kw rough in title],FIND(" ",[kw rough in title])+1,20),[kw rough in title]),",","."))</f>
        <v>13</v>
      </c>
      <c r="L885" s="1">
        <f>IFERROR(FIND("kW",[desc]),0)</f>
        <v>39</v>
      </c>
      <c r="M885">
        <f t="array" ref="M885">MIN(IFERROR(FIND(IstNumbers,E885),""))</f>
        <v>30</v>
      </c>
      <c r="N885" s="1" t="str">
        <f>IF([first '# in desc]&lt;[pos kw in desc],MID([desc],[pos kw in desc]-7,7))</f>
        <v xml:space="preserve">0-W 13 </v>
      </c>
      <c r="O885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885" s="1" t="str">
        <f>TRIM(IF([first '# in desc]&lt;[pos kw in desc],MID([desc],[pos kw in desc]-6,6),FALSE))</f>
        <v>-W 13</v>
      </c>
      <c r="Q885" s="1">
        <f>IF(LEN([manuell])=0,IFERROR([kw fine in title]*1,IFERROR(SUMPRODUCT(COUNTIF(IsDigits,MID([kw in desc],ROW($A$1:$A$150),1)))=LEN([kw in desc]),#N/A)),[manuell])</f>
        <v>13</v>
      </c>
      <c r="R885" s="1" t="e">
        <f>IF([pos kw in title]&gt;0,MID(J885,#REF!,4),IF([first '# in title]&gt;0,MID([title],[first '# in title],3),IF([first '# in title]&gt;0,MID([desc],#REF!,3),VLOOKUP([productid],$G$2:$R$1386,8))))</f>
        <v>#REF!</v>
      </c>
      <c r="S885" s="1" t="str">
        <f>IF([kw in desc]=[kw rough in title],[kw in desc]*1,IFERROR(LEFT([kw_dirty],3)*1,IFERROR(LEFT([kw_dirty],2)*1,"n.a.")))</f>
        <v>n.a.</v>
      </c>
      <c r="T885" s="1"/>
      <c r="U885" s="1">
        <f>VLOOKUP(Tabelle1[[#This Row],[productid]],Tabelle2[#All],2,FALSE)</f>
        <v>13</v>
      </c>
    </row>
    <row r="886" spans="1:21" hidden="1">
      <c r="A886" t="s">
        <v>1582</v>
      </c>
      <c r="B886">
        <v>4503.34</v>
      </c>
      <c r="C886">
        <v>9701</v>
      </c>
      <c r="D886" t="s">
        <v>1592</v>
      </c>
      <c r="E886" t="s">
        <v>9</v>
      </c>
      <c r="F886">
        <v>18406</v>
      </c>
      <c r="G886">
        <v>3098288</v>
      </c>
      <c r="H886">
        <f t="shared" si="13"/>
        <v>32</v>
      </c>
      <c r="I886">
        <f t="array" ref="I886">MIN(IFERROR(FIND(IstNumbers,A886),""))</f>
        <v>23</v>
      </c>
      <c r="J886" s="1" t="str">
        <f>IF([first '# in title]&lt;[pos kw in title],MID([title],[pos kw in title]-6,6),#N/A)</f>
        <v xml:space="preserve">E (20 </v>
      </c>
      <c r="K886" s="1" t="str">
        <f>IFERROR(MID(SUBSTITUTE([kw rough in title],",","."),FIND("(",[kw rough in title])+1,20),SUBSTITUTE(IFERROR(MID([kw rough in title],FIND(" ",[kw rough in title])+1,20),[kw rough in title]),",","."))</f>
        <v xml:space="preserve">20 </v>
      </c>
      <c r="L886" s="1">
        <f>IFERROR(FIND("kW",[desc]),0)</f>
        <v>0</v>
      </c>
      <c r="M886">
        <f t="array" ref="M886">MIN(IFERROR(FIND(IstNumbers,E886),""))</f>
        <v>0</v>
      </c>
      <c r="N886" s="1" t="b">
        <f>IF([first '# in desc]&lt;[pos kw in desc],MID([desc],[pos kw in desc]-7,7))</f>
        <v>0</v>
      </c>
      <c r="O8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86" s="1" t="str">
        <f>TRIM(IF([first '# in desc]&lt;[pos kw in desc],MID([desc],[pos kw in desc]-6,6),FALSE))</f>
        <v>FALSCH</v>
      </c>
      <c r="Q886" s="1">
        <f>IF(LEN([manuell])=0,IFERROR([kw fine in title]*1,IFERROR(SUMPRODUCT(COUNTIF(IsDigits,MID([kw in desc],ROW($A$1:$A$150),1)))=LEN([kw in desc]),#N/A)),[manuell])</f>
        <v>20</v>
      </c>
      <c r="R886" s="1" t="e">
        <f>IF([pos kw in title]&gt;0,MID(J886,#REF!,4),IF([first '# in title]&gt;0,MID([title],[first '# in title],3),IF([first '# in title]&gt;0,MID([desc],#REF!,3),VLOOKUP([productid],$G$2:$R$1386,8))))</f>
        <v>#REF!</v>
      </c>
      <c r="S886" s="1" t="str">
        <f>IF([kw in desc]=[kw rough in title],[kw in desc]*1,IFERROR(LEFT([kw_dirty],3)*1,IFERROR(LEFT([kw_dirty],2)*1,"n.a.")))</f>
        <v>n.a.</v>
      </c>
      <c r="T886" s="1"/>
      <c r="U886" s="1">
        <f>VLOOKUP(Tabelle1[[#This Row],[productid]],Tabelle2[#All],2,FALSE)</f>
        <v>20</v>
      </c>
    </row>
    <row r="887" spans="1:21" hidden="1">
      <c r="A887" t="s">
        <v>1584</v>
      </c>
      <c r="B887">
        <v>2295</v>
      </c>
      <c r="C887">
        <v>289859</v>
      </c>
      <c r="D887" t="s">
        <v>1593</v>
      </c>
      <c r="E887" t="s">
        <v>1594</v>
      </c>
      <c r="F887">
        <v>18406</v>
      </c>
      <c r="G887">
        <v>1064527</v>
      </c>
      <c r="H887">
        <f t="shared" si="13"/>
        <v>0</v>
      </c>
      <c r="I887">
        <f t="array" ref="I887">MIN(IFERROR(FIND(IstNumbers,A887),""))</f>
        <v>20</v>
      </c>
      <c r="J887" s="1" t="e">
        <f>IF([first '# in title]&lt;[pos kw in title],MID([title],[pos kw in title]-6,6),#N/A)</f>
        <v>#N/A</v>
      </c>
      <c r="K887" s="1" t="e">
        <f>IFERROR(MID(SUBSTITUTE([kw rough in title],",","."),FIND("(",[kw rough in title])+1,20),SUBSTITUTE(IFERROR(MID([kw rough in title],FIND(" ",[kw rough in title])+1,20),[kw rough in title]),",","."))</f>
        <v>#N/A</v>
      </c>
      <c r="L887" s="1">
        <f>IFERROR(FIND("kW",[desc]),0)</f>
        <v>57</v>
      </c>
      <c r="M887">
        <f t="array" ref="M887">MIN(IFERROR(FIND(IstNumbers,E887),""))</f>
        <v>24</v>
      </c>
      <c r="N887" s="1" t="str">
        <f>IF([first '# in desc]&lt;[pos kw in desc],MID([desc],[pos kw in desc]-7,7))</f>
        <v xml:space="preserve">me, 19 </v>
      </c>
      <c r="O88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887" s="1" t="str">
        <f>TRIM(IF([first '# in desc]&lt;[pos kw in desc],MID([desc],[pos kw in desc]-6,6),FALSE))</f>
        <v>e, 19</v>
      </c>
      <c r="Q887" s="1" t="b">
        <f>IF(LEN([manuell])=0,IFERROR([kw fine in title]*1,IFERROR(SUMPRODUCT(COUNTIF(IsDigits,MID([kw in desc],ROW($A$1:$A$150),1)))=LEN([kw in desc]),#N/A)),[manuell])</f>
        <v>0</v>
      </c>
      <c r="R887" s="1" t="str">
        <f>IF([pos kw in title]&gt;0,MID(J887,#REF!,4),IF([first '# in title]&gt;0,MID([title],[first '# in title],3),IF([first '# in title]&gt;0,MID([desc],#REF!,3),VLOOKUP([productid],$G$2:$R$1386,8))))</f>
        <v>200</v>
      </c>
      <c r="S887" s="1" t="e">
        <f>IF([kw in desc]=[kw rough in title],[kw in desc]*1,IFERROR(LEFT([kw_dirty],3)*1,IFERROR(LEFT([kw_dirty],2)*1,"n.a.")))</f>
        <v>#N/A</v>
      </c>
      <c r="T887" s="1"/>
      <c r="U887" s="1">
        <f>VLOOKUP(Tabelle1[[#This Row],[productid]],Tabelle2[#All],2,FALSE)</f>
        <v>19</v>
      </c>
    </row>
    <row r="888" spans="1:21" hidden="1">
      <c r="A888" t="s">
        <v>1576</v>
      </c>
      <c r="B888">
        <v>3155</v>
      </c>
      <c r="C888">
        <v>289859</v>
      </c>
      <c r="D888" t="s">
        <v>1595</v>
      </c>
      <c r="E888" t="s">
        <v>1596</v>
      </c>
      <c r="F888">
        <v>18406</v>
      </c>
      <c r="G888">
        <v>1098710</v>
      </c>
      <c r="H888">
        <f t="shared" si="13"/>
        <v>27</v>
      </c>
      <c r="I888">
        <f t="array" ref="I888">MIN(IFERROR(FIND(IstNumbers,A888),""))</f>
        <v>20</v>
      </c>
      <c r="J888" s="1" t="str">
        <f>IF([first '# in title]&lt;[pos kw in title],MID([title],[pos kw in title]-6,6),#N/A)</f>
        <v xml:space="preserve">00 35 </v>
      </c>
      <c r="K888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888" s="1">
        <f>IFERROR(FIND("kW",[desc]),0)</f>
        <v>45</v>
      </c>
      <c r="M888">
        <f t="array" ref="M888">MIN(IFERROR(FIND(IstNumbers,E888),""))</f>
        <v>24</v>
      </c>
      <c r="N888" s="1" t="str">
        <f>IF([first '# in desc]&lt;[pos kw in desc],MID([desc],[pos kw in desc]-7,7))</f>
        <v xml:space="preserve">me, 35 </v>
      </c>
      <c r="O888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888" s="1" t="str">
        <f>TRIM(IF([first '# in desc]&lt;[pos kw in desc],MID([desc],[pos kw in desc]-6,6),FALSE))</f>
        <v>e, 35</v>
      </c>
      <c r="Q888" s="1">
        <f>IF(LEN([manuell])=0,IFERROR([kw fine in title]*1,IFERROR(SUMPRODUCT(COUNTIF(IsDigits,MID([kw in desc],ROW($A$1:$A$150),1)))=LEN([kw in desc]),#N/A)),[manuell])</f>
        <v>35</v>
      </c>
      <c r="R888" s="1" t="e">
        <f>IF([pos kw in title]&gt;0,MID(J888,#REF!,4),IF([first '# in title]&gt;0,MID([title],[first '# in title],3),IF([first '# in title]&gt;0,MID([desc],#REF!,3),VLOOKUP([productid],$G$2:$R$1386,8))))</f>
        <v>#REF!</v>
      </c>
      <c r="S888" s="1" t="str">
        <f>IF([kw in desc]=[kw rough in title],[kw in desc]*1,IFERROR(LEFT([kw_dirty],3)*1,IFERROR(LEFT([kw_dirty],2)*1,"n.a.")))</f>
        <v>n.a.</v>
      </c>
      <c r="T888" s="1"/>
      <c r="U888" s="1">
        <f>VLOOKUP(Tabelle1[[#This Row],[productid]],Tabelle2[#All],2,FALSE)</f>
        <v>35</v>
      </c>
    </row>
    <row r="889" spans="1:21" hidden="1">
      <c r="A889" t="s">
        <v>1579</v>
      </c>
      <c r="B889">
        <v>2485</v>
      </c>
      <c r="C889">
        <v>289859</v>
      </c>
      <c r="D889" t="s">
        <v>1597</v>
      </c>
      <c r="E889" t="s">
        <v>1598</v>
      </c>
      <c r="F889">
        <v>18406</v>
      </c>
      <c r="G889">
        <v>3664000</v>
      </c>
      <c r="H889">
        <f t="shared" si="13"/>
        <v>26</v>
      </c>
      <c r="I889">
        <f t="array" ref="I889">MIN(IFERROR(FIND(IstNumbers,A889),""))</f>
        <v>20</v>
      </c>
      <c r="J889" s="1" t="str">
        <f>IF([first '# in title]&lt;[pos kw in title],MID([title],[pos kw in title]-6,6),#N/A)</f>
        <v>200 13</v>
      </c>
      <c r="K889" s="1" t="str">
        <f>IFERROR(MID(SUBSTITUTE([kw rough in title],",","."),FIND("(",[kw rough in title])+1,20),SUBSTITUTE(IFERROR(MID([kw rough in title],FIND(" ",[kw rough in title])+1,20),[kw rough in title]),",","."))</f>
        <v>13</v>
      </c>
      <c r="L889" s="1">
        <f>IFERROR(FIND("kW",[desc]),0)</f>
        <v>45</v>
      </c>
      <c r="M889">
        <f t="array" ref="M889">MIN(IFERROR(FIND(IstNumbers,E889),""))</f>
        <v>24</v>
      </c>
      <c r="N889" s="1" t="str">
        <f>IF([first '# in desc]&lt;[pos kw in desc],MID([desc],[pos kw in desc]-7,7))</f>
        <v xml:space="preserve">me, 13 </v>
      </c>
      <c r="O889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889" s="1" t="str">
        <f>TRIM(IF([first '# in desc]&lt;[pos kw in desc],MID([desc],[pos kw in desc]-6,6),FALSE))</f>
        <v>e, 13</v>
      </c>
      <c r="Q889" s="1">
        <f>IF(LEN([manuell])=0,IFERROR([kw fine in title]*1,IFERROR(SUMPRODUCT(COUNTIF(IsDigits,MID([kw in desc],ROW($A$1:$A$150),1)))=LEN([kw in desc]),#N/A)),[manuell])</f>
        <v>13</v>
      </c>
      <c r="R889" s="1" t="e">
        <f>IF([pos kw in title]&gt;0,MID(J889,#REF!,4),IF([first '# in title]&gt;0,MID([title],[first '# in title],3),IF([first '# in title]&gt;0,MID([desc],#REF!,3),VLOOKUP([productid],$G$2:$R$1386,8))))</f>
        <v>#REF!</v>
      </c>
      <c r="S889" s="1" t="str">
        <f>IF([kw in desc]=[kw rough in title],[kw in desc]*1,IFERROR(LEFT([kw_dirty],3)*1,IFERROR(LEFT([kw_dirty],2)*1,"n.a.")))</f>
        <v>n.a.</v>
      </c>
      <c r="T889" s="1"/>
      <c r="U889" s="1">
        <f>VLOOKUP(Tabelle1[[#This Row],[productid]],Tabelle2[#All],2,FALSE)</f>
        <v>13</v>
      </c>
    </row>
    <row r="890" spans="1:21" hidden="1">
      <c r="A890" t="s">
        <v>1582</v>
      </c>
      <c r="B890">
        <v>4636.87</v>
      </c>
      <c r="C890">
        <v>9701</v>
      </c>
      <c r="D890" t="s">
        <v>1599</v>
      </c>
      <c r="E890" t="s">
        <v>9</v>
      </c>
      <c r="F890">
        <v>18406</v>
      </c>
      <c r="G890">
        <v>3098288</v>
      </c>
      <c r="H890">
        <f t="shared" si="13"/>
        <v>32</v>
      </c>
      <c r="I890">
        <f t="array" ref="I890">MIN(IFERROR(FIND(IstNumbers,A890),""))</f>
        <v>23</v>
      </c>
      <c r="J890" s="1" t="str">
        <f>IF([first '# in title]&lt;[pos kw in title],MID([title],[pos kw in title]-6,6),#N/A)</f>
        <v xml:space="preserve">E (20 </v>
      </c>
      <c r="K890" s="1" t="str">
        <f>IFERROR(MID(SUBSTITUTE([kw rough in title],",","."),FIND("(",[kw rough in title])+1,20),SUBSTITUTE(IFERROR(MID([kw rough in title],FIND(" ",[kw rough in title])+1,20),[kw rough in title]),",","."))</f>
        <v xml:space="preserve">20 </v>
      </c>
      <c r="L890" s="1">
        <f>IFERROR(FIND("kW",[desc]),0)</f>
        <v>0</v>
      </c>
      <c r="M890">
        <f t="array" ref="M890">MIN(IFERROR(FIND(IstNumbers,E890),""))</f>
        <v>0</v>
      </c>
      <c r="N890" s="1" t="b">
        <f>IF([first '# in desc]&lt;[pos kw in desc],MID([desc],[pos kw in desc]-7,7))</f>
        <v>0</v>
      </c>
      <c r="O8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90" s="1" t="str">
        <f>TRIM(IF([first '# in desc]&lt;[pos kw in desc],MID([desc],[pos kw in desc]-6,6),FALSE))</f>
        <v>FALSCH</v>
      </c>
      <c r="Q890" s="1">
        <f>IF(LEN([manuell])=0,IFERROR([kw fine in title]*1,IFERROR(SUMPRODUCT(COUNTIF(IsDigits,MID([kw in desc],ROW($A$1:$A$150),1)))=LEN([kw in desc]),#N/A)),[manuell])</f>
        <v>20</v>
      </c>
      <c r="R890" s="1" t="e">
        <f>IF([pos kw in title]&gt;0,MID(J890,#REF!,4),IF([first '# in title]&gt;0,MID([title],[first '# in title],3),IF([first '# in title]&gt;0,MID([desc],#REF!,3),VLOOKUP([productid],$G$2:$R$1386,8))))</f>
        <v>#REF!</v>
      </c>
      <c r="S890" s="1" t="str">
        <f>IF([kw in desc]=[kw rough in title],[kw in desc]*1,IFERROR(LEFT([kw_dirty],3)*1,IFERROR(LEFT([kw_dirty],2)*1,"n.a.")))</f>
        <v>n.a.</v>
      </c>
      <c r="T890" s="1"/>
      <c r="U890" s="1">
        <f>VLOOKUP(Tabelle1[[#This Row],[productid]],Tabelle2[#All],2,FALSE)</f>
        <v>20</v>
      </c>
    </row>
    <row r="891" spans="1:21" hidden="1">
      <c r="A891" t="s">
        <v>1584</v>
      </c>
      <c r="B891">
        <v>2310</v>
      </c>
      <c r="C891">
        <v>289859</v>
      </c>
      <c r="D891" t="s">
        <v>1600</v>
      </c>
      <c r="E891" t="s">
        <v>1601</v>
      </c>
      <c r="F891">
        <v>18406</v>
      </c>
      <c r="G891">
        <v>1064527</v>
      </c>
      <c r="H891">
        <f t="shared" si="13"/>
        <v>0</v>
      </c>
      <c r="I891">
        <f t="array" ref="I891">MIN(IFERROR(FIND(IstNumbers,A891),""))</f>
        <v>20</v>
      </c>
      <c r="J891" s="1" t="e">
        <f>IF([first '# in title]&lt;[pos kw in title],MID([title],[pos kw in title]-6,6),#N/A)</f>
        <v>#N/A</v>
      </c>
      <c r="K891" s="1" t="e">
        <f>IFERROR(MID(SUBSTITUTE([kw rough in title],",","."),FIND("(",[kw rough in title])+1,20),SUBSTITUTE(IFERROR(MID([kw rough in title],FIND(" ",[kw rough in title])+1,20),[kw rough in title]),",","."))</f>
        <v>#N/A</v>
      </c>
      <c r="L891" s="1">
        <f>IFERROR(FIND("kW",[desc]),0)</f>
        <v>57</v>
      </c>
      <c r="M891">
        <f t="array" ref="M891">MIN(IFERROR(FIND(IstNumbers,E891),""))</f>
        <v>24</v>
      </c>
      <c r="N891" s="1" t="str">
        <f>IF([first '# in desc]&lt;[pos kw in desc],MID([desc],[pos kw in desc]-7,7))</f>
        <v xml:space="preserve">me, 19 </v>
      </c>
      <c r="O89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891" s="1" t="str">
        <f>TRIM(IF([first '# in desc]&lt;[pos kw in desc],MID([desc],[pos kw in desc]-6,6),FALSE))</f>
        <v>e, 19</v>
      </c>
      <c r="Q891" s="1" t="b">
        <f>IF(LEN([manuell])=0,IFERROR([kw fine in title]*1,IFERROR(SUMPRODUCT(COUNTIF(IsDigits,MID([kw in desc],ROW($A$1:$A$150),1)))=LEN([kw in desc]),#N/A)),[manuell])</f>
        <v>0</v>
      </c>
      <c r="R891" s="1" t="str">
        <f>IF([pos kw in title]&gt;0,MID(J891,#REF!,4),IF([first '# in title]&gt;0,MID([title],[first '# in title],3),IF([first '# in title]&gt;0,MID([desc],#REF!,3),VLOOKUP([productid],$G$2:$R$1386,8))))</f>
        <v>200</v>
      </c>
      <c r="S891" s="1" t="e">
        <f>IF([kw in desc]=[kw rough in title],[kw in desc]*1,IFERROR(LEFT([kw_dirty],3)*1,IFERROR(LEFT([kw_dirty],2)*1,"n.a.")))</f>
        <v>#N/A</v>
      </c>
      <c r="T891" s="1"/>
      <c r="U891" s="1">
        <f>VLOOKUP(Tabelle1[[#This Row],[productid]],Tabelle2[#All],2,FALSE)</f>
        <v>19</v>
      </c>
    </row>
    <row r="892" spans="1:21">
      <c r="A892" t="s">
        <v>1602</v>
      </c>
      <c r="B892">
        <v>1811.51</v>
      </c>
      <c r="C892">
        <v>299105</v>
      </c>
      <c r="D892" t="s">
        <v>1603</v>
      </c>
      <c r="E892" t="s">
        <v>600</v>
      </c>
      <c r="F892">
        <v>18406</v>
      </c>
      <c r="G892">
        <v>3093645</v>
      </c>
      <c r="H892">
        <f t="shared" si="13"/>
        <v>0</v>
      </c>
      <c r="I892">
        <f t="array" ref="I892">MIN(IFERROR(FIND(IstNumbers,A892),""))</f>
        <v>21</v>
      </c>
      <c r="J892" s="1" t="e">
        <f>IF([first '# in title]&lt;[pos kw in title],MID([title],[pos kw in title]-6,6),#N/A)</f>
        <v>#N/A</v>
      </c>
      <c r="K892" s="1" t="e">
        <f>IFERROR(MID(SUBSTITUTE([kw rough in title],",","."),FIND("(",[kw rough in title])+1,20),SUBSTITUTE(IFERROR(MID([kw rough in title],FIND(" ",[kw rough in title])+1,20),[kw rough in title]),",","."))</f>
        <v>#N/A</v>
      </c>
      <c r="L892" s="1">
        <f>IFERROR(FIND("kW",[desc]),0)</f>
        <v>0</v>
      </c>
      <c r="M892">
        <f t="array" ref="M892">MIN(IFERROR(FIND(IstNumbers,E892),""))</f>
        <v>39</v>
      </c>
      <c r="N892" s="1" t="b">
        <f>IF([first '# in desc]&lt;[pos kw in desc],MID([desc],[pos kw in desc]-7,7))</f>
        <v>0</v>
      </c>
      <c r="O8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92" s="1" t="str">
        <f>TRIM(IF([first '# in desc]&lt;[pos kw in desc],MID([desc],[pos kw in desc]-6,6),FALSE))</f>
        <v>FALSCH</v>
      </c>
      <c r="Q892" s="1" t="b">
        <f>IF(LEN([manuell])=0,IFERROR([kw fine in title]*1,IFERROR(SUMPRODUCT(COUNTIF(IsDigits,MID([kw in desc],ROW($A$1:$A$150),1)))=LEN([kw in desc]),#N/A)),[manuell])</f>
        <v>0</v>
      </c>
      <c r="R892" s="1" t="str">
        <f>IF([pos kw in title]&gt;0,MID(J892,#REF!,4),IF([first '# in title]&gt;0,MID([title],[first '# in title],3),IF([first '# in title]&gt;0,MID([desc],#REF!,3),VLOOKUP([productid],$G$2:$R$1386,8))))</f>
        <v xml:space="preserve">-K </v>
      </c>
      <c r="S892" s="1" t="e">
        <f>IF([kw in desc]=[kw rough in title],[kw in desc]*1,IFERROR(LEFT([kw_dirty],3)*1,IFERROR(LEFT([kw_dirty],2)*1,"n.a.")))</f>
        <v>#N/A</v>
      </c>
      <c r="T892" s="1"/>
      <c r="U892" s="1" t="e">
        <f>VLOOKUP(Tabelle1[[#This Row],[productid]],Tabelle2[#All],2,FALSE)</f>
        <v>#N/A</v>
      </c>
    </row>
    <row r="893" spans="1:21" hidden="1">
      <c r="A893" t="s">
        <v>10373</v>
      </c>
      <c r="B893">
        <v>2209</v>
      </c>
      <c r="C893">
        <v>9701</v>
      </c>
      <c r="D893" t="s">
        <v>1604</v>
      </c>
      <c r="E893" t="s">
        <v>9</v>
      </c>
      <c r="F893">
        <v>18406</v>
      </c>
      <c r="G893">
        <v>3128334</v>
      </c>
      <c r="H893">
        <f t="shared" si="13"/>
        <v>66</v>
      </c>
      <c r="I893">
        <f t="array" ref="I893">MIN(IFERROR(FIND(IstNumbers,A893),""))</f>
        <v>21</v>
      </c>
      <c r="J893" s="1" t="str">
        <f>IF([first '# in title]&lt;[pos kw in title],MID([title],[pos kw in title]-6,6),#N/A)</f>
        <v xml:space="preserve">(21,8 </v>
      </c>
      <c r="K893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893" s="1">
        <f>IFERROR(FIND("kW",[desc]),0)</f>
        <v>0</v>
      </c>
      <c r="M893">
        <f t="array" ref="M893">MIN(IFERROR(FIND(IstNumbers,E893),""))</f>
        <v>0</v>
      </c>
      <c r="N893" s="1" t="b">
        <f>IF([first '# in desc]&lt;[pos kw in desc],MID([desc],[pos kw in desc]-7,7))</f>
        <v>0</v>
      </c>
      <c r="O8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93" s="1" t="str">
        <f>TRIM(IF([first '# in desc]&lt;[pos kw in desc],MID([desc],[pos kw in desc]-6,6),FALSE))</f>
        <v>FALSCH</v>
      </c>
      <c r="Q893" s="1">
        <f>IF(LEN([manuell])=0,IFERROR([kw fine in title]*1,IFERROR(SUMPRODUCT(COUNTIF(IsDigits,MID([kw in desc],ROW($A$1:$A$150),1)))=LEN([kw in desc]),#N/A)),[manuell])</f>
        <v>21.8</v>
      </c>
      <c r="R893" s="1" t="e">
        <f>IF([pos kw in title]&gt;0,MID(J893,#REF!,4),IF([first '# in title]&gt;0,MID([title],[first '# in title],3),IF([first '# in title]&gt;0,MID([desc],#REF!,3),VLOOKUP([productid],$G$2:$R$1386,8))))</f>
        <v>#REF!</v>
      </c>
      <c r="S893" s="1" t="str">
        <f>IF([kw in desc]=[kw rough in title],[kw in desc]*1,IFERROR(LEFT([kw_dirty],3)*1,IFERROR(LEFT([kw_dirty],2)*1,"n.a.")))</f>
        <v>n.a.</v>
      </c>
      <c r="T893" s="1"/>
      <c r="U893" s="1">
        <f>VLOOKUP(Tabelle1[[#This Row],[productid]],Tabelle2[#All],2,FALSE)</f>
        <v>21.8</v>
      </c>
    </row>
    <row r="894" spans="1:21" hidden="1">
      <c r="A894" t="s">
        <v>10374</v>
      </c>
      <c r="B894">
        <v>3596.08</v>
      </c>
      <c r="C894">
        <v>9701</v>
      </c>
      <c r="D894" t="s">
        <v>1605</v>
      </c>
      <c r="E894" t="s">
        <v>9</v>
      </c>
      <c r="F894">
        <v>18406</v>
      </c>
      <c r="G894">
        <v>3132741</v>
      </c>
      <c r="H894">
        <f t="shared" si="13"/>
        <v>64</v>
      </c>
      <c r="I894">
        <f t="array" ref="I894">MIN(IFERROR(FIND(IstNumbers,A894),""))</f>
        <v>21</v>
      </c>
      <c r="J894" s="1" t="str">
        <f>IF([first '# in title]&lt;[pos kw in title],MID([title],[pos kw in title]-6,6),#N/A)</f>
        <v xml:space="preserve">(23,8 </v>
      </c>
      <c r="K894" s="1" t="str">
        <f>IFERROR(MID(SUBSTITUTE([kw rough in title],",","."),FIND("(",[kw rough in title])+1,20),SUBSTITUTE(IFERROR(MID([kw rough in title],FIND(" ",[kw rough in title])+1,20),[kw rough in title]),",","."))</f>
        <v xml:space="preserve">23.8 </v>
      </c>
      <c r="L894" s="1">
        <f>IFERROR(FIND("kW",[desc]),0)</f>
        <v>0</v>
      </c>
      <c r="M894">
        <f t="array" ref="M894">MIN(IFERROR(FIND(IstNumbers,E894),""))</f>
        <v>0</v>
      </c>
      <c r="N894" s="1" t="b">
        <f>IF([first '# in desc]&lt;[pos kw in desc],MID([desc],[pos kw in desc]-7,7))</f>
        <v>0</v>
      </c>
      <c r="O8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94" s="1" t="str">
        <f>TRIM(IF([first '# in desc]&lt;[pos kw in desc],MID([desc],[pos kw in desc]-6,6),FALSE))</f>
        <v>FALSCH</v>
      </c>
      <c r="Q894" s="1">
        <f>IF(LEN([manuell])=0,IFERROR([kw fine in title]*1,IFERROR(SUMPRODUCT(COUNTIF(IsDigits,MID([kw in desc],ROW($A$1:$A$150),1)))=LEN([kw in desc]),#N/A)),[manuell])</f>
        <v>23.8</v>
      </c>
      <c r="R894" s="1" t="e">
        <f>IF([pos kw in title]&gt;0,MID(J894,#REF!,4),IF([first '# in title]&gt;0,MID([title],[first '# in title],3),IF([first '# in title]&gt;0,MID([desc],#REF!,3),VLOOKUP([productid],$G$2:$R$1386,8))))</f>
        <v>#REF!</v>
      </c>
      <c r="S894" s="1" t="str">
        <f>IF([kw in desc]=[kw rough in title],[kw in desc]*1,IFERROR(LEFT([kw_dirty],3)*1,IFERROR(LEFT([kw_dirty],2)*1,"n.a.")))</f>
        <v>n.a.</v>
      </c>
      <c r="T894" s="1"/>
      <c r="U894" s="1">
        <f>VLOOKUP(Tabelle1[[#This Row],[productid]],Tabelle2[#All],2,FALSE)</f>
        <v>23.8</v>
      </c>
    </row>
    <row r="895" spans="1:21" hidden="1">
      <c r="A895" t="s">
        <v>1576</v>
      </c>
      <c r="B895">
        <v>3305</v>
      </c>
      <c r="C895">
        <v>289859</v>
      </c>
      <c r="D895" t="s">
        <v>1606</v>
      </c>
      <c r="E895" t="s">
        <v>1607</v>
      </c>
      <c r="F895">
        <v>18406</v>
      </c>
      <c r="G895">
        <v>1098710</v>
      </c>
      <c r="H895">
        <f t="shared" si="13"/>
        <v>27</v>
      </c>
      <c r="I895">
        <f t="array" ref="I895">MIN(IFERROR(FIND(IstNumbers,A895),""))</f>
        <v>20</v>
      </c>
      <c r="J895" s="1" t="str">
        <f>IF([first '# in title]&lt;[pos kw in title],MID([title],[pos kw in title]-6,6),#N/A)</f>
        <v xml:space="preserve">00 35 </v>
      </c>
      <c r="K895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895" s="1">
        <f>IFERROR(FIND("kW",[desc]),0)</f>
        <v>45</v>
      </c>
      <c r="M895">
        <f t="array" ref="M895">MIN(IFERROR(FIND(IstNumbers,E895),""))</f>
        <v>24</v>
      </c>
      <c r="N895" s="1" t="str">
        <f>IF([first '# in desc]&lt;[pos kw in desc],MID([desc],[pos kw in desc]-7,7))</f>
        <v xml:space="preserve">me, 35 </v>
      </c>
      <c r="O895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895" s="1" t="str">
        <f>TRIM(IF([first '# in desc]&lt;[pos kw in desc],MID([desc],[pos kw in desc]-6,6),FALSE))</f>
        <v>e, 35</v>
      </c>
      <c r="Q895" s="1">
        <f>IF(LEN([manuell])=0,IFERROR([kw fine in title]*1,IFERROR(SUMPRODUCT(COUNTIF(IsDigits,MID([kw in desc],ROW($A$1:$A$150),1)))=LEN([kw in desc]),#N/A)),[manuell])</f>
        <v>35</v>
      </c>
      <c r="R895" s="1" t="e">
        <f>IF([pos kw in title]&gt;0,MID(J895,#REF!,4),IF([first '# in title]&gt;0,MID([title],[first '# in title],3),IF([first '# in title]&gt;0,MID([desc],#REF!,3),VLOOKUP([productid],$G$2:$R$1386,8))))</f>
        <v>#REF!</v>
      </c>
      <c r="S895" s="1" t="str">
        <f>IF([kw in desc]=[kw rough in title],[kw in desc]*1,IFERROR(LEFT([kw_dirty],3)*1,IFERROR(LEFT([kw_dirty],2)*1,"n.a.")))</f>
        <v>n.a.</v>
      </c>
      <c r="T895" s="1"/>
      <c r="U895" s="1">
        <f>VLOOKUP(Tabelle1[[#This Row],[productid]],Tabelle2[#All],2,FALSE)</f>
        <v>35</v>
      </c>
    </row>
    <row r="896" spans="1:21" hidden="1">
      <c r="A896" t="s">
        <v>1579</v>
      </c>
      <c r="B896">
        <v>2490</v>
      </c>
      <c r="C896">
        <v>289859</v>
      </c>
      <c r="D896" t="s">
        <v>1608</v>
      </c>
      <c r="E896" t="s">
        <v>1609</v>
      </c>
      <c r="F896">
        <v>18406</v>
      </c>
      <c r="G896">
        <v>3664000</v>
      </c>
      <c r="H896">
        <f t="shared" si="13"/>
        <v>26</v>
      </c>
      <c r="I896">
        <f t="array" ref="I896">MIN(IFERROR(FIND(IstNumbers,A896),""))</f>
        <v>20</v>
      </c>
      <c r="J896" s="1" t="str">
        <f>IF([first '# in title]&lt;[pos kw in title],MID([title],[pos kw in title]-6,6),#N/A)</f>
        <v>200 13</v>
      </c>
      <c r="K896" s="1" t="str">
        <f>IFERROR(MID(SUBSTITUTE([kw rough in title],",","."),FIND("(",[kw rough in title])+1,20),SUBSTITUTE(IFERROR(MID([kw rough in title],FIND(" ",[kw rough in title])+1,20),[kw rough in title]),",","."))</f>
        <v>13</v>
      </c>
      <c r="L896" s="1">
        <f>IFERROR(FIND("kW",[desc]),0)</f>
        <v>45</v>
      </c>
      <c r="M896">
        <f t="array" ref="M896">MIN(IFERROR(FIND(IstNumbers,E896),""))</f>
        <v>24</v>
      </c>
      <c r="N896" s="1" t="str">
        <f>IF([first '# in desc]&lt;[pos kw in desc],MID([desc],[pos kw in desc]-7,7))</f>
        <v xml:space="preserve">me, 13 </v>
      </c>
      <c r="O896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896" s="1" t="str">
        <f>TRIM(IF([first '# in desc]&lt;[pos kw in desc],MID([desc],[pos kw in desc]-6,6),FALSE))</f>
        <v>e, 13</v>
      </c>
      <c r="Q896" s="1">
        <f>IF(LEN([manuell])=0,IFERROR([kw fine in title]*1,IFERROR(SUMPRODUCT(COUNTIF(IsDigits,MID([kw in desc],ROW($A$1:$A$150),1)))=LEN([kw in desc]),#N/A)),[manuell])</f>
        <v>13</v>
      </c>
      <c r="R896" s="1" t="e">
        <f>IF([pos kw in title]&gt;0,MID(J896,#REF!,4),IF([first '# in title]&gt;0,MID([title],[first '# in title],3),IF([first '# in title]&gt;0,MID([desc],#REF!,3),VLOOKUP([productid],$G$2:$R$1386,8))))</f>
        <v>#REF!</v>
      </c>
      <c r="S896" s="1" t="str">
        <f>IF([kw in desc]=[kw rough in title],[kw in desc]*1,IFERROR(LEFT([kw_dirty],3)*1,IFERROR(LEFT([kw_dirty],2)*1,"n.a.")))</f>
        <v>n.a.</v>
      </c>
      <c r="T896" s="1"/>
      <c r="U896" s="1">
        <f>VLOOKUP(Tabelle1[[#This Row],[productid]],Tabelle2[#All],2,FALSE)</f>
        <v>13</v>
      </c>
    </row>
    <row r="897" spans="1:21" hidden="1">
      <c r="A897" t="s">
        <v>1584</v>
      </c>
      <c r="B897">
        <v>2320</v>
      </c>
      <c r="C897">
        <v>289859</v>
      </c>
      <c r="D897" t="s">
        <v>1610</v>
      </c>
      <c r="E897" t="s">
        <v>1611</v>
      </c>
      <c r="F897">
        <v>18406</v>
      </c>
      <c r="G897">
        <v>1064527</v>
      </c>
      <c r="H897">
        <f t="shared" si="13"/>
        <v>0</v>
      </c>
      <c r="I897">
        <f t="array" ref="I897">MIN(IFERROR(FIND(IstNumbers,A897),""))</f>
        <v>20</v>
      </c>
      <c r="J897" s="1" t="e">
        <f>IF([first '# in title]&lt;[pos kw in title],MID([title],[pos kw in title]-6,6),#N/A)</f>
        <v>#N/A</v>
      </c>
      <c r="K897" s="1" t="e">
        <f>IFERROR(MID(SUBSTITUTE([kw rough in title],",","."),FIND("(",[kw rough in title])+1,20),SUBSTITUTE(IFERROR(MID([kw rough in title],FIND(" ",[kw rough in title])+1,20),[kw rough in title]),",","."))</f>
        <v>#N/A</v>
      </c>
      <c r="L897" s="1">
        <f>IFERROR(FIND("kW",[desc]),0)</f>
        <v>57</v>
      </c>
      <c r="M897">
        <f t="array" ref="M897">MIN(IFERROR(FIND(IstNumbers,E897),""))</f>
        <v>24</v>
      </c>
      <c r="N897" s="1" t="str">
        <f>IF([first '# in desc]&lt;[pos kw in desc],MID([desc],[pos kw in desc]-7,7))</f>
        <v xml:space="preserve">me, 19 </v>
      </c>
      <c r="O89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897" s="1" t="str">
        <f>TRIM(IF([first '# in desc]&lt;[pos kw in desc],MID([desc],[pos kw in desc]-6,6),FALSE))</f>
        <v>e, 19</v>
      </c>
      <c r="Q897" s="1" t="b">
        <f>IF(LEN([manuell])=0,IFERROR([kw fine in title]*1,IFERROR(SUMPRODUCT(COUNTIF(IsDigits,MID([kw in desc],ROW($A$1:$A$150),1)))=LEN([kw in desc]),#N/A)),[manuell])</f>
        <v>0</v>
      </c>
      <c r="R897" s="1" t="str">
        <f>IF([pos kw in title]&gt;0,MID(J897,#REF!,4),IF([first '# in title]&gt;0,MID([title],[first '# in title],3),IF([first '# in title]&gt;0,MID([desc],#REF!,3),VLOOKUP([productid],$G$2:$R$1386,8))))</f>
        <v>200</v>
      </c>
      <c r="S897" s="1" t="e">
        <f>IF([kw in desc]=[kw rough in title],[kw in desc]*1,IFERROR(LEFT([kw_dirty],3)*1,IFERROR(LEFT([kw_dirty],2)*1,"n.a.")))</f>
        <v>#N/A</v>
      </c>
      <c r="T897" s="1"/>
      <c r="U897" s="1">
        <f>VLOOKUP(Tabelle1[[#This Row],[productid]],Tabelle2[#All],2,FALSE)</f>
        <v>19</v>
      </c>
    </row>
    <row r="898" spans="1:21">
      <c r="A898" t="s">
        <v>1602</v>
      </c>
      <c r="B898">
        <v>1811.51</v>
      </c>
      <c r="C898">
        <v>299105</v>
      </c>
      <c r="D898" t="s">
        <v>1612</v>
      </c>
      <c r="E898" t="s">
        <v>620</v>
      </c>
      <c r="F898">
        <v>18406</v>
      </c>
      <c r="G898">
        <v>3093645</v>
      </c>
      <c r="H898">
        <f t="shared" si="13"/>
        <v>0</v>
      </c>
      <c r="I898">
        <f t="array" ref="I898">MIN(IFERROR(FIND(IstNumbers,A898),""))</f>
        <v>21</v>
      </c>
      <c r="J898" s="1" t="e">
        <f>IF([first '# in title]&lt;[pos kw in title],MID([title],[pos kw in title]-6,6),#N/A)</f>
        <v>#N/A</v>
      </c>
      <c r="K898" s="1" t="e">
        <f>IFERROR(MID(SUBSTITUTE([kw rough in title],",","."),FIND("(",[kw rough in title])+1,20),SUBSTITUTE(IFERROR(MID([kw rough in title],FIND(" ",[kw rough in title])+1,20),[kw rough in title]),",","."))</f>
        <v>#N/A</v>
      </c>
      <c r="L898" s="1">
        <f>IFERROR(FIND("kW",[desc]),0)</f>
        <v>0</v>
      </c>
      <c r="M898">
        <f t="array" ref="M898">MIN(IFERROR(FIND(IstNumbers,E898),""))</f>
        <v>39</v>
      </c>
      <c r="N898" s="1" t="b">
        <f>IF([first '# in desc]&lt;[pos kw in desc],MID([desc],[pos kw in desc]-7,7))</f>
        <v>0</v>
      </c>
      <c r="O8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98" s="1" t="str">
        <f>TRIM(IF([first '# in desc]&lt;[pos kw in desc],MID([desc],[pos kw in desc]-6,6),FALSE))</f>
        <v>FALSCH</v>
      </c>
      <c r="Q898" s="1" t="b">
        <f>IF(LEN([manuell])=0,IFERROR([kw fine in title]*1,IFERROR(SUMPRODUCT(COUNTIF(IsDigits,MID([kw in desc],ROW($A$1:$A$150),1)))=LEN([kw in desc]),#N/A)),[manuell])</f>
        <v>0</v>
      </c>
      <c r="R898" s="1" t="str">
        <f>IF([pos kw in title]&gt;0,MID(J898,#REF!,4),IF([first '# in title]&gt;0,MID([title],[first '# in title],3),IF([first '# in title]&gt;0,MID([desc],#REF!,3),VLOOKUP([productid],$G$2:$R$1386,8))))</f>
        <v xml:space="preserve">-K </v>
      </c>
      <c r="S898" s="1" t="e">
        <f>IF([kw in desc]=[kw rough in title],[kw in desc]*1,IFERROR(LEFT([kw_dirty],3)*1,IFERROR(LEFT([kw_dirty],2)*1,"n.a.")))</f>
        <v>#N/A</v>
      </c>
      <c r="T898" s="1"/>
      <c r="U898" s="1" t="e">
        <f>VLOOKUP(Tabelle1[[#This Row],[productid]],Tabelle2[#All],2,FALSE)</f>
        <v>#N/A</v>
      </c>
    </row>
    <row r="899" spans="1:21" hidden="1">
      <c r="A899" t="s">
        <v>10373</v>
      </c>
      <c r="B899">
        <v>2254</v>
      </c>
      <c r="C899">
        <v>9701</v>
      </c>
      <c r="D899" t="s">
        <v>1613</v>
      </c>
      <c r="E899" t="s">
        <v>9</v>
      </c>
      <c r="F899">
        <v>18406</v>
      </c>
      <c r="G899">
        <v>3128334</v>
      </c>
      <c r="H899">
        <f t="shared" si="13"/>
        <v>66</v>
      </c>
      <c r="I899">
        <f t="array" ref="I899">MIN(IFERROR(FIND(IstNumbers,A899),""))</f>
        <v>21</v>
      </c>
      <c r="J899" s="1" t="str">
        <f>IF([first '# in title]&lt;[pos kw in title],MID([title],[pos kw in title]-6,6),#N/A)</f>
        <v xml:space="preserve">(21,8 </v>
      </c>
      <c r="K899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899" s="1">
        <f>IFERROR(FIND("kW",[desc]),0)</f>
        <v>0</v>
      </c>
      <c r="M899">
        <f t="array" ref="M899">MIN(IFERROR(FIND(IstNumbers,E899),""))</f>
        <v>0</v>
      </c>
      <c r="N899" s="1" t="b">
        <f>IF([first '# in desc]&lt;[pos kw in desc],MID([desc],[pos kw in desc]-7,7))</f>
        <v>0</v>
      </c>
      <c r="O8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899" s="1" t="str">
        <f>TRIM(IF([first '# in desc]&lt;[pos kw in desc],MID([desc],[pos kw in desc]-6,6),FALSE))</f>
        <v>FALSCH</v>
      </c>
      <c r="Q899" s="1">
        <f>IF(LEN([manuell])=0,IFERROR([kw fine in title]*1,IFERROR(SUMPRODUCT(COUNTIF(IsDigits,MID([kw in desc],ROW($A$1:$A$150),1)))=LEN([kw in desc]),#N/A)),[manuell])</f>
        <v>21.8</v>
      </c>
      <c r="R899" s="1" t="e">
        <f>IF([pos kw in title]&gt;0,MID(J899,#REF!,4),IF([first '# in title]&gt;0,MID([title],[first '# in title],3),IF([first '# in title]&gt;0,MID([desc],#REF!,3),VLOOKUP([productid],$G$2:$R$1386,8))))</f>
        <v>#REF!</v>
      </c>
      <c r="S899" s="1" t="str">
        <f>IF([kw in desc]=[kw rough in title],[kw in desc]*1,IFERROR(LEFT([kw_dirty],3)*1,IFERROR(LEFT([kw_dirty],2)*1,"n.a.")))</f>
        <v>n.a.</v>
      </c>
      <c r="T899" s="1"/>
      <c r="U899" s="1">
        <f>VLOOKUP(Tabelle1[[#This Row],[productid]],Tabelle2[#All],2,FALSE)</f>
        <v>21.8</v>
      </c>
    </row>
    <row r="900" spans="1:21" hidden="1">
      <c r="A900" t="s">
        <v>10374</v>
      </c>
      <c r="B900">
        <v>3737</v>
      </c>
      <c r="C900">
        <v>9701</v>
      </c>
      <c r="D900" t="s">
        <v>1614</v>
      </c>
      <c r="E900" t="s">
        <v>9</v>
      </c>
      <c r="F900">
        <v>18406</v>
      </c>
      <c r="G900">
        <v>3132741</v>
      </c>
      <c r="H900">
        <f t="shared" ref="H900:H963" si="14">IFERROR(FIND("kW",A900),0)</f>
        <v>64</v>
      </c>
      <c r="I900">
        <f t="array" ref="I900">MIN(IFERROR(FIND(IstNumbers,A900),""))</f>
        <v>21</v>
      </c>
      <c r="J900" s="1" t="str">
        <f>IF([first '# in title]&lt;[pos kw in title],MID([title],[pos kw in title]-6,6),#N/A)</f>
        <v xml:space="preserve">(23,8 </v>
      </c>
      <c r="K900" s="1" t="str">
        <f>IFERROR(MID(SUBSTITUTE([kw rough in title],",","."),FIND("(",[kw rough in title])+1,20),SUBSTITUTE(IFERROR(MID([kw rough in title],FIND(" ",[kw rough in title])+1,20),[kw rough in title]),",","."))</f>
        <v xml:space="preserve">23.8 </v>
      </c>
      <c r="L900" s="1">
        <f>IFERROR(FIND("kW",[desc]),0)</f>
        <v>0</v>
      </c>
      <c r="M900">
        <f t="array" ref="M900">MIN(IFERROR(FIND(IstNumbers,E900),""))</f>
        <v>0</v>
      </c>
      <c r="N900" s="1" t="b">
        <f>IF([first '# in desc]&lt;[pos kw in desc],MID([desc],[pos kw in desc]-7,7))</f>
        <v>0</v>
      </c>
      <c r="O9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00" s="1" t="str">
        <f>TRIM(IF([first '# in desc]&lt;[pos kw in desc],MID([desc],[pos kw in desc]-6,6),FALSE))</f>
        <v>FALSCH</v>
      </c>
      <c r="Q900" s="1">
        <f>IF(LEN([manuell])=0,IFERROR([kw fine in title]*1,IFERROR(SUMPRODUCT(COUNTIF(IsDigits,MID([kw in desc],ROW($A$1:$A$150),1)))=LEN([kw in desc]),#N/A)),[manuell])</f>
        <v>23.8</v>
      </c>
      <c r="R900" s="1" t="e">
        <f>IF([pos kw in title]&gt;0,MID(J900,#REF!,4),IF([first '# in title]&gt;0,MID([title],[first '# in title],3),IF([first '# in title]&gt;0,MID([desc],#REF!,3),VLOOKUP([productid],$G$2:$R$1386,8))))</f>
        <v>#REF!</v>
      </c>
      <c r="S900" s="1" t="str">
        <f>IF([kw in desc]=[kw rough in title],[kw in desc]*1,IFERROR(LEFT([kw_dirty],3)*1,IFERROR(LEFT([kw_dirty],2)*1,"n.a.")))</f>
        <v>n.a.</v>
      </c>
      <c r="T900" s="1"/>
      <c r="U900" s="1">
        <f>VLOOKUP(Tabelle1[[#This Row],[productid]],Tabelle2[#All],2,FALSE)</f>
        <v>23.8</v>
      </c>
    </row>
    <row r="901" spans="1:21" hidden="1">
      <c r="A901" t="s">
        <v>1576</v>
      </c>
      <c r="B901">
        <v>3442</v>
      </c>
      <c r="C901">
        <v>294528</v>
      </c>
      <c r="D901" t="s">
        <v>1615</v>
      </c>
      <c r="E901" t="s">
        <v>1616</v>
      </c>
      <c r="F901">
        <v>18406</v>
      </c>
      <c r="G901">
        <v>1098710</v>
      </c>
      <c r="H901">
        <f t="shared" si="14"/>
        <v>27</v>
      </c>
      <c r="I901">
        <f t="array" ref="I901">MIN(IFERROR(FIND(IstNumbers,A901),""))</f>
        <v>20</v>
      </c>
      <c r="J901" s="1" t="str">
        <f>IF([first '# in title]&lt;[pos kw in title],MID([title],[pos kw in title]-6,6),#N/A)</f>
        <v xml:space="preserve">00 35 </v>
      </c>
      <c r="K901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901" s="1">
        <f>IFERROR(FIND("kW",[desc]),0)</f>
        <v>0</v>
      </c>
      <c r="M901">
        <f t="array" ref="M901">MIN(IFERROR(FIND(IstNumbers,E901),""))</f>
        <v>13</v>
      </c>
      <c r="N901" s="1" t="b">
        <f>IF([first '# in desc]&lt;[pos kw in desc],MID([desc],[pos kw in desc]-7,7))</f>
        <v>0</v>
      </c>
      <c r="O9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01" s="1" t="str">
        <f>TRIM(IF([first '# in desc]&lt;[pos kw in desc],MID([desc],[pos kw in desc]-6,6),FALSE))</f>
        <v>FALSCH</v>
      </c>
      <c r="Q901" s="1">
        <f>IF(LEN([manuell])=0,IFERROR([kw fine in title]*1,IFERROR(SUMPRODUCT(COUNTIF(IsDigits,MID([kw in desc],ROW($A$1:$A$150),1)))=LEN([kw in desc]),#N/A)),[manuell])</f>
        <v>35</v>
      </c>
      <c r="R901" s="1" t="e">
        <f>IF([pos kw in title]&gt;0,MID(J901,#REF!,4),IF([first '# in title]&gt;0,MID([title],[first '# in title],3),IF([first '# in title]&gt;0,MID([desc],#REF!,3),VLOOKUP([productid],$G$2:$R$1386,8))))</f>
        <v>#REF!</v>
      </c>
      <c r="S901" s="1" t="str">
        <f>IF([kw in desc]=[kw rough in title],[kw in desc]*1,IFERROR(LEFT([kw_dirty],3)*1,IFERROR(LEFT([kw_dirty],2)*1,"n.a.")))</f>
        <v>n.a.</v>
      </c>
      <c r="T901" s="1"/>
      <c r="U901" s="1">
        <f>VLOOKUP(Tabelle1[[#This Row],[productid]],Tabelle2[#All],2,FALSE)</f>
        <v>35</v>
      </c>
    </row>
    <row r="902" spans="1:21" hidden="1">
      <c r="A902" t="s">
        <v>1579</v>
      </c>
      <c r="B902">
        <v>2500</v>
      </c>
      <c r="C902">
        <v>289859</v>
      </c>
      <c r="D902" t="s">
        <v>1617</v>
      </c>
      <c r="E902" t="s">
        <v>1618</v>
      </c>
      <c r="F902">
        <v>18406</v>
      </c>
      <c r="G902">
        <v>3664000</v>
      </c>
      <c r="H902">
        <f t="shared" si="14"/>
        <v>26</v>
      </c>
      <c r="I902">
        <f t="array" ref="I902">MIN(IFERROR(FIND(IstNumbers,A902),""))</f>
        <v>20</v>
      </c>
      <c r="J902" s="1" t="str">
        <f>IF([first '# in title]&lt;[pos kw in title],MID([title],[pos kw in title]-6,6),#N/A)</f>
        <v>200 13</v>
      </c>
      <c r="K902" s="1" t="str">
        <f>IFERROR(MID(SUBSTITUTE([kw rough in title],",","."),FIND("(",[kw rough in title])+1,20),SUBSTITUTE(IFERROR(MID([kw rough in title],FIND(" ",[kw rough in title])+1,20),[kw rough in title]),",","."))</f>
        <v>13</v>
      </c>
      <c r="L902" s="1">
        <f>IFERROR(FIND("kW",[desc]),0)</f>
        <v>45</v>
      </c>
      <c r="M902">
        <f t="array" ref="M902">MIN(IFERROR(FIND(IstNumbers,E902),""))</f>
        <v>24</v>
      </c>
      <c r="N902" s="1" t="str">
        <f>IF([first '# in desc]&lt;[pos kw in desc],MID([desc],[pos kw in desc]-7,7))</f>
        <v xml:space="preserve">me, 13 </v>
      </c>
      <c r="O902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902" s="1" t="str">
        <f>TRIM(IF([first '# in desc]&lt;[pos kw in desc],MID([desc],[pos kw in desc]-6,6),FALSE))</f>
        <v>e, 13</v>
      </c>
      <c r="Q902" s="1">
        <f>IF(LEN([manuell])=0,IFERROR([kw fine in title]*1,IFERROR(SUMPRODUCT(COUNTIF(IsDigits,MID([kw in desc],ROW($A$1:$A$150),1)))=LEN([kw in desc]),#N/A)),[manuell])</f>
        <v>13</v>
      </c>
      <c r="R902" s="1" t="e">
        <f>IF([pos kw in title]&gt;0,MID(J902,#REF!,4),IF([first '# in title]&gt;0,MID([title],[first '# in title],3),IF([first '# in title]&gt;0,MID([desc],#REF!,3),VLOOKUP([productid],$G$2:$R$1386,8))))</f>
        <v>#REF!</v>
      </c>
      <c r="S902" s="1" t="str">
        <f>IF([kw in desc]=[kw rough in title],[kw in desc]*1,IFERROR(LEFT([kw_dirty],3)*1,IFERROR(LEFT([kw_dirty],2)*1,"n.a.")))</f>
        <v>n.a.</v>
      </c>
      <c r="T902" s="1"/>
      <c r="U902" s="1">
        <f>VLOOKUP(Tabelle1[[#This Row],[productid]],Tabelle2[#All],2,FALSE)</f>
        <v>13</v>
      </c>
    </row>
    <row r="903" spans="1:21" hidden="1">
      <c r="A903" t="s">
        <v>1584</v>
      </c>
      <c r="B903">
        <v>2330</v>
      </c>
      <c r="C903">
        <v>289859</v>
      </c>
      <c r="D903" t="s">
        <v>1619</v>
      </c>
      <c r="E903" t="s">
        <v>1620</v>
      </c>
      <c r="F903">
        <v>18406</v>
      </c>
      <c r="G903">
        <v>1064527</v>
      </c>
      <c r="H903">
        <f t="shared" si="14"/>
        <v>0</v>
      </c>
      <c r="I903">
        <f t="array" ref="I903">MIN(IFERROR(FIND(IstNumbers,A903),""))</f>
        <v>20</v>
      </c>
      <c r="J903" s="1" t="e">
        <f>IF([first '# in title]&lt;[pos kw in title],MID([title],[pos kw in title]-6,6),#N/A)</f>
        <v>#N/A</v>
      </c>
      <c r="K903" s="1" t="e">
        <f>IFERROR(MID(SUBSTITUTE([kw rough in title],",","."),FIND("(",[kw rough in title])+1,20),SUBSTITUTE(IFERROR(MID([kw rough in title],FIND(" ",[kw rough in title])+1,20),[kw rough in title]),",","."))</f>
        <v>#N/A</v>
      </c>
      <c r="L903" s="1">
        <f>IFERROR(FIND("kW",[desc]),0)</f>
        <v>57</v>
      </c>
      <c r="M903">
        <f t="array" ref="M903">MIN(IFERROR(FIND(IstNumbers,E903),""))</f>
        <v>24</v>
      </c>
      <c r="N903" s="1" t="str">
        <f>IF([first '# in desc]&lt;[pos kw in desc],MID([desc],[pos kw in desc]-7,7))</f>
        <v xml:space="preserve">me, 19 </v>
      </c>
      <c r="O90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03" s="1" t="str">
        <f>TRIM(IF([first '# in desc]&lt;[pos kw in desc],MID([desc],[pos kw in desc]-6,6),FALSE))</f>
        <v>e, 19</v>
      </c>
      <c r="Q903" s="1" t="b">
        <f>IF(LEN([manuell])=0,IFERROR([kw fine in title]*1,IFERROR(SUMPRODUCT(COUNTIF(IsDigits,MID([kw in desc],ROW($A$1:$A$150),1)))=LEN([kw in desc]),#N/A)),[manuell])</f>
        <v>0</v>
      </c>
      <c r="R903" s="1" t="str">
        <f>IF([pos kw in title]&gt;0,MID(J903,#REF!,4),IF([first '# in title]&gt;0,MID([title],[first '# in title],3),IF([first '# in title]&gt;0,MID([desc],#REF!,3),VLOOKUP([productid],$G$2:$R$1386,8))))</f>
        <v>200</v>
      </c>
      <c r="S903" s="1" t="e">
        <f>IF([kw in desc]=[kw rough in title],[kw in desc]*1,IFERROR(LEFT([kw_dirty],3)*1,IFERROR(LEFT([kw_dirty],2)*1,"n.a.")))</f>
        <v>#N/A</v>
      </c>
      <c r="T903" s="1"/>
      <c r="U903" s="1">
        <f>VLOOKUP(Tabelle1[[#This Row],[productid]],Tabelle2[#All],2,FALSE)</f>
        <v>19</v>
      </c>
    </row>
    <row r="904" spans="1:21">
      <c r="A904" t="s">
        <v>1602</v>
      </c>
      <c r="B904">
        <v>1833.78</v>
      </c>
      <c r="C904">
        <v>299105</v>
      </c>
      <c r="D904" t="s">
        <v>1621</v>
      </c>
      <c r="E904" t="s">
        <v>639</v>
      </c>
      <c r="F904">
        <v>18406</v>
      </c>
      <c r="G904">
        <v>3093645</v>
      </c>
      <c r="H904">
        <f t="shared" si="14"/>
        <v>0</v>
      </c>
      <c r="I904">
        <f t="array" ref="I904">MIN(IFERROR(FIND(IstNumbers,A904),""))</f>
        <v>21</v>
      </c>
      <c r="J904" s="1" t="e">
        <f>IF([first '# in title]&lt;[pos kw in title],MID([title],[pos kw in title]-6,6),#N/A)</f>
        <v>#N/A</v>
      </c>
      <c r="K904" s="1" t="e">
        <f>IFERROR(MID(SUBSTITUTE([kw rough in title],",","."),FIND("(",[kw rough in title])+1,20),SUBSTITUTE(IFERROR(MID([kw rough in title],FIND(" ",[kw rough in title])+1,20),[kw rough in title]),",","."))</f>
        <v>#N/A</v>
      </c>
      <c r="L904" s="1">
        <f>IFERROR(FIND("kW",[desc]),0)</f>
        <v>0</v>
      </c>
      <c r="M904">
        <f t="array" ref="M904">MIN(IFERROR(FIND(IstNumbers,E904),""))</f>
        <v>39</v>
      </c>
      <c r="N904" s="1" t="b">
        <f>IF([first '# in desc]&lt;[pos kw in desc],MID([desc],[pos kw in desc]-7,7))</f>
        <v>0</v>
      </c>
      <c r="O9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04" s="1" t="str">
        <f>TRIM(IF([first '# in desc]&lt;[pos kw in desc],MID([desc],[pos kw in desc]-6,6),FALSE))</f>
        <v>FALSCH</v>
      </c>
      <c r="Q904" s="1" t="b">
        <f>IF(LEN([manuell])=0,IFERROR([kw fine in title]*1,IFERROR(SUMPRODUCT(COUNTIF(IsDigits,MID([kw in desc],ROW($A$1:$A$150),1)))=LEN([kw in desc]),#N/A)),[manuell])</f>
        <v>0</v>
      </c>
      <c r="R904" s="1" t="str">
        <f>IF([pos kw in title]&gt;0,MID(J904,#REF!,4),IF([first '# in title]&gt;0,MID([title],[first '# in title],3),IF([first '# in title]&gt;0,MID([desc],#REF!,3),VLOOKUP([productid],$G$2:$R$1386,8))))</f>
        <v xml:space="preserve">-K </v>
      </c>
      <c r="S904" s="1" t="e">
        <f>IF([kw in desc]=[kw rough in title],[kw in desc]*1,IFERROR(LEFT([kw_dirty],3)*1,IFERROR(LEFT([kw_dirty],2)*1,"n.a.")))</f>
        <v>#N/A</v>
      </c>
      <c r="T904" s="1"/>
      <c r="U904" s="1" t="e">
        <f>VLOOKUP(Tabelle1[[#This Row],[productid]],Tabelle2[#All],2,FALSE)</f>
        <v>#N/A</v>
      </c>
    </row>
    <row r="905" spans="1:21">
      <c r="A905" t="s">
        <v>1622</v>
      </c>
      <c r="B905">
        <v>1598</v>
      </c>
      <c r="C905">
        <v>9701</v>
      </c>
      <c r="D905" t="s">
        <v>1623</v>
      </c>
      <c r="E905" t="s">
        <v>9</v>
      </c>
      <c r="F905">
        <v>18406</v>
      </c>
      <c r="G905">
        <v>3097843</v>
      </c>
      <c r="H905">
        <f t="shared" si="14"/>
        <v>0</v>
      </c>
      <c r="I905">
        <f t="array" ref="I905">MIN(IFERROR(FIND(IstNumbers,A905),""))</f>
        <v>0</v>
      </c>
      <c r="J905" s="1" t="e">
        <f>IF([first '# in title]&lt;[pos kw in title],MID([title],[pos kw in title]-6,6),#N/A)</f>
        <v>#N/A</v>
      </c>
      <c r="K905" s="1" t="e">
        <f>IFERROR(MID(SUBSTITUTE([kw rough in title],",","."),FIND("(",[kw rough in title])+1,20),SUBSTITUTE(IFERROR(MID([kw rough in title],FIND(" ",[kw rough in title])+1,20),[kw rough in title]),",","."))</f>
        <v>#N/A</v>
      </c>
      <c r="L905" s="1">
        <f>IFERROR(FIND("kW",[desc]),0)</f>
        <v>0</v>
      </c>
      <c r="M905">
        <f t="array" ref="M905">MIN(IFERROR(FIND(IstNumbers,E905),""))</f>
        <v>0</v>
      </c>
      <c r="N905" s="1" t="b">
        <f>IF([first '# in desc]&lt;[pos kw in desc],MID([desc],[pos kw in desc]-7,7))</f>
        <v>0</v>
      </c>
      <c r="O9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05" s="1" t="str">
        <f>TRIM(IF([first '# in desc]&lt;[pos kw in desc],MID([desc],[pos kw in desc]-6,6),FALSE))</f>
        <v>FALSCH</v>
      </c>
      <c r="Q905" s="1" t="b">
        <f>IF(LEN([manuell])=0,IFERROR([kw fine in title]*1,IFERROR(SUMPRODUCT(COUNTIF(IsDigits,MID([kw in desc],ROW($A$1:$A$150),1)))=LEN([kw in desc]),#N/A)),[manuell])</f>
        <v>0</v>
      </c>
      <c r="R905" s="1" t="str">
        <f>IF([pos kw in title]&gt;0,MID(J905,#REF!,4),IF([first '# in title]&gt;0,MID([title],[first '# in title],3),IF([first '# in title]&gt;0,MID([desc],#REF!,3),VLOOKUP([productid],$G$2:$R$1386,8))))</f>
        <v xml:space="preserve">me, 35 </v>
      </c>
      <c r="S905" s="1" t="e">
        <f>IF([kw in desc]=[kw rough in title],[kw in desc]*1,IFERROR(LEFT([kw_dirty],3)*1,IFERROR(LEFT([kw_dirty],2)*1,"n.a.")))</f>
        <v>#N/A</v>
      </c>
      <c r="T905" s="1"/>
      <c r="U905" s="1" t="e">
        <f>VLOOKUP(Tabelle1[[#This Row],[productid]],Tabelle2[#All],2,FALSE)</f>
        <v>#N/A</v>
      </c>
    </row>
    <row r="906" spans="1:21" hidden="1">
      <c r="A906" t="s">
        <v>10373</v>
      </c>
      <c r="B906">
        <v>2330</v>
      </c>
      <c r="C906">
        <v>289859</v>
      </c>
      <c r="D906" t="s">
        <v>1624</v>
      </c>
      <c r="E906" t="s">
        <v>1625</v>
      </c>
      <c r="F906">
        <v>18406</v>
      </c>
      <c r="G906">
        <v>3128334</v>
      </c>
      <c r="H906">
        <f t="shared" si="14"/>
        <v>66</v>
      </c>
      <c r="I906">
        <f t="array" ref="I906">MIN(IFERROR(FIND(IstNumbers,A906),""))</f>
        <v>21</v>
      </c>
      <c r="J906" s="1" t="str">
        <f>IF([first '# in title]&lt;[pos kw in title],MID([title],[pos kw in title]-6,6),#N/A)</f>
        <v xml:space="preserve">(21,8 </v>
      </c>
      <c r="K906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06" s="1">
        <f>IFERROR(FIND("kW",[desc]),0)</f>
        <v>0</v>
      </c>
      <c r="M906">
        <f t="array" ref="M906">MIN(IFERROR(FIND(IstNumbers,E906),""))</f>
        <v>38</v>
      </c>
      <c r="N906" s="1" t="b">
        <f>IF([first '# in desc]&lt;[pos kw in desc],MID([desc],[pos kw in desc]-7,7))</f>
        <v>0</v>
      </c>
      <c r="O9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06" s="1" t="str">
        <f>TRIM(IF([first '# in desc]&lt;[pos kw in desc],MID([desc],[pos kw in desc]-6,6),FALSE))</f>
        <v>FALSCH</v>
      </c>
      <c r="Q906" s="1">
        <f>IF(LEN([manuell])=0,IFERROR([kw fine in title]*1,IFERROR(SUMPRODUCT(COUNTIF(IsDigits,MID([kw in desc],ROW($A$1:$A$150),1)))=LEN([kw in desc]),#N/A)),[manuell])</f>
        <v>21.8</v>
      </c>
      <c r="R906" s="1" t="e">
        <f>IF([pos kw in title]&gt;0,MID(J906,#REF!,4),IF([first '# in title]&gt;0,MID([title],[first '# in title],3),IF([first '# in title]&gt;0,MID([desc],#REF!,3),VLOOKUP([productid],$G$2:$R$1386,8))))</f>
        <v>#REF!</v>
      </c>
      <c r="S906" s="1" t="str">
        <f>IF([kw in desc]=[kw rough in title],[kw in desc]*1,IFERROR(LEFT([kw_dirty],3)*1,IFERROR(LEFT([kw_dirty],2)*1,"n.a.")))</f>
        <v>n.a.</v>
      </c>
      <c r="T906" s="1"/>
      <c r="U906" s="1">
        <f>VLOOKUP(Tabelle1[[#This Row],[productid]],Tabelle2[#All],2,FALSE)</f>
        <v>21.8</v>
      </c>
    </row>
    <row r="907" spans="1:21" hidden="1">
      <c r="A907" t="s">
        <v>1576</v>
      </c>
      <c r="B907">
        <v>3531</v>
      </c>
      <c r="C907">
        <v>223861</v>
      </c>
      <c r="D907" t="s">
        <v>1626</v>
      </c>
      <c r="E907" t="s">
        <v>1627</v>
      </c>
      <c r="F907">
        <v>18406</v>
      </c>
      <c r="G907">
        <v>1098710</v>
      </c>
      <c r="H907">
        <f t="shared" si="14"/>
        <v>27</v>
      </c>
      <c r="I907">
        <f t="array" ref="I907">MIN(IFERROR(FIND(IstNumbers,A907),""))</f>
        <v>20</v>
      </c>
      <c r="J907" s="1" t="str">
        <f>IF([first '# in title]&lt;[pos kw in title],MID([title],[pos kw in title]-6,6),#N/A)</f>
        <v xml:space="preserve">00 35 </v>
      </c>
      <c r="K907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907" s="1">
        <f>IFERROR(FIND("kW",[desc]),0)</f>
        <v>16</v>
      </c>
      <c r="M907">
        <f t="array" ref="M907">MIN(IFERROR(FIND(IstNumbers,E907),""))</f>
        <v>13</v>
      </c>
      <c r="N907" s="1" t="str">
        <f>IF([first '# in desc]&lt;[pos kw in desc],MID([desc],[pos kw in desc]-7,7))</f>
        <v xml:space="preserve">ann 35 </v>
      </c>
      <c r="O907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907" s="1" t="str">
        <f>TRIM(IF([first '# in desc]&lt;[pos kw in desc],MID([desc],[pos kw in desc]-6,6),FALSE))</f>
        <v>nn 35</v>
      </c>
      <c r="Q907" s="1">
        <f>IF(LEN([manuell])=0,IFERROR([kw fine in title]*1,IFERROR(SUMPRODUCT(COUNTIF(IsDigits,MID([kw in desc],ROW($A$1:$A$150),1)))=LEN([kw in desc]),#N/A)),[manuell])</f>
        <v>35</v>
      </c>
      <c r="R907" s="1" t="e">
        <f>IF([pos kw in title]&gt;0,MID(J907,#REF!,4),IF([first '# in title]&gt;0,MID([title],[first '# in title],3),IF([first '# in title]&gt;0,MID([desc],#REF!,3),VLOOKUP([productid],$G$2:$R$1386,8))))</f>
        <v>#REF!</v>
      </c>
      <c r="S907" s="1" t="str">
        <f>IF([kw in desc]=[kw rough in title],[kw in desc]*1,IFERROR(LEFT([kw_dirty],3)*1,IFERROR(LEFT([kw_dirty],2)*1,"n.a.")))</f>
        <v>n.a.</v>
      </c>
      <c r="T907" s="1"/>
      <c r="U907" s="1">
        <f>VLOOKUP(Tabelle1[[#This Row],[productid]],Tabelle2[#All],2,FALSE)</f>
        <v>35</v>
      </c>
    </row>
    <row r="908" spans="1:21" hidden="1">
      <c r="A908" t="s">
        <v>1579</v>
      </c>
      <c r="B908">
        <v>2519.36</v>
      </c>
      <c r="C908">
        <v>276812</v>
      </c>
      <c r="D908" t="s">
        <v>1628</v>
      </c>
      <c r="E908" t="s">
        <v>1629</v>
      </c>
      <c r="F908">
        <v>18406</v>
      </c>
      <c r="G908">
        <v>3664000</v>
      </c>
      <c r="H908">
        <f t="shared" si="14"/>
        <v>26</v>
      </c>
      <c r="I908">
        <f t="array" ref="I908">MIN(IFERROR(FIND(IstNumbers,A908),""))</f>
        <v>20</v>
      </c>
      <c r="J908" s="1" t="str">
        <f>IF([first '# in title]&lt;[pos kw in title],MID([title],[pos kw in title]-6,6),#N/A)</f>
        <v>200 13</v>
      </c>
      <c r="K908" s="1" t="str">
        <f>IFERROR(MID(SUBSTITUTE([kw rough in title],",","."),FIND("(",[kw rough in title])+1,20),SUBSTITUTE(IFERROR(MID([kw rough in title],FIND(" ",[kw rough in title])+1,20),[kw rough in title]),",","."))</f>
        <v>13</v>
      </c>
      <c r="L908" s="1">
        <f>IFERROR(FIND("kW",[desc]),0)</f>
        <v>70</v>
      </c>
      <c r="M908">
        <f t="array" ref="M908">MIN(IFERROR(FIND(IstNumbers,E908),""))</f>
        <v>30</v>
      </c>
      <c r="N908" s="1" t="str">
        <f>IF([first '# in desc]&lt;[pos kw in desc],MID([desc],[pos kw in desc]-7,7))</f>
        <v xml:space="preserve">- 13,0 </v>
      </c>
      <c r="O908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908" s="1" t="str">
        <f>TRIM(IF([first '# in desc]&lt;[pos kw in desc],MID([desc],[pos kw in desc]-6,6),FALSE))</f>
        <v>13,0</v>
      </c>
      <c r="Q908" s="1">
        <f>IF(LEN([manuell])=0,IFERROR([kw fine in title]*1,IFERROR(SUMPRODUCT(COUNTIF(IsDigits,MID([kw in desc],ROW($A$1:$A$150),1)))=LEN([kw in desc]),#N/A)),[manuell])</f>
        <v>13</v>
      </c>
      <c r="R908" s="1" t="e">
        <f>IF([pos kw in title]&gt;0,MID(J908,#REF!,4),IF([first '# in title]&gt;0,MID([title],[first '# in title],3),IF([first '# in title]&gt;0,MID([desc],#REF!,3),VLOOKUP([productid],$G$2:$R$1386,8))))</f>
        <v>#REF!</v>
      </c>
      <c r="S908" s="1" t="str">
        <f>IF([kw in desc]=[kw rough in title],[kw in desc]*1,IFERROR(LEFT([kw_dirty],3)*1,IFERROR(LEFT([kw_dirty],2)*1,"n.a.")))</f>
        <v>n.a.</v>
      </c>
      <c r="T908" s="1"/>
      <c r="U908" s="1">
        <f>VLOOKUP(Tabelle1[[#This Row],[productid]],Tabelle2[#All],2,FALSE)</f>
        <v>13</v>
      </c>
    </row>
    <row r="909" spans="1:21" hidden="1">
      <c r="A909" t="s">
        <v>1584</v>
      </c>
      <c r="B909">
        <v>2330</v>
      </c>
      <c r="C909">
        <v>289859</v>
      </c>
      <c r="D909" t="s">
        <v>1630</v>
      </c>
      <c r="E909" t="s">
        <v>1631</v>
      </c>
      <c r="F909">
        <v>18406</v>
      </c>
      <c r="G909">
        <v>1064527</v>
      </c>
      <c r="H909">
        <f t="shared" si="14"/>
        <v>0</v>
      </c>
      <c r="I909">
        <f t="array" ref="I909">MIN(IFERROR(FIND(IstNumbers,A909),""))</f>
        <v>20</v>
      </c>
      <c r="J909" s="1" t="e">
        <f>IF([first '# in title]&lt;[pos kw in title],MID([title],[pos kw in title]-6,6),#N/A)</f>
        <v>#N/A</v>
      </c>
      <c r="K909" s="1" t="e">
        <f>IFERROR(MID(SUBSTITUTE([kw rough in title],",","."),FIND("(",[kw rough in title])+1,20),SUBSTITUTE(IFERROR(MID([kw rough in title],FIND(" ",[kw rough in title])+1,20),[kw rough in title]),",","."))</f>
        <v>#N/A</v>
      </c>
      <c r="L909" s="1">
        <f>IFERROR(FIND("kW",[desc]),0)</f>
        <v>57</v>
      </c>
      <c r="M909">
        <f t="array" ref="M909">MIN(IFERROR(FIND(IstNumbers,E909),""))</f>
        <v>24</v>
      </c>
      <c r="N909" s="1" t="str">
        <f>IF([first '# in desc]&lt;[pos kw in desc],MID([desc],[pos kw in desc]-7,7))</f>
        <v xml:space="preserve">me, 19 </v>
      </c>
      <c r="O90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09" s="1" t="str">
        <f>TRIM(IF([first '# in desc]&lt;[pos kw in desc],MID([desc],[pos kw in desc]-6,6),FALSE))</f>
        <v>e, 19</v>
      </c>
      <c r="Q909" s="1" t="b">
        <f>IF(LEN([manuell])=0,IFERROR([kw fine in title]*1,IFERROR(SUMPRODUCT(COUNTIF(IsDigits,MID([kw in desc],ROW($A$1:$A$150),1)))=LEN([kw in desc]),#N/A)),[manuell])</f>
        <v>0</v>
      </c>
      <c r="R909" s="1" t="str">
        <f>IF([pos kw in title]&gt;0,MID(J909,#REF!,4),IF([first '# in title]&gt;0,MID([title],[first '# in title],3),IF([first '# in title]&gt;0,MID([desc],#REF!,3),VLOOKUP([productid],$G$2:$R$1386,8))))</f>
        <v>200</v>
      </c>
      <c r="S909" s="1" t="e">
        <f>IF([kw in desc]=[kw rough in title],[kw in desc]*1,IFERROR(LEFT([kw_dirty],3)*1,IFERROR(LEFT([kw_dirty],2)*1,"n.a.")))</f>
        <v>#N/A</v>
      </c>
      <c r="T909" s="1"/>
      <c r="U909" s="1">
        <f>VLOOKUP(Tabelle1[[#This Row],[productid]],Tabelle2[#All],2,FALSE)</f>
        <v>19</v>
      </c>
    </row>
    <row r="910" spans="1:21">
      <c r="A910" t="s">
        <v>1602</v>
      </c>
      <c r="B910">
        <v>1928.38</v>
      </c>
      <c r="C910">
        <v>299105</v>
      </c>
      <c r="D910" t="s">
        <v>1632</v>
      </c>
      <c r="E910" t="s">
        <v>694</v>
      </c>
      <c r="F910">
        <v>18406</v>
      </c>
      <c r="G910">
        <v>3093645</v>
      </c>
      <c r="H910">
        <f t="shared" si="14"/>
        <v>0</v>
      </c>
      <c r="I910">
        <f t="array" ref="I910">MIN(IFERROR(FIND(IstNumbers,A910),""))</f>
        <v>21</v>
      </c>
      <c r="J910" s="1" t="e">
        <f>IF([first '# in title]&lt;[pos kw in title],MID([title],[pos kw in title]-6,6),#N/A)</f>
        <v>#N/A</v>
      </c>
      <c r="K910" s="1" t="e">
        <f>IFERROR(MID(SUBSTITUTE([kw rough in title],",","."),FIND("(",[kw rough in title])+1,20),SUBSTITUTE(IFERROR(MID([kw rough in title],FIND(" ",[kw rough in title])+1,20),[kw rough in title]),",","."))</f>
        <v>#N/A</v>
      </c>
      <c r="L910" s="1">
        <f>IFERROR(FIND("kW",[desc]),0)</f>
        <v>0</v>
      </c>
      <c r="M910">
        <f t="array" ref="M910">MIN(IFERROR(FIND(IstNumbers,E910),""))</f>
        <v>39</v>
      </c>
      <c r="N910" s="1" t="b">
        <f>IF([first '# in desc]&lt;[pos kw in desc],MID([desc],[pos kw in desc]-7,7))</f>
        <v>0</v>
      </c>
      <c r="O9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10" s="1" t="str">
        <f>TRIM(IF([first '# in desc]&lt;[pos kw in desc],MID([desc],[pos kw in desc]-6,6),FALSE))</f>
        <v>FALSCH</v>
      </c>
      <c r="Q910" s="1" t="b">
        <f>IF(LEN([manuell])=0,IFERROR([kw fine in title]*1,IFERROR(SUMPRODUCT(COUNTIF(IsDigits,MID([kw in desc],ROW($A$1:$A$150),1)))=LEN([kw in desc]),#N/A)),[manuell])</f>
        <v>0</v>
      </c>
      <c r="R910" s="1" t="str">
        <f>IF([pos kw in title]&gt;0,MID(J910,#REF!,4),IF([first '# in title]&gt;0,MID([title],[first '# in title],3),IF([first '# in title]&gt;0,MID([desc],#REF!,3),VLOOKUP([productid],$G$2:$R$1386,8))))</f>
        <v xml:space="preserve">-K </v>
      </c>
      <c r="S910" s="1" t="e">
        <f>IF([kw in desc]=[kw rough in title],[kw in desc]*1,IFERROR(LEFT([kw_dirty],3)*1,IFERROR(LEFT([kw_dirty],2)*1,"n.a.")))</f>
        <v>#N/A</v>
      </c>
      <c r="T910" s="1"/>
      <c r="U910" s="1" t="e">
        <f>VLOOKUP(Tabelle1[[#This Row],[productid]],Tabelle2[#All],2,FALSE)</f>
        <v>#N/A</v>
      </c>
    </row>
    <row r="911" spans="1:21">
      <c r="A911" t="s">
        <v>1622</v>
      </c>
      <c r="B911">
        <v>1810</v>
      </c>
      <c r="C911">
        <v>9701</v>
      </c>
      <c r="D911" t="s">
        <v>1633</v>
      </c>
      <c r="E911" t="s">
        <v>9</v>
      </c>
      <c r="F911">
        <v>18406</v>
      </c>
      <c r="G911">
        <v>3097843</v>
      </c>
      <c r="H911">
        <f t="shared" si="14"/>
        <v>0</v>
      </c>
      <c r="I911">
        <f t="array" ref="I911">MIN(IFERROR(FIND(IstNumbers,A911),""))</f>
        <v>0</v>
      </c>
      <c r="J911" s="1" t="e">
        <f>IF([first '# in title]&lt;[pos kw in title],MID([title],[pos kw in title]-6,6),#N/A)</f>
        <v>#N/A</v>
      </c>
      <c r="K911" s="1" t="e">
        <f>IFERROR(MID(SUBSTITUTE([kw rough in title],",","."),FIND("(",[kw rough in title])+1,20),SUBSTITUTE(IFERROR(MID([kw rough in title],FIND(" ",[kw rough in title])+1,20),[kw rough in title]),",","."))</f>
        <v>#N/A</v>
      </c>
      <c r="L911" s="1">
        <f>IFERROR(FIND("kW",[desc]),0)</f>
        <v>0</v>
      </c>
      <c r="M911">
        <f t="array" ref="M911">MIN(IFERROR(FIND(IstNumbers,E911),""))</f>
        <v>0</v>
      </c>
      <c r="N911" s="1" t="b">
        <f>IF([first '# in desc]&lt;[pos kw in desc],MID([desc],[pos kw in desc]-7,7))</f>
        <v>0</v>
      </c>
      <c r="O9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11" s="1" t="str">
        <f>TRIM(IF([first '# in desc]&lt;[pos kw in desc],MID([desc],[pos kw in desc]-6,6),FALSE))</f>
        <v>FALSCH</v>
      </c>
      <c r="Q911" s="1" t="b">
        <f>IF(LEN([manuell])=0,IFERROR([kw fine in title]*1,IFERROR(SUMPRODUCT(COUNTIF(IsDigits,MID([kw in desc],ROW($A$1:$A$150),1)))=LEN([kw in desc]),#N/A)),[manuell])</f>
        <v>0</v>
      </c>
      <c r="R911" s="1" t="str">
        <f>IF([pos kw in title]&gt;0,MID(J911,#REF!,4),IF([first '# in title]&gt;0,MID([title],[first '# in title],3),IF([first '# in title]&gt;0,MID([desc],#REF!,3),VLOOKUP([productid],$G$2:$R$1386,8))))</f>
        <v xml:space="preserve">me, 35 </v>
      </c>
      <c r="S911" s="1" t="e">
        <f>IF([kw in desc]=[kw rough in title],[kw in desc]*1,IFERROR(LEFT([kw_dirty],3)*1,IFERROR(LEFT([kw_dirty],2)*1,"n.a.")))</f>
        <v>#N/A</v>
      </c>
      <c r="T911" s="1"/>
      <c r="U911" s="1" t="e">
        <f>VLOOKUP(Tabelle1[[#This Row],[productid]],Tabelle2[#All],2,FALSE)</f>
        <v>#N/A</v>
      </c>
    </row>
    <row r="912" spans="1:21" hidden="1">
      <c r="A912" t="s">
        <v>10373</v>
      </c>
      <c r="B912">
        <v>2360</v>
      </c>
      <c r="C912">
        <v>289859</v>
      </c>
      <c r="D912" t="s">
        <v>1634</v>
      </c>
      <c r="E912" t="s">
        <v>1635</v>
      </c>
      <c r="F912">
        <v>18406</v>
      </c>
      <c r="G912">
        <v>3128334</v>
      </c>
      <c r="H912">
        <f t="shared" si="14"/>
        <v>66</v>
      </c>
      <c r="I912">
        <f t="array" ref="I912">MIN(IFERROR(FIND(IstNumbers,A912),""))</f>
        <v>21</v>
      </c>
      <c r="J912" s="1" t="str">
        <f>IF([first '# in title]&lt;[pos kw in title],MID([title],[pos kw in title]-6,6),#N/A)</f>
        <v xml:space="preserve">(21,8 </v>
      </c>
      <c r="K912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12" s="1">
        <f>IFERROR(FIND("kW",[desc]),0)</f>
        <v>0</v>
      </c>
      <c r="M912">
        <f t="array" ref="M912">MIN(IFERROR(FIND(IstNumbers,E912),""))</f>
        <v>38</v>
      </c>
      <c r="N912" s="1" t="b">
        <f>IF([first '# in desc]&lt;[pos kw in desc],MID([desc],[pos kw in desc]-7,7))</f>
        <v>0</v>
      </c>
      <c r="O9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12" s="1" t="str">
        <f>TRIM(IF([first '# in desc]&lt;[pos kw in desc],MID([desc],[pos kw in desc]-6,6),FALSE))</f>
        <v>FALSCH</v>
      </c>
      <c r="Q912" s="1">
        <f>IF(LEN([manuell])=0,IFERROR([kw fine in title]*1,IFERROR(SUMPRODUCT(COUNTIF(IsDigits,MID([kw in desc],ROW($A$1:$A$150),1)))=LEN([kw in desc]),#N/A)),[manuell])</f>
        <v>21.8</v>
      </c>
      <c r="R912" s="1" t="e">
        <f>IF([pos kw in title]&gt;0,MID(J912,#REF!,4),IF([first '# in title]&gt;0,MID([title],[first '# in title],3),IF([first '# in title]&gt;0,MID([desc],#REF!,3),VLOOKUP([productid],$G$2:$R$1386,8))))</f>
        <v>#REF!</v>
      </c>
      <c r="S912" s="1" t="str">
        <f>IF([kw in desc]=[kw rough in title],[kw in desc]*1,IFERROR(LEFT([kw_dirty],3)*1,IFERROR(LEFT([kw_dirty],2)*1,"n.a.")))</f>
        <v>n.a.</v>
      </c>
      <c r="T912" s="1"/>
      <c r="U912" s="1">
        <f>VLOOKUP(Tabelle1[[#This Row],[productid]],Tabelle2[#All],2,FALSE)</f>
        <v>21.8</v>
      </c>
    </row>
    <row r="913" spans="1:21" hidden="1">
      <c r="A913" t="s">
        <v>1636</v>
      </c>
      <c r="B913">
        <v>4305.7299999999996</v>
      </c>
      <c r="C913">
        <v>276812</v>
      </c>
      <c r="D913" t="s">
        <v>1637</v>
      </c>
      <c r="E913" t="s">
        <v>1103</v>
      </c>
      <c r="F913">
        <v>18406</v>
      </c>
      <c r="G913">
        <v>2106152</v>
      </c>
      <c r="H913">
        <f t="shared" si="14"/>
        <v>0</v>
      </c>
      <c r="I913">
        <f t="array" ref="I913">MIN(IFERROR(FIND(IstNumbers,A913),""))</f>
        <v>20</v>
      </c>
      <c r="J913" s="1" t="e">
        <f>IF([first '# in title]&lt;[pos kw in title],MID([title],[pos kw in title]-6,6),#N/A)</f>
        <v>#N/A</v>
      </c>
      <c r="K913" s="1" t="e">
        <f>IFERROR(MID(SUBSTITUTE([kw rough in title],",","."),FIND("(",[kw rough in title])+1,20),SUBSTITUTE(IFERROR(MID([kw rough in title],FIND(" ",[kw rough in title])+1,20),[kw rough in title]),",","."))</f>
        <v>#N/A</v>
      </c>
      <c r="L913" s="1">
        <f>IFERROR(FIND("kW",[desc]),0)</f>
        <v>39</v>
      </c>
      <c r="M913">
        <f t="array" ref="M913">MIN(IFERROR(FIND(IstNumbers,E913),""))</f>
        <v>30</v>
      </c>
      <c r="N913" s="1" t="str">
        <f>IF([first '# in desc]&lt;[pos kw in desc],MID([desc],[pos kw in desc]-7,7))</f>
        <v xml:space="preserve">2-F 19 </v>
      </c>
      <c r="O91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13" s="1" t="str">
        <f>TRIM(IF([first '# in desc]&lt;[pos kw in desc],MID([desc],[pos kw in desc]-6,6),FALSE))</f>
        <v>-F 19</v>
      </c>
      <c r="Q913" s="1" t="b">
        <f>IF(LEN([manuell])=0,IFERROR([kw fine in title]*1,IFERROR(SUMPRODUCT(COUNTIF(IsDigits,MID([kw in desc],ROW($A$1:$A$150),1)))=LEN([kw in desc]),#N/A)),[manuell])</f>
        <v>0</v>
      </c>
      <c r="R913" s="1" t="str">
        <f>IF([pos kw in title]&gt;0,MID(J913,#REF!,4),IF([first '# in title]&gt;0,MID([title],[first '# in title],3),IF([first '# in title]&gt;0,MID([desc],#REF!,3),VLOOKUP([productid],$G$2:$R$1386,8))))</f>
        <v>222</v>
      </c>
      <c r="S913" s="1" t="e">
        <f>IF([kw in desc]=[kw rough in title],[kw in desc]*1,IFERROR(LEFT([kw_dirty],3)*1,IFERROR(LEFT([kw_dirty],2)*1,"n.a.")))</f>
        <v>#N/A</v>
      </c>
      <c r="T913" s="1"/>
      <c r="U913" s="1">
        <f>VLOOKUP(Tabelle1[[#This Row],[productid]],Tabelle2[#All],2,FALSE)</f>
        <v>19</v>
      </c>
    </row>
    <row r="914" spans="1:21" hidden="1">
      <c r="A914" t="s">
        <v>1576</v>
      </c>
      <c r="B914">
        <v>3702</v>
      </c>
      <c r="C914">
        <v>223861</v>
      </c>
      <c r="D914" t="s">
        <v>1638</v>
      </c>
      <c r="E914" t="s">
        <v>1639</v>
      </c>
      <c r="F914">
        <v>18406</v>
      </c>
      <c r="G914">
        <v>1098710</v>
      </c>
      <c r="H914">
        <f t="shared" si="14"/>
        <v>27</v>
      </c>
      <c r="I914">
        <f t="array" ref="I914">MIN(IFERROR(FIND(IstNumbers,A914),""))</f>
        <v>20</v>
      </c>
      <c r="J914" s="1" t="str">
        <f>IF([first '# in title]&lt;[pos kw in title],MID([title],[pos kw in title]-6,6),#N/A)</f>
        <v xml:space="preserve">00 35 </v>
      </c>
      <c r="K914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914" s="1">
        <f>IFERROR(FIND("kW",[desc]),0)</f>
        <v>61</v>
      </c>
      <c r="M914">
        <f t="array" ref="M914">MIN(IFERROR(FIND(IstNumbers,E914),""))</f>
        <v>52</v>
      </c>
      <c r="N914" s="1" t="str">
        <f>IF([first '# in desc]&lt;[pos kw in desc],MID([desc],[pos kw in desc]-7,7))</f>
        <v xml:space="preserve">0-W 35 </v>
      </c>
      <c r="O914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914" s="1" t="str">
        <f>TRIM(IF([first '# in desc]&lt;[pos kw in desc],MID([desc],[pos kw in desc]-6,6),FALSE))</f>
        <v>-W 35</v>
      </c>
      <c r="Q914" s="1">
        <f>IF(LEN([manuell])=0,IFERROR([kw fine in title]*1,IFERROR(SUMPRODUCT(COUNTIF(IsDigits,MID([kw in desc],ROW($A$1:$A$150),1)))=LEN([kw in desc]),#N/A)),[manuell])</f>
        <v>35</v>
      </c>
      <c r="R914" s="1" t="e">
        <f>IF([pos kw in title]&gt;0,MID(J914,#REF!,4),IF([first '# in title]&gt;0,MID([title],[first '# in title],3),IF([first '# in title]&gt;0,MID([desc],#REF!,3),VLOOKUP([productid],$G$2:$R$1386,8))))</f>
        <v>#REF!</v>
      </c>
      <c r="S914" s="1" t="str">
        <f>IF([kw in desc]=[kw rough in title],[kw in desc]*1,IFERROR(LEFT([kw_dirty],3)*1,IFERROR(LEFT([kw_dirty],2)*1,"n.a.")))</f>
        <v>n.a.</v>
      </c>
      <c r="T914" s="1"/>
      <c r="U914" s="1">
        <f>VLOOKUP(Tabelle1[[#This Row],[productid]],Tabelle2[#All],2,FALSE)</f>
        <v>35</v>
      </c>
    </row>
    <row r="915" spans="1:21" hidden="1">
      <c r="A915" t="s">
        <v>1579</v>
      </c>
      <c r="B915">
        <v>2530</v>
      </c>
      <c r="C915">
        <v>289859</v>
      </c>
      <c r="D915" t="s">
        <v>1640</v>
      </c>
      <c r="E915" t="s">
        <v>1641</v>
      </c>
      <c r="F915">
        <v>18406</v>
      </c>
      <c r="G915">
        <v>3664000</v>
      </c>
      <c r="H915">
        <f t="shared" si="14"/>
        <v>26</v>
      </c>
      <c r="I915">
        <f t="array" ref="I915">MIN(IFERROR(FIND(IstNumbers,A915),""))</f>
        <v>20</v>
      </c>
      <c r="J915" s="1" t="str">
        <f>IF([first '# in title]&lt;[pos kw in title],MID([title],[pos kw in title]-6,6),#N/A)</f>
        <v>200 13</v>
      </c>
      <c r="K915" s="1" t="str">
        <f>IFERROR(MID(SUBSTITUTE([kw rough in title],",","."),FIND("(",[kw rough in title])+1,20),SUBSTITUTE(IFERROR(MID([kw rough in title],FIND(" ",[kw rough in title])+1,20),[kw rough in title]),",","."))</f>
        <v>13</v>
      </c>
      <c r="L915" s="1">
        <f>IFERROR(FIND("kW",[desc]),0)</f>
        <v>45</v>
      </c>
      <c r="M915">
        <f t="array" ref="M915">MIN(IFERROR(FIND(IstNumbers,E915),""))</f>
        <v>24</v>
      </c>
      <c r="N915" s="1" t="str">
        <f>IF([first '# in desc]&lt;[pos kw in desc],MID([desc],[pos kw in desc]-7,7))</f>
        <v xml:space="preserve">me, 13 </v>
      </c>
      <c r="O915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915" s="1" t="str">
        <f>TRIM(IF([first '# in desc]&lt;[pos kw in desc],MID([desc],[pos kw in desc]-6,6),FALSE))</f>
        <v>e, 13</v>
      </c>
      <c r="Q915" s="1">
        <f>IF(LEN([manuell])=0,IFERROR([kw fine in title]*1,IFERROR(SUMPRODUCT(COUNTIF(IsDigits,MID([kw in desc],ROW($A$1:$A$150),1)))=LEN([kw in desc]),#N/A)),[manuell])</f>
        <v>13</v>
      </c>
      <c r="R915" s="1" t="e">
        <f>IF([pos kw in title]&gt;0,MID(J915,#REF!,4),IF([first '# in title]&gt;0,MID([title],[first '# in title],3),IF([first '# in title]&gt;0,MID([desc],#REF!,3),VLOOKUP([productid],$G$2:$R$1386,8))))</f>
        <v>#REF!</v>
      </c>
      <c r="S915" s="1" t="str">
        <f>IF([kw in desc]=[kw rough in title],[kw in desc]*1,IFERROR(LEFT([kw_dirty],3)*1,IFERROR(LEFT([kw_dirty],2)*1,"n.a.")))</f>
        <v>n.a.</v>
      </c>
      <c r="T915" s="1"/>
      <c r="U915" s="1">
        <f>VLOOKUP(Tabelle1[[#This Row],[productid]],Tabelle2[#All],2,FALSE)</f>
        <v>13</v>
      </c>
    </row>
    <row r="916" spans="1:21" hidden="1">
      <c r="A916" t="s">
        <v>1584</v>
      </c>
      <c r="B916">
        <v>2355</v>
      </c>
      <c r="C916">
        <v>289859</v>
      </c>
      <c r="D916" t="s">
        <v>1642</v>
      </c>
      <c r="E916" t="s">
        <v>1643</v>
      </c>
      <c r="F916">
        <v>18406</v>
      </c>
      <c r="G916">
        <v>1064527</v>
      </c>
      <c r="H916">
        <f t="shared" si="14"/>
        <v>0</v>
      </c>
      <c r="I916">
        <f t="array" ref="I916">MIN(IFERROR(FIND(IstNumbers,A916),""))</f>
        <v>20</v>
      </c>
      <c r="J916" s="1" t="e">
        <f>IF([first '# in title]&lt;[pos kw in title],MID([title],[pos kw in title]-6,6),#N/A)</f>
        <v>#N/A</v>
      </c>
      <c r="K916" s="1" t="e">
        <f>IFERROR(MID(SUBSTITUTE([kw rough in title],",","."),FIND("(",[kw rough in title])+1,20),SUBSTITUTE(IFERROR(MID([kw rough in title],FIND(" ",[kw rough in title])+1,20),[kw rough in title]),",","."))</f>
        <v>#N/A</v>
      </c>
      <c r="L916" s="1">
        <f>IFERROR(FIND("kW",[desc]),0)</f>
        <v>57</v>
      </c>
      <c r="M916">
        <f t="array" ref="M916">MIN(IFERROR(FIND(IstNumbers,E916),""))</f>
        <v>24</v>
      </c>
      <c r="N916" s="1" t="str">
        <f>IF([first '# in desc]&lt;[pos kw in desc],MID([desc],[pos kw in desc]-7,7))</f>
        <v xml:space="preserve">me, 19 </v>
      </c>
      <c r="O91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16" s="1" t="str">
        <f>TRIM(IF([first '# in desc]&lt;[pos kw in desc],MID([desc],[pos kw in desc]-6,6),FALSE))</f>
        <v>e, 19</v>
      </c>
      <c r="Q916" s="1" t="b">
        <f>IF(LEN([manuell])=0,IFERROR([kw fine in title]*1,IFERROR(SUMPRODUCT(COUNTIF(IsDigits,MID([kw in desc],ROW($A$1:$A$150),1)))=LEN([kw in desc]),#N/A)),[manuell])</f>
        <v>0</v>
      </c>
      <c r="R916" s="1" t="str">
        <f>IF([pos kw in title]&gt;0,MID(J916,#REF!,4),IF([first '# in title]&gt;0,MID([title],[first '# in title],3),IF([first '# in title]&gt;0,MID([desc],#REF!,3),VLOOKUP([productid],$G$2:$R$1386,8))))</f>
        <v>200</v>
      </c>
      <c r="S916" s="1" t="e">
        <f>IF([kw in desc]=[kw rough in title],[kw in desc]*1,IFERROR(LEFT([kw_dirty],3)*1,IFERROR(LEFT([kw_dirty],2)*1,"n.a.")))</f>
        <v>#N/A</v>
      </c>
      <c r="T916" s="1"/>
      <c r="U916" s="1">
        <f>VLOOKUP(Tabelle1[[#This Row],[productid]],Tabelle2[#All],2,FALSE)</f>
        <v>19</v>
      </c>
    </row>
    <row r="917" spans="1:21">
      <c r="A917" t="s">
        <v>1602</v>
      </c>
      <c r="B917">
        <v>1928.38</v>
      </c>
      <c r="C917">
        <v>299105</v>
      </c>
      <c r="D917" t="s">
        <v>1644</v>
      </c>
      <c r="E917" t="s">
        <v>711</v>
      </c>
      <c r="F917">
        <v>18406</v>
      </c>
      <c r="G917">
        <v>3093645</v>
      </c>
      <c r="H917">
        <f t="shared" si="14"/>
        <v>0</v>
      </c>
      <c r="I917">
        <f t="array" ref="I917">MIN(IFERROR(FIND(IstNumbers,A917),""))</f>
        <v>21</v>
      </c>
      <c r="J917" s="1" t="e">
        <f>IF([first '# in title]&lt;[pos kw in title],MID([title],[pos kw in title]-6,6),#N/A)</f>
        <v>#N/A</v>
      </c>
      <c r="K917" s="1" t="e">
        <f>IFERROR(MID(SUBSTITUTE([kw rough in title],",","."),FIND("(",[kw rough in title])+1,20),SUBSTITUTE(IFERROR(MID([kw rough in title],FIND(" ",[kw rough in title])+1,20),[kw rough in title]),",","."))</f>
        <v>#N/A</v>
      </c>
      <c r="L917" s="1">
        <f>IFERROR(FIND("kW",[desc]),0)</f>
        <v>0</v>
      </c>
      <c r="M917">
        <f t="array" ref="M917">MIN(IFERROR(FIND(IstNumbers,E917),""))</f>
        <v>39</v>
      </c>
      <c r="N917" s="1" t="b">
        <f>IF([first '# in desc]&lt;[pos kw in desc],MID([desc],[pos kw in desc]-7,7))</f>
        <v>0</v>
      </c>
      <c r="O9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17" s="1" t="str">
        <f>TRIM(IF([first '# in desc]&lt;[pos kw in desc],MID([desc],[pos kw in desc]-6,6),FALSE))</f>
        <v>FALSCH</v>
      </c>
      <c r="Q917" s="1" t="b">
        <f>IF(LEN([manuell])=0,IFERROR([kw fine in title]*1,IFERROR(SUMPRODUCT(COUNTIF(IsDigits,MID([kw in desc],ROW($A$1:$A$150),1)))=LEN([kw in desc]),#N/A)),[manuell])</f>
        <v>0</v>
      </c>
      <c r="R917" s="1" t="str">
        <f>IF([pos kw in title]&gt;0,MID(J917,#REF!,4),IF([first '# in title]&gt;0,MID([title],[first '# in title],3),IF([first '# in title]&gt;0,MID([desc],#REF!,3),VLOOKUP([productid],$G$2:$R$1386,8))))</f>
        <v xml:space="preserve">-K </v>
      </c>
      <c r="S917" s="1" t="e">
        <f>IF([kw in desc]=[kw rough in title],[kw in desc]*1,IFERROR(LEFT([kw_dirty],3)*1,IFERROR(LEFT([kw_dirty],2)*1,"n.a.")))</f>
        <v>#N/A</v>
      </c>
      <c r="T917" s="1"/>
      <c r="U917" s="1" t="e">
        <f>VLOOKUP(Tabelle1[[#This Row],[productid]],Tabelle2[#All],2,FALSE)</f>
        <v>#N/A</v>
      </c>
    </row>
    <row r="918" spans="1:21" hidden="1">
      <c r="A918" t="s">
        <v>10373</v>
      </c>
      <c r="B918">
        <v>2480</v>
      </c>
      <c r="C918">
        <v>289859</v>
      </c>
      <c r="D918" t="s">
        <v>1645</v>
      </c>
      <c r="E918" t="s">
        <v>1646</v>
      </c>
      <c r="F918">
        <v>18406</v>
      </c>
      <c r="G918">
        <v>3128334</v>
      </c>
      <c r="H918">
        <f t="shared" si="14"/>
        <v>66</v>
      </c>
      <c r="I918">
        <f t="array" ref="I918">MIN(IFERROR(FIND(IstNumbers,A918),""))</f>
        <v>21</v>
      </c>
      <c r="J918" s="1" t="str">
        <f>IF([first '# in title]&lt;[pos kw in title],MID([title],[pos kw in title]-6,6),#N/A)</f>
        <v xml:space="preserve">(21,8 </v>
      </c>
      <c r="K918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18" s="1">
        <f>IFERROR(FIND("kW",[desc]),0)</f>
        <v>0</v>
      </c>
      <c r="M918">
        <f t="array" ref="M918">MIN(IFERROR(FIND(IstNumbers,E918),""))</f>
        <v>38</v>
      </c>
      <c r="N918" s="1" t="b">
        <f>IF([first '# in desc]&lt;[pos kw in desc],MID([desc],[pos kw in desc]-7,7))</f>
        <v>0</v>
      </c>
      <c r="O9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18" s="1" t="str">
        <f>TRIM(IF([first '# in desc]&lt;[pos kw in desc],MID([desc],[pos kw in desc]-6,6),FALSE))</f>
        <v>FALSCH</v>
      </c>
      <c r="Q918" s="1">
        <f>IF(LEN([manuell])=0,IFERROR([kw fine in title]*1,IFERROR(SUMPRODUCT(COUNTIF(IsDigits,MID([kw in desc],ROW($A$1:$A$150),1)))=LEN([kw in desc]),#N/A)),[manuell])</f>
        <v>21.8</v>
      </c>
      <c r="R918" s="1" t="e">
        <f>IF([pos kw in title]&gt;0,MID(J918,#REF!,4),IF([first '# in title]&gt;0,MID([title],[first '# in title],3),IF([first '# in title]&gt;0,MID([desc],#REF!,3),VLOOKUP([productid],$G$2:$R$1386,8))))</f>
        <v>#REF!</v>
      </c>
      <c r="S918" s="1" t="str">
        <f>IF([kw in desc]=[kw rough in title],[kw in desc]*1,IFERROR(LEFT([kw_dirty],3)*1,IFERROR(LEFT([kw_dirty],2)*1,"n.a.")))</f>
        <v>n.a.</v>
      </c>
      <c r="T918" s="1"/>
      <c r="U918" s="1">
        <f>VLOOKUP(Tabelle1[[#This Row],[productid]],Tabelle2[#All],2,FALSE)</f>
        <v>21.8</v>
      </c>
    </row>
    <row r="919" spans="1:21" hidden="1">
      <c r="A919" t="s">
        <v>1647</v>
      </c>
      <c r="B919">
        <v>3325</v>
      </c>
      <c r="C919">
        <v>289859</v>
      </c>
      <c r="D919" t="s">
        <v>1648</v>
      </c>
      <c r="E919" t="s">
        <v>1649</v>
      </c>
      <c r="F919">
        <v>18406</v>
      </c>
      <c r="G919">
        <v>1223701</v>
      </c>
      <c r="H919">
        <f t="shared" si="14"/>
        <v>0</v>
      </c>
      <c r="I919">
        <f t="array" ref="I919">MIN(IFERROR(FIND(IstNumbers,A919),""))</f>
        <v>20</v>
      </c>
      <c r="J919" s="1" t="e">
        <f>IF([first '# in title]&lt;[pos kw in title],MID([title],[pos kw in title]-6,6),#N/A)</f>
        <v>#N/A</v>
      </c>
      <c r="K919" s="1" t="e">
        <f>IFERROR(MID(SUBSTITUTE([kw rough in title],",","."),FIND("(",[kw rough in title])+1,20),SUBSTITUTE(IFERROR(MID([kw rough in title],FIND(" ",[kw rough in title])+1,20),[kw rough in title]),",","."))</f>
        <v>#N/A</v>
      </c>
      <c r="L919" s="1">
        <f>IFERROR(FIND("kW",[desc]),0)</f>
        <v>45</v>
      </c>
      <c r="M919">
        <f t="array" ref="M919">MIN(IFERROR(FIND(IstNumbers,E919),""))</f>
        <v>24</v>
      </c>
      <c r="N919" s="1" t="str">
        <f>IF([first '# in desc]&lt;[pos kw in desc],MID([desc],[pos kw in desc]-7,7))</f>
        <v xml:space="preserve">me, 19 </v>
      </c>
      <c r="O91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19" s="1" t="str">
        <f>TRIM(IF([first '# in desc]&lt;[pos kw in desc],MID([desc],[pos kw in desc]-6,6),FALSE))</f>
        <v>e, 19</v>
      </c>
      <c r="Q919" s="1" t="b">
        <f>IF(LEN([manuell])=0,IFERROR([kw fine in title]*1,IFERROR(SUMPRODUCT(COUNTIF(IsDigits,MID([kw in desc],ROW($A$1:$A$150),1)))=LEN([kw in desc]),#N/A)),[manuell])</f>
        <v>0</v>
      </c>
      <c r="R919" s="1" t="str">
        <f>IF([pos kw in title]&gt;0,MID(J919,#REF!,4),IF([first '# in title]&gt;0,MID([title],[first '# in title],3),IF([first '# in title]&gt;0,MID([desc],#REF!,3),VLOOKUP([productid],$G$2:$R$1386,8))))</f>
        <v>300</v>
      </c>
      <c r="S919" s="1" t="e">
        <f>IF([kw in desc]=[kw rough in title],[kw in desc]*1,IFERROR(LEFT([kw_dirty],3)*1,IFERROR(LEFT([kw_dirty],2)*1,"n.a.")))</f>
        <v>#N/A</v>
      </c>
      <c r="T919" s="1"/>
      <c r="U919" s="1">
        <f>VLOOKUP(Tabelle1[[#This Row],[productid]],Tabelle2[#All],2,FALSE)</f>
        <v>19</v>
      </c>
    </row>
    <row r="920" spans="1:21" hidden="1">
      <c r="A920" t="s">
        <v>10375</v>
      </c>
      <c r="B920">
        <v>3450</v>
      </c>
      <c r="C920">
        <v>9701</v>
      </c>
      <c r="D920" t="s">
        <v>1650</v>
      </c>
      <c r="E920" t="s">
        <v>9</v>
      </c>
      <c r="F920">
        <v>18406</v>
      </c>
      <c r="G920">
        <v>3137614</v>
      </c>
      <c r="H920">
        <f t="shared" si="14"/>
        <v>67</v>
      </c>
      <c r="I920">
        <f t="array" ref="I920">MIN(IFERROR(FIND(IstNumbers,A920),""))</f>
        <v>21</v>
      </c>
      <c r="J920" s="1" t="str">
        <f>IF([first '# in title]&lt;[pos kw in title],MID([title],[pos kw in title]-6,6),#N/A)</f>
        <v xml:space="preserve">(14,2 </v>
      </c>
      <c r="K920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920" s="1">
        <f>IFERROR(FIND("kW",[desc]),0)</f>
        <v>0</v>
      </c>
      <c r="M920">
        <f t="array" ref="M920">MIN(IFERROR(FIND(IstNumbers,E920),""))</f>
        <v>0</v>
      </c>
      <c r="N920" s="1" t="b">
        <f>IF([first '# in desc]&lt;[pos kw in desc],MID([desc],[pos kw in desc]-7,7))</f>
        <v>0</v>
      </c>
      <c r="O9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0" s="1" t="str">
        <f>TRIM(IF([first '# in desc]&lt;[pos kw in desc],MID([desc],[pos kw in desc]-6,6),FALSE))</f>
        <v>FALSCH</v>
      </c>
      <c r="Q920" s="1">
        <f>IF(LEN([manuell])=0,IFERROR([kw fine in title]*1,IFERROR(SUMPRODUCT(COUNTIF(IsDigits,MID([kw in desc],ROW($A$1:$A$150),1)))=LEN([kw in desc]),#N/A)),[manuell])</f>
        <v>14.2</v>
      </c>
      <c r="R920" s="1" t="e">
        <f>IF([pos kw in title]&gt;0,MID(J920,#REF!,4),IF([first '# in title]&gt;0,MID([title],[first '# in title],3),IF([first '# in title]&gt;0,MID([desc],#REF!,3),VLOOKUP([productid],$G$2:$R$1386,8))))</f>
        <v>#REF!</v>
      </c>
      <c r="S920" s="1" t="str">
        <f>IF([kw in desc]=[kw rough in title],[kw in desc]*1,IFERROR(LEFT([kw_dirty],3)*1,IFERROR(LEFT([kw_dirty],2)*1,"n.a.")))</f>
        <v>n.a.</v>
      </c>
      <c r="T920" s="1"/>
      <c r="U920" s="1">
        <f>VLOOKUP(Tabelle1[[#This Row],[productid]],Tabelle2[#All],2,FALSE)</f>
        <v>14.2</v>
      </c>
    </row>
    <row r="921" spans="1:21">
      <c r="A921" t="s">
        <v>1651</v>
      </c>
      <c r="B921">
        <v>2289</v>
      </c>
      <c r="C921">
        <v>9701</v>
      </c>
      <c r="D921" t="s">
        <v>1652</v>
      </c>
      <c r="E921" t="s">
        <v>9</v>
      </c>
      <c r="F921">
        <v>18406</v>
      </c>
      <c r="G921">
        <v>3738897</v>
      </c>
      <c r="H921">
        <f t="shared" si="14"/>
        <v>0</v>
      </c>
      <c r="I921">
        <f t="array" ref="I921">MIN(IFERROR(FIND(IstNumbers,A921),""))</f>
        <v>25</v>
      </c>
      <c r="J921" s="1" t="e">
        <f>IF([first '# in title]&lt;[pos kw in title],MID([title],[pos kw in title]-6,6),#N/A)</f>
        <v>#N/A</v>
      </c>
      <c r="K921" s="1" t="e">
        <f>IFERROR(MID(SUBSTITUTE([kw rough in title],",","."),FIND("(",[kw rough in title])+1,20),SUBSTITUTE(IFERROR(MID([kw rough in title],FIND(" ",[kw rough in title])+1,20),[kw rough in title]),",","."))</f>
        <v>#N/A</v>
      </c>
      <c r="L921" s="1">
        <f>IFERROR(FIND("kW",[desc]),0)</f>
        <v>0</v>
      </c>
      <c r="M921">
        <f t="array" ref="M921">MIN(IFERROR(FIND(IstNumbers,E921),""))</f>
        <v>0</v>
      </c>
      <c r="N921" s="1" t="b">
        <f>IF([first '# in desc]&lt;[pos kw in desc],MID([desc],[pos kw in desc]-7,7))</f>
        <v>0</v>
      </c>
      <c r="O9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1" s="1" t="str">
        <f>TRIM(IF([first '# in desc]&lt;[pos kw in desc],MID([desc],[pos kw in desc]-6,6),FALSE))</f>
        <v>FALSCH</v>
      </c>
      <c r="Q921" s="1" t="b">
        <f>IF(LEN([manuell])=0,IFERROR([kw fine in title]*1,IFERROR(SUMPRODUCT(COUNTIF(IsDigits,MID([kw in desc],ROW($A$1:$A$150),1)))=LEN([kw in desc]),#N/A)),[manuell])</f>
        <v>0</v>
      </c>
      <c r="R921" s="1" t="str">
        <f>IF([pos kw in title]&gt;0,MID(J921,#REF!,4),IF([first '# in title]&gt;0,MID([title],[first '# in title],3),IF([first '# in title]&gt;0,MID([desc],#REF!,3),VLOOKUP([productid],$G$2:$R$1386,8))))</f>
        <v>25s</v>
      </c>
      <c r="S921" s="1" t="e">
        <f>IF([kw in desc]=[kw rough in title],[kw in desc]*1,IFERROR(LEFT([kw_dirty],3)*1,IFERROR(LEFT([kw_dirty],2)*1,"n.a.")))</f>
        <v>#N/A</v>
      </c>
      <c r="T921" s="1"/>
      <c r="U921" s="1" t="e">
        <f>VLOOKUP(Tabelle1[[#This Row],[productid]],Tabelle2[#All],2,FALSE)</f>
        <v>#N/A</v>
      </c>
    </row>
    <row r="922" spans="1:21" hidden="1">
      <c r="A922" t="s">
        <v>1579</v>
      </c>
      <c r="B922">
        <v>2572.9</v>
      </c>
      <c r="C922">
        <v>294528</v>
      </c>
      <c r="D922" t="s">
        <v>1653</v>
      </c>
      <c r="E922" t="s">
        <v>1654</v>
      </c>
      <c r="F922">
        <v>18406</v>
      </c>
      <c r="G922">
        <v>3664000</v>
      </c>
      <c r="H922">
        <f t="shared" si="14"/>
        <v>26</v>
      </c>
      <c r="I922">
        <f t="array" ref="I922">MIN(IFERROR(FIND(IstNumbers,A922),""))</f>
        <v>20</v>
      </c>
      <c r="J922" s="1" t="str">
        <f>IF([first '# in title]&lt;[pos kw in title],MID([title],[pos kw in title]-6,6),#N/A)</f>
        <v>200 13</v>
      </c>
      <c r="K922" s="1" t="str">
        <f>IFERROR(MID(SUBSTITUTE([kw rough in title],",","."),FIND("(",[kw rough in title])+1,20),SUBSTITUTE(IFERROR(MID([kw rough in title],FIND(" ",[kw rough in title])+1,20),[kw rough in title]),",","."))</f>
        <v>13</v>
      </c>
      <c r="L922" s="1">
        <f>IFERROR(FIND("kW",[desc]),0)</f>
        <v>0</v>
      </c>
      <c r="M922">
        <f t="array" ref="M922">MIN(IFERROR(FIND(IstNumbers,E922),""))</f>
        <v>13</v>
      </c>
      <c r="N922" s="1" t="b">
        <f>IF([first '# in desc]&lt;[pos kw in desc],MID([desc],[pos kw in desc]-7,7))</f>
        <v>0</v>
      </c>
      <c r="O9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2" s="1" t="str">
        <f>TRIM(IF([first '# in desc]&lt;[pos kw in desc],MID([desc],[pos kw in desc]-6,6),FALSE))</f>
        <v>FALSCH</v>
      </c>
      <c r="Q922" s="1">
        <f>IF(LEN([manuell])=0,IFERROR([kw fine in title]*1,IFERROR(SUMPRODUCT(COUNTIF(IsDigits,MID([kw in desc],ROW($A$1:$A$150),1)))=LEN([kw in desc]),#N/A)),[manuell])</f>
        <v>13</v>
      </c>
      <c r="R922" s="1" t="e">
        <f>IF([pos kw in title]&gt;0,MID(J922,#REF!,4),IF([first '# in title]&gt;0,MID([title],[first '# in title],3),IF([first '# in title]&gt;0,MID([desc],#REF!,3),VLOOKUP([productid],$G$2:$R$1386,8))))</f>
        <v>#REF!</v>
      </c>
      <c r="S922" s="1" t="str">
        <f>IF([kw in desc]=[kw rough in title],[kw in desc]*1,IFERROR(LEFT([kw_dirty],3)*1,IFERROR(LEFT([kw_dirty],2)*1,"n.a.")))</f>
        <v>n.a.</v>
      </c>
      <c r="T922" s="1"/>
      <c r="U922" s="1">
        <f>VLOOKUP(Tabelle1[[#This Row],[productid]],Tabelle2[#All],2,FALSE)</f>
        <v>13</v>
      </c>
    </row>
    <row r="923" spans="1:21" hidden="1">
      <c r="A923" t="s">
        <v>1584</v>
      </c>
      <c r="B923">
        <v>2355</v>
      </c>
      <c r="C923">
        <v>289859</v>
      </c>
      <c r="D923" t="s">
        <v>1655</v>
      </c>
      <c r="E923" t="s">
        <v>1656</v>
      </c>
      <c r="F923">
        <v>18406</v>
      </c>
      <c r="G923">
        <v>1064527</v>
      </c>
      <c r="H923">
        <f t="shared" si="14"/>
        <v>0</v>
      </c>
      <c r="I923">
        <f t="array" ref="I923">MIN(IFERROR(FIND(IstNumbers,A923),""))</f>
        <v>20</v>
      </c>
      <c r="J923" s="1" t="e">
        <f>IF([first '# in title]&lt;[pos kw in title],MID([title],[pos kw in title]-6,6),#N/A)</f>
        <v>#N/A</v>
      </c>
      <c r="K923" s="1" t="e">
        <f>IFERROR(MID(SUBSTITUTE([kw rough in title],",","."),FIND("(",[kw rough in title])+1,20),SUBSTITUTE(IFERROR(MID([kw rough in title],FIND(" ",[kw rough in title])+1,20),[kw rough in title]),",","."))</f>
        <v>#N/A</v>
      </c>
      <c r="L923" s="1">
        <f>IFERROR(FIND("kW",[desc]),0)</f>
        <v>57</v>
      </c>
      <c r="M923">
        <f t="array" ref="M923">MIN(IFERROR(FIND(IstNumbers,E923),""))</f>
        <v>24</v>
      </c>
      <c r="N923" s="1" t="str">
        <f>IF([first '# in desc]&lt;[pos kw in desc],MID([desc],[pos kw in desc]-7,7))</f>
        <v xml:space="preserve">me, 19 </v>
      </c>
      <c r="O92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23" s="1" t="str">
        <f>TRIM(IF([first '# in desc]&lt;[pos kw in desc],MID([desc],[pos kw in desc]-6,6),FALSE))</f>
        <v>e, 19</v>
      </c>
      <c r="Q923" s="1" t="b">
        <f>IF(LEN([manuell])=0,IFERROR([kw fine in title]*1,IFERROR(SUMPRODUCT(COUNTIF(IsDigits,MID([kw in desc],ROW($A$1:$A$150),1)))=LEN([kw in desc]),#N/A)),[manuell])</f>
        <v>0</v>
      </c>
      <c r="R923" s="1" t="str">
        <f>IF([pos kw in title]&gt;0,MID(J923,#REF!,4),IF([first '# in title]&gt;0,MID([title],[first '# in title],3),IF([first '# in title]&gt;0,MID([desc],#REF!,3),VLOOKUP([productid],$G$2:$R$1386,8))))</f>
        <v>200</v>
      </c>
      <c r="S923" s="1" t="e">
        <f>IF([kw in desc]=[kw rough in title],[kw in desc]*1,IFERROR(LEFT([kw_dirty],3)*1,IFERROR(LEFT([kw_dirty],2)*1,"n.a.")))</f>
        <v>#N/A</v>
      </c>
      <c r="T923" s="1"/>
      <c r="U923" s="1">
        <f>VLOOKUP(Tabelle1[[#This Row],[productid]],Tabelle2[#All],2,FALSE)</f>
        <v>19</v>
      </c>
    </row>
    <row r="924" spans="1:21">
      <c r="A924" t="s">
        <v>1602</v>
      </c>
      <c r="B924">
        <v>1950.65</v>
      </c>
      <c r="C924">
        <v>299105</v>
      </c>
      <c r="D924" t="s">
        <v>1657</v>
      </c>
      <c r="E924" t="s">
        <v>731</v>
      </c>
      <c r="F924">
        <v>18406</v>
      </c>
      <c r="G924">
        <v>3093645</v>
      </c>
      <c r="H924">
        <f t="shared" si="14"/>
        <v>0</v>
      </c>
      <c r="I924">
        <f t="array" ref="I924">MIN(IFERROR(FIND(IstNumbers,A924),""))</f>
        <v>21</v>
      </c>
      <c r="J924" s="1" t="e">
        <f>IF([first '# in title]&lt;[pos kw in title],MID([title],[pos kw in title]-6,6),#N/A)</f>
        <v>#N/A</v>
      </c>
      <c r="K924" s="1" t="e">
        <f>IFERROR(MID(SUBSTITUTE([kw rough in title],",","."),FIND("(",[kw rough in title])+1,20),SUBSTITUTE(IFERROR(MID([kw rough in title],FIND(" ",[kw rough in title])+1,20),[kw rough in title]),",","."))</f>
        <v>#N/A</v>
      </c>
      <c r="L924" s="1">
        <f>IFERROR(FIND("kW",[desc]),0)</f>
        <v>0</v>
      </c>
      <c r="M924">
        <f t="array" ref="M924">MIN(IFERROR(FIND(IstNumbers,E924),""))</f>
        <v>39</v>
      </c>
      <c r="N924" s="1" t="b">
        <f>IF([first '# in desc]&lt;[pos kw in desc],MID([desc],[pos kw in desc]-7,7))</f>
        <v>0</v>
      </c>
      <c r="O9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4" s="1" t="str">
        <f>TRIM(IF([first '# in desc]&lt;[pos kw in desc],MID([desc],[pos kw in desc]-6,6),FALSE))</f>
        <v>FALSCH</v>
      </c>
      <c r="Q924" s="1" t="b">
        <f>IF(LEN([manuell])=0,IFERROR([kw fine in title]*1,IFERROR(SUMPRODUCT(COUNTIF(IsDigits,MID([kw in desc],ROW($A$1:$A$150),1)))=LEN([kw in desc]),#N/A)),[manuell])</f>
        <v>0</v>
      </c>
      <c r="R924" s="1" t="str">
        <f>IF([pos kw in title]&gt;0,MID(J924,#REF!,4),IF([first '# in title]&gt;0,MID([title],[first '# in title],3),IF([first '# in title]&gt;0,MID([desc],#REF!,3),VLOOKUP([productid],$G$2:$R$1386,8))))</f>
        <v xml:space="preserve">-K </v>
      </c>
      <c r="S924" s="1" t="e">
        <f>IF([kw in desc]=[kw rough in title],[kw in desc]*1,IFERROR(LEFT([kw_dirty],3)*1,IFERROR(LEFT([kw_dirty],2)*1,"n.a.")))</f>
        <v>#N/A</v>
      </c>
      <c r="T924" s="1"/>
      <c r="U924" s="1" t="e">
        <f>VLOOKUP(Tabelle1[[#This Row],[productid]],Tabelle2[#All],2,FALSE)</f>
        <v>#N/A</v>
      </c>
    </row>
    <row r="925" spans="1:21" hidden="1">
      <c r="A925" t="s">
        <v>10373</v>
      </c>
      <c r="B925">
        <v>2480</v>
      </c>
      <c r="C925">
        <v>289859</v>
      </c>
      <c r="D925" t="s">
        <v>1658</v>
      </c>
      <c r="E925" t="s">
        <v>1659</v>
      </c>
      <c r="F925">
        <v>18406</v>
      </c>
      <c r="G925">
        <v>3128334</v>
      </c>
      <c r="H925">
        <f t="shared" si="14"/>
        <v>66</v>
      </c>
      <c r="I925">
        <f t="array" ref="I925">MIN(IFERROR(FIND(IstNumbers,A925),""))</f>
        <v>21</v>
      </c>
      <c r="J925" s="1" t="str">
        <f>IF([first '# in title]&lt;[pos kw in title],MID([title],[pos kw in title]-6,6),#N/A)</f>
        <v xml:space="preserve">(21,8 </v>
      </c>
      <c r="K925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25" s="1">
        <f>IFERROR(FIND("kW",[desc]),0)</f>
        <v>0</v>
      </c>
      <c r="M925">
        <f t="array" ref="M925">MIN(IFERROR(FIND(IstNumbers,E925),""))</f>
        <v>38</v>
      </c>
      <c r="N925" s="1" t="b">
        <f>IF([first '# in desc]&lt;[pos kw in desc],MID([desc],[pos kw in desc]-7,7))</f>
        <v>0</v>
      </c>
      <c r="O9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5" s="1" t="str">
        <f>TRIM(IF([first '# in desc]&lt;[pos kw in desc],MID([desc],[pos kw in desc]-6,6),FALSE))</f>
        <v>FALSCH</v>
      </c>
      <c r="Q925" s="1">
        <f>IF(LEN([manuell])=0,IFERROR([kw fine in title]*1,IFERROR(SUMPRODUCT(COUNTIF(IsDigits,MID([kw in desc],ROW($A$1:$A$150),1)))=LEN([kw in desc]),#N/A)),[manuell])</f>
        <v>21.8</v>
      </c>
      <c r="R925" s="1" t="e">
        <f>IF([pos kw in title]&gt;0,MID(J925,#REF!,4),IF([first '# in title]&gt;0,MID([title],[first '# in title],3),IF([first '# in title]&gt;0,MID([desc],#REF!,3),VLOOKUP([productid],$G$2:$R$1386,8))))</f>
        <v>#REF!</v>
      </c>
      <c r="S925" s="1" t="str">
        <f>IF([kw in desc]=[kw rough in title],[kw in desc]*1,IFERROR(LEFT([kw_dirty],3)*1,IFERROR(LEFT([kw_dirty],2)*1,"n.a.")))</f>
        <v>n.a.</v>
      </c>
      <c r="T925" s="1"/>
      <c r="U925" s="1">
        <f>VLOOKUP(Tabelle1[[#This Row],[productid]],Tabelle2[#All],2,FALSE)</f>
        <v>21.8</v>
      </c>
    </row>
    <row r="926" spans="1:21" hidden="1">
      <c r="A926" t="s">
        <v>1647</v>
      </c>
      <c r="B926">
        <v>3330</v>
      </c>
      <c r="C926">
        <v>289859</v>
      </c>
      <c r="D926" t="s">
        <v>1660</v>
      </c>
      <c r="E926" t="s">
        <v>1661</v>
      </c>
      <c r="F926">
        <v>18406</v>
      </c>
      <c r="G926">
        <v>1223701</v>
      </c>
      <c r="H926">
        <f t="shared" si="14"/>
        <v>0</v>
      </c>
      <c r="I926">
        <f t="array" ref="I926">MIN(IFERROR(FIND(IstNumbers,A926),""))</f>
        <v>20</v>
      </c>
      <c r="J926" s="1" t="e">
        <f>IF([first '# in title]&lt;[pos kw in title],MID([title],[pos kw in title]-6,6),#N/A)</f>
        <v>#N/A</v>
      </c>
      <c r="K926" s="1" t="e">
        <f>IFERROR(MID(SUBSTITUTE([kw rough in title],",","."),FIND("(",[kw rough in title])+1,20),SUBSTITUTE(IFERROR(MID([kw rough in title],FIND(" ",[kw rough in title])+1,20),[kw rough in title]),",","."))</f>
        <v>#N/A</v>
      </c>
      <c r="L926" s="1">
        <f>IFERROR(FIND("kW",[desc]),0)</f>
        <v>45</v>
      </c>
      <c r="M926">
        <f t="array" ref="M926">MIN(IFERROR(FIND(IstNumbers,E926),""))</f>
        <v>24</v>
      </c>
      <c r="N926" s="1" t="str">
        <f>IF([first '# in desc]&lt;[pos kw in desc],MID([desc],[pos kw in desc]-7,7))</f>
        <v xml:space="preserve">me, 19 </v>
      </c>
      <c r="O92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26" s="1" t="str">
        <f>TRIM(IF([first '# in desc]&lt;[pos kw in desc],MID([desc],[pos kw in desc]-6,6),FALSE))</f>
        <v>e, 19</v>
      </c>
      <c r="Q926" s="1" t="b">
        <f>IF(LEN([manuell])=0,IFERROR([kw fine in title]*1,IFERROR(SUMPRODUCT(COUNTIF(IsDigits,MID([kw in desc],ROW($A$1:$A$150),1)))=LEN([kw in desc]),#N/A)),[manuell])</f>
        <v>0</v>
      </c>
      <c r="R926" s="1" t="str">
        <f>IF([pos kw in title]&gt;0,MID(J926,#REF!,4),IF([first '# in title]&gt;0,MID([title],[first '# in title],3),IF([first '# in title]&gt;0,MID([desc],#REF!,3),VLOOKUP([productid],$G$2:$R$1386,8))))</f>
        <v>300</v>
      </c>
      <c r="S926" s="1" t="e">
        <f>IF([kw in desc]=[kw rough in title],[kw in desc]*1,IFERROR(LEFT([kw_dirty],3)*1,IFERROR(LEFT([kw_dirty],2)*1,"n.a.")))</f>
        <v>#N/A</v>
      </c>
      <c r="T926" s="1"/>
      <c r="U926" s="1">
        <f>VLOOKUP(Tabelle1[[#This Row],[productid]],Tabelle2[#All],2,FALSE)</f>
        <v>19</v>
      </c>
    </row>
    <row r="927" spans="1:21" hidden="1">
      <c r="A927" t="s">
        <v>10375</v>
      </c>
      <c r="B927">
        <v>3943</v>
      </c>
      <c r="C927">
        <v>9701</v>
      </c>
      <c r="D927" t="s">
        <v>1662</v>
      </c>
      <c r="E927" t="s">
        <v>9</v>
      </c>
      <c r="F927">
        <v>18406</v>
      </c>
      <c r="G927">
        <v>3137614</v>
      </c>
      <c r="H927">
        <f t="shared" si="14"/>
        <v>67</v>
      </c>
      <c r="I927">
        <f t="array" ref="I927">MIN(IFERROR(FIND(IstNumbers,A927),""))</f>
        <v>21</v>
      </c>
      <c r="J927" s="1" t="str">
        <f>IF([first '# in title]&lt;[pos kw in title],MID([title],[pos kw in title]-6,6),#N/A)</f>
        <v xml:space="preserve">(14,2 </v>
      </c>
      <c r="K927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927" s="1">
        <f>IFERROR(FIND("kW",[desc]),0)</f>
        <v>0</v>
      </c>
      <c r="M927">
        <f t="array" ref="M927">MIN(IFERROR(FIND(IstNumbers,E927),""))</f>
        <v>0</v>
      </c>
      <c r="N927" s="1" t="b">
        <f>IF([first '# in desc]&lt;[pos kw in desc],MID([desc],[pos kw in desc]-7,7))</f>
        <v>0</v>
      </c>
      <c r="O9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7" s="1" t="str">
        <f>TRIM(IF([first '# in desc]&lt;[pos kw in desc],MID([desc],[pos kw in desc]-6,6),FALSE))</f>
        <v>FALSCH</v>
      </c>
      <c r="Q927" s="1">
        <f>IF(LEN([manuell])=0,IFERROR([kw fine in title]*1,IFERROR(SUMPRODUCT(COUNTIF(IsDigits,MID([kw in desc],ROW($A$1:$A$150),1)))=LEN([kw in desc]),#N/A)),[manuell])</f>
        <v>14.2</v>
      </c>
      <c r="R927" s="1" t="e">
        <f>IF([pos kw in title]&gt;0,MID(J927,#REF!,4),IF([first '# in title]&gt;0,MID([title],[first '# in title],3),IF([first '# in title]&gt;0,MID([desc],#REF!,3),VLOOKUP([productid],$G$2:$R$1386,8))))</f>
        <v>#REF!</v>
      </c>
      <c r="S927" s="1" t="str">
        <f>IF([kw in desc]=[kw rough in title],[kw in desc]*1,IFERROR(LEFT([kw_dirty],3)*1,IFERROR(LEFT([kw_dirty],2)*1,"n.a.")))</f>
        <v>n.a.</v>
      </c>
      <c r="T927" s="1"/>
      <c r="U927" s="1">
        <f>VLOOKUP(Tabelle1[[#This Row],[productid]],Tabelle2[#All],2,FALSE)</f>
        <v>14.2</v>
      </c>
    </row>
    <row r="928" spans="1:21">
      <c r="A928" t="s">
        <v>1651</v>
      </c>
      <c r="B928">
        <v>2289</v>
      </c>
      <c r="C928">
        <v>9701</v>
      </c>
      <c r="D928" t="s">
        <v>1663</v>
      </c>
      <c r="E928" t="s">
        <v>9</v>
      </c>
      <c r="F928">
        <v>18406</v>
      </c>
      <c r="G928">
        <v>3738897</v>
      </c>
      <c r="H928">
        <f t="shared" si="14"/>
        <v>0</v>
      </c>
      <c r="I928">
        <f t="array" ref="I928">MIN(IFERROR(FIND(IstNumbers,A928),""))</f>
        <v>25</v>
      </c>
      <c r="J928" s="1" t="e">
        <f>IF([first '# in title]&lt;[pos kw in title],MID([title],[pos kw in title]-6,6),#N/A)</f>
        <v>#N/A</v>
      </c>
      <c r="K928" s="1" t="e">
        <f>IFERROR(MID(SUBSTITUTE([kw rough in title],",","."),FIND("(",[kw rough in title])+1,20),SUBSTITUTE(IFERROR(MID([kw rough in title],FIND(" ",[kw rough in title])+1,20),[kw rough in title]),",","."))</f>
        <v>#N/A</v>
      </c>
      <c r="L928" s="1">
        <f>IFERROR(FIND("kW",[desc]),0)</f>
        <v>0</v>
      </c>
      <c r="M928">
        <f t="array" ref="M928">MIN(IFERROR(FIND(IstNumbers,E928),""))</f>
        <v>0</v>
      </c>
      <c r="N928" s="1" t="b">
        <f>IF([first '# in desc]&lt;[pos kw in desc],MID([desc],[pos kw in desc]-7,7))</f>
        <v>0</v>
      </c>
      <c r="O9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8" s="1" t="str">
        <f>TRIM(IF([first '# in desc]&lt;[pos kw in desc],MID([desc],[pos kw in desc]-6,6),FALSE))</f>
        <v>FALSCH</v>
      </c>
      <c r="Q928" s="1" t="b">
        <f>IF(LEN([manuell])=0,IFERROR([kw fine in title]*1,IFERROR(SUMPRODUCT(COUNTIF(IsDigits,MID([kw in desc],ROW($A$1:$A$150),1)))=LEN([kw in desc]),#N/A)),[manuell])</f>
        <v>0</v>
      </c>
      <c r="R928" s="1" t="str">
        <f>IF([pos kw in title]&gt;0,MID(J928,#REF!,4),IF([first '# in title]&gt;0,MID([title],[first '# in title],3),IF([first '# in title]&gt;0,MID([desc],#REF!,3),VLOOKUP([productid],$G$2:$R$1386,8))))</f>
        <v>25s</v>
      </c>
      <c r="S928" s="1" t="e">
        <f>IF([kw in desc]=[kw rough in title],[kw in desc]*1,IFERROR(LEFT([kw_dirty],3)*1,IFERROR(LEFT([kw_dirty],2)*1,"n.a.")))</f>
        <v>#N/A</v>
      </c>
      <c r="T928" s="1"/>
      <c r="U928" s="1" t="e">
        <f>VLOOKUP(Tabelle1[[#This Row],[productid]],Tabelle2[#All],2,FALSE)</f>
        <v>#N/A</v>
      </c>
    </row>
    <row r="929" spans="1:21">
      <c r="A929" t="s">
        <v>1664</v>
      </c>
      <c r="B929">
        <v>2370.83</v>
      </c>
      <c r="C929">
        <v>299105</v>
      </c>
      <c r="D929" t="s">
        <v>1665</v>
      </c>
      <c r="E929" t="s">
        <v>610</v>
      </c>
      <c r="F929">
        <v>18406</v>
      </c>
      <c r="G929">
        <v>3093312</v>
      </c>
      <c r="H929">
        <f t="shared" si="14"/>
        <v>0</v>
      </c>
      <c r="I929">
        <f t="array" ref="I929">MIN(IFERROR(FIND(IstNumbers,A929),""))</f>
        <v>10</v>
      </c>
      <c r="J929" s="1" t="e">
        <f>IF([first '# in title]&lt;[pos kw in title],MID([title],[pos kw in title]-6,6),#N/A)</f>
        <v>#N/A</v>
      </c>
      <c r="K929" s="1" t="e">
        <f>IFERROR(MID(SUBSTITUTE([kw rough in title],",","."),FIND("(",[kw rough in title])+1,20),SUBSTITUTE(IFERROR(MID([kw rough in title],FIND(" ",[kw rough in title])+1,20),[kw rough in title]),",","."))</f>
        <v>#N/A</v>
      </c>
      <c r="L929" s="1">
        <f>IFERROR(FIND("kW",[desc]),0)</f>
        <v>0</v>
      </c>
      <c r="M929">
        <f t="array" ref="M929">MIN(IFERROR(FIND(IstNumbers,E929),""))</f>
        <v>21</v>
      </c>
      <c r="N929" s="1" t="b">
        <f>IF([first '# in desc]&lt;[pos kw in desc],MID([desc],[pos kw in desc]-7,7))</f>
        <v>0</v>
      </c>
      <c r="O9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29" s="1" t="str">
        <f>TRIM(IF([first '# in desc]&lt;[pos kw in desc],MID([desc],[pos kw in desc]-6,6),FALSE))</f>
        <v>FALSCH</v>
      </c>
      <c r="Q929" s="1" t="b">
        <f>IF(LEN([manuell])=0,IFERROR([kw fine in title]*1,IFERROR(SUMPRODUCT(COUNTIF(IsDigits,MID([kw in desc],ROW($A$1:$A$150),1)))=LEN([kw in desc]),#N/A)),[manuell])</f>
        <v>0</v>
      </c>
      <c r="R929" s="1" t="str">
        <f>IF([pos kw in title]&gt;0,MID(J929,#REF!,4),IF([first '# in title]&gt;0,MID([title],[first '# in title],3),IF([first '# in title]&gt;0,MID([desc],#REF!,3),VLOOKUP([productid],$G$2:$R$1386,8))))</f>
        <v>24/</v>
      </c>
      <c r="S929" s="1" t="e">
        <f>IF([kw in desc]=[kw rough in title],[kw in desc]*1,IFERROR(LEFT([kw_dirty],3)*1,IFERROR(LEFT([kw_dirty],2)*1,"n.a.")))</f>
        <v>#N/A</v>
      </c>
      <c r="T929" s="1"/>
      <c r="U929" s="1" t="e">
        <f>VLOOKUP(Tabelle1[[#This Row],[productid]],Tabelle2[#All],2,FALSE)</f>
        <v>#N/A</v>
      </c>
    </row>
    <row r="930" spans="1:21" hidden="1">
      <c r="A930" t="s">
        <v>1579</v>
      </c>
      <c r="B930">
        <v>2655.19</v>
      </c>
      <c r="C930">
        <v>294528</v>
      </c>
      <c r="D930" t="s">
        <v>1666</v>
      </c>
      <c r="E930" t="s">
        <v>1667</v>
      </c>
      <c r="F930">
        <v>18406</v>
      </c>
      <c r="G930">
        <v>3664000</v>
      </c>
      <c r="H930">
        <f t="shared" si="14"/>
        <v>26</v>
      </c>
      <c r="I930">
        <f t="array" ref="I930">MIN(IFERROR(FIND(IstNumbers,A930),""))</f>
        <v>20</v>
      </c>
      <c r="J930" s="1" t="str">
        <f>IF([first '# in title]&lt;[pos kw in title],MID([title],[pos kw in title]-6,6),#N/A)</f>
        <v>200 13</v>
      </c>
      <c r="K930" s="1" t="str">
        <f>IFERROR(MID(SUBSTITUTE([kw rough in title],",","."),FIND("(",[kw rough in title])+1,20),SUBSTITUTE(IFERROR(MID([kw rough in title],FIND(" ",[kw rough in title])+1,20),[kw rough in title]),",","."))</f>
        <v>13</v>
      </c>
      <c r="L930" s="1">
        <f>IFERROR(FIND("kW",[desc]),0)</f>
        <v>0</v>
      </c>
      <c r="M930">
        <f t="array" ref="M930">MIN(IFERROR(FIND(IstNumbers,E930),""))</f>
        <v>19</v>
      </c>
      <c r="N930" s="1" t="b">
        <f>IF([first '# in desc]&lt;[pos kw in desc],MID([desc],[pos kw in desc]-7,7))</f>
        <v>0</v>
      </c>
      <c r="O9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30" s="1" t="str">
        <f>TRIM(IF([first '# in desc]&lt;[pos kw in desc],MID([desc],[pos kw in desc]-6,6),FALSE))</f>
        <v>FALSCH</v>
      </c>
      <c r="Q930" s="1">
        <f>IF(LEN([manuell])=0,IFERROR([kw fine in title]*1,IFERROR(SUMPRODUCT(COUNTIF(IsDigits,MID([kw in desc],ROW($A$1:$A$150),1)))=LEN([kw in desc]),#N/A)),[manuell])</f>
        <v>13</v>
      </c>
      <c r="R930" s="1" t="e">
        <f>IF([pos kw in title]&gt;0,MID(J930,#REF!,4),IF([first '# in title]&gt;0,MID([title],[first '# in title],3),IF([first '# in title]&gt;0,MID([desc],#REF!,3),VLOOKUP([productid],$G$2:$R$1386,8))))</f>
        <v>#REF!</v>
      </c>
      <c r="S930" s="1" t="str">
        <f>IF([kw in desc]=[kw rough in title],[kw in desc]*1,IFERROR(LEFT([kw_dirty],3)*1,IFERROR(LEFT([kw_dirty],2)*1,"n.a.")))</f>
        <v>n.a.</v>
      </c>
      <c r="T930" s="1"/>
      <c r="U930" s="1">
        <f>VLOOKUP(Tabelle1[[#This Row],[productid]],Tabelle2[#All],2,FALSE)</f>
        <v>13</v>
      </c>
    </row>
    <row r="931" spans="1:21" hidden="1">
      <c r="A931" t="s">
        <v>1584</v>
      </c>
      <c r="B931">
        <v>2360</v>
      </c>
      <c r="C931">
        <v>289859</v>
      </c>
      <c r="D931" t="s">
        <v>1668</v>
      </c>
      <c r="E931" t="s">
        <v>1669</v>
      </c>
      <c r="F931">
        <v>18406</v>
      </c>
      <c r="G931">
        <v>1064527</v>
      </c>
      <c r="H931">
        <f t="shared" si="14"/>
        <v>0</v>
      </c>
      <c r="I931">
        <f t="array" ref="I931">MIN(IFERROR(FIND(IstNumbers,A931),""))</f>
        <v>20</v>
      </c>
      <c r="J931" s="1" t="e">
        <f>IF([first '# in title]&lt;[pos kw in title],MID([title],[pos kw in title]-6,6),#N/A)</f>
        <v>#N/A</v>
      </c>
      <c r="K931" s="1" t="e">
        <f>IFERROR(MID(SUBSTITUTE([kw rough in title],",","."),FIND("(",[kw rough in title])+1,20),SUBSTITUTE(IFERROR(MID([kw rough in title],FIND(" ",[kw rough in title])+1,20),[kw rough in title]),",","."))</f>
        <v>#N/A</v>
      </c>
      <c r="L931" s="1">
        <f>IFERROR(FIND("kW",[desc]),0)</f>
        <v>57</v>
      </c>
      <c r="M931">
        <f t="array" ref="M931">MIN(IFERROR(FIND(IstNumbers,E931),""))</f>
        <v>24</v>
      </c>
      <c r="N931" s="1" t="str">
        <f>IF([first '# in desc]&lt;[pos kw in desc],MID([desc],[pos kw in desc]-7,7))</f>
        <v xml:space="preserve">me, 19 </v>
      </c>
      <c r="O93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31" s="1" t="str">
        <f>TRIM(IF([first '# in desc]&lt;[pos kw in desc],MID([desc],[pos kw in desc]-6,6),FALSE))</f>
        <v>e, 19</v>
      </c>
      <c r="Q931" s="1" t="b">
        <f>IF(LEN([manuell])=0,IFERROR([kw fine in title]*1,IFERROR(SUMPRODUCT(COUNTIF(IsDigits,MID([kw in desc],ROW($A$1:$A$150),1)))=LEN([kw in desc]),#N/A)),[manuell])</f>
        <v>0</v>
      </c>
      <c r="R931" s="1" t="str">
        <f>IF([pos kw in title]&gt;0,MID(J931,#REF!,4),IF([first '# in title]&gt;0,MID([title],[first '# in title],3),IF([first '# in title]&gt;0,MID([desc],#REF!,3),VLOOKUP([productid],$G$2:$R$1386,8))))</f>
        <v>200</v>
      </c>
      <c r="S931" s="1" t="e">
        <f>IF([kw in desc]=[kw rough in title],[kw in desc]*1,IFERROR(LEFT([kw_dirty],3)*1,IFERROR(LEFT([kw_dirty],2)*1,"n.a.")))</f>
        <v>#N/A</v>
      </c>
      <c r="T931" s="1"/>
      <c r="U931" s="1">
        <f>VLOOKUP(Tabelle1[[#This Row],[productid]],Tabelle2[#All],2,FALSE)</f>
        <v>19</v>
      </c>
    </row>
    <row r="932" spans="1:21" hidden="1">
      <c r="A932" t="s">
        <v>10373</v>
      </c>
      <c r="B932">
        <v>2480</v>
      </c>
      <c r="C932">
        <v>289859</v>
      </c>
      <c r="D932" t="s">
        <v>1670</v>
      </c>
      <c r="E932" t="s">
        <v>1671</v>
      </c>
      <c r="F932">
        <v>18406</v>
      </c>
      <c r="G932">
        <v>3128334</v>
      </c>
      <c r="H932">
        <f t="shared" si="14"/>
        <v>66</v>
      </c>
      <c r="I932">
        <f t="array" ref="I932">MIN(IFERROR(FIND(IstNumbers,A932),""))</f>
        <v>21</v>
      </c>
      <c r="J932" s="1" t="str">
        <f>IF([first '# in title]&lt;[pos kw in title],MID([title],[pos kw in title]-6,6),#N/A)</f>
        <v xml:space="preserve">(21,8 </v>
      </c>
      <c r="K932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32" s="1">
        <f>IFERROR(FIND("kW",[desc]),0)</f>
        <v>0</v>
      </c>
      <c r="M932">
        <f t="array" ref="M932">MIN(IFERROR(FIND(IstNumbers,E932),""))</f>
        <v>38</v>
      </c>
      <c r="N932" s="1" t="b">
        <f>IF([first '# in desc]&lt;[pos kw in desc],MID([desc],[pos kw in desc]-7,7))</f>
        <v>0</v>
      </c>
      <c r="O9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32" s="1" t="str">
        <f>TRIM(IF([first '# in desc]&lt;[pos kw in desc],MID([desc],[pos kw in desc]-6,6),FALSE))</f>
        <v>FALSCH</v>
      </c>
      <c r="Q932" s="1">
        <f>IF(LEN([manuell])=0,IFERROR([kw fine in title]*1,IFERROR(SUMPRODUCT(COUNTIF(IsDigits,MID([kw in desc],ROW($A$1:$A$150),1)))=LEN([kw in desc]),#N/A)),[manuell])</f>
        <v>21.8</v>
      </c>
      <c r="R932" s="1" t="e">
        <f>IF([pos kw in title]&gt;0,MID(J932,#REF!,4),IF([first '# in title]&gt;0,MID([title],[first '# in title],3),IF([first '# in title]&gt;0,MID([desc],#REF!,3),VLOOKUP([productid],$G$2:$R$1386,8))))</f>
        <v>#REF!</v>
      </c>
      <c r="S932" s="1" t="str">
        <f>IF([kw in desc]=[kw rough in title],[kw in desc]*1,IFERROR(LEFT([kw_dirty],3)*1,IFERROR(LEFT([kw_dirty],2)*1,"n.a.")))</f>
        <v>n.a.</v>
      </c>
      <c r="T932" s="1"/>
      <c r="U932" s="1">
        <f>VLOOKUP(Tabelle1[[#This Row],[productid]],Tabelle2[#All],2,FALSE)</f>
        <v>21.8</v>
      </c>
    </row>
    <row r="933" spans="1:21">
      <c r="A933" t="s">
        <v>1672</v>
      </c>
      <c r="B933">
        <v>1864.38</v>
      </c>
      <c r="C933">
        <v>299105</v>
      </c>
      <c r="D933" t="s">
        <v>1673</v>
      </c>
      <c r="E933" t="s">
        <v>546</v>
      </c>
      <c r="F933">
        <v>18406</v>
      </c>
      <c r="G933">
        <v>3863927</v>
      </c>
      <c r="H933">
        <f t="shared" si="14"/>
        <v>0</v>
      </c>
      <c r="I933">
        <f t="array" ref="I933">MIN(IFERROR(FIND(IstNumbers,A933),""))</f>
        <v>21</v>
      </c>
      <c r="J933" s="1" t="e">
        <f>IF([first '# in title]&lt;[pos kw in title],MID([title],[pos kw in title]-6,6),#N/A)</f>
        <v>#N/A</v>
      </c>
      <c r="K933" s="1" t="e">
        <f>IFERROR(MID(SUBSTITUTE([kw rough in title],",","."),FIND("(",[kw rough in title])+1,20),SUBSTITUTE(IFERROR(MID([kw rough in title],FIND(" ",[kw rough in title])+1,20),[kw rough in title]),",","."))</f>
        <v>#N/A</v>
      </c>
      <c r="L933" s="1">
        <f>IFERROR(FIND("kW",[desc]),0)</f>
        <v>0</v>
      </c>
      <c r="M933">
        <f t="array" ref="M933">MIN(IFERROR(FIND(IstNumbers,E933),""))</f>
        <v>21</v>
      </c>
      <c r="N933" s="1" t="b">
        <f>IF([first '# in desc]&lt;[pos kw in desc],MID([desc],[pos kw in desc]-7,7))</f>
        <v>0</v>
      </c>
      <c r="O9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33" s="1" t="str">
        <f>TRIM(IF([first '# in desc]&lt;[pos kw in desc],MID([desc],[pos kw in desc]-6,6),FALSE))</f>
        <v>FALSCH</v>
      </c>
      <c r="Q933" s="1" t="b">
        <f>IF(LEN([manuell])=0,IFERROR([kw fine in title]*1,IFERROR(SUMPRODUCT(COUNTIF(IsDigits,MID([kw in desc],ROW($A$1:$A$150),1)))=LEN([kw in desc]),#N/A)),[manuell])</f>
        <v>0</v>
      </c>
      <c r="R933" s="1" t="str">
        <f>IF([pos kw in title]&gt;0,MID(J933,#REF!,4),IF([first '# in title]&gt;0,MID([title],[first '# in title],3),IF([first '# in title]&gt;0,MID([desc],#REF!,3),VLOOKUP([productid],$G$2:$R$1386,8))))</f>
        <v>-35</v>
      </c>
      <c r="S933" s="1" t="e">
        <f>IF([kw in desc]=[kw rough in title],[kw in desc]*1,IFERROR(LEFT([kw_dirty],3)*1,IFERROR(LEFT([kw_dirty],2)*1,"n.a.")))</f>
        <v>#N/A</v>
      </c>
      <c r="T933" s="1"/>
      <c r="U933" s="1" t="e">
        <f>VLOOKUP(Tabelle1[[#This Row],[productid]],Tabelle2[#All],2,FALSE)</f>
        <v>#N/A</v>
      </c>
    </row>
    <row r="934" spans="1:21" hidden="1">
      <c r="A934" t="s">
        <v>1674</v>
      </c>
      <c r="B934">
        <v>1990</v>
      </c>
      <c r="C934">
        <v>289859</v>
      </c>
      <c r="D934" t="s">
        <v>1675</v>
      </c>
      <c r="E934" t="s">
        <v>1676</v>
      </c>
      <c r="F934">
        <v>18406</v>
      </c>
      <c r="G934">
        <v>3712957</v>
      </c>
      <c r="H934">
        <f t="shared" si="14"/>
        <v>54</v>
      </c>
      <c r="I934">
        <f t="array" ref="I934">MIN(IFERROR(FIND(IstNumbers,A934),""))</f>
        <v>29</v>
      </c>
      <c r="J934" s="1" t="str">
        <f>IF([first '# in title]&lt;[pos kw in title],MID([title],[pos kw in title]-6,6),#N/A)</f>
        <v xml:space="preserve">H (28 </v>
      </c>
      <c r="K93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934" s="1">
        <f>IFERROR(FIND("kW",[desc]),0)</f>
        <v>70</v>
      </c>
      <c r="M934">
        <f t="array" ref="M934">MIN(IFERROR(FIND(IstNumbers,E934),""))</f>
        <v>34</v>
      </c>
      <c r="N934" s="1" t="str">
        <f>IF([first '# in desc]&lt;[pos kw in desc],MID([desc],[pos kw in desc]-7,7))</f>
        <v xml:space="preserve">­me 28 </v>
      </c>
      <c r="O93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934" s="1" t="str">
        <f>TRIM(IF([first '# in desc]&lt;[pos kw in desc],MID([desc],[pos kw in desc]-6,6),FALSE))</f>
        <v>me 28</v>
      </c>
      <c r="Q934" s="1">
        <f>IF(LEN([manuell])=0,IFERROR([kw fine in title]*1,IFERROR(SUMPRODUCT(COUNTIF(IsDigits,MID([kw in desc],ROW($A$1:$A$150),1)))=LEN([kw in desc]),#N/A)),[manuell])</f>
        <v>28</v>
      </c>
      <c r="R934" s="1" t="e">
        <f>IF([pos kw in title]&gt;0,MID(J934,#REF!,4),IF([first '# in title]&gt;0,MID([title],[first '# in title],3),IF([first '# in title]&gt;0,MID([desc],#REF!,3),VLOOKUP([productid],$G$2:$R$1386,8))))</f>
        <v>#REF!</v>
      </c>
      <c r="S934" s="1" t="str">
        <f>IF([kw in desc]=[kw rough in title],[kw in desc]*1,IFERROR(LEFT([kw_dirty],3)*1,IFERROR(LEFT([kw_dirty],2)*1,"n.a.")))</f>
        <v>n.a.</v>
      </c>
      <c r="T934" s="1"/>
      <c r="U934" s="1">
        <f>VLOOKUP(Tabelle1[[#This Row],[productid]],Tabelle2[#All],2,FALSE)</f>
        <v>28</v>
      </c>
    </row>
    <row r="935" spans="1:21" hidden="1">
      <c r="A935" t="s">
        <v>1647</v>
      </c>
      <c r="B935">
        <v>3345</v>
      </c>
      <c r="C935">
        <v>289859</v>
      </c>
      <c r="D935" t="s">
        <v>1677</v>
      </c>
      <c r="E935" t="s">
        <v>1678</v>
      </c>
      <c r="F935">
        <v>18406</v>
      </c>
      <c r="G935">
        <v>1223701</v>
      </c>
      <c r="H935">
        <f t="shared" si="14"/>
        <v>0</v>
      </c>
      <c r="I935">
        <f t="array" ref="I935">MIN(IFERROR(FIND(IstNumbers,A935),""))</f>
        <v>20</v>
      </c>
      <c r="J935" s="1" t="e">
        <f>IF([first '# in title]&lt;[pos kw in title],MID([title],[pos kw in title]-6,6),#N/A)</f>
        <v>#N/A</v>
      </c>
      <c r="K935" s="1" t="e">
        <f>IFERROR(MID(SUBSTITUTE([kw rough in title],",","."),FIND("(",[kw rough in title])+1,20),SUBSTITUTE(IFERROR(MID([kw rough in title],FIND(" ",[kw rough in title])+1,20),[kw rough in title]),",","."))</f>
        <v>#N/A</v>
      </c>
      <c r="L935" s="1">
        <f>IFERROR(FIND("kW",[desc]),0)</f>
        <v>45</v>
      </c>
      <c r="M935">
        <f t="array" ref="M935">MIN(IFERROR(FIND(IstNumbers,E935),""))</f>
        <v>24</v>
      </c>
      <c r="N935" s="1" t="str">
        <f>IF([first '# in desc]&lt;[pos kw in desc],MID([desc],[pos kw in desc]-7,7))</f>
        <v xml:space="preserve">me, 19 </v>
      </c>
      <c r="O93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35" s="1" t="str">
        <f>TRIM(IF([first '# in desc]&lt;[pos kw in desc],MID([desc],[pos kw in desc]-6,6),FALSE))</f>
        <v>e, 19</v>
      </c>
      <c r="Q935" s="1" t="b">
        <f>IF(LEN([manuell])=0,IFERROR([kw fine in title]*1,IFERROR(SUMPRODUCT(COUNTIF(IsDigits,MID([kw in desc],ROW($A$1:$A$150),1)))=LEN([kw in desc]),#N/A)),[manuell])</f>
        <v>0</v>
      </c>
      <c r="R935" s="1" t="str">
        <f>IF([pos kw in title]&gt;0,MID(J935,#REF!,4),IF([first '# in title]&gt;0,MID([title],[first '# in title],3),IF([first '# in title]&gt;0,MID([desc],#REF!,3),VLOOKUP([productid],$G$2:$R$1386,8))))</f>
        <v>300</v>
      </c>
      <c r="S935" s="1" t="e">
        <f>IF([kw in desc]=[kw rough in title],[kw in desc]*1,IFERROR(LEFT([kw_dirty],3)*1,IFERROR(LEFT([kw_dirty],2)*1,"n.a.")))</f>
        <v>#N/A</v>
      </c>
      <c r="T935" s="1"/>
      <c r="U935" s="1">
        <f>VLOOKUP(Tabelle1[[#This Row],[productid]],Tabelle2[#All],2,FALSE)</f>
        <v>19</v>
      </c>
    </row>
    <row r="936" spans="1:21">
      <c r="A936" t="s">
        <v>1664</v>
      </c>
      <c r="B936">
        <v>2393.1</v>
      </c>
      <c r="C936">
        <v>299105</v>
      </c>
      <c r="D936" t="s">
        <v>1679</v>
      </c>
      <c r="E936" t="s">
        <v>629</v>
      </c>
      <c r="F936">
        <v>18406</v>
      </c>
      <c r="G936">
        <v>3093312</v>
      </c>
      <c r="H936">
        <f t="shared" si="14"/>
        <v>0</v>
      </c>
      <c r="I936">
        <f t="array" ref="I936">MIN(IFERROR(FIND(IstNumbers,A936),""))</f>
        <v>10</v>
      </c>
      <c r="J936" s="1" t="e">
        <f>IF([first '# in title]&lt;[pos kw in title],MID([title],[pos kw in title]-6,6),#N/A)</f>
        <v>#N/A</v>
      </c>
      <c r="K936" s="1" t="e">
        <f>IFERROR(MID(SUBSTITUTE([kw rough in title],",","."),FIND("(",[kw rough in title])+1,20),SUBSTITUTE(IFERROR(MID([kw rough in title],FIND(" ",[kw rough in title])+1,20),[kw rough in title]),",","."))</f>
        <v>#N/A</v>
      </c>
      <c r="L936" s="1">
        <f>IFERROR(FIND("kW",[desc]),0)</f>
        <v>0</v>
      </c>
      <c r="M936">
        <f t="array" ref="M936">MIN(IFERROR(FIND(IstNumbers,E936),""))</f>
        <v>21</v>
      </c>
      <c r="N936" s="1" t="b">
        <f>IF([first '# in desc]&lt;[pos kw in desc],MID([desc],[pos kw in desc]-7,7))</f>
        <v>0</v>
      </c>
      <c r="O9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36" s="1" t="str">
        <f>TRIM(IF([first '# in desc]&lt;[pos kw in desc],MID([desc],[pos kw in desc]-6,6),FALSE))</f>
        <v>FALSCH</v>
      </c>
      <c r="Q936" s="1" t="b">
        <f>IF(LEN([manuell])=0,IFERROR([kw fine in title]*1,IFERROR(SUMPRODUCT(COUNTIF(IsDigits,MID([kw in desc],ROW($A$1:$A$150),1)))=LEN([kw in desc]),#N/A)),[manuell])</f>
        <v>0</v>
      </c>
      <c r="R936" s="1" t="str">
        <f>IF([pos kw in title]&gt;0,MID(J936,#REF!,4),IF([first '# in title]&gt;0,MID([title],[first '# in title],3),IF([first '# in title]&gt;0,MID([desc],#REF!,3),VLOOKUP([productid],$G$2:$R$1386,8))))</f>
        <v>24/</v>
      </c>
      <c r="S936" s="1" t="e">
        <f>IF([kw in desc]=[kw rough in title],[kw in desc]*1,IFERROR(LEFT([kw_dirty],3)*1,IFERROR(LEFT([kw_dirty],2)*1,"n.a.")))</f>
        <v>#N/A</v>
      </c>
      <c r="T936" s="1"/>
      <c r="U936" s="1" t="e">
        <f>VLOOKUP(Tabelle1[[#This Row],[productid]],Tabelle2[#All],2,FALSE)</f>
        <v>#N/A</v>
      </c>
    </row>
    <row r="937" spans="1:21" hidden="1">
      <c r="A937" t="s">
        <v>1579</v>
      </c>
      <c r="B937">
        <v>2715.23</v>
      </c>
      <c r="C937">
        <v>276812</v>
      </c>
      <c r="D937" t="s">
        <v>1680</v>
      </c>
      <c r="E937" t="s">
        <v>1681</v>
      </c>
      <c r="F937">
        <v>18406</v>
      </c>
      <c r="G937">
        <v>3664000</v>
      </c>
      <c r="H937">
        <f t="shared" si="14"/>
        <v>26</v>
      </c>
      <c r="I937">
        <f t="array" ref="I937">MIN(IFERROR(FIND(IstNumbers,A937),""))</f>
        <v>20</v>
      </c>
      <c r="J937" s="1" t="str">
        <f>IF([first '# in title]&lt;[pos kw in title],MID([title],[pos kw in title]-6,6),#N/A)</f>
        <v>200 13</v>
      </c>
      <c r="K937" s="1" t="str">
        <f>IFERROR(MID(SUBSTITUTE([kw rough in title],",","."),FIND("(",[kw rough in title])+1,20),SUBSTITUTE(IFERROR(MID([kw rough in title],FIND(" ",[kw rough in title])+1,20),[kw rough in title]),",","."))</f>
        <v>13</v>
      </c>
      <c r="L937" s="1">
        <f>IFERROR(FIND("kW",[desc]),0)</f>
        <v>70</v>
      </c>
      <c r="M937">
        <f t="array" ref="M937">MIN(IFERROR(FIND(IstNumbers,E937),""))</f>
        <v>30</v>
      </c>
      <c r="N937" s="1" t="str">
        <f>IF([first '# in desc]&lt;[pos kw in desc],MID([desc],[pos kw in desc]-7,7))</f>
        <v xml:space="preserve">- 13,0 </v>
      </c>
      <c r="O937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937" s="1" t="str">
        <f>TRIM(IF([first '# in desc]&lt;[pos kw in desc],MID([desc],[pos kw in desc]-6,6),FALSE))</f>
        <v>13,0</v>
      </c>
      <c r="Q937" s="1">
        <f>IF(LEN([manuell])=0,IFERROR([kw fine in title]*1,IFERROR(SUMPRODUCT(COUNTIF(IsDigits,MID([kw in desc],ROW($A$1:$A$150),1)))=LEN([kw in desc]),#N/A)),[manuell])</f>
        <v>13</v>
      </c>
      <c r="R937" s="1" t="e">
        <f>IF([pos kw in title]&gt;0,MID(J937,#REF!,4),IF([first '# in title]&gt;0,MID([title],[first '# in title],3),IF([first '# in title]&gt;0,MID([desc],#REF!,3),VLOOKUP([productid],$G$2:$R$1386,8))))</f>
        <v>#REF!</v>
      </c>
      <c r="S937" s="1" t="str">
        <f>IF([kw in desc]=[kw rough in title],[kw in desc]*1,IFERROR(LEFT([kw_dirty],3)*1,IFERROR(LEFT([kw_dirty],2)*1,"n.a.")))</f>
        <v>n.a.</v>
      </c>
      <c r="T937" s="1"/>
      <c r="U937" s="1">
        <f>VLOOKUP(Tabelle1[[#This Row],[productid]],Tabelle2[#All],2,FALSE)</f>
        <v>13</v>
      </c>
    </row>
    <row r="938" spans="1:21" hidden="1">
      <c r="A938" t="s">
        <v>1584</v>
      </c>
      <c r="B938">
        <v>2360</v>
      </c>
      <c r="C938">
        <v>289859</v>
      </c>
      <c r="D938" t="s">
        <v>1682</v>
      </c>
      <c r="E938" t="s">
        <v>1683</v>
      </c>
      <c r="F938">
        <v>18406</v>
      </c>
      <c r="G938">
        <v>1064527</v>
      </c>
      <c r="H938">
        <f t="shared" si="14"/>
        <v>0</v>
      </c>
      <c r="I938">
        <f t="array" ref="I938">MIN(IFERROR(FIND(IstNumbers,A938),""))</f>
        <v>20</v>
      </c>
      <c r="J938" s="1" t="e">
        <f>IF([first '# in title]&lt;[pos kw in title],MID([title],[pos kw in title]-6,6),#N/A)</f>
        <v>#N/A</v>
      </c>
      <c r="K938" s="1" t="e">
        <f>IFERROR(MID(SUBSTITUTE([kw rough in title],",","."),FIND("(",[kw rough in title])+1,20),SUBSTITUTE(IFERROR(MID([kw rough in title],FIND(" ",[kw rough in title])+1,20),[kw rough in title]),",","."))</f>
        <v>#N/A</v>
      </c>
      <c r="L938" s="1">
        <f>IFERROR(FIND("kW",[desc]),0)</f>
        <v>57</v>
      </c>
      <c r="M938">
        <f t="array" ref="M938">MIN(IFERROR(FIND(IstNumbers,E938),""))</f>
        <v>24</v>
      </c>
      <c r="N938" s="1" t="str">
        <f>IF([first '# in desc]&lt;[pos kw in desc],MID([desc],[pos kw in desc]-7,7))</f>
        <v xml:space="preserve">me, 19 </v>
      </c>
      <c r="O93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38" s="1" t="str">
        <f>TRIM(IF([first '# in desc]&lt;[pos kw in desc],MID([desc],[pos kw in desc]-6,6),FALSE))</f>
        <v>e, 19</v>
      </c>
      <c r="Q938" s="1" t="b">
        <f>IF(LEN([manuell])=0,IFERROR([kw fine in title]*1,IFERROR(SUMPRODUCT(COUNTIF(IsDigits,MID([kw in desc],ROW($A$1:$A$150),1)))=LEN([kw in desc]),#N/A)),[manuell])</f>
        <v>0</v>
      </c>
      <c r="R938" s="1" t="str">
        <f>IF([pos kw in title]&gt;0,MID(J938,#REF!,4),IF([first '# in title]&gt;0,MID([title],[first '# in title],3),IF([first '# in title]&gt;0,MID([desc],#REF!,3),VLOOKUP([productid],$G$2:$R$1386,8))))</f>
        <v>200</v>
      </c>
      <c r="S938" s="1" t="e">
        <f>IF([kw in desc]=[kw rough in title],[kw in desc]*1,IFERROR(LEFT([kw_dirty],3)*1,IFERROR(LEFT([kw_dirty],2)*1,"n.a.")))</f>
        <v>#N/A</v>
      </c>
      <c r="T938" s="1"/>
      <c r="U938" s="1">
        <f>VLOOKUP(Tabelle1[[#This Row],[productid]],Tabelle2[#All],2,FALSE)</f>
        <v>19</v>
      </c>
    </row>
    <row r="939" spans="1:21" hidden="1">
      <c r="A939" t="s">
        <v>10373</v>
      </c>
      <c r="B939">
        <v>2510</v>
      </c>
      <c r="C939">
        <v>289859</v>
      </c>
      <c r="D939" t="s">
        <v>1684</v>
      </c>
      <c r="E939" t="s">
        <v>1685</v>
      </c>
      <c r="F939">
        <v>18406</v>
      </c>
      <c r="G939">
        <v>3128334</v>
      </c>
      <c r="H939">
        <f t="shared" si="14"/>
        <v>66</v>
      </c>
      <c r="I939">
        <f t="array" ref="I939">MIN(IFERROR(FIND(IstNumbers,A939),""))</f>
        <v>21</v>
      </c>
      <c r="J939" s="1" t="str">
        <f>IF([first '# in title]&lt;[pos kw in title],MID([title],[pos kw in title]-6,6),#N/A)</f>
        <v xml:space="preserve">(21,8 </v>
      </c>
      <c r="K939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39" s="1">
        <f>IFERROR(FIND("kW",[desc]),0)</f>
        <v>0</v>
      </c>
      <c r="M939">
        <f t="array" ref="M939">MIN(IFERROR(FIND(IstNumbers,E939),""))</f>
        <v>38</v>
      </c>
      <c r="N939" s="1" t="b">
        <f>IF([first '# in desc]&lt;[pos kw in desc],MID([desc],[pos kw in desc]-7,7))</f>
        <v>0</v>
      </c>
      <c r="O9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39" s="1" t="str">
        <f>TRIM(IF([first '# in desc]&lt;[pos kw in desc],MID([desc],[pos kw in desc]-6,6),FALSE))</f>
        <v>FALSCH</v>
      </c>
      <c r="Q939" s="1">
        <f>IF(LEN([manuell])=0,IFERROR([kw fine in title]*1,IFERROR(SUMPRODUCT(COUNTIF(IsDigits,MID([kw in desc],ROW($A$1:$A$150),1)))=LEN([kw in desc]),#N/A)),[manuell])</f>
        <v>21.8</v>
      </c>
      <c r="R939" s="1" t="e">
        <f>IF([pos kw in title]&gt;0,MID(J939,#REF!,4),IF([first '# in title]&gt;0,MID([title],[first '# in title],3),IF([first '# in title]&gt;0,MID([desc],#REF!,3),VLOOKUP([productid],$G$2:$R$1386,8))))</f>
        <v>#REF!</v>
      </c>
      <c r="S939" s="1" t="str">
        <f>IF([kw in desc]=[kw rough in title],[kw in desc]*1,IFERROR(LEFT([kw_dirty],3)*1,IFERROR(LEFT([kw_dirty],2)*1,"n.a.")))</f>
        <v>n.a.</v>
      </c>
      <c r="T939" s="1"/>
      <c r="U939" s="1">
        <f>VLOOKUP(Tabelle1[[#This Row],[productid]],Tabelle2[#All],2,FALSE)</f>
        <v>21.8</v>
      </c>
    </row>
    <row r="940" spans="1:21">
      <c r="A940" t="s">
        <v>1672</v>
      </c>
      <c r="B940">
        <v>1950.81</v>
      </c>
      <c r="C940">
        <v>276812</v>
      </c>
      <c r="D940" t="s">
        <v>1686</v>
      </c>
      <c r="E940" t="s">
        <v>597</v>
      </c>
      <c r="F940">
        <v>18406</v>
      </c>
      <c r="G940">
        <v>3863927</v>
      </c>
      <c r="H940">
        <f t="shared" si="14"/>
        <v>0</v>
      </c>
      <c r="I940">
        <f t="array" ref="I940">MIN(IFERROR(FIND(IstNumbers,A940),""))</f>
        <v>21</v>
      </c>
      <c r="J940" s="1" t="e">
        <f>IF([first '# in title]&lt;[pos kw in title],MID([title],[pos kw in title]-6,6),#N/A)</f>
        <v>#N/A</v>
      </c>
      <c r="K940" s="1" t="e">
        <f>IFERROR(MID(SUBSTITUTE([kw rough in title],",","."),FIND("(",[kw rough in title])+1,20),SUBSTITUTE(IFERROR(MID([kw rough in title],FIND(" ",[kw rough in title])+1,20),[kw rough in title]),",","."))</f>
        <v>#N/A</v>
      </c>
      <c r="L940" s="1">
        <f>IFERROR(FIND("kW",[desc]),0)</f>
        <v>0</v>
      </c>
      <c r="M940">
        <f t="array" ref="M940">MIN(IFERROR(FIND(IstNumbers,E940),""))</f>
        <v>21</v>
      </c>
      <c r="N940" s="1" t="b">
        <f>IF([first '# in desc]&lt;[pos kw in desc],MID([desc],[pos kw in desc]-7,7))</f>
        <v>0</v>
      </c>
      <c r="O9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40" s="1" t="str">
        <f>TRIM(IF([first '# in desc]&lt;[pos kw in desc],MID([desc],[pos kw in desc]-6,6),FALSE))</f>
        <v>FALSCH</v>
      </c>
      <c r="Q940" s="1" t="b">
        <f>IF(LEN([manuell])=0,IFERROR([kw fine in title]*1,IFERROR(SUMPRODUCT(COUNTIF(IsDigits,MID([kw in desc],ROW($A$1:$A$150),1)))=LEN([kw in desc]),#N/A)),[manuell])</f>
        <v>0</v>
      </c>
      <c r="R940" s="1" t="str">
        <f>IF([pos kw in title]&gt;0,MID(J940,#REF!,4),IF([first '# in title]&gt;0,MID([title],[first '# in title],3),IF([first '# in title]&gt;0,MID([desc],#REF!,3),VLOOKUP([productid],$G$2:$R$1386,8))))</f>
        <v>-35</v>
      </c>
      <c r="S940" s="1" t="e">
        <f>IF([kw in desc]=[kw rough in title],[kw in desc]*1,IFERROR(LEFT([kw_dirty],3)*1,IFERROR(LEFT([kw_dirty],2)*1,"n.a.")))</f>
        <v>#N/A</v>
      </c>
      <c r="T940" s="1"/>
      <c r="U940" s="1" t="e">
        <f>VLOOKUP(Tabelle1[[#This Row],[productid]],Tabelle2[#All],2,FALSE)</f>
        <v>#N/A</v>
      </c>
    </row>
    <row r="941" spans="1:21" hidden="1">
      <c r="A941" t="s">
        <v>1674</v>
      </c>
      <c r="B941">
        <v>2035</v>
      </c>
      <c r="C941">
        <v>289859</v>
      </c>
      <c r="D941" t="s">
        <v>1687</v>
      </c>
      <c r="E941" t="s">
        <v>1688</v>
      </c>
      <c r="F941">
        <v>18406</v>
      </c>
      <c r="G941">
        <v>3712957</v>
      </c>
      <c r="H941">
        <f t="shared" si="14"/>
        <v>54</v>
      </c>
      <c r="I941">
        <f t="array" ref="I941">MIN(IFERROR(FIND(IstNumbers,A941),""))</f>
        <v>29</v>
      </c>
      <c r="J941" s="1" t="str">
        <f>IF([first '# in title]&lt;[pos kw in title],MID([title],[pos kw in title]-6,6),#N/A)</f>
        <v xml:space="preserve">H (28 </v>
      </c>
      <c r="K941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941" s="1">
        <f>IFERROR(FIND("kW",[desc]),0)</f>
        <v>70</v>
      </c>
      <c r="M941">
        <f t="array" ref="M941">MIN(IFERROR(FIND(IstNumbers,E941),""))</f>
        <v>34</v>
      </c>
      <c r="N941" s="1" t="str">
        <f>IF([first '# in desc]&lt;[pos kw in desc],MID([desc],[pos kw in desc]-7,7))</f>
        <v xml:space="preserve">­me 28 </v>
      </c>
      <c r="O94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941" s="1" t="str">
        <f>TRIM(IF([first '# in desc]&lt;[pos kw in desc],MID([desc],[pos kw in desc]-6,6),FALSE))</f>
        <v>me 28</v>
      </c>
      <c r="Q941" s="1">
        <f>IF(LEN([manuell])=0,IFERROR([kw fine in title]*1,IFERROR(SUMPRODUCT(COUNTIF(IsDigits,MID([kw in desc],ROW($A$1:$A$150),1)))=LEN([kw in desc]),#N/A)),[manuell])</f>
        <v>28</v>
      </c>
      <c r="R941" s="1" t="e">
        <f>IF([pos kw in title]&gt;0,MID(J941,#REF!,4),IF([first '# in title]&gt;0,MID([title],[first '# in title],3),IF([first '# in title]&gt;0,MID([desc],#REF!,3),VLOOKUP([productid],$G$2:$R$1386,8))))</f>
        <v>#REF!</v>
      </c>
      <c r="S941" s="1" t="str">
        <f>IF([kw in desc]=[kw rough in title],[kw in desc]*1,IFERROR(LEFT([kw_dirty],3)*1,IFERROR(LEFT([kw_dirty],2)*1,"n.a.")))</f>
        <v>n.a.</v>
      </c>
      <c r="T941" s="1"/>
      <c r="U941" s="1">
        <f>VLOOKUP(Tabelle1[[#This Row],[productid]],Tabelle2[#All],2,FALSE)</f>
        <v>28</v>
      </c>
    </row>
    <row r="942" spans="1:21" hidden="1">
      <c r="A942" t="s">
        <v>1647</v>
      </c>
      <c r="B942">
        <v>3375</v>
      </c>
      <c r="C942">
        <v>289859</v>
      </c>
      <c r="D942" t="s">
        <v>1689</v>
      </c>
      <c r="E942" t="s">
        <v>1690</v>
      </c>
      <c r="F942">
        <v>18406</v>
      </c>
      <c r="G942">
        <v>1223701</v>
      </c>
      <c r="H942">
        <f t="shared" si="14"/>
        <v>0</v>
      </c>
      <c r="I942">
        <f t="array" ref="I942">MIN(IFERROR(FIND(IstNumbers,A942),""))</f>
        <v>20</v>
      </c>
      <c r="J942" s="1" t="e">
        <f>IF([first '# in title]&lt;[pos kw in title],MID([title],[pos kw in title]-6,6),#N/A)</f>
        <v>#N/A</v>
      </c>
      <c r="K942" s="1" t="e">
        <f>IFERROR(MID(SUBSTITUTE([kw rough in title],",","."),FIND("(",[kw rough in title])+1,20),SUBSTITUTE(IFERROR(MID([kw rough in title],FIND(" ",[kw rough in title])+1,20),[kw rough in title]),",","."))</f>
        <v>#N/A</v>
      </c>
      <c r="L942" s="1">
        <f>IFERROR(FIND("kW",[desc]),0)</f>
        <v>45</v>
      </c>
      <c r="M942">
        <f t="array" ref="M942">MIN(IFERROR(FIND(IstNumbers,E942),""))</f>
        <v>24</v>
      </c>
      <c r="N942" s="1" t="str">
        <f>IF([first '# in desc]&lt;[pos kw in desc],MID([desc],[pos kw in desc]-7,7))</f>
        <v xml:space="preserve">me, 19 </v>
      </c>
      <c r="O94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42" s="1" t="str">
        <f>TRIM(IF([first '# in desc]&lt;[pos kw in desc],MID([desc],[pos kw in desc]-6,6),FALSE))</f>
        <v>e, 19</v>
      </c>
      <c r="Q942" s="1" t="b">
        <f>IF(LEN([manuell])=0,IFERROR([kw fine in title]*1,IFERROR(SUMPRODUCT(COUNTIF(IsDigits,MID([kw in desc],ROW($A$1:$A$150),1)))=LEN([kw in desc]),#N/A)),[manuell])</f>
        <v>0</v>
      </c>
      <c r="R942" s="1" t="str">
        <f>IF([pos kw in title]&gt;0,MID(J942,#REF!,4),IF([first '# in title]&gt;0,MID([title],[first '# in title],3),IF([first '# in title]&gt;0,MID([desc],#REF!,3),VLOOKUP([productid],$G$2:$R$1386,8))))</f>
        <v>300</v>
      </c>
      <c r="S942" s="1" t="e">
        <f>IF([kw in desc]=[kw rough in title],[kw in desc]*1,IFERROR(LEFT([kw_dirty],3)*1,IFERROR(LEFT([kw_dirty],2)*1,"n.a.")))</f>
        <v>#N/A</v>
      </c>
      <c r="T942" s="1"/>
      <c r="U942" s="1">
        <f>VLOOKUP(Tabelle1[[#This Row],[productid]],Tabelle2[#All],2,FALSE)</f>
        <v>19</v>
      </c>
    </row>
    <row r="943" spans="1:21">
      <c r="A943" t="s">
        <v>1664</v>
      </c>
      <c r="B943">
        <v>2397.65</v>
      </c>
      <c r="C943">
        <v>276812</v>
      </c>
      <c r="D943" t="s">
        <v>1691</v>
      </c>
      <c r="E943" t="s">
        <v>1086</v>
      </c>
      <c r="F943">
        <v>18406</v>
      </c>
      <c r="G943">
        <v>3093312</v>
      </c>
      <c r="H943">
        <f t="shared" si="14"/>
        <v>0</v>
      </c>
      <c r="I943">
        <f t="array" ref="I943">MIN(IFERROR(FIND(IstNumbers,A943),""))</f>
        <v>10</v>
      </c>
      <c r="J943" s="1" t="e">
        <f>IF([first '# in title]&lt;[pos kw in title],MID([title],[pos kw in title]-6,6),#N/A)</f>
        <v>#N/A</v>
      </c>
      <c r="K943" s="1" t="e">
        <f>IFERROR(MID(SUBSTITUTE([kw rough in title],",","."),FIND("(",[kw rough in title])+1,20),SUBSTITUTE(IFERROR(MID([kw rough in title],FIND(" ",[kw rough in title])+1,20),[kw rough in title]),",","."))</f>
        <v>#N/A</v>
      </c>
      <c r="L943" s="1">
        <f>IFERROR(FIND("kW",[desc]),0)</f>
        <v>0</v>
      </c>
      <c r="M943">
        <f t="array" ref="M943">MIN(IFERROR(FIND(IstNumbers,E943),""))</f>
        <v>36</v>
      </c>
      <c r="N943" s="1" t="b">
        <f>IF([first '# in desc]&lt;[pos kw in desc],MID([desc],[pos kw in desc]-7,7))</f>
        <v>0</v>
      </c>
      <c r="O9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43" s="1" t="str">
        <f>TRIM(IF([first '# in desc]&lt;[pos kw in desc],MID([desc],[pos kw in desc]-6,6),FALSE))</f>
        <v>FALSCH</v>
      </c>
      <c r="Q943" s="1" t="b">
        <f>IF(LEN([manuell])=0,IFERROR([kw fine in title]*1,IFERROR(SUMPRODUCT(COUNTIF(IsDigits,MID([kw in desc],ROW($A$1:$A$150),1)))=LEN([kw in desc]),#N/A)),[manuell])</f>
        <v>0</v>
      </c>
      <c r="R943" s="1" t="str">
        <f>IF([pos kw in title]&gt;0,MID(J943,#REF!,4),IF([first '# in title]&gt;0,MID([title],[first '# in title],3),IF([first '# in title]&gt;0,MID([desc],#REF!,3),VLOOKUP([productid],$G$2:$R$1386,8))))</f>
        <v>24/</v>
      </c>
      <c r="S943" s="1" t="e">
        <f>IF([kw in desc]=[kw rough in title],[kw in desc]*1,IFERROR(LEFT([kw_dirty],3)*1,IFERROR(LEFT([kw_dirty],2)*1,"n.a.")))</f>
        <v>#N/A</v>
      </c>
      <c r="T943" s="1"/>
      <c r="U943" s="1" t="e">
        <f>VLOOKUP(Tabelle1[[#This Row],[productid]],Tabelle2[#All],2,FALSE)</f>
        <v>#N/A</v>
      </c>
    </row>
    <row r="944" spans="1:21" hidden="1">
      <c r="A944" t="s">
        <v>1579</v>
      </c>
      <c r="B944">
        <v>2724.9</v>
      </c>
      <c r="C944">
        <v>288366</v>
      </c>
      <c r="D944" t="s">
        <v>1692</v>
      </c>
      <c r="E944" t="s">
        <v>1693</v>
      </c>
      <c r="F944">
        <v>18406</v>
      </c>
      <c r="G944">
        <v>3664000</v>
      </c>
      <c r="H944">
        <f t="shared" si="14"/>
        <v>26</v>
      </c>
      <c r="I944">
        <f t="array" ref="I944">MIN(IFERROR(FIND(IstNumbers,A944),""))</f>
        <v>20</v>
      </c>
      <c r="J944" s="1" t="str">
        <f>IF([first '# in title]&lt;[pos kw in title],MID([title],[pos kw in title]-6,6),#N/A)</f>
        <v>200 13</v>
      </c>
      <c r="K944" s="1" t="str">
        <f>IFERROR(MID(SUBSTITUTE([kw rough in title],",","."),FIND("(",[kw rough in title])+1,20),SUBSTITUTE(IFERROR(MID([kw rough in title],FIND(" ",[kw rough in title])+1,20),[kw rough in title]),",","."))</f>
        <v>13</v>
      </c>
      <c r="L944" s="1">
        <f>IFERROR(FIND("kW",[desc]),0)</f>
        <v>75</v>
      </c>
      <c r="M944">
        <f t="array" ref="M944">MIN(IFERROR(FIND(IstNumbers,E944),""))</f>
        <v>24</v>
      </c>
      <c r="N944" s="1" t="str">
        <f>IF([first '# in desc]&lt;[pos kw in desc],MID([desc],[pos kw in desc]-7,7))</f>
        <v xml:space="preserve">2 - 13 </v>
      </c>
      <c r="O944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944" s="1" t="str">
        <f>TRIM(IF([first '# in desc]&lt;[pos kw in desc],MID([desc],[pos kw in desc]-6,6),FALSE))</f>
        <v>- 13</v>
      </c>
      <c r="Q944" s="1">
        <f>IF(LEN([manuell])=0,IFERROR([kw fine in title]*1,IFERROR(SUMPRODUCT(COUNTIF(IsDigits,MID([kw in desc],ROW($A$1:$A$150),1)))=LEN([kw in desc]),#N/A)),[manuell])</f>
        <v>13</v>
      </c>
      <c r="R944" s="1" t="e">
        <f>IF([pos kw in title]&gt;0,MID(J944,#REF!,4),IF([first '# in title]&gt;0,MID([title],[first '# in title],3),IF([first '# in title]&gt;0,MID([desc],#REF!,3),VLOOKUP([productid],$G$2:$R$1386,8))))</f>
        <v>#REF!</v>
      </c>
      <c r="S944" s="1" t="str">
        <f>IF([kw in desc]=[kw rough in title],[kw in desc]*1,IFERROR(LEFT([kw_dirty],3)*1,IFERROR(LEFT([kw_dirty],2)*1,"n.a.")))</f>
        <v>n.a.</v>
      </c>
      <c r="T944" s="1"/>
      <c r="U944" s="1">
        <f>VLOOKUP(Tabelle1[[#This Row],[productid]],Tabelle2[#All],2,FALSE)</f>
        <v>13</v>
      </c>
    </row>
    <row r="945" spans="1:21" hidden="1">
      <c r="A945" t="s">
        <v>1584</v>
      </c>
      <c r="B945">
        <v>2375</v>
      </c>
      <c r="C945">
        <v>289859</v>
      </c>
      <c r="D945" t="s">
        <v>1694</v>
      </c>
      <c r="E945" t="s">
        <v>1695</v>
      </c>
      <c r="F945">
        <v>18406</v>
      </c>
      <c r="G945">
        <v>1064527</v>
      </c>
      <c r="H945">
        <f t="shared" si="14"/>
        <v>0</v>
      </c>
      <c r="I945">
        <f t="array" ref="I945">MIN(IFERROR(FIND(IstNumbers,A945),""))</f>
        <v>20</v>
      </c>
      <c r="J945" s="1" t="e">
        <f>IF([first '# in title]&lt;[pos kw in title],MID([title],[pos kw in title]-6,6),#N/A)</f>
        <v>#N/A</v>
      </c>
      <c r="K945" s="1" t="e">
        <f>IFERROR(MID(SUBSTITUTE([kw rough in title],",","."),FIND("(",[kw rough in title])+1,20),SUBSTITUTE(IFERROR(MID([kw rough in title],FIND(" ",[kw rough in title])+1,20),[kw rough in title]),",","."))</f>
        <v>#N/A</v>
      </c>
      <c r="L945" s="1">
        <f>IFERROR(FIND("kW",[desc]),0)</f>
        <v>57</v>
      </c>
      <c r="M945">
        <f t="array" ref="M945">MIN(IFERROR(FIND(IstNumbers,E945),""))</f>
        <v>24</v>
      </c>
      <c r="N945" s="1" t="str">
        <f>IF([first '# in desc]&lt;[pos kw in desc],MID([desc],[pos kw in desc]-7,7))</f>
        <v xml:space="preserve">me, 19 </v>
      </c>
      <c r="O94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45" s="1" t="str">
        <f>TRIM(IF([first '# in desc]&lt;[pos kw in desc],MID([desc],[pos kw in desc]-6,6),FALSE))</f>
        <v>e, 19</v>
      </c>
      <c r="Q945" s="1" t="b">
        <f>IF(LEN([manuell])=0,IFERROR([kw fine in title]*1,IFERROR(SUMPRODUCT(COUNTIF(IsDigits,MID([kw in desc],ROW($A$1:$A$150),1)))=LEN([kw in desc]),#N/A)),[manuell])</f>
        <v>0</v>
      </c>
      <c r="R945" s="1" t="str">
        <f>IF([pos kw in title]&gt;0,MID(J945,#REF!,4),IF([first '# in title]&gt;0,MID([title],[first '# in title],3),IF([first '# in title]&gt;0,MID([desc],#REF!,3),VLOOKUP([productid],$G$2:$R$1386,8))))</f>
        <v>200</v>
      </c>
      <c r="S945" s="1" t="e">
        <f>IF([kw in desc]=[kw rough in title],[kw in desc]*1,IFERROR(LEFT([kw_dirty],3)*1,IFERROR(LEFT([kw_dirty],2)*1,"n.a.")))</f>
        <v>#N/A</v>
      </c>
      <c r="T945" s="1"/>
      <c r="U945" s="1">
        <f>VLOOKUP(Tabelle1[[#This Row],[productid]],Tabelle2[#All],2,FALSE)</f>
        <v>19</v>
      </c>
    </row>
    <row r="946" spans="1:21" hidden="1">
      <c r="A946" t="s">
        <v>10373</v>
      </c>
      <c r="B946">
        <v>2510</v>
      </c>
      <c r="C946">
        <v>289859</v>
      </c>
      <c r="D946" t="s">
        <v>1696</v>
      </c>
      <c r="E946" t="s">
        <v>1697</v>
      </c>
      <c r="F946">
        <v>18406</v>
      </c>
      <c r="G946">
        <v>3128334</v>
      </c>
      <c r="H946">
        <f t="shared" si="14"/>
        <v>66</v>
      </c>
      <c r="I946">
        <f t="array" ref="I946">MIN(IFERROR(FIND(IstNumbers,A946),""))</f>
        <v>21</v>
      </c>
      <c r="J946" s="1" t="str">
        <f>IF([first '# in title]&lt;[pos kw in title],MID([title],[pos kw in title]-6,6),#N/A)</f>
        <v xml:space="preserve">(21,8 </v>
      </c>
      <c r="K946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46" s="1">
        <f>IFERROR(FIND("kW",[desc]),0)</f>
        <v>0</v>
      </c>
      <c r="M946">
        <f t="array" ref="M946">MIN(IFERROR(FIND(IstNumbers,E946),""))</f>
        <v>38</v>
      </c>
      <c r="N946" s="1" t="b">
        <f>IF([first '# in desc]&lt;[pos kw in desc],MID([desc],[pos kw in desc]-7,7))</f>
        <v>0</v>
      </c>
      <c r="O9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46" s="1" t="str">
        <f>TRIM(IF([first '# in desc]&lt;[pos kw in desc],MID([desc],[pos kw in desc]-6,6),FALSE))</f>
        <v>FALSCH</v>
      </c>
      <c r="Q946" s="1">
        <f>IF(LEN([manuell])=0,IFERROR([kw fine in title]*1,IFERROR(SUMPRODUCT(COUNTIF(IsDigits,MID([kw in desc],ROW($A$1:$A$150),1)))=LEN([kw in desc]),#N/A)),[manuell])</f>
        <v>21.8</v>
      </c>
      <c r="R946" s="1" t="e">
        <f>IF([pos kw in title]&gt;0,MID(J946,#REF!,4),IF([first '# in title]&gt;0,MID([title],[first '# in title],3),IF([first '# in title]&gt;0,MID([desc],#REF!,3),VLOOKUP([productid],$G$2:$R$1386,8))))</f>
        <v>#REF!</v>
      </c>
      <c r="S946" s="1" t="str">
        <f>IF([kw in desc]=[kw rough in title],[kw in desc]*1,IFERROR(LEFT([kw_dirty],3)*1,IFERROR(LEFT([kw_dirty],2)*1,"n.a.")))</f>
        <v>n.a.</v>
      </c>
      <c r="T946" s="1"/>
      <c r="U946" s="1">
        <f>VLOOKUP(Tabelle1[[#This Row],[productid]],Tabelle2[#All],2,FALSE)</f>
        <v>21.8</v>
      </c>
    </row>
    <row r="947" spans="1:21">
      <c r="A947" t="s">
        <v>1698</v>
      </c>
      <c r="B947">
        <v>2187.39</v>
      </c>
      <c r="C947">
        <v>9701</v>
      </c>
      <c r="D947" t="s">
        <v>1699</v>
      </c>
      <c r="E947" t="s">
        <v>9</v>
      </c>
      <c r="F947">
        <v>18406</v>
      </c>
      <c r="G947">
        <v>3146101</v>
      </c>
      <c r="H947">
        <f t="shared" si="14"/>
        <v>0</v>
      </c>
      <c r="I947">
        <f t="array" ref="I947">MIN(IFERROR(FIND(IstNumbers,A947),""))</f>
        <v>24</v>
      </c>
      <c r="J947" s="1" t="e">
        <f>IF([first '# in title]&lt;[pos kw in title],MID([title],[pos kw in title]-6,6),#N/A)</f>
        <v>#N/A</v>
      </c>
      <c r="K947" s="1" t="e">
        <f>IFERROR(MID(SUBSTITUTE([kw rough in title],",","."),FIND("(",[kw rough in title])+1,20),SUBSTITUTE(IFERROR(MID([kw rough in title],FIND(" ",[kw rough in title])+1,20),[kw rough in title]),",","."))</f>
        <v>#N/A</v>
      </c>
      <c r="L947" s="1">
        <f>IFERROR(FIND("kW",[desc]),0)</f>
        <v>0</v>
      </c>
      <c r="M947">
        <f t="array" ref="M947">MIN(IFERROR(FIND(IstNumbers,E947),""))</f>
        <v>0</v>
      </c>
      <c r="N947" s="1" t="b">
        <f>IF([first '# in desc]&lt;[pos kw in desc],MID([desc],[pos kw in desc]-7,7))</f>
        <v>0</v>
      </c>
      <c r="O9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47" s="1" t="str">
        <f>TRIM(IF([first '# in desc]&lt;[pos kw in desc],MID([desc],[pos kw in desc]-6,6),FALSE))</f>
        <v>FALSCH</v>
      </c>
      <c r="Q947" s="1" t="b">
        <f>IF(LEN([manuell])=0,IFERROR([kw fine in title]*1,IFERROR(SUMPRODUCT(COUNTIF(IsDigits,MID([kw in desc],ROW($A$1:$A$150),1)))=LEN([kw in desc]),#N/A)),[manuell])</f>
        <v>0</v>
      </c>
      <c r="R947" s="1" t="str">
        <f>IF([pos kw in title]&gt;0,MID(J947,#REF!,4),IF([first '# in title]&gt;0,MID([title],[first '# in title],3),IF([first '# in title]&gt;0,MID([desc],#REF!,3),VLOOKUP([productid],$G$2:$R$1386,8))))</f>
        <v>162</v>
      </c>
      <c r="S947" s="1" t="e">
        <f>IF([kw in desc]=[kw rough in title],[kw in desc]*1,IFERROR(LEFT([kw_dirty],3)*1,IFERROR(LEFT([kw_dirty],2)*1,"n.a.")))</f>
        <v>#N/A</v>
      </c>
      <c r="T947" s="1"/>
      <c r="U947" s="1" t="e">
        <f>VLOOKUP(Tabelle1[[#This Row],[productid]],Tabelle2[#All],2,FALSE)</f>
        <v>#N/A</v>
      </c>
    </row>
    <row r="948" spans="1:21">
      <c r="A948" t="s">
        <v>1672</v>
      </c>
      <c r="B948">
        <v>1984.04</v>
      </c>
      <c r="C948">
        <v>299105</v>
      </c>
      <c r="D948" t="s">
        <v>1700</v>
      </c>
      <c r="E948" t="s">
        <v>616</v>
      </c>
      <c r="F948">
        <v>18406</v>
      </c>
      <c r="G948">
        <v>3863927</v>
      </c>
      <c r="H948">
        <f t="shared" si="14"/>
        <v>0</v>
      </c>
      <c r="I948">
        <f t="array" ref="I948">MIN(IFERROR(FIND(IstNumbers,A948),""))</f>
        <v>21</v>
      </c>
      <c r="J948" s="1" t="e">
        <f>IF([first '# in title]&lt;[pos kw in title],MID([title],[pos kw in title]-6,6),#N/A)</f>
        <v>#N/A</v>
      </c>
      <c r="K948" s="1" t="e">
        <f>IFERROR(MID(SUBSTITUTE([kw rough in title],",","."),FIND("(",[kw rough in title])+1,20),SUBSTITUTE(IFERROR(MID([kw rough in title],FIND(" ",[kw rough in title])+1,20),[kw rough in title]),",","."))</f>
        <v>#N/A</v>
      </c>
      <c r="L948" s="1">
        <f>IFERROR(FIND("kW",[desc]),0)</f>
        <v>0</v>
      </c>
      <c r="M948">
        <f t="array" ref="M948">MIN(IFERROR(FIND(IstNumbers,E948),""))</f>
        <v>21</v>
      </c>
      <c r="N948" s="1" t="b">
        <f>IF([first '# in desc]&lt;[pos kw in desc],MID([desc],[pos kw in desc]-7,7))</f>
        <v>0</v>
      </c>
      <c r="O9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48" s="1" t="str">
        <f>TRIM(IF([first '# in desc]&lt;[pos kw in desc],MID([desc],[pos kw in desc]-6,6),FALSE))</f>
        <v>FALSCH</v>
      </c>
      <c r="Q948" s="1" t="b">
        <f>IF(LEN([manuell])=0,IFERROR([kw fine in title]*1,IFERROR(SUMPRODUCT(COUNTIF(IsDigits,MID([kw in desc],ROW($A$1:$A$150),1)))=LEN([kw in desc]),#N/A)),[manuell])</f>
        <v>0</v>
      </c>
      <c r="R948" s="1" t="str">
        <f>IF([pos kw in title]&gt;0,MID(J948,#REF!,4),IF([first '# in title]&gt;0,MID([title],[first '# in title],3),IF([first '# in title]&gt;0,MID([desc],#REF!,3),VLOOKUP([productid],$G$2:$R$1386,8))))</f>
        <v>-35</v>
      </c>
      <c r="S948" s="1" t="e">
        <f>IF([kw in desc]=[kw rough in title],[kw in desc]*1,IFERROR(LEFT([kw_dirty],3)*1,IFERROR(LEFT([kw_dirty],2)*1,"n.a.")))</f>
        <v>#N/A</v>
      </c>
      <c r="T948" s="1"/>
      <c r="U948" s="1" t="e">
        <f>VLOOKUP(Tabelle1[[#This Row],[productid]],Tabelle2[#All],2,FALSE)</f>
        <v>#N/A</v>
      </c>
    </row>
    <row r="949" spans="1:21" hidden="1">
      <c r="A949" t="s">
        <v>1674</v>
      </c>
      <c r="B949">
        <v>2090</v>
      </c>
      <c r="C949">
        <v>9701</v>
      </c>
      <c r="D949" t="s">
        <v>1701</v>
      </c>
      <c r="E949" t="s">
        <v>9</v>
      </c>
      <c r="F949">
        <v>18406</v>
      </c>
      <c r="G949">
        <v>3712957</v>
      </c>
      <c r="H949">
        <f t="shared" si="14"/>
        <v>54</v>
      </c>
      <c r="I949">
        <f t="array" ref="I949">MIN(IFERROR(FIND(IstNumbers,A949),""))</f>
        <v>29</v>
      </c>
      <c r="J949" s="1" t="str">
        <f>IF([first '# in title]&lt;[pos kw in title],MID([title],[pos kw in title]-6,6),#N/A)</f>
        <v xml:space="preserve">H (28 </v>
      </c>
      <c r="K949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949" s="1">
        <f>IFERROR(FIND("kW",[desc]),0)</f>
        <v>0</v>
      </c>
      <c r="M949">
        <f t="array" ref="M949">MIN(IFERROR(FIND(IstNumbers,E949),""))</f>
        <v>0</v>
      </c>
      <c r="N949" s="1" t="b">
        <f>IF([first '# in desc]&lt;[pos kw in desc],MID([desc],[pos kw in desc]-7,7))</f>
        <v>0</v>
      </c>
      <c r="O9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49" s="1" t="str">
        <f>TRIM(IF([first '# in desc]&lt;[pos kw in desc],MID([desc],[pos kw in desc]-6,6),FALSE))</f>
        <v>FALSCH</v>
      </c>
      <c r="Q949" s="1">
        <f>IF(LEN([manuell])=0,IFERROR([kw fine in title]*1,IFERROR(SUMPRODUCT(COUNTIF(IsDigits,MID([kw in desc],ROW($A$1:$A$150),1)))=LEN([kw in desc]),#N/A)),[manuell])</f>
        <v>28</v>
      </c>
      <c r="R949" s="1" t="e">
        <f>IF([pos kw in title]&gt;0,MID(J949,#REF!,4),IF([first '# in title]&gt;0,MID([title],[first '# in title],3),IF([first '# in title]&gt;0,MID([desc],#REF!,3),VLOOKUP([productid],$G$2:$R$1386,8))))</f>
        <v>#REF!</v>
      </c>
      <c r="S949" s="1" t="str">
        <f>IF([kw in desc]=[kw rough in title],[kw in desc]*1,IFERROR(LEFT([kw_dirty],3)*1,IFERROR(LEFT([kw_dirty],2)*1,"n.a.")))</f>
        <v>n.a.</v>
      </c>
      <c r="T949" s="1"/>
      <c r="U949" s="1">
        <f>VLOOKUP(Tabelle1[[#This Row],[productid]],Tabelle2[#All],2,FALSE)</f>
        <v>28</v>
      </c>
    </row>
    <row r="950" spans="1:21" hidden="1">
      <c r="A950" t="s">
        <v>1647</v>
      </c>
      <c r="B950">
        <v>3388.73</v>
      </c>
      <c r="C950">
        <v>297223</v>
      </c>
      <c r="D950" t="s">
        <v>1702</v>
      </c>
      <c r="E950" t="s">
        <v>1703</v>
      </c>
      <c r="F950">
        <v>18406</v>
      </c>
      <c r="G950">
        <v>1223701</v>
      </c>
      <c r="H950">
        <f t="shared" si="14"/>
        <v>0</v>
      </c>
      <c r="I950">
        <f t="array" ref="I950">MIN(IFERROR(FIND(IstNumbers,A950),""))</f>
        <v>20</v>
      </c>
      <c r="J950" s="1" t="e">
        <f>IF([first '# in title]&lt;[pos kw in title],MID([title],[pos kw in title]-6,6),#N/A)</f>
        <v>#N/A</v>
      </c>
      <c r="K950" s="1" t="e">
        <f>IFERROR(MID(SUBSTITUTE([kw rough in title],",","."),FIND("(",[kw rough in title])+1,20),SUBSTITUTE(IFERROR(MID([kw rough in title],FIND(" ",[kw rough in title])+1,20),[kw rough in title]),",","."))</f>
        <v>#N/A</v>
      </c>
      <c r="L950" s="1">
        <f>IFERROR(FIND("kW",[desc]),0)</f>
        <v>51</v>
      </c>
      <c r="M950">
        <f t="array" ref="M950">MIN(IFERROR(FIND(IstNumbers,E950),""))</f>
        <v>14</v>
      </c>
      <c r="N950" s="1" t="str">
        <f>IF([first '# in desc]&lt;[pos kw in desc],MID([desc],[pos kw in desc]-7,7))</f>
        <v xml:space="preserve">0-W 19 </v>
      </c>
      <c r="O95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50" s="1" t="str">
        <f>TRIM(IF([first '# in desc]&lt;[pos kw in desc],MID([desc],[pos kw in desc]-6,6),FALSE))</f>
        <v>-W 19</v>
      </c>
      <c r="Q950" s="1" t="b">
        <f>IF(LEN([manuell])=0,IFERROR([kw fine in title]*1,IFERROR(SUMPRODUCT(COUNTIF(IsDigits,MID([kw in desc],ROW($A$1:$A$150),1)))=LEN([kw in desc]),#N/A)),[manuell])</f>
        <v>0</v>
      </c>
      <c r="R950" s="1" t="str">
        <f>IF([pos kw in title]&gt;0,MID(J950,#REF!,4),IF([first '# in title]&gt;0,MID([title],[first '# in title],3),IF([first '# in title]&gt;0,MID([desc],#REF!,3),VLOOKUP([productid],$G$2:$R$1386,8))))</f>
        <v>300</v>
      </c>
      <c r="S950" s="1" t="e">
        <f>IF([kw in desc]=[kw rough in title],[kw in desc]*1,IFERROR(LEFT([kw_dirty],3)*1,IFERROR(LEFT([kw_dirty],2)*1,"n.a.")))</f>
        <v>#N/A</v>
      </c>
      <c r="T950" s="1"/>
      <c r="U950" s="1">
        <f>VLOOKUP(Tabelle1[[#This Row],[productid]],Tabelle2[#All],2,FALSE)</f>
        <v>19</v>
      </c>
    </row>
    <row r="951" spans="1:21">
      <c r="A951" t="s">
        <v>1664</v>
      </c>
      <c r="B951">
        <v>2397.65</v>
      </c>
      <c r="C951">
        <v>276812</v>
      </c>
      <c r="D951" t="s">
        <v>1704</v>
      </c>
      <c r="E951" t="s">
        <v>646</v>
      </c>
      <c r="F951">
        <v>18406</v>
      </c>
      <c r="G951">
        <v>3093312</v>
      </c>
      <c r="H951">
        <f t="shared" si="14"/>
        <v>0</v>
      </c>
      <c r="I951">
        <f t="array" ref="I951">MIN(IFERROR(FIND(IstNumbers,A951),""))</f>
        <v>10</v>
      </c>
      <c r="J951" s="1" t="e">
        <f>IF([first '# in title]&lt;[pos kw in title],MID([title],[pos kw in title]-6,6),#N/A)</f>
        <v>#N/A</v>
      </c>
      <c r="K951" s="1" t="e">
        <f>IFERROR(MID(SUBSTITUTE([kw rough in title],",","."),FIND("(",[kw rough in title])+1,20),SUBSTITUTE(IFERROR(MID([kw rough in title],FIND(" ",[kw rough in title])+1,20),[kw rough in title]),",","."))</f>
        <v>#N/A</v>
      </c>
      <c r="L951" s="1">
        <f>IFERROR(FIND("kW",[desc]),0)</f>
        <v>0</v>
      </c>
      <c r="M951">
        <f t="array" ref="M951">MIN(IFERROR(FIND(IstNumbers,E951),""))</f>
        <v>36</v>
      </c>
      <c r="N951" s="1" t="b">
        <f>IF([first '# in desc]&lt;[pos kw in desc],MID([desc],[pos kw in desc]-7,7))</f>
        <v>0</v>
      </c>
      <c r="O9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51" s="1" t="str">
        <f>TRIM(IF([first '# in desc]&lt;[pos kw in desc],MID([desc],[pos kw in desc]-6,6),FALSE))</f>
        <v>FALSCH</v>
      </c>
      <c r="Q951" s="1" t="b">
        <f>IF(LEN([manuell])=0,IFERROR([kw fine in title]*1,IFERROR(SUMPRODUCT(COUNTIF(IsDigits,MID([kw in desc],ROW($A$1:$A$150),1)))=LEN([kw in desc]),#N/A)),[manuell])</f>
        <v>0</v>
      </c>
      <c r="R951" s="1" t="str">
        <f>IF([pos kw in title]&gt;0,MID(J951,#REF!,4),IF([first '# in title]&gt;0,MID([title],[first '# in title],3),IF([first '# in title]&gt;0,MID([desc],#REF!,3),VLOOKUP([productid],$G$2:$R$1386,8))))</f>
        <v>24/</v>
      </c>
      <c r="S951" s="1" t="e">
        <f>IF([kw in desc]=[kw rough in title],[kw in desc]*1,IFERROR(LEFT([kw_dirty],3)*1,IFERROR(LEFT([kw_dirty],2)*1,"n.a.")))</f>
        <v>#N/A</v>
      </c>
      <c r="T951" s="1"/>
      <c r="U951" s="1" t="e">
        <f>VLOOKUP(Tabelle1[[#This Row],[productid]],Tabelle2[#All],2,FALSE)</f>
        <v>#N/A</v>
      </c>
    </row>
    <row r="952" spans="1:21" hidden="1">
      <c r="A952" t="s">
        <v>1579</v>
      </c>
      <c r="B952">
        <v>2724.9</v>
      </c>
      <c r="C952">
        <v>288366</v>
      </c>
      <c r="D952" t="s">
        <v>1705</v>
      </c>
      <c r="E952" t="s">
        <v>1706</v>
      </c>
      <c r="F952">
        <v>18406</v>
      </c>
      <c r="G952">
        <v>3664000</v>
      </c>
      <c r="H952">
        <f t="shared" si="14"/>
        <v>26</v>
      </c>
      <c r="I952">
        <f t="array" ref="I952">MIN(IFERROR(FIND(IstNumbers,A952),""))</f>
        <v>20</v>
      </c>
      <c r="J952" s="1" t="str">
        <f>IF([first '# in title]&lt;[pos kw in title],MID([title],[pos kw in title]-6,6),#N/A)</f>
        <v>200 13</v>
      </c>
      <c r="K952" s="1" t="str">
        <f>IFERROR(MID(SUBSTITUTE([kw rough in title],",","."),FIND("(",[kw rough in title])+1,20),SUBSTITUTE(IFERROR(MID([kw rough in title],FIND(" ",[kw rough in title])+1,20),[kw rough in title]),",","."))</f>
        <v>13</v>
      </c>
      <c r="L952" s="1">
        <f>IFERROR(FIND("kW",[desc]),0)</f>
        <v>75</v>
      </c>
      <c r="M952">
        <f t="array" ref="M952">MIN(IFERROR(FIND(IstNumbers,E952),""))</f>
        <v>24</v>
      </c>
      <c r="N952" s="1" t="str">
        <f>IF([first '# in desc]&lt;[pos kw in desc],MID([desc],[pos kw in desc]-7,7))</f>
        <v xml:space="preserve">2 - 13 </v>
      </c>
      <c r="O952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952" s="1" t="str">
        <f>TRIM(IF([first '# in desc]&lt;[pos kw in desc],MID([desc],[pos kw in desc]-6,6),FALSE))</f>
        <v>- 13</v>
      </c>
      <c r="Q952" s="1">
        <f>IF(LEN([manuell])=0,IFERROR([kw fine in title]*1,IFERROR(SUMPRODUCT(COUNTIF(IsDigits,MID([kw in desc],ROW($A$1:$A$150),1)))=LEN([kw in desc]),#N/A)),[manuell])</f>
        <v>13</v>
      </c>
      <c r="R952" s="1" t="e">
        <f>IF([pos kw in title]&gt;0,MID(J952,#REF!,4),IF([first '# in title]&gt;0,MID([title],[first '# in title],3),IF([first '# in title]&gt;0,MID([desc],#REF!,3),VLOOKUP([productid],$G$2:$R$1386,8))))</f>
        <v>#REF!</v>
      </c>
      <c r="S952" s="1" t="str">
        <f>IF([kw in desc]=[kw rough in title],[kw in desc]*1,IFERROR(LEFT([kw_dirty],3)*1,IFERROR(LEFT([kw_dirty],2)*1,"n.a.")))</f>
        <v>n.a.</v>
      </c>
      <c r="T952" s="1"/>
      <c r="U952" s="1">
        <f>VLOOKUP(Tabelle1[[#This Row],[productid]],Tabelle2[#All],2,FALSE)</f>
        <v>13</v>
      </c>
    </row>
    <row r="953" spans="1:21" hidden="1">
      <c r="A953" t="s">
        <v>1584</v>
      </c>
      <c r="B953">
        <v>2375</v>
      </c>
      <c r="C953">
        <v>289859</v>
      </c>
      <c r="D953" t="s">
        <v>1707</v>
      </c>
      <c r="E953" t="s">
        <v>1708</v>
      </c>
      <c r="F953">
        <v>18406</v>
      </c>
      <c r="G953">
        <v>1064527</v>
      </c>
      <c r="H953">
        <f t="shared" si="14"/>
        <v>0</v>
      </c>
      <c r="I953">
        <f t="array" ref="I953">MIN(IFERROR(FIND(IstNumbers,A953),""))</f>
        <v>20</v>
      </c>
      <c r="J953" s="1" t="e">
        <f>IF([first '# in title]&lt;[pos kw in title],MID([title],[pos kw in title]-6,6),#N/A)</f>
        <v>#N/A</v>
      </c>
      <c r="K953" s="1" t="e">
        <f>IFERROR(MID(SUBSTITUTE([kw rough in title],",","."),FIND("(",[kw rough in title])+1,20),SUBSTITUTE(IFERROR(MID([kw rough in title],FIND(" ",[kw rough in title])+1,20),[kw rough in title]),",","."))</f>
        <v>#N/A</v>
      </c>
      <c r="L953" s="1">
        <f>IFERROR(FIND("kW",[desc]),0)</f>
        <v>57</v>
      </c>
      <c r="M953">
        <f t="array" ref="M953">MIN(IFERROR(FIND(IstNumbers,E953),""))</f>
        <v>24</v>
      </c>
      <c r="N953" s="1" t="str">
        <f>IF([first '# in desc]&lt;[pos kw in desc],MID([desc],[pos kw in desc]-7,7))</f>
        <v xml:space="preserve">me, 19 </v>
      </c>
      <c r="O95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53" s="1" t="str">
        <f>TRIM(IF([first '# in desc]&lt;[pos kw in desc],MID([desc],[pos kw in desc]-6,6),FALSE))</f>
        <v>e, 19</v>
      </c>
      <c r="Q953" s="1" t="b">
        <f>IF(LEN([manuell])=0,IFERROR([kw fine in title]*1,IFERROR(SUMPRODUCT(COUNTIF(IsDigits,MID([kw in desc],ROW($A$1:$A$150),1)))=LEN([kw in desc]),#N/A)),[manuell])</f>
        <v>0</v>
      </c>
      <c r="R953" s="1" t="str">
        <f>IF([pos kw in title]&gt;0,MID(J953,#REF!,4),IF([first '# in title]&gt;0,MID([title],[first '# in title],3),IF([first '# in title]&gt;0,MID([desc],#REF!,3),VLOOKUP([productid],$G$2:$R$1386,8))))</f>
        <v>200</v>
      </c>
      <c r="S953" s="1" t="e">
        <f>IF([kw in desc]=[kw rough in title],[kw in desc]*1,IFERROR(LEFT([kw_dirty],3)*1,IFERROR(LEFT([kw_dirty],2)*1,"n.a.")))</f>
        <v>#N/A</v>
      </c>
      <c r="T953" s="1"/>
      <c r="U953" s="1">
        <f>VLOOKUP(Tabelle1[[#This Row],[productid]],Tabelle2[#All],2,FALSE)</f>
        <v>19</v>
      </c>
    </row>
    <row r="954" spans="1:21" hidden="1">
      <c r="A954" t="s">
        <v>10373</v>
      </c>
      <c r="B954">
        <v>2540</v>
      </c>
      <c r="C954">
        <v>289859</v>
      </c>
      <c r="D954" t="s">
        <v>1709</v>
      </c>
      <c r="E954" t="s">
        <v>1710</v>
      </c>
      <c r="F954">
        <v>18406</v>
      </c>
      <c r="G954">
        <v>3128334</v>
      </c>
      <c r="H954">
        <f t="shared" si="14"/>
        <v>66</v>
      </c>
      <c r="I954">
        <f t="array" ref="I954">MIN(IFERROR(FIND(IstNumbers,A954),""))</f>
        <v>21</v>
      </c>
      <c r="J954" s="1" t="str">
        <f>IF([first '# in title]&lt;[pos kw in title],MID([title],[pos kw in title]-6,6),#N/A)</f>
        <v xml:space="preserve">(21,8 </v>
      </c>
      <c r="K954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54" s="1">
        <f>IFERROR(FIND("kW",[desc]),0)</f>
        <v>0</v>
      </c>
      <c r="M954">
        <f t="array" ref="M954">MIN(IFERROR(FIND(IstNumbers,E954),""))</f>
        <v>38</v>
      </c>
      <c r="N954" s="1" t="b">
        <f>IF([first '# in desc]&lt;[pos kw in desc],MID([desc],[pos kw in desc]-7,7))</f>
        <v>0</v>
      </c>
      <c r="O9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54" s="1" t="str">
        <f>TRIM(IF([first '# in desc]&lt;[pos kw in desc],MID([desc],[pos kw in desc]-6,6),FALSE))</f>
        <v>FALSCH</v>
      </c>
      <c r="Q954" s="1">
        <f>IF(LEN([manuell])=0,IFERROR([kw fine in title]*1,IFERROR(SUMPRODUCT(COUNTIF(IsDigits,MID([kw in desc],ROW($A$1:$A$150),1)))=LEN([kw in desc]),#N/A)),[manuell])</f>
        <v>21.8</v>
      </c>
      <c r="R954" s="1" t="e">
        <f>IF([pos kw in title]&gt;0,MID(J954,#REF!,4),IF([first '# in title]&gt;0,MID([title],[first '# in title],3),IF([first '# in title]&gt;0,MID([desc],#REF!,3),VLOOKUP([productid],$G$2:$R$1386,8))))</f>
        <v>#REF!</v>
      </c>
      <c r="S954" s="1" t="str">
        <f>IF([kw in desc]=[kw rough in title],[kw in desc]*1,IFERROR(LEFT([kw_dirty],3)*1,IFERROR(LEFT([kw_dirty],2)*1,"n.a.")))</f>
        <v>n.a.</v>
      </c>
      <c r="T954" s="1"/>
      <c r="U954" s="1">
        <f>VLOOKUP(Tabelle1[[#This Row],[productid]],Tabelle2[#All],2,FALSE)</f>
        <v>21.8</v>
      </c>
    </row>
    <row r="955" spans="1:21">
      <c r="A955" t="s">
        <v>1711</v>
      </c>
      <c r="B955">
        <v>1764</v>
      </c>
      <c r="C955">
        <v>223861</v>
      </c>
      <c r="D955" t="s">
        <v>1712</v>
      </c>
      <c r="E955" t="s">
        <v>1713</v>
      </c>
      <c r="F955">
        <v>18406</v>
      </c>
      <c r="G955">
        <v>3725835</v>
      </c>
      <c r="H955">
        <f t="shared" si="14"/>
        <v>0</v>
      </c>
      <c r="I955">
        <f t="array" ref="I955">MIN(IFERROR(FIND(IstNumbers,A955),""))</f>
        <v>15</v>
      </c>
      <c r="J955" s="1" t="e">
        <f>IF([first '# in title]&lt;[pos kw in title],MID([title],[pos kw in title]-6,6),#N/A)</f>
        <v>#N/A</v>
      </c>
      <c r="K955" s="1" t="e">
        <f>IFERROR(MID(SUBSTITUTE([kw rough in title],",","."),FIND("(",[kw rough in title])+1,20),SUBSTITUTE(IFERROR(MID([kw rough in title],FIND(" ",[kw rough in title])+1,20),[kw rough in title]),",","."))</f>
        <v>#N/A</v>
      </c>
      <c r="L955" s="1">
        <f>IFERROR(FIND("kW",[desc]),0)</f>
        <v>0</v>
      </c>
      <c r="M955">
        <f t="array" ref="M955">MIN(IFERROR(FIND(IstNumbers,E955),""))</f>
        <v>12</v>
      </c>
      <c r="N955" s="1" t="b">
        <f>IF([first '# in desc]&lt;[pos kw in desc],MID([desc],[pos kw in desc]-7,7))</f>
        <v>0</v>
      </c>
      <c r="O9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55" s="1" t="str">
        <f>TRIM(IF([first '# in desc]&lt;[pos kw in desc],MID([desc],[pos kw in desc]-6,6),FALSE))</f>
        <v>FALSCH</v>
      </c>
      <c r="Q955" s="1" t="b">
        <f>IF(LEN([manuell])=0,IFERROR([kw fine in title]*1,IFERROR(SUMPRODUCT(COUNTIF(IsDigits,MID([kw in desc],ROW($A$1:$A$150),1)))=LEN([kw in desc]),#N/A)),[manuell])</f>
        <v>0</v>
      </c>
      <c r="R955" s="1" t="str">
        <f>IF([pos kw in title]&gt;0,MID(J955,#REF!,4),IF([first '# in title]&gt;0,MID([title],[first '# in title],3),IF([first '# in title]&gt;0,MID([desc],#REF!,3),VLOOKUP([productid],$G$2:$R$1386,8))))</f>
        <v xml:space="preserve">28 </v>
      </c>
      <c r="S955" s="1" t="e">
        <f>IF([kw in desc]=[kw rough in title],[kw in desc]*1,IFERROR(LEFT([kw_dirty],3)*1,IFERROR(LEFT([kw_dirty],2)*1,"n.a.")))</f>
        <v>#N/A</v>
      </c>
      <c r="T955" s="1"/>
      <c r="U955" s="1" t="e">
        <f>VLOOKUP(Tabelle1[[#This Row],[productid]],Tabelle2[#All],2,FALSE)</f>
        <v>#N/A</v>
      </c>
    </row>
    <row r="956" spans="1:21" hidden="1">
      <c r="A956" t="s">
        <v>1714</v>
      </c>
      <c r="B956">
        <v>1649</v>
      </c>
      <c r="C956">
        <v>223861</v>
      </c>
      <c r="D956" t="s">
        <v>1715</v>
      </c>
      <c r="E956" t="s">
        <v>1028</v>
      </c>
      <c r="F956">
        <v>18406</v>
      </c>
      <c r="G956">
        <v>4021191</v>
      </c>
      <c r="H956">
        <f t="shared" si="14"/>
        <v>49</v>
      </c>
      <c r="I956">
        <f t="array" ref="I956">MIN(IFERROR(FIND(IstNumbers,A956),""))</f>
        <v>25</v>
      </c>
      <c r="J956" s="1" t="str">
        <f>IF([first '# in title]&lt;[pos kw in title],MID([title],[pos kw in title]-6,6),#N/A)</f>
        <v xml:space="preserve">L (16 </v>
      </c>
      <c r="K95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956" s="1">
        <f>IFERROR(FIND("kW",[desc]),0)</f>
        <v>0</v>
      </c>
      <c r="M956">
        <f t="array" ref="M956">MIN(IFERROR(FIND(IstNumbers,E956),""))</f>
        <v>14</v>
      </c>
      <c r="N956" s="1" t="b">
        <f>IF([first '# in desc]&lt;[pos kw in desc],MID([desc],[pos kw in desc]-7,7))</f>
        <v>0</v>
      </c>
      <c r="O9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56" s="1" t="str">
        <f>TRIM(IF([first '# in desc]&lt;[pos kw in desc],MID([desc],[pos kw in desc]-6,6),FALSE))</f>
        <v>FALSCH</v>
      </c>
      <c r="Q956" s="1">
        <f>IF(LEN([manuell])=0,IFERROR([kw fine in title]*1,IFERROR(SUMPRODUCT(COUNTIF(IsDigits,MID([kw in desc],ROW($A$1:$A$150),1)))=LEN([kw in desc]),#N/A)),[manuell])</f>
        <v>16</v>
      </c>
      <c r="R956" s="1" t="e">
        <f>IF([pos kw in title]&gt;0,MID(J956,#REF!,4),IF([first '# in title]&gt;0,MID([title],[first '# in title],3),IF([first '# in title]&gt;0,MID([desc],#REF!,3),VLOOKUP([productid],$G$2:$R$1386,8))))</f>
        <v>#REF!</v>
      </c>
      <c r="S956" s="1" t="str">
        <f>IF([kw in desc]=[kw rough in title],[kw in desc]*1,IFERROR(LEFT([kw_dirty],3)*1,IFERROR(LEFT([kw_dirty],2)*1,"n.a.")))</f>
        <v>n.a.</v>
      </c>
      <c r="T956" s="1"/>
      <c r="U956" s="1">
        <f>VLOOKUP(Tabelle1[[#This Row],[productid]],Tabelle2[#All],2,FALSE)</f>
        <v>16</v>
      </c>
    </row>
    <row r="957" spans="1:21">
      <c r="A957" t="s">
        <v>1698</v>
      </c>
      <c r="B957">
        <v>2360.48</v>
      </c>
      <c r="C957">
        <v>9701</v>
      </c>
      <c r="D957" t="s">
        <v>1716</v>
      </c>
      <c r="E957" t="s">
        <v>9</v>
      </c>
      <c r="F957">
        <v>18406</v>
      </c>
      <c r="G957">
        <v>3146101</v>
      </c>
      <c r="H957">
        <f t="shared" si="14"/>
        <v>0</v>
      </c>
      <c r="I957">
        <f t="array" ref="I957">MIN(IFERROR(FIND(IstNumbers,A957),""))</f>
        <v>24</v>
      </c>
      <c r="J957" s="1" t="e">
        <f>IF([first '# in title]&lt;[pos kw in title],MID([title],[pos kw in title]-6,6),#N/A)</f>
        <v>#N/A</v>
      </c>
      <c r="K957" s="1" t="e">
        <f>IFERROR(MID(SUBSTITUTE([kw rough in title],",","."),FIND("(",[kw rough in title])+1,20),SUBSTITUTE(IFERROR(MID([kw rough in title],FIND(" ",[kw rough in title])+1,20),[kw rough in title]),",","."))</f>
        <v>#N/A</v>
      </c>
      <c r="L957" s="1">
        <f>IFERROR(FIND("kW",[desc]),0)</f>
        <v>0</v>
      </c>
      <c r="M957">
        <f t="array" ref="M957">MIN(IFERROR(FIND(IstNumbers,E957),""))</f>
        <v>0</v>
      </c>
      <c r="N957" s="1" t="b">
        <f>IF([first '# in desc]&lt;[pos kw in desc],MID([desc],[pos kw in desc]-7,7))</f>
        <v>0</v>
      </c>
      <c r="O9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57" s="1" t="str">
        <f>TRIM(IF([first '# in desc]&lt;[pos kw in desc],MID([desc],[pos kw in desc]-6,6),FALSE))</f>
        <v>FALSCH</v>
      </c>
      <c r="Q957" s="1" t="b">
        <f>IF(LEN([manuell])=0,IFERROR([kw fine in title]*1,IFERROR(SUMPRODUCT(COUNTIF(IsDigits,MID([kw in desc],ROW($A$1:$A$150),1)))=LEN([kw in desc]),#N/A)),[manuell])</f>
        <v>0</v>
      </c>
      <c r="R957" s="1" t="str">
        <f>IF([pos kw in title]&gt;0,MID(J957,#REF!,4),IF([first '# in title]&gt;0,MID([title],[first '# in title],3),IF([first '# in title]&gt;0,MID([desc],#REF!,3),VLOOKUP([productid],$G$2:$R$1386,8))))</f>
        <v>162</v>
      </c>
      <c r="S957" s="1" t="e">
        <f>IF([kw in desc]=[kw rough in title],[kw in desc]*1,IFERROR(LEFT([kw_dirty],3)*1,IFERROR(LEFT([kw_dirty],2)*1,"n.a.")))</f>
        <v>#N/A</v>
      </c>
      <c r="T957" s="1"/>
      <c r="U957" s="1" t="e">
        <f>VLOOKUP(Tabelle1[[#This Row],[productid]],Tabelle2[#All],2,FALSE)</f>
        <v>#N/A</v>
      </c>
    </row>
    <row r="958" spans="1:21">
      <c r="A958" t="s">
        <v>1672</v>
      </c>
      <c r="B958">
        <v>2008.78</v>
      </c>
      <c r="C958">
        <v>9701</v>
      </c>
      <c r="D958" t="s">
        <v>1717</v>
      </c>
      <c r="E958" t="s">
        <v>9</v>
      </c>
      <c r="F958">
        <v>18406</v>
      </c>
      <c r="G958">
        <v>3863927</v>
      </c>
      <c r="H958">
        <f t="shared" si="14"/>
        <v>0</v>
      </c>
      <c r="I958">
        <f t="array" ref="I958">MIN(IFERROR(FIND(IstNumbers,A958),""))</f>
        <v>21</v>
      </c>
      <c r="J958" s="1" t="e">
        <f>IF([first '# in title]&lt;[pos kw in title],MID([title],[pos kw in title]-6,6),#N/A)</f>
        <v>#N/A</v>
      </c>
      <c r="K958" s="1" t="e">
        <f>IFERROR(MID(SUBSTITUTE([kw rough in title],",","."),FIND("(",[kw rough in title])+1,20),SUBSTITUTE(IFERROR(MID([kw rough in title],FIND(" ",[kw rough in title])+1,20),[kw rough in title]),",","."))</f>
        <v>#N/A</v>
      </c>
      <c r="L958" s="1">
        <f>IFERROR(FIND("kW",[desc]),0)</f>
        <v>0</v>
      </c>
      <c r="M958">
        <f t="array" ref="M958">MIN(IFERROR(FIND(IstNumbers,E958),""))</f>
        <v>0</v>
      </c>
      <c r="N958" s="1" t="b">
        <f>IF([first '# in desc]&lt;[pos kw in desc],MID([desc],[pos kw in desc]-7,7))</f>
        <v>0</v>
      </c>
      <c r="O9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58" s="1" t="str">
        <f>TRIM(IF([first '# in desc]&lt;[pos kw in desc],MID([desc],[pos kw in desc]-6,6),FALSE))</f>
        <v>FALSCH</v>
      </c>
      <c r="Q958" s="1" t="b">
        <f>IF(LEN([manuell])=0,IFERROR([kw fine in title]*1,IFERROR(SUMPRODUCT(COUNTIF(IsDigits,MID([kw in desc],ROW($A$1:$A$150),1)))=LEN([kw in desc]),#N/A)),[manuell])</f>
        <v>0</v>
      </c>
      <c r="R958" s="1" t="str">
        <f>IF([pos kw in title]&gt;0,MID(J958,#REF!,4),IF([first '# in title]&gt;0,MID([title],[first '# in title],3),IF([first '# in title]&gt;0,MID([desc],#REF!,3),VLOOKUP([productid],$G$2:$R$1386,8))))</f>
        <v>-35</v>
      </c>
      <c r="S958" s="1" t="e">
        <f>IF([kw in desc]=[kw rough in title],[kw in desc]*1,IFERROR(LEFT([kw_dirty],3)*1,IFERROR(LEFT([kw_dirty],2)*1,"n.a.")))</f>
        <v>#N/A</v>
      </c>
      <c r="T958" s="1"/>
      <c r="U958" s="1" t="e">
        <f>VLOOKUP(Tabelle1[[#This Row],[productid]],Tabelle2[#All],2,FALSE)</f>
        <v>#N/A</v>
      </c>
    </row>
    <row r="959" spans="1:21" hidden="1">
      <c r="A959" t="s">
        <v>1674</v>
      </c>
      <c r="B959">
        <v>2115</v>
      </c>
      <c r="C959">
        <v>289859</v>
      </c>
      <c r="D959" t="s">
        <v>1718</v>
      </c>
      <c r="E959" t="s">
        <v>1719</v>
      </c>
      <c r="F959">
        <v>18406</v>
      </c>
      <c r="G959">
        <v>3712957</v>
      </c>
      <c r="H959">
        <f t="shared" si="14"/>
        <v>54</v>
      </c>
      <c r="I959">
        <f t="array" ref="I959">MIN(IFERROR(FIND(IstNumbers,A959),""))</f>
        <v>29</v>
      </c>
      <c r="J959" s="1" t="str">
        <f>IF([first '# in title]&lt;[pos kw in title],MID([title],[pos kw in title]-6,6),#N/A)</f>
        <v xml:space="preserve">H (28 </v>
      </c>
      <c r="K959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959" s="1">
        <f>IFERROR(FIND("kW",[desc]),0)</f>
        <v>70</v>
      </c>
      <c r="M959">
        <f t="array" ref="M959">MIN(IFERROR(FIND(IstNumbers,E959),""))</f>
        <v>34</v>
      </c>
      <c r="N959" s="1" t="str">
        <f>IF([first '# in desc]&lt;[pos kw in desc],MID([desc],[pos kw in desc]-7,7))</f>
        <v xml:space="preserve">­me 28 </v>
      </c>
      <c r="O95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959" s="1" t="str">
        <f>TRIM(IF([first '# in desc]&lt;[pos kw in desc],MID([desc],[pos kw in desc]-6,6),FALSE))</f>
        <v>me 28</v>
      </c>
      <c r="Q959" s="1">
        <f>IF(LEN([manuell])=0,IFERROR([kw fine in title]*1,IFERROR(SUMPRODUCT(COUNTIF(IsDigits,MID([kw in desc],ROW($A$1:$A$150),1)))=LEN([kw in desc]),#N/A)),[manuell])</f>
        <v>28</v>
      </c>
      <c r="R959" s="1" t="e">
        <f>IF([pos kw in title]&gt;0,MID(J959,#REF!,4),IF([first '# in title]&gt;0,MID([title],[first '# in title],3),IF([first '# in title]&gt;0,MID([desc],#REF!,3),VLOOKUP([productid],$G$2:$R$1386,8))))</f>
        <v>#REF!</v>
      </c>
      <c r="S959" s="1" t="str">
        <f>IF([kw in desc]=[kw rough in title],[kw in desc]*1,IFERROR(LEFT([kw_dirty],3)*1,IFERROR(LEFT([kw_dirty],2)*1,"n.a.")))</f>
        <v>n.a.</v>
      </c>
      <c r="T959" s="1"/>
      <c r="U959" s="1">
        <f>VLOOKUP(Tabelle1[[#This Row],[productid]],Tabelle2[#All],2,FALSE)</f>
        <v>28</v>
      </c>
    </row>
    <row r="960" spans="1:21">
      <c r="A960" t="s">
        <v>1647</v>
      </c>
      <c r="B960">
        <v>3492.99</v>
      </c>
      <c r="C960">
        <v>276812</v>
      </c>
      <c r="D960" t="s">
        <v>1720</v>
      </c>
      <c r="E960" t="s">
        <v>1721</v>
      </c>
      <c r="F960">
        <v>18406</v>
      </c>
      <c r="G960">
        <v>1223701</v>
      </c>
      <c r="H960">
        <f t="shared" si="14"/>
        <v>0</v>
      </c>
      <c r="I960">
        <f t="array" ref="I960">MIN(IFERROR(FIND(IstNumbers,A960),""))</f>
        <v>20</v>
      </c>
      <c r="J960" s="1" t="e">
        <f>IF([first '# in title]&lt;[pos kw in title],MID([title],[pos kw in title]-6,6),#N/A)</f>
        <v>#N/A</v>
      </c>
      <c r="K960" s="1" t="e">
        <f>IFERROR(MID(SUBSTITUTE([kw rough in title],",","."),FIND("(",[kw rough in title])+1,20),SUBSTITUTE(IFERROR(MID([kw rough in title],FIND(" ",[kw rough in title])+1,20),[kw rough in title]),",","."))</f>
        <v>#N/A</v>
      </c>
      <c r="L960" s="1">
        <f>IFERROR(FIND("kW",[desc]),0)</f>
        <v>0</v>
      </c>
      <c r="M960">
        <f t="array" ref="M960">MIN(IFERROR(FIND(IstNumbers,E960),""))</f>
        <v>16</v>
      </c>
      <c r="N960" s="1" t="b">
        <f>IF([first '# in desc]&lt;[pos kw in desc],MID([desc],[pos kw in desc]-7,7))</f>
        <v>0</v>
      </c>
      <c r="O9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60" s="1" t="str">
        <f>TRIM(IF([first '# in desc]&lt;[pos kw in desc],MID([desc],[pos kw in desc]-6,6),FALSE))</f>
        <v>FALSCH</v>
      </c>
      <c r="Q960" s="1" t="b">
        <f>IF(LEN([manuell])=0,IFERROR([kw fine in title]*1,IFERROR(SUMPRODUCT(COUNTIF(IsDigits,MID([kw in desc],ROW($A$1:$A$150),1)))=LEN([kw in desc]),#N/A)),[manuell])</f>
        <v>0</v>
      </c>
      <c r="R960" s="1" t="str">
        <f>IF([pos kw in title]&gt;0,MID(J960,#REF!,4),IF([first '# in title]&gt;0,MID([title],[first '# in title],3),IF([first '# in title]&gt;0,MID([desc],#REF!,3),VLOOKUP([productid],$G$2:$R$1386,8))))</f>
        <v>300</v>
      </c>
      <c r="S960" s="1" t="e">
        <f>IF([kw in desc]=[kw rough in title],[kw in desc]*1,IFERROR(LEFT([kw_dirty],3)*1,IFERROR(LEFT([kw_dirty],2)*1,"n.a.")))</f>
        <v>#N/A</v>
      </c>
      <c r="T960" s="1"/>
      <c r="U960" s="1">
        <f>VLOOKUP(Tabelle1[[#This Row],[productid]],Tabelle2[#All],2,FALSE)</f>
        <v>19</v>
      </c>
    </row>
    <row r="961" spans="1:21">
      <c r="A961" t="s">
        <v>1664</v>
      </c>
      <c r="B961">
        <v>2397.65</v>
      </c>
      <c r="C961">
        <v>276812</v>
      </c>
      <c r="D961" t="s">
        <v>1722</v>
      </c>
      <c r="E961" t="s">
        <v>658</v>
      </c>
      <c r="F961">
        <v>18406</v>
      </c>
      <c r="G961">
        <v>3093312</v>
      </c>
      <c r="H961">
        <f t="shared" si="14"/>
        <v>0</v>
      </c>
      <c r="I961">
        <f t="array" ref="I961">MIN(IFERROR(FIND(IstNumbers,A961),""))</f>
        <v>10</v>
      </c>
      <c r="J961" s="1" t="e">
        <f>IF([first '# in title]&lt;[pos kw in title],MID([title],[pos kw in title]-6,6),#N/A)</f>
        <v>#N/A</v>
      </c>
      <c r="K961" s="1" t="e">
        <f>IFERROR(MID(SUBSTITUTE([kw rough in title],",","."),FIND("(",[kw rough in title])+1,20),SUBSTITUTE(IFERROR(MID([kw rough in title],FIND(" ",[kw rough in title])+1,20),[kw rough in title]),",","."))</f>
        <v>#N/A</v>
      </c>
      <c r="L961" s="1">
        <f>IFERROR(FIND("kW",[desc]),0)</f>
        <v>0</v>
      </c>
      <c r="M961">
        <f t="array" ref="M961">MIN(IFERROR(FIND(IstNumbers,E961),""))</f>
        <v>36</v>
      </c>
      <c r="N961" s="1" t="b">
        <f>IF([first '# in desc]&lt;[pos kw in desc],MID([desc],[pos kw in desc]-7,7))</f>
        <v>0</v>
      </c>
      <c r="O9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61" s="1" t="str">
        <f>TRIM(IF([first '# in desc]&lt;[pos kw in desc],MID([desc],[pos kw in desc]-6,6),FALSE))</f>
        <v>FALSCH</v>
      </c>
      <c r="Q961" s="1" t="b">
        <f>IF(LEN([manuell])=0,IFERROR([kw fine in title]*1,IFERROR(SUMPRODUCT(COUNTIF(IsDigits,MID([kw in desc],ROW($A$1:$A$150),1)))=LEN([kw in desc]),#N/A)),[manuell])</f>
        <v>0</v>
      </c>
      <c r="R961" s="1" t="str">
        <f>IF([pos kw in title]&gt;0,MID(J961,#REF!,4),IF([first '# in title]&gt;0,MID([title],[first '# in title],3),IF([first '# in title]&gt;0,MID([desc],#REF!,3),VLOOKUP([productid],$G$2:$R$1386,8))))</f>
        <v>24/</v>
      </c>
      <c r="S961" s="1" t="e">
        <f>IF([kw in desc]=[kw rough in title],[kw in desc]*1,IFERROR(LEFT([kw_dirty],3)*1,IFERROR(LEFT([kw_dirty],2)*1,"n.a.")))</f>
        <v>#N/A</v>
      </c>
      <c r="T961" s="1"/>
      <c r="U961" s="1" t="e">
        <f>VLOOKUP(Tabelle1[[#This Row],[productid]],Tabelle2[#All],2,FALSE)</f>
        <v>#N/A</v>
      </c>
    </row>
    <row r="962" spans="1:21" hidden="1">
      <c r="A962" t="s">
        <v>1579</v>
      </c>
      <c r="B962">
        <v>2724.9</v>
      </c>
      <c r="C962">
        <v>288366</v>
      </c>
      <c r="D962" t="s">
        <v>1723</v>
      </c>
      <c r="E962" t="s">
        <v>1724</v>
      </c>
      <c r="F962">
        <v>18406</v>
      </c>
      <c r="G962">
        <v>3664000</v>
      </c>
      <c r="H962">
        <f t="shared" si="14"/>
        <v>26</v>
      </c>
      <c r="I962">
        <f t="array" ref="I962">MIN(IFERROR(FIND(IstNumbers,A962),""))</f>
        <v>20</v>
      </c>
      <c r="J962" s="1" t="str">
        <f>IF([first '# in title]&lt;[pos kw in title],MID([title],[pos kw in title]-6,6),#N/A)</f>
        <v>200 13</v>
      </c>
      <c r="K962" s="1" t="str">
        <f>IFERROR(MID(SUBSTITUTE([kw rough in title],",","."),FIND("(",[kw rough in title])+1,20),SUBSTITUTE(IFERROR(MID([kw rough in title],FIND(" ",[kw rough in title])+1,20),[kw rough in title]),",","."))</f>
        <v>13</v>
      </c>
      <c r="L962" s="1">
        <f>IFERROR(FIND("kW",[desc]),0)</f>
        <v>75</v>
      </c>
      <c r="M962">
        <f t="array" ref="M962">MIN(IFERROR(FIND(IstNumbers,E962),""))</f>
        <v>24</v>
      </c>
      <c r="N962" s="1" t="str">
        <f>IF([first '# in desc]&lt;[pos kw in desc],MID([desc],[pos kw in desc]-7,7))</f>
        <v xml:space="preserve">2 - 13 </v>
      </c>
      <c r="O962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962" s="1" t="str">
        <f>TRIM(IF([first '# in desc]&lt;[pos kw in desc],MID([desc],[pos kw in desc]-6,6),FALSE))</f>
        <v>- 13</v>
      </c>
      <c r="Q962" s="1">
        <f>IF(LEN([manuell])=0,IFERROR([kw fine in title]*1,IFERROR(SUMPRODUCT(COUNTIF(IsDigits,MID([kw in desc],ROW($A$1:$A$150),1)))=LEN([kw in desc]),#N/A)),[manuell])</f>
        <v>13</v>
      </c>
      <c r="R962" s="1" t="e">
        <f>IF([pos kw in title]&gt;0,MID(J962,#REF!,4),IF([first '# in title]&gt;0,MID([title],[first '# in title],3),IF([first '# in title]&gt;0,MID([desc],#REF!,3),VLOOKUP([productid],$G$2:$R$1386,8))))</f>
        <v>#REF!</v>
      </c>
      <c r="S962" s="1" t="str">
        <f>IF([kw in desc]=[kw rough in title],[kw in desc]*1,IFERROR(LEFT([kw_dirty],3)*1,IFERROR(LEFT([kw_dirty],2)*1,"n.a.")))</f>
        <v>n.a.</v>
      </c>
      <c r="T962" s="1"/>
      <c r="U962" s="1">
        <f>VLOOKUP(Tabelle1[[#This Row],[productid]],Tabelle2[#All],2,FALSE)</f>
        <v>13</v>
      </c>
    </row>
    <row r="963" spans="1:21" hidden="1">
      <c r="A963" t="s">
        <v>1584</v>
      </c>
      <c r="B963">
        <v>2380</v>
      </c>
      <c r="C963">
        <v>289859</v>
      </c>
      <c r="D963" t="s">
        <v>1725</v>
      </c>
      <c r="E963" t="s">
        <v>1726</v>
      </c>
      <c r="F963">
        <v>18406</v>
      </c>
      <c r="G963">
        <v>1064527</v>
      </c>
      <c r="H963">
        <f t="shared" si="14"/>
        <v>0</v>
      </c>
      <c r="I963">
        <f t="array" ref="I963">MIN(IFERROR(FIND(IstNumbers,A963),""))</f>
        <v>20</v>
      </c>
      <c r="J963" s="1" t="e">
        <f>IF([first '# in title]&lt;[pos kw in title],MID([title],[pos kw in title]-6,6),#N/A)</f>
        <v>#N/A</v>
      </c>
      <c r="K963" s="1" t="e">
        <f>IFERROR(MID(SUBSTITUTE([kw rough in title],",","."),FIND("(",[kw rough in title])+1,20),SUBSTITUTE(IFERROR(MID([kw rough in title],FIND(" ",[kw rough in title])+1,20),[kw rough in title]),",","."))</f>
        <v>#N/A</v>
      </c>
      <c r="L963" s="1">
        <f>IFERROR(FIND("kW",[desc]),0)</f>
        <v>57</v>
      </c>
      <c r="M963">
        <f t="array" ref="M963">MIN(IFERROR(FIND(IstNumbers,E963),""))</f>
        <v>24</v>
      </c>
      <c r="N963" s="1" t="str">
        <f>IF([first '# in desc]&lt;[pos kw in desc],MID([desc],[pos kw in desc]-7,7))</f>
        <v xml:space="preserve">me, 19 </v>
      </c>
      <c r="O96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63" s="1" t="str">
        <f>TRIM(IF([first '# in desc]&lt;[pos kw in desc],MID([desc],[pos kw in desc]-6,6),FALSE))</f>
        <v>e, 19</v>
      </c>
      <c r="Q963" s="1" t="b">
        <f>IF(LEN([manuell])=0,IFERROR([kw fine in title]*1,IFERROR(SUMPRODUCT(COUNTIF(IsDigits,MID([kw in desc],ROW($A$1:$A$150),1)))=LEN([kw in desc]),#N/A)),[manuell])</f>
        <v>0</v>
      </c>
      <c r="R963" s="1" t="str">
        <f>IF([pos kw in title]&gt;0,MID(J963,#REF!,4),IF([first '# in title]&gt;0,MID([title],[first '# in title],3),IF([first '# in title]&gt;0,MID([desc],#REF!,3),VLOOKUP([productid],$G$2:$R$1386,8))))</f>
        <v>200</v>
      </c>
      <c r="S963" s="1" t="e">
        <f>IF([kw in desc]=[kw rough in title],[kw in desc]*1,IFERROR(LEFT([kw_dirty],3)*1,IFERROR(LEFT([kw_dirty],2)*1,"n.a.")))</f>
        <v>#N/A</v>
      </c>
      <c r="T963" s="1"/>
      <c r="U963" s="1">
        <f>VLOOKUP(Tabelle1[[#This Row],[productid]],Tabelle2[#All],2,FALSE)</f>
        <v>19</v>
      </c>
    </row>
    <row r="964" spans="1:21" hidden="1">
      <c r="A964" t="s">
        <v>10373</v>
      </c>
      <c r="B964">
        <v>2555</v>
      </c>
      <c r="C964">
        <v>289859</v>
      </c>
      <c r="D964" t="s">
        <v>1727</v>
      </c>
      <c r="E964" t="s">
        <v>1728</v>
      </c>
      <c r="F964">
        <v>18406</v>
      </c>
      <c r="G964">
        <v>3128334</v>
      </c>
      <c r="H964">
        <f t="shared" ref="H964:H1027" si="15">IFERROR(FIND("kW",A964),0)</f>
        <v>66</v>
      </c>
      <c r="I964">
        <f t="array" ref="I964">MIN(IFERROR(FIND(IstNumbers,A964),""))</f>
        <v>21</v>
      </c>
      <c r="J964" s="1" t="str">
        <f>IF([first '# in title]&lt;[pos kw in title],MID([title],[pos kw in title]-6,6),#N/A)</f>
        <v xml:space="preserve">(21,8 </v>
      </c>
      <c r="K964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64" s="1">
        <f>IFERROR(FIND("kW",[desc]),0)</f>
        <v>0</v>
      </c>
      <c r="M964">
        <f t="array" ref="M964">MIN(IFERROR(FIND(IstNumbers,E964),""))</f>
        <v>38</v>
      </c>
      <c r="N964" s="1" t="b">
        <f>IF([first '# in desc]&lt;[pos kw in desc],MID([desc],[pos kw in desc]-7,7))</f>
        <v>0</v>
      </c>
      <c r="O9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64" s="1" t="str">
        <f>TRIM(IF([first '# in desc]&lt;[pos kw in desc],MID([desc],[pos kw in desc]-6,6),FALSE))</f>
        <v>FALSCH</v>
      </c>
      <c r="Q964" s="1">
        <f>IF(LEN([manuell])=0,IFERROR([kw fine in title]*1,IFERROR(SUMPRODUCT(COUNTIF(IsDigits,MID([kw in desc],ROW($A$1:$A$150),1)))=LEN([kw in desc]),#N/A)),[manuell])</f>
        <v>21.8</v>
      </c>
      <c r="R964" s="1" t="e">
        <f>IF([pos kw in title]&gt;0,MID(J964,#REF!,4),IF([first '# in title]&gt;0,MID([title],[first '# in title],3),IF([first '# in title]&gt;0,MID([desc],#REF!,3),VLOOKUP([productid],$G$2:$R$1386,8))))</f>
        <v>#REF!</v>
      </c>
      <c r="S964" s="1" t="str">
        <f>IF([kw in desc]=[kw rough in title],[kw in desc]*1,IFERROR(LEFT([kw_dirty],3)*1,IFERROR(LEFT([kw_dirty],2)*1,"n.a.")))</f>
        <v>n.a.</v>
      </c>
      <c r="T964" s="1"/>
      <c r="U964" s="1">
        <f>VLOOKUP(Tabelle1[[#This Row],[productid]],Tabelle2[#All],2,FALSE)</f>
        <v>21.8</v>
      </c>
    </row>
    <row r="965" spans="1:21">
      <c r="A965" t="s">
        <v>1711</v>
      </c>
      <c r="B965">
        <v>1765</v>
      </c>
      <c r="C965">
        <v>223861</v>
      </c>
      <c r="D965" t="s">
        <v>1729</v>
      </c>
      <c r="E965" t="s">
        <v>1730</v>
      </c>
      <c r="F965">
        <v>18406</v>
      </c>
      <c r="G965">
        <v>3725835</v>
      </c>
      <c r="H965">
        <f t="shared" si="15"/>
        <v>0</v>
      </c>
      <c r="I965">
        <f t="array" ref="I965">MIN(IFERROR(FIND(IstNumbers,A965),""))</f>
        <v>15</v>
      </c>
      <c r="J965" s="1" t="e">
        <f>IF([first '# in title]&lt;[pos kw in title],MID([title],[pos kw in title]-6,6),#N/A)</f>
        <v>#N/A</v>
      </c>
      <c r="K965" s="1" t="e">
        <f>IFERROR(MID(SUBSTITUTE([kw rough in title],",","."),FIND("(",[kw rough in title])+1,20),SUBSTITUTE(IFERROR(MID([kw rough in title],FIND(" ",[kw rough in title])+1,20),[kw rough in title]),",","."))</f>
        <v>#N/A</v>
      </c>
      <c r="L965" s="1">
        <f>IFERROR(FIND("kW",[desc]),0)</f>
        <v>0</v>
      </c>
      <c r="M965">
        <f t="array" ref="M965">MIN(IFERROR(FIND(IstNumbers,E965),""))</f>
        <v>12</v>
      </c>
      <c r="N965" s="1" t="b">
        <f>IF([first '# in desc]&lt;[pos kw in desc],MID([desc],[pos kw in desc]-7,7))</f>
        <v>0</v>
      </c>
      <c r="O9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65" s="1" t="str">
        <f>TRIM(IF([first '# in desc]&lt;[pos kw in desc],MID([desc],[pos kw in desc]-6,6),FALSE))</f>
        <v>FALSCH</v>
      </c>
      <c r="Q965" s="1" t="b">
        <f>IF(LEN([manuell])=0,IFERROR([kw fine in title]*1,IFERROR(SUMPRODUCT(COUNTIF(IsDigits,MID([kw in desc],ROW($A$1:$A$150),1)))=LEN([kw in desc]),#N/A)),[manuell])</f>
        <v>0</v>
      </c>
      <c r="R965" s="1" t="str">
        <f>IF([pos kw in title]&gt;0,MID(J965,#REF!,4),IF([first '# in title]&gt;0,MID([title],[first '# in title],3),IF([first '# in title]&gt;0,MID([desc],#REF!,3),VLOOKUP([productid],$G$2:$R$1386,8))))</f>
        <v xml:space="preserve">28 </v>
      </c>
      <c r="S965" s="1" t="e">
        <f>IF([kw in desc]=[kw rough in title],[kw in desc]*1,IFERROR(LEFT([kw_dirty],3)*1,IFERROR(LEFT([kw_dirty],2)*1,"n.a.")))</f>
        <v>#N/A</v>
      </c>
      <c r="T965" s="1"/>
      <c r="U965" s="1" t="e">
        <f>VLOOKUP(Tabelle1[[#This Row],[productid]],Tabelle2[#All],2,FALSE)</f>
        <v>#N/A</v>
      </c>
    </row>
    <row r="966" spans="1:21" hidden="1">
      <c r="A966" t="s">
        <v>1714</v>
      </c>
      <c r="B966">
        <v>1649</v>
      </c>
      <c r="C966">
        <v>9701</v>
      </c>
      <c r="D966" t="s">
        <v>1731</v>
      </c>
      <c r="E966" t="s">
        <v>9</v>
      </c>
      <c r="F966">
        <v>18406</v>
      </c>
      <c r="G966">
        <v>4021191</v>
      </c>
      <c r="H966">
        <f t="shared" si="15"/>
        <v>49</v>
      </c>
      <c r="I966">
        <f t="array" ref="I966">MIN(IFERROR(FIND(IstNumbers,A966),""))</f>
        <v>25</v>
      </c>
      <c r="J966" s="1" t="str">
        <f>IF([first '# in title]&lt;[pos kw in title],MID([title],[pos kw in title]-6,6),#N/A)</f>
        <v xml:space="preserve">L (16 </v>
      </c>
      <c r="K96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966" s="1">
        <f>IFERROR(FIND("kW",[desc]),0)</f>
        <v>0</v>
      </c>
      <c r="M966">
        <f t="array" ref="M966">MIN(IFERROR(FIND(IstNumbers,E966),""))</f>
        <v>0</v>
      </c>
      <c r="N966" s="1" t="b">
        <f>IF([first '# in desc]&lt;[pos kw in desc],MID([desc],[pos kw in desc]-7,7))</f>
        <v>0</v>
      </c>
      <c r="O9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66" s="1" t="str">
        <f>TRIM(IF([first '# in desc]&lt;[pos kw in desc],MID([desc],[pos kw in desc]-6,6),FALSE))</f>
        <v>FALSCH</v>
      </c>
      <c r="Q966" s="1">
        <f>IF(LEN([manuell])=0,IFERROR([kw fine in title]*1,IFERROR(SUMPRODUCT(COUNTIF(IsDigits,MID([kw in desc],ROW($A$1:$A$150),1)))=LEN([kw in desc]),#N/A)),[manuell])</f>
        <v>16</v>
      </c>
      <c r="R966" s="1" t="e">
        <f>IF([pos kw in title]&gt;0,MID(J966,#REF!,4),IF([first '# in title]&gt;0,MID([title],[first '# in title],3),IF([first '# in title]&gt;0,MID([desc],#REF!,3),VLOOKUP([productid],$G$2:$R$1386,8))))</f>
        <v>#REF!</v>
      </c>
      <c r="S966" s="1" t="str">
        <f>IF([kw in desc]=[kw rough in title],[kw in desc]*1,IFERROR(LEFT([kw_dirty],3)*1,IFERROR(LEFT([kw_dirty],2)*1,"n.a.")))</f>
        <v>n.a.</v>
      </c>
      <c r="T966" s="1"/>
      <c r="U966" s="1">
        <f>VLOOKUP(Tabelle1[[#This Row],[productid]],Tabelle2[#All],2,FALSE)</f>
        <v>16</v>
      </c>
    </row>
    <row r="967" spans="1:21">
      <c r="A967" t="s">
        <v>1672</v>
      </c>
      <c r="B967">
        <v>2036</v>
      </c>
      <c r="C967">
        <v>9701</v>
      </c>
      <c r="D967" t="s">
        <v>1732</v>
      </c>
      <c r="E967" t="s">
        <v>9</v>
      </c>
      <c r="F967">
        <v>18406</v>
      </c>
      <c r="G967">
        <v>3863927</v>
      </c>
      <c r="H967">
        <f t="shared" si="15"/>
        <v>0</v>
      </c>
      <c r="I967">
        <f t="array" ref="I967">MIN(IFERROR(FIND(IstNumbers,A967),""))</f>
        <v>21</v>
      </c>
      <c r="J967" s="1" t="e">
        <f>IF([first '# in title]&lt;[pos kw in title],MID([title],[pos kw in title]-6,6),#N/A)</f>
        <v>#N/A</v>
      </c>
      <c r="K967" s="1" t="e">
        <f>IFERROR(MID(SUBSTITUTE([kw rough in title],",","."),FIND("(",[kw rough in title])+1,20),SUBSTITUTE(IFERROR(MID([kw rough in title],FIND(" ",[kw rough in title])+1,20),[kw rough in title]),",","."))</f>
        <v>#N/A</v>
      </c>
      <c r="L967" s="1">
        <f>IFERROR(FIND("kW",[desc]),0)</f>
        <v>0</v>
      </c>
      <c r="M967">
        <f t="array" ref="M967">MIN(IFERROR(FIND(IstNumbers,E967),""))</f>
        <v>0</v>
      </c>
      <c r="N967" s="1" t="b">
        <f>IF([first '# in desc]&lt;[pos kw in desc],MID([desc],[pos kw in desc]-7,7))</f>
        <v>0</v>
      </c>
      <c r="O9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67" s="1" t="str">
        <f>TRIM(IF([first '# in desc]&lt;[pos kw in desc],MID([desc],[pos kw in desc]-6,6),FALSE))</f>
        <v>FALSCH</v>
      </c>
      <c r="Q967" s="1" t="b">
        <f>IF(LEN([manuell])=0,IFERROR([kw fine in title]*1,IFERROR(SUMPRODUCT(COUNTIF(IsDigits,MID([kw in desc],ROW($A$1:$A$150),1)))=LEN([kw in desc]),#N/A)),[manuell])</f>
        <v>0</v>
      </c>
      <c r="R967" s="1" t="str">
        <f>IF([pos kw in title]&gt;0,MID(J967,#REF!,4),IF([first '# in title]&gt;0,MID([title],[first '# in title],3),IF([first '# in title]&gt;0,MID([desc],#REF!,3),VLOOKUP([productid],$G$2:$R$1386,8))))</f>
        <v>-35</v>
      </c>
      <c r="S967" s="1" t="e">
        <f>IF([kw in desc]=[kw rough in title],[kw in desc]*1,IFERROR(LEFT([kw_dirty],3)*1,IFERROR(LEFT([kw_dirty],2)*1,"n.a.")))</f>
        <v>#N/A</v>
      </c>
      <c r="T967" s="1"/>
      <c r="U967" s="1" t="e">
        <f>VLOOKUP(Tabelle1[[#This Row],[productid]],Tabelle2[#All],2,FALSE)</f>
        <v>#N/A</v>
      </c>
    </row>
    <row r="968" spans="1:21" hidden="1">
      <c r="A968" t="s">
        <v>1674</v>
      </c>
      <c r="B968">
        <v>2120</v>
      </c>
      <c r="C968">
        <v>289859</v>
      </c>
      <c r="D968" t="s">
        <v>1733</v>
      </c>
      <c r="E968" t="s">
        <v>1734</v>
      </c>
      <c r="F968">
        <v>18406</v>
      </c>
      <c r="G968">
        <v>3712957</v>
      </c>
      <c r="H968">
        <f t="shared" si="15"/>
        <v>54</v>
      </c>
      <c r="I968">
        <f t="array" ref="I968">MIN(IFERROR(FIND(IstNumbers,A968),""))</f>
        <v>29</v>
      </c>
      <c r="J968" s="1" t="str">
        <f>IF([first '# in title]&lt;[pos kw in title],MID([title],[pos kw in title]-6,6),#N/A)</f>
        <v xml:space="preserve">H (28 </v>
      </c>
      <c r="K96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968" s="1">
        <f>IFERROR(FIND("kW",[desc]),0)</f>
        <v>70</v>
      </c>
      <c r="M968">
        <f t="array" ref="M968">MIN(IFERROR(FIND(IstNumbers,E968),""))</f>
        <v>34</v>
      </c>
      <c r="N968" s="1" t="str">
        <f>IF([first '# in desc]&lt;[pos kw in desc],MID([desc],[pos kw in desc]-7,7))</f>
        <v xml:space="preserve">­me 28 </v>
      </c>
      <c r="O96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968" s="1" t="str">
        <f>TRIM(IF([first '# in desc]&lt;[pos kw in desc],MID([desc],[pos kw in desc]-6,6),FALSE))</f>
        <v>me 28</v>
      </c>
      <c r="Q968" s="1">
        <f>IF(LEN([manuell])=0,IFERROR([kw fine in title]*1,IFERROR(SUMPRODUCT(COUNTIF(IsDigits,MID([kw in desc],ROW($A$1:$A$150),1)))=LEN([kw in desc]),#N/A)),[manuell])</f>
        <v>28</v>
      </c>
      <c r="R968" s="1" t="e">
        <f>IF([pos kw in title]&gt;0,MID(J968,#REF!,4),IF([first '# in title]&gt;0,MID([title],[first '# in title],3),IF([first '# in title]&gt;0,MID([desc],#REF!,3),VLOOKUP([productid],$G$2:$R$1386,8))))</f>
        <v>#REF!</v>
      </c>
      <c r="S968" s="1" t="str">
        <f>IF([kw in desc]=[kw rough in title],[kw in desc]*1,IFERROR(LEFT([kw_dirty],3)*1,IFERROR(LEFT([kw_dirty],2)*1,"n.a.")))</f>
        <v>n.a.</v>
      </c>
      <c r="T968" s="1"/>
      <c r="U968" s="1">
        <f>VLOOKUP(Tabelle1[[#This Row],[productid]],Tabelle2[#All],2,FALSE)</f>
        <v>28</v>
      </c>
    </row>
    <row r="969" spans="1:21" hidden="1">
      <c r="A969" t="s">
        <v>1647</v>
      </c>
      <c r="B969">
        <v>3515</v>
      </c>
      <c r="C969">
        <v>289859</v>
      </c>
      <c r="D969" t="s">
        <v>1735</v>
      </c>
      <c r="E969" t="s">
        <v>1736</v>
      </c>
      <c r="F969">
        <v>18406</v>
      </c>
      <c r="G969">
        <v>1223701</v>
      </c>
      <c r="H969">
        <f t="shared" si="15"/>
        <v>0</v>
      </c>
      <c r="I969">
        <f t="array" ref="I969">MIN(IFERROR(FIND(IstNumbers,A969),""))</f>
        <v>20</v>
      </c>
      <c r="J969" s="1" t="e">
        <f>IF([first '# in title]&lt;[pos kw in title],MID([title],[pos kw in title]-6,6),#N/A)</f>
        <v>#N/A</v>
      </c>
      <c r="K969" s="1" t="e">
        <f>IFERROR(MID(SUBSTITUTE([kw rough in title],",","."),FIND("(",[kw rough in title])+1,20),SUBSTITUTE(IFERROR(MID([kw rough in title],FIND(" ",[kw rough in title])+1,20),[kw rough in title]),",","."))</f>
        <v>#N/A</v>
      </c>
      <c r="L969" s="1">
        <f>IFERROR(FIND("kW",[desc]),0)</f>
        <v>45</v>
      </c>
      <c r="M969">
        <f t="array" ref="M969">MIN(IFERROR(FIND(IstNumbers,E969),""))</f>
        <v>24</v>
      </c>
      <c r="N969" s="1" t="str">
        <f>IF([first '# in desc]&lt;[pos kw in desc],MID([desc],[pos kw in desc]-7,7))</f>
        <v xml:space="preserve">me, 19 </v>
      </c>
      <c r="O96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69" s="1" t="str">
        <f>TRIM(IF([first '# in desc]&lt;[pos kw in desc],MID([desc],[pos kw in desc]-6,6),FALSE))</f>
        <v>e, 19</v>
      </c>
      <c r="Q969" s="1" t="b">
        <f>IF(LEN([manuell])=0,IFERROR([kw fine in title]*1,IFERROR(SUMPRODUCT(COUNTIF(IsDigits,MID([kw in desc],ROW($A$1:$A$150),1)))=LEN([kw in desc]),#N/A)),[manuell])</f>
        <v>0</v>
      </c>
      <c r="R969" s="1" t="str">
        <f>IF([pos kw in title]&gt;0,MID(J969,#REF!,4),IF([first '# in title]&gt;0,MID([title],[first '# in title],3),IF([first '# in title]&gt;0,MID([desc],#REF!,3),VLOOKUP([productid],$G$2:$R$1386,8))))</f>
        <v>300</v>
      </c>
      <c r="S969" s="1" t="e">
        <f>IF([kw in desc]=[kw rough in title],[kw in desc]*1,IFERROR(LEFT([kw_dirty],3)*1,IFERROR(LEFT([kw_dirty],2)*1,"n.a.")))</f>
        <v>#N/A</v>
      </c>
      <c r="T969" s="1"/>
      <c r="U969" s="1">
        <f>VLOOKUP(Tabelle1[[#This Row],[productid]],Tabelle2[#All],2,FALSE)</f>
        <v>19</v>
      </c>
    </row>
    <row r="970" spans="1:21">
      <c r="A970" t="s">
        <v>1664</v>
      </c>
      <c r="B970">
        <v>2397.65</v>
      </c>
      <c r="C970">
        <v>276812</v>
      </c>
      <c r="D970" t="s">
        <v>1737</v>
      </c>
      <c r="E970" t="s">
        <v>1098</v>
      </c>
      <c r="F970">
        <v>18406</v>
      </c>
      <c r="G970">
        <v>3093312</v>
      </c>
      <c r="H970">
        <f t="shared" si="15"/>
        <v>0</v>
      </c>
      <c r="I970">
        <f t="array" ref="I970">MIN(IFERROR(FIND(IstNumbers,A970),""))</f>
        <v>10</v>
      </c>
      <c r="J970" s="1" t="e">
        <f>IF([first '# in title]&lt;[pos kw in title],MID([title],[pos kw in title]-6,6),#N/A)</f>
        <v>#N/A</v>
      </c>
      <c r="K970" s="1" t="e">
        <f>IFERROR(MID(SUBSTITUTE([kw rough in title],",","."),FIND("(",[kw rough in title])+1,20),SUBSTITUTE(IFERROR(MID([kw rough in title],FIND(" ",[kw rough in title])+1,20),[kw rough in title]),",","."))</f>
        <v>#N/A</v>
      </c>
      <c r="L970" s="1">
        <f>IFERROR(FIND("kW",[desc]),0)</f>
        <v>0</v>
      </c>
      <c r="M970">
        <f t="array" ref="M970">MIN(IFERROR(FIND(IstNumbers,E970),""))</f>
        <v>36</v>
      </c>
      <c r="N970" s="1" t="b">
        <f>IF([first '# in desc]&lt;[pos kw in desc],MID([desc],[pos kw in desc]-7,7))</f>
        <v>0</v>
      </c>
      <c r="O9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70" s="1" t="str">
        <f>TRIM(IF([first '# in desc]&lt;[pos kw in desc],MID([desc],[pos kw in desc]-6,6),FALSE))</f>
        <v>FALSCH</v>
      </c>
      <c r="Q970" s="1" t="b">
        <f>IF(LEN([manuell])=0,IFERROR([kw fine in title]*1,IFERROR(SUMPRODUCT(COUNTIF(IsDigits,MID([kw in desc],ROW($A$1:$A$150),1)))=LEN([kw in desc]),#N/A)),[manuell])</f>
        <v>0</v>
      </c>
      <c r="R970" s="1" t="str">
        <f>IF([pos kw in title]&gt;0,MID(J970,#REF!,4),IF([first '# in title]&gt;0,MID([title],[first '# in title],3),IF([first '# in title]&gt;0,MID([desc],#REF!,3),VLOOKUP([productid],$G$2:$R$1386,8))))</f>
        <v>24/</v>
      </c>
      <c r="S970" s="1" t="e">
        <f>IF([kw in desc]=[kw rough in title],[kw in desc]*1,IFERROR(LEFT([kw_dirty],3)*1,IFERROR(LEFT([kw_dirty],2)*1,"n.a.")))</f>
        <v>#N/A</v>
      </c>
      <c r="T970" s="1"/>
      <c r="U970" s="1" t="e">
        <f>VLOOKUP(Tabelle1[[#This Row],[productid]],Tabelle2[#All],2,FALSE)</f>
        <v>#N/A</v>
      </c>
    </row>
    <row r="971" spans="1:21" hidden="1">
      <c r="A971" t="s">
        <v>1579</v>
      </c>
      <c r="B971">
        <v>2724.9</v>
      </c>
      <c r="C971">
        <v>288366</v>
      </c>
      <c r="D971" t="s">
        <v>1738</v>
      </c>
      <c r="E971" t="s">
        <v>1739</v>
      </c>
      <c r="F971">
        <v>18406</v>
      </c>
      <c r="G971">
        <v>3664000</v>
      </c>
      <c r="H971">
        <f t="shared" si="15"/>
        <v>26</v>
      </c>
      <c r="I971">
        <f t="array" ref="I971">MIN(IFERROR(FIND(IstNumbers,A971),""))</f>
        <v>20</v>
      </c>
      <c r="J971" s="1" t="str">
        <f>IF([first '# in title]&lt;[pos kw in title],MID([title],[pos kw in title]-6,6),#N/A)</f>
        <v>200 13</v>
      </c>
      <c r="K971" s="1" t="str">
        <f>IFERROR(MID(SUBSTITUTE([kw rough in title],",","."),FIND("(",[kw rough in title])+1,20),SUBSTITUTE(IFERROR(MID([kw rough in title],FIND(" ",[kw rough in title])+1,20),[kw rough in title]),",","."))</f>
        <v>13</v>
      </c>
      <c r="L971" s="1">
        <f>IFERROR(FIND("kW",[desc]),0)</f>
        <v>75</v>
      </c>
      <c r="M971">
        <f t="array" ref="M971">MIN(IFERROR(FIND(IstNumbers,E971),""))</f>
        <v>24</v>
      </c>
      <c r="N971" s="1" t="str">
        <f>IF([first '# in desc]&lt;[pos kw in desc],MID([desc],[pos kw in desc]-7,7))</f>
        <v xml:space="preserve">2 - 13 </v>
      </c>
      <c r="O971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971" s="1" t="str">
        <f>TRIM(IF([first '# in desc]&lt;[pos kw in desc],MID([desc],[pos kw in desc]-6,6),FALSE))</f>
        <v>- 13</v>
      </c>
      <c r="Q971" s="1">
        <f>IF(LEN([manuell])=0,IFERROR([kw fine in title]*1,IFERROR(SUMPRODUCT(COUNTIF(IsDigits,MID([kw in desc],ROW($A$1:$A$150),1)))=LEN([kw in desc]),#N/A)),[manuell])</f>
        <v>13</v>
      </c>
      <c r="R971" s="1" t="e">
        <f>IF([pos kw in title]&gt;0,MID(J971,#REF!,4),IF([first '# in title]&gt;0,MID([title],[first '# in title],3),IF([first '# in title]&gt;0,MID([desc],#REF!,3),VLOOKUP([productid],$G$2:$R$1386,8))))</f>
        <v>#REF!</v>
      </c>
      <c r="S971" s="1" t="str">
        <f>IF([kw in desc]=[kw rough in title],[kw in desc]*1,IFERROR(LEFT([kw_dirty],3)*1,IFERROR(LEFT([kw_dirty],2)*1,"n.a.")))</f>
        <v>n.a.</v>
      </c>
      <c r="T971" s="1"/>
      <c r="U971" s="1">
        <f>VLOOKUP(Tabelle1[[#This Row],[productid]],Tabelle2[#All],2,FALSE)</f>
        <v>13</v>
      </c>
    </row>
    <row r="972" spans="1:21" hidden="1">
      <c r="A972" t="s">
        <v>1584</v>
      </c>
      <c r="B972">
        <v>2395</v>
      </c>
      <c r="C972">
        <v>289859</v>
      </c>
      <c r="D972" t="s">
        <v>1740</v>
      </c>
      <c r="E972" t="s">
        <v>1741</v>
      </c>
      <c r="F972">
        <v>18406</v>
      </c>
      <c r="G972">
        <v>1064527</v>
      </c>
      <c r="H972">
        <f t="shared" si="15"/>
        <v>0</v>
      </c>
      <c r="I972">
        <f t="array" ref="I972">MIN(IFERROR(FIND(IstNumbers,A972),""))</f>
        <v>20</v>
      </c>
      <c r="J972" s="1" t="e">
        <f>IF([first '# in title]&lt;[pos kw in title],MID([title],[pos kw in title]-6,6),#N/A)</f>
        <v>#N/A</v>
      </c>
      <c r="K972" s="1" t="e">
        <f>IFERROR(MID(SUBSTITUTE([kw rough in title],",","."),FIND("(",[kw rough in title])+1,20),SUBSTITUTE(IFERROR(MID([kw rough in title],FIND(" ",[kw rough in title])+1,20),[kw rough in title]),",","."))</f>
        <v>#N/A</v>
      </c>
      <c r="L972" s="1">
        <f>IFERROR(FIND("kW",[desc]),0)</f>
        <v>57</v>
      </c>
      <c r="M972">
        <f t="array" ref="M972">MIN(IFERROR(FIND(IstNumbers,E972),""))</f>
        <v>24</v>
      </c>
      <c r="N972" s="1" t="str">
        <f>IF([first '# in desc]&lt;[pos kw in desc],MID([desc],[pos kw in desc]-7,7))</f>
        <v xml:space="preserve">me, 19 </v>
      </c>
      <c r="O97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972" s="1" t="str">
        <f>TRIM(IF([first '# in desc]&lt;[pos kw in desc],MID([desc],[pos kw in desc]-6,6),FALSE))</f>
        <v>e, 19</v>
      </c>
      <c r="Q972" s="1" t="b">
        <f>IF(LEN([manuell])=0,IFERROR([kw fine in title]*1,IFERROR(SUMPRODUCT(COUNTIF(IsDigits,MID([kw in desc],ROW($A$1:$A$150),1)))=LEN([kw in desc]),#N/A)),[manuell])</f>
        <v>0</v>
      </c>
      <c r="R972" s="1" t="str">
        <f>IF([pos kw in title]&gt;0,MID(J972,#REF!,4),IF([first '# in title]&gt;0,MID([title],[first '# in title],3),IF([first '# in title]&gt;0,MID([desc],#REF!,3),VLOOKUP([productid],$G$2:$R$1386,8))))</f>
        <v>200</v>
      </c>
      <c r="S972" s="1" t="e">
        <f>IF([kw in desc]=[kw rough in title],[kw in desc]*1,IFERROR(LEFT([kw_dirty],3)*1,IFERROR(LEFT([kw_dirty],2)*1,"n.a.")))</f>
        <v>#N/A</v>
      </c>
      <c r="T972" s="1"/>
      <c r="U972" s="1">
        <f>VLOOKUP(Tabelle1[[#This Row],[productid]],Tabelle2[#All],2,FALSE)</f>
        <v>19</v>
      </c>
    </row>
    <row r="973" spans="1:21" hidden="1">
      <c r="A973" t="s">
        <v>10373</v>
      </c>
      <c r="B973">
        <v>2575</v>
      </c>
      <c r="C973">
        <v>289859</v>
      </c>
      <c r="D973" t="s">
        <v>1742</v>
      </c>
      <c r="E973" t="s">
        <v>1743</v>
      </c>
      <c r="F973">
        <v>18406</v>
      </c>
      <c r="G973">
        <v>3128334</v>
      </c>
      <c r="H973">
        <f t="shared" si="15"/>
        <v>66</v>
      </c>
      <c r="I973">
        <f t="array" ref="I973">MIN(IFERROR(FIND(IstNumbers,A973),""))</f>
        <v>21</v>
      </c>
      <c r="J973" s="1" t="str">
        <f>IF([first '# in title]&lt;[pos kw in title],MID([title],[pos kw in title]-6,6),#N/A)</f>
        <v xml:space="preserve">(21,8 </v>
      </c>
      <c r="K973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73" s="1">
        <f>IFERROR(FIND("kW",[desc]),0)</f>
        <v>0</v>
      </c>
      <c r="M973">
        <f t="array" ref="M973">MIN(IFERROR(FIND(IstNumbers,E973),""))</f>
        <v>38</v>
      </c>
      <c r="N973" s="1" t="b">
        <f>IF([first '# in desc]&lt;[pos kw in desc],MID([desc],[pos kw in desc]-7,7))</f>
        <v>0</v>
      </c>
      <c r="O9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73" s="1" t="str">
        <f>TRIM(IF([first '# in desc]&lt;[pos kw in desc],MID([desc],[pos kw in desc]-6,6),FALSE))</f>
        <v>FALSCH</v>
      </c>
      <c r="Q973" s="1">
        <f>IF(LEN([manuell])=0,IFERROR([kw fine in title]*1,IFERROR(SUMPRODUCT(COUNTIF(IsDigits,MID([kw in desc],ROW($A$1:$A$150),1)))=LEN([kw in desc]),#N/A)),[manuell])</f>
        <v>21.8</v>
      </c>
      <c r="R973" s="1" t="e">
        <f>IF([pos kw in title]&gt;0,MID(J973,#REF!,4),IF([first '# in title]&gt;0,MID([title],[first '# in title],3),IF([first '# in title]&gt;0,MID([desc],#REF!,3),VLOOKUP([productid],$G$2:$R$1386,8))))</f>
        <v>#REF!</v>
      </c>
      <c r="S973" s="1" t="str">
        <f>IF([kw in desc]=[kw rough in title],[kw in desc]*1,IFERROR(LEFT([kw_dirty],3)*1,IFERROR(LEFT([kw_dirty],2)*1,"n.a.")))</f>
        <v>n.a.</v>
      </c>
      <c r="T973" s="1"/>
      <c r="U973" s="1">
        <f>VLOOKUP(Tabelle1[[#This Row],[productid]],Tabelle2[#All],2,FALSE)</f>
        <v>21.8</v>
      </c>
    </row>
    <row r="974" spans="1:21" hidden="1">
      <c r="A974" t="s">
        <v>1744</v>
      </c>
      <c r="B974">
        <v>3329.9</v>
      </c>
      <c r="C974">
        <v>273949</v>
      </c>
      <c r="D974" t="s">
        <v>1745</v>
      </c>
      <c r="E974" t="s">
        <v>269</v>
      </c>
      <c r="F974">
        <v>18406</v>
      </c>
      <c r="G974">
        <v>4206581</v>
      </c>
      <c r="H974">
        <f t="shared" si="15"/>
        <v>0</v>
      </c>
      <c r="I974">
        <f t="array" ref="I974">MIN(IFERROR(FIND(IstNumbers,A974),""))</f>
        <v>17</v>
      </c>
      <c r="J974" s="1" t="e">
        <f>IF([first '# in title]&lt;[pos kw in title],MID([title],[pos kw in title]-6,6),#N/A)</f>
        <v>#N/A</v>
      </c>
      <c r="K974" s="1" t="e">
        <f>IFERROR(MID(SUBSTITUTE([kw rough in title],",","."),FIND("(",[kw rough in title])+1,20),SUBSTITUTE(IFERROR(MID([kw rough in title],FIND(" ",[kw rough in title])+1,20),[kw rough in title]),",","."))</f>
        <v>#N/A</v>
      </c>
      <c r="L974" s="1">
        <f>IFERROR(FIND("kW",[desc]),0)</f>
        <v>61</v>
      </c>
      <c r="M974">
        <f t="array" ref="M974">MIN(IFERROR(FIND(IstNumbers,E974),""))</f>
        <v>14</v>
      </c>
      <c r="N974" s="1" t="str">
        <f>IF([first '# in desc]&lt;[pos kw in desc],MID([desc],[pos kw in desc]-7,7))</f>
        <v xml:space="preserve">00, 15 </v>
      </c>
      <c r="O974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974" s="1" t="str">
        <f>TRIM(IF([first '# in desc]&lt;[pos kw in desc],MID([desc],[pos kw in desc]-6,6),FALSE))</f>
        <v>0, 15</v>
      </c>
      <c r="Q974" s="1" t="b">
        <f>IF(LEN([manuell])=0,IFERROR([kw fine in title]*1,IFERROR(SUMPRODUCT(COUNTIF(IsDigits,MID([kw in desc],ROW($A$1:$A$150),1)))=LEN([kw in desc]),#N/A)),[manuell])</f>
        <v>0</v>
      </c>
      <c r="R974" s="1" t="str">
        <f>IF([pos kw in title]&gt;0,MID(J974,#REF!,4),IF([first '# in title]&gt;0,MID([title],[first '# in title],3),IF([first '# in title]&gt;0,MID([desc],#REF!,3),VLOOKUP([productid],$G$2:$R$1386,8))))</f>
        <v>-Pa</v>
      </c>
      <c r="S974" s="1" t="e">
        <f>IF([kw in desc]=[kw rough in title],[kw in desc]*1,IFERROR(LEFT([kw_dirty],3)*1,IFERROR(LEFT([kw_dirty],2)*1,"n.a.")))</f>
        <v>#N/A</v>
      </c>
      <c r="T974" s="1"/>
      <c r="U974" s="1">
        <f>VLOOKUP(Tabelle1[[#This Row],[productid]],Tabelle2[#All],2,FALSE)</f>
        <v>15</v>
      </c>
    </row>
    <row r="975" spans="1:21">
      <c r="A975" t="s">
        <v>1746</v>
      </c>
      <c r="B975">
        <v>3405</v>
      </c>
      <c r="C975">
        <v>9701</v>
      </c>
      <c r="D975" t="s">
        <v>1747</v>
      </c>
      <c r="E975" t="s">
        <v>9</v>
      </c>
      <c r="F975">
        <v>18406</v>
      </c>
      <c r="G975">
        <v>4207223</v>
      </c>
      <c r="H975">
        <f t="shared" si="15"/>
        <v>0</v>
      </c>
      <c r="I975">
        <f t="array" ref="I975">MIN(IFERROR(FIND(IstNumbers,A975),""))</f>
        <v>17</v>
      </c>
      <c r="J975" s="1" t="e">
        <f>IF([first '# in title]&lt;[pos kw in title],MID([title],[pos kw in title]-6,6),#N/A)</f>
        <v>#N/A</v>
      </c>
      <c r="K975" s="1" t="e">
        <f>IFERROR(MID(SUBSTITUTE([kw rough in title],",","."),FIND("(",[kw rough in title])+1,20),SUBSTITUTE(IFERROR(MID([kw rough in title],FIND(" ",[kw rough in title])+1,20),[kw rough in title]),",","."))</f>
        <v>#N/A</v>
      </c>
      <c r="L975" s="1">
        <f>IFERROR(FIND("kW",[desc]),0)</f>
        <v>0</v>
      </c>
      <c r="M975">
        <f t="array" ref="M975">MIN(IFERROR(FIND(IstNumbers,E975),""))</f>
        <v>0</v>
      </c>
      <c r="N975" s="1" t="b">
        <f>IF([first '# in desc]&lt;[pos kw in desc],MID([desc],[pos kw in desc]-7,7))</f>
        <v>0</v>
      </c>
      <c r="O9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75" s="1" t="str">
        <f>TRIM(IF([first '# in desc]&lt;[pos kw in desc],MID([desc],[pos kw in desc]-6,6),FALSE))</f>
        <v>FALSCH</v>
      </c>
      <c r="Q975" s="1" t="b">
        <f>IF(LEN([manuell])=0,IFERROR([kw fine in title]*1,IFERROR(SUMPRODUCT(COUNTIF(IsDigits,MID([kw in desc],ROW($A$1:$A$150),1)))=LEN([kw in desc]),#N/A)),[manuell])</f>
        <v>0</v>
      </c>
      <c r="R975" s="1" t="str">
        <f>IF([pos kw in title]&gt;0,MID(J975,#REF!,4),IF([first '# in title]&gt;0,MID([title],[first '# in title],3),IF([first '# in title]&gt;0,MID([desc],#REF!,3),VLOOKUP([productid],$G$2:$R$1386,8))))</f>
        <v>-Pa</v>
      </c>
      <c r="S975" s="1" t="e">
        <f>IF([kw in desc]=[kw rough in title],[kw in desc]*1,IFERROR(LEFT([kw_dirty],3)*1,IFERROR(LEFT([kw_dirty],2)*1,"n.a.")))</f>
        <v>#N/A</v>
      </c>
      <c r="T975" s="1"/>
      <c r="U975" s="1">
        <f>VLOOKUP(Tabelle1[[#This Row],[productid]],Tabelle2[#All],2,FALSE)</f>
        <v>25</v>
      </c>
    </row>
    <row r="976" spans="1:21">
      <c r="A976" t="s">
        <v>1711</v>
      </c>
      <c r="B976">
        <v>1767</v>
      </c>
      <c r="C976">
        <v>223861</v>
      </c>
      <c r="D976" t="s">
        <v>1748</v>
      </c>
      <c r="E976" t="s">
        <v>1439</v>
      </c>
      <c r="F976">
        <v>18406</v>
      </c>
      <c r="G976">
        <v>3725835</v>
      </c>
      <c r="H976">
        <f t="shared" si="15"/>
        <v>0</v>
      </c>
      <c r="I976">
        <f t="array" ref="I976">MIN(IFERROR(FIND(IstNumbers,A976),""))</f>
        <v>15</v>
      </c>
      <c r="J976" s="1" t="e">
        <f>IF([first '# in title]&lt;[pos kw in title],MID([title],[pos kw in title]-6,6),#N/A)</f>
        <v>#N/A</v>
      </c>
      <c r="K976" s="1" t="e">
        <f>IFERROR(MID(SUBSTITUTE([kw rough in title],",","."),FIND("(",[kw rough in title])+1,20),SUBSTITUTE(IFERROR(MID([kw rough in title],FIND(" ",[kw rough in title])+1,20),[kw rough in title]),",","."))</f>
        <v>#N/A</v>
      </c>
      <c r="L976" s="1">
        <f>IFERROR(FIND("kW",[desc]),0)</f>
        <v>0</v>
      </c>
      <c r="M976">
        <f t="array" ref="M976">MIN(IFERROR(FIND(IstNumbers,E976),""))</f>
        <v>12</v>
      </c>
      <c r="N976" s="1" t="b">
        <f>IF([first '# in desc]&lt;[pos kw in desc],MID([desc],[pos kw in desc]-7,7))</f>
        <v>0</v>
      </c>
      <c r="O9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76" s="1" t="str">
        <f>TRIM(IF([first '# in desc]&lt;[pos kw in desc],MID([desc],[pos kw in desc]-6,6),FALSE))</f>
        <v>FALSCH</v>
      </c>
      <c r="Q976" s="1" t="b">
        <f>IF(LEN([manuell])=0,IFERROR([kw fine in title]*1,IFERROR(SUMPRODUCT(COUNTIF(IsDigits,MID([kw in desc],ROW($A$1:$A$150),1)))=LEN([kw in desc]),#N/A)),[manuell])</f>
        <v>0</v>
      </c>
      <c r="R976" s="1" t="str">
        <f>IF([pos kw in title]&gt;0,MID(J976,#REF!,4),IF([first '# in title]&gt;0,MID([title],[first '# in title],3),IF([first '# in title]&gt;0,MID([desc],#REF!,3),VLOOKUP([productid],$G$2:$R$1386,8))))</f>
        <v xml:space="preserve">28 </v>
      </c>
      <c r="S976" s="1" t="e">
        <f>IF([kw in desc]=[kw rough in title],[kw in desc]*1,IFERROR(LEFT([kw_dirty],3)*1,IFERROR(LEFT([kw_dirty],2)*1,"n.a.")))</f>
        <v>#N/A</v>
      </c>
      <c r="T976" s="1"/>
      <c r="U976" s="1" t="e">
        <f>VLOOKUP(Tabelle1[[#This Row],[productid]],Tabelle2[#All],2,FALSE)</f>
        <v>#N/A</v>
      </c>
    </row>
    <row r="977" spans="1:21">
      <c r="A977" t="s">
        <v>1672</v>
      </c>
      <c r="B977">
        <v>2224.21</v>
      </c>
      <c r="C977">
        <v>12041</v>
      </c>
      <c r="D977" t="s">
        <v>1749</v>
      </c>
      <c r="E977" t="s">
        <v>9</v>
      </c>
      <c r="F977">
        <v>18406</v>
      </c>
      <c r="G977">
        <v>3863927</v>
      </c>
      <c r="H977">
        <f t="shared" si="15"/>
        <v>0</v>
      </c>
      <c r="I977">
        <f t="array" ref="I977">MIN(IFERROR(FIND(IstNumbers,A977),""))</f>
        <v>21</v>
      </c>
      <c r="J977" s="1" t="e">
        <f>IF([first '# in title]&lt;[pos kw in title],MID([title],[pos kw in title]-6,6),#N/A)</f>
        <v>#N/A</v>
      </c>
      <c r="K977" s="1" t="e">
        <f>IFERROR(MID(SUBSTITUTE([kw rough in title],",","."),FIND("(",[kw rough in title])+1,20),SUBSTITUTE(IFERROR(MID([kw rough in title],FIND(" ",[kw rough in title])+1,20),[kw rough in title]),",","."))</f>
        <v>#N/A</v>
      </c>
      <c r="L977" s="1">
        <f>IFERROR(FIND("kW",[desc]),0)</f>
        <v>0</v>
      </c>
      <c r="M977">
        <f t="array" ref="M977">MIN(IFERROR(FIND(IstNumbers,E977),""))</f>
        <v>0</v>
      </c>
      <c r="N977" s="1" t="b">
        <f>IF([first '# in desc]&lt;[pos kw in desc],MID([desc],[pos kw in desc]-7,7))</f>
        <v>0</v>
      </c>
      <c r="O9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77" s="1" t="str">
        <f>TRIM(IF([first '# in desc]&lt;[pos kw in desc],MID([desc],[pos kw in desc]-6,6),FALSE))</f>
        <v>FALSCH</v>
      </c>
      <c r="Q977" s="1" t="b">
        <f>IF(LEN([manuell])=0,IFERROR([kw fine in title]*1,IFERROR(SUMPRODUCT(COUNTIF(IsDigits,MID([kw in desc],ROW($A$1:$A$150),1)))=LEN([kw in desc]),#N/A)),[manuell])</f>
        <v>0</v>
      </c>
      <c r="R977" s="1" t="str">
        <f>IF([pos kw in title]&gt;0,MID(J977,#REF!,4),IF([first '# in title]&gt;0,MID([title],[first '# in title],3),IF([first '# in title]&gt;0,MID([desc],#REF!,3),VLOOKUP([productid],$G$2:$R$1386,8))))</f>
        <v>-35</v>
      </c>
      <c r="S977" s="1" t="e">
        <f>IF([kw in desc]=[kw rough in title],[kw in desc]*1,IFERROR(LEFT([kw_dirty],3)*1,IFERROR(LEFT([kw_dirty],2)*1,"n.a.")))</f>
        <v>#N/A</v>
      </c>
      <c r="T977" s="1"/>
      <c r="U977" s="1" t="e">
        <f>VLOOKUP(Tabelle1[[#This Row],[productid]],Tabelle2[#All],2,FALSE)</f>
        <v>#N/A</v>
      </c>
    </row>
    <row r="978" spans="1:21" hidden="1">
      <c r="A978" t="s">
        <v>1674</v>
      </c>
      <c r="B978">
        <v>2140</v>
      </c>
      <c r="C978">
        <v>289859</v>
      </c>
      <c r="D978" t="s">
        <v>1750</v>
      </c>
      <c r="E978" t="s">
        <v>1751</v>
      </c>
      <c r="F978">
        <v>18406</v>
      </c>
      <c r="G978">
        <v>3712957</v>
      </c>
      <c r="H978">
        <f t="shared" si="15"/>
        <v>54</v>
      </c>
      <c r="I978">
        <f t="array" ref="I978">MIN(IFERROR(FIND(IstNumbers,A978),""))</f>
        <v>29</v>
      </c>
      <c r="J978" s="1" t="str">
        <f>IF([first '# in title]&lt;[pos kw in title],MID([title],[pos kw in title]-6,6),#N/A)</f>
        <v xml:space="preserve">H (28 </v>
      </c>
      <c r="K97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978" s="1">
        <f>IFERROR(FIND("kW",[desc]),0)</f>
        <v>70</v>
      </c>
      <c r="M978">
        <f t="array" ref="M978">MIN(IFERROR(FIND(IstNumbers,E978),""))</f>
        <v>34</v>
      </c>
      <c r="N978" s="1" t="str">
        <f>IF([first '# in desc]&lt;[pos kw in desc],MID([desc],[pos kw in desc]-7,7))</f>
        <v xml:space="preserve">­me 28 </v>
      </c>
      <c r="O97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978" s="1" t="str">
        <f>TRIM(IF([first '# in desc]&lt;[pos kw in desc],MID([desc],[pos kw in desc]-6,6),FALSE))</f>
        <v>me 28</v>
      </c>
      <c r="Q978" s="1">
        <f>IF(LEN([manuell])=0,IFERROR([kw fine in title]*1,IFERROR(SUMPRODUCT(COUNTIF(IsDigits,MID([kw in desc],ROW($A$1:$A$150),1)))=LEN([kw in desc]),#N/A)),[manuell])</f>
        <v>28</v>
      </c>
      <c r="R978" s="1" t="e">
        <f>IF([pos kw in title]&gt;0,MID(J978,#REF!,4),IF([first '# in title]&gt;0,MID([title],[first '# in title],3),IF([first '# in title]&gt;0,MID([desc],#REF!,3),VLOOKUP([productid],$G$2:$R$1386,8))))</f>
        <v>#REF!</v>
      </c>
      <c r="S978" s="1" t="str">
        <f>IF([kw in desc]=[kw rough in title],[kw in desc]*1,IFERROR(LEFT([kw_dirty],3)*1,IFERROR(LEFT([kw_dirty],2)*1,"n.a.")))</f>
        <v>n.a.</v>
      </c>
      <c r="T978" s="1"/>
      <c r="U978" s="1">
        <f>VLOOKUP(Tabelle1[[#This Row],[productid]],Tabelle2[#All],2,FALSE)</f>
        <v>28</v>
      </c>
    </row>
    <row r="979" spans="1:21">
      <c r="A979" t="s">
        <v>1647</v>
      </c>
      <c r="B979">
        <v>3546.99</v>
      </c>
      <c r="C979">
        <v>276812</v>
      </c>
      <c r="D979" t="s">
        <v>1752</v>
      </c>
      <c r="E979" t="s">
        <v>1721</v>
      </c>
      <c r="F979">
        <v>18406</v>
      </c>
      <c r="G979">
        <v>1223701</v>
      </c>
      <c r="H979">
        <f t="shared" si="15"/>
        <v>0</v>
      </c>
      <c r="I979">
        <f t="array" ref="I979">MIN(IFERROR(FIND(IstNumbers,A979),""))</f>
        <v>20</v>
      </c>
      <c r="J979" s="1" t="e">
        <f>IF([first '# in title]&lt;[pos kw in title],MID([title],[pos kw in title]-6,6),#N/A)</f>
        <v>#N/A</v>
      </c>
      <c r="K979" s="1" t="e">
        <f>IFERROR(MID(SUBSTITUTE([kw rough in title],",","."),FIND("(",[kw rough in title])+1,20),SUBSTITUTE(IFERROR(MID([kw rough in title],FIND(" ",[kw rough in title])+1,20),[kw rough in title]),",","."))</f>
        <v>#N/A</v>
      </c>
      <c r="L979" s="1">
        <f>IFERROR(FIND("kW",[desc]),0)</f>
        <v>0</v>
      </c>
      <c r="M979">
        <f t="array" ref="M979">MIN(IFERROR(FIND(IstNumbers,E979),""))</f>
        <v>16</v>
      </c>
      <c r="N979" s="1" t="b">
        <f>IF([first '# in desc]&lt;[pos kw in desc],MID([desc],[pos kw in desc]-7,7))</f>
        <v>0</v>
      </c>
      <c r="O9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79" s="1" t="str">
        <f>TRIM(IF([first '# in desc]&lt;[pos kw in desc],MID([desc],[pos kw in desc]-6,6),FALSE))</f>
        <v>FALSCH</v>
      </c>
      <c r="Q979" s="1" t="b">
        <f>IF(LEN([manuell])=0,IFERROR([kw fine in title]*1,IFERROR(SUMPRODUCT(COUNTIF(IsDigits,MID([kw in desc],ROW($A$1:$A$150),1)))=LEN([kw in desc]),#N/A)),[manuell])</f>
        <v>0</v>
      </c>
      <c r="R979" s="1" t="str">
        <f>IF([pos kw in title]&gt;0,MID(J979,#REF!,4),IF([first '# in title]&gt;0,MID([title],[first '# in title],3),IF([first '# in title]&gt;0,MID([desc],#REF!,3),VLOOKUP([productid],$G$2:$R$1386,8))))</f>
        <v>300</v>
      </c>
      <c r="S979" s="1" t="e">
        <f>IF([kw in desc]=[kw rough in title],[kw in desc]*1,IFERROR(LEFT([kw_dirty],3)*1,IFERROR(LEFT([kw_dirty],2)*1,"n.a.")))</f>
        <v>#N/A</v>
      </c>
      <c r="T979" s="1"/>
      <c r="U979" s="1">
        <f>VLOOKUP(Tabelle1[[#This Row],[productid]],Tabelle2[#All],2,FALSE)</f>
        <v>19</v>
      </c>
    </row>
    <row r="980" spans="1:21">
      <c r="A980" t="s">
        <v>1664</v>
      </c>
      <c r="B980">
        <v>2421.33</v>
      </c>
      <c r="C980">
        <v>276812</v>
      </c>
      <c r="D980" t="s">
        <v>1753</v>
      </c>
      <c r="E980" t="s">
        <v>674</v>
      </c>
      <c r="F980">
        <v>18406</v>
      </c>
      <c r="G980">
        <v>3093312</v>
      </c>
      <c r="H980">
        <f t="shared" si="15"/>
        <v>0</v>
      </c>
      <c r="I980">
        <f t="array" ref="I980">MIN(IFERROR(FIND(IstNumbers,A980),""))</f>
        <v>10</v>
      </c>
      <c r="J980" s="1" t="e">
        <f>IF([first '# in title]&lt;[pos kw in title],MID([title],[pos kw in title]-6,6),#N/A)</f>
        <v>#N/A</v>
      </c>
      <c r="K980" s="1" t="e">
        <f>IFERROR(MID(SUBSTITUTE([kw rough in title],",","."),FIND("(",[kw rough in title])+1,20),SUBSTITUTE(IFERROR(MID([kw rough in title],FIND(" ",[kw rough in title])+1,20),[kw rough in title]),",","."))</f>
        <v>#N/A</v>
      </c>
      <c r="L980" s="1">
        <f>IFERROR(FIND("kW",[desc]),0)</f>
        <v>0</v>
      </c>
      <c r="M980">
        <f t="array" ref="M980">MIN(IFERROR(FIND(IstNumbers,E980),""))</f>
        <v>36</v>
      </c>
      <c r="N980" s="1" t="b">
        <f>IF([first '# in desc]&lt;[pos kw in desc],MID([desc],[pos kw in desc]-7,7))</f>
        <v>0</v>
      </c>
      <c r="O9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80" s="1" t="str">
        <f>TRIM(IF([first '# in desc]&lt;[pos kw in desc],MID([desc],[pos kw in desc]-6,6),FALSE))</f>
        <v>FALSCH</v>
      </c>
      <c r="Q980" s="1" t="b">
        <f>IF(LEN([manuell])=0,IFERROR([kw fine in title]*1,IFERROR(SUMPRODUCT(COUNTIF(IsDigits,MID([kw in desc],ROW($A$1:$A$150),1)))=LEN([kw in desc]),#N/A)),[manuell])</f>
        <v>0</v>
      </c>
      <c r="R980" s="1" t="str">
        <f>IF([pos kw in title]&gt;0,MID(J980,#REF!,4),IF([first '# in title]&gt;0,MID([title],[first '# in title],3),IF([first '# in title]&gt;0,MID([desc],#REF!,3),VLOOKUP([productid],$G$2:$R$1386,8))))</f>
        <v>24/</v>
      </c>
      <c r="S980" s="1" t="e">
        <f>IF([kw in desc]=[kw rough in title],[kw in desc]*1,IFERROR(LEFT([kw_dirty],3)*1,IFERROR(LEFT([kw_dirty],2)*1,"n.a.")))</f>
        <v>#N/A</v>
      </c>
      <c r="T980" s="1"/>
      <c r="U980" s="1" t="e">
        <f>VLOOKUP(Tabelle1[[#This Row],[productid]],Tabelle2[#All],2,FALSE)</f>
        <v>#N/A</v>
      </c>
    </row>
    <row r="981" spans="1:21" hidden="1">
      <c r="A981" t="s">
        <v>1579</v>
      </c>
      <c r="B981">
        <v>2724.9</v>
      </c>
      <c r="C981">
        <v>288366</v>
      </c>
      <c r="D981" t="s">
        <v>1754</v>
      </c>
      <c r="E981" t="s">
        <v>1755</v>
      </c>
      <c r="F981">
        <v>18406</v>
      </c>
      <c r="G981">
        <v>3664000</v>
      </c>
      <c r="H981">
        <f t="shared" si="15"/>
        <v>26</v>
      </c>
      <c r="I981">
        <f t="array" ref="I981">MIN(IFERROR(FIND(IstNumbers,A981),""))</f>
        <v>20</v>
      </c>
      <c r="J981" s="1" t="str">
        <f>IF([first '# in title]&lt;[pos kw in title],MID([title],[pos kw in title]-6,6),#N/A)</f>
        <v>200 13</v>
      </c>
      <c r="K981" s="1" t="str">
        <f>IFERROR(MID(SUBSTITUTE([kw rough in title],",","."),FIND("(",[kw rough in title])+1,20),SUBSTITUTE(IFERROR(MID([kw rough in title],FIND(" ",[kw rough in title])+1,20),[kw rough in title]),",","."))</f>
        <v>13</v>
      </c>
      <c r="L981" s="1">
        <f>IFERROR(FIND("kW",[desc]),0)</f>
        <v>75</v>
      </c>
      <c r="M981">
        <f t="array" ref="M981">MIN(IFERROR(FIND(IstNumbers,E981),""))</f>
        <v>24</v>
      </c>
      <c r="N981" s="1" t="str">
        <f>IF([first '# in desc]&lt;[pos kw in desc],MID([desc],[pos kw in desc]-7,7))</f>
        <v xml:space="preserve">2 - 13 </v>
      </c>
      <c r="O981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981" s="1" t="str">
        <f>TRIM(IF([first '# in desc]&lt;[pos kw in desc],MID([desc],[pos kw in desc]-6,6),FALSE))</f>
        <v>- 13</v>
      </c>
      <c r="Q981" s="1">
        <f>IF(LEN([manuell])=0,IFERROR([kw fine in title]*1,IFERROR(SUMPRODUCT(COUNTIF(IsDigits,MID([kw in desc],ROW($A$1:$A$150),1)))=LEN([kw in desc]),#N/A)),[manuell])</f>
        <v>13</v>
      </c>
      <c r="R981" s="1" t="e">
        <f>IF([pos kw in title]&gt;0,MID(J981,#REF!,4),IF([first '# in title]&gt;0,MID([title],[first '# in title],3),IF([first '# in title]&gt;0,MID([desc],#REF!,3),VLOOKUP([productid],$G$2:$R$1386,8))))</f>
        <v>#REF!</v>
      </c>
      <c r="S981" s="1" t="str">
        <f>IF([kw in desc]=[kw rough in title],[kw in desc]*1,IFERROR(LEFT([kw_dirty],3)*1,IFERROR(LEFT([kw_dirty],2)*1,"n.a.")))</f>
        <v>n.a.</v>
      </c>
      <c r="T981" s="1"/>
      <c r="U981" s="1">
        <f>VLOOKUP(Tabelle1[[#This Row],[productid]],Tabelle2[#All],2,FALSE)</f>
        <v>13</v>
      </c>
    </row>
    <row r="982" spans="1:21" hidden="1">
      <c r="A982" t="s">
        <v>1584</v>
      </c>
      <c r="B982">
        <v>2397.9899999999998</v>
      </c>
      <c r="C982">
        <v>276812</v>
      </c>
      <c r="D982" t="s">
        <v>1756</v>
      </c>
      <c r="E982" t="s">
        <v>1757</v>
      </c>
      <c r="F982">
        <v>18406</v>
      </c>
      <c r="G982">
        <v>1064527</v>
      </c>
      <c r="H982">
        <f t="shared" si="15"/>
        <v>0</v>
      </c>
      <c r="I982">
        <f t="array" ref="I982">MIN(IFERROR(FIND(IstNumbers,A982),""))</f>
        <v>20</v>
      </c>
      <c r="J982" s="1" t="e">
        <f>IF([first '# in title]&lt;[pos kw in title],MID([title],[pos kw in title]-6,6),#N/A)</f>
        <v>#N/A</v>
      </c>
      <c r="K982" s="1" t="e">
        <f>IFERROR(MID(SUBSTITUTE([kw rough in title],",","."),FIND("(",[kw rough in title])+1,20),SUBSTITUTE(IFERROR(MID([kw rough in title],FIND(" ",[kw rough in title])+1,20),[kw rough in title]),",","."))</f>
        <v>#N/A</v>
      </c>
      <c r="L982" s="1">
        <f>IFERROR(FIND("kW",[desc]),0)</f>
        <v>63</v>
      </c>
      <c r="M982">
        <f t="array" ref="M982">MIN(IFERROR(FIND(IstNumbers,E982),""))</f>
        <v>24</v>
      </c>
      <c r="N982" s="1" t="str">
        <f>IF([first '# in desc]&lt;[pos kw in desc],MID([desc],[pos kw in desc]-7,7))</f>
        <v xml:space="preserve">- 19,0 </v>
      </c>
      <c r="O982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982" s="1" t="str">
        <f>TRIM(IF([first '# in desc]&lt;[pos kw in desc],MID([desc],[pos kw in desc]-6,6),FALSE))</f>
        <v>19,0</v>
      </c>
      <c r="Q982" s="1" t="str">
        <f>IF(LEN([manuell])=0,IFERROR([kw fine in title]*1,IFERROR(SUMPRODUCT(COUNTIF(IsDigits,MID([kw in desc],ROW($A$1:$A$150),1)))=LEN([kw in desc]),#N/A)),[manuell])</f>
        <v>3,2 - 19,0</v>
      </c>
      <c r="R982" s="1" t="str">
        <f>IF([pos kw in title]&gt;0,MID(J982,#REF!,4),IF([first '# in title]&gt;0,MID([title],[first '# in title],3),IF([first '# in title]&gt;0,MID([desc],#REF!,3),VLOOKUP([productid],$G$2:$R$1386,8))))</f>
        <v>200</v>
      </c>
      <c r="S982" s="1" t="e">
        <f>IF([kw in desc]=[kw rough in title],[kw in desc]*1,IFERROR(LEFT([kw_dirty],3)*1,IFERROR(LEFT([kw_dirty],2)*1,"n.a.")))</f>
        <v>#N/A</v>
      </c>
      <c r="T982" s="1" t="s">
        <v>10418</v>
      </c>
      <c r="U982" s="1">
        <f>VLOOKUP(Tabelle1[[#This Row],[productid]],Tabelle2[#All],2,FALSE)</f>
        <v>19</v>
      </c>
    </row>
    <row r="983" spans="1:21" hidden="1">
      <c r="A983" t="s">
        <v>10373</v>
      </c>
      <c r="B983">
        <v>2585</v>
      </c>
      <c r="C983">
        <v>289859</v>
      </c>
      <c r="D983" t="s">
        <v>1758</v>
      </c>
      <c r="E983" t="s">
        <v>1759</v>
      </c>
      <c r="F983">
        <v>18406</v>
      </c>
      <c r="G983">
        <v>3128334</v>
      </c>
      <c r="H983">
        <f t="shared" si="15"/>
        <v>66</v>
      </c>
      <c r="I983">
        <f t="array" ref="I983">MIN(IFERROR(FIND(IstNumbers,A983),""))</f>
        <v>21</v>
      </c>
      <c r="J983" s="1" t="str">
        <f>IF([first '# in title]&lt;[pos kw in title],MID([title],[pos kw in title]-6,6),#N/A)</f>
        <v xml:space="preserve">(21,8 </v>
      </c>
      <c r="K983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83" s="1">
        <f>IFERROR(FIND("kW",[desc]),0)</f>
        <v>0</v>
      </c>
      <c r="M983">
        <f t="array" ref="M983">MIN(IFERROR(FIND(IstNumbers,E983),""))</f>
        <v>38</v>
      </c>
      <c r="N983" s="1" t="b">
        <f>IF([first '# in desc]&lt;[pos kw in desc],MID([desc],[pos kw in desc]-7,7))</f>
        <v>0</v>
      </c>
      <c r="O9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83" s="1" t="str">
        <f>TRIM(IF([first '# in desc]&lt;[pos kw in desc],MID([desc],[pos kw in desc]-6,6),FALSE))</f>
        <v>FALSCH</v>
      </c>
      <c r="Q983" s="1">
        <f>IF(LEN([manuell])=0,IFERROR([kw fine in title]*1,IFERROR(SUMPRODUCT(COUNTIF(IsDigits,MID([kw in desc],ROW($A$1:$A$150),1)))=LEN([kw in desc]),#N/A)),[manuell])</f>
        <v>21.8</v>
      </c>
      <c r="R983" s="1" t="e">
        <f>IF([pos kw in title]&gt;0,MID(J983,#REF!,4),IF([first '# in title]&gt;0,MID([title],[first '# in title],3),IF([first '# in title]&gt;0,MID([desc],#REF!,3),VLOOKUP([productid],$G$2:$R$1386,8))))</f>
        <v>#REF!</v>
      </c>
      <c r="S983" s="1" t="str">
        <f>IF([kw in desc]=[kw rough in title],[kw in desc]*1,IFERROR(LEFT([kw_dirty],3)*1,IFERROR(LEFT([kw_dirty],2)*1,"n.a.")))</f>
        <v>n.a.</v>
      </c>
      <c r="T983" s="1"/>
      <c r="U983" s="1">
        <f>VLOOKUP(Tabelle1[[#This Row],[productid]],Tabelle2[#All],2,FALSE)</f>
        <v>21.8</v>
      </c>
    </row>
    <row r="984" spans="1:21">
      <c r="A984" t="s">
        <v>1744</v>
      </c>
      <c r="B984">
        <v>3429</v>
      </c>
      <c r="C984">
        <v>9701</v>
      </c>
      <c r="D984" t="s">
        <v>1760</v>
      </c>
      <c r="E984" t="s">
        <v>9</v>
      </c>
      <c r="F984">
        <v>18406</v>
      </c>
      <c r="G984">
        <v>4206581</v>
      </c>
      <c r="H984">
        <f t="shared" si="15"/>
        <v>0</v>
      </c>
      <c r="I984">
        <f t="array" ref="I984">MIN(IFERROR(FIND(IstNumbers,A984),""))</f>
        <v>17</v>
      </c>
      <c r="J984" s="1" t="e">
        <f>IF([first '# in title]&lt;[pos kw in title],MID([title],[pos kw in title]-6,6),#N/A)</f>
        <v>#N/A</v>
      </c>
      <c r="K984" s="1" t="e">
        <f>IFERROR(MID(SUBSTITUTE([kw rough in title],",","."),FIND("(",[kw rough in title])+1,20),SUBSTITUTE(IFERROR(MID([kw rough in title],FIND(" ",[kw rough in title])+1,20),[kw rough in title]),",","."))</f>
        <v>#N/A</v>
      </c>
      <c r="L984" s="1">
        <f>IFERROR(FIND("kW",[desc]),0)</f>
        <v>0</v>
      </c>
      <c r="M984">
        <f t="array" ref="M984">MIN(IFERROR(FIND(IstNumbers,E984),""))</f>
        <v>0</v>
      </c>
      <c r="N984" s="1" t="b">
        <f>IF([first '# in desc]&lt;[pos kw in desc],MID([desc],[pos kw in desc]-7,7))</f>
        <v>0</v>
      </c>
      <c r="O9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84" s="1" t="str">
        <f>TRIM(IF([first '# in desc]&lt;[pos kw in desc],MID([desc],[pos kw in desc]-6,6),FALSE))</f>
        <v>FALSCH</v>
      </c>
      <c r="Q984" s="1" t="b">
        <f>IF(LEN([manuell])=0,IFERROR([kw fine in title]*1,IFERROR(SUMPRODUCT(COUNTIF(IsDigits,MID([kw in desc],ROW($A$1:$A$150),1)))=LEN([kw in desc]),#N/A)),[manuell])</f>
        <v>0</v>
      </c>
      <c r="R984" s="1" t="str">
        <f>IF([pos kw in title]&gt;0,MID(J984,#REF!,4),IF([first '# in title]&gt;0,MID([title],[first '# in title],3),IF([first '# in title]&gt;0,MID([desc],#REF!,3),VLOOKUP([productid],$G$2:$R$1386,8))))</f>
        <v>-Pa</v>
      </c>
      <c r="S984" s="1" t="e">
        <f>IF([kw in desc]=[kw rough in title],[kw in desc]*1,IFERROR(LEFT([kw_dirty],3)*1,IFERROR(LEFT([kw_dirty],2)*1,"n.a.")))</f>
        <v>#N/A</v>
      </c>
      <c r="T984" s="1"/>
      <c r="U984" s="1">
        <f>VLOOKUP(Tabelle1[[#This Row],[productid]],Tabelle2[#All],2,FALSE)</f>
        <v>15</v>
      </c>
    </row>
    <row r="985" spans="1:21" hidden="1">
      <c r="A985" t="s">
        <v>1746</v>
      </c>
      <c r="B985">
        <v>3486.9</v>
      </c>
      <c r="C985">
        <v>273949</v>
      </c>
      <c r="D985" t="s">
        <v>1761</v>
      </c>
      <c r="E985" t="s">
        <v>614</v>
      </c>
      <c r="F985">
        <v>18406</v>
      </c>
      <c r="G985">
        <v>4207223</v>
      </c>
      <c r="H985">
        <f t="shared" si="15"/>
        <v>0</v>
      </c>
      <c r="I985">
        <f t="array" ref="I985">MIN(IFERROR(FIND(IstNumbers,A985),""))</f>
        <v>17</v>
      </c>
      <c r="J985" s="1" t="e">
        <f>IF([first '# in title]&lt;[pos kw in title],MID([title],[pos kw in title]-6,6),#N/A)</f>
        <v>#N/A</v>
      </c>
      <c r="K985" s="1" t="e">
        <f>IFERROR(MID(SUBSTITUTE([kw rough in title],",","."),FIND("(",[kw rough in title])+1,20),SUBSTITUTE(IFERROR(MID([kw rough in title],FIND(" ",[kw rough in title])+1,20),[kw rough in title]),",","."))</f>
        <v>#N/A</v>
      </c>
      <c r="L985" s="1">
        <f>IFERROR(FIND("kW",[desc]),0)</f>
        <v>61</v>
      </c>
      <c r="M985">
        <f t="array" ref="M985">MIN(IFERROR(FIND(IstNumbers,E985),""))</f>
        <v>14</v>
      </c>
      <c r="N985" s="1" t="str">
        <f>IF([first '# in desc]&lt;[pos kw in desc],MID([desc],[pos kw in desc]-7,7))</f>
        <v xml:space="preserve">00, 25 </v>
      </c>
      <c r="O985" s="1" t="str">
        <f>IFERROR(SUBSTITUTE(MID([kw rough in desc],FIND("(",[kw rough in desc])+1,20),",","."),IFERROR(SUBSTITUTE(TRIM(SUBSTITUTE(SUBSTITUTE(MID([kw rough in desc],FIND(" ",TRIM([kw rough in desc]))+1,20),"""",""),"/","")),",","."),#N/A))</f>
        <v>25</v>
      </c>
      <c r="P985" s="1" t="str">
        <f>TRIM(IF([first '# in desc]&lt;[pos kw in desc],MID([desc],[pos kw in desc]-6,6),FALSE))</f>
        <v>0, 25</v>
      </c>
      <c r="Q985" s="1" t="b">
        <f>IF(LEN([manuell])=0,IFERROR([kw fine in title]*1,IFERROR(SUMPRODUCT(COUNTIF(IsDigits,MID([kw in desc],ROW($A$1:$A$150),1)))=LEN([kw in desc]),#N/A)),[manuell])</f>
        <v>0</v>
      </c>
      <c r="R985" s="1" t="str">
        <f>IF([pos kw in title]&gt;0,MID(J985,#REF!,4),IF([first '# in title]&gt;0,MID([title],[first '# in title],3),IF([first '# in title]&gt;0,MID([desc],#REF!,3),VLOOKUP([productid],$G$2:$R$1386,8))))</f>
        <v>-Pa</v>
      </c>
      <c r="S985" s="1" t="e">
        <f>IF([kw in desc]=[kw rough in title],[kw in desc]*1,IFERROR(LEFT([kw_dirty],3)*1,IFERROR(LEFT([kw_dirty],2)*1,"n.a.")))</f>
        <v>#N/A</v>
      </c>
      <c r="T985" s="1"/>
      <c r="U985" s="1">
        <f>VLOOKUP(Tabelle1[[#This Row],[productid]],Tabelle2[#All],2,FALSE)</f>
        <v>25</v>
      </c>
    </row>
    <row r="986" spans="1:21" hidden="1">
      <c r="A986" t="s">
        <v>1762</v>
      </c>
      <c r="B986">
        <v>3221.9</v>
      </c>
      <c r="C986">
        <v>273949</v>
      </c>
      <c r="D986" t="s">
        <v>1763</v>
      </c>
      <c r="E986" t="s">
        <v>206</v>
      </c>
      <c r="F986">
        <v>18406</v>
      </c>
      <c r="G986">
        <v>4206535</v>
      </c>
      <c r="H986">
        <f t="shared" si="15"/>
        <v>0</v>
      </c>
      <c r="I986">
        <f t="array" ref="I986">MIN(IFERROR(FIND(IstNumbers,A986),""))</f>
        <v>17</v>
      </c>
      <c r="J986" s="1" t="e">
        <f>IF([first '# in title]&lt;[pos kw in title],MID([title],[pos kw in title]-6,6),#N/A)</f>
        <v>#N/A</v>
      </c>
      <c r="K986" s="1" t="e">
        <f>IFERROR(MID(SUBSTITUTE([kw rough in title],",","."),FIND("(",[kw rough in title])+1,20),SUBSTITUTE(IFERROR(MID([kw rough in title],FIND(" ",[kw rough in title])+1,20),[kw rough in title]),",","."))</f>
        <v>#N/A</v>
      </c>
      <c r="L986" s="1">
        <f>IFERROR(FIND("kW",[desc]),0)</f>
        <v>61</v>
      </c>
      <c r="M986">
        <f t="array" ref="M986">MIN(IFERROR(FIND(IstNumbers,E986),""))</f>
        <v>14</v>
      </c>
      <c r="N986" s="1" t="str">
        <f>IF([first '# in desc]&lt;[pos kw in desc],MID([desc],[pos kw in desc]-7,7))</f>
        <v xml:space="preserve">00, 15 </v>
      </c>
      <c r="O986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986" s="1" t="str">
        <f>TRIM(IF([first '# in desc]&lt;[pos kw in desc],MID([desc],[pos kw in desc]-6,6),FALSE))</f>
        <v>0, 15</v>
      </c>
      <c r="Q986" s="1" t="b">
        <f>IF(LEN([manuell])=0,IFERROR([kw fine in title]*1,IFERROR(SUMPRODUCT(COUNTIF(IsDigits,MID([kw in desc],ROW($A$1:$A$150),1)))=LEN([kw in desc]),#N/A)),[manuell])</f>
        <v>0</v>
      </c>
      <c r="R986" s="1" t="str">
        <f>IF([pos kw in title]&gt;0,MID(J986,#REF!,4),IF([first '# in title]&gt;0,MID([title],[first '# in title],3),IF([first '# in title]&gt;0,MID([desc],#REF!,3),VLOOKUP([productid],$G$2:$R$1386,8))))</f>
        <v>-Pa</v>
      </c>
      <c r="S986" s="1" t="e">
        <f>IF([kw in desc]=[kw rough in title],[kw in desc]*1,IFERROR(LEFT([kw_dirty],3)*1,IFERROR(LEFT([kw_dirty],2)*1,"n.a.")))</f>
        <v>#N/A</v>
      </c>
      <c r="T986" s="1"/>
      <c r="U986" s="1">
        <f>VLOOKUP(Tabelle1[[#This Row],[productid]],Tabelle2[#All],2,FALSE)</f>
        <v>15</v>
      </c>
    </row>
    <row r="987" spans="1:21">
      <c r="A987" t="s">
        <v>1764</v>
      </c>
      <c r="B987">
        <v>2802.88</v>
      </c>
      <c r="C987">
        <v>276812</v>
      </c>
      <c r="D987" t="s">
        <v>1765</v>
      </c>
      <c r="E987" t="s">
        <v>1766</v>
      </c>
      <c r="F987">
        <v>18406</v>
      </c>
      <c r="G987">
        <v>4199739</v>
      </c>
      <c r="H987">
        <f t="shared" si="15"/>
        <v>0</v>
      </c>
      <c r="I987">
        <f t="array" ref="I987">MIN(IFERROR(FIND(IstNumbers,A987),""))</f>
        <v>17</v>
      </c>
      <c r="J987" s="1" t="e">
        <f>IF([first '# in title]&lt;[pos kw in title],MID([title],[pos kw in title]-6,6),#N/A)</f>
        <v>#N/A</v>
      </c>
      <c r="K987" s="1" t="e">
        <f>IFERROR(MID(SUBSTITUTE([kw rough in title],",","."),FIND("(",[kw rough in title])+1,20),SUBSTITUTE(IFERROR(MID([kw rough in title],FIND(" ",[kw rough in title])+1,20),[kw rough in title]),",","."))</f>
        <v>#N/A</v>
      </c>
      <c r="L987" s="1">
        <f>IFERROR(FIND("kW",[desc]),0)</f>
        <v>0</v>
      </c>
      <c r="M987">
        <f t="array" ref="M987">MIN(IFERROR(FIND(IstNumbers,E987),""))</f>
        <v>22</v>
      </c>
      <c r="N987" s="1" t="b">
        <f>IF([first '# in desc]&lt;[pos kw in desc],MID([desc],[pos kw in desc]-7,7))</f>
        <v>0</v>
      </c>
      <c r="O9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87" s="1" t="str">
        <f>TRIM(IF([first '# in desc]&lt;[pos kw in desc],MID([desc],[pos kw in desc]-6,6),FALSE))</f>
        <v>FALSCH</v>
      </c>
      <c r="Q987" s="1" t="b">
        <f>IF(LEN([manuell])=0,IFERROR([kw fine in title]*1,IFERROR(SUMPRODUCT(COUNTIF(IsDigits,MID([kw in desc],ROW($A$1:$A$150),1)))=LEN([kw in desc]),#N/A)),[manuell])</f>
        <v>0</v>
      </c>
      <c r="R987" s="1" t="str">
        <f>IF([pos kw in title]&gt;0,MID(J987,#REF!,4),IF([first '# in title]&gt;0,MID([title],[first '# in title],3),IF([first '# in title]&gt;0,MID([desc],#REF!,3),VLOOKUP([productid],$G$2:$R$1386,8))))</f>
        <v>-Pa</v>
      </c>
      <c r="S987" s="1" t="e">
        <f>IF([kw in desc]=[kw rough in title],[kw in desc]*1,IFERROR(LEFT([kw_dirty],3)*1,IFERROR(LEFT([kw_dirty],2)*1,"n.a.")))</f>
        <v>#N/A</v>
      </c>
      <c r="T987" s="1"/>
      <c r="U987" s="1" t="e">
        <f>VLOOKUP(Tabelle1[[#This Row],[productid]],Tabelle2[#All],2,FALSE)</f>
        <v>#N/A</v>
      </c>
    </row>
    <row r="988" spans="1:21">
      <c r="A988" t="s">
        <v>1767</v>
      </c>
      <c r="B988">
        <v>2599</v>
      </c>
      <c r="C988">
        <v>9701</v>
      </c>
      <c r="D988" t="s">
        <v>1768</v>
      </c>
      <c r="E988" t="s">
        <v>9</v>
      </c>
      <c r="F988">
        <v>18406</v>
      </c>
      <c r="G988">
        <v>4184693</v>
      </c>
      <c r="H988">
        <f t="shared" si="15"/>
        <v>0</v>
      </c>
      <c r="I988">
        <f t="array" ref="I988">MIN(IFERROR(FIND(IstNumbers,A988),""))</f>
        <v>17</v>
      </c>
      <c r="J988" s="1" t="e">
        <f>IF([first '# in title]&lt;[pos kw in title],MID([title],[pos kw in title]-6,6),#N/A)</f>
        <v>#N/A</v>
      </c>
      <c r="K988" s="1" t="e">
        <f>IFERROR(MID(SUBSTITUTE([kw rough in title],",","."),FIND("(",[kw rough in title])+1,20),SUBSTITUTE(IFERROR(MID([kw rough in title],FIND(" ",[kw rough in title])+1,20),[kw rough in title]),",","."))</f>
        <v>#N/A</v>
      </c>
      <c r="L988" s="1">
        <f>IFERROR(FIND("kW",[desc]),0)</f>
        <v>0</v>
      </c>
      <c r="M988">
        <f t="array" ref="M988">MIN(IFERROR(FIND(IstNumbers,E988),""))</f>
        <v>0</v>
      </c>
      <c r="N988" s="1" t="b">
        <f>IF([first '# in desc]&lt;[pos kw in desc],MID([desc],[pos kw in desc]-7,7))</f>
        <v>0</v>
      </c>
      <c r="O9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88" s="1" t="str">
        <f>TRIM(IF([first '# in desc]&lt;[pos kw in desc],MID([desc],[pos kw in desc]-6,6),FALSE))</f>
        <v>FALSCH</v>
      </c>
      <c r="Q988" s="1" t="b">
        <f>IF(LEN([manuell])=0,IFERROR([kw fine in title]*1,IFERROR(SUMPRODUCT(COUNTIF(IsDigits,MID([kw in desc],ROW($A$1:$A$150),1)))=LEN([kw in desc]),#N/A)),[manuell])</f>
        <v>0</v>
      </c>
      <c r="R988" s="1" t="str">
        <f>IF([pos kw in title]&gt;0,MID(J988,#REF!,4),IF([first '# in title]&gt;0,MID([title],[first '# in title],3),IF([first '# in title]&gt;0,MID([desc],#REF!,3),VLOOKUP([productid],$G$2:$R$1386,8))))</f>
        <v>-Pa</v>
      </c>
      <c r="S988" s="1" t="e">
        <f>IF([kw in desc]=[kw rough in title],[kw in desc]*1,IFERROR(LEFT([kw_dirty],3)*1,IFERROR(LEFT([kw_dirty],2)*1,"n.a.")))</f>
        <v>#N/A</v>
      </c>
      <c r="T988" s="1"/>
      <c r="U988" s="1" t="e">
        <f>VLOOKUP(Tabelle1[[#This Row],[productid]],Tabelle2[#All],2,FALSE)</f>
        <v>#N/A</v>
      </c>
    </row>
    <row r="989" spans="1:21">
      <c r="A989" t="s">
        <v>1711</v>
      </c>
      <c r="B989">
        <v>1771</v>
      </c>
      <c r="C989">
        <v>223861</v>
      </c>
      <c r="D989" t="s">
        <v>1769</v>
      </c>
      <c r="E989" t="s">
        <v>1505</v>
      </c>
      <c r="F989">
        <v>18406</v>
      </c>
      <c r="G989">
        <v>3725835</v>
      </c>
      <c r="H989">
        <f t="shared" si="15"/>
        <v>0</v>
      </c>
      <c r="I989">
        <f t="array" ref="I989">MIN(IFERROR(FIND(IstNumbers,A989),""))</f>
        <v>15</v>
      </c>
      <c r="J989" s="1" t="e">
        <f>IF([first '# in title]&lt;[pos kw in title],MID([title],[pos kw in title]-6,6),#N/A)</f>
        <v>#N/A</v>
      </c>
      <c r="K989" s="1" t="e">
        <f>IFERROR(MID(SUBSTITUTE([kw rough in title],",","."),FIND("(",[kw rough in title])+1,20),SUBSTITUTE(IFERROR(MID([kw rough in title],FIND(" ",[kw rough in title])+1,20),[kw rough in title]),",","."))</f>
        <v>#N/A</v>
      </c>
      <c r="L989" s="1">
        <f>IFERROR(FIND("kW",[desc]),0)</f>
        <v>0</v>
      </c>
      <c r="M989">
        <f t="array" ref="M989">MIN(IFERROR(FIND(IstNumbers,E989),""))</f>
        <v>12</v>
      </c>
      <c r="N989" s="1" t="b">
        <f>IF([first '# in desc]&lt;[pos kw in desc],MID([desc],[pos kw in desc]-7,7))</f>
        <v>0</v>
      </c>
      <c r="O9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89" s="1" t="str">
        <f>TRIM(IF([first '# in desc]&lt;[pos kw in desc],MID([desc],[pos kw in desc]-6,6),FALSE))</f>
        <v>FALSCH</v>
      </c>
      <c r="Q989" s="1" t="b">
        <f>IF(LEN([manuell])=0,IFERROR([kw fine in title]*1,IFERROR(SUMPRODUCT(COUNTIF(IsDigits,MID([kw in desc],ROW($A$1:$A$150),1)))=LEN([kw in desc]),#N/A)),[manuell])</f>
        <v>0</v>
      </c>
      <c r="R989" s="1" t="str">
        <f>IF([pos kw in title]&gt;0,MID(J989,#REF!,4),IF([first '# in title]&gt;0,MID([title],[first '# in title],3),IF([first '# in title]&gt;0,MID([desc],#REF!,3),VLOOKUP([productid],$G$2:$R$1386,8))))</f>
        <v xml:space="preserve">28 </v>
      </c>
      <c r="S989" s="1" t="e">
        <f>IF([kw in desc]=[kw rough in title],[kw in desc]*1,IFERROR(LEFT([kw_dirty],3)*1,IFERROR(LEFT([kw_dirty],2)*1,"n.a.")))</f>
        <v>#N/A</v>
      </c>
      <c r="T989" s="1"/>
      <c r="U989" s="1" t="e">
        <f>VLOOKUP(Tabelle1[[#This Row],[productid]],Tabelle2[#All],2,FALSE)</f>
        <v>#N/A</v>
      </c>
    </row>
    <row r="990" spans="1:21">
      <c r="A990" t="s">
        <v>1672</v>
      </c>
      <c r="B990">
        <v>2365.83</v>
      </c>
      <c r="C990">
        <v>12041</v>
      </c>
      <c r="D990" t="s">
        <v>1770</v>
      </c>
      <c r="E990" t="s">
        <v>9</v>
      </c>
      <c r="F990">
        <v>18406</v>
      </c>
      <c r="G990">
        <v>3863927</v>
      </c>
      <c r="H990">
        <f t="shared" si="15"/>
        <v>0</v>
      </c>
      <c r="I990">
        <f t="array" ref="I990">MIN(IFERROR(FIND(IstNumbers,A990),""))</f>
        <v>21</v>
      </c>
      <c r="J990" s="1" t="e">
        <f>IF([first '# in title]&lt;[pos kw in title],MID([title],[pos kw in title]-6,6),#N/A)</f>
        <v>#N/A</v>
      </c>
      <c r="K990" s="1" t="e">
        <f>IFERROR(MID(SUBSTITUTE([kw rough in title],",","."),FIND("(",[kw rough in title])+1,20),SUBSTITUTE(IFERROR(MID([kw rough in title],FIND(" ",[kw rough in title])+1,20),[kw rough in title]),",","."))</f>
        <v>#N/A</v>
      </c>
      <c r="L990" s="1">
        <f>IFERROR(FIND("kW",[desc]),0)</f>
        <v>0</v>
      </c>
      <c r="M990">
        <f t="array" ref="M990">MIN(IFERROR(FIND(IstNumbers,E990),""))</f>
        <v>0</v>
      </c>
      <c r="N990" s="1" t="b">
        <f>IF([first '# in desc]&lt;[pos kw in desc],MID([desc],[pos kw in desc]-7,7))</f>
        <v>0</v>
      </c>
      <c r="O9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0" s="1" t="str">
        <f>TRIM(IF([first '# in desc]&lt;[pos kw in desc],MID([desc],[pos kw in desc]-6,6),FALSE))</f>
        <v>FALSCH</v>
      </c>
      <c r="Q990" s="1" t="b">
        <f>IF(LEN([manuell])=0,IFERROR([kw fine in title]*1,IFERROR(SUMPRODUCT(COUNTIF(IsDigits,MID([kw in desc],ROW($A$1:$A$150),1)))=LEN([kw in desc]),#N/A)),[manuell])</f>
        <v>0</v>
      </c>
      <c r="R990" s="1" t="str">
        <f>IF([pos kw in title]&gt;0,MID(J990,#REF!,4),IF([first '# in title]&gt;0,MID([title],[first '# in title],3),IF([first '# in title]&gt;0,MID([desc],#REF!,3),VLOOKUP([productid],$G$2:$R$1386,8))))</f>
        <v>-35</v>
      </c>
      <c r="S990" s="1" t="e">
        <f>IF([kw in desc]=[kw rough in title],[kw in desc]*1,IFERROR(LEFT([kw_dirty],3)*1,IFERROR(LEFT([kw_dirty],2)*1,"n.a.")))</f>
        <v>#N/A</v>
      </c>
      <c r="T990" s="1"/>
      <c r="U990" s="1" t="e">
        <f>VLOOKUP(Tabelle1[[#This Row],[productid]],Tabelle2[#All],2,FALSE)</f>
        <v>#N/A</v>
      </c>
    </row>
    <row r="991" spans="1:21" hidden="1">
      <c r="A991" t="s">
        <v>1674</v>
      </c>
      <c r="B991">
        <v>2140</v>
      </c>
      <c r="C991">
        <v>289859</v>
      </c>
      <c r="D991" t="s">
        <v>1771</v>
      </c>
      <c r="E991" t="s">
        <v>1772</v>
      </c>
      <c r="F991">
        <v>18406</v>
      </c>
      <c r="G991">
        <v>3712957</v>
      </c>
      <c r="H991">
        <f t="shared" si="15"/>
        <v>54</v>
      </c>
      <c r="I991">
        <f t="array" ref="I991">MIN(IFERROR(FIND(IstNumbers,A991),""))</f>
        <v>29</v>
      </c>
      <c r="J991" s="1" t="str">
        <f>IF([first '# in title]&lt;[pos kw in title],MID([title],[pos kw in title]-6,6),#N/A)</f>
        <v xml:space="preserve">H (28 </v>
      </c>
      <c r="K991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991" s="1">
        <f>IFERROR(FIND("kW",[desc]),0)</f>
        <v>70</v>
      </c>
      <c r="M991">
        <f t="array" ref="M991">MIN(IFERROR(FIND(IstNumbers,E991),""))</f>
        <v>34</v>
      </c>
      <c r="N991" s="1" t="str">
        <f>IF([first '# in desc]&lt;[pos kw in desc],MID([desc],[pos kw in desc]-7,7))</f>
        <v xml:space="preserve">­me 28 </v>
      </c>
      <c r="O99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991" s="1" t="str">
        <f>TRIM(IF([first '# in desc]&lt;[pos kw in desc],MID([desc],[pos kw in desc]-6,6),FALSE))</f>
        <v>me 28</v>
      </c>
      <c r="Q991" s="1">
        <f>IF(LEN([manuell])=0,IFERROR([kw fine in title]*1,IFERROR(SUMPRODUCT(COUNTIF(IsDigits,MID([kw in desc],ROW($A$1:$A$150),1)))=LEN([kw in desc]),#N/A)),[manuell])</f>
        <v>28</v>
      </c>
      <c r="R991" s="1" t="e">
        <f>IF([pos kw in title]&gt;0,MID(J991,#REF!,4),IF([first '# in title]&gt;0,MID([title],[first '# in title],3),IF([first '# in title]&gt;0,MID([desc],#REF!,3),VLOOKUP([productid],$G$2:$R$1386,8))))</f>
        <v>#REF!</v>
      </c>
      <c r="S991" s="1" t="str">
        <f>IF([kw in desc]=[kw rough in title],[kw in desc]*1,IFERROR(LEFT([kw_dirty],3)*1,IFERROR(LEFT([kw_dirty],2)*1,"n.a.")))</f>
        <v>n.a.</v>
      </c>
      <c r="T991" s="1"/>
      <c r="U991" s="1">
        <f>VLOOKUP(Tabelle1[[#This Row],[productid]],Tabelle2[#All],2,FALSE)</f>
        <v>28</v>
      </c>
    </row>
    <row r="992" spans="1:21">
      <c r="A992" t="s">
        <v>1647</v>
      </c>
      <c r="B992">
        <v>3555</v>
      </c>
      <c r="C992">
        <v>294528</v>
      </c>
      <c r="D992" t="s">
        <v>1773</v>
      </c>
      <c r="E992" t="s">
        <v>1774</v>
      </c>
      <c r="F992">
        <v>18406</v>
      </c>
      <c r="G992">
        <v>1223701</v>
      </c>
      <c r="H992">
        <f t="shared" si="15"/>
        <v>0</v>
      </c>
      <c r="I992">
        <f t="array" ref="I992">MIN(IFERROR(FIND(IstNumbers,A992),""))</f>
        <v>20</v>
      </c>
      <c r="J992" s="1" t="e">
        <f>IF([first '# in title]&lt;[pos kw in title],MID([title],[pos kw in title]-6,6),#N/A)</f>
        <v>#N/A</v>
      </c>
      <c r="K992" s="1" t="e">
        <f>IFERROR(MID(SUBSTITUTE([kw rough in title],",","."),FIND("(",[kw rough in title])+1,20),SUBSTITUTE(IFERROR(MID([kw rough in title],FIND(" ",[kw rough in title])+1,20),[kw rough in title]),",","."))</f>
        <v>#N/A</v>
      </c>
      <c r="L992" s="1">
        <f>IFERROR(FIND("kW",[desc]),0)</f>
        <v>0</v>
      </c>
      <c r="M992">
        <f t="array" ref="M992">MIN(IFERROR(FIND(IstNumbers,E992),""))</f>
        <v>13</v>
      </c>
      <c r="N992" s="1" t="b">
        <f>IF([first '# in desc]&lt;[pos kw in desc],MID([desc],[pos kw in desc]-7,7))</f>
        <v>0</v>
      </c>
      <c r="O9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2" s="1" t="str">
        <f>TRIM(IF([first '# in desc]&lt;[pos kw in desc],MID([desc],[pos kw in desc]-6,6),FALSE))</f>
        <v>FALSCH</v>
      </c>
      <c r="Q992" s="1" t="b">
        <f>IF(LEN([manuell])=0,IFERROR([kw fine in title]*1,IFERROR(SUMPRODUCT(COUNTIF(IsDigits,MID([kw in desc],ROW($A$1:$A$150),1)))=LEN([kw in desc]),#N/A)),[manuell])</f>
        <v>0</v>
      </c>
      <c r="R992" s="1" t="str">
        <f>IF([pos kw in title]&gt;0,MID(J992,#REF!,4),IF([first '# in title]&gt;0,MID([title],[first '# in title],3),IF([first '# in title]&gt;0,MID([desc],#REF!,3),VLOOKUP([productid],$G$2:$R$1386,8))))</f>
        <v>300</v>
      </c>
      <c r="S992" s="1" t="e">
        <f>IF([kw in desc]=[kw rough in title],[kw in desc]*1,IFERROR(LEFT([kw_dirty],3)*1,IFERROR(LEFT([kw_dirty],2)*1,"n.a.")))</f>
        <v>#N/A</v>
      </c>
      <c r="T992" s="1"/>
      <c r="U992" s="1">
        <f>VLOOKUP(Tabelle1[[#This Row],[productid]],Tabelle2[#All],2,FALSE)</f>
        <v>19</v>
      </c>
    </row>
    <row r="993" spans="1:21">
      <c r="A993" t="s">
        <v>1664</v>
      </c>
      <c r="B993">
        <v>2432.9</v>
      </c>
      <c r="C993">
        <v>288366</v>
      </c>
      <c r="D993" t="s">
        <v>1775</v>
      </c>
      <c r="E993" t="s">
        <v>1110</v>
      </c>
      <c r="F993">
        <v>18406</v>
      </c>
      <c r="G993">
        <v>3093312</v>
      </c>
      <c r="H993">
        <f t="shared" si="15"/>
        <v>0</v>
      </c>
      <c r="I993">
        <f t="array" ref="I993">MIN(IFERROR(FIND(IstNumbers,A993),""))</f>
        <v>10</v>
      </c>
      <c r="J993" s="1" t="e">
        <f>IF([first '# in title]&lt;[pos kw in title],MID([title],[pos kw in title]-6,6),#N/A)</f>
        <v>#N/A</v>
      </c>
      <c r="K993" s="1" t="e">
        <f>IFERROR(MID(SUBSTITUTE([kw rough in title],",","."),FIND("(",[kw rough in title])+1,20),SUBSTITUTE(IFERROR(MID([kw rough in title],FIND(" ",[kw rough in title])+1,20),[kw rough in title]),",","."))</f>
        <v>#N/A</v>
      </c>
      <c r="L993" s="1">
        <f>IFERROR(FIND("kW",[desc]),0)</f>
        <v>0</v>
      </c>
      <c r="M993">
        <f t="array" ref="M993">MIN(IFERROR(FIND(IstNumbers,E993),""))</f>
        <v>10</v>
      </c>
      <c r="N993" s="1" t="b">
        <f>IF([first '# in desc]&lt;[pos kw in desc],MID([desc],[pos kw in desc]-7,7))</f>
        <v>0</v>
      </c>
      <c r="O9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3" s="1" t="str">
        <f>TRIM(IF([first '# in desc]&lt;[pos kw in desc],MID([desc],[pos kw in desc]-6,6),FALSE))</f>
        <v>FALSCH</v>
      </c>
      <c r="Q993" s="1" t="b">
        <f>IF(LEN([manuell])=0,IFERROR([kw fine in title]*1,IFERROR(SUMPRODUCT(COUNTIF(IsDigits,MID([kw in desc],ROW($A$1:$A$150),1)))=LEN([kw in desc]),#N/A)),[manuell])</f>
        <v>0</v>
      </c>
      <c r="R993" s="1" t="str">
        <f>IF([pos kw in title]&gt;0,MID(J993,#REF!,4),IF([first '# in title]&gt;0,MID([title],[first '# in title],3),IF([first '# in title]&gt;0,MID([desc],#REF!,3),VLOOKUP([productid],$G$2:$R$1386,8))))</f>
        <v>24/</v>
      </c>
      <c r="S993" s="1" t="e">
        <f>IF([kw in desc]=[kw rough in title],[kw in desc]*1,IFERROR(LEFT([kw_dirty],3)*1,IFERROR(LEFT([kw_dirty],2)*1,"n.a.")))</f>
        <v>#N/A</v>
      </c>
      <c r="T993" s="1"/>
      <c r="U993" s="1" t="e">
        <f>VLOOKUP(Tabelle1[[#This Row],[productid]],Tabelle2[#All],2,FALSE)</f>
        <v>#N/A</v>
      </c>
    </row>
    <row r="994" spans="1:21" hidden="1">
      <c r="A994" t="s">
        <v>10373</v>
      </c>
      <c r="B994">
        <v>2585</v>
      </c>
      <c r="C994">
        <v>289859</v>
      </c>
      <c r="D994" t="s">
        <v>1776</v>
      </c>
      <c r="E994" t="s">
        <v>1777</v>
      </c>
      <c r="F994">
        <v>18406</v>
      </c>
      <c r="G994">
        <v>3128334</v>
      </c>
      <c r="H994">
        <f t="shared" si="15"/>
        <v>66</v>
      </c>
      <c r="I994">
        <f t="array" ref="I994">MIN(IFERROR(FIND(IstNumbers,A994),""))</f>
        <v>21</v>
      </c>
      <c r="J994" s="1" t="str">
        <f>IF([first '# in title]&lt;[pos kw in title],MID([title],[pos kw in title]-6,6),#N/A)</f>
        <v xml:space="preserve">(21,8 </v>
      </c>
      <c r="K994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994" s="1">
        <f>IFERROR(FIND("kW",[desc]),0)</f>
        <v>0</v>
      </c>
      <c r="M994">
        <f t="array" ref="M994">MIN(IFERROR(FIND(IstNumbers,E994),""))</f>
        <v>38</v>
      </c>
      <c r="N994" s="1" t="b">
        <f>IF([first '# in desc]&lt;[pos kw in desc],MID([desc],[pos kw in desc]-7,7))</f>
        <v>0</v>
      </c>
      <c r="O9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4" s="1" t="str">
        <f>TRIM(IF([first '# in desc]&lt;[pos kw in desc],MID([desc],[pos kw in desc]-6,6),FALSE))</f>
        <v>FALSCH</v>
      </c>
      <c r="Q994" s="1">
        <f>IF(LEN([manuell])=0,IFERROR([kw fine in title]*1,IFERROR(SUMPRODUCT(COUNTIF(IsDigits,MID([kw in desc],ROW($A$1:$A$150),1)))=LEN([kw in desc]),#N/A)),[manuell])</f>
        <v>21.8</v>
      </c>
      <c r="R994" s="1" t="e">
        <f>IF([pos kw in title]&gt;0,MID(J994,#REF!,4),IF([first '# in title]&gt;0,MID([title],[first '# in title],3),IF([first '# in title]&gt;0,MID([desc],#REF!,3),VLOOKUP([productid],$G$2:$R$1386,8))))</f>
        <v>#REF!</v>
      </c>
      <c r="S994" s="1" t="str">
        <f>IF([kw in desc]=[kw rough in title],[kw in desc]*1,IFERROR(LEFT([kw_dirty],3)*1,IFERROR(LEFT([kw_dirty],2)*1,"n.a.")))</f>
        <v>n.a.</v>
      </c>
      <c r="T994" s="1"/>
      <c r="U994" s="1">
        <f>VLOOKUP(Tabelle1[[#This Row],[productid]],Tabelle2[#All],2,FALSE)</f>
        <v>21.8</v>
      </c>
    </row>
    <row r="995" spans="1:21">
      <c r="A995" t="s">
        <v>1744</v>
      </c>
      <c r="B995">
        <v>3520</v>
      </c>
      <c r="C995">
        <v>9701</v>
      </c>
      <c r="D995" t="s">
        <v>1778</v>
      </c>
      <c r="E995" t="s">
        <v>9</v>
      </c>
      <c r="F995">
        <v>18406</v>
      </c>
      <c r="G995">
        <v>4206581</v>
      </c>
      <c r="H995">
        <f t="shared" si="15"/>
        <v>0</v>
      </c>
      <c r="I995">
        <f t="array" ref="I995">MIN(IFERROR(FIND(IstNumbers,A995),""))</f>
        <v>17</v>
      </c>
      <c r="J995" s="1" t="e">
        <f>IF([first '# in title]&lt;[pos kw in title],MID([title],[pos kw in title]-6,6),#N/A)</f>
        <v>#N/A</v>
      </c>
      <c r="K995" s="1" t="e">
        <f>IFERROR(MID(SUBSTITUTE([kw rough in title],",","."),FIND("(",[kw rough in title])+1,20),SUBSTITUTE(IFERROR(MID([kw rough in title],FIND(" ",[kw rough in title])+1,20),[kw rough in title]),",","."))</f>
        <v>#N/A</v>
      </c>
      <c r="L995" s="1">
        <f>IFERROR(FIND("kW",[desc]),0)</f>
        <v>0</v>
      </c>
      <c r="M995">
        <f t="array" ref="M995">MIN(IFERROR(FIND(IstNumbers,E995),""))</f>
        <v>0</v>
      </c>
      <c r="N995" s="1" t="b">
        <f>IF([first '# in desc]&lt;[pos kw in desc],MID([desc],[pos kw in desc]-7,7))</f>
        <v>0</v>
      </c>
      <c r="O9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5" s="1" t="str">
        <f>TRIM(IF([first '# in desc]&lt;[pos kw in desc],MID([desc],[pos kw in desc]-6,6),FALSE))</f>
        <v>FALSCH</v>
      </c>
      <c r="Q995" s="1" t="b">
        <f>IF(LEN([manuell])=0,IFERROR([kw fine in title]*1,IFERROR(SUMPRODUCT(COUNTIF(IsDigits,MID([kw in desc],ROW($A$1:$A$150),1)))=LEN([kw in desc]),#N/A)),[manuell])</f>
        <v>0</v>
      </c>
      <c r="R995" s="1" t="str">
        <f>IF([pos kw in title]&gt;0,MID(J995,#REF!,4),IF([first '# in title]&gt;0,MID([title],[first '# in title],3),IF([first '# in title]&gt;0,MID([desc],#REF!,3),VLOOKUP([productid],$G$2:$R$1386,8))))</f>
        <v>-Pa</v>
      </c>
      <c r="S995" s="1" t="e">
        <f>IF([kw in desc]=[kw rough in title],[kw in desc]*1,IFERROR(LEFT([kw_dirty],3)*1,IFERROR(LEFT([kw_dirty],2)*1,"n.a.")))</f>
        <v>#N/A</v>
      </c>
      <c r="T995" s="1"/>
      <c r="U995" s="1">
        <f>VLOOKUP(Tabelle1[[#This Row],[productid]],Tabelle2[#All],2,FALSE)</f>
        <v>15</v>
      </c>
    </row>
    <row r="996" spans="1:21">
      <c r="A996" t="s">
        <v>1746</v>
      </c>
      <c r="B996">
        <v>3581</v>
      </c>
      <c r="C996">
        <v>9701</v>
      </c>
      <c r="D996" t="s">
        <v>1779</v>
      </c>
      <c r="E996" t="s">
        <v>9</v>
      </c>
      <c r="F996">
        <v>18406</v>
      </c>
      <c r="G996">
        <v>4207223</v>
      </c>
      <c r="H996">
        <f t="shared" si="15"/>
        <v>0</v>
      </c>
      <c r="I996">
        <f t="array" ref="I996">MIN(IFERROR(FIND(IstNumbers,A996),""))</f>
        <v>17</v>
      </c>
      <c r="J996" s="1" t="e">
        <f>IF([first '# in title]&lt;[pos kw in title],MID([title],[pos kw in title]-6,6),#N/A)</f>
        <v>#N/A</v>
      </c>
      <c r="K996" s="1" t="e">
        <f>IFERROR(MID(SUBSTITUTE([kw rough in title],",","."),FIND("(",[kw rough in title])+1,20),SUBSTITUTE(IFERROR(MID([kw rough in title],FIND(" ",[kw rough in title])+1,20),[kw rough in title]),",","."))</f>
        <v>#N/A</v>
      </c>
      <c r="L996" s="1">
        <f>IFERROR(FIND("kW",[desc]),0)</f>
        <v>0</v>
      </c>
      <c r="M996">
        <f t="array" ref="M996">MIN(IFERROR(FIND(IstNumbers,E996),""))</f>
        <v>0</v>
      </c>
      <c r="N996" s="1" t="b">
        <f>IF([first '# in desc]&lt;[pos kw in desc],MID([desc],[pos kw in desc]-7,7))</f>
        <v>0</v>
      </c>
      <c r="O9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6" s="1" t="str">
        <f>TRIM(IF([first '# in desc]&lt;[pos kw in desc],MID([desc],[pos kw in desc]-6,6),FALSE))</f>
        <v>FALSCH</v>
      </c>
      <c r="Q996" s="1" t="b">
        <f>IF(LEN([manuell])=0,IFERROR([kw fine in title]*1,IFERROR(SUMPRODUCT(COUNTIF(IsDigits,MID([kw in desc],ROW($A$1:$A$150),1)))=LEN([kw in desc]),#N/A)),[manuell])</f>
        <v>0</v>
      </c>
      <c r="R996" s="1" t="str">
        <f>IF([pos kw in title]&gt;0,MID(J996,#REF!,4),IF([first '# in title]&gt;0,MID([title],[first '# in title],3),IF([first '# in title]&gt;0,MID([desc],#REF!,3),VLOOKUP([productid],$G$2:$R$1386,8))))</f>
        <v>-Pa</v>
      </c>
      <c r="S996" s="1" t="e">
        <f>IF([kw in desc]=[kw rough in title],[kw in desc]*1,IFERROR(LEFT([kw_dirty],3)*1,IFERROR(LEFT([kw_dirty],2)*1,"n.a.")))</f>
        <v>#N/A</v>
      </c>
      <c r="T996" s="1"/>
      <c r="U996" s="1">
        <f>VLOOKUP(Tabelle1[[#This Row],[productid]],Tabelle2[#All],2,FALSE)</f>
        <v>25</v>
      </c>
    </row>
    <row r="997" spans="1:21">
      <c r="A997" t="s">
        <v>1762</v>
      </c>
      <c r="B997">
        <v>3310</v>
      </c>
      <c r="C997">
        <v>9701</v>
      </c>
      <c r="D997" t="s">
        <v>1780</v>
      </c>
      <c r="E997" t="s">
        <v>9</v>
      </c>
      <c r="F997">
        <v>18406</v>
      </c>
      <c r="G997">
        <v>4206535</v>
      </c>
      <c r="H997">
        <f t="shared" si="15"/>
        <v>0</v>
      </c>
      <c r="I997">
        <f t="array" ref="I997">MIN(IFERROR(FIND(IstNumbers,A997),""))</f>
        <v>17</v>
      </c>
      <c r="J997" s="1" t="e">
        <f>IF([first '# in title]&lt;[pos kw in title],MID([title],[pos kw in title]-6,6),#N/A)</f>
        <v>#N/A</v>
      </c>
      <c r="K997" s="1" t="e">
        <f>IFERROR(MID(SUBSTITUTE([kw rough in title],",","."),FIND("(",[kw rough in title])+1,20),SUBSTITUTE(IFERROR(MID([kw rough in title],FIND(" ",[kw rough in title])+1,20),[kw rough in title]),",","."))</f>
        <v>#N/A</v>
      </c>
      <c r="L997" s="1">
        <f>IFERROR(FIND("kW",[desc]),0)</f>
        <v>0</v>
      </c>
      <c r="M997">
        <f t="array" ref="M997">MIN(IFERROR(FIND(IstNumbers,E997),""))</f>
        <v>0</v>
      </c>
      <c r="N997" s="1" t="b">
        <f>IF([first '# in desc]&lt;[pos kw in desc],MID([desc],[pos kw in desc]-7,7))</f>
        <v>0</v>
      </c>
      <c r="O9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7" s="1" t="str">
        <f>TRIM(IF([first '# in desc]&lt;[pos kw in desc],MID([desc],[pos kw in desc]-6,6),FALSE))</f>
        <v>FALSCH</v>
      </c>
      <c r="Q997" s="1" t="b">
        <f>IF(LEN([manuell])=0,IFERROR([kw fine in title]*1,IFERROR(SUMPRODUCT(COUNTIF(IsDigits,MID([kw in desc],ROW($A$1:$A$150),1)))=LEN([kw in desc]),#N/A)),[manuell])</f>
        <v>0</v>
      </c>
      <c r="R997" s="1" t="str">
        <f>IF([pos kw in title]&gt;0,MID(J997,#REF!,4),IF([first '# in title]&gt;0,MID([title],[first '# in title],3),IF([first '# in title]&gt;0,MID([desc],#REF!,3),VLOOKUP([productid],$G$2:$R$1386,8))))</f>
        <v>-Pa</v>
      </c>
      <c r="S997" s="1" t="e">
        <f>IF([kw in desc]=[kw rough in title],[kw in desc]*1,IFERROR(LEFT([kw_dirty],3)*1,IFERROR(LEFT([kw_dirty],2)*1,"n.a.")))</f>
        <v>#N/A</v>
      </c>
      <c r="T997" s="1"/>
      <c r="U997" s="1">
        <f>VLOOKUP(Tabelle1[[#This Row],[productid]],Tabelle2[#All],2,FALSE)</f>
        <v>15</v>
      </c>
    </row>
    <row r="998" spans="1:21">
      <c r="A998" t="s">
        <v>1764</v>
      </c>
      <c r="B998">
        <v>3310</v>
      </c>
      <c r="C998">
        <v>9701</v>
      </c>
      <c r="D998" t="s">
        <v>1781</v>
      </c>
      <c r="E998" t="s">
        <v>9</v>
      </c>
      <c r="F998">
        <v>18406</v>
      </c>
      <c r="G998">
        <v>4199739</v>
      </c>
      <c r="H998">
        <f t="shared" si="15"/>
        <v>0</v>
      </c>
      <c r="I998">
        <f t="array" ref="I998">MIN(IFERROR(FIND(IstNumbers,A998),""))</f>
        <v>17</v>
      </c>
      <c r="J998" s="1" t="e">
        <f>IF([first '# in title]&lt;[pos kw in title],MID([title],[pos kw in title]-6,6),#N/A)</f>
        <v>#N/A</v>
      </c>
      <c r="K998" s="1" t="e">
        <f>IFERROR(MID(SUBSTITUTE([kw rough in title],",","."),FIND("(",[kw rough in title])+1,20),SUBSTITUTE(IFERROR(MID([kw rough in title],FIND(" ",[kw rough in title])+1,20),[kw rough in title]),",","."))</f>
        <v>#N/A</v>
      </c>
      <c r="L998" s="1">
        <f>IFERROR(FIND("kW",[desc]),0)</f>
        <v>0</v>
      </c>
      <c r="M998">
        <f t="array" ref="M998">MIN(IFERROR(FIND(IstNumbers,E998),""))</f>
        <v>0</v>
      </c>
      <c r="N998" s="1" t="b">
        <f>IF([first '# in desc]&lt;[pos kw in desc],MID([desc],[pos kw in desc]-7,7))</f>
        <v>0</v>
      </c>
      <c r="O9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8" s="1" t="str">
        <f>TRIM(IF([first '# in desc]&lt;[pos kw in desc],MID([desc],[pos kw in desc]-6,6),FALSE))</f>
        <v>FALSCH</v>
      </c>
      <c r="Q998" s="1" t="b">
        <f>IF(LEN([manuell])=0,IFERROR([kw fine in title]*1,IFERROR(SUMPRODUCT(COUNTIF(IsDigits,MID([kw in desc],ROW($A$1:$A$150),1)))=LEN([kw in desc]),#N/A)),[manuell])</f>
        <v>0</v>
      </c>
      <c r="R998" s="1" t="str">
        <f>IF([pos kw in title]&gt;0,MID(J998,#REF!,4),IF([first '# in title]&gt;0,MID([title],[first '# in title],3),IF([first '# in title]&gt;0,MID([desc],#REF!,3),VLOOKUP([productid],$G$2:$R$1386,8))))</f>
        <v>-Pa</v>
      </c>
      <c r="S998" s="1" t="e">
        <f>IF([kw in desc]=[kw rough in title],[kw in desc]*1,IFERROR(LEFT([kw_dirty],3)*1,IFERROR(LEFT([kw_dirty],2)*1,"n.a.")))</f>
        <v>#N/A</v>
      </c>
      <c r="T998" s="1"/>
      <c r="U998" s="1" t="e">
        <f>VLOOKUP(Tabelle1[[#This Row],[productid]],Tabelle2[#All],2,FALSE)</f>
        <v>#N/A</v>
      </c>
    </row>
    <row r="999" spans="1:21">
      <c r="A999" t="s">
        <v>1767</v>
      </c>
      <c r="B999">
        <v>2610</v>
      </c>
      <c r="C999">
        <v>9701</v>
      </c>
      <c r="D999" t="s">
        <v>1782</v>
      </c>
      <c r="E999" t="s">
        <v>9</v>
      </c>
      <c r="F999">
        <v>18406</v>
      </c>
      <c r="G999">
        <v>4184693</v>
      </c>
      <c r="H999">
        <f t="shared" si="15"/>
        <v>0</v>
      </c>
      <c r="I999">
        <f t="array" ref="I999">MIN(IFERROR(FIND(IstNumbers,A999),""))</f>
        <v>17</v>
      </c>
      <c r="J999" s="1" t="e">
        <f>IF([first '# in title]&lt;[pos kw in title],MID([title],[pos kw in title]-6,6),#N/A)</f>
        <v>#N/A</v>
      </c>
      <c r="K999" s="1" t="e">
        <f>IFERROR(MID(SUBSTITUTE([kw rough in title],",","."),FIND("(",[kw rough in title])+1,20),SUBSTITUTE(IFERROR(MID([kw rough in title],FIND(" ",[kw rough in title])+1,20),[kw rough in title]),",","."))</f>
        <v>#N/A</v>
      </c>
      <c r="L999" s="1">
        <f>IFERROR(FIND("kW",[desc]),0)</f>
        <v>0</v>
      </c>
      <c r="M999">
        <f t="array" ref="M999">MIN(IFERROR(FIND(IstNumbers,E999),""))</f>
        <v>0</v>
      </c>
      <c r="N999" s="1" t="b">
        <f>IF([first '# in desc]&lt;[pos kw in desc],MID([desc],[pos kw in desc]-7,7))</f>
        <v>0</v>
      </c>
      <c r="O9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999" s="1" t="str">
        <f>TRIM(IF([first '# in desc]&lt;[pos kw in desc],MID([desc],[pos kw in desc]-6,6),FALSE))</f>
        <v>FALSCH</v>
      </c>
      <c r="Q999" s="1" t="b">
        <f>IF(LEN([manuell])=0,IFERROR([kw fine in title]*1,IFERROR(SUMPRODUCT(COUNTIF(IsDigits,MID([kw in desc],ROW($A$1:$A$150),1)))=LEN([kw in desc]),#N/A)),[manuell])</f>
        <v>0</v>
      </c>
      <c r="R999" s="1" t="str">
        <f>IF([pos kw in title]&gt;0,MID(J999,#REF!,4),IF([first '# in title]&gt;0,MID([title],[first '# in title],3),IF([first '# in title]&gt;0,MID([desc],#REF!,3),VLOOKUP([productid],$G$2:$R$1386,8))))</f>
        <v>-Pa</v>
      </c>
      <c r="S999" s="1" t="e">
        <f>IF([kw in desc]=[kw rough in title],[kw in desc]*1,IFERROR(LEFT([kw_dirty],3)*1,IFERROR(LEFT([kw_dirty],2)*1,"n.a.")))</f>
        <v>#N/A</v>
      </c>
      <c r="T999" s="1"/>
      <c r="U999" s="1" t="e">
        <f>VLOOKUP(Tabelle1[[#This Row],[productid]],Tabelle2[#All],2,FALSE)</f>
        <v>#N/A</v>
      </c>
    </row>
    <row r="1000" spans="1:21">
      <c r="A1000" t="s">
        <v>1711</v>
      </c>
      <c r="B1000">
        <v>1778</v>
      </c>
      <c r="C1000">
        <v>223861</v>
      </c>
      <c r="D1000" t="s">
        <v>1783</v>
      </c>
      <c r="E1000" t="s">
        <v>1439</v>
      </c>
      <c r="F1000">
        <v>18406</v>
      </c>
      <c r="G1000">
        <v>3725835</v>
      </c>
      <c r="H1000">
        <f t="shared" si="15"/>
        <v>0</v>
      </c>
      <c r="I1000">
        <f t="array" ref="I1000">MIN(IFERROR(FIND(IstNumbers,A1000),""))</f>
        <v>15</v>
      </c>
      <c r="J1000" s="1" t="e">
        <f>IF([first '# in title]&lt;[pos kw in title],MID([title],[pos kw in title]-6,6),#N/A)</f>
        <v>#N/A</v>
      </c>
      <c r="K1000" s="1" t="e">
        <f>IFERROR(MID(SUBSTITUTE([kw rough in title],",","."),FIND("(",[kw rough in title])+1,20),SUBSTITUTE(IFERROR(MID([kw rough in title],FIND(" ",[kw rough in title])+1,20),[kw rough in title]),",","."))</f>
        <v>#N/A</v>
      </c>
      <c r="L1000" s="1">
        <f>IFERROR(FIND("kW",[desc]),0)</f>
        <v>0</v>
      </c>
      <c r="M1000">
        <f t="array" ref="M1000">MIN(IFERROR(FIND(IstNumbers,E1000),""))</f>
        <v>12</v>
      </c>
      <c r="N1000" s="1" t="b">
        <f>IF([first '# in desc]&lt;[pos kw in desc],MID([desc],[pos kw in desc]-7,7))</f>
        <v>0</v>
      </c>
      <c r="O10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00" s="1" t="str">
        <f>TRIM(IF([first '# in desc]&lt;[pos kw in desc],MID([desc],[pos kw in desc]-6,6),FALSE))</f>
        <v>FALSCH</v>
      </c>
      <c r="Q1000" s="1" t="b">
        <f>IF(LEN([manuell])=0,IFERROR([kw fine in title]*1,IFERROR(SUMPRODUCT(COUNTIF(IsDigits,MID([kw in desc],ROW($A$1:$A$150),1)))=LEN([kw in desc]),#N/A)),[manuell])</f>
        <v>0</v>
      </c>
      <c r="R1000" s="1" t="str">
        <f>IF([pos kw in title]&gt;0,MID(J1000,#REF!,4),IF([first '# in title]&gt;0,MID([title],[first '# in title],3),IF([first '# in title]&gt;0,MID([desc],#REF!,3),VLOOKUP([productid],$G$2:$R$1386,8))))</f>
        <v xml:space="preserve">28 </v>
      </c>
      <c r="S1000" s="1" t="e">
        <f>IF([kw in desc]=[kw rough in title],[kw in desc]*1,IFERROR(LEFT([kw_dirty],3)*1,IFERROR(LEFT([kw_dirty],2)*1,"n.a.")))</f>
        <v>#N/A</v>
      </c>
      <c r="T1000" s="1"/>
      <c r="U1000" s="1" t="e">
        <f>VLOOKUP(Tabelle1[[#This Row],[productid]],Tabelle2[#All],2,FALSE)</f>
        <v>#N/A</v>
      </c>
    </row>
    <row r="1001" spans="1:21">
      <c r="A1001" t="s">
        <v>1672</v>
      </c>
      <c r="B1001">
        <v>2729.46</v>
      </c>
      <c r="C1001">
        <v>276812</v>
      </c>
      <c r="D1001" t="s">
        <v>1784</v>
      </c>
      <c r="E1001" t="s">
        <v>770</v>
      </c>
      <c r="F1001">
        <v>18406</v>
      </c>
      <c r="G1001">
        <v>3863927</v>
      </c>
      <c r="H1001">
        <f t="shared" si="15"/>
        <v>0</v>
      </c>
      <c r="I1001">
        <f t="array" ref="I1001">MIN(IFERROR(FIND(IstNumbers,A1001),""))</f>
        <v>21</v>
      </c>
      <c r="J1001" s="1" t="e">
        <f>IF([first '# in title]&lt;[pos kw in title],MID([title],[pos kw in title]-6,6),#N/A)</f>
        <v>#N/A</v>
      </c>
      <c r="K1001" s="1" t="e">
        <f>IFERROR(MID(SUBSTITUTE([kw rough in title],",","."),FIND("(",[kw rough in title])+1,20),SUBSTITUTE(IFERROR(MID([kw rough in title],FIND(" ",[kw rough in title])+1,20),[kw rough in title]),",","."))</f>
        <v>#N/A</v>
      </c>
      <c r="L1001" s="1">
        <f>IFERROR(FIND("kW",[desc]),0)</f>
        <v>0</v>
      </c>
      <c r="M1001">
        <f t="array" ref="M1001">MIN(IFERROR(FIND(IstNumbers,E1001),""))</f>
        <v>35</v>
      </c>
      <c r="N1001" s="1" t="b">
        <f>IF([first '# in desc]&lt;[pos kw in desc],MID([desc],[pos kw in desc]-7,7))</f>
        <v>0</v>
      </c>
      <c r="O10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01" s="1" t="str">
        <f>TRIM(IF([first '# in desc]&lt;[pos kw in desc],MID([desc],[pos kw in desc]-6,6),FALSE))</f>
        <v>FALSCH</v>
      </c>
      <c r="Q1001" s="1" t="b">
        <f>IF(LEN([manuell])=0,IFERROR([kw fine in title]*1,IFERROR(SUMPRODUCT(COUNTIF(IsDigits,MID([kw in desc],ROW($A$1:$A$150),1)))=LEN([kw in desc]),#N/A)),[manuell])</f>
        <v>0</v>
      </c>
      <c r="R1001" s="1" t="str">
        <f>IF([pos kw in title]&gt;0,MID(J1001,#REF!,4),IF([first '# in title]&gt;0,MID([title],[first '# in title],3),IF([first '# in title]&gt;0,MID([desc],#REF!,3),VLOOKUP([productid],$G$2:$R$1386,8))))</f>
        <v>-35</v>
      </c>
      <c r="S1001" s="1" t="e">
        <f>IF([kw in desc]=[kw rough in title],[kw in desc]*1,IFERROR(LEFT([kw_dirty],3)*1,IFERROR(LEFT([kw_dirty],2)*1,"n.a.")))</f>
        <v>#N/A</v>
      </c>
      <c r="T1001" s="1"/>
      <c r="U1001" s="1" t="e">
        <f>VLOOKUP(Tabelle1[[#This Row],[productid]],Tabelle2[#All],2,FALSE)</f>
        <v>#N/A</v>
      </c>
    </row>
    <row r="1002" spans="1:21" hidden="1">
      <c r="A1002" t="s">
        <v>1674</v>
      </c>
      <c r="B1002">
        <v>2145</v>
      </c>
      <c r="C1002">
        <v>289859</v>
      </c>
      <c r="D1002" t="s">
        <v>1785</v>
      </c>
      <c r="E1002" t="s">
        <v>1786</v>
      </c>
      <c r="F1002">
        <v>18406</v>
      </c>
      <c r="G1002">
        <v>3712957</v>
      </c>
      <c r="H1002">
        <f t="shared" si="15"/>
        <v>54</v>
      </c>
      <c r="I1002">
        <f t="array" ref="I1002">MIN(IFERROR(FIND(IstNumbers,A1002),""))</f>
        <v>29</v>
      </c>
      <c r="J1002" s="1" t="str">
        <f>IF([first '# in title]&lt;[pos kw in title],MID([title],[pos kw in title]-6,6),#N/A)</f>
        <v xml:space="preserve">H (28 </v>
      </c>
      <c r="K1002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02" s="1">
        <f>IFERROR(FIND("kW",[desc]),0)</f>
        <v>70</v>
      </c>
      <c r="M1002">
        <f t="array" ref="M1002">MIN(IFERROR(FIND(IstNumbers,E1002),""))</f>
        <v>34</v>
      </c>
      <c r="N1002" s="1" t="str">
        <f>IF([first '# in desc]&lt;[pos kw in desc],MID([desc],[pos kw in desc]-7,7))</f>
        <v xml:space="preserve">­me 28 </v>
      </c>
      <c r="O100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02" s="1" t="str">
        <f>TRIM(IF([first '# in desc]&lt;[pos kw in desc],MID([desc],[pos kw in desc]-6,6),FALSE))</f>
        <v>me 28</v>
      </c>
      <c r="Q1002" s="1">
        <f>IF(LEN([manuell])=0,IFERROR([kw fine in title]*1,IFERROR(SUMPRODUCT(COUNTIF(IsDigits,MID([kw in desc],ROW($A$1:$A$150),1)))=LEN([kw in desc]),#N/A)),[manuell])</f>
        <v>28</v>
      </c>
      <c r="R1002" s="1" t="e">
        <f>IF([pos kw in title]&gt;0,MID(J1002,#REF!,4),IF([first '# in title]&gt;0,MID([title],[first '# in title],3),IF([first '# in title]&gt;0,MID([desc],#REF!,3),VLOOKUP([productid],$G$2:$R$1386,8))))</f>
        <v>#REF!</v>
      </c>
      <c r="S1002" s="1" t="str">
        <f>IF([kw in desc]=[kw rough in title],[kw in desc]*1,IFERROR(LEFT([kw_dirty],3)*1,IFERROR(LEFT([kw_dirty],2)*1,"n.a.")))</f>
        <v>n.a.</v>
      </c>
      <c r="T1002" s="1"/>
      <c r="U1002" s="1">
        <f>VLOOKUP(Tabelle1[[#This Row],[productid]],Tabelle2[#All],2,FALSE)</f>
        <v>28</v>
      </c>
    </row>
    <row r="1003" spans="1:21" hidden="1">
      <c r="A1003" t="s">
        <v>1647</v>
      </c>
      <c r="B1003">
        <v>3556.83</v>
      </c>
      <c r="C1003">
        <v>297223</v>
      </c>
      <c r="D1003" t="s">
        <v>1787</v>
      </c>
      <c r="E1003" t="s">
        <v>1788</v>
      </c>
      <c r="F1003">
        <v>18406</v>
      </c>
      <c r="G1003">
        <v>1223701</v>
      </c>
      <c r="H1003">
        <f t="shared" si="15"/>
        <v>0</v>
      </c>
      <c r="I1003">
        <f t="array" ref="I1003">MIN(IFERROR(FIND(IstNumbers,A1003),""))</f>
        <v>20</v>
      </c>
      <c r="J1003" s="1" t="e">
        <f>IF([first '# in title]&lt;[pos kw in title],MID([title],[pos kw in title]-6,6),#N/A)</f>
        <v>#N/A</v>
      </c>
      <c r="K1003" s="1" t="e">
        <f>IFERROR(MID(SUBSTITUTE([kw rough in title],",","."),FIND("(",[kw rough in title])+1,20),SUBSTITUTE(IFERROR(MID([kw rough in title],FIND(" ",[kw rough in title])+1,20),[kw rough in title]),",","."))</f>
        <v>#N/A</v>
      </c>
      <c r="L1003" s="1">
        <f>IFERROR(FIND("kW",[desc]),0)</f>
        <v>51</v>
      </c>
      <c r="M1003">
        <f t="array" ref="M1003">MIN(IFERROR(FIND(IstNumbers,E1003),""))</f>
        <v>14</v>
      </c>
      <c r="N1003" s="1" t="str">
        <f>IF([first '# in desc]&lt;[pos kw in desc],MID([desc],[pos kw in desc]-7,7))</f>
        <v xml:space="preserve">0-W 19 </v>
      </c>
      <c r="O100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003" s="1" t="str">
        <f>TRIM(IF([first '# in desc]&lt;[pos kw in desc],MID([desc],[pos kw in desc]-6,6),FALSE))</f>
        <v>-W 19</v>
      </c>
      <c r="Q1003" s="1" t="b">
        <f>IF(LEN([manuell])=0,IFERROR([kw fine in title]*1,IFERROR(SUMPRODUCT(COUNTIF(IsDigits,MID([kw in desc],ROW($A$1:$A$150),1)))=LEN([kw in desc]),#N/A)),[manuell])</f>
        <v>0</v>
      </c>
      <c r="R1003" s="1" t="str">
        <f>IF([pos kw in title]&gt;0,MID(J1003,#REF!,4),IF([first '# in title]&gt;0,MID([title],[first '# in title],3),IF([first '# in title]&gt;0,MID([desc],#REF!,3),VLOOKUP([productid],$G$2:$R$1386,8))))</f>
        <v>300</v>
      </c>
      <c r="S1003" s="1" t="e">
        <f>IF([kw in desc]=[kw rough in title],[kw in desc]*1,IFERROR(LEFT([kw_dirty],3)*1,IFERROR(LEFT([kw_dirty],2)*1,"n.a.")))</f>
        <v>#N/A</v>
      </c>
      <c r="T1003" s="1"/>
      <c r="U1003" s="1">
        <f>VLOOKUP(Tabelle1[[#This Row],[productid]],Tabelle2[#All],2,FALSE)</f>
        <v>19</v>
      </c>
    </row>
    <row r="1004" spans="1:21">
      <c r="A1004" t="s">
        <v>1664</v>
      </c>
      <c r="B1004">
        <v>2462.7800000000002</v>
      </c>
      <c r="C1004">
        <v>276812</v>
      </c>
      <c r="D1004" t="s">
        <v>1789</v>
      </c>
      <c r="E1004" t="s">
        <v>997</v>
      </c>
      <c r="F1004">
        <v>18406</v>
      </c>
      <c r="G1004">
        <v>3093312</v>
      </c>
      <c r="H1004">
        <f t="shared" si="15"/>
        <v>0</v>
      </c>
      <c r="I1004">
        <f t="array" ref="I1004">MIN(IFERROR(FIND(IstNumbers,A1004),""))</f>
        <v>10</v>
      </c>
      <c r="J1004" s="1" t="e">
        <f>IF([first '# in title]&lt;[pos kw in title],MID([title],[pos kw in title]-6,6),#N/A)</f>
        <v>#N/A</v>
      </c>
      <c r="K1004" s="1" t="e">
        <f>IFERROR(MID(SUBSTITUTE([kw rough in title],",","."),FIND("(",[kw rough in title])+1,20),SUBSTITUTE(IFERROR(MID([kw rough in title],FIND(" ",[kw rough in title])+1,20),[kw rough in title]),",","."))</f>
        <v>#N/A</v>
      </c>
      <c r="L1004" s="1">
        <f>IFERROR(FIND("kW",[desc]),0)</f>
        <v>0</v>
      </c>
      <c r="M1004">
        <f t="array" ref="M1004">MIN(IFERROR(FIND(IstNumbers,E1004),""))</f>
        <v>36</v>
      </c>
      <c r="N1004" s="1" t="b">
        <f>IF([first '# in desc]&lt;[pos kw in desc],MID([desc],[pos kw in desc]-7,7))</f>
        <v>0</v>
      </c>
      <c r="O10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04" s="1" t="str">
        <f>TRIM(IF([first '# in desc]&lt;[pos kw in desc],MID([desc],[pos kw in desc]-6,6),FALSE))</f>
        <v>FALSCH</v>
      </c>
      <c r="Q1004" s="1" t="b">
        <f>IF(LEN([manuell])=0,IFERROR([kw fine in title]*1,IFERROR(SUMPRODUCT(COUNTIF(IsDigits,MID([kw in desc],ROW($A$1:$A$150),1)))=LEN([kw in desc]),#N/A)),[manuell])</f>
        <v>0</v>
      </c>
      <c r="R1004" s="1" t="str">
        <f>IF([pos kw in title]&gt;0,MID(J1004,#REF!,4),IF([first '# in title]&gt;0,MID([title],[first '# in title],3),IF([first '# in title]&gt;0,MID([desc],#REF!,3),VLOOKUP([productid],$G$2:$R$1386,8))))</f>
        <v>24/</v>
      </c>
      <c r="S1004" s="1" t="e">
        <f>IF([kw in desc]=[kw rough in title],[kw in desc]*1,IFERROR(LEFT([kw_dirty],3)*1,IFERROR(LEFT([kw_dirty],2)*1,"n.a.")))</f>
        <v>#N/A</v>
      </c>
      <c r="T1004" s="1"/>
      <c r="U1004" s="1" t="e">
        <f>VLOOKUP(Tabelle1[[#This Row],[productid]],Tabelle2[#All],2,FALSE)</f>
        <v>#N/A</v>
      </c>
    </row>
    <row r="1005" spans="1:21" hidden="1">
      <c r="A1005" t="s">
        <v>10373</v>
      </c>
      <c r="B1005">
        <v>2585</v>
      </c>
      <c r="C1005">
        <v>289859</v>
      </c>
      <c r="D1005" t="s">
        <v>1790</v>
      </c>
      <c r="E1005" t="s">
        <v>1791</v>
      </c>
      <c r="F1005">
        <v>18406</v>
      </c>
      <c r="G1005">
        <v>3128334</v>
      </c>
      <c r="H1005">
        <f t="shared" si="15"/>
        <v>66</v>
      </c>
      <c r="I1005">
        <f t="array" ref="I1005">MIN(IFERROR(FIND(IstNumbers,A1005),""))</f>
        <v>21</v>
      </c>
      <c r="J1005" s="1" t="str">
        <f>IF([first '# in title]&lt;[pos kw in title],MID([title],[pos kw in title]-6,6),#N/A)</f>
        <v xml:space="preserve">(21,8 </v>
      </c>
      <c r="K1005" s="1" t="str">
        <f>IFERROR(MID(SUBSTITUTE([kw rough in title],",","."),FIND("(",[kw rough in title])+1,20),SUBSTITUTE(IFERROR(MID([kw rough in title],FIND(" ",[kw rough in title])+1,20),[kw rough in title]),",","."))</f>
        <v xml:space="preserve">21.8 </v>
      </c>
      <c r="L1005" s="1">
        <f>IFERROR(FIND("kW",[desc]),0)</f>
        <v>0</v>
      </c>
      <c r="M1005">
        <f t="array" ref="M1005">MIN(IFERROR(FIND(IstNumbers,E1005),""))</f>
        <v>38</v>
      </c>
      <c r="N1005" s="1" t="b">
        <f>IF([first '# in desc]&lt;[pos kw in desc],MID([desc],[pos kw in desc]-7,7))</f>
        <v>0</v>
      </c>
      <c r="O10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05" s="1" t="str">
        <f>TRIM(IF([first '# in desc]&lt;[pos kw in desc],MID([desc],[pos kw in desc]-6,6),FALSE))</f>
        <v>FALSCH</v>
      </c>
      <c r="Q1005" s="1">
        <f>IF(LEN([manuell])=0,IFERROR([kw fine in title]*1,IFERROR(SUMPRODUCT(COUNTIF(IsDigits,MID([kw in desc],ROW($A$1:$A$150),1)))=LEN([kw in desc]),#N/A)),[manuell])</f>
        <v>21.8</v>
      </c>
      <c r="R1005" s="1" t="e">
        <f>IF([pos kw in title]&gt;0,MID(J1005,#REF!,4),IF([first '# in title]&gt;0,MID([title],[first '# in title],3),IF([first '# in title]&gt;0,MID([desc],#REF!,3),VLOOKUP([productid],$G$2:$R$1386,8))))</f>
        <v>#REF!</v>
      </c>
      <c r="S1005" s="1" t="str">
        <f>IF([kw in desc]=[kw rough in title],[kw in desc]*1,IFERROR(LEFT([kw_dirty],3)*1,IFERROR(LEFT([kw_dirty],2)*1,"n.a.")))</f>
        <v>n.a.</v>
      </c>
      <c r="T1005" s="1"/>
      <c r="U1005" s="1">
        <f>VLOOKUP(Tabelle1[[#This Row],[productid]],Tabelle2[#All],2,FALSE)</f>
        <v>21.8</v>
      </c>
    </row>
    <row r="1006" spans="1:21">
      <c r="A1006" t="s">
        <v>1762</v>
      </c>
      <c r="B1006">
        <v>3328</v>
      </c>
      <c r="C1006">
        <v>9701</v>
      </c>
      <c r="D1006" t="s">
        <v>1792</v>
      </c>
      <c r="E1006" t="s">
        <v>9</v>
      </c>
      <c r="F1006">
        <v>18406</v>
      </c>
      <c r="G1006">
        <v>4206535</v>
      </c>
      <c r="H1006">
        <f t="shared" si="15"/>
        <v>0</v>
      </c>
      <c r="I1006">
        <f t="array" ref="I1006">MIN(IFERROR(FIND(IstNumbers,A1006),""))</f>
        <v>17</v>
      </c>
      <c r="J1006" s="1" t="e">
        <f>IF([first '# in title]&lt;[pos kw in title],MID([title],[pos kw in title]-6,6),#N/A)</f>
        <v>#N/A</v>
      </c>
      <c r="K1006" s="1" t="e">
        <f>IFERROR(MID(SUBSTITUTE([kw rough in title],",","."),FIND("(",[kw rough in title])+1,20),SUBSTITUTE(IFERROR(MID([kw rough in title],FIND(" ",[kw rough in title])+1,20),[kw rough in title]),",","."))</f>
        <v>#N/A</v>
      </c>
      <c r="L1006" s="1">
        <f>IFERROR(FIND("kW",[desc]),0)</f>
        <v>0</v>
      </c>
      <c r="M1006">
        <f t="array" ref="M1006">MIN(IFERROR(FIND(IstNumbers,E1006),""))</f>
        <v>0</v>
      </c>
      <c r="N1006" s="1" t="b">
        <f>IF([first '# in desc]&lt;[pos kw in desc],MID([desc],[pos kw in desc]-7,7))</f>
        <v>0</v>
      </c>
      <c r="O10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06" s="1" t="str">
        <f>TRIM(IF([first '# in desc]&lt;[pos kw in desc],MID([desc],[pos kw in desc]-6,6),FALSE))</f>
        <v>FALSCH</v>
      </c>
      <c r="Q1006" s="1" t="b">
        <f>IF(LEN([manuell])=0,IFERROR([kw fine in title]*1,IFERROR(SUMPRODUCT(COUNTIF(IsDigits,MID([kw in desc],ROW($A$1:$A$150),1)))=LEN([kw in desc]),#N/A)),[manuell])</f>
        <v>0</v>
      </c>
      <c r="R1006" s="1" t="str">
        <f>IF([pos kw in title]&gt;0,MID(J1006,#REF!,4),IF([first '# in title]&gt;0,MID([title],[first '# in title],3),IF([first '# in title]&gt;0,MID([desc],#REF!,3),VLOOKUP([productid],$G$2:$R$1386,8))))</f>
        <v>-Pa</v>
      </c>
      <c r="S1006" s="1" t="e">
        <f>IF([kw in desc]=[kw rough in title],[kw in desc]*1,IFERROR(LEFT([kw_dirty],3)*1,IFERROR(LEFT([kw_dirty],2)*1,"n.a.")))</f>
        <v>#N/A</v>
      </c>
      <c r="T1006" s="1"/>
      <c r="U1006" s="1">
        <f>VLOOKUP(Tabelle1[[#This Row],[productid]],Tabelle2[#All],2,FALSE)</f>
        <v>15</v>
      </c>
    </row>
    <row r="1007" spans="1:21">
      <c r="A1007" t="s">
        <v>1764</v>
      </c>
      <c r="B1007">
        <v>3310</v>
      </c>
      <c r="C1007">
        <v>9701</v>
      </c>
      <c r="D1007" t="s">
        <v>1793</v>
      </c>
      <c r="E1007" t="s">
        <v>9</v>
      </c>
      <c r="F1007">
        <v>18406</v>
      </c>
      <c r="G1007">
        <v>4199739</v>
      </c>
      <c r="H1007">
        <f t="shared" si="15"/>
        <v>0</v>
      </c>
      <c r="I1007">
        <f t="array" ref="I1007">MIN(IFERROR(FIND(IstNumbers,A1007),""))</f>
        <v>17</v>
      </c>
      <c r="J1007" s="1" t="e">
        <f>IF([first '# in title]&lt;[pos kw in title],MID([title],[pos kw in title]-6,6),#N/A)</f>
        <v>#N/A</v>
      </c>
      <c r="K1007" s="1" t="e">
        <f>IFERROR(MID(SUBSTITUTE([kw rough in title],",","."),FIND("(",[kw rough in title])+1,20),SUBSTITUTE(IFERROR(MID([kw rough in title],FIND(" ",[kw rough in title])+1,20),[kw rough in title]),",","."))</f>
        <v>#N/A</v>
      </c>
      <c r="L1007" s="1">
        <f>IFERROR(FIND("kW",[desc]),0)</f>
        <v>0</v>
      </c>
      <c r="M1007">
        <f t="array" ref="M1007">MIN(IFERROR(FIND(IstNumbers,E1007),""))</f>
        <v>0</v>
      </c>
      <c r="N1007" s="1" t="b">
        <f>IF([first '# in desc]&lt;[pos kw in desc],MID([desc],[pos kw in desc]-7,7))</f>
        <v>0</v>
      </c>
      <c r="O10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07" s="1" t="str">
        <f>TRIM(IF([first '# in desc]&lt;[pos kw in desc],MID([desc],[pos kw in desc]-6,6),FALSE))</f>
        <v>FALSCH</v>
      </c>
      <c r="Q1007" s="1" t="b">
        <f>IF(LEN([manuell])=0,IFERROR([kw fine in title]*1,IFERROR(SUMPRODUCT(COUNTIF(IsDigits,MID([kw in desc],ROW($A$1:$A$150),1)))=LEN([kw in desc]),#N/A)),[manuell])</f>
        <v>0</v>
      </c>
      <c r="R1007" s="1" t="str">
        <f>IF([pos kw in title]&gt;0,MID(J1007,#REF!,4),IF([first '# in title]&gt;0,MID([title],[first '# in title],3),IF([first '# in title]&gt;0,MID([desc],#REF!,3),VLOOKUP([productid],$G$2:$R$1386,8))))</f>
        <v>-Pa</v>
      </c>
      <c r="S1007" s="1" t="e">
        <f>IF([kw in desc]=[kw rough in title],[kw in desc]*1,IFERROR(LEFT([kw_dirty],3)*1,IFERROR(LEFT([kw_dirty],2)*1,"n.a.")))</f>
        <v>#N/A</v>
      </c>
      <c r="T1007" s="1"/>
      <c r="U1007" s="1" t="e">
        <f>VLOOKUP(Tabelle1[[#This Row],[productid]],Tabelle2[#All],2,FALSE)</f>
        <v>#N/A</v>
      </c>
    </row>
    <row r="1008" spans="1:21">
      <c r="A1008" t="s">
        <v>1711</v>
      </c>
      <c r="B1008">
        <v>1784</v>
      </c>
      <c r="C1008">
        <v>223861</v>
      </c>
      <c r="D1008" t="s">
        <v>1794</v>
      </c>
      <c r="E1008" t="s">
        <v>1795</v>
      </c>
      <c r="F1008">
        <v>18406</v>
      </c>
      <c r="G1008">
        <v>3725835</v>
      </c>
      <c r="H1008">
        <f t="shared" si="15"/>
        <v>0</v>
      </c>
      <c r="I1008">
        <f t="array" ref="I1008">MIN(IFERROR(FIND(IstNumbers,A1008),""))</f>
        <v>15</v>
      </c>
      <c r="J1008" s="1" t="e">
        <f>IF([first '# in title]&lt;[pos kw in title],MID([title],[pos kw in title]-6,6),#N/A)</f>
        <v>#N/A</v>
      </c>
      <c r="K1008" s="1" t="e">
        <f>IFERROR(MID(SUBSTITUTE([kw rough in title],",","."),FIND("(",[kw rough in title])+1,20),SUBSTITUTE(IFERROR(MID([kw rough in title],FIND(" ",[kw rough in title])+1,20),[kw rough in title]),",","."))</f>
        <v>#N/A</v>
      </c>
      <c r="L1008" s="1">
        <f>IFERROR(FIND("kW",[desc]),0)</f>
        <v>0</v>
      </c>
      <c r="M1008">
        <f t="array" ref="M1008">MIN(IFERROR(FIND(IstNumbers,E1008),""))</f>
        <v>12</v>
      </c>
      <c r="N1008" s="1" t="b">
        <f>IF([first '# in desc]&lt;[pos kw in desc],MID([desc],[pos kw in desc]-7,7))</f>
        <v>0</v>
      </c>
      <c r="O10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08" s="1" t="str">
        <f>TRIM(IF([first '# in desc]&lt;[pos kw in desc],MID([desc],[pos kw in desc]-6,6),FALSE))</f>
        <v>FALSCH</v>
      </c>
      <c r="Q1008" s="1" t="b">
        <f>IF(LEN([manuell])=0,IFERROR([kw fine in title]*1,IFERROR(SUMPRODUCT(COUNTIF(IsDigits,MID([kw in desc],ROW($A$1:$A$150),1)))=LEN([kw in desc]),#N/A)),[manuell])</f>
        <v>0</v>
      </c>
      <c r="R1008" s="1" t="str">
        <f>IF([pos kw in title]&gt;0,MID(J1008,#REF!,4),IF([first '# in title]&gt;0,MID([title],[first '# in title],3),IF([first '# in title]&gt;0,MID([desc],#REF!,3),VLOOKUP([productid],$G$2:$R$1386,8))))</f>
        <v xml:space="preserve">28 </v>
      </c>
      <c r="S1008" s="1" t="e">
        <f>IF([kw in desc]=[kw rough in title],[kw in desc]*1,IFERROR(LEFT([kw_dirty],3)*1,IFERROR(LEFT([kw_dirty],2)*1,"n.a.")))</f>
        <v>#N/A</v>
      </c>
      <c r="T1008" s="1"/>
      <c r="U1008" s="1" t="e">
        <f>VLOOKUP(Tabelle1[[#This Row],[productid]],Tabelle2[#All],2,FALSE)</f>
        <v>#N/A</v>
      </c>
    </row>
    <row r="1009" spans="1:21">
      <c r="A1009" t="s">
        <v>1672</v>
      </c>
      <c r="B1009">
        <v>2799</v>
      </c>
      <c r="C1009">
        <v>282491</v>
      </c>
      <c r="D1009" t="s">
        <v>1796</v>
      </c>
      <c r="E1009" t="s">
        <v>1306</v>
      </c>
      <c r="F1009">
        <v>18406</v>
      </c>
      <c r="G1009">
        <v>3863927</v>
      </c>
      <c r="H1009">
        <f t="shared" si="15"/>
        <v>0</v>
      </c>
      <c r="I1009">
        <f t="array" ref="I1009">MIN(IFERROR(FIND(IstNumbers,A1009),""))</f>
        <v>21</v>
      </c>
      <c r="J1009" s="1" t="e">
        <f>IF([first '# in title]&lt;[pos kw in title],MID([title],[pos kw in title]-6,6),#N/A)</f>
        <v>#N/A</v>
      </c>
      <c r="K1009" s="1" t="e">
        <f>IFERROR(MID(SUBSTITUTE([kw rough in title],",","."),FIND("(",[kw rough in title])+1,20),SUBSTITUTE(IFERROR(MID([kw rough in title],FIND(" ",[kw rough in title])+1,20),[kw rough in title]),",","."))</f>
        <v>#N/A</v>
      </c>
      <c r="L1009" s="1">
        <f>IFERROR(FIND("kW",[desc]),0)</f>
        <v>0</v>
      </c>
      <c r="M1009">
        <f t="array" ref="M1009">MIN(IFERROR(FIND(IstNumbers,E1009),""))</f>
        <v>25</v>
      </c>
      <c r="N1009" s="1" t="b">
        <f>IF([first '# in desc]&lt;[pos kw in desc],MID([desc],[pos kw in desc]-7,7))</f>
        <v>0</v>
      </c>
      <c r="O10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09" s="1" t="str">
        <f>TRIM(IF([first '# in desc]&lt;[pos kw in desc],MID([desc],[pos kw in desc]-6,6),FALSE))</f>
        <v>FALSCH</v>
      </c>
      <c r="Q1009" s="1" t="b">
        <f>IF(LEN([manuell])=0,IFERROR([kw fine in title]*1,IFERROR(SUMPRODUCT(COUNTIF(IsDigits,MID([kw in desc],ROW($A$1:$A$150),1)))=LEN([kw in desc]),#N/A)),[manuell])</f>
        <v>0</v>
      </c>
      <c r="R1009" s="1" t="str">
        <f>IF([pos kw in title]&gt;0,MID(J1009,#REF!,4),IF([first '# in title]&gt;0,MID([title],[first '# in title],3),IF([first '# in title]&gt;0,MID([desc],#REF!,3),VLOOKUP([productid],$G$2:$R$1386,8))))</f>
        <v>-35</v>
      </c>
      <c r="S1009" s="1" t="e">
        <f>IF([kw in desc]=[kw rough in title],[kw in desc]*1,IFERROR(LEFT([kw_dirty],3)*1,IFERROR(LEFT([kw_dirty],2)*1,"n.a.")))</f>
        <v>#N/A</v>
      </c>
      <c r="T1009" s="1"/>
      <c r="U1009" s="1" t="e">
        <f>VLOOKUP(Tabelle1[[#This Row],[productid]],Tabelle2[#All],2,FALSE)</f>
        <v>#N/A</v>
      </c>
    </row>
    <row r="1010" spans="1:21" hidden="1">
      <c r="A1010" t="s">
        <v>1674</v>
      </c>
      <c r="B1010">
        <v>2149.84</v>
      </c>
      <c r="C1010">
        <v>293331</v>
      </c>
      <c r="D1010" t="s">
        <v>1797</v>
      </c>
      <c r="E1010" t="s">
        <v>1798</v>
      </c>
      <c r="F1010">
        <v>18406</v>
      </c>
      <c r="G1010">
        <v>3712957</v>
      </c>
      <c r="H1010">
        <f t="shared" si="15"/>
        <v>54</v>
      </c>
      <c r="I1010">
        <f t="array" ref="I1010">MIN(IFERROR(FIND(IstNumbers,A1010),""))</f>
        <v>29</v>
      </c>
      <c r="J1010" s="1" t="str">
        <f>IF([first '# in title]&lt;[pos kw in title],MID([title],[pos kw in title]-6,6),#N/A)</f>
        <v xml:space="preserve">H (28 </v>
      </c>
      <c r="K1010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10" s="1">
        <f>IFERROR(FIND("kW",[desc]),0)</f>
        <v>0</v>
      </c>
      <c r="M1010">
        <f t="array" ref="M1010">MIN(IFERROR(FIND(IstNumbers,E1010),""))</f>
        <v>14</v>
      </c>
      <c r="N1010" s="1" t="b">
        <f>IF([first '# in desc]&lt;[pos kw in desc],MID([desc],[pos kw in desc]-7,7))</f>
        <v>0</v>
      </c>
      <c r="O10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0" s="1" t="str">
        <f>TRIM(IF([first '# in desc]&lt;[pos kw in desc],MID([desc],[pos kw in desc]-6,6),FALSE))</f>
        <v>FALSCH</v>
      </c>
      <c r="Q1010" s="1">
        <f>IF(LEN([manuell])=0,IFERROR([kw fine in title]*1,IFERROR(SUMPRODUCT(COUNTIF(IsDigits,MID([kw in desc],ROW($A$1:$A$150),1)))=LEN([kw in desc]),#N/A)),[manuell])</f>
        <v>28</v>
      </c>
      <c r="R1010" s="1" t="e">
        <f>IF([pos kw in title]&gt;0,MID(J1010,#REF!,4),IF([first '# in title]&gt;0,MID([title],[first '# in title],3),IF([first '# in title]&gt;0,MID([desc],#REF!,3),VLOOKUP([productid],$G$2:$R$1386,8))))</f>
        <v>#REF!</v>
      </c>
      <c r="S1010" s="1" t="str">
        <f>IF([kw in desc]=[kw rough in title],[kw in desc]*1,IFERROR(LEFT([kw_dirty],3)*1,IFERROR(LEFT([kw_dirty],2)*1,"n.a.")))</f>
        <v>n.a.</v>
      </c>
      <c r="T1010" s="1"/>
      <c r="U1010" s="1">
        <f>VLOOKUP(Tabelle1[[#This Row],[productid]],Tabelle2[#All],2,FALSE)</f>
        <v>28</v>
      </c>
    </row>
    <row r="1011" spans="1:21" hidden="1">
      <c r="A1011" t="s">
        <v>1647</v>
      </c>
      <c r="B1011">
        <v>3624</v>
      </c>
      <c r="C1011">
        <v>223861</v>
      </c>
      <c r="D1011" t="s">
        <v>1799</v>
      </c>
      <c r="E1011" t="s">
        <v>1800</v>
      </c>
      <c r="F1011">
        <v>18406</v>
      </c>
      <c r="G1011">
        <v>1223701</v>
      </c>
      <c r="H1011">
        <f t="shared" si="15"/>
        <v>0</v>
      </c>
      <c r="I1011">
        <f t="array" ref="I1011">MIN(IFERROR(FIND(IstNumbers,A1011),""))</f>
        <v>20</v>
      </c>
      <c r="J1011" s="1" t="e">
        <f>IF([first '# in title]&lt;[pos kw in title],MID([title],[pos kw in title]-6,6),#N/A)</f>
        <v>#N/A</v>
      </c>
      <c r="K1011" s="1" t="e">
        <f>IFERROR(MID(SUBSTITUTE([kw rough in title],",","."),FIND("(",[kw rough in title])+1,20),SUBSTITUTE(IFERROR(MID([kw rough in title],FIND(" ",[kw rough in title])+1,20),[kw rough in title]),",","."))</f>
        <v>#N/A</v>
      </c>
      <c r="L1011" s="1">
        <f>IFERROR(FIND("kW",[desc]),0)</f>
        <v>60</v>
      </c>
      <c r="M1011">
        <f t="array" ref="M1011">MIN(IFERROR(FIND(IstNumbers,E1011),""))</f>
        <v>47</v>
      </c>
      <c r="N1011" s="1" t="str">
        <f>IF([first '# in desc]&lt;[pos kw in desc],MID([desc],[pos kw in desc]-7,7))</f>
        <v xml:space="preserve">1,9-19 </v>
      </c>
      <c r="O10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1" s="1" t="str">
        <f>TRIM(IF([first '# in desc]&lt;[pos kw in desc],MID([desc],[pos kw in desc]-6,6),FALSE))</f>
        <v>,9-19</v>
      </c>
      <c r="Q1011" s="1" t="str">
        <f>IF(LEN([manuell])=0,IFERROR([kw fine in title]*1,IFERROR(SUMPRODUCT(COUNTIF(IsDigits,MID([kw in desc],ROW($A$1:$A$150),1)))=LEN([kw in desc]),#N/A)),[manuell])</f>
        <v xml:space="preserve">1,9 - 19 </v>
      </c>
      <c r="R1011" s="1" t="str">
        <f>IF([pos kw in title]&gt;0,MID(J1011,#REF!,4),IF([first '# in title]&gt;0,MID([title],[first '# in title],3),IF([first '# in title]&gt;0,MID([desc],#REF!,3),VLOOKUP([productid],$G$2:$R$1386,8))))</f>
        <v>300</v>
      </c>
      <c r="S1011" s="1" t="e">
        <f>IF([kw in desc]=[kw rough in title],[kw in desc]*1,IFERROR(LEFT([kw_dirty],3)*1,IFERROR(LEFT([kw_dirty],2)*1,"n.a.")))</f>
        <v>#N/A</v>
      </c>
      <c r="T1011" s="1" t="s">
        <v>10424</v>
      </c>
      <c r="U1011" s="1">
        <f>VLOOKUP(Tabelle1[[#This Row],[productid]],Tabelle2[#All],2,FALSE)</f>
        <v>19</v>
      </c>
    </row>
    <row r="1012" spans="1:21">
      <c r="A1012" t="s">
        <v>1664</v>
      </c>
      <c r="B1012">
        <v>2462.7800000000002</v>
      </c>
      <c r="C1012">
        <v>276812</v>
      </c>
      <c r="D1012" t="s">
        <v>1801</v>
      </c>
      <c r="E1012" t="s">
        <v>1007</v>
      </c>
      <c r="F1012">
        <v>18406</v>
      </c>
      <c r="G1012">
        <v>3093312</v>
      </c>
      <c r="H1012">
        <f t="shared" si="15"/>
        <v>0</v>
      </c>
      <c r="I1012">
        <f t="array" ref="I1012">MIN(IFERROR(FIND(IstNumbers,A1012),""))</f>
        <v>10</v>
      </c>
      <c r="J1012" s="1" t="e">
        <f>IF([first '# in title]&lt;[pos kw in title],MID([title],[pos kw in title]-6,6),#N/A)</f>
        <v>#N/A</v>
      </c>
      <c r="K1012" s="1" t="e">
        <f>IFERROR(MID(SUBSTITUTE([kw rough in title],",","."),FIND("(",[kw rough in title])+1,20),SUBSTITUTE(IFERROR(MID([kw rough in title],FIND(" ",[kw rough in title])+1,20),[kw rough in title]),",","."))</f>
        <v>#N/A</v>
      </c>
      <c r="L1012" s="1">
        <f>IFERROR(FIND("kW",[desc]),0)</f>
        <v>0</v>
      </c>
      <c r="M1012">
        <f t="array" ref="M1012">MIN(IFERROR(FIND(IstNumbers,E1012),""))</f>
        <v>36</v>
      </c>
      <c r="N1012" s="1" t="b">
        <f>IF([first '# in desc]&lt;[pos kw in desc],MID([desc],[pos kw in desc]-7,7))</f>
        <v>0</v>
      </c>
      <c r="O10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2" s="1" t="str">
        <f>TRIM(IF([first '# in desc]&lt;[pos kw in desc],MID([desc],[pos kw in desc]-6,6),FALSE))</f>
        <v>FALSCH</v>
      </c>
      <c r="Q1012" s="1" t="str">
        <f>IF(LEN([manuell])=0,IFERROR([kw fine in title]*1,IFERROR(SUMPRODUCT(COUNTIF(IsDigits,MID([kw in desc],ROW($A$1:$A$150),1)))=LEN([kw in desc]),#N/A)),[manuell])</f>
        <v xml:space="preserve">1,9 - 19 </v>
      </c>
      <c r="R1012" s="1" t="str">
        <f>IF([pos kw in title]&gt;0,MID(J1012,#REF!,4),IF([first '# in title]&gt;0,MID([title],[first '# in title],3),IF([first '# in title]&gt;0,MID([desc],#REF!,3),VLOOKUP([productid],$G$2:$R$1386,8))))</f>
        <v>24/</v>
      </c>
      <c r="S1012" s="1" t="e">
        <f>IF([kw in desc]=[kw rough in title],[kw in desc]*1,IFERROR(LEFT([kw_dirty],3)*1,IFERROR(LEFT([kw_dirty],2)*1,"n.a.")))</f>
        <v>#N/A</v>
      </c>
      <c r="T1012" s="1" t="s">
        <v>10424</v>
      </c>
      <c r="U1012" s="1" t="e">
        <f>VLOOKUP(Tabelle1[[#This Row],[productid]],Tabelle2[#All],2,FALSE)</f>
        <v>#N/A</v>
      </c>
    </row>
    <row r="1013" spans="1:21" hidden="1">
      <c r="A1013" t="s">
        <v>1802</v>
      </c>
      <c r="B1013">
        <v>4499.03</v>
      </c>
      <c r="C1013">
        <v>9701</v>
      </c>
      <c r="D1013" t="s">
        <v>1803</v>
      </c>
      <c r="E1013" t="s">
        <v>9</v>
      </c>
      <c r="F1013">
        <v>18406</v>
      </c>
      <c r="G1013">
        <v>2108309</v>
      </c>
      <c r="H1013">
        <f t="shared" si="15"/>
        <v>27</v>
      </c>
      <c r="I1013">
        <f t="array" ref="I1013">MIN(IFERROR(FIND(IstNumbers,A1013),""))</f>
        <v>21</v>
      </c>
      <c r="J1013" s="1" t="str">
        <f>IF([first '# in title]&lt;[pos kw in title],MID([title],[pos kw in title]-6,6),#N/A)</f>
        <v>15 (15</v>
      </c>
      <c r="K1013" s="1" t="str">
        <f>IFERROR(MID(SUBSTITUTE([kw rough in title],",","."),FIND("(",[kw rough in title])+1,20),SUBSTITUTE(IFERROR(MID([kw rough in title],FIND(" ",[kw rough in title])+1,20),[kw rough in title]),",","."))</f>
        <v>15</v>
      </c>
      <c r="L1013" s="1">
        <f>IFERROR(FIND("kW",[desc]),0)</f>
        <v>0</v>
      </c>
      <c r="M1013">
        <f t="array" ref="M1013">MIN(IFERROR(FIND(IstNumbers,E1013),""))</f>
        <v>0</v>
      </c>
      <c r="N1013" s="1" t="b">
        <f>IF([first '# in desc]&lt;[pos kw in desc],MID([desc],[pos kw in desc]-7,7))</f>
        <v>0</v>
      </c>
      <c r="O10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3" s="1" t="str">
        <f>TRIM(IF([first '# in desc]&lt;[pos kw in desc],MID([desc],[pos kw in desc]-6,6),FALSE))</f>
        <v>FALSCH</v>
      </c>
      <c r="Q1013" s="1" t="str">
        <f>IF(LEN([manuell])=0,IFERROR([kw fine in title]*1,IFERROR(SUMPRODUCT(COUNTIF(IsDigits,MID([kw in desc],ROW($A$1:$A$150),1)))=LEN([kw in desc]),#N/A)),[manuell])</f>
        <v xml:space="preserve">1,9 - 19 </v>
      </c>
      <c r="R1013" s="1" t="e">
        <f>IF([pos kw in title]&gt;0,MID(J1013,#REF!,4),IF([first '# in title]&gt;0,MID([title],[first '# in title],3),IF([first '# in title]&gt;0,MID([desc],#REF!,3),VLOOKUP([productid],$G$2:$R$1386,8))))</f>
        <v>#REF!</v>
      </c>
      <c r="S1013" s="1" t="str">
        <f>IF([kw in desc]=[kw rough in title],[kw in desc]*1,IFERROR(LEFT([kw_dirty],3)*1,IFERROR(LEFT([kw_dirty],2)*1,"n.a.")))</f>
        <v>n.a.</v>
      </c>
      <c r="T1013" s="1" t="s">
        <v>10424</v>
      </c>
      <c r="U1013" s="1">
        <f>VLOOKUP(Tabelle1[[#This Row],[productid]],Tabelle2[#All],2,FALSE)</f>
        <v>15</v>
      </c>
    </row>
    <row r="1014" spans="1:21" hidden="1">
      <c r="A1014" t="s">
        <v>1804</v>
      </c>
      <c r="B1014">
        <v>2089</v>
      </c>
      <c r="C1014">
        <v>9701</v>
      </c>
      <c r="D1014" t="s">
        <v>1805</v>
      </c>
      <c r="E1014" t="s">
        <v>579</v>
      </c>
      <c r="F1014">
        <v>18406</v>
      </c>
      <c r="G1014">
        <v>4221726</v>
      </c>
      <c r="H1014">
        <f t="shared" si="15"/>
        <v>0</v>
      </c>
      <c r="I1014">
        <f t="array" ref="I1014">MIN(IFERROR(FIND(IstNumbers,A1014),""))</f>
        <v>24</v>
      </c>
      <c r="J1014" s="1" t="e">
        <f>IF([first '# in title]&lt;[pos kw in title],MID([title],[pos kw in title]-6,6),#N/A)</f>
        <v>#N/A</v>
      </c>
      <c r="K1014" s="1" t="e">
        <f>IFERROR(MID(SUBSTITUTE([kw rough in title],",","."),FIND("(",[kw rough in title])+1,20),SUBSTITUTE(IFERROR(MID([kw rough in title],FIND(" ",[kw rough in title])+1,20),[kw rough in title]),",","."))</f>
        <v>#N/A</v>
      </c>
      <c r="L1014" s="1">
        <f>IFERROR(FIND("kW",[desc]),0)</f>
        <v>75</v>
      </c>
      <c r="M1014">
        <f t="array" ref="M1014">MIN(IFERROR(FIND(IstNumbers,E1014),""))</f>
        <v>29</v>
      </c>
      <c r="N1014" s="1" t="str">
        <f>IF([first '# in desc]&lt;[pos kw in desc],MID([desc],[pos kw in desc]-7,7))</f>
        <v>cher 24</v>
      </c>
      <c r="O1014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1014" s="1" t="str">
        <f>TRIM(IF([first '# in desc]&lt;[pos kw in desc],MID([desc],[pos kw in desc]-6,6),FALSE))</f>
        <v>her 24</v>
      </c>
      <c r="Q1014" s="1" t="str">
        <f>IF(LEN([manuell])=0,IFERROR([kw fine in title]*1,IFERROR(SUMPRODUCT(COUNTIF(IsDigits,MID([kw in desc],ROW($A$1:$A$150),1)))=LEN([kw in desc]),#N/A)),[manuell])</f>
        <v xml:space="preserve">1,9 - 19 </v>
      </c>
      <c r="R1014" s="1" t="str">
        <f>IF([pos kw in title]&gt;0,MID(J1014,#REF!,4),IF([first '# in title]&gt;0,MID([title],[first '# in title],3),IF([first '# in title]&gt;0,MID([desc],#REF!,3),VLOOKUP([productid],$G$2:$R$1386,8))))</f>
        <v>172</v>
      </c>
      <c r="S1014" s="1" t="e">
        <f>IF([kw in desc]=[kw rough in title],[kw in desc]*1,IFERROR(LEFT([kw_dirty],3)*1,IFERROR(LEFT([kw_dirty],2)*1,"n.a.")))</f>
        <v>#N/A</v>
      </c>
      <c r="T1014" s="1" t="s">
        <v>10424</v>
      </c>
      <c r="U1014" s="1">
        <f>VLOOKUP(Tabelle1[[#This Row],[productid]],Tabelle2[#All],2,FALSE)</f>
        <v>24</v>
      </c>
    </row>
    <row r="1015" spans="1:21">
      <c r="A1015" t="s">
        <v>1711</v>
      </c>
      <c r="B1015">
        <v>1785</v>
      </c>
      <c r="C1015">
        <v>223861</v>
      </c>
      <c r="D1015" t="s">
        <v>1806</v>
      </c>
      <c r="E1015" t="s">
        <v>1469</v>
      </c>
      <c r="F1015">
        <v>18406</v>
      </c>
      <c r="G1015">
        <v>3725835</v>
      </c>
      <c r="H1015">
        <f t="shared" si="15"/>
        <v>0</v>
      </c>
      <c r="I1015">
        <f t="array" ref="I1015">MIN(IFERROR(FIND(IstNumbers,A1015),""))</f>
        <v>15</v>
      </c>
      <c r="J1015" s="1" t="e">
        <f>IF([first '# in title]&lt;[pos kw in title],MID([title],[pos kw in title]-6,6),#N/A)</f>
        <v>#N/A</v>
      </c>
      <c r="K1015" s="1" t="e">
        <f>IFERROR(MID(SUBSTITUTE([kw rough in title],",","."),FIND("(",[kw rough in title])+1,20),SUBSTITUTE(IFERROR(MID([kw rough in title],FIND(" ",[kw rough in title])+1,20),[kw rough in title]),",","."))</f>
        <v>#N/A</v>
      </c>
      <c r="L1015" s="1">
        <f>IFERROR(FIND("kW",[desc]),0)</f>
        <v>0</v>
      </c>
      <c r="M1015">
        <f t="array" ref="M1015">MIN(IFERROR(FIND(IstNumbers,E1015),""))</f>
        <v>12</v>
      </c>
      <c r="N1015" s="1" t="b">
        <f>IF([first '# in desc]&lt;[pos kw in desc],MID([desc],[pos kw in desc]-7,7))</f>
        <v>0</v>
      </c>
      <c r="O10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5" s="1" t="str">
        <f>TRIM(IF([first '# in desc]&lt;[pos kw in desc],MID([desc],[pos kw in desc]-6,6),FALSE))</f>
        <v>FALSCH</v>
      </c>
      <c r="Q1015" s="1" t="str">
        <f>IF(LEN([manuell])=0,IFERROR([kw fine in title]*1,IFERROR(SUMPRODUCT(COUNTIF(IsDigits,MID([kw in desc],ROW($A$1:$A$150),1)))=LEN([kw in desc]),#N/A)),[manuell])</f>
        <v xml:space="preserve">1,9 - 19 </v>
      </c>
      <c r="R1015" s="1" t="str">
        <f>IF([pos kw in title]&gt;0,MID(J1015,#REF!,4),IF([first '# in title]&gt;0,MID([title],[first '# in title],3),IF([first '# in title]&gt;0,MID([desc],#REF!,3),VLOOKUP([productid],$G$2:$R$1386,8))))</f>
        <v xml:space="preserve">28 </v>
      </c>
      <c r="S1015" s="1" t="e">
        <f>IF([kw in desc]=[kw rough in title],[kw in desc]*1,IFERROR(LEFT([kw_dirty],3)*1,IFERROR(LEFT([kw_dirty],2)*1,"n.a.")))</f>
        <v>#N/A</v>
      </c>
      <c r="T1015" s="1" t="s">
        <v>10424</v>
      </c>
      <c r="U1015" s="1" t="e">
        <f>VLOOKUP(Tabelle1[[#This Row],[productid]],Tabelle2[#All],2,FALSE)</f>
        <v>#N/A</v>
      </c>
    </row>
    <row r="1016" spans="1:21" hidden="1">
      <c r="A1016" t="s">
        <v>1674</v>
      </c>
      <c r="B1016">
        <v>2170</v>
      </c>
      <c r="C1016">
        <v>289859</v>
      </c>
      <c r="D1016" t="s">
        <v>1807</v>
      </c>
      <c r="E1016" t="s">
        <v>1808</v>
      </c>
      <c r="F1016">
        <v>18406</v>
      </c>
      <c r="G1016">
        <v>3712957</v>
      </c>
      <c r="H1016">
        <f t="shared" si="15"/>
        <v>54</v>
      </c>
      <c r="I1016">
        <f t="array" ref="I1016">MIN(IFERROR(FIND(IstNumbers,A1016),""))</f>
        <v>29</v>
      </c>
      <c r="J1016" s="1" t="str">
        <f>IF([first '# in title]&lt;[pos kw in title],MID([title],[pos kw in title]-6,6),#N/A)</f>
        <v xml:space="preserve">H (28 </v>
      </c>
      <c r="K101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16" s="1">
        <f>IFERROR(FIND("kW",[desc]),0)</f>
        <v>70</v>
      </c>
      <c r="M1016">
        <f t="array" ref="M1016">MIN(IFERROR(FIND(IstNumbers,E1016),""))</f>
        <v>34</v>
      </c>
      <c r="N1016" s="1" t="str">
        <f>IF([first '# in desc]&lt;[pos kw in desc],MID([desc],[pos kw in desc]-7,7))</f>
        <v xml:space="preserve">­me 28 </v>
      </c>
      <c r="O1016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16" s="1" t="str">
        <f>TRIM(IF([first '# in desc]&lt;[pos kw in desc],MID([desc],[pos kw in desc]-6,6),FALSE))</f>
        <v>me 28</v>
      </c>
      <c r="Q1016" s="1" t="str">
        <f>IF(LEN([manuell])=0,IFERROR([kw fine in title]*1,IFERROR(SUMPRODUCT(COUNTIF(IsDigits,MID([kw in desc],ROW($A$1:$A$150),1)))=LEN([kw in desc]),#N/A)),[manuell])</f>
        <v xml:space="preserve">1,9 - 19 </v>
      </c>
      <c r="R1016" s="1" t="e">
        <f>IF([pos kw in title]&gt;0,MID(J1016,#REF!,4),IF([first '# in title]&gt;0,MID([title],[first '# in title],3),IF([first '# in title]&gt;0,MID([desc],#REF!,3),VLOOKUP([productid],$G$2:$R$1386,8))))</f>
        <v>#REF!</v>
      </c>
      <c r="S1016" s="1" t="str">
        <f>IF([kw in desc]=[kw rough in title],[kw in desc]*1,IFERROR(LEFT([kw_dirty],3)*1,IFERROR(LEFT([kw_dirty],2)*1,"n.a.")))</f>
        <v>n.a.</v>
      </c>
      <c r="T1016" s="1" t="s">
        <v>10424</v>
      </c>
      <c r="U1016" s="1">
        <f>VLOOKUP(Tabelle1[[#This Row],[productid]],Tabelle2[#All],2,FALSE)</f>
        <v>28</v>
      </c>
    </row>
    <row r="1017" spans="1:21" hidden="1">
      <c r="A1017" t="s">
        <v>1647</v>
      </c>
      <c r="B1017">
        <v>3634</v>
      </c>
      <c r="C1017">
        <v>223861</v>
      </c>
      <c r="D1017" t="s">
        <v>1809</v>
      </c>
      <c r="E1017" t="s">
        <v>1810</v>
      </c>
      <c r="F1017">
        <v>18406</v>
      </c>
      <c r="G1017">
        <v>1223701</v>
      </c>
      <c r="H1017">
        <f t="shared" si="15"/>
        <v>0</v>
      </c>
      <c r="I1017">
        <f t="array" ref="I1017">MIN(IFERROR(FIND(IstNumbers,A1017),""))</f>
        <v>20</v>
      </c>
      <c r="J1017" s="1" t="e">
        <f>IF([first '# in title]&lt;[pos kw in title],MID([title],[pos kw in title]-6,6),#N/A)</f>
        <v>#N/A</v>
      </c>
      <c r="K1017" s="1" t="e">
        <f>IFERROR(MID(SUBSTITUTE([kw rough in title],",","."),FIND("(",[kw rough in title])+1,20),SUBSTITUTE(IFERROR(MID([kw rough in title],FIND(" ",[kw rough in title])+1,20),[kw rough in title]),",","."))</f>
        <v>#N/A</v>
      </c>
      <c r="L1017" s="1">
        <f>IFERROR(FIND("kW",[desc]),0)</f>
        <v>60</v>
      </c>
      <c r="M1017">
        <f t="array" ref="M1017">MIN(IFERROR(FIND(IstNumbers,E1017),""))</f>
        <v>47</v>
      </c>
      <c r="N1017" s="1" t="str">
        <f>IF([first '# in desc]&lt;[pos kw in desc],MID([desc],[pos kw in desc]-7,7))</f>
        <v xml:space="preserve">1,9-19 </v>
      </c>
      <c r="O10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7" s="1" t="str">
        <f>TRIM(IF([first '# in desc]&lt;[pos kw in desc],MID([desc],[pos kw in desc]-6,6),FALSE))</f>
        <v>,9-19</v>
      </c>
      <c r="Q1017" s="1" t="str">
        <f>IF(LEN([manuell])=0,IFERROR([kw fine in title]*1,IFERROR(SUMPRODUCT(COUNTIF(IsDigits,MID([kw in desc],ROW($A$1:$A$150),1)))=LEN([kw in desc]),#N/A)),[manuell])</f>
        <v xml:space="preserve">1,9 - 19 </v>
      </c>
      <c r="R1017" s="1" t="str">
        <f>IF([pos kw in title]&gt;0,MID(J1017,#REF!,4),IF([first '# in title]&gt;0,MID([title],[first '# in title],3),IF([first '# in title]&gt;0,MID([desc],#REF!,3),VLOOKUP([productid],$G$2:$R$1386,8))))</f>
        <v>300</v>
      </c>
      <c r="S1017" s="1" t="e">
        <f>IF([kw in desc]=[kw rough in title],[kw in desc]*1,IFERROR(LEFT([kw_dirty],3)*1,IFERROR(LEFT([kw_dirty],2)*1,"n.a.")))</f>
        <v>#N/A</v>
      </c>
      <c r="T1017" s="1" t="s">
        <v>10424</v>
      </c>
      <c r="U1017" s="1">
        <f>VLOOKUP(Tabelle1[[#This Row],[productid]],Tabelle2[#All],2,FALSE)</f>
        <v>19</v>
      </c>
    </row>
    <row r="1018" spans="1:21">
      <c r="A1018" t="s">
        <v>1664</v>
      </c>
      <c r="B1018">
        <v>2486.46</v>
      </c>
      <c r="C1018">
        <v>276812</v>
      </c>
      <c r="D1018" t="s">
        <v>1811</v>
      </c>
      <c r="E1018" t="s">
        <v>1016</v>
      </c>
      <c r="F1018">
        <v>18406</v>
      </c>
      <c r="G1018">
        <v>3093312</v>
      </c>
      <c r="H1018">
        <f t="shared" si="15"/>
        <v>0</v>
      </c>
      <c r="I1018">
        <f t="array" ref="I1018">MIN(IFERROR(FIND(IstNumbers,A1018),""))</f>
        <v>10</v>
      </c>
      <c r="J1018" s="1" t="e">
        <f>IF([first '# in title]&lt;[pos kw in title],MID([title],[pos kw in title]-6,6),#N/A)</f>
        <v>#N/A</v>
      </c>
      <c r="K1018" s="1" t="e">
        <f>IFERROR(MID(SUBSTITUTE([kw rough in title],",","."),FIND("(",[kw rough in title])+1,20),SUBSTITUTE(IFERROR(MID([kw rough in title],FIND(" ",[kw rough in title])+1,20),[kw rough in title]),",","."))</f>
        <v>#N/A</v>
      </c>
      <c r="L1018" s="1">
        <f>IFERROR(FIND("kW",[desc]),0)</f>
        <v>0</v>
      </c>
      <c r="M1018">
        <f t="array" ref="M1018">MIN(IFERROR(FIND(IstNumbers,E1018),""))</f>
        <v>36</v>
      </c>
      <c r="N1018" s="1" t="b">
        <f>IF([first '# in desc]&lt;[pos kw in desc],MID([desc],[pos kw in desc]-7,7))</f>
        <v>0</v>
      </c>
      <c r="O10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8" s="1" t="str">
        <f>TRIM(IF([first '# in desc]&lt;[pos kw in desc],MID([desc],[pos kw in desc]-6,6),FALSE))</f>
        <v>FALSCH</v>
      </c>
      <c r="Q1018" s="1" t="str">
        <f>IF(LEN([manuell])=0,IFERROR([kw fine in title]*1,IFERROR(SUMPRODUCT(COUNTIF(IsDigits,MID([kw in desc],ROW($A$1:$A$150),1)))=LEN([kw in desc]),#N/A)),[manuell])</f>
        <v xml:space="preserve">1,9 - 19 </v>
      </c>
      <c r="R1018" s="1" t="str">
        <f>IF([pos kw in title]&gt;0,MID(J1018,#REF!,4),IF([first '# in title]&gt;0,MID([title],[first '# in title],3),IF([first '# in title]&gt;0,MID([desc],#REF!,3),VLOOKUP([productid],$G$2:$R$1386,8))))</f>
        <v>24/</v>
      </c>
      <c r="S1018" s="1" t="e">
        <f>IF([kw in desc]=[kw rough in title],[kw in desc]*1,IFERROR(LEFT([kw_dirty],3)*1,IFERROR(LEFT([kw_dirty],2)*1,"n.a.")))</f>
        <v>#N/A</v>
      </c>
      <c r="T1018" s="1" t="s">
        <v>10424</v>
      </c>
      <c r="U1018" s="1" t="e">
        <f>VLOOKUP(Tabelle1[[#This Row],[productid]],Tabelle2[#All],2,FALSE)</f>
        <v>#N/A</v>
      </c>
    </row>
    <row r="1019" spans="1:21">
      <c r="A1019" t="s">
        <v>1812</v>
      </c>
      <c r="B1019">
        <v>2890</v>
      </c>
      <c r="C1019">
        <v>9701</v>
      </c>
      <c r="D1019" t="s">
        <v>1813</v>
      </c>
      <c r="E1019" t="s">
        <v>9</v>
      </c>
      <c r="F1019">
        <v>18406</v>
      </c>
      <c r="G1019">
        <v>2611666</v>
      </c>
      <c r="H1019">
        <f t="shared" si="15"/>
        <v>0</v>
      </c>
      <c r="I1019">
        <f t="array" ref="I1019">MIN(IFERROR(FIND(IstNumbers,A1019),""))</f>
        <v>34</v>
      </c>
      <c r="J1019" s="1" t="e">
        <f>IF([first '# in title]&lt;[pos kw in title],MID([title],[pos kw in title]-6,6),#N/A)</f>
        <v>#N/A</v>
      </c>
      <c r="K1019" s="1" t="e">
        <f>IFERROR(MID(SUBSTITUTE([kw rough in title],",","."),FIND("(",[kw rough in title])+1,20),SUBSTITUTE(IFERROR(MID([kw rough in title],FIND(" ",[kw rough in title])+1,20),[kw rough in title]),",","."))</f>
        <v>#N/A</v>
      </c>
      <c r="L1019" s="1">
        <f>IFERROR(FIND("kW",[desc]),0)</f>
        <v>0</v>
      </c>
      <c r="M1019">
        <f t="array" ref="M1019">MIN(IFERROR(FIND(IstNumbers,E1019),""))</f>
        <v>0</v>
      </c>
      <c r="N1019" s="1" t="b">
        <f>IF([first '# in desc]&lt;[pos kw in desc],MID([desc],[pos kw in desc]-7,7))</f>
        <v>0</v>
      </c>
      <c r="O10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19" s="1" t="str">
        <f>TRIM(IF([first '# in desc]&lt;[pos kw in desc],MID([desc],[pos kw in desc]-6,6),FALSE))</f>
        <v>FALSCH</v>
      </c>
      <c r="Q1019" s="1" t="str">
        <f>IF(LEN([manuell])=0,IFERROR([kw fine in title]*1,IFERROR(SUMPRODUCT(COUNTIF(IsDigits,MID([kw in desc],ROW($A$1:$A$150),1)))=LEN([kw in desc]),#N/A)),[manuell])</f>
        <v xml:space="preserve">1,9 - 19 </v>
      </c>
      <c r="R1019" s="1" t="str">
        <f>IF([pos kw in title]&gt;0,MID(J1019,#REF!,4),IF([first '# in title]&gt;0,MID([title],[first '# in title],3),IF([first '# in title]&gt;0,MID([desc],#REF!,3),VLOOKUP([productid],$G$2:$R$1386,8))))</f>
        <v xml:space="preserve">15 </v>
      </c>
      <c r="S1019" s="1" t="e">
        <f>IF([kw in desc]=[kw rough in title],[kw in desc]*1,IFERROR(LEFT([kw_dirty],3)*1,IFERROR(LEFT([kw_dirty],2)*1,"n.a.")))</f>
        <v>#N/A</v>
      </c>
      <c r="T1019" s="1" t="s">
        <v>10424</v>
      </c>
      <c r="U1019" s="1" t="e">
        <f>VLOOKUP(Tabelle1[[#This Row],[productid]],Tabelle2[#All],2,FALSE)</f>
        <v>#N/A</v>
      </c>
    </row>
    <row r="1020" spans="1:21">
      <c r="A1020" t="s">
        <v>1814</v>
      </c>
      <c r="B1020">
        <v>2890</v>
      </c>
      <c r="C1020">
        <v>9701</v>
      </c>
      <c r="D1020" t="s">
        <v>1815</v>
      </c>
      <c r="E1020" t="s">
        <v>9</v>
      </c>
      <c r="F1020">
        <v>18406</v>
      </c>
      <c r="G1020">
        <v>2611650</v>
      </c>
      <c r="H1020">
        <f t="shared" si="15"/>
        <v>0</v>
      </c>
      <c r="I1020">
        <f t="array" ref="I1020">MIN(IFERROR(FIND(IstNumbers,A1020),""))</f>
        <v>34</v>
      </c>
      <c r="J1020" s="1" t="e">
        <f>IF([first '# in title]&lt;[pos kw in title],MID([title],[pos kw in title]-6,6),#N/A)</f>
        <v>#N/A</v>
      </c>
      <c r="K1020" s="1" t="e">
        <f>IFERROR(MID(SUBSTITUTE([kw rough in title],",","."),FIND("(",[kw rough in title])+1,20),SUBSTITUTE(IFERROR(MID([kw rough in title],FIND(" ",[kw rough in title])+1,20),[kw rough in title]),",","."))</f>
        <v>#N/A</v>
      </c>
      <c r="L1020" s="1">
        <f>IFERROR(FIND("kW",[desc]),0)</f>
        <v>0</v>
      </c>
      <c r="M1020">
        <f t="array" ref="M1020">MIN(IFERROR(FIND(IstNumbers,E1020),""))</f>
        <v>0</v>
      </c>
      <c r="N1020" s="1" t="b">
        <f>IF([first '# in desc]&lt;[pos kw in desc],MID([desc],[pos kw in desc]-7,7))</f>
        <v>0</v>
      </c>
      <c r="O10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0" s="1" t="str">
        <f>TRIM(IF([first '# in desc]&lt;[pos kw in desc],MID([desc],[pos kw in desc]-6,6),FALSE))</f>
        <v>FALSCH</v>
      </c>
      <c r="Q1020" s="1" t="str">
        <f>IF(LEN([manuell])=0,IFERROR([kw fine in title]*1,IFERROR(SUMPRODUCT(COUNTIF(IsDigits,MID([kw in desc],ROW($A$1:$A$150),1)))=LEN([kw in desc]),#N/A)),[manuell])</f>
        <v xml:space="preserve">1,9 - 19 </v>
      </c>
      <c r="R1020" s="1" t="str">
        <f>IF([pos kw in title]&gt;0,MID(J1020,#REF!,4),IF([first '# in title]&gt;0,MID([title],[first '# in title],3),IF([first '# in title]&gt;0,MID([desc],#REF!,3),VLOOKUP([productid],$G$2:$R$1386,8))))</f>
        <v xml:space="preserve">20 </v>
      </c>
      <c r="S1020" s="1" t="e">
        <f>IF([kw in desc]=[kw rough in title],[kw in desc]*1,IFERROR(LEFT([kw_dirty],3)*1,IFERROR(LEFT([kw_dirty],2)*1,"n.a.")))</f>
        <v>#N/A</v>
      </c>
      <c r="T1020" s="1" t="s">
        <v>10424</v>
      </c>
      <c r="U1020" s="1" t="e">
        <f>VLOOKUP(Tabelle1[[#This Row],[productid]],Tabelle2[#All],2,FALSE)</f>
        <v>#N/A</v>
      </c>
    </row>
    <row r="1021" spans="1:21" hidden="1">
      <c r="A1021" t="s">
        <v>1802</v>
      </c>
      <c r="B1021">
        <v>4715</v>
      </c>
      <c r="C1021">
        <v>9701</v>
      </c>
      <c r="D1021" t="s">
        <v>1816</v>
      </c>
      <c r="E1021" t="s">
        <v>9</v>
      </c>
      <c r="F1021">
        <v>18406</v>
      </c>
      <c r="G1021">
        <v>2108309</v>
      </c>
      <c r="H1021">
        <f t="shared" si="15"/>
        <v>27</v>
      </c>
      <c r="I1021">
        <f t="array" ref="I1021">MIN(IFERROR(FIND(IstNumbers,A1021),""))</f>
        <v>21</v>
      </c>
      <c r="J1021" s="1" t="str">
        <f>IF([first '# in title]&lt;[pos kw in title],MID([title],[pos kw in title]-6,6),#N/A)</f>
        <v>15 (15</v>
      </c>
      <c r="K1021" s="1" t="str">
        <f>IFERROR(MID(SUBSTITUTE([kw rough in title],",","."),FIND("(",[kw rough in title])+1,20),SUBSTITUTE(IFERROR(MID([kw rough in title],FIND(" ",[kw rough in title])+1,20),[kw rough in title]),",","."))</f>
        <v>15</v>
      </c>
      <c r="L1021" s="1">
        <f>IFERROR(FIND("kW",[desc]),0)</f>
        <v>0</v>
      </c>
      <c r="M1021">
        <f t="array" ref="M1021">MIN(IFERROR(FIND(IstNumbers,E1021),""))</f>
        <v>0</v>
      </c>
      <c r="N1021" s="1" t="b">
        <f>IF([first '# in desc]&lt;[pos kw in desc],MID([desc],[pos kw in desc]-7,7))</f>
        <v>0</v>
      </c>
      <c r="O10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1" s="1" t="str">
        <f>TRIM(IF([first '# in desc]&lt;[pos kw in desc],MID([desc],[pos kw in desc]-6,6),FALSE))</f>
        <v>FALSCH</v>
      </c>
      <c r="Q1021" s="1" t="str">
        <f>IF(LEN([manuell])=0,IFERROR([kw fine in title]*1,IFERROR(SUMPRODUCT(COUNTIF(IsDigits,MID([kw in desc],ROW($A$1:$A$150),1)))=LEN([kw in desc]),#N/A)),[manuell])</f>
        <v xml:space="preserve">1,9 - 19 </v>
      </c>
      <c r="R1021" s="1" t="e">
        <f>IF([pos kw in title]&gt;0,MID(J1021,#REF!,4),IF([first '# in title]&gt;0,MID([title],[first '# in title],3),IF([first '# in title]&gt;0,MID([desc],#REF!,3),VLOOKUP([productid],$G$2:$R$1386,8))))</f>
        <v>#REF!</v>
      </c>
      <c r="S1021" s="1" t="str">
        <f>IF([kw in desc]=[kw rough in title],[kw in desc]*1,IFERROR(LEFT([kw_dirty],3)*1,IFERROR(LEFT([kw_dirty],2)*1,"n.a.")))</f>
        <v>n.a.</v>
      </c>
      <c r="T1021" s="1" t="s">
        <v>10424</v>
      </c>
      <c r="U1021" s="1">
        <f>VLOOKUP(Tabelle1[[#This Row],[productid]],Tabelle2[#All],2,FALSE)</f>
        <v>15</v>
      </c>
    </row>
    <row r="1022" spans="1:21" hidden="1">
      <c r="A1022" t="s">
        <v>1804</v>
      </c>
      <c r="B1022">
        <v>2089.0100000000002</v>
      </c>
      <c r="C1022">
        <v>9701</v>
      </c>
      <c r="D1022" t="s">
        <v>1817</v>
      </c>
      <c r="E1022" t="s">
        <v>594</v>
      </c>
      <c r="F1022">
        <v>18406</v>
      </c>
      <c r="G1022">
        <v>4221726</v>
      </c>
      <c r="H1022">
        <f t="shared" si="15"/>
        <v>0</v>
      </c>
      <c r="I1022">
        <f t="array" ref="I1022">MIN(IFERROR(FIND(IstNumbers,A1022),""))</f>
        <v>24</v>
      </c>
      <c r="J1022" s="1" t="e">
        <f>IF([first '# in title]&lt;[pos kw in title],MID([title],[pos kw in title]-6,6),#N/A)</f>
        <v>#N/A</v>
      </c>
      <c r="K1022" s="1" t="e">
        <f>IFERROR(MID(SUBSTITUTE([kw rough in title],",","."),FIND("(",[kw rough in title])+1,20),SUBSTITUTE(IFERROR(MID([kw rough in title],FIND(" ",[kw rough in title])+1,20),[kw rough in title]),",","."))</f>
        <v>#N/A</v>
      </c>
      <c r="L1022" s="1">
        <f>IFERROR(FIND("kW",[desc]),0)</f>
        <v>75</v>
      </c>
      <c r="M1022">
        <f t="array" ref="M1022">MIN(IFERROR(FIND(IstNumbers,E1022),""))</f>
        <v>29</v>
      </c>
      <c r="N1022" s="1" t="str">
        <f>IF([first '# in desc]&lt;[pos kw in desc],MID([desc],[pos kw in desc]-7,7))</f>
        <v>cher 24</v>
      </c>
      <c r="O1022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1022" s="1" t="str">
        <f>TRIM(IF([first '# in desc]&lt;[pos kw in desc],MID([desc],[pos kw in desc]-6,6),FALSE))</f>
        <v>her 24</v>
      </c>
      <c r="Q1022" s="1" t="str">
        <f>IF(LEN([manuell])=0,IFERROR([kw fine in title]*1,IFERROR(SUMPRODUCT(COUNTIF(IsDigits,MID([kw in desc],ROW($A$1:$A$150),1)))=LEN([kw in desc]),#N/A)),[manuell])</f>
        <v xml:space="preserve">1,9 - 19 </v>
      </c>
      <c r="R1022" s="1" t="str">
        <f>IF([pos kw in title]&gt;0,MID(J1022,#REF!,4),IF([first '# in title]&gt;0,MID([title],[first '# in title],3),IF([first '# in title]&gt;0,MID([desc],#REF!,3),VLOOKUP([productid],$G$2:$R$1386,8))))</f>
        <v>172</v>
      </c>
      <c r="S1022" s="1" t="e">
        <f>IF([kw in desc]=[kw rough in title],[kw in desc]*1,IFERROR(LEFT([kw_dirty],3)*1,IFERROR(LEFT([kw_dirty],2)*1,"n.a.")))</f>
        <v>#N/A</v>
      </c>
      <c r="T1022" s="1" t="s">
        <v>10424</v>
      </c>
      <c r="U1022" s="1">
        <f>VLOOKUP(Tabelle1[[#This Row],[productid]],Tabelle2[#All],2,FALSE)</f>
        <v>24</v>
      </c>
    </row>
    <row r="1023" spans="1:21">
      <c r="A1023" t="s">
        <v>1711</v>
      </c>
      <c r="B1023">
        <v>1785</v>
      </c>
      <c r="C1023">
        <v>223861</v>
      </c>
      <c r="D1023" t="s">
        <v>1818</v>
      </c>
      <c r="E1023" t="s">
        <v>1819</v>
      </c>
      <c r="F1023">
        <v>18406</v>
      </c>
      <c r="G1023">
        <v>3725835</v>
      </c>
      <c r="H1023">
        <f t="shared" si="15"/>
        <v>0</v>
      </c>
      <c r="I1023">
        <f t="array" ref="I1023">MIN(IFERROR(FIND(IstNumbers,A1023),""))</f>
        <v>15</v>
      </c>
      <c r="J1023" s="1" t="e">
        <f>IF([first '# in title]&lt;[pos kw in title],MID([title],[pos kw in title]-6,6),#N/A)</f>
        <v>#N/A</v>
      </c>
      <c r="K1023" s="1" t="e">
        <f>IFERROR(MID(SUBSTITUTE([kw rough in title],",","."),FIND("(",[kw rough in title])+1,20),SUBSTITUTE(IFERROR(MID([kw rough in title],FIND(" ",[kw rough in title])+1,20),[kw rough in title]),",","."))</f>
        <v>#N/A</v>
      </c>
      <c r="L1023" s="1">
        <f>IFERROR(FIND("kW",[desc]),0)</f>
        <v>0</v>
      </c>
      <c r="M1023">
        <f t="array" ref="M1023">MIN(IFERROR(FIND(IstNumbers,E1023),""))</f>
        <v>12</v>
      </c>
      <c r="N1023" s="1" t="b">
        <f>IF([first '# in desc]&lt;[pos kw in desc],MID([desc],[pos kw in desc]-7,7))</f>
        <v>0</v>
      </c>
      <c r="O10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3" s="1" t="str">
        <f>TRIM(IF([first '# in desc]&lt;[pos kw in desc],MID([desc],[pos kw in desc]-6,6),FALSE))</f>
        <v>FALSCH</v>
      </c>
      <c r="Q1023" s="1" t="str">
        <f>IF(LEN([manuell])=0,IFERROR([kw fine in title]*1,IFERROR(SUMPRODUCT(COUNTIF(IsDigits,MID([kw in desc],ROW($A$1:$A$150),1)))=LEN([kw in desc]),#N/A)),[manuell])</f>
        <v xml:space="preserve">1,9 - 19 </v>
      </c>
      <c r="R1023" s="1" t="str">
        <f>IF([pos kw in title]&gt;0,MID(J1023,#REF!,4),IF([first '# in title]&gt;0,MID([title],[first '# in title],3),IF([first '# in title]&gt;0,MID([desc],#REF!,3),VLOOKUP([productid],$G$2:$R$1386,8))))</f>
        <v xml:space="preserve">28 </v>
      </c>
      <c r="S1023" s="1" t="e">
        <f>IF([kw in desc]=[kw rough in title],[kw in desc]*1,IFERROR(LEFT([kw_dirty],3)*1,IFERROR(LEFT([kw_dirty],2)*1,"n.a.")))</f>
        <v>#N/A</v>
      </c>
      <c r="T1023" s="1" t="s">
        <v>10424</v>
      </c>
      <c r="U1023" s="1" t="e">
        <f>VLOOKUP(Tabelle1[[#This Row],[productid]],Tabelle2[#All],2,FALSE)</f>
        <v>#N/A</v>
      </c>
    </row>
    <row r="1024" spans="1:21" hidden="1">
      <c r="A1024" t="s">
        <v>1674</v>
      </c>
      <c r="B1024">
        <v>2185</v>
      </c>
      <c r="C1024">
        <v>289859</v>
      </c>
      <c r="D1024" t="s">
        <v>1820</v>
      </c>
      <c r="E1024" t="s">
        <v>1821</v>
      </c>
      <c r="F1024">
        <v>18406</v>
      </c>
      <c r="G1024">
        <v>3712957</v>
      </c>
      <c r="H1024">
        <f t="shared" si="15"/>
        <v>54</v>
      </c>
      <c r="I1024">
        <f t="array" ref="I1024">MIN(IFERROR(FIND(IstNumbers,A1024),""))</f>
        <v>29</v>
      </c>
      <c r="J1024" s="1" t="str">
        <f>IF([first '# in title]&lt;[pos kw in title],MID([title],[pos kw in title]-6,6),#N/A)</f>
        <v xml:space="preserve">H (28 </v>
      </c>
      <c r="K102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24" s="1">
        <f>IFERROR(FIND("kW",[desc]),0)</f>
        <v>70</v>
      </c>
      <c r="M1024">
        <f t="array" ref="M1024">MIN(IFERROR(FIND(IstNumbers,E1024),""))</f>
        <v>34</v>
      </c>
      <c r="N1024" s="1" t="str">
        <f>IF([first '# in desc]&lt;[pos kw in desc],MID([desc],[pos kw in desc]-7,7))</f>
        <v xml:space="preserve">­me 28 </v>
      </c>
      <c r="O102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24" s="1" t="str">
        <f>TRIM(IF([first '# in desc]&lt;[pos kw in desc],MID([desc],[pos kw in desc]-6,6),FALSE))</f>
        <v>me 28</v>
      </c>
      <c r="Q1024" s="1" t="str">
        <f>IF(LEN([manuell])=0,IFERROR([kw fine in title]*1,IFERROR(SUMPRODUCT(COUNTIF(IsDigits,MID([kw in desc],ROW($A$1:$A$150),1)))=LEN([kw in desc]),#N/A)),[manuell])</f>
        <v xml:space="preserve">1,9 - 19 </v>
      </c>
      <c r="R1024" s="1" t="e">
        <f>IF([pos kw in title]&gt;0,MID(J1024,#REF!,4),IF([first '# in title]&gt;0,MID([title],[first '# in title],3),IF([first '# in title]&gt;0,MID([desc],#REF!,3),VLOOKUP([productid],$G$2:$R$1386,8))))</f>
        <v>#REF!</v>
      </c>
      <c r="S1024" s="1" t="str">
        <f>IF([kw in desc]=[kw rough in title],[kw in desc]*1,IFERROR(LEFT([kw_dirty],3)*1,IFERROR(LEFT([kw_dirty],2)*1,"n.a.")))</f>
        <v>n.a.</v>
      </c>
      <c r="T1024" s="1" t="s">
        <v>10424</v>
      </c>
      <c r="U1024" s="1">
        <f>VLOOKUP(Tabelle1[[#This Row],[productid]],Tabelle2[#All],2,FALSE)</f>
        <v>28</v>
      </c>
    </row>
    <row r="1025" spans="1:21" hidden="1">
      <c r="A1025" t="s">
        <v>1647</v>
      </c>
      <c r="B1025">
        <v>3646</v>
      </c>
      <c r="C1025">
        <v>223861</v>
      </c>
      <c r="D1025" t="s">
        <v>1822</v>
      </c>
      <c r="E1025" t="s">
        <v>1823</v>
      </c>
      <c r="F1025">
        <v>18406</v>
      </c>
      <c r="G1025">
        <v>1223701</v>
      </c>
      <c r="H1025">
        <f t="shared" si="15"/>
        <v>0</v>
      </c>
      <c r="I1025">
        <f t="array" ref="I1025">MIN(IFERROR(FIND(IstNumbers,A1025),""))</f>
        <v>20</v>
      </c>
      <c r="J1025" s="1" t="e">
        <f>IF([first '# in title]&lt;[pos kw in title],MID([title],[pos kw in title]-6,6),#N/A)</f>
        <v>#N/A</v>
      </c>
      <c r="K1025" s="1" t="e">
        <f>IFERROR(MID(SUBSTITUTE([kw rough in title],",","."),FIND("(",[kw rough in title])+1,20),SUBSTITUTE(IFERROR(MID([kw rough in title],FIND(" ",[kw rough in title])+1,20),[kw rough in title]),",","."))</f>
        <v>#N/A</v>
      </c>
      <c r="L1025" s="1">
        <f>IFERROR(FIND("kW",[desc]),0)</f>
        <v>60</v>
      </c>
      <c r="M1025">
        <f t="array" ref="M1025">MIN(IFERROR(FIND(IstNumbers,E1025),""))</f>
        <v>47</v>
      </c>
      <c r="N1025" s="1" t="str">
        <f>IF([first '# in desc]&lt;[pos kw in desc],MID([desc],[pos kw in desc]-7,7))</f>
        <v xml:space="preserve">1,9-19 </v>
      </c>
      <c r="O10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5" s="1" t="str">
        <f>TRIM(IF([first '# in desc]&lt;[pos kw in desc],MID([desc],[pos kw in desc]-6,6),FALSE))</f>
        <v>,9-19</v>
      </c>
      <c r="Q1025" s="1" t="str">
        <f>IF(LEN([manuell])=0,IFERROR([kw fine in title]*1,IFERROR(SUMPRODUCT(COUNTIF(IsDigits,MID([kw in desc],ROW($A$1:$A$150),1)))=LEN([kw in desc]),#N/A)),[manuell])</f>
        <v xml:space="preserve">1,9 - 19 </v>
      </c>
      <c r="R1025" s="1" t="str">
        <f>IF([pos kw in title]&gt;0,MID(J1025,#REF!,4),IF([first '# in title]&gt;0,MID([title],[first '# in title],3),IF([first '# in title]&gt;0,MID([desc],#REF!,3),VLOOKUP([productid],$G$2:$R$1386,8))))</f>
        <v>300</v>
      </c>
      <c r="S1025" s="1" t="e">
        <f>IF([kw in desc]=[kw rough in title],[kw in desc]*1,IFERROR(LEFT([kw_dirty],3)*1,IFERROR(LEFT([kw_dirty],2)*1,"n.a.")))</f>
        <v>#N/A</v>
      </c>
      <c r="T1025" s="1" t="s">
        <v>10424</v>
      </c>
      <c r="U1025" s="1">
        <f>VLOOKUP(Tabelle1[[#This Row],[productid]],Tabelle2[#All],2,FALSE)</f>
        <v>19</v>
      </c>
    </row>
    <row r="1026" spans="1:21">
      <c r="A1026" t="s">
        <v>1664</v>
      </c>
      <c r="B1026">
        <v>2496.9</v>
      </c>
      <c r="C1026">
        <v>288366</v>
      </c>
      <c r="D1026" t="s">
        <v>1824</v>
      </c>
      <c r="E1026" t="s">
        <v>1025</v>
      </c>
      <c r="F1026">
        <v>18406</v>
      </c>
      <c r="G1026">
        <v>3093312</v>
      </c>
      <c r="H1026">
        <f t="shared" si="15"/>
        <v>0</v>
      </c>
      <c r="I1026">
        <f t="array" ref="I1026">MIN(IFERROR(FIND(IstNumbers,A1026),""))</f>
        <v>10</v>
      </c>
      <c r="J1026" s="1" t="e">
        <f>IF([first '# in title]&lt;[pos kw in title],MID([title],[pos kw in title]-6,6),#N/A)</f>
        <v>#N/A</v>
      </c>
      <c r="K1026" s="1" t="e">
        <f>IFERROR(MID(SUBSTITUTE([kw rough in title],",","."),FIND("(",[kw rough in title])+1,20),SUBSTITUTE(IFERROR(MID([kw rough in title],FIND(" ",[kw rough in title])+1,20),[kw rough in title]),",","."))</f>
        <v>#N/A</v>
      </c>
      <c r="L1026" s="1">
        <f>IFERROR(FIND("kW",[desc]),0)</f>
        <v>0</v>
      </c>
      <c r="M1026">
        <f t="array" ref="M1026">MIN(IFERROR(FIND(IstNumbers,E1026),""))</f>
        <v>10</v>
      </c>
      <c r="N1026" s="1" t="b">
        <f>IF([first '# in desc]&lt;[pos kw in desc],MID([desc],[pos kw in desc]-7,7))</f>
        <v>0</v>
      </c>
      <c r="O10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6" s="1" t="str">
        <f>TRIM(IF([first '# in desc]&lt;[pos kw in desc],MID([desc],[pos kw in desc]-6,6),FALSE))</f>
        <v>FALSCH</v>
      </c>
      <c r="Q1026" s="1" t="str">
        <f>IF(LEN([manuell])=0,IFERROR([kw fine in title]*1,IFERROR(SUMPRODUCT(COUNTIF(IsDigits,MID([kw in desc],ROW($A$1:$A$150),1)))=LEN([kw in desc]),#N/A)),[manuell])</f>
        <v xml:space="preserve">1,9 - 19 </v>
      </c>
      <c r="R1026" s="1" t="str">
        <f>IF([pos kw in title]&gt;0,MID(J1026,#REF!,4),IF([first '# in title]&gt;0,MID([title],[first '# in title],3),IF([first '# in title]&gt;0,MID([desc],#REF!,3),VLOOKUP([productid],$G$2:$R$1386,8))))</f>
        <v>24/</v>
      </c>
      <c r="S1026" s="1" t="e">
        <f>IF([kw in desc]=[kw rough in title],[kw in desc]*1,IFERROR(LEFT([kw_dirty],3)*1,IFERROR(LEFT([kw_dirty],2)*1,"n.a.")))</f>
        <v>#N/A</v>
      </c>
      <c r="T1026" s="1" t="s">
        <v>10424</v>
      </c>
      <c r="U1026" s="1" t="e">
        <f>VLOOKUP(Tabelle1[[#This Row],[productid]],Tabelle2[#All],2,FALSE)</f>
        <v>#N/A</v>
      </c>
    </row>
    <row r="1027" spans="1:21">
      <c r="A1027" t="s">
        <v>1812</v>
      </c>
      <c r="B1027">
        <v>3220</v>
      </c>
      <c r="C1027">
        <v>9701</v>
      </c>
      <c r="D1027" t="s">
        <v>1825</v>
      </c>
      <c r="E1027" t="s">
        <v>9</v>
      </c>
      <c r="F1027">
        <v>18406</v>
      </c>
      <c r="G1027">
        <v>2611666</v>
      </c>
      <c r="H1027">
        <f t="shared" si="15"/>
        <v>0</v>
      </c>
      <c r="I1027">
        <f t="array" ref="I1027">MIN(IFERROR(FIND(IstNumbers,A1027),""))</f>
        <v>34</v>
      </c>
      <c r="J1027" s="1" t="e">
        <f>IF([first '# in title]&lt;[pos kw in title],MID([title],[pos kw in title]-6,6),#N/A)</f>
        <v>#N/A</v>
      </c>
      <c r="K1027" s="1" t="e">
        <f>IFERROR(MID(SUBSTITUTE([kw rough in title],",","."),FIND("(",[kw rough in title])+1,20),SUBSTITUTE(IFERROR(MID([kw rough in title],FIND(" ",[kw rough in title])+1,20),[kw rough in title]),",","."))</f>
        <v>#N/A</v>
      </c>
      <c r="L1027" s="1">
        <f>IFERROR(FIND("kW",[desc]),0)</f>
        <v>0</v>
      </c>
      <c r="M1027">
        <f t="array" ref="M1027">MIN(IFERROR(FIND(IstNumbers,E1027),""))</f>
        <v>0</v>
      </c>
      <c r="N1027" s="1" t="b">
        <f>IF([first '# in desc]&lt;[pos kw in desc],MID([desc],[pos kw in desc]-7,7))</f>
        <v>0</v>
      </c>
      <c r="O10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7" s="1" t="str">
        <f>TRIM(IF([first '# in desc]&lt;[pos kw in desc],MID([desc],[pos kw in desc]-6,6),FALSE))</f>
        <v>FALSCH</v>
      </c>
      <c r="Q1027" s="1" t="str">
        <f>IF(LEN([manuell])=0,IFERROR([kw fine in title]*1,IFERROR(SUMPRODUCT(COUNTIF(IsDigits,MID([kw in desc],ROW($A$1:$A$150),1)))=LEN([kw in desc]),#N/A)),[manuell])</f>
        <v xml:space="preserve">1,9 - 19 </v>
      </c>
      <c r="R1027" s="1" t="str">
        <f>IF([pos kw in title]&gt;0,MID(J1027,#REF!,4),IF([first '# in title]&gt;0,MID([title],[first '# in title],3),IF([first '# in title]&gt;0,MID([desc],#REF!,3),VLOOKUP([productid],$G$2:$R$1386,8))))</f>
        <v xml:space="preserve">15 </v>
      </c>
      <c r="S1027" s="1" t="e">
        <f>IF([kw in desc]=[kw rough in title],[kw in desc]*1,IFERROR(LEFT([kw_dirty],3)*1,IFERROR(LEFT([kw_dirty],2)*1,"n.a.")))</f>
        <v>#N/A</v>
      </c>
      <c r="T1027" s="1" t="s">
        <v>10424</v>
      </c>
      <c r="U1027" s="1" t="e">
        <f>VLOOKUP(Tabelle1[[#This Row],[productid]],Tabelle2[#All],2,FALSE)</f>
        <v>#N/A</v>
      </c>
    </row>
    <row r="1028" spans="1:21">
      <c r="A1028" t="s">
        <v>1814</v>
      </c>
      <c r="B1028">
        <v>3280</v>
      </c>
      <c r="C1028">
        <v>9701</v>
      </c>
      <c r="D1028" t="s">
        <v>1826</v>
      </c>
      <c r="E1028" t="s">
        <v>9</v>
      </c>
      <c r="F1028">
        <v>18406</v>
      </c>
      <c r="G1028">
        <v>2611650</v>
      </c>
      <c r="H1028">
        <f t="shared" ref="H1028:H1091" si="16">IFERROR(FIND("kW",A1028),0)</f>
        <v>0</v>
      </c>
      <c r="I1028">
        <f t="array" ref="I1028">MIN(IFERROR(FIND(IstNumbers,A1028),""))</f>
        <v>34</v>
      </c>
      <c r="J1028" s="1" t="e">
        <f>IF([first '# in title]&lt;[pos kw in title],MID([title],[pos kw in title]-6,6),#N/A)</f>
        <v>#N/A</v>
      </c>
      <c r="K1028" s="1" t="e">
        <f>IFERROR(MID(SUBSTITUTE([kw rough in title],",","."),FIND("(",[kw rough in title])+1,20),SUBSTITUTE(IFERROR(MID([kw rough in title],FIND(" ",[kw rough in title])+1,20),[kw rough in title]),",","."))</f>
        <v>#N/A</v>
      </c>
      <c r="L1028" s="1">
        <f>IFERROR(FIND("kW",[desc]),0)</f>
        <v>0</v>
      </c>
      <c r="M1028">
        <f t="array" ref="M1028">MIN(IFERROR(FIND(IstNumbers,E1028),""))</f>
        <v>0</v>
      </c>
      <c r="N1028" s="1" t="b">
        <f>IF([first '# in desc]&lt;[pos kw in desc],MID([desc],[pos kw in desc]-7,7))</f>
        <v>0</v>
      </c>
      <c r="O10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8" s="1" t="str">
        <f>TRIM(IF([first '# in desc]&lt;[pos kw in desc],MID([desc],[pos kw in desc]-6,6),FALSE))</f>
        <v>FALSCH</v>
      </c>
      <c r="Q1028" s="1" t="str">
        <f>IF(LEN([manuell])=0,IFERROR([kw fine in title]*1,IFERROR(SUMPRODUCT(COUNTIF(IsDigits,MID([kw in desc],ROW($A$1:$A$150),1)))=LEN([kw in desc]),#N/A)),[manuell])</f>
        <v xml:space="preserve">1,9 - 19 </v>
      </c>
      <c r="R1028" s="1" t="str">
        <f>IF([pos kw in title]&gt;0,MID(J1028,#REF!,4),IF([first '# in title]&gt;0,MID([title],[first '# in title],3),IF([first '# in title]&gt;0,MID([desc],#REF!,3),VLOOKUP([productid],$G$2:$R$1386,8))))</f>
        <v xml:space="preserve">20 </v>
      </c>
      <c r="S1028" s="1" t="e">
        <f>IF([kw in desc]=[kw rough in title],[kw in desc]*1,IFERROR(LEFT([kw_dirty],3)*1,IFERROR(LEFT([kw_dirty],2)*1,"n.a.")))</f>
        <v>#N/A</v>
      </c>
      <c r="T1028" s="1" t="s">
        <v>10424</v>
      </c>
      <c r="U1028" s="1" t="e">
        <f>VLOOKUP(Tabelle1[[#This Row],[productid]],Tabelle2[#All],2,FALSE)</f>
        <v>#N/A</v>
      </c>
    </row>
    <row r="1029" spans="1:21">
      <c r="A1029" t="s">
        <v>1827</v>
      </c>
      <c r="B1029">
        <v>2280</v>
      </c>
      <c r="C1029">
        <v>9701</v>
      </c>
      <c r="D1029" t="s">
        <v>1828</v>
      </c>
      <c r="E1029" t="s">
        <v>9</v>
      </c>
      <c r="F1029">
        <v>18406</v>
      </c>
      <c r="G1029">
        <v>3092277</v>
      </c>
      <c r="H1029">
        <f t="shared" si="16"/>
        <v>0</v>
      </c>
      <c r="I1029">
        <f t="array" ref="I1029">MIN(IFERROR(FIND(IstNumbers,A1029),""))</f>
        <v>24</v>
      </c>
      <c r="J1029" s="1" t="e">
        <f>IF([first '# in title]&lt;[pos kw in title],MID([title],[pos kw in title]-6,6),#N/A)</f>
        <v>#N/A</v>
      </c>
      <c r="K1029" s="1" t="e">
        <f>IFERROR(MID(SUBSTITUTE([kw rough in title],",","."),FIND("(",[kw rough in title])+1,20),SUBSTITUTE(IFERROR(MID([kw rough in title],FIND(" ",[kw rough in title])+1,20),[kw rough in title]),",","."))</f>
        <v>#N/A</v>
      </c>
      <c r="L1029" s="1">
        <f>IFERROR(FIND("kW",[desc]),0)</f>
        <v>0</v>
      </c>
      <c r="M1029">
        <f t="array" ref="M1029">MIN(IFERROR(FIND(IstNumbers,E1029),""))</f>
        <v>0</v>
      </c>
      <c r="N1029" s="1" t="b">
        <f>IF([first '# in desc]&lt;[pos kw in desc],MID([desc],[pos kw in desc]-7,7))</f>
        <v>0</v>
      </c>
      <c r="O10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29" s="1" t="str">
        <f>TRIM(IF([first '# in desc]&lt;[pos kw in desc],MID([desc],[pos kw in desc]-6,6),FALSE))</f>
        <v>FALSCH</v>
      </c>
      <c r="Q1029" s="1" t="str">
        <f>IF(LEN([manuell])=0,IFERROR([kw fine in title]*1,IFERROR(SUMPRODUCT(COUNTIF(IsDigits,MID([kw in desc],ROW($A$1:$A$150),1)))=LEN([kw in desc]),#N/A)),[manuell])</f>
        <v xml:space="preserve">1,9 - 19 </v>
      </c>
      <c r="R1029" s="1" t="str">
        <f>IF([pos kw in title]&gt;0,MID(J1029,#REF!,4),IF([first '# in title]&gt;0,MID([title],[first '# in title],3),IF([first '# in title]&gt;0,MID([desc],#REF!,3),VLOOKUP([productid],$G$2:$R$1386,8))))</f>
        <v>212</v>
      </c>
      <c r="S1029" s="1" t="e">
        <f>IF([kw in desc]=[kw rough in title],[kw in desc]*1,IFERROR(LEFT([kw_dirty],3)*1,IFERROR(LEFT([kw_dirty],2)*1,"n.a.")))</f>
        <v>#N/A</v>
      </c>
      <c r="T1029" s="1" t="s">
        <v>10424</v>
      </c>
      <c r="U1029" s="1" t="e">
        <f>VLOOKUP(Tabelle1[[#This Row],[productid]],Tabelle2[#All],2,FALSE)</f>
        <v>#N/A</v>
      </c>
    </row>
    <row r="1030" spans="1:21">
      <c r="A1030" t="s">
        <v>1829</v>
      </c>
      <c r="B1030">
        <v>1900</v>
      </c>
      <c r="C1030">
        <v>9701</v>
      </c>
      <c r="D1030" t="s">
        <v>1830</v>
      </c>
      <c r="E1030" t="s">
        <v>9</v>
      </c>
      <c r="F1030">
        <v>18406</v>
      </c>
      <c r="G1030">
        <v>3092246</v>
      </c>
      <c r="H1030">
        <f t="shared" si="16"/>
        <v>0</v>
      </c>
      <c r="I1030">
        <f t="array" ref="I1030">MIN(IFERROR(FIND(IstNumbers,A1030),""))</f>
        <v>24</v>
      </c>
      <c r="J1030" s="1" t="e">
        <f>IF([first '# in title]&lt;[pos kw in title],MID([title],[pos kw in title]-6,6),#N/A)</f>
        <v>#N/A</v>
      </c>
      <c r="K1030" s="1" t="e">
        <f>IFERROR(MID(SUBSTITUTE([kw rough in title],",","."),FIND("(",[kw rough in title])+1,20),SUBSTITUTE(IFERROR(MID([kw rough in title],FIND(" ",[kw rough in title])+1,20),[kw rough in title]),",","."))</f>
        <v>#N/A</v>
      </c>
      <c r="L1030" s="1">
        <f>IFERROR(FIND("kW",[desc]),0)</f>
        <v>0</v>
      </c>
      <c r="M1030">
        <f t="array" ref="M1030">MIN(IFERROR(FIND(IstNumbers,E1030),""))</f>
        <v>0</v>
      </c>
      <c r="N1030" s="1" t="b">
        <f>IF([first '# in desc]&lt;[pos kw in desc],MID([desc],[pos kw in desc]-7,7))</f>
        <v>0</v>
      </c>
      <c r="O10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0" s="1" t="str">
        <f>TRIM(IF([first '# in desc]&lt;[pos kw in desc],MID([desc],[pos kw in desc]-6,6),FALSE))</f>
        <v>FALSCH</v>
      </c>
      <c r="Q1030" s="1" t="str">
        <f>IF(LEN([manuell])=0,IFERROR([kw fine in title]*1,IFERROR(SUMPRODUCT(COUNTIF(IsDigits,MID([kw in desc],ROW($A$1:$A$150),1)))=LEN([kw in desc]),#N/A)),[manuell])</f>
        <v xml:space="preserve">1,9 - 19 </v>
      </c>
      <c r="R1030" s="1" t="str">
        <f>IF([pos kw in title]&gt;0,MID(J1030,#REF!,4),IF([first '# in title]&gt;0,MID([title],[first '# in title],3),IF([first '# in title]&gt;0,MID([desc],#REF!,3),VLOOKUP([productid],$G$2:$R$1386,8))))</f>
        <v>212</v>
      </c>
      <c r="S1030" s="1" t="e">
        <f>IF([kw in desc]=[kw rough in title],[kw in desc]*1,IFERROR(LEFT([kw_dirty],3)*1,IFERROR(LEFT([kw_dirty],2)*1,"n.a.")))</f>
        <v>#N/A</v>
      </c>
      <c r="T1030" s="1" t="s">
        <v>10424</v>
      </c>
      <c r="U1030" s="1" t="e">
        <f>VLOOKUP(Tabelle1[[#This Row],[productid]],Tabelle2[#All],2,FALSE)</f>
        <v>#N/A</v>
      </c>
    </row>
    <row r="1031" spans="1:21">
      <c r="A1031" t="s">
        <v>1804</v>
      </c>
      <c r="B1031">
        <v>2362.2600000000002</v>
      </c>
      <c r="C1031">
        <v>276812</v>
      </c>
      <c r="D1031" t="s">
        <v>1831</v>
      </c>
      <c r="E1031" t="s">
        <v>631</v>
      </c>
      <c r="F1031">
        <v>18406</v>
      </c>
      <c r="G1031">
        <v>4221726</v>
      </c>
      <c r="H1031">
        <f t="shared" si="16"/>
        <v>0</v>
      </c>
      <c r="I1031">
        <f t="array" ref="I1031">MIN(IFERROR(FIND(IstNumbers,A1031),""))</f>
        <v>24</v>
      </c>
      <c r="J1031" s="1" t="e">
        <f>IF([first '# in title]&lt;[pos kw in title],MID([title],[pos kw in title]-6,6),#N/A)</f>
        <v>#N/A</v>
      </c>
      <c r="K1031" s="1" t="e">
        <f>IFERROR(MID(SUBSTITUTE([kw rough in title],",","."),FIND("(",[kw rough in title])+1,20),SUBSTITUTE(IFERROR(MID([kw rough in title],FIND(" ",[kw rough in title])+1,20),[kw rough in title]),",","."))</f>
        <v>#N/A</v>
      </c>
      <c r="L1031" s="1">
        <f>IFERROR(FIND("kW",[desc]),0)</f>
        <v>0</v>
      </c>
      <c r="M1031">
        <f t="array" ref="M1031">MIN(IFERROR(FIND(IstNumbers,E1031),""))</f>
        <v>29</v>
      </c>
      <c r="N1031" s="1" t="b">
        <f>IF([first '# in desc]&lt;[pos kw in desc],MID([desc],[pos kw in desc]-7,7))</f>
        <v>0</v>
      </c>
      <c r="O10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1" s="1" t="str">
        <f>TRIM(IF([first '# in desc]&lt;[pos kw in desc],MID([desc],[pos kw in desc]-6,6),FALSE))</f>
        <v>FALSCH</v>
      </c>
      <c r="Q1031" s="1" t="str">
        <f>IF(LEN([manuell])=0,IFERROR([kw fine in title]*1,IFERROR(SUMPRODUCT(COUNTIF(IsDigits,MID([kw in desc],ROW($A$1:$A$150),1)))=LEN([kw in desc]),#N/A)),[manuell])</f>
        <v xml:space="preserve">1,9 - 19 </v>
      </c>
      <c r="R1031" s="1" t="str">
        <f>IF([pos kw in title]&gt;0,MID(J1031,#REF!,4),IF([first '# in title]&gt;0,MID([title],[first '# in title],3),IF([first '# in title]&gt;0,MID([desc],#REF!,3),VLOOKUP([productid],$G$2:$R$1386,8))))</f>
        <v>172</v>
      </c>
      <c r="S1031" s="1" t="e">
        <f>IF([kw in desc]=[kw rough in title],[kw in desc]*1,IFERROR(LEFT([kw_dirty],3)*1,IFERROR(LEFT([kw_dirty],2)*1,"n.a.")))</f>
        <v>#N/A</v>
      </c>
      <c r="T1031" s="1" t="s">
        <v>10424</v>
      </c>
      <c r="U1031" s="1">
        <f>VLOOKUP(Tabelle1[[#This Row],[productid]],Tabelle2[#All],2,FALSE)</f>
        <v>24</v>
      </c>
    </row>
    <row r="1032" spans="1:21">
      <c r="A1032" t="s">
        <v>1711</v>
      </c>
      <c r="B1032">
        <v>1789</v>
      </c>
      <c r="C1032">
        <v>223861</v>
      </c>
      <c r="D1032" t="s">
        <v>1832</v>
      </c>
      <c r="E1032" t="s">
        <v>1833</v>
      </c>
      <c r="F1032">
        <v>18406</v>
      </c>
      <c r="G1032">
        <v>3725835</v>
      </c>
      <c r="H1032">
        <f t="shared" si="16"/>
        <v>0</v>
      </c>
      <c r="I1032">
        <f t="array" ref="I1032">MIN(IFERROR(FIND(IstNumbers,A1032),""))</f>
        <v>15</v>
      </c>
      <c r="J1032" s="1" t="e">
        <f>IF([first '# in title]&lt;[pos kw in title],MID([title],[pos kw in title]-6,6),#N/A)</f>
        <v>#N/A</v>
      </c>
      <c r="K1032" s="1" t="e">
        <f>IFERROR(MID(SUBSTITUTE([kw rough in title],",","."),FIND("(",[kw rough in title])+1,20),SUBSTITUTE(IFERROR(MID([kw rough in title],FIND(" ",[kw rough in title])+1,20),[kw rough in title]),",","."))</f>
        <v>#N/A</v>
      </c>
      <c r="L1032" s="1">
        <f>IFERROR(FIND("kW",[desc]),0)</f>
        <v>0</v>
      </c>
      <c r="M1032">
        <f t="array" ref="M1032">MIN(IFERROR(FIND(IstNumbers,E1032),""))</f>
        <v>12</v>
      </c>
      <c r="N1032" s="1" t="b">
        <f>IF([first '# in desc]&lt;[pos kw in desc],MID([desc],[pos kw in desc]-7,7))</f>
        <v>0</v>
      </c>
      <c r="O10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2" s="1" t="str">
        <f>TRIM(IF([first '# in desc]&lt;[pos kw in desc],MID([desc],[pos kw in desc]-6,6),FALSE))</f>
        <v>FALSCH</v>
      </c>
      <c r="Q1032" s="1" t="str">
        <f>IF(LEN([manuell])=0,IFERROR([kw fine in title]*1,IFERROR(SUMPRODUCT(COUNTIF(IsDigits,MID([kw in desc],ROW($A$1:$A$150),1)))=LEN([kw in desc]),#N/A)),[manuell])</f>
        <v xml:space="preserve">1,9 - 19 </v>
      </c>
      <c r="R1032" s="1" t="str">
        <f>IF([pos kw in title]&gt;0,MID(J1032,#REF!,4),IF([first '# in title]&gt;0,MID([title],[first '# in title],3),IF([first '# in title]&gt;0,MID([desc],#REF!,3),VLOOKUP([productid],$G$2:$R$1386,8))))</f>
        <v xml:space="preserve">28 </v>
      </c>
      <c r="S1032" s="1" t="e">
        <f>IF([kw in desc]=[kw rough in title],[kw in desc]*1,IFERROR(LEFT([kw_dirty],3)*1,IFERROR(LEFT([kw_dirty],2)*1,"n.a.")))</f>
        <v>#N/A</v>
      </c>
      <c r="T1032" s="1" t="s">
        <v>10424</v>
      </c>
      <c r="U1032" s="1" t="e">
        <f>VLOOKUP(Tabelle1[[#This Row],[productid]],Tabelle2[#All],2,FALSE)</f>
        <v>#N/A</v>
      </c>
    </row>
    <row r="1033" spans="1:21" hidden="1">
      <c r="A1033" t="s">
        <v>1674</v>
      </c>
      <c r="B1033">
        <v>2215</v>
      </c>
      <c r="C1033">
        <v>289859</v>
      </c>
      <c r="D1033" t="s">
        <v>1834</v>
      </c>
      <c r="E1033" t="s">
        <v>1835</v>
      </c>
      <c r="F1033">
        <v>18406</v>
      </c>
      <c r="G1033">
        <v>3712957</v>
      </c>
      <c r="H1033">
        <f t="shared" si="16"/>
        <v>54</v>
      </c>
      <c r="I1033">
        <f t="array" ref="I1033">MIN(IFERROR(FIND(IstNumbers,A1033),""))</f>
        <v>29</v>
      </c>
      <c r="J1033" s="1" t="str">
        <f>IF([first '# in title]&lt;[pos kw in title],MID([title],[pos kw in title]-6,6),#N/A)</f>
        <v xml:space="preserve">H (28 </v>
      </c>
      <c r="K1033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33" s="1">
        <f>IFERROR(FIND("kW",[desc]),0)</f>
        <v>70</v>
      </c>
      <c r="M1033">
        <f t="array" ref="M1033">MIN(IFERROR(FIND(IstNumbers,E1033),""))</f>
        <v>34</v>
      </c>
      <c r="N1033" s="1" t="str">
        <f>IF([first '# in desc]&lt;[pos kw in desc],MID([desc],[pos kw in desc]-7,7))</f>
        <v xml:space="preserve">­me 28 </v>
      </c>
      <c r="O1033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33" s="1" t="str">
        <f>TRIM(IF([first '# in desc]&lt;[pos kw in desc],MID([desc],[pos kw in desc]-6,6),FALSE))</f>
        <v>me 28</v>
      </c>
      <c r="Q1033" s="1" t="str">
        <f>IF(LEN([manuell])=0,IFERROR([kw fine in title]*1,IFERROR(SUMPRODUCT(COUNTIF(IsDigits,MID([kw in desc],ROW($A$1:$A$150),1)))=LEN([kw in desc]),#N/A)),[manuell])</f>
        <v xml:space="preserve">1,9 - 19 </v>
      </c>
      <c r="R1033" s="1" t="e">
        <f>IF([pos kw in title]&gt;0,MID(J1033,#REF!,4),IF([first '# in title]&gt;0,MID([title],[first '# in title],3),IF([first '# in title]&gt;0,MID([desc],#REF!,3),VLOOKUP([productid],$G$2:$R$1386,8))))</f>
        <v>#REF!</v>
      </c>
      <c r="S1033" s="1" t="str">
        <f>IF([kw in desc]=[kw rough in title],[kw in desc]*1,IFERROR(LEFT([kw_dirty],3)*1,IFERROR(LEFT([kw_dirty],2)*1,"n.a.")))</f>
        <v>n.a.</v>
      </c>
      <c r="T1033" s="1" t="s">
        <v>10424</v>
      </c>
      <c r="U1033" s="1">
        <f>VLOOKUP(Tabelle1[[#This Row],[productid]],Tabelle2[#All],2,FALSE)</f>
        <v>28</v>
      </c>
    </row>
    <row r="1034" spans="1:21" hidden="1">
      <c r="A1034" t="s">
        <v>1647</v>
      </c>
      <c r="B1034">
        <v>3681</v>
      </c>
      <c r="C1034">
        <v>223861</v>
      </c>
      <c r="D1034" t="s">
        <v>1836</v>
      </c>
      <c r="E1034" t="s">
        <v>1837</v>
      </c>
      <c r="F1034">
        <v>18406</v>
      </c>
      <c r="G1034">
        <v>1223701</v>
      </c>
      <c r="H1034">
        <f t="shared" si="16"/>
        <v>0</v>
      </c>
      <c r="I1034">
        <f t="array" ref="I1034">MIN(IFERROR(FIND(IstNumbers,A1034),""))</f>
        <v>20</v>
      </c>
      <c r="J1034" s="1" t="e">
        <f>IF([first '# in title]&lt;[pos kw in title],MID([title],[pos kw in title]-6,6),#N/A)</f>
        <v>#N/A</v>
      </c>
      <c r="K1034" s="1" t="e">
        <f>IFERROR(MID(SUBSTITUTE([kw rough in title],",","."),FIND("(",[kw rough in title])+1,20),SUBSTITUTE(IFERROR(MID([kw rough in title],FIND(" ",[kw rough in title])+1,20),[kw rough in title]),",","."))</f>
        <v>#N/A</v>
      </c>
      <c r="L1034" s="1">
        <f>IFERROR(FIND("kW",[desc]),0)</f>
        <v>60</v>
      </c>
      <c r="M1034">
        <f t="array" ref="M1034">MIN(IFERROR(FIND(IstNumbers,E1034),""))</f>
        <v>47</v>
      </c>
      <c r="N1034" s="1" t="str">
        <f>IF([first '# in desc]&lt;[pos kw in desc],MID([desc],[pos kw in desc]-7,7))</f>
        <v xml:space="preserve">1,9-19 </v>
      </c>
      <c r="O10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4" s="1" t="str">
        <f>TRIM(IF([first '# in desc]&lt;[pos kw in desc],MID([desc],[pos kw in desc]-6,6),FALSE))</f>
        <v>,9-19</v>
      </c>
      <c r="Q1034" s="1" t="str">
        <f>IF(LEN([manuell])=0,IFERROR([kw fine in title]*1,IFERROR(SUMPRODUCT(COUNTIF(IsDigits,MID([kw in desc],ROW($A$1:$A$150),1)))=LEN([kw in desc]),#N/A)),[manuell])</f>
        <v xml:space="preserve">1,9 - 19 </v>
      </c>
      <c r="R1034" s="1" t="str">
        <f>IF([pos kw in title]&gt;0,MID(J1034,#REF!,4),IF([first '# in title]&gt;0,MID([title],[first '# in title],3),IF([first '# in title]&gt;0,MID([desc],#REF!,3),VLOOKUP([productid],$G$2:$R$1386,8))))</f>
        <v>300</v>
      </c>
      <c r="S1034" s="1" t="e">
        <f>IF([kw in desc]=[kw rough in title],[kw in desc]*1,IFERROR(LEFT([kw_dirty],3)*1,IFERROR(LEFT([kw_dirty],2)*1,"n.a.")))</f>
        <v>#N/A</v>
      </c>
      <c r="T1034" s="1" t="s">
        <v>10424</v>
      </c>
      <c r="U1034" s="1">
        <f>VLOOKUP(Tabelle1[[#This Row],[productid]],Tabelle2[#All],2,FALSE)</f>
        <v>19</v>
      </c>
    </row>
    <row r="1035" spans="1:21">
      <c r="A1035" t="s">
        <v>1664</v>
      </c>
      <c r="B1035">
        <v>2521.98</v>
      </c>
      <c r="C1035">
        <v>276812</v>
      </c>
      <c r="D1035" t="s">
        <v>1838</v>
      </c>
      <c r="E1035" t="s">
        <v>691</v>
      </c>
      <c r="F1035">
        <v>18406</v>
      </c>
      <c r="G1035">
        <v>3093312</v>
      </c>
      <c r="H1035">
        <f t="shared" si="16"/>
        <v>0</v>
      </c>
      <c r="I1035">
        <f t="array" ref="I1035">MIN(IFERROR(FIND(IstNumbers,A1035),""))</f>
        <v>10</v>
      </c>
      <c r="J1035" s="1" t="e">
        <f>IF([first '# in title]&lt;[pos kw in title],MID([title],[pos kw in title]-6,6),#N/A)</f>
        <v>#N/A</v>
      </c>
      <c r="K1035" s="1" t="e">
        <f>IFERROR(MID(SUBSTITUTE([kw rough in title],",","."),FIND("(",[kw rough in title])+1,20),SUBSTITUTE(IFERROR(MID([kw rough in title],FIND(" ",[kw rough in title])+1,20),[kw rough in title]),",","."))</f>
        <v>#N/A</v>
      </c>
      <c r="L1035" s="1">
        <f>IFERROR(FIND("kW",[desc]),0)</f>
        <v>0</v>
      </c>
      <c r="M1035">
        <f t="array" ref="M1035">MIN(IFERROR(FIND(IstNumbers,E1035),""))</f>
        <v>36</v>
      </c>
      <c r="N1035" s="1" t="b">
        <f>IF([first '# in desc]&lt;[pos kw in desc],MID([desc],[pos kw in desc]-7,7))</f>
        <v>0</v>
      </c>
      <c r="O10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5" s="1" t="str">
        <f>TRIM(IF([first '# in desc]&lt;[pos kw in desc],MID([desc],[pos kw in desc]-6,6),FALSE))</f>
        <v>FALSCH</v>
      </c>
      <c r="Q1035" s="1" t="str">
        <f>IF(LEN([manuell])=0,IFERROR([kw fine in title]*1,IFERROR(SUMPRODUCT(COUNTIF(IsDigits,MID([kw in desc],ROW($A$1:$A$150),1)))=LEN([kw in desc]),#N/A)),[manuell])</f>
        <v xml:space="preserve">1,9 - 19 </v>
      </c>
      <c r="R1035" s="1" t="str">
        <f>IF([pos kw in title]&gt;0,MID(J1035,#REF!,4),IF([first '# in title]&gt;0,MID([title],[first '# in title],3),IF([first '# in title]&gt;0,MID([desc],#REF!,3),VLOOKUP([productid],$G$2:$R$1386,8))))</f>
        <v>24/</v>
      </c>
      <c r="S1035" s="1" t="e">
        <f>IF([kw in desc]=[kw rough in title],[kw in desc]*1,IFERROR(LEFT([kw_dirty],3)*1,IFERROR(LEFT([kw_dirty],2)*1,"n.a.")))</f>
        <v>#N/A</v>
      </c>
      <c r="T1035" s="1" t="s">
        <v>10424</v>
      </c>
      <c r="U1035" s="1" t="e">
        <f>VLOOKUP(Tabelle1[[#This Row],[productid]],Tabelle2[#All],2,FALSE)</f>
        <v>#N/A</v>
      </c>
    </row>
    <row r="1036" spans="1:21">
      <c r="A1036" t="s">
        <v>1827</v>
      </c>
      <c r="B1036">
        <v>2465.2199999999998</v>
      </c>
      <c r="C1036">
        <v>9701</v>
      </c>
      <c r="D1036" t="s">
        <v>1839</v>
      </c>
      <c r="E1036" t="s">
        <v>9</v>
      </c>
      <c r="F1036">
        <v>18406</v>
      </c>
      <c r="G1036">
        <v>3092277</v>
      </c>
      <c r="H1036">
        <f t="shared" si="16"/>
        <v>0</v>
      </c>
      <c r="I1036">
        <f t="array" ref="I1036">MIN(IFERROR(FIND(IstNumbers,A1036),""))</f>
        <v>24</v>
      </c>
      <c r="J1036" s="1" t="e">
        <f>IF([first '# in title]&lt;[pos kw in title],MID([title],[pos kw in title]-6,6),#N/A)</f>
        <v>#N/A</v>
      </c>
      <c r="K1036" s="1" t="e">
        <f>IFERROR(MID(SUBSTITUTE([kw rough in title],",","."),FIND("(",[kw rough in title])+1,20),SUBSTITUTE(IFERROR(MID([kw rough in title],FIND(" ",[kw rough in title])+1,20),[kw rough in title]),",","."))</f>
        <v>#N/A</v>
      </c>
      <c r="L1036" s="1">
        <f>IFERROR(FIND("kW",[desc]),0)</f>
        <v>0</v>
      </c>
      <c r="M1036">
        <f t="array" ref="M1036">MIN(IFERROR(FIND(IstNumbers,E1036),""))</f>
        <v>0</v>
      </c>
      <c r="N1036" s="1" t="b">
        <f>IF([first '# in desc]&lt;[pos kw in desc],MID([desc],[pos kw in desc]-7,7))</f>
        <v>0</v>
      </c>
      <c r="O10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6" s="1" t="str">
        <f>TRIM(IF([first '# in desc]&lt;[pos kw in desc],MID([desc],[pos kw in desc]-6,6),FALSE))</f>
        <v>FALSCH</v>
      </c>
      <c r="Q1036" s="1" t="str">
        <f>IF(LEN([manuell])=0,IFERROR([kw fine in title]*1,IFERROR(SUMPRODUCT(COUNTIF(IsDigits,MID([kw in desc],ROW($A$1:$A$150),1)))=LEN([kw in desc]),#N/A)),[manuell])</f>
        <v xml:space="preserve">1,9 - 19 </v>
      </c>
      <c r="R1036" s="1" t="str">
        <f>IF([pos kw in title]&gt;0,MID(J1036,#REF!,4),IF([first '# in title]&gt;0,MID([title],[first '# in title],3),IF([first '# in title]&gt;0,MID([desc],#REF!,3),VLOOKUP([productid],$G$2:$R$1386,8))))</f>
        <v>212</v>
      </c>
      <c r="S1036" s="1" t="e">
        <f>IF([kw in desc]=[kw rough in title],[kw in desc]*1,IFERROR(LEFT([kw_dirty],3)*1,IFERROR(LEFT([kw_dirty],2)*1,"n.a.")))</f>
        <v>#N/A</v>
      </c>
      <c r="T1036" s="1" t="s">
        <v>10424</v>
      </c>
      <c r="U1036" s="1" t="e">
        <f>VLOOKUP(Tabelle1[[#This Row],[productid]],Tabelle2[#All],2,FALSE)</f>
        <v>#N/A</v>
      </c>
    </row>
    <row r="1037" spans="1:21">
      <c r="A1037" t="s">
        <v>1829</v>
      </c>
      <c r="B1037">
        <v>2083.83</v>
      </c>
      <c r="C1037">
        <v>9701</v>
      </c>
      <c r="D1037" t="s">
        <v>1840</v>
      </c>
      <c r="E1037" t="s">
        <v>9</v>
      </c>
      <c r="F1037">
        <v>18406</v>
      </c>
      <c r="G1037">
        <v>3092246</v>
      </c>
      <c r="H1037">
        <f t="shared" si="16"/>
        <v>0</v>
      </c>
      <c r="I1037">
        <f t="array" ref="I1037">MIN(IFERROR(FIND(IstNumbers,A1037),""))</f>
        <v>24</v>
      </c>
      <c r="J1037" s="1" t="e">
        <f>IF([first '# in title]&lt;[pos kw in title],MID([title],[pos kw in title]-6,6),#N/A)</f>
        <v>#N/A</v>
      </c>
      <c r="K1037" s="1" t="e">
        <f>IFERROR(MID(SUBSTITUTE([kw rough in title],",","."),FIND("(",[kw rough in title])+1,20),SUBSTITUTE(IFERROR(MID([kw rough in title],FIND(" ",[kw rough in title])+1,20),[kw rough in title]),",","."))</f>
        <v>#N/A</v>
      </c>
      <c r="L1037" s="1">
        <f>IFERROR(FIND("kW",[desc]),0)</f>
        <v>0</v>
      </c>
      <c r="M1037">
        <f t="array" ref="M1037">MIN(IFERROR(FIND(IstNumbers,E1037),""))</f>
        <v>0</v>
      </c>
      <c r="N1037" s="1" t="b">
        <f>IF([first '# in desc]&lt;[pos kw in desc],MID([desc],[pos kw in desc]-7,7))</f>
        <v>0</v>
      </c>
      <c r="O10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7" s="1" t="str">
        <f>TRIM(IF([first '# in desc]&lt;[pos kw in desc],MID([desc],[pos kw in desc]-6,6),FALSE))</f>
        <v>FALSCH</v>
      </c>
      <c r="Q1037" s="1" t="str">
        <f>IF(LEN([manuell])=0,IFERROR([kw fine in title]*1,IFERROR(SUMPRODUCT(COUNTIF(IsDigits,MID([kw in desc],ROW($A$1:$A$150),1)))=LEN([kw in desc]),#N/A)),[manuell])</f>
        <v xml:space="preserve">1,9 - 19 </v>
      </c>
      <c r="R1037" s="1" t="str">
        <f>IF([pos kw in title]&gt;0,MID(J1037,#REF!,4),IF([first '# in title]&gt;0,MID([title],[first '# in title],3),IF([first '# in title]&gt;0,MID([desc],#REF!,3),VLOOKUP([productid],$G$2:$R$1386,8))))</f>
        <v>212</v>
      </c>
      <c r="S1037" s="1" t="e">
        <f>IF([kw in desc]=[kw rough in title],[kw in desc]*1,IFERROR(LEFT([kw_dirty],3)*1,IFERROR(LEFT([kw_dirty],2)*1,"n.a.")))</f>
        <v>#N/A</v>
      </c>
      <c r="T1037" s="1" t="s">
        <v>10424</v>
      </c>
      <c r="U1037" s="1" t="e">
        <f>VLOOKUP(Tabelle1[[#This Row],[productid]],Tabelle2[#All],2,FALSE)</f>
        <v>#N/A</v>
      </c>
    </row>
    <row r="1038" spans="1:21">
      <c r="A1038" t="s">
        <v>1711</v>
      </c>
      <c r="B1038">
        <v>1795</v>
      </c>
      <c r="C1038">
        <v>223861</v>
      </c>
      <c r="D1038" t="s">
        <v>1841</v>
      </c>
      <c r="E1038" t="s">
        <v>1795</v>
      </c>
      <c r="F1038">
        <v>18406</v>
      </c>
      <c r="G1038">
        <v>3725835</v>
      </c>
      <c r="H1038">
        <f t="shared" si="16"/>
        <v>0</v>
      </c>
      <c r="I1038">
        <f t="array" ref="I1038">MIN(IFERROR(FIND(IstNumbers,A1038),""))</f>
        <v>15</v>
      </c>
      <c r="J1038" s="1" t="e">
        <f>IF([first '# in title]&lt;[pos kw in title],MID([title],[pos kw in title]-6,6),#N/A)</f>
        <v>#N/A</v>
      </c>
      <c r="K1038" s="1" t="e">
        <f>IFERROR(MID(SUBSTITUTE([kw rough in title],",","."),FIND("(",[kw rough in title])+1,20),SUBSTITUTE(IFERROR(MID([kw rough in title],FIND(" ",[kw rough in title])+1,20),[kw rough in title]),",","."))</f>
        <v>#N/A</v>
      </c>
      <c r="L1038" s="1">
        <f>IFERROR(FIND("kW",[desc]),0)</f>
        <v>0</v>
      </c>
      <c r="M1038">
        <f t="array" ref="M1038">MIN(IFERROR(FIND(IstNumbers,E1038),""))</f>
        <v>12</v>
      </c>
      <c r="N1038" s="1" t="b">
        <f>IF([first '# in desc]&lt;[pos kw in desc],MID([desc],[pos kw in desc]-7,7))</f>
        <v>0</v>
      </c>
      <c r="O10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38" s="1" t="str">
        <f>TRIM(IF([first '# in desc]&lt;[pos kw in desc],MID([desc],[pos kw in desc]-6,6),FALSE))</f>
        <v>FALSCH</v>
      </c>
      <c r="Q1038" s="1" t="str">
        <f>IF(LEN([manuell])=0,IFERROR([kw fine in title]*1,IFERROR(SUMPRODUCT(COUNTIF(IsDigits,MID([kw in desc],ROW($A$1:$A$150),1)))=LEN([kw in desc]),#N/A)),[manuell])</f>
        <v xml:space="preserve">1,9 - 19 </v>
      </c>
      <c r="R1038" s="1" t="str">
        <f>IF([pos kw in title]&gt;0,MID(J1038,#REF!,4),IF([first '# in title]&gt;0,MID([title],[first '# in title],3),IF([first '# in title]&gt;0,MID([desc],#REF!,3),VLOOKUP([productid],$G$2:$R$1386,8))))</f>
        <v xml:space="preserve">28 </v>
      </c>
      <c r="S1038" s="1" t="e">
        <f>IF([kw in desc]=[kw rough in title],[kw in desc]*1,IFERROR(LEFT([kw_dirty],3)*1,IFERROR(LEFT([kw_dirty],2)*1,"n.a.")))</f>
        <v>#N/A</v>
      </c>
      <c r="T1038" s="1" t="s">
        <v>10424</v>
      </c>
      <c r="U1038" s="1" t="e">
        <f>VLOOKUP(Tabelle1[[#This Row],[productid]],Tabelle2[#All],2,FALSE)</f>
        <v>#N/A</v>
      </c>
    </row>
    <row r="1039" spans="1:21" hidden="1">
      <c r="A1039" t="s">
        <v>1674</v>
      </c>
      <c r="B1039">
        <v>2215</v>
      </c>
      <c r="C1039">
        <v>289859</v>
      </c>
      <c r="D1039" t="s">
        <v>1842</v>
      </c>
      <c r="E1039" t="s">
        <v>1843</v>
      </c>
      <c r="F1039">
        <v>18406</v>
      </c>
      <c r="G1039">
        <v>3712957</v>
      </c>
      <c r="H1039">
        <f t="shared" si="16"/>
        <v>54</v>
      </c>
      <c r="I1039">
        <f t="array" ref="I1039">MIN(IFERROR(FIND(IstNumbers,A1039),""))</f>
        <v>29</v>
      </c>
      <c r="J1039" s="1" t="str">
        <f>IF([first '# in title]&lt;[pos kw in title],MID([title],[pos kw in title]-6,6),#N/A)</f>
        <v xml:space="preserve">H (28 </v>
      </c>
      <c r="K1039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39" s="1">
        <f>IFERROR(FIND("kW",[desc]),0)</f>
        <v>70</v>
      </c>
      <c r="M1039">
        <f t="array" ref="M1039">MIN(IFERROR(FIND(IstNumbers,E1039),""))</f>
        <v>34</v>
      </c>
      <c r="N1039" s="1" t="str">
        <f>IF([first '# in desc]&lt;[pos kw in desc],MID([desc],[pos kw in desc]-7,7))</f>
        <v xml:space="preserve">­me 28 </v>
      </c>
      <c r="O103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39" s="1" t="str">
        <f>TRIM(IF([first '# in desc]&lt;[pos kw in desc],MID([desc],[pos kw in desc]-6,6),FALSE))</f>
        <v>me 28</v>
      </c>
      <c r="Q1039" s="1" t="str">
        <f>IF(LEN([manuell])=0,IFERROR([kw fine in title]*1,IFERROR(SUMPRODUCT(COUNTIF(IsDigits,MID([kw in desc],ROW($A$1:$A$150),1)))=LEN([kw in desc]),#N/A)),[manuell])</f>
        <v xml:space="preserve">1,9 - 19 </v>
      </c>
      <c r="R1039" s="1" t="e">
        <f>IF([pos kw in title]&gt;0,MID(J1039,#REF!,4),IF([first '# in title]&gt;0,MID([title],[first '# in title],3),IF([first '# in title]&gt;0,MID([desc],#REF!,3),VLOOKUP([productid],$G$2:$R$1386,8))))</f>
        <v>#REF!</v>
      </c>
      <c r="S1039" s="1" t="str">
        <f>IF([kw in desc]=[kw rough in title],[kw in desc]*1,IFERROR(LEFT([kw_dirty],3)*1,IFERROR(LEFT([kw_dirty],2)*1,"n.a.")))</f>
        <v>n.a.</v>
      </c>
      <c r="T1039" s="1" t="s">
        <v>10424</v>
      </c>
      <c r="U1039" s="1">
        <f>VLOOKUP(Tabelle1[[#This Row],[productid]],Tabelle2[#All],2,FALSE)</f>
        <v>28</v>
      </c>
    </row>
    <row r="1040" spans="1:21" hidden="1">
      <c r="A1040" t="s">
        <v>1647</v>
      </c>
      <c r="B1040">
        <v>3685</v>
      </c>
      <c r="C1040">
        <v>289859</v>
      </c>
      <c r="D1040" t="s">
        <v>1844</v>
      </c>
      <c r="E1040" t="s">
        <v>1845</v>
      </c>
      <c r="F1040">
        <v>18406</v>
      </c>
      <c r="G1040">
        <v>1223701</v>
      </c>
      <c r="H1040">
        <f t="shared" si="16"/>
        <v>0</v>
      </c>
      <c r="I1040">
        <f t="array" ref="I1040">MIN(IFERROR(FIND(IstNumbers,A1040),""))</f>
        <v>20</v>
      </c>
      <c r="J1040" s="1" t="e">
        <f>IF([first '# in title]&lt;[pos kw in title],MID([title],[pos kw in title]-6,6),#N/A)</f>
        <v>#N/A</v>
      </c>
      <c r="K1040" s="1" t="e">
        <f>IFERROR(MID(SUBSTITUTE([kw rough in title],",","."),FIND("(",[kw rough in title])+1,20),SUBSTITUTE(IFERROR(MID([kw rough in title],FIND(" ",[kw rough in title])+1,20),[kw rough in title]),",","."))</f>
        <v>#N/A</v>
      </c>
      <c r="L1040" s="1">
        <f>IFERROR(FIND("kW",[desc]),0)</f>
        <v>45</v>
      </c>
      <c r="M1040">
        <f t="array" ref="M1040">MIN(IFERROR(FIND(IstNumbers,E1040),""))</f>
        <v>24</v>
      </c>
      <c r="N1040" s="1" t="str">
        <f>IF([first '# in desc]&lt;[pos kw in desc],MID([desc],[pos kw in desc]-7,7))</f>
        <v xml:space="preserve">me, 19 </v>
      </c>
      <c r="O104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040" s="1" t="str">
        <f>TRIM(IF([first '# in desc]&lt;[pos kw in desc],MID([desc],[pos kw in desc]-6,6),FALSE))</f>
        <v>e, 19</v>
      </c>
      <c r="Q1040" s="1" t="str">
        <f>IF(LEN([manuell])=0,IFERROR([kw fine in title]*1,IFERROR(SUMPRODUCT(COUNTIF(IsDigits,MID([kw in desc],ROW($A$1:$A$150),1)))=LEN([kw in desc]),#N/A)),[manuell])</f>
        <v xml:space="preserve">1,9 - 19 </v>
      </c>
      <c r="R1040" s="1" t="str">
        <f>IF([pos kw in title]&gt;0,MID(J1040,#REF!,4),IF([first '# in title]&gt;0,MID([title],[first '# in title],3),IF([first '# in title]&gt;0,MID([desc],#REF!,3),VLOOKUP([productid],$G$2:$R$1386,8))))</f>
        <v>300</v>
      </c>
      <c r="S1040" s="1" t="e">
        <f>IF([kw in desc]=[kw rough in title],[kw in desc]*1,IFERROR(LEFT([kw_dirty],3)*1,IFERROR(LEFT([kw_dirty],2)*1,"n.a.")))</f>
        <v>#N/A</v>
      </c>
      <c r="T1040" s="1" t="s">
        <v>10424</v>
      </c>
      <c r="U1040" s="1">
        <f>VLOOKUP(Tabelle1[[#This Row],[productid]],Tabelle2[#All],2,FALSE)</f>
        <v>19</v>
      </c>
    </row>
    <row r="1041" spans="1:21">
      <c r="A1041" t="s">
        <v>1664</v>
      </c>
      <c r="B1041">
        <v>2521.98</v>
      </c>
      <c r="C1041">
        <v>276812</v>
      </c>
      <c r="D1041" t="s">
        <v>1846</v>
      </c>
      <c r="E1041" t="s">
        <v>708</v>
      </c>
      <c r="F1041">
        <v>18406</v>
      </c>
      <c r="G1041">
        <v>3093312</v>
      </c>
      <c r="H1041">
        <f t="shared" si="16"/>
        <v>0</v>
      </c>
      <c r="I1041">
        <f t="array" ref="I1041">MIN(IFERROR(FIND(IstNumbers,A1041),""))</f>
        <v>10</v>
      </c>
      <c r="J1041" s="1" t="e">
        <f>IF([first '# in title]&lt;[pos kw in title],MID([title],[pos kw in title]-6,6),#N/A)</f>
        <v>#N/A</v>
      </c>
      <c r="K1041" s="1" t="e">
        <f>IFERROR(MID(SUBSTITUTE([kw rough in title],",","."),FIND("(",[kw rough in title])+1,20),SUBSTITUTE(IFERROR(MID([kw rough in title],FIND(" ",[kw rough in title])+1,20),[kw rough in title]),",","."))</f>
        <v>#N/A</v>
      </c>
      <c r="L1041" s="1">
        <f>IFERROR(FIND("kW",[desc]),0)</f>
        <v>0</v>
      </c>
      <c r="M1041">
        <f t="array" ref="M1041">MIN(IFERROR(FIND(IstNumbers,E1041),""))</f>
        <v>36</v>
      </c>
      <c r="N1041" s="1" t="b">
        <f>IF([first '# in desc]&lt;[pos kw in desc],MID([desc],[pos kw in desc]-7,7))</f>
        <v>0</v>
      </c>
      <c r="O10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41" s="1" t="str">
        <f>TRIM(IF([first '# in desc]&lt;[pos kw in desc],MID([desc],[pos kw in desc]-6,6),FALSE))</f>
        <v>FALSCH</v>
      </c>
      <c r="Q1041" s="1" t="str">
        <f>IF(LEN([manuell])=0,IFERROR([kw fine in title]*1,IFERROR(SUMPRODUCT(COUNTIF(IsDigits,MID([kw in desc],ROW($A$1:$A$150),1)))=LEN([kw in desc]),#N/A)),[manuell])</f>
        <v xml:space="preserve">1,9 - 19 </v>
      </c>
      <c r="R1041" s="1" t="str">
        <f>IF([pos kw in title]&gt;0,MID(J1041,#REF!,4),IF([first '# in title]&gt;0,MID([title],[first '# in title],3),IF([first '# in title]&gt;0,MID([desc],#REF!,3),VLOOKUP([productid],$G$2:$R$1386,8))))</f>
        <v>24/</v>
      </c>
      <c r="S1041" s="1" t="e">
        <f>IF([kw in desc]=[kw rough in title],[kw in desc]*1,IFERROR(LEFT([kw_dirty],3)*1,IFERROR(LEFT([kw_dirty],2)*1,"n.a.")))</f>
        <v>#N/A</v>
      </c>
      <c r="T1041" s="1" t="s">
        <v>10424</v>
      </c>
      <c r="U1041" s="1" t="e">
        <f>VLOOKUP(Tabelle1[[#This Row],[productid]],Tabelle2[#All],2,FALSE)</f>
        <v>#N/A</v>
      </c>
    </row>
    <row r="1042" spans="1:21">
      <c r="A1042" t="s">
        <v>1829</v>
      </c>
      <c r="B1042">
        <v>2587.59</v>
      </c>
      <c r="C1042">
        <v>12041</v>
      </c>
      <c r="D1042" t="s">
        <v>1847</v>
      </c>
      <c r="E1042" t="s">
        <v>9</v>
      </c>
      <c r="F1042">
        <v>18406</v>
      </c>
      <c r="G1042">
        <v>3092246</v>
      </c>
      <c r="H1042">
        <f t="shared" si="16"/>
        <v>0</v>
      </c>
      <c r="I1042">
        <f t="array" ref="I1042">MIN(IFERROR(FIND(IstNumbers,A1042),""))</f>
        <v>24</v>
      </c>
      <c r="J1042" s="1" t="e">
        <f>IF([first '# in title]&lt;[pos kw in title],MID([title],[pos kw in title]-6,6),#N/A)</f>
        <v>#N/A</v>
      </c>
      <c r="K1042" s="1" t="e">
        <f>IFERROR(MID(SUBSTITUTE([kw rough in title],",","."),FIND("(",[kw rough in title])+1,20),SUBSTITUTE(IFERROR(MID([kw rough in title],FIND(" ",[kw rough in title])+1,20),[kw rough in title]),",","."))</f>
        <v>#N/A</v>
      </c>
      <c r="L1042" s="1">
        <f>IFERROR(FIND("kW",[desc]),0)</f>
        <v>0</v>
      </c>
      <c r="M1042">
        <f t="array" ref="M1042">MIN(IFERROR(FIND(IstNumbers,E1042),""))</f>
        <v>0</v>
      </c>
      <c r="N1042" s="1" t="b">
        <f>IF([first '# in desc]&lt;[pos kw in desc],MID([desc],[pos kw in desc]-7,7))</f>
        <v>0</v>
      </c>
      <c r="O10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42" s="1" t="str">
        <f>TRIM(IF([first '# in desc]&lt;[pos kw in desc],MID([desc],[pos kw in desc]-6,6),FALSE))</f>
        <v>FALSCH</v>
      </c>
      <c r="Q1042" s="1" t="str">
        <f>IF(LEN([manuell])=0,IFERROR([kw fine in title]*1,IFERROR(SUMPRODUCT(COUNTIF(IsDigits,MID([kw in desc],ROW($A$1:$A$150),1)))=LEN([kw in desc]),#N/A)),[manuell])</f>
        <v xml:space="preserve">1,9 - 19 </v>
      </c>
      <c r="R1042" s="1" t="str">
        <f>IF([pos kw in title]&gt;0,MID(J1042,#REF!,4),IF([first '# in title]&gt;0,MID([title],[first '# in title],3),IF([first '# in title]&gt;0,MID([desc],#REF!,3),VLOOKUP([productid],$G$2:$R$1386,8))))</f>
        <v>212</v>
      </c>
      <c r="S1042" s="1" t="e">
        <f>IF([kw in desc]=[kw rough in title],[kw in desc]*1,IFERROR(LEFT([kw_dirty],3)*1,IFERROR(LEFT([kw_dirty],2)*1,"n.a.")))</f>
        <v>#N/A</v>
      </c>
      <c r="T1042" s="1" t="s">
        <v>10424</v>
      </c>
      <c r="U1042" s="1" t="e">
        <f>VLOOKUP(Tabelle1[[#This Row],[productid]],Tabelle2[#All],2,FALSE)</f>
        <v>#N/A</v>
      </c>
    </row>
    <row r="1043" spans="1:21">
      <c r="A1043" t="s">
        <v>1711</v>
      </c>
      <c r="B1043">
        <v>1796</v>
      </c>
      <c r="C1043">
        <v>223861</v>
      </c>
      <c r="D1043" t="s">
        <v>1848</v>
      </c>
      <c r="E1043" t="s">
        <v>1819</v>
      </c>
      <c r="F1043">
        <v>18406</v>
      </c>
      <c r="G1043">
        <v>3725835</v>
      </c>
      <c r="H1043">
        <f t="shared" si="16"/>
        <v>0</v>
      </c>
      <c r="I1043">
        <f t="array" ref="I1043">MIN(IFERROR(FIND(IstNumbers,A1043),""))</f>
        <v>15</v>
      </c>
      <c r="J1043" s="1" t="e">
        <f>IF([first '# in title]&lt;[pos kw in title],MID([title],[pos kw in title]-6,6),#N/A)</f>
        <v>#N/A</v>
      </c>
      <c r="K1043" s="1" t="e">
        <f>IFERROR(MID(SUBSTITUTE([kw rough in title],",","."),FIND("(",[kw rough in title])+1,20),SUBSTITUTE(IFERROR(MID([kw rough in title],FIND(" ",[kw rough in title])+1,20),[kw rough in title]),",","."))</f>
        <v>#N/A</v>
      </c>
      <c r="L1043" s="1">
        <f>IFERROR(FIND("kW",[desc]),0)</f>
        <v>0</v>
      </c>
      <c r="M1043">
        <f t="array" ref="M1043">MIN(IFERROR(FIND(IstNumbers,E1043),""))</f>
        <v>12</v>
      </c>
      <c r="N1043" s="1" t="b">
        <f>IF([first '# in desc]&lt;[pos kw in desc],MID([desc],[pos kw in desc]-7,7))</f>
        <v>0</v>
      </c>
      <c r="O10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43" s="1" t="str">
        <f>TRIM(IF([first '# in desc]&lt;[pos kw in desc],MID([desc],[pos kw in desc]-6,6),FALSE))</f>
        <v>FALSCH</v>
      </c>
      <c r="Q1043" s="1" t="str">
        <f>IF(LEN([manuell])=0,IFERROR([kw fine in title]*1,IFERROR(SUMPRODUCT(COUNTIF(IsDigits,MID([kw in desc],ROW($A$1:$A$150),1)))=LEN([kw in desc]),#N/A)),[manuell])</f>
        <v xml:space="preserve">1,9 - 19 </v>
      </c>
      <c r="R1043" s="1" t="str">
        <f>IF([pos kw in title]&gt;0,MID(J1043,#REF!,4),IF([first '# in title]&gt;0,MID([title],[first '# in title],3),IF([first '# in title]&gt;0,MID([desc],#REF!,3),VLOOKUP([productid],$G$2:$R$1386,8))))</f>
        <v xml:space="preserve">28 </v>
      </c>
      <c r="S1043" s="1" t="e">
        <f>IF([kw in desc]=[kw rough in title],[kw in desc]*1,IFERROR(LEFT([kw_dirty],3)*1,IFERROR(LEFT([kw_dirty],2)*1,"n.a.")))</f>
        <v>#N/A</v>
      </c>
      <c r="T1043" s="1" t="s">
        <v>10424</v>
      </c>
      <c r="U1043" s="1" t="e">
        <f>VLOOKUP(Tabelle1[[#This Row],[productid]],Tabelle2[#All],2,FALSE)</f>
        <v>#N/A</v>
      </c>
    </row>
    <row r="1044" spans="1:21" hidden="1">
      <c r="A1044" t="s">
        <v>1674</v>
      </c>
      <c r="B1044">
        <v>2235</v>
      </c>
      <c r="C1044">
        <v>289859</v>
      </c>
      <c r="D1044" t="s">
        <v>1849</v>
      </c>
      <c r="E1044" t="s">
        <v>1850</v>
      </c>
      <c r="F1044">
        <v>18406</v>
      </c>
      <c r="G1044">
        <v>3712957</v>
      </c>
      <c r="H1044">
        <f t="shared" si="16"/>
        <v>54</v>
      </c>
      <c r="I1044">
        <f t="array" ref="I1044">MIN(IFERROR(FIND(IstNumbers,A1044),""))</f>
        <v>29</v>
      </c>
      <c r="J1044" s="1" t="str">
        <f>IF([first '# in title]&lt;[pos kw in title],MID([title],[pos kw in title]-6,6),#N/A)</f>
        <v xml:space="preserve">H (28 </v>
      </c>
      <c r="K104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44" s="1">
        <f>IFERROR(FIND("kW",[desc]),0)</f>
        <v>70</v>
      </c>
      <c r="M1044">
        <f t="array" ref="M1044">MIN(IFERROR(FIND(IstNumbers,E1044),""))</f>
        <v>34</v>
      </c>
      <c r="N1044" s="1" t="str">
        <f>IF([first '# in desc]&lt;[pos kw in desc],MID([desc],[pos kw in desc]-7,7))</f>
        <v xml:space="preserve">­me 28 </v>
      </c>
      <c r="O104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44" s="1" t="str">
        <f>TRIM(IF([first '# in desc]&lt;[pos kw in desc],MID([desc],[pos kw in desc]-6,6),FALSE))</f>
        <v>me 28</v>
      </c>
      <c r="Q1044" s="1" t="str">
        <f>IF(LEN([manuell])=0,IFERROR([kw fine in title]*1,IFERROR(SUMPRODUCT(COUNTIF(IsDigits,MID([kw in desc],ROW($A$1:$A$150),1)))=LEN([kw in desc]),#N/A)),[manuell])</f>
        <v xml:space="preserve">1,9 - 19 </v>
      </c>
      <c r="R1044" s="1" t="e">
        <f>IF([pos kw in title]&gt;0,MID(J1044,#REF!,4),IF([first '# in title]&gt;0,MID([title],[first '# in title],3),IF([first '# in title]&gt;0,MID([desc],#REF!,3),VLOOKUP([productid],$G$2:$R$1386,8))))</f>
        <v>#REF!</v>
      </c>
      <c r="S1044" s="1" t="str">
        <f>IF([kw in desc]=[kw rough in title],[kw in desc]*1,IFERROR(LEFT([kw_dirty],3)*1,IFERROR(LEFT([kw_dirty],2)*1,"n.a.")))</f>
        <v>n.a.</v>
      </c>
      <c r="T1044" s="1" t="s">
        <v>10424</v>
      </c>
      <c r="U1044" s="1">
        <f>VLOOKUP(Tabelle1[[#This Row],[productid]],Tabelle2[#All],2,FALSE)</f>
        <v>28</v>
      </c>
    </row>
    <row r="1045" spans="1:21">
      <c r="A1045" t="s">
        <v>1664</v>
      </c>
      <c r="B1045">
        <v>2545.66</v>
      </c>
      <c r="C1045">
        <v>276812</v>
      </c>
      <c r="D1045" t="s">
        <v>1851</v>
      </c>
      <c r="E1045" t="s">
        <v>728</v>
      </c>
      <c r="F1045">
        <v>18406</v>
      </c>
      <c r="G1045">
        <v>3093312</v>
      </c>
      <c r="H1045">
        <f t="shared" si="16"/>
        <v>0</v>
      </c>
      <c r="I1045">
        <f t="array" ref="I1045">MIN(IFERROR(FIND(IstNumbers,A1045),""))</f>
        <v>10</v>
      </c>
      <c r="J1045" s="1" t="e">
        <f>IF([first '# in title]&lt;[pos kw in title],MID([title],[pos kw in title]-6,6),#N/A)</f>
        <v>#N/A</v>
      </c>
      <c r="K1045" s="1" t="e">
        <f>IFERROR(MID(SUBSTITUTE([kw rough in title],",","."),FIND("(",[kw rough in title])+1,20),SUBSTITUTE(IFERROR(MID([kw rough in title],FIND(" ",[kw rough in title])+1,20),[kw rough in title]),",","."))</f>
        <v>#N/A</v>
      </c>
      <c r="L1045" s="1">
        <f>IFERROR(FIND("kW",[desc]),0)</f>
        <v>0</v>
      </c>
      <c r="M1045">
        <f t="array" ref="M1045">MIN(IFERROR(FIND(IstNumbers,E1045),""))</f>
        <v>36</v>
      </c>
      <c r="N1045" s="1" t="b">
        <f>IF([first '# in desc]&lt;[pos kw in desc],MID([desc],[pos kw in desc]-7,7))</f>
        <v>0</v>
      </c>
      <c r="O10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45" s="1" t="str">
        <f>TRIM(IF([first '# in desc]&lt;[pos kw in desc],MID([desc],[pos kw in desc]-6,6),FALSE))</f>
        <v>FALSCH</v>
      </c>
      <c r="Q1045" s="1" t="str">
        <f>IF(LEN([manuell])=0,IFERROR([kw fine in title]*1,IFERROR(SUMPRODUCT(COUNTIF(IsDigits,MID([kw in desc],ROW($A$1:$A$150),1)))=LEN([kw in desc]),#N/A)),[manuell])</f>
        <v xml:space="preserve">1,9 - 19 </v>
      </c>
      <c r="R1045" s="1" t="str">
        <f>IF([pos kw in title]&gt;0,MID(J1045,#REF!,4),IF([first '# in title]&gt;0,MID([title],[first '# in title],3),IF([first '# in title]&gt;0,MID([desc],#REF!,3),VLOOKUP([productid],$G$2:$R$1386,8))))</f>
        <v>24/</v>
      </c>
      <c r="S1045" s="1" t="e">
        <f>IF([kw in desc]=[kw rough in title],[kw in desc]*1,IFERROR(LEFT([kw_dirty],3)*1,IFERROR(LEFT([kw_dirty],2)*1,"n.a.")))</f>
        <v>#N/A</v>
      </c>
      <c r="T1045" s="1" t="s">
        <v>10424</v>
      </c>
      <c r="U1045" s="1" t="e">
        <f>VLOOKUP(Tabelle1[[#This Row],[productid]],Tabelle2[#All],2,FALSE)</f>
        <v>#N/A</v>
      </c>
    </row>
    <row r="1046" spans="1:21">
      <c r="A1046" t="s">
        <v>1829</v>
      </c>
      <c r="B1046">
        <v>2587.59</v>
      </c>
      <c r="C1046">
        <v>12041</v>
      </c>
      <c r="D1046" t="s">
        <v>1852</v>
      </c>
      <c r="E1046" t="s">
        <v>9</v>
      </c>
      <c r="F1046">
        <v>18406</v>
      </c>
      <c r="G1046">
        <v>3092246</v>
      </c>
      <c r="H1046">
        <f t="shared" si="16"/>
        <v>0</v>
      </c>
      <c r="I1046">
        <f t="array" ref="I1046">MIN(IFERROR(FIND(IstNumbers,A1046),""))</f>
        <v>24</v>
      </c>
      <c r="J1046" s="1" t="e">
        <f>IF([first '# in title]&lt;[pos kw in title],MID([title],[pos kw in title]-6,6),#N/A)</f>
        <v>#N/A</v>
      </c>
      <c r="K1046" s="1" t="e">
        <f>IFERROR(MID(SUBSTITUTE([kw rough in title],",","."),FIND("(",[kw rough in title])+1,20),SUBSTITUTE(IFERROR(MID([kw rough in title],FIND(" ",[kw rough in title])+1,20),[kw rough in title]),",","."))</f>
        <v>#N/A</v>
      </c>
      <c r="L1046" s="1">
        <f>IFERROR(FIND("kW",[desc]),0)</f>
        <v>0</v>
      </c>
      <c r="M1046">
        <f t="array" ref="M1046">MIN(IFERROR(FIND(IstNumbers,E1046),""))</f>
        <v>0</v>
      </c>
      <c r="N1046" s="1" t="b">
        <f>IF([first '# in desc]&lt;[pos kw in desc],MID([desc],[pos kw in desc]-7,7))</f>
        <v>0</v>
      </c>
      <c r="O10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46" s="1" t="str">
        <f>TRIM(IF([first '# in desc]&lt;[pos kw in desc],MID([desc],[pos kw in desc]-6,6),FALSE))</f>
        <v>FALSCH</v>
      </c>
      <c r="Q1046" s="1" t="str">
        <f>IF(LEN([manuell])=0,IFERROR([kw fine in title]*1,IFERROR(SUMPRODUCT(COUNTIF(IsDigits,MID([kw in desc],ROW($A$1:$A$150),1)))=LEN([kw in desc]),#N/A)),[manuell])</f>
        <v xml:space="preserve">1,9 - 19 </v>
      </c>
      <c r="R1046" s="1" t="str">
        <f>IF([pos kw in title]&gt;0,MID(J1046,#REF!,4),IF([first '# in title]&gt;0,MID([title],[first '# in title],3),IF([first '# in title]&gt;0,MID([desc],#REF!,3),VLOOKUP([productid],$G$2:$R$1386,8))))</f>
        <v>212</v>
      </c>
      <c r="S1046" s="1" t="e">
        <f>IF([kw in desc]=[kw rough in title],[kw in desc]*1,IFERROR(LEFT([kw_dirty],3)*1,IFERROR(LEFT([kw_dirty],2)*1,"n.a.")))</f>
        <v>#N/A</v>
      </c>
      <c r="T1046" s="1" t="s">
        <v>10424</v>
      </c>
      <c r="U1046" s="1" t="e">
        <f>VLOOKUP(Tabelle1[[#This Row],[productid]],Tabelle2[#All],2,FALSE)</f>
        <v>#N/A</v>
      </c>
    </row>
    <row r="1047" spans="1:21">
      <c r="A1047" t="s">
        <v>1711</v>
      </c>
      <c r="B1047">
        <v>1805</v>
      </c>
      <c r="C1047">
        <v>223861</v>
      </c>
      <c r="D1047" t="s">
        <v>1853</v>
      </c>
      <c r="E1047" t="s">
        <v>1505</v>
      </c>
      <c r="F1047">
        <v>18406</v>
      </c>
      <c r="G1047">
        <v>3725835</v>
      </c>
      <c r="H1047">
        <f t="shared" si="16"/>
        <v>0</v>
      </c>
      <c r="I1047">
        <f t="array" ref="I1047">MIN(IFERROR(FIND(IstNumbers,A1047),""))</f>
        <v>15</v>
      </c>
      <c r="J1047" s="1" t="e">
        <f>IF([first '# in title]&lt;[pos kw in title],MID([title],[pos kw in title]-6,6),#N/A)</f>
        <v>#N/A</v>
      </c>
      <c r="K1047" s="1" t="e">
        <f>IFERROR(MID(SUBSTITUTE([kw rough in title],",","."),FIND("(",[kw rough in title])+1,20),SUBSTITUTE(IFERROR(MID([kw rough in title],FIND(" ",[kw rough in title])+1,20),[kw rough in title]),",","."))</f>
        <v>#N/A</v>
      </c>
      <c r="L1047" s="1">
        <f>IFERROR(FIND("kW",[desc]),0)</f>
        <v>0</v>
      </c>
      <c r="M1047">
        <f t="array" ref="M1047">MIN(IFERROR(FIND(IstNumbers,E1047),""))</f>
        <v>12</v>
      </c>
      <c r="N1047" s="1" t="b">
        <f>IF([first '# in desc]&lt;[pos kw in desc],MID([desc],[pos kw in desc]-7,7))</f>
        <v>0</v>
      </c>
      <c r="O10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47" s="1" t="str">
        <f>TRIM(IF([first '# in desc]&lt;[pos kw in desc],MID([desc],[pos kw in desc]-6,6),FALSE))</f>
        <v>FALSCH</v>
      </c>
      <c r="Q1047" s="1" t="str">
        <f>IF(LEN([manuell])=0,IFERROR([kw fine in title]*1,IFERROR(SUMPRODUCT(COUNTIF(IsDigits,MID([kw in desc],ROW($A$1:$A$150),1)))=LEN([kw in desc]),#N/A)),[manuell])</f>
        <v xml:space="preserve">1,9 - 19 </v>
      </c>
      <c r="R1047" s="1" t="str">
        <f>IF([pos kw in title]&gt;0,MID(J1047,#REF!,4),IF([first '# in title]&gt;0,MID([title],[first '# in title],3),IF([first '# in title]&gt;0,MID([desc],#REF!,3),VLOOKUP([productid],$G$2:$R$1386,8))))</f>
        <v xml:space="preserve">28 </v>
      </c>
      <c r="S1047" s="1" t="e">
        <f>IF([kw in desc]=[kw rough in title],[kw in desc]*1,IFERROR(LEFT([kw_dirty],3)*1,IFERROR(LEFT([kw_dirty],2)*1,"n.a.")))</f>
        <v>#N/A</v>
      </c>
      <c r="T1047" s="1" t="s">
        <v>10424</v>
      </c>
      <c r="U1047" s="1" t="e">
        <f>VLOOKUP(Tabelle1[[#This Row],[productid]],Tabelle2[#All],2,FALSE)</f>
        <v>#N/A</v>
      </c>
    </row>
    <row r="1048" spans="1:21" hidden="1">
      <c r="A1048" t="s">
        <v>1674</v>
      </c>
      <c r="B1048">
        <v>2245</v>
      </c>
      <c r="C1048">
        <v>289859</v>
      </c>
      <c r="D1048" t="s">
        <v>1854</v>
      </c>
      <c r="E1048" t="s">
        <v>1855</v>
      </c>
      <c r="F1048">
        <v>18406</v>
      </c>
      <c r="G1048">
        <v>3712957</v>
      </c>
      <c r="H1048">
        <f t="shared" si="16"/>
        <v>54</v>
      </c>
      <c r="I1048">
        <f t="array" ref="I1048">MIN(IFERROR(FIND(IstNumbers,A1048),""))</f>
        <v>29</v>
      </c>
      <c r="J1048" s="1" t="str">
        <f>IF([first '# in title]&lt;[pos kw in title],MID([title],[pos kw in title]-6,6),#N/A)</f>
        <v xml:space="preserve">H (28 </v>
      </c>
      <c r="K104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48" s="1">
        <f>IFERROR(FIND("kW",[desc]),0)</f>
        <v>70</v>
      </c>
      <c r="M1048">
        <f t="array" ref="M1048">MIN(IFERROR(FIND(IstNumbers,E1048),""))</f>
        <v>34</v>
      </c>
      <c r="N1048" s="1" t="str">
        <f>IF([first '# in desc]&lt;[pos kw in desc],MID([desc],[pos kw in desc]-7,7))</f>
        <v xml:space="preserve">­me 28 </v>
      </c>
      <c r="O104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48" s="1" t="str">
        <f>TRIM(IF([first '# in desc]&lt;[pos kw in desc],MID([desc],[pos kw in desc]-6,6),FALSE))</f>
        <v>me 28</v>
      </c>
      <c r="Q1048" s="1" t="str">
        <f>IF(LEN([manuell])=0,IFERROR([kw fine in title]*1,IFERROR(SUMPRODUCT(COUNTIF(IsDigits,MID([kw in desc],ROW($A$1:$A$150),1)))=LEN([kw in desc]),#N/A)),[manuell])</f>
        <v xml:space="preserve">1,9 - 19 </v>
      </c>
      <c r="R1048" s="1" t="e">
        <f>IF([pos kw in title]&gt;0,MID(J1048,#REF!,4),IF([first '# in title]&gt;0,MID([title],[first '# in title],3),IF([first '# in title]&gt;0,MID([desc],#REF!,3),VLOOKUP([productid],$G$2:$R$1386,8))))</f>
        <v>#REF!</v>
      </c>
      <c r="S1048" s="1" t="str">
        <f>IF([kw in desc]=[kw rough in title],[kw in desc]*1,IFERROR(LEFT([kw_dirty],3)*1,IFERROR(LEFT([kw_dirty],2)*1,"n.a.")))</f>
        <v>n.a.</v>
      </c>
      <c r="T1048" s="1" t="s">
        <v>10424</v>
      </c>
      <c r="U1048" s="1">
        <f>VLOOKUP(Tabelle1[[#This Row],[productid]],Tabelle2[#All],2,FALSE)</f>
        <v>28</v>
      </c>
    </row>
    <row r="1049" spans="1:21">
      <c r="A1049" t="s">
        <v>1856</v>
      </c>
      <c r="B1049">
        <v>2621.4</v>
      </c>
      <c r="C1049">
        <v>9701</v>
      </c>
      <c r="D1049" t="s">
        <v>1857</v>
      </c>
      <c r="E1049" t="s">
        <v>9</v>
      </c>
      <c r="F1049">
        <v>18406</v>
      </c>
      <c r="G1049">
        <v>3094587</v>
      </c>
      <c r="H1049">
        <f t="shared" si="16"/>
        <v>0</v>
      </c>
      <c r="I1049">
        <f t="array" ref="I1049">MIN(IFERROR(FIND(IstNumbers,A1049),""))</f>
        <v>32</v>
      </c>
      <c r="J1049" s="1" t="e">
        <f>IF([first '# in title]&lt;[pos kw in title],MID([title],[pos kw in title]-6,6),#N/A)</f>
        <v>#N/A</v>
      </c>
      <c r="K1049" s="1" t="e">
        <f>IFERROR(MID(SUBSTITUTE([kw rough in title],",","."),FIND("(",[kw rough in title])+1,20),SUBSTITUTE(IFERROR(MID([kw rough in title],FIND(" ",[kw rough in title])+1,20),[kw rough in title]),",","."))</f>
        <v>#N/A</v>
      </c>
      <c r="L1049" s="1">
        <f>IFERROR(FIND("kW",[desc]),0)</f>
        <v>0</v>
      </c>
      <c r="M1049">
        <f t="array" ref="M1049">MIN(IFERROR(FIND(IstNumbers,E1049),""))</f>
        <v>0</v>
      </c>
      <c r="N1049" s="1" t="b">
        <f>IF([first '# in desc]&lt;[pos kw in desc],MID([desc],[pos kw in desc]-7,7))</f>
        <v>0</v>
      </c>
      <c r="O10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49" s="1" t="str">
        <f>TRIM(IF([first '# in desc]&lt;[pos kw in desc],MID([desc],[pos kw in desc]-6,6),FALSE))</f>
        <v>FALSCH</v>
      </c>
      <c r="Q1049" s="1" t="str">
        <f>IF(LEN([manuell])=0,IFERROR([kw fine in title]*1,IFERROR(SUMPRODUCT(COUNTIF(IsDigits,MID([kw in desc],ROW($A$1:$A$150),1)))=LEN([kw in desc]),#N/A)),[manuell])</f>
        <v xml:space="preserve">1,9 - 19 </v>
      </c>
      <c r="R1049" s="1" t="str">
        <f>IF([pos kw in title]&gt;0,MID(J1049,#REF!,4),IF([first '# in title]&gt;0,MID([title],[first '# in title],3),IF([first '# in title]&gt;0,MID([desc],#REF!,3),VLOOKUP([productid],$G$2:$R$1386,8))))</f>
        <v>172</v>
      </c>
      <c r="S1049" s="1" t="e">
        <f>IF([kw in desc]=[kw rough in title],[kw in desc]*1,IFERROR(LEFT([kw_dirty],3)*1,IFERROR(LEFT([kw_dirty],2)*1,"n.a.")))</f>
        <v>#N/A</v>
      </c>
      <c r="T1049" s="1" t="s">
        <v>10424</v>
      </c>
      <c r="U1049" s="1" t="e">
        <f>VLOOKUP(Tabelle1[[#This Row],[productid]],Tabelle2[#All],2,FALSE)</f>
        <v>#N/A</v>
      </c>
    </row>
    <row r="1050" spans="1:21">
      <c r="A1050" t="s">
        <v>1829</v>
      </c>
      <c r="B1050">
        <v>5891</v>
      </c>
      <c r="C1050">
        <v>12041</v>
      </c>
      <c r="D1050" t="s">
        <v>1858</v>
      </c>
      <c r="E1050" t="s">
        <v>9</v>
      </c>
      <c r="F1050">
        <v>18406</v>
      </c>
      <c r="G1050">
        <v>3092246</v>
      </c>
      <c r="H1050">
        <f t="shared" si="16"/>
        <v>0</v>
      </c>
      <c r="I1050">
        <f t="array" ref="I1050">MIN(IFERROR(FIND(IstNumbers,A1050),""))</f>
        <v>24</v>
      </c>
      <c r="J1050" s="1" t="e">
        <f>IF([first '# in title]&lt;[pos kw in title],MID([title],[pos kw in title]-6,6),#N/A)</f>
        <v>#N/A</v>
      </c>
      <c r="K1050" s="1" t="e">
        <f>IFERROR(MID(SUBSTITUTE([kw rough in title],",","."),FIND("(",[kw rough in title])+1,20),SUBSTITUTE(IFERROR(MID([kw rough in title],FIND(" ",[kw rough in title])+1,20),[kw rough in title]),",","."))</f>
        <v>#N/A</v>
      </c>
      <c r="L1050" s="1">
        <f>IFERROR(FIND("kW",[desc]),0)</f>
        <v>0</v>
      </c>
      <c r="M1050">
        <f t="array" ref="M1050">MIN(IFERROR(FIND(IstNumbers,E1050),""))</f>
        <v>0</v>
      </c>
      <c r="N1050" s="1" t="b">
        <f>IF([first '# in desc]&lt;[pos kw in desc],MID([desc],[pos kw in desc]-7,7))</f>
        <v>0</v>
      </c>
      <c r="O10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0" s="1" t="str">
        <f>TRIM(IF([first '# in desc]&lt;[pos kw in desc],MID([desc],[pos kw in desc]-6,6),FALSE))</f>
        <v>FALSCH</v>
      </c>
      <c r="Q1050" s="1" t="str">
        <f>IF(LEN([manuell])=0,IFERROR([kw fine in title]*1,IFERROR(SUMPRODUCT(COUNTIF(IsDigits,MID([kw in desc],ROW($A$1:$A$150),1)))=LEN([kw in desc]),#N/A)),[manuell])</f>
        <v xml:space="preserve">1,9 - 19 </v>
      </c>
      <c r="R1050" s="1" t="str">
        <f>IF([pos kw in title]&gt;0,MID(J1050,#REF!,4),IF([first '# in title]&gt;0,MID([title],[first '# in title],3),IF([first '# in title]&gt;0,MID([desc],#REF!,3),VLOOKUP([productid],$G$2:$R$1386,8))))</f>
        <v>212</v>
      </c>
      <c r="S1050" s="1" t="e">
        <f>IF([kw in desc]=[kw rough in title],[kw in desc]*1,IFERROR(LEFT([kw_dirty],3)*1,IFERROR(LEFT([kw_dirty],2)*1,"n.a.")))</f>
        <v>#N/A</v>
      </c>
      <c r="T1050" s="1" t="s">
        <v>10424</v>
      </c>
      <c r="U1050" s="1" t="e">
        <f>VLOOKUP(Tabelle1[[#This Row],[productid]],Tabelle2[#All],2,FALSE)</f>
        <v>#N/A</v>
      </c>
    </row>
    <row r="1051" spans="1:21">
      <c r="A1051" t="s">
        <v>1711</v>
      </c>
      <c r="B1051">
        <v>1809</v>
      </c>
      <c r="C1051">
        <v>223861</v>
      </c>
      <c r="D1051" t="s">
        <v>1859</v>
      </c>
      <c r="E1051" t="s">
        <v>1713</v>
      </c>
      <c r="F1051">
        <v>18406</v>
      </c>
      <c r="G1051">
        <v>3725835</v>
      </c>
      <c r="H1051">
        <f t="shared" si="16"/>
        <v>0</v>
      </c>
      <c r="I1051">
        <f t="array" ref="I1051">MIN(IFERROR(FIND(IstNumbers,A1051),""))</f>
        <v>15</v>
      </c>
      <c r="J1051" s="1" t="e">
        <f>IF([first '# in title]&lt;[pos kw in title],MID([title],[pos kw in title]-6,6),#N/A)</f>
        <v>#N/A</v>
      </c>
      <c r="K1051" s="1" t="e">
        <f>IFERROR(MID(SUBSTITUTE([kw rough in title],",","."),FIND("(",[kw rough in title])+1,20),SUBSTITUTE(IFERROR(MID([kw rough in title],FIND(" ",[kw rough in title])+1,20),[kw rough in title]),",","."))</f>
        <v>#N/A</v>
      </c>
      <c r="L1051" s="1">
        <f>IFERROR(FIND("kW",[desc]),0)</f>
        <v>0</v>
      </c>
      <c r="M1051">
        <f t="array" ref="M1051">MIN(IFERROR(FIND(IstNumbers,E1051),""))</f>
        <v>12</v>
      </c>
      <c r="N1051" s="1" t="b">
        <f>IF([first '# in desc]&lt;[pos kw in desc],MID([desc],[pos kw in desc]-7,7))</f>
        <v>0</v>
      </c>
      <c r="O10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1" s="1" t="str">
        <f>TRIM(IF([first '# in desc]&lt;[pos kw in desc],MID([desc],[pos kw in desc]-6,6),FALSE))</f>
        <v>FALSCH</v>
      </c>
      <c r="Q1051" s="1" t="str">
        <f>IF(LEN([manuell])=0,IFERROR([kw fine in title]*1,IFERROR(SUMPRODUCT(COUNTIF(IsDigits,MID([kw in desc],ROW($A$1:$A$150),1)))=LEN([kw in desc]),#N/A)),[manuell])</f>
        <v xml:space="preserve">1,9 - 19 </v>
      </c>
      <c r="R1051" s="1" t="str">
        <f>IF([pos kw in title]&gt;0,MID(J1051,#REF!,4),IF([first '# in title]&gt;0,MID([title],[first '# in title],3),IF([first '# in title]&gt;0,MID([desc],#REF!,3),VLOOKUP([productid],$G$2:$R$1386,8))))</f>
        <v xml:space="preserve">28 </v>
      </c>
      <c r="S1051" s="1" t="e">
        <f>IF([kw in desc]=[kw rough in title],[kw in desc]*1,IFERROR(LEFT([kw_dirty],3)*1,IFERROR(LEFT([kw_dirty],2)*1,"n.a.")))</f>
        <v>#N/A</v>
      </c>
      <c r="T1051" s="1" t="s">
        <v>10424</v>
      </c>
      <c r="U1051" s="1" t="e">
        <f>VLOOKUP(Tabelle1[[#This Row],[productid]],Tabelle2[#All],2,FALSE)</f>
        <v>#N/A</v>
      </c>
    </row>
    <row r="1052" spans="1:21" hidden="1">
      <c r="A1052" t="s">
        <v>1860</v>
      </c>
      <c r="B1052">
        <v>2649</v>
      </c>
      <c r="C1052">
        <v>9701</v>
      </c>
      <c r="D1052" t="s">
        <v>1861</v>
      </c>
      <c r="E1052" t="s">
        <v>9</v>
      </c>
      <c r="F1052">
        <v>18406</v>
      </c>
      <c r="G1052">
        <v>3127853</v>
      </c>
      <c r="H1052">
        <f t="shared" si="16"/>
        <v>59</v>
      </c>
      <c r="I1052">
        <f t="array" ref="I1052">MIN(IFERROR(FIND(IstNumbers,A1052),""))</f>
        <v>26</v>
      </c>
      <c r="J1052" s="1" t="str">
        <f>IF([first '# in title]&lt;[pos kw in title],MID([title],[pos kw in title]-6,6),#N/A)</f>
        <v xml:space="preserve">L (22 </v>
      </c>
      <c r="K1052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052" s="1">
        <f>IFERROR(FIND("kW",[desc]),0)</f>
        <v>0</v>
      </c>
      <c r="M1052">
        <f t="array" ref="M1052">MIN(IFERROR(FIND(IstNumbers,E1052),""))</f>
        <v>0</v>
      </c>
      <c r="N1052" s="1" t="b">
        <f>IF([first '# in desc]&lt;[pos kw in desc],MID([desc],[pos kw in desc]-7,7))</f>
        <v>0</v>
      </c>
      <c r="O10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2" s="1" t="str">
        <f>TRIM(IF([first '# in desc]&lt;[pos kw in desc],MID([desc],[pos kw in desc]-6,6),FALSE))</f>
        <v>FALSCH</v>
      </c>
      <c r="Q1052" s="1" t="str">
        <f>IF(LEN([manuell])=0,IFERROR([kw fine in title]*1,IFERROR(SUMPRODUCT(COUNTIF(IsDigits,MID([kw in desc],ROW($A$1:$A$150),1)))=LEN([kw in desc]),#N/A)),[manuell])</f>
        <v xml:space="preserve">1,9 - 19 </v>
      </c>
      <c r="R1052" s="1" t="e">
        <f>IF([pos kw in title]&gt;0,MID(J1052,#REF!,4),IF([first '# in title]&gt;0,MID([title],[first '# in title],3),IF([first '# in title]&gt;0,MID([desc],#REF!,3),VLOOKUP([productid],$G$2:$R$1386,8))))</f>
        <v>#REF!</v>
      </c>
      <c r="S1052" s="1" t="str">
        <f>IF([kw in desc]=[kw rough in title],[kw in desc]*1,IFERROR(LEFT([kw_dirty],3)*1,IFERROR(LEFT([kw_dirty],2)*1,"n.a.")))</f>
        <v>n.a.</v>
      </c>
      <c r="T1052" s="1" t="s">
        <v>10424</v>
      </c>
      <c r="U1052" s="1">
        <f>VLOOKUP(Tabelle1[[#This Row],[productid]],Tabelle2[#All],2,FALSE)</f>
        <v>22</v>
      </c>
    </row>
    <row r="1053" spans="1:21">
      <c r="A1053" t="s">
        <v>1856</v>
      </c>
      <c r="B1053">
        <v>3276.56</v>
      </c>
      <c r="C1053">
        <v>276812</v>
      </c>
      <c r="D1053" t="s">
        <v>1862</v>
      </c>
      <c r="E1053" t="s">
        <v>1863</v>
      </c>
      <c r="F1053">
        <v>18406</v>
      </c>
      <c r="G1053">
        <v>3094587</v>
      </c>
      <c r="H1053">
        <f t="shared" si="16"/>
        <v>0</v>
      </c>
      <c r="I1053">
        <f t="array" ref="I1053">MIN(IFERROR(FIND(IstNumbers,A1053),""))</f>
        <v>32</v>
      </c>
      <c r="J1053" s="1" t="e">
        <f>IF([first '# in title]&lt;[pos kw in title],MID([title],[pos kw in title]-6,6),#N/A)</f>
        <v>#N/A</v>
      </c>
      <c r="K1053" s="1" t="e">
        <f>IFERROR(MID(SUBSTITUTE([kw rough in title],",","."),FIND("(",[kw rough in title])+1,20),SUBSTITUTE(IFERROR(MID([kw rough in title],FIND(" ",[kw rough in title])+1,20),[kw rough in title]),",","."))</f>
        <v>#N/A</v>
      </c>
      <c r="L1053" s="1">
        <f>IFERROR(FIND("kW",[desc]),0)</f>
        <v>0</v>
      </c>
      <c r="M1053">
        <f t="array" ref="M1053">MIN(IFERROR(FIND(IstNumbers,E1053),""))</f>
        <v>20</v>
      </c>
      <c r="N1053" s="1" t="b">
        <f>IF([first '# in desc]&lt;[pos kw in desc],MID([desc],[pos kw in desc]-7,7))</f>
        <v>0</v>
      </c>
      <c r="O10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3" s="1" t="str">
        <f>TRIM(IF([first '# in desc]&lt;[pos kw in desc],MID([desc],[pos kw in desc]-6,6),FALSE))</f>
        <v>FALSCH</v>
      </c>
      <c r="Q1053" s="1" t="str">
        <f>IF(LEN([manuell])=0,IFERROR([kw fine in title]*1,IFERROR(SUMPRODUCT(COUNTIF(IsDigits,MID([kw in desc],ROW($A$1:$A$150),1)))=LEN([kw in desc]),#N/A)),[manuell])</f>
        <v xml:space="preserve">1,9 - 19 </v>
      </c>
      <c r="R1053" s="1" t="str">
        <f>IF([pos kw in title]&gt;0,MID(J1053,#REF!,4),IF([first '# in title]&gt;0,MID([title],[first '# in title],3),IF([first '# in title]&gt;0,MID([desc],#REF!,3),VLOOKUP([productid],$G$2:$R$1386,8))))</f>
        <v>172</v>
      </c>
      <c r="S1053" s="1" t="e">
        <f>IF([kw in desc]=[kw rough in title],[kw in desc]*1,IFERROR(LEFT([kw_dirty],3)*1,IFERROR(LEFT([kw_dirty],2)*1,"n.a.")))</f>
        <v>#N/A</v>
      </c>
      <c r="T1053" s="1" t="s">
        <v>10424</v>
      </c>
      <c r="U1053" s="1" t="e">
        <f>VLOOKUP(Tabelle1[[#This Row],[productid]],Tabelle2[#All],2,FALSE)</f>
        <v>#N/A</v>
      </c>
    </row>
    <row r="1054" spans="1:21">
      <c r="A1054" t="s">
        <v>1864</v>
      </c>
      <c r="B1054">
        <v>3280.76</v>
      </c>
      <c r="C1054">
        <v>299105</v>
      </c>
      <c r="D1054" t="s">
        <v>1865</v>
      </c>
      <c r="E1054" t="s">
        <v>433</v>
      </c>
      <c r="F1054">
        <v>18406</v>
      </c>
      <c r="G1054">
        <v>3093382</v>
      </c>
      <c r="H1054">
        <f t="shared" si="16"/>
        <v>0</v>
      </c>
      <c r="I1054">
        <f t="array" ref="I1054">MIN(IFERROR(FIND(IstNumbers,A1054),""))</f>
        <v>21</v>
      </c>
      <c r="J1054" s="1" t="e">
        <f>IF([first '# in title]&lt;[pos kw in title],MID([title],[pos kw in title]-6,6),#N/A)</f>
        <v>#N/A</v>
      </c>
      <c r="K1054" s="1" t="e">
        <f>IFERROR(MID(SUBSTITUTE([kw rough in title],",","."),FIND("(",[kw rough in title])+1,20),SUBSTITUTE(IFERROR(MID([kw rough in title],FIND(" ",[kw rough in title])+1,20),[kw rough in title]),",","."))</f>
        <v>#N/A</v>
      </c>
      <c r="L1054" s="1">
        <f>IFERROR(FIND("kW",[desc]),0)</f>
        <v>0</v>
      </c>
      <c r="M1054">
        <f t="array" ref="M1054">MIN(IFERROR(FIND(IstNumbers,E1054),""))</f>
        <v>21</v>
      </c>
      <c r="N1054" s="1" t="b">
        <f>IF([first '# in desc]&lt;[pos kw in desc],MID([desc],[pos kw in desc]-7,7))</f>
        <v>0</v>
      </c>
      <c r="O10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4" s="1" t="str">
        <f>TRIM(IF([first '# in desc]&lt;[pos kw in desc],MID([desc],[pos kw in desc]-6,6),FALSE))</f>
        <v>FALSCH</v>
      </c>
      <c r="Q1054" s="1" t="str">
        <f>IF(LEN([manuell])=0,IFERROR([kw fine in title]*1,IFERROR(SUMPRODUCT(COUNTIF(IsDigits,MID([kw in desc],ROW($A$1:$A$150),1)))=LEN([kw in desc]),#N/A)),[manuell])</f>
        <v xml:space="preserve">1,9 - 19 </v>
      </c>
      <c r="R1054" s="1" t="str">
        <f>IF([pos kw in title]&gt;0,MID(J1054,#REF!,4),IF([first '# in title]&gt;0,MID([title],[first '# in title],3),IF([first '# in title]&gt;0,MID([desc],#REF!,3),VLOOKUP([productid],$G$2:$R$1386,8))))</f>
        <v>-75</v>
      </c>
      <c r="S1054" s="1" t="e">
        <f>IF([kw in desc]=[kw rough in title],[kw in desc]*1,IFERROR(LEFT([kw_dirty],3)*1,IFERROR(LEFT([kw_dirty],2)*1,"n.a.")))</f>
        <v>#N/A</v>
      </c>
      <c r="T1054" s="1" t="s">
        <v>10424</v>
      </c>
      <c r="U1054" s="1" t="e">
        <f>VLOOKUP(Tabelle1[[#This Row],[productid]],Tabelle2[#All],2,FALSE)</f>
        <v>#N/A</v>
      </c>
    </row>
    <row r="1055" spans="1:21">
      <c r="A1055" t="s">
        <v>1711</v>
      </c>
      <c r="B1055">
        <v>1809</v>
      </c>
      <c r="C1055">
        <v>223861</v>
      </c>
      <c r="D1055" t="s">
        <v>1866</v>
      </c>
      <c r="E1055" t="s">
        <v>1867</v>
      </c>
      <c r="F1055">
        <v>18406</v>
      </c>
      <c r="G1055">
        <v>3725835</v>
      </c>
      <c r="H1055">
        <f t="shared" si="16"/>
        <v>0</v>
      </c>
      <c r="I1055">
        <f t="array" ref="I1055">MIN(IFERROR(FIND(IstNumbers,A1055),""))</f>
        <v>15</v>
      </c>
      <c r="J1055" s="1" t="e">
        <f>IF([first '# in title]&lt;[pos kw in title],MID([title],[pos kw in title]-6,6),#N/A)</f>
        <v>#N/A</v>
      </c>
      <c r="K1055" s="1" t="e">
        <f>IFERROR(MID(SUBSTITUTE([kw rough in title],",","."),FIND("(",[kw rough in title])+1,20),SUBSTITUTE(IFERROR(MID([kw rough in title],FIND(" ",[kw rough in title])+1,20),[kw rough in title]),",","."))</f>
        <v>#N/A</v>
      </c>
      <c r="L1055" s="1">
        <f>IFERROR(FIND("kW",[desc]),0)</f>
        <v>0</v>
      </c>
      <c r="M1055">
        <f t="array" ref="M1055">MIN(IFERROR(FIND(IstNumbers,E1055),""))</f>
        <v>12</v>
      </c>
      <c r="N1055" s="1" t="b">
        <f>IF([first '# in desc]&lt;[pos kw in desc],MID([desc],[pos kw in desc]-7,7))</f>
        <v>0</v>
      </c>
      <c r="O10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5" s="1" t="str">
        <f>TRIM(IF([first '# in desc]&lt;[pos kw in desc],MID([desc],[pos kw in desc]-6,6),FALSE))</f>
        <v>FALSCH</v>
      </c>
      <c r="Q1055" s="1" t="str">
        <f>IF(LEN([manuell])=0,IFERROR([kw fine in title]*1,IFERROR(SUMPRODUCT(COUNTIF(IsDigits,MID([kw in desc],ROW($A$1:$A$150),1)))=LEN([kw in desc]),#N/A)),[manuell])</f>
        <v xml:space="preserve">1,9 - 19 </v>
      </c>
      <c r="R1055" s="1" t="str">
        <f>IF([pos kw in title]&gt;0,MID(J1055,#REF!,4),IF([first '# in title]&gt;0,MID([title],[first '# in title],3),IF([first '# in title]&gt;0,MID([desc],#REF!,3),VLOOKUP([productid],$G$2:$R$1386,8))))</f>
        <v xml:space="preserve">28 </v>
      </c>
      <c r="S1055" s="1" t="e">
        <f>IF([kw in desc]=[kw rough in title],[kw in desc]*1,IFERROR(LEFT([kw_dirty],3)*1,IFERROR(LEFT([kw_dirty],2)*1,"n.a.")))</f>
        <v>#N/A</v>
      </c>
      <c r="T1055" s="1" t="s">
        <v>10424</v>
      </c>
      <c r="U1055" s="1" t="e">
        <f>VLOOKUP(Tabelle1[[#This Row],[productid]],Tabelle2[#All],2,FALSE)</f>
        <v>#N/A</v>
      </c>
    </row>
    <row r="1056" spans="1:21" hidden="1">
      <c r="A1056" t="s">
        <v>1860</v>
      </c>
      <c r="B1056">
        <v>2830</v>
      </c>
      <c r="C1056">
        <v>9701</v>
      </c>
      <c r="D1056" t="s">
        <v>1868</v>
      </c>
      <c r="E1056" t="s">
        <v>9</v>
      </c>
      <c r="F1056">
        <v>18406</v>
      </c>
      <c r="G1056">
        <v>3127853</v>
      </c>
      <c r="H1056">
        <f t="shared" si="16"/>
        <v>59</v>
      </c>
      <c r="I1056">
        <f t="array" ref="I1056">MIN(IFERROR(FIND(IstNumbers,A1056),""))</f>
        <v>26</v>
      </c>
      <c r="J1056" s="1" t="str">
        <f>IF([first '# in title]&lt;[pos kw in title],MID([title],[pos kw in title]-6,6),#N/A)</f>
        <v xml:space="preserve">L (22 </v>
      </c>
      <c r="K1056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056" s="1">
        <f>IFERROR(FIND("kW",[desc]),0)</f>
        <v>0</v>
      </c>
      <c r="M1056">
        <f t="array" ref="M1056">MIN(IFERROR(FIND(IstNumbers,E1056),""))</f>
        <v>0</v>
      </c>
      <c r="N1056" s="1" t="b">
        <f>IF([first '# in desc]&lt;[pos kw in desc],MID([desc],[pos kw in desc]-7,7))</f>
        <v>0</v>
      </c>
      <c r="O10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6" s="1" t="str">
        <f>TRIM(IF([first '# in desc]&lt;[pos kw in desc],MID([desc],[pos kw in desc]-6,6),FALSE))</f>
        <v>FALSCH</v>
      </c>
      <c r="Q1056" s="1" t="str">
        <f>IF(LEN([manuell])=0,IFERROR([kw fine in title]*1,IFERROR(SUMPRODUCT(COUNTIF(IsDigits,MID([kw in desc],ROW($A$1:$A$150),1)))=LEN([kw in desc]),#N/A)),[manuell])</f>
        <v xml:space="preserve">1,9 - 19 </v>
      </c>
      <c r="R1056" s="1" t="e">
        <f>IF([pos kw in title]&gt;0,MID(J1056,#REF!,4),IF([first '# in title]&gt;0,MID([title],[first '# in title],3),IF([first '# in title]&gt;0,MID([desc],#REF!,3),VLOOKUP([productid],$G$2:$R$1386,8))))</f>
        <v>#REF!</v>
      </c>
      <c r="S1056" s="1" t="str">
        <f>IF([kw in desc]=[kw rough in title],[kw in desc]*1,IFERROR(LEFT([kw_dirty],3)*1,IFERROR(LEFT([kw_dirty],2)*1,"n.a.")))</f>
        <v>n.a.</v>
      </c>
      <c r="T1056" s="1" t="s">
        <v>10424</v>
      </c>
      <c r="U1056" s="1">
        <f>VLOOKUP(Tabelle1[[#This Row],[productid]],Tabelle2[#All],2,FALSE)</f>
        <v>22</v>
      </c>
    </row>
    <row r="1057" spans="1:21">
      <c r="A1057" t="s">
        <v>1856</v>
      </c>
      <c r="B1057">
        <v>3336.26</v>
      </c>
      <c r="C1057">
        <v>276812</v>
      </c>
      <c r="D1057" t="s">
        <v>1869</v>
      </c>
      <c r="E1057" t="s">
        <v>1870</v>
      </c>
      <c r="F1057">
        <v>18406</v>
      </c>
      <c r="G1057">
        <v>3094587</v>
      </c>
      <c r="H1057">
        <f t="shared" si="16"/>
        <v>0</v>
      </c>
      <c r="I1057">
        <f t="array" ref="I1057">MIN(IFERROR(FIND(IstNumbers,A1057),""))</f>
        <v>32</v>
      </c>
      <c r="J1057" s="1" t="e">
        <f>IF([first '# in title]&lt;[pos kw in title],MID([title],[pos kw in title]-6,6),#N/A)</f>
        <v>#N/A</v>
      </c>
      <c r="K1057" s="1" t="e">
        <f>IFERROR(MID(SUBSTITUTE([kw rough in title],",","."),FIND("(",[kw rough in title])+1,20),SUBSTITUTE(IFERROR(MID([kw rough in title],FIND(" ",[kw rough in title])+1,20),[kw rough in title]),",","."))</f>
        <v>#N/A</v>
      </c>
      <c r="L1057" s="1">
        <f>IFERROR(FIND("kW",[desc]),0)</f>
        <v>0</v>
      </c>
      <c r="M1057">
        <f t="array" ref="M1057">MIN(IFERROR(FIND(IstNumbers,E1057),""))</f>
        <v>20</v>
      </c>
      <c r="N1057" s="1" t="b">
        <f>IF([first '# in desc]&lt;[pos kw in desc],MID([desc],[pos kw in desc]-7,7))</f>
        <v>0</v>
      </c>
      <c r="O10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7" s="1" t="str">
        <f>TRIM(IF([first '# in desc]&lt;[pos kw in desc],MID([desc],[pos kw in desc]-6,6),FALSE))</f>
        <v>FALSCH</v>
      </c>
      <c r="Q1057" s="1" t="str">
        <f>IF(LEN([manuell])=0,IFERROR([kw fine in title]*1,IFERROR(SUMPRODUCT(COUNTIF(IsDigits,MID([kw in desc],ROW($A$1:$A$150),1)))=LEN([kw in desc]),#N/A)),[manuell])</f>
        <v xml:space="preserve">1,9 - 19 </v>
      </c>
      <c r="R1057" s="1" t="str">
        <f>IF([pos kw in title]&gt;0,MID(J1057,#REF!,4),IF([first '# in title]&gt;0,MID([title],[first '# in title],3),IF([first '# in title]&gt;0,MID([desc],#REF!,3),VLOOKUP([productid],$G$2:$R$1386,8))))</f>
        <v>172</v>
      </c>
      <c r="S1057" s="1" t="e">
        <f>IF([kw in desc]=[kw rough in title],[kw in desc]*1,IFERROR(LEFT([kw_dirty],3)*1,IFERROR(LEFT([kw_dirty],2)*1,"n.a.")))</f>
        <v>#N/A</v>
      </c>
      <c r="T1057" s="1" t="s">
        <v>10424</v>
      </c>
      <c r="U1057" s="1" t="e">
        <f>VLOOKUP(Tabelle1[[#This Row],[productid]],Tabelle2[#All],2,FALSE)</f>
        <v>#N/A</v>
      </c>
    </row>
    <row r="1058" spans="1:21">
      <c r="A1058" t="s">
        <v>1864</v>
      </c>
      <c r="B1058">
        <v>3533.59</v>
      </c>
      <c r="C1058">
        <v>9701</v>
      </c>
      <c r="D1058" t="s">
        <v>1871</v>
      </c>
      <c r="E1058" t="s">
        <v>9</v>
      </c>
      <c r="F1058">
        <v>18406</v>
      </c>
      <c r="G1058">
        <v>3093382</v>
      </c>
      <c r="H1058">
        <f t="shared" si="16"/>
        <v>0</v>
      </c>
      <c r="I1058">
        <f t="array" ref="I1058">MIN(IFERROR(FIND(IstNumbers,A1058),""))</f>
        <v>21</v>
      </c>
      <c r="J1058" s="1" t="e">
        <f>IF([first '# in title]&lt;[pos kw in title],MID([title],[pos kw in title]-6,6),#N/A)</f>
        <v>#N/A</v>
      </c>
      <c r="K1058" s="1" t="e">
        <f>IFERROR(MID(SUBSTITUTE([kw rough in title],",","."),FIND("(",[kw rough in title])+1,20),SUBSTITUTE(IFERROR(MID([kw rough in title],FIND(" ",[kw rough in title])+1,20),[kw rough in title]),",","."))</f>
        <v>#N/A</v>
      </c>
      <c r="L1058" s="1">
        <f>IFERROR(FIND("kW",[desc]),0)</f>
        <v>0</v>
      </c>
      <c r="M1058">
        <f t="array" ref="M1058">MIN(IFERROR(FIND(IstNumbers,E1058),""))</f>
        <v>0</v>
      </c>
      <c r="N1058" s="1" t="b">
        <f>IF([first '# in desc]&lt;[pos kw in desc],MID([desc],[pos kw in desc]-7,7))</f>
        <v>0</v>
      </c>
      <c r="O10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8" s="1" t="str">
        <f>TRIM(IF([first '# in desc]&lt;[pos kw in desc],MID([desc],[pos kw in desc]-6,6),FALSE))</f>
        <v>FALSCH</v>
      </c>
      <c r="Q1058" s="1" t="str">
        <f>IF(LEN([manuell])=0,IFERROR([kw fine in title]*1,IFERROR(SUMPRODUCT(COUNTIF(IsDigits,MID([kw in desc],ROW($A$1:$A$150),1)))=LEN([kw in desc]),#N/A)),[manuell])</f>
        <v xml:space="preserve">1,9 - 19 </v>
      </c>
      <c r="R1058" s="1" t="str">
        <f>IF([pos kw in title]&gt;0,MID(J1058,#REF!,4),IF([first '# in title]&gt;0,MID([title],[first '# in title],3),IF([first '# in title]&gt;0,MID([desc],#REF!,3),VLOOKUP([productid],$G$2:$R$1386,8))))</f>
        <v>-75</v>
      </c>
      <c r="S1058" s="1" t="e">
        <f>IF([kw in desc]=[kw rough in title],[kw in desc]*1,IFERROR(LEFT([kw_dirty],3)*1,IFERROR(LEFT([kw_dirty],2)*1,"n.a.")))</f>
        <v>#N/A</v>
      </c>
      <c r="T1058" s="1" t="s">
        <v>10424</v>
      </c>
      <c r="U1058" s="1" t="e">
        <f>VLOOKUP(Tabelle1[[#This Row],[productid]],Tabelle2[#All],2,FALSE)</f>
        <v>#N/A</v>
      </c>
    </row>
    <row r="1059" spans="1:21">
      <c r="A1059" t="s">
        <v>1711</v>
      </c>
      <c r="B1059">
        <v>1810</v>
      </c>
      <c r="C1059">
        <v>223861</v>
      </c>
      <c r="D1059" t="s">
        <v>1872</v>
      </c>
      <c r="E1059" t="s">
        <v>1730</v>
      </c>
      <c r="F1059">
        <v>18406</v>
      </c>
      <c r="G1059">
        <v>3725835</v>
      </c>
      <c r="H1059">
        <f t="shared" si="16"/>
        <v>0</v>
      </c>
      <c r="I1059">
        <f t="array" ref="I1059">MIN(IFERROR(FIND(IstNumbers,A1059),""))</f>
        <v>15</v>
      </c>
      <c r="J1059" s="1" t="e">
        <f>IF([first '# in title]&lt;[pos kw in title],MID([title],[pos kw in title]-6,6),#N/A)</f>
        <v>#N/A</v>
      </c>
      <c r="K1059" s="1" t="e">
        <f>IFERROR(MID(SUBSTITUTE([kw rough in title],",","."),FIND("(",[kw rough in title])+1,20),SUBSTITUTE(IFERROR(MID([kw rough in title],FIND(" ",[kw rough in title])+1,20),[kw rough in title]),",","."))</f>
        <v>#N/A</v>
      </c>
      <c r="L1059" s="1">
        <f>IFERROR(FIND("kW",[desc]),0)</f>
        <v>0</v>
      </c>
      <c r="M1059">
        <f t="array" ref="M1059">MIN(IFERROR(FIND(IstNumbers,E1059),""))</f>
        <v>12</v>
      </c>
      <c r="N1059" s="1" t="b">
        <f>IF([first '# in desc]&lt;[pos kw in desc],MID([desc],[pos kw in desc]-7,7))</f>
        <v>0</v>
      </c>
      <c r="O10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59" s="1" t="str">
        <f>TRIM(IF([first '# in desc]&lt;[pos kw in desc],MID([desc],[pos kw in desc]-6,6),FALSE))</f>
        <v>FALSCH</v>
      </c>
      <c r="Q1059" s="1" t="str">
        <f>IF(LEN([manuell])=0,IFERROR([kw fine in title]*1,IFERROR(SUMPRODUCT(COUNTIF(IsDigits,MID([kw in desc],ROW($A$1:$A$150),1)))=LEN([kw in desc]),#N/A)),[manuell])</f>
        <v xml:space="preserve">1,9 - 19 </v>
      </c>
      <c r="R1059" s="1" t="str">
        <f>IF([pos kw in title]&gt;0,MID(J1059,#REF!,4),IF([first '# in title]&gt;0,MID([title],[first '# in title],3),IF([first '# in title]&gt;0,MID([desc],#REF!,3),VLOOKUP([productid],$G$2:$R$1386,8))))</f>
        <v xml:space="preserve">28 </v>
      </c>
      <c r="S1059" s="1" t="e">
        <f>IF([kw in desc]=[kw rough in title],[kw in desc]*1,IFERROR(LEFT([kw_dirty],3)*1,IFERROR(LEFT([kw_dirty],2)*1,"n.a.")))</f>
        <v>#N/A</v>
      </c>
      <c r="T1059" s="1" t="s">
        <v>10424</v>
      </c>
      <c r="U1059" s="1" t="e">
        <f>VLOOKUP(Tabelle1[[#This Row],[productid]],Tabelle2[#All],2,FALSE)</f>
        <v>#N/A</v>
      </c>
    </row>
    <row r="1060" spans="1:21">
      <c r="A1060" t="s">
        <v>1856</v>
      </c>
      <c r="B1060">
        <v>3558.33</v>
      </c>
      <c r="C1060">
        <v>9701</v>
      </c>
      <c r="D1060" t="s">
        <v>1873</v>
      </c>
      <c r="E1060" t="s">
        <v>9</v>
      </c>
      <c r="F1060">
        <v>18406</v>
      </c>
      <c r="G1060">
        <v>3094587</v>
      </c>
      <c r="H1060">
        <f t="shared" si="16"/>
        <v>0</v>
      </c>
      <c r="I1060">
        <f t="array" ref="I1060">MIN(IFERROR(FIND(IstNumbers,A1060),""))</f>
        <v>32</v>
      </c>
      <c r="J1060" s="1" t="e">
        <f>IF([first '# in title]&lt;[pos kw in title],MID([title],[pos kw in title]-6,6),#N/A)</f>
        <v>#N/A</v>
      </c>
      <c r="K1060" s="1" t="e">
        <f>IFERROR(MID(SUBSTITUTE([kw rough in title],",","."),FIND("(",[kw rough in title])+1,20),SUBSTITUTE(IFERROR(MID([kw rough in title],FIND(" ",[kw rough in title])+1,20),[kw rough in title]),",","."))</f>
        <v>#N/A</v>
      </c>
      <c r="L1060" s="1">
        <f>IFERROR(FIND("kW",[desc]),0)</f>
        <v>0</v>
      </c>
      <c r="M1060">
        <f t="array" ref="M1060">MIN(IFERROR(FIND(IstNumbers,E1060),""))</f>
        <v>0</v>
      </c>
      <c r="N1060" s="1" t="b">
        <f>IF([first '# in desc]&lt;[pos kw in desc],MID([desc],[pos kw in desc]-7,7))</f>
        <v>0</v>
      </c>
      <c r="O10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0" s="1" t="str">
        <f>TRIM(IF([first '# in desc]&lt;[pos kw in desc],MID([desc],[pos kw in desc]-6,6),FALSE))</f>
        <v>FALSCH</v>
      </c>
      <c r="Q1060" s="1" t="str">
        <f>IF(LEN([manuell])=0,IFERROR([kw fine in title]*1,IFERROR(SUMPRODUCT(COUNTIF(IsDigits,MID([kw in desc],ROW($A$1:$A$150),1)))=LEN([kw in desc]),#N/A)),[manuell])</f>
        <v xml:space="preserve">1,9 - 19 </v>
      </c>
      <c r="R1060" s="1" t="str">
        <f>IF([pos kw in title]&gt;0,MID(J1060,#REF!,4),IF([first '# in title]&gt;0,MID([title],[first '# in title],3),IF([first '# in title]&gt;0,MID([desc],#REF!,3),VLOOKUP([productid],$G$2:$R$1386,8))))</f>
        <v>172</v>
      </c>
      <c r="S1060" s="1" t="e">
        <f>IF([kw in desc]=[kw rough in title],[kw in desc]*1,IFERROR(LEFT([kw_dirty],3)*1,IFERROR(LEFT([kw_dirty],2)*1,"n.a.")))</f>
        <v>#N/A</v>
      </c>
      <c r="T1060" s="1" t="s">
        <v>10424</v>
      </c>
      <c r="U1060" s="1" t="e">
        <f>VLOOKUP(Tabelle1[[#This Row],[productid]],Tabelle2[#All],2,FALSE)</f>
        <v>#N/A</v>
      </c>
    </row>
    <row r="1061" spans="1:21">
      <c r="A1061" t="s">
        <v>1864</v>
      </c>
      <c r="B1061">
        <v>3976</v>
      </c>
      <c r="C1061">
        <v>9701</v>
      </c>
      <c r="D1061" t="s">
        <v>1874</v>
      </c>
      <c r="E1061" t="s">
        <v>9</v>
      </c>
      <c r="F1061">
        <v>18406</v>
      </c>
      <c r="G1061">
        <v>3093382</v>
      </c>
      <c r="H1061">
        <f t="shared" si="16"/>
        <v>0</v>
      </c>
      <c r="I1061">
        <f t="array" ref="I1061">MIN(IFERROR(FIND(IstNumbers,A1061),""))</f>
        <v>21</v>
      </c>
      <c r="J1061" s="1" t="e">
        <f>IF([first '# in title]&lt;[pos kw in title],MID([title],[pos kw in title]-6,6),#N/A)</f>
        <v>#N/A</v>
      </c>
      <c r="K1061" s="1" t="e">
        <f>IFERROR(MID(SUBSTITUTE([kw rough in title],",","."),FIND("(",[kw rough in title])+1,20),SUBSTITUTE(IFERROR(MID([kw rough in title],FIND(" ",[kw rough in title])+1,20),[kw rough in title]),",","."))</f>
        <v>#N/A</v>
      </c>
      <c r="L1061" s="1">
        <f>IFERROR(FIND("kW",[desc]),0)</f>
        <v>0</v>
      </c>
      <c r="M1061">
        <f t="array" ref="M1061">MIN(IFERROR(FIND(IstNumbers,E1061),""))</f>
        <v>0</v>
      </c>
      <c r="N1061" s="1" t="b">
        <f>IF([first '# in desc]&lt;[pos kw in desc],MID([desc],[pos kw in desc]-7,7))</f>
        <v>0</v>
      </c>
      <c r="O10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1" s="1" t="str">
        <f>TRIM(IF([first '# in desc]&lt;[pos kw in desc],MID([desc],[pos kw in desc]-6,6),FALSE))</f>
        <v>FALSCH</v>
      </c>
      <c r="Q1061" s="1" t="str">
        <f>IF(LEN([manuell])=0,IFERROR([kw fine in title]*1,IFERROR(SUMPRODUCT(COUNTIF(IsDigits,MID([kw in desc],ROW($A$1:$A$150),1)))=LEN([kw in desc]),#N/A)),[manuell])</f>
        <v xml:space="preserve">1,9 - 19 </v>
      </c>
      <c r="R1061" s="1" t="str">
        <f>IF([pos kw in title]&gt;0,MID(J1061,#REF!,4),IF([first '# in title]&gt;0,MID([title],[first '# in title],3),IF([first '# in title]&gt;0,MID([desc],#REF!,3),VLOOKUP([productid],$G$2:$R$1386,8))))</f>
        <v>-75</v>
      </c>
      <c r="S1061" s="1" t="e">
        <f>IF([kw in desc]=[kw rough in title],[kw in desc]*1,IFERROR(LEFT([kw_dirty],3)*1,IFERROR(LEFT([kw_dirty],2)*1,"n.a.")))</f>
        <v>#N/A</v>
      </c>
      <c r="T1061" s="1" t="s">
        <v>10424</v>
      </c>
      <c r="U1061" s="1" t="e">
        <f>VLOOKUP(Tabelle1[[#This Row],[productid]],Tabelle2[#All],2,FALSE)</f>
        <v>#N/A</v>
      </c>
    </row>
    <row r="1062" spans="1:21" hidden="1">
      <c r="A1062" t="s">
        <v>1875</v>
      </c>
      <c r="B1062">
        <v>4596.38</v>
      </c>
      <c r="C1062">
        <v>9701</v>
      </c>
      <c r="D1062" t="s">
        <v>1876</v>
      </c>
      <c r="E1062" t="s">
        <v>9</v>
      </c>
      <c r="F1062">
        <v>18406</v>
      </c>
      <c r="G1062">
        <v>2108304</v>
      </c>
      <c r="H1062">
        <f t="shared" si="16"/>
        <v>27</v>
      </c>
      <c r="I1062">
        <f t="array" ref="I1062">MIN(IFERROR(FIND(IstNumbers,A1062),""))</f>
        <v>21</v>
      </c>
      <c r="J1062" s="1" t="str">
        <f>IF([first '# in title]&lt;[pos kw in title],MID([title],[pos kw in title]-6,6),#N/A)</f>
        <v>20 (20</v>
      </c>
      <c r="K1062" s="1" t="str">
        <f>IFERROR(MID(SUBSTITUTE([kw rough in title],",","."),FIND("(",[kw rough in title])+1,20),SUBSTITUTE(IFERROR(MID([kw rough in title],FIND(" ",[kw rough in title])+1,20),[kw rough in title]),",","."))</f>
        <v>20</v>
      </c>
      <c r="L1062" s="1">
        <f>IFERROR(FIND("kW",[desc]),0)</f>
        <v>0</v>
      </c>
      <c r="M1062">
        <f t="array" ref="M1062">MIN(IFERROR(FIND(IstNumbers,E1062),""))</f>
        <v>0</v>
      </c>
      <c r="N1062" s="1" t="b">
        <f>IF([first '# in desc]&lt;[pos kw in desc],MID([desc],[pos kw in desc]-7,7))</f>
        <v>0</v>
      </c>
      <c r="O10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2" s="1" t="str">
        <f>TRIM(IF([first '# in desc]&lt;[pos kw in desc],MID([desc],[pos kw in desc]-6,6),FALSE))</f>
        <v>FALSCH</v>
      </c>
      <c r="Q1062" s="1" t="str">
        <f>IF(LEN([manuell])=0,IFERROR([kw fine in title]*1,IFERROR(SUMPRODUCT(COUNTIF(IsDigits,MID([kw in desc],ROW($A$1:$A$150),1)))=LEN([kw in desc]),#N/A)),[manuell])</f>
        <v xml:space="preserve">1,9 - 19 </v>
      </c>
      <c r="R1062" s="1" t="e">
        <f>IF([pos kw in title]&gt;0,MID(J1062,#REF!,4),IF([first '# in title]&gt;0,MID([title],[first '# in title],3),IF([first '# in title]&gt;0,MID([desc],#REF!,3),VLOOKUP([productid],$G$2:$R$1386,8))))</f>
        <v>#REF!</v>
      </c>
      <c r="S1062" s="1" t="str">
        <f>IF([kw in desc]=[kw rough in title],[kw in desc]*1,IFERROR(LEFT([kw_dirty],3)*1,IFERROR(LEFT([kw_dirty],2)*1,"n.a.")))</f>
        <v>n.a.</v>
      </c>
      <c r="T1062" s="1" t="s">
        <v>10424</v>
      </c>
      <c r="U1062" s="1">
        <f>VLOOKUP(Tabelle1[[#This Row],[productid]],Tabelle2[#All],2,FALSE)</f>
        <v>20</v>
      </c>
    </row>
    <row r="1063" spans="1:21" hidden="1">
      <c r="A1063" t="s">
        <v>1875</v>
      </c>
      <c r="B1063">
        <v>4820</v>
      </c>
      <c r="C1063">
        <v>9701</v>
      </c>
      <c r="D1063" t="s">
        <v>1877</v>
      </c>
      <c r="E1063" t="s">
        <v>9</v>
      </c>
      <c r="F1063">
        <v>18406</v>
      </c>
      <c r="G1063">
        <v>2108304</v>
      </c>
      <c r="H1063">
        <f t="shared" si="16"/>
        <v>27</v>
      </c>
      <c r="I1063">
        <f t="array" ref="I1063">MIN(IFERROR(FIND(IstNumbers,A1063),""))</f>
        <v>21</v>
      </c>
      <c r="J1063" s="1" t="str">
        <f>IF([first '# in title]&lt;[pos kw in title],MID([title],[pos kw in title]-6,6),#N/A)</f>
        <v>20 (20</v>
      </c>
      <c r="K1063" s="1" t="str">
        <f>IFERROR(MID(SUBSTITUTE([kw rough in title],",","."),FIND("(",[kw rough in title])+1,20),SUBSTITUTE(IFERROR(MID([kw rough in title],FIND(" ",[kw rough in title])+1,20),[kw rough in title]),",","."))</f>
        <v>20</v>
      </c>
      <c r="L1063" s="1">
        <f>IFERROR(FIND("kW",[desc]),0)</f>
        <v>0</v>
      </c>
      <c r="M1063">
        <f t="array" ref="M1063">MIN(IFERROR(FIND(IstNumbers,E1063),""))</f>
        <v>0</v>
      </c>
      <c r="N1063" s="1" t="b">
        <f>IF([first '# in desc]&lt;[pos kw in desc],MID([desc],[pos kw in desc]-7,7))</f>
        <v>0</v>
      </c>
      <c r="O10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3" s="1" t="str">
        <f>TRIM(IF([first '# in desc]&lt;[pos kw in desc],MID([desc],[pos kw in desc]-6,6),FALSE))</f>
        <v>FALSCH</v>
      </c>
      <c r="Q1063" s="1" t="str">
        <f>IF(LEN([manuell])=0,IFERROR([kw fine in title]*1,IFERROR(SUMPRODUCT(COUNTIF(IsDigits,MID([kw in desc],ROW($A$1:$A$150),1)))=LEN([kw in desc]),#N/A)),[manuell])</f>
        <v xml:space="preserve">1,9 - 19 </v>
      </c>
      <c r="R1063" s="1" t="e">
        <f>IF([pos kw in title]&gt;0,MID(J1063,#REF!,4),IF([first '# in title]&gt;0,MID([title],[first '# in title],3),IF([first '# in title]&gt;0,MID([desc],#REF!,3),VLOOKUP([productid],$G$2:$R$1386,8))))</f>
        <v>#REF!</v>
      </c>
      <c r="S1063" s="1" t="str">
        <f>IF([kw in desc]=[kw rough in title],[kw in desc]*1,IFERROR(LEFT([kw_dirty],3)*1,IFERROR(LEFT([kw_dirty],2)*1,"n.a.")))</f>
        <v>n.a.</v>
      </c>
      <c r="T1063" s="1" t="s">
        <v>10424</v>
      </c>
      <c r="U1063" s="1">
        <f>VLOOKUP(Tabelle1[[#This Row],[productid]],Tabelle2[#All],2,FALSE)</f>
        <v>20</v>
      </c>
    </row>
    <row r="1064" spans="1:21">
      <c r="A1064" t="s">
        <v>1878</v>
      </c>
      <c r="B1064">
        <v>5570</v>
      </c>
      <c r="C1064">
        <v>9701</v>
      </c>
      <c r="D1064" t="s">
        <v>1879</v>
      </c>
      <c r="E1064" t="s">
        <v>9</v>
      </c>
      <c r="F1064">
        <v>18406</v>
      </c>
      <c r="G1064">
        <v>1369458</v>
      </c>
      <c r="H1064">
        <f t="shared" si="16"/>
        <v>0</v>
      </c>
      <c r="I1064">
        <f t="array" ref="I1064">MIN(IFERROR(FIND(IstNumbers,A1064),""))</f>
        <v>26</v>
      </c>
      <c r="J1064" s="1" t="e">
        <f>IF([first '# in title]&lt;[pos kw in title],MID([title],[pos kw in title]-6,6),#N/A)</f>
        <v>#N/A</v>
      </c>
      <c r="K1064" s="1" t="e">
        <f>IFERROR(MID(SUBSTITUTE([kw rough in title],",","."),FIND("(",[kw rough in title])+1,20),SUBSTITUTE(IFERROR(MID([kw rough in title],FIND(" ",[kw rough in title])+1,20),[kw rough in title]),",","."))</f>
        <v>#N/A</v>
      </c>
      <c r="L1064" s="1">
        <f>IFERROR(FIND("kW",[desc]),0)</f>
        <v>0</v>
      </c>
      <c r="M1064">
        <f t="array" ref="M1064">MIN(IFERROR(FIND(IstNumbers,E1064),""))</f>
        <v>0</v>
      </c>
      <c r="N1064" s="1" t="b">
        <f>IF([first '# in desc]&lt;[pos kw in desc],MID([desc],[pos kw in desc]-7,7))</f>
        <v>0</v>
      </c>
      <c r="O10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4" s="1" t="str">
        <f>TRIM(IF([first '# in desc]&lt;[pos kw in desc],MID([desc],[pos kw in desc]-6,6),FALSE))</f>
        <v>FALSCH</v>
      </c>
      <c r="Q1064" s="1" t="str">
        <f>IF(LEN([manuell])=0,IFERROR([kw fine in title]*1,IFERROR(SUMPRODUCT(COUNTIF(IsDigits,MID([kw in desc],ROW($A$1:$A$150),1)))=LEN([kw in desc]),#N/A)),[manuell])</f>
        <v xml:space="preserve">1,9 - 19 </v>
      </c>
      <c r="R1064" s="1" t="str">
        <f>IF([pos kw in title]&gt;0,MID(J1064,#REF!,4),IF([first '# in title]&gt;0,MID([title],[first '# in title],3),IF([first '# in title]&gt;0,MID([desc],#REF!,3),VLOOKUP([productid],$G$2:$R$1386,8))))</f>
        <v xml:space="preserve">70 </v>
      </c>
      <c r="S1064" s="1" t="e">
        <f>IF([kw in desc]=[kw rough in title],[kw in desc]*1,IFERROR(LEFT([kw_dirty],3)*1,IFERROR(LEFT([kw_dirty],2)*1,"n.a.")))</f>
        <v>#N/A</v>
      </c>
      <c r="T1064" s="1" t="s">
        <v>10424</v>
      </c>
      <c r="U1064" s="1" t="e">
        <f>VLOOKUP(Tabelle1[[#This Row],[productid]],Tabelle2[#All],2,FALSE)</f>
        <v>#N/A</v>
      </c>
    </row>
    <row r="1065" spans="1:21">
      <c r="A1065" t="s">
        <v>1880</v>
      </c>
      <c r="B1065">
        <v>3955</v>
      </c>
      <c r="C1065">
        <v>9701</v>
      </c>
      <c r="D1065" t="s">
        <v>1881</v>
      </c>
      <c r="E1065" t="s">
        <v>9</v>
      </c>
      <c r="F1065">
        <v>18406</v>
      </c>
      <c r="G1065">
        <v>1219705</v>
      </c>
      <c r="H1065">
        <f t="shared" si="16"/>
        <v>0</v>
      </c>
      <c r="I1065">
        <f t="array" ref="I1065">MIN(IFERROR(FIND(IstNumbers,A1065),""))</f>
        <v>26</v>
      </c>
      <c r="J1065" s="1" t="e">
        <f>IF([first '# in title]&lt;[pos kw in title],MID([title],[pos kw in title]-6,6),#N/A)</f>
        <v>#N/A</v>
      </c>
      <c r="K1065" s="1" t="e">
        <f>IFERROR(MID(SUBSTITUTE([kw rough in title],",","."),FIND("(",[kw rough in title])+1,20),SUBSTITUTE(IFERROR(MID([kw rough in title],FIND(" ",[kw rough in title])+1,20),[kw rough in title]),",","."))</f>
        <v>#N/A</v>
      </c>
      <c r="L1065" s="1">
        <f>IFERROR(FIND("kW",[desc]),0)</f>
        <v>0</v>
      </c>
      <c r="M1065">
        <f t="array" ref="M1065">MIN(IFERROR(FIND(IstNumbers,E1065),""))</f>
        <v>0</v>
      </c>
      <c r="N1065" s="1" t="b">
        <f>IF([first '# in desc]&lt;[pos kw in desc],MID([desc],[pos kw in desc]-7,7))</f>
        <v>0</v>
      </c>
      <c r="O10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5" s="1" t="str">
        <f>TRIM(IF([first '# in desc]&lt;[pos kw in desc],MID([desc],[pos kw in desc]-6,6),FALSE))</f>
        <v>FALSCH</v>
      </c>
      <c r="Q1065" s="1" t="str">
        <f>IF(LEN([manuell])=0,IFERROR([kw fine in title]*1,IFERROR(SUMPRODUCT(COUNTIF(IsDigits,MID([kw in desc],ROW($A$1:$A$150),1)))=LEN([kw in desc]),#N/A)),[manuell])</f>
        <v xml:space="preserve">1,9 - 19 </v>
      </c>
      <c r="R1065" s="1" t="str">
        <f>IF([pos kw in title]&gt;0,MID(J1065,#REF!,4),IF([first '# in title]&gt;0,MID([title],[first '# in title],3),IF([first '# in title]&gt;0,MID([desc],#REF!,3),VLOOKUP([productid],$G$2:$R$1386,8))))</f>
        <v xml:space="preserve">38 </v>
      </c>
      <c r="S1065" s="1" t="e">
        <f>IF([kw in desc]=[kw rough in title],[kw in desc]*1,IFERROR(LEFT([kw_dirty],3)*1,IFERROR(LEFT([kw_dirty],2)*1,"n.a.")))</f>
        <v>#N/A</v>
      </c>
      <c r="T1065" s="1" t="s">
        <v>10424</v>
      </c>
      <c r="U1065" s="1" t="e">
        <f>VLOOKUP(Tabelle1[[#This Row],[productid]],Tabelle2[#All],2,FALSE)</f>
        <v>#N/A</v>
      </c>
    </row>
    <row r="1066" spans="1:21" hidden="1">
      <c r="A1066" t="s">
        <v>1882</v>
      </c>
      <c r="B1066">
        <v>1990</v>
      </c>
      <c r="C1066">
        <v>289859</v>
      </c>
      <c r="D1066" t="s">
        <v>1883</v>
      </c>
      <c r="E1066" t="s">
        <v>1676</v>
      </c>
      <c r="F1066">
        <v>18406</v>
      </c>
      <c r="G1066">
        <v>2384225</v>
      </c>
      <c r="H1066">
        <f t="shared" si="16"/>
        <v>40</v>
      </c>
      <c r="I1066">
        <f t="array" ref="I1066">MIN(IFERROR(FIND(IstNumbers,A1066),""))</f>
        <v>29</v>
      </c>
      <c r="J1066" s="1" t="str">
        <f>IF([first '# in title]&lt;[pos kw in title],MID([title],[pos kw in title]-6,6),#N/A)</f>
        <v xml:space="preserve">A (28 </v>
      </c>
      <c r="K106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66" s="1">
        <f>IFERROR(FIND("kW",[desc]),0)</f>
        <v>70</v>
      </c>
      <c r="M1066">
        <f t="array" ref="M1066">MIN(IFERROR(FIND(IstNumbers,E1066),""))</f>
        <v>34</v>
      </c>
      <c r="N1066" s="1" t="str">
        <f>IF([first '# in desc]&lt;[pos kw in desc],MID([desc],[pos kw in desc]-7,7))</f>
        <v xml:space="preserve">­me 28 </v>
      </c>
      <c r="O1066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66" s="1" t="str">
        <f>TRIM(IF([first '# in desc]&lt;[pos kw in desc],MID([desc],[pos kw in desc]-6,6),FALSE))</f>
        <v>me 28</v>
      </c>
      <c r="Q1066" s="1" t="str">
        <f>IF(LEN([manuell])=0,IFERROR([kw fine in title]*1,IFERROR(SUMPRODUCT(COUNTIF(IsDigits,MID([kw in desc],ROW($A$1:$A$150),1)))=LEN([kw in desc]),#N/A)),[manuell])</f>
        <v xml:space="preserve">1,9 - 19 </v>
      </c>
      <c r="R1066" s="1" t="e">
        <f>IF([pos kw in title]&gt;0,MID(J1066,#REF!,4),IF([first '# in title]&gt;0,MID([title],[first '# in title],3),IF([first '# in title]&gt;0,MID([desc],#REF!,3),VLOOKUP([productid],$G$2:$R$1386,8))))</f>
        <v>#REF!</v>
      </c>
      <c r="S1066" s="1" t="str">
        <f>IF([kw in desc]=[kw rough in title],[kw in desc]*1,IFERROR(LEFT([kw_dirty],3)*1,IFERROR(LEFT([kw_dirty],2)*1,"n.a.")))</f>
        <v>n.a.</v>
      </c>
      <c r="T1066" s="1" t="s">
        <v>10424</v>
      </c>
      <c r="U1066" s="1">
        <f>VLOOKUP(Tabelle1[[#This Row],[productid]],Tabelle2[#All],2,FALSE)</f>
        <v>28</v>
      </c>
    </row>
    <row r="1067" spans="1:21">
      <c r="A1067" t="s">
        <v>1878</v>
      </c>
      <c r="B1067">
        <v>5570</v>
      </c>
      <c r="C1067">
        <v>9701</v>
      </c>
      <c r="D1067" t="s">
        <v>1884</v>
      </c>
      <c r="E1067" t="s">
        <v>9</v>
      </c>
      <c r="F1067">
        <v>18406</v>
      </c>
      <c r="G1067">
        <v>1369458</v>
      </c>
      <c r="H1067">
        <f t="shared" si="16"/>
        <v>0</v>
      </c>
      <c r="I1067">
        <f t="array" ref="I1067">MIN(IFERROR(FIND(IstNumbers,A1067),""))</f>
        <v>26</v>
      </c>
      <c r="J1067" s="1" t="e">
        <f>IF([first '# in title]&lt;[pos kw in title],MID([title],[pos kw in title]-6,6),#N/A)</f>
        <v>#N/A</v>
      </c>
      <c r="K1067" s="1" t="e">
        <f>IFERROR(MID(SUBSTITUTE([kw rough in title],",","."),FIND("(",[kw rough in title])+1,20),SUBSTITUTE(IFERROR(MID([kw rough in title],FIND(" ",[kw rough in title])+1,20),[kw rough in title]),",","."))</f>
        <v>#N/A</v>
      </c>
      <c r="L1067" s="1">
        <f>IFERROR(FIND("kW",[desc]),0)</f>
        <v>0</v>
      </c>
      <c r="M1067">
        <f t="array" ref="M1067">MIN(IFERROR(FIND(IstNumbers,E1067),""))</f>
        <v>0</v>
      </c>
      <c r="N1067" s="1" t="b">
        <f>IF([first '# in desc]&lt;[pos kw in desc],MID([desc],[pos kw in desc]-7,7))</f>
        <v>0</v>
      </c>
      <c r="O10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7" s="1" t="str">
        <f>TRIM(IF([first '# in desc]&lt;[pos kw in desc],MID([desc],[pos kw in desc]-6,6),FALSE))</f>
        <v>FALSCH</v>
      </c>
      <c r="Q1067" s="1" t="str">
        <f>IF(LEN([manuell])=0,IFERROR([kw fine in title]*1,IFERROR(SUMPRODUCT(COUNTIF(IsDigits,MID([kw in desc],ROW($A$1:$A$150),1)))=LEN([kw in desc]),#N/A)),[manuell])</f>
        <v xml:space="preserve">1,9 - 19 </v>
      </c>
      <c r="R1067" s="1" t="str">
        <f>IF([pos kw in title]&gt;0,MID(J1067,#REF!,4),IF([first '# in title]&gt;0,MID([title],[first '# in title],3),IF([first '# in title]&gt;0,MID([desc],#REF!,3),VLOOKUP([productid],$G$2:$R$1386,8))))</f>
        <v xml:space="preserve">70 </v>
      </c>
      <c r="S1067" s="1" t="e">
        <f>IF([kw in desc]=[kw rough in title],[kw in desc]*1,IFERROR(LEFT([kw_dirty],3)*1,IFERROR(LEFT([kw_dirty],2)*1,"n.a.")))</f>
        <v>#N/A</v>
      </c>
      <c r="T1067" s="1" t="s">
        <v>10424</v>
      </c>
      <c r="U1067" s="1" t="e">
        <f>VLOOKUP(Tabelle1[[#This Row],[productid]],Tabelle2[#All],2,FALSE)</f>
        <v>#N/A</v>
      </c>
    </row>
    <row r="1068" spans="1:21">
      <c r="A1068" t="s">
        <v>1880</v>
      </c>
      <c r="B1068">
        <v>3955</v>
      </c>
      <c r="C1068">
        <v>9701</v>
      </c>
      <c r="D1068" t="s">
        <v>1885</v>
      </c>
      <c r="E1068" t="s">
        <v>9</v>
      </c>
      <c r="F1068">
        <v>18406</v>
      </c>
      <c r="G1068">
        <v>1219705</v>
      </c>
      <c r="H1068">
        <f t="shared" si="16"/>
        <v>0</v>
      </c>
      <c r="I1068">
        <f t="array" ref="I1068">MIN(IFERROR(FIND(IstNumbers,A1068),""))</f>
        <v>26</v>
      </c>
      <c r="J1068" s="1" t="e">
        <f>IF([first '# in title]&lt;[pos kw in title],MID([title],[pos kw in title]-6,6),#N/A)</f>
        <v>#N/A</v>
      </c>
      <c r="K1068" s="1" t="e">
        <f>IFERROR(MID(SUBSTITUTE([kw rough in title],",","."),FIND("(",[kw rough in title])+1,20),SUBSTITUTE(IFERROR(MID([kw rough in title],FIND(" ",[kw rough in title])+1,20),[kw rough in title]),",","."))</f>
        <v>#N/A</v>
      </c>
      <c r="L1068" s="1">
        <f>IFERROR(FIND("kW",[desc]),0)</f>
        <v>0</v>
      </c>
      <c r="M1068">
        <f t="array" ref="M1068">MIN(IFERROR(FIND(IstNumbers,E1068),""))</f>
        <v>0</v>
      </c>
      <c r="N1068" s="1" t="b">
        <f>IF([first '# in desc]&lt;[pos kw in desc],MID([desc],[pos kw in desc]-7,7))</f>
        <v>0</v>
      </c>
      <c r="O10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68" s="1" t="str">
        <f>TRIM(IF([first '# in desc]&lt;[pos kw in desc],MID([desc],[pos kw in desc]-6,6),FALSE))</f>
        <v>FALSCH</v>
      </c>
      <c r="Q1068" s="1" t="str">
        <f>IF(LEN([manuell])=0,IFERROR([kw fine in title]*1,IFERROR(SUMPRODUCT(COUNTIF(IsDigits,MID([kw in desc],ROW($A$1:$A$150),1)))=LEN([kw in desc]),#N/A)),[manuell])</f>
        <v xml:space="preserve">1,9 - 19 </v>
      </c>
      <c r="R1068" s="1" t="str">
        <f>IF([pos kw in title]&gt;0,MID(J1068,#REF!,4),IF([first '# in title]&gt;0,MID([title],[first '# in title],3),IF([first '# in title]&gt;0,MID([desc],#REF!,3),VLOOKUP([productid],$G$2:$R$1386,8))))</f>
        <v xml:space="preserve">38 </v>
      </c>
      <c r="S1068" s="1" t="e">
        <f>IF([kw in desc]=[kw rough in title],[kw in desc]*1,IFERROR(LEFT([kw_dirty],3)*1,IFERROR(LEFT([kw_dirty],2)*1,"n.a.")))</f>
        <v>#N/A</v>
      </c>
      <c r="T1068" s="1" t="s">
        <v>10424</v>
      </c>
      <c r="U1068" s="1" t="e">
        <f>VLOOKUP(Tabelle1[[#This Row],[productid]],Tabelle2[#All],2,FALSE)</f>
        <v>#N/A</v>
      </c>
    </row>
    <row r="1069" spans="1:21" hidden="1">
      <c r="A1069" t="s">
        <v>1882</v>
      </c>
      <c r="B1069">
        <v>1990</v>
      </c>
      <c r="C1069">
        <v>289859</v>
      </c>
      <c r="D1069" t="s">
        <v>1886</v>
      </c>
      <c r="E1069" t="s">
        <v>1887</v>
      </c>
      <c r="F1069">
        <v>18406</v>
      </c>
      <c r="G1069">
        <v>2384225</v>
      </c>
      <c r="H1069">
        <f t="shared" si="16"/>
        <v>40</v>
      </c>
      <c r="I1069">
        <f t="array" ref="I1069">MIN(IFERROR(FIND(IstNumbers,A1069),""))</f>
        <v>29</v>
      </c>
      <c r="J1069" s="1" t="str">
        <f>IF([first '# in title]&lt;[pos kw in title],MID([title],[pos kw in title]-6,6),#N/A)</f>
        <v xml:space="preserve">A (28 </v>
      </c>
      <c r="K1069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69" s="1">
        <f>IFERROR(FIND("kW",[desc]),0)</f>
        <v>70</v>
      </c>
      <c r="M1069">
        <f t="array" ref="M1069">MIN(IFERROR(FIND(IstNumbers,E1069),""))</f>
        <v>34</v>
      </c>
      <c r="N1069" s="1" t="str">
        <f>IF([first '# in desc]&lt;[pos kw in desc],MID([desc],[pos kw in desc]-7,7))</f>
        <v xml:space="preserve">­me 28 </v>
      </c>
      <c r="O106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69" s="1" t="str">
        <f>TRIM(IF([first '# in desc]&lt;[pos kw in desc],MID([desc],[pos kw in desc]-6,6),FALSE))</f>
        <v>me 28</v>
      </c>
      <c r="Q1069" s="1" t="str">
        <f>IF(LEN([manuell])=0,IFERROR([kw fine in title]*1,IFERROR(SUMPRODUCT(COUNTIF(IsDigits,MID([kw in desc],ROW($A$1:$A$150),1)))=LEN([kw in desc]),#N/A)),[manuell])</f>
        <v xml:space="preserve">1,9 - 19 </v>
      </c>
      <c r="R1069" s="1" t="e">
        <f>IF([pos kw in title]&gt;0,MID(J1069,#REF!,4),IF([first '# in title]&gt;0,MID([title],[first '# in title],3),IF([first '# in title]&gt;0,MID([desc],#REF!,3),VLOOKUP([productid],$G$2:$R$1386,8))))</f>
        <v>#REF!</v>
      </c>
      <c r="S1069" s="1" t="str">
        <f>IF([kw in desc]=[kw rough in title],[kw in desc]*1,IFERROR(LEFT([kw_dirty],3)*1,IFERROR(LEFT([kw_dirty],2)*1,"n.a.")))</f>
        <v>n.a.</v>
      </c>
      <c r="T1069" s="1" t="s">
        <v>10424</v>
      </c>
      <c r="U1069" s="1">
        <f>VLOOKUP(Tabelle1[[#This Row],[productid]],Tabelle2[#All],2,FALSE)</f>
        <v>28</v>
      </c>
    </row>
    <row r="1070" spans="1:21" hidden="1">
      <c r="A1070" t="s">
        <v>1888</v>
      </c>
      <c r="B1070">
        <v>2905</v>
      </c>
      <c r="C1070">
        <v>289859</v>
      </c>
      <c r="D1070" t="s">
        <v>1889</v>
      </c>
      <c r="E1070" t="s">
        <v>1890</v>
      </c>
      <c r="F1070">
        <v>18406</v>
      </c>
      <c r="G1070">
        <v>1064530</v>
      </c>
      <c r="H1070">
        <f t="shared" si="16"/>
        <v>30</v>
      </c>
      <c r="I1070">
        <f t="array" ref="I1070">MIN(IFERROR(FIND(IstNumbers,A1070),""))</f>
        <v>20</v>
      </c>
      <c r="J1070" s="1" t="str">
        <f>IF([first '# in title]&lt;[pos kw in title],MID([title],[pos kw in title]-6,6),#N/A)</f>
        <v xml:space="preserve">W (26 </v>
      </c>
      <c r="K107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070" s="1">
        <f>IFERROR(FIND("kW",[desc]),0)</f>
        <v>62</v>
      </c>
      <c r="M1070">
        <f t="array" ref="M1070">MIN(IFERROR(FIND(IstNumbers,E1070),""))</f>
        <v>24</v>
      </c>
      <c r="N1070" s="1" t="str">
        <f>IF([first '# in desc]&lt;[pos kw in desc],MID([desc],[pos kw in desc]-7,7))</f>
        <v xml:space="preserve">me, 26 </v>
      </c>
      <c r="O1070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070" s="1" t="str">
        <f>TRIM(IF([first '# in desc]&lt;[pos kw in desc],MID([desc],[pos kw in desc]-6,6),FALSE))</f>
        <v>e, 26</v>
      </c>
      <c r="Q1070" s="1" t="str">
        <f>IF(LEN([manuell])=0,IFERROR([kw fine in title]*1,IFERROR(SUMPRODUCT(COUNTIF(IsDigits,MID([kw in desc],ROW($A$1:$A$150),1)))=LEN([kw in desc]),#N/A)),[manuell])</f>
        <v xml:space="preserve">1,9 - 19 </v>
      </c>
      <c r="R1070" s="1" t="e">
        <f>IF([pos kw in title]&gt;0,MID(J1070,#REF!,4),IF([first '# in title]&gt;0,MID([title],[first '# in title],3),IF([first '# in title]&gt;0,MID([desc],#REF!,3),VLOOKUP([productid],$G$2:$R$1386,8))))</f>
        <v>#REF!</v>
      </c>
      <c r="S1070" s="1" t="str">
        <f>IF([kw in desc]=[kw rough in title],[kw in desc]*1,IFERROR(LEFT([kw_dirty],3)*1,IFERROR(LEFT([kw_dirty],2)*1,"n.a.")))</f>
        <v>n.a.</v>
      </c>
      <c r="T1070" s="1" t="s">
        <v>10424</v>
      </c>
      <c r="U1070" s="1">
        <f>VLOOKUP(Tabelle1[[#This Row],[productid]],Tabelle2[#All],2,FALSE)</f>
        <v>26</v>
      </c>
    </row>
    <row r="1071" spans="1:21" hidden="1">
      <c r="A1071" t="s">
        <v>1891</v>
      </c>
      <c r="B1071">
        <v>1834</v>
      </c>
      <c r="C1071">
        <v>289859</v>
      </c>
      <c r="D1071" t="s">
        <v>1892</v>
      </c>
      <c r="E1071" t="s">
        <v>1893</v>
      </c>
      <c r="F1071">
        <v>18406</v>
      </c>
      <c r="G1071">
        <v>1219746</v>
      </c>
      <c r="H1071">
        <f t="shared" si="16"/>
        <v>45</v>
      </c>
      <c r="I1071">
        <f t="array" ref="I1071">MIN(IFERROR(FIND(IstNumbers,A1071),""))</f>
        <v>24</v>
      </c>
      <c r="J1071" s="1" t="str">
        <f>IF([first '# in title]&lt;[pos kw in title],MID([title],[pos kw in title]-6,6),#N/A)</f>
        <v xml:space="preserve">A (16 </v>
      </c>
      <c r="K107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071" s="1">
        <f>IFERROR(FIND("kW",[desc]),0)</f>
        <v>71</v>
      </c>
      <c r="M1071">
        <f t="array" ref="M1071">MIN(IFERROR(FIND(IstNumbers,E1071),""))</f>
        <v>29</v>
      </c>
      <c r="N1071" s="1" t="str">
        <f>IF([first '# in desc]&lt;[pos kw in desc],MID([desc],[pos kw in desc]-7,7))</f>
        <v xml:space="preserve">­me 16 </v>
      </c>
      <c r="O10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071" s="1" t="str">
        <f>TRIM(IF([first '# in desc]&lt;[pos kw in desc],MID([desc],[pos kw in desc]-6,6),FALSE))</f>
        <v>me 16</v>
      </c>
      <c r="Q1071" s="1" t="str">
        <f>IF(LEN([manuell])=0,IFERROR([kw fine in title]*1,IFERROR(SUMPRODUCT(COUNTIF(IsDigits,MID([kw in desc],ROW($A$1:$A$150),1)))=LEN([kw in desc]),#N/A)),[manuell])</f>
        <v xml:space="preserve">1,9 - 19 </v>
      </c>
      <c r="R1071" s="1" t="e">
        <f>IF([pos kw in title]&gt;0,MID(J1071,#REF!,4),IF([first '# in title]&gt;0,MID([title],[first '# in title],3),IF([first '# in title]&gt;0,MID([desc],#REF!,3),VLOOKUP([productid],$G$2:$R$1386,8))))</f>
        <v>#REF!</v>
      </c>
      <c r="S1071" s="1" t="str">
        <f>IF([kw in desc]=[kw rough in title],[kw in desc]*1,IFERROR(LEFT([kw_dirty],3)*1,IFERROR(LEFT([kw_dirty],2)*1,"n.a.")))</f>
        <v>n.a.</v>
      </c>
      <c r="T1071" s="1" t="s">
        <v>10424</v>
      </c>
      <c r="U1071" s="1">
        <f>VLOOKUP(Tabelle1[[#This Row],[productid]],Tabelle2[#All],2,FALSE)</f>
        <v>16</v>
      </c>
    </row>
    <row r="1072" spans="1:21" hidden="1">
      <c r="A1072" t="s">
        <v>1882</v>
      </c>
      <c r="B1072">
        <v>2010</v>
      </c>
      <c r="C1072">
        <v>289859</v>
      </c>
      <c r="D1072" t="s">
        <v>1894</v>
      </c>
      <c r="E1072" t="s">
        <v>1895</v>
      </c>
      <c r="F1072">
        <v>18406</v>
      </c>
      <c r="G1072">
        <v>2384225</v>
      </c>
      <c r="H1072">
        <f t="shared" si="16"/>
        <v>40</v>
      </c>
      <c r="I1072">
        <f t="array" ref="I1072">MIN(IFERROR(FIND(IstNumbers,A1072),""))</f>
        <v>29</v>
      </c>
      <c r="J1072" s="1" t="str">
        <f>IF([first '# in title]&lt;[pos kw in title],MID([title],[pos kw in title]-6,6),#N/A)</f>
        <v xml:space="preserve">A (28 </v>
      </c>
      <c r="K1072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72" s="1">
        <f>IFERROR(FIND("kW",[desc]),0)</f>
        <v>70</v>
      </c>
      <c r="M1072">
        <f t="array" ref="M1072">MIN(IFERROR(FIND(IstNumbers,E1072),""))</f>
        <v>34</v>
      </c>
      <c r="N1072" s="1" t="str">
        <f>IF([first '# in desc]&lt;[pos kw in desc],MID([desc],[pos kw in desc]-7,7))</f>
        <v xml:space="preserve">­me 28 </v>
      </c>
      <c r="O107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72" s="1" t="str">
        <f>TRIM(IF([first '# in desc]&lt;[pos kw in desc],MID([desc],[pos kw in desc]-6,6),FALSE))</f>
        <v>me 28</v>
      </c>
      <c r="Q1072" s="1" t="str">
        <f>IF(LEN([manuell])=0,IFERROR([kw fine in title]*1,IFERROR(SUMPRODUCT(COUNTIF(IsDigits,MID([kw in desc],ROW($A$1:$A$150),1)))=LEN([kw in desc]),#N/A)),[manuell])</f>
        <v xml:space="preserve">1,9 - 19 </v>
      </c>
      <c r="R1072" s="1" t="e">
        <f>IF([pos kw in title]&gt;0,MID(J1072,#REF!,4),IF([first '# in title]&gt;0,MID([title],[first '# in title],3),IF([first '# in title]&gt;0,MID([desc],#REF!,3),VLOOKUP([productid],$G$2:$R$1386,8))))</f>
        <v>#REF!</v>
      </c>
      <c r="S1072" s="1" t="str">
        <f>IF([kw in desc]=[kw rough in title],[kw in desc]*1,IFERROR(LEFT([kw_dirty],3)*1,IFERROR(LEFT([kw_dirty],2)*1,"n.a.")))</f>
        <v>n.a.</v>
      </c>
      <c r="T1072" s="1" t="s">
        <v>10424</v>
      </c>
      <c r="U1072" s="1">
        <f>VLOOKUP(Tabelle1[[#This Row],[productid]],Tabelle2[#All],2,FALSE)</f>
        <v>28</v>
      </c>
    </row>
    <row r="1073" spans="1:21" hidden="1">
      <c r="A1073" t="s">
        <v>1888</v>
      </c>
      <c r="B1073">
        <v>3055.86</v>
      </c>
      <c r="C1073">
        <v>294528</v>
      </c>
      <c r="D1073" t="s">
        <v>1896</v>
      </c>
      <c r="E1073" t="s">
        <v>1897</v>
      </c>
      <c r="F1073">
        <v>18406</v>
      </c>
      <c r="G1073">
        <v>1064530</v>
      </c>
      <c r="H1073">
        <f t="shared" si="16"/>
        <v>30</v>
      </c>
      <c r="I1073">
        <f t="array" ref="I1073">MIN(IFERROR(FIND(IstNumbers,A1073),""))</f>
        <v>20</v>
      </c>
      <c r="J1073" s="1" t="str">
        <f>IF([first '# in title]&lt;[pos kw in title],MID([title],[pos kw in title]-6,6),#N/A)</f>
        <v xml:space="preserve">W (26 </v>
      </c>
      <c r="K107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073" s="1">
        <f>IFERROR(FIND("kW",[desc]),0)</f>
        <v>22</v>
      </c>
      <c r="M1073">
        <f t="array" ref="M1073">MIN(IFERROR(FIND(IstNumbers,E1073),""))</f>
        <v>13</v>
      </c>
      <c r="N1073" s="1" t="str">
        <f>IF([first '# in desc]&lt;[pos kw in desc],MID([desc],[pos kw in desc]-7,7))</f>
        <v xml:space="preserve">2-W 26 </v>
      </c>
      <c r="O1073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073" s="1" t="str">
        <f>TRIM(IF([first '# in desc]&lt;[pos kw in desc],MID([desc],[pos kw in desc]-6,6),FALSE))</f>
        <v>-W 26</v>
      </c>
      <c r="Q1073" s="1" t="str">
        <f>IF(LEN([manuell])=0,IFERROR([kw fine in title]*1,IFERROR(SUMPRODUCT(COUNTIF(IsDigits,MID([kw in desc],ROW($A$1:$A$150),1)))=LEN([kw in desc]),#N/A)),[manuell])</f>
        <v xml:space="preserve">1,9 - 19 </v>
      </c>
      <c r="R1073" s="1" t="e">
        <f>IF([pos kw in title]&gt;0,MID(J1073,#REF!,4),IF([first '# in title]&gt;0,MID([title],[first '# in title],3),IF([first '# in title]&gt;0,MID([desc],#REF!,3),VLOOKUP([productid],$G$2:$R$1386,8))))</f>
        <v>#REF!</v>
      </c>
      <c r="S1073" s="1" t="str">
        <f>IF([kw in desc]=[kw rough in title],[kw in desc]*1,IFERROR(LEFT([kw_dirty],3)*1,IFERROR(LEFT([kw_dirty],2)*1,"n.a.")))</f>
        <v>n.a.</v>
      </c>
      <c r="T1073" s="1" t="s">
        <v>10424</v>
      </c>
      <c r="U1073" s="1">
        <f>VLOOKUP(Tabelle1[[#This Row],[productid]],Tabelle2[#All],2,FALSE)</f>
        <v>26</v>
      </c>
    </row>
    <row r="1074" spans="1:21" hidden="1">
      <c r="A1074" t="s">
        <v>10376</v>
      </c>
      <c r="B1074">
        <v>1890</v>
      </c>
      <c r="C1074">
        <v>9701</v>
      </c>
      <c r="D1074" t="s">
        <v>1898</v>
      </c>
      <c r="E1074" t="s">
        <v>9</v>
      </c>
      <c r="F1074">
        <v>18406</v>
      </c>
      <c r="G1074">
        <v>4673729</v>
      </c>
      <c r="H1074">
        <f t="shared" si="16"/>
        <v>51</v>
      </c>
      <c r="I1074">
        <f t="array" ref="I1074">MIN(IFERROR(FIND(IstNumbers,A1074),""))</f>
        <v>26</v>
      </c>
      <c r="J1074" s="1" t="str">
        <f>IF([first '# in title]&lt;[pos kw in title],MID([title],[pos kw in title]-6,6),#N/A)</f>
        <v xml:space="preserve">(20,6 </v>
      </c>
      <c r="K1074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1074" s="1">
        <f>IFERROR(FIND("kW",[desc]),0)</f>
        <v>0</v>
      </c>
      <c r="M1074">
        <f t="array" ref="M1074">MIN(IFERROR(FIND(IstNumbers,E1074),""))</f>
        <v>0</v>
      </c>
      <c r="N1074" s="1" t="b">
        <f>IF([first '# in desc]&lt;[pos kw in desc],MID([desc],[pos kw in desc]-7,7))</f>
        <v>0</v>
      </c>
      <c r="O10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74" s="1" t="str">
        <f>TRIM(IF([first '# in desc]&lt;[pos kw in desc],MID([desc],[pos kw in desc]-6,6),FALSE))</f>
        <v>FALSCH</v>
      </c>
      <c r="Q1074" s="1" t="str">
        <f>IF(LEN([manuell])=0,IFERROR([kw fine in title]*1,IFERROR(SUMPRODUCT(COUNTIF(IsDigits,MID([kw in desc],ROW($A$1:$A$150),1)))=LEN([kw in desc]),#N/A)),[manuell])</f>
        <v xml:space="preserve">1,9 - 19 </v>
      </c>
      <c r="R1074" s="1" t="e">
        <f>IF([pos kw in title]&gt;0,MID(J1074,#REF!,4),IF([first '# in title]&gt;0,MID([title],[first '# in title],3),IF([first '# in title]&gt;0,MID([desc],#REF!,3),VLOOKUP([productid],$G$2:$R$1386,8))))</f>
        <v>#REF!</v>
      </c>
      <c r="S1074" s="1" t="str">
        <f>IF([kw in desc]=[kw rough in title],[kw in desc]*1,IFERROR(LEFT([kw_dirty],3)*1,IFERROR(LEFT([kw_dirty],2)*1,"n.a.")))</f>
        <v>n.a.</v>
      </c>
      <c r="T1074" s="1" t="s">
        <v>10424</v>
      </c>
      <c r="U1074" s="1">
        <f>VLOOKUP(Tabelle1[[#This Row],[productid]],Tabelle2[#All],2,FALSE)</f>
        <v>20.6</v>
      </c>
    </row>
    <row r="1075" spans="1:21" hidden="1">
      <c r="A1075" t="s">
        <v>1891</v>
      </c>
      <c r="B1075">
        <v>1834</v>
      </c>
      <c r="C1075">
        <v>289859</v>
      </c>
      <c r="D1075" t="s">
        <v>1899</v>
      </c>
      <c r="E1075" t="s">
        <v>1900</v>
      </c>
      <c r="F1075">
        <v>18406</v>
      </c>
      <c r="G1075">
        <v>1219746</v>
      </c>
      <c r="H1075">
        <f t="shared" si="16"/>
        <v>45</v>
      </c>
      <c r="I1075">
        <f t="array" ref="I1075">MIN(IFERROR(FIND(IstNumbers,A1075),""))</f>
        <v>24</v>
      </c>
      <c r="J1075" s="1" t="str">
        <f>IF([first '# in title]&lt;[pos kw in title],MID([title],[pos kw in title]-6,6),#N/A)</f>
        <v xml:space="preserve">A (16 </v>
      </c>
      <c r="K107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075" s="1">
        <f>IFERROR(FIND("kW",[desc]),0)</f>
        <v>71</v>
      </c>
      <c r="M1075">
        <f t="array" ref="M1075">MIN(IFERROR(FIND(IstNumbers,E1075),""))</f>
        <v>29</v>
      </c>
      <c r="N1075" s="1" t="str">
        <f>IF([first '# in desc]&lt;[pos kw in desc],MID([desc],[pos kw in desc]-7,7))</f>
        <v xml:space="preserve">­me 16 </v>
      </c>
      <c r="O107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075" s="1" t="str">
        <f>TRIM(IF([first '# in desc]&lt;[pos kw in desc],MID([desc],[pos kw in desc]-6,6),FALSE))</f>
        <v>me 16</v>
      </c>
      <c r="Q1075" s="1" t="str">
        <f>IF(LEN([manuell])=0,IFERROR([kw fine in title]*1,IFERROR(SUMPRODUCT(COUNTIF(IsDigits,MID([kw in desc],ROW($A$1:$A$150),1)))=LEN([kw in desc]),#N/A)),[manuell])</f>
        <v xml:space="preserve">1,9 - 19 </v>
      </c>
      <c r="R1075" s="1" t="e">
        <f>IF([pos kw in title]&gt;0,MID(J1075,#REF!,4),IF([first '# in title]&gt;0,MID([title],[first '# in title],3),IF([first '# in title]&gt;0,MID([desc],#REF!,3),VLOOKUP([productid],$G$2:$R$1386,8))))</f>
        <v>#REF!</v>
      </c>
      <c r="S1075" s="1" t="str">
        <f>IF([kw in desc]=[kw rough in title],[kw in desc]*1,IFERROR(LEFT([kw_dirty],3)*1,IFERROR(LEFT([kw_dirty],2)*1,"n.a.")))</f>
        <v>n.a.</v>
      </c>
      <c r="T1075" s="1" t="s">
        <v>10424</v>
      </c>
      <c r="U1075" s="1">
        <f>VLOOKUP(Tabelle1[[#This Row],[productid]],Tabelle2[#All],2,FALSE)</f>
        <v>16</v>
      </c>
    </row>
    <row r="1076" spans="1:21" hidden="1">
      <c r="A1076" t="s">
        <v>1882</v>
      </c>
      <c r="B1076">
        <v>2035</v>
      </c>
      <c r="C1076">
        <v>289859</v>
      </c>
      <c r="D1076" t="s">
        <v>1901</v>
      </c>
      <c r="E1076" t="s">
        <v>1902</v>
      </c>
      <c r="F1076">
        <v>18406</v>
      </c>
      <c r="G1076">
        <v>2384225</v>
      </c>
      <c r="H1076">
        <f t="shared" si="16"/>
        <v>40</v>
      </c>
      <c r="I1076">
        <f t="array" ref="I1076">MIN(IFERROR(FIND(IstNumbers,A1076),""))</f>
        <v>29</v>
      </c>
      <c r="J1076" s="1" t="str">
        <f>IF([first '# in title]&lt;[pos kw in title],MID([title],[pos kw in title]-6,6),#N/A)</f>
        <v xml:space="preserve">A (28 </v>
      </c>
      <c r="K107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76" s="1">
        <f>IFERROR(FIND("kW",[desc]),0)</f>
        <v>70</v>
      </c>
      <c r="M1076">
        <f t="array" ref="M1076">MIN(IFERROR(FIND(IstNumbers,E1076),""))</f>
        <v>34</v>
      </c>
      <c r="N1076" s="1" t="str">
        <f>IF([first '# in desc]&lt;[pos kw in desc],MID([desc],[pos kw in desc]-7,7))</f>
        <v xml:space="preserve">­me 28 </v>
      </c>
      <c r="O1076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76" s="1" t="str">
        <f>TRIM(IF([first '# in desc]&lt;[pos kw in desc],MID([desc],[pos kw in desc]-6,6),FALSE))</f>
        <v>me 28</v>
      </c>
      <c r="Q1076" s="1" t="str">
        <f>IF(LEN([manuell])=0,IFERROR([kw fine in title]*1,IFERROR(SUMPRODUCT(COUNTIF(IsDigits,MID([kw in desc],ROW($A$1:$A$150),1)))=LEN([kw in desc]),#N/A)),[manuell])</f>
        <v xml:space="preserve">1,9 - 19 </v>
      </c>
      <c r="R1076" s="1" t="e">
        <f>IF([pos kw in title]&gt;0,MID(J1076,#REF!,4),IF([first '# in title]&gt;0,MID([title],[first '# in title],3),IF([first '# in title]&gt;0,MID([desc],#REF!,3),VLOOKUP([productid],$G$2:$R$1386,8))))</f>
        <v>#REF!</v>
      </c>
      <c r="S1076" s="1" t="str">
        <f>IF([kw in desc]=[kw rough in title],[kw in desc]*1,IFERROR(LEFT([kw_dirty],3)*1,IFERROR(LEFT([kw_dirty],2)*1,"n.a.")))</f>
        <v>n.a.</v>
      </c>
      <c r="T1076" s="1" t="s">
        <v>10424</v>
      </c>
      <c r="U1076" s="1">
        <f>VLOOKUP(Tabelle1[[#This Row],[productid]],Tabelle2[#All],2,FALSE)</f>
        <v>28</v>
      </c>
    </row>
    <row r="1077" spans="1:21" hidden="1">
      <c r="A1077" t="s">
        <v>1903</v>
      </c>
      <c r="B1077">
        <v>3181.77</v>
      </c>
      <c r="C1077">
        <v>297223</v>
      </c>
      <c r="D1077" t="s">
        <v>1904</v>
      </c>
      <c r="E1077" t="s">
        <v>1905</v>
      </c>
      <c r="F1077">
        <v>18406</v>
      </c>
      <c r="G1077">
        <v>1064531</v>
      </c>
      <c r="H1077">
        <f t="shared" si="16"/>
        <v>30</v>
      </c>
      <c r="I1077">
        <f t="array" ref="I1077">MIN(IFERROR(FIND(IstNumbers,A1077),""))</f>
        <v>20</v>
      </c>
      <c r="J1077" s="1" t="str">
        <f>IF([first '# in title]&lt;[pos kw in title],MID([title],[pos kw in title]-6,6),#N/A)</f>
        <v xml:space="preserve">W (35 </v>
      </c>
      <c r="K1077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077" s="1">
        <f>IFERROR(FIND("kW",[desc]),0)</f>
        <v>47</v>
      </c>
      <c r="M1077">
        <f t="array" ref="M1077">MIN(IFERROR(FIND(IstNumbers,E1077),""))</f>
        <v>14</v>
      </c>
      <c r="N1077" s="1" t="str">
        <f>IF([first '# in desc]&lt;[pos kw in desc],MID([desc],[pos kw in desc]-7,7))</f>
        <v>0- 35,0</v>
      </c>
      <c r="O1077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1077" s="1" t="str">
        <f>TRIM(IF([first '# in desc]&lt;[pos kw in desc],MID([desc],[pos kw in desc]-6,6),FALSE))</f>
        <v>- 35,0</v>
      </c>
      <c r="Q1077" s="1" t="str">
        <f>IF(LEN([manuell])=0,IFERROR([kw fine in title]*1,IFERROR(SUMPRODUCT(COUNTIF(IsDigits,MID([kw in desc],ROW($A$1:$A$150),1)))=LEN([kw in desc]),#N/A)),[manuell])</f>
        <v xml:space="preserve">1,9 - 19 </v>
      </c>
      <c r="R1077" s="1" t="e">
        <f>IF([pos kw in title]&gt;0,MID(J1077,#REF!,4),IF([first '# in title]&gt;0,MID([title],[first '# in title],3),IF([first '# in title]&gt;0,MID([desc],#REF!,3),VLOOKUP([productid],$G$2:$R$1386,8))))</f>
        <v>#REF!</v>
      </c>
      <c r="S1077" s="1" t="str">
        <f>IF([kw in desc]=[kw rough in title],[kw in desc]*1,IFERROR(LEFT([kw_dirty],3)*1,IFERROR(LEFT([kw_dirty],2)*1,"n.a.")))</f>
        <v>n.a.</v>
      </c>
      <c r="T1077" s="1" t="s">
        <v>10424</v>
      </c>
      <c r="U1077" s="1">
        <f>VLOOKUP(Tabelle1[[#This Row],[productid]],Tabelle2[#All],2,FALSE)</f>
        <v>35</v>
      </c>
    </row>
    <row r="1078" spans="1:21" hidden="1">
      <c r="A1078" t="s">
        <v>1888</v>
      </c>
      <c r="B1078">
        <v>3070</v>
      </c>
      <c r="C1078">
        <v>289859</v>
      </c>
      <c r="D1078" t="s">
        <v>1906</v>
      </c>
      <c r="E1078" t="s">
        <v>1907</v>
      </c>
      <c r="F1078">
        <v>18406</v>
      </c>
      <c r="G1078">
        <v>1064530</v>
      </c>
      <c r="H1078">
        <f t="shared" si="16"/>
        <v>30</v>
      </c>
      <c r="I1078">
        <f t="array" ref="I1078">MIN(IFERROR(FIND(IstNumbers,A1078),""))</f>
        <v>20</v>
      </c>
      <c r="J1078" s="1" t="str">
        <f>IF([first '# in title]&lt;[pos kw in title],MID([title],[pos kw in title]-6,6),#N/A)</f>
        <v xml:space="preserve">W (26 </v>
      </c>
      <c r="K107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078" s="1">
        <f>IFERROR(FIND("kW",[desc]),0)</f>
        <v>62</v>
      </c>
      <c r="M1078">
        <f t="array" ref="M1078">MIN(IFERROR(FIND(IstNumbers,E1078),""))</f>
        <v>24</v>
      </c>
      <c r="N1078" s="1" t="str">
        <f>IF([first '# in desc]&lt;[pos kw in desc],MID([desc],[pos kw in desc]-7,7))</f>
        <v xml:space="preserve">me, 26 </v>
      </c>
      <c r="O1078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078" s="1" t="str">
        <f>TRIM(IF([first '# in desc]&lt;[pos kw in desc],MID([desc],[pos kw in desc]-6,6),FALSE))</f>
        <v>e, 26</v>
      </c>
      <c r="Q1078" s="1" t="str">
        <f>IF(LEN([manuell])=0,IFERROR([kw fine in title]*1,IFERROR(SUMPRODUCT(COUNTIF(IsDigits,MID([kw in desc],ROW($A$1:$A$150),1)))=LEN([kw in desc]),#N/A)),[manuell])</f>
        <v xml:space="preserve">1,9 - 19 </v>
      </c>
      <c r="R1078" s="1" t="e">
        <f>IF([pos kw in title]&gt;0,MID(J1078,#REF!,4),IF([first '# in title]&gt;0,MID([title],[first '# in title],3),IF([first '# in title]&gt;0,MID([desc],#REF!,3),VLOOKUP([productid],$G$2:$R$1386,8))))</f>
        <v>#REF!</v>
      </c>
      <c r="S1078" s="1" t="str">
        <f>IF([kw in desc]=[kw rough in title],[kw in desc]*1,IFERROR(LEFT([kw_dirty],3)*1,IFERROR(LEFT([kw_dirty],2)*1,"n.a.")))</f>
        <v>n.a.</v>
      </c>
      <c r="T1078" s="1" t="s">
        <v>10424</v>
      </c>
      <c r="U1078" s="1">
        <f>VLOOKUP(Tabelle1[[#This Row],[productid]],Tabelle2[#All],2,FALSE)</f>
        <v>26</v>
      </c>
    </row>
    <row r="1079" spans="1:21" hidden="1">
      <c r="A1079" t="s">
        <v>10376</v>
      </c>
      <c r="B1079">
        <v>1890</v>
      </c>
      <c r="C1079">
        <v>9701</v>
      </c>
      <c r="D1079" t="s">
        <v>1908</v>
      </c>
      <c r="E1079" t="s">
        <v>9</v>
      </c>
      <c r="F1079">
        <v>18406</v>
      </c>
      <c r="G1079">
        <v>4673729</v>
      </c>
      <c r="H1079">
        <f t="shared" si="16"/>
        <v>51</v>
      </c>
      <c r="I1079">
        <f t="array" ref="I1079">MIN(IFERROR(FIND(IstNumbers,A1079),""))</f>
        <v>26</v>
      </c>
      <c r="J1079" s="1" t="str">
        <f>IF([first '# in title]&lt;[pos kw in title],MID([title],[pos kw in title]-6,6),#N/A)</f>
        <v xml:space="preserve">(20,6 </v>
      </c>
      <c r="K1079" s="1" t="str">
        <f>IFERROR(MID(SUBSTITUTE([kw rough in title],",","."),FIND("(",[kw rough in title])+1,20),SUBSTITUTE(IFERROR(MID([kw rough in title],FIND(" ",[kw rough in title])+1,20),[kw rough in title]),",","."))</f>
        <v xml:space="preserve">20.6 </v>
      </c>
      <c r="L1079" s="1">
        <f>IFERROR(FIND("kW",[desc]),0)</f>
        <v>0</v>
      </c>
      <c r="M1079">
        <f t="array" ref="M1079">MIN(IFERROR(FIND(IstNumbers,E1079),""))</f>
        <v>0</v>
      </c>
      <c r="N1079" s="1" t="b">
        <f>IF([first '# in desc]&lt;[pos kw in desc],MID([desc],[pos kw in desc]-7,7))</f>
        <v>0</v>
      </c>
      <c r="O10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79" s="1" t="str">
        <f>TRIM(IF([first '# in desc]&lt;[pos kw in desc],MID([desc],[pos kw in desc]-6,6),FALSE))</f>
        <v>FALSCH</v>
      </c>
      <c r="Q1079" s="1" t="str">
        <f>IF(LEN([manuell])=0,IFERROR([kw fine in title]*1,IFERROR(SUMPRODUCT(COUNTIF(IsDigits,MID([kw in desc],ROW($A$1:$A$150),1)))=LEN([kw in desc]),#N/A)),[manuell])</f>
        <v xml:space="preserve">1,9 - 19 </v>
      </c>
      <c r="R1079" s="1" t="e">
        <f>IF([pos kw in title]&gt;0,MID(J1079,#REF!,4),IF([first '# in title]&gt;0,MID([title],[first '# in title],3),IF([first '# in title]&gt;0,MID([desc],#REF!,3),VLOOKUP([productid],$G$2:$R$1386,8))))</f>
        <v>#REF!</v>
      </c>
      <c r="S1079" s="1" t="str">
        <f>IF([kw in desc]=[kw rough in title],[kw in desc]*1,IFERROR(LEFT([kw_dirty],3)*1,IFERROR(LEFT([kw_dirty],2)*1,"n.a.")))</f>
        <v>n.a.</v>
      </c>
      <c r="T1079" s="1" t="s">
        <v>10424</v>
      </c>
      <c r="U1079" s="1">
        <f>VLOOKUP(Tabelle1[[#This Row],[productid]],Tabelle2[#All],2,FALSE)</f>
        <v>20.6</v>
      </c>
    </row>
    <row r="1080" spans="1:21" hidden="1">
      <c r="A1080" t="s">
        <v>1891</v>
      </c>
      <c r="B1080">
        <v>1879</v>
      </c>
      <c r="C1080">
        <v>289859</v>
      </c>
      <c r="D1080" t="s">
        <v>1909</v>
      </c>
      <c r="E1080" t="s">
        <v>1910</v>
      </c>
      <c r="F1080">
        <v>18406</v>
      </c>
      <c r="G1080">
        <v>1219746</v>
      </c>
      <c r="H1080">
        <f t="shared" si="16"/>
        <v>45</v>
      </c>
      <c r="I1080">
        <f t="array" ref="I1080">MIN(IFERROR(FIND(IstNumbers,A1080),""))</f>
        <v>24</v>
      </c>
      <c r="J1080" s="1" t="str">
        <f>IF([first '# in title]&lt;[pos kw in title],MID([title],[pos kw in title]-6,6),#N/A)</f>
        <v xml:space="preserve">A (16 </v>
      </c>
      <c r="K108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080" s="1">
        <f>IFERROR(FIND("kW",[desc]),0)</f>
        <v>71</v>
      </c>
      <c r="M1080">
        <f t="array" ref="M1080">MIN(IFERROR(FIND(IstNumbers,E1080),""))</f>
        <v>29</v>
      </c>
      <c r="N1080" s="1" t="str">
        <f>IF([first '# in desc]&lt;[pos kw in desc],MID([desc],[pos kw in desc]-7,7))</f>
        <v xml:space="preserve">­me 16 </v>
      </c>
      <c r="O108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080" s="1" t="str">
        <f>TRIM(IF([first '# in desc]&lt;[pos kw in desc],MID([desc],[pos kw in desc]-6,6),FALSE))</f>
        <v>me 16</v>
      </c>
      <c r="Q1080" s="1" t="str">
        <f>IF(LEN([manuell])=0,IFERROR([kw fine in title]*1,IFERROR(SUMPRODUCT(COUNTIF(IsDigits,MID([kw in desc],ROW($A$1:$A$150),1)))=LEN([kw in desc]),#N/A)),[manuell])</f>
        <v xml:space="preserve">1,9 - 19 </v>
      </c>
      <c r="R1080" s="1" t="e">
        <f>IF([pos kw in title]&gt;0,MID(J1080,#REF!,4),IF([first '# in title]&gt;0,MID([title],[first '# in title],3),IF([first '# in title]&gt;0,MID([desc],#REF!,3),VLOOKUP([productid],$G$2:$R$1386,8))))</f>
        <v>#REF!</v>
      </c>
      <c r="S1080" s="1" t="str">
        <f>IF([kw in desc]=[kw rough in title],[kw in desc]*1,IFERROR(LEFT([kw_dirty],3)*1,IFERROR(LEFT([kw_dirty],2)*1,"n.a.")))</f>
        <v>n.a.</v>
      </c>
      <c r="T1080" s="1" t="s">
        <v>10424</v>
      </c>
      <c r="U1080" s="1">
        <f>VLOOKUP(Tabelle1[[#This Row],[productid]],Tabelle2[#All],2,FALSE)</f>
        <v>16</v>
      </c>
    </row>
    <row r="1081" spans="1:21" hidden="1">
      <c r="A1081" t="s">
        <v>1882</v>
      </c>
      <c r="B1081">
        <v>2035</v>
      </c>
      <c r="C1081">
        <v>289859</v>
      </c>
      <c r="D1081" t="s">
        <v>1911</v>
      </c>
      <c r="E1081" t="s">
        <v>1688</v>
      </c>
      <c r="F1081">
        <v>18406</v>
      </c>
      <c r="G1081">
        <v>2384225</v>
      </c>
      <c r="H1081">
        <f t="shared" si="16"/>
        <v>40</v>
      </c>
      <c r="I1081">
        <f t="array" ref="I1081">MIN(IFERROR(FIND(IstNumbers,A1081),""))</f>
        <v>29</v>
      </c>
      <c r="J1081" s="1" t="str">
        <f>IF([first '# in title]&lt;[pos kw in title],MID([title],[pos kw in title]-6,6),#N/A)</f>
        <v xml:space="preserve">A (28 </v>
      </c>
      <c r="K1081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81" s="1">
        <f>IFERROR(FIND("kW",[desc]),0)</f>
        <v>70</v>
      </c>
      <c r="M1081">
        <f t="array" ref="M1081">MIN(IFERROR(FIND(IstNumbers,E1081),""))</f>
        <v>34</v>
      </c>
      <c r="N1081" s="1" t="str">
        <f>IF([first '# in desc]&lt;[pos kw in desc],MID([desc],[pos kw in desc]-7,7))</f>
        <v xml:space="preserve">­me 28 </v>
      </c>
      <c r="O108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81" s="1" t="str">
        <f>TRIM(IF([first '# in desc]&lt;[pos kw in desc],MID([desc],[pos kw in desc]-6,6),FALSE))</f>
        <v>me 28</v>
      </c>
      <c r="Q1081" s="1" t="str">
        <f>IF(LEN([manuell])=0,IFERROR([kw fine in title]*1,IFERROR(SUMPRODUCT(COUNTIF(IsDigits,MID([kw in desc],ROW($A$1:$A$150),1)))=LEN([kw in desc]),#N/A)),[manuell])</f>
        <v xml:space="preserve">1,9 - 19 </v>
      </c>
      <c r="R1081" s="1" t="e">
        <f>IF([pos kw in title]&gt;0,MID(J1081,#REF!,4),IF([first '# in title]&gt;0,MID([title],[first '# in title],3),IF([first '# in title]&gt;0,MID([desc],#REF!,3),VLOOKUP([productid],$G$2:$R$1386,8))))</f>
        <v>#REF!</v>
      </c>
      <c r="S1081" s="1" t="str">
        <f>IF([kw in desc]=[kw rough in title],[kw in desc]*1,IFERROR(LEFT([kw_dirty],3)*1,IFERROR(LEFT([kw_dirty],2)*1,"n.a.")))</f>
        <v>n.a.</v>
      </c>
      <c r="T1081" s="1" t="s">
        <v>10424</v>
      </c>
      <c r="U1081" s="1">
        <f>VLOOKUP(Tabelle1[[#This Row],[productid]],Tabelle2[#All],2,FALSE)</f>
        <v>28</v>
      </c>
    </row>
    <row r="1082" spans="1:21" hidden="1">
      <c r="A1082" t="s">
        <v>1903</v>
      </c>
      <c r="B1082">
        <v>3259.46</v>
      </c>
      <c r="C1082">
        <v>297223</v>
      </c>
      <c r="D1082" t="s">
        <v>1912</v>
      </c>
      <c r="E1082" t="s">
        <v>1913</v>
      </c>
      <c r="F1082">
        <v>18406</v>
      </c>
      <c r="G1082">
        <v>1064531</v>
      </c>
      <c r="H1082">
        <f t="shared" si="16"/>
        <v>30</v>
      </c>
      <c r="I1082">
        <f t="array" ref="I1082">MIN(IFERROR(FIND(IstNumbers,A1082),""))</f>
        <v>20</v>
      </c>
      <c r="J1082" s="1" t="str">
        <f>IF([first '# in title]&lt;[pos kw in title],MID([title],[pos kw in title]-6,6),#N/A)</f>
        <v xml:space="preserve">W (35 </v>
      </c>
      <c r="K1082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082" s="1">
        <f>IFERROR(FIND("kW",[desc]),0)</f>
        <v>47</v>
      </c>
      <c r="M1082">
        <f t="array" ref="M1082">MIN(IFERROR(FIND(IstNumbers,E1082),""))</f>
        <v>14</v>
      </c>
      <c r="N1082" s="1" t="str">
        <f>IF([first '# in desc]&lt;[pos kw in desc],MID([desc],[pos kw in desc]-7,7))</f>
        <v>0- 35,0</v>
      </c>
      <c r="O1082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1082" s="1" t="str">
        <f>TRIM(IF([first '# in desc]&lt;[pos kw in desc],MID([desc],[pos kw in desc]-6,6),FALSE))</f>
        <v>- 35,0</v>
      </c>
      <c r="Q1082" s="1" t="str">
        <f>IF(LEN([manuell])=0,IFERROR([kw fine in title]*1,IFERROR(SUMPRODUCT(COUNTIF(IsDigits,MID([kw in desc],ROW($A$1:$A$150),1)))=LEN([kw in desc]),#N/A)),[manuell])</f>
        <v xml:space="preserve">1,9 - 19 </v>
      </c>
      <c r="R1082" s="1" t="e">
        <f>IF([pos kw in title]&gt;0,MID(J1082,#REF!,4),IF([first '# in title]&gt;0,MID([title],[first '# in title],3),IF([first '# in title]&gt;0,MID([desc],#REF!,3),VLOOKUP([productid],$G$2:$R$1386,8))))</f>
        <v>#REF!</v>
      </c>
      <c r="S1082" s="1" t="str">
        <f>IF([kw in desc]=[kw rough in title],[kw in desc]*1,IFERROR(LEFT([kw_dirty],3)*1,IFERROR(LEFT([kw_dirty],2)*1,"n.a.")))</f>
        <v>n.a.</v>
      </c>
      <c r="T1082" s="1" t="s">
        <v>10424</v>
      </c>
      <c r="U1082" s="1">
        <f>VLOOKUP(Tabelle1[[#This Row],[productid]],Tabelle2[#All],2,FALSE)</f>
        <v>35</v>
      </c>
    </row>
    <row r="1083" spans="1:21" hidden="1">
      <c r="A1083" t="s">
        <v>1888</v>
      </c>
      <c r="B1083">
        <v>3075</v>
      </c>
      <c r="C1083">
        <v>289859</v>
      </c>
      <c r="D1083" t="s">
        <v>1914</v>
      </c>
      <c r="E1083" t="s">
        <v>1915</v>
      </c>
      <c r="F1083">
        <v>18406</v>
      </c>
      <c r="G1083">
        <v>1064530</v>
      </c>
      <c r="H1083">
        <f t="shared" si="16"/>
        <v>30</v>
      </c>
      <c r="I1083">
        <f t="array" ref="I1083">MIN(IFERROR(FIND(IstNumbers,A1083),""))</f>
        <v>20</v>
      </c>
      <c r="J1083" s="1" t="str">
        <f>IF([first '# in title]&lt;[pos kw in title],MID([title],[pos kw in title]-6,6),#N/A)</f>
        <v xml:space="preserve">W (26 </v>
      </c>
      <c r="K108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083" s="1">
        <f>IFERROR(FIND("kW",[desc]),0)</f>
        <v>62</v>
      </c>
      <c r="M1083">
        <f t="array" ref="M1083">MIN(IFERROR(FIND(IstNumbers,E1083),""))</f>
        <v>24</v>
      </c>
      <c r="N1083" s="1" t="str">
        <f>IF([first '# in desc]&lt;[pos kw in desc],MID([desc],[pos kw in desc]-7,7))</f>
        <v xml:space="preserve">me, 26 </v>
      </c>
      <c r="O1083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083" s="1" t="str">
        <f>TRIM(IF([first '# in desc]&lt;[pos kw in desc],MID([desc],[pos kw in desc]-6,6),FALSE))</f>
        <v>e, 26</v>
      </c>
      <c r="Q1083" s="1" t="str">
        <f>IF(LEN([manuell])=0,IFERROR([kw fine in title]*1,IFERROR(SUMPRODUCT(COUNTIF(IsDigits,MID([kw in desc],ROW($A$1:$A$150),1)))=LEN([kw in desc]),#N/A)),[manuell])</f>
        <v xml:space="preserve">1,9 - 19 </v>
      </c>
      <c r="R1083" s="1" t="e">
        <f>IF([pos kw in title]&gt;0,MID(J1083,#REF!,4),IF([first '# in title]&gt;0,MID([title],[first '# in title],3),IF([first '# in title]&gt;0,MID([desc],#REF!,3),VLOOKUP([productid],$G$2:$R$1386,8))))</f>
        <v>#REF!</v>
      </c>
      <c r="S1083" s="1" t="str">
        <f>IF([kw in desc]=[kw rough in title],[kw in desc]*1,IFERROR(LEFT([kw_dirty],3)*1,IFERROR(LEFT([kw_dirty],2)*1,"n.a.")))</f>
        <v>n.a.</v>
      </c>
      <c r="T1083" s="1" t="s">
        <v>10424</v>
      </c>
      <c r="U1083" s="1">
        <f>VLOOKUP(Tabelle1[[#This Row],[productid]],Tabelle2[#All],2,FALSE)</f>
        <v>26</v>
      </c>
    </row>
    <row r="1084" spans="1:21" hidden="1">
      <c r="A1084" t="s">
        <v>1891</v>
      </c>
      <c r="B1084">
        <v>1879</v>
      </c>
      <c r="C1084">
        <v>289859</v>
      </c>
      <c r="D1084" t="s">
        <v>1916</v>
      </c>
      <c r="E1084" t="s">
        <v>1917</v>
      </c>
      <c r="F1084">
        <v>18406</v>
      </c>
      <c r="G1084">
        <v>1219746</v>
      </c>
      <c r="H1084">
        <f t="shared" si="16"/>
        <v>45</v>
      </c>
      <c r="I1084">
        <f t="array" ref="I1084">MIN(IFERROR(FIND(IstNumbers,A1084),""))</f>
        <v>24</v>
      </c>
      <c r="J1084" s="1" t="str">
        <f>IF([first '# in title]&lt;[pos kw in title],MID([title],[pos kw in title]-6,6),#N/A)</f>
        <v xml:space="preserve">A (16 </v>
      </c>
      <c r="K108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084" s="1">
        <f>IFERROR(FIND("kW",[desc]),0)</f>
        <v>71</v>
      </c>
      <c r="M1084">
        <f t="array" ref="M1084">MIN(IFERROR(FIND(IstNumbers,E1084),""))</f>
        <v>29</v>
      </c>
      <c r="N1084" s="1" t="str">
        <f>IF([first '# in desc]&lt;[pos kw in desc],MID([desc],[pos kw in desc]-7,7))</f>
        <v xml:space="preserve">­me 16 </v>
      </c>
      <c r="O108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084" s="1" t="str">
        <f>TRIM(IF([first '# in desc]&lt;[pos kw in desc],MID([desc],[pos kw in desc]-6,6),FALSE))</f>
        <v>me 16</v>
      </c>
      <c r="Q1084" s="1" t="str">
        <f>IF(LEN([manuell])=0,IFERROR([kw fine in title]*1,IFERROR(SUMPRODUCT(COUNTIF(IsDigits,MID([kw in desc],ROW($A$1:$A$150),1)))=LEN([kw in desc]),#N/A)),[manuell])</f>
        <v xml:space="preserve">1,9 - 19 </v>
      </c>
      <c r="R1084" s="1" t="e">
        <f>IF([pos kw in title]&gt;0,MID(J1084,#REF!,4),IF([first '# in title]&gt;0,MID([title],[first '# in title],3),IF([first '# in title]&gt;0,MID([desc],#REF!,3),VLOOKUP([productid],$G$2:$R$1386,8))))</f>
        <v>#REF!</v>
      </c>
      <c r="S1084" s="1" t="str">
        <f>IF([kw in desc]=[kw rough in title],[kw in desc]*1,IFERROR(LEFT([kw_dirty],3)*1,IFERROR(LEFT([kw_dirty],2)*1,"n.a.")))</f>
        <v>n.a.</v>
      </c>
      <c r="T1084" s="1" t="s">
        <v>10424</v>
      </c>
      <c r="U1084" s="1">
        <f>VLOOKUP(Tabelle1[[#This Row],[productid]],Tabelle2[#All],2,FALSE)</f>
        <v>16</v>
      </c>
    </row>
    <row r="1085" spans="1:21" hidden="1">
      <c r="A1085" t="s">
        <v>1882</v>
      </c>
      <c r="B1085">
        <v>2055</v>
      </c>
      <c r="C1085">
        <v>289859</v>
      </c>
      <c r="D1085" t="s">
        <v>1918</v>
      </c>
      <c r="E1085" t="s">
        <v>1919</v>
      </c>
      <c r="F1085">
        <v>18406</v>
      </c>
      <c r="G1085">
        <v>2384225</v>
      </c>
      <c r="H1085">
        <f t="shared" si="16"/>
        <v>40</v>
      </c>
      <c r="I1085">
        <f t="array" ref="I1085">MIN(IFERROR(FIND(IstNumbers,A1085),""))</f>
        <v>29</v>
      </c>
      <c r="J1085" s="1" t="str">
        <f>IF([first '# in title]&lt;[pos kw in title],MID([title],[pos kw in title]-6,6),#N/A)</f>
        <v xml:space="preserve">A (28 </v>
      </c>
      <c r="K108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85" s="1">
        <f>IFERROR(FIND("kW",[desc]),0)</f>
        <v>70</v>
      </c>
      <c r="M1085">
        <f t="array" ref="M1085">MIN(IFERROR(FIND(IstNumbers,E1085),""))</f>
        <v>34</v>
      </c>
      <c r="N1085" s="1" t="str">
        <f>IF([first '# in desc]&lt;[pos kw in desc],MID([desc],[pos kw in desc]-7,7))</f>
        <v xml:space="preserve">­me 28 </v>
      </c>
      <c r="O108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085" s="1" t="str">
        <f>TRIM(IF([first '# in desc]&lt;[pos kw in desc],MID([desc],[pos kw in desc]-6,6),FALSE))</f>
        <v>me 28</v>
      </c>
      <c r="Q1085" s="1" t="str">
        <f>IF(LEN([manuell])=0,IFERROR([kw fine in title]*1,IFERROR(SUMPRODUCT(COUNTIF(IsDigits,MID([kw in desc],ROW($A$1:$A$150),1)))=LEN([kw in desc]),#N/A)),[manuell])</f>
        <v xml:space="preserve">1,9 - 19 </v>
      </c>
      <c r="R1085" s="1" t="e">
        <f>IF([pos kw in title]&gt;0,MID(J1085,#REF!,4),IF([first '# in title]&gt;0,MID([title],[first '# in title],3),IF([first '# in title]&gt;0,MID([desc],#REF!,3),VLOOKUP([productid],$G$2:$R$1386,8))))</f>
        <v>#REF!</v>
      </c>
      <c r="S1085" s="1" t="str">
        <f>IF([kw in desc]=[kw rough in title],[kw in desc]*1,IFERROR(LEFT([kw_dirty],3)*1,IFERROR(LEFT([kw_dirty],2)*1,"n.a.")))</f>
        <v>n.a.</v>
      </c>
      <c r="T1085" s="1" t="s">
        <v>10424</v>
      </c>
      <c r="U1085" s="1">
        <f>VLOOKUP(Tabelle1[[#This Row],[productid]],Tabelle2[#All],2,FALSE)</f>
        <v>28</v>
      </c>
    </row>
    <row r="1086" spans="1:21" hidden="1">
      <c r="A1086" t="s">
        <v>1920</v>
      </c>
      <c r="B1086">
        <v>3777.11</v>
      </c>
      <c r="C1086">
        <v>297223</v>
      </c>
      <c r="D1086" t="s">
        <v>1921</v>
      </c>
      <c r="E1086" t="s">
        <v>1922</v>
      </c>
      <c r="F1086">
        <v>18406</v>
      </c>
      <c r="G1086">
        <v>1223680</v>
      </c>
      <c r="H1086">
        <f t="shared" si="16"/>
        <v>0</v>
      </c>
      <c r="I1086">
        <f t="array" ref="I1086">MIN(IFERROR(FIND(IstNumbers,A1086),""))</f>
        <v>20</v>
      </c>
      <c r="J1086" s="1" t="e">
        <f>IF([first '# in title]&lt;[pos kw in title],MID([title],[pos kw in title]-6,6),#N/A)</f>
        <v>#N/A</v>
      </c>
      <c r="K1086" s="1" t="e">
        <f>IFERROR(MID(SUBSTITUTE([kw rough in title],",","."),FIND("(",[kw rough in title])+1,20),SUBSTITUTE(IFERROR(MID([kw rough in title],FIND(" ",[kw rough in title])+1,20),[kw rough in title]),",","."))</f>
        <v>#N/A</v>
      </c>
      <c r="L1086" s="1">
        <f>IFERROR(FIND("kW",[desc]),0)</f>
        <v>51</v>
      </c>
      <c r="M1086">
        <f t="array" ref="M1086">MIN(IFERROR(FIND(IstNumbers,E1086),""))</f>
        <v>14</v>
      </c>
      <c r="N1086" s="1" t="str">
        <f>IF([first '# in desc]&lt;[pos kw in desc],MID([desc],[pos kw in desc]-7,7))</f>
        <v xml:space="preserve">0-W 26 </v>
      </c>
      <c r="O1086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086" s="1" t="str">
        <f>TRIM(IF([first '# in desc]&lt;[pos kw in desc],MID([desc],[pos kw in desc]-6,6),FALSE))</f>
        <v>-W 26</v>
      </c>
      <c r="Q1086" s="1" t="str">
        <f>IF(LEN([manuell])=0,IFERROR([kw fine in title]*1,IFERROR(SUMPRODUCT(COUNTIF(IsDigits,MID([kw in desc],ROW($A$1:$A$150),1)))=LEN([kw in desc]),#N/A)),[manuell])</f>
        <v xml:space="preserve">1,9 - 19 </v>
      </c>
      <c r="R1086" s="1" t="str">
        <f>IF([pos kw in title]&gt;0,MID(J1086,#REF!,4),IF([first '# in title]&gt;0,MID([title],[first '# in title],3),IF([first '# in title]&gt;0,MID([desc],#REF!,3),VLOOKUP([productid],$G$2:$R$1386,8))))</f>
        <v>300</v>
      </c>
      <c r="S1086" s="1" t="e">
        <f>IF([kw in desc]=[kw rough in title],[kw in desc]*1,IFERROR(LEFT([kw_dirty],3)*1,IFERROR(LEFT([kw_dirty],2)*1,"n.a.")))</f>
        <v>#N/A</v>
      </c>
      <c r="T1086" s="1" t="s">
        <v>10424</v>
      </c>
      <c r="U1086" s="1">
        <f>VLOOKUP(Tabelle1[[#This Row],[productid]],Tabelle2[#All],2,FALSE)</f>
        <v>26</v>
      </c>
    </row>
    <row r="1087" spans="1:21" hidden="1">
      <c r="A1087" t="s">
        <v>1903</v>
      </c>
      <c r="B1087">
        <v>3327.33</v>
      </c>
      <c r="C1087">
        <v>297223</v>
      </c>
      <c r="D1087" t="s">
        <v>1923</v>
      </c>
      <c r="E1087" t="s">
        <v>1924</v>
      </c>
      <c r="F1087">
        <v>18406</v>
      </c>
      <c r="G1087">
        <v>1064531</v>
      </c>
      <c r="H1087">
        <f t="shared" si="16"/>
        <v>30</v>
      </c>
      <c r="I1087">
        <f t="array" ref="I1087">MIN(IFERROR(FIND(IstNumbers,A1087),""))</f>
        <v>20</v>
      </c>
      <c r="J1087" s="1" t="str">
        <f>IF([first '# in title]&lt;[pos kw in title],MID([title],[pos kw in title]-6,6),#N/A)</f>
        <v xml:space="preserve">W (35 </v>
      </c>
      <c r="K1087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087" s="1">
        <f>IFERROR(FIND("kW",[desc]),0)</f>
        <v>51</v>
      </c>
      <c r="M1087">
        <f t="array" ref="M1087">MIN(IFERROR(FIND(IstNumbers,E1087),""))</f>
        <v>14</v>
      </c>
      <c r="N1087" s="1" t="str">
        <f>IF([first '# in desc]&lt;[pos kw in desc],MID([desc],[pos kw in desc]-7,7))</f>
        <v xml:space="preserve">0-W 35 </v>
      </c>
      <c r="O1087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087" s="1" t="str">
        <f>TRIM(IF([first '# in desc]&lt;[pos kw in desc],MID([desc],[pos kw in desc]-6,6),FALSE))</f>
        <v>-W 35</v>
      </c>
      <c r="Q1087" s="1" t="str">
        <f>IF(LEN([manuell])=0,IFERROR([kw fine in title]*1,IFERROR(SUMPRODUCT(COUNTIF(IsDigits,MID([kw in desc],ROW($A$1:$A$150),1)))=LEN([kw in desc]),#N/A)),[manuell])</f>
        <v xml:space="preserve">1,9 - 19 </v>
      </c>
      <c r="R1087" s="1" t="e">
        <f>IF([pos kw in title]&gt;0,MID(J1087,#REF!,4),IF([first '# in title]&gt;0,MID([title],[first '# in title],3),IF([first '# in title]&gt;0,MID([desc],#REF!,3),VLOOKUP([productid],$G$2:$R$1386,8))))</f>
        <v>#REF!</v>
      </c>
      <c r="S1087" s="1" t="str">
        <f>IF([kw in desc]=[kw rough in title],[kw in desc]*1,IFERROR(LEFT([kw_dirty],3)*1,IFERROR(LEFT([kw_dirty],2)*1,"n.a.")))</f>
        <v>n.a.</v>
      </c>
      <c r="T1087" s="1" t="s">
        <v>10424</v>
      </c>
      <c r="U1087" s="1">
        <f>VLOOKUP(Tabelle1[[#This Row],[productid]],Tabelle2[#All],2,FALSE)</f>
        <v>35</v>
      </c>
    </row>
    <row r="1088" spans="1:21" hidden="1">
      <c r="A1088" t="s">
        <v>1888</v>
      </c>
      <c r="B1088">
        <v>3109.7</v>
      </c>
      <c r="C1088">
        <v>9701</v>
      </c>
      <c r="D1088" t="s">
        <v>1925</v>
      </c>
      <c r="E1088" t="s">
        <v>9</v>
      </c>
      <c r="F1088">
        <v>18406</v>
      </c>
      <c r="G1088">
        <v>1064530</v>
      </c>
      <c r="H1088">
        <f t="shared" si="16"/>
        <v>30</v>
      </c>
      <c r="I1088">
        <f t="array" ref="I1088">MIN(IFERROR(FIND(IstNumbers,A1088),""))</f>
        <v>20</v>
      </c>
      <c r="J1088" s="1" t="str">
        <f>IF([first '# in title]&lt;[pos kw in title],MID([title],[pos kw in title]-6,6),#N/A)</f>
        <v xml:space="preserve">W (26 </v>
      </c>
      <c r="K108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088" s="1">
        <f>IFERROR(FIND("kW",[desc]),0)</f>
        <v>0</v>
      </c>
      <c r="M1088">
        <f t="array" ref="M1088">MIN(IFERROR(FIND(IstNumbers,E1088),""))</f>
        <v>0</v>
      </c>
      <c r="N1088" s="1" t="b">
        <f>IF([first '# in desc]&lt;[pos kw in desc],MID([desc],[pos kw in desc]-7,7))</f>
        <v>0</v>
      </c>
      <c r="O10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88" s="1" t="str">
        <f>TRIM(IF([first '# in desc]&lt;[pos kw in desc],MID([desc],[pos kw in desc]-6,6),FALSE))</f>
        <v>FALSCH</v>
      </c>
      <c r="Q1088" s="1" t="str">
        <f>IF(LEN([manuell])=0,IFERROR([kw fine in title]*1,IFERROR(SUMPRODUCT(COUNTIF(IsDigits,MID([kw in desc],ROW($A$1:$A$150),1)))=LEN([kw in desc]),#N/A)),[manuell])</f>
        <v xml:space="preserve">1,9 - 19 </v>
      </c>
      <c r="R1088" s="1" t="e">
        <f>IF([pos kw in title]&gt;0,MID(J1088,#REF!,4),IF([first '# in title]&gt;0,MID([title],[first '# in title],3),IF([first '# in title]&gt;0,MID([desc],#REF!,3),VLOOKUP([productid],$G$2:$R$1386,8))))</f>
        <v>#REF!</v>
      </c>
      <c r="S1088" s="1" t="str">
        <f>IF([kw in desc]=[kw rough in title],[kw in desc]*1,IFERROR(LEFT([kw_dirty],3)*1,IFERROR(LEFT([kw_dirty],2)*1,"n.a.")))</f>
        <v>n.a.</v>
      </c>
      <c r="T1088" s="1" t="s">
        <v>10424</v>
      </c>
      <c r="U1088" s="1">
        <f>VLOOKUP(Tabelle1[[#This Row],[productid]],Tabelle2[#All],2,FALSE)</f>
        <v>26</v>
      </c>
    </row>
    <row r="1089" spans="1:21" hidden="1">
      <c r="A1089" t="s">
        <v>1891</v>
      </c>
      <c r="B1089">
        <v>1889</v>
      </c>
      <c r="C1089">
        <v>9701</v>
      </c>
      <c r="D1089" t="s">
        <v>1926</v>
      </c>
      <c r="E1089" t="s">
        <v>9</v>
      </c>
      <c r="F1089">
        <v>18406</v>
      </c>
      <c r="G1089">
        <v>1219746</v>
      </c>
      <c r="H1089">
        <f t="shared" si="16"/>
        <v>45</v>
      </c>
      <c r="I1089">
        <f t="array" ref="I1089">MIN(IFERROR(FIND(IstNumbers,A1089),""))</f>
        <v>24</v>
      </c>
      <c r="J1089" s="1" t="str">
        <f>IF([first '# in title]&lt;[pos kw in title],MID([title],[pos kw in title]-6,6),#N/A)</f>
        <v xml:space="preserve">A (16 </v>
      </c>
      <c r="K108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089" s="1">
        <f>IFERROR(FIND("kW",[desc]),0)</f>
        <v>0</v>
      </c>
      <c r="M1089">
        <f t="array" ref="M1089">MIN(IFERROR(FIND(IstNumbers,E1089),""))</f>
        <v>0</v>
      </c>
      <c r="N1089" s="1" t="b">
        <f>IF([first '# in desc]&lt;[pos kw in desc],MID([desc],[pos kw in desc]-7,7))</f>
        <v>0</v>
      </c>
      <c r="O10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89" s="1" t="str">
        <f>TRIM(IF([first '# in desc]&lt;[pos kw in desc],MID([desc],[pos kw in desc]-6,6),FALSE))</f>
        <v>FALSCH</v>
      </c>
      <c r="Q1089" s="1" t="str">
        <f>IF(LEN([manuell])=0,IFERROR([kw fine in title]*1,IFERROR(SUMPRODUCT(COUNTIF(IsDigits,MID([kw in desc],ROW($A$1:$A$150),1)))=LEN([kw in desc]),#N/A)),[manuell])</f>
        <v xml:space="preserve">1,9 - 19 </v>
      </c>
      <c r="R1089" s="1" t="e">
        <f>IF([pos kw in title]&gt;0,MID(J1089,#REF!,4),IF([first '# in title]&gt;0,MID([title],[first '# in title],3),IF([first '# in title]&gt;0,MID([desc],#REF!,3),VLOOKUP([productid],$G$2:$R$1386,8))))</f>
        <v>#REF!</v>
      </c>
      <c r="S1089" s="1" t="str">
        <f>IF([kw in desc]=[kw rough in title],[kw in desc]*1,IFERROR(LEFT([kw_dirty],3)*1,IFERROR(LEFT([kw_dirty],2)*1,"n.a.")))</f>
        <v>n.a.</v>
      </c>
      <c r="T1089" s="1" t="s">
        <v>10424</v>
      </c>
      <c r="U1089" s="1">
        <f>VLOOKUP(Tabelle1[[#This Row],[productid]],Tabelle2[#All],2,FALSE)</f>
        <v>16</v>
      </c>
    </row>
    <row r="1090" spans="1:21" hidden="1">
      <c r="A1090" t="s">
        <v>1882</v>
      </c>
      <c r="B1090">
        <v>2090</v>
      </c>
      <c r="C1090">
        <v>9701</v>
      </c>
      <c r="D1090" t="s">
        <v>1927</v>
      </c>
      <c r="E1090" t="s">
        <v>9</v>
      </c>
      <c r="F1090">
        <v>18406</v>
      </c>
      <c r="G1090">
        <v>2384225</v>
      </c>
      <c r="H1090">
        <f t="shared" si="16"/>
        <v>40</v>
      </c>
      <c r="I1090">
        <f t="array" ref="I1090">MIN(IFERROR(FIND(IstNumbers,A1090),""))</f>
        <v>29</v>
      </c>
      <c r="J1090" s="1" t="str">
        <f>IF([first '# in title]&lt;[pos kw in title],MID([title],[pos kw in title]-6,6),#N/A)</f>
        <v xml:space="preserve">A (28 </v>
      </c>
      <c r="K1090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90" s="1">
        <f>IFERROR(FIND("kW",[desc]),0)</f>
        <v>0</v>
      </c>
      <c r="M1090">
        <f t="array" ref="M1090">MIN(IFERROR(FIND(IstNumbers,E1090),""))</f>
        <v>0</v>
      </c>
      <c r="N1090" s="1" t="b">
        <f>IF([first '# in desc]&lt;[pos kw in desc],MID([desc],[pos kw in desc]-7,7))</f>
        <v>0</v>
      </c>
      <c r="O10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90" s="1" t="str">
        <f>TRIM(IF([first '# in desc]&lt;[pos kw in desc],MID([desc],[pos kw in desc]-6,6),FALSE))</f>
        <v>FALSCH</v>
      </c>
      <c r="Q1090" s="1" t="str">
        <f>IF(LEN([manuell])=0,IFERROR([kw fine in title]*1,IFERROR(SUMPRODUCT(COUNTIF(IsDigits,MID([kw in desc],ROW($A$1:$A$150),1)))=LEN([kw in desc]),#N/A)),[manuell])</f>
        <v xml:space="preserve">1,9 - 19 </v>
      </c>
      <c r="R1090" s="1" t="e">
        <f>IF([pos kw in title]&gt;0,MID(J1090,#REF!,4),IF([first '# in title]&gt;0,MID([title],[first '# in title],3),IF([first '# in title]&gt;0,MID([desc],#REF!,3),VLOOKUP([productid],$G$2:$R$1386,8))))</f>
        <v>#REF!</v>
      </c>
      <c r="S1090" s="1" t="str">
        <f>IF([kw in desc]=[kw rough in title],[kw in desc]*1,IFERROR(LEFT([kw_dirty],3)*1,IFERROR(LEFT([kw_dirty],2)*1,"n.a.")))</f>
        <v>n.a.</v>
      </c>
      <c r="T1090" s="1" t="s">
        <v>10424</v>
      </c>
      <c r="U1090" s="1">
        <f>VLOOKUP(Tabelle1[[#This Row],[productid]],Tabelle2[#All],2,FALSE)</f>
        <v>28</v>
      </c>
    </row>
    <row r="1091" spans="1:21" hidden="1">
      <c r="A1091" t="s">
        <v>1920</v>
      </c>
      <c r="B1091">
        <v>3875</v>
      </c>
      <c r="C1091">
        <v>223861</v>
      </c>
      <c r="D1091" t="s">
        <v>1928</v>
      </c>
      <c r="E1091" t="s">
        <v>1929</v>
      </c>
      <c r="F1091">
        <v>18406</v>
      </c>
      <c r="G1091">
        <v>1223680</v>
      </c>
      <c r="H1091">
        <f t="shared" si="16"/>
        <v>0</v>
      </c>
      <c r="I1091">
        <f t="array" ref="I1091">MIN(IFERROR(FIND(IstNumbers,A1091),""))</f>
        <v>20</v>
      </c>
      <c r="J1091" s="1" t="e">
        <f>IF([first '# in title]&lt;[pos kw in title],MID([title],[pos kw in title]-6,6),#N/A)</f>
        <v>#N/A</v>
      </c>
      <c r="K1091" s="1" t="e">
        <f>IFERROR(MID(SUBSTITUTE([kw rough in title],",","."),FIND("(",[kw rough in title])+1,20),SUBSTITUTE(IFERROR(MID([kw rough in title],FIND(" ",[kw rough in title])+1,20),[kw rough in title]),",","."))</f>
        <v>#N/A</v>
      </c>
      <c r="L1091" s="1">
        <f>IFERROR(FIND("kW",[desc]),0)</f>
        <v>58</v>
      </c>
      <c r="M1091">
        <f t="array" ref="M1091">MIN(IFERROR(FIND(IstNumbers,E1091),""))</f>
        <v>47</v>
      </c>
      <c r="N1091" s="1" t="str">
        <f>IF([first '# in desc]&lt;[pos kw in desc],MID([desc],[pos kw in desc]-7,7))</f>
        <v xml:space="preserve">W 4-26 </v>
      </c>
      <c r="O1091" s="1" t="str">
        <f>IFERROR(SUBSTITUTE(MID([kw rough in desc],FIND("(",[kw rough in desc])+1,20),",","."),IFERROR(SUBSTITUTE(TRIM(SUBSTITUTE(SUBSTITUTE(MID([kw rough in desc],FIND(" ",TRIM([kw rough in desc]))+1,20),"""",""),"/","")),",","."),#N/A))</f>
        <v>4-26</v>
      </c>
      <c r="P1091" s="1" t="str">
        <f>TRIM(IF([first '# in desc]&lt;[pos kw in desc],MID([desc],[pos kw in desc]-6,6),FALSE))</f>
        <v>4-26</v>
      </c>
      <c r="Q1091" s="1" t="str">
        <f>IF(LEN([manuell])=0,IFERROR([kw fine in title]*1,IFERROR(SUMPRODUCT(COUNTIF(IsDigits,MID([kw in desc],ROW($A$1:$A$150),1)))=LEN([kw in desc]),#N/A)),[manuell])</f>
        <v xml:space="preserve">1,9 - 19 </v>
      </c>
      <c r="R1091" s="1" t="str">
        <f>IF([pos kw in title]&gt;0,MID(J1091,#REF!,4),IF([first '# in title]&gt;0,MID([title],[first '# in title],3),IF([first '# in title]&gt;0,MID([desc],#REF!,3),VLOOKUP([productid],$G$2:$R$1386,8))))</f>
        <v>300</v>
      </c>
      <c r="S1091" s="1" t="e">
        <f>IF([kw in desc]=[kw rough in title],[kw in desc]*1,IFERROR(LEFT([kw_dirty],3)*1,IFERROR(LEFT([kw_dirty],2)*1,"n.a.")))</f>
        <v>#N/A</v>
      </c>
      <c r="T1091" s="1" t="s">
        <v>10424</v>
      </c>
      <c r="U1091" s="1">
        <f>VLOOKUP(Tabelle1[[#This Row],[productid]],Tabelle2[#All],2,FALSE)</f>
        <v>26</v>
      </c>
    </row>
    <row r="1092" spans="1:21" hidden="1">
      <c r="A1092" t="s">
        <v>1903</v>
      </c>
      <c r="B1092">
        <v>3431</v>
      </c>
      <c r="C1092">
        <v>9701</v>
      </c>
      <c r="D1092" t="s">
        <v>1930</v>
      </c>
      <c r="E1092" t="s">
        <v>9</v>
      </c>
      <c r="F1092">
        <v>18406</v>
      </c>
      <c r="G1092">
        <v>1064531</v>
      </c>
      <c r="H1092">
        <f t="shared" ref="H1092:H1155" si="17">IFERROR(FIND("kW",A1092),0)</f>
        <v>30</v>
      </c>
      <c r="I1092">
        <f t="array" ref="I1092">MIN(IFERROR(FIND(IstNumbers,A1092),""))</f>
        <v>20</v>
      </c>
      <c r="J1092" s="1" t="str">
        <f>IF([first '# in title]&lt;[pos kw in title],MID([title],[pos kw in title]-6,6),#N/A)</f>
        <v xml:space="preserve">W (35 </v>
      </c>
      <c r="K1092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092" s="1">
        <f>IFERROR(FIND("kW",[desc]),0)</f>
        <v>0</v>
      </c>
      <c r="M1092">
        <f t="array" ref="M1092">MIN(IFERROR(FIND(IstNumbers,E1092),""))</f>
        <v>0</v>
      </c>
      <c r="N1092" s="1" t="b">
        <f>IF([first '# in desc]&lt;[pos kw in desc],MID([desc],[pos kw in desc]-7,7))</f>
        <v>0</v>
      </c>
      <c r="O10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92" s="1" t="str">
        <f>TRIM(IF([first '# in desc]&lt;[pos kw in desc],MID([desc],[pos kw in desc]-6,6),FALSE))</f>
        <v>FALSCH</v>
      </c>
      <c r="Q1092" s="1" t="str">
        <f>IF(LEN([manuell])=0,IFERROR([kw fine in title]*1,IFERROR(SUMPRODUCT(COUNTIF(IsDigits,MID([kw in desc],ROW($A$1:$A$150),1)))=LEN([kw in desc]),#N/A)),[manuell])</f>
        <v xml:space="preserve">1,9 - 19 </v>
      </c>
      <c r="R1092" s="1" t="e">
        <f>IF([pos kw in title]&gt;0,MID(J1092,#REF!,4),IF([first '# in title]&gt;0,MID([title],[first '# in title],3),IF([first '# in title]&gt;0,MID([desc],#REF!,3),VLOOKUP([productid],$G$2:$R$1386,8))))</f>
        <v>#REF!</v>
      </c>
      <c r="S1092" s="1" t="str">
        <f>IF([kw in desc]=[kw rough in title],[kw in desc]*1,IFERROR(LEFT([kw_dirty],3)*1,IFERROR(LEFT([kw_dirty],2)*1,"n.a.")))</f>
        <v>n.a.</v>
      </c>
      <c r="T1092" s="1" t="s">
        <v>10424</v>
      </c>
      <c r="U1092" s="1">
        <f>VLOOKUP(Tabelle1[[#This Row],[productid]],Tabelle2[#All],2,FALSE)</f>
        <v>35</v>
      </c>
    </row>
    <row r="1093" spans="1:21" hidden="1">
      <c r="A1093" t="s">
        <v>1888</v>
      </c>
      <c r="B1093">
        <v>3185.99</v>
      </c>
      <c r="C1093">
        <v>276812</v>
      </c>
      <c r="D1093" t="s">
        <v>1931</v>
      </c>
      <c r="E1093" t="s">
        <v>1932</v>
      </c>
      <c r="F1093">
        <v>18406</v>
      </c>
      <c r="G1093">
        <v>1064530</v>
      </c>
      <c r="H1093">
        <f t="shared" si="17"/>
        <v>30</v>
      </c>
      <c r="I1093">
        <f t="array" ref="I1093">MIN(IFERROR(FIND(IstNumbers,A1093),""))</f>
        <v>20</v>
      </c>
      <c r="J1093" s="1" t="str">
        <f>IF([first '# in title]&lt;[pos kw in title],MID([title],[pos kw in title]-6,6),#N/A)</f>
        <v xml:space="preserve">W (26 </v>
      </c>
      <c r="K109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093" s="1">
        <f>IFERROR(FIND("kW",[desc]),0)</f>
        <v>63</v>
      </c>
      <c r="M1093">
        <f t="array" ref="M1093">MIN(IFERROR(FIND(IstNumbers,E1093),""))</f>
        <v>24</v>
      </c>
      <c r="N1093" s="1" t="str">
        <f>IF([first '# in desc]&lt;[pos kw in desc],MID([desc],[pos kw in desc]-7,7))</f>
        <v xml:space="preserve">- 26,0 </v>
      </c>
      <c r="O1093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1093" s="1" t="str">
        <f>TRIM(IF([first '# in desc]&lt;[pos kw in desc],MID([desc],[pos kw in desc]-6,6),FALSE))</f>
        <v>26,0</v>
      </c>
      <c r="Q1093" s="1" t="str">
        <f>IF(LEN([manuell])=0,IFERROR([kw fine in title]*1,IFERROR(SUMPRODUCT(COUNTIF(IsDigits,MID([kw in desc],ROW($A$1:$A$150),1)))=LEN([kw in desc]),#N/A)),[manuell])</f>
        <v xml:space="preserve">1,9 - 19 </v>
      </c>
      <c r="R1093" s="1" t="e">
        <f>IF([pos kw in title]&gt;0,MID(J1093,#REF!,4),IF([first '# in title]&gt;0,MID([title],[first '# in title],3),IF([first '# in title]&gt;0,MID([desc],#REF!,3),VLOOKUP([productid],$G$2:$R$1386,8))))</f>
        <v>#REF!</v>
      </c>
      <c r="S1093" s="1" t="str">
        <f>IF([kw in desc]=[kw rough in title],[kw in desc]*1,IFERROR(LEFT([kw_dirty],3)*1,IFERROR(LEFT([kw_dirty],2)*1,"n.a.")))</f>
        <v>n.a.</v>
      </c>
      <c r="T1093" s="1" t="s">
        <v>10424</v>
      </c>
      <c r="U1093" s="1">
        <f>VLOOKUP(Tabelle1[[#This Row],[productid]],Tabelle2[#All],2,FALSE)</f>
        <v>26</v>
      </c>
    </row>
    <row r="1094" spans="1:21" hidden="1">
      <c r="A1094" t="s">
        <v>1891</v>
      </c>
      <c r="B1094">
        <v>1899</v>
      </c>
      <c r="C1094">
        <v>9701</v>
      </c>
      <c r="D1094" t="s">
        <v>1933</v>
      </c>
      <c r="E1094" t="s">
        <v>9</v>
      </c>
      <c r="F1094">
        <v>18406</v>
      </c>
      <c r="G1094">
        <v>1219746</v>
      </c>
      <c r="H1094">
        <f t="shared" si="17"/>
        <v>45</v>
      </c>
      <c r="I1094">
        <f t="array" ref="I1094">MIN(IFERROR(FIND(IstNumbers,A1094),""))</f>
        <v>24</v>
      </c>
      <c r="J1094" s="1" t="str">
        <f>IF([first '# in title]&lt;[pos kw in title],MID([title],[pos kw in title]-6,6),#N/A)</f>
        <v xml:space="preserve">A (16 </v>
      </c>
      <c r="K109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094" s="1">
        <f>IFERROR(FIND("kW",[desc]),0)</f>
        <v>0</v>
      </c>
      <c r="M1094">
        <f t="array" ref="M1094">MIN(IFERROR(FIND(IstNumbers,E1094),""))</f>
        <v>0</v>
      </c>
      <c r="N1094" s="1" t="b">
        <f>IF([first '# in desc]&lt;[pos kw in desc],MID([desc],[pos kw in desc]-7,7))</f>
        <v>0</v>
      </c>
      <c r="O10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94" s="1" t="str">
        <f>TRIM(IF([first '# in desc]&lt;[pos kw in desc],MID([desc],[pos kw in desc]-6,6),FALSE))</f>
        <v>FALSCH</v>
      </c>
      <c r="Q1094" s="1" t="str">
        <f>IF(LEN([manuell])=0,IFERROR([kw fine in title]*1,IFERROR(SUMPRODUCT(COUNTIF(IsDigits,MID([kw in desc],ROW($A$1:$A$150),1)))=LEN([kw in desc]),#N/A)),[manuell])</f>
        <v xml:space="preserve">1,9 - 19 </v>
      </c>
      <c r="R1094" s="1" t="e">
        <f>IF([pos kw in title]&gt;0,MID(J1094,#REF!,4),IF([first '# in title]&gt;0,MID([title],[first '# in title],3),IF([first '# in title]&gt;0,MID([desc],#REF!,3),VLOOKUP([productid],$G$2:$R$1386,8))))</f>
        <v>#REF!</v>
      </c>
      <c r="S1094" s="1" t="str">
        <f>IF([kw in desc]=[kw rough in title],[kw in desc]*1,IFERROR(LEFT([kw_dirty],3)*1,IFERROR(LEFT([kw_dirty],2)*1,"n.a.")))</f>
        <v>n.a.</v>
      </c>
      <c r="T1094" s="1" t="s">
        <v>10424</v>
      </c>
      <c r="U1094" s="1">
        <f>VLOOKUP(Tabelle1[[#This Row],[productid]],Tabelle2[#All],2,FALSE)</f>
        <v>16</v>
      </c>
    </row>
    <row r="1095" spans="1:21" hidden="1">
      <c r="A1095" t="s">
        <v>1882</v>
      </c>
      <c r="B1095">
        <v>2090</v>
      </c>
      <c r="C1095">
        <v>9701</v>
      </c>
      <c r="D1095" t="s">
        <v>1934</v>
      </c>
      <c r="E1095" t="s">
        <v>9</v>
      </c>
      <c r="F1095">
        <v>18406</v>
      </c>
      <c r="G1095">
        <v>2384225</v>
      </c>
      <c r="H1095">
        <f t="shared" si="17"/>
        <v>40</v>
      </c>
      <c r="I1095">
        <f t="array" ref="I1095">MIN(IFERROR(FIND(IstNumbers,A1095),""))</f>
        <v>29</v>
      </c>
      <c r="J1095" s="1" t="str">
        <f>IF([first '# in title]&lt;[pos kw in title],MID([title],[pos kw in title]-6,6),#N/A)</f>
        <v xml:space="preserve">A (28 </v>
      </c>
      <c r="K109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095" s="1">
        <f>IFERROR(FIND("kW",[desc]),0)</f>
        <v>0</v>
      </c>
      <c r="M1095">
        <f t="array" ref="M1095">MIN(IFERROR(FIND(IstNumbers,E1095),""))</f>
        <v>0</v>
      </c>
      <c r="N1095" s="1" t="b">
        <f>IF([first '# in desc]&lt;[pos kw in desc],MID([desc],[pos kw in desc]-7,7))</f>
        <v>0</v>
      </c>
      <c r="O10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95" s="1" t="str">
        <f>TRIM(IF([first '# in desc]&lt;[pos kw in desc],MID([desc],[pos kw in desc]-6,6),FALSE))</f>
        <v>FALSCH</v>
      </c>
      <c r="Q1095" s="1" t="str">
        <f>IF(LEN([manuell])=0,IFERROR([kw fine in title]*1,IFERROR(SUMPRODUCT(COUNTIF(IsDigits,MID([kw in desc],ROW($A$1:$A$150),1)))=LEN([kw in desc]),#N/A)),[manuell])</f>
        <v xml:space="preserve">1,9 - 19 </v>
      </c>
      <c r="R1095" s="1" t="e">
        <f>IF([pos kw in title]&gt;0,MID(J1095,#REF!,4),IF([first '# in title]&gt;0,MID([title],[first '# in title],3),IF([first '# in title]&gt;0,MID([desc],#REF!,3),VLOOKUP([productid],$G$2:$R$1386,8))))</f>
        <v>#REF!</v>
      </c>
      <c r="S1095" s="1" t="str">
        <f>IF([kw in desc]=[kw rough in title],[kw in desc]*1,IFERROR(LEFT([kw_dirty],3)*1,IFERROR(LEFT([kw_dirty],2)*1,"n.a.")))</f>
        <v>n.a.</v>
      </c>
      <c r="T1095" s="1" t="s">
        <v>10424</v>
      </c>
      <c r="U1095" s="1">
        <f>VLOOKUP(Tabelle1[[#This Row],[productid]],Tabelle2[#All],2,FALSE)</f>
        <v>28</v>
      </c>
    </row>
    <row r="1096" spans="1:21">
      <c r="A1096" t="s">
        <v>1935</v>
      </c>
      <c r="B1096">
        <v>2243</v>
      </c>
      <c r="C1096">
        <v>289859</v>
      </c>
      <c r="D1096" t="s">
        <v>1936</v>
      </c>
      <c r="E1096" t="s">
        <v>1937</v>
      </c>
      <c r="F1096">
        <v>18406</v>
      </c>
      <c r="G1096">
        <v>2286143</v>
      </c>
      <c r="H1096">
        <f t="shared" si="17"/>
        <v>0</v>
      </c>
      <c r="I1096">
        <f t="array" ref="I1096">MIN(IFERROR(FIND(IstNumbers,A1096),""))</f>
        <v>13</v>
      </c>
      <c r="J1096" s="1" t="e">
        <f>IF([first '# in title]&lt;[pos kw in title],MID([title],[pos kw in title]-6,6),#N/A)</f>
        <v>#N/A</v>
      </c>
      <c r="K1096" s="1" t="e">
        <f>IFERROR(MID(SUBSTITUTE([kw rough in title],",","."),FIND("(",[kw rough in title])+1,20),SUBSTITUTE(IFERROR(MID([kw rough in title],FIND(" ",[kw rough in title])+1,20),[kw rough in title]),",","."))</f>
        <v>#N/A</v>
      </c>
      <c r="L1096" s="1">
        <f>IFERROR(FIND("kW",[desc]),0)</f>
        <v>0</v>
      </c>
      <c r="M1096">
        <f t="array" ref="M1096">MIN(IFERROR(FIND(IstNumbers,E1096),""))</f>
        <v>33</v>
      </c>
      <c r="N1096" s="1" t="b">
        <f>IF([first '# in desc]&lt;[pos kw in desc],MID([desc],[pos kw in desc]-7,7))</f>
        <v>0</v>
      </c>
      <c r="O10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96" s="1" t="str">
        <f>TRIM(IF([first '# in desc]&lt;[pos kw in desc],MID([desc],[pos kw in desc]-6,6),FALSE))</f>
        <v>FALSCH</v>
      </c>
      <c r="Q1096" s="1" t="str">
        <f>IF(LEN([manuell])=0,IFERROR([kw fine in title]*1,IFERROR(SUMPRODUCT(COUNTIF(IsDigits,MID([kw in desc],ROW($A$1:$A$150),1)))=LEN([kw in desc]),#N/A)),[manuell])</f>
        <v xml:space="preserve">1,9 - 19 </v>
      </c>
      <c r="R1096" s="1" t="str">
        <f>IF([pos kw in title]&gt;0,MID(J1096,#REF!,4),IF([first '# in title]&gt;0,MID([title],[first '# in title],3),IF([first '# in title]&gt;0,MID([desc],#REF!,3),VLOOKUP([productid],$G$2:$R$1386,8))))</f>
        <v>146</v>
      </c>
      <c r="S1096" s="1" t="e">
        <f>IF([kw in desc]=[kw rough in title],[kw in desc]*1,IFERROR(LEFT([kw_dirty],3)*1,IFERROR(LEFT([kw_dirty],2)*1,"n.a.")))</f>
        <v>#N/A</v>
      </c>
      <c r="T1096" s="1" t="s">
        <v>10424</v>
      </c>
      <c r="U1096" s="1" t="e">
        <f>VLOOKUP(Tabelle1[[#This Row],[productid]],Tabelle2[#All],2,FALSE)</f>
        <v>#N/A</v>
      </c>
    </row>
    <row r="1097" spans="1:21" hidden="1">
      <c r="A1097" t="s">
        <v>1938</v>
      </c>
      <c r="B1097">
        <v>3033.12</v>
      </c>
      <c r="C1097">
        <v>294528</v>
      </c>
      <c r="D1097" t="s">
        <v>1939</v>
      </c>
      <c r="E1097" t="s">
        <v>1940</v>
      </c>
      <c r="F1097">
        <v>18406</v>
      </c>
      <c r="G1097">
        <v>1098709</v>
      </c>
      <c r="H1097">
        <f t="shared" si="17"/>
        <v>29</v>
      </c>
      <c r="I1097">
        <f t="array" ref="I1097">MIN(IFERROR(FIND(IstNumbers,A1097),""))</f>
        <v>20</v>
      </c>
      <c r="J1097" s="1" t="str">
        <f>IF([first '# in title]&lt;[pos kw in title],MID([title],[pos kw in title]-6,6),#N/A)</f>
        <v xml:space="preserve">W (26 </v>
      </c>
      <c r="K109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097" s="1">
        <f>IFERROR(FIND("kW",[desc]),0)</f>
        <v>0</v>
      </c>
      <c r="M1097">
        <f t="array" ref="M1097">MIN(IFERROR(FIND(IstNumbers,E1097),""))</f>
        <v>13</v>
      </c>
      <c r="N1097" s="1" t="b">
        <f>IF([first '# in desc]&lt;[pos kw in desc],MID([desc],[pos kw in desc]-7,7))</f>
        <v>0</v>
      </c>
      <c r="O10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97" s="1" t="str">
        <f>TRIM(IF([first '# in desc]&lt;[pos kw in desc],MID([desc],[pos kw in desc]-6,6),FALSE))</f>
        <v>FALSCH</v>
      </c>
      <c r="Q1097" s="1" t="str">
        <f>IF(LEN([manuell])=0,IFERROR([kw fine in title]*1,IFERROR(SUMPRODUCT(COUNTIF(IsDigits,MID([kw in desc],ROW($A$1:$A$150),1)))=LEN([kw in desc]),#N/A)),[manuell])</f>
        <v xml:space="preserve">1,9 - 19 </v>
      </c>
      <c r="R1097" s="1" t="e">
        <f>IF([pos kw in title]&gt;0,MID(J1097,#REF!,4),IF([first '# in title]&gt;0,MID([title],[first '# in title],3),IF([first '# in title]&gt;0,MID([desc],#REF!,3),VLOOKUP([productid],$G$2:$R$1386,8))))</f>
        <v>#REF!</v>
      </c>
      <c r="S1097" s="1" t="str">
        <f>IF([kw in desc]=[kw rough in title],[kw in desc]*1,IFERROR(LEFT([kw_dirty],3)*1,IFERROR(LEFT([kw_dirty],2)*1,"n.a.")))</f>
        <v>n.a.</v>
      </c>
      <c r="T1097" s="1" t="s">
        <v>10424</v>
      </c>
      <c r="U1097" s="1">
        <f>VLOOKUP(Tabelle1[[#This Row],[productid]],Tabelle2[#All],2,FALSE)</f>
        <v>26</v>
      </c>
    </row>
    <row r="1098" spans="1:21" hidden="1">
      <c r="A1098" t="s">
        <v>1920</v>
      </c>
      <c r="B1098">
        <v>3883</v>
      </c>
      <c r="C1098">
        <v>223861</v>
      </c>
      <c r="D1098" t="s">
        <v>1941</v>
      </c>
      <c r="E1098" t="s">
        <v>1942</v>
      </c>
      <c r="F1098">
        <v>18406</v>
      </c>
      <c r="G1098">
        <v>1223680</v>
      </c>
      <c r="H1098">
        <f t="shared" si="17"/>
        <v>0</v>
      </c>
      <c r="I1098">
        <f t="array" ref="I1098">MIN(IFERROR(FIND(IstNumbers,A1098),""))</f>
        <v>20</v>
      </c>
      <c r="J1098" s="1" t="e">
        <f>IF([first '# in title]&lt;[pos kw in title],MID([title],[pos kw in title]-6,6),#N/A)</f>
        <v>#N/A</v>
      </c>
      <c r="K1098" s="1" t="e">
        <f>IFERROR(MID(SUBSTITUTE([kw rough in title],",","."),FIND("(",[kw rough in title])+1,20),SUBSTITUTE(IFERROR(MID([kw rough in title],FIND(" ",[kw rough in title])+1,20),[kw rough in title]),",","."))</f>
        <v>#N/A</v>
      </c>
      <c r="L1098" s="1">
        <f>IFERROR(FIND("kW",[desc]),0)</f>
        <v>60</v>
      </c>
      <c r="M1098">
        <f t="array" ref="M1098">MIN(IFERROR(FIND(IstNumbers,E1098),""))</f>
        <v>47</v>
      </c>
      <c r="N1098" s="1" t="str">
        <f>IF([first '# in desc]&lt;[pos kw in desc],MID([desc],[pos kw in desc]-7,7))</f>
        <v xml:space="preserve">4,0-26 </v>
      </c>
      <c r="O10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98" s="1" t="str">
        <f>TRIM(IF([first '# in desc]&lt;[pos kw in desc],MID([desc],[pos kw in desc]-6,6),FALSE))</f>
        <v>,0-26</v>
      </c>
      <c r="Q1098" s="1" t="str">
        <f>IF(LEN([manuell])=0,IFERROR([kw fine in title]*1,IFERROR(SUMPRODUCT(COUNTIF(IsDigits,MID([kw in desc],ROW($A$1:$A$150),1)))=LEN([kw in desc]),#N/A)),[manuell])</f>
        <v xml:space="preserve">1,9 - 19 </v>
      </c>
      <c r="R1098" s="1" t="str">
        <f>IF([pos kw in title]&gt;0,MID(J1098,#REF!,4),IF([first '# in title]&gt;0,MID([title],[first '# in title],3),IF([first '# in title]&gt;0,MID([desc],#REF!,3),VLOOKUP([productid],$G$2:$R$1386,8))))</f>
        <v>300</v>
      </c>
      <c r="S1098" s="1" t="e">
        <f>IF([kw in desc]=[kw rough in title],[kw in desc]*1,IFERROR(LEFT([kw_dirty],3)*1,IFERROR(LEFT([kw_dirty],2)*1,"n.a.")))</f>
        <v>#N/A</v>
      </c>
      <c r="T1098" s="1" t="s">
        <v>10424</v>
      </c>
      <c r="U1098" s="1">
        <f>VLOOKUP(Tabelle1[[#This Row],[productid]],Tabelle2[#All],2,FALSE)</f>
        <v>26</v>
      </c>
    </row>
    <row r="1099" spans="1:21">
      <c r="A1099" t="s">
        <v>1943</v>
      </c>
      <c r="B1099">
        <v>2885</v>
      </c>
      <c r="C1099">
        <v>9701</v>
      </c>
      <c r="D1099" t="s">
        <v>1944</v>
      </c>
      <c r="E1099" t="s">
        <v>9</v>
      </c>
      <c r="F1099">
        <v>18406</v>
      </c>
      <c r="G1099">
        <v>3129273</v>
      </c>
      <c r="H1099">
        <f t="shared" si="17"/>
        <v>0</v>
      </c>
      <c r="I1099">
        <f t="array" ref="I1099">MIN(IFERROR(FIND(IstNumbers,A1099),""))</f>
        <v>21</v>
      </c>
      <c r="J1099" s="1" t="e">
        <f>IF([first '# in title]&lt;[pos kw in title],MID([title],[pos kw in title]-6,6),#N/A)</f>
        <v>#N/A</v>
      </c>
      <c r="K1099" s="1" t="e">
        <f>IFERROR(MID(SUBSTITUTE([kw rough in title],",","."),FIND("(",[kw rough in title])+1,20),SUBSTITUTE(IFERROR(MID([kw rough in title],FIND(" ",[kw rough in title])+1,20),[kw rough in title]),",","."))</f>
        <v>#N/A</v>
      </c>
      <c r="L1099" s="1">
        <f>IFERROR(FIND("kW",[desc]),0)</f>
        <v>0</v>
      </c>
      <c r="M1099">
        <f t="array" ref="M1099">MIN(IFERROR(FIND(IstNumbers,E1099),""))</f>
        <v>0</v>
      </c>
      <c r="N1099" s="1" t="b">
        <f>IF([first '# in desc]&lt;[pos kw in desc],MID([desc],[pos kw in desc]-7,7))</f>
        <v>0</v>
      </c>
      <c r="O10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099" s="1" t="str">
        <f>TRIM(IF([first '# in desc]&lt;[pos kw in desc],MID([desc],[pos kw in desc]-6,6),FALSE))</f>
        <v>FALSCH</v>
      </c>
      <c r="Q1099" s="1" t="str">
        <f>IF(LEN([manuell])=0,IFERROR([kw fine in title]*1,IFERROR(SUMPRODUCT(COUNTIF(IsDigits,MID([kw in desc],ROW($A$1:$A$150),1)))=LEN([kw in desc]),#N/A)),[manuell])</f>
        <v xml:space="preserve">1,9 - 19 </v>
      </c>
      <c r="R1099" s="1" t="str">
        <f>IF([pos kw in title]&gt;0,MID(J1099,#REF!,4),IF([first '# in title]&gt;0,MID([title],[first '# in title],3),IF([first '# in title]&gt;0,MID([desc],#REF!,3),VLOOKUP([productid],$G$2:$R$1386,8))))</f>
        <v>-11</v>
      </c>
      <c r="S1099" s="1" t="e">
        <f>IF([kw in desc]=[kw rough in title],[kw in desc]*1,IFERROR(LEFT([kw_dirty],3)*1,IFERROR(LEFT([kw_dirty],2)*1,"n.a.")))</f>
        <v>#N/A</v>
      </c>
      <c r="T1099" s="1" t="s">
        <v>10424</v>
      </c>
      <c r="U1099" s="1" t="e">
        <f>VLOOKUP(Tabelle1[[#This Row],[productid]],Tabelle2[#All],2,FALSE)</f>
        <v>#N/A</v>
      </c>
    </row>
    <row r="1100" spans="1:21" hidden="1">
      <c r="A1100" t="s">
        <v>1945</v>
      </c>
      <c r="B1100">
        <v>3055</v>
      </c>
      <c r="C1100">
        <v>289859</v>
      </c>
      <c r="D1100" t="s">
        <v>1946</v>
      </c>
      <c r="E1100" t="s">
        <v>1947</v>
      </c>
      <c r="F1100">
        <v>18406</v>
      </c>
      <c r="G1100">
        <v>1750863</v>
      </c>
      <c r="H1100">
        <f t="shared" si="17"/>
        <v>0</v>
      </c>
      <c r="I1100">
        <f t="array" ref="I1100">MIN(IFERROR(FIND(IstNumbers,A1100),""))</f>
        <v>13</v>
      </c>
      <c r="J1100" s="1" t="e">
        <f>IF([first '# in title]&lt;[pos kw in title],MID([title],[pos kw in title]-6,6),#N/A)</f>
        <v>#N/A</v>
      </c>
      <c r="K1100" s="1" t="e">
        <f>IFERROR(MID(SUBSTITUTE([kw rough in title],",","."),FIND("(",[kw rough in title])+1,20),SUBSTITUTE(IFERROR(MID([kw rough in title],FIND(" ",[kw rough in title])+1,20),[kw rough in title]),",","."))</f>
        <v>#N/A</v>
      </c>
      <c r="L1100" s="1">
        <f>IFERROR(FIND("kW",[desc]),0)</f>
        <v>70</v>
      </c>
      <c r="M1100">
        <f t="array" ref="M1100">MIN(IFERROR(FIND(IstNumbers,E1100),""))</f>
        <v>34</v>
      </c>
      <c r="N1100" s="1" t="str">
        <f>IF([first '# in desc]&lt;[pos kw in desc],MID([desc],[pos kw in desc]-7,7))</f>
        <v xml:space="preserve">­me 42 </v>
      </c>
      <c r="O11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00" s="1" t="str">
        <f>TRIM(IF([first '# in desc]&lt;[pos kw in desc],MID([desc],[pos kw in desc]-6,6),FALSE))</f>
        <v>me 42</v>
      </c>
      <c r="Q1100" s="1" t="str">
        <f>IF(LEN([manuell])=0,IFERROR([kw fine in title]*1,IFERROR(SUMPRODUCT(COUNTIF(IsDigits,MID([kw in desc],ROW($A$1:$A$150),1)))=LEN([kw in desc]),#N/A)),[manuell])</f>
        <v xml:space="preserve">1,9 - 19 </v>
      </c>
      <c r="R1100" s="1" t="str">
        <f>IF([pos kw in title]&gt;0,MID(J1100,#REF!,4),IF([first '# in title]&gt;0,MID([title],[first '# in title],3),IF([first '# in title]&gt;0,MID([desc],#REF!,3),VLOOKUP([productid],$G$2:$R$1386,8))))</f>
        <v xml:space="preserve">42 </v>
      </c>
      <c r="S1100" s="1" t="e">
        <f>IF([kw in desc]=[kw rough in title],[kw in desc]*1,IFERROR(LEFT([kw_dirty],3)*1,IFERROR(LEFT([kw_dirty],2)*1,"n.a.")))</f>
        <v>#N/A</v>
      </c>
      <c r="T1100" s="1" t="s">
        <v>10424</v>
      </c>
      <c r="U1100" s="1">
        <f>VLOOKUP(Tabelle1[[#This Row],[productid]],Tabelle2[#All],2,FALSE)</f>
        <v>42</v>
      </c>
    </row>
    <row r="1101" spans="1:21">
      <c r="A1101" t="s">
        <v>1948</v>
      </c>
      <c r="B1101">
        <v>2209</v>
      </c>
      <c r="C1101">
        <v>9701</v>
      </c>
      <c r="D1101" t="s">
        <v>1949</v>
      </c>
      <c r="E1101" t="s">
        <v>9</v>
      </c>
      <c r="F1101">
        <v>18406</v>
      </c>
      <c r="G1101">
        <v>3128307</v>
      </c>
      <c r="H1101">
        <f t="shared" si="17"/>
        <v>0</v>
      </c>
      <c r="I1101">
        <f t="array" ref="I1101">MIN(IFERROR(FIND(IstNumbers,A1101),""))</f>
        <v>21</v>
      </c>
      <c r="J1101" s="1" t="e">
        <f>IF([first '# in title]&lt;[pos kw in title],MID([title],[pos kw in title]-6,6),#N/A)</f>
        <v>#N/A</v>
      </c>
      <c r="K1101" s="1" t="e">
        <f>IFERROR(MID(SUBSTITUTE([kw rough in title],",","."),FIND("(",[kw rough in title])+1,20),SUBSTITUTE(IFERROR(MID([kw rough in title],FIND(" ",[kw rough in title])+1,20),[kw rough in title]),",","."))</f>
        <v>#N/A</v>
      </c>
      <c r="L1101" s="1">
        <f>IFERROR(FIND("kW",[desc]),0)</f>
        <v>0</v>
      </c>
      <c r="M1101">
        <f t="array" ref="M1101">MIN(IFERROR(FIND(IstNumbers,E1101),""))</f>
        <v>0</v>
      </c>
      <c r="N1101" s="1" t="b">
        <f>IF([first '# in desc]&lt;[pos kw in desc],MID([desc],[pos kw in desc]-7,7))</f>
        <v>0</v>
      </c>
      <c r="O11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01" s="1" t="str">
        <f>TRIM(IF([first '# in desc]&lt;[pos kw in desc],MID([desc],[pos kw in desc]-6,6),FALSE))</f>
        <v>FALSCH</v>
      </c>
      <c r="Q1101" s="1" t="str">
        <f>IF(LEN([manuell])=0,IFERROR([kw fine in title]*1,IFERROR(SUMPRODUCT(COUNTIF(IsDigits,MID([kw in desc],ROW($A$1:$A$150),1)))=LEN([kw in desc]),#N/A)),[manuell])</f>
        <v xml:space="preserve">1,9 - 19 </v>
      </c>
      <c r="R1101" s="1" t="str">
        <f>IF([pos kw in title]&gt;0,MID(J1101,#REF!,4),IF([first '# in title]&gt;0,MID([title],[first '# in title],3),IF([first '# in title]&gt;0,MID([desc],#REF!,3),VLOOKUP([productid],$G$2:$R$1386,8))))</f>
        <v>-Sm</v>
      </c>
      <c r="S1101" s="1" t="e">
        <f>IF([kw in desc]=[kw rough in title],[kw in desc]*1,IFERROR(LEFT([kw_dirty],3)*1,IFERROR(LEFT([kw_dirty],2)*1,"n.a.")))</f>
        <v>#N/A</v>
      </c>
      <c r="T1101" s="1" t="s">
        <v>10424</v>
      </c>
      <c r="U1101" s="1" t="e">
        <f>VLOOKUP(Tabelle1[[#This Row],[productid]],Tabelle2[#All],2,FALSE)</f>
        <v>#N/A</v>
      </c>
    </row>
    <row r="1102" spans="1:21" hidden="1">
      <c r="A1102" t="s">
        <v>1903</v>
      </c>
      <c r="B1102">
        <v>3513</v>
      </c>
      <c r="C1102">
        <v>9701</v>
      </c>
      <c r="D1102" t="s">
        <v>1950</v>
      </c>
      <c r="E1102" t="s">
        <v>9</v>
      </c>
      <c r="F1102">
        <v>18406</v>
      </c>
      <c r="G1102">
        <v>1064531</v>
      </c>
      <c r="H1102">
        <f t="shared" si="17"/>
        <v>30</v>
      </c>
      <c r="I1102">
        <f t="array" ref="I1102">MIN(IFERROR(FIND(IstNumbers,A1102),""))</f>
        <v>20</v>
      </c>
      <c r="J1102" s="1" t="str">
        <f>IF([first '# in title]&lt;[pos kw in title],MID([title],[pos kw in title]-6,6),#N/A)</f>
        <v xml:space="preserve">W (35 </v>
      </c>
      <c r="K1102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02" s="1">
        <f>IFERROR(FIND("kW",[desc]),0)</f>
        <v>0</v>
      </c>
      <c r="M1102">
        <f t="array" ref="M1102">MIN(IFERROR(FIND(IstNumbers,E1102),""))</f>
        <v>0</v>
      </c>
      <c r="N1102" s="1" t="b">
        <f>IF([first '# in desc]&lt;[pos kw in desc],MID([desc],[pos kw in desc]-7,7))</f>
        <v>0</v>
      </c>
      <c r="O11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02" s="1" t="str">
        <f>TRIM(IF([first '# in desc]&lt;[pos kw in desc],MID([desc],[pos kw in desc]-6,6),FALSE))</f>
        <v>FALSCH</v>
      </c>
      <c r="Q1102" s="1" t="str">
        <f>IF(LEN([manuell])=0,IFERROR([kw fine in title]*1,IFERROR(SUMPRODUCT(COUNTIF(IsDigits,MID([kw in desc],ROW($A$1:$A$150),1)))=LEN([kw in desc]),#N/A)),[manuell])</f>
        <v xml:space="preserve">1,9 - 19 </v>
      </c>
      <c r="R1102" s="1" t="e">
        <f>IF([pos kw in title]&gt;0,MID(J1102,#REF!,4),IF([first '# in title]&gt;0,MID([title],[first '# in title],3),IF([first '# in title]&gt;0,MID([desc],#REF!,3),VLOOKUP([productid],$G$2:$R$1386,8))))</f>
        <v>#REF!</v>
      </c>
      <c r="S1102" s="1" t="str">
        <f>IF([kw in desc]=[kw rough in title],[kw in desc]*1,IFERROR(LEFT([kw_dirty],3)*1,IFERROR(LEFT([kw_dirty],2)*1,"n.a.")))</f>
        <v>n.a.</v>
      </c>
      <c r="T1102" s="1" t="s">
        <v>10424</v>
      </c>
      <c r="U1102" s="1">
        <f>VLOOKUP(Tabelle1[[#This Row],[productid]],Tabelle2[#All],2,FALSE)</f>
        <v>35</v>
      </c>
    </row>
    <row r="1103" spans="1:21" hidden="1">
      <c r="A1103" t="s">
        <v>1888</v>
      </c>
      <c r="B1103">
        <v>3260</v>
      </c>
      <c r="C1103">
        <v>289859</v>
      </c>
      <c r="D1103" t="s">
        <v>1951</v>
      </c>
      <c r="E1103" t="s">
        <v>1952</v>
      </c>
      <c r="F1103">
        <v>18406</v>
      </c>
      <c r="G1103">
        <v>1064530</v>
      </c>
      <c r="H1103">
        <f t="shared" si="17"/>
        <v>30</v>
      </c>
      <c r="I1103">
        <f t="array" ref="I1103">MIN(IFERROR(FIND(IstNumbers,A1103),""))</f>
        <v>20</v>
      </c>
      <c r="J1103" s="1" t="str">
        <f>IF([first '# in title]&lt;[pos kw in title],MID([title],[pos kw in title]-6,6),#N/A)</f>
        <v xml:space="preserve">W (26 </v>
      </c>
      <c r="K110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03" s="1">
        <f>IFERROR(FIND("kW",[desc]),0)</f>
        <v>53</v>
      </c>
      <c r="M1103">
        <f t="array" ref="M1103">MIN(IFERROR(FIND(IstNumbers,E1103),""))</f>
        <v>24</v>
      </c>
      <c r="N1103" s="1" t="str">
        <f>IF([first '# in desc]&lt;[pos kw in desc],MID([desc],[pos kw in desc]-7,7))</f>
        <v xml:space="preserve">me, 26 </v>
      </c>
      <c r="O1103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03" s="1" t="str">
        <f>TRIM(IF([first '# in desc]&lt;[pos kw in desc],MID([desc],[pos kw in desc]-6,6),FALSE))</f>
        <v>e, 26</v>
      </c>
      <c r="Q1103" s="1" t="str">
        <f>IF(LEN([manuell])=0,IFERROR([kw fine in title]*1,IFERROR(SUMPRODUCT(COUNTIF(IsDigits,MID([kw in desc],ROW($A$1:$A$150),1)))=LEN([kw in desc]),#N/A)),[manuell])</f>
        <v xml:space="preserve">1,9 - 19 </v>
      </c>
      <c r="R1103" s="1" t="e">
        <f>IF([pos kw in title]&gt;0,MID(J1103,#REF!,4),IF([first '# in title]&gt;0,MID([title],[first '# in title],3),IF([first '# in title]&gt;0,MID([desc],#REF!,3),VLOOKUP([productid],$G$2:$R$1386,8))))</f>
        <v>#REF!</v>
      </c>
      <c r="S1103" s="1" t="str">
        <f>IF([kw in desc]=[kw rough in title],[kw in desc]*1,IFERROR(LEFT([kw_dirty],3)*1,IFERROR(LEFT([kw_dirty],2)*1,"n.a.")))</f>
        <v>n.a.</v>
      </c>
      <c r="T1103" s="1" t="s">
        <v>10424</v>
      </c>
      <c r="U1103" s="1">
        <f>VLOOKUP(Tabelle1[[#This Row],[productid]],Tabelle2[#All],2,FALSE)</f>
        <v>26</v>
      </c>
    </row>
    <row r="1104" spans="1:21" hidden="1">
      <c r="A1104" t="s">
        <v>1891</v>
      </c>
      <c r="B1104">
        <v>1959</v>
      </c>
      <c r="C1104">
        <v>289859</v>
      </c>
      <c r="D1104" t="s">
        <v>1953</v>
      </c>
      <c r="E1104" t="s">
        <v>1954</v>
      </c>
      <c r="F1104">
        <v>18406</v>
      </c>
      <c r="G1104">
        <v>1219746</v>
      </c>
      <c r="H1104">
        <f t="shared" si="17"/>
        <v>45</v>
      </c>
      <c r="I1104">
        <f t="array" ref="I1104">MIN(IFERROR(FIND(IstNumbers,A1104),""))</f>
        <v>24</v>
      </c>
      <c r="J1104" s="1" t="str">
        <f>IF([first '# in title]&lt;[pos kw in title],MID([title],[pos kw in title]-6,6),#N/A)</f>
        <v xml:space="preserve">A (16 </v>
      </c>
      <c r="K110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104" s="1">
        <f>IFERROR(FIND("kW",[desc]),0)</f>
        <v>71</v>
      </c>
      <c r="M1104">
        <f t="array" ref="M1104">MIN(IFERROR(FIND(IstNumbers,E1104),""))</f>
        <v>29</v>
      </c>
      <c r="N1104" s="1" t="str">
        <f>IF([first '# in desc]&lt;[pos kw in desc],MID([desc],[pos kw in desc]-7,7))</f>
        <v xml:space="preserve">­me 16 </v>
      </c>
      <c r="O110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104" s="1" t="str">
        <f>TRIM(IF([first '# in desc]&lt;[pos kw in desc],MID([desc],[pos kw in desc]-6,6),FALSE))</f>
        <v>me 16</v>
      </c>
      <c r="Q1104" s="1" t="str">
        <f>IF(LEN([manuell])=0,IFERROR([kw fine in title]*1,IFERROR(SUMPRODUCT(COUNTIF(IsDigits,MID([kw in desc],ROW($A$1:$A$150),1)))=LEN([kw in desc]),#N/A)),[manuell])</f>
        <v xml:space="preserve">1,9 - 19 </v>
      </c>
      <c r="R1104" s="1" t="e">
        <f>IF([pos kw in title]&gt;0,MID(J1104,#REF!,4),IF([first '# in title]&gt;0,MID([title],[first '# in title],3),IF([first '# in title]&gt;0,MID([desc],#REF!,3),VLOOKUP([productid],$G$2:$R$1386,8))))</f>
        <v>#REF!</v>
      </c>
      <c r="S1104" s="1" t="str">
        <f>IF([kw in desc]=[kw rough in title],[kw in desc]*1,IFERROR(LEFT([kw_dirty],3)*1,IFERROR(LEFT([kw_dirty],2)*1,"n.a.")))</f>
        <v>n.a.</v>
      </c>
      <c r="T1104" s="1" t="s">
        <v>10424</v>
      </c>
      <c r="U1104" s="1">
        <f>VLOOKUP(Tabelle1[[#This Row],[productid]],Tabelle2[#All],2,FALSE)</f>
        <v>16</v>
      </c>
    </row>
    <row r="1105" spans="1:21" hidden="1">
      <c r="A1105" t="s">
        <v>1882</v>
      </c>
      <c r="B1105">
        <v>2115</v>
      </c>
      <c r="C1105">
        <v>289859</v>
      </c>
      <c r="D1105" t="s">
        <v>1955</v>
      </c>
      <c r="E1105" t="s">
        <v>1719</v>
      </c>
      <c r="F1105">
        <v>18406</v>
      </c>
      <c r="G1105">
        <v>2384225</v>
      </c>
      <c r="H1105">
        <f t="shared" si="17"/>
        <v>40</v>
      </c>
      <c r="I1105">
        <f t="array" ref="I1105">MIN(IFERROR(FIND(IstNumbers,A1105),""))</f>
        <v>29</v>
      </c>
      <c r="J1105" s="1" t="str">
        <f>IF([first '# in title]&lt;[pos kw in title],MID([title],[pos kw in title]-6,6),#N/A)</f>
        <v xml:space="preserve">A (28 </v>
      </c>
      <c r="K110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105" s="1">
        <f>IFERROR(FIND("kW",[desc]),0)</f>
        <v>70</v>
      </c>
      <c r="M1105">
        <f t="array" ref="M1105">MIN(IFERROR(FIND(IstNumbers,E1105),""))</f>
        <v>34</v>
      </c>
      <c r="N1105" s="1" t="str">
        <f>IF([first '# in desc]&lt;[pos kw in desc],MID([desc],[pos kw in desc]-7,7))</f>
        <v xml:space="preserve">­me 28 </v>
      </c>
      <c r="O110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105" s="1" t="str">
        <f>TRIM(IF([first '# in desc]&lt;[pos kw in desc],MID([desc],[pos kw in desc]-6,6),FALSE))</f>
        <v>me 28</v>
      </c>
      <c r="Q1105" s="1" t="str">
        <f>IF(LEN([manuell])=0,IFERROR([kw fine in title]*1,IFERROR(SUMPRODUCT(COUNTIF(IsDigits,MID([kw in desc],ROW($A$1:$A$150),1)))=LEN([kw in desc]),#N/A)),[manuell])</f>
        <v xml:space="preserve">1,9 - 19 </v>
      </c>
      <c r="R1105" s="1" t="e">
        <f>IF([pos kw in title]&gt;0,MID(J1105,#REF!,4),IF([first '# in title]&gt;0,MID([title],[first '# in title],3),IF([first '# in title]&gt;0,MID([desc],#REF!,3),VLOOKUP([productid],$G$2:$R$1386,8))))</f>
        <v>#REF!</v>
      </c>
      <c r="S1105" s="1" t="str">
        <f>IF([kw in desc]=[kw rough in title],[kw in desc]*1,IFERROR(LEFT([kw_dirty],3)*1,IFERROR(LEFT([kw_dirty],2)*1,"n.a.")))</f>
        <v>n.a.</v>
      </c>
      <c r="T1105" s="1" t="s">
        <v>10424</v>
      </c>
      <c r="U1105" s="1">
        <f>VLOOKUP(Tabelle1[[#This Row],[productid]],Tabelle2[#All],2,FALSE)</f>
        <v>28</v>
      </c>
    </row>
    <row r="1106" spans="1:21">
      <c r="A1106" t="s">
        <v>1935</v>
      </c>
      <c r="B1106">
        <v>2243</v>
      </c>
      <c r="C1106">
        <v>289859</v>
      </c>
      <c r="D1106" t="s">
        <v>1956</v>
      </c>
      <c r="E1106" t="s">
        <v>1957</v>
      </c>
      <c r="F1106">
        <v>18406</v>
      </c>
      <c r="G1106">
        <v>2286143</v>
      </c>
      <c r="H1106">
        <f t="shared" si="17"/>
        <v>0</v>
      </c>
      <c r="I1106">
        <f t="array" ref="I1106">MIN(IFERROR(FIND(IstNumbers,A1106),""))</f>
        <v>13</v>
      </c>
      <c r="J1106" s="1" t="e">
        <f>IF([first '# in title]&lt;[pos kw in title],MID([title],[pos kw in title]-6,6),#N/A)</f>
        <v>#N/A</v>
      </c>
      <c r="K1106" s="1" t="e">
        <f>IFERROR(MID(SUBSTITUTE([kw rough in title],",","."),FIND("(",[kw rough in title])+1,20),SUBSTITUTE(IFERROR(MID([kw rough in title],FIND(" ",[kw rough in title])+1,20),[kw rough in title]),",","."))</f>
        <v>#N/A</v>
      </c>
      <c r="L1106" s="1">
        <f>IFERROR(FIND("kW",[desc]),0)</f>
        <v>0</v>
      </c>
      <c r="M1106">
        <f t="array" ref="M1106">MIN(IFERROR(FIND(IstNumbers,E1106),""))</f>
        <v>33</v>
      </c>
      <c r="N1106" s="1" t="b">
        <f>IF([first '# in desc]&lt;[pos kw in desc],MID([desc],[pos kw in desc]-7,7))</f>
        <v>0</v>
      </c>
      <c r="O11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06" s="1" t="str">
        <f>TRIM(IF([first '# in desc]&lt;[pos kw in desc],MID([desc],[pos kw in desc]-6,6),FALSE))</f>
        <v>FALSCH</v>
      </c>
      <c r="Q1106" s="1" t="str">
        <f>IF(LEN([manuell])=0,IFERROR([kw fine in title]*1,IFERROR(SUMPRODUCT(COUNTIF(IsDigits,MID([kw in desc],ROW($A$1:$A$150),1)))=LEN([kw in desc]),#N/A)),[manuell])</f>
        <v xml:space="preserve">1,9 - 19 </v>
      </c>
      <c r="R1106" s="1" t="str">
        <f>IF([pos kw in title]&gt;0,MID(J1106,#REF!,4),IF([first '# in title]&gt;0,MID([title],[first '# in title],3),IF([first '# in title]&gt;0,MID([desc],#REF!,3),VLOOKUP([productid],$G$2:$R$1386,8))))</f>
        <v>146</v>
      </c>
      <c r="S1106" s="1" t="e">
        <f>IF([kw in desc]=[kw rough in title],[kw in desc]*1,IFERROR(LEFT([kw_dirty],3)*1,IFERROR(LEFT([kw_dirty],2)*1,"n.a.")))</f>
        <v>#N/A</v>
      </c>
      <c r="T1106" s="1" t="s">
        <v>10424</v>
      </c>
      <c r="U1106" s="1" t="e">
        <f>VLOOKUP(Tabelle1[[#This Row],[productid]],Tabelle2[#All],2,FALSE)</f>
        <v>#N/A</v>
      </c>
    </row>
    <row r="1107" spans="1:21" hidden="1">
      <c r="A1107" t="s">
        <v>1938</v>
      </c>
      <c r="B1107">
        <v>3052.42</v>
      </c>
      <c r="C1107">
        <v>276812</v>
      </c>
      <c r="D1107" t="s">
        <v>1958</v>
      </c>
      <c r="E1107" t="s">
        <v>1959</v>
      </c>
      <c r="F1107">
        <v>18406</v>
      </c>
      <c r="G1107">
        <v>1098709</v>
      </c>
      <c r="H1107">
        <f t="shared" si="17"/>
        <v>29</v>
      </c>
      <c r="I1107">
        <f t="array" ref="I1107">MIN(IFERROR(FIND(IstNumbers,A1107),""))</f>
        <v>20</v>
      </c>
      <c r="J1107" s="1" t="str">
        <f>IF([first '# in title]&lt;[pos kw in title],MID([title],[pos kw in title]-6,6),#N/A)</f>
        <v xml:space="preserve">W (26 </v>
      </c>
      <c r="K110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07" s="1">
        <f>IFERROR(FIND("kW",[desc]),0)</f>
        <v>70</v>
      </c>
      <c r="M1107">
        <f t="array" ref="M1107">MIN(IFERROR(FIND(IstNumbers,E1107),""))</f>
        <v>30</v>
      </c>
      <c r="N1107" s="1" t="str">
        <f>IF([first '# in desc]&lt;[pos kw in desc],MID([desc],[pos kw in desc]-7,7))</f>
        <v xml:space="preserve">- 26,0 </v>
      </c>
      <c r="O1107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1107" s="1" t="str">
        <f>TRIM(IF([first '# in desc]&lt;[pos kw in desc],MID([desc],[pos kw in desc]-6,6),FALSE))</f>
        <v>26,0</v>
      </c>
      <c r="Q1107" s="1" t="str">
        <f>IF(LEN([manuell])=0,IFERROR([kw fine in title]*1,IFERROR(SUMPRODUCT(COUNTIF(IsDigits,MID([kw in desc],ROW($A$1:$A$150),1)))=LEN([kw in desc]),#N/A)),[manuell])</f>
        <v xml:space="preserve">1,9 - 19 </v>
      </c>
      <c r="R1107" s="1" t="e">
        <f>IF([pos kw in title]&gt;0,MID(J1107,#REF!,4),IF([first '# in title]&gt;0,MID([title],[first '# in title],3),IF([first '# in title]&gt;0,MID([desc],#REF!,3),VLOOKUP([productid],$G$2:$R$1386,8))))</f>
        <v>#REF!</v>
      </c>
      <c r="S1107" s="1" t="str">
        <f>IF([kw in desc]=[kw rough in title],[kw in desc]*1,IFERROR(LEFT([kw_dirty],3)*1,IFERROR(LEFT([kw_dirty],2)*1,"n.a.")))</f>
        <v>n.a.</v>
      </c>
      <c r="T1107" s="1" t="s">
        <v>10424</v>
      </c>
      <c r="U1107" s="1">
        <f>VLOOKUP(Tabelle1[[#This Row],[productid]],Tabelle2[#All],2,FALSE)</f>
        <v>26</v>
      </c>
    </row>
    <row r="1108" spans="1:21" hidden="1">
      <c r="A1108" t="s">
        <v>1920</v>
      </c>
      <c r="B1108">
        <v>3895</v>
      </c>
      <c r="C1108">
        <v>223861</v>
      </c>
      <c r="D1108" t="s">
        <v>1960</v>
      </c>
      <c r="E1108" t="s">
        <v>1961</v>
      </c>
      <c r="F1108">
        <v>18406</v>
      </c>
      <c r="G1108">
        <v>1223680</v>
      </c>
      <c r="H1108">
        <f t="shared" si="17"/>
        <v>0</v>
      </c>
      <c r="I1108">
        <f t="array" ref="I1108">MIN(IFERROR(FIND(IstNumbers,A1108),""))</f>
        <v>20</v>
      </c>
      <c r="J1108" s="1" t="e">
        <f>IF([first '# in title]&lt;[pos kw in title],MID([title],[pos kw in title]-6,6),#N/A)</f>
        <v>#N/A</v>
      </c>
      <c r="K1108" s="1" t="e">
        <f>IFERROR(MID(SUBSTITUTE([kw rough in title],",","."),FIND("(",[kw rough in title])+1,20),SUBSTITUTE(IFERROR(MID([kw rough in title],FIND(" ",[kw rough in title])+1,20),[kw rough in title]),",","."))</f>
        <v>#N/A</v>
      </c>
      <c r="L1108" s="1">
        <f>IFERROR(FIND("kW",[desc]),0)</f>
        <v>58</v>
      </c>
      <c r="M1108">
        <f t="array" ref="M1108">MIN(IFERROR(FIND(IstNumbers,E1108),""))</f>
        <v>47</v>
      </c>
      <c r="N1108" s="1" t="str">
        <f>IF([first '# in desc]&lt;[pos kw in desc],MID([desc],[pos kw in desc]-7,7))</f>
        <v xml:space="preserve">W 4-26 </v>
      </c>
      <c r="O1108" s="1" t="str">
        <f>IFERROR(SUBSTITUTE(MID([kw rough in desc],FIND("(",[kw rough in desc])+1,20),",","."),IFERROR(SUBSTITUTE(TRIM(SUBSTITUTE(SUBSTITUTE(MID([kw rough in desc],FIND(" ",TRIM([kw rough in desc]))+1,20),"""",""),"/","")),",","."),#N/A))</f>
        <v>4-26</v>
      </c>
      <c r="P1108" s="1" t="str">
        <f>TRIM(IF([first '# in desc]&lt;[pos kw in desc],MID([desc],[pos kw in desc]-6,6),FALSE))</f>
        <v>4-26</v>
      </c>
      <c r="Q1108" s="1" t="str">
        <f>IF(LEN([manuell])=0,IFERROR([kw fine in title]*1,IFERROR(SUMPRODUCT(COUNTIF(IsDigits,MID([kw in desc],ROW($A$1:$A$150),1)))=LEN([kw in desc]),#N/A)),[manuell])</f>
        <v xml:space="preserve">1,9 - 19 </v>
      </c>
      <c r="R1108" s="1" t="str">
        <f>IF([pos kw in title]&gt;0,MID(J1108,#REF!,4),IF([first '# in title]&gt;0,MID([title],[first '# in title],3),IF([first '# in title]&gt;0,MID([desc],#REF!,3),VLOOKUP([productid],$G$2:$R$1386,8))))</f>
        <v>300</v>
      </c>
      <c r="S1108" s="1" t="e">
        <f>IF([kw in desc]=[kw rough in title],[kw in desc]*1,IFERROR(LEFT([kw_dirty],3)*1,IFERROR(LEFT([kw_dirty],2)*1,"n.a.")))</f>
        <v>#N/A</v>
      </c>
      <c r="T1108" s="1" t="s">
        <v>10424</v>
      </c>
      <c r="U1108" s="1">
        <f>VLOOKUP(Tabelle1[[#This Row],[productid]],Tabelle2[#All],2,FALSE)</f>
        <v>26</v>
      </c>
    </row>
    <row r="1109" spans="1:21">
      <c r="A1109" t="s">
        <v>1943</v>
      </c>
      <c r="B1109">
        <v>3110</v>
      </c>
      <c r="C1109">
        <v>223861</v>
      </c>
      <c r="D1109" t="s">
        <v>1962</v>
      </c>
      <c r="E1109" t="s">
        <v>312</v>
      </c>
      <c r="F1109">
        <v>18406</v>
      </c>
      <c r="G1109">
        <v>3129273</v>
      </c>
      <c r="H1109">
        <f t="shared" si="17"/>
        <v>0</v>
      </c>
      <c r="I1109">
        <f t="array" ref="I1109">MIN(IFERROR(FIND(IstNumbers,A1109),""))</f>
        <v>21</v>
      </c>
      <c r="J1109" s="1" t="e">
        <f>IF([first '# in title]&lt;[pos kw in title],MID([title],[pos kw in title]-6,6),#N/A)</f>
        <v>#N/A</v>
      </c>
      <c r="K1109" s="1" t="e">
        <f>IFERROR(MID(SUBSTITUTE([kw rough in title],",","."),FIND("(",[kw rough in title])+1,20),SUBSTITUTE(IFERROR(MID([kw rough in title],FIND(" ",[kw rough in title])+1,20),[kw rough in title]),",","."))</f>
        <v>#N/A</v>
      </c>
      <c r="L1109" s="1">
        <f>IFERROR(FIND("kW",[desc]),0)</f>
        <v>0</v>
      </c>
      <c r="M1109">
        <f t="array" ref="M1109">MIN(IFERROR(FIND(IstNumbers,E1109),""))</f>
        <v>11</v>
      </c>
      <c r="N1109" s="1" t="b">
        <f>IF([first '# in desc]&lt;[pos kw in desc],MID([desc],[pos kw in desc]-7,7))</f>
        <v>0</v>
      </c>
      <c r="O11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09" s="1" t="str">
        <f>TRIM(IF([first '# in desc]&lt;[pos kw in desc],MID([desc],[pos kw in desc]-6,6),FALSE))</f>
        <v>FALSCH</v>
      </c>
      <c r="Q1109" s="1" t="str">
        <f>IF(LEN([manuell])=0,IFERROR([kw fine in title]*1,IFERROR(SUMPRODUCT(COUNTIF(IsDigits,MID([kw in desc],ROW($A$1:$A$150),1)))=LEN([kw in desc]),#N/A)),[manuell])</f>
        <v xml:space="preserve">1,9 - 19 </v>
      </c>
      <c r="R1109" s="1" t="str">
        <f>IF([pos kw in title]&gt;0,MID(J1109,#REF!,4),IF([first '# in title]&gt;0,MID([title],[first '# in title],3),IF([first '# in title]&gt;0,MID([desc],#REF!,3),VLOOKUP([productid],$G$2:$R$1386,8))))</f>
        <v>-11</v>
      </c>
      <c r="S1109" s="1" t="e">
        <f>IF([kw in desc]=[kw rough in title],[kw in desc]*1,IFERROR(LEFT([kw_dirty],3)*1,IFERROR(LEFT([kw_dirty],2)*1,"n.a.")))</f>
        <v>#N/A</v>
      </c>
      <c r="T1109" s="1" t="s">
        <v>10424</v>
      </c>
      <c r="U1109" s="1" t="e">
        <f>VLOOKUP(Tabelle1[[#This Row],[productid]],Tabelle2[#All],2,FALSE)</f>
        <v>#N/A</v>
      </c>
    </row>
    <row r="1110" spans="1:21" hidden="1">
      <c r="A1110" t="s">
        <v>1945</v>
      </c>
      <c r="B1110">
        <v>3055</v>
      </c>
      <c r="C1110">
        <v>289859</v>
      </c>
      <c r="D1110" t="s">
        <v>1963</v>
      </c>
      <c r="E1110" t="s">
        <v>1964</v>
      </c>
      <c r="F1110">
        <v>18406</v>
      </c>
      <c r="G1110">
        <v>1750863</v>
      </c>
      <c r="H1110">
        <f t="shared" si="17"/>
        <v>0</v>
      </c>
      <c r="I1110">
        <f t="array" ref="I1110">MIN(IFERROR(FIND(IstNumbers,A1110),""))</f>
        <v>13</v>
      </c>
      <c r="J1110" s="1" t="e">
        <f>IF([first '# in title]&lt;[pos kw in title],MID([title],[pos kw in title]-6,6),#N/A)</f>
        <v>#N/A</v>
      </c>
      <c r="K1110" s="1" t="e">
        <f>IFERROR(MID(SUBSTITUTE([kw rough in title],",","."),FIND("(",[kw rough in title])+1,20),SUBSTITUTE(IFERROR(MID([kw rough in title],FIND(" ",[kw rough in title])+1,20),[kw rough in title]),",","."))</f>
        <v>#N/A</v>
      </c>
      <c r="L1110" s="1">
        <f>IFERROR(FIND("kW",[desc]),0)</f>
        <v>70</v>
      </c>
      <c r="M1110">
        <f t="array" ref="M1110">MIN(IFERROR(FIND(IstNumbers,E1110),""))</f>
        <v>34</v>
      </c>
      <c r="N1110" s="1" t="str">
        <f>IF([first '# in desc]&lt;[pos kw in desc],MID([desc],[pos kw in desc]-7,7))</f>
        <v xml:space="preserve">­me 42 </v>
      </c>
      <c r="O11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10" s="1" t="str">
        <f>TRIM(IF([first '# in desc]&lt;[pos kw in desc],MID([desc],[pos kw in desc]-6,6),FALSE))</f>
        <v>me 42</v>
      </c>
      <c r="Q1110" s="1" t="str">
        <f>IF(LEN([manuell])=0,IFERROR([kw fine in title]*1,IFERROR(SUMPRODUCT(COUNTIF(IsDigits,MID([kw in desc],ROW($A$1:$A$150),1)))=LEN([kw in desc]),#N/A)),[manuell])</f>
        <v xml:space="preserve">1,9 - 19 </v>
      </c>
      <c r="R1110" s="1" t="str">
        <f>IF([pos kw in title]&gt;0,MID(J1110,#REF!,4),IF([first '# in title]&gt;0,MID([title],[first '# in title],3),IF([first '# in title]&gt;0,MID([desc],#REF!,3),VLOOKUP([productid],$G$2:$R$1386,8))))</f>
        <v xml:space="preserve">42 </v>
      </c>
      <c r="S1110" s="1" t="e">
        <f>IF([kw in desc]=[kw rough in title],[kw in desc]*1,IFERROR(LEFT([kw_dirty],3)*1,IFERROR(LEFT([kw_dirty],2)*1,"n.a.")))</f>
        <v>#N/A</v>
      </c>
      <c r="T1110" s="1" t="s">
        <v>10424</v>
      </c>
      <c r="U1110" s="1">
        <f>VLOOKUP(Tabelle1[[#This Row],[productid]],Tabelle2[#All],2,FALSE)</f>
        <v>42</v>
      </c>
    </row>
    <row r="1111" spans="1:21">
      <c r="A1111" t="s">
        <v>1948</v>
      </c>
      <c r="B1111">
        <v>2209</v>
      </c>
      <c r="C1111">
        <v>9701</v>
      </c>
      <c r="D1111" t="s">
        <v>1965</v>
      </c>
      <c r="E1111" t="s">
        <v>9</v>
      </c>
      <c r="F1111">
        <v>18406</v>
      </c>
      <c r="G1111">
        <v>3128307</v>
      </c>
      <c r="H1111">
        <f t="shared" si="17"/>
        <v>0</v>
      </c>
      <c r="I1111">
        <f t="array" ref="I1111">MIN(IFERROR(FIND(IstNumbers,A1111),""))</f>
        <v>21</v>
      </c>
      <c r="J1111" s="1" t="e">
        <f>IF([first '# in title]&lt;[pos kw in title],MID([title],[pos kw in title]-6,6),#N/A)</f>
        <v>#N/A</v>
      </c>
      <c r="K1111" s="1" t="e">
        <f>IFERROR(MID(SUBSTITUTE([kw rough in title],",","."),FIND("(",[kw rough in title])+1,20),SUBSTITUTE(IFERROR(MID([kw rough in title],FIND(" ",[kw rough in title])+1,20),[kw rough in title]),",","."))</f>
        <v>#N/A</v>
      </c>
      <c r="L1111" s="1">
        <f>IFERROR(FIND("kW",[desc]),0)</f>
        <v>0</v>
      </c>
      <c r="M1111">
        <f t="array" ref="M1111">MIN(IFERROR(FIND(IstNumbers,E1111),""))</f>
        <v>0</v>
      </c>
      <c r="N1111" s="1" t="b">
        <f>IF([first '# in desc]&lt;[pos kw in desc],MID([desc],[pos kw in desc]-7,7))</f>
        <v>0</v>
      </c>
      <c r="O11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11" s="1" t="str">
        <f>TRIM(IF([first '# in desc]&lt;[pos kw in desc],MID([desc],[pos kw in desc]-6,6),FALSE))</f>
        <v>FALSCH</v>
      </c>
      <c r="Q1111" s="1" t="str">
        <f>IF(LEN([manuell])=0,IFERROR([kw fine in title]*1,IFERROR(SUMPRODUCT(COUNTIF(IsDigits,MID([kw in desc],ROW($A$1:$A$150),1)))=LEN([kw in desc]),#N/A)),[manuell])</f>
        <v xml:space="preserve">1,9 - 19 </v>
      </c>
      <c r="R1111" s="1" t="str">
        <f>IF([pos kw in title]&gt;0,MID(J1111,#REF!,4),IF([first '# in title]&gt;0,MID([title],[first '# in title],3),IF([first '# in title]&gt;0,MID([desc],#REF!,3),VLOOKUP([productid],$G$2:$R$1386,8))))</f>
        <v>-Sm</v>
      </c>
      <c r="S1111" s="1" t="e">
        <f>IF([kw in desc]=[kw rough in title],[kw in desc]*1,IFERROR(LEFT([kw_dirty],3)*1,IFERROR(LEFT([kw_dirty],2)*1,"n.a.")))</f>
        <v>#N/A</v>
      </c>
      <c r="T1111" s="1" t="s">
        <v>10424</v>
      </c>
      <c r="U1111" s="1" t="e">
        <f>VLOOKUP(Tabelle1[[#This Row],[productid]],Tabelle2[#All],2,FALSE)</f>
        <v>#N/A</v>
      </c>
    </row>
    <row r="1112" spans="1:21" hidden="1">
      <c r="A1112" t="s">
        <v>1903</v>
      </c>
      <c r="B1112">
        <v>3914.51</v>
      </c>
      <c r="C1112">
        <v>297223</v>
      </c>
      <c r="D1112" t="s">
        <v>1966</v>
      </c>
      <c r="E1112" t="s">
        <v>1967</v>
      </c>
      <c r="F1112">
        <v>18406</v>
      </c>
      <c r="G1112">
        <v>1064531</v>
      </c>
      <c r="H1112">
        <f t="shared" si="17"/>
        <v>30</v>
      </c>
      <c r="I1112">
        <f t="array" ref="I1112">MIN(IFERROR(FIND(IstNumbers,A1112),""))</f>
        <v>20</v>
      </c>
      <c r="J1112" s="1" t="str">
        <f>IF([first '# in title]&lt;[pos kw in title],MID([title],[pos kw in title]-6,6),#N/A)</f>
        <v xml:space="preserve">W (35 </v>
      </c>
      <c r="K1112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12" s="1">
        <f>IFERROR(FIND("kW",[desc]),0)</f>
        <v>51</v>
      </c>
      <c r="M1112">
        <f t="array" ref="M1112">MIN(IFERROR(FIND(IstNumbers,E1112),""))</f>
        <v>14</v>
      </c>
      <c r="N1112" s="1" t="str">
        <f>IF([first '# in desc]&lt;[pos kw in desc],MID([desc],[pos kw in desc]-7,7))</f>
        <v xml:space="preserve">0-W 35 </v>
      </c>
      <c r="O1112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112" s="1" t="str">
        <f>TRIM(IF([first '# in desc]&lt;[pos kw in desc],MID([desc],[pos kw in desc]-6,6),FALSE))</f>
        <v>-W 35</v>
      </c>
      <c r="Q1112" s="1" t="str">
        <f>IF(LEN([manuell])=0,IFERROR([kw fine in title]*1,IFERROR(SUMPRODUCT(COUNTIF(IsDigits,MID([kw in desc],ROW($A$1:$A$150),1)))=LEN([kw in desc]),#N/A)),[manuell])</f>
        <v xml:space="preserve">1,9 - 19 </v>
      </c>
      <c r="R1112" s="1" t="e">
        <f>IF([pos kw in title]&gt;0,MID(J1112,#REF!,4),IF([first '# in title]&gt;0,MID([title],[first '# in title],3),IF([first '# in title]&gt;0,MID([desc],#REF!,3),VLOOKUP([productid],$G$2:$R$1386,8))))</f>
        <v>#REF!</v>
      </c>
      <c r="S1112" s="1" t="str">
        <f>IF([kw in desc]=[kw rough in title],[kw in desc]*1,IFERROR(LEFT([kw_dirty],3)*1,IFERROR(LEFT([kw_dirty],2)*1,"n.a.")))</f>
        <v>n.a.</v>
      </c>
      <c r="T1112" s="1" t="s">
        <v>10424</v>
      </c>
      <c r="U1112" s="1">
        <f>VLOOKUP(Tabelle1[[#This Row],[productid]],Tabelle2[#All],2,FALSE)</f>
        <v>35</v>
      </c>
    </row>
    <row r="1113" spans="1:21" hidden="1">
      <c r="A1113" t="s">
        <v>1888</v>
      </c>
      <c r="B1113">
        <v>3269</v>
      </c>
      <c r="C1113">
        <v>9701</v>
      </c>
      <c r="D1113" t="s">
        <v>1968</v>
      </c>
      <c r="E1113" t="s">
        <v>9</v>
      </c>
      <c r="F1113">
        <v>18406</v>
      </c>
      <c r="G1113">
        <v>1064530</v>
      </c>
      <c r="H1113">
        <f t="shared" si="17"/>
        <v>30</v>
      </c>
      <c r="I1113">
        <f t="array" ref="I1113">MIN(IFERROR(FIND(IstNumbers,A1113),""))</f>
        <v>20</v>
      </c>
      <c r="J1113" s="1" t="str">
        <f>IF([first '# in title]&lt;[pos kw in title],MID([title],[pos kw in title]-6,6),#N/A)</f>
        <v xml:space="preserve">W (26 </v>
      </c>
      <c r="K111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13" s="1">
        <f>IFERROR(FIND("kW",[desc]),0)</f>
        <v>0</v>
      </c>
      <c r="M1113">
        <f t="array" ref="M1113">MIN(IFERROR(FIND(IstNumbers,E1113),""))</f>
        <v>0</v>
      </c>
      <c r="N1113" s="1" t="b">
        <f>IF([first '# in desc]&lt;[pos kw in desc],MID([desc],[pos kw in desc]-7,7))</f>
        <v>0</v>
      </c>
      <c r="O11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13" s="1" t="str">
        <f>TRIM(IF([first '# in desc]&lt;[pos kw in desc],MID([desc],[pos kw in desc]-6,6),FALSE))</f>
        <v>FALSCH</v>
      </c>
      <c r="Q1113" s="1" t="str">
        <f>IF(LEN([manuell])=0,IFERROR([kw fine in title]*1,IFERROR(SUMPRODUCT(COUNTIF(IsDigits,MID([kw in desc],ROW($A$1:$A$150),1)))=LEN([kw in desc]),#N/A)),[manuell])</f>
        <v xml:space="preserve">1,9 - 19 </v>
      </c>
      <c r="R1113" s="1" t="e">
        <f>IF([pos kw in title]&gt;0,MID(J1113,#REF!,4),IF([first '# in title]&gt;0,MID([title],[first '# in title],3),IF([first '# in title]&gt;0,MID([desc],#REF!,3),VLOOKUP([productid],$G$2:$R$1386,8))))</f>
        <v>#REF!</v>
      </c>
      <c r="S1113" s="1" t="str">
        <f>IF([kw in desc]=[kw rough in title],[kw in desc]*1,IFERROR(LEFT([kw_dirty],3)*1,IFERROR(LEFT([kw_dirty],2)*1,"n.a.")))</f>
        <v>n.a.</v>
      </c>
      <c r="T1113" s="1" t="s">
        <v>10424</v>
      </c>
      <c r="U1113" s="1">
        <f>VLOOKUP(Tabelle1[[#This Row],[productid]],Tabelle2[#All],2,FALSE)</f>
        <v>26</v>
      </c>
    </row>
    <row r="1114" spans="1:21" hidden="1">
      <c r="A1114" t="s">
        <v>1891</v>
      </c>
      <c r="B1114">
        <v>1959</v>
      </c>
      <c r="C1114">
        <v>289859</v>
      </c>
      <c r="D1114" t="s">
        <v>1969</v>
      </c>
      <c r="E1114" t="s">
        <v>1970</v>
      </c>
      <c r="F1114">
        <v>18406</v>
      </c>
      <c r="G1114">
        <v>1219746</v>
      </c>
      <c r="H1114">
        <f t="shared" si="17"/>
        <v>45</v>
      </c>
      <c r="I1114">
        <f t="array" ref="I1114">MIN(IFERROR(FIND(IstNumbers,A1114),""))</f>
        <v>24</v>
      </c>
      <c r="J1114" s="1" t="str">
        <f>IF([first '# in title]&lt;[pos kw in title],MID([title],[pos kw in title]-6,6),#N/A)</f>
        <v xml:space="preserve">A (16 </v>
      </c>
      <c r="K111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114" s="1">
        <f>IFERROR(FIND("kW",[desc]),0)</f>
        <v>71</v>
      </c>
      <c r="M1114">
        <f t="array" ref="M1114">MIN(IFERROR(FIND(IstNumbers,E1114),""))</f>
        <v>29</v>
      </c>
      <c r="N1114" s="1" t="str">
        <f>IF([first '# in desc]&lt;[pos kw in desc],MID([desc],[pos kw in desc]-7,7))</f>
        <v xml:space="preserve">­me 16 </v>
      </c>
      <c r="O11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114" s="1" t="str">
        <f>TRIM(IF([first '# in desc]&lt;[pos kw in desc],MID([desc],[pos kw in desc]-6,6),FALSE))</f>
        <v>me 16</v>
      </c>
      <c r="Q1114" s="1" t="str">
        <f>IF(LEN([manuell])=0,IFERROR([kw fine in title]*1,IFERROR(SUMPRODUCT(COUNTIF(IsDigits,MID([kw in desc],ROW($A$1:$A$150),1)))=LEN([kw in desc]),#N/A)),[manuell])</f>
        <v xml:space="preserve">1,9 - 19 </v>
      </c>
      <c r="R1114" s="1" t="e">
        <f>IF([pos kw in title]&gt;0,MID(J1114,#REF!,4),IF([first '# in title]&gt;0,MID([title],[first '# in title],3),IF([first '# in title]&gt;0,MID([desc],#REF!,3),VLOOKUP([productid],$G$2:$R$1386,8))))</f>
        <v>#REF!</v>
      </c>
      <c r="S1114" s="1" t="str">
        <f>IF([kw in desc]=[kw rough in title],[kw in desc]*1,IFERROR(LEFT([kw_dirty],3)*1,IFERROR(LEFT([kw_dirty],2)*1,"n.a.")))</f>
        <v>n.a.</v>
      </c>
      <c r="T1114" s="1" t="s">
        <v>10424</v>
      </c>
      <c r="U1114" s="1">
        <f>VLOOKUP(Tabelle1[[#This Row],[productid]],Tabelle2[#All],2,FALSE)</f>
        <v>16</v>
      </c>
    </row>
    <row r="1115" spans="1:21" hidden="1">
      <c r="A1115" t="s">
        <v>1882</v>
      </c>
      <c r="B1115">
        <v>2120</v>
      </c>
      <c r="C1115">
        <v>289859</v>
      </c>
      <c r="D1115" t="s">
        <v>1971</v>
      </c>
      <c r="E1115" t="s">
        <v>1734</v>
      </c>
      <c r="F1115">
        <v>18406</v>
      </c>
      <c r="G1115">
        <v>2384225</v>
      </c>
      <c r="H1115">
        <f t="shared" si="17"/>
        <v>40</v>
      </c>
      <c r="I1115">
        <f t="array" ref="I1115">MIN(IFERROR(FIND(IstNumbers,A1115),""))</f>
        <v>29</v>
      </c>
      <c r="J1115" s="1" t="str">
        <f>IF([first '# in title]&lt;[pos kw in title],MID([title],[pos kw in title]-6,6),#N/A)</f>
        <v xml:space="preserve">A (28 </v>
      </c>
      <c r="K111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115" s="1">
        <f>IFERROR(FIND("kW",[desc]),0)</f>
        <v>70</v>
      </c>
      <c r="M1115">
        <f t="array" ref="M1115">MIN(IFERROR(FIND(IstNumbers,E1115),""))</f>
        <v>34</v>
      </c>
      <c r="N1115" s="1" t="str">
        <f>IF([first '# in desc]&lt;[pos kw in desc],MID([desc],[pos kw in desc]-7,7))</f>
        <v xml:space="preserve">­me 28 </v>
      </c>
      <c r="O111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115" s="1" t="str">
        <f>TRIM(IF([first '# in desc]&lt;[pos kw in desc],MID([desc],[pos kw in desc]-6,6),FALSE))</f>
        <v>me 28</v>
      </c>
      <c r="Q1115" s="1" t="str">
        <f>IF(LEN([manuell])=0,IFERROR([kw fine in title]*1,IFERROR(SUMPRODUCT(COUNTIF(IsDigits,MID([kw in desc],ROW($A$1:$A$150),1)))=LEN([kw in desc]),#N/A)),[manuell])</f>
        <v xml:space="preserve">1,9 - 19 </v>
      </c>
      <c r="R1115" s="1" t="e">
        <f>IF([pos kw in title]&gt;0,MID(J1115,#REF!,4),IF([first '# in title]&gt;0,MID([title],[first '# in title],3),IF([first '# in title]&gt;0,MID([desc],#REF!,3),VLOOKUP([productid],$G$2:$R$1386,8))))</f>
        <v>#REF!</v>
      </c>
      <c r="S1115" s="1" t="str">
        <f>IF([kw in desc]=[kw rough in title],[kw in desc]*1,IFERROR(LEFT([kw_dirty],3)*1,IFERROR(LEFT([kw_dirty],2)*1,"n.a.")))</f>
        <v>n.a.</v>
      </c>
      <c r="T1115" s="1" t="s">
        <v>10424</v>
      </c>
      <c r="U1115" s="1">
        <f>VLOOKUP(Tabelle1[[#This Row],[productid]],Tabelle2[#All],2,FALSE)</f>
        <v>28</v>
      </c>
    </row>
    <row r="1116" spans="1:21">
      <c r="A1116" t="s">
        <v>1935</v>
      </c>
      <c r="B1116">
        <v>2245</v>
      </c>
      <c r="C1116">
        <v>289859</v>
      </c>
      <c r="D1116" t="s">
        <v>1972</v>
      </c>
      <c r="E1116" t="s">
        <v>1973</v>
      </c>
      <c r="F1116">
        <v>18406</v>
      </c>
      <c r="G1116">
        <v>2286143</v>
      </c>
      <c r="H1116">
        <f t="shared" si="17"/>
        <v>0</v>
      </c>
      <c r="I1116">
        <f t="array" ref="I1116">MIN(IFERROR(FIND(IstNumbers,A1116),""))</f>
        <v>13</v>
      </c>
      <c r="J1116" s="1" t="e">
        <f>IF([first '# in title]&lt;[pos kw in title],MID([title],[pos kw in title]-6,6),#N/A)</f>
        <v>#N/A</v>
      </c>
      <c r="K1116" s="1" t="e">
        <f>IFERROR(MID(SUBSTITUTE([kw rough in title],",","."),FIND("(",[kw rough in title])+1,20),SUBSTITUTE(IFERROR(MID([kw rough in title],FIND(" ",[kw rough in title])+1,20),[kw rough in title]),",","."))</f>
        <v>#N/A</v>
      </c>
      <c r="L1116" s="1">
        <f>IFERROR(FIND("kW",[desc]),0)</f>
        <v>0</v>
      </c>
      <c r="M1116">
        <f t="array" ref="M1116">MIN(IFERROR(FIND(IstNumbers,E1116),""))</f>
        <v>33</v>
      </c>
      <c r="N1116" s="1" t="b">
        <f>IF([first '# in desc]&lt;[pos kw in desc],MID([desc],[pos kw in desc]-7,7))</f>
        <v>0</v>
      </c>
      <c r="O11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16" s="1" t="str">
        <f>TRIM(IF([first '# in desc]&lt;[pos kw in desc],MID([desc],[pos kw in desc]-6,6),FALSE))</f>
        <v>FALSCH</v>
      </c>
      <c r="Q1116" s="1" t="str">
        <f>IF(LEN([manuell])=0,IFERROR([kw fine in title]*1,IFERROR(SUMPRODUCT(COUNTIF(IsDigits,MID([kw in desc],ROW($A$1:$A$150),1)))=LEN([kw in desc]),#N/A)),[manuell])</f>
        <v xml:space="preserve">1,9 - 19 </v>
      </c>
      <c r="R1116" s="1" t="str">
        <f>IF([pos kw in title]&gt;0,MID(J1116,#REF!,4),IF([first '# in title]&gt;0,MID([title],[first '# in title],3),IF([first '# in title]&gt;0,MID([desc],#REF!,3),VLOOKUP([productid],$G$2:$R$1386,8))))</f>
        <v>146</v>
      </c>
      <c r="S1116" s="1" t="e">
        <f>IF([kw in desc]=[kw rough in title],[kw in desc]*1,IFERROR(LEFT([kw_dirty],3)*1,IFERROR(LEFT([kw_dirty],2)*1,"n.a.")))</f>
        <v>#N/A</v>
      </c>
      <c r="T1116" s="1" t="s">
        <v>10424</v>
      </c>
      <c r="U1116" s="1" t="e">
        <f>VLOOKUP(Tabelle1[[#This Row],[productid]],Tabelle2[#All],2,FALSE)</f>
        <v>#N/A</v>
      </c>
    </row>
    <row r="1117" spans="1:21" hidden="1">
      <c r="A1117" t="s">
        <v>1938</v>
      </c>
      <c r="B1117">
        <v>3085</v>
      </c>
      <c r="C1117">
        <v>289859</v>
      </c>
      <c r="D1117" t="s">
        <v>1974</v>
      </c>
      <c r="E1117" t="s">
        <v>1975</v>
      </c>
      <c r="F1117">
        <v>18406</v>
      </c>
      <c r="G1117">
        <v>1098709</v>
      </c>
      <c r="H1117">
        <f t="shared" si="17"/>
        <v>29</v>
      </c>
      <c r="I1117">
        <f t="array" ref="I1117">MIN(IFERROR(FIND(IstNumbers,A1117),""))</f>
        <v>20</v>
      </c>
      <c r="J1117" s="1" t="str">
        <f>IF([first '# in title]&lt;[pos kw in title],MID([title],[pos kw in title]-6,6),#N/A)</f>
        <v xml:space="preserve">W (26 </v>
      </c>
      <c r="K1117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17" s="1">
        <f>IFERROR(FIND("kW",[desc]),0)</f>
        <v>45</v>
      </c>
      <c r="M1117">
        <f t="array" ref="M1117">MIN(IFERROR(FIND(IstNumbers,E1117),""))</f>
        <v>24</v>
      </c>
      <c r="N1117" s="1" t="str">
        <f>IF([first '# in desc]&lt;[pos kw in desc],MID([desc],[pos kw in desc]-7,7))</f>
        <v xml:space="preserve">me, 26 </v>
      </c>
      <c r="O111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17" s="1" t="str">
        <f>TRIM(IF([first '# in desc]&lt;[pos kw in desc],MID([desc],[pos kw in desc]-6,6),FALSE))</f>
        <v>e, 26</v>
      </c>
      <c r="Q1117" s="1" t="str">
        <f>IF(LEN([manuell])=0,IFERROR([kw fine in title]*1,IFERROR(SUMPRODUCT(COUNTIF(IsDigits,MID([kw in desc],ROW($A$1:$A$150),1)))=LEN([kw in desc]),#N/A)),[manuell])</f>
        <v xml:space="preserve">1,9 - 19 </v>
      </c>
      <c r="R1117" s="1" t="e">
        <f>IF([pos kw in title]&gt;0,MID(J1117,#REF!,4),IF([first '# in title]&gt;0,MID([title],[first '# in title],3),IF([first '# in title]&gt;0,MID([desc],#REF!,3),VLOOKUP([productid],$G$2:$R$1386,8))))</f>
        <v>#REF!</v>
      </c>
      <c r="S1117" s="1" t="str">
        <f>IF([kw in desc]=[kw rough in title],[kw in desc]*1,IFERROR(LEFT([kw_dirty],3)*1,IFERROR(LEFT([kw_dirty],2)*1,"n.a.")))</f>
        <v>n.a.</v>
      </c>
      <c r="T1117" s="1" t="s">
        <v>10424</v>
      </c>
      <c r="U1117" s="1">
        <f>VLOOKUP(Tabelle1[[#This Row],[productid]],Tabelle2[#All],2,FALSE)</f>
        <v>26</v>
      </c>
    </row>
    <row r="1118" spans="1:21" hidden="1">
      <c r="A1118" t="s">
        <v>1920</v>
      </c>
      <c r="B1118">
        <v>3915</v>
      </c>
      <c r="C1118">
        <v>289859</v>
      </c>
      <c r="D1118" t="s">
        <v>1976</v>
      </c>
      <c r="E1118" t="s">
        <v>1977</v>
      </c>
      <c r="F1118">
        <v>18406</v>
      </c>
      <c r="G1118">
        <v>1223680</v>
      </c>
      <c r="H1118">
        <f t="shared" si="17"/>
        <v>0</v>
      </c>
      <c r="I1118">
        <f t="array" ref="I1118">MIN(IFERROR(FIND(IstNumbers,A1118),""))</f>
        <v>20</v>
      </c>
      <c r="J1118" s="1" t="e">
        <f>IF([first '# in title]&lt;[pos kw in title],MID([title],[pos kw in title]-6,6),#N/A)</f>
        <v>#N/A</v>
      </c>
      <c r="K1118" s="1" t="e">
        <f>IFERROR(MID(SUBSTITUTE([kw rough in title],",","."),FIND("(",[kw rough in title])+1,20),SUBSTITUTE(IFERROR(MID([kw rough in title],FIND(" ",[kw rough in title])+1,20),[kw rough in title]),",","."))</f>
        <v>#N/A</v>
      </c>
      <c r="L1118" s="1">
        <f>IFERROR(FIND("kW",[desc]),0)</f>
        <v>45</v>
      </c>
      <c r="M1118">
        <f t="array" ref="M1118">MIN(IFERROR(FIND(IstNumbers,E1118),""))</f>
        <v>24</v>
      </c>
      <c r="N1118" s="1" t="str">
        <f>IF([first '# in desc]&lt;[pos kw in desc],MID([desc],[pos kw in desc]-7,7))</f>
        <v xml:space="preserve">me, 26 </v>
      </c>
      <c r="O1118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18" s="1" t="str">
        <f>TRIM(IF([first '# in desc]&lt;[pos kw in desc],MID([desc],[pos kw in desc]-6,6),FALSE))</f>
        <v>e, 26</v>
      </c>
      <c r="Q1118" s="1" t="str">
        <f>IF(LEN([manuell])=0,IFERROR([kw fine in title]*1,IFERROR(SUMPRODUCT(COUNTIF(IsDigits,MID([kw in desc],ROW($A$1:$A$150),1)))=LEN([kw in desc]),#N/A)),[manuell])</f>
        <v xml:space="preserve">1,9 - 19 </v>
      </c>
      <c r="R1118" s="1" t="str">
        <f>IF([pos kw in title]&gt;0,MID(J1118,#REF!,4),IF([first '# in title]&gt;0,MID([title],[first '# in title],3),IF([first '# in title]&gt;0,MID([desc],#REF!,3),VLOOKUP([productid],$G$2:$R$1386,8))))</f>
        <v>300</v>
      </c>
      <c r="S1118" s="1" t="e">
        <f>IF([kw in desc]=[kw rough in title],[kw in desc]*1,IFERROR(LEFT([kw_dirty],3)*1,IFERROR(LEFT([kw_dirty],2)*1,"n.a.")))</f>
        <v>#N/A</v>
      </c>
      <c r="T1118" s="1" t="s">
        <v>10424</v>
      </c>
      <c r="U1118" s="1">
        <f>VLOOKUP(Tabelle1[[#This Row],[productid]],Tabelle2[#All],2,FALSE)</f>
        <v>26</v>
      </c>
    </row>
    <row r="1119" spans="1:21">
      <c r="A1119" t="s">
        <v>1943</v>
      </c>
      <c r="B1119">
        <v>3129</v>
      </c>
      <c r="C1119">
        <v>9701</v>
      </c>
      <c r="D1119" t="s">
        <v>1978</v>
      </c>
      <c r="E1119" t="s">
        <v>9</v>
      </c>
      <c r="F1119">
        <v>18406</v>
      </c>
      <c r="G1119">
        <v>3129273</v>
      </c>
      <c r="H1119">
        <f t="shared" si="17"/>
        <v>0</v>
      </c>
      <c r="I1119">
        <f t="array" ref="I1119">MIN(IFERROR(FIND(IstNumbers,A1119),""))</f>
        <v>21</v>
      </c>
      <c r="J1119" s="1" t="e">
        <f>IF([first '# in title]&lt;[pos kw in title],MID([title],[pos kw in title]-6,6),#N/A)</f>
        <v>#N/A</v>
      </c>
      <c r="K1119" s="1" t="e">
        <f>IFERROR(MID(SUBSTITUTE([kw rough in title],",","."),FIND("(",[kw rough in title])+1,20),SUBSTITUTE(IFERROR(MID([kw rough in title],FIND(" ",[kw rough in title])+1,20),[kw rough in title]),",","."))</f>
        <v>#N/A</v>
      </c>
      <c r="L1119" s="1">
        <f>IFERROR(FIND("kW",[desc]),0)</f>
        <v>0</v>
      </c>
      <c r="M1119">
        <f t="array" ref="M1119">MIN(IFERROR(FIND(IstNumbers,E1119),""))</f>
        <v>0</v>
      </c>
      <c r="N1119" s="1" t="b">
        <f>IF([first '# in desc]&lt;[pos kw in desc],MID([desc],[pos kw in desc]-7,7))</f>
        <v>0</v>
      </c>
      <c r="O11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19" s="1" t="str">
        <f>TRIM(IF([first '# in desc]&lt;[pos kw in desc],MID([desc],[pos kw in desc]-6,6),FALSE))</f>
        <v>FALSCH</v>
      </c>
      <c r="Q1119" s="1" t="str">
        <f>IF(LEN([manuell])=0,IFERROR([kw fine in title]*1,IFERROR(SUMPRODUCT(COUNTIF(IsDigits,MID([kw in desc],ROW($A$1:$A$150),1)))=LEN([kw in desc]),#N/A)),[manuell])</f>
        <v xml:space="preserve">1,9 - 19 </v>
      </c>
      <c r="R1119" s="1" t="str">
        <f>IF([pos kw in title]&gt;0,MID(J1119,#REF!,4),IF([first '# in title]&gt;0,MID([title],[first '# in title],3),IF([first '# in title]&gt;0,MID([desc],#REF!,3),VLOOKUP([productid],$G$2:$R$1386,8))))</f>
        <v>-11</v>
      </c>
      <c r="S1119" s="1" t="e">
        <f>IF([kw in desc]=[kw rough in title],[kw in desc]*1,IFERROR(LEFT([kw_dirty],3)*1,IFERROR(LEFT([kw_dirty],2)*1,"n.a.")))</f>
        <v>#N/A</v>
      </c>
      <c r="T1119" s="1" t="s">
        <v>10424</v>
      </c>
      <c r="U1119" s="1" t="e">
        <f>VLOOKUP(Tabelle1[[#This Row],[productid]],Tabelle2[#All],2,FALSE)</f>
        <v>#N/A</v>
      </c>
    </row>
    <row r="1120" spans="1:21" hidden="1">
      <c r="A1120" t="s">
        <v>1945</v>
      </c>
      <c r="B1120">
        <v>3055</v>
      </c>
      <c r="C1120">
        <v>289859</v>
      </c>
      <c r="D1120" t="s">
        <v>1979</v>
      </c>
      <c r="E1120" t="s">
        <v>787</v>
      </c>
      <c r="F1120">
        <v>18406</v>
      </c>
      <c r="G1120">
        <v>1750863</v>
      </c>
      <c r="H1120">
        <f t="shared" si="17"/>
        <v>0</v>
      </c>
      <c r="I1120">
        <f t="array" ref="I1120">MIN(IFERROR(FIND(IstNumbers,A1120),""))</f>
        <v>13</v>
      </c>
      <c r="J1120" s="1" t="e">
        <f>IF([first '# in title]&lt;[pos kw in title],MID([title],[pos kw in title]-6,6),#N/A)</f>
        <v>#N/A</v>
      </c>
      <c r="K1120" s="1" t="e">
        <f>IFERROR(MID(SUBSTITUTE([kw rough in title],",","."),FIND("(",[kw rough in title])+1,20),SUBSTITUTE(IFERROR(MID([kw rough in title],FIND(" ",[kw rough in title])+1,20),[kw rough in title]),",","."))</f>
        <v>#N/A</v>
      </c>
      <c r="L1120" s="1">
        <f>IFERROR(FIND("kW",[desc]),0)</f>
        <v>70</v>
      </c>
      <c r="M1120">
        <f t="array" ref="M1120">MIN(IFERROR(FIND(IstNumbers,E1120),""))</f>
        <v>34</v>
      </c>
      <c r="N1120" s="1" t="str">
        <f>IF([first '# in desc]&lt;[pos kw in desc],MID([desc],[pos kw in desc]-7,7))</f>
        <v xml:space="preserve">­me 42 </v>
      </c>
      <c r="O11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20" s="1" t="str">
        <f>TRIM(IF([first '# in desc]&lt;[pos kw in desc],MID([desc],[pos kw in desc]-6,6),FALSE))</f>
        <v>me 42</v>
      </c>
      <c r="Q1120" s="1" t="str">
        <f>IF(LEN([manuell])=0,IFERROR([kw fine in title]*1,IFERROR(SUMPRODUCT(COUNTIF(IsDigits,MID([kw in desc],ROW($A$1:$A$150),1)))=LEN([kw in desc]),#N/A)),[manuell])</f>
        <v xml:space="preserve">1,9 - 19 </v>
      </c>
      <c r="R1120" s="1" t="str">
        <f>IF([pos kw in title]&gt;0,MID(J1120,#REF!,4),IF([first '# in title]&gt;0,MID([title],[first '# in title],3),IF([first '# in title]&gt;0,MID([desc],#REF!,3),VLOOKUP([productid],$G$2:$R$1386,8))))</f>
        <v xml:space="preserve">42 </v>
      </c>
      <c r="S1120" s="1" t="e">
        <f>IF([kw in desc]=[kw rough in title],[kw in desc]*1,IFERROR(LEFT([kw_dirty],3)*1,IFERROR(LEFT([kw_dirty],2)*1,"n.a.")))</f>
        <v>#N/A</v>
      </c>
      <c r="T1120" s="1" t="s">
        <v>10424</v>
      </c>
      <c r="U1120" s="1">
        <f>VLOOKUP(Tabelle1[[#This Row],[productid]],Tabelle2[#All],2,FALSE)</f>
        <v>42</v>
      </c>
    </row>
    <row r="1121" spans="1:21">
      <c r="A1121" t="s">
        <v>1948</v>
      </c>
      <c r="B1121">
        <v>2330</v>
      </c>
      <c r="C1121">
        <v>289859</v>
      </c>
      <c r="D1121" t="s">
        <v>1980</v>
      </c>
      <c r="E1121" t="s">
        <v>1625</v>
      </c>
      <c r="F1121">
        <v>18406</v>
      </c>
      <c r="G1121">
        <v>3128307</v>
      </c>
      <c r="H1121">
        <f t="shared" si="17"/>
        <v>0</v>
      </c>
      <c r="I1121">
        <f t="array" ref="I1121">MIN(IFERROR(FIND(IstNumbers,A1121),""))</f>
        <v>21</v>
      </c>
      <c r="J1121" s="1" t="e">
        <f>IF([first '# in title]&lt;[pos kw in title],MID([title],[pos kw in title]-6,6),#N/A)</f>
        <v>#N/A</v>
      </c>
      <c r="K1121" s="1" t="e">
        <f>IFERROR(MID(SUBSTITUTE([kw rough in title],",","."),FIND("(",[kw rough in title])+1,20),SUBSTITUTE(IFERROR(MID([kw rough in title],FIND(" ",[kw rough in title])+1,20),[kw rough in title]),",","."))</f>
        <v>#N/A</v>
      </c>
      <c r="L1121" s="1">
        <f>IFERROR(FIND("kW",[desc]),0)</f>
        <v>0</v>
      </c>
      <c r="M1121">
        <f t="array" ref="M1121">MIN(IFERROR(FIND(IstNumbers,E1121),""))</f>
        <v>38</v>
      </c>
      <c r="N1121" s="1" t="b">
        <f>IF([first '# in desc]&lt;[pos kw in desc],MID([desc],[pos kw in desc]-7,7))</f>
        <v>0</v>
      </c>
      <c r="O11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21" s="1" t="str">
        <f>TRIM(IF([first '# in desc]&lt;[pos kw in desc],MID([desc],[pos kw in desc]-6,6),FALSE))</f>
        <v>FALSCH</v>
      </c>
      <c r="Q1121" s="1" t="str">
        <f>IF(LEN([manuell])=0,IFERROR([kw fine in title]*1,IFERROR(SUMPRODUCT(COUNTIF(IsDigits,MID([kw in desc],ROW($A$1:$A$150),1)))=LEN([kw in desc]),#N/A)),[manuell])</f>
        <v xml:space="preserve">1,9 - 19 </v>
      </c>
      <c r="R1121" s="1" t="str">
        <f>IF([pos kw in title]&gt;0,MID(J1121,#REF!,4),IF([first '# in title]&gt;0,MID([title],[first '# in title],3),IF([first '# in title]&gt;0,MID([desc],#REF!,3),VLOOKUP([productid],$G$2:$R$1386,8))))</f>
        <v>-Sm</v>
      </c>
      <c r="S1121" s="1" t="e">
        <f>IF([kw in desc]=[kw rough in title],[kw in desc]*1,IFERROR(LEFT([kw_dirty],3)*1,IFERROR(LEFT([kw_dirty],2)*1,"n.a.")))</f>
        <v>#N/A</v>
      </c>
      <c r="T1121" s="1" t="s">
        <v>10424</v>
      </c>
      <c r="U1121" s="1" t="e">
        <f>VLOOKUP(Tabelle1[[#This Row],[productid]],Tabelle2[#All],2,FALSE)</f>
        <v>#N/A</v>
      </c>
    </row>
    <row r="1122" spans="1:21" hidden="1">
      <c r="A1122" t="s">
        <v>1903</v>
      </c>
      <c r="B1122">
        <v>4020</v>
      </c>
      <c r="C1122">
        <v>289859</v>
      </c>
      <c r="D1122" t="s">
        <v>1981</v>
      </c>
      <c r="E1122" t="s">
        <v>1982</v>
      </c>
      <c r="F1122">
        <v>18406</v>
      </c>
      <c r="G1122">
        <v>1064531</v>
      </c>
      <c r="H1122">
        <f t="shared" si="17"/>
        <v>30</v>
      </c>
      <c r="I1122">
        <f t="array" ref="I1122">MIN(IFERROR(FIND(IstNumbers,A1122),""))</f>
        <v>20</v>
      </c>
      <c r="J1122" s="1" t="str">
        <f>IF([first '# in title]&lt;[pos kw in title],MID([title],[pos kw in title]-6,6),#N/A)</f>
        <v xml:space="preserve">W (35 </v>
      </c>
      <c r="K1122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22" s="1">
        <f>IFERROR(FIND("kW",[desc]),0)</f>
        <v>45</v>
      </c>
      <c r="M1122">
        <f t="array" ref="M1122">MIN(IFERROR(FIND(IstNumbers,E1122),""))</f>
        <v>24</v>
      </c>
      <c r="N1122" s="1" t="str">
        <f>IF([first '# in desc]&lt;[pos kw in desc],MID([desc],[pos kw in desc]-7,7))</f>
        <v xml:space="preserve">me, 35 </v>
      </c>
      <c r="O1122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122" s="1" t="str">
        <f>TRIM(IF([first '# in desc]&lt;[pos kw in desc],MID([desc],[pos kw in desc]-6,6),FALSE))</f>
        <v>e, 35</v>
      </c>
      <c r="Q1122" s="1" t="str">
        <f>IF(LEN([manuell])=0,IFERROR([kw fine in title]*1,IFERROR(SUMPRODUCT(COUNTIF(IsDigits,MID([kw in desc],ROW($A$1:$A$150),1)))=LEN([kw in desc]),#N/A)),[manuell])</f>
        <v xml:space="preserve">1,9 - 19 </v>
      </c>
      <c r="R1122" s="1" t="e">
        <f>IF([pos kw in title]&gt;0,MID(J1122,#REF!,4),IF([first '# in title]&gt;0,MID([title],[first '# in title],3),IF([first '# in title]&gt;0,MID([desc],#REF!,3),VLOOKUP([productid],$G$2:$R$1386,8))))</f>
        <v>#REF!</v>
      </c>
      <c r="S1122" s="1" t="str">
        <f>IF([kw in desc]=[kw rough in title],[kw in desc]*1,IFERROR(LEFT([kw_dirty],3)*1,IFERROR(LEFT([kw_dirty],2)*1,"n.a.")))</f>
        <v>n.a.</v>
      </c>
      <c r="T1122" s="1" t="s">
        <v>10424</v>
      </c>
      <c r="U1122" s="1">
        <f>VLOOKUP(Tabelle1[[#This Row],[productid]],Tabelle2[#All],2,FALSE)</f>
        <v>35</v>
      </c>
    </row>
    <row r="1123" spans="1:21" hidden="1">
      <c r="A1123" t="s">
        <v>1888</v>
      </c>
      <c r="B1123">
        <v>3300.01</v>
      </c>
      <c r="C1123">
        <v>294528</v>
      </c>
      <c r="D1123" t="s">
        <v>1983</v>
      </c>
      <c r="E1123" t="s">
        <v>1984</v>
      </c>
      <c r="F1123">
        <v>18406</v>
      </c>
      <c r="G1123">
        <v>1064530</v>
      </c>
      <c r="H1123">
        <f t="shared" si="17"/>
        <v>30</v>
      </c>
      <c r="I1123">
        <f t="array" ref="I1123">MIN(IFERROR(FIND(IstNumbers,A1123),""))</f>
        <v>20</v>
      </c>
      <c r="J1123" s="1" t="str">
        <f>IF([first '# in title]&lt;[pos kw in title],MID([title],[pos kw in title]-6,6),#N/A)</f>
        <v xml:space="preserve">W (26 </v>
      </c>
      <c r="K112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23" s="1">
        <f>IFERROR(FIND("kW",[desc]),0)</f>
        <v>0</v>
      </c>
      <c r="M1123">
        <f t="array" ref="M1123">MIN(IFERROR(FIND(IstNumbers,E1123),""))</f>
        <v>19</v>
      </c>
      <c r="N1123" s="1" t="b">
        <f>IF([first '# in desc]&lt;[pos kw in desc],MID([desc],[pos kw in desc]-7,7))</f>
        <v>0</v>
      </c>
      <c r="O11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23" s="1" t="str">
        <f>TRIM(IF([first '# in desc]&lt;[pos kw in desc],MID([desc],[pos kw in desc]-6,6),FALSE))</f>
        <v>FALSCH</v>
      </c>
      <c r="Q1123" s="1" t="str">
        <f>IF(LEN([manuell])=0,IFERROR([kw fine in title]*1,IFERROR(SUMPRODUCT(COUNTIF(IsDigits,MID([kw in desc],ROW($A$1:$A$150),1)))=LEN([kw in desc]),#N/A)),[manuell])</f>
        <v xml:space="preserve">1,9 - 19 </v>
      </c>
      <c r="R1123" s="1" t="e">
        <f>IF([pos kw in title]&gt;0,MID(J1123,#REF!,4),IF([first '# in title]&gt;0,MID([title],[first '# in title],3),IF([first '# in title]&gt;0,MID([desc],#REF!,3),VLOOKUP([productid],$G$2:$R$1386,8))))</f>
        <v>#REF!</v>
      </c>
      <c r="S1123" s="1" t="str">
        <f>IF([kw in desc]=[kw rough in title],[kw in desc]*1,IFERROR(LEFT([kw_dirty],3)*1,IFERROR(LEFT([kw_dirty],2)*1,"n.a.")))</f>
        <v>n.a.</v>
      </c>
      <c r="T1123" s="1" t="s">
        <v>10424</v>
      </c>
      <c r="U1123" s="1">
        <f>VLOOKUP(Tabelle1[[#This Row],[productid]],Tabelle2[#All],2,FALSE)</f>
        <v>26</v>
      </c>
    </row>
    <row r="1124" spans="1:21" hidden="1">
      <c r="A1124" t="s">
        <v>1891</v>
      </c>
      <c r="B1124">
        <v>1964</v>
      </c>
      <c r="C1124">
        <v>289859</v>
      </c>
      <c r="D1124" t="s">
        <v>1985</v>
      </c>
      <c r="E1124" t="s">
        <v>1986</v>
      </c>
      <c r="F1124">
        <v>18406</v>
      </c>
      <c r="G1124">
        <v>1219746</v>
      </c>
      <c r="H1124">
        <f t="shared" si="17"/>
        <v>45</v>
      </c>
      <c r="I1124">
        <f t="array" ref="I1124">MIN(IFERROR(FIND(IstNumbers,A1124),""))</f>
        <v>24</v>
      </c>
      <c r="J1124" s="1" t="str">
        <f>IF([first '# in title]&lt;[pos kw in title],MID([title],[pos kw in title]-6,6),#N/A)</f>
        <v xml:space="preserve">A (16 </v>
      </c>
      <c r="K112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124" s="1">
        <f>IFERROR(FIND("kW",[desc]),0)</f>
        <v>71</v>
      </c>
      <c r="M1124">
        <f t="array" ref="M1124">MIN(IFERROR(FIND(IstNumbers,E1124),""))</f>
        <v>29</v>
      </c>
      <c r="N1124" s="1" t="str">
        <f>IF([first '# in desc]&lt;[pos kw in desc],MID([desc],[pos kw in desc]-7,7))</f>
        <v xml:space="preserve">­me 16 </v>
      </c>
      <c r="O112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124" s="1" t="str">
        <f>TRIM(IF([first '# in desc]&lt;[pos kw in desc],MID([desc],[pos kw in desc]-6,6),FALSE))</f>
        <v>me 16</v>
      </c>
      <c r="Q1124" s="1" t="str">
        <f>IF(LEN([manuell])=0,IFERROR([kw fine in title]*1,IFERROR(SUMPRODUCT(COUNTIF(IsDigits,MID([kw in desc],ROW($A$1:$A$150),1)))=LEN([kw in desc]),#N/A)),[manuell])</f>
        <v xml:space="preserve">1,9 - 19 </v>
      </c>
      <c r="R1124" s="1" t="e">
        <f>IF([pos kw in title]&gt;0,MID(J1124,#REF!,4),IF([first '# in title]&gt;0,MID([title],[first '# in title],3),IF([first '# in title]&gt;0,MID([desc],#REF!,3),VLOOKUP([productid],$G$2:$R$1386,8))))</f>
        <v>#REF!</v>
      </c>
      <c r="S1124" s="1" t="str">
        <f>IF([kw in desc]=[kw rough in title],[kw in desc]*1,IFERROR(LEFT([kw_dirty],3)*1,IFERROR(LEFT([kw_dirty],2)*1,"n.a.")))</f>
        <v>n.a.</v>
      </c>
      <c r="T1124" s="1" t="s">
        <v>10424</v>
      </c>
      <c r="U1124" s="1">
        <f>VLOOKUP(Tabelle1[[#This Row],[productid]],Tabelle2[#All],2,FALSE)</f>
        <v>16</v>
      </c>
    </row>
    <row r="1125" spans="1:21" hidden="1">
      <c r="A1125" t="s">
        <v>1882</v>
      </c>
      <c r="B1125">
        <v>2140</v>
      </c>
      <c r="C1125">
        <v>289859</v>
      </c>
      <c r="D1125" t="s">
        <v>1987</v>
      </c>
      <c r="E1125" t="s">
        <v>1751</v>
      </c>
      <c r="F1125">
        <v>18406</v>
      </c>
      <c r="G1125">
        <v>2384225</v>
      </c>
      <c r="H1125">
        <f t="shared" si="17"/>
        <v>40</v>
      </c>
      <c r="I1125">
        <f t="array" ref="I1125">MIN(IFERROR(FIND(IstNumbers,A1125),""))</f>
        <v>29</v>
      </c>
      <c r="J1125" s="1" t="str">
        <f>IF([first '# in title]&lt;[pos kw in title],MID([title],[pos kw in title]-6,6),#N/A)</f>
        <v xml:space="preserve">A (28 </v>
      </c>
      <c r="K112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125" s="1">
        <f>IFERROR(FIND("kW",[desc]),0)</f>
        <v>70</v>
      </c>
      <c r="M1125">
        <f t="array" ref="M1125">MIN(IFERROR(FIND(IstNumbers,E1125),""))</f>
        <v>34</v>
      </c>
      <c r="N1125" s="1" t="str">
        <f>IF([first '# in desc]&lt;[pos kw in desc],MID([desc],[pos kw in desc]-7,7))</f>
        <v xml:space="preserve">­me 28 </v>
      </c>
      <c r="O112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125" s="1" t="str">
        <f>TRIM(IF([first '# in desc]&lt;[pos kw in desc],MID([desc],[pos kw in desc]-6,6),FALSE))</f>
        <v>me 28</v>
      </c>
      <c r="Q1125" s="1" t="str">
        <f>IF(LEN([manuell])=0,IFERROR([kw fine in title]*1,IFERROR(SUMPRODUCT(COUNTIF(IsDigits,MID([kw in desc],ROW($A$1:$A$150),1)))=LEN([kw in desc]),#N/A)),[manuell])</f>
        <v xml:space="preserve">1,9 - 19 </v>
      </c>
      <c r="R1125" s="1" t="e">
        <f>IF([pos kw in title]&gt;0,MID(J1125,#REF!,4),IF([first '# in title]&gt;0,MID([title],[first '# in title],3),IF([first '# in title]&gt;0,MID([desc],#REF!,3),VLOOKUP([productid],$G$2:$R$1386,8))))</f>
        <v>#REF!</v>
      </c>
      <c r="S1125" s="1" t="str">
        <f>IF([kw in desc]=[kw rough in title],[kw in desc]*1,IFERROR(LEFT([kw_dirty],3)*1,IFERROR(LEFT([kw_dirty],2)*1,"n.a.")))</f>
        <v>n.a.</v>
      </c>
      <c r="T1125" s="1" t="s">
        <v>10424</v>
      </c>
      <c r="U1125" s="1">
        <f>VLOOKUP(Tabelle1[[#This Row],[productid]],Tabelle2[#All],2,FALSE)</f>
        <v>28</v>
      </c>
    </row>
    <row r="1126" spans="1:21" hidden="1">
      <c r="A1126" t="s">
        <v>1988</v>
      </c>
      <c r="B1126">
        <v>3160</v>
      </c>
      <c r="C1126">
        <v>289859</v>
      </c>
      <c r="D1126" t="s">
        <v>1989</v>
      </c>
      <c r="E1126" t="s">
        <v>1990</v>
      </c>
      <c r="F1126">
        <v>18406</v>
      </c>
      <c r="G1126">
        <v>3497887</v>
      </c>
      <c r="H1126">
        <f t="shared" si="17"/>
        <v>0</v>
      </c>
      <c r="I1126">
        <f t="array" ref="I1126">MIN(IFERROR(FIND(IstNumbers,A1126),""))</f>
        <v>13</v>
      </c>
      <c r="J1126" s="1" t="e">
        <f>IF([first '# in title]&lt;[pos kw in title],MID([title],[pos kw in title]-6,6),#N/A)</f>
        <v>#N/A</v>
      </c>
      <c r="K1126" s="1" t="e">
        <f>IFERROR(MID(SUBSTITUTE([kw rough in title],",","."),FIND("(",[kw rough in title])+1,20),SUBSTITUTE(IFERROR(MID([kw rough in title],FIND(" ",[kw rough in title])+1,20),[kw rough in title]),",","."))</f>
        <v>#N/A</v>
      </c>
      <c r="L1126" s="1">
        <f>IFERROR(FIND("kW",[desc]),0)</f>
        <v>70</v>
      </c>
      <c r="M1126">
        <f t="array" ref="M1126">MIN(IFERROR(FIND(IstNumbers,E1126),""))</f>
        <v>34</v>
      </c>
      <c r="N1126" s="1" t="str">
        <f>IF([first '# in desc]&lt;[pos kw in desc],MID([desc],[pos kw in desc]-7,7))</f>
        <v xml:space="preserve">­me 42 </v>
      </c>
      <c r="O11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26" s="1" t="str">
        <f>TRIM(IF([first '# in desc]&lt;[pos kw in desc],MID([desc],[pos kw in desc]-6,6),FALSE))</f>
        <v>me 42</v>
      </c>
      <c r="Q1126" s="1" t="str">
        <f>IF(LEN([manuell])=0,IFERROR([kw fine in title]*1,IFERROR(SUMPRODUCT(COUNTIF(IsDigits,MID([kw in desc],ROW($A$1:$A$150),1)))=LEN([kw in desc]),#N/A)),[manuell])</f>
        <v xml:space="preserve">1,9 - 19 </v>
      </c>
      <c r="R1126" s="1" t="str">
        <f>IF([pos kw in title]&gt;0,MID(J1126,#REF!,4),IF([first '# in title]&gt;0,MID([title],[first '# in title],3),IF([first '# in title]&gt;0,MID([desc],#REF!,3),VLOOKUP([productid],$G$2:$R$1386,8))))</f>
        <v xml:space="preserve">42 </v>
      </c>
      <c r="S1126" s="1" t="e">
        <f>IF([kw in desc]=[kw rough in title],[kw in desc]*1,IFERROR(LEFT([kw_dirty],3)*1,IFERROR(LEFT([kw_dirty],2)*1,"n.a.")))</f>
        <v>#N/A</v>
      </c>
      <c r="T1126" s="1" t="s">
        <v>10424</v>
      </c>
      <c r="U1126" s="1">
        <f>VLOOKUP(Tabelle1[[#This Row],[productid]],Tabelle2[#All],2,FALSE)</f>
        <v>42</v>
      </c>
    </row>
    <row r="1127" spans="1:21">
      <c r="A1127" t="s">
        <v>1935</v>
      </c>
      <c r="B1127">
        <v>2248</v>
      </c>
      <c r="C1127">
        <v>289859</v>
      </c>
      <c r="D1127" t="s">
        <v>1991</v>
      </c>
      <c r="E1127" t="s">
        <v>1992</v>
      </c>
      <c r="F1127">
        <v>18406</v>
      </c>
      <c r="G1127">
        <v>2286143</v>
      </c>
      <c r="H1127">
        <f t="shared" si="17"/>
        <v>0</v>
      </c>
      <c r="I1127">
        <f t="array" ref="I1127">MIN(IFERROR(FIND(IstNumbers,A1127),""))</f>
        <v>13</v>
      </c>
      <c r="J1127" s="1" t="e">
        <f>IF([first '# in title]&lt;[pos kw in title],MID([title],[pos kw in title]-6,6),#N/A)</f>
        <v>#N/A</v>
      </c>
      <c r="K1127" s="1" t="e">
        <f>IFERROR(MID(SUBSTITUTE([kw rough in title],",","."),FIND("(",[kw rough in title])+1,20),SUBSTITUTE(IFERROR(MID([kw rough in title],FIND(" ",[kw rough in title])+1,20),[kw rough in title]),",","."))</f>
        <v>#N/A</v>
      </c>
      <c r="L1127" s="1">
        <f>IFERROR(FIND("kW",[desc]),0)</f>
        <v>0</v>
      </c>
      <c r="M1127">
        <f t="array" ref="M1127">MIN(IFERROR(FIND(IstNumbers,E1127),""))</f>
        <v>33</v>
      </c>
      <c r="N1127" s="1" t="b">
        <f>IF([first '# in desc]&lt;[pos kw in desc],MID([desc],[pos kw in desc]-7,7))</f>
        <v>0</v>
      </c>
      <c r="O11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27" s="1" t="str">
        <f>TRIM(IF([first '# in desc]&lt;[pos kw in desc],MID([desc],[pos kw in desc]-6,6),FALSE))</f>
        <v>FALSCH</v>
      </c>
      <c r="Q1127" s="1" t="str">
        <f>IF(LEN([manuell])=0,IFERROR([kw fine in title]*1,IFERROR(SUMPRODUCT(COUNTIF(IsDigits,MID([kw in desc],ROW($A$1:$A$150),1)))=LEN([kw in desc]),#N/A)),[manuell])</f>
        <v xml:space="preserve">1,9 - 19 </v>
      </c>
      <c r="R1127" s="1" t="str">
        <f>IF([pos kw in title]&gt;0,MID(J1127,#REF!,4),IF([first '# in title]&gt;0,MID([title],[first '# in title],3),IF([first '# in title]&gt;0,MID([desc],#REF!,3),VLOOKUP([productid],$G$2:$R$1386,8))))</f>
        <v>146</v>
      </c>
      <c r="S1127" s="1" t="e">
        <f>IF([kw in desc]=[kw rough in title],[kw in desc]*1,IFERROR(LEFT([kw_dirty],3)*1,IFERROR(LEFT([kw_dirty],2)*1,"n.a.")))</f>
        <v>#N/A</v>
      </c>
      <c r="T1127" s="1" t="s">
        <v>10424</v>
      </c>
      <c r="U1127" s="1" t="e">
        <f>VLOOKUP(Tabelle1[[#This Row],[productid]],Tabelle2[#All],2,FALSE)</f>
        <v>#N/A</v>
      </c>
    </row>
    <row r="1128" spans="1:21" hidden="1">
      <c r="A1128" t="s">
        <v>1938</v>
      </c>
      <c r="B1128">
        <v>3115</v>
      </c>
      <c r="C1128">
        <v>223861</v>
      </c>
      <c r="D1128" t="s">
        <v>1993</v>
      </c>
      <c r="E1128" t="s">
        <v>1994</v>
      </c>
      <c r="F1128">
        <v>18406</v>
      </c>
      <c r="G1128">
        <v>1098709</v>
      </c>
      <c r="H1128">
        <f t="shared" si="17"/>
        <v>29</v>
      </c>
      <c r="I1128">
        <f t="array" ref="I1128">MIN(IFERROR(FIND(IstNumbers,A1128),""))</f>
        <v>20</v>
      </c>
      <c r="J1128" s="1" t="str">
        <f>IF([first '# in title]&lt;[pos kw in title],MID([title],[pos kw in title]-6,6),#N/A)</f>
        <v xml:space="preserve">W (26 </v>
      </c>
      <c r="K1128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28" s="1">
        <f>IFERROR(FIND("kW",[desc]),0)</f>
        <v>56</v>
      </c>
      <c r="M1128">
        <f t="array" ref="M1128">MIN(IFERROR(FIND(IstNumbers,E1128),""))</f>
        <v>47</v>
      </c>
      <c r="N1128" s="1" t="str">
        <f>IF([first '# in desc]&lt;[pos kw in desc],MID([desc],[pos kw in desc]-7,7))</f>
        <v xml:space="preserve">0-W 26 </v>
      </c>
      <c r="O1128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28" s="1" t="str">
        <f>TRIM(IF([first '# in desc]&lt;[pos kw in desc],MID([desc],[pos kw in desc]-6,6),FALSE))</f>
        <v>-W 26</v>
      </c>
      <c r="Q1128" s="1" t="str">
        <f>IF(LEN([manuell])=0,IFERROR([kw fine in title]*1,IFERROR(SUMPRODUCT(COUNTIF(IsDigits,MID([kw in desc],ROW($A$1:$A$150),1)))=LEN([kw in desc]),#N/A)),[manuell])</f>
        <v xml:space="preserve">1,9 - 19 </v>
      </c>
      <c r="R1128" s="1" t="e">
        <f>IF([pos kw in title]&gt;0,MID(J1128,#REF!,4),IF([first '# in title]&gt;0,MID([title],[first '# in title],3),IF([first '# in title]&gt;0,MID([desc],#REF!,3),VLOOKUP([productid],$G$2:$R$1386,8))))</f>
        <v>#REF!</v>
      </c>
      <c r="S1128" s="1" t="str">
        <f>IF([kw in desc]=[kw rough in title],[kw in desc]*1,IFERROR(LEFT([kw_dirty],3)*1,IFERROR(LEFT([kw_dirty],2)*1,"n.a.")))</f>
        <v>n.a.</v>
      </c>
      <c r="T1128" s="1" t="s">
        <v>10424</v>
      </c>
      <c r="U1128" s="1">
        <f>VLOOKUP(Tabelle1[[#This Row],[productid]],Tabelle2[#All],2,FALSE)</f>
        <v>26</v>
      </c>
    </row>
    <row r="1129" spans="1:21" hidden="1">
      <c r="A1129" t="s">
        <v>1920</v>
      </c>
      <c r="B1129">
        <v>3931</v>
      </c>
      <c r="C1129">
        <v>223861</v>
      </c>
      <c r="D1129" t="s">
        <v>1995</v>
      </c>
      <c r="E1129" t="s">
        <v>1996</v>
      </c>
      <c r="F1129">
        <v>18406</v>
      </c>
      <c r="G1129">
        <v>1223680</v>
      </c>
      <c r="H1129">
        <f t="shared" si="17"/>
        <v>0</v>
      </c>
      <c r="I1129">
        <f t="array" ref="I1129">MIN(IFERROR(FIND(IstNumbers,A1129),""))</f>
        <v>20</v>
      </c>
      <c r="J1129" s="1" t="e">
        <f>IF([first '# in title]&lt;[pos kw in title],MID([title],[pos kw in title]-6,6),#N/A)</f>
        <v>#N/A</v>
      </c>
      <c r="K1129" s="1" t="e">
        <f>IFERROR(MID(SUBSTITUTE([kw rough in title],",","."),FIND("(",[kw rough in title])+1,20),SUBSTITUTE(IFERROR(MID([kw rough in title],FIND(" ",[kw rough in title])+1,20),[kw rough in title]),",","."))</f>
        <v>#N/A</v>
      </c>
      <c r="L1129" s="1">
        <f>IFERROR(FIND("kW",[desc]),0)</f>
        <v>58</v>
      </c>
      <c r="M1129">
        <f t="array" ref="M1129">MIN(IFERROR(FIND(IstNumbers,E1129),""))</f>
        <v>47</v>
      </c>
      <c r="N1129" s="1" t="str">
        <f>IF([first '# in desc]&lt;[pos kw in desc],MID([desc],[pos kw in desc]-7,7))</f>
        <v xml:space="preserve">W 4-26 </v>
      </c>
      <c r="O1129" s="1" t="str">
        <f>IFERROR(SUBSTITUTE(MID([kw rough in desc],FIND("(",[kw rough in desc])+1,20),",","."),IFERROR(SUBSTITUTE(TRIM(SUBSTITUTE(SUBSTITUTE(MID([kw rough in desc],FIND(" ",TRIM([kw rough in desc]))+1,20),"""",""),"/","")),",","."),#N/A))</f>
        <v>4-26</v>
      </c>
      <c r="P1129" s="1" t="str">
        <f>TRIM(IF([first '# in desc]&lt;[pos kw in desc],MID([desc],[pos kw in desc]-6,6),FALSE))</f>
        <v>4-26</v>
      </c>
      <c r="Q1129" s="1" t="str">
        <f>IF(LEN([manuell])=0,IFERROR([kw fine in title]*1,IFERROR(SUMPRODUCT(COUNTIF(IsDigits,MID([kw in desc],ROW($A$1:$A$150),1)))=LEN([kw in desc]),#N/A)),[manuell])</f>
        <v xml:space="preserve">1,9 - 19 </v>
      </c>
      <c r="R1129" s="1" t="str">
        <f>IF([pos kw in title]&gt;0,MID(J1129,#REF!,4),IF([first '# in title]&gt;0,MID([title],[first '# in title],3),IF([first '# in title]&gt;0,MID([desc],#REF!,3),VLOOKUP([productid],$G$2:$R$1386,8))))</f>
        <v>300</v>
      </c>
      <c r="S1129" s="1" t="e">
        <f>IF([kw in desc]=[kw rough in title],[kw in desc]*1,IFERROR(LEFT([kw_dirty],3)*1,IFERROR(LEFT([kw_dirty],2)*1,"n.a.")))</f>
        <v>#N/A</v>
      </c>
      <c r="T1129" s="1" t="s">
        <v>10424</v>
      </c>
      <c r="U1129" s="1">
        <f>VLOOKUP(Tabelle1[[#This Row],[productid]],Tabelle2[#All],2,FALSE)</f>
        <v>26</v>
      </c>
    </row>
    <row r="1130" spans="1:21">
      <c r="A1130" t="s">
        <v>1943</v>
      </c>
      <c r="B1130">
        <v>3212.5</v>
      </c>
      <c r="C1130">
        <v>288366</v>
      </c>
      <c r="D1130" t="s">
        <v>1997</v>
      </c>
      <c r="E1130" t="s">
        <v>389</v>
      </c>
      <c r="F1130">
        <v>18406</v>
      </c>
      <c r="G1130">
        <v>3129273</v>
      </c>
      <c r="H1130">
        <f t="shared" si="17"/>
        <v>0</v>
      </c>
      <c r="I1130">
        <f t="array" ref="I1130">MIN(IFERROR(FIND(IstNumbers,A1130),""))</f>
        <v>21</v>
      </c>
      <c r="J1130" s="1" t="e">
        <f>IF([first '# in title]&lt;[pos kw in title],MID([title],[pos kw in title]-6,6),#N/A)</f>
        <v>#N/A</v>
      </c>
      <c r="K1130" s="1" t="e">
        <f>IFERROR(MID(SUBSTITUTE([kw rough in title],",","."),FIND("(",[kw rough in title])+1,20),SUBSTITUTE(IFERROR(MID([kw rough in title],FIND(" ",[kw rough in title])+1,20),[kw rough in title]),",","."))</f>
        <v>#N/A</v>
      </c>
      <c r="L1130" s="1">
        <f>IFERROR(FIND("kW",[desc]),0)</f>
        <v>0</v>
      </c>
      <c r="M1130">
        <f t="array" ref="M1130">MIN(IFERROR(FIND(IstNumbers,E1130),""))</f>
        <v>10</v>
      </c>
      <c r="N1130" s="1" t="b">
        <f>IF([first '# in desc]&lt;[pos kw in desc],MID([desc],[pos kw in desc]-7,7))</f>
        <v>0</v>
      </c>
      <c r="O11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30" s="1" t="str">
        <f>TRIM(IF([first '# in desc]&lt;[pos kw in desc],MID([desc],[pos kw in desc]-6,6),FALSE))</f>
        <v>FALSCH</v>
      </c>
      <c r="Q1130" s="1" t="str">
        <f>IF(LEN([manuell])=0,IFERROR([kw fine in title]*1,IFERROR(SUMPRODUCT(COUNTIF(IsDigits,MID([kw in desc],ROW($A$1:$A$150),1)))=LEN([kw in desc]),#N/A)),[manuell])</f>
        <v xml:space="preserve">1,9 - 19 </v>
      </c>
      <c r="R1130" s="1" t="str">
        <f>IF([pos kw in title]&gt;0,MID(J1130,#REF!,4),IF([first '# in title]&gt;0,MID([title],[first '# in title],3),IF([first '# in title]&gt;0,MID([desc],#REF!,3),VLOOKUP([productid],$G$2:$R$1386,8))))</f>
        <v>-11</v>
      </c>
      <c r="S1130" s="1" t="e">
        <f>IF([kw in desc]=[kw rough in title],[kw in desc]*1,IFERROR(LEFT([kw_dirty],3)*1,IFERROR(LEFT([kw_dirty],2)*1,"n.a.")))</f>
        <v>#N/A</v>
      </c>
      <c r="T1130" s="1" t="s">
        <v>10424</v>
      </c>
      <c r="U1130" s="1" t="e">
        <f>VLOOKUP(Tabelle1[[#This Row],[productid]],Tabelle2[#All],2,FALSE)</f>
        <v>#N/A</v>
      </c>
    </row>
    <row r="1131" spans="1:21" hidden="1">
      <c r="A1131" t="s">
        <v>1945</v>
      </c>
      <c r="B1131">
        <v>3075</v>
      </c>
      <c r="C1131">
        <v>289859</v>
      </c>
      <c r="D1131" t="s">
        <v>1998</v>
      </c>
      <c r="E1131" t="s">
        <v>1999</v>
      </c>
      <c r="F1131">
        <v>18406</v>
      </c>
      <c r="G1131">
        <v>1750863</v>
      </c>
      <c r="H1131">
        <f t="shared" si="17"/>
        <v>0</v>
      </c>
      <c r="I1131">
        <f t="array" ref="I1131">MIN(IFERROR(FIND(IstNumbers,A1131),""))</f>
        <v>13</v>
      </c>
      <c r="J1131" s="1" t="e">
        <f>IF([first '# in title]&lt;[pos kw in title],MID([title],[pos kw in title]-6,6),#N/A)</f>
        <v>#N/A</v>
      </c>
      <c r="K1131" s="1" t="e">
        <f>IFERROR(MID(SUBSTITUTE([kw rough in title],",","."),FIND("(",[kw rough in title])+1,20),SUBSTITUTE(IFERROR(MID([kw rough in title],FIND(" ",[kw rough in title])+1,20),[kw rough in title]),",","."))</f>
        <v>#N/A</v>
      </c>
      <c r="L1131" s="1">
        <f>IFERROR(FIND("kW",[desc]),0)</f>
        <v>70</v>
      </c>
      <c r="M1131">
        <f t="array" ref="M1131">MIN(IFERROR(FIND(IstNumbers,E1131),""))</f>
        <v>34</v>
      </c>
      <c r="N1131" s="1" t="str">
        <f>IF([first '# in desc]&lt;[pos kw in desc],MID([desc],[pos kw in desc]-7,7))</f>
        <v xml:space="preserve">­me 42 </v>
      </c>
      <c r="O11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31" s="1" t="str">
        <f>TRIM(IF([first '# in desc]&lt;[pos kw in desc],MID([desc],[pos kw in desc]-6,6),FALSE))</f>
        <v>me 42</v>
      </c>
      <c r="Q1131" s="1" t="str">
        <f>IF(LEN([manuell])=0,IFERROR([kw fine in title]*1,IFERROR(SUMPRODUCT(COUNTIF(IsDigits,MID([kw in desc],ROW($A$1:$A$150),1)))=LEN([kw in desc]),#N/A)),[manuell])</f>
        <v xml:space="preserve">1,9 - 19 </v>
      </c>
      <c r="R1131" s="1" t="str">
        <f>IF([pos kw in title]&gt;0,MID(J1131,#REF!,4),IF([first '# in title]&gt;0,MID([title],[first '# in title],3),IF([first '# in title]&gt;0,MID([desc],#REF!,3),VLOOKUP([productid],$G$2:$R$1386,8))))</f>
        <v xml:space="preserve">42 </v>
      </c>
      <c r="S1131" s="1" t="e">
        <f>IF([kw in desc]=[kw rough in title],[kw in desc]*1,IFERROR(LEFT([kw_dirty],3)*1,IFERROR(LEFT([kw_dirty],2)*1,"n.a.")))</f>
        <v>#N/A</v>
      </c>
      <c r="T1131" s="1" t="s">
        <v>10424</v>
      </c>
      <c r="U1131" s="1">
        <f>VLOOKUP(Tabelle1[[#This Row],[productid]],Tabelle2[#All],2,FALSE)</f>
        <v>42</v>
      </c>
    </row>
    <row r="1132" spans="1:21">
      <c r="A1132" t="s">
        <v>1948</v>
      </c>
      <c r="B1132">
        <v>2330</v>
      </c>
      <c r="C1132">
        <v>289859</v>
      </c>
      <c r="D1132" t="s">
        <v>2000</v>
      </c>
      <c r="E1132" t="s">
        <v>2001</v>
      </c>
      <c r="F1132">
        <v>18406</v>
      </c>
      <c r="G1132">
        <v>3128307</v>
      </c>
      <c r="H1132">
        <f t="shared" si="17"/>
        <v>0</v>
      </c>
      <c r="I1132">
        <f t="array" ref="I1132">MIN(IFERROR(FIND(IstNumbers,A1132),""))</f>
        <v>21</v>
      </c>
      <c r="J1132" s="1" t="e">
        <f>IF([first '# in title]&lt;[pos kw in title],MID([title],[pos kw in title]-6,6),#N/A)</f>
        <v>#N/A</v>
      </c>
      <c r="K1132" s="1" t="e">
        <f>IFERROR(MID(SUBSTITUTE([kw rough in title],",","."),FIND("(",[kw rough in title])+1,20),SUBSTITUTE(IFERROR(MID([kw rough in title],FIND(" ",[kw rough in title])+1,20),[kw rough in title]),",","."))</f>
        <v>#N/A</v>
      </c>
      <c r="L1132" s="1">
        <f>IFERROR(FIND("kW",[desc]),0)</f>
        <v>0</v>
      </c>
      <c r="M1132">
        <f t="array" ref="M1132">MIN(IFERROR(FIND(IstNumbers,E1132),""))</f>
        <v>38</v>
      </c>
      <c r="N1132" s="1" t="b">
        <f>IF([first '# in desc]&lt;[pos kw in desc],MID([desc],[pos kw in desc]-7,7))</f>
        <v>0</v>
      </c>
      <c r="O11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32" s="1" t="str">
        <f>TRIM(IF([first '# in desc]&lt;[pos kw in desc],MID([desc],[pos kw in desc]-6,6),FALSE))</f>
        <v>FALSCH</v>
      </c>
      <c r="Q1132" s="1" t="str">
        <f>IF(LEN([manuell])=0,IFERROR([kw fine in title]*1,IFERROR(SUMPRODUCT(COUNTIF(IsDigits,MID([kw in desc],ROW($A$1:$A$150),1)))=LEN([kw in desc]),#N/A)),[manuell])</f>
        <v xml:space="preserve">1,9 - 19 </v>
      </c>
      <c r="R1132" s="1" t="str">
        <f>IF([pos kw in title]&gt;0,MID(J1132,#REF!,4),IF([first '# in title]&gt;0,MID([title],[first '# in title],3),IF([first '# in title]&gt;0,MID([desc],#REF!,3),VLOOKUP([productid],$G$2:$R$1386,8))))</f>
        <v>-Sm</v>
      </c>
      <c r="S1132" s="1" t="e">
        <f>IF([kw in desc]=[kw rough in title],[kw in desc]*1,IFERROR(LEFT([kw_dirty],3)*1,IFERROR(LEFT([kw_dirty],2)*1,"n.a.")))</f>
        <v>#N/A</v>
      </c>
      <c r="T1132" s="1" t="s">
        <v>10424</v>
      </c>
      <c r="U1132" s="1" t="e">
        <f>VLOOKUP(Tabelle1[[#This Row],[productid]],Tabelle2[#All],2,FALSE)</f>
        <v>#N/A</v>
      </c>
    </row>
    <row r="1133" spans="1:21" hidden="1">
      <c r="A1133" t="s">
        <v>1903</v>
      </c>
      <c r="B1133">
        <v>4082.6</v>
      </c>
      <c r="C1133">
        <v>297223</v>
      </c>
      <c r="D1133" t="s">
        <v>2002</v>
      </c>
      <c r="E1133" t="s">
        <v>2003</v>
      </c>
      <c r="F1133">
        <v>18406</v>
      </c>
      <c r="G1133">
        <v>1064531</v>
      </c>
      <c r="H1133">
        <f t="shared" si="17"/>
        <v>30</v>
      </c>
      <c r="I1133">
        <f t="array" ref="I1133">MIN(IFERROR(FIND(IstNumbers,A1133),""))</f>
        <v>20</v>
      </c>
      <c r="J1133" s="1" t="str">
        <f>IF([first '# in title]&lt;[pos kw in title],MID([title],[pos kw in title]-6,6),#N/A)</f>
        <v xml:space="preserve">W (35 </v>
      </c>
      <c r="K1133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33" s="1">
        <f>IFERROR(FIND("kW",[desc]),0)</f>
        <v>51</v>
      </c>
      <c r="M1133">
        <f t="array" ref="M1133">MIN(IFERROR(FIND(IstNumbers,E1133),""))</f>
        <v>14</v>
      </c>
      <c r="N1133" s="1" t="str">
        <f>IF([first '# in desc]&lt;[pos kw in desc],MID([desc],[pos kw in desc]-7,7))</f>
        <v xml:space="preserve">0-W 35 </v>
      </c>
      <c r="O1133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133" s="1" t="str">
        <f>TRIM(IF([first '# in desc]&lt;[pos kw in desc],MID([desc],[pos kw in desc]-6,6),FALSE))</f>
        <v>-W 35</v>
      </c>
      <c r="Q1133" s="1" t="str">
        <f>IF(LEN([manuell])=0,IFERROR([kw fine in title]*1,IFERROR(SUMPRODUCT(COUNTIF(IsDigits,MID([kw in desc],ROW($A$1:$A$150),1)))=LEN([kw in desc]),#N/A)),[manuell])</f>
        <v xml:space="preserve">1,9 - 19 </v>
      </c>
      <c r="R1133" s="1" t="e">
        <f>IF([pos kw in title]&gt;0,MID(J1133,#REF!,4),IF([first '# in title]&gt;0,MID([title],[first '# in title],3),IF([first '# in title]&gt;0,MID([desc],#REF!,3),VLOOKUP([productid],$G$2:$R$1386,8))))</f>
        <v>#REF!</v>
      </c>
      <c r="S1133" s="1" t="str">
        <f>IF([kw in desc]=[kw rough in title],[kw in desc]*1,IFERROR(LEFT([kw_dirty],3)*1,IFERROR(LEFT([kw_dirty],2)*1,"n.a.")))</f>
        <v>n.a.</v>
      </c>
      <c r="T1133" s="1" t="s">
        <v>10424</v>
      </c>
      <c r="U1133" s="1">
        <f>VLOOKUP(Tabelle1[[#This Row],[productid]],Tabelle2[#All],2,FALSE)</f>
        <v>35</v>
      </c>
    </row>
    <row r="1134" spans="1:21" hidden="1">
      <c r="A1134" t="s">
        <v>1888</v>
      </c>
      <c r="B1134">
        <v>3310</v>
      </c>
      <c r="C1134">
        <v>289859</v>
      </c>
      <c r="D1134" t="s">
        <v>2004</v>
      </c>
      <c r="E1134" t="s">
        <v>2005</v>
      </c>
      <c r="F1134">
        <v>18406</v>
      </c>
      <c r="G1134">
        <v>1064530</v>
      </c>
      <c r="H1134">
        <f t="shared" si="17"/>
        <v>30</v>
      </c>
      <c r="I1134">
        <f t="array" ref="I1134">MIN(IFERROR(FIND(IstNumbers,A1134),""))</f>
        <v>20</v>
      </c>
      <c r="J1134" s="1" t="str">
        <f>IF([first '# in title]&lt;[pos kw in title],MID([title],[pos kw in title]-6,6),#N/A)</f>
        <v xml:space="preserve">W (26 </v>
      </c>
      <c r="K113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34" s="1">
        <f>IFERROR(FIND("kW",[desc]),0)</f>
        <v>53</v>
      </c>
      <c r="M1134">
        <f t="array" ref="M1134">MIN(IFERROR(FIND(IstNumbers,E1134),""))</f>
        <v>24</v>
      </c>
      <c r="N1134" s="1" t="str">
        <f>IF([first '# in desc]&lt;[pos kw in desc],MID([desc],[pos kw in desc]-7,7))</f>
        <v xml:space="preserve">me, 26 </v>
      </c>
      <c r="O113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34" s="1" t="str">
        <f>TRIM(IF([first '# in desc]&lt;[pos kw in desc],MID([desc],[pos kw in desc]-6,6),FALSE))</f>
        <v>e, 26</v>
      </c>
      <c r="Q1134" s="1" t="str">
        <f>IF(LEN([manuell])=0,IFERROR([kw fine in title]*1,IFERROR(SUMPRODUCT(COUNTIF(IsDigits,MID([kw in desc],ROW($A$1:$A$150),1)))=LEN([kw in desc]),#N/A)),[manuell])</f>
        <v xml:space="preserve">1,9 - 19 </v>
      </c>
      <c r="R1134" s="1" t="e">
        <f>IF([pos kw in title]&gt;0,MID(J1134,#REF!,4),IF([first '# in title]&gt;0,MID([title],[first '# in title],3),IF([first '# in title]&gt;0,MID([desc],#REF!,3),VLOOKUP([productid],$G$2:$R$1386,8))))</f>
        <v>#REF!</v>
      </c>
      <c r="S1134" s="1" t="str">
        <f>IF([kw in desc]=[kw rough in title],[kw in desc]*1,IFERROR(LEFT([kw_dirty],3)*1,IFERROR(LEFT([kw_dirty],2)*1,"n.a.")))</f>
        <v>n.a.</v>
      </c>
      <c r="T1134" s="1" t="s">
        <v>10424</v>
      </c>
      <c r="U1134" s="1">
        <f>VLOOKUP(Tabelle1[[#This Row],[productid]],Tabelle2[#All],2,FALSE)</f>
        <v>26</v>
      </c>
    </row>
    <row r="1135" spans="1:21" hidden="1">
      <c r="A1135" t="s">
        <v>1891</v>
      </c>
      <c r="B1135">
        <v>1964</v>
      </c>
      <c r="C1135">
        <v>289859</v>
      </c>
      <c r="D1135" t="s">
        <v>2006</v>
      </c>
      <c r="E1135" t="s">
        <v>2007</v>
      </c>
      <c r="F1135">
        <v>18406</v>
      </c>
      <c r="G1135">
        <v>1219746</v>
      </c>
      <c r="H1135">
        <f t="shared" si="17"/>
        <v>45</v>
      </c>
      <c r="I1135">
        <f t="array" ref="I1135">MIN(IFERROR(FIND(IstNumbers,A1135),""))</f>
        <v>24</v>
      </c>
      <c r="J1135" s="1" t="str">
        <f>IF([first '# in title]&lt;[pos kw in title],MID([title],[pos kw in title]-6,6),#N/A)</f>
        <v xml:space="preserve">A (16 </v>
      </c>
      <c r="K113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135" s="1">
        <f>IFERROR(FIND("kW",[desc]),0)</f>
        <v>71</v>
      </c>
      <c r="M1135">
        <f t="array" ref="M1135">MIN(IFERROR(FIND(IstNumbers,E1135),""))</f>
        <v>29</v>
      </c>
      <c r="N1135" s="1" t="str">
        <f>IF([first '# in desc]&lt;[pos kw in desc],MID([desc],[pos kw in desc]-7,7))</f>
        <v xml:space="preserve">­me 16 </v>
      </c>
      <c r="O11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135" s="1" t="str">
        <f>TRIM(IF([first '# in desc]&lt;[pos kw in desc],MID([desc],[pos kw in desc]-6,6),FALSE))</f>
        <v>me 16</v>
      </c>
      <c r="Q1135" s="1" t="str">
        <f>IF(LEN([manuell])=0,IFERROR([kw fine in title]*1,IFERROR(SUMPRODUCT(COUNTIF(IsDigits,MID([kw in desc],ROW($A$1:$A$150),1)))=LEN([kw in desc]),#N/A)),[manuell])</f>
        <v xml:space="preserve">1,9 - 19 </v>
      </c>
      <c r="R1135" s="1" t="e">
        <f>IF([pos kw in title]&gt;0,MID(J1135,#REF!,4),IF([first '# in title]&gt;0,MID([title],[first '# in title],3),IF([first '# in title]&gt;0,MID([desc],#REF!,3),VLOOKUP([productid],$G$2:$R$1386,8))))</f>
        <v>#REF!</v>
      </c>
      <c r="S1135" s="1" t="str">
        <f>IF([kw in desc]=[kw rough in title],[kw in desc]*1,IFERROR(LEFT([kw_dirty],3)*1,IFERROR(LEFT([kw_dirty],2)*1,"n.a.")))</f>
        <v>n.a.</v>
      </c>
      <c r="T1135" s="1" t="s">
        <v>10424</v>
      </c>
      <c r="U1135" s="1">
        <f>VLOOKUP(Tabelle1[[#This Row],[productid]],Tabelle2[#All],2,FALSE)</f>
        <v>16</v>
      </c>
    </row>
    <row r="1136" spans="1:21" hidden="1">
      <c r="A1136" t="s">
        <v>1882</v>
      </c>
      <c r="B1136">
        <v>2140</v>
      </c>
      <c r="C1136">
        <v>289859</v>
      </c>
      <c r="D1136" t="s">
        <v>2008</v>
      </c>
      <c r="E1136" t="s">
        <v>1772</v>
      </c>
      <c r="F1136">
        <v>18406</v>
      </c>
      <c r="G1136">
        <v>2384225</v>
      </c>
      <c r="H1136">
        <f t="shared" si="17"/>
        <v>40</v>
      </c>
      <c r="I1136">
        <f t="array" ref="I1136">MIN(IFERROR(FIND(IstNumbers,A1136),""))</f>
        <v>29</v>
      </c>
      <c r="J1136" s="1" t="str">
        <f>IF([first '# in title]&lt;[pos kw in title],MID([title],[pos kw in title]-6,6),#N/A)</f>
        <v xml:space="preserve">A (28 </v>
      </c>
      <c r="K113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136" s="1">
        <f>IFERROR(FIND("kW",[desc]),0)</f>
        <v>70</v>
      </c>
      <c r="M1136">
        <f t="array" ref="M1136">MIN(IFERROR(FIND(IstNumbers,E1136),""))</f>
        <v>34</v>
      </c>
      <c r="N1136" s="1" t="str">
        <f>IF([first '# in desc]&lt;[pos kw in desc],MID([desc],[pos kw in desc]-7,7))</f>
        <v xml:space="preserve">­me 28 </v>
      </c>
      <c r="O1136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136" s="1" t="str">
        <f>TRIM(IF([first '# in desc]&lt;[pos kw in desc],MID([desc],[pos kw in desc]-6,6),FALSE))</f>
        <v>me 28</v>
      </c>
      <c r="Q1136" s="1" t="str">
        <f>IF(LEN([manuell])=0,IFERROR([kw fine in title]*1,IFERROR(SUMPRODUCT(COUNTIF(IsDigits,MID([kw in desc],ROW($A$1:$A$150),1)))=LEN([kw in desc]),#N/A)),[manuell])</f>
        <v xml:space="preserve">1,9 - 19 </v>
      </c>
      <c r="R1136" s="1" t="e">
        <f>IF([pos kw in title]&gt;0,MID(J1136,#REF!,4),IF([first '# in title]&gt;0,MID([title],[first '# in title],3),IF([first '# in title]&gt;0,MID([desc],#REF!,3),VLOOKUP([productid],$G$2:$R$1386,8))))</f>
        <v>#REF!</v>
      </c>
      <c r="S1136" s="1" t="str">
        <f>IF([kw in desc]=[kw rough in title],[kw in desc]*1,IFERROR(LEFT([kw_dirty],3)*1,IFERROR(LEFT([kw_dirty],2)*1,"n.a.")))</f>
        <v>n.a.</v>
      </c>
      <c r="T1136" s="1" t="s">
        <v>10424</v>
      </c>
      <c r="U1136" s="1">
        <f>VLOOKUP(Tabelle1[[#This Row],[productid]],Tabelle2[#All],2,FALSE)</f>
        <v>28</v>
      </c>
    </row>
    <row r="1137" spans="1:21" hidden="1">
      <c r="A1137" t="s">
        <v>2009</v>
      </c>
      <c r="B1137">
        <v>2405</v>
      </c>
      <c r="C1137">
        <v>289859</v>
      </c>
      <c r="D1137" t="s">
        <v>2010</v>
      </c>
      <c r="E1137" t="s">
        <v>2011</v>
      </c>
      <c r="F1137">
        <v>18406</v>
      </c>
      <c r="G1137">
        <v>1064527</v>
      </c>
      <c r="H1137">
        <f t="shared" si="17"/>
        <v>28</v>
      </c>
      <c r="I1137">
        <f t="array" ref="I1137">MIN(IFERROR(FIND(IstNumbers,A1137),""))</f>
        <v>19</v>
      </c>
      <c r="J1137" s="1" t="str">
        <f>IF([first '# in title]&lt;[pos kw in title],MID([title],[pos kw in title]-6,6),#N/A)</f>
        <v xml:space="preserve"> W (19</v>
      </c>
      <c r="K1137" s="1" t="str">
        <f>IFERROR(MID(SUBSTITUTE([kw rough in title],",","."),FIND("(",[kw rough in title])+1,20),SUBSTITUTE(IFERROR(MID([kw rough in title],FIND(" ",[kw rough in title])+1,20),[kw rough in title]),",","."))</f>
        <v>19</v>
      </c>
      <c r="L1137" s="1">
        <f>IFERROR(FIND("kW",[desc]),0)</f>
        <v>57</v>
      </c>
      <c r="M1137">
        <f t="array" ref="M1137">MIN(IFERROR(FIND(IstNumbers,E1137),""))</f>
        <v>24</v>
      </c>
      <c r="N1137" s="1" t="str">
        <f>IF([first '# in desc]&lt;[pos kw in desc],MID([desc],[pos kw in desc]-7,7))</f>
        <v xml:space="preserve">me, 19 </v>
      </c>
      <c r="O113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137" s="1" t="str">
        <f>TRIM(IF([first '# in desc]&lt;[pos kw in desc],MID([desc],[pos kw in desc]-6,6),FALSE))</f>
        <v>e, 19</v>
      </c>
      <c r="Q1137" s="1" t="str">
        <f>IF(LEN([manuell])=0,IFERROR([kw fine in title]*1,IFERROR(SUMPRODUCT(COUNTIF(IsDigits,MID([kw in desc],ROW($A$1:$A$150),1)))=LEN([kw in desc]),#N/A)),[manuell])</f>
        <v xml:space="preserve">1,9 - 19 </v>
      </c>
      <c r="R1137" s="1" t="e">
        <f>IF([pos kw in title]&gt;0,MID(J1137,#REF!,4),IF([first '# in title]&gt;0,MID([title],[first '# in title],3),IF([first '# in title]&gt;0,MID([desc],#REF!,3),VLOOKUP([productid],$G$2:$R$1386,8))))</f>
        <v>#REF!</v>
      </c>
      <c r="S1137" s="1" t="str">
        <f>IF([kw in desc]=[kw rough in title],[kw in desc]*1,IFERROR(LEFT([kw_dirty],3)*1,IFERROR(LEFT([kw_dirty],2)*1,"n.a.")))</f>
        <v>n.a.</v>
      </c>
      <c r="T1137" s="1" t="s">
        <v>10424</v>
      </c>
      <c r="U1137" s="1">
        <f>VLOOKUP(Tabelle1[[#This Row],[productid]],Tabelle2[#All],2,FALSE)</f>
        <v>19</v>
      </c>
    </row>
    <row r="1138" spans="1:21" hidden="1">
      <c r="A1138" t="s">
        <v>1988</v>
      </c>
      <c r="B1138">
        <v>3165</v>
      </c>
      <c r="C1138">
        <v>289859</v>
      </c>
      <c r="D1138" t="s">
        <v>2012</v>
      </c>
      <c r="E1138" t="s">
        <v>2013</v>
      </c>
      <c r="F1138">
        <v>18406</v>
      </c>
      <c r="G1138">
        <v>3497887</v>
      </c>
      <c r="H1138">
        <f t="shared" si="17"/>
        <v>0</v>
      </c>
      <c r="I1138">
        <f t="array" ref="I1138">MIN(IFERROR(FIND(IstNumbers,A1138),""))</f>
        <v>13</v>
      </c>
      <c r="J1138" s="1" t="e">
        <f>IF([first '# in title]&lt;[pos kw in title],MID([title],[pos kw in title]-6,6),#N/A)</f>
        <v>#N/A</v>
      </c>
      <c r="K1138" s="1" t="e">
        <f>IFERROR(MID(SUBSTITUTE([kw rough in title],",","."),FIND("(",[kw rough in title])+1,20),SUBSTITUTE(IFERROR(MID([kw rough in title],FIND(" ",[kw rough in title])+1,20),[kw rough in title]),",","."))</f>
        <v>#N/A</v>
      </c>
      <c r="L1138" s="1">
        <f>IFERROR(FIND("kW",[desc]),0)</f>
        <v>70</v>
      </c>
      <c r="M1138">
        <f t="array" ref="M1138">MIN(IFERROR(FIND(IstNumbers,E1138),""))</f>
        <v>34</v>
      </c>
      <c r="N1138" s="1" t="str">
        <f>IF([first '# in desc]&lt;[pos kw in desc],MID([desc],[pos kw in desc]-7,7))</f>
        <v xml:space="preserve">­me 42 </v>
      </c>
      <c r="O11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38" s="1" t="str">
        <f>TRIM(IF([first '# in desc]&lt;[pos kw in desc],MID([desc],[pos kw in desc]-6,6),FALSE))</f>
        <v>me 42</v>
      </c>
      <c r="Q1138" s="1" t="str">
        <f>IF(LEN([manuell])=0,IFERROR([kw fine in title]*1,IFERROR(SUMPRODUCT(COUNTIF(IsDigits,MID([kw in desc],ROW($A$1:$A$150),1)))=LEN([kw in desc]),#N/A)),[manuell])</f>
        <v xml:space="preserve">1,9 - 19 </v>
      </c>
      <c r="R1138" s="1" t="str">
        <f>IF([pos kw in title]&gt;0,MID(J1138,#REF!,4),IF([first '# in title]&gt;0,MID([title],[first '# in title],3),IF([first '# in title]&gt;0,MID([desc],#REF!,3),VLOOKUP([productid],$G$2:$R$1386,8))))</f>
        <v xml:space="preserve">42 </v>
      </c>
      <c r="S1138" s="1" t="e">
        <f>IF([kw in desc]=[kw rough in title],[kw in desc]*1,IFERROR(LEFT([kw_dirty],3)*1,IFERROR(LEFT([kw_dirty],2)*1,"n.a.")))</f>
        <v>#N/A</v>
      </c>
      <c r="T1138" s="1" t="s">
        <v>10424</v>
      </c>
      <c r="U1138" s="1">
        <f>VLOOKUP(Tabelle1[[#This Row],[productid]],Tabelle2[#All],2,FALSE)</f>
        <v>42</v>
      </c>
    </row>
    <row r="1139" spans="1:21">
      <c r="A1139" t="s">
        <v>1935</v>
      </c>
      <c r="B1139">
        <v>2248</v>
      </c>
      <c r="C1139">
        <v>289859</v>
      </c>
      <c r="D1139" t="s">
        <v>2014</v>
      </c>
      <c r="E1139" t="s">
        <v>2015</v>
      </c>
      <c r="F1139">
        <v>18406</v>
      </c>
      <c r="G1139">
        <v>2286143</v>
      </c>
      <c r="H1139">
        <f t="shared" si="17"/>
        <v>0</v>
      </c>
      <c r="I1139">
        <f t="array" ref="I1139">MIN(IFERROR(FIND(IstNumbers,A1139),""))</f>
        <v>13</v>
      </c>
      <c r="J1139" s="1" t="e">
        <f>IF([first '# in title]&lt;[pos kw in title],MID([title],[pos kw in title]-6,6),#N/A)</f>
        <v>#N/A</v>
      </c>
      <c r="K1139" s="1" t="e">
        <f>IFERROR(MID(SUBSTITUTE([kw rough in title],",","."),FIND("(",[kw rough in title])+1,20),SUBSTITUTE(IFERROR(MID([kw rough in title],FIND(" ",[kw rough in title])+1,20),[kw rough in title]),",","."))</f>
        <v>#N/A</v>
      </c>
      <c r="L1139" s="1">
        <f>IFERROR(FIND("kW",[desc]),0)</f>
        <v>0</v>
      </c>
      <c r="M1139">
        <f t="array" ref="M1139">MIN(IFERROR(FIND(IstNumbers,E1139),""))</f>
        <v>33</v>
      </c>
      <c r="N1139" s="1" t="b">
        <f>IF([first '# in desc]&lt;[pos kw in desc],MID([desc],[pos kw in desc]-7,7))</f>
        <v>0</v>
      </c>
      <c r="O11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39" s="1" t="str">
        <f>TRIM(IF([first '# in desc]&lt;[pos kw in desc],MID([desc],[pos kw in desc]-6,6),FALSE))</f>
        <v>FALSCH</v>
      </c>
      <c r="Q1139" s="1" t="str">
        <f>IF(LEN([manuell])=0,IFERROR([kw fine in title]*1,IFERROR(SUMPRODUCT(COUNTIF(IsDigits,MID([kw in desc],ROW($A$1:$A$150),1)))=LEN([kw in desc]),#N/A)),[manuell])</f>
        <v xml:space="preserve">1,9 - 19 </v>
      </c>
      <c r="R1139" s="1" t="str">
        <f>IF([pos kw in title]&gt;0,MID(J1139,#REF!,4),IF([first '# in title]&gt;0,MID([title],[first '# in title],3),IF([first '# in title]&gt;0,MID([desc],#REF!,3),VLOOKUP([productid],$G$2:$R$1386,8))))</f>
        <v>146</v>
      </c>
      <c r="S1139" s="1" t="e">
        <f>IF([kw in desc]=[kw rough in title],[kw in desc]*1,IFERROR(LEFT([kw_dirty],3)*1,IFERROR(LEFT([kw_dirty],2)*1,"n.a.")))</f>
        <v>#N/A</v>
      </c>
      <c r="T1139" s="1" t="s">
        <v>10424</v>
      </c>
      <c r="U1139" s="1" t="e">
        <f>VLOOKUP(Tabelle1[[#This Row],[productid]],Tabelle2[#All],2,FALSE)</f>
        <v>#N/A</v>
      </c>
    </row>
    <row r="1140" spans="1:21" hidden="1">
      <c r="A1140" t="s">
        <v>1938</v>
      </c>
      <c r="B1140">
        <v>3284</v>
      </c>
      <c r="C1140">
        <v>223861</v>
      </c>
      <c r="D1140" t="s">
        <v>2016</v>
      </c>
      <c r="E1140" t="s">
        <v>2017</v>
      </c>
      <c r="F1140">
        <v>18406</v>
      </c>
      <c r="G1140">
        <v>1098709</v>
      </c>
      <c r="H1140">
        <f t="shared" si="17"/>
        <v>29</v>
      </c>
      <c r="I1140">
        <f t="array" ref="I1140">MIN(IFERROR(FIND(IstNumbers,A1140),""))</f>
        <v>20</v>
      </c>
      <c r="J1140" s="1" t="str">
        <f>IF([first '# in title]&lt;[pos kw in title],MID([title],[pos kw in title]-6,6),#N/A)</f>
        <v xml:space="preserve">W (26 </v>
      </c>
      <c r="K114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40" s="1">
        <f>IFERROR(FIND("kW",[desc]),0)</f>
        <v>56</v>
      </c>
      <c r="M1140">
        <f t="array" ref="M1140">MIN(IFERROR(FIND(IstNumbers,E1140),""))</f>
        <v>47</v>
      </c>
      <c r="N1140" s="1" t="str">
        <f>IF([first '# in desc]&lt;[pos kw in desc],MID([desc],[pos kw in desc]-7,7))</f>
        <v xml:space="preserve">0-W 26 </v>
      </c>
      <c r="O1140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40" s="1" t="str">
        <f>TRIM(IF([first '# in desc]&lt;[pos kw in desc],MID([desc],[pos kw in desc]-6,6),FALSE))</f>
        <v>-W 26</v>
      </c>
      <c r="Q1140" s="1" t="str">
        <f>IF(LEN([manuell])=0,IFERROR([kw fine in title]*1,IFERROR(SUMPRODUCT(COUNTIF(IsDigits,MID([kw in desc],ROW($A$1:$A$150),1)))=LEN([kw in desc]),#N/A)),[manuell])</f>
        <v xml:space="preserve">1,9 - 19 </v>
      </c>
      <c r="R1140" s="1" t="e">
        <f>IF([pos kw in title]&gt;0,MID(J1140,#REF!,4),IF([first '# in title]&gt;0,MID([title],[first '# in title],3),IF([first '# in title]&gt;0,MID([desc],#REF!,3),VLOOKUP([productid],$G$2:$R$1386,8))))</f>
        <v>#REF!</v>
      </c>
      <c r="S1140" s="1" t="str">
        <f>IF([kw in desc]=[kw rough in title],[kw in desc]*1,IFERROR(LEFT([kw_dirty],3)*1,IFERROR(LEFT([kw_dirty],2)*1,"n.a.")))</f>
        <v>n.a.</v>
      </c>
      <c r="T1140" s="1" t="s">
        <v>10424</v>
      </c>
      <c r="U1140" s="1">
        <f>VLOOKUP(Tabelle1[[#This Row],[productid]],Tabelle2[#All],2,FALSE)</f>
        <v>26</v>
      </c>
    </row>
    <row r="1141" spans="1:21" hidden="1">
      <c r="A1141" t="s">
        <v>1920</v>
      </c>
      <c r="B1141">
        <v>3985.89</v>
      </c>
      <c r="C1141">
        <v>297223</v>
      </c>
      <c r="D1141" t="s">
        <v>2018</v>
      </c>
      <c r="E1141" t="s">
        <v>2019</v>
      </c>
      <c r="F1141">
        <v>18406</v>
      </c>
      <c r="G1141">
        <v>1223680</v>
      </c>
      <c r="H1141">
        <f t="shared" si="17"/>
        <v>0</v>
      </c>
      <c r="I1141">
        <f t="array" ref="I1141">MIN(IFERROR(FIND(IstNumbers,A1141),""))</f>
        <v>20</v>
      </c>
      <c r="J1141" s="1" t="e">
        <f>IF([first '# in title]&lt;[pos kw in title],MID([title],[pos kw in title]-6,6),#N/A)</f>
        <v>#N/A</v>
      </c>
      <c r="K1141" s="1" t="e">
        <f>IFERROR(MID(SUBSTITUTE([kw rough in title],",","."),FIND("(",[kw rough in title])+1,20),SUBSTITUTE(IFERROR(MID([kw rough in title],FIND(" ",[kw rough in title])+1,20),[kw rough in title]),",","."))</f>
        <v>#N/A</v>
      </c>
      <c r="L1141" s="1">
        <f>IFERROR(FIND("kW",[desc]),0)</f>
        <v>51</v>
      </c>
      <c r="M1141">
        <f t="array" ref="M1141">MIN(IFERROR(FIND(IstNumbers,E1141),""))</f>
        <v>14</v>
      </c>
      <c r="N1141" s="1" t="str">
        <f>IF([first '# in desc]&lt;[pos kw in desc],MID([desc],[pos kw in desc]-7,7))</f>
        <v xml:space="preserve">0-W 26 </v>
      </c>
      <c r="O1141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41" s="1" t="str">
        <f>TRIM(IF([first '# in desc]&lt;[pos kw in desc],MID([desc],[pos kw in desc]-6,6),FALSE))</f>
        <v>-W 26</v>
      </c>
      <c r="Q1141" s="1" t="str">
        <f>IF(LEN([manuell])=0,IFERROR([kw fine in title]*1,IFERROR(SUMPRODUCT(COUNTIF(IsDigits,MID([kw in desc],ROW($A$1:$A$150),1)))=LEN([kw in desc]),#N/A)),[manuell])</f>
        <v xml:space="preserve">1,9 - 19 </v>
      </c>
      <c r="R1141" s="1" t="str">
        <f>IF([pos kw in title]&gt;0,MID(J1141,#REF!,4),IF([first '# in title]&gt;0,MID([title],[first '# in title],3),IF([first '# in title]&gt;0,MID([desc],#REF!,3),VLOOKUP([productid],$G$2:$R$1386,8))))</f>
        <v>300</v>
      </c>
      <c r="S1141" s="1" t="e">
        <f>IF([kw in desc]=[kw rough in title],[kw in desc]*1,IFERROR(LEFT([kw_dirty],3)*1,IFERROR(LEFT([kw_dirty],2)*1,"n.a.")))</f>
        <v>#N/A</v>
      </c>
      <c r="T1141" s="1" t="s">
        <v>10424</v>
      </c>
      <c r="U1141" s="1">
        <f>VLOOKUP(Tabelle1[[#This Row],[productid]],Tabelle2[#All],2,FALSE)</f>
        <v>26</v>
      </c>
    </row>
    <row r="1142" spans="1:21">
      <c r="A1142" t="s">
        <v>1943</v>
      </c>
      <c r="B1142">
        <v>3278.5</v>
      </c>
      <c r="C1142">
        <v>288366</v>
      </c>
      <c r="D1142" t="s">
        <v>2020</v>
      </c>
      <c r="E1142" t="s">
        <v>439</v>
      </c>
      <c r="F1142">
        <v>18406</v>
      </c>
      <c r="G1142">
        <v>3129273</v>
      </c>
      <c r="H1142">
        <f t="shared" si="17"/>
        <v>0</v>
      </c>
      <c r="I1142">
        <f t="array" ref="I1142">MIN(IFERROR(FIND(IstNumbers,A1142),""))</f>
        <v>21</v>
      </c>
      <c r="J1142" s="1" t="e">
        <f>IF([first '# in title]&lt;[pos kw in title],MID([title],[pos kw in title]-6,6),#N/A)</f>
        <v>#N/A</v>
      </c>
      <c r="K1142" s="1" t="e">
        <f>IFERROR(MID(SUBSTITUTE([kw rough in title],",","."),FIND("(",[kw rough in title])+1,20),SUBSTITUTE(IFERROR(MID([kw rough in title],FIND(" ",[kw rough in title])+1,20),[kw rough in title]),",","."))</f>
        <v>#N/A</v>
      </c>
      <c r="L1142" s="1">
        <f>IFERROR(FIND("kW",[desc]),0)</f>
        <v>0</v>
      </c>
      <c r="M1142">
        <f t="array" ref="M1142">MIN(IFERROR(FIND(IstNumbers,E1142),""))</f>
        <v>10</v>
      </c>
      <c r="N1142" s="1" t="b">
        <f>IF([first '# in desc]&lt;[pos kw in desc],MID([desc],[pos kw in desc]-7,7))</f>
        <v>0</v>
      </c>
      <c r="O11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42" s="1" t="str">
        <f>TRIM(IF([first '# in desc]&lt;[pos kw in desc],MID([desc],[pos kw in desc]-6,6),FALSE))</f>
        <v>FALSCH</v>
      </c>
      <c r="Q1142" s="1" t="str">
        <f>IF(LEN([manuell])=0,IFERROR([kw fine in title]*1,IFERROR(SUMPRODUCT(COUNTIF(IsDigits,MID([kw in desc],ROW($A$1:$A$150),1)))=LEN([kw in desc]),#N/A)),[manuell])</f>
        <v xml:space="preserve">1,9 - 19 </v>
      </c>
      <c r="R1142" s="1" t="str">
        <f>IF([pos kw in title]&gt;0,MID(J1142,#REF!,4),IF([first '# in title]&gt;0,MID([title],[first '# in title],3),IF([first '# in title]&gt;0,MID([desc],#REF!,3),VLOOKUP([productid],$G$2:$R$1386,8))))</f>
        <v>-11</v>
      </c>
      <c r="S1142" s="1" t="e">
        <f>IF([kw in desc]=[kw rough in title],[kw in desc]*1,IFERROR(LEFT([kw_dirty],3)*1,IFERROR(LEFT([kw_dirty],2)*1,"n.a.")))</f>
        <v>#N/A</v>
      </c>
      <c r="T1142" s="1" t="s">
        <v>10424</v>
      </c>
      <c r="U1142" s="1" t="e">
        <f>VLOOKUP(Tabelle1[[#This Row],[productid]],Tabelle2[#All],2,FALSE)</f>
        <v>#N/A</v>
      </c>
    </row>
    <row r="1143" spans="1:21" hidden="1">
      <c r="A1143" t="s">
        <v>1945</v>
      </c>
      <c r="B1143">
        <v>3075</v>
      </c>
      <c r="C1143">
        <v>289859</v>
      </c>
      <c r="D1143" t="s">
        <v>2021</v>
      </c>
      <c r="E1143" t="s">
        <v>810</v>
      </c>
      <c r="F1143">
        <v>18406</v>
      </c>
      <c r="G1143">
        <v>1750863</v>
      </c>
      <c r="H1143">
        <f t="shared" si="17"/>
        <v>0</v>
      </c>
      <c r="I1143">
        <f t="array" ref="I1143">MIN(IFERROR(FIND(IstNumbers,A1143),""))</f>
        <v>13</v>
      </c>
      <c r="J1143" s="1" t="e">
        <f>IF([first '# in title]&lt;[pos kw in title],MID([title],[pos kw in title]-6,6),#N/A)</f>
        <v>#N/A</v>
      </c>
      <c r="K1143" s="1" t="e">
        <f>IFERROR(MID(SUBSTITUTE([kw rough in title],",","."),FIND("(",[kw rough in title])+1,20),SUBSTITUTE(IFERROR(MID([kw rough in title],FIND(" ",[kw rough in title])+1,20),[kw rough in title]),",","."))</f>
        <v>#N/A</v>
      </c>
      <c r="L1143" s="1">
        <f>IFERROR(FIND("kW",[desc]),0)</f>
        <v>70</v>
      </c>
      <c r="M1143">
        <f t="array" ref="M1143">MIN(IFERROR(FIND(IstNumbers,E1143),""))</f>
        <v>34</v>
      </c>
      <c r="N1143" s="1" t="str">
        <f>IF([first '# in desc]&lt;[pos kw in desc],MID([desc],[pos kw in desc]-7,7))</f>
        <v xml:space="preserve">­me 42 </v>
      </c>
      <c r="O11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43" s="1" t="str">
        <f>TRIM(IF([first '# in desc]&lt;[pos kw in desc],MID([desc],[pos kw in desc]-6,6),FALSE))</f>
        <v>me 42</v>
      </c>
      <c r="Q1143" s="1" t="str">
        <f>IF(LEN([manuell])=0,IFERROR([kw fine in title]*1,IFERROR(SUMPRODUCT(COUNTIF(IsDigits,MID([kw in desc],ROW($A$1:$A$150),1)))=LEN([kw in desc]),#N/A)),[manuell])</f>
        <v xml:space="preserve">1,9 - 19 </v>
      </c>
      <c r="R1143" s="1" t="str">
        <f>IF([pos kw in title]&gt;0,MID(J1143,#REF!,4),IF([first '# in title]&gt;0,MID([title],[first '# in title],3),IF([first '# in title]&gt;0,MID([desc],#REF!,3),VLOOKUP([productid],$G$2:$R$1386,8))))</f>
        <v xml:space="preserve">42 </v>
      </c>
      <c r="S1143" s="1" t="e">
        <f>IF([kw in desc]=[kw rough in title],[kw in desc]*1,IFERROR(LEFT([kw_dirty],3)*1,IFERROR(LEFT([kw_dirty],2)*1,"n.a.")))</f>
        <v>#N/A</v>
      </c>
      <c r="T1143" s="1" t="s">
        <v>10424</v>
      </c>
      <c r="U1143" s="1">
        <f>VLOOKUP(Tabelle1[[#This Row],[productid]],Tabelle2[#All],2,FALSE)</f>
        <v>42</v>
      </c>
    </row>
    <row r="1144" spans="1:21">
      <c r="A1144" t="s">
        <v>1948</v>
      </c>
      <c r="B1144">
        <v>2360</v>
      </c>
      <c r="C1144">
        <v>289859</v>
      </c>
      <c r="D1144" t="s">
        <v>2022</v>
      </c>
      <c r="E1144" t="s">
        <v>2023</v>
      </c>
      <c r="F1144">
        <v>18406</v>
      </c>
      <c r="G1144">
        <v>3128307</v>
      </c>
      <c r="H1144">
        <f t="shared" si="17"/>
        <v>0</v>
      </c>
      <c r="I1144">
        <f t="array" ref="I1144">MIN(IFERROR(FIND(IstNumbers,A1144),""))</f>
        <v>21</v>
      </c>
      <c r="J1144" s="1" t="e">
        <f>IF([first '# in title]&lt;[pos kw in title],MID([title],[pos kw in title]-6,6),#N/A)</f>
        <v>#N/A</v>
      </c>
      <c r="K1144" s="1" t="e">
        <f>IFERROR(MID(SUBSTITUTE([kw rough in title],",","."),FIND("(",[kw rough in title])+1,20),SUBSTITUTE(IFERROR(MID([kw rough in title],FIND(" ",[kw rough in title])+1,20),[kw rough in title]),",","."))</f>
        <v>#N/A</v>
      </c>
      <c r="L1144" s="1">
        <f>IFERROR(FIND("kW",[desc]),0)</f>
        <v>0</v>
      </c>
      <c r="M1144">
        <f t="array" ref="M1144">MIN(IFERROR(FIND(IstNumbers,E1144),""))</f>
        <v>38</v>
      </c>
      <c r="N1144" s="1" t="b">
        <f>IF([first '# in desc]&lt;[pos kw in desc],MID([desc],[pos kw in desc]-7,7))</f>
        <v>0</v>
      </c>
      <c r="O11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44" s="1" t="str">
        <f>TRIM(IF([first '# in desc]&lt;[pos kw in desc],MID([desc],[pos kw in desc]-6,6),FALSE))</f>
        <v>FALSCH</v>
      </c>
      <c r="Q1144" s="1" t="str">
        <f>IF(LEN([manuell])=0,IFERROR([kw fine in title]*1,IFERROR(SUMPRODUCT(COUNTIF(IsDigits,MID([kw in desc],ROW($A$1:$A$150),1)))=LEN([kw in desc]),#N/A)),[manuell])</f>
        <v xml:space="preserve">1,9 - 19 </v>
      </c>
      <c r="R1144" s="1" t="str">
        <f>IF([pos kw in title]&gt;0,MID(J1144,#REF!,4),IF([first '# in title]&gt;0,MID([title],[first '# in title],3),IF([first '# in title]&gt;0,MID([desc],#REF!,3),VLOOKUP([productid],$G$2:$R$1386,8))))</f>
        <v>-Sm</v>
      </c>
      <c r="S1144" s="1" t="e">
        <f>IF([kw in desc]=[kw rough in title],[kw in desc]*1,IFERROR(LEFT([kw_dirty],3)*1,IFERROR(LEFT([kw_dirty],2)*1,"n.a.")))</f>
        <v>#N/A</v>
      </c>
      <c r="T1144" s="1" t="s">
        <v>10424</v>
      </c>
      <c r="U1144" s="1" t="e">
        <f>VLOOKUP(Tabelle1[[#This Row],[productid]],Tabelle2[#All],2,FALSE)</f>
        <v>#N/A</v>
      </c>
    </row>
    <row r="1145" spans="1:21" hidden="1">
      <c r="A1145" t="s">
        <v>1903</v>
      </c>
      <c r="B1145">
        <v>4190</v>
      </c>
      <c r="C1145">
        <v>289859</v>
      </c>
      <c r="D1145" t="s">
        <v>2024</v>
      </c>
      <c r="E1145" t="s">
        <v>2025</v>
      </c>
      <c r="F1145">
        <v>18406</v>
      </c>
      <c r="G1145">
        <v>1064531</v>
      </c>
      <c r="H1145">
        <f t="shared" si="17"/>
        <v>30</v>
      </c>
      <c r="I1145">
        <f t="array" ref="I1145">MIN(IFERROR(FIND(IstNumbers,A1145),""))</f>
        <v>20</v>
      </c>
      <c r="J1145" s="1" t="str">
        <f>IF([first '# in title]&lt;[pos kw in title],MID([title],[pos kw in title]-6,6),#N/A)</f>
        <v xml:space="preserve">W (35 </v>
      </c>
      <c r="K1145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45" s="1">
        <f>IFERROR(FIND("kW",[desc]),0)</f>
        <v>45</v>
      </c>
      <c r="M1145">
        <f t="array" ref="M1145">MIN(IFERROR(FIND(IstNumbers,E1145),""))</f>
        <v>24</v>
      </c>
      <c r="N1145" s="1" t="str">
        <f>IF([first '# in desc]&lt;[pos kw in desc],MID([desc],[pos kw in desc]-7,7))</f>
        <v xml:space="preserve">me, 35 </v>
      </c>
      <c r="O1145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145" s="1" t="str">
        <f>TRIM(IF([first '# in desc]&lt;[pos kw in desc],MID([desc],[pos kw in desc]-6,6),FALSE))</f>
        <v>e, 35</v>
      </c>
      <c r="Q1145" s="1" t="str">
        <f>IF(LEN([manuell])=0,IFERROR([kw fine in title]*1,IFERROR(SUMPRODUCT(COUNTIF(IsDigits,MID([kw in desc],ROW($A$1:$A$150),1)))=LEN([kw in desc]),#N/A)),[manuell])</f>
        <v xml:space="preserve">1,9 - 19 </v>
      </c>
      <c r="R1145" s="1" t="e">
        <f>IF([pos kw in title]&gt;0,MID(J1145,#REF!,4),IF([first '# in title]&gt;0,MID([title],[first '# in title],3),IF([first '# in title]&gt;0,MID([desc],#REF!,3),VLOOKUP([productid],$G$2:$R$1386,8))))</f>
        <v>#REF!</v>
      </c>
      <c r="S1145" s="1" t="str">
        <f>IF([kw in desc]=[kw rough in title],[kw in desc]*1,IFERROR(LEFT([kw_dirty],3)*1,IFERROR(LEFT([kw_dirty],2)*1,"n.a.")))</f>
        <v>n.a.</v>
      </c>
      <c r="T1145" s="1" t="s">
        <v>10424</v>
      </c>
      <c r="U1145" s="1">
        <f>VLOOKUP(Tabelle1[[#This Row],[productid]],Tabelle2[#All],2,FALSE)</f>
        <v>35</v>
      </c>
    </row>
    <row r="1146" spans="1:21" hidden="1">
      <c r="A1146" t="s">
        <v>1888</v>
      </c>
      <c r="B1146">
        <v>3409.99</v>
      </c>
      <c r="C1146">
        <v>276812</v>
      </c>
      <c r="D1146" t="s">
        <v>2026</v>
      </c>
      <c r="E1146" t="s">
        <v>2027</v>
      </c>
      <c r="F1146">
        <v>18406</v>
      </c>
      <c r="G1146">
        <v>1064530</v>
      </c>
      <c r="H1146">
        <f t="shared" si="17"/>
        <v>30</v>
      </c>
      <c r="I1146">
        <f t="array" ref="I1146">MIN(IFERROR(FIND(IstNumbers,A1146),""))</f>
        <v>20</v>
      </c>
      <c r="J1146" s="1" t="str">
        <f>IF([first '# in title]&lt;[pos kw in title],MID([title],[pos kw in title]-6,6),#N/A)</f>
        <v xml:space="preserve">W (26 </v>
      </c>
      <c r="K1146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46" s="1">
        <f>IFERROR(FIND("kW",[desc]),0)</f>
        <v>63</v>
      </c>
      <c r="M1146">
        <f t="array" ref="M1146">MIN(IFERROR(FIND(IstNumbers,E1146),""))</f>
        <v>24</v>
      </c>
      <c r="N1146" s="1" t="str">
        <f>IF([first '# in desc]&lt;[pos kw in desc],MID([desc],[pos kw in desc]-7,7))</f>
        <v xml:space="preserve">- 26,0 </v>
      </c>
      <c r="O1146" s="1" t="str">
        <f>IFERROR(SUBSTITUTE(MID([kw rough in desc],FIND("(",[kw rough in desc])+1,20),",","."),IFERROR(SUBSTITUTE(TRIM(SUBSTITUTE(SUBSTITUTE(MID([kw rough in desc],FIND(" ",TRIM([kw rough in desc]))+1,20),"""",""),"/","")),",","."),#N/A))</f>
        <v>26.0</v>
      </c>
      <c r="P1146" s="1" t="str">
        <f>TRIM(IF([first '# in desc]&lt;[pos kw in desc],MID([desc],[pos kw in desc]-6,6),FALSE))</f>
        <v>26,0</v>
      </c>
      <c r="Q1146" s="1" t="str">
        <f>IF(LEN([manuell])=0,IFERROR([kw fine in title]*1,IFERROR(SUMPRODUCT(COUNTIF(IsDigits,MID([kw in desc],ROW($A$1:$A$150),1)))=LEN([kw in desc]),#N/A)),[manuell])</f>
        <v xml:space="preserve">1,9 - 19 </v>
      </c>
      <c r="R1146" s="1" t="e">
        <f>IF([pos kw in title]&gt;0,MID(J1146,#REF!,4),IF([first '# in title]&gt;0,MID([title],[first '# in title],3),IF([first '# in title]&gt;0,MID([desc],#REF!,3),VLOOKUP([productid],$G$2:$R$1386,8))))</f>
        <v>#REF!</v>
      </c>
      <c r="S1146" s="1" t="str">
        <f>IF([kw in desc]=[kw rough in title],[kw in desc]*1,IFERROR(LEFT([kw_dirty],3)*1,IFERROR(LEFT([kw_dirty],2)*1,"n.a.")))</f>
        <v>n.a.</v>
      </c>
      <c r="T1146" s="1" t="s">
        <v>10424</v>
      </c>
      <c r="U1146" s="1">
        <f>VLOOKUP(Tabelle1[[#This Row],[productid]],Tabelle2[#All],2,FALSE)</f>
        <v>26</v>
      </c>
    </row>
    <row r="1147" spans="1:21" hidden="1">
      <c r="A1147" t="s">
        <v>1891</v>
      </c>
      <c r="B1147">
        <v>1983.95</v>
      </c>
      <c r="C1147">
        <v>289859</v>
      </c>
      <c r="D1147" t="s">
        <v>2028</v>
      </c>
      <c r="E1147" t="s">
        <v>2029</v>
      </c>
      <c r="F1147">
        <v>18406</v>
      </c>
      <c r="G1147">
        <v>1219746</v>
      </c>
      <c r="H1147">
        <f t="shared" si="17"/>
        <v>45</v>
      </c>
      <c r="I1147">
        <f t="array" ref="I1147">MIN(IFERROR(FIND(IstNumbers,A1147),""))</f>
        <v>24</v>
      </c>
      <c r="J1147" s="1" t="str">
        <f>IF([first '# in title]&lt;[pos kw in title],MID([title],[pos kw in title]-6,6),#N/A)</f>
        <v xml:space="preserve">A (16 </v>
      </c>
      <c r="K114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147" s="1">
        <f>IFERROR(FIND("kW",[desc]),0)</f>
        <v>71</v>
      </c>
      <c r="M1147">
        <f t="array" ref="M1147">MIN(IFERROR(FIND(IstNumbers,E1147),""))</f>
        <v>29</v>
      </c>
      <c r="N1147" s="1" t="str">
        <f>IF([first '# in desc]&lt;[pos kw in desc],MID([desc],[pos kw in desc]-7,7))</f>
        <v xml:space="preserve">­me 16 </v>
      </c>
      <c r="O114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147" s="1" t="str">
        <f>TRIM(IF([first '# in desc]&lt;[pos kw in desc],MID([desc],[pos kw in desc]-6,6),FALSE))</f>
        <v>me 16</v>
      </c>
      <c r="Q1147" s="1" t="str">
        <f>IF(LEN([manuell])=0,IFERROR([kw fine in title]*1,IFERROR(SUMPRODUCT(COUNTIF(IsDigits,MID([kw in desc],ROW($A$1:$A$150),1)))=LEN([kw in desc]),#N/A)),[manuell])</f>
        <v xml:space="preserve">1,9 - 19 </v>
      </c>
      <c r="R1147" s="1" t="e">
        <f>IF([pos kw in title]&gt;0,MID(J1147,#REF!,4),IF([first '# in title]&gt;0,MID([title],[first '# in title],3),IF([first '# in title]&gt;0,MID([desc],#REF!,3),VLOOKUP([productid],$G$2:$R$1386,8))))</f>
        <v>#REF!</v>
      </c>
      <c r="S1147" s="1" t="str">
        <f>IF([kw in desc]=[kw rough in title],[kw in desc]*1,IFERROR(LEFT([kw_dirty],3)*1,IFERROR(LEFT([kw_dirty],2)*1,"n.a.")))</f>
        <v>n.a.</v>
      </c>
      <c r="T1147" s="1" t="s">
        <v>10424</v>
      </c>
      <c r="U1147" s="1">
        <f>VLOOKUP(Tabelle1[[#This Row],[productid]],Tabelle2[#All],2,FALSE)</f>
        <v>16</v>
      </c>
    </row>
    <row r="1148" spans="1:21" hidden="1">
      <c r="A1148" t="s">
        <v>1882</v>
      </c>
      <c r="B1148">
        <v>2145</v>
      </c>
      <c r="C1148">
        <v>289859</v>
      </c>
      <c r="D1148" t="s">
        <v>2030</v>
      </c>
      <c r="E1148" t="s">
        <v>1786</v>
      </c>
      <c r="F1148">
        <v>18406</v>
      </c>
      <c r="G1148">
        <v>2384225</v>
      </c>
      <c r="H1148">
        <f t="shared" si="17"/>
        <v>40</v>
      </c>
      <c r="I1148">
        <f t="array" ref="I1148">MIN(IFERROR(FIND(IstNumbers,A1148),""))</f>
        <v>29</v>
      </c>
      <c r="J1148" s="1" t="str">
        <f>IF([first '# in title]&lt;[pos kw in title],MID([title],[pos kw in title]-6,6),#N/A)</f>
        <v xml:space="preserve">A (28 </v>
      </c>
      <c r="K114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148" s="1">
        <f>IFERROR(FIND("kW",[desc]),0)</f>
        <v>70</v>
      </c>
      <c r="M1148">
        <f t="array" ref="M1148">MIN(IFERROR(FIND(IstNumbers,E1148),""))</f>
        <v>34</v>
      </c>
      <c r="N1148" s="1" t="str">
        <f>IF([first '# in desc]&lt;[pos kw in desc],MID([desc],[pos kw in desc]-7,7))</f>
        <v xml:space="preserve">­me 28 </v>
      </c>
      <c r="O114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148" s="1" t="str">
        <f>TRIM(IF([first '# in desc]&lt;[pos kw in desc],MID([desc],[pos kw in desc]-6,6),FALSE))</f>
        <v>me 28</v>
      </c>
      <c r="Q1148" s="1" t="str">
        <f>IF(LEN([manuell])=0,IFERROR([kw fine in title]*1,IFERROR(SUMPRODUCT(COUNTIF(IsDigits,MID([kw in desc],ROW($A$1:$A$150),1)))=LEN([kw in desc]),#N/A)),[manuell])</f>
        <v xml:space="preserve">1,9 - 19 </v>
      </c>
      <c r="R1148" s="1" t="e">
        <f>IF([pos kw in title]&gt;0,MID(J1148,#REF!,4),IF([first '# in title]&gt;0,MID([title],[first '# in title],3),IF([first '# in title]&gt;0,MID([desc],#REF!,3),VLOOKUP([productid],$G$2:$R$1386,8))))</f>
        <v>#REF!</v>
      </c>
      <c r="S1148" s="1" t="str">
        <f>IF([kw in desc]=[kw rough in title],[kw in desc]*1,IFERROR(LEFT([kw_dirty],3)*1,IFERROR(LEFT([kw_dirty],2)*1,"n.a.")))</f>
        <v>n.a.</v>
      </c>
      <c r="T1148" s="1" t="s">
        <v>10424</v>
      </c>
      <c r="U1148" s="1">
        <f>VLOOKUP(Tabelle1[[#This Row],[productid]],Tabelle2[#All],2,FALSE)</f>
        <v>28</v>
      </c>
    </row>
    <row r="1149" spans="1:21" hidden="1">
      <c r="A1149" t="s">
        <v>2009</v>
      </c>
      <c r="B1149">
        <v>2410</v>
      </c>
      <c r="C1149">
        <v>289859</v>
      </c>
      <c r="D1149" t="s">
        <v>2031</v>
      </c>
      <c r="E1149" t="s">
        <v>2032</v>
      </c>
      <c r="F1149">
        <v>18406</v>
      </c>
      <c r="G1149">
        <v>1064527</v>
      </c>
      <c r="H1149">
        <f t="shared" si="17"/>
        <v>28</v>
      </c>
      <c r="I1149">
        <f t="array" ref="I1149">MIN(IFERROR(FIND(IstNumbers,A1149),""))</f>
        <v>19</v>
      </c>
      <c r="J1149" s="1" t="str">
        <f>IF([first '# in title]&lt;[pos kw in title],MID([title],[pos kw in title]-6,6),#N/A)</f>
        <v xml:space="preserve"> W (19</v>
      </c>
      <c r="K1149" s="1" t="str">
        <f>IFERROR(MID(SUBSTITUTE([kw rough in title],",","."),FIND("(",[kw rough in title])+1,20),SUBSTITUTE(IFERROR(MID([kw rough in title],FIND(" ",[kw rough in title])+1,20),[kw rough in title]),",","."))</f>
        <v>19</v>
      </c>
      <c r="L1149" s="1">
        <f>IFERROR(FIND("kW",[desc]),0)</f>
        <v>57</v>
      </c>
      <c r="M1149">
        <f t="array" ref="M1149">MIN(IFERROR(FIND(IstNumbers,E1149),""))</f>
        <v>24</v>
      </c>
      <c r="N1149" s="1" t="str">
        <f>IF([first '# in desc]&lt;[pos kw in desc],MID([desc],[pos kw in desc]-7,7))</f>
        <v xml:space="preserve">me, 19 </v>
      </c>
      <c r="O114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149" s="1" t="str">
        <f>TRIM(IF([first '# in desc]&lt;[pos kw in desc],MID([desc],[pos kw in desc]-6,6),FALSE))</f>
        <v>e, 19</v>
      </c>
      <c r="Q1149" s="1" t="str">
        <f>IF(LEN([manuell])=0,IFERROR([kw fine in title]*1,IFERROR(SUMPRODUCT(COUNTIF(IsDigits,MID([kw in desc],ROW($A$1:$A$150),1)))=LEN([kw in desc]),#N/A)),[manuell])</f>
        <v xml:space="preserve">1,9 - 19 </v>
      </c>
      <c r="R1149" s="1" t="e">
        <f>IF([pos kw in title]&gt;0,MID(J1149,#REF!,4),IF([first '# in title]&gt;0,MID([title],[first '# in title],3),IF([first '# in title]&gt;0,MID([desc],#REF!,3),VLOOKUP([productid],$G$2:$R$1386,8))))</f>
        <v>#REF!</v>
      </c>
      <c r="S1149" s="1" t="str">
        <f>IF([kw in desc]=[kw rough in title],[kw in desc]*1,IFERROR(LEFT([kw_dirty],3)*1,IFERROR(LEFT([kw_dirty],2)*1,"n.a.")))</f>
        <v>n.a.</v>
      </c>
      <c r="T1149" s="1" t="s">
        <v>10424</v>
      </c>
      <c r="U1149" s="1">
        <f>VLOOKUP(Tabelle1[[#This Row],[productid]],Tabelle2[#All],2,FALSE)</f>
        <v>19</v>
      </c>
    </row>
    <row r="1150" spans="1:21" hidden="1">
      <c r="A1150" t="s">
        <v>2033</v>
      </c>
      <c r="B1150">
        <v>2724.9</v>
      </c>
      <c r="C1150">
        <v>288366</v>
      </c>
      <c r="D1150" t="s">
        <v>2034</v>
      </c>
      <c r="E1150" t="s">
        <v>2035</v>
      </c>
      <c r="F1150">
        <v>18406</v>
      </c>
      <c r="G1150">
        <v>3664000</v>
      </c>
      <c r="H1150">
        <f t="shared" si="17"/>
        <v>29</v>
      </c>
      <c r="I1150">
        <f t="array" ref="I1150">MIN(IFERROR(FIND(IstNumbers,A1150),""))</f>
        <v>20</v>
      </c>
      <c r="J1150" s="1" t="str">
        <f>IF([first '# in title]&lt;[pos kw in title],MID([title],[pos kw in title]-6,6),#N/A)</f>
        <v xml:space="preserve">W (13 </v>
      </c>
      <c r="K1150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1150" s="1">
        <f>IFERROR(FIND("kW",[desc]),0)</f>
        <v>75</v>
      </c>
      <c r="M1150">
        <f t="array" ref="M1150">MIN(IFERROR(FIND(IstNumbers,E1150),""))</f>
        <v>24</v>
      </c>
      <c r="N1150" s="1" t="str">
        <f>IF([first '# in desc]&lt;[pos kw in desc],MID([desc],[pos kw in desc]-7,7))</f>
        <v xml:space="preserve">2 - 13 </v>
      </c>
      <c r="O1150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1150" s="1" t="str">
        <f>TRIM(IF([first '# in desc]&lt;[pos kw in desc],MID([desc],[pos kw in desc]-6,6),FALSE))</f>
        <v>- 13</v>
      </c>
      <c r="Q1150" s="1" t="str">
        <f>IF(LEN([manuell])=0,IFERROR([kw fine in title]*1,IFERROR(SUMPRODUCT(COUNTIF(IsDigits,MID([kw in desc],ROW($A$1:$A$150),1)))=LEN([kw in desc]),#N/A)),[manuell])</f>
        <v xml:space="preserve">1,9 - 19 </v>
      </c>
      <c r="R1150" s="1" t="e">
        <f>IF([pos kw in title]&gt;0,MID(J1150,#REF!,4),IF([first '# in title]&gt;0,MID([title],[first '# in title],3),IF([first '# in title]&gt;0,MID([desc],#REF!,3),VLOOKUP([productid],$G$2:$R$1386,8))))</f>
        <v>#REF!</v>
      </c>
      <c r="S1150" s="1" t="str">
        <f>IF([kw in desc]=[kw rough in title],[kw in desc]*1,IFERROR(LEFT([kw_dirty],3)*1,IFERROR(LEFT([kw_dirty],2)*1,"n.a.")))</f>
        <v>n.a.</v>
      </c>
      <c r="T1150" s="1" t="s">
        <v>10424</v>
      </c>
      <c r="U1150" s="1">
        <f>VLOOKUP(Tabelle1[[#This Row],[productid]],Tabelle2[#All],2,FALSE)</f>
        <v>13</v>
      </c>
    </row>
    <row r="1151" spans="1:21" hidden="1">
      <c r="A1151" t="s">
        <v>2036</v>
      </c>
      <c r="B1151">
        <v>2873.62</v>
      </c>
      <c r="C1151">
        <v>276812</v>
      </c>
      <c r="D1151" t="s">
        <v>2037</v>
      </c>
      <c r="E1151" t="s">
        <v>2038</v>
      </c>
      <c r="F1151">
        <v>18406</v>
      </c>
      <c r="G1151">
        <v>2106157</v>
      </c>
      <c r="H1151">
        <f t="shared" si="17"/>
        <v>30</v>
      </c>
      <c r="I1151">
        <f t="array" ref="I1151">MIN(IFERROR(FIND(IstNumbers,A1151),""))</f>
        <v>20</v>
      </c>
      <c r="J1151" s="1" t="str">
        <f>IF([first '# in title]&lt;[pos kw in title],MID([title],[pos kw in title]-6,6),#N/A)</f>
        <v xml:space="preserve">F (35 </v>
      </c>
      <c r="K1151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51" s="1">
        <f>IFERROR(FIND("kW",[desc]),0)</f>
        <v>70</v>
      </c>
      <c r="M1151">
        <f t="array" ref="M1151">MIN(IFERROR(FIND(IstNumbers,E1151),""))</f>
        <v>30</v>
      </c>
      <c r="N1151" s="1" t="str">
        <f>IF([first '# in desc]&lt;[pos kw in desc],MID([desc],[pos kw in desc]-7,7))</f>
        <v xml:space="preserve">- 13,0 </v>
      </c>
      <c r="O1151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1151" s="1" t="str">
        <f>TRIM(IF([first '# in desc]&lt;[pos kw in desc],MID([desc],[pos kw in desc]-6,6),FALSE))</f>
        <v>13,0</v>
      </c>
      <c r="Q1151" s="1" t="str">
        <f>IF(LEN([manuell])=0,IFERROR([kw fine in title]*1,IFERROR(SUMPRODUCT(COUNTIF(IsDigits,MID([kw in desc],ROW($A$1:$A$150),1)))=LEN([kw in desc]),#N/A)),[manuell])</f>
        <v xml:space="preserve">1,9 - 19 </v>
      </c>
      <c r="R1151" s="1" t="e">
        <f>IF([pos kw in title]&gt;0,MID(J1151,#REF!,4),IF([first '# in title]&gt;0,MID([title],[first '# in title],3),IF([first '# in title]&gt;0,MID([desc],#REF!,3),VLOOKUP([productid],$G$2:$R$1386,8))))</f>
        <v>#REF!</v>
      </c>
      <c r="S1151" s="1" t="str">
        <f>IF([kw in desc]=[kw rough in title],[kw in desc]*1,IFERROR(LEFT([kw_dirty],3)*1,IFERROR(LEFT([kw_dirty],2)*1,"n.a.")))</f>
        <v>n.a.</v>
      </c>
      <c r="T1151" s="1" t="s">
        <v>10424</v>
      </c>
      <c r="U1151" s="1">
        <f>VLOOKUP(Tabelle1[[#This Row],[productid]],Tabelle2[#All],2,FALSE)</f>
        <v>35</v>
      </c>
    </row>
    <row r="1152" spans="1:21" hidden="1">
      <c r="A1152" t="s">
        <v>1988</v>
      </c>
      <c r="B1152">
        <v>3170</v>
      </c>
      <c r="C1152">
        <v>289859</v>
      </c>
      <c r="D1152" t="s">
        <v>2039</v>
      </c>
      <c r="E1152" t="s">
        <v>2040</v>
      </c>
      <c r="F1152">
        <v>18406</v>
      </c>
      <c r="G1152">
        <v>3497887</v>
      </c>
      <c r="H1152">
        <f t="shared" si="17"/>
        <v>0</v>
      </c>
      <c r="I1152">
        <f t="array" ref="I1152">MIN(IFERROR(FIND(IstNumbers,A1152),""))</f>
        <v>13</v>
      </c>
      <c r="J1152" s="1" t="e">
        <f>IF([first '# in title]&lt;[pos kw in title],MID([title],[pos kw in title]-6,6),#N/A)</f>
        <v>#N/A</v>
      </c>
      <c r="K1152" s="1" t="e">
        <f>IFERROR(MID(SUBSTITUTE([kw rough in title],",","."),FIND("(",[kw rough in title])+1,20),SUBSTITUTE(IFERROR(MID([kw rough in title],FIND(" ",[kw rough in title])+1,20),[kw rough in title]),",","."))</f>
        <v>#N/A</v>
      </c>
      <c r="L1152" s="1">
        <f>IFERROR(FIND("kW",[desc]),0)</f>
        <v>70</v>
      </c>
      <c r="M1152">
        <f t="array" ref="M1152">MIN(IFERROR(FIND(IstNumbers,E1152),""))</f>
        <v>34</v>
      </c>
      <c r="N1152" s="1" t="str">
        <f>IF([first '# in desc]&lt;[pos kw in desc],MID([desc],[pos kw in desc]-7,7))</f>
        <v xml:space="preserve">­me 42 </v>
      </c>
      <c r="O11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52" s="1" t="str">
        <f>TRIM(IF([first '# in desc]&lt;[pos kw in desc],MID([desc],[pos kw in desc]-6,6),FALSE))</f>
        <v>me 42</v>
      </c>
      <c r="Q1152" s="1" t="str">
        <f>IF(LEN([manuell])=0,IFERROR([kw fine in title]*1,IFERROR(SUMPRODUCT(COUNTIF(IsDigits,MID([kw in desc],ROW($A$1:$A$150),1)))=LEN([kw in desc]),#N/A)),[manuell])</f>
        <v xml:space="preserve">1,9 - 19 </v>
      </c>
      <c r="R1152" s="1" t="str">
        <f>IF([pos kw in title]&gt;0,MID(J1152,#REF!,4),IF([first '# in title]&gt;0,MID([title],[first '# in title],3),IF([first '# in title]&gt;0,MID([desc],#REF!,3),VLOOKUP([productid],$G$2:$R$1386,8))))</f>
        <v xml:space="preserve">42 </v>
      </c>
      <c r="S1152" s="1" t="e">
        <f>IF([kw in desc]=[kw rough in title],[kw in desc]*1,IFERROR(LEFT([kw_dirty],3)*1,IFERROR(LEFT([kw_dirty],2)*1,"n.a.")))</f>
        <v>#N/A</v>
      </c>
      <c r="T1152" s="1" t="s">
        <v>10424</v>
      </c>
      <c r="U1152" s="1">
        <f>VLOOKUP(Tabelle1[[#This Row],[productid]],Tabelle2[#All],2,FALSE)</f>
        <v>42</v>
      </c>
    </row>
    <row r="1153" spans="1:21">
      <c r="A1153" t="s">
        <v>1935</v>
      </c>
      <c r="B1153">
        <v>2248</v>
      </c>
      <c r="C1153">
        <v>289859</v>
      </c>
      <c r="D1153" t="s">
        <v>2041</v>
      </c>
      <c r="E1153" t="s">
        <v>2042</v>
      </c>
      <c r="F1153">
        <v>18406</v>
      </c>
      <c r="G1153">
        <v>2286143</v>
      </c>
      <c r="H1153">
        <f t="shared" si="17"/>
        <v>0</v>
      </c>
      <c r="I1153">
        <f t="array" ref="I1153">MIN(IFERROR(FIND(IstNumbers,A1153),""))</f>
        <v>13</v>
      </c>
      <c r="J1153" s="1" t="e">
        <f>IF([first '# in title]&lt;[pos kw in title],MID([title],[pos kw in title]-6,6),#N/A)</f>
        <v>#N/A</v>
      </c>
      <c r="K1153" s="1" t="e">
        <f>IFERROR(MID(SUBSTITUTE([kw rough in title],",","."),FIND("(",[kw rough in title])+1,20),SUBSTITUTE(IFERROR(MID([kw rough in title],FIND(" ",[kw rough in title])+1,20),[kw rough in title]),",","."))</f>
        <v>#N/A</v>
      </c>
      <c r="L1153" s="1">
        <f>IFERROR(FIND("kW",[desc]),0)</f>
        <v>0</v>
      </c>
      <c r="M1153">
        <f t="array" ref="M1153">MIN(IFERROR(FIND(IstNumbers,E1153),""))</f>
        <v>33</v>
      </c>
      <c r="N1153" s="1" t="b">
        <f>IF([first '# in desc]&lt;[pos kw in desc],MID([desc],[pos kw in desc]-7,7))</f>
        <v>0</v>
      </c>
      <c r="O11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53" s="1" t="str">
        <f>TRIM(IF([first '# in desc]&lt;[pos kw in desc],MID([desc],[pos kw in desc]-6,6),FALSE))</f>
        <v>FALSCH</v>
      </c>
      <c r="Q1153" s="1" t="str">
        <f>IF(LEN([manuell])=0,IFERROR([kw fine in title]*1,IFERROR(SUMPRODUCT(COUNTIF(IsDigits,MID([kw in desc],ROW($A$1:$A$150),1)))=LEN([kw in desc]),#N/A)),[manuell])</f>
        <v xml:space="preserve">1,9 - 19 </v>
      </c>
      <c r="R1153" s="1" t="str">
        <f>IF([pos kw in title]&gt;0,MID(J1153,#REF!,4),IF([first '# in title]&gt;0,MID([title],[first '# in title],3),IF([first '# in title]&gt;0,MID([desc],#REF!,3),VLOOKUP([productid],$G$2:$R$1386,8))))</f>
        <v>146</v>
      </c>
      <c r="S1153" s="1" t="e">
        <f>IF([kw in desc]=[kw rough in title],[kw in desc]*1,IFERROR(LEFT([kw_dirty],3)*1,IFERROR(LEFT([kw_dirty],2)*1,"n.a.")))</f>
        <v>#N/A</v>
      </c>
      <c r="T1153" s="1" t="s">
        <v>10424</v>
      </c>
      <c r="U1153" s="1" t="e">
        <f>VLOOKUP(Tabelle1[[#This Row],[productid]],Tabelle2[#All],2,FALSE)</f>
        <v>#N/A</v>
      </c>
    </row>
    <row r="1154" spans="1:21" hidden="1">
      <c r="A1154" t="s">
        <v>1938</v>
      </c>
      <c r="B1154">
        <v>3455</v>
      </c>
      <c r="C1154">
        <v>223861</v>
      </c>
      <c r="D1154" t="s">
        <v>2043</v>
      </c>
      <c r="E1154" t="s">
        <v>2044</v>
      </c>
      <c r="F1154">
        <v>18406</v>
      </c>
      <c r="G1154">
        <v>1098709</v>
      </c>
      <c r="H1154">
        <f t="shared" si="17"/>
        <v>29</v>
      </c>
      <c r="I1154">
        <f t="array" ref="I1154">MIN(IFERROR(FIND(IstNumbers,A1154),""))</f>
        <v>20</v>
      </c>
      <c r="J1154" s="1" t="str">
        <f>IF([first '# in title]&lt;[pos kw in title],MID([title],[pos kw in title]-6,6),#N/A)</f>
        <v xml:space="preserve">W (26 </v>
      </c>
      <c r="K1154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54" s="1">
        <f>IFERROR(FIND("kW",[desc]),0)</f>
        <v>61</v>
      </c>
      <c r="M1154">
        <f t="array" ref="M1154">MIN(IFERROR(FIND(IstNumbers,E1154),""))</f>
        <v>52</v>
      </c>
      <c r="N1154" s="1" t="str">
        <f>IF([first '# in desc]&lt;[pos kw in desc],MID([desc],[pos kw in desc]-7,7))</f>
        <v xml:space="preserve">0-W 26 </v>
      </c>
      <c r="O1154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54" s="1" t="str">
        <f>TRIM(IF([first '# in desc]&lt;[pos kw in desc],MID([desc],[pos kw in desc]-6,6),FALSE))</f>
        <v>-W 26</v>
      </c>
      <c r="Q1154" s="1" t="str">
        <f>IF(LEN([manuell])=0,IFERROR([kw fine in title]*1,IFERROR(SUMPRODUCT(COUNTIF(IsDigits,MID([kw in desc],ROW($A$1:$A$150),1)))=LEN([kw in desc]),#N/A)),[manuell])</f>
        <v xml:space="preserve">1,9 - 19 </v>
      </c>
      <c r="R1154" s="1" t="e">
        <f>IF([pos kw in title]&gt;0,MID(J1154,#REF!,4),IF([first '# in title]&gt;0,MID([title],[first '# in title],3),IF([first '# in title]&gt;0,MID([desc],#REF!,3),VLOOKUP([productid],$G$2:$R$1386,8))))</f>
        <v>#REF!</v>
      </c>
      <c r="S1154" s="1" t="str">
        <f>IF([kw in desc]=[kw rough in title],[kw in desc]*1,IFERROR(LEFT([kw_dirty],3)*1,IFERROR(LEFT([kw_dirty],2)*1,"n.a.")))</f>
        <v>n.a.</v>
      </c>
      <c r="T1154" s="1" t="s">
        <v>10424</v>
      </c>
      <c r="U1154" s="1">
        <f>VLOOKUP(Tabelle1[[#This Row],[productid]],Tabelle2[#All],2,FALSE)</f>
        <v>26</v>
      </c>
    </row>
    <row r="1155" spans="1:21" hidden="1">
      <c r="A1155" t="s">
        <v>1920</v>
      </c>
      <c r="B1155">
        <v>4025.8</v>
      </c>
      <c r="C1155">
        <v>297223</v>
      </c>
      <c r="D1155" t="s">
        <v>2045</v>
      </c>
      <c r="E1155" t="s">
        <v>2046</v>
      </c>
      <c r="F1155">
        <v>18406</v>
      </c>
      <c r="G1155">
        <v>1223680</v>
      </c>
      <c r="H1155">
        <f t="shared" si="17"/>
        <v>0</v>
      </c>
      <c r="I1155">
        <f t="array" ref="I1155">MIN(IFERROR(FIND(IstNumbers,A1155),""))</f>
        <v>20</v>
      </c>
      <c r="J1155" s="1" t="e">
        <f>IF([first '# in title]&lt;[pos kw in title],MID([title],[pos kw in title]-6,6),#N/A)</f>
        <v>#N/A</v>
      </c>
      <c r="K1155" s="1" t="e">
        <f>IFERROR(MID(SUBSTITUTE([kw rough in title],",","."),FIND("(",[kw rough in title])+1,20),SUBSTITUTE(IFERROR(MID([kw rough in title],FIND(" ",[kw rough in title])+1,20),[kw rough in title]),",","."))</f>
        <v>#N/A</v>
      </c>
      <c r="L1155" s="1">
        <f>IFERROR(FIND("kW",[desc]),0)</f>
        <v>51</v>
      </c>
      <c r="M1155">
        <f t="array" ref="M1155">MIN(IFERROR(FIND(IstNumbers,E1155),""))</f>
        <v>14</v>
      </c>
      <c r="N1155" s="1" t="str">
        <f>IF([first '# in desc]&lt;[pos kw in desc],MID([desc],[pos kw in desc]-7,7))</f>
        <v xml:space="preserve">0-W 26 </v>
      </c>
      <c r="O1155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55" s="1" t="str">
        <f>TRIM(IF([first '# in desc]&lt;[pos kw in desc],MID([desc],[pos kw in desc]-6,6),FALSE))</f>
        <v>-W 26</v>
      </c>
      <c r="Q1155" s="1" t="str">
        <f>IF(LEN([manuell])=0,IFERROR([kw fine in title]*1,IFERROR(SUMPRODUCT(COUNTIF(IsDigits,MID([kw in desc],ROW($A$1:$A$150),1)))=LEN([kw in desc]),#N/A)),[manuell])</f>
        <v xml:space="preserve">1,9 - 19 </v>
      </c>
      <c r="R1155" s="1" t="str">
        <f>IF([pos kw in title]&gt;0,MID(J1155,#REF!,4),IF([first '# in title]&gt;0,MID([title],[first '# in title],3),IF([first '# in title]&gt;0,MID([desc],#REF!,3),VLOOKUP([productid],$G$2:$R$1386,8))))</f>
        <v>300</v>
      </c>
      <c r="S1155" s="1" t="e">
        <f>IF([kw in desc]=[kw rough in title],[kw in desc]*1,IFERROR(LEFT([kw_dirty],3)*1,IFERROR(LEFT([kw_dirty],2)*1,"n.a.")))</f>
        <v>#N/A</v>
      </c>
      <c r="T1155" s="1" t="s">
        <v>10424</v>
      </c>
      <c r="U1155" s="1">
        <f>VLOOKUP(Tabelle1[[#This Row],[productid]],Tabelle2[#All],2,FALSE)</f>
        <v>26</v>
      </c>
    </row>
    <row r="1156" spans="1:21">
      <c r="A1156" t="s">
        <v>1943</v>
      </c>
      <c r="B1156">
        <v>3340.5</v>
      </c>
      <c r="C1156">
        <v>288366</v>
      </c>
      <c r="D1156" t="s">
        <v>2047</v>
      </c>
      <c r="E1156" t="s">
        <v>451</v>
      </c>
      <c r="F1156">
        <v>18406</v>
      </c>
      <c r="G1156">
        <v>3129273</v>
      </c>
      <c r="H1156">
        <f t="shared" ref="H1156:H1219" si="18">IFERROR(FIND("kW",A1156),0)</f>
        <v>0</v>
      </c>
      <c r="I1156">
        <f t="array" ref="I1156">MIN(IFERROR(FIND(IstNumbers,A1156),""))</f>
        <v>21</v>
      </c>
      <c r="J1156" s="1" t="e">
        <f>IF([first '# in title]&lt;[pos kw in title],MID([title],[pos kw in title]-6,6),#N/A)</f>
        <v>#N/A</v>
      </c>
      <c r="K1156" s="1" t="e">
        <f>IFERROR(MID(SUBSTITUTE([kw rough in title],",","."),FIND("(",[kw rough in title])+1,20),SUBSTITUTE(IFERROR(MID([kw rough in title],FIND(" ",[kw rough in title])+1,20),[kw rough in title]),",","."))</f>
        <v>#N/A</v>
      </c>
      <c r="L1156" s="1">
        <f>IFERROR(FIND("kW",[desc]),0)</f>
        <v>0</v>
      </c>
      <c r="M1156">
        <f t="array" ref="M1156">MIN(IFERROR(FIND(IstNumbers,E1156),""))</f>
        <v>10</v>
      </c>
      <c r="N1156" s="1" t="b">
        <f>IF([first '# in desc]&lt;[pos kw in desc],MID([desc],[pos kw in desc]-7,7))</f>
        <v>0</v>
      </c>
      <c r="O11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56" s="1" t="str">
        <f>TRIM(IF([first '# in desc]&lt;[pos kw in desc],MID([desc],[pos kw in desc]-6,6),FALSE))</f>
        <v>FALSCH</v>
      </c>
      <c r="Q1156" s="1" t="str">
        <f>IF(LEN([manuell])=0,IFERROR([kw fine in title]*1,IFERROR(SUMPRODUCT(COUNTIF(IsDigits,MID([kw in desc],ROW($A$1:$A$150),1)))=LEN([kw in desc]),#N/A)),[manuell])</f>
        <v xml:space="preserve">1,9 - 19 </v>
      </c>
      <c r="R1156" s="1" t="str">
        <f>IF([pos kw in title]&gt;0,MID(J1156,#REF!,4),IF([first '# in title]&gt;0,MID([title],[first '# in title],3),IF([first '# in title]&gt;0,MID([desc],#REF!,3),VLOOKUP([productid],$G$2:$R$1386,8))))</f>
        <v>-11</v>
      </c>
      <c r="S1156" s="1" t="e">
        <f>IF([kw in desc]=[kw rough in title],[kw in desc]*1,IFERROR(LEFT([kw_dirty],3)*1,IFERROR(LEFT([kw_dirty],2)*1,"n.a.")))</f>
        <v>#N/A</v>
      </c>
      <c r="T1156" s="1" t="s">
        <v>10424</v>
      </c>
      <c r="U1156" s="1" t="e">
        <f>VLOOKUP(Tabelle1[[#This Row],[productid]],Tabelle2[#All],2,FALSE)</f>
        <v>#N/A</v>
      </c>
    </row>
    <row r="1157" spans="1:21" hidden="1">
      <c r="A1157" t="s">
        <v>1945</v>
      </c>
      <c r="B1157">
        <v>3075</v>
      </c>
      <c r="C1157">
        <v>289859</v>
      </c>
      <c r="D1157" t="s">
        <v>2048</v>
      </c>
      <c r="E1157" t="s">
        <v>2049</v>
      </c>
      <c r="F1157">
        <v>18406</v>
      </c>
      <c r="G1157">
        <v>1750863</v>
      </c>
      <c r="H1157">
        <f t="shared" si="18"/>
        <v>0</v>
      </c>
      <c r="I1157">
        <f t="array" ref="I1157">MIN(IFERROR(FIND(IstNumbers,A1157),""))</f>
        <v>13</v>
      </c>
      <c r="J1157" s="1" t="e">
        <f>IF([first '# in title]&lt;[pos kw in title],MID([title],[pos kw in title]-6,6),#N/A)</f>
        <v>#N/A</v>
      </c>
      <c r="K1157" s="1" t="e">
        <f>IFERROR(MID(SUBSTITUTE([kw rough in title],",","."),FIND("(",[kw rough in title])+1,20),SUBSTITUTE(IFERROR(MID([kw rough in title],FIND(" ",[kw rough in title])+1,20),[kw rough in title]),",","."))</f>
        <v>#N/A</v>
      </c>
      <c r="L1157" s="1">
        <f>IFERROR(FIND("kW",[desc]),0)</f>
        <v>70</v>
      </c>
      <c r="M1157">
        <f t="array" ref="M1157">MIN(IFERROR(FIND(IstNumbers,E1157),""))</f>
        <v>34</v>
      </c>
      <c r="N1157" s="1" t="str">
        <f>IF([first '# in desc]&lt;[pos kw in desc],MID([desc],[pos kw in desc]-7,7))</f>
        <v xml:space="preserve">­me 42 </v>
      </c>
      <c r="O11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57" s="1" t="str">
        <f>TRIM(IF([first '# in desc]&lt;[pos kw in desc],MID([desc],[pos kw in desc]-6,6),FALSE))</f>
        <v>me 42</v>
      </c>
      <c r="Q1157" s="1" t="str">
        <f>IF(LEN([manuell])=0,IFERROR([kw fine in title]*1,IFERROR(SUMPRODUCT(COUNTIF(IsDigits,MID([kw in desc],ROW($A$1:$A$150),1)))=LEN([kw in desc]),#N/A)),[manuell])</f>
        <v xml:space="preserve">1,9 - 19 </v>
      </c>
      <c r="R1157" s="1" t="str">
        <f>IF([pos kw in title]&gt;0,MID(J1157,#REF!,4),IF([first '# in title]&gt;0,MID([title],[first '# in title],3),IF([first '# in title]&gt;0,MID([desc],#REF!,3),VLOOKUP([productid],$G$2:$R$1386,8))))</f>
        <v xml:space="preserve">42 </v>
      </c>
      <c r="S1157" s="1" t="e">
        <f>IF([kw in desc]=[kw rough in title],[kw in desc]*1,IFERROR(LEFT([kw_dirty],3)*1,IFERROR(LEFT([kw_dirty],2)*1,"n.a.")))</f>
        <v>#N/A</v>
      </c>
      <c r="T1157" s="1" t="s">
        <v>10424</v>
      </c>
      <c r="U1157" s="1">
        <f>VLOOKUP(Tabelle1[[#This Row],[productid]],Tabelle2[#All],2,FALSE)</f>
        <v>42</v>
      </c>
    </row>
    <row r="1158" spans="1:21">
      <c r="A1158" t="s">
        <v>1948</v>
      </c>
      <c r="B1158">
        <v>2360</v>
      </c>
      <c r="C1158">
        <v>289859</v>
      </c>
      <c r="D1158" t="s">
        <v>2050</v>
      </c>
      <c r="E1158" t="s">
        <v>1635</v>
      </c>
      <c r="F1158">
        <v>18406</v>
      </c>
      <c r="G1158">
        <v>3128307</v>
      </c>
      <c r="H1158">
        <f t="shared" si="18"/>
        <v>0</v>
      </c>
      <c r="I1158">
        <f t="array" ref="I1158">MIN(IFERROR(FIND(IstNumbers,A1158),""))</f>
        <v>21</v>
      </c>
      <c r="J1158" s="1" t="e">
        <f>IF([first '# in title]&lt;[pos kw in title],MID([title],[pos kw in title]-6,6),#N/A)</f>
        <v>#N/A</v>
      </c>
      <c r="K1158" s="1" t="e">
        <f>IFERROR(MID(SUBSTITUTE([kw rough in title],",","."),FIND("(",[kw rough in title])+1,20),SUBSTITUTE(IFERROR(MID([kw rough in title],FIND(" ",[kw rough in title])+1,20),[kw rough in title]),",","."))</f>
        <v>#N/A</v>
      </c>
      <c r="L1158" s="1">
        <f>IFERROR(FIND("kW",[desc]),0)</f>
        <v>0</v>
      </c>
      <c r="M1158">
        <f t="array" ref="M1158">MIN(IFERROR(FIND(IstNumbers,E1158),""))</f>
        <v>38</v>
      </c>
      <c r="N1158" s="1" t="b">
        <f>IF([first '# in desc]&lt;[pos kw in desc],MID([desc],[pos kw in desc]-7,7))</f>
        <v>0</v>
      </c>
      <c r="O11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58" s="1" t="str">
        <f>TRIM(IF([first '# in desc]&lt;[pos kw in desc],MID([desc],[pos kw in desc]-6,6),FALSE))</f>
        <v>FALSCH</v>
      </c>
      <c r="Q1158" s="1" t="str">
        <f>IF(LEN([manuell])=0,IFERROR([kw fine in title]*1,IFERROR(SUMPRODUCT(COUNTIF(IsDigits,MID([kw in desc],ROW($A$1:$A$150),1)))=LEN([kw in desc]),#N/A)),[manuell])</f>
        <v xml:space="preserve">1,9 - 19 </v>
      </c>
      <c r="R1158" s="1" t="str">
        <f>IF([pos kw in title]&gt;0,MID(J1158,#REF!,4),IF([first '# in title]&gt;0,MID([title],[first '# in title],3),IF([first '# in title]&gt;0,MID([desc],#REF!,3),VLOOKUP([productid],$G$2:$R$1386,8))))</f>
        <v>-Sm</v>
      </c>
      <c r="S1158" s="1" t="e">
        <f>IF([kw in desc]=[kw rough in title],[kw in desc]*1,IFERROR(LEFT([kw_dirty],3)*1,IFERROR(LEFT([kw_dirty],2)*1,"n.a.")))</f>
        <v>#N/A</v>
      </c>
      <c r="T1158" s="1" t="s">
        <v>10424</v>
      </c>
      <c r="U1158" s="1" t="e">
        <f>VLOOKUP(Tabelle1[[#This Row],[productid]],Tabelle2[#All],2,FALSE)</f>
        <v>#N/A</v>
      </c>
    </row>
    <row r="1159" spans="1:21" hidden="1">
      <c r="A1159" t="s">
        <v>1903</v>
      </c>
      <c r="B1159">
        <v>4427</v>
      </c>
      <c r="C1159">
        <v>223861</v>
      </c>
      <c r="D1159" t="s">
        <v>2051</v>
      </c>
      <c r="E1159" t="s">
        <v>2052</v>
      </c>
      <c r="F1159">
        <v>18406</v>
      </c>
      <c r="G1159">
        <v>1064531</v>
      </c>
      <c r="H1159">
        <f t="shared" si="18"/>
        <v>30</v>
      </c>
      <c r="I1159">
        <f t="array" ref="I1159">MIN(IFERROR(FIND(IstNumbers,A1159),""))</f>
        <v>20</v>
      </c>
      <c r="J1159" s="1" t="str">
        <f>IF([first '# in title]&lt;[pos kw in title],MID([title],[pos kw in title]-6,6),#N/A)</f>
        <v xml:space="preserve">W (35 </v>
      </c>
      <c r="K1159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59" s="1">
        <f>IFERROR(FIND("kW",[desc]),0)</f>
        <v>58</v>
      </c>
      <c r="M1159">
        <f t="array" ref="M1159">MIN(IFERROR(FIND(IstNumbers,E1159),""))</f>
        <v>47</v>
      </c>
      <c r="N1159" s="1" t="str">
        <f>IF([first '# in desc]&lt;[pos kw in desc],MID([desc],[pos kw in desc]-7,7))</f>
        <v xml:space="preserve">W 4-35 </v>
      </c>
      <c r="O1159" s="1" t="str">
        <f>IFERROR(SUBSTITUTE(MID([kw rough in desc],FIND("(",[kw rough in desc])+1,20),",","."),IFERROR(SUBSTITUTE(TRIM(SUBSTITUTE(SUBSTITUTE(MID([kw rough in desc],FIND(" ",TRIM([kw rough in desc]))+1,20),"""",""),"/","")),",","."),#N/A))</f>
        <v>4-35</v>
      </c>
      <c r="P1159" s="1" t="str">
        <f>TRIM(IF([first '# in desc]&lt;[pos kw in desc],MID([desc],[pos kw in desc]-6,6),FALSE))</f>
        <v>4-35</v>
      </c>
      <c r="Q1159" s="1" t="str">
        <f>IF(LEN([manuell])=0,IFERROR([kw fine in title]*1,IFERROR(SUMPRODUCT(COUNTIF(IsDigits,MID([kw in desc],ROW($A$1:$A$150),1)))=LEN([kw in desc]),#N/A)),[manuell])</f>
        <v xml:space="preserve">1,9 - 19 </v>
      </c>
      <c r="R1159" s="1" t="e">
        <f>IF([pos kw in title]&gt;0,MID(J1159,#REF!,4),IF([first '# in title]&gt;0,MID([title],[first '# in title],3),IF([first '# in title]&gt;0,MID([desc],#REF!,3),VLOOKUP([productid],$G$2:$R$1386,8))))</f>
        <v>#REF!</v>
      </c>
      <c r="S1159" s="1" t="str">
        <f>IF([kw in desc]=[kw rough in title],[kw in desc]*1,IFERROR(LEFT([kw_dirty],3)*1,IFERROR(LEFT([kw_dirty],2)*1,"n.a.")))</f>
        <v>n.a.</v>
      </c>
      <c r="T1159" s="1" t="s">
        <v>10424</v>
      </c>
      <c r="U1159" s="1">
        <f>VLOOKUP(Tabelle1[[#This Row],[productid]],Tabelle2[#All],2,FALSE)</f>
        <v>35</v>
      </c>
    </row>
    <row r="1160" spans="1:21" hidden="1">
      <c r="A1160" t="s">
        <v>1888</v>
      </c>
      <c r="B1160">
        <v>3577.99</v>
      </c>
      <c r="C1160">
        <v>276812</v>
      </c>
      <c r="D1160" t="s">
        <v>2053</v>
      </c>
      <c r="E1160" t="s">
        <v>1721</v>
      </c>
      <c r="F1160">
        <v>18406</v>
      </c>
      <c r="G1160">
        <v>1064530</v>
      </c>
      <c r="H1160">
        <f t="shared" si="18"/>
        <v>30</v>
      </c>
      <c r="I1160">
        <f t="array" ref="I1160">MIN(IFERROR(FIND(IstNumbers,A1160),""))</f>
        <v>20</v>
      </c>
      <c r="J1160" s="1" t="str">
        <f>IF([first '# in title]&lt;[pos kw in title],MID([title],[pos kw in title]-6,6),#N/A)</f>
        <v xml:space="preserve">W (26 </v>
      </c>
      <c r="K1160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60" s="1">
        <f>IFERROR(FIND("kW",[desc]),0)</f>
        <v>0</v>
      </c>
      <c r="M1160">
        <f t="array" ref="M1160">MIN(IFERROR(FIND(IstNumbers,E1160),""))</f>
        <v>16</v>
      </c>
      <c r="N1160" s="1" t="b">
        <f>IF([first '# in desc]&lt;[pos kw in desc],MID([desc],[pos kw in desc]-7,7))</f>
        <v>0</v>
      </c>
      <c r="O11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60" s="1" t="str">
        <f>TRIM(IF([first '# in desc]&lt;[pos kw in desc],MID([desc],[pos kw in desc]-6,6),FALSE))</f>
        <v>FALSCH</v>
      </c>
      <c r="Q1160" s="1" t="str">
        <f>IF(LEN([manuell])=0,IFERROR([kw fine in title]*1,IFERROR(SUMPRODUCT(COUNTIF(IsDigits,MID([kw in desc],ROW($A$1:$A$150),1)))=LEN([kw in desc]),#N/A)),[manuell])</f>
        <v xml:space="preserve">1,9 - 19 </v>
      </c>
      <c r="R1160" s="1" t="e">
        <f>IF([pos kw in title]&gt;0,MID(J1160,#REF!,4),IF([first '# in title]&gt;0,MID([title],[first '# in title],3),IF([first '# in title]&gt;0,MID([desc],#REF!,3),VLOOKUP([productid],$G$2:$R$1386,8))))</f>
        <v>#REF!</v>
      </c>
      <c r="S1160" s="1" t="str">
        <f>IF([kw in desc]=[kw rough in title],[kw in desc]*1,IFERROR(LEFT([kw_dirty],3)*1,IFERROR(LEFT([kw_dirty],2)*1,"n.a.")))</f>
        <v>n.a.</v>
      </c>
      <c r="T1160" s="1" t="s">
        <v>10424</v>
      </c>
      <c r="U1160" s="1">
        <f>VLOOKUP(Tabelle1[[#This Row],[productid]],Tabelle2[#All],2,FALSE)</f>
        <v>26</v>
      </c>
    </row>
    <row r="1161" spans="1:21" hidden="1">
      <c r="A1161" t="s">
        <v>1891</v>
      </c>
      <c r="B1161">
        <v>1984</v>
      </c>
      <c r="C1161">
        <v>289859</v>
      </c>
      <c r="D1161" t="s">
        <v>2054</v>
      </c>
      <c r="E1161" t="s">
        <v>2055</v>
      </c>
      <c r="F1161">
        <v>18406</v>
      </c>
      <c r="G1161">
        <v>1219746</v>
      </c>
      <c r="H1161">
        <f t="shared" si="18"/>
        <v>45</v>
      </c>
      <c r="I1161">
        <f t="array" ref="I1161">MIN(IFERROR(FIND(IstNumbers,A1161),""))</f>
        <v>24</v>
      </c>
      <c r="J1161" s="1" t="str">
        <f>IF([first '# in title]&lt;[pos kw in title],MID([title],[pos kw in title]-6,6),#N/A)</f>
        <v xml:space="preserve">A (16 </v>
      </c>
      <c r="K116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161" s="1">
        <f>IFERROR(FIND("kW",[desc]),0)</f>
        <v>71</v>
      </c>
      <c r="M1161">
        <f t="array" ref="M1161">MIN(IFERROR(FIND(IstNumbers,E1161),""))</f>
        <v>29</v>
      </c>
      <c r="N1161" s="1" t="str">
        <f>IF([first '# in desc]&lt;[pos kw in desc],MID([desc],[pos kw in desc]-7,7))</f>
        <v xml:space="preserve">­me 16 </v>
      </c>
      <c r="O116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161" s="1" t="str">
        <f>TRIM(IF([first '# in desc]&lt;[pos kw in desc],MID([desc],[pos kw in desc]-6,6),FALSE))</f>
        <v>me 16</v>
      </c>
      <c r="Q1161" s="1" t="str">
        <f>IF(LEN([manuell])=0,IFERROR([kw fine in title]*1,IFERROR(SUMPRODUCT(COUNTIF(IsDigits,MID([kw in desc],ROW($A$1:$A$150),1)))=LEN([kw in desc]),#N/A)),[manuell])</f>
        <v xml:space="preserve">1,9 - 19 </v>
      </c>
      <c r="R1161" s="1" t="e">
        <f>IF([pos kw in title]&gt;0,MID(J1161,#REF!,4),IF([first '# in title]&gt;0,MID([title],[first '# in title],3),IF([first '# in title]&gt;0,MID([desc],#REF!,3),VLOOKUP([productid],$G$2:$R$1386,8))))</f>
        <v>#REF!</v>
      </c>
      <c r="S1161" s="1" t="str">
        <f>IF([kw in desc]=[kw rough in title],[kw in desc]*1,IFERROR(LEFT([kw_dirty],3)*1,IFERROR(LEFT([kw_dirty],2)*1,"n.a.")))</f>
        <v>n.a.</v>
      </c>
      <c r="T1161" s="1" t="s">
        <v>10424</v>
      </c>
      <c r="U1161" s="1">
        <f>VLOOKUP(Tabelle1[[#This Row],[productid]],Tabelle2[#All],2,FALSE)</f>
        <v>16</v>
      </c>
    </row>
    <row r="1162" spans="1:21" hidden="1">
      <c r="A1162" t="s">
        <v>1882</v>
      </c>
      <c r="B1162">
        <v>2149.84</v>
      </c>
      <c r="C1162">
        <v>293331</v>
      </c>
      <c r="D1162" t="s">
        <v>2056</v>
      </c>
      <c r="E1162" t="s">
        <v>1798</v>
      </c>
      <c r="F1162">
        <v>18406</v>
      </c>
      <c r="G1162">
        <v>2384225</v>
      </c>
      <c r="H1162">
        <f t="shared" si="18"/>
        <v>40</v>
      </c>
      <c r="I1162">
        <f t="array" ref="I1162">MIN(IFERROR(FIND(IstNumbers,A1162),""))</f>
        <v>29</v>
      </c>
      <c r="J1162" s="1" t="str">
        <f>IF([first '# in title]&lt;[pos kw in title],MID([title],[pos kw in title]-6,6),#N/A)</f>
        <v xml:space="preserve">A (28 </v>
      </c>
      <c r="K1162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162" s="1">
        <f>IFERROR(FIND("kW",[desc]),0)</f>
        <v>0</v>
      </c>
      <c r="M1162">
        <f t="array" ref="M1162">MIN(IFERROR(FIND(IstNumbers,E1162),""))</f>
        <v>14</v>
      </c>
      <c r="N1162" s="1" t="b">
        <f>IF([first '# in desc]&lt;[pos kw in desc],MID([desc],[pos kw in desc]-7,7))</f>
        <v>0</v>
      </c>
      <c r="O11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62" s="1" t="str">
        <f>TRIM(IF([first '# in desc]&lt;[pos kw in desc],MID([desc],[pos kw in desc]-6,6),FALSE))</f>
        <v>FALSCH</v>
      </c>
      <c r="Q1162" s="1" t="str">
        <f>IF(LEN([manuell])=0,IFERROR([kw fine in title]*1,IFERROR(SUMPRODUCT(COUNTIF(IsDigits,MID([kw in desc],ROW($A$1:$A$150),1)))=LEN([kw in desc]),#N/A)),[manuell])</f>
        <v xml:space="preserve">1,9 - 19 </v>
      </c>
      <c r="R1162" s="1" t="e">
        <f>IF([pos kw in title]&gt;0,MID(J1162,#REF!,4),IF([first '# in title]&gt;0,MID([title],[first '# in title],3),IF([first '# in title]&gt;0,MID([desc],#REF!,3),VLOOKUP([productid],$G$2:$R$1386,8))))</f>
        <v>#REF!</v>
      </c>
      <c r="S1162" s="1" t="str">
        <f>IF([kw in desc]=[kw rough in title],[kw in desc]*1,IFERROR(LEFT([kw_dirty],3)*1,IFERROR(LEFT([kw_dirty],2)*1,"n.a.")))</f>
        <v>n.a.</v>
      </c>
      <c r="T1162" s="1" t="s">
        <v>10424</v>
      </c>
      <c r="U1162" s="1">
        <f>VLOOKUP(Tabelle1[[#This Row],[productid]],Tabelle2[#All],2,FALSE)</f>
        <v>28</v>
      </c>
    </row>
    <row r="1163" spans="1:21">
      <c r="A1163" t="s">
        <v>2057</v>
      </c>
      <c r="B1163">
        <v>2323</v>
      </c>
      <c r="C1163">
        <v>223861</v>
      </c>
      <c r="D1163" t="s">
        <v>2058</v>
      </c>
      <c r="E1163" t="s">
        <v>2059</v>
      </c>
      <c r="F1163">
        <v>18406</v>
      </c>
      <c r="G1163">
        <v>2498916</v>
      </c>
      <c r="H1163">
        <f t="shared" si="18"/>
        <v>0</v>
      </c>
      <c r="I1163">
        <f t="array" ref="I1163">MIN(IFERROR(FIND(IstNumbers,A1163),""))</f>
        <v>29</v>
      </c>
      <c r="J1163" s="1" t="e">
        <f>IF([first '# in title]&lt;[pos kw in title],MID([title],[pos kw in title]-6,6),#N/A)</f>
        <v>#N/A</v>
      </c>
      <c r="K1163" s="1" t="e">
        <f>IFERROR(MID(SUBSTITUTE([kw rough in title],",","."),FIND("(",[kw rough in title])+1,20),SUBSTITUTE(IFERROR(MID([kw rough in title],FIND(" ",[kw rough in title])+1,20),[kw rough in title]),",","."))</f>
        <v>#N/A</v>
      </c>
      <c r="L1163" s="1">
        <f>IFERROR(FIND("kW",[desc]),0)</f>
        <v>0</v>
      </c>
      <c r="M1163">
        <f t="array" ref="M1163">MIN(IFERROR(FIND(IstNumbers,E1163),""))</f>
        <v>38</v>
      </c>
      <c r="N1163" s="1" t="b">
        <f>IF([first '# in desc]&lt;[pos kw in desc],MID([desc],[pos kw in desc]-7,7))</f>
        <v>0</v>
      </c>
      <c r="O11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63" s="1" t="str">
        <f>TRIM(IF([first '# in desc]&lt;[pos kw in desc],MID([desc],[pos kw in desc]-6,6),FALSE))</f>
        <v>FALSCH</v>
      </c>
      <c r="Q1163" s="1" t="str">
        <f>IF(LEN([manuell])=0,IFERROR([kw fine in title]*1,IFERROR(SUMPRODUCT(COUNTIF(IsDigits,MID([kw in desc],ROW($A$1:$A$150),1)))=LEN([kw in desc]),#N/A)),[manuell])</f>
        <v xml:space="preserve">1,9 - 19 </v>
      </c>
      <c r="R1163" s="1" t="str">
        <f>IF([pos kw in title]&gt;0,MID(J1163,#REF!,4),IF([first '# in title]&gt;0,MID([title],[first '# in title],3),IF([first '# in title]&gt;0,MID([desc],#REF!,3),VLOOKUP([productid],$G$2:$R$1386,8))))</f>
        <v>276</v>
      </c>
      <c r="S1163" s="1" t="e">
        <f>IF([kw in desc]=[kw rough in title],[kw in desc]*1,IFERROR(LEFT([kw_dirty],3)*1,IFERROR(LEFT([kw_dirty],2)*1,"n.a.")))</f>
        <v>#N/A</v>
      </c>
      <c r="T1163" s="1" t="s">
        <v>10424</v>
      </c>
      <c r="U1163" s="1" t="e">
        <f>VLOOKUP(Tabelle1[[#This Row],[productid]],Tabelle2[#All],2,FALSE)</f>
        <v>#N/A</v>
      </c>
    </row>
    <row r="1164" spans="1:21" hidden="1">
      <c r="A1164" t="s">
        <v>2009</v>
      </c>
      <c r="B1164">
        <v>2415</v>
      </c>
      <c r="C1164">
        <v>289859</v>
      </c>
      <c r="D1164" t="s">
        <v>2060</v>
      </c>
      <c r="E1164" t="s">
        <v>2061</v>
      </c>
      <c r="F1164">
        <v>18406</v>
      </c>
      <c r="G1164">
        <v>1064527</v>
      </c>
      <c r="H1164">
        <f t="shared" si="18"/>
        <v>28</v>
      </c>
      <c r="I1164">
        <f t="array" ref="I1164">MIN(IFERROR(FIND(IstNumbers,A1164),""))</f>
        <v>19</v>
      </c>
      <c r="J1164" s="1" t="str">
        <f>IF([first '# in title]&lt;[pos kw in title],MID([title],[pos kw in title]-6,6),#N/A)</f>
        <v xml:space="preserve"> W (19</v>
      </c>
      <c r="K1164" s="1" t="str">
        <f>IFERROR(MID(SUBSTITUTE([kw rough in title],",","."),FIND("(",[kw rough in title])+1,20),SUBSTITUTE(IFERROR(MID([kw rough in title],FIND(" ",[kw rough in title])+1,20),[kw rough in title]),",","."))</f>
        <v>19</v>
      </c>
      <c r="L1164" s="1">
        <f>IFERROR(FIND("kW",[desc]),0)</f>
        <v>57</v>
      </c>
      <c r="M1164">
        <f t="array" ref="M1164">MIN(IFERROR(FIND(IstNumbers,E1164),""))</f>
        <v>24</v>
      </c>
      <c r="N1164" s="1" t="str">
        <f>IF([first '# in desc]&lt;[pos kw in desc],MID([desc],[pos kw in desc]-7,7))</f>
        <v xml:space="preserve">me, 19 </v>
      </c>
      <c r="O116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164" s="1" t="str">
        <f>TRIM(IF([first '# in desc]&lt;[pos kw in desc],MID([desc],[pos kw in desc]-6,6),FALSE))</f>
        <v>e, 19</v>
      </c>
      <c r="Q1164" s="1" t="str">
        <f>IF(LEN([manuell])=0,IFERROR([kw fine in title]*1,IFERROR(SUMPRODUCT(COUNTIF(IsDigits,MID([kw in desc],ROW($A$1:$A$150),1)))=LEN([kw in desc]),#N/A)),[manuell])</f>
        <v xml:space="preserve">1,9 - 19 </v>
      </c>
      <c r="R1164" s="1" t="e">
        <f>IF([pos kw in title]&gt;0,MID(J1164,#REF!,4),IF([first '# in title]&gt;0,MID([title],[first '# in title],3),IF([first '# in title]&gt;0,MID([desc],#REF!,3),VLOOKUP([productid],$G$2:$R$1386,8))))</f>
        <v>#REF!</v>
      </c>
      <c r="S1164" s="1" t="str">
        <f>IF([kw in desc]=[kw rough in title],[kw in desc]*1,IFERROR(LEFT([kw_dirty],3)*1,IFERROR(LEFT([kw_dirty],2)*1,"n.a.")))</f>
        <v>n.a.</v>
      </c>
      <c r="T1164" s="1" t="s">
        <v>10424</v>
      </c>
      <c r="U1164" s="1">
        <f>VLOOKUP(Tabelle1[[#This Row],[productid]],Tabelle2[#All],2,FALSE)</f>
        <v>19</v>
      </c>
    </row>
    <row r="1165" spans="1:21" hidden="1">
      <c r="A1165" t="s">
        <v>2033</v>
      </c>
      <c r="B1165">
        <v>2724.9</v>
      </c>
      <c r="C1165">
        <v>288366</v>
      </c>
      <c r="D1165" t="s">
        <v>2062</v>
      </c>
      <c r="E1165" t="s">
        <v>2063</v>
      </c>
      <c r="F1165">
        <v>18406</v>
      </c>
      <c r="G1165">
        <v>3664000</v>
      </c>
      <c r="H1165">
        <f t="shared" si="18"/>
        <v>29</v>
      </c>
      <c r="I1165">
        <f t="array" ref="I1165">MIN(IFERROR(FIND(IstNumbers,A1165),""))</f>
        <v>20</v>
      </c>
      <c r="J1165" s="1" t="str">
        <f>IF([first '# in title]&lt;[pos kw in title],MID([title],[pos kw in title]-6,6),#N/A)</f>
        <v xml:space="preserve">W (13 </v>
      </c>
      <c r="K1165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1165" s="1">
        <f>IFERROR(FIND("kW",[desc]),0)</f>
        <v>75</v>
      </c>
      <c r="M1165">
        <f t="array" ref="M1165">MIN(IFERROR(FIND(IstNumbers,E1165),""))</f>
        <v>24</v>
      </c>
      <c r="N1165" s="1" t="str">
        <f>IF([first '# in desc]&lt;[pos kw in desc],MID([desc],[pos kw in desc]-7,7))</f>
        <v xml:space="preserve">2 - 13 </v>
      </c>
      <c r="O1165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1165" s="1" t="str">
        <f>TRIM(IF([first '# in desc]&lt;[pos kw in desc],MID([desc],[pos kw in desc]-6,6),FALSE))</f>
        <v>- 13</v>
      </c>
      <c r="Q1165" s="1" t="str">
        <f>IF(LEN([manuell])=0,IFERROR([kw fine in title]*1,IFERROR(SUMPRODUCT(COUNTIF(IsDigits,MID([kw in desc],ROW($A$1:$A$150),1)))=LEN([kw in desc]),#N/A)),[manuell])</f>
        <v xml:space="preserve">1,9 - 19 </v>
      </c>
      <c r="R1165" s="1" t="e">
        <f>IF([pos kw in title]&gt;0,MID(J1165,#REF!,4),IF([first '# in title]&gt;0,MID([title],[first '# in title],3),IF([first '# in title]&gt;0,MID([desc],#REF!,3),VLOOKUP([productid],$G$2:$R$1386,8))))</f>
        <v>#REF!</v>
      </c>
      <c r="S1165" s="1" t="str">
        <f>IF([kw in desc]=[kw rough in title],[kw in desc]*1,IFERROR(LEFT([kw_dirty],3)*1,IFERROR(LEFT([kw_dirty],2)*1,"n.a.")))</f>
        <v>n.a.</v>
      </c>
      <c r="T1165" s="1" t="s">
        <v>10424</v>
      </c>
      <c r="U1165" s="1">
        <f>VLOOKUP(Tabelle1[[#This Row],[productid]],Tabelle2[#All],2,FALSE)</f>
        <v>13</v>
      </c>
    </row>
    <row r="1166" spans="1:21" hidden="1">
      <c r="A1166" t="s">
        <v>2036</v>
      </c>
      <c r="B1166">
        <v>2965</v>
      </c>
      <c r="C1166">
        <v>289859</v>
      </c>
      <c r="D1166" t="s">
        <v>2064</v>
      </c>
      <c r="E1166" t="s">
        <v>2065</v>
      </c>
      <c r="F1166">
        <v>18406</v>
      </c>
      <c r="G1166">
        <v>2106157</v>
      </c>
      <c r="H1166">
        <f t="shared" si="18"/>
        <v>30</v>
      </c>
      <c r="I1166">
        <f t="array" ref="I1166">MIN(IFERROR(FIND(IstNumbers,A1166),""))</f>
        <v>20</v>
      </c>
      <c r="J1166" s="1" t="str">
        <f>IF([first '# in title]&lt;[pos kw in title],MID([title],[pos kw in title]-6,6),#N/A)</f>
        <v xml:space="preserve">F (35 </v>
      </c>
      <c r="K1166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66" s="1">
        <f>IFERROR(FIND("kW",[desc]),0)</f>
        <v>45</v>
      </c>
      <c r="M1166">
        <f t="array" ref="M1166">MIN(IFERROR(FIND(IstNumbers,E1166),""))</f>
        <v>24</v>
      </c>
      <c r="N1166" s="1" t="str">
        <f>IF([first '# in desc]&lt;[pos kw in desc],MID([desc],[pos kw in desc]-7,7))</f>
        <v xml:space="preserve">me, 13 </v>
      </c>
      <c r="O1166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1166" s="1" t="str">
        <f>TRIM(IF([first '# in desc]&lt;[pos kw in desc],MID([desc],[pos kw in desc]-6,6),FALSE))</f>
        <v>e, 13</v>
      </c>
      <c r="Q1166" s="1" t="str">
        <f>IF(LEN([manuell])=0,IFERROR([kw fine in title]*1,IFERROR(SUMPRODUCT(COUNTIF(IsDigits,MID([kw in desc],ROW($A$1:$A$150),1)))=LEN([kw in desc]),#N/A)),[manuell])</f>
        <v xml:space="preserve">1,9 - 19 </v>
      </c>
      <c r="R1166" s="1" t="e">
        <f>IF([pos kw in title]&gt;0,MID(J1166,#REF!,4),IF([first '# in title]&gt;0,MID([title],[first '# in title],3),IF([first '# in title]&gt;0,MID([desc],#REF!,3),VLOOKUP([productid],$G$2:$R$1386,8))))</f>
        <v>#REF!</v>
      </c>
      <c r="S1166" s="1" t="str">
        <f>IF([kw in desc]=[kw rough in title],[kw in desc]*1,IFERROR(LEFT([kw_dirty],3)*1,IFERROR(LEFT([kw_dirty],2)*1,"n.a.")))</f>
        <v>n.a.</v>
      </c>
      <c r="T1166" s="1" t="s">
        <v>10424</v>
      </c>
      <c r="U1166" s="1">
        <f>VLOOKUP(Tabelle1[[#This Row],[productid]],Tabelle2[#All],2,FALSE)</f>
        <v>35</v>
      </c>
    </row>
    <row r="1167" spans="1:21" hidden="1">
      <c r="A1167" t="s">
        <v>1988</v>
      </c>
      <c r="B1167">
        <v>3180</v>
      </c>
      <c r="C1167">
        <v>289859</v>
      </c>
      <c r="D1167" t="s">
        <v>2066</v>
      </c>
      <c r="E1167" t="s">
        <v>2067</v>
      </c>
      <c r="F1167">
        <v>18406</v>
      </c>
      <c r="G1167">
        <v>3497887</v>
      </c>
      <c r="H1167">
        <f t="shared" si="18"/>
        <v>0</v>
      </c>
      <c r="I1167">
        <f t="array" ref="I1167">MIN(IFERROR(FIND(IstNumbers,A1167),""))</f>
        <v>13</v>
      </c>
      <c r="J1167" s="1" t="e">
        <f>IF([first '# in title]&lt;[pos kw in title],MID([title],[pos kw in title]-6,6),#N/A)</f>
        <v>#N/A</v>
      </c>
      <c r="K1167" s="1" t="e">
        <f>IFERROR(MID(SUBSTITUTE([kw rough in title],",","."),FIND("(",[kw rough in title])+1,20),SUBSTITUTE(IFERROR(MID([kw rough in title],FIND(" ",[kw rough in title])+1,20),[kw rough in title]),",","."))</f>
        <v>#N/A</v>
      </c>
      <c r="L1167" s="1">
        <f>IFERROR(FIND("kW",[desc]),0)</f>
        <v>70</v>
      </c>
      <c r="M1167">
        <f t="array" ref="M1167">MIN(IFERROR(FIND(IstNumbers,E1167),""))</f>
        <v>34</v>
      </c>
      <c r="N1167" s="1" t="str">
        <f>IF([first '# in desc]&lt;[pos kw in desc],MID([desc],[pos kw in desc]-7,7))</f>
        <v xml:space="preserve">­me 42 </v>
      </c>
      <c r="O11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67" s="1" t="str">
        <f>TRIM(IF([first '# in desc]&lt;[pos kw in desc],MID([desc],[pos kw in desc]-6,6),FALSE))</f>
        <v>me 42</v>
      </c>
      <c r="Q1167" s="1" t="str">
        <f>IF(LEN([manuell])=0,IFERROR([kw fine in title]*1,IFERROR(SUMPRODUCT(COUNTIF(IsDigits,MID([kw in desc],ROW($A$1:$A$150),1)))=LEN([kw in desc]),#N/A)),[manuell])</f>
        <v xml:space="preserve">1,9 - 19 </v>
      </c>
      <c r="R1167" s="1" t="str">
        <f>IF([pos kw in title]&gt;0,MID(J1167,#REF!,4),IF([first '# in title]&gt;0,MID([title],[first '# in title],3),IF([first '# in title]&gt;0,MID([desc],#REF!,3),VLOOKUP([productid],$G$2:$R$1386,8))))</f>
        <v xml:space="preserve">42 </v>
      </c>
      <c r="S1167" s="1" t="e">
        <f>IF([kw in desc]=[kw rough in title],[kw in desc]*1,IFERROR(LEFT([kw_dirty],3)*1,IFERROR(LEFT([kw_dirty],2)*1,"n.a.")))</f>
        <v>#N/A</v>
      </c>
      <c r="T1167" s="1" t="s">
        <v>10424</v>
      </c>
      <c r="U1167" s="1">
        <f>VLOOKUP(Tabelle1[[#This Row],[productid]],Tabelle2[#All],2,FALSE)</f>
        <v>42</v>
      </c>
    </row>
    <row r="1168" spans="1:21">
      <c r="A1168" t="s">
        <v>1935</v>
      </c>
      <c r="B1168">
        <v>2252</v>
      </c>
      <c r="C1168">
        <v>289859</v>
      </c>
      <c r="D1168" t="s">
        <v>2068</v>
      </c>
      <c r="E1168" t="s">
        <v>2069</v>
      </c>
      <c r="F1168">
        <v>18406</v>
      </c>
      <c r="G1168">
        <v>2286143</v>
      </c>
      <c r="H1168">
        <f t="shared" si="18"/>
        <v>0</v>
      </c>
      <c r="I1168">
        <f t="array" ref="I1168">MIN(IFERROR(FIND(IstNumbers,A1168),""))</f>
        <v>13</v>
      </c>
      <c r="J1168" s="1" t="e">
        <f>IF([first '# in title]&lt;[pos kw in title],MID([title],[pos kw in title]-6,6),#N/A)</f>
        <v>#N/A</v>
      </c>
      <c r="K1168" s="1" t="e">
        <f>IFERROR(MID(SUBSTITUTE([kw rough in title],",","."),FIND("(",[kw rough in title])+1,20),SUBSTITUTE(IFERROR(MID([kw rough in title],FIND(" ",[kw rough in title])+1,20),[kw rough in title]),",","."))</f>
        <v>#N/A</v>
      </c>
      <c r="L1168" s="1">
        <f>IFERROR(FIND("kW",[desc]),0)</f>
        <v>0</v>
      </c>
      <c r="M1168">
        <f t="array" ref="M1168">MIN(IFERROR(FIND(IstNumbers,E1168),""))</f>
        <v>33</v>
      </c>
      <c r="N1168" s="1" t="b">
        <f>IF([first '# in desc]&lt;[pos kw in desc],MID([desc],[pos kw in desc]-7,7))</f>
        <v>0</v>
      </c>
      <c r="O11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68" s="1" t="str">
        <f>TRIM(IF([first '# in desc]&lt;[pos kw in desc],MID([desc],[pos kw in desc]-6,6),FALSE))</f>
        <v>FALSCH</v>
      </c>
      <c r="Q1168" s="1" t="str">
        <f>IF(LEN([manuell])=0,IFERROR([kw fine in title]*1,IFERROR(SUMPRODUCT(COUNTIF(IsDigits,MID([kw in desc],ROW($A$1:$A$150),1)))=LEN([kw in desc]),#N/A)),[manuell])</f>
        <v xml:space="preserve">1,9 - 19 </v>
      </c>
      <c r="R1168" s="1" t="str">
        <f>IF([pos kw in title]&gt;0,MID(J1168,#REF!,4),IF([first '# in title]&gt;0,MID([title],[first '# in title],3),IF([first '# in title]&gt;0,MID([desc],#REF!,3),VLOOKUP([productid],$G$2:$R$1386,8))))</f>
        <v>146</v>
      </c>
      <c r="S1168" s="1" t="e">
        <f>IF([kw in desc]=[kw rough in title],[kw in desc]*1,IFERROR(LEFT([kw_dirty],3)*1,IFERROR(LEFT([kw_dirty],2)*1,"n.a.")))</f>
        <v>#N/A</v>
      </c>
      <c r="T1168" s="1" t="s">
        <v>10424</v>
      </c>
      <c r="U1168" s="1" t="e">
        <f>VLOOKUP(Tabelle1[[#This Row],[productid]],Tabelle2[#All],2,FALSE)</f>
        <v>#N/A</v>
      </c>
    </row>
    <row r="1169" spans="1:21" hidden="1">
      <c r="A1169" t="s">
        <v>1920</v>
      </c>
      <c r="B1169">
        <v>4082</v>
      </c>
      <c r="C1169">
        <v>223861</v>
      </c>
      <c r="D1169" t="s">
        <v>2070</v>
      </c>
      <c r="E1169" t="s">
        <v>2071</v>
      </c>
      <c r="F1169">
        <v>18406</v>
      </c>
      <c r="G1169">
        <v>1223680</v>
      </c>
      <c r="H1169">
        <f t="shared" si="18"/>
        <v>0</v>
      </c>
      <c r="I1169">
        <f t="array" ref="I1169">MIN(IFERROR(FIND(IstNumbers,A1169),""))</f>
        <v>20</v>
      </c>
      <c r="J1169" s="1" t="e">
        <f>IF([first '# in title]&lt;[pos kw in title],MID([title],[pos kw in title]-6,6),#N/A)</f>
        <v>#N/A</v>
      </c>
      <c r="K1169" s="1" t="e">
        <f>IFERROR(MID(SUBSTITUTE([kw rough in title],",","."),FIND("(",[kw rough in title])+1,20),SUBSTITUTE(IFERROR(MID([kw rough in title],FIND(" ",[kw rough in title])+1,20),[kw rough in title]),",","."))</f>
        <v>#N/A</v>
      </c>
      <c r="L1169" s="1">
        <f>IFERROR(FIND("kW",[desc]),0)</f>
        <v>58</v>
      </c>
      <c r="M1169">
        <f t="array" ref="M1169">MIN(IFERROR(FIND(IstNumbers,E1169),""))</f>
        <v>47</v>
      </c>
      <c r="N1169" s="1" t="str">
        <f>IF([first '# in desc]&lt;[pos kw in desc],MID([desc],[pos kw in desc]-7,7))</f>
        <v xml:space="preserve">W 4-26 </v>
      </c>
      <c r="O1169" s="1" t="str">
        <f>IFERROR(SUBSTITUTE(MID([kw rough in desc],FIND("(",[kw rough in desc])+1,20),",","."),IFERROR(SUBSTITUTE(TRIM(SUBSTITUTE(SUBSTITUTE(MID([kw rough in desc],FIND(" ",TRIM([kw rough in desc]))+1,20),"""",""),"/","")),",","."),#N/A))</f>
        <v>4-26</v>
      </c>
      <c r="P1169" s="1" t="str">
        <f>TRIM(IF([first '# in desc]&lt;[pos kw in desc],MID([desc],[pos kw in desc]-6,6),FALSE))</f>
        <v>4-26</v>
      </c>
      <c r="Q1169" s="1" t="str">
        <f>IF(LEN([manuell])=0,IFERROR([kw fine in title]*1,IFERROR(SUMPRODUCT(COUNTIF(IsDigits,MID([kw in desc],ROW($A$1:$A$150),1)))=LEN([kw in desc]),#N/A)),[manuell])</f>
        <v xml:space="preserve">1,9 - 19 </v>
      </c>
      <c r="R1169" s="1" t="str">
        <f>IF([pos kw in title]&gt;0,MID(J1169,#REF!,4),IF([first '# in title]&gt;0,MID([title],[first '# in title],3),IF([first '# in title]&gt;0,MID([desc],#REF!,3),VLOOKUP([productid],$G$2:$R$1386,8))))</f>
        <v>300</v>
      </c>
      <c r="S1169" s="1" t="e">
        <f>IF([kw in desc]=[kw rough in title],[kw in desc]*1,IFERROR(LEFT([kw_dirty],3)*1,IFERROR(LEFT([kw_dirty],2)*1,"n.a.")))</f>
        <v>#N/A</v>
      </c>
      <c r="T1169" s="1" t="s">
        <v>10424</v>
      </c>
      <c r="U1169" s="1">
        <f>VLOOKUP(Tabelle1[[#This Row],[productid]],Tabelle2[#All],2,FALSE)</f>
        <v>26</v>
      </c>
    </row>
    <row r="1170" spans="1:21" hidden="1">
      <c r="A1170" t="s">
        <v>1945</v>
      </c>
      <c r="B1170">
        <v>3075</v>
      </c>
      <c r="C1170">
        <v>289859</v>
      </c>
      <c r="D1170" t="s">
        <v>2072</v>
      </c>
      <c r="E1170" t="s">
        <v>2073</v>
      </c>
      <c r="F1170">
        <v>18406</v>
      </c>
      <c r="G1170">
        <v>1750863</v>
      </c>
      <c r="H1170">
        <f t="shared" si="18"/>
        <v>0</v>
      </c>
      <c r="I1170">
        <f t="array" ref="I1170">MIN(IFERROR(FIND(IstNumbers,A1170),""))</f>
        <v>13</v>
      </c>
      <c r="J1170" s="1" t="e">
        <f>IF([first '# in title]&lt;[pos kw in title],MID([title],[pos kw in title]-6,6),#N/A)</f>
        <v>#N/A</v>
      </c>
      <c r="K1170" s="1" t="e">
        <f>IFERROR(MID(SUBSTITUTE([kw rough in title],",","."),FIND("(",[kw rough in title])+1,20),SUBSTITUTE(IFERROR(MID([kw rough in title],FIND(" ",[kw rough in title])+1,20),[kw rough in title]),",","."))</f>
        <v>#N/A</v>
      </c>
      <c r="L1170" s="1">
        <f>IFERROR(FIND("kW",[desc]),0)</f>
        <v>70</v>
      </c>
      <c r="M1170">
        <f t="array" ref="M1170">MIN(IFERROR(FIND(IstNumbers,E1170),""))</f>
        <v>34</v>
      </c>
      <c r="N1170" s="1" t="str">
        <f>IF([first '# in desc]&lt;[pos kw in desc],MID([desc],[pos kw in desc]-7,7))</f>
        <v xml:space="preserve">­me 42 </v>
      </c>
      <c r="O11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70" s="1" t="str">
        <f>TRIM(IF([first '# in desc]&lt;[pos kw in desc],MID([desc],[pos kw in desc]-6,6),FALSE))</f>
        <v>me 42</v>
      </c>
      <c r="Q1170" s="1" t="str">
        <f>IF(LEN([manuell])=0,IFERROR([kw fine in title]*1,IFERROR(SUMPRODUCT(COUNTIF(IsDigits,MID([kw in desc],ROW($A$1:$A$150),1)))=LEN([kw in desc]),#N/A)),[manuell])</f>
        <v xml:space="preserve">1,9 - 19 </v>
      </c>
      <c r="R1170" s="1" t="str">
        <f>IF([pos kw in title]&gt;0,MID(J1170,#REF!,4),IF([first '# in title]&gt;0,MID([title],[first '# in title],3),IF([first '# in title]&gt;0,MID([desc],#REF!,3),VLOOKUP([productid],$G$2:$R$1386,8))))</f>
        <v xml:space="preserve">42 </v>
      </c>
      <c r="S1170" s="1" t="e">
        <f>IF([kw in desc]=[kw rough in title],[kw in desc]*1,IFERROR(LEFT([kw_dirty],3)*1,IFERROR(LEFT([kw_dirty],2)*1,"n.a.")))</f>
        <v>#N/A</v>
      </c>
      <c r="T1170" s="1" t="s">
        <v>10424</v>
      </c>
      <c r="U1170" s="1">
        <f>VLOOKUP(Tabelle1[[#This Row],[productid]],Tabelle2[#All],2,FALSE)</f>
        <v>42</v>
      </c>
    </row>
    <row r="1171" spans="1:21">
      <c r="A1171" t="s">
        <v>1948</v>
      </c>
      <c r="B1171">
        <v>2480</v>
      </c>
      <c r="C1171">
        <v>289859</v>
      </c>
      <c r="D1171" t="s">
        <v>2074</v>
      </c>
      <c r="E1171" t="s">
        <v>2075</v>
      </c>
      <c r="F1171">
        <v>18406</v>
      </c>
      <c r="G1171">
        <v>3128307</v>
      </c>
      <c r="H1171">
        <f t="shared" si="18"/>
        <v>0</v>
      </c>
      <c r="I1171">
        <f t="array" ref="I1171">MIN(IFERROR(FIND(IstNumbers,A1171),""))</f>
        <v>21</v>
      </c>
      <c r="J1171" s="1" t="e">
        <f>IF([first '# in title]&lt;[pos kw in title],MID([title],[pos kw in title]-6,6),#N/A)</f>
        <v>#N/A</v>
      </c>
      <c r="K1171" s="1" t="e">
        <f>IFERROR(MID(SUBSTITUTE([kw rough in title],",","."),FIND("(",[kw rough in title])+1,20),SUBSTITUTE(IFERROR(MID([kw rough in title],FIND(" ",[kw rough in title])+1,20),[kw rough in title]),",","."))</f>
        <v>#N/A</v>
      </c>
      <c r="L1171" s="1">
        <f>IFERROR(FIND("kW",[desc]),0)</f>
        <v>0</v>
      </c>
      <c r="M1171">
        <f t="array" ref="M1171">MIN(IFERROR(FIND(IstNumbers,E1171),""))</f>
        <v>38</v>
      </c>
      <c r="N1171" s="1" t="b">
        <f>IF([first '# in desc]&lt;[pos kw in desc],MID([desc],[pos kw in desc]-7,7))</f>
        <v>0</v>
      </c>
      <c r="O11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71" s="1" t="str">
        <f>TRIM(IF([first '# in desc]&lt;[pos kw in desc],MID([desc],[pos kw in desc]-6,6),FALSE))</f>
        <v>FALSCH</v>
      </c>
      <c r="Q1171" s="1" t="str">
        <f>IF(LEN([manuell])=0,IFERROR([kw fine in title]*1,IFERROR(SUMPRODUCT(COUNTIF(IsDigits,MID([kw in desc],ROW($A$1:$A$150),1)))=LEN([kw in desc]),#N/A)),[manuell])</f>
        <v xml:space="preserve">1,9 - 19 </v>
      </c>
      <c r="R1171" s="1" t="str">
        <f>IF([pos kw in title]&gt;0,MID(J1171,#REF!,4),IF([first '# in title]&gt;0,MID([title],[first '# in title],3),IF([first '# in title]&gt;0,MID([desc],#REF!,3),VLOOKUP([productid],$G$2:$R$1386,8))))</f>
        <v>-Sm</v>
      </c>
      <c r="S1171" s="1" t="e">
        <f>IF([kw in desc]=[kw rough in title],[kw in desc]*1,IFERROR(LEFT([kw_dirty],3)*1,IFERROR(LEFT([kw_dirty],2)*1,"n.a.")))</f>
        <v>#N/A</v>
      </c>
      <c r="T1171" s="1" t="s">
        <v>10424</v>
      </c>
      <c r="U1171" s="1" t="e">
        <f>VLOOKUP(Tabelle1[[#This Row],[productid]],Tabelle2[#All],2,FALSE)</f>
        <v>#N/A</v>
      </c>
    </row>
    <row r="1172" spans="1:21" hidden="1">
      <c r="A1172" t="s">
        <v>1903</v>
      </c>
      <c r="B1172">
        <v>4616</v>
      </c>
      <c r="C1172">
        <v>223861</v>
      </c>
      <c r="D1172" t="s">
        <v>2076</v>
      </c>
      <c r="E1172" t="s">
        <v>2077</v>
      </c>
      <c r="F1172">
        <v>18406</v>
      </c>
      <c r="G1172">
        <v>1064531</v>
      </c>
      <c r="H1172">
        <f t="shared" si="18"/>
        <v>30</v>
      </c>
      <c r="I1172">
        <f t="array" ref="I1172">MIN(IFERROR(FIND(IstNumbers,A1172),""))</f>
        <v>20</v>
      </c>
      <c r="J1172" s="1" t="str">
        <f>IF([first '# in title]&lt;[pos kw in title],MID([title],[pos kw in title]-6,6),#N/A)</f>
        <v xml:space="preserve">W (35 </v>
      </c>
      <c r="K1172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72" s="1">
        <f>IFERROR(FIND("kW",[desc]),0)</f>
        <v>73</v>
      </c>
      <c r="M1172">
        <f t="array" ref="M1172">MIN(IFERROR(FIND(IstNumbers,E1172),""))</f>
        <v>26</v>
      </c>
      <c r="N1172" s="1" t="str">
        <f>IF([first '# in desc]&lt;[pos kw in desc],MID([desc],[pos kw in desc]-7,7))</f>
        <v xml:space="preserve">W 4-35 </v>
      </c>
      <c r="O1172" s="1" t="str">
        <f>IFERROR(SUBSTITUTE(MID([kw rough in desc],FIND("(",[kw rough in desc])+1,20),",","."),IFERROR(SUBSTITUTE(TRIM(SUBSTITUTE(SUBSTITUTE(MID([kw rough in desc],FIND(" ",TRIM([kw rough in desc]))+1,20),"""",""),"/","")),",","."),#N/A))</f>
        <v>4-35</v>
      </c>
      <c r="P1172" s="1" t="str">
        <f>TRIM(IF([first '# in desc]&lt;[pos kw in desc],MID([desc],[pos kw in desc]-6,6),FALSE))</f>
        <v>4-35</v>
      </c>
      <c r="Q1172" s="1" t="str">
        <f>IF(LEN([manuell])=0,IFERROR([kw fine in title]*1,IFERROR(SUMPRODUCT(COUNTIF(IsDigits,MID([kw in desc],ROW($A$1:$A$150),1)))=LEN([kw in desc]),#N/A)),[manuell])</f>
        <v xml:space="preserve">1,9 - 19 </v>
      </c>
      <c r="R1172" s="1" t="e">
        <f>IF([pos kw in title]&gt;0,MID(J1172,#REF!,4),IF([first '# in title]&gt;0,MID([title],[first '# in title],3),IF([first '# in title]&gt;0,MID([desc],#REF!,3),VLOOKUP([productid],$G$2:$R$1386,8))))</f>
        <v>#REF!</v>
      </c>
      <c r="S1172" s="1" t="str">
        <f>IF([kw in desc]=[kw rough in title],[kw in desc]*1,IFERROR(LEFT([kw_dirty],3)*1,IFERROR(LEFT([kw_dirty],2)*1,"n.a.")))</f>
        <v>n.a.</v>
      </c>
      <c r="T1172" s="1" t="s">
        <v>10424</v>
      </c>
      <c r="U1172" s="1">
        <f>VLOOKUP(Tabelle1[[#This Row],[productid]],Tabelle2[#All],2,FALSE)</f>
        <v>35</v>
      </c>
    </row>
    <row r="1173" spans="1:21" hidden="1">
      <c r="A1173" t="s">
        <v>1888</v>
      </c>
      <c r="B1173">
        <v>3631.99</v>
      </c>
      <c r="C1173">
        <v>276812</v>
      </c>
      <c r="D1173" t="s">
        <v>2078</v>
      </c>
      <c r="E1173" t="s">
        <v>1721</v>
      </c>
      <c r="F1173">
        <v>18406</v>
      </c>
      <c r="G1173">
        <v>1064530</v>
      </c>
      <c r="H1173">
        <f t="shared" si="18"/>
        <v>30</v>
      </c>
      <c r="I1173">
        <f t="array" ref="I1173">MIN(IFERROR(FIND(IstNumbers,A1173),""))</f>
        <v>20</v>
      </c>
      <c r="J1173" s="1" t="str">
        <f>IF([first '# in title]&lt;[pos kw in title],MID([title],[pos kw in title]-6,6),#N/A)</f>
        <v xml:space="preserve">W (26 </v>
      </c>
      <c r="K1173" s="1" t="str">
        <f>IFERROR(MID(SUBSTITUTE([kw rough in title],",","."),FIND("(",[kw rough in title])+1,20),SUBSTITUTE(IFERROR(MID([kw rough in title],FIND(" ",[kw rough in title])+1,20),[kw rough in title]),",","."))</f>
        <v xml:space="preserve">26 </v>
      </c>
      <c r="L1173" s="1">
        <f>IFERROR(FIND("kW",[desc]),0)</f>
        <v>0</v>
      </c>
      <c r="M1173">
        <f t="array" ref="M1173">MIN(IFERROR(FIND(IstNumbers,E1173),""))</f>
        <v>16</v>
      </c>
      <c r="N1173" s="1" t="b">
        <f>IF([first '# in desc]&lt;[pos kw in desc],MID([desc],[pos kw in desc]-7,7))</f>
        <v>0</v>
      </c>
      <c r="O11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73" s="1" t="str">
        <f>TRIM(IF([first '# in desc]&lt;[pos kw in desc],MID([desc],[pos kw in desc]-6,6),FALSE))</f>
        <v>FALSCH</v>
      </c>
      <c r="Q1173" s="1" t="str">
        <f>IF(LEN([manuell])=0,IFERROR([kw fine in title]*1,IFERROR(SUMPRODUCT(COUNTIF(IsDigits,MID([kw in desc],ROW($A$1:$A$150),1)))=LEN([kw in desc]),#N/A)),[manuell])</f>
        <v xml:space="preserve">1,9 - 19 </v>
      </c>
      <c r="R1173" s="1" t="e">
        <f>IF([pos kw in title]&gt;0,MID(J1173,#REF!,4),IF([first '# in title]&gt;0,MID([title],[first '# in title],3),IF([first '# in title]&gt;0,MID([desc],#REF!,3),VLOOKUP([productid],$G$2:$R$1386,8))))</f>
        <v>#REF!</v>
      </c>
      <c r="S1173" s="1" t="str">
        <f>IF([kw in desc]=[kw rough in title],[kw in desc]*1,IFERROR(LEFT([kw_dirty],3)*1,IFERROR(LEFT([kw_dirty],2)*1,"n.a.")))</f>
        <v>n.a.</v>
      </c>
      <c r="T1173" s="1" t="s">
        <v>10424</v>
      </c>
      <c r="U1173" s="1">
        <f>VLOOKUP(Tabelle1[[#This Row],[productid]],Tabelle2[#All],2,FALSE)</f>
        <v>26</v>
      </c>
    </row>
    <row r="1174" spans="1:21" hidden="1">
      <c r="A1174" t="s">
        <v>1891</v>
      </c>
      <c r="B1174">
        <v>1984</v>
      </c>
      <c r="C1174">
        <v>289859</v>
      </c>
      <c r="D1174" t="s">
        <v>2079</v>
      </c>
      <c r="E1174" t="s">
        <v>2080</v>
      </c>
      <c r="F1174">
        <v>18406</v>
      </c>
      <c r="G1174">
        <v>1219746</v>
      </c>
      <c r="H1174">
        <f t="shared" si="18"/>
        <v>45</v>
      </c>
      <c r="I1174">
        <f t="array" ref="I1174">MIN(IFERROR(FIND(IstNumbers,A1174),""))</f>
        <v>24</v>
      </c>
      <c r="J1174" s="1" t="str">
        <f>IF([first '# in title]&lt;[pos kw in title],MID([title],[pos kw in title]-6,6),#N/A)</f>
        <v xml:space="preserve">A (16 </v>
      </c>
      <c r="K117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174" s="1">
        <f>IFERROR(FIND("kW",[desc]),0)</f>
        <v>71</v>
      </c>
      <c r="M1174">
        <f t="array" ref="M1174">MIN(IFERROR(FIND(IstNumbers,E1174),""))</f>
        <v>29</v>
      </c>
      <c r="N1174" s="1" t="str">
        <f>IF([first '# in desc]&lt;[pos kw in desc],MID([desc],[pos kw in desc]-7,7))</f>
        <v xml:space="preserve">­me 16 </v>
      </c>
      <c r="O117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174" s="1" t="str">
        <f>TRIM(IF([first '# in desc]&lt;[pos kw in desc],MID([desc],[pos kw in desc]-6,6),FALSE))</f>
        <v>me 16</v>
      </c>
      <c r="Q1174" s="1" t="str">
        <f>IF(LEN([manuell])=0,IFERROR([kw fine in title]*1,IFERROR(SUMPRODUCT(COUNTIF(IsDigits,MID([kw in desc],ROW($A$1:$A$150),1)))=LEN([kw in desc]),#N/A)),[manuell])</f>
        <v xml:space="preserve">1,9 - 19 </v>
      </c>
      <c r="R1174" s="1" t="e">
        <f>IF([pos kw in title]&gt;0,MID(J1174,#REF!,4),IF([first '# in title]&gt;0,MID([title],[first '# in title],3),IF([first '# in title]&gt;0,MID([desc],#REF!,3),VLOOKUP([productid],$G$2:$R$1386,8))))</f>
        <v>#REF!</v>
      </c>
      <c r="S1174" s="1" t="str">
        <f>IF([kw in desc]=[kw rough in title],[kw in desc]*1,IFERROR(LEFT([kw_dirty],3)*1,IFERROR(LEFT([kw_dirty],2)*1,"n.a.")))</f>
        <v>n.a.</v>
      </c>
      <c r="T1174" s="1" t="s">
        <v>10424</v>
      </c>
      <c r="U1174" s="1">
        <f>VLOOKUP(Tabelle1[[#This Row],[productid]],Tabelle2[#All],2,FALSE)</f>
        <v>16</v>
      </c>
    </row>
    <row r="1175" spans="1:21" hidden="1">
      <c r="A1175" t="s">
        <v>1882</v>
      </c>
      <c r="B1175">
        <v>2149.84</v>
      </c>
      <c r="C1175">
        <v>293331</v>
      </c>
      <c r="D1175" t="s">
        <v>2081</v>
      </c>
      <c r="E1175" t="s">
        <v>2082</v>
      </c>
      <c r="F1175">
        <v>18406</v>
      </c>
      <c r="G1175">
        <v>2384225</v>
      </c>
      <c r="H1175">
        <f t="shared" si="18"/>
        <v>40</v>
      </c>
      <c r="I1175">
        <f t="array" ref="I1175">MIN(IFERROR(FIND(IstNumbers,A1175),""))</f>
        <v>29</v>
      </c>
      <c r="J1175" s="1" t="str">
        <f>IF([first '# in title]&lt;[pos kw in title],MID([title],[pos kw in title]-6,6),#N/A)</f>
        <v xml:space="preserve">A (28 </v>
      </c>
      <c r="K117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175" s="1">
        <f>IFERROR(FIND("kW",[desc]),0)</f>
        <v>0</v>
      </c>
      <c r="M1175">
        <f t="array" ref="M1175">MIN(IFERROR(FIND(IstNumbers,E1175),""))</f>
        <v>14</v>
      </c>
      <c r="N1175" s="1" t="b">
        <f>IF([first '# in desc]&lt;[pos kw in desc],MID([desc],[pos kw in desc]-7,7))</f>
        <v>0</v>
      </c>
      <c r="O11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75" s="1" t="str">
        <f>TRIM(IF([first '# in desc]&lt;[pos kw in desc],MID([desc],[pos kw in desc]-6,6),FALSE))</f>
        <v>FALSCH</v>
      </c>
      <c r="Q1175" s="1" t="str">
        <f>IF(LEN([manuell])=0,IFERROR([kw fine in title]*1,IFERROR(SUMPRODUCT(COUNTIF(IsDigits,MID([kw in desc],ROW($A$1:$A$150),1)))=LEN([kw in desc]),#N/A)),[manuell])</f>
        <v xml:space="preserve">1,9 - 19 </v>
      </c>
      <c r="R1175" s="1" t="e">
        <f>IF([pos kw in title]&gt;0,MID(J1175,#REF!,4),IF([first '# in title]&gt;0,MID([title],[first '# in title],3),IF([first '# in title]&gt;0,MID([desc],#REF!,3),VLOOKUP([productid],$G$2:$R$1386,8))))</f>
        <v>#REF!</v>
      </c>
      <c r="S1175" s="1" t="str">
        <f>IF([kw in desc]=[kw rough in title],[kw in desc]*1,IFERROR(LEFT([kw_dirty],3)*1,IFERROR(LEFT([kw_dirty],2)*1,"n.a.")))</f>
        <v>n.a.</v>
      </c>
      <c r="T1175" s="1" t="s">
        <v>10424</v>
      </c>
      <c r="U1175" s="1">
        <f>VLOOKUP(Tabelle1[[#This Row],[productid]],Tabelle2[#All],2,FALSE)</f>
        <v>28</v>
      </c>
    </row>
    <row r="1176" spans="1:21">
      <c r="A1176" t="s">
        <v>2083</v>
      </c>
      <c r="B1176">
        <v>2595</v>
      </c>
      <c r="C1176">
        <v>289859</v>
      </c>
      <c r="D1176" t="s">
        <v>2084</v>
      </c>
      <c r="E1176" t="s">
        <v>2085</v>
      </c>
      <c r="F1176">
        <v>18406</v>
      </c>
      <c r="G1176">
        <v>3128334</v>
      </c>
      <c r="H1176">
        <f t="shared" si="18"/>
        <v>0</v>
      </c>
      <c r="I1176">
        <f t="array" ref="I1176">MIN(IFERROR(FIND(IstNumbers,A1176),""))</f>
        <v>13</v>
      </c>
      <c r="J1176" s="1" t="e">
        <f>IF([first '# in title]&lt;[pos kw in title],MID([title],[pos kw in title]-6,6),#N/A)</f>
        <v>#N/A</v>
      </c>
      <c r="K1176" s="1" t="e">
        <f>IFERROR(MID(SUBSTITUTE([kw rough in title],",","."),FIND("(",[kw rough in title])+1,20),SUBSTITUTE(IFERROR(MID([kw rough in title],FIND(" ",[kw rough in title])+1,20),[kw rough in title]),",","."))</f>
        <v>#N/A</v>
      </c>
      <c r="L1176" s="1">
        <f>IFERROR(FIND("kW",[desc]),0)</f>
        <v>0</v>
      </c>
      <c r="M1176">
        <f t="array" ref="M1176">MIN(IFERROR(FIND(IstNumbers,E1176),""))</f>
        <v>38</v>
      </c>
      <c r="N1176" s="1" t="b">
        <f>IF([first '# in desc]&lt;[pos kw in desc],MID([desc],[pos kw in desc]-7,7))</f>
        <v>0</v>
      </c>
      <c r="O11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76" s="1" t="str">
        <f>TRIM(IF([first '# in desc]&lt;[pos kw in desc],MID([desc],[pos kw in desc]-6,6),FALSE))</f>
        <v>FALSCH</v>
      </c>
      <c r="Q1176" s="1" t="str">
        <f>IF(LEN([manuell])=0,IFERROR([kw fine in title]*1,IFERROR(SUMPRODUCT(COUNTIF(IsDigits,MID([kw in desc],ROW($A$1:$A$150),1)))=LEN([kw in desc]),#N/A)),[manuell])</f>
        <v xml:space="preserve">1,9 - 19 </v>
      </c>
      <c r="R1176" s="1" t="str">
        <f>IF([pos kw in title]&gt;0,MID(J1176,#REF!,4),IF([first '# in title]&gt;0,MID([title],[first '# in title],3),IF([first '# in title]&gt;0,MID([desc],#REF!,3),VLOOKUP([productid],$G$2:$R$1386,8))))</f>
        <v xml:space="preserve">22 </v>
      </c>
      <c r="S1176" s="1" t="e">
        <f>IF([kw in desc]=[kw rough in title],[kw in desc]*1,IFERROR(LEFT([kw_dirty],3)*1,IFERROR(LEFT([kw_dirty],2)*1,"n.a.")))</f>
        <v>#N/A</v>
      </c>
      <c r="T1176" s="1" t="s">
        <v>10424</v>
      </c>
      <c r="U1176" s="1">
        <f>VLOOKUP(Tabelle1[[#This Row],[productid]],Tabelle2[#All],2,FALSE)</f>
        <v>21.8</v>
      </c>
    </row>
    <row r="1177" spans="1:21">
      <c r="A1177" t="s">
        <v>2086</v>
      </c>
      <c r="B1177">
        <v>3144.9</v>
      </c>
      <c r="C1177">
        <v>288366</v>
      </c>
      <c r="D1177" t="s">
        <v>2087</v>
      </c>
      <c r="E1177" t="s">
        <v>748</v>
      </c>
      <c r="F1177">
        <v>18406</v>
      </c>
      <c r="G1177">
        <v>3093312</v>
      </c>
      <c r="H1177">
        <f t="shared" si="18"/>
        <v>0</v>
      </c>
      <c r="I1177">
        <f t="array" ref="I1177">MIN(IFERROR(FIND(IstNumbers,A1177),""))</f>
        <v>9</v>
      </c>
      <c r="J1177" s="1" t="e">
        <f>IF([first '# in title]&lt;[pos kw in title],MID([title],[pos kw in title]-6,6),#N/A)</f>
        <v>#N/A</v>
      </c>
      <c r="K1177" s="1" t="e">
        <f>IFERROR(MID(SUBSTITUTE([kw rough in title],",","."),FIND("(",[kw rough in title])+1,20),SUBSTITUTE(IFERROR(MID([kw rough in title],FIND(" ",[kw rough in title])+1,20),[kw rough in title]),",","."))</f>
        <v>#N/A</v>
      </c>
      <c r="L1177" s="1">
        <f>IFERROR(FIND("kW",[desc]),0)</f>
        <v>0</v>
      </c>
      <c r="M1177">
        <f t="array" ref="M1177">MIN(IFERROR(FIND(IstNumbers,E1177),""))</f>
        <v>10</v>
      </c>
      <c r="N1177" s="1" t="b">
        <f>IF([first '# in desc]&lt;[pos kw in desc],MID([desc],[pos kw in desc]-7,7))</f>
        <v>0</v>
      </c>
      <c r="O11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77" s="1" t="str">
        <f>TRIM(IF([first '# in desc]&lt;[pos kw in desc],MID([desc],[pos kw in desc]-6,6),FALSE))</f>
        <v>FALSCH</v>
      </c>
      <c r="Q1177" s="1" t="str">
        <f>IF(LEN([manuell])=0,IFERROR([kw fine in title]*1,IFERROR(SUMPRODUCT(COUNTIF(IsDigits,MID([kw in desc],ROW($A$1:$A$150),1)))=LEN([kw in desc]),#N/A)),[manuell])</f>
        <v xml:space="preserve">1,9 - 19 </v>
      </c>
      <c r="R1177" s="1" t="str">
        <f>IF([pos kw in title]&gt;0,MID(J1177,#REF!,4),IF([first '# in title]&gt;0,MID([title],[first '# in title],3),IF([first '# in title]&gt;0,MID([desc],#REF!,3),VLOOKUP([productid],$G$2:$R$1386,8))))</f>
        <v>24/</v>
      </c>
      <c r="S1177" s="1" t="e">
        <f>IF([kw in desc]=[kw rough in title],[kw in desc]*1,IFERROR(LEFT([kw_dirty],3)*1,IFERROR(LEFT([kw_dirty],2)*1,"n.a.")))</f>
        <v>#N/A</v>
      </c>
      <c r="T1177" s="1" t="s">
        <v>10424</v>
      </c>
      <c r="U1177" s="1" t="e">
        <f>VLOOKUP(Tabelle1[[#This Row],[productid]],Tabelle2[#All],2,FALSE)</f>
        <v>#N/A</v>
      </c>
    </row>
    <row r="1178" spans="1:21">
      <c r="A1178" t="s">
        <v>2057</v>
      </c>
      <c r="B1178">
        <v>2323</v>
      </c>
      <c r="C1178">
        <v>9701</v>
      </c>
      <c r="D1178" t="s">
        <v>2088</v>
      </c>
      <c r="E1178" t="s">
        <v>9</v>
      </c>
      <c r="F1178">
        <v>18406</v>
      </c>
      <c r="G1178">
        <v>2498916</v>
      </c>
      <c r="H1178">
        <f t="shared" si="18"/>
        <v>0</v>
      </c>
      <c r="I1178">
        <f t="array" ref="I1178">MIN(IFERROR(FIND(IstNumbers,A1178),""))</f>
        <v>29</v>
      </c>
      <c r="J1178" s="1" t="e">
        <f>IF([first '# in title]&lt;[pos kw in title],MID([title],[pos kw in title]-6,6),#N/A)</f>
        <v>#N/A</v>
      </c>
      <c r="K1178" s="1" t="e">
        <f>IFERROR(MID(SUBSTITUTE([kw rough in title],",","."),FIND("(",[kw rough in title])+1,20),SUBSTITUTE(IFERROR(MID([kw rough in title],FIND(" ",[kw rough in title])+1,20),[kw rough in title]),",","."))</f>
        <v>#N/A</v>
      </c>
      <c r="L1178" s="1">
        <f>IFERROR(FIND("kW",[desc]),0)</f>
        <v>0</v>
      </c>
      <c r="M1178">
        <f t="array" ref="M1178">MIN(IFERROR(FIND(IstNumbers,E1178),""))</f>
        <v>0</v>
      </c>
      <c r="N1178" s="1" t="b">
        <f>IF([first '# in desc]&lt;[pos kw in desc],MID([desc],[pos kw in desc]-7,7))</f>
        <v>0</v>
      </c>
      <c r="O11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78" s="1" t="str">
        <f>TRIM(IF([first '# in desc]&lt;[pos kw in desc],MID([desc],[pos kw in desc]-6,6),FALSE))</f>
        <v>FALSCH</v>
      </c>
      <c r="Q1178" s="1" t="str">
        <f>IF(LEN([manuell])=0,IFERROR([kw fine in title]*1,IFERROR(SUMPRODUCT(COUNTIF(IsDigits,MID([kw in desc],ROW($A$1:$A$150),1)))=LEN([kw in desc]),#N/A)),[manuell])</f>
        <v xml:space="preserve">1,9 - 19 </v>
      </c>
      <c r="R1178" s="1" t="str">
        <f>IF([pos kw in title]&gt;0,MID(J1178,#REF!,4),IF([first '# in title]&gt;0,MID([title],[first '# in title],3),IF([first '# in title]&gt;0,MID([desc],#REF!,3),VLOOKUP([productid],$G$2:$R$1386,8))))</f>
        <v>276</v>
      </c>
      <c r="S1178" s="1" t="e">
        <f>IF([kw in desc]=[kw rough in title],[kw in desc]*1,IFERROR(LEFT([kw_dirty],3)*1,IFERROR(LEFT([kw_dirty],2)*1,"n.a.")))</f>
        <v>#N/A</v>
      </c>
      <c r="T1178" s="1" t="s">
        <v>10424</v>
      </c>
      <c r="U1178" s="1" t="e">
        <f>VLOOKUP(Tabelle1[[#This Row],[productid]],Tabelle2[#All],2,FALSE)</f>
        <v>#N/A</v>
      </c>
    </row>
    <row r="1179" spans="1:21" hidden="1">
      <c r="A1179" t="s">
        <v>2089</v>
      </c>
      <c r="B1179">
        <v>3805.51</v>
      </c>
      <c r="C1179">
        <v>297223</v>
      </c>
      <c r="D1179" t="s">
        <v>2090</v>
      </c>
      <c r="E1179" t="s">
        <v>2091</v>
      </c>
      <c r="F1179">
        <v>18406</v>
      </c>
      <c r="G1179">
        <v>1223701</v>
      </c>
      <c r="H1179">
        <f t="shared" si="18"/>
        <v>0</v>
      </c>
      <c r="I1179">
        <f t="array" ref="I1179">MIN(IFERROR(FIND(IstNumbers,A1179),""))</f>
        <v>11</v>
      </c>
      <c r="J1179" s="1" t="e">
        <f>IF([first '# in title]&lt;[pos kw in title],MID([title],[pos kw in title]-6,6),#N/A)</f>
        <v>#N/A</v>
      </c>
      <c r="K1179" s="1" t="e">
        <f>IFERROR(MID(SUBSTITUTE([kw rough in title],",","."),FIND("(",[kw rough in title])+1,20),SUBSTITUTE(IFERROR(MID([kw rough in title],FIND(" ",[kw rough in title])+1,20),[kw rough in title]),",","."))</f>
        <v>#N/A</v>
      </c>
      <c r="L1179" s="1">
        <f>IFERROR(FIND("kW",[desc]),0)</f>
        <v>51</v>
      </c>
      <c r="M1179">
        <f t="array" ref="M1179">MIN(IFERROR(FIND(IstNumbers,E1179),""))</f>
        <v>14</v>
      </c>
      <c r="N1179" s="1" t="str">
        <f>IF([first '# in desc]&lt;[pos kw in desc],MID([desc],[pos kw in desc]-7,7))</f>
        <v xml:space="preserve">0-W 19 </v>
      </c>
      <c r="O117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179" s="1" t="str">
        <f>TRIM(IF([first '# in desc]&lt;[pos kw in desc],MID([desc],[pos kw in desc]-6,6),FALSE))</f>
        <v>-W 19</v>
      </c>
      <c r="Q1179" s="1" t="str">
        <f>IF(LEN([manuell])=0,IFERROR([kw fine in title]*1,IFERROR(SUMPRODUCT(COUNTIF(IsDigits,MID([kw in desc],ROW($A$1:$A$150),1)))=LEN([kw in desc]),#N/A)),[manuell])</f>
        <v xml:space="preserve">1,9 - 19 </v>
      </c>
      <c r="R1179" s="1" t="str">
        <f>IF([pos kw in title]&gt;0,MID(J1179,#REF!,4),IF([first '# in title]&gt;0,MID([title],[first '# in title],3),IF([first '# in title]&gt;0,MID([desc],#REF!,3),VLOOKUP([productid],$G$2:$R$1386,8))))</f>
        <v>300</v>
      </c>
      <c r="S1179" s="1" t="e">
        <f>IF([kw in desc]=[kw rough in title],[kw in desc]*1,IFERROR(LEFT([kw_dirty],3)*1,IFERROR(LEFT([kw_dirty],2)*1,"n.a.")))</f>
        <v>#N/A</v>
      </c>
      <c r="T1179" s="1" t="s">
        <v>10424</v>
      </c>
      <c r="U1179" s="1">
        <f>VLOOKUP(Tabelle1[[#This Row],[productid]],Tabelle2[#All],2,FALSE)</f>
        <v>19</v>
      </c>
    </row>
    <row r="1180" spans="1:21" hidden="1">
      <c r="A1180" t="s">
        <v>2009</v>
      </c>
      <c r="B1180">
        <v>2415</v>
      </c>
      <c r="C1180">
        <v>289859</v>
      </c>
      <c r="D1180" t="s">
        <v>2092</v>
      </c>
      <c r="E1180" t="s">
        <v>2093</v>
      </c>
      <c r="F1180">
        <v>18406</v>
      </c>
      <c r="G1180">
        <v>1064527</v>
      </c>
      <c r="H1180">
        <f t="shared" si="18"/>
        <v>28</v>
      </c>
      <c r="I1180">
        <f t="array" ref="I1180">MIN(IFERROR(FIND(IstNumbers,A1180),""))</f>
        <v>19</v>
      </c>
      <c r="J1180" s="1" t="str">
        <f>IF([first '# in title]&lt;[pos kw in title],MID([title],[pos kw in title]-6,6),#N/A)</f>
        <v xml:space="preserve"> W (19</v>
      </c>
      <c r="K1180" s="1" t="str">
        <f>IFERROR(MID(SUBSTITUTE([kw rough in title],",","."),FIND("(",[kw rough in title])+1,20),SUBSTITUTE(IFERROR(MID([kw rough in title],FIND(" ",[kw rough in title])+1,20),[kw rough in title]),",","."))</f>
        <v>19</v>
      </c>
      <c r="L1180" s="1">
        <f>IFERROR(FIND("kW",[desc]),0)</f>
        <v>57</v>
      </c>
      <c r="M1180">
        <f t="array" ref="M1180">MIN(IFERROR(FIND(IstNumbers,E1180),""))</f>
        <v>24</v>
      </c>
      <c r="N1180" s="1" t="str">
        <f>IF([first '# in desc]&lt;[pos kw in desc],MID([desc],[pos kw in desc]-7,7))</f>
        <v xml:space="preserve">me, 19 </v>
      </c>
      <c r="O118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180" s="1" t="str">
        <f>TRIM(IF([first '# in desc]&lt;[pos kw in desc],MID([desc],[pos kw in desc]-6,6),FALSE))</f>
        <v>e, 19</v>
      </c>
      <c r="Q1180" s="1" t="str">
        <f>IF(LEN([manuell])=0,IFERROR([kw fine in title]*1,IFERROR(SUMPRODUCT(COUNTIF(IsDigits,MID([kw in desc],ROW($A$1:$A$150),1)))=LEN([kw in desc]),#N/A)),[manuell])</f>
        <v xml:space="preserve">1,9 - 19 </v>
      </c>
      <c r="R1180" s="1" t="e">
        <f>IF([pos kw in title]&gt;0,MID(J1180,#REF!,4),IF([first '# in title]&gt;0,MID([title],[first '# in title],3),IF([first '# in title]&gt;0,MID([desc],#REF!,3),VLOOKUP([productid],$G$2:$R$1386,8))))</f>
        <v>#REF!</v>
      </c>
      <c r="S1180" s="1" t="str">
        <f>IF([kw in desc]=[kw rough in title],[kw in desc]*1,IFERROR(LEFT([kw_dirty],3)*1,IFERROR(LEFT([kw_dirty],2)*1,"n.a.")))</f>
        <v>n.a.</v>
      </c>
      <c r="T1180" s="1" t="s">
        <v>10424</v>
      </c>
      <c r="U1180" s="1">
        <f>VLOOKUP(Tabelle1[[#This Row],[productid]],Tabelle2[#All],2,FALSE)</f>
        <v>19</v>
      </c>
    </row>
    <row r="1181" spans="1:21" hidden="1">
      <c r="A1181" t="s">
        <v>2033</v>
      </c>
      <c r="B1181">
        <v>2724.9</v>
      </c>
      <c r="C1181">
        <v>288366</v>
      </c>
      <c r="D1181" t="s">
        <v>2094</v>
      </c>
      <c r="E1181" t="s">
        <v>2095</v>
      </c>
      <c r="F1181">
        <v>18406</v>
      </c>
      <c r="G1181">
        <v>3664000</v>
      </c>
      <c r="H1181">
        <f t="shared" si="18"/>
        <v>29</v>
      </c>
      <c r="I1181">
        <f t="array" ref="I1181">MIN(IFERROR(FIND(IstNumbers,A1181),""))</f>
        <v>20</v>
      </c>
      <c r="J1181" s="1" t="str">
        <f>IF([first '# in title]&lt;[pos kw in title],MID([title],[pos kw in title]-6,6),#N/A)</f>
        <v xml:space="preserve">W (13 </v>
      </c>
      <c r="K1181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1181" s="1">
        <f>IFERROR(FIND("kW",[desc]),0)</f>
        <v>75</v>
      </c>
      <c r="M1181">
        <f t="array" ref="M1181">MIN(IFERROR(FIND(IstNumbers,E1181),""))</f>
        <v>24</v>
      </c>
      <c r="N1181" s="1" t="str">
        <f>IF([first '# in desc]&lt;[pos kw in desc],MID([desc],[pos kw in desc]-7,7))</f>
        <v xml:space="preserve">2 - 13 </v>
      </c>
      <c r="O1181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1181" s="1" t="str">
        <f>TRIM(IF([first '# in desc]&lt;[pos kw in desc],MID([desc],[pos kw in desc]-6,6),FALSE))</f>
        <v>- 13</v>
      </c>
      <c r="Q1181" s="1" t="str">
        <f>IF(LEN([manuell])=0,IFERROR([kw fine in title]*1,IFERROR(SUMPRODUCT(COUNTIF(IsDigits,MID([kw in desc],ROW($A$1:$A$150),1)))=LEN([kw in desc]),#N/A)),[manuell])</f>
        <v xml:space="preserve">1,9 - 19 </v>
      </c>
      <c r="R1181" s="1" t="e">
        <f>IF([pos kw in title]&gt;0,MID(J1181,#REF!,4),IF([first '# in title]&gt;0,MID([title],[first '# in title],3),IF([first '# in title]&gt;0,MID([desc],#REF!,3),VLOOKUP([productid],$G$2:$R$1386,8))))</f>
        <v>#REF!</v>
      </c>
      <c r="S1181" s="1" t="str">
        <f>IF([kw in desc]=[kw rough in title],[kw in desc]*1,IFERROR(LEFT([kw_dirty],3)*1,IFERROR(LEFT([kw_dirty],2)*1,"n.a.")))</f>
        <v>n.a.</v>
      </c>
      <c r="T1181" s="1" t="s">
        <v>10424</v>
      </c>
      <c r="U1181" s="1">
        <f>VLOOKUP(Tabelle1[[#This Row],[productid]],Tabelle2[#All],2,FALSE)</f>
        <v>13</v>
      </c>
    </row>
    <row r="1182" spans="1:21" hidden="1">
      <c r="A1182" t="s">
        <v>2036</v>
      </c>
      <c r="B1182">
        <v>2999</v>
      </c>
      <c r="C1182">
        <v>9701</v>
      </c>
      <c r="D1182" t="s">
        <v>2096</v>
      </c>
      <c r="E1182" t="s">
        <v>9</v>
      </c>
      <c r="F1182">
        <v>18406</v>
      </c>
      <c r="G1182">
        <v>2106157</v>
      </c>
      <c r="H1182">
        <f t="shared" si="18"/>
        <v>30</v>
      </c>
      <c r="I1182">
        <f t="array" ref="I1182">MIN(IFERROR(FIND(IstNumbers,A1182),""))</f>
        <v>20</v>
      </c>
      <c r="J1182" s="1" t="str">
        <f>IF([first '# in title]&lt;[pos kw in title],MID([title],[pos kw in title]-6,6),#N/A)</f>
        <v xml:space="preserve">F (35 </v>
      </c>
      <c r="K1182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82" s="1">
        <f>IFERROR(FIND("kW",[desc]),0)</f>
        <v>0</v>
      </c>
      <c r="M1182">
        <f t="array" ref="M1182">MIN(IFERROR(FIND(IstNumbers,E1182),""))</f>
        <v>0</v>
      </c>
      <c r="N1182" s="1" t="b">
        <f>IF([first '# in desc]&lt;[pos kw in desc],MID([desc],[pos kw in desc]-7,7))</f>
        <v>0</v>
      </c>
      <c r="O11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82" s="1" t="str">
        <f>TRIM(IF([first '# in desc]&lt;[pos kw in desc],MID([desc],[pos kw in desc]-6,6),FALSE))</f>
        <v>FALSCH</v>
      </c>
      <c r="Q1182" s="1" t="str">
        <f>IF(LEN([manuell])=0,IFERROR([kw fine in title]*1,IFERROR(SUMPRODUCT(COUNTIF(IsDigits,MID([kw in desc],ROW($A$1:$A$150),1)))=LEN([kw in desc]),#N/A)),[manuell])</f>
        <v xml:space="preserve">1,9 - 19 </v>
      </c>
      <c r="R1182" s="1" t="e">
        <f>IF([pos kw in title]&gt;0,MID(J1182,#REF!,4),IF([first '# in title]&gt;0,MID([title],[first '# in title],3),IF([first '# in title]&gt;0,MID([desc],#REF!,3),VLOOKUP([productid],$G$2:$R$1386,8))))</f>
        <v>#REF!</v>
      </c>
      <c r="S1182" s="1" t="str">
        <f>IF([kw in desc]=[kw rough in title],[kw in desc]*1,IFERROR(LEFT([kw_dirty],3)*1,IFERROR(LEFT([kw_dirty],2)*1,"n.a.")))</f>
        <v>n.a.</v>
      </c>
      <c r="T1182" s="1" t="s">
        <v>10424</v>
      </c>
      <c r="U1182" s="1">
        <f>VLOOKUP(Tabelle1[[#This Row],[productid]],Tabelle2[#All],2,FALSE)</f>
        <v>35</v>
      </c>
    </row>
    <row r="1183" spans="1:21" hidden="1">
      <c r="A1183" t="s">
        <v>1988</v>
      </c>
      <c r="B1183">
        <v>3185</v>
      </c>
      <c r="C1183">
        <v>289859</v>
      </c>
      <c r="D1183" t="s">
        <v>2097</v>
      </c>
      <c r="E1183" t="s">
        <v>2098</v>
      </c>
      <c r="F1183">
        <v>18406</v>
      </c>
      <c r="G1183">
        <v>3497887</v>
      </c>
      <c r="H1183">
        <f t="shared" si="18"/>
        <v>0</v>
      </c>
      <c r="I1183">
        <f t="array" ref="I1183">MIN(IFERROR(FIND(IstNumbers,A1183),""))</f>
        <v>13</v>
      </c>
      <c r="J1183" s="1" t="e">
        <f>IF([first '# in title]&lt;[pos kw in title],MID([title],[pos kw in title]-6,6),#N/A)</f>
        <v>#N/A</v>
      </c>
      <c r="K1183" s="1" t="e">
        <f>IFERROR(MID(SUBSTITUTE([kw rough in title],",","."),FIND("(",[kw rough in title])+1,20),SUBSTITUTE(IFERROR(MID([kw rough in title],FIND(" ",[kw rough in title])+1,20),[kw rough in title]),",","."))</f>
        <v>#N/A</v>
      </c>
      <c r="L1183" s="1">
        <f>IFERROR(FIND("kW",[desc]),0)</f>
        <v>70</v>
      </c>
      <c r="M1183">
        <f t="array" ref="M1183">MIN(IFERROR(FIND(IstNumbers,E1183),""))</f>
        <v>34</v>
      </c>
      <c r="N1183" s="1" t="str">
        <f>IF([first '# in desc]&lt;[pos kw in desc],MID([desc],[pos kw in desc]-7,7))</f>
        <v xml:space="preserve">­me 42 </v>
      </c>
      <c r="O11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83" s="1" t="str">
        <f>TRIM(IF([first '# in desc]&lt;[pos kw in desc],MID([desc],[pos kw in desc]-6,6),FALSE))</f>
        <v>me 42</v>
      </c>
      <c r="Q1183" s="1" t="str">
        <f>IF(LEN([manuell])=0,IFERROR([kw fine in title]*1,IFERROR(SUMPRODUCT(COUNTIF(IsDigits,MID([kw in desc],ROW($A$1:$A$150),1)))=LEN([kw in desc]),#N/A)),[manuell])</f>
        <v xml:space="preserve">1,9 - 19 </v>
      </c>
      <c r="R1183" s="1" t="str">
        <f>IF([pos kw in title]&gt;0,MID(J1183,#REF!,4),IF([first '# in title]&gt;0,MID([title],[first '# in title],3),IF([first '# in title]&gt;0,MID([desc],#REF!,3),VLOOKUP([productid],$G$2:$R$1386,8))))</f>
        <v xml:space="preserve">42 </v>
      </c>
      <c r="S1183" s="1" t="e">
        <f>IF([kw in desc]=[kw rough in title],[kw in desc]*1,IFERROR(LEFT([kw_dirty],3)*1,IFERROR(LEFT([kw_dirty],2)*1,"n.a.")))</f>
        <v>#N/A</v>
      </c>
      <c r="T1183" s="1" t="s">
        <v>10424</v>
      </c>
      <c r="U1183" s="1">
        <f>VLOOKUP(Tabelle1[[#This Row],[productid]],Tabelle2[#All],2,FALSE)</f>
        <v>42</v>
      </c>
    </row>
    <row r="1184" spans="1:21">
      <c r="A1184" t="s">
        <v>1935</v>
      </c>
      <c r="B1184">
        <v>2253</v>
      </c>
      <c r="C1184">
        <v>289859</v>
      </c>
      <c r="D1184" t="s">
        <v>2099</v>
      </c>
      <c r="E1184" t="s">
        <v>2100</v>
      </c>
      <c r="F1184">
        <v>18406</v>
      </c>
      <c r="G1184">
        <v>2286143</v>
      </c>
      <c r="H1184">
        <f t="shared" si="18"/>
        <v>0</v>
      </c>
      <c r="I1184">
        <f t="array" ref="I1184">MIN(IFERROR(FIND(IstNumbers,A1184),""))</f>
        <v>13</v>
      </c>
      <c r="J1184" s="1" t="e">
        <f>IF([first '# in title]&lt;[pos kw in title],MID([title],[pos kw in title]-6,6),#N/A)</f>
        <v>#N/A</v>
      </c>
      <c r="K1184" s="1" t="e">
        <f>IFERROR(MID(SUBSTITUTE([kw rough in title],",","."),FIND("(",[kw rough in title])+1,20),SUBSTITUTE(IFERROR(MID([kw rough in title],FIND(" ",[kw rough in title])+1,20),[kw rough in title]),",","."))</f>
        <v>#N/A</v>
      </c>
      <c r="L1184" s="1">
        <f>IFERROR(FIND("kW",[desc]),0)</f>
        <v>0</v>
      </c>
      <c r="M1184">
        <f t="array" ref="M1184">MIN(IFERROR(FIND(IstNumbers,E1184),""))</f>
        <v>33</v>
      </c>
      <c r="N1184" s="1" t="b">
        <f>IF([first '# in desc]&lt;[pos kw in desc],MID([desc],[pos kw in desc]-7,7))</f>
        <v>0</v>
      </c>
      <c r="O11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84" s="1" t="str">
        <f>TRIM(IF([first '# in desc]&lt;[pos kw in desc],MID([desc],[pos kw in desc]-6,6),FALSE))</f>
        <v>FALSCH</v>
      </c>
      <c r="Q1184" s="1" t="str">
        <f>IF(LEN([manuell])=0,IFERROR([kw fine in title]*1,IFERROR(SUMPRODUCT(COUNTIF(IsDigits,MID([kw in desc],ROW($A$1:$A$150),1)))=LEN([kw in desc]),#N/A)),[manuell])</f>
        <v xml:space="preserve">1,9 - 19 </v>
      </c>
      <c r="R1184" s="1" t="str">
        <f>IF([pos kw in title]&gt;0,MID(J1184,#REF!,4),IF([first '# in title]&gt;0,MID([title],[first '# in title],3),IF([first '# in title]&gt;0,MID([desc],#REF!,3),VLOOKUP([productid],$G$2:$R$1386,8))))</f>
        <v>146</v>
      </c>
      <c r="S1184" s="1" t="e">
        <f>IF([kw in desc]=[kw rough in title],[kw in desc]*1,IFERROR(LEFT([kw_dirty],3)*1,IFERROR(LEFT([kw_dirty],2)*1,"n.a.")))</f>
        <v>#N/A</v>
      </c>
      <c r="T1184" s="1" t="s">
        <v>10424</v>
      </c>
      <c r="U1184" s="1" t="e">
        <f>VLOOKUP(Tabelle1[[#This Row],[productid]],Tabelle2[#All],2,FALSE)</f>
        <v>#N/A</v>
      </c>
    </row>
    <row r="1185" spans="1:21" hidden="1">
      <c r="A1185" t="s">
        <v>1920</v>
      </c>
      <c r="B1185">
        <v>4095</v>
      </c>
      <c r="C1185">
        <v>289859</v>
      </c>
      <c r="D1185" t="s">
        <v>2101</v>
      </c>
      <c r="E1185" t="s">
        <v>2102</v>
      </c>
      <c r="F1185">
        <v>18406</v>
      </c>
      <c r="G1185">
        <v>1223680</v>
      </c>
      <c r="H1185">
        <f t="shared" si="18"/>
        <v>0</v>
      </c>
      <c r="I1185">
        <f t="array" ref="I1185">MIN(IFERROR(FIND(IstNumbers,A1185),""))</f>
        <v>20</v>
      </c>
      <c r="J1185" s="1" t="e">
        <f>IF([first '# in title]&lt;[pos kw in title],MID([title],[pos kw in title]-6,6),#N/A)</f>
        <v>#N/A</v>
      </c>
      <c r="K1185" s="1" t="e">
        <f>IFERROR(MID(SUBSTITUTE([kw rough in title],",","."),FIND("(",[kw rough in title])+1,20),SUBSTITUTE(IFERROR(MID([kw rough in title],FIND(" ",[kw rough in title])+1,20),[kw rough in title]),",","."))</f>
        <v>#N/A</v>
      </c>
      <c r="L1185" s="1">
        <f>IFERROR(FIND("kW",[desc]),0)</f>
        <v>45</v>
      </c>
      <c r="M1185">
        <f t="array" ref="M1185">MIN(IFERROR(FIND(IstNumbers,E1185),""))</f>
        <v>24</v>
      </c>
      <c r="N1185" s="1" t="str">
        <f>IF([first '# in desc]&lt;[pos kw in desc],MID([desc],[pos kw in desc]-7,7))</f>
        <v xml:space="preserve">me, 26 </v>
      </c>
      <c r="O1185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85" s="1" t="str">
        <f>TRIM(IF([first '# in desc]&lt;[pos kw in desc],MID([desc],[pos kw in desc]-6,6),FALSE))</f>
        <v>e, 26</v>
      </c>
      <c r="Q1185" s="1" t="str">
        <f>IF(LEN([manuell])=0,IFERROR([kw fine in title]*1,IFERROR(SUMPRODUCT(COUNTIF(IsDigits,MID([kw in desc],ROW($A$1:$A$150),1)))=LEN([kw in desc]),#N/A)),[manuell])</f>
        <v xml:space="preserve">1,9 - 19 </v>
      </c>
      <c r="R1185" s="1" t="str">
        <f>IF([pos kw in title]&gt;0,MID(J1185,#REF!,4),IF([first '# in title]&gt;0,MID([title],[first '# in title],3),IF([first '# in title]&gt;0,MID([desc],#REF!,3),VLOOKUP([productid],$G$2:$R$1386,8))))</f>
        <v>300</v>
      </c>
      <c r="S1185" s="1" t="e">
        <f>IF([kw in desc]=[kw rough in title],[kw in desc]*1,IFERROR(LEFT([kw_dirty],3)*1,IFERROR(LEFT([kw_dirty],2)*1,"n.a.")))</f>
        <v>#N/A</v>
      </c>
      <c r="T1185" s="1" t="s">
        <v>10424</v>
      </c>
      <c r="U1185" s="1">
        <f>VLOOKUP(Tabelle1[[#This Row],[productid]],Tabelle2[#All],2,FALSE)</f>
        <v>26</v>
      </c>
    </row>
    <row r="1186" spans="1:21" hidden="1">
      <c r="A1186" t="s">
        <v>1945</v>
      </c>
      <c r="B1186">
        <v>3085</v>
      </c>
      <c r="C1186">
        <v>289859</v>
      </c>
      <c r="D1186" t="s">
        <v>2103</v>
      </c>
      <c r="E1186" t="s">
        <v>2104</v>
      </c>
      <c r="F1186">
        <v>18406</v>
      </c>
      <c r="G1186">
        <v>1750863</v>
      </c>
      <c r="H1186">
        <f t="shared" si="18"/>
        <v>0</v>
      </c>
      <c r="I1186">
        <f t="array" ref="I1186">MIN(IFERROR(FIND(IstNumbers,A1186),""))</f>
        <v>13</v>
      </c>
      <c r="J1186" s="1" t="e">
        <f>IF([first '# in title]&lt;[pos kw in title],MID([title],[pos kw in title]-6,6),#N/A)</f>
        <v>#N/A</v>
      </c>
      <c r="K1186" s="1" t="e">
        <f>IFERROR(MID(SUBSTITUTE([kw rough in title],",","."),FIND("(",[kw rough in title])+1,20),SUBSTITUTE(IFERROR(MID([kw rough in title],FIND(" ",[kw rough in title])+1,20),[kw rough in title]),",","."))</f>
        <v>#N/A</v>
      </c>
      <c r="L1186" s="1">
        <f>IFERROR(FIND("kW",[desc]),0)</f>
        <v>70</v>
      </c>
      <c r="M1186">
        <f t="array" ref="M1186">MIN(IFERROR(FIND(IstNumbers,E1186),""))</f>
        <v>34</v>
      </c>
      <c r="N1186" s="1" t="str">
        <f>IF([first '# in desc]&lt;[pos kw in desc],MID([desc],[pos kw in desc]-7,7))</f>
        <v xml:space="preserve">­me 42 </v>
      </c>
      <c r="O11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86" s="1" t="str">
        <f>TRIM(IF([first '# in desc]&lt;[pos kw in desc],MID([desc],[pos kw in desc]-6,6),FALSE))</f>
        <v>me 42</v>
      </c>
      <c r="Q1186" s="1" t="str">
        <f>IF(LEN([manuell])=0,IFERROR([kw fine in title]*1,IFERROR(SUMPRODUCT(COUNTIF(IsDigits,MID([kw in desc],ROW($A$1:$A$150),1)))=LEN([kw in desc]),#N/A)),[manuell])</f>
        <v xml:space="preserve">1,9 - 19 </v>
      </c>
      <c r="R1186" s="1" t="str">
        <f>IF([pos kw in title]&gt;0,MID(J1186,#REF!,4),IF([first '# in title]&gt;0,MID([title],[first '# in title],3),IF([first '# in title]&gt;0,MID([desc],#REF!,3),VLOOKUP([productid],$G$2:$R$1386,8))))</f>
        <v xml:space="preserve">42 </v>
      </c>
      <c r="S1186" s="1" t="e">
        <f>IF([kw in desc]=[kw rough in title],[kw in desc]*1,IFERROR(LEFT([kw_dirty],3)*1,IFERROR(LEFT([kw_dirty],2)*1,"n.a.")))</f>
        <v>#N/A</v>
      </c>
      <c r="T1186" s="1" t="s">
        <v>10424</v>
      </c>
      <c r="U1186" s="1">
        <f>VLOOKUP(Tabelle1[[#This Row],[productid]],Tabelle2[#All],2,FALSE)</f>
        <v>42</v>
      </c>
    </row>
    <row r="1187" spans="1:21">
      <c r="A1187" t="s">
        <v>1948</v>
      </c>
      <c r="B1187">
        <v>2480</v>
      </c>
      <c r="C1187">
        <v>289859</v>
      </c>
      <c r="D1187" t="s">
        <v>2105</v>
      </c>
      <c r="E1187" t="s">
        <v>2106</v>
      </c>
      <c r="F1187">
        <v>18406</v>
      </c>
      <c r="G1187">
        <v>3128307</v>
      </c>
      <c r="H1187">
        <f t="shared" si="18"/>
        <v>0</v>
      </c>
      <c r="I1187">
        <f t="array" ref="I1187">MIN(IFERROR(FIND(IstNumbers,A1187),""))</f>
        <v>21</v>
      </c>
      <c r="J1187" s="1" t="e">
        <f>IF([first '# in title]&lt;[pos kw in title],MID([title],[pos kw in title]-6,6),#N/A)</f>
        <v>#N/A</v>
      </c>
      <c r="K1187" s="1" t="e">
        <f>IFERROR(MID(SUBSTITUTE([kw rough in title],",","."),FIND("(",[kw rough in title])+1,20),SUBSTITUTE(IFERROR(MID([kw rough in title],FIND(" ",[kw rough in title])+1,20),[kw rough in title]),",","."))</f>
        <v>#N/A</v>
      </c>
      <c r="L1187" s="1">
        <f>IFERROR(FIND("kW",[desc]),0)</f>
        <v>0</v>
      </c>
      <c r="M1187">
        <f t="array" ref="M1187">MIN(IFERROR(FIND(IstNumbers,E1187),""))</f>
        <v>38</v>
      </c>
      <c r="N1187" s="1" t="b">
        <f>IF([first '# in desc]&lt;[pos kw in desc],MID([desc],[pos kw in desc]-7,7))</f>
        <v>0</v>
      </c>
      <c r="O11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87" s="1" t="str">
        <f>TRIM(IF([first '# in desc]&lt;[pos kw in desc],MID([desc],[pos kw in desc]-6,6),FALSE))</f>
        <v>FALSCH</v>
      </c>
      <c r="Q1187" s="1" t="str">
        <f>IF(LEN([manuell])=0,IFERROR([kw fine in title]*1,IFERROR(SUMPRODUCT(COUNTIF(IsDigits,MID([kw in desc],ROW($A$1:$A$150),1)))=LEN([kw in desc]),#N/A)),[manuell])</f>
        <v xml:space="preserve">1,9 - 19 </v>
      </c>
      <c r="R1187" s="1" t="str">
        <f>IF([pos kw in title]&gt;0,MID(J1187,#REF!,4),IF([first '# in title]&gt;0,MID([title],[first '# in title],3),IF([first '# in title]&gt;0,MID([desc],#REF!,3),VLOOKUP([productid],$G$2:$R$1386,8))))</f>
        <v>-Sm</v>
      </c>
      <c r="S1187" s="1" t="e">
        <f>IF([kw in desc]=[kw rough in title],[kw in desc]*1,IFERROR(LEFT([kw_dirty],3)*1,IFERROR(LEFT([kw_dirty],2)*1,"n.a.")))</f>
        <v>#N/A</v>
      </c>
      <c r="T1187" s="1" t="s">
        <v>10424</v>
      </c>
      <c r="U1187" s="1" t="e">
        <f>VLOOKUP(Tabelle1[[#This Row],[productid]],Tabelle2[#All],2,FALSE)</f>
        <v>#N/A</v>
      </c>
    </row>
    <row r="1188" spans="1:21" hidden="1">
      <c r="A1188" t="s">
        <v>1891</v>
      </c>
      <c r="B1188">
        <v>1984</v>
      </c>
      <c r="C1188">
        <v>289859</v>
      </c>
      <c r="D1188" t="s">
        <v>2107</v>
      </c>
      <c r="E1188" t="s">
        <v>2108</v>
      </c>
      <c r="F1188">
        <v>18406</v>
      </c>
      <c r="G1188">
        <v>1219746</v>
      </c>
      <c r="H1188">
        <f t="shared" si="18"/>
        <v>45</v>
      </c>
      <c r="I1188">
        <f t="array" ref="I1188">MIN(IFERROR(FIND(IstNumbers,A1188),""))</f>
        <v>24</v>
      </c>
      <c r="J1188" s="1" t="str">
        <f>IF([first '# in title]&lt;[pos kw in title],MID([title],[pos kw in title]-6,6),#N/A)</f>
        <v xml:space="preserve">A (16 </v>
      </c>
      <c r="K118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188" s="1">
        <f>IFERROR(FIND("kW",[desc]),0)</f>
        <v>71</v>
      </c>
      <c r="M1188">
        <f t="array" ref="M1188">MIN(IFERROR(FIND(IstNumbers,E1188),""))</f>
        <v>29</v>
      </c>
      <c r="N1188" s="1" t="str">
        <f>IF([first '# in desc]&lt;[pos kw in desc],MID([desc],[pos kw in desc]-7,7))</f>
        <v xml:space="preserve">­me 16 </v>
      </c>
      <c r="O11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188" s="1" t="str">
        <f>TRIM(IF([first '# in desc]&lt;[pos kw in desc],MID([desc],[pos kw in desc]-6,6),FALSE))</f>
        <v>me 16</v>
      </c>
      <c r="Q1188" s="1" t="str">
        <f>IF(LEN([manuell])=0,IFERROR([kw fine in title]*1,IFERROR(SUMPRODUCT(COUNTIF(IsDigits,MID([kw in desc],ROW($A$1:$A$150),1)))=LEN([kw in desc]),#N/A)),[manuell])</f>
        <v xml:space="preserve">1,9 - 19 </v>
      </c>
      <c r="R1188" s="1" t="e">
        <f>IF([pos kw in title]&gt;0,MID(J1188,#REF!,4),IF([first '# in title]&gt;0,MID([title],[first '# in title],3),IF([first '# in title]&gt;0,MID([desc],#REF!,3),VLOOKUP([productid],$G$2:$R$1386,8))))</f>
        <v>#REF!</v>
      </c>
      <c r="S1188" s="1" t="str">
        <f>IF([kw in desc]=[kw rough in title],[kw in desc]*1,IFERROR(LEFT([kw_dirty],3)*1,IFERROR(LEFT([kw_dirty],2)*1,"n.a.")))</f>
        <v>n.a.</v>
      </c>
      <c r="T1188" s="1" t="s">
        <v>10424</v>
      </c>
      <c r="U1188" s="1">
        <f>VLOOKUP(Tabelle1[[#This Row],[productid]],Tabelle2[#All],2,FALSE)</f>
        <v>16</v>
      </c>
    </row>
    <row r="1189" spans="1:21">
      <c r="A1189" t="s">
        <v>2083</v>
      </c>
      <c r="B1189">
        <v>2605</v>
      </c>
      <c r="C1189">
        <v>289859</v>
      </c>
      <c r="D1189" t="s">
        <v>2109</v>
      </c>
      <c r="E1189" t="s">
        <v>2110</v>
      </c>
      <c r="F1189">
        <v>18406</v>
      </c>
      <c r="G1189">
        <v>3128334</v>
      </c>
      <c r="H1189">
        <f t="shared" si="18"/>
        <v>0</v>
      </c>
      <c r="I1189">
        <f t="array" ref="I1189">MIN(IFERROR(FIND(IstNumbers,A1189),""))</f>
        <v>13</v>
      </c>
      <c r="J1189" s="1" t="e">
        <f>IF([first '# in title]&lt;[pos kw in title],MID([title],[pos kw in title]-6,6),#N/A)</f>
        <v>#N/A</v>
      </c>
      <c r="K1189" s="1" t="e">
        <f>IFERROR(MID(SUBSTITUTE([kw rough in title],",","."),FIND("(",[kw rough in title])+1,20),SUBSTITUTE(IFERROR(MID([kw rough in title],FIND(" ",[kw rough in title])+1,20),[kw rough in title]),",","."))</f>
        <v>#N/A</v>
      </c>
      <c r="L1189" s="1">
        <f>IFERROR(FIND("kW",[desc]),0)</f>
        <v>0</v>
      </c>
      <c r="M1189">
        <f t="array" ref="M1189">MIN(IFERROR(FIND(IstNumbers,E1189),""))</f>
        <v>38</v>
      </c>
      <c r="N1189" s="1" t="b">
        <f>IF([first '# in desc]&lt;[pos kw in desc],MID([desc],[pos kw in desc]-7,7))</f>
        <v>0</v>
      </c>
      <c r="O11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89" s="1" t="str">
        <f>TRIM(IF([first '# in desc]&lt;[pos kw in desc],MID([desc],[pos kw in desc]-6,6),FALSE))</f>
        <v>FALSCH</v>
      </c>
      <c r="Q1189" s="1" t="str">
        <f>IF(LEN([manuell])=0,IFERROR([kw fine in title]*1,IFERROR(SUMPRODUCT(COUNTIF(IsDigits,MID([kw in desc],ROW($A$1:$A$150),1)))=LEN([kw in desc]),#N/A)),[manuell])</f>
        <v xml:space="preserve">1,9 - 19 </v>
      </c>
      <c r="R1189" s="1" t="str">
        <f>IF([pos kw in title]&gt;0,MID(J1189,#REF!,4),IF([first '# in title]&gt;0,MID([title],[first '# in title],3),IF([first '# in title]&gt;0,MID([desc],#REF!,3),VLOOKUP([productid],$G$2:$R$1386,8))))</f>
        <v xml:space="preserve">22 </v>
      </c>
      <c r="S1189" s="1" t="e">
        <f>IF([kw in desc]=[kw rough in title],[kw in desc]*1,IFERROR(LEFT([kw_dirty],3)*1,IFERROR(LEFT([kw_dirty],2)*1,"n.a.")))</f>
        <v>#N/A</v>
      </c>
      <c r="T1189" s="1" t="s">
        <v>10424</v>
      </c>
      <c r="U1189" s="1">
        <f>VLOOKUP(Tabelle1[[#This Row],[productid]],Tabelle2[#All],2,FALSE)</f>
        <v>21.8</v>
      </c>
    </row>
    <row r="1190" spans="1:21">
      <c r="A1190" t="s">
        <v>2057</v>
      </c>
      <c r="B1190">
        <v>2380</v>
      </c>
      <c r="C1190">
        <v>9701</v>
      </c>
      <c r="D1190" t="s">
        <v>2111</v>
      </c>
      <c r="E1190" t="s">
        <v>9</v>
      </c>
      <c r="F1190">
        <v>18406</v>
      </c>
      <c r="G1190">
        <v>2498916</v>
      </c>
      <c r="H1190">
        <f t="shared" si="18"/>
        <v>0</v>
      </c>
      <c r="I1190">
        <f t="array" ref="I1190">MIN(IFERROR(FIND(IstNumbers,A1190),""))</f>
        <v>29</v>
      </c>
      <c r="J1190" s="1" t="e">
        <f>IF([first '# in title]&lt;[pos kw in title],MID([title],[pos kw in title]-6,6),#N/A)</f>
        <v>#N/A</v>
      </c>
      <c r="K1190" s="1" t="e">
        <f>IFERROR(MID(SUBSTITUTE([kw rough in title],",","."),FIND("(",[kw rough in title])+1,20),SUBSTITUTE(IFERROR(MID([kw rough in title],FIND(" ",[kw rough in title])+1,20),[kw rough in title]),",","."))</f>
        <v>#N/A</v>
      </c>
      <c r="L1190" s="1">
        <f>IFERROR(FIND("kW",[desc]),0)</f>
        <v>0</v>
      </c>
      <c r="M1190">
        <f t="array" ref="M1190">MIN(IFERROR(FIND(IstNumbers,E1190),""))</f>
        <v>0</v>
      </c>
      <c r="N1190" s="1" t="b">
        <f>IF([first '# in desc]&lt;[pos kw in desc],MID([desc],[pos kw in desc]-7,7))</f>
        <v>0</v>
      </c>
      <c r="O11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90" s="1" t="str">
        <f>TRIM(IF([first '# in desc]&lt;[pos kw in desc],MID([desc],[pos kw in desc]-6,6),FALSE))</f>
        <v>FALSCH</v>
      </c>
      <c r="Q1190" s="1" t="str">
        <f>IF(LEN([manuell])=0,IFERROR([kw fine in title]*1,IFERROR(SUMPRODUCT(COUNTIF(IsDigits,MID([kw in desc],ROW($A$1:$A$150),1)))=LEN([kw in desc]),#N/A)),[manuell])</f>
        <v xml:space="preserve">1,9 - 19 </v>
      </c>
      <c r="R1190" s="1" t="str">
        <f>IF([pos kw in title]&gt;0,MID(J1190,#REF!,4),IF([first '# in title]&gt;0,MID([title],[first '# in title],3),IF([first '# in title]&gt;0,MID([desc],#REF!,3),VLOOKUP([productid],$G$2:$R$1386,8))))</f>
        <v>276</v>
      </c>
      <c r="S1190" s="1" t="e">
        <f>IF([kw in desc]=[kw rough in title],[kw in desc]*1,IFERROR(LEFT([kw_dirty],3)*1,IFERROR(LEFT([kw_dirty],2)*1,"n.a.")))</f>
        <v>#N/A</v>
      </c>
      <c r="T1190" s="1" t="s">
        <v>10424</v>
      </c>
      <c r="U1190" s="1" t="e">
        <f>VLOOKUP(Tabelle1[[#This Row],[productid]],Tabelle2[#All],2,FALSE)</f>
        <v>#N/A</v>
      </c>
    </row>
    <row r="1191" spans="1:21" hidden="1">
      <c r="A1191" t="s">
        <v>2089</v>
      </c>
      <c r="B1191">
        <v>3832</v>
      </c>
      <c r="C1191">
        <v>223861</v>
      </c>
      <c r="D1191" t="s">
        <v>2112</v>
      </c>
      <c r="E1191" t="s">
        <v>2113</v>
      </c>
      <c r="F1191">
        <v>18406</v>
      </c>
      <c r="G1191">
        <v>1223701</v>
      </c>
      <c r="H1191">
        <f t="shared" si="18"/>
        <v>0</v>
      </c>
      <c r="I1191">
        <f t="array" ref="I1191">MIN(IFERROR(FIND(IstNumbers,A1191),""))</f>
        <v>11</v>
      </c>
      <c r="J1191" s="1" t="e">
        <f>IF([first '# in title]&lt;[pos kw in title],MID([title],[pos kw in title]-6,6),#N/A)</f>
        <v>#N/A</v>
      </c>
      <c r="K1191" s="1" t="e">
        <f>IFERROR(MID(SUBSTITUTE([kw rough in title],",","."),FIND("(",[kw rough in title])+1,20),SUBSTITUTE(IFERROR(MID([kw rough in title],FIND(" ",[kw rough in title])+1,20),[kw rough in title]),",","."))</f>
        <v>#N/A</v>
      </c>
      <c r="L1191" s="1">
        <f>IFERROR(FIND("kW",[desc]),0)</f>
        <v>60</v>
      </c>
      <c r="M1191">
        <f t="array" ref="M1191">MIN(IFERROR(FIND(IstNumbers,E1191),""))</f>
        <v>47</v>
      </c>
      <c r="N1191" s="1" t="str">
        <f>IF([first '# in desc]&lt;[pos kw in desc],MID([desc],[pos kw in desc]-7,7))</f>
        <v xml:space="preserve">1,9-19 </v>
      </c>
      <c r="O11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91" s="1" t="str">
        <f>TRIM(IF([first '# in desc]&lt;[pos kw in desc],MID([desc],[pos kw in desc]-6,6),FALSE))</f>
        <v>,9-19</v>
      </c>
      <c r="Q1191" s="1" t="str">
        <f>IF(LEN([manuell])=0,IFERROR([kw fine in title]*1,IFERROR(SUMPRODUCT(COUNTIF(IsDigits,MID([kw in desc],ROW($A$1:$A$150),1)))=LEN([kw in desc]),#N/A)),[manuell])</f>
        <v xml:space="preserve">1,9 - 19 </v>
      </c>
      <c r="R1191" s="1" t="str">
        <f>IF([pos kw in title]&gt;0,MID(J1191,#REF!,4),IF([first '# in title]&gt;0,MID([title],[first '# in title],3),IF([first '# in title]&gt;0,MID([desc],#REF!,3),VLOOKUP([productid],$G$2:$R$1386,8))))</f>
        <v>300</v>
      </c>
      <c r="S1191" s="1" t="e">
        <f>IF([kw in desc]=[kw rough in title],[kw in desc]*1,IFERROR(LEFT([kw_dirty],3)*1,IFERROR(LEFT([kw_dirty],2)*1,"n.a.")))</f>
        <v>#N/A</v>
      </c>
      <c r="T1191" s="1" t="s">
        <v>10424</v>
      </c>
      <c r="U1191" s="1">
        <f>VLOOKUP(Tabelle1[[#This Row],[productid]],Tabelle2[#All],2,FALSE)</f>
        <v>19</v>
      </c>
    </row>
    <row r="1192" spans="1:21" hidden="1">
      <c r="A1192" t="s">
        <v>2009</v>
      </c>
      <c r="B1192">
        <v>2420</v>
      </c>
      <c r="C1192">
        <v>289859</v>
      </c>
      <c r="D1192" t="s">
        <v>2114</v>
      </c>
      <c r="E1192" t="s">
        <v>2115</v>
      </c>
      <c r="F1192">
        <v>18406</v>
      </c>
      <c r="G1192">
        <v>1064527</v>
      </c>
      <c r="H1192">
        <f t="shared" si="18"/>
        <v>28</v>
      </c>
      <c r="I1192">
        <f t="array" ref="I1192">MIN(IFERROR(FIND(IstNumbers,A1192),""))</f>
        <v>19</v>
      </c>
      <c r="J1192" s="1" t="str">
        <f>IF([first '# in title]&lt;[pos kw in title],MID([title],[pos kw in title]-6,6),#N/A)</f>
        <v xml:space="preserve"> W (19</v>
      </c>
      <c r="K1192" s="1" t="str">
        <f>IFERROR(MID(SUBSTITUTE([kw rough in title],",","."),FIND("(",[kw rough in title])+1,20),SUBSTITUTE(IFERROR(MID([kw rough in title],FIND(" ",[kw rough in title])+1,20),[kw rough in title]),",","."))</f>
        <v>19</v>
      </c>
      <c r="L1192" s="1">
        <f>IFERROR(FIND("kW",[desc]),0)</f>
        <v>57</v>
      </c>
      <c r="M1192">
        <f t="array" ref="M1192">MIN(IFERROR(FIND(IstNumbers,E1192),""))</f>
        <v>24</v>
      </c>
      <c r="N1192" s="1" t="str">
        <f>IF([first '# in desc]&lt;[pos kw in desc],MID([desc],[pos kw in desc]-7,7))</f>
        <v xml:space="preserve">me, 19 </v>
      </c>
      <c r="O119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192" s="1" t="str">
        <f>TRIM(IF([first '# in desc]&lt;[pos kw in desc],MID([desc],[pos kw in desc]-6,6),FALSE))</f>
        <v>e, 19</v>
      </c>
      <c r="Q1192" s="1">
        <f>IF(LEN([manuell])=0,IFERROR([kw fine in title]*1,IFERROR(SUMPRODUCT(COUNTIF(IsDigits,MID([kw in desc],ROW($A$1:$A$150),1)))=LEN([kw in desc]),#N/A)),[manuell])</f>
        <v>19</v>
      </c>
      <c r="R1192" s="1" t="e">
        <f>IF([pos kw in title]&gt;0,MID(J1192,#REF!,4),IF([first '# in title]&gt;0,MID([title],[first '# in title],3),IF([first '# in title]&gt;0,MID([desc],#REF!,3),VLOOKUP([productid],$G$2:$R$1386,8))))</f>
        <v>#REF!</v>
      </c>
      <c r="S1192" s="1" t="str">
        <f>IF([kw in desc]=[kw rough in title],[kw in desc]*1,IFERROR(LEFT([kw_dirty],3)*1,IFERROR(LEFT([kw_dirty],2)*1,"n.a.")))</f>
        <v>n.a.</v>
      </c>
      <c r="T1192" s="1"/>
      <c r="U1192" s="1">
        <f>VLOOKUP(Tabelle1[[#This Row],[productid]],Tabelle2[#All],2,FALSE)</f>
        <v>19</v>
      </c>
    </row>
    <row r="1193" spans="1:21" hidden="1">
      <c r="A1193" t="s">
        <v>2033</v>
      </c>
      <c r="B1193">
        <v>2724.9</v>
      </c>
      <c r="C1193">
        <v>288366</v>
      </c>
      <c r="D1193" t="s">
        <v>2116</v>
      </c>
      <c r="E1193" t="s">
        <v>2117</v>
      </c>
      <c r="F1193">
        <v>18406</v>
      </c>
      <c r="G1193">
        <v>3664000</v>
      </c>
      <c r="H1193">
        <f t="shared" si="18"/>
        <v>29</v>
      </c>
      <c r="I1193">
        <f t="array" ref="I1193">MIN(IFERROR(FIND(IstNumbers,A1193),""))</f>
        <v>20</v>
      </c>
      <c r="J1193" s="1" t="str">
        <f>IF([first '# in title]&lt;[pos kw in title],MID([title],[pos kw in title]-6,6),#N/A)</f>
        <v xml:space="preserve">W (13 </v>
      </c>
      <c r="K1193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1193" s="1">
        <f>IFERROR(FIND("kW",[desc]),0)</f>
        <v>75</v>
      </c>
      <c r="M1193">
        <f t="array" ref="M1193">MIN(IFERROR(FIND(IstNumbers,E1193),""))</f>
        <v>24</v>
      </c>
      <c r="N1193" s="1" t="str">
        <f>IF([first '# in desc]&lt;[pos kw in desc],MID([desc],[pos kw in desc]-7,7))</f>
        <v xml:space="preserve">2 - 13 </v>
      </c>
      <c r="O1193" s="1" t="str">
        <f>IFERROR(SUBSTITUTE(MID([kw rough in desc],FIND("(",[kw rough in desc])+1,20),",","."),IFERROR(SUBSTITUTE(TRIM(SUBSTITUTE(SUBSTITUTE(MID([kw rough in desc],FIND(" ",TRIM([kw rough in desc]))+1,20),"""",""),"/","")),",","."),#N/A))</f>
        <v>- 13</v>
      </c>
      <c r="P1193" s="1" t="str">
        <f>TRIM(IF([first '# in desc]&lt;[pos kw in desc],MID([desc],[pos kw in desc]-6,6),FALSE))</f>
        <v>- 13</v>
      </c>
      <c r="Q1193" s="1">
        <f>IF(LEN([manuell])=0,IFERROR([kw fine in title]*1,IFERROR(SUMPRODUCT(COUNTIF(IsDigits,MID([kw in desc],ROW($A$1:$A$150),1)))=LEN([kw in desc]),#N/A)),[manuell])</f>
        <v>13</v>
      </c>
      <c r="R1193" s="1" t="e">
        <f>IF([pos kw in title]&gt;0,MID(J1193,#REF!,4),IF([first '# in title]&gt;0,MID([title],[first '# in title],3),IF([first '# in title]&gt;0,MID([desc],#REF!,3),VLOOKUP([productid],$G$2:$R$1386,8))))</f>
        <v>#REF!</v>
      </c>
      <c r="S1193" s="1" t="str">
        <f>IF([kw in desc]=[kw rough in title],[kw in desc]*1,IFERROR(LEFT([kw_dirty],3)*1,IFERROR(LEFT([kw_dirty],2)*1,"n.a.")))</f>
        <v>n.a.</v>
      </c>
      <c r="T1193" s="1"/>
      <c r="U1193" s="1">
        <f>VLOOKUP(Tabelle1[[#This Row],[productid]],Tabelle2[#All],2,FALSE)</f>
        <v>13</v>
      </c>
    </row>
    <row r="1194" spans="1:21" hidden="1">
      <c r="A1194" t="s">
        <v>2036</v>
      </c>
      <c r="B1194">
        <v>3012</v>
      </c>
      <c r="C1194">
        <v>9701</v>
      </c>
      <c r="D1194" t="s">
        <v>2118</v>
      </c>
      <c r="E1194" t="s">
        <v>9</v>
      </c>
      <c r="F1194">
        <v>18406</v>
      </c>
      <c r="G1194">
        <v>2106157</v>
      </c>
      <c r="H1194">
        <f t="shared" si="18"/>
        <v>30</v>
      </c>
      <c r="I1194">
        <f t="array" ref="I1194">MIN(IFERROR(FIND(IstNumbers,A1194),""))</f>
        <v>20</v>
      </c>
      <c r="J1194" s="1" t="str">
        <f>IF([first '# in title]&lt;[pos kw in title],MID([title],[pos kw in title]-6,6),#N/A)</f>
        <v xml:space="preserve">F (35 </v>
      </c>
      <c r="K1194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194" s="1">
        <f>IFERROR(FIND("kW",[desc]),0)</f>
        <v>0</v>
      </c>
      <c r="M1194">
        <f t="array" ref="M1194">MIN(IFERROR(FIND(IstNumbers,E1194),""))</f>
        <v>0</v>
      </c>
      <c r="N1194" s="1" t="b">
        <f>IF([first '# in desc]&lt;[pos kw in desc],MID([desc],[pos kw in desc]-7,7))</f>
        <v>0</v>
      </c>
      <c r="O11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94" s="1" t="str">
        <f>TRIM(IF([first '# in desc]&lt;[pos kw in desc],MID([desc],[pos kw in desc]-6,6),FALSE))</f>
        <v>FALSCH</v>
      </c>
      <c r="Q1194" s="1">
        <f>IF(LEN([manuell])=0,IFERROR([kw fine in title]*1,IFERROR(SUMPRODUCT(COUNTIF(IsDigits,MID([kw in desc],ROW($A$1:$A$150),1)))=LEN([kw in desc]),#N/A)),[manuell])</f>
        <v>35</v>
      </c>
      <c r="R1194" s="1" t="e">
        <f>IF([pos kw in title]&gt;0,MID(J1194,#REF!,4),IF([first '# in title]&gt;0,MID([title],[first '# in title],3),IF([first '# in title]&gt;0,MID([desc],#REF!,3),VLOOKUP([productid],$G$2:$R$1386,8))))</f>
        <v>#REF!</v>
      </c>
      <c r="S1194" s="1" t="str">
        <f>IF([kw in desc]=[kw rough in title],[kw in desc]*1,IFERROR(LEFT([kw_dirty],3)*1,IFERROR(LEFT([kw_dirty],2)*1,"n.a.")))</f>
        <v>n.a.</v>
      </c>
      <c r="T1194" s="1"/>
      <c r="U1194" s="1">
        <f>VLOOKUP(Tabelle1[[#This Row],[productid]],Tabelle2[#All],2,FALSE)</f>
        <v>35</v>
      </c>
    </row>
    <row r="1195" spans="1:21" hidden="1">
      <c r="A1195" t="s">
        <v>1988</v>
      </c>
      <c r="B1195">
        <v>3195</v>
      </c>
      <c r="C1195">
        <v>289859</v>
      </c>
      <c r="D1195" t="s">
        <v>2119</v>
      </c>
      <c r="E1195" t="s">
        <v>2120</v>
      </c>
      <c r="F1195">
        <v>18406</v>
      </c>
      <c r="G1195">
        <v>3497887</v>
      </c>
      <c r="H1195">
        <f t="shared" si="18"/>
        <v>0</v>
      </c>
      <c r="I1195">
        <f t="array" ref="I1195">MIN(IFERROR(FIND(IstNumbers,A1195),""))</f>
        <v>13</v>
      </c>
      <c r="J1195" s="1" t="e">
        <f>IF([first '# in title]&lt;[pos kw in title],MID([title],[pos kw in title]-6,6),#N/A)</f>
        <v>#N/A</v>
      </c>
      <c r="K1195" s="1" t="e">
        <f>IFERROR(MID(SUBSTITUTE([kw rough in title],",","."),FIND("(",[kw rough in title])+1,20),SUBSTITUTE(IFERROR(MID([kw rough in title],FIND(" ",[kw rough in title])+1,20),[kw rough in title]),",","."))</f>
        <v>#N/A</v>
      </c>
      <c r="L1195" s="1">
        <f>IFERROR(FIND("kW",[desc]),0)</f>
        <v>70</v>
      </c>
      <c r="M1195">
        <f t="array" ref="M1195">MIN(IFERROR(FIND(IstNumbers,E1195),""))</f>
        <v>34</v>
      </c>
      <c r="N1195" s="1" t="str">
        <f>IF([first '# in desc]&lt;[pos kw in desc],MID([desc],[pos kw in desc]-7,7))</f>
        <v xml:space="preserve">­me 42 </v>
      </c>
      <c r="O11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95" s="1" t="str">
        <f>TRIM(IF([first '# in desc]&lt;[pos kw in desc],MID([desc],[pos kw in desc]-6,6),FALSE))</f>
        <v>me 42</v>
      </c>
      <c r="Q1195" s="1" t="b">
        <f>IF(LEN([manuell])=0,IFERROR([kw fine in title]*1,IFERROR(SUMPRODUCT(COUNTIF(IsDigits,MID([kw in desc],ROW($A$1:$A$150),1)))=LEN([kw in desc]),#N/A)),[manuell])</f>
        <v>0</v>
      </c>
      <c r="R1195" s="1" t="str">
        <f>IF([pos kw in title]&gt;0,MID(J1195,#REF!,4),IF([first '# in title]&gt;0,MID([title],[first '# in title],3),IF([first '# in title]&gt;0,MID([desc],#REF!,3),VLOOKUP([productid],$G$2:$R$1386,8))))</f>
        <v xml:space="preserve">42 </v>
      </c>
      <c r="S1195" s="1" t="e">
        <f>IF([kw in desc]=[kw rough in title],[kw in desc]*1,IFERROR(LEFT([kw_dirty],3)*1,IFERROR(LEFT([kw_dirty],2)*1,"n.a.")))</f>
        <v>#N/A</v>
      </c>
      <c r="T1195" s="1"/>
      <c r="U1195" s="1">
        <f>VLOOKUP(Tabelle1[[#This Row],[productid]],Tabelle2[#All],2,FALSE)</f>
        <v>42</v>
      </c>
    </row>
    <row r="1196" spans="1:21">
      <c r="A1196" t="s">
        <v>1935</v>
      </c>
      <c r="B1196">
        <v>2257</v>
      </c>
      <c r="C1196">
        <v>289859</v>
      </c>
      <c r="D1196" t="s">
        <v>2121</v>
      </c>
      <c r="E1196" t="s">
        <v>2122</v>
      </c>
      <c r="F1196">
        <v>18406</v>
      </c>
      <c r="G1196">
        <v>2286143</v>
      </c>
      <c r="H1196">
        <f t="shared" si="18"/>
        <v>0</v>
      </c>
      <c r="I1196">
        <f t="array" ref="I1196">MIN(IFERROR(FIND(IstNumbers,A1196),""))</f>
        <v>13</v>
      </c>
      <c r="J1196" s="1" t="e">
        <f>IF([first '# in title]&lt;[pos kw in title],MID([title],[pos kw in title]-6,6),#N/A)</f>
        <v>#N/A</v>
      </c>
      <c r="K1196" s="1" t="e">
        <f>IFERROR(MID(SUBSTITUTE([kw rough in title],",","."),FIND("(",[kw rough in title])+1,20),SUBSTITUTE(IFERROR(MID([kw rough in title],FIND(" ",[kw rough in title])+1,20),[kw rough in title]),",","."))</f>
        <v>#N/A</v>
      </c>
      <c r="L1196" s="1">
        <f>IFERROR(FIND("kW",[desc]),0)</f>
        <v>0</v>
      </c>
      <c r="M1196">
        <f t="array" ref="M1196">MIN(IFERROR(FIND(IstNumbers,E1196),""))</f>
        <v>33</v>
      </c>
      <c r="N1196" s="1" t="b">
        <f>IF([first '# in desc]&lt;[pos kw in desc],MID([desc],[pos kw in desc]-7,7))</f>
        <v>0</v>
      </c>
      <c r="O11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96" s="1" t="str">
        <f>TRIM(IF([first '# in desc]&lt;[pos kw in desc],MID([desc],[pos kw in desc]-6,6),FALSE))</f>
        <v>FALSCH</v>
      </c>
      <c r="Q1196" s="1" t="b">
        <f>IF(LEN([manuell])=0,IFERROR([kw fine in title]*1,IFERROR(SUMPRODUCT(COUNTIF(IsDigits,MID([kw in desc],ROW($A$1:$A$150),1)))=LEN([kw in desc]),#N/A)),[manuell])</f>
        <v>0</v>
      </c>
      <c r="R1196" s="1" t="str">
        <f>IF([pos kw in title]&gt;0,MID(J1196,#REF!,4),IF([first '# in title]&gt;0,MID([title],[first '# in title],3),IF([first '# in title]&gt;0,MID([desc],#REF!,3),VLOOKUP([productid],$G$2:$R$1386,8))))</f>
        <v>146</v>
      </c>
      <c r="S1196" s="1" t="e">
        <f>IF([kw in desc]=[kw rough in title],[kw in desc]*1,IFERROR(LEFT([kw_dirty],3)*1,IFERROR(LEFT([kw_dirty],2)*1,"n.a.")))</f>
        <v>#N/A</v>
      </c>
      <c r="T1196" s="1"/>
      <c r="U1196" s="1" t="e">
        <f>VLOOKUP(Tabelle1[[#This Row],[productid]],Tabelle2[#All],2,FALSE)</f>
        <v>#N/A</v>
      </c>
    </row>
    <row r="1197" spans="1:21" hidden="1">
      <c r="A1197" t="s">
        <v>1920</v>
      </c>
      <c r="B1197">
        <v>4135</v>
      </c>
      <c r="C1197">
        <v>289859</v>
      </c>
      <c r="D1197" t="s">
        <v>2123</v>
      </c>
      <c r="E1197" t="s">
        <v>2124</v>
      </c>
      <c r="F1197">
        <v>18406</v>
      </c>
      <c r="G1197">
        <v>1223680</v>
      </c>
      <c r="H1197">
        <f t="shared" si="18"/>
        <v>0</v>
      </c>
      <c r="I1197">
        <f t="array" ref="I1197">MIN(IFERROR(FIND(IstNumbers,A1197),""))</f>
        <v>20</v>
      </c>
      <c r="J1197" s="1" t="e">
        <f>IF([first '# in title]&lt;[pos kw in title],MID([title],[pos kw in title]-6,6),#N/A)</f>
        <v>#N/A</v>
      </c>
      <c r="K1197" s="1" t="e">
        <f>IFERROR(MID(SUBSTITUTE([kw rough in title],",","."),FIND("(",[kw rough in title])+1,20),SUBSTITUTE(IFERROR(MID([kw rough in title],FIND(" ",[kw rough in title])+1,20),[kw rough in title]),",","."))</f>
        <v>#N/A</v>
      </c>
      <c r="L1197" s="1">
        <f>IFERROR(FIND("kW",[desc]),0)</f>
        <v>45</v>
      </c>
      <c r="M1197">
        <f t="array" ref="M1197">MIN(IFERROR(FIND(IstNumbers,E1197),""))</f>
        <v>24</v>
      </c>
      <c r="N1197" s="1" t="str">
        <f>IF([first '# in desc]&lt;[pos kw in desc],MID([desc],[pos kw in desc]-7,7))</f>
        <v xml:space="preserve">me, 26 </v>
      </c>
      <c r="O1197" s="1" t="str">
        <f>IFERROR(SUBSTITUTE(MID([kw rough in desc],FIND("(",[kw rough in desc])+1,20),",","."),IFERROR(SUBSTITUTE(TRIM(SUBSTITUTE(SUBSTITUTE(MID([kw rough in desc],FIND(" ",TRIM([kw rough in desc]))+1,20),"""",""),"/","")),",","."),#N/A))</f>
        <v>26</v>
      </c>
      <c r="P1197" s="1" t="str">
        <f>TRIM(IF([first '# in desc]&lt;[pos kw in desc],MID([desc],[pos kw in desc]-6,6),FALSE))</f>
        <v>e, 26</v>
      </c>
      <c r="Q1197" s="1" t="b">
        <f>IF(LEN([manuell])=0,IFERROR([kw fine in title]*1,IFERROR(SUMPRODUCT(COUNTIF(IsDigits,MID([kw in desc],ROW($A$1:$A$150),1)))=LEN([kw in desc]),#N/A)),[manuell])</f>
        <v>0</v>
      </c>
      <c r="R1197" s="1" t="str">
        <f>IF([pos kw in title]&gt;0,MID(J1197,#REF!,4),IF([first '# in title]&gt;0,MID([title],[first '# in title],3),IF([first '# in title]&gt;0,MID([desc],#REF!,3),VLOOKUP([productid],$G$2:$R$1386,8))))</f>
        <v>300</v>
      </c>
      <c r="S1197" s="1" t="e">
        <f>IF([kw in desc]=[kw rough in title],[kw in desc]*1,IFERROR(LEFT([kw_dirty],3)*1,IFERROR(LEFT([kw_dirty],2)*1,"n.a.")))</f>
        <v>#N/A</v>
      </c>
      <c r="T1197" s="1"/>
      <c r="U1197" s="1">
        <f>VLOOKUP(Tabelle1[[#This Row],[productid]],Tabelle2[#All],2,FALSE)</f>
        <v>26</v>
      </c>
    </row>
    <row r="1198" spans="1:21" hidden="1">
      <c r="A1198" t="s">
        <v>1945</v>
      </c>
      <c r="B1198">
        <v>3085</v>
      </c>
      <c r="C1198">
        <v>289859</v>
      </c>
      <c r="D1198" t="s">
        <v>2125</v>
      </c>
      <c r="E1198" t="s">
        <v>2126</v>
      </c>
      <c r="F1198">
        <v>18406</v>
      </c>
      <c r="G1198">
        <v>1750863</v>
      </c>
      <c r="H1198">
        <f t="shared" si="18"/>
        <v>0</v>
      </c>
      <c r="I1198">
        <f t="array" ref="I1198">MIN(IFERROR(FIND(IstNumbers,A1198),""))</f>
        <v>13</v>
      </c>
      <c r="J1198" s="1" t="e">
        <f>IF([first '# in title]&lt;[pos kw in title],MID([title],[pos kw in title]-6,6),#N/A)</f>
        <v>#N/A</v>
      </c>
      <c r="K1198" s="1" t="e">
        <f>IFERROR(MID(SUBSTITUTE([kw rough in title],",","."),FIND("(",[kw rough in title])+1,20),SUBSTITUTE(IFERROR(MID([kw rough in title],FIND(" ",[kw rough in title])+1,20),[kw rough in title]),",","."))</f>
        <v>#N/A</v>
      </c>
      <c r="L1198" s="1">
        <f>IFERROR(FIND("kW",[desc]),0)</f>
        <v>70</v>
      </c>
      <c r="M1198">
        <f t="array" ref="M1198">MIN(IFERROR(FIND(IstNumbers,E1198),""))</f>
        <v>34</v>
      </c>
      <c r="N1198" s="1" t="str">
        <f>IF([first '# in desc]&lt;[pos kw in desc],MID([desc],[pos kw in desc]-7,7))</f>
        <v xml:space="preserve">­me 42 </v>
      </c>
      <c r="O11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198" s="1" t="str">
        <f>TRIM(IF([first '# in desc]&lt;[pos kw in desc],MID([desc],[pos kw in desc]-6,6),FALSE))</f>
        <v>me 42</v>
      </c>
      <c r="Q1198" s="1" t="b">
        <f>IF(LEN([manuell])=0,IFERROR([kw fine in title]*1,IFERROR(SUMPRODUCT(COUNTIF(IsDigits,MID([kw in desc],ROW($A$1:$A$150),1)))=LEN([kw in desc]),#N/A)),[manuell])</f>
        <v>0</v>
      </c>
      <c r="R1198" s="1" t="str">
        <f>IF([pos kw in title]&gt;0,MID(J1198,#REF!,4),IF([first '# in title]&gt;0,MID([title],[first '# in title],3),IF([first '# in title]&gt;0,MID([desc],#REF!,3),VLOOKUP([productid],$G$2:$R$1386,8))))</f>
        <v xml:space="preserve">42 </v>
      </c>
      <c r="S1198" s="1" t="e">
        <f>IF([kw in desc]=[kw rough in title],[kw in desc]*1,IFERROR(LEFT([kw_dirty],3)*1,IFERROR(LEFT([kw_dirty],2)*1,"n.a.")))</f>
        <v>#N/A</v>
      </c>
      <c r="T1198" s="1"/>
      <c r="U1198" s="1">
        <f>VLOOKUP(Tabelle1[[#This Row],[productid]],Tabelle2[#All],2,FALSE)</f>
        <v>42</v>
      </c>
    </row>
    <row r="1199" spans="1:21">
      <c r="A1199" t="s">
        <v>1948</v>
      </c>
      <c r="B1199">
        <v>2480</v>
      </c>
      <c r="C1199">
        <v>289859</v>
      </c>
      <c r="D1199" t="s">
        <v>2127</v>
      </c>
      <c r="E1199" t="s">
        <v>2128</v>
      </c>
      <c r="F1199">
        <v>18406</v>
      </c>
      <c r="G1199">
        <v>3128307</v>
      </c>
      <c r="H1199">
        <f t="shared" si="18"/>
        <v>0</v>
      </c>
      <c r="I1199">
        <f t="array" ref="I1199">MIN(IFERROR(FIND(IstNumbers,A1199),""))</f>
        <v>21</v>
      </c>
      <c r="J1199" s="1" t="e">
        <f>IF([first '# in title]&lt;[pos kw in title],MID([title],[pos kw in title]-6,6),#N/A)</f>
        <v>#N/A</v>
      </c>
      <c r="K1199" s="1" t="e">
        <f>IFERROR(MID(SUBSTITUTE([kw rough in title],",","."),FIND("(",[kw rough in title])+1,20),SUBSTITUTE(IFERROR(MID([kw rough in title],FIND(" ",[kw rough in title])+1,20),[kw rough in title]),",","."))</f>
        <v>#N/A</v>
      </c>
      <c r="L1199" s="1">
        <f>IFERROR(FIND("kW",[desc]),0)</f>
        <v>0</v>
      </c>
      <c r="M1199">
        <f t="array" ref="M1199">MIN(IFERROR(FIND(IstNumbers,E1199),""))</f>
        <v>38</v>
      </c>
      <c r="N1199" s="1" t="b">
        <f>IF([first '# in desc]&lt;[pos kw in desc],MID([desc],[pos kw in desc]-7,7))</f>
        <v>0</v>
      </c>
      <c r="O11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199" s="1" t="str">
        <f>TRIM(IF([first '# in desc]&lt;[pos kw in desc],MID([desc],[pos kw in desc]-6,6),FALSE))</f>
        <v>FALSCH</v>
      </c>
      <c r="Q1199" s="1" t="b">
        <f>IF(LEN([manuell])=0,IFERROR([kw fine in title]*1,IFERROR(SUMPRODUCT(COUNTIF(IsDigits,MID([kw in desc],ROW($A$1:$A$150),1)))=LEN([kw in desc]),#N/A)),[manuell])</f>
        <v>0</v>
      </c>
      <c r="R1199" s="1" t="str">
        <f>IF([pos kw in title]&gt;0,MID(J1199,#REF!,4),IF([first '# in title]&gt;0,MID([title],[first '# in title],3),IF([first '# in title]&gt;0,MID([desc],#REF!,3),VLOOKUP([productid],$G$2:$R$1386,8))))</f>
        <v>-Sm</v>
      </c>
      <c r="S1199" s="1" t="e">
        <f>IF([kw in desc]=[kw rough in title],[kw in desc]*1,IFERROR(LEFT([kw_dirty],3)*1,IFERROR(LEFT([kw_dirty],2)*1,"n.a.")))</f>
        <v>#N/A</v>
      </c>
      <c r="T1199" s="1"/>
      <c r="U1199" s="1" t="e">
        <f>VLOOKUP(Tabelle1[[#This Row],[productid]],Tabelle2[#All],2,FALSE)</f>
        <v>#N/A</v>
      </c>
    </row>
    <row r="1200" spans="1:21" hidden="1">
      <c r="A1200" t="s">
        <v>1891</v>
      </c>
      <c r="B1200">
        <v>1989</v>
      </c>
      <c r="C1200">
        <v>289859</v>
      </c>
      <c r="D1200" t="s">
        <v>2129</v>
      </c>
      <c r="E1200" t="s">
        <v>2130</v>
      </c>
      <c r="F1200">
        <v>18406</v>
      </c>
      <c r="G1200">
        <v>1219746</v>
      </c>
      <c r="H1200">
        <f t="shared" si="18"/>
        <v>45</v>
      </c>
      <c r="I1200">
        <f t="array" ref="I1200">MIN(IFERROR(FIND(IstNumbers,A1200),""))</f>
        <v>24</v>
      </c>
      <c r="J1200" s="1" t="str">
        <f>IF([first '# in title]&lt;[pos kw in title],MID([title],[pos kw in title]-6,6),#N/A)</f>
        <v xml:space="preserve">A (16 </v>
      </c>
      <c r="K120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200" s="1">
        <f>IFERROR(FIND("kW",[desc]),0)</f>
        <v>71</v>
      </c>
      <c r="M1200">
        <f t="array" ref="M1200">MIN(IFERROR(FIND(IstNumbers,E1200),""))</f>
        <v>29</v>
      </c>
      <c r="N1200" s="1" t="str">
        <f>IF([first '# in desc]&lt;[pos kw in desc],MID([desc],[pos kw in desc]-7,7))</f>
        <v xml:space="preserve">­me 16 </v>
      </c>
      <c r="O120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200" s="1" t="str">
        <f>TRIM(IF([first '# in desc]&lt;[pos kw in desc],MID([desc],[pos kw in desc]-6,6),FALSE))</f>
        <v>me 16</v>
      </c>
      <c r="Q1200" s="1">
        <f>IF(LEN([manuell])=0,IFERROR([kw fine in title]*1,IFERROR(SUMPRODUCT(COUNTIF(IsDigits,MID([kw in desc],ROW($A$1:$A$150),1)))=LEN([kw in desc]),#N/A)),[manuell])</f>
        <v>16</v>
      </c>
      <c r="R1200" s="1" t="e">
        <f>IF([pos kw in title]&gt;0,MID(J1200,#REF!,4),IF([first '# in title]&gt;0,MID([title],[first '# in title],3),IF([first '# in title]&gt;0,MID([desc],#REF!,3),VLOOKUP([productid],$G$2:$R$1386,8))))</f>
        <v>#REF!</v>
      </c>
      <c r="S1200" s="1" t="str">
        <f>IF([kw in desc]=[kw rough in title],[kw in desc]*1,IFERROR(LEFT([kw_dirty],3)*1,IFERROR(LEFT([kw_dirty],2)*1,"n.a.")))</f>
        <v>n.a.</v>
      </c>
      <c r="T1200" s="1"/>
      <c r="U1200" s="1">
        <f>VLOOKUP(Tabelle1[[#This Row],[productid]],Tabelle2[#All],2,FALSE)</f>
        <v>16</v>
      </c>
    </row>
    <row r="1201" spans="1:23">
      <c r="A1201" t="s">
        <v>2131</v>
      </c>
      <c r="B1201">
        <v>2929.49</v>
      </c>
      <c r="C1201">
        <v>276812</v>
      </c>
      <c r="D1201" t="s">
        <v>2132</v>
      </c>
      <c r="E1201" t="s">
        <v>2133</v>
      </c>
      <c r="F1201">
        <v>18406</v>
      </c>
      <c r="G1201">
        <v>4203086</v>
      </c>
      <c r="H1201">
        <f t="shared" si="18"/>
        <v>0</v>
      </c>
      <c r="I1201">
        <f t="array" ref="I1201">MIN(IFERROR(FIND(IstNumbers,A1201),""))</f>
        <v>17</v>
      </c>
      <c r="J1201" s="1" t="e">
        <f>IF([first '# in title]&lt;[pos kw in title],MID([title],[pos kw in title]-6,6),#N/A)</f>
        <v>#N/A</v>
      </c>
      <c r="K1201" s="1" t="e">
        <f>IFERROR(MID(SUBSTITUTE([kw rough in title],",","."),FIND("(",[kw rough in title])+1,20),SUBSTITUTE(IFERROR(MID([kw rough in title],FIND(" ",[kw rough in title])+1,20),[kw rough in title]),",","."))</f>
        <v>#N/A</v>
      </c>
      <c r="L1201" s="1">
        <f>IFERROR(FIND("kW",[desc]),0)</f>
        <v>0</v>
      </c>
      <c r="M1201">
        <f t="array" ref="M1201">MIN(IFERROR(FIND(IstNumbers,E1201),""))</f>
        <v>22</v>
      </c>
      <c r="N1201" s="1" t="b">
        <f>IF([first '# in desc]&lt;[pos kw in desc],MID([desc],[pos kw in desc]-7,7))</f>
        <v>0</v>
      </c>
      <c r="O12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01" s="1" t="str">
        <f>TRIM(IF([first '# in desc]&lt;[pos kw in desc],MID([desc],[pos kw in desc]-6,6),FALSE))</f>
        <v>FALSCH</v>
      </c>
      <c r="Q1201" s="1" t="b">
        <f>IF(LEN([manuell])=0,IFERROR([kw fine in title]*1,IFERROR(SUMPRODUCT(COUNTIF(IsDigits,MID([kw in desc],ROW($A$1:$A$150),1)))=LEN([kw in desc]),#N/A)),[manuell])</f>
        <v>0</v>
      </c>
      <c r="R1201" s="1" t="str">
        <f>IF([pos kw in title]&gt;0,MID(J1201,#REF!,4),IF([first '# in title]&gt;0,MID([title],[first '# in title],3),IF([first '# in title]&gt;0,MID([desc],#REF!,3),VLOOKUP([productid],$G$2:$R$1386,8))))</f>
        <v>-Pa</v>
      </c>
      <c r="S1201" s="1" t="e">
        <f>IF([kw in desc]=[kw rough in title],[kw in desc]*1,IFERROR(LEFT([kw_dirty],3)*1,IFERROR(LEFT([kw_dirty],2)*1,"n.a.")))</f>
        <v>#N/A</v>
      </c>
      <c r="T1201" s="1"/>
      <c r="U1201" s="1" t="e">
        <f>VLOOKUP(Tabelle1[[#This Row],[productid]],Tabelle2[#All],2,FALSE)</f>
        <v>#N/A</v>
      </c>
    </row>
    <row r="1202" spans="1:23">
      <c r="A1202" t="s">
        <v>2083</v>
      </c>
      <c r="B1202">
        <v>2615</v>
      </c>
      <c r="C1202">
        <v>289859</v>
      </c>
      <c r="D1202" t="s">
        <v>2134</v>
      </c>
      <c r="E1202" t="s">
        <v>2135</v>
      </c>
      <c r="F1202">
        <v>18406</v>
      </c>
      <c r="G1202">
        <v>3128334</v>
      </c>
      <c r="H1202">
        <f t="shared" si="18"/>
        <v>0</v>
      </c>
      <c r="I1202">
        <f t="array" ref="I1202">MIN(IFERROR(FIND(IstNumbers,A1202),""))</f>
        <v>13</v>
      </c>
      <c r="J1202" s="1" t="e">
        <f>IF([first '# in title]&lt;[pos kw in title],MID([title],[pos kw in title]-6,6),#N/A)</f>
        <v>#N/A</v>
      </c>
      <c r="K1202" s="1" t="e">
        <f>IFERROR(MID(SUBSTITUTE([kw rough in title],",","."),FIND("(",[kw rough in title])+1,20),SUBSTITUTE(IFERROR(MID([kw rough in title],FIND(" ",[kw rough in title])+1,20),[kw rough in title]),",","."))</f>
        <v>#N/A</v>
      </c>
      <c r="L1202" s="1">
        <f>IFERROR(FIND("kW",[desc]),0)</f>
        <v>0</v>
      </c>
      <c r="M1202">
        <f t="array" ref="M1202">MIN(IFERROR(FIND(IstNumbers,E1202),""))</f>
        <v>38</v>
      </c>
      <c r="N1202" s="1" t="b">
        <f>IF([first '# in desc]&lt;[pos kw in desc],MID([desc],[pos kw in desc]-7,7))</f>
        <v>0</v>
      </c>
      <c r="O12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02" s="1" t="str">
        <f>TRIM(IF([first '# in desc]&lt;[pos kw in desc],MID([desc],[pos kw in desc]-6,6),FALSE))</f>
        <v>FALSCH</v>
      </c>
      <c r="Q1202" s="1" t="b">
        <f>IF(LEN([manuell])=0,IFERROR([kw fine in title]*1,IFERROR(SUMPRODUCT(COUNTIF(IsDigits,MID([kw in desc],ROW($A$1:$A$150),1)))=LEN([kw in desc]),#N/A)),[manuell])</f>
        <v>0</v>
      </c>
      <c r="R1202" s="1" t="str">
        <f>IF([pos kw in title]&gt;0,MID(J1202,#REF!,4),IF([first '# in title]&gt;0,MID([title],[first '# in title],3),IF([first '# in title]&gt;0,MID([desc],#REF!,3),VLOOKUP([productid],$G$2:$R$1386,8))))</f>
        <v xml:space="preserve">22 </v>
      </c>
      <c r="S1202" s="1" t="e">
        <f>IF([kw in desc]=[kw rough in title],[kw in desc]*1,IFERROR(LEFT([kw_dirty],3)*1,IFERROR(LEFT([kw_dirty],2)*1,"n.a.")))</f>
        <v>#N/A</v>
      </c>
      <c r="T1202" s="1"/>
      <c r="U1202" s="1">
        <f>VLOOKUP(Tabelle1[[#This Row],[productid]],Tabelle2[#All],2,FALSE)</f>
        <v>21.8</v>
      </c>
    </row>
    <row r="1203" spans="1:23">
      <c r="A1203" t="s">
        <v>2057</v>
      </c>
      <c r="B1203">
        <v>3423</v>
      </c>
      <c r="C1203">
        <v>223861</v>
      </c>
      <c r="D1203" t="s">
        <v>2136</v>
      </c>
      <c r="E1203" t="s">
        <v>2137</v>
      </c>
      <c r="F1203">
        <v>18406</v>
      </c>
      <c r="G1203">
        <v>2498916</v>
      </c>
      <c r="H1203">
        <f t="shared" si="18"/>
        <v>0</v>
      </c>
      <c r="I1203">
        <f t="array" ref="I1203">MIN(IFERROR(FIND(IstNumbers,A1203),""))</f>
        <v>29</v>
      </c>
      <c r="J1203" s="1" t="e">
        <f>IF([first '# in title]&lt;[pos kw in title],MID([title],[pos kw in title]-6,6),#N/A)</f>
        <v>#N/A</v>
      </c>
      <c r="K1203" s="1" t="e">
        <f>IFERROR(MID(SUBSTITUTE([kw rough in title],",","."),FIND("(",[kw rough in title])+1,20),SUBSTITUTE(IFERROR(MID([kw rough in title],FIND(" ",[kw rough in title])+1,20),[kw rough in title]),",","."))</f>
        <v>#N/A</v>
      </c>
      <c r="L1203" s="1">
        <f>IFERROR(FIND("kW",[desc]),0)</f>
        <v>0</v>
      </c>
      <c r="M1203">
        <f t="array" ref="M1203">MIN(IFERROR(FIND(IstNumbers,E1203),""))</f>
        <v>22</v>
      </c>
      <c r="N1203" s="1" t="b">
        <f>IF([first '# in desc]&lt;[pos kw in desc],MID([desc],[pos kw in desc]-7,7))</f>
        <v>0</v>
      </c>
      <c r="O12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03" s="1" t="str">
        <f>TRIM(IF([first '# in desc]&lt;[pos kw in desc],MID([desc],[pos kw in desc]-6,6),FALSE))</f>
        <v>FALSCH</v>
      </c>
      <c r="Q1203" s="1" t="b">
        <f>IF(LEN([manuell])=0,IFERROR([kw fine in title]*1,IFERROR(SUMPRODUCT(COUNTIF(IsDigits,MID([kw in desc],ROW($A$1:$A$150),1)))=LEN([kw in desc]),#N/A)),[manuell])</f>
        <v>0</v>
      </c>
      <c r="R1203" s="1" t="str">
        <f>IF([pos kw in title]&gt;0,MID(J1203,#REF!,4),IF([first '# in title]&gt;0,MID([title],[first '# in title],3),IF([first '# in title]&gt;0,MID([desc],#REF!,3),VLOOKUP([productid],$G$2:$R$1386,8))))</f>
        <v>276</v>
      </c>
      <c r="S1203" s="1" t="e">
        <f>IF([kw in desc]=[kw rough in title],[kw in desc]*1,IFERROR(LEFT([kw_dirty],3)*1,IFERROR(LEFT([kw_dirty],2)*1,"n.a.")))</f>
        <v>#N/A</v>
      </c>
      <c r="T1203" s="1"/>
      <c r="U1203" s="1" t="e">
        <f>VLOOKUP(Tabelle1[[#This Row],[productid]],Tabelle2[#All],2,FALSE)</f>
        <v>#N/A</v>
      </c>
    </row>
    <row r="1204" spans="1:23" hidden="1">
      <c r="A1204" t="s">
        <v>2089</v>
      </c>
      <c r="B1204">
        <v>3945</v>
      </c>
      <c r="C1204">
        <v>289859</v>
      </c>
      <c r="D1204" t="s">
        <v>2138</v>
      </c>
      <c r="E1204" t="s">
        <v>2139</v>
      </c>
      <c r="F1204">
        <v>18406</v>
      </c>
      <c r="G1204">
        <v>1223701</v>
      </c>
      <c r="H1204">
        <f t="shared" si="18"/>
        <v>0</v>
      </c>
      <c r="I1204">
        <f t="array" ref="I1204">MIN(IFERROR(FIND(IstNumbers,A1204),""))</f>
        <v>11</v>
      </c>
      <c r="J1204" s="1" t="e">
        <f>IF([first '# in title]&lt;[pos kw in title],MID([title],[pos kw in title]-6,6),#N/A)</f>
        <v>#N/A</v>
      </c>
      <c r="K1204" s="1" t="e">
        <f>IFERROR(MID(SUBSTITUTE([kw rough in title],",","."),FIND("(",[kw rough in title])+1,20),SUBSTITUTE(IFERROR(MID([kw rough in title],FIND(" ",[kw rough in title])+1,20),[kw rough in title]),",","."))</f>
        <v>#N/A</v>
      </c>
      <c r="L1204" s="1">
        <f>IFERROR(FIND("kW",[desc]),0)</f>
        <v>45</v>
      </c>
      <c r="M1204">
        <f t="array" ref="M1204">MIN(IFERROR(FIND(IstNumbers,E1204),""))</f>
        <v>24</v>
      </c>
      <c r="N1204" s="1" t="str">
        <f>IF([first '# in desc]&lt;[pos kw in desc],MID([desc],[pos kw in desc]-7,7))</f>
        <v xml:space="preserve">me, 19 </v>
      </c>
      <c r="O120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04" s="1" t="str">
        <f>TRIM(IF([first '# in desc]&lt;[pos kw in desc],MID([desc],[pos kw in desc]-6,6),FALSE))</f>
        <v>e, 19</v>
      </c>
      <c r="Q1204" s="1" t="b">
        <f>IF(LEN([manuell])=0,IFERROR([kw fine in title]*1,IFERROR(SUMPRODUCT(COUNTIF(IsDigits,MID([kw in desc],ROW($A$1:$A$150),1)))=LEN([kw in desc]),#N/A)),[manuell])</f>
        <v>0</v>
      </c>
      <c r="R1204" s="1" t="str">
        <f>IF([pos kw in title]&gt;0,MID(J1204,#REF!,4),IF([first '# in title]&gt;0,MID([title],[first '# in title],3),IF([first '# in title]&gt;0,MID([desc],#REF!,3),VLOOKUP([productid],$G$2:$R$1386,8))))</f>
        <v>300</v>
      </c>
      <c r="S1204" s="1" t="e">
        <f>IF([kw in desc]=[kw rough in title],[kw in desc]*1,IFERROR(LEFT([kw_dirty],3)*1,IFERROR(LEFT([kw_dirty],2)*1,"n.a.")))</f>
        <v>#N/A</v>
      </c>
      <c r="T1204" s="1"/>
      <c r="U1204" s="1">
        <f>VLOOKUP(Tabelle1[[#This Row],[productid]],Tabelle2[#All],2,FALSE)</f>
        <v>19</v>
      </c>
    </row>
    <row r="1205" spans="1:23" hidden="1">
      <c r="A1205" t="s">
        <v>2009</v>
      </c>
      <c r="B1205">
        <v>2425</v>
      </c>
      <c r="C1205">
        <v>289859</v>
      </c>
      <c r="D1205" t="s">
        <v>2140</v>
      </c>
      <c r="E1205" t="s">
        <v>2141</v>
      </c>
      <c r="F1205">
        <v>18406</v>
      </c>
      <c r="G1205">
        <v>1064527</v>
      </c>
      <c r="H1205">
        <f t="shared" si="18"/>
        <v>28</v>
      </c>
      <c r="I1205">
        <f t="array" ref="I1205">MIN(IFERROR(FIND(IstNumbers,A1205),""))</f>
        <v>19</v>
      </c>
      <c r="J1205" s="1" t="str">
        <f>IF([first '# in title]&lt;[pos kw in title],MID([title],[pos kw in title]-6,6),#N/A)</f>
        <v xml:space="preserve"> W (19</v>
      </c>
      <c r="K1205" s="1" t="str">
        <f>IFERROR(MID(SUBSTITUTE([kw rough in title],",","."),FIND("(",[kw rough in title])+1,20),SUBSTITUTE(IFERROR(MID([kw rough in title],FIND(" ",[kw rough in title])+1,20),[kw rough in title]),",","."))</f>
        <v>19</v>
      </c>
      <c r="L1205" s="1">
        <f>IFERROR(FIND("kW",[desc]),0)</f>
        <v>57</v>
      </c>
      <c r="M1205">
        <f t="array" ref="M1205">MIN(IFERROR(FIND(IstNumbers,E1205),""))</f>
        <v>24</v>
      </c>
      <c r="N1205" s="1" t="str">
        <f>IF([first '# in desc]&lt;[pos kw in desc],MID([desc],[pos kw in desc]-7,7))</f>
        <v xml:space="preserve">me, 19 </v>
      </c>
      <c r="O120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05" s="1" t="str">
        <f>TRIM(IF([first '# in desc]&lt;[pos kw in desc],MID([desc],[pos kw in desc]-6,6),FALSE))</f>
        <v>e, 19</v>
      </c>
      <c r="Q1205" s="1">
        <f>IF(LEN([manuell])=0,IFERROR([kw fine in title]*1,IFERROR(SUMPRODUCT(COUNTIF(IsDigits,MID([kw in desc],ROW($A$1:$A$150),1)))=LEN([kw in desc]),#N/A)),[manuell])</f>
        <v>19</v>
      </c>
      <c r="R1205" s="1" t="e">
        <f>IF([pos kw in title]&gt;0,MID(J1205,#REF!,4),IF([first '# in title]&gt;0,MID([title],[first '# in title],3),IF([first '# in title]&gt;0,MID([desc],#REF!,3),VLOOKUP([productid],$G$2:$R$1386,8))))</f>
        <v>#REF!</v>
      </c>
      <c r="S1205" s="1" t="str">
        <f>IF([kw in desc]=[kw rough in title],[kw in desc]*1,IFERROR(LEFT([kw_dirty],3)*1,IFERROR(LEFT([kw_dirty],2)*1,"n.a.")))</f>
        <v>n.a.</v>
      </c>
      <c r="T1205" s="1"/>
      <c r="U1205" s="1">
        <f>VLOOKUP(Tabelle1[[#This Row],[productid]],Tabelle2[#All],2,FALSE)</f>
        <v>19</v>
      </c>
    </row>
    <row r="1206" spans="1:23" hidden="1">
      <c r="A1206" t="s">
        <v>2033</v>
      </c>
      <c r="B1206">
        <v>2780</v>
      </c>
      <c r="C1206">
        <v>289859</v>
      </c>
      <c r="D1206" t="s">
        <v>2142</v>
      </c>
      <c r="E1206" t="s">
        <v>2143</v>
      </c>
      <c r="F1206">
        <v>18406</v>
      </c>
      <c r="G1206">
        <v>3664000</v>
      </c>
      <c r="H1206">
        <f t="shared" si="18"/>
        <v>29</v>
      </c>
      <c r="I1206">
        <f t="array" ref="I1206">MIN(IFERROR(FIND(IstNumbers,A1206),""))</f>
        <v>20</v>
      </c>
      <c r="J1206" s="1" t="str">
        <f>IF([first '# in title]&lt;[pos kw in title],MID([title],[pos kw in title]-6,6),#N/A)</f>
        <v xml:space="preserve">W (13 </v>
      </c>
      <c r="K1206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1206" s="1">
        <f>IFERROR(FIND("kW",[desc]),0)</f>
        <v>45</v>
      </c>
      <c r="M1206">
        <f t="array" ref="M1206">MIN(IFERROR(FIND(IstNumbers,E1206),""))</f>
        <v>24</v>
      </c>
      <c r="N1206" s="1" t="str">
        <f>IF([first '# in desc]&lt;[pos kw in desc],MID([desc],[pos kw in desc]-7,7))</f>
        <v xml:space="preserve">me, 13 </v>
      </c>
      <c r="O1206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1206" s="1" t="str">
        <f>TRIM(IF([first '# in desc]&lt;[pos kw in desc],MID([desc],[pos kw in desc]-6,6),FALSE))</f>
        <v>e, 13</v>
      </c>
      <c r="Q1206" s="1">
        <f>IF(LEN([manuell])=0,IFERROR([kw fine in title]*1,IFERROR(SUMPRODUCT(COUNTIF(IsDigits,MID([kw in desc],ROW($A$1:$A$150),1)))=LEN([kw in desc]),#N/A)),[manuell])</f>
        <v>13</v>
      </c>
      <c r="R1206" s="1" t="e">
        <f>IF([pos kw in title]&gt;0,MID(J1206,#REF!,4),IF([first '# in title]&gt;0,MID([title],[first '# in title],3),IF([first '# in title]&gt;0,MID([desc],#REF!,3),VLOOKUP([productid],$G$2:$R$1386,8))))</f>
        <v>#REF!</v>
      </c>
      <c r="S1206" s="1" t="str">
        <f>IF([kw in desc]=[kw rough in title],[kw in desc]*1,IFERROR(LEFT([kw_dirty],3)*1,IFERROR(LEFT([kw_dirty],2)*1,"n.a.")))</f>
        <v>n.a.</v>
      </c>
      <c r="T1206" s="1"/>
      <c r="U1206" s="1">
        <f>VLOOKUP(Tabelle1[[#This Row],[productid]],Tabelle2[#All],2,FALSE)</f>
        <v>13</v>
      </c>
    </row>
    <row r="1207" spans="1:23" hidden="1">
      <c r="A1207" t="s">
        <v>2036</v>
      </c>
      <c r="B1207">
        <v>3155.96</v>
      </c>
      <c r="C1207">
        <v>9701</v>
      </c>
      <c r="D1207" t="s">
        <v>2144</v>
      </c>
      <c r="E1207" t="s">
        <v>9</v>
      </c>
      <c r="F1207">
        <v>18406</v>
      </c>
      <c r="G1207">
        <v>2106157</v>
      </c>
      <c r="H1207">
        <f t="shared" si="18"/>
        <v>30</v>
      </c>
      <c r="I1207">
        <f t="array" ref="I1207">MIN(IFERROR(FIND(IstNumbers,A1207),""))</f>
        <v>20</v>
      </c>
      <c r="J1207" s="1" t="str">
        <f>IF([first '# in title]&lt;[pos kw in title],MID([title],[pos kw in title]-6,6),#N/A)</f>
        <v xml:space="preserve">F (35 </v>
      </c>
      <c r="K1207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207" s="1">
        <f>IFERROR(FIND("kW",[desc]),0)</f>
        <v>0</v>
      </c>
      <c r="M1207">
        <f t="array" ref="M1207">MIN(IFERROR(FIND(IstNumbers,E1207),""))</f>
        <v>0</v>
      </c>
      <c r="N1207" s="1" t="b">
        <f>IF([first '# in desc]&lt;[pos kw in desc],MID([desc],[pos kw in desc]-7,7))</f>
        <v>0</v>
      </c>
      <c r="O12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07" s="1" t="str">
        <f>TRIM(IF([first '# in desc]&lt;[pos kw in desc],MID([desc],[pos kw in desc]-6,6),FALSE))</f>
        <v>FALSCH</v>
      </c>
      <c r="Q1207" s="1">
        <f>IF(LEN([manuell])=0,IFERROR([kw fine in title]*1,IFERROR(SUMPRODUCT(COUNTIF(IsDigits,MID([kw in desc],ROW($A$1:$A$150),1)))=LEN([kw in desc]),#N/A)),[manuell])</f>
        <v>35</v>
      </c>
      <c r="R1207" s="1" t="e">
        <f>IF([pos kw in title]&gt;0,MID(J1207,#REF!,4),IF([first '# in title]&gt;0,MID([title],[first '# in title],3),IF([first '# in title]&gt;0,MID([desc],#REF!,3),VLOOKUP([productid],$G$2:$R$1386,8))))</f>
        <v>#REF!</v>
      </c>
      <c r="S1207" s="1" t="str">
        <f>IF([kw in desc]=[kw rough in title],[kw in desc]*1,IFERROR(LEFT([kw_dirty],3)*1,IFERROR(LEFT([kw_dirty],2)*1,"n.a.")))</f>
        <v>n.a.</v>
      </c>
      <c r="T1207" s="1"/>
      <c r="U1207" s="1">
        <f>VLOOKUP(Tabelle1[[#This Row],[productid]],Tabelle2[#All],2,FALSE)</f>
        <v>35</v>
      </c>
    </row>
    <row r="1208" spans="1:23" hidden="1">
      <c r="A1208" t="s">
        <v>1988</v>
      </c>
      <c r="B1208">
        <v>3200</v>
      </c>
      <c r="C1208">
        <v>289859</v>
      </c>
      <c r="D1208" t="s">
        <v>2145</v>
      </c>
      <c r="E1208" t="s">
        <v>2067</v>
      </c>
      <c r="F1208">
        <v>18406</v>
      </c>
      <c r="G1208">
        <v>3497887</v>
      </c>
      <c r="H1208">
        <f t="shared" si="18"/>
        <v>0</v>
      </c>
      <c r="I1208">
        <f t="array" ref="I1208">MIN(IFERROR(FIND(IstNumbers,A1208),""))</f>
        <v>13</v>
      </c>
      <c r="J1208" s="1" t="e">
        <f>IF([first '# in title]&lt;[pos kw in title],MID([title],[pos kw in title]-6,6),#N/A)</f>
        <v>#N/A</v>
      </c>
      <c r="K1208" s="1" t="e">
        <f>IFERROR(MID(SUBSTITUTE([kw rough in title],",","."),FIND("(",[kw rough in title])+1,20),SUBSTITUTE(IFERROR(MID([kw rough in title],FIND(" ",[kw rough in title])+1,20),[kw rough in title]),",","."))</f>
        <v>#N/A</v>
      </c>
      <c r="L1208" s="1">
        <f>IFERROR(FIND("kW",[desc]),0)</f>
        <v>70</v>
      </c>
      <c r="M1208">
        <f t="array" ref="M1208">MIN(IFERROR(FIND(IstNumbers,E1208),""))</f>
        <v>34</v>
      </c>
      <c r="N1208" s="1" t="str">
        <f>IF([first '# in desc]&lt;[pos kw in desc],MID([desc],[pos kw in desc]-7,7))</f>
        <v xml:space="preserve">­me 42 </v>
      </c>
      <c r="O12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08" s="1" t="str">
        <f>TRIM(IF([first '# in desc]&lt;[pos kw in desc],MID([desc],[pos kw in desc]-6,6),FALSE))</f>
        <v>me 42</v>
      </c>
      <c r="Q1208" s="1" t="b">
        <f>IF(LEN([manuell])=0,IFERROR([kw fine in title]*1,IFERROR(SUMPRODUCT(COUNTIF(IsDigits,MID([kw in desc],ROW($A$1:$A$150),1)))=LEN([kw in desc]),#N/A)),[manuell])</f>
        <v>0</v>
      </c>
      <c r="R1208" s="1" t="str">
        <f>IF([pos kw in title]&gt;0,MID(J1208,#REF!,4),IF([first '# in title]&gt;0,MID([title],[first '# in title],3),IF([first '# in title]&gt;0,MID([desc],#REF!,3),VLOOKUP([productid],$G$2:$R$1386,8))))</f>
        <v xml:space="preserve">42 </v>
      </c>
      <c r="S1208" s="1" t="e">
        <f>IF([kw in desc]=[kw rough in title],[kw in desc]*1,IFERROR(LEFT([kw_dirty],3)*1,IFERROR(LEFT([kw_dirty],2)*1,"n.a.")))</f>
        <v>#N/A</v>
      </c>
      <c r="T1208" s="1"/>
      <c r="U1208" s="1">
        <f>VLOOKUP(Tabelle1[[#This Row],[productid]],Tabelle2[#All],2,FALSE)</f>
        <v>42</v>
      </c>
    </row>
    <row r="1209" spans="1:23">
      <c r="A1209" t="s">
        <v>1935</v>
      </c>
      <c r="B1209">
        <v>2262</v>
      </c>
      <c r="C1209">
        <v>289859</v>
      </c>
      <c r="D1209" t="s">
        <v>2146</v>
      </c>
      <c r="E1209" t="s">
        <v>2147</v>
      </c>
      <c r="F1209">
        <v>18406</v>
      </c>
      <c r="G1209">
        <v>2286143</v>
      </c>
      <c r="H1209">
        <f t="shared" si="18"/>
        <v>0</v>
      </c>
      <c r="I1209">
        <f t="array" ref="I1209">MIN(IFERROR(FIND(IstNumbers,A1209),""))</f>
        <v>13</v>
      </c>
      <c r="J1209" s="1" t="e">
        <f>IF([first '# in title]&lt;[pos kw in title],MID([title],[pos kw in title]-6,6),#N/A)</f>
        <v>#N/A</v>
      </c>
      <c r="K1209" s="1" t="e">
        <f>IFERROR(MID(SUBSTITUTE([kw rough in title],",","."),FIND("(",[kw rough in title])+1,20),SUBSTITUTE(IFERROR(MID([kw rough in title],FIND(" ",[kw rough in title])+1,20),[kw rough in title]),",","."))</f>
        <v>#N/A</v>
      </c>
      <c r="L1209" s="1">
        <f>IFERROR(FIND("kW",[desc]),0)</f>
        <v>0</v>
      </c>
      <c r="M1209">
        <f t="array" ref="M1209">MIN(IFERROR(FIND(IstNumbers,E1209),""))</f>
        <v>33</v>
      </c>
      <c r="N1209" s="1" t="b">
        <f>IF([first '# in desc]&lt;[pos kw in desc],MID([desc],[pos kw in desc]-7,7))</f>
        <v>0</v>
      </c>
      <c r="O12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09" s="1" t="str">
        <f>TRIM(IF([first '# in desc]&lt;[pos kw in desc],MID([desc],[pos kw in desc]-6,6),FALSE))</f>
        <v>FALSCH</v>
      </c>
      <c r="Q1209" s="1" t="b">
        <f>IF(LEN([manuell])=0,IFERROR([kw fine in title]*1,IFERROR(SUMPRODUCT(COUNTIF(IsDigits,MID([kw in desc],ROW($A$1:$A$150),1)))=LEN([kw in desc]),#N/A)),[manuell])</f>
        <v>0</v>
      </c>
      <c r="R1209" s="1" t="str">
        <f>IF([pos kw in title]&gt;0,MID(J1209,#REF!,4),IF([first '# in title]&gt;0,MID([title],[first '# in title],3),IF([first '# in title]&gt;0,MID([desc],#REF!,3),VLOOKUP([productid],$G$2:$R$1386,8))))</f>
        <v>146</v>
      </c>
      <c r="S1209" s="1" t="e">
        <f>IF([kw in desc]=[kw rough in title],[kw in desc]*1,IFERROR(LEFT([kw_dirty],3)*1,IFERROR(LEFT([kw_dirty],2)*1,"n.a.")))</f>
        <v>#N/A</v>
      </c>
      <c r="T1209" s="1"/>
      <c r="U1209" s="1" t="e">
        <f>VLOOKUP(Tabelle1[[#This Row],[productid]],Tabelle2[#All],2,FALSE)</f>
        <v>#N/A</v>
      </c>
    </row>
    <row r="1210" spans="1:23">
      <c r="A1210" t="s">
        <v>1920</v>
      </c>
      <c r="B1210">
        <v>4271</v>
      </c>
      <c r="C1210">
        <v>223861</v>
      </c>
      <c r="D1210" t="s">
        <v>2148</v>
      </c>
      <c r="E1210" t="s">
        <v>2149</v>
      </c>
      <c r="F1210">
        <v>18406</v>
      </c>
      <c r="G1210">
        <v>1223680</v>
      </c>
      <c r="H1210">
        <f t="shared" si="18"/>
        <v>0</v>
      </c>
      <c r="I1210">
        <f t="array" ref="I1210">MIN(IFERROR(FIND(IstNumbers,A1210),""))</f>
        <v>20</v>
      </c>
      <c r="J1210" s="1" t="e">
        <f>IF([first '# in title]&lt;[pos kw in title],MID([title],[pos kw in title]-6,6),#N/A)</f>
        <v>#N/A</v>
      </c>
      <c r="K1210" s="1" t="e">
        <f>IFERROR(MID(SUBSTITUTE([kw rough in title],",","."),FIND("(",[kw rough in title])+1,20),SUBSTITUTE(IFERROR(MID([kw rough in title],FIND(" ",[kw rough in title])+1,20),[kw rough in title]),",","."))</f>
        <v>#N/A</v>
      </c>
      <c r="L1210" s="1">
        <f>IFERROR(FIND("kW",[desc]),0)</f>
        <v>73</v>
      </c>
      <c r="M1210">
        <f t="array" ref="M1210">MIN(IFERROR(FIND(IstNumbers,E1210),""))</f>
        <v>26</v>
      </c>
      <c r="N1210" s="1" t="str">
        <f>IF([first '# in desc]&lt;[pos kw in desc],MID([desc],[pos kw in desc]-7,7))</f>
        <v xml:space="preserve">W 4-26 </v>
      </c>
      <c r="O1210" s="1" t="str">
        <f>IFERROR(SUBSTITUTE(MID([kw rough in desc],FIND("(",[kw rough in desc])+1,20),",","."),IFERROR(SUBSTITUTE(TRIM(SUBSTITUTE(SUBSTITUTE(MID([kw rough in desc],FIND(" ",TRIM([kw rough in desc]))+1,20),"""",""),"/","")),",","."),#N/A))</f>
        <v>4-26</v>
      </c>
      <c r="P1210" s="1" t="str">
        <f>TRIM(IF([first '# in desc]&lt;[pos kw in desc],MID([desc],[pos kw in desc]-6,6),FALSE))</f>
        <v>4-26</v>
      </c>
      <c r="Q1210" s="1" t="b">
        <f>IF(LEN([manuell])=0,IFERROR([kw fine in title]*1,IFERROR(SUMPRODUCT(COUNTIF(IsDigits,MID([kw in desc],ROW($A$1:$A$150),1)))=LEN([kw in desc]),#N/A)),[manuell])</f>
        <v>0</v>
      </c>
      <c r="R1210" s="1" t="str">
        <f>IF([pos kw in title]&gt;0,MID(J1210,#REF!,4),IF([first '# in title]&gt;0,MID([title],[first '# in title],3),IF([first '# in title]&gt;0,MID([desc],#REF!,3),VLOOKUP([productid],$G$2:$R$1386,8))))</f>
        <v>300</v>
      </c>
      <c r="S1210" s="1" t="e">
        <f>IF([kw in desc]=[kw rough in title],[kw in desc]*1,IFERROR(LEFT([kw_dirty],3)*1,IFERROR(LEFT([kw_dirty],2)*1,"n.a.")))</f>
        <v>#N/A</v>
      </c>
      <c r="T1210" s="1"/>
      <c r="U1210" s="1">
        <f>VLOOKUP(Tabelle1[[#This Row],[productid]],Tabelle2[#All],2,FALSE)</f>
        <v>26</v>
      </c>
      <c r="W1210">
        <f>SUMPRODUCT(COUNTIF(IsDigits,MID(P1210,ROW($A$1:$A$150),1)))</f>
        <v>4</v>
      </c>
    </row>
    <row r="1211" spans="1:23" hidden="1">
      <c r="A1211" t="s">
        <v>1945</v>
      </c>
      <c r="B1211">
        <v>3085</v>
      </c>
      <c r="C1211">
        <v>289859</v>
      </c>
      <c r="D1211" t="s">
        <v>2150</v>
      </c>
      <c r="E1211" t="s">
        <v>834</v>
      </c>
      <c r="F1211">
        <v>18406</v>
      </c>
      <c r="G1211">
        <v>1750863</v>
      </c>
      <c r="H1211">
        <f t="shared" si="18"/>
        <v>0</v>
      </c>
      <c r="I1211">
        <f t="array" ref="I1211">MIN(IFERROR(FIND(IstNumbers,A1211),""))</f>
        <v>13</v>
      </c>
      <c r="J1211" s="1" t="e">
        <f>IF([first '# in title]&lt;[pos kw in title],MID([title],[pos kw in title]-6,6),#N/A)</f>
        <v>#N/A</v>
      </c>
      <c r="K1211" s="1" t="e">
        <f>IFERROR(MID(SUBSTITUTE([kw rough in title],",","."),FIND("(",[kw rough in title])+1,20),SUBSTITUTE(IFERROR(MID([kw rough in title],FIND(" ",[kw rough in title])+1,20),[kw rough in title]),",","."))</f>
        <v>#N/A</v>
      </c>
      <c r="L1211" s="1">
        <f>IFERROR(FIND("kW",[desc]),0)</f>
        <v>70</v>
      </c>
      <c r="M1211">
        <f t="array" ref="M1211">MIN(IFERROR(FIND(IstNumbers,E1211),""))</f>
        <v>34</v>
      </c>
      <c r="N1211" s="1" t="str">
        <f>IF([first '# in desc]&lt;[pos kw in desc],MID([desc],[pos kw in desc]-7,7))</f>
        <v xml:space="preserve">­me 42 </v>
      </c>
      <c r="O12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11" s="1" t="str">
        <f>TRIM(IF([first '# in desc]&lt;[pos kw in desc],MID([desc],[pos kw in desc]-6,6),FALSE))</f>
        <v>me 42</v>
      </c>
      <c r="Q1211" s="1" t="b">
        <f>IF(LEN([manuell])=0,IFERROR([kw fine in title]*1,IFERROR(SUMPRODUCT(COUNTIF(IsDigits,MID([kw in desc],ROW($A$1:$A$150),1)))=LEN([kw in desc]),#N/A)),[manuell])</f>
        <v>0</v>
      </c>
      <c r="R1211" s="1" t="str">
        <f>IF([pos kw in title]&gt;0,MID(J1211,#REF!,4),IF([first '# in title]&gt;0,MID([title],[first '# in title],3),IF([first '# in title]&gt;0,MID([desc],#REF!,3),VLOOKUP([productid],$G$2:$R$1386,8))))</f>
        <v xml:space="preserve">42 </v>
      </c>
      <c r="S1211" s="1" t="e">
        <f>IF([kw in desc]=[kw rough in title],[kw in desc]*1,IFERROR(LEFT([kw_dirty],3)*1,IFERROR(LEFT([kw_dirty],2)*1,"n.a.")))</f>
        <v>#N/A</v>
      </c>
      <c r="T1211" s="1"/>
      <c r="U1211" s="1">
        <f>VLOOKUP(Tabelle1[[#This Row],[productid]],Tabelle2[#All],2,FALSE)</f>
        <v>42</v>
      </c>
    </row>
    <row r="1212" spans="1:23" hidden="1">
      <c r="A1212" t="s">
        <v>1948</v>
      </c>
      <c r="B1212">
        <v>2480</v>
      </c>
      <c r="C1212">
        <v>289859</v>
      </c>
      <c r="D1212" t="s">
        <v>2151</v>
      </c>
      <c r="E1212" t="s">
        <v>1646</v>
      </c>
      <c r="F1212">
        <v>18406</v>
      </c>
      <c r="G1212">
        <v>3128307</v>
      </c>
      <c r="H1212">
        <f t="shared" si="18"/>
        <v>0</v>
      </c>
      <c r="I1212">
        <f t="array" ref="I1212">MIN(IFERROR(FIND(IstNumbers,A1212),""))</f>
        <v>21</v>
      </c>
      <c r="J1212" s="1" t="e">
        <f>IF([first '# in title]&lt;[pos kw in title],MID([title],[pos kw in title]-6,6),#N/A)</f>
        <v>#N/A</v>
      </c>
      <c r="K1212" s="1" t="e">
        <f>IFERROR(MID(SUBSTITUTE([kw rough in title],",","."),FIND("(",[kw rough in title])+1,20),SUBSTITUTE(IFERROR(MID([kw rough in title],FIND(" ",[kw rough in title])+1,20),[kw rough in title]),",","."))</f>
        <v>#N/A</v>
      </c>
      <c r="L1212" s="1">
        <f>IFERROR(FIND("kW",[desc]),0)</f>
        <v>0</v>
      </c>
      <c r="M1212">
        <f t="array" ref="M1212">MIN(IFERROR(FIND(IstNumbers,E1212),""))</f>
        <v>38</v>
      </c>
      <c r="N1212" s="1" t="b">
        <f>IF([first '# in desc]&lt;[pos kw in desc],MID([desc],[pos kw in desc]-7,7))</f>
        <v>0</v>
      </c>
      <c r="O12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12" s="1" t="str">
        <f>TRIM(IF([first '# in desc]&lt;[pos kw in desc],MID([desc],[pos kw in desc]-6,6),FALSE))</f>
        <v>FALSCH</v>
      </c>
      <c r="Q1212" s="1">
        <f>IF(LEN([manuell])=0,IFERROR([kw fine in title]*1,IFERROR(SUMPRODUCT(COUNTIF(IsDigits,MID([kw in desc],ROW($A$1:$A$150),1)))=LEN([kw in desc]),#N/A)),[manuell])</f>
        <v>35</v>
      </c>
      <c r="R1212" s="1" t="str">
        <f>IF([pos kw in title]&gt;0,MID(J1212,#REF!,4),IF([first '# in title]&gt;0,MID([title],[first '# in title],3),IF([first '# in title]&gt;0,MID([desc],#REF!,3),VLOOKUP([productid],$G$2:$R$1386,8))))</f>
        <v>-Sm</v>
      </c>
      <c r="S1212" s="1" t="e">
        <f>IF([kw in desc]=[kw rough in title],[kw in desc]*1,IFERROR(LEFT([kw_dirty],3)*1,IFERROR(LEFT([kw_dirty],2)*1,"n.a.")))</f>
        <v>#N/A</v>
      </c>
      <c r="T1212" s="1">
        <v>35</v>
      </c>
      <c r="U1212" s="1" t="e">
        <f>VLOOKUP(Tabelle1[[#This Row],[productid]],Tabelle2[#All],2,FALSE)</f>
        <v>#N/A</v>
      </c>
    </row>
    <row r="1213" spans="1:23">
      <c r="A1213" t="s">
        <v>2131</v>
      </c>
      <c r="B1213">
        <v>3124.32</v>
      </c>
      <c r="C1213">
        <v>276812</v>
      </c>
      <c r="D1213" t="s">
        <v>2152</v>
      </c>
      <c r="E1213" t="s">
        <v>2153</v>
      </c>
      <c r="F1213">
        <v>18406</v>
      </c>
      <c r="G1213">
        <v>4203086</v>
      </c>
      <c r="H1213">
        <f t="shared" si="18"/>
        <v>0</v>
      </c>
      <c r="I1213">
        <f t="array" ref="I1213">MIN(IFERROR(FIND(IstNumbers,A1213),""))</f>
        <v>17</v>
      </c>
      <c r="J1213" s="1" t="e">
        <f>IF([first '# in title]&lt;[pos kw in title],MID([title],[pos kw in title]-6,6),#N/A)</f>
        <v>#N/A</v>
      </c>
      <c r="K1213" s="1" t="e">
        <f>IFERROR(MID(SUBSTITUTE([kw rough in title],",","."),FIND("(",[kw rough in title])+1,20),SUBSTITUTE(IFERROR(MID([kw rough in title],FIND(" ",[kw rough in title])+1,20),[kw rough in title]),",","."))</f>
        <v>#N/A</v>
      </c>
      <c r="L1213" s="1">
        <f>IFERROR(FIND("kW",[desc]),0)</f>
        <v>0</v>
      </c>
      <c r="M1213">
        <f t="array" ref="M1213">MIN(IFERROR(FIND(IstNumbers,E1213),""))</f>
        <v>22</v>
      </c>
      <c r="N1213" s="1" t="b">
        <f>IF([first '# in desc]&lt;[pos kw in desc],MID([desc],[pos kw in desc]-7,7))</f>
        <v>0</v>
      </c>
      <c r="O12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13" s="1" t="str">
        <f>TRIM(IF([first '# in desc]&lt;[pos kw in desc],MID([desc],[pos kw in desc]-6,6),FALSE))</f>
        <v>FALSCH</v>
      </c>
      <c r="Q1213" s="1" t="b">
        <f>IF(LEN([manuell])=0,IFERROR([kw fine in title]*1,IFERROR(SUMPRODUCT(COUNTIF(IsDigits,MID([kw in desc],ROW($A$1:$A$150),1)))=LEN([kw in desc]),#N/A)),[manuell])</f>
        <v>0</v>
      </c>
      <c r="R1213" s="1" t="str">
        <f>IF([pos kw in title]&gt;0,MID(J1213,#REF!,4),IF([first '# in title]&gt;0,MID([title],[first '# in title],3),IF([first '# in title]&gt;0,MID([desc],#REF!,3),VLOOKUP([productid],$G$2:$R$1386,8))))</f>
        <v>-Pa</v>
      </c>
      <c r="S1213" s="1" t="e">
        <f>IF([kw in desc]=[kw rough in title],[kw in desc]*1,IFERROR(LEFT([kw_dirty],3)*1,IFERROR(LEFT([kw_dirty],2)*1,"n.a.")))</f>
        <v>#N/A</v>
      </c>
      <c r="T1213" s="1"/>
      <c r="U1213" s="1" t="e">
        <f>VLOOKUP(Tabelle1[[#This Row],[productid]],Tabelle2[#All],2,FALSE)</f>
        <v>#N/A</v>
      </c>
    </row>
    <row r="1214" spans="1:23">
      <c r="A1214" t="s">
        <v>2083</v>
      </c>
      <c r="B1214">
        <v>2615</v>
      </c>
      <c r="C1214">
        <v>289859</v>
      </c>
      <c r="D1214" t="s">
        <v>2154</v>
      </c>
      <c r="E1214" t="s">
        <v>2155</v>
      </c>
      <c r="F1214">
        <v>18406</v>
      </c>
      <c r="G1214">
        <v>3128334</v>
      </c>
      <c r="H1214">
        <f t="shared" si="18"/>
        <v>0</v>
      </c>
      <c r="I1214">
        <f t="array" ref="I1214">MIN(IFERROR(FIND(IstNumbers,A1214),""))</f>
        <v>13</v>
      </c>
      <c r="J1214" s="1" t="e">
        <f>IF([first '# in title]&lt;[pos kw in title],MID([title],[pos kw in title]-6,6),#N/A)</f>
        <v>#N/A</v>
      </c>
      <c r="K1214" s="1" t="e">
        <f>IFERROR(MID(SUBSTITUTE([kw rough in title],",","."),FIND("(",[kw rough in title])+1,20),SUBSTITUTE(IFERROR(MID([kw rough in title],FIND(" ",[kw rough in title])+1,20),[kw rough in title]),",","."))</f>
        <v>#N/A</v>
      </c>
      <c r="L1214" s="1">
        <f>IFERROR(FIND("kW",[desc]),0)</f>
        <v>0</v>
      </c>
      <c r="M1214">
        <f t="array" ref="M1214">MIN(IFERROR(FIND(IstNumbers,E1214),""))</f>
        <v>38</v>
      </c>
      <c r="N1214" s="1" t="b">
        <f>IF([first '# in desc]&lt;[pos kw in desc],MID([desc],[pos kw in desc]-7,7))</f>
        <v>0</v>
      </c>
      <c r="O12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14" s="1" t="str">
        <f>TRIM(IF([first '# in desc]&lt;[pos kw in desc],MID([desc],[pos kw in desc]-6,6),FALSE))</f>
        <v>FALSCH</v>
      </c>
      <c r="Q1214" s="1" t="b">
        <f>IF(LEN([manuell])=0,IFERROR([kw fine in title]*1,IFERROR(SUMPRODUCT(COUNTIF(IsDigits,MID([kw in desc],ROW($A$1:$A$150),1)))=LEN([kw in desc]),#N/A)),[manuell])</f>
        <v>0</v>
      </c>
      <c r="R1214" s="1" t="str">
        <f>IF([pos kw in title]&gt;0,MID(J1214,#REF!,4),IF([first '# in title]&gt;0,MID([title],[first '# in title],3),IF([first '# in title]&gt;0,MID([desc],#REF!,3),VLOOKUP([productid],$G$2:$R$1386,8))))</f>
        <v xml:space="preserve">22 </v>
      </c>
      <c r="S1214" s="1" t="e">
        <f>IF([kw in desc]=[kw rough in title],[kw in desc]*1,IFERROR(LEFT([kw_dirty],3)*1,IFERROR(LEFT([kw_dirty],2)*1,"n.a.")))</f>
        <v>#N/A</v>
      </c>
      <c r="T1214" s="1"/>
      <c r="U1214" s="1">
        <f>VLOOKUP(Tabelle1[[#This Row],[productid]],Tabelle2[#All],2,FALSE)</f>
        <v>21.8</v>
      </c>
    </row>
    <row r="1215" spans="1:23">
      <c r="A1215" t="s">
        <v>2057</v>
      </c>
      <c r="B1215">
        <v>3678</v>
      </c>
      <c r="C1215">
        <v>223861</v>
      </c>
      <c r="D1215" t="s">
        <v>2156</v>
      </c>
      <c r="E1215" t="s">
        <v>2157</v>
      </c>
      <c r="F1215">
        <v>18406</v>
      </c>
      <c r="G1215">
        <v>2498916</v>
      </c>
      <c r="H1215">
        <f t="shared" si="18"/>
        <v>0</v>
      </c>
      <c r="I1215">
        <f t="array" ref="I1215">MIN(IFERROR(FIND(IstNumbers,A1215),""))</f>
        <v>29</v>
      </c>
      <c r="J1215" s="1" t="e">
        <f>IF([first '# in title]&lt;[pos kw in title],MID([title],[pos kw in title]-6,6),#N/A)</f>
        <v>#N/A</v>
      </c>
      <c r="K1215" s="1" t="e">
        <f>IFERROR(MID(SUBSTITUTE([kw rough in title],",","."),FIND("(",[kw rough in title])+1,20),SUBSTITUTE(IFERROR(MID([kw rough in title],FIND(" ",[kw rough in title])+1,20),[kw rough in title]),",","."))</f>
        <v>#N/A</v>
      </c>
      <c r="L1215" s="1">
        <f>IFERROR(FIND("kW",[desc]),0)</f>
        <v>0</v>
      </c>
      <c r="M1215">
        <f t="array" ref="M1215">MIN(IFERROR(FIND(IstNumbers,E1215),""))</f>
        <v>15</v>
      </c>
      <c r="N1215" s="1" t="b">
        <f>IF([first '# in desc]&lt;[pos kw in desc],MID([desc],[pos kw in desc]-7,7))</f>
        <v>0</v>
      </c>
      <c r="O12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15" s="1" t="str">
        <f>TRIM(IF([first '# in desc]&lt;[pos kw in desc],MID([desc],[pos kw in desc]-6,6),FALSE))</f>
        <v>FALSCH</v>
      </c>
      <c r="Q1215" s="1" t="b">
        <f>IF(LEN([manuell])=0,IFERROR([kw fine in title]*1,IFERROR(SUMPRODUCT(COUNTIF(IsDigits,MID([kw in desc],ROW($A$1:$A$150),1)))=LEN([kw in desc]),#N/A)),[manuell])</f>
        <v>0</v>
      </c>
      <c r="R1215" s="1" t="str">
        <f>IF([pos kw in title]&gt;0,MID(J1215,#REF!,4),IF([first '# in title]&gt;0,MID([title],[first '# in title],3),IF([first '# in title]&gt;0,MID([desc],#REF!,3),VLOOKUP([productid],$G$2:$R$1386,8))))</f>
        <v>276</v>
      </c>
      <c r="S1215" s="1" t="e">
        <f>IF([kw in desc]=[kw rough in title],[kw in desc]*1,IFERROR(LEFT([kw_dirty],3)*1,IFERROR(LEFT([kw_dirty],2)*1,"n.a.")))</f>
        <v>#N/A</v>
      </c>
      <c r="T1215" s="1"/>
      <c r="U1215" s="1" t="e">
        <f>VLOOKUP(Tabelle1[[#This Row],[productid]],Tabelle2[#All],2,FALSE)</f>
        <v>#N/A</v>
      </c>
    </row>
    <row r="1216" spans="1:23">
      <c r="A1216" t="s">
        <v>2089</v>
      </c>
      <c r="B1216">
        <v>4022</v>
      </c>
      <c r="C1216">
        <v>223861</v>
      </c>
      <c r="D1216" t="s">
        <v>2158</v>
      </c>
      <c r="E1216" t="s">
        <v>2159</v>
      </c>
      <c r="F1216">
        <v>18406</v>
      </c>
      <c r="G1216">
        <v>1223701</v>
      </c>
      <c r="H1216">
        <f t="shared" si="18"/>
        <v>0</v>
      </c>
      <c r="I1216">
        <f t="array" ref="I1216">MIN(IFERROR(FIND(IstNumbers,A1216),""))</f>
        <v>11</v>
      </c>
      <c r="J1216" s="1" t="e">
        <f>IF([first '# in title]&lt;[pos kw in title],MID([title],[pos kw in title]-6,6),#N/A)</f>
        <v>#N/A</v>
      </c>
      <c r="K1216" s="1" t="e">
        <f>IFERROR(MID(SUBSTITUTE([kw rough in title],",","."),FIND("(",[kw rough in title])+1,20),SUBSTITUTE(IFERROR(MID([kw rough in title],FIND(" ",[kw rough in title])+1,20),[kw rough in title]),",","."))</f>
        <v>#N/A</v>
      </c>
      <c r="L1216" s="1">
        <f>IFERROR(FIND("kW",[desc]),0)</f>
        <v>65</v>
      </c>
      <c r="M1216">
        <f t="array" ref="M1216">MIN(IFERROR(FIND(IstNumbers,E1216),""))</f>
        <v>16</v>
      </c>
      <c r="N1216" s="1" t="str">
        <f>IF([first '# in desc]&lt;[pos kw in desc],MID([desc],[pos kw in desc]-7,7))</f>
        <v xml:space="preserve">1,9-19 </v>
      </c>
      <c r="O12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16" s="1" t="str">
        <f>TRIM(IF([first '# in desc]&lt;[pos kw in desc],MID([desc],[pos kw in desc]-6,6),FALSE))</f>
        <v>,9-19</v>
      </c>
      <c r="Q1216" s="1" t="b">
        <f>IF(LEN([manuell])=0,IFERROR([kw fine in title]*1,IFERROR(SUMPRODUCT(COUNTIF(IsDigits,MID([kw in desc],ROW($A$1:$A$150),1)))=LEN([kw in desc]),#N/A)),[manuell])</f>
        <v>0</v>
      </c>
      <c r="R1216" s="1" t="str">
        <f>IF([pos kw in title]&gt;0,MID(J1216,#REF!,4),IF([first '# in title]&gt;0,MID([title],[first '# in title],3),IF([first '# in title]&gt;0,MID([desc],#REF!,3),VLOOKUP([productid],$G$2:$R$1386,8))))</f>
        <v>300</v>
      </c>
      <c r="S1216" s="1" t="e">
        <f>IF([kw in desc]=[kw rough in title],[kw in desc]*1,IFERROR(LEFT([kw_dirty],3)*1,IFERROR(LEFT([kw_dirty],2)*1,"n.a.")))</f>
        <v>#N/A</v>
      </c>
      <c r="T1216" s="1"/>
      <c r="U1216" s="1">
        <f>VLOOKUP(Tabelle1[[#This Row],[productid]],Tabelle2[#All],2,FALSE)</f>
        <v>19</v>
      </c>
    </row>
    <row r="1217" spans="1:21" hidden="1">
      <c r="A1217" t="s">
        <v>2009</v>
      </c>
      <c r="B1217">
        <v>2435</v>
      </c>
      <c r="C1217">
        <v>289859</v>
      </c>
      <c r="D1217" t="s">
        <v>2160</v>
      </c>
      <c r="E1217" t="s">
        <v>2161</v>
      </c>
      <c r="F1217">
        <v>18406</v>
      </c>
      <c r="G1217">
        <v>1064527</v>
      </c>
      <c r="H1217">
        <f t="shared" si="18"/>
        <v>28</v>
      </c>
      <c r="I1217">
        <f t="array" ref="I1217">MIN(IFERROR(FIND(IstNumbers,A1217),""))</f>
        <v>19</v>
      </c>
      <c r="J1217" s="1" t="str">
        <f>IF([first '# in title]&lt;[pos kw in title],MID([title],[pos kw in title]-6,6),#N/A)</f>
        <v xml:space="preserve"> W (19</v>
      </c>
      <c r="K1217" s="1" t="str">
        <f>IFERROR(MID(SUBSTITUTE([kw rough in title],",","."),FIND("(",[kw rough in title])+1,20),SUBSTITUTE(IFERROR(MID([kw rough in title],FIND(" ",[kw rough in title])+1,20),[kw rough in title]),",","."))</f>
        <v>19</v>
      </c>
      <c r="L1217" s="1">
        <f>IFERROR(FIND("kW",[desc]),0)</f>
        <v>57</v>
      </c>
      <c r="M1217">
        <f t="array" ref="M1217">MIN(IFERROR(FIND(IstNumbers,E1217),""))</f>
        <v>24</v>
      </c>
      <c r="N1217" s="1" t="str">
        <f>IF([first '# in desc]&lt;[pos kw in desc],MID([desc],[pos kw in desc]-7,7))</f>
        <v xml:space="preserve">me, 19 </v>
      </c>
      <c r="O121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17" s="1" t="str">
        <f>TRIM(IF([first '# in desc]&lt;[pos kw in desc],MID([desc],[pos kw in desc]-6,6),FALSE))</f>
        <v>e, 19</v>
      </c>
      <c r="Q1217" s="1">
        <f>IF(LEN([manuell])=0,IFERROR([kw fine in title]*1,IFERROR(SUMPRODUCT(COUNTIF(IsDigits,MID([kw in desc],ROW($A$1:$A$150),1)))=LEN([kw in desc]),#N/A)),[manuell])</f>
        <v>19</v>
      </c>
      <c r="R1217" s="1" t="e">
        <f>IF([pos kw in title]&gt;0,MID(J1217,#REF!,4),IF([first '# in title]&gt;0,MID([title],[first '# in title],3),IF([first '# in title]&gt;0,MID([desc],#REF!,3),VLOOKUP([productid],$G$2:$R$1386,8))))</f>
        <v>#REF!</v>
      </c>
      <c r="S1217" s="1" t="str">
        <f>IF([kw in desc]=[kw rough in title],[kw in desc]*1,IFERROR(LEFT([kw_dirty],3)*1,IFERROR(LEFT([kw_dirty],2)*1,"n.a.")))</f>
        <v>n.a.</v>
      </c>
      <c r="T1217" s="1"/>
      <c r="U1217" s="1">
        <f>VLOOKUP(Tabelle1[[#This Row],[productid]],Tabelle2[#All],2,FALSE)</f>
        <v>19</v>
      </c>
    </row>
    <row r="1218" spans="1:21" hidden="1">
      <c r="A1218" t="s">
        <v>2033</v>
      </c>
      <c r="B1218">
        <v>2794.22</v>
      </c>
      <c r="C1218">
        <v>293331</v>
      </c>
      <c r="D1218" t="s">
        <v>2162</v>
      </c>
      <c r="E1218" t="s">
        <v>2163</v>
      </c>
      <c r="F1218">
        <v>18406</v>
      </c>
      <c r="G1218">
        <v>3664000</v>
      </c>
      <c r="H1218">
        <f t="shared" si="18"/>
        <v>29</v>
      </c>
      <c r="I1218">
        <f t="array" ref="I1218">MIN(IFERROR(FIND(IstNumbers,A1218),""))</f>
        <v>20</v>
      </c>
      <c r="J1218" s="1" t="str">
        <f>IF([first '# in title]&lt;[pos kw in title],MID([title],[pos kw in title]-6,6),#N/A)</f>
        <v xml:space="preserve">W (13 </v>
      </c>
      <c r="K1218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1218" s="1">
        <f>IFERROR(FIND("kW",[desc]),0)</f>
        <v>62</v>
      </c>
      <c r="M1218">
        <f t="array" ref="M1218">MIN(IFERROR(FIND(IstNumbers,E1218),""))</f>
        <v>44</v>
      </c>
      <c r="N1218" s="1" t="str">
        <f>IF([first '# in desc]&lt;[pos kw in desc],MID([desc],[pos kw in desc]-7,7))</f>
        <v xml:space="preserve">0-W 13 </v>
      </c>
      <c r="O1218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1218" s="1" t="str">
        <f>TRIM(IF([first '# in desc]&lt;[pos kw in desc],MID([desc],[pos kw in desc]-6,6),FALSE))</f>
        <v>-W 13</v>
      </c>
      <c r="Q1218" s="1">
        <f>IF(LEN([manuell])=0,IFERROR([kw fine in title]*1,IFERROR(SUMPRODUCT(COUNTIF(IsDigits,MID([kw in desc],ROW($A$1:$A$150),1)))=LEN([kw in desc]),#N/A)),[manuell])</f>
        <v>13</v>
      </c>
      <c r="R1218" s="1" t="e">
        <f>IF([pos kw in title]&gt;0,MID(J1218,#REF!,4),IF([first '# in title]&gt;0,MID([title],[first '# in title],3),IF([first '# in title]&gt;0,MID([desc],#REF!,3),VLOOKUP([productid],$G$2:$R$1386,8))))</f>
        <v>#REF!</v>
      </c>
      <c r="S1218" s="1" t="str">
        <f>IF([kw in desc]=[kw rough in title],[kw in desc]*1,IFERROR(LEFT([kw_dirty],3)*1,IFERROR(LEFT([kw_dirty],2)*1,"n.a.")))</f>
        <v>n.a.</v>
      </c>
      <c r="T1218" s="1"/>
      <c r="U1218" s="1">
        <f>VLOOKUP(Tabelle1[[#This Row],[productid]],Tabelle2[#All],2,FALSE)</f>
        <v>13</v>
      </c>
    </row>
    <row r="1219" spans="1:21" hidden="1">
      <c r="A1219" t="s">
        <v>2036</v>
      </c>
      <c r="B1219">
        <v>3234.99</v>
      </c>
      <c r="C1219">
        <v>276812</v>
      </c>
      <c r="D1219" t="s">
        <v>2164</v>
      </c>
      <c r="E1219" t="s">
        <v>2165</v>
      </c>
      <c r="F1219">
        <v>18406</v>
      </c>
      <c r="G1219">
        <v>2106157</v>
      </c>
      <c r="H1219">
        <f t="shared" si="18"/>
        <v>30</v>
      </c>
      <c r="I1219">
        <f t="array" ref="I1219">MIN(IFERROR(FIND(IstNumbers,A1219),""))</f>
        <v>20</v>
      </c>
      <c r="J1219" s="1" t="str">
        <f>IF([first '# in title]&lt;[pos kw in title],MID([title],[pos kw in title]-6,6),#N/A)</f>
        <v xml:space="preserve">F (35 </v>
      </c>
      <c r="K1219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219" s="1">
        <f>IFERROR(FIND("kW",[desc]),0)</f>
        <v>68</v>
      </c>
      <c r="M1219">
        <f t="array" ref="M1219">MIN(IFERROR(FIND(IstNumbers,E1219),""))</f>
        <v>24</v>
      </c>
      <c r="N1219" s="1" t="str">
        <f>IF([first '# in desc]&lt;[pos kw in desc],MID([desc],[pos kw in desc]-7,7))</f>
        <v xml:space="preserve">- 35,0 </v>
      </c>
      <c r="O1219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1219" s="1" t="str">
        <f>TRIM(IF([first '# in desc]&lt;[pos kw in desc],MID([desc],[pos kw in desc]-6,6),FALSE))</f>
        <v>35,0</v>
      </c>
      <c r="Q1219" s="1">
        <f>IF(LEN([manuell])=0,IFERROR([kw fine in title]*1,IFERROR(SUMPRODUCT(COUNTIF(IsDigits,MID([kw in desc],ROW($A$1:$A$150),1)))=LEN([kw in desc]),#N/A)),[manuell])</f>
        <v>35</v>
      </c>
      <c r="R1219" s="1" t="e">
        <f>IF([pos kw in title]&gt;0,MID(J1219,#REF!,4),IF([first '# in title]&gt;0,MID([title],[first '# in title],3),IF([first '# in title]&gt;0,MID([desc],#REF!,3),VLOOKUP([productid],$G$2:$R$1386,8))))</f>
        <v>#REF!</v>
      </c>
      <c r="S1219" s="1" t="str">
        <f>IF([kw in desc]=[kw rough in title],[kw in desc]*1,IFERROR(LEFT([kw_dirty],3)*1,IFERROR(LEFT([kw_dirty],2)*1,"n.a.")))</f>
        <v>n.a.</v>
      </c>
      <c r="T1219" s="1"/>
      <c r="U1219" s="1">
        <f>VLOOKUP(Tabelle1[[#This Row],[productid]],Tabelle2[#All],2,FALSE)</f>
        <v>35</v>
      </c>
    </row>
    <row r="1220" spans="1:21" hidden="1">
      <c r="A1220" t="s">
        <v>1988</v>
      </c>
      <c r="B1220">
        <v>3205</v>
      </c>
      <c r="C1220">
        <v>289859</v>
      </c>
      <c r="D1220" t="s">
        <v>2166</v>
      </c>
      <c r="E1220" t="s">
        <v>2167</v>
      </c>
      <c r="F1220">
        <v>18406</v>
      </c>
      <c r="G1220">
        <v>3497887</v>
      </c>
      <c r="H1220">
        <f t="shared" ref="H1220:H1283" si="19">IFERROR(FIND("kW",A1220),0)</f>
        <v>0</v>
      </c>
      <c r="I1220">
        <f t="array" ref="I1220">MIN(IFERROR(FIND(IstNumbers,A1220),""))</f>
        <v>13</v>
      </c>
      <c r="J1220" s="1" t="e">
        <f>IF([first '# in title]&lt;[pos kw in title],MID([title],[pos kw in title]-6,6),#N/A)</f>
        <v>#N/A</v>
      </c>
      <c r="K1220" s="1" t="e">
        <f>IFERROR(MID(SUBSTITUTE([kw rough in title],",","."),FIND("(",[kw rough in title])+1,20),SUBSTITUTE(IFERROR(MID([kw rough in title],FIND(" ",[kw rough in title])+1,20),[kw rough in title]),",","."))</f>
        <v>#N/A</v>
      </c>
      <c r="L1220" s="1">
        <f>IFERROR(FIND("kW",[desc]),0)</f>
        <v>70</v>
      </c>
      <c r="M1220">
        <f t="array" ref="M1220">MIN(IFERROR(FIND(IstNumbers,E1220),""))</f>
        <v>34</v>
      </c>
      <c r="N1220" s="1" t="str">
        <f>IF([first '# in desc]&lt;[pos kw in desc],MID([desc],[pos kw in desc]-7,7))</f>
        <v xml:space="preserve">­me 42 </v>
      </c>
      <c r="O12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20" s="1" t="str">
        <f>TRIM(IF([first '# in desc]&lt;[pos kw in desc],MID([desc],[pos kw in desc]-6,6),FALSE))</f>
        <v>me 42</v>
      </c>
      <c r="Q1220" s="1" t="b">
        <f>IF(LEN([manuell])=0,IFERROR([kw fine in title]*1,IFERROR(SUMPRODUCT(COUNTIF(IsDigits,MID([kw in desc],ROW($A$1:$A$150),1)))=LEN([kw in desc]),#N/A)),[manuell])</f>
        <v>0</v>
      </c>
      <c r="R1220" s="1" t="str">
        <f>IF([pos kw in title]&gt;0,MID(J1220,#REF!,4),IF([first '# in title]&gt;0,MID([title],[first '# in title],3),IF([first '# in title]&gt;0,MID([desc],#REF!,3),VLOOKUP([productid],$G$2:$R$1386,8))))</f>
        <v xml:space="preserve">42 </v>
      </c>
      <c r="S1220" s="1" t="e">
        <f>IF([kw in desc]=[kw rough in title],[kw in desc]*1,IFERROR(LEFT([kw_dirty],3)*1,IFERROR(LEFT([kw_dirty],2)*1,"n.a.")))</f>
        <v>#N/A</v>
      </c>
      <c r="T1220" s="1"/>
      <c r="U1220" s="1">
        <f>VLOOKUP(Tabelle1[[#This Row],[productid]],Tabelle2[#All],2,FALSE)</f>
        <v>42</v>
      </c>
    </row>
    <row r="1221" spans="1:21">
      <c r="A1221" t="s">
        <v>1935</v>
      </c>
      <c r="B1221">
        <v>2270</v>
      </c>
      <c r="C1221">
        <v>289859</v>
      </c>
      <c r="D1221" t="s">
        <v>2168</v>
      </c>
      <c r="E1221" t="s">
        <v>2169</v>
      </c>
      <c r="F1221">
        <v>18406</v>
      </c>
      <c r="G1221">
        <v>2286143</v>
      </c>
      <c r="H1221">
        <f t="shared" si="19"/>
        <v>0</v>
      </c>
      <c r="I1221">
        <f t="array" ref="I1221">MIN(IFERROR(FIND(IstNumbers,A1221),""))</f>
        <v>13</v>
      </c>
      <c r="J1221" s="1" t="e">
        <f>IF([first '# in title]&lt;[pos kw in title],MID([title],[pos kw in title]-6,6),#N/A)</f>
        <v>#N/A</v>
      </c>
      <c r="K1221" s="1" t="e">
        <f>IFERROR(MID(SUBSTITUTE([kw rough in title],",","."),FIND("(",[kw rough in title])+1,20),SUBSTITUTE(IFERROR(MID([kw rough in title],FIND(" ",[kw rough in title])+1,20),[kw rough in title]),",","."))</f>
        <v>#N/A</v>
      </c>
      <c r="L1221" s="1">
        <f>IFERROR(FIND("kW",[desc]),0)</f>
        <v>0</v>
      </c>
      <c r="M1221">
        <f t="array" ref="M1221">MIN(IFERROR(FIND(IstNumbers,E1221),""))</f>
        <v>33</v>
      </c>
      <c r="N1221" s="1" t="b">
        <f>IF([first '# in desc]&lt;[pos kw in desc],MID([desc],[pos kw in desc]-7,7))</f>
        <v>0</v>
      </c>
      <c r="O12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21" s="1" t="str">
        <f>TRIM(IF([first '# in desc]&lt;[pos kw in desc],MID([desc],[pos kw in desc]-6,6),FALSE))</f>
        <v>FALSCH</v>
      </c>
      <c r="Q1221" s="1" t="b">
        <f>IF(LEN([manuell])=0,IFERROR([kw fine in title]*1,IFERROR(SUMPRODUCT(COUNTIF(IsDigits,MID([kw in desc],ROW($A$1:$A$150),1)))=LEN([kw in desc]),#N/A)),[manuell])</f>
        <v>0</v>
      </c>
      <c r="R1221" s="1" t="str">
        <f>IF([pos kw in title]&gt;0,MID(J1221,#REF!,4),IF([first '# in title]&gt;0,MID([title],[first '# in title],3),IF([first '# in title]&gt;0,MID([desc],#REF!,3),VLOOKUP([productid],$G$2:$R$1386,8))))</f>
        <v>146</v>
      </c>
      <c r="S1221" s="1" t="e">
        <f>IF([kw in desc]=[kw rough in title],[kw in desc]*1,IFERROR(LEFT([kw_dirty],3)*1,IFERROR(LEFT([kw_dirty],2)*1,"n.a.")))</f>
        <v>#N/A</v>
      </c>
      <c r="T1221" s="1"/>
      <c r="U1221" s="1" t="e">
        <f>VLOOKUP(Tabelle1[[#This Row],[productid]],Tabelle2[#All],2,FALSE)</f>
        <v>#N/A</v>
      </c>
    </row>
    <row r="1222" spans="1:21">
      <c r="A1222" t="s">
        <v>1920</v>
      </c>
      <c r="B1222">
        <v>4399</v>
      </c>
      <c r="C1222">
        <v>294528</v>
      </c>
      <c r="D1222" t="s">
        <v>2170</v>
      </c>
      <c r="E1222" t="s">
        <v>2171</v>
      </c>
      <c r="F1222">
        <v>18406</v>
      </c>
      <c r="G1222">
        <v>1223680</v>
      </c>
      <c r="H1222">
        <f t="shared" si="19"/>
        <v>0</v>
      </c>
      <c r="I1222">
        <f t="array" ref="I1222">MIN(IFERROR(FIND(IstNumbers,A1222),""))</f>
        <v>20</v>
      </c>
      <c r="J1222" s="1" t="e">
        <f>IF([first '# in title]&lt;[pos kw in title],MID([title],[pos kw in title]-6,6),#N/A)</f>
        <v>#N/A</v>
      </c>
      <c r="K1222" s="1" t="e">
        <f>IFERROR(MID(SUBSTITUTE([kw rough in title],",","."),FIND("(",[kw rough in title])+1,20),SUBSTITUTE(IFERROR(MID([kw rough in title],FIND(" ",[kw rough in title])+1,20),[kw rough in title]),",","."))</f>
        <v>#N/A</v>
      </c>
      <c r="L1222" s="1">
        <f>IFERROR(FIND("kW",[desc]),0)</f>
        <v>0</v>
      </c>
      <c r="M1222">
        <f t="array" ref="M1222">MIN(IFERROR(FIND(IstNumbers,E1222),""))</f>
        <v>13</v>
      </c>
      <c r="N1222" s="1" t="b">
        <f>IF([first '# in desc]&lt;[pos kw in desc],MID([desc],[pos kw in desc]-7,7))</f>
        <v>0</v>
      </c>
      <c r="O12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22" s="1" t="str">
        <f>TRIM(IF([first '# in desc]&lt;[pos kw in desc],MID([desc],[pos kw in desc]-6,6),FALSE))</f>
        <v>FALSCH</v>
      </c>
      <c r="Q1222" s="1" t="b">
        <f>IF(LEN([manuell])=0,IFERROR([kw fine in title]*1,IFERROR(SUMPRODUCT(COUNTIF(IsDigits,MID([kw in desc],ROW($A$1:$A$150),1)))=LEN([kw in desc]),#N/A)),[manuell])</f>
        <v>0</v>
      </c>
      <c r="R1222" s="1" t="str">
        <f>IF([pos kw in title]&gt;0,MID(J1222,#REF!,4),IF([first '# in title]&gt;0,MID([title],[first '# in title],3),IF([first '# in title]&gt;0,MID([desc],#REF!,3),VLOOKUP([productid],$G$2:$R$1386,8))))</f>
        <v>300</v>
      </c>
      <c r="S1222" s="1" t="e">
        <f>IF([kw in desc]=[kw rough in title],[kw in desc]*1,IFERROR(LEFT([kw_dirty],3)*1,IFERROR(LEFT([kw_dirty],2)*1,"n.a.")))</f>
        <v>#N/A</v>
      </c>
      <c r="T1222" s="1"/>
      <c r="U1222" s="1">
        <f>VLOOKUP(Tabelle1[[#This Row],[productid]],Tabelle2[#All],2,FALSE)</f>
        <v>26</v>
      </c>
    </row>
    <row r="1223" spans="1:21" hidden="1">
      <c r="A1223" t="s">
        <v>1945</v>
      </c>
      <c r="B1223">
        <v>3085</v>
      </c>
      <c r="C1223">
        <v>289859</v>
      </c>
      <c r="D1223" t="s">
        <v>2172</v>
      </c>
      <c r="E1223" t="s">
        <v>1309</v>
      </c>
      <c r="F1223">
        <v>18406</v>
      </c>
      <c r="G1223">
        <v>1750863</v>
      </c>
      <c r="H1223">
        <f t="shared" si="19"/>
        <v>0</v>
      </c>
      <c r="I1223">
        <f t="array" ref="I1223">MIN(IFERROR(FIND(IstNumbers,A1223),""))</f>
        <v>13</v>
      </c>
      <c r="J1223" s="1" t="e">
        <f>IF([first '# in title]&lt;[pos kw in title],MID([title],[pos kw in title]-6,6),#N/A)</f>
        <v>#N/A</v>
      </c>
      <c r="K1223" s="1" t="e">
        <f>IFERROR(MID(SUBSTITUTE([kw rough in title],",","."),FIND("(",[kw rough in title])+1,20),SUBSTITUTE(IFERROR(MID([kw rough in title],FIND(" ",[kw rough in title])+1,20),[kw rough in title]),",","."))</f>
        <v>#N/A</v>
      </c>
      <c r="L1223" s="1">
        <f>IFERROR(FIND("kW",[desc]),0)</f>
        <v>70</v>
      </c>
      <c r="M1223">
        <f t="array" ref="M1223">MIN(IFERROR(FIND(IstNumbers,E1223),""))</f>
        <v>34</v>
      </c>
      <c r="N1223" s="1" t="str">
        <f>IF([first '# in desc]&lt;[pos kw in desc],MID([desc],[pos kw in desc]-7,7))</f>
        <v xml:space="preserve">­me 42 </v>
      </c>
      <c r="O12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23" s="1" t="str">
        <f>TRIM(IF([first '# in desc]&lt;[pos kw in desc],MID([desc],[pos kw in desc]-6,6),FALSE))</f>
        <v>me 42</v>
      </c>
      <c r="Q1223" s="1" t="b">
        <f>IF(LEN([manuell])=0,IFERROR([kw fine in title]*1,IFERROR(SUMPRODUCT(COUNTIF(IsDigits,MID([kw in desc],ROW($A$1:$A$150),1)))=LEN([kw in desc]),#N/A)),[manuell])</f>
        <v>0</v>
      </c>
      <c r="R1223" s="1" t="str">
        <f>IF([pos kw in title]&gt;0,MID(J1223,#REF!,4),IF([first '# in title]&gt;0,MID([title],[first '# in title],3),IF([first '# in title]&gt;0,MID([desc],#REF!,3),VLOOKUP([productid],$G$2:$R$1386,8))))</f>
        <v xml:space="preserve">42 </v>
      </c>
      <c r="S1223" s="1" t="e">
        <f>IF([kw in desc]=[kw rough in title],[kw in desc]*1,IFERROR(LEFT([kw_dirty],3)*1,IFERROR(LEFT([kw_dirty],2)*1,"n.a.")))</f>
        <v>#N/A</v>
      </c>
      <c r="T1223" s="1"/>
      <c r="U1223" s="1">
        <f>VLOOKUP(Tabelle1[[#This Row],[productid]],Tabelle2[#All],2,FALSE)</f>
        <v>42</v>
      </c>
    </row>
    <row r="1224" spans="1:21">
      <c r="A1224" t="s">
        <v>1948</v>
      </c>
      <c r="B1224">
        <v>2480</v>
      </c>
      <c r="C1224">
        <v>289859</v>
      </c>
      <c r="D1224" t="s">
        <v>2173</v>
      </c>
      <c r="E1224" t="s">
        <v>1659</v>
      </c>
      <c r="F1224">
        <v>18406</v>
      </c>
      <c r="G1224">
        <v>3128307</v>
      </c>
      <c r="H1224">
        <f t="shared" si="19"/>
        <v>0</v>
      </c>
      <c r="I1224">
        <f t="array" ref="I1224">MIN(IFERROR(FIND(IstNumbers,A1224),""))</f>
        <v>21</v>
      </c>
      <c r="J1224" s="1" t="e">
        <f>IF([first '# in title]&lt;[pos kw in title],MID([title],[pos kw in title]-6,6),#N/A)</f>
        <v>#N/A</v>
      </c>
      <c r="K1224" s="1" t="e">
        <f>IFERROR(MID(SUBSTITUTE([kw rough in title],",","."),FIND("(",[kw rough in title])+1,20),SUBSTITUTE(IFERROR(MID([kw rough in title],FIND(" ",[kw rough in title])+1,20),[kw rough in title]),",","."))</f>
        <v>#N/A</v>
      </c>
      <c r="L1224" s="1">
        <f>IFERROR(FIND("kW",[desc]),0)</f>
        <v>0</v>
      </c>
      <c r="M1224">
        <f t="array" ref="M1224">MIN(IFERROR(FIND(IstNumbers,E1224),""))</f>
        <v>38</v>
      </c>
      <c r="N1224" s="1" t="b">
        <f>IF([first '# in desc]&lt;[pos kw in desc],MID([desc],[pos kw in desc]-7,7))</f>
        <v>0</v>
      </c>
      <c r="O12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24" s="1" t="str">
        <f>TRIM(IF([first '# in desc]&lt;[pos kw in desc],MID([desc],[pos kw in desc]-6,6),FALSE))</f>
        <v>FALSCH</v>
      </c>
      <c r="Q1224" s="1" t="b">
        <f>IF(LEN([manuell])=0,IFERROR([kw fine in title]*1,IFERROR(SUMPRODUCT(COUNTIF(IsDigits,MID([kw in desc],ROW($A$1:$A$150),1)))=LEN([kw in desc]),#N/A)),[manuell])</f>
        <v>0</v>
      </c>
      <c r="R1224" s="1" t="str">
        <f>IF([pos kw in title]&gt;0,MID(J1224,#REF!,4),IF([first '# in title]&gt;0,MID([title],[first '# in title],3),IF([first '# in title]&gt;0,MID([desc],#REF!,3),VLOOKUP([productid],$G$2:$R$1386,8))))</f>
        <v>-Sm</v>
      </c>
      <c r="S1224" s="1" t="e">
        <f>IF([kw in desc]=[kw rough in title],[kw in desc]*1,IFERROR(LEFT([kw_dirty],3)*1,IFERROR(LEFT([kw_dirty],2)*1,"n.a.")))</f>
        <v>#N/A</v>
      </c>
      <c r="T1224" s="1"/>
      <c r="U1224" s="1" t="e">
        <f>VLOOKUP(Tabelle1[[#This Row],[productid]],Tabelle2[#All],2,FALSE)</f>
        <v>#N/A</v>
      </c>
    </row>
    <row r="1225" spans="1:21" hidden="1">
      <c r="A1225" t="s">
        <v>1674</v>
      </c>
      <c r="B1225">
        <v>2245</v>
      </c>
      <c r="C1225">
        <v>289859</v>
      </c>
      <c r="D1225" t="s">
        <v>2174</v>
      </c>
      <c r="E1225" t="s">
        <v>2175</v>
      </c>
      <c r="F1225">
        <v>18406</v>
      </c>
      <c r="G1225">
        <v>3712957</v>
      </c>
      <c r="H1225">
        <f t="shared" si="19"/>
        <v>54</v>
      </c>
      <c r="I1225">
        <f t="array" ref="I1225">MIN(IFERROR(FIND(IstNumbers,A1225),""))</f>
        <v>29</v>
      </c>
      <c r="J1225" s="1" t="str">
        <f>IF([first '# in title]&lt;[pos kw in title],MID([title],[pos kw in title]-6,6),#N/A)</f>
        <v xml:space="preserve">H (28 </v>
      </c>
      <c r="K122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25" s="1">
        <f>IFERROR(FIND("kW",[desc]),0)</f>
        <v>70</v>
      </c>
      <c r="M1225">
        <f t="array" ref="M1225">MIN(IFERROR(FIND(IstNumbers,E1225),""))</f>
        <v>34</v>
      </c>
      <c r="N1225" s="1" t="str">
        <f>IF([first '# in desc]&lt;[pos kw in desc],MID([desc],[pos kw in desc]-7,7))</f>
        <v xml:space="preserve">­me 28 </v>
      </c>
      <c r="O122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25" s="1" t="str">
        <f>TRIM(IF([first '# in desc]&lt;[pos kw in desc],MID([desc],[pos kw in desc]-6,6),FALSE))</f>
        <v>me 28</v>
      </c>
      <c r="Q1225" s="1">
        <f>IF(LEN([manuell])=0,IFERROR([kw fine in title]*1,IFERROR(SUMPRODUCT(COUNTIF(IsDigits,MID([kw in desc],ROW($A$1:$A$150),1)))=LEN([kw in desc]),#N/A)),[manuell])</f>
        <v>28</v>
      </c>
      <c r="R1225" s="1" t="e">
        <f>IF([pos kw in title]&gt;0,MID(J1225,#REF!,4),IF([first '# in title]&gt;0,MID([title],[first '# in title],3),IF([first '# in title]&gt;0,MID([desc],#REF!,3),VLOOKUP([productid],$G$2:$R$1386,8))))</f>
        <v>#REF!</v>
      </c>
      <c r="S1225" s="1" t="str">
        <f>IF([kw in desc]=[kw rough in title],[kw in desc]*1,IFERROR(LEFT([kw_dirty],3)*1,IFERROR(LEFT([kw_dirty],2)*1,"n.a.")))</f>
        <v>n.a.</v>
      </c>
      <c r="T1225" s="1"/>
      <c r="U1225" s="1">
        <f>VLOOKUP(Tabelle1[[#This Row],[productid]],Tabelle2[#All],2,FALSE)</f>
        <v>28</v>
      </c>
    </row>
    <row r="1226" spans="1:21">
      <c r="A1226" t="s">
        <v>2176</v>
      </c>
      <c r="B1226">
        <v>3680.17</v>
      </c>
      <c r="C1226">
        <v>276812</v>
      </c>
      <c r="D1226" t="s">
        <v>2177</v>
      </c>
      <c r="E1226" t="s">
        <v>2178</v>
      </c>
      <c r="F1226">
        <v>18406</v>
      </c>
      <c r="G1226">
        <v>2654415</v>
      </c>
      <c r="H1226">
        <f t="shared" si="19"/>
        <v>0</v>
      </c>
      <c r="I1226">
        <f t="array" ref="I1226">MIN(IFERROR(FIND(IstNumbers,A1226),""))</f>
        <v>30</v>
      </c>
      <c r="J1226" s="1" t="e">
        <f>IF([first '# in title]&lt;[pos kw in title],MID([title],[pos kw in title]-6,6),#N/A)</f>
        <v>#N/A</v>
      </c>
      <c r="K1226" s="1" t="e">
        <f>IFERROR(MID(SUBSTITUTE([kw rough in title],",","."),FIND("(",[kw rough in title])+1,20),SUBSTITUTE(IFERROR(MID([kw rough in title],FIND(" ",[kw rough in title])+1,20),[kw rough in title]),",","."))</f>
        <v>#N/A</v>
      </c>
      <c r="L1226" s="1">
        <f>IFERROR(FIND("kW",[desc]),0)</f>
        <v>0</v>
      </c>
      <c r="M1226">
        <f t="array" ref="M1226">MIN(IFERROR(FIND(IstNumbers,E1226),""))</f>
        <v>41</v>
      </c>
      <c r="N1226" s="1" t="b">
        <f>IF([first '# in desc]&lt;[pos kw in desc],MID([desc],[pos kw in desc]-7,7))</f>
        <v>0</v>
      </c>
      <c r="O12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26" s="1" t="str">
        <f>TRIM(IF([first '# in desc]&lt;[pos kw in desc],MID([desc],[pos kw in desc]-6,6),FALSE))</f>
        <v>FALSCH</v>
      </c>
      <c r="Q1226" s="1" t="b">
        <f>IF(LEN([manuell])=0,IFERROR([kw fine in title]*1,IFERROR(SUMPRODUCT(COUNTIF(IsDigits,MID([kw in desc],ROW($A$1:$A$150),1)))=LEN([kw in desc]),#N/A)),[manuell])</f>
        <v>0</v>
      </c>
      <c r="R1226" s="1" t="str">
        <f>IF([pos kw in title]&gt;0,MID(J1226,#REF!,4),IF([first '# in title]&gt;0,MID([title],[first '# in title],3),IF([first '# in title]&gt;0,MID([desc],#REF!,3),VLOOKUP([productid],$G$2:$R$1386,8))))</f>
        <v>25-</v>
      </c>
      <c r="S1226" s="1" t="e">
        <f>IF([kw in desc]=[kw rough in title],[kw in desc]*1,IFERROR(LEFT([kw_dirty],3)*1,IFERROR(LEFT([kw_dirty],2)*1,"n.a.")))</f>
        <v>#N/A</v>
      </c>
      <c r="T1226" s="1"/>
      <c r="U1226" s="1" t="e">
        <f>VLOOKUP(Tabelle1[[#This Row],[productid]],Tabelle2[#All],2,FALSE)</f>
        <v>#N/A</v>
      </c>
    </row>
    <row r="1227" spans="1:21" hidden="1">
      <c r="A1227" t="s">
        <v>2179</v>
      </c>
      <c r="B1227">
        <v>3721.23</v>
      </c>
      <c r="C1227">
        <v>276812</v>
      </c>
      <c r="D1227" t="s">
        <v>2180</v>
      </c>
      <c r="E1227" t="s">
        <v>2181</v>
      </c>
      <c r="F1227">
        <v>18406</v>
      </c>
      <c r="G1227">
        <v>2654417</v>
      </c>
      <c r="H1227">
        <f t="shared" si="19"/>
        <v>0</v>
      </c>
      <c r="I1227">
        <f t="array" ref="I1227">MIN(IFERROR(FIND(IstNumbers,A1227),""))</f>
        <v>30</v>
      </c>
      <c r="J1227" s="1" t="e">
        <f>IF([first '# in title]&lt;[pos kw in title],MID([title],[pos kw in title]-6,6),#N/A)</f>
        <v>#N/A</v>
      </c>
      <c r="K1227" s="1" t="e">
        <f>IFERROR(MID(SUBSTITUTE([kw rough in title],",","."),FIND("(",[kw rough in title])+1,20),SUBSTITUTE(IFERROR(MID([kw rough in title],FIND(" ",[kw rough in title])+1,20),[kw rough in title]),",","."))</f>
        <v>#N/A</v>
      </c>
      <c r="L1227" s="1">
        <f>IFERROR(FIND("kW",[desc]),0)</f>
        <v>51</v>
      </c>
      <c r="M1227">
        <f t="array" ref="M1227">MIN(IFERROR(FIND(IstNumbers,E1227),""))</f>
        <v>34</v>
      </c>
      <c r="N1227" s="1" t="str">
        <f>IF([first '# in desc]&lt;[pos kw in desc],MID([desc],[pos kw in desc]-7,7))</f>
        <v xml:space="preserve">bis 60 </v>
      </c>
      <c r="O1227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1227" s="1" t="str">
        <f>TRIM(IF([first '# in desc]&lt;[pos kw in desc],MID([desc],[pos kw in desc]-6,6),FALSE))</f>
        <v>is 60</v>
      </c>
      <c r="Q1227" s="1" t="b">
        <f>IF(LEN([manuell])=0,IFERROR([kw fine in title]*1,IFERROR(SUMPRODUCT(COUNTIF(IsDigits,MID([kw in desc],ROW($A$1:$A$150),1)))=LEN([kw in desc]),#N/A)),[manuell])</f>
        <v>0</v>
      </c>
      <c r="R1227" s="1" t="str">
        <f>IF([pos kw in title]&gt;0,MID(J1227,#REF!,4),IF([first '# in title]&gt;0,MID([title],[first '# in title],3),IF([first '# in title]&gt;0,MID([desc],#REF!,3),VLOOKUP([productid],$G$2:$R$1386,8))))</f>
        <v>60-</v>
      </c>
      <c r="S1227" s="1" t="e">
        <f>IF([kw in desc]=[kw rough in title],[kw in desc]*1,IFERROR(LEFT([kw_dirty],3)*1,IFERROR(LEFT([kw_dirty],2)*1,"n.a.")))</f>
        <v>#N/A</v>
      </c>
      <c r="T1227" s="1"/>
      <c r="U1227" s="1">
        <f>VLOOKUP(Tabelle1[[#This Row],[productid]],Tabelle2[#All],2,FALSE)</f>
        <v>60</v>
      </c>
    </row>
    <row r="1228" spans="1:21" hidden="1">
      <c r="A1228" t="s">
        <v>2182</v>
      </c>
      <c r="B1228">
        <v>4592</v>
      </c>
      <c r="C1228">
        <v>9701</v>
      </c>
      <c r="D1228" t="s">
        <v>2183</v>
      </c>
      <c r="E1228" t="s">
        <v>9</v>
      </c>
      <c r="F1228">
        <v>18406</v>
      </c>
      <c r="G1228">
        <v>2611687</v>
      </c>
      <c r="H1228">
        <f t="shared" si="19"/>
        <v>40</v>
      </c>
      <c r="I1228">
        <f t="array" ref="I1228">MIN(IFERROR(FIND(IstNumbers,A1228),""))</f>
        <v>31</v>
      </c>
      <c r="J1228" s="1" t="str">
        <f>IF([first '# in title]&lt;[pos kw in title],MID([title],[pos kw in title]-6,6),#N/A)</f>
        <v xml:space="preserve">C (20 </v>
      </c>
      <c r="K1228" s="1" t="str">
        <f>IFERROR(MID(SUBSTITUTE([kw rough in title],",","."),FIND("(",[kw rough in title])+1,20),SUBSTITUTE(IFERROR(MID([kw rough in title],FIND(" ",[kw rough in title])+1,20),[kw rough in title]),",","."))</f>
        <v xml:space="preserve">20 </v>
      </c>
      <c r="L1228" s="1">
        <f>IFERROR(FIND("kW",[desc]),0)</f>
        <v>0</v>
      </c>
      <c r="M1228">
        <f t="array" ref="M1228">MIN(IFERROR(FIND(IstNumbers,E1228),""))</f>
        <v>0</v>
      </c>
      <c r="N1228" s="1" t="b">
        <f>IF([first '# in desc]&lt;[pos kw in desc],MID([desc],[pos kw in desc]-7,7))</f>
        <v>0</v>
      </c>
      <c r="O12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28" s="1" t="str">
        <f>TRIM(IF([first '# in desc]&lt;[pos kw in desc],MID([desc],[pos kw in desc]-6,6),FALSE))</f>
        <v>FALSCH</v>
      </c>
      <c r="Q1228" s="1">
        <f>IF(LEN([manuell])=0,IFERROR([kw fine in title]*1,IFERROR(SUMPRODUCT(COUNTIF(IsDigits,MID([kw in desc],ROW($A$1:$A$150),1)))=LEN([kw in desc]),#N/A)),[manuell])</f>
        <v>20</v>
      </c>
      <c r="R1228" s="1" t="e">
        <f>IF([pos kw in title]&gt;0,MID(J1228,#REF!,4),IF([first '# in title]&gt;0,MID([title],[first '# in title],3),IF([first '# in title]&gt;0,MID([desc],#REF!,3),VLOOKUP([productid],$G$2:$R$1386,8))))</f>
        <v>#REF!</v>
      </c>
      <c r="S1228" s="1" t="str">
        <f>IF([kw in desc]=[kw rough in title],[kw in desc]*1,IFERROR(LEFT([kw_dirty],3)*1,IFERROR(LEFT([kw_dirty],2)*1,"n.a.")))</f>
        <v>n.a.</v>
      </c>
      <c r="T1228" s="1"/>
      <c r="U1228" s="1">
        <f>VLOOKUP(Tabelle1[[#This Row],[productid]],Tabelle2[#All],2,FALSE)</f>
        <v>20</v>
      </c>
    </row>
    <row r="1229" spans="1:21">
      <c r="A1229" t="s">
        <v>2131</v>
      </c>
      <c r="B1229">
        <v>3459</v>
      </c>
      <c r="C1229">
        <v>9701</v>
      </c>
      <c r="D1229" t="s">
        <v>2184</v>
      </c>
      <c r="E1229" t="s">
        <v>9</v>
      </c>
      <c r="F1229">
        <v>18406</v>
      </c>
      <c r="G1229">
        <v>4203086</v>
      </c>
      <c r="H1229">
        <f t="shared" si="19"/>
        <v>0</v>
      </c>
      <c r="I1229">
        <f t="array" ref="I1229">MIN(IFERROR(FIND(IstNumbers,A1229),""))</f>
        <v>17</v>
      </c>
      <c r="J1229" s="1" t="e">
        <f>IF([first '# in title]&lt;[pos kw in title],MID([title],[pos kw in title]-6,6),#N/A)</f>
        <v>#N/A</v>
      </c>
      <c r="K1229" s="1" t="e">
        <f>IFERROR(MID(SUBSTITUTE([kw rough in title],",","."),FIND("(",[kw rough in title])+1,20),SUBSTITUTE(IFERROR(MID([kw rough in title],FIND(" ",[kw rough in title])+1,20),[kw rough in title]),",","."))</f>
        <v>#N/A</v>
      </c>
      <c r="L1229" s="1">
        <f>IFERROR(FIND("kW",[desc]),0)</f>
        <v>0</v>
      </c>
      <c r="M1229">
        <f t="array" ref="M1229">MIN(IFERROR(FIND(IstNumbers,E1229),""))</f>
        <v>0</v>
      </c>
      <c r="N1229" s="1" t="b">
        <f>IF([first '# in desc]&lt;[pos kw in desc],MID([desc],[pos kw in desc]-7,7))</f>
        <v>0</v>
      </c>
      <c r="O12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29" s="1" t="str">
        <f>TRIM(IF([first '# in desc]&lt;[pos kw in desc],MID([desc],[pos kw in desc]-6,6),FALSE))</f>
        <v>FALSCH</v>
      </c>
      <c r="Q1229" s="1" t="b">
        <f>IF(LEN([manuell])=0,IFERROR([kw fine in title]*1,IFERROR(SUMPRODUCT(COUNTIF(IsDigits,MID([kw in desc],ROW($A$1:$A$150),1)))=LEN([kw in desc]),#N/A)),[manuell])</f>
        <v>0</v>
      </c>
      <c r="R1229" s="1" t="str">
        <f>IF([pos kw in title]&gt;0,MID(J1229,#REF!,4),IF([first '# in title]&gt;0,MID([title],[first '# in title],3),IF([first '# in title]&gt;0,MID([desc],#REF!,3),VLOOKUP([productid],$G$2:$R$1386,8))))</f>
        <v>-Pa</v>
      </c>
      <c r="S1229" s="1" t="e">
        <f>IF([kw in desc]=[kw rough in title],[kw in desc]*1,IFERROR(LEFT([kw_dirty],3)*1,IFERROR(LEFT([kw_dirty],2)*1,"n.a.")))</f>
        <v>#N/A</v>
      </c>
      <c r="T1229" s="1"/>
      <c r="U1229" s="1" t="e">
        <f>VLOOKUP(Tabelle1[[#This Row],[productid]],Tabelle2[#All],2,FALSE)</f>
        <v>#N/A</v>
      </c>
    </row>
    <row r="1230" spans="1:21">
      <c r="A1230" t="s">
        <v>2083</v>
      </c>
      <c r="B1230">
        <v>2615</v>
      </c>
      <c r="C1230">
        <v>289859</v>
      </c>
      <c r="D1230" t="s">
        <v>2185</v>
      </c>
      <c r="E1230" t="s">
        <v>2186</v>
      </c>
      <c r="F1230">
        <v>18406</v>
      </c>
      <c r="G1230">
        <v>3128334</v>
      </c>
      <c r="H1230">
        <f t="shared" si="19"/>
        <v>0</v>
      </c>
      <c r="I1230">
        <f t="array" ref="I1230">MIN(IFERROR(FIND(IstNumbers,A1230),""))</f>
        <v>13</v>
      </c>
      <c r="J1230" s="1" t="e">
        <f>IF([first '# in title]&lt;[pos kw in title],MID([title],[pos kw in title]-6,6),#N/A)</f>
        <v>#N/A</v>
      </c>
      <c r="K1230" s="1" t="e">
        <f>IFERROR(MID(SUBSTITUTE([kw rough in title],",","."),FIND("(",[kw rough in title])+1,20),SUBSTITUTE(IFERROR(MID([kw rough in title],FIND(" ",[kw rough in title])+1,20),[kw rough in title]),",","."))</f>
        <v>#N/A</v>
      </c>
      <c r="L1230" s="1">
        <f>IFERROR(FIND("kW",[desc]),0)</f>
        <v>0</v>
      </c>
      <c r="M1230">
        <f t="array" ref="M1230">MIN(IFERROR(FIND(IstNumbers,E1230),""))</f>
        <v>38</v>
      </c>
      <c r="N1230" s="1" t="b">
        <f>IF([first '# in desc]&lt;[pos kw in desc],MID([desc],[pos kw in desc]-7,7))</f>
        <v>0</v>
      </c>
      <c r="O12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30" s="1" t="str">
        <f>TRIM(IF([first '# in desc]&lt;[pos kw in desc],MID([desc],[pos kw in desc]-6,6),FALSE))</f>
        <v>FALSCH</v>
      </c>
      <c r="Q1230" s="1" t="b">
        <f>IF(LEN([manuell])=0,IFERROR([kw fine in title]*1,IFERROR(SUMPRODUCT(COUNTIF(IsDigits,MID([kw in desc],ROW($A$1:$A$150),1)))=LEN([kw in desc]),#N/A)),[manuell])</f>
        <v>0</v>
      </c>
      <c r="R1230" s="1" t="str">
        <f>IF([pos kw in title]&gt;0,MID(J1230,#REF!,4),IF([first '# in title]&gt;0,MID([title],[first '# in title],3),IF([first '# in title]&gt;0,MID([desc],#REF!,3),VLOOKUP([productid],$G$2:$R$1386,8))))</f>
        <v xml:space="preserve">22 </v>
      </c>
      <c r="S1230" s="1" t="e">
        <f>IF([kw in desc]=[kw rough in title],[kw in desc]*1,IFERROR(LEFT([kw_dirty],3)*1,IFERROR(LEFT([kw_dirty],2)*1,"n.a.")))</f>
        <v>#N/A</v>
      </c>
      <c r="T1230" s="1"/>
      <c r="U1230" s="1">
        <f>VLOOKUP(Tabelle1[[#This Row],[productid]],Tabelle2[#All],2,FALSE)</f>
        <v>21.8</v>
      </c>
    </row>
    <row r="1231" spans="1:21">
      <c r="A1231" t="s">
        <v>2057</v>
      </c>
      <c r="B1231">
        <v>3946</v>
      </c>
      <c r="C1231">
        <v>223861</v>
      </c>
      <c r="D1231" t="s">
        <v>2187</v>
      </c>
      <c r="E1231" t="s">
        <v>2188</v>
      </c>
      <c r="F1231">
        <v>18406</v>
      </c>
      <c r="G1231">
        <v>2498916</v>
      </c>
      <c r="H1231">
        <f t="shared" si="19"/>
        <v>0</v>
      </c>
      <c r="I1231">
        <f t="array" ref="I1231">MIN(IFERROR(FIND(IstNumbers,A1231),""))</f>
        <v>29</v>
      </c>
      <c r="J1231" s="1" t="e">
        <f>IF([first '# in title]&lt;[pos kw in title],MID([title],[pos kw in title]-6,6),#N/A)</f>
        <v>#N/A</v>
      </c>
      <c r="K1231" s="1" t="e">
        <f>IFERROR(MID(SUBSTITUTE([kw rough in title],",","."),FIND("(",[kw rough in title])+1,20),SUBSTITUTE(IFERROR(MID([kw rough in title],FIND(" ",[kw rough in title])+1,20),[kw rough in title]),",","."))</f>
        <v>#N/A</v>
      </c>
      <c r="L1231" s="1">
        <f>IFERROR(FIND("kW",[desc]),0)</f>
        <v>0</v>
      </c>
      <c r="M1231">
        <f t="array" ref="M1231">MIN(IFERROR(FIND(IstNumbers,E1231),""))</f>
        <v>26</v>
      </c>
      <c r="N1231" s="1" t="b">
        <f>IF([first '# in desc]&lt;[pos kw in desc],MID([desc],[pos kw in desc]-7,7))</f>
        <v>0</v>
      </c>
      <c r="O12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31" s="1" t="str">
        <f>TRIM(IF([first '# in desc]&lt;[pos kw in desc],MID([desc],[pos kw in desc]-6,6),FALSE))</f>
        <v>FALSCH</v>
      </c>
      <c r="Q1231" s="1" t="b">
        <f>IF(LEN([manuell])=0,IFERROR([kw fine in title]*1,IFERROR(SUMPRODUCT(COUNTIF(IsDigits,MID([kw in desc],ROW($A$1:$A$150),1)))=LEN([kw in desc]),#N/A)),[manuell])</f>
        <v>0</v>
      </c>
      <c r="R1231" s="1" t="str">
        <f>IF([pos kw in title]&gt;0,MID(J1231,#REF!,4),IF([first '# in title]&gt;0,MID([title],[first '# in title],3),IF([first '# in title]&gt;0,MID([desc],#REF!,3),VLOOKUP([productid],$G$2:$R$1386,8))))</f>
        <v>276</v>
      </c>
      <c r="S1231" s="1" t="e">
        <f>IF([kw in desc]=[kw rough in title],[kw in desc]*1,IFERROR(LEFT([kw_dirty],3)*1,IFERROR(LEFT([kw_dirty],2)*1,"n.a.")))</f>
        <v>#N/A</v>
      </c>
      <c r="T1231" s="1"/>
      <c r="U1231" s="1" t="e">
        <f>VLOOKUP(Tabelle1[[#This Row],[productid]],Tabelle2[#All],2,FALSE)</f>
        <v>#N/A</v>
      </c>
    </row>
    <row r="1232" spans="1:21">
      <c r="A1232" t="s">
        <v>2089</v>
      </c>
      <c r="B1232">
        <v>4304</v>
      </c>
      <c r="C1232">
        <v>223861</v>
      </c>
      <c r="D1232" t="s">
        <v>2189</v>
      </c>
      <c r="E1232" t="s">
        <v>2190</v>
      </c>
      <c r="F1232">
        <v>18406</v>
      </c>
      <c r="G1232">
        <v>1223701</v>
      </c>
      <c r="H1232">
        <f t="shared" si="19"/>
        <v>0</v>
      </c>
      <c r="I1232">
        <f t="array" ref="I1232">MIN(IFERROR(FIND(IstNumbers,A1232),""))</f>
        <v>11</v>
      </c>
      <c r="J1232" s="1" t="e">
        <f>IF([first '# in title]&lt;[pos kw in title],MID([title],[pos kw in title]-6,6),#N/A)</f>
        <v>#N/A</v>
      </c>
      <c r="K1232" s="1" t="e">
        <f>IFERROR(MID(SUBSTITUTE([kw rough in title],",","."),FIND("(",[kw rough in title])+1,20),SUBSTITUTE(IFERROR(MID([kw rough in title],FIND(" ",[kw rough in title])+1,20),[kw rough in title]),",","."))</f>
        <v>#N/A</v>
      </c>
      <c r="L1232" s="1">
        <f>IFERROR(FIND("kW",[desc]),0)</f>
        <v>75</v>
      </c>
      <c r="M1232">
        <f t="array" ref="M1232">MIN(IFERROR(FIND(IstNumbers,E1232),""))</f>
        <v>26</v>
      </c>
      <c r="N1232" s="1" t="str">
        <f>IF([first '# in desc]&lt;[pos kw in desc],MID([desc],[pos kw in desc]-7,7))</f>
        <v xml:space="preserve">1,9-19 </v>
      </c>
      <c r="O12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32" s="1" t="str">
        <f>TRIM(IF([first '# in desc]&lt;[pos kw in desc],MID([desc],[pos kw in desc]-6,6),FALSE))</f>
        <v>,9-19</v>
      </c>
      <c r="Q1232" s="1" t="b">
        <f>IF(LEN([manuell])=0,IFERROR([kw fine in title]*1,IFERROR(SUMPRODUCT(COUNTIF(IsDigits,MID([kw in desc],ROW($A$1:$A$150),1)))=LEN([kw in desc]),#N/A)),[manuell])</f>
        <v>0</v>
      </c>
      <c r="R1232" s="1" t="str">
        <f>IF([pos kw in title]&gt;0,MID(J1232,#REF!,4),IF([first '# in title]&gt;0,MID([title],[first '# in title],3),IF([first '# in title]&gt;0,MID([desc],#REF!,3),VLOOKUP([productid],$G$2:$R$1386,8))))</f>
        <v>300</v>
      </c>
      <c r="S1232" s="1" t="e">
        <f>IF([kw in desc]=[kw rough in title],[kw in desc]*1,IFERROR(LEFT([kw_dirty],3)*1,IFERROR(LEFT([kw_dirty],2)*1,"n.a.")))</f>
        <v>#N/A</v>
      </c>
      <c r="T1232" s="1"/>
      <c r="U1232" s="1">
        <f>VLOOKUP(Tabelle1[[#This Row],[productid]],Tabelle2[#All],2,FALSE)</f>
        <v>19</v>
      </c>
    </row>
    <row r="1233" spans="1:21" hidden="1">
      <c r="A1233" t="s">
        <v>2009</v>
      </c>
      <c r="B1233">
        <v>2435</v>
      </c>
      <c r="C1233">
        <v>289859</v>
      </c>
      <c r="D1233" t="s">
        <v>2191</v>
      </c>
      <c r="E1233" t="s">
        <v>2192</v>
      </c>
      <c r="F1233">
        <v>18406</v>
      </c>
      <c r="G1233">
        <v>1064527</v>
      </c>
      <c r="H1233">
        <f t="shared" si="19"/>
        <v>28</v>
      </c>
      <c r="I1233">
        <f t="array" ref="I1233">MIN(IFERROR(FIND(IstNumbers,A1233),""))</f>
        <v>19</v>
      </c>
      <c r="J1233" s="1" t="str">
        <f>IF([first '# in title]&lt;[pos kw in title],MID([title],[pos kw in title]-6,6),#N/A)</f>
        <v xml:space="preserve"> W (19</v>
      </c>
      <c r="K1233" s="1" t="str">
        <f>IFERROR(MID(SUBSTITUTE([kw rough in title],",","."),FIND("(",[kw rough in title])+1,20),SUBSTITUTE(IFERROR(MID([kw rough in title],FIND(" ",[kw rough in title])+1,20),[kw rough in title]),",","."))</f>
        <v>19</v>
      </c>
      <c r="L1233" s="1">
        <f>IFERROR(FIND("kW",[desc]),0)</f>
        <v>57</v>
      </c>
      <c r="M1233">
        <f t="array" ref="M1233">MIN(IFERROR(FIND(IstNumbers,E1233),""))</f>
        <v>24</v>
      </c>
      <c r="N1233" s="1" t="str">
        <f>IF([first '# in desc]&lt;[pos kw in desc],MID([desc],[pos kw in desc]-7,7))</f>
        <v xml:space="preserve">me, 19 </v>
      </c>
      <c r="O123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33" s="1" t="str">
        <f>TRIM(IF([first '# in desc]&lt;[pos kw in desc],MID([desc],[pos kw in desc]-6,6),FALSE))</f>
        <v>e, 19</v>
      </c>
      <c r="Q1233" s="1">
        <f>IF(LEN([manuell])=0,IFERROR([kw fine in title]*1,IFERROR(SUMPRODUCT(COUNTIF(IsDigits,MID([kw in desc],ROW($A$1:$A$150),1)))=LEN([kw in desc]),#N/A)),[manuell])</f>
        <v>19</v>
      </c>
      <c r="R1233" s="1" t="e">
        <f>IF([pos kw in title]&gt;0,MID(J1233,#REF!,4),IF([first '# in title]&gt;0,MID([title],[first '# in title],3),IF([first '# in title]&gt;0,MID([desc],#REF!,3),VLOOKUP([productid],$G$2:$R$1386,8))))</f>
        <v>#REF!</v>
      </c>
      <c r="S1233" s="1" t="str">
        <f>IF([kw in desc]=[kw rough in title],[kw in desc]*1,IFERROR(LEFT([kw_dirty],3)*1,IFERROR(LEFT([kw_dirty],2)*1,"n.a.")))</f>
        <v>n.a.</v>
      </c>
      <c r="T1233" s="1"/>
      <c r="U1233" s="1">
        <f>VLOOKUP(Tabelle1[[#This Row],[productid]],Tabelle2[#All],2,FALSE)</f>
        <v>19</v>
      </c>
    </row>
    <row r="1234" spans="1:21" hidden="1">
      <c r="A1234" t="s">
        <v>2033</v>
      </c>
      <c r="B1234">
        <v>3270.29</v>
      </c>
      <c r="C1234">
        <v>276812</v>
      </c>
      <c r="D1234" t="s">
        <v>2193</v>
      </c>
      <c r="E1234" t="s">
        <v>1591</v>
      </c>
      <c r="F1234">
        <v>18406</v>
      </c>
      <c r="G1234">
        <v>3664000</v>
      </c>
      <c r="H1234">
        <f t="shared" si="19"/>
        <v>29</v>
      </c>
      <c r="I1234">
        <f t="array" ref="I1234">MIN(IFERROR(FIND(IstNumbers,A1234),""))</f>
        <v>20</v>
      </c>
      <c r="J1234" s="1" t="str">
        <f>IF([first '# in title]&lt;[pos kw in title],MID([title],[pos kw in title]-6,6),#N/A)</f>
        <v xml:space="preserve">W (13 </v>
      </c>
      <c r="K1234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1234" s="1">
        <f>IFERROR(FIND("kW",[desc]),0)</f>
        <v>39</v>
      </c>
      <c r="M1234">
        <f t="array" ref="M1234">MIN(IFERROR(FIND(IstNumbers,E1234),""))</f>
        <v>30</v>
      </c>
      <c r="N1234" s="1" t="str">
        <f>IF([first '# in desc]&lt;[pos kw in desc],MID([desc],[pos kw in desc]-7,7))</f>
        <v xml:space="preserve">0-W 13 </v>
      </c>
      <c r="O1234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1234" s="1" t="str">
        <f>TRIM(IF([first '# in desc]&lt;[pos kw in desc],MID([desc],[pos kw in desc]-6,6),FALSE))</f>
        <v>-W 13</v>
      </c>
      <c r="Q1234" s="1">
        <f>IF(LEN([manuell])=0,IFERROR([kw fine in title]*1,IFERROR(SUMPRODUCT(COUNTIF(IsDigits,MID([kw in desc],ROW($A$1:$A$150),1)))=LEN([kw in desc]),#N/A)),[manuell])</f>
        <v>13</v>
      </c>
      <c r="R1234" s="1" t="e">
        <f>IF([pos kw in title]&gt;0,MID(J1234,#REF!,4),IF([first '# in title]&gt;0,MID([title],[first '# in title],3),IF([first '# in title]&gt;0,MID([desc],#REF!,3),VLOOKUP([productid],$G$2:$R$1386,8))))</f>
        <v>#REF!</v>
      </c>
      <c r="S1234" s="1" t="str">
        <f>IF([kw in desc]=[kw rough in title],[kw in desc]*1,IFERROR(LEFT([kw_dirty],3)*1,IFERROR(LEFT([kw_dirty],2)*1,"n.a.")))</f>
        <v>n.a.</v>
      </c>
      <c r="T1234" s="1"/>
      <c r="U1234" s="1">
        <f>VLOOKUP(Tabelle1[[#This Row],[productid]],Tabelle2[#All],2,FALSE)</f>
        <v>13</v>
      </c>
    </row>
    <row r="1235" spans="1:21" hidden="1">
      <c r="A1235" t="s">
        <v>2036</v>
      </c>
      <c r="B1235">
        <v>3458.99</v>
      </c>
      <c r="C1235">
        <v>276812</v>
      </c>
      <c r="D1235" t="s">
        <v>2194</v>
      </c>
      <c r="E1235" t="s">
        <v>2195</v>
      </c>
      <c r="F1235">
        <v>18406</v>
      </c>
      <c r="G1235">
        <v>2106157</v>
      </c>
      <c r="H1235">
        <f t="shared" si="19"/>
        <v>30</v>
      </c>
      <c r="I1235">
        <f t="array" ref="I1235">MIN(IFERROR(FIND(IstNumbers,A1235),""))</f>
        <v>20</v>
      </c>
      <c r="J1235" s="1" t="str">
        <f>IF([first '# in title]&lt;[pos kw in title],MID([title],[pos kw in title]-6,6),#N/A)</f>
        <v xml:space="preserve">F (35 </v>
      </c>
      <c r="K1235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1235" s="1">
        <f>IFERROR(FIND("kW",[desc]),0)</f>
        <v>69</v>
      </c>
      <c r="M1235">
        <f t="array" ref="M1235">MIN(IFERROR(FIND(IstNumbers,E1235),""))</f>
        <v>13</v>
      </c>
      <c r="N1235" s="1" t="str">
        <f>IF([first '# in desc]&lt;[pos kw in desc],MID([desc],[pos kw in desc]-7,7))</f>
        <v xml:space="preserve">- 35,0 </v>
      </c>
      <c r="O1235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1235" s="1" t="str">
        <f>TRIM(IF([first '# in desc]&lt;[pos kw in desc],MID([desc],[pos kw in desc]-6,6),FALSE))</f>
        <v>35,0</v>
      </c>
      <c r="Q1235" s="1">
        <f>IF(LEN([manuell])=0,IFERROR([kw fine in title]*1,IFERROR(SUMPRODUCT(COUNTIF(IsDigits,MID([kw in desc],ROW($A$1:$A$150),1)))=LEN([kw in desc]),#N/A)),[manuell])</f>
        <v>35</v>
      </c>
      <c r="R1235" s="1" t="e">
        <f>IF([pos kw in title]&gt;0,MID(J1235,#REF!,4),IF([first '# in title]&gt;0,MID([title],[first '# in title],3),IF([first '# in title]&gt;0,MID([desc],#REF!,3),VLOOKUP([productid],$G$2:$R$1386,8))))</f>
        <v>#REF!</v>
      </c>
      <c r="S1235" s="1" t="str">
        <f>IF([kw in desc]=[kw rough in title],[kw in desc]*1,IFERROR(LEFT([kw_dirty],3)*1,IFERROR(LEFT([kw_dirty],2)*1,"n.a.")))</f>
        <v>n.a.</v>
      </c>
      <c r="T1235" s="1"/>
      <c r="U1235" s="1">
        <f>VLOOKUP(Tabelle1[[#This Row],[productid]],Tabelle2[#All],2,FALSE)</f>
        <v>35</v>
      </c>
    </row>
    <row r="1236" spans="1:21" hidden="1">
      <c r="A1236" t="s">
        <v>1988</v>
      </c>
      <c r="B1236">
        <v>3205</v>
      </c>
      <c r="C1236">
        <v>289859</v>
      </c>
      <c r="D1236" t="s">
        <v>2196</v>
      </c>
      <c r="E1236" t="s">
        <v>2197</v>
      </c>
      <c r="F1236">
        <v>18406</v>
      </c>
      <c r="G1236">
        <v>3497887</v>
      </c>
      <c r="H1236">
        <f t="shared" si="19"/>
        <v>0</v>
      </c>
      <c r="I1236">
        <f t="array" ref="I1236">MIN(IFERROR(FIND(IstNumbers,A1236),""))</f>
        <v>13</v>
      </c>
      <c r="J1236" s="1" t="e">
        <f>IF([first '# in title]&lt;[pos kw in title],MID([title],[pos kw in title]-6,6),#N/A)</f>
        <v>#N/A</v>
      </c>
      <c r="K1236" s="1" t="e">
        <f>IFERROR(MID(SUBSTITUTE([kw rough in title],",","."),FIND("(",[kw rough in title])+1,20),SUBSTITUTE(IFERROR(MID([kw rough in title],FIND(" ",[kw rough in title])+1,20),[kw rough in title]),",","."))</f>
        <v>#N/A</v>
      </c>
      <c r="L1236" s="1">
        <f>IFERROR(FIND("kW",[desc]),0)</f>
        <v>70</v>
      </c>
      <c r="M1236">
        <f t="array" ref="M1236">MIN(IFERROR(FIND(IstNumbers,E1236),""))</f>
        <v>34</v>
      </c>
      <c r="N1236" s="1" t="str">
        <f>IF([first '# in desc]&lt;[pos kw in desc],MID([desc],[pos kw in desc]-7,7))</f>
        <v xml:space="preserve">­me 42 </v>
      </c>
      <c r="O12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36" s="1" t="str">
        <f>TRIM(IF([first '# in desc]&lt;[pos kw in desc],MID([desc],[pos kw in desc]-6,6),FALSE))</f>
        <v>me 42</v>
      </c>
      <c r="Q1236" s="1" t="b">
        <f>IF(LEN([manuell])=0,IFERROR([kw fine in title]*1,IFERROR(SUMPRODUCT(COUNTIF(IsDigits,MID([kw in desc],ROW($A$1:$A$150),1)))=LEN([kw in desc]),#N/A)),[manuell])</f>
        <v>0</v>
      </c>
      <c r="R1236" s="1" t="str">
        <f>IF([pos kw in title]&gt;0,MID(J1236,#REF!,4),IF([first '# in title]&gt;0,MID([title],[first '# in title],3),IF([first '# in title]&gt;0,MID([desc],#REF!,3),VLOOKUP([productid],$G$2:$R$1386,8))))</f>
        <v xml:space="preserve">42 </v>
      </c>
      <c r="S1236" s="1" t="e">
        <f>IF([kw in desc]=[kw rough in title],[kw in desc]*1,IFERROR(LEFT([kw_dirty],3)*1,IFERROR(LEFT([kw_dirty],2)*1,"n.a.")))</f>
        <v>#N/A</v>
      </c>
      <c r="T1236" s="1"/>
      <c r="U1236" s="1">
        <f>VLOOKUP(Tabelle1[[#This Row],[productid]],Tabelle2[#All],2,FALSE)</f>
        <v>42</v>
      </c>
    </row>
    <row r="1237" spans="1:21">
      <c r="A1237" t="s">
        <v>1935</v>
      </c>
      <c r="B1237">
        <v>2273</v>
      </c>
      <c r="C1237">
        <v>289859</v>
      </c>
      <c r="D1237" t="s">
        <v>2198</v>
      </c>
      <c r="E1237" t="s">
        <v>2199</v>
      </c>
      <c r="F1237">
        <v>18406</v>
      </c>
      <c r="G1237">
        <v>2286143</v>
      </c>
      <c r="H1237">
        <f t="shared" si="19"/>
        <v>0</v>
      </c>
      <c r="I1237">
        <f t="array" ref="I1237">MIN(IFERROR(FIND(IstNumbers,A1237),""))</f>
        <v>13</v>
      </c>
      <c r="J1237" s="1" t="e">
        <f>IF([first '# in title]&lt;[pos kw in title],MID([title],[pos kw in title]-6,6),#N/A)</f>
        <v>#N/A</v>
      </c>
      <c r="K1237" s="1" t="e">
        <f>IFERROR(MID(SUBSTITUTE([kw rough in title],",","."),FIND("(",[kw rough in title])+1,20),SUBSTITUTE(IFERROR(MID([kw rough in title],FIND(" ",[kw rough in title])+1,20),[kw rough in title]),",","."))</f>
        <v>#N/A</v>
      </c>
      <c r="L1237" s="1">
        <f>IFERROR(FIND("kW",[desc]),0)</f>
        <v>0</v>
      </c>
      <c r="M1237">
        <f t="array" ref="M1237">MIN(IFERROR(FIND(IstNumbers,E1237),""))</f>
        <v>33</v>
      </c>
      <c r="N1237" s="1" t="b">
        <f>IF([first '# in desc]&lt;[pos kw in desc],MID([desc],[pos kw in desc]-7,7))</f>
        <v>0</v>
      </c>
      <c r="O12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37" s="1" t="str">
        <f>TRIM(IF([first '# in desc]&lt;[pos kw in desc],MID([desc],[pos kw in desc]-6,6),FALSE))</f>
        <v>FALSCH</v>
      </c>
      <c r="Q1237" s="1" t="b">
        <f>IF(LEN([manuell])=0,IFERROR([kw fine in title]*1,IFERROR(SUMPRODUCT(COUNTIF(IsDigits,MID([kw in desc],ROW($A$1:$A$150),1)))=LEN([kw in desc]),#N/A)),[manuell])</f>
        <v>0</v>
      </c>
      <c r="R1237" s="1" t="str">
        <f>IF([pos kw in title]&gt;0,MID(J1237,#REF!,4),IF([first '# in title]&gt;0,MID([title],[first '# in title],3),IF([first '# in title]&gt;0,MID([desc],#REF!,3),VLOOKUP([productid],$G$2:$R$1386,8))))</f>
        <v>146</v>
      </c>
      <c r="S1237" s="1" t="e">
        <f>IF([kw in desc]=[kw rough in title],[kw in desc]*1,IFERROR(LEFT([kw_dirty],3)*1,IFERROR(LEFT([kw_dirty],2)*1,"n.a.")))</f>
        <v>#N/A</v>
      </c>
      <c r="T1237" s="1"/>
      <c r="U1237" s="1" t="e">
        <f>VLOOKUP(Tabelle1[[#This Row],[productid]],Tabelle2[#All],2,FALSE)</f>
        <v>#N/A</v>
      </c>
    </row>
    <row r="1238" spans="1:21">
      <c r="A1238" t="s">
        <v>1920</v>
      </c>
      <c r="B1238">
        <v>4507</v>
      </c>
      <c r="C1238">
        <v>223861</v>
      </c>
      <c r="D1238" t="s">
        <v>2200</v>
      </c>
      <c r="E1238" t="s">
        <v>2201</v>
      </c>
      <c r="F1238">
        <v>18406</v>
      </c>
      <c r="G1238">
        <v>1223680</v>
      </c>
      <c r="H1238">
        <f t="shared" si="19"/>
        <v>0</v>
      </c>
      <c r="I1238">
        <f t="array" ref="I1238">MIN(IFERROR(FIND(IstNumbers,A1238),""))</f>
        <v>20</v>
      </c>
      <c r="J1238" s="1" t="e">
        <f>IF([first '# in title]&lt;[pos kw in title],MID([title],[pos kw in title]-6,6),#N/A)</f>
        <v>#N/A</v>
      </c>
      <c r="K1238" s="1" t="e">
        <f>IFERROR(MID(SUBSTITUTE([kw rough in title],",","."),FIND("(",[kw rough in title])+1,20),SUBSTITUTE(IFERROR(MID([kw rough in title],FIND(" ",[kw rough in title])+1,20),[kw rough in title]),",","."))</f>
        <v>#N/A</v>
      </c>
      <c r="L1238" s="1">
        <f>IFERROR(FIND("kW",[desc]),0)</f>
        <v>63</v>
      </c>
      <c r="M1238">
        <f t="array" ref="M1238">MIN(IFERROR(FIND(IstNumbers,E1238),""))</f>
        <v>16</v>
      </c>
      <c r="N1238" s="1" t="str">
        <f>IF([first '# in desc]&lt;[pos kw in desc],MID([desc],[pos kw in desc]-7,7))</f>
        <v xml:space="preserve">W 4-26 </v>
      </c>
      <c r="O1238" s="1" t="str">
        <f>IFERROR(SUBSTITUTE(MID([kw rough in desc],FIND("(",[kw rough in desc])+1,20),",","."),IFERROR(SUBSTITUTE(TRIM(SUBSTITUTE(SUBSTITUTE(MID([kw rough in desc],FIND(" ",TRIM([kw rough in desc]))+1,20),"""",""),"/","")),",","."),#N/A))</f>
        <v>4-26</v>
      </c>
      <c r="P1238" s="1" t="str">
        <f>TRIM(IF([first '# in desc]&lt;[pos kw in desc],MID([desc],[pos kw in desc]-6,6),FALSE))</f>
        <v>4-26</v>
      </c>
      <c r="Q1238" s="1" t="b">
        <f>IF(LEN([manuell])=0,IFERROR([kw fine in title]*1,IFERROR(SUMPRODUCT(COUNTIF(IsDigits,MID([kw in desc],ROW($A$1:$A$150),1)))=LEN([kw in desc]),#N/A)),[manuell])</f>
        <v>0</v>
      </c>
      <c r="R1238" s="1" t="str">
        <f>IF([pos kw in title]&gt;0,MID(J1238,#REF!,4),IF([first '# in title]&gt;0,MID([title],[first '# in title],3),IF([first '# in title]&gt;0,MID([desc],#REF!,3),VLOOKUP([productid],$G$2:$R$1386,8))))</f>
        <v>300</v>
      </c>
      <c r="S1238" s="1" t="e">
        <f>IF([kw in desc]=[kw rough in title],[kw in desc]*1,IFERROR(LEFT([kw_dirty],3)*1,IFERROR(LEFT([kw_dirty],2)*1,"n.a.")))</f>
        <v>#N/A</v>
      </c>
      <c r="T1238" s="1"/>
      <c r="U1238" s="1">
        <f>VLOOKUP(Tabelle1[[#This Row],[productid]],Tabelle2[#All],2,FALSE)</f>
        <v>26</v>
      </c>
    </row>
    <row r="1239" spans="1:21" hidden="1">
      <c r="A1239" t="s">
        <v>1945</v>
      </c>
      <c r="B1239">
        <v>3095</v>
      </c>
      <c r="C1239">
        <v>289859</v>
      </c>
      <c r="D1239" t="s">
        <v>2202</v>
      </c>
      <c r="E1239" t="s">
        <v>2203</v>
      </c>
      <c r="F1239">
        <v>18406</v>
      </c>
      <c r="G1239">
        <v>1750863</v>
      </c>
      <c r="H1239">
        <f t="shared" si="19"/>
        <v>0</v>
      </c>
      <c r="I1239">
        <f t="array" ref="I1239">MIN(IFERROR(FIND(IstNumbers,A1239),""))</f>
        <v>13</v>
      </c>
      <c r="J1239" s="1" t="e">
        <f>IF([first '# in title]&lt;[pos kw in title],MID([title],[pos kw in title]-6,6),#N/A)</f>
        <v>#N/A</v>
      </c>
      <c r="K1239" s="1" t="e">
        <f>IFERROR(MID(SUBSTITUTE([kw rough in title],",","."),FIND("(",[kw rough in title])+1,20),SUBSTITUTE(IFERROR(MID([kw rough in title],FIND(" ",[kw rough in title])+1,20),[kw rough in title]),",","."))</f>
        <v>#N/A</v>
      </c>
      <c r="L1239" s="1">
        <f>IFERROR(FIND("kW",[desc]),0)</f>
        <v>70</v>
      </c>
      <c r="M1239">
        <f t="array" ref="M1239">MIN(IFERROR(FIND(IstNumbers,E1239),""))</f>
        <v>34</v>
      </c>
      <c r="N1239" s="1" t="str">
        <f>IF([first '# in desc]&lt;[pos kw in desc],MID([desc],[pos kw in desc]-7,7))</f>
        <v xml:space="preserve">­me 42 </v>
      </c>
      <c r="O12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39" s="1" t="str">
        <f>TRIM(IF([first '# in desc]&lt;[pos kw in desc],MID([desc],[pos kw in desc]-6,6),FALSE))</f>
        <v>me 42</v>
      </c>
      <c r="Q1239" s="1" t="b">
        <f>IF(LEN([manuell])=0,IFERROR([kw fine in title]*1,IFERROR(SUMPRODUCT(COUNTIF(IsDigits,MID([kw in desc],ROW($A$1:$A$150),1)))=LEN([kw in desc]),#N/A)),[manuell])</f>
        <v>0</v>
      </c>
      <c r="R1239" s="1" t="str">
        <f>IF([pos kw in title]&gt;0,MID(J1239,#REF!,4),IF([first '# in title]&gt;0,MID([title],[first '# in title],3),IF([first '# in title]&gt;0,MID([desc],#REF!,3),VLOOKUP([productid],$G$2:$R$1386,8))))</f>
        <v xml:space="preserve">42 </v>
      </c>
      <c r="S1239" s="1" t="e">
        <f>IF([kw in desc]=[kw rough in title],[kw in desc]*1,IFERROR(LEFT([kw_dirty],3)*1,IFERROR(LEFT([kw_dirty],2)*1,"n.a.")))</f>
        <v>#N/A</v>
      </c>
      <c r="T1239" s="1"/>
      <c r="U1239" s="1">
        <f>VLOOKUP(Tabelle1[[#This Row],[productid]],Tabelle2[#All],2,FALSE)</f>
        <v>42</v>
      </c>
    </row>
    <row r="1240" spans="1:21">
      <c r="A1240" t="s">
        <v>1948</v>
      </c>
      <c r="B1240">
        <v>2480</v>
      </c>
      <c r="C1240">
        <v>289859</v>
      </c>
      <c r="D1240" t="s">
        <v>2204</v>
      </c>
      <c r="E1240" t="s">
        <v>1671</v>
      </c>
      <c r="F1240">
        <v>18406</v>
      </c>
      <c r="G1240">
        <v>3128307</v>
      </c>
      <c r="H1240">
        <f t="shared" si="19"/>
        <v>0</v>
      </c>
      <c r="I1240">
        <f t="array" ref="I1240">MIN(IFERROR(FIND(IstNumbers,A1240),""))</f>
        <v>21</v>
      </c>
      <c r="J1240" s="1" t="e">
        <f>IF([first '# in title]&lt;[pos kw in title],MID([title],[pos kw in title]-6,6),#N/A)</f>
        <v>#N/A</v>
      </c>
      <c r="K1240" s="1" t="e">
        <f>IFERROR(MID(SUBSTITUTE([kw rough in title],",","."),FIND("(",[kw rough in title])+1,20),SUBSTITUTE(IFERROR(MID([kw rough in title],FIND(" ",[kw rough in title])+1,20),[kw rough in title]),",","."))</f>
        <v>#N/A</v>
      </c>
      <c r="L1240" s="1">
        <f>IFERROR(FIND("kW",[desc]),0)</f>
        <v>0</v>
      </c>
      <c r="M1240">
        <f t="array" ref="M1240">MIN(IFERROR(FIND(IstNumbers,E1240),""))</f>
        <v>38</v>
      </c>
      <c r="N1240" s="1" t="b">
        <f>IF([first '# in desc]&lt;[pos kw in desc],MID([desc],[pos kw in desc]-7,7))</f>
        <v>0</v>
      </c>
      <c r="O12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40" s="1" t="str">
        <f>TRIM(IF([first '# in desc]&lt;[pos kw in desc],MID([desc],[pos kw in desc]-6,6),FALSE))</f>
        <v>FALSCH</v>
      </c>
      <c r="Q1240" s="1" t="b">
        <f>IF(LEN([manuell])=0,IFERROR([kw fine in title]*1,IFERROR(SUMPRODUCT(COUNTIF(IsDigits,MID([kw in desc],ROW($A$1:$A$150),1)))=LEN([kw in desc]),#N/A)),[manuell])</f>
        <v>0</v>
      </c>
      <c r="R1240" s="1" t="str">
        <f>IF([pos kw in title]&gt;0,MID(J1240,#REF!,4),IF([first '# in title]&gt;0,MID([title],[first '# in title],3),IF([first '# in title]&gt;0,MID([desc],#REF!,3),VLOOKUP([productid],$G$2:$R$1386,8))))</f>
        <v>-Sm</v>
      </c>
      <c r="S1240" s="1" t="e">
        <f>IF([kw in desc]=[kw rough in title],[kw in desc]*1,IFERROR(LEFT([kw_dirty],3)*1,IFERROR(LEFT([kw_dirty],2)*1,"n.a.")))</f>
        <v>#N/A</v>
      </c>
      <c r="T1240" s="1"/>
      <c r="U1240" s="1" t="e">
        <f>VLOOKUP(Tabelle1[[#This Row],[productid]],Tabelle2[#All],2,FALSE)</f>
        <v>#N/A</v>
      </c>
    </row>
    <row r="1241" spans="1:21">
      <c r="A1241" t="s">
        <v>2205</v>
      </c>
      <c r="B1241">
        <v>4499</v>
      </c>
      <c r="C1241">
        <v>9701</v>
      </c>
      <c r="D1241" t="s">
        <v>2206</v>
      </c>
      <c r="E1241" t="s">
        <v>9</v>
      </c>
      <c r="F1241">
        <v>18406</v>
      </c>
      <c r="G1241">
        <v>2654433</v>
      </c>
      <c r="H1241">
        <f t="shared" si="19"/>
        <v>0</v>
      </c>
      <c r="I1241">
        <f t="array" ref="I1241">MIN(IFERROR(FIND(IstNumbers,A1241),""))</f>
        <v>27</v>
      </c>
      <c r="J1241" s="1" t="e">
        <f>IF([first '# in title]&lt;[pos kw in title],MID([title],[pos kw in title]-6,6),#N/A)</f>
        <v>#N/A</v>
      </c>
      <c r="K1241" s="1" t="e">
        <f>IFERROR(MID(SUBSTITUTE([kw rough in title],",","."),FIND("(",[kw rough in title])+1,20),SUBSTITUTE(IFERROR(MID([kw rough in title],FIND(" ",[kw rough in title])+1,20),[kw rough in title]),",","."))</f>
        <v>#N/A</v>
      </c>
      <c r="L1241" s="1">
        <f>IFERROR(FIND("kW",[desc]),0)</f>
        <v>0</v>
      </c>
      <c r="M1241">
        <f t="array" ref="M1241">MIN(IFERROR(FIND(IstNumbers,E1241),""))</f>
        <v>0</v>
      </c>
      <c r="N1241" s="1" t="b">
        <f>IF([first '# in desc]&lt;[pos kw in desc],MID([desc],[pos kw in desc]-7,7))</f>
        <v>0</v>
      </c>
      <c r="O12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41" s="1" t="str">
        <f>TRIM(IF([first '# in desc]&lt;[pos kw in desc],MID([desc],[pos kw in desc]-6,6),FALSE))</f>
        <v>FALSCH</v>
      </c>
      <c r="Q1241" s="1" t="b">
        <f>IF(LEN([manuell])=0,IFERROR([kw fine in title]*1,IFERROR(SUMPRODUCT(COUNTIF(IsDigits,MID([kw in desc],ROW($A$1:$A$150),1)))=LEN([kw in desc]),#N/A)),[manuell])</f>
        <v>0</v>
      </c>
      <c r="R1241" s="1" t="str">
        <f>IF([pos kw in title]&gt;0,MID(J1241,#REF!,4),IF([first '# in title]&gt;0,MID([title],[first '# in title],3),IF([first '# in title]&gt;0,MID([desc],#REF!,3),VLOOKUP([productid],$G$2:$R$1386,8))))</f>
        <v>20-</v>
      </c>
      <c r="S1241" s="1" t="e">
        <f>IF([kw in desc]=[kw rough in title],[kw in desc]*1,IFERROR(LEFT([kw_dirty],3)*1,IFERROR(LEFT([kw_dirty],2)*1,"n.a.")))</f>
        <v>#N/A</v>
      </c>
      <c r="T1241" s="1"/>
      <c r="U1241" s="1" t="e">
        <f>VLOOKUP(Tabelle1[[#This Row],[productid]],Tabelle2[#All],2,FALSE)</f>
        <v>#N/A</v>
      </c>
    </row>
    <row r="1242" spans="1:21">
      <c r="A1242" t="s">
        <v>2176</v>
      </c>
      <c r="B1242">
        <v>3983.16</v>
      </c>
      <c r="C1242">
        <v>276812</v>
      </c>
      <c r="D1242" t="s">
        <v>2207</v>
      </c>
      <c r="E1242" t="s">
        <v>2208</v>
      </c>
      <c r="F1242">
        <v>18406</v>
      </c>
      <c r="G1242">
        <v>2654415</v>
      </c>
      <c r="H1242">
        <f t="shared" si="19"/>
        <v>0</v>
      </c>
      <c r="I1242">
        <f t="array" ref="I1242">MIN(IFERROR(FIND(IstNumbers,A1242),""))</f>
        <v>30</v>
      </c>
      <c r="J1242" s="1" t="e">
        <f>IF([first '# in title]&lt;[pos kw in title],MID([title],[pos kw in title]-6,6),#N/A)</f>
        <v>#N/A</v>
      </c>
      <c r="K1242" s="1" t="e">
        <f>IFERROR(MID(SUBSTITUTE([kw rough in title],",","."),FIND("(",[kw rough in title])+1,20),SUBSTITUTE(IFERROR(MID([kw rough in title],FIND(" ",[kw rough in title])+1,20),[kw rough in title]),",","."))</f>
        <v>#N/A</v>
      </c>
      <c r="L1242" s="1">
        <f>IFERROR(FIND("kW",[desc]),0)</f>
        <v>0</v>
      </c>
      <c r="M1242">
        <f t="array" ref="M1242">MIN(IFERROR(FIND(IstNumbers,E1242),""))</f>
        <v>41</v>
      </c>
      <c r="N1242" s="1" t="b">
        <f>IF([first '# in desc]&lt;[pos kw in desc],MID([desc],[pos kw in desc]-7,7))</f>
        <v>0</v>
      </c>
      <c r="O12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42" s="1" t="str">
        <f>TRIM(IF([first '# in desc]&lt;[pos kw in desc],MID([desc],[pos kw in desc]-6,6),FALSE))</f>
        <v>FALSCH</v>
      </c>
      <c r="Q1242" s="1" t="b">
        <f>IF(LEN([manuell])=0,IFERROR([kw fine in title]*1,IFERROR(SUMPRODUCT(COUNTIF(IsDigits,MID([kw in desc],ROW($A$1:$A$150),1)))=LEN([kw in desc]),#N/A)),[manuell])</f>
        <v>0</v>
      </c>
      <c r="R1242" s="1" t="str">
        <f>IF([pos kw in title]&gt;0,MID(J1242,#REF!,4),IF([first '# in title]&gt;0,MID([title],[first '# in title],3),IF([first '# in title]&gt;0,MID([desc],#REF!,3),VLOOKUP([productid],$G$2:$R$1386,8))))</f>
        <v>25-</v>
      </c>
      <c r="S1242" s="1" t="e">
        <f>IF([kw in desc]=[kw rough in title],[kw in desc]*1,IFERROR(LEFT([kw_dirty],3)*1,IFERROR(LEFT([kw_dirty],2)*1,"n.a.")))</f>
        <v>#N/A</v>
      </c>
      <c r="T1242" s="1"/>
      <c r="U1242" s="1" t="e">
        <f>VLOOKUP(Tabelle1[[#This Row],[productid]],Tabelle2[#All],2,FALSE)</f>
        <v>#N/A</v>
      </c>
    </row>
    <row r="1243" spans="1:21" hidden="1">
      <c r="A1243" t="s">
        <v>2179</v>
      </c>
      <c r="B1243">
        <v>3970.02</v>
      </c>
      <c r="C1243">
        <v>276812</v>
      </c>
      <c r="D1243" t="s">
        <v>2209</v>
      </c>
      <c r="E1243" t="s">
        <v>2210</v>
      </c>
      <c r="F1243">
        <v>18406</v>
      </c>
      <c r="G1243">
        <v>2654417</v>
      </c>
      <c r="H1243">
        <f t="shared" si="19"/>
        <v>0</v>
      </c>
      <c r="I1243">
        <f t="array" ref="I1243">MIN(IFERROR(FIND(IstNumbers,A1243),""))</f>
        <v>30</v>
      </c>
      <c r="J1243" s="1" t="e">
        <f>IF([first '# in title]&lt;[pos kw in title],MID([title],[pos kw in title]-6,6),#N/A)</f>
        <v>#N/A</v>
      </c>
      <c r="K1243" s="1" t="e">
        <f>IFERROR(MID(SUBSTITUTE([kw rough in title],",","."),FIND("(",[kw rough in title])+1,20),SUBSTITUTE(IFERROR(MID([kw rough in title],FIND(" ",[kw rough in title])+1,20),[kw rough in title]),",","."))</f>
        <v>#N/A</v>
      </c>
      <c r="L1243" s="1">
        <f>IFERROR(FIND("kW",[desc]),0)</f>
        <v>47</v>
      </c>
      <c r="M1243">
        <f t="array" ref="M1243">MIN(IFERROR(FIND(IstNumbers,E1243),""))</f>
        <v>32</v>
      </c>
      <c r="N1243" s="1" t="str">
        <f>IF([first '# in desc]&lt;[pos kw in desc],MID([desc],[pos kw in desc]-7,7))</f>
        <v xml:space="preserve">bis 60 </v>
      </c>
      <c r="O1243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1243" s="1" t="str">
        <f>TRIM(IF([first '# in desc]&lt;[pos kw in desc],MID([desc],[pos kw in desc]-6,6),FALSE))</f>
        <v>is 60</v>
      </c>
      <c r="Q1243" s="1" t="b">
        <f>IF(LEN([manuell])=0,IFERROR([kw fine in title]*1,IFERROR(SUMPRODUCT(COUNTIF(IsDigits,MID([kw in desc],ROW($A$1:$A$150),1)))=LEN([kw in desc]),#N/A)),[manuell])</f>
        <v>0</v>
      </c>
      <c r="R1243" s="1" t="str">
        <f>IF([pos kw in title]&gt;0,MID(J1243,#REF!,4),IF([first '# in title]&gt;0,MID([title],[first '# in title],3),IF([first '# in title]&gt;0,MID([desc],#REF!,3),VLOOKUP([productid],$G$2:$R$1386,8))))</f>
        <v>60-</v>
      </c>
      <c r="S1243" s="1" t="e">
        <f>IF([kw in desc]=[kw rough in title],[kw in desc]*1,IFERROR(LEFT([kw_dirty],3)*1,IFERROR(LEFT([kw_dirty],2)*1,"n.a.")))</f>
        <v>#N/A</v>
      </c>
      <c r="T1243" s="1"/>
      <c r="U1243" s="1">
        <f>VLOOKUP(Tabelle1[[#This Row],[productid]],Tabelle2[#All],2,FALSE)</f>
        <v>60</v>
      </c>
    </row>
    <row r="1244" spans="1:21" hidden="1">
      <c r="A1244" t="s">
        <v>2211</v>
      </c>
      <c r="B1244">
        <v>1985</v>
      </c>
      <c r="C1244">
        <v>9701</v>
      </c>
      <c r="D1244" t="s">
        <v>2212</v>
      </c>
      <c r="E1244" t="s">
        <v>9</v>
      </c>
      <c r="F1244">
        <v>18406</v>
      </c>
      <c r="G1244">
        <v>2635863</v>
      </c>
      <c r="H1244">
        <f t="shared" si="19"/>
        <v>60</v>
      </c>
      <c r="I1244">
        <f t="array" ref="I1244">MIN(IFERROR(FIND(IstNumbers,A1244),""))</f>
        <v>24</v>
      </c>
      <c r="J1244" s="1" t="str">
        <f>IF([first '# in title]&lt;[pos kw in title],MID([title],[pos kw in title]-6,6),#N/A)</f>
        <v xml:space="preserve">L (28 </v>
      </c>
      <c r="K124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44" s="1">
        <f>IFERROR(FIND("kW",[desc]),0)</f>
        <v>0</v>
      </c>
      <c r="M1244">
        <f t="array" ref="M1244">MIN(IFERROR(FIND(IstNumbers,E1244),""))</f>
        <v>0</v>
      </c>
      <c r="N1244" s="1" t="b">
        <f>IF([first '# in desc]&lt;[pos kw in desc],MID([desc],[pos kw in desc]-7,7))</f>
        <v>0</v>
      </c>
      <c r="O12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44" s="1" t="str">
        <f>TRIM(IF([first '# in desc]&lt;[pos kw in desc],MID([desc],[pos kw in desc]-6,6),FALSE))</f>
        <v>FALSCH</v>
      </c>
      <c r="Q1244" s="1">
        <f>IF(LEN([manuell])=0,IFERROR([kw fine in title]*1,IFERROR(SUMPRODUCT(COUNTIF(IsDigits,MID([kw in desc],ROW($A$1:$A$150),1)))=LEN([kw in desc]),#N/A)),[manuell])</f>
        <v>28</v>
      </c>
      <c r="R1244" s="1" t="e">
        <f>IF([pos kw in title]&gt;0,MID(J1244,#REF!,4),IF([first '# in title]&gt;0,MID([title],[first '# in title],3),IF([first '# in title]&gt;0,MID([desc],#REF!,3),VLOOKUP([productid],$G$2:$R$1386,8))))</f>
        <v>#REF!</v>
      </c>
      <c r="S1244" s="1" t="str">
        <f>IF([kw in desc]=[kw rough in title],[kw in desc]*1,IFERROR(LEFT([kw_dirty],3)*1,IFERROR(LEFT([kw_dirty],2)*1,"n.a.")))</f>
        <v>n.a.</v>
      </c>
      <c r="T1244" s="1"/>
      <c r="U1244" s="1">
        <f>VLOOKUP(Tabelle1[[#This Row],[productid]],Tabelle2[#All],2,FALSE)</f>
        <v>28</v>
      </c>
    </row>
    <row r="1245" spans="1:21" hidden="1">
      <c r="A1245" t="s">
        <v>2182</v>
      </c>
      <c r="B1245">
        <v>4600</v>
      </c>
      <c r="C1245">
        <v>12041</v>
      </c>
      <c r="D1245" t="s">
        <v>2213</v>
      </c>
      <c r="E1245" t="s">
        <v>9</v>
      </c>
      <c r="F1245">
        <v>18406</v>
      </c>
      <c r="G1245">
        <v>2611687</v>
      </c>
      <c r="H1245">
        <f t="shared" si="19"/>
        <v>40</v>
      </c>
      <c r="I1245">
        <f t="array" ref="I1245">MIN(IFERROR(FIND(IstNumbers,A1245),""))</f>
        <v>31</v>
      </c>
      <c r="J1245" s="1" t="str">
        <f>IF([first '# in title]&lt;[pos kw in title],MID([title],[pos kw in title]-6,6),#N/A)</f>
        <v xml:space="preserve">C (20 </v>
      </c>
      <c r="K1245" s="1" t="str">
        <f>IFERROR(MID(SUBSTITUTE([kw rough in title],",","."),FIND("(",[kw rough in title])+1,20),SUBSTITUTE(IFERROR(MID([kw rough in title],FIND(" ",[kw rough in title])+1,20),[kw rough in title]),",","."))</f>
        <v xml:space="preserve">20 </v>
      </c>
      <c r="L1245" s="1">
        <f>IFERROR(FIND("kW",[desc]),0)</f>
        <v>0</v>
      </c>
      <c r="M1245">
        <f t="array" ref="M1245">MIN(IFERROR(FIND(IstNumbers,E1245),""))</f>
        <v>0</v>
      </c>
      <c r="N1245" s="1" t="b">
        <f>IF([first '# in desc]&lt;[pos kw in desc],MID([desc],[pos kw in desc]-7,7))</f>
        <v>0</v>
      </c>
      <c r="O12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45" s="1" t="str">
        <f>TRIM(IF([first '# in desc]&lt;[pos kw in desc],MID([desc],[pos kw in desc]-6,6),FALSE))</f>
        <v>FALSCH</v>
      </c>
      <c r="Q1245" s="1">
        <f>IF(LEN([manuell])=0,IFERROR([kw fine in title]*1,IFERROR(SUMPRODUCT(COUNTIF(IsDigits,MID([kw in desc],ROW($A$1:$A$150),1)))=LEN([kw in desc]),#N/A)),[manuell])</f>
        <v>20</v>
      </c>
      <c r="R1245" s="1" t="e">
        <f>IF([pos kw in title]&gt;0,MID(J1245,#REF!,4),IF([first '# in title]&gt;0,MID([title],[first '# in title],3),IF([first '# in title]&gt;0,MID([desc],#REF!,3),VLOOKUP([productid],$G$2:$R$1386,8))))</f>
        <v>#REF!</v>
      </c>
      <c r="S1245" s="1" t="str">
        <f>IF([kw in desc]=[kw rough in title],[kw in desc]*1,IFERROR(LEFT([kw_dirty],3)*1,IFERROR(LEFT([kw_dirty],2)*1,"n.a.")))</f>
        <v>n.a.</v>
      </c>
      <c r="T1245" s="1"/>
      <c r="U1245" s="1">
        <f>VLOOKUP(Tabelle1[[#This Row],[productid]],Tabelle2[#All],2,FALSE)</f>
        <v>20</v>
      </c>
    </row>
    <row r="1246" spans="1:21">
      <c r="A1246" t="s">
        <v>2131</v>
      </c>
      <c r="B1246">
        <v>3463</v>
      </c>
      <c r="C1246">
        <v>9701</v>
      </c>
      <c r="D1246" t="s">
        <v>2214</v>
      </c>
      <c r="E1246" t="s">
        <v>9</v>
      </c>
      <c r="F1246">
        <v>18406</v>
      </c>
      <c r="G1246">
        <v>4203086</v>
      </c>
      <c r="H1246">
        <f t="shared" si="19"/>
        <v>0</v>
      </c>
      <c r="I1246">
        <f t="array" ref="I1246">MIN(IFERROR(FIND(IstNumbers,A1246),""))</f>
        <v>17</v>
      </c>
      <c r="J1246" s="1" t="e">
        <f>IF([first '# in title]&lt;[pos kw in title],MID([title],[pos kw in title]-6,6),#N/A)</f>
        <v>#N/A</v>
      </c>
      <c r="K1246" s="1" t="e">
        <f>IFERROR(MID(SUBSTITUTE([kw rough in title],",","."),FIND("(",[kw rough in title])+1,20),SUBSTITUTE(IFERROR(MID([kw rough in title],FIND(" ",[kw rough in title])+1,20),[kw rough in title]),",","."))</f>
        <v>#N/A</v>
      </c>
      <c r="L1246" s="1">
        <f>IFERROR(FIND("kW",[desc]),0)</f>
        <v>0</v>
      </c>
      <c r="M1246">
        <f t="array" ref="M1246">MIN(IFERROR(FIND(IstNumbers,E1246),""))</f>
        <v>0</v>
      </c>
      <c r="N1246" s="1" t="b">
        <f>IF([first '# in desc]&lt;[pos kw in desc],MID([desc],[pos kw in desc]-7,7))</f>
        <v>0</v>
      </c>
      <c r="O12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46" s="1" t="str">
        <f>TRIM(IF([first '# in desc]&lt;[pos kw in desc],MID([desc],[pos kw in desc]-6,6),FALSE))</f>
        <v>FALSCH</v>
      </c>
      <c r="Q1246" s="1" t="b">
        <f>IF(LEN([manuell])=0,IFERROR([kw fine in title]*1,IFERROR(SUMPRODUCT(COUNTIF(IsDigits,MID([kw in desc],ROW($A$1:$A$150),1)))=LEN([kw in desc]),#N/A)),[manuell])</f>
        <v>0</v>
      </c>
      <c r="R1246" s="1" t="str">
        <f>IF([pos kw in title]&gt;0,MID(J1246,#REF!,4),IF([first '# in title]&gt;0,MID([title],[first '# in title],3),IF([first '# in title]&gt;0,MID([desc],#REF!,3),VLOOKUP([productid],$G$2:$R$1386,8))))</f>
        <v>-Pa</v>
      </c>
      <c r="S1246" s="1" t="e">
        <f>IF([kw in desc]=[kw rough in title],[kw in desc]*1,IFERROR(LEFT([kw_dirty],3)*1,IFERROR(LEFT([kw_dirty],2)*1,"n.a.")))</f>
        <v>#N/A</v>
      </c>
      <c r="T1246" s="1"/>
      <c r="U1246" s="1" t="e">
        <f>VLOOKUP(Tabelle1[[#This Row],[productid]],Tabelle2[#All],2,FALSE)</f>
        <v>#N/A</v>
      </c>
    </row>
    <row r="1247" spans="1:21">
      <c r="A1247" t="s">
        <v>2083</v>
      </c>
      <c r="B1247">
        <v>2625</v>
      </c>
      <c r="C1247">
        <v>289859</v>
      </c>
      <c r="D1247" t="s">
        <v>2215</v>
      </c>
      <c r="E1247" t="s">
        <v>2216</v>
      </c>
      <c r="F1247">
        <v>18406</v>
      </c>
      <c r="G1247">
        <v>3128334</v>
      </c>
      <c r="H1247">
        <f t="shared" si="19"/>
        <v>0</v>
      </c>
      <c r="I1247">
        <f t="array" ref="I1247">MIN(IFERROR(FIND(IstNumbers,A1247),""))</f>
        <v>13</v>
      </c>
      <c r="J1247" s="1" t="e">
        <f>IF([first '# in title]&lt;[pos kw in title],MID([title],[pos kw in title]-6,6),#N/A)</f>
        <v>#N/A</v>
      </c>
      <c r="K1247" s="1" t="e">
        <f>IFERROR(MID(SUBSTITUTE([kw rough in title],",","."),FIND("(",[kw rough in title])+1,20),SUBSTITUTE(IFERROR(MID([kw rough in title],FIND(" ",[kw rough in title])+1,20),[kw rough in title]),",","."))</f>
        <v>#N/A</v>
      </c>
      <c r="L1247" s="1">
        <f>IFERROR(FIND("kW",[desc]),0)</f>
        <v>0</v>
      </c>
      <c r="M1247">
        <f t="array" ref="M1247">MIN(IFERROR(FIND(IstNumbers,E1247),""))</f>
        <v>38</v>
      </c>
      <c r="N1247" s="1" t="b">
        <f>IF([first '# in desc]&lt;[pos kw in desc],MID([desc],[pos kw in desc]-7,7))</f>
        <v>0</v>
      </c>
      <c r="O12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47" s="1" t="str">
        <f>TRIM(IF([first '# in desc]&lt;[pos kw in desc],MID([desc],[pos kw in desc]-6,6),FALSE))</f>
        <v>FALSCH</v>
      </c>
      <c r="Q1247" s="1" t="b">
        <f>IF(LEN([manuell])=0,IFERROR([kw fine in title]*1,IFERROR(SUMPRODUCT(COUNTIF(IsDigits,MID([kw in desc],ROW($A$1:$A$150),1)))=LEN([kw in desc]),#N/A)),[manuell])</f>
        <v>0</v>
      </c>
      <c r="R1247" s="1" t="str">
        <f>IF([pos kw in title]&gt;0,MID(J1247,#REF!,4),IF([first '# in title]&gt;0,MID([title],[first '# in title],3),IF([first '# in title]&gt;0,MID([desc],#REF!,3),VLOOKUP([productid],$G$2:$R$1386,8))))</f>
        <v xml:space="preserve">22 </v>
      </c>
      <c r="S1247" s="1" t="e">
        <f>IF([kw in desc]=[kw rough in title],[kw in desc]*1,IFERROR(LEFT([kw_dirty],3)*1,IFERROR(LEFT([kw_dirty],2)*1,"n.a.")))</f>
        <v>#N/A</v>
      </c>
      <c r="T1247" s="1"/>
      <c r="U1247" s="1">
        <f>VLOOKUP(Tabelle1[[#This Row],[productid]],Tabelle2[#All],2,FALSE)</f>
        <v>21.8</v>
      </c>
    </row>
    <row r="1248" spans="1:21">
      <c r="A1248" t="s">
        <v>2057</v>
      </c>
      <c r="B1248">
        <v>4251.25</v>
      </c>
      <c r="C1248">
        <v>12041</v>
      </c>
      <c r="D1248" t="s">
        <v>2217</v>
      </c>
      <c r="E1248" t="s">
        <v>9</v>
      </c>
      <c r="F1248">
        <v>18406</v>
      </c>
      <c r="G1248">
        <v>2498916</v>
      </c>
      <c r="H1248">
        <f t="shared" si="19"/>
        <v>0</v>
      </c>
      <c r="I1248">
        <f t="array" ref="I1248">MIN(IFERROR(FIND(IstNumbers,A1248),""))</f>
        <v>29</v>
      </c>
      <c r="J1248" s="1" t="e">
        <f>IF([first '# in title]&lt;[pos kw in title],MID([title],[pos kw in title]-6,6),#N/A)</f>
        <v>#N/A</v>
      </c>
      <c r="K1248" s="1" t="e">
        <f>IFERROR(MID(SUBSTITUTE([kw rough in title],",","."),FIND("(",[kw rough in title])+1,20),SUBSTITUTE(IFERROR(MID([kw rough in title],FIND(" ",[kw rough in title])+1,20),[kw rough in title]),",","."))</f>
        <v>#N/A</v>
      </c>
      <c r="L1248" s="1">
        <f>IFERROR(FIND("kW",[desc]),0)</f>
        <v>0</v>
      </c>
      <c r="M1248">
        <f t="array" ref="M1248">MIN(IFERROR(FIND(IstNumbers,E1248),""))</f>
        <v>0</v>
      </c>
      <c r="N1248" s="1" t="b">
        <f>IF([first '# in desc]&lt;[pos kw in desc],MID([desc],[pos kw in desc]-7,7))</f>
        <v>0</v>
      </c>
      <c r="O12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48" s="1" t="str">
        <f>TRIM(IF([first '# in desc]&lt;[pos kw in desc],MID([desc],[pos kw in desc]-6,6),FALSE))</f>
        <v>FALSCH</v>
      </c>
      <c r="Q1248" s="1" t="b">
        <f>IF(LEN([manuell])=0,IFERROR([kw fine in title]*1,IFERROR(SUMPRODUCT(COUNTIF(IsDigits,MID([kw in desc],ROW($A$1:$A$150),1)))=LEN([kw in desc]),#N/A)),[manuell])</f>
        <v>0</v>
      </c>
      <c r="R1248" s="1" t="str">
        <f>IF([pos kw in title]&gt;0,MID(J1248,#REF!,4),IF([first '# in title]&gt;0,MID([title],[first '# in title],3),IF([first '# in title]&gt;0,MID([desc],#REF!,3),VLOOKUP([productid],$G$2:$R$1386,8))))</f>
        <v>276</v>
      </c>
      <c r="S1248" s="1" t="e">
        <f>IF([kw in desc]=[kw rough in title],[kw in desc]*1,IFERROR(LEFT([kw_dirty],3)*1,IFERROR(LEFT([kw_dirty],2)*1,"n.a.")))</f>
        <v>#N/A</v>
      </c>
      <c r="T1248" s="1"/>
      <c r="U1248" s="1" t="e">
        <f>VLOOKUP(Tabelle1[[#This Row],[productid]],Tabelle2[#All],2,FALSE)</f>
        <v>#N/A</v>
      </c>
    </row>
    <row r="1249" spans="1:21" hidden="1">
      <c r="A1249" t="s">
        <v>2009</v>
      </c>
      <c r="B1249">
        <v>2450</v>
      </c>
      <c r="C1249">
        <v>289859</v>
      </c>
      <c r="D1249" t="s">
        <v>2218</v>
      </c>
      <c r="E1249" t="s">
        <v>2219</v>
      </c>
      <c r="F1249">
        <v>18406</v>
      </c>
      <c r="G1249">
        <v>1064527</v>
      </c>
      <c r="H1249">
        <f t="shared" si="19"/>
        <v>28</v>
      </c>
      <c r="I1249">
        <f t="array" ref="I1249">MIN(IFERROR(FIND(IstNumbers,A1249),""))</f>
        <v>19</v>
      </c>
      <c r="J1249" s="1" t="str">
        <f>IF([first '# in title]&lt;[pos kw in title],MID([title],[pos kw in title]-6,6),#N/A)</f>
        <v xml:space="preserve"> W (19</v>
      </c>
      <c r="K1249" s="1" t="str">
        <f>IFERROR(MID(SUBSTITUTE([kw rough in title],",","."),FIND("(",[kw rough in title])+1,20),SUBSTITUTE(IFERROR(MID([kw rough in title],FIND(" ",[kw rough in title])+1,20),[kw rough in title]),",","."))</f>
        <v>19</v>
      </c>
      <c r="L1249" s="1">
        <f>IFERROR(FIND("kW",[desc]),0)</f>
        <v>57</v>
      </c>
      <c r="M1249">
        <f t="array" ref="M1249">MIN(IFERROR(FIND(IstNumbers,E1249),""))</f>
        <v>24</v>
      </c>
      <c r="N1249" s="1" t="str">
        <f>IF([first '# in desc]&lt;[pos kw in desc],MID([desc],[pos kw in desc]-7,7))</f>
        <v xml:space="preserve">me, 19 </v>
      </c>
      <c r="O124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49" s="1" t="str">
        <f>TRIM(IF([first '# in desc]&lt;[pos kw in desc],MID([desc],[pos kw in desc]-6,6),FALSE))</f>
        <v>e, 19</v>
      </c>
      <c r="Q1249" s="1">
        <f>IF(LEN([manuell])=0,IFERROR([kw fine in title]*1,IFERROR(SUMPRODUCT(COUNTIF(IsDigits,MID([kw in desc],ROW($A$1:$A$150),1)))=LEN([kw in desc]),#N/A)),[manuell])</f>
        <v>19</v>
      </c>
      <c r="R1249" s="1" t="e">
        <f>IF([pos kw in title]&gt;0,MID(J1249,#REF!,4),IF([first '# in title]&gt;0,MID([title],[first '# in title],3),IF([first '# in title]&gt;0,MID([desc],#REF!,3),VLOOKUP([productid],$G$2:$R$1386,8))))</f>
        <v>#REF!</v>
      </c>
      <c r="S1249" s="1" t="str">
        <f>IF([kw in desc]=[kw rough in title],[kw in desc]*1,IFERROR(LEFT([kw_dirty],3)*1,IFERROR(LEFT([kw_dirty],2)*1,"n.a.")))</f>
        <v>n.a.</v>
      </c>
      <c r="T1249" s="1"/>
      <c r="U1249" s="1">
        <f>VLOOKUP(Tabelle1[[#This Row],[productid]],Tabelle2[#All],2,FALSE)</f>
        <v>19</v>
      </c>
    </row>
    <row r="1250" spans="1:21" hidden="1">
      <c r="A1250" t="s">
        <v>1988</v>
      </c>
      <c r="B1250">
        <v>3205</v>
      </c>
      <c r="C1250">
        <v>289859</v>
      </c>
      <c r="D1250" t="s">
        <v>2220</v>
      </c>
      <c r="E1250" t="s">
        <v>2221</v>
      </c>
      <c r="F1250">
        <v>18406</v>
      </c>
      <c r="G1250">
        <v>3497887</v>
      </c>
      <c r="H1250">
        <f t="shared" si="19"/>
        <v>0</v>
      </c>
      <c r="I1250">
        <f t="array" ref="I1250">MIN(IFERROR(FIND(IstNumbers,A1250),""))</f>
        <v>13</v>
      </c>
      <c r="J1250" s="1" t="e">
        <f>IF([first '# in title]&lt;[pos kw in title],MID([title],[pos kw in title]-6,6),#N/A)</f>
        <v>#N/A</v>
      </c>
      <c r="K1250" s="1" t="e">
        <f>IFERROR(MID(SUBSTITUTE([kw rough in title],",","."),FIND("(",[kw rough in title])+1,20),SUBSTITUTE(IFERROR(MID([kw rough in title],FIND(" ",[kw rough in title])+1,20),[kw rough in title]),",","."))</f>
        <v>#N/A</v>
      </c>
      <c r="L1250" s="1">
        <f>IFERROR(FIND("kW",[desc]),0)</f>
        <v>70</v>
      </c>
      <c r="M1250">
        <f t="array" ref="M1250">MIN(IFERROR(FIND(IstNumbers,E1250),""))</f>
        <v>34</v>
      </c>
      <c r="N1250" s="1" t="str">
        <f>IF([first '# in desc]&lt;[pos kw in desc],MID([desc],[pos kw in desc]-7,7))</f>
        <v xml:space="preserve">­me 42 </v>
      </c>
      <c r="O12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50" s="1" t="str">
        <f>TRIM(IF([first '# in desc]&lt;[pos kw in desc],MID([desc],[pos kw in desc]-6,6),FALSE))</f>
        <v>me 42</v>
      </c>
      <c r="Q1250" s="1" t="b">
        <f>IF(LEN([manuell])=0,IFERROR([kw fine in title]*1,IFERROR(SUMPRODUCT(COUNTIF(IsDigits,MID([kw in desc],ROW($A$1:$A$150),1)))=LEN([kw in desc]),#N/A)),[manuell])</f>
        <v>0</v>
      </c>
      <c r="R1250" s="1" t="str">
        <f>IF([pos kw in title]&gt;0,MID(J1250,#REF!,4),IF([first '# in title]&gt;0,MID([title],[first '# in title],3),IF([first '# in title]&gt;0,MID([desc],#REF!,3),VLOOKUP([productid],$G$2:$R$1386,8))))</f>
        <v xml:space="preserve">42 </v>
      </c>
      <c r="S1250" s="1" t="e">
        <f>IF([kw in desc]=[kw rough in title],[kw in desc]*1,IFERROR(LEFT([kw_dirty],3)*1,IFERROR(LEFT([kw_dirty],2)*1,"n.a.")))</f>
        <v>#N/A</v>
      </c>
      <c r="T1250" s="1"/>
      <c r="U1250" s="1">
        <f>VLOOKUP(Tabelle1[[#This Row],[productid]],Tabelle2[#All],2,FALSE)</f>
        <v>42</v>
      </c>
    </row>
    <row r="1251" spans="1:21">
      <c r="A1251" t="s">
        <v>1935</v>
      </c>
      <c r="B1251">
        <v>2280</v>
      </c>
      <c r="C1251">
        <v>289859</v>
      </c>
      <c r="D1251" t="s">
        <v>2222</v>
      </c>
      <c r="E1251" t="s">
        <v>2223</v>
      </c>
      <c r="F1251">
        <v>18406</v>
      </c>
      <c r="G1251">
        <v>2286143</v>
      </c>
      <c r="H1251">
        <f t="shared" si="19"/>
        <v>0</v>
      </c>
      <c r="I1251">
        <f t="array" ref="I1251">MIN(IFERROR(FIND(IstNumbers,A1251),""))</f>
        <v>13</v>
      </c>
      <c r="J1251" s="1" t="e">
        <f>IF([first '# in title]&lt;[pos kw in title],MID([title],[pos kw in title]-6,6),#N/A)</f>
        <v>#N/A</v>
      </c>
      <c r="K1251" s="1" t="e">
        <f>IFERROR(MID(SUBSTITUTE([kw rough in title],",","."),FIND("(",[kw rough in title])+1,20),SUBSTITUTE(IFERROR(MID([kw rough in title],FIND(" ",[kw rough in title])+1,20),[kw rough in title]),",","."))</f>
        <v>#N/A</v>
      </c>
      <c r="L1251" s="1">
        <f>IFERROR(FIND("kW",[desc]),0)</f>
        <v>0</v>
      </c>
      <c r="M1251">
        <f t="array" ref="M1251">MIN(IFERROR(FIND(IstNumbers,E1251),""))</f>
        <v>33</v>
      </c>
      <c r="N1251" s="1" t="b">
        <f>IF([first '# in desc]&lt;[pos kw in desc],MID([desc],[pos kw in desc]-7,7))</f>
        <v>0</v>
      </c>
      <c r="O12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51" s="1" t="str">
        <f>TRIM(IF([first '# in desc]&lt;[pos kw in desc],MID([desc],[pos kw in desc]-6,6),FALSE))</f>
        <v>FALSCH</v>
      </c>
      <c r="Q1251" s="1" t="b">
        <f>IF(LEN([manuell])=0,IFERROR([kw fine in title]*1,IFERROR(SUMPRODUCT(COUNTIF(IsDigits,MID([kw in desc],ROW($A$1:$A$150),1)))=LEN([kw in desc]),#N/A)),[manuell])</f>
        <v>0</v>
      </c>
      <c r="R1251" s="1" t="str">
        <f>IF([pos kw in title]&gt;0,MID(J1251,#REF!,4),IF([first '# in title]&gt;0,MID([title],[first '# in title],3),IF([first '# in title]&gt;0,MID([desc],#REF!,3),VLOOKUP([productid],$G$2:$R$1386,8))))</f>
        <v>146</v>
      </c>
      <c r="S1251" s="1" t="e">
        <f>IF([kw in desc]=[kw rough in title],[kw in desc]*1,IFERROR(LEFT([kw_dirty],3)*1,IFERROR(LEFT([kw_dirty],2)*1,"n.a.")))</f>
        <v>#N/A</v>
      </c>
      <c r="T1251" s="1"/>
      <c r="U1251" s="1" t="e">
        <f>VLOOKUP(Tabelle1[[#This Row],[productid]],Tabelle2[#All],2,FALSE)</f>
        <v>#N/A</v>
      </c>
    </row>
    <row r="1252" spans="1:21">
      <c r="A1252" t="s">
        <v>1920</v>
      </c>
      <c r="B1252">
        <v>4552</v>
      </c>
      <c r="C1252">
        <v>223861</v>
      </c>
      <c r="D1252" t="s">
        <v>2224</v>
      </c>
      <c r="E1252" t="s">
        <v>2225</v>
      </c>
      <c r="F1252">
        <v>18406</v>
      </c>
      <c r="G1252">
        <v>1223680</v>
      </c>
      <c r="H1252">
        <f t="shared" si="19"/>
        <v>0</v>
      </c>
      <c r="I1252">
        <f t="array" ref="I1252">MIN(IFERROR(FIND(IstNumbers,A1252),""))</f>
        <v>20</v>
      </c>
      <c r="J1252" s="1" t="e">
        <f>IF([first '# in title]&lt;[pos kw in title],MID([title],[pos kw in title]-6,6),#N/A)</f>
        <v>#N/A</v>
      </c>
      <c r="K1252" s="1" t="e">
        <f>IFERROR(MID(SUBSTITUTE([kw rough in title],",","."),FIND("(",[kw rough in title])+1,20),SUBSTITUTE(IFERROR(MID([kw rough in title],FIND(" ",[kw rough in title])+1,20),[kw rough in title]),",","."))</f>
        <v>#N/A</v>
      </c>
      <c r="L1252" s="1">
        <f>IFERROR(FIND("kW",[desc]),0)</f>
        <v>73</v>
      </c>
      <c r="M1252">
        <f t="array" ref="M1252">MIN(IFERROR(FIND(IstNumbers,E1252),""))</f>
        <v>26</v>
      </c>
      <c r="N1252" s="1" t="str">
        <f>IF([first '# in desc]&lt;[pos kw in desc],MID([desc],[pos kw in desc]-7,7))</f>
        <v xml:space="preserve">W 4-26 </v>
      </c>
      <c r="O1252" s="1" t="str">
        <f>IFERROR(SUBSTITUTE(MID([kw rough in desc],FIND("(",[kw rough in desc])+1,20),",","."),IFERROR(SUBSTITUTE(TRIM(SUBSTITUTE(SUBSTITUTE(MID([kw rough in desc],FIND(" ",TRIM([kw rough in desc]))+1,20),"""",""),"/","")),",","."),#N/A))</f>
        <v>4-26</v>
      </c>
      <c r="P1252" s="1" t="str">
        <f>TRIM(IF([first '# in desc]&lt;[pos kw in desc],MID([desc],[pos kw in desc]-6,6),FALSE))</f>
        <v>4-26</v>
      </c>
      <c r="Q1252" s="1" t="b">
        <f>IF(LEN([manuell])=0,IFERROR([kw fine in title]*1,IFERROR(SUMPRODUCT(COUNTIF(IsDigits,MID([kw in desc],ROW($A$1:$A$150),1)))=LEN([kw in desc]),#N/A)),[manuell])</f>
        <v>0</v>
      </c>
      <c r="R1252" s="1" t="str">
        <f>IF([pos kw in title]&gt;0,MID(J1252,#REF!,4),IF([first '# in title]&gt;0,MID([title],[first '# in title],3),IF([first '# in title]&gt;0,MID([desc],#REF!,3),VLOOKUP([productid],$G$2:$R$1386,8))))</f>
        <v>300</v>
      </c>
      <c r="S1252" s="1" t="e">
        <f>IF([kw in desc]=[kw rough in title],[kw in desc]*1,IFERROR(LEFT([kw_dirty],3)*1,IFERROR(LEFT([kw_dirty],2)*1,"n.a.")))</f>
        <v>#N/A</v>
      </c>
      <c r="T1252" s="1"/>
      <c r="U1252" s="1">
        <f>VLOOKUP(Tabelle1[[#This Row],[productid]],Tabelle2[#All],2,FALSE)</f>
        <v>26</v>
      </c>
    </row>
    <row r="1253" spans="1:21" hidden="1">
      <c r="A1253" t="s">
        <v>1945</v>
      </c>
      <c r="B1253">
        <v>3095</v>
      </c>
      <c r="C1253">
        <v>289859</v>
      </c>
      <c r="D1253" t="s">
        <v>2226</v>
      </c>
      <c r="E1253" t="s">
        <v>1335</v>
      </c>
      <c r="F1253">
        <v>18406</v>
      </c>
      <c r="G1253">
        <v>1750863</v>
      </c>
      <c r="H1253">
        <f t="shared" si="19"/>
        <v>0</v>
      </c>
      <c r="I1253">
        <f t="array" ref="I1253">MIN(IFERROR(FIND(IstNumbers,A1253),""))</f>
        <v>13</v>
      </c>
      <c r="J1253" s="1" t="e">
        <f>IF([first '# in title]&lt;[pos kw in title],MID([title],[pos kw in title]-6,6),#N/A)</f>
        <v>#N/A</v>
      </c>
      <c r="K1253" s="1" t="e">
        <f>IFERROR(MID(SUBSTITUTE([kw rough in title],",","."),FIND("(",[kw rough in title])+1,20),SUBSTITUTE(IFERROR(MID([kw rough in title],FIND(" ",[kw rough in title])+1,20),[kw rough in title]),",","."))</f>
        <v>#N/A</v>
      </c>
      <c r="L1253" s="1">
        <f>IFERROR(FIND("kW",[desc]),0)</f>
        <v>70</v>
      </c>
      <c r="M1253">
        <f t="array" ref="M1253">MIN(IFERROR(FIND(IstNumbers,E1253),""))</f>
        <v>34</v>
      </c>
      <c r="N1253" s="1" t="str">
        <f>IF([first '# in desc]&lt;[pos kw in desc],MID([desc],[pos kw in desc]-7,7))</f>
        <v xml:space="preserve">­me 42 </v>
      </c>
      <c r="O12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53" s="1" t="str">
        <f>TRIM(IF([first '# in desc]&lt;[pos kw in desc],MID([desc],[pos kw in desc]-6,6),FALSE))</f>
        <v>me 42</v>
      </c>
      <c r="Q1253" s="1" t="b">
        <f>IF(LEN([manuell])=0,IFERROR([kw fine in title]*1,IFERROR(SUMPRODUCT(COUNTIF(IsDigits,MID([kw in desc],ROW($A$1:$A$150),1)))=LEN([kw in desc]),#N/A)),[manuell])</f>
        <v>0</v>
      </c>
      <c r="R1253" s="1" t="str">
        <f>IF([pos kw in title]&gt;0,MID(J1253,#REF!,4),IF([first '# in title]&gt;0,MID([title],[first '# in title],3),IF([first '# in title]&gt;0,MID([desc],#REF!,3),VLOOKUP([productid],$G$2:$R$1386,8))))</f>
        <v xml:space="preserve">42 </v>
      </c>
      <c r="S1253" s="1" t="e">
        <f>IF([kw in desc]=[kw rough in title],[kw in desc]*1,IFERROR(LEFT([kw_dirty],3)*1,IFERROR(LEFT([kw_dirty],2)*1,"n.a.")))</f>
        <v>#N/A</v>
      </c>
      <c r="T1253" s="1"/>
      <c r="U1253" s="1">
        <f>VLOOKUP(Tabelle1[[#This Row],[productid]],Tabelle2[#All],2,FALSE)</f>
        <v>42</v>
      </c>
    </row>
    <row r="1254" spans="1:21">
      <c r="A1254" t="s">
        <v>1948</v>
      </c>
      <c r="B1254">
        <v>2510</v>
      </c>
      <c r="C1254">
        <v>289859</v>
      </c>
      <c r="D1254" t="s">
        <v>2227</v>
      </c>
      <c r="E1254" t="s">
        <v>1685</v>
      </c>
      <c r="F1254">
        <v>18406</v>
      </c>
      <c r="G1254">
        <v>3128307</v>
      </c>
      <c r="H1254">
        <f t="shared" si="19"/>
        <v>0</v>
      </c>
      <c r="I1254">
        <f t="array" ref="I1254">MIN(IFERROR(FIND(IstNumbers,A1254),""))</f>
        <v>21</v>
      </c>
      <c r="J1254" s="1" t="e">
        <f>IF([first '# in title]&lt;[pos kw in title],MID([title],[pos kw in title]-6,6),#N/A)</f>
        <v>#N/A</v>
      </c>
      <c r="K1254" s="1" t="e">
        <f>IFERROR(MID(SUBSTITUTE([kw rough in title],",","."),FIND("(",[kw rough in title])+1,20),SUBSTITUTE(IFERROR(MID([kw rough in title],FIND(" ",[kw rough in title])+1,20),[kw rough in title]),",","."))</f>
        <v>#N/A</v>
      </c>
      <c r="L1254" s="1">
        <f>IFERROR(FIND("kW",[desc]),0)</f>
        <v>0</v>
      </c>
      <c r="M1254">
        <f t="array" ref="M1254">MIN(IFERROR(FIND(IstNumbers,E1254),""))</f>
        <v>38</v>
      </c>
      <c r="N1254" s="1" t="b">
        <f>IF([first '# in desc]&lt;[pos kw in desc],MID([desc],[pos kw in desc]-7,7))</f>
        <v>0</v>
      </c>
      <c r="O12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54" s="1" t="str">
        <f>TRIM(IF([first '# in desc]&lt;[pos kw in desc],MID([desc],[pos kw in desc]-6,6),FALSE))</f>
        <v>FALSCH</v>
      </c>
      <c r="Q1254" s="1" t="b">
        <f>IF(LEN([manuell])=0,IFERROR([kw fine in title]*1,IFERROR(SUMPRODUCT(COUNTIF(IsDigits,MID([kw in desc],ROW($A$1:$A$150),1)))=LEN([kw in desc]),#N/A)),[manuell])</f>
        <v>0</v>
      </c>
      <c r="R1254" s="1" t="str">
        <f>IF([pos kw in title]&gt;0,MID(J1254,#REF!,4),IF([first '# in title]&gt;0,MID([title],[first '# in title],3),IF([first '# in title]&gt;0,MID([desc],#REF!,3),VLOOKUP([productid],$G$2:$R$1386,8))))</f>
        <v>-Sm</v>
      </c>
      <c r="S1254" s="1" t="e">
        <f>IF([kw in desc]=[kw rough in title],[kw in desc]*1,IFERROR(LEFT([kw_dirty],3)*1,IFERROR(LEFT([kw_dirty],2)*1,"n.a.")))</f>
        <v>#N/A</v>
      </c>
      <c r="T1254" s="1"/>
      <c r="U1254" s="1" t="e">
        <f>VLOOKUP(Tabelle1[[#This Row],[productid]],Tabelle2[#All],2,FALSE)</f>
        <v>#N/A</v>
      </c>
    </row>
    <row r="1255" spans="1:21">
      <c r="A1255" t="s">
        <v>2205</v>
      </c>
      <c r="B1255">
        <v>4782</v>
      </c>
      <c r="C1255">
        <v>9701</v>
      </c>
      <c r="D1255" t="s">
        <v>2228</v>
      </c>
      <c r="E1255" t="s">
        <v>9</v>
      </c>
      <c r="F1255">
        <v>18406</v>
      </c>
      <c r="G1255">
        <v>2654433</v>
      </c>
      <c r="H1255">
        <f t="shared" si="19"/>
        <v>0</v>
      </c>
      <c r="I1255">
        <f t="array" ref="I1255">MIN(IFERROR(FIND(IstNumbers,A1255),""))</f>
        <v>27</v>
      </c>
      <c r="J1255" s="1" t="e">
        <f>IF([first '# in title]&lt;[pos kw in title],MID([title],[pos kw in title]-6,6),#N/A)</f>
        <v>#N/A</v>
      </c>
      <c r="K1255" s="1" t="e">
        <f>IFERROR(MID(SUBSTITUTE([kw rough in title],",","."),FIND("(",[kw rough in title])+1,20),SUBSTITUTE(IFERROR(MID([kw rough in title],FIND(" ",[kw rough in title])+1,20),[kw rough in title]),",","."))</f>
        <v>#N/A</v>
      </c>
      <c r="L1255" s="1">
        <f>IFERROR(FIND("kW",[desc]),0)</f>
        <v>0</v>
      </c>
      <c r="M1255">
        <f t="array" ref="M1255">MIN(IFERROR(FIND(IstNumbers,E1255),""))</f>
        <v>0</v>
      </c>
      <c r="N1255" s="1" t="b">
        <f>IF([first '# in desc]&lt;[pos kw in desc],MID([desc],[pos kw in desc]-7,7))</f>
        <v>0</v>
      </c>
      <c r="O12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55" s="1" t="str">
        <f>TRIM(IF([first '# in desc]&lt;[pos kw in desc],MID([desc],[pos kw in desc]-6,6),FALSE))</f>
        <v>FALSCH</v>
      </c>
      <c r="Q1255" s="1" t="b">
        <f>IF(LEN([manuell])=0,IFERROR([kw fine in title]*1,IFERROR(SUMPRODUCT(COUNTIF(IsDigits,MID([kw in desc],ROW($A$1:$A$150),1)))=LEN([kw in desc]),#N/A)),[manuell])</f>
        <v>0</v>
      </c>
      <c r="R1255" s="1" t="str">
        <f>IF([pos kw in title]&gt;0,MID(J1255,#REF!,4),IF([first '# in title]&gt;0,MID([title],[first '# in title],3),IF([first '# in title]&gt;0,MID([desc],#REF!,3),VLOOKUP([productid],$G$2:$R$1386,8))))</f>
        <v>20-</v>
      </c>
      <c r="S1255" s="1" t="e">
        <f>IF([kw in desc]=[kw rough in title],[kw in desc]*1,IFERROR(LEFT([kw_dirty],3)*1,IFERROR(LEFT([kw_dirty],2)*1,"n.a.")))</f>
        <v>#N/A</v>
      </c>
      <c r="T1255" s="1"/>
      <c r="U1255" s="1" t="e">
        <f>VLOOKUP(Tabelle1[[#This Row],[productid]],Tabelle2[#All],2,FALSE)</f>
        <v>#N/A</v>
      </c>
    </row>
    <row r="1256" spans="1:21">
      <c r="A1256" t="s">
        <v>2176</v>
      </c>
      <c r="B1256">
        <v>4318</v>
      </c>
      <c r="C1256">
        <v>9701</v>
      </c>
      <c r="D1256" t="s">
        <v>2229</v>
      </c>
      <c r="E1256" t="s">
        <v>9</v>
      </c>
      <c r="F1256">
        <v>18406</v>
      </c>
      <c r="G1256">
        <v>2654415</v>
      </c>
      <c r="H1256">
        <f t="shared" si="19"/>
        <v>0</v>
      </c>
      <c r="I1256">
        <f t="array" ref="I1256">MIN(IFERROR(FIND(IstNumbers,A1256),""))</f>
        <v>30</v>
      </c>
      <c r="J1256" s="1" t="e">
        <f>IF([first '# in title]&lt;[pos kw in title],MID([title],[pos kw in title]-6,6),#N/A)</f>
        <v>#N/A</v>
      </c>
      <c r="K1256" s="1" t="e">
        <f>IFERROR(MID(SUBSTITUTE([kw rough in title],",","."),FIND("(",[kw rough in title])+1,20),SUBSTITUTE(IFERROR(MID([kw rough in title],FIND(" ",[kw rough in title])+1,20),[kw rough in title]),",","."))</f>
        <v>#N/A</v>
      </c>
      <c r="L1256" s="1">
        <f>IFERROR(FIND("kW",[desc]),0)</f>
        <v>0</v>
      </c>
      <c r="M1256">
        <f t="array" ref="M1256">MIN(IFERROR(FIND(IstNumbers,E1256),""))</f>
        <v>0</v>
      </c>
      <c r="N1256" s="1" t="b">
        <f>IF([first '# in desc]&lt;[pos kw in desc],MID([desc],[pos kw in desc]-7,7))</f>
        <v>0</v>
      </c>
      <c r="O12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56" s="1" t="str">
        <f>TRIM(IF([first '# in desc]&lt;[pos kw in desc],MID([desc],[pos kw in desc]-6,6),FALSE))</f>
        <v>FALSCH</v>
      </c>
      <c r="Q1256" s="1" t="b">
        <f>IF(LEN([manuell])=0,IFERROR([kw fine in title]*1,IFERROR(SUMPRODUCT(COUNTIF(IsDigits,MID([kw in desc],ROW($A$1:$A$150),1)))=LEN([kw in desc]),#N/A)),[manuell])</f>
        <v>0</v>
      </c>
      <c r="R1256" s="1" t="str">
        <f>IF([pos kw in title]&gt;0,MID(J1256,#REF!,4),IF([first '# in title]&gt;0,MID([title],[first '# in title],3),IF([first '# in title]&gt;0,MID([desc],#REF!,3),VLOOKUP([productid],$G$2:$R$1386,8))))</f>
        <v>25-</v>
      </c>
      <c r="S1256" s="1" t="e">
        <f>IF([kw in desc]=[kw rough in title],[kw in desc]*1,IFERROR(LEFT([kw_dirty],3)*1,IFERROR(LEFT([kw_dirty],2)*1,"n.a.")))</f>
        <v>#N/A</v>
      </c>
      <c r="T1256" s="1"/>
      <c r="U1256" s="1" t="e">
        <f>VLOOKUP(Tabelle1[[#This Row],[productid]],Tabelle2[#All],2,FALSE)</f>
        <v>#N/A</v>
      </c>
    </row>
    <row r="1257" spans="1:21">
      <c r="A1257" t="s">
        <v>2179</v>
      </c>
      <c r="B1257">
        <v>4035</v>
      </c>
      <c r="C1257">
        <v>9701</v>
      </c>
      <c r="D1257" t="s">
        <v>2230</v>
      </c>
      <c r="E1257" t="s">
        <v>9</v>
      </c>
      <c r="F1257">
        <v>18406</v>
      </c>
      <c r="G1257">
        <v>2654417</v>
      </c>
      <c r="H1257">
        <f t="shared" si="19"/>
        <v>0</v>
      </c>
      <c r="I1257">
        <f t="array" ref="I1257">MIN(IFERROR(FIND(IstNumbers,A1257),""))</f>
        <v>30</v>
      </c>
      <c r="J1257" s="1" t="e">
        <f>IF([first '# in title]&lt;[pos kw in title],MID([title],[pos kw in title]-6,6),#N/A)</f>
        <v>#N/A</v>
      </c>
      <c r="K1257" s="1" t="e">
        <f>IFERROR(MID(SUBSTITUTE([kw rough in title],",","."),FIND("(",[kw rough in title])+1,20),SUBSTITUTE(IFERROR(MID([kw rough in title],FIND(" ",[kw rough in title])+1,20),[kw rough in title]),",","."))</f>
        <v>#N/A</v>
      </c>
      <c r="L1257" s="1">
        <f>IFERROR(FIND("kW",[desc]),0)</f>
        <v>0</v>
      </c>
      <c r="M1257">
        <f t="array" ref="M1257">MIN(IFERROR(FIND(IstNumbers,E1257),""))</f>
        <v>0</v>
      </c>
      <c r="N1257" s="1" t="b">
        <f>IF([first '# in desc]&lt;[pos kw in desc],MID([desc],[pos kw in desc]-7,7))</f>
        <v>0</v>
      </c>
      <c r="O12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57" s="1" t="str">
        <f>TRIM(IF([first '# in desc]&lt;[pos kw in desc],MID([desc],[pos kw in desc]-6,6),FALSE))</f>
        <v>FALSCH</v>
      </c>
      <c r="Q1257" s="1" t="b">
        <f>IF(LEN([manuell])=0,IFERROR([kw fine in title]*1,IFERROR(SUMPRODUCT(COUNTIF(IsDigits,MID([kw in desc],ROW($A$1:$A$150),1)))=LEN([kw in desc]),#N/A)),[manuell])</f>
        <v>0</v>
      </c>
      <c r="R1257" s="1" t="str">
        <f>IF([pos kw in title]&gt;0,MID(J1257,#REF!,4),IF([first '# in title]&gt;0,MID([title],[first '# in title],3),IF([first '# in title]&gt;0,MID([desc],#REF!,3),VLOOKUP([productid],$G$2:$R$1386,8))))</f>
        <v>60-</v>
      </c>
      <c r="S1257" s="1" t="e">
        <f>IF([kw in desc]=[kw rough in title],[kw in desc]*1,IFERROR(LEFT([kw_dirty],3)*1,IFERROR(LEFT([kw_dirty],2)*1,"n.a.")))</f>
        <v>#N/A</v>
      </c>
      <c r="T1257" s="1"/>
      <c r="U1257" s="1">
        <f>VLOOKUP(Tabelle1[[#This Row],[productid]],Tabelle2[#All],2,FALSE)</f>
        <v>60</v>
      </c>
    </row>
    <row r="1258" spans="1:21" hidden="1">
      <c r="A1258" t="s">
        <v>2211</v>
      </c>
      <c r="B1258">
        <v>2010</v>
      </c>
      <c r="C1258">
        <v>289859</v>
      </c>
      <c r="D1258" t="s">
        <v>2231</v>
      </c>
      <c r="E1258" t="s">
        <v>282</v>
      </c>
      <c r="F1258">
        <v>18406</v>
      </c>
      <c r="G1258">
        <v>2635863</v>
      </c>
      <c r="H1258">
        <f t="shared" si="19"/>
        <v>60</v>
      </c>
      <c r="I1258">
        <f t="array" ref="I1258">MIN(IFERROR(FIND(IstNumbers,A1258),""))</f>
        <v>24</v>
      </c>
      <c r="J1258" s="1" t="str">
        <f>IF([first '# in title]&lt;[pos kw in title],MID([title],[pos kw in title]-6,6),#N/A)</f>
        <v xml:space="preserve">L (28 </v>
      </c>
      <c r="K125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58" s="1">
        <f>IFERROR(FIND("kW",[desc]),0)</f>
        <v>71</v>
      </c>
      <c r="M1258">
        <f t="array" ref="M1258">MIN(IFERROR(FIND(IstNumbers,E1258),""))</f>
        <v>29</v>
      </c>
      <c r="N1258" s="1" t="str">
        <f>IF([first '# in desc]&lt;[pos kw in desc],MID([desc],[pos kw in desc]-7,7))</f>
        <v xml:space="preserve">­me 28 </v>
      </c>
      <c r="O125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58" s="1" t="str">
        <f>TRIM(IF([first '# in desc]&lt;[pos kw in desc],MID([desc],[pos kw in desc]-6,6),FALSE))</f>
        <v>me 28</v>
      </c>
      <c r="Q1258" s="1">
        <f>IF(LEN([manuell])=0,IFERROR([kw fine in title]*1,IFERROR(SUMPRODUCT(COUNTIF(IsDigits,MID([kw in desc],ROW($A$1:$A$150),1)))=LEN([kw in desc]),#N/A)),[manuell])</f>
        <v>28</v>
      </c>
      <c r="R1258" s="1" t="e">
        <f>IF([pos kw in title]&gt;0,MID(J1258,#REF!,4),IF([first '# in title]&gt;0,MID([title],[first '# in title],3),IF([first '# in title]&gt;0,MID([desc],#REF!,3),VLOOKUP([productid],$G$2:$R$1386,8))))</f>
        <v>#REF!</v>
      </c>
      <c r="S1258" s="1" t="str">
        <f>IF([kw in desc]=[kw rough in title],[kw in desc]*1,IFERROR(LEFT([kw_dirty],3)*1,IFERROR(LEFT([kw_dirty],2)*1,"n.a.")))</f>
        <v>n.a.</v>
      </c>
      <c r="T1258" s="1"/>
      <c r="U1258" s="1">
        <f>VLOOKUP(Tabelle1[[#This Row],[productid]],Tabelle2[#All],2,FALSE)</f>
        <v>28</v>
      </c>
    </row>
    <row r="1259" spans="1:21" hidden="1">
      <c r="A1259" t="s">
        <v>2182</v>
      </c>
      <c r="B1259">
        <v>4705</v>
      </c>
      <c r="C1259">
        <v>9701</v>
      </c>
      <c r="D1259" t="s">
        <v>2232</v>
      </c>
      <c r="E1259" t="s">
        <v>9</v>
      </c>
      <c r="F1259">
        <v>18406</v>
      </c>
      <c r="G1259">
        <v>2611687</v>
      </c>
      <c r="H1259">
        <f t="shared" si="19"/>
        <v>40</v>
      </c>
      <c r="I1259">
        <f t="array" ref="I1259">MIN(IFERROR(FIND(IstNumbers,A1259),""))</f>
        <v>31</v>
      </c>
      <c r="J1259" s="1" t="str">
        <f>IF([first '# in title]&lt;[pos kw in title],MID([title],[pos kw in title]-6,6),#N/A)</f>
        <v xml:space="preserve">C (20 </v>
      </c>
      <c r="K1259" s="1" t="str">
        <f>IFERROR(MID(SUBSTITUTE([kw rough in title],",","."),FIND("(",[kw rough in title])+1,20),SUBSTITUTE(IFERROR(MID([kw rough in title],FIND(" ",[kw rough in title])+1,20),[kw rough in title]),",","."))</f>
        <v xml:space="preserve">20 </v>
      </c>
      <c r="L1259" s="1">
        <f>IFERROR(FIND("kW",[desc]),0)</f>
        <v>0</v>
      </c>
      <c r="M1259">
        <f t="array" ref="M1259">MIN(IFERROR(FIND(IstNumbers,E1259),""))</f>
        <v>0</v>
      </c>
      <c r="N1259" s="1" t="b">
        <f>IF([first '# in desc]&lt;[pos kw in desc],MID([desc],[pos kw in desc]-7,7))</f>
        <v>0</v>
      </c>
      <c r="O12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59" s="1" t="str">
        <f>TRIM(IF([first '# in desc]&lt;[pos kw in desc],MID([desc],[pos kw in desc]-6,6),FALSE))</f>
        <v>FALSCH</v>
      </c>
      <c r="Q1259" s="1">
        <f>IF(LEN([manuell])=0,IFERROR([kw fine in title]*1,IFERROR(SUMPRODUCT(COUNTIF(IsDigits,MID([kw in desc],ROW($A$1:$A$150),1)))=LEN([kw in desc]),#N/A)),[manuell])</f>
        <v>20</v>
      </c>
      <c r="R1259" s="1" t="e">
        <f>IF([pos kw in title]&gt;0,MID(J1259,#REF!,4),IF([first '# in title]&gt;0,MID([title],[first '# in title],3),IF([first '# in title]&gt;0,MID([desc],#REF!,3),VLOOKUP([productid],$G$2:$R$1386,8))))</f>
        <v>#REF!</v>
      </c>
      <c r="S1259" s="1" t="str">
        <f>IF([kw in desc]=[kw rough in title],[kw in desc]*1,IFERROR(LEFT([kw_dirty],3)*1,IFERROR(LEFT([kw_dirty],2)*1,"n.a.")))</f>
        <v>n.a.</v>
      </c>
      <c r="T1259" s="1"/>
      <c r="U1259" s="1">
        <f>VLOOKUP(Tabelle1[[#This Row],[productid]],Tabelle2[#All],2,FALSE)</f>
        <v>20</v>
      </c>
    </row>
    <row r="1260" spans="1:21">
      <c r="A1260" t="s">
        <v>2083</v>
      </c>
      <c r="B1260">
        <v>2630</v>
      </c>
      <c r="C1260">
        <v>289859</v>
      </c>
      <c r="D1260" t="s">
        <v>2233</v>
      </c>
      <c r="E1260" t="s">
        <v>2234</v>
      </c>
      <c r="F1260">
        <v>18406</v>
      </c>
      <c r="G1260">
        <v>3128334</v>
      </c>
      <c r="H1260">
        <f t="shared" si="19"/>
        <v>0</v>
      </c>
      <c r="I1260">
        <f t="array" ref="I1260">MIN(IFERROR(FIND(IstNumbers,A1260),""))</f>
        <v>13</v>
      </c>
      <c r="J1260" s="1" t="e">
        <f>IF([first '# in title]&lt;[pos kw in title],MID([title],[pos kw in title]-6,6),#N/A)</f>
        <v>#N/A</v>
      </c>
      <c r="K1260" s="1" t="e">
        <f>IFERROR(MID(SUBSTITUTE([kw rough in title],",","."),FIND("(",[kw rough in title])+1,20),SUBSTITUTE(IFERROR(MID([kw rough in title],FIND(" ",[kw rough in title])+1,20),[kw rough in title]),",","."))</f>
        <v>#N/A</v>
      </c>
      <c r="L1260" s="1">
        <f>IFERROR(FIND("kW",[desc]),0)</f>
        <v>0</v>
      </c>
      <c r="M1260">
        <f t="array" ref="M1260">MIN(IFERROR(FIND(IstNumbers,E1260),""))</f>
        <v>38</v>
      </c>
      <c r="N1260" s="1" t="b">
        <f>IF([first '# in desc]&lt;[pos kw in desc],MID([desc],[pos kw in desc]-7,7))</f>
        <v>0</v>
      </c>
      <c r="O12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60" s="1" t="str">
        <f>TRIM(IF([first '# in desc]&lt;[pos kw in desc],MID([desc],[pos kw in desc]-6,6),FALSE))</f>
        <v>FALSCH</v>
      </c>
      <c r="Q1260" s="1" t="b">
        <f>IF(LEN([manuell])=0,IFERROR([kw fine in title]*1,IFERROR(SUMPRODUCT(COUNTIF(IsDigits,MID([kw in desc],ROW($A$1:$A$150),1)))=LEN([kw in desc]),#N/A)),[manuell])</f>
        <v>0</v>
      </c>
      <c r="R1260" s="1" t="str">
        <f>IF([pos kw in title]&gt;0,MID(J1260,#REF!,4),IF([first '# in title]&gt;0,MID([title],[first '# in title],3),IF([first '# in title]&gt;0,MID([desc],#REF!,3),VLOOKUP([productid],$G$2:$R$1386,8))))</f>
        <v xml:space="preserve">22 </v>
      </c>
      <c r="S1260" s="1" t="e">
        <f>IF([kw in desc]=[kw rough in title],[kw in desc]*1,IFERROR(LEFT([kw_dirty],3)*1,IFERROR(LEFT([kw_dirty],2)*1,"n.a.")))</f>
        <v>#N/A</v>
      </c>
      <c r="T1260" s="1"/>
      <c r="U1260" s="1">
        <f>VLOOKUP(Tabelle1[[#This Row],[productid]],Tabelle2[#All],2,FALSE)</f>
        <v>21.8</v>
      </c>
    </row>
    <row r="1261" spans="1:21" hidden="1">
      <c r="A1261" t="s">
        <v>2009</v>
      </c>
      <c r="B1261">
        <v>2460</v>
      </c>
      <c r="C1261">
        <v>289859</v>
      </c>
      <c r="D1261" t="s">
        <v>2235</v>
      </c>
      <c r="E1261" t="s">
        <v>2236</v>
      </c>
      <c r="F1261">
        <v>18406</v>
      </c>
      <c r="G1261">
        <v>1064527</v>
      </c>
      <c r="H1261">
        <f t="shared" si="19"/>
        <v>28</v>
      </c>
      <c r="I1261">
        <f t="array" ref="I1261">MIN(IFERROR(FIND(IstNumbers,A1261),""))</f>
        <v>19</v>
      </c>
      <c r="J1261" s="1" t="str">
        <f>IF([first '# in title]&lt;[pos kw in title],MID([title],[pos kw in title]-6,6),#N/A)</f>
        <v xml:space="preserve"> W (19</v>
      </c>
      <c r="K1261" s="1" t="str">
        <f>IFERROR(MID(SUBSTITUTE([kw rough in title],",","."),FIND("(",[kw rough in title])+1,20),SUBSTITUTE(IFERROR(MID([kw rough in title],FIND(" ",[kw rough in title])+1,20),[kw rough in title]),",","."))</f>
        <v>19</v>
      </c>
      <c r="L1261" s="1">
        <f>IFERROR(FIND("kW",[desc]),0)</f>
        <v>57</v>
      </c>
      <c r="M1261">
        <f t="array" ref="M1261">MIN(IFERROR(FIND(IstNumbers,E1261),""))</f>
        <v>24</v>
      </c>
      <c r="N1261" s="1" t="str">
        <f>IF([first '# in desc]&lt;[pos kw in desc],MID([desc],[pos kw in desc]-7,7))</f>
        <v xml:space="preserve">me, 19 </v>
      </c>
      <c r="O126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61" s="1" t="str">
        <f>TRIM(IF([first '# in desc]&lt;[pos kw in desc],MID([desc],[pos kw in desc]-6,6),FALSE))</f>
        <v>e, 19</v>
      </c>
      <c r="Q1261" s="1">
        <f>IF(LEN([manuell])=0,IFERROR([kw fine in title]*1,IFERROR(SUMPRODUCT(COUNTIF(IsDigits,MID([kw in desc],ROW($A$1:$A$150),1)))=LEN([kw in desc]),#N/A)),[manuell])</f>
        <v>19</v>
      </c>
      <c r="R1261" s="1" t="e">
        <f>IF([pos kw in title]&gt;0,MID(J1261,#REF!,4),IF([first '# in title]&gt;0,MID([title],[first '# in title],3),IF([first '# in title]&gt;0,MID([desc],#REF!,3),VLOOKUP([productid],$G$2:$R$1386,8))))</f>
        <v>#REF!</v>
      </c>
      <c r="S1261" s="1" t="str">
        <f>IF([kw in desc]=[kw rough in title],[kw in desc]*1,IFERROR(LEFT([kw_dirty],3)*1,IFERROR(LEFT([kw_dirty],2)*1,"n.a.")))</f>
        <v>n.a.</v>
      </c>
      <c r="T1261" s="1"/>
      <c r="U1261" s="1">
        <f>VLOOKUP(Tabelle1[[#This Row],[productid]],Tabelle2[#All],2,FALSE)</f>
        <v>19</v>
      </c>
    </row>
    <row r="1262" spans="1:21" hidden="1">
      <c r="A1262" t="s">
        <v>1988</v>
      </c>
      <c r="B1262">
        <v>3210</v>
      </c>
      <c r="C1262">
        <v>289859</v>
      </c>
      <c r="D1262" t="s">
        <v>2237</v>
      </c>
      <c r="E1262" t="s">
        <v>2238</v>
      </c>
      <c r="F1262">
        <v>18406</v>
      </c>
      <c r="G1262">
        <v>3497887</v>
      </c>
      <c r="H1262">
        <f t="shared" si="19"/>
        <v>0</v>
      </c>
      <c r="I1262">
        <f t="array" ref="I1262">MIN(IFERROR(FIND(IstNumbers,A1262),""))</f>
        <v>13</v>
      </c>
      <c r="J1262" s="1" t="e">
        <f>IF([first '# in title]&lt;[pos kw in title],MID([title],[pos kw in title]-6,6),#N/A)</f>
        <v>#N/A</v>
      </c>
      <c r="K1262" s="1" t="e">
        <f>IFERROR(MID(SUBSTITUTE([kw rough in title],",","."),FIND("(",[kw rough in title])+1,20),SUBSTITUTE(IFERROR(MID([kw rough in title],FIND(" ",[kw rough in title])+1,20),[kw rough in title]),",","."))</f>
        <v>#N/A</v>
      </c>
      <c r="L1262" s="1">
        <f>IFERROR(FIND("kW",[desc]),0)</f>
        <v>70</v>
      </c>
      <c r="M1262">
        <f t="array" ref="M1262">MIN(IFERROR(FIND(IstNumbers,E1262),""))</f>
        <v>34</v>
      </c>
      <c r="N1262" s="1" t="str">
        <f>IF([first '# in desc]&lt;[pos kw in desc],MID([desc],[pos kw in desc]-7,7))</f>
        <v xml:space="preserve">­me 42 </v>
      </c>
      <c r="O12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62" s="1" t="str">
        <f>TRIM(IF([first '# in desc]&lt;[pos kw in desc],MID([desc],[pos kw in desc]-6,6),FALSE))</f>
        <v>me 42</v>
      </c>
      <c r="Q1262" s="1" t="b">
        <f>IF(LEN([manuell])=0,IFERROR([kw fine in title]*1,IFERROR(SUMPRODUCT(COUNTIF(IsDigits,MID([kw in desc],ROW($A$1:$A$150),1)))=LEN([kw in desc]),#N/A)),[manuell])</f>
        <v>0</v>
      </c>
      <c r="R1262" s="1" t="str">
        <f>IF([pos kw in title]&gt;0,MID(J1262,#REF!,4),IF([first '# in title]&gt;0,MID([title],[first '# in title],3),IF([first '# in title]&gt;0,MID([desc],#REF!,3),VLOOKUP([productid],$G$2:$R$1386,8))))</f>
        <v xml:space="preserve">42 </v>
      </c>
      <c r="S1262" s="1" t="e">
        <f>IF([kw in desc]=[kw rough in title],[kw in desc]*1,IFERROR(LEFT([kw_dirty],3)*1,IFERROR(LEFT([kw_dirty],2)*1,"n.a.")))</f>
        <v>#N/A</v>
      </c>
      <c r="T1262" s="1"/>
      <c r="U1262" s="1">
        <f>VLOOKUP(Tabelle1[[#This Row],[productid]],Tabelle2[#All],2,FALSE)</f>
        <v>42</v>
      </c>
    </row>
    <row r="1263" spans="1:21">
      <c r="A1263" t="s">
        <v>1935</v>
      </c>
      <c r="B1263">
        <v>2282</v>
      </c>
      <c r="C1263">
        <v>289859</v>
      </c>
      <c r="D1263" t="s">
        <v>2239</v>
      </c>
      <c r="E1263" t="s">
        <v>2240</v>
      </c>
      <c r="F1263">
        <v>18406</v>
      </c>
      <c r="G1263">
        <v>2286143</v>
      </c>
      <c r="H1263">
        <f t="shared" si="19"/>
        <v>0</v>
      </c>
      <c r="I1263">
        <f t="array" ref="I1263">MIN(IFERROR(FIND(IstNumbers,A1263),""))</f>
        <v>13</v>
      </c>
      <c r="J1263" s="1" t="e">
        <f>IF([first '# in title]&lt;[pos kw in title],MID([title],[pos kw in title]-6,6),#N/A)</f>
        <v>#N/A</v>
      </c>
      <c r="K1263" s="1" t="e">
        <f>IFERROR(MID(SUBSTITUTE([kw rough in title],",","."),FIND("(",[kw rough in title])+1,20),SUBSTITUTE(IFERROR(MID([kw rough in title],FIND(" ",[kw rough in title])+1,20),[kw rough in title]),",","."))</f>
        <v>#N/A</v>
      </c>
      <c r="L1263" s="1">
        <f>IFERROR(FIND("kW",[desc]),0)</f>
        <v>0</v>
      </c>
      <c r="M1263">
        <f t="array" ref="M1263">MIN(IFERROR(FIND(IstNumbers,E1263),""))</f>
        <v>33</v>
      </c>
      <c r="N1263" s="1" t="b">
        <f>IF([first '# in desc]&lt;[pos kw in desc],MID([desc],[pos kw in desc]-7,7))</f>
        <v>0</v>
      </c>
      <c r="O12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63" s="1" t="str">
        <f>TRIM(IF([first '# in desc]&lt;[pos kw in desc],MID([desc],[pos kw in desc]-6,6),FALSE))</f>
        <v>FALSCH</v>
      </c>
      <c r="Q1263" s="1" t="b">
        <f>IF(LEN([manuell])=0,IFERROR([kw fine in title]*1,IFERROR(SUMPRODUCT(COUNTIF(IsDigits,MID([kw in desc],ROW($A$1:$A$150),1)))=LEN([kw in desc]),#N/A)),[manuell])</f>
        <v>0</v>
      </c>
      <c r="R1263" s="1" t="str">
        <f>IF([pos kw in title]&gt;0,MID(J1263,#REF!,4),IF([first '# in title]&gt;0,MID([title],[first '# in title],3),IF([first '# in title]&gt;0,MID([desc],#REF!,3),VLOOKUP([productid],$G$2:$R$1386,8))))</f>
        <v>146</v>
      </c>
      <c r="S1263" s="1" t="e">
        <f>IF([kw in desc]=[kw rough in title],[kw in desc]*1,IFERROR(LEFT([kw_dirty],3)*1,IFERROR(LEFT([kw_dirty],2)*1,"n.a.")))</f>
        <v>#N/A</v>
      </c>
      <c r="T1263" s="1"/>
      <c r="U1263" s="1" t="e">
        <f>VLOOKUP(Tabelle1[[#This Row],[productid]],Tabelle2[#All],2,FALSE)</f>
        <v>#N/A</v>
      </c>
    </row>
    <row r="1264" spans="1:21" hidden="1">
      <c r="A1264" t="s">
        <v>1945</v>
      </c>
      <c r="B1264">
        <v>3095</v>
      </c>
      <c r="C1264">
        <v>289859</v>
      </c>
      <c r="D1264" t="s">
        <v>2241</v>
      </c>
      <c r="E1264" t="s">
        <v>2242</v>
      </c>
      <c r="F1264">
        <v>18406</v>
      </c>
      <c r="G1264">
        <v>1750863</v>
      </c>
      <c r="H1264">
        <f t="shared" si="19"/>
        <v>0</v>
      </c>
      <c r="I1264">
        <f t="array" ref="I1264">MIN(IFERROR(FIND(IstNumbers,A1264),""))</f>
        <v>13</v>
      </c>
      <c r="J1264" s="1" t="e">
        <f>IF([first '# in title]&lt;[pos kw in title],MID([title],[pos kw in title]-6,6),#N/A)</f>
        <v>#N/A</v>
      </c>
      <c r="K1264" s="1" t="e">
        <f>IFERROR(MID(SUBSTITUTE([kw rough in title],",","."),FIND("(",[kw rough in title])+1,20),SUBSTITUTE(IFERROR(MID([kw rough in title],FIND(" ",[kw rough in title])+1,20),[kw rough in title]),",","."))</f>
        <v>#N/A</v>
      </c>
      <c r="L1264" s="1">
        <f>IFERROR(FIND("kW",[desc]),0)</f>
        <v>70</v>
      </c>
      <c r="M1264">
        <f t="array" ref="M1264">MIN(IFERROR(FIND(IstNumbers,E1264),""))</f>
        <v>34</v>
      </c>
      <c r="N1264" s="1" t="str">
        <f>IF([first '# in desc]&lt;[pos kw in desc],MID([desc],[pos kw in desc]-7,7))</f>
        <v xml:space="preserve">­me 42 </v>
      </c>
      <c r="O12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64" s="1" t="str">
        <f>TRIM(IF([first '# in desc]&lt;[pos kw in desc],MID([desc],[pos kw in desc]-6,6),FALSE))</f>
        <v>me 42</v>
      </c>
      <c r="Q1264" s="1" t="b">
        <f>IF(LEN([manuell])=0,IFERROR([kw fine in title]*1,IFERROR(SUMPRODUCT(COUNTIF(IsDigits,MID([kw in desc],ROW($A$1:$A$150),1)))=LEN([kw in desc]),#N/A)),[manuell])</f>
        <v>0</v>
      </c>
      <c r="R1264" s="1" t="str">
        <f>IF([pos kw in title]&gt;0,MID(J1264,#REF!,4),IF([first '# in title]&gt;0,MID([title],[first '# in title],3),IF([first '# in title]&gt;0,MID([desc],#REF!,3),VLOOKUP([productid],$G$2:$R$1386,8))))</f>
        <v xml:space="preserve">42 </v>
      </c>
      <c r="S1264" s="1" t="e">
        <f>IF([kw in desc]=[kw rough in title],[kw in desc]*1,IFERROR(LEFT([kw_dirty],3)*1,IFERROR(LEFT([kw_dirty],2)*1,"n.a.")))</f>
        <v>#N/A</v>
      </c>
      <c r="T1264" s="1"/>
      <c r="U1264" s="1">
        <f>VLOOKUP(Tabelle1[[#This Row],[productid]],Tabelle2[#All],2,FALSE)</f>
        <v>42</v>
      </c>
    </row>
    <row r="1265" spans="1:21">
      <c r="A1265" t="s">
        <v>1948</v>
      </c>
      <c r="B1265">
        <v>2510</v>
      </c>
      <c r="C1265">
        <v>289859</v>
      </c>
      <c r="D1265" t="s">
        <v>2243</v>
      </c>
      <c r="E1265" t="s">
        <v>1697</v>
      </c>
      <c r="F1265">
        <v>18406</v>
      </c>
      <c r="G1265">
        <v>3128307</v>
      </c>
      <c r="H1265">
        <f t="shared" si="19"/>
        <v>0</v>
      </c>
      <c r="I1265">
        <f t="array" ref="I1265">MIN(IFERROR(FIND(IstNumbers,A1265),""))</f>
        <v>21</v>
      </c>
      <c r="J1265" s="1" t="e">
        <f>IF([first '# in title]&lt;[pos kw in title],MID([title],[pos kw in title]-6,6),#N/A)</f>
        <v>#N/A</v>
      </c>
      <c r="K1265" s="1" t="e">
        <f>IFERROR(MID(SUBSTITUTE([kw rough in title],",","."),FIND("(",[kw rough in title])+1,20),SUBSTITUTE(IFERROR(MID([kw rough in title],FIND(" ",[kw rough in title])+1,20),[kw rough in title]),",","."))</f>
        <v>#N/A</v>
      </c>
      <c r="L1265" s="1">
        <f>IFERROR(FIND("kW",[desc]),0)</f>
        <v>0</v>
      </c>
      <c r="M1265">
        <f t="array" ref="M1265">MIN(IFERROR(FIND(IstNumbers,E1265),""))</f>
        <v>38</v>
      </c>
      <c r="N1265" s="1" t="b">
        <f>IF([first '# in desc]&lt;[pos kw in desc],MID([desc],[pos kw in desc]-7,7))</f>
        <v>0</v>
      </c>
      <c r="O12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65" s="1" t="str">
        <f>TRIM(IF([first '# in desc]&lt;[pos kw in desc],MID([desc],[pos kw in desc]-6,6),FALSE))</f>
        <v>FALSCH</v>
      </c>
      <c r="Q1265" s="1" t="b">
        <f>IF(LEN([manuell])=0,IFERROR([kw fine in title]*1,IFERROR(SUMPRODUCT(COUNTIF(IsDigits,MID([kw in desc],ROW($A$1:$A$150),1)))=LEN([kw in desc]),#N/A)),[manuell])</f>
        <v>0</v>
      </c>
      <c r="R1265" s="1" t="str">
        <f>IF([pos kw in title]&gt;0,MID(J1265,#REF!,4),IF([first '# in title]&gt;0,MID([title],[first '# in title],3),IF([first '# in title]&gt;0,MID([desc],#REF!,3),VLOOKUP([productid],$G$2:$R$1386,8))))</f>
        <v>-Sm</v>
      </c>
      <c r="S1265" s="1" t="e">
        <f>IF([kw in desc]=[kw rough in title],[kw in desc]*1,IFERROR(LEFT([kw_dirty],3)*1,IFERROR(LEFT([kw_dirty],2)*1,"n.a.")))</f>
        <v>#N/A</v>
      </c>
      <c r="T1265" s="1"/>
      <c r="U1265" s="1" t="e">
        <f>VLOOKUP(Tabelle1[[#This Row],[productid]],Tabelle2[#All],2,FALSE)</f>
        <v>#N/A</v>
      </c>
    </row>
    <row r="1266" spans="1:21">
      <c r="A1266" t="s">
        <v>2179</v>
      </c>
      <c r="B1266">
        <v>4035</v>
      </c>
      <c r="C1266">
        <v>9701</v>
      </c>
      <c r="D1266" t="s">
        <v>2244</v>
      </c>
      <c r="E1266" t="s">
        <v>9</v>
      </c>
      <c r="F1266">
        <v>18406</v>
      </c>
      <c r="G1266">
        <v>2654417</v>
      </c>
      <c r="H1266">
        <f t="shared" si="19"/>
        <v>0</v>
      </c>
      <c r="I1266">
        <f t="array" ref="I1266">MIN(IFERROR(FIND(IstNumbers,A1266),""))</f>
        <v>30</v>
      </c>
      <c r="J1266" s="1" t="e">
        <f>IF([first '# in title]&lt;[pos kw in title],MID([title],[pos kw in title]-6,6),#N/A)</f>
        <v>#N/A</v>
      </c>
      <c r="K1266" s="1" t="e">
        <f>IFERROR(MID(SUBSTITUTE([kw rough in title],",","."),FIND("(",[kw rough in title])+1,20),SUBSTITUTE(IFERROR(MID([kw rough in title],FIND(" ",[kw rough in title])+1,20),[kw rough in title]),",","."))</f>
        <v>#N/A</v>
      </c>
      <c r="L1266" s="1">
        <f>IFERROR(FIND("kW",[desc]),0)</f>
        <v>0</v>
      </c>
      <c r="M1266">
        <f t="array" ref="M1266">MIN(IFERROR(FIND(IstNumbers,E1266),""))</f>
        <v>0</v>
      </c>
      <c r="N1266" s="1" t="b">
        <f>IF([first '# in desc]&lt;[pos kw in desc],MID([desc],[pos kw in desc]-7,7))</f>
        <v>0</v>
      </c>
      <c r="O12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66" s="1" t="str">
        <f>TRIM(IF([first '# in desc]&lt;[pos kw in desc],MID([desc],[pos kw in desc]-6,6),FALSE))</f>
        <v>FALSCH</v>
      </c>
      <c r="Q1266" s="1" t="b">
        <f>IF(LEN([manuell])=0,IFERROR([kw fine in title]*1,IFERROR(SUMPRODUCT(COUNTIF(IsDigits,MID([kw in desc],ROW($A$1:$A$150),1)))=LEN([kw in desc]),#N/A)),[manuell])</f>
        <v>0</v>
      </c>
      <c r="R1266" s="1" t="str">
        <f>IF([pos kw in title]&gt;0,MID(J1266,#REF!,4),IF([first '# in title]&gt;0,MID([title],[first '# in title],3),IF([first '# in title]&gt;0,MID([desc],#REF!,3),VLOOKUP([productid],$G$2:$R$1386,8))))</f>
        <v>60-</v>
      </c>
      <c r="S1266" s="1" t="e">
        <f>IF([kw in desc]=[kw rough in title],[kw in desc]*1,IFERROR(LEFT([kw_dirty],3)*1,IFERROR(LEFT([kw_dirty],2)*1,"n.a.")))</f>
        <v>#N/A</v>
      </c>
      <c r="T1266" s="1"/>
      <c r="U1266" s="1">
        <f>VLOOKUP(Tabelle1[[#This Row],[productid]],Tabelle2[#All],2,FALSE)</f>
        <v>60</v>
      </c>
    </row>
    <row r="1267" spans="1:21" hidden="1">
      <c r="A1267" t="s">
        <v>2211</v>
      </c>
      <c r="B1267">
        <v>2055</v>
      </c>
      <c r="C1267">
        <v>289859</v>
      </c>
      <c r="D1267" t="s">
        <v>2245</v>
      </c>
      <c r="E1267" t="s">
        <v>299</v>
      </c>
      <c r="F1267">
        <v>18406</v>
      </c>
      <c r="G1267">
        <v>2635863</v>
      </c>
      <c r="H1267">
        <f t="shared" si="19"/>
        <v>60</v>
      </c>
      <c r="I1267">
        <f t="array" ref="I1267">MIN(IFERROR(FIND(IstNumbers,A1267),""))</f>
        <v>24</v>
      </c>
      <c r="J1267" s="1" t="str">
        <f>IF([first '# in title]&lt;[pos kw in title],MID([title],[pos kw in title]-6,6),#N/A)</f>
        <v xml:space="preserve">L (28 </v>
      </c>
      <c r="K1267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67" s="1">
        <f>IFERROR(FIND("kW",[desc]),0)</f>
        <v>71</v>
      </c>
      <c r="M1267">
        <f t="array" ref="M1267">MIN(IFERROR(FIND(IstNumbers,E1267),""))</f>
        <v>29</v>
      </c>
      <c r="N1267" s="1" t="str">
        <f>IF([first '# in desc]&lt;[pos kw in desc],MID([desc],[pos kw in desc]-7,7))</f>
        <v xml:space="preserve">­me 28 </v>
      </c>
      <c r="O1267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67" s="1" t="str">
        <f>TRIM(IF([first '# in desc]&lt;[pos kw in desc],MID([desc],[pos kw in desc]-6,6),FALSE))</f>
        <v>me 28</v>
      </c>
      <c r="Q1267" s="1">
        <f>IF(LEN([manuell])=0,IFERROR([kw fine in title]*1,IFERROR(SUMPRODUCT(COUNTIF(IsDigits,MID([kw in desc],ROW($A$1:$A$150),1)))=LEN([kw in desc]),#N/A)),[manuell])</f>
        <v>28</v>
      </c>
      <c r="R1267" s="1" t="e">
        <f>IF([pos kw in title]&gt;0,MID(J1267,#REF!,4),IF([first '# in title]&gt;0,MID([title],[first '# in title],3),IF([first '# in title]&gt;0,MID([desc],#REF!,3),VLOOKUP([productid],$G$2:$R$1386,8))))</f>
        <v>#REF!</v>
      </c>
      <c r="S1267" s="1" t="str">
        <f>IF([kw in desc]=[kw rough in title],[kw in desc]*1,IFERROR(LEFT([kw_dirty],3)*1,IFERROR(LEFT([kw_dirty],2)*1,"n.a.")))</f>
        <v>n.a.</v>
      </c>
      <c r="T1267" s="1"/>
      <c r="U1267" s="1">
        <f>VLOOKUP(Tabelle1[[#This Row],[productid]],Tabelle2[#All],2,FALSE)</f>
        <v>28</v>
      </c>
    </row>
    <row r="1268" spans="1:21">
      <c r="A1268" t="s">
        <v>2083</v>
      </c>
      <c r="B1268">
        <v>2630</v>
      </c>
      <c r="C1268">
        <v>289859</v>
      </c>
      <c r="D1268" t="s">
        <v>2246</v>
      </c>
      <c r="E1268" t="s">
        <v>2247</v>
      </c>
      <c r="F1268">
        <v>18406</v>
      </c>
      <c r="G1268">
        <v>3128334</v>
      </c>
      <c r="H1268">
        <f t="shared" si="19"/>
        <v>0</v>
      </c>
      <c r="I1268">
        <f t="array" ref="I1268">MIN(IFERROR(FIND(IstNumbers,A1268),""))</f>
        <v>13</v>
      </c>
      <c r="J1268" s="1" t="e">
        <f>IF([first '# in title]&lt;[pos kw in title],MID([title],[pos kw in title]-6,6),#N/A)</f>
        <v>#N/A</v>
      </c>
      <c r="K1268" s="1" t="e">
        <f>IFERROR(MID(SUBSTITUTE([kw rough in title],",","."),FIND("(",[kw rough in title])+1,20),SUBSTITUTE(IFERROR(MID([kw rough in title],FIND(" ",[kw rough in title])+1,20),[kw rough in title]),",","."))</f>
        <v>#N/A</v>
      </c>
      <c r="L1268" s="1">
        <f>IFERROR(FIND("kW",[desc]),0)</f>
        <v>0</v>
      </c>
      <c r="M1268">
        <f t="array" ref="M1268">MIN(IFERROR(FIND(IstNumbers,E1268),""))</f>
        <v>38</v>
      </c>
      <c r="N1268" s="1" t="b">
        <f>IF([first '# in desc]&lt;[pos kw in desc],MID([desc],[pos kw in desc]-7,7))</f>
        <v>0</v>
      </c>
      <c r="O12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68" s="1" t="str">
        <f>TRIM(IF([first '# in desc]&lt;[pos kw in desc],MID([desc],[pos kw in desc]-6,6),FALSE))</f>
        <v>FALSCH</v>
      </c>
      <c r="Q1268" s="1" t="b">
        <f>IF(LEN([manuell])=0,IFERROR([kw fine in title]*1,IFERROR(SUMPRODUCT(COUNTIF(IsDigits,MID([kw in desc],ROW($A$1:$A$150),1)))=LEN([kw in desc]),#N/A)),[manuell])</f>
        <v>0</v>
      </c>
      <c r="R1268" s="1" t="str">
        <f>IF([pos kw in title]&gt;0,MID(J1268,#REF!,4),IF([first '# in title]&gt;0,MID([title],[first '# in title],3),IF([first '# in title]&gt;0,MID([desc],#REF!,3),VLOOKUP([productid],$G$2:$R$1386,8))))</f>
        <v xml:space="preserve">22 </v>
      </c>
      <c r="S1268" s="1" t="e">
        <f>IF([kw in desc]=[kw rough in title],[kw in desc]*1,IFERROR(LEFT([kw_dirty],3)*1,IFERROR(LEFT([kw_dirty],2)*1,"n.a.")))</f>
        <v>#N/A</v>
      </c>
      <c r="T1268" s="1"/>
      <c r="U1268" s="1">
        <f>VLOOKUP(Tabelle1[[#This Row],[productid]],Tabelle2[#All],2,FALSE)</f>
        <v>21.8</v>
      </c>
    </row>
    <row r="1269" spans="1:21" hidden="1">
      <c r="A1269" t="s">
        <v>2009</v>
      </c>
      <c r="B1269">
        <v>2465</v>
      </c>
      <c r="C1269">
        <v>289859</v>
      </c>
      <c r="D1269" t="s">
        <v>2248</v>
      </c>
      <c r="E1269" t="s">
        <v>2249</v>
      </c>
      <c r="F1269">
        <v>18406</v>
      </c>
      <c r="G1269">
        <v>1064527</v>
      </c>
      <c r="H1269">
        <f t="shared" si="19"/>
        <v>28</v>
      </c>
      <c r="I1269">
        <f t="array" ref="I1269">MIN(IFERROR(FIND(IstNumbers,A1269),""))</f>
        <v>19</v>
      </c>
      <c r="J1269" s="1" t="str">
        <f>IF([first '# in title]&lt;[pos kw in title],MID([title],[pos kw in title]-6,6),#N/A)</f>
        <v xml:space="preserve"> W (19</v>
      </c>
      <c r="K1269" s="1" t="str">
        <f>IFERROR(MID(SUBSTITUTE([kw rough in title],",","."),FIND("(",[kw rough in title])+1,20),SUBSTITUTE(IFERROR(MID([kw rough in title],FIND(" ",[kw rough in title])+1,20),[kw rough in title]),",","."))</f>
        <v>19</v>
      </c>
      <c r="L1269" s="1">
        <f>IFERROR(FIND("kW",[desc]),0)</f>
        <v>57</v>
      </c>
      <c r="M1269">
        <f t="array" ref="M1269">MIN(IFERROR(FIND(IstNumbers,E1269),""))</f>
        <v>24</v>
      </c>
      <c r="N1269" s="1" t="str">
        <f>IF([first '# in desc]&lt;[pos kw in desc],MID([desc],[pos kw in desc]-7,7))</f>
        <v xml:space="preserve">me, 19 </v>
      </c>
      <c r="O126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69" s="1" t="str">
        <f>TRIM(IF([first '# in desc]&lt;[pos kw in desc],MID([desc],[pos kw in desc]-6,6),FALSE))</f>
        <v>e, 19</v>
      </c>
      <c r="Q1269" s="1">
        <f>IF(LEN([manuell])=0,IFERROR([kw fine in title]*1,IFERROR(SUMPRODUCT(COUNTIF(IsDigits,MID([kw in desc],ROW($A$1:$A$150),1)))=LEN([kw in desc]),#N/A)),[manuell])</f>
        <v>19</v>
      </c>
      <c r="R1269" s="1" t="e">
        <f>IF([pos kw in title]&gt;0,MID(J1269,#REF!,4),IF([first '# in title]&gt;0,MID([title],[first '# in title],3),IF([first '# in title]&gt;0,MID([desc],#REF!,3),VLOOKUP([productid],$G$2:$R$1386,8))))</f>
        <v>#REF!</v>
      </c>
      <c r="S1269" s="1" t="str">
        <f>IF([kw in desc]=[kw rough in title],[kw in desc]*1,IFERROR(LEFT([kw_dirty],3)*1,IFERROR(LEFT([kw_dirty],2)*1,"n.a.")))</f>
        <v>n.a.</v>
      </c>
      <c r="T1269" s="1"/>
      <c r="U1269" s="1">
        <f>VLOOKUP(Tabelle1[[#This Row],[productid]],Tabelle2[#All],2,FALSE)</f>
        <v>19</v>
      </c>
    </row>
    <row r="1270" spans="1:21" hidden="1">
      <c r="A1270" t="s">
        <v>1988</v>
      </c>
      <c r="B1270">
        <v>3210</v>
      </c>
      <c r="C1270">
        <v>289859</v>
      </c>
      <c r="D1270" t="s">
        <v>2250</v>
      </c>
      <c r="E1270" t="s">
        <v>2251</v>
      </c>
      <c r="F1270">
        <v>18406</v>
      </c>
      <c r="G1270">
        <v>3497887</v>
      </c>
      <c r="H1270">
        <f t="shared" si="19"/>
        <v>0</v>
      </c>
      <c r="I1270">
        <f t="array" ref="I1270">MIN(IFERROR(FIND(IstNumbers,A1270),""))</f>
        <v>13</v>
      </c>
      <c r="J1270" s="1" t="e">
        <f>IF([first '# in title]&lt;[pos kw in title],MID([title],[pos kw in title]-6,6),#N/A)</f>
        <v>#N/A</v>
      </c>
      <c r="K1270" s="1" t="e">
        <f>IFERROR(MID(SUBSTITUTE([kw rough in title],",","."),FIND("(",[kw rough in title])+1,20),SUBSTITUTE(IFERROR(MID([kw rough in title],FIND(" ",[kw rough in title])+1,20),[kw rough in title]),",","."))</f>
        <v>#N/A</v>
      </c>
      <c r="L1270" s="1">
        <f>IFERROR(FIND("kW",[desc]),0)</f>
        <v>70</v>
      </c>
      <c r="M1270">
        <f t="array" ref="M1270">MIN(IFERROR(FIND(IstNumbers,E1270),""))</f>
        <v>34</v>
      </c>
      <c r="N1270" s="1" t="str">
        <f>IF([first '# in desc]&lt;[pos kw in desc],MID([desc],[pos kw in desc]-7,7))</f>
        <v xml:space="preserve">­me 42 </v>
      </c>
      <c r="O12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70" s="1" t="str">
        <f>TRIM(IF([first '# in desc]&lt;[pos kw in desc],MID([desc],[pos kw in desc]-6,6),FALSE))</f>
        <v>me 42</v>
      </c>
      <c r="Q1270" s="1" t="b">
        <f>IF(LEN([manuell])=0,IFERROR([kw fine in title]*1,IFERROR(SUMPRODUCT(COUNTIF(IsDigits,MID([kw in desc],ROW($A$1:$A$150),1)))=LEN([kw in desc]),#N/A)),[manuell])</f>
        <v>0</v>
      </c>
      <c r="R1270" s="1" t="str">
        <f>IF([pos kw in title]&gt;0,MID(J1270,#REF!,4),IF([first '# in title]&gt;0,MID([title],[first '# in title],3),IF([first '# in title]&gt;0,MID([desc],#REF!,3),VLOOKUP([productid],$G$2:$R$1386,8))))</f>
        <v xml:space="preserve">42 </v>
      </c>
      <c r="S1270" s="1" t="e">
        <f>IF([kw in desc]=[kw rough in title],[kw in desc]*1,IFERROR(LEFT([kw_dirty],3)*1,IFERROR(LEFT([kw_dirty],2)*1,"n.a.")))</f>
        <v>#N/A</v>
      </c>
      <c r="T1270" s="1"/>
      <c r="U1270" s="1">
        <f>VLOOKUP(Tabelle1[[#This Row],[productid]],Tabelle2[#All],2,FALSE)</f>
        <v>42</v>
      </c>
    </row>
    <row r="1271" spans="1:21">
      <c r="A1271" t="s">
        <v>1935</v>
      </c>
      <c r="B1271">
        <v>2288</v>
      </c>
      <c r="C1271">
        <v>289859</v>
      </c>
      <c r="D1271" t="s">
        <v>2252</v>
      </c>
      <c r="E1271" t="s">
        <v>2253</v>
      </c>
      <c r="F1271">
        <v>18406</v>
      </c>
      <c r="G1271">
        <v>2286143</v>
      </c>
      <c r="H1271">
        <f t="shared" si="19"/>
        <v>0</v>
      </c>
      <c r="I1271">
        <f t="array" ref="I1271">MIN(IFERROR(FIND(IstNumbers,A1271),""))</f>
        <v>13</v>
      </c>
      <c r="J1271" s="1" t="e">
        <f>IF([first '# in title]&lt;[pos kw in title],MID([title],[pos kw in title]-6,6),#N/A)</f>
        <v>#N/A</v>
      </c>
      <c r="K1271" s="1" t="e">
        <f>IFERROR(MID(SUBSTITUTE([kw rough in title],",","."),FIND("(",[kw rough in title])+1,20),SUBSTITUTE(IFERROR(MID([kw rough in title],FIND(" ",[kw rough in title])+1,20),[kw rough in title]),",","."))</f>
        <v>#N/A</v>
      </c>
      <c r="L1271" s="1">
        <f>IFERROR(FIND("kW",[desc]),0)</f>
        <v>0</v>
      </c>
      <c r="M1271">
        <f t="array" ref="M1271">MIN(IFERROR(FIND(IstNumbers,E1271),""))</f>
        <v>33</v>
      </c>
      <c r="N1271" s="1" t="b">
        <f>IF([first '# in desc]&lt;[pos kw in desc],MID([desc],[pos kw in desc]-7,7))</f>
        <v>0</v>
      </c>
      <c r="O12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71" s="1" t="str">
        <f>TRIM(IF([first '# in desc]&lt;[pos kw in desc],MID([desc],[pos kw in desc]-6,6),FALSE))</f>
        <v>FALSCH</v>
      </c>
      <c r="Q1271" s="1" t="b">
        <f>IF(LEN([manuell])=0,IFERROR([kw fine in title]*1,IFERROR(SUMPRODUCT(COUNTIF(IsDigits,MID([kw in desc],ROW($A$1:$A$150),1)))=LEN([kw in desc]),#N/A)),[manuell])</f>
        <v>0</v>
      </c>
      <c r="R1271" s="1" t="str">
        <f>IF([pos kw in title]&gt;0,MID(J1271,#REF!,4),IF([first '# in title]&gt;0,MID([title],[first '# in title],3),IF([first '# in title]&gt;0,MID([desc],#REF!,3),VLOOKUP([productid],$G$2:$R$1386,8))))</f>
        <v>146</v>
      </c>
      <c r="S1271" s="1" t="e">
        <f>IF([kw in desc]=[kw rough in title],[kw in desc]*1,IFERROR(LEFT([kw_dirty],3)*1,IFERROR(LEFT([kw_dirty],2)*1,"n.a.")))</f>
        <v>#N/A</v>
      </c>
      <c r="T1271" s="1"/>
      <c r="U1271" s="1" t="e">
        <f>VLOOKUP(Tabelle1[[#This Row],[productid]],Tabelle2[#All],2,FALSE)</f>
        <v>#N/A</v>
      </c>
    </row>
    <row r="1272" spans="1:21" hidden="1">
      <c r="A1272" t="s">
        <v>1945</v>
      </c>
      <c r="B1272">
        <v>3100</v>
      </c>
      <c r="C1272">
        <v>289859</v>
      </c>
      <c r="D1272" t="s">
        <v>2254</v>
      </c>
      <c r="E1272" t="s">
        <v>2255</v>
      </c>
      <c r="F1272">
        <v>18406</v>
      </c>
      <c r="G1272">
        <v>1750863</v>
      </c>
      <c r="H1272">
        <f t="shared" si="19"/>
        <v>0</v>
      </c>
      <c r="I1272">
        <f t="array" ref="I1272">MIN(IFERROR(FIND(IstNumbers,A1272),""))</f>
        <v>13</v>
      </c>
      <c r="J1272" s="1" t="e">
        <f>IF([first '# in title]&lt;[pos kw in title],MID([title],[pos kw in title]-6,6),#N/A)</f>
        <v>#N/A</v>
      </c>
      <c r="K1272" s="1" t="e">
        <f>IFERROR(MID(SUBSTITUTE([kw rough in title],",","."),FIND("(",[kw rough in title])+1,20),SUBSTITUTE(IFERROR(MID([kw rough in title],FIND(" ",[kw rough in title])+1,20),[kw rough in title]),",","."))</f>
        <v>#N/A</v>
      </c>
      <c r="L1272" s="1">
        <f>IFERROR(FIND("kW",[desc]),0)</f>
        <v>70</v>
      </c>
      <c r="M1272">
        <f t="array" ref="M1272">MIN(IFERROR(FIND(IstNumbers,E1272),""))</f>
        <v>34</v>
      </c>
      <c r="N1272" s="1" t="str">
        <f>IF([first '# in desc]&lt;[pos kw in desc],MID([desc],[pos kw in desc]-7,7))</f>
        <v xml:space="preserve">­me 42 </v>
      </c>
      <c r="O12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72" s="1" t="str">
        <f>TRIM(IF([first '# in desc]&lt;[pos kw in desc],MID([desc],[pos kw in desc]-6,6),FALSE))</f>
        <v>me 42</v>
      </c>
      <c r="Q1272" s="1" t="b">
        <f>IF(LEN([manuell])=0,IFERROR([kw fine in title]*1,IFERROR(SUMPRODUCT(COUNTIF(IsDigits,MID([kw in desc],ROW($A$1:$A$150),1)))=LEN([kw in desc]),#N/A)),[manuell])</f>
        <v>0</v>
      </c>
      <c r="R1272" s="1" t="str">
        <f>IF([pos kw in title]&gt;0,MID(J1272,#REF!,4),IF([first '# in title]&gt;0,MID([title],[first '# in title],3),IF([first '# in title]&gt;0,MID([desc],#REF!,3),VLOOKUP([productid],$G$2:$R$1386,8))))</f>
        <v xml:space="preserve">42 </v>
      </c>
      <c r="S1272" s="1" t="e">
        <f>IF([kw in desc]=[kw rough in title],[kw in desc]*1,IFERROR(LEFT([kw_dirty],3)*1,IFERROR(LEFT([kw_dirty],2)*1,"n.a.")))</f>
        <v>#N/A</v>
      </c>
      <c r="T1272" s="1"/>
      <c r="U1272" s="1">
        <f>VLOOKUP(Tabelle1[[#This Row],[productid]],Tabelle2[#All],2,FALSE)</f>
        <v>42</v>
      </c>
    </row>
    <row r="1273" spans="1:21">
      <c r="A1273" t="s">
        <v>1948</v>
      </c>
      <c r="B1273">
        <v>2510</v>
      </c>
      <c r="C1273">
        <v>289859</v>
      </c>
      <c r="D1273" t="s">
        <v>2256</v>
      </c>
      <c r="E1273" t="s">
        <v>2257</v>
      </c>
      <c r="F1273">
        <v>18406</v>
      </c>
      <c r="G1273">
        <v>3128307</v>
      </c>
      <c r="H1273">
        <f t="shared" si="19"/>
        <v>0</v>
      </c>
      <c r="I1273">
        <f t="array" ref="I1273">MIN(IFERROR(FIND(IstNumbers,A1273),""))</f>
        <v>21</v>
      </c>
      <c r="J1273" s="1" t="e">
        <f>IF([first '# in title]&lt;[pos kw in title],MID([title],[pos kw in title]-6,6),#N/A)</f>
        <v>#N/A</v>
      </c>
      <c r="K1273" s="1" t="e">
        <f>IFERROR(MID(SUBSTITUTE([kw rough in title],",","."),FIND("(",[kw rough in title])+1,20),SUBSTITUTE(IFERROR(MID([kw rough in title],FIND(" ",[kw rough in title])+1,20),[kw rough in title]),",","."))</f>
        <v>#N/A</v>
      </c>
      <c r="L1273" s="1">
        <f>IFERROR(FIND("kW",[desc]),0)</f>
        <v>0</v>
      </c>
      <c r="M1273">
        <f t="array" ref="M1273">MIN(IFERROR(FIND(IstNumbers,E1273),""))</f>
        <v>38</v>
      </c>
      <c r="N1273" s="1" t="b">
        <f>IF([first '# in desc]&lt;[pos kw in desc],MID([desc],[pos kw in desc]-7,7))</f>
        <v>0</v>
      </c>
      <c r="O12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73" s="1" t="str">
        <f>TRIM(IF([first '# in desc]&lt;[pos kw in desc],MID([desc],[pos kw in desc]-6,6),FALSE))</f>
        <v>FALSCH</v>
      </c>
      <c r="Q1273" s="1" t="b">
        <f>IF(LEN([manuell])=0,IFERROR([kw fine in title]*1,IFERROR(SUMPRODUCT(COUNTIF(IsDigits,MID([kw in desc],ROW($A$1:$A$150),1)))=LEN([kw in desc]),#N/A)),[manuell])</f>
        <v>0</v>
      </c>
      <c r="R1273" s="1" t="str">
        <f>IF([pos kw in title]&gt;0,MID(J1273,#REF!,4),IF([first '# in title]&gt;0,MID([title],[first '# in title],3),IF([first '# in title]&gt;0,MID([desc],#REF!,3),VLOOKUP([productid],$G$2:$R$1386,8))))</f>
        <v>-Sm</v>
      </c>
      <c r="S1273" s="1" t="e">
        <f>IF([kw in desc]=[kw rough in title],[kw in desc]*1,IFERROR(LEFT([kw_dirty],3)*1,IFERROR(LEFT([kw_dirty],2)*1,"n.a.")))</f>
        <v>#N/A</v>
      </c>
      <c r="T1273" s="1"/>
      <c r="U1273" s="1" t="e">
        <f>VLOOKUP(Tabelle1[[#This Row],[productid]],Tabelle2[#All],2,FALSE)</f>
        <v>#N/A</v>
      </c>
    </row>
    <row r="1274" spans="1:21" hidden="1">
      <c r="A1274" t="s">
        <v>2211</v>
      </c>
      <c r="B1274">
        <v>2110</v>
      </c>
      <c r="C1274">
        <v>9701</v>
      </c>
      <c r="D1274" t="s">
        <v>2258</v>
      </c>
      <c r="E1274" t="s">
        <v>9</v>
      </c>
      <c r="F1274">
        <v>18406</v>
      </c>
      <c r="G1274">
        <v>2635863</v>
      </c>
      <c r="H1274">
        <f t="shared" si="19"/>
        <v>60</v>
      </c>
      <c r="I1274">
        <f t="array" ref="I1274">MIN(IFERROR(FIND(IstNumbers,A1274),""))</f>
        <v>24</v>
      </c>
      <c r="J1274" s="1" t="str">
        <f>IF([first '# in title]&lt;[pos kw in title],MID([title],[pos kw in title]-6,6),#N/A)</f>
        <v xml:space="preserve">L (28 </v>
      </c>
      <c r="K127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74" s="1">
        <f>IFERROR(FIND("kW",[desc]),0)</f>
        <v>0</v>
      </c>
      <c r="M1274">
        <f t="array" ref="M1274">MIN(IFERROR(FIND(IstNumbers,E1274),""))</f>
        <v>0</v>
      </c>
      <c r="N1274" s="1" t="b">
        <f>IF([first '# in desc]&lt;[pos kw in desc],MID([desc],[pos kw in desc]-7,7))</f>
        <v>0</v>
      </c>
      <c r="O12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74" s="1" t="str">
        <f>TRIM(IF([first '# in desc]&lt;[pos kw in desc],MID([desc],[pos kw in desc]-6,6),FALSE))</f>
        <v>FALSCH</v>
      </c>
      <c r="Q1274" s="1">
        <f>IF(LEN([manuell])=0,IFERROR([kw fine in title]*1,IFERROR(SUMPRODUCT(COUNTIF(IsDigits,MID([kw in desc],ROW($A$1:$A$150),1)))=LEN([kw in desc]),#N/A)),[manuell])</f>
        <v>28</v>
      </c>
      <c r="R1274" s="1" t="e">
        <f>IF([pos kw in title]&gt;0,MID(J1274,#REF!,4),IF([first '# in title]&gt;0,MID([title],[first '# in title],3),IF([first '# in title]&gt;0,MID([desc],#REF!,3),VLOOKUP([productid],$G$2:$R$1386,8))))</f>
        <v>#REF!</v>
      </c>
      <c r="S1274" s="1" t="str">
        <f>IF([kw in desc]=[kw rough in title],[kw in desc]*1,IFERROR(LEFT([kw_dirty],3)*1,IFERROR(LEFT([kw_dirty],2)*1,"n.a.")))</f>
        <v>n.a.</v>
      </c>
      <c r="T1274" s="1"/>
      <c r="U1274" s="1">
        <f>VLOOKUP(Tabelle1[[#This Row],[productid]],Tabelle2[#All],2,FALSE)</f>
        <v>28</v>
      </c>
    </row>
    <row r="1275" spans="1:21">
      <c r="A1275" t="s">
        <v>2083</v>
      </c>
      <c r="B1275">
        <v>2645</v>
      </c>
      <c r="C1275">
        <v>289859</v>
      </c>
      <c r="D1275" t="s">
        <v>2259</v>
      </c>
      <c r="E1275" t="s">
        <v>2260</v>
      </c>
      <c r="F1275">
        <v>18406</v>
      </c>
      <c r="G1275">
        <v>3128334</v>
      </c>
      <c r="H1275">
        <f t="shared" si="19"/>
        <v>0</v>
      </c>
      <c r="I1275">
        <f t="array" ref="I1275">MIN(IFERROR(FIND(IstNumbers,A1275),""))</f>
        <v>13</v>
      </c>
      <c r="J1275" s="1" t="e">
        <f>IF([first '# in title]&lt;[pos kw in title],MID([title],[pos kw in title]-6,6),#N/A)</f>
        <v>#N/A</v>
      </c>
      <c r="K1275" s="1" t="e">
        <f>IFERROR(MID(SUBSTITUTE([kw rough in title],",","."),FIND("(",[kw rough in title])+1,20),SUBSTITUTE(IFERROR(MID([kw rough in title],FIND(" ",[kw rough in title])+1,20),[kw rough in title]),",","."))</f>
        <v>#N/A</v>
      </c>
      <c r="L1275" s="1">
        <f>IFERROR(FIND("kW",[desc]),0)</f>
        <v>0</v>
      </c>
      <c r="M1275">
        <f t="array" ref="M1275">MIN(IFERROR(FIND(IstNumbers,E1275),""))</f>
        <v>38</v>
      </c>
      <c r="N1275" s="1" t="b">
        <f>IF([first '# in desc]&lt;[pos kw in desc],MID([desc],[pos kw in desc]-7,7))</f>
        <v>0</v>
      </c>
      <c r="O12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75" s="1" t="str">
        <f>TRIM(IF([first '# in desc]&lt;[pos kw in desc],MID([desc],[pos kw in desc]-6,6),FALSE))</f>
        <v>FALSCH</v>
      </c>
      <c r="Q1275" s="1" t="b">
        <f>IF(LEN([manuell])=0,IFERROR([kw fine in title]*1,IFERROR(SUMPRODUCT(COUNTIF(IsDigits,MID([kw in desc],ROW($A$1:$A$150),1)))=LEN([kw in desc]),#N/A)),[manuell])</f>
        <v>0</v>
      </c>
      <c r="R1275" s="1" t="str">
        <f>IF([pos kw in title]&gt;0,MID(J1275,#REF!,4),IF([first '# in title]&gt;0,MID([title],[first '# in title],3),IF([first '# in title]&gt;0,MID([desc],#REF!,3),VLOOKUP([productid],$G$2:$R$1386,8))))</f>
        <v xml:space="preserve">22 </v>
      </c>
      <c r="S1275" s="1" t="e">
        <f>IF([kw in desc]=[kw rough in title],[kw in desc]*1,IFERROR(LEFT([kw_dirty],3)*1,IFERROR(LEFT([kw_dirty],2)*1,"n.a.")))</f>
        <v>#N/A</v>
      </c>
      <c r="T1275" s="1"/>
      <c r="U1275" s="1">
        <f>VLOOKUP(Tabelle1[[#This Row],[productid]],Tabelle2[#All],2,FALSE)</f>
        <v>21.8</v>
      </c>
    </row>
    <row r="1276" spans="1:21" hidden="1">
      <c r="A1276" t="s">
        <v>2009</v>
      </c>
      <c r="B1276">
        <v>2475</v>
      </c>
      <c r="C1276">
        <v>289859</v>
      </c>
      <c r="D1276" t="s">
        <v>2261</v>
      </c>
      <c r="E1276" t="s">
        <v>2262</v>
      </c>
      <c r="F1276">
        <v>18406</v>
      </c>
      <c r="G1276">
        <v>1064527</v>
      </c>
      <c r="H1276">
        <f t="shared" si="19"/>
        <v>28</v>
      </c>
      <c r="I1276">
        <f t="array" ref="I1276">MIN(IFERROR(FIND(IstNumbers,A1276),""))</f>
        <v>19</v>
      </c>
      <c r="J1276" s="1" t="str">
        <f>IF([first '# in title]&lt;[pos kw in title],MID([title],[pos kw in title]-6,6),#N/A)</f>
        <v xml:space="preserve"> W (19</v>
      </c>
      <c r="K1276" s="1" t="str">
        <f>IFERROR(MID(SUBSTITUTE([kw rough in title],",","."),FIND("(",[kw rough in title])+1,20),SUBSTITUTE(IFERROR(MID([kw rough in title],FIND(" ",[kw rough in title])+1,20),[kw rough in title]),",","."))</f>
        <v>19</v>
      </c>
      <c r="L1276" s="1">
        <f>IFERROR(FIND("kW",[desc]),0)</f>
        <v>57</v>
      </c>
      <c r="M1276">
        <f t="array" ref="M1276">MIN(IFERROR(FIND(IstNumbers,E1276),""))</f>
        <v>24</v>
      </c>
      <c r="N1276" s="1" t="str">
        <f>IF([first '# in desc]&lt;[pos kw in desc],MID([desc],[pos kw in desc]-7,7))</f>
        <v xml:space="preserve">me, 19 </v>
      </c>
      <c r="O127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76" s="1" t="str">
        <f>TRIM(IF([first '# in desc]&lt;[pos kw in desc],MID([desc],[pos kw in desc]-6,6),FALSE))</f>
        <v>e, 19</v>
      </c>
      <c r="Q1276" s="1">
        <f>IF(LEN([manuell])=0,IFERROR([kw fine in title]*1,IFERROR(SUMPRODUCT(COUNTIF(IsDigits,MID([kw in desc],ROW($A$1:$A$150),1)))=LEN([kw in desc]),#N/A)),[manuell])</f>
        <v>19</v>
      </c>
      <c r="R1276" s="1" t="e">
        <f>IF([pos kw in title]&gt;0,MID(J1276,#REF!,4),IF([first '# in title]&gt;0,MID([title],[first '# in title],3),IF([first '# in title]&gt;0,MID([desc],#REF!,3),VLOOKUP([productid],$G$2:$R$1386,8))))</f>
        <v>#REF!</v>
      </c>
      <c r="S1276" s="1" t="str">
        <f>IF([kw in desc]=[kw rough in title],[kw in desc]*1,IFERROR(LEFT([kw_dirty],3)*1,IFERROR(LEFT([kw_dirty],2)*1,"n.a.")))</f>
        <v>n.a.</v>
      </c>
      <c r="T1276" s="1"/>
      <c r="U1276" s="1">
        <f>VLOOKUP(Tabelle1[[#This Row],[productid]],Tabelle2[#All],2,FALSE)</f>
        <v>19</v>
      </c>
    </row>
    <row r="1277" spans="1:21" hidden="1">
      <c r="A1277" t="s">
        <v>1988</v>
      </c>
      <c r="B1277">
        <v>3210</v>
      </c>
      <c r="C1277">
        <v>289859</v>
      </c>
      <c r="D1277" t="s">
        <v>2263</v>
      </c>
      <c r="E1277" t="s">
        <v>2264</v>
      </c>
      <c r="F1277">
        <v>18406</v>
      </c>
      <c r="G1277">
        <v>3497887</v>
      </c>
      <c r="H1277">
        <f t="shared" si="19"/>
        <v>0</v>
      </c>
      <c r="I1277">
        <f t="array" ref="I1277">MIN(IFERROR(FIND(IstNumbers,A1277),""))</f>
        <v>13</v>
      </c>
      <c r="J1277" s="1" t="e">
        <f>IF([first '# in title]&lt;[pos kw in title],MID([title],[pos kw in title]-6,6),#N/A)</f>
        <v>#N/A</v>
      </c>
      <c r="K1277" s="1" t="e">
        <f>IFERROR(MID(SUBSTITUTE([kw rough in title],",","."),FIND("(",[kw rough in title])+1,20),SUBSTITUTE(IFERROR(MID([kw rough in title],FIND(" ",[kw rough in title])+1,20),[kw rough in title]),",","."))</f>
        <v>#N/A</v>
      </c>
      <c r="L1277" s="1">
        <f>IFERROR(FIND("kW",[desc]),0)</f>
        <v>70</v>
      </c>
      <c r="M1277">
        <f t="array" ref="M1277">MIN(IFERROR(FIND(IstNumbers,E1277),""))</f>
        <v>34</v>
      </c>
      <c r="N1277" s="1" t="str">
        <f>IF([first '# in desc]&lt;[pos kw in desc],MID([desc],[pos kw in desc]-7,7))</f>
        <v xml:space="preserve">­me 42 </v>
      </c>
      <c r="O12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77" s="1" t="str">
        <f>TRIM(IF([first '# in desc]&lt;[pos kw in desc],MID([desc],[pos kw in desc]-6,6),FALSE))</f>
        <v>me 42</v>
      </c>
      <c r="Q1277" s="1" t="b">
        <f>IF(LEN([manuell])=0,IFERROR([kw fine in title]*1,IFERROR(SUMPRODUCT(COUNTIF(IsDigits,MID([kw in desc],ROW($A$1:$A$150),1)))=LEN([kw in desc]),#N/A)),[manuell])</f>
        <v>0</v>
      </c>
      <c r="R1277" s="1" t="str">
        <f>IF([pos kw in title]&gt;0,MID(J1277,#REF!,4),IF([first '# in title]&gt;0,MID([title],[first '# in title],3),IF([first '# in title]&gt;0,MID([desc],#REF!,3),VLOOKUP([productid],$G$2:$R$1386,8))))</f>
        <v xml:space="preserve">42 </v>
      </c>
      <c r="S1277" s="1" t="e">
        <f>IF([kw in desc]=[kw rough in title],[kw in desc]*1,IFERROR(LEFT([kw_dirty],3)*1,IFERROR(LEFT([kw_dirty],2)*1,"n.a.")))</f>
        <v>#N/A</v>
      </c>
      <c r="T1277" s="1"/>
      <c r="U1277" s="1">
        <f>VLOOKUP(Tabelle1[[#This Row],[productid]],Tabelle2[#All],2,FALSE)</f>
        <v>42</v>
      </c>
    </row>
    <row r="1278" spans="1:21" hidden="1">
      <c r="A1278" t="s">
        <v>2211</v>
      </c>
      <c r="B1278">
        <v>2135</v>
      </c>
      <c r="C1278">
        <v>289859</v>
      </c>
      <c r="D1278" t="s">
        <v>2265</v>
      </c>
      <c r="E1278" t="s">
        <v>359</v>
      </c>
      <c r="F1278">
        <v>18406</v>
      </c>
      <c r="G1278">
        <v>2635863</v>
      </c>
      <c r="H1278">
        <f t="shared" si="19"/>
        <v>60</v>
      </c>
      <c r="I1278">
        <f t="array" ref="I1278">MIN(IFERROR(FIND(IstNumbers,A1278),""))</f>
        <v>24</v>
      </c>
      <c r="J1278" s="1" t="str">
        <f>IF([first '# in title]&lt;[pos kw in title],MID([title],[pos kw in title]-6,6),#N/A)</f>
        <v xml:space="preserve">L (28 </v>
      </c>
      <c r="K127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78" s="1">
        <f>IFERROR(FIND("kW",[desc]),0)</f>
        <v>71</v>
      </c>
      <c r="M1278">
        <f t="array" ref="M1278">MIN(IFERROR(FIND(IstNumbers,E1278),""))</f>
        <v>29</v>
      </c>
      <c r="N1278" s="1" t="str">
        <f>IF([first '# in desc]&lt;[pos kw in desc],MID([desc],[pos kw in desc]-7,7))</f>
        <v xml:space="preserve">­me 28 </v>
      </c>
      <c r="O127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78" s="1" t="str">
        <f>TRIM(IF([first '# in desc]&lt;[pos kw in desc],MID([desc],[pos kw in desc]-6,6),FALSE))</f>
        <v>me 28</v>
      </c>
      <c r="Q1278" s="1">
        <f>IF(LEN([manuell])=0,IFERROR([kw fine in title]*1,IFERROR(SUMPRODUCT(COUNTIF(IsDigits,MID([kw in desc],ROW($A$1:$A$150),1)))=LEN([kw in desc]),#N/A)),[manuell])</f>
        <v>28</v>
      </c>
      <c r="R1278" s="1" t="e">
        <f>IF([pos kw in title]&gt;0,MID(J1278,#REF!,4),IF([first '# in title]&gt;0,MID([title],[first '# in title],3),IF([first '# in title]&gt;0,MID([desc],#REF!,3),VLOOKUP([productid],$G$2:$R$1386,8))))</f>
        <v>#REF!</v>
      </c>
      <c r="S1278" s="1" t="str">
        <f>IF([kw in desc]=[kw rough in title],[kw in desc]*1,IFERROR(LEFT([kw_dirty],3)*1,IFERROR(LEFT([kw_dirty],2)*1,"n.a.")))</f>
        <v>n.a.</v>
      </c>
      <c r="T1278" s="1"/>
      <c r="U1278" s="1">
        <f>VLOOKUP(Tabelle1[[#This Row],[productid]],Tabelle2[#All],2,FALSE)</f>
        <v>28</v>
      </c>
    </row>
    <row r="1279" spans="1:21">
      <c r="A1279" t="s">
        <v>2083</v>
      </c>
      <c r="B1279">
        <v>2660</v>
      </c>
      <c r="C1279">
        <v>289859</v>
      </c>
      <c r="D1279" t="s">
        <v>2266</v>
      </c>
      <c r="E1279" t="s">
        <v>2267</v>
      </c>
      <c r="F1279">
        <v>18406</v>
      </c>
      <c r="G1279">
        <v>3128334</v>
      </c>
      <c r="H1279">
        <f t="shared" si="19"/>
        <v>0</v>
      </c>
      <c r="I1279">
        <f t="array" ref="I1279">MIN(IFERROR(FIND(IstNumbers,A1279),""))</f>
        <v>13</v>
      </c>
      <c r="J1279" s="1" t="e">
        <f>IF([first '# in title]&lt;[pos kw in title],MID([title],[pos kw in title]-6,6),#N/A)</f>
        <v>#N/A</v>
      </c>
      <c r="K1279" s="1" t="e">
        <f>IFERROR(MID(SUBSTITUTE([kw rough in title],",","."),FIND("(",[kw rough in title])+1,20),SUBSTITUTE(IFERROR(MID([kw rough in title],FIND(" ",[kw rough in title])+1,20),[kw rough in title]),",","."))</f>
        <v>#N/A</v>
      </c>
      <c r="L1279" s="1">
        <f>IFERROR(FIND("kW",[desc]),0)</f>
        <v>0</v>
      </c>
      <c r="M1279">
        <f t="array" ref="M1279">MIN(IFERROR(FIND(IstNumbers,E1279),""))</f>
        <v>38</v>
      </c>
      <c r="N1279" s="1" t="b">
        <f>IF([first '# in desc]&lt;[pos kw in desc],MID([desc],[pos kw in desc]-7,7))</f>
        <v>0</v>
      </c>
      <c r="O12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79" s="1" t="str">
        <f>TRIM(IF([first '# in desc]&lt;[pos kw in desc],MID([desc],[pos kw in desc]-6,6),FALSE))</f>
        <v>FALSCH</v>
      </c>
      <c r="Q1279" s="1" t="b">
        <f>IF(LEN([manuell])=0,IFERROR([kw fine in title]*1,IFERROR(SUMPRODUCT(COUNTIF(IsDigits,MID([kw in desc],ROW($A$1:$A$150),1)))=LEN([kw in desc]),#N/A)),[manuell])</f>
        <v>0</v>
      </c>
      <c r="R1279" s="1" t="str">
        <f>IF([pos kw in title]&gt;0,MID(J1279,#REF!,4),IF([first '# in title]&gt;0,MID([title],[first '# in title],3),IF([first '# in title]&gt;0,MID([desc],#REF!,3),VLOOKUP([productid],$G$2:$R$1386,8))))</f>
        <v xml:space="preserve">22 </v>
      </c>
      <c r="S1279" s="1" t="e">
        <f>IF([kw in desc]=[kw rough in title],[kw in desc]*1,IFERROR(LEFT([kw_dirty],3)*1,IFERROR(LEFT([kw_dirty],2)*1,"n.a.")))</f>
        <v>#N/A</v>
      </c>
      <c r="T1279" s="1"/>
      <c r="U1279" s="1">
        <f>VLOOKUP(Tabelle1[[#This Row],[productid]],Tabelle2[#All],2,FALSE)</f>
        <v>21.8</v>
      </c>
    </row>
    <row r="1280" spans="1:21" hidden="1">
      <c r="A1280" t="s">
        <v>2009</v>
      </c>
      <c r="B1280">
        <v>2475</v>
      </c>
      <c r="C1280">
        <v>289859</v>
      </c>
      <c r="D1280" t="s">
        <v>2268</v>
      </c>
      <c r="E1280" t="s">
        <v>2269</v>
      </c>
      <c r="F1280">
        <v>18406</v>
      </c>
      <c r="G1280">
        <v>1064527</v>
      </c>
      <c r="H1280">
        <f t="shared" si="19"/>
        <v>28</v>
      </c>
      <c r="I1280">
        <f t="array" ref="I1280">MIN(IFERROR(FIND(IstNumbers,A1280),""))</f>
        <v>19</v>
      </c>
      <c r="J1280" s="1" t="str">
        <f>IF([first '# in title]&lt;[pos kw in title],MID([title],[pos kw in title]-6,6),#N/A)</f>
        <v xml:space="preserve"> W (19</v>
      </c>
      <c r="K1280" s="1" t="str">
        <f>IFERROR(MID(SUBSTITUTE([kw rough in title],",","."),FIND("(",[kw rough in title])+1,20),SUBSTITUTE(IFERROR(MID([kw rough in title],FIND(" ",[kw rough in title])+1,20),[kw rough in title]),",","."))</f>
        <v>19</v>
      </c>
      <c r="L1280" s="1">
        <f>IFERROR(FIND("kW",[desc]),0)</f>
        <v>57</v>
      </c>
      <c r="M1280">
        <f t="array" ref="M1280">MIN(IFERROR(FIND(IstNumbers,E1280),""))</f>
        <v>24</v>
      </c>
      <c r="N1280" s="1" t="str">
        <f>IF([first '# in desc]&lt;[pos kw in desc],MID([desc],[pos kw in desc]-7,7))</f>
        <v xml:space="preserve">me, 19 </v>
      </c>
      <c r="O128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80" s="1" t="str">
        <f>TRIM(IF([first '# in desc]&lt;[pos kw in desc],MID([desc],[pos kw in desc]-6,6),FALSE))</f>
        <v>e, 19</v>
      </c>
      <c r="Q1280" s="1">
        <f>IF(LEN([manuell])=0,IFERROR([kw fine in title]*1,IFERROR(SUMPRODUCT(COUNTIF(IsDigits,MID([kw in desc],ROW($A$1:$A$150),1)))=LEN([kw in desc]),#N/A)),[manuell])</f>
        <v>19</v>
      </c>
      <c r="R1280" s="1" t="e">
        <f>IF([pos kw in title]&gt;0,MID(J1280,#REF!,4),IF([first '# in title]&gt;0,MID([title],[first '# in title],3),IF([first '# in title]&gt;0,MID([desc],#REF!,3),VLOOKUP([productid],$G$2:$R$1386,8))))</f>
        <v>#REF!</v>
      </c>
      <c r="S1280" s="1" t="str">
        <f>IF([kw in desc]=[kw rough in title],[kw in desc]*1,IFERROR(LEFT([kw_dirty],3)*1,IFERROR(LEFT([kw_dirty],2)*1,"n.a.")))</f>
        <v>n.a.</v>
      </c>
      <c r="T1280" s="1"/>
      <c r="U1280" s="1">
        <f>VLOOKUP(Tabelle1[[#This Row],[productid]],Tabelle2[#All],2,FALSE)</f>
        <v>19</v>
      </c>
    </row>
    <row r="1281" spans="1:21" hidden="1">
      <c r="A1281" t="s">
        <v>1988</v>
      </c>
      <c r="B1281">
        <v>3215</v>
      </c>
      <c r="C1281">
        <v>289859</v>
      </c>
      <c r="D1281" t="s">
        <v>2270</v>
      </c>
      <c r="E1281" t="s">
        <v>2271</v>
      </c>
      <c r="F1281">
        <v>18406</v>
      </c>
      <c r="G1281">
        <v>3497887</v>
      </c>
      <c r="H1281">
        <f t="shared" si="19"/>
        <v>0</v>
      </c>
      <c r="I1281">
        <f t="array" ref="I1281">MIN(IFERROR(FIND(IstNumbers,A1281),""))</f>
        <v>13</v>
      </c>
      <c r="J1281" s="1" t="e">
        <f>IF([first '# in title]&lt;[pos kw in title],MID([title],[pos kw in title]-6,6),#N/A)</f>
        <v>#N/A</v>
      </c>
      <c r="K1281" s="1" t="e">
        <f>IFERROR(MID(SUBSTITUTE([kw rough in title],",","."),FIND("(",[kw rough in title])+1,20),SUBSTITUTE(IFERROR(MID([kw rough in title],FIND(" ",[kw rough in title])+1,20),[kw rough in title]),",","."))</f>
        <v>#N/A</v>
      </c>
      <c r="L1281" s="1">
        <f>IFERROR(FIND("kW",[desc]),0)</f>
        <v>70</v>
      </c>
      <c r="M1281">
        <f t="array" ref="M1281">MIN(IFERROR(FIND(IstNumbers,E1281),""))</f>
        <v>34</v>
      </c>
      <c r="N1281" s="1" t="str">
        <f>IF([first '# in desc]&lt;[pos kw in desc],MID([desc],[pos kw in desc]-7,7))</f>
        <v xml:space="preserve">­me 42 </v>
      </c>
      <c r="O12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81" s="1" t="str">
        <f>TRIM(IF([first '# in desc]&lt;[pos kw in desc],MID([desc],[pos kw in desc]-6,6),FALSE))</f>
        <v>me 42</v>
      </c>
      <c r="Q1281" s="1" t="b">
        <f>IF(LEN([manuell])=0,IFERROR([kw fine in title]*1,IFERROR(SUMPRODUCT(COUNTIF(IsDigits,MID([kw in desc],ROW($A$1:$A$150),1)))=LEN([kw in desc]),#N/A)),[manuell])</f>
        <v>0</v>
      </c>
      <c r="R1281" s="1" t="str">
        <f>IF([pos kw in title]&gt;0,MID(J1281,#REF!,4),IF([first '# in title]&gt;0,MID([title],[first '# in title],3),IF([first '# in title]&gt;0,MID([desc],#REF!,3),VLOOKUP([productid],$G$2:$R$1386,8))))</f>
        <v xml:space="preserve">42 </v>
      </c>
      <c r="S1281" s="1" t="e">
        <f>IF([kw in desc]=[kw rough in title],[kw in desc]*1,IFERROR(LEFT([kw_dirty],3)*1,IFERROR(LEFT([kw_dirty],2)*1,"n.a.")))</f>
        <v>#N/A</v>
      </c>
      <c r="T1281" s="1"/>
      <c r="U1281" s="1">
        <f>VLOOKUP(Tabelle1[[#This Row],[productid]],Tabelle2[#All],2,FALSE)</f>
        <v>42</v>
      </c>
    </row>
    <row r="1282" spans="1:21" hidden="1">
      <c r="A1282" t="s">
        <v>2211</v>
      </c>
      <c r="B1282">
        <v>2140</v>
      </c>
      <c r="C1282">
        <v>289859</v>
      </c>
      <c r="D1282" t="s">
        <v>2272</v>
      </c>
      <c r="E1282" t="s">
        <v>376</v>
      </c>
      <c r="F1282">
        <v>18406</v>
      </c>
      <c r="G1282">
        <v>2635863</v>
      </c>
      <c r="H1282">
        <f t="shared" si="19"/>
        <v>60</v>
      </c>
      <c r="I1282">
        <f t="array" ref="I1282">MIN(IFERROR(FIND(IstNumbers,A1282),""))</f>
        <v>24</v>
      </c>
      <c r="J1282" s="1" t="str">
        <f>IF([first '# in title]&lt;[pos kw in title],MID([title],[pos kw in title]-6,6),#N/A)</f>
        <v xml:space="preserve">L (28 </v>
      </c>
      <c r="K1282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82" s="1">
        <f>IFERROR(FIND("kW",[desc]),0)</f>
        <v>71</v>
      </c>
      <c r="M1282">
        <f t="array" ref="M1282">MIN(IFERROR(FIND(IstNumbers,E1282),""))</f>
        <v>29</v>
      </c>
      <c r="N1282" s="1" t="str">
        <f>IF([first '# in desc]&lt;[pos kw in desc],MID([desc],[pos kw in desc]-7,7))</f>
        <v xml:space="preserve">­me 28 </v>
      </c>
      <c r="O128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82" s="1" t="str">
        <f>TRIM(IF([first '# in desc]&lt;[pos kw in desc],MID([desc],[pos kw in desc]-6,6),FALSE))</f>
        <v>me 28</v>
      </c>
      <c r="Q1282" s="1">
        <f>IF(LEN([manuell])=0,IFERROR([kw fine in title]*1,IFERROR(SUMPRODUCT(COUNTIF(IsDigits,MID([kw in desc],ROW($A$1:$A$150),1)))=LEN([kw in desc]),#N/A)),[manuell])</f>
        <v>28</v>
      </c>
      <c r="R1282" s="1" t="e">
        <f>IF([pos kw in title]&gt;0,MID(J1282,#REF!,4),IF([first '# in title]&gt;0,MID([title],[first '# in title],3),IF([first '# in title]&gt;0,MID([desc],#REF!,3),VLOOKUP([productid],$G$2:$R$1386,8))))</f>
        <v>#REF!</v>
      </c>
      <c r="S1282" s="1" t="str">
        <f>IF([kw in desc]=[kw rough in title],[kw in desc]*1,IFERROR(LEFT([kw_dirty],3)*1,IFERROR(LEFT([kw_dirty],2)*1,"n.a.")))</f>
        <v>n.a.</v>
      </c>
      <c r="T1282" s="1"/>
      <c r="U1282" s="1">
        <f>VLOOKUP(Tabelle1[[#This Row],[productid]],Tabelle2[#All],2,FALSE)</f>
        <v>28</v>
      </c>
    </row>
    <row r="1283" spans="1:21">
      <c r="A1283" t="s">
        <v>2083</v>
      </c>
      <c r="B1283">
        <v>2660</v>
      </c>
      <c r="C1283">
        <v>289859</v>
      </c>
      <c r="D1283" t="s">
        <v>2273</v>
      </c>
      <c r="E1283" t="s">
        <v>2274</v>
      </c>
      <c r="F1283">
        <v>18406</v>
      </c>
      <c r="G1283">
        <v>3128334</v>
      </c>
      <c r="H1283">
        <f t="shared" si="19"/>
        <v>0</v>
      </c>
      <c r="I1283">
        <f t="array" ref="I1283">MIN(IFERROR(FIND(IstNumbers,A1283),""))</f>
        <v>13</v>
      </c>
      <c r="J1283" s="1" t="e">
        <f>IF([first '# in title]&lt;[pos kw in title],MID([title],[pos kw in title]-6,6),#N/A)</f>
        <v>#N/A</v>
      </c>
      <c r="K1283" s="1" t="e">
        <f>IFERROR(MID(SUBSTITUTE([kw rough in title],",","."),FIND("(",[kw rough in title])+1,20),SUBSTITUTE(IFERROR(MID([kw rough in title],FIND(" ",[kw rough in title])+1,20),[kw rough in title]),",","."))</f>
        <v>#N/A</v>
      </c>
      <c r="L1283" s="1">
        <f>IFERROR(FIND("kW",[desc]),0)</f>
        <v>0</v>
      </c>
      <c r="M1283">
        <f t="array" ref="M1283">MIN(IFERROR(FIND(IstNumbers,E1283),""))</f>
        <v>38</v>
      </c>
      <c r="N1283" s="1" t="b">
        <f>IF([first '# in desc]&lt;[pos kw in desc],MID([desc],[pos kw in desc]-7,7))</f>
        <v>0</v>
      </c>
      <c r="O12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83" s="1" t="str">
        <f>TRIM(IF([first '# in desc]&lt;[pos kw in desc],MID([desc],[pos kw in desc]-6,6),FALSE))</f>
        <v>FALSCH</v>
      </c>
      <c r="Q1283" s="1" t="b">
        <f>IF(LEN([manuell])=0,IFERROR([kw fine in title]*1,IFERROR(SUMPRODUCT(COUNTIF(IsDigits,MID([kw in desc],ROW($A$1:$A$150),1)))=LEN([kw in desc]),#N/A)),[manuell])</f>
        <v>0</v>
      </c>
      <c r="R1283" s="1" t="str">
        <f>IF([pos kw in title]&gt;0,MID(J1283,#REF!,4),IF([first '# in title]&gt;0,MID([title],[first '# in title],3),IF([first '# in title]&gt;0,MID([desc],#REF!,3),VLOOKUP([productid],$G$2:$R$1386,8))))</f>
        <v xml:space="preserve">22 </v>
      </c>
      <c r="S1283" s="1" t="e">
        <f>IF([kw in desc]=[kw rough in title],[kw in desc]*1,IFERROR(LEFT([kw_dirty],3)*1,IFERROR(LEFT([kw_dirty],2)*1,"n.a.")))</f>
        <v>#N/A</v>
      </c>
      <c r="T1283" s="1"/>
      <c r="U1283" s="1">
        <f>VLOOKUP(Tabelle1[[#This Row],[productid]],Tabelle2[#All],2,FALSE)</f>
        <v>21.8</v>
      </c>
    </row>
    <row r="1284" spans="1:21" hidden="1">
      <c r="A1284" t="s">
        <v>2009</v>
      </c>
      <c r="B1284">
        <v>2480</v>
      </c>
      <c r="C1284">
        <v>289859</v>
      </c>
      <c r="D1284" t="s">
        <v>2275</v>
      </c>
      <c r="E1284" t="s">
        <v>2276</v>
      </c>
      <c r="F1284">
        <v>18406</v>
      </c>
      <c r="G1284">
        <v>1064527</v>
      </c>
      <c r="H1284">
        <f t="shared" ref="H1284:H1347" si="20">IFERROR(FIND("kW",A1284),0)</f>
        <v>28</v>
      </c>
      <c r="I1284">
        <f t="array" ref="I1284">MIN(IFERROR(FIND(IstNumbers,A1284),""))</f>
        <v>19</v>
      </c>
      <c r="J1284" s="1" t="str">
        <f>IF([first '# in title]&lt;[pos kw in title],MID([title],[pos kw in title]-6,6),#N/A)</f>
        <v xml:space="preserve"> W (19</v>
      </c>
      <c r="K1284" s="1" t="str">
        <f>IFERROR(MID(SUBSTITUTE([kw rough in title],",","."),FIND("(",[kw rough in title])+1,20),SUBSTITUTE(IFERROR(MID([kw rough in title],FIND(" ",[kw rough in title])+1,20),[kw rough in title]),",","."))</f>
        <v>19</v>
      </c>
      <c r="L1284" s="1">
        <f>IFERROR(FIND("kW",[desc]),0)</f>
        <v>57</v>
      </c>
      <c r="M1284">
        <f t="array" ref="M1284">MIN(IFERROR(FIND(IstNumbers,E1284),""))</f>
        <v>24</v>
      </c>
      <c r="N1284" s="1" t="str">
        <f>IF([first '# in desc]&lt;[pos kw in desc],MID([desc],[pos kw in desc]-7,7))</f>
        <v xml:space="preserve">me, 19 </v>
      </c>
      <c r="O128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84" s="1" t="str">
        <f>TRIM(IF([first '# in desc]&lt;[pos kw in desc],MID([desc],[pos kw in desc]-6,6),FALSE))</f>
        <v>e, 19</v>
      </c>
      <c r="Q1284" s="1">
        <f>IF(LEN([manuell])=0,IFERROR([kw fine in title]*1,IFERROR(SUMPRODUCT(COUNTIF(IsDigits,MID([kw in desc],ROW($A$1:$A$150),1)))=LEN([kw in desc]),#N/A)),[manuell])</f>
        <v>19</v>
      </c>
      <c r="R1284" s="1" t="e">
        <f>IF([pos kw in title]&gt;0,MID(J1284,#REF!,4),IF([first '# in title]&gt;0,MID([title],[first '# in title],3),IF([first '# in title]&gt;0,MID([desc],#REF!,3),VLOOKUP([productid],$G$2:$R$1386,8))))</f>
        <v>#REF!</v>
      </c>
      <c r="S1284" s="1" t="str">
        <f>IF([kw in desc]=[kw rough in title],[kw in desc]*1,IFERROR(LEFT([kw_dirty],3)*1,IFERROR(LEFT([kw_dirty],2)*1,"n.a.")))</f>
        <v>n.a.</v>
      </c>
      <c r="T1284" s="1"/>
      <c r="U1284" s="1">
        <f>VLOOKUP(Tabelle1[[#This Row],[productid]],Tabelle2[#All],2,FALSE)</f>
        <v>19</v>
      </c>
    </row>
    <row r="1285" spans="1:21" hidden="1">
      <c r="A1285" t="s">
        <v>1988</v>
      </c>
      <c r="B1285">
        <v>3215</v>
      </c>
      <c r="C1285">
        <v>289859</v>
      </c>
      <c r="D1285" t="s">
        <v>2277</v>
      </c>
      <c r="E1285" t="s">
        <v>2278</v>
      </c>
      <c r="F1285">
        <v>18406</v>
      </c>
      <c r="G1285">
        <v>3497887</v>
      </c>
      <c r="H1285">
        <f t="shared" si="20"/>
        <v>0</v>
      </c>
      <c r="I1285">
        <f t="array" ref="I1285">MIN(IFERROR(FIND(IstNumbers,A1285),""))</f>
        <v>13</v>
      </c>
      <c r="J1285" s="1" t="e">
        <f>IF([first '# in title]&lt;[pos kw in title],MID([title],[pos kw in title]-6,6),#N/A)</f>
        <v>#N/A</v>
      </c>
      <c r="K1285" s="1" t="e">
        <f>IFERROR(MID(SUBSTITUTE([kw rough in title],",","."),FIND("(",[kw rough in title])+1,20),SUBSTITUTE(IFERROR(MID([kw rough in title],FIND(" ",[kw rough in title])+1,20),[kw rough in title]),",","."))</f>
        <v>#N/A</v>
      </c>
      <c r="L1285" s="1">
        <f>IFERROR(FIND("kW",[desc]),0)</f>
        <v>70</v>
      </c>
      <c r="M1285">
        <f t="array" ref="M1285">MIN(IFERROR(FIND(IstNumbers,E1285),""))</f>
        <v>34</v>
      </c>
      <c r="N1285" s="1" t="str">
        <f>IF([first '# in desc]&lt;[pos kw in desc],MID([desc],[pos kw in desc]-7,7))</f>
        <v xml:space="preserve">­me 42 </v>
      </c>
      <c r="O12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285" s="1" t="str">
        <f>TRIM(IF([first '# in desc]&lt;[pos kw in desc],MID([desc],[pos kw in desc]-6,6),FALSE))</f>
        <v>me 42</v>
      </c>
      <c r="Q1285" s="1" t="b">
        <f>IF(LEN([manuell])=0,IFERROR([kw fine in title]*1,IFERROR(SUMPRODUCT(COUNTIF(IsDigits,MID([kw in desc],ROW($A$1:$A$150),1)))=LEN([kw in desc]),#N/A)),[manuell])</f>
        <v>0</v>
      </c>
      <c r="R1285" s="1" t="str">
        <f>IF([pos kw in title]&gt;0,MID(J1285,#REF!,4),IF([first '# in title]&gt;0,MID([title],[first '# in title],3),IF([first '# in title]&gt;0,MID([desc],#REF!,3),VLOOKUP([productid],$G$2:$R$1386,8))))</f>
        <v xml:space="preserve">42 </v>
      </c>
      <c r="S1285" s="1" t="e">
        <f>IF([kw in desc]=[kw rough in title],[kw in desc]*1,IFERROR(LEFT([kw_dirty],3)*1,IFERROR(LEFT([kw_dirty],2)*1,"n.a.")))</f>
        <v>#N/A</v>
      </c>
      <c r="T1285" s="1"/>
      <c r="U1285" s="1">
        <f>VLOOKUP(Tabelle1[[#This Row],[productid]],Tabelle2[#All],2,FALSE)</f>
        <v>42</v>
      </c>
    </row>
    <row r="1286" spans="1:21" hidden="1">
      <c r="A1286" t="s">
        <v>2211</v>
      </c>
      <c r="B1286">
        <v>2160</v>
      </c>
      <c r="C1286">
        <v>289859</v>
      </c>
      <c r="D1286" t="s">
        <v>2279</v>
      </c>
      <c r="E1286" t="s">
        <v>415</v>
      </c>
      <c r="F1286">
        <v>18406</v>
      </c>
      <c r="G1286">
        <v>2635863</v>
      </c>
      <c r="H1286">
        <f t="shared" si="20"/>
        <v>60</v>
      </c>
      <c r="I1286">
        <f t="array" ref="I1286">MIN(IFERROR(FIND(IstNumbers,A1286),""))</f>
        <v>24</v>
      </c>
      <c r="J1286" s="1" t="str">
        <f>IF([first '# in title]&lt;[pos kw in title],MID([title],[pos kw in title]-6,6),#N/A)</f>
        <v xml:space="preserve">L (28 </v>
      </c>
      <c r="K128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86" s="1">
        <f>IFERROR(FIND("kW",[desc]),0)</f>
        <v>71</v>
      </c>
      <c r="M1286">
        <f t="array" ref="M1286">MIN(IFERROR(FIND(IstNumbers,E1286),""))</f>
        <v>29</v>
      </c>
      <c r="N1286" s="1" t="str">
        <f>IF([first '# in desc]&lt;[pos kw in desc],MID([desc],[pos kw in desc]-7,7))</f>
        <v xml:space="preserve">­me 28 </v>
      </c>
      <c r="O1286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86" s="1" t="str">
        <f>TRIM(IF([first '# in desc]&lt;[pos kw in desc],MID([desc],[pos kw in desc]-6,6),FALSE))</f>
        <v>me 28</v>
      </c>
      <c r="Q1286" s="1">
        <f>IF(LEN([manuell])=0,IFERROR([kw fine in title]*1,IFERROR(SUMPRODUCT(COUNTIF(IsDigits,MID([kw in desc],ROW($A$1:$A$150),1)))=LEN([kw in desc]),#N/A)),[manuell])</f>
        <v>28</v>
      </c>
      <c r="R1286" s="1" t="e">
        <f>IF([pos kw in title]&gt;0,MID(J1286,#REF!,4),IF([first '# in title]&gt;0,MID([title],[first '# in title],3),IF([first '# in title]&gt;0,MID([desc],#REF!,3),VLOOKUP([productid],$G$2:$R$1386,8))))</f>
        <v>#REF!</v>
      </c>
      <c r="S1286" s="1" t="str">
        <f>IF([kw in desc]=[kw rough in title],[kw in desc]*1,IFERROR(LEFT([kw_dirty],3)*1,IFERROR(LEFT([kw_dirty],2)*1,"n.a.")))</f>
        <v>n.a.</v>
      </c>
      <c r="T1286" s="1"/>
      <c r="U1286" s="1">
        <f>VLOOKUP(Tabelle1[[#This Row],[productid]],Tabelle2[#All],2,FALSE)</f>
        <v>28</v>
      </c>
    </row>
    <row r="1287" spans="1:21">
      <c r="A1287" t="s">
        <v>2083</v>
      </c>
      <c r="B1287">
        <v>2670</v>
      </c>
      <c r="C1287">
        <v>289859</v>
      </c>
      <c r="D1287" t="s">
        <v>2280</v>
      </c>
      <c r="E1287" t="s">
        <v>2281</v>
      </c>
      <c r="F1287">
        <v>18406</v>
      </c>
      <c r="G1287">
        <v>3128334</v>
      </c>
      <c r="H1287">
        <f t="shared" si="20"/>
        <v>0</v>
      </c>
      <c r="I1287">
        <f t="array" ref="I1287">MIN(IFERROR(FIND(IstNumbers,A1287),""))</f>
        <v>13</v>
      </c>
      <c r="J1287" s="1" t="e">
        <f>IF([first '# in title]&lt;[pos kw in title],MID([title],[pos kw in title]-6,6),#N/A)</f>
        <v>#N/A</v>
      </c>
      <c r="K1287" s="1" t="e">
        <f>IFERROR(MID(SUBSTITUTE([kw rough in title],",","."),FIND("(",[kw rough in title])+1,20),SUBSTITUTE(IFERROR(MID([kw rough in title],FIND(" ",[kw rough in title])+1,20),[kw rough in title]),",","."))</f>
        <v>#N/A</v>
      </c>
      <c r="L1287" s="1">
        <f>IFERROR(FIND("kW",[desc]),0)</f>
        <v>0</v>
      </c>
      <c r="M1287">
        <f t="array" ref="M1287">MIN(IFERROR(FIND(IstNumbers,E1287),""))</f>
        <v>38</v>
      </c>
      <c r="N1287" s="1" t="b">
        <f>IF([first '# in desc]&lt;[pos kw in desc],MID([desc],[pos kw in desc]-7,7))</f>
        <v>0</v>
      </c>
      <c r="O12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87" s="1" t="str">
        <f>TRIM(IF([first '# in desc]&lt;[pos kw in desc],MID([desc],[pos kw in desc]-6,6),FALSE))</f>
        <v>FALSCH</v>
      </c>
      <c r="Q1287" s="1" t="b">
        <f>IF(LEN([manuell])=0,IFERROR([kw fine in title]*1,IFERROR(SUMPRODUCT(COUNTIF(IsDigits,MID([kw in desc],ROW($A$1:$A$150),1)))=LEN([kw in desc]),#N/A)),[manuell])</f>
        <v>0</v>
      </c>
      <c r="R1287" s="1" t="str">
        <f>IF([pos kw in title]&gt;0,MID(J1287,#REF!,4),IF([first '# in title]&gt;0,MID([title],[first '# in title],3),IF([first '# in title]&gt;0,MID([desc],#REF!,3),VLOOKUP([productid],$G$2:$R$1386,8))))</f>
        <v xml:space="preserve">22 </v>
      </c>
      <c r="S1287" s="1" t="e">
        <f>IF([kw in desc]=[kw rough in title],[kw in desc]*1,IFERROR(LEFT([kw_dirty],3)*1,IFERROR(LEFT([kw_dirty],2)*1,"n.a.")))</f>
        <v>#N/A</v>
      </c>
      <c r="T1287" s="1"/>
      <c r="U1287" s="1">
        <f>VLOOKUP(Tabelle1[[#This Row],[productid]],Tabelle2[#All],2,FALSE)</f>
        <v>21.8</v>
      </c>
    </row>
    <row r="1288" spans="1:21" hidden="1">
      <c r="A1288" t="s">
        <v>2009</v>
      </c>
      <c r="B1288">
        <v>2490</v>
      </c>
      <c r="C1288">
        <v>289859</v>
      </c>
      <c r="D1288" t="s">
        <v>2282</v>
      </c>
      <c r="E1288" t="s">
        <v>2283</v>
      </c>
      <c r="F1288">
        <v>18406</v>
      </c>
      <c r="G1288">
        <v>1064527</v>
      </c>
      <c r="H1288">
        <f t="shared" si="20"/>
        <v>28</v>
      </c>
      <c r="I1288">
        <f t="array" ref="I1288">MIN(IFERROR(FIND(IstNumbers,A1288),""))</f>
        <v>19</v>
      </c>
      <c r="J1288" s="1" t="str">
        <f>IF([first '# in title]&lt;[pos kw in title],MID([title],[pos kw in title]-6,6),#N/A)</f>
        <v xml:space="preserve"> W (19</v>
      </c>
      <c r="K1288" s="1" t="str">
        <f>IFERROR(MID(SUBSTITUTE([kw rough in title],",","."),FIND("(",[kw rough in title])+1,20),SUBSTITUTE(IFERROR(MID([kw rough in title],FIND(" ",[kw rough in title])+1,20),[kw rough in title]),",","."))</f>
        <v>19</v>
      </c>
      <c r="L1288" s="1">
        <f>IFERROR(FIND("kW",[desc]),0)</f>
        <v>57</v>
      </c>
      <c r="M1288">
        <f t="array" ref="M1288">MIN(IFERROR(FIND(IstNumbers,E1288),""))</f>
        <v>24</v>
      </c>
      <c r="N1288" s="1" t="str">
        <f>IF([first '# in desc]&lt;[pos kw in desc],MID([desc],[pos kw in desc]-7,7))</f>
        <v xml:space="preserve">me, 19 </v>
      </c>
      <c r="O128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288" s="1" t="str">
        <f>TRIM(IF([first '# in desc]&lt;[pos kw in desc],MID([desc],[pos kw in desc]-6,6),FALSE))</f>
        <v>e, 19</v>
      </c>
      <c r="Q1288" s="1">
        <f>IF(LEN([manuell])=0,IFERROR([kw fine in title]*1,IFERROR(SUMPRODUCT(COUNTIF(IsDigits,MID([kw in desc],ROW($A$1:$A$150),1)))=LEN([kw in desc]),#N/A)),[manuell])</f>
        <v>19</v>
      </c>
      <c r="R1288" s="1" t="e">
        <f>IF([pos kw in title]&gt;0,MID(J1288,#REF!,4),IF([first '# in title]&gt;0,MID([title],[first '# in title],3),IF([first '# in title]&gt;0,MID([desc],#REF!,3),VLOOKUP([productid],$G$2:$R$1386,8))))</f>
        <v>#REF!</v>
      </c>
      <c r="S1288" s="1" t="str">
        <f>IF([kw in desc]=[kw rough in title],[kw in desc]*1,IFERROR(LEFT([kw_dirty],3)*1,IFERROR(LEFT([kw_dirty],2)*1,"n.a.")))</f>
        <v>n.a.</v>
      </c>
      <c r="T1288" s="1"/>
      <c r="U1288" s="1">
        <f>VLOOKUP(Tabelle1[[#This Row],[productid]],Tabelle2[#All],2,FALSE)</f>
        <v>19</v>
      </c>
    </row>
    <row r="1289" spans="1:21" hidden="1">
      <c r="A1289" t="s">
        <v>2211</v>
      </c>
      <c r="B1289">
        <v>2160</v>
      </c>
      <c r="C1289">
        <v>289859</v>
      </c>
      <c r="D1289" t="s">
        <v>2284</v>
      </c>
      <c r="E1289" t="s">
        <v>430</v>
      </c>
      <c r="F1289">
        <v>18406</v>
      </c>
      <c r="G1289">
        <v>2635863</v>
      </c>
      <c r="H1289">
        <f t="shared" si="20"/>
        <v>60</v>
      </c>
      <c r="I1289">
        <f t="array" ref="I1289">MIN(IFERROR(FIND(IstNumbers,A1289),""))</f>
        <v>24</v>
      </c>
      <c r="J1289" s="1" t="str">
        <f>IF([first '# in title]&lt;[pos kw in title],MID([title],[pos kw in title]-6,6),#N/A)</f>
        <v xml:space="preserve">L (28 </v>
      </c>
      <c r="K1289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89" s="1">
        <f>IFERROR(FIND("kW",[desc]),0)</f>
        <v>71</v>
      </c>
      <c r="M1289">
        <f t="array" ref="M1289">MIN(IFERROR(FIND(IstNumbers,E1289),""))</f>
        <v>29</v>
      </c>
      <c r="N1289" s="1" t="str">
        <f>IF([first '# in desc]&lt;[pos kw in desc],MID([desc],[pos kw in desc]-7,7))</f>
        <v xml:space="preserve">­me 28 </v>
      </c>
      <c r="O128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89" s="1" t="str">
        <f>TRIM(IF([first '# in desc]&lt;[pos kw in desc],MID([desc],[pos kw in desc]-6,6),FALSE))</f>
        <v>me 28</v>
      </c>
      <c r="Q1289" s="1">
        <f>IF(LEN([manuell])=0,IFERROR([kw fine in title]*1,IFERROR(SUMPRODUCT(COUNTIF(IsDigits,MID([kw in desc],ROW($A$1:$A$150),1)))=LEN([kw in desc]),#N/A)),[manuell])</f>
        <v>28</v>
      </c>
      <c r="R1289" s="1" t="e">
        <f>IF([pos kw in title]&gt;0,MID(J1289,#REF!,4),IF([first '# in title]&gt;0,MID([title],[first '# in title],3),IF([first '# in title]&gt;0,MID([desc],#REF!,3),VLOOKUP([productid],$G$2:$R$1386,8))))</f>
        <v>#REF!</v>
      </c>
      <c r="S1289" s="1" t="str">
        <f>IF([kw in desc]=[kw rough in title],[kw in desc]*1,IFERROR(LEFT([kw_dirty],3)*1,IFERROR(LEFT([kw_dirty],2)*1,"n.a.")))</f>
        <v>n.a.</v>
      </c>
      <c r="T1289" s="1"/>
      <c r="U1289" s="1">
        <f>VLOOKUP(Tabelle1[[#This Row],[productid]],Tabelle2[#All],2,FALSE)</f>
        <v>28</v>
      </c>
    </row>
    <row r="1290" spans="1:21" hidden="1">
      <c r="A1290" t="s">
        <v>2211</v>
      </c>
      <c r="B1290">
        <v>2165</v>
      </c>
      <c r="C1290">
        <v>289859</v>
      </c>
      <c r="D1290" t="s">
        <v>2285</v>
      </c>
      <c r="E1290" t="s">
        <v>457</v>
      </c>
      <c r="F1290">
        <v>18406</v>
      </c>
      <c r="G1290">
        <v>2635863</v>
      </c>
      <c r="H1290">
        <f t="shared" si="20"/>
        <v>60</v>
      </c>
      <c r="I1290">
        <f t="array" ref="I1290">MIN(IFERROR(FIND(IstNumbers,A1290),""))</f>
        <v>24</v>
      </c>
      <c r="J1290" s="1" t="str">
        <f>IF([first '# in title]&lt;[pos kw in title],MID([title],[pos kw in title]-6,6),#N/A)</f>
        <v xml:space="preserve">L (28 </v>
      </c>
      <c r="K1290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90" s="1">
        <f>IFERROR(FIND("kW",[desc]),0)</f>
        <v>71</v>
      </c>
      <c r="M1290">
        <f t="array" ref="M1290">MIN(IFERROR(FIND(IstNumbers,E1290),""))</f>
        <v>29</v>
      </c>
      <c r="N1290" s="1" t="str">
        <f>IF([first '# in desc]&lt;[pos kw in desc],MID([desc],[pos kw in desc]-7,7))</f>
        <v xml:space="preserve">­me 28 </v>
      </c>
      <c r="O1290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90" s="1" t="str">
        <f>TRIM(IF([first '# in desc]&lt;[pos kw in desc],MID([desc],[pos kw in desc]-6,6),FALSE))</f>
        <v>me 28</v>
      </c>
      <c r="Q1290" s="1">
        <f>IF(LEN([manuell])=0,IFERROR([kw fine in title]*1,IFERROR(SUMPRODUCT(COUNTIF(IsDigits,MID([kw in desc],ROW($A$1:$A$150),1)))=LEN([kw in desc]),#N/A)),[manuell])</f>
        <v>28</v>
      </c>
      <c r="R1290" s="1" t="e">
        <f>IF([pos kw in title]&gt;0,MID(J1290,#REF!,4),IF([first '# in title]&gt;0,MID([title],[first '# in title],3),IF([first '# in title]&gt;0,MID([desc],#REF!,3),VLOOKUP([productid],$G$2:$R$1386,8))))</f>
        <v>#REF!</v>
      </c>
      <c r="S1290" s="1" t="str">
        <f>IF([kw in desc]=[kw rough in title],[kw in desc]*1,IFERROR(LEFT([kw_dirty],3)*1,IFERROR(LEFT([kw_dirty],2)*1,"n.a.")))</f>
        <v>n.a.</v>
      </c>
      <c r="T1290" s="1"/>
      <c r="U1290" s="1">
        <f>VLOOKUP(Tabelle1[[#This Row],[productid]],Tabelle2[#All],2,FALSE)</f>
        <v>28</v>
      </c>
    </row>
    <row r="1291" spans="1:21" hidden="1">
      <c r="A1291" t="s">
        <v>2211</v>
      </c>
      <c r="B1291">
        <v>2190</v>
      </c>
      <c r="C1291">
        <v>289859</v>
      </c>
      <c r="D1291" t="s">
        <v>2286</v>
      </c>
      <c r="E1291" t="s">
        <v>467</v>
      </c>
      <c r="F1291">
        <v>18406</v>
      </c>
      <c r="G1291">
        <v>2635863</v>
      </c>
      <c r="H1291">
        <f t="shared" si="20"/>
        <v>60</v>
      </c>
      <c r="I1291">
        <f t="array" ref="I1291">MIN(IFERROR(FIND(IstNumbers,A1291),""))</f>
        <v>24</v>
      </c>
      <c r="J1291" s="1" t="str">
        <f>IF([first '# in title]&lt;[pos kw in title],MID([title],[pos kw in title]-6,6),#N/A)</f>
        <v xml:space="preserve">L (28 </v>
      </c>
      <c r="K1291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91" s="1">
        <f>IFERROR(FIND("kW",[desc]),0)</f>
        <v>71</v>
      </c>
      <c r="M1291">
        <f t="array" ref="M1291">MIN(IFERROR(FIND(IstNumbers,E1291),""))</f>
        <v>29</v>
      </c>
      <c r="N1291" s="1" t="str">
        <f>IF([first '# in desc]&lt;[pos kw in desc],MID([desc],[pos kw in desc]-7,7))</f>
        <v xml:space="preserve">­me 28 </v>
      </c>
      <c r="O129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91" s="1" t="str">
        <f>TRIM(IF([first '# in desc]&lt;[pos kw in desc],MID([desc],[pos kw in desc]-6,6),FALSE))</f>
        <v>me 28</v>
      </c>
      <c r="Q1291" s="1">
        <f>IF(LEN([manuell])=0,IFERROR([kw fine in title]*1,IFERROR(SUMPRODUCT(COUNTIF(IsDigits,MID([kw in desc],ROW($A$1:$A$150),1)))=LEN([kw in desc]),#N/A)),[manuell])</f>
        <v>28</v>
      </c>
      <c r="R1291" s="1" t="e">
        <f>IF([pos kw in title]&gt;0,MID(J1291,#REF!,4),IF([first '# in title]&gt;0,MID([title],[first '# in title],3),IF([first '# in title]&gt;0,MID([desc],#REF!,3),VLOOKUP([productid],$G$2:$R$1386,8))))</f>
        <v>#REF!</v>
      </c>
      <c r="S1291" s="1" t="str">
        <f>IF([kw in desc]=[kw rough in title],[kw in desc]*1,IFERROR(LEFT([kw_dirty],3)*1,IFERROR(LEFT([kw_dirty],2)*1,"n.a.")))</f>
        <v>n.a.</v>
      </c>
      <c r="T1291" s="1"/>
      <c r="U1291" s="1">
        <f>VLOOKUP(Tabelle1[[#This Row],[productid]],Tabelle2[#All],2,FALSE)</f>
        <v>28</v>
      </c>
    </row>
    <row r="1292" spans="1:21" hidden="1">
      <c r="A1292" t="s">
        <v>2211</v>
      </c>
      <c r="B1292">
        <v>2205</v>
      </c>
      <c r="C1292">
        <v>289859</v>
      </c>
      <c r="D1292" t="s">
        <v>2287</v>
      </c>
      <c r="E1292" t="s">
        <v>481</v>
      </c>
      <c r="F1292">
        <v>18406</v>
      </c>
      <c r="G1292">
        <v>2635863</v>
      </c>
      <c r="H1292">
        <f t="shared" si="20"/>
        <v>60</v>
      </c>
      <c r="I1292">
        <f t="array" ref="I1292">MIN(IFERROR(FIND(IstNumbers,A1292),""))</f>
        <v>24</v>
      </c>
      <c r="J1292" s="1" t="str">
        <f>IF([first '# in title]&lt;[pos kw in title],MID([title],[pos kw in title]-6,6),#N/A)</f>
        <v xml:space="preserve">L (28 </v>
      </c>
      <c r="K1292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92" s="1">
        <f>IFERROR(FIND("kW",[desc]),0)</f>
        <v>71</v>
      </c>
      <c r="M1292">
        <f t="array" ref="M1292">MIN(IFERROR(FIND(IstNumbers,E1292),""))</f>
        <v>29</v>
      </c>
      <c r="N1292" s="1" t="str">
        <f>IF([first '# in desc]&lt;[pos kw in desc],MID([desc],[pos kw in desc]-7,7))</f>
        <v xml:space="preserve">­me 28 </v>
      </c>
      <c r="O129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92" s="1" t="str">
        <f>TRIM(IF([first '# in desc]&lt;[pos kw in desc],MID([desc],[pos kw in desc]-6,6),FALSE))</f>
        <v>me 28</v>
      </c>
      <c r="Q1292" s="1">
        <f>IF(LEN([manuell])=0,IFERROR([kw fine in title]*1,IFERROR(SUMPRODUCT(COUNTIF(IsDigits,MID([kw in desc],ROW($A$1:$A$150),1)))=LEN([kw in desc]),#N/A)),[manuell])</f>
        <v>28</v>
      </c>
      <c r="R1292" s="1" t="e">
        <f>IF([pos kw in title]&gt;0,MID(J1292,#REF!,4),IF([first '# in title]&gt;0,MID([title],[first '# in title],3),IF([first '# in title]&gt;0,MID([desc],#REF!,3),VLOOKUP([productid],$G$2:$R$1386,8))))</f>
        <v>#REF!</v>
      </c>
      <c r="S1292" s="1" t="str">
        <f>IF([kw in desc]=[kw rough in title],[kw in desc]*1,IFERROR(LEFT([kw_dirty],3)*1,IFERROR(LEFT([kw_dirty],2)*1,"n.a.")))</f>
        <v>n.a.</v>
      </c>
      <c r="T1292" s="1"/>
      <c r="U1292" s="1">
        <f>VLOOKUP(Tabelle1[[#This Row],[productid]],Tabelle2[#All],2,FALSE)</f>
        <v>28</v>
      </c>
    </row>
    <row r="1293" spans="1:21" hidden="1">
      <c r="A1293" t="s">
        <v>2211</v>
      </c>
      <c r="B1293">
        <v>2235</v>
      </c>
      <c r="C1293">
        <v>289859</v>
      </c>
      <c r="D1293" t="s">
        <v>2288</v>
      </c>
      <c r="E1293" t="s">
        <v>698</v>
      </c>
      <c r="F1293">
        <v>18406</v>
      </c>
      <c r="G1293">
        <v>2635863</v>
      </c>
      <c r="H1293">
        <f t="shared" si="20"/>
        <v>60</v>
      </c>
      <c r="I1293">
        <f t="array" ref="I1293">MIN(IFERROR(FIND(IstNumbers,A1293),""))</f>
        <v>24</v>
      </c>
      <c r="J1293" s="1" t="str">
        <f>IF([first '# in title]&lt;[pos kw in title],MID([title],[pos kw in title]-6,6),#N/A)</f>
        <v xml:space="preserve">L (28 </v>
      </c>
      <c r="K1293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93" s="1">
        <f>IFERROR(FIND("kW",[desc]),0)</f>
        <v>71</v>
      </c>
      <c r="M1293">
        <f t="array" ref="M1293">MIN(IFERROR(FIND(IstNumbers,E1293),""))</f>
        <v>29</v>
      </c>
      <c r="N1293" s="1" t="str">
        <f>IF([first '# in desc]&lt;[pos kw in desc],MID([desc],[pos kw in desc]-7,7))</f>
        <v xml:space="preserve">­me 28 </v>
      </c>
      <c r="O1293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93" s="1" t="str">
        <f>TRIM(IF([first '# in desc]&lt;[pos kw in desc],MID([desc],[pos kw in desc]-6,6),FALSE))</f>
        <v>me 28</v>
      </c>
      <c r="Q1293" s="1">
        <f>IF(LEN([manuell])=0,IFERROR([kw fine in title]*1,IFERROR(SUMPRODUCT(COUNTIF(IsDigits,MID([kw in desc],ROW($A$1:$A$150),1)))=LEN([kw in desc]),#N/A)),[manuell])</f>
        <v>28</v>
      </c>
      <c r="R1293" s="1" t="e">
        <f>IF([pos kw in title]&gt;0,MID(J1293,#REF!,4),IF([first '# in title]&gt;0,MID([title],[first '# in title],3),IF([first '# in title]&gt;0,MID([desc],#REF!,3),VLOOKUP([productid],$G$2:$R$1386,8))))</f>
        <v>#REF!</v>
      </c>
      <c r="S1293" s="1" t="str">
        <f>IF([kw in desc]=[kw rough in title],[kw in desc]*1,IFERROR(LEFT([kw_dirty],3)*1,IFERROR(LEFT([kw_dirty],2)*1,"n.a.")))</f>
        <v>n.a.</v>
      </c>
      <c r="T1293" s="1"/>
      <c r="U1293" s="1">
        <f>VLOOKUP(Tabelle1[[#This Row],[productid]],Tabelle2[#All],2,FALSE)</f>
        <v>28</v>
      </c>
    </row>
    <row r="1294" spans="1:21" hidden="1">
      <c r="A1294" t="s">
        <v>2211</v>
      </c>
      <c r="B1294">
        <v>2235</v>
      </c>
      <c r="C1294">
        <v>289859</v>
      </c>
      <c r="D1294" t="s">
        <v>2289</v>
      </c>
      <c r="E1294" t="s">
        <v>717</v>
      </c>
      <c r="F1294">
        <v>18406</v>
      </c>
      <c r="G1294">
        <v>2635863</v>
      </c>
      <c r="H1294">
        <f t="shared" si="20"/>
        <v>60</v>
      </c>
      <c r="I1294">
        <f t="array" ref="I1294">MIN(IFERROR(FIND(IstNumbers,A1294),""))</f>
        <v>24</v>
      </c>
      <c r="J1294" s="1" t="str">
        <f>IF([first '# in title]&lt;[pos kw in title],MID([title],[pos kw in title]-6,6),#N/A)</f>
        <v xml:space="preserve">L (28 </v>
      </c>
      <c r="K129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94" s="1">
        <f>IFERROR(FIND("kW",[desc]),0)</f>
        <v>71</v>
      </c>
      <c r="M1294">
        <f t="array" ref="M1294">MIN(IFERROR(FIND(IstNumbers,E1294),""))</f>
        <v>29</v>
      </c>
      <c r="N1294" s="1" t="str">
        <f>IF([first '# in desc]&lt;[pos kw in desc],MID([desc],[pos kw in desc]-7,7))</f>
        <v xml:space="preserve">­me 28 </v>
      </c>
      <c r="O129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294" s="1" t="str">
        <f>TRIM(IF([first '# in desc]&lt;[pos kw in desc],MID([desc],[pos kw in desc]-6,6),FALSE))</f>
        <v>me 28</v>
      </c>
      <c r="Q1294" s="1">
        <f>IF(LEN([manuell])=0,IFERROR([kw fine in title]*1,IFERROR(SUMPRODUCT(COUNTIF(IsDigits,MID([kw in desc],ROW($A$1:$A$150),1)))=LEN([kw in desc]),#N/A)),[manuell])</f>
        <v>28</v>
      </c>
      <c r="R1294" s="1" t="e">
        <f>IF([pos kw in title]&gt;0,MID(J1294,#REF!,4),IF([first '# in title]&gt;0,MID([title],[first '# in title],3),IF([first '# in title]&gt;0,MID([desc],#REF!,3),VLOOKUP([productid],$G$2:$R$1386,8))))</f>
        <v>#REF!</v>
      </c>
      <c r="S1294" s="1" t="str">
        <f>IF([kw in desc]=[kw rough in title],[kw in desc]*1,IFERROR(LEFT([kw_dirty],3)*1,IFERROR(LEFT([kw_dirty],2)*1,"n.a.")))</f>
        <v>n.a.</v>
      </c>
      <c r="T1294" s="1"/>
      <c r="U1294" s="1">
        <f>VLOOKUP(Tabelle1[[#This Row],[productid]],Tabelle2[#All],2,FALSE)</f>
        <v>28</v>
      </c>
    </row>
    <row r="1295" spans="1:21" hidden="1">
      <c r="A1295" t="s">
        <v>2211</v>
      </c>
      <c r="B1295">
        <v>2508.15</v>
      </c>
      <c r="C1295">
        <v>293331</v>
      </c>
      <c r="D1295" t="s">
        <v>2290</v>
      </c>
      <c r="E1295" t="s">
        <v>1414</v>
      </c>
      <c r="F1295">
        <v>18406</v>
      </c>
      <c r="G1295">
        <v>2635863</v>
      </c>
      <c r="H1295">
        <f t="shared" si="20"/>
        <v>60</v>
      </c>
      <c r="I1295">
        <f t="array" ref="I1295">MIN(IFERROR(FIND(IstNumbers,A1295),""))</f>
        <v>24</v>
      </c>
      <c r="J1295" s="1" t="str">
        <f>IF([first '# in title]&lt;[pos kw in title],MID([title],[pos kw in title]-6,6),#N/A)</f>
        <v xml:space="preserve">L (28 </v>
      </c>
      <c r="K1295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95" s="1">
        <f>IFERROR(FIND("kW",[desc]),0)</f>
        <v>0</v>
      </c>
      <c r="M1295">
        <f t="array" ref="M1295">MIN(IFERROR(FIND(IstNumbers,E1295),""))</f>
        <v>14</v>
      </c>
      <c r="N1295" s="1" t="b">
        <f>IF([first '# in desc]&lt;[pos kw in desc],MID([desc],[pos kw in desc]-7,7))</f>
        <v>0</v>
      </c>
      <c r="O12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95" s="1" t="str">
        <f>TRIM(IF([first '# in desc]&lt;[pos kw in desc],MID([desc],[pos kw in desc]-6,6),FALSE))</f>
        <v>FALSCH</v>
      </c>
      <c r="Q1295" s="1">
        <f>IF(LEN([manuell])=0,IFERROR([kw fine in title]*1,IFERROR(SUMPRODUCT(COUNTIF(IsDigits,MID([kw in desc],ROW($A$1:$A$150),1)))=LEN([kw in desc]),#N/A)),[manuell])</f>
        <v>28</v>
      </c>
      <c r="R1295" s="1" t="e">
        <f>IF([pos kw in title]&gt;0,MID(J1295,#REF!,4),IF([first '# in title]&gt;0,MID([title],[first '# in title],3),IF([first '# in title]&gt;0,MID([desc],#REF!,3),VLOOKUP([productid],$G$2:$R$1386,8))))</f>
        <v>#REF!</v>
      </c>
      <c r="S1295" s="1" t="str">
        <f>IF([kw in desc]=[kw rough in title],[kw in desc]*1,IFERROR(LEFT([kw_dirty],3)*1,IFERROR(LEFT([kw_dirty],2)*1,"n.a.")))</f>
        <v>n.a.</v>
      </c>
      <c r="T1295" s="1"/>
      <c r="U1295" s="1">
        <f>VLOOKUP(Tabelle1[[#This Row],[productid]],Tabelle2[#All],2,FALSE)</f>
        <v>28</v>
      </c>
    </row>
    <row r="1296" spans="1:21" hidden="1">
      <c r="A1296" t="s">
        <v>2211</v>
      </c>
      <c r="B1296">
        <v>2990.23</v>
      </c>
      <c r="C1296">
        <v>26395</v>
      </c>
      <c r="D1296" t="s">
        <v>2291</v>
      </c>
      <c r="E1296" t="s">
        <v>1446</v>
      </c>
      <c r="F1296">
        <v>18406</v>
      </c>
      <c r="G1296">
        <v>2635863</v>
      </c>
      <c r="H1296">
        <f t="shared" si="20"/>
        <v>60</v>
      </c>
      <c r="I1296">
        <f t="array" ref="I1296">MIN(IFERROR(FIND(IstNumbers,A1296),""))</f>
        <v>24</v>
      </c>
      <c r="J1296" s="1" t="str">
        <f>IF([first '# in title]&lt;[pos kw in title],MID([title],[pos kw in title]-6,6),#N/A)</f>
        <v xml:space="preserve">L (28 </v>
      </c>
      <c r="K129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296" s="1">
        <f>IFERROR(FIND("kW",[desc]),0)</f>
        <v>93</v>
      </c>
      <c r="M1296">
        <f t="array" ref="M1296">MIN(IFERROR(FIND(IstNumbers,E1296),""))</f>
        <v>39</v>
      </c>
      <c r="N1296" s="1" t="str">
        <f>IF([first '# in desc]&lt;[pos kw in desc],MID([desc],[pos kw in desc]-7,7))</f>
        <v xml:space="preserve">l 15,9 </v>
      </c>
      <c r="O1296" s="1" t="str">
        <f>IFERROR(SUBSTITUTE(MID([kw rough in desc],FIND("(",[kw rough in desc])+1,20),",","."),IFERROR(SUBSTITUTE(TRIM(SUBSTITUTE(SUBSTITUTE(MID([kw rough in desc],FIND(" ",TRIM([kw rough in desc]))+1,20),"""",""),"/","")),",","."),#N/A))</f>
        <v>15.9</v>
      </c>
      <c r="P1296" s="1" t="str">
        <f>TRIM(IF([first '# in desc]&lt;[pos kw in desc],MID([desc],[pos kw in desc]-6,6),FALSE))</f>
        <v>15,9</v>
      </c>
      <c r="Q1296" s="1">
        <f>IF(LEN([manuell])=0,IFERROR([kw fine in title]*1,IFERROR(SUMPRODUCT(COUNTIF(IsDigits,MID([kw in desc],ROW($A$1:$A$150),1)))=LEN([kw in desc]),#N/A)),[manuell])</f>
        <v>28</v>
      </c>
      <c r="R1296" s="1" t="e">
        <f>IF([pos kw in title]&gt;0,MID(J1296,#REF!,4),IF([first '# in title]&gt;0,MID([title],[first '# in title],3),IF([first '# in title]&gt;0,MID([desc],#REF!,3),VLOOKUP([productid],$G$2:$R$1386,8))))</f>
        <v>#REF!</v>
      </c>
      <c r="S1296" s="1" t="str">
        <f>IF([kw in desc]=[kw rough in title],[kw in desc]*1,IFERROR(LEFT([kw_dirty],3)*1,IFERROR(LEFT([kw_dirty],2)*1,"n.a.")))</f>
        <v>n.a.</v>
      </c>
      <c r="T1296" s="1"/>
      <c r="U1296" s="1">
        <f>VLOOKUP(Tabelle1[[#This Row],[productid]],Tabelle2[#All],2,FALSE)</f>
        <v>28</v>
      </c>
    </row>
    <row r="1297" spans="1:21" hidden="1">
      <c r="A1297" t="s">
        <v>2292</v>
      </c>
      <c r="B1297">
        <v>2324</v>
      </c>
      <c r="C1297">
        <v>9701</v>
      </c>
      <c r="D1297" t="s">
        <v>2293</v>
      </c>
      <c r="E1297" t="s">
        <v>9</v>
      </c>
      <c r="F1297">
        <v>18406</v>
      </c>
      <c r="G1297">
        <v>3937589</v>
      </c>
      <c r="H1297">
        <f t="shared" si="20"/>
        <v>46</v>
      </c>
      <c r="I1297">
        <f t="array" ref="I1297">MIN(IFERROR(FIND(IstNumbers,A1297),""))</f>
        <v>24</v>
      </c>
      <c r="J1297" s="1" t="str">
        <f>IF([first '# in title]&lt;[pos kw in title],MID([title],[pos kw in title]-6,6),#N/A)</f>
        <v xml:space="preserve">H (25 </v>
      </c>
      <c r="K1297" s="1" t="str">
        <f>IFERROR(MID(SUBSTITUTE([kw rough in title],",","."),FIND("(",[kw rough in title])+1,20),SUBSTITUTE(IFERROR(MID([kw rough in title],FIND(" ",[kw rough in title])+1,20),[kw rough in title]),",","."))</f>
        <v xml:space="preserve">25 </v>
      </c>
      <c r="L1297" s="1">
        <f>IFERROR(FIND("kW",[desc]),0)</f>
        <v>0</v>
      </c>
      <c r="M1297">
        <f t="array" ref="M1297">MIN(IFERROR(FIND(IstNumbers,E1297),""))</f>
        <v>0</v>
      </c>
      <c r="N1297" s="1" t="b">
        <f>IF([first '# in desc]&lt;[pos kw in desc],MID([desc],[pos kw in desc]-7,7))</f>
        <v>0</v>
      </c>
      <c r="O12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97" s="1" t="str">
        <f>TRIM(IF([first '# in desc]&lt;[pos kw in desc],MID([desc],[pos kw in desc]-6,6),FALSE))</f>
        <v>FALSCH</v>
      </c>
      <c r="Q1297" s="1">
        <f>IF(LEN([manuell])=0,IFERROR([kw fine in title]*1,IFERROR(SUMPRODUCT(COUNTIF(IsDigits,MID([kw in desc],ROW($A$1:$A$150),1)))=LEN([kw in desc]),#N/A)),[manuell])</f>
        <v>25</v>
      </c>
      <c r="R1297" s="1" t="e">
        <f>IF([pos kw in title]&gt;0,MID(J1297,#REF!,4),IF([first '# in title]&gt;0,MID([title],[first '# in title],3),IF([first '# in title]&gt;0,MID([desc],#REF!,3),VLOOKUP([productid],$G$2:$R$1386,8))))</f>
        <v>#REF!</v>
      </c>
      <c r="S1297" s="1" t="str">
        <f>IF([kw in desc]=[kw rough in title],[kw in desc]*1,IFERROR(LEFT([kw_dirty],3)*1,IFERROR(LEFT([kw_dirty],2)*1,"n.a.")))</f>
        <v>n.a.</v>
      </c>
      <c r="T1297" s="1"/>
      <c r="U1297" s="1">
        <f>VLOOKUP(Tabelle1[[#This Row],[productid]],Tabelle2[#All],2,FALSE)</f>
        <v>25</v>
      </c>
    </row>
    <row r="1298" spans="1:21">
      <c r="A1298" t="s">
        <v>2294</v>
      </c>
      <c r="B1298">
        <v>2860</v>
      </c>
      <c r="C1298">
        <v>9701</v>
      </c>
      <c r="D1298" t="s">
        <v>2295</v>
      </c>
      <c r="E1298" t="s">
        <v>9</v>
      </c>
      <c r="F1298">
        <v>18406</v>
      </c>
      <c r="G1298">
        <v>4199394</v>
      </c>
      <c r="H1298">
        <f t="shared" si="20"/>
        <v>0</v>
      </c>
      <c r="I1298">
        <f t="array" ref="I1298">MIN(IFERROR(FIND(IstNumbers,A1298),""))</f>
        <v>17</v>
      </c>
      <c r="J1298" s="1" t="e">
        <f>IF([first '# in title]&lt;[pos kw in title],MID([title],[pos kw in title]-6,6),#N/A)</f>
        <v>#N/A</v>
      </c>
      <c r="K1298" s="1" t="e">
        <f>IFERROR(MID(SUBSTITUTE([kw rough in title],",","."),FIND("(",[kw rough in title])+1,20),SUBSTITUTE(IFERROR(MID([kw rough in title],FIND(" ",[kw rough in title])+1,20),[kw rough in title]),",","."))</f>
        <v>#N/A</v>
      </c>
      <c r="L1298" s="1">
        <f>IFERROR(FIND("kW",[desc]),0)</f>
        <v>0</v>
      </c>
      <c r="M1298">
        <f t="array" ref="M1298">MIN(IFERROR(FIND(IstNumbers,E1298),""))</f>
        <v>0</v>
      </c>
      <c r="N1298" s="1" t="b">
        <f>IF([first '# in desc]&lt;[pos kw in desc],MID([desc],[pos kw in desc]-7,7))</f>
        <v>0</v>
      </c>
      <c r="O12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98" s="1" t="str">
        <f>TRIM(IF([first '# in desc]&lt;[pos kw in desc],MID([desc],[pos kw in desc]-6,6),FALSE))</f>
        <v>FALSCH</v>
      </c>
      <c r="Q1298" s="1" t="b">
        <f>IF(LEN([manuell])=0,IFERROR([kw fine in title]*1,IFERROR(SUMPRODUCT(COUNTIF(IsDigits,MID([kw in desc],ROW($A$1:$A$150),1)))=LEN([kw in desc]),#N/A)),[manuell])</f>
        <v>0</v>
      </c>
      <c r="R1298" s="1" t="str">
        <f>IF([pos kw in title]&gt;0,MID(J1298,#REF!,4),IF([first '# in title]&gt;0,MID([title],[first '# in title],3),IF([first '# in title]&gt;0,MID([desc],#REF!,3),VLOOKUP([productid],$G$2:$R$1386,8))))</f>
        <v>-Pa</v>
      </c>
      <c r="S1298" s="1" t="e">
        <f>IF([kw in desc]=[kw rough in title],[kw in desc]*1,IFERROR(LEFT([kw_dirty],3)*1,IFERROR(LEFT([kw_dirty],2)*1,"n.a.")))</f>
        <v>#N/A</v>
      </c>
      <c r="T1298" s="1"/>
      <c r="U1298" s="1" t="e">
        <f>VLOOKUP(Tabelle1[[#This Row],[productid]],Tabelle2[#All],2,FALSE)</f>
        <v>#N/A</v>
      </c>
    </row>
    <row r="1299" spans="1:21" hidden="1">
      <c r="A1299" t="s">
        <v>2292</v>
      </c>
      <c r="B1299">
        <v>2324.0100000000002</v>
      </c>
      <c r="C1299">
        <v>9701</v>
      </c>
      <c r="D1299" t="s">
        <v>2296</v>
      </c>
      <c r="E1299" t="s">
        <v>9</v>
      </c>
      <c r="F1299">
        <v>18406</v>
      </c>
      <c r="G1299">
        <v>3937589</v>
      </c>
      <c r="H1299">
        <f t="shared" si="20"/>
        <v>46</v>
      </c>
      <c r="I1299">
        <f t="array" ref="I1299">MIN(IFERROR(FIND(IstNumbers,A1299),""))</f>
        <v>24</v>
      </c>
      <c r="J1299" s="1" t="str">
        <f>IF([first '# in title]&lt;[pos kw in title],MID([title],[pos kw in title]-6,6),#N/A)</f>
        <v xml:space="preserve">H (25 </v>
      </c>
      <c r="K1299" s="1" t="str">
        <f>IFERROR(MID(SUBSTITUTE([kw rough in title],",","."),FIND("(",[kw rough in title])+1,20),SUBSTITUTE(IFERROR(MID([kw rough in title],FIND(" ",[kw rough in title])+1,20),[kw rough in title]),",","."))</f>
        <v xml:space="preserve">25 </v>
      </c>
      <c r="L1299" s="1">
        <f>IFERROR(FIND("kW",[desc]),0)</f>
        <v>0</v>
      </c>
      <c r="M1299">
        <f t="array" ref="M1299">MIN(IFERROR(FIND(IstNumbers,E1299),""))</f>
        <v>0</v>
      </c>
      <c r="N1299" s="1" t="b">
        <f>IF([first '# in desc]&lt;[pos kw in desc],MID([desc],[pos kw in desc]-7,7))</f>
        <v>0</v>
      </c>
      <c r="O12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299" s="1" t="str">
        <f>TRIM(IF([first '# in desc]&lt;[pos kw in desc],MID([desc],[pos kw in desc]-6,6),FALSE))</f>
        <v>FALSCH</v>
      </c>
      <c r="Q1299" s="1">
        <f>IF(LEN([manuell])=0,IFERROR([kw fine in title]*1,IFERROR(SUMPRODUCT(COUNTIF(IsDigits,MID([kw in desc],ROW($A$1:$A$150),1)))=LEN([kw in desc]),#N/A)),[manuell])</f>
        <v>25</v>
      </c>
      <c r="R1299" s="1" t="e">
        <f>IF([pos kw in title]&gt;0,MID(J1299,#REF!,4),IF([first '# in title]&gt;0,MID([title],[first '# in title],3),IF([first '# in title]&gt;0,MID([desc],#REF!,3),VLOOKUP([productid],$G$2:$R$1386,8))))</f>
        <v>#REF!</v>
      </c>
      <c r="S1299" s="1" t="str">
        <f>IF([kw in desc]=[kw rough in title],[kw in desc]*1,IFERROR(LEFT([kw_dirty],3)*1,IFERROR(LEFT([kw_dirty],2)*1,"n.a.")))</f>
        <v>n.a.</v>
      </c>
      <c r="T1299" s="1"/>
      <c r="U1299" s="1">
        <f>VLOOKUP(Tabelle1[[#This Row],[productid]],Tabelle2[#All],2,FALSE)</f>
        <v>25</v>
      </c>
    </row>
    <row r="1300" spans="1:21" hidden="1">
      <c r="A1300" t="s">
        <v>2297</v>
      </c>
      <c r="B1300">
        <v>1699</v>
      </c>
      <c r="C1300">
        <v>223861</v>
      </c>
      <c r="D1300" t="s">
        <v>2298</v>
      </c>
      <c r="E1300" t="s">
        <v>1230</v>
      </c>
      <c r="F1300">
        <v>18406</v>
      </c>
      <c r="G1300">
        <v>3913654</v>
      </c>
      <c r="H1300">
        <f t="shared" si="20"/>
        <v>47</v>
      </c>
      <c r="I1300">
        <f t="array" ref="I1300">MIN(IFERROR(FIND(IstNumbers,A1300),""))</f>
        <v>21</v>
      </c>
      <c r="J1300" s="1" t="str">
        <f>IF([first '# in title]&lt;[pos kw in title],MID([title],[pos kw in title]-6,6),#N/A)</f>
        <v xml:space="preserve">L (24 </v>
      </c>
      <c r="K1300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1300" s="1">
        <f>IFERROR(FIND("kW",[desc]),0)</f>
        <v>0</v>
      </c>
      <c r="M1300">
        <f t="array" ref="M1300">MIN(IFERROR(FIND(IstNumbers,E1300),""))</f>
        <v>14</v>
      </c>
      <c r="N1300" s="1" t="b">
        <f>IF([first '# in desc]&lt;[pos kw in desc],MID([desc],[pos kw in desc]-7,7))</f>
        <v>0</v>
      </c>
      <c r="O13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00" s="1" t="str">
        <f>TRIM(IF([first '# in desc]&lt;[pos kw in desc],MID([desc],[pos kw in desc]-6,6),FALSE))</f>
        <v>FALSCH</v>
      </c>
      <c r="Q1300" s="1">
        <f>IF(LEN([manuell])=0,IFERROR([kw fine in title]*1,IFERROR(SUMPRODUCT(COUNTIF(IsDigits,MID([kw in desc],ROW($A$1:$A$150),1)))=LEN([kw in desc]),#N/A)),[manuell])</f>
        <v>24</v>
      </c>
      <c r="R1300" s="1" t="e">
        <f>IF([pos kw in title]&gt;0,MID(J1300,#REF!,4),IF([first '# in title]&gt;0,MID([title],[first '# in title],3),IF([first '# in title]&gt;0,MID([desc],#REF!,3),VLOOKUP([productid],$G$2:$R$1386,8))))</f>
        <v>#REF!</v>
      </c>
      <c r="S1300" s="1" t="str">
        <f>IF([kw in desc]=[kw rough in title],[kw in desc]*1,IFERROR(LEFT([kw_dirty],3)*1,IFERROR(LEFT([kw_dirty],2)*1,"n.a.")))</f>
        <v>n.a.</v>
      </c>
      <c r="T1300" s="1"/>
      <c r="U1300" s="1">
        <f>VLOOKUP(Tabelle1[[#This Row],[productid]],Tabelle2[#All],2,FALSE)</f>
        <v>24</v>
      </c>
    </row>
    <row r="1301" spans="1:21">
      <c r="A1301" t="s">
        <v>2294</v>
      </c>
      <c r="B1301">
        <v>2942</v>
      </c>
      <c r="C1301">
        <v>9701</v>
      </c>
      <c r="D1301" t="s">
        <v>2299</v>
      </c>
      <c r="E1301" t="s">
        <v>9</v>
      </c>
      <c r="F1301">
        <v>18406</v>
      </c>
      <c r="G1301">
        <v>4199394</v>
      </c>
      <c r="H1301">
        <f t="shared" si="20"/>
        <v>0</v>
      </c>
      <c r="I1301">
        <f t="array" ref="I1301">MIN(IFERROR(FIND(IstNumbers,A1301),""))</f>
        <v>17</v>
      </c>
      <c r="J1301" s="1" t="e">
        <f>IF([first '# in title]&lt;[pos kw in title],MID([title],[pos kw in title]-6,6),#N/A)</f>
        <v>#N/A</v>
      </c>
      <c r="K1301" s="1" t="e">
        <f>IFERROR(MID(SUBSTITUTE([kw rough in title],",","."),FIND("(",[kw rough in title])+1,20),SUBSTITUTE(IFERROR(MID([kw rough in title],FIND(" ",[kw rough in title])+1,20),[kw rough in title]),",","."))</f>
        <v>#N/A</v>
      </c>
      <c r="L1301" s="1">
        <f>IFERROR(FIND("kW",[desc]),0)</f>
        <v>0</v>
      </c>
      <c r="M1301">
        <f t="array" ref="M1301">MIN(IFERROR(FIND(IstNumbers,E1301),""))</f>
        <v>0</v>
      </c>
      <c r="N1301" s="1" t="b">
        <f>IF([first '# in desc]&lt;[pos kw in desc],MID([desc],[pos kw in desc]-7,7))</f>
        <v>0</v>
      </c>
      <c r="O13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01" s="1" t="str">
        <f>TRIM(IF([first '# in desc]&lt;[pos kw in desc],MID([desc],[pos kw in desc]-6,6),FALSE))</f>
        <v>FALSCH</v>
      </c>
      <c r="Q1301" s="1" t="b">
        <f>IF(LEN([manuell])=0,IFERROR([kw fine in title]*1,IFERROR(SUMPRODUCT(COUNTIF(IsDigits,MID([kw in desc],ROW($A$1:$A$150),1)))=LEN([kw in desc]),#N/A)),[manuell])</f>
        <v>0</v>
      </c>
      <c r="R1301" s="1" t="str">
        <f>IF([pos kw in title]&gt;0,MID(J1301,#REF!,4),IF([first '# in title]&gt;0,MID([title],[first '# in title],3),IF([first '# in title]&gt;0,MID([desc],#REF!,3),VLOOKUP([productid],$G$2:$R$1386,8))))</f>
        <v>-Pa</v>
      </c>
      <c r="S1301" s="1" t="e">
        <f>IF([kw in desc]=[kw rough in title],[kw in desc]*1,IFERROR(LEFT([kw_dirty],3)*1,IFERROR(LEFT([kw_dirty],2)*1,"n.a.")))</f>
        <v>#N/A</v>
      </c>
      <c r="T1301" s="1"/>
      <c r="U1301" s="1" t="e">
        <f>VLOOKUP(Tabelle1[[#This Row],[productid]],Tabelle2[#All],2,FALSE)</f>
        <v>#N/A</v>
      </c>
    </row>
    <row r="1302" spans="1:21" hidden="1">
      <c r="A1302" t="s">
        <v>2297</v>
      </c>
      <c r="B1302">
        <v>1699</v>
      </c>
      <c r="C1302">
        <v>9701</v>
      </c>
      <c r="D1302" t="s">
        <v>2300</v>
      </c>
      <c r="E1302" t="s">
        <v>9</v>
      </c>
      <c r="F1302">
        <v>18406</v>
      </c>
      <c r="G1302">
        <v>3913654</v>
      </c>
      <c r="H1302">
        <f t="shared" si="20"/>
        <v>47</v>
      </c>
      <c r="I1302">
        <f t="array" ref="I1302">MIN(IFERROR(FIND(IstNumbers,A1302),""))</f>
        <v>21</v>
      </c>
      <c r="J1302" s="1" t="str">
        <f>IF([first '# in title]&lt;[pos kw in title],MID([title],[pos kw in title]-6,6),#N/A)</f>
        <v xml:space="preserve">L (24 </v>
      </c>
      <c r="K1302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1302" s="1">
        <f>IFERROR(FIND("kW",[desc]),0)</f>
        <v>0</v>
      </c>
      <c r="M1302">
        <f t="array" ref="M1302">MIN(IFERROR(FIND(IstNumbers,E1302),""))</f>
        <v>0</v>
      </c>
      <c r="N1302" s="1" t="b">
        <f>IF([first '# in desc]&lt;[pos kw in desc],MID([desc],[pos kw in desc]-7,7))</f>
        <v>0</v>
      </c>
      <c r="O13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02" s="1" t="str">
        <f>TRIM(IF([first '# in desc]&lt;[pos kw in desc],MID([desc],[pos kw in desc]-6,6),FALSE))</f>
        <v>FALSCH</v>
      </c>
      <c r="Q1302" s="1">
        <f>IF(LEN([manuell])=0,IFERROR([kw fine in title]*1,IFERROR(SUMPRODUCT(COUNTIF(IsDigits,MID([kw in desc],ROW($A$1:$A$150),1)))=LEN([kw in desc]),#N/A)),[manuell])</f>
        <v>24</v>
      </c>
      <c r="R1302" s="1" t="e">
        <f>IF([pos kw in title]&gt;0,MID(J1302,#REF!,4),IF([first '# in title]&gt;0,MID([title],[first '# in title],3),IF([first '# in title]&gt;0,MID([desc],#REF!,3),VLOOKUP([productid],$G$2:$R$1386,8))))</f>
        <v>#REF!</v>
      </c>
      <c r="S1302" s="1" t="str">
        <f>IF([kw in desc]=[kw rough in title],[kw in desc]*1,IFERROR(LEFT([kw_dirty],3)*1,IFERROR(LEFT([kw_dirty],2)*1,"n.a.")))</f>
        <v>n.a.</v>
      </c>
      <c r="T1302" s="1"/>
      <c r="U1302" s="1">
        <f>VLOOKUP(Tabelle1[[#This Row],[productid]],Tabelle2[#All],2,FALSE)</f>
        <v>24</v>
      </c>
    </row>
    <row r="1303" spans="1:21" hidden="1">
      <c r="A1303" t="s">
        <v>2297</v>
      </c>
      <c r="B1303">
        <v>1699</v>
      </c>
      <c r="C1303">
        <v>9701</v>
      </c>
      <c r="D1303" t="s">
        <v>2301</v>
      </c>
      <c r="E1303" t="s">
        <v>9</v>
      </c>
      <c r="F1303">
        <v>18406</v>
      </c>
      <c r="G1303">
        <v>3913654</v>
      </c>
      <c r="H1303">
        <f t="shared" si="20"/>
        <v>47</v>
      </c>
      <c r="I1303">
        <f t="array" ref="I1303">MIN(IFERROR(FIND(IstNumbers,A1303),""))</f>
        <v>21</v>
      </c>
      <c r="J1303" s="1" t="str">
        <f>IF([first '# in title]&lt;[pos kw in title],MID([title],[pos kw in title]-6,6),#N/A)</f>
        <v xml:space="preserve">L (24 </v>
      </c>
      <c r="K1303" s="1" t="str">
        <f>IFERROR(MID(SUBSTITUTE([kw rough in title],",","."),FIND("(",[kw rough in title])+1,20),SUBSTITUTE(IFERROR(MID([kw rough in title],FIND(" ",[kw rough in title])+1,20),[kw rough in title]),",","."))</f>
        <v xml:space="preserve">24 </v>
      </c>
      <c r="L1303" s="1">
        <f>IFERROR(FIND("kW",[desc]),0)</f>
        <v>0</v>
      </c>
      <c r="M1303">
        <f t="array" ref="M1303">MIN(IFERROR(FIND(IstNumbers,E1303),""))</f>
        <v>0</v>
      </c>
      <c r="N1303" s="1" t="b">
        <f>IF([first '# in desc]&lt;[pos kw in desc],MID([desc],[pos kw in desc]-7,7))</f>
        <v>0</v>
      </c>
      <c r="O13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03" s="1" t="str">
        <f>TRIM(IF([first '# in desc]&lt;[pos kw in desc],MID([desc],[pos kw in desc]-6,6),FALSE))</f>
        <v>FALSCH</v>
      </c>
      <c r="Q1303" s="1">
        <f>IF(LEN([manuell])=0,IFERROR([kw fine in title]*1,IFERROR(SUMPRODUCT(COUNTIF(IsDigits,MID([kw in desc],ROW($A$1:$A$150),1)))=LEN([kw in desc]),#N/A)),[manuell])</f>
        <v>24</v>
      </c>
      <c r="R1303" s="1" t="e">
        <f>IF([pos kw in title]&gt;0,MID(J1303,#REF!,4),IF([first '# in title]&gt;0,MID([title],[first '# in title],3),IF([first '# in title]&gt;0,MID([desc],#REF!,3),VLOOKUP([productid],$G$2:$R$1386,8))))</f>
        <v>#REF!</v>
      </c>
      <c r="S1303" s="1" t="str">
        <f>IF([kw in desc]=[kw rough in title],[kw in desc]*1,IFERROR(LEFT([kw_dirty],3)*1,IFERROR(LEFT([kw_dirty],2)*1,"n.a.")))</f>
        <v>n.a.</v>
      </c>
      <c r="T1303" s="1"/>
      <c r="U1303" s="1">
        <f>VLOOKUP(Tabelle1[[#This Row],[productid]],Tabelle2[#All],2,FALSE)</f>
        <v>24</v>
      </c>
    </row>
    <row r="1304" spans="1:21">
      <c r="A1304" t="s">
        <v>2302</v>
      </c>
      <c r="B1304">
        <v>4416</v>
      </c>
      <c r="C1304">
        <v>9701</v>
      </c>
      <c r="D1304" t="s">
        <v>2303</v>
      </c>
      <c r="E1304" t="s">
        <v>9</v>
      </c>
      <c r="F1304">
        <v>18406</v>
      </c>
      <c r="G1304">
        <v>4202877</v>
      </c>
      <c r="H1304">
        <f t="shared" si="20"/>
        <v>0</v>
      </c>
      <c r="I1304">
        <f t="array" ref="I1304">MIN(IFERROR(FIND(IstNumbers,A1304),""))</f>
        <v>17</v>
      </c>
      <c r="J1304" s="1" t="e">
        <f>IF([first '# in title]&lt;[pos kw in title],MID([title],[pos kw in title]-6,6),#N/A)</f>
        <v>#N/A</v>
      </c>
      <c r="K1304" s="1" t="e">
        <f>IFERROR(MID(SUBSTITUTE([kw rough in title],",","."),FIND("(",[kw rough in title])+1,20),SUBSTITUTE(IFERROR(MID([kw rough in title],FIND(" ",[kw rough in title])+1,20),[kw rough in title]),",","."))</f>
        <v>#N/A</v>
      </c>
      <c r="L1304" s="1">
        <f>IFERROR(FIND("kW",[desc]),0)</f>
        <v>0</v>
      </c>
      <c r="M1304">
        <f t="array" ref="M1304">MIN(IFERROR(FIND(IstNumbers,E1304),""))</f>
        <v>0</v>
      </c>
      <c r="N1304" s="1" t="b">
        <f>IF([first '# in desc]&lt;[pos kw in desc],MID([desc],[pos kw in desc]-7,7))</f>
        <v>0</v>
      </c>
      <c r="O13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04" s="1" t="str">
        <f>TRIM(IF([first '# in desc]&lt;[pos kw in desc],MID([desc],[pos kw in desc]-6,6),FALSE))</f>
        <v>FALSCH</v>
      </c>
      <c r="Q1304" s="1" t="b">
        <f>IF(LEN([manuell])=0,IFERROR([kw fine in title]*1,IFERROR(SUMPRODUCT(COUNTIF(IsDigits,MID([kw in desc],ROW($A$1:$A$150),1)))=LEN([kw in desc]),#N/A)),[manuell])</f>
        <v>0</v>
      </c>
      <c r="R1304" s="1" t="str">
        <f>IF([pos kw in title]&gt;0,MID(J1304,#REF!,4),IF([first '# in title]&gt;0,MID([title],[first '# in title],3),IF([first '# in title]&gt;0,MID([desc],#REF!,3),VLOOKUP([productid],$G$2:$R$1386,8))))</f>
        <v>-Pa</v>
      </c>
      <c r="S1304" s="1" t="e">
        <f>IF([kw in desc]=[kw rough in title],[kw in desc]*1,IFERROR(LEFT([kw_dirty],3)*1,IFERROR(LEFT([kw_dirty],2)*1,"n.a.")))</f>
        <v>#N/A</v>
      </c>
      <c r="T1304" s="1"/>
      <c r="U1304" s="1" t="e">
        <f>VLOOKUP(Tabelle1[[#This Row],[productid]],Tabelle2[#All],2,FALSE)</f>
        <v>#N/A</v>
      </c>
    </row>
    <row r="1305" spans="1:21">
      <c r="A1305" t="s">
        <v>2304</v>
      </c>
      <c r="B1305">
        <v>1985</v>
      </c>
      <c r="C1305">
        <v>9701</v>
      </c>
      <c r="D1305" t="s">
        <v>2305</v>
      </c>
      <c r="E1305" t="s">
        <v>9</v>
      </c>
      <c r="F1305">
        <v>18406</v>
      </c>
      <c r="G1305">
        <v>4184691</v>
      </c>
      <c r="H1305">
        <f t="shared" si="20"/>
        <v>0</v>
      </c>
      <c r="I1305">
        <f t="array" ref="I1305">MIN(IFERROR(FIND(IstNumbers,A1305),""))</f>
        <v>17</v>
      </c>
      <c r="J1305" s="1" t="e">
        <f>IF([first '# in title]&lt;[pos kw in title],MID([title],[pos kw in title]-6,6),#N/A)</f>
        <v>#N/A</v>
      </c>
      <c r="K1305" s="1" t="e">
        <f>IFERROR(MID(SUBSTITUTE([kw rough in title],",","."),FIND("(",[kw rough in title])+1,20),SUBSTITUTE(IFERROR(MID([kw rough in title],FIND(" ",[kw rough in title])+1,20),[kw rough in title]),",","."))</f>
        <v>#N/A</v>
      </c>
      <c r="L1305" s="1">
        <f>IFERROR(FIND("kW",[desc]),0)</f>
        <v>0</v>
      </c>
      <c r="M1305">
        <f t="array" ref="M1305">MIN(IFERROR(FIND(IstNumbers,E1305),""))</f>
        <v>0</v>
      </c>
      <c r="N1305" s="1" t="b">
        <f>IF([first '# in desc]&lt;[pos kw in desc],MID([desc],[pos kw in desc]-7,7))</f>
        <v>0</v>
      </c>
      <c r="O13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05" s="1" t="str">
        <f>TRIM(IF([first '# in desc]&lt;[pos kw in desc],MID([desc],[pos kw in desc]-6,6),FALSE))</f>
        <v>FALSCH</v>
      </c>
      <c r="Q1305" s="1" t="b">
        <f>IF(LEN([manuell])=0,IFERROR([kw fine in title]*1,IFERROR(SUMPRODUCT(COUNTIF(IsDigits,MID([kw in desc],ROW($A$1:$A$150),1)))=LEN([kw in desc]),#N/A)),[manuell])</f>
        <v>0</v>
      </c>
      <c r="R1305" s="1" t="str">
        <f>IF([pos kw in title]&gt;0,MID(J1305,#REF!,4),IF([first '# in title]&gt;0,MID([title],[first '# in title],3),IF([first '# in title]&gt;0,MID([desc],#REF!,3),VLOOKUP([productid],$G$2:$R$1386,8))))</f>
        <v>-Pa</v>
      </c>
      <c r="S1305" s="1" t="e">
        <f>IF([kw in desc]=[kw rough in title],[kw in desc]*1,IFERROR(LEFT([kw_dirty],3)*1,IFERROR(LEFT([kw_dirty],2)*1,"n.a.")))</f>
        <v>#N/A</v>
      </c>
      <c r="T1305" s="1"/>
      <c r="U1305" s="1">
        <f>VLOOKUP(Tabelle1[[#This Row],[productid]],Tabelle2[#All],2,FALSE)</f>
        <v>14</v>
      </c>
    </row>
    <row r="1306" spans="1:21" hidden="1">
      <c r="A1306" t="s">
        <v>2306</v>
      </c>
      <c r="B1306">
        <v>2938.71</v>
      </c>
      <c r="C1306">
        <v>276812</v>
      </c>
      <c r="D1306" t="s">
        <v>2307</v>
      </c>
      <c r="E1306" t="s">
        <v>2308</v>
      </c>
      <c r="F1306">
        <v>18406</v>
      </c>
      <c r="G1306">
        <v>4199447</v>
      </c>
      <c r="H1306">
        <f t="shared" si="20"/>
        <v>0</v>
      </c>
      <c r="I1306">
        <f t="array" ref="I1306">MIN(IFERROR(FIND(IstNumbers,A1306),""))</f>
        <v>17</v>
      </c>
      <c r="J1306" s="1" t="e">
        <f>IF([first '# in title]&lt;[pos kw in title],MID([title],[pos kw in title]-6,6),#N/A)</f>
        <v>#N/A</v>
      </c>
      <c r="K1306" s="1" t="e">
        <f>IFERROR(MID(SUBSTITUTE([kw rough in title],",","."),FIND("(",[kw rough in title])+1,20),SUBSTITUTE(IFERROR(MID([kw rough in title],FIND(" ",[kw rough in title])+1,20),[kw rough in title]),",","."))</f>
        <v>#N/A</v>
      </c>
      <c r="L1306" s="1">
        <f>IFERROR(FIND("kW",[desc]),0)</f>
        <v>63</v>
      </c>
      <c r="M1306">
        <f t="array" ref="M1306">MIN(IFERROR(FIND(IstNumbers,E1306),""))</f>
        <v>22</v>
      </c>
      <c r="N1306" s="1" t="str">
        <f>IF([first '# in desc]&lt;[pos kw in desc],MID([desc],[pos kw in desc]-7,7))</f>
        <v xml:space="preserve">her 20 </v>
      </c>
      <c r="O1306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06" s="1" t="str">
        <f>TRIM(IF([first '# in desc]&lt;[pos kw in desc],MID([desc],[pos kw in desc]-6,6),FALSE))</f>
        <v>er 20</v>
      </c>
      <c r="Q1306" s="1" t="b">
        <f>IF(LEN([manuell])=0,IFERROR([kw fine in title]*1,IFERROR(SUMPRODUCT(COUNTIF(IsDigits,MID([kw in desc],ROW($A$1:$A$150),1)))=LEN([kw in desc]),#N/A)),[manuell])</f>
        <v>0</v>
      </c>
      <c r="R1306" s="1" t="str">
        <f>IF([pos kw in title]&gt;0,MID(J1306,#REF!,4),IF([first '# in title]&gt;0,MID([title],[first '# in title],3),IF([first '# in title]&gt;0,MID([desc],#REF!,3),VLOOKUP([productid],$G$2:$R$1386,8))))</f>
        <v>-Pa</v>
      </c>
      <c r="S1306" s="1" t="e">
        <f>IF([kw in desc]=[kw rough in title],[kw in desc]*1,IFERROR(LEFT([kw_dirty],3)*1,IFERROR(LEFT([kw_dirty],2)*1,"n.a.")))</f>
        <v>#N/A</v>
      </c>
      <c r="T1306" s="1"/>
      <c r="U1306" s="1">
        <f>VLOOKUP(Tabelle1[[#This Row],[productid]],Tabelle2[#All],2,FALSE)</f>
        <v>20</v>
      </c>
    </row>
    <row r="1307" spans="1:21" hidden="1">
      <c r="A1307" t="s">
        <v>2309</v>
      </c>
      <c r="B1307">
        <v>2827.44</v>
      </c>
      <c r="C1307">
        <v>276812</v>
      </c>
      <c r="D1307" t="s">
        <v>2310</v>
      </c>
      <c r="E1307" t="s">
        <v>2311</v>
      </c>
      <c r="F1307">
        <v>18406</v>
      </c>
      <c r="G1307">
        <v>4199466</v>
      </c>
      <c r="H1307">
        <f t="shared" si="20"/>
        <v>0</v>
      </c>
      <c r="I1307">
        <f t="array" ref="I1307">MIN(IFERROR(FIND(IstNumbers,A1307),""))</f>
        <v>17</v>
      </c>
      <c r="J1307" s="1" t="e">
        <f>IF([first '# in title]&lt;[pos kw in title],MID([title],[pos kw in title]-6,6),#N/A)</f>
        <v>#N/A</v>
      </c>
      <c r="K1307" s="1" t="e">
        <f>IFERROR(MID(SUBSTITUTE([kw rough in title],",","."),FIND("(",[kw rough in title])+1,20),SUBSTITUTE(IFERROR(MID([kw rough in title],FIND(" ",[kw rough in title])+1,20),[kw rough in title]),",","."))</f>
        <v>#N/A</v>
      </c>
      <c r="L1307" s="1">
        <f>IFERROR(FIND("kW",[desc]),0)</f>
        <v>63</v>
      </c>
      <c r="M1307">
        <f t="array" ref="M1307">MIN(IFERROR(FIND(IstNumbers,E1307),""))</f>
        <v>22</v>
      </c>
      <c r="N1307" s="1" t="str">
        <f>IF([first '# in desc]&lt;[pos kw in desc],MID([desc],[pos kw in desc]-7,7))</f>
        <v xml:space="preserve">her 14 </v>
      </c>
      <c r="O1307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07" s="1" t="str">
        <f>TRIM(IF([first '# in desc]&lt;[pos kw in desc],MID([desc],[pos kw in desc]-6,6),FALSE))</f>
        <v>er 14</v>
      </c>
      <c r="Q1307" s="1" t="b">
        <f>IF(LEN([manuell])=0,IFERROR([kw fine in title]*1,IFERROR(SUMPRODUCT(COUNTIF(IsDigits,MID([kw in desc],ROW($A$1:$A$150),1)))=LEN([kw in desc]),#N/A)),[manuell])</f>
        <v>0</v>
      </c>
      <c r="R1307" s="1" t="str">
        <f>IF([pos kw in title]&gt;0,MID(J1307,#REF!,4),IF([first '# in title]&gt;0,MID([title],[first '# in title],3),IF([first '# in title]&gt;0,MID([desc],#REF!,3),VLOOKUP([productid],$G$2:$R$1386,8))))</f>
        <v>-Pa</v>
      </c>
      <c r="S1307" s="1" t="e">
        <f>IF([kw in desc]=[kw rough in title],[kw in desc]*1,IFERROR(LEFT([kw_dirty],3)*1,IFERROR(LEFT([kw_dirty],2)*1,"n.a.")))</f>
        <v>#N/A</v>
      </c>
      <c r="T1307" s="1"/>
      <c r="U1307" s="1">
        <f>VLOOKUP(Tabelle1[[#This Row],[productid]],Tabelle2[#All],2,FALSE)</f>
        <v>14</v>
      </c>
    </row>
    <row r="1308" spans="1:21">
      <c r="A1308" t="s">
        <v>2312</v>
      </c>
      <c r="B1308">
        <v>2929.49</v>
      </c>
      <c r="C1308">
        <v>276812</v>
      </c>
      <c r="D1308" t="s">
        <v>2313</v>
      </c>
      <c r="E1308" t="s">
        <v>2133</v>
      </c>
      <c r="F1308">
        <v>18406</v>
      </c>
      <c r="G1308">
        <v>4199782</v>
      </c>
      <c r="H1308">
        <f t="shared" si="20"/>
        <v>0</v>
      </c>
      <c r="I1308">
        <f t="array" ref="I1308">MIN(IFERROR(FIND(IstNumbers,A1308),""))</f>
        <v>17</v>
      </c>
      <c r="J1308" s="1" t="e">
        <f>IF([first '# in title]&lt;[pos kw in title],MID([title],[pos kw in title]-6,6),#N/A)</f>
        <v>#N/A</v>
      </c>
      <c r="K1308" s="1" t="e">
        <f>IFERROR(MID(SUBSTITUTE([kw rough in title],",","."),FIND("(",[kw rough in title])+1,20),SUBSTITUTE(IFERROR(MID([kw rough in title],FIND(" ",[kw rough in title])+1,20),[kw rough in title]),",","."))</f>
        <v>#N/A</v>
      </c>
      <c r="L1308" s="1">
        <f>IFERROR(FIND("kW",[desc]),0)</f>
        <v>0</v>
      </c>
      <c r="M1308">
        <f t="array" ref="M1308">MIN(IFERROR(FIND(IstNumbers,E1308),""))</f>
        <v>22</v>
      </c>
      <c r="N1308" s="1" t="b">
        <f>IF([first '# in desc]&lt;[pos kw in desc],MID([desc],[pos kw in desc]-7,7))</f>
        <v>0</v>
      </c>
      <c r="O13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08" s="1" t="str">
        <f>TRIM(IF([first '# in desc]&lt;[pos kw in desc],MID([desc],[pos kw in desc]-6,6),FALSE))</f>
        <v>FALSCH</v>
      </c>
      <c r="Q1308" s="1" t="b">
        <f>IF(LEN([manuell])=0,IFERROR([kw fine in title]*1,IFERROR(SUMPRODUCT(COUNTIF(IsDigits,MID([kw in desc],ROW($A$1:$A$150),1)))=LEN([kw in desc]),#N/A)),[manuell])</f>
        <v>0</v>
      </c>
      <c r="R1308" s="1" t="str">
        <f>IF([pos kw in title]&gt;0,MID(J1308,#REF!,4),IF([first '# in title]&gt;0,MID([title],[first '# in title],3),IF([first '# in title]&gt;0,MID([desc],#REF!,3),VLOOKUP([productid],$G$2:$R$1386,8))))</f>
        <v>-Pa</v>
      </c>
      <c r="S1308" s="1" t="e">
        <f>IF([kw in desc]=[kw rough in title],[kw in desc]*1,IFERROR(LEFT([kw_dirty],3)*1,IFERROR(LEFT([kw_dirty],2)*1,"n.a.")))</f>
        <v>#N/A</v>
      </c>
      <c r="T1308" s="1"/>
      <c r="U1308" s="1" t="e">
        <f>VLOOKUP(Tabelle1[[#This Row],[productid]],Tabelle2[#All],2,FALSE)</f>
        <v>#N/A</v>
      </c>
    </row>
    <row r="1309" spans="1:21">
      <c r="A1309" t="s">
        <v>2302</v>
      </c>
      <c r="B1309">
        <v>4416</v>
      </c>
      <c r="C1309">
        <v>9701</v>
      </c>
      <c r="D1309" t="s">
        <v>2314</v>
      </c>
      <c r="E1309" t="s">
        <v>9</v>
      </c>
      <c r="F1309">
        <v>18406</v>
      </c>
      <c r="G1309">
        <v>4202877</v>
      </c>
      <c r="H1309">
        <f t="shared" si="20"/>
        <v>0</v>
      </c>
      <c r="I1309">
        <f t="array" ref="I1309">MIN(IFERROR(FIND(IstNumbers,A1309),""))</f>
        <v>17</v>
      </c>
      <c r="J1309" s="1" t="e">
        <f>IF([first '# in title]&lt;[pos kw in title],MID([title],[pos kw in title]-6,6),#N/A)</f>
        <v>#N/A</v>
      </c>
      <c r="K1309" s="1" t="e">
        <f>IFERROR(MID(SUBSTITUTE([kw rough in title],",","."),FIND("(",[kw rough in title])+1,20),SUBSTITUTE(IFERROR(MID([kw rough in title],FIND(" ",[kw rough in title])+1,20),[kw rough in title]),",","."))</f>
        <v>#N/A</v>
      </c>
      <c r="L1309" s="1">
        <f>IFERROR(FIND("kW",[desc]),0)</f>
        <v>0</v>
      </c>
      <c r="M1309">
        <f t="array" ref="M1309">MIN(IFERROR(FIND(IstNumbers,E1309),""))</f>
        <v>0</v>
      </c>
      <c r="N1309" s="1" t="b">
        <f>IF([first '# in desc]&lt;[pos kw in desc],MID([desc],[pos kw in desc]-7,7))</f>
        <v>0</v>
      </c>
      <c r="O13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09" s="1" t="str">
        <f>TRIM(IF([first '# in desc]&lt;[pos kw in desc],MID([desc],[pos kw in desc]-6,6),FALSE))</f>
        <v>FALSCH</v>
      </c>
      <c r="Q1309" s="1" t="b">
        <f>IF(LEN([manuell])=0,IFERROR([kw fine in title]*1,IFERROR(SUMPRODUCT(COUNTIF(IsDigits,MID([kw in desc],ROW($A$1:$A$150),1)))=LEN([kw in desc]),#N/A)),[manuell])</f>
        <v>0</v>
      </c>
      <c r="R1309" s="1" t="str">
        <f>IF([pos kw in title]&gt;0,MID(J1309,#REF!,4),IF([first '# in title]&gt;0,MID([title],[first '# in title],3),IF([first '# in title]&gt;0,MID([desc],#REF!,3),VLOOKUP([productid],$G$2:$R$1386,8))))</f>
        <v>-Pa</v>
      </c>
      <c r="S1309" s="1" t="e">
        <f>IF([kw in desc]=[kw rough in title],[kw in desc]*1,IFERROR(LEFT([kw_dirty],3)*1,IFERROR(LEFT([kw_dirty],2)*1,"n.a.")))</f>
        <v>#N/A</v>
      </c>
      <c r="T1309" s="1"/>
      <c r="U1309" s="1" t="e">
        <f>VLOOKUP(Tabelle1[[#This Row],[productid]],Tabelle2[#All],2,FALSE)</f>
        <v>#N/A</v>
      </c>
    </row>
    <row r="1310" spans="1:21">
      <c r="A1310" t="s">
        <v>2304</v>
      </c>
      <c r="B1310">
        <v>2090</v>
      </c>
      <c r="C1310">
        <v>9701</v>
      </c>
      <c r="D1310" t="s">
        <v>2315</v>
      </c>
      <c r="E1310" t="s">
        <v>9</v>
      </c>
      <c r="F1310">
        <v>18406</v>
      </c>
      <c r="G1310">
        <v>4184691</v>
      </c>
      <c r="H1310">
        <f t="shared" si="20"/>
        <v>0</v>
      </c>
      <c r="I1310">
        <f t="array" ref="I1310">MIN(IFERROR(FIND(IstNumbers,A1310),""))</f>
        <v>17</v>
      </c>
      <c r="J1310" s="1" t="e">
        <f>IF([first '# in title]&lt;[pos kw in title],MID([title],[pos kw in title]-6,6),#N/A)</f>
        <v>#N/A</v>
      </c>
      <c r="K1310" s="1" t="e">
        <f>IFERROR(MID(SUBSTITUTE([kw rough in title],",","."),FIND("(",[kw rough in title])+1,20),SUBSTITUTE(IFERROR(MID([kw rough in title],FIND(" ",[kw rough in title])+1,20),[kw rough in title]),",","."))</f>
        <v>#N/A</v>
      </c>
      <c r="L1310" s="1">
        <f>IFERROR(FIND("kW",[desc]),0)</f>
        <v>0</v>
      </c>
      <c r="M1310">
        <f t="array" ref="M1310">MIN(IFERROR(FIND(IstNumbers,E1310),""))</f>
        <v>0</v>
      </c>
      <c r="N1310" s="1" t="b">
        <f>IF([first '# in desc]&lt;[pos kw in desc],MID([desc],[pos kw in desc]-7,7))</f>
        <v>0</v>
      </c>
      <c r="O13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10" s="1" t="str">
        <f>TRIM(IF([first '# in desc]&lt;[pos kw in desc],MID([desc],[pos kw in desc]-6,6),FALSE))</f>
        <v>FALSCH</v>
      </c>
      <c r="Q1310" s="1" t="b">
        <f>IF(LEN([manuell])=0,IFERROR([kw fine in title]*1,IFERROR(SUMPRODUCT(COUNTIF(IsDigits,MID([kw in desc],ROW($A$1:$A$150),1)))=LEN([kw in desc]),#N/A)),[manuell])</f>
        <v>0</v>
      </c>
      <c r="R1310" s="1" t="str">
        <f>IF([pos kw in title]&gt;0,MID(J1310,#REF!,4),IF([first '# in title]&gt;0,MID([title],[first '# in title],3),IF([first '# in title]&gt;0,MID([desc],#REF!,3),VLOOKUP([productid],$G$2:$R$1386,8))))</f>
        <v>-Pa</v>
      </c>
      <c r="S1310" s="1" t="e">
        <f>IF([kw in desc]=[kw rough in title],[kw in desc]*1,IFERROR(LEFT([kw_dirty],3)*1,IFERROR(LEFT([kw_dirty],2)*1,"n.a.")))</f>
        <v>#N/A</v>
      </c>
      <c r="T1310" s="1"/>
      <c r="U1310" s="1">
        <f>VLOOKUP(Tabelle1[[#This Row],[productid]],Tabelle2[#All],2,FALSE)</f>
        <v>14</v>
      </c>
    </row>
    <row r="1311" spans="1:21" hidden="1">
      <c r="A1311" t="s">
        <v>2306</v>
      </c>
      <c r="B1311">
        <v>3085.44</v>
      </c>
      <c r="C1311">
        <v>276812</v>
      </c>
      <c r="D1311" t="s">
        <v>2316</v>
      </c>
      <c r="E1311" t="s">
        <v>2317</v>
      </c>
      <c r="F1311">
        <v>18406</v>
      </c>
      <c r="G1311">
        <v>4199447</v>
      </c>
      <c r="H1311">
        <f t="shared" si="20"/>
        <v>0</v>
      </c>
      <c r="I1311">
        <f t="array" ref="I1311">MIN(IFERROR(FIND(IstNumbers,A1311),""))</f>
        <v>17</v>
      </c>
      <c r="J1311" s="1" t="e">
        <f>IF([first '# in title]&lt;[pos kw in title],MID([title],[pos kw in title]-6,6),#N/A)</f>
        <v>#N/A</v>
      </c>
      <c r="K1311" s="1" t="e">
        <f>IFERROR(MID(SUBSTITUTE([kw rough in title],",","."),FIND("(",[kw rough in title])+1,20),SUBSTITUTE(IFERROR(MID([kw rough in title],FIND(" ",[kw rough in title])+1,20),[kw rough in title]),",","."))</f>
        <v>#N/A</v>
      </c>
      <c r="L1311" s="1">
        <f>IFERROR(FIND("kW",[desc]),0)</f>
        <v>63</v>
      </c>
      <c r="M1311">
        <f t="array" ref="M1311">MIN(IFERROR(FIND(IstNumbers,E1311),""))</f>
        <v>22</v>
      </c>
      <c r="N1311" s="1" t="str">
        <f>IF([first '# in desc]&lt;[pos kw in desc],MID([desc],[pos kw in desc]-7,7))</f>
        <v xml:space="preserve">her 20 </v>
      </c>
      <c r="O1311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11" s="1" t="str">
        <f>TRIM(IF([first '# in desc]&lt;[pos kw in desc],MID([desc],[pos kw in desc]-6,6),FALSE))</f>
        <v>er 20</v>
      </c>
      <c r="Q1311" s="1" t="b">
        <f>IF(LEN([manuell])=0,IFERROR([kw fine in title]*1,IFERROR(SUMPRODUCT(COUNTIF(IsDigits,MID([kw in desc],ROW($A$1:$A$150),1)))=LEN([kw in desc]),#N/A)),[manuell])</f>
        <v>0</v>
      </c>
      <c r="R1311" s="1" t="str">
        <f>IF([pos kw in title]&gt;0,MID(J1311,#REF!,4),IF([first '# in title]&gt;0,MID([title],[first '# in title],3),IF([first '# in title]&gt;0,MID([desc],#REF!,3),VLOOKUP([productid],$G$2:$R$1386,8))))</f>
        <v>-Pa</v>
      </c>
      <c r="S1311" s="1" t="e">
        <f>IF([kw in desc]=[kw rough in title],[kw in desc]*1,IFERROR(LEFT([kw_dirty],3)*1,IFERROR(LEFT([kw_dirty],2)*1,"n.a.")))</f>
        <v>#N/A</v>
      </c>
      <c r="T1311" s="1"/>
      <c r="U1311" s="1">
        <f>VLOOKUP(Tabelle1[[#This Row],[productid]],Tabelle2[#All],2,FALSE)</f>
        <v>20</v>
      </c>
    </row>
    <row r="1312" spans="1:21">
      <c r="A1312" t="s">
        <v>2318</v>
      </c>
      <c r="B1312">
        <v>4416</v>
      </c>
      <c r="C1312">
        <v>9701</v>
      </c>
      <c r="D1312" t="s">
        <v>2319</v>
      </c>
      <c r="E1312" t="s">
        <v>9</v>
      </c>
      <c r="F1312">
        <v>18406</v>
      </c>
      <c r="G1312">
        <v>4202890</v>
      </c>
      <c r="H1312">
        <f t="shared" si="20"/>
        <v>0</v>
      </c>
      <c r="I1312">
        <f t="array" ref="I1312">MIN(IFERROR(FIND(IstNumbers,A1312),""))</f>
        <v>17</v>
      </c>
      <c r="J1312" s="1" t="e">
        <f>IF([first '# in title]&lt;[pos kw in title],MID([title],[pos kw in title]-6,6),#N/A)</f>
        <v>#N/A</v>
      </c>
      <c r="K1312" s="1" t="e">
        <f>IFERROR(MID(SUBSTITUTE([kw rough in title],",","."),FIND("(",[kw rough in title])+1,20),SUBSTITUTE(IFERROR(MID([kw rough in title],FIND(" ",[kw rough in title])+1,20),[kw rough in title]),",","."))</f>
        <v>#N/A</v>
      </c>
      <c r="L1312" s="1">
        <f>IFERROR(FIND("kW",[desc]),0)</f>
        <v>0</v>
      </c>
      <c r="M1312">
        <f t="array" ref="M1312">MIN(IFERROR(FIND(IstNumbers,E1312),""))</f>
        <v>0</v>
      </c>
      <c r="N1312" s="1" t="b">
        <f>IF([first '# in desc]&lt;[pos kw in desc],MID([desc],[pos kw in desc]-7,7))</f>
        <v>0</v>
      </c>
      <c r="O13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12" s="1" t="str">
        <f>TRIM(IF([first '# in desc]&lt;[pos kw in desc],MID([desc],[pos kw in desc]-6,6),FALSE))</f>
        <v>FALSCH</v>
      </c>
      <c r="Q1312" s="1" t="b">
        <f>IF(LEN([manuell])=0,IFERROR([kw fine in title]*1,IFERROR(SUMPRODUCT(COUNTIF(IsDigits,MID([kw in desc],ROW($A$1:$A$150),1)))=LEN([kw in desc]),#N/A)),[manuell])</f>
        <v>0</v>
      </c>
      <c r="R1312" s="1" t="str">
        <f>IF([pos kw in title]&gt;0,MID(J1312,#REF!,4),IF([first '# in title]&gt;0,MID([title],[first '# in title],3),IF([first '# in title]&gt;0,MID([desc],#REF!,3),VLOOKUP([productid],$G$2:$R$1386,8))))</f>
        <v>-Pa</v>
      </c>
      <c r="S1312" s="1" t="e">
        <f>IF([kw in desc]=[kw rough in title],[kw in desc]*1,IFERROR(LEFT([kw_dirty],3)*1,IFERROR(LEFT([kw_dirty],2)*1,"n.a.")))</f>
        <v>#N/A</v>
      </c>
      <c r="T1312" s="1"/>
      <c r="U1312" s="1" t="e">
        <f>VLOOKUP(Tabelle1[[#This Row],[productid]],Tabelle2[#All],2,FALSE)</f>
        <v>#N/A</v>
      </c>
    </row>
    <row r="1313" spans="1:21" hidden="1">
      <c r="A1313" t="s">
        <v>2309</v>
      </c>
      <c r="B1313">
        <v>2968.81</v>
      </c>
      <c r="C1313">
        <v>276812</v>
      </c>
      <c r="D1313" t="s">
        <v>2320</v>
      </c>
      <c r="E1313" t="s">
        <v>2321</v>
      </c>
      <c r="F1313">
        <v>18406</v>
      </c>
      <c r="G1313">
        <v>4199466</v>
      </c>
      <c r="H1313">
        <f t="shared" si="20"/>
        <v>0</v>
      </c>
      <c r="I1313">
        <f t="array" ref="I1313">MIN(IFERROR(FIND(IstNumbers,A1313),""))</f>
        <v>17</v>
      </c>
      <c r="J1313" s="1" t="e">
        <f>IF([first '# in title]&lt;[pos kw in title],MID([title],[pos kw in title]-6,6),#N/A)</f>
        <v>#N/A</v>
      </c>
      <c r="K1313" s="1" t="e">
        <f>IFERROR(MID(SUBSTITUTE([kw rough in title],",","."),FIND("(",[kw rough in title])+1,20),SUBSTITUTE(IFERROR(MID([kw rough in title],FIND(" ",[kw rough in title])+1,20),[kw rough in title]),",","."))</f>
        <v>#N/A</v>
      </c>
      <c r="L1313" s="1">
        <f>IFERROR(FIND("kW",[desc]),0)</f>
        <v>63</v>
      </c>
      <c r="M1313">
        <f t="array" ref="M1313">MIN(IFERROR(FIND(IstNumbers,E1313),""))</f>
        <v>22</v>
      </c>
      <c r="N1313" s="1" t="str">
        <f>IF([first '# in desc]&lt;[pos kw in desc],MID([desc],[pos kw in desc]-7,7))</f>
        <v xml:space="preserve">her 14 </v>
      </c>
      <c r="O1313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13" s="1" t="str">
        <f>TRIM(IF([first '# in desc]&lt;[pos kw in desc],MID([desc],[pos kw in desc]-6,6),FALSE))</f>
        <v>er 14</v>
      </c>
      <c r="Q1313" s="1" t="b">
        <f>IF(LEN([manuell])=0,IFERROR([kw fine in title]*1,IFERROR(SUMPRODUCT(COUNTIF(IsDigits,MID([kw in desc],ROW($A$1:$A$150),1)))=LEN([kw in desc]),#N/A)),[manuell])</f>
        <v>0</v>
      </c>
      <c r="R1313" s="1" t="str">
        <f>IF([pos kw in title]&gt;0,MID(J1313,#REF!,4),IF([first '# in title]&gt;0,MID([title],[first '# in title],3),IF([first '# in title]&gt;0,MID([desc],#REF!,3),VLOOKUP([productid],$G$2:$R$1386,8))))</f>
        <v>-Pa</v>
      </c>
      <c r="S1313" s="1" t="e">
        <f>IF([kw in desc]=[kw rough in title],[kw in desc]*1,IFERROR(LEFT([kw_dirty],3)*1,IFERROR(LEFT([kw_dirty],2)*1,"n.a.")))</f>
        <v>#N/A</v>
      </c>
      <c r="T1313" s="1"/>
      <c r="U1313" s="1">
        <f>VLOOKUP(Tabelle1[[#This Row],[productid]],Tabelle2[#All],2,FALSE)</f>
        <v>14</v>
      </c>
    </row>
    <row r="1314" spans="1:21">
      <c r="A1314" t="s">
        <v>2312</v>
      </c>
      <c r="B1314">
        <v>3124.32</v>
      </c>
      <c r="C1314">
        <v>276812</v>
      </c>
      <c r="D1314" t="s">
        <v>2322</v>
      </c>
      <c r="E1314" t="s">
        <v>2153</v>
      </c>
      <c r="F1314">
        <v>18406</v>
      </c>
      <c r="G1314">
        <v>4199782</v>
      </c>
      <c r="H1314">
        <f t="shared" si="20"/>
        <v>0</v>
      </c>
      <c r="I1314">
        <f t="array" ref="I1314">MIN(IFERROR(FIND(IstNumbers,A1314),""))</f>
        <v>17</v>
      </c>
      <c r="J1314" s="1" t="e">
        <f>IF([first '# in title]&lt;[pos kw in title],MID([title],[pos kw in title]-6,6),#N/A)</f>
        <v>#N/A</v>
      </c>
      <c r="K1314" s="1" t="e">
        <f>IFERROR(MID(SUBSTITUTE([kw rough in title],",","."),FIND("(",[kw rough in title])+1,20),SUBSTITUTE(IFERROR(MID([kw rough in title],FIND(" ",[kw rough in title])+1,20),[kw rough in title]),",","."))</f>
        <v>#N/A</v>
      </c>
      <c r="L1314" s="1">
        <f>IFERROR(FIND("kW",[desc]),0)</f>
        <v>0</v>
      </c>
      <c r="M1314">
        <f t="array" ref="M1314">MIN(IFERROR(FIND(IstNumbers,E1314),""))</f>
        <v>22</v>
      </c>
      <c r="N1314" s="1" t="b">
        <f>IF([first '# in desc]&lt;[pos kw in desc],MID([desc],[pos kw in desc]-7,7))</f>
        <v>0</v>
      </c>
      <c r="O13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14" s="1" t="str">
        <f>TRIM(IF([first '# in desc]&lt;[pos kw in desc],MID([desc],[pos kw in desc]-6,6),FALSE))</f>
        <v>FALSCH</v>
      </c>
      <c r="Q1314" s="1" t="b">
        <f>IF(LEN([manuell])=0,IFERROR([kw fine in title]*1,IFERROR(SUMPRODUCT(COUNTIF(IsDigits,MID([kw in desc],ROW($A$1:$A$150),1)))=LEN([kw in desc]),#N/A)),[manuell])</f>
        <v>0</v>
      </c>
      <c r="R1314" s="1" t="str">
        <f>IF([pos kw in title]&gt;0,MID(J1314,#REF!,4),IF([first '# in title]&gt;0,MID([title],[first '# in title],3),IF([first '# in title]&gt;0,MID([desc],#REF!,3),VLOOKUP([productid],$G$2:$R$1386,8))))</f>
        <v>-Pa</v>
      </c>
      <c r="S1314" s="1" t="e">
        <f>IF([kw in desc]=[kw rough in title],[kw in desc]*1,IFERROR(LEFT([kw_dirty],3)*1,IFERROR(LEFT([kw_dirty],2)*1,"n.a.")))</f>
        <v>#N/A</v>
      </c>
      <c r="T1314" s="1"/>
      <c r="U1314" s="1" t="e">
        <f>VLOOKUP(Tabelle1[[#This Row],[productid]],Tabelle2[#All],2,FALSE)</f>
        <v>#N/A</v>
      </c>
    </row>
    <row r="1315" spans="1:21" hidden="1">
      <c r="A1315" t="s">
        <v>2304</v>
      </c>
      <c r="B1315">
        <v>3279</v>
      </c>
      <c r="C1315">
        <v>273949</v>
      </c>
      <c r="D1315" t="s">
        <v>2323</v>
      </c>
      <c r="E1315" t="s">
        <v>2324</v>
      </c>
      <c r="F1315">
        <v>18406</v>
      </c>
      <c r="G1315">
        <v>4184691</v>
      </c>
      <c r="H1315">
        <f t="shared" si="20"/>
        <v>0</v>
      </c>
      <c r="I1315">
        <f t="array" ref="I1315">MIN(IFERROR(FIND(IstNumbers,A1315),""))</f>
        <v>17</v>
      </c>
      <c r="J1315" s="1" t="e">
        <f>IF([first '# in title]&lt;[pos kw in title],MID([title],[pos kw in title]-6,6),#N/A)</f>
        <v>#N/A</v>
      </c>
      <c r="K1315" s="1" t="e">
        <f>IFERROR(MID(SUBSTITUTE([kw rough in title],",","."),FIND("(",[kw rough in title])+1,20),SUBSTITUTE(IFERROR(MID([kw rough in title],FIND(" ",[kw rough in title])+1,20),[kw rough in title]),",","."))</f>
        <v>#N/A</v>
      </c>
      <c r="L1315" s="1">
        <f>IFERROR(FIND("kW",[desc]),0)</f>
        <v>37</v>
      </c>
      <c r="M1315">
        <f t="array" ref="M1315">MIN(IFERROR(FIND(IstNumbers,E1315),""))</f>
        <v>29</v>
      </c>
      <c r="N1315" s="1" t="str">
        <f>IF([first '# in desc]&lt;[pos kw in desc],MID([desc],[pos kw in desc]-7,7))</f>
        <v xml:space="preserve">72, 14 </v>
      </c>
      <c r="O1315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15" s="1" t="str">
        <f>TRIM(IF([first '# in desc]&lt;[pos kw in desc],MID([desc],[pos kw in desc]-6,6),FALSE))</f>
        <v>2, 14</v>
      </c>
      <c r="Q1315" s="1" t="b">
        <f>IF(LEN([manuell])=0,IFERROR([kw fine in title]*1,IFERROR(SUMPRODUCT(COUNTIF(IsDigits,MID([kw in desc],ROW($A$1:$A$150),1)))=LEN([kw in desc]),#N/A)),[manuell])</f>
        <v>0</v>
      </c>
      <c r="R1315" s="1" t="str">
        <f>IF([pos kw in title]&gt;0,MID(J1315,#REF!,4),IF([first '# in title]&gt;0,MID([title],[first '# in title],3),IF([first '# in title]&gt;0,MID([desc],#REF!,3),VLOOKUP([productid],$G$2:$R$1386,8))))</f>
        <v>-Pa</v>
      </c>
      <c r="S1315" s="1" t="e">
        <f>IF([kw in desc]=[kw rough in title],[kw in desc]*1,IFERROR(LEFT([kw_dirty],3)*1,IFERROR(LEFT([kw_dirty],2)*1,"n.a.")))</f>
        <v>#N/A</v>
      </c>
      <c r="T1315" s="1"/>
      <c r="U1315" s="1">
        <f>VLOOKUP(Tabelle1[[#This Row],[productid]],Tabelle2[#All],2,FALSE)</f>
        <v>14</v>
      </c>
    </row>
    <row r="1316" spans="1:21" hidden="1">
      <c r="A1316" t="s">
        <v>2306</v>
      </c>
      <c r="B1316">
        <v>3088.98</v>
      </c>
      <c r="C1316">
        <v>276812</v>
      </c>
      <c r="D1316" t="s">
        <v>2325</v>
      </c>
      <c r="E1316" t="s">
        <v>2326</v>
      </c>
      <c r="F1316">
        <v>18406</v>
      </c>
      <c r="G1316">
        <v>4199447</v>
      </c>
      <c r="H1316">
        <f t="shared" si="20"/>
        <v>0</v>
      </c>
      <c r="I1316">
        <f t="array" ref="I1316">MIN(IFERROR(FIND(IstNumbers,A1316),""))</f>
        <v>17</v>
      </c>
      <c r="J1316" s="1" t="e">
        <f>IF([first '# in title]&lt;[pos kw in title],MID([title],[pos kw in title]-6,6),#N/A)</f>
        <v>#N/A</v>
      </c>
      <c r="K1316" s="1" t="e">
        <f>IFERROR(MID(SUBSTITUTE([kw rough in title],",","."),FIND("(",[kw rough in title])+1,20),SUBSTITUTE(IFERROR(MID([kw rough in title],FIND(" ",[kw rough in title])+1,20),[kw rough in title]),",","."))</f>
        <v>#N/A</v>
      </c>
      <c r="L1316" s="1">
        <f>IFERROR(FIND("kW",[desc]),0)</f>
        <v>63</v>
      </c>
      <c r="M1316">
        <f t="array" ref="M1316">MIN(IFERROR(FIND(IstNumbers,E1316),""))</f>
        <v>22</v>
      </c>
      <c r="N1316" s="1" t="str">
        <f>IF([first '# in desc]&lt;[pos kw in desc],MID([desc],[pos kw in desc]-7,7))</f>
        <v xml:space="preserve">her 20 </v>
      </c>
      <c r="O1316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16" s="1" t="str">
        <f>TRIM(IF([first '# in desc]&lt;[pos kw in desc],MID([desc],[pos kw in desc]-6,6),FALSE))</f>
        <v>er 20</v>
      </c>
      <c r="Q1316" s="1" t="b">
        <f>IF(LEN([manuell])=0,IFERROR([kw fine in title]*1,IFERROR(SUMPRODUCT(COUNTIF(IsDigits,MID([kw in desc],ROW($A$1:$A$150),1)))=LEN([kw in desc]),#N/A)),[manuell])</f>
        <v>0</v>
      </c>
      <c r="R1316" s="1" t="str">
        <f>IF([pos kw in title]&gt;0,MID(J1316,#REF!,4),IF([first '# in title]&gt;0,MID([title],[first '# in title],3),IF([first '# in title]&gt;0,MID([desc],#REF!,3),VLOOKUP([productid],$G$2:$R$1386,8))))</f>
        <v>-Pa</v>
      </c>
      <c r="S1316" s="1" t="e">
        <f>IF([kw in desc]=[kw rough in title],[kw in desc]*1,IFERROR(LEFT([kw_dirty],3)*1,IFERROR(LEFT([kw_dirty],2)*1,"n.a.")))</f>
        <v>#N/A</v>
      </c>
      <c r="T1316" s="1"/>
      <c r="U1316" s="1">
        <f>VLOOKUP(Tabelle1[[#This Row],[productid]],Tabelle2[#All],2,FALSE)</f>
        <v>20</v>
      </c>
    </row>
    <row r="1317" spans="1:21" hidden="1">
      <c r="A1317" t="s">
        <v>2327</v>
      </c>
      <c r="B1317">
        <v>9490</v>
      </c>
      <c r="C1317">
        <v>9701</v>
      </c>
      <c r="D1317" t="s">
        <v>2328</v>
      </c>
      <c r="E1317" t="s">
        <v>9</v>
      </c>
      <c r="F1317">
        <v>18406</v>
      </c>
      <c r="G1317">
        <v>3862766</v>
      </c>
      <c r="H1317">
        <f t="shared" si="20"/>
        <v>46</v>
      </c>
      <c r="I1317">
        <f t="array" ref="I1317">MIN(IFERROR(FIND(IstNumbers,A1317),""))</f>
        <v>21</v>
      </c>
      <c r="J1317" s="1" t="str">
        <f>IF([first '# in title]&lt;[pos kw in title],MID([title],[pos kw in title]-6,6),#N/A)</f>
        <v xml:space="preserve">-W 19 </v>
      </c>
      <c r="K131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317" s="1">
        <f>IFERROR(FIND("kW",[desc]),0)</f>
        <v>0</v>
      </c>
      <c r="M1317">
        <f t="array" ref="M1317">MIN(IFERROR(FIND(IstNumbers,E1317),""))</f>
        <v>0</v>
      </c>
      <c r="N1317" s="1" t="b">
        <f>IF([first '# in desc]&lt;[pos kw in desc],MID([desc],[pos kw in desc]-7,7))</f>
        <v>0</v>
      </c>
      <c r="O13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17" s="1" t="str">
        <f>TRIM(IF([first '# in desc]&lt;[pos kw in desc],MID([desc],[pos kw in desc]-6,6),FALSE))</f>
        <v>FALSCH</v>
      </c>
      <c r="Q1317" s="1">
        <f>IF(LEN([manuell])=0,IFERROR([kw fine in title]*1,IFERROR(SUMPRODUCT(COUNTIF(IsDigits,MID([kw in desc],ROW($A$1:$A$150),1)))=LEN([kw in desc]),#N/A)),[manuell])</f>
        <v>19</v>
      </c>
      <c r="R1317" s="1" t="e">
        <f>IF([pos kw in title]&gt;0,MID(J1317,#REF!,4),IF([first '# in title]&gt;0,MID([title],[first '# in title],3),IF([first '# in title]&gt;0,MID([desc],#REF!,3),VLOOKUP([productid],$G$2:$R$1386,8))))</f>
        <v>#REF!</v>
      </c>
      <c r="S1317" s="1" t="str">
        <f>IF([kw in desc]=[kw rough in title],[kw in desc]*1,IFERROR(LEFT([kw_dirty],3)*1,IFERROR(LEFT([kw_dirty],2)*1,"n.a.")))</f>
        <v>n.a.</v>
      </c>
      <c r="T1317" s="1"/>
      <c r="U1317" s="1">
        <f>VLOOKUP(Tabelle1[[#This Row],[productid]],Tabelle2[#All],2,FALSE)</f>
        <v>19</v>
      </c>
    </row>
    <row r="1318" spans="1:21">
      <c r="A1318" t="s">
        <v>2318</v>
      </c>
      <c r="B1318">
        <v>4444</v>
      </c>
      <c r="C1318">
        <v>9701</v>
      </c>
      <c r="D1318" t="s">
        <v>2329</v>
      </c>
      <c r="E1318" t="s">
        <v>9</v>
      </c>
      <c r="F1318">
        <v>18406</v>
      </c>
      <c r="G1318">
        <v>4202890</v>
      </c>
      <c r="H1318">
        <f t="shared" si="20"/>
        <v>0</v>
      </c>
      <c r="I1318">
        <f t="array" ref="I1318">MIN(IFERROR(FIND(IstNumbers,A1318),""))</f>
        <v>17</v>
      </c>
      <c r="J1318" s="1" t="e">
        <f>IF([first '# in title]&lt;[pos kw in title],MID([title],[pos kw in title]-6,6),#N/A)</f>
        <v>#N/A</v>
      </c>
      <c r="K1318" s="1" t="e">
        <f>IFERROR(MID(SUBSTITUTE([kw rough in title],",","."),FIND("(",[kw rough in title])+1,20),SUBSTITUTE(IFERROR(MID([kw rough in title],FIND(" ",[kw rough in title])+1,20),[kw rough in title]),",","."))</f>
        <v>#N/A</v>
      </c>
      <c r="L1318" s="1">
        <f>IFERROR(FIND("kW",[desc]),0)</f>
        <v>0</v>
      </c>
      <c r="M1318">
        <f t="array" ref="M1318">MIN(IFERROR(FIND(IstNumbers,E1318),""))</f>
        <v>0</v>
      </c>
      <c r="N1318" s="1" t="b">
        <f>IF([first '# in desc]&lt;[pos kw in desc],MID([desc],[pos kw in desc]-7,7))</f>
        <v>0</v>
      </c>
      <c r="O13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18" s="1" t="str">
        <f>TRIM(IF([first '# in desc]&lt;[pos kw in desc],MID([desc],[pos kw in desc]-6,6),FALSE))</f>
        <v>FALSCH</v>
      </c>
      <c r="Q1318" s="1" t="b">
        <f>IF(LEN([manuell])=0,IFERROR([kw fine in title]*1,IFERROR(SUMPRODUCT(COUNTIF(IsDigits,MID([kw in desc],ROW($A$1:$A$150),1)))=LEN([kw in desc]),#N/A)),[manuell])</f>
        <v>0</v>
      </c>
      <c r="R1318" s="1" t="str">
        <f>IF([pos kw in title]&gt;0,MID(J1318,#REF!,4),IF([first '# in title]&gt;0,MID([title],[first '# in title],3),IF([first '# in title]&gt;0,MID([desc],#REF!,3),VLOOKUP([productid],$G$2:$R$1386,8))))</f>
        <v>-Pa</v>
      </c>
      <c r="S1318" s="1" t="e">
        <f>IF([kw in desc]=[kw rough in title],[kw in desc]*1,IFERROR(LEFT([kw_dirty],3)*1,IFERROR(LEFT([kw_dirty],2)*1,"n.a.")))</f>
        <v>#N/A</v>
      </c>
      <c r="T1318" s="1"/>
      <c r="U1318" s="1" t="e">
        <f>VLOOKUP(Tabelle1[[#This Row],[productid]],Tabelle2[#All],2,FALSE)</f>
        <v>#N/A</v>
      </c>
    </row>
    <row r="1319" spans="1:21" hidden="1">
      <c r="A1319" t="s">
        <v>2330</v>
      </c>
      <c r="B1319">
        <v>2827.44</v>
      </c>
      <c r="C1319">
        <v>276812</v>
      </c>
      <c r="D1319" t="s">
        <v>2331</v>
      </c>
      <c r="E1319" t="s">
        <v>2311</v>
      </c>
      <c r="F1319">
        <v>18406</v>
      </c>
      <c r="G1319">
        <v>4202934</v>
      </c>
      <c r="H1319">
        <f t="shared" si="20"/>
        <v>0</v>
      </c>
      <c r="I1319">
        <f t="array" ref="I1319">MIN(IFERROR(FIND(IstNumbers,A1319),""))</f>
        <v>17</v>
      </c>
      <c r="J1319" s="1" t="e">
        <f>IF([first '# in title]&lt;[pos kw in title],MID([title],[pos kw in title]-6,6),#N/A)</f>
        <v>#N/A</v>
      </c>
      <c r="K1319" s="1" t="e">
        <f>IFERROR(MID(SUBSTITUTE([kw rough in title],",","."),FIND("(",[kw rough in title])+1,20),SUBSTITUTE(IFERROR(MID([kw rough in title],FIND(" ",[kw rough in title])+1,20),[kw rough in title]),",","."))</f>
        <v>#N/A</v>
      </c>
      <c r="L1319" s="1">
        <f>IFERROR(FIND("kW",[desc]),0)</f>
        <v>63</v>
      </c>
      <c r="M1319">
        <f t="array" ref="M1319">MIN(IFERROR(FIND(IstNumbers,E1319),""))</f>
        <v>22</v>
      </c>
      <c r="N1319" s="1" t="str">
        <f>IF([first '# in desc]&lt;[pos kw in desc],MID([desc],[pos kw in desc]-7,7))</f>
        <v xml:space="preserve">her 14 </v>
      </c>
      <c r="O1319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19" s="1" t="str">
        <f>TRIM(IF([first '# in desc]&lt;[pos kw in desc],MID([desc],[pos kw in desc]-6,6),FALSE))</f>
        <v>er 14</v>
      </c>
      <c r="Q1319" s="1" t="b">
        <f>IF(LEN([manuell])=0,IFERROR([kw fine in title]*1,IFERROR(SUMPRODUCT(COUNTIF(IsDigits,MID([kw in desc],ROW($A$1:$A$150),1)))=LEN([kw in desc]),#N/A)),[manuell])</f>
        <v>0</v>
      </c>
      <c r="R1319" s="1" t="str">
        <f>IF([pos kw in title]&gt;0,MID(J1319,#REF!,4),IF([first '# in title]&gt;0,MID([title],[first '# in title],3),IF([first '# in title]&gt;0,MID([desc],#REF!,3),VLOOKUP([productid],$G$2:$R$1386,8))))</f>
        <v>-Pa</v>
      </c>
      <c r="S1319" s="1" t="e">
        <f>IF([kw in desc]=[kw rough in title],[kw in desc]*1,IFERROR(LEFT([kw_dirty],3)*1,IFERROR(LEFT([kw_dirty],2)*1,"n.a.")))</f>
        <v>#N/A</v>
      </c>
      <c r="T1319" s="1"/>
      <c r="U1319" s="1">
        <f>VLOOKUP(Tabelle1[[#This Row],[productid]],Tabelle2[#All],2,FALSE)</f>
        <v>14</v>
      </c>
    </row>
    <row r="1320" spans="1:21" hidden="1">
      <c r="A1320" t="s">
        <v>2309</v>
      </c>
      <c r="B1320">
        <v>2972.35</v>
      </c>
      <c r="C1320">
        <v>276812</v>
      </c>
      <c r="D1320" t="s">
        <v>2332</v>
      </c>
      <c r="E1320" t="s">
        <v>2333</v>
      </c>
      <c r="F1320">
        <v>18406</v>
      </c>
      <c r="G1320">
        <v>4199466</v>
      </c>
      <c r="H1320">
        <f t="shared" si="20"/>
        <v>0</v>
      </c>
      <c r="I1320">
        <f t="array" ref="I1320">MIN(IFERROR(FIND(IstNumbers,A1320),""))</f>
        <v>17</v>
      </c>
      <c r="J1320" s="1" t="e">
        <f>IF([first '# in title]&lt;[pos kw in title],MID([title],[pos kw in title]-6,6),#N/A)</f>
        <v>#N/A</v>
      </c>
      <c r="K1320" s="1" t="e">
        <f>IFERROR(MID(SUBSTITUTE([kw rough in title],",","."),FIND("(",[kw rough in title])+1,20),SUBSTITUTE(IFERROR(MID([kw rough in title],FIND(" ",[kw rough in title])+1,20),[kw rough in title]),",","."))</f>
        <v>#N/A</v>
      </c>
      <c r="L1320" s="1">
        <f>IFERROR(FIND("kW",[desc]),0)</f>
        <v>63</v>
      </c>
      <c r="M1320">
        <f t="array" ref="M1320">MIN(IFERROR(FIND(IstNumbers,E1320),""))</f>
        <v>22</v>
      </c>
      <c r="N1320" s="1" t="str">
        <f>IF([first '# in desc]&lt;[pos kw in desc],MID([desc],[pos kw in desc]-7,7))</f>
        <v xml:space="preserve">her 14 </v>
      </c>
      <c r="O1320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20" s="1" t="str">
        <f>TRIM(IF([first '# in desc]&lt;[pos kw in desc],MID([desc],[pos kw in desc]-6,6),FALSE))</f>
        <v>er 14</v>
      </c>
      <c r="Q1320" s="1" t="b">
        <f>IF(LEN([manuell])=0,IFERROR([kw fine in title]*1,IFERROR(SUMPRODUCT(COUNTIF(IsDigits,MID([kw in desc],ROW($A$1:$A$150),1)))=LEN([kw in desc]),#N/A)),[manuell])</f>
        <v>0</v>
      </c>
      <c r="R1320" s="1" t="str">
        <f>IF([pos kw in title]&gt;0,MID(J1320,#REF!,4),IF([first '# in title]&gt;0,MID([title],[first '# in title],3),IF([first '# in title]&gt;0,MID([desc],#REF!,3),VLOOKUP([productid],$G$2:$R$1386,8))))</f>
        <v>-Pa</v>
      </c>
      <c r="S1320" s="1" t="e">
        <f>IF([kw in desc]=[kw rough in title],[kw in desc]*1,IFERROR(LEFT([kw_dirty],3)*1,IFERROR(LEFT([kw_dirty],2)*1,"n.a.")))</f>
        <v>#N/A</v>
      </c>
      <c r="T1320" s="1"/>
      <c r="U1320" s="1">
        <f>VLOOKUP(Tabelle1[[#This Row],[productid]],Tabelle2[#All],2,FALSE)</f>
        <v>14</v>
      </c>
    </row>
    <row r="1321" spans="1:21">
      <c r="A1321" t="s">
        <v>2312</v>
      </c>
      <c r="B1321">
        <v>3124.32</v>
      </c>
      <c r="C1321">
        <v>276812</v>
      </c>
      <c r="D1321" t="s">
        <v>2334</v>
      </c>
      <c r="E1321" t="s">
        <v>2153</v>
      </c>
      <c r="F1321">
        <v>18406</v>
      </c>
      <c r="G1321">
        <v>4199782</v>
      </c>
      <c r="H1321">
        <f t="shared" si="20"/>
        <v>0</v>
      </c>
      <c r="I1321">
        <f t="array" ref="I1321">MIN(IFERROR(FIND(IstNumbers,A1321),""))</f>
        <v>17</v>
      </c>
      <c r="J1321" s="1" t="e">
        <f>IF([first '# in title]&lt;[pos kw in title],MID([title],[pos kw in title]-6,6),#N/A)</f>
        <v>#N/A</v>
      </c>
      <c r="K1321" s="1" t="e">
        <f>IFERROR(MID(SUBSTITUTE([kw rough in title],",","."),FIND("(",[kw rough in title])+1,20),SUBSTITUTE(IFERROR(MID([kw rough in title],FIND(" ",[kw rough in title])+1,20),[kw rough in title]),",","."))</f>
        <v>#N/A</v>
      </c>
      <c r="L1321" s="1">
        <f>IFERROR(FIND("kW",[desc]),0)</f>
        <v>0</v>
      </c>
      <c r="M1321">
        <f t="array" ref="M1321">MIN(IFERROR(FIND(IstNumbers,E1321),""))</f>
        <v>22</v>
      </c>
      <c r="N1321" s="1" t="b">
        <f>IF([first '# in desc]&lt;[pos kw in desc],MID([desc],[pos kw in desc]-7,7))</f>
        <v>0</v>
      </c>
      <c r="O13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21" s="1" t="str">
        <f>TRIM(IF([first '# in desc]&lt;[pos kw in desc],MID([desc],[pos kw in desc]-6,6),FALSE))</f>
        <v>FALSCH</v>
      </c>
      <c r="Q1321" s="1" t="b">
        <f>IF(LEN([manuell])=0,IFERROR([kw fine in title]*1,IFERROR(SUMPRODUCT(COUNTIF(IsDigits,MID([kw in desc],ROW($A$1:$A$150),1)))=LEN([kw in desc]),#N/A)),[manuell])</f>
        <v>0</v>
      </c>
      <c r="R1321" s="1" t="str">
        <f>IF([pos kw in title]&gt;0,MID(J1321,#REF!,4),IF([first '# in title]&gt;0,MID([title],[first '# in title],3),IF([first '# in title]&gt;0,MID([desc],#REF!,3),VLOOKUP([productid],$G$2:$R$1386,8))))</f>
        <v>-Pa</v>
      </c>
      <c r="S1321" s="1" t="e">
        <f>IF([kw in desc]=[kw rough in title],[kw in desc]*1,IFERROR(LEFT([kw_dirty],3)*1,IFERROR(LEFT([kw_dirty],2)*1,"n.a.")))</f>
        <v>#N/A</v>
      </c>
      <c r="T1321" s="1"/>
      <c r="U1321" s="1" t="e">
        <f>VLOOKUP(Tabelle1[[#This Row],[productid]],Tabelle2[#All],2,FALSE)</f>
        <v>#N/A</v>
      </c>
    </row>
    <row r="1322" spans="1:21" hidden="1">
      <c r="A1322" t="s">
        <v>2306</v>
      </c>
      <c r="B1322">
        <v>3088.98</v>
      </c>
      <c r="C1322">
        <v>276812</v>
      </c>
      <c r="D1322" t="s">
        <v>2335</v>
      </c>
      <c r="E1322" t="s">
        <v>2336</v>
      </c>
      <c r="F1322">
        <v>18406</v>
      </c>
      <c r="G1322">
        <v>4199447</v>
      </c>
      <c r="H1322">
        <f t="shared" si="20"/>
        <v>0</v>
      </c>
      <c r="I1322">
        <f t="array" ref="I1322">MIN(IFERROR(FIND(IstNumbers,A1322),""))</f>
        <v>17</v>
      </c>
      <c r="J1322" s="1" t="e">
        <f>IF([first '# in title]&lt;[pos kw in title],MID([title],[pos kw in title]-6,6),#N/A)</f>
        <v>#N/A</v>
      </c>
      <c r="K1322" s="1" t="e">
        <f>IFERROR(MID(SUBSTITUTE([kw rough in title],",","."),FIND("(",[kw rough in title])+1,20),SUBSTITUTE(IFERROR(MID([kw rough in title],FIND(" ",[kw rough in title])+1,20),[kw rough in title]),",","."))</f>
        <v>#N/A</v>
      </c>
      <c r="L1322" s="1">
        <f>IFERROR(FIND("kW",[desc]),0)</f>
        <v>63</v>
      </c>
      <c r="M1322">
        <f t="array" ref="M1322">MIN(IFERROR(FIND(IstNumbers,E1322),""))</f>
        <v>22</v>
      </c>
      <c r="N1322" s="1" t="str">
        <f>IF([first '# in desc]&lt;[pos kw in desc],MID([desc],[pos kw in desc]-7,7))</f>
        <v xml:space="preserve">her 20 </v>
      </c>
      <c r="O1322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22" s="1" t="str">
        <f>TRIM(IF([first '# in desc]&lt;[pos kw in desc],MID([desc],[pos kw in desc]-6,6),FALSE))</f>
        <v>er 20</v>
      </c>
      <c r="Q1322" s="1" t="b">
        <f>IF(LEN([manuell])=0,IFERROR([kw fine in title]*1,IFERROR(SUMPRODUCT(COUNTIF(IsDigits,MID([kw in desc],ROW($A$1:$A$150),1)))=LEN([kw in desc]),#N/A)),[manuell])</f>
        <v>0</v>
      </c>
      <c r="R1322" s="1" t="str">
        <f>IF([pos kw in title]&gt;0,MID(J1322,#REF!,4),IF([first '# in title]&gt;0,MID([title],[first '# in title],3),IF([first '# in title]&gt;0,MID([desc],#REF!,3),VLOOKUP([productid],$G$2:$R$1386,8))))</f>
        <v>-Pa</v>
      </c>
      <c r="S1322" s="1" t="e">
        <f>IF([kw in desc]=[kw rough in title],[kw in desc]*1,IFERROR(LEFT([kw_dirty],3)*1,IFERROR(LEFT([kw_dirty],2)*1,"n.a.")))</f>
        <v>#N/A</v>
      </c>
      <c r="T1322" s="1"/>
      <c r="U1322" s="1">
        <f>VLOOKUP(Tabelle1[[#This Row],[productid]],Tabelle2[#All],2,FALSE)</f>
        <v>20</v>
      </c>
    </row>
    <row r="1323" spans="1:21" hidden="1">
      <c r="A1323" t="s">
        <v>2327</v>
      </c>
      <c r="B1323">
        <v>9626</v>
      </c>
      <c r="C1323">
        <v>9701</v>
      </c>
      <c r="D1323" t="s">
        <v>2337</v>
      </c>
      <c r="E1323" t="s">
        <v>9</v>
      </c>
      <c r="F1323">
        <v>18406</v>
      </c>
      <c r="G1323">
        <v>3862766</v>
      </c>
      <c r="H1323">
        <f t="shared" si="20"/>
        <v>46</v>
      </c>
      <c r="I1323">
        <f t="array" ref="I1323">MIN(IFERROR(FIND(IstNumbers,A1323),""))</f>
        <v>21</v>
      </c>
      <c r="J1323" s="1" t="str">
        <f>IF([first '# in title]&lt;[pos kw in title],MID([title],[pos kw in title]-6,6),#N/A)</f>
        <v xml:space="preserve">-W 19 </v>
      </c>
      <c r="K132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323" s="1">
        <f>IFERROR(FIND("kW",[desc]),0)</f>
        <v>0</v>
      </c>
      <c r="M1323">
        <f t="array" ref="M1323">MIN(IFERROR(FIND(IstNumbers,E1323),""))</f>
        <v>0</v>
      </c>
      <c r="N1323" s="1" t="b">
        <f>IF([first '# in desc]&lt;[pos kw in desc],MID([desc],[pos kw in desc]-7,7))</f>
        <v>0</v>
      </c>
      <c r="O13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23" s="1" t="str">
        <f>TRIM(IF([first '# in desc]&lt;[pos kw in desc],MID([desc],[pos kw in desc]-6,6),FALSE))</f>
        <v>FALSCH</v>
      </c>
      <c r="Q1323" s="1">
        <f>IF(LEN([manuell])=0,IFERROR([kw fine in title]*1,IFERROR(SUMPRODUCT(COUNTIF(IsDigits,MID([kw in desc],ROW($A$1:$A$150),1)))=LEN([kw in desc]),#N/A)),[manuell])</f>
        <v>19</v>
      </c>
      <c r="R1323" s="1" t="e">
        <f>IF([pos kw in title]&gt;0,MID(J1323,#REF!,4),IF([first '# in title]&gt;0,MID([title],[first '# in title],3),IF([first '# in title]&gt;0,MID([desc],#REF!,3),VLOOKUP([productid],$G$2:$R$1386,8))))</f>
        <v>#REF!</v>
      </c>
      <c r="S1323" s="1" t="str">
        <f>IF([kw in desc]=[kw rough in title],[kw in desc]*1,IFERROR(LEFT([kw_dirty],3)*1,IFERROR(LEFT([kw_dirty],2)*1,"n.a.")))</f>
        <v>n.a.</v>
      </c>
      <c r="T1323" s="1"/>
      <c r="U1323" s="1">
        <f>VLOOKUP(Tabelle1[[#This Row],[productid]],Tabelle2[#All],2,FALSE)</f>
        <v>19</v>
      </c>
    </row>
    <row r="1324" spans="1:21">
      <c r="A1324" t="s">
        <v>2338</v>
      </c>
      <c r="B1324">
        <v>2802.88</v>
      </c>
      <c r="C1324">
        <v>276812</v>
      </c>
      <c r="D1324" t="s">
        <v>2339</v>
      </c>
      <c r="E1324" t="s">
        <v>1766</v>
      </c>
      <c r="F1324">
        <v>18406</v>
      </c>
      <c r="G1324">
        <v>4203040</v>
      </c>
      <c r="H1324">
        <f t="shared" si="20"/>
        <v>0</v>
      </c>
      <c r="I1324">
        <f t="array" ref="I1324">MIN(IFERROR(FIND(IstNumbers,A1324),""))</f>
        <v>17</v>
      </c>
      <c r="J1324" s="1" t="e">
        <f>IF([first '# in title]&lt;[pos kw in title],MID([title],[pos kw in title]-6,6),#N/A)</f>
        <v>#N/A</v>
      </c>
      <c r="K1324" s="1" t="e">
        <f>IFERROR(MID(SUBSTITUTE([kw rough in title],",","."),FIND("(",[kw rough in title])+1,20),SUBSTITUTE(IFERROR(MID([kw rough in title],FIND(" ",[kw rough in title])+1,20),[kw rough in title]),",","."))</f>
        <v>#N/A</v>
      </c>
      <c r="L1324" s="1">
        <f>IFERROR(FIND("kW",[desc]),0)</f>
        <v>0</v>
      </c>
      <c r="M1324">
        <f t="array" ref="M1324">MIN(IFERROR(FIND(IstNumbers,E1324),""))</f>
        <v>22</v>
      </c>
      <c r="N1324" s="1" t="b">
        <f>IF([first '# in desc]&lt;[pos kw in desc],MID([desc],[pos kw in desc]-7,7))</f>
        <v>0</v>
      </c>
      <c r="O13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24" s="1" t="str">
        <f>TRIM(IF([first '# in desc]&lt;[pos kw in desc],MID([desc],[pos kw in desc]-6,6),FALSE))</f>
        <v>FALSCH</v>
      </c>
      <c r="Q1324" s="1" t="b">
        <f>IF(LEN([manuell])=0,IFERROR([kw fine in title]*1,IFERROR(SUMPRODUCT(COUNTIF(IsDigits,MID([kw in desc],ROW($A$1:$A$150),1)))=LEN([kw in desc]),#N/A)),[manuell])</f>
        <v>0</v>
      </c>
      <c r="R1324" s="1" t="str">
        <f>IF([pos kw in title]&gt;0,MID(J1324,#REF!,4),IF([first '# in title]&gt;0,MID([title],[first '# in title],3),IF([first '# in title]&gt;0,MID([desc],#REF!,3),VLOOKUP([productid],$G$2:$R$1386,8))))</f>
        <v>-Pa</v>
      </c>
      <c r="S1324" s="1" t="e">
        <f>IF([kw in desc]=[kw rough in title],[kw in desc]*1,IFERROR(LEFT([kw_dirty],3)*1,IFERROR(LEFT([kw_dirty],2)*1,"n.a.")))</f>
        <v>#N/A</v>
      </c>
      <c r="T1324" s="1"/>
      <c r="U1324" s="1" t="e">
        <f>VLOOKUP(Tabelle1[[#This Row],[productid]],Tabelle2[#All],2,FALSE)</f>
        <v>#N/A</v>
      </c>
    </row>
    <row r="1325" spans="1:21" hidden="1">
      <c r="A1325" t="s">
        <v>2330</v>
      </c>
      <c r="B1325">
        <v>2972.35</v>
      </c>
      <c r="C1325">
        <v>276812</v>
      </c>
      <c r="D1325" t="s">
        <v>2340</v>
      </c>
      <c r="E1325" t="s">
        <v>2341</v>
      </c>
      <c r="F1325">
        <v>18406</v>
      </c>
      <c r="G1325">
        <v>4202934</v>
      </c>
      <c r="H1325">
        <f t="shared" si="20"/>
        <v>0</v>
      </c>
      <c r="I1325">
        <f t="array" ref="I1325">MIN(IFERROR(FIND(IstNumbers,A1325),""))</f>
        <v>17</v>
      </c>
      <c r="J1325" s="1" t="e">
        <f>IF([first '# in title]&lt;[pos kw in title],MID([title],[pos kw in title]-6,6),#N/A)</f>
        <v>#N/A</v>
      </c>
      <c r="K1325" s="1" t="e">
        <f>IFERROR(MID(SUBSTITUTE([kw rough in title],",","."),FIND("(",[kw rough in title])+1,20),SUBSTITUTE(IFERROR(MID([kw rough in title],FIND(" ",[kw rough in title])+1,20),[kw rough in title]),",","."))</f>
        <v>#N/A</v>
      </c>
      <c r="L1325" s="1">
        <f>IFERROR(FIND("kW",[desc]),0)</f>
        <v>63</v>
      </c>
      <c r="M1325">
        <f t="array" ref="M1325">MIN(IFERROR(FIND(IstNumbers,E1325),""))</f>
        <v>22</v>
      </c>
      <c r="N1325" s="1" t="str">
        <f>IF([first '# in desc]&lt;[pos kw in desc],MID([desc],[pos kw in desc]-7,7))</f>
        <v xml:space="preserve">her 14 </v>
      </c>
      <c r="O1325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25" s="1" t="str">
        <f>TRIM(IF([first '# in desc]&lt;[pos kw in desc],MID([desc],[pos kw in desc]-6,6),FALSE))</f>
        <v>er 14</v>
      </c>
      <c r="Q1325" s="1" t="b">
        <f>IF(LEN([manuell])=0,IFERROR([kw fine in title]*1,IFERROR(SUMPRODUCT(COUNTIF(IsDigits,MID([kw in desc],ROW($A$1:$A$150),1)))=LEN([kw in desc]),#N/A)),[manuell])</f>
        <v>0</v>
      </c>
      <c r="R1325" s="1" t="str">
        <f>IF([pos kw in title]&gt;0,MID(J1325,#REF!,4),IF([first '# in title]&gt;0,MID([title],[first '# in title],3),IF([first '# in title]&gt;0,MID([desc],#REF!,3),VLOOKUP([productid],$G$2:$R$1386,8))))</f>
        <v>-Pa</v>
      </c>
      <c r="S1325" s="1" t="e">
        <f>IF([kw in desc]=[kw rough in title],[kw in desc]*1,IFERROR(LEFT([kw_dirty],3)*1,IFERROR(LEFT([kw_dirty],2)*1,"n.a.")))</f>
        <v>#N/A</v>
      </c>
      <c r="T1325" s="1"/>
      <c r="U1325" s="1">
        <f>VLOOKUP(Tabelle1[[#This Row],[productid]],Tabelle2[#All],2,FALSE)</f>
        <v>14</v>
      </c>
    </row>
    <row r="1326" spans="1:21" hidden="1">
      <c r="A1326" t="s">
        <v>2309</v>
      </c>
      <c r="B1326">
        <v>2972.35</v>
      </c>
      <c r="C1326">
        <v>276812</v>
      </c>
      <c r="D1326" t="s">
        <v>2342</v>
      </c>
      <c r="E1326" t="s">
        <v>2341</v>
      </c>
      <c r="F1326">
        <v>18406</v>
      </c>
      <c r="G1326">
        <v>4199466</v>
      </c>
      <c r="H1326">
        <f t="shared" si="20"/>
        <v>0</v>
      </c>
      <c r="I1326">
        <f t="array" ref="I1326">MIN(IFERROR(FIND(IstNumbers,A1326),""))</f>
        <v>17</v>
      </c>
      <c r="J1326" s="1" t="e">
        <f>IF([first '# in title]&lt;[pos kw in title],MID([title],[pos kw in title]-6,6),#N/A)</f>
        <v>#N/A</v>
      </c>
      <c r="K1326" s="1" t="e">
        <f>IFERROR(MID(SUBSTITUTE([kw rough in title],",","."),FIND("(",[kw rough in title])+1,20),SUBSTITUTE(IFERROR(MID([kw rough in title],FIND(" ",[kw rough in title])+1,20),[kw rough in title]),",","."))</f>
        <v>#N/A</v>
      </c>
      <c r="L1326" s="1">
        <f>IFERROR(FIND("kW",[desc]),0)</f>
        <v>63</v>
      </c>
      <c r="M1326">
        <f t="array" ref="M1326">MIN(IFERROR(FIND(IstNumbers,E1326),""))</f>
        <v>22</v>
      </c>
      <c r="N1326" s="1" t="str">
        <f>IF([first '# in desc]&lt;[pos kw in desc],MID([desc],[pos kw in desc]-7,7))</f>
        <v xml:space="preserve">her 14 </v>
      </c>
      <c r="O1326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26" s="1" t="str">
        <f>TRIM(IF([first '# in desc]&lt;[pos kw in desc],MID([desc],[pos kw in desc]-6,6),FALSE))</f>
        <v>er 14</v>
      </c>
      <c r="Q1326" s="1" t="b">
        <f>IF(LEN([manuell])=0,IFERROR([kw fine in title]*1,IFERROR(SUMPRODUCT(COUNTIF(IsDigits,MID([kw in desc],ROW($A$1:$A$150),1)))=LEN([kw in desc]),#N/A)),[manuell])</f>
        <v>0</v>
      </c>
      <c r="R1326" s="1" t="str">
        <f>IF([pos kw in title]&gt;0,MID(J1326,#REF!,4),IF([first '# in title]&gt;0,MID([title],[first '# in title],3),IF([first '# in title]&gt;0,MID([desc],#REF!,3),VLOOKUP([productid],$G$2:$R$1386,8))))</f>
        <v>-Pa</v>
      </c>
      <c r="S1326" s="1" t="e">
        <f>IF([kw in desc]=[kw rough in title],[kw in desc]*1,IFERROR(LEFT([kw_dirty],3)*1,IFERROR(LEFT([kw_dirty],2)*1,"n.a.")))</f>
        <v>#N/A</v>
      </c>
      <c r="T1326" s="1"/>
      <c r="U1326" s="1">
        <f>VLOOKUP(Tabelle1[[#This Row],[productid]],Tabelle2[#All],2,FALSE)</f>
        <v>14</v>
      </c>
    </row>
    <row r="1327" spans="1:21">
      <c r="A1327" t="s">
        <v>2312</v>
      </c>
      <c r="B1327">
        <v>3459</v>
      </c>
      <c r="C1327">
        <v>9701</v>
      </c>
      <c r="D1327" t="s">
        <v>2343</v>
      </c>
      <c r="E1327" t="s">
        <v>9</v>
      </c>
      <c r="F1327">
        <v>18406</v>
      </c>
      <c r="G1327">
        <v>4199782</v>
      </c>
      <c r="H1327">
        <f t="shared" si="20"/>
        <v>0</v>
      </c>
      <c r="I1327">
        <f t="array" ref="I1327">MIN(IFERROR(FIND(IstNumbers,A1327),""))</f>
        <v>17</v>
      </c>
      <c r="J1327" s="1" t="e">
        <f>IF([first '# in title]&lt;[pos kw in title],MID([title],[pos kw in title]-6,6),#N/A)</f>
        <v>#N/A</v>
      </c>
      <c r="K1327" s="1" t="e">
        <f>IFERROR(MID(SUBSTITUTE([kw rough in title],",","."),FIND("(",[kw rough in title])+1,20),SUBSTITUTE(IFERROR(MID([kw rough in title],FIND(" ",[kw rough in title])+1,20),[kw rough in title]),",","."))</f>
        <v>#N/A</v>
      </c>
      <c r="L1327" s="1">
        <f>IFERROR(FIND("kW",[desc]),0)</f>
        <v>0</v>
      </c>
      <c r="M1327">
        <f t="array" ref="M1327">MIN(IFERROR(FIND(IstNumbers,E1327),""))</f>
        <v>0</v>
      </c>
      <c r="N1327" s="1" t="b">
        <f>IF([first '# in desc]&lt;[pos kw in desc],MID([desc],[pos kw in desc]-7,7))</f>
        <v>0</v>
      </c>
      <c r="O13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27" s="1" t="str">
        <f>TRIM(IF([first '# in desc]&lt;[pos kw in desc],MID([desc],[pos kw in desc]-6,6),FALSE))</f>
        <v>FALSCH</v>
      </c>
      <c r="Q1327" s="1" t="b">
        <f>IF(LEN([manuell])=0,IFERROR([kw fine in title]*1,IFERROR(SUMPRODUCT(COUNTIF(IsDigits,MID([kw in desc],ROW($A$1:$A$150),1)))=LEN([kw in desc]),#N/A)),[manuell])</f>
        <v>0</v>
      </c>
      <c r="R1327" s="1" t="str">
        <f>IF([pos kw in title]&gt;0,MID(J1327,#REF!,4),IF([first '# in title]&gt;0,MID([title],[first '# in title],3),IF([first '# in title]&gt;0,MID([desc],#REF!,3),VLOOKUP([productid],$G$2:$R$1386,8))))</f>
        <v>-Pa</v>
      </c>
      <c r="S1327" s="1" t="e">
        <f>IF([kw in desc]=[kw rough in title],[kw in desc]*1,IFERROR(LEFT([kw_dirty],3)*1,IFERROR(LEFT([kw_dirty],2)*1,"n.a.")))</f>
        <v>#N/A</v>
      </c>
      <c r="T1327" s="1"/>
      <c r="U1327" s="1" t="e">
        <f>VLOOKUP(Tabelle1[[#This Row],[productid]],Tabelle2[#All],2,FALSE)</f>
        <v>#N/A</v>
      </c>
    </row>
    <row r="1328" spans="1:21" hidden="1">
      <c r="A1328" t="s">
        <v>2306</v>
      </c>
      <c r="B1328">
        <v>3184.4</v>
      </c>
      <c r="C1328">
        <v>276812</v>
      </c>
      <c r="D1328" t="s">
        <v>2344</v>
      </c>
      <c r="E1328" t="s">
        <v>2345</v>
      </c>
      <c r="F1328">
        <v>18406</v>
      </c>
      <c r="G1328">
        <v>4199447</v>
      </c>
      <c r="H1328">
        <f t="shared" si="20"/>
        <v>0</v>
      </c>
      <c r="I1328">
        <f t="array" ref="I1328">MIN(IFERROR(FIND(IstNumbers,A1328),""))</f>
        <v>17</v>
      </c>
      <c r="J1328" s="1" t="e">
        <f>IF([first '# in title]&lt;[pos kw in title],MID([title],[pos kw in title]-6,6),#N/A)</f>
        <v>#N/A</v>
      </c>
      <c r="K1328" s="1" t="e">
        <f>IFERROR(MID(SUBSTITUTE([kw rough in title],",","."),FIND("(",[kw rough in title])+1,20),SUBSTITUTE(IFERROR(MID([kw rough in title],FIND(" ",[kw rough in title])+1,20),[kw rough in title]),",","."))</f>
        <v>#N/A</v>
      </c>
      <c r="L1328" s="1">
        <f>IFERROR(FIND("kW",[desc]),0)</f>
        <v>63</v>
      </c>
      <c r="M1328">
        <f t="array" ref="M1328">MIN(IFERROR(FIND(IstNumbers,E1328),""))</f>
        <v>22</v>
      </c>
      <c r="N1328" s="1" t="str">
        <f>IF([first '# in desc]&lt;[pos kw in desc],MID([desc],[pos kw in desc]-7,7))</f>
        <v xml:space="preserve">her 20 </v>
      </c>
      <c r="O1328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28" s="1" t="str">
        <f>TRIM(IF([first '# in desc]&lt;[pos kw in desc],MID([desc],[pos kw in desc]-6,6),FALSE))</f>
        <v>er 20</v>
      </c>
      <c r="Q1328" s="1" t="b">
        <f>IF(LEN([manuell])=0,IFERROR([kw fine in title]*1,IFERROR(SUMPRODUCT(COUNTIF(IsDigits,MID([kw in desc],ROW($A$1:$A$150),1)))=LEN([kw in desc]),#N/A)),[manuell])</f>
        <v>0</v>
      </c>
      <c r="R1328" s="1" t="str">
        <f>IF([pos kw in title]&gt;0,MID(J1328,#REF!,4),IF([first '# in title]&gt;0,MID([title],[first '# in title],3),IF([first '# in title]&gt;0,MID([desc],#REF!,3),VLOOKUP([productid],$G$2:$R$1386,8))))</f>
        <v>-Pa</v>
      </c>
      <c r="S1328" s="1" t="e">
        <f>IF([kw in desc]=[kw rough in title],[kw in desc]*1,IFERROR(LEFT([kw_dirty],3)*1,IFERROR(LEFT([kw_dirty],2)*1,"n.a.")))</f>
        <v>#N/A</v>
      </c>
      <c r="T1328" s="1"/>
      <c r="U1328" s="1">
        <f>VLOOKUP(Tabelle1[[#This Row],[productid]],Tabelle2[#All],2,FALSE)</f>
        <v>20</v>
      </c>
    </row>
    <row r="1329" spans="1:21">
      <c r="A1329" t="s">
        <v>2338</v>
      </c>
      <c r="B1329">
        <v>3310</v>
      </c>
      <c r="C1329">
        <v>9701</v>
      </c>
      <c r="D1329" t="s">
        <v>2346</v>
      </c>
      <c r="E1329" t="s">
        <v>9</v>
      </c>
      <c r="F1329">
        <v>18406</v>
      </c>
      <c r="G1329">
        <v>4203040</v>
      </c>
      <c r="H1329">
        <f t="shared" si="20"/>
        <v>0</v>
      </c>
      <c r="I1329">
        <f t="array" ref="I1329">MIN(IFERROR(FIND(IstNumbers,A1329),""))</f>
        <v>17</v>
      </c>
      <c r="J1329" s="1" t="e">
        <f>IF([first '# in title]&lt;[pos kw in title],MID([title],[pos kw in title]-6,6),#N/A)</f>
        <v>#N/A</v>
      </c>
      <c r="K1329" s="1" t="e">
        <f>IFERROR(MID(SUBSTITUTE([kw rough in title],",","."),FIND("(",[kw rough in title])+1,20),SUBSTITUTE(IFERROR(MID([kw rough in title],FIND(" ",[kw rough in title])+1,20),[kw rough in title]),",","."))</f>
        <v>#N/A</v>
      </c>
      <c r="L1329" s="1">
        <f>IFERROR(FIND("kW",[desc]),0)</f>
        <v>0</v>
      </c>
      <c r="M1329">
        <f t="array" ref="M1329">MIN(IFERROR(FIND(IstNumbers,E1329),""))</f>
        <v>0</v>
      </c>
      <c r="N1329" s="1" t="b">
        <f>IF([first '# in desc]&lt;[pos kw in desc],MID([desc],[pos kw in desc]-7,7))</f>
        <v>0</v>
      </c>
      <c r="O13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29" s="1" t="str">
        <f>TRIM(IF([first '# in desc]&lt;[pos kw in desc],MID([desc],[pos kw in desc]-6,6),FALSE))</f>
        <v>FALSCH</v>
      </c>
      <c r="Q1329" s="1" t="b">
        <f>IF(LEN([manuell])=0,IFERROR([kw fine in title]*1,IFERROR(SUMPRODUCT(COUNTIF(IsDigits,MID([kw in desc],ROW($A$1:$A$150),1)))=LEN([kw in desc]),#N/A)),[manuell])</f>
        <v>0</v>
      </c>
      <c r="R1329" s="1" t="str">
        <f>IF([pos kw in title]&gt;0,MID(J1329,#REF!,4),IF([first '# in title]&gt;0,MID([title],[first '# in title],3),IF([first '# in title]&gt;0,MID([desc],#REF!,3),VLOOKUP([productid],$G$2:$R$1386,8))))</f>
        <v>-Pa</v>
      </c>
      <c r="S1329" s="1" t="e">
        <f>IF([kw in desc]=[kw rough in title],[kw in desc]*1,IFERROR(LEFT([kw_dirty],3)*1,IFERROR(LEFT([kw_dirty],2)*1,"n.a.")))</f>
        <v>#N/A</v>
      </c>
      <c r="T1329" s="1"/>
      <c r="U1329" s="1" t="e">
        <f>VLOOKUP(Tabelle1[[#This Row],[productid]],Tabelle2[#All],2,FALSE)</f>
        <v>#N/A</v>
      </c>
    </row>
    <row r="1330" spans="1:21" hidden="1">
      <c r="A1330" t="s">
        <v>2347</v>
      </c>
      <c r="B1330">
        <v>3085.44</v>
      </c>
      <c r="C1330">
        <v>276812</v>
      </c>
      <c r="D1330" t="s">
        <v>2348</v>
      </c>
      <c r="E1330" t="s">
        <v>2317</v>
      </c>
      <c r="F1330">
        <v>18406</v>
      </c>
      <c r="G1330">
        <v>4203010</v>
      </c>
      <c r="H1330">
        <f t="shared" si="20"/>
        <v>0</v>
      </c>
      <c r="I1330">
        <f t="array" ref="I1330">MIN(IFERROR(FIND(IstNumbers,A1330),""))</f>
        <v>17</v>
      </c>
      <c r="J1330" s="1" t="e">
        <f>IF([first '# in title]&lt;[pos kw in title],MID([title],[pos kw in title]-6,6),#N/A)</f>
        <v>#N/A</v>
      </c>
      <c r="K1330" s="1" t="e">
        <f>IFERROR(MID(SUBSTITUTE([kw rough in title],",","."),FIND("(",[kw rough in title])+1,20),SUBSTITUTE(IFERROR(MID([kw rough in title],FIND(" ",[kw rough in title])+1,20),[kw rough in title]),",","."))</f>
        <v>#N/A</v>
      </c>
      <c r="L1330" s="1">
        <f>IFERROR(FIND("kW",[desc]),0)</f>
        <v>63</v>
      </c>
      <c r="M1330">
        <f t="array" ref="M1330">MIN(IFERROR(FIND(IstNumbers,E1330),""))</f>
        <v>22</v>
      </c>
      <c r="N1330" s="1" t="str">
        <f>IF([first '# in desc]&lt;[pos kw in desc],MID([desc],[pos kw in desc]-7,7))</f>
        <v xml:space="preserve">her 20 </v>
      </c>
      <c r="O1330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30" s="1" t="str">
        <f>TRIM(IF([first '# in desc]&lt;[pos kw in desc],MID([desc],[pos kw in desc]-6,6),FALSE))</f>
        <v>er 20</v>
      </c>
      <c r="Q1330" s="1" t="b">
        <f>IF(LEN([manuell])=0,IFERROR([kw fine in title]*1,IFERROR(SUMPRODUCT(COUNTIF(IsDigits,MID([kw in desc],ROW($A$1:$A$150),1)))=LEN([kw in desc]),#N/A)),[manuell])</f>
        <v>0</v>
      </c>
      <c r="R1330" s="1" t="str">
        <f>IF([pos kw in title]&gt;0,MID(J1330,#REF!,4),IF([first '# in title]&gt;0,MID([title],[first '# in title],3),IF([first '# in title]&gt;0,MID([desc],#REF!,3),VLOOKUP([productid],$G$2:$R$1386,8))))</f>
        <v>-Pa</v>
      </c>
      <c r="S1330" s="1" t="e">
        <f>IF([kw in desc]=[kw rough in title],[kw in desc]*1,IFERROR(LEFT([kw_dirty],3)*1,IFERROR(LEFT([kw_dirty],2)*1,"n.a.")))</f>
        <v>#N/A</v>
      </c>
      <c r="T1330" s="1"/>
      <c r="U1330" s="1">
        <f>VLOOKUP(Tabelle1[[#This Row],[productid]],Tabelle2[#All],2,FALSE)</f>
        <v>20</v>
      </c>
    </row>
    <row r="1331" spans="1:21" hidden="1">
      <c r="A1331" t="s">
        <v>2349</v>
      </c>
      <c r="B1331">
        <v>2170</v>
      </c>
      <c r="C1331">
        <v>289859</v>
      </c>
      <c r="D1331" t="s">
        <v>2350</v>
      </c>
      <c r="E1331" t="s">
        <v>1808</v>
      </c>
      <c r="F1331">
        <v>18406</v>
      </c>
      <c r="G1331">
        <v>2384225</v>
      </c>
      <c r="H1331">
        <f t="shared" si="20"/>
        <v>0</v>
      </c>
      <c r="I1331">
        <f t="array" ref="I1331">MIN(IFERROR(FIND(IstNumbers,A1331),""))</f>
        <v>13</v>
      </c>
      <c r="J1331" s="1" t="e">
        <f>IF([first '# in title]&lt;[pos kw in title],MID([title],[pos kw in title]-6,6),#N/A)</f>
        <v>#N/A</v>
      </c>
      <c r="K1331" s="1" t="e">
        <f>IFERROR(MID(SUBSTITUTE([kw rough in title],",","."),FIND("(",[kw rough in title])+1,20),SUBSTITUTE(IFERROR(MID([kw rough in title],FIND(" ",[kw rough in title])+1,20),[kw rough in title]),",","."))</f>
        <v>#N/A</v>
      </c>
      <c r="L1331" s="1">
        <f>IFERROR(FIND("kW",[desc]),0)</f>
        <v>70</v>
      </c>
      <c r="M1331">
        <f t="array" ref="M1331">MIN(IFERROR(FIND(IstNumbers,E1331),""))</f>
        <v>34</v>
      </c>
      <c r="N1331" s="1" t="str">
        <f>IF([first '# in desc]&lt;[pos kw in desc],MID([desc],[pos kw in desc]-7,7))</f>
        <v xml:space="preserve">­me 28 </v>
      </c>
      <c r="O133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31" s="1" t="str">
        <f>TRIM(IF([first '# in desc]&lt;[pos kw in desc],MID([desc],[pos kw in desc]-6,6),FALSE))</f>
        <v>me 28</v>
      </c>
      <c r="Q1331" s="1" t="b">
        <f>IF(LEN([manuell])=0,IFERROR([kw fine in title]*1,IFERROR(SUMPRODUCT(COUNTIF(IsDigits,MID([kw in desc],ROW($A$1:$A$150),1)))=LEN([kw in desc]),#N/A)),[manuell])</f>
        <v>0</v>
      </c>
      <c r="R1331" s="1" t="str">
        <f>IF([pos kw in title]&gt;0,MID(J1331,#REF!,4),IF([first '# in title]&gt;0,MID([title],[first '# in title],3),IF([first '# in title]&gt;0,MID([desc],#REF!,3),VLOOKUP([productid],$G$2:$R$1386,8))))</f>
        <v xml:space="preserve">28 </v>
      </c>
      <c r="S1331" s="1" t="e">
        <f>IF([kw in desc]=[kw rough in title],[kw in desc]*1,IFERROR(LEFT([kw_dirty],3)*1,IFERROR(LEFT([kw_dirty],2)*1,"n.a.")))</f>
        <v>#N/A</v>
      </c>
      <c r="T1331" s="1"/>
      <c r="U1331" s="1">
        <f>VLOOKUP(Tabelle1[[#This Row],[productid]],Tabelle2[#All],2,FALSE)</f>
        <v>28</v>
      </c>
    </row>
    <row r="1332" spans="1:21">
      <c r="A1332" t="s">
        <v>2351</v>
      </c>
      <c r="B1332">
        <v>3176</v>
      </c>
      <c r="C1332">
        <v>223861</v>
      </c>
      <c r="D1332" t="s">
        <v>2352</v>
      </c>
      <c r="E1332" t="s">
        <v>332</v>
      </c>
      <c r="F1332">
        <v>18406</v>
      </c>
      <c r="G1332">
        <v>3129275</v>
      </c>
      <c r="H1332">
        <f t="shared" si="20"/>
        <v>0</v>
      </c>
      <c r="I1332">
        <f t="array" ref="I1332">MIN(IFERROR(FIND(IstNumbers,A1332),""))</f>
        <v>21</v>
      </c>
      <c r="J1332" s="1" t="e">
        <f>IF([first '# in title]&lt;[pos kw in title],MID([title],[pos kw in title]-6,6),#N/A)</f>
        <v>#N/A</v>
      </c>
      <c r="K1332" s="1" t="e">
        <f>IFERROR(MID(SUBSTITUTE([kw rough in title],",","."),FIND("(",[kw rough in title])+1,20),SUBSTITUTE(IFERROR(MID([kw rough in title],FIND(" ",[kw rough in title])+1,20),[kw rough in title]),",","."))</f>
        <v>#N/A</v>
      </c>
      <c r="L1332" s="1">
        <f>IFERROR(FIND("kW",[desc]),0)</f>
        <v>0</v>
      </c>
      <c r="M1332">
        <f t="array" ref="M1332">MIN(IFERROR(FIND(IstNumbers,E1332),""))</f>
        <v>11</v>
      </c>
      <c r="N1332" s="1" t="b">
        <f>IF([first '# in desc]&lt;[pos kw in desc],MID([desc],[pos kw in desc]-7,7))</f>
        <v>0</v>
      </c>
      <c r="O13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32" s="1" t="str">
        <f>TRIM(IF([first '# in desc]&lt;[pos kw in desc],MID([desc],[pos kw in desc]-6,6),FALSE))</f>
        <v>FALSCH</v>
      </c>
      <c r="Q1332" s="1" t="b">
        <f>IF(LEN([manuell])=0,IFERROR([kw fine in title]*1,IFERROR(SUMPRODUCT(COUNTIF(IsDigits,MID([kw in desc],ROW($A$1:$A$150),1)))=LEN([kw in desc]),#N/A)),[manuell])</f>
        <v>0</v>
      </c>
      <c r="R1332" s="1" t="str">
        <f>IF([pos kw in title]&gt;0,MID(J1332,#REF!,4),IF([first '# in title]&gt;0,MID([title],[first '# in title],3),IF([first '# in title]&gt;0,MID([desc],#REF!,3),VLOOKUP([productid],$G$2:$R$1386,8))))</f>
        <v>-20</v>
      </c>
      <c r="S1332" s="1" t="e">
        <f>IF([kw in desc]=[kw rough in title],[kw in desc]*1,IFERROR(LEFT([kw_dirty],3)*1,IFERROR(LEFT([kw_dirty],2)*1,"n.a.")))</f>
        <v>#N/A</v>
      </c>
      <c r="T1332" s="1"/>
      <c r="U1332" s="1" t="e">
        <f>VLOOKUP(Tabelle1[[#This Row],[productid]],Tabelle2[#All],2,FALSE)</f>
        <v>#N/A</v>
      </c>
    </row>
    <row r="1333" spans="1:21">
      <c r="A1333" t="s">
        <v>2353</v>
      </c>
      <c r="B1333">
        <v>1559</v>
      </c>
      <c r="C1333">
        <v>9701</v>
      </c>
      <c r="D1333" t="s">
        <v>2354</v>
      </c>
      <c r="E1333" t="s">
        <v>9</v>
      </c>
      <c r="F1333">
        <v>18406</v>
      </c>
      <c r="G1333">
        <v>3797290</v>
      </c>
      <c r="H1333">
        <f t="shared" si="20"/>
        <v>0</v>
      </c>
      <c r="I1333">
        <f t="array" ref="I1333">MIN(IFERROR(FIND(IstNumbers,A1333),""))</f>
        <v>24</v>
      </c>
      <c r="J1333" s="1" t="e">
        <f>IF([first '# in title]&lt;[pos kw in title],MID([title],[pos kw in title]-6,6),#N/A)</f>
        <v>#N/A</v>
      </c>
      <c r="K1333" s="1" t="e">
        <f>IFERROR(MID(SUBSTITUTE([kw rough in title],",","."),FIND("(",[kw rough in title])+1,20),SUBSTITUTE(IFERROR(MID([kw rough in title],FIND(" ",[kw rough in title])+1,20),[kw rough in title]),",","."))</f>
        <v>#N/A</v>
      </c>
      <c r="L1333" s="1">
        <f>IFERROR(FIND("kW",[desc]),0)</f>
        <v>0</v>
      </c>
      <c r="M1333">
        <f t="array" ref="M1333">MIN(IFERROR(FIND(IstNumbers,E1333),""))</f>
        <v>0</v>
      </c>
      <c r="N1333" s="1" t="b">
        <f>IF([first '# in desc]&lt;[pos kw in desc],MID([desc],[pos kw in desc]-7,7))</f>
        <v>0</v>
      </c>
      <c r="O13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33" s="1" t="str">
        <f>TRIM(IF([first '# in desc]&lt;[pos kw in desc],MID([desc],[pos kw in desc]-6,6),FALSE))</f>
        <v>FALSCH</v>
      </c>
      <c r="Q1333" s="1" t="b">
        <f>IF(LEN([manuell])=0,IFERROR([kw fine in title]*1,IFERROR(SUMPRODUCT(COUNTIF(IsDigits,MID([kw in desc],ROW($A$1:$A$150),1)))=LEN([kw in desc]),#N/A)),[manuell])</f>
        <v>0</v>
      </c>
      <c r="R1333" s="1" t="str">
        <f>IF([pos kw in title]&gt;0,MID(J1333,#REF!,4),IF([first '# in title]&gt;0,MID([title],[first '# in title],3),IF([first '# in title]&gt;0,MID([desc],#REF!,3),VLOOKUP([productid],$G$2:$R$1386,8))))</f>
        <v>172</v>
      </c>
      <c r="S1333" s="1" t="e">
        <f>IF([kw in desc]=[kw rough in title],[kw in desc]*1,IFERROR(LEFT([kw_dirty],3)*1,IFERROR(LEFT([kw_dirty],2)*1,"n.a.")))</f>
        <v>#N/A</v>
      </c>
      <c r="T1333" s="1"/>
      <c r="U1333" s="1">
        <f>VLOOKUP(Tabelle1[[#This Row],[productid]],Tabelle2[#All],2,FALSE)</f>
        <v>20</v>
      </c>
    </row>
    <row r="1334" spans="1:21" hidden="1">
      <c r="A1334" t="s">
        <v>2330</v>
      </c>
      <c r="B1334">
        <v>3067.77</v>
      </c>
      <c r="C1334">
        <v>276812</v>
      </c>
      <c r="D1334" t="s">
        <v>2355</v>
      </c>
      <c r="E1334" t="s">
        <v>2356</v>
      </c>
      <c r="F1334">
        <v>18406</v>
      </c>
      <c r="G1334">
        <v>4202934</v>
      </c>
      <c r="H1334">
        <f t="shared" si="20"/>
        <v>0</v>
      </c>
      <c r="I1334">
        <f t="array" ref="I1334">MIN(IFERROR(FIND(IstNumbers,A1334),""))</f>
        <v>17</v>
      </c>
      <c r="J1334" s="1" t="e">
        <f>IF([first '# in title]&lt;[pos kw in title],MID([title],[pos kw in title]-6,6),#N/A)</f>
        <v>#N/A</v>
      </c>
      <c r="K1334" s="1" t="e">
        <f>IFERROR(MID(SUBSTITUTE([kw rough in title],",","."),FIND("(",[kw rough in title])+1,20),SUBSTITUTE(IFERROR(MID([kw rough in title],FIND(" ",[kw rough in title])+1,20),[kw rough in title]),",","."))</f>
        <v>#N/A</v>
      </c>
      <c r="L1334" s="1">
        <f>IFERROR(FIND("kW",[desc]),0)</f>
        <v>63</v>
      </c>
      <c r="M1334">
        <f t="array" ref="M1334">MIN(IFERROR(FIND(IstNumbers,E1334),""))</f>
        <v>22</v>
      </c>
      <c r="N1334" s="1" t="str">
        <f>IF([first '# in desc]&lt;[pos kw in desc],MID([desc],[pos kw in desc]-7,7))</f>
        <v xml:space="preserve">her 14 </v>
      </c>
      <c r="O1334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34" s="1" t="str">
        <f>TRIM(IF([first '# in desc]&lt;[pos kw in desc],MID([desc],[pos kw in desc]-6,6),FALSE))</f>
        <v>er 14</v>
      </c>
      <c r="Q1334" s="1" t="b">
        <f>IF(LEN([manuell])=0,IFERROR([kw fine in title]*1,IFERROR(SUMPRODUCT(COUNTIF(IsDigits,MID([kw in desc],ROW($A$1:$A$150),1)))=LEN([kw in desc]),#N/A)),[manuell])</f>
        <v>0</v>
      </c>
      <c r="R1334" s="1" t="str">
        <f>IF([pos kw in title]&gt;0,MID(J1334,#REF!,4),IF([first '# in title]&gt;0,MID([title],[first '# in title],3),IF([first '# in title]&gt;0,MID([desc],#REF!,3),VLOOKUP([productid],$G$2:$R$1386,8))))</f>
        <v>-Pa</v>
      </c>
      <c r="S1334" s="1" t="e">
        <f>IF([kw in desc]=[kw rough in title],[kw in desc]*1,IFERROR(LEFT([kw_dirty],3)*1,IFERROR(LEFT([kw_dirty],2)*1,"n.a.")))</f>
        <v>#N/A</v>
      </c>
      <c r="T1334" s="1"/>
      <c r="U1334" s="1">
        <f>VLOOKUP(Tabelle1[[#This Row],[productid]],Tabelle2[#All],2,FALSE)</f>
        <v>14</v>
      </c>
    </row>
    <row r="1335" spans="1:21" hidden="1">
      <c r="A1335" t="s">
        <v>2309</v>
      </c>
      <c r="B1335">
        <v>3067.77</v>
      </c>
      <c r="C1335">
        <v>276812</v>
      </c>
      <c r="D1335" t="s">
        <v>2357</v>
      </c>
      <c r="E1335" t="s">
        <v>2358</v>
      </c>
      <c r="F1335">
        <v>18406</v>
      </c>
      <c r="G1335">
        <v>4199466</v>
      </c>
      <c r="H1335">
        <f t="shared" si="20"/>
        <v>0</v>
      </c>
      <c r="I1335">
        <f t="array" ref="I1335">MIN(IFERROR(FIND(IstNumbers,A1335),""))</f>
        <v>17</v>
      </c>
      <c r="J1335" s="1" t="e">
        <f>IF([first '# in title]&lt;[pos kw in title],MID([title],[pos kw in title]-6,6),#N/A)</f>
        <v>#N/A</v>
      </c>
      <c r="K1335" s="1" t="e">
        <f>IFERROR(MID(SUBSTITUTE([kw rough in title],",","."),FIND("(",[kw rough in title])+1,20),SUBSTITUTE(IFERROR(MID([kw rough in title],FIND(" ",[kw rough in title])+1,20),[kw rough in title]),",","."))</f>
        <v>#N/A</v>
      </c>
      <c r="L1335" s="1">
        <f>IFERROR(FIND("kW",[desc]),0)</f>
        <v>63</v>
      </c>
      <c r="M1335">
        <f t="array" ref="M1335">MIN(IFERROR(FIND(IstNumbers,E1335),""))</f>
        <v>22</v>
      </c>
      <c r="N1335" s="1" t="str">
        <f>IF([first '# in desc]&lt;[pos kw in desc],MID([desc],[pos kw in desc]-7,7))</f>
        <v xml:space="preserve">her 14 </v>
      </c>
      <c r="O1335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35" s="1" t="str">
        <f>TRIM(IF([first '# in desc]&lt;[pos kw in desc],MID([desc],[pos kw in desc]-6,6),FALSE))</f>
        <v>er 14</v>
      </c>
      <c r="Q1335" s="1" t="b">
        <f>IF(LEN([manuell])=0,IFERROR([kw fine in title]*1,IFERROR(SUMPRODUCT(COUNTIF(IsDigits,MID([kw in desc],ROW($A$1:$A$150),1)))=LEN([kw in desc]),#N/A)),[manuell])</f>
        <v>0</v>
      </c>
      <c r="R1335" s="1" t="str">
        <f>IF([pos kw in title]&gt;0,MID(J1335,#REF!,4),IF([first '# in title]&gt;0,MID([title],[first '# in title],3),IF([first '# in title]&gt;0,MID([desc],#REF!,3),VLOOKUP([productid],$G$2:$R$1386,8))))</f>
        <v>-Pa</v>
      </c>
      <c r="S1335" s="1" t="e">
        <f>IF([kw in desc]=[kw rough in title],[kw in desc]*1,IFERROR(LEFT([kw_dirty],3)*1,IFERROR(LEFT([kw_dirty],2)*1,"n.a.")))</f>
        <v>#N/A</v>
      </c>
      <c r="T1335" s="1"/>
      <c r="U1335" s="1">
        <f>VLOOKUP(Tabelle1[[#This Row],[productid]],Tabelle2[#All],2,FALSE)</f>
        <v>14</v>
      </c>
    </row>
    <row r="1336" spans="1:21">
      <c r="A1336" t="s">
        <v>2312</v>
      </c>
      <c r="B1336">
        <v>3459</v>
      </c>
      <c r="C1336">
        <v>9701</v>
      </c>
      <c r="D1336" t="s">
        <v>2359</v>
      </c>
      <c r="E1336" t="s">
        <v>9</v>
      </c>
      <c r="F1336">
        <v>18406</v>
      </c>
      <c r="G1336">
        <v>4199782</v>
      </c>
      <c r="H1336">
        <f t="shared" si="20"/>
        <v>0</v>
      </c>
      <c r="I1336">
        <f t="array" ref="I1336">MIN(IFERROR(FIND(IstNumbers,A1336),""))</f>
        <v>17</v>
      </c>
      <c r="J1336" s="1" t="e">
        <f>IF([first '# in title]&lt;[pos kw in title],MID([title],[pos kw in title]-6,6),#N/A)</f>
        <v>#N/A</v>
      </c>
      <c r="K1336" s="1" t="e">
        <f>IFERROR(MID(SUBSTITUTE([kw rough in title],",","."),FIND("(",[kw rough in title])+1,20),SUBSTITUTE(IFERROR(MID([kw rough in title],FIND(" ",[kw rough in title])+1,20),[kw rough in title]),",","."))</f>
        <v>#N/A</v>
      </c>
      <c r="L1336" s="1">
        <f>IFERROR(FIND("kW",[desc]),0)</f>
        <v>0</v>
      </c>
      <c r="M1336">
        <f t="array" ref="M1336">MIN(IFERROR(FIND(IstNumbers,E1336),""))</f>
        <v>0</v>
      </c>
      <c r="N1336" s="1" t="b">
        <f>IF([first '# in desc]&lt;[pos kw in desc],MID([desc],[pos kw in desc]-7,7))</f>
        <v>0</v>
      </c>
      <c r="O13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36" s="1" t="str">
        <f>TRIM(IF([first '# in desc]&lt;[pos kw in desc],MID([desc],[pos kw in desc]-6,6),FALSE))</f>
        <v>FALSCH</v>
      </c>
      <c r="Q1336" s="1" t="b">
        <f>IF(LEN([manuell])=0,IFERROR([kw fine in title]*1,IFERROR(SUMPRODUCT(COUNTIF(IsDigits,MID([kw in desc],ROW($A$1:$A$150),1)))=LEN([kw in desc]),#N/A)),[manuell])</f>
        <v>0</v>
      </c>
      <c r="R1336" s="1" t="str">
        <f>IF([pos kw in title]&gt;0,MID(J1336,#REF!,4),IF([first '# in title]&gt;0,MID([title],[first '# in title],3),IF([first '# in title]&gt;0,MID([desc],#REF!,3),VLOOKUP([productid],$G$2:$R$1386,8))))</f>
        <v>-Pa</v>
      </c>
      <c r="S1336" s="1" t="e">
        <f>IF([kw in desc]=[kw rough in title],[kw in desc]*1,IFERROR(LEFT([kw_dirty],3)*1,IFERROR(LEFT([kw_dirty],2)*1,"n.a.")))</f>
        <v>#N/A</v>
      </c>
      <c r="T1336" s="1"/>
      <c r="U1336" s="1" t="e">
        <f>VLOOKUP(Tabelle1[[#This Row],[productid]],Tabelle2[#All],2,FALSE)</f>
        <v>#N/A</v>
      </c>
    </row>
    <row r="1337" spans="1:21" hidden="1">
      <c r="A1337" t="s">
        <v>2306</v>
      </c>
      <c r="B1337">
        <v>3184.4</v>
      </c>
      <c r="C1337">
        <v>276812</v>
      </c>
      <c r="D1337" t="s">
        <v>2360</v>
      </c>
      <c r="E1337" t="s">
        <v>2361</v>
      </c>
      <c r="F1337">
        <v>18406</v>
      </c>
      <c r="G1337">
        <v>4199447</v>
      </c>
      <c r="H1337">
        <f t="shared" si="20"/>
        <v>0</v>
      </c>
      <c r="I1337">
        <f t="array" ref="I1337">MIN(IFERROR(FIND(IstNumbers,A1337),""))</f>
        <v>17</v>
      </c>
      <c r="J1337" s="1" t="e">
        <f>IF([first '# in title]&lt;[pos kw in title],MID([title],[pos kw in title]-6,6),#N/A)</f>
        <v>#N/A</v>
      </c>
      <c r="K1337" s="1" t="e">
        <f>IFERROR(MID(SUBSTITUTE([kw rough in title],",","."),FIND("(",[kw rough in title])+1,20),SUBSTITUTE(IFERROR(MID([kw rough in title],FIND(" ",[kw rough in title])+1,20),[kw rough in title]),",","."))</f>
        <v>#N/A</v>
      </c>
      <c r="L1337" s="1">
        <f>IFERROR(FIND("kW",[desc]),0)</f>
        <v>63</v>
      </c>
      <c r="M1337">
        <f t="array" ref="M1337">MIN(IFERROR(FIND(IstNumbers,E1337),""))</f>
        <v>22</v>
      </c>
      <c r="N1337" s="1" t="str">
        <f>IF([first '# in desc]&lt;[pos kw in desc],MID([desc],[pos kw in desc]-7,7))</f>
        <v xml:space="preserve">her 20 </v>
      </c>
      <c r="O1337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37" s="1" t="str">
        <f>TRIM(IF([first '# in desc]&lt;[pos kw in desc],MID([desc],[pos kw in desc]-6,6),FALSE))</f>
        <v>er 20</v>
      </c>
      <c r="Q1337" s="1" t="b">
        <f>IF(LEN([manuell])=0,IFERROR([kw fine in title]*1,IFERROR(SUMPRODUCT(COUNTIF(IsDigits,MID([kw in desc],ROW($A$1:$A$150),1)))=LEN([kw in desc]),#N/A)),[manuell])</f>
        <v>0</v>
      </c>
      <c r="R1337" s="1" t="str">
        <f>IF([pos kw in title]&gt;0,MID(J1337,#REF!,4),IF([first '# in title]&gt;0,MID([title],[first '# in title],3),IF([first '# in title]&gt;0,MID([desc],#REF!,3),VLOOKUP([productid],$G$2:$R$1386,8))))</f>
        <v>-Pa</v>
      </c>
      <c r="S1337" s="1" t="e">
        <f>IF([kw in desc]=[kw rough in title],[kw in desc]*1,IFERROR(LEFT([kw_dirty],3)*1,IFERROR(LEFT([kw_dirty],2)*1,"n.a.")))</f>
        <v>#N/A</v>
      </c>
      <c r="T1337" s="1"/>
      <c r="U1337" s="1">
        <f>VLOOKUP(Tabelle1[[#This Row],[productid]],Tabelle2[#All],2,FALSE)</f>
        <v>20</v>
      </c>
    </row>
    <row r="1338" spans="1:21">
      <c r="A1338" t="s">
        <v>2338</v>
      </c>
      <c r="B1338">
        <v>3314</v>
      </c>
      <c r="C1338">
        <v>9701</v>
      </c>
      <c r="D1338" t="s">
        <v>2362</v>
      </c>
      <c r="E1338" t="s">
        <v>9</v>
      </c>
      <c r="F1338">
        <v>18406</v>
      </c>
      <c r="G1338">
        <v>4203040</v>
      </c>
      <c r="H1338">
        <f t="shared" si="20"/>
        <v>0</v>
      </c>
      <c r="I1338">
        <f t="array" ref="I1338">MIN(IFERROR(FIND(IstNumbers,A1338),""))</f>
        <v>17</v>
      </c>
      <c r="J1338" s="1" t="e">
        <f>IF([first '# in title]&lt;[pos kw in title],MID([title],[pos kw in title]-6,6),#N/A)</f>
        <v>#N/A</v>
      </c>
      <c r="K1338" s="1" t="e">
        <f>IFERROR(MID(SUBSTITUTE([kw rough in title],",","."),FIND("(",[kw rough in title])+1,20),SUBSTITUTE(IFERROR(MID([kw rough in title],FIND(" ",[kw rough in title])+1,20),[kw rough in title]),",","."))</f>
        <v>#N/A</v>
      </c>
      <c r="L1338" s="1">
        <f>IFERROR(FIND("kW",[desc]),0)</f>
        <v>0</v>
      </c>
      <c r="M1338">
        <f t="array" ref="M1338">MIN(IFERROR(FIND(IstNumbers,E1338),""))</f>
        <v>0</v>
      </c>
      <c r="N1338" s="1" t="b">
        <f>IF([first '# in desc]&lt;[pos kw in desc],MID([desc],[pos kw in desc]-7,7))</f>
        <v>0</v>
      </c>
      <c r="O13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38" s="1" t="str">
        <f>TRIM(IF([first '# in desc]&lt;[pos kw in desc],MID([desc],[pos kw in desc]-6,6),FALSE))</f>
        <v>FALSCH</v>
      </c>
      <c r="Q1338" s="1" t="b">
        <f>IF(LEN([manuell])=0,IFERROR([kw fine in title]*1,IFERROR(SUMPRODUCT(COUNTIF(IsDigits,MID([kw in desc],ROW($A$1:$A$150),1)))=LEN([kw in desc]),#N/A)),[manuell])</f>
        <v>0</v>
      </c>
      <c r="R1338" s="1" t="str">
        <f>IF([pos kw in title]&gt;0,MID(J1338,#REF!,4),IF([first '# in title]&gt;0,MID([title],[first '# in title],3),IF([first '# in title]&gt;0,MID([desc],#REF!,3),VLOOKUP([productid],$G$2:$R$1386,8))))</f>
        <v>-Pa</v>
      </c>
      <c r="S1338" s="1" t="e">
        <f>IF([kw in desc]=[kw rough in title],[kw in desc]*1,IFERROR(LEFT([kw_dirty],3)*1,IFERROR(LEFT([kw_dirty],2)*1,"n.a.")))</f>
        <v>#N/A</v>
      </c>
      <c r="T1338" s="1"/>
      <c r="U1338" s="1" t="e">
        <f>VLOOKUP(Tabelle1[[#This Row],[productid]],Tabelle2[#All],2,FALSE)</f>
        <v>#N/A</v>
      </c>
    </row>
    <row r="1339" spans="1:21" hidden="1">
      <c r="A1339" t="s">
        <v>2347</v>
      </c>
      <c r="B1339">
        <v>3088.98</v>
      </c>
      <c r="C1339">
        <v>276812</v>
      </c>
      <c r="D1339" t="s">
        <v>2363</v>
      </c>
      <c r="E1339" t="s">
        <v>2326</v>
      </c>
      <c r="F1339">
        <v>18406</v>
      </c>
      <c r="G1339">
        <v>4203010</v>
      </c>
      <c r="H1339">
        <f t="shared" si="20"/>
        <v>0</v>
      </c>
      <c r="I1339">
        <f t="array" ref="I1339">MIN(IFERROR(FIND(IstNumbers,A1339),""))</f>
        <v>17</v>
      </c>
      <c r="J1339" s="1" t="e">
        <f>IF([first '# in title]&lt;[pos kw in title],MID([title],[pos kw in title]-6,6),#N/A)</f>
        <v>#N/A</v>
      </c>
      <c r="K1339" s="1" t="e">
        <f>IFERROR(MID(SUBSTITUTE([kw rough in title],",","."),FIND("(",[kw rough in title])+1,20),SUBSTITUTE(IFERROR(MID([kw rough in title],FIND(" ",[kw rough in title])+1,20),[kw rough in title]),",","."))</f>
        <v>#N/A</v>
      </c>
      <c r="L1339" s="1">
        <f>IFERROR(FIND("kW",[desc]),0)</f>
        <v>63</v>
      </c>
      <c r="M1339">
        <f t="array" ref="M1339">MIN(IFERROR(FIND(IstNumbers,E1339),""))</f>
        <v>22</v>
      </c>
      <c r="N1339" s="1" t="str">
        <f>IF([first '# in desc]&lt;[pos kw in desc],MID([desc],[pos kw in desc]-7,7))</f>
        <v xml:space="preserve">her 20 </v>
      </c>
      <c r="O1339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39" s="1" t="str">
        <f>TRIM(IF([first '# in desc]&lt;[pos kw in desc],MID([desc],[pos kw in desc]-6,6),FALSE))</f>
        <v>er 20</v>
      </c>
      <c r="Q1339" s="1" t="b">
        <f>IF(LEN([manuell])=0,IFERROR([kw fine in title]*1,IFERROR(SUMPRODUCT(COUNTIF(IsDigits,MID([kw in desc],ROW($A$1:$A$150),1)))=LEN([kw in desc]),#N/A)),[manuell])</f>
        <v>0</v>
      </c>
      <c r="R1339" s="1" t="str">
        <f>IF([pos kw in title]&gt;0,MID(J1339,#REF!,4),IF([first '# in title]&gt;0,MID([title],[first '# in title],3),IF([first '# in title]&gt;0,MID([desc],#REF!,3),VLOOKUP([productid],$G$2:$R$1386,8))))</f>
        <v>-Pa</v>
      </c>
      <c r="S1339" s="1" t="e">
        <f>IF([kw in desc]=[kw rough in title],[kw in desc]*1,IFERROR(LEFT([kw_dirty],3)*1,IFERROR(LEFT([kw_dirty],2)*1,"n.a.")))</f>
        <v>#N/A</v>
      </c>
      <c r="T1339" s="1"/>
      <c r="U1339" s="1">
        <f>VLOOKUP(Tabelle1[[#This Row],[productid]],Tabelle2[#All],2,FALSE)</f>
        <v>20</v>
      </c>
    </row>
    <row r="1340" spans="1:21" hidden="1">
      <c r="A1340" t="s">
        <v>2349</v>
      </c>
      <c r="B1340">
        <v>2185</v>
      </c>
      <c r="C1340">
        <v>289859</v>
      </c>
      <c r="D1340" t="s">
        <v>2364</v>
      </c>
      <c r="E1340" t="s">
        <v>1821</v>
      </c>
      <c r="F1340">
        <v>18406</v>
      </c>
      <c r="G1340">
        <v>2384225</v>
      </c>
      <c r="H1340">
        <f t="shared" si="20"/>
        <v>0</v>
      </c>
      <c r="I1340">
        <f t="array" ref="I1340">MIN(IFERROR(FIND(IstNumbers,A1340),""))</f>
        <v>13</v>
      </c>
      <c r="J1340" s="1" t="e">
        <f>IF([first '# in title]&lt;[pos kw in title],MID([title],[pos kw in title]-6,6),#N/A)</f>
        <v>#N/A</v>
      </c>
      <c r="K1340" s="1" t="e">
        <f>IFERROR(MID(SUBSTITUTE([kw rough in title],",","."),FIND("(",[kw rough in title])+1,20),SUBSTITUTE(IFERROR(MID([kw rough in title],FIND(" ",[kw rough in title])+1,20),[kw rough in title]),",","."))</f>
        <v>#N/A</v>
      </c>
      <c r="L1340" s="1">
        <f>IFERROR(FIND("kW",[desc]),0)</f>
        <v>70</v>
      </c>
      <c r="M1340">
        <f t="array" ref="M1340">MIN(IFERROR(FIND(IstNumbers,E1340),""))</f>
        <v>34</v>
      </c>
      <c r="N1340" s="1" t="str">
        <f>IF([first '# in desc]&lt;[pos kw in desc],MID([desc],[pos kw in desc]-7,7))</f>
        <v xml:space="preserve">­me 28 </v>
      </c>
      <c r="O1340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40" s="1" t="str">
        <f>TRIM(IF([first '# in desc]&lt;[pos kw in desc],MID([desc],[pos kw in desc]-6,6),FALSE))</f>
        <v>me 28</v>
      </c>
      <c r="Q1340" s="1" t="b">
        <f>IF(LEN([manuell])=0,IFERROR([kw fine in title]*1,IFERROR(SUMPRODUCT(COUNTIF(IsDigits,MID([kw in desc],ROW($A$1:$A$150),1)))=LEN([kw in desc]),#N/A)),[manuell])</f>
        <v>0</v>
      </c>
      <c r="R1340" s="1" t="str">
        <f>IF([pos kw in title]&gt;0,MID(J1340,#REF!,4),IF([first '# in title]&gt;0,MID([title],[first '# in title],3),IF([first '# in title]&gt;0,MID([desc],#REF!,3),VLOOKUP([productid],$G$2:$R$1386,8))))</f>
        <v xml:space="preserve">28 </v>
      </c>
      <c r="S1340" s="1" t="e">
        <f>IF([kw in desc]=[kw rough in title],[kw in desc]*1,IFERROR(LEFT([kw_dirty],3)*1,IFERROR(LEFT([kw_dirty],2)*1,"n.a.")))</f>
        <v>#N/A</v>
      </c>
      <c r="T1340" s="1"/>
      <c r="U1340" s="1">
        <f>VLOOKUP(Tabelle1[[#This Row],[productid]],Tabelle2[#All],2,FALSE)</f>
        <v>28</v>
      </c>
    </row>
    <row r="1341" spans="1:21">
      <c r="A1341" t="s">
        <v>2351</v>
      </c>
      <c r="B1341">
        <v>3176</v>
      </c>
      <c r="C1341">
        <v>223861</v>
      </c>
      <c r="D1341" t="s">
        <v>2365</v>
      </c>
      <c r="E1341" t="s">
        <v>352</v>
      </c>
      <c r="F1341">
        <v>18406</v>
      </c>
      <c r="G1341">
        <v>3129275</v>
      </c>
      <c r="H1341">
        <f t="shared" si="20"/>
        <v>0</v>
      </c>
      <c r="I1341">
        <f t="array" ref="I1341">MIN(IFERROR(FIND(IstNumbers,A1341),""))</f>
        <v>21</v>
      </c>
      <c r="J1341" s="1" t="e">
        <f>IF([first '# in title]&lt;[pos kw in title],MID([title],[pos kw in title]-6,6),#N/A)</f>
        <v>#N/A</v>
      </c>
      <c r="K1341" s="1" t="e">
        <f>IFERROR(MID(SUBSTITUTE([kw rough in title],",","."),FIND("(",[kw rough in title])+1,20),SUBSTITUTE(IFERROR(MID([kw rough in title],FIND(" ",[kw rough in title])+1,20),[kw rough in title]),",","."))</f>
        <v>#N/A</v>
      </c>
      <c r="L1341" s="1">
        <f>IFERROR(FIND("kW",[desc]),0)</f>
        <v>0</v>
      </c>
      <c r="M1341">
        <f t="array" ref="M1341">MIN(IFERROR(FIND(IstNumbers,E1341),""))</f>
        <v>21</v>
      </c>
      <c r="N1341" s="1" t="b">
        <f>IF([first '# in desc]&lt;[pos kw in desc],MID([desc],[pos kw in desc]-7,7))</f>
        <v>0</v>
      </c>
      <c r="O13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41" s="1" t="str">
        <f>TRIM(IF([first '# in desc]&lt;[pos kw in desc],MID([desc],[pos kw in desc]-6,6),FALSE))</f>
        <v>FALSCH</v>
      </c>
      <c r="Q1341" s="1" t="b">
        <f>IF(LEN([manuell])=0,IFERROR([kw fine in title]*1,IFERROR(SUMPRODUCT(COUNTIF(IsDigits,MID([kw in desc],ROW($A$1:$A$150),1)))=LEN([kw in desc]),#N/A)),[manuell])</f>
        <v>0</v>
      </c>
      <c r="R1341" s="1" t="str">
        <f>IF([pos kw in title]&gt;0,MID(J1341,#REF!,4),IF([first '# in title]&gt;0,MID([title],[first '# in title],3),IF([first '# in title]&gt;0,MID([desc],#REF!,3),VLOOKUP([productid],$G$2:$R$1386,8))))</f>
        <v>-20</v>
      </c>
      <c r="S1341" s="1" t="e">
        <f>IF([kw in desc]=[kw rough in title],[kw in desc]*1,IFERROR(LEFT([kw_dirty],3)*1,IFERROR(LEFT([kw_dirty],2)*1,"n.a.")))</f>
        <v>#N/A</v>
      </c>
      <c r="T1341" s="1"/>
      <c r="U1341" s="1" t="e">
        <f>VLOOKUP(Tabelle1[[#This Row],[productid]],Tabelle2[#All],2,FALSE)</f>
        <v>#N/A</v>
      </c>
    </row>
    <row r="1342" spans="1:21">
      <c r="A1342" t="s">
        <v>2353</v>
      </c>
      <c r="B1342">
        <v>1642.01</v>
      </c>
      <c r="C1342">
        <v>276812</v>
      </c>
      <c r="D1342" t="s">
        <v>2366</v>
      </c>
      <c r="E1342" t="s">
        <v>1249</v>
      </c>
      <c r="F1342">
        <v>18406</v>
      </c>
      <c r="G1342">
        <v>3797290</v>
      </c>
      <c r="H1342">
        <f t="shared" si="20"/>
        <v>0</v>
      </c>
      <c r="I1342">
        <f t="array" ref="I1342">MIN(IFERROR(FIND(IstNumbers,A1342),""))</f>
        <v>24</v>
      </c>
      <c r="J1342" s="1" t="e">
        <f>IF([first '# in title]&lt;[pos kw in title],MID([title],[pos kw in title]-6,6),#N/A)</f>
        <v>#N/A</v>
      </c>
      <c r="K1342" s="1" t="e">
        <f>IFERROR(MID(SUBSTITUTE([kw rough in title],",","."),FIND("(",[kw rough in title])+1,20),SUBSTITUTE(IFERROR(MID([kw rough in title],FIND(" ",[kw rough in title])+1,20),[kw rough in title]),",","."))</f>
        <v>#N/A</v>
      </c>
      <c r="L1342" s="1">
        <f>IFERROR(FIND("kW",[desc]),0)</f>
        <v>0</v>
      </c>
      <c r="M1342">
        <f t="array" ref="M1342">MIN(IFERROR(FIND(IstNumbers,E1342),""))</f>
        <v>29</v>
      </c>
      <c r="N1342" s="1" t="b">
        <f>IF([first '# in desc]&lt;[pos kw in desc],MID([desc],[pos kw in desc]-7,7))</f>
        <v>0</v>
      </c>
      <c r="O13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42" s="1" t="str">
        <f>TRIM(IF([first '# in desc]&lt;[pos kw in desc],MID([desc],[pos kw in desc]-6,6),FALSE))</f>
        <v>FALSCH</v>
      </c>
      <c r="Q1342" s="1" t="b">
        <f>IF(LEN([manuell])=0,IFERROR([kw fine in title]*1,IFERROR(SUMPRODUCT(COUNTIF(IsDigits,MID([kw in desc],ROW($A$1:$A$150),1)))=LEN([kw in desc]),#N/A)),[manuell])</f>
        <v>0</v>
      </c>
      <c r="R1342" s="1" t="str">
        <f>IF([pos kw in title]&gt;0,MID(J1342,#REF!,4),IF([first '# in title]&gt;0,MID([title],[first '# in title],3),IF([first '# in title]&gt;0,MID([desc],#REF!,3),VLOOKUP([productid],$G$2:$R$1386,8))))</f>
        <v>172</v>
      </c>
      <c r="S1342" s="1" t="e">
        <f>IF([kw in desc]=[kw rough in title],[kw in desc]*1,IFERROR(LEFT([kw_dirty],3)*1,IFERROR(LEFT([kw_dirty],2)*1,"n.a.")))</f>
        <v>#N/A</v>
      </c>
      <c r="T1342" s="1"/>
      <c r="U1342" s="1">
        <f>VLOOKUP(Tabelle1[[#This Row],[productid]],Tabelle2[#All],2,FALSE)</f>
        <v>20</v>
      </c>
    </row>
    <row r="1343" spans="1:21">
      <c r="A1343" t="s">
        <v>2330</v>
      </c>
      <c r="B1343">
        <v>3403</v>
      </c>
      <c r="C1343">
        <v>9701</v>
      </c>
      <c r="D1343" t="s">
        <v>2367</v>
      </c>
      <c r="E1343" t="s">
        <v>9</v>
      </c>
      <c r="F1343">
        <v>18406</v>
      </c>
      <c r="G1343">
        <v>4202934</v>
      </c>
      <c r="H1343">
        <f t="shared" si="20"/>
        <v>0</v>
      </c>
      <c r="I1343">
        <f t="array" ref="I1343">MIN(IFERROR(FIND(IstNumbers,A1343),""))</f>
        <v>17</v>
      </c>
      <c r="J1343" s="1" t="e">
        <f>IF([first '# in title]&lt;[pos kw in title],MID([title],[pos kw in title]-6,6),#N/A)</f>
        <v>#N/A</v>
      </c>
      <c r="K1343" s="1" t="e">
        <f>IFERROR(MID(SUBSTITUTE([kw rough in title],",","."),FIND("(",[kw rough in title])+1,20),SUBSTITUTE(IFERROR(MID([kw rough in title],FIND(" ",[kw rough in title])+1,20),[kw rough in title]),",","."))</f>
        <v>#N/A</v>
      </c>
      <c r="L1343" s="1">
        <f>IFERROR(FIND("kW",[desc]),0)</f>
        <v>0</v>
      </c>
      <c r="M1343">
        <f t="array" ref="M1343">MIN(IFERROR(FIND(IstNumbers,E1343),""))</f>
        <v>0</v>
      </c>
      <c r="N1343" s="1" t="b">
        <f>IF([first '# in desc]&lt;[pos kw in desc],MID([desc],[pos kw in desc]-7,7))</f>
        <v>0</v>
      </c>
      <c r="O13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43" s="1" t="str">
        <f>TRIM(IF([first '# in desc]&lt;[pos kw in desc],MID([desc],[pos kw in desc]-6,6),FALSE))</f>
        <v>FALSCH</v>
      </c>
      <c r="Q1343" s="1" t="b">
        <f>IF(LEN([manuell])=0,IFERROR([kw fine in title]*1,IFERROR(SUMPRODUCT(COUNTIF(IsDigits,MID([kw in desc],ROW($A$1:$A$150),1)))=LEN([kw in desc]),#N/A)),[manuell])</f>
        <v>0</v>
      </c>
      <c r="R1343" s="1" t="str">
        <f>IF([pos kw in title]&gt;0,MID(J1343,#REF!,4),IF([first '# in title]&gt;0,MID([title],[first '# in title],3),IF([first '# in title]&gt;0,MID([desc],#REF!,3),VLOOKUP([productid],$G$2:$R$1386,8))))</f>
        <v>-Pa</v>
      </c>
      <c r="S1343" s="1" t="e">
        <f>IF([kw in desc]=[kw rough in title],[kw in desc]*1,IFERROR(LEFT([kw_dirty],3)*1,IFERROR(LEFT([kw_dirty],2)*1,"n.a.")))</f>
        <v>#N/A</v>
      </c>
      <c r="T1343" s="1"/>
      <c r="U1343" s="1">
        <f>VLOOKUP(Tabelle1[[#This Row],[productid]],Tabelle2[#All],2,FALSE)</f>
        <v>14</v>
      </c>
    </row>
    <row r="1344" spans="1:21" hidden="1">
      <c r="A1344" t="s">
        <v>2309</v>
      </c>
      <c r="B1344">
        <v>3067.77</v>
      </c>
      <c r="C1344">
        <v>276812</v>
      </c>
      <c r="D1344" t="s">
        <v>2368</v>
      </c>
      <c r="E1344" t="s">
        <v>2356</v>
      </c>
      <c r="F1344">
        <v>18406</v>
      </c>
      <c r="G1344">
        <v>4199466</v>
      </c>
      <c r="H1344">
        <f t="shared" si="20"/>
        <v>0</v>
      </c>
      <c r="I1344">
        <f t="array" ref="I1344">MIN(IFERROR(FIND(IstNumbers,A1344),""))</f>
        <v>17</v>
      </c>
      <c r="J1344" s="1" t="e">
        <f>IF([first '# in title]&lt;[pos kw in title],MID([title],[pos kw in title]-6,6),#N/A)</f>
        <v>#N/A</v>
      </c>
      <c r="K1344" s="1" t="e">
        <f>IFERROR(MID(SUBSTITUTE([kw rough in title],",","."),FIND("(",[kw rough in title])+1,20),SUBSTITUTE(IFERROR(MID([kw rough in title],FIND(" ",[kw rough in title])+1,20),[kw rough in title]),",","."))</f>
        <v>#N/A</v>
      </c>
      <c r="L1344" s="1">
        <f>IFERROR(FIND("kW",[desc]),0)</f>
        <v>63</v>
      </c>
      <c r="M1344">
        <f t="array" ref="M1344">MIN(IFERROR(FIND(IstNumbers,E1344),""))</f>
        <v>22</v>
      </c>
      <c r="N1344" s="1" t="str">
        <f>IF([first '# in desc]&lt;[pos kw in desc],MID([desc],[pos kw in desc]-7,7))</f>
        <v xml:space="preserve">her 14 </v>
      </c>
      <c r="O1344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344" s="1" t="str">
        <f>TRIM(IF([first '# in desc]&lt;[pos kw in desc],MID([desc],[pos kw in desc]-6,6),FALSE))</f>
        <v>er 14</v>
      </c>
      <c r="Q1344" s="1" t="b">
        <f>IF(LEN([manuell])=0,IFERROR([kw fine in title]*1,IFERROR(SUMPRODUCT(COUNTIF(IsDigits,MID([kw in desc],ROW($A$1:$A$150),1)))=LEN([kw in desc]),#N/A)),[manuell])</f>
        <v>0</v>
      </c>
      <c r="R1344" s="1" t="str">
        <f>IF([pos kw in title]&gt;0,MID(J1344,#REF!,4),IF([first '# in title]&gt;0,MID([title],[first '# in title],3),IF([first '# in title]&gt;0,MID([desc],#REF!,3),VLOOKUP([productid],$G$2:$R$1386,8))))</f>
        <v>-Pa</v>
      </c>
      <c r="S1344" s="1" t="e">
        <f>IF([kw in desc]=[kw rough in title],[kw in desc]*1,IFERROR(LEFT([kw_dirty],3)*1,IFERROR(LEFT([kw_dirty],2)*1,"n.a.")))</f>
        <v>#N/A</v>
      </c>
      <c r="T1344" s="1"/>
      <c r="U1344" s="1">
        <f>VLOOKUP(Tabelle1[[#This Row],[productid]],Tabelle2[#All],2,FALSE)</f>
        <v>14</v>
      </c>
    </row>
    <row r="1345" spans="1:21">
      <c r="A1345" t="s">
        <v>2306</v>
      </c>
      <c r="B1345">
        <v>3249</v>
      </c>
      <c r="C1345">
        <v>9701</v>
      </c>
      <c r="D1345" t="s">
        <v>2369</v>
      </c>
      <c r="E1345" t="s">
        <v>9</v>
      </c>
      <c r="F1345">
        <v>18406</v>
      </c>
      <c r="G1345">
        <v>4199447</v>
      </c>
      <c r="H1345">
        <f t="shared" si="20"/>
        <v>0</v>
      </c>
      <c r="I1345">
        <f t="array" ref="I1345">MIN(IFERROR(FIND(IstNumbers,A1345),""))</f>
        <v>17</v>
      </c>
      <c r="J1345" s="1" t="e">
        <f>IF([first '# in title]&lt;[pos kw in title],MID([title],[pos kw in title]-6,6),#N/A)</f>
        <v>#N/A</v>
      </c>
      <c r="K1345" s="1" t="e">
        <f>IFERROR(MID(SUBSTITUTE([kw rough in title],",","."),FIND("(",[kw rough in title])+1,20),SUBSTITUTE(IFERROR(MID([kw rough in title],FIND(" ",[kw rough in title])+1,20),[kw rough in title]),",","."))</f>
        <v>#N/A</v>
      </c>
      <c r="L1345" s="1">
        <f>IFERROR(FIND("kW",[desc]),0)</f>
        <v>0</v>
      </c>
      <c r="M1345">
        <f t="array" ref="M1345">MIN(IFERROR(FIND(IstNumbers,E1345),""))</f>
        <v>0</v>
      </c>
      <c r="N1345" s="1" t="b">
        <f>IF([first '# in desc]&lt;[pos kw in desc],MID([desc],[pos kw in desc]-7,7))</f>
        <v>0</v>
      </c>
      <c r="O13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45" s="1" t="str">
        <f>TRIM(IF([first '# in desc]&lt;[pos kw in desc],MID([desc],[pos kw in desc]-6,6),FALSE))</f>
        <v>FALSCH</v>
      </c>
      <c r="Q1345" s="1" t="b">
        <f>IF(LEN([manuell])=0,IFERROR([kw fine in title]*1,IFERROR(SUMPRODUCT(COUNTIF(IsDigits,MID([kw in desc],ROW($A$1:$A$150),1)))=LEN([kw in desc]),#N/A)),[manuell])</f>
        <v>0</v>
      </c>
      <c r="R1345" s="1" t="str">
        <f>IF([pos kw in title]&gt;0,MID(J1345,#REF!,4),IF([first '# in title]&gt;0,MID([title],[first '# in title],3),IF([first '# in title]&gt;0,MID([desc],#REF!,3),VLOOKUP([productid],$G$2:$R$1386,8))))</f>
        <v>-Pa</v>
      </c>
      <c r="S1345" s="1" t="e">
        <f>IF([kw in desc]=[kw rough in title],[kw in desc]*1,IFERROR(LEFT([kw_dirty],3)*1,IFERROR(LEFT([kw_dirty],2)*1,"n.a.")))</f>
        <v>#N/A</v>
      </c>
      <c r="T1345" s="1"/>
      <c r="U1345" s="1">
        <f>VLOOKUP(Tabelle1[[#This Row],[productid]],Tabelle2[#All],2,FALSE)</f>
        <v>20</v>
      </c>
    </row>
    <row r="1346" spans="1:21" hidden="1">
      <c r="A1346" t="s">
        <v>2347</v>
      </c>
      <c r="B1346">
        <v>3184.4</v>
      </c>
      <c r="C1346">
        <v>276812</v>
      </c>
      <c r="D1346" t="s">
        <v>2370</v>
      </c>
      <c r="E1346" t="s">
        <v>2345</v>
      </c>
      <c r="F1346">
        <v>18406</v>
      </c>
      <c r="G1346">
        <v>4203010</v>
      </c>
      <c r="H1346">
        <f t="shared" si="20"/>
        <v>0</v>
      </c>
      <c r="I1346">
        <f t="array" ref="I1346">MIN(IFERROR(FIND(IstNumbers,A1346),""))</f>
        <v>17</v>
      </c>
      <c r="J1346" s="1" t="e">
        <f>IF([first '# in title]&lt;[pos kw in title],MID([title],[pos kw in title]-6,6),#N/A)</f>
        <v>#N/A</v>
      </c>
      <c r="K1346" s="1" t="e">
        <f>IFERROR(MID(SUBSTITUTE([kw rough in title],",","."),FIND("(",[kw rough in title])+1,20),SUBSTITUTE(IFERROR(MID([kw rough in title],FIND(" ",[kw rough in title])+1,20),[kw rough in title]),",","."))</f>
        <v>#N/A</v>
      </c>
      <c r="L1346" s="1">
        <f>IFERROR(FIND("kW",[desc]),0)</f>
        <v>63</v>
      </c>
      <c r="M1346">
        <f t="array" ref="M1346">MIN(IFERROR(FIND(IstNumbers,E1346),""))</f>
        <v>22</v>
      </c>
      <c r="N1346" s="1" t="str">
        <f>IF([first '# in desc]&lt;[pos kw in desc],MID([desc],[pos kw in desc]-7,7))</f>
        <v xml:space="preserve">her 20 </v>
      </c>
      <c r="O1346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46" s="1" t="str">
        <f>TRIM(IF([first '# in desc]&lt;[pos kw in desc],MID([desc],[pos kw in desc]-6,6),FALSE))</f>
        <v>er 20</v>
      </c>
      <c r="Q1346" s="1" t="b">
        <f>IF(LEN([manuell])=0,IFERROR([kw fine in title]*1,IFERROR(SUMPRODUCT(COUNTIF(IsDigits,MID([kw in desc],ROW($A$1:$A$150),1)))=LEN([kw in desc]),#N/A)),[manuell])</f>
        <v>0</v>
      </c>
      <c r="R1346" s="1" t="str">
        <f>IF([pos kw in title]&gt;0,MID(J1346,#REF!,4),IF([first '# in title]&gt;0,MID([title],[first '# in title],3),IF([first '# in title]&gt;0,MID([desc],#REF!,3),VLOOKUP([productid],$G$2:$R$1386,8))))</f>
        <v>-Pa</v>
      </c>
      <c r="S1346" s="1" t="e">
        <f>IF([kw in desc]=[kw rough in title],[kw in desc]*1,IFERROR(LEFT([kw_dirty],3)*1,IFERROR(LEFT([kw_dirty],2)*1,"n.a.")))</f>
        <v>#N/A</v>
      </c>
      <c r="T1346" s="1"/>
      <c r="U1346" s="1">
        <f>VLOOKUP(Tabelle1[[#This Row],[productid]],Tabelle2[#All],2,FALSE)</f>
        <v>20</v>
      </c>
    </row>
    <row r="1347" spans="1:21">
      <c r="A1347" t="s">
        <v>2349</v>
      </c>
      <c r="B1347">
        <v>2190.02</v>
      </c>
      <c r="C1347">
        <v>293331</v>
      </c>
      <c r="D1347" t="s">
        <v>2371</v>
      </c>
      <c r="E1347" t="s">
        <v>2372</v>
      </c>
      <c r="F1347">
        <v>18406</v>
      </c>
      <c r="G1347">
        <v>2384225</v>
      </c>
      <c r="H1347">
        <f t="shared" si="20"/>
        <v>0</v>
      </c>
      <c r="I1347">
        <f t="array" ref="I1347">MIN(IFERROR(FIND(IstNumbers,A1347),""))</f>
        <v>13</v>
      </c>
      <c r="J1347" s="1" t="e">
        <f>IF([first '# in title]&lt;[pos kw in title],MID([title],[pos kw in title]-6,6),#N/A)</f>
        <v>#N/A</v>
      </c>
      <c r="K1347" s="1" t="e">
        <f>IFERROR(MID(SUBSTITUTE([kw rough in title],",","."),FIND("(",[kw rough in title])+1,20),SUBSTITUTE(IFERROR(MID([kw rough in title],FIND(" ",[kw rough in title])+1,20),[kw rough in title]),",","."))</f>
        <v>#N/A</v>
      </c>
      <c r="L1347" s="1">
        <f>IFERROR(FIND("kW",[desc]),0)</f>
        <v>0</v>
      </c>
      <c r="M1347">
        <f t="array" ref="M1347">MIN(IFERROR(FIND(IstNumbers,E1347),""))</f>
        <v>14</v>
      </c>
      <c r="N1347" s="1" t="b">
        <f>IF([first '# in desc]&lt;[pos kw in desc],MID([desc],[pos kw in desc]-7,7))</f>
        <v>0</v>
      </c>
      <c r="O13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47" s="1" t="str">
        <f>TRIM(IF([first '# in desc]&lt;[pos kw in desc],MID([desc],[pos kw in desc]-6,6),FALSE))</f>
        <v>FALSCH</v>
      </c>
      <c r="Q1347" s="1" t="b">
        <f>IF(LEN([manuell])=0,IFERROR([kw fine in title]*1,IFERROR(SUMPRODUCT(COUNTIF(IsDigits,MID([kw in desc],ROW($A$1:$A$150),1)))=LEN([kw in desc]),#N/A)),[manuell])</f>
        <v>0</v>
      </c>
      <c r="R1347" s="1" t="str">
        <f>IF([pos kw in title]&gt;0,MID(J1347,#REF!,4),IF([first '# in title]&gt;0,MID([title],[first '# in title],3),IF([first '# in title]&gt;0,MID([desc],#REF!,3),VLOOKUP([productid],$G$2:$R$1386,8))))</f>
        <v xml:space="preserve">28 </v>
      </c>
      <c r="S1347" s="1" t="e">
        <f>IF([kw in desc]=[kw rough in title],[kw in desc]*1,IFERROR(LEFT([kw_dirty],3)*1,IFERROR(LEFT([kw_dirty],2)*1,"n.a.")))</f>
        <v>#N/A</v>
      </c>
      <c r="T1347" s="1"/>
      <c r="U1347" s="1">
        <f>VLOOKUP(Tabelle1[[#This Row],[productid]],Tabelle2[#All],2,FALSE)</f>
        <v>28</v>
      </c>
    </row>
    <row r="1348" spans="1:21">
      <c r="A1348" t="s">
        <v>2351</v>
      </c>
      <c r="B1348">
        <v>3195</v>
      </c>
      <c r="C1348">
        <v>9701</v>
      </c>
      <c r="D1348" t="s">
        <v>2373</v>
      </c>
      <c r="E1348" t="s">
        <v>9</v>
      </c>
      <c r="F1348">
        <v>18406</v>
      </c>
      <c r="G1348">
        <v>3129275</v>
      </c>
      <c r="H1348">
        <f t="shared" ref="H1348:H1411" si="21">IFERROR(FIND("kW",A1348),0)</f>
        <v>0</v>
      </c>
      <c r="I1348">
        <f t="array" ref="I1348">MIN(IFERROR(FIND(IstNumbers,A1348),""))</f>
        <v>21</v>
      </c>
      <c r="J1348" s="1" t="e">
        <f>IF([first '# in title]&lt;[pos kw in title],MID([title],[pos kw in title]-6,6),#N/A)</f>
        <v>#N/A</v>
      </c>
      <c r="K1348" s="1" t="e">
        <f>IFERROR(MID(SUBSTITUTE([kw rough in title],",","."),FIND("(",[kw rough in title])+1,20),SUBSTITUTE(IFERROR(MID([kw rough in title],FIND(" ",[kw rough in title])+1,20),[kw rough in title]),",","."))</f>
        <v>#N/A</v>
      </c>
      <c r="L1348" s="1">
        <f>IFERROR(FIND("kW",[desc]),0)</f>
        <v>0</v>
      </c>
      <c r="M1348">
        <f t="array" ref="M1348">MIN(IFERROR(FIND(IstNumbers,E1348),""))</f>
        <v>0</v>
      </c>
      <c r="N1348" s="1" t="b">
        <f>IF([first '# in desc]&lt;[pos kw in desc],MID([desc],[pos kw in desc]-7,7))</f>
        <v>0</v>
      </c>
      <c r="O13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48" s="1" t="str">
        <f>TRIM(IF([first '# in desc]&lt;[pos kw in desc],MID([desc],[pos kw in desc]-6,6),FALSE))</f>
        <v>FALSCH</v>
      </c>
      <c r="Q1348" s="1" t="b">
        <f>IF(LEN([manuell])=0,IFERROR([kw fine in title]*1,IFERROR(SUMPRODUCT(COUNTIF(IsDigits,MID([kw in desc],ROW($A$1:$A$150),1)))=LEN([kw in desc]),#N/A)),[manuell])</f>
        <v>0</v>
      </c>
      <c r="R1348" s="1" t="str">
        <f>IF([pos kw in title]&gt;0,MID(J1348,#REF!,4),IF([first '# in title]&gt;0,MID([title],[first '# in title],3),IF([first '# in title]&gt;0,MID([desc],#REF!,3),VLOOKUP([productid],$G$2:$R$1386,8))))</f>
        <v>-20</v>
      </c>
      <c r="S1348" s="1" t="e">
        <f>IF([kw in desc]=[kw rough in title],[kw in desc]*1,IFERROR(LEFT([kw_dirty],3)*1,IFERROR(LEFT([kw_dirty],2)*1,"n.a.")))</f>
        <v>#N/A</v>
      </c>
      <c r="T1348" s="1"/>
      <c r="U1348" s="1" t="e">
        <f>VLOOKUP(Tabelle1[[#This Row],[productid]],Tabelle2[#All],2,FALSE)</f>
        <v>#N/A</v>
      </c>
    </row>
    <row r="1349" spans="1:21">
      <c r="A1349" t="s">
        <v>2353</v>
      </c>
      <c r="B1349">
        <v>1669.3</v>
      </c>
      <c r="C1349">
        <v>9701</v>
      </c>
      <c r="D1349" t="s">
        <v>2374</v>
      </c>
      <c r="E1349" t="s">
        <v>9</v>
      </c>
      <c r="F1349">
        <v>18406</v>
      </c>
      <c r="G1349">
        <v>3797290</v>
      </c>
      <c r="H1349">
        <f t="shared" si="21"/>
        <v>0</v>
      </c>
      <c r="I1349">
        <f t="array" ref="I1349">MIN(IFERROR(FIND(IstNumbers,A1349),""))</f>
        <v>24</v>
      </c>
      <c r="J1349" s="1" t="e">
        <f>IF([first '# in title]&lt;[pos kw in title],MID([title],[pos kw in title]-6,6),#N/A)</f>
        <v>#N/A</v>
      </c>
      <c r="K1349" s="1" t="e">
        <f>IFERROR(MID(SUBSTITUTE([kw rough in title],",","."),FIND("(",[kw rough in title])+1,20),SUBSTITUTE(IFERROR(MID([kw rough in title],FIND(" ",[kw rough in title])+1,20),[kw rough in title]),",","."))</f>
        <v>#N/A</v>
      </c>
      <c r="L1349" s="1">
        <f>IFERROR(FIND("kW",[desc]),0)</f>
        <v>0</v>
      </c>
      <c r="M1349">
        <f t="array" ref="M1349">MIN(IFERROR(FIND(IstNumbers,E1349),""))</f>
        <v>0</v>
      </c>
      <c r="N1349" s="1" t="b">
        <f>IF([first '# in desc]&lt;[pos kw in desc],MID([desc],[pos kw in desc]-7,7))</f>
        <v>0</v>
      </c>
      <c r="O13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49" s="1" t="str">
        <f>TRIM(IF([first '# in desc]&lt;[pos kw in desc],MID([desc],[pos kw in desc]-6,6),FALSE))</f>
        <v>FALSCH</v>
      </c>
      <c r="Q1349" s="1" t="b">
        <f>IF(LEN([manuell])=0,IFERROR([kw fine in title]*1,IFERROR(SUMPRODUCT(COUNTIF(IsDigits,MID([kw in desc],ROW($A$1:$A$150),1)))=LEN([kw in desc]),#N/A)),[manuell])</f>
        <v>0</v>
      </c>
      <c r="R1349" s="1" t="str">
        <f>IF([pos kw in title]&gt;0,MID(J1349,#REF!,4),IF([first '# in title]&gt;0,MID([title],[first '# in title],3),IF([first '# in title]&gt;0,MID([desc],#REF!,3),VLOOKUP([productid],$G$2:$R$1386,8))))</f>
        <v>172</v>
      </c>
      <c r="S1349" s="1" t="e">
        <f>IF([kw in desc]=[kw rough in title],[kw in desc]*1,IFERROR(LEFT([kw_dirty],3)*1,IFERROR(LEFT([kw_dirty],2)*1,"n.a.")))</f>
        <v>#N/A</v>
      </c>
      <c r="T1349" s="1"/>
      <c r="U1349" s="1">
        <f>VLOOKUP(Tabelle1[[#This Row],[productid]],Tabelle2[#All],2,FALSE)</f>
        <v>20</v>
      </c>
    </row>
    <row r="1350" spans="1:21">
      <c r="A1350" t="s">
        <v>2330</v>
      </c>
      <c r="B1350">
        <v>3407</v>
      </c>
      <c r="C1350">
        <v>9701</v>
      </c>
      <c r="D1350" t="s">
        <v>2375</v>
      </c>
      <c r="E1350" t="s">
        <v>9</v>
      </c>
      <c r="F1350">
        <v>18406</v>
      </c>
      <c r="G1350">
        <v>4202934</v>
      </c>
      <c r="H1350">
        <f t="shared" si="21"/>
        <v>0</v>
      </c>
      <c r="I1350">
        <f t="array" ref="I1350">MIN(IFERROR(FIND(IstNumbers,A1350),""))</f>
        <v>17</v>
      </c>
      <c r="J1350" s="1" t="e">
        <f>IF([first '# in title]&lt;[pos kw in title],MID([title],[pos kw in title]-6,6),#N/A)</f>
        <v>#N/A</v>
      </c>
      <c r="K1350" s="1" t="e">
        <f>IFERROR(MID(SUBSTITUTE([kw rough in title],",","."),FIND("(",[kw rough in title])+1,20),SUBSTITUTE(IFERROR(MID([kw rough in title],FIND(" ",[kw rough in title])+1,20),[kw rough in title]),",","."))</f>
        <v>#N/A</v>
      </c>
      <c r="L1350" s="1">
        <f>IFERROR(FIND("kW",[desc]),0)</f>
        <v>0</v>
      </c>
      <c r="M1350">
        <f t="array" ref="M1350">MIN(IFERROR(FIND(IstNumbers,E1350),""))</f>
        <v>0</v>
      </c>
      <c r="N1350" s="1" t="b">
        <f>IF([first '# in desc]&lt;[pos kw in desc],MID([desc],[pos kw in desc]-7,7))</f>
        <v>0</v>
      </c>
      <c r="O13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0" s="1" t="str">
        <f>TRIM(IF([first '# in desc]&lt;[pos kw in desc],MID([desc],[pos kw in desc]-6,6),FALSE))</f>
        <v>FALSCH</v>
      </c>
      <c r="Q1350" s="1" t="b">
        <f>IF(LEN([manuell])=0,IFERROR([kw fine in title]*1,IFERROR(SUMPRODUCT(COUNTIF(IsDigits,MID([kw in desc],ROW($A$1:$A$150),1)))=LEN([kw in desc]),#N/A)),[manuell])</f>
        <v>0</v>
      </c>
      <c r="R1350" s="1" t="str">
        <f>IF([pos kw in title]&gt;0,MID(J1350,#REF!,4),IF([first '# in title]&gt;0,MID([title],[first '# in title],3),IF([first '# in title]&gt;0,MID([desc],#REF!,3),VLOOKUP([productid],$G$2:$R$1386,8))))</f>
        <v>-Pa</v>
      </c>
      <c r="S1350" s="1" t="e">
        <f>IF([kw in desc]=[kw rough in title],[kw in desc]*1,IFERROR(LEFT([kw_dirty],3)*1,IFERROR(LEFT([kw_dirty],2)*1,"n.a.")))</f>
        <v>#N/A</v>
      </c>
      <c r="T1350" s="1"/>
      <c r="U1350" s="1">
        <f>VLOOKUP(Tabelle1[[#This Row],[productid]],Tabelle2[#All],2,FALSE)</f>
        <v>14</v>
      </c>
    </row>
    <row r="1351" spans="1:21">
      <c r="A1351" t="s">
        <v>2309</v>
      </c>
      <c r="B1351">
        <v>3150</v>
      </c>
      <c r="C1351">
        <v>9701</v>
      </c>
      <c r="D1351" t="s">
        <v>2376</v>
      </c>
      <c r="E1351" t="s">
        <v>9</v>
      </c>
      <c r="F1351">
        <v>18406</v>
      </c>
      <c r="G1351">
        <v>4199466</v>
      </c>
      <c r="H1351">
        <f t="shared" si="21"/>
        <v>0</v>
      </c>
      <c r="I1351">
        <f t="array" ref="I1351">MIN(IFERROR(FIND(IstNumbers,A1351),""))</f>
        <v>17</v>
      </c>
      <c r="J1351" s="1" t="e">
        <f>IF([first '# in title]&lt;[pos kw in title],MID([title],[pos kw in title]-6,6),#N/A)</f>
        <v>#N/A</v>
      </c>
      <c r="K1351" s="1" t="e">
        <f>IFERROR(MID(SUBSTITUTE([kw rough in title],",","."),FIND("(",[kw rough in title])+1,20),SUBSTITUTE(IFERROR(MID([kw rough in title],FIND(" ",[kw rough in title])+1,20),[kw rough in title]),",","."))</f>
        <v>#N/A</v>
      </c>
      <c r="L1351" s="1">
        <f>IFERROR(FIND("kW",[desc]),0)</f>
        <v>0</v>
      </c>
      <c r="M1351">
        <f t="array" ref="M1351">MIN(IFERROR(FIND(IstNumbers,E1351),""))</f>
        <v>0</v>
      </c>
      <c r="N1351" s="1" t="b">
        <f>IF([first '# in desc]&lt;[pos kw in desc],MID([desc],[pos kw in desc]-7,7))</f>
        <v>0</v>
      </c>
      <c r="O13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1" s="1" t="str">
        <f>TRIM(IF([first '# in desc]&lt;[pos kw in desc],MID([desc],[pos kw in desc]-6,6),FALSE))</f>
        <v>FALSCH</v>
      </c>
      <c r="Q1351" s="1" t="b">
        <f>IF(LEN([manuell])=0,IFERROR([kw fine in title]*1,IFERROR(SUMPRODUCT(COUNTIF(IsDigits,MID([kw in desc],ROW($A$1:$A$150),1)))=LEN([kw in desc]),#N/A)),[manuell])</f>
        <v>0</v>
      </c>
      <c r="R1351" s="1" t="str">
        <f>IF([pos kw in title]&gt;0,MID(J1351,#REF!,4),IF([first '# in title]&gt;0,MID([title],[first '# in title],3),IF([first '# in title]&gt;0,MID([desc],#REF!,3),VLOOKUP([productid],$G$2:$R$1386,8))))</f>
        <v>-Pa</v>
      </c>
      <c r="S1351" s="1" t="e">
        <f>IF([kw in desc]=[kw rough in title],[kw in desc]*1,IFERROR(LEFT([kw_dirty],3)*1,IFERROR(LEFT([kw_dirty],2)*1,"n.a.")))</f>
        <v>#N/A</v>
      </c>
      <c r="T1351" s="1"/>
      <c r="U1351" s="1">
        <f>VLOOKUP(Tabelle1[[#This Row],[productid]],Tabelle2[#All],2,FALSE)</f>
        <v>14</v>
      </c>
    </row>
    <row r="1352" spans="1:21">
      <c r="A1352" t="s">
        <v>2306</v>
      </c>
      <c r="B1352">
        <v>3423</v>
      </c>
      <c r="C1352">
        <v>9701</v>
      </c>
      <c r="D1352" t="s">
        <v>2377</v>
      </c>
      <c r="E1352" t="s">
        <v>9</v>
      </c>
      <c r="F1352">
        <v>18406</v>
      </c>
      <c r="G1352">
        <v>4199447</v>
      </c>
      <c r="H1352">
        <f t="shared" si="21"/>
        <v>0</v>
      </c>
      <c r="I1352">
        <f t="array" ref="I1352">MIN(IFERROR(FIND(IstNumbers,A1352),""))</f>
        <v>17</v>
      </c>
      <c r="J1352" s="1" t="e">
        <f>IF([first '# in title]&lt;[pos kw in title],MID([title],[pos kw in title]-6,6),#N/A)</f>
        <v>#N/A</v>
      </c>
      <c r="K1352" s="1" t="e">
        <f>IFERROR(MID(SUBSTITUTE([kw rough in title],",","."),FIND("(",[kw rough in title])+1,20),SUBSTITUTE(IFERROR(MID([kw rough in title],FIND(" ",[kw rough in title])+1,20),[kw rough in title]),",","."))</f>
        <v>#N/A</v>
      </c>
      <c r="L1352" s="1">
        <f>IFERROR(FIND("kW",[desc]),0)</f>
        <v>0</v>
      </c>
      <c r="M1352">
        <f t="array" ref="M1352">MIN(IFERROR(FIND(IstNumbers,E1352),""))</f>
        <v>0</v>
      </c>
      <c r="N1352" s="1" t="b">
        <f>IF([first '# in desc]&lt;[pos kw in desc],MID([desc],[pos kw in desc]-7,7))</f>
        <v>0</v>
      </c>
      <c r="O13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2" s="1" t="str">
        <f>TRIM(IF([first '# in desc]&lt;[pos kw in desc],MID([desc],[pos kw in desc]-6,6),FALSE))</f>
        <v>FALSCH</v>
      </c>
      <c r="Q1352" s="1" t="b">
        <f>IF(LEN([manuell])=0,IFERROR([kw fine in title]*1,IFERROR(SUMPRODUCT(COUNTIF(IsDigits,MID([kw in desc],ROW($A$1:$A$150),1)))=LEN([kw in desc]),#N/A)),[manuell])</f>
        <v>0</v>
      </c>
      <c r="R1352" s="1" t="str">
        <f>IF([pos kw in title]&gt;0,MID(J1352,#REF!,4),IF([first '# in title]&gt;0,MID([title],[first '# in title],3),IF([first '# in title]&gt;0,MID([desc],#REF!,3),VLOOKUP([productid],$G$2:$R$1386,8))))</f>
        <v>-Pa</v>
      </c>
      <c r="S1352" s="1" t="e">
        <f>IF([kw in desc]=[kw rough in title],[kw in desc]*1,IFERROR(LEFT([kw_dirty],3)*1,IFERROR(LEFT([kw_dirty],2)*1,"n.a.")))</f>
        <v>#N/A</v>
      </c>
      <c r="T1352" s="1"/>
      <c r="U1352" s="1">
        <f>VLOOKUP(Tabelle1[[#This Row],[productid]],Tabelle2[#All],2,FALSE)</f>
        <v>20</v>
      </c>
    </row>
    <row r="1353" spans="1:21">
      <c r="A1353" t="s">
        <v>2378</v>
      </c>
      <c r="B1353">
        <v>1945</v>
      </c>
      <c r="C1353">
        <v>293350</v>
      </c>
      <c r="D1353" t="s">
        <v>2379</v>
      </c>
      <c r="E1353" t="s">
        <v>2380</v>
      </c>
      <c r="F1353">
        <v>18406</v>
      </c>
      <c r="G1353">
        <v>3725853</v>
      </c>
      <c r="H1353">
        <f t="shared" si="21"/>
        <v>0</v>
      </c>
      <c r="I1353">
        <f t="array" ref="I1353">MIN(IFERROR(FIND(IstNumbers,A1353),""))</f>
        <v>16</v>
      </c>
      <c r="J1353" s="1" t="e">
        <f>IF([first '# in title]&lt;[pos kw in title],MID([title],[pos kw in title]-6,6),#N/A)</f>
        <v>#N/A</v>
      </c>
      <c r="K1353" s="1" t="e">
        <f>IFERROR(MID(SUBSTITUTE([kw rough in title],",","."),FIND("(",[kw rough in title])+1,20),SUBSTITUTE(IFERROR(MID([kw rough in title],FIND(" ",[kw rough in title])+1,20),[kw rough in title]),",","."))</f>
        <v>#N/A</v>
      </c>
      <c r="L1353" s="1">
        <f>IFERROR(FIND("kW",[desc]),0)</f>
        <v>0</v>
      </c>
      <c r="M1353">
        <f t="array" ref="M1353">MIN(IFERROR(FIND(IstNumbers,E1353),""))</f>
        <v>19</v>
      </c>
      <c r="N1353" s="1" t="b">
        <f>IF([first '# in desc]&lt;[pos kw in desc],MID([desc],[pos kw in desc]-7,7))</f>
        <v>0</v>
      </c>
      <c r="O13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3" s="1" t="str">
        <f>TRIM(IF([first '# in desc]&lt;[pos kw in desc],MID([desc],[pos kw in desc]-6,6),FALSE))</f>
        <v>FALSCH</v>
      </c>
      <c r="Q1353" s="1" t="b">
        <f>IF(LEN([manuell])=0,IFERROR([kw fine in title]*1,IFERROR(SUMPRODUCT(COUNTIF(IsDigits,MID([kw in desc],ROW($A$1:$A$150),1)))=LEN([kw in desc]),#N/A)),[manuell])</f>
        <v>0</v>
      </c>
      <c r="R1353" s="1" t="str">
        <f>IF([pos kw in title]&gt;0,MID(J1353,#REF!,4),IF([first '# in title]&gt;0,MID([title],[first '# in title],3),IF([first '# in title]&gt;0,MID([desc],#REF!,3),VLOOKUP([productid],$G$2:$R$1386,8))))</f>
        <v xml:space="preserve">15 </v>
      </c>
      <c r="S1353" s="1" t="e">
        <f>IF([kw in desc]=[kw rough in title],[kw in desc]*1,IFERROR(LEFT([kw_dirty],3)*1,IFERROR(LEFT([kw_dirty],2)*1,"n.a.")))</f>
        <v>#N/A</v>
      </c>
      <c r="T1353" s="1"/>
      <c r="U1353" s="1" t="e">
        <f>VLOOKUP(Tabelle1[[#This Row],[productid]],Tabelle2[#All],2,FALSE)</f>
        <v>#N/A</v>
      </c>
    </row>
    <row r="1354" spans="1:21">
      <c r="A1354" t="s">
        <v>2347</v>
      </c>
      <c r="B1354">
        <v>3249</v>
      </c>
      <c r="C1354">
        <v>9701</v>
      </c>
      <c r="D1354" t="s">
        <v>2381</v>
      </c>
      <c r="E1354" t="s">
        <v>9</v>
      </c>
      <c r="F1354">
        <v>18406</v>
      </c>
      <c r="G1354">
        <v>4203010</v>
      </c>
      <c r="H1354">
        <f t="shared" si="21"/>
        <v>0</v>
      </c>
      <c r="I1354">
        <f t="array" ref="I1354">MIN(IFERROR(FIND(IstNumbers,A1354),""))</f>
        <v>17</v>
      </c>
      <c r="J1354" s="1" t="e">
        <f>IF([first '# in title]&lt;[pos kw in title],MID([title],[pos kw in title]-6,6),#N/A)</f>
        <v>#N/A</v>
      </c>
      <c r="K1354" s="1" t="e">
        <f>IFERROR(MID(SUBSTITUTE([kw rough in title],",","."),FIND("(",[kw rough in title])+1,20),SUBSTITUTE(IFERROR(MID([kw rough in title],FIND(" ",[kw rough in title])+1,20),[kw rough in title]),",","."))</f>
        <v>#N/A</v>
      </c>
      <c r="L1354" s="1">
        <f>IFERROR(FIND("kW",[desc]),0)</f>
        <v>0</v>
      </c>
      <c r="M1354">
        <f t="array" ref="M1354">MIN(IFERROR(FIND(IstNumbers,E1354),""))</f>
        <v>0</v>
      </c>
      <c r="N1354" s="1" t="b">
        <f>IF([first '# in desc]&lt;[pos kw in desc],MID([desc],[pos kw in desc]-7,7))</f>
        <v>0</v>
      </c>
      <c r="O13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4" s="1" t="str">
        <f>TRIM(IF([first '# in desc]&lt;[pos kw in desc],MID([desc],[pos kw in desc]-6,6),FALSE))</f>
        <v>FALSCH</v>
      </c>
      <c r="Q1354" s="1" t="b">
        <f>IF(LEN([manuell])=0,IFERROR([kw fine in title]*1,IFERROR(SUMPRODUCT(COUNTIF(IsDigits,MID([kw in desc],ROW($A$1:$A$150),1)))=LEN([kw in desc]),#N/A)),[manuell])</f>
        <v>0</v>
      </c>
      <c r="R1354" s="1" t="str">
        <f>IF([pos kw in title]&gt;0,MID(J1354,#REF!,4),IF([first '# in title]&gt;0,MID([title],[first '# in title],3),IF([first '# in title]&gt;0,MID([desc],#REF!,3),VLOOKUP([productid],$G$2:$R$1386,8))))</f>
        <v>-Pa</v>
      </c>
      <c r="S1354" s="1" t="e">
        <f>IF([kw in desc]=[kw rough in title],[kw in desc]*1,IFERROR(LEFT([kw_dirty],3)*1,IFERROR(LEFT([kw_dirty],2)*1,"n.a.")))</f>
        <v>#N/A</v>
      </c>
      <c r="T1354" s="1"/>
      <c r="U1354" s="1">
        <f>VLOOKUP(Tabelle1[[#This Row],[productid]],Tabelle2[#All],2,FALSE)</f>
        <v>20</v>
      </c>
    </row>
    <row r="1355" spans="1:21" hidden="1">
      <c r="A1355" t="s">
        <v>2349</v>
      </c>
      <c r="B1355">
        <v>2215</v>
      </c>
      <c r="C1355">
        <v>289859</v>
      </c>
      <c r="D1355" t="s">
        <v>2382</v>
      </c>
      <c r="E1355" t="s">
        <v>1843</v>
      </c>
      <c r="F1355">
        <v>18406</v>
      </c>
      <c r="G1355">
        <v>2384225</v>
      </c>
      <c r="H1355">
        <f t="shared" si="21"/>
        <v>0</v>
      </c>
      <c r="I1355">
        <f t="array" ref="I1355">MIN(IFERROR(FIND(IstNumbers,A1355),""))</f>
        <v>13</v>
      </c>
      <c r="J1355" s="1" t="e">
        <f>IF([first '# in title]&lt;[pos kw in title],MID([title],[pos kw in title]-6,6),#N/A)</f>
        <v>#N/A</v>
      </c>
      <c r="K1355" s="1" t="e">
        <f>IFERROR(MID(SUBSTITUTE([kw rough in title],",","."),FIND("(",[kw rough in title])+1,20),SUBSTITUTE(IFERROR(MID([kw rough in title],FIND(" ",[kw rough in title])+1,20),[kw rough in title]),",","."))</f>
        <v>#N/A</v>
      </c>
      <c r="L1355" s="1">
        <f>IFERROR(FIND("kW",[desc]),0)</f>
        <v>70</v>
      </c>
      <c r="M1355">
        <f t="array" ref="M1355">MIN(IFERROR(FIND(IstNumbers,E1355),""))</f>
        <v>34</v>
      </c>
      <c r="N1355" s="1" t="str">
        <f>IF([first '# in desc]&lt;[pos kw in desc],MID([desc],[pos kw in desc]-7,7))</f>
        <v xml:space="preserve">­me 28 </v>
      </c>
      <c r="O1355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55" s="1" t="str">
        <f>TRIM(IF([first '# in desc]&lt;[pos kw in desc],MID([desc],[pos kw in desc]-6,6),FALSE))</f>
        <v>me 28</v>
      </c>
      <c r="Q1355" s="1" t="b">
        <f>IF(LEN([manuell])=0,IFERROR([kw fine in title]*1,IFERROR(SUMPRODUCT(COUNTIF(IsDigits,MID([kw in desc],ROW($A$1:$A$150),1)))=LEN([kw in desc]),#N/A)),[manuell])</f>
        <v>0</v>
      </c>
      <c r="R1355" s="1" t="str">
        <f>IF([pos kw in title]&gt;0,MID(J1355,#REF!,4),IF([first '# in title]&gt;0,MID([title],[first '# in title],3),IF([first '# in title]&gt;0,MID([desc],#REF!,3),VLOOKUP([productid],$G$2:$R$1386,8))))</f>
        <v xml:space="preserve">28 </v>
      </c>
      <c r="S1355" s="1" t="e">
        <f>IF([kw in desc]=[kw rough in title],[kw in desc]*1,IFERROR(LEFT([kw_dirty],3)*1,IFERROR(LEFT([kw_dirty],2)*1,"n.a.")))</f>
        <v>#N/A</v>
      </c>
      <c r="T1355" s="1"/>
      <c r="U1355" s="1">
        <f>VLOOKUP(Tabelle1[[#This Row],[productid]],Tabelle2[#All],2,FALSE)</f>
        <v>28</v>
      </c>
    </row>
    <row r="1356" spans="1:21">
      <c r="A1356" t="s">
        <v>2351</v>
      </c>
      <c r="B1356">
        <v>3195</v>
      </c>
      <c r="C1356">
        <v>9701</v>
      </c>
      <c r="D1356" t="s">
        <v>2383</v>
      </c>
      <c r="E1356" t="s">
        <v>9</v>
      </c>
      <c r="F1356">
        <v>18406</v>
      </c>
      <c r="G1356">
        <v>3129275</v>
      </c>
      <c r="H1356">
        <f t="shared" si="21"/>
        <v>0</v>
      </c>
      <c r="I1356">
        <f t="array" ref="I1356">MIN(IFERROR(FIND(IstNumbers,A1356),""))</f>
        <v>21</v>
      </c>
      <c r="J1356" s="1" t="e">
        <f>IF([first '# in title]&lt;[pos kw in title],MID([title],[pos kw in title]-6,6),#N/A)</f>
        <v>#N/A</v>
      </c>
      <c r="K1356" s="1" t="e">
        <f>IFERROR(MID(SUBSTITUTE([kw rough in title],",","."),FIND("(",[kw rough in title])+1,20),SUBSTITUTE(IFERROR(MID([kw rough in title],FIND(" ",[kw rough in title])+1,20),[kw rough in title]),",","."))</f>
        <v>#N/A</v>
      </c>
      <c r="L1356" s="1">
        <f>IFERROR(FIND("kW",[desc]),0)</f>
        <v>0</v>
      </c>
      <c r="M1356">
        <f t="array" ref="M1356">MIN(IFERROR(FIND(IstNumbers,E1356),""))</f>
        <v>0</v>
      </c>
      <c r="N1356" s="1" t="b">
        <f>IF([first '# in desc]&lt;[pos kw in desc],MID([desc],[pos kw in desc]-7,7))</f>
        <v>0</v>
      </c>
      <c r="O13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6" s="1" t="str">
        <f>TRIM(IF([first '# in desc]&lt;[pos kw in desc],MID([desc],[pos kw in desc]-6,6),FALSE))</f>
        <v>FALSCH</v>
      </c>
      <c r="Q1356" s="1" t="b">
        <f>IF(LEN([manuell])=0,IFERROR([kw fine in title]*1,IFERROR(SUMPRODUCT(COUNTIF(IsDigits,MID([kw in desc],ROW($A$1:$A$150),1)))=LEN([kw in desc]),#N/A)),[manuell])</f>
        <v>0</v>
      </c>
      <c r="R1356" s="1" t="str">
        <f>IF([pos kw in title]&gt;0,MID(J1356,#REF!,4),IF([first '# in title]&gt;0,MID([title],[first '# in title],3),IF([first '# in title]&gt;0,MID([desc],#REF!,3),VLOOKUP([productid],$G$2:$R$1386,8))))</f>
        <v>-20</v>
      </c>
      <c r="S1356" s="1" t="e">
        <f>IF([kw in desc]=[kw rough in title],[kw in desc]*1,IFERROR(LEFT([kw_dirty],3)*1,IFERROR(LEFT([kw_dirty],2)*1,"n.a.")))</f>
        <v>#N/A</v>
      </c>
      <c r="T1356" s="1"/>
      <c r="U1356" s="1" t="e">
        <f>VLOOKUP(Tabelle1[[#This Row],[productid]],Tabelle2[#All],2,FALSE)</f>
        <v>#N/A</v>
      </c>
    </row>
    <row r="1357" spans="1:21">
      <c r="A1357" t="s">
        <v>2353</v>
      </c>
      <c r="B1357">
        <v>1708.98</v>
      </c>
      <c r="C1357">
        <v>12041</v>
      </c>
      <c r="D1357" t="s">
        <v>2384</v>
      </c>
      <c r="E1357" t="s">
        <v>9</v>
      </c>
      <c r="F1357">
        <v>18406</v>
      </c>
      <c r="G1357">
        <v>3797290</v>
      </c>
      <c r="H1357">
        <f t="shared" si="21"/>
        <v>0</v>
      </c>
      <c r="I1357">
        <f t="array" ref="I1357">MIN(IFERROR(FIND(IstNumbers,A1357),""))</f>
        <v>24</v>
      </c>
      <c r="J1357" s="1" t="e">
        <f>IF([first '# in title]&lt;[pos kw in title],MID([title],[pos kw in title]-6,6),#N/A)</f>
        <v>#N/A</v>
      </c>
      <c r="K1357" s="1" t="e">
        <f>IFERROR(MID(SUBSTITUTE([kw rough in title],",","."),FIND("(",[kw rough in title])+1,20),SUBSTITUTE(IFERROR(MID([kw rough in title],FIND(" ",[kw rough in title])+1,20),[kw rough in title]),",","."))</f>
        <v>#N/A</v>
      </c>
      <c r="L1357" s="1">
        <f>IFERROR(FIND("kW",[desc]),0)</f>
        <v>0</v>
      </c>
      <c r="M1357">
        <f t="array" ref="M1357">MIN(IFERROR(FIND(IstNumbers,E1357),""))</f>
        <v>0</v>
      </c>
      <c r="N1357" s="1" t="b">
        <f>IF([first '# in desc]&lt;[pos kw in desc],MID([desc],[pos kw in desc]-7,7))</f>
        <v>0</v>
      </c>
      <c r="O13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7" s="1" t="str">
        <f>TRIM(IF([first '# in desc]&lt;[pos kw in desc],MID([desc],[pos kw in desc]-6,6),FALSE))</f>
        <v>FALSCH</v>
      </c>
      <c r="Q1357" s="1" t="b">
        <f>IF(LEN([manuell])=0,IFERROR([kw fine in title]*1,IFERROR(SUMPRODUCT(COUNTIF(IsDigits,MID([kw in desc],ROW($A$1:$A$150),1)))=LEN([kw in desc]),#N/A)),[manuell])</f>
        <v>0</v>
      </c>
      <c r="R1357" s="1" t="str">
        <f>IF([pos kw in title]&gt;0,MID(J1357,#REF!,4),IF([first '# in title]&gt;0,MID([title],[first '# in title],3),IF([first '# in title]&gt;0,MID([desc],#REF!,3),VLOOKUP([productid],$G$2:$R$1386,8))))</f>
        <v>172</v>
      </c>
      <c r="S1357" s="1" t="e">
        <f>IF([kw in desc]=[kw rough in title],[kw in desc]*1,IFERROR(LEFT([kw_dirty],3)*1,IFERROR(LEFT([kw_dirty],2)*1,"n.a.")))</f>
        <v>#N/A</v>
      </c>
      <c r="T1357" s="1"/>
      <c r="U1357" s="1">
        <f>VLOOKUP(Tabelle1[[#This Row],[productid]],Tabelle2[#All],2,FALSE)</f>
        <v>20</v>
      </c>
    </row>
    <row r="1358" spans="1:21">
      <c r="A1358" t="s">
        <v>2309</v>
      </c>
      <c r="B1358">
        <v>3199</v>
      </c>
      <c r="C1358">
        <v>9701</v>
      </c>
      <c r="D1358" t="s">
        <v>2385</v>
      </c>
      <c r="E1358" t="s">
        <v>9</v>
      </c>
      <c r="F1358">
        <v>18406</v>
      </c>
      <c r="G1358">
        <v>4199466</v>
      </c>
      <c r="H1358">
        <f t="shared" si="21"/>
        <v>0</v>
      </c>
      <c r="I1358">
        <f t="array" ref="I1358">MIN(IFERROR(FIND(IstNumbers,A1358),""))</f>
        <v>17</v>
      </c>
      <c r="J1358" s="1" t="e">
        <f>IF([first '# in title]&lt;[pos kw in title],MID([title],[pos kw in title]-6,6),#N/A)</f>
        <v>#N/A</v>
      </c>
      <c r="K1358" s="1" t="e">
        <f>IFERROR(MID(SUBSTITUTE([kw rough in title],",","."),FIND("(",[kw rough in title])+1,20),SUBSTITUTE(IFERROR(MID([kw rough in title],FIND(" ",[kw rough in title])+1,20),[kw rough in title]),",","."))</f>
        <v>#N/A</v>
      </c>
      <c r="L1358" s="1">
        <f>IFERROR(FIND("kW",[desc]),0)</f>
        <v>0</v>
      </c>
      <c r="M1358">
        <f t="array" ref="M1358">MIN(IFERROR(FIND(IstNumbers,E1358),""))</f>
        <v>0</v>
      </c>
      <c r="N1358" s="1" t="b">
        <f>IF([first '# in desc]&lt;[pos kw in desc],MID([desc],[pos kw in desc]-7,7))</f>
        <v>0</v>
      </c>
      <c r="O13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58" s="1" t="str">
        <f>TRIM(IF([first '# in desc]&lt;[pos kw in desc],MID([desc],[pos kw in desc]-6,6),FALSE))</f>
        <v>FALSCH</v>
      </c>
      <c r="Q1358" s="1" t="b">
        <f>IF(LEN([manuell])=0,IFERROR([kw fine in title]*1,IFERROR(SUMPRODUCT(COUNTIF(IsDigits,MID([kw in desc],ROW($A$1:$A$150),1)))=LEN([kw in desc]),#N/A)),[manuell])</f>
        <v>0</v>
      </c>
      <c r="R1358" s="1" t="str">
        <f>IF([pos kw in title]&gt;0,MID(J1358,#REF!,4),IF([first '# in title]&gt;0,MID([title],[first '# in title],3),IF([first '# in title]&gt;0,MID([desc],#REF!,3),VLOOKUP([productid],$G$2:$R$1386,8))))</f>
        <v>-Pa</v>
      </c>
      <c r="S1358" s="1" t="e">
        <f>IF([kw in desc]=[kw rough in title],[kw in desc]*1,IFERROR(LEFT([kw_dirty],3)*1,IFERROR(LEFT([kw_dirty],2)*1,"n.a.")))</f>
        <v>#N/A</v>
      </c>
      <c r="T1358" s="1"/>
      <c r="U1358" s="1">
        <f>VLOOKUP(Tabelle1[[#This Row],[productid]],Tabelle2[#All],2,FALSE)</f>
        <v>14</v>
      </c>
    </row>
    <row r="1359" spans="1:21" hidden="1">
      <c r="A1359" t="s">
        <v>2386</v>
      </c>
      <c r="B1359">
        <v>1989</v>
      </c>
      <c r="C1359">
        <v>289859</v>
      </c>
      <c r="D1359" t="s">
        <v>2387</v>
      </c>
      <c r="E1359" t="s">
        <v>2388</v>
      </c>
      <c r="F1359">
        <v>18406</v>
      </c>
      <c r="G1359">
        <v>1219746</v>
      </c>
      <c r="H1359">
        <f t="shared" si="21"/>
        <v>22</v>
      </c>
      <c r="I1359">
        <f t="array" ref="I1359">MIN(IFERROR(FIND(IstNumbers,A1359),""))</f>
        <v>14</v>
      </c>
      <c r="J1359" s="1" t="str">
        <f>IF([first '# in title]&lt;[pos kw in title],MID([title],[pos kw in title]-6,6),#N/A)</f>
        <v xml:space="preserve"> 3 16 </v>
      </c>
      <c r="K1359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359" s="1">
        <f>IFERROR(FIND("kW",[desc]),0)</f>
        <v>71</v>
      </c>
      <c r="M1359">
        <f t="array" ref="M1359">MIN(IFERROR(FIND(IstNumbers,E1359),""))</f>
        <v>29</v>
      </c>
      <c r="N1359" s="1" t="str">
        <f>IF([first '# in desc]&lt;[pos kw in desc],MID([desc],[pos kw in desc]-7,7))</f>
        <v xml:space="preserve">­me 16 </v>
      </c>
      <c r="O135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59" s="1" t="str">
        <f>TRIM(IF([first '# in desc]&lt;[pos kw in desc],MID([desc],[pos kw in desc]-6,6),FALSE))</f>
        <v>me 16</v>
      </c>
      <c r="Q1359" s="1" t="b">
        <f>IF(LEN([manuell])=0,IFERROR([kw fine in title]*1,IFERROR(SUMPRODUCT(COUNTIF(IsDigits,MID([kw in desc],ROW($A$1:$A$150),1)))=LEN([kw in desc]),#N/A)),[manuell])</f>
        <v>0</v>
      </c>
      <c r="R1359" s="1" t="e">
        <f>IF([pos kw in title]&gt;0,MID(J1359,#REF!,4),IF([first '# in title]&gt;0,MID([title],[first '# in title],3),IF([first '# in title]&gt;0,MID([desc],#REF!,3),VLOOKUP([productid],$G$2:$R$1386,8))))</f>
        <v>#REF!</v>
      </c>
      <c r="S1359" s="1" t="str">
        <f>IF([kw in desc]=[kw rough in title],[kw in desc]*1,IFERROR(LEFT([kw_dirty],3)*1,IFERROR(LEFT([kw_dirty],2)*1,"n.a.")))</f>
        <v>n.a.</v>
      </c>
      <c r="T1359" s="1"/>
      <c r="U1359" s="1">
        <f>VLOOKUP(Tabelle1[[#This Row],[productid]],Tabelle2[#All],2,FALSE)</f>
        <v>16</v>
      </c>
    </row>
    <row r="1360" spans="1:21">
      <c r="A1360" t="s">
        <v>2347</v>
      </c>
      <c r="B1360">
        <v>3536</v>
      </c>
      <c r="C1360">
        <v>9701</v>
      </c>
      <c r="D1360" t="s">
        <v>2389</v>
      </c>
      <c r="E1360" t="s">
        <v>9</v>
      </c>
      <c r="F1360">
        <v>18406</v>
      </c>
      <c r="G1360">
        <v>4203010</v>
      </c>
      <c r="H1360">
        <f t="shared" si="21"/>
        <v>0</v>
      </c>
      <c r="I1360">
        <f t="array" ref="I1360">MIN(IFERROR(FIND(IstNumbers,A1360),""))</f>
        <v>17</v>
      </c>
      <c r="J1360" s="1" t="e">
        <f>IF([first '# in title]&lt;[pos kw in title],MID([title],[pos kw in title]-6,6),#N/A)</f>
        <v>#N/A</v>
      </c>
      <c r="K1360" s="1" t="e">
        <f>IFERROR(MID(SUBSTITUTE([kw rough in title],",","."),FIND("(",[kw rough in title])+1,20),SUBSTITUTE(IFERROR(MID([kw rough in title],FIND(" ",[kw rough in title])+1,20),[kw rough in title]),",","."))</f>
        <v>#N/A</v>
      </c>
      <c r="L1360" s="1">
        <f>IFERROR(FIND("kW",[desc]),0)</f>
        <v>0</v>
      </c>
      <c r="M1360">
        <f t="array" ref="M1360">MIN(IFERROR(FIND(IstNumbers,E1360),""))</f>
        <v>0</v>
      </c>
      <c r="N1360" s="1" t="b">
        <f>IF([first '# in desc]&lt;[pos kw in desc],MID([desc],[pos kw in desc]-7,7))</f>
        <v>0</v>
      </c>
      <c r="O13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60" s="1" t="str">
        <f>TRIM(IF([first '# in desc]&lt;[pos kw in desc],MID([desc],[pos kw in desc]-6,6),FALSE))</f>
        <v>FALSCH</v>
      </c>
      <c r="Q1360" s="1" t="b">
        <f>IF(LEN([manuell])=0,IFERROR([kw fine in title]*1,IFERROR(SUMPRODUCT(COUNTIF(IsDigits,MID([kw in desc],ROW($A$1:$A$150),1)))=LEN([kw in desc]),#N/A)),[manuell])</f>
        <v>0</v>
      </c>
      <c r="R1360" s="1" t="str">
        <f>IF([pos kw in title]&gt;0,MID(J1360,#REF!,4),IF([first '# in title]&gt;0,MID([title],[first '# in title],3),IF([first '# in title]&gt;0,MID([desc],#REF!,3),VLOOKUP([productid],$G$2:$R$1386,8))))</f>
        <v>-Pa</v>
      </c>
      <c r="S1360" s="1" t="e">
        <f>IF([kw in desc]=[kw rough in title],[kw in desc]*1,IFERROR(LEFT([kw_dirty],3)*1,IFERROR(LEFT([kw_dirty],2)*1,"n.a.")))</f>
        <v>#N/A</v>
      </c>
      <c r="T1360" s="1"/>
      <c r="U1360" s="1">
        <f>VLOOKUP(Tabelle1[[#This Row],[productid]],Tabelle2[#All],2,FALSE)</f>
        <v>20</v>
      </c>
    </row>
    <row r="1361" spans="1:21" hidden="1">
      <c r="A1361" t="s">
        <v>2349</v>
      </c>
      <c r="B1361">
        <v>2215</v>
      </c>
      <c r="C1361">
        <v>289859</v>
      </c>
      <c r="D1361" t="s">
        <v>2390</v>
      </c>
      <c r="E1361" t="s">
        <v>1835</v>
      </c>
      <c r="F1361">
        <v>18406</v>
      </c>
      <c r="G1361">
        <v>2384225</v>
      </c>
      <c r="H1361">
        <f t="shared" si="21"/>
        <v>0</v>
      </c>
      <c r="I1361">
        <f t="array" ref="I1361">MIN(IFERROR(FIND(IstNumbers,A1361),""))</f>
        <v>13</v>
      </c>
      <c r="J1361" s="1" t="e">
        <f>IF([first '# in title]&lt;[pos kw in title],MID([title],[pos kw in title]-6,6),#N/A)</f>
        <v>#N/A</v>
      </c>
      <c r="K1361" s="1" t="e">
        <f>IFERROR(MID(SUBSTITUTE([kw rough in title],",","."),FIND("(",[kw rough in title])+1,20),SUBSTITUTE(IFERROR(MID([kw rough in title],FIND(" ",[kw rough in title])+1,20),[kw rough in title]),",","."))</f>
        <v>#N/A</v>
      </c>
      <c r="L1361" s="1">
        <f>IFERROR(FIND("kW",[desc]),0)</f>
        <v>70</v>
      </c>
      <c r="M1361">
        <f t="array" ref="M1361">MIN(IFERROR(FIND(IstNumbers,E1361),""))</f>
        <v>34</v>
      </c>
      <c r="N1361" s="1" t="str">
        <f>IF([first '# in desc]&lt;[pos kw in desc],MID([desc],[pos kw in desc]-7,7))</f>
        <v xml:space="preserve">­me 28 </v>
      </c>
      <c r="O136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61" s="1" t="str">
        <f>TRIM(IF([first '# in desc]&lt;[pos kw in desc],MID([desc],[pos kw in desc]-6,6),FALSE))</f>
        <v>me 28</v>
      </c>
      <c r="Q1361" s="1" t="b">
        <f>IF(LEN([manuell])=0,IFERROR([kw fine in title]*1,IFERROR(SUMPRODUCT(COUNTIF(IsDigits,MID([kw in desc],ROW($A$1:$A$150),1)))=LEN([kw in desc]),#N/A)),[manuell])</f>
        <v>0</v>
      </c>
      <c r="R1361" s="1" t="str">
        <f>IF([pos kw in title]&gt;0,MID(J1361,#REF!,4),IF([first '# in title]&gt;0,MID([title],[first '# in title],3),IF([first '# in title]&gt;0,MID([desc],#REF!,3),VLOOKUP([productid],$G$2:$R$1386,8))))</f>
        <v xml:space="preserve">28 </v>
      </c>
      <c r="S1361" s="1" t="e">
        <f>IF([kw in desc]=[kw rough in title],[kw in desc]*1,IFERROR(LEFT([kw_dirty],3)*1,IFERROR(LEFT([kw_dirty],2)*1,"n.a.")))</f>
        <v>#N/A</v>
      </c>
      <c r="T1361" s="1"/>
      <c r="U1361" s="1">
        <f>VLOOKUP(Tabelle1[[#This Row],[productid]],Tabelle2[#All],2,FALSE)</f>
        <v>28</v>
      </c>
    </row>
    <row r="1362" spans="1:21">
      <c r="A1362" t="s">
        <v>2351</v>
      </c>
      <c r="B1362">
        <v>3200</v>
      </c>
      <c r="C1362">
        <v>223861</v>
      </c>
      <c r="D1362" t="s">
        <v>2391</v>
      </c>
      <c r="E1362" t="s">
        <v>370</v>
      </c>
      <c r="F1362">
        <v>18406</v>
      </c>
      <c r="G1362">
        <v>3129275</v>
      </c>
      <c r="H1362">
        <f t="shared" si="21"/>
        <v>0</v>
      </c>
      <c r="I1362">
        <f t="array" ref="I1362">MIN(IFERROR(FIND(IstNumbers,A1362),""))</f>
        <v>21</v>
      </c>
      <c r="J1362" s="1" t="e">
        <f>IF([first '# in title]&lt;[pos kw in title],MID([title],[pos kw in title]-6,6),#N/A)</f>
        <v>#N/A</v>
      </c>
      <c r="K1362" s="1" t="e">
        <f>IFERROR(MID(SUBSTITUTE([kw rough in title],",","."),FIND("(",[kw rough in title])+1,20),SUBSTITUTE(IFERROR(MID([kw rough in title],FIND(" ",[kw rough in title])+1,20),[kw rough in title]),",","."))</f>
        <v>#N/A</v>
      </c>
      <c r="L1362" s="1">
        <f>IFERROR(FIND("kW",[desc]),0)</f>
        <v>0</v>
      </c>
      <c r="M1362">
        <f t="array" ref="M1362">MIN(IFERROR(FIND(IstNumbers,E1362),""))</f>
        <v>10</v>
      </c>
      <c r="N1362" s="1" t="b">
        <f>IF([first '# in desc]&lt;[pos kw in desc],MID([desc],[pos kw in desc]-7,7))</f>
        <v>0</v>
      </c>
      <c r="O13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62" s="1" t="str">
        <f>TRIM(IF([first '# in desc]&lt;[pos kw in desc],MID([desc],[pos kw in desc]-6,6),FALSE))</f>
        <v>FALSCH</v>
      </c>
      <c r="Q1362" s="1" t="b">
        <f>IF(LEN([manuell])=0,IFERROR([kw fine in title]*1,IFERROR(SUMPRODUCT(COUNTIF(IsDigits,MID([kw in desc],ROW($A$1:$A$150),1)))=LEN([kw in desc]),#N/A)),[manuell])</f>
        <v>0</v>
      </c>
      <c r="R1362" s="1" t="str">
        <f>IF([pos kw in title]&gt;0,MID(J1362,#REF!,4),IF([first '# in title]&gt;0,MID([title],[first '# in title],3),IF([first '# in title]&gt;0,MID([desc],#REF!,3),VLOOKUP([productid],$G$2:$R$1386,8))))</f>
        <v>-20</v>
      </c>
      <c r="S1362" s="1" t="e">
        <f>IF([kw in desc]=[kw rough in title],[kw in desc]*1,IFERROR(LEFT([kw_dirty],3)*1,IFERROR(LEFT([kw_dirty],2)*1,"n.a.")))</f>
        <v>#N/A</v>
      </c>
      <c r="T1362" s="1"/>
      <c r="U1362" s="1" t="e">
        <f>VLOOKUP(Tabelle1[[#This Row],[productid]],Tabelle2[#All],2,FALSE)</f>
        <v>#N/A</v>
      </c>
    </row>
    <row r="1363" spans="1:21" hidden="1">
      <c r="A1363" t="s">
        <v>2353</v>
      </c>
      <c r="B1363">
        <v>1777</v>
      </c>
      <c r="C1363">
        <v>223861</v>
      </c>
      <c r="D1363" t="s">
        <v>2392</v>
      </c>
      <c r="E1363" t="s">
        <v>1378</v>
      </c>
      <c r="F1363">
        <v>18406</v>
      </c>
      <c r="G1363">
        <v>3797290</v>
      </c>
      <c r="H1363">
        <f t="shared" si="21"/>
        <v>0</v>
      </c>
      <c r="I1363">
        <f t="array" ref="I1363">MIN(IFERROR(FIND(IstNumbers,A1363),""))</f>
        <v>24</v>
      </c>
      <c r="J1363" s="1" t="e">
        <f>IF([first '# in title]&lt;[pos kw in title],MID([title],[pos kw in title]-6,6),#N/A)</f>
        <v>#N/A</v>
      </c>
      <c r="K1363" s="1" t="e">
        <f>IFERROR(MID(SUBSTITUTE([kw rough in title],",","."),FIND("(",[kw rough in title])+1,20),SUBSTITUTE(IFERROR(MID([kw rough in title],FIND(" ",[kw rough in title])+1,20),[kw rough in title]),",","."))</f>
        <v>#N/A</v>
      </c>
      <c r="L1363" s="1">
        <f>IFERROR(FIND("kW",[desc]),0)</f>
        <v>59</v>
      </c>
      <c r="M1363">
        <f t="array" ref="M1363">MIN(IFERROR(FIND(IstNumbers,E1363),""))</f>
        <v>15</v>
      </c>
      <c r="N1363" s="1" t="str">
        <f>IF([first '# in desc]&lt;[pos kw in desc],MID([desc],[pos kw in desc]-7,7))</f>
        <v xml:space="preserve">172 20 </v>
      </c>
      <c r="O1363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63" s="1" t="str">
        <f>TRIM(IF([first '# in desc]&lt;[pos kw in desc],MID([desc],[pos kw in desc]-6,6),FALSE))</f>
        <v>72 20</v>
      </c>
      <c r="Q1363" s="1" t="b">
        <f>IF(LEN([manuell])=0,IFERROR([kw fine in title]*1,IFERROR(SUMPRODUCT(COUNTIF(IsDigits,MID([kw in desc],ROW($A$1:$A$150),1)))=LEN([kw in desc]),#N/A)),[manuell])</f>
        <v>0</v>
      </c>
      <c r="R1363" s="1" t="str">
        <f>IF([pos kw in title]&gt;0,MID(J1363,#REF!,4),IF([first '# in title]&gt;0,MID([title],[first '# in title],3),IF([first '# in title]&gt;0,MID([desc],#REF!,3),VLOOKUP([productid],$G$2:$R$1386,8))))</f>
        <v>172</v>
      </c>
      <c r="S1363" s="1" t="e">
        <f>IF([kw in desc]=[kw rough in title],[kw in desc]*1,IFERROR(LEFT([kw_dirty],3)*1,IFERROR(LEFT([kw_dirty],2)*1,"n.a.")))</f>
        <v>#N/A</v>
      </c>
      <c r="T1363" s="1"/>
      <c r="U1363" s="1">
        <f>VLOOKUP(Tabelle1[[#This Row],[productid]],Tabelle2[#All],2,FALSE)</f>
        <v>20</v>
      </c>
    </row>
    <row r="1364" spans="1:21" hidden="1">
      <c r="A1364" t="s">
        <v>2386</v>
      </c>
      <c r="B1364">
        <v>2014</v>
      </c>
      <c r="C1364">
        <v>289859</v>
      </c>
      <c r="D1364" t="s">
        <v>2393</v>
      </c>
      <c r="E1364" t="s">
        <v>2394</v>
      </c>
      <c r="F1364">
        <v>18406</v>
      </c>
      <c r="G1364">
        <v>1219746</v>
      </c>
      <c r="H1364">
        <f t="shared" si="21"/>
        <v>22</v>
      </c>
      <c r="I1364">
        <f t="array" ref="I1364">MIN(IFERROR(FIND(IstNumbers,A1364),""))</f>
        <v>14</v>
      </c>
      <c r="J1364" s="1" t="str">
        <f>IF([first '# in title]&lt;[pos kw in title],MID([title],[pos kw in title]-6,6),#N/A)</f>
        <v xml:space="preserve"> 3 16 </v>
      </c>
      <c r="K1364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364" s="1">
        <f>IFERROR(FIND("kW",[desc]),0)</f>
        <v>71</v>
      </c>
      <c r="M1364">
        <f t="array" ref="M1364">MIN(IFERROR(FIND(IstNumbers,E1364),""))</f>
        <v>29</v>
      </c>
      <c r="N1364" s="1" t="str">
        <f>IF([first '# in desc]&lt;[pos kw in desc],MID([desc],[pos kw in desc]-7,7))</f>
        <v xml:space="preserve">­me 16 </v>
      </c>
      <c r="O13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64" s="1" t="str">
        <f>TRIM(IF([first '# in desc]&lt;[pos kw in desc],MID([desc],[pos kw in desc]-6,6),FALSE))</f>
        <v>me 16</v>
      </c>
      <c r="Q1364" s="1" t="b">
        <f>IF(LEN([manuell])=0,IFERROR([kw fine in title]*1,IFERROR(SUMPRODUCT(COUNTIF(IsDigits,MID([kw in desc],ROW($A$1:$A$150),1)))=LEN([kw in desc]),#N/A)),[manuell])</f>
        <v>0</v>
      </c>
      <c r="R1364" s="1" t="e">
        <f>IF([pos kw in title]&gt;0,MID(J1364,#REF!,4),IF([first '# in title]&gt;0,MID([title],[first '# in title],3),IF([first '# in title]&gt;0,MID([desc],#REF!,3),VLOOKUP([productid],$G$2:$R$1386,8))))</f>
        <v>#REF!</v>
      </c>
      <c r="S1364" s="1" t="str">
        <f>IF([kw in desc]=[kw rough in title],[kw in desc]*1,IFERROR(LEFT([kw_dirty],3)*1,IFERROR(LEFT([kw_dirty],2)*1,"n.a.")))</f>
        <v>n.a.</v>
      </c>
      <c r="T1364" s="1"/>
      <c r="U1364" s="1">
        <f>VLOOKUP(Tabelle1[[#This Row],[productid]],Tabelle2[#All],2,FALSE)</f>
        <v>16</v>
      </c>
    </row>
    <row r="1365" spans="1:21" hidden="1">
      <c r="A1365" t="s">
        <v>2395</v>
      </c>
      <c r="B1365">
        <v>2845</v>
      </c>
      <c r="C1365">
        <v>9701</v>
      </c>
      <c r="D1365" t="s">
        <v>2396</v>
      </c>
      <c r="E1365" t="s">
        <v>9</v>
      </c>
      <c r="F1365">
        <v>18406</v>
      </c>
      <c r="G1365">
        <v>3116572</v>
      </c>
      <c r="H1365">
        <f t="shared" si="21"/>
        <v>49</v>
      </c>
      <c r="I1365">
        <f t="array" ref="I1365">MIN(IFERROR(FIND(IstNumbers,A1365),""))</f>
        <v>24</v>
      </c>
      <c r="J1365" s="1" t="str">
        <f>IF([first '# in title]&lt;[pos kw in title],MID([title],[pos kw in title]-6,6),#N/A)</f>
        <v xml:space="preserve">H (14 </v>
      </c>
      <c r="K1365" s="1" t="str">
        <f>IFERROR(MID(SUBSTITUTE([kw rough in title],",","."),FIND("(",[kw rough in title])+1,20),SUBSTITUTE(IFERROR(MID([kw rough in title],FIND(" ",[kw rough in title])+1,20),[kw rough in title]),",","."))</f>
        <v xml:space="preserve">14 </v>
      </c>
      <c r="L1365" s="1">
        <f>IFERROR(FIND("kW",[desc]),0)</f>
        <v>0</v>
      </c>
      <c r="M1365">
        <f t="array" ref="M1365">MIN(IFERROR(FIND(IstNumbers,E1365),""))</f>
        <v>0</v>
      </c>
      <c r="N1365" s="1" t="b">
        <f>IF([first '# in desc]&lt;[pos kw in desc],MID([desc],[pos kw in desc]-7,7))</f>
        <v>0</v>
      </c>
      <c r="O13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65" s="1" t="str">
        <f>TRIM(IF([first '# in desc]&lt;[pos kw in desc],MID([desc],[pos kw in desc]-6,6),FALSE))</f>
        <v>FALSCH</v>
      </c>
      <c r="Q1365" s="1">
        <f>IF(LEN([manuell])=0,IFERROR([kw fine in title]*1,IFERROR(SUMPRODUCT(COUNTIF(IsDigits,MID([kw in desc],ROW($A$1:$A$150),1)))=LEN([kw in desc]),#N/A)),[manuell])</f>
        <v>14</v>
      </c>
      <c r="R1365" s="1" t="e">
        <f>IF([pos kw in title]&gt;0,MID(J1365,#REF!,4),IF([first '# in title]&gt;0,MID([title],[first '# in title],3),IF([first '# in title]&gt;0,MID([desc],#REF!,3),VLOOKUP([productid],$G$2:$R$1386,8))))</f>
        <v>#REF!</v>
      </c>
      <c r="S1365" s="1" t="str">
        <f>IF([kw in desc]=[kw rough in title],[kw in desc]*1,IFERROR(LEFT([kw_dirty],3)*1,IFERROR(LEFT([kw_dirty],2)*1,"n.a.")))</f>
        <v>n.a.</v>
      </c>
      <c r="T1365" s="1"/>
      <c r="U1365" s="1">
        <f>VLOOKUP(Tabelle1[[#This Row],[productid]],Tabelle2[#All],2,FALSE)</f>
        <v>14</v>
      </c>
    </row>
    <row r="1366" spans="1:21" hidden="1">
      <c r="A1366" t="s">
        <v>2349</v>
      </c>
      <c r="B1366">
        <v>2235</v>
      </c>
      <c r="C1366">
        <v>289859</v>
      </c>
      <c r="D1366" t="s">
        <v>2397</v>
      </c>
      <c r="E1366" t="s">
        <v>1850</v>
      </c>
      <c r="F1366">
        <v>18406</v>
      </c>
      <c r="G1366">
        <v>2384225</v>
      </c>
      <c r="H1366">
        <f t="shared" si="21"/>
        <v>0</v>
      </c>
      <c r="I1366">
        <f t="array" ref="I1366">MIN(IFERROR(FIND(IstNumbers,A1366),""))</f>
        <v>13</v>
      </c>
      <c r="J1366" s="1" t="e">
        <f>IF([first '# in title]&lt;[pos kw in title],MID([title],[pos kw in title]-6,6),#N/A)</f>
        <v>#N/A</v>
      </c>
      <c r="K1366" s="1" t="e">
        <f>IFERROR(MID(SUBSTITUTE([kw rough in title],",","."),FIND("(",[kw rough in title])+1,20),SUBSTITUTE(IFERROR(MID([kw rough in title],FIND(" ",[kw rough in title])+1,20),[kw rough in title]),",","."))</f>
        <v>#N/A</v>
      </c>
      <c r="L1366" s="1">
        <f>IFERROR(FIND("kW",[desc]),0)</f>
        <v>70</v>
      </c>
      <c r="M1366">
        <f t="array" ref="M1366">MIN(IFERROR(FIND(IstNumbers,E1366),""))</f>
        <v>34</v>
      </c>
      <c r="N1366" s="1" t="str">
        <f>IF([first '# in desc]&lt;[pos kw in desc],MID([desc],[pos kw in desc]-7,7))</f>
        <v xml:space="preserve">­me 28 </v>
      </c>
      <c r="O1366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66" s="1" t="str">
        <f>TRIM(IF([first '# in desc]&lt;[pos kw in desc],MID([desc],[pos kw in desc]-6,6),FALSE))</f>
        <v>me 28</v>
      </c>
      <c r="Q1366" s="1" t="b">
        <f>IF(LEN([manuell])=0,IFERROR([kw fine in title]*1,IFERROR(SUMPRODUCT(COUNTIF(IsDigits,MID([kw in desc],ROW($A$1:$A$150),1)))=LEN([kw in desc]),#N/A)),[manuell])</f>
        <v>0</v>
      </c>
      <c r="R1366" s="1" t="str">
        <f>IF([pos kw in title]&gt;0,MID(J1366,#REF!,4),IF([first '# in title]&gt;0,MID([title],[first '# in title],3),IF([first '# in title]&gt;0,MID([desc],#REF!,3),VLOOKUP([productid],$G$2:$R$1386,8))))</f>
        <v xml:space="preserve">28 </v>
      </c>
      <c r="S1366" s="1" t="e">
        <f>IF([kw in desc]=[kw rough in title],[kw in desc]*1,IFERROR(LEFT([kw_dirty],3)*1,IFERROR(LEFT([kw_dirty],2)*1,"n.a.")))</f>
        <v>#N/A</v>
      </c>
      <c r="T1366" s="1"/>
      <c r="U1366" s="1">
        <f>VLOOKUP(Tabelle1[[#This Row],[productid]],Tabelle2[#All],2,FALSE)</f>
        <v>28</v>
      </c>
    </row>
    <row r="1367" spans="1:21" hidden="1">
      <c r="A1367" t="s">
        <v>2353</v>
      </c>
      <c r="B1367">
        <v>2228.5</v>
      </c>
      <c r="C1367">
        <v>288366</v>
      </c>
      <c r="D1367" t="s">
        <v>2398</v>
      </c>
      <c r="E1367" t="s">
        <v>1443</v>
      </c>
      <c r="F1367">
        <v>18406</v>
      </c>
      <c r="G1367">
        <v>3797290</v>
      </c>
      <c r="H1367">
        <f t="shared" si="21"/>
        <v>0</v>
      </c>
      <c r="I1367">
        <f t="array" ref="I1367">MIN(IFERROR(FIND(IstNumbers,A1367),""))</f>
        <v>24</v>
      </c>
      <c r="J1367" s="1" t="e">
        <f>IF([first '# in title]&lt;[pos kw in title],MID([title],[pos kw in title]-6,6),#N/A)</f>
        <v>#N/A</v>
      </c>
      <c r="K1367" s="1" t="e">
        <f>IFERROR(MID(SUBSTITUTE([kw rough in title],",","."),FIND("(",[kw rough in title])+1,20),SUBSTITUTE(IFERROR(MID([kw rough in title],FIND(" ",[kw rough in title])+1,20),[kw rough in title]),",","."))</f>
        <v>#N/A</v>
      </c>
      <c r="L1367" s="1">
        <f>IFERROR(FIND("kW",[desc]),0)</f>
        <v>100</v>
      </c>
      <c r="M1367">
        <f t="array" ref="M1367">MIN(IFERROR(FIND(IstNumbers,E1367),""))</f>
        <v>29</v>
      </c>
      <c r="N1367" s="1" t="str">
        <f>IF([first '# in desc]&lt;[pos kw in desc],MID([desc],[pos kw in desc]-7,7))</f>
        <v xml:space="preserve"> m "20 </v>
      </c>
      <c r="O1367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67" s="1" t="str">
        <f>TRIM(IF([first '# in desc]&lt;[pos kw in desc],MID([desc],[pos kw in desc]-6,6),FALSE))</f>
        <v>m "20</v>
      </c>
      <c r="Q1367" s="1" t="b">
        <f>IF(LEN([manuell])=0,IFERROR([kw fine in title]*1,IFERROR(SUMPRODUCT(COUNTIF(IsDigits,MID([kw in desc],ROW($A$1:$A$150),1)))=LEN([kw in desc]),#N/A)),[manuell])</f>
        <v>0</v>
      </c>
      <c r="R1367" s="1" t="str">
        <f>IF([pos kw in title]&gt;0,MID(J1367,#REF!,4),IF([first '# in title]&gt;0,MID([title],[first '# in title],3),IF([first '# in title]&gt;0,MID([desc],#REF!,3),VLOOKUP([productid],$G$2:$R$1386,8))))</f>
        <v>172</v>
      </c>
      <c r="S1367" s="1" t="e">
        <f>IF([kw in desc]=[kw rough in title],[kw in desc]*1,IFERROR(LEFT([kw_dirty],3)*1,IFERROR(LEFT([kw_dirty],2)*1,"n.a.")))</f>
        <v>#N/A</v>
      </c>
      <c r="T1367" s="1"/>
      <c r="U1367" s="1">
        <f>VLOOKUP(Tabelle1[[#This Row],[productid]],Tabelle2[#All],2,FALSE)</f>
        <v>20</v>
      </c>
    </row>
    <row r="1368" spans="1:21" hidden="1">
      <c r="A1368" t="s">
        <v>2399</v>
      </c>
      <c r="B1368">
        <v>1834</v>
      </c>
      <c r="C1368">
        <v>289859</v>
      </c>
      <c r="D1368" t="s">
        <v>2400</v>
      </c>
      <c r="E1368" t="s">
        <v>1900</v>
      </c>
      <c r="F1368">
        <v>18406</v>
      </c>
      <c r="G1368">
        <v>3712883</v>
      </c>
      <c r="H1368">
        <f t="shared" si="21"/>
        <v>60</v>
      </c>
      <c r="I1368">
        <f t="array" ref="I1368">MIN(IFERROR(FIND(IstNumbers,A1368),""))</f>
        <v>24</v>
      </c>
      <c r="J1368" s="1" t="str">
        <f>IF([first '# in title]&lt;[pos kw in title],MID([title],[pos kw in title]-6,6),#N/A)</f>
        <v xml:space="preserve">L (16 </v>
      </c>
      <c r="K136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368" s="1">
        <f>IFERROR(FIND("kW",[desc]),0)</f>
        <v>71</v>
      </c>
      <c r="M1368">
        <f t="array" ref="M1368">MIN(IFERROR(FIND(IstNumbers,E1368),""))</f>
        <v>29</v>
      </c>
      <c r="N1368" s="1" t="str">
        <f>IF([first '# in desc]&lt;[pos kw in desc],MID([desc],[pos kw in desc]-7,7))</f>
        <v xml:space="preserve">­me 16 </v>
      </c>
      <c r="O136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68" s="1" t="str">
        <f>TRIM(IF([first '# in desc]&lt;[pos kw in desc],MID([desc],[pos kw in desc]-6,6),FALSE))</f>
        <v>me 16</v>
      </c>
      <c r="Q1368" s="1">
        <f>IF(LEN([manuell])=0,IFERROR([kw fine in title]*1,IFERROR(SUMPRODUCT(COUNTIF(IsDigits,MID([kw in desc],ROW($A$1:$A$150),1)))=LEN([kw in desc]),#N/A)),[manuell])</f>
        <v>16</v>
      </c>
      <c r="R1368" s="1" t="e">
        <f>IF([pos kw in title]&gt;0,MID(J1368,#REF!,4),IF([first '# in title]&gt;0,MID([title],[first '# in title],3),IF([first '# in title]&gt;0,MID([desc],#REF!,3),VLOOKUP([productid],$G$2:$R$1386,8))))</f>
        <v>#REF!</v>
      </c>
      <c r="S1368" s="1" t="str">
        <f>IF([kw in desc]=[kw rough in title],[kw in desc]*1,IFERROR(LEFT([kw_dirty],3)*1,IFERROR(LEFT([kw_dirty],2)*1,"n.a.")))</f>
        <v>n.a.</v>
      </c>
      <c r="T1368" s="1"/>
      <c r="U1368" s="1">
        <f>VLOOKUP(Tabelle1[[#This Row],[productid]],Tabelle2[#All],2,FALSE)</f>
        <v>16</v>
      </c>
    </row>
    <row r="1369" spans="1:21">
      <c r="A1369" t="s">
        <v>2401</v>
      </c>
      <c r="B1369">
        <v>1598</v>
      </c>
      <c r="C1369">
        <v>9701</v>
      </c>
      <c r="D1369" t="s">
        <v>2402</v>
      </c>
      <c r="E1369" t="s">
        <v>9</v>
      </c>
      <c r="F1369">
        <v>18406</v>
      </c>
      <c r="G1369">
        <v>3095642</v>
      </c>
      <c r="H1369">
        <f t="shared" si="21"/>
        <v>0</v>
      </c>
      <c r="I1369">
        <f t="array" ref="I1369">MIN(IFERROR(FIND(IstNumbers,A1369),""))</f>
        <v>21</v>
      </c>
      <c r="J1369" s="1" t="e">
        <f>IF([first '# in title]&lt;[pos kw in title],MID([title],[pos kw in title]-6,6),#N/A)</f>
        <v>#N/A</v>
      </c>
      <c r="K1369" s="1" t="e">
        <f>IFERROR(MID(SUBSTITUTE([kw rough in title],",","."),FIND("(",[kw rough in title])+1,20),SUBSTITUTE(IFERROR(MID([kw rough in title],FIND(" ",[kw rough in title])+1,20),[kw rough in title]),",","."))</f>
        <v>#N/A</v>
      </c>
      <c r="L1369" s="1">
        <f>IFERROR(FIND("kW",[desc]),0)</f>
        <v>0</v>
      </c>
      <c r="M1369">
        <f t="array" ref="M1369">MIN(IFERROR(FIND(IstNumbers,E1369),""))</f>
        <v>0</v>
      </c>
      <c r="N1369" s="1" t="b">
        <f>IF([first '# in desc]&lt;[pos kw in desc],MID([desc],[pos kw in desc]-7,7))</f>
        <v>0</v>
      </c>
      <c r="O13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69" s="1" t="str">
        <f>TRIM(IF([first '# in desc]&lt;[pos kw in desc],MID([desc],[pos kw in desc]-6,6),FALSE))</f>
        <v>FALSCH</v>
      </c>
      <c r="Q1369" s="1" t="b">
        <f>IF(LEN([manuell])=0,IFERROR([kw fine in title]*1,IFERROR(SUMPRODUCT(COUNTIF(IsDigits,MID([kw in desc],ROW($A$1:$A$150),1)))=LEN([kw in desc]),#N/A)),[manuell])</f>
        <v>0</v>
      </c>
      <c r="R1369" s="1" t="str">
        <f>IF([pos kw in title]&gt;0,MID(J1369,#REF!,4),IF([first '# in title]&gt;0,MID([title],[first '# in title],3),IF([first '# in title]&gt;0,MID([desc],#REF!,3),VLOOKUP([productid],$G$2:$R$1386,8))))</f>
        <v xml:space="preserve">15 </v>
      </c>
      <c r="S1369" s="1" t="e">
        <f>IF([kw in desc]=[kw rough in title],[kw in desc]*1,IFERROR(LEFT([kw_dirty],3)*1,IFERROR(LEFT([kw_dirty],2)*1,"n.a.")))</f>
        <v>#N/A</v>
      </c>
      <c r="T1369" s="1"/>
      <c r="U1369" s="1" t="e">
        <f>VLOOKUP(Tabelle1[[#This Row],[productid]],Tabelle2[#All],2,FALSE)</f>
        <v>#N/A</v>
      </c>
    </row>
    <row r="1370" spans="1:21">
      <c r="A1370" t="s">
        <v>2403</v>
      </c>
      <c r="B1370">
        <v>2695</v>
      </c>
      <c r="C1370">
        <v>9701</v>
      </c>
      <c r="D1370" t="s">
        <v>2404</v>
      </c>
      <c r="E1370" t="s">
        <v>9</v>
      </c>
      <c r="F1370">
        <v>18406</v>
      </c>
      <c r="G1370">
        <v>3094808</v>
      </c>
      <c r="H1370">
        <f t="shared" si="21"/>
        <v>0</v>
      </c>
      <c r="I1370">
        <f t="array" ref="I1370">MIN(IFERROR(FIND(IstNumbers,A1370),""))</f>
        <v>25</v>
      </c>
      <c r="J1370" s="1" t="e">
        <f>IF([first '# in title]&lt;[pos kw in title],MID([title],[pos kw in title]-6,6),#N/A)</f>
        <v>#N/A</v>
      </c>
      <c r="K1370" s="1" t="e">
        <f>IFERROR(MID(SUBSTITUTE([kw rough in title],",","."),FIND("(",[kw rough in title])+1,20),SUBSTITUTE(IFERROR(MID([kw rough in title],FIND(" ",[kw rough in title])+1,20),[kw rough in title]),",","."))</f>
        <v>#N/A</v>
      </c>
      <c r="L1370" s="1">
        <f>IFERROR(FIND("kW",[desc]),0)</f>
        <v>0</v>
      </c>
      <c r="M1370">
        <f t="array" ref="M1370">MIN(IFERROR(FIND(IstNumbers,E1370),""))</f>
        <v>0</v>
      </c>
      <c r="N1370" s="1" t="b">
        <f>IF([first '# in desc]&lt;[pos kw in desc],MID([desc],[pos kw in desc]-7,7))</f>
        <v>0</v>
      </c>
      <c r="O13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70" s="1" t="str">
        <f>TRIM(IF([first '# in desc]&lt;[pos kw in desc],MID([desc],[pos kw in desc]-6,6),FALSE))</f>
        <v>FALSCH</v>
      </c>
      <c r="Q1370" s="1" t="b">
        <f>IF(LEN([manuell])=0,IFERROR([kw fine in title]*1,IFERROR(SUMPRODUCT(COUNTIF(IsDigits,MID([kw in desc],ROW($A$1:$A$150),1)))=LEN([kw in desc]),#N/A)),[manuell])</f>
        <v>0</v>
      </c>
      <c r="R1370" s="1" t="str">
        <f>IF([pos kw in title]&gt;0,MID(J1370,#REF!,4),IF([first '# in title]&gt;0,MID([title],[first '# in title],3),IF([first '# in title]&gt;0,MID([desc],#REF!,3),VLOOKUP([productid],$G$2:$R$1386,8))))</f>
        <v>22/</v>
      </c>
      <c r="S1370" s="1" t="e">
        <f>IF([kw in desc]=[kw rough in title],[kw in desc]*1,IFERROR(LEFT([kw_dirty],3)*1,IFERROR(LEFT([kw_dirty],2)*1,"n.a.")))</f>
        <v>#N/A</v>
      </c>
      <c r="T1370" s="1"/>
      <c r="U1370" s="1" t="e">
        <f>VLOOKUP(Tabelle1[[#This Row],[productid]],Tabelle2[#All],2,FALSE)</f>
        <v>#N/A</v>
      </c>
    </row>
    <row r="1371" spans="1:21" hidden="1">
      <c r="A1371" t="s">
        <v>2386</v>
      </c>
      <c r="B1371">
        <v>2014</v>
      </c>
      <c r="C1371">
        <v>289859</v>
      </c>
      <c r="D1371" t="s">
        <v>2405</v>
      </c>
      <c r="E1371" t="s">
        <v>2406</v>
      </c>
      <c r="F1371">
        <v>18406</v>
      </c>
      <c r="G1371">
        <v>1219746</v>
      </c>
      <c r="H1371">
        <f t="shared" si="21"/>
        <v>22</v>
      </c>
      <c r="I1371">
        <f t="array" ref="I1371">MIN(IFERROR(FIND(IstNumbers,A1371),""))</f>
        <v>14</v>
      </c>
      <c r="J1371" s="1" t="str">
        <f>IF([first '# in title]&lt;[pos kw in title],MID([title],[pos kw in title]-6,6),#N/A)</f>
        <v xml:space="preserve"> 3 16 </v>
      </c>
      <c r="K1371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371" s="1">
        <f>IFERROR(FIND("kW",[desc]),0)</f>
        <v>71</v>
      </c>
      <c r="M1371">
        <f t="array" ref="M1371">MIN(IFERROR(FIND(IstNumbers,E1371),""))</f>
        <v>29</v>
      </c>
      <c r="N1371" s="1" t="str">
        <f>IF([first '# in desc]&lt;[pos kw in desc],MID([desc],[pos kw in desc]-7,7))</f>
        <v xml:space="preserve">­me 16 </v>
      </c>
      <c r="O13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71" s="1" t="str">
        <f>TRIM(IF([first '# in desc]&lt;[pos kw in desc],MID([desc],[pos kw in desc]-6,6),FALSE))</f>
        <v>me 16</v>
      </c>
      <c r="Q1371" s="1" t="b">
        <f>IF(LEN([manuell])=0,IFERROR([kw fine in title]*1,IFERROR(SUMPRODUCT(COUNTIF(IsDigits,MID([kw in desc],ROW($A$1:$A$150),1)))=LEN([kw in desc]),#N/A)),[manuell])</f>
        <v>0</v>
      </c>
      <c r="R1371" s="1" t="e">
        <f>IF([pos kw in title]&gt;0,MID(J1371,#REF!,4),IF([first '# in title]&gt;0,MID([title],[first '# in title],3),IF([first '# in title]&gt;0,MID([desc],#REF!,3),VLOOKUP([productid],$G$2:$R$1386,8))))</f>
        <v>#REF!</v>
      </c>
      <c r="S1371" s="1" t="str">
        <f>IF([kw in desc]=[kw rough in title],[kw in desc]*1,IFERROR(LEFT([kw_dirty],3)*1,IFERROR(LEFT([kw_dirty],2)*1,"n.a.")))</f>
        <v>n.a.</v>
      </c>
      <c r="T1371" s="1"/>
      <c r="U1371" s="1">
        <f>VLOOKUP(Tabelle1[[#This Row],[productid]],Tabelle2[#All],2,FALSE)</f>
        <v>16</v>
      </c>
    </row>
    <row r="1372" spans="1:21" hidden="1">
      <c r="A1372" t="s">
        <v>2349</v>
      </c>
      <c r="B1372">
        <v>2245</v>
      </c>
      <c r="C1372">
        <v>289859</v>
      </c>
      <c r="D1372" t="s">
        <v>2407</v>
      </c>
      <c r="E1372" t="s">
        <v>1855</v>
      </c>
      <c r="F1372">
        <v>18406</v>
      </c>
      <c r="G1372">
        <v>2384225</v>
      </c>
      <c r="H1372">
        <f t="shared" si="21"/>
        <v>0</v>
      </c>
      <c r="I1372">
        <f t="array" ref="I1372">MIN(IFERROR(FIND(IstNumbers,A1372),""))</f>
        <v>13</v>
      </c>
      <c r="J1372" s="1" t="e">
        <f>IF([first '# in title]&lt;[pos kw in title],MID([title],[pos kw in title]-6,6),#N/A)</f>
        <v>#N/A</v>
      </c>
      <c r="K1372" s="1" t="e">
        <f>IFERROR(MID(SUBSTITUTE([kw rough in title],",","."),FIND("(",[kw rough in title])+1,20),SUBSTITUTE(IFERROR(MID([kw rough in title],FIND(" ",[kw rough in title])+1,20),[kw rough in title]),",","."))</f>
        <v>#N/A</v>
      </c>
      <c r="L1372" s="1">
        <f>IFERROR(FIND("kW",[desc]),0)</f>
        <v>70</v>
      </c>
      <c r="M1372">
        <f t="array" ref="M1372">MIN(IFERROR(FIND(IstNumbers,E1372),""))</f>
        <v>34</v>
      </c>
      <c r="N1372" s="1" t="str">
        <f>IF([first '# in desc]&lt;[pos kw in desc],MID([desc],[pos kw in desc]-7,7))</f>
        <v xml:space="preserve">­me 28 </v>
      </c>
      <c r="O137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72" s="1" t="str">
        <f>TRIM(IF([first '# in desc]&lt;[pos kw in desc],MID([desc],[pos kw in desc]-6,6),FALSE))</f>
        <v>me 28</v>
      </c>
      <c r="Q1372" s="1" t="b">
        <f>IF(LEN([manuell])=0,IFERROR([kw fine in title]*1,IFERROR(SUMPRODUCT(COUNTIF(IsDigits,MID([kw in desc],ROW($A$1:$A$150),1)))=LEN([kw in desc]),#N/A)),[manuell])</f>
        <v>0</v>
      </c>
      <c r="R1372" s="1" t="str">
        <f>IF([pos kw in title]&gt;0,MID(J1372,#REF!,4),IF([first '# in title]&gt;0,MID([title],[first '# in title],3),IF([first '# in title]&gt;0,MID([desc],#REF!,3),VLOOKUP([productid],$G$2:$R$1386,8))))</f>
        <v xml:space="preserve">28 </v>
      </c>
      <c r="S1372" s="1" t="e">
        <f>IF([kw in desc]=[kw rough in title],[kw in desc]*1,IFERROR(LEFT([kw_dirty],3)*1,IFERROR(LEFT([kw_dirty],2)*1,"n.a.")))</f>
        <v>#N/A</v>
      </c>
      <c r="T1372" s="1"/>
      <c r="U1372" s="1">
        <f>VLOOKUP(Tabelle1[[#This Row],[productid]],Tabelle2[#All],2,FALSE)</f>
        <v>28</v>
      </c>
    </row>
    <row r="1373" spans="1:21" hidden="1">
      <c r="A1373" t="s">
        <v>2353</v>
      </c>
      <c r="B1373">
        <v>2440.5</v>
      </c>
      <c r="C1373">
        <v>288366</v>
      </c>
      <c r="D1373" t="s">
        <v>2408</v>
      </c>
      <c r="E1373" t="s">
        <v>1457</v>
      </c>
      <c r="F1373">
        <v>18406</v>
      </c>
      <c r="G1373">
        <v>3797290</v>
      </c>
      <c r="H1373">
        <f t="shared" si="21"/>
        <v>0</v>
      </c>
      <c r="I1373">
        <f t="array" ref="I1373">MIN(IFERROR(FIND(IstNumbers,A1373),""))</f>
        <v>24</v>
      </c>
      <c r="J1373" s="1" t="e">
        <f>IF([first '# in title]&lt;[pos kw in title],MID([title],[pos kw in title]-6,6),#N/A)</f>
        <v>#N/A</v>
      </c>
      <c r="K1373" s="1" t="e">
        <f>IFERROR(MID(SUBSTITUTE([kw rough in title],",","."),FIND("(",[kw rough in title])+1,20),SUBSTITUTE(IFERROR(MID([kw rough in title],FIND(" ",[kw rough in title])+1,20),[kw rough in title]),",","."))</f>
        <v>#N/A</v>
      </c>
      <c r="L1373" s="1">
        <f>IFERROR(FIND("kW",[desc]),0)</f>
        <v>98</v>
      </c>
      <c r="M1373">
        <f t="array" ref="M1373">MIN(IFERROR(FIND(IstNumbers,E1373),""))</f>
        <v>14</v>
      </c>
      <c r="N1373" s="1" t="str">
        <f>IF([first '# in desc]&lt;[pos kw in desc],MID([desc],[pos kw in desc]-7,7))</f>
        <v xml:space="preserve">ng "20 </v>
      </c>
      <c r="O1373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373" s="1" t="str">
        <f>TRIM(IF([first '# in desc]&lt;[pos kw in desc],MID([desc],[pos kw in desc]-6,6),FALSE))</f>
        <v>g "20</v>
      </c>
      <c r="Q1373" s="1" t="b">
        <f>IF(LEN([manuell])=0,IFERROR([kw fine in title]*1,IFERROR(SUMPRODUCT(COUNTIF(IsDigits,MID([kw in desc],ROW($A$1:$A$150),1)))=LEN([kw in desc]),#N/A)),[manuell])</f>
        <v>0</v>
      </c>
      <c r="R1373" s="1" t="str">
        <f>IF([pos kw in title]&gt;0,MID(J1373,#REF!,4),IF([first '# in title]&gt;0,MID([title],[first '# in title],3),IF([first '# in title]&gt;0,MID([desc],#REF!,3),VLOOKUP([productid],$G$2:$R$1386,8))))</f>
        <v>172</v>
      </c>
      <c r="S1373" s="1" t="e">
        <f>IF([kw in desc]=[kw rough in title],[kw in desc]*1,IFERROR(LEFT([kw_dirty],3)*1,IFERROR(LEFT([kw_dirty],2)*1,"n.a.")))</f>
        <v>#N/A</v>
      </c>
      <c r="T1373" s="1"/>
      <c r="U1373" s="1">
        <f>VLOOKUP(Tabelle1[[#This Row],[productid]],Tabelle2[#All],2,FALSE)</f>
        <v>20</v>
      </c>
    </row>
    <row r="1374" spans="1:21" hidden="1">
      <c r="A1374" t="s">
        <v>2399</v>
      </c>
      <c r="B1374">
        <v>1879</v>
      </c>
      <c r="C1374">
        <v>289859</v>
      </c>
      <c r="D1374" t="s">
        <v>2409</v>
      </c>
      <c r="E1374" t="s">
        <v>1917</v>
      </c>
      <c r="F1374">
        <v>18406</v>
      </c>
      <c r="G1374">
        <v>3712883</v>
      </c>
      <c r="H1374">
        <f t="shared" si="21"/>
        <v>60</v>
      </c>
      <c r="I1374">
        <f t="array" ref="I1374">MIN(IFERROR(FIND(IstNumbers,A1374),""))</f>
        <v>24</v>
      </c>
      <c r="J1374" s="1" t="str">
        <f>IF([first '# in title]&lt;[pos kw in title],MID([title],[pos kw in title]-6,6),#N/A)</f>
        <v xml:space="preserve">L (16 </v>
      </c>
      <c r="K137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374" s="1">
        <f>IFERROR(FIND("kW",[desc]),0)</f>
        <v>71</v>
      </c>
      <c r="M1374">
        <f t="array" ref="M1374">MIN(IFERROR(FIND(IstNumbers,E1374),""))</f>
        <v>29</v>
      </c>
      <c r="N1374" s="1" t="str">
        <f>IF([first '# in desc]&lt;[pos kw in desc],MID([desc],[pos kw in desc]-7,7))</f>
        <v xml:space="preserve">­me 16 </v>
      </c>
      <c r="O137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74" s="1" t="str">
        <f>TRIM(IF([first '# in desc]&lt;[pos kw in desc],MID([desc],[pos kw in desc]-6,6),FALSE))</f>
        <v>me 16</v>
      </c>
      <c r="Q1374" s="1">
        <f>IF(LEN([manuell])=0,IFERROR([kw fine in title]*1,IFERROR(SUMPRODUCT(COUNTIF(IsDigits,MID([kw in desc],ROW($A$1:$A$150),1)))=LEN([kw in desc]),#N/A)),[manuell])</f>
        <v>16</v>
      </c>
      <c r="R1374" s="1" t="e">
        <f>IF([pos kw in title]&gt;0,MID(J1374,#REF!,4),IF([first '# in title]&gt;0,MID([title],[first '# in title],3),IF([first '# in title]&gt;0,MID([desc],#REF!,3),VLOOKUP([productid],$G$2:$R$1386,8))))</f>
        <v>#REF!</v>
      </c>
      <c r="S1374" s="1" t="str">
        <f>IF([kw in desc]=[kw rough in title],[kw in desc]*1,IFERROR(LEFT([kw_dirty],3)*1,IFERROR(LEFT([kw_dirty],2)*1,"n.a.")))</f>
        <v>n.a.</v>
      </c>
      <c r="T1374" s="1"/>
      <c r="U1374" s="1">
        <f>VLOOKUP(Tabelle1[[#This Row],[productid]],Tabelle2[#All],2,FALSE)</f>
        <v>16</v>
      </c>
    </row>
    <row r="1375" spans="1:21">
      <c r="A1375" t="s">
        <v>2401</v>
      </c>
      <c r="B1375">
        <v>1810</v>
      </c>
      <c r="C1375">
        <v>9701</v>
      </c>
      <c r="D1375" t="s">
        <v>2410</v>
      </c>
      <c r="E1375" t="s">
        <v>9</v>
      </c>
      <c r="F1375">
        <v>18406</v>
      </c>
      <c r="G1375">
        <v>3095642</v>
      </c>
      <c r="H1375">
        <f t="shared" si="21"/>
        <v>0</v>
      </c>
      <c r="I1375">
        <f t="array" ref="I1375">MIN(IFERROR(FIND(IstNumbers,A1375),""))</f>
        <v>21</v>
      </c>
      <c r="J1375" s="1" t="e">
        <f>IF([first '# in title]&lt;[pos kw in title],MID([title],[pos kw in title]-6,6),#N/A)</f>
        <v>#N/A</v>
      </c>
      <c r="K1375" s="1" t="e">
        <f>IFERROR(MID(SUBSTITUTE([kw rough in title],",","."),FIND("(",[kw rough in title])+1,20),SUBSTITUTE(IFERROR(MID([kw rough in title],FIND(" ",[kw rough in title])+1,20),[kw rough in title]),",","."))</f>
        <v>#N/A</v>
      </c>
      <c r="L1375" s="1">
        <f>IFERROR(FIND("kW",[desc]),0)</f>
        <v>0</v>
      </c>
      <c r="M1375">
        <f t="array" ref="M1375">MIN(IFERROR(FIND(IstNumbers,E1375),""))</f>
        <v>0</v>
      </c>
      <c r="N1375" s="1" t="b">
        <f>IF([first '# in desc]&lt;[pos kw in desc],MID([desc],[pos kw in desc]-7,7))</f>
        <v>0</v>
      </c>
      <c r="O13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75" s="1" t="str">
        <f>TRIM(IF([first '# in desc]&lt;[pos kw in desc],MID([desc],[pos kw in desc]-6,6),FALSE))</f>
        <v>FALSCH</v>
      </c>
      <c r="Q1375" s="1" t="b">
        <f>IF(LEN([manuell])=0,IFERROR([kw fine in title]*1,IFERROR(SUMPRODUCT(COUNTIF(IsDigits,MID([kw in desc],ROW($A$1:$A$150),1)))=LEN([kw in desc]),#N/A)),[manuell])</f>
        <v>0</v>
      </c>
      <c r="R1375" s="1" t="str">
        <f>IF([pos kw in title]&gt;0,MID(J1375,#REF!,4),IF([first '# in title]&gt;0,MID([title],[first '# in title],3),IF([first '# in title]&gt;0,MID([desc],#REF!,3),VLOOKUP([productid],$G$2:$R$1386,8))))</f>
        <v xml:space="preserve">15 </v>
      </c>
      <c r="S1375" s="1" t="e">
        <f>IF([kw in desc]=[kw rough in title],[kw in desc]*1,IFERROR(LEFT([kw_dirty],3)*1,IFERROR(LEFT([kw_dirty],2)*1,"n.a.")))</f>
        <v>#N/A</v>
      </c>
      <c r="T1375" s="1"/>
      <c r="U1375" s="1" t="e">
        <f>VLOOKUP(Tabelle1[[#This Row],[productid]],Tabelle2[#All],2,FALSE)</f>
        <v>#N/A</v>
      </c>
    </row>
    <row r="1376" spans="1:21">
      <c r="A1376" t="s">
        <v>2403</v>
      </c>
      <c r="B1376">
        <v>2720</v>
      </c>
      <c r="C1376">
        <v>289859</v>
      </c>
      <c r="D1376" t="s">
        <v>2411</v>
      </c>
      <c r="E1376" t="s">
        <v>2412</v>
      </c>
      <c r="F1376">
        <v>18406</v>
      </c>
      <c r="G1376">
        <v>3094808</v>
      </c>
      <c r="H1376">
        <f t="shared" si="21"/>
        <v>0</v>
      </c>
      <c r="I1376">
        <f t="array" ref="I1376">MIN(IFERROR(FIND(IstNumbers,A1376),""))</f>
        <v>25</v>
      </c>
      <c r="J1376" s="1" t="e">
        <f>IF([first '# in title]&lt;[pos kw in title],MID([title],[pos kw in title]-6,6),#N/A)</f>
        <v>#N/A</v>
      </c>
      <c r="K1376" s="1" t="e">
        <f>IFERROR(MID(SUBSTITUTE([kw rough in title],",","."),FIND("(",[kw rough in title])+1,20),SUBSTITUTE(IFERROR(MID([kw rough in title],FIND(" ",[kw rough in title])+1,20),[kw rough in title]),",","."))</f>
        <v>#N/A</v>
      </c>
      <c r="L1376" s="1">
        <f>IFERROR(FIND("kW",[desc]),0)</f>
        <v>0</v>
      </c>
      <c r="M1376">
        <f t="array" ref="M1376">MIN(IFERROR(FIND(IstNumbers,E1376),""))</f>
        <v>31</v>
      </c>
      <c r="N1376" s="1" t="b">
        <f>IF([first '# in desc]&lt;[pos kw in desc],MID([desc],[pos kw in desc]-7,7))</f>
        <v>0</v>
      </c>
      <c r="O13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76" s="1" t="str">
        <f>TRIM(IF([first '# in desc]&lt;[pos kw in desc],MID([desc],[pos kw in desc]-6,6),FALSE))</f>
        <v>FALSCH</v>
      </c>
      <c r="Q1376" s="1" t="b">
        <f>IF(LEN([manuell])=0,IFERROR([kw fine in title]*1,IFERROR(SUMPRODUCT(COUNTIF(IsDigits,MID([kw in desc],ROW($A$1:$A$150),1)))=LEN([kw in desc]),#N/A)),[manuell])</f>
        <v>0</v>
      </c>
      <c r="R1376" s="1" t="str">
        <f>IF([pos kw in title]&gt;0,MID(J1376,#REF!,4),IF([first '# in title]&gt;0,MID([title],[first '# in title],3),IF([first '# in title]&gt;0,MID([desc],#REF!,3),VLOOKUP([productid],$G$2:$R$1386,8))))</f>
        <v>22/</v>
      </c>
      <c r="S1376" s="1" t="e">
        <f>IF([kw in desc]=[kw rough in title],[kw in desc]*1,IFERROR(LEFT([kw_dirty],3)*1,IFERROR(LEFT([kw_dirty],2)*1,"n.a.")))</f>
        <v>#N/A</v>
      </c>
      <c r="T1376" s="1"/>
      <c r="U1376" s="1" t="e">
        <f>VLOOKUP(Tabelle1[[#This Row],[productid]],Tabelle2[#All],2,FALSE)</f>
        <v>#N/A</v>
      </c>
    </row>
    <row r="1377" spans="1:21" hidden="1">
      <c r="A1377" t="s">
        <v>2413</v>
      </c>
      <c r="B1377">
        <v>2010</v>
      </c>
      <c r="C1377">
        <v>289859</v>
      </c>
      <c r="D1377" t="s">
        <v>2414</v>
      </c>
      <c r="E1377" t="s">
        <v>261</v>
      </c>
      <c r="F1377">
        <v>18406</v>
      </c>
      <c r="G1377">
        <v>3711720</v>
      </c>
      <c r="H1377">
        <f t="shared" si="21"/>
        <v>59</v>
      </c>
      <c r="I1377">
        <f t="array" ref="I1377">MIN(IFERROR(FIND(IstNumbers,A1377),""))</f>
        <v>24</v>
      </c>
      <c r="J1377" s="1" t="str">
        <f>IF([first '# in title]&lt;[pos kw in title],MID([title],[pos kw in title]-6,6),#N/A)</f>
        <v xml:space="preserve">H (28 </v>
      </c>
      <c r="K1377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377" s="1">
        <f>IFERROR(FIND("kW",[desc]),0)</f>
        <v>71</v>
      </c>
      <c r="M1377">
        <f t="array" ref="M1377">MIN(IFERROR(FIND(IstNumbers,E1377),""))</f>
        <v>29</v>
      </c>
      <c r="N1377" s="1" t="str">
        <f>IF([first '# in desc]&lt;[pos kw in desc],MID([desc],[pos kw in desc]-7,7))</f>
        <v xml:space="preserve">­me 28 </v>
      </c>
      <c r="O1377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77" s="1" t="str">
        <f>TRIM(IF([first '# in desc]&lt;[pos kw in desc],MID([desc],[pos kw in desc]-6,6),FALSE))</f>
        <v>me 28</v>
      </c>
      <c r="Q1377" s="1">
        <f>IF(LEN([manuell])=0,IFERROR([kw fine in title]*1,IFERROR(SUMPRODUCT(COUNTIF(IsDigits,MID([kw in desc],ROW($A$1:$A$150),1)))=LEN([kw in desc]),#N/A)),[manuell])</f>
        <v>28</v>
      </c>
      <c r="R1377" s="1" t="e">
        <f>IF([pos kw in title]&gt;0,MID(J1377,#REF!,4),IF([first '# in title]&gt;0,MID([title],[first '# in title],3),IF([first '# in title]&gt;0,MID([desc],#REF!,3),VLOOKUP([productid],$G$2:$R$1386,8))))</f>
        <v>#REF!</v>
      </c>
      <c r="S1377" s="1" t="str">
        <f>IF([kw in desc]=[kw rough in title],[kw in desc]*1,IFERROR(LEFT([kw_dirty],3)*1,IFERROR(LEFT([kw_dirty],2)*1,"n.a.")))</f>
        <v>n.a.</v>
      </c>
      <c r="T1377" s="1"/>
      <c r="U1377" s="1">
        <f>VLOOKUP(Tabelle1[[#This Row],[productid]],Tabelle2[#All],2,FALSE)</f>
        <v>28</v>
      </c>
    </row>
    <row r="1378" spans="1:21" hidden="1">
      <c r="A1378" t="s">
        <v>2386</v>
      </c>
      <c r="B1378">
        <v>2029</v>
      </c>
      <c r="C1378">
        <v>289859</v>
      </c>
      <c r="D1378" t="s">
        <v>2415</v>
      </c>
      <c r="E1378" t="s">
        <v>2416</v>
      </c>
      <c r="F1378">
        <v>18406</v>
      </c>
      <c r="G1378">
        <v>1219746</v>
      </c>
      <c r="H1378">
        <f t="shared" si="21"/>
        <v>22</v>
      </c>
      <c r="I1378">
        <f t="array" ref="I1378">MIN(IFERROR(FIND(IstNumbers,A1378),""))</f>
        <v>14</v>
      </c>
      <c r="J1378" s="1" t="str">
        <f>IF([first '# in title]&lt;[pos kw in title],MID([title],[pos kw in title]-6,6),#N/A)</f>
        <v xml:space="preserve"> 3 16 </v>
      </c>
      <c r="K1378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378" s="1">
        <f>IFERROR(FIND("kW",[desc]),0)</f>
        <v>71</v>
      </c>
      <c r="M1378">
        <f t="array" ref="M1378">MIN(IFERROR(FIND(IstNumbers,E1378),""))</f>
        <v>29</v>
      </c>
      <c r="N1378" s="1" t="str">
        <f>IF([first '# in desc]&lt;[pos kw in desc],MID([desc],[pos kw in desc]-7,7))</f>
        <v xml:space="preserve">­me 16 </v>
      </c>
      <c r="O137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78" s="1" t="str">
        <f>TRIM(IF([first '# in desc]&lt;[pos kw in desc],MID([desc],[pos kw in desc]-6,6),FALSE))</f>
        <v>me 16</v>
      </c>
      <c r="Q1378" s="1" t="b">
        <f>IF(LEN([manuell])=0,IFERROR([kw fine in title]*1,IFERROR(SUMPRODUCT(COUNTIF(IsDigits,MID([kw in desc],ROW($A$1:$A$150),1)))=LEN([kw in desc]),#N/A)),[manuell])</f>
        <v>0</v>
      </c>
      <c r="R1378" s="1" t="e">
        <f>IF([pos kw in title]&gt;0,MID(J1378,#REF!,4),IF([first '# in title]&gt;0,MID([title],[first '# in title],3),IF([first '# in title]&gt;0,MID([desc],#REF!,3),VLOOKUP([productid],$G$2:$R$1386,8))))</f>
        <v>#REF!</v>
      </c>
      <c r="S1378" s="1" t="str">
        <f>IF([kw in desc]=[kw rough in title],[kw in desc]*1,IFERROR(LEFT([kw_dirty],3)*1,IFERROR(LEFT([kw_dirty],2)*1,"n.a.")))</f>
        <v>n.a.</v>
      </c>
      <c r="T1378" s="1"/>
      <c r="U1378" s="1">
        <f>VLOOKUP(Tabelle1[[#This Row],[productid]],Tabelle2[#All],2,FALSE)</f>
        <v>16</v>
      </c>
    </row>
    <row r="1379" spans="1:21" hidden="1">
      <c r="A1379" t="s">
        <v>2349</v>
      </c>
      <c r="B1379">
        <v>2245</v>
      </c>
      <c r="C1379">
        <v>289859</v>
      </c>
      <c r="D1379" t="s">
        <v>2417</v>
      </c>
      <c r="E1379" t="s">
        <v>2175</v>
      </c>
      <c r="F1379">
        <v>18406</v>
      </c>
      <c r="G1379">
        <v>2384225</v>
      </c>
      <c r="H1379">
        <f t="shared" si="21"/>
        <v>0</v>
      </c>
      <c r="I1379">
        <f t="array" ref="I1379">MIN(IFERROR(FIND(IstNumbers,A1379),""))</f>
        <v>13</v>
      </c>
      <c r="J1379" s="1" t="e">
        <f>IF([first '# in title]&lt;[pos kw in title],MID([title],[pos kw in title]-6,6),#N/A)</f>
        <v>#N/A</v>
      </c>
      <c r="K1379" s="1" t="e">
        <f>IFERROR(MID(SUBSTITUTE([kw rough in title],",","."),FIND("(",[kw rough in title])+1,20),SUBSTITUTE(IFERROR(MID([kw rough in title],FIND(" ",[kw rough in title])+1,20),[kw rough in title]),",","."))</f>
        <v>#N/A</v>
      </c>
      <c r="L1379" s="1">
        <f>IFERROR(FIND("kW",[desc]),0)</f>
        <v>70</v>
      </c>
      <c r="M1379">
        <f t="array" ref="M1379">MIN(IFERROR(FIND(IstNumbers,E1379),""))</f>
        <v>34</v>
      </c>
      <c r="N1379" s="1" t="str">
        <f>IF([first '# in desc]&lt;[pos kw in desc],MID([desc],[pos kw in desc]-7,7))</f>
        <v xml:space="preserve">­me 28 </v>
      </c>
      <c r="O137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79" s="1" t="str">
        <f>TRIM(IF([first '# in desc]&lt;[pos kw in desc],MID([desc],[pos kw in desc]-6,6),FALSE))</f>
        <v>me 28</v>
      </c>
      <c r="Q1379" s="1" t="b">
        <f>IF(LEN([manuell])=0,IFERROR([kw fine in title]*1,IFERROR(SUMPRODUCT(COUNTIF(IsDigits,MID([kw in desc],ROW($A$1:$A$150),1)))=LEN([kw in desc]),#N/A)),[manuell])</f>
        <v>0</v>
      </c>
      <c r="R1379" s="1" t="str">
        <f>IF([pos kw in title]&gt;0,MID(J1379,#REF!,4),IF([first '# in title]&gt;0,MID([title],[first '# in title],3),IF([first '# in title]&gt;0,MID([desc],#REF!,3),VLOOKUP([productid],$G$2:$R$1386,8))))</f>
        <v xml:space="preserve">28 </v>
      </c>
      <c r="S1379" s="1" t="e">
        <f>IF([kw in desc]=[kw rough in title],[kw in desc]*1,IFERROR(LEFT([kw_dirty],3)*1,IFERROR(LEFT([kw_dirty],2)*1,"n.a.")))</f>
        <v>#N/A</v>
      </c>
      <c r="T1379" s="1"/>
      <c r="U1379" s="1">
        <f>VLOOKUP(Tabelle1[[#This Row],[productid]],Tabelle2[#All],2,FALSE)</f>
        <v>28</v>
      </c>
    </row>
    <row r="1380" spans="1:21" hidden="1">
      <c r="A1380" t="s">
        <v>2399</v>
      </c>
      <c r="B1380">
        <v>1899</v>
      </c>
      <c r="C1380">
        <v>9701</v>
      </c>
      <c r="D1380" t="s">
        <v>2418</v>
      </c>
      <c r="E1380" t="s">
        <v>9</v>
      </c>
      <c r="F1380">
        <v>18406</v>
      </c>
      <c r="G1380">
        <v>3712883</v>
      </c>
      <c r="H1380">
        <f t="shared" si="21"/>
        <v>60</v>
      </c>
      <c r="I1380">
        <f t="array" ref="I1380">MIN(IFERROR(FIND(IstNumbers,A1380),""))</f>
        <v>24</v>
      </c>
      <c r="J1380" s="1" t="str">
        <f>IF([first '# in title]&lt;[pos kw in title],MID([title],[pos kw in title]-6,6),#N/A)</f>
        <v xml:space="preserve">L (16 </v>
      </c>
      <c r="K138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380" s="1">
        <f>IFERROR(FIND("kW",[desc]),0)</f>
        <v>0</v>
      </c>
      <c r="M1380">
        <f t="array" ref="M1380">MIN(IFERROR(FIND(IstNumbers,E1380),""))</f>
        <v>0</v>
      </c>
      <c r="N1380" s="1" t="b">
        <f>IF([first '# in desc]&lt;[pos kw in desc],MID([desc],[pos kw in desc]-7,7))</f>
        <v>0</v>
      </c>
      <c r="O13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80" s="1" t="str">
        <f>TRIM(IF([first '# in desc]&lt;[pos kw in desc],MID([desc],[pos kw in desc]-6,6),FALSE))</f>
        <v>FALSCH</v>
      </c>
      <c r="Q1380" s="1">
        <f>IF(LEN([manuell])=0,IFERROR([kw fine in title]*1,IFERROR(SUMPRODUCT(COUNTIF(IsDigits,MID([kw in desc],ROW($A$1:$A$150),1)))=LEN([kw in desc]),#N/A)),[manuell])</f>
        <v>16</v>
      </c>
      <c r="R1380" s="1" t="e">
        <f>IF([pos kw in title]&gt;0,MID(J1380,#REF!,4),IF([first '# in title]&gt;0,MID([title],[first '# in title],3),IF([first '# in title]&gt;0,MID([desc],#REF!,3),VLOOKUP([productid],$G$2:$R$1386,8))))</f>
        <v>#REF!</v>
      </c>
      <c r="S1380" s="1" t="str">
        <f>IF([kw in desc]=[kw rough in title],[kw in desc]*1,IFERROR(LEFT([kw_dirty],3)*1,IFERROR(LEFT([kw_dirty],2)*1,"n.a.")))</f>
        <v>n.a.</v>
      </c>
      <c r="T1380" s="1"/>
      <c r="U1380" s="1">
        <f>VLOOKUP(Tabelle1[[#This Row],[productid]],Tabelle2[#All],2,FALSE)</f>
        <v>16</v>
      </c>
    </row>
    <row r="1381" spans="1:21">
      <c r="A1381" t="s">
        <v>2403</v>
      </c>
      <c r="B1381">
        <v>2745</v>
      </c>
      <c r="C1381">
        <v>289859</v>
      </c>
      <c r="D1381" t="s">
        <v>2419</v>
      </c>
      <c r="E1381" t="s">
        <v>2420</v>
      </c>
      <c r="F1381">
        <v>18406</v>
      </c>
      <c r="G1381">
        <v>3094808</v>
      </c>
      <c r="H1381">
        <f t="shared" si="21"/>
        <v>0</v>
      </c>
      <c r="I1381">
        <f t="array" ref="I1381">MIN(IFERROR(FIND(IstNumbers,A1381),""))</f>
        <v>25</v>
      </c>
      <c r="J1381" s="1" t="e">
        <f>IF([first '# in title]&lt;[pos kw in title],MID([title],[pos kw in title]-6,6),#N/A)</f>
        <v>#N/A</v>
      </c>
      <c r="K1381" s="1" t="e">
        <f>IFERROR(MID(SUBSTITUTE([kw rough in title],",","."),FIND("(",[kw rough in title])+1,20),SUBSTITUTE(IFERROR(MID([kw rough in title],FIND(" ",[kw rough in title])+1,20),[kw rough in title]),",","."))</f>
        <v>#N/A</v>
      </c>
      <c r="L1381" s="1">
        <f>IFERROR(FIND("kW",[desc]),0)</f>
        <v>0</v>
      </c>
      <c r="M1381">
        <f t="array" ref="M1381">MIN(IFERROR(FIND(IstNumbers,E1381),""))</f>
        <v>31</v>
      </c>
      <c r="N1381" s="1" t="b">
        <f>IF([first '# in desc]&lt;[pos kw in desc],MID([desc],[pos kw in desc]-7,7))</f>
        <v>0</v>
      </c>
      <c r="O13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81" s="1" t="str">
        <f>TRIM(IF([first '# in desc]&lt;[pos kw in desc],MID([desc],[pos kw in desc]-6,6),FALSE))</f>
        <v>FALSCH</v>
      </c>
      <c r="Q1381" s="1" t="b">
        <f>IF(LEN([manuell])=0,IFERROR([kw fine in title]*1,IFERROR(SUMPRODUCT(COUNTIF(IsDigits,MID([kw in desc],ROW($A$1:$A$150),1)))=LEN([kw in desc]),#N/A)),[manuell])</f>
        <v>0</v>
      </c>
      <c r="R1381" s="1" t="str">
        <f>IF([pos kw in title]&gt;0,MID(J1381,#REF!,4),IF([first '# in title]&gt;0,MID([title],[first '# in title],3),IF([first '# in title]&gt;0,MID([desc],#REF!,3),VLOOKUP([productid],$G$2:$R$1386,8))))</f>
        <v>22/</v>
      </c>
      <c r="S1381" s="1" t="e">
        <f>IF([kw in desc]=[kw rough in title],[kw in desc]*1,IFERROR(LEFT([kw_dirty],3)*1,IFERROR(LEFT([kw_dirty],2)*1,"n.a.")))</f>
        <v>#N/A</v>
      </c>
      <c r="T1381" s="1"/>
      <c r="U1381" s="1" t="e">
        <f>VLOOKUP(Tabelle1[[#This Row],[productid]],Tabelle2[#All],2,FALSE)</f>
        <v>#N/A</v>
      </c>
    </row>
    <row r="1382" spans="1:21" hidden="1">
      <c r="A1382" t="s">
        <v>2413</v>
      </c>
      <c r="B1382">
        <v>2055</v>
      </c>
      <c r="C1382">
        <v>289859</v>
      </c>
      <c r="D1382" t="s">
        <v>2421</v>
      </c>
      <c r="E1382" t="s">
        <v>318</v>
      </c>
      <c r="F1382">
        <v>18406</v>
      </c>
      <c r="G1382">
        <v>3711720</v>
      </c>
      <c r="H1382">
        <f t="shared" si="21"/>
        <v>59</v>
      </c>
      <c r="I1382">
        <f t="array" ref="I1382">MIN(IFERROR(FIND(IstNumbers,A1382),""))</f>
        <v>24</v>
      </c>
      <c r="J1382" s="1" t="str">
        <f>IF([first '# in title]&lt;[pos kw in title],MID([title],[pos kw in title]-6,6),#N/A)</f>
        <v xml:space="preserve">H (28 </v>
      </c>
      <c r="K1382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382" s="1">
        <f>IFERROR(FIND("kW",[desc]),0)</f>
        <v>71</v>
      </c>
      <c r="M1382">
        <f t="array" ref="M1382">MIN(IFERROR(FIND(IstNumbers,E1382),""))</f>
        <v>29</v>
      </c>
      <c r="N1382" s="1" t="str">
        <f>IF([first '# in desc]&lt;[pos kw in desc],MID([desc],[pos kw in desc]-7,7))</f>
        <v xml:space="preserve">­me 28 </v>
      </c>
      <c r="O1382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82" s="1" t="str">
        <f>TRIM(IF([first '# in desc]&lt;[pos kw in desc],MID([desc],[pos kw in desc]-6,6),FALSE))</f>
        <v>me 28</v>
      </c>
      <c r="Q1382" s="1">
        <f>IF(LEN([manuell])=0,IFERROR([kw fine in title]*1,IFERROR(SUMPRODUCT(COUNTIF(IsDigits,MID([kw in desc],ROW($A$1:$A$150),1)))=LEN([kw in desc]),#N/A)),[manuell])</f>
        <v>28</v>
      </c>
      <c r="R1382" s="1" t="e">
        <f>IF([pos kw in title]&gt;0,MID(J1382,#REF!,4),IF([first '# in title]&gt;0,MID([title],[first '# in title],3),IF([first '# in title]&gt;0,MID([desc],#REF!,3),VLOOKUP([productid],$G$2:$R$1386,8))))</f>
        <v>#REF!</v>
      </c>
      <c r="S1382" s="1" t="str">
        <f>IF([kw in desc]=[kw rough in title],[kw in desc]*1,IFERROR(LEFT([kw_dirty],3)*1,IFERROR(LEFT([kw_dirty],2)*1,"n.a.")))</f>
        <v>n.a.</v>
      </c>
      <c r="T1382" s="1"/>
      <c r="U1382" s="1">
        <f>VLOOKUP(Tabelle1[[#This Row],[productid]],Tabelle2[#All],2,FALSE)</f>
        <v>28</v>
      </c>
    </row>
    <row r="1383" spans="1:21" hidden="1">
      <c r="A1383" t="s">
        <v>2386</v>
      </c>
      <c r="B1383">
        <v>2029</v>
      </c>
      <c r="C1383">
        <v>289859</v>
      </c>
      <c r="D1383" t="s">
        <v>2422</v>
      </c>
      <c r="E1383" t="s">
        <v>2423</v>
      </c>
      <c r="F1383">
        <v>18406</v>
      </c>
      <c r="G1383">
        <v>1219746</v>
      </c>
      <c r="H1383">
        <f t="shared" si="21"/>
        <v>22</v>
      </c>
      <c r="I1383">
        <f t="array" ref="I1383">MIN(IFERROR(FIND(IstNumbers,A1383),""))</f>
        <v>14</v>
      </c>
      <c r="J1383" s="1" t="str">
        <f>IF([first '# in title]&lt;[pos kw in title],MID([title],[pos kw in title]-6,6),#N/A)</f>
        <v xml:space="preserve"> 3 16 </v>
      </c>
      <c r="K1383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383" s="1">
        <f>IFERROR(FIND("kW",[desc]),0)</f>
        <v>71</v>
      </c>
      <c r="M1383">
        <f t="array" ref="M1383">MIN(IFERROR(FIND(IstNumbers,E1383),""))</f>
        <v>29</v>
      </c>
      <c r="N1383" s="1" t="str">
        <f>IF([first '# in desc]&lt;[pos kw in desc],MID([desc],[pos kw in desc]-7,7))</f>
        <v xml:space="preserve">­me 16 </v>
      </c>
      <c r="O13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83" s="1" t="str">
        <f>TRIM(IF([first '# in desc]&lt;[pos kw in desc],MID([desc],[pos kw in desc]-6,6),FALSE))</f>
        <v>me 16</v>
      </c>
      <c r="Q1383" s="1" t="b">
        <f>IF(LEN([manuell])=0,IFERROR([kw fine in title]*1,IFERROR(SUMPRODUCT(COUNTIF(IsDigits,MID([kw in desc],ROW($A$1:$A$150),1)))=LEN([kw in desc]),#N/A)),[manuell])</f>
        <v>0</v>
      </c>
      <c r="R1383" s="1" t="e">
        <f>IF([pos kw in title]&gt;0,MID(J1383,#REF!,4),IF([first '# in title]&gt;0,MID([title],[first '# in title],3),IF([first '# in title]&gt;0,MID([desc],#REF!,3),VLOOKUP([productid],$G$2:$R$1386,8))))</f>
        <v>#REF!</v>
      </c>
      <c r="S1383" s="1" t="str">
        <f>IF([kw in desc]=[kw rough in title],[kw in desc]*1,IFERROR(LEFT([kw_dirty],3)*1,IFERROR(LEFT([kw_dirty],2)*1,"n.a.")))</f>
        <v>n.a.</v>
      </c>
      <c r="T1383" s="1"/>
      <c r="U1383" s="1">
        <f>VLOOKUP(Tabelle1[[#This Row],[productid]],Tabelle2[#All],2,FALSE)</f>
        <v>16</v>
      </c>
    </row>
    <row r="1384" spans="1:21" hidden="1">
      <c r="A1384" t="s">
        <v>2399</v>
      </c>
      <c r="B1384">
        <v>1959</v>
      </c>
      <c r="C1384">
        <v>289859</v>
      </c>
      <c r="D1384" t="s">
        <v>2424</v>
      </c>
      <c r="E1384" t="s">
        <v>1954</v>
      </c>
      <c r="F1384">
        <v>18406</v>
      </c>
      <c r="G1384">
        <v>3712883</v>
      </c>
      <c r="H1384">
        <f t="shared" si="21"/>
        <v>60</v>
      </c>
      <c r="I1384">
        <f t="array" ref="I1384">MIN(IFERROR(FIND(IstNumbers,A1384),""))</f>
        <v>24</v>
      </c>
      <c r="J1384" s="1" t="str">
        <f>IF([first '# in title]&lt;[pos kw in title],MID([title],[pos kw in title]-6,6),#N/A)</f>
        <v xml:space="preserve">L (16 </v>
      </c>
      <c r="K138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384" s="1">
        <f>IFERROR(FIND("kW",[desc]),0)</f>
        <v>71</v>
      </c>
      <c r="M1384">
        <f t="array" ref="M1384">MIN(IFERROR(FIND(IstNumbers,E1384),""))</f>
        <v>29</v>
      </c>
      <c r="N1384" s="1" t="str">
        <f>IF([first '# in desc]&lt;[pos kw in desc],MID([desc],[pos kw in desc]-7,7))</f>
        <v xml:space="preserve">­me 16 </v>
      </c>
      <c r="O138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84" s="1" t="str">
        <f>TRIM(IF([first '# in desc]&lt;[pos kw in desc],MID([desc],[pos kw in desc]-6,6),FALSE))</f>
        <v>me 16</v>
      </c>
      <c r="Q1384" s="1">
        <f>IF(LEN([manuell])=0,IFERROR([kw fine in title]*1,IFERROR(SUMPRODUCT(COUNTIF(IsDigits,MID([kw in desc],ROW($A$1:$A$150),1)))=LEN([kw in desc]),#N/A)),[manuell])</f>
        <v>16</v>
      </c>
      <c r="R1384" s="1" t="e">
        <f>IF([pos kw in title]&gt;0,MID(J1384,#REF!,4),IF([first '# in title]&gt;0,MID([title],[first '# in title],3),IF([first '# in title]&gt;0,MID([desc],#REF!,3),VLOOKUP([productid],$G$2:$R$1386,8))))</f>
        <v>#REF!</v>
      </c>
      <c r="S1384" s="1" t="str">
        <f>IF([kw in desc]=[kw rough in title],[kw in desc]*1,IFERROR(LEFT([kw_dirty],3)*1,IFERROR(LEFT([kw_dirty],2)*1,"n.a.")))</f>
        <v>n.a.</v>
      </c>
      <c r="T1384" s="1"/>
      <c r="U1384" s="1">
        <f>VLOOKUP(Tabelle1[[#This Row],[productid]],Tabelle2[#All],2,FALSE)</f>
        <v>16</v>
      </c>
    </row>
    <row r="1385" spans="1:21">
      <c r="A1385" t="s">
        <v>2403</v>
      </c>
      <c r="B1385">
        <v>2775</v>
      </c>
      <c r="C1385">
        <v>289859</v>
      </c>
      <c r="D1385" t="s">
        <v>2425</v>
      </c>
      <c r="E1385" t="s">
        <v>2426</v>
      </c>
      <c r="F1385">
        <v>18406</v>
      </c>
      <c r="G1385">
        <v>3094808</v>
      </c>
      <c r="H1385">
        <f t="shared" si="21"/>
        <v>0</v>
      </c>
      <c r="I1385">
        <f t="array" ref="I1385">MIN(IFERROR(FIND(IstNumbers,A1385),""))</f>
        <v>25</v>
      </c>
      <c r="J1385" s="1" t="e">
        <f>IF([first '# in title]&lt;[pos kw in title],MID([title],[pos kw in title]-6,6),#N/A)</f>
        <v>#N/A</v>
      </c>
      <c r="K1385" s="1" t="e">
        <f>IFERROR(MID(SUBSTITUTE([kw rough in title],",","."),FIND("(",[kw rough in title])+1,20),SUBSTITUTE(IFERROR(MID([kw rough in title],FIND(" ",[kw rough in title])+1,20),[kw rough in title]),",","."))</f>
        <v>#N/A</v>
      </c>
      <c r="L1385" s="1">
        <f>IFERROR(FIND("kW",[desc]),0)</f>
        <v>0</v>
      </c>
      <c r="M1385">
        <f t="array" ref="M1385">MIN(IFERROR(FIND(IstNumbers,E1385),""))</f>
        <v>31</v>
      </c>
      <c r="N1385" s="1" t="b">
        <f>IF([first '# in desc]&lt;[pos kw in desc],MID([desc],[pos kw in desc]-7,7))</f>
        <v>0</v>
      </c>
      <c r="O13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85" s="1" t="str">
        <f>TRIM(IF([first '# in desc]&lt;[pos kw in desc],MID([desc],[pos kw in desc]-6,6),FALSE))</f>
        <v>FALSCH</v>
      </c>
      <c r="Q1385" s="1" t="b">
        <f>IF(LEN([manuell])=0,IFERROR([kw fine in title]*1,IFERROR(SUMPRODUCT(COUNTIF(IsDigits,MID([kw in desc],ROW($A$1:$A$150),1)))=LEN([kw in desc]),#N/A)),[manuell])</f>
        <v>0</v>
      </c>
      <c r="R1385" s="1" t="str">
        <f>IF([pos kw in title]&gt;0,MID(J1385,#REF!,4),IF([first '# in title]&gt;0,MID([title],[first '# in title],3),IF([first '# in title]&gt;0,MID([desc],#REF!,3),VLOOKUP([productid],$G$2:$R$1386,8))))</f>
        <v>22/</v>
      </c>
      <c r="S1385" s="1" t="e">
        <f>IF([kw in desc]=[kw rough in title],[kw in desc]*1,IFERROR(LEFT([kw_dirty],3)*1,IFERROR(LEFT([kw_dirty],2)*1,"n.a.")))</f>
        <v>#N/A</v>
      </c>
      <c r="T1385" s="1"/>
      <c r="U1385" s="1" t="e">
        <f>VLOOKUP(Tabelle1[[#This Row],[productid]],Tabelle2[#All],2,FALSE)</f>
        <v>#N/A</v>
      </c>
    </row>
    <row r="1386" spans="1:21">
      <c r="A1386" t="s">
        <v>2427</v>
      </c>
      <c r="B1386">
        <v>2845</v>
      </c>
      <c r="C1386">
        <v>9701</v>
      </c>
      <c r="D1386" t="s">
        <v>2428</v>
      </c>
      <c r="E1386" t="s">
        <v>9</v>
      </c>
      <c r="F1386">
        <v>18406</v>
      </c>
      <c r="G1386">
        <v>3116679</v>
      </c>
      <c r="H1386">
        <f t="shared" si="21"/>
        <v>0</v>
      </c>
      <c r="I1386">
        <f t="array" ref="I1386">MIN(IFERROR(FIND(IstNumbers,A1386),""))</f>
        <v>0</v>
      </c>
      <c r="J1386" s="1" t="e">
        <f>IF([first '# in title]&lt;[pos kw in title],MID([title],[pos kw in title]-6,6),#N/A)</f>
        <v>#N/A</v>
      </c>
      <c r="K1386" s="1" t="e">
        <f>IFERROR(MID(SUBSTITUTE([kw rough in title],",","."),FIND("(",[kw rough in title])+1,20),SUBSTITUTE(IFERROR(MID([kw rough in title],FIND(" ",[kw rough in title])+1,20),[kw rough in title]),",","."))</f>
        <v>#N/A</v>
      </c>
      <c r="L1386" s="1">
        <f>IFERROR(FIND("kW",[desc]),0)</f>
        <v>0</v>
      </c>
      <c r="M1386">
        <f t="array" ref="M1386">MIN(IFERROR(FIND(IstNumbers,E1386),""))</f>
        <v>0</v>
      </c>
      <c r="N1386" s="1" t="b">
        <f>IF([first '# in desc]&lt;[pos kw in desc],MID([desc],[pos kw in desc]-7,7))</f>
        <v>0</v>
      </c>
      <c r="O13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86" s="1" t="str">
        <f>TRIM(IF([first '# in desc]&lt;[pos kw in desc],MID([desc],[pos kw in desc]-6,6),FALSE))</f>
        <v>FALSCH</v>
      </c>
      <c r="Q1386" s="1" t="b">
        <f>IF(LEN([manuell])=0,IFERROR([kw fine in title]*1,IFERROR(SUMPRODUCT(COUNTIF(IsDigits,MID([kw in desc],ROW($A$1:$A$150),1)))=LEN([kw in desc]),#N/A)),[manuell])</f>
        <v>0</v>
      </c>
      <c r="R1386" s="1" t="str">
        <f>IF([pos kw in title]&gt;0,MID(J1386,#REF!,4),IF([first '# in title]&gt;0,MID([title],[first '# in title],3),IF([first '# in title]&gt;0,MID([desc],#REF!,3),VLOOKUP([productid],$G$2:$R$1386,8))))</f>
        <v xml:space="preserve">me, 35 </v>
      </c>
      <c r="S1386" s="1" t="e">
        <f>IF([kw in desc]=[kw rough in title],[kw in desc]*1,IFERROR(LEFT([kw_dirty],3)*1,IFERROR(LEFT([kw_dirty],2)*1,"n.a.")))</f>
        <v>#N/A</v>
      </c>
      <c r="T1386" s="1"/>
      <c r="U1386" s="1" t="e">
        <f>VLOOKUP(Tabelle1[[#This Row],[productid]],Tabelle2[#All],2,FALSE)</f>
        <v>#N/A</v>
      </c>
    </row>
    <row r="1387" spans="1:21" hidden="1">
      <c r="A1387" t="s">
        <v>2413</v>
      </c>
      <c r="B1387">
        <v>2160</v>
      </c>
      <c r="C1387">
        <v>289859</v>
      </c>
      <c r="D1387" t="s">
        <v>2429</v>
      </c>
      <c r="E1387" t="s">
        <v>396</v>
      </c>
      <c r="F1387">
        <v>18406</v>
      </c>
      <c r="G1387">
        <v>3711720</v>
      </c>
      <c r="H1387">
        <f t="shared" si="21"/>
        <v>59</v>
      </c>
      <c r="I1387">
        <f t="array" ref="I1387">MIN(IFERROR(FIND(IstNumbers,A1387),""))</f>
        <v>24</v>
      </c>
      <c r="J1387" s="1" t="str">
        <f>IF([first '# in title]&lt;[pos kw in title],MID([title],[pos kw in title]-6,6),#N/A)</f>
        <v xml:space="preserve">H (28 </v>
      </c>
      <c r="K1387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387" s="1">
        <f>IFERROR(FIND("kW",[desc]),0)</f>
        <v>71</v>
      </c>
      <c r="M1387">
        <f t="array" ref="M1387">MIN(IFERROR(FIND(IstNumbers,E1387),""))</f>
        <v>29</v>
      </c>
      <c r="N1387" s="1" t="str">
        <f>IF([first '# in desc]&lt;[pos kw in desc],MID([desc],[pos kw in desc]-7,7))</f>
        <v xml:space="preserve">­me 28 </v>
      </c>
      <c r="O1387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87" s="1" t="str">
        <f>TRIM(IF([first '# in desc]&lt;[pos kw in desc],MID([desc],[pos kw in desc]-6,6),FALSE))</f>
        <v>me 28</v>
      </c>
      <c r="Q1387" s="1">
        <f>IF(LEN([manuell])=0,IFERROR([kw fine in title]*1,IFERROR(SUMPRODUCT(COUNTIF(IsDigits,MID([kw in desc],ROW($A$1:$A$150),1)))=LEN([kw in desc]),#N/A)),[manuell])</f>
        <v>28</v>
      </c>
      <c r="R1387" s="1" t="e">
        <f>IF([pos kw in title]&gt;0,MID(J1387,#REF!,4),IF([first '# in title]&gt;0,MID([title],[first '# in title],3),IF([first '# in title]&gt;0,MID([desc],#REF!,3),VLOOKUP([productid],$G$2:$R$1386,8))))</f>
        <v>#REF!</v>
      </c>
      <c r="S1387" s="1" t="str">
        <f>IF([kw in desc]=[kw rough in title],[kw in desc]*1,IFERROR(LEFT([kw_dirty],3)*1,IFERROR(LEFT([kw_dirty],2)*1,"n.a.")))</f>
        <v>n.a.</v>
      </c>
      <c r="T1387" s="1"/>
      <c r="U1387" s="1">
        <f>VLOOKUP(Tabelle1[[#This Row],[productid]],Tabelle2[#All],2,FALSE)</f>
        <v>28</v>
      </c>
    </row>
    <row r="1388" spans="1:21" hidden="1">
      <c r="A1388" t="s">
        <v>2386</v>
      </c>
      <c r="B1388">
        <v>2059</v>
      </c>
      <c r="C1388">
        <v>289859</v>
      </c>
      <c r="D1388" t="s">
        <v>2430</v>
      </c>
      <c r="E1388" t="s">
        <v>2431</v>
      </c>
      <c r="F1388">
        <v>18406</v>
      </c>
      <c r="G1388">
        <v>1219746</v>
      </c>
      <c r="H1388">
        <f t="shared" si="21"/>
        <v>22</v>
      </c>
      <c r="I1388">
        <f t="array" ref="I1388">MIN(IFERROR(FIND(IstNumbers,A1388),""))</f>
        <v>14</v>
      </c>
      <c r="J1388" s="1" t="str">
        <f>IF([first '# in title]&lt;[pos kw in title],MID([title],[pos kw in title]-6,6),#N/A)</f>
        <v xml:space="preserve"> 3 16 </v>
      </c>
      <c r="K1388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388" s="1">
        <f>IFERROR(FIND("kW",[desc]),0)</f>
        <v>71</v>
      </c>
      <c r="M1388">
        <f t="array" ref="M1388">MIN(IFERROR(FIND(IstNumbers,E1388),""))</f>
        <v>29</v>
      </c>
      <c r="N1388" s="1" t="str">
        <f>IF([first '# in desc]&lt;[pos kw in desc],MID([desc],[pos kw in desc]-7,7))</f>
        <v xml:space="preserve">­me 16 </v>
      </c>
      <c r="O13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88" s="1" t="str">
        <f>TRIM(IF([first '# in desc]&lt;[pos kw in desc],MID([desc],[pos kw in desc]-6,6),FALSE))</f>
        <v>me 16</v>
      </c>
      <c r="Q1388" s="1" t="b">
        <f>IF(LEN([manuell])=0,IFERROR([kw fine in title]*1,IFERROR(SUMPRODUCT(COUNTIF(IsDigits,MID([kw in desc],ROW($A$1:$A$150),1)))=LEN([kw in desc]),#N/A)),[manuell])</f>
        <v>0</v>
      </c>
      <c r="R1388" s="1" t="e">
        <f>IF([pos kw in title]&gt;0,MID(J1388,#REF!,4),IF([first '# in title]&gt;0,MID([title],[first '# in title],3),IF([first '# in title]&gt;0,MID([desc],#REF!,3),VLOOKUP([productid],$G$2:$R$1386,8))))</f>
        <v>#REF!</v>
      </c>
      <c r="S1388" s="1" t="str">
        <f>IF([kw in desc]=[kw rough in title],[kw in desc]*1,IFERROR(LEFT([kw_dirty],3)*1,IFERROR(LEFT([kw_dirty],2)*1,"n.a.")))</f>
        <v>n.a.</v>
      </c>
      <c r="T1388" s="1"/>
      <c r="U1388" s="1">
        <f>VLOOKUP(Tabelle1[[#This Row],[productid]],Tabelle2[#All],2,FALSE)</f>
        <v>16</v>
      </c>
    </row>
    <row r="1389" spans="1:21">
      <c r="A1389" t="s">
        <v>2432</v>
      </c>
      <c r="B1389">
        <v>2510</v>
      </c>
      <c r="C1389">
        <v>289859</v>
      </c>
      <c r="D1389" t="s">
        <v>2433</v>
      </c>
      <c r="E1389" t="s">
        <v>2434</v>
      </c>
      <c r="F1389">
        <v>18406</v>
      </c>
      <c r="G1389">
        <v>3128307</v>
      </c>
      <c r="H1389">
        <f t="shared" si="21"/>
        <v>0</v>
      </c>
      <c r="I1389">
        <f t="array" ref="I1389">MIN(IFERROR(FIND(IstNumbers,A1389),""))</f>
        <v>0</v>
      </c>
      <c r="J1389" s="1" t="e">
        <f>IF([first '# in title]&lt;[pos kw in title],MID([title],[pos kw in title]-6,6),#N/A)</f>
        <v>#N/A</v>
      </c>
      <c r="K1389" s="1" t="e">
        <f>IFERROR(MID(SUBSTITUTE([kw rough in title],",","."),FIND("(",[kw rough in title])+1,20),SUBSTITUTE(IFERROR(MID([kw rough in title],FIND(" ",[kw rough in title])+1,20),[kw rough in title]),",","."))</f>
        <v>#N/A</v>
      </c>
      <c r="L1389" s="1">
        <f>IFERROR(FIND("kW",[desc]),0)</f>
        <v>0</v>
      </c>
      <c r="M1389">
        <f t="array" ref="M1389">MIN(IFERROR(FIND(IstNumbers,E1389),""))</f>
        <v>38</v>
      </c>
      <c r="N1389" s="1" t="b">
        <f>IF([first '# in desc]&lt;[pos kw in desc],MID([desc],[pos kw in desc]-7,7))</f>
        <v>0</v>
      </c>
      <c r="O13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89" s="1" t="str">
        <f>TRIM(IF([first '# in desc]&lt;[pos kw in desc],MID([desc],[pos kw in desc]-6,6),FALSE))</f>
        <v>FALSCH</v>
      </c>
      <c r="Q1389" s="1" t="b">
        <f>IF(LEN([manuell])=0,IFERROR([kw fine in title]*1,IFERROR(SUMPRODUCT(COUNTIF(IsDigits,MID([kw in desc],ROW($A$1:$A$150),1)))=LEN([kw in desc]),#N/A)),[manuell])</f>
        <v>0</v>
      </c>
      <c r="R1389" s="1" t="str">
        <f>IF([pos kw in title]&gt;0,MID(J1389,#REF!,4),IF([first '# in title]&gt;0,MID([title],[first '# in title],3),IF([first '# in title]&gt;0,MID([desc],#REF!,3),VLOOKUP([productid],$G$2:$R$1386,8))))</f>
        <v xml:space="preserve">me, 35 </v>
      </c>
      <c r="S1389" s="1" t="e">
        <f>IF([kw in desc]=[kw rough in title],[kw in desc]*1,IFERROR(LEFT([kw_dirty],3)*1,IFERROR(LEFT([kw_dirty],2)*1,"n.a.")))</f>
        <v>#N/A</v>
      </c>
      <c r="T1389" s="1"/>
      <c r="U1389" s="1" t="e">
        <f>VLOOKUP(Tabelle1[[#This Row],[productid]],Tabelle2[#All],2,FALSE)</f>
        <v>#N/A</v>
      </c>
    </row>
    <row r="1390" spans="1:21" hidden="1">
      <c r="A1390" t="s">
        <v>2435</v>
      </c>
      <c r="B1390">
        <v>3100</v>
      </c>
      <c r="C1390">
        <v>289859</v>
      </c>
      <c r="D1390" t="s">
        <v>2436</v>
      </c>
      <c r="E1390" t="s">
        <v>1355</v>
      </c>
      <c r="F1390">
        <v>18406</v>
      </c>
      <c r="G1390">
        <v>1750863</v>
      </c>
      <c r="H1390">
        <f t="shared" si="21"/>
        <v>0</v>
      </c>
      <c r="I1390">
        <f t="array" ref="I1390">MIN(IFERROR(FIND(IstNumbers,A1390),""))</f>
        <v>12</v>
      </c>
      <c r="J1390" s="1" t="e">
        <f>IF([first '# in title]&lt;[pos kw in title],MID([title],[pos kw in title]-6,6),#N/A)</f>
        <v>#N/A</v>
      </c>
      <c r="K1390" s="1" t="e">
        <f>IFERROR(MID(SUBSTITUTE([kw rough in title],",","."),FIND("(",[kw rough in title])+1,20),SUBSTITUTE(IFERROR(MID([kw rough in title],FIND(" ",[kw rough in title])+1,20),[kw rough in title]),",","."))</f>
        <v>#N/A</v>
      </c>
      <c r="L1390" s="1">
        <f>IFERROR(FIND("kW",[desc]),0)</f>
        <v>70</v>
      </c>
      <c r="M1390">
        <f t="array" ref="M1390">MIN(IFERROR(FIND(IstNumbers,E1390),""))</f>
        <v>34</v>
      </c>
      <c r="N1390" s="1" t="str">
        <f>IF([first '# in desc]&lt;[pos kw in desc],MID([desc],[pos kw in desc]-7,7))</f>
        <v xml:space="preserve">­me 42 </v>
      </c>
      <c r="O13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390" s="1" t="str">
        <f>TRIM(IF([first '# in desc]&lt;[pos kw in desc],MID([desc],[pos kw in desc]-6,6),FALSE))</f>
        <v>me 42</v>
      </c>
      <c r="Q1390" s="1" t="b">
        <f>IF(LEN([manuell])=0,IFERROR([kw fine in title]*1,IFERROR(SUMPRODUCT(COUNTIF(IsDigits,MID([kw in desc],ROW($A$1:$A$150),1)))=LEN([kw in desc]),#N/A)),[manuell])</f>
        <v>0</v>
      </c>
      <c r="R1390" s="1" t="str">
        <f>IF([pos kw in title]&gt;0,MID(J1390,#REF!,4),IF([first '# in title]&gt;0,MID([title],[first '# in title],3),IF([first '# in title]&gt;0,MID([desc],#REF!,3),VLOOKUP([productid],$G$2:$R$1386,8))))</f>
        <v xml:space="preserve">42 </v>
      </c>
      <c r="S1390" s="1" t="e">
        <f>IF([kw in desc]=[kw rough in title],[kw in desc]*1,IFERROR(LEFT([kw_dirty],3)*1,IFERROR(LEFT([kw_dirty],2)*1,"n.a.")))</f>
        <v>#N/A</v>
      </c>
      <c r="T1390" s="1"/>
      <c r="U1390" s="1">
        <f>VLOOKUP(Tabelle1[[#This Row],[productid]],Tabelle2[#All],2,FALSE)</f>
        <v>42</v>
      </c>
    </row>
    <row r="1391" spans="1:21" hidden="1">
      <c r="A1391" t="s">
        <v>2399</v>
      </c>
      <c r="B1391">
        <v>1964</v>
      </c>
      <c r="C1391">
        <v>289859</v>
      </c>
      <c r="D1391" t="s">
        <v>2437</v>
      </c>
      <c r="E1391" t="s">
        <v>1986</v>
      </c>
      <c r="F1391">
        <v>18406</v>
      </c>
      <c r="G1391">
        <v>3712883</v>
      </c>
      <c r="H1391">
        <f t="shared" si="21"/>
        <v>60</v>
      </c>
      <c r="I1391">
        <f t="array" ref="I1391">MIN(IFERROR(FIND(IstNumbers,A1391),""))</f>
        <v>24</v>
      </c>
      <c r="J1391" s="1" t="str">
        <f>IF([first '# in title]&lt;[pos kw in title],MID([title],[pos kw in title]-6,6),#N/A)</f>
        <v xml:space="preserve">L (16 </v>
      </c>
      <c r="K139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391" s="1">
        <f>IFERROR(FIND("kW",[desc]),0)</f>
        <v>71</v>
      </c>
      <c r="M1391">
        <f t="array" ref="M1391">MIN(IFERROR(FIND(IstNumbers,E1391),""))</f>
        <v>29</v>
      </c>
      <c r="N1391" s="1" t="str">
        <f>IF([first '# in desc]&lt;[pos kw in desc],MID([desc],[pos kw in desc]-7,7))</f>
        <v xml:space="preserve">­me 16 </v>
      </c>
      <c r="O139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91" s="1" t="str">
        <f>TRIM(IF([first '# in desc]&lt;[pos kw in desc],MID([desc],[pos kw in desc]-6,6),FALSE))</f>
        <v>me 16</v>
      </c>
      <c r="Q1391" s="1">
        <f>IF(LEN([manuell])=0,IFERROR([kw fine in title]*1,IFERROR(SUMPRODUCT(COUNTIF(IsDigits,MID([kw in desc],ROW($A$1:$A$150),1)))=LEN([kw in desc]),#N/A)),[manuell])</f>
        <v>16</v>
      </c>
      <c r="R1391" s="1" t="e">
        <f>IF([pos kw in title]&gt;0,MID(J1391,#REF!,4),IF([first '# in title]&gt;0,MID([title],[first '# in title],3),IF([first '# in title]&gt;0,MID([desc],#REF!,3),VLOOKUP([productid],$G$2:$R$1386,8))))</f>
        <v>#REF!</v>
      </c>
      <c r="S1391" s="1" t="str">
        <f>IF([kw in desc]=[kw rough in title],[kw in desc]*1,IFERROR(LEFT([kw_dirty],3)*1,IFERROR(LEFT([kw_dirty],2)*1,"n.a.")))</f>
        <v>n.a.</v>
      </c>
      <c r="T1391" s="1"/>
      <c r="U1391" s="1">
        <f>VLOOKUP(Tabelle1[[#This Row],[productid]],Tabelle2[#All],2,FALSE)</f>
        <v>16</v>
      </c>
    </row>
    <row r="1392" spans="1:21">
      <c r="A1392" t="s">
        <v>2403</v>
      </c>
      <c r="B1392">
        <v>2775</v>
      </c>
      <c r="C1392">
        <v>9701</v>
      </c>
      <c r="D1392" t="s">
        <v>2438</v>
      </c>
      <c r="E1392" t="s">
        <v>9</v>
      </c>
      <c r="F1392">
        <v>18406</v>
      </c>
      <c r="G1392">
        <v>3094808</v>
      </c>
      <c r="H1392">
        <f t="shared" si="21"/>
        <v>0</v>
      </c>
      <c r="I1392">
        <f t="array" ref="I1392">MIN(IFERROR(FIND(IstNumbers,A1392),""))</f>
        <v>25</v>
      </c>
      <c r="J1392" s="1" t="e">
        <f>IF([first '# in title]&lt;[pos kw in title],MID([title],[pos kw in title]-6,6),#N/A)</f>
        <v>#N/A</v>
      </c>
      <c r="K1392" s="1" t="e">
        <f>IFERROR(MID(SUBSTITUTE([kw rough in title],",","."),FIND("(",[kw rough in title])+1,20),SUBSTITUTE(IFERROR(MID([kw rough in title],FIND(" ",[kw rough in title])+1,20),[kw rough in title]),",","."))</f>
        <v>#N/A</v>
      </c>
      <c r="L1392" s="1">
        <f>IFERROR(FIND("kW",[desc]),0)</f>
        <v>0</v>
      </c>
      <c r="M1392">
        <f t="array" ref="M1392">MIN(IFERROR(FIND(IstNumbers,E1392),""))</f>
        <v>0</v>
      </c>
      <c r="N1392" s="1" t="b">
        <f>IF([first '# in desc]&lt;[pos kw in desc],MID([desc],[pos kw in desc]-7,7))</f>
        <v>0</v>
      </c>
      <c r="O13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92" s="1" t="str">
        <f>TRIM(IF([first '# in desc]&lt;[pos kw in desc],MID([desc],[pos kw in desc]-6,6),FALSE))</f>
        <v>FALSCH</v>
      </c>
      <c r="Q1392" s="1" t="b">
        <f>IF(LEN([manuell])=0,IFERROR([kw fine in title]*1,IFERROR(SUMPRODUCT(COUNTIF(IsDigits,MID([kw in desc],ROW($A$1:$A$150),1)))=LEN([kw in desc]),#N/A)),[manuell])</f>
        <v>0</v>
      </c>
      <c r="R1392" s="1" t="str">
        <f>IF([pos kw in title]&gt;0,MID(J1392,#REF!,4),IF([first '# in title]&gt;0,MID([title],[first '# in title],3),IF([first '# in title]&gt;0,MID([desc],#REF!,3),VLOOKUP([productid],$G$2:$R$1386,8))))</f>
        <v>22/</v>
      </c>
      <c r="S1392" s="1" t="e">
        <f>IF([kw in desc]=[kw rough in title],[kw in desc]*1,IFERROR(LEFT([kw_dirty],3)*1,IFERROR(LEFT([kw_dirty],2)*1,"n.a.")))</f>
        <v>#N/A</v>
      </c>
      <c r="T1392" s="1"/>
      <c r="U1392" s="1" t="e">
        <f>VLOOKUP(Tabelle1[[#This Row],[productid]],Tabelle2[#All],2,FALSE)</f>
        <v>#N/A</v>
      </c>
    </row>
    <row r="1393" spans="1:21" hidden="1">
      <c r="A1393" t="s">
        <v>2413</v>
      </c>
      <c r="B1393">
        <v>2165</v>
      </c>
      <c r="C1393">
        <v>289859</v>
      </c>
      <c r="D1393" t="s">
        <v>2439</v>
      </c>
      <c r="E1393" t="s">
        <v>445</v>
      </c>
      <c r="F1393">
        <v>18406</v>
      </c>
      <c r="G1393">
        <v>3711720</v>
      </c>
      <c r="H1393">
        <f t="shared" si="21"/>
        <v>59</v>
      </c>
      <c r="I1393">
        <f t="array" ref="I1393">MIN(IFERROR(FIND(IstNumbers,A1393),""))</f>
        <v>24</v>
      </c>
      <c r="J1393" s="1" t="str">
        <f>IF([first '# in title]&lt;[pos kw in title],MID([title],[pos kw in title]-6,6),#N/A)</f>
        <v xml:space="preserve">H (28 </v>
      </c>
      <c r="K1393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393" s="1">
        <f>IFERROR(FIND("kW",[desc]),0)</f>
        <v>71</v>
      </c>
      <c r="M1393">
        <f t="array" ref="M1393">MIN(IFERROR(FIND(IstNumbers,E1393),""))</f>
        <v>29</v>
      </c>
      <c r="N1393" s="1" t="str">
        <f>IF([first '# in desc]&lt;[pos kw in desc],MID([desc],[pos kw in desc]-7,7))</f>
        <v xml:space="preserve">­me 28 </v>
      </c>
      <c r="O1393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393" s="1" t="str">
        <f>TRIM(IF([first '# in desc]&lt;[pos kw in desc],MID([desc],[pos kw in desc]-6,6),FALSE))</f>
        <v>me 28</v>
      </c>
      <c r="Q1393" s="1">
        <f>IF(LEN([manuell])=0,IFERROR([kw fine in title]*1,IFERROR(SUMPRODUCT(COUNTIF(IsDigits,MID([kw in desc],ROW($A$1:$A$150),1)))=LEN([kw in desc]),#N/A)),[manuell])</f>
        <v>28</v>
      </c>
      <c r="R1393" s="1" t="e">
        <f>IF([pos kw in title]&gt;0,MID(J1393,#REF!,4),IF([first '# in title]&gt;0,MID([title],[first '# in title],3),IF([first '# in title]&gt;0,MID([desc],#REF!,3),VLOOKUP([productid],$G$2:$R$1386,8))))</f>
        <v>#REF!</v>
      </c>
      <c r="S1393" s="1" t="str">
        <f>IF([kw in desc]=[kw rough in title],[kw in desc]*1,IFERROR(LEFT([kw_dirty],3)*1,IFERROR(LEFT([kw_dirty],2)*1,"n.a.")))</f>
        <v>n.a.</v>
      </c>
      <c r="T1393" s="1"/>
      <c r="U1393" s="1">
        <f>VLOOKUP(Tabelle1[[#This Row],[productid]],Tabelle2[#All],2,FALSE)</f>
        <v>28</v>
      </c>
    </row>
    <row r="1394" spans="1:21" hidden="1">
      <c r="A1394" t="s">
        <v>2386</v>
      </c>
      <c r="B1394">
        <v>2059</v>
      </c>
      <c r="C1394">
        <v>289859</v>
      </c>
      <c r="D1394" t="s">
        <v>2440</v>
      </c>
      <c r="E1394" t="s">
        <v>2441</v>
      </c>
      <c r="F1394">
        <v>18406</v>
      </c>
      <c r="G1394">
        <v>1219746</v>
      </c>
      <c r="H1394">
        <f t="shared" si="21"/>
        <v>22</v>
      </c>
      <c r="I1394">
        <f t="array" ref="I1394">MIN(IFERROR(FIND(IstNumbers,A1394),""))</f>
        <v>14</v>
      </c>
      <c r="J1394" s="1" t="str">
        <f>IF([first '# in title]&lt;[pos kw in title],MID([title],[pos kw in title]-6,6),#N/A)</f>
        <v xml:space="preserve"> 3 16 </v>
      </c>
      <c r="K1394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394" s="1">
        <f>IFERROR(FIND("kW",[desc]),0)</f>
        <v>71</v>
      </c>
      <c r="M1394">
        <f t="array" ref="M1394">MIN(IFERROR(FIND(IstNumbers,E1394),""))</f>
        <v>29</v>
      </c>
      <c r="N1394" s="1" t="str">
        <f>IF([first '# in desc]&lt;[pos kw in desc],MID([desc],[pos kw in desc]-7,7))</f>
        <v xml:space="preserve">­me 16 </v>
      </c>
      <c r="O139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94" s="1" t="str">
        <f>TRIM(IF([first '# in desc]&lt;[pos kw in desc],MID([desc],[pos kw in desc]-6,6),FALSE))</f>
        <v>me 16</v>
      </c>
      <c r="Q1394" s="1" t="b">
        <f>IF(LEN([manuell])=0,IFERROR([kw fine in title]*1,IFERROR(SUMPRODUCT(COUNTIF(IsDigits,MID([kw in desc],ROW($A$1:$A$150),1)))=LEN([kw in desc]),#N/A)),[manuell])</f>
        <v>0</v>
      </c>
      <c r="R1394" s="1" t="e">
        <f>IF([pos kw in title]&gt;0,MID(J1394,#REF!,4),IF([first '# in title]&gt;0,MID([title],[first '# in title],3),IF([first '# in title]&gt;0,MID([desc],#REF!,3),VLOOKUP([productid],$G$2:$R$1386,8))))</f>
        <v>#REF!</v>
      </c>
      <c r="S1394" s="1" t="str">
        <f>IF([kw in desc]=[kw rough in title],[kw in desc]*1,IFERROR(LEFT([kw_dirty],3)*1,IFERROR(LEFT([kw_dirty],2)*1,"n.a.")))</f>
        <v>n.a.</v>
      </c>
      <c r="T1394" s="1"/>
      <c r="U1394" s="1">
        <f>VLOOKUP(Tabelle1[[#This Row],[productid]],Tabelle2[#All],2,FALSE)</f>
        <v>16</v>
      </c>
    </row>
    <row r="1395" spans="1:21" hidden="1">
      <c r="A1395" t="s">
        <v>10412</v>
      </c>
      <c r="B1395">
        <v>2490</v>
      </c>
      <c r="C1395">
        <v>289859</v>
      </c>
      <c r="D1395" t="s">
        <v>2442</v>
      </c>
      <c r="E1395" t="s">
        <v>2443</v>
      </c>
      <c r="F1395">
        <v>18406</v>
      </c>
      <c r="G1395">
        <v>1064527</v>
      </c>
      <c r="H1395">
        <f t="shared" si="21"/>
        <v>19</v>
      </c>
      <c r="I1395">
        <f t="array" ref="I1395">MIN(IFERROR(FIND(IstNumbers,A1395),""))</f>
        <v>11</v>
      </c>
      <c r="J1395" s="1" t="str">
        <f>IF([first '# in title]&lt;[pos kw in title],MID([title],[pos kw in title]-6,6),#N/A)</f>
        <v xml:space="preserve">0W 19 </v>
      </c>
      <c r="K1395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395" s="1">
        <f>IFERROR(FIND("kW",[desc]),0)</f>
        <v>57</v>
      </c>
      <c r="M1395">
        <f t="array" ref="M1395">MIN(IFERROR(FIND(IstNumbers,E1395),""))</f>
        <v>24</v>
      </c>
      <c r="N1395" s="1" t="str">
        <f>IF([first '# in desc]&lt;[pos kw in desc],MID([desc],[pos kw in desc]-7,7))</f>
        <v xml:space="preserve">me, 19 </v>
      </c>
      <c r="O139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395" s="1" t="str">
        <f>TRIM(IF([first '# in desc]&lt;[pos kw in desc],MID([desc],[pos kw in desc]-6,6),FALSE))</f>
        <v>e, 19</v>
      </c>
      <c r="Q1395" s="1">
        <f>IF(LEN([manuell])=0,IFERROR([kw fine in title]*1,IFERROR(SUMPRODUCT(COUNTIF(IsDigits,MID([kw in desc],ROW($A$1:$A$150),1)))=LEN([kw in desc]),#N/A)),[manuell])</f>
        <v>19</v>
      </c>
      <c r="R1395" s="1" t="e">
        <f>IF([pos kw in title]&gt;0,MID(J1395,#REF!,4),IF([first '# in title]&gt;0,MID([title],[first '# in title],3),IF([first '# in title]&gt;0,MID([desc],#REF!,3),VLOOKUP([productid],$G$2:$R$1386,8))))</f>
        <v>#REF!</v>
      </c>
      <c r="S1395" s="1" t="str">
        <f>IF([kw in desc]=[kw rough in title],[kw in desc]*1,IFERROR(LEFT([kw_dirty],3)*1,IFERROR(LEFT([kw_dirty],2)*1,"n.a.")))</f>
        <v>n.a.</v>
      </c>
      <c r="T1395" s="1"/>
      <c r="U1395" s="1">
        <f>VLOOKUP(Tabelle1[[#This Row],[productid]],Tabelle2[#All],2,FALSE)</f>
        <v>19</v>
      </c>
    </row>
    <row r="1396" spans="1:21">
      <c r="A1396" t="s">
        <v>2432</v>
      </c>
      <c r="B1396">
        <v>2540</v>
      </c>
      <c r="C1396">
        <v>289859</v>
      </c>
      <c r="D1396" t="s">
        <v>2444</v>
      </c>
      <c r="E1396" t="s">
        <v>1710</v>
      </c>
      <c r="F1396">
        <v>18406</v>
      </c>
      <c r="G1396">
        <v>3128307</v>
      </c>
      <c r="H1396">
        <f t="shared" si="21"/>
        <v>0</v>
      </c>
      <c r="I1396">
        <f t="array" ref="I1396">MIN(IFERROR(FIND(IstNumbers,A1396),""))</f>
        <v>0</v>
      </c>
      <c r="J1396" s="1" t="e">
        <f>IF([first '# in title]&lt;[pos kw in title],MID([title],[pos kw in title]-6,6),#N/A)</f>
        <v>#N/A</v>
      </c>
      <c r="K1396" s="1" t="e">
        <f>IFERROR(MID(SUBSTITUTE([kw rough in title],",","."),FIND("(",[kw rough in title])+1,20),SUBSTITUTE(IFERROR(MID([kw rough in title],FIND(" ",[kw rough in title])+1,20),[kw rough in title]),",","."))</f>
        <v>#N/A</v>
      </c>
      <c r="L1396" s="1">
        <f>IFERROR(FIND("kW",[desc]),0)</f>
        <v>0</v>
      </c>
      <c r="M1396">
        <f t="array" ref="M1396">MIN(IFERROR(FIND(IstNumbers,E1396),""))</f>
        <v>38</v>
      </c>
      <c r="N1396" s="1" t="b">
        <f>IF([first '# in desc]&lt;[pos kw in desc],MID([desc],[pos kw in desc]-7,7))</f>
        <v>0</v>
      </c>
      <c r="O13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96" s="1" t="str">
        <f>TRIM(IF([first '# in desc]&lt;[pos kw in desc],MID([desc],[pos kw in desc]-6,6),FALSE))</f>
        <v>FALSCH</v>
      </c>
      <c r="Q1396" s="1" t="b">
        <f>IF(LEN([manuell])=0,IFERROR([kw fine in title]*1,IFERROR(SUMPRODUCT(COUNTIF(IsDigits,MID([kw in desc],ROW($A$1:$A$150),1)))=LEN([kw in desc]),#N/A)),[manuell])</f>
        <v>0</v>
      </c>
      <c r="R1396" s="1" t="str">
        <f>IF([pos kw in title]&gt;0,MID(J1396,#REF!,4),IF([first '# in title]&gt;0,MID([title],[first '# in title],3),IF([first '# in title]&gt;0,MID([desc],#REF!,3),VLOOKUP([productid],$G$2:$R$1386,8))))</f>
        <v xml:space="preserve">me, 35 </v>
      </c>
      <c r="S1396" s="1" t="e">
        <f>IF([kw in desc]=[kw rough in title],[kw in desc]*1,IFERROR(LEFT([kw_dirty],3)*1,IFERROR(LEFT([kw_dirty],2)*1,"n.a.")))</f>
        <v>#N/A</v>
      </c>
      <c r="T1396" s="1"/>
      <c r="U1396" s="1" t="e">
        <f>VLOOKUP(Tabelle1[[#This Row],[productid]],Tabelle2[#All],2,FALSE)</f>
        <v>#N/A</v>
      </c>
    </row>
    <row r="1397" spans="1:21" hidden="1">
      <c r="A1397" t="s">
        <v>2435</v>
      </c>
      <c r="B1397">
        <v>3105</v>
      </c>
      <c r="C1397">
        <v>289859</v>
      </c>
      <c r="D1397" t="s">
        <v>2445</v>
      </c>
      <c r="E1397" t="s">
        <v>2446</v>
      </c>
      <c r="F1397">
        <v>18406</v>
      </c>
      <c r="G1397">
        <v>1750863</v>
      </c>
      <c r="H1397">
        <f t="shared" si="21"/>
        <v>0</v>
      </c>
      <c r="I1397">
        <f t="array" ref="I1397">MIN(IFERROR(FIND(IstNumbers,A1397),""))</f>
        <v>12</v>
      </c>
      <c r="J1397" s="1" t="e">
        <f>IF([first '# in title]&lt;[pos kw in title],MID([title],[pos kw in title]-6,6),#N/A)</f>
        <v>#N/A</v>
      </c>
      <c r="K1397" s="1" t="e">
        <f>IFERROR(MID(SUBSTITUTE([kw rough in title],",","."),FIND("(",[kw rough in title])+1,20),SUBSTITUTE(IFERROR(MID([kw rough in title],FIND(" ",[kw rough in title])+1,20),[kw rough in title]),",","."))</f>
        <v>#N/A</v>
      </c>
      <c r="L1397" s="1">
        <f>IFERROR(FIND("kW",[desc]),0)</f>
        <v>70</v>
      </c>
      <c r="M1397">
        <f t="array" ref="M1397">MIN(IFERROR(FIND(IstNumbers,E1397),""))</f>
        <v>34</v>
      </c>
      <c r="N1397" s="1" t="str">
        <f>IF([first '# in desc]&lt;[pos kw in desc],MID([desc],[pos kw in desc]-7,7))</f>
        <v xml:space="preserve">­me 42 </v>
      </c>
      <c r="O13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397" s="1" t="str">
        <f>TRIM(IF([first '# in desc]&lt;[pos kw in desc],MID([desc],[pos kw in desc]-6,6),FALSE))</f>
        <v>me 42</v>
      </c>
      <c r="Q1397" s="1" t="b">
        <f>IF(LEN([manuell])=0,IFERROR([kw fine in title]*1,IFERROR(SUMPRODUCT(COUNTIF(IsDigits,MID([kw in desc],ROW($A$1:$A$150),1)))=LEN([kw in desc]),#N/A)),[manuell])</f>
        <v>0</v>
      </c>
      <c r="R1397" s="1" t="str">
        <f>IF([pos kw in title]&gt;0,MID(J1397,#REF!,4),IF([first '# in title]&gt;0,MID([title],[first '# in title],3),IF([first '# in title]&gt;0,MID([desc],#REF!,3),VLOOKUP([productid],$G$2:$R$1386,8))))</f>
        <v xml:space="preserve">42 </v>
      </c>
      <c r="S1397" s="1" t="e">
        <f>IF([kw in desc]=[kw rough in title],[kw in desc]*1,IFERROR(LEFT([kw_dirty],3)*1,IFERROR(LEFT([kw_dirty],2)*1,"n.a.")))</f>
        <v>#N/A</v>
      </c>
      <c r="T1397" s="1"/>
      <c r="U1397" s="1">
        <f>VLOOKUP(Tabelle1[[#This Row],[productid]],Tabelle2[#All],2,FALSE)</f>
        <v>42</v>
      </c>
    </row>
    <row r="1398" spans="1:21" hidden="1">
      <c r="A1398" t="s">
        <v>2399</v>
      </c>
      <c r="B1398">
        <v>1983.95</v>
      </c>
      <c r="C1398">
        <v>289859</v>
      </c>
      <c r="D1398" t="s">
        <v>2447</v>
      </c>
      <c r="E1398" t="s">
        <v>2029</v>
      </c>
      <c r="F1398">
        <v>18406</v>
      </c>
      <c r="G1398">
        <v>3712883</v>
      </c>
      <c r="H1398">
        <f t="shared" si="21"/>
        <v>60</v>
      </c>
      <c r="I1398">
        <f t="array" ref="I1398">MIN(IFERROR(FIND(IstNumbers,A1398),""))</f>
        <v>24</v>
      </c>
      <c r="J1398" s="1" t="str">
        <f>IF([first '# in title]&lt;[pos kw in title],MID([title],[pos kw in title]-6,6),#N/A)</f>
        <v xml:space="preserve">L (16 </v>
      </c>
      <c r="K139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398" s="1">
        <f>IFERROR(FIND("kW",[desc]),0)</f>
        <v>71</v>
      </c>
      <c r="M1398">
        <f t="array" ref="M1398">MIN(IFERROR(FIND(IstNumbers,E1398),""))</f>
        <v>29</v>
      </c>
      <c r="N1398" s="1" t="str">
        <f>IF([first '# in desc]&lt;[pos kw in desc],MID([desc],[pos kw in desc]-7,7))</f>
        <v xml:space="preserve">­me 16 </v>
      </c>
      <c r="O139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398" s="1" t="str">
        <f>TRIM(IF([first '# in desc]&lt;[pos kw in desc],MID([desc],[pos kw in desc]-6,6),FALSE))</f>
        <v>me 16</v>
      </c>
      <c r="Q1398" s="1">
        <f>IF(LEN([manuell])=0,IFERROR([kw fine in title]*1,IFERROR(SUMPRODUCT(COUNTIF(IsDigits,MID([kw in desc],ROW($A$1:$A$150),1)))=LEN([kw in desc]),#N/A)),[manuell])</f>
        <v>16</v>
      </c>
      <c r="R1398" s="1" t="e">
        <f>IF([pos kw in title]&gt;0,MID(J1398,#REF!,4),IF([first '# in title]&gt;0,MID([title],[first '# in title],3),IF([first '# in title]&gt;0,MID([desc],#REF!,3),VLOOKUP([productid],$G$2:$R$1386,8))))</f>
        <v>#REF!</v>
      </c>
      <c r="S1398" s="1" t="str">
        <f>IF([kw in desc]=[kw rough in title],[kw in desc]*1,IFERROR(LEFT([kw_dirty],3)*1,IFERROR(LEFT([kw_dirty],2)*1,"n.a.")))</f>
        <v>n.a.</v>
      </c>
      <c r="T1398" s="1"/>
      <c r="U1398" s="1">
        <f>VLOOKUP(Tabelle1[[#This Row],[productid]],Tabelle2[#All],2,FALSE)</f>
        <v>16</v>
      </c>
    </row>
    <row r="1399" spans="1:21">
      <c r="A1399" t="s">
        <v>2403</v>
      </c>
      <c r="B1399">
        <v>2820</v>
      </c>
      <c r="C1399">
        <v>289859</v>
      </c>
      <c r="D1399" t="s">
        <v>2448</v>
      </c>
      <c r="E1399" t="s">
        <v>2449</v>
      </c>
      <c r="F1399">
        <v>18406</v>
      </c>
      <c r="G1399">
        <v>3094808</v>
      </c>
      <c r="H1399">
        <f t="shared" si="21"/>
        <v>0</v>
      </c>
      <c r="I1399">
        <f t="array" ref="I1399">MIN(IFERROR(FIND(IstNumbers,A1399),""))</f>
        <v>25</v>
      </c>
      <c r="J1399" s="1" t="e">
        <f>IF([first '# in title]&lt;[pos kw in title],MID([title],[pos kw in title]-6,6),#N/A)</f>
        <v>#N/A</v>
      </c>
      <c r="K1399" s="1" t="e">
        <f>IFERROR(MID(SUBSTITUTE([kw rough in title],",","."),FIND("(",[kw rough in title])+1,20),SUBSTITUTE(IFERROR(MID([kw rough in title],FIND(" ",[kw rough in title])+1,20),[kw rough in title]),",","."))</f>
        <v>#N/A</v>
      </c>
      <c r="L1399" s="1">
        <f>IFERROR(FIND("kW",[desc]),0)</f>
        <v>0</v>
      </c>
      <c r="M1399">
        <f t="array" ref="M1399">MIN(IFERROR(FIND(IstNumbers,E1399),""))</f>
        <v>31</v>
      </c>
      <c r="N1399" s="1" t="b">
        <f>IF([first '# in desc]&lt;[pos kw in desc],MID([desc],[pos kw in desc]-7,7))</f>
        <v>0</v>
      </c>
      <c r="O13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399" s="1" t="str">
        <f>TRIM(IF([first '# in desc]&lt;[pos kw in desc],MID([desc],[pos kw in desc]-6,6),FALSE))</f>
        <v>FALSCH</v>
      </c>
      <c r="Q1399" s="1" t="b">
        <f>IF(LEN([manuell])=0,IFERROR([kw fine in title]*1,IFERROR(SUMPRODUCT(COUNTIF(IsDigits,MID([kw in desc],ROW($A$1:$A$150),1)))=LEN([kw in desc]),#N/A)),[manuell])</f>
        <v>0</v>
      </c>
      <c r="R1399" s="1" t="str">
        <f>IF([pos kw in title]&gt;0,MID(J1399,#REF!,4),IF([first '# in title]&gt;0,MID([title],[first '# in title],3),IF([first '# in title]&gt;0,MID([desc],#REF!,3),VLOOKUP([productid],$G$2:$R$1386,8))))</f>
        <v>22/</v>
      </c>
      <c r="S1399" s="1" t="e">
        <f>IF([kw in desc]=[kw rough in title],[kw in desc]*1,IFERROR(LEFT([kw_dirty],3)*1,IFERROR(LEFT([kw_dirty],2)*1,"n.a.")))</f>
        <v>#N/A</v>
      </c>
      <c r="T1399" s="1"/>
      <c r="U1399" s="1" t="e">
        <f>VLOOKUP(Tabelle1[[#This Row],[productid]],Tabelle2[#All],2,FALSE)</f>
        <v>#N/A</v>
      </c>
    </row>
    <row r="1400" spans="1:21" hidden="1">
      <c r="A1400" t="s">
        <v>2413</v>
      </c>
      <c r="B1400">
        <v>2300</v>
      </c>
      <c r="C1400">
        <v>289859</v>
      </c>
      <c r="D1400" t="s">
        <v>2450</v>
      </c>
      <c r="E1400" t="s">
        <v>737</v>
      </c>
      <c r="F1400">
        <v>18406</v>
      </c>
      <c r="G1400">
        <v>3711720</v>
      </c>
      <c r="H1400">
        <f t="shared" si="21"/>
        <v>59</v>
      </c>
      <c r="I1400">
        <f t="array" ref="I1400">MIN(IFERROR(FIND(IstNumbers,A1400),""))</f>
        <v>24</v>
      </c>
      <c r="J1400" s="1" t="str">
        <f>IF([first '# in title]&lt;[pos kw in title],MID([title],[pos kw in title]-6,6),#N/A)</f>
        <v xml:space="preserve">H (28 </v>
      </c>
      <c r="K1400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00" s="1">
        <f>IFERROR(FIND("kW",[desc]),0)</f>
        <v>71</v>
      </c>
      <c r="M1400">
        <f t="array" ref="M1400">MIN(IFERROR(FIND(IstNumbers,E1400),""))</f>
        <v>29</v>
      </c>
      <c r="N1400" s="1" t="str">
        <f>IF([first '# in desc]&lt;[pos kw in desc],MID([desc],[pos kw in desc]-7,7))</f>
        <v xml:space="preserve">­me 28 </v>
      </c>
      <c r="O1400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00" s="1" t="str">
        <f>TRIM(IF([first '# in desc]&lt;[pos kw in desc],MID([desc],[pos kw in desc]-6,6),FALSE))</f>
        <v>me 28</v>
      </c>
      <c r="Q1400" s="1">
        <f>IF(LEN([manuell])=0,IFERROR([kw fine in title]*1,IFERROR(SUMPRODUCT(COUNTIF(IsDigits,MID([kw in desc],ROW($A$1:$A$150),1)))=LEN([kw in desc]),#N/A)),[manuell])</f>
        <v>28</v>
      </c>
      <c r="R1400" s="1" t="e">
        <f>IF([pos kw in title]&gt;0,MID(J1400,#REF!,4),IF([first '# in title]&gt;0,MID([title],[first '# in title],3),IF([first '# in title]&gt;0,MID([desc],#REF!,3),VLOOKUP([productid],$G$2:$R$1386,8))))</f>
        <v>#REF!</v>
      </c>
      <c r="S1400" s="1" t="str">
        <f>IF([kw in desc]=[kw rough in title],[kw in desc]*1,IFERROR(LEFT([kw_dirty],3)*1,IFERROR(LEFT([kw_dirty],2)*1,"n.a.")))</f>
        <v>n.a.</v>
      </c>
      <c r="T1400" s="1"/>
      <c r="U1400" s="1">
        <f>VLOOKUP(Tabelle1[[#This Row],[productid]],Tabelle2[#All],2,FALSE)</f>
        <v>28</v>
      </c>
    </row>
    <row r="1401" spans="1:21" hidden="1">
      <c r="A1401" t="s">
        <v>2386</v>
      </c>
      <c r="B1401">
        <v>2059</v>
      </c>
      <c r="C1401">
        <v>289859</v>
      </c>
      <c r="D1401" t="s">
        <v>2451</v>
      </c>
      <c r="E1401" t="s">
        <v>2452</v>
      </c>
      <c r="F1401">
        <v>18406</v>
      </c>
      <c r="G1401">
        <v>1219746</v>
      </c>
      <c r="H1401">
        <f t="shared" si="21"/>
        <v>22</v>
      </c>
      <c r="I1401">
        <f t="array" ref="I1401">MIN(IFERROR(FIND(IstNumbers,A1401),""))</f>
        <v>14</v>
      </c>
      <c r="J1401" s="1" t="str">
        <f>IF([first '# in title]&lt;[pos kw in title],MID([title],[pos kw in title]-6,6),#N/A)</f>
        <v xml:space="preserve"> 3 16 </v>
      </c>
      <c r="K1401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401" s="1">
        <f>IFERROR(FIND("kW",[desc]),0)</f>
        <v>71</v>
      </c>
      <c r="M1401">
        <f t="array" ref="M1401">MIN(IFERROR(FIND(IstNumbers,E1401),""))</f>
        <v>29</v>
      </c>
      <c r="N1401" s="1" t="str">
        <f>IF([first '# in desc]&lt;[pos kw in desc],MID([desc],[pos kw in desc]-7,7))</f>
        <v xml:space="preserve">­me 16 </v>
      </c>
      <c r="O140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01" s="1" t="str">
        <f>TRIM(IF([first '# in desc]&lt;[pos kw in desc],MID([desc],[pos kw in desc]-6,6),FALSE))</f>
        <v>me 16</v>
      </c>
      <c r="Q1401" s="1" t="b">
        <f>IF(LEN([manuell])=0,IFERROR([kw fine in title]*1,IFERROR(SUMPRODUCT(COUNTIF(IsDigits,MID([kw in desc],ROW($A$1:$A$150),1)))=LEN([kw in desc]),#N/A)),[manuell])</f>
        <v>0</v>
      </c>
      <c r="R1401" s="1" t="e">
        <f>IF([pos kw in title]&gt;0,MID(J1401,#REF!,4),IF([first '# in title]&gt;0,MID([title],[first '# in title],3),IF([first '# in title]&gt;0,MID([desc],#REF!,3),VLOOKUP([productid],$G$2:$R$1386,8))))</f>
        <v>#REF!</v>
      </c>
      <c r="S1401" s="1" t="str">
        <f>IF([kw in desc]=[kw rough in title],[kw in desc]*1,IFERROR(LEFT([kw_dirty],3)*1,IFERROR(LEFT([kw_dirty],2)*1,"n.a.")))</f>
        <v>n.a.</v>
      </c>
      <c r="T1401" s="1"/>
      <c r="U1401" s="1">
        <f>VLOOKUP(Tabelle1[[#This Row],[productid]],Tabelle2[#All],2,FALSE)</f>
        <v>16</v>
      </c>
    </row>
    <row r="1402" spans="1:21" hidden="1">
      <c r="A1402" t="s">
        <v>10412</v>
      </c>
      <c r="B1402">
        <v>2500</v>
      </c>
      <c r="C1402">
        <v>289859</v>
      </c>
      <c r="D1402" t="s">
        <v>2453</v>
      </c>
      <c r="E1402" t="s">
        <v>2454</v>
      </c>
      <c r="F1402">
        <v>18406</v>
      </c>
      <c r="G1402">
        <v>1064527</v>
      </c>
      <c r="H1402">
        <f t="shared" si="21"/>
        <v>19</v>
      </c>
      <c r="I1402">
        <f t="array" ref="I1402">MIN(IFERROR(FIND(IstNumbers,A1402),""))</f>
        <v>11</v>
      </c>
      <c r="J1402" s="1" t="str">
        <f>IF([first '# in title]&lt;[pos kw in title],MID([title],[pos kw in title]-6,6),#N/A)</f>
        <v xml:space="preserve">0W 19 </v>
      </c>
      <c r="K1402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02" s="1">
        <f>IFERROR(FIND("kW",[desc]),0)</f>
        <v>57</v>
      </c>
      <c r="M1402">
        <f t="array" ref="M1402">MIN(IFERROR(FIND(IstNumbers,E1402),""))</f>
        <v>24</v>
      </c>
      <c r="N1402" s="1" t="str">
        <f>IF([first '# in desc]&lt;[pos kw in desc],MID([desc],[pos kw in desc]-7,7))</f>
        <v xml:space="preserve">me, 19 </v>
      </c>
      <c r="O140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02" s="1" t="str">
        <f>TRIM(IF([first '# in desc]&lt;[pos kw in desc],MID([desc],[pos kw in desc]-6,6),FALSE))</f>
        <v>e, 19</v>
      </c>
      <c r="Q1402" s="1">
        <f>IF(LEN([manuell])=0,IFERROR([kw fine in title]*1,IFERROR(SUMPRODUCT(COUNTIF(IsDigits,MID([kw in desc],ROW($A$1:$A$150),1)))=LEN([kw in desc]),#N/A)),[manuell])</f>
        <v>19</v>
      </c>
      <c r="R1402" s="1" t="e">
        <f>IF([pos kw in title]&gt;0,MID(J1402,#REF!,4),IF([first '# in title]&gt;0,MID([title],[first '# in title],3),IF([first '# in title]&gt;0,MID([desc],#REF!,3),VLOOKUP([productid],$G$2:$R$1386,8))))</f>
        <v>#REF!</v>
      </c>
      <c r="S1402" s="1" t="str">
        <f>IF([kw in desc]=[kw rough in title],[kw in desc]*1,IFERROR(LEFT([kw_dirty],3)*1,IFERROR(LEFT([kw_dirty],2)*1,"n.a.")))</f>
        <v>n.a.</v>
      </c>
      <c r="T1402" s="1"/>
      <c r="U1402" s="1">
        <f>VLOOKUP(Tabelle1[[#This Row],[productid]],Tabelle2[#All],2,FALSE)</f>
        <v>19</v>
      </c>
    </row>
    <row r="1403" spans="1:21">
      <c r="A1403" t="s">
        <v>2455</v>
      </c>
      <c r="B1403">
        <v>3824.08</v>
      </c>
      <c r="C1403">
        <v>299105</v>
      </c>
      <c r="D1403" t="s">
        <v>2456</v>
      </c>
      <c r="E1403" t="s">
        <v>2457</v>
      </c>
      <c r="F1403">
        <v>18406</v>
      </c>
      <c r="G1403">
        <v>2693617</v>
      </c>
      <c r="H1403">
        <f t="shared" si="21"/>
        <v>0</v>
      </c>
      <c r="I1403">
        <f t="array" ref="I1403">MIN(IFERROR(FIND(IstNumbers,A1403),""))</f>
        <v>23</v>
      </c>
      <c r="J1403" s="1" t="e">
        <f>IF([first '# in title]&lt;[pos kw in title],MID([title],[pos kw in title]-6,6),#N/A)</f>
        <v>#N/A</v>
      </c>
      <c r="K1403" s="1" t="e">
        <f>IFERROR(MID(SUBSTITUTE([kw rough in title],",","."),FIND("(",[kw rough in title])+1,20),SUBSTITUTE(IFERROR(MID([kw rough in title],FIND(" ",[kw rough in title])+1,20),[kw rough in title]),",","."))</f>
        <v>#N/A</v>
      </c>
      <c r="L1403" s="1">
        <f>IFERROR(FIND("kW",[desc]),0)</f>
        <v>0</v>
      </c>
      <c r="M1403">
        <f t="array" ref="M1403">MIN(IFERROR(FIND(IstNumbers,E1403),""))</f>
        <v>26</v>
      </c>
      <c r="N1403" s="1" t="b">
        <f>IF([first '# in desc]&lt;[pos kw in desc],MID([desc],[pos kw in desc]-7,7))</f>
        <v>0</v>
      </c>
      <c r="O14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03" s="1" t="str">
        <f>TRIM(IF([first '# in desc]&lt;[pos kw in desc],MID([desc],[pos kw in desc]-6,6),FALSE))</f>
        <v>FALSCH</v>
      </c>
      <c r="Q1403" s="1" t="b">
        <f>IF(LEN([manuell])=0,IFERROR([kw fine in title]*1,IFERROR(SUMPRODUCT(COUNTIF(IsDigits,MID([kw in desc],ROW($A$1:$A$150),1)))=LEN([kw in desc]),#N/A)),[manuell])</f>
        <v>0</v>
      </c>
      <c r="R1403" s="1" t="str">
        <f>IF([pos kw in title]&gt;0,MID(J1403,#REF!,4),IF([first '# in title]&gt;0,MID([title],[first '# in title],3),IF([first '# in title]&gt;0,MID([desc],#REF!,3),VLOOKUP([productid],$G$2:$R$1386,8))))</f>
        <v>202</v>
      </c>
      <c r="S1403" s="1" t="e">
        <f>IF([kw in desc]=[kw rough in title],[kw in desc]*1,IFERROR(LEFT([kw_dirty],3)*1,IFERROR(LEFT([kw_dirty],2)*1,"n.a.")))</f>
        <v>#N/A</v>
      </c>
      <c r="T1403" s="1"/>
      <c r="U1403" s="1" t="e">
        <f>VLOOKUP(Tabelle1[[#This Row],[productid]],Tabelle2[#All],2,FALSE)</f>
        <v>#N/A</v>
      </c>
    </row>
    <row r="1404" spans="1:21" hidden="1">
      <c r="A1404" t="s">
        <v>2458</v>
      </c>
      <c r="B1404">
        <v>4340</v>
      </c>
      <c r="C1404">
        <v>9701</v>
      </c>
      <c r="D1404" t="s">
        <v>2459</v>
      </c>
      <c r="E1404" t="s">
        <v>9</v>
      </c>
      <c r="F1404">
        <v>18406</v>
      </c>
      <c r="G1404">
        <v>2611680</v>
      </c>
      <c r="H1404">
        <f t="shared" si="21"/>
        <v>40</v>
      </c>
      <c r="I1404">
        <f t="array" ref="I1404">MIN(IFERROR(FIND(IstNumbers,A1404),""))</f>
        <v>31</v>
      </c>
      <c r="J1404" s="1" t="str">
        <f>IF([first '# in title]&lt;[pos kw in title],MID([title],[pos kw in title]-6,6),#N/A)</f>
        <v xml:space="preserve">C (15 </v>
      </c>
      <c r="K1404" s="1" t="str">
        <f>IFERROR(MID(SUBSTITUTE([kw rough in title],",","."),FIND("(",[kw rough in title])+1,20),SUBSTITUTE(IFERROR(MID([kw rough in title],FIND(" ",[kw rough in title])+1,20),[kw rough in title]),",","."))</f>
        <v xml:space="preserve">15 </v>
      </c>
      <c r="L1404" s="1">
        <f>IFERROR(FIND("kW",[desc]),0)</f>
        <v>0</v>
      </c>
      <c r="M1404">
        <f t="array" ref="M1404">MIN(IFERROR(FIND(IstNumbers,E1404),""))</f>
        <v>0</v>
      </c>
      <c r="N1404" s="1" t="b">
        <f>IF([first '# in desc]&lt;[pos kw in desc],MID([desc],[pos kw in desc]-7,7))</f>
        <v>0</v>
      </c>
      <c r="O14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04" s="1" t="str">
        <f>TRIM(IF([first '# in desc]&lt;[pos kw in desc],MID([desc],[pos kw in desc]-6,6),FALSE))</f>
        <v>FALSCH</v>
      </c>
      <c r="Q1404" s="1">
        <f>IF(LEN([manuell])=0,IFERROR([kw fine in title]*1,IFERROR(SUMPRODUCT(COUNTIF(IsDigits,MID([kw in desc],ROW($A$1:$A$150),1)))=LEN([kw in desc]),#N/A)),[manuell])</f>
        <v>15</v>
      </c>
      <c r="R1404" s="1" t="e">
        <f>IF([pos kw in title]&gt;0,MID(J1404,#REF!,4),IF([first '# in title]&gt;0,MID([title],[first '# in title],3),IF([first '# in title]&gt;0,MID([desc],#REF!,3),VLOOKUP([productid],$G$2:$R$1386,8))))</f>
        <v>#REF!</v>
      </c>
      <c r="S1404" s="1" t="str">
        <f>IF([kw in desc]=[kw rough in title],[kw in desc]*1,IFERROR(LEFT([kw_dirty],3)*1,IFERROR(LEFT([kw_dirty],2)*1,"n.a.")))</f>
        <v>n.a.</v>
      </c>
      <c r="T1404" s="1"/>
      <c r="U1404" s="1">
        <f>VLOOKUP(Tabelle1[[#This Row],[productid]],Tabelle2[#All],2,FALSE)</f>
        <v>15</v>
      </c>
    </row>
    <row r="1405" spans="1:21">
      <c r="A1405" t="s">
        <v>2432</v>
      </c>
      <c r="B1405">
        <v>2540</v>
      </c>
      <c r="C1405">
        <v>289859</v>
      </c>
      <c r="D1405" t="s">
        <v>2460</v>
      </c>
      <c r="E1405" t="s">
        <v>2461</v>
      </c>
      <c r="F1405">
        <v>18406</v>
      </c>
      <c r="G1405">
        <v>3128307</v>
      </c>
      <c r="H1405">
        <f t="shared" si="21"/>
        <v>0</v>
      </c>
      <c r="I1405">
        <f t="array" ref="I1405">MIN(IFERROR(FIND(IstNumbers,A1405),""))</f>
        <v>0</v>
      </c>
      <c r="J1405" s="1" t="e">
        <f>IF([first '# in title]&lt;[pos kw in title],MID([title],[pos kw in title]-6,6),#N/A)</f>
        <v>#N/A</v>
      </c>
      <c r="K1405" s="1" t="e">
        <f>IFERROR(MID(SUBSTITUTE([kw rough in title],",","."),FIND("(",[kw rough in title])+1,20),SUBSTITUTE(IFERROR(MID([kw rough in title],FIND(" ",[kw rough in title])+1,20),[kw rough in title]),",","."))</f>
        <v>#N/A</v>
      </c>
      <c r="L1405" s="1">
        <f>IFERROR(FIND("kW",[desc]),0)</f>
        <v>0</v>
      </c>
      <c r="M1405">
        <f t="array" ref="M1405">MIN(IFERROR(FIND(IstNumbers,E1405),""))</f>
        <v>38</v>
      </c>
      <c r="N1405" s="1" t="b">
        <f>IF([first '# in desc]&lt;[pos kw in desc],MID([desc],[pos kw in desc]-7,7))</f>
        <v>0</v>
      </c>
      <c r="O14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05" s="1" t="str">
        <f>TRIM(IF([first '# in desc]&lt;[pos kw in desc],MID([desc],[pos kw in desc]-6,6),FALSE))</f>
        <v>FALSCH</v>
      </c>
      <c r="Q1405" s="1" t="b">
        <f>IF(LEN([manuell])=0,IFERROR([kw fine in title]*1,IFERROR(SUMPRODUCT(COUNTIF(IsDigits,MID([kw in desc],ROW($A$1:$A$150),1)))=LEN([kw in desc]),#N/A)),[manuell])</f>
        <v>0</v>
      </c>
      <c r="R1405" s="1" t="str">
        <f>IF([pos kw in title]&gt;0,MID(J1405,#REF!,4),IF([first '# in title]&gt;0,MID([title],[first '# in title],3),IF([first '# in title]&gt;0,MID([desc],#REF!,3),VLOOKUP([productid],$G$2:$R$1386,8))))</f>
        <v xml:space="preserve">me, 35 </v>
      </c>
      <c r="S1405" s="1" t="e">
        <f>IF([kw in desc]=[kw rough in title],[kw in desc]*1,IFERROR(LEFT([kw_dirty],3)*1,IFERROR(LEFT([kw_dirty],2)*1,"n.a.")))</f>
        <v>#N/A</v>
      </c>
      <c r="T1405" s="1"/>
      <c r="U1405" s="1" t="e">
        <f>VLOOKUP(Tabelle1[[#This Row],[productid]],Tabelle2[#All],2,FALSE)</f>
        <v>#N/A</v>
      </c>
    </row>
    <row r="1406" spans="1:21" hidden="1">
      <c r="A1406" t="s">
        <v>2435</v>
      </c>
      <c r="B1406">
        <v>3105</v>
      </c>
      <c r="C1406">
        <v>289859</v>
      </c>
      <c r="D1406" t="s">
        <v>2462</v>
      </c>
      <c r="E1406" t="s">
        <v>2463</v>
      </c>
      <c r="F1406">
        <v>18406</v>
      </c>
      <c r="G1406">
        <v>1750863</v>
      </c>
      <c r="H1406">
        <f t="shared" si="21"/>
        <v>0</v>
      </c>
      <c r="I1406">
        <f t="array" ref="I1406">MIN(IFERROR(FIND(IstNumbers,A1406),""))</f>
        <v>12</v>
      </c>
      <c r="J1406" s="1" t="e">
        <f>IF([first '# in title]&lt;[pos kw in title],MID([title],[pos kw in title]-6,6),#N/A)</f>
        <v>#N/A</v>
      </c>
      <c r="K1406" s="1" t="e">
        <f>IFERROR(MID(SUBSTITUTE([kw rough in title],",","."),FIND("(",[kw rough in title])+1,20),SUBSTITUTE(IFERROR(MID([kw rough in title],FIND(" ",[kw rough in title])+1,20),[kw rough in title]),",","."))</f>
        <v>#N/A</v>
      </c>
      <c r="L1406" s="1">
        <f>IFERROR(FIND("kW",[desc]),0)</f>
        <v>70</v>
      </c>
      <c r="M1406">
        <f t="array" ref="M1406">MIN(IFERROR(FIND(IstNumbers,E1406),""))</f>
        <v>34</v>
      </c>
      <c r="N1406" s="1" t="str">
        <f>IF([first '# in desc]&lt;[pos kw in desc],MID([desc],[pos kw in desc]-7,7))</f>
        <v xml:space="preserve">­me 42 </v>
      </c>
      <c r="O14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06" s="1" t="str">
        <f>TRIM(IF([first '# in desc]&lt;[pos kw in desc],MID([desc],[pos kw in desc]-6,6),FALSE))</f>
        <v>me 42</v>
      </c>
      <c r="Q1406" s="1" t="b">
        <f>IF(LEN([manuell])=0,IFERROR([kw fine in title]*1,IFERROR(SUMPRODUCT(COUNTIF(IsDigits,MID([kw in desc],ROW($A$1:$A$150),1)))=LEN([kw in desc]),#N/A)),[manuell])</f>
        <v>0</v>
      </c>
      <c r="R1406" s="1" t="str">
        <f>IF([pos kw in title]&gt;0,MID(J1406,#REF!,4),IF([first '# in title]&gt;0,MID([title],[first '# in title],3),IF([first '# in title]&gt;0,MID([desc],#REF!,3),VLOOKUP([productid],$G$2:$R$1386,8))))</f>
        <v xml:space="preserve">42 </v>
      </c>
      <c r="S1406" s="1" t="e">
        <f>IF([kw in desc]=[kw rough in title],[kw in desc]*1,IFERROR(LEFT([kw_dirty],3)*1,IFERROR(LEFT([kw_dirty],2)*1,"n.a.")))</f>
        <v>#N/A</v>
      </c>
      <c r="T1406" s="1"/>
      <c r="U1406" s="1">
        <f>VLOOKUP(Tabelle1[[#This Row],[productid]],Tabelle2[#All],2,FALSE)</f>
        <v>42</v>
      </c>
    </row>
    <row r="1407" spans="1:21" hidden="1">
      <c r="A1407" t="s">
        <v>2399</v>
      </c>
      <c r="B1407">
        <v>1984</v>
      </c>
      <c r="C1407">
        <v>289859</v>
      </c>
      <c r="D1407" t="s">
        <v>2464</v>
      </c>
      <c r="E1407" t="s">
        <v>2080</v>
      </c>
      <c r="F1407">
        <v>18406</v>
      </c>
      <c r="G1407">
        <v>3712883</v>
      </c>
      <c r="H1407">
        <f t="shared" si="21"/>
        <v>60</v>
      </c>
      <c r="I1407">
        <f t="array" ref="I1407">MIN(IFERROR(FIND(IstNumbers,A1407),""))</f>
        <v>24</v>
      </c>
      <c r="J1407" s="1" t="str">
        <f>IF([first '# in title]&lt;[pos kw in title],MID([title],[pos kw in title]-6,6),#N/A)</f>
        <v xml:space="preserve">L (16 </v>
      </c>
      <c r="K140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07" s="1">
        <f>IFERROR(FIND("kW",[desc]),0)</f>
        <v>71</v>
      </c>
      <c r="M1407">
        <f t="array" ref="M1407">MIN(IFERROR(FIND(IstNumbers,E1407),""))</f>
        <v>29</v>
      </c>
      <c r="N1407" s="1" t="str">
        <f>IF([first '# in desc]&lt;[pos kw in desc],MID([desc],[pos kw in desc]-7,7))</f>
        <v xml:space="preserve">­me 16 </v>
      </c>
      <c r="O140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07" s="1" t="str">
        <f>TRIM(IF([first '# in desc]&lt;[pos kw in desc],MID([desc],[pos kw in desc]-6,6),FALSE))</f>
        <v>me 16</v>
      </c>
      <c r="Q1407" s="1">
        <f>IF(LEN([manuell])=0,IFERROR([kw fine in title]*1,IFERROR(SUMPRODUCT(COUNTIF(IsDigits,MID([kw in desc],ROW($A$1:$A$150),1)))=LEN([kw in desc]),#N/A)),[manuell])</f>
        <v>16</v>
      </c>
      <c r="R1407" s="1" t="e">
        <f>IF([pos kw in title]&gt;0,MID(J1407,#REF!,4),IF([first '# in title]&gt;0,MID([title],[first '# in title],3),IF([first '# in title]&gt;0,MID([desc],#REF!,3),VLOOKUP([productid],$G$2:$R$1386,8))))</f>
        <v>#REF!</v>
      </c>
      <c r="S1407" s="1" t="str">
        <f>IF([kw in desc]=[kw rough in title],[kw in desc]*1,IFERROR(LEFT([kw_dirty],3)*1,IFERROR(LEFT([kw_dirty],2)*1,"n.a.")))</f>
        <v>n.a.</v>
      </c>
      <c r="T1407" s="1"/>
      <c r="U1407" s="1">
        <f>VLOOKUP(Tabelle1[[#This Row],[productid]],Tabelle2[#All],2,FALSE)</f>
        <v>16</v>
      </c>
    </row>
    <row r="1408" spans="1:21">
      <c r="A1408" t="s">
        <v>2403</v>
      </c>
      <c r="B1408">
        <v>2840</v>
      </c>
      <c r="C1408">
        <v>289859</v>
      </c>
      <c r="D1408" t="s">
        <v>2465</v>
      </c>
      <c r="E1408" t="s">
        <v>2466</v>
      </c>
      <c r="F1408">
        <v>18406</v>
      </c>
      <c r="G1408">
        <v>3094808</v>
      </c>
      <c r="H1408">
        <f t="shared" si="21"/>
        <v>0</v>
      </c>
      <c r="I1408">
        <f t="array" ref="I1408">MIN(IFERROR(FIND(IstNumbers,A1408),""))</f>
        <v>25</v>
      </c>
      <c r="J1408" s="1" t="e">
        <f>IF([first '# in title]&lt;[pos kw in title],MID([title],[pos kw in title]-6,6),#N/A)</f>
        <v>#N/A</v>
      </c>
      <c r="K1408" s="1" t="e">
        <f>IFERROR(MID(SUBSTITUTE([kw rough in title],",","."),FIND("(",[kw rough in title])+1,20),SUBSTITUTE(IFERROR(MID([kw rough in title],FIND(" ",[kw rough in title])+1,20),[kw rough in title]),",","."))</f>
        <v>#N/A</v>
      </c>
      <c r="L1408" s="1">
        <f>IFERROR(FIND("kW",[desc]),0)</f>
        <v>0</v>
      </c>
      <c r="M1408">
        <f t="array" ref="M1408">MIN(IFERROR(FIND(IstNumbers,E1408),""))</f>
        <v>31</v>
      </c>
      <c r="N1408" s="1" t="b">
        <f>IF([first '# in desc]&lt;[pos kw in desc],MID([desc],[pos kw in desc]-7,7))</f>
        <v>0</v>
      </c>
      <c r="O14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08" s="1" t="str">
        <f>TRIM(IF([first '# in desc]&lt;[pos kw in desc],MID([desc],[pos kw in desc]-6,6),FALSE))</f>
        <v>FALSCH</v>
      </c>
      <c r="Q1408" s="1" t="b">
        <f>IF(LEN([manuell])=0,IFERROR([kw fine in title]*1,IFERROR(SUMPRODUCT(COUNTIF(IsDigits,MID([kw in desc],ROW($A$1:$A$150),1)))=LEN([kw in desc]),#N/A)),[manuell])</f>
        <v>0</v>
      </c>
      <c r="R1408" s="1" t="str">
        <f>IF([pos kw in title]&gt;0,MID(J1408,#REF!,4),IF([first '# in title]&gt;0,MID([title],[first '# in title],3),IF([first '# in title]&gt;0,MID([desc],#REF!,3),VLOOKUP([productid],$G$2:$R$1386,8))))</f>
        <v>22/</v>
      </c>
      <c r="S1408" s="1" t="e">
        <f>IF([kw in desc]=[kw rough in title],[kw in desc]*1,IFERROR(LEFT([kw_dirty],3)*1,IFERROR(LEFT([kw_dirty],2)*1,"n.a.")))</f>
        <v>#N/A</v>
      </c>
      <c r="T1408" s="1"/>
      <c r="U1408" s="1" t="e">
        <f>VLOOKUP(Tabelle1[[#This Row],[productid]],Tabelle2[#All],2,FALSE)</f>
        <v>#N/A</v>
      </c>
    </row>
    <row r="1409" spans="1:21" hidden="1">
      <c r="A1409" t="s">
        <v>2413</v>
      </c>
      <c r="B1409">
        <v>2310</v>
      </c>
      <c r="C1409">
        <v>289859</v>
      </c>
      <c r="D1409" t="s">
        <v>2467</v>
      </c>
      <c r="E1409" t="s">
        <v>759</v>
      </c>
      <c r="F1409">
        <v>18406</v>
      </c>
      <c r="G1409">
        <v>3711720</v>
      </c>
      <c r="H1409">
        <f t="shared" si="21"/>
        <v>59</v>
      </c>
      <c r="I1409">
        <f t="array" ref="I1409">MIN(IFERROR(FIND(IstNumbers,A1409),""))</f>
        <v>24</v>
      </c>
      <c r="J1409" s="1" t="str">
        <f>IF([first '# in title]&lt;[pos kw in title],MID([title],[pos kw in title]-6,6),#N/A)</f>
        <v xml:space="preserve">H (28 </v>
      </c>
      <c r="K1409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09" s="1">
        <f>IFERROR(FIND("kW",[desc]),0)</f>
        <v>71</v>
      </c>
      <c r="M1409">
        <f t="array" ref="M1409">MIN(IFERROR(FIND(IstNumbers,E1409),""))</f>
        <v>29</v>
      </c>
      <c r="N1409" s="1" t="str">
        <f>IF([first '# in desc]&lt;[pos kw in desc],MID([desc],[pos kw in desc]-7,7))</f>
        <v xml:space="preserve">­me 28 </v>
      </c>
      <c r="O1409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09" s="1" t="str">
        <f>TRIM(IF([first '# in desc]&lt;[pos kw in desc],MID([desc],[pos kw in desc]-6,6),FALSE))</f>
        <v>me 28</v>
      </c>
      <c r="Q1409" s="1">
        <f>IF(LEN([manuell])=0,IFERROR([kw fine in title]*1,IFERROR(SUMPRODUCT(COUNTIF(IsDigits,MID([kw in desc],ROW($A$1:$A$150),1)))=LEN([kw in desc]),#N/A)),[manuell])</f>
        <v>28</v>
      </c>
      <c r="R1409" s="1" t="e">
        <f>IF([pos kw in title]&gt;0,MID(J1409,#REF!,4),IF([first '# in title]&gt;0,MID([title],[first '# in title],3),IF([first '# in title]&gt;0,MID([desc],#REF!,3),VLOOKUP([productid],$G$2:$R$1386,8))))</f>
        <v>#REF!</v>
      </c>
      <c r="S1409" s="1" t="str">
        <f>IF([kw in desc]=[kw rough in title],[kw in desc]*1,IFERROR(LEFT([kw_dirty],3)*1,IFERROR(LEFT([kw_dirty],2)*1,"n.a.")))</f>
        <v>n.a.</v>
      </c>
      <c r="T1409" s="1"/>
      <c r="U1409" s="1">
        <f>VLOOKUP(Tabelle1[[#This Row],[productid]],Tabelle2[#All],2,FALSE)</f>
        <v>28</v>
      </c>
    </row>
    <row r="1410" spans="1:21" hidden="1">
      <c r="A1410" t="s">
        <v>2386</v>
      </c>
      <c r="B1410">
        <v>2059</v>
      </c>
      <c r="C1410">
        <v>289859</v>
      </c>
      <c r="D1410" t="s">
        <v>2468</v>
      </c>
      <c r="E1410" t="s">
        <v>2469</v>
      </c>
      <c r="F1410">
        <v>18406</v>
      </c>
      <c r="G1410">
        <v>1219746</v>
      </c>
      <c r="H1410">
        <f t="shared" si="21"/>
        <v>22</v>
      </c>
      <c r="I1410">
        <f t="array" ref="I1410">MIN(IFERROR(FIND(IstNumbers,A1410),""))</f>
        <v>14</v>
      </c>
      <c r="J1410" s="1" t="str">
        <f>IF([first '# in title]&lt;[pos kw in title],MID([title],[pos kw in title]-6,6),#N/A)</f>
        <v xml:space="preserve"> 3 16 </v>
      </c>
      <c r="K1410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410" s="1">
        <f>IFERROR(FIND("kW",[desc]),0)</f>
        <v>71</v>
      </c>
      <c r="M1410">
        <f t="array" ref="M1410">MIN(IFERROR(FIND(IstNumbers,E1410),""))</f>
        <v>29</v>
      </c>
      <c r="N1410" s="1" t="str">
        <f>IF([first '# in desc]&lt;[pos kw in desc],MID([desc],[pos kw in desc]-7,7))</f>
        <v xml:space="preserve">­me 16 </v>
      </c>
      <c r="O141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10" s="1" t="str">
        <f>TRIM(IF([first '# in desc]&lt;[pos kw in desc],MID([desc],[pos kw in desc]-6,6),FALSE))</f>
        <v>me 16</v>
      </c>
      <c r="Q1410" s="1" t="b">
        <f>IF(LEN([manuell])=0,IFERROR([kw fine in title]*1,IFERROR(SUMPRODUCT(COUNTIF(IsDigits,MID([kw in desc],ROW($A$1:$A$150),1)))=LEN([kw in desc]),#N/A)),[manuell])</f>
        <v>0</v>
      </c>
      <c r="R1410" s="1" t="e">
        <f>IF([pos kw in title]&gt;0,MID(J1410,#REF!,4),IF([first '# in title]&gt;0,MID([title],[first '# in title],3),IF([first '# in title]&gt;0,MID([desc],#REF!,3),VLOOKUP([productid],$G$2:$R$1386,8))))</f>
        <v>#REF!</v>
      </c>
      <c r="S1410" s="1" t="str">
        <f>IF([kw in desc]=[kw rough in title],[kw in desc]*1,IFERROR(LEFT([kw_dirty],3)*1,IFERROR(LEFT([kw_dirty],2)*1,"n.a.")))</f>
        <v>n.a.</v>
      </c>
      <c r="T1410" s="1"/>
      <c r="U1410" s="1">
        <f>VLOOKUP(Tabelle1[[#This Row],[productid]],Tabelle2[#All],2,FALSE)</f>
        <v>16</v>
      </c>
    </row>
    <row r="1411" spans="1:21" hidden="1">
      <c r="A1411" t="s">
        <v>10412</v>
      </c>
      <c r="B1411">
        <v>2500</v>
      </c>
      <c r="C1411">
        <v>289859</v>
      </c>
      <c r="D1411" t="s">
        <v>2470</v>
      </c>
      <c r="E1411" t="s">
        <v>2471</v>
      </c>
      <c r="F1411">
        <v>18406</v>
      </c>
      <c r="G1411">
        <v>1064527</v>
      </c>
      <c r="H1411">
        <f t="shared" si="21"/>
        <v>19</v>
      </c>
      <c r="I1411">
        <f t="array" ref="I1411">MIN(IFERROR(FIND(IstNumbers,A1411),""))</f>
        <v>11</v>
      </c>
      <c r="J1411" s="1" t="str">
        <f>IF([first '# in title]&lt;[pos kw in title],MID([title],[pos kw in title]-6,6),#N/A)</f>
        <v xml:space="preserve">0W 19 </v>
      </c>
      <c r="K141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11" s="1">
        <f>IFERROR(FIND("kW",[desc]),0)</f>
        <v>57</v>
      </c>
      <c r="M1411">
        <f t="array" ref="M1411">MIN(IFERROR(FIND(IstNumbers,E1411),""))</f>
        <v>24</v>
      </c>
      <c r="N1411" s="1" t="str">
        <f>IF([first '# in desc]&lt;[pos kw in desc],MID([desc],[pos kw in desc]-7,7))</f>
        <v xml:space="preserve">me, 19 </v>
      </c>
      <c r="O141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11" s="1" t="str">
        <f>TRIM(IF([first '# in desc]&lt;[pos kw in desc],MID([desc],[pos kw in desc]-6,6),FALSE))</f>
        <v>e, 19</v>
      </c>
      <c r="Q1411" s="1">
        <f>IF(LEN([manuell])=0,IFERROR([kw fine in title]*1,IFERROR(SUMPRODUCT(COUNTIF(IsDigits,MID([kw in desc],ROW($A$1:$A$150),1)))=LEN([kw in desc]),#N/A)),[manuell])</f>
        <v>19</v>
      </c>
      <c r="R1411" s="1" t="e">
        <f>IF([pos kw in title]&gt;0,MID(J1411,#REF!,4),IF([first '# in title]&gt;0,MID([title],[first '# in title],3),IF([first '# in title]&gt;0,MID([desc],#REF!,3),VLOOKUP([productid],$G$2:$R$1386,8))))</f>
        <v>#REF!</v>
      </c>
      <c r="S1411" s="1" t="str">
        <f>IF([kw in desc]=[kw rough in title],[kw in desc]*1,IFERROR(LEFT([kw_dirty],3)*1,IFERROR(LEFT([kw_dirty],2)*1,"n.a.")))</f>
        <v>n.a.</v>
      </c>
      <c r="T1411" s="1"/>
      <c r="U1411" s="1">
        <f>VLOOKUP(Tabelle1[[#This Row],[productid]],Tabelle2[#All],2,FALSE)</f>
        <v>19</v>
      </c>
    </row>
    <row r="1412" spans="1:21">
      <c r="A1412" t="s">
        <v>2455</v>
      </c>
      <c r="B1412">
        <v>3824.08</v>
      </c>
      <c r="C1412">
        <v>299105</v>
      </c>
      <c r="D1412" t="s">
        <v>2472</v>
      </c>
      <c r="E1412" t="s">
        <v>2457</v>
      </c>
      <c r="F1412">
        <v>18406</v>
      </c>
      <c r="G1412">
        <v>2693617</v>
      </c>
      <c r="H1412">
        <f t="shared" ref="H1412:H1475" si="22">IFERROR(FIND("kW",A1412),0)</f>
        <v>0</v>
      </c>
      <c r="I1412">
        <f t="array" ref="I1412">MIN(IFERROR(FIND(IstNumbers,A1412),""))</f>
        <v>23</v>
      </c>
      <c r="J1412" s="1" t="e">
        <f>IF([first '# in title]&lt;[pos kw in title],MID([title],[pos kw in title]-6,6),#N/A)</f>
        <v>#N/A</v>
      </c>
      <c r="K1412" s="1" t="e">
        <f>IFERROR(MID(SUBSTITUTE([kw rough in title],",","."),FIND("(",[kw rough in title])+1,20),SUBSTITUTE(IFERROR(MID([kw rough in title],FIND(" ",[kw rough in title])+1,20),[kw rough in title]),",","."))</f>
        <v>#N/A</v>
      </c>
      <c r="L1412" s="1">
        <f>IFERROR(FIND("kW",[desc]),0)</f>
        <v>0</v>
      </c>
      <c r="M1412">
        <f t="array" ref="M1412">MIN(IFERROR(FIND(IstNumbers,E1412),""))</f>
        <v>26</v>
      </c>
      <c r="N1412" s="1" t="b">
        <f>IF([first '# in desc]&lt;[pos kw in desc],MID([desc],[pos kw in desc]-7,7))</f>
        <v>0</v>
      </c>
      <c r="O14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12" s="1" t="str">
        <f>TRIM(IF([first '# in desc]&lt;[pos kw in desc],MID([desc],[pos kw in desc]-6,6),FALSE))</f>
        <v>FALSCH</v>
      </c>
      <c r="Q1412" s="1" t="b">
        <f>IF(LEN([manuell])=0,IFERROR([kw fine in title]*1,IFERROR(SUMPRODUCT(COUNTIF(IsDigits,MID([kw in desc],ROW($A$1:$A$150),1)))=LEN([kw in desc]),#N/A)),[manuell])</f>
        <v>0</v>
      </c>
      <c r="R1412" s="1" t="str">
        <f>IF([pos kw in title]&gt;0,MID(J1412,#REF!,4),IF([first '# in title]&gt;0,MID([title],[first '# in title],3),IF([first '# in title]&gt;0,MID([desc],#REF!,3),VLOOKUP([productid],$G$2:$R$1386,8))))</f>
        <v>202</v>
      </c>
      <c r="S1412" s="1" t="e">
        <f>IF([kw in desc]=[kw rough in title],[kw in desc]*1,IFERROR(LEFT([kw_dirty],3)*1,IFERROR(LEFT([kw_dirty],2)*1,"n.a.")))</f>
        <v>#N/A</v>
      </c>
      <c r="T1412" s="1"/>
      <c r="U1412" s="1" t="e">
        <f>VLOOKUP(Tabelle1[[#This Row],[productid]],Tabelle2[#All],2,FALSE)</f>
        <v>#N/A</v>
      </c>
    </row>
    <row r="1413" spans="1:21" hidden="1">
      <c r="A1413" t="s">
        <v>2458</v>
      </c>
      <c r="B1413">
        <v>4476.63</v>
      </c>
      <c r="C1413">
        <v>9701</v>
      </c>
      <c r="D1413" t="s">
        <v>2473</v>
      </c>
      <c r="E1413" t="s">
        <v>2474</v>
      </c>
      <c r="F1413">
        <v>18406</v>
      </c>
      <c r="G1413">
        <v>2611680</v>
      </c>
      <c r="H1413">
        <f t="shared" si="22"/>
        <v>40</v>
      </c>
      <c r="I1413">
        <f t="array" ref="I1413">MIN(IFERROR(FIND(IstNumbers,A1413),""))</f>
        <v>31</v>
      </c>
      <c r="J1413" s="1" t="str">
        <f>IF([first '# in title]&lt;[pos kw in title],MID([title],[pos kw in title]-6,6),#N/A)</f>
        <v xml:space="preserve">C (15 </v>
      </c>
      <c r="K1413" s="1" t="str">
        <f>IFERROR(MID(SUBSTITUTE([kw rough in title],",","."),FIND("(",[kw rough in title])+1,20),SUBSTITUTE(IFERROR(MID([kw rough in title],FIND(" ",[kw rough in title])+1,20),[kw rough in title]),",","."))</f>
        <v xml:space="preserve">15 </v>
      </c>
      <c r="L1413" s="1">
        <f>IFERROR(FIND("kW",[desc]),0)</f>
        <v>62</v>
      </c>
      <c r="M1413">
        <f t="array" ref="M1413">MIN(IFERROR(FIND(IstNumbers,E1413),""))</f>
        <v>29</v>
      </c>
      <c r="N1413" s="1" t="str">
        <f>IF([first '# in desc]&lt;[pos kw in desc],MID([desc],[pos kw in desc]-7,7))</f>
        <v xml:space="preserve">15C 15 </v>
      </c>
      <c r="O1413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1413" s="1" t="str">
        <f>TRIM(IF([first '# in desc]&lt;[pos kw in desc],MID([desc],[pos kw in desc]-6,6),FALSE))</f>
        <v>5C 15</v>
      </c>
      <c r="Q1413" s="1">
        <f>IF(LEN([manuell])=0,IFERROR([kw fine in title]*1,IFERROR(SUMPRODUCT(COUNTIF(IsDigits,MID([kw in desc],ROW($A$1:$A$150),1)))=LEN([kw in desc]),#N/A)),[manuell])</f>
        <v>15</v>
      </c>
      <c r="R1413" s="1" t="e">
        <f>IF([pos kw in title]&gt;0,MID(J1413,#REF!,4),IF([first '# in title]&gt;0,MID([title],[first '# in title],3),IF([first '# in title]&gt;0,MID([desc],#REF!,3),VLOOKUP([productid],$G$2:$R$1386,8))))</f>
        <v>#REF!</v>
      </c>
      <c r="S1413" s="1" t="str">
        <f>IF([kw in desc]=[kw rough in title],[kw in desc]*1,IFERROR(LEFT([kw_dirty],3)*1,IFERROR(LEFT([kw_dirty],2)*1,"n.a.")))</f>
        <v>n.a.</v>
      </c>
      <c r="T1413" s="1"/>
      <c r="U1413" s="1">
        <f>VLOOKUP(Tabelle1[[#This Row],[productid]],Tabelle2[#All],2,FALSE)</f>
        <v>15</v>
      </c>
    </row>
    <row r="1414" spans="1:21">
      <c r="A1414" t="s">
        <v>2432</v>
      </c>
      <c r="B1414">
        <v>2555</v>
      </c>
      <c r="C1414">
        <v>289859</v>
      </c>
      <c r="D1414" t="s">
        <v>2475</v>
      </c>
      <c r="E1414" t="s">
        <v>1728</v>
      </c>
      <c r="F1414">
        <v>18406</v>
      </c>
      <c r="G1414">
        <v>3128307</v>
      </c>
      <c r="H1414">
        <f t="shared" si="22"/>
        <v>0</v>
      </c>
      <c r="I1414">
        <f t="array" ref="I1414">MIN(IFERROR(FIND(IstNumbers,A1414),""))</f>
        <v>0</v>
      </c>
      <c r="J1414" s="1" t="e">
        <f>IF([first '# in title]&lt;[pos kw in title],MID([title],[pos kw in title]-6,6),#N/A)</f>
        <v>#N/A</v>
      </c>
      <c r="K1414" s="1" t="e">
        <f>IFERROR(MID(SUBSTITUTE([kw rough in title],",","."),FIND("(",[kw rough in title])+1,20),SUBSTITUTE(IFERROR(MID([kw rough in title],FIND(" ",[kw rough in title])+1,20),[kw rough in title]),",","."))</f>
        <v>#N/A</v>
      </c>
      <c r="L1414" s="1">
        <f>IFERROR(FIND("kW",[desc]),0)</f>
        <v>0</v>
      </c>
      <c r="M1414">
        <f t="array" ref="M1414">MIN(IFERROR(FIND(IstNumbers,E1414),""))</f>
        <v>38</v>
      </c>
      <c r="N1414" s="1" t="b">
        <f>IF([first '# in desc]&lt;[pos kw in desc],MID([desc],[pos kw in desc]-7,7))</f>
        <v>0</v>
      </c>
      <c r="O14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14" s="1" t="str">
        <f>TRIM(IF([first '# in desc]&lt;[pos kw in desc],MID([desc],[pos kw in desc]-6,6),FALSE))</f>
        <v>FALSCH</v>
      </c>
      <c r="Q1414" s="1" t="b">
        <f>IF(LEN([manuell])=0,IFERROR([kw fine in title]*1,IFERROR(SUMPRODUCT(COUNTIF(IsDigits,MID([kw in desc],ROW($A$1:$A$150),1)))=LEN([kw in desc]),#N/A)),[manuell])</f>
        <v>0</v>
      </c>
      <c r="R1414" s="1" t="str">
        <f>IF([pos kw in title]&gt;0,MID(J1414,#REF!,4),IF([first '# in title]&gt;0,MID([title],[first '# in title],3),IF([first '# in title]&gt;0,MID([desc],#REF!,3),VLOOKUP([productid],$G$2:$R$1386,8))))</f>
        <v xml:space="preserve">me, 35 </v>
      </c>
      <c r="S1414" s="1" t="e">
        <f>IF([kw in desc]=[kw rough in title],[kw in desc]*1,IFERROR(LEFT([kw_dirty],3)*1,IFERROR(LEFT([kw_dirty],2)*1,"n.a.")))</f>
        <v>#N/A</v>
      </c>
      <c r="T1414" s="1"/>
      <c r="U1414" s="1" t="e">
        <f>VLOOKUP(Tabelle1[[#This Row],[productid]],Tabelle2[#All],2,FALSE)</f>
        <v>#N/A</v>
      </c>
    </row>
    <row r="1415" spans="1:21" hidden="1">
      <c r="A1415" t="s">
        <v>2435</v>
      </c>
      <c r="B1415">
        <v>3105</v>
      </c>
      <c r="C1415">
        <v>289859</v>
      </c>
      <c r="D1415" t="s">
        <v>2476</v>
      </c>
      <c r="E1415" t="s">
        <v>1374</v>
      </c>
      <c r="F1415">
        <v>18406</v>
      </c>
      <c r="G1415">
        <v>1750863</v>
      </c>
      <c r="H1415">
        <f t="shared" si="22"/>
        <v>0</v>
      </c>
      <c r="I1415">
        <f t="array" ref="I1415">MIN(IFERROR(FIND(IstNumbers,A1415),""))</f>
        <v>12</v>
      </c>
      <c r="J1415" s="1" t="e">
        <f>IF([first '# in title]&lt;[pos kw in title],MID([title],[pos kw in title]-6,6),#N/A)</f>
        <v>#N/A</v>
      </c>
      <c r="K1415" s="1" t="e">
        <f>IFERROR(MID(SUBSTITUTE([kw rough in title],",","."),FIND("(",[kw rough in title])+1,20),SUBSTITUTE(IFERROR(MID([kw rough in title],FIND(" ",[kw rough in title])+1,20),[kw rough in title]),",","."))</f>
        <v>#N/A</v>
      </c>
      <c r="L1415" s="1">
        <f>IFERROR(FIND("kW",[desc]),0)</f>
        <v>70</v>
      </c>
      <c r="M1415">
        <f t="array" ref="M1415">MIN(IFERROR(FIND(IstNumbers,E1415),""))</f>
        <v>34</v>
      </c>
      <c r="N1415" s="1" t="str">
        <f>IF([first '# in desc]&lt;[pos kw in desc],MID([desc],[pos kw in desc]-7,7))</f>
        <v xml:space="preserve">­me 42 </v>
      </c>
      <c r="O14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15" s="1" t="str">
        <f>TRIM(IF([first '# in desc]&lt;[pos kw in desc],MID([desc],[pos kw in desc]-6,6),FALSE))</f>
        <v>me 42</v>
      </c>
      <c r="Q1415" s="1" t="b">
        <f>IF(LEN([manuell])=0,IFERROR([kw fine in title]*1,IFERROR(SUMPRODUCT(COUNTIF(IsDigits,MID([kw in desc],ROW($A$1:$A$150),1)))=LEN([kw in desc]),#N/A)),[manuell])</f>
        <v>0</v>
      </c>
      <c r="R1415" s="1" t="str">
        <f>IF([pos kw in title]&gt;0,MID(J1415,#REF!,4),IF([first '# in title]&gt;0,MID([title],[first '# in title],3),IF([first '# in title]&gt;0,MID([desc],#REF!,3),VLOOKUP([productid],$G$2:$R$1386,8))))</f>
        <v xml:space="preserve">42 </v>
      </c>
      <c r="S1415" s="1" t="e">
        <f>IF([kw in desc]=[kw rough in title],[kw in desc]*1,IFERROR(LEFT([kw_dirty],3)*1,IFERROR(LEFT([kw_dirty],2)*1,"n.a.")))</f>
        <v>#N/A</v>
      </c>
      <c r="T1415" s="1"/>
      <c r="U1415" s="1">
        <f>VLOOKUP(Tabelle1[[#This Row],[productid]],Tabelle2[#All],2,FALSE)</f>
        <v>42</v>
      </c>
    </row>
    <row r="1416" spans="1:21" hidden="1">
      <c r="A1416" t="s">
        <v>2399</v>
      </c>
      <c r="B1416">
        <v>1989</v>
      </c>
      <c r="C1416">
        <v>289859</v>
      </c>
      <c r="D1416" t="s">
        <v>2477</v>
      </c>
      <c r="E1416" t="s">
        <v>2388</v>
      </c>
      <c r="F1416">
        <v>18406</v>
      </c>
      <c r="G1416">
        <v>3712883</v>
      </c>
      <c r="H1416">
        <f t="shared" si="22"/>
        <v>60</v>
      </c>
      <c r="I1416">
        <f t="array" ref="I1416">MIN(IFERROR(FIND(IstNumbers,A1416),""))</f>
        <v>24</v>
      </c>
      <c r="J1416" s="1" t="str">
        <f>IF([first '# in title]&lt;[pos kw in title],MID([title],[pos kw in title]-6,6),#N/A)</f>
        <v xml:space="preserve">L (16 </v>
      </c>
      <c r="K141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16" s="1">
        <f>IFERROR(FIND("kW",[desc]),0)</f>
        <v>71</v>
      </c>
      <c r="M1416">
        <f t="array" ref="M1416">MIN(IFERROR(FIND(IstNumbers,E1416),""))</f>
        <v>29</v>
      </c>
      <c r="N1416" s="1" t="str">
        <f>IF([first '# in desc]&lt;[pos kw in desc],MID([desc],[pos kw in desc]-7,7))</f>
        <v xml:space="preserve">­me 16 </v>
      </c>
      <c r="O14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16" s="1" t="str">
        <f>TRIM(IF([first '# in desc]&lt;[pos kw in desc],MID([desc],[pos kw in desc]-6,6),FALSE))</f>
        <v>me 16</v>
      </c>
      <c r="Q1416" s="1">
        <f>IF(LEN([manuell])=0,IFERROR([kw fine in title]*1,IFERROR(SUMPRODUCT(COUNTIF(IsDigits,MID([kw in desc],ROW($A$1:$A$150),1)))=LEN([kw in desc]),#N/A)),[manuell])</f>
        <v>16</v>
      </c>
      <c r="R1416" s="1" t="e">
        <f>IF([pos kw in title]&gt;0,MID(J1416,#REF!,4),IF([first '# in title]&gt;0,MID([title],[first '# in title],3),IF([first '# in title]&gt;0,MID([desc],#REF!,3),VLOOKUP([productid],$G$2:$R$1386,8))))</f>
        <v>#REF!</v>
      </c>
      <c r="S1416" s="1" t="str">
        <f>IF([kw in desc]=[kw rough in title],[kw in desc]*1,IFERROR(LEFT([kw_dirty],3)*1,IFERROR(LEFT([kw_dirty],2)*1,"n.a.")))</f>
        <v>n.a.</v>
      </c>
      <c r="T1416" s="1"/>
      <c r="U1416" s="1">
        <f>VLOOKUP(Tabelle1[[#This Row],[productid]],Tabelle2[#All],2,FALSE)</f>
        <v>16</v>
      </c>
    </row>
    <row r="1417" spans="1:21">
      <c r="A1417" t="s">
        <v>2403</v>
      </c>
      <c r="B1417">
        <v>2850</v>
      </c>
      <c r="C1417">
        <v>289859</v>
      </c>
      <c r="D1417" t="s">
        <v>2478</v>
      </c>
      <c r="E1417" t="s">
        <v>2479</v>
      </c>
      <c r="F1417">
        <v>18406</v>
      </c>
      <c r="G1417">
        <v>3094808</v>
      </c>
      <c r="H1417">
        <f t="shared" si="22"/>
        <v>0</v>
      </c>
      <c r="I1417">
        <f t="array" ref="I1417">MIN(IFERROR(FIND(IstNumbers,A1417),""))</f>
        <v>25</v>
      </c>
      <c r="J1417" s="1" t="e">
        <f>IF([first '# in title]&lt;[pos kw in title],MID([title],[pos kw in title]-6,6),#N/A)</f>
        <v>#N/A</v>
      </c>
      <c r="K1417" s="1" t="e">
        <f>IFERROR(MID(SUBSTITUTE([kw rough in title],",","."),FIND("(",[kw rough in title])+1,20),SUBSTITUTE(IFERROR(MID([kw rough in title],FIND(" ",[kw rough in title])+1,20),[kw rough in title]),",","."))</f>
        <v>#N/A</v>
      </c>
      <c r="L1417" s="1">
        <f>IFERROR(FIND("kW",[desc]),0)</f>
        <v>0</v>
      </c>
      <c r="M1417">
        <f t="array" ref="M1417">MIN(IFERROR(FIND(IstNumbers,E1417),""))</f>
        <v>31</v>
      </c>
      <c r="N1417" s="1" t="b">
        <f>IF([first '# in desc]&lt;[pos kw in desc],MID([desc],[pos kw in desc]-7,7))</f>
        <v>0</v>
      </c>
      <c r="O14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17" s="1" t="str">
        <f>TRIM(IF([first '# in desc]&lt;[pos kw in desc],MID([desc],[pos kw in desc]-6,6),FALSE))</f>
        <v>FALSCH</v>
      </c>
      <c r="Q1417" s="1" t="b">
        <f>IF(LEN([manuell])=0,IFERROR([kw fine in title]*1,IFERROR(SUMPRODUCT(COUNTIF(IsDigits,MID([kw in desc],ROW($A$1:$A$150),1)))=LEN([kw in desc]),#N/A)),[manuell])</f>
        <v>0</v>
      </c>
      <c r="R1417" s="1" t="str">
        <f>IF([pos kw in title]&gt;0,MID(J1417,#REF!,4),IF([first '# in title]&gt;0,MID([title],[first '# in title],3),IF([first '# in title]&gt;0,MID([desc],#REF!,3),VLOOKUP([productid],$G$2:$R$1386,8))))</f>
        <v>22/</v>
      </c>
      <c r="S1417" s="1" t="e">
        <f>IF([kw in desc]=[kw rough in title],[kw in desc]*1,IFERROR(LEFT([kw_dirty],3)*1,IFERROR(LEFT([kw_dirty],2)*1,"n.a.")))</f>
        <v>#N/A</v>
      </c>
      <c r="T1417" s="1"/>
      <c r="U1417" s="1" t="e">
        <f>VLOOKUP(Tabelle1[[#This Row],[productid]],Tabelle2[#All],2,FALSE)</f>
        <v>#N/A</v>
      </c>
    </row>
    <row r="1418" spans="1:21" hidden="1">
      <c r="A1418" t="s">
        <v>2413</v>
      </c>
      <c r="B1418">
        <v>2320</v>
      </c>
      <c r="C1418">
        <v>289859</v>
      </c>
      <c r="D1418" t="s">
        <v>2480</v>
      </c>
      <c r="E1418" t="s">
        <v>778</v>
      </c>
      <c r="F1418">
        <v>18406</v>
      </c>
      <c r="G1418">
        <v>3711720</v>
      </c>
      <c r="H1418">
        <f t="shared" si="22"/>
        <v>59</v>
      </c>
      <c r="I1418">
        <f t="array" ref="I1418">MIN(IFERROR(FIND(IstNumbers,A1418),""))</f>
        <v>24</v>
      </c>
      <c r="J1418" s="1" t="str">
        <f>IF([first '# in title]&lt;[pos kw in title],MID([title],[pos kw in title]-6,6),#N/A)</f>
        <v xml:space="preserve">H (28 </v>
      </c>
      <c r="K141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18" s="1">
        <f>IFERROR(FIND("kW",[desc]),0)</f>
        <v>71</v>
      </c>
      <c r="M1418">
        <f t="array" ref="M1418">MIN(IFERROR(FIND(IstNumbers,E1418),""))</f>
        <v>29</v>
      </c>
      <c r="N1418" s="1" t="str">
        <f>IF([first '# in desc]&lt;[pos kw in desc],MID([desc],[pos kw in desc]-7,7))</f>
        <v xml:space="preserve">­me 28 </v>
      </c>
      <c r="O141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18" s="1" t="str">
        <f>TRIM(IF([first '# in desc]&lt;[pos kw in desc],MID([desc],[pos kw in desc]-6,6),FALSE))</f>
        <v>me 28</v>
      </c>
      <c r="Q1418" s="1">
        <f>IF(LEN([manuell])=0,IFERROR([kw fine in title]*1,IFERROR(SUMPRODUCT(COUNTIF(IsDigits,MID([kw in desc],ROW($A$1:$A$150),1)))=LEN([kw in desc]),#N/A)),[manuell])</f>
        <v>28</v>
      </c>
      <c r="R1418" s="1" t="e">
        <f>IF([pos kw in title]&gt;0,MID(J1418,#REF!,4),IF([first '# in title]&gt;0,MID([title],[first '# in title],3),IF([first '# in title]&gt;0,MID([desc],#REF!,3),VLOOKUP([productid],$G$2:$R$1386,8))))</f>
        <v>#REF!</v>
      </c>
      <c r="S1418" s="1" t="str">
        <f>IF([kw in desc]=[kw rough in title],[kw in desc]*1,IFERROR(LEFT([kw_dirty],3)*1,IFERROR(LEFT([kw_dirty],2)*1,"n.a.")))</f>
        <v>n.a.</v>
      </c>
      <c r="T1418" s="1"/>
      <c r="U1418" s="1">
        <f>VLOOKUP(Tabelle1[[#This Row],[productid]],Tabelle2[#All],2,FALSE)</f>
        <v>28</v>
      </c>
    </row>
    <row r="1419" spans="1:21" hidden="1">
      <c r="A1419" t="s">
        <v>2386</v>
      </c>
      <c r="B1419">
        <v>2079</v>
      </c>
      <c r="C1419">
        <v>289859</v>
      </c>
      <c r="D1419" t="s">
        <v>2481</v>
      </c>
      <c r="E1419" t="s">
        <v>2482</v>
      </c>
      <c r="F1419">
        <v>18406</v>
      </c>
      <c r="G1419">
        <v>1219746</v>
      </c>
      <c r="H1419">
        <f t="shared" si="22"/>
        <v>22</v>
      </c>
      <c r="I1419">
        <f t="array" ref="I1419">MIN(IFERROR(FIND(IstNumbers,A1419),""))</f>
        <v>14</v>
      </c>
      <c r="J1419" s="1" t="str">
        <f>IF([first '# in title]&lt;[pos kw in title],MID([title],[pos kw in title]-6,6),#N/A)</f>
        <v xml:space="preserve"> 3 16 </v>
      </c>
      <c r="K1419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419" s="1">
        <f>IFERROR(FIND("kW",[desc]),0)</f>
        <v>71</v>
      </c>
      <c r="M1419">
        <f t="array" ref="M1419">MIN(IFERROR(FIND(IstNumbers,E1419),""))</f>
        <v>29</v>
      </c>
      <c r="N1419" s="1" t="str">
        <f>IF([first '# in desc]&lt;[pos kw in desc],MID([desc],[pos kw in desc]-7,7))</f>
        <v xml:space="preserve">­me 16 </v>
      </c>
      <c r="O141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19" s="1" t="str">
        <f>TRIM(IF([first '# in desc]&lt;[pos kw in desc],MID([desc],[pos kw in desc]-6,6),FALSE))</f>
        <v>me 16</v>
      </c>
      <c r="Q1419" s="1" t="b">
        <f>IF(LEN([manuell])=0,IFERROR([kw fine in title]*1,IFERROR(SUMPRODUCT(COUNTIF(IsDigits,MID([kw in desc],ROW($A$1:$A$150),1)))=LEN([kw in desc]),#N/A)),[manuell])</f>
        <v>0</v>
      </c>
      <c r="R1419" s="1" t="e">
        <f>IF([pos kw in title]&gt;0,MID(J1419,#REF!,4),IF([first '# in title]&gt;0,MID([title],[first '# in title],3),IF([first '# in title]&gt;0,MID([desc],#REF!,3),VLOOKUP([productid],$G$2:$R$1386,8))))</f>
        <v>#REF!</v>
      </c>
      <c r="S1419" s="1" t="str">
        <f>IF([kw in desc]=[kw rough in title],[kw in desc]*1,IFERROR(LEFT([kw_dirty],3)*1,IFERROR(LEFT([kw_dirty],2)*1,"n.a.")))</f>
        <v>n.a.</v>
      </c>
      <c r="T1419" s="1"/>
      <c r="U1419" s="1">
        <f>VLOOKUP(Tabelle1[[#This Row],[productid]],Tabelle2[#All],2,FALSE)</f>
        <v>16</v>
      </c>
    </row>
    <row r="1420" spans="1:21">
      <c r="A1420" t="s">
        <v>2483</v>
      </c>
      <c r="B1420">
        <v>4674</v>
      </c>
      <c r="C1420">
        <v>9701</v>
      </c>
      <c r="D1420" t="s">
        <v>2484</v>
      </c>
      <c r="E1420" t="s">
        <v>9</v>
      </c>
      <c r="F1420">
        <v>18406</v>
      </c>
      <c r="G1420">
        <v>3086202</v>
      </c>
      <c r="H1420">
        <f t="shared" si="22"/>
        <v>0</v>
      </c>
      <c r="I1420">
        <f t="array" ref="I1420">MIN(IFERROR(FIND(IstNumbers,A1420),""))</f>
        <v>20</v>
      </c>
      <c r="J1420" s="1" t="e">
        <f>IF([first '# in title]&lt;[pos kw in title],MID([title],[pos kw in title]-6,6),#N/A)</f>
        <v>#N/A</v>
      </c>
      <c r="K1420" s="1" t="e">
        <f>IFERROR(MID(SUBSTITUTE([kw rough in title],",","."),FIND("(",[kw rough in title])+1,20),SUBSTITUTE(IFERROR(MID([kw rough in title],FIND(" ",[kw rough in title])+1,20),[kw rough in title]),",","."))</f>
        <v>#N/A</v>
      </c>
      <c r="L1420" s="1">
        <f>IFERROR(FIND("kW",[desc]),0)</f>
        <v>0</v>
      </c>
      <c r="M1420">
        <f t="array" ref="M1420">MIN(IFERROR(FIND(IstNumbers,E1420),""))</f>
        <v>0</v>
      </c>
      <c r="N1420" s="1" t="b">
        <f>IF([first '# in desc]&lt;[pos kw in desc],MID([desc],[pos kw in desc]-7,7))</f>
        <v>0</v>
      </c>
      <c r="O14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20" s="1" t="str">
        <f>TRIM(IF([first '# in desc]&lt;[pos kw in desc],MID([desc],[pos kw in desc]-6,6),FALSE))</f>
        <v>FALSCH</v>
      </c>
      <c r="Q1420" s="1" t="b">
        <f>IF(LEN([manuell])=0,IFERROR([kw fine in title]*1,IFERROR(SUMPRODUCT(COUNTIF(IsDigits,MID([kw in desc],ROW($A$1:$A$150),1)))=LEN([kw in desc]),#N/A)),[manuell])</f>
        <v>0</v>
      </c>
      <c r="R1420" s="1" t="str">
        <f>IF([pos kw in title]&gt;0,MID(J1420,#REF!,4),IF([first '# in title]&gt;0,MID([title],[first '# in title],3),IF([first '# in title]&gt;0,MID([desc],#REF!,3),VLOOKUP([productid],$G$2:$R$1386,8))))</f>
        <v>17.</v>
      </c>
      <c r="S1420" s="1" t="e">
        <f>IF([kw in desc]=[kw rough in title],[kw in desc]*1,IFERROR(LEFT([kw_dirty],3)*1,IFERROR(LEFT([kw_dirty],2)*1,"n.a.")))</f>
        <v>#N/A</v>
      </c>
      <c r="T1420" s="1"/>
      <c r="U1420" s="1" t="e">
        <f>VLOOKUP(Tabelle1[[#This Row],[productid]],Tabelle2[#All],2,FALSE)</f>
        <v>#N/A</v>
      </c>
    </row>
    <row r="1421" spans="1:21" hidden="1">
      <c r="A1421" t="s">
        <v>10412</v>
      </c>
      <c r="B1421">
        <v>2504.8000000000002</v>
      </c>
      <c r="C1421">
        <v>293331</v>
      </c>
      <c r="D1421" t="s">
        <v>2485</v>
      </c>
      <c r="E1421" t="s">
        <v>2486</v>
      </c>
      <c r="F1421">
        <v>18406</v>
      </c>
      <c r="G1421">
        <v>1064527</v>
      </c>
      <c r="H1421">
        <f t="shared" si="22"/>
        <v>19</v>
      </c>
      <c r="I1421">
        <f t="array" ref="I1421">MIN(IFERROR(FIND(IstNumbers,A1421),""))</f>
        <v>11</v>
      </c>
      <c r="J1421" s="1" t="str">
        <f>IF([first '# in title]&lt;[pos kw in title],MID([title],[pos kw in title]-6,6),#N/A)</f>
        <v xml:space="preserve">0W 19 </v>
      </c>
      <c r="K142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21" s="1">
        <f>IFERROR(FIND("kW",[desc]),0)</f>
        <v>61</v>
      </c>
      <c r="M1421">
        <f t="array" ref="M1421">MIN(IFERROR(FIND(IstNumbers,E1421),""))</f>
        <v>29</v>
      </c>
      <c r="N1421" s="1" t="str">
        <f>IF([first '# in desc]&lt;[pos kw in desc],MID([desc],[pos kw in desc]-7,7))</f>
        <v xml:space="preserve">0-W 19 </v>
      </c>
      <c r="O142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21" s="1" t="str">
        <f>TRIM(IF([first '# in desc]&lt;[pos kw in desc],MID([desc],[pos kw in desc]-6,6),FALSE))</f>
        <v>-W 19</v>
      </c>
      <c r="Q1421" s="1">
        <f>IF(LEN([manuell])=0,IFERROR([kw fine in title]*1,IFERROR(SUMPRODUCT(COUNTIF(IsDigits,MID([kw in desc],ROW($A$1:$A$150),1)))=LEN([kw in desc]),#N/A)),[manuell])</f>
        <v>19</v>
      </c>
      <c r="R1421" s="1" t="e">
        <f>IF([pos kw in title]&gt;0,MID(J1421,#REF!,4),IF([first '# in title]&gt;0,MID([title],[first '# in title],3),IF([first '# in title]&gt;0,MID([desc],#REF!,3),VLOOKUP([productid],$G$2:$R$1386,8))))</f>
        <v>#REF!</v>
      </c>
      <c r="S1421" s="1" t="str">
        <f>IF([kw in desc]=[kw rough in title],[kw in desc]*1,IFERROR(LEFT([kw_dirty],3)*1,IFERROR(LEFT([kw_dirty],2)*1,"n.a.")))</f>
        <v>n.a.</v>
      </c>
      <c r="T1421" s="1"/>
      <c r="U1421" s="1">
        <f>VLOOKUP(Tabelle1[[#This Row],[productid]],Tabelle2[#All],2,FALSE)</f>
        <v>19</v>
      </c>
    </row>
    <row r="1422" spans="1:21">
      <c r="A1422" t="s">
        <v>2455</v>
      </c>
      <c r="B1422">
        <v>4404</v>
      </c>
      <c r="C1422">
        <v>9701</v>
      </c>
      <c r="D1422" t="s">
        <v>2487</v>
      </c>
      <c r="E1422" t="s">
        <v>9</v>
      </c>
      <c r="F1422">
        <v>18406</v>
      </c>
      <c r="G1422">
        <v>2693617</v>
      </c>
      <c r="H1422">
        <f t="shared" si="22"/>
        <v>0</v>
      </c>
      <c r="I1422">
        <f t="array" ref="I1422">MIN(IFERROR(FIND(IstNumbers,A1422),""))</f>
        <v>23</v>
      </c>
      <c r="J1422" s="1" t="e">
        <f>IF([first '# in title]&lt;[pos kw in title],MID([title],[pos kw in title]-6,6),#N/A)</f>
        <v>#N/A</v>
      </c>
      <c r="K1422" s="1" t="e">
        <f>IFERROR(MID(SUBSTITUTE([kw rough in title],",","."),FIND("(",[kw rough in title])+1,20),SUBSTITUTE(IFERROR(MID([kw rough in title],FIND(" ",[kw rough in title])+1,20),[kw rough in title]),",","."))</f>
        <v>#N/A</v>
      </c>
      <c r="L1422" s="1">
        <f>IFERROR(FIND("kW",[desc]),0)</f>
        <v>0</v>
      </c>
      <c r="M1422">
        <f t="array" ref="M1422">MIN(IFERROR(FIND(IstNumbers,E1422),""))</f>
        <v>0</v>
      </c>
      <c r="N1422" s="1" t="b">
        <f>IF([first '# in desc]&lt;[pos kw in desc],MID([desc],[pos kw in desc]-7,7))</f>
        <v>0</v>
      </c>
      <c r="O14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22" s="1" t="str">
        <f>TRIM(IF([first '# in desc]&lt;[pos kw in desc],MID([desc],[pos kw in desc]-6,6),FALSE))</f>
        <v>FALSCH</v>
      </c>
      <c r="Q1422" s="1" t="b">
        <f>IF(LEN([manuell])=0,IFERROR([kw fine in title]*1,IFERROR(SUMPRODUCT(COUNTIF(IsDigits,MID([kw in desc],ROW($A$1:$A$150),1)))=LEN([kw in desc]),#N/A)),[manuell])</f>
        <v>0</v>
      </c>
      <c r="R1422" s="1" t="str">
        <f>IF([pos kw in title]&gt;0,MID(J1422,#REF!,4),IF([first '# in title]&gt;0,MID([title],[first '# in title],3),IF([first '# in title]&gt;0,MID([desc],#REF!,3),VLOOKUP([productid],$G$2:$R$1386,8))))</f>
        <v>202</v>
      </c>
      <c r="S1422" s="1" t="e">
        <f>IF([kw in desc]=[kw rough in title],[kw in desc]*1,IFERROR(LEFT([kw_dirty],3)*1,IFERROR(LEFT([kw_dirty],2)*1,"n.a.")))</f>
        <v>#N/A</v>
      </c>
      <c r="T1422" s="1"/>
      <c r="U1422" s="1" t="e">
        <f>VLOOKUP(Tabelle1[[#This Row],[productid]],Tabelle2[#All],2,FALSE)</f>
        <v>#N/A</v>
      </c>
    </row>
    <row r="1423" spans="1:21" hidden="1">
      <c r="A1423" t="s">
        <v>2458</v>
      </c>
      <c r="B1423">
        <v>4500</v>
      </c>
      <c r="C1423">
        <v>12041</v>
      </c>
      <c r="D1423" t="s">
        <v>2488</v>
      </c>
      <c r="E1423" t="s">
        <v>9</v>
      </c>
      <c r="F1423">
        <v>18406</v>
      </c>
      <c r="G1423">
        <v>2611680</v>
      </c>
      <c r="H1423">
        <f t="shared" si="22"/>
        <v>40</v>
      </c>
      <c r="I1423">
        <f t="array" ref="I1423">MIN(IFERROR(FIND(IstNumbers,A1423),""))</f>
        <v>31</v>
      </c>
      <c r="J1423" s="1" t="str">
        <f>IF([first '# in title]&lt;[pos kw in title],MID([title],[pos kw in title]-6,6),#N/A)</f>
        <v xml:space="preserve">C (15 </v>
      </c>
      <c r="K1423" s="1" t="str">
        <f>IFERROR(MID(SUBSTITUTE([kw rough in title],",","."),FIND("(",[kw rough in title])+1,20),SUBSTITUTE(IFERROR(MID([kw rough in title],FIND(" ",[kw rough in title])+1,20),[kw rough in title]),",","."))</f>
        <v xml:space="preserve">15 </v>
      </c>
      <c r="L1423" s="1">
        <f>IFERROR(FIND("kW",[desc]),0)</f>
        <v>0</v>
      </c>
      <c r="M1423">
        <f t="array" ref="M1423">MIN(IFERROR(FIND(IstNumbers,E1423),""))</f>
        <v>0</v>
      </c>
      <c r="N1423" s="1" t="b">
        <f>IF([first '# in desc]&lt;[pos kw in desc],MID([desc],[pos kw in desc]-7,7))</f>
        <v>0</v>
      </c>
      <c r="O14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23" s="1" t="str">
        <f>TRIM(IF([first '# in desc]&lt;[pos kw in desc],MID([desc],[pos kw in desc]-6,6),FALSE))</f>
        <v>FALSCH</v>
      </c>
      <c r="Q1423" s="1">
        <f>IF(LEN([manuell])=0,IFERROR([kw fine in title]*1,IFERROR(SUMPRODUCT(COUNTIF(IsDigits,MID([kw in desc],ROW($A$1:$A$150),1)))=LEN([kw in desc]),#N/A)),[manuell])</f>
        <v>15</v>
      </c>
      <c r="R1423" s="1" t="e">
        <f>IF([pos kw in title]&gt;0,MID(J1423,#REF!,4),IF([first '# in title]&gt;0,MID([title],[first '# in title],3),IF([first '# in title]&gt;0,MID([desc],#REF!,3),VLOOKUP([productid],$G$2:$R$1386,8))))</f>
        <v>#REF!</v>
      </c>
      <c r="S1423" s="1" t="str">
        <f>IF([kw in desc]=[kw rough in title],[kw in desc]*1,IFERROR(LEFT([kw_dirty],3)*1,IFERROR(LEFT([kw_dirty],2)*1,"n.a.")))</f>
        <v>n.a.</v>
      </c>
      <c r="T1423" s="1"/>
      <c r="U1423" s="1">
        <f>VLOOKUP(Tabelle1[[#This Row],[productid]],Tabelle2[#All],2,FALSE)</f>
        <v>15</v>
      </c>
    </row>
    <row r="1424" spans="1:21">
      <c r="A1424" t="s">
        <v>2432</v>
      </c>
      <c r="B1424">
        <v>2555</v>
      </c>
      <c r="C1424">
        <v>289859</v>
      </c>
      <c r="D1424" t="s">
        <v>2489</v>
      </c>
      <c r="E1424" t="s">
        <v>2490</v>
      </c>
      <c r="F1424">
        <v>18406</v>
      </c>
      <c r="G1424">
        <v>3128307</v>
      </c>
      <c r="H1424">
        <f t="shared" si="22"/>
        <v>0</v>
      </c>
      <c r="I1424">
        <f t="array" ref="I1424">MIN(IFERROR(FIND(IstNumbers,A1424),""))</f>
        <v>0</v>
      </c>
      <c r="J1424" s="1" t="e">
        <f>IF([first '# in title]&lt;[pos kw in title],MID([title],[pos kw in title]-6,6),#N/A)</f>
        <v>#N/A</v>
      </c>
      <c r="K1424" s="1" t="e">
        <f>IFERROR(MID(SUBSTITUTE([kw rough in title],",","."),FIND("(",[kw rough in title])+1,20),SUBSTITUTE(IFERROR(MID([kw rough in title],FIND(" ",[kw rough in title])+1,20),[kw rough in title]),",","."))</f>
        <v>#N/A</v>
      </c>
      <c r="L1424" s="1">
        <f>IFERROR(FIND("kW",[desc]),0)</f>
        <v>0</v>
      </c>
      <c r="M1424">
        <f t="array" ref="M1424">MIN(IFERROR(FIND(IstNumbers,E1424),""))</f>
        <v>38</v>
      </c>
      <c r="N1424" s="1" t="b">
        <f>IF([first '# in desc]&lt;[pos kw in desc],MID([desc],[pos kw in desc]-7,7))</f>
        <v>0</v>
      </c>
      <c r="O14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24" s="1" t="str">
        <f>TRIM(IF([first '# in desc]&lt;[pos kw in desc],MID([desc],[pos kw in desc]-6,6),FALSE))</f>
        <v>FALSCH</v>
      </c>
      <c r="Q1424" s="1" t="b">
        <f>IF(LEN([manuell])=0,IFERROR([kw fine in title]*1,IFERROR(SUMPRODUCT(COUNTIF(IsDigits,MID([kw in desc],ROW($A$1:$A$150),1)))=LEN([kw in desc]),#N/A)),[manuell])</f>
        <v>0</v>
      </c>
      <c r="R1424" s="1" t="str">
        <f>IF([pos kw in title]&gt;0,MID(J1424,#REF!,4),IF([first '# in title]&gt;0,MID([title],[first '# in title],3),IF([first '# in title]&gt;0,MID([desc],#REF!,3),VLOOKUP([productid],$G$2:$R$1386,8))))</f>
        <v xml:space="preserve">me, 35 </v>
      </c>
      <c r="S1424" s="1" t="e">
        <f>IF([kw in desc]=[kw rough in title],[kw in desc]*1,IFERROR(LEFT([kw_dirty],3)*1,IFERROR(LEFT([kw_dirty],2)*1,"n.a.")))</f>
        <v>#N/A</v>
      </c>
      <c r="T1424" s="1"/>
      <c r="U1424" s="1" t="e">
        <f>VLOOKUP(Tabelle1[[#This Row],[productid]],Tabelle2[#All],2,FALSE)</f>
        <v>#N/A</v>
      </c>
    </row>
    <row r="1425" spans="1:21" hidden="1">
      <c r="A1425" t="s">
        <v>2435</v>
      </c>
      <c r="B1425">
        <v>3105</v>
      </c>
      <c r="C1425">
        <v>289859</v>
      </c>
      <c r="D1425" t="s">
        <v>2491</v>
      </c>
      <c r="E1425" t="s">
        <v>2492</v>
      </c>
      <c r="F1425">
        <v>18406</v>
      </c>
      <c r="G1425">
        <v>1750863</v>
      </c>
      <c r="H1425">
        <f t="shared" si="22"/>
        <v>0</v>
      </c>
      <c r="I1425">
        <f t="array" ref="I1425">MIN(IFERROR(FIND(IstNumbers,A1425),""))</f>
        <v>12</v>
      </c>
      <c r="J1425" s="1" t="e">
        <f>IF([first '# in title]&lt;[pos kw in title],MID([title],[pos kw in title]-6,6),#N/A)</f>
        <v>#N/A</v>
      </c>
      <c r="K1425" s="1" t="e">
        <f>IFERROR(MID(SUBSTITUTE([kw rough in title],",","."),FIND("(",[kw rough in title])+1,20),SUBSTITUTE(IFERROR(MID([kw rough in title],FIND(" ",[kw rough in title])+1,20),[kw rough in title]),",","."))</f>
        <v>#N/A</v>
      </c>
      <c r="L1425" s="1">
        <f>IFERROR(FIND("kW",[desc]),0)</f>
        <v>70</v>
      </c>
      <c r="M1425">
        <f t="array" ref="M1425">MIN(IFERROR(FIND(IstNumbers,E1425),""))</f>
        <v>34</v>
      </c>
      <c r="N1425" s="1" t="str">
        <f>IF([first '# in desc]&lt;[pos kw in desc],MID([desc],[pos kw in desc]-7,7))</f>
        <v xml:space="preserve">­me 42 </v>
      </c>
      <c r="O14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25" s="1" t="str">
        <f>TRIM(IF([first '# in desc]&lt;[pos kw in desc],MID([desc],[pos kw in desc]-6,6),FALSE))</f>
        <v>me 42</v>
      </c>
      <c r="Q1425" s="1" t="b">
        <f>IF(LEN([manuell])=0,IFERROR([kw fine in title]*1,IFERROR(SUMPRODUCT(COUNTIF(IsDigits,MID([kw in desc],ROW($A$1:$A$150),1)))=LEN([kw in desc]),#N/A)),[manuell])</f>
        <v>0</v>
      </c>
      <c r="R1425" s="1" t="str">
        <f>IF([pos kw in title]&gt;0,MID(J1425,#REF!,4),IF([first '# in title]&gt;0,MID([title],[first '# in title],3),IF([first '# in title]&gt;0,MID([desc],#REF!,3),VLOOKUP([productid],$G$2:$R$1386,8))))</f>
        <v xml:space="preserve">42 </v>
      </c>
      <c r="S1425" s="1" t="e">
        <f>IF([kw in desc]=[kw rough in title],[kw in desc]*1,IFERROR(LEFT([kw_dirty],3)*1,IFERROR(LEFT([kw_dirty],2)*1,"n.a.")))</f>
        <v>#N/A</v>
      </c>
      <c r="T1425" s="1"/>
      <c r="U1425" s="1">
        <f>VLOOKUP(Tabelle1[[#This Row],[productid]],Tabelle2[#All],2,FALSE)</f>
        <v>42</v>
      </c>
    </row>
    <row r="1426" spans="1:21" hidden="1">
      <c r="A1426" t="s">
        <v>2399</v>
      </c>
      <c r="B1426">
        <v>2014</v>
      </c>
      <c r="C1426">
        <v>289859</v>
      </c>
      <c r="D1426" t="s">
        <v>2493</v>
      </c>
      <c r="E1426" t="s">
        <v>2406</v>
      </c>
      <c r="F1426">
        <v>18406</v>
      </c>
      <c r="G1426">
        <v>3712883</v>
      </c>
      <c r="H1426">
        <f t="shared" si="22"/>
        <v>60</v>
      </c>
      <c r="I1426">
        <f t="array" ref="I1426">MIN(IFERROR(FIND(IstNumbers,A1426),""))</f>
        <v>24</v>
      </c>
      <c r="J1426" s="1" t="str">
        <f>IF([first '# in title]&lt;[pos kw in title],MID([title],[pos kw in title]-6,6),#N/A)</f>
        <v xml:space="preserve">L (16 </v>
      </c>
      <c r="K142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26" s="1">
        <f>IFERROR(FIND("kW",[desc]),0)</f>
        <v>71</v>
      </c>
      <c r="M1426">
        <f t="array" ref="M1426">MIN(IFERROR(FIND(IstNumbers,E1426),""))</f>
        <v>29</v>
      </c>
      <c r="N1426" s="1" t="str">
        <f>IF([first '# in desc]&lt;[pos kw in desc],MID([desc],[pos kw in desc]-7,7))</f>
        <v xml:space="preserve">­me 16 </v>
      </c>
      <c r="O142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26" s="1" t="str">
        <f>TRIM(IF([first '# in desc]&lt;[pos kw in desc],MID([desc],[pos kw in desc]-6,6),FALSE))</f>
        <v>me 16</v>
      </c>
      <c r="Q1426" s="1">
        <f>IF(LEN([manuell])=0,IFERROR([kw fine in title]*1,IFERROR(SUMPRODUCT(COUNTIF(IsDigits,MID([kw in desc],ROW($A$1:$A$150),1)))=LEN([kw in desc]),#N/A)),[manuell])</f>
        <v>16</v>
      </c>
      <c r="R1426" s="1" t="e">
        <f>IF([pos kw in title]&gt;0,MID(J1426,#REF!,4),IF([first '# in title]&gt;0,MID([title],[first '# in title],3),IF([first '# in title]&gt;0,MID([desc],#REF!,3),VLOOKUP([productid],$G$2:$R$1386,8))))</f>
        <v>#REF!</v>
      </c>
      <c r="S1426" s="1" t="str">
        <f>IF([kw in desc]=[kw rough in title],[kw in desc]*1,IFERROR(LEFT([kw_dirty],3)*1,IFERROR(LEFT([kw_dirty],2)*1,"n.a.")))</f>
        <v>n.a.</v>
      </c>
      <c r="T1426" s="1"/>
      <c r="U1426" s="1">
        <f>VLOOKUP(Tabelle1[[#This Row],[productid]],Tabelle2[#All],2,FALSE)</f>
        <v>16</v>
      </c>
    </row>
    <row r="1427" spans="1:21">
      <c r="A1427" t="s">
        <v>2403</v>
      </c>
      <c r="B1427">
        <v>2860</v>
      </c>
      <c r="C1427">
        <v>289859</v>
      </c>
      <c r="D1427" t="s">
        <v>2494</v>
      </c>
      <c r="E1427" t="s">
        <v>2495</v>
      </c>
      <c r="F1427">
        <v>18406</v>
      </c>
      <c r="G1427">
        <v>3094808</v>
      </c>
      <c r="H1427">
        <f t="shared" si="22"/>
        <v>0</v>
      </c>
      <c r="I1427">
        <f t="array" ref="I1427">MIN(IFERROR(FIND(IstNumbers,A1427),""))</f>
        <v>25</v>
      </c>
      <c r="J1427" s="1" t="e">
        <f>IF([first '# in title]&lt;[pos kw in title],MID([title],[pos kw in title]-6,6),#N/A)</f>
        <v>#N/A</v>
      </c>
      <c r="K1427" s="1" t="e">
        <f>IFERROR(MID(SUBSTITUTE([kw rough in title],",","."),FIND("(",[kw rough in title])+1,20),SUBSTITUTE(IFERROR(MID([kw rough in title],FIND(" ",[kw rough in title])+1,20),[kw rough in title]),",","."))</f>
        <v>#N/A</v>
      </c>
      <c r="L1427" s="1">
        <f>IFERROR(FIND("kW",[desc]),0)</f>
        <v>0</v>
      </c>
      <c r="M1427">
        <f t="array" ref="M1427">MIN(IFERROR(FIND(IstNumbers,E1427),""))</f>
        <v>31</v>
      </c>
      <c r="N1427" s="1" t="b">
        <f>IF([first '# in desc]&lt;[pos kw in desc],MID([desc],[pos kw in desc]-7,7))</f>
        <v>0</v>
      </c>
      <c r="O14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27" s="1" t="str">
        <f>TRIM(IF([first '# in desc]&lt;[pos kw in desc],MID([desc],[pos kw in desc]-6,6),FALSE))</f>
        <v>FALSCH</v>
      </c>
      <c r="Q1427" s="1" t="b">
        <f>IF(LEN([manuell])=0,IFERROR([kw fine in title]*1,IFERROR(SUMPRODUCT(COUNTIF(IsDigits,MID([kw in desc],ROW($A$1:$A$150),1)))=LEN([kw in desc]),#N/A)),[manuell])</f>
        <v>0</v>
      </c>
      <c r="R1427" s="1" t="str">
        <f>IF([pos kw in title]&gt;0,MID(J1427,#REF!,4),IF([first '# in title]&gt;0,MID([title],[first '# in title],3),IF([first '# in title]&gt;0,MID([desc],#REF!,3),VLOOKUP([productid],$G$2:$R$1386,8))))</f>
        <v>22/</v>
      </c>
      <c r="S1427" s="1" t="e">
        <f>IF([kw in desc]=[kw rough in title],[kw in desc]*1,IFERROR(LEFT([kw_dirty],3)*1,IFERROR(LEFT([kw_dirty],2)*1,"n.a.")))</f>
        <v>#N/A</v>
      </c>
      <c r="T1427" s="1"/>
      <c r="U1427" s="1" t="e">
        <f>VLOOKUP(Tabelle1[[#This Row],[productid]],Tabelle2[#All],2,FALSE)</f>
        <v>#N/A</v>
      </c>
    </row>
    <row r="1428" spans="1:21" hidden="1">
      <c r="A1428" t="s">
        <v>2413</v>
      </c>
      <c r="B1428">
        <v>2390</v>
      </c>
      <c r="C1428">
        <v>289859</v>
      </c>
      <c r="D1428" t="s">
        <v>2496</v>
      </c>
      <c r="E1428" t="s">
        <v>801</v>
      </c>
      <c r="F1428">
        <v>18406</v>
      </c>
      <c r="G1428">
        <v>3711720</v>
      </c>
      <c r="H1428">
        <f t="shared" si="22"/>
        <v>59</v>
      </c>
      <c r="I1428">
        <f t="array" ref="I1428">MIN(IFERROR(FIND(IstNumbers,A1428),""))</f>
        <v>24</v>
      </c>
      <c r="J1428" s="1" t="str">
        <f>IF([first '# in title]&lt;[pos kw in title],MID([title],[pos kw in title]-6,6),#N/A)</f>
        <v xml:space="preserve">H (28 </v>
      </c>
      <c r="K142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28" s="1">
        <f>IFERROR(FIND("kW",[desc]),0)</f>
        <v>71</v>
      </c>
      <c r="M1428">
        <f t="array" ref="M1428">MIN(IFERROR(FIND(IstNumbers,E1428),""))</f>
        <v>29</v>
      </c>
      <c r="N1428" s="1" t="str">
        <f>IF([first '# in desc]&lt;[pos kw in desc],MID([desc],[pos kw in desc]-7,7))</f>
        <v xml:space="preserve">­me 28 </v>
      </c>
      <c r="O142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28" s="1" t="str">
        <f>TRIM(IF([first '# in desc]&lt;[pos kw in desc],MID([desc],[pos kw in desc]-6,6),FALSE))</f>
        <v>me 28</v>
      </c>
      <c r="Q1428" s="1">
        <f>IF(LEN([manuell])=0,IFERROR([kw fine in title]*1,IFERROR(SUMPRODUCT(COUNTIF(IsDigits,MID([kw in desc],ROW($A$1:$A$150),1)))=LEN([kw in desc]),#N/A)),[manuell])</f>
        <v>28</v>
      </c>
      <c r="R1428" s="1" t="e">
        <f>IF([pos kw in title]&gt;0,MID(J1428,#REF!,4),IF([first '# in title]&gt;0,MID([title],[first '# in title],3),IF([first '# in title]&gt;0,MID([desc],#REF!,3),VLOOKUP([productid],$G$2:$R$1386,8))))</f>
        <v>#REF!</v>
      </c>
      <c r="S1428" s="1" t="str">
        <f>IF([kw in desc]=[kw rough in title],[kw in desc]*1,IFERROR(LEFT([kw_dirty],3)*1,IFERROR(LEFT([kw_dirty],2)*1,"n.a.")))</f>
        <v>n.a.</v>
      </c>
      <c r="T1428" s="1"/>
      <c r="U1428" s="1">
        <f>VLOOKUP(Tabelle1[[#This Row],[productid]],Tabelle2[#All],2,FALSE)</f>
        <v>28</v>
      </c>
    </row>
    <row r="1429" spans="1:21" hidden="1">
      <c r="A1429" t="s">
        <v>2386</v>
      </c>
      <c r="B1429">
        <v>2079</v>
      </c>
      <c r="C1429">
        <v>289859</v>
      </c>
      <c r="D1429" t="s">
        <v>2497</v>
      </c>
      <c r="E1429" t="s">
        <v>2498</v>
      </c>
      <c r="F1429">
        <v>18406</v>
      </c>
      <c r="G1429">
        <v>1219746</v>
      </c>
      <c r="H1429">
        <f t="shared" si="22"/>
        <v>22</v>
      </c>
      <c r="I1429">
        <f t="array" ref="I1429">MIN(IFERROR(FIND(IstNumbers,A1429),""))</f>
        <v>14</v>
      </c>
      <c r="J1429" s="1" t="str">
        <f>IF([first '# in title]&lt;[pos kw in title],MID([title],[pos kw in title]-6,6),#N/A)</f>
        <v xml:space="preserve"> 3 16 </v>
      </c>
      <c r="K1429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429" s="1">
        <f>IFERROR(FIND("kW",[desc]),0)</f>
        <v>71</v>
      </c>
      <c r="M1429">
        <f t="array" ref="M1429">MIN(IFERROR(FIND(IstNumbers,E1429),""))</f>
        <v>29</v>
      </c>
      <c r="N1429" s="1" t="str">
        <f>IF([first '# in desc]&lt;[pos kw in desc],MID([desc],[pos kw in desc]-7,7))</f>
        <v xml:space="preserve">­me 16 </v>
      </c>
      <c r="O142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29" s="1" t="str">
        <f>TRIM(IF([first '# in desc]&lt;[pos kw in desc],MID([desc],[pos kw in desc]-6,6),FALSE))</f>
        <v>me 16</v>
      </c>
      <c r="Q1429" s="1" t="b">
        <f>IF(LEN([manuell])=0,IFERROR([kw fine in title]*1,IFERROR(SUMPRODUCT(COUNTIF(IsDigits,MID([kw in desc],ROW($A$1:$A$150),1)))=LEN([kw in desc]),#N/A)),[manuell])</f>
        <v>0</v>
      </c>
      <c r="R1429" s="1" t="e">
        <f>IF([pos kw in title]&gt;0,MID(J1429,#REF!,4),IF([first '# in title]&gt;0,MID([title],[first '# in title],3),IF([first '# in title]&gt;0,MID([desc],#REF!,3),VLOOKUP([productid],$G$2:$R$1386,8))))</f>
        <v>#REF!</v>
      </c>
      <c r="S1429" s="1" t="str">
        <f>IF([kw in desc]=[kw rough in title],[kw in desc]*1,IFERROR(LEFT([kw_dirty],3)*1,IFERROR(LEFT([kw_dirty],2)*1,"n.a.")))</f>
        <v>n.a.</v>
      </c>
      <c r="T1429" s="1"/>
      <c r="U1429" s="1">
        <f>VLOOKUP(Tabelle1[[#This Row],[productid]],Tabelle2[#All],2,FALSE)</f>
        <v>16</v>
      </c>
    </row>
    <row r="1430" spans="1:21">
      <c r="A1430" t="s">
        <v>2483</v>
      </c>
      <c r="B1430">
        <v>5077</v>
      </c>
      <c r="C1430">
        <v>9701</v>
      </c>
      <c r="D1430" t="s">
        <v>2499</v>
      </c>
      <c r="E1430" t="s">
        <v>9</v>
      </c>
      <c r="F1430">
        <v>18406</v>
      </c>
      <c r="G1430">
        <v>3086202</v>
      </c>
      <c r="H1430">
        <f t="shared" si="22"/>
        <v>0</v>
      </c>
      <c r="I1430">
        <f t="array" ref="I1430">MIN(IFERROR(FIND(IstNumbers,A1430),""))</f>
        <v>20</v>
      </c>
      <c r="J1430" s="1" t="e">
        <f>IF([first '# in title]&lt;[pos kw in title],MID([title],[pos kw in title]-6,6),#N/A)</f>
        <v>#N/A</v>
      </c>
      <c r="K1430" s="1" t="e">
        <f>IFERROR(MID(SUBSTITUTE([kw rough in title],",","."),FIND("(",[kw rough in title])+1,20),SUBSTITUTE(IFERROR(MID([kw rough in title],FIND(" ",[kw rough in title])+1,20),[kw rough in title]),",","."))</f>
        <v>#N/A</v>
      </c>
      <c r="L1430" s="1">
        <f>IFERROR(FIND("kW",[desc]),0)</f>
        <v>0</v>
      </c>
      <c r="M1430">
        <f t="array" ref="M1430">MIN(IFERROR(FIND(IstNumbers,E1430),""))</f>
        <v>0</v>
      </c>
      <c r="N1430" s="1" t="b">
        <f>IF([first '# in desc]&lt;[pos kw in desc],MID([desc],[pos kw in desc]-7,7))</f>
        <v>0</v>
      </c>
      <c r="O14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30" s="1" t="str">
        <f>TRIM(IF([first '# in desc]&lt;[pos kw in desc],MID([desc],[pos kw in desc]-6,6),FALSE))</f>
        <v>FALSCH</v>
      </c>
      <c r="Q1430" s="1" t="b">
        <f>IF(LEN([manuell])=0,IFERROR([kw fine in title]*1,IFERROR(SUMPRODUCT(COUNTIF(IsDigits,MID([kw in desc],ROW($A$1:$A$150),1)))=LEN([kw in desc]),#N/A)),[manuell])</f>
        <v>0</v>
      </c>
      <c r="R1430" s="1" t="str">
        <f>IF([pos kw in title]&gt;0,MID(J1430,#REF!,4),IF([first '# in title]&gt;0,MID([title],[first '# in title],3),IF([first '# in title]&gt;0,MID([desc],#REF!,3),VLOOKUP([productid],$G$2:$R$1386,8))))</f>
        <v>17.</v>
      </c>
      <c r="S1430" s="1" t="e">
        <f>IF([kw in desc]=[kw rough in title],[kw in desc]*1,IFERROR(LEFT([kw_dirty],3)*1,IFERROR(LEFT([kw_dirty],2)*1,"n.a.")))</f>
        <v>#N/A</v>
      </c>
      <c r="T1430" s="1"/>
      <c r="U1430" s="1" t="e">
        <f>VLOOKUP(Tabelle1[[#This Row],[productid]],Tabelle2[#All],2,FALSE)</f>
        <v>#N/A</v>
      </c>
    </row>
    <row r="1431" spans="1:21" hidden="1">
      <c r="A1431" t="s">
        <v>10412</v>
      </c>
      <c r="B1431">
        <v>2515</v>
      </c>
      <c r="C1431">
        <v>289859</v>
      </c>
      <c r="D1431" t="s">
        <v>2500</v>
      </c>
      <c r="E1431" t="s">
        <v>2501</v>
      </c>
      <c r="F1431">
        <v>18406</v>
      </c>
      <c r="G1431">
        <v>1064527</v>
      </c>
      <c r="H1431">
        <f t="shared" si="22"/>
        <v>19</v>
      </c>
      <c r="I1431">
        <f t="array" ref="I1431">MIN(IFERROR(FIND(IstNumbers,A1431),""))</f>
        <v>11</v>
      </c>
      <c r="J1431" s="1" t="str">
        <f>IF([first '# in title]&lt;[pos kw in title],MID([title],[pos kw in title]-6,6),#N/A)</f>
        <v xml:space="preserve">0W 19 </v>
      </c>
      <c r="K143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31" s="1">
        <f>IFERROR(FIND("kW",[desc]),0)</f>
        <v>57</v>
      </c>
      <c r="M1431">
        <f t="array" ref="M1431">MIN(IFERROR(FIND(IstNumbers,E1431),""))</f>
        <v>24</v>
      </c>
      <c r="N1431" s="1" t="str">
        <f>IF([first '# in desc]&lt;[pos kw in desc],MID([desc],[pos kw in desc]-7,7))</f>
        <v xml:space="preserve">me, 19 </v>
      </c>
      <c r="O143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31" s="1" t="str">
        <f>TRIM(IF([first '# in desc]&lt;[pos kw in desc],MID([desc],[pos kw in desc]-6,6),FALSE))</f>
        <v>e, 19</v>
      </c>
      <c r="Q1431" s="1">
        <f>IF(LEN([manuell])=0,IFERROR([kw fine in title]*1,IFERROR(SUMPRODUCT(COUNTIF(IsDigits,MID([kw in desc],ROW($A$1:$A$150),1)))=LEN([kw in desc]),#N/A)),[manuell])</f>
        <v>19</v>
      </c>
      <c r="R1431" s="1" t="e">
        <f>IF([pos kw in title]&gt;0,MID(J1431,#REF!,4),IF([first '# in title]&gt;0,MID([title],[first '# in title],3),IF([first '# in title]&gt;0,MID([desc],#REF!,3),VLOOKUP([productid],$G$2:$R$1386,8))))</f>
        <v>#REF!</v>
      </c>
      <c r="S1431" s="1" t="str">
        <f>IF([kw in desc]=[kw rough in title],[kw in desc]*1,IFERROR(LEFT([kw_dirty],3)*1,IFERROR(LEFT([kw_dirty],2)*1,"n.a.")))</f>
        <v>n.a.</v>
      </c>
      <c r="T1431" s="1"/>
      <c r="U1431" s="1">
        <f>VLOOKUP(Tabelle1[[#This Row],[productid]],Tabelle2[#All],2,FALSE)</f>
        <v>19</v>
      </c>
    </row>
    <row r="1432" spans="1:21">
      <c r="A1432" t="s">
        <v>2432</v>
      </c>
      <c r="B1432">
        <v>2575</v>
      </c>
      <c r="C1432">
        <v>289859</v>
      </c>
      <c r="D1432" t="s">
        <v>2502</v>
      </c>
      <c r="E1432" t="s">
        <v>1743</v>
      </c>
      <c r="F1432">
        <v>18406</v>
      </c>
      <c r="G1432">
        <v>3128307</v>
      </c>
      <c r="H1432">
        <f t="shared" si="22"/>
        <v>0</v>
      </c>
      <c r="I1432">
        <f t="array" ref="I1432">MIN(IFERROR(FIND(IstNumbers,A1432),""))</f>
        <v>0</v>
      </c>
      <c r="J1432" s="1" t="e">
        <f>IF([first '# in title]&lt;[pos kw in title],MID([title],[pos kw in title]-6,6),#N/A)</f>
        <v>#N/A</v>
      </c>
      <c r="K1432" s="1" t="e">
        <f>IFERROR(MID(SUBSTITUTE([kw rough in title],",","."),FIND("(",[kw rough in title])+1,20),SUBSTITUTE(IFERROR(MID([kw rough in title],FIND(" ",[kw rough in title])+1,20),[kw rough in title]),",","."))</f>
        <v>#N/A</v>
      </c>
      <c r="L1432" s="1">
        <f>IFERROR(FIND("kW",[desc]),0)</f>
        <v>0</v>
      </c>
      <c r="M1432">
        <f t="array" ref="M1432">MIN(IFERROR(FIND(IstNumbers,E1432),""))</f>
        <v>38</v>
      </c>
      <c r="N1432" s="1" t="b">
        <f>IF([first '# in desc]&lt;[pos kw in desc],MID([desc],[pos kw in desc]-7,7))</f>
        <v>0</v>
      </c>
      <c r="O14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32" s="1" t="str">
        <f>TRIM(IF([first '# in desc]&lt;[pos kw in desc],MID([desc],[pos kw in desc]-6,6),FALSE))</f>
        <v>FALSCH</v>
      </c>
      <c r="Q1432" s="1" t="b">
        <f>IF(LEN([manuell])=0,IFERROR([kw fine in title]*1,IFERROR(SUMPRODUCT(COUNTIF(IsDigits,MID([kw in desc],ROW($A$1:$A$150),1)))=LEN([kw in desc]),#N/A)),[manuell])</f>
        <v>0</v>
      </c>
      <c r="R1432" s="1" t="str">
        <f>IF([pos kw in title]&gt;0,MID(J1432,#REF!,4),IF([first '# in title]&gt;0,MID([title],[first '# in title],3),IF([first '# in title]&gt;0,MID([desc],#REF!,3),VLOOKUP([productid],$G$2:$R$1386,8))))</f>
        <v xml:space="preserve">me, 35 </v>
      </c>
      <c r="S1432" s="1" t="e">
        <f>IF([kw in desc]=[kw rough in title],[kw in desc]*1,IFERROR(LEFT([kw_dirty],3)*1,IFERROR(LEFT([kw_dirty],2)*1,"n.a.")))</f>
        <v>#N/A</v>
      </c>
      <c r="T1432" s="1"/>
      <c r="U1432" s="1" t="e">
        <f>VLOOKUP(Tabelle1[[#This Row],[productid]],Tabelle2[#All],2,FALSE)</f>
        <v>#N/A</v>
      </c>
    </row>
    <row r="1433" spans="1:21" hidden="1">
      <c r="A1433" t="s">
        <v>2435</v>
      </c>
      <c r="B1433">
        <v>3110</v>
      </c>
      <c r="C1433">
        <v>289859</v>
      </c>
      <c r="D1433" t="s">
        <v>2503</v>
      </c>
      <c r="E1433" t="s">
        <v>1388</v>
      </c>
      <c r="F1433">
        <v>18406</v>
      </c>
      <c r="G1433">
        <v>1750863</v>
      </c>
      <c r="H1433">
        <f t="shared" si="22"/>
        <v>0</v>
      </c>
      <c r="I1433">
        <f t="array" ref="I1433">MIN(IFERROR(FIND(IstNumbers,A1433),""))</f>
        <v>12</v>
      </c>
      <c r="J1433" s="1" t="e">
        <f>IF([first '# in title]&lt;[pos kw in title],MID([title],[pos kw in title]-6,6),#N/A)</f>
        <v>#N/A</v>
      </c>
      <c r="K1433" s="1" t="e">
        <f>IFERROR(MID(SUBSTITUTE([kw rough in title],",","."),FIND("(",[kw rough in title])+1,20),SUBSTITUTE(IFERROR(MID([kw rough in title],FIND(" ",[kw rough in title])+1,20),[kw rough in title]),",","."))</f>
        <v>#N/A</v>
      </c>
      <c r="L1433" s="1">
        <f>IFERROR(FIND("kW",[desc]),0)</f>
        <v>70</v>
      </c>
      <c r="M1433">
        <f t="array" ref="M1433">MIN(IFERROR(FIND(IstNumbers,E1433),""))</f>
        <v>34</v>
      </c>
      <c r="N1433" s="1" t="str">
        <f>IF([first '# in desc]&lt;[pos kw in desc],MID([desc],[pos kw in desc]-7,7))</f>
        <v xml:space="preserve">­me 42 </v>
      </c>
      <c r="O14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33" s="1" t="str">
        <f>TRIM(IF([first '# in desc]&lt;[pos kw in desc],MID([desc],[pos kw in desc]-6,6),FALSE))</f>
        <v>me 42</v>
      </c>
      <c r="Q1433" s="1" t="b">
        <f>IF(LEN([manuell])=0,IFERROR([kw fine in title]*1,IFERROR(SUMPRODUCT(COUNTIF(IsDigits,MID([kw in desc],ROW($A$1:$A$150),1)))=LEN([kw in desc]),#N/A)),[manuell])</f>
        <v>0</v>
      </c>
      <c r="R1433" s="1" t="str">
        <f>IF([pos kw in title]&gt;0,MID(J1433,#REF!,4),IF([first '# in title]&gt;0,MID([title],[first '# in title],3),IF([first '# in title]&gt;0,MID([desc],#REF!,3),VLOOKUP([productid],$G$2:$R$1386,8))))</f>
        <v xml:space="preserve">42 </v>
      </c>
      <c r="S1433" s="1" t="e">
        <f>IF([kw in desc]=[kw rough in title],[kw in desc]*1,IFERROR(LEFT([kw_dirty],3)*1,IFERROR(LEFT([kw_dirty],2)*1,"n.a.")))</f>
        <v>#N/A</v>
      </c>
      <c r="T1433" s="1"/>
      <c r="U1433" s="1">
        <f>VLOOKUP(Tabelle1[[#This Row],[productid]],Tabelle2[#All],2,FALSE)</f>
        <v>42</v>
      </c>
    </row>
    <row r="1434" spans="1:21" hidden="1">
      <c r="A1434" t="s">
        <v>2399</v>
      </c>
      <c r="B1434">
        <v>2029</v>
      </c>
      <c r="C1434">
        <v>289859</v>
      </c>
      <c r="D1434" t="s">
        <v>2504</v>
      </c>
      <c r="E1434" t="s">
        <v>2416</v>
      </c>
      <c r="F1434">
        <v>18406</v>
      </c>
      <c r="G1434">
        <v>3712883</v>
      </c>
      <c r="H1434">
        <f t="shared" si="22"/>
        <v>60</v>
      </c>
      <c r="I1434">
        <f t="array" ref="I1434">MIN(IFERROR(FIND(IstNumbers,A1434),""))</f>
        <v>24</v>
      </c>
      <c r="J1434" s="1" t="str">
        <f>IF([first '# in title]&lt;[pos kw in title],MID([title],[pos kw in title]-6,6),#N/A)</f>
        <v xml:space="preserve">L (16 </v>
      </c>
      <c r="K143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34" s="1">
        <f>IFERROR(FIND("kW",[desc]),0)</f>
        <v>71</v>
      </c>
      <c r="M1434">
        <f t="array" ref="M1434">MIN(IFERROR(FIND(IstNumbers,E1434),""))</f>
        <v>29</v>
      </c>
      <c r="N1434" s="1" t="str">
        <f>IF([first '# in desc]&lt;[pos kw in desc],MID([desc],[pos kw in desc]-7,7))</f>
        <v xml:space="preserve">­me 16 </v>
      </c>
      <c r="O143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34" s="1" t="str">
        <f>TRIM(IF([first '# in desc]&lt;[pos kw in desc],MID([desc],[pos kw in desc]-6,6),FALSE))</f>
        <v>me 16</v>
      </c>
      <c r="Q1434" s="1">
        <f>IF(LEN([manuell])=0,IFERROR([kw fine in title]*1,IFERROR(SUMPRODUCT(COUNTIF(IsDigits,MID([kw in desc],ROW($A$1:$A$150),1)))=LEN([kw in desc]),#N/A)),[manuell])</f>
        <v>16</v>
      </c>
      <c r="R1434" s="1" t="e">
        <f>IF([pos kw in title]&gt;0,MID(J1434,#REF!,4),IF([first '# in title]&gt;0,MID([title],[first '# in title],3),IF([first '# in title]&gt;0,MID([desc],#REF!,3),VLOOKUP([productid],$G$2:$R$1386,8))))</f>
        <v>#REF!</v>
      </c>
      <c r="S1434" s="1" t="str">
        <f>IF([kw in desc]=[kw rough in title],[kw in desc]*1,IFERROR(LEFT([kw_dirty],3)*1,IFERROR(LEFT([kw_dirty],2)*1,"n.a.")))</f>
        <v>n.a.</v>
      </c>
      <c r="T1434" s="1"/>
      <c r="U1434" s="1">
        <f>VLOOKUP(Tabelle1[[#This Row],[productid]],Tabelle2[#All],2,FALSE)</f>
        <v>16</v>
      </c>
    </row>
    <row r="1435" spans="1:21">
      <c r="A1435" t="s">
        <v>2403</v>
      </c>
      <c r="B1435">
        <v>2870</v>
      </c>
      <c r="C1435">
        <v>289859</v>
      </c>
      <c r="D1435" t="s">
        <v>2505</v>
      </c>
      <c r="E1435" t="s">
        <v>2506</v>
      </c>
      <c r="F1435">
        <v>18406</v>
      </c>
      <c r="G1435">
        <v>3094808</v>
      </c>
      <c r="H1435">
        <f t="shared" si="22"/>
        <v>0</v>
      </c>
      <c r="I1435">
        <f t="array" ref="I1435">MIN(IFERROR(FIND(IstNumbers,A1435),""))</f>
        <v>25</v>
      </c>
      <c r="J1435" s="1" t="e">
        <f>IF([first '# in title]&lt;[pos kw in title],MID([title],[pos kw in title]-6,6),#N/A)</f>
        <v>#N/A</v>
      </c>
      <c r="K1435" s="1" t="e">
        <f>IFERROR(MID(SUBSTITUTE([kw rough in title],",","."),FIND("(",[kw rough in title])+1,20),SUBSTITUTE(IFERROR(MID([kw rough in title],FIND(" ",[kw rough in title])+1,20),[kw rough in title]),",","."))</f>
        <v>#N/A</v>
      </c>
      <c r="L1435" s="1">
        <f>IFERROR(FIND("kW",[desc]),0)</f>
        <v>0</v>
      </c>
      <c r="M1435">
        <f t="array" ref="M1435">MIN(IFERROR(FIND(IstNumbers,E1435),""))</f>
        <v>31</v>
      </c>
      <c r="N1435" s="1" t="b">
        <f>IF([first '# in desc]&lt;[pos kw in desc],MID([desc],[pos kw in desc]-7,7))</f>
        <v>0</v>
      </c>
      <c r="O14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35" s="1" t="str">
        <f>TRIM(IF([first '# in desc]&lt;[pos kw in desc],MID([desc],[pos kw in desc]-6,6),FALSE))</f>
        <v>FALSCH</v>
      </c>
      <c r="Q1435" s="1" t="b">
        <f>IF(LEN([manuell])=0,IFERROR([kw fine in title]*1,IFERROR(SUMPRODUCT(COUNTIF(IsDigits,MID([kw in desc],ROW($A$1:$A$150),1)))=LEN([kw in desc]),#N/A)),[manuell])</f>
        <v>0</v>
      </c>
      <c r="R1435" s="1" t="str">
        <f>IF([pos kw in title]&gt;0,MID(J1435,#REF!,4),IF([first '# in title]&gt;0,MID([title],[first '# in title],3),IF([first '# in title]&gt;0,MID([desc],#REF!,3),VLOOKUP([productid],$G$2:$R$1386,8))))</f>
        <v>22/</v>
      </c>
      <c r="S1435" s="1" t="e">
        <f>IF([kw in desc]=[kw rough in title],[kw in desc]*1,IFERROR(LEFT([kw_dirty],3)*1,IFERROR(LEFT([kw_dirty],2)*1,"n.a.")))</f>
        <v>#N/A</v>
      </c>
      <c r="T1435" s="1"/>
      <c r="U1435" s="1" t="e">
        <f>VLOOKUP(Tabelle1[[#This Row],[productid]],Tabelle2[#All],2,FALSE)</f>
        <v>#N/A</v>
      </c>
    </row>
    <row r="1436" spans="1:21" hidden="1">
      <c r="A1436" t="s">
        <v>2413</v>
      </c>
      <c r="B1436">
        <v>2400</v>
      </c>
      <c r="C1436">
        <v>289859</v>
      </c>
      <c r="D1436" t="s">
        <v>2507</v>
      </c>
      <c r="E1436" t="s">
        <v>825</v>
      </c>
      <c r="F1436">
        <v>18406</v>
      </c>
      <c r="G1436">
        <v>3711720</v>
      </c>
      <c r="H1436">
        <f t="shared" si="22"/>
        <v>59</v>
      </c>
      <c r="I1436">
        <f t="array" ref="I1436">MIN(IFERROR(FIND(IstNumbers,A1436),""))</f>
        <v>24</v>
      </c>
      <c r="J1436" s="1" t="str">
        <f>IF([first '# in title]&lt;[pos kw in title],MID([title],[pos kw in title]-6,6),#N/A)</f>
        <v xml:space="preserve">H (28 </v>
      </c>
      <c r="K1436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36" s="1">
        <f>IFERROR(FIND("kW",[desc]),0)</f>
        <v>71</v>
      </c>
      <c r="M1436">
        <f t="array" ref="M1436">MIN(IFERROR(FIND(IstNumbers,E1436),""))</f>
        <v>29</v>
      </c>
      <c r="N1436" s="1" t="str">
        <f>IF([first '# in desc]&lt;[pos kw in desc],MID([desc],[pos kw in desc]-7,7))</f>
        <v xml:space="preserve">­me 28 </v>
      </c>
      <c r="O1436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36" s="1" t="str">
        <f>TRIM(IF([first '# in desc]&lt;[pos kw in desc],MID([desc],[pos kw in desc]-6,6),FALSE))</f>
        <v>me 28</v>
      </c>
      <c r="Q1436" s="1">
        <f>IF(LEN([manuell])=0,IFERROR([kw fine in title]*1,IFERROR(SUMPRODUCT(COUNTIF(IsDigits,MID([kw in desc],ROW($A$1:$A$150),1)))=LEN([kw in desc]),#N/A)),[manuell])</f>
        <v>28</v>
      </c>
      <c r="R1436" s="1" t="e">
        <f>IF([pos kw in title]&gt;0,MID(J1436,#REF!,4),IF([first '# in title]&gt;0,MID([title],[first '# in title],3),IF([first '# in title]&gt;0,MID([desc],#REF!,3),VLOOKUP([productid],$G$2:$R$1386,8))))</f>
        <v>#REF!</v>
      </c>
      <c r="S1436" s="1" t="str">
        <f>IF([kw in desc]=[kw rough in title],[kw in desc]*1,IFERROR(LEFT([kw_dirty],3)*1,IFERROR(LEFT([kw_dirty],2)*1,"n.a.")))</f>
        <v>n.a.</v>
      </c>
      <c r="T1436" s="1"/>
      <c r="U1436" s="1">
        <f>VLOOKUP(Tabelle1[[#This Row],[productid]],Tabelle2[#All],2,FALSE)</f>
        <v>28</v>
      </c>
    </row>
    <row r="1437" spans="1:21" hidden="1">
      <c r="A1437" t="s">
        <v>2386</v>
      </c>
      <c r="B1437">
        <v>2089</v>
      </c>
      <c r="C1437">
        <v>289859</v>
      </c>
      <c r="D1437" t="s">
        <v>2508</v>
      </c>
      <c r="E1437" t="s">
        <v>2509</v>
      </c>
      <c r="F1437">
        <v>18406</v>
      </c>
      <c r="G1437">
        <v>1219746</v>
      </c>
      <c r="H1437">
        <f t="shared" si="22"/>
        <v>22</v>
      </c>
      <c r="I1437">
        <f t="array" ref="I1437">MIN(IFERROR(FIND(IstNumbers,A1437),""))</f>
        <v>14</v>
      </c>
      <c r="J1437" s="1" t="str">
        <f>IF([first '# in title]&lt;[pos kw in title],MID([title],[pos kw in title]-6,6),#N/A)</f>
        <v xml:space="preserve"> 3 16 </v>
      </c>
      <c r="K1437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437" s="1">
        <f>IFERROR(FIND("kW",[desc]),0)</f>
        <v>71</v>
      </c>
      <c r="M1437">
        <f t="array" ref="M1437">MIN(IFERROR(FIND(IstNumbers,E1437),""))</f>
        <v>29</v>
      </c>
      <c r="N1437" s="1" t="str">
        <f>IF([first '# in desc]&lt;[pos kw in desc],MID([desc],[pos kw in desc]-7,7))</f>
        <v xml:space="preserve">­me 16 </v>
      </c>
      <c r="O143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37" s="1" t="str">
        <f>TRIM(IF([first '# in desc]&lt;[pos kw in desc],MID([desc],[pos kw in desc]-6,6),FALSE))</f>
        <v>me 16</v>
      </c>
      <c r="Q1437" s="1" t="b">
        <f>IF(LEN([manuell])=0,IFERROR([kw fine in title]*1,IFERROR(SUMPRODUCT(COUNTIF(IsDigits,MID([kw in desc],ROW($A$1:$A$150),1)))=LEN([kw in desc]),#N/A)),[manuell])</f>
        <v>0</v>
      </c>
      <c r="R1437" s="1" t="e">
        <f>IF([pos kw in title]&gt;0,MID(J1437,#REF!,4),IF([first '# in title]&gt;0,MID([title],[first '# in title],3),IF([first '# in title]&gt;0,MID([desc],#REF!,3),VLOOKUP([productid],$G$2:$R$1386,8))))</f>
        <v>#REF!</v>
      </c>
      <c r="S1437" s="1" t="str">
        <f>IF([kw in desc]=[kw rough in title],[kw in desc]*1,IFERROR(LEFT([kw_dirty],3)*1,IFERROR(LEFT([kw_dirty],2)*1,"n.a.")))</f>
        <v>n.a.</v>
      </c>
      <c r="T1437" s="1"/>
      <c r="U1437" s="1">
        <f>VLOOKUP(Tabelle1[[#This Row],[productid]],Tabelle2[#All],2,FALSE)</f>
        <v>16</v>
      </c>
    </row>
    <row r="1438" spans="1:21">
      <c r="A1438" t="s">
        <v>2510</v>
      </c>
      <c r="B1438">
        <v>3567</v>
      </c>
      <c r="C1438">
        <v>9701</v>
      </c>
      <c r="D1438" t="s">
        <v>2511</v>
      </c>
      <c r="E1438" t="s">
        <v>9</v>
      </c>
      <c r="F1438">
        <v>18406</v>
      </c>
      <c r="G1438">
        <v>2933359</v>
      </c>
      <c r="H1438">
        <f t="shared" si="22"/>
        <v>0</v>
      </c>
      <c r="I1438">
        <f t="array" ref="I1438">MIN(IFERROR(FIND(IstNumbers,A1438),""))</f>
        <v>14</v>
      </c>
      <c r="J1438" s="1" t="e">
        <f>IF([first '# in title]&lt;[pos kw in title],MID([title],[pos kw in title]-6,6),#N/A)</f>
        <v>#N/A</v>
      </c>
      <c r="K1438" s="1" t="e">
        <f>IFERROR(MID(SUBSTITUTE([kw rough in title],",","."),FIND("(",[kw rough in title])+1,20),SUBSTITUTE(IFERROR(MID([kw rough in title],FIND(" ",[kw rough in title])+1,20),[kw rough in title]),",","."))</f>
        <v>#N/A</v>
      </c>
      <c r="L1438" s="1">
        <f>IFERROR(FIND("kW",[desc]),0)</f>
        <v>0</v>
      </c>
      <c r="M1438">
        <f t="array" ref="M1438">MIN(IFERROR(FIND(IstNumbers,E1438),""))</f>
        <v>0</v>
      </c>
      <c r="N1438" s="1" t="b">
        <f>IF([first '# in desc]&lt;[pos kw in desc],MID([desc],[pos kw in desc]-7,7))</f>
        <v>0</v>
      </c>
      <c r="O14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38" s="1" t="str">
        <f>TRIM(IF([first '# in desc]&lt;[pos kw in desc],MID([desc],[pos kw in desc]-6,6),FALSE))</f>
        <v>FALSCH</v>
      </c>
      <c r="Q1438" s="1" t="b">
        <f>IF(LEN([manuell])=0,IFERROR([kw fine in title]*1,IFERROR(SUMPRODUCT(COUNTIF(IsDigits,MID([kw in desc],ROW($A$1:$A$150),1)))=LEN([kw in desc]),#N/A)),[manuell])</f>
        <v>0</v>
      </c>
      <c r="R1438" s="1" t="str">
        <f>IF([pos kw in title]&gt;0,MID(J1438,#REF!,4),IF([first '# in title]&gt;0,MID([title],[first '# in title],3),IF([first '# in title]&gt;0,MID([desc],#REF!,3),VLOOKUP([productid],$G$2:$R$1386,8))))</f>
        <v>24</v>
      </c>
      <c r="S1438" s="1" t="e">
        <f>IF([kw in desc]=[kw rough in title],[kw in desc]*1,IFERROR(LEFT([kw_dirty],3)*1,IFERROR(LEFT([kw_dirty],2)*1,"n.a.")))</f>
        <v>#N/A</v>
      </c>
      <c r="T1438" s="1"/>
      <c r="U1438" s="1" t="e">
        <f>VLOOKUP(Tabelle1[[#This Row],[productid]],Tabelle2[#All],2,FALSE)</f>
        <v>#N/A</v>
      </c>
    </row>
    <row r="1439" spans="1:21" hidden="1">
      <c r="A1439" t="s">
        <v>10412</v>
      </c>
      <c r="B1439">
        <v>2515</v>
      </c>
      <c r="C1439">
        <v>289859</v>
      </c>
      <c r="D1439" t="s">
        <v>2512</v>
      </c>
      <c r="E1439" t="s">
        <v>2513</v>
      </c>
      <c r="F1439">
        <v>18406</v>
      </c>
      <c r="G1439">
        <v>1064527</v>
      </c>
      <c r="H1439">
        <f t="shared" si="22"/>
        <v>19</v>
      </c>
      <c r="I1439">
        <f t="array" ref="I1439">MIN(IFERROR(FIND(IstNumbers,A1439),""))</f>
        <v>11</v>
      </c>
      <c r="J1439" s="1" t="str">
        <f>IF([first '# in title]&lt;[pos kw in title],MID([title],[pos kw in title]-6,6),#N/A)</f>
        <v xml:space="preserve">0W 19 </v>
      </c>
      <c r="K143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39" s="1">
        <f>IFERROR(FIND("kW",[desc]),0)</f>
        <v>57</v>
      </c>
      <c r="M1439">
        <f t="array" ref="M1439">MIN(IFERROR(FIND(IstNumbers,E1439),""))</f>
        <v>24</v>
      </c>
      <c r="N1439" s="1" t="str">
        <f>IF([first '# in desc]&lt;[pos kw in desc],MID([desc],[pos kw in desc]-7,7))</f>
        <v xml:space="preserve">me, 19 </v>
      </c>
      <c r="O143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39" s="1" t="str">
        <f>TRIM(IF([first '# in desc]&lt;[pos kw in desc],MID([desc],[pos kw in desc]-6,6),FALSE))</f>
        <v>e, 19</v>
      </c>
      <c r="Q1439" s="1">
        <f>IF(LEN([manuell])=0,IFERROR([kw fine in title]*1,IFERROR(SUMPRODUCT(COUNTIF(IsDigits,MID([kw in desc],ROW($A$1:$A$150),1)))=LEN([kw in desc]),#N/A)),[manuell])</f>
        <v>19</v>
      </c>
      <c r="R1439" s="1" t="e">
        <f>IF([pos kw in title]&gt;0,MID(J1439,#REF!,4),IF([first '# in title]&gt;0,MID([title],[first '# in title],3),IF([first '# in title]&gt;0,MID([desc],#REF!,3),VLOOKUP([productid],$G$2:$R$1386,8))))</f>
        <v>#REF!</v>
      </c>
      <c r="S1439" s="1" t="str">
        <f>IF([kw in desc]=[kw rough in title],[kw in desc]*1,IFERROR(LEFT([kw_dirty],3)*1,IFERROR(LEFT([kw_dirty],2)*1,"n.a.")))</f>
        <v>n.a.</v>
      </c>
      <c r="T1439" s="1"/>
      <c r="U1439" s="1">
        <f>VLOOKUP(Tabelle1[[#This Row],[productid]],Tabelle2[#All],2,FALSE)</f>
        <v>19</v>
      </c>
    </row>
    <row r="1440" spans="1:21">
      <c r="A1440" t="s">
        <v>2432</v>
      </c>
      <c r="B1440">
        <v>2575</v>
      </c>
      <c r="C1440">
        <v>289859</v>
      </c>
      <c r="D1440" t="s">
        <v>2514</v>
      </c>
      <c r="E1440" t="s">
        <v>2515</v>
      </c>
      <c r="F1440">
        <v>18406</v>
      </c>
      <c r="G1440">
        <v>3128307</v>
      </c>
      <c r="H1440">
        <f t="shared" si="22"/>
        <v>0</v>
      </c>
      <c r="I1440">
        <f t="array" ref="I1440">MIN(IFERROR(FIND(IstNumbers,A1440),""))</f>
        <v>0</v>
      </c>
      <c r="J1440" s="1" t="e">
        <f>IF([first '# in title]&lt;[pos kw in title],MID([title],[pos kw in title]-6,6),#N/A)</f>
        <v>#N/A</v>
      </c>
      <c r="K1440" s="1" t="e">
        <f>IFERROR(MID(SUBSTITUTE([kw rough in title],",","."),FIND("(",[kw rough in title])+1,20),SUBSTITUTE(IFERROR(MID([kw rough in title],FIND(" ",[kw rough in title])+1,20),[kw rough in title]),",","."))</f>
        <v>#N/A</v>
      </c>
      <c r="L1440" s="1">
        <f>IFERROR(FIND("kW",[desc]),0)</f>
        <v>0</v>
      </c>
      <c r="M1440">
        <f t="array" ref="M1440">MIN(IFERROR(FIND(IstNumbers,E1440),""))</f>
        <v>38</v>
      </c>
      <c r="N1440" s="1" t="b">
        <f>IF([first '# in desc]&lt;[pos kw in desc],MID([desc],[pos kw in desc]-7,7))</f>
        <v>0</v>
      </c>
      <c r="O14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40" s="1" t="str">
        <f>TRIM(IF([first '# in desc]&lt;[pos kw in desc],MID([desc],[pos kw in desc]-6,6),FALSE))</f>
        <v>FALSCH</v>
      </c>
      <c r="Q1440" s="1" t="b">
        <f>IF(LEN([manuell])=0,IFERROR([kw fine in title]*1,IFERROR(SUMPRODUCT(COUNTIF(IsDigits,MID([kw in desc],ROW($A$1:$A$150),1)))=LEN([kw in desc]),#N/A)),[manuell])</f>
        <v>0</v>
      </c>
      <c r="R1440" s="1" t="str">
        <f>IF([pos kw in title]&gt;0,MID(J1440,#REF!,4),IF([first '# in title]&gt;0,MID([title],[first '# in title],3),IF([first '# in title]&gt;0,MID([desc],#REF!,3),VLOOKUP([productid],$G$2:$R$1386,8))))</f>
        <v xml:space="preserve">me, 35 </v>
      </c>
      <c r="S1440" s="1" t="e">
        <f>IF([kw in desc]=[kw rough in title],[kw in desc]*1,IFERROR(LEFT([kw_dirty],3)*1,IFERROR(LEFT([kw_dirty],2)*1,"n.a.")))</f>
        <v>#N/A</v>
      </c>
      <c r="T1440" s="1"/>
      <c r="U1440" s="1" t="e">
        <f>VLOOKUP(Tabelle1[[#This Row],[productid]],Tabelle2[#All],2,FALSE)</f>
        <v>#N/A</v>
      </c>
    </row>
    <row r="1441" spans="1:21" hidden="1">
      <c r="A1441" t="s">
        <v>2435</v>
      </c>
      <c r="B1441">
        <v>3110</v>
      </c>
      <c r="C1441">
        <v>289859</v>
      </c>
      <c r="D1441" t="s">
        <v>2516</v>
      </c>
      <c r="E1441" t="s">
        <v>2517</v>
      </c>
      <c r="F1441">
        <v>18406</v>
      </c>
      <c r="G1441">
        <v>1750863</v>
      </c>
      <c r="H1441">
        <f t="shared" si="22"/>
        <v>0</v>
      </c>
      <c r="I1441">
        <f t="array" ref="I1441">MIN(IFERROR(FIND(IstNumbers,A1441),""))</f>
        <v>12</v>
      </c>
      <c r="J1441" s="1" t="e">
        <f>IF([first '# in title]&lt;[pos kw in title],MID([title],[pos kw in title]-6,6),#N/A)</f>
        <v>#N/A</v>
      </c>
      <c r="K1441" s="1" t="e">
        <f>IFERROR(MID(SUBSTITUTE([kw rough in title],",","."),FIND("(",[kw rough in title])+1,20),SUBSTITUTE(IFERROR(MID([kw rough in title],FIND(" ",[kw rough in title])+1,20),[kw rough in title]),",","."))</f>
        <v>#N/A</v>
      </c>
      <c r="L1441" s="1">
        <f>IFERROR(FIND("kW",[desc]),0)</f>
        <v>70</v>
      </c>
      <c r="M1441">
        <f t="array" ref="M1441">MIN(IFERROR(FIND(IstNumbers,E1441),""))</f>
        <v>34</v>
      </c>
      <c r="N1441" s="1" t="str">
        <f>IF([first '# in desc]&lt;[pos kw in desc],MID([desc],[pos kw in desc]-7,7))</f>
        <v xml:space="preserve">­me 42 </v>
      </c>
      <c r="O14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41" s="1" t="str">
        <f>TRIM(IF([first '# in desc]&lt;[pos kw in desc],MID([desc],[pos kw in desc]-6,6),FALSE))</f>
        <v>me 42</v>
      </c>
      <c r="Q1441" s="1" t="b">
        <f>IF(LEN([manuell])=0,IFERROR([kw fine in title]*1,IFERROR(SUMPRODUCT(COUNTIF(IsDigits,MID([kw in desc],ROW($A$1:$A$150),1)))=LEN([kw in desc]),#N/A)),[manuell])</f>
        <v>0</v>
      </c>
      <c r="R1441" s="1" t="str">
        <f>IF([pos kw in title]&gt;0,MID(J1441,#REF!,4),IF([first '# in title]&gt;0,MID([title],[first '# in title],3),IF([first '# in title]&gt;0,MID([desc],#REF!,3),VLOOKUP([productid],$G$2:$R$1386,8))))</f>
        <v xml:space="preserve">42 </v>
      </c>
      <c r="S1441" s="1" t="e">
        <f>IF([kw in desc]=[kw rough in title],[kw in desc]*1,IFERROR(LEFT([kw_dirty],3)*1,IFERROR(LEFT([kw_dirty],2)*1,"n.a.")))</f>
        <v>#N/A</v>
      </c>
      <c r="T1441" s="1"/>
      <c r="U1441" s="1">
        <f>VLOOKUP(Tabelle1[[#This Row],[productid]],Tabelle2[#All],2,FALSE)</f>
        <v>42</v>
      </c>
    </row>
    <row r="1442" spans="1:21" hidden="1">
      <c r="A1442" t="s">
        <v>2399</v>
      </c>
      <c r="B1442">
        <v>2059</v>
      </c>
      <c r="C1442">
        <v>289859</v>
      </c>
      <c r="D1442" t="s">
        <v>2518</v>
      </c>
      <c r="E1442" t="s">
        <v>2441</v>
      </c>
      <c r="F1442">
        <v>18406</v>
      </c>
      <c r="G1442">
        <v>3712883</v>
      </c>
      <c r="H1442">
        <f t="shared" si="22"/>
        <v>60</v>
      </c>
      <c r="I1442">
        <f t="array" ref="I1442">MIN(IFERROR(FIND(IstNumbers,A1442),""))</f>
        <v>24</v>
      </c>
      <c r="J1442" s="1" t="str">
        <f>IF([first '# in title]&lt;[pos kw in title],MID([title],[pos kw in title]-6,6),#N/A)</f>
        <v xml:space="preserve">L (16 </v>
      </c>
      <c r="K144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42" s="1">
        <f>IFERROR(FIND("kW",[desc]),0)</f>
        <v>71</v>
      </c>
      <c r="M1442">
        <f t="array" ref="M1442">MIN(IFERROR(FIND(IstNumbers,E1442),""))</f>
        <v>29</v>
      </c>
      <c r="N1442" s="1" t="str">
        <f>IF([first '# in desc]&lt;[pos kw in desc],MID([desc],[pos kw in desc]-7,7))</f>
        <v xml:space="preserve">­me 16 </v>
      </c>
      <c r="O144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42" s="1" t="str">
        <f>TRIM(IF([first '# in desc]&lt;[pos kw in desc],MID([desc],[pos kw in desc]-6,6),FALSE))</f>
        <v>me 16</v>
      </c>
      <c r="Q1442" s="1">
        <f>IF(LEN([manuell])=0,IFERROR([kw fine in title]*1,IFERROR(SUMPRODUCT(COUNTIF(IsDigits,MID([kw in desc],ROW($A$1:$A$150),1)))=LEN([kw in desc]),#N/A)),[manuell])</f>
        <v>16</v>
      </c>
      <c r="R1442" s="1" t="e">
        <f>IF([pos kw in title]&gt;0,MID(J1442,#REF!,4),IF([first '# in title]&gt;0,MID([title],[first '# in title],3),IF([first '# in title]&gt;0,MID([desc],#REF!,3),VLOOKUP([productid],$G$2:$R$1386,8))))</f>
        <v>#REF!</v>
      </c>
      <c r="S1442" s="1" t="str">
        <f>IF([kw in desc]=[kw rough in title],[kw in desc]*1,IFERROR(LEFT([kw_dirty],3)*1,IFERROR(LEFT([kw_dirty],2)*1,"n.a.")))</f>
        <v>n.a.</v>
      </c>
      <c r="T1442" s="1"/>
      <c r="U1442" s="1">
        <f>VLOOKUP(Tabelle1[[#This Row],[productid]],Tabelle2[#All],2,FALSE)</f>
        <v>16</v>
      </c>
    </row>
    <row r="1443" spans="1:21">
      <c r="A1443" t="s">
        <v>2403</v>
      </c>
      <c r="B1443">
        <v>2885</v>
      </c>
      <c r="C1443">
        <v>289859</v>
      </c>
      <c r="D1443" t="s">
        <v>2519</v>
      </c>
      <c r="E1443" t="s">
        <v>2520</v>
      </c>
      <c r="F1443">
        <v>18406</v>
      </c>
      <c r="G1443">
        <v>3094808</v>
      </c>
      <c r="H1443">
        <f t="shared" si="22"/>
        <v>0</v>
      </c>
      <c r="I1443">
        <f t="array" ref="I1443">MIN(IFERROR(FIND(IstNumbers,A1443),""))</f>
        <v>25</v>
      </c>
      <c r="J1443" s="1" t="e">
        <f>IF([first '# in title]&lt;[pos kw in title],MID([title],[pos kw in title]-6,6),#N/A)</f>
        <v>#N/A</v>
      </c>
      <c r="K1443" s="1" t="e">
        <f>IFERROR(MID(SUBSTITUTE([kw rough in title],",","."),FIND("(",[kw rough in title])+1,20),SUBSTITUTE(IFERROR(MID([kw rough in title],FIND(" ",[kw rough in title])+1,20),[kw rough in title]),",","."))</f>
        <v>#N/A</v>
      </c>
      <c r="L1443" s="1">
        <f>IFERROR(FIND("kW",[desc]),0)</f>
        <v>0</v>
      </c>
      <c r="M1443">
        <f t="array" ref="M1443">MIN(IFERROR(FIND(IstNumbers,E1443),""))</f>
        <v>31</v>
      </c>
      <c r="N1443" s="1" t="b">
        <f>IF([first '# in desc]&lt;[pos kw in desc],MID([desc],[pos kw in desc]-7,7))</f>
        <v>0</v>
      </c>
      <c r="O14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43" s="1" t="str">
        <f>TRIM(IF([first '# in desc]&lt;[pos kw in desc],MID([desc],[pos kw in desc]-6,6),FALSE))</f>
        <v>FALSCH</v>
      </c>
      <c r="Q1443" s="1" t="b">
        <f>IF(LEN([manuell])=0,IFERROR([kw fine in title]*1,IFERROR(SUMPRODUCT(COUNTIF(IsDigits,MID([kw in desc],ROW($A$1:$A$150),1)))=LEN([kw in desc]),#N/A)),[manuell])</f>
        <v>0</v>
      </c>
      <c r="R1443" s="1" t="str">
        <f>IF([pos kw in title]&gt;0,MID(J1443,#REF!,4),IF([first '# in title]&gt;0,MID([title],[first '# in title],3),IF([first '# in title]&gt;0,MID([desc],#REF!,3),VLOOKUP([productid],$G$2:$R$1386,8))))</f>
        <v>22/</v>
      </c>
      <c r="S1443" s="1" t="e">
        <f>IF([kw in desc]=[kw rough in title],[kw in desc]*1,IFERROR(LEFT([kw_dirty],3)*1,IFERROR(LEFT([kw_dirty],2)*1,"n.a.")))</f>
        <v>#N/A</v>
      </c>
      <c r="T1443" s="1"/>
      <c r="U1443" s="1" t="e">
        <f>VLOOKUP(Tabelle1[[#This Row],[productid]],Tabelle2[#All],2,FALSE)</f>
        <v>#N/A</v>
      </c>
    </row>
    <row r="1444" spans="1:21" hidden="1">
      <c r="A1444" t="s">
        <v>2413</v>
      </c>
      <c r="B1444">
        <v>2405</v>
      </c>
      <c r="C1444">
        <v>289859</v>
      </c>
      <c r="D1444" t="s">
        <v>2521</v>
      </c>
      <c r="E1444" t="s">
        <v>849</v>
      </c>
      <c r="F1444">
        <v>18406</v>
      </c>
      <c r="G1444">
        <v>3711720</v>
      </c>
      <c r="H1444">
        <f t="shared" si="22"/>
        <v>59</v>
      </c>
      <c r="I1444">
        <f t="array" ref="I1444">MIN(IFERROR(FIND(IstNumbers,A1444),""))</f>
        <v>24</v>
      </c>
      <c r="J1444" s="1" t="str">
        <f>IF([first '# in title]&lt;[pos kw in title],MID([title],[pos kw in title]-6,6),#N/A)</f>
        <v xml:space="preserve">H (28 </v>
      </c>
      <c r="K144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44" s="1">
        <f>IFERROR(FIND("kW",[desc]),0)</f>
        <v>71</v>
      </c>
      <c r="M1444">
        <f t="array" ref="M1444">MIN(IFERROR(FIND(IstNumbers,E1444),""))</f>
        <v>29</v>
      </c>
      <c r="N1444" s="1" t="str">
        <f>IF([first '# in desc]&lt;[pos kw in desc],MID([desc],[pos kw in desc]-7,7))</f>
        <v xml:space="preserve">­me 28 </v>
      </c>
      <c r="O144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44" s="1" t="str">
        <f>TRIM(IF([first '# in desc]&lt;[pos kw in desc],MID([desc],[pos kw in desc]-6,6),FALSE))</f>
        <v>me 28</v>
      </c>
      <c r="Q1444" s="1">
        <f>IF(LEN([manuell])=0,IFERROR([kw fine in title]*1,IFERROR(SUMPRODUCT(COUNTIF(IsDigits,MID([kw in desc],ROW($A$1:$A$150),1)))=LEN([kw in desc]),#N/A)),[manuell])</f>
        <v>28</v>
      </c>
      <c r="R1444" s="1" t="e">
        <f>IF([pos kw in title]&gt;0,MID(J1444,#REF!,4),IF([first '# in title]&gt;0,MID([title],[first '# in title],3),IF([first '# in title]&gt;0,MID([desc],#REF!,3),VLOOKUP([productid],$G$2:$R$1386,8))))</f>
        <v>#REF!</v>
      </c>
      <c r="S1444" s="1" t="str">
        <f>IF([kw in desc]=[kw rough in title],[kw in desc]*1,IFERROR(LEFT([kw_dirty],3)*1,IFERROR(LEFT([kw_dirty],2)*1,"n.a.")))</f>
        <v>n.a.</v>
      </c>
      <c r="T1444" s="1"/>
      <c r="U1444" s="1">
        <f>VLOOKUP(Tabelle1[[#This Row],[productid]],Tabelle2[#All],2,FALSE)</f>
        <v>28</v>
      </c>
    </row>
    <row r="1445" spans="1:21" hidden="1">
      <c r="A1445" t="s">
        <v>2386</v>
      </c>
      <c r="B1445">
        <v>2089</v>
      </c>
      <c r="C1445">
        <v>289859</v>
      </c>
      <c r="D1445" t="s">
        <v>2522</v>
      </c>
      <c r="E1445" t="s">
        <v>2523</v>
      </c>
      <c r="F1445">
        <v>18406</v>
      </c>
      <c r="G1445">
        <v>1219746</v>
      </c>
      <c r="H1445">
        <f t="shared" si="22"/>
        <v>22</v>
      </c>
      <c r="I1445">
        <f t="array" ref="I1445">MIN(IFERROR(FIND(IstNumbers,A1445),""))</f>
        <v>14</v>
      </c>
      <c r="J1445" s="1" t="str">
        <f>IF([first '# in title]&lt;[pos kw in title],MID([title],[pos kw in title]-6,6),#N/A)</f>
        <v xml:space="preserve"> 3 16 </v>
      </c>
      <c r="K1445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445" s="1">
        <f>IFERROR(FIND("kW",[desc]),0)</f>
        <v>71</v>
      </c>
      <c r="M1445">
        <f t="array" ref="M1445">MIN(IFERROR(FIND(IstNumbers,E1445),""))</f>
        <v>29</v>
      </c>
      <c r="N1445" s="1" t="str">
        <f>IF([first '# in desc]&lt;[pos kw in desc],MID([desc],[pos kw in desc]-7,7))</f>
        <v xml:space="preserve">­me 16 </v>
      </c>
      <c r="O144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45" s="1" t="str">
        <f>TRIM(IF([first '# in desc]&lt;[pos kw in desc],MID([desc],[pos kw in desc]-6,6),FALSE))</f>
        <v>me 16</v>
      </c>
      <c r="Q1445" s="1" t="b">
        <f>IF(LEN([manuell])=0,IFERROR([kw fine in title]*1,IFERROR(SUMPRODUCT(COUNTIF(IsDigits,MID([kw in desc],ROW($A$1:$A$150),1)))=LEN([kw in desc]),#N/A)),[manuell])</f>
        <v>0</v>
      </c>
      <c r="R1445" s="1" t="e">
        <f>IF([pos kw in title]&gt;0,MID(J1445,#REF!,4),IF([first '# in title]&gt;0,MID([title],[first '# in title],3),IF([first '# in title]&gt;0,MID([desc],#REF!,3),VLOOKUP([productid],$G$2:$R$1386,8))))</f>
        <v>#REF!</v>
      </c>
      <c r="S1445" s="1" t="str">
        <f>IF([kw in desc]=[kw rough in title],[kw in desc]*1,IFERROR(LEFT([kw_dirty],3)*1,IFERROR(LEFT([kw_dirty],2)*1,"n.a.")))</f>
        <v>n.a.</v>
      </c>
      <c r="T1445" s="1"/>
      <c r="U1445" s="1">
        <f>VLOOKUP(Tabelle1[[#This Row],[productid]],Tabelle2[#All],2,FALSE)</f>
        <v>16</v>
      </c>
    </row>
    <row r="1446" spans="1:21">
      <c r="A1446" t="s">
        <v>2510</v>
      </c>
      <c r="B1446">
        <v>3567</v>
      </c>
      <c r="C1446">
        <v>9701</v>
      </c>
      <c r="D1446" t="s">
        <v>2524</v>
      </c>
      <c r="E1446" t="s">
        <v>9</v>
      </c>
      <c r="F1446">
        <v>18406</v>
      </c>
      <c r="G1446">
        <v>2933359</v>
      </c>
      <c r="H1446">
        <f t="shared" si="22"/>
        <v>0</v>
      </c>
      <c r="I1446">
        <f t="array" ref="I1446">MIN(IFERROR(FIND(IstNumbers,A1446),""))</f>
        <v>14</v>
      </c>
      <c r="J1446" s="1" t="e">
        <f>IF([first '# in title]&lt;[pos kw in title],MID([title],[pos kw in title]-6,6),#N/A)</f>
        <v>#N/A</v>
      </c>
      <c r="K1446" s="1" t="e">
        <f>IFERROR(MID(SUBSTITUTE([kw rough in title],",","."),FIND("(",[kw rough in title])+1,20),SUBSTITUTE(IFERROR(MID([kw rough in title],FIND(" ",[kw rough in title])+1,20),[kw rough in title]),",","."))</f>
        <v>#N/A</v>
      </c>
      <c r="L1446" s="1">
        <f>IFERROR(FIND("kW",[desc]),0)</f>
        <v>0</v>
      </c>
      <c r="M1446">
        <f t="array" ref="M1446">MIN(IFERROR(FIND(IstNumbers,E1446),""))</f>
        <v>0</v>
      </c>
      <c r="N1446" s="1" t="b">
        <f>IF([first '# in desc]&lt;[pos kw in desc],MID([desc],[pos kw in desc]-7,7))</f>
        <v>0</v>
      </c>
      <c r="O14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46" s="1" t="str">
        <f>TRIM(IF([first '# in desc]&lt;[pos kw in desc],MID([desc],[pos kw in desc]-6,6),FALSE))</f>
        <v>FALSCH</v>
      </c>
      <c r="Q1446" s="1" t="b">
        <f>IF(LEN([manuell])=0,IFERROR([kw fine in title]*1,IFERROR(SUMPRODUCT(COUNTIF(IsDigits,MID([kw in desc],ROW($A$1:$A$150),1)))=LEN([kw in desc]),#N/A)),[manuell])</f>
        <v>0</v>
      </c>
      <c r="R1446" s="1" t="str">
        <f>IF([pos kw in title]&gt;0,MID(J1446,#REF!,4),IF([first '# in title]&gt;0,MID([title],[first '# in title],3),IF([first '# in title]&gt;0,MID([desc],#REF!,3),VLOOKUP([productid],$G$2:$R$1386,8))))</f>
        <v>24</v>
      </c>
      <c r="S1446" s="1" t="e">
        <f>IF([kw in desc]=[kw rough in title],[kw in desc]*1,IFERROR(LEFT([kw_dirty],3)*1,IFERROR(LEFT([kw_dirty],2)*1,"n.a.")))</f>
        <v>#N/A</v>
      </c>
      <c r="T1446" s="1"/>
      <c r="U1446" s="1" t="e">
        <f>VLOOKUP(Tabelle1[[#This Row],[productid]],Tabelle2[#All],2,FALSE)</f>
        <v>#N/A</v>
      </c>
    </row>
    <row r="1447" spans="1:21">
      <c r="A1447" t="s">
        <v>10377</v>
      </c>
      <c r="B1447">
        <v>5484</v>
      </c>
      <c r="C1447">
        <v>9701</v>
      </c>
      <c r="D1447" t="s">
        <v>2525</v>
      </c>
      <c r="E1447" t="s">
        <v>9</v>
      </c>
      <c r="F1447">
        <v>18406</v>
      </c>
      <c r="G1447">
        <v>4280961</v>
      </c>
      <c r="H1447">
        <f t="shared" si="22"/>
        <v>0</v>
      </c>
      <c r="I1447">
        <f t="array" ref="I1447">MIN(IFERROR(FIND(IstNumbers,A1447),""))</f>
        <v>17</v>
      </c>
      <c r="J1447" s="1" t="e">
        <f>IF([first '# in title]&lt;[pos kw in title],MID([title],[pos kw in title]-6,6),#N/A)</f>
        <v>#N/A</v>
      </c>
      <c r="K1447" s="1" t="e">
        <f>IFERROR(MID(SUBSTITUTE([kw rough in title],",","."),FIND("(",[kw rough in title])+1,20),SUBSTITUTE(IFERROR(MID([kw rough in title],FIND(" ",[kw rough in title])+1,20),[kw rough in title]),",","."))</f>
        <v>#N/A</v>
      </c>
      <c r="L1447" s="1">
        <f>IFERROR(FIND("kW",[desc]),0)</f>
        <v>0</v>
      </c>
      <c r="M1447">
        <f t="array" ref="M1447">MIN(IFERROR(FIND(IstNumbers,E1447),""))</f>
        <v>0</v>
      </c>
      <c r="N1447" s="1" t="b">
        <f>IF([first '# in desc]&lt;[pos kw in desc],MID([desc],[pos kw in desc]-7,7))</f>
        <v>0</v>
      </c>
      <c r="O14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47" s="1" t="str">
        <f>TRIM(IF([first '# in desc]&lt;[pos kw in desc],MID([desc],[pos kw in desc]-6,6),FALSE))</f>
        <v>FALSCH</v>
      </c>
      <c r="Q1447" s="1" t="b">
        <f>IF(LEN([manuell])=0,IFERROR([kw fine in title]*1,IFERROR(SUMPRODUCT(COUNTIF(IsDigits,MID([kw in desc],ROW($A$1:$A$150),1)))=LEN([kw in desc]),#N/A)),[manuell])</f>
        <v>0</v>
      </c>
      <c r="R1447" s="1" t="str">
        <f>IF([pos kw in title]&gt;0,MID(J1447,#REF!,4),IF([first '# in title]&gt;0,MID([title],[first '# in title],3),IF([first '# in title]&gt;0,MID([desc],#REF!,3),VLOOKUP([productid],$G$2:$R$1386,8))))</f>
        <v>-Pa</v>
      </c>
      <c r="S1447" s="1" t="e">
        <f>IF([kw in desc]=[kw rough in title],[kw in desc]*1,IFERROR(LEFT([kw_dirty],3)*1,IFERROR(LEFT([kw_dirty],2)*1,"n.a.")))</f>
        <v>#N/A</v>
      </c>
      <c r="T1447" s="1"/>
      <c r="U1447" s="1" t="e">
        <f>VLOOKUP(Tabelle1[[#This Row],[productid]],Tabelle2[#All],2,FALSE)</f>
        <v>#N/A</v>
      </c>
    </row>
    <row r="1448" spans="1:21">
      <c r="A1448" t="s">
        <v>2526</v>
      </c>
      <c r="B1448">
        <v>3272</v>
      </c>
      <c r="C1448">
        <v>9701</v>
      </c>
      <c r="D1448" t="s">
        <v>2527</v>
      </c>
      <c r="E1448" t="s">
        <v>9</v>
      </c>
      <c r="F1448">
        <v>18406</v>
      </c>
      <c r="G1448">
        <v>1282286</v>
      </c>
      <c r="H1448">
        <f t="shared" si="22"/>
        <v>0</v>
      </c>
      <c r="I1448">
        <f t="array" ref="I1448">MIN(IFERROR(FIND(IstNumbers,A1448),""))</f>
        <v>16</v>
      </c>
      <c r="J1448" s="1" t="e">
        <f>IF([first '# in title]&lt;[pos kw in title],MID([title],[pos kw in title]-6,6),#N/A)</f>
        <v>#N/A</v>
      </c>
      <c r="K1448" s="1" t="e">
        <f>IFERROR(MID(SUBSTITUTE([kw rough in title],",","."),FIND("(",[kw rough in title])+1,20),SUBSTITUTE(IFERROR(MID([kw rough in title],FIND(" ",[kw rough in title])+1,20),[kw rough in title]),",","."))</f>
        <v>#N/A</v>
      </c>
      <c r="L1448" s="1">
        <f>IFERROR(FIND("kW",[desc]),0)</f>
        <v>0</v>
      </c>
      <c r="M1448">
        <f t="array" ref="M1448">MIN(IFERROR(FIND(IstNumbers,E1448),""))</f>
        <v>0</v>
      </c>
      <c r="N1448" s="1" t="b">
        <f>IF([first '# in desc]&lt;[pos kw in desc],MID([desc],[pos kw in desc]-7,7))</f>
        <v>0</v>
      </c>
      <c r="O14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48" s="1" t="str">
        <f>TRIM(IF([first '# in desc]&lt;[pos kw in desc],MID([desc],[pos kw in desc]-6,6),FALSE))</f>
        <v>FALSCH</v>
      </c>
      <c r="Q1448" s="1" t="b">
        <f>IF(LEN([manuell])=0,IFERROR([kw fine in title]*1,IFERROR(SUMPRODUCT(COUNTIF(IsDigits,MID([kw in desc],ROW($A$1:$A$150),1)))=LEN([kw in desc]),#N/A)),[manuell])</f>
        <v>0</v>
      </c>
      <c r="R1448" s="1" t="str">
        <f>IF([pos kw in title]&gt;0,MID(J1448,#REF!,4),IF([first '# in title]&gt;0,MID([title],[first '# in title],3),IF([first '# in title]&gt;0,MID([desc],#REF!,3),VLOOKUP([productid],$G$2:$R$1386,8))))</f>
        <v>13.</v>
      </c>
      <c r="S1448" s="1" t="e">
        <f>IF([kw in desc]=[kw rough in title],[kw in desc]*1,IFERROR(LEFT([kw_dirty],3)*1,IFERROR(LEFT([kw_dirty],2)*1,"n.a.")))</f>
        <v>#N/A</v>
      </c>
      <c r="T1448" s="1"/>
      <c r="U1448" s="1" t="e">
        <f>VLOOKUP(Tabelle1[[#This Row],[productid]],Tabelle2[#All],2,FALSE)</f>
        <v>#N/A</v>
      </c>
    </row>
    <row r="1449" spans="1:21" hidden="1">
      <c r="A1449" t="s">
        <v>10412</v>
      </c>
      <c r="B1449">
        <v>2520.58</v>
      </c>
      <c r="C1449">
        <v>293331</v>
      </c>
      <c r="D1449" t="s">
        <v>2528</v>
      </c>
      <c r="E1449" t="s">
        <v>2529</v>
      </c>
      <c r="F1449">
        <v>18406</v>
      </c>
      <c r="G1449">
        <v>1064527</v>
      </c>
      <c r="H1449">
        <f t="shared" si="22"/>
        <v>19</v>
      </c>
      <c r="I1449">
        <f t="array" ref="I1449">MIN(IFERROR(FIND(IstNumbers,A1449),""))</f>
        <v>11</v>
      </c>
      <c r="J1449" s="1" t="str">
        <f>IF([first '# in title]&lt;[pos kw in title],MID([title],[pos kw in title]-6,6),#N/A)</f>
        <v xml:space="preserve">0W 19 </v>
      </c>
      <c r="K144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49" s="1">
        <f>IFERROR(FIND("kW",[desc]),0)</f>
        <v>63</v>
      </c>
      <c r="M1449">
        <f t="array" ref="M1449">MIN(IFERROR(FIND(IstNumbers,E1449),""))</f>
        <v>54</v>
      </c>
      <c r="N1449" s="1" t="str">
        <f>IF([first '# in desc]&lt;[pos kw in desc],MID([desc],[pos kw in desc]-7,7))</f>
        <v xml:space="preserve">0-W 19 </v>
      </c>
      <c r="O144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49" s="1" t="str">
        <f>TRIM(IF([first '# in desc]&lt;[pos kw in desc],MID([desc],[pos kw in desc]-6,6),FALSE))</f>
        <v>-W 19</v>
      </c>
      <c r="Q1449" s="1">
        <f>IF(LEN([manuell])=0,IFERROR([kw fine in title]*1,IFERROR(SUMPRODUCT(COUNTIF(IsDigits,MID([kw in desc],ROW($A$1:$A$150),1)))=LEN([kw in desc]),#N/A)),[manuell])</f>
        <v>19</v>
      </c>
      <c r="R1449" s="1" t="e">
        <f>IF([pos kw in title]&gt;0,MID(J1449,#REF!,4),IF([first '# in title]&gt;0,MID([title],[first '# in title],3),IF([first '# in title]&gt;0,MID([desc],#REF!,3),VLOOKUP([productid],$G$2:$R$1386,8))))</f>
        <v>#REF!</v>
      </c>
      <c r="S1449" s="1" t="str">
        <f>IF([kw in desc]=[kw rough in title],[kw in desc]*1,IFERROR(LEFT([kw_dirty],3)*1,IFERROR(LEFT([kw_dirty],2)*1,"n.a.")))</f>
        <v>n.a.</v>
      </c>
      <c r="T1449" s="1"/>
      <c r="U1449" s="1">
        <f>VLOOKUP(Tabelle1[[#This Row],[productid]],Tabelle2[#All],2,FALSE)</f>
        <v>19</v>
      </c>
    </row>
    <row r="1450" spans="1:21">
      <c r="A1450" t="s">
        <v>2432</v>
      </c>
      <c r="B1450">
        <v>2585</v>
      </c>
      <c r="C1450">
        <v>289859</v>
      </c>
      <c r="D1450" t="s">
        <v>2530</v>
      </c>
      <c r="E1450" t="s">
        <v>2531</v>
      </c>
      <c r="F1450">
        <v>18406</v>
      </c>
      <c r="G1450">
        <v>3128307</v>
      </c>
      <c r="H1450">
        <f t="shared" si="22"/>
        <v>0</v>
      </c>
      <c r="I1450">
        <f t="array" ref="I1450">MIN(IFERROR(FIND(IstNumbers,A1450),""))</f>
        <v>0</v>
      </c>
      <c r="J1450" s="1" t="e">
        <f>IF([first '# in title]&lt;[pos kw in title],MID([title],[pos kw in title]-6,6),#N/A)</f>
        <v>#N/A</v>
      </c>
      <c r="K1450" s="1" t="e">
        <f>IFERROR(MID(SUBSTITUTE([kw rough in title],",","."),FIND("(",[kw rough in title])+1,20),SUBSTITUTE(IFERROR(MID([kw rough in title],FIND(" ",[kw rough in title])+1,20),[kw rough in title]),",","."))</f>
        <v>#N/A</v>
      </c>
      <c r="L1450" s="1">
        <f>IFERROR(FIND("kW",[desc]),0)</f>
        <v>0</v>
      </c>
      <c r="M1450">
        <f t="array" ref="M1450">MIN(IFERROR(FIND(IstNumbers,E1450),""))</f>
        <v>38</v>
      </c>
      <c r="N1450" s="1" t="b">
        <f>IF([first '# in desc]&lt;[pos kw in desc],MID([desc],[pos kw in desc]-7,7))</f>
        <v>0</v>
      </c>
      <c r="O14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50" s="1" t="str">
        <f>TRIM(IF([first '# in desc]&lt;[pos kw in desc],MID([desc],[pos kw in desc]-6,6),FALSE))</f>
        <v>FALSCH</v>
      </c>
      <c r="Q1450" s="1" t="b">
        <f>IF(LEN([manuell])=0,IFERROR([kw fine in title]*1,IFERROR(SUMPRODUCT(COUNTIF(IsDigits,MID([kw in desc],ROW($A$1:$A$150),1)))=LEN([kw in desc]),#N/A)),[manuell])</f>
        <v>0</v>
      </c>
      <c r="R1450" s="1" t="str">
        <f>IF([pos kw in title]&gt;0,MID(J1450,#REF!,4),IF([first '# in title]&gt;0,MID([title],[first '# in title],3),IF([first '# in title]&gt;0,MID([desc],#REF!,3),VLOOKUP([productid],$G$2:$R$1386,8))))</f>
        <v xml:space="preserve">me, 35 </v>
      </c>
      <c r="S1450" s="1" t="e">
        <f>IF([kw in desc]=[kw rough in title],[kw in desc]*1,IFERROR(LEFT([kw_dirty],3)*1,IFERROR(LEFT([kw_dirty],2)*1,"n.a.")))</f>
        <v>#N/A</v>
      </c>
      <c r="T1450" s="1"/>
      <c r="U1450" s="1" t="e">
        <f>VLOOKUP(Tabelle1[[#This Row],[productid]],Tabelle2[#All],2,FALSE)</f>
        <v>#N/A</v>
      </c>
    </row>
    <row r="1451" spans="1:21" hidden="1">
      <c r="A1451" t="s">
        <v>2435</v>
      </c>
      <c r="B1451">
        <v>3115</v>
      </c>
      <c r="C1451">
        <v>289859</v>
      </c>
      <c r="D1451" t="s">
        <v>2532</v>
      </c>
      <c r="E1451" t="s">
        <v>2533</v>
      </c>
      <c r="F1451">
        <v>18406</v>
      </c>
      <c r="G1451">
        <v>1750863</v>
      </c>
      <c r="H1451">
        <f t="shared" si="22"/>
        <v>0</v>
      </c>
      <c r="I1451">
        <f t="array" ref="I1451">MIN(IFERROR(FIND(IstNumbers,A1451),""))</f>
        <v>12</v>
      </c>
      <c r="J1451" s="1" t="e">
        <f>IF([first '# in title]&lt;[pos kw in title],MID([title],[pos kw in title]-6,6),#N/A)</f>
        <v>#N/A</v>
      </c>
      <c r="K1451" s="1" t="e">
        <f>IFERROR(MID(SUBSTITUTE([kw rough in title],",","."),FIND("(",[kw rough in title])+1,20),SUBSTITUTE(IFERROR(MID([kw rough in title],FIND(" ",[kw rough in title])+1,20),[kw rough in title]),",","."))</f>
        <v>#N/A</v>
      </c>
      <c r="L1451" s="1">
        <f>IFERROR(FIND("kW",[desc]),0)</f>
        <v>70</v>
      </c>
      <c r="M1451">
        <f t="array" ref="M1451">MIN(IFERROR(FIND(IstNumbers,E1451),""))</f>
        <v>34</v>
      </c>
      <c r="N1451" s="1" t="str">
        <f>IF([first '# in desc]&lt;[pos kw in desc],MID([desc],[pos kw in desc]-7,7))</f>
        <v xml:space="preserve">­me 42 </v>
      </c>
      <c r="O14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51" s="1" t="str">
        <f>TRIM(IF([first '# in desc]&lt;[pos kw in desc],MID([desc],[pos kw in desc]-6,6),FALSE))</f>
        <v>me 42</v>
      </c>
      <c r="Q1451" s="1" t="b">
        <f>IF(LEN([manuell])=0,IFERROR([kw fine in title]*1,IFERROR(SUMPRODUCT(COUNTIF(IsDigits,MID([kw in desc],ROW($A$1:$A$150),1)))=LEN([kw in desc]),#N/A)),[manuell])</f>
        <v>0</v>
      </c>
      <c r="R1451" s="1" t="str">
        <f>IF([pos kw in title]&gt;0,MID(J1451,#REF!,4),IF([first '# in title]&gt;0,MID([title],[first '# in title],3),IF([first '# in title]&gt;0,MID([desc],#REF!,3),VLOOKUP([productid],$G$2:$R$1386,8))))</f>
        <v xml:space="preserve">42 </v>
      </c>
      <c r="S1451" s="1" t="e">
        <f>IF([kw in desc]=[kw rough in title],[kw in desc]*1,IFERROR(LEFT([kw_dirty],3)*1,IFERROR(LEFT([kw_dirty],2)*1,"n.a.")))</f>
        <v>#N/A</v>
      </c>
      <c r="T1451" s="1"/>
      <c r="U1451" s="1">
        <f>VLOOKUP(Tabelle1[[#This Row],[productid]],Tabelle2[#All],2,FALSE)</f>
        <v>42</v>
      </c>
    </row>
    <row r="1452" spans="1:21" hidden="1">
      <c r="A1452" t="s">
        <v>2399</v>
      </c>
      <c r="B1452">
        <v>2059</v>
      </c>
      <c r="C1452">
        <v>289859</v>
      </c>
      <c r="D1452" t="s">
        <v>2534</v>
      </c>
      <c r="E1452" t="s">
        <v>2469</v>
      </c>
      <c r="F1452">
        <v>18406</v>
      </c>
      <c r="G1452">
        <v>3712883</v>
      </c>
      <c r="H1452">
        <f t="shared" si="22"/>
        <v>60</v>
      </c>
      <c r="I1452">
        <f t="array" ref="I1452">MIN(IFERROR(FIND(IstNumbers,A1452),""))</f>
        <v>24</v>
      </c>
      <c r="J1452" s="1" t="str">
        <f>IF([first '# in title]&lt;[pos kw in title],MID([title],[pos kw in title]-6,6),#N/A)</f>
        <v xml:space="preserve">L (16 </v>
      </c>
      <c r="K145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52" s="1">
        <f>IFERROR(FIND("kW",[desc]),0)</f>
        <v>71</v>
      </c>
      <c r="M1452">
        <f t="array" ref="M1452">MIN(IFERROR(FIND(IstNumbers,E1452),""))</f>
        <v>29</v>
      </c>
      <c r="N1452" s="1" t="str">
        <f>IF([first '# in desc]&lt;[pos kw in desc],MID([desc],[pos kw in desc]-7,7))</f>
        <v xml:space="preserve">­me 16 </v>
      </c>
      <c r="O145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52" s="1" t="str">
        <f>TRIM(IF([first '# in desc]&lt;[pos kw in desc],MID([desc],[pos kw in desc]-6,6),FALSE))</f>
        <v>me 16</v>
      </c>
      <c r="Q1452" s="1">
        <f>IF(LEN([manuell])=0,IFERROR([kw fine in title]*1,IFERROR(SUMPRODUCT(COUNTIF(IsDigits,MID([kw in desc],ROW($A$1:$A$150),1)))=LEN([kw in desc]),#N/A)),[manuell])</f>
        <v>16</v>
      </c>
      <c r="R1452" s="1" t="e">
        <f>IF([pos kw in title]&gt;0,MID(J1452,#REF!,4),IF([first '# in title]&gt;0,MID([title],[first '# in title],3),IF([first '# in title]&gt;0,MID([desc],#REF!,3),VLOOKUP([productid],$G$2:$R$1386,8))))</f>
        <v>#REF!</v>
      </c>
      <c r="S1452" s="1" t="str">
        <f>IF([kw in desc]=[kw rough in title],[kw in desc]*1,IFERROR(LEFT([kw_dirty],3)*1,IFERROR(LEFT([kw_dirty],2)*1,"n.a.")))</f>
        <v>n.a.</v>
      </c>
      <c r="T1452" s="1"/>
      <c r="U1452" s="1">
        <f>VLOOKUP(Tabelle1[[#This Row],[productid]],Tabelle2[#All],2,FALSE)</f>
        <v>16</v>
      </c>
    </row>
    <row r="1453" spans="1:21">
      <c r="A1453" t="s">
        <v>2403</v>
      </c>
      <c r="B1453">
        <v>2890</v>
      </c>
      <c r="C1453">
        <v>289859</v>
      </c>
      <c r="D1453" t="s">
        <v>2535</v>
      </c>
      <c r="E1453" t="s">
        <v>2536</v>
      </c>
      <c r="F1453">
        <v>18406</v>
      </c>
      <c r="G1453">
        <v>3094808</v>
      </c>
      <c r="H1453">
        <f t="shared" si="22"/>
        <v>0</v>
      </c>
      <c r="I1453">
        <f t="array" ref="I1453">MIN(IFERROR(FIND(IstNumbers,A1453),""))</f>
        <v>25</v>
      </c>
      <c r="J1453" s="1" t="e">
        <f>IF([first '# in title]&lt;[pos kw in title],MID([title],[pos kw in title]-6,6),#N/A)</f>
        <v>#N/A</v>
      </c>
      <c r="K1453" s="1" t="e">
        <f>IFERROR(MID(SUBSTITUTE([kw rough in title],",","."),FIND("(",[kw rough in title])+1,20),SUBSTITUTE(IFERROR(MID([kw rough in title],FIND(" ",[kw rough in title])+1,20),[kw rough in title]),",","."))</f>
        <v>#N/A</v>
      </c>
      <c r="L1453" s="1">
        <f>IFERROR(FIND("kW",[desc]),0)</f>
        <v>0</v>
      </c>
      <c r="M1453">
        <f t="array" ref="M1453">MIN(IFERROR(FIND(IstNumbers,E1453),""))</f>
        <v>31</v>
      </c>
      <c r="N1453" s="1" t="b">
        <f>IF([first '# in desc]&lt;[pos kw in desc],MID([desc],[pos kw in desc]-7,7))</f>
        <v>0</v>
      </c>
      <c r="O14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53" s="1" t="str">
        <f>TRIM(IF([first '# in desc]&lt;[pos kw in desc],MID([desc],[pos kw in desc]-6,6),FALSE))</f>
        <v>FALSCH</v>
      </c>
      <c r="Q1453" s="1" t="b">
        <f>IF(LEN([manuell])=0,IFERROR([kw fine in title]*1,IFERROR(SUMPRODUCT(COUNTIF(IsDigits,MID([kw in desc],ROW($A$1:$A$150),1)))=LEN([kw in desc]),#N/A)),[manuell])</f>
        <v>0</v>
      </c>
      <c r="R1453" s="1" t="str">
        <f>IF([pos kw in title]&gt;0,MID(J1453,#REF!,4),IF([first '# in title]&gt;0,MID([title],[first '# in title],3),IF([first '# in title]&gt;0,MID([desc],#REF!,3),VLOOKUP([productid],$G$2:$R$1386,8))))</f>
        <v>22/</v>
      </c>
      <c r="S1453" s="1" t="e">
        <f>IF([kw in desc]=[kw rough in title],[kw in desc]*1,IFERROR(LEFT([kw_dirty],3)*1,IFERROR(LEFT([kw_dirty],2)*1,"n.a.")))</f>
        <v>#N/A</v>
      </c>
      <c r="T1453" s="1"/>
      <c r="U1453" s="1" t="e">
        <f>VLOOKUP(Tabelle1[[#This Row],[productid]],Tabelle2[#All],2,FALSE)</f>
        <v>#N/A</v>
      </c>
    </row>
    <row r="1454" spans="1:21" hidden="1">
      <c r="A1454" t="s">
        <v>2413</v>
      </c>
      <c r="B1454">
        <v>2420</v>
      </c>
      <c r="C1454">
        <v>289859</v>
      </c>
      <c r="D1454" t="s">
        <v>2537</v>
      </c>
      <c r="E1454" t="s">
        <v>871</v>
      </c>
      <c r="F1454">
        <v>18406</v>
      </c>
      <c r="G1454">
        <v>3711720</v>
      </c>
      <c r="H1454">
        <f t="shared" si="22"/>
        <v>59</v>
      </c>
      <c r="I1454">
        <f t="array" ref="I1454">MIN(IFERROR(FIND(IstNumbers,A1454),""))</f>
        <v>24</v>
      </c>
      <c r="J1454" s="1" t="str">
        <f>IF([first '# in title]&lt;[pos kw in title],MID([title],[pos kw in title]-6,6),#N/A)</f>
        <v xml:space="preserve">H (28 </v>
      </c>
      <c r="K145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54" s="1">
        <f>IFERROR(FIND("kW",[desc]),0)</f>
        <v>71</v>
      </c>
      <c r="M1454">
        <f t="array" ref="M1454">MIN(IFERROR(FIND(IstNumbers,E1454),""))</f>
        <v>29</v>
      </c>
      <c r="N1454" s="1" t="str">
        <f>IF([first '# in desc]&lt;[pos kw in desc],MID([desc],[pos kw in desc]-7,7))</f>
        <v xml:space="preserve">­me 28 </v>
      </c>
      <c r="O145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54" s="1" t="str">
        <f>TRIM(IF([first '# in desc]&lt;[pos kw in desc],MID([desc],[pos kw in desc]-6,6),FALSE))</f>
        <v>me 28</v>
      </c>
      <c r="Q1454" s="1">
        <f>IF(LEN([manuell])=0,IFERROR([kw fine in title]*1,IFERROR(SUMPRODUCT(COUNTIF(IsDigits,MID([kw in desc],ROW($A$1:$A$150),1)))=LEN([kw in desc]),#N/A)),[manuell])</f>
        <v>28</v>
      </c>
      <c r="R1454" s="1" t="e">
        <f>IF([pos kw in title]&gt;0,MID(J1454,#REF!,4),IF([first '# in title]&gt;0,MID([title],[first '# in title],3),IF([first '# in title]&gt;0,MID([desc],#REF!,3),VLOOKUP([productid],$G$2:$R$1386,8))))</f>
        <v>#REF!</v>
      </c>
      <c r="S1454" s="1" t="str">
        <f>IF([kw in desc]=[kw rough in title],[kw in desc]*1,IFERROR(LEFT([kw_dirty],3)*1,IFERROR(LEFT([kw_dirty],2)*1,"n.a.")))</f>
        <v>n.a.</v>
      </c>
      <c r="T1454" s="1"/>
      <c r="U1454" s="1">
        <f>VLOOKUP(Tabelle1[[#This Row],[productid]],Tabelle2[#All],2,FALSE)</f>
        <v>28</v>
      </c>
    </row>
    <row r="1455" spans="1:21" hidden="1">
      <c r="A1455" t="s">
        <v>2386</v>
      </c>
      <c r="B1455">
        <v>2089</v>
      </c>
      <c r="C1455">
        <v>289859</v>
      </c>
      <c r="D1455" t="s">
        <v>2538</v>
      </c>
      <c r="E1455" t="s">
        <v>2539</v>
      </c>
      <c r="F1455">
        <v>18406</v>
      </c>
      <c r="G1455">
        <v>1219746</v>
      </c>
      <c r="H1455">
        <f t="shared" si="22"/>
        <v>22</v>
      </c>
      <c r="I1455">
        <f t="array" ref="I1455">MIN(IFERROR(FIND(IstNumbers,A1455),""))</f>
        <v>14</v>
      </c>
      <c r="J1455" s="1" t="str">
        <f>IF([first '# in title]&lt;[pos kw in title],MID([title],[pos kw in title]-6,6),#N/A)</f>
        <v xml:space="preserve"> 3 16 </v>
      </c>
      <c r="K1455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455" s="1">
        <f>IFERROR(FIND("kW",[desc]),0)</f>
        <v>71</v>
      </c>
      <c r="M1455">
        <f t="array" ref="M1455">MIN(IFERROR(FIND(IstNumbers,E1455),""))</f>
        <v>29</v>
      </c>
      <c r="N1455" s="1" t="str">
        <f>IF([first '# in desc]&lt;[pos kw in desc],MID([desc],[pos kw in desc]-7,7))</f>
        <v xml:space="preserve">­me 16 </v>
      </c>
      <c r="O145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55" s="1" t="str">
        <f>TRIM(IF([first '# in desc]&lt;[pos kw in desc],MID([desc],[pos kw in desc]-6,6),FALSE))</f>
        <v>me 16</v>
      </c>
      <c r="Q1455" s="1" t="b">
        <f>IF(LEN([manuell])=0,IFERROR([kw fine in title]*1,IFERROR(SUMPRODUCT(COUNTIF(IsDigits,MID([kw in desc],ROW($A$1:$A$150),1)))=LEN([kw in desc]),#N/A)),[manuell])</f>
        <v>0</v>
      </c>
      <c r="R1455" s="1" t="e">
        <f>IF([pos kw in title]&gt;0,MID(J1455,#REF!,4),IF([first '# in title]&gt;0,MID([title],[first '# in title],3),IF([first '# in title]&gt;0,MID([desc],#REF!,3),VLOOKUP([productid],$G$2:$R$1386,8))))</f>
        <v>#REF!</v>
      </c>
      <c r="S1455" s="1" t="str">
        <f>IF([kw in desc]=[kw rough in title],[kw in desc]*1,IFERROR(LEFT([kw_dirty],3)*1,IFERROR(LEFT([kw_dirty],2)*1,"n.a.")))</f>
        <v>n.a.</v>
      </c>
      <c r="T1455" s="1"/>
      <c r="U1455" s="1">
        <f>VLOOKUP(Tabelle1[[#This Row],[productid]],Tabelle2[#All],2,FALSE)</f>
        <v>16</v>
      </c>
    </row>
    <row r="1456" spans="1:21" hidden="1">
      <c r="A1456" t="s">
        <v>2540</v>
      </c>
      <c r="B1456">
        <v>4660</v>
      </c>
      <c r="C1456">
        <v>9701</v>
      </c>
      <c r="D1456" t="s">
        <v>2541</v>
      </c>
      <c r="E1456" t="s">
        <v>9</v>
      </c>
      <c r="F1456">
        <v>18406</v>
      </c>
      <c r="G1456">
        <v>2499000</v>
      </c>
      <c r="H1456">
        <f t="shared" si="22"/>
        <v>40</v>
      </c>
      <c r="I1456">
        <f t="array" ref="I1456">MIN(IFERROR(FIND(IstNumbers,A1456),""))</f>
        <v>30</v>
      </c>
      <c r="J1456" s="1" t="str">
        <f>IF([first '# in title]&lt;[pos kw in title],MID([title],[pos kw in title]-6,6),#N/A)</f>
        <v xml:space="preserve">4 (65 </v>
      </c>
      <c r="K1456" s="1" t="str">
        <f>IFERROR(MID(SUBSTITUTE([kw rough in title],",","."),FIND("(",[kw rough in title])+1,20),SUBSTITUTE(IFERROR(MID([kw rough in title],FIND(" ",[kw rough in title])+1,20),[kw rough in title]),",","."))</f>
        <v xml:space="preserve">65 </v>
      </c>
      <c r="L1456" s="1">
        <f>IFERROR(FIND("kW",[desc]),0)</f>
        <v>0</v>
      </c>
      <c r="M1456">
        <f t="array" ref="M1456">MIN(IFERROR(FIND(IstNumbers,E1456),""))</f>
        <v>0</v>
      </c>
      <c r="N1456" s="1" t="b">
        <f>IF([first '# in desc]&lt;[pos kw in desc],MID([desc],[pos kw in desc]-7,7))</f>
        <v>0</v>
      </c>
      <c r="O14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56" s="1" t="str">
        <f>TRIM(IF([first '# in desc]&lt;[pos kw in desc],MID([desc],[pos kw in desc]-6,6),FALSE))</f>
        <v>FALSCH</v>
      </c>
      <c r="Q1456" s="1">
        <f>IF(LEN([manuell])=0,IFERROR([kw fine in title]*1,IFERROR(SUMPRODUCT(COUNTIF(IsDigits,MID([kw in desc],ROW($A$1:$A$150),1)))=LEN([kw in desc]),#N/A)),[manuell])</f>
        <v>65</v>
      </c>
      <c r="R1456" s="1" t="e">
        <f>IF([pos kw in title]&gt;0,MID(J1456,#REF!,4),IF([first '# in title]&gt;0,MID([title],[first '# in title],3),IF([first '# in title]&gt;0,MID([desc],#REF!,3),VLOOKUP([productid],$G$2:$R$1386,8))))</f>
        <v>#REF!</v>
      </c>
      <c r="S1456" s="1" t="str">
        <f>IF([kw in desc]=[kw rough in title],[kw in desc]*1,IFERROR(LEFT([kw_dirty],3)*1,IFERROR(LEFT([kw_dirty],2)*1,"n.a.")))</f>
        <v>n.a.</v>
      </c>
      <c r="T1456" s="1"/>
      <c r="U1456" s="1">
        <f>VLOOKUP(Tabelle1[[#This Row],[productid]],Tabelle2[#All],2,FALSE)</f>
        <v>65</v>
      </c>
    </row>
    <row r="1457" spans="1:21">
      <c r="A1457" t="s">
        <v>10377</v>
      </c>
      <c r="B1457">
        <v>5484</v>
      </c>
      <c r="C1457">
        <v>9701</v>
      </c>
      <c r="D1457" t="s">
        <v>2542</v>
      </c>
      <c r="E1457" t="s">
        <v>9</v>
      </c>
      <c r="F1457">
        <v>18406</v>
      </c>
      <c r="G1457">
        <v>4280961</v>
      </c>
      <c r="H1457">
        <f t="shared" si="22"/>
        <v>0</v>
      </c>
      <c r="I1457">
        <f t="array" ref="I1457">MIN(IFERROR(FIND(IstNumbers,A1457),""))</f>
        <v>17</v>
      </c>
      <c r="J1457" s="1" t="e">
        <f>IF([first '# in title]&lt;[pos kw in title],MID([title],[pos kw in title]-6,6),#N/A)</f>
        <v>#N/A</v>
      </c>
      <c r="K1457" s="1" t="e">
        <f>IFERROR(MID(SUBSTITUTE([kw rough in title],",","."),FIND("(",[kw rough in title])+1,20),SUBSTITUTE(IFERROR(MID([kw rough in title],FIND(" ",[kw rough in title])+1,20),[kw rough in title]),",","."))</f>
        <v>#N/A</v>
      </c>
      <c r="L1457" s="1">
        <f>IFERROR(FIND("kW",[desc]),0)</f>
        <v>0</v>
      </c>
      <c r="M1457">
        <f t="array" ref="M1457">MIN(IFERROR(FIND(IstNumbers,E1457),""))</f>
        <v>0</v>
      </c>
      <c r="N1457" s="1" t="b">
        <f>IF([first '# in desc]&lt;[pos kw in desc],MID([desc],[pos kw in desc]-7,7))</f>
        <v>0</v>
      </c>
      <c r="O14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57" s="1" t="str">
        <f>TRIM(IF([first '# in desc]&lt;[pos kw in desc],MID([desc],[pos kw in desc]-6,6),FALSE))</f>
        <v>FALSCH</v>
      </c>
      <c r="Q1457" s="1" t="b">
        <f>IF(LEN([manuell])=0,IFERROR([kw fine in title]*1,IFERROR(SUMPRODUCT(COUNTIF(IsDigits,MID([kw in desc],ROW($A$1:$A$150),1)))=LEN([kw in desc]),#N/A)),[manuell])</f>
        <v>0</v>
      </c>
      <c r="R1457" s="1" t="str">
        <f>IF([pos kw in title]&gt;0,MID(J1457,#REF!,4),IF([first '# in title]&gt;0,MID([title],[first '# in title],3),IF([first '# in title]&gt;0,MID([desc],#REF!,3),VLOOKUP([productid],$G$2:$R$1386,8))))</f>
        <v>-Pa</v>
      </c>
      <c r="S1457" s="1" t="e">
        <f>IF([kw in desc]=[kw rough in title],[kw in desc]*1,IFERROR(LEFT([kw_dirty],3)*1,IFERROR(LEFT([kw_dirty],2)*1,"n.a.")))</f>
        <v>#N/A</v>
      </c>
      <c r="T1457" s="1"/>
      <c r="U1457" s="1" t="e">
        <f>VLOOKUP(Tabelle1[[#This Row],[productid]],Tabelle2[#All],2,FALSE)</f>
        <v>#N/A</v>
      </c>
    </row>
    <row r="1458" spans="1:21">
      <c r="A1458" t="s">
        <v>2526</v>
      </c>
      <c r="B1458">
        <v>3443</v>
      </c>
      <c r="C1458">
        <v>9701</v>
      </c>
      <c r="D1458" t="s">
        <v>2543</v>
      </c>
      <c r="E1458" t="s">
        <v>9</v>
      </c>
      <c r="F1458">
        <v>18406</v>
      </c>
      <c r="G1458">
        <v>1282286</v>
      </c>
      <c r="H1458">
        <f t="shared" si="22"/>
        <v>0</v>
      </c>
      <c r="I1458">
        <f t="array" ref="I1458">MIN(IFERROR(FIND(IstNumbers,A1458),""))</f>
        <v>16</v>
      </c>
      <c r="J1458" s="1" t="e">
        <f>IF([first '# in title]&lt;[pos kw in title],MID([title],[pos kw in title]-6,6),#N/A)</f>
        <v>#N/A</v>
      </c>
      <c r="K1458" s="1" t="e">
        <f>IFERROR(MID(SUBSTITUTE([kw rough in title],",","."),FIND("(",[kw rough in title])+1,20),SUBSTITUTE(IFERROR(MID([kw rough in title],FIND(" ",[kw rough in title])+1,20),[kw rough in title]),",","."))</f>
        <v>#N/A</v>
      </c>
      <c r="L1458" s="1">
        <f>IFERROR(FIND("kW",[desc]),0)</f>
        <v>0</v>
      </c>
      <c r="M1458">
        <f t="array" ref="M1458">MIN(IFERROR(FIND(IstNumbers,E1458),""))</f>
        <v>0</v>
      </c>
      <c r="N1458" s="1" t="b">
        <f>IF([first '# in desc]&lt;[pos kw in desc],MID([desc],[pos kw in desc]-7,7))</f>
        <v>0</v>
      </c>
      <c r="O14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58" s="1" t="str">
        <f>TRIM(IF([first '# in desc]&lt;[pos kw in desc],MID([desc],[pos kw in desc]-6,6),FALSE))</f>
        <v>FALSCH</v>
      </c>
      <c r="Q1458" s="1" t="b">
        <f>IF(LEN([manuell])=0,IFERROR([kw fine in title]*1,IFERROR(SUMPRODUCT(COUNTIF(IsDigits,MID([kw in desc],ROW($A$1:$A$150),1)))=LEN([kw in desc]),#N/A)),[manuell])</f>
        <v>0</v>
      </c>
      <c r="R1458" s="1" t="str">
        <f>IF([pos kw in title]&gt;0,MID(J1458,#REF!,4),IF([first '# in title]&gt;0,MID([title],[first '# in title],3),IF([first '# in title]&gt;0,MID([desc],#REF!,3),VLOOKUP([productid],$G$2:$R$1386,8))))</f>
        <v>13.</v>
      </c>
      <c r="S1458" s="1" t="e">
        <f>IF([kw in desc]=[kw rough in title],[kw in desc]*1,IFERROR(LEFT([kw_dirty],3)*1,IFERROR(LEFT([kw_dirty],2)*1,"n.a.")))</f>
        <v>#N/A</v>
      </c>
      <c r="T1458" s="1"/>
      <c r="U1458" s="1" t="e">
        <f>VLOOKUP(Tabelle1[[#This Row],[productid]],Tabelle2[#All],2,FALSE)</f>
        <v>#N/A</v>
      </c>
    </row>
    <row r="1459" spans="1:21" hidden="1">
      <c r="A1459" t="s">
        <v>10412</v>
      </c>
      <c r="B1459">
        <v>2530</v>
      </c>
      <c r="C1459">
        <v>289859</v>
      </c>
      <c r="D1459" t="s">
        <v>2544</v>
      </c>
      <c r="E1459" t="s">
        <v>2545</v>
      </c>
      <c r="F1459">
        <v>18406</v>
      </c>
      <c r="G1459">
        <v>1064527</v>
      </c>
      <c r="H1459">
        <f t="shared" si="22"/>
        <v>19</v>
      </c>
      <c r="I1459">
        <f t="array" ref="I1459">MIN(IFERROR(FIND(IstNumbers,A1459),""))</f>
        <v>11</v>
      </c>
      <c r="J1459" s="1" t="str">
        <f>IF([first '# in title]&lt;[pos kw in title],MID([title],[pos kw in title]-6,6),#N/A)</f>
        <v xml:space="preserve">0W 19 </v>
      </c>
      <c r="K145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59" s="1">
        <f>IFERROR(FIND("kW",[desc]),0)</f>
        <v>57</v>
      </c>
      <c r="M1459">
        <f t="array" ref="M1459">MIN(IFERROR(FIND(IstNumbers,E1459),""))</f>
        <v>24</v>
      </c>
      <c r="N1459" s="1" t="str">
        <f>IF([first '# in desc]&lt;[pos kw in desc],MID([desc],[pos kw in desc]-7,7))</f>
        <v xml:space="preserve">me, 19 </v>
      </c>
      <c r="O145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59" s="1" t="str">
        <f>TRIM(IF([first '# in desc]&lt;[pos kw in desc],MID([desc],[pos kw in desc]-6,6),FALSE))</f>
        <v>e, 19</v>
      </c>
      <c r="Q1459" s="1">
        <f>IF(LEN([manuell])=0,IFERROR([kw fine in title]*1,IFERROR(SUMPRODUCT(COUNTIF(IsDigits,MID([kw in desc],ROW($A$1:$A$150),1)))=LEN([kw in desc]),#N/A)),[manuell])</f>
        <v>19</v>
      </c>
      <c r="R1459" s="1" t="e">
        <f>IF([pos kw in title]&gt;0,MID(J1459,#REF!,4),IF([first '# in title]&gt;0,MID([title],[first '# in title],3),IF([first '# in title]&gt;0,MID([desc],#REF!,3),VLOOKUP([productid],$G$2:$R$1386,8))))</f>
        <v>#REF!</v>
      </c>
      <c r="S1459" s="1" t="str">
        <f>IF([kw in desc]=[kw rough in title],[kw in desc]*1,IFERROR(LEFT([kw_dirty],3)*1,IFERROR(LEFT([kw_dirty],2)*1,"n.a.")))</f>
        <v>n.a.</v>
      </c>
      <c r="T1459" s="1"/>
      <c r="U1459" s="1">
        <f>VLOOKUP(Tabelle1[[#This Row],[productid]],Tabelle2[#All],2,FALSE)</f>
        <v>19</v>
      </c>
    </row>
    <row r="1460" spans="1:21">
      <c r="A1460" t="s">
        <v>2432</v>
      </c>
      <c r="B1460">
        <v>2585</v>
      </c>
      <c r="C1460">
        <v>289859</v>
      </c>
      <c r="D1460" t="s">
        <v>2546</v>
      </c>
      <c r="E1460" t="s">
        <v>1759</v>
      </c>
      <c r="F1460">
        <v>18406</v>
      </c>
      <c r="G1460">
        <v>3128307</v>
      </c>
      <c r="H1460">
        <f t="shared" si="22"/>
        <v>0</v>
      </c>
      <c r="I1460">
        <f t="array" ref="I1460">MIN(IFERROR(FIND(IstNumbers,A1460),""))</f>
        <v>0</v>
      </c>
      <c r="J1460" s="1" t="e">
        <f>IF([first '# in title]&lt;[pos kw in title],MID([title],[pos kw in title]-6,6),#N/A)</f>
        <v>#N/A</v>
      </c>
      <c r="K1460" s="1" t="e">
        <f>IFERROR(MID(SUBSTITUTE([kw rough in title],",","."),FIND("(",[kw rough in title])+1,20),SUBSTITUTE(IFERROR(MID([kw rough in title],FIND(" ",[kw rough in title])+1,20),[kw rough in title]),",","."))</f>
        <v>#N/A</v>
      </c>
      <c r="L1460" s="1">
        <f>IFERROR(FIND("kW",[desc]),0)</f>
        <v>0</v>
      </c>
      <c r="M1460">
        <f t="array" ref="M1460">MIN(IFERROR(FIND(IstNumbers,E1460),""))</f>
        <v>38</v>
      </c>
      <c r="N1460" s="1" t="b">
        <f>IF([first '# in desc]&lt;[pos kw in desc],MID([desc],[pos kw in desc]-7,7))</f>
        <v>0</v>
      </c>
      <c r="O14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60" s="1" t="str">
        <f>TRIM(IF([first '# in desc]&lt;[pos kw in desc],MID([desc],[pos kw in desc]-6,6),FALSE))</f>
        <v>FALSCH</v>
      </c>
      <c r="Q1460" s="1" t="b">
        <f>IF(LEN([manuell])=0,IFERROR([kw fine in title]*1,IFERROR(SUMPRODUCT(COUNTIF(IsDigits,MID([kw in desc],ROW($A$1:$A$150),1)))=LEN([kw in desc]),#N/A)),[manuell])</f>
        <v>0</v>
      </c>
      <c r="R1460" s="1" t="str">
        <f>IF([pos kw in title]&gt;0,MID(J1460,#REF!,4),IF([first '# in title]&gt;0,MID([title],[first '# in title],3),IF([first '# in title]&gt;0,MID([desc],#REF!,3),VLOOKUP([productid],$G$2:$R$1386,8))))</f>
        <v xml:space="preserve">me, 35 </v>
      </c>
      <c r="S1460" s="1" t="e">
        <f>IF([kw in desc]=[kw rough in title],[kw in desc]*1,IFERROR(LEFT([kw_dirty],3)*1,IFERROR(LEFT([kw_dirty],2)*1,"n.a.")))</f>
        <v>#N/A</v>
      </c>
      <c r="T1460" s="1"/>
      <c r="U1460" s="1" t="e">
        <f>VLOOKUP(Tabelle1[[#This Row],[productid]],Tabelle2[#All],2,FALSE)</f>
        <v>#N/A</v>
      </c>
    </row>
    <row r="1461" spans="1:21" hidden="1">
      <c r="A1461" t="s">
        <v>2435</v>
      </c>
      <c r="B1461">
        <v>3115</v>
      </c>
      <c r="C1461">
        <v>289859</v>
      </c>
      <c r="D1461" t="s">
        <v>2547</v>
      </c>
      <c r="E1461" t="s">
        <v>1403</v>
      </c>
      <c r="F1461">
        <v>18406</v>
      </c>
      <c r="G1461">
        <v>1750863</v>
      </c>
      <c r="H1461">
        <f t="shared" si="22"/>
        <v>0</v>
      </c>
      <c r="I1461">
        <f t="array" ref="I1461">MIN(IFERROR(FIND(IstNumbers,A1461),""))</f>
        <v>12</v>
      </c>
      <c r="J1461" s="1" t="e">
        <f>IF([first '# in title]&lt;[pos kw in title],MID([title],[pos kw in title]-6,6),#N/A)</f>
        <v>#N/A</v>
      </c>
      <c r="K1461" s="1" t="e">
        <f>IFERROR(MID(SUBSTITUTE([kw rough in title],",","."),FIND("(",[kw rough in title])+1,20),SUBSTITUTE(IFERROR(MID([kw rough in title],FIND(" ",[kw rough in title])+1,20),[kw rough in title]),",","."))</f>
        <v>#N/A</v>
      </c>
      <c r="L1461" s="1">
        <f>IFERROR(FIND("kW",[desc]),0)</f>
        <v>70</v>
      </c>
      <c r="M1461">
        <f t="array" ref="M1461">MIN(IFERROR(FIND(IstNumbers,E1461),""))</f>
        <v>34</v>
      </c>
      <c r="N1461" s="1" t="str">
        <f>IF([first '# in desc]&lt;[pos kw in desc],MID([desc],[pos kw in desc]-7,7))</f>
        <v xml:space="preserve">­me 42 </v>
      </c>
      <c r="O14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61" s="1" t="str">
        <f>TRIM(IF([first '# in desc]&lt;[pos kw in desc],MID([desc],[pos kw in desc]-6,6),FALSE))</f>
        <v>me 42</v>
      </c>
      <c r="Q1461" s="1" t="b">
        <f>IF(LEN([manuell])=0,IFERROR([kw fine in title]*1,IFERROR(SUMPRODUCT(COUNTIF(IsDigits,MID([kw in desc],ROW($A$1:$A$150),1)))=LEN([kw in desc]),#N/A)),[manuell])</f>
        <v>0</v>
      </c>
      <c r="R1461" s="1" t="str">
        <f>IF([pos kw in title]&gt;0,MID(J1461,#REF!,4),IF([first '# in title]&gt;0,MID([title],[first '# in title],3),IF([first '# in title]&gt;0,MID([desc],#REF!,3),VLOOKUP([productid],$G$2:$R$1386,8))))</f>
        <v xml:space="preserve">42 </v>
      </c>
      <c r="S1461" s="1" t="e">
        <f>IF([kw in desc]=[kw rough in title],[kw in desc]*1,IFERROR(LEFT([kw_dirty],3)*1,IFERROR(LEFT([kw_dirty],2)*1,"n.a.")))</f>
        <v>#N/A</v>
      </c>
      <c r="T1461" s="1"/>
      <c r="U1461" s="1">
        <f>VLOOKUP(Tabelle1[[#This Row],[productid]],Tabelle2[#All],2,FALSE)</f>
        <v>42</v>
      </c>
    </row>
    <row r="1462" spans="1:21" hidden="1">
      <c r="A1462" t="s">
        <v>2399</v>
      </c>
      <c r="B1462">
        <v>2079</v>
      </c>
      <c r="C1462">
        <v>289859</v>
      </c>
      <c r="D1462" t="s">
        <v>2548</v>
      </c>
      <c r="E1462" t="s">
        <v>2498</v>
      </c>
      <c r="F1462">
        <v>18406</v>
      </c>
      <c r="G1462">
        <v>3712883</v>
      </c>
      <c r="H1462">
        <f t="shared" si="22"/>
        <v>60</v>
      </c>
      <c r="I1462">
        <f t="array" ref="I1462">MIN(IFERROR(FIND(IstNumbers,A1462),""))</f>
        <v>24</v>
      </c>
      <c r="J1462" s="1" t="str">
        <f>IF([first '# in title]&lt;[pos kw in title],MID([title],[pos kw in title]-6,6),#N/A)</f>
        <v xml:space="preserve">L (16 </v>
      </c>
      <c r="K146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62" s="1">
        <f>IFERROR(FIND("kW",[desc]),0)</f>
        <v>71</v>
      </c>
      <c r="M1462">
        <f t="array" ref="M1462">MIN(IFERROR(FIND(IstNumbers,E1462),""))</f>
        <v>29</v>
      </c>
      <c r="N1462" s="1" t="str">
        <f>IF([first '# in desc]&lt;[pos kw in desc],MID([desc],[pos kw in desc]-7,7))</f>
        <v xml:space="preserve">­me 16 </v>
      </c>
      <c r="O146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62" s="1" t="str">
        <f>TRIM(IF([first '# in desc]&lt;[pos kw in desc],MID([desc],[pos kw in desc]-6,6),FALSE))</f>
        <v>me 16</v>
      </c>
      <c r="Q1462" s="1">
        <f>IF(LEN([manuell])=0,IFERROR([kw fine in title]*1,IFERROR(SUMPRODUCT(COUNTIF(IsDigits,MID([kw in desc],ROW($A$1:$A$150),1)))=LEN([kw in desc]),#N/A)),[manuell])</f>
        <v>16</v>
      </c>
      <c r="R1462" s="1" t="e">
        <f>IF([pos kw in title]&gt;0,MID(J1462,#REF!,4),IF([first '# in title]&gt;0,MID([title],[first '# in title],3),IF([first '# in title]&gt;0,MID([desc],#REF!,3),VLOOKUP([productid],$G$2:$R$1386,8))))</f>
        <v>#REF!</v>
      </c>
      <c r="S1462" s="1" t="str">
        <f>IF([kw in desc]=[kw rough in title],[kw in desc]*1,IFERROR(LEFT([kw_dirty],3)*1,IFERROR(LEFT([kw_dirty],2)*1,"n.a.")))</f>
        <v>n.a.</v>
      </c>
      <c r="T1462" s="1"/>
      <c r="U1462" s="1">
        <f>VLOOKUP(Tabelle1[[#This Row],[productid]],Tabelle2[#All],2,FALSE)</f>
        <v>16</v>
      </c>
    </row>
    <row r="1463" spans="1:21">
      <c r="A1463" t="s">
        <v>2403</v>
      </c>
      <c r="B1463">
        <v>2900</v>
      </c>
      <c r="C1463">
        <v>289859</v>
      </c>
      <c r="D1463" t="s">
        <v>2549</v>
      </c>
      <c r="E1463" t="s">
        <v>2550</v>
      </c>
      <c r="F1463">
        <v>18406</v>
      </c>
      <c r="G1463">
        <v>3094808</v>
      </c>
      <c r="H1463">
        <f t="shared" si="22"/>
        <v>0</v>
      </c>
      <c r="I1463">
        <f t="array" ref="I1463">MIN(IFERROR(FIND(IstNumbers,A1463),""))</f>
        <v>25</v>
      </c>
      <c r="J1463" s="1" t="e">
        <f>IF([first '# in title]&lt;[pos kw in title],MID([title],[pos kw in title]-6,6),#N/A)</f>
        <v>#N/A</v>
      </c>
      <c r="K1463" s="1" t="e">
        <f>IFERROR(MID(SUBSTITUTE([kw rough in title],",","."),FIND("(",[kw rough in title])+1,20),SUBSTITUTE(IFERROR(MID([kw rough in title],FIND(" ",[kw rough in title])+1,20),[kw rough in title]),",","."))</f>
        <v>#N/A</v>
      </c>
      <c r="L1463" s="1">
        <f>IFERROR(FIND("kW",[desc]),0)</f>
        <v>0</v>
      </c>
      <c r="M1463">
        <f t="array" ref="M1463">MIN(IFERROR(FIND(IstNumbers,E1463),""))</f>
        <v>31</v>
      </c>
      <c r="N1463" s="1" t="b">
        <f>IF([first '# in desc]&lt;[pos kw in desc],MID([desc],[pos kw in desc]-7,7))</f>
        <v>0</v>
      </c>
      <c r="O14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63" s="1" t="str">
        <f>TRIM(IF([first '# in desc]&lt;[pos kw in desc],MID([desc],[pos kw in desc]-6,6),FALSE))</f>
        <v>FALSCH</v>
      </c>
      <c r="Q1463" s="1" t="b">
        <f>IF(LEN([manuell])=0,IFERROR([kw fine in title]*1,IFERROR(SUMPRODUCT(COUNTIF(IsDigits,MID([kw in desc],ROW($A$1:$A$150),1)))=LEN([kw in desc]),#N/A)),[manuell])</f>
        <v>0</v>
      </c>
      <c r="R1463" s="1" t="str">
        <f>IF([pos kw in title]&gt;0,MID(J1463,#REF!,4),IF([first '# in title]&gt;0,MID([title],[first '# in title],3),IF([first '# in title]&gt;0,MID([desc],#REF!,3),VLOOKUP([productid],$G$2:$R$1386,8))))</f>
        <v>22/</v>
      </c>
      <c r="S1463" s="1" t="e">
        <f>IF([kw in desc]=[kw rough in title],[kw in desc]*1,IFERROR(LEFT([kw_dirty],3)*1,IFERROR(LEFT([kw_dirty],2)*1,"n.a.")))</f>
        <v>#N/A</v>
      </c>
      <c r="T1463" s="1"/>
      <c r="U1463" s="1" t="e">
        <f>VLOOKUP(Tabelle1[[#This Row],[productid]],Tabelle2[#All],2,FALSE)</f>
        <v>#N/A</v>
      </c>
    </row>
    <row r="1464" spans="1:21" hidden="1">
      <c r="A1464" t="s">
        <v>2413</v>
      </c>
      <c r="B1464">
        <v>2425</v>
      </c>
      <c r="C1464">
        <v>289859</v>
      </c>
      <c r="D1464" t="s">
        <v>2551</v>
      </c>
      <c r="E1464" t="s">
        <v>888</v>
      </c>
      <c r="F1464">
        <v>18406</v>
      </c>
      <c r="G1464">
        <v>3711720</v>
      </c>
      <c r="H1464">
        <f t="shared" si="22"/>
        <v>59</v>
      </c>
      <c r="I1464">
        <f t="array" ref="I1464">MIN(IFERROR(FIND(IstNumbers,A1464),""))</f>
        <v>24</v>
      </c>
      <c r="J1464" s="1" t="str">
        <f>IF([first '# in title]&lt;[pos kw in title],MID([title],[pos kw in title]-6,6),#N/A)</f>
        <v xml:space="preserve">H (28 </v>
      </c>
      <c r="K1464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64" s="1">
        <f>IFERROR(FIND("kW",[desc]),0)</f>
        <v>71</v>
      </c>
      <c r="M1464">
        <f t="array" ref="M1464">MIN(IFERROR(FIND(IstNumbers,E1464),""))</f>
        <v>29</v>
      </c>
      <c r="N1464" s="1" t="str">
        <f>IF([first '# in desc]&lt;[pos kw in desc],MID([desc],[pos kw in desc]-7,7))</f>
        <v xml:space="preserve">­me 28 </v>
      </c>
      <c r="O146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64" s="1" t="str">
        <f>TRIM(IF([first '# in desc]&lt;[pos kw in desc],MID([desc],[pos kw in desc]-6,6),FALSE))</f>
        <v>me 28</v>
      </c>
      <c r="Q1464" s="1">
        <f>IF(LEN([manuell])=0,IFERROR([kw fine in title]*1,IFERROR(SUMPRODUCT(COUNTIF(IsDigits,MID([kw in desc],ROW($A$1:$A$150),1)))=LEN([kw in desc]),#N/A)),[manuell])</f>
        <v>28</v>
      </c>
      <c r="R1464" s="1" t="e">
        <f>IF([pos kw in title]&gt;0,MID(J1464,#REF!,4),IF([first '# in title]&gt;0,MID([title],[first '# in title],3),IF([first '# in title]&gt;0,MID([desc],#REF!,3),VLOOKUP([productid],$G$2:$R$1386,8))))</f>
        <v>#REF!</v>
      </c>
      <c r="S1464" s="1" t="str">
        <f>IF([kw in desc]=[kw rough in title],[kw in desc]*1,IFERROR(LEFT([kw_dirty],3)*1,IFERROR(LEFT([kw_dirty],2)*1,"n.a.")))</f>
        <v>n.a.</v>
      </c>
      <c r="T1464" s="1"/>
      <c r="U1464" s="1">
        <f>VLOOKUP(Tabelle1[[#This Row],[productid]],Tabelle2[#All],2,FALSE)</f>
        <v>28</v>
      </c>
    </row>
    <row r="1465" spans="1:21" hidden="1">
      <c r="A1465" t="s">
        <v>2386</v>
      </c>
      <c r="B1465">
        <v>2089</v>
      </c>
      <c r="C1465">
        <v>289859</v>
      </c>
      <c r="D1465" t="s">
        <v>2552</v>
      </c>
      <c r="E1465" t="s">
        <v>2553</v>
      </c>
      <c r="F1465">
        <v>18406</v>
      </c>
      <c r="G1465">
        <v>1219746</v>
      </c>
      <c r="H1465">
        <f t="shared" si="22"/>
        <v>22</v>
      </c>
      <c r="I1465">
        <f t="array" ref="I1465">MIN(IFERROR(FIND(IstNumbers,A1465),""))</f>
        <v>14</v>
      </c>
      <c r="J1465" s="1" t="str">
        <f>IF([first '# in title]&lt;[pos kw in title],MID([title],[pos kw in title]-6,6),#N/A)</f>
        <v xml:space="preserve"> 3 16 </v>
      </c>
      <c r="K1465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1465" s="1">
        <f>IFERROR(FIND("kW",[desc]),0)</f>
        <v>71</v>
      </c>
      <c r="M1465">
        <f t="array" ref="M1465">MIN(IFERROR(FIND(IstNumbers,E1465),""))</f>
        <v>29</v>
      </c>
      <c r="N1465" s="1" t="str">
        <f>IF([first '# in desc]&lt;[pos kw in desc],MID([desc],[pos kw in desc]-7,7))</f>
        <v xml:space="preserve">­me 16 </v>
      </c>
      <c r="O146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65" s="1" t="str">
        <f>TRIM(IF([first '# in desc]&lt;[pos kw in desc],MID([desc],[pos kw in desc]-6,6),FALSE))</f>
        <v>me 16</v>
      </c>
      <c r="Q1465" s="1" t="b">
        <f>IF(LEN([manuell])=0,IFERROR([kw fine in title]*1,IFERROR(SUMPRODUCT(COUNTIF(IsDigits,MID([kw in desc],ROW($A$1:$A$150),1)))=LEN([kw in desc]),#N/A)),[manuell])</f>
        <v>0</v>
      </c>
      <c r="R1465" s="1" t="e">
        <f>IF([pos kw in title]&gt;0,MID(J1465,#REF!,4),IF([first '# in title]&gt;0,MID([title],[first '# in title],3),IF([first '# in title]&gt;0,MID([desc],#REF!,3),VLOOKUP([productid],$G$2:$R$1386,8))))</f>
        <v>#REF!</v>
      </c>
      <c r="S1465" s="1" t="str">
        <f>IF([kw in desc]=[kw rough in title],[kw in desc]*1,IFERROR(LEFT([kw_dirty],3)*1,IFERROR(LEFT([kw_dirty],2)*1,"n.a.")))</f>
        <v>n.a.</v>
      </c>
      <c r="T1465" s="1"/>
      <c r="U1465" s="1">
        <f>VLOOKUP(Tabelle1[[#This Row],[productid]],Tabelle2[#All],2,FALSE)</f>
        <v>16</v>
      </c>
    </row>
    <row r="1466" spans="1:21" hidden="1">
      <c r="A1466" t="s">
        <v>2540</v>
      </c>
      <c r="B1466">
        <v>4661</v>
      </c>
      <c r="C1466">
        <v>223861</v>
      </c>
      <c r="D1466" t="s">
        <v>2554</v>
      </c>
      <c r="E1466" t="s">
        <v>2555</v>
      </c>
      <c r="F1466">
        <v>18406</v>
      </c>
      <c r="G1466">
        <v>2499000</v>
      </c>
      <c r="H1466">
        <f t="shared" si="22"/>
        <v>40</v>
      </c>
      <c r="I1466">
        <f t="array" ref="I1466">MIN(IFERROR(FIND(IstNumbers,A1466),""))</f>
        <v>30</v>
      </c>
      <c r="J1466" s="1" t="str">
        <f>IF([first '# in title]&lt;[pos kw in title],MID([title],[pos kw in title]-6,6),#N/A)</f>
        <v xml:space="preserve">4 (65 </v>
      </c>
      <c r="K1466" s="1" t="str">
        <f>IFERROR(MID(SUBSTITUTE([kw rough in title],",","."),FIND("(",[kw rough in title])+1,20),SUBSTITUTE(IFERROR(MID([kw rough in title],FIND(" ",[kw rough in title])+1,20),[kw rough in title]),",","."))</f>
        <v xml:space="preserve">65 </v>
      </c>
      <c r="L1466" s="1">
        <f>IFERROR(FIND("kW",[desc]),0)</f>
        <v>0</v>
      </c>
      <c r="M1466">
        <f t="array" ref="M1466">MIN(IFERROR(FIND(IstNumbers,E1466),""))</f>
        <v>36</v>
      </c>
      <c r="N1466" s="1" t="b">
        <f>IF([first '# in desc]&lt;[pos kw in desc],MID([desc],[pos kw in desc]-7,7))</f>
        <v>0</v>
      </c>
      <c r="O14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66" s="1" t="str">
        <f>TRIM(IF([first '# in desc]&lt;[pos kw in desc],MID([desc],[pos kw in desc]-6,6),FALSE))</f>
        <v>FALSCH</v>
      </c>
      <c r="Q1466" s="1">
        <f>IF(LEN([manuell])=0,IFERROR([kw fine in title]*1,IFERROR(SUMPRODUCT(COUNTIF(IsDigits,MID([kw in desc],ROW($A$1:$A$150),1)))=LEN([kw in desc]),#N/A)),[manuell])</f>
        <v>65</v>
      </c>
      <c r="R1466" s="1" t="e">
        <f>IF([pos kw in title]&gt;0,MID(J1466,#REF!,4),IF([first '# in title]&gt;0,MID([title],[first '# in title],3),IF([first '# in title]&gt;0,MID([desc],#REF!,3),VLOOKUP([productid],$G$2:$R$1386,8))))</f>
        <v>#REF!</v>
      </c>
      <c r="S1466" s="1" t="str">
        <f>IF([kw in desc]=[kw rough in title],[kw in desc]*1,IFERROR(LEFT([kw_dirty],3)*1,IFERROR(LEFT([kw_dirty],2)*1,"n.a.")))</f>
        <v>n.a.</v>
      </c>
      <c r="T1466" s="1"/>
      <c r="U1466" s="1">
        <f>VLOOKUP(Tabelle1[[#This Row],[productid]],Tabelle2[#All],2,FALSE)</f>
        <v>65</v>
      </c>
    </row>
    <row r="1467" spans="1:21">
      <c r="A1467" t="s">
        <v>2526</v>
      </c>
      <c r="B1467">
        <v>4448</v>
      </c>
      <c r="C1467">
        <v>9701</v>
      </c>
      <c r="D1467" t="s">
        <v>2556</v>
      </c>
      <c r="E1467" t="s">
        <v>9</v>
      </c>
      <c r="F1467">
        <v>18406</v>
      </c>
      <c r="G1467">
        <v>1282286</v>
      </c>
      <c r="H1467">
        <f t="shared" si="22"/>
        <v>0</v>
      </c>
      <c r="I1467">
        <f t="array" ref="I1467">MIN(IFERROR(FIND(IstNumbers,A1467),""))</f>
        <v>16</v>
      </c>
      <c r="J1467" s="1" t="e">
        <f>IF([first '# in title]&lt;[pos kw in title],MID([title],[pos kw in title]-6,6),#N/A)</f>
        <v>#N/A</v>
      </c>
      <c r="K1467" s="1" t="e">
        <f>IFERROR(MID(SUBSTITUTE([kw rough in title],",","."),FIND("(",[kw rough in title])+1,20),SUBSTITUTE(IFERROR(MID([kw rough in title],FIND(" ",[kw rough in title])+1,20),[kw rough in title]),",","."))</f>
        <v>#N/A</v>
      </c>
      <c r="L1467" s="1">
        <f>IFERROR(FIND("kW",[desc]),0)</f>
        <v>0</v>
      </c>
      <c r="M1467">
        <f t="array" ref="M1467">MIN(IFERROR(FIND(IstNumbers,E1467),""))</f>
        <v>0</v>
      </c>
      <c r="N1467" s="1" t="b">
        <f>IF([first '# in desc]&lt;[pos kw in desc],MID([desc],[pos kw in desc]-7,7))</f>
        <v>0</v>
      </c>
      <c r="O14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67" s="1" t="str">
        <f>TRIM(IF([first '# in desc]&lt;[pos kw in desc],MID([desc],[pos kw in desc]-6,6),FALSE))</f>
        <v>FALSCH</v>
      </c>
      <c r="Q1467" s="1" t="b">
        <f>IF(LEN([manuell])=0,IFERROR([kw fine in title]*1,IFERROR(SUMPRODUCT(COUNTIF(IsDigits,MID([kw in desc],ROW($A$1:$A$150),1)))=LEN([kw in desc]),#N/A)),[manuell])</f>
        <v>0</v>
      </c>
      <c r="R1467" s="1" t="str">
        <f>IF([pos kw in title]&gt;0,MID(J1467,#REF!,4),IF([first '# in title]&gt;0,MID([title],[first '# in title],3),IF([first '# in title]&gt;0,MID([desc],#REF!,3),VLOOKUP([productid],$G$2:$R$1386,8))))</f>
        <v>13.</v>
      </c>
      <c r="S1467" s="1" t="e">
        <f>IF([kw in desc]=[kw rough in title],[kw in desc]*1,IFERROR(LEFT([kw_dirty],3)*1,IFERROR(LEFT([kw_dirty],2)*1,"n.a.")))</f>
        <v>#N/A</v>
      </c>
      <c r="T1467" s="1"/>
      <c r="U1467" s="1" t="e">
        <f>VLOOKUP(Tabelle1[[#This Row],[productid]],Tabelle2[#All],2,FALSE)</f>
        <v>#N/A</v>
      </c>
    </row>
    <row r="1468" spans="1:21" hidden="1">
      <c r="A1468" t="s">
        <v>10412</v>
      </c>
      <c r="B1468">
        <v>2530</v>
      </c>
      <c r="C1468">
        <v>289859</v>
      </c>
      <c r="D1468" t="s">
        <v>2557</v>
      </c>
      <c r="E1468" t="s">
        <v>2558</v>
      </c>
      <c r="F1468">
        <v>18406</v>
      </c>
      <c r="G1468">
        <v>1064527</v>
      </c>
      <c r="H1468">
        <f t="shared" si="22"/>
        <v>19</v>
      </c>
      <c r="I1468">
        <f t="array" ref="I1468">MIN(IFERROR(FIND(IstNumbers,A1468),""))</f>
        <v>11</v>
      </c>
      <c r="J1468" s="1" t="str">
        <f>IF([first '# in title]&lt;[pos kw in title],MID([title],[pos kw in title]-6,6),#N/A)</f>
        <v xml:space="preserve">0W 19 </v>
      </c>
      <c r="K146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68" s="1">
        <f>IFERROR(FIND("kW",[desc]),0)</f>
        <v>57</v>
      </c>
      <c r="M1468">
        <f t="array" ref="M1468">MIN(IFERROR(FIND(IstNumbers,E1468),""))</f>
        <v>24</v>
      </c>
      <c r="N1468" s="1" t="str">
        <f>IF([first '# in desc]&lt;[pos kw in desc],MID([desc],[pos kw in desc]-7,7))</f>
        <v xml:space="preserve">me, 19 </v>
      </c>
      <c r="O146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68" s="1" t="str">
        <f>TRIM(IF([first '# in desc]&lt;[pos kw in desc],MID([desc],[pos kw in desc]-6,6),FALSE))</f>
        <v>e, 19</v>
      </c>
      <c r="Q1468" s="1">
        <f>IF(LEN([manuell])=0,IFERROR([kw fine in title]*1,IFERROR(SUMPRODUCT(COUNTIF(IsDigits,MID([kw in desc],ROW($A$1:$A$150),1)))=LEN([kw in desc]),#N/A)),[manuell])</f>
        <v>19</v>
      </c>
      <c r="R1468" s="1" t="e">
        <f>IF([pos kw in title]&gt;0,MID(J1468,#REF!,4),IF([first '# in title]&gt;0,MID([title],[first '# in title],3),IF([first '# in title]&gt;0,MID([desc],#REF!,3),VLOOKUP([productid],$G$2:$R$1386,8))))</f>
        <v>#REF!</v>
      </c>
      <c r="S1468" s="1" t="str">
        <f>IF([kw in desc]=[kw rough in title],[kw in desc]*1,IFERROR(LEFT([kw_dirty],3)*1,IFERROR(LEFT([kw_dirty],2)*1,"n.a.")))</f>
        <v>n.a.</v>
      </c>
      <c r="T1468" s="1"/>
      <c r="U1468" s="1">
        <f>VLOOKUP(Tabelle1[[#This Row],[productid]],Tabelle2[#All],2,FALSE)</f>
        <v>19</v>
      </c>
    </row>
    <row r="1469" spans="1:21">
      <c r="A1469" t="s">
        <v>2432</v>
      </c>
      <c r="B1469">
        <v>2585</v>
      </c>
      <c r="C1469">
        <v>289859</v>
      </c>
      <c r="D1469" t="s">
        <v>2559</v>
      </c>
      <c r="E1469" t="s">
        <v>1777</v>
      </c>
      <c r="F1469">
        <v>18406</v>
      </c>
      <c r="G1469">
        <v>3128307</v>
      </c>
      <c r="H1469">
        <f t="shared" si="22"/>
        <v>0</v>
      </c>
      <c r="I1469">
        <f t="array" ref="I1469">MIN(IFERROR(FIND(IstNumbers,A1469),""))</f>
        <v>0</v>
      </c>
      <c r="J1469" s="1" t="e">
        <f>IF([first '# in title]&lt;[pos kw in title],MID([title],[pos kw in title]-6,6),#N/A)</f>
        <v>#N/A</v>
      </c>
      <c r="K1469" s="1" t="e">
        <f>IFERROR(MID(SUBSTITUTE([kw rough in title],",","."),FIND("(",[kw rough in title])+1,20),SUBSTITUTE(IFERROR(MID([kw rough in title],FIND(" ",[kw rough in title])+1,20),[kw rough in title]),",","."))</f>
        <v>#N/A</v>
      </c>
      <c r="L1469" s="1">
        <f>IFERROR(FIND("kW",[desc]),0)</f>
        <v>0</v>
      </c>
      <c r="M1469">
        <f t="array" ref="M1469">MIN(IFERROR(FIND(IstNumbers,E1469),""))</f>
        <v>38</v>
      </c>
      <c r="N1469" s="1" t="b">
        <f>IF([first '# in desc]&lt;[pos kw in desc],MID([desc],[pos kw in desc]-7,7))</f>
        <v>0</v>
      </c>
      <c r="O14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69" s="1" t="str">
        <f>TRIM(IF([first '# in desc]&lt;[pos kw in desc],MID([desc],[pos kw in desc]-6,6),FALSE))</f>
        <v>FALSCH</v>
      </c>
      <c r="Q1469" s="1" t="b">
        <f>IF(LEN([manuell])=0,IFERROR([kw fine in title]*1,IFERROR(SUMPRODUCT(COUNTIF(IsDigits,MID([kw in desc],ROW($A$1:$A$150),1)))=LEN([kw in desc]),#N/A)),[manuell])</f>
        <v>0</v>
      </c>
      <c r="R1469" s="1" t="str">
        <f>IF([pos kw in title]&gt;0,MID(J1469,#REF!,4),IF([first '# in title]&gt;0,MID([title],[first '# in title],3),IF([first '# in title]&gt;0,MID([desc],#REF!,3),VLOOKUP([productid],$G$2:$R$1386,8))))</f>
        <v xml:space="preserve">me, 35 </v>
      </c>
      <c r="S1469" s="1" t="e">
        <f>IF([kw in desc]=[kw rough in title],[kw in desc]*1,IFERROR(LEFT([kw_dirty],3)*1,IFERROR(LEFT([kw_dirty],2)*1,"n.a.")))</f>
        <v>#N/A</v>
      </c>
      <c r="T1469" s="1"/>
      <c r="U1469" s="1" t="e">
        <f>VLOOKUP(Tabelle1[[#This Row],[productid]],Tabelle2[#All],2,FALSE)</f>
        <v>#N/A</v>
      </c>
    </row>
    <row r="1470" spans="1:21" hidden="1">
      <c r="A1470" t="s">
        <v>2435</v>
      </c>
      <c r="B1470">
        <v>3120</v>
      </c>
      <c r="C1470">
        <v>289859</v>
      </c>
      <c r="D1470" t="s">
        <v>2560</v>
      </c>
      <c r="E1470" t="s">
        <v>2561</v>
      </c>
      <c r="F1470">
        <v>18406</v>
      </c>
      <c r="G1470">
        <v>1750863</v>
      </c>
      <c r="H1470">
        <f t="shared" si="22"/>
        <v>0</v>
      </c>
      <c r="I1470">
        <f t="array" ref="I1470">MIN(IFERROR(FIND(IstNumbers,A1470),""))</f>
        <v>12</v>
      </c>
      <c r="J1470" s="1" t="e">
        <f>IF([first '# in title]&lt;[pos kw in title],MID([title],[pos kw in title]-6,6),#N/A)</f>
        <v>#N/A</v>
      </c>
      <c r="K1470" s="1" t="e">
        <f>IFERROR(MID(SUBSTITUTE([kw rough in title],",","."),FIND("(",[kw rough in title])+1,20),SUBSTITUTE(IFERROR(MID([kw rough in title],FIND(" ",[kw rough in title])+1,20),[kw rough in title]),",","."))</f>
        <v>#N/A</v>
      </c>
      <c r="L1470" s="1">
        <f>IFERROR(FIND("kW",[desc]),0)</f>
        <v>70</v>
      </c>
      <c r="M1470">
        <f t="array" ref="M1470">MIN(IFERROR(FIND(IstNumbers,E1470),""))</f>
        <v>34</v>
      </c>
      <c r="N1470" s="1" t="str">
        <f>IF([first '# in desc]&lt;[pos kw in desc],MID([desc],[pos kw in desc]-7,7))</f>
        <v xml:space="preserve">­me 42 </v>
      </c>
      <c r="O14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70" s="1" t="str">
        <f>TRIM(IF([first '# in desc]&lt;[pos kw in desc],MID([desc],[pos kw in desc]-6,6),FALSE))</f>
        <v>me 42</v>
      </c>
      <c r="Q1470" s="1" t="b">
        <f>IF(LEN([manuell])=0,IFERROR([kw fine in title]*1,IFERROR(SUMPRODUCT(COUNTIF(IsDigits,MID([kw in desc],ROW($A$1:$A$150),1)))=LEN([kw in desc]),#N/A)),[manuell])</f>
        <v>0</v>
      </c>
      <c r="R1470" s="1" t="str">
        <f>IF([pos kw in title]&gt;0,MID(J1470,#REF!,4),IF([first '# in title]&gt;0,MID([title],[first '# in title],3),IF([first '# in title]&gt;0,MID([desc],#REF!,3),VLOOKUP([productid],$G$2:$R$1386,8))))</f>
        <v xml:space="preserve">42 </v>
      </c>
      <c r="S1470" s="1" t="e">
        <f>IF([kw in desc]=[kw rough in title],[kw in desc]*1,IFERROR(LEFT([kw_dirty],3)*1,IFERROR(LEFT([kw_dirty],2)*1,"n.a.")))</f>
        <v>#N/A</v>
      </c>
      <c r="T1470" s="1"/>
      <c r="U1470" s="1">
        <f>VLOOKUP(Tabelle1[[#This Row],[productid]],Tabelle2[#All],2,FALSE)</f>
        <v>42</v>
      </c>
    </row>
    <row r="1471" spans="1:21" hidden="1">
      <c r="A1471" t="s">
        <v>2399</v>
      </c>
      <c r="B1471">
        <v>2089</v>
      </c>
      <c r="C1471">
        <v>289859</v>
      </c>
      <c r="D1471" t="s">
        <v>2562</v>
      </c>
      <c r="E1471" t="s">
        <v>2523</v>
      </c>
      <c r="F1471">
        <v>18406</v>
      </c>
      <c r="G1471">
        <v>3712883</v>
      </c>
      <c r="H1471">
        <f t="shared" si="22"/>
        <v>60</v>
      </c>
      <c r="I1471">
        <f t="array" ref="I1471">MIN(IFERROR(FIND(IstNumbers,A1471),""))</f>
        <v>24</v>
      </c>
      <c r="J1471" s="1" t="str">
        <f>IF([first '# in title]&lt;[pos kw in title],MID([title],[pos kw in title]-6,6),#N/A)</f>
        <v xml:space="preserve">L (16 </v>
      </c>
      <c r="K147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71" s="1">
        <f>IFERROR(FIND("kW",[desc]),0)</f>
        <v>71</v>
      </c>
      <c r="M1471">
        <f t="array" ref="M1471">MIN(IFERROR(FIND(IstNumbers,E1471),""))</f>
        <v>29</v>
      </c>
      <c r="N1471" s="1" t="str">
        <f>IF([first '# in desc]&lt;[pos kw in desc],MID([desc],[pos kw in desc]-7,7))</f>
        <v xml:space="preserve">­me 16 </v>
      </c>
      <c r="O14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71" s="1" t="str">
        <f>TRIM(IF([first '# in desc]&lt;[pos kw in desc],MID([desc],[pos kw in desc]-6,6),FALSE))</f>
        <v>me 16</v>
      </c>
      <c r="Q1471" s="1">
        <f>IF(LEN([manuell])=0,IFERROR([kw fine in title]*1,IFERROR(SUMPRODUCT(COUNTIF(IsDigits,MID([kw in desc],ROW($A$1:$A$150),1)))=LEN([kw in desc]),#N/A)),[manuell])</f>
        <v>16</v>
      </c>
      <c r="R1471" s="1" t="e">
        <f>IF([pos kw in title]&gt;0,MID(J1471,#REF!,4),IF([first '# in title]&gt;0,MID([title],[first '# in title],3),IF([first '# in title]&gt;0,MID([desc],#REF!,3),VLOOKUP([productid],$G$2:$R$1386,8))))</f>
        <v>#REF!</v>
      </c>
      <c r="S1471" s="1" t="str">
        <f>IF([kw in desc]=[kw rough in title],[kw in desc]*1,IFERROR(LEFT([kw_dirty],3)*1,IFERROR(LEFT([kw_dirty],2)*1,"n.a.")))</f>
        <v>n.a.</v>
      </c>
      <c r="T1471" s="1"/>
      <c r="U1471" s="1">
        <f>VLOOKUP(Tabelle1[[#This Row],[productid]],Tabelle2[#All],2,FALSE)</f>
        <v>16</v>
      </c>
    </row>
    <row r="1472" spans="1:21">
      <c r="A1472" t="s">
        <v>2403</v>
      </c>
      <c r="B1472">
        <v>2910</v>
      </c>
      <c r="C1472">
        <v>289859</v>
      </c>
      <c r="D1472" t="s">
        <v>2563</v>
      </c>
      <c r="E1472" t="s">
        <v>2564</v>
      </c>
      <c r="F1472">
        <v>18406</v>
      </c>
      <c r="G1472">
        <v>3094808</v>
      </c>
      <c r="H1472">
        <f t="shared" si="22"/>
        <v>0</v>
      </c>
      <c r="I1472">
        <f t="array" ref="I1472">MIN(IFERROR(FIND(IstNumbers,A1472),""))</f>
        <v>25</v>
      </c>
      <c r="J1472" s="1" t="e">
        <f>IF([first '# in title]&lt;[pos kw in title],MID([title],[pos kw in title]-6,6),#N/A)</f>
        <v>#N/A</v>
      </c>
      <c r="K1472" s="1" t="e">
        <f>IFERROR(MID(SUBSTITUTE([kw rough in title],",","."),FIND("(",[kw rough in title])+1,20),SUBSTITUTE(IFERROR(MID([kw rough in title],FIND(" ",[kw rough in title])+1,20),[kw rough in title]),",","."))</f>
        <v>#N/A</v>
      </c>
      <c r="L1472" s="1">
        <f>IFERROR(FIND("kW",[desc]),0)</f>
        <v>0</v>
      </c>
      <c r="M1472">
        <f t="array" ref="M1472">MIN(IFERROR(FIND(IstNumbers,E1472),""))</f>
        <v>31</v>
      </c>
      <c r="N1472" s="1" t="b">
        <f>IF([first '# in desc]&lt;[pos kw in desc],MID([desc],[pos kw in desc]-7,7))</f>
        <v>0</v>
      </c>
      <c r="O14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72" s="1" t="str">
        <f>TRIM(IF([first '# in desc]&lt;[pos kw in desc],MID([desc],[pos kw in desc]-6,6),FALSE))</f>
        <v>FALSCH</v>
      </c>
      <c r="Q1472" s="1" t="b">
        <f>IF(LEN([manuell])=0,IFERROR([kw fine in title]*1,IFERROR(SUMPRODUCT(COUNTIF(IsDigits,MID([kw in desc],ROW($A$1:$A$150),1)))=LEN([kw in desc]),#N/A)),[manuell])</f>
        <v>0</v>
      </c>
      <c r="R1472" s="1" t="str">
        <f>IF([pos kw in title]&gt;0,MID(J1472,#REF!,4),IF([first '# in title]&gt;0,MID([title],[first '# in title],3),IF([first '# in title]&gt;0,MID([desc],#REF!,3),VLOOKUP([productid],$G$2:$R$1386,8))))</f>
        <v>22/</v>
      </c>
      <c r="S1472" s="1" t="e">
        <f>IF([kw in desc]=[kw rough in title],[kw in desc]*1,IFERROR(LEFT([kw_dirty],3)*1,IFERROR(LEFT([kw_dirty],2)*1,"n.a.")))</f>
        <v>#N/A</v>
      </c>
      <c r="T1472" s="1"/>
      <c r="U1472" s="1" t="e">
        <f>VLOOKUP(Tabelle1[[#This Row],[productid]],Tabelle2[#All],2,FALSE)</f>
        <v>#N/A</v>
      </c>
    </row>
    <row r="1473" spans="1:21" hidden="1">
      <c r="A1473" t="s">
        <v>2413</v>
      </c>
      <c r="B1473">
        <v>2430</v>
      </c>
      <c r="C1473">
        <v>289859</v>
      </c>
      <c r="D1473" t="s">
        <v>2565</v>
      </c>
      <c r="E1473" t="s">
        <v>906</v>
      </c>
      <c r="F1473">
        <v>18406</v>
      </c>
      <c r="G1473">
        <v>3711720</v>
      </c>
      <c r="H1473">
        <f t="shared" si="22"/>
        <v>59</v>
      </c>
      <c r="I1473">
        <f t="array" ref="I1473">MIN(IFERROR(FIND(IstNumbers,A1473),""))</f>
        <v>24</v>
      </c>
      <c r="J1473" s="1" t="str">
        <f>IF([first '# in title]&lt;[pos kw in title],MID([title],[pos kw in title]-6,6),#N/A)</f>
        <v xml:space="preserve">H (28 </v>
      </c>
      <c r="K1473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73" s="1">
        <f>IFERROR(FIND("kW",[desc]),0)</f>
        <v>71</v>
      </c>
      <c r="M1473">
        <f t="array" ref="M1473">MIN(IFERROR(FIND(IstNumbers,E1473),""))</f>
        <v>29</v>
      </c>
      <c r="N1473" s="1" t="str">
        <f>IF([first '# in desc]&lt;[pos kw in desc],MID([desc],[pos kw in desc]-7,7))</f>
        <v xml:space="preserve">­me 28 </v>
      </c>
      <c r="O1473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73" s="1" t="str">
        <f>TRIM(IF([first '# in desc]&lt;[pos kw in desc],MID([desc],[pos kw in desc]-6,6),FALSE))</f>
        <v>me 28</v>
      </c>
      <c r="Q1473" s="1">
        <f>IF(LEN([manuell])=0,IFERROR([kw fine in title]*1,IFERROR(SUMPRODUCT(COUNTIF(IsDigits,MID([kw in desc],ROW($A$1:$A$150),1)))=LEN([kw in desc]),#N/A)),[manuell])</f>
        <v>28</v>
      </c>
      <c r="R1473" s="1" t="e">
        <f>IF([pos kw in title]&gt;0,MID(J1473,#REF!,4),IF([first '# in title]&gt;0,MID([title],[first '# in title],3),IF([first '# in title]&gt;0,MID([desc],#REF!,3),VLOOKUP([productid],$G$2:$R$1386,8))))</f>
        <v>#REF!</v>
      </c>
      <c r="S1473" s="1" t="str">
        <f>IF([kw in desc]=[kw rough in title],[kw in desc]*1,IFERROR(LEFT([kw_dirty],3)*1,IFERROR(LEFT([kw_dirty],2)*1,"n.a.")))</f>
        <v>n.a.</v>
      </c>
      <c r="T1473" s="1"/>
      <c r="U1473" s="1">
        <f>VLOOKUP(Tabelle1[[#This Row],[productid]],Tabelle2[#All],2,FALSE)</f>
        <v>28</v>
      </c>
    </row>
    <row r="1474" spans="1:21">
      <c r="A1474" t="s">
        <v>2566</v>
      </c>
      <c r="B1474">
        <v>3790</v>
      </c>
      <c r="C1474">
        <v>9701</v>
      </c>
      <c r="D1474" t="s">
        <v>2567</v>
      </c>
      <c r="E1474" t="s">
        <v>9</v>
      </c>
      <c r="F1474">
        <v>18406</v>
      </c>
      <c r="G1474">
        <v>4280881</v>
      </c>
      <c r="H1474">
        <f t="shared" si="22"/>
        <v>0</v>
      </c>
      <c r="I1474">
        <f t="array" ref="I1474">MIN(IFERROR(FIND(IstNumbers,A1474),""))</f>
        <v>17</v>
      </c>
      <c r="J1474" s="1" t="e">
        <f>IF([first '# in title]&lt;[pos kw in title],MID([title],[pos kw in title]-6,6),#N/A)</f>
        <v>#N/A</v>
      </c>
      <c r="K1474" s="1" t="e">
        <f>IFERROR(MID(SUBSTITUTE([kw rough in title],",","."),FIND("(",[kw rough in title])+1,20),SUBSTITUTE(IFERROR(MID([kw rough in title],FIND(" ",[kw rough in title])+1,20),[kw rough in title]),",","."))</f>
        <v>#N/A</v>
      </c>
      <c r="L1474" s="1">
        <f>IFERROR(FIND("kW",[desc]),0)</f>
        <v>0</v>
      </c>
      <c r="M1474">
        <f t="array" ref="M1474">MIN(IFERROR(FIND(IstNumbers,E1474),""))</f>
        <v>0</v>
      </c>
      <c r="N1474" s="1" t="b">
        <f>IF([first '# in desc]&lt;[pos kw in desc],MID([desc],[pos kw in desc]-7,7))</f>
        <v>0</v>
      </c>
      <c r="O14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74" s="1" t="str">
        <f>TRIM(IF([first '# in desc]&lt;[pos kw in desc],MID([desc],[pos kw in desc]-6,6),FALSE))</f>
        <v>FALSCH</v>
      </c>
      <c r="Q1474" s="1" t="b">
        <f>IF(LEN([manuell])=0,IFERROR([kw fine in title]*1,IFERROR(SUMPRODUCT(COUNTIF(IsDigits,MID([kw in desc],ROW($A$1:$A$150),1)))=LEN([kw in desc]),#N/A)),[manuell])</f>
        <v>0</v>
      </c>
      <c r="R1474" s="1" t="str">
        <f>IF([pos kw in title]&gt;0,MID(J1474,#REF!,4),IF([first '# in title]&gt;0,MID([title],[first '# in title],3),IF([first '# in title]&gt;0,MID([desc],#REF!,3),VLOOKUP([productid],$G$2:$R$1386,8))))</f>
        <v>-Pa</v>
      </c>
      <c r="S1474" s="1" t="e">
        <f>IF([kw in desc]=[kw rough in title],[kw in desc]*1,IFERROR(LEFT([kw_dirty],3)*1,IFERROR(LEFT([kw_dirty],2)*1,"n.a.")))</f>
        <v>#N/A</v>
      </c>
      <c r="T1474" s="1"/>
      <c r="U1474" s="1" t="e">
        <f>VLOOKUP(Tabelle1[[#This Row],[productid]],Tabelle2[#All],2,FALSE)</f>
        <v>#N/A</v>
      </c>
    </row>
    <row r="1475" spans="1:21" hidden="1">
      <c r="A1475" t="s">
        <v>2540</v>
      </c>
      <c r="B1475">
        <v>4661</v>
      </c>
      <c r="C1475">
        <v>223861</v>
      </c>
      <c r="D1475" t="s">
        <v>2568</v>
      </c>
      <c r="E1475" t="s">
        <v>2569</v>
      </c>
      <c r="F1475">
        <v>18406</v>
      </c>
      <c r="G1475">
        <v>2499000</v>
      </c>
      <c r="H1475">
        <f t="shared" si="22"/>
        <v>40</v>
      </c>
      <c r="I1475">
        <f t="array" ref="I1475">MIN(IFERROR(FIND(IstNumbers,A1475),""))</f>
        <v>30</v>
      </c>
      <c r="J1475" s="1" t="str">
        <f>IF([first '# in title]&lt;[pos kw in title],MID([title],[pos kw in title]-6,6),#N/A)</f>
        <v xml:space="preserve">4 (65 </v>
      </c>
      <c r="K1475" s="1" t="str">
        <f>IFERROR(MID(SUBSTITUTE([kw rough in title],",","."),FIND("(",[kw rough in title])+1,20),SUBSTITUTE(IFERROR(MID([kw rough in title],FIND(" ",[kw rough in title])+1,20),[kw rough in title]),",","."))</f>
        <v xml:space="preserve">65 </v>
      </c>
      <c r="L1475" s="1">
        <f>IFERROR(FIND("kW",[desc]),0)</f>
        <v>0</v>
      </c>
      <c r="M1475">
        <f t="array" ref="M1475">MIN(IFERROR(FIND(IstNumbers,E1475),""))</f>
        <v>36</v>
      </c>
      <c r="N1475" s="1" t="b">
        <f>IF([first '# in desc]&lt;[pos kw in desc],MID([desc],[pos kw in desc]-7,7))</f>
        <v>0</v>
      </c>
      <c r="O14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75" s="1" t="str">
        <f>TRIM(IF([first '# in desc]&lt;[pos kw in desc],MID([desc],[pos kw in desc]-6,6),FALSE))</f>
        <v>FALSCH</v>
      </c>
      <c r="Q1475" s="1">
        <f>IF(LEN([manuell])=0,IFERROR([kw fine in title]*1,IFERROR(SUMPRODUCT(COUNTIF(IsDigits,MID([kw in desc],ROW($A$1:$A$150),1)))=LEN([kw in desc]),#N/A)),[manuell])</f>
        <v>65</v>
      </c>
      <c r="R1475" s="1" t="e">
        <f>IF([pos kw in title]&gt;0,MID(J1475,#REF!,4),IF([first '# in title]&gt;0,MID([title],[first '# in title],3),IF([first '# in title]&gt;0,MID([desc],#REF!,3),VLOOKUP([productid],$G$2:$R$1386,8))))</f>
        <v>#REF!</v>
      </c>
      <c r="S1475" s="1" t="str">
        <f>IF([kw in desc]=[kw rough in title],[kw in desc]*1,IFERROR(LEFT([kw_dirty],3)*1,IFERROR(LEFT([kw_dirty],2)*1,"n.a.")))</f>
        <v>n.a.</v>
      </c>
      <c r="T1475" s="1"/>
      <c r="U1475" s="1">
        <f>VLOOKUP(Tabelle1[[#This Row],[productid]],Tabelle2[#All],2,FALSE)</f>
        <v>65</v>
      </c>
    </row>
    <row r="1476" spans="1:21" hidden="1">
      <c r="A1476" t="s">
        <v>10412</v>
      </c>
      <c r="B1476">
        <v>2555</v>
      </c>
      <c r="C1476">
        <v>289859</v>
      </c>
      <c r="D1476" t="s">
        <v>2570</v>
      </c>
      <c r="E1476" t="s">
        <v>2571</v>
      </c>
      <c r="F1476">
        <v>18406</v>
      </c>
      <c r="G1476">
        <v>1064527</v>
      </c>
      <c r="H1476">
        <f t="shared" ref="H1476:H1539" si="23">IFERROR(FIND("kW",A1476),0)</f>
        <v>19</v>
      </c>
      <c r="I1476">
        <f t="array" ref="I1476">MIN(IFERROR(FIND(IstNumbers,A1476),""))</f>
        <v>11</v>
      </c>
      <c r="J1476" s="1" t="str">
        <f>IF([first '# in title]&lt;[pos kw in title],MID([title],[pos kw in title]-6,6),#N/A)</f>
        <v xml:space="preserve">0W 19 </v>
      </c>
      <c r="K147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76" s="1">
        <f>IFERROR(FIND("kW",[desc]),0)</f>
        <v>57</v>
      </c>
      <c r="M1476">
        <f t="array" ref="M1476">MIN(IFERROR(FIND(IstNumbers,E1476),""))</f>
        <v>24</v>
      </c>
      <c r="N1476" s="1" t="str">
        <f>IF([first '# in desc]&lt;[pos kw in desc],MID([desc],[pos kw in desc]-7,7))</f>
        <v xml:space="preserve">me, 19 </v>
      </c>
      <c r="O147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76" s="1" t="str">
        <f>TRIM(IF([first '# in desc]&lt;[pos kw in desc],MID([desc],[pos kw in desc]-6,6),FALSE))</f>
        <v>e, 19</v>
      </c>
      <c r="Q1476" s="1">
        <f>IF(LEN([manuell])=0,IFERROR([kw fine in title]*1,IFERROR(SUMPRODUCT(COUNTIF(IsDigits,MID([kw in desc],ROW($A$1:$A$150),1)))=LEN([kw in desc]),#N/A)),[manuell])</f>
        <v>19</v>
      </c>
      <c r="R1476" s="1" t="e">
        <f>IF([pos kw in title]&gt;0,MID(J1476,#REF!,4),IF([first '# in title]&gt;0,MID([title],[first '# in title],3),IF([first '# in title]&gt;0,MID([desc],#REF!,3),VLOOKUP([productid],$G$2:$R$1386,8))))</f>
        <v>#REF!</v>
      </c>
      <c r="S1476" s="1" t="str">
        <f>IF([kw in desc]=[kw rough in title],[kw in desc]*1,IFERROR(LEFT([kw_dirty],3)*1,IFERROR(LEFT([kw_dirty],2)*1,"n.a.")))</f>
        <v>n.a.</v>
      </c>
      <c r="T1476" s="1"/>
      <c r="U1476" s="1">
        <f>VLOOKUP(Tabelle1[[#This Row],[productid]],Tabelle2[#All],2,FALSE)</f>
        <v>19</v>
      </c>
    </row>
    <row r="1477" spans="1:21">
      <c r="A1477" t="s">
        <v>2432</v>
      </c>
      <c r="B1477">
        <v>2585</v>
      </c>
      <c r="C1477">
        <v>289859</v>
      </c>
      <c r="D1477" t="s">
        <v>2572</v>
      </c>
      <c r="E1477" t="s">
        <v>2573</v>
      </c>
      <c r="F1477">
        <v>18406</v>
      </c>
      <c r="G1477">
        <v>3128307</v>
      </c>
      <c r="H1477">
        <f t="shared" si="23"/>
        <v>0</v>
      </c>
      <c r="I1477">
        <f t="array" ref="I1477">MIN(IFERROR(FIND(IstNumbers,A1477),""))</f>
        <v>0</v>
      </c>
      <c r="J1477" s="1" t="e">
        <f>IF([first '# in title]&lt;[pos kw in title],MID([title],[pos kw in title]-6,6),#N/A)</f>
        <v>#N/A</v>
      </c>
      <c r="K1477" s="1" t="e">
        <f>IFERROR(MID(SUBSTITUTE([kw rough in title],",","."),FIND("(",[kw rough in title])+1,20),SUBSTITUTE(IFERROR(MID([kw rough in title],FIND(" ",[kw rough in title])+1,20),[kw rough in title]),",","."))</f>
        <v>#N/A</v>
      </c>
      <c r="L1477" s="1">
        <f>IFERROR(FIND("kW",[desc]),0)</f>
        <v>0</v>
      </c>
      <c r="M1477">
        <f t="array" ref="M1477">MIN(IFERROR(FIND(IstNumbers,E1477),""))</f>
        <v>38</v>
      </c>
      <c r="N1477" s="1" t="b">
        <f>IF([first '# in desc]&lt;[pos kw in desc],MID([desc],[pos kw in desc]-7,7))</f>
        <v>0</v>
      </c>
      <c r="O14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77" s="1" t="str">
        <f>TRIM(IF([first '# in desc]&lt;[pos kw in desc],MID([desc],[pos kw in desc]-6,6),FALSE))</f>
        <v>FALSCH</v>
      </c>
      <c r="Q1477" s="1" t="b">
        <f>IF(LEN([manuell])=0,IFERROR([kw fine in title]*1,IFERROR(SUMPRODUCT(COUNTIF(IsDigits,MID([kw in desc],ROW($A$1:$A$150),1)))=LEN([kw in desc]),#N/A)),[manuell])</f>
        <v>0</v>
      </c>
      <c r="R1477" s="1" t="str">
        <f>IF([pos kw in title]&gt;0,MID(J1477,#REF!,4),IF([first '# in title]&gt;0,MID([title],[first '# in title],3),IF([first '# in title]&gt;0,MID([desc],#REF!,3),VLOOKUP([productid],$G$2:$R$1386,8))))</f>
        <v xml:space="preserve">me, 35 </v>
      </c>
      <c r="S1477" s="1" t="e">
        <f>IF([kw in desc]=[kw rough in title],[kw in desc]*1,IFERROR(LEFT([kw_dirty],3)*1,IFERROR(LEFT([kw_dirty],2)*1,"n.a.")))</f>
        <v>#N/A</v>
      </c>
      <c r="T1477" s="1"/>
      <c r="U1477" s="1" t="e">
        <f>VLOOKUP(Tabelle1[[#This Row],[productid]],Tabelle2[#All],2,FALSE)</f>
        <v>#N/A</v>
      </c>
    </row>
    <row r="1478" spans="1:21" hidden="1">
      <c r="A1478" t="s">
        <v>2435</v>
      </c>
      <c r="B1478">
        <v>3120</v>
      </c>
      <c r="C1478">
        <v>289859</v>
      </c>
      <c r="D1478" t="s">
        <v>2574</v>
      </c>
      <c r="E1478" t="s">
        <v>1423</v>
      </c>
      <c r="F1478">
        <v>18406</v>
      </c>
      <c r="G1478">
        <v>1750863</v>
      </c>
      <c r="H1478">
        <f t="shared" si="23"/>
        <v>0</v>
      </c>
      <c r="I1478">
        <f t="array" ref="I1478">MIN(IFERROR(FIND(IstNumbers,A1478),""))</f>
        <v>12</v>
      </c>
      <c r="J1478" s="1" t="e">
        <f>IF([first '# in title]&lt;[pos kw in title],MID([title],[pos kw in title]-6,6),#N/A)</f>
        <v>#N/A</v>
      </c>
      <c r="K1478" s="1" t="e">
        <f>IFERROR(MID(SUBSTITUTE([kw rough in title],",","."),FIND("(",[kw rough in title])+1,20),SUBSTITUTE(IFERROR(MID([kw rough in title],FIND(" ",[kw rough in title])+1,20),[kw rough in title]),",","."))</f>
        <v>#N/A</v>
      </c>
      <c r="L1478" s="1">
        <f>IFERROR(FIND("kW",[desc]),0)</f>
        <v>70</v>
      </c>
      <c r="M1478">
        <f t="array" ref="M1478">MIN(IFERROR(FIND(IstNumbers,E1478),""))</f>
        <v>34</v>
      </c>
      <c r="N1478" s="1" t="str">
        <f>IF([first '# in desc]&lt;[pos kw in desc],MID([desc],[pos kw in desc]-7,7))</f>
        <v xml:space="preserve">­me 42 </v>
      </c>
      <c r="O14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78" s="1" t="str">
        <f>TRIM(IF([first '# in desc]&lt;[pos kw in desc],MID([desc],[pos kw in desc]-6,6),FALSE))</f>
        <v>me 42</v>
      </c>
      <c r="Q1478" s="1" t="b">
        <f>IF(LEN([manuell])=0,IFERROR([kw fine in title]*1,IFERROR(SUMPRODUCT(COUNTIF(IsDigits,MID([kw in desc],ROW($A$1:$A$150),1)))=LEN([kw in desc]),#N/A)),[manuell])</f>
        <v>0</v>
      </c>
      <c r="R1478" s="1" t="str">
        <f>IF([pos kw in title]&gt;0,MID(J1478,#REF!,4),IF([first '# in title]&gt;0,MID([title],[first '# in title],3),IF([first '# in title]&gt;0,MID([desc],#REF!,3),VLOOKUP([productid],$G$2:$R$1386,8))))</f>
        <v xml:space="preserve">42 </v>
      </c>
      <c r="S1478" s="1" t="e">
        <f>IF([kw in desc]=[kw rough in title],[kw in desc]*1,IFERROR(LEFT([kw_dirty],3)*1,IFERROR(LEFT([kw_dirty],2)*1,"n.a.")))</f>
        <v>#N/A</v>
      </c>
      <c r="T1478" s="1"/>
      <c r="U1478" s="1">
        <f>VLOOKUP(Tabelle1[[#This Row],[productid]],Tabelle2[#All],2,FALSE)</f>
        <v>42</v>
      </c>
    </row>
    <row r="1479" spans="1:21" hidden="1">
      <c r="A1479" t="s">
        <v>2399</v>
      </c>
      <c r="B1479">
        <v>2089</v>
      </c>
      <c r="C1479">
        <v>289859</v>
      </c>
      <c r="D1479" t="s">
        <v>2575</v>
      </c>
      <c r="E1479" t="s">
        <v>2553</v>
      </c>
      <c r="F1479">
        <v>18406</v>
      </c>
      <c r="G1479">
        <v>3712883</v>
      </c>
      <c r="H1479">
        <f t="shared" si="23"/>
        <v>60</v>
      </c>
      <c r="I1479">
        <f t="array" ref="I1479">MIN(IFERROR(FIND(IstNumbers,A1479),""))</f>
        <v>24</v>
      </c>
      <c r="J1479" s="1" t="str">
        <f>IF([first '# in title]&lt;[pos kw in title],MID([title],[pos kw in title]-6,6),#N/A)</f>
        <v xml:space="preserve">L (16 </v>
      </c>
      <c r="K147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479" s="1">
        <f>IFERROR(FIND("kW",[desc]),0)</f>
        <v>71</v>
      </c>
      <c r="M1479">
        <f t="array" ref="M1479">MIN(IFERROR(FIND(IstNumbers,E1479),""))</f>
        <v>29</v>
      </c>
      <c r="N1479" s="1" t="str">
        <f>IF([first '# in desc]&lt;[pos kw in desc],MID([desc],[pos kw in desc]-7,7))</f>
        <v xml:space="preserve">­me 16 </v>
      </c>
      <c r="O14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479" s="1" t="str">
        <f>TRIM(IF([first '# in desc]&lt;[pos kw in desc],MID([desc],[pos kw in desc]-6,6),FALSE))</f>
        <v>me 16</v>
      </c>
      <c r="Q1479" s="1">
        <f>IF(LEN([manuell])=0,IFERROR([kw fine in title]*1,IFERROR(SUMPRODUCT(COUNTIF(IsDigits,MID([kw in desc],ROW($A$1:$A$150),1)))=LEN([kw in desc]),#N/A)),[manuell])</f>
        <v>16</v>
      </c>
      <c r="R1479" s="1" t="e">
        <f>IF([pos kw in title]&gt;0,MID(J1479,#REF!,4),IF([first '# in title]&gt;0,MID([title],[first '# in title],3),IF([first '# in title]&gt;0,MID([desc],#REF!,3),VLOOKUP([productid],$G$2:$R$1386,8))))</f>
        <v>#REF!</v>
      </c>
      <c r="S1479" s="1" t="str">
        <f>IF([kw in desc]=[kw rough in title],[kw in desc]*1,IFERROR(LEFT([kw_dirty],3)*1,IFERROR(LEFT([kw_dirty],2)*1,"n.a.")))</f>
        <v>n.a.</v>
      </c>
      <c r="T1479" s="1"/>
      <c r="U1479" s="1">
        <f>VLOOKUP(Tabelle1[[#This Row],[productid]],Tabelle2[#All],2,FALSE)</f>
        <v>16</v>
      </c>
    </row>
    <row r="1480" spans="1:21">
      <c r="A1480" t="s">
        <v>2403</v>
      </c>
      <c r="B1480">
        <v>2935</v>
      </c>
      <c r="C1480">
        <v>289859</v>
      </c>
      <c r="D1480" t="s">
        <v>2576</v>
      </c>
      <c r="E1480" t="s">
        <v>2577</v>
      </c>
      <c r="F1480">
        <v>18406</v>
      </c>
      <c r="G1480">
        <v>3094808</v>
      </c>
      <c r="H1480">
        <f t="shared" si="23"/>
        <v>0</v>
      </c>
      <c r="I1480">
        <f t="array" ref="I1480">MIN(IFERROR(FIND(IstNumbers,A1480),""))</f>
        <v>25</v>
      </c>
      <c r="J1480" s="1" t="e">
        <f>IF([first '# in title]&lt;[pos kw in title],MID([title],[pos kw in title]-6,6),#N/A)</f>
        <v>#N/A</v>
      </c>
      <c r="K1480" s="1" t="e">
        <f>IFERROR(MID(SUBSTITUTE([kw rough in title],",","."),FIND("(",[kw rough in title])+1,20),SUBSTITUTE(IFERROR(MID([kw rough in title],FIND(" ",[kw rough in title])+1,20),[kw rough in title]),",","."))</f>
        <v>#N/A</v>
      </c>
      <c r="L1480" s="1">
        <f>IFERROR(FIND("kW",[desc]),0)</f>
        <v>0</v>
      </c>
      <c r="M1480">
        <f t="array" ref="M1480">MIN(IFERROR(FIND(IstNumbers,E1480),""))</f>
        <v>31</v>
      </c>
      <c r="N1480" s="1" t="b">
        <f>IF([first '# in desc]&lt;[pos kw in desc],MID([desc],[pos kw in desc]-7,7))</f>
        <v>0</v>
      </c>
      <c r="O14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80" s="1" t="str">
        <f>TRIM(IF([first '# in desc]&lt;[pos kw in desc],MID([desc],[pos kw in desc]-6,6),FALSE))</f>
        <v>FALSCH</v>
      </c>
      <c r="Q1480" s="1" t="b">
        <f>IF(LEN([manuell])=0,IFERROR([kw fine in title]*1,IFERROR(SUMPRODUCT(COUNTIF(IsDigits,MID([kw in desc],ROW($A$1:$A$150),1)))=LEN([kw in desc]),#N/A)),[manuell])</f>
        <v>0</v>
      </c>
      <c r="R1480" s="1" t="str">
        <f>IF([pos kw in title]&gt;0,MID(J1480,#REF!,4),IF([first '# in title]&gt;0,MID([title],[first '# in title],3),IF([first '# in title]&gt;0,MID([desc],#REF!,3),VLOOKUP([productid],$G$2:$R$1386,8))))</f>
        <v>22/</v>
      </c>
      <c r="S1480" s="1" t="e">
        <f>IF([kw in desc]=[kw rough in title],[kw in desc]*1,IFERROR(LEFT([kw_dirty],3)*1,IFERROR(LEFT([kw_dirty],2)*1,"n.a.")))</f>
        <v>#N/A</v>
      </c>
      <c r="T1480" s="1"/>
      <c r="U1480" s="1" t="e">
        <f>VLOOKUP(Tabelle1[[#This Row],[productid]],Tabelle2[#All],2,FALSE)</f>
        <v>#N/A</v>
      </c>
    </row>
    <row r="1481" spans="1:21" hidden="1">
      <c r="A1481" t="s">
        <v>2413</v>
      </c>
      <c r="B1481">
        <v>2430</v>
      </c>
      <c r="C1481">
        <v>289859</v>
      </c>
      <c r="D1481" t="s">
        <v>2578</v>
      </c>
      <c r="E1481" t="s">
        <v>927</v>
      </c>
      <c r="F1481">
        <v>18406</v>
      </c>
      <c r="G1481">
        <v>3711720</v>
      </c>
      <c r="H1481">
        <f t="shared" si="23"/>
        <v>59</v>
      </c>
      <c r="I1481">
        <f t="array" ref="I1481">MIN(IFERROR(FIND(IstNumbers,A1481),""))</f>
        <v>24</v>
      </c>
      <c r="J1481" s="1" t="str">
        <f>IF([first '# in title]&lt;[pos kw in title],MID([title],[pos kw in title]-6,6),#N/A)</f>
        <v xml:space="preserve">H (28 </v>
      </c>
      <c r="K1481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81" s="1">
        <f>IFERROR(FIND("kW",[desc]),0)</f>
        <v>71</v>
      </c>
      <c r="M1481">
        <f t="array" ref="M1481">MIN(IFERROR(FIND(IstNumbers,E1481),""))</f>
        <v>29</v>
      </c>
      <c r="N1481" s="1" t="str">
        <f>IF([first '# in desc]&lt;[pos kw in desc],MID([desc],[pos kw in desc]-7,7))</f>
        <v xml:space="preserve">­me 28 </v>
      </c>
      <c r="O148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81" s="1" t="str">
        <f>TRIM(IF([first '# in desc]&lt;[pos kw in desc],MID([desc],[pos kw in desc]-6,6),FALSE))</f>
        <v>me 28</v>
      </c>
      <c r="Q1481" s="1">
        <f>IF(LEN([manuell])=0,IFERROR([kw fine in title]*1,IFERROR(SUMPRODUCT(COUNTIF(IsDigits,MID([kw in desc],ROW($A$1:$A$150),1)))=LEN([kw in desc]),#N/A)),[manuell])</f>
        <v>28</v>
      </c>
      <c r="R1481" s="1" t="e">
        <f>IF([pos kw in title]&gt;0,MID(J1481,#REF!,4),IF([first '# in title]&gt;0,MID([title],[first '# in title],3),IF([first '# in title]&gt;0,MID([desc],#REF!,3),VLOOKUP([productid],$G$2:$R$1386,8))))</f>
        <v>#REF!</v>
      </c>
      <c r="S1481" s="1" t="str">
        <f>IF([kw in desc]=[kw rough in title],[kw in desc]*1,IFERROR(LEFT([kw_dirty],3)*1,IFERROR(LEFT([kw_dirty],2)*1,"n.a.")))</f>
        <v>n.a.</v>
      </c>
      <c r="T1481" s="1"/>
      <c r="U1481" s="1">
        <f>VLOOKUP(Tabelle1[[#This Row],[productid]],Tabelle2[#All],2,FALSE)</f>
        <v>28</v>
      </c>
    </row>
    <row r="1482" spans="1:21">
      <c r="A1482" t="s">
        <v>2566</v>
      </c>
      <c r="B1482">
        <v>3790</v>
      </c>
      <c r="C1482">
        <v>9701</v>
      </c>
      <c r="D1482" t="s">
        <v>2579</v>
      </c>
      <c r="E1482" t="s">
        <v>9</v>
      </c>
      <c r="F1482">
        <v>18406</v>
      </c>
      <c r="G1482">
        <v>4280881</v>
      </c>
      <c r="H1482">
        <f t="shared" si="23"/>
        <v>0</v>
      </c>
      <c r="I1482">
        <f t="array" ref="I1482">MIN(IFERROR(FIND(IstNumbers,A1482),""))</f>
        <v>17</v>
      </c>
      <c r="J1482" s="1" t="e">
        <f>IF([first '# in title]&lt;[pos kw in title],MID([title],[pos kw in title]-6,6),#N/A)</f>
        <v>#N/A</v>
      </c>
      <c r="K1482" s="1" t="e">
        <f>IFERROR(MID(SUBSTITUTE([kw rough in title],",","."),FIND("(",[kw rough in title])+1,20),SUBSTITUTE(IFERROR(MID([kw rough in title],FIND(" ",[kw rough in title])+1,20),[kw rough in title]),",","."))</f>
        <v>#N/A</v>
      </c>
      <c r="L1482" s="1">
        <f>IFERROR(FIND("kW",[desc]),0)</f>
        <v>0</v>
      </c>
      <c r="M1482">
        <f t="array" ref="M1482">MIN(IFERROR(FIND(IstNumbers,E1482),""))</f>
        <v>0</v>
      </c>
      <c r="N1482" s="1" t="b">
        <f>IF([first '# in desc]&lt;[pos kw in desc],MID([desc],[pos kw in desc]-7,7))</f>
        <v>0</v>
      </c>
      <c r="O14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82" s="1" t="str">
        <f>TRIM(IF([first '# in desc]&lt;[pos kw in desc],MID([desc],[pos kw in desc]-6,6),FALSE))</f>
        <v>FALSCH</v>
      </c>
      <c r="Q1482" s="1" t="b">
        <f>IF(LEN([manuell])=0,IFERROR([kw fine in title]*1,IFERROR(SUMPRODUCT(COUNTIF(IsDigits,MID([kw in desc],ROW($A$1:$A$150),1)))=LEN([kw in desc]),#N/A)),[manuell])</f>
        <v>0</v>
      </c>
      <c r="R1482" s="1" t="str">
        <f>IF([pos kw in title]&gt;0,MID(J1482,#REF!,4),IF([first '# in title]&gt;0,MID([title],[first '# in title],3),IF([first '# in title]&gt;0,MID([desc],#REF!,3),VLOOKUP([productid],$G$2:$R$1386,8))))</f>
        <v>-Pa</v>
      </c>
      <c r="S1482" s="1" t="e">
        <f>IF([kw in desc]=[kw rough in title],[kw in desc]*1,IFERROR(LEFT([kw_dirty],3)*1,IFERROR(LEFT([kw_dirty],2)*1,"n.a.")))</f>
        <v>#N/A</v>
      </c>
      <c r="T1482" s="1"/>
      <c r="U1482" s="1" t="e">
        <f>VLOOKUP(Tabelle1[[#This Row],[productid]],Tabelle2[#All],2,FALSE)</f>
        <v>#N/A</v>
      </c>
    </row>
    <row r="1483" spans="1:21">
      <c r="A1483" t="s">
        <v>2580</v>
      </c>
      <c r="B1483">
        <v>3170</v>
      </c>
      <c r="C1483">
        <v>9701</v>
      </c>
      <c r="D1483" t="s">
        <v>2581</v>
      </c>
      <c r="E1483" t="s">
        <v>9</v>
      </c>
      <c r="F1483">
        <v>18406</v>
      </c>
      <c r="G1483">
        <v>1064608</v>
      </c>
      <c r="H1483">
        <f t="shared" si="23"/>
        <v>0</v>
      </c>
      <c r="I1483">
        <f t="array" ref="I1483">MIN(IFERROR(FIND(IstNumbers,A1483),""))</f>
        <v>26</v>
      </c>
      <c r="J1483" s="1" t="e">
        <f>IF([first '# in title]&lt;[pos kw in title],MID([title],[pos kw in title]-6,6),#N/A)</f>
        <v>#N/A</v>
      </c>
      <c r="K1483" s="1" t="e">
        <f>IFERROR(MID(SUBSTITUTE([kw rough in title],",","."),FIND("(",[kw rough in title])+1,20),SUBSTITUTE(IFERROR(MID([kw rough in title],FIND(" ",[kw rough in title])+1,20),[kw rough in title]),",","."))</f>
        <v>#N/A</v>
      </c>
      <c r="L1483" s="1">
        <f>IFERROR(FIND("kW",[desc]),0)</f>
        <v>0</v>
      </c>
      <c r="M1483">
        <f t="array" ref="M1483">MIN(IFERROR(FIND(IstNumbers,E1483),""))</f>
        <v>0</v>
      </c>
      <c r="N1483" s="1" t="b">
        <f>IF([first '# in desc]&lt;[pos kw in desc],MID([desc],[pos kw in desc]-7,7))</f>
        <v>0</v>
      </c>
      <c r="O14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83" s="1" t="str">
        <f>TRIM(IF([first '# in desc]&lt;[pos kw in desc],MID([desc],[pos kw in desc]-6,6),FALSE))</f>
        <v>FALSCH</v>
      </c>
      <c r="Q1483" s="1" t="b">
        <f>IF(LEN([manuell])=0,IFERROR([kw fine in title]*1,IFERROR(SUMPRODUCT(COUNTIF(IsDigits,MID([kw in desc],ROW($A$1:$A$150),1)))=LEN([kw in desc]),#N/A)),[manuell])</f>
        <v>0</v>
      </c>
      <c r="R1483" s="1" t="str">
        <f>IF([pos kw in title]&gt;0,MID(J1483,#REF!,4),IF([first '# in title]&gt;0,MID([title],[first '# in title],3),IF([first '# in title]&gt;0,MID([desc],#REF!,3),VLOOKUP([productid],$G$2:$R$1386,8))))</f>
        <v xml:space="preserve">15 </v>
      </c>
      <c r="S1483" s="1" t="e">
        <f>IF([kw in desc]=[kw rough in title],[kw in desc]*1,IFERROR(LEFT([kw_dirty],3)*1,IFERROR(LEFT([kw_dirty],2)*1,"n.a.")))</f>
        <v>#N/A</v>
      </c>
      <c r="T1483" s="1"/>
      <c r="U1483" s="1" t="e">
        <f>VLOOKUP(Tabelle1[[#This Row],[productid]],Tabelle2[#All],2,FALSE)</f>
        <v>#N/A</v>
      </c>
    </row>
    <row r="1484" spans="1:21" hidden="1">
      <c r="A1484" t="s">
        <v>2540</v>
      </c>
      <c r="B1484">
        <v>5217</v>
      </c>
      <c r="C1484">
        <v>9701</v>
      </c>
      <c r="D1484" t="s">
        <v>2582</v>
      </c>
      <c r="E1484" t="s">
        <v>9</v>
      </c>
      <c r="F1484">
        <v>18406</v>
      </c>
      <c r="G1484">
        <v>2499000</v>
      </c>
      <c r="H1484">
        <f t="shared" si="23"/>
        <v>40</v>
      </c>
      <c r="I1484">
        <f t="array" ref="I1484">MIN(IFERROR(FIND(IstNumbers,A1484),""))</f>
        <v>30</v>
      </c>
      <c r="J1484" s="1" t="str">
        <f>IF([first '# in title]&lt;[pos kw in title],MID([title],[pos kw in title]-6,6),#N/A)</f>
        <v xml:space="preserve">4 (65 </v>
      </c>
      <c r="K1484" s="1" t="str">
        <f>IFERROR(MID(SUBSTITUTE([kw rough in title],",","."),FIND("(",[kw rough in title])+1,20),SUBSTITUTE(IFERROR(MID([kw rough in title],FIND(" ",[kw rough in title])+1,20),[kw rough in title]),",","."))</f>
        <v xml:space="preserve">65 </v>
      </c>
      <c r="L1484" s="1">
        <f>IFERROR(FIND("kW",[desc]),0)</f>
        <v>0</v>
      </c>
      <c r="M1484">
        <f t="array" ref="M1484">MIN(IFERROR(FIND(IstNumbers,E1484),""))</f>
        <v>0</v>
      </c>
      <c r="N1484" s="1" t="b">
        <f>IF([first '# in desc]&lt;[pos kw in desc],MID([desc],[pos kw in desc]-7,7))</f>
        <v>0</v>
      </c>
      <c r="O14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84" s="1" t="str">
        <f>TRIM(IF([first '# in desc]&lt;[pos kw in desc],MID([desc],[pos kw in desc]-6,6),FALSE))</f>
        <v>FALSCH</v>
      </c>
      <c r="Q1484" s="1">
        <f>IF(LEN([manuell])=0,IFERROR([kw fine in title]*1,IFERROR(SUMPRODUCT(COUNTIF(IsDigits,MID([kw in desc],ROW($A$1:$A$150),1)))=LEN([kw in desc]),#N/A)),[manuell])</f>
        <v>65</v>
      </c>
      <c r="R1484" s="1" t="e">
        <f>IF([pos kw in title]&gt;0,MID(J1484,#REF!,4),IF([first '# in title]&gt;0,MID([title],[first '# in title],3),IF([first '# in title]&gt;0,MID([desc],#REF!,3),VLOOKUP([productid],$G$2:$R$1386,8))))</f>
        <v>#REF!</v>
      </c>
      <c r="S1484" s="1" t="str">
        <f>IF([kw in desc]=[kw rough in title],[kw in desc]*1,IFERROR(LEFT([kw_dirty],3)*1,IFERROR(LEFT([kw_dirty],2)*1,"n.a.")))</f>
        <v>n.a.</v>
      </c>
      <c r="T1484" s="1"/>
      <c r="U1484" s="1">
        <f>VLOOKUP(Tabelle1[[#This Row],[productid]],Tabelle2[#All],2,FALSE)</f>
        <v>65</v>
      </c>
    </row>
    <row r="1485" spans="1:21" hidden="1">
      <c r="A1485" t="s">
        <v>10412</v>
      </c>
      <c r="B1485">
        <v>2555</v>
      </c>
      <c r="C1485">
        <v>289859</v>
      </c>
      <c r="D1485" t="s">
        <v>2583</v>
      </c>
      <c r="E1485" t="s">
        <v>2584</v>
      </c>
      <c r="F1485">
        <v>18406</v>
      </c>
      <c r="G1485">
        <v>1064527</v>
      </c>
      <c r="H1485">
        <f t="shared" si="23"/>
        <v>19</v>
      </c>
      <c r="I1485">
        <f t="array" ref="I1485">MIN(IFERROR(FIND(IstNumbers,A1485),""))</f>
        <v>11</v>
      </c>
      <c r="J1485" s="1" t="str">
        <f>IF([first '# in title]&lt;[pos kw in title],MID([title],[pos kw in title]-6,6),#N/A)</f>
        <v xml:space="preserve">0W 19 </v>
      </c>
      <c r="K1485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85" s="1">
        <f>IFERROR(FIND("kW",[desc]),0)</f>
        <v>57</v>
      </c>
      <c r="M1485">
        <f t="array" ref="M1485">MIN(IFERROR(FIND(IstNumbers,E1485),""))</f>
        <v>24</v>
      </c>
      <c r="N1485" s="1" t="str">
        <f>IF([first '# in desc]&lt;[pos kw in desc],MID([desc],[pos kw in desc]-7,7))</f>
        <v xml:space="preserve">me, 19 </v>
      </c>
      <c r="O148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85" s="1" t="str">
        <f>TRIM(IF([first '# in desc]&lt;[pos kw in desc],MID([desc],[pos kw in desc]-6,6),FALSE))</f>
        <v>e, 19</v>
      </c>
      <c r="Q1485" s="1">
        <f>IF(LEN([manuell])=0,IFERROR([kw fine in title]*1,IFERROR(SUMPRODUCT(COUNTIF(IsDigits,MID([kw in desc],ROW($A$1:$A$150),1)))=LEN([kw in desc]),#N/A)),[manuell])</f>
        <v>19</v>
      </c>
      <c r="R1485" s="1" t="e">
        <f>IF([pos kw in title]&gt;0,MID(J1485,#REF!,4),IF([first '# in title]&gt;0,MID([title],[first '# in title],3),IF([first '# in title]&gt;0,MID([desc],#REF!,3),VLOOKUP([productid],$G$2:$R$1386,8))))</f>
        <v>#REF!</v>
      </c>
      <c r="S1485" s="1" t="str">
        <f>IF([kw in desc]=[kw rough in title],[kw in desc]*1,IFERROR(LEFT([kw_dirty],3)*1,IFERROR(LEFT([kw_dirty],2)*1,"n.a.")))</f>
        <v>n.a.</v>
      </c>
      <c r="T1485" s="1"/>
      <c r="U1485" s="1">
        <f>VLOOKUP(Tabelle1[[#This Row],[productid]],Tabelle2[#All],2,FALSE)</f>
        <v>19</v>
      </c>
    </row>
    <row r="1486" spans="1:21">
      <c r="A1486" t="s">
        <v>2432</v>
      </c>
      <c r="B1486">
        <v>2585</v>
      </c>
      <c r="C1486">
        <v>289859</v>
      </c>
      <c r="D1486" t="s">
        <v>2585</v>
      </c>
      <c r="E1486" t="s">
        <v>2586</v>
      </c>
      <c r="F1486">
        <v>18406</v>
      </c>
      <c r="G1486">
        <v>3128307</v>
      </c>
      <c r="H1486">
        <f t="shared" si="23"/>
        <v>0</v>
      </c>
      <c r="I1486">
        <f t="array" ref="I1486">MIN(IFERROR(FIND(IstNumbers,A1486),""))</f>
        <v>0</v>
      </c>
      <c r="J1486" s="1" t="e">
        <f>IF([first '# in title]&lt;[pos kw in title],MID([title],[pos kw in title]-6,6),#N/A)</f>
        <v>#N/A</v>
      </c>
      <c r="K1486" s="1" t="e">
        <f>IFERROR(MID(SUBSTITUTE([kw rough in title],",","."),FIND("(",[kw rough in title])+1,20),SUBSTITUTE(IFERROR(MID([kw rough in title],FIND(" ",[kw rough in title])+1,20),[kw rough in title]),",","."))</f>
        <v>#N/A</v>
      </c>
      <c r="L1486" s="1">
        <f>IFERROR(FIND("kW",[desc]),0)</f>
        <v>0</v>
      </c>
      <c r="M1486">
        <f t="array" ref="M1486">MIN(IFERROR(FIND(IstNumbers,E1486),""))</f>
        <v>38</v>
      </c>
      <c r="N1486" s="1" t="b">
        <f>IF([first '# in desc]&lt;[pos kw in desc],MID([desc],[pos kw in desc]-7,7))</f>
        <v>0</v>
      </c>
      <c r="O14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86" s="1" t="str">
        <f>TRIM(IF([first '# in desc]&lt;[pos kw in desc],MID([desc],[pos kw in desc]-6,6),FALSE))</f>
        <v>FALSCH</v>
      </c>
      <c r="Q1486" s="1" t="b">
        <f>IF(LEN([manuell])=0,IFERROR([kw fine in title]*1,IFERROR(SUMPRODUCT(COUNTIF(IsDigits,MID([kw in desc],ROW($A$1:$A$150),1)))=LEN([kw in desc]),#N/A)),[manuell])</f>
        <v>0</v>
      </c>
      <c r="R1486" s="1" t="str">
        <f>IF([pos kw in title]&gt;0,MID(J1486,#REF!,4),IF([first '# in title]&gt;0,MID([title],[first '# in title],3),IF([first '# in title]&gt;0,MID([desc],#REF!,3),VLOOKUP([productid],$G$2:$R$1386,8))))</f>
        <v xml:space="preserve">me, 35 </v>
      </c>
      <c r="S1486" s="1" t="e">
        <f>IF([kw in desc]=[kw rough in title],[kw in desc]*1,IFERROR(LEFT([kw_dirty],3)*1,IFERROR(LEFT([kw_dirty],2)*1,"n.a.")))</f>
        <v>#N/A</v>
      </c>
      <c r="T1486" s="1"/>
      <c r="U1486" s="1" t="e">
        <f>VLOOKUP(Tabelle1[[#This Row],[productid]],Tabelle2[#All],2,FALSE)</f>
        <v>#N/A</v>
      </c>
    </row>
    <row r="1487" spans="1:21" hidden="1">
      <c r="A1487" t="s">
        <v>2435</v>
      </c>
      <c r="B1487">
        <v>3125</v>
      </c>
      <c r="C1487">
        <v>289859</v>
      </c>
      <c r="D1487" t="s">
        <v>2587</v>
      </c>
      <c r="E1487" t="s">
        <v>2588</v>
      </c>
      <c r="F1487">
        <v>18406</v>
      </c>
      <c r="G1487">
        <v>1750863</v>
      </c>
      <c r="H1487">
        <f t="shared" si="23"/>
        <v>0</v>
      </c>
      <c r="I1487">
        <f t="array" ref="I1487">MIN(IFERROR(FIND(IstNumbers,A1487),""))</f>
        <v>12</v>
      </c>
      <c r="J1487" s="1" t="e">
        <f>IF([first '# in title]&lt;[pos kw in title],MID([title],[pos kw in title]-6,6),#N/A)</f>
        <v>#N/A</v>
      </c>
      <c r="K1487" s="1" t="e">
        <f>IFERROR(MID(SUBSTITUTE([kw rough in title],",","."),FIND("(",[kw rough in title])+1,20),SUBSTITUTE(IFERROR(MID([kw rough in title],FIND(" ",[kw rough in title])+1,20),[kw rough in title]),",","."))</f>
        <v>#N/A</v>
      </c>
      <c r="L1487" s="1">
        <f>IFERROR(FIND("kW",[desc]),0)</f>
        <v>70</v>
      </c>
      <c r="M1487">
        <f t="array" ref="M1487">MIN(IFERROR(FIND(IstNumbers,E1487),""))</f>
        <v>34</v>
      </c>
      <c r="N1487" s="1" t="str">
        <f>IF([first '# in desc]&lt;[pos kw in desc],MID([desc],[pos kw in desc]-7,7))</f>
        <v xml:space="preserve">­me 42 </v>
      </c>
      <c r="O14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87" s="1" t="str">
        <f>TRIM(IF([first '# in desc]&lt;[pos kw in desc],MID([desc],[pos kw in desc]-6,6),FALSE))</f>
        <v>me 42</v>
      </c>
      <c r="Q1487" s="1" t="b">
        <f>IF(LEN([manuell])=0,IFERROR([kw fine in title]*1,IFERROR(SUMPRODUCT(COUNTIF(IsDigits,MID([kw in desc],ROW($A$1:$A$150),1)))=LEN([kw in desc]),#N/A)),[manuell])</f>
        <v>0</v>
      </c>
      <c r="R1487" s="1" t="str">
        <f>IF([pos kw in title]&gt;0,MID(J1487,#REF!,4),IF([first '# in title]&gt;0,MID([title],[first '# in title],3),IF([first '# in title]&gt;0,MID([desc],#REF!,3),VLOOKUP([productid],$G$2:$R$1386,8))))</f>
        <v xml:space="preserve">42 </v>
      </c>
      <c r="S1487" s="1" t="e">
        <f>IF([kw in desc]=[kw rough in title],[kw in desc]*1,IFERROR(LEFT([kw_dirty],3)*1,IFERROR(LEFT([kw_dirty],2)*1,"n.a.")))</f>
        <v>#N/A</v>
      </c>
      <c r="T1487" s="1"/>
      <c r="U1487" s="1">
        <f>VLOOKUP(Tabelle1[[#This Row],[productid]],Tabelle2[#All],2,FALSE)</f>
        <v>42</v>
      </c>
    </row>
    <row r="1488" spans="1:21" hidden="1">
      <c r="A1488" t="s">
        <v>2413</v>
      </c>
      <c r="B1488">
        <v>2450</v>
      </c>
      <c r="C1488">
        <v>289859</v>
      </c>
      <c r="D1488" t="s">
        <v>2589</v>
      </c>
      <c r="E1488" t="s">
        <v>947</v>
      </c>
      <c r="F1488">
        <v>18406</v>
      </c>
      <c r="G1488">
        <v>3711720</v>
      </c>
      <c r="H1488">
        <f t="shared" si="23"/>
        <v>59</v>
      </c>
      <c r="I1488">
        <f t="array" ref="I1488">MIN(IFERROR(FIND(IstNumbers,A1488),""))</f>
        <v>24</v>
      </c>
      <c r="J1488" s="1" t="str">
        <f>IF([first '# in title]&lt;[pos kw in title],MID([title],[pos kw in title]-6,6),#N/A)</f>
        <v xml:space="preserve">H (28 </v>
      </c>
      <c r="K1488" s="1" t="str">
        <f>IFERROR(MID(SUBSTITUTE([kw rough in title],",","."),FIND("(",[kw rough in title])+1,20),SUBSTITUTE(IFERROR(MID([kw rough in title],FIND(" ",[kw rough in title])+1,20),[kw rough in title]),",","."))</f>
        <v xml:space="preserve">28 </v>
      </c>
      <c r="L1488" s="1">
        <f>IFERROR(FIND("kW",[desc]),0)</f>
        <v>71</v>
      </c>
      <c r="M1488">
        <f t="array" ref="M1488">MIN(IFERROR(FIND(IstNumbers,E1488),""))</f>
        <v>29</v>
      </c>
      <c r="N1488" s="1" t="str">
        <f>IF([first '# in desc]&lt;[pos kw in desc],MID([desc],[pos kw in desc]-7,7))</f>
        <v xml:space="preserve">­me 28 </v>
      </c>
      <c r="O1488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488" s="1" t="str">
        <f>TRIM(IF([first '# in desc]&lt;[pos kw in desc],MID([desc],[pos kw in desc]-6,6),FALSE))</f>
        <v>me 28</v>
      </c>
      <c r="Q1488" s="1">
        <f>IF(LEN([manuell])=0,IFERROR([kw fine in title]*1,IFERROR(SUMPRODUCT(COUNTIF(IsDigits,MID([kw in desc],ROW($A$1:$A$150),1)))=LEN([kw in desc]),#N/A)),[manuell])</f>
        <v>28</v>
      </c>
      <c r="R1488" s="1" t="e">
        <f>IF([pos kw in title]&gt;0,MID(J1488,#REF!,4),IF([first '# in title]&gt;0,MID([title],[first '# in title],3),IF([first '# in title]&gt;0,MID([desc],#REF!,3),VLOOKUP([productid],$G$2:$R$1386,8))))</f>
        <v>#REF!</v>
      </c>
      <c r="S1488" s="1" t="str">
        <f>IF([kw in desc]=[kw rough in title],[kw in desc]*1,IFERROR(LEFT([kw_dirty],3)*1,IFERROR(LEFT([kw_dirty],2)*1,"n.a.")))</f>
        <v>n.a.</v>
      </c>
      <c r="T1488" s="1"/>
      <c r="U1488" s="1">
        <f>VLOOKUP(Tabelle1[[#This Row],[productid]],Tabelle2[#All],2,FALSE)</f>
        <v>28</v>
      </c>
    </row>
    <row r="1489" spans="1:21">
      <c r="A1489" t="s">
        <v>2566</v>
      </c>
      <c r="B1489">
        <v>4262.45</v>
      </c>
      <c r="C1489">
        <v>12041</v>
      </c>
      <c r="D1489" t="s">
        <v>2590</v>
      </c>
      <c r="E1489" t="s">
        <v>9</v>
      </c>
      <c r="F1489">
        <v>18406</v>
      </c>
      <c r="G1489">
        <v>4280881</v>
      </c>
      <c r="H1489">
        <f t="shared" si="23"/>
        <v>0</v>
      </c>
      <c r="I1489">
        <f t="array" ref="I1489">MIN(IFERROR(FIND(IstNumbers,A1489),""))</f>
        <v>17</v>
      </c>
      <c r="J1489" s="1" t="e">
        <f>IF([first '# in title]&lt;[pos kw in title],MID([title],[pos kw in title]-6,6),#N/A)</f>
        <v>#N/A</v>
      </c>
      <c r="K1489" s="1" t="e">
        <f>IFERROR(MID(SUBSTITUTE([kw rough in title],",","."),FIND("(",[kw rough in title])+1,20),SUBSTITUTE(IFERROR(MID([kw rough in title],FIND(" ",[kw rough in title])+1,20),[kw rough in title]),",","."))</f>
        <v>#N/A</v>
      </c>
      <c r="L1489" s="1">
        <f>IFERROR(FIND("kW",[desc]),0)</f>
        <v>0</v>
      </c>
      <c r="M1489">
        <f t="array" ref="M1489">MIN(IFERROR(FIND(IstNumbers,E1489),""))</f>
        <v>0</v>
      </c>
      <c r="N1489" s="1" t="b">
        <f>IF([first '# in desc]&lt;[pos kw in desc],MID([desc],[pos kw in desc]-7,7))</f>
        <v>0</v>
      </c>
      <c r="O14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89" s="1" t="str">
        <f>TRIM(IF([first '# in desc]&lt;[pos kw in desc],MID([desc],[pos kw in desc]-6,6),FALSE))</f>
        <v>FALSCH</v>
      </c>
      <c r="Q1489" s="1" t="b">
        <f>IF(LEN([manuell])=0,IFERROR([kw fine in title]*1,IFERROR(SUMPRODUCT(COUNTIF(IsDigits,MID([kw in desc],ROW($A$1:$A$150),1)))=LEN([kw in desc]),#N/A)),[manuell])</f>
        <v>0</v>
      </c>
      <c r="R1489" s="1" t="str">
        <f>IF([pos kw in title]&gt;0,MID(J1489,#REF!,4),IF([first '# in title]&gt;0,MID([title],[first '# in title],3),IF([first '# in title]&gt;0,MID([desc],#REF!,3),VLOOKUP([productid],$G$2:$R$1386,8))))</f>
        <v>-Pa</v>
      </c>
      <c r="S1489" s="1" t="e">
        <f>IF([kw in desc]=[kw rough in title],[kw in desc]*1,IFERROR(LEFT([kw_dirty],3)*1,IFERROR(LEFT([kw_dirty],2)*1,"n.a.")))</f>
        <v>#N/A</v>
      </c>
      <c r="T1489" s="1"/>
      <c r="U1489" s="1" t="e">
        <f>VLOOKUP(Tabelle1[[#This Row],[productid]],Tabelle2[#All],2,FALSE)</f>
        <v>#N/A</v>
      </c>
    </row>
    <row r="1490" spans="1:21">
      <c r="A1490" t="s">
        <v>2580</v>
      </c>
      <c r="B1490">
        <v>3170</v>
      </c>
      <c r="C1490">
        <v>9701</v>
      </c>
      <c r="D1490" t="s">
        <v>2591</v>
      </c>
      <c r="E1490" t="s">
        <v>9</v>
      </c>
      <c r="F1490">
        <v>18406</v>
      </c>
      <c r="G1490">
        <v>1064608</v>
      </c>
      <c r="H1490">
        <f t="shared" si="23"/>
        <v>0</v>
      </c>
      <c r="I1490">
        <f t="array" ref="I1490">MIN(IFERROR(FIND(IstNumbers,A1490),""))</f>
        <v>26</v>
      </c>
      <c r="J1490" s="1" t="e">
        <f>IF([first '# in title]&lt;[pos kw in title],MID([title],[pos kw in title]-6,6),#N/A)</f>
        <v>#N/A</v>
      </c>
      <c r="K1490" s="1" t="e">
        <f>IFERROR(MID(SUBSTITUTE([kw rough in title],",","."),FIND("(",[kw rough in title])+1,20),SUBSTITUTE(IFERROR(MID([kw rough in title],FIND(" ",[kw rough in title])+1,20),[kw rough in title]),",","."))</f>
        <v>#N/A</v>
      </c>
      <c r="L1490" s="1">
        <f>IFERROR(FIND("kW",[desc]),0)</f>
        <v>0</v>
      </c>
      <c r="M1490">
        <f t="array" ref="M1490">MIN(IFERROR(FIND(IstNumbers,E1490),""))</f>
        <v>0</v>
      </c>
      <c r="N1490" s="1" t="b">
        <f>IF([first '# in desc]&lt;[pos kw in desc],MID([desc],[pos kw in desc]-7,7))</f>
        <v>0</v>
      </c>
      <c r="O14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90" s="1" t="str">
        <f>TRIM(IF([first '# in desc]&lt;[pos kw in desc],MID([desc],[pos kw in desc]-6,6),FALSE))</f>
        <v>FALSCH</v>
      </c>
      <c r="Q1490" s="1" t="b">
        <f>IF(LEN([manuell])=0,IFERROR([kw fine in title]*1,IFERROR(SUMPRODUCT(COUNTIF(IsDigits,MID([kw in desc],ROW($A$1:$A$150),1)))=LEN([kw in desc]),#N/A)),[manuell])</f>
        <v>0</v>
      </c>
      <c r="R1490" s="1" t="str">
        <f>IF([pos kw in title]&gt;0,MID(J1490,#REF!,4),IF([first '# in title]&gt;0,MID([title],[first '# in title],3),IF([first '# in title]&gt;0,MID([desc],#REF!,3),VLOOKUP([productid],$G$2:$R$1386,8))))</f>
        <v xml:space="preserve">15 </v>
      </c>
      <c r="S1490" s="1" t="e">
        <f>IF([kw in desc]=[kw rough in title],[kw in desc]*1,IFERROR(LEFT([kw_dirty],3)*1,IFERROR(LEFT([kw_dirty],2)*1,"n.a.")))</f>
        <v>#N/A</v>
      </c>
      <c r="T1490" s="1"/>
      <c r="U1490" s="1" t="e">
        <f>VLOOKUP(Tabelle1[[#This Row],[productid]],Tabelle2[#All],2,FALSE)</f>
        <v>#N/A</v>
      </c>
    </row>
    <row r="1491" spans="1:21" hidden="1">
      <c r="A1491" t="s">
        <v>10412</v>
      </c>
      <c r="B1491">
        <v>2560</v>
      </c>
      <c r="C1491">
        <v>289859</v>
      </c>
      <c r="D1491" t="s">
        <v>2592</v>
      </c>
      <c r="E1491" t="s">
        <v>2593</v>
      </c>
      <c r="F1491">
        <v>18406</v>
      </c>
      <c r="G1491">
        <v>1064527</v>
      </c>
      <c r="H1491">
        <f t="shared" si="23"/>
        <v>19</v>
      </c>
      <c r="I1491">
        <f t="array" ref="I1491">MIN(IFERROR(FIND(IstNumbers,A1491),""))</f>
        <v>11</v>
      </c>
      <c r="J1491" s="1" t="str">
        <f>IF([first '# in title]&lt;[pos kw in title],MID([title],[pos kw in title]-6,6),#N/A)</f>
        <v xml:space="preserve">0W 19 </v>
      </c>
      <c r="K149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91" s="1">
        <f>IFERROR(FIND("kW",[desc]),0)</f>
        <v>57</v>
      </c>
      <c r="M1491">
        <f t="array" ref="M1491">MIN(IFERROR(FIND(IstNumbers,E1491),""))</f>
        <v>24</v>
      </c>
      <c r="N1491" s="1" t="str">
        <f>IF([first '# in desc]&lt;[pos kw in desc],MID([desc],[pos kw in desc]-7,7))</f>
        <v xml:space="preserve">me, 19 </v>
      </c>
      <c r="O149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91" s="1" t="str">
        <f>TRIM(IF([first '# in desc]&lt;[pos kw in desc],MID([desc],[pos kw in desc]-6,6),FALSE))</f>
        <v>e, 19</v>
      </c>
      <c r="Q1491" s="1">
        <f>IF(LEN([manuell])=0,IFERROR([kw fine in title]*1,IFERROR(SUMPRODUCT(COUNTIF(IsDigits,MID([kw in desc],ROW($A$1:$A$150),1)))=LEN([kw in desc]),#N/A)),[manuell])</f>
        <v>19</v>
      </c>
      <c r="R1491" s="1" t="e">
        <f>IF([pos kw in title]&gt;0,MID(J1491,#REF!,4),IF([first '# in title]&gt;0,MID([title],[first '# in title],3),IF([first '# in title]&gt;0,MID([desc],#REF!,3),VLOOKUP([productid],$G$2:$R$1386,8))))</f>
        <v>#REF!</v>
      </c>
      <c r="S1491" s="1" t="str">
        <f>IF([kw in desc]=[kw rough in title],[kw in desc]*1,IFERROR(LEFT([kw_dirty],3)*1,IFERROR(LEFT([kw_dirty],2)*1,"n.a.")))</f>
        <v>n.a.</v>
      </c>
      <c r="T1491" s="1"/>
      <c r="U1491" s="1">
        <f>VLOOKUP(Tabelle1[[#This Row],[productid]],Tabelle2[#All],2,FALSE)</f>
        <v>19</v>
      </c>
    </row>
    <row r="1492" spans="1:21">
      <c r="A1492" t="s">
        <v>2432</v>
      </c>
      <c r="B1492">
        <v>2585</v>
      </c>
      <c r="C1492">
        <v>289859</v>
      </c>
      <c r="D1492" t="s">
        <v>2594</v>
      </c>
      <c r="E1492" t="s">
        <v>1791</v>
      </c>
      <c r="F1492">
        <v>18406</v>
      </c>
      <c r="G1492">
        <v>3128307</v>
      </c>
      <c r="H1492">
        <f t="shared" si="23"/>
        <v>0</v>
      </c>
      <c r="I1492">
        <f t="array" ref="I1492">MIN(IFERROR(FIND(IstNumbers,A1492),""))</f>
        <v>0</v>
      </c>
      <c r="J1492" s="1" t="e">
        <f>IF([first '# in title]&lt;[pos kw in title],MID([title],[pos kw in title]-6,6),#N/A)</f>
        <v>#N/A</v>
      </c>
      <c r="K1492" s="1" t="e">
        <f>IFERROR(MID(SUBSTITUTE([kw rough in title],",","."),FIND("(",[kw rough in title])+1,20),SUBSTITUTE(IFERROR(MID([kw rough in title],FIND(" ",[kw rough in title])+1,20),[kw rough in title]),",","."))</f>
        <v>#N/A</v>
      </c>
      <c r="L1492" s="1">
        <f>IFERROR(FIND("kW",[desc]),0)</f>
        <v>0</v>
      </c>
      <c r="M1492">
        <f t="array" ref="M1492">MIN(IFERROR(FIND(IstNumbers,E1492),""))</f>
        <v>38</v>
      </c>
      <c r="N1492" s="1" t="b">
        <f>IF([first '# in desc]&lt;[pos kw in desc],MID([desc],[pos kw in desc]-7,7))</f>
        <v>0</v>
      </c>
      <c r="O14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92" s="1" t="str">
        <f>TRIM(IF([first '# in desc]&lt;[pos kw in desc],MID([desc],[pos kw in desc]-6,6),FALSE))</f>
        <v>FALSCH</v>
      </c>
      <c r="Q1492" s="1" t="b">
        <f>IF(LEN([manuell])=0,IFERROR([kw fine in title]*1,IFERROR(SUMPRODUCT(COUNTIF(IsDigits,MID([kw in desc],ROW($A$1:$A$150),1)))=LEN([kw in desc]),#N/A)),[manuell])</f>
        <v>0</v>
      </c>
      <c r="R1492" s="1" t="str">
        <f>IF([pos kw in title]&gt;0,MID(J1492,#REF!,4),IF([first '# in title]&gt;0,MID([title],[first '# in title],3),IF([first '# in title]&gt;0,MID([desc],#REF!,3),VLOOKUP([productid],$G$2:$R$1386,8))))</f>
        <v xml:space="preserve">me, 35 </v>
      </c>
      <c r="S1492" s="1" t="e">
        <f>IF([kw in desc]=[kw rough in title],[kw in desc]*1,IFERROR(LEFT([kw_dirty],3)*1,IFERROR(LEFT([kw_dirty],2)*1,"n.a.")))</f>
        <v>#N/A</v>
      </c>
      <c r="T1492" s="1"/>
      <c r="U1492" s="1" t="e">
        <f>VLOOKUP(Tabelle1[[#This Row],[productid]],Tabelle2[#All],2,FALSE)</f>
        <v>#N/A</v>
      </c>
    </row>
    <row r="1493" spans="1:21" hidden="1">
      <c r="A1493" t="s">
        <v>2435</v>
      </c>
      <c r="B1493">
        <v>3130</v>
      </c>
      <c r="C1493">
        <v>289859</v>
      </c>
      <c r="D1493" t="s">
        <v>2595</v>
      </c>
      <c r="E1493" t="s">
        <v>2596</v>
      </c>
      <c r="F1493">
        <v>18406</v>
      </c>
      <c r="G1493">
        <v>1750863</v>
      </c>
      <c r="H1493">
        <f t="shared" si="23"/>
        <v>0</v>
      </c>
      <c r="I1493">
        <f t="array" ref="I1493">MIN(IFERROR(FIND(IstNumbers,A1493),""))</f>
        <v>12</v>
      </c>
      <c r="J1493" s="1" t="e">
        <f>IF([first '# in title]&lt;[pos kw in title],MID([title],[pos kw in title]-6,6),#N/A)</f>
        <v>#N/A</v>
      </c>
      <c r="K1493" s="1" t="e">
        <f>IFERROR(MID(SUBSTITUTE([kw rough in title],",","."),FIND("(",[kw rough in title])+1,20),SUBSTITUTE(IFERROR(MID([kw rough in title],FIND(" ",[kw rough in title])+1,20),[kw rough in title]),",","."))</f>
        <v>#N/A</v>
      </c>
      <c r="L1493" s="1">
        <f>IFERROR(FIND("kW",[desc]),0)</f>
        <v>70</v>
      </c>
      <c r="M1493">
        <f t="array" ref="M1493">MIN(IFERROR(FIND(IstNumbers,E1493),""))</f>
        <v>34</v>
      </c>
      <c r="N1493" s="1" t="str">
        <f>IF([first '# in desc]&lt;[pos kw in desc],MID([desc],[pos kw in desc]-7,7))</f>
        <v xml:space="preserve">­me 42 </v>
      </c>
      <c r="O14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93" s="1" t="str">
        <f>TRIM(IF([first '# in desc]&lt;[pos kw in desc],MID([desc],[pos kw in desc]-6,6),FALSE))</f>
        <v>me 42</v>
      </c>
      <c r="Q1493" s="1" t="b">
        <f>IF(LEN([manuell])=0,IFERROR([kw fine in title]*1,IFERROR(SUMPRODUCT(COUNTIF(IsDigits,MID([kw in desc],ROW($A$1:$A$150),1)))=LEN([kw in desc]),#N/A)),[manuell])</f>
        <v>0</v>
      </c>
      <c r="R1493" s="1" t="str">
        <f>IF([pos kw in title]&gt;0,MID(J1493,#REF!,4),IF([first '# in title]&gt;0,MID([title],[first '# in title],3),IF([first '# in title]&gt;0,MID([desc],#REF!,3),VLOOKUP([productid],$G$2:$R$1386,8))))</f>
        <v xml:space="preserve">42 </v>
      </c>
      <c r="S1493" s="1" t="e">
        <f>IF([kw in desc]=[kw rough in title],[kw in desc]*1,IFERROR(LEFT([kw_dirty],3)*1,IFERROR(LEFT([kw_dirty],2)*1,"n.a.")))</f>
        <v>#N/A</v>
      </c>
      <c r="T1493" s="1"/>
      <c r="U1493" s="1">
        <f>VLOOKUP(Tabelle1[[#This Row],[productid]],Tabelle2[#All],2,FALSE)</f>
        <v>42</v>
      </c>
    </row>
    <row r="1494" spans="1:21">
      <c r="A1494" t="s">
        <v>2597</v>
      </c>
      <c r="B1494">
        <v>2289</v>
      </c>
      <c r="C1494">
        <v>289859</v>
      </c>
      <c r="D1494" t="s">
        <v>2598</v>
      </c>
      <c r="E1494" t="s">
        <v>2599</v>
      </c>
      <c r="F1494">
        <v>18406</v>
      </c>
      <c r="G1494">
        <v>2286143</v>
      </c>
      <c r="H1494">
        <f t="shared" si="23"/>
        <v>0</v>
      </c>
      <c r="I1494">
        <f t="array" ref="I1494">MIN(IFERROR(FIND(IstNumbers,A1494),""))</f>
        <v>12</v>
      </c>
      <c r="J1494" s="1" t="e">
        <f>IF([first '# in title]&lt;[pos kw in title],MID([title],[pos kw in title]-6,6),#N/A)</f>
        <v>#N/A</v>
      </c>
      <c r="K1494" s="1" t="e">
        <f>IFERROR(MID(SUBSTITUTE([kw rough in title],",","."),FIND("(",[kw rough in title])+1,20),SUBSTITUTE(IFERROR(MID([kw rough in title],FIND(" ",[kw rough in title])+1,20),[kw rough in title]),",","."))</f>
        <v>#N/A</v>
      </c>
      <c r="L1494" s="1">
        <f>IFERROR(FIND("kW",[desc]),0)</f>
        <v>0</v>
      </c>
      <c r="M1494">
        <f t="array" ref="M1494">MIN(IFERROR(FIND(IstNumbers,E1494),""))</f>
        <v>33</v>
      </c>
      <c r="N1494" s="1" t="b">
        <f>IF([first '# in desc]&lt;[pos kw in desc],MID([desc],[pos kw in desc]-7,7))</f>
        <v>0</v>
      </c>
      <c r="O14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94" s="1" t="str">
        <f>TRIM(IF([first '# in desc]&lt;[pos kw in desc],MID([desc],[pos kw in desc]-6,6),FALSE))</f>
        <v>FALSCH</v>
      </c>
      <c r="Q1494" s="1" t="b">
        <f>IF(LEN([manuell])=0,IFERROR([kw fine in title]*1,IFERROR(SUMPRODUCT(COUNTIF(IsDigits,MID([kw in desc],ROW($A$1:$A$150),1)))=LEN([kw in desc]),#N/A)),[manuell])</f>
        <v>0</v>
      </c>
      <c r="R1494" s="1" t="str">
        <f>IF([pos kw in title]&gt;0,MID(J1494,#REF!,4),IF([first '# in title]&gt;0,MID([title],[first '# in title],3),IF([first '# in title]&gt;0,MID([desc],#REF!,3),VLOOKUP([productid],$G$2:$R$1386,8))))</f>
        <v>146</v>
      </c>
      <c r="S1494" s="1" t="e">
        <f>IF([kw in desc]=[kw rough in title],[kw in desc]*1,IFERROR(LEFT([kw_dirty],3)*1,IFERROR(LEFT([kw_dirty],2)*1,"n.a.")))</f>
        <v>#N/A</v>
      </c>
      <c r="T1494" s="1"/>
      <c r="U1494" s="1" t="e">
        <f>VLOOKUP(Tabelle1[[#This Row],[productid]],Tabelle2[#All],2,FALSE)</f>
        <v>#N/A</v>
      </c>
    </row>
    <row r="1495" spans="1:21" hidden="1">
      <c r="A1495" t="s">
        <v>10378</v>
      </c>
      <c r="B1495">
        <v>2855</v>
      </c>
      <c r="C1495">
        <v>9701</v>
      </c>
      <c r="D1495" t="s">
        <v>2600</v>
      </c>
      <c r="E1495" t="s">
        <v>9</v>
      </c>
      <c r="F1495">
        <v>18406</v>
      </c>
      <c r="G1495">
        <v>4398673</v>
      </c>
      <c r="H1495">
        <f t="shared" si="23"/>
        <v>43</v>
      </c>
      <c r="I1495">
        <f t="array" ref="I1495">MIN(IFERROR(FIND(IstNumbers,A1495),""))</f>
        <v>25</v>
      </c>
      <c r="J1495" s="1" t="str">
        <f>IF([first '# in title]&lt;[pos kw in title],MID([title],[pos kw in title]-6,6),#N/A)</f>
        <v xml:space="preserve">(14,7 </v>
      </c>
      <c r="K1495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1495" s="1">
        <f>IFERROR(FIND("kW",[desc]),0)</f>
        <v>0</v>
      </c>
      <c r="M1495">
        <f t="array" ref="M1495">MIN(IFERROR(FIND(IstNumbers,E1495),""))</f>
        <v>0</v>
      </c>
      <c r="N1495" s="1" t="b">
        <f>IF([first '# in desc]&lt;[pos kw in desc],MID([desc],[pos kw in desc]-7,7))</f>
        <v>0</v>
      </c>
      <c r="O14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95" s="1" t="str">
        <f>TRIM(IF([first '# in desc]&lt;[pos kw in desc],MID([desc],[pos kw in desc]-6,6),FALSE))</f>
        <v>FALSCH</v>
      </c>
      <c r="Q1495" s="1">
        <f>IF(LEN([manuell])=0,IFERROR([kw fine in title]*1,IFERROR(SUMPRODUCT(COUNTIF(IsDigits,MID([kw in desc],ROW($A$1:$A$150),1)))=LEN([kw in desc]),#N/A)),[manuell])</f>
        <v>14.7</v>
      </c>
      <c r="R1495" s="1" t="e">
        <f>IF([pos kw in title]&gt;0,MID(J1495,#REF!,4),IF([first '# in title]&gt;0,MID([title],[first '# in title],3),IF([first '# in title]&gt;0,MID([desc],#REF!,3),VLOOKUP([productid],$G$2:$R$1386,8))))</f>
        <v>#REF!</v>
      </c>
      <c r="S1495" s="1" t="str">
        <f>IF([kw in desc]=[kw rough in title],[kw in desc]*1,IFERROR(LEFT([kw_dirty],3)*1,IFERROR(LEFT([kw_dirty],2)*1,"n.a.")))</f>
        <v>n.a.</v>
      </c>
      <c r="T1495" s="1"/>
      <c r="U1495" s="1">
        <f>VLOOKUP(Tabelle1[[#This Row],[productid]],Tabelle2[#All],2,FALSE)</f>
        <v>14.7</v>
      </c>
    </row>
    <row r="1496" spans="1:21">
      <c r="A1496" t="s">
        <v>2566</v>
      </c>
      <c r="B1496">
        <v>4262.45</v>
      </c>
      <c r="C1496">
        <v>12041</v>
      </c>
      <c r="D1496" t="s">
        <v>2601</v>
      </c>
      <c r="E1496" t="s">
        <v>9</v>
      </c>
      <c r="F1496">
        <v>18406</v>
      </c>
      <c r="G1496">
        <v>4280881</v>
      </c>
      <c r="H1496">
        <f t="shared" si="23"/>
        <v>0</v>
      </c>
      <c r="I1496">
        <f t="array" ref="I1496">MIN(IFERROR(FIND(IstNumbers,A1496),""))</f>
        <v>17</v>
      </c>
      <c r="J1496" s="1" t="e">
        <f>IF([first '# in title]&lt;[pos kw in title],MID([title],[pos kw in title]-6,6),#N/A)</f>
        <v>#N/A</v>
      </c>
      <c r="K1496" s="1" t="e">
        <f>IFERROR(MID(SUBSTITUTE([kw rough in title],",","."),FIND("(",[kw rough in title])+1,20),SUBSTITUTE(IFERROR(MID([kw rough in title],FIND(" ",[kw rough in title])+1,20),[kw rough in title]),",","."))</f>
        <v>#N/A</v>
      </c>
      <c r="L1496" s="1">
        <f>IFERROR(FIND("kW",[desc]),0)</f>
        <v>0</v>
      </c>
      <c r="M1496">
        <f t="array" ref="M1496">MIN(IFERROR(FIND(IstNumbers,E1496),""))</f>
        <v>0</v>
      </c>
      <c r="N1496" s="1" t="b">
        <f>IF([first '# in desc]&lt;[pos kw in desc],MID([desc],[pos kw in desc]-7,7))</f>
        <v>0</v>
      </c>
      <c r="O14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96" s="1" t="str">
        <f>TRIM(IF([first '# in desc]&lt;[pos kw in desc],MID([desc],[pos kw in desc]-6,6),FALSE))</f>
        <v>FALSCH</v>
      </c>
      <c r="Q1496" s="1" t="b">
        <f>IF(LEN([manuell])=0,IFERROR([kw fine in title]*1,IFERROR(SUMPRODUCT(COUNTIF(IsDigits,MID([kw in desc],ROW($A$1:$A$150),1)))=LEN([kw in desc]),#N/A)),[manuell])</f>
        <v>0</v>
      </c>
      <c r="R1496" s="1" t="str">
        <f>IF([pos kw in title]&gt;0,MID(J1496,#REF!,4),IF([first '# in title]&gt;0,MID([title],[first '# in title],3),IF([first '# in title]&gt;0,MID([desc],#REF!,3),VLOOKUP([productid],$G$2:$R$1386,8))))</f>
        <v>-Pa</v>
      </c>
      <c r="S1496" s="1" t="e">
        <f>IF([kw in desc]=[kw rough in title],[kw in desc]*1,IFERROR(LEFT([kw_dirty],3)*1,IFERROR(LEFT([kw_dirty],2)*1,"n.a.")))</f>
        <v>#N/A</v>
      </c>
      <c r="T1496" s="1"/>
      <c r="U1496" s="1" t="e">
        <f>VLOOKUP(Tabelle1[[#This Row],[productid]],Tabelle2[#All],2,FALSE)</f>
        <v>#N/A</v>
      </c>
    </row>
    <row r="1497" spans="1:21" hidden="1">
      <c r="A1497" t="s">
        <v>10412</v>
      </c>
      <c r="B1497">
        <v>2560</v>
      </c>
      <c r="C1497">
        <v>289859</v>
      </c>
      <c r="D1497" t="s">
        <v>2602</v>
      </c>
      <c r="E1497" t="s">
        <v>2603</v>
      </c>
      <c r="F1497">
        <v>18406</v>
      </c>
      <c r="G1497">
        <v>1064527</v>
      </c>
      <c r="H1497">
        <f t="shared" si="23"/>
        <v>19</v>
      </c>
      <c r="I1497">
        <f t="array" ref="I1497">MIN(IFERROR(FIND(IstNumbers,A1497),""))</f>
        <v>11</v>
      </c>
      <c r="J1497" s="1" t="str">
        <f>IF([first '# in title]&lt;[pos kw in title],MID([title],[pos kw in title]-6,6),#N/A)</f>
        <v xml:space="preserve">0W 19 </v>
      </c>
      <c r="K149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497" s="1">
        <f>IFERROR(FIND("kW",[desc]),0)</f>
        <v>57</v>
      </c>
      <c r="M1497">
        <f t="array" ref="M1497">MIN(IFERROR(FIND(IstNumbers,E1497),""))</f>
        <v>24</v>
      </c>
      <c r="N1497" s="1" t="str">
        <f>IF([first '# in desc]&lt;[pos kw in desc],MID([desc],[pos kw in desc]-7,7))</f>
        <v xml:space="preserve">me, 19 </v>
      </c>
      <c r="O149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497" s="1" t="str">
        <f>TRIM(IF([first '# in desc]&lt;[pos kw in desc],MID([desc],[pos kw in desc]-6,6),FALSE))</f>
        <v>e, 19</v>
      </c>
      <c r="Q1497" s="1">
        <f>IF(LEN([manuell])=0,IFERROR([kw fine in title]*1,IFERROR(SUMPRODUCT(COUNTIF(IsDigits,MID([kw in desc],ROW($A$1:$A$150),1)))=LEN([kw in desc]),#N/A)),[manuell])</f>
        <v>19</v>
      </c>
      <c r="R1497" s="1" t="e">
        <f>IF([pos kw in title]&gt;0,MID(J1497,#REF!,4),IF([first '# in title]&gt;0,MID([title],[first '# in title],3),IF([first '# in title]&gt;0,MID([desc],#REF!,3),VLOOKUP([productid],$G$2:$R$1386,8))))</f>
        <v>#REF!</v>
      </c>
      <c r="S1497" s="1" t="str">
        <f>IF([kw in desc]=[kw rough in title],[kw in desc]*1,IFERROR(LEFT([kw_dirty],3)*1,IFERROR(LEFT([kw_dirty],2)*1,"n.a.")))</f>
        <v>n.a.</v>
      </c>
      <c r="T1497" s="1"/>
      <c r="U1497" s="1">
        <f>VLOOKUP(Tabelle1[[#This Row],[productid]],Tabelle2[#All],2,FALSE)</f>
        <v>19</v>
      </c>
    </row>
    <row r="1498" spans="1:21">
      <c r="A1498" t="s">
        <v>2432</v>
      </c>
      <c r="B1498">
        <v>2595</v>
      </c>
      <c r="C1498">
        <v>289859</v>
      </c>
      <c r="D1498" t="s">
        <v>2604</v>
      </c>
      <c r="E1498" t="s">
        <v>2605</v>
      </c>
      <c r="F1498">
        <v>18406</v>
      </c>
      <c r="G1498">
        <v>3128307</v>
      </c>
      <c r="H1498">
        <f t="shared" si="23"/>
        <v>0</v>
      </c>
      <c r="I1498">
        <f t="array" ref="I1498">MIN(IFERROR(FIND(IstNumbers,A1498),""))</f>
        <v>0</v>
      </c>
      <c r="J1498" s="1" t="e">
        <f>IF([first '# in title]&lt;[pos kw in title],MID([title],[pos kw in title]-6,6),#N/A)</f>
        <v>#N/A</v>
      </c>
      <c r="K1498" s="1" t="e">
        <f>IFERROR(MID(SUBSTITUTE([kw rough in title],",","."),FIND("(",[kw rough in title])+1,20),SUBSTITUTE(IFERROR(MID([kw rough in title],FIND(" ",[kw rough in title])+1,20),[kw rough in title]),",","."))</f>
        <v>#N/A</v>
      </c>
      <c r="L1498" s="1">
        <f>IFERROR(FIND("kW",[desc]),0)</f>
        <v>0</v>
      </c>
      <c r="M1498">
        <f t="array" ref="M1498">MIN(IFERROR(FIND(IstNumbers,E1498),""))</f>
        <v>38</v>
      </c>
      <c r="N1498" s="1" t="b">
        <f>IF([first '# in desc]&lt;[pos kw in desc],MID([desc],[pos kw in desc]-7,7))</f>
        <v>0</v>
      </c>
      <c r="O14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498" s="1" t="str">
        <f>TRIM(IF([first '# in desc]&lt;[pos kw in desc],MID([desc],[pos kw in desc]-6,6),FALSE))</f>
        <v>FALSCH</v>
      </c>
      <c r="Q1498" s="1" t="b">
        <f>IF(LEN([manuell])=0,IFERROR([kw fine in title]*1,IFERROR(SUMPRODUCT(COUNTIF(IsDigits,MID([kw in desc],ROW($A$1:$A$150),1)))=LEN([kw in desc]),#N/A)),[manuell])</f>
        <v>0</v>
      </c>
      <c r="R1498" s="1" t="str">
        <f>IF([pos kw in title]&gt;0,MID(J1498,#REF!,4),IF([first '# in title]&gt;0,MID([title],[first '# in title],3),IF([first '# in title]&gt;0,MID([desc],#REF!,3),VLOOKUP([productid],$G$2:$R$1386,8))))</f>
        <v xml:space="preserve">me, 35 </v>
      </c>
      <c r="S1498" s="1" t="e">
        <f>IF([kw in desc]=[kw rough in title],[kw in desc]*1,IFERROR(LEFT([kw_dirty],3)*1,IFERROR(LEFT([kw_dirty],2)*1,"n.a.")))</f>
        <v>#N/A</v>
      </c>
      <c r="T1498" s="1"/>
      <c r="U1498" s="1" t="e">
        <f>VLOOKUP(Tabelle1[[#This Row],[productid]],Tabelle2[#All],2,FALSE)</f>
        <v>#N/A</v>
      </c>
    </row>
    <row r="1499" spans="1:21" hidden="1">
      <c r="A1499" t="s">
        <v>2435</v>
      </c>
      <c r="B1499">
        <v>3130</v>
      </c>
      <c r="C1499">
        <v>289859</v>
      </c>
      <c r="D1499" t="s">
        <v>2606</v>
      </c>
      <c r="E1499" t="s">
        <v>1441</v>
      </c>
      <c r="F1499">
        <v>18406</v>
      </c>
      <c r="G1499">
        <v>1750863</v>
      </c>
      <c r="H1499">
        <f t="shared" si="23"/>
        <v>0</v>
      </c>
      <c r="I1499">
        <f t="array" ref="I1499">MIN(IFERROR(FIND(IstNumbers,A1499),""))</f>
        <v>12</v>
      </c>
      <c r="J1499" s="1" t="e">
        <f>IF([first '# in title]&lt;[pos kw in title],MID([title],[pos kw in title]-6,6),#N/A)</f>
        <v>#N/A</v>
      </c>
      <c r="K1499" s="1" t="e">
        <f>IFERROR(MID(SUBSTITUTE([kw rough in title],",","."),FIND("(",[kw rough in title])+1,20),SUBSTITUTE(IFERROR(MID([kw rough in title],FIND(" ",[kw rough in title])+1,20),[kw rough in title]),",","."))</f>
        <v>#N/A</v>
      </c>
      <c r="L1499" s="1">
        <f>IFERROR(FIND("kW",[desc]),0)</f>
        <v>70</v>
      </c>
      <c r="M1499">
        <f t="array" ref="M1499">MIN(IFERROR(FIND(IstNumbers,E1499),""))</f>
        <v>34</v>
      </c>
      <c r="N1499" s="1" t="str">
        <f>IF([first '# in desc]&lt;[pos kw in desc],MID([desc],[pos kw in desc]-7,7))</f>
        <v xml:space="preserve">­me 42 </v>
      </c>
      <c r="O14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499" s="1" t="str">
        <f>TRIM(IF([first '# in desc]&lt;[pos kw in desc],MID([desc],[pos kw in desc]-6,6),FALSE))</f>
        <v>me 42</v>
      </c>
      <c r="Q1499" s="1" t="b">
        <f>IF(LEN([manuell])=0,IFERROR([kw fine in title]*1,IFERROR(SUMPRODUCT(COUNTIF(IsDigits,MID([kw in desc],ROW($A$1:$A$150),1)))=LEN([kw in desc]),#N/A)),[manuell])</f>
        <v>0</v>
      </c>
      <c r="R1499" s="1" t="str">
        <f>IF([pos kw in title]&gt;0,MID(J1499,#REF!,4),IF([first '# in title]&gt;0,MID([title],[first '# in title],3),IF([first '# in title]&gt;0,MID([desc],#REF!,3),VLOOKUP([productid],$G$2:$R$1386,8))))</f>
        <v xml:space="preserve">42 </v>
      </c>
      <c r="S1499" s="1" t="e">
        <f>IF([kw in desc]=[kw rough in title],[kw in desc]*1,IFERROR(LEFT([kw_dirty],3)*1,IFERROR(LEFT([kw_dirty],2)*1,"n.a.")))</f>
        <v>#N/A</v>
      </c>
      <c r="T1499" s="1"/>
      <c r="U1499" s="1">
        <f>VLOOKUP(Tabelle1[[#This Row],[productid]],Tabelle2[#All],2,FALSE)</f>
        <v>42</v>
      </c>
    </row>
    <row r="1500" spans="1:21">
      <c r="A1500" t="s">
        <v>2597</v>
      </c>
      <c r="B1500">
        <v>2293</v>
      </c>
      <c r="C1500">
        <v>289859</v>
      </c>
      <c r="D1500" t="s">
        <v>2607</v>
      </c>
      <c r="E1500" t="s">
        <v>2608</v>
      </c>
      <c r="F1500">
        <v>18406</v>
      </c>
      <c r="G1500">
        <v>2286143</v>
      </c>
      <c r="H1500">
        <f t="shared" si="23"/>
        <v>0</v>
      </c>
      <c r="I1500">
        <f t="array" ref="I1500">MIN(IFERROR(FIND(IstNumbers,A1500),""))</f>
        <v>12</v>
      </c>
      <c r="J1500" s="1" t="e">
        <f>IF([first '# in title]&lt;[pos kw in title],MID([title],[pos kw in title]-6,6),#N/A)</f>
        <v>#N/A</v>
      </c>
      <c r="K1500" s="1" t="e">
        <f>IFERROR(MID(SUBSTITUTE([kw rough in title],",","."),FIND("(",[kw rough in title])+1,20),SUBSTITUTE(IFERROR(MID([kw rough in title],FIND(" ",[kw rough in title])+1,20),[kw rough in title]),",","."))</f>
        <v>#N/A</v>
      </c>
      <c r="L1500" s="1">
        <f>IFERROR(FIND("kW",[desc]),0)</f>
        <v>0</v>
      </c>
      <c r="M1500">
        <f t="array" ref="M1500">MIN(IFERROR(FIND(IstNumbers,E1500),""))</f>
        <v>33</v>
      </c>
      <c r="N1500" s="1" t="b">
        <f>IF([first '# in desc]&lt;[pos kw in desc],MID([desc],[pos kw in desc]-7,7))</f>
        <v>0</v>
      </c>
      <c r="O15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00" s="1" t="str">
        <f>TRIM(IF([first '# in desc]&lt;[pos kw in desc],MID([desc],[pos kw in desc]-6,6),FALSE))</f>
        <v>FALSCH</v>
      </c>
      <c r="Q1500" s="1" t="b">
        <f>IF(LEN([manuell])=0,IFERROR([kw fine in title]*1,IFERROR(SUMPRODUCT(COUNTIF(IsDigits,MID([kw in desc],ROW($A$1:$A$150),1)))=LEN([kw in desc]),#N/A)),[manuell])</f>
        <v>0</v>
      </c>
      <c r="R1500" s="1" t="str">
        <f>IF([pos kw in title]&gt;0,MID(J1500,#REF!,4),IF([first '# in title]&gt;0,MID([title],[first '# in title],3),IF([first '# in title]&gt;0,MID([desc],#REF!,3),VLOOKUP([productid],$G$2:$R$1386,8))))</f>
        <v>146</v>
      </c>
      <c r="S1500" s="1" t="e">
        <f>IF([kw in desc]=[kw rough in title],[kw in desc]*1,IFERROR(LEFT([kw_dirty],3)*1,IFERROR(LEFT([kw_dirty],2)*1,"n.a.")))</f>
        <v>#N/A</v>
      </c>
      <c r="T1500" s="1"/>
      <c r="U1500" s="1" t="e">
        <f>VLOOKUP(Tabelle1[[#This Row],[productid]],Tabelle2[#All],2,FALSE)</f>
        <v>#N/A</v>
      </c>
    </row>
    <row r="1501" spans="1:21">
      <c r="A1501" t="s">
        <v>2609</v>
      </c>
      <c r="B1501">
        <v>2918</v>
      </c>
      <c r="C1501">
        <v>9701</v>
      </c>
      <c r="D1501" t="s">
        <v>2610</v>
      </c>
      <c r="E1501" t="s">
        <v>9</v>
      </c>
      <c r="F1501">
        <v>18406</v>
      </c>
      <c r="G1501">
        <v>4255270</v>
      </c>
      <c r="H1501">
        <f t="shared" si="23"/>
        <v>0</v>
      </c>
      <c r="I1501">
        <f t="array" ref="I1501">MIN(IFERROR(FIND(IstNumbers,A1501),""))</f>
        <v>17</v>
      </c>
      <c r="J1501" s="1" t="e">
        <f>IF([first '# in title]&lt;[pos kw in title],MID([title],[pos kw in title]-6,6),#N/A)</f>
        <v>#N/A</v>
      </c>
      <c r="K1501" s="1" t="e">
        <f>IFERROR(MID(SUBSTITUTE([kw rough in title],",","."),FIND("(",[kw rough in title])+1,20),SUBSTITUTE(IFERROR(MID([kw rough in title],FIND(" ",[kw rough in title])+1,20),[kw rough in title]),",","."))</f>
        <v>#N/A</v>
      </c>
      <c r="L1501" s="1">
        <f>IFERROR(FIND("kW",[desc]),0)</f>
        <v>0</v>
      </c>
      <c r="M1501">
        <f t="array" ref="M1501">MIN(IFERROR(FIND(IstNumbers,E1501),""))</f>
        <v>0</v>
      </c>
      <c r="N1501" s="1" t="b">
        <f>IF([first '# in desc]&lt;[pos kw in desc],MID([desc],[pos kw in desc]-7,7))</f>
        <v>0</v>
      </c>
      <c r="O15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01" s="1" t="str">
        <f>TRIM(IF([first '# in desc]&lt;[pos kw in desc],MID([desc],[pos kw in desc]-6,6),FALSE))</f>
        <v>FALSCH</v>
      </c>
      <c r="Q1501" s="1" t="b">
        <f>IF(LEN([manuell])=0,IFERROR([kw fine in title]*1,IFERROR(SUMPRODUCT(COUNTIF(IsDigits,MID([kw in desc],ROW($A$1:$A$150),1)))=LEN([kw in desc]),#N/A)),[manuell])</f>
        <v>0</v>
      </c>
      <c r="R1501" s="1" t="str">
        <f>IF([pos kw in title]&gt;0,MID(J1501,#REF!,4),IF([first '# in title]&gt;0,MID([title],[first '# in title],3),IF([first '# in title]&gt;0,MID([desc],#REF!,3),VLOOKUP([productid],$G$2:$R$1386,8))))</f>
        <v>-Pa</v>
      </c>
      <c r="S1501" s="1" t="e">
        <f>IF([kw in desc]=[kw rough in title],[kw in desc]*1,IFERROR(LEFT([kw_dirty],3)*1,IFERROR(LEFT([kw_dirty],2)*1,"n.a.")))</f>
        <v>#N/A</v>
      </c>
      <c r="T1501" s="1"/>
      <c r="U1501" s="1" t="e">
        <f>VLOOKUP(Tabelle1[[#This Row],[productid]],Tabelle2[#All],2,FALSE)</f>
        <v>#N/A</v>
      </c>
    </row>
    <row r="1502" spans="1:21">
      <c r="A1502" t="s">
        <v>2611</v>
      </c>
      <c r="B1502">
        <v>4756</v>
      </c>
      <c r="C1502">
        <v>9701</v>
      </c>
      <c r="D1502" t="s">
        <v>2612</v>
      </c>
      <c r="E1502" t="s">
        <v>9</v>
      </c>
      <c r="F1502">
        <v>18406</v>
      </c>
      <c r="G1502">
        <v>4278829</v>
      </c>
      <c r="H1502">
        <f t="shared" si="23"/>
        <v>0</v>
      </c>
      <c r="I1502">
        <f t="array" ref="I1502">MIN(IFERROR(FIND(IstNumbers,A1502),""))</f>
        <v>17</v>
      </c>
      <c r="J1502" s="1" t="e">
        <f>IF([first '# in title]&lt;[pos kw in title],MID([title],[pos kw in title]-6,6),#N/A)</f>
        <v>#N/A</v>
      </c>
      <c r="K1502" s="1" t="e">
        <f>IFERROR(MID(SUBSTITUTE([kw rough in title],",","."),FIND("(",[kw rough in title])+1,20),SUBSTITUTE(IFERROR(MID([kw rough in title],FIND(" ",[kw rough in title])+1,20),[kw rough in title]),",","."))</f>
        <v>#N/A</v>
      </c>
      <c r="L1502" s="1">
        <f>IFERROR(FIND("kW",[desc]),0)</f>
        <v>0</v>
      </c>
      <c r="M1502">
        <f t="array" ref="M1502">MIN(IFERROR(FIND(IstNumbers,E1502),""))</f>
        <v>0</v>
      </c>
      <c r="N1502" s="1" t="b">
        <f>IF([first '# in desc]&lt;[pos kw in desc],MID([desc],[pos kw in desc]-7,7))</f>
        <v>0</v>
      </c>
      <c r="O15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02" s="1" t="str">
        <f>TRIM(IF([first '# in desc]&lt;[pos kw in desc],MID([desc],[pos kw in desc]-6,6),FALSE))</f>
        <v>FALSCH</v>
      </c>
      <c r="Q1502" s="1" t="b">
        <f>IF(LEN([manuell])=0,IFERROR([kw fine in title]*1,IFERROR(SUMPRODUCT(COUNTIF(IsDigits,MID([kw in desc],ROW($A$1:$A$150),1)))=LEN([kw in desc]),#N/A)),[manuell])</f>
        <v>0</v>
      </c>
      <c r="R1502" s="1" t="str">
        <f>IF([pos kw in title]&gt;0,MID(J1502,#REF!,4),IF([first '# in title]&gt;0,MID([title],[first '# in title],3),IF([first '# in title]&gt;0,MID([desc],#REF!,3),VLOOKUP([productid],$G$2:$R$1386,8))))</f>
        <v>-Pa</v>
      </c>
      <c r="S1502" s="1" t="e">
        <f>IF([kw in desc]=[kw rough in title],[kw in desc]*1,IFERROR(LEFT([kw_dirty],3)*1,IFERROR(LEFT([kw_dirty],2)*1,"n.a.")))</f>
        <v>#N/A</v>
      </c>
      <c r="T1502" s="1"/>
      <c r="U1502" s="1" t="e">
        <f>VLOOKUP(Tabelle1[[#This Row],[productid]],Tabelle2[#All],2,FALSE)</f>
        <v>#N/A</v>
      </c>
    </row>
    <row r="1503" spans="1:21" hidden="1">
      <c r="A1503" t="s">
        <v>10378</v>
      </c>
      <c r="B1503">
        <v>3050</v>
      </c>
      <c r="C1503">
        <v>9701</v>
      </c>
      <c r="D1503" t="s">
        <v>2613</v>
      </c>
      <c r="E1503" t="s">
        <v>9</v>
      </c>
      <c r="F1503">
        <v>18406</v>
      </c>
      <c r="G1503">
        <v>4398673</v>
      </c>
      <c r="H1503">
        <f t="shared" si="23"/>
        <v>43</v>
      </c>
      <c r="I1503">
        <f t="array" ref="I1503">MIN(IFERROR(FIND(IstNumbers,A1503),""))</f>
        <v>25</v>
      </c>
      <c r="J1503" s="1" t="str">
        <f>IF([first '# in title]&lt;[pos kw in title],MID([title],[pos kw in title]-6,6),#N/A)</f>
        <v xml:space="preserve">(14,7 </v>
      </c>
      <c r="K1503" s="1" t="str">
        <f>IFERROR(MID(SUBSTITUTE([kw rough in title],",","."),FIND("(",[kw rough in title])+1,20),SUBSTITUTE(IFERROR(MID([kw rough in title],FIND(" ",[kw rough in title])+1,20),[kw rough in title]),",","."))</f>
        <v xml:space="preserve">14.7 </v>
      </c>
      <c r="L1503" s="1">
        <f>IFERROR(FIND("kW",[desc]),0)</f>
        <v>0</v>
      </c>
      <c r="M1503">
        <f t="array" ref="M1503">MIN(IFERROR(FIND(IstNumbers,E1503),""))</f>
        <v>0</v>
      </c>
      <c r="N1503" s="1" t="b">
        <f>IF([first '# in desc]&lt;[pos kw in desc],MID([desc],[pos kw in desc]-7,7))</f>
        <v>0</v>
      </c>
      <c r="O15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03" s="1" t="str">
        <f>TRIM(IF([first '# in desc]&lt;[pos kw in desc],MID([desc],[pos kw in desc]-6,6),FALSE))</f>
        <v>FALSCH</v>
      </c>
      <c r="Q1503" s="1">
        <f>IF(LEN([manuell])=0,IFERROR([kw fine in title]*1,IFERROR(SUMPRODUCT(COUNTIF(IsDigits,MID([kw in desc],ROW($A$1:$A$150),1)))=LEN([kw in desc]),#N/A)),[manuell])</f>
        <v>14.7</v>
      </c>
      <c r="R1503" s="1" t="e">
        <f>IF([pos kw in title]&gt;0,MID(J1503,#REF!,4),IF([first '# in title]&gt;0,MID([title],[first '# in title],3),IF([first '# in title]&gt;0,MID([desc],#REF!,3),VLOOKUP([productid],$G$2:$R$1386,8))))</f>
        <v>#REF!</v>
      </c>
      <c r="S1503" s="1" t="str">
        <f>IF([kw in desc]=[kw rough in title],[kw in desc]*1,IFERROR(LEFT([kw_dirty],3)*1,IFERROR(LEFT([kw_dirty],2)*1,"n.a.")))</f>
        <v>n.a.</v>
      </c>
      <c r="T1503" s="1"/>
      <c r="U1503" s="1">
        <f>VLOOKUP(Tabelle1[[#This Row],[productid]],Tabelle2[#All],2,FALSE)</f>
        <v>14.7</v>
      </c>
    </row>
    <row r="1504" spans="1:21" hidden="1">
      <c r="A1504" t="s">
        <v>10412</v>
      </c>
      <c r="B1504">
        <v>2575</v>
      </c>
      <c r="C1504">
        <v>289859</v>
      </c>
      <c r="D1504" t="s">
        <v>2614</v>
      </c>
      <c r="E1504" t="s">
        <v>2615</v>
      </c>
      <c r="F1504">
        <v>18406</v>
      </c>
      <c r="G1504">
        <v>1064527</v>
      </c>
      <c r="H1504">
        <f t="shared" si="23"/>
        <v>19</v>
      </c>
      <c r="I1504">
        <f t="array" ref="I1504">MIN(IFERROR(FIND(IstNumbers,A1504),""))</f>
        <v>11</v>
      </c>
      <c r="J1504" s="1" t="str">
        <f>IF([first '# in title]&lt;[pos kw in title],MID([title],[pos kw in title]-6,6),#N/A)</f>
        <v xml:space="preserve">0W 19 </v>
      </c>
      <c r="K1504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504" s="1">
        <f>IFERROR(FIND("kW",[desc]),0)</f>
        <v>57</v>
      </c>
      <c r="M1504">
        <f t="array" ref="M1504">MIN(IFERROR(FIND(IstNumbers,E1504),""))</f>
        <v>24</v>
      </c>
      <c r="N1504" s="1" t="str">
        <f>IF([first '# in desc]&lt;[pos kw in desc],MID([desc],[pos kw in desc]-7,7))</f>
        <v xml:space="preserve">me, 19 </v>
      </c>
      <c r="O150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504" s="1" t="str">
        <f>TRIM(IF([first '# in desc]&lt;[pos kw in desc],MID([desc],[pos kw in desc]-6,6),FALSE))</f>
        <v>e, 19</v>
      </c>
      <c r="Q1504" s="1">
        <f>IF(LEN([manuell])=0,IFERROR([kw fine in title]*1,IFERROR(SUMPRODUCT(COUNTIF(IsDigits,MID([kw in desc],ROW($A$1:$A$150),1)))=LEN([kw in desc]),#N/A)),[manuell])</f>
        <v>19</v>
      </c>
      <c r="R1504" s="1" t="e">
        <f>IF([pos kw in title]&gt;0,MID(J1504,#REF!,4),IF([first '# in title]&gt;0,MID([title],[first '# in title],3),IF([first '# in title]&gt;0,MID([desc],#REF!,3),VLOOKUP([productid],$G$2:$R$1386,8))))</f>
        <v>#REF!</v>
      </c>
      <c r="S1504" s="1" t="str">
        <f>IF([kw in desc]=[kw rough in title],[kw in desc]*1,IFERROR(LEFT([kw_dirty],3)*1,IFERROR(LEFT([kw_dirty],2)*1,"n.a.")))</f>
        <v>n.a.</v>
      </c>
      <c r="T1504" s="1"/>
      <c r="U1504" s="1">
        <f>VLOOKUP(Tabelle1[[#This Row],[productid]],Tabelle2[#All],2,FALSE)</f>
        <v>19</v>
      </c>
    </row>
    <row r="1505" spans="1:21">
      <c r="A1505" t="s">
        <v>2432</v>
      </c>
      <c r="B1505">
        <v>2595</v>
      </c>
      <c r="C1505">
        <v>289859</v>
      </c>
      <c r="D1505" t="s">
        <v>2616</v>
      </c>
      <c r="E1505" t="s">
        <v>2085</v>
      </c>
      <c r="F1505">
        <v>18406</v>
      </c>
      <c r="G1505">
        <v>3128307</v>
      </c>
      <c r="H1505">
        <f t="shared" si="23"/>
        <v>0</v>
      </c>
      <c r="I1505">
        <f t="array" ref="I1505">MIN(IFERROR(FIND(IstNumbers,A1505),""))</f>
        <v>0</v>
      </c>
      <c r="J1505" s="1" t="e">
        <f>IF([first '# in title]&lt;[pos kw in title],MID([title],[pos kw in title]-6,6),#N/A)</f>
        <v>#N/A</v>
      </c>
      <c r="K1505" s="1" t="e">
        <f>IFERROR(MID(SUBSTITUTE([kw rough in title],",","."),FIND("(",[kw rough in title])+1,20),SUBSTITUTE(IFERROR(MID([kw rough in title],FIND(" ",[kw rough in title])+1,20),[kw rough in title]),",","."))</f>
        <v>#N/A</v>
      </c>
      <c r="L1505" s="1">
        <f>IFERROR(FIND("kW",[desc]),0)</f>
        <v>0</v>
      </c>
      <c r="M1505">
        <f t="array" ref="M1505">MIN(IFERROR(FIND(IstNumbers,E1505),""))</f>
        <v>38</v>
      </c>
      <c r="N1505" s="1" t="b">
        <f>IF([first '# in desc]&lt;[pos kw in desc],MID([desc],[pos kw in desc]-7,7))</f>
        <v>0</v>
      </c>
      <c r="O15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05" s="1" t="str">
        <f>TRIM(IF([first '# in desc]&lt;[pos kw in desc],MID([desc],[pos kw in desc]-6,6),FALSE))</f>
        <v>FALSCH</v>
      </c>
      <c r="Q1505" s="1" t="b">
        <f>IF(LEN([manuell])=0,IFERROR([kw fine in title]*1,IFERROR(SUMPRODUCT(COUNTIF(IsDigits,MID([kw in desc],ROW($A$1:$A$150),1)))=LEN([kw in desc]),#N/A)),[manuell])</f>
        <v>0</v>
      </c>
      <c r="R1505" s="1" t="str">
        <f>IF([pos kw in title]&gt;0,MID(J1505,#REF!,4),IF([first '# in title]&gt;0,MID([title],[first '# in title],3),IF([first '# in title]&gt;0,MID([desc],#REF!,3),VLOOKUP([productid],$G$2:$R$1386,8))))</f>
        <v xml:space="preserve">me, 35 </v>
      </c>
      <c r="S1505" s="1" t="e">
        <f>IF([kw in desc]=[kw rough in title],[kw in desc]*1,IFERROR(LEFT([kw_dirty],3)*1,IFERROR(LEFT([kw_dirty],2)*1,"n.a.")))</f>
        <v>#N/A</v>
      </c>
      <c r="T1505" s="1"/>
      <c r="U1505" s="1" t="e">
        <f>VLOOKUP(Tabelle1[[#This Row],[productid]],Tabelle2[#All],2,FALSE)</f>
        <v>#N/A</v>
      </c>
    </row>
    <row r="1506" spans="1:21" hidden="1">
      <c r="A1506" t="s">
        <v>2435</v>
      </c>
      <c r="B1506">
        <v>3130</v>
      </c>
      <c r="C1506">
        <v>289859</v>
      </c>
      <c r="D1506" t="s">
        <v>2617</v>
      </c>
      <c r="E1506" t="s">
        <v>1455</v>
      </c>
      <c r="F1506">
        <v>18406</v>
      </c>
      <c r="G1506">
        <v>1750863</v>
      </c>
      <c r="H1506">
        <f t="shared" si="23"/>
        <v>0</v>
      </c>
      <c r="I1506">
        <f t="array" ref="I1506">MIN(IFERROR(FIND(IstNumbers,A1506),""))</f>
        <v>12</v>
      </c>
      <c r="J1506" s="1" t="e">
        <f>IF([first '# in title]&lt;[pos kw in title],MID([title],[pos kw in title]-6,6),#N/A)</f>
        <v>#N/A</v>
      </c>
      <c r="K1506" s="1" t="e">
        <f>IFERROR(MID(SUBSTITUTE([kw rough in title],",","."),FIND("(",[kw rough in title])+1,20),SUBSTITUTE(IFERROR(MID([kw rough in title],FIND(" ",[kw rough in title])+1,20),[kw rough in title]),",","."))</f>
        <v>#N/A</v>
      </c>
      <c r="L1506" s="1">
        <f>IFERROR(FIND("kW",[desc]),0)</f>
        <v>70</v>
      </c>
      <c r="M1506">
        <f t="array" ref="M1506">MIN(IFERROR(FIND(IstNumbers,E1506),""))</f>
        <v>34</v>
      </c>
      <c r="N1506" s="1" t="str">
        <f>IF([first '# in desc]&lt;[pos kw in desc],MID([desc],[pos kw in desc]-7,7))</f>
        <v xml:space="preserve">­me 42 </v>
      </c>
      <c r="O15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06" s="1" t="str">
        <f>TRIM(IF([first '# in desc]&lt;[pos kw in desc],MID([desc],[pos kw in desc]-6,6),FALSE))</f>
        <v>me 42</v>
      </c>
      <c r="Q1506" s="1" t="b">
        <f>IF(LEN([manuell])=0,IFERROR([kw fine in title]*1,IFERROR(SUMPRODUCT(COUNTIF(IsDigits,MID([kw in desc],ROW($A$1:$A$150),1)))=LEN([kw in desc]),#N/A)),[manuell])</f>
        <v>0</v>
      </c>
      <c r="R1506" s="1" t="str">
        <f>IF([pos kw in title]&gt;0,MID(J1506,#REF!,4),IF([first '# in title]&gt;0,MID([title],[first '# in title],3),IF([first '# in title]&gt;0,MID([desc],#REF!,3),VLOOKUP([productid],$G$2:$R$1386,8))))</f>
        <v xml:space="preserve">42 </v>
      </c>
      <c r="S1506" s="1" t="e">
        <f>IF([kw in desc]=[kw rough in title],[kw in desc]*1,IFERROR(LEFT([kw_dirty],3)*1,IFERROR(LEFT([kw_dirty],2)*1,"n.a.")))</f>
        <v>#N/A</v>
      </c>
      <c r="T1506" s="1"/>
      <c r="U1506" s="1">
        <f>VLOOKUP(Tabelle1[[#This Row],[productid]],Tabelle2[#All],2,FALSE)</f>
        <v>42</v>
      </c>
    </row>
    <row r="1507" spans="1:21">
      <c r="A1507" t="s">
        <v>2597</v>
      </c>
      <c r="B1507">
        <v>2302</v>
      </c>
      <c r="C1507">
        <v>289859</v>
      </c>
      <c r="D1507" t="s">
        <v>2618</v>
      </c>
      <c r="E1507" t="s">
        <v>2619</v>
      </c>
      <c r="F1507">
        <v>18406</v>
      </c>
      <c r="G1507">
        <v>2286143</v>
      </c>
      <c r="H1507">
        <f t="shared" si="23"/>
        <v>0</v>
      </c>
      <c r="I1507">
        <f t="array" ref="I1507">MIN(IFERROR(FIND(IstNumbers,A1507),""))</f>
        <v>12</v>
      </c>
      <c r="J1507" s="1" t="e">
        <f>IF([first '# in title]&lt;[pos kw in title],MID([title],[pos kw in title]-6,6),#N/A)</f>
        <v>#N/A</v>
      </c>
      <c r="K1507" s="1" t="e">
        <f>IFERROR(MID(SUBSTITUTE([kw rough in title],",","."),FIND("(",[kw rough in title])+1,20),SUBSTITUTE(IFERROR(MID([kw rough in title],FIND(" ",[kw rough in title])+1,20),[kw rough in title]),",","."))</f>
        <v>#N/A</v>
      </c>
      <c r="L1507" s="1">
        <f>IFERROR(FIND("kW",[desc]),0)</f>
        <v>0</v>
      </c>
      <c r="M1507">
        <f t="array" ref="M1507">MIN(IFERROR(FIND(IstNumbers,E1507),""))</f>
        <v>33</v>
      </c>
      <c r="N1507" s="1" t="b">
        <f>IF([first '# in desc]&lt;[pos kw in desc],MID([desc],[pos kw in desc]-7,7))</f>
        <v>0</v>
      </c>
      <c r="O15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07" s="1" t="str">
        <f>TRIM(IF([first '# in desc]&lt;[pos kw in desc],MID([desc],[pos kw in desc]-6,6),FALSE))</f>
        <v>FALSCH</v>
      </c>
      <c r="Q1507" s="1" t="b">
        <f>IF(LEN([manuell])=0,IFERROR([kw fine in title]*1,IFERROR(SUMPRODUCT(COUNTIF(IsDigits,MID([kw in desc],ROW($A$1:$A$150),1)))=LEN([kw in desc]),#N/A)),[manuell])</f>
        <v>0</v>
      </c>
      <c r="R1507" s="1" t="str">
        <f>IF([pos kw in title]&gt;0,MID(J1507,#REF!,4),IF([first '# in title]&gt;0,MID([title],[first '# in title],3),IF([first '# in title]&gt;0,MID([desc],#REF!,3),VLOOKUP([productid],$G$2:$R$1386,8))))</f>
        <v>146</v>
      </c>
      <c r="S1507" s="1" t="e">
        <f>IF([kw in desc]=[kw rough in title],[kw in desc]*1,IFERROR(LEFT([kw_dirty],3)*1,IFERROR(LEFT([kw_dirty],2)*1,"n.a.")))</f>
        <v>#N/A</v>
      </c>
      <c r="T1507" s="1"/>
      <c r="U1507" s="1" t="e">
        <f>VLOOKUP(Tabelle1[[#This Row],[productid]],Tabelle2[#All],2,FALSE)</f>
        <v>#N/A</v>
      </c>
    </row>
    <row r="1508" spans="1:21">
      <c r="A1508" t="s">
        <v>2609</v>
      </c>
      <c r="B1508">
        <v>3019</v>
      </c>
      <c r="C1508">
        <v>9701</v>
      </c>
      <c r="D1508" t="s">
        <v>2620</v>
      </c>
      <c r="E1508" t="s">
        <v>9</v>
      </c>
      <c r="F1508">
        <v>18406</v>
      </c>
      <c r="G1508">
        <v>4255270</v>
      </c>
      <c r="H1508">
        <f t="shared" si="23"/>
        <v>0</v>
      </c>
      <c r="I1508">
        <f t="array" ref="I1508">MIN(IFERROR(FIND(IstNumbers,A1508),""))</f>
        <v>17</v>
      </c>
      <c r="J1508" s="1" t="e">
        <f>IF([first '# in title]&lt;[pos kw in title],MID([title],[pos kw in title]-6,6),#N/A)</f>
        <v>#N/A</v>
      </c>
      <c r="K1508" s="1" t="e">
        <f>IFERROR(MID(SUBSTITUTE([kw rough in title],",","."),FIND("(",[kw rough in title])+1,20),SUBSTITUTE(IFERROR(MID([kw rough in title],FIND(" ",[kw rough in title])+1,20),[kw rough in title]),",","."))</f>
        <v>#N/A</v>
      </c>
      <c r="L1508" s="1">
        <f>IFERROR(FIND("kW",[desc]),0)</f>
        <v>0</v>
      </c>
      <c r="M1508">
        <f t="array" ref="M1508">MIN(IFERROR(FIND(IstNumbers,E1508),""))</f>
        <v>0</v>
      </c>
      <c r="N1508" s="1" t="b">
        <f>IF([first '# in desc]&lt;[pos kw in desc],MID([desc],[pos kw in desc]-7,7))</f>
        <v>0</v>
      </c>
      <c r="O15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08" s="1" t="str">
        <f>TRIM(IF([first '# in desc]&lt;[pos kw in desc],MID([desc],[pos kw in desc]-6,6),FALSE))</f>
        <v>FALSCH</v>
      </c>
      <c r="Q1508" s="1" t="b">
        <f>IF(LEN([manuell])=0,IFERROR([kw fine in title]*1,IFERROR(SUMPRODUCT(COUNTIF(IsDigits,MID([kw in desc],ROW($A$1:$A$150),1)))=LEN([kw in desc]),#N/A)),[manuell])</f>
        <v>0</v>
      </c>
      <c r="R1508" s="1" t="str">
        <f>IF([pos kw in title]&gt;0,MID(J1508,#REF!,4),IF([first '# in title]&gt;0,MID([title],[first '# in title],3),IF([first '# in title]&gt;0,MID([desc],#REF!,3),VLOOKUP([productid],$G$2:$R$1386,8))))</f>
        <v>-Pa</v>
      </c>
      <c r="S1508" s="1" t="e">
        <f>IF([kw in desc]=[kw rough in title],[kw in desc]*1,IFERROR(LEFT([kw_dirty],3)*1,IFERROR(LEFT([kw_dirty],2)*1,"n.a.")))</f>
        <v>#N/A</v>
      </c>
      <c r="T1508" s="1"/>
      <c r="U1508" s="1" t="e">
        <f>VLOOKUP(Tabelle1[[#This Row],[productid]],Tabelle2[#All],2,FALSE)</f>
        <v>#N/A</v>
      </c>
    </row>
    <row r="1509" spans="1:21" hidden="1">
      <c r="A1509" t="s">
        <v>2621</v>
      </c>
      <c r="B1509">
        <v>3215</v>
      </c>
      <c r="C1509">
        <v>289859</v>
      </c>
      <c r="D1509" t="s">
        <v>2622</v>
      </c>
      <c r="E1509" t="s">
        <v>2623</v>
      </c>
      <c r="F1509">
        <v>18406</v>
      </c>
      <c r="G1509">
        <v>3497887</v>
      </c>
      <c r="H1509">
        <f t="shared" si="23"/>
        <v>0</v>
      </c>
      <c r="I1509">
        <f t="array" ref="I1509">MIN(IFERROR(FIND(IstNumbers,A1509),""))</f>
        <v>12</v>
      </c>
      <c r="J1509" s="1" t="e">
        <f>IF([first '# in title]&lt;[pos kw in title],MID([title],[pos kw in title]-6,6),#N/A)</f>
        <v>#N/A</v>
      </c>
      <c r="K1509" s="1" t="e">
        <f>IFERROR(MID(SUBSTITUTE([kw rough in title],",","."),FIND("(",[kw rough in title])+1,20),SUBSTITUTE(IFERROR(MID([kw rough in title],FIND(" ",[kw rough in title])+1,20),[kw rough in title]),",","."))</f>
        <v>#N/A</v>
      </c>
      <c r="L1509" s="1">
        <f>IFERROR(FIND("kW",[desc]),0)</f>
        <v>70</v>
      </c>
      <c r="M1509">
        <f t="array" ref="M1509">MIN(IFERROR(FIND(IstNumbers,E1509),""))</f>
        <v>34</v>
      </c>
      <c r="N1509" s="1" t="str">
        <f>IF([first '# in desc]&lt;[pos kw in desc],MID([desc],[pos kw in desc]-7,7))</f>
        <v xml:space="preserve">­me 42 </v>
      </c>
      <c r="O15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09" s="1" t="str">
        <f>TRIM(IF([first '# in desc]&lt;[pos kw in desc],MID([desc],[pos kw in desc]-6,6),FALSE))</f>
        <v>me 42</v>
      </c>
      <c r="Q1509" s="1" t="b">
        <f>IF(LEN([manuell])=0,IFERROR([kw fine in title]*1,IFERROR(SUMPRODUCT(COUNTIF(IsDigits,MID([kw in desc],ROW($A$1:$A$150),1)))=LEN([kw in desc]),#N/A)),[manuell])</f>
        <v>0</v>
      </c>
      <c r="R1509" s="1" t="str">
        <f>IF([pos kw in title]&gt;0,MID(J1509,#REF!,4),IF([first '# in title]&gt;0,MID([title],[first '# in title],3),IF([first '# in title]&gt;0,MID([desc],#REF!,3),VLOOKUP([productid],$G$2:$R$1386,8))))</f>
        <v xml:space="preserve">42 </v>
      </c>
      <c r="S1509" s="1" t="e">
        <f>IF([kw in desc]=[kw rough in title],[kw in desc]*1,IFERROR(LEFT([kw_dirty],3)*1,IFERROR(LEFT([kw_dirty],2)*1,"n.a.")))</f>
        <v>#N/A</v>
      </c>
      <c r="T1509" s="1"/>
      <c r="U1509" s="1">
        <f>VLOOKUP(Tabelle1[[#This Row],[productid]],Tabelle2[#All],2,FALSE)</f>
        <v>42</v>
      </c>
    </row>
    <row r="1510" spans="1:21">
      <c r="A1510" t="s">
        <v>2611</v>
      </c>
      <c r="B1510">
        <v>4756</v>
      </c>
      <c r="C1510">
        <v>9701</v>
      </c>
      <c r="D1510" t="s">
        <v>2624</v>
      </c>
      <c r="E1510" t="s">
        <v>9</v>
      </c>
      <c r="F1510">
        <v>18406</v>
      </c>
      <c r="G1510">
        <v>4278829</v>
      </c>
      <c r="H1510">
        <f t="shared" si="23"/>
        <v>0</v>
      </c>
      <c r="I1510">
        <f t="array" ref="I1510">MIN(IFERROR(FIND(IstNumbers,A1510),""))</f>
        <v>17</v>
      </c>
      <c r="J1510" s="1" t="e">
        <f>IF([first '# in title]&lt;[pos kw in title],MID([title],[pos kw in title]-6,6),#N/A)</f>
        <v>#N/A</v>
      </c>
      <c r="K1510" s="1" t="e">
        <f>IFERROR(MID(SUBSTITUTE([kw rough in title],",","."),FIND("(",[kw rough in title])+1,20),SUBSTITUTE(IFERROR(MID([kw rough in title],FIND(" ",[kw rough in title])+1,20),[kw rough in title]),",","."))</f>
        <v>#N/A</v>
      </c>
      <c r="L1510" s="1">
        <f>IFERROR(FIND("kW",[desc]),0)</f>
        <v>0</v>
      </c>
      <c r="M1510">
        <f t="array" ref="M1510">MIN(IFERROR(FIND(IstNumbers,E1510),""))</f>
        <v>0</v>
      </c>
      <c r="N1510" s="1" t="b">
        <f>IF([first '# in desc]&lt;[pos kw in desc],MID([desc],[pos kw in desc]-7,7))</f>
        <v>0</v>
      </c>
      <c r="O15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10" s="1" t="str">
        <f>TRIM(IF([first '# in desc]&lt;[pos kw in desc],MID([desc],[pos kw in desc]-6,6),FALSE))</f>
        <v>FALSCH</v>
      </c>
      <c r="Q1510" s="1" t="b">
        <f>IF(LEN([manuell])=0,IFERROR([kw fine in title]*1,IFERROR(SUMPRODUCT(COUNTIF(IsDigits,MID([kw in desc],ROW($A$1:$A$150),1)))=LEN([kw in desc]),#N/A)),[manuell])</f>
        <v>0</v>
      </c>
      <c r="R1510" s="1" t="str">
        <f>IF([pos kw in title]&gt;0,MID(J1510,#REF!,4),IF([first '# in title]&gt;0,MID([title],[first '# in title],3),IF([first '# in title]&gt;0,MID([desc],#REF!,3),VLOOKUP([productid],$G$2:$R$1386,8))))</f>
        <v>-Pa</v>
      </c>
      <c r="S1510" s="1" t="e">
        <f>IF([kw in desc]=[kw rough in title],[kw in desc]*1,IFERROR(LEFT([kw_dirty],3)*1,IFERROR(LEFT([kw_dirty],2)*1,"n.a.")))</f>
        <v>#N/A</v>
      </c>
      <c r="T1510" s="1"/>
      <c r="U1510" s="1" t="e">
        <f>VLOOKUP(Tabelle1[[#This Row],[productid]],Tabelle2[#All],2,FALSE)</f>
        <v>#N/A</v>
      </c>
    </row>
    <row r="1511" spans="1:21" hidden="1">
      <c r="A1511" t="s">
        <v>10412</v>
      </c>
      <c r="B1511">
        <v>2575</v>
      </c>
      <c r="C1511">
        <v>289859</v>
      </c>
      <c r="D1511" t="s">
        <v>2625</v>
      </c>
      <c r="E1511" t="s">
        <v>2626</v>
      </c>
      <c r="F1511">
        <v>18406</v>
      </c>
      <c r="G1511">
        <v>1064527</v>
      </c>
      <c r="H1511">
        <f t="shared" si="23"/>
        <v>19</v>
      </c>
      <c r="I1511">
        <f t="array" ref="I1511">MIN(IFERROR(FIND(IstNumbers,A1511),""))</f>
        <v>11</v>
      </c>
      <c r="J1511" s="1" t="str">
        <f>IF([first '# in title]&lt;[pos kw in title],MID([title],[pos kw in title]-6,6),#N/A)</f>
        <v xml:space="preserve">0W 19 </v>
      </c>
      <c r="K151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511" s="1">
        <f>IFERROR(FIND("kW",[desc]),0)</f>
        <v>57</v>
      </c>
      <c r="M1511">
        <f t="array" ref="M1511">MIN(IFERROR(FIND(IstNumbers,E1511),""))</f>
        <v>24</v>
      </c>
      <c r="N1511" s="1" t="str">
        <f>IF([first '# in desc]&lt;[pos kw in desc],MID([desc],[pos kw in desc]-7,7))</f>
        <v xml:space="preserve">me, 19 </v>
      </c>
      <c r="O151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511" s="1" t="str">
        <f>TRIM(IF([first '# in desc]&lt;[pos kw in desc],MID([desc],[pos kw in desc]-6,6),FALSE))</f>
        <v>e, 19</v>
      </c>
      <c r="Q1511" s="1">
        <f>IF(LEN([manuell])=0,IFERROR([kw fine in title]*1,IFERROR(SUMPRODUCT(COUNTIF(IsDigits,MID([kw in desc],ROW($A$1:$A$150),1)))=LEN([kw in desc]),#N/A)),[manuell])</f>
        <v>19</v>
      </c>
      <c r="R1511" s="1" t="e">
        <f>IF([pos kw in title]&gt;0,MID(J1511,#REF!,4),IF([first '# in title]&gt;0,MID([title],[first '# in title],3),IF([first '# in title]&gt;0,MID([desc],#REF!,3),VLOOKUP([productid],$G$2:$R$1386,8))))</f>
        <v>#REF!</v>
      </c>
      <c r="S1511" s="1" t="str">
        <f>IF([kw in desc]=[kw rough in title],[kw in desc]*1,IFERROR(LEFT([kw_dirty],3)*1,IFERROR(LEFT([kw_dirty],2)*1,"n.a.")))</f>
        <v>n.a.</v>
      </c>
      <c r="T1511" s="1"/>
      <c r="U1511" s="1">
        <f>VLOOKUP(Tabelle1[[#This Row],[productid]],Tabelle2[#All],2,FALSE)</f>
        <v>19</v>
      </c>
    </row>
    <row r="1512" spans="1:21">
      <c r="A1512" t="s">
        <v>2597</v>
      </c>
      <c r="B1512">
        <v>2309</v>
      </c>
      <c r="C1512">
        <v>289859</v>
      </c>
      <c r="D1512" t="s">
        <v>2627</v>
      </c>
      <c r="E1512" t="s">
        <v>2628</v>
      </c>
      <c r="F1512">
        <v>18406</v>
      </c>
      <c r="G1512">
        <v>2286143</v>
      </c>
      <c r="H1512">
        <f t="shared" si="23"/>
        <v>0</v>
      </c>
      <c r="I1512">
        <f t="array" ref="I1512">MIN(IFERROR(FIND(IstNumbers,A1512),""))</f>
        <v>12</v>
      </c>
      <c r="J1512" s="1" t="e">
        <f>IF([first '# in title]&lt;[pos kw in title],MID([title],[pos kw in title]-6,6),#N/A)</f>
        <v>#N/A</v>
      </c>
      <c r="K1512" s="1" t="e">
        <f>IFERROR(MID(SUBSTITUTE([kw rough in title],",","."),FIND("(",[kw rough in title])+1,20),SUBSTITUTE(IFERROR(MID([kw rough in title],FIND(" ",[kw rough in title])+1,20),[kw rough in title]),",","."))</f>
        <v>#N/A</v>
      </c>
      <c r="L1512" s="1">
        <f>IFERROR(FIND("kW",[desc]),0)</f>
        <v>0</v>
      </c>
      <c r="M1512">
        <f t="array" ref="M1512">MIN(IFERROR(FIND(IstNumbers,E1512),""))</f>
        <v>33</v>
      </c>
      <c r="N1512" s="1" t="b">
        <f>IF([first '# in desc]&lt;[pos kw in desc],MID([desc],[pos kw in desc]-7,7))</f>
        <v>0</v>
      </c>
      <c r="O15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12" s="1" t="str">
        <f>TRIM(IF([first '# in desc]&lt;[pos kw in desc],MID([desc],[pos kw in desc]-6,6),FALSE))</f>
        <v>FALSCH</v>
      </c>
      <c r="Q1512" s="1" t="b">
        <f>IF(LEN([manuell])=0,IFERROR([kw fine in title]*1,IFERROR(SUMPRODUCT(COUNTIF(IsDigits,MID([kw in desc],ROW($A$1:$A$150),1)))=LEN([kw in desc]),#N/A)),[manuell])</f>
        <v>0</v>
      </c>
      <c r="R1512" s="1" t="str">
        <f>IF([pos kw in title]&gt;0,MID(J1512,#REF!,4),IF([first '# in title]&gt;0,MID([title],[first '# in title],3),IF([first '# in title]&gt;0,MID([desc],#REF!,3),VLOOKUP([productid],$G$2:$R$1386,8))))</f>
        <v>146</v>
      </c>
      <c r="S1512" s="1" t="e">
        <f>IF([kw in desc]=[kw rough in title],[kw in desc]*1,IFERROR(LEFT([kw_dirty],3)*1,IFERROR(LEFT([kw_dirty],2)*1,"n.a.")))</f>
        <v>#N/A</v>
      </c>
      <c r="T1512" s="1"/>
      <c r="U1512" s="1" t="e">
        <f>VLOOKUP(Tabelle1[[#This Row],[productid]],Tabelle2[#All],2,FALSE)</f>
        <v>#N/A</v>
      </c>
    </row>
    <row r="1513" spans="1:21" hidden="1">
      <c r="A1513" t="s">
        <v>2621</v>
      </c>
      <c r="B1513">
        <v>3220</v>
      </c>
      <c r="C1513">
        <v>289859</v>
      </c>
      <c r="D1513" t="s">
        <v>2629</v>
      </c>
      <c r="E1513" t="s">
        <v>2067</v>
      </c>
      <c r="F1513">
        <v>18406</v>
      </c>
      <c r="G1513">
        <v>3497887</v>
      </c>
      <c r="H1513">
        <f t="shared" si="23"/>
        <v>0</v>
      </c>
      <c r="I1513">
        <f t="array" ref="I1513">MIN(IFERROR(FIND(IstNumbers,A1513),""))</f>
        <v>12</v>
      </c>
      <c r="J1513" s="1" t="e">
        <f>IF([first '# in title]&lt;[pos kw in title],MID([title],[pos kw in title]-6,6),#N/A)</f>
        <v>#N/A</v>
      </c>
      <c r="K1513" s="1" t="e">
        <f>IFERROR(MID(SUBSTITUTE([kw rough in title],",","."),FIND("(",[kw rough in title])+1,20),SUBSTITUTE(IFERROR(MID([kw rough in title],FIND(" ",[kw rough in title])+1,20),[kw rough in title]),",","."))</f>
        <v>#N/A</v>
      </c>
      <c r="L1513" s="1">
        <f>IFERROR(FIND("kW",[desc]),0)</f>
        <v>70</v>
      </c>
      <c r="M1513">
        <f t="array" ref="M1513">MIN(IFERROR(FIND(IstNumbers,E1513),""))</f>
        <v>34</v>
      </c>
      <c r="N1513" s="1" t="str">
        <f>IF([first '# in desc]&lt;[pos kw in desc],MID([desc],[pos kw in desc]-7,7))</f>
        <v xml:space="preserve">­me 42 </v>
      </c>
      <c r="O15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13" s="1" t="str">
        <f>TRIM(IF([first '# in desc]&lt;[pos kw in desc],MID([desc],[pos kw in desc]-6,6),FALSE))</f>
        <v>me 42</v>
      </c>
      <c r="Q1513" s="1" t="b">
        <f>IF(LEN([manuell])=0,IFERROR([kw fine in title]*1,IFERROR(SUMPRODUCT(COUNTIF(IsDigits,MID([kw in desc],ROW($A$1:$A$150),1)))=LEN([kw in desc]),#N/A)),[manuell])</f>
        <v>0</v>
      </c>
      <c r="R1513" s="1" t="str">
        <f>IF([pos kw in title]&gt;0,MID(J1513,#REF!,4),IF([first '# in title]&gt;0,MID([title],[first '# in title],3),IF([first '# in title]&gt;0,MID([desc],#REF!,3),VLOOKUP([productid],$G$2:$R$1386,8))))</f>
        <v xml:space="preserve">42 </v>
      </c>
      <c r="S1513" s="1" t="e">
        <f>IF([kw in desc]=[kw rough in title],[kw in desc]*1,IFERROR(LEFT([kw_dirty],3)*1,IFERROR(LEFT([kw_dirty],2)*1,"n.a.")))</f>
        <v>#N/A</v>
      </c>
      <c r="T1513" s="1"/>
      <c r="U1513" s="1">
        <f>VLOOKUP(Tabelle1[[#This Row],[productid]],Tabelle2[#All],2,FALSE)</f>
        <v>42</v>
      </c>
    </row>
    <row r="1514" spans="1:21">
      <c r="A1514" t="s">
        <v>2597</v>
      </c>
      <c r="B1514">
        <v>2309</v>
      </c>
      <c r="C1514">
        <v>289859</v>
      </c>
      <c r="D1514" t="s">
        <v>2630</v>
      </c>
      <c r="E1514" t="s">
        <v>2631</v>
      </c>
      <c r="F1514">
        <v>18406</v>
      </c>
      <c r="G1514">
        <v>2286143</v>
      </c>
      <c r="H1514">
        <f t="shared" si="23"/>
        <v>0</v>
      </c>
      <c r="I1514">
        <f t="array" ref="I1514">MIN(IFERROR(FIND(IstNumbers,A1514),""))</f>
        <v>12</v>
      </c>
      <c r="J1514" s="1" t="e">
        <f>IF([first '# in title]&lt;[pos kw in title],MID([title],[pos kw in title]-6,6),#N/A)</f>
        <v>#N/A</v>
      </c>
      <c r="K1514" s="1" t="e">
        <f>IFERROR(MID(SUBSTITUTE([kw rough in title],",","."),FIND("(",[kw rough in title])+1,20),SUBSTITUTE(IFERROR(MID([kw rough in title],FIND(" ",[kw rough in title])+1,20),[kw rough in title]),",","."))</f>
        <v>#N/A</v>
      </c>
      <c r="L1514" s="1">
        <f>IFERROR(FIND("kW",[desc]),0)</f>
        <v>0</v>
      </c>
      <c r="M1514">
        <f t="array" ref="M1514">MIN(IFERROR(FIND(IstNumbers,E1514),""))</f>
        <v>33</v>
      </c>
      <c r="N1514" s="1" t="b">
        <f>IF([first '# in desc]&lt;[pos kw in desc],MID([desc],[pos kw in desc]-7,7))</f>
        <v>0</v>
      </c>
      <c r="O15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14" s="1" t="str">
        <f>TRIM(IF([first '# in desc]&lt;[pos kw in desc],MID([desc],[pos kw in desc]-6,6),FALSE))</f>
        <v>FALSCH</v>
      </c>
      <c r="Q1514" s="1" t="b">
        <f>IF(LEN([manuell])=0,IFERROR([kw fine in title]*1,IFERROR(SUMPRODUCT(COUNTIF(IsDigits,MID([kw in desc],ROW($A$1:$A$150),1)))=LEN([kw in desc]),#N/A)),[manuell])</f>
        <v>0</v>
      </c>
      <c r="R1514" s="1" t="str">
        <f>IF([pos kw in title]&gt;0,MID(J1514,#REF!,4),IF([first '# in title]&gt;0,MID([title],[first '# in title],3),IF([first '# in title]&gt;0,MID([desc],#REF!,3),VLOOKUP([productid],$G$2:$R$1386,8))))</f>
        <v>146</v>
      </c>
      <c r="S1514" s="1" t="e">
        <f>IF([kw in desc]=[kw rough in title],[kw in desc]*1,IFERROR(LEFT([kw_dirty],3)*1,IFERROR(LEFT([kw_dirty],2)*1,"n.a.")))</f>
        <v>#N/A</v>
      </c>
      <c r="T1514" s="1"/>
      <c r="U1514" s="1" t="e">
        <f>VLOOKUP(Tabelle1[[#This Row],[productid]],Tabelle2[#All],2,FALSE)</f>
        <v>#N/A</v>
      </c>
    </row>
    <row r="1515" spans="1:21" hidden="1">
      <c r="A1515" t="s">
        <v>2621</v>
      </c>
      <c r="B1515">
        <v>3225</v>
      </c>
      <c r="C1515">
        <v>289859</v>
      </c>
      <c r="D1515" t="s">
        <v>2632</v>
      </c>
      <c r="E1515" t="s">
        <v>2633</v>
      </c>
      <c r="F1515">
        <v>18406</v>
      </c>
      <c r="G1515">
        <v>3497887</v>
      </c>
      <c r="H1515">
        <f t="shared" si="23"/>
        <v>0</v>
      </c>
      <c r="I1515">
        <f t="array" ref="I1515">MIN(IFERROR(FIND(IstNumbers,A1515),""))</f>
        <v>12</v>
      </c>
      <c r="J1515" s="1" t="e">
        <f>IF([first '# in title]&lt;[pos kw in title],MID([title],[pos kw in title]-6,6),#N/A)</f>
        <v>#N/A</v>
      </c>
      <c r="K1515" s="1" t="e">
        <f>IFERROR(MID(SUBSTITUTE([kw rough in title],",","."),FIND("(",[kw rough in title])+1,20),SUBSTITUTE(IFERROR(MID([kw rough in title],FIND(" ",[kw rough in title])+1,20),[kw rough in title]),",","."))</f>
        <v>#N/A</v>
      </c>
      <c r="L1515" s="1">
        <f>IFERROR(FIND("kW",[desc]),0)</f>
        <v>70</v>
      </c>
      <c r="M1515">
        <f t="array" ref="M1515">MIN(IFERROR(FIND(IstNumbers,E1515),""))</f>
        <v>34</v>
      </c>
      <c r="N1515" s="1" t="str">
        <f>IF([first '# in desc]&lt;[pos kw in desc],MID([desc],[pos kw in desc]-7,7))</f>
        <v xml:space="preserve">­me 42 </v>
      </c>
      <c r="O15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15" s="1" t="str">
        <f>TRIM(IF([first '# in desc]&lt;[pos kw in desc],MID([desc],[pos kw in desc]-6,6),FALSE))</f>
        <v>me 42</v>
      </c>
      <c r="Q1515" s="1" t="b">
        <f>IF(LEN([manuell])=0,IFERROR([kw fine in title]*1,IFERROR(SUMPRODUCT(COUNTIF(IsDigits,MID([kw in desc],ROW($A$1:$A$150),1)))=LEN([kw in desc]),#N/A)),[manuell])</f>
        <v>0</v>
      </c>
      <c r="R1515" s="1" t="str">
        <f>IF([pos kw in title]&gt;0,MID(J1515,#REF!,4),IF([first '# in title]&gt;0,MID([title],[first '# in title],3),IF([first '# in title]&gt;0,MID([desc],#REF!,3),VLOOKUP([productid],$G$2:$R$1386,8))))</f>
        <v xml:space="preserve">42 </v>
      </c>
      <c r="S1515" s="1" t="e">
        <f>IF([kw in desc]=[kw rough in title],[kw in desc]*1,IFERROR(LEFT([kw_dirty],3)*1,IFERROR(LEFT([kw_dirty],2)*1,"n.a.")))</f>
        <v>#N/A</v>
      </c>
      <c r="T1515" s="1"/>
      <c r="U1515" s="1">
        <f>VLOOKUP(Tabelle1[[#This Row],[productid]],Tabelle2[#All],2,FALSE)</f>
        <v>42</v>
      </c>
    </row>
    <row r="1516" spans="1:21">
      <c r="A1516" t="s">
        <v>2634</v>
      </c>
      <c r="B1516">
        <v>2362.2600000000002</v>
      </c>
      <c r="C1516">
        <v>276812</v>
      </c>
      <c r="D1516" t="s">
        <v>2635</v>
      </c>
      <c r="E1516" t="s">
        <v>612</v>
      </c>
      <c r="F1516">
        <v>18406</v>
      </c>
      <c r="G1516">
        <v>4221735</v>
      </c>
      <c r="H1516">
        <f t="shared" si="23"/>
        <v>0</v>
      </c>
      <c r="I1516">
        <f t="array" ref="I1516">MIN(IFERROR(FIND(IstNumbers,A1516),""))</f>
        <v>24</v>
      </c>
      <c r="J1516" s="1" t="e">
        <f>IF([first '# in title]&lt;[pos kw in title],MID([title],[pos kw in title]-6,6),#N/A)</f>
        <v>#N/A</v>
      </c>
      <c r="K1516" s="1" t="e">
        <f>IFERROR(MID(SUBSTITUTE([kw rough in title],",","."),FIND("(",[kw rough in title])+1,20),SUBSTITUTE(IFERROR(MID([kw rough in title],FIND(" ",[kw rough in title])+1,20),[kw rough in title]),",","."))</f>
        <v>#N/A</v>
      </c>
      <c r="L1516" s="1">
        <f>IFERROR(FIND("kW",[desc]),0)</f>
        <v>0</v>
      </c>
      <c r="M1516">
        <f t="array" ref="M1516">MIN(IFERROR(FIND(IstNumbers,E1516),""))</f>
        <v>29</v>
      </c>
      <c r="N1516" s="1" t="b">
        <f>IF([first '# in desc]&lt;[pos kw in desc],MID([desc],[pos kw in desc]-7,7))</f>
        <v>0</v>
      </c>
      <c r="O15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16" s="1" t="str">
        <f>TRIM(IF([first '# in desc]&lt;[pos kw in desc],MID([desc],[pos kw in desc]-6,6),FALSE))</f>
        <v>FALSCH</v>
      </c>
      <c r="Q1516" s="1" t="b">
        <f>IF(LEN([manuell])=0,IFERROR([kw fine in title]*1,IFERROR(SUMPRODUCT(COUNTIF(IsDigits,MID([kw in desc],ROW($A$1:$A$150),1)))=LEN([kw in desc]),#N/A)),[manuell])</f>
        <v>0</v>
      </c>
      <c r="R1516" s="1" t="str">
        <f>IF([pos kw in title]&gt;0,MID(J1516,#REF!,4),IF([first '# in title]&gt;0,MID([title],[first '# in title],3),IF([first '# in title]&gt;0,MID([desc],#REF!,3),VLOOKUP([productid],$G$2:$R$1386,8))))</f>
        <v>172</v>
      </c>
      <c r="S1516" s="1" t="e">
        <f>IF([kw in desc]=[kw rough in title],[kw in desc]*1,IFERROR(LEFT([kw_dirty],3)*1,IFERROR(LEFT([kw_dirty],2)*1,"n.a.")))</f>
        <v>#N/A</v>
      </c>
      <c r="T1516" s="1"/>
      <c r="U1516" s="1" t="e">
        <f>VLOOKUP(Tabelle1[[#This Row],[productid]],Tabelle2[#All],2,FALSE)</f>
        <v>#N/A</v>
      </c>
    </row>
    <row r="1517" spans="1:21">
      <c r="A1517" t="s">
        <v>10379</v>
      </c>
      <c r="B1517">
        <v>4629</v>
      </c>
      <c r="C1517">
        <v>9701</v>
      </c>
      <c r="D1517" t="s">
        <v>2636</v>
      </c>
      <c r="E1517" t="s">
        <v>9</v>
      </c>
      <c r="F1517">
        <v>18406</v>
      </c>
      <c r="G1517">
        <v>4215830</v>
      </c>
      <c r="H1517">
        <f t="shared" si="23"/>
        <v>0</v>
      </c>
      <c r="I1517">
        <f t="array" ref="I1517">MIN(IFERROR(FIND(IstNumbers,A1517),""))</f>
        <v>17</v>
      </c>
      <c r="J1517" s="1" t="e">
        <f>IF([first '# in title]&lt;[pos kw in title],MID([title],[pos kw in title]-6,6),#N/A)</f>
        <v>#N/A</v>
      </c>
      <c r="K1517" s="1" t="e">
        <f>IFERROR(MID(SUBSTITUTE([kw rough in title],",","."),FIND("(",[kw rough in title])+1,20),SUBSTITUTE(IFERROR(MID([kw rough in title],FIND(" ",[kw rough in title])+1,20),[kw rough in title]),",","."))</f>
        <v>#N/A</v>
      </c>
      <c r="L1517" s="1">
        <f>IFERROR(FIND("kW",[desc]),0)</f>
        <v>0</v>
      </c>
      <c r="M1517">
        <f t="array" ref="M1517">MIN(IFERROR(FIND(IstNumbers,E1517),""))</f>
        <v>0</v>
      </c>
      <c r="N1517" s="1" t="b">
        <f>IF([first '# in desc]&lt;[pos kw in desc],MID([desc],[pos kw in desc]-7,7))</f>
        <v>0</v>
      </c>
      <c r="O15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17" s="1" t="str">
        <f>TRIM(IF([first '# in desc]&lt;[pos kw in desc],MID([desc],[pos kw in desc]-6,6),FALSE))</f>
        <v>FALSCH</v>
      </c>
      <c r="Q1517" s="1" t="b">
        <f>IF(LEN([manuell])=0,IFERROR([kw fine in title]*1,IFERROR(SUMPRODUCT(COUNTIF(IsDigits,MID([kw in desc],ROW($A$1:$A$150),1)))=LEN([kw in desc]),#N/A)),[manuell])</f>
        <v>0</v>
      </c>
      <c r="R1517" s="1" t="str">
        <f>IF([pos kw in title]&gt;0,MID(J1517,#REF!,4),IF([first '# in title]&gt;0,MID([title],[first '# in title],3),IF([first '# in title]&gt;0,MID([desc],#REF!,3),VLOOKUP([productid],$G$2:$R$1386,8))))</f>
        <v>-Pa</v>
      </c>
      <c r="S1517" s="1" t="e">
        <f>IF([kw in desc]=[kw rough in title],[kw in desc]*1,IFERROR(LEFT([kw_dirty],3)*1,IFERROR(LEFT([kw_dirty],2)*1,"n.a.")))</f>
        <v>#N/A</v>
      </c>
      <c r="T1517" s="1"/>
      <c r="U1517" s="1" t="e">
        <f>VLOOKUP(Tabelle1[[#This Row],[productid]],Tabelle2[#All],2,FALSE)</f>
        <v>#N/A</v>
      </c>
    </row>
    <row r="1518" spans="1:21">
      <c r="A1518" t="s">
        <v>2597</v>
      </c>
      <c r="B1518">
        <v>2309</v>
      </c>
      <c r="C1518">
        <v>289859</v>
      </c>
      <c r="D1518" t="s">
        <v>2637</v>
      </c>
      <c r="E1518" t="s">
        <v>2638</v>
      </c>
      <c r="F1518">
        <v>18406</v>
      </c>
      <c r="G1518">
        <v>2286143</v>
      </c>
      <c r="H1518">
        <f t="shared" si="23"/>
        <v>0</v>
      </c>
      <c r="I1518">
        <f t="array" ref="I1518">MIN(IFERROR(FIND(IstNumbers,A1518),""))</f>
        <v>12</v>
      </c>
      <c r="J1518" s="1" t="e">
        <f>IF([first '# in title]&lt;[pos kw in title],MID([title],[pos kw in title]-6,6),#N/A)</f>
        <v>#N/A</v>
      </c>
      <c r="K1518" s="1" t="e">
        <f>IFERROR(MID(SUBSTITUTE([kw rough in title],",","."),FIND("(",[kw rough in title])+1,20),SUBSTITUTE(IFERROR(MID([kw rough in title],FIND(" ",[kw rough in title])+1,20),[kw rough in title]),",","."))</f>
        <v>#N/A</v>
      </c>
      <c r="L1518" s="1">
        <f>IFERROR(FIND("kW",[desc]),0)</f>
        <v>0</v>
      </c>
      <c r="M1518">
        <f t="array" ref="M1518">MIN(IFERROR(FIND(IstNumbers,E1518),""))</f>
        <v>33</v>
      </c>
      <c r="N1518" s="1" t="b">
        <f>IF([first '# in desc]&lt;[pos kw in desc],MID([desc],[pos kw in desc]-7,7))</f>
        <v>0</v>
      </c>
      <c r="O15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18" s="1" t="str">
        <f>TRIM(IF([first '# in desc]&lt;[pos kw in desc],MID([desc],[pos kw in desc]-6,6),FALSE))</f>
        <v>FALSCH</v>
      </c>
      <c r="Q1518" s="1" t="b">
        <f>IF(LEN([manuell])=0,IFERROR([kw fine in title]*1,IFERROR(SUMPRODUCT(COUNTIF(IsDigits,MID([kw in desc],ROW($A$1:$A$150),1)))=LEN([kw in desc]),#N/A)),[manuell])</f>
        <v>0</v>
      </c>
      <c r="R1518" s="1" t="str">
        <f>IF([pos kw in title]&gt;0,MID(J1518,#REF!,4),IF([first '# in title]&gt;0,MID([title],[first '# in title],3),IF([first '# in title]&gt;0,MID([desc],#REF!,3),VLOOKUP([productid],$G$2:$R$1386,8))))</f>
        <v>146</v>
      </c>
      <c r="S1518" s="1" t="e">
        <f>IF([kw in desc]=[kw rough in title],[kw in desc]*1,IFERROR(LEFT([kw_dirty],3)*1,IFERROR(LEFT([kw_dirty],2)*1,"n.a.")))</f>
        <v>#N/A</v>
      </c>
      <c r="T1518" s="1"/>
      <c r="U1518" s="1" t="e">
        <f>VLOOKUP(Tabelle1[[#This Row],[productid]],Tabelle2[#All],2,FALSE)</f>
        <v>#N/A</v>
      </c>
    </row>
    <row r="1519" spans="1:21" hidden="1">
      <c r="A1519" t="s">
        <v>2621</v>
      </c>
      <c r="B1519">
        <v>3225</v>
      </c>
      <c r="C1519">
        <v>289859</v>
      </c>
      <c r="D1519" t="s">
        <v>2639</v>
      </c>
      <c r="E1519" t="s">
        <v>2640</v>
      </c>
      <c r="F1519">
        <v>18406</v>
      </c>
      <c r="G1519">
        <v>3497887</v>
      </c>
      <c r="H1519">
        <f t="shared" si="23"/>
        <v>0</v>
      </c>
      <c r="I1519">
        <f t="array" ref="I1519">MIN(IFERROR(FIND(IstNumbers,A1519),""))</f>
        <v>12</v>
      </c>
      <c r="J1519" s="1" t="e">
        <f>IF([first '# in title]&lt;[pos kw in title],MID([title],[pos kw in title]-6,6),#N/A)</f>
        <v>#N/A</v>
      </c>
      <c r="K1519" s="1" t="e">
        <f>IFERROR(MID(SUBSTITUTE([kw rough in title],",","."),FIND("(",[kw rough in title])+1,20),SUBSTITUTE(IFERROR(MID([kw rough in title],FIND(" ",[kw rough in title])+1,20),[kw rough in title]),",","."))</f>
        <v>#N/A</v>
      </c>
      <c r="L1519" s="1">
        <f>IFERROR(FIND("kW",[desc]),0)</f>
        <v>70</v>
      </c>
      <c r="M1519">
        <f t="array" ref="M1519">MIN(IFERROR(FIND(IstNumbers,E1519),""))</f>
        <v>34</v>
      </c>
      <c r="N1519" s="1" t="str">
        <f>IF([first '# in desc]&lt;[pos kw in desc],MID([desc],[pos kw in desc]-7,7))</f>
        <v xml:space="preserve">­me 42 </v>
      </c>
      <c r="O15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19" s="1" t="str">
        <f>TRIM(IF([first '# in desc]&lt;[pos kw in desc],MID([desc],[pos kw in desc]-6,6),FALSE))</f>
        <v>me 42</v>
      </c>
      <c r="Q1519" s="1" t="b">
        <f>IF(LEN([manuell])=0,IFERROR([kw fine in title]*1,IFERROR(SUMPRODUCT(COUNTIF(IsDigits,MID([kw in desc],ROW($A$1:$A$150),1)))=LEN([kw in desc]),#N/A)),[manuell])</f>
        <v>0</v>
      </c>
      <c r="R1519" s="1" t="str">
        <f>IF([pos kw in title]&gt;0,MID(J1519,#REF!,4),IF([first '# in title]&gt;0,MID([title],[first '# in title],3),IF([first '# in title]&gt;0,MID([desc],#REF!,3),VLOOKUP([productid],$G$2:$R$1386,8))))</f>
        <v xml:space="preserve">42 </v>
      </c>
      <c r="S1519" s="1" t="e">
        <f>IF([kw in desc]=[kw rough in title],[kw in desc]*1,IFERROR(LEFT([kw_dirty],3)*1,IFERROR(LEFT([kw_dirty],2)*1,"n.a.")))</f>
        <v>#N/A</v>
      </c>
      <c r="T1519" s="1"/>
      <c r="U1519" s="1">
        <f>VLOOKUP(Tabelle1[[#This Row],[productid]],Tabelle2[#All],2,FALSE)</f>
        <v>42</v>
      </c>
    </row>
    <row r="1520" spans="1:21">
      <c r="A1520" t="s">
        <v>2634</v>
      </c>
      <c r="B1520">
        <v>2398.64</v>
      </c>
      <c r="C1520">
        <v>9701</v>
      </c>
      <c r="D1520" t="s">
        <v>2641</v>
      </c>
      <c r="E1520" t="s">
        <v>9</v>
      </c>
      <c r="F1520">
        <v>18406</v>
      </c>
      <c r="G1520">
        <v>4221735</v>
      </c>
      <c r="H1520">
        <f t="shared" si="23"/>
        <v>0</v>
      </c>
      <c r="I1520">
        <f t="array" ref="I1520">MIN(IFERROR(FIND(IstNumbers,A1520),""))</f>
        <v>24</v>
      </c>
      <c r="J1520" s="1" t="e">
        <f>IF([first '# in title]&lt;[pos kw in title],MID([title],[pos kw in title]-6,6),#N/A)</f>
        <v>#N/A</v>
      </c>
      <c r="K1520" s="1" t="e">
        <f>IFERROR(MID(SUBSTITUTE([kw rough in title],",","."),FIND("(",[kw rough in title])+1,20),SUBSTITUTE(IFERROR(MID([kw rough in title],FIND(" ",[kw rough in title])+1,20),[kw rough in title]),",","."))</f>
        <v>#N/A</v>
      </c>
      <c r="L1520" s="1">
        <f>IFERROR(FIND("kW",[desc]),0)</f>
        <v>0</v>
      </c>
      <c r="M1520">
        <f t="array" ref="M1520">MIN(IFERROR(FIND(IstNumbers,E1520),""))</f>
        <v>0</v>
      </c>
      <c r="N1520" s="1" t="b">
        <f>IF([first '# in desc]&lt;[pos kw in desc],MID([desc],[pos kw in desc]-7,7))</f>
        <v>0</v>
      </c>
      <c r="O15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20" s="1" t="str">
        <f>TRIM(IF([first '# in desc]&lt;[pos kw in desc],MID([desc],[pos kw in desc]-6,6),FALSE))</f>
        <v>FALSCH</v>
      </c>
      <c r="Q1520" s="1" t="b">
        <f>IF(LEN([manuell])=0,IFERROR([kw fine in title]*1,IFERROR(SUMPRODUCT(COUNTIF(IsDigits,MID([kw in desc],ROW($A$1:$A$150),1)))=LEN([kw in desc]),#N/A)),[manuell])</f>
        <v>0</v>
      </c>
      <c r="R1520" s="1" t="str">
        <f>IF([pos kw in title]&gt;0,MID(J1520,#REF!,4),IF([first '# in title]&gt;0,MID([title],[first '# in title],3),IF([first '# in title]&gt;0,MID([desc],#REF!,3),VLOOKUP([productid],$G$2:$R$1386,8))))</f>
        <v>172</v>
      </c>
      <c r="S1520" s="1" t="e">
        <f>IF([kw in desc]=[kw rough in title],[kw in desc]*1,IFERROR(LEFT([kw_dirty],3)*1,IFERROR(LEFT([kw_dirty],2)*1,"n.a.")))</f>
        <v>#N/A</v>
      </c>
      <c r="T1520" s="1"/>
      <c r="U1520" s="1" t="e">
        <f>VLOOKUP(Tabelle1[[#This Row],[productid]],Tabelle2[#All],2,FALSE)</f>
        <v>#N/A</v>
      </c>
    </row>
    <row r="1521" spans="1:21">
      <c r="A1521" t="s">
        <v>2597</v>
      </c>
      <c r="B1521">
        <v>2314</v>
      </c>
      <c r="C1521">
        <v>289859</v>
      </c>
      <c r="D1521" t="s">
        <v>2642</v>
      </c>
      <c r="E1521" t="s">
        <v>2643</v>
      </c>
      <c r="F1521">
        <v>18406</v>
      </c>
      <c r="G1521">
        <v>2286143</v>
      </c>
      <c r="H1521">
        <f t="shared" si="23"/>
        <v>0</v>
      </c>
      <c r="I1521">
        <f t="array" ref="I1521">MIN(IFERROR(FIND(IstNumbers,A1521),""))</f>
        <v>12</v>
      </c>
      <c r="J1521" s="1" t="e">
        <f>IF([first '# in title]&lt;[pos kw in title],MID([title],[pos kw in title]-6,6),#N/A)</f>
        <v>#N/A</v>
      </c>
      <c r="K1521" s="1" t="e">
        <f>IFERROR(MID(SUBSTITUTE([kw rough in title],",","."),FIND("(",[kw rough in title])+1,20),SUBSTITUTE(IFERROR(MID([kw rough in title],FIND(" ",[kw rough in title])+1,20),[kw rough in title]),",","."))</f>
        <v>#N/A</v>
      </c>
      <c r="L1521" s="1">
        <f>IFERROR(FIND("kW",[desc]),0)</f>
        <v>0</v>
      </c>
      <c r="M1521">
        <f t="array" ref="M1521">MIN(IFERROR(FIND(IstNumbers,E1521),""))</f>
        <v>33</v>
      </c>
      <c r="N1521" s="1" t="b">
        <f>IF([first '# in desc]&lt;[pos kw in desc],MID([desc],[pos kw in desc]-7,7))</f>
        <v>0</v>
      </c>
      <c r="O15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21" s="1" t="str">
        <f>TRIM(IF([first '# in desc]&lt;[pos kw in desc],MID([desc],[pos kw in desc]-6,6),FALSE))</f>
        <v>FALSCH</v>
      </c>
      <c r="Q1521" s="1" t="b">
        <f>IF(LEN([manuell])=0,IFERROR([kw fine in title]*1,IFERROR(SUMPRODUCT(COUNTIF(IsDigits,MID([kw in desc],ROW($A$1:$A$150),1)))=LEN([kw in desc]),#N/A)),[manuell])</f>
        <v>0</v>
      </c>
      <c r="R1521" s="1" t="str">
        <f>IF([pos kw in title]&gt;0,MID(J1521,#REF!,4),IF([first '# in title]&gt;0,MID([title],[first '# in title],3),IF([first '# in title]&gt;0,MID([desc],#REF!,3),VLOOKUP([productid],$G$2:$R$1386,8))))</f>
        <v>146</v>
      </c>
      <c r="S1521" s="1" t="e">
        <f>IF([kw in desc]=[kw rough in title],[kw in desc]*1,IFERROR(LEFT([kw_dirty],3)*1,IFERROR(LEFT([kw_dirty],2)*1,"n.a.")))</f>
        <v>#N/A</v>
      </c>
      <c r="T1521" s="1"/>
      <c r="U1521" s="1" t="e">
        <f>VLOOKUP(Tabelle1[[#This Row],[productid]],Tabelle2[#All],2,FALSE)</f>
        <v>#N/A</v>
      </c>
    </row>
    <row r="1522" spans="1:21" hidden="1">
      <c r="A1522" t="s">
        <v>2621</v>
      </c>
      <c r="B1522">
        <v>3225</v>
      </c>
      <c r="C1522">
        <v>289859</v>
      </c>
      <c r="D1522" t="s">
        <v>2644</v>
      </c>
      <c r="E1522" t="s">
        <v>2645</v>
      </c>
      <c r="F1522">
        <v>18406</v>
      </c>
      <c r="G1522">
        <v>3497887</v>
      </c>
      <c r="H1522">
        <f t="shared" si="23"/>
        <v>0</v>
      </c>
      <c r="I1522">
        <f t="array" ref="I1522">MIN(IFERROR(FIND(IstNumbers,A1522),""))</f>
        <v>12</v>
      </c>
      <c r="J1522" s="1" t="e">
        <f>IF([first '# in title]&lt;[pos kw in title],MID([title],[pos kw in title]-6,6),#N/A)</f>
        <v>#N/A</v>
      </c>
      <c r="K1522" s="1" t="e">
        <f>IFERROR(MID(SUBSTITUTE([kw rough in title],",","."),FIND("(",[kw rough in title])+1,20),SUBSTITUTE(IFERROR(MID([kw rough in title],FIND(" ",[kw rough in title])+1,20),[kw rough in title]),",","."))</f>
        <v>#N/A</v>
      </c>
      <c r="L1522" s="1">
        <f>IFERROR(FIND("kW",[desc]),0)</f>
        <v>70</v>
      </c>
      <c r="M1522">
        <f t="array" ref="M1522">MIN(IFERROR(FIND(IstNumbers,E1522),""))</f>
        <v>34</v>
      </c>
      <c r="N1522" s="1" t="str">
        <f>IF([first '# in desc]&lt;[pos kw in desc],MID([desc],[pos kw in desc]-7,7))</f>
        <v xml:space="preserve">­me 42 </v>
      </c>
      <c r="O15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22" s="1" t="str">
        <f>TRIM(IF([first '# in desc]&lt;[pos kw in desc],MID([desc],[pos kw in desc]-6,6),FALSE))</f>
        <v>me 42</v>
      </c>
      <c r="Q1522" s="1" t="b">
        <f>IF(LEN([manuell])=0,IFERROR([kw fine in title]*1,IFERROR(SUMPRODUCT(COUNTIF(IsDigits,MID([kw in desc],ROW($A$1:$A$150),1)))=LEN([kw in desc]),#N/A)),[manuell])</f>
        <v>0</v>
      </c>
      <c r="R1522" s="1" t="str">
        <f>IF([pos kw in title]&gt;0,MID(J1522,#REF!,4),IF([first '# in title]&gt;0,MID([title],[first '# in title],3),IF([first '# in title]&gt;0,MID([desc],#REF!,3),VLOOKUP([productid],$G$2:$R$1386,8))))</f>
        <v xml:space="preserve">42 </v>
      </c>
      <c r="S1522" s="1" t="e">
        <f>IF([kw in desc]=[kw rough in title],[kw in desc]*1,IFERROR(LEFT([kw_dirty],3)*1,IFERROR(LEFT([kw_dirty],2)*1,"n.a.")))</f>
        <v>#N/A</v>
      </c>
      <c r="T1522" s="1"/>
      <c r="U1522" s="1">
        <f>VLOOKUP(Tabelle1[[#This Row],[productid]],Tabelle2[#All],2,FALSE)</f>
        <v>42</v>
      </c>
    </row>
    <row r="1523" spans="1:21" hidden="1">
      <c r="A1523" t="s">
        <v>2646</v>
      </c>
      <c r="B1523">
        <v>4037.9</v>
      </c>
      <c r="C1523">
        <v>273949</v>
      </c>
      <c r="D1523" t="s">
        <v>2647</v>
      </c>
      <c r="E1523" t="s">
        <v>2648</v>
      </c>
      <c r="F1523">
        <v>18406</v>
      </c>
      <c r="G1523">
        <v>4206582</v>
      </c>
      <c r="H1523">
        <f t="shared" si="23"/>
        <v>0</v>
      </c>
      <c r="I1523">
        <f t="array" ref="I1523">MIN(IFERROR(FIND(IstNumbers,A1523),""))</f>
        <v>17</v>
      </c>
      <c r="J1523" s="1" t="e">
        <f>IF([first '# in title]&lt;[pos kw in title],MID([title],[pos kw in title]-6,6),#N/A)</f>
        <v>#N/A</v>
      </c>
      <c r="K1523" s="1" t="e">
        <f>IFERROR(MID(SUBSTITUTE([kw rough in title],",","."),FIND("(",[kw rough in title])+1,20),SUBSTITUTE(IFERROR(MID([kw rough in title],FIND(" ",[kw rough in title])+1,20),[kw rough in title]),",","."))</f>
        <v>#N/A</v>
      </c>
      <c r="L1523" s="1">
        <f>IFERROR(FIND("kW",[desc]),0)</f>
        <v>61</v>
      </c>
      <c r="M1523">
        <f t="array" ref="M1523">MIN(IFERROR(FIND(IstNumbers,E1523),""))</f>
        <v>14</v>
      </c>
      <c r="N1523" s="1" t="str">
        <f>IF([first '# in desc]&lt;[pos kw in desc],MID([desc],[pos kw in desc]-7,7))</f>
        <v xml:space="preserve">00, 35 </v>
      </c>
      <c r="O1523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523" s="1" t="str">
        <f>TRIM(IF([first '# in desc]&lt;[pos kw in desc],MID([desc],[pos kw in desc]-6,6),FALSE))</f>
        <v>0, 35</v>
      </c>
      <c r="Q1523" s="1" t="b">
        <f>IF(LEN([manuell])=0,IFERROR([kw fine in title]*1,IFERROR(SUMPRODUCT(COUNTIF(IsDigits,MID([kw in desc],ROW($A$1:$A$150),1)))=LEN([kw in desc]),#N/A)),[manuell])</f>
        <v>0</v>
      </c>
      <c r="R1523" s="1" t="str">
        <f>IF([pos kw in title]&gt;0,MID(J1523,#REF!,4),IF([first '# in title]&gt;0,MID([title],[first '# in title],3),IF([first '# in title]&gt;0,MID([desc],#REF!,3),VLOOKUP([productid],$G$2:$R$1386,8))))</f>
        <v>-Pa</v>
      </c>
      <c r="S1523" s="1" t="e">
        <f>IF([kw in desc]=[kw rough in title],[kw in desc]*1,IFERROR(LEFT([kw_dirty],3)*1,IFERROR(LEFT([kw_dirty],2)*1,"n.a.")))</f>
        <v>#N/A</v>
      </c>
      <c r="T1523" s="1"/>
      <c r="U1523" s="1">
        <f>VLOOKUP(Tabelle1[[#This Row],[productid]],Tabelle2[#All],2,FALSE)</f>
        <v>35</v>
      </c>
    </row>
    <row r="1524" spans="1:21">
      <c r="A1524" t="s">
        <v>2649</v>
      </c>
      <c r="B1524">
        <v>1816</v>
      </c>
      <c r="C1524">
        <v>223861</v>
      </c>
      <c r="D1524" t="s">
        <v>2650</v>
      </c>
      <c r="E1524" t="s">
        <v>2651</v>
      </c>
      <c r="F1524">
        <v>18406</v>
      </c>
      <c r="G1524">
        <v>3725835</v>
      </c>
      <c r="H1524">
        <f t="shared" si="23"/>
        <v>0</v>
      </c>
      <c r="I1524">
        <f t="array" ref="I1524">MIN(IFERROR(FIND(IstNumbers,A1524),""))</f>
        <v>15</v>
      </c>
      <c r="J1524" s="1" t="e">
        <f>IF([first '# in title]&lt;[pos kw in title],MID([title],[pos kw in title]-6,6),#N/A)</f>
        <v>#N/A</v>
      </c>
      <c r="K1524" s="1" t="e">
        <f>IFERROR(MID(SUBSTITUTE([kw rough in title],",","."),FIND("(",[kw rough in title])+1,20),SUBSTITUTE(IFERROR(MID([kw rough in title],FIND(" ",[kw rough in title])+1,20),[kw rough in title]),",","."))</f>
        <v>#N/A</v>
      </c>
      <c r="L1524" s="1">
        <f>IFERROR(FIND("kW",[desc]),0)</f>
        <v>0</v>
      </c>
      <c r="M1524">
        <f t="array" ref="M1524">MIN(IFERROR(FIND(IstNumbers,E1524),""))</f>
        <v>12</v>
      </c>
      <c r="N1524" s="1" t="b">
        <f>IF([first '# in desc]&lt;[pos kw in desc],MID([desc],[pos kw in desc]-7,7))</f>
        <v>0</v>
      </c>
      <c r="O15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24" s="1" t="str">
        <f>TRIM(IF([first '# in desc]&lt;[pos kw in desc],MID([desc],[pos kw in desc]-6,6),FALSE))</f>
        <v>FALSCH</v>
      </c>
      <c r="Q1524" s="1" t="b">
        <f>IF(LEN([manuell])=0,IFERROR([kw fine in title]*1,IFERROR(SUMPRODUCT(COUNTIF(IsDigits,MID([kw in desc],ROW($A$1:$A$150),1)))=LEN([kw in desc]),#N/A)),[manuell])</f>
        <v>0</v>
      </c>
      <c r="R1524" s="1" t="str">
        <f>IF([pos kw in title]&gt;0,MID(J1524,#REF!,4),IF([first '# in title]&gt;0,MID([title],[first '# in title],3),IF([first '# in title]&gt;0,MID([desc],#REF!,3),VLOOKUP([productid],$G$2:$R$1386,8))))</f>
        <v>28C</v>
      </c>
      <c r="S1524" s="1" t="e">
        <f>IF([kw in desc]=[kw rough in title],[kw in desc]*1,IFERROR(LEFT([kw_dirty],3)*1,IFERROR(LEFT([kw_dirty],2)*1,"n.a.")))</f>
        <v>#N/A</v>
      </c>
      <c r="T1524" s="1"/>
      <c r="U1524" s="1" t="e">
        <f>VLOOKUP(Tabelle1[[#This Row],[productid]],Tabelle2[#All],2,FALSE)</f>
        <v>#N/A</v>
      </c>
    </row>
    <row r="1525" spans="1:21" hidden="1">
      <c r="A1525" t="s">
        <v>2652</v>
      </c>
      <c r="B1525">
        <v>4487.22</v>
      </c>
      <c r="C1525">
        <v>9701</v>
      </c>
      <c r="D1525" t="s">
        <v>2653</v>
      </c>
      <c r="E1525" t="s">
        <v>9</v>
      </c>
      <c r="F1525">
        <v>18406</v>
      </c>
      <c r="G1525">
        <v>2647431</v>
      </c>
      <c r="H1525">
        <f t="shared" si="23"/>
        <v>30</v>
      </c>
      <c r="I1525">
        <f t="array" ref="I1525">MIN(IFERROR(FIND(IstNumbers,A1525),""))</f>
        <v>20</v>
      </c>
      <c r="J1525" s="1" t="str">
        <f>IF([first '# in title]&lt;[pos kw in title],MID([title],[pos kw in title]-6,6),#N/A)</f>
        <v xml:space="preserve">W (80 </v>
      </c>
      <c r="K1525" s="1" t="str">
        <f>IFERROR(MID(SUBSTITUTE([kw rough in title],",","."),FIND("(",[kw rough in title])+1,20),SUBSTITUTE(IFERROR(MID([kw rough in title],FIND(" ",[kw rough in title])+1,20),[kw rough in title]),",","."))</f>
        <v xml:space="preserve">80 </v>
      </c>
      <c r="L1525" s="1">
        <f>IFERROR(FIND("kW",[desc]),0)</f>
        <v>0</v>
      </c>
      <c r="M1525">
        <f t="array" ref="M1525">MIN(IFERROR(FIND(IstNumbers,E1525),""))</f>
        <v>0</v>
      </c>
      <c r="N1525" s="1" t="b">
        <f>IF([first '# in desc]&lt;[pos kw in desc],MID([desc],[pos kw in desc]-7,7))</f>
        <v>0</v>
      </c>
      <c r="O15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25" s="1" t="str">
        <f>TRIM(IF([first '# in desc]&lt;[pos kw in desc],MID([desc],[pos kw in desc]-6,6),FALSE))</f>
        <v>FALSCH</v>
      </c>
      <c r="Q1525" s="1">
        <f>IF(LEN([manuell])=0,IFERROR([kw fine in title]*1,IFERROR(SUMPRODUCT(COUNTIF(IsDigits,MID([kw in desc],ROW($A$1:$A$150),1)))=LEN([kw in desc]),#N/A)),[manuell])</f>
        <v>80</v>
      </c>
      <c r="R1525" s="1" t="e">
        <f>IF([pos kw in title]&gt;0,MID(J1525,#REF!,4),IF([first '# in title]&gt;0,MID([title],[first '# in title],3),IF([first '# in title]&gt;0,MID([desc],#REF!,3),VLOOKUP([productid],$G$2:$R$1386,8))))</f>
        <v>#REF!</v>
      </c>
      <c r="S1525" s="1" t="str">
        <f>IF([kw in desc]=[kw rough in title],[kw in desc]*1,IFERROR(LEFT([kw_dirty],3)*1,IFERROR(LEFT([kw_dirty],2)*1,"n.a.")))</f>
        <v>n.a.</v>
      </c>
      <c r="T1525" s="1"/>
      <c r="U1525" s="1">
        <f>VLOOKUP(Tabelle1[[#This Row],[productid]],Tabelle2[#All],2,FALSE)</f>
        <v>80</v>
      </c>
    </row>
    <row r="1526" spans="1:21">
      <c r="A1526" t="s">
        <v>2634</v>
      </c>
      <c r="B1526">
        <v>2575</v>
      </c>
      <c r="C1526">
        <v>9701</v>
      </c>
      <c r="D1526" t="s">
        <v>2654</v>
      </c>
      <c r="E1526" t="s">
        <v>9</v>
      </c>
      <c r="F1526">
        <v>18406</v>
      </c>
      <c r="G1526">
        <v>4221735</v>
      </c>
      <c r="H1526">
        <f t="shared" si="23"/>
        <v>0</v>
      </c>
      <c r="I1526">
        <f t="array" ref="I1526">MIN(IFERROR(FIND(IstNumbers,A1526),""))</f>
        <v>24</v>
      </c>
      <c r="J1526" s="1" t="e">
        <f>IF([first '# in title]&lt;[pos kw in title],MID([title],[pos kw in title]-6,6),#N/A)</f>
        <v>#N/A</v>
      </c>
      <c r="K1526" s="1" t="e">
        <f>IFERROR(MID(SUBSTITUTE([kw rough in title],",","."),FIND("(",[kw rough in title])+1,20),SUBSTITUTE(IFERROR(MID([kw rough in title],FIND(" ",[kw rough in title])+1,20),[kw rough in title]),",","."))</f>
        <v>#N/A</v>
      </c>
      <c r="L1526" s="1">
        <f>IFERROR(FIND("kW",[desc]),0)</f>
        <v>0</v>
      </c>
      <c r="M1526">
        <f t="array" ref="M1526">MIN(IFERROR(FIND(IstNumbers,E1526),""))</f>
        <v>0</v>
      </c>
      <c r="N1526" s="1" t="b">
        <f>IF([first '# in desc]&lt;[pos kw in desc],MID([desc],[pos kw in desc]-7,7))</f>
        <v>0</v>
      </c>
      <c r="O15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26" s="1" t="str">
        <f>TRIM(IF([first '# in desc]&lt;[pos kw in desc],MID([desc],[pos kw in desc]-6,6),FALSE))</f>
        <v>FALSCH</v>
      </c>
      <c r="Q1526" s="1" t="b">
        <f>IF(LEN([manuell])=0,IFERROR([kw fine in title]*1,IFERROR(SUMPRODUCT(COUNTIF(IsDigits,MID([kw in desc],ROW($A$1:$A$150),1)))=LEN([kw in desc]),#N/A)),[manuell])</f>
        <v>0</v>
      </c>
      <c r="R1526" s="1" t="str">
        <f>IF([pos kw in title]&gt;0,MID(J1526,#REF!,4),IF([first '# in title]&gt;0,MID([title],[first '# in title],3),IF([first '# in title]&gt;0,MID([desc],#REF!,3),VLOOKUP([productid],$G$2:$R$1386,8))))</f>
        <v>172</v>
      </c>
      <c r="S1526" s="1" t="e">
        <f>IF([kw in desc]=[kw rough in title],[kw in desc]*1,IFERROR(LEFT([kw_dirty],3)*1,IFERROR(LEFT([kw_dirty],2)*1,"n.a.")))</f>
        <v>#N/A</v>
      </c>
      <c r="T1526" s="1"/>
      <c r="U1526" s="1" t="e">
        <f>VLOOKUP(Tabelle1[[#This Row],[productid]],Tabelle2[#All],2,FALSE)</f>
        <v>#N/A</v>
      </c>
    </row>
    <row r="1527" spans="1:21">
      <c r="A1527" t="s">
        <v>2655</v>
      </c>
      <c r="B1527">
        <v>2695</v>
      </c>
      <c r="C1527">
        <v>9701</v>
      </c>
      <c r="D1527" t="s">
        <v>2656</v>
      </c>
      <c r="E1527" t="s">
        <v>9</v>
      </c>
      <c r="F1527">
        <v>18406</v>
      </c>
      <c r="G1527">
        <v>4255269</v>
      </c>
      <c r="H1527">
        <f t="shared" si="23"/>
        <v>0</v>
      </c>
      <c r="I1527">
        <f t="array" ref="I1527">MIN(IFERROR(FIND(IstNumbers,A1527),""))</f>
        <v>17</v>
      </c>
      <c r="J1527" s="1" t="e">
        <f>IF([first '# in title]&lt;[pos kw in title],MID([title],[pos kw in title]-6,6),#N/A)</f>
        <v>#N/A</v>
      </c>
      <c r="K1527" s="1" t="e">
        <f>IFERROR(MID(SUBSTITUTE([kw rough in title],",","."),FIND("(",[kw rough in title])+1,20),SUBSTITUTE(IFERROR(MID([kw rough in title],FIND(" ",[kw rough in title])+1,20),[kw rough in title]),",","."))</f>
        <v>#N/A</v>
      </c>
      <c r="L1527" s="1">
        <f>IFERROR(FIND("kW",[desc]),0)</f>
        <v>0</v>
      </c>
      <c r="M1527">
        <f t="array" ref="M1527">MIN(IFERROR(FIND(IstNumbers,E1527),""))</f>
        <v>0</v>
      </c>
      <c r="N1527" s="1" t="b">
        <f>IF([first '# in desc]&lt;[pos kw in desc],MID([desc],[pos kw in desc]-7,7))</f>
        <v>0</v>
      </c>
      <c r="O15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27" s="1" t="str">
        <f>TRIM(IF([first '# in desc]&lt;[pos kw in desc],MID([desc],[pos kw in desc]-6,6),FALSE))</f>
        <v>FALSCH</v>
      </c>
      <c r="Q1527" s="1" t="b">
        <f>IF(LEN([manuell])=0,IFERROR([kw fine in title]*1,IFERROR(SUMPRODUCT(COUNTIF(IsDigits,MID([kw in desc],ROW($A$1:$A$150),1)))=LEN([kw in desc]),#N/A)),[manuell])</f>
        <v>0</v>
      </c>
      <c r="R1527" s="1" t="str">
        <f>IF([pos kw in title]&gt;0,MID(J1527,#REF!,4),IF([first '# in title]&gt;0,MID([title],[first '# in title],3),IF([first '# in title]&gt;0,MID([desc],#REF!,3),VLOOKUP([productid],$G$2:$R$1386,8))))</f>
        <v>-Pa</v>
      </c>
      <c r="S1527" s="1" t="e">
        <f>IF([kw in desc]=[kw rough in title],[kw in desc]*1,IFERROR(LEFT([kw_dirty],3)*1,IFERROR(LEFT([kw_dirty],2)*1,"n.a.")))</f>
        <v>#N/A</v>
      </c>
      <c r="T1527" s="1"/>
      <c r="U1527" s="1" t="e">
        <f>VLOOKUP(Tabelle1[[#This Row],[productid]],Tabelle2[#All],2,FALSE)</f>
        <v>#N/A</v>
      </c>
    </row>
    <row r="1528" spans="1:21">
      <c r="A1528" t="s">
        <v>2597</v>
      </c>
      <c r="B1528">
        <v>2314</v>
      </c>
      <c r="C1528">
        <v>289859</v>
      </c>
      <c r="D1528" t="s">
        <v>2657</v>
      </c>
      <c r="E1528" t="s">
        <v>2658</v>
      </c>
      <c r="F1528">
        <v>18406</v>
      </c>
      <c r="G1528">
        <v>2286143</v>
      </c>
      <c r="H1528">
        <f t="shared" si="23"/>
        <v>0</v>
      </c>
      <c r="I1528">
        <f t="array" ref="I1528">MIN(IFERROR(FIND(IstNumbers,A1528),""))</f>
        <v>12</v>
      </c>
      <c r="J1528" s="1" t="e">
        <f>IF([first '# in title]&lt;[pos kw in title],MID([title],[pos kw in title]-6,6),#N/A)</f>
        <v>#N/A</v>
      </c>
      <c r="K1528" s="1" t="e">
        <f>IFERROR(MID(SUBSTITUTE([kw rough in title],",","."),FIND("(",[kw rough in title])+1,20),SUBSTITUTE(IFERROR(MID([kw rough in title],FIND(" ",[kw rough in title])+1,20),[kw rough in title]),",","."))</f>
        <v>#N/A</v>
      </c>
      <c r="L1528" s="1">
        <f>IFERROR(FIND("kW",[desc]),0)</f>
        <v>0</v>
      </c>
      <c r="M1528">
        <f t="array" ref="M1528">MIN(IFERROR(FIND(IstNumbers,E1528),""))</f>
        <v>33</v>
      </c>
      <c r="N1528" s="1" t="b">
        <f>IF([first '# in desc]&lt;[pos kw in desc],MID([desc],[pos kw in desc]-7,7))</f>
        <v>0</v>
      </c>
      <c r="O15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28" s="1" t="str">
        <f>TRIM(IF([first '# in desc]&lt;[pos kw in desc],MID([desc],[pos kw in desc]-6,6),FALSE))</f>
        <v>FALSCH</v>
      </c>
      <c r="Q1528" s="1" t="b">
        <f>IF(LEN([manuell])=0,IFERROR([kw fine in title]*1,IFERROR(SUMPRODUCT(COUNTIF(IsDigits,MID([kw in desc],ROW($A$1:$A$150),1)))=LEN([kw in desc]),#N/A)),[manuell])</f>
        <v>0</v>
      </c>
      <c r="R1528" s="1" t="str">
        <f>IF([pos kw in title]&gt;0,MID(J1528,#REF!,4),IF([first '# in title]&gt;0,MID([title],[first '# in title],3),IF([first '# in title]&gt;0,MID([desc],#REF!,3),VLOOKUP([productid],$G$2:$R$1386,8))))</f>
        <v>146</v>
      </c>
      <c r="S1528" s="1" t="e">
        <f>IF([kw in desc]=[kw rough in title],[kw in desc]*1,IFERROR(LEFT([kw_dirty],3)*1,IFERROR(LEFT([kw_dirty],2)*1,"n.a.")))</f>
        <v>#N/A</v>
      </c>
      <c r="T1528" s="1"/>
      <c r="U1528" s="1" t="e">
        <f>VLOOKUP(Tabelle1[[#This Row],[productid]],Tabelle2[#All],2,FALSE)</f>
        <v>#N/A</v>
      </c>
    </row>
    <row r="1529" spans="1:21" hidden="1">
      <c r="A1529" t="s">
        <v>2621</v>
      </c>
      <c r="B1529">
        <v>3225</v>
      </c>
      <c r="C1529">
        <v>289859</v>
      </c>
      <c r="D1529" t="s">
        <v>2659</v>
      </c>
      <c r="E1529" t="s">
        <v>2660</v>
      </c>
      <c r="F1529">
        <v>18406</v>
      </c>
      <c r="G1529">
        <v>3497887</v>
      </c>
      <c r="H1529">
        <f t="shared" si="23"/>
        <v>0</v>
      </c>
      <c r="I1529">
        <f t="array" ref="I1529">MIN(IFERROR(FIND(IstNumbers,A1529),""))</f>
        <v>12</v>
      </c>
      <c r="J1529" s="1" t="e">
        <f>IF([first '# in title]&lt;[pos kw in title],MID([title],[pos kw in title]-6,6),#N/A)</f>
        <v>#N/A</v>
      </c>
      <c r="K1529" s="1" t="e">
        <f>IFERROR(MID(SUBSTITUTE([kw rough in title],",","."),FIND("(",[kw rough in title])+1,20),SUBSTITUTE(IFERROR(MID([kw rough in title],FIND(" ",[kw rough in title])+1,20),[kw rough in title]),",","."))</f>
        <v>#N/A</v>
      </c>
      <c r="L1529" s="1">
        <f>IFERROR(FIND("kW",[desc]),0)</f>
        <v>70</v>
      </c>
      <c r="M1529">
        <f t="array" ref="M1529">MIN(IFERROR(FIND(IstNumbers,E1529),""))</f>
        <v>34</v>
      </c>
      <c r="N1529" s="1" t="str">
        <f>IF([first '# in desc]&lt;[pos kw in desc],MID([desc],[pos kw in desc]-7,7))</f>
        <v xml:space="preserve">­me 42 </v>
      </c>
      <c r="O15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29" s="1" t="str">
        <f>TRIM(IF([first '# in desc]&lt;[pos kw in desc],MID([desc],[pos kw in desc]-6,6),FALSE))</f>
        <v>me 42</v>
      </c>
      <c r="Q1529" s="1" t="b">
        <f>IF(LEN([manuell])=0,IFERROR([kw fine in title]*1,IFERROR(SUMPRODUCT(COUNTIF(IsDigits,MID([kw in desc],ROW($A$1:$A$150),1)))=LEN([kw in desc]),#N/A)),[manuell])</f>
        <v>0</v>
      </c>
      <c r="R1529" s="1" t="str">
        <f>IF([pos kw in title]&gt;0,MID(J1529,#REF!,4),IF([first '# in title]&gt;0,MID([title],[first '# in title],3),IF([first '# in title]&gt;0,MID([desc],#REF!,3),VLOOKUP([productid],$G$2:$R$1386,8))))</f>
        <v xml:space="preserve">42 </v>
      </c>
      <c r="S1529" s="1" t="e">
        <f>IF([kw in desc]=[kw rough in title],[kw in desc]*1,IFERROR(LEFT([kw_dirty],3)*1,IFERROR(LEFT([kw_dirty],2)*1,"n.a.")))</f>
        <v>#N/A</v>
      </c>
      <c r="T1529" s="1"/>
      <c r="U1529" s="1">
        <f>VLOOKUP(Tabelle1[[#This Row],[productid]],Tabelle2[#All],2,FALSE)</f>
        <v>42</v>
      </c>
    </row>
    <row r="1530" spans="1:21">
      <c r="A1530" t="s">
        <v>2646</v>
      </c>
      <c r="B1530">
        <v>4057</v>
      </c>
      <c r="C1530">
        <v>9701</v>
      </c>
      <c r="D1530" t="s">
        <v>2661</v>
      </c>
      <c r="E1530" t="s">
        <v>9</v>
      </c>
      <c r="F1530">
        <v>18406</v>
      </c>
      <c r="G1530">
        <v>4206582</v>
      </c>
      <c r="H1530">
        <f t="shared" si="23"/>
        <v>0</v>
      </c>
      <c r="I1530">
        <f t="array" ref="I1530">MIN(IFERROR(FIND(IstNumbers,A1530),""))</f>
        <v>17</v>
      </c>
      <c r="J1530" s="1" t="e">
        <f>IF([first '# in title]&lt;[pos kw in title],MID([title],[pos kw in title]-6,6),#N/A)</f>
        <v>#N/A</v>
      </c>
      <c r="K1530" s="1" t="e">
        <f>IFERROR(MID(SUBSTITUTE([kw rough in title],",","."),FIND("(",[kw rough in title])+1,20),SUBSTITUTE(IFERROR(MID([kw rough in title],FIND(" ",[kw rough in title])+1,20),[kw rough in title]),",","."))</f>
        <v>#N/A</v>
      </c>
      <c r="L1530" s="1">
        <f>IFERROR(FIND("kW",[desc]),0)</f>
        <v>0</v>
      </c>
      <c r="M1530">
        <f t="array" ref="M1530">MIN(IFERROR(FIND(IstNumbers,E1530),""))</f>
        <v>0</v>
      </c>
      <c r="N1530" s="1" t="b">
        <f>IF([first '# in desc]&lt;[pos kw in desc],MID([desc],[pos kw in desc]-7,7))</f>
        <v>0</v>
      </c>
      <c r="O15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0" s="1" t="str">
        <f>TRIM(IF([first '# in desc]&lt;[pos kw in desc],MID([desc],[pos kw in desc]-6,6),FALSE))</f>
        <v>FALSCH</v>
      </c>
      <c r="Q1530" s="1" t="b">
        <f>IF(LEN([manuell])=0,IFERROR([kw fine in title]*1,IFERROR(SUMPRODUCT(COUNTIF(IsDigits,MID([kw in desc],ROW($A$1:$A$150),1)))=LEN([kw in desc]),#N/A)),[manuell])</f>
        <v>0</v>
      </c>
      <c r="R1530" s="1" t="str">
        <f>IF([pos kw in title]&gt;0,MID(J1530,#REF!,4),IF([first '# in title]&gt;0,MID([title],[first '# in title],3),IF([first '# in title]&gt;0,MID([desc],#REF!,3),VLOOKUP([productid],$G$2:$R$1386,8))))</f>
        <v>-Pa</v>
      </c>
      <c r="S1530" s="1" t="e">
        <f>IF([kw in desc]=[kw rough in title],[kw in desc]*1,IFERROR(LEFT([kw_dirty],3)*1,IFERROR(LEFT([kw_dirty],2)*1,"n.a.")))</f>
        <v>#N/A</v>
      </c>
      <c r="T1530" s="1"/>
      <c r="U1530" s="1">
        <f>VLOOKUP(Tabelle1[[#This Row],[productid]],Tabelle2[#All],2,FALSE)</f>
        <v>35</v>
      </c>
    </row>
    <row r="1531" spans="1:21">
      <c r="A1531" t="s">
        <v>2649</v>
      </c>
      <c r="B1531">
        <v>1816</v>
      </c>
      <c r="C1531">
        <v>223861</v>
      </c>
      <c r="D1531" t="s">
        <v>2662</v>
      </c>
      <c r="E1531" t="s">
        <v>1505</v>
      </c>
      <c r="F1531">
        <v>18406</v>
      </c>
      <c r="G1531">
        <v>3725835</v>
      </c>
      <c r="H1531">
        <f t="shared" si="23"/>
        <v>0</v>
      </c>
      <c r="I1531">
        <f t="array" ref="I1531">MIN(IFERROR(FIND(IstNumbers,A1531),""))</f>
        <v>15</v>
      </c>
      <c r="J1531" s="1" t="e">
        <f>IF([first '# in title]&lt;[pos kw in title],MID([title],[pos kw in title]-6,6),#N/A)</f>
        <v>#N/A</v>
      </c>
      <c r="K1531" s="1" t="e">
        <f>IFERROR(MID(SUBSTITUTE([kw rough in title],",","."),FIND("(",[kw rough in title])+1,20),SUBSTITUTE(IFERROR(MID([kw rough in title],FIND(" ",[kw rough in title])+1,20),[kw rough in title]),",","."))</f>
        <v>#N/A</v>
      </c>
      <c r="L1531" s="1">
        <f>IFERROR(FIND("kW",[desc]),0)</f>
        <v>0</v>
      </c>
      <c r="M1531">
        <f t="array" ref="M1531">MIN(IFERROR(FIND(IstNumbers,E1531),""))</f>
        <v>12</v>
      </c>
      <c r="N1531" s="1" t="b">
        <f>IF([first '# in desc]&lt;[pos kw in desc],MID([desc],[pos kw in desc]-7,7))</f>
        <v>0</v>
      </c>
      <c r="O15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1" s="1" t="str">
        <f>TRIM(IF([first '# in desc]&lt;[pos kw in desc],MID([desc],[pos kw in desc]-6,6),FALSE))</f>
        <v>FALSCH</v>
      </c>
      <c r="Q1531" s="1" t="b">
        <f>IF(LEN([manuell])=0,IFERROR([kw fine in title]*1,IFERROR(SUMPRODUCT(COUNTIF(IsDigits,MID([kw in desc],ROW($A$1:$A$150),1)))=LEN([kw in desc]),#N/A)),[manuell])</f>
        <v>0</v>
      </c>
      <c r="R1531" s="1" t="str">
        <f>IF([pos kw in title]&gt;0,MID(J1531,#REF!,4),IF([first '# in title]&gt;0,MID([title],[first '# in title],3),IF([first '# in title]&gt;0,MID([desc],#REF!,3),VLOOKUP([productid],$G$2:$R$1386,8))))</f>
        <v>28C</v>
      </c>
      <c r="S1531" s="1" t="e">
        <f>IF([kw in desc]=[kw rough in title],[kw in desc]*1,IFERROR(LEFT([kw_dirty],3)*1,IFERROR(LEFT([kw_dirty],2)*1,"n.a.")))</f>
        <v>#N/A</v>
      </c>
      <c r="T1531" s="1"/>
      <c r="U1531" s="1" t="e">
        <f>VLOOKUP(Tabelle1[[#This Row],[productid]],Tabelle2[#All],2,FALSE)</f>
        <v>#N/A</v>
      </c>
    </row>
    <row r="1532" spans="1:21" hidden="1">
      <c r="A1532" t="s">
        <v>2652</v>
      </c>
      <c r="B1532">
        <v>4532.99</v>
      </c>
      <c r="C1532">
        <v>276812</v>
      </c>
      <c r="D1532" t="s">
        <v>2663</v>
      </c>
      <c r="E1532" t="s">
        <v>2664</v>
      </c>
      <c r="F1532">
        <v>18406</v>
      </c>
      <c r="G1532">
        <v>2647431</v>
      </c>
      <c r="H1532">
        <f t="shared" si="23"/>
        <v>30</v>
      </c>
      <c r="I1532">
        <f t="array" ref="I1532">MIN(IFERROR(FIND(IstNumbers,A1532),""))</f>
        <v>20</v>
      </c>
      <c r="J1532" s="1" t="str">
        <f>IF([first '# in title]&lt;[pos kw in title],MID([title],[pos kw in title]-6,6),#N/A)</f>
        <v xml:space="preserve">W (80 </v>
      </c>
      <c r="K1532" s="1" t="str">
        <f>IFERROR(MID(SUBSTITUTE([kw rough in title],",","."),FIND("(",[kw rough in title])+1,20),SUBSTITUTE(IFERROR(MID([kw rough in title],FIND(" ",[kw rough in title])+1,20),[kw rough in title]),",","."))</f>
        <v xml:space="preserve">80 </v>
      </c>
      <c r="L1532" s="1">
        <f>IFERROR(FIND("kW",[desc]),0)</f>
        <v>33</v>
      </c>
      <c r="M1532">
        <f t="array" ref="M1532">MIN(IFERROR(FIND(IstNumbers,E1532),""))</f>
        <v>24</v>
      </c>
      <c r="N1532" s="1" t="str">
        <f>IF([first '# in desc]&lt;[pos kw in desc],MID([desc],[pos kw in desc]-7,7))</f>
        <v xml:space="preserve">0-W 80 </v>
      </c>
      <c r="O1532" s="1" t="str">
        <f>IFERROR(SUBSTITUTE(MID([kw rough in desc],FIND("(",[kw rough in desc])+1,20),",","."),IFERROR(SUBSTITUTE(TRIM(SUBSTITUTE(SUBSTITUTE(MID([kw rough in desc],FIND(" ",TRIM([kw rough in desc]))+1,20),"""",""),"/","")),",","."),#N/A))</f>
        <v>80</v>
      </c>
      <c r="P1532" s="1" t="str">
        <f>TRIM(IF([first '# in desc]&lt;[pos kw in desc],MID([desc],[pos kw in desc]-6,6),FALSE))</f>
        <v>-W 80</v>
      </c>
      <c r="Q1532" s="1">
        <f>IF(LEN([manuell])=0,IFERROR([kw fine in title]*1,IFERROR(SUMPRODUCT(COUNTIF(IsDigits,MID([kw in desc],ROW($A$1:$A$150),1)))=LEN([kw in desc]),#N/A)),[manuell])</f>
        <v>80</v>
      </c>
      <c r="R1532" s="1" t="e">
        <f>IF([pos kw in title]&gt;0,MID(J1532,#REF!,4),IF([first '# in title]&gt;0,MID([title],[first '# in title],3),IF([first '# in title]&gt;0,MID([desc],#REF!,3),VLOOKUP([productid],$G$2:$R$1386,8))))</f>
        <v>#REF!</v>
      </c>
      <c r="S1532" s="1" t="str">
        <f>IF([kw in desc]=[kw rough in title],[kw in desc]*1,IFERROR(LEFT([kw_dirty],3)*1,IFERROR(LEFT([kw_dirty],2)*1,"n.a.")))</f>
        <v>n.a.</v>
      </c>
      <c r="T1532" s="1"/>
      <c r="U1532" s="1">
        <f>VLOOKUP(Tabelle1[[#This Row],[productid]],Tabelle2[#All],2,FALSE)</f>
        <v>80</v>
      </c>
    </row>
    <row r="1533" spans="1:21">
      <c r="A1533" t="s">
        <v>2655</v>
      </c>
      <c r="B1533">
        <v>2820</v>
      </c>
      <c r="C1533">
        <v>9701</v>
      </c>
      <c r="D1533" t="s">
        <v>2665</v>
      </c>
      <c r="E1533" t="s">
        <v>9</v>
      </c>
      <c r="F1533">
        <v>18406</v>
      </c>
      <c r="G1533">
        <v>4255269</v>
      </c>
      <c r="H1533">
        <f t="shared" si="23"/>
        <v>0</v>
      </c>
      <c r="I1533">
        <f t="array" ref="I1533">MIN(IFERROR(FIND(IstNumbers,A1533),""))</f>
        <v>17</v>
      </c>
      <c r="J1533" s="1" t="e">
        <f>IF([first '# in title]&lt;[pos kw in title],MID([title],[pos kw in title]-6,6),#N/A)</f>
        <v>#N/A</v>
      </c>
      <c r="K1533" s="1" t="e">
        <f>IFERROR(MID(SUBSTITUTE([kw rough in title],",","."),FIND("(",[kw rough in title])+1,20),SUBSTITUTE(IFERROR(MID([kw rough in title],FIND(" ",[kw rough in title])+1,20),[kw rough in title]),",","."))</f>
        <v>#N/A</v>
      </c>
      <c r="L1533" s="1">
        <f>IFERROR(FIND("kW",[desc]),0)</f>
        <v>0</v>
      </c>
      <c r="M1533">
        <f t="array" ref="M1533">MIN(IFERROR(FIND(IstNumbers,E1533),""))</f>
        <v>0</v>
      </c>
      <c r="N1533" s="1" t="b">
        <f>IF([first '# in desc]&lt;[pos kw in desc],MID([desc],[pos kw in desc]-7,7))</f>
        <v>0</v>
      </c>
      <c r="O15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3" s="1" t="str">
        <f>TRIM(IF([first '# in desc]&lt;[pos kw in desc],MID([desc],[pos kw in desc]-6,6),FALSE))</f>
        <v>FALSCH</v>
      </c>
      <c r="Q1533" s="1" t="b">
        <f>IF(LEN([manuell])=0,IFERROR([kw fine in title]*1,IFERROR(SUMPRODUCT(COUNTIF(IsDigits,MID([kw in desc],ROW($A$1:$A$150),1)))=LEN([kw in desc]),#N/A)),[manuell])</f>
        <v>0</v>
      </c>
      <c r="R1533" s="1" t="str">
        <f>IF([pos kw in title]&gt;0,MID(J1533,#REF!,4),IF([first '# in title]&gt;0,MID([title],[first '# in title],3),IF([first '# in title]&gt;0,MID([desc],#REF!,3),VLOOKUP([productid],$G$2:$R$1386,8))))</f>
        <v>-Pa</v>
      </c>
      <c r="S1533" s="1" t="e">
        <f>IF([kw in desc]=[kw rough in title],[kw in desc]*1,IFERROR(LEFT([kw_dirty],3)*1,IFERROR(LEFT([kw_dirty],2)*1,"n.a.")))</f>
        <v>#N/A</v>
      </c>
      <c r="T1533" s="1"/>
      <c r="U1533" s="1" t="e">
        <f>VLOOKUP(Tabelle1[[#This Row],[productid]],Tabelle2[#All],2,FALSE)</f>
        <v>#N/A</v>
      </c>
    </row>
    <row r="1534" spans="1:21">
      <c r="A1534" t="s">
        <v>2597</v>
      </c>
      <c r="B1534">
        <v>2318</v>
      </c>
      <c r="C1534">
        <v>289859</v>
      </c>
      <c r="D1534" t="s">
        <v>2666</v>
      </c>
      <c r="E1534" t="s">
        <v>2667</v>
      </c>
      <c r="F1534">
        <v>18406</v>
      </c>
      <c r="G1534">
        <v>2286143</v>
      </c>
      <c r="H1534">
        <f t="shared" si="23"/>
        <v>0</v>
      </c>
      <c r="I1534">
        <f t="array" ref="I1534">MIN(IFERROR(FIND(IstNumbers,A1534),""))</f>
        <v>12</v>
      </c>
      <c r="J1534" s="1" t="e">
        <f>IF([first '# in title]&lt;[pos kw in title],MID([title],[pos kw in title]-6,6),#N/A)</f>
        <v>#N/A</v>
      </c>
      <c r="K1534" s="1" t="e">
        <f>IFERROR(MID(SUBSTITUTE([kw rough in title],",","."),FIND("(",[kw rough in title])+1,20),SUBSTITUTE(IFERROR(MID([kw rough in title],FIND(" ",[kw rough in title])+1,20),[kw rough in title]),",","."))</f>
        <v>#N/A</v>
      </c>
      <c r="L1534" s="1">
        <f>IFERROR(FIND("kW",[desc]),0)</f>
        <v>0</v>
      </c>
      <c r="M1534">
        <f t="array" ref="M1534">MIN(IFERROR(FIND(IstNumbers,E1534),""))</f>
        <v>33</v>
      </c>
      <c r="N1534" s="1" t="b">
        <f>IF([first '# in desc]&lt;[pos kw in desc],MID([desc],[pos kw in desc]-7,7))</f>
        <v>0</v>
      </c>
      <c r="O15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4" s="1" t="str">
        <f>TRIM(IF([first '# in desc]&lt;[pos kw in desc],MID([desc],[pos kw in desc]-6,6),FALSE))</f>
        <v>FALSCH</v>
      </c>
      <c r="Q1534" s="1" t="b">
        <f>IF(LEN([manuell])=0,IFERROR([kw fine in title]*1,IFERROR(SUMPRODUCT(COUNTIF(IsDigits,MID([kw in desc],ROW($A$1:$A$150),1)))=LEN([kw in desc]),#N/A)),[manuell])</f>
        <v>0</v>
      </c>
      <c r="R1534" s="1" t="str">
        <f>IF([pos kw in title]&gt;0,MID(J1534,#REF!,4),IF([first '# in title]&gt;0,MID([title],[first '# in title],3),IF([first '# in title]&gt;0,MID([desc],#REF!,3),VLOOKUP([productid],$G$2:$R$1386,8))))</f>
        <v>146</v>
      </c>
      <c r="S1534" s="1" t="e">
        <f>IF([kw in desc]=[kw rough in title],[kw in desc]*1,IFERROR(LEFT([kw_dirty],3)*1,IFERROR(LEFT([kw_dirty],2)*1,"n.a.")))</f>
        <v>#N/A</v>
      </c>
      <c r="T1534" s="1"/>
      <c r="U1534" s="1" t="e">
        <f>VLOOKUP(Tabelle1[[#This Row],[productid]],Tabelle2[#All],2,FALSE)</f>
        <v>#N/A</v>
      </c>
    </row>
    <row r="1535" spans="1:21" hidden="1">
      <c r="A1535" t="s">
        <v>2621</v>
      </c>
      <c r="B1535">
        <v>3225</v>
      </c>
      <c r="C1535">
        <v>289859</v>
      </c>
      <c r="D1535" t="s">
        <v>2668</v>
      </c>
      <c r="E1535" t="s">
        <v>2669</v>
      </c>
      <c r="F1535">
        <v>18406</v>
      </c>
      <c r="G1535">
        <v>3497887</v>
      </c>
      <c r="H1535">
        <f t="shared" si="23"/>
        <v>0</v>
      </c>
      <c r="I1535">
        <f t="array" ref="I1535">MIN(IFERROR(FIND(IstNumbers,A1535),""))</f>
        <v>12</v>
      </c>
      <c r="J1535" s="1" t="e">
        <f>IF([first '# in title]&lt;[pos kw in title],MID([title],[pos kw in title]-6,6),#N/A)</f>
        <v>#N/A</v>
      </c>
      <c r="K1535" s="1" t="e">
        <f>IFERROR(MID(SUBSTITUTE([kw rough in title],",","."),FIND("(",[kw rough in title])+1,20),SUBSTITUTE(IFERROR(MID([kw rough in title],FIND(" ",[kw rough in title])+1,20),[kw rough in title]),",","."))</f>
        <v>#N/A</v>
      </c>
      <c r="L1535" s="1">
        <f>IFERROR(FIND("kW",[desc]),0)</f>
        <v>70</v>
      </c>
      <c r="M1535">
        <f t="array" ref="M1535">MIN(IFERROR(FIND(IstNumbers,E1535),""))</f>
        <v>34</v>
      </c>
      <c r="N1535" s="1" t="str">
        <f>IF([first '# in desc]&lt;[pos kw in desc],MID([desc],[pos kw in desc]-7,7))</f>
        <v xml:space="preserve">­me 42 </v>
      </c>
      <c r="O15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35" s="1" t="str">
        <f>TRIM(IF([first '# in desc]&lt;[pos kw in desc],MID([desc],[pos kw in desc]-6,6),FALSE))</f>
        <v>me 42</v>
      </c>
      <c r="Q1535" s="1" t="b">
        <f>IF(LEN([manuell])=0,IFERROR([kw fine in title]*1,IFERROR(SUMPRODUCT(COUNTIF(IsDigits,MID([kw in desc],ROW($A$1:$A$150),1)))=LEN([kw in desc]),#N/A)),[manuell])</f>
        <v>0</v>
      </c>
      <c r="R1535" s="1" t="str">
        <f>IF([pos kw in title]&gt;0,MID(J1535,#REF!,4),IF([first '# in title]&gt;0,MID([title],[first '# in title],3),IF([first '# in title]&gt;0,MID([desc],#REF!,3),VLOOKUP([productid],$G$2:$R$1386,8))))</f>
        <v xml:space="preserve">42 </v>
      </c>
      <c r="S1535" s="1" t="e">
        <f>IF([kw in desc]=[kw rough in title],[kw in desc]*1,IFERROR(LEFT([kw_dirty],3)*1,IFERROR(LEFT([kw_dirty],2)*1,"n.a.")))</f>
        <v>#N/A</v>
      </c>
      <c r="T1535" s="1"/>
      <c r="U1535" s="1">
        <f>VLOOKUP(Tabelle1[[#This Row],[productid]],Tabelle2[#All],2,FALSE)</f>
        <v>42</v>
      </c>
    </row>
    <row r="1536" spans="1:21">
      <c r="A1536" t="s">
        <v>2670</v>
      </c>
      <c r="B1536">
        <v>1891</v>
      </c>
      <c r="C1536">
        <v>223861</v>
      </c>
      <c r="D1536" t="s">
        <v>2671</v>
      </c>
      <c r="E1536" t="s">
        <v>2672</v>
      </c>
      <c r="F1536">
        <v>18406</v>
      </c>
      <c r="G1536">
        <v>4716468</v>
      </c>
      <c r="H1536">
        <f t="shared" si="23"/>
        <v>0</v>
      </c>
      <c r="I1536">
        <f t="array" ref="I1536">MIN(IFERROR(FIND(IstNumbers,A1536),""))</f>
        <v>21</v>
      </c>
      <c r="J1536" s="1" t="e">
        <f>IF([first '# in title]&lt;[pos kw in title],MID([title],[pos kw in title]-6,6),#N/A)</f>
        <v>#N/A</v>
      </c>
      <c r="K1536" s="1" t="e">
        <f>IFERROR(MID(SUBSTITUTE([kw rough in title],",","."),FIND("(",[kw rough in title])+1,20),SUBSTITUTE(IFERROR(MID([kw rough in title],FIND(" ",[kw rough in title])+1,20),[kw rough in title]),",","."))</f>
        <v>#N/A</v>
      </c>
      <c r="L1536" s="1">
        <f>IFERROR(FIND("kW",[desc]),0)</f>
        <v>0</v>
      </c>
      <c r="M1536">
        <f t="array" ref="M1536">MIN(IFERROR(FIND(IstNumbers,E1536),""))</f>
        <v>21</v>
      </c>
      <c r="N1536" s="1" t="b">
        <f>IF([first '# in desc]&lt;[pos kw in desc],MID([desc],[pos kw in desc]-7,7))</f>
        <v>0</v>
      </c>
      <c r="O15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6" s="1" t="str">
        <f>TRIM(IF([first '# in desc]&lt;[pos kw in desc],MID([desc],[pos kw in desc]-6,6),FALSE))</f>
        <v>FALSCH</v>
      </c>
      <c r="Q1536" s="1" t="b">
        <f>IF(LEN([manuell])=0,IFERROR([kw fine in title]*1,IFERROR(SUMPRODUCT(COUNTIF(IsDigits,MID([kw in desc],ROW($A$1:$A$150),1)))=LEN([kw in desc]),#N/A)),[manuell])</f>
        <v>0</v>
      </c>
      <c r="R1536" s="1" t="str">
        <f>IF([pos kw in title]&gt;0,MID(J1536,#REF!,4),IF([first '# in title]&gt;0,MID([title],[first '# in title],3),IF([first '# in title]&gt;0,MID([desc],#REF!,3),VLOOKUP([productid],$G$2:$R$1386,8))))</f>
        <v>-2K</v>
      </c>
      <c r="S1536" s="1" t="e">
        <f>IF([kw in desc]=[kw rough in title],[kw in desc]*1,IFERROR(LEFT([kw_dirty],3)*1,IFERROR(LEFT([kw_dirty],2)*1,"n.a.")))</f>
        <v>#N/A</v>
      </c>
      <c r="T1536" s="1"/>
      <c r="U1536" s="1">
        <f>VLOOKUP(Tabelle1[[#This Row],[productid]],Tabelle2[#All],2,FALSE)</f>
        <v>20</v>
      </c>
    </row>
    <row r="1537" spans="1:21">
      <c r="A1537" t="s">
        <v>2646</v>
      </c>
      <c r="B1537">
        <v>4166</v>
      </c>
      <c r="C1537">
        <v>9701</v>
      </c>
      <c r="D1537" t="s">
        <v>2673</v>
      </c>
      <c r="E1537" t="s">
        <v>9</v>
      </c>
      <c r="F1537">
        <v>18406</v>
      </c>
      <c r="G1537">
        <v>4206582</v>
      </c>
      <c r="H1537">
        <f t="shared" si="23"/>
        <v>0</v>
      </c>
      <c r="I1537">
        <f t="array" ref="I1537">MIN(IFERROR(FIND(IstNumbers,A1537),""))</f>
        <v>17</v>
      </c>
      <c r="J1537" s="1" t="e">
        <f>IF([first '# in title]&lt;[pos kw in title],MID([title],[pos kw in title]-6,6),#N/A)</f>
        <v>#N/A</v>
      </c>
      <c r="K1537" s="1" t="e">
        <f>IFERROR(MID(SUBSTITUTE([kw rough in title],",","."),FIND("(",[kw rough in title])+1,20),SUBSTITUTE(IFERROR(MID([kw rough in title],FIND(" ",[kw rough in title])+1,20),[kw rough in title]),",","."))</f>
        <v>#N/A</v>
      </c>
      <c r="L1537" s="1">
        <f>IFERROR(FIND("kW",[desc]),0)</f>
        <v>0</v>
      </c>
      <c r="M1537">
        <f t="array" ref="M1537">MIN(IFERROR(FIND(IstNumbers,E1537),""))</f>
        <v>0</v>
      </c>
      <c r="N1537" s="1" t="b">
        <f>IF([first '# in desc]&lt;[pos kw in desc],MID([desc],[pos kw in desc]-7,7))</f>
        <v>0</v>
      </c>
      <c r="O15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7" s="1" t="str">
        <f>TRIM(IF([first '# in desc]&lt;[pos kw in desc],MID([desc],[pos kw in desc]-6,6),FALSE))</f>
        <v>FALSCH</v>
      </c>
      <c r="Q1537" s="1" t="b">
        <f>IF(LEN([manuell])=0,IFERROR([kw fine in title]*1,IFERROR(SUMPRODUCT(COUNTIF(IsDigits,MID([kw in desc],ROW($A$1:$A$150),1)))=LEN([kw in desc]),#N/A)),[manuell])</f>
        <v>0</v>
      </c>
      <c r="R1537" s="1" t="str">
        <f>IF([pos kw in title]&gt;0,MID(J1537,#REF!,4),IF([first '# in title]&gt;0,MID([title],[first '# in title],3),IF([first '# in title]&gt;0,MID([desc],#REF!,3),VLOOKUP([productid],$G$2:$R$1386,8))))</f>
        <v>-Pa</v>
      </c>
      <c r="S1537" s="1" t="e">
        <f>IF([kw in desc]=[kw rough in title],[kw in desc]*1,IFERROR(LEFT([kw_dirty],3)*1,IFERROR(LEFT([kw_dirty],2)*1,"n.a.")))</f>
        <v>#N/A</v>
      </c>
      <c r="T1537" s="1"/>
      <c r="U1537" s="1">
        <f>VLOOKUP(Tabelle1[[#This Row],[productid]],Tabelle2[#All],2,FALSE)</f>
        <v>35</v>
      </c>
    </row>
    <row r="1538" spans="1:21">
      <c r="A1538" t="s">
        <v>2649</v>
      </c>
      <c r="B1538">
        <v>1816</v>
      </c>
      <c r="C1538">
        <v>223861</v>
      </c>
      <c r="D1538" t="s">
        <v>2674</v>
      </c>
      <c r="E1538" t="s">
        <v>2675</v>
      </c>
      <c r="F1538">
        <v>18406</v>
      </c>
      <c r="G1538">
        <v>3725835</v>
      </c>
      <c r="H1538">
        <f t="shared" si="23"/>
        <v>0</v>
      </c>
      <c r="I1538">
        <f t="array" ref="I1538">MIN(IFERROR(FIND(IstNumbers,A1538),""))</f>
        <v>15</v>
      </c>
      <c r="J1538" s="1" t="e">
        <f>IF([first '# in title]&lt;[pos kw in title],MID([title],[pos kw in title]-6,6),#N/A)</f>
        <v>#N/A</v>
      </c>
      <c r="K1538" s="1" t="e">
        <f>IFERROR(MID(SUBSTITUTE([kw rough in title],",","."),FIND("(",[kw rough in title])+1,20),SUBSTITUTE(IFERROR(MID([kw rough in title],FIND(" ",[kw rough in title])+1,20),[kw rough in title]),",","."))</f>
        <v>#N/A</v>
      </c>
      <c r="L1538" s="1">
        <f>IFERROR(FIND("kW",[desc]),0)</f>
        <v>0</v>
      </c>
      <c r="M1538">
        <f t="array" ref="M1538">MIN(IFERROR(FIND(IstNumbers,E1538),""))</f>
        <v>12</v>
      </c>
      <c r="N1538" s="1" t="b">
        <f>IF([first '# in desc]&lt;[pos kw in desc],MID([desc],[pos kw in desc]-7,7))</f>
        <v>0</v>
      </c>
      <c r="O15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8" s="1" t="str">
        <f>TRIM(IF([first '# in desc]&lt;[pos kw in desc],MID([desc],[pos kw in desc]-6,6),FALSE))</f>
        <v>FALSCH</v>
      </c>
      <c r="Q1538" s="1" t="b">
        <f>IF(LEN([manuell])=0,IFERROR([kw fine in title]*1,IFERROR(SUMPRODUCT(COUNTIF(IsDigits,MID([kw in desc],ROW($A$1:$A$150),1)))=LEN([kw in desc]),#N/A)),[manuell])</f>
        <v>0</v>
      </c>
      <c r="R1538" s="1" t="str">
        <f>IF([pos kw in title]&gt;0,MID(J1538,#REF!,4),IF([first '# in title]&gt;0,MID([title],[first '# in title],3),IF([first '# in title]&gt;0,MID([desc],#REF!,3),VLOOKUP([productid],$G$2:$R$1386,8))))</f>
        <v>28C</v>
      </c>
      <c r="S1538" s="1" t="e">
        <f>IF([kw in desc]=[kw rough in title],[kw in desc]*1,IFERROR(LEFT([kw_dirty],3)*1,IFERROR(LEFT([kw_dirty],2)*1,"n.a.")))</f>
        <v>#N/A</v>
      </c>
      <c r="T1538" s="1"/>
      <c r="U1538" s="1" t="e">
        <f>VLOOKUP(Tabelle1[[#This Row],[productid]],Tabelle2[#All],2,FALSE)</f>
        <v>#N/A</v>
      </c>
    </row>
    <row r="1539" spans="1:21" hidden="1">
      <c r="A1539" t="s">
        <v>2652</v>
      </c>
      <c r="B1539">
        <v>4559</v>
      </c>
      <c r="C1539">
        <v>9701</v>
      </c>
      <c r="D1539" t="s">
        <v>2676</v>
      </c>
      <c r="E1539" t="s">
        <v>9</v>
      </c>
      <c r="F1539">
        <v>18406</v>
      </c>
      <c r="G1539">
        <v>2647431</v>
      </c>
      <c r="H1539">
        <f t="shared" si="23"/>
        <v>30</v>
      </c>
      <c r="I1539">
        <f t="array" ref="I1539">MIN(IFERROR(FIND(IstNumbers,A1539),""))</f>
        <v>20</v>
      </c>
      <c r="J1539" s="1" t="str">
        <f>IF([first '# in title]&lt;[pos kw in title],MID([title],[pos kw in title]-6,6),#N/A)</f>
        <v xml:space="preserve">W (80 </v>
      </c>
      <c r="K1539" s="1" t="str">
        <f>IFERROR(MID(SUBSTITUTE([kw rough in title],",","."),FIND("(",[kw rough in title])+1,20),SUBSTITUTE(IFERROR(MID([kw rough in title],FIND(" ",[kw rough in title])+1,20),[kw rough in title]),",","."))</f>
        <v xml:space="preserve">80 </v>
      </c>
      <c r="L1539" s="1">
        <f>IFERROR(FIND("kW",[desc]),0)</f>
        <v>0</v>
      </c>
      <c r="M1539">
        <f t="array" ref="M1539">MIN(IFERROR(FIND(IstNumbers,E1539),""))</f>
        <v>0</v>
      </c>
      <c r="N1539" s="1" t="b">
        <f>IF([first '# in desc]&lt;[pos kw in desc],MID([desc],[pos kw in desc]-7,7))</f>
        <v>0</v>
      </c>
      <c r="O15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39" s="1" t="str">
        <f>TRIM(IF([first '# in desc]&lt;[pos kw in desc],MID([desc],[pos kw in desc]-6,6),FALSE))</f>
        <v>FALSCH</v>
      </c>
      <c r="Q1539" s="1">
        <f>IF(LEN([manuell])=0,IFERROR([kw fine in title]*1,IFERROR(SUMPRODUCT(COUNTIF(IsDigits,MID([kw in desc],ROW($A$1:$A$150),1)))=LEN([kw in desc]),#N/A)),[manuell])</f>
        <v>80</v>
      </c>
      <c r="R1539" s="1" t="e">
        <f>IF([pos kw in title]&gt;0,MID(J1539,#REF!,4),IF([first '# in title]&gt;0,MID([title],[first '# in title],3),IF([first '# in title]&gt;0,MID([desc],#REF!,3),VLOOKUP([productid],$G$2:$R$1386,8))))</f>
        <v>#REF!</v>
      </c>
      <c r="S1539" s="1" t="str">
        <f>IF([kw in desc]=[kw rough in title],[kw in desc]*1,IFERROR(LEFT([kw_dirty],3)*1,IFERROR(LEFT([kw_dirty],2)*1,"n.a.")))</f>
        <v>n.a.</v>
      </c>
      <c r="T1539" s="1"/>
      <c r="U1539" s="1">
        <f>VLOOKUP(Tabelle1[[#This Row],[productid]],Tabelle2[#All],2,FALSE)</f>
        <v>80</v>
      </c>
    </row>
    <row r="1540" spans="1:21">
      <c r="A1540" t="s">
        <v>2597</v>
      </c>
      <c r="B1540">
        <v>2318</v>
      </c>
      <c r="C1540">
        <v>289859</v>
      </c>
      <c r="D1540" t="s">
        <v>2677</v>
      </c>
      <c r="E1540" t="s">
        <v>2678</v>
      </c>
      <c r="F1540">
        <v>18406</v>
      </c>
      <c r="G1540">
        <v>2286143</v>
      </c>
      <c r="H1540">
        <f t="shared" ref="H1540:H1603" si="24">IFERROR(FIND("kW",A1540),0)</f>
        <v>0</v>
      </c>
      <c r="I1540">
        <f t="array" ref="I1540">MIN(IFERROR(FIND(IstNumbers,A1540),""))</f>
        <v>12</v>
      </c>
      <c r="J1540" s="1" t="e">
        <f>IF([first '# in title]&lt;[pos kw in title],MID([title],[pos kw in title]-6,6),#N/A)</f>
        <v>#N/A</v>
      </c>
      <c r="K1540" s="1" t="e">
        <f>IFERROR(MID(SUBSTITUTE([kw rough in title],",","."),FIND("(",[kw rough in title])+1,20),SUBSTITUTE(IFERROR(MID([kw rough in title],FIND(" ",[kw rough in title])+1,20),[kw rough in title]),",","."))</f>
        <v>#N/A</v>
      </c>
      <c r="L1540" s="1">
        <f>IFERROR(FIND("kW",[desc]),0)</f>
        <v>0</v>
      </c>
      <c r="M1540">
        <f t="array" ref="M1540">MIN(IFERROR(FIND(IstNumbers,E1540),""))</f>
        <v>33</v>
      </c>
      <c r="N1540" s="1" t="b">
        <f>IF([first '# in desc]&lt;[pos kw in desc],MID([desc],[pos kw in desc]-7,7))</f>
        <v>0</v>
      </c>
      <c r="O15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40" s="1" t="str">
        <f>TRIM(IF([first '# in desc]&lt;[pos kw in desc],MID([desc],[pos kw in desc]-6,6),FALSE))</f>
        <v>FALSCH</v>
      </c>
      <c r="Q1540" s="1" t="b">
        <f>IF(LEN([manuell])=0,IFERROR([kw fine in title]*1,IFERROR(SUMPRODUCT(COUNTIF(IsDigits,MID([kw in desc],ROW($A$1:$A$150),1)))=LEN([kw in desc]),#N/A)),[manuell])</f>
        <v>0</v>
      </c>
      <c r="R1540" s="1" t="str">
        <f>IF([pos kw in title]&gt;0,MID(J1540,#REF!,4),IF([first '# in title]&gt;0,MID([title],[first '# in title],3),IF([first '# in title]&gt;0,MID([desc],#REF!,3),VLOOKUP([productid],$G$2:$R$1386,8))))</f>
        <v>146</v>
      </c>
      <c r="S1540" s="1" t="e">
        <f>IF([kw in desc]=[kw rough in title],[kw in desc]*1,IFERROR(LEFT([kw_dirty],3)*1,IFERROR(LEFT([kw_dirty],2)*1,"n.a.")))</f>
        <v>#N/A</v>
      </c>
      <c r="T1540" s="1"/>
      <c r="U1540" s="1" t="e">
        <f>VLOOKUP(Tabelle1[[#This Row],[productid]],Tabelle2[#All],2,FALSE)</f>
        <v>#N/A</v>
      </c>
    </row>
    <row r="1541" spans="1:21" hidden="1">
      <c r="A1541" t="s">
        <v>2621</v>
      </c>
      <c r="B1541">
        <v>3230</v>
      </c>
      <c r="C1541">
        <v>289859</v>
      </c>
      <c r="D1541" t="s">
        <v>2679</v>
      </c>
      <c r="E1541" t="s">
        <v>2680</v>
      </c>
      <c r="F1541">
        <v>18406</v>
      </c>
      <c r="G1541">
        <v>3497887</v>
      </c>
      <c r="H1541">
        <f t="shared" si="24"/>
        <v>0</v>
      </c>
      <c r="I1541">
        <f t="array" ref="I1541">MIN(IFERROR(FIND(IstNumbers,A1541),""))</f>
        <v>12</v>
      </c>
      <c r="J1541" s="1" t="e">
        <f>IF([first '# in title]&lt;[pos kw in title],MID([title],[pos kw in title]-6,6),#N/A)</f>
        <v>#N/A</v>
      </c>
      <c r="K1541" s="1" t="e">
        <f>IFERROR(MID(SUBSTITUTE([kw rough in title],",","."),FIND("(",[kw rough in title])+1,20),SUBSTITUTE(IFERROR(MID([kw rough in title],FIND(" ",[kw rough in title])+1,20),[kw rough in title]),",","."))</f>
        <v>#N/A</v>
      </c>
      <c r="L1541" s="1">
        <f>IFERROR(FIND("kW",[desc]),0)</f>
        <v>70</v>
      </c>
      <c r="M1541">
        <f t="array" ref="M1541">MIN(IFERROR(FIND(IstNumbers,E1541),""))</f>
        <v>34</v>
      </c>
      <c r="N1541" s="1" t="str">
        <f>IF([first '# in desc]&lt;[pos kw in desc],MID([desc],[pos kw in desc]-7,7))</f>
        <v xml:space="preserve">­me 42 </v>
      </c>
      <c r="O15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41" s="1" t="str">
        <f>TRIM(IF([first '# in desc]&lt;[pos kw in desc],MID([desc],[pos kw in desc]-6,6),FALSE))</f>
        <v>me 42</v>
      </c>
      <c r="Q1541" s="1" t="b">
        <f>IF(LEN([manuell])=0,IFERROR([kw fine in title]*1,IFERROR(SUMPRODUCT(COUNTIF(IsDigits,MID([kw in desc],ROW($A$1:$A$150),1)))=LEN([kw in desc]),#N/A)),[manuell])</f>
        <v>0</v>
      </c>
      <c r="R1541" s="1" t="str">
        <f>IF([pos kw in title]&gt;0,MID(J1541,#REF!,4),IF([first '# in title]&gt;0,MID([title],[first '# in title],3),IF([first '# in title]&gt;0,MID([desc],#REF!,3),VLOOKUP([productid],$G$2:$R$1386,8))))</f>
        <v xml:space="preserve">42 </v>
      </c>
      <c r="S1541" s="1" t="e">
        <f>IF([kw in desc]=[kw rough in title],[kw in desc]*1,IFERROR(LEFT([kw_dirty],3)*1,IFERROR(LEFT([kw_dirty],2)*1,"n.a.")))</f>
        <v>#N/A</v>
      </c>
      <c r="T1541" s="1"/>
      <c r="U1541" s="1">
        <f>VLOOKUP(Tabelle1[[#This Row],[productid]],Tabelle2[#All],2,FALSE)</f>
        <v>42</v>
      </c>
    </row>
    <row r="1542" spans="1:21">
      <c r="A1542" t="s">
        <v>2670</v>
      </c>
      <c r="B1542">
        <v>1891</v>
      </c>
      <c r="C1542">
        <v>9701</v>
      </c>
      <c r="D1542" t="s">
        <v>2681</v>
      </c>
      <c r="E1542" t="s">
        <v>9</v>
      </c>
      <c r="F1542">
        <v>18406</v>
      </c>
      <c r="G1542">
        <v>4716468</v>
      </c>
      <c r="H1542">
        <f t="shared" si="24"/>
        <v>0</v>
      </c>
      <c r="I1542">
        <f t="array" ref="I1542">MIN(IFERROR(FIND(IstNumbers,A1542),""))</f>
        <v>21</v>
      </c>
      <c r="J1542" s="1" t="e">
        <f>IF([first '# in title]&lt;[pos kw in title],MID([title],[pos kw in title]-6,6),#N/A)</f>
        <v>#N/A</v>
      </c>
      <c r="K1542" s="1" t="e">
        <f>IFERROR(MID(SUBSTITUTE([kw rough in title],",","."),FIND("(",[kw rough in title])+1,20),SUBSTITUTE(IFERROR(MID([kw rough in title],FIND(" ",[kw rough in title])+1,20),[kw rough in title]),",","."))</f>
        <v>#N/A</v>
      </c>
      <c r="L1542" s="1">
        <f>IFERROR(FIND("kW",[desc]),0)</f>
        <v>0</v>
      </c>
      <c r="M1542">
        <f t="array" ref="M1542">MIN(IFERROR(FIND(IstNumbers,E1542),""))</f>
        <v>0</v>
      </c>
      <c r="N1542" s="1" t="b">
        <f>IF([first '# in desc]&lt;[pos kw in desc],MID([desc],[pos kw in desc]-7,7))</f>
        <v>0</v>
      </c>
      <c r="O15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42" s="1" t="str">
        <f>TRIM(IF([first '# in desc]&lt;[pos kw in desc],MID([desc],[pos kw in desc]-6,6),FALSE))</f>
        <v>FALSCH</v>
      </c>
      <c r="Q1542" s="1" t="b">
        <f>IF(LEN([manuell])=0,IFERROR([kw fine in title]*1,IFERROR(SUMPRODUCT(COUNTIF(IsDigits,MID([kw in desc],ROW($A$1:$A$150),1)))=LEN([kw in desc]),#N/A)),[manuell])</f>
        <v>0</v>
      </c>
      <c r="R1542" s="1" t="str">
        <f>IF([pos kw in title]&gt;0,MID(J1542,#REF!,4),IF([first '# in title]&gt;0,MID([title],[first '# in title],3),IF([first '# in title]&gt;0,MID([desc],#REF!,3),VLOOKUP([productid],$G$2:$R$1386,8))))</f>
        <v>-2K</v>
      </c>
      <c r="S1542" s="1" t="e">
        <f>IF([kw in desc]=[kw rough in title],[kw in desc]*1,IFERROR(LEFT([kw_dirty],3)*1,IFERROR(LEFT([kw_dirty],2)*1,"n.a.")))</f>
        <v>#N/A</v>
      </c>
      <c r="T1542" s="1"/>
      <c r="U1542" s="1">
        <f>VLOOKUP(Tabelle1[[#This Row],[productid]],Tabelle2[#All],2,FALSE)</f>
        <v>20</v>
      </c>
    </row>
    <row r="1543" spans="1:21">
      <c r="A1543" t="s">
        <v>2649</v>
      </c>
      <c r="B1543">
        <v>1820</v>
      </c>
      <c r="C1543">
        <v>223861</v>
      </c>
      <c r="D1543" t="s">
        <v>2682</v>
      </c>
      <c r="E1543" t="s">
        <v>1867</v>
      </c>
      <c r="F1543">
        <v>18406</v>
      </c>
      <c r="G1543">
        <v>3725835</v>
      </c>
      <c r="H1543">
        <f t="shared" si="24"/>
        <v>0</v>
      </c>
      <c r="I1543">
        <f t="array" ref="I1543">MIN(IFERROR(FIND(IstNumbers,A1543),""))</f>
        <v>15</v>
      </c>
      <c r="J1543" s="1" t="e">
        <f>IF([first '# in title]&lt;[pos kw in title],MID([title],[pos kw in title]-6,6),#N/A)</f>
        <v>#N/A</v>
      </c>
      <c r="K1543" s="1" t="e">
        <f>IFERROR(MID(SUBSTITUTE([kw rough in title],",","."),FIND("(",[kw rough in title])+1,20),SUBSTITUTE(IFERROR(MID([kw rough in title],FIND(" ",[kw rough in title])+1,20),[kw rough in title]),",","."))</f>
        <v>#N/A</v>
      </c>
      <c r="L1543" s="1">
        <f>IFERROR(FIND("kW",[desc]),0)</f>
        <v>0</v>
      </c>
      <c r="M1543">
        <f t="array" ref="M1543">MIN(IFERROR(FIND(IstNumbers,E1543),""))</f>
        <v>12</v>
      </c>
      <c r="N1543" s="1" t="b">
        <f>IF([first '# in desc]&lt;[pos kw in desc],MID([desc],[pos kw in desc]-7,7))</f>
        <v>0</v>
      </c>
      <c r="O15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43" s="1" t="str">
        <f>TRIM(IF([first '# in desc]&lt;[pos kw in desc],MID([desc],[pos kw in desc]-6,6),FALSE))</f>
        <v>FALSCH</v>
      </c>
      <c r="Q1543" s="1" t="b">
        <f>IF(LEN([manuell])=0,IFERROR([kw fine in title]*1,IFERROR(SUMPRODUCT(COUNTIF(IsDigits,MID([kw in desc],ROW($A$1:$A$150),1)))=LEN([kw in desc]),#N/A)),[manuell])</f>
        <v>0</v>
      </c>
      <c r="R1543" s="1" t="str">
        <f>IF([pos kw in title]&gt;0,MID(J1543,#REF!,4),IF([first '# in title]&gt;0,MID([title],[first '# in title],3),IF([first '# in title]&gt;0,MID([desc],#REF!,3),VLOOKUP([productid],$G$2:$R$1386,8))))</f>
        <v>28C</v>
      </c>
      <c r="S1543" s="1" t="e">
        <f>IF([kw in desc]=[kw rough in title],[kw in desc]*1,IFERROR(LEFT([kw_dirty],3)*1,IFERROR(LEFT([kw_dirty],2)*1,"n.a.")))</f>
        <v>#N/A</v>
      </c>
      <c r="T1543" s="1"/>
      <c r="U1543" s="1" t="e">
        <f>VLOOKUP(Tabelle1[[#This Row],[productid]],Tabelle2[#All],2,FALSE)</f>
        <v>#N/A</v>
      </c>
    </row>
    <row r="1544" spans="1:21" hidden="1">
      <c r="A1544" t="s">
        <v>2652</v>
      </c>
      <c r="B1544">
        <v>4760.99</v>
      </c>
      <c r="C1544">
        <v>276812</v>
      </c>
      <c r="D1544" t="s">
        <v>2683</v>
      </c>
      <c r="E1544" t="s">
        <v>2664</v>
      </c>
      <c r="F1544">
        <v>18406</v>
      </c>
      <c r="G1544">
        <v>2647431</v>
      </c>
      <c r="H1544">
        <f t="shared" si="24"/>
        <v>30</v>
      </c>
      <c r="I1544">
        <f t="array" ref="I1544">MIN(IFERROR(FIND(IstNumbers,A1544),""))</f>
        <v>20</v>
      </c>
      <c r="J1544" s="1" t="str">
        <f>IF([first '# in title]&lt;[pos kw in title],MID([title],[pos kw in title]-6,6),#N/A)</f>
        <v xml:space="preserve">W (80 </v>
      </c>
      <c r="K1544" s="1" t="str">
        <f>IFERROR(MID(SUBSTITUTE([kw rough in title],",","."),FIND("(",[kw rough in title])+1,20),SUBSTITUTE(IFERROR(MID([kw rough in title],FIND(" ",[kw rough in title])+1,20),[kw rough in title]),",","."))</f>
        <v xml:space="preserve">80 </v>
      </c>
      <c r="L1544" s="1">
        <f>IFERROR(FIND("kW",[desc]),0)</f>
        <v>33</v>
      </c>
      <c r="M1544">
        <f t="array" ref="M1544">MIN(IFERROR(FIND(IstNumbers,E1544),""))</f>
        <v>24</v>
      </c>
      <c r="N1544" s="1" t="str">
        <f>IF([first '# in desc]&lt;[pos kw in desc],MID([desc],[pos kw in desc]-7,7))</f>
        <v xml:space="preserve">0-W 80 </v>
      </c>
      <c r="O1544" s="1" t="str">
        <f>IFERROR(SUBSTITUTE(MID([kw rough in desc],FIND("(",[kw rough in desc])+1,20),",","."),IFERROR(SUBSTITUTE(TRIM(SUBSTITUTE(SUBSTITUTE(MID([kw rough in desc],FIND(" ",TRIM([kw rough in desc]))+1,20),"""",""),"/","")),",","."),#N/A))</f>
        <v>80</v>
      </c>
      <c r="P1544" s="1" t="str">
        <f>TRIM(IF([first '# in desc]&lt;[pos kw in desc],MID([desc],[pos kw in desc]-6,6),FALSE))</f>
        <v>-W 80</v>
      </c>
      <c r="Q1544" s="1">
        <f>IF(LEN([manuell])=0,IFERROR([kw fine in title]*1,IFERROR(SUMPRODUCT(COUNTIF(IsDigits,MID([kw in desc],ROW($A$1:$A$150),1)))=LEN([kw in desc]),#N/A)),[manuell])</f>
        <v>80</v>
      </c>
      <c r="R1544" s="1" t="e">
        <f>IF([pos kw in title]&gt;0,MID(J1544,#REF!,4),IF([first '# in title]&gt;0,MID([title],[first '# in title],3),IF([first '# in title]&gt;0,MID([desc],#REF!,3),VLOOKUP([productid],$G$2:$R$1386,8))))</f>
        <v>#REF!</v>
      </c>
      <c r="S1544" s="1" t="str">
        <f>IF([kw in desc]=[kw rough in title],[kw in desc]*1,IFERROR(LEFT([kw_dirty],3)*1,IFERROR(LEFT([kw_dirty],2)*1,"n.a.")))</f>
        <v>n.a.</v>
      </c>
      <c r="T1544" s="1"/>
      <c r="U1544" s="1">
        <f>VLOOKUP(Tabelle1[[#This Row],[productid]],Tabelle2[#All],2,FALSE)</f>
        <v>80</v>
      </c>
    </row>
    <row r="1545" spans="1:21">
      <c r="A1545" t="s">
        <v>2597</v>
      </c>
      <c r="B1545">
        <v>2323</v>
      </c>
      <c r="C1545">
        <v>289859</v>
      </c>
      <c r="D1545" t="s">
        <v>2684</v>
      </c>
      <c r="E1545" t="s">
        <v>2685</v>
      </c>
      <c r="F1545">
        <v>18406</v>
      </c>
      <c r="G1545">
        <v>2286143</v>
      </c>
      <c r="H1545">
        <f t="shared" si="24"/>
        <v>0</v>
      </c>
      <c r="I1545">
        <f t="array" ref="I1545">MIN(IFERROR(FIND(IstNumbers,A1545),""))</f>
        <v>12</v>
      </c>
      <c r="J1545" s="1" t="e">
        <f>IF([first '# in title]&lt;[pos kw in title],MID([title],[pos kw in title]-6,6),#N/A)</f>
        <v>#N/A</v>
      </c>
      <c r="K1545" s="1" t="e">
        <f>IFERROR(MID(SUBSTITUTE([kw rough in title],",","."),FIND("(",[kw rough in title])+1,20),SUBSTITUTE(IFERROR(MID([kw rough in title],FIND(" ",[kw rough in title])+1,20),[kw rough in title]),",","."))</f>
        <v>#N/A</v>
      </c>
      <c r="L1545" s="1">
        <f>IFERROR(FIND("kW",[desc]),0)</f>
        <v>0</v>
      </c>
      <c r="M1545">
        <f t="array" ref="M1545">MIN(IFERROR(FIND(IstNumbers,E1545),""))</f>
        <v>33</v>
      </c>
      <c r="N1545" s="1" t="b">
        <f>IF([first '# in desc]&lt;[pos kw in desc],MID([desc],[pos kw in desc]-7,7))</f>
        <v>0</v>
      </c>
      <c r="O15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45" s="1" t="str">
        <f>TRIM(IF([first '# in desc]&lt;[pos kw in desc],MID([desc],[pos kw in desc]-6,6),FALSE))</f>
        <v>FALSCH</v>
      </c>
      <c r="Q1545" s="1" t="b">
        <f>IF(LEN([manuell])=0,IFERROR([kw fine in title]*1,IFERROR(SUMPRODUCT(COUNTIF(IsDigits,MID([kw in desc],ROW($A$1:$A$150),1)))=LEN([kw in desc]),#N/A)),[manuell])</f>
        <v>0</v>
      </c>
      <c r="R1545" s="1" t="str">
        <f>IF([pos kw in title]&gt;0,MID(J1545,#REF!,4),IF([first '# in title]&gt;0,MID([title],[first '# in title],3),IF([first '# in title]&gt;0,MID([desc],#REF!,3),VLOOKUP([productid],$G$2:$R$1386,8))))</f>
        <v>146</v>
      </c>
      <c r="S1545" s="1" t="e">
        <f>IF([kw in desc]=[kw rough in title],[kw in desc]*1,IFERROR(LEFT([kw_dirty],3)*1,IFERROR(LEFT([kw_dirty],2)*1,"n.a.")))</f>
        <v>#N/A</v>
      </c>
      <c r="T1545" s="1"/>
      <c r="U1545" s="1" t="e">
        <f>VLOOKUP(Tabelle1[[#This Row],[productid]],Tabelle2[#All],2,FALSE)</f>
        <v>#N/A</v>
      </c>
    </row>
    <row r="1546" spans="1:21" hidden="1">
      <c r="A1546" t="s">
        <v>2621</v>
      </c>
      <c r="B1546">
        <v>3235</v>
      </c>
      <c r="C1546">
        <v>289859</v>
      </c>
      <c r="D1546" t="s">
        <v>2686</v>
      </c>
      <c r="E1546" t="s">
        <v>2687</v>
      </c>
      <c r="F1546">
        <v>18406</v>
      </c>
      <c r="G1546">
        <v>3497887</v>
      </c>
      <c r="H1546">
        <f t="shared" si="24"/>
        <v>0</v>
      </c>
      <c r="I1546">
        <f t="array" ref="I1546">MIN(IFERROR(FIND(IstNumbers,A1546),""))</f>
        <v>12</v>
      </c>
      <c r="J1546" s="1" t="e">
        <f>IF([first '# in title]&lt;[pos kw in title],MID([title],[pos kw in title]-6,6),#N/A)</f>
        <v>#N/A</v>
      </c>
      <c r="K1546" s="1" t="e">
        <f>IFERROR(MID(SUBSTITUTE([kw rough in title],",","."),FIND("(",[kw rough in title])+1,20),SUBSTITUTE(IFERROR(MID([kw rough in title],FIND(" ",[kw rough in title])+1,20),[kw rough in title]),",","."))</f>
        <v>#N/A</v>
      </c>
      <c r="L1546" s="1">
        <f>IFERROR(FIND("kW",[desc]),0)</f>
        <v>70</v>
      </c>
      <c r="M1546">
        <f t="array" ref="M1546">MIN(IFERROR(FIND(IstNumbers,E1546),""))</f>
        <v>34</v>
      </c>
      <c r="N1546" s="1" t="str">
        <f>IF([first '# in desc]&lt;[pos kw in desc],MID([desc],[pos kw in desc]-7,7))</f>
        <v xml:space="preserve">­me 42 </v>
      </c>
      <c r="O15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46" s="1" t="str">
        <f>TRIM(IF([first '# in desc]&lt;[pos kw in desc],MID([desc],[pos kw in desc]-6,6),FALSE))</f>
        <v>me 42</v>
      </c>
      <c r="Q1546" s="1" t="b">
        <f>IF(LEN([manuell])=0,IFERROR([kw fine in title]*1,IFERROR(SUMPRODUCT(COUNTIF(IsDigits,MID([kw in desc],ROW($A$1:$A$150),1)))=LEN([kw in desc]),#N/A)),[manuell])</f>
        <v>0</v>
      </c>
      <c r="R1546" s="1" t="str">
        <f>IF([pos kw in title]&gt;0,MID(J1546,#REF!,4),IF([first '# in title]&gt;0,MID([title],[first '# in title],3),IF([first '# in title]&gt;0,MID([desc],#REF!,3),VLOOKUP([productid],$G$2:$R$1386,8))))</f>
        <v xml:space="preserve">42 </v>
      </c>
      <c r="S1546" s="1" t="e">
        <f>IF([kw in desc]=[kw rough in title],[kw in desc]*1,IFERROR(LEFT([kw_dirty],3)*1,IFERROR(LEFT([kw_dirty],2)*1,"n.a.")))</f>
        <v>#N/A</v>
      </c>
      <c r="T1546" s="1"/>
      <c r="U1546" s="1">
        <f>VLOOKUP(Tabelle1[[#This Row],[productid]],Tabelle2[#All],2,FALSE)</f>
        <v>42</v>
      </c>
    </row>
    <row r="1547" spans="1:21">
      <c r="A1547" t="s">
        <v>2670</v>
      </c>
      <c r="B1547">
        <v>1891</v>
      </c>
      <c r="C1547">
        <v>9701</v>
      </c>
      <c r="D1547" t="s">
        <v>2688</v>
      </c>
      <c r="E1547" t="s">
        <v>9</v>
      </c>
      <c r="F1547">
        <v>18406</v>
      </c>
      <c r="G1547">
        <v>4716468</v>
      </c>
      <c r="H1547">
        <f t="shared" si="24"/>
        <v>0</v>
      </c>
      <c r="I1547">
        <f t="array" ref="I1547">MIN(IFERROR(FIND(IstNumbers,A1547),""))</f>
        <v>21</v>
      </c>
      <c r="J1547" s="1" t="e">
        <f>IF([first '# in title]&lt;[pos kw in title],MID([title],[pos kw in title]-6,6),#N/A)</f>
        <v>#N/A</v>
      </c>
      <c r="K1547" s="1" t="e">
        <f>IFERROR(MID(SUBSTITUTE([kw rough in title],",","."),FIND("(",[kw rough in title])+1,20),SUBSTITUTE(IFERROR(MID([kw rough in title],FIND(" ",[kw rough in title])+1,20),[kw rough in title]),",","."))</f>
        <v>#N/A</v>
      </c>
      <c r="L1547" s="1">
        <f>IFERROR(FIND("kW",[desc]),0)</f>
        <v>0</v>
      </c>
      <c r="M1547">
        <f t="array" ref="M1547">MIN(IFERROR(FIND(IstNumbers,E1547),""))</f>
        <v>0</v>
      </c>
      <c r="N1547" s="1" t="b">
        <f>IF([first '# in desc]&lt;[pos kw in desc],MID([desc],[pos kw in desc]-7,7))</f>
        <v>0</v>
      </c>
      <c r="O15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47" s="1" t="str">
        <f>TRIM(IF([first '# in desc]&lt;[pos kw in desc],MID([desc],[pos kw in desc]-6,6),FALSE))</f>
        <v>FALSCH</v>
      </c>
      <c r="Q1547" s="1" t="b">
        <f>IF(LEN([manuell])=0,IFERROR([kw fine in title]*1,IFERROR(SUMPRODUCT(COUNTIF(IsDigits,MID([kw in desc],ROW($A$1:$A$150),1)))=LEN([kw in desc]),#N/A)),[manuell])</f>
        <v>0</v>
      </c>
      <c r="R1547" s="1" t="str">
        <f>IF([pos kw in title]&gt;0,MID(J1547,#REF!,4),IF([first '# in title]&gt;0,MID([title],[first '# in title],3),IF([first '# in title]&gt;0,MID([desc],#REF!,3),VLOOKUP([productid],$G$2:$R$1386,8))))</f>
        <v>-2K</v>
      </c>
      <c r="S1547" s="1" t="e">
        <f>IF([kw in desc]=[kw rough in title],[kw in desc]*1,IFERROR(LEFT([kw_dirty],3)*1,IFERROR(LEFT([kw_dirty],2)*1,"n.a.")))</f>
        <v>#N/A</v>
      </c>
      <c r="T1547" s="1"/>
      <c r="U1547" s="1">
        <f>VLOOKUP(Tabelle1[[#This Row],[productid]],Tabelle2[#All],2,FALSE)</f>
        <v>20</v>
      </c>
    </row>
    <row r="1548" spans="1:21">
      <c r="A1548" t="s">
        <v>2689</v>
      </c>
      <c r="B1548">
        <v>2772.14</v>
      </c>
      <c r="C1548">
        <v>9701</v>
      </c>
      <c r="D1548" t="s">
        <v>2690</v>
      </c>
      <c r="E1548" t="s">
        <v>9</v>
      </c>
      <c r="F1548">
        <v>18406</v>
      </c>
      <c r="G1548">
        <v>2920543</v>
      </c>
      <c r="H1548">
        <f t="shared" si="24"/>
        <v>0</v>
      </c>
      <c r="I1548">
        <f t="array" ref="I1548">MIN(IFERROR(FIND(IstNumbers,A1548),""))</f>
        <v>24</v>
      </c>
      <c r="J1548" s="1" t="e">
        <f>IF([first '# in title]&lt;[pos kw in title],MID([title],[pos kw in title]-6,6),#N/A)</f>
        <v>#N/A</v>
      </c>
      <c r="K1548" s="1" t="e">
        <f>IFERROR(MID(SUBSTITUTE([kw rough in title],",","."),FIND("(",[kw rough in title])+1,20),SUBSTITUTE(IFERROR(MID([kw rough in title],FIND(" ",[kw rough in title])+1,20),[kw rough in title]),",","."))</f>
        <v>#N/A</v>
      </c>
      <c r="L1548" s="1">
        <f>IFERROR(FIND("kW",[desc]),0)</f>
        <v>0</v>
      </c>
      <c r="M1548">
        <f t="array" ref="M1548">MIN(IFERROR(FIND(IstNumbers,E1548),""))</f>
        <v>0</v>
      </c>
      <c r="N1548" s="1" t="b">
        <f>IF([first '# in desc]&lt;[pos kw in desc],MID([desc],[pos kw in desc]-7,7))</f>
        <v>0</v>
      </c>
      <c r="O15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48" s="1" t="str">
        <f>TRIM(IF([first '# in desc]&lt;[pos kw in desc],MID([desc],[pos kw in desc]-6,6),FALSE))</f>
        <v>FALSCH</v>
      </c>
      <c r="Q1548" s="1" t="b">
        <f>IF(LEN([manuell])=0,IFERROR([kw fine in title]*1,IFERROR(SUMPRODUCT(COUNTIF(IsDigits,MID([kw in desc],ROW($A$1:$A$150),1)))=LEN([kw in desc]),#N/A)),[manuell])</f>
        <v>0</v>
      </c>
      <c r="R1548" s="1" t="str">
        <f>IF([pos kw in title]&gt;0,MID(J1548,#REF!,4),IF([first '# in title]&gt;0,MID([title],[first '# in title],3),IF([first '# in title]&gt;0,MID([desc],#REF!,3),VLOOKUP([productid],$G$2:$R$1386,8))))</f>
        <v>172</v>
      </c>
      <c r="S1548" s="1" t="e">
        <f>IF([kw in desc]=[kw rough in title],[kw in desc]*1,IFERROR(LEFT([kw_dirty],3)*1,IFERROR(LEFT([kw_dirty],2)*1,"n.a.")))</f>
        <v>#N/A</v>
      </c>
      <c r="T1548" s="1"/>
      <c r="U1548" s="1" t="e">
        <f>VLOOKUP(Tabelle1[[#This Row],[productid]],Tabelle2[#All],2,FALSE)</f>
        <v>#N/A</v>
      </c>
    </row>
    <row r="1549" spans="1:21">
      <c r="A1549" t="s">
        <v>2649</v>
      </c>
      <c r="B1549">
        <v>1827</v>
      </c>
      <c r="C1549">
        <v>223861</v>
      </c>
      <c r="D1549" t="s">
        <v>2691</v>
      </c>
      <c r="E1549" t="s">
        <v>2692</v>
      </c>
      <c r="F1549">
        <v>18406</v>
      </c>
      <c r="G1549">
        <v>3725835</v>
      </c>
      <c r="H1549">
        <f t="shared" si="24"/>
        <v>0</v>
      </c>
      <c r="I1549">
        <f t="array" ref="I1549">MIN(IFERROR(FIND(IstNumbers,A1549),""))</f>
        <v>15</v>
      </c>
      <c r="J1549" s="1" t="e">
        <f>IF([first '# in title]&lt;[pos kw in title],MID([title],[pos kw in title]-6,6),#N/A)</f>
        <v>#N/A</v>
      </c>
      <c r="K1549" s="1" t="e">
        <f>IFERROR(MID(SUBSTITUTE([kw rough in title],",","."),FIND("(",[kw rough in title])+1,20),SUBSTITUTE(IFERROR(MID([kw rough in title],FIND(" ",[kw rough in title])+1,20),[kw rough in title]),",","."))</f>
        <v>#N/A</v>
      </c>
      <c r="L1549" s="1">
        <f>IFERROR(FIND("kW",[desc]),0)</f>
        <v>0</v>
      </c>
      <c r="M1549">
        <f t="array" ref="M1549">MIN(IFERROR(FIND(IstNumbers,E1549),""))</f>
        <v>12</v>
      </c>
      <c r="N1549" s="1" t="b">
        <f>IF([first '# in desc]&lt;[pos kw in desc],MID([desc],[pos kw in desc]-7,7))</f>
        <v>0</v>
      </c>
      <c r="O15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49" s="1" t="str">
        <f>TRIM(IF([first '# in desc]&lt;[pos kw in desc],MID([desc],[pos kw in desc]-6,6),FALSE))</f>
        <v>FALSCH</v>
      </c>
      <c r="Q1549" s="1" t="b">
        <f>IF(LEN([manuell])=0,IFERROR([kw fine in title]*1,IFERROR(SUMPRODUCT(COUNTIF(IsDigits,MID([kw in desc],ROW($A$1:$A$150),1)))=LEN([kw in desc]),#N/A)),[manuell])</f>
        <v>0</v>
      </c>
      <c r="R1549" s="1" t="str">
        <f>IF([pos kw in title]&gt;0,MID(J1549,#REF!,4),IF([first '# in title]&gt;0,MID([title],[first '# in title],3),IF([first '# in title]&gt;0,MID([desc],#REF!,3),VLOOKUP([productid],$G$2:$R$1386,8))))</f>
        <v>28C</v>
      </c>
      <c r="S1549" s="1" t="e">
        <f>IF([kw in desc]=[kw rough in title],[kw in desc]*1,IFERROR(LEFT([kw_dirty],3)*1,IFERROR(LEFT([kw_dirty],2)*1,"n.a.")))</f>
        <v>#N/A</v>
      </c>
      <c r="T1549" s="1"/>
      <c r="U1549" s="1" t="e">
        <f>VLOOKUP(Tabelle1[[#This Row],[productid]],Tabelle2[#All],2,FALSE)</f>
        <v>#N/A</v>
      </c>
    </row>
    <row r="1550" spans="1:21">
      <c r="A1550" t="s">
        <v>2597</v>
      </c>
      <c r="B1550">
        <v>2323</v>
      </c>
      <c r="C1550">
        <v>289859</v>
      </c>
      <c r="D1550" t="s">
        <v>2693</v>
      </c>
      <c r="E1550" t="s">
        <v>2694</v>
      </c>
      <c r="F1550">
        <v>18406</v>
      </c>
      <c r="G1550">
        <v>2286143</v>
      </c>
      <c r="H1550">
        <f t="shared" si="24"/>
        <v>0</v>
      </c>
      <c r="I1550">
        <f t="array" ref="I1550">MIN(IFERROR(FIND(IstNumbers,A1550),""))</f>
        <v>12</v>
      </c>
      <c r="J1550" s="1" t="e">
        <f>IF([first '# in title]&lt;[pos kw in title],MID([title],[pos kw in title]-6,6),#N/A)</f>
        <v>#N/A</v>
      </c>
      <c r="K1550" s="1" t="e">
        <f>IFERROR(MID(SUBSTITUTE([kw rough in title],",","."),FIND("(",[kw rough in title])+1,20),SUBSTITUTE(IFERROR(MID([kw rough in title],FIND(" ",[kw rough in title])+1,20),[kw rough in title]),",","."))</f>
        <v>#N/A</v>
      </c>
      <c r="L1550" s="1">
        <f>IFERROR(FIND("kW",[desc]),0)</f>
        <v>0</v>
      </c>
      <c r="M1550">
        <f t="array" ref="M1550">MIN(IFERROR(FIND(IstNumbers,E1550),""))</f>
        <v>33</v>
      </c>
      <c r="N1550" s="1" t="b">
        <f>IF([first '# in desc]&lt;[pos kw in desc],MID([desc],[pos kw in desc]-7,7))</f>
        <v>0</v>
      </c>
      <c r="O15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50" s="1" t="str">
        <f>TRIM(IF([first '# in desc]&lt;[pos kw in desc],MID([desc],[pos kw in desc]-6,6),FALSE))</f>
        <v>FALSCH</v>
      </c>
      <c r="Q1550" s="1" t="b">
        <f>IF(LEN([manuell])=0,IFERROR([kw fine in title]*1,IFERROR(SUMPRODUCT(COUNTIF(IsDigits,MID([kw in desc],ROW($A$1:$A$150),1)))=LEN([kw in desc]),#N/A)),[manuell])</f>
        <v>0</v>
      </c>
      <c r="R1550" s="1" t="str">
        <f>IF([pos kw in title]&gt;0,MID(J1550,#REF!,4),IF([first '# in title]&gt;0,MID([title],[first '# in title],3),IF([first '# in title]&gt;0,MID([desc],#REF!,3),VLOOKUP([productid],$G$2:$R$1386,8))))</f>
        <v>146</v>
      </c>
      <c r="S1550" s="1" t="e">
        <f>IF([kw in desc]=[kw rough in title],[kw in desc]*1,IFERROR(LEFT([kw_dirty],3)*1,IFERROR(LEFT([kw_dirty],2)*1,"n.a.")))</f>
        <v>#N/A</v>
      </c>
      <c r="T1550" s="1"/>
      <c r="U1550" s="1" t="e">
        <f>VLOOKUP(Tabelle1[[#This Row],[productid]],Tabelle2[#All],2,FALSE)</f>
        <v>#N/A</v>
      </c>
    </row>
    <row r="1551" spans="1:21" hidden="1">
      <c r="A1551" t="s">
        <v>2621</v>
      </c>
      <c r="B1551">
        <v>3235</v>
      </c>
      <c r="C1551">
        <v>289859</v>
      </c>
      <c r="D1551" t="s">
        <v>2695</v>
      </c>
      <c r="E1551" t="s">
        <v>2696</v>
      </c>
      <c r="F1551">
        <v>18406</v>
      </c>
      <c r="G1551">
        <v>3497887</v>
      </c>
      <c r="H1551">
        <f t="shared" si="24"/>
        <v>0</v>
      </c>
      <c r="I1551">
        <f t="array" ref="I1551">MIN(IFERROR(FIND(IstNumbers,A1551),""))</f>
        <v>12</v>
      </c>
      <c r="J1551" s="1" t="e">
        <f>IF([first '# in title]&lt;[pos kw in title],MID([title],[pos kw in title]-6,6),#N/A)</f>
        <v>#N/A</v>
      </c>
      <c r="K1551" s="1" t="e">
        <f>IFERROR(MID(SUBSTITUTE([kw rough in title],",","."),FIND("(",[kw rough in title])+1,20),SUBSTITUTE(IFERROR(MID([kw rough in title],FIND(" ",[kw rough in title])+1,20),[kw rough in title]),",","."))</f>
        <v>#N/A</v>
      </c>
      <c r="L1551" s="1">
        <f>IFERROR(FIND("kW",[desc]),0)</f>
        <v>70</v>
      </c>
      <c r="M1551">
        <f t="array" ref="M1551">MIN(IFERROR(FIND(IstNumbers,E1551),""))</f>
        <v>34</v>
      </c>
      <c r="N1551" s="1" t="str">
        <f>IF([first '# in desc]&lt;[pos kw in desc],MID([desc],[pos kw in desc]-7,7))</f>
        <v xml:space="preserve">­me 42 </v>
      </c>
      <c r="O15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51" s="1" t="str">
        <f>TRIM(IF([first '# in desc]&lt;[pos kw in desc],MID([desc],[pos kw in desc]-6,6),FALSE))</f>
        <v>me 42</v>
      </c>
      <c r="Q1551" s="1" t="b">
        <f>IF(LEN([manuell])=0,IFERROR([kw fine in title]*1,IFERROR(SUMPRODUCT(COUNTIF(IsDigits,MID([kw in desc],ROW($A$1:$A$150),1)))=LEN([kw in desc]),#N/A)),[manuell])</f>
        <v>0</v>
      </c>
      <c r="R1551" s="1" t="str">
        <f>IF([pos kw in title]&gt;0,MID(J1551,#REF!,4),IF([first '# in title]&gt;0,MID([title],[first '# in title],3),IF([first '# in title]&gt;0,MID([desc],#REF!,3),VLOOKUP([productid],$G$2:$R$1386,8))))</f>
        <v xml:space="preserve">42 </v>
      </c>
      <c r="S1551" s="1" t="e">
        <f>IF([kw in desc]=[kw rough in title],[kw in desc]*1,IFERROR(LEFT([kw_dirty],3)*1,IFERROR(LEFT([kw_dirty],2)*1,"n.a.")))</f>
        <v>#N/A</v>
      </c>
      <c r="T1551" s="1"/>
      <c r="U1551" s="1">
        <f>VLOOKUP(Tabelle1[[#This Row],[productid]],Tabelle2[#All],2,FALSE)</f>
        <v>42</v>
      </c>
    </row>
    <row r="1552" spans="1:21" hidden="1">
      <c r="A1552" t="s">
        <v>2697</v>
      </c>
      <c r="B1552">
        <v>2539</v>
      </c>
      <c r="C1552">
        <v>273949</v>
      </c>
      <c r="D1552" t="s">
        <v>2698</v>
      </c>
      <c r="E1552" t="s">
        <v>2699</v>
      </c>
      <c r="F1552">
        <v>18406</v>
      </c>
      <c r="G1552">
        <v>4206487</v>
      </c>
      <c r="H1552">
        <f t="shared" si="24"/>
        <v>0</v>
      </c>
      <c r="I1552">
        <f t="array" ref="I1552">MIN(IFERROR(FIND(IstNumbers,A1552),""))</f>
        <v>17</v>
      </c>
      <c r="J1552" s="1" t="e">
        <f>IF([first '# in title]&lt;[pos kw in title],MID([title],[pos kw in title]-6,6),#N/A)</f>
        <v>#N/A</v>
      </c>
      <c r="K1552" s="1" t="e">
        <f>IFERROR(MID(SUBSTITUTE([kw rough in title],",","."),FIND("(",[kw rough in title])+1,20),SUBSTITUTE(IFERROR(MID([kw rough in title],FIND(" ",[kw rough in title])+1,20),[kw rough in title]),",","."))</f>
        <v>#N/A</v>
      </c>
      <c r="L1552" s="1">
        <f>IFERROR(FIND("kW",[desc]),0)</f>
        <v>67</v>
      </c>
      <c r="M1552">
        <f t="array" ref="M1552">MIN(IFERROR(FIND(IstNumbers,E1552),""))</f>
        <v>14</v>
      </c>
      <c r="N1552" s="1" t="str">
        <f>IF([first '# in desc]&lt;[pos kw in desc],MID([desc],[pos kw in desc]-7,7))</f>
        <v xml:space="preserve">et, 15 </v>
      </c>
      <c r="O1552" s="1" t="str">
        <f>IFERROR(SUBSTITUTE(MID([kw rough in desc],FIND("(",[kw rough in desc])+1,20),",","."),IFERROR(SUBSTITUTE(TRIM(SUBSTITUTE(SUBSTITUTE(MID([kw rough in desc],FIND(" ",TRIM([kw rough in desc]))+1,20),"""",""),"/","")),",","."),#N/A))</f>
        <v>15</v>
      </c>
      <c r="P1552" s="1" t="str">
        <f>TRIM(IF([first '# in desc]&lt;[pos kw in desc],MID([desc],[pos kw in desc]-6,6),FALSE))</f>
        <v>t, 15</v>
      </c>
      <c r="Q1552" s="1" t="b">
        <f>IF(LEN([manuell])=0,IFERROR([kw fine in title]*1,IFERROR(SUMPRODUCT(COUNTIF(IsDigits,MID([kw in desc],ROW($A$1:$A$150),1)))=LEN([kw in desc]),#N/A)),[manuell])</f>
        <v>0</v>
      </c>
      <c r="R1552" s="1" t="str">
        <f>IF([pos kw in title]&gt;0,MID(J1552,#REF!,4),IF([first '# in title]&gt;0,MID([title],[first '# in title],3),IF([first '# in title]&gt;0,MID([desc],#REF!,3),VLOOKUP([productid],$G$2:$R$1386,8))))</f>
        <v>-Pa</v>
      </c>
      <c r="S1552" s="1" t="e">
        <f>IF([kw in desc]=[kw rough in title],[kw in desc]*1,IFERROR(LEFT([kw_dirty],3)*1,IFERROR(LEFT([kw_dirty],2)*1,"n.a.")))</f>
        <v>#N/A</v>
      </c>
      <c r="T1552" s="1"/>
      <c r="U1552" s="1">
        <f>VLOOKUP(Tabelle1[[#This Row],[productid]],Tabelle2[#All],2,FALSE)</f>
        <v>15</v>
      </c>
    </row>
    <row r="1553" spans="1:21">
      <c r="A1553" t="s">
        <v>2670</v>
      </c>
      <c r="B1553">
        <v>1950.65</v>
      </c>
      <c r="C1553">
        <v>299105</v>
      </c>
      <c r="D1553" t="s">
        <v>2700</v>
      </c>
      <c r="E1553" t="s">
        <v>2701</v>
      </c>
      <c r="F1553">
        <v>18406</v>
      </c>
      <c r="G1553">
        <v>4716468</v>
      </c>
      <c r="H1553">
        <f t="shared" si="24"/>
        <v>0</v>
      </c>
      <c r="I1553">
        <f t="array" ref="I1553">MIN(IFERROR(FIND(IstNumbers,A1553),""))</f>
        <v>21</v>
      </c>
      <c r="J1553" s="1" t="e">
        <f>IF([first '# in title]&lt;[pos kw in title],MID([title],[pos kw in title]-6,6),#N/A)</f>
        <v>#N/A</v>
      </c>
      <c r="K1553" s="1" t="e">
        <f>IFERROR(MID(SUBSTITUTE([kw rough in title],",","."),FIND("(",[kw rough in title])+1,20),SUBSTITUTE(IFERROR(MID([kw rough in title],FIND(" ",[kw rough in title])+1,20),[kw rough in title]),",","."))</f>
        <v>#N/A</v>
      </c>
      <c r="L1553" s="1">
        <f>IFERROR(FIND("kW",[desc]),0)</f>
        <v>0</v>
      </c>
      <c r="M1553">
        <f t="array" ref="M1553">MIN(IFERROR(FIND(IstNumbers,E1553),""))</f>
        <v>21</v>
      </c>
      <c r="N1553" s="1" t="b">
        <f>IF([first '# in desc]&lt;[pos kw in desc],MID([desc],[pos kw in desc]-7,7))</f>
        <v>0</v>
      </c>
      <c r="O15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53" s="1" t="str">
        <f>TRIM(IF([first '# in desc]&lt;[pos kw in desc],MID([desc],[pos kw in desc]-6,6),FALSE))</f>
        <v>FALSCH</v>
      </c>
      <c r="Q1553" s="1" t="b">
        <f>IF(LEN([manuell])=0,IFERROR([kw fine in title]*1,IFERROR(SUMPRODUCT(COUNTIF(IsDigits,MID([kw in desc],ROW($A$1:$A$150),1)))=LEN([kw in desc]),#N/A)),[manuell])</f>
        <v>0</v>
      </c>
      <c r="R1553" s="1" t="str">
        <f>IF([pos kw in title]&gt;0,MID(J1553,#REF!,4),IF([first '# in title]&gt;0,MID([title],[first '# in title],3),IF([first '# in title]&gt;0,MID([desc],#REF!,3),VLOOKUP([productid],$G$2:$R$1386,8))))</f>
        <v>-2K</v>
      </c>
      <c r="S1553" s="1" t="e">
        <f>IF([kw in desc]=[kw rough in title],[kw in desc]*1,IFERROR(LEFT([kw_dirty],3)*1,IFERROR(LEFT([kw_dirty],2)*1,"n.a.")))</f>
        <v>#N/A</v>
      </c>
      <c r="T1553" s="1"/>
      <c r="U1553" s="1">
        <f>VLOOKUP(Tabelle1[[#This Row],[productid]],Tabelle2[#All],2,FALSE)</f>
        <v>20</v>
      </c>
    </row>
    <row r="1554" spans="1:21">
      <c r="A1554" t="s">
        <v>2689</v>
      </c>
      <c r="B1554">
        <v>2772.14</v>
      </c>
      <c r="C1554">
        <v>9701</v>
      </c>
      <c r="D1554" t="s">
        <v>2702</v>
      </c>
      <c r="E1554" t="s">
        <v>9</v>
      </c>
      <c r="F1554">
        <v>18406</v>
      </c>
      <c r="G1554">
        <v>2920543</v>
      </c>
      <c r="H1554">
        <f t="shared" si="24"/>
        <v>0</v>
      </c>
      <c r="I1554">
        <f t="array" ref="I1554">MIN(IFERROR(FIND(IstNumbers,A1554),""))</f>
        <v>24</v>
      </c>
      <c r="J1554" s="1" t="e">
        <f>IF([first '# in title]&lt;[pos kw in title],MID([title],[pos kw in title]-6,6),#N/A)</f>
        <v>#N/A</v>
      </c>
      <c r="K1554" s="1" t="e">
        <f>IFERROR(MID(SUBSTITUTE([kw rough in title],",","."),FIND("(",[kw rough in title])+1,20),SUBSTITUTE(IFERROR(MID([kw rough in title],FIND(" ",[kw rough in title])+1,20),[kw rough in title]),",","."))</f>
        <v>#N/A</v>
      </c>
      <c r="L1554" s="1">
        <f>IFERROR(FIND("kW",[desc]),0)</f>
        <v>0</v>
      </c>
      <c r="M1554">
        <f t="array" ref="M1554">MIN(IFERROR(FIND(IstNumbers,E1554),""))</f>
        <v>0</v>
      </c>
      <c r="N1554" s="1" t="b">
        <f>IF([first '# in desc]&lt;[pos kw in desc],MID([desc],[pos kw in desc]-7,7))</f>
        <v>0</v>
      </c>
      <c r="O15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54" s="1" t="str">
        <f>TRIM(IF([first '# in desc]&lt;[pos kw in desc],MID([desc],[pos kw in desc]-6,6),FALSE))</f>
        <v>FALSCH</v>
      </c>
      <c r="Q1554" s="1" t="b">
        <f>IF(LEN([manuell])=0,IFERROR([kw fine in title]*1,IFERROR(SUMPRODUCT(COUNTIF(IsDigits,MID([kw in desc],ROW($A$1:$A$150),1)))=LEN([kw in desc]),#N/A)),[manuell])</f>
        <v>0</v>
      </c>
      <c r="R1554" s="1" t="str">
        <f>IF([pos kw in title]&gt;0,MID(J1554,#REF!,4),IF([first '# in title]&gt;0,MID([title],[first '# in title],3),IF([first '# in title]&gt;0,MID([desc],#REF!,3),VLOOKUP([productid],$G$2:$R$1386,8))))</f>
        <v>172</v>
      </c>
      <c r="S1554" s="1" t="e">
        <f>IF([kw in desc]=[kw rough in title],[kw in desc]*1,IFERROR(LEFT([kw_dirty],3)*1,IFERROR(LEFT([kw_dirty],2)*1,"n.a.")))</f>
        <v>#N/A</v>
      </c>
      <c r="T1554" s="1"/>
      <c r="U1554" s="1" t="e">
        <f>VLOOKUP(Tabelle1[[#This Row],[productid]],Tabelle2[#All],2,FALSE)</f>
        <v>#N/A</v>
      </c>
    </row>
    <row r="1555" spans="1:21">
      <c r="A1555" t="s">
        <v>2649</v>
      </c>
      <c r="B1555">
        <v>1829</v>
      </c>
      <c r="C1555">
        <v>223861</v>
      </c>
      <c r="D1555" t="s">
        <v>2703</v>
      </c>
      <c r="E1555" t="s">
        <v>1795</v>
      </c>
      <c r="F1555">
        <v>18406</v>
      </c>
      <c r="G1555">
        <v>3725835</v>
      </c>
      <c r="H1555">
        <f t="shared" si="24"/>
        <v>0</v>
      </c>
      <c r="I1555">
        <f t="array" ref="I1555">MIN(IFERROR(FIND(IstNumbers,A1555),""))</f>
        <v>15</v>
      </c>
      <c r="J1555" s="1" t="e">
        <f>IF([first '# in title]&lt;[pos kw in title],MID([title],[pos kw in title]-6,6),#N/A)</f>
        <v>#N/A</v>
      </c>
      <c r="K1555" s="1" t="e">
        <f>IFERROR(MID(SUBSTITUTE([kw rough in title],",","."),FIND("(",[kw rough in title])+1,20),SUBSTITUTE(IFERROR(MID([kw rough in title],FIND(" ",[kw rough in title])+1,20),[kw rough in title]),",","."))</f>
        <v>#N/A</v>
      </c>
      <c r="L1555" s="1">
        <f>IFERROR(FIND("kW",[desc]),0)</f>
        <v>0</v>
      </c>
      <c r="M1555">
        <f t="array" ref="M1555">MIN(IFERROR(FIND(IstNumbers,E1555),""))</f>
        <v>12</v>
      </c>
      <c r="N1555" s="1" t="b">
        <f>IF([first '# in desc]&lt;[pos kw in desc],MID([desc],[pos kw in desc]-7,7))</f>
        <v>0</v>
      </c>
      <c r="O15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55" s="1" t="str">
        <f>TRIM(IF([first '# in desc]&lt;[pos kw in desc],MID([desc],[pos kw in desc]-6,6),FALSE))</f>
        <v>FALSCH</v>
      </c>
      <c r="Q1555" s="1" t="b">
        <f>IF(LEN([manuell])=0,IFERROR([kw fine in title]*1,IFERROR(SUMPRODUCT(COUNTIF(IsDigits,MID([kw in desc],ROW($A$1:$A$150),1)))=LEN([kw in desc]),#N/A)),[manuell])</f>
        <v>0</v>
      </c>
      <c r="R1555" s="1" t="str">
        <f>IF([pos kw in title]&gt;0,MID(J1555,#REF!,4),IF([first '# in title]&gt;0,MID([title],[first '# in title],3),IF([first '# in title]&gt;0,MID([desc],#REF!,3),VLOOKUP([productid],$G$2:$R$1386,8))))</f>
        <v>28C</v>
      </c>
      <c r="S1555" s="1" t="e">
        <f>IF([kw in desc]=[kw rough in title],[kw in desc]*1,IFERROR(LEFT([kw_dirty],3)*1,IFERROR(LEFT([kw_dirty],2)*1,"n.a.")))</f>
        <v>#N/A</v>
      </c>
      <c r="T1555" s="1"/>
      <c r="U1555" s="1" t="e">
        <f>VLOOKUP(Tabelle1[[#This Row],[productid]],Tabelle2[#All],2,FALSE)</f>
        <v>#N/A</v>
      </c>
    </row>
    <row r="1556" spans="1:21" hidden="1">
      <c r="A1556" t="s">
        <v>2704</v>
      </c>
      <c r="B1556">
        <v>3878.9</v>
      </c>
      <c r="C1556">
        <v>273949</v>
      </c>
      <c r="D1556" t="s">
        <v>2705</v>
      </c>
      <c r="E1556" t="s">
        <v>2706</v>
      </c>
      <c r="F1556">
        <v>18406</v>
      </c>
      <c r="G1556">
        <v>4223801</v>
      </c>
      <c r="H1556">
        <f t="shared" si="24"/>
        <v>0</v>
      </c>
      <c r="I1556">
        <f t="array" ref="I1556">MIN(IFERROR(FIND(IstNumbers,A1556),""))</f>
        <v>17</v>
      </c>
      <c r="J1556" s="1" t="e">
        <f>IF([first '# in title]&lt;[pos kw in title],MID([title],[pos kw in title]-6,6),#N/A)</f>
        <v>#N/A</v>
      </c>
      <c r="K1556" s="1" t="e">
        <f>IFERROR(MID(SUBSTITUTE([kw rough in title],",","."),FIND("(",[kw rough in title])+1,20),SUBSTITUTE(IFERROR(MID([kw rough in title],FIND(" ",[kw rough in title])+1,20),[kw rough in title]),",","."))</f>
        <v>#N/A</v>
      </c>
      <c r="L1556" s="1">
        <f>IFERROR(FIND("kW",[desc]),0)</f>
        <v>61</v>
      </c>
      <c r="M1556">
        <f t="array" ref="M1556">MIN(IFERROR(FIND(IstNumbers,E1556),""))</f>
        <v>14</v>
      </c>
      <c r="N1556" s="1" t="str">
        <f>IF([first '# in desc]&lt;[pos kw in desc],MID([desc],[pos kw in desc]-7,7))</f>
        <v xml:space="preserve">00, 35 </v>
      </c>
      <c r="O1556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556" s="1" t="str">
        <f>TRIM(IF([first '# in desc]&lt;[pos kw in desc],MID([desc],[pos kw in desc]-6,6),FALSE))</f>
        <v>0, 35</v>
      </c>
      <c r="Q1556" s="1" t="b">
        <f>IF(LEN([manuell])=0,IFERROR([kw fine in title]*1,IFERROR(SUMPRODUCT(COUNTIF(IsDigits,MID([kw in desc],ROW($A$1:$A$150),1)))=LEN([kw in desc]),#N/A)),[manuell])</f>
        <v>0</v>
      </c>
      <c r="R1556" s="1" t="str">
        <f>IF([pos kw in title]&gt;0,MID(J1556,#REF!,4),IF([first '# in title]&gt;0,MID([title],[first '# in title],3),IF([first '# in title]&gt;0,MID([desc],#REF!,3),VLOOKUP([productid],$G$2:$R$1386,8))))</f>
        <v>-Pa</v>
      </c>
      <c r="S1556" s="1" t="e">
        <f>IF([kw in desc]=[kw rough in title],[kw in desc]*1,IFERROR(LEFT([kw_dirty],3)*1,IFERROR(LEFT([kw_dirty],2)*1,"n.a.")))</f>
        <v>#N/A</v>
      </c>
      <c r="T1556" s="1"/>
      <c r="U1556" s="1">
        <f>VLOOKUP(Tabelle1[[#This Row],[productid]],Tabelle2[#All],2,FALSE)</f>
        <v>35</v>
      </c>
    </row>
    <row r="1557" spans="1:21">
      <c r="A1557" t="s">
        <v>2597</v>
      </c>
      <c r="B1557">
        <v>2334</v>
      </c>
      <c r="C1557">
        <v>289859</v>
      </c>
      <c r="D1557" t="s">
        <v>2707</v>
      </c>
      <c r="E1557" t="s">
        <v>2708</v>
      </c>
      <c r="F1557">
        <v>18406</v>
      </c>
      <c r="G1557">
        <v>2286143</v>
      </c>
      <c r="H1557">
        <f t="shared" si="24"/>
        <v>0</v>
      </c>
      <c r="I1557">
        <f t="array" ref="I1557">MIN(IFERROR(FIND(IstNumbers,A1557),""))</f>
        <v>12</v>
      </c>
      <c r="J1557" s="1" t="e">
        <f>IF([first '# in title]&lt;[pos kw in title],MID([title],[pos kw in title]-6,6),#N/A)</f>
        <v>#N/A</v>
      </c>
      <c r="K1557" s="1" t="e">
        <f>IFERROR(MID(SUBSTITUTE([kw rough in title],",","."),FIND("(",[kw rough in title])+1,20),SUBSTITUTE(IFERROR(MID([kw rough in title],FIND(" ",[kw rough in title])+1,20),[kw rough in title]),",","."))</f>
        <v>#N/A</v>
      </c>
      <c r="L1557" s="1">
        <f>IFERROR(FIND("kW",[desc]),0)</f>
        <v>0</v>
      </c>
      <c r="M1557">
        <f t="array" ref="M1557">MIN(IFERROR(FIND(IstNumbers,E1557),""))</f>
        <v>33</v>
      </c>
      <c r="N1557" s="1" t="b">
        <f>IF([first '# in desc]&lt;[pos kw in desc],MID([desc],[pos kw in desc]-7,7))</f>
        <v>0</v>
      </c>
      <c r="O15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57" s="1" t="str">
        <f>TRIM(IF([first '# in desc]&lt;[pos kw in desc],MID([desc],[pos kw in desc]-6,6),FALSE))</f>
        <v>FALSCH</v>
      </c>
      <c r="Q1557" s="1" t="b">
        <f>IF(LEN([manuell])=0,IFERROR([kw fine in title]*1,IFERROR(SUMPRODUCT(COUNTIF(IsDigits,MID([kw in desc],ROW($A$1:$A$150),1)))=LEN([kw in desc]),#N/A)),[manuell])</f>
        <v>0</v>
      </c>
      <c r="R1557" s="1" t="str">
        <f>IF([pos kw in title]&gt;0,MID(J1557,#REF!,4),IF([first '# in title]&gt;0,MID([title],[first '# in title],3),IF([first '# in title]&gt;0,MID([desc],#REF!,3),VLOOKUP([productid],$G$2:$R$1386,8))))</f>
        <v>146</v>
      </c>
      <c r="S1557" s="1" t="e">
        <f>IF([kw in desc]=[kw rough in title],[kw in desc]*1,IFERROR(LEFT([kw_dirty],3)*1,IFERROR(LEFT([kw_dirty],2)*1,"n.a.")))</f>
        <v>#N/A</v>
      </c>
      <c r="T1557" s="1"/>
      <c r="U1557" s="1" t="e">
        <f>VLOOKUP(Tabelle1[[#This Row],[productid]],Tabelle2[#All],2,FALSE)</f>
        <v>#N/A</v>
      </c>
    </row>
    <row r="1558" spans="1:21" hidden="1">
      <c r="A1558" t="s">
        <v>2621</v>
      </c>
      <c r="B1558">
        <v>3235</v>
      </c>
      <c r="C1558">
        <v>289859</v>
      </c>
      <c r="D1558" t="s">
        <v>2709</v>
      </c>
      <c r="E1558" t="s">
        <v>2710</v>
      </c>
      <c r="F1558">
        <v>18406</v>
      </c>
      <c r="G1558">
        <v>3497887</v>
      </c>
      <c r="H1558">
        <f t="shared" si="24"/>
        <v>0</v>
      </c>
      <c r="I1558">
        <f t="array" ref="I1558">MIN(IFERROR(FIND(IstNumbers,A1558),""))</f>
        <v>12</v>
      </c>
      <c r="J1558" s="1" t="e">
        <f>IF([first '# in title]&lt;[pos kw in title],MID([title],[pos kw in title]-6,6),#N/A)</f>
        <v>#N/A</v>
      </c>
      <c r="K1558" s="1" t="e">
        <f>IFERROR(MID(SUBSTITUTE([kw rough in title],",","."),FIND("(",[kw rough in title])+1,20),SUBSTITUTE(IFERROR(MID([kw rough in title],FIND(" ",[kw rough in title])+1,20),[kw rough in title]),",","."))</f>
        <v>#N/A</v>
      </c>
      <c r="L1558" s="1">
        <f>IFERROR(FIND("kW",[desc]),0)</f>
        <v>70</v>
      </c>
      <c r="M1558">
        <f t="array" ref="M1558">MIN(IFERROR(FIND(IstNumbers,E1558),""))</f>
        <v>34</v>
      </c>
      <c r="N1558" s="1" t="str">
        <f>IF([first '# in desc]&lt;[pos kw in desc],MID([desc],[pos kw in desc]-7,7))</f>
        <v xml:space="preserve">­me 42 </v>
      </c>
      <c r="O15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58" s="1" t="str">
        <f>TRIM(IF([first '# in desc]&lt;[pos kw in desc],MID([desc],[pos kw in desc]-6,6),FALSE))</f>
        <v>me 42</v>
      </c>
      <c r="Q1558" s="1" t="b">
        <f>IF(LEN([manuell])=0,IFERROR([kw fine in title]*1,IFERROR(SUMPRODUCT(COUNTIF(IsDigits,MID([kw in desc],ROW($A$1:$A$150),1)))=LEN([kw in desc]),#N/A)),[manuell])</f>
        <v>0</v>
      </c>
      <c r="R1558" s="1" t="str">
        <f>IF([pos kw in title]&gt;0,MID(J1558,#REF!,4),IF([first '# in title]&gt;0,MID([title],[first '# in title],3),IF([first '# in title]&gt;0,MID([desc],#REF!,3),VLOOKUP([productid],$G$2:$R$1386,8))))</f>
        <v xml:space="preserve">42 </v>
      </c>
      <c r="S1558" s="1" t="e">
        <f>IF([kw in desc]=[kw rough in title],[kw in desc]*1,IFERROR(LEFT([kw_dirty],3)*1,IFERROR(LEFT([kw_dirty],2)*1,"n.a.")))</f>
        <v>#N/A</v>
      </c>
      <c r="T1558" s="1"/>
      <c r="U1558" s="1">
        <f>VLOOKUP(Tabelle1[[#This Row],[productid]],Tabelle2[#All],2,FALSE)</f>
        <v>42</v>
      </c>
    </row>
    <row r="1559" spans="1:21">
      <c r="A1559" t="s">
        <v>2697</v>
      </c>
      <c r="B1559">
        <v>2540</v>
      </c>
      <c r="C1559">
        <v>9701</v>
      </c>
      <c r="D1559" t="s">
        <v>2711</v>
      </c>
      <c r="E1559" t="s">
        <v>9</v>
      </c>
      <c r="F1559">
        <v>18406</v>
      </c>
      <c r="G1559">
        <v>4206487</v>
      </c>
      <c r="H1559">
        <f t="shared" si="24"/>
        <v>0</v>
      </c>
      <c r="I1559">
        <f t="array" ref="I1559">MIN(IFERROR(FIND(IstNumbers,A1559),""))</f>
        <v>17</v>
      </c>
      <c r="J1559" s="1" t="e">
        <f>IF([first '# in title]&lt;[pos kw in title],MID([title],[pos kw in title]-6,6),#N/A)</f>
        <v>#N/A</v>
      </c>
      <c r="K1559" s="1" t="e">
        <f>IFERROR(MID(SUBSTITUTE([kw rough in title],",","."),FIND("(",[kw rough in title])+1,20),SUBSTITUTE(IFERROR(MID([kw rough in title],FIND(" ",[kw rough in title])+1,20),[kw rough in title]),",","."))</f>
        <v>#N/A</v>
      </c>
      <c r="L1559" s="1">
        <f>IFERROR(FIND("kW",[desc]),0)</f>
        <v>0</v>
      </c>
      <c r="M1559">
        <f t="array" ref="M1559">MIN(IFERROR(FIND(IstNumbers,E1559),""))</f>
        <v>0</v>
      </c>
      <c r="N1559" s="1" t="b">
        <f>IF([first '# in desc]&lt;[pos kw in desc],MID([desc],[pos kw in desc]-7,7))</f>
        <v>0</v>
      </c>
      <c r="O15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59" s="1" t="str">
        <f>TRIM(IF([first '# in desc]&lt;[pos kw in desc],MID([desc],[pos kw in desc]-6,6),FALSE))</f>
        <v>FALSCH</v>
      </c>
      <c r="Q1559" s="1" t="b">
        <f>IF(LEN([manuell])=0,IFERROR([kw fine in title]*1,IFERROR(SUMPRODUCT(COUNTIF(IsDigits,MID([kw in desc],ROW($A$1:$A$150),1)))=LEN([kw in desc]),#N/A)),[manuell])</f>
        <v>0</v>
      </c>
      <c r="R1559" s="1" t="str">
        <f>IF([pos kw in title]&gt;0,MID(J1559,#REF!,4),IF([first '# in title]&gt;0,MID([title],[first '# in title],3),IF([first '# in title]&gt;0,MID([desc],#REF!,3),VLOOKUP([productid],$G$2:$R$1386,8))))</f>
        <v>-Pa</v>
      </c>
      <c r="S1559" s="1" t="e">
        <f>IF([kw in desc]=[kw rough in title],[kw in desc]*1,IFERROR(LEFT([kw_dirty],3)*1,IFERROR(LEFT([kw_dirty],2)*1,"n.a.")))</f>
        <v>#N/A</v>
      </c>
      <c r="T1559" s="1"/>
      <c r="U1559" s="1">
        <f>VLOOKUP(Tabelle1[[#This Row],[productid]],Tabelle2[#All],2,FALSE)</f>
        <v>15</v>
      </c>
    </row>
    <row r="1560" spans="1:21">
      <c r="A1560" t="s">
        <v>2712</v>
      </c>
      <c r="B1560">
        <v>8687</v>
      </c>
      <c r="C1560">
        <v>9701</v>
      </c>
      <c r="D1560" t="s">
        <v>2713</v>
      </c>
      <c r="E1560" t="s">
        <v>9</v>
      </c>
      <c r="F1560">
        <v>18406</v>
      </c>
      <c r="G1560">
        <v>2654419</v>
      </c>
      <c r="H1560">
        <f t="shared" si="24"/>
        <v>0</v>
      </c>
      <c r="I1560">
        <f t="array" ref="I1560">MIN(IFERROR(FIND(IstNumbers,A1560),""))</f>
        <v>29</v>
      </c>
      <c r="J1560" s="1" t="e">
        <f>IF([first '# in title]&lt;[pos kw in title],MID([title],[pos kw in title]-6,6),#N/A)</f>
        <v>#N/A</v>
      </c>
      <c r="K1560" s="1" t="e">
        <f>IFERROR(MID(SUBSTITUTE([kw rough in title],",","."),FIND("(",[kw rough in title])+1,20),SUBSTITUTE(IFERROR(MID([kw rough in title],FIND(" ",[kw rough in title])+1,20),[kw rough in title]),",","."))</f>
        <v>#N/A</v>
      </c>
      <c r="L1560" s="1">
        <f>IFERROR(FIND("kW",[desc]),0)</f>
        <v>0</v>
      </c>
      <c r="M1560">
        <f t="array" ref="M1560">MIN(IFERROR(FIND(IstNumbers,E1560),""))</f>
        <v>0</v>
      </c>
      <c r="N1560" s="1" t="b">
        <f>IF([first '# in desc]&lt;[pos kw in desc],MID([desc],[pos kw in desc]-7,7))</f>
        <v>0</v>
      </c>
      <c r="O15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60" s="1" t="str">
        <f>TRIM(IF([first '# in desc]&lt;[pos kw in desc],MID([desc],[pos kw in desc]-6,6),FALSE))</f>
        <v>FALSCH</v>
      </c>
      <c r="Q1560" s="1" t="b">
        <f>IF(LEN([manuell])=0,IFERROR([kw fine in title]*1,IFERROR(SUMPRODUCT(COUNTIF(IsDigits,MID([kw in desc],ROW($A$1:$A$150),1)))=LEN([kw in desc]),#N/A)),[manuell])</f>
        <v>0</v>
      </c>
      <c r="R1560" s="1" t="str">
        <f>IF([pos kw in title]&gt;0,MID(J1560,#REF!,4),IF([first '# in title]&gt;0,MID([title],[first '# in title],3),IF([first '# in title]&gt;0,MID([desc],#REF!,3),VLOOKUP([productid],$G$2:$R$1386,8))))</f>
        <v>-GB</v>
      </c>
      <c r="S1560" s="1" t="e">
        <f>IF([kw in desc]=[kw rough in title],[kw in desc]*1,IFERROR(LEFT([kw_dirty],3)*1,IFERROR(LEFT([kw_dirty],2)*1,"n.a.")))</f>
        <v>#N/A</v>
      </c>
      <c r="T1560" s="1"/>
      <c r="U1560" s="1" t="e">
        <f>VLOOKUP(Tabelle1[[#This Row],[productid]],Tabelle2[#All],2,FALSE)</f>
        <v>#N/A</v>
      </c>
    </row>
    <row r="1561" spans="1:21" hidden="1">
      <c r="A1561" t="s">
        <v>2670</v>
      </c>
      <c r="B1561">
        <v>1999</v>
      </c>
      <c r="C1561">
        <v>288366</v>
      </c>
      <c r="D1561" t="s">
        <v>2714</v>
      </c>
      <c r="E1561" t="s">
        <v>2715</v>
      </c>
      <c r="F1561">
        <v>18406</v>
      </c>
      <c r="G1561">
        <v>4716468</v>
      </c>
      <c r="H1561">
        <f t="shared" si="24"/>
        <v>0</v>
      </c>
      <c r="I1561">
        <f t="array" ref="I1561">MIN(IFERROR(FIND(IstNumbers,A1561),""))</f>
        <v>21</v>
      </c>
      <c r="J1561" s="1" t="e">
        <f>IF([first '# in title]&lt;[pos kw in title],MID([title],[pos kw in title]-6,6),#N/A)</f>
        <v>#N/A</v>
      </c>
      <c r="K1561" s="1" t="e">
        <f>IFERROR(MID(SUBSTITUTE([kw rough in title],",","."),FIND("(",[kw rough in title])+1,20),SUBSTITUTE(IFERROR(MID([kw rough in title],FIND(" ",[kw rough in title])+1,20),[kw rough in title]),",","."))</f>
        <v>#N/A</v>
      </c>
      <c r="L1561" s="1">
        <f>IFERROR(FIND("kW",[desc]),0)</f>
        <v>77</v>
      </c>
      <c r="M1561">
        <f t="array" ref="M1561">MIN(IFERROR(FIND(IstNumbers,E1561),""))</f>
        <v>10</v>
      </c>
      <c r="N1561" s="1" t="str">
        <f>IF([first '# in desc]&lt;[pos kw in desc],MID([desc],[pos kw in desc]-7,7))</f>
        <v xml:space="preserve">me "20 </v>
      </c>
      <c r="O1561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561" s="1" t="str">
        <f>TRIM(IF([first '# in desc]&lt;[pos kw in desc],MID([desc],[pos kw in desc]-6,6),FALSE))</f>
        <v>e "20</v>
      </c>
      <c r="Q1561" s="1" t="b">
        <f>IF(LEN([manuell])=0,IFERROR([kw fine in title]*1,IFERROR(SUMPRODUCT(COUNTIF(IsDigits,MID([kw in desc],ROW($A$1:$A$150),1)))=LEN([kw in desc]),#N/A)),[manuell])</f>
        <v>0</v>
      </c>
      <c r="R1561" s="1" t="str">
        <f>IF([pos kw in title]&gt;0,MID(J1561,#REF!,4),IF([first '# in title]&gt;0,MID([title],[first '# in title],3),IF([first '# in title]&gt;0,MID([desc],#REF!,3),VLOOKUP([productid],$G$2:$R$1386,8))))</f>
        <v>-2K</v>
      </c>
      <c r="S1561" s="1" t="e">
        <f>IF([kw in desc]=[kw rough in title],[kw in desc]*1,IFERROR(LEFT([kw_dirty],3)*1,IFERROR(LEFT([kw_dirty],2)*1,"n.a.")))</f>
        <v>#N/A</v>
      </c>
      <c r="T1561" s="1"/>
      <c r="U1561" s="1">
        <f>VLOOKUP(Tabelle1[[#This Row],[productid]],Tabelle2[#All],2,FALSE)</f>
        <v>20</v>
      </c>
    </row>
    <row r="1562" spans="1:21">
      <c r="A1562" t="s">
        <v>2689</v>
      </c>
      <c r="B1562">
        <v>2918.3</v>
      </c>
      <c r="C1562">
        <v>276812</v>
      </c>
      <c r="D1562" t="s">
        <v>2716</v>
      </c>
      <c r="E1562" t="s">
        <v>188</v>
      </c>
      <c r="F1562">
        <v>18406</v>
      </c>
      <c r="G1562">
        <v>2920543</v>
      </c>
      <c r="H1562">
        <f t="shared" si="24"/>
        <v>0</v>
      </c>
      <c r="I1562">
        <f t="array" ref="I1562">MIN(IFERROR(FIND(IstNumbers,A1562),""))</f>
        <v>24</v>
      </c>
      <c r="J1562" s="1" t="e">
        <f>IF([first '# in title]&lt;[pos kw in title],MID([title],[pos kw in title]-6,6),#N/A)</f>
        <v>#N/A</v>
      </c>
      <c r="K1562" s="1" t="e">
        <f>IFERROR(MID(SUBSTITUTE([kw rough in title],",","."),FIND("(",[kw rough in title])+1,20),SUBSTITUTE(IFERROR(MID([kw rough in title],FIND(" ",[kw rough in title])+1,20),[kw rough in title]),",","."))</f>
        <v>#N/A</v>
      </c>
      <c r="L1562" s="1">
        <f>IFERROR(FIND("kW",[desc]),0)</f>
        <v>0</v>
      </c>
      <c r="M1562">
        <f t="array" ref="M1562">MIN(IFERROR(FIND(IstNumbers,E1562),""))</f>
        <v>19</v>
      </c>
      <c r="N1562" s="1" t="b">
        <f>IF([first '# in desc]&lt;[pos kw in desc],MID([desc],[pos kw in desc]-7,7))</f>
        <v>0</v>
      </c>
      <c r="O15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62" s="1" t="str">
        <f>TRIM(IF([first '# in desc]&lt;[pos kw in desc],MID([desc],[pos kw in desc]-6,6),FALSE))</f>
        <v>FALSCH</v>
      </c>
      <c r="Q1562" s="1" t="b">
        <f>IF(LEN([manuell])=0,IFERROR([kw fine in title]*1,IFERROR(SUMPRODUCT(COUNTIF(IsDigits,MID([kw in desc],ROW($A$1:$A$150),1)))=LEN([kw in desc]),#N/A)),[manuell])</f>
        <v>0</v>
      </c>
      <c r="R1562" s="1" t="str">
        <f>IF([pos kw in title]&gt;0,MID(J1562,#REF!,4),IF([first '# in title]&gt;0,MID([title],[first '# in title],3),IF([first '# in title]&gt;0,MID([desc],#REF!,3),VLOOKUP([productid],$G$2:$R$1386,8))))</f>
        <v>172</v>
      </c>
      <c r="S1562" s="1" t="e">
        <f>IF([kw in desc]=[kw rough in title],[kw in desc]*1,IFERROR(LEFT([kw_dirty],3)*1,IFERROR(LEFT([kw_dirty],2)*1,"n.a.")))</f>
        <v>#N/A</v>
      </c>
      <c r="T1562" s="1"/>
      <c r="U1562" s="1" t="e">
        <f>VLOOKUP(Tabelle1[[#This Row],[productid]],Tabelle2[#All],2,FALSE)</f>
        <v>#N/A</v>
      </c>
    </row>
    <row r="1563" spans="1:21">
      <c r="A1563" t="s">
        <v>2649</v>
      </c>
      <c r="B1563">
        <v>1830</v>
      </c>
      <c r="C1563">
        <v>223861</v>
      </c>
      <c r="D1563" t="s">
        <v>2717</v>
      </c>
      <c r="E1563" t="s">
        <v>1819</v>
      </c>
      <c r="F1563">
        <v>18406</v>
      </c>
      <c r="G1563">
        <v>3725835</v>
      </c>
      <c r="H1563">
        <f t="shared" si="24"/>
        <v>0</v>
      </c>
      <c r="I1563">
        <f t="array" ref="I1563">MIN(IFERROR(FIND(IstNumbers,A1563),""))</f>
        <v>15</v>
      </c>
      <c r="J1563" s="1" t="e">
        <f>IF([first '# in title]&lt;[pos kw in title],MID([title],[pos kw in title]-6,6),#N/A)</f>
        <v>#N/A</v>
      </c>
      <c r="K1563" s="1" t="e">
        <f>IFERROR(MID(SUBSTITUTE([kw rough in title],",","."),FIND("(",[kw rough in title])+1,20),SUBSTITUTE(IFERROR(MID([kw rough in title],FIND(" ",[kw rough in title])+1,20),[kw rough in title]),",","."))</f>
        <v>#N/A</v>
      </c>
      <c r="L1563" s="1">
        <f>IFERROR(FIND("kW",[desc]),0)</f>
        <v>0</v>
      </c>
      <c r="M1563">
        <f t="array" ref="M1563">MIN(IFERROR(FIND(IstNumbers,E1563),""))</f>
        <v>12</v>
      </c>
      <c r="N1563" s="1" t="b">
        <f>IF([first '# in desc]&lt;[pos kw in desc],MID([desc],[pos kw in desc]-7,7))</f>
        <v>0</v>
      </c>
      <c r="O15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63" s="1" t="str">
        <f>TRIM(IF([first '# in desc]&lt;[pos kw in desc],MID([desc],[pos kw in desc]-6,6),FALSE))</f>
        <v>FALSCH</v>
      </c>
      <c r="Q1563" s="1" t="b">
        <f>IF(LEN([manuell])=0,IFERROR([kw fine in title]*1,IFERROR(SUMPRODUCT(COUNTIF(IsDigits,MID([kw in desc],ROW($A$1:$A$150),1)))=LEN([kw in desc]),#N/A)),[manuell])</f>
        <v>0</v>
      </c>
      <c r="R1563" s="1" t="str">
        <f>IF([pos kw in title]&gt;0,MID(J1563,#REF!,4),IF([first '# in title]&gt;0,MID([title],[first '# in title],3),IF([first '# in title]&gt;0,MID([desc],#REF!,3),VLOOKUP([productid],$G$2:$R$1386,8))))</f>
        <v>28C</v>
      </c>
      <c r="S1563" s="1" t="e">
        <f>IF([kw in desc]=[kw rough in title],[kw in desc]*1,IFERROR(LEFT([kw_dirty],3)*1,IFERROR(LEFT([kw_dirty],2)*1,"n.a.")))</f>
        <v>#N/A</v>
      </c>
      <c r="T1563" s="1"/>
      <c r="U1563" s="1" t="e">
        <f>VLOOKUP(Tabelle1[[#This Row],[productid]],Tabelle2[#All],2,FALSE)</f>
        <v>#N/A</v>
      </c>
    </row>
    <row r="1564" spans="1:21" hidden="1">
      <c r="A1564" t="s">
        <v>2704</v>
      </c>
      <c r="B1564">
        <v>3888.9</v>
      </c>
      <c r="C1564">
        <v>273949</v>
      </c>
      <c r="D1564" t="s">
        <v>2718</v>
      </c>
      <c r="E1564" t="s">
        <v>2719</v>
      </c>
      <c r="F1564">
        <v>18406</v>
      </c>
      <c r="G1564">
        <v>4223801</v>
      </c>
      <c r="H1564">
        <f t="shared" si="24"/>
        <v>0</v>
      </c>
      <c r="I1564">
        <f t="array" ref="I1564">MIN(IFERROR(FIND(IstNumbers,A1564),""))</f>
        <v>17</v>
      </c>
      <c r="J1564" s="1" t="e">
        <f>IF([first '# in title]&lt;[pos kw in title],MID([title],[pos kw in title]-6,6),#N/A)</f>
        <v>#N/A</v>
      </c>
      <c r="K1564" s="1" t="e">
        <f>IFERROR(MID(SUBSTITUTE([kw rough in title],",","."),FIND("(",[kw rough in title])+1,20),SUBSTITUTE(IFERROR(MID([kw rough in title],FIND(" ",[kw rough in title])+1,20),[kw rough in title]),",","."))</f>
        <v>#N/A</v>
      </c>
      <c r="L1564" s="1">
        <f>IFERROR(FIND("kW",[desc]),0)</f>
        <v>61</v>
      </c>
      <c r="M1564">
        <f t="array" ref="M1564">MIN(IFERROR(FIND(IstNumbers,E1564),""))</f>
        <v>14</v>
      </c>
      <c r="N1564" s="1" t="str">
        <f>IF([first '# in desc]&lt;[pos kw in desc],MID([desc],[pos kw in desc]-7,7))</f>
        <v xml:space="preserve">00, 35 </v>
      </c>
      <c r="O1564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564" s="1" t="str">
        <f>TRIM(IF([first '# in desc]&lt;[pos kw in desc],MID([desc],[pos kw in desc]-6,6),FALSE))</f>
        <v>0, 35</v>
      </c>
      <c r="Q1564" s="1" t="b">
        <f>IF(LEN([manuell])=0,IFERROR([kw fine in title]*1,IFERROR(SUMPRODUCT(COUNTIF(IsDigits,MID([kw in desc],ROW($A$1:$A$150),1)))=LEN([kw in desc]),#N/A)),[manuell])</f>
        <v>0</v>
      </c>
      <c r="R1564" s="1" t="str">
        <f>IF([pos kw in title]&gt;0,MID(J1564,#REF!,4),IF([first '# in title]&gt;0,MID([title],[first '# in title],3),IF([first '# in title]&gt;0,MID([desc],#REF!,3),VLOOKUP([productid],$G$2:$R$1386,8))))</f>
        <v>-Pa</v>
      </c>
      <c r="S1564" s="1" t="e">
        <f>IF([kw in desc]=[kw rough in title],[kw in desc]*1,IFERROR(LEFT([kw_dirty],3)*1,IFERROR(LEFT([kw_dirty],2)*1,"n.a.")))</f>
        <v>#N/A</v>
      </c>
      <c r="T1564" s="1"/>
      <c r="U1564" s="1">
        <f>VLOOKUP(Tabelle1[[#This Row],[productid]],Tabelle2[#All],2,FALSE)</f>
        <v>35</v>
      </c>
    </row>
    <row r="1565" spans="1:21">
      <c r="A1565" t="s">
        <v>2597</v>
      </c>
      <c r="B1565">
        <v>2334</v>
      </c>
      <c r="C1565">
        <v>289859</v>
      </c>
      <c r="D1565" t="s">
        <v>2720</v>
      </c>
      <c r="E1565" t="s">
        <v>2721</v>
      </c>
      <c r="F1565">
        <v>18406</v>
      </c>
      <c r="G1565">
        <v>2286143</v>
      </c>
      <c r="H1565">
        <f t="shared" si="24"/>
        <v>0</v>
      </c>
      <c r="I1565">
        <f t="array" ref="I1565">MIN(IFERROR(FIND(IstNumbers,A1565),""))</f>
        <v>12</v>
      </c>
      <c r="J1565" s="1" t="e">
        <f>IF([first '# in title]&lt;[pos kw in title],MID([title],[pos kw in title]-6,6),#N/A)</f>
        <v>#N/A</v>
      </c>
      <c r="K1565" s="1" t="e">
        <f>IFERROR(MID(SUBSTITUTE([kw rough in title],",","."),FIND("(",[kw rough in title])+1,20),SUBSTITUTE(IFERROR(MID([kw rough in title],FIND(" ",[kw rough in title])+1,20),[kw rough in title]),",","."))</f>
        <v>#N/A</v>
      </c>
      <c r="L1565" s="1">
        <f>IFERROR(FIND("kW",[desc]),0)</f>
        <v>0</v>
      </c>
      <c r="M1565">
        <f t="array" ref="M1565">MIN(IFERROR(FIND(IstNumbers,E1565),""))</f>
        <v>33</v>
      </c>
      <c r="N1565" s="1" t="b">
        <f>IF([first '# in desc]&lt;[pos kw in desc],MID([desc],[pos kw in desc]-7,7))</f>
        <v>0</v>
      </c>
      <c r="O15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65" s="1" t="str">
        <f>TRIM(IF([first '# in desc]&lt;[pos kw in desc],MID([desc],[pos kw in desc]-6,6),FALSE))</f>
        <v>FALSCH</v>
      </c>
      <c r="Q1565" s="1" t="b">
        <f>IF(LEN([manuell])=0,IFERROR([kw fine in title]*1,IFERROR(SUMPRODUCT(COUNTIF(IsDigits,MID([kw in desc],ROW($A$1:$A$150),1)))=LEN([kw in desc]),#N/A)),[manuell])</f>
        <v>0</v>
      </c>
      <c r="R1565" s="1" t="str">
        <f>IF([pos kw in title]&gt;0,MID(J1565,#REF!,4),IF([first '# in title]&gt;0,MID([title],[first '# in title],3),IF([first '# in title]&gt;0,MID([desc],#REF!,3),VLOOKUP([productid],$G$2:$R$1386,8))))</f>
        <v>146</v>
      </c>
      <c r="S1565" s="1" t="e">
        <f>IF([kw in desc]=[kw rough in title],[kw in desc]*1,IFERROR(LEFT([kw_dirty],3)*1,IFERROR(LEFT([kw_dirty],2)*1,"n.a.")))</f>
        <v>#N/A</v>
      </c>
      <c r="T1565" s="1"/>
      <c r="U1565" s="1" t="e">
        <f>VLOOKUP(Tabelle1[[#This Row],[productid]],Tabelle2[#All],2,FALSE)</f>
        <v>#N/A</v>
      </c>
    </row>
    <row r="1566" spans="1:21" hidden="1">
      <c r="A1566" t="s">
        <v>2621</v>
      </c>
      <c r="B1566">
        <v>3235</v>
      </c>
      <c r="C1566">
        <v>289859</v>
      </c>
      <c r="D1566" t="s">
        <v>2722</v>
      </c>
      <c r="E1566" t="s">
        <v>2723</v>
      </c>
      <c r="F1566">
        <v>18406</v>
      </c>
      <c r="G1566">
        <v>3497887</v>
      </c>
      <c r="H1566">
        <f t="shared" si="24"/>
        <v>0</v>
      </c>
      <c r="I1566">
        <f t="array" ref="I1566">MIN(IFERROR(FIND(IstNumbers,A1566),""))</f>
        <v>12</v>
      </c>
      <c r="J1566" s="1" t="e">
        <f>IF([first '# in title]&lt;[pos kw in title],MID([title],[pos kw in title]-6,6),#N/A)</f>
        <v>#N/A</v>
      </c>
      <c r="K1566" s="1" t="e">
        <f>IFERROR(MID(SUBSTITUTE([kw rough in title],",","."),FIND("(",[kw rough in title])+1,20),SUBSTITUTE(IFERROR(MID([kw rough in title],FIND(" ",[kw rough in title])+1,20),[kw rough in title]),",","."))</f>
        <v>#N/A</v>
      </c>
      <c r="L1566" s="1">
        <f>IFERROR(FIND("kW",[desc]),0)</f>
        <v>70</v>
      </c>
      <c r="M1566">
        <f t="array" ref="M1566">MIN(IFERROR(FIND(IstNumbers,E1566),""))</f>
        <v>34</v>
      </c>
      <c r="N1566" s="1" t="str">
        <f>IF([first '# in desc]&lt;[pos kw in desc],MID([desc],[pos kw in desc]-7,7))</f>
        <v xml:space="preserve">­me 42 </v>
      </c>
      <c r="O15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66" s="1" t="str">
        <f>TRIM(IF([first '# in desc]&lt;[pos kw in desc],MID([desc],[pos kw in desc]-6,6),FALSE))</f>
        <v>me 42</v>
      </c>
      <c r="Q1566" s="1" t="b">
        <f>IF(LEN([manuell])=0,IFERROR([kw fine in title]*1,IFERROR(SUMPRODUCT(COUNTIF(IsDigits,MID([kw in desc],ROW($A$1:$A$150),1)))=LEN([kw in desc]),#N/A)),[manuell])</f>
        <v>0</v>
      </c>
      <c r="R1566" s="1" t="str">
        <f>IF([pos kw in title]&gt;0,MID(J1566,#REF!,4),IF([first '# in title]&gt;0,MID([title],[first '# in title],3),IF([first '# in title]&gt;0,MID([desc],#REF!,3),VLOOKUP([productid],$G$2:$R$1386,8))))</f>
        <v xml:space="preserve">42 </v>
      </c>
      <c r="S1566" s="1" t="e">
        <f>IF([kw in desc]=[kw rough in title],[kw in desc]*1,IFERROR(LEFT([kw_dirty],3)*1,IFERROR(LEFT([kw_dirty],2)*1,"n.a.")))</f>
        <v>#N/A</v>
      </c>
      <c r="T1566" s="1"/>
      <c r="U1566" s="1">
        <f>VLOOKUP(Tabelle1[[#This Row],[productid]],Tabelle2[#All],2,FALSE)</f>
        <v>42</v>
      </c>
    </row>
    <row r="1567" spans="1:21">
      <c r="A1567" t="s">
        <v>2697</v>
      </c>
      <c r="B1567">
        <v>2566</v>
      </c>
      <c r="C1567">
        <v>9701</v>
      </c>
      <c r="D1567" t="s">
        <v>2724</v>
      </c>
      <c r="E1567" t="s">
        <v>9</v>
      </c>
      <c r="F1567">
        <v>18406</v>
      </c>
      <c r="G1567">
        <v>4206487</v>
      </c>
      <c r="H1567">
        <f t="shared" si="24"/>
        <v>0</v>
      </c>
      <c r="I1567">
        <f t="array" ref="I1567">MIN(IFERROR(FIND(IstNumbers,A1567),""))</f>
        <v>17</v>
      </c>
      <c r="J1567" s="1" t="e">
        <f>IF([first '# in title]&lt;[pos kw in title],MID([title],[pos kw in title]-6,6),#N/A)</f>
        <v>#N/A</v>
      </c>
      <c r="K1567" s="1" t="e">
        <f>IFERROR(MID(SUBSTITUTE([kw rough in title],",","."),FIND("(",[kw rough in title])+1,20),SUBSTITUTE(IFERROR(MID([kw rough in title],FIND(" ",[kw rough in title])+1,20),[kw rough in title]),",","."))</f>
        <v>#N/A</v>
      </c>
      <c r="L1567" s="1">
        <f>IFERROR(FIND("kW",[desc]),0)</f>
        <v>0</v>
      </c>
      <c r="M1567">
        <f t="array" ref="M1567">MIN(IFERROR(FIND(IstNumbers,E1567),""))</f>
        <v>0</v>
      </c>
      <c r="N1567" s="1" t="b">
        <f>IF([first '# in desc]&lt;[pos kw in desc],MID([desc],[pos kw in desc]-7,7))</f>
        <v>0</v>
      </c>
      <c r="O15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67" s="1" t="str">
        <f>TRIM(IF([first '# in desc]&lt;[pos kw in desc],MID([desc],[pos kw in desc]-6,6),FALSE))</f>
        <v>FALSCH</v>
      </c>
      <c r="Q1567" s="1" t="b">
        <f>IF(LEN([manuell])=0,IFERROR([kw fine in title]*1,IFERROR(SUMPRODUCT(COUNTIF(IsDigits,MID([kw in desc],ROW($A$1:$A$150),1)))=LEN([kw in desc]),#N/A)),[manuell])</f>
        <v>0</v>
      </c>
      <c r="R1567" s="1" t="str">
        <f>IF([pos kw in title]&gt;0,MID(J1567,#REF!,4),IF([first '# in title]&gt;0,MID([title],[first '# in title],3),IF([first '# in title]&gt;0,MID([desc],#REF!,3),VLOOKUP([productid],$G$2:$R$1386,8))))</f>
        <v>-Pa</v>
      </c>
      <c r="S1567" s="1" t="e">
        <f>IF([kw in desc]=[kw rough in title],[kw in desc]*1,IFERROR(LEFT([kw_dirty],3)*1,IFERROR(LEFT([kw_dirty],2)*1,"n.a.")))</f>
        <v>#N/A</v>
      </c>
      <c r="T1567" s="1"/>
      <c r="U1567" s="1">
        <f>VLOOKUP(Tabelle1[[#This Row],[productid]],Tabelle2[#All],2,FALSE)</f>
        <v>15</v>
      </c>
    </row>
    <row r="1568" spans="1:21">
      <c r="A1568" t="s">
        <v>2670</v>
      </c>
      <c r="B1568">
        <v>2134.21</v>
      </c>
      <c r="C1568">
        <v>276812</v>
      </c>
      <c r="D1568" t="s">
        <v>2725</v>
      </c>
      <c r="E1568" t="s">
        <v>2726</v>
      </c>
      <c r="F1568">
        <v>18406</v>
      </c>
      <c r="G1568">
        <v>4716468</v>
      </c>
      <c r="H1568">
        <f t="shared" si="24"/>
        <v>0</v>
      </c>
      <c r="I1568">
        <f t="array" ref="I1568">MIN(IFERROR(FIND(IstNumbers,A1568),""))</f>
        <v>21</v>
      </c>
      <c r="J1568" s="1" t="e">
        <f>IF([first '# in title]&lt;[pos kw in title],MID([title],[pos kw in title]-6,6),#N/A)</f>
        <v>#N/A</v>
      </c>
      <c r="K1568" s="1" t="e">
        <f>IFERROR(MID(SUBSTITUTE([kw rough in title],",","."),FIND("(",[kw rough in title])+1,20),SUBSTITUTE(IFERROR(MID([kw rough in title],FIND(" ",[kw rough in title])+1,20),[kw rough in title]),",","."))</f>
        <v>#N/A</v>
      </c>
      <c r="L1568" s="1">
        <f>IFERROR(FIND("kW",[desc]),0)</f>
        <v>0</v>
      </c>
      <c r="M1568">
        <f t="array" ref="M1568">MIN(IFERROR(FIND(IstNumbers,E1568),""))</f>
        <v>21</v>
      </c>
      <c r="N1568" s="1" t="b">
        <f>IF([first '# in desc]&lt;[pos kw in desc],MID([desc],[pos kw in desc]-7,7))</f>
        <v>0</v>
      </c>
      <c r="O15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68" s="1" t="str">
        <f>TRIM(IF([first '# in desc]&lt;[pos kw in desc],MID([desc],[pos kw in desc]-6,6),FALSE))</f>
        <v>FALSCH</v>
      </c>
      <c r="Q1568" s="1" t="b">
        <f>IF(LEN([manuell])=0,IFERROR([kw fine in title]*1,IFERROR(SUMPRODUCT(COUNTIF(IsDigits,MID([kw in desc],ROW($A$1:$A$150),1)))=LEN([kw in desc]),#N/A)),[manuell])</f>
        <v>0</v>
      </c>
      <c r="R1568" s="1" t="str">
        <f>IF([pos kw in title]&gt;0,MID(J1568,#REF!,4),IF([first '# in title]&gt;0,MID([title],[first '# in title],3),IF([first '# in title]&gt;0,MID([desc],#REF!,3),VLOOKUP([productid],$G$2:$R$1386,8))))</f>
        <v>-2K</v>
      </c>
      <c r="S1568" s="1" t="e">
        <f>IF([kw in desc]=[kw rough in title],[kw in desc]*1,IFERROR(LEFT([kw_dirty],3)*1,IFERROR(LEFT([kw_dirty],2)*1,"n.a.")))</f>
        <v>#N/A</v>
      </c>
      <c r="T1568" s="1"/>
      <c r="U1568" s="1">
        <f>VLOOKUP(Tabelle1[[#This Row],[productid]],Tabelle2[#All],2,FALSE)</f>
        <v>20</v>
      </c>
    </row>
    <row r="1569" spans="1:21">
      <c r="A1569" t="s">
        <v>2689</v>
      </c>
      <c r="B1569">
        <v>2918.3</v>
      </c>
      <c r="C1569">
        <v>276812</v>
      </c>
      <c r="D1569" t="s">
        <v>2727</v>
      </c>
      <c r="E1569" t="s">
        <v>175</v>
      </c>
      <c r="F1569">
        <v>18406</v>
      </c>
      <c r="G1569">
        <v>2920543</v>
      </c>
      <c r="H1569">
        <f t="shared" si="24"/>
        <v>0</v>
      </c>
      <c r="I1569">
        <f t="array" ref="I1569">MIN(IFERROR(FIND(IstNumbers,A1569),""))</f>
        <v>24</v>
      </c>
      <c r="J1569" s="1" t="e">
        <f>IF([first '# in title]&lt;[pos kw in title],MID([title],[pos kw in title]-6,6),#N/A)</f>
        <v>#N/A</v>
      </c>
      <c r="K1569" s="1" t="e">
        <f>IFERROR(MID(SUBSTITUTE([kw rough in title],",","."),FIND("(",[kw rough in title])+1,20),SUBSTITUTE(IFERROR(MID([kw rough in title],FIND(" ",[kw rough in title])+1,20),[kw rough in title]),",","."))</f>
        <v>#N/A</v>
      </c>
      <c r="L1569" s="1">
        <f>IFERROR(FIND("kW",[desc]),0)</f>
        <v>0</v>
      </c>
      <c r="M1569">
        <f t="array" ref="M1569">MIN(IFERROR(FIND(IstNumbers,E1569),""))</f>
        <v>19</v>
      </c>
      <c r="N1569" s="1" t="b">
        <f>IF([first '# in desc]&lt;[pos kw in desc],MID([desc],[pos kw in desc]-7,7))</f>
        <v>0</v>
      </c>
      <c r="O15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69" s="1" t="str">
        <f>TRIM(IF([first '# in desc]&lt;[pos kw in desc],MID([desc],[pos kw in desc]-6,6),FALSE))</f>
        <v>FALSCH</v>
      </c>
      <c r="Q1569" s="1" t="b">
        <f>IF(LEN([manuell])=0,IFERROR([kw fine in title]*1,IFERROR(SUMPRODUCT(COUNTIF(IsDigits,MID([kw in desc],ROW($A$1:$A$150),1)))=LEN([kw in desc]),#N/A)),[manuell])</f>
        <v>0</v>
      </c>
      <c r="R1569" s="1" t="str">
        <f>IF([pos kw in title]&gt;0,MID(J1569,#REF!,4),IF([first '# in title]&gt;0,MID([title],[first '# in title],3),IF([first '# in title]&gt;0,MID([desc],#REF!,3),VLOOKUP([productid],$G$2:$R$1386,8))))</f>
        <v>172</v>
      </c>
      <c r="S1569" s="1" t="e">
        <f>IF([kw in desc]=[kw rough in title],[kw in desc]*1,IFERROR(LEFT([kw_dirty],3)*1,IFERROR(LEFT([kw_dirty],2)*1,"n.a.")))</f>
        <v>#N/A</v>
      </c>
      <c r="T1569" s="1"/>
      <c r="U1569" s="1" t="e">
        <f>VLOOKUP(Tabelle1[[#This Row],[productid]],Tabelle2[#All],2,FALSE)</f>
        <v>#N/A</v>
      </c>
    </row>
    <row r="1570" spans="1:21">
      <c r="A1570" t="s">
        <v>2649</v>
      </c>
      <c r="B1570">
        <v>1834</v>
      </c>
      <c r="C1570">
        <v>223861</v>
      </c>
      <c r="D1570" t="s">
        <v>2728</v>
      </c>
      <c r="E1570" t="s">
        <v>1833</v>
      </c>
      <c r="F1570">
        <v>18406</v>
      </c>
      <c r="G1570">
        <v>3725835</v>
      </c>
      <c r="H1570">
        <f t="shared" si="24"/>
        <v>0</v>
      </c>
      <c r="I1570">
        <f t="array" ref="I1570">MIN(IFERROR(FIND(IstNumbers,A1570),""))</f>
        <v>15</v>
      </c>
      <c r="J1570" s="1" t="e">
        <f>IF([first '# in title]&lt;[pos kw in title],MID([title],[pos kw in title]-6,6),#N/A)</f>
        <v>#N/A</v>
      </c>
      <c r="K1570" s="1" t="e">
        <f>IFERROR(MID(SUBSTITUTE([kw rough in title],",","."),FIND("(",[kw rough in title])+1,20),SUBSTITUTE(IFERROR(MID([kw rough in title],FIND(" ",[kw rough in title])+1,20),[kw rough in title]),",","."))</f>
        <v>#N/A</v>
      </c>
      <c r="L1570" s="1">
        <f>IFERROR(FIND("kW",[desc]),0)</f>
        <v>0</v>
      </c>
      <c r="M1570">
        <f t="array" ref="M1570">MIN(IFERROR(FIND(IstNumbers,E1570),""))</f>
        <v>12</v>
      </c>
      <c r="N1570" s="1" t="b">
        <f>IF([first '# in desc]&lt;[pos kw in desc],MID([desc],[pos kw in desc]-7,7))</f>
        <v>0</v>
      </c>
      <c r="O15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70" s="1" t="str">
        <f>TRIM(IF([first '# in desc]&lt;[pos kw in desc],MID([desc],[pos kw in desc]-6,6),FALSE))</f>
        <v>FALSCH</v>
      </c>
      <c r="Q1570" s="1" t="b">
        <f>IF(LEN([manuell])=0,IFERROR([kw fine in title]*1,IFERROR(SUMPRODUCT(COUNTIF(IsDigits,MID([kw in desc],ROW($A$1:$A$150),1)))=LEN([kw in desc]),#N/A)),[manuell])</f>
        <v>0</v>
      </c>
      <c r="R1570" s="1" t="str">
        <f>IF([pos kw in title]&gt;0,MID(J1570,#REF!,4),IF([first '# in title]&gt;0,MID([title],[first '# in title],3),IF([first '# in title]&gt;0,MID([desc],#REF!,3),VLOOKUP([productid],$G$2:$R$1386,8))))</f>
        <v>28C</v>
      </c>
      <c r="S1570" s="1" t="e">
        <f>IF([kw in desc]=[kw rough in title],[kw in desc]*1,IFERROR(LEFT([kw_dirty],3)*1,IFERROR(LEFT([kw_dirty],2)*1,"n.a.")))</f>
        <v>#N/A</v>
      </c>
      <c r="T1570" s="1"/>
      <c r="U1570" s="1" t="e">
        <f>VLOOKUP(Tabelle1[[#This Row],[productid]],Tabelle2[#All],2,FALSE)</f>
        <v>#N/A</v>
      </c>
    </row>
    <row r="1571" spans="1:21">
      <c r="A1571" t="s">
        <v>2704</v>
      </c>
      <c r="B1571">
        <v>3899</v>
      </c>
      <c r="C1571">
        <v>9701</v>
      </c>
      <c r="D1571" t="s">
        <v>2729</v>
      </c>
      <c r="E1571" t="s">
        <v>9</v>
      </c>
      <c r="F1571">
        <v>18406</v>
      </c>
      <c r="G1571">
        <v>4223801</v>
      </c>
      <c r="H1571">
        <f t="shared" si="24"/>
        <v>0</v>
      </c>
      <c r="I1571">
        <f t="array" ref="I1571">MIN(IFERROR(FIND(IstNumbers,A1571),""))</f>
        <v>17</v>
      </c>
      <c r="J1571" s="1" t="e">
        <f>IF([first '# in title]&lt;[pos kw in title],MID([title],[pos kw in title]-6,6),#N/A)</f>
        <v>#N/A</v>
      </c>
      <c r="K1571" s="1" t="e">
        <f>IFERROR(MID(SUBSTITUTE([kw rough in title],",","."),FIND("(",[kw rough in title])+1,20),SUBSTITUTE(IFERROR(MID([kw rough in title],FIND(" ",[kw rough in title])+1,20),[kw rough in title]),",","."))</f>
        <v>#N/A</v>
      </c>
      <c r="L1571" s="1">
        <f>IFERROR(FIND("kW",[desc]),0)</f>
        <v>0</v>
      </c>
      <c r="M1571">
        <f t="array" ref="M1571">MIN(IFERROR(FIND(IstNumbers,E1571),""))</f>
        <v>0</v>
      </c>
      <c r="N1571" s="1" t="b">
        <f>IF([first '# in desc]&lt;[pos kw in desc],MID([desc],[pos kw in desc]-7,7))</f>
        <v>0</v>
      </c>
      <c r="O15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71" s="1" t="str">
        <f>TRIM(IF([first '# in desc]&lt;[pos kw in desc],MID([desc],[pos kw in desc]-6,6),FALSE))</f>
        <v>FALSCH</v>
      </c>
      <c r="Q1571" s="1" t="b">
        <f>IF(LEN([manuell])=0,IFERROR([kw fine in title]*1,IFERROR(SUMPRODUCT(COUNTIF(IsDigits,MID([kw in desc],ROW($A$1:$A$150),1)))=LEN([kw in desc]),#N/A)),[manuell])</f>
        <v>0</v>
      </c>
      <c r="R1571" s="1" t="str">
        <f>IF([pos kw in title]&gt;0,MID(J1571,#REF!,4),IF([first '# in title]&gt;0,MID([title],[first '# in title],3),IF([first '# in title]&gt;0,MID([desc],#REF!,3),VLOOKUP([productid],$G$2:$R$1386,8))))</f>
        <v>-Pa</v>
      </c>
      <c r="S1571" s="1" t="e">
        <f>IF([kw in desc]=[kw rough in title],[kw in desc]*1,IFERROR(LEFT([kw_dirty],3)*1,IFERROR(LEFT([kw_dirty],2)*1,"n.a.")))</f>
        <v>#N/A</v>
      </c>
      <c r="T1571" s="1"/>
      <c r="U1571" s="1">
        <f>VLOOKUP(Tabelle1[[#This Row],[productid]],Tabelle2[#All],2,FALSE)</f>
        <v>35</v>
      </c>
    </row>
    <row r="1572" spans="1:21">
      <c r="A1572" t="s">
        <v>2597</v>
      </c>
      <c r="B1572">
        <v>2339</v>
      </c>
      <c r="C1572">
        <v>289859</v>
      </c>
      <c r="D1572" t="s">
        <v>2730</v>
      </c>
      <c r="E1572" t="s">
        <v>2731</v>
      </c>
      <c r="F1572">
        <v>18406</v>
      </c>
      <c r="G1572">
        <v>2286143</v>
      </c>
      <c r="H1572">
        <f t="shared" si="24"/>
        <v>0</v>
      </c>
      <c r="I1572">
        <f t="array" ref="I1572">MIN(IFERROR(FIND(IstNumbers,A1572),""))</f>
        <v>12</v>
      </c>
      <c r="J1572" s="1" t="e">
        <f>IF([first '# in title]&lt;[pos kw in title],MID([title],[pos kw in title]-6,6),#N/A)</f>
        <v>#N/A</v>
      </c>
      <c r="K1572" s="1" t="e">
        <f>IFERROR(MID(SUBSTITUTE([kw rough in title],",","."),FIND("(",[kw rough in title])+1,20),SUBSTITUTE(IFERROR(MID([kw rough in title],FIND(" ",[kw rough in title])+1,20),[kw rough in title]),",","."))</f>
        <v>#N/A</v>
      </c>
      <c r="L1572" s="1">
        <f>IFERROR(FIND("kW",[desc]),0)</f>
        <v>0</v>
      </c>
      <c r="M1572">
        <f t="array" ref="M1572">MIN(IFERROR(FIND(IstNumbers,E1572),""))</f>
        <v>33</v>
      </c>
      <c r="N1572" s="1" t="b">
        <f>IF([first '# in desc]&lt;[pos kw in desc],MID([desc],[pos kw in desc]-7,7))</f>
        <v>0</v>
      </c>
      <c r="O15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72" s="1" t="str">
        <f>TRIM(IF([first '# in desc]&lt;[pos kw in desc],MID([desc],[pos kw in desc]-6,6),FALSE))</f>
        <v>FALSCH</v>
      </c>
      <c r="Q1572" s="1" t="b">
        <f>IF(LEN([manuell])=0,IFERROR([kw fine in title]*1,IFERROR(SUMPRODUCT(COUNTIF(IsDigits,MID([kw in desc],ROW($A$1:$A$150),1)))=LEN([kw in desc]),#N/A)),[manuell])</f>
        <v>0</v>
      </c>
      <c r="R1572" s="1" t="str">
        <f>IF([pos kw in title]&gt;0,MID(J1572,#REF!,4),IF([first '# in title]&gt;0,MID([title],[first '# in title],3),IF([first '# in title]&gt;0,MID([desc],#REF!,3),VLOOKUP([productid],$G$2:$R$1386,8))))</f>
        <v>146</v>
      </c>
      <c r="S1572" s="1" t="e">
        <f>IF([kw in desc]=[kw rough in title],[kw in desc]*1,IFERROR(LEFT([kw_dirty],3)*1,IFERROR(LEFT([kw_dirty],2)*1,"n.a.")))</f>
        <v>#N/A</v>
      </c>
      <c r="T1572" s="1"/>
      <c r="U1572" s="1" t="e">
        <f>VLOOKUP(Tabelle1[[#This Row],[productid]],Tabelle2[#All],2,FALSE)</f>
        <v>#N/A</v>
      </c>
    </row>
    <row r="1573" spans="1:21" hidden="1">
      <c r="A1573" t="s">
        <v>2621</v>
      </c>
      <c r="B1573">
        <v>3235</v>
      </c>
      <c r="C1573">
        <v>289859</v>
      </c>
      <c r="D1573" t="s">
        <v>2732</v>
      </c>
      <c r="E1573" t="s">
        <v>2733</v>
      </c>
      <c r="F1573">
        <v>18406</v>
      </c>
      <c r="G1573">
        <v>3497887</v>
      </c>
      <c r="H1573">
        <f t="shared" si="24"/>
        <v>0</v>
      </c>
      <c r="I1573">
        <f t="array" ref="I1573">MIN(IFERROR(FIND(IstNumbers,A1573),""))</f>
        <v>12</v>
      </c>
      <c r="J1573" s="1" t="e">
        <f>IF([first '# in title]&lt;[pos kw in title],MID([title],[pos kw in title]-6,6),#N/A)</f>
        <v>#N/A</v>
      </c>
      <c r="K1573" s="1" t="e">
        <f>IFERROR(MID(SUBSTITUTE([kw rough in title],",","."),FIND("(",[kw rough in title])+1,20),SUBSTITUTE(IFERROR(MID([kw rough in title],FIND(" ",[kw rough in title])+1,20),[kw rough in title]),",","."))</f>
        <v>#N/A</v>
      </c>
      <c r="L1573" s="1">
        <f>IFERROR(FIND("kW",[desc]),0)</f>
        <v>70</v>
      </c>
      <c r="M1573">
        <f t="array" ref="M1573">MIN(IFERROR(FIND(IstNumbers,E1573),""))</f>
        <v>34</v>
      </c>
      <c r="N1573" s="1" t="str">
        <f>IF([first '# in desc]&lt;[pos kw in desc],MID([desc],[pos kw in desc]-7,7))</f>
        <v xml:space="preserve">­me 42 </v>
      </c>
      <c r="O15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73" s="1" t="str">
        <f>TRIM(IF([first '# in desc]&lt;[pos kw in desc],MID([desc],[pos kw in desc]-6,6),FALSE))</f>
        <v>me 42</v>
      </c>
      <c r="Q1573" s="1" t="b">
        <f>IF(LEN([manuell])=0,IFERROR([kw fine in title]*1,IFERROR(SUMPRODUCT(COUNTIF(IsDigits,MID([kw in desc],ROW($A$1:$A$150),1)))=LEN([kw in desc]),#N/A)),[manuell])</f>
        <v>0</v>
      </c>
      <c r="R1573" s="1" t="str">
        <f>IF([pos kw in title]&gt;0,MID(J1573,#REF!,4),IF([first '# in title]&gt;0,MID([title],[first '# in title],3),IF([first '# in title]&gt;0,MID([desc],#REF!,3),VLOOKUP([productid],$G$2:$R$1386,8))))</f>
        <v xml:space="preserve">42 </v>
      </c>
      <c r="S1573" s="1" t="e">
        <f>IF([kw in desc]=[kw rough in title],[kw in desc]*1,IFERROR(LEFT([kw_dirty],3)*1,IFERROR(LEFT([kw_dirty],2)*1,"n.a.")))</f>
        <v>#N/A</v>
      </c>
      <c r="T1573" s="1"/>
      <c r="U1573" s="1">
        <f>VLOOKUP(Tabelle1[[#This Row],[productid]],Tabelle2[#All],2,FALSE)</f>
        <v>42</v>
      </c>
    </row>
    <row r="1574" spans="1:21">
      <c r="A1574" t="s">
        <v>2734</v>
      </c>
      <c r="B1574">
        <v>1479</v>
      </c>
      <c r="C1574">
        <v>9701</v>
      </c>
      <c r="D1574" t="s">
        <v>2735</v>
      </c>
      <c r="E1574" t="s">
        <v>9</v>
      </c>
      <c r="F1574">
        <v>18406</v>
      </c>
      <c r="G1574">
        <v>2713974</v>
      </c>
      <c r="H1574">
        <f t="shared" si="24"/>
        <v>0</v>
      </c>
      <c r="I1574">
        <f t="array" ref="I1574">MIN(IFERROR(FIND(IstNumbers,A1574),""))</f>
        <v>18</v>
      </c>
      <c r="J1574" s="1" t="e">
        <f>IF([first '# in title]&lt;[pos kw in title],MID([title],[pos kw in title]-6,6),#N/A)</f>
        <v>#N/A</v>
      </c>
      <c r="K1574" s="1" t="e">
        <f>IFERROR(MID(SUBSTITUTE([kw rough in title],",","."),FIND("(",[kw rough in title])+1,20),SUBSTITUTE(IFERROR(MID([kw rough in title],FIND(" ",[kw rough in title])+1,20),[kw rough in title]),",","."))</f>
        <v>#N/A</v>
      </c>
      <c r="L1574" s="1">
        <f>IFERROR(FIND("kW",[desc]),0)</f>
        <v>0</v>
      </c>
      <c r="M1574">
        <f t="array" ref="M1574">MIN(IFERROR(FIND(IstNumbers,E1574),""))</f>
        <v>0</v>
      </c>
      <c r="N1574" s="1" t="b">
        <f>IF([first '# in desc]&lt;[pos kw in desc],MID([desc],[pos kw in desc]-7,7))</f>
        <v>0</v>
      </c>
      <c r="O15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74" s="1" t="str">
        <f>TRIM(IF([first '# in desc]&lt;[pos kw in desc],MID([desc],[pos kw in desc]-6,6),FALSE))</f>
        <v>FALSCH</v>
      </c>
      <c r="Q1574" s="1" t="b">
        <f>IF(LEN([manuell])=0,IFERROR([kw fine in title]*1,IFERROR(SUMPRODUCT(COUNTIF(IsDigits,MID([kw in desc],ROW($A$1:$A$150),1)))=LEN([kw in desc]),#N/A)),[manuell])</f>
        <v>0</v>
      </c>
      <c r="R1574" s="1" t="str">
        <f>IF([pos kw in title]&gt;0,MID(J1574,#REF!,4),IF([first '# in title]&gt;0,MID([title],[first '# in title],3),IF([first '# in title]&gt;0,MID([desc],#REF!,3),VLOOKUP([productid],$G$2:$R$1386,8))))</f>
        <v>-15</v>
      </c>
      <c r="S1574" s="1" t="e">
        <f>IF([kw in desc]=[kw rough in title],[kw in desc]*1,IFERROR(LEFT([kw_dirty],3)*1,IFERROR(LEFT([kw_dirty],2)*1,"n.a.")))</f>
        <v>#N/A</v>
      </c>
      <c r="T1574" s="1"/>
      <c r="U1574" s="1" t="e">
        <f>VLOOKUP(Tabelle1[[#This Row],[productid]],Tabelle2[#All],2,FALSE)</f>
        <v>#N/A</v>
      </c>
    </row>
    <row r="1575" spans="1:21" hidden="1">
      <c r="A1575" t="s">
        <v>2670</v>
      </c>
      <c r="B1575">
        <v>2449</v>
      </c>
      <c r="C1575">
        <v>273949</v>
      </c>
      <c r="D1575" t="s">
        <v>2736</v>
      </c>
      <c r="E1575" t="s">
        <v>2737</v>
      </c>
      <c r="F1575">
        <v>18406</v>
      </c>
      <c r="G1575">
        <v>4716468</v>
      </c>
      <c r="H1575">
        <f t="shared" si="24"/>
        <v>0</v>
      </c>
      <c r="I1575">
        <f t="array" ref="I1575">MIN(IFERROR(FIND(IstNumbers,A1575),""))</f>
        <v>21</v>
      </c>
      <c r="J1575" s="1" t="e">
        <f>IF([first '# in title]&lt;[pos kw in title],MID([title],[pos kw in title]-6,6),#N/A)</f>
        <v>#N/A</v>
      </c>
      <c r="K1575" s="1" t="e">
        <f>IFERROR(MID(SUBSTITUTE([kw rough in title],",","."),FIND("(",[kw rough in title])+1,20),SUBSTITUTE(IFERROR(MID([kw rough in title],FIND(" ",[kw rough in title])+1,20),[kw rough in title]),",","."))</f>
        <v>#N/A</v>
      </c>
      <c r="L1575" s="1">
        <f>IFERROR(FIND("kW",[desc]),0)</f>
        <v>46</v>
      </c>
      <c r="M1575">
        <f t="array" ref="M1575">MIN(IFERROR(FIND(IstNumbers,E1575),""))</f>
        <v>21</v>
      </c>
      <c r="N1575" s="1" t="str">
        <f>IF([first '# in desc]&lt;[pos kw in desc],MID([desc],[pos kw in desc]-7,7))</f>
        <v xml:space="preserve">-2K 20 </v>
      </c>
      <c r="O1575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575" s="1" t="str">
        <f>TRIM(IF([first '# in desc]&lt;[pos kw in desc],MID([desc],[pos kw in desc]-6,6),FALSE))</f>
        <v>2K 20</v>
      </c>
      <c r="Q1575" s="1" t="b">
        <f>IF(LEN([manuell])=0,IFERROR([kw fine in title]*1,IFERROR(SUMPRODUCT(COUNTIF(IsDigits,MID([kw in desc],ROW($A$1:$A$150),1)))=LEN([kw in desc]),#N/A)),[manuell])</f>
        <v>0</v>
      </c>
      <c r="R1575" s="1" t="str">
        <f>IF([pos kw in title]&gt;0,MID(J1575,#REF!,4),IF([first '# in title]&gt;0,MID([title],[first '# in title],3),IF([first '# in title]&gt;0,MID([desc],#REF!,3),VLOOKUP([productid],$G$2:$R$1386,8))))</f>
        <v>-2K</v>
      </c>
      <c r="S1575" s="1" t="e">
        <f>IF([kw in desc]=[kw rough in title],[kw in desc]*1,IFERROR(LEFT([kw_dirty],3)*1,IFERROR(LEFT([kw_dirty],2)*1,"n.a.")))</f>
        <v>#N/A</v>
      </c>
      <c r="T1575" s="1"/>
      <c r="U1575" s="1">
        <f>VLOOKUP(Tabelle1[[#This Row],[productid]],Tabelle2[#All],2,FALSE)</f>
        <v>20</v>
      </c>
    </row>
    <row r="1576" spans="1:21">
      <c r="A1576" t="s">
        <v>2689</v>
      </c>
      <c r="B1576">
        <v>3573.34</v>
      </c>
      <c r="C1576">
        <v>12041</v>
      </c>
      <c r="D1576" t="s">
        <v>2738</v>
      </c>
      <c r="E1576" t="s">
        <v>9</v>
      </c>
      <c r="F1576">
        <v>18406</v>
      </c>
      <c r="G1576">
        <v>2920543</v>
      </c>
      <c r="H1576">
        <f t="shared" si="24"/>
        <v>0</v>
      </c>
      <c r="I1576">
        <f t="array" ref="I1576">MIN(IFERROR(FIND(IstNumbers,A1576),""))</f>
        <v>24</v>
      </c>
      <c r="J1576" s="1" t="e">
        <f>IF([first '# in title]&lt;[pos kw in title],MID([title],[pos kw in title]-6,6),#N/A)</f>
        <v>#N/A</v>
      </c>
      <c r="K1576" s="1" t="e">
        <f>IFERROR(MID(SUBSTITUTE([kw rough in title],",","."),FIND("(",[kw rough in title])+1,20),SUBSTITUTE(IFERROR(MID([kw rough in title],FIND(" ",[kw rough in title])+1,20),[kw rough in title]),",","."))</f>
        <v>#N/A</v>
      </c>
      <c r="L1576" s="1">
        <f>IFERROR(FIND("kW",[desc]),0)</f>
        <v>0</v>
      </c>
      <c r="M1576">
        <f t="array" ref="M1576">MIN(IFERROR(FIND(IstNumbers,E1576),""))</f>
        <v>0</v>
      </c>
      <c r="N1576" s="1" t="b">
        <f>IF([first '# in desc]&lt;[pos kw in desc],MID([desc],[pos kw in desc]-7,7))</f>
        <v>0</v>
      </c>
      <c r="O15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76" s="1" t="str">
        <f>TRIM(IF([first '# in desc]&lt;[pos kw in desc],MID([desc],[pos kw in desc]-6,6),FALSE))</f>
        <v>FALSCH</v>
      </c>
      <c r="Q1576" s="1" t="b">
        <f>IF(LEN([manuell])=0,IFERROR([kw fine in title]*1,IFERROR(SUMPRODUCT(COUNTIF(IsDigits,MID([kw in desc],ROW($A$1:$A$150),1)))=LEN([kw in desc]),#N/A)),[manuell])</f>
        <v>0</v>
      </c>
      <c r="R1576" s="1" t="str">
        <f>IF([pos kw in title]&gt;0,MID(J1576,#REF!,4),IF([first '# in title]&gt;0,MID([title],[first '# in title],3),IF([first '# in title]&gt;0,MID([desc],#REF!,3),VLOOKUP([productid],$G$2:$R$1386,8))))</f>
        <v>172</v>
      </c>
      <c r="S1576" s="1" t="e">
        <f>IF([kw in desc]=[kw rough in title],[kw in desc]*1,IFERROR(LEFT([kw_dirty],3)*1,IFERROR(LEFT([kw_dirty],2)*1,"n.a.")))</f>
        <v>#N/A</v>
      </c>
      <c r="T1576" s="1"/>
      <c r="U1576" s="1" t="e">
        <f>VLOOKUP(Tabelle1[[#This Row],[productid]],Tabelle2[#All],2,FALSE)</f>
        <v>#N/A</v>
      </c>
    </row>
    <row r="1577" spans="1:21">
      <c r="A1577" t="s">
        <v>2649</v>
      </c>
      <c r="B1577">
        <v>1836</v>
      </c>
      <c r="C1577">
        <v>223861</v>
      </c>
      <c r="D1577" t="s">
        <v>2739</v>
      </c>
      <c r="E1577" t="s">
        <v>2740</v>
      </c>
      <c r="F1577">
        <v>18406</v>
      </c>
      <c r="G1577">
        <v>3725835</v>
      </c>
      <c r="H1577">
        <f t="shared" si="24"/>
        <v>0</v>
      </c>
      <c r="I1577">
        <f t="array" ref="I1577">MIN(IFERROR(FIND(IstNumbers,A1577),""))</f>
        <v>15</v>
      </c>
      <c r="J1577" s="1" t="e">
        <f>IF([first '# in title]&lt;[pos kw in title],MID([title],[pos kw in title]-6,6),#N/A)</f>
        <v>#N/A</v>
      </c>
      <c r="K1577" s="1" t="e">
        <f>IFERROR(MID(SUBSTITUTE([kw rough in title],",","."),FIND("(",[kw rough in title])+1,20),SUBSTITUTE(IFERROR(MID([kw rough in title],FIND(" ",[kw rough in title])+1,20),[kw rough in title]),",","."))</f>
        <v>#N/A</v>
      </c>
      <c r="L1577" s="1">
        <f>IFERROR(FIND("kW",[desc]),0)</f>
        <v>0</v>
      </c>
      <c r="M1577">
        <f t="array" ref="M1577">MIN(IFERROR(FIND(IstNumbers,E1577),""))</f>
        <v>12</v>
      </c>
      <c r="N1577" s="1" t="b">
        <f>IF([first '# in desc]&lt;[pos kw in desc],MID([desc],[pos kw in desc]-7,7))</f>
        <v>0</v>
      </c>
      <c r="O15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77" s="1" t="str">
        <f>TRIM(IF([first '# in desc]&lt;[pos kw in desc],MID([desc],[pos kw in desc]-6,6),FALSE))</f>
        <v>FALSCH</v>
      </c>
      <c r="Q1577" s="1" t="b">
        <f>IF(LEN([manuell])=0,IFERROR([kw fine in title]*1,IFERROR(SUMPRODUCT(COUNTIF(IsDigits,MID([kw in desc],ROW($A$1:$A$150),1)))=LEN([kw in desc]),#N/A)),[manuell])</f>
        <v>0</v>
      </c>
      <c r="R1577" s="1" t="str">
        <f>IF([pos kw in title]&gt;0,MID(J1577,#REF!,4),IF([first '# in title]&gt;0,MID([title],[first '# in title],3),IF([first '# in title]&gt;0,MID([desc],#REF!,3),VLOOKUP([productid],$G$2:$R$1386,8))))</f>
        <v>28C</v>
      </c>
      <c r="S1577" s="1" t="e">
        <f>IF([kw in desc]=[kw rough in title],[kw in desc]*1,IFERROR(LEFT([kw_dirty],3)*1,IFERROR(LEFT([kw_dirty],2)*1,"n.a.")))</f>
        <v>#N/A</v>
      </c>
      <c r="T1577" s="1"/>
      <c r="U1577" s="1" t="e">
        <f>VLOOKUP(Tabelle1[[#This Row],[productid]],Tabelle2[#All],2,FALSE)</f>
        <v>#N/A</v>
      </c>
    </row>
    <row r="1578" spans="1:21">
      <c r="A1578" t="s">
        <v>2704</v>
      </c>
      <c r="B1578">
        <v>3900</v>
      </c>
      <c r="C1578">
        <v>9701</v>
      </c>
      <c r="D1578" t="s">
        <v>2741</v>
      </c>
      <c r="E1578" t="s">
        <v>9</v>
      </c>
      <c r="F1578">
        <v>18406</v>
      </c>
      <c r="G1578">
        <v>4223801</v>
      </c>
      <c r="H1578">
        <f t="shared" si="24"/>
        <v>0</v>
      </c>
      <c r="I1578">
        <f t="array" ref="I1578">MIN(IFERROR(FIND(IstNumbers,A1578),""))</f>
        <v>17</v>
      </c>
      <c r="J1578" s="1" t="e">
        <f>IF([first '# in title]&lt;[pos kw in title],MID([title],[pos kw in title]-6,6),#N/A)</f>
        <v>#N/A</v>
      </c>
      <c r="K1578" s="1" t="e">
        <f>IFERROR(MID(SUBSTITUTE([kw rough in title],",","."),FIND("(",[kw rough in title])+1,20),SUBSTITUTE(IFERROR(MID([kw rough in title],FIND(" ",[kw rough in title])+1,20),[kw rough in title]),",","."))</f>
        <v>#N/A</v>
      </c>
      <c r="L1578" s="1">
        <f>IFERROR(FIND("kW",[desc]),0)</f>
        <v>0</v>
      </c>
      <c r="M1578">
        <f t="array" ref="M1578">MIN(IFERROR(FIND(IstNumbers,E1578),""))</f>
        <v>0</v>
      </c>
      <c r="N1578" s="1" t="b">
        <f>IF([first '# in desc]&lt;[pos kw in desc],MID([desc],[pos kw in desc]-7,7))</f>
        <v>0</v>
      </c>
      <c r="O15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78" s="1" t="str">
        <f>TRIM(IF([first '# in desc]&lt;[pos kw in desc],MID([desc],[pos kw in desc]-6,6),FALSE))</f>
        <v>FALSCH</v>
      </c>
      <c r="Q1578" s="1" t="b">
        <f>IF(LEN([manuell])=0,IFERROR([kw fine in title]*1,IFERROR(SUMPRODUCT(COUNTIF(IsDigits,MID([kw in desc],ROW($A$1:$A$150),1)))=LEN([kw in desc]),#N/A)),[manuell])</f>
        <v>0</v>
      </c>
      <c r="R1578" s="1" t="str">
        <f>IF([pos kw in title]&gt;0,MID(J1578,#REF!,4),IF([first '# in title]&gt;0,MID([title],[first '# in title],3),IF([first '# in title]&gt;0,MID([desc],#REF!,3),VLOOKUP([productid],$G$2:$R$1386,8))))</f>
        <v>-Pa</v>
      </c>
      <c r="S1578" s="1" t="e">
        <f>IF([kw in desc]=[kw rough in title],[kw in desc]*1,IFERROR(LEFT([kw_dirty],3)*1,IFERROR(LEFT([kw_dirty],2)*1,"n.a.")))</f>
        <v>#N/A</v>
      </c>
      <c r="T1578" s="1"/>
      <c r="U1578" s="1">
        <f>VLOOKUP(Tabelle1[[#This Row],[productid]],Tabelle2[#All],2,FALSE)</f>
        <v>35</v>
      </c>
    </row>
    <row r="1579" spans="1:21" hidden="1">
      <c r="A1579" t="s">
        <v>2621</v>
      </c>
      <c r="B1579">
        <v>3240</v>
      </c>
      <c r="C1579">
        <v>289859</v>
      </c>
      <c r="D1579" t="s">
        <v>2742</v>
      </c>
      <c r="E1579" t="s">
        <v>2743</v>
      </c>
      <c r="F1579">
        <v>18406</v>
      </c>
      <c r="G1579">
        <v>3497887</v>
      </c>
      <c r="H1579">
        <f t="shared" si="24"/>
        <v>0</v>
      </c>
      <c r="I1579">
        <f t="array" ref="I1579">MIN(IFERROR(FIND(IstNumbers,A1579),""))</f>
        <v>12</v>
      </c>
      <c r="J1579" s="1" t="e">
        <f>IF([first '# in title]&lt;[pos kw in title],MID([title],[pos kw in title]-6,6),#N/A)</f>
        <v>#N/A</v>
      </c>
      <c r="K1579" s="1" t="e">
        <f>IFERROR(MID(SUBSTITUTE([kw rough in title],",","."),FIND("(",[kw rough in title])+1,20),SUBSTITUTE(IFERROR(MID([kw rough in title],FIND(" ",[kw rough in title])+1,20),[kw rough in title]),",","."))</f>
        <v>#N/A</v>
      </c>
      <c r="L1579" s="1">
        <f>IFERROR(FIND("kW",[desc]),0)</f>
        <v>70</v>
      </c>
      <c r="M1579">
        <f t="array" ref="M1579">MIN(IFERROR(FIND(IstNumbers,E1579),""))</f>
        <v>34</v>
      </c>
      <c r="N1579" s="1" t="str">
        <f>IF([first '# in desc]&lt;[pos kw in desc],MID([desc],[pos kw in desc]-7,7))</f>
        <v xml:space="preserve">­me 42 </v>
      </c>
      <c r="O15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79" s="1" t="str">
        <f>TRIM(IF([first '# in desc]&lt;[pos kw in desc],MID([desc],[pos kw in desc]-6,6),FALSE))</f>
        <v>me 42</v>
      </c>
      <c r="Q1579" s="1" t="b">
        <f>IF(LEN([manuell])=0,IFERROR([kw fine in title]*1,IFERROR(SUMPRODUCT(COUNTIF(IsDigits,MID([kw in desc],ROW($A$1:$A$150),1)))=LEN([kw in desc]),#N/A)),[manuell])</f>
        <v>0</v>
      </c>
      <c r="R1579" s="1" t="str">
        <f>IF([pos kw in title]&gt;0,MID(J1579,#REF!,4),IF([first '# in title]&gt;0,MID([title],[first '# in title],3),IF([first '# in title]&gt;0,MID([desc],#REF!,3),VLOOKUP([productid],$G$2:$R$1386,8))))</f>
        <v xml:space="preserve">42 </v>
      </c>
      <c r="S1579" s="1" t="e">
        <f>IF([kw in desc]=[kw rough in title],[kw in desc]*1,IFERROR(LEFT([kw_dirty],3)*1,IFERROR(LEFT([kw_dirty],2)*1,"n.a.")))</f>
        <v>#N/A</v>
      </c>
      <c r="T1579" s="1"/>
      <c r="U1579" s="1">
        <f>VLOOKUP(Tabelle1[[#This Row],[productid]],Tabelle2[#All],2,FALSE)</f>
        <v>42</v>
      </c>
    </row>
    <row r="1580" spans="1:21">
      <c r="A1580" t="s">
        <v>2734</v>
      </c>
      <c r="B1580">
        <v>1479</v>
      </c>
      <c r="C1580">
        <v>9701</v>
      </c>
      <c r="D1580" t="s">
        <v>2744</v>
      </c>
      <c r="E1580" t="s">
        <v>9</v>
      </c>
      <c r="F1580">
        <v>18406</v>
      </c>
      <c r="G1580">
        <v>2713974</v>
      </c>
      <c r="H1580">
        <f t="shared" si="24"/>
        <v>0</v>
      </c>
      <c r="I1580">
        <f t="array" ref="I1580">MIN(IFERROR(FIND(IstNumbers,A1580),""))</f>
        <v>18</v>
      </c>
      <c r="J1580" s="1" t="e">
        <f>IF([first '# in title]&lt;[pos kw in title],MID([title],[pos kw in title]-6,6),#N/A)</f>
        <v>#N/A</v>
      </c>
      <c r="K1580" s="1" t="e">
        <f>IFERROR(MID(SUBSTITUTE([kw rough in title],",","."),FIND("(",[kw rough in title])+1,20),SUBSTITUTE(IFERROR(MID([kw rough in title],FIND(" ",[kw rough in title])+1,20),[kw rough in title]),",","."))</f>
        <v>#N/A</v>
      </c>
      <c r="L1580" s="1">
        <f>IFERROR(FIND("kW",[desc]),0)</f>
        <v>0</v>
      </c>
      <c r="M1580">
        <f t="array" ref="M1580">MIN(IFERROR(FIND(IstNumbers,E1580),""))</f>
        <v>0</v>
      </c>
      <c r="N1580" s="1" t="b">
        <f>IF([first '# in desc]&lt;[pos kw in desc],MID([desc],[pos kw in desc]-7,7))</f>
        <v>0</v>
      </c>
      <c r="O15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0" s="1" t="str">
        <f>TRIM(IF([first '# in desc]&lt;[pos kw in desc],MID([desc],[pos kw in desc]-6,6),FALSE))</f>
        <v>FALSCH</v>
      </c>
      <c r="Q1580" s="1" t="b">
        <f>IF(LEN([manuell])=0,IFERROR([kw fine in title]*1,IFERROR(SUMPRODUCT(COUNTIF(IsDigits,MID([kw in desc],ROW($A$1:$A$150),1)))=LEN([kw in desc]),#N/A)),[manuell])</f>
        <v>0</v>
      </c>
      <c r="R1580" s="1" t="str">
        <f>IF([pos kw in title]&gt;0,MID(J1580,#REF!,4),IF([first '# in title]&gt;0,MID([title],[first '# in title],3),IF([first '# in title]&gt;0,MID([desc],#REF!,3),VLOOKUP([productid],$G$2:$R$1386,8))))</f>
        <v>-15</v>
      </c>
      <c r="S1580" s="1" t="e">
        <f>IF([kw in desc]=[kw rough in title],[kw in desc]*1,IFERROR(LEFT([kw_dirty],3)*1,IFERROR(LEFT([kw_dirty],2)*1,"n.a.")))</f>
        <v>#N/A</v>
      </c>
      <c r="T1580" s="1"/>
      <c r="U1580" s="1" t="e">
        <f>VLOOKUP(Tabelle1[[#This Row],[productid]],Tabelle2[#All],2,FALSE)</f>
        <v>#N/A</v>
      </c>
    </row>
    <row r="1581" spans="1:21">
      <c r="A1581" t="s">
        <v>2745</v>
      </c>
      <c r="B1581">
        <v>4560</v>
      </c>
      <c r="C1581">
        <v>9701</v>
      </c>
      <c r="D1581" t="s">
        <v>2746</v>
      </c>
      <c r="E1581" t="s">
        <v>9</v>
      </c>
      <c r="F1581">
        <v>18406</v>
      </c>
      <c r="G1581">
        <v>2744707</v>
      </c>
      <c r="H1581">
        <f t="shared" si="24"/>
        <v>0</v>
      </c>
      <c r="I1581">
        <f t="array" ref="I1581">MIN(IFERROR(FIND(IstNumbers,A1581),""))</f>
        <v>26</v>
      </c>
      <c r="J1581" s="1" t="e">
        <f>IF([first '# in title]&lt;[pos kw in title],MID([title],[pos kw in title]-6,6),#N/A)</f>
        <v>#N/A</v>
      </c>
      <c r="K1581" s="1" t="e">
        <f>IFERROR(MID(SUBSTITUTE([kw rough in title],",","."),FIND("(",[kw rough in title])+1,20),SUBSTITUTE(IFERROR(MID([kw rough in title],FIND(" ",[kw rough in title])+1,20),[kw rough in title]),",","."))</f>
        <v>#N/A</v>
      </c>
      <c r="L1581" s="1">
        <f>IFERROR(FIND("kW",[desc]),0)</f>
        <v>0</v>
      </c>
      <c r="M1581">
        <f t="array" ref="M1581">MIN(IFERROR(FIND(IstNumbers,E1581),""))</f>
        <v>0</v>
      </c>
      <c r="N1581" s="1" t="b">
        <f>IF([first '# in desc]&lt;[pos kw in desc],MID([desc],[pos kw in desc]-7,7))</f>
        <v>0</v>
      </c>
      <c r="O15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1" s="1" t="str">
        <f>TRIM(IF([first '# in desc]&lt;[pos kw in desc],MID([desc],[pos kw in desc]-6,6),FALSE))</f>
        <v>FALSCH</v>
      </c>
      <c r="Q1581" s="1" t="b">
        <f>IF(LEN([manuell])=0,IFERROR([kw fine in title]*1,IFERROR(SUMPRODUCT(COUNTIF(IsDigits,MID([kw in desc],ROW($A$1:$A$150),1)))=LEN([kw in desc]),#N/A)),[manuell])</f>
        <v>0</v>
      </c>
      <c r="R1581" s="1" t="str">
        <f>IF([pos kw in title]&gt;0,MID(J1581,#REF!,4),IF([first '# in title]&gt;0,MID([title],[first '# in title],3),IF([first '# in title]&gt;0,MID([desc],#REF!,3),VLOOKUP([productid],$G$2:$R$1386,8))))</f>
        <v xml:space="preserve">50 </v>
      </c>
      <c r="S1581" s="1" t="e">
        <f>IF([kw in desc]=[kw rough in title],[kw in desc]*1,IFERROR(LEFT([kw_dirty],3)*1,IFERROR(LEFT([kw_dirty],2)*1,"n.a.")))</f>
        <v>#N/A</v>
      </c>
      <c r="T1581" s="1"/>
      <c r="U1581" s="1" t="e">
        <f>VLOOKUP(Tabelle1[[#This Row],[productid]],Tabelle2[#All],2,FALSE)</f>
        <v>#N/A</v>
      </c>
    </row>
    <row r="1582" spans="1:21">
      <c r="A1582" t="s">
        <v>2747</v>
      </c>
      <c r="B1582">
        <v>3089</v>
      </c>
      <c r="C1582">
        <v>9701</v>
      </c>
      <c r="D1582" t="s">
        <v>2748</v>
      </c>
      <c r="E1582" t="s">
        <v>9</v>
      </c>
      <c r="F1582">
        <v>18406</v>
      </c>
      <c r="G1582">
        <v>2694349</v>
      </c>
      <c r="H1582">
        <f t="shared" si="24"/>
        <v>0</v>
      </c>
      <c r="I1582">
        <f t="array" ref="I1582">MIN(IFERROR(FIND(IstNumbers,A1582),""))</f>
        <v>24</v>
      </c>
      <c r="J1582" s="1" t="e">
        <f>IF([first '# in title]&lt;[pos kw in title],MID([title],[pos kw in title]-6,6),#N/A)</f>
        <v>#N/A</v>
      </c>
      <c r="K1582" s="1" t="e">
        <f>IFERROR(MID(SUBSTITUTE([kw rough in title],",","."),FIND("(",[kw rough in title])+1,20),SUBSTITUTE(IFERROR(MID([kw rough in title],FIND(" ",[kw rough in title])+1,20),[kw rough in title]),",","."))</f>
        <v>#N/A</v>
      </c>
      <c r="L1582" s="1">
        <f>IFERROR(FIND("kW",[desc]),0)</f>
        <v>0</v>
      </c>
      <c r="M1582">
        <f t="array" ref="M1582">MIN(IFERROR(FIND(IstNumbers,E1582),""))</f>
        <v>0</v>
      </c>
      <c r="N1582" s="1" t="b">
        <f>IF([first '# in desc]&lt;[pos kw in desc],MID([desc],[pos kw in desc]-7,7))</f>
        <v>0</v>
      </c>
      <c r="O15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2" s="1" t="str">
        <f>TRIM(IF([first '# in desc]&lt;[pos kw in desc],MID([desc],[pos kw in desc]-6,6),FALSE))</f>
        <v>FALSCH</v>
      </c>
      <c r="Q1582" s="1" t="b">
        <f>IF(LEN([manuell])=0,IFERROR([kw fine in title]*1,IFERROR(SUMPRODUCT(COUNTIF(IsDigits,MID([kw in desc],ROW($A$1:$A$150),1)))=LEN([kw in desc]),#N/A)),[manuell])</f>
        <v>0</v>
      </c>
      <c r="R1582" s="1" t="str">
        <f>IF([pos kw in title]&gt;0,MID(J1582,#REF!,4),IF([first '# in title]&gt;0,MID([title],[first '# in title],3),IF([first '# in title]&gt;0,MID([desc],#REF!,3),VLOOKUP([productid],$G$2:$R$1386,8))))</f>
        <v>162</v>
      </c>
      <c r="S1582" s="1" t="e">
        <f>IF([kw in desc]=[kw rough in title],[kw in desc]*1,IFERROR(LEFT([kw_dirty],3)*1,IFERROR(LEFT([kw_dirty],2)*1,"n.a.")))</f>
        <v>#N/A</v>
      </c>
      <c r="T1582" s="1"/>
      <c r="U1582" s="1" t="e">
        <f>VLOOKUP(Tabelle1[[#This Row],[productid]],Tabelle2[#All],2,FALSE)</f>
        <v>#N/A</v>
      </c>
    </row>
    <row r="1583" spans="1:21">
      <c r="A1583" t="s">
        <v>2670</v>
      </c>
      <c r="B1583">
        <v>2775.2</v>
      </c>
      <c r="C1583">
        <v>276812</v>
      </c>
      <c r="D1583" t="s">
        <v>2749</v>
      </c>
      <c r="E1583" t="s">
        <v>2750</v>
      </c>
      <c r="F1583">
        <v>18406</v>
      </c>
      <c r="G1583">
        <v>4716468</v>
      </c>
      <c r="H1583">
        <f t="shared" si="24"/>
        <v>0</v>
      </c>
      <c r="I1583">
        <f t="array" ref="I1583">MIN(IFERROR(FIND(IstNumbers,A1583),""))</f>
        <v>21</v>
      </c>
      <c r="J1583" s="1" t="e">
        <f>IF([first '# in title]&lt;[pos kw in title],MID([title],[pos kw in title]-6,6),#N/A)</f>
        <v>#N/A</v>
      </c>
      <c r="K1583" s="1" t="e">
        <f>IFERROR(MID(SUBSTITUTE([kw rough in title],",","."),FIND("(",[kw rough in title])+1,20),SUBSTITUTE(IFERROR(MID([kw rough in title],FIND(" ",[kw rough in title])+1,20),[kw rough in title]),",","."))</f>
        <v>#N/A</v>
      </c>
      <c r="L1583" s="1">
        <f>IFERROR(FIND("kW",[desc]),0)</f>
        <v>0</v>
      </c>
      <c r="M1583">
        <f t="array" ref="M1583">MIN(IFERROR(FIND(IstNumbers,E1583),""))</f>
        <v>35</v>
      </c>
      <c r="N1583" s="1" t="b">
        <f>IF([first '# in desc]&lt;[pos kw in desc],MID([desc],[pos kw in desc]-7,7))</f>
        <v>0</v>
      </c>
      <c r="O15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3" s="1" t="str">
        <f>TRIM(IF([first '# in desc]&lt;[pos kw in desc],MID([desc],[pos kw in desc]-6,6),FALSE))</f>
        <v>FALSCH</v>
      </c>
      <c r="Q1583" s="1" t="b">
        <f>IF(LEN([manuell])=0,IFERROR([kw fine in title]*1,IFERROR(SUMPRODUCT(COUNTIF(IsDigits,MID([kw in desc],ROW($A$1:$A$150),1)))=LEN([kw in desc]),#N/A)),[manuell])</f>
        <v>0</v>
      </c>
      <c r="R1583" s="1" t="str">
        <f>IF([pos kw in title]&gt;0,MID(J1583,#REF!,4),IF([first '# in title]&gt;0,MID([title],[first '# in title],3),IF([first '# in title]&gt;0,MID([desc],#REF!,3),VLOOKUP([productid],$G$2:$R$1386,8))))</f>
        <v>-2K</v>
      </c>
      <c r="S1583" s="1" t="e">
        <f>IF([kw in desc]=[kw rough in title],[kw in desc]*1,IFERROR(LEFT([kw_dirty],3)*1,IFERROR(LEFT([kw_dirty],2)*1,"n.a.")))</f>
        <v>#N/A</v>
      </c>
      <c r="T1583" s="1"/>
      <c r="U1583" s="1">
        <f>VLOOKUP(Tabelle1[[#This Row],[productid]],Tabelle2[#All],2,FALSE)</f>
        <v>20</v>
      </c>
    </row>
    <row r="1584" spans="1:21">
      <c r="A1584" t="s">
        <v>2689</v>
      </c>
      <c r="B1584">
        <v>3915.61</v>
      </c>
      <c r="C1584">
        <v>12041</v>
      </c>
      <c r="D1584" t="s">
        <v>2751</v>
      </c>
      <c r="E1584" t="s">
        <v>9</v>
      </c>
      <c r="F1584">
        <v>18406</v>
      </c>
      <c r="G1584">
        <v>2920543</v>
      </c>
      <c r="H1584">
        <f t="shared" si="24"/>
        <v>0</v>
      </c>
      <c r="I1584">
        <f t="array" ref="I1584">MIN(IFERROR(FIND(IstNumbers,A1584),""))</f>
        <v>24</v>
      </c>
      <c r="J1584" s="1" t="e">
        <f>IF([first '# in title]&lt;[pos kw in title],MID([title],[pos kw in title]-6,6),#N/A)</f>
        <v>#N/A</v>
      </c>
      <c r="K1584" s="1" t="e">
        <f>IFERROR(MID(SUBSTITUTE([kw rough in title],",","."),FIND("(",[kw rough in title])+1,20),SUBSTITUTE(IFERROR(MID([kw rough in title],FIND(" ",[kw rough in title])+1,20),[kw rough in title]),",","."))</f>
        <v>#N/A</v>
      </c>
      <c r="L1584" s="1">
        <f>IFERROR(FIND("kW",[desc]),0)</f>
        <v>0</v>
      </c>
      <c r="M1584">
        <f t="array" ref="M1584">MIN(IFERROR(FIND(IstNumbers,E1584),""))</f>
        <v>0</v>
      </c>
      <c r="N1584" s="1" t="b">
        <f>IF([first '# in desc]&lt;[pos kw in desc],MID([desc],[pos kw in desc]-7,7))</f>
        <v>0</v>
      </c>
      <c r="O15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4" s="1" t="str">
        <f>TRIM(IF([first '# in desc]&lt;[pos kw in desc],MID([desc],[pos kw in desc]-6,6),FALSE))</f>
        <v>FALSCH</v>
      </c>
      <c r="Q1584" s="1" t="b">
        <f>IF(LEN([manuell])=0,IFERROR([kw fine in title]*1,IFERROR(SUMPRODUCT(COUNTIF(IsDigits,MID([kw in desc],ROW($A$1:$A$150),1)))=LEN([kw in desc]),#N/A)),[manuell])</f>
        <v>0</v>
      </c>
      <c r="R1584" s="1" t="str">
        <f>IF([pos kw in title]&gt;0,MID(J1584,#REF!,4),IF([first '# in title]&gt;0,MID([title],[first '# in title],3),IF([first '# in title]&gt;0,MID([desc],#REF!,3),VLOOKUP([productid],$G$2:$R$1386,8))))</f>
        <v>172</v>
      </c>
      <c r="S1584" s="1" t="e">
        <f>IF([kw in desc]=[kw rough in title],[kw in desc]*1,IFERROR(LEFT([kw_dirty],3)*1,IFERROR(LEFT([kw_dirty],2)*1,"n.a.")))</f>
        <v>#N/A</v>
      </c>
      <c r="T1584" s="1"/>
      <c r="U1584" s="1" t="e">
        <f>VLOOKUP(Tabelle1[[#This Row],[productid]],Tabelle2[#All],2,FALSE)</f>
        <v>#N/A</v>
      </c>
    </row>
    <row r="1585" spans="1:21">
      <c r="A1585" t="s">
        <v>2649</v>
      </c>
      <c r="B1585">
        <v>1836</v>
      </c>
      <c r="C1585">
        <v>223861</v>
      </c>
      <c r="D1585" t="s">
        <v>2752</v>
      </c>
      <c r="E1585" t="s">
        <v>2753</v>
      </c>
      <c r="F1585">
        <v>18406</v>
      </c>
      <c r="G1585">
        <v>3725835</v>
      </c>
      <c r="H1585">
        <f t="shared" si="24"/>
        <v>0</v>
      </c>
      <c r="I1585">
        <f t="array" ref="I1585">MIN(IFERROR(FIND(IstNumbers,A1585),""))</f>
        <v>15</v>
      </c>
      <c r="J1585" s="1" t="e">
        <f>IF([first '# in title]&lt;[pos kw in title],MID([title],[pos kw in title]-6,6),#N/A)</f>
        <v>#N/A</v>
      </c>
      <c r="K1585" s="1" t="e">
        <f>IFERROR(MID(SUBSTITUTE([kw rough in title],",","."),FIND("(",[kw rough in title])+1,20),SUBSTITUTE(IFERROR(MID([kw rough in title],FIND(" ",[kw rough in title])+1,20),[kw rough in title]),",","."))</f>
        <v>#N/A</v>
      </c>
      <c r="L1585" s="1">
        <f>IFERROR(FIND("kW",[desc]),0)</f>
        <v>0</v>
      </c>
      <c r="M1585">
        <f t="array" ref="M1585">MIN(IFERROR(FIND(IstNumbers,E1585),""))</f>
        <v>12</v>
      </c>
      <c r="N1585" s="1" t="b">
        <f>IF([first '# in desc]&lt;[pos kw in desc],MID([desc],[pos kw in desc]-7,7))</f>
        <v>0</v>
      </c>
      <c r="O15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5" s="1" t="str">
        <f>TRIM(IF([first '# in desc]&lt;[pos kw in desc],MID([desc],[pos kw in desc]-6,6),FALSE))</f>
        <v>FALSCH</v>
      </c>
      <c r="Q1585" s="1" t="b">
        <f>IF(LEN([manuell])=0,IFERROR([kw fine in title]*1,IFERROR(SUMPRODUCT(COUNTIF(IsDigits,MID([kw in desc],ROW($A$1:$A$150),1)))=LEN([kw in desc]),#N/A)),[manuell])</f>
        <v>0</v>
      </c>
      <c r="R1585" s="1" t="str">
        <f>IF([pos kw in title]&gt;0,MID(J1585,#REF!,4),IF([first '# in title]&gt;0,MID([title],[first '# in title],3),IF([first '# in title]&gt;0,MID([desc],#REF!,3),VLOOKUP([productid],$G$2:$R$1386,8))))</f>
        <v>28C</v>
      </c>
      <c r="S1585" s="1" t="e">
        <f>IF([kw in desc]=[kw rough in title],[kw in desc]*1,IFERROR(LEFT([kw_dirty],3)*1,IFERROR(LEFT([kw_dirty],2)*1,"n.a.")))</f>
        <v>#N/A</v>
      </c>
      <c r="T1585" s="1"/>
      <c r="U1585" s="1" t="e">
        <f>VLOOKUP(Tabelle1[[#This Row],[productid]],Tabelle2[#All],2,FALSE)</f>
        <v>#N/A</v>
      </c>
    </row>
    <row r="1586" spans="1:21" hidden="1">
      <c r="A1586" t="s">
        <v>2704</v>
      </c>
      <c r="B1586">
        <v>4037.9</v>
      </c>
      <c r="C1586">
        <v>273949</v>
      </c>
      <c r="D1586" t="s">
        <v>2754</v>
      </c>
      <c r="E1586" t="s">
        <v>2648</v>
      </c>
      <c r="F1586">
        <v>18406</v>
      </c>
      <c r="G1586">
        <v>4223801</v>
      </c>
      <c r="H1586">
        <f t="shared" si="24"/>
        <v>0</v>
      </c>
      <c r="I1586">
        <f t="array" ref="I1586">MIN(IFERROR(FIND(IstNumbers,A1586),""))</f>
        <v>17</v>
      </c>
      <c r="J1586" s="1" t="e">
        <f>IF([first '# in title]&lt;[pos kw in title],MID([title],[pos kw in title]-6,6),#N/A)</f>
        <v>#N/A</v>
      </c>
      <c r="K1586" s="1" t="e">
        <f>IFERROR(MID(SUBSTITUTE([kw rough in title],",","."),FIND("(",[kw rough in title])+1,20),SUBSTITUTE(IFERROR(MID([kw rough in title],FIND(" ",[kw rough in title])+1,20),[kw rough in title]),",","."))</f>
        <v>#N/A</v>
      </c>
      <c r="L1586" s="1">
        <f>IFERROR(FIND("kW",[desc]),0)</f>
        <v>61</v>
      </c>
      <c r="M1586">
        <f t="array" ref="M1586">MIN(IFERROR(FIND(IstNumbers,E1586),""))</f>
        <v>14</v>
      </c>
      <c r="N1586" s="1" t="str">
        <f>IF([first '# in desc]&lt;[pos kw in desc],MID([desc],[pos kw in desc]-7,7))</f>
        <v xml:space="preserve">00, 35 </v>
      </c>
      <c r="O1586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586" s="1" t="str">
        <f>TRIM(IF([first '# in desc]&lt;[pos kw in desc],MID([desc],[pos kw in desc]-6,6),FALSE))</f>
        <v>0, 35</v>
      </c>
      <c r="Q1586" s="1" t="b">
        <f>IF(LEN([manuell])=0,IFERROR([kw fine in title]*1,IFERROR(SUMPRODUCT(COUNTIF(IsDigits,MID([kw in desc],ROW($A$1:$A$150),1)))=LEN([kw in desc]),#N/A)),[manuell])</f>
        <v>0</v>
      </c>
      <c r="R1586" s="1" t="str">
        <f>IF([pos kw in title]&gt;0,MID(J1586,#REF!,4),IF([first '# in title]&gt;0,MID([title],[first '# in title],3),IF([first '# in title]&gt;0,MID([desc],#REF!,3),VLOOKUP([productid],$G$2:$R$1386,8))))</f>
        <v>-Pa</v>
      </c>
      <c r="S1586" s="1" t="e">
        <f>IF([kw in desc]=[kw rough in title],[kw in desc]*1,IFERROR(LEFT([kw_dirty],3)*1,IFERROR(LEFT([kw_dirty],2)*1,"n.a.")))</f>
        <v>#N/A</v>
      </c>
      <c r="T1586" s="1"/>
      <c r="U1586" s="1">
        <f>VLOOKUP(Tabelle1[[#This Row],[productid]],Tabelle2[#All],2,FALSE)</f>
        <v>35</v>
      </c>
    </row>
    <row r="1587" spans="1:21" hidden="1">
      <c r="A1587" t="s">
        <v>2621</v>
      </c>
      <c r="B1587">
        <v>3240</v>
      </c>
      <c r="C1587">
        <v>289859</v>
      </c>
      <c r="D1587" t="s">
        <v>2755</v>
      </c>
      <c r="E1587" t="s">
        <v>2067</v>
      </c>
      <c r="F1587">
        <v>18406</v>
      </c>
      <c r="G1587">
        <v>3497887</v>
      </c>
      <c r="H1587">
        <f t="shared" si="24"/>
        <v>0</v>
      </c>
      <c r="I1587">
        <f t="array" ref="I1587">MIN(IFERROR(FIND(IstNumbers,A1587),""))</f>
        <v>12</v>
      </c>
      <c r="J1587" s="1" t="e">
        <f>IF([first '# in title]&lt;[pos kw in title],MID([title],[pos kw in title]-6,6),#N/A)</f>
        <v>#N/A</v>
      </c>
      <c r="K1587" s="1" t="e">
        <f>IFERROR(MID(SUBSTITUTE([kw rough in title],",","."),FIND("(",[kw rough in title])+1,20),SUBSTITUTE(IFERROR(MID([kw rough in title],FIND(" ",[kw rough in title])+1,20),[kw rough in title]),",","."))</f>
        <v>#N/A</v>
      </c>
      <c r="L1587" s="1">
        <f>IFERROR(FIND("kW",[desc]),0)</f>
        <v>70</v>
      </c>
      <c r="M1587">
        <f t="array" ref="M1587">MIN(IFERROR(FIND(IstNumbers,E1587),""))</f>
        <v>34</v>
      </c>
      <c r="N1587" s="1" t="str">
        <f>IF([first '# in desc]&lt;[pos kw in desc],MID([desc],[pos kw in desc]-7,7))</f>
        <v xml:space="preserve">­me 42 </v>
      </c>
      <c r="O15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587" s="1" t="str">
        <f>TRIM(IF([first '# in desc]&lt;[pos kw in desc],MID([desc],[pos kw in desc]-6,6),FALSE))</f>
        <v>me 42</v>
      </c>
      <c r="Q1587" s="1" t="b">
        <f>IF(LEN([manuell])=0,IFERROR([kw fine in title]*1,IFERROR(SUMPRODUCT(COUNTIF(IsDigits,MID([kw in desc],ROW($A$1:$A$150),1)))=LEN([kw in desc]),#N/A)),[manuell])</f>
        <v>0</v>
      </c>
      <c r="R1587" s="1" t="str">
        <f>IF([pos kw in title]&gt;0,MID(J1587,#REF!,4),IF([first '# in title]&gt;0,MID([title],[first '# in title],3),IF([first '# in title]&gt;0,MID([desc],#REF!,3),VLOOKUP([productid],$G$2:$R$1386,8))))</f>
        <v xml:space="preserve">42 </v>
      </c>
      <c r="S1587" s="1" t="e">
        <f>IF([kw in desc]=[kw rough in title],[kw in desc]*1,IFERROR(LEFT([kw_dirty],3)*1,IFERROR(LEFT([kw_dirty],2)*1,"n.a.")))</f>
        <v>#N/A</v>
      </c>
      <c r="T1587" s="1"/>
      <c r="U1587" s="1">
        <f>VLOOKUP(Tabelle1[[#This Row],[productid]],Tabelle2[#All],2,FALSE)</f>
        <v>42</v>
      </c>
    </row>
    <row r="1588" spans="1:21">
      <c r="A1588" t="s">
        <v>2756</v>
      </c>
      <c r="B1588">
        <v>3806</v>
      </c>
      <c r="C1588">
        <v>9701</v>
      </c>
      <c r="D1588" t="s">
        <v>2757</v>
      </c>
      <c r="E1588" t="s">
        <v>9</v>
      </c>
      <c r="F1588">
        <v>18406</v>
      </c>
      <c r="G1588">
        <v>2933357</v>
      </c>
      <c r="H1588">
        <f t="shared" si="24"/>
        <v>0</v>
      </c>
      <c r="I1588">
        <f t="array" ref="I1588">MIN(IFERROR(FIND(IstNumbers,A1588),""))</f>
        <v>14</v>
      </c>
      <c r="J1588" s="1" t="e">
        <f>IF([first '# in title]&lt;[pos kw in title],MID([title],[pos kw in title]-6,6),#N/A)</f>
        <v>#N/A</v>
      </c>
      <c r="K1588" s="1" t="e">
        <f>IFERROR(MID(SUBSTITUTE([kw rough in title],",","."),FIND("(",[kw rough in title])+1,20),SUBSTITUTE(IFERROR(MID([kw rough in title],FIND(" ",[kw rough in title])+1,20),[kw rough in title]),",","."))</f>
        <v>#N/A</v>
      </c>
      <c r="L1588" s="1">
        <f>IFERROR(FIND("kW",[desc]),0)</f>
        <v>0</v>
      </c>
      <c r="M1588">
        <f t="array" ref="M1588">MIN(IFERROR(FIND(IstNumbers,E1588),""))</f>
        <v>0</v>
      </c>
      <c r="N1588" s="1" t="b">
        <f>IF([first '# in desc]&lt;[pos kw in desc],MID([desc],[pos kw in desc]-7,7))</f>
        <v>0</v>
      </c>
      <c r="O15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8" s="1" t="str">
        <f>TRIM(IF([first '# in desc]&lt;[pos kw in desc],MID([desc],[pos kw in desc]-6,6),FALSE))</f>
        <v>FALSCH</v>
      </c>
      <c r="Q1588" s="1" t="b">
        <f>IF(LEN([manuell])=0,IFERROR([kw fine in title]*1,IFERROR(SUMPRODUCT(COUNTIF(IsDigits,MID([kw in desc],ROW($A$1:$A$150),1)))=LEN([kw in desc]),#N/A)),[manuell])</f>
        <v>0</v>
      </c>
      <c r="R1588" s="1" t="str">
        <f>IF([pos kw in title]&gt;0,MID(J1588,#REF!,4),IF([first '# in title]&gt;0,MID([title],[first '# in title],3),IF([first '# in title]&gt;0,MID([desc],#REF!,3),VLOOKUP([productid],$G$2:$R$1386,8))))</f>
        <v>18</v>
      </c>
      <c r="S1588" s="1" t="e">
        <f>IF([kw in desc]=[kw rough in title],[kw in desc]*1,IFERROR(LEFT([kw_dirty],3)*1,IFERROR(LEFT([kw_dirty],2)*1,"n.a.")))</f>
        <v>#N/A</v>
      </c>
      <c r="T1588" s="1"/>
      <c r="U1588" s="1" t="e">
        <f>VLOOKUP(Tabelle1[[#This Row],[productid]],Tabelle2[#All],2,FALSE)</f>
        <v>#N/A</v>
      </c>
    </row>
    <row r="1589" spans="1:21">
      <c r="A1589" t="s">
        <v>2758</v>
      </c>
      <c r="B1589">
        <v>2754.1</v>
      </c>
      <c r="C1589">
        <v>276812</v>
      </c>
      <c r="D1589" t="s">
        <v>2759</v>
      </c>
      <c r="E1589" t="s">
        <v>1464</v>
      </c>
      <c r="F1589">
        <v>18406</v>
      </c>
      <c r="G1589">
        <v>2920568</v>
      </c>
      <c r="H1589">
        <f t="shared" si="24"/>
        <v>0</v>
      </c>
      <c r="I1589">
        <f t="array" ref="I1589">MIN(IFERROR(FIND(IstNumbers,A1589),""))</f>
        <v>24</v>
      </c>
      <c r="J1589" s="1" t="e">
        <f>IF([first '# in title]&lt;[pos kw in title],MID([title],[pos kw in title]-6,6),#N/A)</f>
        <v>#N/A</v>
      </c>
      <c r="K1589" s="1" t="e">
        <f>IFERROR(MID(SUBSTITUTE([kw rough in title],",","."),FIND("(",[kw rough in title])+1,20),SUBSTITUTE(IFERROR(MID([kw rough in title],FIND(" ",[kw rough in title])+1,20),[kw rough in title]),",","."))</f>
        <v>#N/A</v>
      </c>
      <c r="L1589" s="1">
        <f>IFERROR(FIND("kW",[desc]),0)</f>
        <v>0</v>
      </c>
      <c r="M1589">
        <f t="array" ref="M1589">MIN(IFERROR(FIND(IstNumbers,E1589),""))</f>
        <v>19</v>
      </c>
      <c r="N1589" s="1" t="b">
        <f>IF([first '# in desc]&lt;[pos kw in desc],MID([desc],[pos kw in desc]-7,7))</f>
        <v>0</v>
      </c>
      <c r="O15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89" s="1" t="str">
        <f>TRIM(IF([first '# in desc]&lt;[pos kw in desc],MID([desc],[pos kw in desc]-6,6),FALSE))</f>
        <v>FALSCH</v>
      </c>
      <c r="Q1589" s="1" t="b">
        <f>IF(LEN([manuell])=0,IFERROR([kw fine in title]*1,IFERROR(SUMPRODUCT(COUNTIF(IsDigits,MID([kw in desc],ROW($A$1:$A$150),1)))=LEN([kw in desc]),#N/A)),[manuell])</f>
        <v>0</v>
      </c>
      <c r="R1589" s="1" t="str">
        <f>IF([pos kw in title]&gt;0,MID(J1589,#REF!,4),IF([first '# in title]&gt;0,MID([title],[first '# in title],3),IF([first '# in title]&gt;0,MID([desc],#REF!,3),VLOOKUP([productid],$G$2:$R$1386,8))))</f>
        <v>172</v>
      </c>
      <c r="S1589" s="1" t="e">
        <f>IF([kw in desc]=[kw rough in title],[kw in desc]*1,IFERROR(LEFT([kw_dirty],3)*1,IFERROR(LEFT([kw_dirty],2)*1,"n.a.")))</f>
        <v>#N/A</v>
      </c>
      <c r="T1589" s="1"/>
      <c r="U1589" s="1" t="e">
        <f>VLOOKUP(Tabelle1[[#This Row],[productid]],Tabelle2[#All],2,FALSE)</f>
        <v>#N/A</v>
      </c>
    </row>
    <row r="1590" spans="1:21">
      <c r="A1590" t="s">
        <v>2745</v>
      </c>
      <c r="B1590">
        <v>4560</v>
      </c>
      <c r="C1590">
        <v>9701</v>
      </c>
      <c r="D1590" t="s">
        <v>2760</v>
      </c>
      <c r="E1590" t="s">
        <v>9</v>
      </c>
      <c r="F1590">
        <v>18406</v>
      </c>
      <c r="G1590">
        <v>2744707</v>
      </c>
      <c r="H1590">
        <f t="shared" si="24"/>
        <v>0</v>
      </c>
      <c r="I1590">
        <f t="array" ref="I1590">MIN(IFERROR(FIND(IstNumbers,A1590),""))</f>
        <v>26</v>
      </c>
      <c r="J1590" s="1" t="e">
        <f>IF([first '# in title]&lt;[pos kw in title],MID([title],[pos kw in title]-6,6),#N/A)</f>
        <v>#N/A</v>
      </c>
      <c r="K1590" s="1" t="e">
        <f>IFERROR(MID(SUBSTITUTE([kw rough in title],",","."),FIND("(",[kw rough in title])+1,20),SUBSTITUTE(IFERROR(MID([kw rough in title],FIND(" ",[kw rough in title])+1,20),[kw rough in title]),",","."))</f>
        <v>#N/A</v>
      </c>
      <c r="L1590" s="1">
        <f>IFERROR(FIND("kW",[desc]),0)</f>
        <v>0</v>
      </c>
      <c r="M1590">
        <f t="array" ref="M1590">MIN(IFERROR(FIND(IstNumbers,E1590),""))</f>
        <v>0</v>
      </c>
      <c r="N1590" s="1" t="b">
        <f>IF([first '# in desc]&lt;[pos kw in desc],MID([desc],[pos kw in desc]-7,7))</f>
        <v>0</v>
      </c>
      <c r="O15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90" s="1" t="str">
        <f>TRIM(IF([first '# in desc]&lt;[pos kw in desc],MID([desc],[pos kw in desc]-6,6),FALSE))</f>
        <v>FALSCH</v>
      </c>
      <c r="Q1590" s="1" t="b">
        <f>IF(LEN([manuell])=0,IFERROR([kw fine in title]*1,IFERROR(SUMPRODUCT(COUNTIF(IsDigits,MID([kw in desc],ROW($A$1:$A$150),1)))=LEN([kw in desc]),#N/A)),[manuell])</f>
        <v>0</v>
      </c>
      <c r="R1590" s="1" t="str">
        <f>IF([pos kw in title]&gt;0,MID(J1590,#REF!,4),IF([first '# in title]&gt;0,MID([title],[first '# in title],3),IF([first '# in title]&gt;0,MID([desc],#REF!,3),VLOOKUP([productid],$G$2:$R$1386,8))))</f>
        <v xml:space="preserve">50 </v>
      </c>
      <c r="S1590" s="1" t="e">
        <f>IF([kw in desc]=[kw rough in title],[kw in desc]*1,IFERROR(LEFT([kw_dirty],3)*1,IFERROR(LEFT([kw_dirty],2)*1,"n.a.")))</f>
        <v>#N/A</v>
      </c>
      <c r="T1590" s="1"/>
      <c r="U1590" s="1" t="e">
        <f>VLOOKUP(Tabelle1[[#This Row],[productid]],Tabelle2[#All],2,FALSE)</f>
        <v>#N/A</v>
      </c>
    </row>
    <row r="1591" spans="1:21">
      <c r="A1591" t="s">
        <v>2689</v>
      </c>
      <c r="B1591">
        <v>3915.61</v>
      </c>
      <c r="C1591">
        <v>12041</v>
      </c>
      <c r="D1591" t="s">
        <v>2761</v>
      </c>
      <c r="E1591" t="s">
        <v>9</v>
      </c>
      <c r="F1591">
        <v>18406</v>
      </c>
      <c r="G1591">
        <v>2920543</v>
      </c>
      <c r="H1591">
        <f t="shared" si="24"/>
        <v>0</v>
      </c>
      <c r="I1591">
        <f t="array" ref="I1591">MIN(IFERROR(FIND(IstNumbers,A1591),""))</f>
        <v>24</v>
      </c>
      <c r="J1591" s="1" t="e">
        <f>IF([first '# in title]&lt;[pos kw in title],MID([title],[pos kw in title]-6,6),#N/A)</f>
        <v>#N/A</v>
      </c>
      <c r="K1591" s="1" t="e">
        <f>IFERROR(MID(SUBSTITUTE([kw rough in title],",","."),FIND("(",[kw rough in title])+1,20),SUBSTITUTE(IFERROR(MID([kw rough in title],FIND(" ",[kw rough in title])+1,20),[kw rough in title]),",","."))</f>
        <v>#N/A</v>
      </c>
      <c r="L1591" s="1">
        <f>IFERROR(FIND("kW",[desc]),0)</f>
        <v>0</v>
      </c>
      <c r="M1591">
        <f t="array" ref="M1591">MIN(IFERROR(FIND(IstNumbers,E1591),""))</f>
        <v>0</v>
      </c>
      <c r="N1591" s="1" t="b">
        <f>IF([first '# in desc]&lt;[pos kw in desc],MID([desc],[pos kw in desc]-7,7))</f>
        <v>0</v>
      </c>
      <c r="O15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91" s="1" t="str">
        <f>TRIM(IF([first '# in desc]&lt;[pos kw in desc],MID([desc],[pos kw in desc]-6,6),FALSE))</f>
        <v>FALSCH</v>
      </c>
      <c r="Q1591" s="1" t="b">
        <f>IF(LEN([manuell])=0,IFERROR([kw fine in title]*1,IFERROR(SUMPRODUCT(COUNTIF(IsDigits,MID([kw in desc],ROW($A$1:$A$150),1)))=LEN([kw in desc]),#N/A)),[manuell])</f>
        <v>0</v>
      </c>
      <c r="R1591" s="1" t="str">
        <f>IF([pos kw in title]&gt;0,MID(J1591,#REF!,4),IF([first '# in title]&gt;0,MID([title],[first '# in title],3),IF([first '# in title]&gt;0,MID([desc],#REF!,3),VLOOKUP([productid],$G$2:$R$1386,8))))</f>
        <v>172</v>
      </c>
      <c r="S1591" s="1" t="e">
        <f>IF([kw in desc]=[kw rough in title],[kw in desc]*1,IFERROR(LEFT([kw_dirty],3)*1,IFERROR(LEFT([kw_dirty],2)*1,"n.a.")))</f>
        <v>#N/A</v>
      </c>
      <c r="T1591" s="1"/>
      <c r="U1591" s="1" t="e">
        <f>VLOOKUP(Tabelle1[[#This Row],[productid]],Tabelle2[#All],2,FALSE)</f>
        <v>#N/A</v>
      </c>
    </row>
    <row r="1592" spans="1:21">
      <c r="A1592" t="s">
        <v>2649</v>
      </c>
      <c r="B1592">
        <v>1840</v>
      </c>
      <c r="C1592">
        <v>223861</v>
      </c>
      <c r="D1592" t="s">
        <v>2762</v>
      </c>
      <c r="E1592" t="s">
        <v>1795</v>
      </c>
      <c r="F1592">
        <v>18406</v>
      </c>
      <c r="G1592">
        <v>3725835</v>
      </c>
      <c r="H1592">
        <f t="shared" si="24"/>
        <v>0</v>
      </c>
      <c r="I1592">
        <f t="array" ref="I1592">MIN(IFERROR(FIND(IstNumbers,A1592),""))</f>
        <v>15</v>
      </c>
      <c r="J1592" s="1" t="e">
        <f>IF([first '# in title]&lt;[pos kw in title],MID([title],[pos kw in title]-6,6),#N/A)</f>
        <v>#N/A</v>
      </c>
      <c r="K1592" s="1" t="e">
        <f>IFERROR(MID(SUBSTITUTE([kw rough in title],",","."),FIND("(",[kw rough in title])+1,20),SUBSTITUTE(IFERROR(MID([kw rough in title],FIND(" ",[kw rough in title])+1,20),[kw rough in title]),",","."))</f>
        <v>#N/A</v>
      </c>
      <c r="L1592" s="1">
        <f>IFERROR(FIND("kW",[desc]),0)</f>
        <v>0</v>
      </c>
      <c r="M1592">
        <f t="array" ref="M1592">MIN(IFERROR(FIND(IstNumbers,E1592),""))</f>
        <v>12</v>
      </c>
      <c r="N1592" s="1" t="b">
        <f>IF([first '# in desc]&lt;[pos kw in desc],MID([desc],[pos kw in desc]-7,7))</f>
        <v>0</v>
      </c>
      <c r="O15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92" s="1" t="str">
        <f>TRIM(IF([first '# in desc]&lt;[pos kw in desc],MID([desc],[pos kw in desc]-6,6),FALSE))</f>
        <v>FALSCH</v>
      </c>
      <c r="Q1592" s="1" t="b">
        <f>IF(LEN([manuell])=0,IFERROR([kw fine in title]*1,IFERROR(SUMPRODUCT(COUNTIF(IsDigits,MID([kw in desc],ROW($A$1:$A$150),1)))=LEN([kw in desc]),#N/A)),[manuell])</f>
        <v>0</v>
      </c>
      <c r="R1592" s="1" t="str">
        <f>IF([pos kw in title]&gt;0,MID(J1592,#REF!,4),IF([first '# in title]&gt;0,MID([title],[first '# in title],3),IF([first '# in title]&gt;0,MID([desc],#REF!,3),VLOOKUP([productid],$G$2:$R$1386,8))))</f>
        <v>28C</v>
      </c>
      <c r="S1592" s="1" t="e">
        <f>IF([kw in desc]=[kw rough in title],[kw in desc]*1,IFERROR(LEFT([kw_dirty],3)*1,IFERROR(LEFT([kw_dirty],2)*1,"n.a.")))</f>
        <v>#N/A</v>
      </c>
      <c r="T1592" s="1"/>
      <c r="U1592" s="1" t="e">
        <f>VLOOKUP(Tabelle1[[#This Row],[productid]],Tabelle2[#All],2,FALSE)</f>
        <v>#N/A</v>
      </c>
    </row>
    <row r="1593" spans="1:21" hidden="1">
      <c r="A1593" t="s">
        <v>2704</v>
      </c>
      <c r="B1593">
        <v>4104.8999999999996</v>
      </c>
      <c r="C1593">
        <v>273949</v>
      </c>
      <c r="D1593" t="s">
        <v>2763</v>
      </c>
      <c r="E1593" t="s">
        <v>2764</v>
      </c>
      <c r="F1593">
        <v>18406</v>
      </c>
      <c r="G1593">
        <v>4223801</v>
      </c>
      <c r="H1593">
        <f t="shared" si="24"/>
        <v>0</v>
      </c>
      <c r="I1593">
        <f t="array" ref="I1593">MIN(IFERROR(FIND(IstNumbers,A1593),""))</f>
        <v>17</v>
      </c>
      <c r="J1593" s="1" t="e">
        <f>IF([first '# in title]&lt;[pos kw in title],MID([title],[pos kw in title]-6,6),#N/A)</f>
        <v>#N/A</v>
      </c>
      <c r="K1593" s="1" t="e">
        <f>IFERROR(MID(SUBSTITUTE([kw rough in title],",","."),FIND("(",[kw rough in title])+1,20),SUBSTITUTE(IFERROR(MID([kw rough in title],FIND(" ",[kw rough in title])+1,20),[kw rough in title]),",","."))</f>
        <v>#N/A</v>
      </c>
      <c r="L1593" s="1">
        <f>IFERROR(FIND("kW",[desc]),0)</f>
        <v>61</v>
      </c>
      <c r="M1593">
        <f t="array" ref="M1593">MIN(IFERROR(FIND(IstNumbers,E1593),""))</f>
        <v>14</v>
      </c>
      <c r="N1593" s="1" t="str">
        <f>IF([first '# in desc]&lt;[pos kw in desc],MID([desc],[pos kw in desc]-7,7))</f>
        <v xml:space="preserve">00, 35 </v>
      </c>
      <c r="O1593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593" s="1" t="str">
        <f>TRIM(IF([first '# in desc]&lt;[pos kw in desc],MID([desc],[pos kw in desc]-6,6),FALSE))</f>
        <v>0, 35</v>
      </c>
      <c r="Q1593" s="1" t="b">
        <f>IF(LEN([manuell])=0,IFERROR([kw fine in title]*1,IFERROR(SUMPRODUCT(COUNTIF(IsDigits,MID([kw in desc],ROW($A$1:$A$150),1)))=LEN([kw in desc]),#N/A)),[manuell])</f>
        <v>0</v>
      </c>
      <c r="R1593" s="1" t="str">
        <f>IF([pos kw in title]&gt;0,MID(J1593,#REF!,4),IF([first '# in title]&gt;0,MID([title],[first '# in title],3),IF([first '# in title]&gt;0,MID([desc],#REF!,3),VLOOKUP([productid],$G$2:$R$1386,8))))</f>
        <v>-Pa</v>
      </c>
      <c r="S1593" s="1" t="e">
        <f>IF([kw in desc]=[kw rough in title],[kw in desc]*1,IFERROR(LEFT([kw_dirty],3)*1,IFERROR(LEFT([kw_dirty],2)*1,"n.a.")))</f>
        <v>#N/A</v>
      </c>
      <c r="T1593" s="1"/>
      <c r="U1593" s="1">
        <f>VLOOKUP(Tabelle1[[#This Row],[productid]],Tabelle2[#All],2,FALSE)</f>
        <v>35</v>
      </c>
    </row>
    <row r="1594" spans="1:21">
      <c r="A1594" t="s">
        <v>2756</v>
      </c>
      <c r="B1594">
        <v>3806</v>
      </c>
      <c r="C1594">
        <v>9701</v>
      </c>
      <c r="D1594" t="s">
        <v>2765</v>
      </c>
      <c r="E1594" t="s">
        <v>9</v>
      </c>
      <c r="F1594">
        <v>18406</v>
      </c>
      <c r="G1594">
        <v>2933357</v>
      </c>
      <c r="H1594">
        <f t="shared" si="24"/>
        <v>0</v>
      </c>
      <c r="I1594">
        <f t="array" ref="I1594">MIN(IFERROR(FIND(IstNumbers,A1594),""))</f>
        <v>14</v>
      </c>
      <c r="J1594" s="1" t="e">
        <f>IF([first '# in title]&lt;[pos kw in title],MID([title],[pos kw in title]-6,6),#N/A)</f>
        <v>#N/A</v>
      </c>
      <c r="K1594" s="1" t="e">
        <f>IFERROR(MID(SUBSTITUTE([kw rough in title],",","."),FIND("(",[kw rough in title])+1,20),SUBSTITUTE(IFERROR(MID([kw rough in title],FIND(" ",[kw rough in title])+1,20),[kw rough in title]),",","."))</f>
        <v>#N/A</v>
      </c>
      <c r="L1594" s="1">
        <f>IFERROR(FIND("kW",[desc]),0)</f>
        <v>0</v>
      </c>
      <c r="M1594">
        <f t="array" ref="M1594">MIN(IFERROR(FIND(IstNumbers,E1594),""))</f>
        <v>0</v>
      </c>
      <c r="N1594" s="1" t="b">
        <f>IF([first '# in desc]&lt;[pos kw in desc],MID([desc],[pos kw in desc]-7,7))</f>
        <v>0</v>
      </c>
      <c r="O15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94" s="1" t="str">
        <f>TRIM(IF([first '# in desc]&lt;[pos kw in desc],MID([desc],[pos kw in desc]-6,6),FALSE))</f>
        <v>FALSCH</v>
      </c>
      <c r="Q1594" s="1" t="b">
        <f>IF(LEN([manuell])=0,IFERROR([kw fine in title]*1,IFERROR(SUMPRODUCT(COUNTIF(IsDigits,MID([kw in desc],ROW($A$1:$A$150),1)))=LEN([kw in desc]),#N/A)),[manuell])</f>
        <v>0</v>
      </c>
      <c r="R1594" s="1" t="str">
        <f>IF([pos kw in title]&gt;0,MID(J1594,#REF!,4),IF([first '# in title]&gt;0,MID([title],[first '# in title],3),IF([first '# in title]&gt;0,MID([desc],#REF!,3),VLOOKUP([productid],$G$2:$R$1386,8))))</f>
        <v>18</v>
      </c>
      <c r="S1594" s="1" t="e">
        <f>IF([kw in desc]=[kw rough in title],[kw in desc]*1,IFERROR(LEFT([kw_dirty],3)*1,IFERROR(LEFT([kw_dirty],2)*1,"n.a.")))</f>
        <v>#N/A</v>
      </c>
      <c r="T1594" s="1"/>
      <c r="U1594" s="1" t="e">
        <f>VLOOKUP(Tabelle1[[#This Row],[productid]],Tabelle2[#All],2,FALSE)</f>
        <v>#N/A</v>
      </c>
    </row>
    <row r="1595" spans="1:21">
      <c r="A1595" t="s">
        <v>2766</v>
      </c>
      <c r="B1595">
        <v>4370</v>
      </c>
      <c r="C1595">
        <v>9701</v>
      </c>
      <c r="D1595" t="s">
        <v>2767</v>
      </c>
      <c r="E1595" t="s">
        <v>9</v>
      </c>
      <c r="F1595">
        <v>18406</v>
      </c>
      <c r="G1595">
        <v>3086181</v>
      </c>
      <c r="H1595">
        <f t="shared" si="24"/>
        <v>0</v>
      </c>
      <c r="I1595">
        <f t="array" ref="I1595">MIN(IFERROR(FIND(IstNumbers,A1595),""))</f>
        <v>20</v>
      </c>
      <c r="J1595" s="1" t="e">
        <f>IF([first '# in title]&lt;[pos kw in title],MID([title],[pos kw in title]-6,6),#N/A)</f>
        <v>#N/A</v>
      </c>
      <c r="K1595" s="1" t="e">
        <f>IFERROR(MID(SUBSTITUTE([kw rough in title],",","."),FIND("(",[kw rough in title])+1,20),SUBSTITUTE(IFERROR(MID([kw rough in title],FIND(" ",[kw rough in title])+1,20),[kw rough in title]),",","."))</f>
        <v>#N/A</v>
      </c>
      <c r="L1595" s="1">
        <f>IFERROR(FIND("kW",[desc]),0)</f>
        <v>0</v>
      </c>
      <c r="M1595">
        <f t="array" ref="M1595">MIN(IFERROR(FIND(IstNumbers,E1595),""))</f>
        <v>0</v>
      </c>
      <c r="N1595" s="1" t="b">
        <f>IF([first '# in desc]&lt;[pos kw in desc],MID([desc],[pos kw in desc]-7,7))</f>
        <v>0</v>
      </c>
      <c r="O15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95" s="1" t="str">
        <f>TRIM(IF([first '# in desc]&lt;[pos kw in desc],MID([desc],[pos kw in desc]-6,6),FALSE))</f>
        <v>FALSCH</v>
      </c>
      <c r="Q1595" s="1" t="b">
        <f>IF(LEN([manuell])=0,IFERROR([kw fine in title]*1,IFERROR(SUMPRODUCT(COUNTIF(IsDigits,MID([kw in desc],ROW($A$1:$A$150),1)))=LEN([kw in desc]),#N/A)),[manuell])</f>
        <v>0</v>
      </c>
      <c r="R1595" s="1" t="str">
        <f>IF([pos kw in title]&gt;0,MID(J1595,#REF!,4),IF([first '# in title]&gt;0,MID([title],[first '# in title],3),IF([first '# in title]&gt;0,MID([desc],#REF!,3),VLOOKUP([productid],$G$2:$R$1386,8))))</f>
        <v>13.</v>
      </c>
      <c r="S1595" s="1" t="e">
        <f>IF([kw in desc]=[kw rough in title],[kw in desc]*1,IFERROR(LEFT([kw_dirty],3)*1,IFERROR(LEFT([kw_dirty],2)*1,"n.a.")))</f>
        <v>#N/A</v>
      </c>
      <c r="T1595" s="1"/>
      <c r="U1595" s="1" t="e">
        <f>VLOOKUP(Tabelle1[[#This Row],[productid]],Tabelle2[#All],2,FALSE)</f>
        <v>#N/A</v>
      </c>
    </row>
    <row r="1596" spans="1:21">
      <c r="A1596" t="s">
        <v>2758</v>
      </c>
      <c r="B1596">
        <v>2754.1</v>
      </c>
      <c r="C1596">
        <v>276812</v>
      </c>
      <c r="D1596" t="s">
        <v>2768</v>
      </c>
      <c r="E1596" t="s">
        <v>1473</v>
      </c>
      <c r="F1596">
        <v>18406</v>
      </c>
      <c r="G1596">
        <v>2920568</v>
      </c>
      <c r="H1596">
        <f t="shared" si="24"/>
        <v>0</v>
      </c>
      <c r="I1596">
        <f t="array" ref="I1596">MIN(IFERROR(FIND(IstNumbers,A1596),""))</f>
        <v>24</v>
      </c>
      <c r="J1596" s="1" t="e">
        <f>IF([first '# in title]&lt;[pos kw in title],MID([title],[pos kw in title]-6,6),#N/A)</f>
        <v>#N/A</v>
      </c>
      <c r="K1596" s="1" t="e">
        <f>IFERROR(MID(SUBSTITUTE([kw rough in title],",","."),FIND("(",[kw rough in title])+1,20),SUBSTITUTE(IFERROR(MID([kw rough in title],FIND(" ",[kw rough in title])+1,20),[kw rough in title]),",","."))</f>
        <v>#N/A</v>
      </c>
      <c r="L1596" s="1">
        <f>IFERROR(FIND("kW",[desc]),0)</f>
        <v>0</v>
      </c>
      <c r="M1596">
        <f t="array" ref="M1596">MIN(IFERROR(FIND(IstNumbers,E1596),""))</f>
        <v>19</v>
      </c>
      <c r="N1596" s="1" t="b">
        <f>IF([first '# in desc]&lt;[pos kw in desc],MID([desc],[pos kw in desc]-7,7))</f>
        <v>0</v>
      </c>
      <c r="O15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96" s="1" t="str">
        <f>TRIM(IF([first '# in desc]&lt;[pos kw in desc],MID([desc],[pos kw in desc]-6,6),FALSE))</f>
        <v>FALSCH</v>
      </c>
      <c r="Q1596" s="1" t="b">
        <f>IF(LEN([manuell])=0,IFERROR([kw fine in title]*1,IFERROR(SUMPRODUCT(COUNTIF(IsDigits,MID([kw in desc],ROW($A$1:$A$150),1)))=LEN([kw in desc]),#N/A)),[manuell])</f>
        <v>0</v>
      </c>
      <c r="R1596" s="1" t="str">
        <f>IF([pos kw in title]&gt;0,MID(J1596,#REF!,4),IF([first '# in title]&gt;0,MID([title],[first '# in title],3),IF([first '# in title]&gt;0,MID([desc],#REF!,3),VLOOKUP([productid],$G$2:$R$1386,8))))</f>
        <v>172</v>
      </c>
      <c r="S1596" s="1" t="e">
        <f>IF([kw in desc]=[kw rough in title],[kw in desc]*1,IFERROR(LEFT([kw_dirty],3)*1,IFERROR(LEFT([kw_dirty],2)*1,"n.a.")))</f>
        <v>#N/A</v>
      </c>
      <c r="T1596" s="1"/>
      <c r="U1596" s="1" t="e">
        <f>VLOOKUP(Tabelle1[[#This Row],[productid]],Tabelle2[#All],2,FALSE)</f>
        <v>#N/A</v>
      </c>
    </row>
    <row r="1597" spans="1:21">
      <c r="A1597" t="s">
        <v>2689</v>
      </c>
      <c r="B1597">
        <v>3920.18</v>
      </c>
      <c r="C1597">
        <v>12041</v>
      </c>
      <c r="D1597" t="s">
        <v>2769</v>
      </c>
      <c r="E1597" t="s">
        <v>9</v>
      </c>
      <c r="F1597">
        <v>18406</v>
      </c>
      <c r="G1597">
        <v>2920543</v>
      </c>
      <c r="H1597">
        <f t="shared" si="24"/>
        <v>0</v>
      </c>
      <c r="I1597">
        <f t="array" ref="I1597">MIN(IFERROR(FIND(IstNumbers,A1597),""))</f>
        <v>24</v>
      </c>
      <c r="J1597" s="1" t="e">
        <f>IF([first '# in title]&lt;[pos kw in title],MID([title],[pos kw in title]-6,6),#N/A)</f>
        <v>#N/A</v>
      </c>
      <c r="K1597" s="1" t="e">
        <f>IFERROR(MID(SUBSTITUTE([kw rough in title],",","."),FIND("(",[kw rough in title])+1,20),SUBSTITUTE(IFERROR(MID([kw rough in title],FIND(" ",[kw rough in title])+1,20),[kw rough in title]),",","."))</f>
        <v>#N/A</v>
      </c>
      <c r="L1597" s="1">
        <f>IFERROR(FIND("kW",[desc]),0)</f>
        <v>0</v>
      </c>
      <c r="M1597">
        <f t="array" ref="M1597">MIN(IFERROR(FIND(IstNumbers,E1597),""))</f>
        <v>0</v>
      </c>
      <c r="N1597" s="1" t="b">
        <f>IF([first '# in desc]&lt;[pos kw in desc],MID([desc],[pos kw in desc]-7,7))</f>
        <v>0</v>
      </c>
      <c r="O15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97" s="1" t="str">
        <f>TRIM(IF([first '# in desc]&lt;[pos kw in desc],MID([desc],[pos kw in desc]-6,6),FALSE))</f>
        <v>FALSCH</v>
      </c>
      <c r="Q1597" s="1" t="b">
        <f>IF(LEN([manuell])=0,IFERROR([kw fine in title]*1,IFERROR(SUMPRODUCT(COUNTIF(IsDigits,MID([kw in desc],ROW($A$1:$A$150),1)))=LEN([kw in desc]),#N/A)),[manuell])</f>
        <v>0</v>
      </c>
      <c r="R1597" s="1" t="str">
        <f>IF([pos kw in title]&gt;0,MID(J1597,#REF!,4),IF([first '# in title]&gt;0,MID([title],[first '# in title],3),IF([first '# in title]&gt;0,MID([desc],#REF!,3),VLOOKUP([productid],$G$2:$R$1386,8))))</f>
        <v>172</v>
      </c>
      <c r="S1597" s="1" t="e">
        <f>IF([kw in desc]=[kw rough in title],[kw in desc]*1,IFERROR(LEFT([kw_dirty],3)*1,IFERROR(LEFT([kw_dirty],2)*1,"n.a.")))</f>
        <v>#N/A</v>
      </c>
      <c r="T1597" s="1"/>
      <c r="U1597" s="1" t="e">
        <f>VLOOKUP(Tabelle1[[#This Row],[productid]],Tabelle2[#All],2,FALSE)</f>
        <v>#N/A</v>
      </c>
    </row>
    <row r="1598" spans="1:21">
      <c r="A1598" t="s">
        <v>2649</v>
      </c>
      <c r="B1598">
        <v>1841</v>
      </c>
      <c r="C1598">
        <v>223861</v>
      </c>
      <c r="D1598" t="s">
        <v>2770</v>
      </c>
      <c r="E1598" t="s">
        <v>2771</v>
      </c>
      <c r="F1598">
        <v>18406</v>
      </c>
      <c r="G1598">
        <v>3725835</v>
      </c>
      <c r="H1598">
        <f t="shared" si="24"/>
        <v>0</v>
      </c>
      <c r="I1598">
        <f t="array" ref="I1598">MIN(IFERROR(FIND(IstNumbers,A1598),""))</f>
        <v>15</v>
      </c>
      <c r="J1598" s="1" t="e">
        <f>IF([first '# in title]&lt;[pos kw in title],MID([title],[pos kw in title]-6,6),#N/A)</f>
        <v>#N/A</v>
      </c>
      <c r="K1598" s="1" t="e">
        <f>IFERROR(MID(SUBSTITUTE([kw rough in title],",","."),FIND("(",[kw rough in title])+1,20),SUBSTITUTE(IFERROR(MID([kw rough in title],FIND(" ",[kw rough in title])+1,20),[kw rough in title]),",","."))</f>
        <v>#N/A</v>
      </c>
      <c r="L1598" s="1">
        <f>IFERROR(FIND("kW",[desc]),0)</f>
        <v>0</v>
      </c>
      <c r="M1598">
        <f t="array" ref="M1598">MIN(IFERROR(FIND(IstNumbers,E1598),""))</f>
        <v>12</v>
      </c>
      <c r="N1598" s="1" t="b">
        <f>IF([first '# in desc]&lt;[pos kw in desc],MID([desc],[pos kw in desc]-7,7))</f>
        <v>0</v>
      </c>
      <c r="O15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598" s="1" t="str">
        <f>TRIM(IF([first '# in desc]&lt;[pos kw in desc],MID([desc],[pos kw in desc]-6,6),FALSE))</f>
        <v>FALSCH</v>
      </c>
      <c r="Q1598" s="1" t="b">
        <f>IF(LEN([manuell])=0,IFERROR([kw fine in title]*1,IFERROR(SUMPRODUCT(COUNTIF(IsDigits,MID([kw in desc],ROW($A$1:$A$150),1)))=LEN([kw in desc]),#N/A)),[manuell])</f>
        <v>0</v>
      </c>
      <c r="R1598" s="1" t="str">
        <f>IF([pos kw in title]&gt;0,MID(J1598,#REF!,4),IF([first '# in title]&gt;0,MID([title],[first '# in title],3),IF([first '# in title]&gt;0,MID([desc],#REF!,3),VLOOKUP([productid],$G$2:$R$1386,8))))</f>
        <v>28C</v>
      </c>
      <c r="S1598" s="1" t="e">
        <f>IF([kw in desc]=[kw rough in title],[kw in desc]*1,IFERROR(LEFT([kw_dirty],3)*1,IFERROR(LEFT([kw_dirty],2)*1,"n.a.")))</f>
        <v>#N/A</v>
      </c>
      <c r="T1598" s="1"/>
      <c r="U1598" s="1" t="e">
        <f>VLOOKUP(Tabelle1[[#This Row],[productid]],Tabelle2[#All],2,FALSE)</f>
        <v>#N/A</v>
      </c>
    </row>
    <row r="1599" spans="1:21" hidden="1">
      <c r="A1599" t="s">
        <v>2704</v>
      </c>
      <c r="B1599">
        <v>4178.8999999999996</v>
      </c>
      <c r="C1599">
        <v>273949</v>
      </c>
      <c r="D1599" t="s">
        <v>2772</v>
      </c>
      <c r="E1599" t="s">
        <v>2773</v>
      </c>
      <c r="F1599">
        <v>18406</v>
      </c>
      <c r="G1599">
        <v>4223801</v>
      </c>
      <c r="H1599">
        <f t="shared" si="24"/>
        <v>0</v>
      </c>
      <c r="I1599">
        <f t="array" ref="I1599">MIN(IFERROR(FIND(IstNumbers,A1599),""))</f>
        <v>17</v>
      </c>
      <c r="J1599" s="1" t="e">
        <f>IF([first '# in title]&lt;[pos kw in title],MID([title],[pos kw in title]-6,6),#N/A)</f>
        <v>#N/A</v>
      </c>
      <c r="K1599" s="1" t="e">
        <f>IFERROR(MID(SUBSTITUTE([kw rough in title],",","."),FIND("(",[kw rough in title])+1,20),SUBSTITUTE(IFERROR(MID([kw rough in title],FIND(" ",[kw rough in title])+1,20),[kw rough in title]),",","."))</f>
        <v>#N/A</v>
      </c>
      <c r="L1599" s="1">
        <f>IFERROR(FIND("kW",[desc]),0)</f>
        <v>61</v>
      </c>
      <c r="M1599">
        <f t="array" ref="M1599">MIN(IFERROR(FIND(IstNumbers,E1599),""))</f>
        <v>14</v>
      </c>
      <c r="N1599" s="1" t="str">
        <f>IF([first '# in desc]&lt;[pos kw in desc],MID([desc],[pos kw in desc]-7,7))</f>
        <v xml:space="preserve">00, 35 </v>
      </c>
      <c r="O1599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1599" s="1" t="str">
        <f>TRIM(IF([first '# in desc]&lt;[pos kw in desc],MID([desc],[pos kw in desc]-6,6),FALSE))</f>
        <v>0, 35</v>
      </c>
      <c r="Q1599" s="1" t="b">
        <f>IF(LEN([manuell])=0,IFERROR([kw fine in title]*1,IFERROR(SUMPRODUCT(COUNTIF(IsDigits,MID([kw in desc],ROW($A$1:$A$150),1)))=LEN([kw in desc]),#N/A)),[manuell])</f>
        <v>0</v>
      </c>
      <c r="R1599" s="1" t="str">
        <f>IF([pos kw in title]&gt;0,MID(J1599,#REF!,4),IF([first '# in title]&gt;0,MID([title],[first '# in title],3),IF([first '# in title]&gt;0,MID([desc],#REF!,3),VLOOKUP([productid],$G$2:$R$1386,8))))</f>
        <v>-Pa</v>
      </c>
      <c r="S1599" s="1" t="e">
        <f>IF([kw in desc]=[kw rough in title],[kw in desc]*1,IFERROR(LEFT([kw_dirty],3)*1,IFERROR(LEFT([kw_dirty],2)*1,"n.a.")))</f>
        <v>#N/A</v>
      </c>
      <c r="T1599" s="1"/>
      <c r="U1599" s="1">
        <f>VLOOKUP(Tabelle1[[#This Row],[productid]],Tabelle2[#All],2,FALSE)</f>
        <v>35</v>
      </c>
    </row>
    <row r="1600" spans="1:21">
      <c r="A1600" t="s">
        <v>2774</v>
      </c>
      <c r="B1600">
        <v>1289</v>
      </c>
      <c r="C1600">
        <v>289859</v>
      </c>
      <c r="D1600" t="s">
        <v>2775</v>
      </c>
      <c r="E1600" t="s">
        <v>2776</v>
      </c>
      <c r="F1600">
        <v>18406</v>
      </c>
      <c r="G1600">
        <v>3088849</v>
      </c>
      <c r="H1600">
        <f t="shared" si="24"/>
        <v>0</v>
      </c>
      <c r="I1600">
        <f t="array" ref="I1600">MIN(IFERROR(FIND(IstNumbers,A1600),""))</f>
        <v>23</v>
      </c>
      <c r="J1600" s="1" t="e">
        <f>IF([first '# in title]&lt;[pos kw in title],MID([title],[pos kw in title]-6,6),#N/A)</f>
        <v>#N/A</v>
      </c>
      <c r="K1600" s="1" t="e">
        <f>IFERROR(MID(SUBSTITUTE([kw rough in title],",","."),FIND("(",[kw rough in title])+1,20),SUBSTITUTE(IFERROR(MID([kw rough in title],FIND(" ",[kw rough in title])+1,20),[kw rough in title]),",","."))</f>
        <v>#N/A</v>
      </c>
      <c r="L1600" s="1">
        <f>IFERROR(FIND("kW",[desc]),0)</f>
        <v>0</v>
      </c>
      <c r="M1600">
        <f t="array" ref="M1600">MIN(IFERROR(FIND(IstNumbers,E1600),""))</f>
        <v>17</v>
      </c>
      <c r="N1600" s="1" t="b">
        <f>IF([first '# in desc]&lt;[pos kw in desc],MID([desc],[pos kw in desc]-7,7))</f>
        <v>0</v>
      </c>
      <c r="O16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0" s="1" t="str">
        <f>TRIM(IF([first '# in desc]&lt;[pos kw in desc],MID([desc],[pos kw in desc]-6,6),FALSE))</f>
        <v>FALSCH</v>
      </c>
      <c r="Q1600" s="1" t="b">
        <f>IF(LEN([manuell])=0,IFERROR([kw fine in title]*1,IFERROR(SUMPRODUCT(COUNTIF(IsDigits,MID([kw in desc],ROW($A$1:$A$150),1)))=LEN([kw in desc]),#N/A)),[manuell])</f>
        <v>0</v>
      </c>
      <c r="R1600" s="1" t="str">
        <f>IF([pos kw in title]&gt;0,MID(J1600,#REF!,4),IF([first '# in title]&gt;0,MID([title],[first '# in title],3),IF([first '# in title]&gt;0,MID([desc],#REF!,3),VLOOKUP([productid],$G$2:$R$1386,8))))</f>
        <v xml:space="preserve">25 </v>
      </c>
      <c r="S1600" s="1" t="e">
        <f>IF([kw in desc]=[kw rough in title],[kw in desc]*1,IFERROR(LEFT([kw_dirty],3)*1,IFERROR(LEFT([kw_dirty],2)*1,"n.a.")))</f>
        <v>#N/A</v>
      </c>
      <c r="T1600" s="1"/>
      <c r="U1600" s="1" t="e">
        <f>VLOOKUP(Tabelle1[[#This Row],[productid]],Tabelle2[#All],2,FALSE)</f>
        <v>#N/A</v>
      </c>
    </row>
    <row r="1601" spans="1:21">
      <c r="A1601" t="s">
        <v>2766</v>
      </c>
      <c r="B1601">
        <v>4370</v>
      </c>
      <c r="C1601">
        <v>9701</v>
      </c>
      <c r="D1601" t="s">
        <v>2777</v>
      </c>
      <c r="E1601" t="s">
        <v>9</v>
      </c>
      <c r="F1601">
        <v>18406</v>
      </c>
      <c r="G1601">
        <v>3086181</v>
      </c>
      <c r="H1601">
        <f t="shared" si="24"/>
        <v>0</v>
      </c>
      <c r="I1601">
        <f t="array" ref="I1601">MIN(IFERROR(FIND(IstNumbers,A1601),""))</f>
        <v>20</v>
      </c>
      <c r="J1601" s="1" t="e">
        <f>IF([first '# in title]&lt;[pos kw in title],MID([title],[pos kw in title]-6,6),#N/A)</f>
        <v>#N/A</v>
      </c>
      <c r="K1601" s="1" t="e">
        <f>IFERROR(MID(SUBSTITUTE([kw rough in title],",","."),FIND("(",[kw rough in title])+1,20),SUBSTITUTE(IFERROR(MID([kw rough in title],FIND(" ",[kw rough in title])+1,20),[kw rough in title]),",","."))</f>
        <v>#N/A</v>
      </c>
      <c r="L1601" s="1">
        <f>IFERROR(FIND("kW",[desc]),0)</f>
        <v>0</v>
      </c>
      <c r="M1601">
        <f t="array" ref="M1601">MIN(IFERROR(FIND(IstNumbers,E1601),""))</f>
        <v>0</v>
      </c>
      <c r="N1601" s="1" t="b">
        <f>IF([first '# in desc]&lt;[pos kw in desc],MID([desc],[pos kw in desc]-7,7))</f>
        <v>0</v>
      </c>
      <c r="O16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1" s="1" t="str">
        <f>TRIM(IF([first '# in desc]&lt;[pos kw in desc],MID([desc],[pos kw in desc]-6,6),FALSE))</f>
        <v>FALSCH</v>
      </c>
      <c r="Q1601" s="1" t="b">
        <f>IF(LEN([manuell])=0,IFERROR([kw fine in title]*1,IFERROR(SUMPRODUCT(COUNTIF(IsDigits,MID([kw in desc],ROW($A$1:$A$150),1)))=LEN([kw in desc]),#N/A)),[manuell])</f>
        <v>0</v>
      </c>
      <c r="R1601" s="1" t="str">
        <f>IF([pos kw in title]&gt;0,MID(J1601,#REF!,4),IF([first '# in title]&gt;0,MID([title],[first '# in title],3),IF([first '# in title]&gt;0,MID([desc],#REF!,3),VLOOKUP([productid],$G$2:$R$1386,8))))</f>
        <v>13.</v>
      </c>
      <c r="S1601" s="1" t="e">
        <f>IF([kw in desc]=[kw rough in title],[kw in desc]*1,IFERROR(LEFT([kw_dirty],3)*1,IFERROR(LEFT([kw_dirty],2)*1,"n.a.")))</f>
        <v>#N/A</v>
      </c>
      <c r="T1601" s="1"/>
      <c r="U1601" s="1" t="e">
        <f>VLOOKUP(Tabelle1[[#This Row],[productid]],Tabelle2[#All],2,FALSE)</f>
        <v>#N/A</v>
      </c>
    </row>
    <row r="1602" spans="1:21">
      <c r="A1602" t="s">
        <v>2649</v>
      </c>
      <c r="B1602">
        <v>1841</v>
      </c>
      <c r="C1602">
        <v>223861</v>
      </c>
      <c r="D1602" t="s">
        <v>2778</v>
      </c>
      <c r="E1602" t="s">
        <v>1819</v>
      </c>
      <c r="F1602">
        <v>18406</v>
      </c>
      <c r="G1602">
        <v>3725835</v>
      </c>
      <c r="H1602">
        <f t="shared" si="24"/>
        <v>0</v>
      </c>
      <c r="I1602">
        <f t="array" ref="I1602">MIN(IFERROR(FIND(IstNumbers,A1602),""))</f>
        <v>15</v>
      </c>
      <c r="J1602" s="1" t="e">
        <f>IF([first '# in title]&lt;[pos kw in title],MID([title],[pos kw in title]-6,6),#N/A)</f>
        <v>#N/A</v>
      </c>
      <c r="K1602" s="1" t="e">
        <f>IFERROR(MID(SUBSTITUTE([kw rough in title],",","."),FIND("(",[kw rough in title])+1,20),SUBSTITUTE(IFERROR(MID([kw rough in title],FIND(" ",[kw rough in title])+1,20),[kw rough in title]),",","."))</f>
        <v>#N/A</v>
      </c>
      <c r="L1602" s="1">
        <f>IFERROR(FIND("kW",[desc]),0)</f>
        <v>0</v>
      </c>
      <c r="M1602">
        <f t="array" ref="M1602">MIN(IFERROR(FIND(IstNumbers,E1602),""))</f>
        <v>12</v>
      </c>
      <c r="N1602" s="1" t="b">
        <f>IF([first '# in desc]&lt;[pos kw in desc],MID([desc],[pos kw in desc]-7,7))</f>
        <v>0</v>
      </c>
      <c r="O16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2" s="1" t="str">
        <f>TRIM(IF([first '# in desc]&lt;[pos kw in desc],MID([desc],[pos kw in desc]-6,6),FALSE))</f>
        <v>FALSCH</v>
      </c>
      <c r="Q1602" s="1" t="b">
        <f>IF(LEN([manuell])=0,IFERROR([kw fine in title]*1,IFERROR(SUMPRODUCT(COUNTIF(IsDigits,MID([kw in desc],ROW($A$1:$A$150),1)))=LEN([kw in desc]),#N/A)),[manuell])</f>
        <v>0</v>
      </c>
      <c r="R1602" s="1" t="str">
        <f>IF([pos kw in title]&gt;0,MID(J1602,#REF!,4),IF([first '# in title]&gt;0,MID([title],[first '# in title],3),IF([first '# in title]&gt;0,MID([desc],#REF!,3),VLOOKUP([productid],$G$2:$R$1386,8))))</f>
        <v>28C</v>
      </c>
      <c r="S1602" s="1" t="e">
        <f>IF([kw in desc]=[kw rough in title],[kw in desc]*1,IFERROR(LEFT([kw_dirty],3)*1,IFERROR(LEFT([kw_dirty],2)*1,"n.a.")))</f>
        <v>#N/A</v>
      </c>
      <c r="T1602" s="1"/>
      <c r="U1602" s="1" t="e">
        <f>VLOOKUP(Tabelle1[[#This Row],[productid]],Tabelle2[#All],2,FALSE)</f>
        <v>#N/A</v>
      </c>
    </row>
    <row r="1603" spans="1:21">
      <c r="A1603" t="s">
        <v>2649</v>
      </c>
      <c r="B1603">
        <v>1841</v>
      </c>
      <c r="C1603">
        <v>223861</v>
      </c>
      <c r="D1603" t="s">
        <v>2779</v>
      </c>
      <c r="E1603" t="s">
        <v>2780</v>
      </c>
      <c r="F1603">
        <v>18406</v>
      </c>
      <c r="G1603">
        <v>3725835</v>
      </c>
      <c r="H1603">
        <f t="shared" si="24"/>
        <v>0</v>
      </c>
      <c r="I1603">
        <f t="array" ref="I1603">MIN(IFERROR(FIND(IstNumbers,A1603),""))</f>
        <v>15</v>
      </c>
      <c r="J1603" s="1" t="e">
        <f>IF([first '# in title]&lt;[pos kw in title],MID([title],[pos kw in title]-6,6),#N/A)</f>
        <v>#N/A</v>
      </c>
      <c r="K1603" s="1" t="e">
        <f>IFERROR(MID(SUBSTITUTE([kw rough in title],",","."),FIND("(",[kw rough in title])+1,20),SUBSTITUTE(IFERROR(MID([kw rough in title],FIND(" ",[kw rough in title])+1,20),[kw rough in title]),",","."))</f>
        <v>#N/A</v>
      </c>
      <c r="L1603" s="1">
        <f>IFERROR(FIND("kW",[desc]),0)</f>
        <v>0</v>
      </c>
      <c r="M1603">
        <f t="array" ref="M1603">MIN(IFERROR(FIND(IstNumbers,E1603),""))</f>
        <v>12</v>
      </c>
      <c r="N1603" s="1" t="b">
        <f>IF([first '# in desc]&lt;[pos kw in desc],MID([desc],[pos kw in desc]-7,7))</f>
        <v>0</v>
      </c>
      <c r="O16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3" s="1" t="str">
        <f>TRIM(IF([first '# in desc]&lt;[pos kw in desc],MID([desc],[pos kw in desc]-6,6),FALSE))</f>
        <v>FALSCH</v>
      </c>
      <c r="Q1603" s="1" t="b">
        <f>IF(LEN([manuell])=0,IFERROR([kw fine in title]*1,IFERROR(SUMPRODUCT(COUNTIF(IsDigits,MID([kw in desc],ROW($A$1:$A$150),1)))=LEN([kw in desc]),#N/A)),[manuell])</f>
        <v>0</v>
      </c>
      <c r="R1603" s="1" t="str">
        <f>IF([pos kw in title]&gt;0,MID(J1603,#REF!,4),IF([first '# in title]&gt;0,MID([title],[first '# in title],3),IF([first '# in title]&gt;0,MID([desc],#REF!,3),VLOOKUP([productid],$G$2:$R$1386,8))))</f>
        <v>28C</v>
      </c>
      <c r="S1603" s="1" t="e">
        <f>IF([kw in desc]=[kw rough in title],[kw in desc]*1,IFERROR(LEFT([kw_dirty],3)*1,IFERROR(LEFT([kw_dirty],2)*1,"n.a.")))</f>
        <v>#N/A</v>
      </c>
      <c r="T1603" s="1"/>
      <c r="U1603" s="1" t="e">
        <f>VLOOKUP(Tabelle1[[#This Row],[productid]],Tabelle2[#All],2,FALSE)</f>
        <v>#N/A</v>
      </c>
    </row>
    <row r="1604" spans="1:21">
      <c r="A1604" t="s">
        <v>2781</v>
      </c>
      <c r="B1604">
        <v>2616.02</v>
      </c>
      <c r="C1604">
        <v>276812</v>
      </c>
      <c r="D1604" t="s">
        <v>2782</v>
      </c>
      <c r="E1604" t="s">
        <v>2783</v>
      </c>
      <c r="F1604">
        <v>18406</v>
      </c>
      <c r="G1604">
        <v>3094575</v>
      </c>
      <c r="H1604">
        <f t="shared" ref="H1604:H1667" si="25">IFERROR(FIND("kW",A1604),0)</f>
        <v>0</v>
      </c>
      <c r="I1604">
        <f t="array" ref="I1604">MIN(IFERROR(FIND(IstNumbers,A1604),""))</f>
        <v>32</v>
      </c>
      <c r="J1604" s="1" t="e">
        <f>IF([first '# in title]&lt;[pos kw in title],MID([title],[pos kw in title]-6,6),#N/A)</f>
        <v>#N/A</v>
      </c>
      <c r="K1604" s="1" t="e">
        <f>IFERROR(MID(SUBSTITUTE([kw rough in title],",","."),FIND("(",[kw rough in title])+1,20),SUBSTITUTE(IFERROR(MID([kw rough in title],FIND(" ",[kw rough in title])+1,20),[kw rough in title]),",","."))</f>
        <v>#N/A</v>
      </c>
      <c r="L1604" s="1">
        <f>IFERROR(FIND("kW",[desc]),0)</f>
        <v>0</v>
      </c>
      <c r="M1604">
        <f t="array" ref="M1604">MIN(IFERROR(FIND(IstNumbers,E1604),""))</f>
        <v>20</v>
      </c>
      <c r="N1604" s="1" t="b">
        <f>IF([first '# in desc]&lt;[pos kw in desc],MID([desc],[pos kw in desc]-7,7))</f>
        <v>0</v>
      </c>
      <c r="O16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4" s="1" t="str">
        <f>TRIM(IF([first '# in desc]&lt;[pos kw in desc],MID([desc],[pos kw in desc]-6,6),FALSE))</f>
        <v>FALSCH</v>
      </c>
      <c r="Q1604" s="1" t="b">
        <f>IF(LEN([manuell])=0,IFERROR([kw fine in title]*1,IFERROR(SUMPRODUCT(COUNTIF(IsDigits,MID([kw in desc],ROW($A$1:$A$150),1)))=LEN([kw in desc]),#N/A)),[manuell])</f>
        <v>0</v>
      </c>
      <c r="R1604" s="1" t="str">
        <f>IF([pos kw in title]&gt;0,MID(J1604,#REF!,4),IF([first '# in title]&gt;0,MID([title],[first '# in title],3),IF([first '# in title]&gt;0,MID([desc],#REF!,3),VLOOKUP([productid],$G$2:$R$1386,8))))</f>
        <v>172</v>
      </c>
      <c r="S1604" s="1" t="e">
        <f>IF([kw in desc]=[kw rough in title],[kw in desc]*1,IFERROR(LEFT([kw_dirty],3)*1,IFERROR(LEFT([kw_dirty],2)*1,"n.a.")))</f>
        <v>#N/A</v>
      </c>
      <c r="T1604" s="1"/>
      <c r="U1604" s="1" t="e">
        <f>VLOOKUP(Tabelle1[[#This Row],[productid]],Tabelle2[#All],2,FALSE)</f>
        <v>#N/A</v>
      </c>
    </row>
    <row r="1605" spans="1:21">
      <c r="A1605" t="s">
        <v>2784</v>
      </c>
      <c r="B1605">
        <v>2276.23</v>
      </c>
      <c r="C1605">
        <v>299105</v>
      </c>
      <c r="D1605" t="s">
        <v>2785</v>
      </c>
      <c r="E1605" t="s">
        <v>751</v>
      </c>
      <c r="F1605">
        <v>18406</v>
      </c>
      <c r="G1605">
        <v>3093655</v>
      </c>
      <c r="H1605">
        <f t="shared" si="25"/>
        <v>0</v>
      </c>
      <c r="I1605">
        <f t="array" ref="I1605">MIN(IFERROR(FIND(IstNumbers,A1605),""))</f>
        <v>21</v>
      </c>
      <c r="J1605" s="1" t="e">
        <f>IF([first '# in title]&lt;[pos kw in title],MID([title],[pos kw in title]-6,6),#N/A)</f>
        <v>#N/A</v>
      </c>
      <c r="K1605" s="1" t="e">
        <f>IFERROR(MID(SUBSTITUTE([kw rough in title],",","."),FIND("(",[kw rough in title])+1,20),SUBSTITUTE(IFERROR(MID([kw rough in title],FIND(" ",[kw rough in title])+1,20),[kw rough in title]),",","."))</f>
        <v>#N/A</v>
      </c>
      <c r="L1605" s="1">
        <f>IFERROR(FIND("kW",[desc]),0)</f>
        <v>0</v>
      </c>
      <c r="M1605">
        <f t="array" ref="M1605">MIN(IFERROR(FIND(IstNumbers,E1605),""))</f>
        <v>39</v>
      </c>
      <c r="N1605" s="1" t="b">
        <f>IF([first '# in desc]&lt;[pos kw in desc],MID([desc],[pos kw in desc]-7,7))</f>
        <v>0</v>
      </c>
      <c r="O16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5" s="1" t="str">
        <f>TRIM(IF([first '# in desc]&lt;[pos kw in desc],MID([desc],[pos kw in desc]-6,6),FALSE))</f>
        <v>FALSCH</v>
      </c>
      <c r="Q1605" s="1" t="b">
        <f>IF(LEN([manuell])=0,IFERROR([kw fine in title]*1,IFERROR(SUMPRODUCT(COUNTIF(IsDigits,MID([kw in desc],ROW($A$1:$A$150),1)))=LEN([kw in desc]),#N/A)),[manuell])</f>
        <v>0</v>
      </c>
      <c r="R1605" s="1" t="str">
        <f>IF([pos kw in title]&gt;0,MID(J1605,#REF!,4),IF([first '# in title]&gt;0,MID([title],[first '# in title],3),IF([first '# in title]&gt;0,MID([desc],#REF!,3),VLOOKUP([productid],$G$2:$R$1386,8))))</f>
        <v xml:space="preserve">-K </v>
      </c>
      <c r="S1605" s="1" t="e">
        <f>IF([kw in desc]=[kw rough in title],[kw in desc]*1,IFERROR(LEFT([kw_dirty],3)*1,IFERROR(LEFT([kw_dirty],2)*1,"n.a.")))</f>
        <v>#N/A</v>
      </c>
      <c r="T1605" s="1"/>
      <c r="U1605" s="1" t="e">
        <f>VLOOKUP(Tabelle1[[#This Row],[productid]],Tabelle2[#All],2,FALSE)</f>
        <v>#N/A</v>
      </c>
    </row>
    <row r="1606" spans="1:21">
      <c r="A1606" t="s">
        <v>2649</v>
      </c>
      <c r="B1606">
        <v>1847</v>
      </c>
      <c r="C1606">
        <v>223861</v>
      </c>
      <c r="D1606" t="s">
        <v>2786</v>
      </c>
      <c r="E1606" t="s">
        <v>2753</v>
      </c>
      <c r="F1606">
        <v>18406</v>
      </c>
      <c r="G1606">
        <v>3725835</v>
      </c>
      <c r="H1606">
        <f t="shared" si="25"/>
        <v>0</v>
      </c>
      <c r="I1606">
        <f t="array" ref="I1606">MIN(IFERROR(FIND(IstNumbers,A1606),""))</f>
        <v>15</v>
      </c>
      <c r="J1606" s="1" t="e">
        <f>IF([first '# in title]&lt;[pos kw in title],MID([title],[pos kw in title]-6,6),#N/A)</f>
        <v>#N/A</v>
      </c>
      <c r="K1606" s="1" t="e">
        <f>IFERROR(MID(SUBSTITUTE([kw rough in title],",","."),FIND("(",[kw rough in title])+1,20),SUBSTITUTE(IFERROR(MID([kw rough in title],FIND(" ",[kw rough in title])+1,20),[kw rough in title]),",","."))</f>
        <v>#N/A</v>
      </c>
      <c r="L1606" s="1">
        <f>IFERROR(FIND("kW",[desc]),0)</f>
        <v>0</v>
      </c>
      <c r="M1606">
        <f t="array" ref="M1606">MIN(IFERROR(FIND(IstNumbers,E1606),""))</f>
        <v>12</v>
      </c>
      <c r="N1606" s="1" t="b">
        <f>IF([first '# in desc]&lt;[pos kw in desc],MID([desc],[pos kw in desc]-7,7))</f>
        <v>0</v>
      </c>
      <c r="O16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6" s="1" t="str">
        <f>TRIM(IF([first '# in desc]&lt;[pos kw in desc],MID([desc],[pos kw in desc]-6,6),FALSE))</f>
        <v>FALSCH</v>
      </c>
      <c r="Q1606" s="1" t="b">
        <f>IF(LEN([manuell])=0,IFERROR([kw fine in title]*1,IFERROR(SUMPRODUCT(COUNTIF(IsDigits,MID([kw in desc],ROW($A$1:$A$150),1)))=LEN([kw in desc]),#N/A)),[manuell])</f>
        <v>0</v>
      </c>
      <c r="R1606" s="1" t="str">
        <f>IF([pos kw in title]&gt;0,MID(J1606,#REF!,4),IF([first '# in title]&gt;0,MID([title],[first '# in title],3),IF([first '# in title]&gt;0,MID([desc],#REF!,3),VLOOKUP([productid],$G$2:$R$1386,8))))</f>
        <v>28C</v>
      </c>
      <c r="S1606" s="1" t="e">
        <f>IF([kw in desc]=[kw rough in title],[kw in desc]*1,IFERROR(LEFT([kw_dirty],3)*1,IFERROR(LEFT([kw_dirty],2)*1,"n.a.")))</f>
        <v>#N/A</v>
      </c>
      <c r="T1606" s="1"/>
      <c r="U1606" s="1" t="e">
        <f>VLOOKUP(Tabelle1[[#This Row],[productid]],Tabelle2[#All],2,FALSE)</f>
        <v>#N/A</v>
      </c>
    </row>
    <row r="1607" spans="1:21">
      <c r="A1607" t="s">
        <v>2781</v>
      </c>
      <c r="B1607">
        <v>2616.02</v>
      </c>
      <c r="C1607">
        <v>276812</v>
      </c>
      <c r="D1607" t="s">
        <v>2787</v>
      </c>
      <c r="E1607" t="s">
        <v>2788</v>
      </c>
      <c r="F1607">
        <v>18406</v>
      </c>
      <c r="G1607">
        <v>3094575</v>
      </c>
      <c r="H1607">
        <f t="shared" si="25"/>
        <v>0</v>
      </c>
      <c r="I1607">
        <f t="array" ref="I1607">MIN(IFERROR(FIND(IstNumbers,A1607),""))</f>
        <v>32</v>
      </c>
      <c r="J1607" s="1" t="e">
        <f>IF([first '# in title]&lt;[pos kw in title],MID([title],[pos kw in title]-6,6),#N/A)</f>
        <v>#N/A</v>
      </c>
      <c r="K1607" s="1" t="e">
        <f>IFERROR(MID(SUBSTITUTE([kw rough in title],",","."),FIND("(",[kw rough in title])+1,20),SUBSTITUTE(IFERROR(MID([kw rough in title],FIND(" ",[kw rough in title])+1,20),[kw rough in title]),",","."))</f>
        <v>#N/A</v>
      </c>
      <c r="L1607" s="1">
        <f>IFERROR(FIND("kW",[desc]),0)</f>
        <v>0</v>
      </c>
      <c r="M1607">
        <f t="array" ref="M1607">MIN(IFERROR(FIND(IstNumbers,E1607),""))</f>
        <v>20</v>
      </c>
      <c r="N1607" s="1" t="b">
        <f>IF([first '# in desc]&lt;[pos kw in desc],MID([desc],[pos kw in desc]-7,7))</f>
        <v>0</v>
      </c>
      <c r="O16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7" s="1" t="str">
        <f>TRIM(IF([first '# in desc]&lt;[pos kw in desc],MID([desc],[pos kw in desc]-6,6),FALSE))</f>
        <v>FALSCH</v>
      </c>
      <c r="Q1607" s="1" t="b">
        <f>IF(LEN([manuell])=0,IFERROR([kw fine in title]*1,IFERROR(SUMPRODUCT(COUNTIF(IsDigits,MID([kw in desc],ROW($A$1:$A$150),1)))=LEN([kw in desc]),#N/A)),[manuell])</f>
        <v>0</v>
      </c>
      <c r="R1607" s="1" t="str">
        <f>IF([pos kw in title]&gt;0,MID(J1607,#REF!,4),IF([first '# in title]&gt;0,MID([title],[first '# in title],3),IF([first '# in title]&gt;0,MID([desc],#REF!,3),VLOOKUP([productid],$G$2:$R$1386,8))))</f>
        <v>172</v>
      </c>
      <c r="S1607" s="1" t="e">
        <f>IF([kw in desc]=[kw rough in title],[kw in desc]*1,IFERROR(LEFT([kw_dirty],3)*1,IFERROR(LEFT([kw_dirty],2)*1,"n.a.")))</f>
        <v>#N/A</v>
      </c>
      <c r="T1607" s="1"/>
      <c r="U1607" s="1" t="e">
        <f>VLOOKUP(Tabelle1[[#This Row],[productid]],Tabelle2[#All],2,FALSE)</f>
        <v>#N/A</v>
      </c>
    </row>
    <row r="1608" spans="1:21" hidden="1">
      <c r="A1608" t="s">
        <v>2789</v>
      </c>
      <c r="B1608">
        <v>2673.2</v>
      </c>
      <c r="C1608">
        <v>9701</v>
      </c>
      <c r="D1608" t="s">
        <v>2790</v>
      </c>
      <c r="E1608" t="s">
        <v>2791</v>
      </c>
      <c r="F1608">
        <v>18406</v>
      </c>
      <c r="G1608">
        <v>3095706</v>
      </c>
      <c r="H1608">
        <f t="shared" si="25"/>
        <v>0</v>
      </c>
      <c r="I1608">
        <f t="array" ref="I1608">MIN(IFERROR(FIND(IstNumbers,A1608),""))</f>
        <v>21</v>
      </c>
      <c r="J1608" s="1" t="e">
        <f>IF([first '# in title]&lt;[pos kw in title],MID([title],[pos kw in title]-6,6),#N/A)</f>
        <v>#N/A</v>
      </c>
      <c r="K1608" s="1" t="e">
        <f>IFERROR(MID(SUBSTITUTE([kw rough in title],",","."),FIND("(",[kw rough in title])+1,20),SUBSTITUTE(IFERROR(MID([kw rough in title],FIND(" ",[kw rough in title])+1,20),[kw rough in title]),",","."))</f>
        <v>#N/A</v>
      </c>
      <c r="L1608" s="1">
        <f>IFERROR(FIND("kW",[desc]),0)</f>
        <v>57</v>
      </c>
      <c r="M1608">
        <f t="array" ref="M1608">MIN(IFERROR(FIND(IstNumbers,E1608),""))</f>
        <v>22</v>
      </c>
      <c r="N1608" s="1" t="str">
        <f>IF([first '# in desc]&lt;[pos kw in desc],MID([desc],[pos kw in desc]-7,7))</f>
        <v xml:space="preserve">20C 20 </v>
      </c>
      <c r="O1608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608" s="1" t="str">
        <f>TRIM(IF([first '# in desc]&lt;[pos kw in desc],MID([desc],[pos kw in desc]-6,6),FALSE))</f>
        <v>0C 20</v>
      </c>
      <c r="Q1608" s="1" t="b">
        <f>IF(LEN([manuell])=0,IFERROR([kw fine in title]*1,IFERROR(SUMPRODUCT(COUNTIF(IsDigits,MID([kw in desc],ROW($A$1:$A$150),1)))=LEN([kw in desc]),#N/A)),[manuell])</f>
        <v>0</v>
      </c>
      <c r="R1608" s="1" t="str">
        <f>IF([pos kw in title]&gt;0,MID(J1608,#REF!,4),IF([first '# in title]&gt;0,MID([title],[first '# in title],3),IF([first '# in title]&gt;0,MID([desc],#REF!,3),VLOOKUP([productid],$G$2:$R$1386,8))))</f>
        <v xml:space="preserve">20 </v>
      </c>
      <c r="S1608" s="1" t="e">
        <f>IF([kw in desc]=[kw rough in title],[kw in desc]*1,IFERROR(LEFT([kw_dirty],3)*1,IFERROR(LEFT([kw_dirty],2)*1,"n.a.")))</f>
        <v>#N/A</v>
      </c>
      <c r="T1608" s="1"/>
      <c r="U1608" s="1">
        <f>VLOOKUP(Tabelle1[[#This Row],[productid]],Tabelle2[#All],2,FALSE)</f>
        <v>20</v>
      </c>
    </row>
    <row r="1609" spans="1:21">
      <c r="A1609" t="s">
        <v>2784</v>
      </c>
      <c r="B1609">
        <v>2276.23</v>
      </c>
      <c r="C1609">
        <v>299105</v>
      </c>
      <c r="D1609" t="s">
        <v>2792</v>
      </c>
      <c r="E1609" t="s">
        <v>772</v>
      </c>
      <c r="F1609">
        <v>18406</v>
      </c>
      <c r="G1609">
        <v>3093655</v>
      </c>
      <c r="H1609">
        <f t="shared" si="25"/>
        <v>0</v>
      </c>
      <c r="I1609">
        <f t="array" ref="I1609">MIN(IFERROR(FIND(IstNumbers,A1609),""))</f>
        <v>21</v>
      </c>
      <c r="J1609" s="1" t="e">
        <f>IF([first '# in title]&lt;[pos kw in title],MID([title],[pos kw in title]-6,6),#N/A)</f>
        <v>#N/A</v>
      </c>
      <c r="K1609" s="1" t="e">
        <f>IFERROR(MID(SUBSTITUTE([kw rough in title],",","."),FIND("(",[kw rough in title])+1,20),SUBSTITUTE(IFERROR(MID([kw rough in title],FIND(" ",[kw rough in title])+1,20),[kw rough in title]),",","."))</f>
        <v>#N/A</v>
      </c>
      <c r="L1609" s="1">
        <f>IFERROR(FIND("kW",[desc]),0)</f>
        <v>0</v>
      </c>
      <c r="M1609">
        <f t="array" ref="M1609">MIN(IFERROR(FIND(IstNumbers,E1609),""))</f>
        <v>39</v>
      </c>
      <c r="N1609" s="1" t="b">
        <f>IF([first '# in desc]&lt;[pos kw in desc],MID([desc],[pos kw in desc]-7,7))</f>
        <v>0</v>
      </c>
      <c r="O16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09" s="1" t="str">
        <f>TRIM(IF([first '# in desc]&lt;[pos kw in desc],MID([desc],[pos kw in desc]-6,6),FALSE))</f>
        <v>FALSCH</v>
      </c>
      <c r="Q1609" s="1" t="b">
        <f>IF(LEN([manuell])=0,IFERROR([kw fine in title]*1,IFERROR(SUMPRODUCT(COUNTIF(IsDigits,MID([kw in desc],ROW($A$1:$A$150),1)))=LEN([kw in desc]),#N/A)),[manuell])</f>
        <v>0</v>
      </c>
      <c r="R1609" s="1" t="str">
        <f>IF([pos kw in title]&gt;0,MID(J1609,#REF!,4),IF([first '# in title]&gt;0,MID([title],[first '# in title],3),IF([first '# in title]&gt;0,MID([desc],#REF!,3),VLOOKUP([productid],$G$2:$R$1386,8))))</f>
        <v xml:space="preserve">-K </v>
      </c>
      <c r="S1609" s="1" t="e">
        <f>IF([kw in desc]=[kw rough in title],[kw in desc]*1,IFERROR(LEFT([kw_dirty],3)*1,IFERROR(LEFT([kw_dirty],2)*1,"n.a.")))</f>
        <v>#N/A</v>
      </c>
      <c r="T1609" s="1"/>
      <c r="U1609" s="1" t="e">
        <f>VLOOKUP(Tabelle1[[#This Row],[productid]],Tabelle2[#All],2,FALSE)</f>
        <v>#N/A</v>
      </c>
    </row>
    <row r="1610" spans="1:21">
      <c r="A1610" t="s">
        <v>2781</v>
      </c>
      <c r="B1610">
        <v>2654</v>
      </c>
      <c r="C1610">
        <v>9701</v>
      </c>
      <c r="D1610" t="s">
        <v>2793</v>
      </c>
      <c r="E1610" t="s">
        <v>9</v>
      </c>
      <c r="F1610">
        <v>18406</v>
      </c>
      <c r="G1610">
        <v>3094575</v>
      </c>
      <c r="H1610">
        <f t="shared" si="25"/>
        <v>0</v>
      </c>
      <c r="I1610">
        <f t="array" ref="I1610">MIN(IFERROR(FIND(IstNumbers,A1610),""))</f>
        <v>32</v>
      </c>
      <c r="J1610" s="1" t="e">
        <f>IF([first '# in title]&lt;[pos kw in title],MID([title],[pos kw in title]-6,6),#N/A)</f>
        <v>#N/A</v>
      </c>
      <c r="K1610" s="1" t="e">
        <f>IFERROR(MID(SUBSTITUTE([kw rough in title],",","."),FIND("(",[kw rough in title])+1,20),SUBSTITUTE(IFERROR(MID([kw rough in title],FIND(" ",[kw rough in title])+1,20),[kw rough in title]),",","."))</f>
        <v>#N/A</v>
      </c>
      <c r="L1610" s="1">
        <f>IFERROR(FIND("kW",[desc]),0)</f>
        <v>0</v>
      </c>
      <c r="M1610">
        <f t="array" ref="M1610">MIN(IFERROR(FIND(IstNumbers,E1610),""))</f>
        <v>0</v>
      </c>
      <c r="N1610" s="1" t="b">
        <f>IF([first '# in desc]&lt;[pos kw in desc],MID([desc],[pos kw in desc]-7,7))</f>
        <v>0</v>
      </c>
      <c r="O16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0" s="1" t="str">
        <f>TRIM(IF([first '# in desc]&lt;[pos kw in desc],MID([desc],[pos kw in desc]-6,6),FALSE))</f>
        <v>FALSCH</v>
      </c>
      <c r="Q1610" s="1" t="b">
        <f>IF(LEN([manuell])=0,IFERROR([kw fine in title]*1,IFERROR(SUMPRODUCT(COUNTIF(IsDigits,MID([kw in desc],ROW($A$1:$A$150),1)))=LEN([kw in desc]),#N/A)),[manuell])</f>
        <v>0</v>
      </c>
      <c r="R1610" s="1" t="str">
        <f>IF([pos kw in title]&gt;0,MID(J1610,#REF!,4),IF([first '# in title]&gt;0,MID([title],[first '# in title],3),IF([first '# in title]&gt;0,MID([desc],#REF!,3),VLOOKUP([productid],$G$2:$R$1386,8))))</f>
        <v>172</v>
      </c>
      <c r="S1610" s="1" t="e">
        <f>IF([kw in desc]=[kw rough in title],[kw in desc]*1,IFERROR(LEFT([kw_dirty],3)*1,IFERROR(LEFT([kw_dirty],2)*1,"n.a.")))</f>
        <v>#N/A</v>
      </c>
      <c r="T1610" s="1"/>
      <c r="U1610" s="1" t="e">
        <f>VLOOKUP(Tabelle1[[#This Row],[productid]],Tabelle2[#All],2,FALSE)</f>
        <v>#N/A</v>
      </c>
    </row>
    <row r="1611" spans="1:21">
      <c r="A1611" t="s">
        <v>2794</v>
      </c>
      <c r="B1611">
        <v>1835</v>
      </c>
      <c r="C1611">
        <v>9701</v>
      </c>
      <c r="D1611" t="s">
        <v>2795</v>
      </c>
      <c r="E1611" t="s">
        <v>9</v>
      </c>
      <c r="F1611">
        <v>18406</v>
      </c>
      <c r="G1611">
        <v>3095683</v>
      </c>
      <c r="H1611">
        <f t="shared" si="25"/>
        <v>0</v>
      </c>
      <c r="I1611">
        <f t="array" ref="I1611">MIN(IFERROR(FIND(IstNumbers,A1611),""))</f>
        <v>21</v>
      </c>
      <c r="J1611" s="1" t="e">
        <f>IF([first '# in title]&lt;[pos kw in title],MID([title],[pos kw in title]-6,6),#N/A)</f>
        <v>#N/A</v>
      </c>
      <c r="K1611" s="1" t="e">
        <f>IFERROR(MID(SUBSTITUTE([kw rough in title],",","."),FIND("(",[kw rough in title])+1,20),SUBSTITUTE(IFERROR(MID([kw rough in title],FIND(" ",[kw rough in title])+1,20),[kw rough in title]),",","."))</f>
        <v>#N/A</v>
      </c>
      <c r="L1611" s="1">
        <f>IFERROR(FIND("kW",[desc]),0)</f>
        <v>0</v>
      </c>
      <c r="M1611">
        <f t="array" ref="M1611">MIN(IFERROR(FIND(IstNumbers,E1611),""))</f>
        <v>0</v>
      </c>
      <c r="N1611" s="1" t="b">
        <f>IF([first '# in desc]&lt;[pos kw in desc],MID([desc],[pos kw in desc]-7,7))</f>
        <v>0</v>
      </c>
      <c r="O16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1" s="1" t="str">
        <f>TRIM(IF([first '# in desc]&lt;[pos kw in desc],MID([desc],[pos kw in desc]-6,6),FALSE))</f>
        <v>FALSCH</v>
      </c>
      <c r="Q1611" s="1" t="b">
        <f>IF(LEN([manuell])=0,IFERROR([kw fine in title]*1,IFERROR(SUMPRODUCT(COUNTIF(IsDigits,MID([kw in desc],ROW($A$1:$A$150),1)))=LEN([kw in desc]),#N/A)),[manuell])</f>
        <v>0</v>
      </c>
      <c r="R1611" s="1" t="str">
        <f>IF([pos kw in title]&gt;0,MID(J1611,#REF!,4),IF([first '# in title]&gt;0,MID([title],[first '# in title],3),IF([first '# in title]&gt;0,MID([desc],#REF!,3),VLOOKUP([productid],$G$2:$R$1386,8))))</f>
        <v xml:space="preserve">20 </v>
      </c>
      <c r="S1611" s="1" t="e">
        <f>IF([kw in desc]=[kw rough in title],[kw in desc]*1,IFERROR(LEFT([kw_dirty],3)*1,IFERROR(LEFT([kw_dirty],2)*1,"n.a.")))</f>
        <v>#N/A</v>
      </c>
      <c r="T1611" s="1"/>
      <c r="U1611" s="1" t="e">
        <f>VLOOKUP(Tabelle1[[#This Row],[productid]],Tabelle2[#All],2,FALSE)</f>
        <v>#N/A</v>
      </c>
    </row>
    <row r="1612" spans="1:21">
      <c r="A1612" t="s">
        <v>2789</v>
      </c>
      <c r="B1612">
        <v>2720</v>
      </c>
      <c r="C1612">
        <v>9701</v>
      </c>
      <c r="D1612" t="s">
        <v>2796</v>
      </c>
      <c r="E1612" t="s">
        <v>9</v>
      </c>
      <c r="F1612">
        <v>18406</v>
      </c>
      <c r="G1612">
        <v>3095706</v>
      </c>
      <c r="H1612">
        <f t="shared" si="25"/>
        <v>0</v>
      </c>
      <c r="I1612">
        <f t="array" ref="I1612">MIN(IFERROR(FIND(IstNumbers,A1612),""))</f>
        <v>21</v>
      </c>
      <c r="J1612" s="1" t="e">
        <f>IF([first '# in title]&lt;[pos kw in title],MID([title],[pos kw in title]-6,6),#N/A)</f>
        <v>#N/A</v>
      </c>
      <c r="K1612" s="1" t="e">
        <f>IFERROR(MID(SUBSTITUTE([kw rough in title],",","."),FIND("(",[kw rough in title])+1,20),SUBSTITUTE(IFERROR(MID([kw rough in title],FIND(" ",[kw rough in title])+1,20),[kw rough in title]),",","."))</f>
        <v>#N/A</v>
      </c>
      <c r="L1612" s="1">
        <f>IFERROR(FIND("kW",[desc]),0)</f>
        <v>0</v>
      </c>
      <c r="M1612">
        <f t="array" ref="M1612">MIN(IFERROR(FIND(IstNumbers,E1612),""))</f>
        <v>0</v>
      </c>
      <c r="N1612" s="1" t="b">
        <f>IF([first '# in desc]&lt;[pos kw in desc],MID([desc],[pos kw in desc]-7,7))</f>
        <v>0</v>
      </c>
      <c r="O16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2" s="1" t="str">
        <f>TRIM(IF([first '# in desc]&lt;[pos kw in desc],MID([desc],[pos kw in desc]-6,6),FALSE))</f>
        <v>FALSCH</v>
      </c>
      <c r="Q1612" s="1" t="b">
        <f>IF(LEN([manuell])=0,IFERROR([kw fine in title]*1,IFERROR(SUMPRODUCT(COUNTIF(IsDigits,MID([kw in desc],ROW($A$1:$A$150),1)))=LEN([kw in desc]),#N/A)),[manuell])</f>
        <v>0</v>
      </c>
      <c r="R1612" s="1" t="str">
        <f>IF([pos kw in title]&gt;0,MID(J1612,#REF!,4),IF([first '# in title]&gt;0,MID([title],[first '# in title],3),IF([first '# in title]&gt;0,MID([desc],#REF!,3),VLOOKUP([productid],$G$2:$R$1386,8))))</f>
        <v xml:space="preserve">20 </v>
      </c>
      <c r="S1612" s="1" t="e">
        <f>IF([kw in desc]=[kw rough in title],[kw in desc]*1,IFERROR(LEFT([kw_dirty],3)*1,IFERROR(LEFT([kw_dirty],2)*1,"n.a.")))</f>
        <v>#N/A</v>
      </c>
      <c r="T1612" s="1"/>
      <c r="U1612" s="1">
        <f>VLOOKUP(Tabelle1[[#This Row],[productid]],Tabelle2[#All],2,FALSE)</f>
        <v>20</v>
      </c>
    </row>
    <row r="1613" spans="1:21">
      <c r="A1613" t="s">
        <v>2797</v>
      </c>
      <c r="B1613">
        <v>2326.31</v>
      </c>
      <c r="C1613">
        <v>299105</v>
      </c>
      <c r="D1613" t="s">
        <v>2798</v>
      </c>
      <c r="E1613" t="s">
        <v>2799</v>
      </c>
      <c r="F1613">
        <v>18406</v>
      </c>
      <c r="G1613">
        <v>3093477</v>
      </c>
      <c r="H1613">
        <f t="shared" si="25"/>
        <v>0</v>
      </c>
      <c r="I1613">
        <f t="array" ref="I1613">MIN(IFERROR(FIND(IstNumbers,A1613),""))</f>
        <v>21</v>
      </c>
      <c r="J1613" s="1" t="e">
        <f>IF([first '# in title]&lt;[pos kw in title],MID([title],[pos kw in title]-6,6),#N/A)</f>
        <v>#N/A</v>
      </c>
      <c r="K1613" s="1" t="e">
        <f>IFERROR(MID(SUBSTITUTE([kw rough in title],",","."),FIND("(",[kw rough in title])+1,20),SUBSTITUTE(IFERROR(MID([kw rough in title],FIND(" ",[kw rough in title])+1,20),[kw rough in title]),",","."))</f>
        <v>#N/A</v>
      </c>
      <c r="L1613" s="1">
        <f>IFERROR(FIND("kW",[desc]),0)</f>
        <v>0</v>
      </c>
      <c r="M1613">
        <f t="array" ref="M1613">MIN(IFERROR(FIND(IstNumbers,E1613),""))</f>
        <v>21</v>
      </c>
      <c r="N1613" s="1" t="b">
        <f>IF([first '# in desc]&lt;[pos kw in desc],MID([desc],[pos kw in desc]-7,7))</f>
        <v>0</v>
      </c>
      <c r="O16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3" s="1" t="str">
        <f>TRIM(IF([first '# in desc]&lt;[pos kw in desc],MID([desc],[pos kw in desc]-6,6),FALSE))</f>
        <v>FALSCH</v>
      </c>
      <c r="Q1613" s="1" t="b">
        <f>IF(LEN([manuell])=0,IFERROR([kw fine in title]*1,IFERROR(SUMPRODUCT(COUNTIF(IsDigits,MID([kw in desc],ROW($A$1:$A$150),1)))=LEN([kw in desc]),#N/A)),[manuell])</f>
        <v>0</v>
      </c>
      <c r="R1613" s="1" t="str">
        <f>IF([pos kw in title]&gt;0,MID(J1613,#REF!,4),IF([first '# in title]&gt;0,MID([title],[first '# in title],3),IF([first '# in title]&gt;0,MID([desc],#REF!,3),VLOOKUP([productid],$G$2:$R$1386,8))))</f>
        <v>-50</v>
      </c>
      <c r="S1613" s="1" t="e">
        <f>IF([kw in desc]=[kw rough in title],[kw in desc]*1,IFERROR(LEFT([kw_dirty],3)*1,IFERROR(LEFT([kw_dirty],2)*1,"n.a.")))</f>
        <v>#N/A</v>
      </c>
      <c r="T1613" s="1"/>
      <c r="U1613" s="1" t="e">
        <f>VLOOKUP(Tabelle1[[#This Row],[productid]],Tabelle2[#All],2,FALSE)</f>
        <v>#N/A</v>
      </c>
    </row>
    <row r="1614" spans="1:21">
      <c r="A1614" t="s">
        <v>2784</v>
      </c>
      <c r="B1614">
        <v>2298.4899999999998</v>
      </c>
      <c r="C1614">
        <v>299105</v>
      </c>
      <c r="D1614" t="s">
        <v>2800</v>
      </c>
      <c r="E1614" t="s">
        <v>790</v>
      </c>
      <c r="F1614">
        <v>18406</v>
      </c>
      <c r="G1614">
        <v>3093655</v>
      </c>
      <c r="H1614">
        <f t="shared" si="25"/>
        <v>0</v>
      </c>
      <c r="I1614">
        <f t="array" ref="I1614">MIN(IFERROR(FIND(IstNumbers,A1614),""))</f>
        <v>21</v>
      </c>
      <c r="J1614" s="1" t="e">
        <f>IF([first '# in title]&lt;[pos kw in title],MID([title],[pos kw in title]-6,6),#N/A)</f>
        <v>#N/A</v>
      </c>
      <c r="K1614" s="1" t="e">
        <f>IFERROR(MID(SUBSTITUTE([kw rough in title],",","."),FIND("(",[kw rough in title])+1,20),SUBSTITUTE(IFERROR(MID([kw rough in title],FIND(" ",[kw rough in title])+1,20),[kw rough in title]),",","."))</f>
        <v>#N/A</v>
      </c>
      <c r="L1614" s="1">
        <f>IFERROR(FIND("kW",[desc]),0)</f>
        <v>0</v>
      </c>
      <c r="M1614">
        <f t="array" ref="M1614">MIN(IFERROR(FIND(IstNumbers,E1614),""))</f>
        <v>39</v>
      </c>
      <c r="N1614" s="1" t="b">
        <f>IF([first '# in desc]&lt;[pos kw in desc],MID([desc],[pos kw in desc]-7,7))</f>
        <v>0</v>
      </c>
      <c r="O16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4" s="1" t="str">
        <f>TRIM(IF([first '# in desc]&lt;[pos kw in desc],MID([desc],[pos kw in desc]-6,6),FALSE))</f>
        <v>FALSCH</v>
      </c>
      <c r="Q1614" s="1" t="b">
        <f>IF(LEN([manuell])=0,IFERROR([kw fine in title]*1,IFERROR(SUMPRODUCT(COUNTIF(IsDigits,MID([kw in desc],ROW($A$1:$A$150),1)))=LEN([kw in desc]),#N/A)),[manuell])</f>
        <v>0</v>
      </c>
      <c r="R1614" s="1" t="str">
        <f>IF([pos kw in title]&gt;0,MID(J1614,#REF!,4),IF([first '# in title]&gt;0,MID([title],[first '# in title],3),IF([first '# in title]&gt;0,MID([desc],#REF!,3),VLOOKUP([productid],$G$2:$R$1386,8))))</f>
        <v xml:space="preserve">-K </v>
      </c>
      <c r="S1614" s="1" t="e">
        <f>IF([kw in desc]=[kw rough in title],[kw in desc]*1,IFERROR(LEFT([kw_dirty],3)*1,IFERROR(LEFT([kw_dirty],2)*1,"n.a.")))</f>
        <v>#N/A</v>
      </c>
      <c r="T1614" s="1"/>
      <c r="U1614" s="1" t="e">
        <f>VLOOKUP(Tabelle1[[#This Row],[productid]],Tabelle2[#All],2,FALSE)</f>
        <v>#N/A</v>
      </c>
    </row>
    <row r="1615" spans="1:21">
      <c r="A1615" t="s">
        <v>2801</v>
      </c>
      <c r="B1615">
        <v>3591.6</v>
      </c>
      <c r="C1615">
        <v>9701</v>
      </c>
      <c r="D1615" t="s">
        <v>2802</v>
      </c>
      <c r="E1615" t="s">
        <v>9</v>
      </c>
      <c r="F1615">
        <v>18406</v>
      </c>
      <c r="G1615">
        <v>3095761</v>
      </c>
      <c r="H1615">
        <f t="shared" si="25"/>
        <v>0</v>
      </c>
      <c r="I1615">
        <f t="array" ref="I1615">MIN(IFERROR(FIND(IstNumbers,A1615),""))</f>
        <v>23</v>
      </c>
      <c r="J1615" s="1" t="e">
        <f>IF([first '# in title]&lt;[pos kw in title],MID([title],[pos kw in title]-6,6),#N/A)</f>
        <v>#N/A</v>
      </c>
      <c r="K1615" s="1" t="e">
        <f>IFERROR(MID(SUBSTITUTE([kw rough in title],",","."),FIND("(",[kw rough in title])+1,20),SUBSTITUTE(IFERROR(MID([kw rough in title],FIND(" ",[kw rough in title])+1,20),[kw rough in title]),",","."))</f>
        <v>#N/A</v>
      </c>
      <c r="L1615" s="1">
        <f>IFERROR(FIND("kW",[desc]),0)</f>
        <v>0</v>
      </c>
      <c r="M1615">
        <f t="array" ref="M1615">MIN(IFERROR(FIND(IstNumbers,E1615),""))</f>
        <v>0</v>
      </c>
      <c r="N1615" s="1" t="b">
        <f>IF([first '# in desc]&lt;[pos kw in desc],MID([desc],[pos kw in desc]-7,7))</f>
        <v>0</v>
      </c>
      <c r="O16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5" s="1" t="str">
        <f>TRIM(IF([first '# in desc]&lt;[pos kw in desc],MID([desc],[pos kw in desc]-6,6),FALSE))</f>
        <v>FALSCH</v>
      </c>
      <c r="Q1615" s="1" t="b">
        <f>IF(LEN([manuell])=0,IFERROR([kw fine in title]*1,IFERROR(SUMPRODUCT(COUNTIF(IsDigits,MID([kw in desc],ROW($A$1:$A$150),1)))=LEN([kw in desc]),#N/A)),[manuell])</f>
        <v>0</v>
      </c>
      <c r="R1615" s="1" t="str">
        <f>IF([pos kw in title]&gt;0,MID(J1615,#REF!,4),IF([first '# in title]&gt;0,MID([title],[first '# in title],3),IF([first '# in title]&gt;0,MID([desc],#REF!,3),VLOOKUP([productid],$G$2:$R$1386,8))))</f>
        <v xml:space="preserve">20 </v>
      </c>
      <c r="S1615" s="1" t="e">
        <f>IF([kw in desc]=[kw rough in title],[kw in desc]*1,IFERROR(LEFT([kw_dirty],3)*1,IFERROR(LEFT([kw_dirty],2)*1,"n.a.")))</f>
        <v>#N/A</v>
      </c>
      <c r="T1615" s="1"/>
      <c r="U1615" s="1" t="e">
        <f>VLOOKUP(Tabelle1[[#This Row],[productid]],Tabelle2[#All],2,FALSE)</f>
        <v>#N/A</v>
      </c>
    </row>
    <row r="1616" spans="1:21">
      <c r="A1616" t="s">
        <v>2781</v>
      </c>
      <c r="B1616">
        <v>2654</v>
      </c>
      <c r="C1616">
        <v>9701</v>
      </c>
      <c r="D1616" t="s">
        <v>2803</v>
      </c>
      <c r="E1616" t="s">
        <v>9</v>
      </c>
      <c r="F1616">
        <v>18406</v>
      </c>
      <c r="G1616">
        <v>3094575</v>
      </c>
      <c r="H1616">
        <f t="shared" si="25"/>
        <v>0</v>
      </c>
      <c r="I1616">
        <f t="array" ref="I1616">MIN(IFERROR(FIND(IstNumbers,A1616),""))</f>
        <v>32</v>
      </c>
      <c r="J1616" s="1" t="e">
        <f>IF([first '# in title]&lt;[pos kw in title],MID([title],[pos kw in title]-6,6),#N/A)</f>
        <v>#N/A</v>
      </c>
      <c r="K1616" s="1" t="e">
        <f>IFERROR(MID(SUBSTITUTE([kw rough in title],",","."),FIND("(",[kw rough in title])+1,20),SUBSTITUTE(IFERROR(MID([kw rough in title],FIND(" ",[kw rough in title])+1,20),[kw rough in title]),",","."))</f>
        <v>#N/A</v>
      </c>
      <c r="L1616" s="1">
        <f>IFERROR(FIND("kW",[desc]),0)</f>
        <v>0</v>
      </c>
      <c r="M1616">
        <f t="array" ref="M1616">MIN(IFERROR(FIND(IstNumbers,E1616),""))</f>
        <v>0</v>
      </c>
      <c r="N1616" s="1" t="b">
        <f>IF([first '# in desc]&lt;[pos kw in desc],MID([desc],[pos kw in desc]-7,7))</f>
        <v>0</v>
      </c>
      <c r="O16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6" s="1" t="str">
        <f>TRIM(IF([first '# in desc]&lt;[pos kw in desc],MID([desc],[pos kw in desc]-6,6),FALSE))</f>
        <v>FALSCH</v>
      </c>
      <c r="Q1616" s="1" t="b">
        <f>IF(LEN([manuell])=0,IFERROR([kw fine in title]*1,IFERROR(SUMPRODUCT(COUNTIF(IsDigits,MID([kw in desc],ROW($A$1:$A$150),1)))=LEN([kw in desc]),#N/A)),[manuell])</f>
        <v>0</v>
      </c>
      <c r="R1616" s="1" t="str">
        <f>IF([pos kw in title]&gt;0,MID(J1616,#REF!,4),IF([first '# in title]&gt;0,MID([title],[first '# in title],3),IF([first '# in title]&gt;0,MID([desc],#REF!,3),VLOOKUP([productid],$G$2:$R$1386,8))))</f>
        <v>172</v>
      </c>
      <c r="S1616" s="1" t="e">
        <f>IF([kw in desc]=[kw rough in title],[kw in desc]*1,IFERROR(LEFT([kw_dirty],3)*1,IFERROR(LEFT([kw_dirty],2)*1,"n.a.")))</f>
        <v>#N/A</v>
      </c>
      <c r="T1616" s="1"/>
      <c r="U1616" s="1" t="e">
        <f>VLOOKUP(Tabelle1[[#This Row],[productid]],Tabelle2[#All],2,FALSE)</f>
        <v>#N/A</v>
      </c>
    </row>
    <row r="1617" spans="1:21">
      <c r="A1617" t="s">
        <v>2794</v>
      </c>
      <c r="B1617">
        <v>1835</v>
      </c>
      <c r="C1617">
        <v>9701</v>
      </c>
      <c r="D1617" t="s">
        <v>2804</v>
      </c>
      <c r="E1617" t="s">
        <v>9</v>
      </c>
      <c r="F1617">
        <v>18406</v>
      </c>
      <c r="G1617">
        <v>3095683</v>
      </c>
      <c r="H1617">
        <f t="shared" si="25"/>
        <v>0</v>
      </c>
      <c r="I1617">
        <f t="array" ref="I1617">MIN(IFERROR(FIND(IstNumbers,A1617),""))</f>
        <v>21</v>
      </c>
      <c r="J1617" s="1" t="e">
        <f>IF([first '# in title]&lt;[pos kw in title],MID([title],[pos kw in title]-6,6),#N/A)</f>
        <v>#N/A</v>
      </c>
      <c r="K1617" s="1" t="e">
        <f>IFERROR(MID(SUBSTITUTE([kw rough in title],",","."),FIND("(",[kw rough in title])+1,20),SUBSTITUTE(IFERROR(MID([kw rough in title],FIND(" ",[kw rough in title])+1,20),[kw rough in title]),",","."))</f>
        <v>#N/A</v>
      </c>
      <c r="L1617" s="1">
        <f>IFERROR(FIND("kW",[desc]),0)</f>
        <v>0</v>
      </c>
      <c r="M1617">
        <f t="array" ref="M1617">MIN(IFERROR(FIND(IstNumbers,E1617),""))</f>
        <v>0</v>
      </c>
      <c r="N1617" s="1" t="b">
        <f>IF([first '# in desc]&lt;[pos kw in desc],MID([desc],[pos kw in desc]-7,7))</f>
        <v>0</v>
      </c>
      <c r="O16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7" s="1" t="str">
        <f>TRIM(IF([first '# in desc]&lt;[pos kw in desc],MID([desc],[pos kw in desc]-6,6),FALSE))</f>
        <v>FALSCH</v>
      </c>
      <c r="Q1617" s="1" t="b">
        <f>IF(LEN([manuell])=0,IFERROR([kw fine in title]*1,IFERROR(SUMPRODUCT(COUNTIF(IsDigits,MID([kw in desc],ROW($A$1:$A$150),1)))=LEN([kw in desc]),#N/A)),[manuell])</f>
        <v>0</v>
      </c>
      <c r="R1617" s="1" t="str">
        <f>IF([pos kw in title]&gt;0,MID(J1617,#REF!,4),IF([first '# in title]&gt;0,MID([title],[first '# in title],3),IF([first '# in title]&gt;0,MID([desc],#REF!,3),VLOOKUP([productid],$G$2:$R$1386,8))))</f>
        <v xml:space="preserve">20 </v>
      </c>
      <c r="S1617" s="1" t="e">
        <f>IF([kw in desc]=[kw rough in title],[kw in desc]*1,IFERROR(LEFT([kw_dirty],3)*1,IFERROR(LEFT([kw_dirty],2)*1,"n.a.")))</f>
        <v>#N/A</v>
      </c>
      <c r="T1617" s="1"/>
      <c r="U1617" s="1" t="e">
        <f>VLOOKUP(Tabelle1[[#This Row],[productid]],Tabelle2[#All],2,FALSE)</f>
        <v>#N/A</v>
      </c>
    </row>
    <row r="1618" spans="1:21">
      <c r="A1618" t="s">
        <v>2797</v>
      </c>
      <c r="B1618">
        <v>2326.31</v>
      </c>
      <c r="C1618">
        <v>299105</v>
      </c>
      <c r="D1618" t="s">
        <v>2805</v>
      </c>
      <c r="E1618" t="s">
        <v>2806</v>
      </c>
      <c r="F1618">
        <v>18406</v>
      </c>
      <c r="G1618">
        <v>3093477</v>
      </c>
      <c r="H1618">
        <f t="shared" si="25"/>
        <v>0</v>
      </c>
      <c r="I1618">
        <f t="array" ref="I1618">MIN(IFERROR(FIND(IstNumbers,A1618),""))</f>
        <v>21</v>
      </c>
      <c r="J1618" s="1" t="e">
        <f>IF([first '# in title]&lt;[pos kw in title],MID([title],[pos kw in title]-6,6),#N/A)</f>
        <v>#N/A</v>
      </c>
      <c r="K1618" s="1" t="e">
        <f>IFERROR(MID(SUBSTITUTE([kw rough in title],",","."),FIND("(",[kw rough in title])+1,20),SUBSTITUTE(IFERROR(MID([kw rough in title],FIND(" ",[kw rough in title])+1,20),[kw rough in title]),",","."))</f>
        <v>#N/A</v>
      </c>
      <c r="L1618" s="1">
        <f>IFERROR(FIND("kW",[desc]),0)</f>
        <v>0</v>
      </c>
      <c r="M1618">
        <f t="array" ref="M1618">MIN(IFERROR(FIND(IstNumbers,E1618),""))</f>
        <v>21</v>
      </c>
      <c r="N1618" s="1" t="b">
        <f>IF([first '# in desc]&lt;[pos kw in desc],MID([desc],[pos kw in desc]-7,7))</f>
        <v>0</v>
      </c>
      <c r="O16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8" s="1" t="str">
        <f>TRIM(IF([first '# in desc]&lt;[pos kw in desc],MID([desc],[pos kw in desc]-6,6),FALSE))</f>
        <v>FALSCH</v>
      </c>
      <c r="Q1618" s="1" t="b">
        <f>IF(LEN([manuell])=0,IFERROR([kw fine in title]*1,IFERROR(SUMPRODUCT(COUNTIF(IsDigits,MID([kw in desc],ROW($A$1:$A$150),1)))=LEN([kw in desc]),#N/A)),[manuell])</f>
        <v>0</v>
      </c>
      <c r="R1618" s="1" t="str">
        <f>IF([pos kw in title]&gt;0,MID(J1618,#REF!,4),IF([first '# in title]&gt;0,MID([title],[first '# in title],3),IF([first '# in title]&gt;0,MID([desc],#REF!,3),VLOOKUP([productid],$G$2:$R$1386,8))))</f>
        <v>-50</v>
      </c>
      <c r="S1618" s="1" t="e">
        <f>IF([kw in desc]=[kw rough in title],[kw in desc]*1,IFERROR(LEFT([kw_dirty],3)*1,IFERROR(LEFT([kw_dirty],2)*1,"n.a.")))</f>
        <v>#N/A</v>
      </c>
      <c r="T1618" s="1"/>
      <c r="U1618" s="1" t="e">
        <f>VLOOKUP(Tabelle1[[#This Row],[productid]],Tabelle2[#All],2,FALSE)</f>
        <v>#N/A</v>
      </c>
    </row>
    <row r="1619" spans="1:21">
      <c r="A1619" t="s">
        <v>2784</v>
      </c>
      <c r="B1619">
        <v>2381.1799999999998</v>
      </c>
      <c r="C1619">
        <v>276812</v>
      </c>
      <c r="D1619" t="s">
        <v>2807</v>
      </c>
      <c r="E1619" t="s">
        <v>1165</v>
      </c>
      <c r="F1619">
        <v>18406</v>
      </c>
      <c r="G1619">
        <v>3093655</v>
      </c>
      <c r="H1619">
        <f t="shared" si="25"/>
        <v>0</v>
      </c>
      <c r="I1619">
        <f t="array" ref="I1619">MIN(IFERROR(FIND(IstNumbers,A1619),""))</f>
        <v>21</v>
      </c>
      <c r="J1619" s="1" t="e">
        <f>IF([first '# in title]&lt;[pos kw in title],MID([title],[pos kw in title]-6,6),#N/A)</f>
        <v>#N/A</v>
      </c>
      <c r="K1619" s="1" t="e">
        <f>IFERROR(MID(SUBSTITUTE([kw rough in title],",","."),FIND("(",[kw rough in title])+1,20),SUBSTITUTE(IFERROR(MID([kw rough in title],FIND(" ",[kw rough in title])+1,20),[kw rough in title]),",","."))</f>
        <v>#N/A</v>
      </c>
      <c r="L1619" s="1">
        <f>IFERROR(FIND("kW",[desc]),0)</f>
        <v>0</v>
      </c>
      <c r="M1619">
        <f t="array" ref="M1619">MIN(IFERROR(FIND(IstNumbers,E1619),""))</f>
        <v>39</v>
      </c>
      <c r="N1619" s="1" t="b">
        <f>IF([first '# in desc]&lt;[pos kw in desc],MID([desc],[pos kw in desc]-7,7))</f>
        <v>0</v>
      </c>
      <c r="O16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19" s="1" t="str">
        <f>TRIM(IF([first '# in desc]&lt;[pos kw in desc],MID([desc],[pos kw in desc]-6,6),FALSE))</f>
        <v>FALSCH</v>
      </c>
      <c r="Q1619" s="1" t="b">
        <f>IF(LEN([manuell])=0,IFERROR([kw fine in title]*1,IFERROR(SUMPRODUCT(COUNTIF(IsDigits,MID([kw in desc],ROW($A$1:$A$150),1)))=LEN([kw in desc]),#N/A)),[manuell])</f>
        <v>0</v>
      </c>
      <c r="R1619" s="1" t="str">
        <f>IF([pos kw in title]&gt;0,MID(J1619,#REF!,4),IF([first '# in title]&gt;0,MID([title],[first '# in title],3),IF([first '# in title]&gt;0,MID([desc],#REF!,3),VLOOKUP([productid],$G$2:$R$1386,8))))</f>
        <v xml:space="preserve">-K </v>
      </c>
      <c r="S1619" s="1" t="e">
        <f>IF([kw in desc]=[kw rough in title],[kw in desc]*1,IFERROR(LEFT([kw_dirty],3)*1,IFERROR(LEFT([kw_dirty],2)*1,"n.a.")))</f>
        <v>#N/A</v>
      </c>
      <c r="T1619" s="1"/>
      <c r="U1619" s="1" t="e">
        <f>VLOOKUP(Tabelle1[[#This Row],[productid]],Tabelle2[#All],2,FALSE)</f>
        <v>#N/A</v>
      </c>
    </row>
    <row r="1620" spans="1:21">
      <c r="A1620" t="s">
        <v>2801</v>
      </c>
      <c r="B1620">
        <v>3715</v>
      </c>
      <c r="C1620">
        <v>9701</v>
      </c>
      <c r="D1620" t="s">
        <v>2808</v>
      </c>
      <c r="E1620" t="s">
        <v>9</v>
      </c>
      <c r="F1620">
        <v>18406</v>
      </c>
      <c r="G1620">
        <v>3095761</v>
      </c>
      <c r="H1620">
        <f t="shared" si="25"/>
        <v>0</v>
      </c>
      <c r="I1620">
        <f t="array" ref="I1620">MIN(IFERROR(FIND(IstNumbers,A1620),""))</f>
        <v>23</v>
      </c>
      <c r="J1620" s="1" t="e">
        <f>IF([first '# in title]&lt;[pos kw in title],MID([title],[pos kw in title]-6,6),#N/A)</f>
        <v>#N/A</v>
      </c>
      <c r="K1620" s="1" t="e">
        <f>IFERROR(MID(SUBSTITUTE([kw rough in title],",","."),FIND("(",[kw rough in title])+1,20),SUBSTITUTE(IFERROR(MID([kw rough in title],FIND(" ",[kw rough in title])+1,20),[kw rough in title]),",","."))</f>
        <v>#N/A</v>
      </c>
      <c r="L1620" s="1">
        <f>IFERROR(FIND("kW",[desc]),0)</f>
        <v>0</v>
      </c>
      <c r="M1620">
        <f t="array" ref="M1620">MIN(IFERROR(FIND(IstNumbers,E1620),""))</f>
        <v>0</v>
      </c>
      <c r="N1620" s="1" t="b">
        <f>IF([first '# in desc]&lt;[pos kw in desc],MID([desc],[pos kw in desc]-7,7))</f>
        <v>0</v>
      </c>
      <c r="O16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20" s="1" t="str">
        <f>TRIM(IF([first '# in desc]&lt;[pos kw in desc],MID([desc],[pos kw in desc]-6,6),FALSE))</f>
        <v>FALSCH</v>
      </c>
      <c r="Q1620" s="1" t="b">
        <f>IF(LEN([manuell])=0,IFERROR([kw fine in title]*1,IFERROR(SUMPRODUCT(COUNTIF(IsDigits,MID([kw in desc],ROW($A$1:$A$150),1)))=LEN([kw in desc]),#N/A)),[manuell])</f>
        <v>0</v>
      </c>
      <c r="R1620" s="1" t="str">
        <f>IF([pos kw in title]&gt;0,MID(J1620,#REF!,4),IF([first '# in title]&gt;0,MID([title],[first '# in title],3),IF([first '# in title]&gt;0,MID([desc],#REF!,3),VLOOKUP([productid],$G$2:$R$1386,8))))</f>
        <v xml:space="preserve">20 </v>
      </c>
      <c r="S1620" s="1" t="e">
        <f>IF([kw in desc]=[kw rough in title],[kw in desc]*1,IFERROR(LEFT([kw_dirty],3)*1,IFERROR(LEFT([kw_dirty],2)*1,"n.a.")))</f>
        <v>#N/A</v>
      </c>
      <c r="T1620" s="1"/>
      <c r="U1620" s="1" t="e">
        <f>VLOOKUP(Tabelle1[[#This Row],[productid]],Tabelle2[#All],2,FALSE)</f>
        <v>#N/A</v>
      </c>
    </row>
    <row r="1621" spans="1:21" hidden="1">
      <c r="A1621" t="s">
        <v>2809</v>
      </c>
      <c r="B1621">
        <v>2099</v>
      </c>
      <c r="C1621">
        <v>289859</v>
      </c>
      <c r="D1621" t="s">
        <v>2810</v>
      </c>
      <c r="E1621" t="s">
        <v>2811</v>
      </c>
      <c r="F1621">
        <v>18406</v>
      </c>
      <c r="G1621">
        <v>1219746</v>
      </c>
      <c r="H1621">
        <f t="shared" si="25"/>
        <v>0</v>
      </c>
      <c r="I1621">
        <f t="array" ref="I1621">MIN(IFERROR(FIND(IstNumbers,A1621),""))</f>
        <v>23</v>
      </c>
      <c r="J1621" s="1" t="e">
        <f>IF([first '# in title]&lt;[pos kw in title],MID([title],[pos kw in title]-6,6),#N/A)</f>
        <v>#N/A</v>
      </c>
      <c r="K1621" s="1" t="e">
        <f>IFERROR(MID(SUBSTITUTE([kw rough in title],",","."),FIND("(",[kw rough in title])+1,20),SUBSTITUTE(IFERROR(MID([kw rough in title],FIND(" ",[kw rough in title])+1,20),[kw rough in title]),",","."))</f>
        <v>#N/A</v>
      </c>
      <c r="L1621" s="1">
        <f>IFERROR(FIND("kW",[desc]),0)</f>
        <v>71</v>
      </c>
      <c r="M1621">
        <f t="array" ref="M1621">MIN(IFERROR(FIND(IstNumbers,E1621),""))</f>
        <v>29</v>
      </c>
      <c r="N1621" s="1" t="str">
        <f>IF([first '# in desc]&lt;[pos kw in desc],MID([desc],[pos kw in desc]-7,7))</f>
        <v xml:space="preserve">­me 16 </v>
      </c>
      <c r="O162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21" s="1" t="str">
        <f>TRIM(IF([first '# in desc]&lt;[pos kw in desc],MID([desc],[pos kw in desc]-6,6),FALSE))</f>
        <v>me 16</v>
      </c>
      <c r="Q1621" s="1" t="b">
        <f>IF(LEN([manuell])=0,IFERROR([kw fine in title]*1,IFERROR(SUMPRODUCT(COUNTIF(IsDigits,MID([kw in desc],ROW($A$1:$A$150),1)))=LEN([kw in desc]),#N/A)),[manuell])</f>
        <v>0</v>
      </c>
      <c r="R1621" s="1" t="str">
        <f>IF([pos kw in title]&gt;0,MID(J1621,#REF!,4),IF([first '# in title]&gt;0,MID([title],[first '# in title],3),IF([first '# in title]&gt;0,MID([desc],#REF!,3),VLOOKUP([productid],$G$2:$R$1386,8))))</f>
        <v>-Ec</v>
      </c>
      <c r="S1621" s="1" t="e">
        <f>IF([kw in desc]=[kw rough in title],[kw in desc]*1,IFERROR(LEFT([kw_dirty],3)*1,IFERROR(LEFT([kw_dirty],2)*1,"n.a.")))</f>
        <v>#N/A</v>
      </c>
      <c r="T1621" s="1"/>
      <c r="U1621" s="1">
        <f>VLOOKUP(Tabelle1[[#This Row],[productid]],Tabelle2[#All],2,FALSE)</f>
        <v>16</v>
      </c>
    </row>
    <row r="1622" spans="1:21" hidden="1">
      <c r="A1622" t="s">
        <v>2812</v>
      </c>
      <c r="B1622">
        <v>4392.2</v>
      </c>
      <c r="C1622">
        <v>9701</v>
      </c>
      <c r="D1622" t="s">
        <v>2813</v>
      </c>
      <c r="E1622" t="s">
        <v>9</v>
      </c>
      <c r="F1622">
        <v>18406</v>
      </c>
      <c r="G1622">
        <v>3098335</v>
      </c>
      <c r="H1622">
        <f t="shared" si="25"/>
        <v>32</v>
      </c>
      <c r="I1622">
        <f t="array" ref="I1622">MIN(IFERROR(FIND(IstNumbers,A1622),""))</f>
        <v>23</v>
      </c>
      <c r="J1622" s="1" t="str">
        <f>IF([first '# in title]&lt;[pos kw in title],MID([title],[pos kw in title]-6,6),#N/A)</f>
        <v xml:space="preserve">E (15 </v>
      </c>
      <c r="K1622" s="1" t="str">
        <f>IFERROR(MID(SUBSTITUTE([kw rough in title],",","."),FIND("(",[kw rough in title])+1,20),SUBSTITUTE(IFERROR(MID([kw rough in title],FIND(" ",[kw rough in title])+1,20),[kw rough in title]),",","."))</f>
        <v xml:space="preserve">15 </v>
      </c>
      <c r="L1622" s="1">
        <f>IFERROR(FIND("kW",[desc]),0)</f>
        <v>0</v>
      </c>
      <c r="M1622">
        <f t="array" ref="M1622">MIN(IFERROR(FIND(IstNumbers,E1622),""))</f>
        <v>0</v>
      </c>
      <c r="N1622" s="1" t="b">
        <f>IF([first '# in desc]&lt;[pos kw in desc],MID([desc],[pos kw in desc]-7,7))</f>
        <v>0</v>
      </c>
      <c r="O16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22" s="1" t="str">
        <f>TRIM(IF([first '# in desc]&lt;[pos kw in desc],MID([desc],[pos kw in desc]-6,6),FALSE))</f>
        <v>FALSCH</v>
      </c>
      <c r="Q1622" s="1">
        <f>IF(LEN([manuell])=0,IFERROR([kw fine in title]*1,IFERROR(SUMPRODUCT(COUNTIF(IsDigits,MID([kw in desc],ROW($A$1:$A$150),1)))=LEN([kw in desc]),#N/A)),[manuell])</f>
        <v>15</v>
      </c>
      <c r="R1622" s="1" t="e">
        <f>IF([pos kw in title]&gt;0,MID(J1622,#REF!,4),IF([first '# in title]&gt;0,MID([title],[first '# in title],3),IF([first '# in title]&gt;0,MID([desc],#REF!,3),VLOOKUP([productid],$G$2:$R$1386,8))))</f>
        <v>#REF!</v>
      </c>
      <c r="S1622" s="1" t="str">
        <f>IF([kw in desc]=[kw rough in title],[kw in desc]*1,IFERROR(LEFT([kw_dirty],3)*1,IFERROR(LEFT([kw_dirty],2)*1,"n.a.")))</f>
        <v>n.a.</v>
      </c>
      <c r="T1622" s="1"/>
      <c r="U1622" s="1">
        <f>VLOOKUP(Tabelle1[[#This Row],[productid]],Tabelle2[#All],2,FALSE)</f>
        <v>15</v>
      </c>
    </row>
    <row r="1623" spans="1:21">
      <c r="A1623" t="s">
        <v>2797</v>
      </c>
      <c r="B1623">
        <v>2348.5700000000002</v>
      </c>
      <c r="C1623">
        <v>299105</v>
      </c>
      <c r="D1623" t="s">
        <v>2814</v>
      </c>
      <c r="E1623" t="s">
        <v>2815</v>
      </c>
      <c r="F1623">
        <v>18406</v>
      </c>
      <c r="G1623">
        <v>3093477</v>
      </c>
      <c r="H1623">
        <f t="shared" si="25"/>
        <v>0</v>
      </c>
      <c r="I1623">
        <f t="array" ref="I1623">MIN(IFERROR(FIND(IstNumbers,A1623),""))</f>
        <v>21</v>
      </c>
      <c r="J1623" s="1" t="e">
        <f>IF([first '# in title]&lt;[pos kw in title],MID([title],[pos kw in title]-6,6),#N/A)</f>
        <v>#N/A</v>
      </c>
      <c r="K1623" s="1" t="e">
        <f>IFERROR(MID(SUBSTITUTE([kw rough in title],",","."),FIND("(",[kw rough in title])+1,20),SUBSTITUTE(IFERROR(MID([kw rough in title],FIND(" ",[kw rough in title])+1,20),[kw rough in title]),",","."))</f>
        <v>#N/A</v>
      </c>
      <c r="L1623" s="1">
        <f>IFERROR(FIND("kW",[desc]),0)</f>
        <v>0</v>
      </c>
      <c r="M1623">
        <f t="array" ref="M1623">MIN(IFERROR(FIND(IstNumbers,E1623),""))</f>
        <v>21</v>
      </c>
      <c r="N1623" s="1" t="b">
        <f>IF([first '# in desc]&lt;[pos kw in desc],MID([desc],[pos kw in desc]-7,7))</f>
        <v>0</v>
      </c>
      <c r="O16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23" s="1" t="str">
        <f>TRIM(IF([first '# in desc]&lt;[pos kw in desc],MID([desc],[pos kw in desc]-6,6),FALSE))</f>
        <v>FALSCH</v>
      </c>
      <c r="Q1623" s="1" t="b">
        <f>IF(LEN([manuell])=0,IFERROR([kw fine in title]*1,IFERROR(SUMPRODUCT(COUNTIF(IsDigits,MID([kw in desc],ROW($A$1:$A$150),1)))=LEN([kw in desc]),#N/A)),[manuell])</f>
        <v>0</v>
      </c>
      <c r="R1623" s="1" t="str">
        <f>IF([pos kw in title]&gt;0,MID(J1623,#REF!,4),IF([first '# in title]&gt;0,MID([title],[first '# in title],3),IF([first '# in title]&gt;0,MID([desc],#REF!,3),VLOOKUP([productid],$G$2:$R$1386,8))))</f>
        <v>-50</v>
      </c>
      <c r="S1623" s="1" t="e">
        <f>IF([kw in desc]=[kw rough in title],[kw in desc]*1,IFERROR(LEFT([kw_dirty],3)*1,IFERROR(LEFT([kw_dirty],2)*1,"n.a.")))</f>
        <v>#N/A</v>
      </c>
      <c r="T1623" s="1"/>
      <c r="U1623" s="1" t="e">
        <f>VLOOKUP(Tabelle1[[#This Row],[productid]],Tabelle2[#All],2,FALSE)</f>
        <v>#N/A</v>
      </c>
    </row>
    <row r="1624" spans="1:21">
      <c r="A1624" t="s">
        <v>2784</v>
      </c>
      <c r="B1624">
        <v>2381.1799999999998</v>
      </c>
      <c r="C1624">
        <v>276812</v>
      </c>
      <c r="D1624" t="s">
        <v>2816</v>
      </c>
      <c r="E1624" t="s">
        <v>1190</v>
      </c>
      <c r="F1624">
        <v>18406</v>
      </c>
      <c r="G1624">
        <v>3093655</v>
      </c>
      <c r="H1624">
        <f t="shared" si="25"/>
        <v>0</v>
      </c>
      <c r="I1624">
        <f t="array" ref="I1624">MIN(IFERROR(FIND(IstNumbers,A1624),""))</f>
        <v>21</v>
      </c>
      <c r="J1624" s="1" t="e">
        <f>IF([first '# in title]&lt;[pos kw in title],MID([title],[pos kw in title]-6,6),#N/A)</f>
        <v>#N/A</v>
      </c>
      <c r="K1624" s="1" t="e">
        <f>IFERROR(MID(SUBSTITUTE([kw rough in title],",","."),FIND("(",[kw rough in title])+1,20),SUBSTITUTE(IFERROR(MID([kw rough in title],FIND(" ",[kw rough in title])+1,20),[kw rough in title]),",","."))</f>
        <v>#N/A</v>
      </c>
      <c r="L1624" s="1">
        <f>IFERROR(FIND("kW",[desc]),0)</f>
        <v>0</v>
      </c>
      <c r="M1624">
        <f t="array" ref="M1624">MIN(IFERROR(FIND(IstNumbers,E1624),""))</f>
        <v>39</v>
      </c>
      <c r="N1624" s="1" t="b">
        <f>IF([first '# in desc]&lt;[pos kw in desc],MID([desc],[pos kw in desc]-7,7))</f>
        <v>0</v>
      </c>
      <c r="O16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24" s="1" t="str">
        <f>TRIM(IF([first '# in desc]&lt;[pos kw in desc],MID([desc],[pos kw in desc]-6,6),FALSE))</f>
        <v>FALSCH</v>
      </c>
      <c r="Q1624" s="1" t="b">
        <f>IF(LEN([manuell])=0,IFERROR([kw fine in title]*1,IFERROR(SUMPRODUCT(COUNTIF(IsDigits,MID([kw in desc],ROW($A$1:$A$150),1)))=LEN([kw in desc]),#N/A)),[manuell])</f>
        <v>0</v>
      </c>
      <c r="R1624" s="1" t="str">
        <f>IF([pos kw in title]&gt;0,MID(J1624,#REF!,4),IF([first '# in title]&gt;0,MID([title],[first '# in title],3),IF([first '# in title]&gt;0,MID([desc],#REF!,3),VLOOKUP([productid],$G$2:$R$1386,8))))</f>
        <v xml:space="preserve">-K </v>
      </c>
      <c r="S1624" s="1" t="e">
        <f>IF([kw in desc]=[kw rough in title],[kw in desc]*1,IFERROR(LEFT([kw_dirty],3)*1,IFERROR(LEFT([kw_dirty],2)*1,"n.a.")))</f>
        <v>#N/A</v>
      </c>
      <c r="T1624" s="1"/>
      <c r="U1624" s="1" t="e">
        <f>VLOOKUP(Tabelle1[[#This Row],[productid]],Tabelle2[#All],2,FALSE)</f>
        <v>#N/A</v>
      </c>
    </row>
    <row r="1625" spans="1:21">
      <c r="A1625" t="s">
        <v>2817</v>
      </c>
      <c r="B1625">
        <v>2940</v>
      </c>
      <c r="C1625">
        <v>289859</v>
      </c>
      <c r="D1625" t="s">
        <v>2818</v>
      </c>
      <c r="E1625" t="s">
        <v>2819</v>
      </c>
      <c r="F1625">
        <v>18406</v>
      </c>
      <c r="G1625">
        <v>3094808</v>
      </c>
      <c r="H1625">
        <f t="shared" si="25"/>
        <v>0</v>
      </c>
      <c r="I1625">
        <f t="array" ref="I1625">MIN(IFERROR(FIND(IstNumbers,A1625),""))</f>
        <v>16</v>
      </c>
      <c r="J1625" s="1" t="e">
        <f>IF([first '# in title]&lt;[pos kw in title],MID([title],[pos kw in title]-6,6),#N/A)</f>
        <v>#N/A</v>
      </c>
      <c r="K1625" s="1" t="e">
        <f>IFERROR(MID(SUBSTITUTE([kw rough in title],",","."),FIND("(",[kw rough in title])+1,20),SUBSTITUTE(IFERROR(MID([kw rough in title],FIND(" ",[kw rough in title])+1,20),[kw rough in title]),",","."))</f>
        <v>#N/A</v>
      </c>
      <c r="L1625" s="1">
        <f>IFERROR(FIND("kW",[desc]),0)</f>
        <v>0</v>
      </c>
      <c r="M1625">
        <f t="array" ref="M1625">MIN(IFERROR(FIND(IstNumbers,E1625),""))</f>
        <v>31</v>
      </c>
      <c r="N1625" s="1" t="b">
        <f>IF([first '# in desc]&lt;[pos kw in desc],MID([desc],[pos kw in desc]-7,7))</f>
        <v>0</v>
      </c>
      <c r="O16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25" s="1" t="str">
        <f>TRIM(IF([first '# in desc]&lt;[pos kw in desc],MID([desc],[pos kw in desc]-6,6),FALSE))</f>
        <v>FALSCH</v>
      </c>
      <c r="Q1625" s="1" t="b">
        <f>IF(LEN([manuell])=0,IFERROR([kw fine in title]*1,IFERROR(SUMPRODUCT(COUNTIF(IsDigits,MID([kw in desc],ROW($A$1:$A$150),1)))=LEN([kw in desc]),#N/A)),[manuell])</f>
        <v>0</v>
      </c>
      <c r="R1625" s="1" t="str">
        <f>IF([pos kw in title]&gt;0,MID(J1625,#REF!,4),IF([first '# in title]&gt;0,MID([title],[first '# in title],3),IF([first '# in title]&gt;0,MID([desc],#REF!,3),VLOOKUP([productid],$G$2:$R$1386,8))))</f>
        <v>-Ac</v>
      </c>
      <c r="S1625" s="1" t="e">
        <f>IF([kw in desc]=[kw rough in title],[kw in desc]*1,IFERROR(LEFT([kw_dirty],3)*1,IFERROR(LEFT([kw_dirty],2)*1,"n.a.")))</f>
        <v>#N/A</v>
      </c>
      <c r="T1625" s="1"/>
      <c r="U1625" s="1" t="e">
        <f>VLOOKUP(Tabelle1[[#This Row],[productid]],Tabelle2[#All],2,FALSE)</f>
        <v>#N/A</v>
      </c>
    </row>
    <row r="1626" spans="1:21" hidden="1">
      <c r="A1626" t="s">
        <v>2809</v>
      </c>
      <c r="B1626">
        <v>2099</v>
      </c>
      <c r="C1626">
        <v>289859</v>
      </c>
      <c r="D1626" t="s">
        <v>2820</v>
      </c>
      <c r="E1626" t="s">
        <v>2821</v>
      </c>
      <c r="F1626">
        <v>18406</v>
      </c>
      <c r="G1626">
        <v>1219746</v>
      </c>
      <c r="H1626">
        <f t="shared" si="25"/>
        <v>0</v>
      </c>
      <c r="I1626">
        <f t="array" ref="I1626">MIN(IFERROR(FIND(IstNumbers,A1626),""))</f>
        <v>23</v>
      </c>
      <c r="J1626" s="1" t="e">
        <f>IF([first '# in title]&lt;[pos kw in title],MID([title],[pos kw in title]-6,6),#N/A)</f>
        <v>#N/A</v>
      </c>
      <c r="K1626" s="1" t="e">
        <f>IFERROR(MID(SUBSTITUTE([kw rough in title],",","."),FIND("(",[kw rough in title])+1,20),SUBSTITUTE(IFERROR(MID([kw rough in title],FIND(" ",[kw rough in title])+1,20),[kw rough in title]),",","."))</f>
        <v>#N/A</v>
      </c>
      <c r="L1626" s="1">
        <f>IFERROR(FIND("kW",[desc]),0)</f>
        <v>71</v>
      </c>
      <c r="M1626">
        <f t="array" ref="M1626">MIN(IFERROR(FIND(IstNumbers,E1626),""))</f>
        <v>29</v>
      </c>
      <c r="N1626" s="1" t="str">
        <f>IF([first '# in desc]&lt;[pos kw in desc],MID([desc],[pos kw in desc]-7,7))</f>
        <v xml:space="preserve">­me 16 </v>
      </c>
      <c r="O162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26" s="1" t="str">
        <f>TRIM(IF([first '# in desc]&lt;[pos kw in desc],MID([desc],[pos kw in desc]-6,6),FALSE))</f>
        <v>me 16</v>
      </c>
      <c r="Q1626" s="1" t="b">
        <f>IF(LEN([manuell])=0,IFERROR([kw fine in title]*1,IFERROR(SUMPRODUCT(COUNTIF(IsDigits,MID([kw in desc],ROW($A$1:$A$150),1)))=LEN([kw in desc]),#N/A)),[manuell])</f>
        <v>0</v>
      </c>
      <c r="R1626" s="1" t="str">
        <f>IF([pos kw in title]&gt;0,MID(J1626,#REF!,4),IF([first '# in title]&gt;0,MID([title],[first '# in title],3),IF([first '# in title]&gt;0,MID([desc],#REF!,3),VLOOKUP([productid],$G$2:$R$1386,8))))</f>
        <v>-Ec</v>
      </c>
      <c r="S1626" s="1" t="e">
        <f>IF([kw in desc]=[kw rough in title],[kw in desc]*1,IFERROR(LEFT([kw_dirty],3)*1,IFERROR(LEFT([kw_dirty],2)*1,"n.a.")))</f>
        <v>#N/A</v>
      </c>
      <c r="T1626" s="1"/>
      <c r="U1626" s="1">
        <f>VLOOKUP(Tabelle1[[#This Row],[productid]],Tabelle2[#All],2,FALSE)</f>
        <v>16</v>
      </c>
    </row>
    <row r="1627" spans="1:21" hidden="1">
      <c r="A1627" t="s">
        <v>2812</v>
      </c>
      <c r="B1627">
        <v>4525.7299999999996</v>
      </c>
      <c r="C1627">
        <v>9701</v>
      </c>
      <c r="D1627" t="s">
        <v>2822</v>
      </c>
      <c r="E1627" t="s">
        <v>9</v>
      </c>
      <c r="F1627">
        <v>18406</v>
      </c>
      <c r="G1627">
        <v>3098335</v>
      </c>
      <c r="H1627">
        <f t="shared" si="25"/>
        <v>32</v>
      </c>
      <c r="I1627">
        <f t="array" ref="I1627">MIN(IFERROR(FIND(IstNumbers,A1627),""))</f>
        <v>23</v>
      </c>
      <c r="J1627" s="1" t="str">
        <f>IF([first '# in title]&lt;[pos kw in title],MID([title],[pos kw in title]-6,6),#N/A)</f>
        <v xml:space="preserve">E (15 </v>
      </c>
      <c r="K1627" s="1" t="str">
        <f>IFERROR(MID(SUBSTITUTE([kw rough in title],",","."),FIND("(",[kw rough in title])+1,20),SUBSTITUTE(IFERROR(MID([kw rough in title],FIND(" ",[kw rough in title])+1,20),[kw rough in title]),",","."))</f>
        <v xml:space="preserve">15 </v>
      </c>
      <c r="L1627" s="1">
        <f>IFERROR(FIND("kW",[desc]),0)</f>
        <v>0</v>
      </c>
      <c r="M1627">
        <f t="array" ref="M1627">MIN(IFERROR(FIND(IstNumbers,E1627),""))</f>
        <v>0</v>
      </c>
      <c r="N1627" s="1" t="b">
        <f>IF([first '# in desc]&lt;[pos kw in desc],MID([desc],[pos kw in desc]-7,7))</f>
        <v>0</v>
      </c>
      <c r="O16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27" s="1" t="str">
        <f>TRIM(IF([first '# in desc]&lt;[pos kw in desc],MID([desc],[pos kw in desc]-6,6),FALSE))</f>
        <v>FALSCH</v>
      </c>
      <c r="Q1627" s="1">
        <f>IF(LEN([manuell])=0,IFERROR([kw fine in title]*1,IFERROR(SUMPRODUCT(COUNTIF(IsDigits,MID([kw in desc],ROW($A$1:$A$150),1)))=LEN([kw in desc]),#N/A)),[manuell])</f>
        <v>15</v>
      </c>
      <c r="R1627" s="1" t="e">
        <f>IF([pos kw in title]&gt;0,MID(J1627,#REF!,4),IF([first '# in title]&gt;0,MID([title],[first '# in title],3),IF([first '# in title]&gt;0,MID([desc],#REF!,3),VLOOKUP([productid],$G$2:$R$1386,8))))</f>
        <v>#REF!</v>
      </c>
      <c r="S1627" s="1" t="str">
        <f>IF([kw in desc]=[kw rough in title],[kw in desc]*1,IFERROR(LEFT([kw_dirty],3)*1,IFERROR(LEFT([kw_dirty],2)*1,"n.a.")))</f>
        <v>n.a.</v>
      </c>
      <c r="T1627" s="1"/>
      <c r="U1627" s="1">
        <f>VLOOKUP(Tabelle1[[#This Row],[productid]],Tabelle2[#All],2,FALSE)</f>
        <v>15</v>
      </c>
    </row>
    <row r="1628" spans="1:21">
      <c r="A1628" t="s">
        <v>2797</v>
      </c>
      <c r="B1628">
        <v>2445.96</v>
      </c>
      <c r="C1628">
        <v>299105</v>
      </c>
      <c r="D1628" t="s">
        <v>2823</v>
      </c>
      <c r="E1628" t="s">
        <v>2824</v>
      </c>
      <c r="F1628">
        <v>18406</v>
      </c>
      <c r="G1628">
        <v>3093477</v>
      </c>
      <c r="H1628">
        <f t="shared" si="25"/>
        <v>0</v>
      </c>
      <c r="I1628">
        <f t="array" ref="I1628">MIN(IFERROR(FIND(IstNumbers,A1628),""))</f>
        <v>21</v>
      </c>
      <c r="J1628" s="1" t="e">
        <f>IF([first '# in title]&lt;[pos kw in title],MID([title],[pos kw in title]-6,6),#N/A)</f>
        <v>#N/A</v>
      </c>
      <c r="K1628" s="1" t="e">
        <f>IFERROR(MID(SUBSTITUTE([kw rough in title],",","."),FIND("(",[kw rough in title])+1,20),SUBSTITUTE(IFERROR(MID([kw rough in title],FIND(" ",[kw rough in title])+1,20),[kw rough in title]),",","."))</f>
        <v>#N/A</v>
      </c>
      <c r="L1628" s="1">
        <f>IFERROR(FIND("kW",[desc]),0)</f>
        <v>0</v>
      </c>
      <c r="M1628">
        <f t="array" ref="M1628">MIN(IFERROR(FIND(IstNumbers,E1628),""))</f>
        <v>21</v>
      </c>
      <c r="N1628" s="1" t="b">
        <f>IF([first '# in desc]&lt;[pos kw in desc],MID([desc],[pos kw in desc]-7,7))</f>
        <v>0</v>
      </c>
      <c r="O16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28" s="1" t="str">
        <f>TRIM(IF([first '# in desc]&lt;[pos kw in desc],MID([desc],[pos kw in desc]-6,6),FALSE))</f>
        <v>FALSCH</v>
      </c>
      <c r="Q1628" s="1" t="b">
        <f>IF(LEN([manuell])=0,IFERROR([kw fine in title]*1,IFERROR(SUMPRODUCT(COUNTIF(IsDigits,MID([kw in desc],ROW($A$1:$A$150),1)))=LEN([kw in desc]),#N/A)),[manuell])</f>
        <v>0</v>
      </c>
      <c r="R1628" s="1" t="str">
        <f>IF([pos kw in title]&gt;0,MID(J1628,#REF!,4),IF([first '# in title]&gt;0,MID([title],[first '# in title],3),IF([first '# in title]&gt;0,MID([desc],#REF!,3),VLOOKUP([productid],$G$2:$R$1386,8))))</f>
        <v>-50</v>
      </c>
      <c r="S1628" s="1" t="e">
        <f>IF([kw in desc]=[kw rough in title],[kw in desc]*1,IFERROR(LEFT([kw_dirty],3)*1,IFERROR(LEFT([kw_dirty],2)*1,"n.a.")))</f>
        <v>#N/A</v>
      </c>
      <c r="T1628" s="1"/>
      <c r="U1628" s="1" t="e">
        <f>VLOOKUP(Tabelle1[[#This Row],[productid]],Tabelle2[#All],2,FALSE)</f>
        <v>#N/A</v>
      </c>
    </row>
    <row r="1629" spans="1:21">
      <c r="A1629" t="s">
        <v>2784</v>
      </c>
      <c r="B1629">
        <v>2398.67</v>
      </c>
      <c r="C1629">
        <v>299105</v>
      </c>
      <c r="D1629" t="s">
        <v>2825</v>
      </c>
      <c r="E1629" t="s">
        <v>1212</v>
      </c>
      <c r="F1629">
        <v>18406</v>
      </c>
      <c r="G1629">
        <v>3093655</v>
      </c>
      <c r="H1629">
        <f t="shared" si="25"/>
        <v>0</v>
      </c>
      <c r="I1629">
        <f t="array" ref="I1629">MIN(IFERROR(FIND(IstNumbers,A1629),""))</f>
        <v>21</v>
      </c>
      <c r="J1629" s="1" t="e">
        <f>IF([first '# in title]&lt;[pos kw in title],MID([title],[pos kw in title]-6,6),#N/A)</f>
        <v>#N/A</v>
      </c>
      <c r="K1629" s="1" t="e">
        <f>IFERROR(MID(SUBSTITUTE([kw rough in title],",","."),FIND("(",[kw rough in title])+1,20),SUBSTITUTE(IFERROR(MID([kw rough in title],FIND(" ",[kw rough in title])+1,20),[kw rough in title]),",","."))</f>
        <v>#N/A</v>
      </c>
      <c r="L1629" s="1">
        <f>IFERROR(FIND("kW",[desc]),0)</f>
        <v>0</v>
      </c>
      <c r="M1629">
        <f t="array" ref="M1629">MIN(IFERROR(FIND(IstNumbers,E1629),""))</f>
        <v>39</v>
      </c>
      <c r="N1629" s="1" t="b">
        <f>IF([first '# in desc]&lt;[pos kw in desc],MID([desc],[pos kw in desc]-7,7))</f>
        <v>0</v>
      </c>
      <c r="O16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29" s="1" t="str">
        <f>TRIM(IF([first '# in desc]&lt;[pos kw in desc],MID([desc],[pos kw in desc]-6,6),FALSE))</f>
        <v>FALSCH</v>
      </c>
      <c r="Q1629" s="1" t="b">
        <f>IF(LEN([manuell])=0,IFERROR([kw fine in title]*1,IFERROR(SUMPRODUCT(COUNTIF(IsDigits,MID([kw in desc],ROW($A$1:$A$150),1)))=LEN([kw in desc]),#N/A)),[manuell])</f>
        <v>0</v>
      </c>
      <c r="R1629" s="1" t="str">
        <f>IF([pos kw in title]&gt;0,MID(J1629,#REF!,4),IF([first '# in title]&gt;0,MID([title],[first '# in title],3),IF([first '# in title]&gt;0,MID([desc],#REF!,3),VLOOKUP([productid],$G$2:$R$1386,8))))</f>
        <v xml:space="preserve">-K </v>
      </c>
      <c r="S1629" s="1" t="e">
        <f>IF([kw in desc]=[kw rough in title],[kw in desc]*1,IFERROR(LEFT([kw_dirty],3)*1,IFERROR(LEFT([kw_dirty],2)*1,"n.a.")))</f>
        <v>#N/A</v>
      </c>
      <c r="T1629" s="1"/>
      <c r="U1629" s="1" t="e">
        <f>VLOOKUP(Tabelle1[[#This Row],[productid]],Tabelle2[#All],2,FALSE)</f>
        <v>#N/A</v>
      </c>
    </row>
    <row r="1630" spans="1:21">
      <c r="A1630" t="s">
        <v>2817</v>
      </c>
      <c r="B1630">
        <v>2945</v>
      </c>
      <c r="C1630">
        <v>289859</v>
      </c>
      <c r="D1630" t="s">
        <v>2826</v>
      </c>
      <c r="E1630" t="s">
        <v>2827</v>
      </c>
      <c r="F1630">
        <v>18406</v>
      </c>
      <c r="G1630">
        <v>3094808</v>
      </c>
      <c r="H1630">
        <f t="shared" si="25"/>
        <v>0</v>
      </c>
      <c r="I1630">
        <f t="array" ref="I1630">MIN(IFERROR(FIND(IstNumbers,A1630),""))</f>
        <v>16</v>
      </c>
      <c r="J1630" s="1" t="e">
        <f>IF([first '# in title]&lt;[pos kw in title],MID([title],[pos kw in title]-6,6),#N/A)</f>
        <v>#N/A</v>
      </c>
      <c r="K1630" s="1" t="e">
        <f>IFERROR(MID(SUBSTITUTE([kw rough in title],",","."),FIND("(",[kw rough in title])+1,20),SUBSTITUTE(IFERROR(MID([kw rough in title],FIND(" ",[kw rough in title])+1,20),[kw rough in title]),",","."))</f>
        <v>#N/A</v>
      </c>
      <c r="L1630" s="1">
        <f>IFERROR(FIND("kW",[desc]),0)</f>
        <v>0</v>
      </c>
      <c r="M1630">
        <f t="array" ref="M1630">MIN(IFERROR(FIND(IstNumbers,E1630),""))</f>
        <v>31</v>
      </c>
      <c r="N1630" s="1" t="b">
        <f>IF([first '# in desc]&lt;[pos kw in desc],MID([desc],[pos kw in desc]-7,7))</f>
        <v>0</v>
      </c>
      <c r="O16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30" s="1" t="str">
        <f>TRIM(IF([first '# in desc]&lt;[pos kw in desc],MID([desc],[pos kw in desc]-6,6),FALSE))</f>
        <v>FALSCH</v>
      </c>
      <c r="Q1630" s="1" t="b">
        <f>IF(LEN([manuell])=0,IFERROR([kw fine in title]*1,IFERROR(SUMPRODUCT(COUNTIF(IsDigits,MID([kw in desc],ROW($A$1:$A$150),1)))=LEN([kw in desc]),#N/A)),[manuell])</f>
        <v>0</v>
      </c>
      <c r="R1630" s="1" t="str">
        <f>IF([pos kw in title]&gt;0,MID(J1630,#REF!,4),IF([first '# in title]&gt;0,MID([title],[first '# in title],3),IF([first '# in title]&gt;0,MID([desc],#REF!,3),VLOOKUP([productid],$G$2:$R$1386,8))))</f>
        <v>-Ac</v>
      </c>
      <c r="S1630" s="1" t="e">
        <f>IF([kw in desc]=[kw rough in title],[kw in desc]*1,IFERROR(LEFT([kw_dirty],3)*1,IFERROR(LEFT([kw_dirty],2)*1,"n.a.")))</f>
        <v>#N/A</v>
      </c>
      <c r="T1630" s="1"/>
      <c r="U1630" s="1" t="e">
        <f>VLOOKUP(Tabelle1[[#This Row],[productid]],Tabelle2[#All],2,FALSE)</f>
        <v>#N/A</v>
      </c>
    </row>
    <row r="1631" spans="1:21" hidden="1">
      <c r="A1631" t="s">
        <v>1412</v>
      </c>
      <c r="B1631">
        <v>2475</v>
      </c>
      <c r="C1631">
        <v>289859</v>
      </c>
      <c r="D1631" t="s">
        <v>2828</v>
      </c>
      <c r="E1631" t="s">
        <v>964</v>
      </c>
      <c r="F1631">
        <v>18406</v>
      </c>
      <c r="G1631">
        <v>3711720</v>
      </c>
      <c r="H1631">
        <f t="shared" si="25"/>
        <v>0</v>
      </c>
      <c r="I1631">
        <f t="array" ref="I1631">MIN(IFERROR(FIND(IstNumbers,A1631),""))</f>
        <v>33</v>
      </c>
      <c r="J1631" s="1" t="e">
        <f>IF([first '# in title]&lt;[pos kw in title],MID([title],[pos kw in title]-6,6),#N/A)</f>
        <v>#N/A</v>
      </c>
      <c r="K1631" s="1" t="e">
        <f>IFERROR(MID(SUBSTITUTE([kw rough in title],",","."),FIND("(",[kw rough in title])+1,20),SUBSTITUTE(IFERROR(MID([kw rough in title],FIND(" ",[kw rough in title])+1,20),[kw rough in title]),",","."))</f>
        <v>#N/A</v>
      </c>
      <c r="L1631" s="1">
        <f>IFERROR(FIND("kW",[desc]),0)</f>
        <v>71</v>
      </c>
      <c r="M1631">
        <f t="array" ref="M1631">MIN(IFERROR(FIND(IstNumbers,E1631),""))</f>
        <v>29</v>
      </c>
      <c r="N1631" s="1" t="str">
        <f>IF([first '# in desc]&lt;[pos kw in desc],MID([desc],[pos kw in desc]-7,7))</f>
        <v xml:space="preserve">­me 28 </v>
      </c>
      <c r="O1631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631" s="1" t="str">
        <f>TRIM(IF([first '# in desc]&lt;[pos kw in desc],MID([desc],[pos kw in desc]-6,6),FALSE))</f>
        <v>me 28</v>
      </c>
      <c r="Q1631" s="1" t="b">
        <f>IF(LEN([manuell])=0,IFERROR([kw fine in title]*1,IFERROR(SUMPRODUCT(COUNTIF(IsDigits,MID([kw in desc],ROW($A$1:$A$150),1)))=LEN([kw in desc]),#N/A)),[manuell])</f>
        <v>0</v>
      </c>
      <c r="R1631" s="1" t="str">
        <f>IF([pos kw in title]&gt;0,MID(J1631,#REF!,4),IF([first '# in title]&gt;0,MID([title],[first '# in title],3),IF([first '# in title]&gt;0,MID([desc],#REF!,3),VLOOKUP([productid],$G$2:$R$1386,8))))</f>
        <v>28-</v>
      </c>
      <c r="S1631" s="1" t="e">
        <f>IF([kw in desc]=[kw rough in title],[kw in desc]*1,IFERROR(LEFT([kw_dirty],3)*1,IFERROR(LEFT([kw_dirty],2)*1,"n.a.")))</f>
        <v>#N/A</v>
      </c>
      <c r="T1631" s="1"/>
      <c r="U1631" s="1">
        <f>VLOOKUP(Tabelle1[[#This Row],[productid]],Tabelle2[#All],2,FALSE)</f>
        <v>28</v>
      </c>
    </row>
    <row r="1632" spans="1:21" hidden="1">
      <c r="A1632" t="s">
        <v>2809</v>
      </c>
      <c r="B1632">
        <v>2104</v>
      </c>
      <c r="C1632">
        <v>289859</v>
      </c>
      <c r="D1632" t="s">
        <v>2829</v>
      </c>
      <c r="E1632" t="s">
        <v>2830</v>
      </c>
      <c r="F1632">
        <v>18406</v>
      </c>
      <c r="G1632">
        <v>1219746</v>
      </c>
      <c r="H1632">
        <f t="shared" si="25"/>
        <v>0</v>
      </c>
      <c r="I1632">
        <f t="array" ref="I1632">MIN(IFERROR(FIND(IstNumbers,A1632),""))</f>
        <v>23</v>
      </c>
      <c r="J1632" s="1" t="e">
        <f>IF([first '# in title]&lt;[pos kw in title],MID([title],[pos kw in title]-6,6),#N/A)</f>
        <v>#N/A</v>
      </c>
      <c r="K1632" s="1" t="e">
        <f>IFERROR(MID(SUBSTITUTE([kw rough in title],",","."),FIND("(",[kw rough in title])+1,20),SUBSTITUTE(IFERROR(MID([kw rough in title],FIND(" ",[kw rough in title])+1,20),[kw rough in title]),",","."))</f>
        <v>#N/A</v>
      </c>
      <c r="L1632" s="1">
        <f>IFERROR(FIND("kW",[desc]),0)</f>
        <v>71</v>
      </c>
      <c r="M1632">
        <f t="array" ref="M1632">MIN(IFERROR(FIND(IstNumbers,E1632),""))</f>
        <v>29</v>
      </c>
      <c r="N1632" s="1" t="str">
        <f>IF([first '# in desc]&lt;[pos kw in desc],MID([desc],[pos kw in desc]-7,7))</f>
        <v xml:space="preserve">­me 16 </v>
      </c>
      <c r="O163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32" s="1" t="str">
        <f>TRIM(IF([first '# in desc]&lt;[pos kw in desc],MID([desc],[pos kw in desc]-6,6),FALSE))</f>
        <v>me 16</v>
      </c>
      <c r="Q1632" s="1" t="b">
        <f>IF(LEN([manuell])=0,IFERROR([kw fine in title]*1,IFERROR(SUMPRODUCT(COUNTIF(IsDigits,MID([kw in desc],ROW($A$1:$A$150),1)))=LEN([kw in desc]),#N/A)),[manuell])</f>
        <v>0</v>
      </c>
      <c r="R1632" s="1" t="str">
        <f>IF([pos kw in title]&gt;0,MID(J1632,#REF!,4),IF([first '# in title]&gt;0,MID([title],[first '# in title],3),IF([first '# in title]&gt;0,MID([desc],#REF!,3),VLOOKUP([productid],$G$2:$R$1386,8))))</f>
        <v>-Ec</v>
      </c>
      <c r="S1632" s="1" t="e">
        <f>IF([kw in desc]=[kw rough in title],[kw in desc]*1,IFERROR(LEFT([kw_dirty],3)*1,IFERROR(LEFT([kw_dirty],2)*1,"n.a.")))</f>
        <v>#N/A</v>
      </c>
      <c r="T1632" s="1"/>
      <c r="U1632" s="1">
        <f>VLOOKUP(Tabelle1[[#This Row],[productid]],Tabelle2[#All],2,FALSE)</f>
        <v>16</v>
      </c>
    </row>
    <row r="1633" spans="1:21">
      <c r="A1633" t="s">
        <v>2797</v>
      </c>
      <c r="B1633">
        <v>2445.96</v>
      </c>
      <c r="C1633">
        <v>299105</v>
      </c>
      <c r="D1633" t="s">
        <v>2831</v>
      </c>
      <c r="E1633" t="s">
        <v>2832</v>
      </c>
      <c r="F1633">
        <v>18406</v>
      </c>
      <c r="G1633">
        <v>3093477</v>
      </c>
      <c r="H1633">
        <f t="shared" si="25"/>
        <v>0</v>
      </c>
      <c r="I1633">
        <f t="array" ref="I1633">MIN(IFERROR(FIND(IstNumbers,A1633),""))</f>
        <v>21</v>
      </c>
      <c r="J1633" s="1" t="e">
        <f>IF([first '# in title]&lt;[pos kw in title],MID([title],[pos kw in title]-6,6),#N/A)</f>
        <v>#N/A</v>
      </c>
      <c r="K1633" s="1" t="e">
        <f>IFERROR(MID(SUBSTITUTE([kw rough in title],",","."),FIND("(",[kw rough in title])+1,20),SUBSTITUTE(IFERROR(MID([kw rough in title],FIND(" ",[kw rough in title])+1,20),[kw rough in title]),",","."))</f>
        <v>#N/A</v>
      </c>
      <c r="L1633" s="1">
        <f>IFERROR(FIND("kW",[desc]),0)</f>
        <v>0</v>
      </c>
      <c r="M1633">
        <f t="array" ref="M1633">MIN(IFERROR(FIND(IstNumbers,E1633),""))</f>
        <v>21</v>
      </c>
      <c r="N1633" s="1" t="b">
        <f>IF([first '# in desc]&lt;[pos kw in desc],MID([desc],[pos kw in desc]-7,7))</f>
        <v>0</v>
      </c>
      <c r="O16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33" s="1" t="str">
        <f>TRIM(IF([first '# in desc]&lt;[pos kw in desc],MID([desc],[pos kw in desc]-6,6),FALSE))</f>
        <v>FALSCH</v>
      </c>
      <c r="Q1633" s="1" t="b">
        <f>IF(LEN([manuell])=0,IFERROR([kw fine in title]*1,IFERROR(SUMPRODUCT(COUNTIF(IsDigits,MID([kw in desc],ROW($A$1:$A$150),1)))=LEN([kw in desc]),#N/A)),[manuell])</f>
        <v>0</v>
      </c>
      <c r="R1633" s="1" t="str">
        <f>IF([pos kw in title]&gt;0,MID(J1633,#REF!,4),IF([first '# in title]&gt;0,MID([title],[first '# in title],3),IF([first '# in title]&gt;0,MID([desc],#REF!,3),VLOOKUP([productid],$G$2:$R$1386,8))))</f>
        <v>-50</v>
      </c>
      <c r="S1633" s="1" t="e">
        <f>IF([kw in desc]=[kw rough in title],[kw in desc]*1,IFERROR(LEFT([kw_dirty],3)*1,IFERROR(LEFT([kw_dirty],2)*1,"n.a.")))</f>
        <v>#N/A</v>
      </c>
      <c r="T1633" s="1"/>
      <c r="U1633" s="1" t="e">
        <f>VLOOKUP(Tabelle1[[#This Row],[productid]],Tabelle2[#All],2,FALSE)</f>
        <v>#N/A</v>
      </c>
    </row>
    <row r="1634" spans="1:21">
      <c r="A1634" t="s">
        <v>2784</v>
      </c>
      <c r="B1634">
        <v>2398.67</v>
      </c>
      <c r="C1634">
        <v>299105</v>
      </c>
      <c r="D1634" t="s">
        <v>2833</v>
      </c>
      <c r="E1634" t="s">
        <v>1235</v>
      </c>
      <c r="F1634">
        <v>18406</v>
      </c>
      <c r="G1634">
        <v>3093655</v>
      </c>
      <c r="H1634">
        <f t="shared" si="25"/>
        <v>0</v>
      </c>
      <c r="I1634">
        <f t="array" ref="I1634">MIN(IFERROR(FIND(IstNumbers,A1634),""))</f>
        <v>21</v>
      </c>
      <c r="J1634" s="1" t="e">
        <f>IF([first '# in title]&lt;[pos kw in title],MID([title],[pos kw in title]-6,6),#N/A)</f>
        <v>#N/A</v>
      </c>
      <c r="K1634" s="1" t="e">
        <f>IFERROR(MID(SUBSTITUTE([kw rough in title],",","."),FIND("(",[kw rough in title])+1,20),SUBSTITUTE(IFERROR(MID([kw rough in title],FIND(" ",[kw rough in title])+1,20),[kw rough in title]),",","."))</f>
        <v>#N/A</v>
      </c>
      <c r="L1634" s="1">
        <f>IFERROR(FIND("kW",[desc]),0)</f>
        <v>0</v>
      </c>
      <c r="M1634">
        <f t="array" ref="M1634">MIN(IFERROR(FIND(IstNumbers,E1634),""))</f>
        <v>39</v>
      </c>
      <c r="N1634" s="1" t="b">
        <f>IF([first '# in desc]&lt;[pos kw in desc],MID([desc],[pos kw in desc]-7,7))</f>
        <v>0</v>
      </c>
      <c r="O16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34" s="1" t="str">
        <f>TRIM(IF([first '# in desc]&lt;[pos kw in desc],MID([desc],[pos kw in desc]-6,6),FALSE))</f>
        <v>FALSCH</v>
      </c>
      <c r="Q1634" s="1" t="b">
        <f>IF(LEN([manuell])=0,IFERROR([kw fine in title]*1,IFERROR(SUMPRODUCT(COUNTIF(IsDigits,MID([kw in desc],ROW($A$1:$A$150),1)))=LEN([kw in desc]),#N/A)),[manuell])</f>
        <v>0</v>
      </c>
      <c r="R1634" s="1" t="str">
        <f>IF([pos kw in title]&gt;0,MID(J1634,#REF!,4),IF([first '# in title]&gt;0,MID([title],[first '# in title],3),IF([first '# in title]&gt;0,MID([desc],#REF!,3),VLOOKUP([productid],$G$2:$R$1386,8))))</f>
        <v xml:space="preserve">-K </v>
      </c>
      <c r="S1634" s="1" t="e">
        <f>IF([kw in desc]=[kw rough in title],[kw in desc]*1,IFERROR(LEFT([kw_dirty],3)*1,IFERROR(LEFT([kw_dirty],2)*1,"n.a.")))</f>
        <v>#N/A</v>
      </c>
      <c r="T1634" s="1"/>
      <c r="U1634" s="1" t="e">
        <f>VLOOKUP(Tabelle1[[#This Row],[productid]],Tabelle2[#All],2,FALSE)</f>
        <v>#N/A</v>
      </c>
    </row>
    <row r="1635" spans="1:21">
      <c r="A1635" t="s">
        <v>2817</v>
      </c>
      <c r="B1635">
        <v>2960</v>
      </c>
      <c r="C1635">
        <v>289859</v>
      </c>
      <c r="D1635" t="s">
        <v>2834</v>
      </c>
      <c r="E1635" t="s">
        <v>2835</v>
      </c>
      <c r="F1635">
        <v>18406</v>
      </c>
      <c r="G1635">
        <v>3094808</v>
      </c>
      <c r="H1635">
        <f t="shared" si="25"/>
        <v>0</v>
      </c>
      <c r="I1635">
        <f t="array" ref="I1635">MIN(IFERROR(FIND(IstNumbers,A1635),""))</f>
        <v>16</v>
      </c>
      <c r="J1635" s="1" t="e">
        <f>IF([first '# in title]&lt;[pos kw in title],MID([title],[pos kw in title]-6,6),#N/A)</f>
        <v>#N/A</v>
      </c>
      <c r="K1635" s="1" t="e">
        <f>IFERROR(MID(SUBSTITUTE([kw rough in title],",","."),FIND("(",[kw rough in title])+1,20),SUBSTITUTE(IFERROR(MID([kw rough in title],FIND(" ",[kw rough in title])+1,20),[kw rough in title]),",","."))</f>
        <v>#N/A</v>
      </c>
      <c r="L1635" s="1">
        <f>IFERROR(FIND("kW",[desc]),0)</f>
        <v>0</v>
      </c>
      <c r="M1635">
        <f t="array" ref="M1635">MIN(IFERROR(FIND(IstNumbers,E1635),""))</f>
        <v>31</v>
      </c>
      <c r="N1635" s="1" t="b">
        <f>IF([first '# in desc]&lt;[pos kw in desc],MID([desc],[pos kw in desc]-7,7))</f>
        <v>0</v>
      </c>
      <c r="O16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35" s="1" t="str">
        <f>TRIM(IF([first '# in desc]&lt;[pos kw in desc],MID([desc],[pos kw in desc]-6,6),FALSE))</f>
        <v>FALSCH</v>
      </c>
      <c r="Q1635" s="1" t="b">
        <f>IF(LEN([manuell])=0,IFERROR([kw fine in title]*1,IFERROR(SUMPRODUCT(COUNTIF(IsDigits,MID([kw in desc],ROW($A$1:$A$150),1)))=LEN([kw in desc]),#N/A)),[manuell])</f>
        <v>0</v>
      </c>
      <c r="R1635" s="1" t="str">
        <f>IF([pos kw in title]&gt;0,MID(J1635,#REF!,4),IF([first '# in title]&gt;0,MID([title],[first '# in title],3),IF([first '# in title]&gt;0,MID([desc],#REF!,3),VLOOKUP([productid],$G$2:$R$1386,8))))</f>
        <v>-Ac</v>
      </c>
      <c r="S1635" s="1" t="e">
        <f>IF([kw in desc]=[kw rough in title],[kw in desc]*1,IFERROR(LEFT([kw_dirty],3)*1,IFERROR(LEFT([kw_dirty],2)*1,"n.a.")))</f>
        <v>#N/A</v>
      </c>
      <c r="T1635" s="1"/>
      <c r="U1635" s="1" t="e">
        <f>VLOOKUP(Tabelle1[[#This Row],[productid]],Tabelle2[#All],2,FALSE)</f>
        <v>#N/A</v>
      </c>
    </row>
    <row r="1636" spans="1:21" hidden="1">
      <c r="A1636" t="s">
        <v>1412</v>
      </c>
      <c r="B1636">
        <v>2480</v>
      </c>
      <c r="C1636">
        <v>289859</v>
      </c>
      <c r="D1636" t="s">
        <v>2836</v>
      </c>
      <c r="E1636" t="s">
        <v>978</v>
      </c>
      <c r="F1636">
        <v>18406</v>
      </c>
      <c r="G1636">
        <v>3711720</v>
      </c>
      <c r="H1636">
        <f t="shared" si="25"/>
        <v>0</v>
      </c>
      <c r="I1636">
        <f t="array" ref="I1636">MIN(IFERROR(FIND(IstNumbers,A1636),""))</f>
        <v>33</v>
      </c>
      <c r="J1636" s="1" t="e">
        <f>IF([first '# in title]&lt;[pos kw in title],MID([title],[pos kw in title]-6,6),#N/A)</f>
        <v>#N/A</v>
      </c>
      <c r="K1636" s="1" t="e">
        <f>IFERROR(MID(SUBSTITUTE([kw rough in title],",","."),FIND("(",[kw rough in title])+1,20),SUBSTITUTE(IFERROR(MID([kw rough in title],FIND(" ",[kw rough in title])+1,20),[kw rough in title]),",","."))</f>
        <v>#N/A</v>
      </c>
      <c r="L1636" s="1">
        <f>IFERROR(FIND("kW",[desc]),0)</f>
        <v>71</v>
      </c>
      <c r="M1636">
        <f t="array" ref="M1636">MIN(IFERROR(FIND(IstNumbers,E1636),""))</f>
        <v>29</v>
      </c>
      <c r="N1636" s="1" t="str">
        <f>IF([first '# in desc]&lt;[pos kw in desc],MID([desc],[pos kw in desc]-7,7))</f>
        <v xml:space="preserve">­me 28 </v>
      </c>
      <c r="O1636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636" s="1" t="str">
        <f>TRIM(IF([first '# in desc]&lt;[pos kw in desc],MID([desc],[pos kw in desc]-6,6),FALSE))</f>
        <v>me 28</v>
      </c>
      <c r="Q1636" s="1" t="b">
        <f>IF(LEN([manuell])=0,IFERROR([kw fine in title]*1,IFERROR(SUMPRODUCT(COUNTIF(IsDigits,MID([kw in desc],ROW($A$1:$A$150),1)))=LEN([kw in desc]),#N/A)),[manuell])</f>
        <v>0</v>
      </c>
      <c r="R1636" s="1" t="str">
        <f>IF([pos kw in title]&gt;0,MID(J1636,#REF!,4),IF([first '# in title]&gt;0,MID([title],[first '# in title],3),IF([first '# in title]&gt;0,MID([desc],#REF!,3),VLOOKUP([productid],$G$2:$R$1386,8))))</f>
        <v>28-</v>
      </c>
      <c r="S1636" s="1" t="e">
        <f>IF([kw in desc]=[kw rough in title],[kw in desc]*1,IFERROR(LEFT([kw_dirty],3)*1,IFERROR(LEFT([kw_dirty],2)*1,"n.a.")))</f>
        <v>#N/A</v>
      </c>
      <c r="T1636" s="1"/>
      <c r="U1636" s="1">
        <f>VLOOKUP(Tabelle1[[#This Row],[productid]],Tabelle2[#All],2,FALSE)</f>
        <v>28</v>
      </c>
    </row>
    <row r="1637" spans="1:21" hidden="1">
      <c r="A1637" t="s">
        <v>2837</v>
      </c>
      <c r="B1637">
        <v>2099</v>
      </c>
      <c r="C1637">
        <v>289859</v>
      </c>
      <c r="D1637" t="s">
        <v>2838</v>
      </c>
      <c r="E1637" t="s">
        <v>2811</v>
      </c>
      <c r="F1637">
        <v>18406</v>
      </c>
      <c r="G1637">
        <v>3712883</v>
      </c>
      <c r="H1637">
        <f t="shared" si="25"/>
        <v>20</v>
      </c>
      <c r="I1637">
        <f t="array" ref="I1637">MIN(IFERROR(FIND(IstNumbers,A1637),""))</f>
        <v>17</v>
      </c>
      <c r="J1637" s="1" t="str">
        <f>IF([first '# in title]&lt;[pos kw in title],MID([title],[pos kw in title]-6,6),#N/A)</f>
        <v xml:space="preserve">ur 16 </v>
      </c>
      <c r="K163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637" s="1">
        <f>IFERROR(FIND("kW",[desc]),0)</f>
        <v>71</v>
      </c>
      <c r="M1637">
        <f t="array" ref="M1637">MIN(IFERROR(FIND(IstNumbers,E1637),""))</f>
        <v>29</v>
      </c>
      <c r="N1637" s="1" t="str">
        <f>IF([first '# in desc]&lt;[pos kw in desc],MID([desc],[pos kw in desc]-7,7))</f>
        <v xml:space="preserve">­me 16 </v>
      </c>
      <c r="O163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37" s="1" t="str">
        <f>TRIM(IF([first '# in desc]&lt;[pos kw in desc],MID([desc],[pos kw in desc]-6,6),FALSE))</f>
        <v>me 16</v>
      </c>
      <c r="Q1637" s="1">
        <f>IF(LEN([manuell])=0,IFERROR([kw fine in title]*1,IFERROR(SUMPRODUCT(COUNTIF(IsDigits,MID([kw in desc],ROW($A$1:$A$150),1)))=LEN([kw in desc]),#N/A)),[manuell])</f>
        <v>16</v>
      </c>
      <c r="R1637" s="1" t="e">
        <f>IF([pos kw in title]&gt;0,MID(J1637,#REF!,4),IF([first '# in title]&gt;0,MID([title],[first '# in title],3),IF([first '# in title]&gt;0,MID([desc],#REF!,3),VLOOKUP([productid],$G$2:$R$1386,8))))</f>
        <v>#REF!</v>
      </c>
      <c r="S1637" s="1" t="str">
        <f>IF([kw in desc]=[kw rough in title],[kw in desc]*1,IFERROR(LEFT([kw_dirty],3)*1,IFERROR(LEFT([kw_dirty],2)*1,"n.a.")))</f>
        <v>n.a.</v>
      </c>
      <c r="T1637" s="1"/>
      <c r="U1637" s="1">
        <f>VLOOKUP(Tabelle1[[#This Row],[productid]],Tabelle2[#All],2,FALSE)</f>
        <v>16</v>
      </c>
    </row>
    <row r="1638" spans="1:21" hidden="1">
      <c r="A1638" t="s">
        <v>2809</v>
      </c>
      <c r="B1638">
        <v>2104</v>
      </c>
      <c r="C1638">
        <v>289859</v>
      </c>
      <c r="D1638" t="s">
        <v>2839</v>
      </c>
      <c r="E1638" t="s">
        <v>2840</v>
      </c>
      <c r="F1638">
        <v>18406</v>
      </c>
      <c r="G1638">
        <v>1219746</v>
      </c>
      <c r="H1638">
        <f t="shared" si="25"/>
        <v>0</v>
      </c>
      <c r="I1638">
        <f t="array" ref="I1638">MIN(IFERROR(FIND(IstNumbers,A1638),""))</f>
        <v>23</v>
      </c>
      <c r="J1638" s="1" t="e">
        <f>IF([first '# in title]&lt;[pos kw in title],MID([title],[pos kw in title]-6,6),#N/A)</f>
        <v>#N/A</v>
      </c>
      <c r="K1638" s="1" t="e">
        <f>IFERROR(MID(SUBSTITUTE([kw rough in title],",","."),FIND("(",[kw rough in title])+1,20),SUBSTITUTE(IFERROR(MID([kw rough in title],FIND(" ",[kw rough in title])+1,20),[kw rough in title]),",","."))</f>
        <v>#N/A</v>
      </c>
      <c r="L1638" s="1">
        <f>IFERROR(FIND("kW",[desc]),0)</f>
        <v>71</v>
      </c>
      <c r="M1638">
        <f t="array" ref="M1638">MIN(IFERROR(FIND(IstNumbers,E1638),""))</f>
        <v>29</v>
      </c>
      <c r="N1638" s="1" t="str">
        <f>IF([first '# in desc]&lt;[pos kw in desc],MID([desc],[pos kw in desc]-7,7))</f>
        <v xml:space="preserve">­me 16 </v>
      </c>
      <c r="O163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38" s="1" t="str">
        <f>TRIM(IF([first '# in desc]&lt;[pos kw in desc],MID([desc],[pos kw in desc]-6,6),FALSE))</f>
        <v>me 16</v>
      </c>
      <c r="Q1638" s="1" t="b">
        <f>IF(LEN([manuell])=0,IFERROR([kw fine in title]*1,IFERROR(SUMPRODUCT(COUNTIF(IsDigits,MID([kw in desc],ROW($A$1:$A$150),1)))=LEN([kw in desc]),#N/A)),[manuell])</f>
        <v>0</v>
      </c>
      <c r="R1638" s="1" t="str">
        <f>IF([pos kw in title]&gt;0,MID(J1638,#REF!,4),IF([first '# in title]&gt;0,MID([title],[first '# in title],3),IF([first '# in title]&gt;0,MID([desc],#REF!,3),VLOOKUP([productid],$G$2:$R$1386,8))))</f>
        <v>-Ec</v>
      </c>
      <c r="S1638" s="1" t="e">
        <f>IF([kw in desc]=[kw rough in title],[kw in desc]*1,IFERROR(LEFT([kw_dirty],3)*1,IFERROR(LEFT([kw_dirty],2)*1,"n.a.")))</f>
        <v>#N/A</v>
      </c>
      <c r="T1638" s="1"/>
      <c r="U1638" s="1">
        <f>VLOOKUP(Tabelle1[[#This Row],[productid]],Tabelle2[#All],2,FALSE)</f>
        <v>16</v>
      </c>
    </row>
    <row r="1639" spans="1:21">
      <c r="A1639" t="s">
        <v>2797</v>
      </c>
      <c r="B1639">
        <v>2473.8000000000002</v>
      </c>
      <c r="C1639">
        <v>299105</v>
      </c>
      <c r="D1639" t="s">
        <v>2841</v>
      </c>
      <c r="E1639" t="s">
        <v>2842</v>
      </c>
      <c r="F1639">
        <v>18406</v>
      </c>
      <c r="G1639">
        <v>3093477</v>
      </c>
      <c r="H1639">
        <f t="shared" si="25"/>
        <v>0</v>
      </c>
      <c r="I1639">
        <f t="array" ref="I1639">MIN(IFERROR(FIND(IstNumbers,A1639),""))</f>
        <v>21</v>
      </c>
      <c r="J1639" s="1" t="e">
        <f>IF([first '# in title]&lt;[pos kw in title],MID([title],[pos kw in title]-6,6),#N/A)</f>
        <v>#N/A</v>
      </c>
      <c r="K1639" s="1" t="e">
        <f>IFERROR(MID(SUBSTITUTE([kw rough in title],",","."),FIND("(",[kw rough in title])+1,20),SUBSTITUTE(IFERROR(MID([kw rough in title],FIND(" ",[kw rough in title])+1,20),[kw rough in title]),",","."))</f>
        <v>#N/A</v>
      </c>
      <c r="L1639" s="1">
        <f>IFERROR(FIND("kW",[desc]),0)</f>
        <v>0</v>
      </c>
      <c r="M1639">
        <f t="array" ref="M1639">MIN(IFERROR(FIND(IstNumbers,E1639),""))</f>
        <v>21</v>
      </c>
      <c r="N1639" s="1" t="b">
        <f>IF([first '# in desc]&lt;[pos kw in desc],MID([desc],[pos kw in desc]-7,7))</f>
        <v>0</v>
      </c>
      <c r="O16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39" s="1" t="str">
        <f>TRIM(IF([first '# in desc]&lt;[pos kw in desc],MID([desc],[pos kw in desc]-6,6),FALSE))</f>
        <v>FALSCH</v>
      </c>
      <c r="Q1639" s="1" t="b">
        <f>IF(LEN([manuell])=0,IFERROR([kw fine in title]*1,IFERROR(SUMPRODUCT(COUNTIF(IsDigits,MID([kw in desc],ROW($A$1:$A$150),1)))=LEN([kw in desc]),#N/A)),[manuell])</f>
        <v>0</v>
      </c>
      <c r="R1639" s="1" t="str">
        <f>IF([pos kw in title]&gt;0,MID(J1639,#REF!,4),IF([first '# in title]&gt;0,MID([title],[first '# in title],3),IF([first '# in title]&gt;0,MID([desc],#REF!,3),VLOOKUP([productid],$G$2:$R$1386,8))))</f>
        <v>-50</v>
      </c>
      <c r="S1639" s="1" t="e">
        <f>IF([kw in desc]=[kw rough in title],[kw in desc]*1,IFERROR(LEFT([kw_dirty],3)*1,IFERROR(LEFT([kw_dirty],2)*1,"n.a.")))</f>
        <v>#N/A</v>
      </c>
      <c r="T1639" s="1"/>
      <c r="U1639" s="1" t="e">
        <f>VLOOKUP(Tabelle1[[#This Row],[productid]],Tabelle2[#All],2,FALSE)</f>
        <v>#N/A</v>
      </c>
    </row>
    <row r="1640" spans="1:21">
      <c r="A1640" t="s">
        <v>2784</v>
      </c>
      <c r="B1640">
        <v>2403.84</v>
      </c>
      <c r="C1640">
        <v>276812</v>
      </c>
      <c r="D1640" t="s">
        <v>2843</v>
      </c>
      <c r="E1640" t="s">
        <v>1257</v>
      </c>
      <c r="F1640">
        <v>18406</v>
      </c>
      <c r="G1640">
        <v>3093655</v>
      </c>
      <c r="H1640">
        <f t="shared" si="25"/>
        <v>0</v>
      </c>
      <c r="I1640">
        <f t="array" ref="I1640">MIN(IFERROR(FIND(IstNumbers,A1640),""))</f>
        <v>21</v>
      </c>
      <c r="J1640" s="1" t="e">
        <f>IF([first '# in title]&lt;[pos kw in title],MID([title],[pos kw in title]-6,6),#N/A)</f>
        <v>#N/A</v>
      </c>
      <c r="K1640" s="1" t="e">
        <f>IFERROR(MID(SUBSTITUTE([kw rough in title],",","."),FIND("(",[kw rough in title])+1,20),SUBSTITUTE(IFERROR(MID([kw rough in title],FIND(" ",[kw rough in title])+1,20),[kw rough in title]),",","."))</f>
        <v>#N/A</v>
      </c>
      <c r="L1640" s="1">
        <f>IFERROR(FIND("kW",[desc]),0)</f>
        <v>0</v>
      </c>
      <c r="M1640">
        <f t="array" ref="M1640">MIN(IFERROR(FIND(IstNumbers,E1640),""))</f>
        <v>39</v>
      </c>
      <c r="N1640" s="1" t="b">
        <f>IF([first '# in desc]&lt;[pos kw in desc],MID([desc],[pos kw in desc]-7,7))</f>
        <v>0</v>
      </c>
      <c r="O16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40" s="1" t="str">
        <f>TRIM(IF([first '# in desc]&lt;[pos kw in desc],MID([desc],[pos kw in desc]-6,6),FALSE))</f>
        <v>FALSCH</v>
      </c>
      <c r="Q1640" s="1" t="b">
        <f>IF(LEN([manuell])=0,IFERROR([kw fine in title]*1,IFERROR(SUMPRODUCT(COUNTIF(IsDigits,MID([kw in desc],ROW($A$1:$A$150),1)))=LEN([kw in desc]),#N/A)),[manuell])</f>
        <v>0</v>
      </c>
      <c r="R1640" s="1" t="str">
        <f>IF([pos kw in title]&gt;0,MID(J1640,#REF!,4),IF([first '# in title]&gt;0,MID([title],[first '# in title],3),IF([first '# in title]&gt;0,MID([desc],#REF!,3),VLOOKUP([productid],$G$2:$R$1386,8))))</f>
        <v xml:space="preserve">-K </v>
      </c>
      <c r="S1640" s="1" t="e">
        <f>IF([kw in desc]=[kw rough in title],[kw in desc]*1,IFERROR(LEFT([kw_dirty],3)*1,IFERROR(LEFT([kw_dirty],2)*1,"n.a.")))</f>
        <v>#N/A</v>
      </c>
      <c r="T1640" s="1"/>
      <c r="U1640" s="1" t="e">
        <f>VLOOKUP(Tabelle1[[#This Row],[productid]],Tabelle2[#All],2,FALSE)</f>
        <v>#N/A</v>
      </c>
    </row>
    <row r="1641" spans="1:21">
      <c r="A1641" t="s">
        <v>2844</v>
      </c>
      <c r="B1641">
        <v>2605</v>
      </c>
      <c r="C1641">
        <v>289859</v>
      </c>
      <c r="D1641" t="s">
        <v>2845</v>
      </c>
      <c r="E1641" t="s">
        <v>2110</v>
      </c>
      <c r="F1641">
        <v>18406</v>
      </c>
      <c r="G1641">
        <v>3128307</v>
      </c>
      <c r="H1641">
        <f t="shared" si="25"/>
        <v>0</v>
      </c>
      <c r="I1641">
        <f t="array" ref="I1641">MIN(IFERROR(FIND(IstNumbers,A1641),""))</f>
        <v>0</v>
      </c>
      <c r="J1641" s="1" t="e">
        <f>IF([first '# in title]&lt;[pos kw in title],MID([title],[pos kw in title]-6,6),#N/A)</f>
        <v>#N/A</v>
      </c>
      <c r="K1641" s="1" t="e">
        <f>IFERROR(MID(SUBSTITUTE([kw rough in title],",","."),FIND("(",[kw rough in title])+1,20),SUBSTITUTE(IFERROR(MID([kw rough in title],FIND(" ",[kw rough in title])+1,20),[kw rough in title]),",","."))</f>
        <v>#N/A</v>
      </c>
      <c r="L1641" s="1">
        <f>IFERROR(FIND("kW",[desc]),0)</f>
        <v>0</v>
      </c>
      <c r="M1641">
        <f t="array" ref="M1641">MIN(IFERROR(FIND(IstNumbers,E1641),""))</f>
        <v>38</v>
      </c>
      <c r="N1641" s="1" t="b">
        <f>IF([first '# in desc]&lt;[pos kw in desc],MID([desc],[pos kw in desc]-7,7))</f>
        <v>0</v>
      </c>
      <c r="O16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41" s="1" t="str">
        <f>TRIM(IF([first '# in desc]&lt;[pos kw in desc],MID([desc],[pos kw in desc]-6,6),FALSE))</f>
        <v>FALSCH</v>
      </c>
      <c r="Q1641" s="1" t="b">
        <f>IF(LEN([manuell])=0,IFERROR([kw fine in title]*1,IFERROR(SUMPRODUCT(COUNTIF(IsDigits,MID([kw in desc],ROW($A$1:$A$150),1)))=LEN([kw in desc]),#N/A)),[manuell])</f>
        <v>0</v>
      </c>
      <c r="R1641" s="1" t="str">
        <f>IF([pos kw in title]&gt;0,MID(J1641,#REF!,4),IF([first '# in title]&gt;0,MID([title],[first '# in title],3),IF([first '# in title]&gt;0,MID([desc],#REF!,3),VLOOKUP([productid],$G$2:$R$1386,8))))</f>
        <v xml:space="preserve">me, 35 </v>
      </c>
      <c r="S1641" s="1" t="e">
        <f>IF([kw in desc]=[kw rough in title],[kw in desc]*1,IFERROR(LEFT([kw_dirty],3)*1,IFERROR(LEFT([kw_dirty],2)*1,"n.a.")))</f>
        <v>#N/A</v>
      </c>
      <c r="T1641" s="1"/>
      <c r="U1641" s="1" t="e">
        <f>VLOOKUP(Tabelle1[[#This Row],[productid]],Tabelle2[#All],2,FALSE)</f>
        <v>#N/A</v>
      </c>
    </row>
    <row r="1642" spans="1:21" hidden="1">
      <c r="A1642" t="s">
        <v>2846</v>
      </c>
      <c r="B1642">
        <v>3130</v>
      </c>
      <c r="C1642">
        <v>289859</v>
      </c>
      <c r="D1642" t="s">
        <v>2847</v>
      </c>
      <c r="E1642" t="s">
        <v>1471</v>
      </c>
      <c r="F1642">
        <v>18406</v>
      </c>
      <c r="G1642">
        <v>1750863</v>
      </c>
      <c r="H1642">
        <f t="shared" si="25"/>
        <v>0</v>
      </c>
      <c r="I1642">
        <f t="array" ref="I1642">MIN(IFERROR(FIND(IstNumbers,A1642),""))</f>
        <v>28</v>
      </c>
      <c r="J1642" s="1" t="e">
        <f>IF([first '# in title]&lt;[pos kw in title],MID([title],[pos kw in title]-6,6),#N/A)</f>
        <v>#N/A</v>
      </c>
      <c r="K1642" s="1" t="e">
        <f>IFERROR(MID(SUBSTITUTE([kw rough in title],",","."),FIND("(",[kw rough in title])+1,20),SUBSTITUTE(IFERROR(MID([kw rough in title],FIND(" ",[kw rough in title])+1,20),[kw rough in title]),",","."))</f>
        <v>#N/A</v>
      </c>
      <c r="L1642" s="1">
        <f>IFERROR(FIND("kW",[desc]),0)</f>
        <v>70</v>
      </c>
      <c r="M1642">
        <f t="array" ref="M1642">MIN(IFERROR(FIND(IstNumbers,E1642),""))</f>
        <v>34</v>
      </c>
      <c r="N1642" s="1" t="str">
        <f>IF([first '# in desc]&lt;[pos kw in desc],MID([desc],[pos kw in desc]-7,7))</f>
        <v xml:space="preserve">­me 42 </v>
      </c>
      <c r="O16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642" s="1" t="str">
        <f>TRIM(IF([first '# in desc]&lt;[pos kw in desc],MID([desc],[pos kw in desc]-6,6),FALSE))</f>
        <v>me 42</v>
      </c>
      <c r="Q1642" s="1" t="b">
        <f>IF(LEN([manuell])=0,IFERROR([kw fine in title]*1,IFERROR(SUMPRODUCT(COUNTIF(IsDigits,MID([kw in desc],ROW($A$1:$A$150),1)))=LEN([kw in desc]),#N/A)),[manuell])</f>
        <v>0</v>
      </c>
      <c r="R1642" s="1" t="str">
        <f>IF([pos kw in title]&gt;0,MID(J1642,#REF!,4),IF([first '# in title]&gt;0,MID([title],[first '# in title],3),IF([first '# in title]&gt;0,MID([desc],#REF!,3),VLOOKUP([productid],$G$2:$R$1386,8))))</f>
        <v>42-</v>
      </c>
      <c r="S1642" s="1" t="e">
        <f>IF([kw in desc]=[kw rough in title],[kw in desc]*1,IFERROR(LEFT([kw_dirty],3)*1,IFERROR(LEFT([kw_dirty],2)*1,"n.a.")))</f>
        <v>#N/A</v>
      </c>
      <c r="T1642" s="1"/>
      <c r="U1642" s="1">
        <f>VLOOKUP(Tabelle1[[#This Row],[productid]],Tabelle2[#All],2,FALSE)</f>
        <v>42</v>
      </c>
    </row>
    <row r="1643" spans="1:21">
      <c r="A1643" t="s">
        <v>2817</v>
      </c>
      <c r="B1643">
        <v>2965</v>
      </c>
      <c r="C1643">
        <v>289859</v>
      </c>
      <c r="D1643" t="s">
        <v>2848</v>
      </c>
      <c r="E1643" t="s">
        <v>2849</v>
      </c>
      <c r="F1643">
        <v>18406</v>
      </c>
      <c r="G1643">
        <v>3094808</v>
      </c>
      <c r="H1643">
        <f t="shared" si="25"/>
        <v>0</v>
      </c>
      <c r="I1643">
        <f t="array" ref="I1643">MIN(IFERROR(FIND(IstNumbers,A1643),""))</f>
        <v>16</v>
      </c>
      <c r="J1643" s="1" t="e">
        <f>IF([first '# in title]&lt;[pos kw in title],MID([title],[pos kw in title]-6,6),#N/A)</f>
        <v>#N/A</v>
      </c>
      <c r="K1643" s="1" t="e">
        <f>IFERROR(MID(SUBSTITUTE([kw rough in title],",","."),FIND("(",[kw rough in title])+1,20),SUBSTITUTE(IFERROR(MID([kw rough in title],FIND(" ",[kw rough in title])+1,20),[kw rough in title]),",","."))</f>
        <v>#N/A</v>
      </c>
      <c r="L1643" s="1">
        <f>IFERROR(FIND("kW",[desc]),0)</f>
        <v>0</v>
      </c>
      <c r="M1643">
        <f t="array" ref="M1643">MIN(IFERROR(FIND(IstNumbers,E1643),""))</f>
        <v>31</v>
      </c>
      <c r="N1643" s="1" t="b">
        <f>IF([first '# in desc]&lt;[pos kw in desc],MID([desc],[pos kw in desc]-7,7))</f>
        <v>0</v>
      </c>
      <c r="O16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43" s="1" t="str">
        <f>TRIM(IF([first '# in desc]&lt;[pos kw in desc],MID([desc],[pos kw in desc]-6,6),FALSE))</f>
        <v>FALSCH</v>
      </c>
      <c r="Q1643" s="1" t="b">
        <f>IF(LEN([manuell])=0,IFERROR([kw fine in title]*1,IFERROR(SUMPRODUCT(COUNTIF(IsDigits,MID([kw in desc],ROW($A$1:$A$150),1)))=LEN([kw in desc]),#N/A)),[manuell])</f>
        <v>0</v>
      </c>
      <c r="R1643" s="1" t="str">
        <f>IF([pos kw in title]&gt;0,MID(J1643,#REF!,4),IF([first '# in title]&gt;0,MID([title],[first '# in title],3),IF([first '# in title]&gt;0,MID([desc],#REF!,3),VLOOKUP([productid],$G$2:$R$1386,8))))</f>
        <v>-Ac</v>
      </c>
      <c r="S1643" s="1" t="e">
        <f>IF([kw in desc]=[kw rough in title],[kw in desc]*1,IFERROR(LEFT([kw_dirty],3)*1,IFERROR(LEFT([kw_dirty],2)*1,"n.a.")))</f>
        <v>#N/A</v>
      </c>
      <c r="T1643" s="1"/>
      <c r="U1643" s="1" t="e">
        <f>VLOOKUP(Tabelle1[[#This Row],[productid]],Tabelle2[#All],2,FALSE)</f>
        <v>#N/A</v>
      </c>
    </row>
    <row r="1644" spans="1:21">
      <c r="A1644" t="s">
        <v>1412</v>
      </c>
      <c r="B1644">
        <v>2508.15</v>
      </c>
      <c r="C1644">
        <v>293331</v>
      </c>
      <c r="D1644" t="s">
        <v>2850</v>
      </c>
      <c r="E1644" t="s">
        <v>1431</v>
      </c>
      <c r="F1644">
        <v>18406</v>
      </c>
      <c r="G1644">
        <v>3711720</v>
      </c>
      <c r="H1644">
        <f t="shared" si="25"/>
        <v>0</v>
      </c>
      <c r="I1644">
        <f t="array" ref="I1644">MIN(IFERROR(FIND(IstNumbers,A1644),""))</f>
        <v>33</v>
      </c>
      <c r="J1644" s="1" t="e">
        <f>IF([first '# in title]&lt;[pos kw in title],MID([title],[pos kw in title]-6,6),#N/A)</f>
        <v>#N/A</v>
      </c>
      <c r="K1644" s="1" t="e">
        <f>IFERROR(MID(SUBSTITUTE([kw rough in title],",","."),FIND("(",[kw rough in title])+1,20),SUBSTITUTE(IFERROR(MID([kw rough in title],FIND(" ",[kw rough in title])+1,20),[kw rough in title]),",","."))</f>
        <v>#N/A</v>
      </c>
      <c r="L1644" s="1">
        <f>IFERROR(FIND("kW",[desc]),0)</f>
        <v>0</v>
      </c>
      <c r="M1644">
        <f t="array" ref="M1644">MIN(IFERROR(FIND(IstNumbers,E1644),""))</f>
        <v>14</v>
      </c>
      <c r="N1644" s="1" t="b">
        <f>IF([first '# in desc]&lt;[pos kw in desc],MID([desc],[pos kw in desc]-7,7))</f>
        <v>0</v>
      </c>
      <c r="O16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44" s="1" t="str">
        <f>TRIM(IF([first '# in desc]&lt;[pos kw in desc],MID([desc],[pos kw in desc]-6,6),FALSE))</f>
        <v>FALSCH</v>
      </c>
      <c r="Q1644" s="1" t="b">
        <f>IF(LEN([manuell])=0,IFERROR([kw fine in title]*1,IFERROR(SUMPRODUCT(COUNTIF(IsDigits,MID([kw in desc],ROW($A$1:$A$150),1)))=LEN([kw in desc]),#N/A)),[manuell])</f>
        <v>0</v>
      </c>
      <c r="R1644" s="1" t="str">
        <f>IF([pos kw in title]&gt;0,MID(J1644,#REF!,4),IF([first '# in title]&gt;0,MID([title],[first '# in title],3),IF([first '# in title]&gt;0,MID([desc],#REF!,3),VLOOKUP([productid],$G$2:$R$1386,8))))</f>
        <v>28-</v>
      </c>
      <c r="S1644" s="1" t="e">
        <f>IF([kw in desc]=[kw rough in title],[kw in desc]*1,IFERROR(LEFT([kw_dirty],3)*1,IFERROR(LEFT([kw_dirty],2)*1,"n.a.")))</f>
        <v>#N/A</v>
      </c>
      <c r="T1644" s="1"/>
      <c r="U1644" s="1">
        <f>VLOOKUP(Tabelle1[[#This Row],[productid]],Tabelle2[#All],2,FALSE)</f>
        <v>28</v>
      </c>
    </row>
    <row r="1645" spans="1:21" hidden="1">
      <c r="A1645" t="s">
        <v>2837</v>
      </c>
      <c r="B1645">
        <v>2104</v>
      </c>
      <c r="C1645">
        <v>289859</v>
      </c>
      <c r="D1645" t="s">
        <v>2851</v>
      </c>
      <c r="E1645" t="s">
        <v>2840</v>
      </c>
      <c r="F1645">
        <v>18406</v>
      </c>
      <c r="G1645">
        <v>3712883</v>
      </c>
      <c r="H1645">
        <f t="shared" si="25"/>
        <v>20</v>
      </c>
      <c r="I1645">
        <f t="array" ref="I1645">MIN(IFERROR(FIND(IstNumbers,A1645),""))</f>
        <v>17</v>
      </c>
      <c r="J1645" s="1" t="str">
        <f>IF([first '# in title]&lt;[pos kw in title],MID([title],[pos kw in title]-6,6),#N/A)</f>
        <v xml:space="preserve">ur 16 </v>
      </c>
      <c r="K164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645" s="1">
        <f>IFERROR(FIND("kW",[desc]),0)</f>
        <v>71</v>
      </c>
      <c r="M1645">
        <f t="array" ref="M1645">MIN(IFERROR(FIND(IstNumbers,E1645),""))</f>
        <v>29</v>
      </c>
      <c r="N1645" s="1" t="str">
        <f>IF([first '# in desc]&lt;[pos kw in desc],MID([desc],[pos kw in desc]-7,7))</f>
        <v xml:space="preserve">­me 16 </v>
      </c>
      <c r="O164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45" s="1" t="str">
        <f>TRIM(IF([first '# in desc]&lt;[pos kw in desc],MID([desc],[pos kw in desc]-6,6),FALSE))</f>
        <v>me 16</v>
      </c>
      <c r="Q1645" s="1">
        <f>IF(LEN([manuell])=0,IFERROR([kw fine in title]*1,IFERROR(SUMPRODUCT(COUNTIF(IsDigits,MID([kw in desc],ROW($A$1:$A$150),1)))=LEN([kw in desc]),#N/A)),[manuell])</f>
        <v>16</v>
      </c>
      <c r="R1645" s="1" t="e">
        <f>IF([pos kw in title]&gt;0,MID(J1645,#REF!,4),IF([first '# in title]&gt;0,MID([title],[first '# in title],3),IF([first '# in title]&gt;0,MID([desc],#REF!,3),VLOOKUP([productid],$G$2:$R$1386,8))))</f>
        <v>#REF!</v>
      </c>
      <c r="S1645" s="1" t="str">
        <f>IF([kw in desc]=[kw rough in title],[kw in desc]*1,IFERROR(LEFT([kw_dirty],3)*1,IFERROR(LEFT([kw_dirty],2)*1,"n.a.")))</f>
        <v>n.a.</v>
      </c>
      <c r="T1645" s="1"/>
      <c r="U1645" s="1">
        <f>VLOOKUP(Tabelle1[[#This Row],[productid]],Tabelle2[#All],2,FALSE)</f>
        <v>16</v>
      </c>
    </row>
    <row r="1646" spans="1:21" hidden="1">
      <c r="A1646" t="s">
        <v>2809</v>
      </c>
      <c r="B1646">
        <v>2109</v>
      </c>
      <c r="C1646">
        <v>289859</v>
      </c>
      <c r="D1646" t="s">
        <v>2852</v>
      </c>
      <c r="E1646" t="s">
        <v>2853</v>
      </c>
      <c r="F1646">
        <v>18406</v>
      </c>
      <c r="G1646">
        <v>1219746</v>
      </c>
      <c r="H1646">
        <f t="shared" si="25"/>
        <v>0</v>
      </c>
      <c r="I1646">
        <f t="array" ref="I1646">MIN(IFERROR(FIND(IstNumbers,A1646),""))</f>
        <v>23</v>
      </c>
      <c r="J1646" s="1" t="e">
        <f>IF([first '# in title]&lt;[pos kw in title],MID([title],[pos kw in title]-6,6),#N/A)</f>
        <v>#N/A</v>
      </c>
      <c r="K1646" s="1" t="e">
        <f>IFERROR(MID(SUBSTITUTE([kw rough in title],",","."),FIND("(",[kw rough in title])+1,20),SUBSTITUTE(IFERROR(MID([kw rough in title],FIND(" ",[kw rough in title])+1,20),[kw rough in title]),",","."))</f>
        <v>#N/A</v>
      </c>
      <c r="L1646" s="1">
        <f>IFERROR(FIND("kW",[desc]),0)</f>
        <v>71</v>
      </c>
      <c r="M1646">
        <f t="array" ref="M1646">MIN(IFERROR(FIND(IstNumbers,E1646),""))</f>
        <v>29</v>
      </c>
      <c r="N1646" s="1" t="str">
        <f>IF([first '# in desc]&lt;[pos kw in desc],MID([desc],[pos kw in desc]-7,7))</f>
        <v xml:space="preserve">­me 16 </v>
      </c>
      <c r="O164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46" s="1" t="str">
        <f>TRIM(IF([first '# in desc]&lt;[pos kw in desc],MID([desc],[pos kw in desc]-6,6),FALSE))</f>
        <v>me 16</v>
      </c>
      <c r="Q1646" s="1" t="b">
        <f>IF(LEN([manuell])=0,IFERROR([kw fine in title]*1,IFERROR(SUMPRODUCT(COUNTIF(IsDigits,MID([kw in desc],ROW($A$1:$A$150),1)))=LEN([kw in desc]),#N/A)),[manuell])</f>
        <v>0</v>
      </c>
      <c r="R1646" s="1" t="str">
        <f>IF([pos kw in title]&gt;0,MID(J1646,#REF!,4),IF([first '# in title]&gt;0,MID([title],[first '# in title],3),IF([first '# in title]&gt;0,MID([desc],#REF!,3),VLOOKUP([productid],$G$2:$R$1386,8))))</f>
        <v>-Ec</v>
      </c>
      <c r="S1646" s="1" t="e">
        <f>IF([kw in desc]=[kw rough in title],[kw in desc]*1,IFERROR(LEFT([kw_dirty],3)*1,IFERROR(LEFT([kw_dirty],2)*1,"n.a.")))</f>
        <v>#N/A</v>
      </c>
      <c r="T1646" s="1"/>
      <c r="U1646" s="1">
        <f>VLOOKUP(Tabelle1[[#This Row],[productid]],Tabelle2[#All],2,FALSE)</f>
        <v>16</v>
      </c>
    </row>
    <row r="1647" spans="1:21">
      <c r="A1647" t="s">
        <v>2797</v>
      </c>
      <c r="B1647">
        <v>2504.41</v>
      </c>
      <c r="C1647">
        <v>9701</v>
      </c>
      <c r="D1647" t="s">
        <v>2854</v>
      </c>
      <c r="E1647" t="s">
        <v>9</v>
      </c>
      <c r="F1647">
        <v>18406</v>
      </c>
      <c r="G1647">
        <v>3093477</v>
      </c>
      <c r="H1647">
        <f t="shared" si="25"/>
        <v>0</v>
      </c>
      <c r="I1647">
        <f t="array" ref="I1647">MIN(IFERROR(FIND(IstNumbers,A1647),""))</f>
        <v>21</v>
      </c>
      <c r="J1647" s="1" t="e">
        <f>IF([first '# in title]&lt;[pos kw in title],MID([title],[pos kw in title]-6,6),#N/A)</f>
        <v>#N/A</v>
      </c>
      <c r="K1647" s="1" t="e">
        <f>IFERROR(MID(SUBSTITUTE([kw rough in title],",","."),FIND("(",[kw rough in title])+1,20),SUBSTITUTE(IFERROR(MID([kw rough in title],FIND(" ",[kw rough in title])+1,20),[kw rough in title]),",","."))</f>
        <v>#N/A</v>
      </c>
      <c r="L1647" s="1">
        <f>IFERROR(FIND("kW",[desc]),0)</f>
        <v>0</v>
      </c>
      <c r="M1647">
        <f t="array" ref="M1647">MIN(IFERROR(FIND(IstNumbers,E1647),""))</f>
        <v>0</v>
      </c>
      <c r="N1647" s="1" t="b">
        <f>IF([first '# in desc]&lt;[pos kw in desc],MID([desc],[pos kw in desc]-7,7))</f>
        <v>0</v>
      </c>
      <c r="O16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47" s="1" t="str">
        <f>TRIM(IF([first '# in desc]&lt;[pos kw in desc],MID([desc],[pos kw in desc]-6,6),FALSE))</f>
        <v>FALSCH</v>
      </c>
      <c r="Q1647" s="1" t="b">
        <f>IF(LEN([manuell])=0,IFERROR([kw fine in title]*1,IFERROR(SUMPRODUCT(COUNTIF(IsDigits,MID([kw in desc],ROW($A$1:$A$150),1)))=LEN([kw in desc]),#N/A)),[manuell])</f>
        <v>0</v>
      </c>
      <c r="R1647" s="1" t="str">
        <f>IF([pos kw in title]&gt;0,MID(J1647,#REF!,4),IF([first '# in title]&gt;0,MID([title],[first '# in title],3),IF([first '# in title]&gt;0,MID([desc],#REF!,3),VLOOKUP([productid],$G$2:$R$1386,8))))</f>
        <v>-50</v>
      </c>
      <c r="S1647" s="1" t="e">
        <f>IF([kw in desc]=[kw rough in title],[kw in desc]*1,IFERROR(LEFT([kw_dirty],3)*1,IFERROR(LEFT([kw_dirty],2)*1,"n.a.")))</f>
        <v>#N/A</v>
      </c>
      <c r="T1647" s="1"/>
      <c r="U1647" s="1" t="e">
        <f>VLOOKUP(Tabelle1[[#This Row],[productid]],Tabelle2[#All],2,FALSE)</f>
        <v>#N/A</v>
      </c>
    </row>
    <row r="1648" spans="1:21">
      <c r="A1648" t="s">
        <v>2784</v>
      </c>
      <c r="B1648">
        <v>2420.92</v>
      </c>
      <c r="C1648">
        <v>299105</v>
      </c>
      <c r="D1648" t="s">
        <v>2855</v>
      </c>
      <c r="E1648" t="s">
        <v>1287</v>
      </c>
      <c r="F1648">
        <v>18406</v>
      </c>
      <c r="G1648">
        <v>3093655</v>
      </c>
      <c r="H1648">
        <f t="shared" si="25"/>
        <v>0</v>
      </c>
      <c r="I1648">
        <f t="array" ref="I1648">MIN(IFERROR(FIND(IstNumbers,A1648),""))</f>
        <v>21</v>
      </c>
      <c r="J1648" s="1" t="e">
        <f>IF([first '# in title]&lt;[pos kw in title],MID([title],[pos kw in title]-6,6),#N/A)</f>
        <v>#N/A</v>
      </c>
      <c r="K1648" s="1" t="e">
        <f>IFERROR(MID(SUBSTITUTE([kw rough in title],",","."),FIND("(",[kw rough in title])+1,20),SUBSTITUTE(IFERROR(MID([kw rough in title],FIND(" ",[kw rough in title])+1,20),[kw rough in title]),",","."))</f>
        <v>#N/A</v>
      </c>
      <c r="L1648" s="1">
        <f>IFERROR(FIND("kW",[desc]),0)</f>
        <v>0</v>
      </c>
      <c r="M1648">
        <f t="array" ref="M1648">MIN(IFERROR(FIND(IstNumbers,E1648),""))</f>
        <v>39</v>
      </c>
      <c r="N1648" s="1" t="b">
        <f>IF([first '# in desc]&lt;[pos kw in desc],MID([desc],[pos kw in desc]-7,7))</f>
        <v>0</v>
      </c>
      <c r="O16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48" s="1" t="str">
        <f>TRIM(IF([first '# in desc]&lt;[pos kw in desc],MID([desc],[pos kw in desc]-6,6),FALSE))</f>
        <v>FALSCH</v>
      </c>
      <c r="Q1648" s="1" t="b">
        <f>IF(LEN([manuell])=0,IFERROR([kw fine in title]*1,IFERROR(SUMPRODUCT(COUNTIF(IsDigits,MID([kw in desc],ROW($A$1:$A$150),1)))=LEN([kw in desc]),#N/A)),[manuell])</f>
        <v>0</v>
      </c>
      <c r="R1648" s="1" t="str">
        <f>IF([pos kw in title]&gt;0,MID(J1648,#REF!,4),IF([first '# in title]&gt;0,MID([title],[first '# in title],3),IF([first '# in title]&gt;0,MID([desc],#REF!,3),VLOOKUP([productid],$G$2:$R$1386,8))))</f>
        <v xml:space="preserve">-K </v>
      </c>
      <c r="S1648" s="1" t="e">
        <f>IF([kw in desc]=[kw rough in title],[kw in desc]*1,IFERROR(LEFT([kw_dirty],3)*1,IFERROR(LEFT([kw_dirty],2)*1,"n.a.")))</f>
        <v>#N/A</v>
      </c>
      <c r="T1648" s="1"/>
      <c r="U1648" s="1" t="e">
        <f>VLOOKUP(Tabelle1[[#This Row],[productid]],Tabelle2[#All],2,FALSE)</f>
        <v>#N/A</v>
      </c>
    </row>
    <row r="1649" spans="1:21" hidden="1">
      <c r="A1649" t="s">
        <v>2856</v>
      </c>
      <c r="B1649">
        <v>2580</v>
      </c>
      <c r="C1649">
        <v>289859</v>
      </c>
      <c r="D1649" t="s">
        <v>2857</v>
      </c>
      <c r="E1649" t="s">
        <v>2858</v>
      </c>
      <c r="F1649">
        <v>18406</v>
      </c>
      <c r="G1649">
        <v>1064527</v>
      </c>
      <c r="H1649">
        <f t="shared" si="25"/>
        <v>28</v>
      </c>
      <c r="I1649">
        <f t="array" ref="I1649">MIN(IFERROR(FIND(IstNumbers,A1649),""))</f>
        <v>19</v>
      </c>
      <c r="J1649" s="1" t="str">
        <f>IF([first '# in title]&lt;[pos kw in title],MID([title],[pos kw in title]-6,6),#N/A)</f>
        <v xml:space="preserve">W (19 </v>
      </c>
      <c r="K164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649" s="1">
        <f>IFERROR(FIND("kW",[desc]),0)</f>
        <v>57</v>
      </c>
      <c r="M1649">
        <f t="array" ref="M1649">MIN(IFERROR(FIND(IstNumbers,E1649),""))</f>
        <v>24</v>
      </c>
      <c r="N1649" s="1" t="str">
        <f>IF([first '# in desc]&lt;[pos kw in desc],MID([desc],[pos kw in desc]-7,7))</f>
        <v xml:space="preserve">me, 19 </v>
      </c>
      <c r="O164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649" s="1" t="str">
        <f>TRIM(IF([first '# in desc]&lt;[pos kw in desc],MID([desc],[pos kw in desc]-6,6),FALSE))</f>
        <v>e, 19</v>
      </c>
      <c r="Q1649" s="1">
        <f>IF(LEN([manuell])=0,IFERROR([kw fine in title]*1,IFERROR(SUMPRODUCT(COUNTIF(IsDigits,MID([kw in desc],ROW($A$1:$A$150),1)))=LEN([kw in desc]),#N/A)),[manuell])</f>
        <v>19</v>
      </c>
      <c r="R1649" s="1" t="e">
        <f>IF([pos kw in title]&gt;0,MID(J1649,#REF!,4),IF([first '# in title]&gt;0,MID([title],[first '# in title],3),IF([first '# in title]&gt;0,MID([desc],#REF!,3),VLOOKUP([productid],$G$2:$R$1386,8))))</f>
        <v>#REF!</v>
      </c>
      <c r="S1649" s="1" t="str">
        <f>IF([kw in desc]=[kw rough in title],[kw in desc]*1,IFERROR(LEFT([kw_dirty],3)*1,IFERROR(LEFT([kw_dirty],2)*1,"n.a.")))</f>
        <v>n.a.</v>
      </c>
      <c r="T1649" s="1"/>
      <c r="U1649" s="1">
        <f>VLOOKUP(Tabelle1[[#This Row],[productid]],Tabelle2[#All],2,FALSE)</f>
        <v>19</v>
      </c>
    </row>
    <row r="1650" spans="1:21">
      <c r="A1650" t="s">
        <v>2844</v>
      </c>
      <c r="B1650">
        <v>2605</v>
      </c>
      <c r="C1650">
        <v>289859</v>
      </c>
      <c r="D1650" t="s">
        <v>2859</v>
      </c>
      <c r="E1650" t="s">
        <v>2860</v>
      </c>
      <c r="F1650">
        <v>18406</v>
      </c>
      <c r="G1650">
        <v>3128307</v>
      </c>
      <c r="H1650">
        <f t="shared" si="25"/>
        <v>0</v>
      </c>
      <c r="I1650">
        <f t="array" ref="I1650">MIN(IFERROR(FIND(IstNumbers,A1650),""))</f>
        <v>0</v>
      </c>
      <c r="J1650" s="1" t="e">
        <f>IF([first '# in title]&lt;[pos kw in title],MID([title],[pos kw in title]-6,6),#N/A)</f>
        <v>#N/A</v>
      </c>
      <c r="K1650" s="1" t="e">
        <f>IFERROR(MID(SUBSTITUTE([kw rough in title],",","."),FIND("(",[kw rough in title])+1,20),SUBSTITUTE(IFERROR(MID([kw rough in title],FIND(" ",[kw rough in title])+1,20),[kw rough in title]),",","."))</f>
        <v>#N/A</v>
      </c>
      <c r="L1650" s="1">
        <f>IFERROR(FIND("kW",[desc]),0)</f>
        <v>0</v>
      </c>
      <c r="M1650">
        <f t="array" ref="M1650">MIN(IFERROR(FIND(IstNumbers,E1650),""))</f>
        <v>38</v>
      </c>
      <c r="N1650" s="1" t="b">
        <f>IF([first '# in desc]&lt;[pos kw in desc],MID([desc],[pos kw in desc]-7,7))</f>
        <v>0</v>
      </c>
      <c r="O16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50" s="1" t="str">
        <f>TRIM(IF([first '# in desc]&lt;[pos kw in desc],MID([desc],[pos kw in desc]-6,6),FALSE))</f>
        <v>FALSCH</v>
      </c>
      <c r="Q1650" s="1" t="b">
        <f>IF(LEN([manuell])=0,IFERROR([kw fine in title]*1,IFERROR(SUMPRODUCT(COUNTIF(IsDigits,MID([kw in desc],ROW($A$1:$A$150),1)))=LEN([kw in desc]),#N/A)),[manuell])</f>
        <v>0</v>
      </c>
      <c r="R1650" s="1" t="str">
        <f>IF([pos kw in title]&gt;0,MID(J1650,#REF!,4),IF([first '# in title]&gt;0,MID([title],[first '# in title],3),IF([first '# in title]&gt;0,MID([desc],#REF!,3),VLOOKUP([productid],$G$2:$R$1386,8))))</f>
        <v xml:space="preserve">me, 35 </v>
      </c>
      <c r="S1650" s="1" t="e">
        <f>IF([kw in desc]=[kw rough in title],[kw in desc]*1,IFERROR(LEFT([kw_dirty],3)*1,IFERROR(LEFT([kw_dirty],2)*1,"n.a.")))</f>
        <v>#N/A</v>
      </c>
      <c r="T1650" s="1"/>
      <c r="U1650" s="1" t="e">
        <f>VLOOKUP(Tabelle1[[#This Row],[productid]],Tabelle2[#All],2,FALSE)</f>
        <v>#N/A</v>
      </c>
    </row>
    <row r="1651" spans="1:21" hidden="1">
      <c r="A1651" t="s">
        <v>2846</v>
      </c>
      <c r="B1651">
        <v>3135</v>
      </c>
      <c r="C1651">
        <v>289859</v>
      </c>
      <c r="D1651" t="s">
        <v>2861</v>
      </c>
      <c r="E1651" t="s">
        <v>2862</v>
      </c>
      <c r="F1651">
        <v>18406</v>
      </c>
      <c r="G1651">
        <v>1750863</v>
      </c>
      <c r="H1651">
        <f t="shared" si="25"/>
        <v>0</v>
      </c>
      <c r="I1651">
        <f t="array" ref="I1651">MIN(IFERROR(FIND(IstNumbers,A1651),""))</f>
        <v>28</v>
      </c>
      <c r="J1651" s="1" t="e">
        <f>IF([first '# in title]&lt;[pos kw in title],MID([title],[pos kw in title]-6,6),#N/A)</f>
        <v>#N/A</v>
      </c>
      <c r="K1651" s="1" t="e">
        <f>IFERROR(MID(SUBSTITUTE([kw rough in title],",","."),FIND("(",[kw rough in title])+1,20),SUBSTITUTE(IFERROR(MID([kw rough in title],FIND(" ",[kw rough in title])+1,20),[kw rough in title]),",","."))</f>
        <v>#N/A</v>
      </c>
      <c r="L1651" s="1">
        <f>IFERROR(FIND("kW",[desc]),0)</f>
        <v>70</v>
      </c>
      <c r="M1651">
        <f t="array" ref="M1651">MIN(IFERROR(FIND(IstNumbers,E1651),""))</f>
        <v>34</v>
      </c>
      <c r="N1651" s="1" t="str">
        <f>IF([first '# in desc]&lt;[pos kw in desc],MID([desc],[pos kw in desc]-7,7))</f>
        <v xml:space="preserve">­me 42 </v>
      </c>
      <c r="O16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651" s="1" t="str">
        <f>TRIM(IF([first '# in desc]&lt;[pos kw in desc],MID([desc],[pos kw in desc]-6,6),FALSE))</f>
        <v>me 42</v>
      </c>
      <c r="Q1651" s="1" t="b">
        <f>IF(LEN([manuell])=0,IFERROR([kw fine in title]*1,IFERROR(SUMPRODUCT(COUNTIF(IsDigits,MID([kw in desc],ROW($A$1:$A$150),1)))=LEN([kw in desc]),#N/A)),[manuell])</f>
        <v>0</v>
      </c>
      <c r="R1651" s="1" t="str">
        <f>IF([pos kw in title]&gt;0,MID(J1651,#REF!,4),IF([first '# in title]&gt;0,MID([title],[first '# in title],3),IF([first '# in title]&gt;0,MID([desc],#REF!,3),VLOOKUP([productid],$G$2:$R$1386,8))))</f>
        <v>42-</v>
      </c>
      <c r="S1651" s="1" t="e">
        <f>IF([kw in desc]=[kw rough in title],[kw in desc]*1,IFERROR(LEFT([kw_dirty],3)*1,IFERROR(LEFT([kw_dirty],2)*1,"n.a.")))</f>
        <v>#N/A</v>
      </c>
      <c r="T1651" s="1"/>
      <c r="U1651" s="1">
        <f>VLOOKUP(Tabelle1[[#This Row],[productid]],Tabelle2[#All],2,FALSE)</f>
        <v>42</v>
      </c>
    </row>
    <row r="1652" spans="1:21" hidden="1">
      <c r="A1652" t="s">
        <v>2863</v>
      </c>
      <c r="B1652">
        <v>2520</v>
      </c>
      <c r="C1652">
        <v>289859</v>
      </c>
      <c r="D1652" t="s">
        <v>2864</v>
      </c>
      <c r="E1652" t="s">
        <v>350</v>
      </c>
      <c r="F1652">
        <v>18406</v>
      </c>
      <c r="G1652">
        <v>3132314</v>
      </c>
      <c r="H1652">
        <f t="shared" si="25"/>
        <v>58</v>
      </c>
      <c r="I1652">
        <f t="array" ref="I1652">MIN(IFERROR(FIND(IstNumbers,A1652),""))</f>
        <v>26</v>
      </c>
      <c r="J1652" s="1" t="str">
        <f>IF([first '# in title]&lt;[pos kw in title],MID([title],[pos kw in title]-6,6),#N/A)</f>
        <v xml:space="preserve">s (22 </v>
      </c>
      <c r="K1652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652" s="1">
        <f>IFERROR(FIND("kW",[desc]),0)</f>
        <v>0</v>
      </c>
      <c r="M1652">
        <f t="array" ref="M1652">MIN(IFERROR(FIND(IstNumbers,E1652),""))</f>
        <v>32</v>
      </c>
      <c r="N1652" s="1" t="b">
        <f>IF([first '# in desc]&lt;[pos kw in desc],MID([desc],[pos kw in desc]-7,7))</f>
        <v>0</v>
      </c>
      <c r="O16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52" s="1" t="str">
        <f>TRIM(IF([first '# in desc]&lt;[pos kw in desc],MID([desc],[pos kw in desc]-6,6),FALSE))</f>
        <v>FALSCH</v>
      </c>
      <c r="Q1652" s="1">
        <f>IF(LEN([manuell])=0,IFERROR([kw fine in title]*1,IFERROR(SUMPRODUCT(COUNTIF(IsDigits,MID([kw in desc],ROW($A$1:$A$150),1)))=LEN([kw in desc]),#N/A)),[manuell])</f>
        <v>22</v>
      </c>
      <c r="R1652" s="1" t="e">
        <f>IF([pos kw in title]&gt;0,MID(J1652,#REF!,4),IF([first '# in title]&gt;0,MID([title],[first '# in title],3),IF([first '# in title]&gt;0,MID([desc],#REF!,3),VLOOKUP([productid],$G$2:$R$1386,8))))</f>
        <v>#REF!</v>
      </c>
      <c r="S1652" s="1" t="str">
        <f>IF([kw in desc]=[kw rough in title],[kw in desc]*1,IFERROR(LEFT([kw_dirty],3)*1,IFERROR(LEFT([kw_dirty],2)*1,"n.a.")))</f>
        <v>n.a.</v>
      </c>
      <c r="T1652" s="1"/>
      <c r="U1652" s="1">
        <f>VLOOKUP(Tabelle1[[#This Row],[productid]],Tabelle2[#All],2,FALSE)</f>
        <v>22</v>
      </c>
    </row>
    <row r="1653" spans="1:21">
      <c r="A1653" t="s">
        <v>2817</v>
      </c>
      <c r="B1653">
        <v>2970</v>
      </c>
      <c r="C1653">
        <v>289859</v>
      </c>
      <c r="D1653" t="s">
        <v>2865</v>
      </c>
      <c r="E1653" t="s">
        <v>2866</v>
      </c>
      <c r="F1653">
        <v>18406</v>
      </c>
      <c r="G1653">
        <v>3094808</v>
      </c>
      <c r="H1653">
        <f t="shared" si="25"/>
        <v>0</v>
      </c>
      <c r="I1653">
        <f t="array" ref="I1653">MIN(IFERROR(FIND(IstNumbers,A1653),""))</f>
        <v>16</v>
      </c>
      <c r="J1653" s="1" t="e">
        <f>IF([first '# in title]&lt;[pos kw in title],MID([title],[pos kw in title]-6,6),#N/A)</f>
        <v>#N/A</v>
      </c>
      <c r="K1653" s="1" t="e">
        <f>IFERROR(MID(SUBSTITUTE([kw rough in title],",","."),FIND("(",[kw rough in title])+1,20),SUBSTITUTE(IFERROR(MID([kw rough in title],FIND(" ",[kw rough in title])+1,20),[kw rough in title]),",","."))</f>
        <v>#N/A</v>
      </c>
      <c r="L1653" s="1">
        <f>IFERROR(FIND("kW",[desc]),0)</f>
        <v>0</v>
      </c>
      <c r="M1653">
        <f t="array" ref="M1653">MIN(IFERROR(FIND(IstNumbers,E1653),""))</f>
        <v>31</v>
      </c>
      <c r="N1653" s="1" t="b">
        <f>IF([first '# in desc]&lt;[pos kw in desc],MID([desc],[pos kw in desc]-7,7))</f>
        <v>0</v>
      </c>
      <c r="O16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53" s="1" t="str">
        <f>TRIM(IF([first '# in desc]&lt;[pos kw in desc],MID([desc],[pos kw in desc]-6,6),FALSE))</f>
        <v>FALSCH</v>
      </c>
      <c r="Q1653" s="1" t="b">
        <f>IF(LEN([manuell])=0,IFERROR([kw fine in title]*1,IFERROR(SUMPRODUCT(COUNTIF(IsDigits,MID([kw in desc],ROW($A$1:$A$150),1)))=LEN([kw in desc]),#N/A)),[manuell])</f>
        <v>0</v>
      </c>
      <c r="R1653" s="1" t="str">
        <f>IF([pos kw in title]&gt;0,MID(J1653,#REF!,4),IF([first '# in title]&gt;0,MID([title],[first '# in title],3),IF([first '# in title]&gt;0,MID([desc],#REF!,3),VLOOKUP([productid],$G$2:$R$1386,8))))</f>
        <v>-Ac</v>
      </c>
      <c r="S1653" s="1" t="e">
        <f>IF([kw in desc]=[kw rough in title],[kw in desc]*1,IFERROR(LEFT([kw_dirty],3)*1,IFERROR(LEFT([kw_dirty],2)*1,"n.a.")))</f>
        <v>#N/A</v>
      </c>
      <c r="T1653" s="1"/>
      <c r="U1653" s="1" t="e">
        <f>VLOOKUP(Tabelle1[[#This Row],[productid]],Tabelle2[#All],2,FALSE)</f>
        <v>#N/A</v>
      </c>
    </row>
    <row r="1654" spans="1:21" hidden="1">
      <c r="A1654" t="s">
        <v>1412</v>
      </c>
      <c r="B1654">
        <v>3004</v>
      </c>
      <c r="C1654">
        <v>223861</v>
      </c>
      <c r="D1654" t="s">
        <v>2867</v>
      </c>
      <c r="E1654" t="s">
        <v>1459</v>
      </c>
      <c r="F1654">
        <v>18406</v>
      </c>
      <c r="G1654">
        <v>3711720</v>
      </c>
      <c r="H1654">
        <f t="shared" si="25"/>
        <v>0</v>
      </c>
      <c r="I1654">
        <f t="array" ref="I1654">MIN(IFERROR(FIND(IstNumbers,A1654),""))</f>
        <v>33</v>
      </c>
      <c r="J1654" s="1" t="e">
        <f>IF([first '# in title]&lt;[pos kw in title],MID([title],[pos kw in title]-6,6),#N/A)</f>
        <v>#N/A</v>
      </c>
      <c r="K1654" s="1" t="e">
        <f>IFERROR(MID(SUBSTITUTE([kw rough in title],",","."),FIND("(",[kw rough in title])+1,20),SUBSTITUTE(IFERROR(MID([kw rough in title],FIND(" ",[kw rough in title])+1,20),[kw rough in title]),",","."))</f>
        <v>#N/A</v>
      </c>
      <c r="L1654" s="1">
        <f>IFERROR(FIND("kW",[desc]),0)</f>
        <v>61</v>
      </c>
      <c r="M1654">
        <f t="array" ref="M1654">MIN(IFERROR(FIND(IstNumbers,E1654),""))</f>
        <v>15</v>
      </c>
      <c r="N1654" s="1" t="str">
        <f>IF([first '# in desc]&lt;[pos kw in desc],MID([desc],[pos kw in desc]-7,7))</f>
        <v xml:space="preserve">SBE 28 </v>
      </c>
      <c r="O1654" s="1" t="str">
        <f>IFERROR(SUBSTITUTE(MID([kw rough in desc],FIND("(",[kw rough in desc])+1,20),",","."),IFERROR(SUBSTITUTE(TRIM(SUBSTITUTE(SUBSTITUTE(MID([kw rough in desc],FIND(" ",TRIM([kw rough in desc]))+1,20),"""",""),"/","")),",","."),#N/A))</f>
        <v>28</v>
      </c>
      <c r="P1654" s="1" t="str">
        <f>TRIM(IF([first '# in desc]&lt;[pos kw in desc],MID([desc],[pos kw in desc]-6,6),FALSE))</f>
        <v>BE 28</v>
      </c>
      <c r="Q1654" s="1" t="b">
        <f>IF(LEN([manuell])=0,IFERROR([kw fine in title]*1,IFERROR(SUMPRODUCT(COUNTIF(IsDigits,MID([kw in desc],ROW($A$1:$A$150),1)))=LEN([kw in desc]),#N/A)),[manuell])</f>
        <v>0</v>
      </c>
      <c r="R1654" s="1" t="str">
        <f>IF([pos kw in title]&gt;0,MID(J1654,#REF!,4),IF([first '# in title]&gt;0,MID([title],[first '# in title],3),IF([first '# in title]&gt;0,MID([desc],#REF!,3),VLOOKUP([productid],$G$2:$R$1386,8))))</f>
        <v>28-</v>
      </c>
      <c r="S1654" s="1" t="e">
        <f>IF([kw in desc]=[kw rough in title],[kw in desc]*1,IFERROR(LEFT([kw_dirty],3)*1,IFERROR(LEFT([kw_dirty],2)*1,"n.a.")))</f>
        <v>#N/A</v>
      </c>
      <c r="T1654" s="1"/>
      <c r="U1654" s="1">
        <f>VLOOKUP(Tabelle1[[#This Row],[productid]],Tabelle2[#All],2,FALSE)</f>
        <v>28</v>
      </c>
    </row>
    <row r="1655" spans="1:21" hidden="1">
      <c r="A1655" t="s">
        <v>2837</v>
      </c>
      <c r="B1655">
        <v>2109</v>
      </c>
      <c r="C1655">
        <v>289859</v>
      </c>
      <c r="D1655" t="s">
        <v>2868</v>
      </c>
      <c r="E1655" t="s">
        <v>2853</v>
      </c>
      <c r="F1655">
        <v>18406</v>
      </c>
      <c r="G1655">
        <v>3712883</v>
      </c>
      <c r="H1655">
        <f t="shared" si="25"/>
        <v>20</v>
      </c>
      <c r="I1655">
        <f t="array" ref="I1655">MIN(IFERROR(FIND(IstNumbers,A1655),""))</f>
        <v>17</v>
      </c>
      <c r="J1655" s="1" t="str">
        <f>IF([first '# in title]&lt;[pos kw in title],MID([title],[pos kw in title]-6,6),#N/A)</f>
        <v xml:space="preserve">ur 16 </v>
      </c>
      <c r="K165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655" s="1">
        <f>IFERROR(FIND("kW",[desc]),0)</f>
        <v>71</v>
      </c>
      <c r="M1655">
        <f t="array" ref="M1655">MIN(IFERROR(FIND(IstNumbers,E1655),""))</f>
        <v>29</v>
      </c>
      <c r="N1655" s="1" t="str">
        <f>IF([first '# in desc]&lt;[pos kw in desc],MID([desc],[pos kw in desc]-7,7))</f>
        <v xml:space="preserve">­me 16 </v>
      </c>
      <c r="O165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55" s="1" t="str">
        <f>TRIM(IF([first '# in desc]&lt;[pos kw in desc],MID([desc],[pos kw in desc]-6,6),FALSE))</f>
        <v>me 16</v>
      </c>
      <c r="Q1655" s="1">
        <f>IF(LEN([manuell])=0,IFERROR([kw fine in title]*1,IFERROR(SUMPRODUCT(COUNTIF(IsDigits,MID([kw in desc],ROW($A$1:$A$150),1)))=LEN([kw in desc]),#N/A)),[manuell])</f>
        <v>16</v>
      </c>
      <c r="R1655" s="1" t="e">
        <f>IF([pos kw in title]&gt;0,MID(J1655,#REF!,4),IF([first '# in title]&gt;0,MID([title],[first '# in title],3),IF([first '# in title]&gt;0,MID([desc],#REF!,3),VLOOKUP([productid],$G$2:$R$1386,8))))</f>
        <v>#REF!</v>
      </c>
      <c r="S1655" s="1" t="str">
        <f>IF([kw in desc]=[kw rough in title],[kw in desc]*1,IFERROR(LEFT([kw_dirty],3)*1,IFERROR(LEFT([kw_dirty],2)*1,"n.a.")))</f>
        <v>n.a.</v>
      </c>
      <c r="T1655" s="1"/>
      <c r="U1655" s="1">
        <f>VLOOKUP(Tabelle1[[#This Row],[productid]],Tabelle2[#All],2,FALSE)</f>
        <v>16</v>
      </c>
    </row>
    <row r="1656" spans="1:21" hidden="1">
      <c r="A1656" t="s">
        <v>2809</v>
      </c>
      <c r="B1656">
        <v>2109</v>
      </c>
      <c r="C1656">
        <v>289859</v>
      </c>
      <c r="D1656" t="s">
        <v>2869</v>
      </c>
      <c r="E1656" t="s">
        <v>2870</v>
      </c>
      <c r="F1656">
        <v>18406</v>
      </c>
      <c r="G1656">
        <v>1219746</v>
      </c>
      <c r="H1656">
        <f t="shared" si="25"/>
        <v>0</v>
      </c>
      <c r="I1656">
        <f t="array" ref="I1656">MIN(IFERROR(FIND(IstNumbers,A1656),""))</f>
        <v>23</v>
      </c>
      <c r="J1656" s="1" t="e">
        <f>IF([first '# in title]&lt;[pos kw in title],MID([title],[pos kw in title]-6,6),#N/A)</f>
        <v>#N/A</v>
      </c>
      <c r="K1656" s="1" t="e">
        <f>IFERROR(MID(SUBSTITUTE([kw rough in title],",","."),FIND("(",[kw rough in title])+1,20),SUBSTITUTE(IFERROR(MID([kw rough in title],FIND(" ",[kw rough in title])+1,20),[kw rough in title]),",","."))</f>
        <v>#N/A</v>
      </c>
      <c r="L1656" s="1">
        <f>IFERROR(FIND("kW",[desc]),0)</f>
        <v>71</v>
      </c>
      <c r="M1656">
        <f t="array" ref="M1656">MIN(IFERROR(FIND(IstNumbers,E1656),""))</f>
        <v>29</v>
      </c>
      <c r="N1656" s="1" t="str">
        <f>IF([first '# in desc]&lt;[pos kw in desc],MID([desc],[pos kw in desc]-7,7))</f>
        <v xml:space="preserve">­me 16 </v>
      </c>
      <c r="O165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56" s="1" t="str">
        <f>TRIM(IF([first '# in desc]&lt;[pos kw in desc],MID([desc],[pos kw in desc]-6,6),FALSE))</f>
        <v>me 16</v>
      </c>
      <c r="Q1656" s="1" t="b">
        <f>IF(LEN([manuell])=0,IFERROR([kw fine in title]*1,IFERROR(SUMPRODUCT(COUNTIF(IsDigits,MID([kw in desc],ROW($A$1:$A$150),1)))=LEN([kw in desc]),#N/A)),[manuell])</f>
        <v>0</v>
      </c>
      <c r="R1656" s="1" t="str">
        <f>IF([pos kw in title]&gt;0,MID(J1656,#REF!,4),IF([first '# in title]&gt;0,MID([title],[first '# in title],3),IF([first '# in title]&gt;0,MID([desc],#REF!,3),VLOOKUP([productid],$G$2:$R$1386,8))))</f>
        <v>-Ec</v>
      </c>
      <c r="S1656" s="1" t="e">
        <f>IF([kw in desc]=[kw rough in title],[kw in desc]*1,IFERROR(LEFT([kw_dirty],3)*1,IFERROR(LEFT([kw_dirty],2)*1,"n.a.")))</f>
        <v>#N/A</v>
      </c>
      <c r="T1656" s="1"/>
      <c r="U1656" s="1">
        <f>VLOOKUP(Tabelle1[[#This Row],[productid]],Tabelle2[#All],2,FALSE)</f>
        <v>16</v>
      </c>
    </row>
    <row r="1657" spans="1:21">
      <c r="A1657" t="s">
        <v>2797</v>
      </c>
      <c r="B1657">
        <v>2504.41</v>
      </c>
      <c r="C1657">
        <v>9701</v>
      </c>
      <c r="D1657" t="s">
        <v>2871</v>
      </c>
      <c r="E1657" t="s">
        <v>9</v>
      </c>
      <c r="F1657">
        <v>18406</v>
      </c>
      <c r="G1657">
        <v>3093477</v>
      </c>
      <c r="H1657">
        <f t="shared" si="25"/>
        <v>0</v>
      </c>
      <c r="I1657">
        <f t="array" ref="I1657">MIN(IFERROR(FIND(IstNumbers,A1657),""))</f>
        <v>21</v>
      </c>
      <c r="J1657" s="1" t="e">
        <f>IF([first '# in title]&lt;[pos kw in title],MID([title],[pos kw in title]-6,6),#N/A)</f>
        <v>#N/A</v>
      </c>
      <c r="K1657" s="1" t="e">
        <f>IFERROR(MID(SUBSTITUTE([kw rough in title],",","."),FIND("(",[kw rough in title])+1,20),SUBSTITUTE(IFERROR(MID([kw rough in title],FIND(" ",[kw rough in title])+1,20),[kw rough in title]),",","."))</f>
        <v>#N/A</v>
      </c>
      <c r="L1657" s="1">
        <f>IFERROR(FIND("kW",[desc]),0)</f>
        <v>0</v>
      </c>
      <c r="M1657">
        <f t="array" ref="M1657">MIN(IFERROR(FIND(IstNumbers,E1657),""))</f>
        <v>0</v>
      </c>
      <c r="N1657" s="1" t="b">
        <f>IF([first '# in desc]&lt;[pos kw in desc],MID([desc],[pos kw in desc]-7,7))</f>
        <v>0</v>
      </c>
      <c r="O16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57" s="1" t="str">
        <f>TRIM(IF([first '# in desc]&lt;[pos kw in desc],MID([desc],[pos kw in desc]-6,6),FALSE))</f>
        <v>FALSCH</v>
      </c>
      <c r="Q1657" s="1" t="b">
        <f>IF(LEN([manuell])=0,IFERROR([kw fine in title]*1,IFERROR(SUMPRODUCT(COUNTIF(IsDigits,MID([kw in desc],ROW($A$1:$A$150),1)))=LEN([kw in desc]),#N/A)),[manuell])</f>
        <v>0</v>
      </c>
      <c r="R1657" s="1" t="str">
        <f>IF([pos kw in title]&gt;0,MID(J1657,#REF!,4),IF([first '# in title]&gt;0,MID([title],[first '# in title],3),IF([first '# in title]&gt;0,MID([desc],#REF!,3),VLOOKUP([productid],$G$2:$R$1386,8))))</f>
        <v>-50</v>
      </c>
      <c r="S1657" s="1" t="e">
        <f>IF([kw in desc]=[kw rough in title],[kw in desc]*1,IFERROR(LEFT([kw_dirty],3)*1,IFERROR(LEFT([kw_dirty],2)*1,"n.a.")))</f>
        <v>#N/A</v>
      </c>
      <c r="T1657" s="1"/>
      <c r="U1657" s="1" t="e">
        <f>VLOOKUP(Tabelle1[[#This Row],[productid]],Tabelle2[#All],2,FALSE)</f>
        <v>#N/A</v>
      </c>
    </row>
    <row r="1658" spans="1:21">
      <c r="A1658" t="s">
        <v>2784</v>
      </c>
      <c r="B1658">
        <v>2451.94</v>
      </c>
      <c r="C1658">
        <v>9701</v>
      </c>
      <c r="D1658" t="s">
        <v>2872</v>
      </c>
      <c r="E1658" t="s">
        <v>9</v>
      </c>
      <c r="F1658">
        <v>18406</v>
      </c>
      <c r="G1658">
        <v>3093655</v>
      </c>
      <c r="H1658">
        <f t="shared" si="25"/>
        <v>0</v>
      </c>
      <c r="I1658">
        <f t="array" ref="I1658">MIN(IFERROR(FIND(IstNumbers,A1658),""))</f>
        <v>21</v>
      </c>
      <c r="J1658" s="1" t="e">
        <f>IF([first '# in title]&lt;[pos kw in title],MID([title],[pos kw in title]-6,6),#N/A)</f>
        <v>#N/A</v>
      </c>
      <c r="K1658" s="1" t="e">
        <f>IFERROR(MID(SUBSTITUTE([kw rough in title],",","."),FIND("(",[kw rough in title])+1,20),SUBSTITUTE(IFERROR(MID([kw rough in title],FIND(" ",[kw rough in title])+1,20),[kw rough in title]),",","."))</f>
        <v>#N/A</v>
      </c>
      <c r="L1658" s="1">
        <f>IFERROR(FIND("kW",[desc]),0)</f>
        <v>0</v>
      </c>
      <c r="M1658">
        <f t="array" ref="M1658">MIN(IFERROR(FIND(IstNumbers,E1658),""))</f>
        <v>0</v>
      </c>
      <c r="N1658" s="1" t="b">
        <f>IF([first '# in desc]&lt;[pos kw in desc],MID([desc],[pos kw in desc]-7,7))</f>
        <v>0</v>
      </c>
      <c r="O16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58" s="1" t="str">
        <f>TRIM(IF([first '# in desc]&lt;[pos kw in desc],MID([desc],[pos kw in desc]-6,6),FALSE))</f>
        <v>FALSCH</v>
      </c>
      <c r="Q1658" s="1" t="b">
        <f>IF(LEN([manuell])=0,IFERROR([kw fine in title]*1,IFERROR(SUMPRODUCT(COUNTIF(IsDigits,MID([kw in desc],ROW($A$1:$A$150),1)))=LEN([kw in desc]),#N/A)),[manuell])</f>
        <v>0</v>
      </c>
      <c r="R1658" s="1" t="str">
        <f>IF([pos kw in title]&gt;0,MID(J1658,#REF!,4),IF([first '# in title]&gt;0,MID([title],[first '# in title],3),IF([first '# in title]&gt;0,MID([desc],#REF!,3),VLOOKUP([productid],$G$2:$R$1386,8))))</f>
        <v xml:space="preserve">-K </v>
      </c>
      <c r="S1658" s="1" t="e">
        <f>IF([kw in desc]=[kw rough in title],[kw in desc]*1,IFERROR(LEFT([kw_dirty],3)*1,IFERROR(LEFT([kw_dirty],2)*1,"n.a.")))</f>
        <v>#N/A</v>
      </c>
      <c r="T1658" s="1"/>
      <c r="U1658" s="1" t="e">
        <f>VLOOKUP(Tabelle1[[#This Row],[productid]],Tabelle2[#All],2,FALSE)</f>
        <v>#N/A</v>
      </c>
    </row>
    <row r="1659" spans="1:21" hidden="1">
      <c r="A1659" t="s">
        <v>2856</v>
      </c>
      <c r="B1659">
        <v>2587.4899999999998</v>
      </c>
      <c r="C1659">
        <v>276812</v>
      </c>
      <c r="D1659" t="s">
        <v>2873</v>
      </c>
      <c r="E1659" t="s">
        <v>2874</v>
      </c>
      <c r="F1659">
        <v>18406</v>
      </c>
      <c r="G1659">
        <v>1064527</v>
      </c>
      <c r="H1659">
        <f t="shared" si="25"/>
        <v>28</v>
      </c>
      <c r="I1659">
        <f t="array" ref="I1659">MIN(IFERROR(FIND(IstNumbers,A1659),""))</f>
        <v>19</v>
      </c>
      <c r="J1659" s="1" t="str">
        <f>IF([first '# in title]&lt;[pos kw in title],MID([title],[pos kw in title]-6,6),#N/A)</f>
        <v xml:space="preserve">W (19 </v>
      </c>
      <c r="K165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659" s="1">
        <f>IFERROR(FIND("kW",[desc]),0)</f>
        <v>70</v>
      </c>
      <c r="M1659">
        <f t="array" ref="M1659">MIN(IFERROR(FIND(IstNumbers,E1659),""))</f>
        <v>30</v>
      </c>
      <c r="N1659" s="1" t="str">
        <f>IF([first '# in desc]&lt;[pos kw in desc],MID([desc],[pos kw in desc]-7,7))</f>
        <v xml:space="preserve">- 19,0 </v>
      </c>
      <c r="O1659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1659" s="1" t="str">
        <f>TRIM(IF([first '# in desc]&lt;[pos kw in desc],MID([desc],[pos kw in desc]-6,6),FALSE))</f>
        <v>19,0</v>
      </c>
      <c r="Q1659" s="1">
        <f>IF(LEN([manuell])=0,IFERROR([kw fine in title]*1,IFERROR(SUMPRODUCT(COUNTIF(IsDigits,MID([kw in desc],ROW($A$1:$A$150),1)))=LEN([kw in desc]),#N/A)),[manuell])</f>
        <v>19</v>
      </c>
      <c r="R1659" s="1" t="e">
        <f>IF([pos kw in title]&gt;0,MID(J1659,#REF!,4),IF([first '# in title]&gt;0,MID([title],[first '# in title],3),IF([first '# in title]&gt;0,MID([desc],#REF!,3),VLOOKUP([productid],$G$2:$R$1386,8))))</f>
        <v>#REF!</v>
      </c>
      <c r="S1659" s="1" t="str">
        <f>IF([kw in desc]=[kw rough in title],[kw in desc]*1,IFERROR(LEFT([kw_dirty],3)*1,IFERROR(LEFT([kw_dirty],2)*1,"n.a.")))</f>
        <v>n.a.</v>
      </c>
      <c r="T1659" s="1"/>
      <c r="U1659" s="1">
        <f>VLOOKUP(Tabelle1[[#This Row],[productid]],Tabelle2[#All],2,FALSE)</f>
        <v>19</v>
      </c>
    </row>
    <row r="1660" spans="1:21">
      <c r="A1660" t="s">
        <v>2844</v>
      </c>
      <c r="B1660">
        <v>2615</v>
      </c>
      <c r="C1660">
        <v>289859</v>
      </c>
      <c r="D1660" t="s">
        <v>2875</v>
      </c>
      <c r="E1660" t="s">
        <v>2135</v>
      </c>
      <c r="F1660">
        <v>18406</v>
      </c>
      <c r="G1660">
        <v>3128307</v>
      </c>
      <c r="H1660">
        <f t="shared" si="25"/>
        <v>0</v>
      </c>
      <c r="I1660">
        <f t="array" ref="I1660">MIN(IFERROR(FIND(IstNumbers,A1660),""))</f>
        <v>0</v>
      </c>
      <c r="J1660" s="1" t="e">
        <f>IF([first '# in title]&lt;[pos kw in title],MID([title],[pos kw in title]-6,6),#N/A)</f>
        <v>#N/A</v>
      </c>
      <c r="K1660" s="1" t="e">
        <f>IFERROR(MID(SUBSTITUTE([kw rough in title],",","."),FIND("(",[kw rough in title])+1,20),SUBSTITUTE(IFERROR(MID([kw rough in title],FIND(" ",[kw rough in title])+1,20),[kw rough in title]),",","."))</f>
        <v>#N/A</v>
      </c>
      <c r="L1660" s="1">
        <f>IFERROR(FIND("kW",[desc]),0)</f>
        <v>0</v>
      </c>
      <c r="M1660">
        <f t="array" ref="M1660">MIN(IFERROR(FIND(IstNumbers,E1660),""))</f>
        <v>38</v>
      </c>
      <c r="N1660" s="1" t="b">
        <f>IF([first '# in desc]&lt;[pos kw in desc],MID([desc],[pos kw in desc]-7,7))</f>
        <v>0</v>
      </c>
      <c r="O16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60" s="1" t="str">
        <f>TRIM(IF([first '# in desc]&lt;[pos kw in desc],MID([desc],[pos kw in desc]-6,6),FALSE))</f>
        <v>FALSCH</v>
      </c>
      <c r="Q1660" s="1" t="b">
        <f>IF(LEN([manuell])=0,IFERROR([kw fine in title]*1,IFERROR(SUMPRODUCT(COUNTIF(IsDigits,MID([kw in desc],ROW($A$1:$A$150),1)))=LEN([kw in desc]),#N/A)),[manuell])</f>
        <v>0</v>
      </c>
      <c r="R1660" s="1" t="str">
        <f>IF([pos kw in title]&gt;0,MID(J1660,#REF!,4),IF([first '# in title]&gt;0,MID([title],[first '# in title],3),IF([first '# in title]&gt;0,MID([desc],#REF!,3),VLOOKUP([productid],$G$2:$R$1386,8))))</f>
        <v xml:space="preserve">me, 35 </v>
      </c>
      <c r="S1660" s="1" t="e">
        <f>IF([kw in desc]=[kw rough in title],[kw in desc]*1,IFERROR(LEFT([kw_dirty],3)*1,IFERROR(LEFT([kw_dirty],2)*1,"n.a.")))</f>
        <v>#N/A</v>
      </c>
      <c r="T1660" s="1"/>
      <c r="U1660" s="1" t="e">
        <f>VLOOKUP(Tabelle1[[#This Row],[productid]],Tabelle2[#All],2,FALSE)</f>
        <v>#N/A</v>
      </c>
    </row>
    <row r="1661" spans="1:21" hidden="1">
      <c r="A1661" t="s">
        <v>2846</v>
      </c>
      <c r="B1661">
        <v>3135</v>
      </c>
      <c r="C1661">
        <v>289859</v>
      </c>
      <c r="D1661" t="s">
        <v>2876</v>
      </c>
      <c r="E1661" t="s">
        <v>1478</v>
      </c>
      <c r="F1661">
        <v>18406</v>
      </c>
      <c r="G1661">
        <v>1750863</v>
      </c>
      <c r="H1661">
        <f t="shared" si="25"/>
        <v>0</v>
      </c>
      <c r="I1661">
        <f t="array" ref="I1661">MIN(IFERROR(FIND(IstNumbers,A1661),""))</f>
        <v>28</v>
      </c>
      <c r="J1661" s="1" t="e">
        <f>IF([first '# in title]&lt;[pos kw in title],MID([title],[pos kw in title]-6,6),#N/A)</f>
        <v>#N/A</v>
      </c>
      <c r="K1661" s="1" t="e">
        <f>IFERROR(MID(SUBSTITUTE([kw rough in title],",","."),FIND("(",[kw rough in title])+1,20),SUBSTITUTE(IFERROR(MID([kw rough in title],FIND(" ",[kw rough in title])+1,20),[kw rough in title]),",","."))</f>
        <v>#N/A</v>
      </c>
      <c r="L1661" s="1">
        <f>IFERROR(FIND("kW",[desc]),0)</f>
        <v>70</v>
      </c>
      <c r="M1661">
        <f t="array" ref="M1661">MIN(IFERROR(FIND(IstNumbers,E1661),""))</f>
        <v>34</v>
      </c>
      <c r="N1661" s="1" t="str">
        <f>IF([first '# in desc]&lt;[pos kw in desc],MID([desc],[pos kw in desc]-7,7))</f>
        <v xml:space="preserve">­me 42 </v>
      </c>
      <c r="O16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661" s="1" t="str">
        <f>TRIM(IF([first '# in desc]&lt;[pos kw in desc],MID([desc],[pos kw in desc]-6,6),FALSE))</f>
        <v>me 42</v>
      </c>
      <c r="Q1661" s="1" t="b">
        <f>IF(LEN([manuell])=0,IFERROR([kw fine in title]*1,IFERROR(SUMPRODUCT(COUNTIF(IsDigits,MID([kw in desc],ROW($A$1:$A$150),1)))=LEN([kw in desc]),#N/A)),[manuell])</f>
        <v>0</v>
      </c>
      <c r="R1661" s="1" t="str">
        <f>IF([pos kw in title]&gt;0,MID(J1661,#REF!,4),IF([first '# in title]&gt;0,MID([title],[first '# in title],3),IF([first '# in title]&gt;0,MID([desc],#REF!,3),VLOOKUP([productid],$G$2:$R$1386,8))))</f>
        <v>42-</v>
      </c>
      <c r="S1661" s="1" t="e">
        <f>IF([kw in desc]=[kw rough in title],[kw in desc]*1,IFERROR(LEFT([kw_dirty],3)*1,IFERROR(LEFT([kw_dirty],2)*1,"n.a.")))</f>
        <v>#N/A</v>
      </c>
      <c r="T1661" s="1"/>
      <c r="U1661" s="1">
        <f>VLOOKUP(Tabelle1[[#This Row],[productid]],Tabelle2[#All],2,FALSE)</f>
        <v>42</v>
      </c>
    </row>
    <row r="1662" spans="1:21" hidden="1">
      <c r="A1662" t="s">
        <v>2863</v>
      </c>
      <c r="B1662">
        <v>2785</v>
      </c>
      <c r="C1662">
        <v>9701</v>
      </c>
      <c r="D1662" t="s">
        <v>2877</v>
      </c>
      <c r="E1662" t="s">
        <v>9</v>
      </c>
      <c r="F1662">
        <v>18406</v>
      </c>
      <c r="G1662">
        <v>3132314</v>
      </c>
      <c r="H1662">
        <f t="shared" si="25"/>
        <v>58</v>
      </c>
      <c r="I1662">
        <f t="array" ref="I1662">MIN(IFERROR(FIND(IstNumbers,A1662),""))</f>
        <v>26</v>
      </c>
      <c r="J1662" s="1" t="str">
        <f>IF([first '# in title]&lt;[pos kw in title],MID([title],[pos kw in title]-6,6),#N/A)</f>
        <v xml:space="preserve">s (22 </v>
      </c>
      <c r="K1662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662" s="1">
        <f>IFERROR(FIND("kW",[desc]),0)</f>
        <v>0</v>
      </c>
      <c r="M1662">
        <f t="array" ref="M1662">MIN(IFERROR(FIND(IstNumbers,E1662),""))</f>
        <v>0</v>
      </c>
      <c r="N1662" s="1" t="b">
        <f>IF([first '# in desc]&lt;[pos kw in desc],MID([desc],[pos kw in desc]-7,7))</f>
        <v>0</v>
      </c>
      <c r="O16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62" s="1" t="str">
        <f>TRIM(IF([first '# in desc]&lt;[pos kw in desc],MID([desc],[pos kw in desc]-6,6),FALSE))</f>
        <v>FALSCH</v>
      </c>
      <c r="Q1662" s="1">
        <f>IF(LEN([manuell])=0,IFERROR([kw fine in title]*1,IFERROR(SUMPRODUCT(COUNTIF(IsDigits,MID([kw in desc],ROW($A$1:$A$150),1)))=LEN([kw in desc]),#N/A)),[manuell])</f>
        <v>22</v>
      </c>
      <c r="R1662" s="1" t="e">
        <f>IF([pos kw in title]&gt;0,MID(J1662,#REF!,4),IF([first '# in title]&gt;0,MID([title],[first '# in title],3),IF([first '# in title]&gt;0,MID([desc],#REF!,3),VLOOKUP([productid],$G$2:$R$1386,8))))</f>
        <v>#REF!</v>
      </c>
      <c r="S1662" s="1" t="str">
        <f>IF([kw in desc]=[kw rough in title],[kw in desc]*1,IFERROR(LEFT([kw_dirty],3)*1,IFERROR(LEFT([kw_dirty],2)*1,"n.a.")))</f>
        <v>n.a.</v>
      </c>
      <c r="T1662" s="1"/>
      <c r="U1662" s="1">
        <f>VLOOKUP(Tabelle1[[#This Row],[productid]],Tabelle2[#All],2,FALSE)</f>
        <v>22</v>
      </c>
    </row>
    <row r="1663" spans="1:21">
      <c r="A1663" t="s">
        <v>2817</v>
      </c>
      <c r="B1663">
        <v>2975</v>
      </c>
      <c r="C1663">
        <v>289859</v>
      </c>
      <c r="D1663" t="s">
        <v>2878</v>
      </c>
      <c r="E1663" t="s">
        <v>2879</v>
      </c>
      <c r="F1663">
        <v>18406</v>
      </c>
      <c r="G1663">
        <v>3094808</v>
      </c>
      <c r="H1663">
        <f t="shared" si="25"/>
        <v>0</v>
      </c>
      <c r="I1663">
        <f t="array" ref="I1663">MIN(IFERROR(FIND(IstNumbers,A1663),""))</f>
        <v>16</v>
      </c>
      <c r="J1663" s="1" t="e">
        <f>IF([first '# in title]&lt;[pos kw in title],MID([title],[pos kw in title]-6,6),#N/A)</f>
        <v>#N/A</v>
      </c>
      <c r="K1663" s="1" t="e">
        <f>IFERROR(MID(SUBSTITUTE([kw rough in title],",","."),FIND("(",[kw rough in title])+1,20),SUBSTITUTE(IFERROR(MID([kw rough in title],FIND(" ",[kw rough in title])+1,20),[kw rough in title]),",","."))</f>
        <v>#N/A</v>
      </c>
      <c r="L1663" s="1">
        <f>IFERROR(FIND("kW",[desc]),0)</f>
        <v>0</v>
      </c>
      <c r="M1663">
        <f t="array" ref="M1663">MIN(IFERROR(FIND(IstNumbers,E1663),""))</f>
        <v>31</v>
      </c>
      <c r="N1663" s="1" t="b">
        <f>IF([first '# in desc]&lt;[pos kw in desc],MID([desc],[pos kw in desc]-7,7))</f>
        <v>0</v>
      </c>
      <c r="O16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63" s="1" t="str">
        <f>TRIM(IF([first '# in desc]&lt;[pos kw in desc],MID([desc],[pos kw in desc]-6,6),FALSE))</f>
        <v>FALSCH</v>
      </c>
      <c r="Q1663" s="1" t="b">
        <f>IF(LEN([manuell])=0,IFERROR([kw fine in title]*1,IFERROR(SUMPRODUCT(COUNTIF(IsDigits,MID([kw in desc],ROW($A$1:$A$150),1)))=LEN([kw in desc]),#N/A)),[manuell])</f>
        <v>0</v>
      </c>
      <c r="R1663" s="1" t="str">
        <f>IF([pos kw in title]&gt;0,MID(J1663,#REF!,4),IF([first '# in title]&gt;0,MID([title],[first '# in title],3),IF([first '# in title]&gt;0,MID([desc],#REF!,3),VLOOKUP([productid],$G$2:$R$1386,8))))</f>
        <v>-Ac</v>
      </c>
      <c r="S1663" s="1" t="e">
        <f>IF([kw in desc]=[kw rough in title],[kw in desc]*1,IFERROR(LEFT([kw_dirty],3)*1,IFERROR(LEFT([kw_dirty],2)*1,"n.a.")))</f>
        <v>#N/A</v>
      </c>
      <c r="T1663" s="1"/>
      <c r="U1663" s="1" t="e">
        <f>VLOOKUP(Tabelle1[[#This Row],[productid]],Tabelle2[#All],2,FALSE)</f>
        <v>#N/A</v>
      </c>
    </row>
    <row r="1664" spans="1:21" hidden="1">
      <c r="A1664" t="s">
        <v>2837</v>
      </c>
      <c r="B1664">
        <v>2114</v>
      </c>
      <c r="C1664">
        <v>289859</v>
      </c>
      <c r="D1664" t="s">
        <v>2880</v>
      </c>
      <c r="E1664" t="s">
        <v>2881</v>
      </c>
      <c r="F1664">
        <v>18406</v>
      </c>
      <c r="G1664">
        <v>3712883</v>
      </c>
      <c r="H1664">
        <f t="shared" si="25"/>
        <v>20</v>
      </c>
      <c r="I1664">
        <f t="array" ref="I1664">MIN(IFERROR(FIND(IstNumbers,A1664),""))</f>
        <v>17</v>
      </c>
      <c r="J1664" s="1" t="str">
        <f>IF([first '# in title]&lt;[pos kw in title],MID([title],[pos kw in title]-6,6),#N/A)</f>
        <v xml:space="preserve">ur 16 </v>
      </c>
      <c r="K166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664" s="1">
        <f>IFERROR(FIND("kW",[desc]),0)</f>
        <v>71</v>
      </c>
      <c r="M1664">
        <f t="array" ref="M1664">MIN(IFERROR(FIND(IstNumbers,E1664),""))</f>
        <v>29</v>
      </c>
      <c r="N1664" s="1" t="str">
        <f>IF([first '# in desc]&lt;[pos kw in desc],MID([desc],[pos kw in desc]-7,7))</f>
        <v xml:space="preserve">­me 16 </v>
      </c>
      <c r="O16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64" s="1" t="str">
        <f>TRIM(IF([first '# in desc]&lt;[pos kw in desc],MID([desc],[pos kw in desc]-6,6),FALSE))</f>
        <v>me 16</v>
      </c>
      <c r="Q1664" s="1">
        <f>IF(LEN([manuell])=0,IFERROR([kw fine in title]*1,IFERROR(SUMPRODUCT(COUNTIF(IsDigits,MID([kw in desc],ROW($A$1:$A$150),1)))=LEN([kw in desc]),#N/A)),[manuell])</f>
        <v>16</v>
      </c>
      <c r="R1664" s="1" t="e">
        <f>IF([pos kw in title]&gt;0,MID(J1664,#REF!,4),IF([first '# in title]&gt;0,MID([title],[first '# in title],3),IF([first '# in title]&gt;0,MID([desc],#REF!,3),VLOOKUP([productid],$G$2:$R$1386,8))))</f>
        <v>#REF!</v>
      </c>
      <c r="S1664" s="1" t="str">
        <f>IF([kw in desc]=[kw rough in title],[kw in desc]*1,IFERROR(LEFT([kw_dirty],3)*1,IFERROR(LEFT([kw_dirty],2)*1,"n.a.")))</f>
        <v>n.a.</v>
      </c>
      <c r="T1664" s="1"/>
      <c r="U1664" s="1">
        <f>VLOOKUP(Tabelle1[[#This Row],[productid]],Tabelle2[#All],2,FALSE)</f>
        <v>16</v>
      </c>
    </row>
    <row r="1665" spans="1:21" hidden="1">
      <c r="A1665" t="s">
        <v>2809</v>
      </c>
      <c r="B1665">
        <v>2114</v>
      </c>
      <c r="C1665">
        <v>289859</v>
      </c>
      <c r="D1665" t="s">
        <v>2882</v>
      </c>
      <c r="E1665" t="s">
        <v>2881</v>
      </c>
      <c r="F1665">
        <v>18406</v>
      </c>
      <c r="G1665">
        <v>1219746</v>
      </c>
      <c r="H1665">
        <f t="shared" si="25"/>
        <v>0</v>
      </c>
      <c r="I1665">
        <f t="array" ref="I1665">MIN(IFERROR(FIND(IstNumbers,A1665),""))</f>
        <v>23</v>
      </c>
      <c r="J1665" s="1" t="e">
        <f>IF([first '# in title]&lt;[pos kw in title],MID([title],[pos kw in title]-6,6),#N/A)</f>
        <v>#N/A</v>
      </c>
      <c r="K1665" s="1" t="e">
        <f>IFERROR(MID(SUBSTITUTE([kw rough in title],",","."),FIND("(",[kw rough in title])+1,20),SUBSTITUTE(IFERROR(MID([kw rough in title],FIND(" ",[kw rough in title])+1,20),[kw rough in title]),",","."))</f>
        <v>#N/A</v>
      </c>
      <c r="L1665" s="1">
        <f>IFERROR(FIND("kW",[desc]),0)</f>
        <v>71</v>
      </c>
      <c r="M1665">
        <f t="array" ref="M1665">MIN(IFERROR(FIND(IstNumbers,E1665),""))</f>
        <v>29</v>
      </c>
      <c r="N1665" s="1" t="str">
        <f>IF([first '# in desc]&lt;[pos kw in desc],MID([desc],[pos kw in desc]-7,7))</f>
        <v xml:space="preserve">­me 16 </v>
      </c>
      <c r="O166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65" s="1" t="str">
        <f>TRIM(IF([first '# in desc]&lt;[pos kw in desc],MID([desc],[pos kw in desc]-6,6),FALSE))</f>
        <v>me 16</v>
      </c>
      <c r="Q1665" s="1" t="b">
        <f>IF(LEN([manuell])=0,IFERROR([kw fine in title]*1,IFERROR(SUMPRODUCT(COUNTIF(IsDigits,MID([kw in desc],ROW($A$1:$A$150),1)))=LEN([kw in desc]),#N/A)),[manuell])</f>
        <v>0</v>
      </c>
      <c r="R1665" s="1" t="str">
        <f>IF([pos kw in title]&gt;0,MID(J1665,#REF!,4),IF([first '# in title]&gt;0,MID([title],[first '# in title],3),IF([first '# in title]&gt;0,MID([desc],#REF!,3),VLOOKUP([productid],$G$2:$R$1386,8))))</f>
        <v>-Ec</v>
      </c>
      <c r="S1665" s="1" t="e">
        <f>IF([kw in desc]=[kw rough in title],[kw in desc]*1,IFERROR(LEFT([kw_dirty],3)*1,IFERROR(LEFT([kw_dirty],2)*1,"n.a.")))</f>
        <v>#N/A</v>
      </c>
      <c r="T1665" s="1"/>
      <c r="U1665" s="1">
        <f>VLOOKUP(Tabelle1[[#This Row],[productid]],Tabelle2[#All],2,FALSE)</f>
        <v>16</v>
      </c>
    </row>
    <row r="1666" spans="1:21">
      <c r="A1666" t="s">
        <v>2797</v>
      </c>
      <c r="B1666">
        <v>2515</v>
      </c>
      <c r="C1666">
        <v>223861</v>
      </c>
      <c r="D1666" t="s">
        <v>2883</v>
      </c>
      <c r="E1666" t="s">
        <v>2884</v>
      </c>
      <c r="F1666">
        <v>18406</v>
      </c>
      <c r="G1666">
        <v>3093477</v>
      </c>
      <c r="H1666">
        <f t="shared" si="25"/>
        <v>0</v>
      </c>
      <c r="I1666">
        <f t="array" ref="I1666">MIN(IFERROR(FIND(IstNumbers,A1666),""))</f>
        <v>21</v>
      </c>
      <c r="J1666" s="1" t="e">
        <f>IF([first '# in title]&lt;[pos kw in title],MID([title],[pos kw in title]-6,6),#N/A)</f>
        <v>#N/A</v>
      </c>
      <c r="K1666" s="1" t="e">
        <f>IFERROR(MID(SUBSTITUTE([kw rough in title],",","."),FIND("(",[kw rough in title])+1,20),SUBSTITUTE(IFERROR(MID([kw rough in title],FIND(" ",[kw rough in title])+1,20),[kw rough in title]),",","."))</f>
        <v>#N/A</v>
      </c>
      <c r="L1666" s="1">
        <f>IFERROR(FIND("kW",[desc]),0)</f>
        <v>0</v>
      </c>
      <c r="M1666">
        <f t="array" ref="M1666">MIN(IFERROR(FIND(IstNumbers,E1666),""))</f>
        <v>34</v>
      </c>
      <c r="N1666" s="1" t="b">
        <f>IF([first '# in desc]&lt;[pos kw in desc],MID([desc],[pos kw in desc]-7,7))</f>
        <v>0</v>
      </c>
      <c r="O16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66" s="1" t="str">
        <f>TRIM(IF([first '# in desc]&lt;[pos kw in desc],MID([desc],[pos kw in desc]-6,6),FALSE))</f>
        <v>FALSCH</v>
      </c>
      <c r="Q1666" s="1" t="b">
        <f>IF(LEN([manuell])=0,IFERROR([kw fine in title]*1,IFERROR(SUMPRODUCT(COUNTIF(IsDigits,MID([kw in desc],ROW($A$1:$A$150),1)))=LEN([kw in desc]),#N/A)),[manuell])</f>
        <v>0</v>
      </c>
      <c r="R1666" s="1" t="str">
        <f>IF([pos kw in title]&gt;0,MID(J1666,#REF!,4),IF([first '# in title]&gt;0,MID([title],[first '# in title],3),IF([first '# in title]&gt;0,MID([desc],#REF!,3),VLOOKUP([productid],$G$2:$R$1386,8))))</f>
        <v>-50</v>
      </c>
      <c r="S1666" s="1" t="e">
        <f>IF([kw in desc]=[kw rough in title],[kw in desc]*1,IFERROR(LEFT([kw_dirty],3)*1,IFERROR(LEFT([kw_dirty],2)*1,"n.a.")))</f>
        <v>#N/A</v>
      </c>
      <c r="T1666" s="1"/>
      <c r="U1666" s="1" t="e">
        <f>VLOOKUP(Tabelle1[[#This Row],[productid]],Tabelle2[#All],2,FALSE)</f>
        <v>#N/A</v>
      </c>
    </row>
    <row r="1667" spans="1:21">
      <c r="A1667" t="s">
        <v>2784</v>
      </c>
      <c r="B1667">
        <v>2508.59</v>
      </c>
      <c r="C1667">
        <v>276812</v>
      </c>
      <c r="D1667" t="s">
        <v>2885</v>
      </c>
      <c r="E1667" t="s">
        <v>1318</v>
      </c>
      <c r="F1667">
        <v>18406</v>
      </c>
      <c r="G1667">
        <v>3093655</v>
      </c>
      <c r="H1667">
        <f t="shared" si="25"/>
        <v>0</v>
      </c>
      <c r="I1667">
        <f t="array" ref="I1667">MIN(IFERROR(FIND(IstNumbers,A1667),""))</f>
        <v>21</v>
      </c>
      <c r="J1667" s="1" t="e">
        <f>IF([first '# in title]&lt;[pos kw in title],MID([title],[pos kw in title]-6,6),#N/A)</f>
        <v>#N/A</v>
      </c>
      <c r="K1667" s="1" t="e">
        <f>IFERROR(MID(SUBSTITUTE([kw rough in title],",","."),FIND("(",[kw rough in title])+1,20),SUBSTITUTE(IFERROR(MID([kw rough in title],FIND(" ",[kw rough in title])+1,20),[kw rough in title]),",","."))</f>
        <v>#N/A</v>
      </c>
      <c r="L1667" s="1">
        <f>IFERROR(FIND("kW",[desc]),0)</f>
        <v>0</v>
      </c>
      <c r="M1667">
        <f t="array" ref="M1667">MIN(IFERROR(FIND(IstNumbers,E1667),""))</f>
        <v>39</v>
      </c>
      <c r="N1667" s="1" t="b">
        <f>IF([first '# in desc]&lt;[pos kw in desc],MID([desc],[pos kw in desc]-7,7))</f>
        <v>0</v>
      </c>
      <c r="O16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67" s="1" t="str">
        <f>TRIM(IF([first '# in desc]&lt;[pos kw in desc],MID([desc],[pos kw in desc]-6,6),FALSE))</f>
        <v>FALSCH</v>
      </c>
      <c r="Q1667" s="1" t="b">
        <f>IF(LEN([manuell])=0,IFERROR([kw fine in title]*1,IFERROR(SUMPRODUCT(COUNTIF(IsDigits,MID([kw in desc],ROW($A$1:$A$150),1)))=LEN([kw in desc]),#N/A)),[manuell])</f>
        <v>0</v>
      </c>
      <c r="R1667" s="1" t="str">
        <f>IF([pos kw in title]&gt;0,MID(J1667,#REF!,4),IF([first '# in title]&gt;0,MID([title],[first '# in title],3),IF([first '# in title]&gt;0,MID([desc],#REF!,3),VLOOKUP([productid],$G$2:$R$1386,8))))</f>
        <v xml:space="preserve">-K </v>
      </c>
      <c r="S1667" s="1" t="e">
        <f>IF([kw in desc]=[kw rough in title],[kw in desc]*1,IFERROR(LEFT([kw_dirty],3)*1,IFERROR(LEFT([kw_dirty],2)*1,"n.a.")))</f>
        <v>#N/A</v>
      </c>
      <c r="T1667" s="1"/>
      <c r="U1667" s="1" t="e">
        <f>VLOOKUP(Tabelle1[[#This Row],[productid]],Tabelle2[#All],2,FALSE)</f>
        <v>#N/A</v>
      </c>
    </row>
    <row r="1668" spans="1:21" hidden="1">
      <c r="A1668" t="s">
        <v>2856</v>
      </c>
      <c r="B1668">
        <v>2595</v>
      </c>
      <c r="C1668">
        <v>289859</v>
      </c>
      <c r="D1668" t="s">
        <v>2886</v>
      </c>
      <c r="E1668" t="s">
        <v>2887</v>
      </c>
      <c r="F1668">
        <v>18406</v>
      </c>
      <c r="G1668">
        <v>1064527</v>
      </c>
      <c r="H1668">
        <f t="shared" ref="H1668:H1731" si="26">IFERROR(FIND("kW",A1668),0)</f>
        <v>28</v>
      </c>
      <c r="I1668">
        <f t="array" ref="I1668">MIN(IFERROR(FIND(IstNumbers,A1668),""))</f>
        <v>19</v>
      </c>
      <c r="J1668" s="1" t="str">
        <f>IF([first '# in title]&lt;[pos kw in title],MID([title],[pos kw in title]-6,6),#N/A)</f>
        <v xml:space="preserve">W (19 </v>
      </c>
      <c r="K166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668" s="1">
        <f>IFERROR(FIND("kW",[desc]),0)</f>
        <v>57</v>
      </c>
      <c r="M1668">
        <f t="array" ref="M1668">MIN(IFERROR(FIND(IstNumbers,E1668),""))</f>
        <v>24</v>
      </c>
      <c r="N1668" s="1" t="str">
        <f>IF([first '# in desc]&lt;[pos kw in desc],MID([desc],[pos kw in desc]-7,7))</f>
        <v xml:space="preserve">me, 19 </v>
      </c>
      <c r="O166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668" s="1" t="str">
        <f>TRIM(IF([first '# in desc]&lt;[pos kw in desc],MID([desc],[pos kw in desc]-6,6),FALSE))</f>
        <v>e, 19</v>
      </c>
      <c r="Q1668" s="1">
        <f>IF(LEN([manuell])=0,IFERROR([kw fine in title]*1,IFERROR(SUMPRODUCT(COUNTIF(IsDigits,MID([kw in desc],ROW($A$1:$A$150),1)))=LEN([kw in desc]),#N/A)),[manuell])</f>
        <v>19</v>
      </c>
      <c r="R1668" s="1" t="e">
        <f>IF([pos kw in title]&gt;0,MID(J1668,#REF!,4),IF([first '# in title]&gt;0,MID([title],[first '# in title],3),IF([first '# in title]&gt;0,MID([desc],#REF!,3),VLOOKUP([productid],$G$2:$R$1386,8))))</f>
        <v>#REF!</v>
      </c>
      <c r="S1668" s="1" t="str">
        <f>IF([kw in desc]=[kw rough in title],[kw in desc]*1,IFERROR(LEFT([kw_dirty],3)*1,IFERROR(LEFT([kw_dirty],2)*1,"n.a.")))</f>
        <v>n.a.</v>
      </c>
      <c r="T1668" s="1"/>
      <c r="U1668" s="1">
        <f>VLOOKUP(Tabelle1[[#This Row],[productid]],Tabelle2[#All],2,FALSE)</f>
        <v>19</v>
      </c>
    </row>
    <row r="1669" spans="1:21">
      <c r="A1669" t="s">
        <v>2844</v>
      </c>
      <c r="B1669">
        <v>2615</v>
      </c>
      <c r="C1669">
        <v>289859</v>
      </c>
      <c r="D1669" t="s">
        <v>2888</v>
      </c>
      <c r="E1669" t="s">
        <v>2889</v>
      </c>
      <c r="F1669">
        <v>18406</v>
      </c>
      <c r="G1669">
        <v>3128307</v>
      </c>
      <c r="H1669">
        <f t="shared" si="26"/>
        <v>0</v>
      </c>
      <c r="I1669">
        <f t="array" ref="I1669">MIN(IFERROR(FIND(IstNumbers,A1669),""))</f>
        <v>0</v>
      </c>
      <c r="J1669" s="1" t="e">
        <f>IF([first '# in title]&lt;[pos kw in title],MID([title],[pos kw in title]-6,6),#N/A)</f>
        <v>#N/A</v>
      </c>
      <c r="K1669" s="1" t="e">
        <f>IFERROR(MID(SUBSTITUTE([kw rough in title],",","."),FIND("(",[kw rough in title])+1,20),SUBSTITUTE(IFERROR(MID([kw rough in title],FIND(" ",[kw rough in title])+1,20),[kw rough in title]),",","."))</f>
        <v>#N/A</v>
      </c>
      <c r="L1669" s="1">
        <f>IFERROR(FIND("kW",[desc]),0)</f>
        <v>0</v>
      </c>
      <c r="M1669">
        <f t="array" ref="M1669">MIN(IFERROR(FIND(IstNumbers,E1669),""))</f>
        <v>38</v>
      </c>
      <c r="N1669" s="1" t="b">
        <f>IF([first '# in desc]&lt;[pos kw in desc],MID([desc],[pos kw in desc]-7,7))</f>
        <v>0</v>
      </c>
      <c r="O16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69" s="1" t="str">
        <f>TRIM(IF([first '# in desc]&lt;[pos kw in desc],MID([desc],[pos kw in desc]-6,6),FALSE))</f>
        <v>FALSCH</v>
      </c>
      <c r="Q1669" s="1" t="b">
        <f>IF(LEN([manuell])=0,IFERROR([kw fine in title]*1,IFERROR(SUMPRODUCT(COUNTIF(IsDigits,MID([kw in desc],ROW($A$1:$A$150),1)))=LEN([kw in desc]),#N/A)),[manuell])</f>
        <v>0</v>
      </c>
      <c r="R1669" s="1" t="str">
        <f>IF([pos kw in title]&gt;0,MID(J1669,#REF!,4),IF([first '# in title]&gt;0,MID([title],[first '# in title],3),IF([first '# in title]&gt;0,MID([desc],#REF!,3),VLOOKUP([productid],$G$2:$R$1386,8))))</f>
        <v xml:space="preserve">me, 35 </v>
      </c>
      <c r="S1669" s="1" t="e">
        <f>IF([kw in desc]=[kw rough in title],[kw in desc]*1,IFERROR(LEFT([kw_dirty],3)*1,IFERROR(LEFT([kw_dirty],2)*1,"n.a.")))</f>
        <v>#N/A</v>
      </c>
      <c r="T1669" s="1"/>
      <c r="U1669" s="1" t="e">
        <f>VLOOKUP(Tabelle1[[#This Row],[productid]],Tabelle2[#All],2,FALSE)</f>
        <v>#N/A</v>
      </c>
    </row>
    <row r="1670" spans="1:21" hidden="1">
      <c r="A1670" t="s">
        <v>2846</v>
      </c>
      <c r="B1670">
        <v>3135</v>
      </c>
      <c r="C1670">
        <v>289859</v>
      </c>
      <c r="D1670" t="s">
        <v>2890</v>
      </c>
      <c r="E1670" t="s">
        <v>1487</v>
      </c>
      <c r="F1670">
        <v>18406</v>
      </c>
      <c r="G1670">
        <v>1750863</v>
      </c>
      <c r="H1670">
        <f t="shared" si="26"/>
        <v>0</v>
      </c>
      <c r="I1670">
        <f t="array" ref="I1670">MIN(IFERROR(FIND(IstNumbers,A1670),""))</f>
        <v>28</v>
      </c>
      <c r="J1670" s="1" t="e">
        <f>IF([first '# in title]&lt;[pos kw in title],MID([title],[pos kw in title]-6,6),#N/A)</f>
        <v>#N/A</v>
      </c>
      <c r="K1670" s="1" t="e">
        <f>IFERROR(MID(SUBSTITUTE([kw rough in title],",","."),FIND("(",[kw rough in title])+1,20),SUBSTITUTE(IFERROR(MID([kw rough in title],FIND(" ",[kw rough in title])+1,20),[kw rough in title]),",","."))</f>
        <v>#N/A</v>
      </c>
      <c r="L1670" s="1">
        <f>IFERROR(FIND("kW",[desc]),0)</f>
        <v>70</v>
      </c>
      <c r="M1670">
        <f t="array" ref="M1670">MIN(IFERROR(FIND(IstNumbers,E1670),""))</f>
        <v>34</v>
      </c>
      <c r="N1670" s="1" t="str">
        <f>IF([first '# in desc]&lt;[pos kw in desc],MID([desc],[pos kw in desc]-7,7))</f>
        <v xml:space="preserve">­me 42 </v>
      </c>
      <c r="O16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670" s="1" t="str">
        <f>TRIM(IF([first '# in desc]&lt;[pos kw in desc],MID([desc],[pos kw in desc]-6,6),FALSE))</f>
        <v>me 42</v>
      </c>
      <c r="Q1670" s="1" t="b">
        <f>IF(LEN([manuell])=0,IFERROR([kw fine in title]*1,IFERROR(SUMPRODUCT(COUNTIF(IsDigits,MID([kw in desc],ROW($A$1:$A$150),1)))=LEN([kw in desc]),#N/A)),[manuell])</f>
        <v>0</v>
      </c>
      <c r="R1670" s="1" t="str">
        <f>IF([pos kw in title]&gt;0,MID(J1670,#REF!,4),IF([first '# in title]&gt;0,MID([title],[first '# in title],3),IF([first '# in title]&gt;0,MID([desc],#REF!,3),VLOOKUP([productid],$G$2:$R$1386,8))))</f>
        <v>42-</v>
      </c>
      <c r="S1670" s="1" t="e">
        <f>IF([kw in desc]=[kw rough in title],[kw in desc]*1,IFERROR(LEFT([kw_dirty],3)*1,IFERROR(LEFT([kw_dirty],2)*1,"n.a.")))</f>
        <v>#N/A</v>
      </c>
      <c r="T1670" s="1"/>
      <c r="U1670" s="1">
        <f>VLOOKUP(Tabelle1[[#This Row],[productid]],Tabelle2[#All],2,FALSE)</f>
        <v>42</v>
      </c>
    </row>
    <row r="1671" spans="1:21" hidden="1">
      <c r="A1671" t="s">
        <v>2863</v>
      </c>
      <c r="B1671">
        <v>2825</v>
      </c>
      <c r="C1671">
        <v>9701</v>
      </c>
      <c r="D1671" t="s">
        <v>2891</v>
      </c>
      <c r="E1671" t="s">
        <v>9</v>
      </c>
      <c r="F1671">
        <v>18406</v>
      </c>
      <c r="G1671">
        <v>3132314</v>
      </c>
      <c r="H1671">
        <f t="shared" si="26"/>
        <v>58</v>
      </c>
      <c r="I1671">
        <f t="array" ref="I1671">MIN(IFERROR(FIND(IstNumbers,A1671),""))</f>
        <v>26</v>
      </c>
      <c r="J1671" s="1" t="str">
        <f>IF([first '# in title]&lt;[pos kw in title],MID([title],[pos kw in title]-6,6),#N/A)</f>
        <v xml:space="preserve">s (22 </v>
      </c>
      <c r="K1671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671" s="1">
        <f>IFERROR(FIND("kW",[desc]),0)</f>
        <v>0</v>
      </c>
      <c r="M1671">
        <f t="array" ref="M1671">MIN(IFERROR(FIND(IstNumbers,E1671),""))</f>
        <v>0</v>
      </c>
      <c r="N1671" s="1" t="b">
        <f>IF([first '# in desc]&lt;[pos kw in desc],MID([desc],[pos kw in desc]-7,7))</f>
        <v>0</v>
      </c>
      <c r="O16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71" s="1" t="str">
        <f>TRIM(IF([first '# in desc]&lt;[pos kw in desc],MID([desc],[pos kw in desc]-6,6),FALSE))</f>
        <v>FALSCH</v>
      </c>
      <c r="Q1671" s="1">
        <f>IF(LEN([manuell])=0,IFERROR([kw fine in title]*1,IFERROR(SUMPRODUCT(COUNTIF(IsDigits,MID([kw in desc],ROW($A$1:$A$150),1)))=LEN([kw in desc]),#N/A)),[manuell])</f>
        <v>22</v>
      </c>
      <c r="R1671" s="1" t="e">
        <f>IF([pos kw in title]&gt;0,MID(J1671,#REF!,4),IF([first '# in title]&gt;0,MID([title],[first '# in title],3),IF([first '# in title]&gt;0,MID([desc],#REF!,3),VLOOKUP([productid],$G$2:$R$1386,8))))</f>
        <v>#REF!</v>
      </c>
      <c r="S1671" s="1" t="str">
        <f>IF([kw in desc]=[kw rough in title],[kw in desc]*1,IFERROR(LEFT([kw_dirty],3)*1,IFERROR(LEFT([kw_dirty],2)*1,"n.a.")))</f>
        <v>n.a.</v>
      </c>
      <c r="T1671" s="1"/>
      <c r="U1671" s="1">
        <f>VLOOKUP(Tabelle1[[#This Row],[productid]],Tabelle2[#All],2,FALSE)</f>
        <v>22</v>
      </c>
    </row>
    <row r="1672" spans="1:21">
      <c r="A1672" t="s">
        <v>2817</v>
      </c>
      <c r="B1672">
        <v>2975</v>
      </c>
      <c r="C1672">
        <v>289859</v>
      </c>
      <c r="D1672" t="s">
        <v>2892</v>
      </c>
      <c r="E1672" t="s">
        <v>2893</v>
      </c>
      <c r="F1672">
        <v>18406</v>
      </c>
      <c r="G1672">
        <v>3094808</v>
      </c>
      <c r="H1672">
        <f t="shared" si="26"/>
        <v>0</v>
      </c>
      <c r="I1672">
        <f t="array" ref="I1672">MIN(IFERROR(FIND(IstNumbers,A1672),""))</f>
        <v>16</v>
      </c>
      <c r="J1672" s="1" t="e">
        <f>IF([first '# in title]&lt;[pos kw in title],MID([title],[pos kw in title]-6,6),#N/A)</f>
        <v>#N/A</v>
      </c>
      <c r="K1672" s="1" t="e">
        <f>IFERROR(MID(SUBSTITUTE([kw rough in title],",","."),FIND("(",[kw rough in title])+1,20),SUBSTITUTE(IFERROR(MID([kw rough in title],FIND(" ",[kw rough in title])+1,20),[kw rough in title]),",","."))</f>
        <v>#N/A</v>
      </c>
      <c r="L1672" s="1">
        <f>IFERROR(FIND("kW",[desc]),0)</f>
        <v>0</v>
      </c>
      <c r="M1672">
        <f t="array" ref="M1672">MIN(IFERROR(FIND(IstNumbers,E1672),""))</f>
        <v>31</v>
      </c>
      <c r="N1672" s="1" t="b">
        <f>IF([first '# in desc]&lt;[pos kw in desc],MID([desc],[pos kw in desc]-7,7))</f>
        <v>0</v>
      </c>
      <c r="O16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72" s="1" t="str">
        <f>TRIM(IF([first '# in desc]&lt;[pos kw in desc],MID([desc],[pos kw in desc]-6,6),FALSE))</f>
        <v>FALSCH</v>
      </c>
      <c r="Q1672" s="1" t="b">
        <f>IF(LEN([manuell])=0,IFERROR([kw fine in title]*1,IFERROR(SUMPRODUCT(COUNTIF(IsDigits,MID([kw in desc],ROW($A$1:$A$150),1)))=LEN([kw in desc]),#N/A)),[manuell])</f>
        <v>0</v>
      </c>
      <c r="R1672" s="1" t="str">
        <f>IF([pos kw in title]&gt;0,MID(J1672,#REF!,4),IF([first '# in title]&gt;0,MID([title],[first '# in title],3),IF([first '# in title]&gt;0,MID([desc],#REF!,3),VLOOKUP([productid],$G$2:$R$1386,8))))</f>
        <v>-Ac</v>
      </c>
      <c r="S1672" s="1" t="e">
        <f>IF([kw in desc]=[kw rough in title],[kw in desc]*1,IFERROR(LEFT([kw_dirty],3)*1,IFERROR(LEFT([kw_dirty],2)*1,"n.a.")))</f>
        <v>#N/A</v>
      </c>
      <c r="T1672" s="1"/>
      <c r="U1672" s="1" t="e">
        <f>VLOOKUP(Tabelle1[[#This Row],[productid]],Tabelle2[#All],2,FALSE)</f>
        <v>#N/A</v>
      </c>
    </row>
    <row r="1673" spans="1:21" hidden="1">
      <c r="A1673" t="s">
        <v>2837</v>
      </c>
      <c r="B1673">
        <v>2119</v>
      </c>
      <c r="C1673">
        <v>289859</v>
      </c>
      <c r="D1673" t="s">
        <v>2894</v>
      </c>
      <c r="E1673" t="s">
        <v>2895</v>
      </c>
      <c r="F1673">
        <v>18406</v>
      </c>
      <c r="G1673">
        <v>3712883</v>
      </c>
      <c r="H1673">
        <f t="shared" si="26"/>
        <v>20</v>
      </c>
      <c r="I1673">
        <f t="array" ref="I1673">MIN(IFERROR(FIND(IstNumbers,A1673),""))</f>
        <v>17</v>
      </c>
      <c r="J1673" s="1" t="str">
        <f>IF([first '# in title]&lt;[pos kw in title],MID([title],[pos kw in title]-6,6),#N/A)</f>
        <v xml:space="preserve">ur 16 </v>
      </c>
      <c r="K167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673" s="1">
        <f>IFERROR(FIND("kW",[desc]),0)</f>
        <v>71</v>
      </c>
      <c r="M1673">
        <f t="array" ref="M1673">MIN(IFERROR(FIND(IstNumbers,E1673),""))</f>
        <v>29</v>
      </c>
      <c r="N1673" s="1" t="str">
        <f>IF([first '# in desc]&lt;[pos kw in desc],MID([desc],[pos kw in desc]-7,7))</f>
        <v xml:space="preserve">­me 16 </v>
      </c>
      <c r="O16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73" s="1" t="str">
        <f>TRIM(IF([first '# in desc]&lt;[pos kw in desc],MID([desc],[pos kw in desc]-6,6),FALSE))</f>
        <v>me 16</v>
      </c>
      <c r="Q1673" s="1">
        <f>IF(LEN([manuell])=0,IFERROR([kw fine in title]*1,IFERROR(SUMPRODUCT(COUNTIF(IsDigits,MID([kw in desc],ROW($A$1:$A$150),1)))=LEN([kw in desc]),#N/A)),[manuell])</f>
        <v>16</v>
      </c>
      <c r="R1673" s="1" t="e">
        <f>IF([pos kw in title]&gt;0,MID(J1673,#REF!,4),IF([first '# in title]&gt;0,MID([title],[first '# in title],3),IF([first '# in title]&gt;0,MID([desc],#REF!,3),VLOOKUP([productid],$G$2:$R$1386,8))))</f>
        <v>#REF!</v>
      </c>
      <c r="S1673" s="1" t="str">
        <f>IF([kw in desc]=[kw rough in title],[kw in desc]*1,IFERROR(LEFT([kw_dirty],3)*1,IFERROR(LEFT([kw_dirty],2)*1,"n.a.")))</f>
        <v>n.a.</v>
      </c>
      <c r="T1673" s="1"/>
      <c r="U1673" s="1">
        <f>VLOOKUP(Tabelle1[[#This Row],[productid]],Tabelle2[#All],2,FALSE)</f>
        <v>16</v>
      </c>
    </row>
    <row r="1674" spans="1:21" hidden="1">
      <c r="A1674" t="s">
        <v>2809</v>
      </c>
      <c r="B1674">
        <v>2114</v>
      </c>
      <c r="C1674">
        <v>289859</v>
      </c>
      <c r="D1674" t="s">
        <v>2896</v>
      </c>
      <c r="E1674" t="s">
        <v>2897</v>
      </c>
      <c r="F1674">
        <v>18406</v>
      </c>
      <c r="G1674">
        <v>1219746</v>
      </c>
      <c r="H1674">
        <f t="shared" si="26"/>
        <v>0</v>
      </c>
      <c r="I1674">
        <f t="array" ref="I1674">MIN(IFERROR(FIND(IstNumbers,A1674),""))</f>
        <v>23</v>
      </c>
      <c r="J1674" s="1" t="e">
        <f>IF([first '# in title]&lt;[pos kw in title],MID([title],[pos kw in title]-6,6),#N/A)</f>
        <v>#N/A</v>
      </c>
      <c r="K1674" s="1" t="e">
        <f>IFERROR(MID(SUBSTITUTE([kw rough in title],",","."),FIND("(",[kw rough in title])+1,20),SUBSTITUTE(IFERROR(MID([kw rough in title],FIND(" ",[kw rough in title])+1,20),[kw rough in title]),",","."))</f>
        <v>#N/A</v>
      </c>
      <c r="L1674" s="1">
        <f>IFERROR(FIND("kW",[desc]),0)</f>
        <v>71</v>
      </c>
      <c r="M1674">
        <f t="array" ref="M1674">MIN(IFERROR(FIND(IstNumbers,E1674),""))</f>
        <v>29</v>
      </c>
      <c r="N1674" s="1" t="str">
        <f>IF([first '# in desc]&lt;[pos kw in desc],MID([desc],[pos kw in desc]-7,7))</f>
        <v xml:space="preserve">­me 16 </v>
      </c>
      <c r="O167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74" s="1" t="str">
        <f>TRIM(IF([first '# in desc]&lt;[pos kw in desc],MID([desc],[pos kw in desc]-6,6),FALSE))</f>
        <v>me 16</v>
      </c>
      <c r="Q1674" s="1" t="b">
        <f>IF(LEN([manuell])=0,IFERROR([kw fine in title]*1,IFERROR(SUMPRODUCT(COUNTIF(IsDigits,MID([kw in desc],ROW($A$1:$A$150),1)))=LEN([kw in desc]),#N/A)),[manuell])</f>
        <v>0</v>
      </c>
      <c r="R1674" s="1" t="str">
        <f>IF([pos kw in title]&gt;0,MID(J1674,#REF!,4),IF([first '# in title]&gt;0,MID([title],[first '# in title],3),IF([first '# in title]&gt;0,MID([desc],#REF!,3),VLOOKUP([productid],$G$2:$R$1386,8))))</f>
        <v>-Ec</v>
      </c>
      <c r="S1674" s="1" t="e">
        <f>IF([kw in desc]=[kw rough in title],[kw in desc]*1,IFERROR(LEFT([kw_dirty],3)*1,IFERROR(LEFT([kw_dirty],2)*1,"n.a.")))</f>
        <v>#N/A</v>
      </c>
      <c r="T1674" s="1"/>
      <c r="U1674" s="1">
        <f>VLOOKUP(Tabelle1[[#This Row],[productid]],Tabelle2[#All],2,FALSE)</f>
        <v>16</v>
      </c>
    </row>
    <row r="1675" spans="1:21">
      <c r="A1675" t="s">
        <v>2797</v>
      </c>
      <c r="B1675">
        <v>2515</v>
      </c>
      <c r="C1675">
        <v>223861</v>
      </c>
      <c r="D1675" t="s">
        <v>2898</v>
      </c>
      <c r="E1675" t="s">
        <v>2899</v>
      </c>
      <c r="F1675">
        <v>18406</v>
      </c>
      <c r="G1675">
        <v>3093477</v>
      </c>
      <c r="H1675">
        <f t="shared" si="26"/>
        <v>0</v>
      </c>
      <c r="I1675">
        <f t="array" ref="I1675">MIN(IFERROR(FIND(IstNumbers,A1675),""))</f>
        <v>21</v>
      </c>
      <c r="J1675" s="1" t="e">
        <f>IF([first '# in title]&lt;[pos kw in title],MID([title],[pos kw in title]-6,6),#N/A)</f>
        <v>#N/A</v>
      </c>
      <c r="K1675" s="1" t="e">
        <f>IFERROR(MID(SUBSTITUTE([kw rough in title],",","."),FIND("(",[kw rough in title])+1,20),SUBSTITUTE(IFERROR(MID([kw rough in title],FIND(" ",[kw rough in title])+1,20),[kw rough in title]),",","."))</f>
        <v>#N/A</v>
      </c>
      <c r="L1675" s="1">
        <f>IFERROR(FIND("kW",[desc]),0)</f>
        <v>0</v>
      </c>
      <c r="M1675">
        <f t="array" ref="M1675">MIN(IFERROR(FIND(IstNumbers,E1675),""))</f>
        <v>19</v>
      </c>
      <c r="N1675" s="1" t="b">
        <f>IF([first '# in desc]&lt;[pos kw in desc],MID([desc],[pos kw in desc]-7,7))</f>
        <v>0</v>
      </c>
      <c r="O16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75" s="1" t="str">
        <f>TRIM(IF([first '# in desc]&lt;[pos kw in desc],MID([desc],[pos kw in desc]-6,6),FALSE))</f>
        <v>FALSCH</v>
      </c>
      <c r="Q1675" s="1" t="b">
        <f>IF(LEN([manuell])=0,IFERROR([kw fine in title]*1,IFERROR(SUMPRODUCT(COUNTIF(IsDigits,MID([kw in desc],ROW($A$1:$A$150),1)))=LEN([kw in desc]),#N/A)),[manuell])</f>
        <v>0</v>
      </c>
      <c r="R1675" s="1" t="str">
        <f>IF([pos kw in title]&gt;0,MID(J1675,#REF!,4),IF([first '# in title]&gt;0,MID([title],[first '# in title],3),IF([first '# in title]&gt;0,MID([desc],#REF!,3),VLOOKUP([productid],$G$2:$R$1386,8))))</f>
        <v>-50</v>
      </c>
      <c r="S1675" s="1" t="e">
        <f>IF([kw in desc]=[kw rough in title],[kw in desc]*1,IFERROR(LEFT([kw_dirty],3)*1,IFERROR(LEFT([kw_dirty],2)*1,"n.a.")))</f>
        <v>#N/A</v>
      </c>
      <c r="T1675" s="1"/>
      <c r="U1675" s="1" t="e">
        <f>VLOOKUP(Tabelle1[[#This Row],[productid]],Tabelle2[#All],2,FALSE)</f>
        <v>#N/A</v>
      </c>
    </row>
    <row r="1676" spans="1:21">
      <c r="A1676" t="s">
        <v>2784</v>
      </c>
      <c r="B1676">
        <v>2508.59</v>
      </c>
      <c r="C1676">
        <v>276812</v>
      </c>
      <c r="D1676" t="s">
        <v>2900</v>
      </c>
      <c r="E1676" t="s">
        <v>1343</v>
      </c>
      <c r="F1676">
        <v>18406</v>
      </c>
      <c r="G1676">
        <v>3093655</v>
      </c>
      <c r="H1676">
        <f t="shared" si="26"/>
        <v>0</v>
      </c>
      <c r="I1676">
        <f t="array" ref="I1676">MIN(IFERROR(FIND(IstNumbers,A1676),""))</f>
        <v>21</v>
      </c>
      <c r="J1676" s="1" t="e">
        <f>IF([first '# in title]&lt;[pos kw in title],MID([title],[pos kw in title]-6,6),#N/A)</f>
        <v>#N/A</v>
      </c>
      <c r="K1676" s="1" t="e">
        <f>IFERROR(MID(SUBSTITUTE([kw rough in title],",","."),FIND("(",[kw rough in title])+1,20),SUBSTITUTE(IFERROR(MID([kw rough in title],FIND(" ",[kw rough in title])+1,20),[kw rough in title]),",","."))</f>
        <v>#N/A</v>
      </c>
      <c r="L1676" s="1">
        <f>IFERROR(FIND("kW",[desc]),0)</f>
        <v>0</v>
      </c>
      <c r="M1676">
        <f t="array" ref="M1676">MIN(IFERROR(FIND(IstNumbers,E1676),""))</f>
        <v>39</v>
      </c>
      <c r="N1676" s="1" t="b">
        <f>IF([first '# in desc]&lt;[pos kw in desc],MID([desc],[pos kw in desc]-7,7))</f>
        <v>0</v>
      </c>
      <c r="O16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76" s="1" t="str">
        <f>TRIM(IF([first '# in desc]&lt;[pos kw in desc],MID([desc],[pos kw in desc]-6,6),FALSE))</f>
        <v>FALSCH</v>
      </c>
      <c r="Q1676" s="1" t="b">
        <f>IF(LEN([manuell])=0,IFERROR([kw fine in title]*1,IFERROR(SUMPRODUCT(COUNTIF(IsDigits,MID([kw in desc],ROW($A$1:$A$150),1)))=LEN([kw in desc]),#N/A)),[manuell])</f>
        <v>0</v>
      </c>
      <c r="R1676" s="1" t="str">
        <f>IF([pos kw in title]&gt;0,MID(J1676,#REF!,4),IF([first '# in title]&gt;0,MID([title],[first '# in title],3),IF([first '# in title]&gt;0,MID([desc],#REF!,3),VLOOKUP([productid],$G$2:$R$1386,8))))</f>
        <v xml:space="preserve">-K </v>
      </c>
      <c r="S1676" s="1" t="e">
        <f>IF([kw in desc]=[kw rough in title],[kw in desc]*1,IFERROR(LEFT([kw_dirty],3)*1,IFERROR(LEFT([kw_dirty],2)*1,"n.a.")))</f>
        <v>#N/A</v>
      </c>
      <c r="T1676" s="1"/>
      <c r="U1676" s="1" t="e">
        <f>VLOOKUP(Tabelle1[[#This Row],[productid]],Tabelle2[#All],2,FALSE)</f>
        <v>#N/A</v>
      </c>
    </row>
    <row r="1677" spans="1:21" hidden="1">
      <c r="A1677" t="s">
        <v>10380</v>
      </c>
      <c r="B1677">
        <v>3328</v>
      </c>
      <c r="C1677">
        <v>9701</v>
      </c>
      <c r="D1677" t="s">
        <v>2901</v>
      </c>
      <c r="E1677" t="s">
        <v>9</v>
      </c>
      <c r="F1677">
        <v>18406</v>
      </c>
      <c r="G1677">
        <v>3132730</v>
      </c>
      <c r="H1677">
        <f t="shared" si="26"/>
        <v>64</v>
      </c>
      <c r="I1677">
        <f t="array" ref="I1677">MIN(IFERROR(FIND(IstNumbers,A1677),""))</f>
        <v>21</v>
      </c>
      <c r="J1677" s="1" t="str">
        <f>IF([first '# in title]&lt;[pos kw in title],MID([title],[pos kw in title]-6,6),#N/A)</f>
        <v xml:space="preserve">(14,2 </v>
      </c>
      <c r="K1677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1677" s="1">
        <f>IFERROR(FIND("kW",[desc]),0)</f>
        <v>0</v>
      </c>
      <c r="M1677">
        <f t="array" ref="M1677">MIN(IFERROR(FIND(IstNumbers,E1677),""))</f>
        <v>0</v>
      </c>
      <c r="N1677" s="1" t="b">
        <f>IF([first '# in desc]&lt;[pos kw in desc],MID([desc],[pos kw in desc]-7,7))</f>
        <v>0</v>
      </c>
      <c r="O16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77" s="1" t="str">
        <f>TRIM(IF([first '# in desc]&lt;[pos kw in desc],MID([desc],[pos kw in desc]-6,6),FALSE))</f>
        <v>FALSCH</v>
      </c>
      <c r="Q1677" s="1">
        <f>IF(LEN([manuell])=0,IFERROR([kw fine in title]*1,IFERROR(SUMPRODUCT(COUNTIF(IsDigits,MID([kw in desc],ROW($A$1:$A$150),1)))=LEN([kw in desc]),#N/A)),[manuell])</f>
        <v>14.2</v>
      </c>
      <c r="R1677" s="1" t="e">
        <f>IF([pos kw in title]&gt;0,MID(J1677,#REF!,4),IF([first '# in title]&gt;0,MID([title],[first '# in title],3),IF([first '# in title]&gt;0,MID([desc],#REF!,3),VLOOKUP([productid],$G$2:$R$1386,8))))</f>
        <v>#REF!</v>
      </c>
      <c r="S1677" s="1" t="str">
        <f>IF([kw in desc]=[kw rough in title],[kw in desc]*1,IFERROR(LEFT([kw_dirty],3)*1,IFERROR(LEFT([kw_dirty],2)*1,"n.a.")))</f>
        <v>n.a.</v>
      </c>
      <c r="T1677" s="1"/>
      <c r="U1677" s="1">
        <f>VLOOKUP(Tabelle1[[#This Row],[productid]],Tabelle2[#All],2,FALSE)</f>
        <v>14.2</v>
      </c>
    </row>
    <row r="1678" spans="1:21" hidden="1">
      <c r="A1678" t="s">
        <v>2856</v>
      </c>
      <c r="B1678">
        <v>2605</v>
      </c>
      <c r="C1678">
        <v>289859</v>
      </c>
      <c r="D1678" t="s">
        <v>2902</v>
      </c>
      <c r="E1678" t="s">
        <v>2903</v>
      </c>
      <c r="F1678">
        <v>18406</v>
      </c>
      <c r="G1678">
        <v>1064527</v>
      </c>
      <c r="H1678">
        <f t="shared" si="26"/>
        <v>28</v>
      </c>
      <c r="I1678">
        <f t="array" ref="I1678">MIN(IFERROR(FIND(IstNumbers,A1678),""))</f>
        <v>19</v>
      </c>
      <c r="J1678" s="1" t="str">
        <f>IF([first '# in title]&lt;[pos kw in title],MID([title],[pos kw in title]-6,6),#N/A)</f>
        <v xml:space="preserve">W (19 </v>
      </c>
      <c r="K167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678" s="1">
        <f>IFERROR(FIND("kW",[desc]),0)</f>
        <v>57</v>
      </c>
      <c r="M1678">
        <f t="array" ref="M1678">MIN(IFERROR(FIND(IstNumbers,E1678),""))</f>
        <v>24</v>
      </c>
      <c r="N1678" s="1" t="str">
        <f>IF([first '# in desc]&lt;[pos kw in desc],MID([desc],[pos kw in desc]-7,7))</f>
        <v xml:space="preserve">me, 19 </v>
      </c>
      <c r="O167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678" s="1" t="str">
        <f>TRIM(IF([first '# in desc]&lt;[pos kw in desc],MID([desc],[pos kw in desc]-6,6),FALSE))</f>
        <v>e, 19</v>
      </c>
      <c r="Q1678" s="1">
        <f>IF(LEN([manuell])=0,IFERROR([kw fine in title]*1,IFERROR(SUMPRODUCT(COUNTIF(IsDigits,MID([kw in desc],ROW($A$1:$A$150),1)))=LEN([kw in desc]),#N/A)),[manuell])</f>
        <v>19</v>
      </c>
      <c r="R1678" s="1" t="e">
        <f>IF([pos kw in title]&gt;0,MID(J1678,#REF!,4),IF([first '# in title]&gt;0,MID([title],[first '# in title],3),IF([first '# in title]&gt;0,MID([desc],#REF!,3),VLOOKUP([productid],$G$2:$R$1386,8))))</f>
        <v>#REF!</v>
      </c>
      <c r="S1678" s="1" t="str">
        <f>IF([kw in desc]=[kw rough in title],[kw in desc]*1,IFERROR(LEFT([kw_dirty],3)*1,IFERROR(LEFT([kw_dirty],2)*1,"n.a.")))</f>
        <v>n.a.</v>
      </c>
      <c r="T1678" s="1"/>
      <c r="U1678" s="1">
        <f>VLOOKUP(Tabelle1[[#This Row],[productid]],Tabelle2[#All],2,FALSE)</f>
        <v>19</v>
      </c>
    </row>
    <row r="1679" spans="1:21">
      <c r="A1679" t="s">
        <v>2844</v>
      </c>
      <c r="B1679">
        <v>2615</v>
      </c>
      <c r="C1679">
        <v>289859</v>
      </c>
      <c r="D1679" t="s">
        <v>2904</v>
      </c>
      <c r="E1679" t="s">
        <v>2905</v>
      </c>
      <c r="F1679">
        <v>18406</v>
      </c>
      <c r="G1679">
        <v>3128307</v>
      </c>
      <c r="H1679">
        <f t="shared" si="26"/>
        <v>0</v>
      </c>
      <c r="I1679">
        <f t="array" ref="I1679">MIN(IFERROR(FIND(IstNumbers,A1679),""))</f>
        <v>0</v>
      </c>
      <c r="J1679" s="1" t="e">
        <f>IF([first '# in title]&lt;[pos kw in title],MID([title],[pos kw in title]-6,6),#N/A)</f>
        <v>#N/A</v>
      </c>
      <c r="K1679" s="1" t="e">
        <f>IFERROR(MID(SUBSTITUTE([kw rough in title],",","."),FIND("(",[kw rough in title])+1,20),SUBSTITUTE(IFERROR(MID([kw rough in title],FIND(" ",[kw rough in title])+1,20),[kw rough in title]),",","."))</f>
        <v>#N/A</v>
      </c>
      <c r="L1679" s="1">
        <f>IFERROR(FIND("kW",[desc]),0)</f>
        <v>0</v>
      </c>
      <c r="M1679">
        <f t="array" ref="M1679">MIN(IFERROR(FIND(IstNumbers,E1679),""))</f>
        <v>38</v>
      </c>
      <c r="N1679" s="1" t="b">
        <f>IF([first '# in desc]&lt;[pos kw in desc],MID([desc],[pos kw in desc]-7,7))</f>
        <v>0</v>
      </c>
      <c r="O16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79" s="1" t="str">
        <f>TRIM(IF([first '# in desc]&lt;[pos kw in desc],MID([desc],[pos kw in desc]-6,6),FALSE))</f>
        <v>FALSCH</v>
      </c>
      <c r="Q1679" s="1" t="b">
        <f>IF(LEN([manuell])=0,IFERROR([kw fine in title]*1,IFERROR(SUMPRODUCT(COUNTIF(IsDigits,MID([kw in desc],ROW($A$1:$A$150),1)))=LEN([kw in desc]),#N/A)),[manuell])</f>
        <v>0</v>
      </c>
      <c r="R1679" s="1" t="str">
        <f>IF([pos kw in title]&gt;0,MID(J1679,#REF!,4),IF([first '# in title]&gt;0,MID([title],[first '# in title],3),IF([first '# in title]&gt;0,MID([desc],#REF!,3),VLOOKUP([productid],$G$2:$R$1386,8))))</f>
        <v xml:space="preserve">me, 35 </v>
      </c>
      <c r="S1679" s="1" t="e">
        <f>IF([kw in desc]=[kw rough in title],[kw in desc]*1,IFERROR(LEFT([kw_dirty],3)*1,IFERROR(LEFT([kw_dirty],2)*1,"n.a.")))</f>
        <v>#N/A</v>
      </c>
      <c r="T1679" s="1"/>
      <c r="U1679" s="1" t="e">
        <f>VLOOKUP(Tabelle1[[#This Row],[productid]],Tabelle2[#All],2,FALSE)</f>
        <v>#N/A</v>
      </c>
    </row>
    <row r="1680" spans="1:21" hidden="1">
      <c r="A1680" t="s">
        <v>2846</v>
      </c>
      <c r="B1680">
        <v>3140</v>
      </c>
      <c r="C1680">
        <v>289859</v>
      </c>
      <c r="D1680" t="s">
        <v>2906</v>
      </c>
      <c r="E1680" t="s">
        <v>1498</v>
      </c>
      <c r="F1680">
        <v>18406</v>
      </c>
      <c r="G1680">
        <v>1750863</v>
      </c>
      <c r="H1680">
        <f t="shared" si="26"/>
        <v>0</v>
      </c>
      <c r="I1680">
        <f t="array" ref="I1680">MIN(IFERROR(FIND(IstNumbers,A1680),""))</f>
        <v>28</v>
      </c>
      <c r="J1680" s="1" t="e">
        <f>IF([first '# in title]&lt;[pos kw in title],MID([title],[pos kw in title]-6,6),#N/A)</f>
        <v>#N/A</v>
      </c>
      <c r="K1680" s="1" t="e">
        <f>IFERROR(MID(SUBSTITUTE([kw rough in title],",","."),FIND("(",[kw rough in title])+1,20),SUBSTITUTE(IFERROR(MID([kw rough in title],FIND(" ",[kw rough in title])+1,20),[kw rough in title]),",","."))</f>
        <v>#N/A</v>
      </c>
      <c r="L1680" s="1">
        <f>IFERROR(FIND("kW",[desc]),0)</f>
        <v>70</v>
      </c>
      <c r="M1680">
        <f t="array" ref="M1680">MIN(IFERROR(FIND(IstNumbers,E1680),""))</f>
        <v>34</v>
      </c>
      <c r="N1680" s="1" t="str">
        <f>IF([first '# in desc]&lt;[pos kw in desc],MID([desc],[pos kw in desc]-7,7))</f>
        <v xml:space="preserve">­me 42 </v>
      </c>
      <c r="O16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680" s="1" t="str">
        <f>TRIM(IF([first '# in desc]&lt;[pos kw in desc],MID([desc],[pos kw in desc]-6,6),FALSE))</f>
        <v>me 42</v>
      </c>
      <c r="Q1680" s="1" t="b">
        <f>IF(LEN([manuell])=0,IFERROR([kw fine in title]*1,IFERROR(SUMPRODUCT(COUNTIF(IsDigits,MID([kw in desc],ROW($A$1:$A$150),1)))=LEN([kw in desc]),#N/A)),[manuell])</f>
        <v>0</v>
      </c>
      <c r="R1680" s="1" t="str">
        <f>IF([pos kw in title]&gt;0,MID(J1680,#REF!,4),IF([first '# in title]&gt;0,MID([title],[first '# in title],3),IF([first '# in title]&gt;0,MID([desc],#REF!,3),VLOOKUP([productid],$G$2:$R$1386,8))))</f>
        <v>42-</v>
      </c>
      <c r="S1680" s="1" t="e">
        <f>IF([kw in desc]=[kw rough in title],[kw in desc]*1,IFERROR(LEFT([kw_dirty],3)*1,IFERROR(LEFT([kw_dirty],2)*1,"n.a.")))</f>
        <v>#N/A</v>
      </c>
      <c r="T1680" s="1"/>
      <c r="U1680" s="1">
        <f>VLOOKUP(Tabelle1[[#This Row],[productid]],Tabelle2[#All],2,FALSE)</f>
        <v>42</v>
      </c>
    </row>
    <row r="1681" spans="1:21">
      <c r="A1681" t="s">
        <v>2817</v>
      </c>
      <c r="B1681">
        <v>2985</v>
      </c>
      <c r="C1681">
        <v>289859</v>
      </c>
      <c r="D1681" t="s">
        <v>2907</v>
      </c>
      <c r="E1681" t="s">
        <v>2908</v>
      </c>
      <c r="F1681">
        <v>18406</v>
      </c>
      <c r="G1681">
        <v>3094808</v>
      </c>
      <c r="H1681">
        <f t="shared" si="26"/>
        <v>0</v>
      </c>
      <c r="I1681">
        <f t="array" ref="I1681">MIN(IFERROR(FIND(IstNumbers,A1681),""))</f>
        <v>16</v>
      </c>
      <c r="J1681" s="1" t="e">
        <f>IF([first '# in title]&lt;[pos kw in title],MID([title],[pos kw in title]-6,6),#N/A)</f>
        <v>#N/A</v>
      </c>
      <c r="K1681" s="1" t="e">
        <f>IFERROR(MID(SUBSTITUTE([kw rough in title],",","."),FIND("(",[kw rough in title])+1,20),SUBSTITUTE(IFERROR(MID([kw rough in title],FIND(" ",[kw rough in title])+1,20),[kw rough in title]),",","."))</f>
        <v>#N/A</v>
      </c>
      <c r="L1681" s="1">
        <f>IFERROR(FIND("kW",[desc]),0)</f>
        <v>0</v>
      </c>
      <c r="M1681">
        <f t="array" ref="M1681">MIN(IFERROR(FIND(IstNumbers,E1681),""))</f>
        <v>31</v>
      </c>
      <c r="N1681" s="1" t="b">
        <f>IF([first '# in desc]&lt;[pos kw in desc],MID([desc],[pos kw in desc]-7,7))</f>
        <v>0</v>
      </c>
      <c r="O16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81" s="1" t="str">
        <f>TRIM(IF([first '# in desc]&lt;[pos kw in desc],MID([desc],[pos kw in desc]-6,6),FALSE))</f>
        <v>FALSCH</v>
      </c>
      <c r="Q1681" s="1" t="b">
        <f>IF(LEN([manuell])=0,IFERROR([kw fine in title]*1,IFERROR(SUMPRODUCT(COUNTIF(IsDigits,MID([kw in desc],ROW($A$1:$A$150),1)))=LEN([kw in desc]),#N/A)),[manuell])</f>
        <v>0</v>
      </c>
      <c r="R1681" s="1" t="str">
        <f>IF([pos kw in title]&gt;0,MID(J1681,#REF!,4),IF([first '# in title]&gt;0,MID([title],[first '# in title],3),IF([first '# in title]&gt;0,MID([desc],#REF!,3),VLOOKUP([productid],$G$2:$R$1386,8))))</f>
        <v>-Ac</v>
      </c>
      <c r="S1681" s="1" t="e">
        <f>IF([kw in desc]=[kw rough in title],[kw in desc]*1,IFERROR(LEFT([kw_dirty],3)*1,IFERROR(LEFT([kw_dirty],2)*1,"n.a.")))</f>
        <v>#N/A</v>
      </c>
      <c r="T1681" s="1"/>
      <c r="U1681" s="1" t="e">
        <f>VLOOKUP(Tabelle1[[#This Row],[productid]],Tabelle2[#All],2,FALSE)</f>
        <v>#N/A</v>
      </c>
    </row>
    <row r="1682" spans="1:21" hidden="1">
      <c r="A1682" t="s">
        <v>2837</v>
      </c>
      <c r="B1682">
        <v>2124</v>
      </c>
      <c r="C1682">
        <v>289859</v>
      </c>
      <c r="D1682" t="s">
        <v>2909</v>
      </c>
      <c r="E1682" t="s">
        <v>2910</v>
      </c>
      <c r="F1682">
        <v>18406</v>
      </c>
      <c r="G1682">
        <v>3712883</v>
      </c>
      <c r="H1682">
        <f t="shared" si="26"/>
        <v>20</v>
      </c>
      <c r="I1682">
        <f t="array" ref="I1682">MIN(IFERROR(FIND(IstNumbers,A1682),""))</f>
        <v>17</v>
      </c>
      <c r="J1682" s="1" t="str">
        <f>IF([first '# in title]&lt;[pos kw in title],MID([title],[pos kw in title]-6,6),#N/A)</f>
        <v xml:space="preserve">ur 16 </v>
      </c>
      <c r="K168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682" s="1">
        <f>IFERROR(FIND("kW",[desc]),0)</f>
        <v>71</v>
      </c>
      <c r="M1682">
        <f t="array" ref="M1682">MIN(IFERROR(FIND(IstNumbers,E1682),""))</f>
        <v>29</v>
      </c>
      <c r="N1682" s="1" t="str">
        <f>IF([first '# in desc]&lt;[pos kw in desc],MID([desc],[pos kw in desc]-7,7))</f>
        <v xml:space="preserve">­me 16 </v>
      </c>
      <c r="O168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82" s="1" t="str">
        <f>TRIM(IF([first '# in desc]&lt;[pos kw in desc],MID([desc],[pos kw in desc]-6,6),FALSE))</f>
        <v>me 16</v>
      </c>
      <c r="Q1682" s="1">
        <f>IF(LEN([manuell])=0,IFERROR([kw fine in title]*1,IFERROR(SUMPRODUCT(COUNTIF(IsDigits,MID([kw in desc],ROW($A$1:$A$150),1)))=LEN([kw in desc]),#N/A)),[manuell])</f>
        <v>16</v>
      </c>
      <c r="R1682" s="1" t="e">
        <f>IF([pos kw in title]&gt;0,MID(J1682,#REF!,4),IF([first '# in title]&gt;0,MID([title],[first '# in title],3),IF([first '# in title]&gt;0,MID([desc],#REF!,3),VLOOKUP([productid],$G$2:$R$1386,8))))</f>
        <v>#REF!</v>
      </c>
      <c r="S1682" s="1" t="str">
        <f>IF([kw in desc]=[kw rough in title],[kw in desc]*1,IFERROR(LEFT([kw_dirty],3)*1,IFERROR(LEFT([kw_dirty],2)*1,"n.a.")))</f>
        <v>n.a.</v>
      </c>
      <c r="T1682" s="1"/>
      <c r="U1682" s="1">
        <f>VLOOKUP(Tabelle1[[#This Row],[productid]],Tabelle2[#All],2,FALSE)</f>
        <v>16</v>
      </c>
    </row>
    <row r="1683" spans="1:21" hidden="1">
      <c r="A1683" t="s">
        <v>2809</v>
      </c>
      <c r="B1683">
        <v>2119</v>
      </c>
      <c r="C1683">
        <v>289859</v>
      </c>
      <c r="D1683" t="s">
        <v>2911</v>
      </c>
      <c r="E1683" t="s">
        <v>2895</v>
      </c>
      <c r="F1683">
        <v>18406</v>
      </c>
      <c r="G1683">
        <v>1219746</v>
      </c>
      <c r="H1683">
        <f t="shared" si="26"/>
        <v>0</v>
      </c>
      <c r="I1683">
        <f t="array" ref="I1683">MIN(IFERROR(FIND(IstNumbers,A1683),""))</f>
        <v>23</v>
      </c>
      <c r="J1683" s="1" t="e">
        <f>IF([first '# in title]&lt;[pos kw in title],MID([title],[pos kw in title]-6,6),#N/A)</f>
        <v>#N/A</v>
      </c>
      <c r="K1683" s="1" t="e">
        <f>IFERROR(MID(SUBSTITUTE([kw rough in title],",","."),FIND("(",[kw rough in title])+1,20),SUBSTITUTE(IFERROR(MID([kw rough in title],FIND(" ",[kw rough in title])+1,20),[kw rough in title]),",","."))</f>
        <v>#N/A</v>
      </c>
      <c r="L1683" s="1">
        <f>IFERROR(FIND("kW",[desc]),0)</f>
        <v>71</v>
      </c>
      <c r="M1683">
        <f t="array" ref="M1683">MIN(IFERROR(FIND(IstNumbers,E1683),""))</f>
        <v>29</v>
      </c>
      <c r="N1683" s="1" t="str">
        <f>IF([first '# in desc]&lt;[pos kw in desc],MID([desc],[pos kw in desc]-7,7))</f>
        <v xml:space="preserve">­me 16 </v>
      </c>
      <c r="O16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83" s="1" t="str">
        <f>TRIM(IF([first '# in desc]&lt;[pos kw in desc],MID([desc],[pos kw in desc]-6,6),FALSE))</f>
        <v>me 16</v>
      </c>
      <c r="Q1683" s="1" t="b">
        <f>IF(LEN([manuell])=0,IFERROR([kw fine in title]*1,IFERROR(SUMPRODUCT(COUNTIF(IsDigits,MID([kw in desc],ROW($A$1:$A$150),1)))=LEN([kw in desc]),#N/A)),[manuell])</f>
        <v>0</v>
      </c>
      <c r="R1683" s="1" t="str">
        <f>IF([pos kw in title]&gt;0,MID(J1683,#REF!,4),IF([first '# in title]&gt;0,MID([title],[first '# in title],3),IF([first '# in title]&gt;0,MID([desc],#REF!,3),VLOOKUP([productid],$G$2:$R$1386,8))))</f>
        <v>-Ec</v>
      </c>
      <c r="S1683" s="1" t="e">
        <f>IF([kw in desc]=[kw rough in title],[kw in desc]*1,IFERROR(LEFT([kw_dirty],3)*1,IFERROR(LEFT([kw_dirty],2)*1,"n.a.")))</f>
        <v>#N/A</v>
      </c>
      <c r="T1683" s="1"/>
      <c r="U1683" s="1">
        <f>VLOOKUP(Tabelle1[[#This Row],[productid]],Tabelle2[#All],2,FALSE)</f>
        <v>16</v>
      </c>
    </row>
    <row r="1684" spans="1:21">
      <c r="A1684" t="s">
        <v>2797</v>
      </c>
      <c r="B1684">
        <v>2541</v>
      </c>
      <c r="C1684">
        <v>223861</v>
      </c>
      <c r="D1684" t="s">
        <v>2912</v>
      </c>
      <c r="E1684" t="s">
        <v>2913</v>
      </c>
      <c r="F1684">
        <v>18406</v>
      </c>
      <c r="G1684">
        <v>3093477</v>
      </c>
      <c r="H1684">
        <f t="shared" si="26"/>
        <v>0</v>
      </c>
      <c r="I1684">
        <f t="array" ref="I1684">MIN(IFERROR(FIND(IstNumbers,A1684),""))</f>
        <v>21</v>
      </c>
      <c r="J1684" s="1" t="e">
        <f>IF([first '# in title]&lt;[pos kw in title],MID([title],[pos kw in title]-6,6),#N/A)</f>
        <v>#N/A</v>
      </c>
      <c r="K1684" s="1" t="e">
        <f>IFERROR(MID(SUBSTITUTE([kw rough in title],",","."),FIND("(",[kw rough in title])+1,20),SUBSTITUTE(IFERROR(MID([kw rough in title],FIND(" ",[kw rough in title])+1,20),[kw rough in title]),",","."))</f>
        <v>#N/A</v>
      </c>
      <c r="L1684" s="1">
        <f>IFERROR(FIND("kW",[desc]),0)</f>
        <v>0</v>
      </c>
      <c r="M1684">
        <f t="array" ref="M1684">MIN(IFERROR(FIND(IstNumbers,E1684),""))</f>
        <v>10</v>
      </c>
      <c r="N1684" s="1" t="b">
        <f>IF([first '# in desc]&lt;[pos kw in desc],MID([desc],[pos kw in desc]-7,7))</f>
        <v>0</v>
      </c>
      <c r="O16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84" s="1" t="str">
        <f>TRIM(IF([first '# in desc]&lt;[pos kw in desc],MID([desc],[pos kw in desc]-6,6),FALSE))</f>
        <v>FALSCH</v>
      </c>
      <c r="Q1684" s="1" t="b">
        <f>IF(LEN([manuell])=0,IFERROR([kw fine in title]*1,IFERROR(SUMPRODUCT(COUNTIF(IsDigits,MID([kw in desc],ROW($A$1:$A$150),1)))=LEN([kw in desc]),#N/A)),[manuell])</f>
        <v>0</v>
      </c>
      <c r="R1684" s="1" t="str">
        <f>IF([pos kw in title]&gt;0,MID(J1684,#REF!,4),IF([first '# in title]&gt;0,MID([title],[first '# in title],3),IF([first '# in title]&gt;0,MID([desc],#REF!,3),VLOOKUP([productid],$G$2:$R$1386,8))))</f>
        <v>-50</v>
      </c>
      <c r="S1684" s="1" t="e">
        <f>IF([kw in desc]=[kw rough in title],[kw in desc]*1,IFERROR(LEFT([kw_dirty],3)*1,IFERROR(LEFT([kw_dirty],2)*1,"n.a.")))</f>
        <v>#N/A</v>
      </c>
      <c r="T1684" s="1"/>
      <c r="U1684" s="1" t="e">
        <f>VLOOKUP(Tabelle1[[#This Row],[productid]],Tabelle2[#All],2,FALSE)</f>
        <v>#N/A</v>
      </c>
    </row>
    <row r="1685" spans="1:21">
      <c r="A1685" t="s">
        <v>2784</v>
      </c>
      <c r="B1685">
        <v>2531.2399999999998</v>
      </c>
      <c r="C1685">
        <v>276812</v>
      </c>
      <c r="D1685" t="s">
        <v>2914</v>
      </c>
      <c r="E1685" t="s">
        <v>1363</v>
      </c>
      <c r="F1685">
        <v>18406</v>
      </c>
      <c r="G1685">
        <v>3093655</v>
      </c>
      <c r="H1685">
        <f t="shared" si="26"/>
        <v>0</v>
      </c>
      <c r="I1685">
        <f t="array" ref="I1685">MIN(IFERROR(FIND(IstNumbers,A1685),""))</f>
        <v>21</v>
      </c>
      <c r="J1685" s="1" t="e">
        <f>IF([first '# in title]&lt;[pos kw in title],MID([title],[pos kw in title]-6,6),#N/A)</f>
        <v>#N/A</v>
      </c>
      <c r="K1685" s="1" t="e">
        <f>IFERROR(MID(SUBSTITUTE([kw rough in title],",","."),FIND("(",[kw rough in title])+1,20),SUBSTITUTE(IFERROR(MID([kw rough in title],FIND(" ",[kw rough in title])+1,20),[kw rough in title]),",","."))</f>
        <v>#N/A</v>
      </c>
      <c r="L1685" s="1">
        <f>IFERROR(FIND("kW",[desc]),0)</f>
        <v>0</v>
      </c>
      <c r="M1685">
        <f t="array" ref="M1685">MIN(IFERROR(FIND(IstNumbers,E1685),""))</f>
        <v>39</v>
      </c>
      <c r="N1685" s="1" t="b">
        <f>IF([first '# in desc]&lt;[pos kw in desc],MID([desc],[pos kw in desc]-7,7))</f>
        <v>0</v>
      </c>
      <c r="O16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85" s="1" t="str">
        <f>TRIM(IF([first '# in desc]&lt;[pos kw in desc],MID([desc],[pos kw in desc]-6,6),FALSE))</f>
        <v>FALSCH</v>
      </c>
      <c r="Q1685" s="1" t="b">
        <f>IF(LEN([manuell])=0,IFERROR([kw fine in title]*1,IFERROR(SUMPRODUCT(COUNTIF(IsDigits,MID([kw in desc],ROW($A$1:$A$150),1)))=LEN([kw in desc]),#N/A)),[manuell])</f>
        <v>0</v>
      </c>
      <c r="R1685" s="1" t="str">
        <f>IF([pos kw in title]&gt;0,MID(J1685,#REF!,4),IF([first '# in title]&gt;0,MID([title],[first '# in title],3),IF([first '# in title]&gt;0,MID([desc],#REF!,3),VLOOKUP([productid],$G$2:$R$1386,8))))</f>
        <v xml:space="preserve">-K </v>
      </c>
      <c r="S1685" s="1" t="e">
        <f>IF([kw in desc]=[kw rough in title],[kw in desc]*1,IFERROR(LEFT([kw_dirty],3)*1,IFERROR(LEFT([kw_dirty],2)*1,"n.a.")))</f>
        <v>#N/A</v>
      </c>
      <c r="T1685" s="1"/>
      <c r="U1685" s="1" t="e">
        <f>VLOOKUP(Tabelle1[[#This Row],[productid]],Tabelle2[#All],2,FALSE)</f>
        <v>#N/A</v>
      </c>
    </row>
    <row r="1686" spans="1:21">
      <c r="A1686" t="s">
        <v>2915</v>
      </c>
      <c r="B1686">
        <v>14720</v>
      </c>
      <c r="C1686">
        <v>9701</v>
      </c>
      <c r="D1686" t="s">
        <v>2916</v>
      </c>
      <c r="E1686" t="s">
        <v>9</v>
      </c>
      <c r="F1686">
        <v>18406</v>
      </c>
      <c r="G1686">
        <v>3180079</v>
      </c>
      <c r="H1686">
        <f t="shared" si="26"/>
        <v>0</v>
      </c>
      <c r="I1686">
        <f t="array" ref="I1686">MIN(IFERROR(FIND(IstNumbers,A1686),""))</f>
        <v>32</v>
      </c>
      <c r="J1686" s="1" t="e">
        <f>IF([first '# in title]&lt;[pos kw in title],MID([title],[pos kw in title]-6,6),#N/A)</f>
        <v>#N/A</v>
      </c>
      <c r="K1686" s="1" t="e">
        <f>IFERROR(MID(SUBSTITUTE([kw rough in title],",","."),FIND("(",[kw rough in title])+1,20),SUBSTITUTE(IFERROR(MID([kw rough in title],FIND(" ",[kw rough in title])+1,20),[kw rough in title]),",","."))</f>
        <v>#N/A</v>
      </c>
      <c r="L1686" s="1">
        <f>IFERROR(FIND("kW",[desc]),0)</f>
        <v>0</v>
      </c>
      <c r="M1686">
        <f t="array" ref="M1686">MIN(IFERROR(FIND(IstNumbers,E1686),""))</f>
        <v>0</v>
      </c>
      <c r="N1686" s="1" t="b">
        <f>IF([first '# in desc]&lt;[pos kw in desc],MID([desc],[pos kw in desc]-7,7))</f>
        <v>0</v>
      </c>
      <c r="O16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86" s="1" t="str">
        <f>TRIM(IF([first '# in desc]&lt;[pos kw in desc],MID([desc],[pos kw in desc]-6,6),FALSE))</f>
        <v>FALSCH</v>
      </c>
      <c r="Q1686" s="1" t="b">
        <f>IF(LEN([manuell])=0,IFERROR([kw fine in title]*1,IFERROR(SUMPRODUCT(COUNTIF(IsDigits,MID([kw in desc],ROW($A$1:$A$150),1)))=LEN([kw in desc]),#N/A)),[manuell])</f>
        <v>0</v>
      </c>
      <c r="R1686" s="1" t="str">
        <f>IF([pos kw in title]&gt;0,MID(J1686,#REF!,4),IF([first '# in title]&gt;0,MID([title],[first '# in title],3),IF([first '# in title]&gt;0,MID([desc],#REF!,3),VLOOKUP([productid],$G$2:$R$1386,8))))</f>
        <v>280</v>
      </c>
      <c r="S1686" s="1" t="e">
        <f>IF([kw in desc]=[kw rough in title],[kw in desc]*1,IFERROR(LEFT([kw_dirty],3)*1,IFERROR(LEFT([kw_dirty],2)*1,"n.a.")))</f>
        <v>#N/A</v>
      </c>
      <c r="T1686" s="1"/>
      <c r="U1686" s="1" t="e">
        <f>VLOOKUP(Tabelle1[[#This Row],[productid]],Tabelle2[#All],2,FALSE)</f>
        <v>#N/A</v>
      </c>
    </row>
    <row r="1687" spans="1:21" hidden="1">
      <c r="A1687" t="s">
        <v>2917</v>
      </c>
      <c r="B1687">
        <v>10622.7</v>
      </c>
      <c r="C1687">
        <v>9701</v>
      </c>
      <c r="D1687" t="s">
        <v>2918</v>
      </c>
      <c r="E1687" t="s">
        <v>9</v>
      </c>
      <c r="F1687">
        <v>18406</v>
      </c>
      <c r="G1687">
        <v>3145070</v>
      </c>
      <c r="H1687">
        <f t="shared" si="26"/>
        <v>49</v>
      </c>
      <c r="I1687">
        <f t="array" ref="I1687">MIN(IFERROR(FIND(IstNumbers,A1687),""))</f>
        <v>22</v>
      </c>
      <c r="J1687" s="1" t="str">
        <f>IF([first '# in title]&lt;[pos kw in title],MID([title],[pos kw in title]-6,6),#N/A)</f>
        <v xml:space="preserve"> (200 </v>
      </c>
      <c r="K1687" s="1" t="str">
        <f>IFERROR(MID(SUBSTITUTE([kw rough in title],",","."),FIND("(",[kw rough in title])+1,20),SUBSTITUTE(IFERROR(MID([kw rough in title],FIND(" ",[kw rough in title])+1,20),[kw rough in title]),",","."))</f>
        <v xml:space="preserve">200 </v>
      </c>
      <c r="L1687" s="1">
        <f>IFERROR(FIND("kW",[desc]),0)</f>
        <v>0</v>
      </c>
      <c r="M1687">
        <f t="array" ref="M1687">MIN(IFERROR(FIND(IstNumbers,E1687),""))</f>
        <v>0</v>
      </c>
      <c r="N1687" s="1" t="b">
        <f>IF([first '# in desc]&lt;[pos kw in desc],MID([desc],[pos kw in desc]-7,7))</f>
        <v>0</v>
      </c>
      <c r="O16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87" s="1" t="str">
        <f>TRIM(IF([first '# in desc]&lt;[pos kw in desc],MID([desc],[pos kw in desc]-6,6),FALSE))</f>
        <v>FALSCH</v>
      </c>
      <c r="Q1687" s="1">
        <f>IF(LEN([manuell])=0,IFERROR([kw fine in title]*1,IFERROR(SUMPRODUCT(COUNTIF(IsDigits,MID([kw in desc],ROW($A$1:$A$150),1)))=LEN([kw in desc]),#N/A)),[manuell])</f>
        <v>200</v>
      </c>
      <c r="R1687" s="1" t="e">
        <f>IF([pos kw in title]&gt;0,MID(J1687,#REF!,4),IF([first '# in title]&gt;0,MID([title],[first '# in title],3),IF([first '# in title]&gt;0,MID([desc],#REF!,3),VLOOKUP([productid],$G$2:$R$1386,8))))</f>
        <v>#REF!</v>
      </c>
      <c r="S1687" s="1" t="str">
        <f>IF([kw in desc]=[kw rough in title],[kw in desc]*1,IFERROR(LEFT([kw_dirty],3)*1,IFERROR(LEFT([kw_dirty],2)*1,"n.a.")))</f>
        <v>n.a.</v>
      </c>
      <c r="T1687" s="1"/>
      <c r="U1687" s="1">
        <f>VLOOKUP(Tabelle1[[#This Row],[productid]],Tabelle2[#All],2,FALSE)</f>
        <v>200</v>
      </c>
    </row>
    <row r="1688" spans="1:21" hidden="1">
      <c r="A1688" t="s">
        <v>2919</v>
      </c>
      <c r="B1688">
        <v>4069</v>
      </c>
      <c r="C1688">
        <v>9701</v>
      </c>
      <c r="D1688" t="s">
        <v>2920</v>
      </c>
      <c r="E1688" t="s">
        <v>9</v>
      </c>
      <c r="F1688">
        <v>18406</v>
      </c>
      <c r="G1688">
        <v>3145012</v>
      </c>
      <c r="H1688">
        <f t="shared" si="26"/>
        <v>48</v>
      </c>
      <c r="I1688">
        <f t="array" ref="I1688">MIN(IFERROR(FIND(IstNumbers,A1688),""))</f>
        <v>22</v>
      </c>
      <c r="J1688" s="1" t="str">
        <f>IF([first '# in title]&lt;[pos kw in title],MID([title],[pos kw in title]-6,6),#N/A)</f>
        <v xml:space="preserve">L (65 </v>
      </c>
      <c r="K1688" s="1" t="str">
        <f>IFERROR(MID(SUBSTITUTE([kw rough in title],",","."),FIND("(",[kw rough in title])+1,20),SUBSTITUTE(IFERROR(MID([kw rough in title],FIND(" ",[kw rough in title])+1,20),[kw rough in title]),",","."))</f>
        <v xml:space="preserve">65 </v>
      </c>
      <c r="L1688" s="1">
        <f>IFERROR(FIND("kW",[desc]),0)</f>
        <v>0</v>
      </c>
      <c r="M1688">
        <f t="array" ref="M1688">MIN(IFERROR(FIND(IstNumbers,E1688),""))</f>
        <v>0</v>
      </c>
      <c r="N1688" s="1" t="b">
        <f>IF([first '# in desc]&lt;[pos kw in desc],MID([desc],[pos kw in desc]-7,7))</f>
        <v>0</v>
      </c>
      <c r="O16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88" s="1" t="str">
        <f>TRIM(IF([first '# in desc]&lt;[pos kw in desc],MID([desc],[pos kw in desc]-6,6),FALSE))</f>
        <v>FALSCH</v>
      </c>
      <c r="Q1688" s="1">
        <f>IF(LEN([manuell])=0,IFERROR([kw fine in title]*1,IFERROR(SUMPRODUCT(COUNTIF(IsDigits,MID([kw in desc],ROW($A$1:$A$150),1)))=LEN([kw in desc]),#N/A)),[manuell])</f>
        <v>65</v>
      </c>
      <c r="R1688" s="1" t="e">
        <f>IF([pos kw in title]&gt;0,MID(J1688,#REF!,4),IF([first '# in title]&gt;0,MID([title],[first '# in title],3),IF([first '# in title]&gt;0,MID([desc],#REF!,3),VLOOKUP([productid],$G$2:$R$1386,8))))</f>
        <v>#REF!</v>
      </c>
      <c r="S1688" s="1" t="str">
        <f>IF([kw in desc]=[kw rough in title],[kw in desc]*1,IFERROR(LEFT([kw_dirty],3)*1,IFERROR(LEFT([kw_dirty],2)*1,"n.a.")))</f>
        <v>n.a.</v>
      </c>
      <c r="T1688" s="1"/>
      <c r="U1688" s="1">
        <f>VLOOKUP(Tabelle1[[#This Row],[productid]],Tabelle2[#All],2,FALSE)</f>
        <v>65</v>
      </c>
    </row>
    <row r="1689" spans="1:21" hidden="1">
      <c r="A1689" t="s">
        <v>10380</v>
      </c>
      <c r="B1689">
        <v>3532.13</v>
      </c>
      <c r="C1689">
        <v>9701</v>
      </c>
      <c r="D1689" t="s">
        <v>2921</v>
      </c>
      <c r="E1689" t="s">
        <v>9</v>
      </c>
      <c r="F1689">
        <v>18406</v>
      </c>
      <c r="G1689">
        <v>3132730</v>
      </c>
      <c r="H1689">
        <f t="shared" si="26"/>
        <v>64</v>
      </c>
      <c r="I1689">
        <f t="array" ref="I1689">MIN(IFERROR(FIND(IstNumbers,A1689),""))</f>
        <v>21</v>
      </c>
      <c r="J1689" s="1" t="str">
        <f>IF([first '# in title]&lt;[pos kw in title],MID([title],[pos kw in title]-6,6),#N/A)</f>
        <v xml:space="preserve">(14,2 </v>
      </c>
      <c r="K1689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1689" s="1">
        <f>IFERROR(FIND("kW",[desc]),0)</f>
        <v>0</v>
      </c>
      <c r="M1689">
        <f t="array" ref="M1689">MIN(IFERROR(FIND(IstNumbers,E1689),""))</f>
        <v>0</v>
      </c>
      <c r="N1689" s="1" t="b">
        <f>IF([first '# in desc]&lt;[pos kw in desc],MID([desc],[pos kw in desc]-7,7))</f>
        <v>0</v>
      </c>
      <c r="O16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89" s="1" t="str">
        <f>TRIM(IF([first '# in desc]&lt;[pos kw in desc],MID([desc],[pos kw in desc]-6,6),FALSE))</f>
        <v>FALSCH</v>
      </c>
      <c r="Q1689" s="1">
        <f>IF(LEN([manuell])=0,IFERROR([kw fine in title]*1,IFERROR(SUMPRODUCT(COUNTIF(IsDigits,MID([kw in desc],ROW($A$1:$A$150),1)))=LEN([kw in desc]),#N/A)),[manuell])</f>
        <v>14.2</v>
      </c>
      <c r="R1689" s="1" t="e">
        <f>IF([pos kw in title]&gt;0,MID(J1689,#REF!,4),IF([first '# in title]&gt;0,MID([title],[first '# in title],3),IF([first '# in title]&gt;0,MID([desc],#REF!,3),VLOOKUP([productid],$G$2:$R$1386,8))))</f>
        <v>#REF!</v>
      </c>
      <c r="S1689" s="1" t="str">
        <f>IF([kw in desc]=[kw rough in title],[kw in desc]*1,IFERROR(LEFT([kw_dirty],3)*1,IFERROR(LEFT([kw_dirty],2)*1,"n.a.")))</f>
        <v>n.a.</v>
      </c>
      <c r="T1689" s="1"/>
      <c r="U1689" s="1">
        <f>VLOOKUP(Tabelle1[[#This Row],[productid]],Tabelle2[#All],2,FALSE)</f>
        <v>14.2</v>
      </c>
    </row>
    <row r="1690" spans="1:21" hidden="1">
      <c r="A1690" t="s">
        <v>10381</v>
      </c>
      <c r="B1690">
        <v>3943</v>
      </c>
      <c r="C1690">
        <v>9701</v>
      </c>
      <c r="D1690" t="s">
        <v>2922</v>
      </c>
      <c r="E1690" t="s">
        <v>9</v>
      </c>
      <c r="F1690">
        <v>18406</v>
      </c>
      <c r="G1690">
        <v>3137616</v>
      </c>
      <c r="H1690">
        <f t="shared" si="26"/>
        <v>66</v>
      </c>
      <c r="I1690">
        <f t="array" ref="I1690">MIN(IFERROR(FIND(IstNumbers,A1690),""))</f>
        <v>21</v>
      </c>
      <c r="J1690" s="1" t="str">
        <f>IF([first '# in title]&lt;[pos kw in title],MID([title],[pos kw in title]-6,6),#N/A)</f>
        <v xml:space="preserve">(14,2 </v>
      </c>
      <c r="K1690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1690" s="1">
        <f>IFERROR(FIND("kW",[desc]),0)</f>
        <v>0</v>
      </c>
      <c r="M1690">
        <f t="array" ref="M1690">MIN(IFERROR(FIND(IstNumbers,E1690),""))</f>
        <v>0</v>
      </c>
      <c r="N1690" s="1" t="b">
        <f>IF([first '# in desc]&lt;[pos kw in desc],MID([desc],[pos kw in desc]-7,7))</f>
        <v>0</v>
      </c>
      <c r="O16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90" s="1" t="str">
        <f>TRIM(IF([first '# in desc]&lt;[pos kw in desc],MID([desc],[pos kw in desc]-6,6),FALSE))</f>
        <v>FALSCH</v>
      </c>
      <c r="Q1690" s="1">
        <f>IF(LEN([manuell])=0,IFERROR([kw fine in title]*1,IFERROR(SUMPRODUCT(COUNTIF(IsDigits,MID([kw in desc],ROW($A$1:$A$150),1)))=LEN([kw in desc]),#N/A)),[manuell])</f>
        <v>14.2</v>
      </c>
      <c r="R1690" s="1" t="e">
        <f>IF([pos kw in title]&gt;0,MID(J1690,#REF!,4),IF([first '# in title]&gt;0,MID([title],[first '# in title],3),IF([first '# in title]&gt;0,MID([desc],#REF!,3),VLOOKUP([productid],$G$2:$R$1386,8))))</f>
        <v>#REF!</v>
      </c>
      <c r="S1690" s="1" t="str">
        <f>IF([kw in desc]=[kw rough in title],[kw in desc]*1,IFERROR(LEFT([kw_dirty],3)*1,IFERROR(LEFT([kw_dirty],2)*1,"n.a.")))</f>
        <v>n.a.</v>
      </c>
      <c r="T1690" s="1"/>
      <c r="U1690" s="1">
        <f>VLOOKUP(Tabelle1[[#This Row],[productid]],Tabelle2[#All],2,FALSE)</f>
        <v>14.2</v>
      </c>
    </row>
    <row r="1691" spans="1:21" hidden="1">
      <c r="A1691" t="s">
        <v>2856</v>
      </c>
      <c r="B1691">
        <v>2620</v>
      </c>
      <c r="C1691">
        <v>289859</v>
      </c>
      <c r="D1691" t="s">
        <v>2923</v>
      </c>
      <c r="E1691" t="s">
        <v>2924</v>
      </c>
      <c r="F1691">
        <v>18406</v>
      </c>
      <c r="G1691">
        <v>1064527</v>
      </c>
      <c r="H1691">
        <f t="shared" si="26"/>
        <v>28</v>
      </c>
      <c r="I1691">
        <f t="array" ref="I1691">MIN(IFERROR(FIND(IstNumbers,A1691),""))</f>
        <v>19</v>
      </c>
      <c r="J1691" s="1" t="str">
        <f>IF([first '# in title]&lt;[pos kw in title],MID([title],[pos kw in title]-6,6),#N/A)</f>
        <v xml:space="preserve">W (19 </v>
      </c>
      <c r="K169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691" s="1">
        <f>IFERROR(FIND("kW",[desc]),0)</f>
        <v>57</v>
      </c>
      <c r="M1691">
        <f t="array" ref="M1691">MIN(IFERROR(FIND(IstNumbers,E1691),""))</f>
        <v>24</v>
      </c>
      <c r="N1691" s="1" t="str">
        <f>IF([first '# in desc]&lt;[pos kw in desc],MID([desc],[pos kw in desc]-7,7))</f>
        <v xml:space="preserve">me, 19 </v>
      </c>
      <c r="O169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691" s="1" t="str">
        <f>TRIM(IF([first '# in desc]&lt;[pos kw in desc],MID([desc],[pos kw in desc]-6,6),FALSE))</f>
        <v>e, 19</v>
      </c>
      <c r="Q1691" s="1">
        <f>IF(LEN([manuell])=0,IFERROR([kw fine in title]*1,IFERROR(SUMPRODUCT(COUNTIF(IsDigits,MID([kw in desc],ROW($A$1:$A$150),1)))=LEN([kw in desc]),#N/A)),[manuell])</f>
        <v>19</v>
      </c>
      <c r="R1691" s="1" t="e">
        <f>IF([pos kw in title]&gt;0,MID(J1691,#REF!,4),IF([first '# in title]&gt;0,MID([title],[first '# in title],3),IF([first '# in title]&gt;0,MID([desc],#REF!,3),VLOOKUP([productid],$G$2:$R$1386,8))))</f>
        <v>#REF!</v>
      </c>
      <c r="S1691" s="1" t="str">
        <f>IF([kw in desc]=[kw rough in title],[kw in desc]*1,IFERROR(LEFT([kw_dirty],3)*1,IFERROR(LEFT([kw_dirty],2)*1,"n.a.")))</f>
        <v>n.a.</v>
      </c>
      <c r="T1691" s="1"/>
      <c r="U1691" s="1">
        <f>VLOOKUP(Tabelle1[[#This Row],[productid]],Tabelle2[#All],2,FALSE)</f>
        <v>19</v>
      </c>
    </row>
    <row r="1692" spans="1:21">
      <c r="A1692" t="s">
        <v>2844</v>
      </c>
      <c r="B1692">
        <v>2615</v>
      </c>
      <c r="C1692">
        <v>289859</v>
      </c>
      <c r="D1692" t="s">
        <v>2925</v>
      </c>
      <c r="E1692" t="s">
        <v>2155</v>
      </c>
      <c r="F1692">
        <v>18406</v>
      </c>
      <c r="G1692">
        <v>3128307</v>
      </c>
      <c r="H1692">
        <f t="shared" si="26"/>
        <v>0</v>
      </c>
      <c r="I1692">
        <f t="array" ref="I1692">MIN(IFERROR(FIND(IstNumbers,A1692),""))</f>
        <v>0</v>
      </c>
      <c r="J1692" s="1" t="e">
        <f>IF([first '# in title]&lt;[pos kw in title],MID([title],[pos kw in title]-6,6),#N/A)</f>
        <v>#N/A</v>
      </c>
      <c r="K1692" s="1" t="e">
        <f>IFERROR(MID(SUBSTITUTE([kw rough in title],",","."),FIND("(",[kw rough in title])+1,20),SUBSTITUTE(IFERROR(MID([kw rough in title],FIND(" ",[kw rough in title])+1,20),[kw rough in title]),",","."))</f>
        <v>#N/A</v>
      </c>
      <c r="L1692" s="1">
        <f>IFERROR(FIND("kW",[desc]),0)</f>
        <v>0</v>
      </c>
      <c r="M1692">
        <f t="array" ref="M1692">MIN(IFERROR(FIND(IstNumbers,E1692),""))</f>
        <v>38</v>
      </c>
      <c r="N1692" s="1" t="b">
        <f>IF([first '# in desc]&lt;[pos kw in desc],MID([desc],[pos kw in desc]-7,7))</f>
        <v>0</v>
      </c>
      <c r="O16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92" s="1" t="str">
        <f>TRIM(IF([first '# in desc]&lt;[pos kw in desc],MID([desc],[pos kw in desc]-6,6),FALSE))</f>
        <v>FALSCH</v>
      </c>
      <c r="Q1692" s="1" t="b">
        <f>IF(LEN([manuell])=0,IFERROR([kw fine in title]*1,IFERROR(SUMPRODUCT(COUNTIF(IsDigits,MID([kw in desc],ROW($A$1:$A$150),1)))=LEN([kw in desc]),#N/A)),[manuell])</f>
        <v>0</v>
      </c>
      <c r="R1692" s="1" t="str">
        <f>IF([pos kw in title]&gt;0,MID(J1692,#REF!,4),IF([first '# in title]&gt;0,MID([title],[first '# in title],3),IF([first '# in title]&gt;0,MID([desc],#REF!,3),VLOOKUP([productid],$G$2:$R$1386,8))))</f>
        <v xml:space="preserve">me, 35 </v>
      </c>
      <c r="S1692" s="1" t="e">
        <f>IF([kw in desc]=[kw rough in title],[kw in desc]*1,IFERROR(LEFT([kw_dirty],3)*1,IFERROR(LEFT([kw_dirty],2)*1,"n.a.")))</f>
        <v>#N/A</v>
      </c>
      <c r="T1692" s="1"/>
      <c r="U1692" s="1" t="e">
        <f>VLOOKUP(Tabelle1[[#This Row],[productid]],Tabelle2[#All],2,FALSE)</f>
        <v>#N/A</v>
      </c>
    </row>
    <row r="1693" spans="1:21" hidden="1">
      <c r="A1693" t="s">
        <v>2846</v>
      </c>
      <c r="B1693">
        <v>3140</v>
      </c>
      <c r="C1693">
        <v>289859</v>
      </c>
      <c r="D1693" t="s">
        <v>2926</v>
      </c>
      <c r="E1693" t="s">
        <v>1507</v>
      </c>
      <c r="F1693">
        <v>18406</v>
      </c>
      <c r="G1693">
        <v>1750863</v>
      </c>
      <c r="H1693">
        <f t="shared" si="26"/>
        <v>0</v>
      </c>
      <c r="I1693">
        <f t="array" ref="I1693">MIN(IFERROR(FIND(IstNumbers,A1693),""))</f>
        <v>28</v>
      </c>
      <c r="J1693" s="1" t="e">
        <f>IF([first '# in title]&lt;[pos kw in title],MID([title],[pos kw in title]-6,6),#N/A)</f>
        <v>#N/A</v>
      </c>
      <c r="K1693" s="1" t="e">
        <f>IFERROR(MID(SUBSTITUTE([kw rough in title],",","."),FIND("(",[kw rough in title])+1,20),SUBSTITUTE(IFERROR(MID([kw rough in title],FIND(" ",[kw rough in title])+1,20),[kw rough in title]),",","."))</f>
        <v>#N/A</v>
      </c>
      <c r="L1693" s="1">
        <f>IFERROR(FIND("kW",[desc]),0)</f>
        <v>70</v>
      </c>
      <c r="M1693">
        <f t="array" ref="M1693">MIN(IFERROR(FIND(IstNumbers,E1693),""))</f>
        <v>34</v>
      </c>
      <c r="N1693" s="1" t="str">
        <f>IF([first '# in desc]&lt;[pos kw in desc],MID([desc],[pos kw in desc]-7,7))</f>
        <v xml:space="preserve">­me 42 </v>
      </c>
      <c r="O16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693" s="1" t="str">
        <f>TRIM(IF([first '# in desc]&lt;[pos kw in desc],MID([desc],[pos kw in desc]-6,6),FALSE))</f>
        <v>me 42</v>
      </c>
      <c r="Q1693" s="1" t="b">
        <f>IF(LEN([manuell])=0,IFERROR([kw fine in title]*1,IFERROR(SUMPRODUCT(COUNTIF(IsDigits,MID([kw in desc],ROW($A$1:$A$150),1)))=LEN([kw in desc]),#N/A)),[manuell])</f>
        <v>0</v>
      </c>
      <c r="R1693" s="1" t="str">
        <f>IF([pos kw in title]&gt;0,MID(J1693,#REF!,4),IF([first '# in title]&gt;0,MID([title],[first '# in title],3),IF([first '# in title]&gt;0,MID([desc],#REF!,3),VLOOKUP([productid],$G$2:$R$1386,8))))</f>
        <v>42-</v>
      </c>
      <c r="S1693" s="1" t="e">
        <f>IF([kw in desc]=[kw rough in title],[kw in desc]*1,IFERROR(LEFT([kw_dirty],3)*1,IFERROR(LEFT([kw_dirty],2)*1,"n.a.")))</f>
        <v>#N/A</v>
      </c>
      <c r="T1693" s="1"/>
      <c r="U1693" s="1">
        <f>VLOOKUP(Tabelle1[[#This Row],[productid]],Tabelle2[#All],2,FALSE)</f>
        <v>42</v>
      </c>
    </row>
    <row r="1694" spans="1:21">
      <c r="A1694" t="s">
        <v>2817</v>
      </c>
      <c r="B1694">
        <v>2985</v>
      </c>
      <c r="C1694">
        <v>289859</v>
      </c>
      <c r="D1694" t="s">
        <v>2927</v>
      </c>
      <c r="E1694" t="s">
        <v>2928</v>
      </c>
      <c r="F1694">
        <v>18406</v>
      </c>
      <c r="G1694">
        <v>3094808</v>
      </c>
      <c r="H1694">
        <f t="shared" si="26"/>
        <v>0</v>
      </c>
      <c r="I1694">
        <f t="array" ref="I1694">MIN(IFERROR(FIND(IstNumbers,A1694),""))</f>
        <v>16</v>
      </c>
      <c r="J1694" s="1" t="e">
        <f>IF([first '# in title]&lt;[pos kw in title],MID([title],[pos kw in title]-6,6),#N/A)</f>
        <v>#N/A</v>
      </c>
      <c r="K1694" s="1" t="e">
        <f>IFERROR(MID(SUBSTITUTE([kw rough in title],",","."),FIND("(",[kw rough in title])+1,20),SUBSTITUTE(IFERROR(MID([kw rough in title],FIND(" ",[kw rough in title])+1,20),[kw rough in title]),",","."))</f>
        <v>#N/A</v>
      </c>
      <c r="L1694" s="1">
        <f>IFERROR(FIND("kW",[desc]),0)</f>
        <v>0</v>
      </c>
      <c r="M1694">
        <f t="array" ref="M1694">MIN(IFERROR(FIND(IstNumbers,E1694),""))</f>
        <v>31</v>
      </c>
      <c r="N1694" s="1" t="b">
        <f>IF([first '# in desc]&lt;[pos kw in desc],MID([desc],[pos kw in desc]-7,7))</f>
        <v>0</v>
      </c>
      <c r="O16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94" s="1" t="str">
        <f>TRIM(IF([first '# in desc]&lt;[pos kw in desc],MID([desc],[pos kw in desc]-6,6),FALSE))</f>
        <v>FALSCH</v>
      </c>
      <c r="Q1694" s="1" t="b">
        <f>IF(LEN([manuell])=0,IFERROR([kw fine in title]*1,IFERROR(SUMPRODUCT(COUNTIF(IsDigits,MID([kw in desc],ROW($A$1:$A$150),1)))=LEN([kw in desc]),#N/A)),[manuell])</f>
        <v>0</v>
      </c>
      <c r="R1694" s="1" t="str">
        <f>IF([pos kw in title]&gt;0,MID(J1694,#REF!,4),IF([first '# in title]&gt;0,MID([title],[first '# in title],3),IF([first '# in title]&gt;0,MID([desc],#REF!,3),VLOOKUP([productid],$G$2:$R$1386,8))))</f>
        <v>-Ac</v>
      </c>
      <c r="S1694" s="1" t="e">
        <f>IF([kw in desc]=[kw rough in title],[kw in desc]*1,IFERROR(LEFT([kw_dirty],3)*1,IFERROR(LEFT([kw_dirty],2)*1,"n.a.")))</f>
        <v>#N/A</v>
      </c>
      <c r="T1694" s="1"/>
      <c r="U1694" s="1" t="e">
        <f>VLOOKUP(Tabelle1[[#This Row],[productid]],Tabelle2[#All],2,FALSE)</f>
        <v>#N/A</v>
      </c>
    </row>
    <row r="1695" spans="1:21" hidden="1">
      <c r="A1695" t="s">
        <v>2837</v>
      </c>
      <c r="B1695">
        <v>2134</v>
      </c>
      <c r="C1695">
        <v>289859</v>
      </c>
      <c r="D1695" t="s">
        <v>2929</v>
      </c>
      <c r="E1695" t="s">
        <v>2930</v>
      </c>
      <c r="F1695">
        <v>18406</v>
      </c>
      <c r="G1695">
        <v>3712883</v>
      </c>
      <c r="H1695">
        <f t="shared" si="26"/>
        <v>20</v>
      </c>
      <c r="I1695">
        <f t="array" ref="I1695">MIN(IFERROR(FIND(IstNumbers,A1695),""))</f>
        <v>17</v>
      </c>
      <c r="J1695" s="1" t="str">
        <f>IF([first '# in title]&lt;[pos kw in title],MID([title],[pos kw in title]-6,6),#N/A)</f>
        <v xml:space="preserve">ur 16 </v>
      </c>
      <c r="K169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695" s="1">
        <f>IFERROR(FIND("kW",[desc]),0)</f>
        <v>71</v>
      </c>
      <c r="M1695">
        <f t="array" ref="M1695">MIN(IFERROR(FIND(IstNumbers,E1695),""))</f>
        <v>29</v>
      </c>
      <c r="N1695" s="1" t="str">
        <f>IF([first '# in desc]&lt;[pos kw in desc],MID([desc],[pos kw in desc]-7,7))</f>
        <v xml:space="preserve">­me 16 </v>
      </c>
      <c r="O169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95" s="1" t="str">
        <f>TRIM(IF([first '# in desc]&lt;[pos kw in desc],MID([desc],[pos kw in desc]-6,6),FALSE))</f>
        <v>me 16</v>
      </c>
      <c r="Q1695" s="1">
        <f>IF(LEN([manuell])=0,IFERROR([kw fine in title]*1,IFERROR(SUMPRODUCT(COUNTIF(IsDigits,MID([kw in desc],ROW($A$1:$A$150),1)))=LEN([kw in desc]),#N/A)),[manuell])</f>
        <v>16</v>
      </c>
      <c r="R1695" s="1" t="e">
        <f>IF([pos kw in title]&gt;0,MID(J1695,#REF!,4),IF([first '# in title]&gt;0,MID([title],[first '# in title],3),IF([first '# in title]&gt;0,MID([desc],#REF!,3),VLOOKUP([productid],$G$2:$R$1386,8))))</f>
        <v>#REF!</v>
      </c>
      <c r="S1695" s="1" t="str">
        <f>IF([kw in desc]=[kw rough in title],[kw in desc]*1,IFERROR(LEFT([kw_dirty],3)*1,IFERROR(LEFT([kw_dirty],2)*1,"n.a.")))</f>
        <v>n.a.</v>
      </c>
      <c r="T1695" s="1"/>
      <c r="U1695" s="1">
        <f>VLOOKUP(Tabelle1[[#This Row],[productid]],Tabelle2[#All],2,FALSE)</f>
        <v>16</v>
      </c>
    </row>
    <row r="1696" spans="1:21" hidden="1">
      <c r="A1696" t="s">
        <v>2809</v>
      </c>
      <c r="B1696">
        <v>2119</v>
      </c>
      <c r="C1696">
        <v>289859</v>
      </c>
      <c r="D1696" t="s">
        <v>2931</v>
      </c>
      <c r="E1696" t="s">
        <v>2932</v>
      </c>
      <c r="F1696">
        <v>18406</v>
      </c>
      <c r="G1696">
        <v>1219746</v>
      </c>
      <c r="H1696">
        <f t="shared" si="26"/>
        <v>0</v>
      </c>
      <c r="I1696">
        <f t="array" ref="I1696">MIN(IFERROR(FIND(IstNumbers,A1696),""))</f>
        <v>23</v>
      </c>
      <c r="J1696" s="1" t="e">
        <f>IF([first '# in title]&lt;[pos kw in title],MID([title],[pos kw in title]-6,6),#N/A)</f>
        <v>#N/A</v>
      </c>
      <c r="K1696" s="1" t="e">
        <f>IFERROR(MID(SUBSTITUTE([kw rough in title],",","."),FIND("(",[kw rough in title])+1,20),SUBSTITUTE(IFERROR(MID([kw rough in title],FIND(" ",[kw rough in title])+1,20),[kw rough in title]),",","."))</f>
        <v>#N/A</v>
      </c>
      <c r="L1696" s="1">
        <f>IFERROR(FIND("kW",[desc]),0)</f>
        <v>71</v>
      </c>
      <c r="M1696">
        <f t="array" ref="M1696">MIN(IFERROR(FIND(IstNumbers,E1696),""))</f>
        <v>29</v>
      </c>
      <c r="N1696" s="1" t="str">
        <f>IF([first '# in desc]&lt;[pos kw in desc],MID([desc],[pos kw in desc]-7,7))</f>
        <v xml:space="preserve">­me 16 </v>
      </c>
      <c r="O169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696" s="1" t="str">
        <f>TRIM(IF([first '# in desc]&lt;[pos kw in desc],MID([desc],[pos kw in desc]-6,6),FALSE))</f>
        <v>me 16</v>
      </c>
      <c r="Q1696" s="1" t="b">
        <f>IF(LEN([manuell])=0,IFERROR([kw fine in title]*1,IFERROR(SUMPRODUCT(COUNTIF(IsDigits,MID([kw in desc],ROW($A$1:$A$150),1)))=LEN([kw in desc]),#N/A)),[manuell])</f>
        <v>0</v>
      </c>
      <c r="R1696" s="1" t="str">
        <f>IF([pos kw in title]&gt;0,MID(J1696,#REF!,4),IF([first '# in title]&gt;0,MID([title],[first '# in title],3),IF([first '# in title]&gt;0,MID([desc],#REF!,3),VLOOKUP([productid],$G$2:$R$1386,8))))</f>
        <v>-Ec</v>
      </c>
      <c r="S1696" s="1" t="e">
        <f>IF([kw in desc]=[kw rough in title],[kw in desc]*1,IFERROR(LEFT([kw_dirty],3)*1,IFERROR(LEFT([kw_dirty],2)*1,"n.a.")))</f>
        <v>#N/A</v>
      </c>
      <c r="T1696" s="1"/>
      <c r="U1696" s="1">
        <f>VLOOKUP(Tabelle1[[#This Row],[productid]],Tabelle2[#All],2,FALSE)</f>
        <v>16</v>
      </c>
    </row>
    <row r="1697" spans="1:21">
      <c r="A1697" t="s">
        <v>2797</v>
      </c>
      <c r="B1697">
        <v>2693.79</v>
      </c>
      <c r="C1697">
        <v>12041</v>
      </c>
      <c r="D1697" t="s">
        <v>2933</v>
      </c>
      <c r="E1697" t="s">
        <v>9</v>
      </c>
      <c r="F1697">
        <v>18406</v>
      </c>
      <c r="G1697">
        <v>3093477</v>
      </c>
      <c r="H1697">
        <f t="shared" si="26"/>
        <v>0</v>
      </c>
      <c r="I1697">
        <f t="array" ref="I1697">MIN(IFERROR(FIND(IstNumbers,A1697),""))</f>
        <v>21</v>
      </c>
      <c r="J1697" s="1" t="e">
        <f>IF([first '# in title]&lt;[pos kw in title],MID([title],[pos kw in title]-6,6),#N/A)</f>
        <v>#N/A</v>
      </c>
      <c r="K1697" s="1" t="e">
        <f>IFERROR(MID(SUBSTITUTE([kw rough in title],",","."),FIND("(",[kw rough in title])+1,20),SUBSTITUTE(IFERROR(MID([kw rough in title],FIND(" ",[kw rough in title])+1,20),[kw rough in title]),",","."))</f>
        <v>#N/A</v>
      </c>
      <c r="L1697" s="1">
        <f>IFERROR(FIND("kW",[desc]),0)</f>
        <v>0</v>
      </c>
      <c r="M1697">
        <f t="array" ref="M1697">MIN(IFERROR(FIND(IstNumbers,E1697),""))</f>
        <v>0</v>
      </c>
      <c r="N1697" s="1" t="b">
        <f>IF([first '# in desc]&lt;[pos kw in desc],MID([desc],[pos kw in desc]-7,7))</f>
        <v>0</v>
      </c>
      <c r="O16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97" s="1" t="str">
        <f>TRIM(IF([first '# in desc]&lt;[pos kw in desc],MID([desc],[pos kw in desc]-6,6),FALSE))</f>
        <v>FALSCH</v>
      </c>
      <c r="Q1697" s="1" t="b">
        <f>IF(LEN([manuell])=0,IFERROR([kw fine in title]*1,IFERROR(SUMPRODUCT(COUNTIF(IsDigits,MID([kw in desc],ROW($A$1:$A$150),1)))=LEN([kw in desc]),#N/A)),[manuell])</f>
        <v>0</v>
      </c>
      <c r="R1697" s="1" t="str">
        <f>IF([pos kw in title]&gt;0,MID(J1697,#REF!,4),IF([first '# in title]&gt;0,MID([title],[first '# in title],3),IF([first '# in title]&gt;0,MID([desc],#REF!,3),VLOOKUP([productid],$G$2:$R$1386,8))))</f>
        <v>-50</v>
      </c>
      <c r="S1697" s="1" t="e">
        <f>IF([kw in desc]=[kw rough in title],[kw in desc]*1,IFERROR(LEFT([kw_dirty],3)*1,IFERROR(LEFT([kw_dirty],2)*1,"n.a.")))</f>
        <v>#N/A</v>
      </c>
      <c r="T1697" s="1"/>
      <c r="U1697" s="1" t="e">
        <f>VLOOKUP(Tabelle1[[#This Row],[productid]],Tabelle2[#All],2,FALSE)</f>
        <v>#N/A</v>
      </c>
    </row>
    <row r="1698" spans="1:21">
      <c r="A1698" t="s">
        <v>2784</v>
      </c>
      <c r="B1698">
        <v>2638.92</v>
      </c>
      <c r="C1698">
        <v>12041</v>
      </c>
      <c r="D1698" t="s">
        <v>2934</v>
      </c>
      <c r="E1698" t="s">
        <v>9</v>
      </c>
      <c r="F1698">
        <v>18406</v>
      </c>
      <c r="G1698">
        <v>3093655</v>
      </c>
      <c r="H1698">
        <f t="shared" si="26"/>
        <v>0</v>
      </c>
      <c r="I1698">
        <f t="array" ref="I1698">MIN(IFERROR(FIND(IstNumbers,A1698),""))</f>
        <v>21</v>
      </c>
      <c r="J1698" s="1" t="e">
        <f>IF([first '# in title]&lt;[pos kw in title],MID([title],[pos kw in title]-6,6),#N/A)</f>
        <v>#N/A</v>
      </c>
      <c r="K1698" s="1" t="e">
        <f>IFERROR(MID(SUBSTITUTE([kw rough in title],",","."),FIND("(",[kw rough in title])+1,20),SUBSTITUTE(IFERROR(MID([kw rough in title],FIND(" ",[kw rough in title])+1,20),[kw rough in title]),",","."))</f>
        <v>#N/A</v>
      </c>
      <c r="L1698" s="1">
        <f>IFERROR(FIND("kW",[desc]),0)</f>
        <v>0</v>
      </c>
      <c r="M1698">
        <f t="array" ref="M1698">MIN(IFERROR(FIND(IstNumbers,E1698),""))</f>
        <v>0</v>
      </c>
      <c r="N1698" s="1" t="b">
        <f>IF([first '# in desc]&lt;[pos kw in desc],MID([desc],[pos kw in desc]-7,7))</f>
        <v>0</v>
      </c>
      <c r="O16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98" s="1" t="str">
        <f>TRIM(IF([first '# in desc]&lt;[pos kw in desc],MID([desc],[pos kw in desc]-6,6),FALSE))</f>
        <v>FALSCH</v>
      </c>
      <c r="Q1698" s="1" t="b">
        <f>IF(LEN([manuell])=0,IFERROR([kw fine in title]*1,IFERROR(SUMPRODUCT(COUNTIF(IsDigits,MID([kw in desc],ROW($A$1:$A$150),1)))=LEN([kw in desc]),#N/A)),[manuell])</f>
        <v>0</v>
      </c>
      <c r="R1698" s="1" t="str">
        <f>IF([pos kw in title]&gt;0,MID(J1698,#REF!,4),IF([first '# in title]&gt;0,MID([title],[first '# in title],3),IF([first '# in title]&gt;0,MID([desc],#REF!,3),VLOOKUP([productid],$G$2:$R$1386,8))))</f>
        <v xml:space="preserve">-K </v>
      </c>
      <c r="S1698" s="1" t="e">
        <f>IF([kw in desc]=[kw rough in title],[kw in desc]*1,IFERROR(LEFT([kw_dirty],3)*1,IFERROR(LEFT([kw_dirty],2)*1,"n.a.")))</f>
        <v>#N/A</v>
      </c>
      <c r="T1698" s="1"/>
      <c r="U1698" s="1" t="e">
        <f>VLOOKUP(Tabelle1[[#This Row],[productid]],Tabelle2[#All],2,FALSE)</f>
        <v>#N/A</v>
      </c>
    </row>
    <row r="1699" spans="1:21" hidden="1">
      <c r="A1699" t="s">
        <v>2919</v>
      </c>
      <c r="B1699">
        <v>4188.29</v>
      </c>
      <c r="C1699">
        <v>9701</v>
      </c>
      <c r="D1699" t="s">
        <v>2935</v>
      </c>
      <c r="E1699" t="s">
        <v>9</v>
      </c>
      <c r="F1699">
        <v>18406</v>
      </c>
      <c r="G1699">
        <v>3145012</v>
      </c>
      <c r="H1699">
        <f t="shared" si="26"/>
        <v>48</v>
      </c>
      <c r="I1699">
        <f t="array" ref="I1699">MIN(IFERROR(FIND(IstNumbers,A1699),""))</f>
        <v>22</v>
      </c>
      <c r="J1699" s="1" t="str">
        <f>IF([first '# in title]&lt;[pos kw in title],MID([title],[pos kw in title]-6,6),#N/A)</f>
        <v xml:space="preserve">L (65 </v>
      </c>
      <c r="K1699" s="1" t="str">
        <f>IFERROR(MID(SUBSTITUTE([kw rough in title],",","."),FIND("(",[kw rough in title])+1,20),SUBSTITUTE(IFERROR(MID([kw rough in title],FIND(" ",[kw rough in title])+1,20),[kw rough in title]),",","."))</f>
        <v xml:space="preserve">65 </v>
      </c>
      <c r="L1699" s="1">
        <f>IFERROR(FIND("kW",[desc]),0)</f>
        <v>0</v>
      </c>
      <c r="M1699">
        <f t="array" ref="M1699">MIN(IFERROR(FIND(IstNumbers,E1699),""))</f>
        <v>0</v>
      </c>
      <c r="N1699" s="1" t="b">
        <f>IF([first '# in desc]&lt;[pos kw in desc],MID([desc],[pos kw in desc]-7,7))</f>
        <v>0</v>
      </c>
      <c r="O16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699" s="1" t="str">
        <f>TRIM(IF([first '# in desc]&lt;[pos kw in desc],MID([desc],[pos kw in desc]-6,6),FALSE))</f>
        <v>FALSCH</v>
      </c>
      <c r="Q1699" s="1">
        <f>IF(LEN([manuell])=0,IFERROR([kw fine in title]*1,IFERROR(SUMPRODUCT(COUNTIF(IsDigits,MID([kw in desc],ROW($A$1:$A$150),1)))=LEN([kw in desc]),#N/A)),[manuell])</f>
        <v>65</v>
      </c>
      <c r="R1699" s="1" t="e">
        <f>IF([pos kw in title]&gt;0,MID(J1699,#REF!,4),IF([first '# in title]&gt;0,MID([title],[first '# in title],3),IF([first '# in title]&gt;0,MID([desc],#REF!,3),VLOOKUP([productid],$G$2:$R$1386,8))))</f>
        <v>#REF!</v>
      </c>
      <c r="S1699" s="1" t="str">
        <f>IF([kw in desc]=[kw rough in title],[kw in desc]*1,IFERROR(LEFT([kw_dirty],3)*1,IFERROR(LEFT([kw_dirty],2)*1,"n.a.")))</f>
        <v>n.a.</v>
      </c>
      <c r="T1699" s="1"/>
      <c r="U1699" s="1">
        <f>VLOOKUP(Tabelle1[[#This Row],[productid]],Tabelle2[#All],2,FALSE)</f>
        <v>65</v>
      </c>
    </row>
    <row r="1700" spans="1:21" hidden="1">
      <c r="A1700" t="s">
        <v>10381</v>
      </c>
      <c r="B1700">
        <v>4058</v>
      </c>
      <c r="C1700">
        <v>9701</v>
      </c>
      <c r="D1700" t="s">
        <v>2936</v>
      </c>
      <c r="E1700" t="s">
        <v>9</v>
      </c>
      <c r="F1700">
        <v>18406</v>
      </c>
      <c r="G1700">
        <v>3137616</v>
      </c>
      <c r="H1700">
        <f t="shared" si="26"/>
        <v>66</v>
      </c>
      <c r="I1700">
        <f t="array" ref="I1700">MIN(IFERROR(FIND(IstNumbers,A1700),""))</f>
        <v>21</v>
      </c>
      <c r="J1700" s="1" t="str">
        <f>IF([first '# in title]&lt;[pos kw in title],MID([title],[pos kw in title]-6,6),#N/A)</f>
        <v xml:space="preserve">(14,2 </v>
      </c>
      <c r="K1700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1700" s="1">
        <f>IFERROR(FIND("kW",[desc]),0)</f>
        <v>0</v>
      </c>
      <c r="M1700">
        <f t="array" ref="M1700">MIN(IFERROR(FIND(IstNumbers,E1700),""))</f>
        <v>0</v>
      </c>
      <c r="N1700" s="1" t="b">
        <f>IF([first '# in desc]&lt;[pos kw in desc],MID([desc],[pos kw in desc]-7,7))</f>
        <v>0</v>
      </c>
      <c r="O17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00" s="1" t="str">
        <f>TRIM(IF([first '# in desc]&lt;[pos kw in desc],MID([desc],[pos kw in desc]-6,6),FALSE))</f>
        <v>FALSCH</v>
      </c>
      <c r="Q1700" s="1">
        <f>IF(LEN([manuell])=0,IFERROR([kw fine in title]*1,IFERROR(SUMPRODUCT(COUNTIF(IsDigits,MID([kw in desc],ROW($A$1:$A$150),1)))=LEN([kw in desc]),#N/A)),[manuell])</f>
        <v>14.2</v>
      </c>
      <c r="R1700" s="1" t="e">
        <f>IF([pos kw in title]&gt;0,MID(J1700,#REF!,4),IF([first '# in title]&gt;0,MID([title],[first '# in title],3),IF([first '# in title]&gt;0,MID([desc],#REF!,3),VLOOKUP([productid],$G$2:$R$1386,8))))</f>
        <v>#REF!</v>
      </c>
      <c r="S1700" s="1" t="str">
        <f>IF([kw in desc]=[kw rough in title],[kw in desc]*1,IFERROR(LEFT([kw_dirty],3)*1,IFERROR(LEFT([kw_dirty],2)*1,"n.a.")))</f>
        <v>n.a.</v>
      </c>
      <c r="T1700" s="1"/>
      <c r="U1700" s="1">
        <f>VLOOKUP(Tabelle1[[#This Row],[productid]],Tabelle2[#All],2,FALSE)</f>
        <v>14.2</v>
      </c>
    </row>
    <row r="1701" spans="1:21" hidden="1">
      <c r="A1701" t="s">
        <v>2856</v>
      </c>
      <c r="B1701">
        <v>2652.87</v>
      </c>
      <c r="C1701">
        <v>276812</v>
      </c>
      <c r="D1701" t="s">
        <v>2937</v>
      </c>
      <c r="E1701" t="s">
        <v>2938</v>
      </c>
      <c r="F1701">
        <v>18406</v>
      </c>
      <c r="G1701">
        <v>1064527</v>
      </c>
      <c r="H1701">
        <f t="shared" si="26"/>
        <v>28</v>
      </c>
      <c r="I1701">
        <f t="array" ref="I1701">MIN(IFERROR(FIND(IstNumbers,A1701),""))</f>
        <v>19</v>
      </c>
      <c r="J1701" s="1" t="str">
        <f>IF([first '# in title]&lt;[pos kw in title],MID([title],[pos kw in title]-6,6),#N/A)</f>
        <v xml:space="preserve">W (19 </v>
      </c>
      <c r="K170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01" s="1">
        <f>IFERROR(FIND("kW",[desc]),0)</f>
        <v>39</v>
      </c>
      <c r="M1701">
        <f t="array" ref="M1701">MIN(IFERROR(FIND(IstNumbers,E1701),""))</f>
        <v>30</v>
      </c>
      <c r="N1701" s="1" t="str">
        <f>IF([first '# in desc]&lt;[pos kw in desc],MID([desc],[pos kw in desc]-7,7))</f>
        <v xml:space="preserve">0-W 19 </v>
      </c>
      <c r="O170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01" s="1" t="str">
        <f>TRIM(IF([first '# in desc]&lt;[pos kw in desc],MID([desc],[pos kw in desc]-6,6),FALSE))</f>
        <v>-W 19</v>
      </c>
      <c r="Q1701" s="1">
        <f>IF(LEN([manuell])=0,IFERROR([kw fine in title]*1,IFERROR(SUMPRODUCT(COUNTIF(IsDigits,MID([kw in desc],ROW($A$1:$A$150),1)))=LEN([kw in desc]),#N/A)),[manuell])</f>
        <v>19</v>
      </c>
      <c r="R1701" s="1" t="e">
        <f>IF([pos kw in title]&gt;0,MID(J1701,#REF!,4),IF([first '# in title]&gt;0,MID([title],[first '# in title],3),IF([first '# in title]&gt;0,MID([desc],#REF!,3),VLOOKUP([productid],$G$2:$R$1386,8))))</f>
        <v>#REF!</v>
      </c>
      <c r="S1701" s="1" t="str">
        <f>IF([kw in desc]=[kw rough in title],[kw in desc]*1,IFERROR(LEFT([kw_dirty],3)*1,IFERROR(LEFT([kw_dirty],2)*1,"n.a.")))</f>
        <v>n.a.</v>
      </c>
      <c r="T1701" s="1"/>
      <c r="U1701" s="1">
        <f>VLOOKUP(Tabelle1[[#This Row],[productid]],Tabelle2[#All],2,FALSE)</f>
        <v>19</v>
      </c>
    </row>
    <row r="1702" spans="1:21">
      <c r="A1702" t="s">
        <v>2844</v>
      </c>
      <c r="B1702">
        <v>2615</v>
      </c>
      <c r="C1702">
        <v>289859</v>
      </c>
      <c r="D1702" t="s">
        <v>2939</v>
      </c>
      <c r="E1702" t="s">
        <v>2940</v>
      </c>
      <c r="F1702">
        <v>18406</v>
      </c>
      <c r="G1702">
        <v>3128307</v>
      </c>
      <c r="H1702">
        <f t="shared" si="26"/>
        <v>0</v>
      </c>
      <c r="I1702">
        <f t="array" ref="I1702">MIN(IFERROR(FIND(IstNumbers,A1702),""))</f>
        <v>0</v>
      </c>
      <c r="J1702" s="1" t="e">
        <f>IF([first '# in title]&lt;[pos kw in title],MID([title],[pos kw in title]-6,6),#N/A)</f>
        <v>#N/A</v>
      </c>
      <c r="K1702" s="1" t="e">
        <f>IFERROR(MID(SUBSTITUTE([kw rough in title],",","."),FIND("(",[kw rough in title])+1,20),SUBSTITUTE(IFERROR(MID([kw rough in title],FIND(" ",[kw rough in title])+1,20),[kw rough in title]),",","."))</f>
        <v>#N/A</v>
      </c>
      <c r="L1702" s="1">
        <f>IFERROR(FIND("kW",[desc]),0)</f>
        <v>0</v>
      </c>
      <c r="M1702">
        <f t="array" ref="M1702">MIN(IFERROR(FIND(IstNumbers,E1702),""))</f>
        <v>38</v>
      </c>
      <c r="N1702" s="1" t="b">
        <f>IF([first '# in desc]&lt;[pos kw in desc],MID([desc],[pos kw in desc]-7,7))</f>
        <v>0</v>
      </c>
      <c r="O17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02" s="1" t="str">
        <f>TRIM(IF([first '# in desc]&lt;[pos kw in desc],MID([desc],[pos kw in desc]-6,6),FALSE))</f>
        <v>FALSCH</v>
      </c>
      <c r="Q1702" s="1" t="b">
        <f>IF(LEN([manuell])=0,IFERROR([kw fine in title]*1,IFERROR(SUMPRODUCT(COUNTIF(IsDigits,MID([kw in desc],ROW($A$1:$A$150),1)))=LEN([kw in desc]),#N/A)),[manuell])</f>
        <v>0</v>
      </c>
      <c r="R1702" s="1" t="str">
        <f>IF([pos kw in title]&gt;0,MID(J1702,#REF!,4),IF([first '# in title]&gt;0,MID([title],[first '# in title],3),IF([first '# in title]&gt;0,MID([desc],#REF!,3),VLOOKUP([productid],$G$2:$R$1386,8))))</f>
        <v xml:space="preserve">me, 35 </v>
      </c>
      <c r="S1702" s="1" t="e">
        <f>IF([kw in desc]=[kw rough in title],[kw in desc]*1,IFERROR(LEFT([kw_dirty],3)*1,IFERROR(LEFT([kw_dirty],2)*1,"n.a.")))</f>
        <v>#N/A</v>
      </c>
      <c r="T1702" s="1"/>
      <c r="U1702" s="1" t="e">
        <f>VLOOKUP(Tabelle1[[#This Row],[productid]],Tabelle2[#All],2,FALSE)</f>
        <v>#N/A</v>
      </c>
    </row>
    <row r="1703" spans="1:21" hidden="1">
      <c r="A1703" t="s">
        <v>2846</v>
      </c>
      <c r="B1703">
        <v>3140</v>
      </c>
      <c r="C1703">
        <v>289859</v>
      </c>
      <c r="D1703" t="s">
        <v>2941</v>
      </c>
      <c r="E1703" t="s">
        <v>2942</v>
      </c>
      <c r="F1703">
        <v>18406</v>
      </c>
      <c r="G1703">
        <v>1750863</v>
      </c>
      <c r="H1703">
        <f t="shared" si="26"/>
        <v>0</v>
      </c>
      <c r="I1703">
        <f t="array" ref="I1703">MIN(IFERROR(FIND(IstNumbers,A1703),""))</f>
        <v>28</v>
      </c>
      <c r="J1703" s="1" t="e">
        <f>IF([first '# in title]&lt;[pos kw in title],MID([title],[pos kw in title]-6,6),#N/A)</f>
        <v>#N/A</v>
      </c>
      <c r="K1703" s="1" t="e">
        <f>IFERROR(MID(SUBSTITUTE([kw rough in title],",","."),FIND("(",[kw rough in title])+1,20),SUBSTITUTE(IFERROR(MID([kw rough in title],FIND(" ",[kw rough in title])+1,20),[kw rough in title]),",","."))</f>
        <v>#N/A</v>
      </c>
      <c r="L1703" s="1">
        <f>IFERROR(FIND("kW",[desc]),0)</f>
        <v>70</v>
      </c>
      <c r="M1703">
        <f t="array" ref="M1703">MIN(IFERROR(FIND(IstNumbers,E1703),""))</f>
        <v>34</v>
      </c>
      <c r="N1703" s="1" t="str">
        <f>IF([first '# in desc]&lt;[pos kw in desc],MID([desc],[pos kw in desc]-7,7))</f>
        <v xml:space="preserve">­me 42 </v>
      </c>
      <c r="O17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03" s="1" t="str">
        <f>TRIM(IF([first '# in desc]&lt;[pos kw in desc],MID([desc],[pos kw in desc]-6,6),FALSE))</f>
        <v>me 42</v>
      </c>
      <c r="Q1703" s="1" t="b">
        <f>IF(LEN([manuell])=0,IFERROR([kw fine in title]*1,IFERROR(SUMPRODUCT(COUNTIF(IsDigits,MID([kw in desc],ROW($A$1:$A$150),1)))=LEN([kw in desc]),#N/A)),[manuell])</f>
        <v>0</v>
      </c>
      <c r="R1703" s="1" t="str">
        <f>IF([pos kw in title]&gt;0,MID(J1703,#REF!,4),IF([first '# in title]&gt;0,MID([title],[first '# in title],3),IF([first '# in title]&gt;0,MID([desc],#REF!,3),VLOOKUP([productid],$G$2:$R$1386,8))))</f>
        <v>42-</v>
      </c>
      <c r="S1703" s="1" t="e">
        <f>IF([kw in desc]=[kw rough in title],[kw in desc]*1,IFERROR(LEFT([kw_dirty],3)*1,IFERROR(LEFT([kw_dirty],2)*1,"n.a.")))</f>
        <v>#N/A</v>
      </c>
      <c r="T1703" s="1"/>
      <c r="U1703" s="1">
        <f>VLOOKUP(Tabelle1[[#This Row],[productid]],Tabelle2[#All],2,FALSE)</f>
        <v>42</v>
      </c>
    </row>
    <row r="1704" spans="1:21">
      <c r="A1704" t="s">
        <v>2817</v>
      </c>
      <c r="B1704">
        <v>2990</v>
      </c>
      <c r="C1704">
        <v>289859</v>
      </c>
      <c r="D1704" t="s">
        <v>2943</v>
      </c>
      <c r="E1704" t="s">
        <v>2944</v>
      </c>
      <c r="F1704">
        <v>18406</v>
      </c>
      <c r="G1704">
        <v>3094808</v>
      </c>
      <c r="H1704">
        <f t="shared" si="26"/>
        <v>0</v>
      </c>
      <c r="I1704">
        <f t="array" ref="I1704">MIN(IFERROR(FIND(IstNumbers,A1704),""))</f>
        <v>16</v>
      </c>
      <c r="J1704" s="1" t="e">
        <f>IF([first '# in title]&lt;[pos kw in title],MID([title],[pos kw in title]-6,6),#N/A)</f>
        <v>#N/A</v>
      </c>
      <c r="K1704" s="1" t="e">
        <f>IFERROR(MID(SUBSTITUTE([kw rough in title],",","."),FIND("(",[kw rough in title])+1,20),SUBSTITUTE(IFERROR(MID([kw rough in title],FIND(" ",[kw rough in title])+1,20),[kw rough in title]),",","."))</f>
        <v>#N/A</v>
      </c>
      <c r="L1704" s="1">
        <f>IFERROR(FIND("kW",[desc]),0)</f>
        <v>0</v>
      </c>
      <c r="M1704">
        <f t="array" ref="M1704">MIN(IFERROR(FIND(IstNumbers,E1704),""))</f>
        <v>31</v>
      </c>
      <c r="N1704" s="1" t="b">
        <f>IF([first '# in desc]&lt;[pos kw in desc],MID([desc],[pos kw in desc]-7,7))</f>
        <v>0</v>
      </c>
      <c r="O17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04" s="1" t="str">
        <f>TRIM(IF([first '# in desc]&lt;[pos kw in desc],MID([desc],[pos kw in desc]-6,6),FALSE))</f>
        <v>FALSCH</v>
      </c>
      <c r="Q1704" s="1" t="b">
        <f>IF(LEN([manuell])=0,IFERROR([kw fine in title]*1,IFERROR(SUMPRODUCT(COUNTIF(IsDigits,MID([kw in desc],ROW($A$1:$A$150),1)))=LEN([kw in desc]),#N/A)),[manuell])</f>
        <v>0</v>
      </c>
      <c r="R1704" s="1" t="str">
        <f>IF([pos kw in title]&gt;0,MID(J1704,#REF!,4),IF([first '# in title]&gt;0,MID([title],[first '# in title],3),IF([first '# in title]&gt;0,MID([desc],#REF!,3),VLOOKUP([productid],$G$2:$R$1386,8))))</f>
        <v>-Ac</v>
      </c>
      <c r="S1704" s="1" t="e">
        <f>IF([kw in desc]=[kw rough in title],[kw in desc]*1,IFERROR(LEFT([kw_dirty],3)*1,IFERROR(LEFT([kw_dirty],2)*1,"n.a.")))</f>
        <v>#N/A</v>
      </c>
      <c r="T1704" s="1"/>
      <c r="U1704" s="1" t="e">
        <f>VLOOKUP(Tabelle1[[#This Row],[productid]],Tabelle2[#All],2,FALSE)</f>
        <v>#N/A</v>
      </c>
    </row>
    <row r="1705" spans="1:21" hidden="1">
      <c r="A1705" t="s">
        <v>2837</v>
      </c>
      <c r="B1705">
        <v>2134</v>
      </c>
      <c r="C1705">
        <v>289859</v>
      </c>
      <c r="D1705" t="s">
        <v>2945</v>
      </c>
      <c r="E1705" t="s">
        <v>2946</v>
      </c>
      <c r="F1705">
        <v>18406</v>
      </c>
      <c r="G1705">
        <v>3712883</v>
      </c>
      <c r="H1705">
        <f t="shared" si="26"/>
        <v>20</v>
      </c>
      <c r="I1705">
        <f t="array" ref="I1705">MIN(IFERROR(FIND(IstNumbers,A1705),""))</f>
        <v>17</v>
      </c>
      <c r="J1705" s="1" t="str">
        <f>IF([first '# in title]&lt;[pos kw in title],MID([title],[pos kw in title]-6,6),#N/A)</f>
        <v xml:space="preserve">ur 16 </v>
      </c>
      <c r="K170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05" s="1">
        <f>IFERROR(FIND("kW",[desc]),0)</f>
        <v>71</v>
      </c>
      <c r="M1705">
        <f t="array" ref="M1705">MIN(IFERROR(FIND(IstNumbers,E1705),""))</f>
        <v>29</v>
      </c>
      <c r="N1705" s="1" t="str">
        <f>IF([first '# in desc]&lt;[pos kw in desc],MID([desc],[pos kw in desc]-7,7))</f>
        <v xml:space="preserve">­me 16 </v>
      </c>
      <c r="O170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05" s="1" t="str">
        <f>TRIM(IF([first '# in desc]&lt;[pos kw in desc],MID([desc],[pos kw in desc]-6,6),FALSE))</f>
        <v>me 16</v>
      </c>
      <c r="Q1705" s="1">
        <f>IF(LEN([manuell])=0,IFERROR([kw fine in title]*1,IFERROR(SUMPRODUCT(COUNTIF(IsDigits,MID([kw in desc],ROW($A$1:$A$150),1)))=LEN([kw in desc]),#N/A)),[manuell])</f>
        <v>16</v>
      </c>
      <c r="R1705" s="1" t="e">
        <f>IF([pos kw in title]&gt;0,MID(J1705,#REF!,4),IF([first '# in title]&gt;0,MID([title],[first '# in title],3),IF([first '# in title]&gt;0,MID([desc],#REF!,3),VLOOKUP([productid],$G$2:$R$1386,8))))</f>
        <v>#REF!</v>
      </c>
      <c r="S1705" s="1" t="str">
        <f>IF([kw in desc]=[kw rough in title],[kw in desc]*1,IFERROR(LEFT([kw_dirty],3)*1,IFERROR(LEFT([kw_dirty],2)*1,"n.a.")))</f>
        <v>n.a.</v>
      </c>
      <c r="T1705" s="1"/>
      <c r="U1705" s="1">
        <f>VLOOKUP(Tabelle1[[#This Row],[productid]],Tabelle2[#All],2,FALSE)</f>
        <v>16</v>
      </c>
    </row>
    <row r="1706" spans="1:21" hidden="1">
      <c r="A1706" t="s">
        <v>2809</v>
      </c>
      <c r="B1706">
        <v>2124</v>
      </c>
      <c r="C1706">
        <v>289859</v>
      </c>
      <c r="D1706" t="s">
        <v>2947</v>
      </c>
      <c r="E1706" t="s">
        <v>2910</v>
      </c>
      <c r="F1706">
        <v>18406</v>
      </c>
      <c r="G1706">
        <v>1219746</v>
      </c>
      <c r="H1706">
        <f t="shared" si="26"/>
        <v>0</v>
      </c>
      <c r="I1706">
        <f t="array" ref="I1706">MIN(IFERROR(FIND(IstNumbers,A1706),""))</f>
        <v>23</v>
      </c>
      <c r="J1706" s="1" t="e">
        <f>IF([first '# in title]&lt;[pos kw in title],MID([title],[pos kw in title]-6,6),#N/A)</f>
        <v>#N/A</v>
      </c>
      <c r="K1706" s="1" t="e">
        <f>IFERROR(MID(SUBSTITUTE([kw rough in title],",","."),FIND("(",[kw rough in title])+1,20),SUBSTITUTE(IFERROR(MID([kw rough in title],FIND(" ",[kw rough in title])+1,20),[kw rough in title]),",","."))</f>
        <v>#N/A</v>
      </c>
      <c r="L1706" s="1">
        <f>IFERROR(FIND("kW",[desc]),0)</f>
        <v>71</v>
      </c>
      <c r="M1706">
        <f t="array" ref="M1706">MIN(IFERROR(FIND(IstNumbers,E1706),""))</f>
        <v>29</v>
      </c>
      <c r="N1706" s="1" t="str">
        <f>IF([first '# in desc]&lt;[pos kw in desc],MID([desc],[pos kw in desc]-7,7))</f>
        <v xml:space="preserve">­me 16 </v>
      </c>
      <c r="O170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06" s="1" t="str">
        <f>TRIM(IF([first '# in desc]&lt;[pos kw in desc],MID([desc],[pos kw in desc]-6,6),FALSE))</f>
        <v>me 16</v>
      </c>
      <c r="Q1706" s="1" t="b">
        <f>IF(LEN([manuell])=0,IFERROR([kw fine in title]*1,IFERROR(SUMPRODUCT(COUNTIF(IsDigits,MID([kw in desc],ROW($A$1:$A$150),1)))=LEN([kw in desc]),#N/A)),[manuell])</f>
        <v>0</v>
      </c>
      <c r="R1706" s="1" t="str">
        <f>IF([pos kw in title]&gt;0,MID(J1706,#REF!,4),IF([first '# in title]&gt;0,MID([title],[first '# in title],3),IF([first '# in title]&gt;0,MID([desc],#REF!,3),VLOOKUP([productid],$G$2:$R$1386,8))))</f>
        <v>-Ec</v>
      </c>
      <c r="S1706" s="1" t="e">
        <f>IF([kw in desc]=[kw rough in title],[kw in desc]*1,IFERROR(LEFT([kw_dirty],3)*1,IFERROR(LEFT([kw_dirty],2)*1,"n.a.")))</f>
        <v>#N/A</v>
      </c>
      <c r="T1706" s="1"/>
      <c r="U1706" s="1">
        <f>VLOOKUP(Tabelle1[[#This Row],[productid]],Tabelle2[#All],2,FALSE)</f>
        <v>16</v>
      </c>
    </row>
    <row r="1707" spans="1:21">
      <c r="A1707" t="s">
        <v>2797</v>
      </c>
      <c r="B1707">
        <v>2721.22</v>
      </c>
      <c r="C1707">
        <v>12041</v>
      </c>
      <c r="D1707" t="s">
        <v>2948</v>
      </c>
      <c r="E1707" t="s">
        <v>9</v>
      </c>
      <c r="F1707">
        <v>18406</v>
      </c>
      <c r="G1707">
        <v>3093477</v>
      </c>
      <c r="H1707">
        <f t="shared" si="26"/>
        <v>0</v>
      </c>
      <c r="I1707">
        <f t="array" ref="I1707">MIN(IFERROR(FIND(IstNumbers,A1707),""))</f>
        <v>21</v>
      </c>
      <c r="J1707" s="1" t="e">
        <f>IF([first '# in title]&lt;[pos kw in title],MID([title],[pos kw in title]-6,6),#N/A)</f>
        <v>#N/A</v>
      </c>
      <c r="K1707" s="1" t="e">
        <f>IFERROR(MID(SUBSTITUTE([kw rough in title],",","."),FIND("(",[kw rough in title])+1,20),SUBSTITUTE(IFERROR(MID([kw rough in title],FIND(" ",[kw rough in title])+1,20),[kw rough in title]),",","."))</f>
        <v>#N/A</v>
      </c>
      <c r="L1707" s="1">
        <f>IFERROR(FIND("kW",[desc]),0)</f>
        <v>0</v>
      </c>
      <c r="M1707">
        <f t="array" ref="M1707">MIN(IFERROR(FIND(IstNumbers,E1707),""))</f>
        <v>0</v>
      </c>
      <c r="N1707" s="1" t="b">
        <f>IF([first '# in desc]&lt;[pos kw in desc],MID([desc],[pos kw in desc]-7,7))</f>
        <v>0</v>
      </c>
      <c r="O17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07" s="1" t="str">
        <f>TRIM(IF([first '# in desc]&lt;[pos kw in desc],MID([desc],[pos kw in desc]-6,6),FALSE))</f>
        <v>FALSCH</v>
      </c>
      <c r="Q1707" s="1" t="b">
        <f>IF(LEN([manuell])=0,IFERROR([kw fine in title]*1,IFERROR(SUMPRODUCT(COUNTIF(IsDigits,MID([kw in desc],ROW($A$1:$A$150),1)))=LEN([kw in desc]),#N/A)),[manuell])</f>
        <v>0</v>
      </c>
      <c r="R1707" s="1" t="str">
        <f>IF([pos kw in title]&gt;0,MID(J1707,#REF!,4),IF([first '# in title]&gt;0,MID([title],[first '# in title],3),IF([first '# in title]&gt;0,MID([desc],#REF!,3),VLOOKUP([productid],$G$2:$R$1386,8))))</f>
        <v>-50</v>
      </c>
      <c r="S1707" s="1" t="e">
        <f>IF([kw in desc]=[kw rough in title],[kw in desc]*1,IFERROR(LEFT([kw_dirty],3)*1,IFERROR(LEFT([kw_dirty],2)*1,"n.a.")))</f>
        <v>#N/A</v>
      </c>
      <c r="T1707" s="1"/>
      <c r="U1707" s="1" t="e">
        <f>VLOOKUP(Tabelle1[[#This Row],[productid]],Tabelle2[#All],2,FALSE)</f>
        <v>#N/A</v>
      </c>
    </row>
    <row r="1708" spans="1:21">
      <c r="A1708" t="s">
        <v>2784</v>
      </c>
      <c r="B1708">
        <v>2776.09</v>
      </c>
      <c r="C1708">
        <v>12041</v>
      </c>
      <c r="D1708" t="s">
        <v>2949</v>
      </c>
      <c r="E1708" t="s">
        <v>9</v>
      </c>
      <c r="F1708">
        <v>18406</v>
      </c>
      <c r="G1708">
        <v>3093655</v>
      </c>
      <c r="H1708">
        <f t="shared" si="26"/>
        <v>0</v>
      </c>
      <c r="I1708">
        <f t="array" ref="I1708">MIN(IFERROR(FIND(IstNumbers,A1708),""))</f>
        <v>21</v>
      </c>
      <c r="J1708" s="1" t="e">
        <f>IF([first '# in title]&lt;[pos kw in title],MID([title],[pos kw in title]-6,6),#N/A)</f>
        <v>#N/A</v>
      </c>
      <c r="K1708" s="1" t="e">
        <f>IFERROR(MID(SUBSTITUTE([kw rough in title],",","."),FIND("(",[kw rough in title])+1,20),SUBSTITUTE(IFERROR(MID([kw rough in title],FIND(" ",[kw rough in title])+1,20),[kw rough in title]),",","."))</f>
        <v>#N/A</v>
      </c>
      <c r="L1708" s="1">
        <f>IFERROR(FIND("kW",[desc]),0)</f>
        <v>0</v>
      </c>
      <c r="M1708">
        <f t="array" ref="M1708">MIN(IFERROR(FIND(IstNumbers,E1708),""))</f>
        <v>0</v>
      </c>
      <c r="N1708" s="1" t="b">
        <f>IF([first '# in desc]&lt;[pos kw in desc],MID([desc],[pos kw in desc]-7,7))</f>
        <v>0</v>
      </c>
      <c r="O17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08" s="1" t="str">
        <f>TRIM(IF([first '# in desc]&lt;[pos kw in desc],MID([desc],[pos kw in desc]-6,6),FALSE))</f>
        <v>FALSCH</v>
      </c>
      <c r="Q1708" s="1" t="b">
        <f>IF(LEN([manuell])=0,IFERROR([kw fine in title]*1,IFERROR(SUMPRODUCT(COUNTIF(IsDigits,MID([kw in desc],ROW($A$1:$A$150),1)))=LEN([kw in desc]),#N/A)),[manuell])</f>
        <v>0</v>
      </c>
      <c r="R1708" s="1" t="str">
        <f>IF([pos kw in title]&gt;0,MID(J1708,#REF!,4),IF([first '# in title]&gt;0,MID([title],[first '# in title],3),IF([first '# in title]&gt;0,MID([desc],#REF!,3),VLOOKUP([productid],$G$2:$R$1386,8))))</f>
        <v xml:space="preserve">-K </v>
      </c>
      <c r="S1708" s="1" t="e">
        <f>IF([kw in desc]=[kw rough in title],[kw in desc]*1,IFERROR(LEFT([kw_dirty],3)*1,IFERROR(LEFT([kw_dirty],2)*1,"n.a.")))</f>
        <v>#N/A</v>
      </c>
      <c r="T1708" s="1"/>
      <c r="U1708" s="1" t="e">
        <f>VLOOKUP(Tabelle1[[#This Row],[productid]],Tabelle2[#All],2,FALSE)</f>
        <v>#N/A</v>
      </c>
    </row>
    <row r="1709" spans="1:21" hidden="1">
      <c r="A1709" t="s">
        <v>2856</v>
      </c>
      <c r="B1709">
        <v>2675</v>
      </c>
      <c r="C1709">
        <v>289859</v>
      </c>
      <c r="D1709" t="s">
        <v>2950</v>
      </c>
      <c r="E1709" t="s">
        <v>2951</v>
      </c>
      <c r="F1709">
        <v>18406</v>
      </c>
      <c r="G1709">
        <v>1064527</v>
      </c>
      <c r="H1709">
        <f t="shared" si="26"/>
        <v>28</v>
      </c>
      <c r="I1709">
        <f t="array" ref="I1709">MIN(IFERROR(FIND(IstNumbers,A1709),""))</f>
        <v>19</v>
      </c>
      <c r="J1709" s="1" t="str">
        <f>IF([first '# in title]&lt;[pos kw in title],MID([title],[pos kw in title]-6,6),#N/A)</f>
        <v xml:space="preserve">W (19 </v>
      </c>
      <c r="K1709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09" s="1">
        <f>IFERROR(FIND("kW",[desc]),0)</f>
        <v>57</v>
      </c>
      <c r="M1709">
        <f t="array" ref="M1709">MIN(IFERROR(FIND(IstNumbers,E1709),""))</f>
        <v>24</v>
      </c>
      <c r="N1709" s="1" t="str">
        <f>IF([first '# in desc]&lt;[pos kw in desc],MID([desc],[pos kw in desc]-7,7))</f>
        <v xml:space="preserve">me, 19 </v>
      </c>
      <c r="O1709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09" s="1" t="str">
        <f>TRIM(IF([first '# in desc]&lt;[pos kw in desc],MID([desc],[pos kw in desc]-6,6),FALSE))</f>
        <v>e, 19</v>
      </c>
      <c r="Q1709" s="1">
        <f>IF(LEN([manuell])=0,IFERROR([kw fine in title]*1,IFERROR(SUMPRODUCT(COUNTIF(IsDigits,MID([kw in desc],ROW($A$1:$A$150),1)))=LEN([kw in desc]),#N/A)),[manuell])</f>
        <v>19</v>
      </c>
      <c r="R1709" s="1" t="e">
        <f>IF([pos kw in title]&gt;0,MID(J1709,#REF!,4),IF([first '# in title]&gt;0,MID([title],[first '# in title],3),IF([first '# in title]&gt;0,MID([desc],#REF!,3),VLOOKUP([productid],$G$2:$R$1386,8))))</f>
        <v>#REF!</v>
      </c>
      <c r="S1709" s="1" t="str">
        <f>IF([kw in desc]=[kw rough in title],[kw in desc]*1,IFERROR(LEFT([kw_dirty],3)*1,IFERROR(LEFT([kw_dirty],2)*1,"n.a.")))</f>
        <v>n.a.</v>
      </c>
      <c r="T1709" s="1"/>
      <c r="U1709" s="1">
        <f>VLOOKUP(Tabelle1[[#This Row],[productid]],Tabelle2[#All],2,FALSE)</f>
        <v>19</v>
      </c>
    </row>
    <row r="1710" spans="1:21">
      <c r="A1710" t="s">
        <v>2844</v>
      </c>
      <c r="B1710">
        <v>2615</v>
      </c>
      <c r="C1710">
        <v>289859</v>
      </c>
      <c r="D1710" t="s">
        <v>2952</v>
      </c>
      <c r="E1710" t="s">
        <v>2186</v>
      </c>
      <c r="F1710">
        <v>18406</v>
      </c>
      <c r="G1710">
        <v>3128307</v>
      </c>
      <c r="H1710">
        <f t="shared" si="26"/>
        <v>0</v>
      </c>
      <c r="I1710">
        <f t="array" ref="I1710">MIN(IFERROR(FIND(IstNumbers,A1710),""))</f>
        <v>0</v>
      </c>
      <c r="J1710" s="1" t="e">
        <f>IF([first '# in title]&lt;[pos kw in title],MID([title],[pos kw in title]-6,6),#N/A)</f>
        <v>#N/A</v>
      </c>
      <c r="K1710" s="1" t="e">
        <f>IFERROR(MID(SUBSTITUTE([kw rough in title],",","."),FIND("(",[kw rough in title])+1,20),SUBSTITUTE(IFERROR(MID([kw rough in title],FIND(" ",[kw rough in title])+1,20),[kw rough in title]),",","."))</f>
        <v>#N/A</v>
      </c>
      <c r="L1710" s="1">
        <f>IFERROR(FIND("kW",[desc]),0)</f>
        <v>0</v>
      </c>
      <c r="M1710">
        <f t="array" ref="M1710">MIN(IFERROR(FIND(IstNumbers,E1710),""))</f>
        <v>38</v>
      </c>
      <c r="N1710" s="1" t="b">
        <f>IF([first '# in desc]&lt;[pos kw in desc],MID([desc],[pos kw in desc]-7,7))</f>
        <v>0</v>
      </c>
      <c r="O17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10" s="1" t="str">
        <f>TRIM(IF([first '# in desc]&lt;[pos kw in desc],MID([desc],[pos kw in desc]-6,6),FALSE))</f>
        <v>FALSCH</v>
      </c>
      <c r="Q1710" s="1" t="b">
        <f>IF(LEN([manuell])=0,IFERROR([kw fine in title]*1,IFERROR(SUMPRODUCT(COUNTIF(IsDigits,MID([kw in desc],ROW($A$1:$A$150),1)))=LEN([kw in desc]),#N/A)),[manuell])</f>
        <v>0</v>
      </c>
      <c r="R1710" s="1" t="str">
        <f>IF([pos kw in title]&gt;0,MID(J1710,#REF!,4),IF([first '# in title]&gt;0,MID([title],[first '# in title],3),IF([first '# in title]&gt;0,MID([desc],#REF!,3),VLOOKUP([productid],$G$2:$R$1386,8))))</f>
        <v xml:space="preserve">me, 35 </v>
      </c>
      <c r="S1710" s="1" t="e">
        <f>IF([kw in desc]=[kw rough in title],[kw in desc]*1,IFERROR(LEFT([kw_dirty],3)*1,IFERROR(LEFT([kw_dirty],2)*1,"n.a.")))</f>
        <v>#N/A</v>
      </c>
      <c r="T1710" s="1"/>
      <c r="U1710" s="1" t="e">
        <f>VLOOKUP(Tabelle1[[#This Row],[productid]],Tabelle2[#All],2,FALSE)</f>
        <v>#N/A</v>
      </c>
    </row>
    <row r="1711" spans="1:21" hidden="1">
      <c r="A1711" t="s">
        <v>2846</v>
      </c>
      <c r="B1711">
        <v>3150</v>
      </c>
      <c r="C1711">
        <v>289859</v>
      </c>
      <c r="D1711" t="s">
        <v>2953</v>
      </c>
      <c r="E1711" t="s">
        <v>2954</v>
      </c>
      <c r="F1711">
        <v>18406</v>
      </c>
      <c r="G1711">
        <v>1750863</v>
      </c>
      <c r="H1711">
        <f t="shared" si="26"/>
        <v>0</v>
      </c>
      <c r="I1711">
        <f t="array" ref="I1711">MIN(IFERROR(FIND(IstNumbers,A1711),""))</f>
        <v>28</v>
      </c>
      <c r="J1711" s="1" t="e">
        <f>IF([first '# in title]&lt;[pos kw in title],MID([title],[pos kw in title]-6,6),#N/A)</f>
        <v>#N/A</v>
      </c>
      <c r="K1711" s="1" t="e">
        <f>IFERROR(MID(SUBSTITUTE([kw rough in title],",","."),FIND("(",[kw rough in title])+1,20),SUBSTITUTE(IFERROR(MID([kw rough in title],FIND(" ",[kw rough in title])+1,20),[kw rough in title]),",","."))</f>
        <v>#N/A</v>
      </c>
      <c r="L1711" s="1">
        <f>IFERROR(FIND("kW",[desc]),0)</f>
        <v>70</v>
      </c>
      <c r="M1711">
        <f t="array" ref="M1711">MIN(IFERROR(FIND(IstNumbers,E1711),""))</f>
        <v>34</v>
      </c>
      <c r="N1711" s="1" t="str">
        <f>IF([first '# in desc]&lt;[pos kw in desc],MID([desc],[pos kw in desc]-7,7))</f>
        <v xml:space="preserve">­me 42 </v>
      </c>
      <c r="O17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11" s="1" t="str">
        <f>TRIM(IF([first '# in desc]&lt;[pos kw in desc],MID([desc],[pos kw in desc]-6,6),FALSE))</f>
        <v>me 42</v>
      </c>
      <c r="Q1711" s="1" t="b">
        <f>IF(LEN([manuell])=0,IFERROR([kw fine in title]*1,IFERROR(SUMPRODUCT(COUNTIF(IsDigits,MID([kw in desc],ROW($A$1:$A$150),1)))=LEN([kw in desc]),#N/A)),[manuell])</f>
        <v>0</v>
      </c>
      <c r="R1711" s="1" t="str">
        <f>IF([pos kw in title]&gt;0,MID(J1711,#REF!,4),IF([first '# in title]&gt;0,MID([title],[first '# in title],3),IF([first '# in title]&gt;0,MID([desc],#REF!,3),VLOOKUP([productid],$G$2:$R$1386,8))))</f>
        <v>42-</v>
      </c>
      <c r="S1711" s="1" t="e">
        <f>IF([kw in desc]=[kw rough in title],[kw in desc]*1,IFERROR(LEFT([kw_dirty],3)*1,IFERROR(LEFT([kw_dirty],2)*1,"n.a.")))</f>
        <v>#N/A</v>
      </c>
      <c r="T1711" s="1"/>
      <c r="U1711" s="1">
        <f>VLOOKUP(Tabelle1[[#This Row],[productid]],Tabelle2[#All],2,FALSE)</f>
        <v>42</v>
      </c>
    </row>
    <row r="1712" spans="1:21">
      <c r="A1712" t="s">
        <v>2817</v>
      </c>
      <c r="B1712">
        <v>2990</v>
      </c>
      <c r="C1712">
        <v>289859</v>
      </c>
      <c r="D1712" t="s">
        <v>2955</v>
      </c>
      <c r="E1712" t="s">
        <v>2956</v>
      </c>
      <c r="F1712">
        <v>18406</v>
      </c>
      <c r="G1712">
        <v>3094808</v>
      </c>
      <c r="H1712">
        <f t="shared" si="26"/>
        <v>0</v>
      </c>
      <c r="I1712">
        <f t="array" ref="I1712">MIN(IFERROR(FIND(IstNumbers,A1712),""))</f>
        <v>16</v>
      </c>
      <c r="J1712" s="1" t="e">
        <f>IF([first '# in title]&lt;[pos kw in title],MID([title],[pos kw in title]-6,6),#N/A)</f>
        <v>#N/A</v>
      </c>
      <c r="K1712" s="1" t="e">
        <f>IFERROR(MID(SUBSTITUTE([kw rough in title],",","."),FIND("(",[kw rough in title])+1,20),SUBSTITUTE(IFERROR(MID([kw rough in title],FIND(" ",[kw rough in title])+1,20),[kw rough in title]),",","."))</f>
        <v>#N/A</v>
      </c>
      <c r="L1712" s="1">
        <f>IFERROR(FIND("kW",[desc]),0)</f>
        <v>0</v>
      </c>
      <c r="M1712">
        <f t="array" ref="M1712">MIN(IFERROR(FIND(IstNumbers,E1712),""))</f>
        <v>31</v>
      </c>
      <c r="N1712" s="1" t="b">
        <f>IF([first '# in desc]&lt;[pos kw in desc],MID([desc],[pos kw in desc]-7,7))</f>
        <v>0</v>
      </c>
      <c r="O17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12" s="1" t="str">
        <f>TRIM(IF([first '# in desc]&lt;[pos kw in desc],MID([desc],[pos kw in desc]-6,6),FALSE))</f>
        <v>FALSCH</v>
      </c>
      <c r="Q1712" s="1" t="b">
        <f>IF(LEN([manuell])=0,IFERROR([kw fine in title]*1,IFERROR(SUMPRODUCT(COUNTIF(IsDigits,MID([kw in desc],ROW($A$1:$A$150),1)))=LEN([kw in desc]),#N/A)),[manuell])</f>
        <v>0</v>
      </c>
      <c r="R1712" s="1" t="str">
        <f>IF([pos kw in title]&gt;0,MID(J1712,#REF!,4),IF([first '# in title]&gt;0,MID([title],[first '# in title],3),IF([first '# in title]&gt;0,MID([desc],#REF!,3),VLOOKUP([productid],$G$2:$R$1386,8))))</f>
        <v>-Ac</v>
      </c>
      <c r="S1712" s="1" t="e">
        <f>IF([kw in desc]=[kw rough in title],[kw in desc]*1,IFERROR(LEFT([kw_dirty],3)*1,IFERROR(LEFT([kw_dirty],2)*1,"n.a.")))</f>
        <v>#N/A</v>
      </c>
      <c r="T1712" s="1"/>
      <c r="U1712" s="1" t="e">
        <f>VLOOKUP(Tabelle1[[#This Row],[productid]],Tabelle2[#All],2,FALSE)</f>
        <v>#N/A</v>
      </c>
    </row>
    <row r="1713" spans="1:21" hidden="1">
      <c r="A1713" t="s">
        <v>2837</v>
      </c>
      <c r="B1713">
        <v>2134</v>
      </c>
      <c r="C1713">
        <v>289859</v>
      </c>
      <c r="D1713" t="s">
        <v>2957</v>
      </c>
      <c r="E1713" t="s">
        <v>2958</v>
      </c>
      <c r="F1713">
        <v>18406</v>
      </c>
      <c r="G1713">
        <v>3712883</v>
      </c>
      <c r="H1713">
        <f t="shared" si="26"/>
        <v>20</v>
      </c>
      <c r="I1713">
        <f t="array" ref="I1713">MIN(IFERROR(FIND(IstNumbers,A1713),""))</f>
        <v>17</v>
      </c>
      <c r="J1713" s="1" t="str">
        <f>IF([first '# in title]&lt;[pos kw in title],MID([title],[pos kw in title]-6,6),#N/A)</f>
        <v xml:space="preserve">ur 16 </v>
      </c>
      <c r="K171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13" s="1">
        <f>IFERROR(FIND("kW",[desc]),0)</f>
        <v>71</v>
      </c>
      <c r="M1713">
        <f t="array" ref="M1713">MIN(IFERROR(FIND(IstNumbers,E1713),""))</f>
        <v>29</v>
      </c>
      <c r="N1713" s="1" t="str">
        <f>IF([first '# in desc]&lt;[pos kw in desc],MID([desc],[pos kw in desc]-7,7))</f>
        <v xml:space="preserve">­me 16 </v>
      </c>
      <c r="O171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13" s="1" t="str">
        <f>TRIM(IF([first '# in desc]&lt;[pos kw in desc],MID([desc],[pos kw in desc]-6,6),FALSE))</f>
        <v>me 16</v>
      </c>
      <c r="Q1713" s="1">
        <f>IF(LEN([manuell])=0,IFERROR([kw fine in title]*1,IFERROR(SUMPRODUCT(COUNTIF(IsDigits,MID([kw in desc],ROW($A$1:$A$150),1)))=LEN([kw in desc]),#N/A)),[manuell])</f>
        <v>16</v>
      </c>
      <c r="R1713" s="1" t="e">
        <f>IF([pos kw in title]&gt;0,MID(J1713,#REF!,4),IF([first '# in title]&gt;0,MID([title],[first '# in title],3),IF([first '# in title]&gt;0,MID([desc],#REF!,3),VLOOKUP([productid],$G$2:$R$1386,8))))</f>
        <v>#REF!</v>
      </c>
      <c r="S1713" s="1" t="str">
        <f>IF([kw in desc]=[kw rough in title],[kw in desc]*1,IFERROR(LEFT([kw_dirty],3)*1,IFERROR(LEFT([kw_dirty],2)*1,"n.a.")))</f>
        <v>n.a.</v>
      </c>
      <c r="T1713" s="1"/>
      <c r="U1713" s="1">
        <f>VLOOKUP(Tabelle1[[#This Row],[productid]],Tabelle2[#All],2,FALSE)</f>
        <v>16</v>
      </c>
    </row>
    <row r="1714" spans="1:21" hidden="1">
      <c r="A1714" t="s">
        <v>2809</v>
      </c>
      <c r="B1714">
        <v>2124</v>
      </c>
      <c r="C1714">
        <v>289859</v>
      </c>
      <c r="D1714" t="s">
        <v>2959</v>
      </c>
      <c r="E1714" t="s">
        <v>2960</v>
      </c>
      <c r="F1714">
        <v>18406</v>
      </c>
      <c r="G1714">
        <v>1219746</v>
      </c>
      <c r="H1714">
        <f t="shared" si="26"/>
        <v>0</v>
      </c>
      <c r="I1714">
        <f t="array" ref="I1714">MIN(IFERROR(FIND(IstNumbers,A1714),""))</f>
        <v>23</v>
      </c>
      <c r="J1714" s="1" t="e">
        <f>IF([first '# in title]&lt;[pos kw in title],MID([title],[pos kw in title]-6,6),#N/A)</f>
        <v>#N/A</v>
      </c>
      <c r="K1714" s="1" t="e">
        <f>IFERROR(MID(SUBSTITUTE([kw rough in title],",","."),FIND("(",[kw rough in title])+1,20),SUBSTITUTE(IFERROR(MID([kw rough in title],FIND(" ",[kw rough in title])+1,20),[kw rough in title]),",","."))</f>
        <v>#N/A</v>
      </c>
      <c r="L1714" s="1">
        <f>IFERROR(FIND("kW",[desc]),0)</f>
        <v>71</v>
      </c>
      <c r="M1714">
        <f t="array" ref="M1714">MIN(IFERROR(FIND(IstNumbers,E1714),""))</f>
        <v>29</v>
      </c>
      <c r="N1714" s="1" t="str">
        <f>IF([first '# in desc]&lt;[pos kw in desc],MID([desc],[pos kw in desc]-7,7))</f>
        <v xml:space="preserve">­me 16 </v>
      </c>
      <c r="O17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14" s="1" t="str">
        <f>TRIM(IF([first '# in desc]&lt;[pos kw in desc],MID([desc],[pos kw in desc]-6,6),FALSE))</f>
        <v>me 16</v>
      </c>
      <c r="Q1714" s="1" t="b">
        <f>IF(LEN([manuell])=0,IFERROR([kw fine in title]*1,IFERROR(SUMPRODUCT(COUNTIF(IsDigits,MID([kw in desc],ROW($A$1:$A$150),1)))=LEN([kw in desc]),#N/A)),[manuell])</f>
        <v>0</v>
      </c>
      <c r="R1714" s="1" t="str">
        <f>IF([pos kw in title]&gt;0,MID(J1714,#REF!,4),IF([first '# in title]&gt;0,MID([title],[first '# in title],3),IF([first '# in title]&gt;0,MID([desc],#REF!,3),VLOOKUP([productid],$G$2:$R$1386,8))))</f>
        <v>-Ec</v>
      </c>
      <c r="S1714" s="1" t="e">
        <f>IF([kw in desc]=[kw rough in title],[kw in desc]*1,IFERROR(LEFT([kw_dirty],3)*1,IFERROR(LEFT([kw_dirty],2)*1,"n.a.")))</f>
        <v>#N/A</v>
      </c>
      <c r="T1714" s="1"/>
      <c r="U1714" s="1">
        <f>VLOOKUP(Tabelle1[[#This Row],[productid]],Tabelle2[#All],2,FALSE)</f>
        <v>16</v>
      </c>
    </row>
    <row r="1715" spans="1:21">
      <c r="A1715" t="s">
        <v>2797</v>
      </c>
      <c r="B1715">
        <v>2772.26</v>
      </c>
      <c r="C1715">
        <v>12041</v>
      </c>
      <c r="D1715" t="s">
        <v>2961</v>
      </c>
      <c r="E1715" t="s">
        <v>9</v>
      </c>
      <c r="F1715">
        <v>18406</v>
      </c>
      <c r="G1715">
        <v>3093477</v>
      </c>
      <c r="H1715">
        <f t="shared" si="26"/>
        <v>0</v>
      </c>
      <c r="I1715">
        <f t="array" ref="I1715">MIN(IFERROR(FIND(IstNumbers,A1715),""))</f>
        <v>21</v>
      </c>
      <c r="J1715" s="1" t="e">
        <f>IF([first '# in title]&lt;[pos kw in title],MID([title],[pos kw in title]-6,6),#N/A)</f>
        <v>#N/A</v>
      </c>
      <c r="K1715" s="1" t="e">
        <f>IFERROR(MID(SUBSTITUTE([kw rough in title],",","."),FIND("(",[kw rough in title])+1,20),SUBSTITUTE(IFERROR(MID([kw rough in title],FIND(" ",[kw rough in title])+1,20),[kw rough in title]),",","."))</f>
        <v>#N/A</v>
      </c>
      <c r="L1715" s="1">
        <f>IFERROR(FIND("kW",[desc]),0)</f>
        <v>0</v>
      </c>
      <c r="M1715">
        <f t="array" ref="M1715">MIN(IFERROR(FIND(IstNumbers,E1715),""))</f>
        <v>0</v>
      </c>
      <c r="N1715" s="1" t="b">
        <f>IF([first '# in desc]&lt;[pos kw in desc],MID([desc],[pos kw in desc]-7,7))</f>
        <v>0</v>
      </c>
      <c r="O17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15" s="1" t="str">
        <f>TRIM(IF([first '# in desc]&lt;[pos kw in desc],MID([desc],[pos kw in desc]-6,6),FALSE))</f>
        <v>FALSCH</v>
      </c>
      <c r="Q1715" s="1" t="b">
        <f>IF(LEN([manuell])=0,IFERROR([kw fine in title]*1,IFERROR(SUMPRODUCT(COUNTIF(IsDigits,MID([kw in desc],ROW($A$1:$A$150),1)))=LEN([kw in desc]),#N/A)),[manuell])</f>
        <v>0</v>
      </c>
      <c r="R1715" s="1" t="str">
        <f>IF([pos kw in title]&gt;0,MID(J1715,#REF!,4),IF([first '# in title]&gt;0,MID([title],[first '# in title],3),IF([first '# in title]&gt;0,MID([desc],#REF!,3),VLOOKUP([productid],$G$2:$R$1386,8))))</f>
        <v>-50</v>
      </c>
      <c r="S1715" s="1" t="e">
        <f>IF([kw in desc]=[kw rough in title],[kw in desc]*1,IFERROR(LEFT([kw_dirty],3)*1,IFERROR(LEFT([kw_dirty],2)*1,"n.a.")))</f>
        <v>#N/A</v>
      </c>
      <c r="T1715" s="1"/>
      <c r="U1715" s="1" t="e">
        <f>VLOOKUP(Tabelle1[[#This Row],[productid]],Tabelle2[#All],2,FALSE)</f>
        <v>#N/A</v>
      </c>
    </row>
    <row r="1716" spans="1:21" hidden="1">
      <c r="A1716" t="s">
        <v>2856</v>
      </c>
      <c r="B1716">
        <v>2675</v>
      </c>
      <c r="C1716">
        <v>289859</v>
      </c>
      <c r="D1716" t="s">
        <v>2962</v>
      </c>
      <c r="E1716" t="s">
        <v>2963</v>
      </c>
      <c r="F1716">
        <v>18406</v>
      </c>
      <c r="G1716">
        <v>1064527</v>
      </c>
      <c r="H1716">
        <f t="shared" si="26"/>
        <v>28</v>
      </c>
      <c r="I1716">
        <f t="array" ref="I1716">MIN(IFERROR(FIND(IstNumbers,A1716),""))</f>
        <v>19</v>
      </c>
      <c r="J1716" s="1" t="str">
        <f>IF([first '# in title]&lt;[pos kw in title],MID([title],[pos kw in title]-6,6),#N/A)</f>
        <v xml:space="preserve">W (19 </v>
      </c>
      <c r="K1716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16" s="1">
        <f>IFERROR(FIND("kW",[desc]),0)</f>
        <v>45</v>
      </c>
      <c r="M1716">
        <f t="array" ref="M1716">MIN(IFERROR(FIND(IstNumbers,E1716),""))</f>
        <v>24</v>
      </c>
      <c r="N1716" s="1" t="str">
        <f>IF([first '# in desc]&lt;[pos kw in desc],MID([desc],[pos kw in desc]-7,7))</f>
        <v xml:space="preserve">me, 19 </v>
      </c>
      <c r="O1716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16" s="1" t="str">
        <f>TRIM(IF([first '# in desc]&lt;[pos kw in desc],MID([desc],[pos kw in desc]-6,6),FALSE))</f>
        <v>e, 19</v>
      </c>
      <c r="Q1716" s="1">
        <f>IF(LEN([manuell])=0,IFERROR([kw fine in title]*1,IFERROR(SUMPRODUCT(COUNTIF(IsDigits,MID([kw in desc],ROW($A$1:$A$150),1)))=LEN([kw in desc]),#N/A)),[manuell])</f>
        <v>19</v>
      </c>
      <c r="R1716" s="1" t="e">
        <f>IF([pos kw in title]&gt;0,MID(J1716,#REF!,4),IF([first '# in title]&gt;0,MID([title],[first '# in title],3),IF([first '# in title]&gt;0,MID([desc],#REF!,3),VLOOKUP([productid],$G$2:$R$1386,8))))</f>
        <v>#REF!</v>
      </c>
      <c r="S1716" s="1" t="str">
        <f>IF([kw in desc]=[kw rough in title],[kw in desc]*1,IFERROR(LEFT([kw_dirty],3)*1,IFERROR(LEFT([kw_dirty],2)*1,"n.a.")))</f>
        <v>n.a.</v>
      </c>
      <c r="T1716" s="1"/>
      <c r="U1716" s="1">
        <f>VLOOKUP(Tabelle1[[#This Row],[productid]],Tabelle2[#All],2,FALSE)</f>
        <v>19</v>
      </c>
    </row>
    <row r="1717" spans="1:21">
      <c r="A1717" t="s">
        <v>2844</v>
      </c>
      <c r="B1717">
        <v>2625</v>
      </c>
      <c r="C1717">
        <v>289859</v>
      </c>
      <c r="D1717" t="s">
        <v>2964</v>
      </c>
      <c r="E1717" t="s">
        <v>2965</v>
      </c>
      <c r="F1717">
        <v>18406</v>
      </c>
      <c r="G1717">
        <v>3128307</v>
      </c>
      <c r="H1717">
        <f t="shared" si="26"/>
        <v>0</v>
      </c>
      <c r="I1717">
        <f t="array" ref="I1717">MIN(IFERROR(FIND(IstNumbers,A1717),""))</f>
        <v>0</v>
      </c>
      <c r="J1717" s="1" t="e">
        <f>IF([first '# in title]&lt;[pos kw in title],MID([title],[pos kw in title]-6,6),#N/A)</f>
        <v>#N/A</v>
      </c>
      <c r="K1717" s="1" t="e">
        <f>IFERROR(MID(SUBSTITUTE([kw rough in title],",","."),FIND("(",[kw rough in title])+1,20),SUBSTITUTE(IFERROR(MID([kw rough in title],FIND(" ",[kw rough in title])+1,20),[kw rough in title]),",","."))</f>
        <v>#N/A</v>
      </c>
      <c r="L1717" s="1">
        <f>IFERROR(FIND("kW",[desc]),0)</f>
        <v>0</v>
      </c>
      <c r="M1717">
        <f t="array" ref="M1717">MIN(IFERROR(FIND(IstNumbers,E1717),""))</f>
        <v>38</v>
      </c>
      <c r="N1717" s="1" t="b">
        <f>IF([first '# in desc]&lt;[pos kw in desc],MID([desc],[pos kw in desc]-7,7))</f>
        <v>0</v>
      </c>
      <c r="O17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17" s="1" t="str">
        <f>TRIM(IF([first '# in desc]&lt;[pos kw in desc],MID([desc],[pos kw in desc]-6,6),FALSE))</f>
        <v>FALSCH</v>
      </c>
      <c r="Q1717" s="1" t="b">
        <f>IF(LEN([manuell])=0,IFERROR([kw fine in title]*1,IFERROR(SUMPRODUCT(COUNTIF(IsDigits,MID([kw in desc],ROW($A$1:$A$150),1)))=LEN([kw in desc]),#N/A)),[manuell])</f>
        <v>0</v>
      </c>
      <c r="R1717" s="1" t="str">
        <f>IF([pos kw in title]&gt;0,MID(J1717,#REF!,4),IF([first '# in title]&gt;0,MID([title],[first '# in title],3),IF([first '# in title]&gt;0,MID([desc],#REF!,3),VLOOKUP([productid],$G$2:$R$1386,8))))</f>
        <v xml:space="preserve">me, 35 </v>
      </c>
      <c r="S1717" s="1" t="e">
        <f>IF([kw in desc]=[kw rough in title],[kw in desc]*1,IFERROR(LEFT([kw_dirty],3)*1,IFERROR(LEFT([kw_dirty],2)*1,"n.a.")))</f>
        <v>#N/A</v>
      </c>
      <c r="T1717" s="1"/>
      <c r="U1717" s="1" t="e">
        <f>VLOOKUP(Tabelle1[[#This Row],[productid]],Tabelle2[#All],2,FALSE)</f>
        <v>#N/A</v>
      </c>
    </row>
    <row r="1718" spans="1:21" hidden="1">
      <c r="A1718" t="s">
        <v>2846</v>
      </c>
      <c r="B1718">
        <v>3150</v>
      </c>
      <c r="C1718">
        <v>289859</v>
      </c>
      <c r="D1718" t="s">
        <v>2966</v>
      </c>
      <c r="E1718" t="s">
        <v>2967</v>
      </c>
      <c r="F1718">
        <v>18406</v>
      </c>
      <c r="G1718">
        <v>1750863</v>
      </c>
      <c r="H1718">
        <f t="shared" si="26"/>
        <v>0</v>
      </c>
      <c r="I1718">
        <f t="array" ref="I1718">MIN(IFERROR(FIND(IstNumbers,A1718),""))</f>
        <v>28</v>
      </c>
      <c r="J1718" s="1" t="e">
        <f>IF([first '# in title]&lt;[pos kw in title],MID([title],[pos kw in title]-6,6),#N/A)</f>
        <v>#N/A</v>
      </c>
      <c r="K1718" s="1" t="e">
        <f>IFERROR(MID(SUBSTITUTE([kw rough in title],",","."),FIND("(",[kw rough in title])+1,20),SUBSTITUTE(IFERROR(MID([kw rough in title],FIND(" ",[kw rough in title])+1,20),[kw rough in title]),",","."))</f>
        <v>#N/A</v>
      </c>
      <c r="L1718" s="1">
        <f>IFERROR(FIND("kW",[desc]),0)</f>
        <v>70</v>
      </c>
      <c r="M1718">
        <f t="array" ref="M1718">MIN(IFERROR(FIND(IstNumbers,E1718),""))</f>
        <v>34</v>
      </c>
      <c r="N1718" s="1" t="str">
        <f>IF([first '# in desc]&lt;[pos kw in desc],MID([desc],[pos kw in desc]-7,7))</f>
        <v xml:space="preserve">­me 42 </v>
      </c>
      <c r="O17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18" s="1" t="str">
        <f>TRIM(IF([first '# in desc]&lt;[pos kw in desc],MID([desc],[pos kw in desc]-6,6),FALSE))</f>
        <v>me 42</v>
      </c>
      <c r="Q1718" s="1" t="b">
        <f>IF(LEN([manuell])=0,IFERROR([kw fine in title]*1,IFERROR(SUMPRODUCT(COUNTIF(IsDigits,MID([kw in desc],ROW($A$1:$A$150),1)))=LEN([kw in desc]),#N/A)),[manuell])</f>
        <v>0</v>
      </c>
      <c r="R1718" s="1" t="str">
        <f>IF([pos kw in title]&gt;0,MID(J1718,#REF!,4),IF([first '# in title]&gt;0,MID([title],[first '# in title],3),IF([first '# in title]&gt;0,MID([desc],#REF!,3),VLOOKUP([productid],$G$2:$R$1386,8))))</f>
        <v>42-</v>
      </c>
      <c r="S1718" s="1" t="e">
        <f>IF([kw in desc]=[kw rough in title],[kw in desc]*1,IFERROR(LEFT([kw_dirty],3)*1,IFERROR(LEFT([kw_dirty],2)*1,"n.a.")))</f>
        <v>#N/A</v>
      </c>
      <c r="T1718" s="1"/>
      <c r="U1718" s="1">
        <f>VLOOKUP(Tabelle1[[#This Row],[productid]],Tabelle2[#All],2,FALSE)</f>
        <v>42</v>
      </c>
    </row>
    <row r="1719" spans="1:21">
      <c r="A1719" t="s">
        <v>2817</v>
      </c>
      <c r="B1719">
        <v>3000</v>
      </c>
      <c r="C1719">
        <v>289859</v>
      </c>
      <c r="D1719" t="s">
        <v>2968</v>
      </c>
      <c r="E1719" t="s">
        <v>2969</v>
      </c>
      <c r="F1719">
        <v>18406</v>
      </c>
      <c r="G1719">
        <v>3094808</v>
      </c>
      <c r="H1719">
        <f t="shared" si="26"/>
        <v>0</v>
      </c>
      <c r="I1719">
        <f t="array" ref="I1719">MIN(IFERROR(FIND(IstNumbers,A1719),""))</f>
        <v>16</v>
      </c>
      <c r="J1719" s="1" t="e">
        <f>IF([first '# in title]&lt;[pos kw in title],MID([title],[pos kw in title]-6,6),#N/A)</f>
        <v>#N/A</v>
      </c>
      <c r="K1719" s="1" t="e">
        <f>IFERROR(MID(SUBSTITUTE([kw rough in title],",","."),FIND("(",[kw rough in title])+1,20),SUBSTITUTE(IFERROR(MID([kw rough in title],FIND(" ",[kw rough in title])+1,20),[kw rough in title]),",","."))</f>
        <v>#N/A</v>
      </c>
      <c r="L1719" s="1">
        <f>IFERROR(FIND("kW",[desc]),0)</f>
        <v>0</v>
      </c>
      <c r="M1719">
        <f t="array" ref="M1719">MIN(IFERROR(FIND(IstNumbers,E1719),""))</f>
        <v>31</v>
      </c>
      <c r="N1719" s="1" t="b">
        <f>IF([first '# in desc]&lt;[pos kw in desc],MID([desc],[pos kw in desc]-7,7))</f>
        <v>0</v>
      </c>
      <c r="O17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19" s="1" t="str">
        <f>TRIM(IF([first '# in desc]&lt;[pos kw in desc],MID([desc],[pos kw in desc]-6,6),FALSE))</f>
        <v>FALSCH</v>
      </c>
      <c r="Q1719" s="1" t="b">
        <f>IF(LEN([manuell])=0,IFERROR([kw fine in title]*1,IFERROR(SUMPRODUCT(COUNTIF(IsDigits,MID([kw in desc],ROW($A$1:$A$150),1)))=LEN([kw in desc]),#N/A)),[manuell])</f>
        <v>0</v>
      </c>
      <c r="R1719" s="1" t="str">
        <f>IF([pos kw in title]&gt;0,MID(J1719,#REF!,4),IF([first '# in title]&gt;0,MID([title],[first '# in title],3),IF([first '# in title]&gt;0,MID([desc],#REF!,3),VLOOKUP([productid],$G$2:$R$1386,8))))</f>
        <v>-Ac</v>
      </c>
      <c r="S1719" s="1" t="e">
        <f>IF([kw in desc]=[kw rough in title],[kw in desc]*1,IFERROR(LEFT([kw_dirty],3)*1,IFERROR(LEFT([kw_dirty],2)*1,"n.a.")))</f>
        <v>#N/A</v>
      </c>
      <c r="T1719" s="1"/>
      <c r="U1719" s="1" t="e">
        <f>VLOOKUP(Tabelle1[[#This Row],[productid]],Tabelle2[#All],2,FALSE)</f>
        <v>#N/A</v>
      </c>
    </row>
    <row r="1720" spans="1:21" hidden="1">
      <c r="A1720" t="s">
        <v>2837</v>
      </c>
      <c r="B1720">
        <v>2139</v>
      </c>
      <c r="C1720">
        <v>289859</v>
      </c>
      <c r="D1720" t="s">
        <v>2970</v>
      </c>
      <c r="E1720" t="s">
        <v>2971</v>
      </c>
      <c r="F1720">
        <v>18406</v>
      </c>
      <c r="G1720">
        <v>3712883</v>
      </c>
      <c r="H1720">
        <f t="shared" si="26"/>
        <v>20</v>
      </c>
      <c r="I1720">
        <f t="array" ref="I1720">MIN(IFERROR(FIND(IstNumbers,A1720),""))</f>
        <v>17</v>
      </c>
      <c r="J1720" s="1" t="str">
        <f>IF([first '# in title]&lt;[pos kw in title],MID([title],[pos kw in title]-6,6),#N/A)</f>
        <v xml:space="preserve">ur 16 </v>
      </c>
      <c r="K172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20" s="1">
        <f>IFERROR(FIND("kW",[desc]),0)</f>
        <v>71</v>
      </c>
      <c r="M1720">
        <f t="array" ref="M1720">MIN(IFERROR(FIND(IstNumbers,E1720),""))</f>
        <v>29</v>
      </c>
      <c r="N1720" s="1" t="str">
        <f>IF([first '# in desc]&lt;[pos kw in desc],MID([desc],[pos kw in desc]-7,7))</f>
        <v xml:space="preserve">­me 16 </v>
      </c>
      <c r="O172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20" s="1" t="str">
        <f>TRIM(IF([first '# in desc]&lt;[pos kw in desc],MID([desc],[pos kw in desc]-6,6),FALSE))</f>
        <v>me 16</v>
      </c>
      <c r="Q1720" s="1">
        <f>IF(LEN([manuell])=0,IFERROR([kw fine in title]*1,IFERROR(SUMPRODUCT(COUNTIF(IsDigits,MID([kw in desc],ROW($A$1:$A$150),1)))=LEN([kw in desc]),#N/A)),[manuell])</f>
        <v>16</v>
      </c>
      <c r="R1720" s="1" t="e">
        <f>IF([pos kw in title]&gt;0,MID(J1720,#REF!,4),IF([first '# in title]&gt;0,MID([title],[first '# in title],3),IF([first '# in title]&gt;0,MID([desc],#REF!,3),VLOOKUP([productid],$G$2:$R$1386,8))))</f>
        <v>#REF!</v>
      </c>
      <c r="S1720" s="1" t="str">
        <f>IF([kw in desc]=[kw rough in title],[kw in desc]*1,IFERROR(LEFT([kw_dirty],3)*1,IFERROR(LEFT([kw_dirty],2)*1,"n.a.")))</f>
        <v>n.a.</v>
      </c>
      <c r="T1720" s="1"/>
      <c r="U1720" s="1">
        <f>VLOOKUP(Tabelle1[[#This Row],[productid]],Tabelle2[#All],2,FALSE)</f>
        <v>16</v>
      </c>
    </row>
    <row r="1721" spans="1:21" hidden="1">
      <c r="A1721" t="s">
        <v>2809</v>
      </c>
      <c r="B1721">
        <v>2134</v>
      </c>
      <c r="C1721">
        <v>289859</v>
      </c>
      <c r="D1721" t="s">
        <v>2972</v>
      </c>
      <c r="E1721" t="s">
        <v>2930</v>
      </c>
      <c r="F1721">
        <v>18406</v>
      </c>
      <c r="G1721">
        <v>1219746</v>
      </c>
      <c r="H1721">
        <f t="shared" si="26"/>
        <v>0</v>
      </c>
      <c r="I1721">
        <f t="array" ref="I1721">MIN(IFERROR(FIND(IstNumbers,A1721),""))</f>
        <v>23</v>
      </c>
      <c r="J1721" s="1" t="e">
        <f>IF([first '# in title]&lt;[pos kw in title],MID([title],[pos kw in title]-6,6),#N/A)</f>
        <v>#N/A</v>
      </c>
      <c r="K1721" s="1" t="e">
        <f>IFERROR(MID(SUBSTITUTE([kw rough in title],",","."),FIND("(",[kw rough in title])+1,20),SUBSTITUTE(IFERROR(MID([kw rough in title],FIND(" ",[kw rough in title])+1,20),[kw rough in title]),",","."))</f>
        <v>#N/A</v>
      </c>
      <c r="L1721" s="1">
        <f>IFERROR(FIND("kW",[desc]),0)</f>
        <v>71</v>
      </c>
      <c r="M1721">
        <f t="array" ref="M1721">MIN(IFERROR(FIND(IstNumbers,E1721),""))</f>
        <v>29</v>
      </c>
      <c r="N1721" s="1" t="str">
        <f>IF([first '# in desc]&lt;[pos kw in desc],MID([desc],[pos kw in desc]-7,7))</f>
        <v xml:space="preserve">­me 16 </v>
      </c>
      <c r="O172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21" s="1" t="str">
        <f>TRIM(IF([first '# in desc]&lt;[pos kw in desc],MID([desc],[pos kw in desc]-6,6),FALSE))</f>
        <v>me 16</v>
      </c>
      <c r="Q1721" s="1" t="b">
        <f>IF(LEN([manuell])=0,IFERROR([kw fine in title]*1,IFERROR(SUMPRODUCT(COUNTIF(IsDigits,MID([kw in desc],ROW($A$1:$A$150),1)))=LEN([kw in desc]),#N/A)),[manuell])</f>
        <v>0</v>
      </c>
      <c r="R1721" s="1" t="str">
        <f>IF([pos kw in title]&gt;0,MID(J1721,#REF!,4),IF([first '# in title]&gt;0,MID([title],[first '# in title],3),IF([first '# in title]&gt;0,MID([desc],#REF!,3),VLOOKUP([productid],$G$2:$R$1386,8))))</f>
        <v>-Ec</v>
      </c>
      <c r="S1721" s="1" t="e">
        <f>IF([kw in desc]=[kw rough in title],[kw in desc]*1,IFERROR(LEFT([kw_dirty],3)*1,IFERROR(LEFT([kw_dirty],2)*1,"n.a.")))</f>
        <v>#N/A</v>
      </c>
      <c r="T1721" s="1"/>
      <c r="U1721" s="1">
        <f>VLOOKUP(Tabelle1[[#This Row],[productid]],Tabelle2[#All],2,FALSE)</f>
        <v>16</v>
      </c>
    </row>
    <row r="1722" spans="1:21">
      <c r="A1722" t="s">
        <v>2797</v>
      </c>
      <c r="B1722">
        <v>2830.96</v>
      </c>
      <c r="C1722">
        <v>12041</v>
      </c>
      <c r="D1722" t="s">
        <v>2973</v>
      </c>
      <c r="E1722" t="s">
        <v>9</v>
      </c>
      <c r="F1722">
        <v>18406</v>
      </c>
      <c r="G1722">
        <v>3093477</v>
      </c>
      <c r="H1722">
        <f t="shared" si="26"/>
        <v>0</v>
      </c>
      <c r="I1722">
        <f t="array" ref="I1722">MIN(IFERROR(FIND(IstNumbers,A1722),""))</f>
        <v>21</v>
      </c>
      <c r="J1722" s="1" t="e">
        <f>IF([first '# in title]&lt;[pos kw in title],MID([title],[pos kw in title]-6,6),#N/A)</f>
        <v>#N/A</v>
      </c>
      <c r="K1722" s="1" t="e">
        <f>IFERROR(MID(SUBSTITUTE([kw rough in title],",","."),FIND("(",[kw rough in title])+1,20),SUBSTITUTE(IFERROR(MID([kw rough in title],FIND(" ",[kw rough in title])+1,20),[kw rough in title]),",","."))</f>
        <v>#N/A</v>
      </c>
      <c r="L1722" s="1">
        <f>IFERROR(FIND("kW",[desc]),0)</f>
        <v>0</v>
      </c>
      <c r="M1722">
        <f t="array" ref="M1722">MIN(IFERROR(FIND(IstNumbers,E1722),""))</f>
        <v>0</v>
      </c>
      <c r="N1722" s="1" t="b">
        <f>IF([first '# in desc]&lt;[pos kw in desc],MID([desc],[pos kw in desc]-7,7))</f>
        <v>0</v>
      </c>
      <c r="O17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22" s="1" t="str">
        <f>TRIM(IF([first '# in desc]&lt;[pos kw in desc],MID([desc],[pos kw in desc]-6,6),FALSE))</f>
        <v>FALSCH</v>
      </c>
      <c r="Q1722" s="1" t="b">
        <f>IF(LEN([manuell])=0,IFERROR([kw fine in title]*1,IFERROR(SUMPRODUCT(COUNTIF(IsDigits,MID([kw in desc],ROW($A$1:$A$150),1)))=LEN([kw in desc]),#N/A)),[manuell])</f>
        <v>0</v>
      </c>
      <c r="R1722" s="1" t="str">
        <f>IF([pos kw in title]&gt;0,MID(J1722,#REF!,4),IF([first '# in title]&gt;0,MID([title],[first '# in title],3),IF([first '# in title]&gt;0,MID([desc],#REF!,3),VLOOKUP([productid],$G$2:$R$1386,8))))</f>
        <v>-50</v>
      </c>
      <c r="S1722" s="1" t="e">
        <f>IF([kw in desc]=[kw rough in title],[kw in desc]*1,IFERROR(LEFT([kw_dirty],3)*1,IFERROR(LEFT([kw_dirty],2)*1,"n.a.")))</f>
        <v>#N/A</v>
      </c>
      <c r="T1722" s="1"/>
      <c r="U1722" s="1" t="e">
        <f>VLOOKUP(Tabelle1[[#This Row],[productid]],Tabelle2[#All],2,FALSE)</f>
        <v>#N/A</v>
      </c>
    </row>
    <row r="1723" spans="1:21" hidden="1">
      <c r="A1723" t="s">
        <v>2856</v>
      </c>
      <c r="B1723">
        <v>2675</v>
      </c>
      <c r="C1723">
        <v>289859</v>
      </c>
      <c r="D1723" t="s">
        <v>2974</v>
      </c>
      <c r="E1723" t="s">
        <v>2975</v>
      </c>
      <c r="F1723">
        <v>18406</v>
      </c>
      <c r="G1723">
        <v>1064527</v>
      </c>
      <c r="H1723">
        <f t="shared" si="26"/>
        <v>28</v>
      </c>
      <c r="I1723">
        <f t="array" ref="I1723">MIN(IFERROR(FIND(IstNumbers,A1723),""))</f>
        <v>19</v>
      </c>
      <c r="J1723" s="1" t="str">
        <f>IF([first '# in title]&lt;[pos kw in title],MID([title],[pos kw in title]-6,6),#N/A)</f>
        <v xml:space="preserve">W (19 </v>
      </c>
      <c r="K172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23" s="1">
        <f>IFERROR(FIND("kW",[desc]),0)</f>
        <v>57</v>
      </c>
      <c r="M1723">
        <f t="array" ref="M1723">MIN(IFERROR(FIND(IstNumbers,E1723),""))</f>
        <v>24</v>
      </c>
      <c r="N1723" s="1" t="str">
        <f>IF([first '# in desc]&lt;[pos kw in desc],MID([desc],[pos kw in desc]-7,7))</f>
        <v xml:space="preserve">me, 19 </v>
      </c>
      <c r="O172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23" s="1" t="str">
        <f>TRIM(IF([first '# in desc]&lt;[pos kw in desc],MID([desc],[pos kw in desc]-6,6),FALSE))</f>
        <v>e, 19</v>
      </c>
      <c r="Q1723" s="1">
        <f>IF(LEN([manuell])=0,IFERROR([kw fine in title]*1,IFERROR(SUMPRODUCT(COUNTIF(IsDigits,MID([kw in desc],ROW($A$1:$A$150),1)))=LEN([kw in desc]),#N/A)),[manuell])</f>
        <v>19</v>
      </c>
      <c r="R1723" s="1" t="e">
        <f>IF([pos kw in title]&gt;0,MID(J1723,#REF!,4),IF([first '# in title]&gt;0,MID([title],[first '# in title],3),IF([first '# in title]&gt;0,MID([desc],#REF!,3),VLOOKUP([productid],$G$2:$R$1386,8))))</f>
        <v>#REF!</v>
      </c>
      <c r="S1723" s="1" t="str">
        <f>IF([kw in desc]=[kw rough in title],[kw in desc]*1,IFERROR(LEFT([kw_dirty],3)*1,IFERROR(LEFT([kw_dirty],2)*1,"n.a.")))</f>
        <v>n.a.</v>
      </c>
      <c r="T1723" s="1"/>
      <c r="U1723" s="1">
        <f>VLOOKUP(Tabelle1[[#This Row],[productid]],Tabelle2[#All],2,FALSE)</f>
        <v>19</v>
      </c>
    </row>
    <row r="1724" spans="1:21">
      <c r="A1724" t="s">
        <v>2844</v>
      </c>
      <c r="B1724">
        <v>2625</v>
      </c>
      <c r="C1724">
        <v>289859</v>
      </c>
      <c r="D1724" t="s">
        <v>2976</v>
      </c>
      <c r="E1724" t="s">
        <v>2216</v>
      </c>
      <c r="F1724">
        <v>18406</v>
      </c>
      <c r="G1724">
        <v>3128307</v>
      </c>
      <c r="H1724">
        <f t="shared" si="26"/>
        <v>0</v>
      </c>
      <c r="I1724">
        <f t="array" ref="I1724">MIN(IFERROR(FIND(IstNumbers,A1724),""))</f>
        <v>0</v>
      </c>
      <c r="J1724" s="1" t="e">
        <f>IF([first '# in title]&lt;[pos kw in title],MID([title],[pos kw in title]-6,6),#N/A)</f>
        <v>#N/A</v>
      </c>
      <c r="K1724" s="1" t="e">
        <f>IFERROR(MID(SUBSTITUTE([kw rough in title],",","."),FIND("(",[kw rough in title])+1,20),SUBSTITUTE(IFERROR(MID([kw rough in title],FIND(" ",[kw rough in title])+1,20),[kw rough in title]),",","."))</f>
        <v>#N/A</v>
      </c>
      <c r="L1724" s="1">
        <f>IFERROR(FIND("kW",[desc]),0)</f>
        <v>0</v>
      </c>
      <c r="M1724">
        <f t="array" ref="M1724">MIN(IFERROR(FIND(IstNumbers,E1724),""))</f>
        <v>38</v>
      </c>
      <c r="N1724" s="1" t="b">
        <f>IF([first '# in desc]&lt;[pos kw in desc],MID([desc],[pos kw in desc]-7,7))</f>
        <v>0</v>
      </c>
      <c r="O17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24" s="1" t="str">
        <f>TRIM(IF([first '# in desc]&lt;[pos kw in desc],MID([desc],[pos kw in desc]-6,6),FALSE))</f>
        <v>FALSCH</v>
      </c>
      <c r="Q1724" s="1" t="b">
        <f>IF(LEN([manuell])=0,IFERROR([kw fine in title]*1,IFERROR(SUMPRODUCT(COUNTIF(IsDigits,MID([kw in desc],ROW($A$1:$A$150),1)))=LEN([kw in desc]),#N/A)),[manuell])</f>
        <v>0</v>
      </c>
      <c r="R1724" s="1" t="str">
        <f>IF([pos kw in title]&gt;0,MID(J1724,#REF!,4),IF([first '# in title]&gt;0,MID([title],[first '# in title],3),IF([first '# in title]&gt;0,MID([desc],#REF!,3),VLOOKUP([productid],$G$2:$R$1386,8))))</f>
        <v xml:space="preserve">me, 35 </v>
      </c>
      <c r="S1724" s="1" t="e">
        <f>IF([kw in desc]=[kw rough in title],[kw in desc]*1,IFERROR(LEFT([kw_dirty],3)*1,IFERROR(LEFT([kw_dirty],2)*1,"n.a.")))</f>
        <v>#N/A</v>
      </c>
      <c r="T1724" s="1"/>
      <c r="U1724" s="1" t="e">
        <f>VLOOKUP(Tabelle1[[#This Row],[productid]],Tabelle2[#All],2,FALSE)</f>
        <v>#N/A</v>
      </c>
    </row>
    <row r="1725" spans="1:21" hidden="1">
      <c r="A1725" t="s">
        <v>2846</v>
      </c>
      <c r="B1725">
        <v>3155</v>
      </c>
      <c r="C1725">
        <v>289859</v>
      </c>
      <c r="D1725" t="s">
        <v>2977</v>
      </c>
      <c r="E1725" t="s">
        <v>2978</v>
      </c>
      <c r="F1725">
        <v>18406</v>
      </c>
      <c r="G1725">
        <v>1750863</v>
      </c>
      <c r="H1725">
        <f t="shared" si="26"/>
        <v>0</v>
      </c>
      <c r="I1725">
        <f t="array" ref="I1725">MIN(IFERROR(FIND(IstNumbers,A1725),""))</f>
        <v>28</v>
      </c>
      <c r="J1725" s="1" t="e">
        <f>IF([first '# in title]&lt;[pos kw in title],MID([title],[pos kw in title]-6,6),#N/A)</f>
        <v>#N/A</v>
      </c>
      <c r="K1725" s="1" t="e">
        <f>IFERROR(MID(SUBSTITUTE([kw rough in title],",","."),FIND("(",[kw rough in title])+1,20),SUBSTITUTE(IFERROR(MID([kw rough in title],FIND(" ",[kw rough in title])+1,20),[kw rough in title]),",","."))</f>
        <v>#N/A</v>
      </c>
      <c r="L1725" s="1">
        <f>IFERROR(FIND("kW",[desc]),0)</f>
        <v>70</v>
      </c>
      <c r="M1725">
        <f t="array" ref="M1725">MIN(IFERROR(FIND(IstNumbers,E1725),""))</f>
        <v>34</v>
      </c>
      <c r="N1725" s="1" t="str">
        <f>IF([first '# in desc]&lt;[pos kw in desc],MID([desc],[pos kw in desc]-7,7))</f>
        <v xml:space="preserve">­me 42 </v>
      </c>
      <c r="O17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25" s="1" t="str">
        <f>TRIM(IF([first '# in desc]&lt;[pos kw in desc],MID([desc],[pos kw in desc]-6,6),FALSE))</f>
        <v>me 42</v>
      </c>
      <c r="Q1725" s="1" t="b">
        <f>IF(LEN([manuell])=0,IFERROR([kw fine in title]*1,IFERROR(SUMPRODUCT(COUNTIF(IsDigits,MID([kw in desc],ROW($A$1:$A$150),1)))=LEN([kw in desc]),#N/A)),[manuell])</f>
        <v>0</v>
      </c>
      <c r="R1725" s="1" t="str">
        <f>IF([pos kw in title]&gt;0,MID(J1725,#REF!,4),IF([first '# in title]&gt;0,MID([title],[first '# in title],3),IF([first '# in title]&gt;0,MID([desc],#REF!,3),VLOOKUP([productid],$G$2:$R$1386,8))))</f>
        <v>42-</v>
      </c>
      <c r="S1725" s="1" t="e">
        <f>IF([kw in desc]=[kw rough in title],[kw in desc]*1,IFERROR(LEFT([kw_dirty],3)*1,IFERROR(LEFT([kw_dirty],2)*1,"n.a.")))</f>
        <v>#N/A</v>
      </c>
      <c r="T1725" s="1"/>
      <c r="U1725" s="1">
        <f>VLOOKUP(Tabelle1[[#This Row],[productid]],Tabelle2[#All],2,FALSE)</f>
        <v>42</v>
      </c>
    </row>
    <row r="1726" spans="1:21">
      <c r="A1726" t="s">
        <v>2817</v>
      </c>
      <c r="B1726">
        <v>3000</v>
      </c>
      <c r="C1726">
        <v>289859</v>
      </c>
      <c r="D1726" t="s">
        <v>2979</v>
      </c>
      <c r="E1726" t="s">
        <v>2980</v>
      </c>
      <c r="F1726">
        <v>18406</v>
      </c>
      <c r="G1726">
        <v>3094808</v>
      </c>
      <c r="H1726">
        <f t="shared" si="26"/>
        <v>0</v>
      </c>
      <c r="I1726">
        <f t="array" ref="I1726">MIN(IFERROR(FIND(IstNumbers,A1726),""))</f>
        <v>16</v>
      </c>
      <c r="J1726" s="1" t="e">
        <f>IF([first '# in title]&lt;[pos kw in title],MID([title],[pos kw in title]-6,6),#N/A)</f>
        <v>#N/A</v>
      </c>
      <c r="K1726" s="1" t="e">
        <f>IFERROR(MID(SUBSTITUTE([kw rough in title],",","."),FIND("(",[kw rough in title])+1,20),SUBSTITUTE(IFERROR(MID([kw rough in title],FIND(" ",[kw rough in title])+1,20),[kw rough in title]),",","."))</f>
        <v>#N/A</v>
      </c>
      <c r="L1726" s="1">
        <f>IFERROR(FIND("kW",[desc]),0)</f>
        <v>0</v>
      </c>
      <c r="M1726">
        <f t="array" ref="M1726">MIN(IFERROR(FIND(IstNumbers,E1726),""))</f>
        <v>31</v>
      </c>
      <c r="N1726" s="1" t="b">
        <f>IF([first '# in desc]&lt;[pos kw in desc],MID([desc],[pos kw in desc]-7,7))</f>
        <v>0</v>
      </c>
      <c r="O17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26" s="1" t="str">
        <f>TRIM(IF([first '# in desc]&lt;[pos kw in desc],MID([desc],[pos kw in desc]-6,6),FALSE))</f>
        <v>FALSCH</v>
      </c>
      <c r="Q1726" s="1" t="b">
        <f>IF(LEN([manuell])=0,IFERROR([kw fine in title]*1,IFERROR(SUMPRODUCT(COUNTIF(IsDigits,MID([kw in desc],ROW($A$1:$A$150),1)))=LEN([kw in desc]),#N/A)),[manuell])</f>
        <v>0</v>
      </c>
      <c r="R1726" s="1" t="str">
        <f>IF([pos kw in title]&gt;0,MID(J1726,#REF!,4),IF([first '# in title]&gt;0,MID([title],[first '# in title],3),IF([first '# in title]&gt;0,MID([desc],#REF!,3),VLOOKUP([productid],$G$2:$R$1386,8))))</f>
        <v>-Ac</v>
      </c>
      <c r="S1726" s="1" t="e">
        <f>IF([kw in desc]=[kw rough in title],[kw in desc]*1,IFERROR(LEFT([kw_dirty],3)*1,IFERROR(LEFT([kw_dirty],2)*1,"n.a.")))</f>
        <v>#N/A</v>
      </c>
      <c r="T1726" s="1"/>
      <c r="U1726" s="1" t="e">
        <f>VLOOKUP(Tabelle1[[#This Row],[productid]],Tabelle2[#All],2,FALSE)</f>
        <v>#N/A</v>
      </c>
    </row>
    <row r="1727" spans="1:21" hidden="1">
      <c r="A1727" t="s">
        <v>2837</v>
      </c>
      <c r="B1727">
        <v>2139</v>
      </c>
      <c r="C1727">
        <v>289859</v>
      </c>
      <c r="D1727" t="s">
        <v>2981</v>
      </c>
      <c r="E1727" t="s">
        <v>2982</v>
      </c>
      <c r="F1727">
        <v>18406</v>
      </c>
      <c r="G1727">
        <v>3712883</v>
      </c>
      <c r="H1727">
        <f t="shared" si="26"/>
        <v>20</v>
      </c>
      <c r="I1727">
        <f t="array" ref="I1727">MIN(IFERROR(FIND(IstNumbers,A1727),""))</f>
        <v>17</v>
      </c>
      <c r="J1727" s="1" t="str">
        <f>IF([first '# in title]&lt;[pos kw in title],MID([title],[pos kw in title]-6,6),#N/A)</f>
        <v xml:space="preserve">ur 16 </v>
      </c>
      <c r="K172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27" s="1">
        <f>IFERROR(FIND("kW",[desc]),0)</f>
        <v>71</v>
      </c>
      <c r="M1727">
        <f t="array" ref="M1727">MIN(IFERROR(FIND(IstNumbers,E1727),""))</f>
        <v>29</v>
      </c>
      <c r="N1727" s="1" t="str">
        <f>IF([first '# in desc]&lt;[pos kw in desc],MID([desc],[pos kw in desc]-7,7))</f>
        <v xml:space="preserve">­me 16 </v>
      </c>
      <c r="O172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27" s="1" t="str">
        <f>TRIM(IF([first '# in desc]&lt;[pos kw in desc],MID([desc],[pos kw in desc]-6,6),FALSE))</f>
        <v>me 16</v>
      </c>
      <c r="Q1727" s="1">
        <f>IF(LEN([manuell])=0,IFERROR([kw fine in title]*1,IFERROR(SUMPRODUCT(COUNTIF(IsDigits,MID([kw in desc],ROW($A$1:$A$150),1)))=LEN([kw in desc]),#N/A)),[manuell])</f>
        <v>16</v>
      </c>
      <c r="R1727" s="1" t="e">
        <f>IF([pos kw in title]&gt;0,MID(J1727,#REF!,4),IF([first '# in title]&gt;0,MID([title],[first '# in title],3),IF([first '# in title]&gt;0,MID([desc],#REF!,3),VLOOKUP([productid],$G$2:$R$1386,8))))</f>
        <v>#REF!</v>
      </c>
      <c r="S1727" s="1" t="str">
        <f>IF([kw in desc]=[kw rough in title],[kw in desc]*1,IFERROR(LEFT([kw_dirty],3)*1,IFERROR(LEFT([kw_dirty],2)*1,"n.a.")))</f>
        <v>n.a.</v>
      </c>
      <c r="T1727" s="1"/>
      <c r="U1727" s="1">
        <f>VLOOKUP(Tabelle1[[#This Row],[productid]],Tabelle2[#All],2,FALSE)</f>
        <v>16</v>
      </c>
    </row>
    <row r="1728" spans="1:21" hidden="1">
      <c r="A1728" t="s">
        <v>2809</v>
      </c>
      <c r="B1728">
        <v>2134</v>
      </c>
      <c r="C1728">
        <v>289859</v>
      </c>
      <c r="D1728" t="s">
        <v>2983</v>
      </c>
      <c r="E1728" t="s">
        <v>2946</v>
      </c>
      <c r="F1728">
        <v>18406</v>
      </c>
      <c r="G1728">
        <v>1219746</v>
      </c>
      <c r="H1728">
        <f t="shared" si="26"/>
        <v>0</v>
      </c>
      <c r="I1728">
        <f t="array" ref="I1728">MIN(IFERROR(FIND(IstNumbers,A1728),""))</f>
        <v>23</v>
      </c>
      <c r="J1728" s="1" t="e">
        <f>IF([first '# in title]&lt;[pos kw in title],MID([title],[pos kw in title]-6,6),#N/A)</f>
        <v>#N/A</v>
      </c>
      <c r="K1728" s="1" t="e">
        <f>IFERROR(MID(SUBSTITUTE([kw rough in title],",","."),FIND("(",[kw rough in title])+1,20),SUBSTITUTE(IFERROR(MID([kw rough in title],FIND(" ",[kw rough in title])+1,20),[kw rough in title]),",","."))</f>
        <v>#N/A</v>
      </c>
      <c r="L1728" s="1">
        <f>IFERROR(FIND("kW",[desc]),0)</f>
        <v>71</v>
      </c>
      <c r="M1728">
        <f t="array" ref="M1728">MIN(IFERROR(FIND(IstNumbers,E1728),""))</f>
        <v>29</v>
      </c>
      <c r="N1728" s="1" t="str">
        <f>IF([first '# in desc]&lt;[pos kw in desc],MID([desc],[pos kw in desc]-7,7))</f>
        <v xml:space="preserve">­me 16 </v>
      </c>
      <c r="O172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28" s="1" t="str">
        <f>TRIM(IF([first '# in desc]&lt;[pos kw in desc],MID([desc],[pos kw in desc]-6,6),FALSE))</f>
        <v>me 16</v>
      </c>
      <c r="Q1728" s="1" t="b">
        <f>IF(LEN([manuell])=0,IFERROR([kw fine in title]*1,IFERROR(SUMPRODUCT(COUNTIF(IsDigits,MID([kw in desc],ROW($A$1:$A$150),1)))=LEN([kw in desc]),#N/A)),[manuell])</f>
        <v>0</v>
      </c>
      <c r="R1728" s="1" t="str">
        <f>IF([pos kw in title]&gt;0,MID(J1728,#REF!,4),IF([first '# in title]&gt;0,MID([title],[first '# in title],3),IF([first '# in title]&gt;0,MID([desc],#REF!,3),VLOOKUP([productid],$G$2:$R$1386,8))))</f>
        <v>-Ec</v>
      </c>
      <c r="S1728" s="1" t="e">
        <f>IF([kw in desc]=[kw rough in title],[kw in desc]*1,IFERROR(LEFT([kw_dirty],3)*1,IFERROR(LEFT([kw_dirty],2)*1,"n.a.")))</f>
        <v>#N/A</v>
      </c>
      <c r="T1728" s="1"/>
      <c r="U1728" s="1">
        <f>VLOOKUP(Tabelle1[[#This Row],[productid]],Tabelle2[#All],2,FALSE)</f>
        <v>16</v>
      </c>
    </row>
    <row r="1729" spans="1:21" hidden="1">
      <c r="A1729" t="s">
        <v>2984</v>
      </c>
      <c r="B1729">
        <v>1477.76</v>
      </c>
      <c r="C1729">
        <v>297223</v>
      </c>
      <c r="D1729" t="s">
        <v>2985</v>
      </c>
      <c r="E1729" t="s">
        <v>2986</v>
      </c>
      <c r="F1729">
        <v>18406</v>
      </c>
      <c r="G1729">
        <v>3588268</v>
      </c>
      <c r="H1729">
        <f t="shared" si="26"/>
        <v>0</v>
      </c>
      <c r="I1729">
        <f t="array" ref="I1729">MIN(IFERROR(FIND(IstNumbers,A1729),""))</f>
        <v>32</v>
      </c>
      <c r="J1729" s="1" t="e">
        <f>IF([first '# in title]&lt;[pos kw in title],MID([title],[pos kw in title]-6,6),#N/A)</f>
        <v>#N/A</v>
      </c>
      <c r="K1729" s="1" t="e">
        <f>IFERROR(MID(SUBSTITUTE([kw rough in title],",","."),FIND("(",[kw rough in title])+1,20),SUBSTITUTE(IFERROR(MID([kw rough in title],FIND(" ",[kw rough in title])+1,20),[kw rough in title]),",","."))</f>
        <v>#N/A</v>
      </c>
      <c r="L1729" s="1">
        <f>IFERROR(FIND("kW",[desc]),0)</f>
        <v>82</v>
      </c>
      <c r="M1729">
        <f t="array" ref="M1729">MIN(IFERROR(FIND(IstNumbers,E1729),""))</f>
        <v>52</v>
      </c>
      <c r="N1729" s="1" t="str">
        <f>IF([first '# in desc]&lt;[pos kw in desc],MID([desc],[pos kw in desc]-7,7))</f>
        <v>0-25, 0</v>
      </c>
      <c r="O17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29" s="1" t="str">
        <f>TRIM(IF([first '# in desc]&lt;[pos kw in desc],MID([desc],[pos kw in desc]-6,6),FALSE))</f>
        <v>-25, 0</v>
      </c>
      <c r="Q1729" s="1" t="str">
        <f>IF(LEN([manuell])=0,IFERROR([kw fine in title]*1,IFERROR(SUMPRODUCT(COUNTIF(IsDigits,MID([kw in desc],ROW($A$1:$A$150),1)))=LEN([kw in desc]),#N/A)),[manuell])</f>
        <v>6,0 - 25,0</v>
      </c>
      <c r="R1729" s="1" t="str">
        <f>IF([pos kw in title]&gt;0,MID(J1729,#REF!,4),IF([first '# in title]&gt;0,MID([title],[first '# in title],3),IF([first '# in title]&gt;0,MID([desc],#REF!,3),VLOOKUP([productid],$G$2:$R$1386,8))))</f>
        <v>25</v>
      </c>
      <c r="S1729" s="1" t="e">
        <f>IF([kw in desc]=[kw rough in title],[kw in desc]*1,IFERROR(LEFT([kw_dirty],3)*1,IFERROR(LEFT([kw_dirty],2)*1,"n.a.")))</f>
        <v>#N/A</v>
      </c>
      <c r="T1729" s="1" t="s">
        <v>10420</v>
      </c>
      <c r="U1729" s="1" t="e">
        <f>VLOOKUP(Tabelle1[[#This Row],[productid]],Tabelle2[#All],2,FALSE)</f>
        <v>#N/A</v>
      </c>
    </row>
    <row r="1730" spans="1:21" hidden="1">
      <c r="A1730" t="s">
        <v>2987</v>
      </c>
      <c r="B1730">
        <v>3450</v>
      </c>
      <c r="C1730">
        <v>12041</v>
      </c>
      <c r="D1730" t="s">
        <v>2988</v>
      </c>
      <c r="E1730" t="s">
        <v>9</v>
      </c>
      <c r="F1730">
        <v>18406</v>
      </c>
      <c r="G1730">
        <v>3537987</v>
      </c>
      <c r="H1730">
        <f t="shared" si="26"/>
        <v>51</v>
      </c>
      <c r="I1730">
        <f t="array" ref="I1730">MIN(IFERROR(FIND(IstNumbers,A1730),""))</f>
        <v>26</v>
      </c>
      <c r="J1730" s="1" t="str">
        <f>IF([first '# in title]&lt;[pos kw in title],MID([title],[pos kw in title]-6,6),#N/A)</f>
        <v xml:space="preserve">P (22 </v>
      </c>
      <c r="K1730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730" s="1">
        <f>IFERROR(FIND("kW",[desc]),0)</f>
        <v>0</v>
      </c>
      <c r="M1730">
        <f t="array" ref="M1730">MIN(IFERROR(FIND(IstNumbers,E1730),""))</f>
        <v>0</v>
      </c>
      <c r="N1730" s="1" t="b">
        <f>IF([first '# in desc]&lt;[pos kw in desc],MID([desc],[pos kw in desc]-7,7))</f>
        <v>0</v>
      </c>
      <c r="O17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30" s="1" t="str">
        <f>TRIM(IF([first '# in desc]&lt;[pos kw in desc],MID([desc],[pos kw in desc]-6,6),FALSE))</f>
        <v>FALSCH</v>
      </c>
      <c r="Q1730" s="1">
        <f>IF(LEN([manuell])=0,IFERROR([kw fine in title]*1,IFERROR(SUMPRODUCT(COUNTIF(IsDigits,MID([kw in desc],ROW($A$1:$A$150),1)))=LEN([kw in desc]),#N/A)),[manuell])</f>
        <v>22</v>
      </c>
      <c r="R1730" s="1" t="e">
        <f>IF([pos kw in title]&gt;0,MID(J1730,#REF!,4),IF([first '# in title]&gt;0,MID([title],[first '# in title],3),IF([first '# in title]&gt;0,MID([desc],#REF!,3),VLOOKUP([productid],$G$2:$R$1386,8))))</f>
        <v>#REF!</v>
      </c>
      <c r="S1730" s="1" t="str">
        <f>IF([kw in desc]=[kw rough in title],[kw in desc]*1,IFERROR(LEFT([kw_dirty],3)*1,IFERROR(LEFT([kw_dirty],2)*1,"n.a.")))</f>
        <v>n.a.</v>
      </c>
      <c r="T1730" s="1"/>
      <c r="U1730" s="1">
        <f>VLOOKUP(Tabelle1[[#This Row],[productid]],Tabelle2[#All],2,FALSE)</f>
        <v>22</v>
      </c>
    </row>
    <row r="1731" spans="1:21" hidden="1">
      <c r="A1731" t="s">
        <v>2856</v>
      </c>
      <c r="B1731">
        <v>2685</v>
      </c>
      <c r="C1731">
        <v>289859</v>
      </c>
      <c r="D1731" t="s">
        <v>2989</v>
      </c>
      <c r="E1731" t="s">
        <v>2990</v>
      </c>
      <c r="F1731">
        <v>18406</v>
      </c>
      <c r="G1731">
        <v>1064527</v>
      </c>
      <c r="H1731">
        <f t="shared" si="26"/>
        <v>28</v>
      </c>
      <c r="I1731">
        <f t="array" ref="I1731">MIN(IFERROR(FIND(IstNumbers,A1731),""))</f>
        <v>19</v>
      </c>
      <c r="J1731" s="1" t="str">
        <f>IF([first '# in title]&lt;[pos kw in title],MID([title],[pos kw in title]-6,6),#N/A)</f>
        <v xml:space="preserve">W (19 </v>
      </c>
      <c r="K1731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31" s="1">
        <f>IFERROR(FIND("kW",[desc]),0)</f>
        <v>45</v>
      </c>
      <c r="M1731">
        <f t="array" ref="M1731">MIN(IFERROR(FIND(IstNumbers,E1731),""))</f>
        <v>24</v>
      </c>
      <c r="N1731" s="1" t="str">
        <f>IF([first '# in desc]&lt;[pos kw in desc],MID([desc],[pos kw in desc]-7,7))</f>
        <v xml:space="preserve">me, 19 </v>
      </c>
      <c r="O173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31" s="1" t="str">
        <f>TRIM(IF([first '# in desc]&lt;[pos kw in desc],MID([desc],[pos kw in desc]-6,6),FALSE))</f>
        <v>e, 19</v>
      </c>
      <c r="Q1731" s="1">
        <f>IF(LEN([manuell])=0,IFERROR([kw fine in title]*1,IFERROR(SUMPRODUCT(COUNTIF(IsDigits,MID([kw in desc],ROW($A$1:$A$150),1)))=LEN([kw in desc]),#N/A)),[manuell])</f>
        <v>19</v>
      </c>
      <c r="R1731" s="1" t="e">
        <f>IF([pos kw in title]&gt;0,MID(J1731,#REF!,4),IF([first '# in title]&gt;0,MID([title],[first '# in title],3),IF([first '# in title]&gt;0,MID([desc],#REF!,3),VLOOKUP([productid],$G$2:$R$1386,8))))</f>
        <v>#REF!</v>
      </c>
      <c r="S1731" s="1" t="str">
        <f>IF([kw in desc]=[kw rough in title],[kw in desc]*1,IFERROR(LEFT([kw_dirty],3)*1,IFERROR(LEFT([kw_dirty],2)*1,"n.a.")))</f>
        <v>n.a.</v>
      </c>
      <c r="T1731" s="1"/>
      <c r="U1731" s="1">
        <f>VLOOKUP(Tabelle1[[#This Row],[productid]],Tabelle2[#All],2,FALSE)</f>
        <v>19</v>
      </c>
    </row>
    <row r="1732" spans="1:21">
      <c r="A1732" t="s">
        <v>2844</v>
      </c>
      <c r="B1732">
        <v>2630</v>
      </c>
      <c r="C1732">
        <v>289859</v>
      </c>
      <c r="D1732" t="s">
        <v>2991</v>
      </c>
      <c r="E1732" t="s">
        <v>2234</v>
      </c>
      <c r="F1732">
        <v>18406</v>
      </c>
      <c r="G1732">
        <v>3128307</v>
      </c>
      <c r="H1732">
        <f t="shared" ref="H1732:H1795" si="27">IFERROR(FIND("kW",A1732),0)</f>
        <v>0</v>
      </c>
      <c r="I1732">
        <f t="array" ref="I1732">MIN(IFERROR(FIND(IstNumbers,A1732),""))</f>
        <v>0</v>
      </c>
      <c r="J1732" s="1" t="e">
        <f>IF([first '# in title]&lt;[pos kw in title],MID([title],[pos kw in title]-6,6),#N/A)</f>
        <v>#N/A</v>
      </c>
      <c r="K1732" s="1" t="e">
        <f>IFERROR(MID(SUBSTITUTE([kw rough in title],",","."),FIND("(",[kw rough in title])+1,20),SUBSTITUTE(IFERROR(MID([kw rough in title],FIND(" ",[kw rough in title])+1,20),[kw rough in title]),",","."))</f>
        <v>#N/A</v>
      </c>
      <c r="L1732" s="1">
        <f>IFERROR(FIND("kW",[desc]),0)</f>
        <v>0</v>
      </c>
      <c r="M1732">
        <f t="array" ref="M1732">MIN(IFERROR(FIND(IstNumbers,E1732),""))</f>
        <v>38</v>
      </c>
      <c r="N1732" s="1" t="b">
        <f>IF([first '# in desc]&lt;[pos kw in desc],MID([desc],[pos kw in desc]-7,7))</f>
        <v>0</v>
      </c>
      <c r="O17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32" s="1" t="str">
        <f>TRIM(IF([first '# in desc]&lt;[pos kw in desc],MID([desc],[pos kw in desc]-6,6),FALSE))</f>
        <v>FALSCH</v>
      </c>
      <c r="Q1732" s="1" t="b">
        <f>IF(LEN([manuell])=0,IFERROR([kw fine in title]*1,IFERROR(SUMPRODUCT(COUNTIF(IsDigits,MID([kw in desc],ROW($A$1:$A$150),1)))=LEN([kw in desc]),#N/A)),[manuell])</f>
        <v>0</v>
      </c>
      <c r="R1732" s="1" t="str">
        <f>IF([pos kw in title]&gt;0,MID(J1732,#REF!,4),IF([first '# in title]&gt;0,MID([title],[first '# in title],3),IF([first '# in title]&gt;0,MID([desc],#REF!,3),VLOOKUP([productid],$G$2:$R$1386,8))))</f>
        <v xml:space="preserve">me, 35 </v>
      </c>
      <c r="S1732" s="1" t="e">
        <f>IF([kw in desc]=[kw rough in title],[kw in desc]*1,IFERROR(LEFT([kw_dirty],3)*1,IFERROR(LEFT([kw_dirty],2)*1,"n.a.")))</f>
        <v>#N/A</v>
      </c>
      <c r="T1732" s="1"/>
      <c r="U1732" s="1" t="e">
        <f>VLOOKUP(Tabelle1[[#This Row],[productid]],Tabelle2[#All],2,FALSE)</f>
        <v>#N/A</v>
      </c>
    </row>
    <row r="1733" spans="1:21" hidden="1">
      <c r="A1733" t="s">
        <v>2846</v>
      </c>
      <c r="B1733">
        <v>3155</v>
      </c>
      <c r="C1733">
        <v>289859</v>
      </c>
      <c r="D1733" t="s">
        <v>2992</v>
      </c>
      <c r="E1733" t="s">
        <v>2993</v>
      </c>
      <c r="F1733">
        <v>18406</v>
      </c>
      <c r="G1733">
        <v>1750863</v>
      </c>
      <c r="H1733">
        <f t="shared" si="27"/>
        <v>0</v>
      </c>
      <c r="I1733">
        <f t="array" ref="I1733">MIN(IFERROR(FIND(IstNumbers,A1733),""))</f>
        <v>28</v>
      </c>
      <c r="J1733" s="1" t="e">
        <f>IF([first '# in title]&lt;[pos kw in title],MID([title],[pos kw in title]-6,6),#N/A)</f>
        <v>#N/A</v>
      </c>
      <c r="K1733" s="1" t="e">
        <f>IFERROR(MID(SUBSTITUTE([kw rough in title],",","."),FIND("(",[kw rough in title])+1,20),SUBSTITUTE(IFERROR(MID([kw rough in title],FIND(" ",[kw rough in title])+1,20),[kw rough in title]),",","."))</f>
        <v>#N/A</v>
      </c>
      <c r="L1733" s="1">
        <f>IFERROR(FIND("kW",[desc]),0)</f>
        <v>70</v>
      </c>
      <c r="M1733">
        <f t="array" ref="M1733">MIN(IFERROR(FIND(IstNumbers,E1733),""))</f>
        <v>34</v>
      </c>
      <c r="N1733" s="1" t="str">
        <f>IF([first '# in desc]&lt;[pos kw in desc],MID([desc],[pos kw in desc]-7,7))</f>
        <v xml:space="preserve">­me 42 </v>
      </c>
      <c r="O17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33" s="1" t="str">
        <f>TRIM(IF([first '# in desc]&lt;[pos kw in desc],MID([desc],[pos kw in desc]-6,6),FALSE))</f>
        <v>me 42</v>
      </c>
      <c r="Q1733" s="1" t="b">
        <f>IF(LEN([manuell])=0,IFERROR([kw fine in title]*1,IFERROR(SUMPRODUCT(COUNTIF(IsDigits,MID([kw in desc],ROW($A$1:$A$150),1)))=LEN([kw in desc]),#N/A)),[manuell])</f>
        <v>0</v>
      </c>
      <c r="R1733" s="1" t="str">
        <f>IF([pos kw in title]&gt;0,MID(J1733,#REF!,4),IF([first '# in title]&gt;0,MID([title],[first '# in title],3),IF([first '# in title]&gt;0,MID([desc],#REF!,3),VLOOKUP([productid],$G$2:$R$1386,8))))</f>
        <v>42-</v>
      </c>
      <c r="S1733" s="1" t="e">
        <f>IF([kw in desc]=[kw rough in title],[kw in desc]*1,IFERROR(LEFT([kw_dirty],3)*1,IFERROR(LEFT([kw_dirty],2)*1,"n.a.")))</f>
        <v>#N/A</v>
      </c>
      <c r="T1733" s="1"/>
      <c r="U1733" s="1">
        <f>VLOOKUP(Tabelle1[[#This Row],[productid]],Tabelle2[#All],2,FALSE)</f>
        <v>42</v>
      </c>
    </row>
    <row r="1734" spans="1:21">
      <c r="A1734" t="s">
        <v>2817</v>
      </c>
      <c r="B1734">
        <v>3000</v>
      </c>
      <c r="C1734">
        <v>289859</v>
      </c>
      <c r="D1734" t="s">
        <v>2994</v>
      </c>
      <c r="E1734" t="s">
        <v>2995</v>
      </c>
      <c r="F1734">
        <v>18406</v>
      </c>
      <c r="G1734">
        <v>3094808</v>
      </c>
      <c r="H1734">
        <f t="shared" si="27"/>
        <v>0</v>
      </c>
      <c r="I1734">
        <f t="array" ref="I1734">MIN(IFERROR(FIND(IstNumbers,A1734),""))</f>
        <v>16</v>
      </c>
      <c r="J1734" s="1" t="e">
        <f>IF([first '# in title]&lt;[pos kw in title],MID([title],[pos kw in title]-6,6),#N/A)</f>
        <v>#N/A</v>
      </c>
      <c r="K1734" s="1" t="e">
        <f>IFERROR(MID(SUBSTITUTE([kw rough in title],",","."),FIND("(",[kw rough in title])+1,20),SUBSTITUTE(IFERROR(MID([kw rough in title],FIND(" ",[kw rough in title])+1,20),[kw rough in title]),",","."))</f>
        <v>#N/A</v>
      </c>
      <c r="L1734" s="1">
        <f>IFERROR(FIND("kW",[desc]),0)</f>
        <v>0</v>
      </c>
      <c r="M1734">
        <f t="array" ref="M1734">MIN(IFERROR(FIND(IstNumbers,E1734),""))</f>
        <v>31</v>
      </c>
      <c r="N1734" s="1" t="b">
        <f>IF([first '# in desc]&lt;[pos kw in desc],MID([desc],[pos kw in desc]-7,7))</f>
        <v>0</v>
      </c>
      <c r="O17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34" s="1" t="str">
        <f>TRIM(IF([first '# in desc]&lt;[pos kw in desc],MID([desc],[pos kw in desc]-6,6),FALSE))</f>
        <v>FALSCH</v>
      </c>
      <c r="Q1734" s="1" t="b">
        <f>IF(LEN([manuell])=0,IFERROR([kw fine in title]*1,IFERROR(SUMPRODUCT(COUNTIF(IsDigits,MID([kw in desc],ROW($A$1:$A$150),1)))=LEN([kw in desc]),#N/A)),[manuell])</f>
        <v>0</v>
      </c>
      <c r="R1734" s="1" t="str">
        <f>IF([pos kw in title]&gt;0,MID(J1734,#REF!,4),IF([first '# in title]&gt;0,MID([title],[first '# in title],3),IF([first '# in title]&gt;0,MID([desc],#REF!,3),VLOOKUP([productid],$G$2:$R$1386,8))))</f>
        <v>-Ac</v>
      </c>
      <c r="S1734" s="1" t="e">
        <f>IF([kw in desc]=[kw rough in title],[kw in desc]*1,IFERROR(LEFT([kw_dirty],3)*1,IFERROR(LEFT([kw_dirty],2)*1,"n.a.")))</f>
        <v>#N/A</v>
      </c>
      <c r="T1734" s="1"/>
      <c r="U1734" s="1" t="e">
        <f>VLOOKUP(Tabelle1[[#This Row],[productid]],Tabelle2[#All],2,FALSE)</f>
        <v>#N/A</v>
      </c>
    </row>
    <row r="1735" spans="1:21" hidden="1">
      <c r="A1735" t="s">
        <v>2837</v>
      </c>
      <c r="B1735">
        <v>2144</v>
      </c>
      <c r="C1735">
        <v>289859</v>
      </c>
      <c r="D1735" t="s">
        <v>2996</v>
      </c>
      <c r="E1735" t="s">
        <v>2997</v>
      </c>
      <c r="F1735">
        <v>18406</v>
      </c>
      <c r="G1735">
        <v>3712883</v>
      </c>
      <c r="H1735">
        <f t="shared" si="27"/>
        <v>20</v>
      </c>
      <c r="I1735">
        <f t="array" ref="I1735">MIN(IFERROR(FIND(IstNumbers,A1735),""))</f>
        <v>17</v>
      </c>
      <c r="J1735" s="1" t="str">
        <f>IF([first '# in title]&lt;[pos kw in title],MID([title],[pos kw in title]-6,6),#N/A)</f>
        <v xml:space="preserve">ur 16 </v>
      </c>
      <c r="K173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35" s="1">
        <f>IFERROR(FIND("kW",[desc]),0)</f>
        <v>71</v>
      </c>
      <c r="M1735">
        <f t="array" ref="M1735">MIN(IFERROR(FIND(IstNumbers,E1735),""))</f>
        <v>29</v>
      </c>
      <c r="N1735" s="1" t="str">
        <f>IF([first '# in desc]&lt;[pos kw in desc],MID([desc],[pos kw in desc]-7,7))</f>
        <v xml:space="preserve">­me 16 </v>
      </c>
      <c r="O17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35" s="1" t="str">
        <f>TRIM(IF([first '# in desc]&lt;[pos kw in desc],MID([desc],[pos kw in desc]-6,6),FALSE))</f>
        <v>me 16</v>
      </c>
      <c r="Q1735" s="1">
        <f>IF(LEN([manuell])=0,IFERROR([kw fine in title]*1,IFERROR(SUMPRODUCT(COUNTIF(IsDigits,MID([kw in desc],ROW($A$1:$A$150),1)))=LEN([kw in desc]),#N/A)),[manuell])</f>
        <v>16</v>
      </c>
      <c r="R1735" s="1" t="e">
        <f>IF([pos kw in title]&gt;0,MID(J1735,#REF!,4),IF([first '# in title]&gt;0,MID([title],[first '# in title],3),IF([first '# in title]&gt;0,MID([desc],#REF!,3),VLOOKUP([productid],$G$2:$R$1386,8))))</f>
        <v>#REF!</v>
      </c>
      <c r="S1735" s="1" t="str">
        <f>IF([kw in desc]=[kw rough in title],[kw in desc]*1,IFERROR(LEFT([kw_dirty],3)*1,IFERROR(LEFT([kw_dirty],2)*1,"n.a.")))</f>
        <v>n.a.</v>
      </c>
      <c r="T1735" s="1"/>
      <c r="U1735" s="1">
        <f>VLOOKUP(Tabelle1[[#This Row],[productid]],Tabelle2[#All],2,FALSE)</f>
        <v>16</v>
      </c>
    </row>
    <row r="1736" spans="1:21" hidden="1">
      <c r="A1736" t="s">
        <v>2809</v>
      </c>
      <c r="B1736">
        <v>2134</v>
      </c>
      <c r="C1736">
        <v>289859</v>
      </c>
      <c r="D1736" t="s">
        <v>2998</v>
      </c>
      <c r="E1736" t="s">
        <v>2999</v>
      </c>
      <c r="F1736">
        <v>18406</v>
      </c>
      <c r="G1736">
        <v>1219746</v>
      </c>
      <c r="H1736">
        <f t="shared" si="27"/>
        <v>0</v>
      </c>
      <c r="I1736">
        <f t="array" ref="I1736">MIN(IFERROR(FIND(IstNumbers,A1736),""))</f>
        <v>23</v>
      </c>
      <c r="J1736" s="1" t="e">
        <f>IF([first '# in title]&lt;[pos kw in title],MID([title],[pos kw in title]-6,6),#N/A)</f>
        <v>#N/A</v>
      </c>
      <c r="K1736" s="1" t="e">
        <f>IFERROR(MID(SUBSTITUTE([kw rough in title],",","."),FIND("(",[kw rough in title])+1,20),SUBSTITUTE(IFERROR(MID([kw rough in title],FIND(" ",[kw rough in title])+1,20),[kw rough in title]),",","."))</f>
        <v>#N/A</v>
      </c>
      <c r="L1736" s="1">
        <f>IFERROR(FIND("kW",[desc]),0)</f>
        <v>71</v>
      </c>
      <c r="M1736">
        <f t="array" ref="M1736">MIN(IFERROR(FIND(IstNumbers,E1736),""))</f>
        <v>29</v>
      </c>
      <c r="N1736" s="1" t="str">
        <f>IF([first '# in desc]&lt;[pos kw in desc],MID([desc],[pos kw in desc]-7,7))</f>
        <v xml:space="preserve">­me 16 </v>
      </c>
      <c r="O173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36" s="1" t="str">
        <f>TRIM(IF([first '# in desc]&lt;[pos kw in desc],MID([desc],[pos kw in desc]-6,6),FALSE))</f>
        <v>me 16</v>
      </c>
      <c r="Q1736" s="1" t="b">
        <f>IF(LEN([manuell])=0,IFERROR([kw fine in title]*1,IFERROR(SUMPRODUCT(COUNTIF(IsDigits,MID([kw in desc],ROW($A$1:$A$150),1)))=LEN([kw in desc]),#N/A)),[manuell])</f>
        <v>0</v>
      </c>
      <c r="R1736" s="1" t="str">
        <f>IF([pos kw in title]&gt;0,MID(J1736,#REF!,4),IF([first '# in title]&gt;0,MID([title],[first '# in title],3),IF([first '# in title]&gt;0,MID([desc],#REF!,3),VLOOKUP([productid],$G$2:$R$1386,8))))</f>
        <v>-Ec</v>
      </c>
      <c r="S1736" s="1" t="e">
        <f>IF([kw in desc]=[kw rough in title],[kw in desc]*1,IFERROR(LEFT([kw_dirty],3)*1,IFERROR(LEFT([kw_dirty],2)*1,"n.a.")))</f>
        <v>#N/A</v>
      </c>
      <c r="T1736" s="1"/>
      <c r="U1736" s="1">
        <f>VLOOKUP(Tabelle1[[#This Row],[productid]],Tabelle2[#All],2,FALSE)</f>
        <v>16</v>
      </c>
    </row>
    <row r="1737" spans="1:21">
      <c r="A1737" t="s">
        <v>3000</v>
      </c>
      <c r="B1737">
        <v>1185</v>
      </c>
      <c r="C1737">
        <v>9701</v>
      </c>
      <c r="D1737" t="s">
        <v>3001</v>
      </c>
      <c r="E1737" t="s">
        <v>9</v>
      </c>
      <c r="F1737">
        <v>18406</v>
      </c>
      <c r="G1737">
        <v>3640840</v>
      </c>
      <c r="H1737">
        <f t="shared" si="27"/>
        <v>0</v>
      </c>
      <c r="I1737">
        <f t="array" ref="I1737">MIN(IFERROR(FIND(IstNumbers,A1737),""))</f>
        <v>23</v>
      </c>
      <c r="J1737" s="1" t="e">
        <f>IF([first '# in title]&lt;[pos kw in title],MID([title],[pos kw in title]-6,6),#N/A)</f>
        <v>#N/A</v>
      </c>
      <c r="K1737" s="1" t="e">
        <f>IFERROR(MID(SUBSTITUTE([kw rough in title],",","."),FIND("(",[kw rough in title])+1,20),SUBSTITUTE(IFERROR(MID([kw rough in title],FIND(" ",[kw rough in title])+1,20),[kw rough in title]),",","."))</f>
        <v>#N/A</v>
      </c>
      <c r="L1737" s="1">
        <f>IFERROR(FIND("kW",[desc]),0)</f>
        <v>0</v>
      </c>
      <c r="M1737">
        <f t="array" ref="M1737">MIN(IFERROR(FIND(IstNumbers,E1737),""))</f>
        <v>0</v>
      </c>
      <c r="N1737" s="1" t="b">
        <f>IF([first '# in desc]&lt;[pos kw in desc],MID([desc],[pos kw in desc]-7,7))</f>
        <v>0</v>
      </c>
      <c r="O17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37" s="1" t="str">
        <f>TRIM(IF([first '# in desc]&lt;[pos kw in desc],MID([desc],[pos kw in desc]-6,6),FALSE))</f>
        <v>FALSCH</v>
      </c>
      <c r="Q1737" s="1" t="b">
        <f>IF(LEN([manuell])=0,IFERROR([kw fine in title]*1,IFERROR(SUMPRODUCT(COUNTIF(IsDigits,MID([kw in desc],ROW($A$1:$A$150),1)))=LEN([kw in desc]),#N/A)),[manuell])</f>
        <v>0</v>
      </c>
      <c r="R1737" s="1" t="str">
        <f>IF([pos kw in title]&gt;0,MID(J1737,#REF!,4),IF([first '# in title]&gt;0,MID([title],[first '# in title],3),IF([first '# in title]&gt;0,MID([desc],#REF!,3),VLOOKUP([productid],$G$2:$R$1386,8))))</f>
        <v xml:space="preserve">18 </v>
      </c>
      <c r="S1737" s="1" t="e">
        <f>IF([kw in desc]=[kw rough in title],[kw in desc]*1,IFERROR(LEFT([kw_dirty],3)*1,IFERROR(LEFT([kw_dirty],2)*1,"n.a.")))</f>
        <v>#N/A</v>
      </c>
      <c r="T1737" s="1"/>
      <c r="U1737" s="1" t="e">
        <f>VLOOKUP(Tabelle1[[#This Row],[productid]],Tabelle2[#All],2,FALSE)</f>
        <v>#N/A</v>
      </c>
    </row>
    <row r="1738" spans="1:21">
      <c r="A1738" t="s">
        <v>3002</v>
      </c>
      <c r="B1738">
        <v>3510</v>
      </c>
      <c r="C1738">
        <v>9701</v>
      </c>
      <c r="D1738" t="s">
        <v>3003</v>
      </c>
      <c r="E1738" t="s">
        <v>9</v>
      </c>
      <c r="F1738">
        <v>18406</v>
      </c>
      <c r="G1738">
        <v>3230045</v>
      </c>
      <c r="H1738">
        <f t="shared" si="27"/>
        <v>0</v>
      </c>
      <c r="I1738">
        <f t="array" ref="I1738">MIN(IFERROR(FIND(IstNumbers,A1738),""))</f>
        <v>24</v>
      </c>
      <c r="J1738" s="1" t="e">
        <f>IF([first '# in title]&lt;[pos kw in title],MID([title],[pos kw in title]-6,6),#N/A)</f>
        <v>#N/A</v>
      </c>
      <c r="K1738" s="1" t="e">
        <f>IFERROR(MID(SUBSTITUTE([kw rough in title],",","."),FIND("(",[kw rough in title])+1,20),SUBSTITUTE(IFERROR(MID([kw rough in title],FIND(" ",[kw rough in title])+1,20),[kw rough in title]),",","."))</f>
        <v>#N/A</v>
      </c>
      <c r="L1738" s="1">
        <f>IFERROR(FIND("kW",[desc]),0)</f>
        <v>0</v>
      </c>
      <c r="M1738">
        <f t="array" ref="M1738">MIN(IFERROR(FIND(IstNumbers,E1738),""))</f>
        <v>0</v>
      </c>
      <c r="N1738" s="1" t="b">
        <f>IF([first '# in desc]&lt;[pos kw in desc],MID([desc],[pos kw in desc]-7,7))</f>
        <v>0</v>
      </c>
      <c r="O17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38" s="1" t="str">
        <f>TRIM(IF([first '# in desc]&lt;[pos kw in desc],MID([desc],[pos kw in desc]-6,6),FALSE))</f>
        <v>FALSCH</v>
      </c>
      <c r="Q1738" s="1" t="b">
        <f>IF(LEN([manuell])=0,IFERROR([kw fine in title]*1,IFERROR(SUMPRODUCT(COUNTIF(IsDigits,MID([kw in desc],ROW($A$1:$A$150),1)))=LEN([kw in desc]),#N/A)),[manuell])</f>
        <v>0</v>
      </c>
      <c r="R1738" s="1" t="str">
        <f>IF([pos kw in title]&gt;0,MID(J1738,#REF!,4),IF([first '# in title]&gt;0,MID([title],[first '# in title],3),IF([first '# in title]&gt;0,MID([desc],#REF!,3),VLOOKUP([productid],$G$2:$R$1386,8))))</f>
        <v xml:space="preserve">15 </v>
      </c>
      <c r="S1738" s="1" t="e">
        <f>IF([kw in desc]=[kw rough in title],[kw in desc]*1,IFERROR(LEFT([kw_dirty],3)*1,IFERROR(LEFT([kw_dirty],2)*1,"n.a.")))</f>
        <v>#N/A</v>
      </c>
      <c r="T1738" s="1"/>
      <c r="U1738" s="1" t="e">
        <f>VLOOKUP(Tabelle1[[#This Row],[productid]],Tabelle2[#All],2,FALSE)</f>
        <v>#N/A</v>
      </c>
    </row>
    <row r="1739" spans="1:21" hidden="1">
      <c r="A1739" t="s">
        <v>2987</v>
      </c>
      <c r="B1739">
        <v>3713.75</v>
      </c>
      <c r="C1739">
        <v>12041</v>
      </c>
      <c r="D1739" t="s">
        <v>3004</v>
      </c>
      <c r="E1739" t="s">
        <v>9</v>
      </c>
      <c r="F1739">
        <v>18406</v>
      </c>
      <c r="G1739">
        <v>3537987</v>
      </c>
      <c r="H1739">
        <f t="shared" si="27"/>
        <v>51</v>
      </c>
      <c r="I1739">
        <f t="array" ref="I1739">MIN(IFERROR(FIND(IstNumbers,A1739),""))</f>
        <v>26</v>
      </c>
      <c r="J1739" s="1" t="str">
        <f>IF([first '# in title]&lt;[pos kw in title],MID([title],[pos kw in title]-6,6),#N/A)</f>
        <v xml:space="preserve">P (22 </v>
      </c>
      <c r="K1739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1739" s="1">
        <f>IFERROR(FIND("kW",[desc]),0)</f>
        <v>0</v>
      </c>
      <c r="M1739">
        <f t="array" ref="M1739">MIN(IFERROR(FIND(IstNumbers,E1739),""))</f>
        <v>0</v>
      </c>
      <c r="N1739" s="1" t="b">
        <f>IF([first '# in desc]&lt;[pos kw in desc],MID([desc],[pos kw in desc]-7,7))</f>
        <v>0</v>
      </c>
      <c r="O17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39" s="1" t="str">
        <f>TRIM(IF([first '# in desc]&lt;[pos kw in desc],MID([desc],[pos kw in desc]-6,6),FALSE))</f>
        <v>FALSCH</v>
      </c>
      <c r="Q1739" s="1">
        <f>IF(LEN([manuell])=0,IFERROR([kw fine in title]*1,IFERROR(SUMPRODUCT(COUNTIF(IsDigits,MID([kw in desc],ROW($A$1:$A$150),1)))=LEN([kw in desc]),#N/A)),[manuell])</f>
        <v>22</v>
      </c>
      <c r="R1739" s="1" t="e">
        <f>IF([pos kw in title]&gt;0,MID(J1739,#REF!,4),IF([first '# in title]&gt;0,MID([title],[first '# in title],3),IF([first '# in title]&gt;0,MID([desc],#REF!,3),VLOOKUP([productid],$G$2:$R$1386,8))))</f>
        <v>#REF!</v>
      </c>
      <c r="S1739" s="1" t="str">
        <f>IF([kw in desc]=[kw rough in title],[kw in desc]*1,IFERROR(LEFT([kw_dirty],3)*1,IFERROR(LEFT([kw_dirty],2)*1,"n.a.")))</f>
        <v>n.a.</v>
      </c>
      <c r="T1739" s="1"/>
      <c r="U1739" s="1">
        <f>VLOOKUP(Tabelle1[[#This Row],[productid]],Tabelle2[#All],2,FALSE)</f>
        <v>22</v>
      </c>
    </row>
    <row r="1740" spans="1:21" hidden="1">
      <c r="A1740" t="s">
        <v>2856</v>
      </c>
      <c r="B1740">
        <v>2690</v>
      </c>
      <c r="C1740">
        <v>289859</v>
      </c>
      <c r="D1740" t="s">
        <v>3005</v>
      </c>
      <c r="E1740" t="s">
        <v>3006</v>
      </c>
      <c r="F1740">
        <v>18406</v>
      </c>
      <c r="G1740">
        <v>1064527</v>
      </c>
      <c r="H1740">
        <f t="shared" si="27"/>
        <v>28</v>
      </c>
      <c r="I1740">
        <f t="array" ref="I1740">MIN(IFERROR(FIND(IstNumbers,A1740),""))</f>
        <v>19</v>
      </c>
      <c r="J1740" s="1" t="str">
        <f>IF([first '# in title]&lt;[pos kw in title],MID([title],[pos kw in title]-6,6),#N/A)</f>
        <v xml:space="preserve">W (19 </v>
      </c>
      <c r="K1740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40" s="1">
        <f>IFERROR(FIND("kW",[desc]),0)</f>
        <v>57</v>
      </c>
      <c r="M1740">
        <f t="array" ref="M1740">MIN(IFERROR(FIND(IstNumbers,E1740),""))</f>
        <v>24</v>
      </c>
      <c r="N1740" s="1" t="str">
        <f>IF([first '# in desc]&lt;[pos kw in desc],MID([desc],[pos kw in desc]-7,7))</f>
        <v xml:space="preserve">me, 19 </v>
      </c>
      <c r="O174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40" s="1" t="str">
        <f>TRIM(IF([first '# in desc]&lt;[pos kw in desc],MID([desc],[pos kw in desc]-6,6),FALSE))</f>
        <v>e, 19</v>
      </c>
      <c r="Q1740" s="1">
        <f>IF(LEN([manuell])=0,IFERROR([kw fine in title]*1,IFERROR(SUMPRODUCT(COUNTIF(IsDigits,MID([kw in desc],ROW($A$1:$A$150),1)))=LEN([kw in desc]),#N/A)),[manuell])</f>
        <v>19</v>
      </c>
      <c r="R1740" s="1" t="e">
        <f>IF([pos kw in title]&gt;0,MID(J1740,#REF!,4),IF([first '# in title]&gt;0,MID([title],[first '# in title],3),IF([first '# in title]&gt;0,MID([desc],#REF!,3),VLOOKUP([productid],$G$2:$R$1386,8))))</f>
        <v>#REF!</v>
      </c>
      <c r="S1740" s="1" t="str">
        <f>IF([kw in desc]=[kw rough in title],[kw in desc]*1,IFERROR(LEFT([kw_dirty],3)*1,IFERROR(LEFT([kw_dirty],2)*1,"n.a.")))</f>
        <v>n.a.</v>
      </c>
      <c r="T1740" s="1"/>
      <c r="U1740" s="1">
        <f>VLOOKUP(Tabelle1[[#This Row],[productid]],Tabelle2[#All],2,FALSE)</f>
        <v>19</v>
      </c>
    </row>
    <row r="1741" spans="1:21">
      <c r="A1741" t="s">
        <v>2844</v>
      </c>
      <c r="B1741">
        <v>2630</v>
      </c>
      <c r="C1741">
        <v>289859</v>
      </c>
      <c r="D1741" t="s">
        <v>3007</v>
      </c>
      <c r="E1741" t="s">
        <v>3008</v>
      </c>
      <c r="F1741">
        <v>18406</v>
      </c>
      <c r="G1741">
        <v>3128307</v>
      </c>
      <c r="H1741">
        <f t="shared" si="27"/>
        <v>0</v>
      </c>
      <c r="I1741">
        <f t="array" ref="I1741">MIN(IFERROR(FIND(IstNumbers,A1741),""))</f>
        <v>0</v>
      </c>
      <c r="J1741" s="1" t="e">
        <f>IF([first '# in title]&lt;[pos kw in title],MID([title],[pos kw in title]-6,6),#N/A)</f>
        <v>#N/A</v>
      </c>
      <c r="K1741" s="1" t="e">
        <f>IFERROR(MID(SUBSTITUTE([kw rough in title],",","."),FIND("(",[kw rough in title])+1,20),SUBSTITUTE(IFERROR(MID([kw rough in title],FIND(" ",[kw rough in title])+1,20),[kw rough in title]),",","."))</f>
        <v>#N/A</v>
      </c>
      <c r="L1741" s="1">
        <f>IFERROR(FIND("kW",[desc]),0)</f>
        <v>0</v>
      </c>
      <c r="M1741">
        <f t="array" ref="M1741">MIN(IFERROR(FIND(IstNumbers,E1741),""))</f>
        <v>38</v>
      </c>
      <c r="N1741" s="1" t="b">
        <f>IF([first '# in desc]&lt;[pos kw in desc],MID([desc],[pos kw in desc]-7,7))</f>
        <v>0</v>
      </c>
      <c r="O17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41" s="1" t="str">
        <f>TRIM(IF([first '# in desc]&lt;[pos kw in desc],MID([desc],[pos kw in desc]-6,6),FALSE))</f>
        <v>FALSCH</v>
      </c>
      <c r="Q1741" s="1" t="b">
        <f>IF(LEN([manuell])=0,IFERROR([kw fine in title]*1,IFERROR(SUMPRODUCT(COUNTIF(IsDigits,MID([kw in desc],ROW($A$1:$A$150),1)))=LEN([kw in desc]),#N/A)),[manuell])</f>
        <v>0</v>
      </c>
      <c r="R1741" s="1" t="str">
        <f>IF([pos kw in title]&gt;0,MID(J1741,#REF!,4),IF([first '# in title]&gt;0,MID([title],[first '# in title],3),IF([first '# in title]&gt;0,MID([desc],#REF!,3),VLOOKUP([productid],$G$2:$R$1386,8))))</f>
        <v xml:space="preserve">me, 35 </v>
      </c>
      <c r="S1741" s="1" t="e">
        <f>IF([kw in desc]=[kw rough in title],[kw in desc]*1,IFERROR(LEFT([kw_dirty],3)*1,IFERROR(LEFT([kw_dirty],2)*1,"n.a.")))</f>
        <v>#N/A</v>
      </c>
      <c r="T1741" s="1"/>
      <c r="U1741" s="1" t="e">
        <f>VLOOKUP(Tabelle1[[#This Row],[productid]],Tabelle2[#All],2,FALSE)</f>
        <v>#N/A</v>
      </c>
    </row>
    <row r="1742" spans="1:21" hidden="1">
      <c r="A1742" t="s">
        <v>2846</v>
      </c>
      <c r="B1742">
        <v>3160</v>
      </c>
      <c r="C1742">
        <v>289859</v>
      </c>
      <c r="D1742" t="s">
        <v>3009</v>
      </c>
      <c r="E1742" t="s">
        <v>1514</v>
      </c>
      <c r="F1742">
        <v>18406</v>
      </c>
      <c r="G1742">
        <v>1750863</v>
      </c>
      <c r="H1742">
        <f t="shared" si="27"/>
        <v>0</v>
      </c>
      <c r="I1742">
        <f t="array" ref="I1742">MIN(IFERROR(FIND(IstNumbers,A1742),""))</f>
        <v>28</v>
      </c>
      <c r="J1742" s="1" t="e">
        <f>IF([first '# in title]&lt;[pos kw in title],MID([title],[pos kw in title]-6,6),#N/A)</f>
        <v>#N/A</v>
      </c>
      <c r="K1742" s="1" t="e">
        <f>IFERROR(MID(SUBSTITUTE([kw rough in title],",","."),FIND("(",[kw rough in title])+1,20),SUBSTITUTE(IFERROR(MID([kw rough in title],FIND(" ",[kw rough in title])+1,20),[kw rough in title]),",","."))</f>
        <v>#N/A</v>
      </c>
      <c r="L1742" s="1">
        <f>IFERROR(FIND("kW",[desc]),0)</f>
        <v>70</v>
      </c>
      <c r="M1742">
        <f t="array" ref="M1742">MIN(IFERROR(FIND(IstNumbers,E1742),""))</f>
        <v>34</v>
      </c>
      <c r="N1742" s="1" t="str">
        <f>IF([first '# in desc]&lt;[pos kw in desc],MID([desc],[pos kw in desc]-7,7))</f>
        <v xml:space="preserve">­me 42 </v>
      </c>
      <c r="O17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42" s="1" t="str">
        <f>TRIM(IF([first '# in desc]&lt;[pos kw in desc],MID([desc],[pos kw in desc]-6,6),FALSE))</f>
        <v>me 42</v>
      </c>
      <c r="Q1742" s="1" t="b">
        <f>IF(LEN([manuell])=0,IFERROR([kw fine in title]*1,IFERROR(SUMPRODUCT(COUNTIF(IsDigits,MID([kw in desc],ROW($A$1:$A$150),1)))=LEN([kw in desc]),#N/A)),[manuell])</f>
        <v>0</v>
      </c>
      <c r="R1742" s="1" t="str">
        <f>IF([pos kw in title]&gt;0,MID(J1742,#REF!,4),IF([first '# in title]&gt;0,MID([title],[first '# in title],3),IF([first '# in title]&gt;0,MID([desc],#REF!,3),VLOOKUP([productid],$G$2:$R$1386,8))))</f>
        <v>42-</v>
      </c>
      <c r="S1742" s="1" t="e">
        <f>IF([kw in desc]=[kw rough in title],[kw in desc]*1,IFERROR(LEFT([kw_dirty],3)*1,IFERROR(LEFT([kw_dirty],2)*1,"n.a.")))</f>
        <v>#N/A</v>
      </c>
      <c r="T1742" s="1"/>
      <c r="U1742" s="1">
        <f>VLOOKUP(Tabelle1[[#This Row],[productid]],Tabelle2[#All],2,FALSE)</f>
        <v>42</v>
      </c>
    </row>
    <row r="1743" spans="1:21">
      <c r="A1743" t="s">
        <v>2817</v>
      </c>
      <c r="B1743">
        <v>3005</v>
      </c>
      <c r="C1743">
        <v>289859</v>
      </c>
      <c r="D1743" t="s">
        <v>3010</v>
      </c>
      <c r="E1743" t="s">
        <v>3011</v>
      </c>
      <c r="F1743">
        <v>18406</v>
      </c>
      <c r="G1743">
        <v>3094808</v>
      </c>
      <c r="H1743">
        <f t="shared" si="27"/>
        <v>0</v>
      </c>
      <c r="I1743">
        <f t="array" ref="I1743">MIN(IFERROR(FIND(IstNumbers,A1743),""))</f>
        <v>16</v>
      </c>
      <c r="J1743" s="1" t="e">
        <f>IF([first '# in title]&lt;[pos kw in title],MID([title],[pos kw in title]-6,6),#N/A)</f>
        <v>#N/A</v>
      </c>
      <c r="K1743" s="1" t="e">
        <f>IFERROR(MID(SUBSTITUTE([kw rough in title],",","."),FIND("(",[kw rough in title])+1,20),SUBSTITUTE(IFERROR(MID([kw rough in title],FIND(" ",[kw rough in title])+1,20),[kw rough in title]),",","."))</f>
        <v>#N/A</v>
      </c>
      <c r="L1743" s="1">
        <f>IFERROR(FIND("kW",[desc]),0)</f>
        <v>0</v>
      </c>
      <c r="M1743">
        <f t="array" ref="M1743">MIN(IFERROR(FIND(IstNumbers,E1743),""))</f>
        <v>31</v>
      </c>
      <c r="N1743" s="1" t="b">
        <f>IF([first '# in desc]&lt;[pos kw in desc],MID([desc],[pos kw in desc]-7,7))</f>
        <v>0</v>
      </c>
      <c r="O17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43" s="1" t="str">
        <f>TRIM(IF([first '# in desc]&lt;[pos kw in desc],MID([desc],[pos kw in desc]-6,6),FALSE))</f>
        <v>FALSCH</v>
      </c>
      <c r="Q1743" s="1" t="b">
        <f>IF(LEN([manuell])=0,IFERROR([kw fine in title]*1,IFERROR(SUMPRODUCT(COUNTIF(IsDigits,MID([kw in desc],ROW($A$1:$A$150),1)))=LEN([kw in desc]),#N/A)),[manuell])</f>
        <v>0</v>
      </c>
      <c r="R1743" s="1" t="str">
        <f>IF([pos kw in title]&gt;0,MID(J1743,#REF!,4),IF([first '# in title]&gt;0,MID([title],[first '# in title],3),IF([first '# in title]&gt;0,MID([desc],#REF!,3),VLOOKUP([productid],$G$2:$R$1386,8))))</f>
        <v>-Ac</v>
      </c>
      <c r="S1743" s="1" t="e">
        <f>IF([kw in desc]=[kw rough in title],[kw in desc]*1,IFERROR(LEFT([kw_dirty],3)*1,IFERROR(LEFT([kw_dirty],2)*1,"n.a.")))</f>
        <v>#N/A</v>
      </c>
      <c r="T1743" s="1"/>
      <c r="U1743" s="1" t="e">
        <f>VLOOKUP(Tabelle1[[#This Row],[productid]],Tabelle2[#All],2,FALSE)</f>
        <v>#N/A</v>
      </c>
    </row>
    <row r="1744" spans="1:21" hidden="1">
      <c r="A1744" t="s">
        <v>2837</v>
      </c>
      <c r="B1744">
        <v>2144</v>
      </c>
      <c r="C1744">
        <v>289859</v>
      </c>
      <c r="D1744" t="s">
        <v>3012</v>
      </c>
      <c r="E1744" t="s">
        <v>3013</v>
      </c>
      <c r="F1744">
        <v>18406</v>
      </c>
      <c r="G1744">
        <v>3712883</v>
      </c>
      <c r="H1744">
        <f t="shared" si="27"/>
        <v>20</v>
      </c>
      <c r="I1744">
        <f t="array" ref="I1744">MIN(IFERROR(FIND(IstNumbers,A1744),""))</f>
        <v>17</v>
      </c>
      <c r="J1744" s="1" t="str">
        <f>IF([first '# in title]&lt;[pos kw in title],MID([title],[pos kw in title]-6,6),#N/A)</f>
        <v xml:space="preserve">ur 16 </v>
      </c>
      <c r="K174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44" s="1">
        <f>IFERROR(FIND("kW",[desc]),0)</f>
        <v>71</v>
      </c>
      <c r="M1744">
        <f t="array" ref="M1744">MIN(IFERROR(FIND(IstNumbers,E1744),""))</f>
        <v>29</v>
      </c>
      <c r="N1744" s="1" t="str">
        <f>IF([first '# in desc]&lt;[pos kw in desc],MID([desc],[pos kw in desc]-7,7))</f>
        <v xml:space="preserve">­me 16 </v>
      </c>
      <c r="O174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44" s="1" t="str">
        <f>TRIM(IF([first '# in desc]&lt;[pos kw in desc],MID([desc],[pos kw in desc]-6,6),FALSE))</f>
        <v>me 16</v>
      </c>
      <c r="Q1744" s="1">
        <f>IF(LEN([manuell])=0,IFERROR([kw fine in title]*1,IFERROR(SUMPRODUCT(COUNTIF(IsDigits,MID([kw in desc],ROW($A$1:$A$150),1)))=LEN([kw in desc]),#N/A)),[manuell])</f>
        <v>16</v>
      </c>
      <c r="R1744" s="1" t="e">
        <f>IF([pos kw in title]&gt;0,MID(J1744,#REF!,4),IF([first '# in title]&gt;0,MID([title],[first '# in title],3),IF([first '# in title]&gt;0,MID([desc],#REF!,3),VLOOKUP([productid],$G$2:$R$1386,8))))</f>
        <v>#REF!</v>
      </c>
      <c r="S1744" s="1" t="str">
        <f>IF([kw in desc]=[kw rough in title],[kw in desc]*1,IFERROR(LEFT([kw_dirty],3)*1,IFERROR(LEFT([kw_dirty],2)*1,"n.a.")))</f>
        <v>n.a.</v>
      </c>
      <c r="T1744" s="1"/>
      <c r="U1744" s="1">
        <f>VLOOKUP(Tabelle1[[#This Row],[productid]],Tabelle2[#All],2,FALSE)</f>
        <v>16</v>
      </c>
    </row>
    <row r="1745" spans="1:21">
      <c r="A1745" t="s">
        <v>3000</v>
      </c>
      <c r="B1745">
        <v>1269</v>
      </c>
      <c r="C1745">
        <v>289859</v>
      </c>
      <c r="D1745" t="s">
        <v>3014</v>
      </c>
      <c r="E1745" t="s">
        <v>3015</v>
      </c>
      <c r="F1745">
        <v>18406</v>
      </c>
      <c r="G1745">
        <v>3640840</v>
      </c>
      <c r="H1745">
        <f t="shared" si="27"/>
        <v>0</v>
      </c>
      <c r="I1745">
        <f t="array" ref="I1745">MIN(IFERROR(FIND(IstNumbers,A1745),""))</f>
        <v>23</v>
      </c>
      <c r="J1745" s="1" t="e">
        <f>IF([first '# in title]&lt;[pos kw in title],MID([title],[pos kw in title]-6,6),#N/A)</f>
        <v>#N/A</v>
      </c>
      <c r="K1745" s="1" t="e">
        <f>IFERROR(MID(SUBSTITUTE([kw rough in title],",","."),FIND("(",[kw rough in title])+1,20),SUBSTITUTE(IFERROR(MID([kw rough in title],FIND(" ",[kw rough in title])+1,20),[kw rough in title]),",","."))</f>
        <v>#N/A</v>
      </c>
      <c r="L1745" s="1">
        <f>IFERROR(FIND("kW",[desc]),0)</f>
        <v>0</v>
      </c>
      <c r="M1745">
        <f t="array" ref="M1745">MIN(IFERROR(FIND(IstNumbers,E1745),""))</f>
        <v>17</v>
      </c>
      <c r="N1745" s="1" t="b">
        <f>IF([first '# in desc]&lt;[pos kw in desc],MID([desc],[pos kw in desc]-7,7))</f>
        <v>0</v>
      </c>
      <c r="O17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45" s="1" t="str">
        <f>TRIM(IF([first '# in desc]&lt;[pos kw in desc],MID([desc],[pos kw in desc]-6,6),FALSE))</f>
        <v>FALSCH</v>
      </c>
      <c r="Q1745" s="1" t="b">
        <f>IF(LEN([manuell])=0,IFERROR([kw fine in title]*1,IFERROR(SUMPRODUCT(COUNTIF(IsDigits,MID([kw in desc],ROW($A$1:$A$150),1)))=LEN([kw in desc]),#N/A)),[manuell])</f>
        <v>0</v>
      </c>
      <c r="R1745" s="1" t="str">
        <f>IF([pos kw in title]&gt;0,MID(J1745,#REF!,4),IF([first '# in title]&gt;0,MID([title],[first '# in title],3),IF([first '# in title]&gt;0,MID([desc],#REF!,3),VLOOKUP([productid],$G$2:$R$1386,8))))</f>
        <v xml:space="preserve">18 </v>
      </c>
      <c r="S1745" s="1" t="e">
        <f>IF([kw in desc]=[kw rough in title],[kw in desc]*1,IFERROR(LEFT([kw_dirty],3)*1,IFERROR(LEFT([kw_dirty],2)*1,"n.a.")))</f>
        <v>#N/A</v>
      </c>
      <c r="T1745" s="1"/>
      <c r="U1745" s="1" t="e">
        <f>VLOOKUP(Tabelle1[[#This Row],[productid]],Tabelle2[#All],2,FALSE)</f>
        <v>#N/A</v>
      </c>
    </row>
    <row r="1746" spans="1:21">
      <c r="A1746" t="s">
        <v>3016</v>
      </c>
      <c r="B1746">
        <v>3790</v>
      </c>
      <c r="C1746">
        <v>9701</v>
      </c>
      <c r="D1746" t="s">
        <v>3017</v>
      </c>
      <c r="E1746" t="s">
        <v>9</v>
      </c>
      <c r="F1746">
        <v>18406</v>
      </c>
      <c r="G1746">
        <v>3230087</v>
      </c>
      <c r="H1746">
        <f t="shared" si="27"/>
        <v>0</v>
      </c>
      <c r="I1746">
        <f t="array" ref="I1746">MIN(IFERROR(FIND(IstNumbers,A1746),""))</f>
        <v>24</v>
      </c>
      <c r="J1746" s="1" t="e">
        <f>IF([first '# in title]&lt;[pos kw in title],MID([title],[pos kw in title]-6,6),#N/A)</f>
        <v>#N/A</v>
      </c>
      <c r="K1746" s="1" t="e">
        <f>IFERROR(MID(SUBSTITUTE([kw rough in title],",","."),FIND("(",[kw rough in title])+1,20),SUBSTITUTE(IFERROR(MID([kw rough in title],FIND(" ",[kw rough in title])+1,20),[kw rough in title]),",","."))</f>
        <v>#N/A</v>
      </c>
      <c r="L1746" s="1">
        <f>IFERROR(FIND("kW",[desc]),0)</f>
        <v>0</v>
      </c>
      <c r="M1746">
        <f t="array" ref="M1746">MIN(IFERROR(FIND(IstNumbers,E1746),""))</f>
        <v>0</v>
      </c>
      <c r="N1746" s="1" t="b">
        <f>IF([first '# in desc]&lt;[pos kw in desc],MID([desc],[pos kw in desc]-7,7))</f>
        <v>0</v>
      </c>
      <c r="O17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46" s="1" t="str">
        <f>TRIM(IF([first '# in desc]&lt;[pos kw in desc],MID([desc],[pos kw in desc]-6,6),FALSE))</f>
        <v>FALSCH</v>
      </c>
      <c r="Q1746" s="1" t="b">
        <f>IF(LEN([manuell])=0,IFERROR([kw fine in title]*1,IFERROR(SUMPRODUCT(COUNTIF(IsDigits,MID([kw in desc],ROW($A$1:$A$150),1)))=LEN([kw in desc]),#N/A)),[manuell])</f>
        <v>0</v>
      </c>
      <c r="R1746" s="1" t="str">
        <f>IF([pos kw in title]&gt;0,MID(J1746,#REF!,4),IF([first '# in title]&gt;0,MID([title],[first '# in title],3),IF([first '# in title]&gt;0,MID([desc],#REF!,3),VLOOKUP([productid],$G$2:$R$1386,8))))</f>
        <v xml:space="preserve">28 </v>
      </c>
      <c r="S1746" s="1" t="e">
        <f>IF([kw in desc]=[kw rough in title],[kw in desc]*1,IFERROR(LEFT([kw_dirty],3)*1,IFERROR(LEFT([kw_dirty],2)*1,"n.a.")))</f>
        <v>#N/A</v>
      </c>
      <c r="T1746" s="1"/>
      <c r="U1746" s="1" t="e">
        <f>VLOOKUP(Tabelle1[[#This Row],[productid]],Tabelle2[#All],2,FALSE)</f>
        <v>#N/A</v>
      </c>
    </row>
    <row r="1747" spans="1:21" hidden="1">
      <c r="A1747" t="s">
        <v>2856</v>
      </c>
      <c r="B1747">
        <v>2695</v>
      </c>
      <c r="C1747">
        <v>289859</v>
      </c>
      <c r="D1747" t="s">
        <v>3018</v>
      </c>
      <c r="E1747" t="s">
        <v>3019</v>
      </c>
      <c r="F1747">
        <v>18406</v>
      </c>
      <c r="G1747">
        <v>1064527</v>
      </c>
      <c r="H1747">
        <f t="shared" si="27"/>
        <v>28</v>
      </c>
      <c r="I1747">
        <f t="array" ref="I1747">MIN(IFERROR(FIND(IstNumbers,A1747),""))</f>
        <v>19</v>
      </c>
      <c r="J1747" s="1" t="str">
        <f>IF([first '# in title]&lt;[pos kw in title],MID([title],[pos kw in title]-6,6),#N/A)</f>
        <v xml:space="preserve">W (19 </v>
      </c>
      <c r="K1747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47" s="1">
        <f>IFERROR(FIND("kW",[desc]),0)</f>
        <v>45</v>
      </c>
      <c r="M1747">
        <f t="array" ref="M1747">MIN(IFERROR(FIND(IstNumbers,E1747),""))</f>
        <v>24</v>
      </c>
      <c r="N1747" s="1" t="str">
        <f>IF([first '# in desc]&lt;[pos kw in desc],MID([desc],[pos kw in desc]-7,7))</f>
        <v xml:space="preserve">me, 19 </v>
      </c>
      <c r="O1747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47" s="1" t="str">
        <f>TRIM(IF([first '# in desc]&lt;[pos kw in desc],MID([desc],[pos kw in desc]-6,6),FALSE))</f>
        <v>e, 19</v>
      </c>
      <c r="Q1747" s="1">
        <f>IF(LEN([manuell])=0,IFERROR([kw fine in title]*1,IFERROR(SUMPRODUCT(COUNTIF(IsDigits,MID([kw in desc],ROW($A$1:$A$150),1)))=LEN([kw in desc]),#N/A)),[manuell])</f>
        <v>19</v>
      </c>
      <c r="R1747" s="1" t="e">
        <f>IF([pos kw in title]&gt;0,MID(J1747,#REF!,4),IF([first '# in title]&gt;0,MID([title],[first '# in title],3),IF([first '# in title]&gt;0,MID([desc],#REF!,3),VLOOKUP([productid],$G$2:$R$1386,8))))</f>
        <v>#REF!</v>
      </c>
      <c r="S1747" s="1" t="str">
        <f>IF([kw in desc]=[kw rough in title],[kw in desc]*1,IFERROR(LEFT([kw_dirty],3)*1,IFERROR(LEFT([kw_dirty],2)*1,"n.a.")))</f>
        <v>n.a.</v>
      </c>
      <c r="T1747" s="1"/>
      <c r="U1747" s="1">
        <f>VLOOKUP(Tabelle1[[#This Row],[productid]],Tabelle2[#All],2,FALSE)</f>
        <v>19</v>
      </c>
    </row>
    <row r="1748" spans="1:21">
      <c r="A1748" t="s">
        <v>2844</v>
      </c>
      <c r="B1748">
        <v>2630</v>
      </c>
      <c r="C1748">
        <v>289859</v>
      </c>
      <c r="D1748" t="s">
        <v>3020</v>
      </c>
      <c r="E1748" t="s">
        <v>2247</v>
      </c>
      <c r="F1748">
        <v>18406</v>
      </c>
      <c r="G1748">
        <v>3128307</v>
      </c>
      <c r="H1748">
        <f t="shared" si="27"/>
        <v>0</v>
      </c>
      <c r="I1748">
        <f t="array" ref="I1748">MIN(IFERROR(FIND(IstNumbers,A1748),""))</f>
        <v>0</v>
      </c>
      <c r="J1748" s="1" t="e">
        <f>IF([first '# in title]&lt;[pos kw in title],MID([title],[pos kw in title]-6,6),#N/A)</f>
        <v>#N/A</v>
      </c>
      <c r="K1748" s="1" t="e">
        <f>IFERROR(MID(SUBSTITUTE([kw rough in title],",","."),FIND("(",[kw rough in title])+1,20),SUBSTITUTE(IFERROR(MID([kw rough in title],FIND(" ",[kw rough in title])+1,20),[kw rough in title]),",","."))</f>
        <v>#N/A</v>
      </c>
      <c r="L1748" s="1">
        <f>IFERROR(FIND("kW",[desc]),0)</f>
        <v>0</v>
      </c>
      <c r="M1748">
        <f t="array" ref="M1748">MIN(IFERROR(FIND(IstNumbers,E1748),""))</f>
        <v>38</v>
      </c>
      <c r="N1748" s="1" t="b">
        <f>IF([first '# in desc]&lt;[pos kw in desc],MID([desc],[pos kw in desc]-7,7))</f>
        <v>0</v>
      </c>
      <c r="O17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48" s="1" t="str">
        <f>TRIM(IF([first '# in desc]&lt;[pos kw in desc],MID([desc],[pos kw in desc]-6,6),FALSE))</f>
        <v>FALSCH</v>
      </c>
      <c r="Q1748" s="1" t="b">
        <f>IF(LEN([manuell])=0,IFERROR([kw fine in title]*1,IFERROR(SUMPRODUCT(COUNTIF(IsDigits,MID([kw in desc],ROW($A$1:$A$150),1)))=LEN([kw in desc]),#N/A)),[manuell])</f>
        <v>0</v>
      </c>
      <c r="R1748" s="1" t="str">
        <f>IF([pos kw in title]&gt;0,MID(J1748,#REF!,4),IF([first '# in title]&gt;0,MID([title],[first '# in title],3),IF([first '# in title]&gt;0,MID([desc],#REF!,3),VLOOKUP([productid],$G$2:$R$1386,8))))</f>
        <v xml:space="preserve">me, 35 </v>
      </c>
      <c r="S1748" s="1" t="e">
        <f>IF([kw in desc]=[kw rough in title],[kw in desc]*1,IFERROR(LEFT([kw_dirty],3)*1,IFERROR(LEFT([kw_dirty],2)*1,"n.a.")))</f>
        <v>#N/A</v>
      </c>
      <c r="T1748" s="1"/>
      <c r="U1748" s="1" t="e">
        <f>VLOOKUP(Tabelle1[[#This Row],[productid]],Tabelle2[#All],2,FALSE)</f>
        <v>#N/A</v>
      </c>
    </row>
    <row r="1749" spans="1:21" hidden="1">
      <c r="A1749" t="s">
        <v>2846</v>
      </c>
      <c r="B1749">
        <v>3160</v>
      </c>
      <c r="C1749">
        <v>289859</v>
      </c>
      <c r="D1749" t="s">
        <v>3021</v>
      </c>
      <c r="E1749" t="s">
        <v>1990</v>
      </c>
      <c r="F1749">
        <v>18406</v>
      </c>
      <c r="G1749">
        <v>1750863</v>
      </c>
      <c r="H1749">
        <f t="shared" si="27"/>
        <v>0</v>
      </c>
      <c r="I1749">
        <f t="array" ref="I1749">MIN(IFERROR(FIND(IstNumbers,A1749),""))</f>
        <v>28</v>
      </c>
      <c r="J1749" s="1" t="e">
        <f>IF([first '# in title]&lt;[pos kw in title],MID([title],[pos kw in title]-6,6),#N/A)</f>
        <v>#N/A</v>
      </c>
      <c r="K1749" s="1" t="e">
        <f>IFERROR(MID(SUBSTITUTE([kw rough in title],",","."),FIND("(",[kw rough in title])+1,20),SUBSTITUTE(IFERROR(MID([kw rough in title],FIND(" ",[kw rough in title])+1,20),[kw rough in title]),",","."))</f>
        <v>#N/A</v>
      </c>
      <c r="L1749" s="1">
        <f>IFERROR(FIND("kW",[desc]),0)</f>
        <v>70</v>
      </c>
      <c r="M1749">
        <f t="array" ref="M1749">MIN(IFERROR(FIND(IstNumbers,E1749),""))</f>
        <v>34</v>
      </c>
      <c r="N1749" s="1" t="str">
        <f>IF([first '# in desc]&lt;[pos kw in desc],MID([desc],[pos kw in desc]-7,7))</f>
        <v xml:space="preserve">­me 42 </v>
      </c>
      <c r="O17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49" s="1" t="str">
        <f>TRIM(IF([first '# in desc]&lt;[pos kw in desc],MID([desc],[pos kw in desc]-6,6),FALSE))</f>
        <v>me 42</v>
      </c>
      <c r="Q1749" s="1" t="b">
        <f>IF(LEN([manuell])=0,IFERROR([kw fine in title]*1,IFERROR(SUMPRODUCT(COUNTIF(IsDigits,MID([kw in desc],ROW($A$1:$A$150),1)))=LEN([kw in desc]),#N/A)),[manuell])</f>
        <v>0</v>
      </c>
      <c r="R1749" s="1" t="str">
        <f>IF([pos kw in title]&gt;0,MID(J1749,#REF!,4),IF([first '# in title]&gt;0,MID([title],[first '# in title],3),IF([first '# in title]&gt;0,MID([desc],#REF!,3),VLOOKUP([productid],$G$2:$R$1386,8))))</f>
        <v>42-</v>
      </c>
      <c r="S1749" s="1" t="e">
        <f>IF([kw in desc]=[kw rough in title],[kw in desc]*1,IFERROR(LEFT([kw_dirty],3)*1,IFERROR(LEFT([kw_dirty],2)*1,"n.a.")))</f>
        <v>#N/A</v>
      </c>
      <c r="T1749" s="1"/>
      <c r="U1749" s="1">
        <f>VLOOKUP(Tabelle1[[#This Row],[productid]],Tabelle2[#All],2,FALSE)</f>
        <v>42</v>
      </c>
    </row>
    <row r="1750" spans="1:21" hidden="1">
      <c r="A1750" t="s">
        <v>2837</v>
      </c>
      <c r="B1750">
        <v>2164</v>
      </c>
      <c r="C1750">
        <v>289859</v>
      </c>
      <c r="D1750" t="s">
        <v>3022</v>
      </c>
      <c r="E1750" t="s">
        <v>3023</v>
      </c>
      <c r="F1750">
        <v>18406</v>
      </c>
      <c r="G1750">
        <v>3712883</v>
      </c>
      <c r="H1750">
        <f t="shared" si="27"/>
        <v>20</v>
      </c>
      <c r="I1750">
        <f t="array" ref="I1750">MIN(IFERROR(FIND(IstNumbers,A1750),""))</f>
        <v>17</v>
      </c>
      <c r="J1750" s="1" t="str">
        <f>IF([first '# in title]&lt;[pos kw in title],MID([title],[pos kw in title]-6,6),#N/A)</f>
        <v xml:space="preserve">ur 16 </v>
      </c>
      <c r="K175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50" s="1">
        <f>IFERROR(FIND("kW",[desc]),0)</f>
        <v>71</v>
      </c>
      <c r="M1750">
        <f t="array" ref="M1750">MIN(IFERROR(FIND(IstNumbers,E1750),""))</f>
        <v>29</v>
      </c>
      <c r="N1750" s="1" t="str">
        <f>IF([first '# in desc]&lt;[pos kw in desc],MID([desc],[pos kw in desc]-7,7))</f>
        <v xml:space="preserve">­me 16 </v>
      </c>
      <c r="O175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50" s="1" t="str">
        <f>TRIM(IF([first '# in desc]&lt;[pos kw in desc],MID([desc],[pos kw in desc]-6,6),FALSE))</f>
        <v>me 16</v>
      </c>
      <c r="Q1750" s="1">
        <f>IF(LEN([manuell])=0,IFERROR([kw fine in title]*1,IFERROR(SUMPRODUCT(COUNTIF(IsDigits,MID([kw in desc],ROW($A$1:$A$150),1)))=LEN([kw in desc]),#N/A)),[manuell])</f>
        <v>16</v>
      </c>
      <c r="R1750" s="1" t="e">
        <f>IF([pos kw in title]&gt;0,MID(J1750,#REF!,4),IF([first '# in title]&gt;0,MID([title],[first '# in title],3),IF([first '# in title]&gt;0,MID([desc],#REF!,3),VLOOKUP([productid],$G$2:$R$1386,8))))</f>
        <v>#REF!</v>
      </c>
      <c r="S1750" s="1" t="str">
        <f>IF([kw in desc]=[kw rough in title],[kw in desc]*1,IFERROR(LEFT([kw_dirty],3)*1,IFERROR(LEFT([kw_dirty],2)*1,"n.a.")))</f>
        <v>n.a.</v>
      </c>
      <c r="T1750" s="1"/>
      <c r="U1750" s="1">
        <f>VLOOKUP(Tabelle1[[#This Row],[productid]],Tabelle2[#All],2,FALSE)</f>
        <v>16</v>
      </c>
    </row>
    <row r="1751" spans="1:21">
      <c r="A1751" t="s">
        <v>3000</v>
      </c>
      <c r="B1751">
        <v>1280</v>
      </c>
      <c r="C1751">
        <v>9701</v>
      </c>
      <c r="D1751" t="s">
        <v>3024</v>
      </c>
      <c r="E1751" t="s">
        <v>9</v>
      </c>
      <c r="F1751">
        <v>18406</v>
      </c>
      <c r="G1751">
        <v>3640840</v>
      </c>
      <c r="H1751">
        <f t="shared" si="27"/>
        <v>0</v>
      </c>
      <c r="I1751">
        <f t="array" ref="I1751">MIN(IFERROR(FIND(IstNumbers,A1751),""))</f>
        <v>23</v>
      </c>
      <c r="J1751" s="1" t="e">
        <f>IF([first '# in title]&lt;[pos kw in title],MID([title],[pos kw in title]-6,6),#N/A)</f>
        <v>#N/A</v>
      </c>
      <c r="K1751" s="1" t="e">
        <f>IFERROR(MID(SUBSTITUTE([kw rough in title],",","."),FIND("(",[kw rough in title])+1,20),SUBSTITUTE(IFERROR(MID([kw rough in title],FIND(" ",[kw rough in title])+1,20),[kw rough in title]),",","."))</f>
        <v>#N/A</v>
      </c>
      <c r="L1751" s="1">
        <f>IFERROR(FIND("kW",[desc]),0)</f>
        <v>0</v>
      </c>
      <c r="M1751">
        <f t="array" ref="M1751">MIN(IFERROR(FIND(IstNumbers,E1751),""))</f>
        <v>0</v>
      </c>
      <c r="N1751" s="1" t="b">
        <f>IF([first '# in desc]&lt;[pos kw in desc],MID([desc],[pos kw in desc]-7,7))</f>
        <v>0</v>
      </c>
      <c r="O17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51" s="1" t="str">
        <f>TRIM(IF([first '# in desc]&lt;[pos kw in desc],MID([desc],[pos kw in desc]-6,6),FALSE))</f>
        <v>FALSCH</v>
      </c>
      <c r="Q1751" s="1" t="b">
        <f>IF(LEN([manuell])=0,IFERROR([kw fine in title]*1,IFERROR(SUMPRODUCT(COUNTIF(IsDigits,MID([kw in desc],ROW($A$1:$A$150),1)))=LEN([kw in desc]),#N/A)),[manuell])</f>
        <v>0</v>
      </c>
      <c r="R1751" s="1" t="str">
        <f>IF([pos kw in title]&gt;0,MID(J1751,#REF!,4),IF([first '# in title]&gt;0,MID([title],[first '# in title],3),IF([first '# in title]&gt;0,MID([desc],#REF!,3),VLOOKUP([productid],$G$2:$R$1386,8))))</f>
        <v xml:space="preserve">18 </v>
      </c>
      <c r="S1751" s="1" t="e">
        <f>IF([kw in desc]=[kw rough in title],[kw in desc]*1,IFERROR(LEFT([kw_dirty],3)*1,IFERROR(LEFT([kw_dirty],2)*1,"n.a.")))</f>
        <v>#N/A</v>
      </c>
      <c r="T1751" s="1"/>
      <c r="U1751" s="1" t="e">
        <f>VLOOKUP(Tabelle1[[#This Row],[productid]],Tabelle2[#All],2,FALSE)</f>
        <v>#N/A</v>
      </c>
    </row>
    <row r="1752" spans="1:21">
      <c r="A1752" t="s">
        <v>3016</v>
      </c>
      <c r="B1752">
        <v>4282</v>
      </c>
      <c r="C1752">
        <v>9701</v>
      </c>
      <c r="D1752" t="s">
        <v>3025</v>
      </c>
      <c r="E1752" t="s">
        <v>9</v>
      </c>
      <c r="F1752">
        <v>18406</v>
      </c>
      <c r="G1752">
        <v>3230087</v>
      </c>
      <c r="H1752">
        <f t="shared" si="27"/>
        <v>0</v>
      </c>
      <c r="I1752">
        <f t="array" ref="I1752">MIN(IFERROR(FIND(IstNumbers,A1752),""))</f>
        <v>24</v>
      </c>
      <c r="J1752" s="1" t="e">
        <f>IF([first '# in title]&lt;[pos kw in title],MID([title],[pos kw in title]-6,6),#N/A)</f>
        <v>#N/A</v>
      </c>
      <c r="K1752" s="1" t="e">
        <f>IFERROR(MID(SUBSTITUTE([kw rough in title],",","."),FIND("(",[kw rough in title])+1,20),SUBSTITUTE(IFERROR(MID([kw rough in title],FIND(" ",[kw rough in title])+1,20),[kw rough in title]),",","."))</f>
        <v>#N/A</v>
      </c>
      <c r="L1752" s="1">
        <f>IFERROR(FIND("kW",[desc]),0)</f>
        <v>0</v>
      </c>
      <c r="M1752">
        <f t="array" ref="M1752">MIN(IFERROR(FIND(IstNumbers,E1752),""))</f>
        <v>0</v>
      </c>
      <c r="N1752" s="1" t="b">
        <f>IF([first '# in desc]&lt;[pos kw in desc],MID([desc],[pos kw in desc]-7,7))</f>
        <v>0</v>
      </c>
      <c r="O17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52" s="1" t="str">
        <f>TRIM(IF([first '# in desc]&lt;[pos kw in desc],MID([desc],[pos kw in desc]-6,6),FALSE))</f>
        <v>FALSCH</v>
      </c>
      <c r="Q1752" s="1" t="b">
        <f>IF(LEN([manuell])=0,IFERROR([kw fine in title]*1,IFERROR(SUMPRODUCT(COUNTIF(IsDigits,MID([kw in desc],ROW($A$1:$A$150),1)))=LEN([kw in desc]),#N/A)),[manuell])</f>
        <v>0</v>
      </c>
      <c r="R1752" s="1" t="str">
        <f>IF([pos kw in title]&gt;0,MID(J1752,#REF!,4),IF([first '# in title]&gt;0,MID([title],[first '# in title],3),IF([first '# in title]&gt;0,MID([desc],#REF!,3),VLOOKUP([productid],$G$2:$R$1386,8))))</f>
        <v xml:space="preserve">28 </v>
      </c>
      <c r="S1752" s="1" t="e">
        <f>IF([kw in desc]=[kw rough in title],[kw in desc]*1,IFERROR(LEFT([kw_dirty],3)*1,IFERROR(LEFT([kw_dirty],2)*1,"n.a.")))</f>
        <v>#N/A</v>
      </c>
      <c r="T1752" s="1"/>
      <c r="U1752" s="1" t="e">
        <f>VLOOKUP(Tabelle1[[#This Row],[productid]],Tabelle2[#All],2,FALSE)</f>
        <v>#N/A</v>
      </c>
    </row>
    <row r="1753" spans="1:21" hidden="1">
      <c r="A1753" t="s">
        <v>2856</v>
      </c>
      <c r="B1753">
        <v>2700</v>
      </c>
      <c r="C1753">
        <v>289859</v>
      </c>
      <c r="D1753" t="s">
        <v>3026</v>
      </c>
      <c r="E1753" t="s">
        <v>3027</v>
      </c>
      <c r="F1753">
        <v>18406</v>
      </c>
      <c r="G1753">
        <v>1064527</v>
      </c>
      <c r="H1753">
        <f t="shared" si="27"/>
        <v>28</v>
      </c>
      <c r="I1753">
        <f t="array" ref="I1753">MIN(IFERROR(FIND(IstNumbers,A1753),""))</f>
        <v>19</v>
      </c>
      <c r="J1753" s="1" t="str">
        <f>IF([first '# in title]&lt;[pos kw in title],MID([title],[pos kw in title]-6,6),#N/A)</f>
        <v xml:space="preserve">W (19 </v>
      </c>
      <c r="K1753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53" s="1">
        <f>IFERROR(FIND("kW",[desc]),0)</f>
        <v>57</v>
      </c>
      <c r="M1753">
        <f t="array" ref="M1753">MIN(IFERROR(FIND(IstNumbers,E1753),""))</f>
        <v>24</v>
      </c>
      <c r="N1753" s="1" t="str">
        <f>IF([first '# in desc]&lt;[pos kw in desc],MID([desc],[pos kw in desc]-7,7))</f>
        <v xml:space="preserve">me, 19 </v>
      </c>
      <c r="O1753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53" s="1" t="str">
        <f>TRIM(IF([first '# in desc]&lt;[pos kw in desc],MID([desc],[pos kw in desc]-6,6),FALSE))</f>
        <v>e, 19</v>
      </c>
      <c r="Q1753" s="1">
        <f>IF(LEN([manuell])=0,IFERROR([kw fine in title]*1,IFERROR(SUMPRODUCT(COUNTIF(IsDigits,MID([kw in desc],ROW($A$1:$A$150),1)))=LEN([kw in desc]),#N/A)),[manuell])</f>
        <v>19</v>
      </c>
      <c r="R1753" s="1" t="e">
        <f>IF([pos kw in title]&gt;0,MID(J1753,#REF!,4),IF([first '# in title]&gt;0,MID([title],[first '# in title],3),IF([first '# in title]&gt;0,MID([desc],#REF!,3),VLOOKUP([productid],$G$2:$R$1386,8))))</f>
        <v>#REF!</v>
      </c>
      <c r="S1753" s="1" t="str">
        <f>IF([kw in desc]=[kw rough in title],[kw in desc]*1,IFERROR(LEFT([kw_dirty],3)*1,IFERROR(LEFT([kw_dirty],2)*1,"n.a.")))</f>
        <v>n.a.</v>
      </c>
      <c r="T1753" s="1"/>
      <c r="U1753" s="1">
        <f>VLOOKUP(Tabelle1[[#This Row],[productid]],Tabelle2[#All],2,FALSE)</f>
        <v>19</v>
      </c>
    </row>
    <row r="1754" spans="1:21">
      <c r="A1754" t="s">
        <v>2844</v>
      </c>
      <c r="B1754">
        <v>2630</v>
      </c>
      <c r="C1754">
        <v>289859</v>
      </c>
      <c r="D1754" t="s">
        <v>3028</v>
      </c>
      <c r="E1754" t="s">
        <v>3029</v>
      </c>
      <c r="F1754">
        <v>18406</v>
      </c>
      <c r="G1754">
        <v>3128307</v>
      </c>
      <c r="H1754">
        <f t="shared" si="27"/>
        <v>0</v>
      </c>
      <c r="I1754">
        <f t="array" ref="I1754">MIN(IFERROR(FIND(IstNumbers,A1754),""))</f>
        <v>0</v>
      </c>
      <c r="J1754" s="1" t="e">
        <f>IF([first '# in title]&lt;[pos kw in title],MID([title],[pos kw in title]-6,6),#N/A)</f>
        <v>#N/A</v>
      </c>
      <c r="K1754" s="1" t="e">
        <f>IFERROR(MID(SUBSTITUTE([kw rough in title],",","."),FIND("(",[kw rough in title])+1,20),SUBSTITUTE(IFERROR(MID([kw rough in title],FIND(" ",[kw rough in title])+1,20),[kw rough in title]),",","."))</f>
        <v>#N/A</v>
      </c>
      <c r="L1754" s="1">
        <f>IFERROR(FIND("kW",[desc]),0)</f>
        <v>0</v>
      </c>
      <c r="M1754">
        <f t="array" ref="M1754">MIN(IFERROR(FIND(IstNumbers,E1754),""))</f>
        <v>38</v>
      </c>
      <c r="N1754" s="1" t="b">
        <f>IF([first '# in desc]&lt;[pos kw in desc],MID([desc],[pos kw in desc]-7,7))</f>
        <v>0</v>
      </c>
      <c r="O17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54" s="1" t="str">
        <f>TRIM(IF([first '# in desc]&lt;[pos kw in desc],MID([desc],[pos kw in desc]-6,6),FALSE))</f>
        <v>FALSCH</v>
      </c>
      <c r="Q1754" s="1" t="b">
        <f>IF(LEN([manuell])=0,IFERROR([kw fine in title]*1,IFERROR(SUMPRODUCT(COUNTIF(IsDigits,MID([kw in desc],ROW($A$1:$A$150),1)))=LEN([kw in desc]),#N/A)),[manuell])</f>
        <v>0</v>
      </c>
      <c r="R1754" s="1" t="str">
        <f>IF([pos kw in title]&gt;0,MID(J1754,#REF!,4),IF([first '# in title]&gt;0,MID([title],[first '# in title],3),IF([first '# in title]&gt;0,MID([desc],#REF!,3),VLOOKUP([productid],$G$2:$R$1386,8))))</f>
        <v xml:space="preserve">me, 35 </v>
      </c>
      <c r="S1754" s="1" t="e">
        <f>IF([kw in desc]=[kw rough in title],[kw in desc]*1,IFERROR(LEFT([kw_dirty],3)*1,IFERROR(LEFT([kw_dirty],2)*1,"n.a.")))</f>
        <v>#N/A</v>
      </c>
      <c r="T1754" s="1"/>
      <c r="U1754" s="1" t="e">
        <f>VLOOKUP(Tabelle1[[#This Row],[productid]],Tabelle2[#All],2,FALSE)</f>
        <v>#N/A</v>
      </c>
    </row>
    <row r="1755" spans="1:21" hidden="1">
      <c r="A1755" t="s">
        <v>2846</v>
      </c>
      <c r="B1755">
        <v>3165</v>
      </c>
      <c r="C1755">
        <v>289859</v>
      </c>
      <c r="D1755" t="s">
        <v>3030</v>
      </c>
      <c r="E1755" t="s">
        <v>2013</v>
      </c>
      <c r="F1755">
        <v>18406</v>
      </c>
      <c r="G1755">
        <v>1750863</v>
      </c>
      <c r="H1755">
        <f t="shared" si="27"/>
        <v>0</v>
      </c>
      <c r="I1755">
        <f t="array" ref="I1755">MIN(IFERROR(FIND(IstNumbers,A1755),""))</f>
        <v>28</v>
      </c>
      <c r="J1755" s="1" t="e">
        <f>IF([first '# in title]&lt;[pos kw in title],MID([title],[pos kw in title]-6,6),#N/A)</f>
        <v>#N/A</v>
      </c>
      <c r="K1755" s="1" t="e">
        <f>IFERROR(MID(SUBSTITUTE([kw rough in title],",","."),FIND("(",[kw rough in title])+1,20),SUBSTITUTE(IFERROR(MID([kw rough in title],FIND(" ",[kw rough in title])+1,20),[kw rough in title]),",","."))</f>
        <v>#N/A</v>
      </c>
      <c r="L1755" s="1">
        <f>IFERROR(FIND("kW",[desc]),0)</f>
        <v>70</v>
      </c>
      <c r="M1755">
        <f t="array" ref="M1755">MIN(IFERROR(FIND(IstNumbers,E1755),""))</f>
        <v>34</v>
      </c>
      <c r="N1755" s="1" t="str">
        <f>IF([first '# in desc]&lt;[pos kw in desc],MID([desc],[pos kw in desc]-7,7))</f>
        <v xml:space="preserve">­me 42 </v>
      </c>
      <c r="O17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55" s="1" t="str">
        <f>TRIM(IF([first '# in desc]&lt;[pos kw in desc],MID([desc],[pos kw in desc]-6,6),FALSE))</f>
        <v>me 42</v>
      </c>
      <c r="Q1755" s="1" t="b">
        <f>IF(LEN([manuell])=0,IFERROR([kw fine in title]*1,IFERROR(SUMPRODUCT(COUNTIF(IsDigits,MID([kw in desc],ROW($A$1:$A$150),1)))=LEN([kw in desc]),#N/A)),[manuell])</f>
        <v>0</v>
      </c>
      <c r="R1755" s="1" t="str">
        <f>IF([pos kw in title]&gt;0,MID(J1755,#REF!,4),IF([first '# in title]&gt;0,MID([title],[first '# in title],3),IF([first '# in title]&gt;0,MID([desc],#REF!,3),VLOOKUP([productid],$G$2:$R$1386,8))))</f>
        <v>42-</v>
      </c>
      <c r="S1755" s="1" t="e">
        <f>IF([kw in desc]=[kw rough in title],[kw in desc]*1,IFERROR(LEFT([kw_dirty],3)*1,IFERROR(LEFT([kw_dirty],2)*1,"n.a.")))</f>
        <v>#N/A</v>
      </c>
      <c r="T1755" s="1"/>
      <c r="U1755" s="1">
        <f>VLOOKUP(Tabelle1[[#This Row],[productid]],Tabelle2[#All],2,FALSE)</f>
        <v>42</v>
      </c>
    </row>
    <row r="1756" spans="1:21" hidden="1">
      <c r="A1756" t="s">
        <v>2837</v>
      </c>
      <c r="B1756">
        <v>2164</v>
      </c>
      <c r="C1756">
        <v>289859</v>
      </c>
      <c r="D1756" t="s">
        <v>3031</v>
      </c>
      <c r="E1756" t="s">
        <v>3032</v>
      </c>
      <c r="F1756">
        <v>18406</v>
      </c>
      <c r="G1756">
        <v>3712883</v>
      </c>
      <c r="H1756">
        <f t="shared" si="27"/>
        <v>20</v>
      </c>
      <c r="I1756">
        <f t="array" ref="I1756">MIN(IFERROR(FIND(IstNumbers,A1756),""))</f>
        <v>17</v>
      </c>
      <c r="J1756" s="1" t="str">
        <f>IF([first '# in title]&lt;[pos kw in title],MID([title],[pos kw in title]-6,6),#N/A)</f>
        <v xml:space="preserve">ur 16 </v>
      </c>
      <c r="K175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756" s="1">
        <f>IFERROR(FIND("kW",[desc]),0)</f>
        <v>71</v>
      </c>
      <c r="M1756">
        <f t="array" ref="M1756">MIN(IFERROR(FIND(IstNumbers,E1756),""))</f>
        <v>29</v>
      </c>
      <c r="N1756" s="1" t="str">
        <f>IF([first '# in desc]&lt;[pos kw in desc],MID([desc],[pos kw in desc]-7,7))</f>
        <v xml:space="preserve">­me 16 </v>
      </c>
      <c r="O175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756" s="1" t="str">
        <f>TRIM(IF([first '# in desc]&lt;[pos kw in desc],MID([desc],[pos kw in desc]-6,6),FALSE))</f>
        <v>me 16</v>
      </c>
      <c r="Q1756" s="1">
        <f>IF(LEN([manuell])=0,IFERROR([kw fine in title]*1,IFERROR(SUMPRODUCT(COUNTIF(IsDigits,MID([kw in desc],ROW($A$1:$A$150),1)))=LEN([kw in desc]),#N/A)),[manuell])</f>
        <v>16</v>
      </c>
      <c r="R1756" s="1" t="e">
        <f>IF([pos kw in title]&gt;0,MID(J1756,#REF!,4),IF([first '# in title]&gt;0,MID([title],[first '# in title],3),IF([first '# in title]&gt;0,MID([desc],#REF!,3),VLOOKUP([productid],$G$2:$R$1386,8))))</f>
        <v>#REF!</v>
      </c>
      <c r="S1756" s="1" t="str">
        <f>IF([kw in desc]=[kw rough in title],[kw in desc]*1,IFERROR(LEFT([kw_dirty],3)*1,IFERROR(LEFT([kw_dirty],2)*1,"n.a.")))</f>
        <v>n.a.</v>
      </c>
      <c r="T1756" s="1"/>
      <c r="U1756" s="1">
        <f>VLOOKUP(Tabelle1[[#This Row],[productid]],Tabelle2[#All],2,FALSE)</f>
        <v>16</v>
      </c>
    </row>
    <row r="1757" spans="1:21" hidden="1">
      <c r="A1757" t="s">
        <v>3033</v>
      </c>
      <c r="B1757">
        <v>3325</v>
      </c>
      <c r="C1757">
        <v>12041</v>
      </c>
      <c r="D1757" t="s">
        <v>3034</v>
      </c>
      <c r="E1757" t="s">
        <v>9</v>
      </c>
      <c r="F1757">
        <v>18406</v>
      </c>
      <c r="G1757">
        <v>3713780</v>
      </c>
      <c r="H1757">
        <f t="shared" si="27"/>
        <v>49</v>
      </c>
      <c r="I1757">
        <f t="array" ref="I1757">MIN(IFERROR(FIND(IstNumbers,A1757),""))</f>
        <v>25</v>
      </c>
      <c r="J1757" s="1" t="str">
        <f>IF([first '# in title]&lt;[pos kw in title],MID([title],[pos kw in title]-6,6),#N/A)</f>
        <v xml:space="preserve">L (34 </v>
      </c>
      <c r="K1757" s="1" t="str">
        <f>IFERROR(MID(SUBSTITUTE([kw rough in title],",","."),FIND("(",[kw rough in title])+1,20),SUBSTITUTE(IFERROR(MID([kw rough in title],FIND(" ",[kw rough in title])+1,20),[kw rough in title]),",","."))</f>
        <v xml:space="preserve">34 </v>
      </c>
      <c r="L1757" s="1">
        <f>IFERROR(FIND("kW",[desc]),0)</f>
        <v>0</v>
      </c>
      <c r="M1757">
        <f t="array" ref="M1757">MIN(IFERROR(FIND(IstNumbers,E1757),""))</f>
        <v>0</v>
      </c>
      <c r="N1757" s="1" t="b">
        <f>IF([first '# in desc]&lt;[pos kw in desc],MID([desc],[pos kw in desc]-7,7))</f>
        <v>0</v>
      </c>
      <c r="O17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57" s="1" t="str">
        <f>TRIM(IF([first '# in desc]&lt;[pos kw in desc],MID([desc],[pos kw in desc]-6,6),FALSE))</f>
        <v>FALSCH</v>
      </c>
      <c r="Q1757" s="1">
        <f>IF(LEN([manuell])=0,IFERROR([kw fine in title]*1,IFERROR(SUMPRODUCT(COUNTIF(IsDigits,MID([kw in desc],ROW($A$1:$A$150),1)))=LEN([kw in desc]),#N/A)),[manuell])</f>
        <v>34</v>
      </c>
      <c r="R1757" s="1" t="e">
        <f>IF([pos kw in title]&gt;0,MID(J1757,#REF!,4),IF([first '# in title]&gt;0,MID([title],[first '# in title],3),IF([first '# in title]&gt;0,MID([desc],#REF!,3),VLOOKUP([productid],$G$2:$R$1386,8))))</f>
        <v>#REF!</v>
      </c>
      <c r="S1757" s="1" t="str">
        <f>IF([kw in desc]=[kw rough in title],[kw in desc]*1,IFERROR(LEFT([kw_dirty],3)*1,IFERROR(LEFT([kw_dirty],2)*1,"n.a.")))</f>
        <v>n.a.</v>
      </c>
      <c r="T1757" s="1"/>
      <c r="U1757" s="1">
        <f>VLOOKUP(Tabelle1[[#This Row],[productid]],Tabelle2[#All],2,FALSE)</f>
        <v>34</v>
      </c>
    </row>
    <row r="1758" spans="1:21" hidden="1">
      <c r="A1758" t="s">
        <v>2856</v>
      </c>
      <c r="B1758">
        <v>2700</v>
      </c>
      <c r="C1758">
        <v>289859</v>
      </c>
      <c r="D1758" t="s">
        <v>3035</v>
      </c>
      <c r="E1758" t="s">
        <v>3036</v>
      </c>
      <c r="F1758">
        <v>18406</v>
      </c>
      <c r="G1758">
        <v>1064527</v>
      </c>
      <c r="H1758">
        <f t="shared" si="27"/>
        <v>28</v>
      </c>
      <c r="I1758">
        <f t="array" ref="I1758">MIN(IFERROR(FIND(IstNumbers,A1758),""))</f>
        <v>19</v>
      </c>
      <c r="J1758" s="1" t="str">
        <f>IF([first '# in title]&lt;[pos kw in title],MID([title],[pos kw in title]-6,6),#N/A)</f>
        <v xml:space="preserve">W (19 </v>
      </c>
      <c r="K1758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58" s="1">
        <f>IFERROR(FIND("kW",[desc]),0)</f>
        <v>57</v>
      </c>
      <c r="M1758">
        <f t="array" ref="M1758">MIN(IFERROR(FIND(IstNumbers,E1758),""))</f>
        <v>24</v>
      </c>
      <c r="N1758" s="1" t="str">
        <f>IF([first '# in desc]&lt;[pos kw in desc],MID([desc],[pos kw in desc]-7,7))</f>
        <v xml:space="preserve">me, 19 </v>
      </c>
      <c r="O1758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58" s="1" t="str">
        <f>TRIM(IF([first '# in desc]&lt;[pos kw in desc],MID([desc],[pos kw in desc]-6,6),FALSE))</f>
        <v>e, 19</v>
      </c>
      <c r="Q1758" s="1">
        <f>IF(LEN([manuell])=0,IFERROR([kw fine in title]*1,IFERROR(SUMPRODUCT(COUNTIF(IsDigits,MID([kw in desc],ROW($A$1:$A$150),1)))=LEN([kw in desc]),#N/A)),[manuell])</f>
        <v>19</v>
      </c>
      <c r="R1758" s="1" t="e">
        <f>IF([pos kw in title]&gt;0,MID(J1758,#REF!,4),IF([first '# in title]&gt;0,MID([title],[first '# in title],3),IF([first '# in title]&gt;0,MID([desc],#REF!,3),VLOOKUP([productid],$G$2:$R$1386,8))))</f>
        <v>#REF!</v>
      </c>
      <c r="S1758" s="1" t="str">
        <f>IF([kw in desc]=[kw rough in title],[kw in desc]*1,IFERROR(LEFT([kw_dirty],3)*1,IFERROR(LEFT([kw_dirty],2)*1,"n.a.")))</f>
        <v>n.a.</v>
      </c>
      <c r="T1758" s="1"/>
      <c r="U1758" s="1">
        <f>VLOOKUP(Tabelle1[[#This Row],[productid]],Tabelle2[#All],2,FALSE)</f>
        <v>19</v>
      </c>
    </row>
    <row r="1759" spans="1:21">
      <c r="A1759" t="s">
        <v>2844</v>
      </c>
      <c r="B1759">
        <v>2645</v>
      </c>
      <c r="C1759">
        <v>289859</v>
      </c>
      <c r="D1759" t="s">
        <v>3037</v>
      </c>
      <c r="E1759" t="s">
        <v>2260</v>
      </c>
      <c r="F1759">
        <v>18406</v>
      </c>
      <c r="G1759">
        <v>3128307</v>
      </c>
      <c r="H1759">
        <f t="shared" si="27"/>
        <v>0</v>
      </c>
      <c r="I1759">
        <f t="array" ref="I1759">MIN(IFERROR(FIND(IstNumbers,A1759),""))</f>
        <v>0</v>
      </c>
      <c r="J1759" s="1" t="e">
        <f>IF([first '# in title]&lt;[pos kw in title],MID([title],[pos kw in title]-6,6),#N/A)</f>
        <v>#N/A</v>
      </c>
      <c r="K1759" s="1" t="e">
        <f>IFERROR(MID(SUBSTITUTE([kw rough in title],",","."),FIND("(",[kw rough in title])+1,20),SUBSTITUTE(IFERROR(MID([kw rough in title],FIND(" ",[kw rough in title])+1,20),[kw rough in title]),",","."))</f>
        <v>#N/A</v>
      </c>
      <c r="L1759" s="1">
        <f>IFERROR(FIND("kW",[desc]),0)</f>
        <v>0</v>
      </c>
      <c r="M1759">
        <f t="array" ref="M1759">MIN(IFERROR(FIND(IstNumbers,E1759),""))</f>
        <v>38</v>
      </c>
      <c r="N1759" s="1" t="b">
        <f>IF([first '# in desc]&lt;[pos kw in desc],MID([desc],[pos kw in desc]-7,7))</f>
        <v>0</v>
      </c>
      <c r="O17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59" s="1" t="str">
        <f>TRIM(IF([first '# in desc]&lt;[pos kw in desc],MID([desc],[pos kw in desc]-6,6),FALSE))</f>
        <v>FALSCH</v>
      </c>
      <c r="Q1759" s="1" t="b">
        <f>IF(LEN([manuell])=0,IFERROR([kw fine in title]*1,IFERROR(SUMPRODUCT(COUNTIF(IsDigits,MID([kw in desc],ROW($A$1:$A$150),1)))=LEN([kw in desc]),#N/A)),[manuell])</f>
        <v>0</v>
      </c>
      <c r="R1759" s="1" t="str">
        <f>IF([pos kw in title]&gt;0,MID(J1759,#REF!,4),IF([first '# in title]&gt;0,MID([title],[first '# in title],3),IF([first '# in title]&gt;0,MID([desc],#REF!,3),VLOOKUP([productid],$G$2:$R$1386,8))))</f>
        <v xml:space="preserve">me, 35 </v>
      </c>
      <c r="S1759" s="1" t="e">
        <f>IF([kw in desc]=[kw rough in title],[kw in desc]*1,IFERROR(LEFT([kw_dirty],3)*1,IFERROR(LEFT([kw_dirty],2)*1,"n.a.")))</f>
        <v>#N/A</v>
      </c>
      <c r="T1759" s="1"/>
      <c r="U1759" s="1" t="e">
        <f>VLOOKUP(Tabelle1[[#This Row],[productid]],Tabelle2[#All],2,FALSE)</f>
        <v>#N/A</v>
      </c>
    </row>
    <row r="1760" spans="1:21" hidden="1">
      <c r="A1760" t="s">
        <v>2846</v>
      </c>
      <c r="B1760">
        <v>3170</v>
      </c>
      <c r="C1760">
        <v>289859</v>
      </c>
      <c r="D1760" t="s">
        <v>3038</v>
      </c>
      <c r="E1760" t="s">
        <v>2040</v>
      </c>
      <c r="F1760">
        <v>18406</v>
      </c>
      <c r="G1760">
        <v>1750863</v>
      </c>
      <c r="H1760">
        <f t="shared" si="27"/>
        <v>0</v>
      </c>
      <c r="I1760">
        <f t="array" ref="I1760">MIN(IFERROR(FIND(IstNumbers,A1760),""))</f>
        <v>28</v>
      </c>
      <c r="J1760" s="1" t="e">
        <f>IF([first '# in title]&lt;[pos kw in title],MID([title],[pos kw in title]-6,6),#N/A)</f>
        <v>#N/A</v>
      </c>
      <c r="K1760" s="1" t="e">
        <f>IFERROR(MID(SUBSTITUTE([kw rough in title],",","."),FIND("(",[kw rough in title])+1,20),SUBSTITUTE(IFERROR(MID([kw rough in title],FIND(" ",[kw rough in title])+1,20),[kw rough in title]),",","."))</f>
        <v>#N/A</v>
      </c>
      <c r="L1760" s="1">
        <f>IFERROR(FIND("kW",[desc]),0)</f>
        <v>70</v>
      </c>
      <c r="M1760">
        <f t="array" ref="M1760">MIN(IFERROR(FIND(IstNumbers,E1760),""))</f>
        <v>34</v>
      </c>
      <c r="N1760" s="1" t="str">
        <f>IF([first '# in desc]&lt;[pos kw in desc],MID([desc],[pos kw in desc]-7,7))</f>
        <v xml:space="preserve">­me 42 </v>
      </c>
      <c r="O17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760" s="1" t="str">
        <f>TRIM(IF([first '# in desc]&lt;[pos kw in desc],MID([desc],[pos kw in desc]-6,6),FALSE))</f>
        <v>me 42</v>
      </c>
      <c r="Q1760" s="1" t="b">
        <f>IF(LEN([manuell])=0,IFERROR([kw fine in title]*1,IFERROR(SUMPRODUCT(COUNTIF(IsDigits,MID([kw in desc],ROW($A$1:$A$150),1)))=LEN([kw in desc]),#N/A)),[manuell])</f>
        <v>0</v>
      </c>
      <c r="R1760" s="1" t="str">
        <f>IF([pos kw in title]&gt;0,MID(J1760,#REF!,4),IF([first '# in title]&gt;0,MID([title],[first '# in title],3),IF([first '# in title]&gt;0,MID([desc],#REF!,3),VLOOKUP([productid],$G$2:$R$1386,8))))</f>
        <v>42-</v>
      </c>
      <c r="S1760" s="1" t="e">
        <f>IF([kw in desc]=[kw rough in title],[kw in desc]*1,IFERROR(LEFT([kw_dirty],3)*1,IFERROR(LEFT([kw_dirty],2)*1,"n.a.")))</f>
        <v>#N/A</v>
      </c>
      <c r="T1760" s="1"/>
      <c r="U1760" s="1">
        <f>VLOOKUP(Tabelle1[[#This Row],[productid]],Tabelle2[#All],2,FALSE)</f>
        <v>42</v>
      </c>
    </row>
    <row r="1761" spans="1:21" hidden="1">
      <c r="A1761" t="s">
        <v>3033</v>
      </c>
      <c r="B1761">
        <v>3450</v>
      </c>
      <c r="C1761">
        <v>12041</v>
      </c>
      <c r="D1761" t="s">
        <v>3039</v>
      </c>
      <c r="E1761" t="s">
        <v>9</v>
      </c>
      <c r="F1761">
        <v>18406</v>
      </c>
      <c r="G1761">
        <v>3713780</v>
      </c>
      <c r="H1761">
        <f t="shared" si="27"/>
        <v>49</v>
      </c>
      <c r="I1761">
        <f t="array" ref="I1761">MIN(IFERROR(FIND(IstNumbers,A1761),""))</f>
        <v>25</v>
      </c>
      <c r="J1761" s="1" t="str">
        <f>IF([first '# in title]&lt;[pos kw in title],MID([title],[pos kw in title]-6,6),#N/A)</f>
        <v xml:space="preserve">L (34 </v>
      </c>
      <c r="K1761" s="1" t="str">
        <f>IFERROR(MID(SUBSTITUTE([kw rough in title],",","."),FIND("(",[kw rough in title])+1,20),SUBSTITUTE(IFERROR(MID([kw rough in title],FIND(" ",[kw rough in title])+1,20),[kw rough in title]),",","."))</f>
        <v xml:space="preserve">34 </v>
      </c>
      <c r="L1761" s="1">
        <f>IFERROR(FIND("kW",[desc]),0)</f>
        <v>0</v>
      </c>
      <c r="M1761">
        <f t="array" ref="M1761">MIN(IFERROR(FIND(IstNumbers,E1761),""))</f>
        <v>0</v>
      </c>
      <c r="N1761" s="1" t="b">
        <f>IF([first '# in desc]&lt;[pos kw in desc],MID([desc],[pos kw in desc]-7,7))</f>
        <v>0</v>
      </c>
      <c r="O17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61" s="1" t="str">
        <f>TRIM(IF([first '# in desc]&lt;[pos kw in desc],MID([desc],[pos kw in desc]-6,6),FALSE))</f>
        <v>FALSCH</v>
      </c>
      <c r="Q1761" s="1">
        <f>IF(LEN([manuell])=0,IFERROR([kw fine in title]*1,IFERROR(SUMPRODUCT(COUNTIF(IsDigits,MID([kw in desc],ROW($A$1:$A$150),1)))=LEN([kw in desc]),#N/A)),[manuell])</f>
        <v>34</v>
      </c>
      <c r="R1761" s="1" t="e">
        <f>IF([pos kw in title]&gt;0,MID(J1761,#REF!,4),IF([first '# in title]&gt;0,MID([title],[first '# in title],3),IF([first '# in title]&gt;0,MID([desc],#REF!,3),VLOOKUP([productid],$G$2:$R$1386,8))))</f>
        <v>#REF!</v>
      </c>
      <c r="S1761" s="1" t="str">
        <f>IF([kw in desc]=[kw rough in title],[kw in desc]*1,IFERROR(LEFT([kw_dirty],3)*1,IFERROR(LEFT([kw_dirty],2)*1,"n.a.")))</f>
        <v>n.a.</v>
      </c>
      <c r="T1761" s="1"/>
      <c r="U1761" s="1">
        <f>VLOOKUP(Tabelle1[[#This Row],[productid]],Tabelle2[#All],2,FALSE)</f>
        <v>34</v>
      </c>
    </row>
    <row r="1762" spans="1:21" hidden="1">
      <c r="A1762" t="s">
        <v>2856</v>
      </c>
      <c r="B1762">
        <v>2715</v>
      </c>
      <c r="C1762">
        <v>289859</v>
      </c>
      <c r="D1762" t="s">
        <v>3040</v>
      </c>
      <c r="E1762" t="s">
        <v>3041</v>
      </c>
      <c r="F1762">
        <v>18406</v>
      </c>
      <c r="G1762">
        <v>1064527</v>
      </c>
      <c r="H1762">
        <f t="shared" si="27"/>
        <v>28</v>
      </c>
      <c r="I1762">
        <f t="array" ref="I1762">MIN(IFERROR(FIND(IstNumbers,A1762),""))</f>
        <v>19</v>
      </c>
      <c r="J1762" s="1" t="str">
        <f>IF([first '# in title]&lt;[pos kw in title],MID([title],[pos kw in title]-6,6),#N/A)</f>
        <v xml:space="preserve">W (19 </v>
      </c>
      <c r="K1762" s="1" t="str">
        <f>IFERROR(MID(SUBSTITUTE([kw rough in title],",","."),FIND("(",[kw rough in title])+1,20),SUBSTITUTE(IFERROR(MID([kw rough in title],FIND(" ",[kw rough in title])+1,20),[kw rough in title]),",","."))</f>
        <v xml:space="preserve">19 </v>
      </c>
      <c r="L1762" s="1">
        <f>IFERROR(FIND("kW",[desc]),0)</f>
        <v>57</v>
      </c>
      <c r="M1762">
        <f t="array" ref="M1762">MIN(IFERROR(FIND(IstNumbers,E1762),""))</f>
        <v>24</v>
      </c>
      <c r="N1762" s="1" t="str">
        <f>IF([first '# in desc]&lt;[pos kw in desc],MID([desc],[pos kw in desc]-7,7))</f>
        <v xml:space="preserve">me, 19 </v>
      </c>
      <c r="O176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762" s="1" t="str">
        <f>TRIM(IF([first '# in desc]&lt;[pos kw in desc],MID([desc],[pos kw in desc]-6,6),FALSE))</f>
        <v>e, 19</v>
      </c>
      <c r="Q1762" s="1">
        <f>IF(LEN([manuell])=0,IFERROR([kw fine in title]*1,IFERROR(SUMPRODUCT(COUNTIF(IsDigits,MID([kw in desc],ROW($A$1:$A$150),1)))=LEN([kw in desc]),#N/A)),[manuell])</f>
        <v>19</v>
      </c>
      <c r="R1762" s="1" t="e">
        <f>IF([pos kw in title]&gt;0,MID(J1762,#REF!,4),IF([first '# in title]&gt;0,MID([title],[first '# in title],3),IF([first '# in title]&gt;0,MID([desc],#REF!,3),VLOOKUP([productid],$G$2:$R$1386,8))))</f>
        <v>#REF!</v>
      </c>
      <c r="S1762" s="1" t="str">
        <f>IF([kw in desc]=[kw rough in title],[kw in desc]*1,IFERROR(LEFT([kw_dirty],3)*1,IFERROR(LEFT([kw_dirty],2)*1,"n.a.")))</f>
        <v>n.a.</v>
      </c>
      <c r="T1762" s="1"/>
      <c r="U1762" s="1">
        <f>VLOOKUP(Tabelle1[[#This Row],[productid]],Tabelle2[#All],2,FALSE)</f>
        <v>19</v>
      </c>
    </row>
    <row r="1763" spans="1:21">
      <c r="A1763" t="s">
        <v>3042</v>
      </c>
      <c r="B1763">
        <v>1612</v>
      </c>
      <c r="C1763">
        <v>223861</v>
      </c>
      <c r="D1763" t="s">
        <v>3043</v>
      </c>
      <c r="E1763" t="s">
        <v>3044</v>
      </c>
      <c r="F1763">
        <v>18406</v>
      </c>
      <c r="G1763">
        <v>3725833</v>
      </c>
      <c r="H1763">
        <f t="shared" si="27"/>
        <v>0</v>
      </c>
      <c r="I1763">
        <f t="array" ref="I1763">MIN(IFERROR(FIND(IstNumbers,A1763),""))</f>
        <v>15</v>
      </c>
      <c r="J1763" s="1" t="e">
        <f>IF([first '# in title]&lt;[pos kw in title],MID([title],[pos kw in title]-6,6),#N/A)</f>
        <v>#N/A</v>
      </c>
      <c r="K1763" s="1" t="e">
        <f>IFERROR(MID(SUBSTITUTE([kw rough in title],",","."),FIND("(",[kw rough in title])+1,20),SUBSTITUTE(IFERROR(MID([kw rough in title],FIND(" ",[kw rough in title])+1,20),[kw rough in title]),",","."))</f>
        <v>#N/A</v>
      </c>
      <c r="L1763" s="1">
        <f>IFERROR(FIND("kW",[desc]),0)</f>
        <v>0</v>
      </c>
      <c r="M1763">
        <f t="array" ref="M1763">MIN(IFERROR(FIND(IstNumbers,E1763),""))</f>
        <v>25</v>
      </c>
      <c r="N1763" s="1" t="b">
        <f>IF([first '# in desc]&lt;[pos kw in desc],MID([desc],[pos kw in desc]-7,7))</f>
        <v>0</v>
      </c>
      <c r="O17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63" s="1" t="str">
        <f>TRIM(IF([first '# in desc]&lt;[pos kw in desc],MID([desc],[pos kw in desc]-6,6),FALSE))</f>
        <v>FALSCH</v>
      </c>
      <c r="Q1763" s="1" t="b">
        <f>IF(LEN([manuell])=0,IFERROR([kw fine in title]*1,IFERROR(SUMPRODUCT(COUNTIF(IsDigits,MID([kw in desc],ROW($A$1:$A$150),1)))=LEN([kw in desc]),#N/A)),[manuell])</f>
        <v>0</v>
      </c>
      <c r="R1763" s="1" t="str">
        <f>IF([pos kw in title]&gt;0,MID(J1763,#REF!,4),IF([first '# in title]&gt;0,MID([title],[first '# in title],3),IF([first '# in title]&gt;0,MID([desc],#REF!,3),VLOOKUP([productid],$G$2:$R$1386,8))))</f>
        <v xml:space="preserve">24 </v>
      </c>
      <c r="S1763" s="1" t="e">
        <f>IF([kw in desc]=[kw rough in title],[kw in desc]*1,IFERROR(LEFT([kw_dirty],3)*1,IFERROR(LEFT([kw_dirty],2)*1,"n.a.")))</f>
        <v>#N/A</v>
      </c>
      <c r="T1763" s="1"/>
      <c r="U1763" s="1" t="e">
        <f>VLOOKUP(Tabelle1[[#This Row],[productid]],Tabelle2[#All],2,FALSE)</f>
        <v>#N/A</v>
      </c>
    </row>
    <row r="1764" spans="1:21">
      <c r="A1764" t="s">
        <v>3042</v>
      </c>
      <c r="B1764">
        <v>1629</v>
      </c>
      <c r="C1764">
        <v>9701</v>
      </c>
      <c r="D1764" t="s">
        <v>3045</v>
      </c>
      <c r="E1764" t="s">
        <v>9</v>
      </c>
      <c r="F1764">
        <v>18406</v>
      </c>
      <c r="G1764">
        <v>3725833</v>
      </c>
      <c r="H1764">
        <f t="shared" si="27"/>
        <v>0</v>
      </c>
      <c r="I1764">
        <f t="array" ref="I1764">MIN(IFERROR(FIND(IstNumbers,A1764),""))</f>
        <v>15</v>
      </c>
      <c r="J1764" s="1" t="e">
        <f>IF([first '# in title]&lt;[pos kw in title],MID([title],[pos kw in title]-6,6),#N/A)</f>
        <v>#N/A</v>
      </c>
      <c r="K1764" s="1" t="e">
        <f>IFERROR(MID(SUBSTITUTE([kw rough in title],",","."),FIND("(",[kw rough in title])+1,20),SUBSTITUTE(IFERROR(MID([kw rough in title],FIND(" ",[kw rough in title])+1,20),[kw rough in title]),",","."))</f>
        <v>#N/A</v>
      </c>
      <c r="L1764" s="1">
        <f>IFERROR(FIND("kW",[desc]),0)</f>
        <v>0</v>
      </c>
      <c r="M1764">
        <f t="array" ref="M1764">MIN(IFERROR(FIND(IstNumbers,E1764),""))</f>
        <v>0</v>
      </c>
      <c r="N1764" s="1" t="b">
        <f>IF([first '# in desc]&lt;[pos kw in desc],MID([desc],[pos kw in desc]-7,7))</f>
        <v>0</v>
      </c>
      <c r="O17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64" s="1" t="str">
        <f>TRIM(IF([first '# in desc]&lt;[pos kw in desc],MID([desc],[pos kw in desc]-6,6),FALSE))</f>
        <v>FALSCH</v>
      </c>
      <c r="Q1764" s="1" t="b">
        <f>IF(LEN([manuell])=0,IFERROR([kw fine in title]*1,IFERROR(SUMPRODUCT(COUNTIF(IsDigits,MID([kw in desc],ROW($A$1:$A$150),1)))=LEN([kw in desc]),#N/A)),[manuell])</f>
        <v>0</v>
      </c>
      <c r="R1764" s="1" t="str">
        <f>IF([pos kw in title]&gt;0,MID(J1764,#REF!,4),IF([first '# in title]&gt;0,MID([title],[first '# in title],3),IF([first '# in title]&gt;0,MID([desc],#REF!,3),VLOOKUP([productid],$G$2:$R$1386,8))))</f>
        <v xml:space="preserve">24 </v>
      </c>
      <c r="S1764" s="1" t="e">
        <f>IF([kw in desc]=[kw rough in title],[kw in desc]*1,IFERROR(LEFT([kw_dirty],3)*1,IFERROR(LEFT([kw_dirty],2)*1,"n.a.")))</f>
        <v>#N/A</v>
      </c>
      <c r="T1764" s="1"/>
      <c r="U1764" s="1" t="e">
        <f>VLOOKUP(Tabelle1[[#This Row],[productid]],Tabelle2[#All],2,FALSE)</f>
        <v>#N/A</v>
      </c>
    </row>
    <row r="1765" spans="1:21" hidden="1">
      <c r="A1765" t="s">
        <v>10382</v>
      </c>
      <c r="B1765">
        <v>1668.13</v>
      </c>
      <c r="C1765">
        <v>276812</v>
      </c>
      <c r="D1765" t="s">
        <v>3046</v>
      </c>
      <c r="E1765" t="s">
        <v>435</v>
      </c>
      <c r="F1765">
        <v>18406</v>
      </c>
      <c r="G1765">
        <v>3788126</v>
      </c>
      <c r="H1765">
        <f t="shared" si="27"/>
        <v>49</v>
      </c>
      <c r="I1765">
        <f t="array" ref="I1765">MIN(IFERROR(FIND(IstNumbers,A1765),""))</f>
        <v>24</v>
      </c>
      <c r="J1765" s="1" t="str">
        <f>IF([first '# in title]&lt;[pos kw in title],MID([title],[pos kw in title]-6,6),#N/A)</f>
        <v xml:space="preserve">(23,6 </v>
      </c>
      <c r="K1765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1765" s="1">
        <f>IFERROR(FIND("kW",[desc]),0)</f>
        <v>0</v>
      </c>
      <c r="M1765">
        <f t="array" ref="M1765">MIN(IFERROR(FIND(IstNumbers,E1765),""))</f>
        <v>29</v>
      </c>
      <c r="N1765" s="1" t="b">
        <f>IF([first '# in desc]&lt;[pos kw in desc],MID([desc],[pos kw in desc]-7,7))</f>
        <v>0</v>
      </c>
      <c r="O17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65" s="1" t="str">
        <f>TRIM(IF([first '# in desc]&lt;[pos kw in desc],MID([desc],[pos kw in desc]-6,6),FALSE))</f>
        <v>FALSCH</v>
      </c>
      <c r="Q1765" s="1">
        <f>IF(LEN([manuell])=0,IFERROR([kw fine in title]*1,IFERROR(SUMPRODUCT(COUNTIF(IsDigits,MID([kw in desc],ROW($A$1:$A$150),1)))=LEN([kw in desc]),#N/A)),[manuell])</f>
        <v>23.6</v>
      </c>
      <c r="R1765" s="1" t="e">
        <f>IF([pos kw in title]&gt;0,MID(J1765,#REF!,4),IF([first '# in title]&gt;0,MID([title],[first '# in title],3),IF([first '# in title]&gt;0,MID([desc],#REF!,3),VLOOKUP([productid],$G$2:$R$1386,8))))</f>
        <v>#REF!</v>
      </c>
      <c r="S1765" s="1" t="str">
        <f>IF([kw in desc]=[kw rough in title],[kw in desc]*1,IFERROR(LEFT([kw_dirty],3)*1,IFERROR(LEFT([kw_dirty],2)*1,"n.a.")))</f>
        <v>n.a.</v>
      </c>
      <c r="T1765" s="1"/>
      <c r="U1765" s="1">
        <f>VLOOKUP(Tabelle1[[#This Row],[productid]],Tabelle2[#All],2,FALSE)</f>
        <v>23.6</v>
      </c>
    </row>
    <row r="1766" spans="1:21">
      <c r="A1766" t="s">
        <v>3047</v>
      </c>
      <c r="B1766">
        <v>1799</v>
      </c>
      <c r="C1766">
        <v>9701</v>
      </c>
      <c r="D1766" t="s">
        <v>3048</v>
      </c>
      <c r="E1766" t="s">
        <v>9</v>
      </c>
      <c r="F1766">
        <v>18406</v>
      </c>
      <c r="G1766">
        <v>3788900</v>
      </c>
      <c r="H1766">
        <f t="shared" si="27"/>
        <v>0</v>
      </c>
      <c r="I1766">
        <f t="array" ref="I1766">MIN(IFERROR(FIND(IstNumbers,A1766),""))</f>
        <v>24</v>
      </c>
      <c r="J1766" s="1" t="e">
        <f>IF([first '# in title]&lt;[pos kw in title],MID([title],[pos kw in title]-6,6),#N/A)</f>
        <v>#N/A</v>
      </c>
      <c r="K1766" s="1" t="e">
        <f>IFERROR(MID(SUBSTITUTE([kw rough in title],",","."),FIND("(",[kw rough in title])+1,20),SUBSTITUTE(IFERROR(MID([kw rough in title],FIND(" ",[kw rough in title])+1,20),[kw rough in title]),",","."))</f>
        <v>#N/A</v>
      </c>
      <c r="L1766" s="1">
        <f>IFERROR(FIND("kW",[desc]),0)</f>
        <v>0</v>
      </c>
      <c r="M1766">
        <f t="array" ref="M1766">MIN(IFERROR(FIND(IstNumbers,E1766),""))</f>
        <v>0</v>
      </c>
      <c r="N1766" s="1" t="b">
        <f>IF([first '# in desc]&lt;[pos kw in desc],MID([desc],[pos kw in desc]-7,7))</f>
        <v>0</v>
      </c>
      <c r="O17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66" s="1" t="str">
        <f>TRIM(IF([first '# in desc]&lt;[pos kw in desc],MID([desc],[pos kw in desc]-6,6),FALSE))</f>
        <v>FALSCH</v>
      </c>
      <c r="Q1766" s="1" t="b">
        <f>IF(LEN([manuell])=0,IFERROR([kw fine in title]*1,IFERROR(SUMPRODUCT(COUNTIF(IsDigits,MID([kw in desc],ROW($A$1:$A$150),1)))=LEN([kw in desc]),#N/A)),[manuell])</f>
        <v>0</v>
      </c>
      <c r="R1766" s="1" t="str">
        <f>IF([pos kw in title]&gt;0,MID(J1766,#REF!,4),IF([first '# in title]&gt;0,MID([title],[first '# in title],3),IF([first '# in title]&gt;0,MID([desc],#REF!,3),VLOOKUP([productid],$G$2:$R$1386,8))))</f>
        <v>172</v>
      </c>
      <c r="S1766" s="1" t="e">
        <f>IF([kw in desc]=[kw rough in title],[kw in desc]*1,IFERROR(LEFT([kw_dirty],3)*1,IFERROR(LEFT([kw_dirty],2)*1,"n.a.")))</f>
        <v>#N/A</v>
      </c>
      <c r="T1766" s="1"/>
      <c r="U1766" s="1">
        <f>VLOOKUP(Tabelle1[[#This Row],[productid]],Tabelle2[#All],2,FALSE)</f>
        <v>24</v>
      </c>
    </row>
    <row r="1767" spans="1:21" hidden="1">
      <c r="A1767" t="s">
        <v>10383</v>
      </c>
      <c r="B1767">
        <v>2162.5</v>
      </c>
      <c r="C1767">
        <v>288366</v>
      </c>
      <c r="D1767" t="s">
        <v>3049</v>
      </c>
      <c r="E1767" t="s">
        <v>232</v>
      </c>
      <c r="F1767">
        <v>18406</v>
      </c>
      <c r="G1767">
        <v>3801860</v>
      </c>
      <c r="H1767">
        <f t="shared" si="27"/>
        <v>48</v>
      </c>
      <c r="I1767">
        <f t="array" ref="I1767">MIN(IFERROR(FIND(IstNumbers,A1767),""))</f>
        <v>24</v>
      </c>
      <c r="J1767" s="1" t="str">
        <f>IF([first '# in title]&lt;[pos kw in title],MID([title],[pos kw in title]-6,6),#N/A)</f>
        <v xml:space="preserve">(15,1 </v>
      </c>
      <c r="K1767" s="1" t="str">
        <f>IFERROR(MID(SUBSTITUTE([kw rough in title],",","."),FIND("(",[kw rough in title])+1,20),SUBSTITUTE(IFERROR(MID([kw rough in title],FIND(" ",[kw rough in title])+1,20),[kw rough in title]),",","."))</f>
        <v xml:space="preserve">15.1 </v>
      </c>
      <c r="L1767" s="1">
        <f>IFERROR(FIND("kW",[desc]),0)</f>
        <v>100</v>
      </c>
      <c r="M1767">
        <f t="array" ref="M1767">MIN(IFERROR(FIND(IstNumbers,E1767),""))</f>
        <v>29</v>
      </c>
      <c r="N1767" s="1" t="str">
        <f>IF([first '# in desc]&lt;[pos kw in desc],MID([desc],[pos kw in desc]-7,7))</f>
        <v xml:space="preserve"> m "14 </v>
      </c>
      <c r="O1767" s="1" t="str">
        <f>IFERROR(SUBSTITUTE(MID([kw rough in desc],FIND("(",[kw rough in desc])+1,20),",","."),IFERROR(SUBSTITUTE(TRIM(SUBSTITUTE(SUBSTITUTE(MID([kw rough in desc],FIND(" ",TRIM([kw rough in desc]))+1,20),"""",""),"/","")),",","."),#N/A))</f>
        <v>14</v>
      </c>
      <c r="P1767" s="1" t="str">
        <f>TRIM(IF([first '# in desc]&lt;[pos kw in desc],MID([desc],[pos kw in desc]-6,6),FALSE))</f>
        <v>m "14</v>
      </c>
      <c r="Q1767" s="1">
        <f>IF(LEN([manuell])=0,IFERROR([kw fine in title]*1,IFERROR(SUMPRODUCT(COUNTIF(IsDigits,MID([kw in desc],ROW($A$1:$A$150),1)))=LEN([kw in desc]),#N/A)),[manuell])</f>
        <v>15.1</v>
      </c>
      <c r="R1767" s="1" t="e">
        <f>IF([pos kw in title]&gt;0,MID(J1767,#REF!,4),IF([first '# in title]&gt;0,MID([title],[first '# in title],3),IF([first '# in title]&gt;0,MID([desc],#REF!,3),VLOOKUP([productid],$G$2:$R$1386,8))))</f>
        <v>#REF!</v>
      </c>
      <c r="S1767" s="1" t="str">
        <f>IF([kw in desc]=[kw rough in title],[kw in desc]*1,IFERROR(LEFT([kw_dirty],3)*1,IFERROR(LEFT([kw_dirty],2)*1,"n.a.")))</f>
        <v>n.a.</v>
      </c>
      <c r="T1767" s="1"/>
      <c r="U1767" s="1">
        <f>VLOOKUP(Tabelle1[[#This Row],[productid]],Tabelle2[#All],2,FALSE)</f>
        <v>15.1</v>
      </c>
    </row>
    <row r="1768" spans="1:21">
      <c r="A1768" t="s">
        <v>3042</v>
      </c>
      <c r="B1768">
        <v>1631</v>
      </c>
      <c r="C1768">
        <v>9701</v>
      </c>
      <c r="D1768" t="s">
        <v>3050</v>
      </c>
      <c r="E1768" t="s">
        <v>9</v>
      </c>
      <c r="F1768">
        <v>18406</v>
      </c>
      <c r="G1768">
        <v>3725833</v>
      </c>
      <c r="H1768">
        <f t="shared" si="27"/>
        <v>0</v>
      </c>
      <c r="I1768">
        <f t="array" ref="I1768">MIN(IFERROR(FIND(IstNumbers,A1768),""))</f>
        <v>15</v>
      </c>
      <c r="J1768" s="1" t="e">
        <f>IF([first '# in title]&lt;[pos kw in title],MID([title],[pos kw in title]-6,6),#N/A)</f>
        <v>#N/A</v>
      </c>
      <c r="K1768" s="1" t="e">
        <f>IFERROR(MID(SUBSTITUTE([kw rough in title],",","."),FIND("(",[kw rough in title])+1,20),SUBSTITUTE(IFERROR(MID([kw rough in title],FIND(" ",[kw rough in title])+1,20),[kw rough in title]),",","."))</f>
        <v>#N/A</v>
      </c>
      <c r="L1768" s="1">
        <f>IFERROR(FIND("kW",[desc]),0)</f>
        <v>0</v>
      </c>
      <c r="M1768">
        <f t="array" ref="M1768">MIN(IFERROR(FIND(IstNumbers,E1768),""))</f>
        <v>0</v>
      </c>
      <c r="N1768" s="1" t="b">
        <f>IF([first '# in desc]&lt;[pos kw in desc],MID([desc],[pos kw in desc]-7,7))</f>
        <v>0</v>
      </c>
      <c r="O17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68" s="1" t="str">
        <f>TRIM(IF([first '# in desc]&lt;[pos kw in desc],MID([desc],[pos kw in desc]-6,6),FALSE))</f>
        <v>FALSCH</v>
      </c>
      <c r="Q1768" s="1" t="b">
        <f>IF(LEN([manuell])=0,IFERROR([kw fine in title]*1,IFERROR(SUMPRODUCT(COUNTIF(IsDigits,MID([kw in desc],ROW($A$1:$A$150),1)))=LEN([kw in desc]),#N/A)),[manuell])</f>
        <v>0</v>
      </c>
      <c r="R1768" s="1" t="str">
        <f>IF([pos kw in title]&gt;0,MID(J1768,#REF!,4),IF([first '# in title]&gt;0,MID([title],[first '# in title],3),IF([first '# in title]&gt;0,MID([desc],#REF!,3),VLOOKUP([productid],$G$2:$R$1386,8))))</f>
        <v xml:space="preserve">24 </v>
      </c>
      <c r="S1768" s="1" t="e">
        <f>IF([kw in desc]=[kw rough in title],[kw in desc]*1,IFERROR(LEFT([kw_dirty],3)*1,IFERROR(LEFT([kw_dirty],2)*1,"n.a.")))</f>
        <v>#N/A</v>
      </c>
      <c r="T1768" s="1"/>
      <c r="U1768" s="1" t="e">
        <f>VLOOKUP(Tabelle1[[#This Row],[productid]],Tabelle2[#All],2,FALSE)</f>
        <v>#N/A</v>
      </c>
    </row>
    <row r="1769" spans="1:21" hidden="1">
      <c r="A1769" t="s">
        <v>10382</v>
      </c>
      <c r="B1769">
        <v>1692.7</v>
      </c>
      <c r="C1769">
        <v>9701</v>
      </c>
      <c r="D1769" t="s">
        <v>3051</v>
      </c>
      <c r="E1769" t="s">
        <v>9</v>
      </c>
      <c r="F1769">
        <v>18406</v>
      </c>
      <c r="G1769">
        <v>3788126</v>
      </c>
      <c r="H1769">
        <f t="shared" si="27"/>
        <v>49</v>
      </c>
      <c r="I1769">
        <f t="array" ref="I1769">MIN(IFERROR(FIND(IstNumbers,A1769),""))</f>
        <v>24</v>
      </c>
      <c r="J1769" s="1" t="str">
        <f>IF([first '# in title]&lt;[pos kw in title],MID([title],[pos kw in title]-6,6),#N/A)</f>
        <v xml:space="preserve">(23,6 </v>
      </c>
      <c r="K1769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1769" s="1">
        <f>IFERROR(FIND("kW",[desc]),0)</f>
        <v>0</v>
      </c>
      <c r="M1769">
        <f t="array" ref="M1769">MIN(IFERROR(FIND(IstNumbers,E1769),""))</f>
        <v>0</v>
      </c>
      <c r="N1769" s="1" t="b">
        <f>IF([first '# in desc]&lt;[pos kw in desc],MID([desc],[pos kw in desc]-7,7))</f>
        <v>0</v>
      </c>
      <c r="O17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69" s="1" t="str">
        <f>TRIM(IF([first '# in desc]&lt;[pos kw in desc],MID([desc],[pos kw in desc]-6,6),FALSE))</f>
        <v>FALSCH</v>
      </c>
      <c r="Q1769" s="1">
        <f>IF(LEN([manuell])=0,IFERROR([kw fine in title]*1,IFERROR(SUMPRODUCT(COUNTIF(IsDigits,MID([kw in desc],ROW($A$1:$A$150),1)))=LEN([kw in desc]),#N/A)),[manuell])</f>
        <v>23.6</v>
      </c>
      <c r="R1769" s="1" t="e">
        <f>IF([pos kw in title]&gt;0,MID(J1769,#REF!,4),IF([first '# in title]&gt;0,MID([title],[first '# in title],3),IF([first '# in title]&gt;0,MID([desc],#REF!,3),VLOOKUP([productid],$G$2:$R$1386,8))))</f>
        <v>#REF!</v>
      </c>
      <c r="S1769" s="1" t="str">
        <f>IF([kw in desc]=[kw rough in title],[kw in desc]*1,IFERROR(LEFT([kw_dirty],3)*1,IFERROR(LEFT([kw_dirty],2)*1,"n.a.")))</f>
        <v>n.a.</v>
      </c>
      <c r="T1769" s="1"/>
      <c r="U1769" s="1">
        <f>VLOOKUP(Tabelle1[[#This Row],[productid]],Tabelle2[#All],2,FALSE)</f>
        <v>23.6</v>
      </c>
    </row>
    <row r="1770" spans="1:21">
      <c r="A1770" t="s">
        <v>3047</v>
      </c>
      <c r="B1770">
        <v>1799</v>
      </c>
      <c r="C1770">
        <v>9701</v>
      </c>
      <c r="D1770" t="s">
        <v>3052</v>
      </c>
      <c r="E1770" t="s">
        <v>9</v>
      </c>
      <c r="F1770">
        <v>18406</v>
      </c>
      <c r="G1770">
        <v>3788900</v>
      </c>
      <c r="H1770">
        <f t="shared" si="27"/>
        <v>0</v>
      </c>
      <c r="I1770">
        <f t="array" ref="I1770">MIN(IFERROR(FIND(IstNumbers,A1770),""))</f>
        <v>24</v>
      </c>
      <c r="J1770" s="1" t="e">
        <f>IF([first '# in title]&lt;[pos kw in title],MID([title],[pos kw in title]-6,6),#N/A)</f>
        <v>#N/A</v>
      </c>
      <c r="K1770" s="1" t="e">
        <f>IFERROR(MID(SUBSTITUTE([kw rough in title],",","."),FIND("(",[kw rough in title])+1,20),SUBSTITUTE(IFERROR(MID([kw rough in title],FIND(" ",[kw rough in title])+1,20),[kw rough in title]),",","."))</f>
        <v>#N/A</v>
      </c>
      <c r="L1770" s="1">
        <f>IFERROR(FIND("kW",[desc]),0)</f>
        <v>0</v>
      </c>
      <c r="M1770">
        <f t="array" ref="M1770">MIN(IFERROR(FIND(IstNumbers,E1770),""))</f>
        <v>0</v>
      </c>
      <c r="N1770" s="1" t="b">
        <f>IF([first '# in desc]&lt;[pos kw in desc],MID([desc],[pos kw in desc]-7,7))</f>
        <v>0</v>
      </c>
      <c r="O17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0" s="1" t="str">
        <f>TRIM(IF([first '# in desc]&lt;[pos kw in desc],MID([desc],[pos kw in desc]-6,6),FALSE))</f>
        <v>FALSCH</v>
      </c>
      <c r="Q1770" s="1" t="b">
        <f>IF(LEN([manuell])=0,IFERROR([kw fine in title]*1,IFERROR(SUMPRODUCT(COUNTIF(IsDigits,MID([kw in desc],ROW($A$1:$A$150),1)))=LEN([kw in desc]),#N/A)),[manuell])</f>
        <v>0</v>
      </c>
      <c r="R1770" s="1" t="str">
        <f>IF([pos kw in title]&gt;0,MID(J1770,#REF!,4),IF([first '# in title]&gt;0,MID([title],[first '# in title],3),IF([first '# in title]&gt;0,MID([desc],#REF!,3),VLOOKUP([productid],$G$2:$R$1386,8))))</f>
        <v>172</v>
      </c>
      <c r="S1770" s="1" t="e">
        <f>IF([kw in desc]=[kw rough in title],[kw in desc]*1,IFERROR(LEFT([kw_dirty],3)*1,IFERROR(LEFT([kw_dirty],2)*1,"n.a.")))</f>
        <v>#N/A</v>
      </c>
      <c r="T1770" s="1"/>
      <c r="U1770" s="1">
        <f>VLOOKUP(Tabelle1[[#This Row],[productid]],Tabelle2[#All],2,FALSE)</f>
        <v>24</v>
      </c>
    </row>
    <row r="1771" spans="1:21">
      <c r="A1771" t="s">
        <v>3053</v>
      </c>
      <c r="B1771">
        <v>3510</v>
      </c>
      <c r="C1771">
        <v>9701</v>
      </c>
      <c r="D1771" t="s">
        <v>3054</v>
      </c>
      <c r="E1771" t="s">
        <v>9</v>
      </c>
      <c r="F1771">
        <v>18406</v>
      </c>
      <c r="G1771">
        <v>3860234</v>
      </c>
      <c r="H1771">
        <f t="shared" si="27"/>
        <v>0</v>
      </c>
      <c r="I1771">
        <f t="array" ref="I1771">MIN(IFERROR(FIND(IstNumbers,A1771),""))</f>
        <v>24</v>
      </c>
      <c r="J1771" s="1" t="e">
        <f>IF([first '# in title]&lt;[pos kw in title],MID([title],[pos kw in title]-6,6),#N/A)</f>
        <v>#N/A</v>
      </c>
      <c r="K1771" s="1" t="e">
        <f>IFERROR(MID(SUBSTITUTE([kw rough in title],",","."),FIND("(",[kw rough in title])+1,20),SUBSTITUTE(IFERROR(MID([kw rough in title],FIND(" ",[kw rough in title])+1,20),[kw rough in title]),",","."))</f>
        <v>#N/A</v>
      </c>
      <c r="L1771" s="1">
        <f>IFERROR(FIND("kW",[desc]),0)</f>
        <v>0</v>
      </c>
      <c r="M1771">
        <f t="array" ref="M1771">MIN(IFERROR(FIND(IstNumbers,E1771),""))</f>
        <v>0</v>
      </c>
      <c r="N1771" s="1" t="b">
        <f>IF([first '# in desc]&lt;[pos kw in desc],MID([desc],[pos kw in desc]-7,7))</f>
        <v>0</v>
      </c>
      <c r="O17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1" s="1" t="str">
        <f>TRIM(IF([first '# in desc]&lt;[pos kw in desc],MID([desc],[pos kw in desc]-6,6),FALSE))</f>
        <v>FALSCH</v>
      </c>
      <c r="Q1771" s="1" t="b">
        <f>IF(LEN([manuell])=0,IFERROR([kw fine in title]*1,IFERROR(SUMPRODUCT(COUNTIF(IsDigits,MID([kw in desc],ROW($A$1:$A$150),1)))=LEN([kw in desc]),#N/A)),[manuell])</f>
        <v>0</v>
      </c>
      <c r="R1771" s="1" t="str">
        <f>IF([pos kw in title]&gt;0,MID(J1771,#REF!,4),IF([first '# in title]&gt;0,MID([title],[first '# in title],3),IF([first '# in title]&gt;0,MID([desc],#REF!,3),VLOOKUP([productid],$G$2:$R$1386,8))))</f>
        <v xml:space="preserve">15 </v>
      </c>
      <c r="S1771" s="1" t="e">
        <f>IF([kw in desc]=[kw rough in title],[kw in desc]*1,IFERROR(LEFT([kw_dirty],3)*1,IFERROR(LEFT([kw_dirty],2)*1,"n.a.")))</f>
        <v>#N/A</v>
      </c>
      <c r="T1771" s="1"/>
      <c r="U1771" s="1" t="e">
        <f>VLOOKUP(Tabelle1[[#This Row],[productid]],Tabelle2[#All],2,FALSE)</f>
        <v>#N/A</v>
      </c>
    </row>
    <row r="1772" spans="1:21">
      <c r="A1772" t="s">
        <v>3055</v>
      </c>
      <c r="B1772">
        <v>2326.31</v>
      </c>
      <c r="C1772">
        <v>299105</v>
      </c>
      <c r="D1772" t="s">
        <v>3056</v>
      </c>
      <c r="E1772" t="s">
        <v>2799</v>
      </c>
      <c r="F1772">
        <v>18406</v>
      </c>
      <c r="G1772">
        <v>3863862</v>
      </c>
      <c r="H1772">
        <f t="shared" si="27"/>
        <v>0</v>
      </c>
      <c r="I1772">
        <f t="array" ref="I1772">MIN(IFERROR(FIND(IstNumbers,A1772),""))</f>
        <v>21</v>
      </c>
      <c r="J1772" s="1" t="e">
        <f>IF([first '# in title]&lt;[pos kw in title],MID([title],[pos kw in title]-6,6),#N/A)</f>
        <v>#N/A</v>
      </c>
      <c r="K1772" s="1" t="e">
        <f>IFERROR(MID(SUBSTITUTE([kw rough in title],",","."),FIND("(",[kw rough in title])+1,20),SUBSTITUTE(IFERROR(MID([kw rough in title],FIND(" ",[kw rough in title])+1,20),[kw rough in title]),",","."))</f>
        <v>#N/A</v>
      </c>
      <c r="L1772" s="1">
        <f>IFERROR(FIND("kW",[desc]),0)</f>
        <v>0</v>
      </c>
      <c r="M1772">
        <f t="array" ref="M1772">MIN(IFERROR(FIND(IstNumbers,E1772),""))</f>
        <v>21</v>
      </c>
      <c r="N1772" s="1" t="b">
        <f>IF([first '# in desc]&lt;[pos kw in desc],MID([desc],[pos kw in desc]-7,7))</f>
        <v>0</v>
      </c>
      <c r="O17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2" s="1" t="str">
        <f>TRIM(IF([first '# in desc]&lt;[pos kw in desc],MID([desc],[pos kw in desc]-6,6),FALSE))</f>
        <v>FALSCH</v>
      </c>
      <c r="Q1772" s="1" t="b">
        <f>IF(LEN([manuell])=0,IFERROR([kw fine in title]*1,IFERROR(SUMPRODUCT(COUNTIF(IsDigits,MID([kw in desc],ROW($A$1:$A$150),1)))=LEN([kw in desc]),#N/A)),[manuell])</f>
        <v>0</v>
      </c>
      <c r="R1772" s="1" t="str">
        <f>IF([pos kw in title]&gt;0,MID(J1772,#REF!,4),IF([first '# in title]&gt;0,MID([title],[first '# in title],3),IF([first '# in title]&gt;0,MID([desc],#REF!,3),VLOOKUP([productid],$G$2:$R$1386,8))))</f>
        <v>-50</v>
      </c>
      <c r="S1772" s="1" t="e">
        <f>IF([kw in desc]=[kw rough in title],[kw in desc]*1,IFERROR(LEFT([kw_dirty],3)*1,IFERROR(LEFT([kw_dirty],2)*1,"n.a.")))</f>
        <v>#N/A</v>
      </c>
      <c r="T1772" s="1"/>
      <c r="U1772" s="1" t="e">
        <f>VLOOKUP(Tabelle1[[#This Row],[productid]],Tabelle2[#All],2,FALSE)</f>
        <v>#N/A</v>
      </c>
    </row>
    <row r="1773" spans="1:21">
      <c r="A1773" t="s">
        <v>3042</v>
      </c>
      <c r="B1773">
        <v>1632</v>
      </c>
      <c r="C1773">
        <v>223861</v>
      </c>
      <c r="D1773" t="s">
        <v>3057</v>
      </c>
      <c r="E1773" t="s">
        <v>3044</v>
      </c>
      <c r="F1773">
        <v>18406</v>
      </c>
      <c r="G1773">
        <v>3725833</v>
      </c>
      <c r="H1773">
        <f t="shared" si="27"/>
        <v>0</v>
      </c>
      <c r="I1773">
        <f t="array" ref="I1773">MIN(IFERROR(FIND(IstNumbers,A1773),""))</f>
        <v>15</v>
      </c>
      <c r="J1773" s="1" t="e">
        <f>IF([first '# in title]&lt;[pos kw in title],MID([title],[pos kw in title]-6,6),#N/A)</f>
        <v>#N/A</v>
      </c>
      <c r="K1773" s="1" t="e">
        <f>IFERROR(MID(SUBSTITUTE([kw rough in title],",","."),FIND("(",[kw rough in title])+1,20),SUBSTITUTE(IFERROR(MID([kw rough in title],FIND(" ",[kw rough in title])+1,20),[kw rough in title]),",","."))</f>
        <v>#N/A</v>
      </c>
      <c r="L1773" s="1">
        <f>IFERROR(FIND("kW",[desc]),0)</f>
        <v>0</v>
      </c>
      <c r="M1773">
        <f t="array" ref="M1773">MIN(IFERROR(FIND(IstNumbers,E1773),""))</f>
        <v>25</v>
      </c>
      <c r="N1773" s="1" t="b">
        <f>IF([first '# in desc]&lt;[pos kw in desc],MID([desc],[pos kw in desc]-7,7))</f>
        <v>0</v>
      </c>
      <c r="O17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3" s="1" t="str">
        <f>TRIM(IF([first '# in desc]&lt;[pos kw in desc],MID([desc],[pos kw in desc]-6,6),FALSE))</f>
        <v>FALSCH</v>
      </c>
      <c r="Q1773" s="1" t="b">
        <f>IF(LEN([manuell])=0,IFERROR([kw fine in title]*1,IFERROR(SUMPRODUCT(COUNTIF(IsDigits,MID([kw in desc],ROW($A$1:$A$150),1)))=LEN([kw in desc]),#N/A)),[manuell])</f>
        <v>0</v>
      </c>
      <c r="R1773" s="1" t="str">
        <f>IF([pos kw in title]&gt;0,MID(J1773,#REF!,4),IF([first '# in title]&gt;0,MID([title],[first '# in title],3),IF([first '# in title]&gt;0,MID([desc],#REF!,3),VLOOKUP([productid],$G$2:$R$1386,8))))</f>
        <v xml:space="preserve">24 </v>
      </c>
      <c r="S1773" s="1" t="e">
        <f>IF([kw in desc]=[kw rough in title],[kw in desc]*1,IFERROR(LEFT([kw_dirty],3)*1,IFERROR(LEFT([kw_dirty],2)*1,"n.a.")))</f>
        <v>#N/A</v>
      </c>
      <c r="T1773" s="1"/>
      <c r="U1773" s="1" t="e">
        <f>VLOOKUP(Tabelle1[[#This Row],[productid]],Tabelle2[#All],2,FALSE)</f>
        <v>#N/A</v>
      </c>
    </row>
    <row r="1774" spans="1:21" hidden="1">
      <c r="A1774" t="s">
        <v>10382</v>
      </c>
      <c r="B1774">
        <v>1697</v>
      </c>
      <c r="C1774">
        <v>9701</v>
      </c>
      <c r="D1774" t="s">
        <v>3058</v>
      </c>
      <c r="E1774" t="s">
        <v>9</v>
      </c>
      <c r="F1774">
        <v>18406</v>
      </c>
      <c r="G1774">
        <v>3788126</v>
      </c>
      <c r="H1774">
        <f t="shared" si="27"/>
        <v>49</v>
      </c>
      <c r="I1774">
        <f t="array" ref="I1774">MIN(IFERROR(FIND(IstNumbers,A1774),""))</f>
        <v>24</v>
      </c>
      <c r="J1774" s="1" t="str">
        <f>IF([first '# in title]&lt;[pos kw in title],MID([title],[pos kw in title]-6,6),#N/A)</f>
        <v xml:space="preserve">(23,6 </v>
      </c>
      <c r="K1774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1774" s="1">
        <f>IFERROR(FIND("kW",[desc]),0)</f>
        <v>0</v>
      </c>
      <c r="M1774">
        <f t="array" ref="M1774">MIN(IFERROR(FIND(IstNumbers,E1774),""))</f>
        <v>0</v>
      </c>
      <c r="N1774" s="1" t="b">
        <f>IF([first '# in desc]&lt;[pos kw in desc],MID([desc],[pos kw in desc]-7,7))</f>
        <v>0</v>
      </c>
      <c r="O17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4" s="1" t="str">
        <f>TRIM(IF([first '# in desc]&lt;[pos kw in desc],MID([desc],[pos kw in desc]-6,6),FALSE))</f>
        <v>FALSCH</v>
      </c>
      <c r="Q1774" s="1">
        <f>IF(LEN([manuell])=0,IFERROR([kw fine in title]*1,IFERROR(SUMPRODUCT(COUNTIF(IsDigits,MID([kw in desc],ROW($A$1:$A$150),1)))=LEN([kw in desc]),#N/A)),[manuell])</f>
        <v>23.6</v>
      </c>
      <c r="R1774" s="1" t="e">
        <f>IF([pos kw in title]&gt;0,MID(J1774,#REF!,4),IF([first '# in title]&gt;0,MID([title],[first '# in title],3),IF([first '# in title]&gt;0,MID([desc],#REF!,3),VLOOKUP([productid],$G$2:$R$1386,8))))</f>
        <v>#REF!</v>
      </c>
      <c r="S1774" s="1" t="str">
        <f>IF([kw in desc]=[kw rough in title],[kw in desc]*1,IFERROR(LEFT([kw_dirty],3)*1,IFERROR(LEFT([kw_dirty],2)*1,"n.a.")))</f>
        <v>n.a.</v>
      </c>
      <c r="T1774" s="1"/>
      <c r="U1774" s="1">
        <f>VLOOKUP(Tabelle1[[#This Row],[productid]],Tabelle2[#All],2,FALSE)</f>
        <v>23.6</v>
      </c>
    </row>
    <row r="1775" spans="1:21">
      <c r="A1775" t="s">
        <v>3047</v>
      </c>
      <c r="B1775">
        <v>1951.75</v>
      </c>
      <c r="C1775">
        <v>276812</v>
      </c>
      <c r="D1775" t="s">
        <v>3059</v>
      </c>
      <c r="E1775" t="s">
        <v>3060</v>
      </c>
      <c r="F1775">
        <v>18406</v>
      </c>
      <c r="G1775">
        <v>3788900</v>
      </c>
      <c r="H1775">
        <f t="shared" si="27"/>
        <v>0</v>
      </c>
      <c r="I1775">
        <f t="array" ref="I1775">MIN(IFERROR(FIND(IstNumbers,A1775),""))</f>
        <v>24</v>
      </c>
      <c r="J1775" s="1" t="e">
        <f>IF([first '# in title]&lt;[pos kw in title],MID([title],[pos kw in title]-6,6),#N/A)</f>
        <v>#N/A</v>
      </c>
      <c r="K1775" s="1" t="e">
        <f>IFERROR(MID(SUBSTITUTE([kw rough in title],",","."),FIND("(",[kw rough in title])+1,20),SUBSTITUTE(IFERROR(MID([kw rough in title],FIND(" ",[kw rough in title])+1,20),[kw rough in title]),",","."))</f>
        <v>#N/A</v>
      </c>
      <c r="L1775" s="1">
        <f>IFERROR(FIND("kW",[desc]),0)</f>
        <v>0</v>
      </c>
      <c r="M1775">
        <f t="array" ref="M1775">MIN(IFERROR(FIND(IstNumbers,E1775),""))</f>
        <v>29</v>
      </c>
      <c r="N1775" s="1" t="b">
        <f>IF([first '# in desc]&lt;[pos kw in desc],MID([desc],[pos kw in desc]-7,7))</f>
        <v>0</v>
      </c>
      <c r="O17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5" s="1" t="str">
        <f>TRIM(IF([first '# in desc]&lt;[pos kw in desc],MID([desc],[pos kw in desc]-6,6),FALSE))</f>
        <v>FALSCH</v>
      </c>
      <c r="Q1775" s="1" t="b">
        <f>IF(LEN([manuell])=0,IFERROR([kw fine in title]*1,IFERROR(SUMPRODUCT(COUNTIF(IsDigits,MID([kw in desc],ROW($A$1:$A$150),1)))=LEN([kw in desc]),#N/A)),[manuell])</f>
        <v>0</v>
      </c>
      <c r="R1775" s="1" t="str">
        <f>IF([pos kw in title]&gt;0,MID(J1775,#REF!,4),IF([first '# in title]&gt;0,MID([title],[first '# in title],3),IF([first '# in title]&gt;0,MID([desc],#REF!,3),VLOOKUP([productid],$G$2:$R$1386,8))))</f>
        <v>172</v>
      </c>
      <c r="S1775" s="1" t="e">
        <f>IF([kw in desc]=[kw rough in title],[kw in desc]*1,IFERROR(LEFT([kw_dirty],3)*1,IFERROR(LEFT([kw_dirty],2)*1,"n.a.")))</f>
        <v>#N/A</v>
      </c>
      <c r="T1775" s="1"/>
      <c r="U1775" s="1">
        <f>VLOOKUP(Tabelle1[[#This Row],[productid]],Tabelle2[#All],2,FALSE)</f>
        <v>24</v>
      </c>
    </row>
    <row r="1776" spans="1:21">
      <c r="A1776" t="s">
        <v>3055</v>
      </c>
      <c r="B1776">
        <v>2445.96</v>
      </c>
      <c r="C1776">
        <v>299105</v>
      </c>
      <c r="D1776" t="s">
        <v>3061</v>
      </c>
      <c r="E1776" t="s">
        <v>2824</v>
      </c>
      <c r="F1776">
        <v>18406</v>
      </c>
      <c r="G1776">
        <v>3863862</v>
      </c>
      <c r="H1776">
        <f t="shared" si="27"/>
        <v>0</v>
      </c>
      <c r="I1776">
        <f t="array" ref="I1776">MIN(IFERROR(FIND(IstNumbers,A1776),""))</f>
        <v>21</v>
      </c>
      <c r="J1776" s="1" t="e">
        <f>IF([first '# in title]&lt;[pos kw in title],MID([title],[pos kw in title]-6,6),#N/A)</f>
        <v>#N/A</v>
      </c>
      <c r="K1776" s="1" t="e">
        <f>IFERROR(MID(SUBSTITUTE([kw rough in title],",","."),FIND("(",[kw rough in title])+1,20),SUBSTITUTE(IFERROR(MID([kw rough in title],FIND(" ",[kw rough in title])+1,20),[kw rough in title]),",","."))</f>
        <v>#N/A</v>
      </c>
      <c r="L1776" s="1">
        <f>IFERROR(FIND("kW",[desc]),0)</f>
        <v>0</v>
      </c>
      <c r="M1776">
        <f t="array" ref="M1776">MIN(IFERROR(FIND(IstNumbers,E1776),""))</f>
        <v>21</v>
      </c>
      <c r="N1776" s="1" t="b">
        <f>IF([first '# in desc]&lt;[pos kw in desc],MID([desc],[pos kw in desc]-7,7))</f>
        <v>0</v>
      </c>
      <c r="O17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6" s="1" t="str">
        <f>TRIM(IF([first '# in desc]&lt;[pos kw in desc],MID([desc],[pos kw in desc]-6,6),FALSE))</f>
        <v>FALSCH</v>
      </c>
      <c r="Q1776" s="1" t="b">
        <f>IF(LEN([manuell])=0,IFERROR([kw fine in title]*1,IFERROR(SUMPRODUCT(COUNTIF(IsDigits,MID([kw in desc],ROW($A$1:$A$150),1)))=LEN([kw in desc]),#N/A)),[manuell])</f>
        <v>0</v>
      </c>
      <c r="R1776" s="1" t="str">
        <f>IF([pos kw in title]&gt;0,MID(J1776,#REF!,4),IF([first '# in title]&gt;0,MID([title],[first '# in title],3),IF([first '# in title]&gt;0,MID([desc],#REF!,3),VLOOKUP([productid],$G$2:$R$1386,8))))</f>
        <v>-50</v>
      </c>
      <c r="S1776" s="1" t="e">
        <f>IF([kw in desc]=[kw rough in title],[kw in desc]*1,IFERROR(LEFT([kw_dirty],3)*1,IFERROR(LEFT([kw_dirty],2)*1,"n.a.")))</f>
        <v>#N/A</v>
      </c>
      <c r="T1776" s="1"/>
      <c r="U1776" s="1" t="e">
        <f>VLOOKUP(Tabelle1[[#This Row],[productid]],Tabelle2[#All],2,FALSE)</f>
        <v>#N/A</v>
      </c>
    </row>
    <row r="1777" spans="1:21">
      <c r="A1777" t="s">
        <v>3042</v>
      </c>
      <c r="B1777">
        <v>1637</v>
      </c>
      <c r="C1777">
        <v>223861</v>
      </c>
      <c r="D1777" t="s">
        <v>3062</v>
      </c>
      <c r="E1777" t="s">
        <v>3063</v>
      </c>
      <c r="F1777">
        <v>18406</v>
      </c>
      <c r="G1777">
        <v>3725833</v>
      </c>
      <c r="H1777">
        <f t="shared" si="27"/>
        <v>0</v>
      </c>
      <c r="I1777">
        <f t="array" ref="I1777">MIN(IFERROR(FIND(IstNumbers,A1777),""))</f>
        <v>15</v>
      </c>
      <c r="J1777" s="1" t="e">
        <f>IF([first '# in title]&lt;[pos kw in title],MID([title],[pos kw in title]-6,6),#N/A)</f>
        <v>#N/A</v>
      </c>
      <c r="K1777" s="1" t="e">
        <f>IFERROR(MID(SUBSTITUTE([kw rough in title],",","."),FIND("(",[kw rough in title])+1,20),SUBSTITUTE(IFERROR(MID([kw rough in title],FIND(" ",[kw rough in title])+1,20),[kw rough in title]),",","."))</f>
        <v>#N/A</v>
      </c>
      <c r="L1777" s="1">
        <f>IFERROR(FIND("kW",[desc]),0)</f>
        <v>0</v>
      </c>
      <c r="M1777">
        <f t="array" ref="M1777">MIN(IFERROR(FIND(IstNumbers,E1777),""))</f>
        <v>25</v>
      </c>
      <c r="N1777" s="1" t="b">
        <f>IF([first '# in desc]&lt;[pos kw in desc],MID([desc],[pos kw in desc]-7,7))</f>
        <v>0</v>
      </c>
      <c r="O17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7" s="1" t="str">
        <f>TRIM(IF([first '# in desc]&lt;[pos kw in desc],MID([desc],[pos kw in desc]-6,6),FALSE))</f>
        <v>FALSCH</v>
      </c>
      <c r="Q1777" s="1" t="b">
        <f>IF(LEN([manuell])=0,IFERROR([kw fine in title]*1,IFERROR(SUMPRODUCT(COUNTIF(IsDigits,MID([kw in desc],ROW($A$1:$A$150),1)))=LEN([kw in desc]),#N/A)),[manuell])</f>
        <v>0</v>
      </c>
      <c r="R1777" s="1" t="str">
        <f>IF([pos kw in title]&gt;0,MID(J1777,#REF!,4),IF([first '# in title]&gt;0,MID([title],[first '# in title],3),IF([first '# in title]&gt;0,MID([desc],#REF!,3),VLOOKUP([productid],$G$2:$R$1386,8))))</f>
        <v xml:space="preserve">24 </v>
      </c>
      <c r="S1777" s="1" t="e">
        <f>IF([kw in desc]=[kw rough in title],[kw in desc]*1,IFERROR(LEFT([kw_dirty],3)*1,IFERROR(LEFT([kw_dirty],2)*1,"n.a.")))</f>
        <v>#N/A</v>
      </c>
      <c r="T1777" s="1"/>
      <c r="U1777" s="1" t="e">
        <f>VLOOKUP(Tabelle1[[#This Row],[productid]],Tabelle2[#All],2,FALSE)</f>
        <v>#N/A</v>
      </c>
    </row>
    <row r="1778" spans="1:21" hidden="1">
      <c r="A1778" t="s">
        <v>10382</v>
      </c>
      <c r="B1778">
        <v>1805</v>
      </c>
      <c r="C1778">
        <v>223861</v>
      </c>
      <c r="D1778" t="s">
        <v>3064</v>
      </c>
      <c r="E1778" t="s">
        <v>504</v>
      </c>
      <c r="F1778">
        <v>18406</v>
      </c>
      <c r="G1778">
        <v>3788126</v>
      </c>
      <c r="H1778">
        <f t="shared" si="27"/>
        <v>49</v>
      </c>
      <c r="I1778">
        <f t="array" ref="I1778">MIN(IFERROR(FIND(IstNumbers,A1778),""))</f>
        <v>24</v>
      </c>
      <c r="J1778" s="1" t="str">
        <f>IF([first '# in title]&lt;[pos kw in title],MID([title],[pos kw in title]-6,6),#N/A)</f>
        <v xml:space="preserve">(23,6 </v>
      </c>
      <c r="K1778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1778" s="1">
        <f>IFERROR(FIND("kW",[desc]),0)</f>
        <v>46</v>
      </c>
      <c r="M1778">
        <f t="array" ref="M1778">MIN(IFERROR(FIND(IstNumbers,E1778),""))</f>
        <v>22</v>
      </c>
      <c r="N1778" s="1" t="str">
        <f>IF([first '# in desc]&lt;[pos kw in desc],MID([desc],[pos kw in desc]-7,7))</f>
        <v xml:space="preserve">172 24 </v>
      </c>
      <c r="O1778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1778" s="1" t="str">
        <f>TRIM(IF([first '# in desc]&lt;[pos kw in desc],MID([desc],[pos kw in desc]-6,6),FALSE))</f>
        <v>72 24</v>
      </c>
      <c r="Q1778" s="1">
        <f>IF(LEN([manuell])=0,IFERROR([kw fine in title]*1,IFERROR(SUMPRODUCT(COUNTIF(IsDigits,MID([kw in desc],ROW($A$1:$A$150),1)))=LEN([kw in desc]),#N/A)),[manuell])</f>
        <v>23.6</v>
      </c>
      <c r="R1778" s="1" t="e">
        <f>IF([pos kw in title]&gt;0,MID(J1778,#REF!,4),IF([first '# in title]&gt;0,MID([title],[first '# in title],3),IF([first '# in title]&gt;0,MID([desc],#REF!,3),VLOOKUP([productid],$G$2:$R$1386,8))))</f>
        <v>#REF!</v>
      </c>
      <c r="S1778" s="1" t="str">
        <f>IF([kw in desc]=[kw rough in title],[kw in desc]*1,IFERROR(LEFT([kw_dirty],3)*1,IFERROR(LEFT([kw_dirty],2)*1,"n.a.")))</f>
        <v>n.a.</v>
      </c>
      <c r="T1778" s="1"/>
      <c r="U1778" s="1">
        <f>VLOOKUP(Tabelle1[[#This Row],[productid]],Tabelle2[#All],2,FALSE)</f>
        <v>23.6</v>
      </c>
    </row>
    <row r="1779" spans="1:21">
      <c r="A1779" t="s">
        <v>3047</v>
      </c>
      <c r="B1779">
        <v>1982.8</v>
      </c>
      <c r="C1779">
        <v>12041</v>
      </c>
      <c r="D1779" t="s">
        <v>3065</v>
      </c>
      <c r="E1779" t="s">
        <v>9</v>
      </c>
      <c r="F1779">
        <v>18406</v>
      </c>
      <c r="G1779">
        <v>3788900</v>
      </c>
      <c r="H1779">
        <f t="shared" si="27"/>
        <v>0</v>
      </c>
      <c r="I1779">
        <f t="array" ref="I1779">MIN(IFERROR(FIND(IstNumbers,A1779),""))</f>
        <v>24</v>
      </c>
      <c r="J1779" s="1" t="e">
        <f>IF([first '# in title]&lt;[pos kw in title],MID([title],[pos kw in title]-6,6),#N/A)</f>
        <v>#N/A</v>
      </c>
      <c r="K1779" s="1" t="e">
        <f>IFERROR(MID(SUBSTITUTE([kw rough in title],",","."),FIND("(",[kw rough in title])+1,20),SUBSTITUTE(IFERROR(MID([kw rough in title],FIND(" ",[kw rough in title])+1,20),[kw rough in title]),",","."))</f>
        <v>#N/A</v>
      </c>
      <c r="L1779" s="1">
        <f>IFERROR(FIND("kW",[desc]),0)</f>
        <v>0</v>
      </c>
      <c r="M1779">
        <f t="array" ref="M1779">MIN(IFERROR(FIND(IstNumbers,E1779),""))</f>
        <v>0</v>
      </c>
      <c r="N1779" s="1" t="b">
        <f>IF([first '# in desc]&lt;[pos kw in desc],MID([desc],[pos kw in desc]-7,7))</f>
        <v>0</v>
      </c>
      <c r="O17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79" s="1" t="str">
        <f>TRIM(IF([first '# in desc]&lt;[pos kw in desc],MID([desc],[pos kw in desc]-6,6),FALSE))</f>
        <v>FALSCH</v>
      </c>
      <c r="Q1779" s="1" t="b">
        <f>IF(LEN([manuell])=0,IFERROR([kw fine in title]*1,IFERROR(SUMPRODUCT(COUNTIF(IsDigits,MID([kw in desc],ROW($A$1:$A$150),1)))=LEN([kw in desc]),#N/A)),[manuell])</f>
        <v>0</v>
      </c>
      <c r="R1779" s="1" t="str">
        <f>IF([pos kw in title]&gt;0,MID(J1779,#REF!,4),IF([first '# in title]&gt;0,MID([title],[first '# in title],3),IF([first '# in title]&gt;0,MID([desc],#REF!,3),VLOOKUP([productid],$G$2:$R$1386,8))))</f>
        <v>172</v>
      </c>
      <c r="S1779" s="1" t="e">
        <f>IF([kw in desc]=[kw rough in title],[kw in desc]*1,IFERROR(LEFT([kw_dirty],3)*1,IFERROR(LEFT([kw_dirty],2)*1,"n.a.")))</f>
        <v>#N/A</v>
      </c>
      <c r="T1779" s="1"/>
      <c r="U1779" s="1">
        <f>VLOOKUP(Tabelle1[[#This Row],[productid]],Tabelle2[#All],2,FALSE)</f>
        <v>24</v>
      </c>
    </row>
    <row r="1780" spans="1:21">
      <c r="A1780" t="s">
        <v>3055</v>
      </c>
      <c r="B1780">
        <v>2504.41</v>
      </c>
      <c r="C1780">
        <v>9701</v>
      </c>
      <c r="D1780" t="s">
        <v>3066</v>
      </c>
      <c r="E1780" t="s">
        <v>9</v>
      </c>
      <c r="F1780">
        <v>18406</v>
      </c>
      <c r="G1780">
        <v>3863862</v>
      </c>
      <c r="H1780">
        <f t="shared" si="27"/>
        <v>0</v>
      </c>
      <c r="I1780">
        <f t="array" ref="I1780">MIN(IFERROR(FIND(IstNumbers,A1780),""))</f>
        <v>21</v>
      </c>
      <c r="J1780" s="1" t="e">
        <f>IF([first '# in title]&lt;[pos kw in title],MID([title],[pos kw in title]-6,6),#N/A)</f>
        <v>#N/A</v>
      </c>
      <c r="K1780" s="1" t="e">
        <f>IFERROR(MID(SUBSTITUTE([kw rough in title],",","."),FIND("(",[kw rough in title])+1,20),SUBSTITUTE(IFERROR(MID([kw rough in title],FIND(" ",[kw rough in title])+1,20),[kw rough in title]),",","."))</f>
        <v>#N/A</v>
      </c>
      <c r="L1780" s="1">
        <f>IFERROR(FIND("kW",[desc]),0)</f>
        <v>0</v>
      </c>
      <c r="M1780">
        <f t="array" ref="M1780">MIN(IFERROR(FIND(IstNumbers,E1780),""))</f>
        <v>0</v>
      </c>
      <c r="N1780" s="1" t="b">
        <f>IF([first '# in desc]&lt;[pos kw in desc],MID([desc],[pos kw in desc]-7,7))</f>
        <v>0</v>
      </c>
      <c r="O17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0" s="1" t="str">
        <f>TRIM(IF([first '# in desc]&lt;[pos kw in desc],MID([desc],[pos kw in desc]-6,6),FALSE))</f>
        <v>FALSCH</v>
      </c>
      <c r="Q1780" s="1" t="b">
        <f>IF(LEN([manuell])=0,IFERROR([kw fine in title]*1,IFERROR(SUMPRODUCT(COUNTIF(IsDigits,MID([kw in desc],ROW($A$1:$A$150),1)))=LEN([kw in desc]),#N/A)),[manuell])</f>
        <v>0</v>
      </c>
      <c r="R1780" s="1" t="str">
        <f>IF([pos kw in title]&gt;0,MID(J1780,#REF!,4),IF([first '# in title]&gt;0,MID([title],[first '# in title],3),IF([first '# in title]&gt;0,MID([desc],#REF!,3),VLOOKUP([productid],$G$2:$R$1386,8))))</f>
        <v>-50</v>
      </c>
      <c r="S1780" s="1" t="e">
        <f>IF([kw in desc]=[kw rough in title],[kw in desc]*1,IFERROR(LEFT([kw_dirty],3)*1,IFERROR(LEFT([kw_dirty],2)*1,"n.a.")))</f>
        <v>#N/A</v>
      </c>
      <c r="T1780" s="1"/>
      <c r="U1780" s="1" t="e">
        <f>VLOOKUP(Tabelle1[[#This Row],[productid]],Tabelle2[#All],2,FALSE)</f>
        <v>#N/A</v>
      </c>
    </row>
    <row r="1781" spans="1:21">
      <c r="A1781" t="s">
        <v>3042</v>
      </c>
      <c r="B1781">
        <v>1641</v>
      </c>
      <c r="C1781">
        <v>223861</v>
      </c>
      <c r="D1781" t="s">
        <v>3067</v>
      </c>
      <c r="E1781" t="s">
        <v>3068</v>
      </c>
      <c r="F1781">
        <v>18406</v>
      </c>
      <c r="G1781">
        <v>3725833</v>
      </c>
      <c r="H1781">
        <f t="shared" si="27"/>
        <v>0</v>
      </c>
      <c r="I1781">
        <f t="array" ref="I1781">MIN(IFERROR(FIND(IstNumbers,A1781),""))</f>
        <v>15</v>
      </c>
      <c r="J1781" s="1" t="e">
        <f>IF([first '# in title]&lt;[pos kw in title],MID([title],[pos kw in title]-6,6),#N/A)</f>
        <v>#N/A</v>
      </c>
      <c r="K1781" s="1" t="e">
        <f>IFERROR(MID(SUBSTITUTE([kw rough in title],",","."),FIND("(",[kw rough in title])+1,20),SUBSTITUTE(IFERROR(MID([kw rough in title],FIND(" ",[kw rough in title])+1,20),[kw rough in title]),",","."))</f>
        <v>#N/A</v>
      </c>
      <c r="L1781" s="1">
        <f>IFERROR(FIND("kW",[desc]),0)</f>
        <v>0</v>
      </c>
      <c r="M1781">
        <f t="array" ref="M1781">MIN(IFERROR(FIND(IstNumbers,E1781),""))</f>
        <v>25</v>
      </c>
      <c r="N1781" s="1" t="b">
        <f>IF([first '# in desc]&lt;[pos kw in desc],MID([desc],[pos kw in desc]-7,7))</f>
        <v>0</v>
      </c>
      <c r="O17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1" s="1" t="str">
        <f>TRIM(IF([first '# in desc]&lt;[pos kw in desc],MID([desc],[pos kw in desc]-6,6),FALSE))</f>
        <v>FALSCH</v>
      </c>
      <c r="Q1781" s="1" t="b">
        <f>IF(LEN([manuell])=0,IFERROR([kw fine in title]*1,IFERROR(SUMPRODUCT(COUNTIF(IsDigits,MID([kw in desc],ROW($A$1:$A$150),1)))=LEN([kw in desc]),#N/A)),[manuell])</f>
        <v>0</v>
      </c>
      <c r="R1781" s="1" t="str">
        <f>IF([pos kw in title]&gt;0,MID(J1781,#REF!,4),IF([first '# in title]&gt;0,MID([title],[first '# in title],3),IF([first '# in title]&gt;0,MID([desc],#REF!,3),VLOOKUP([productid],$G$2:$R$1386,8))))</f>
        <v xml:space="preserve">24 </v>
      </c>
      <c r="S1781" s="1" t="e">
        <f>IF([kw in desc]=[kw rough in title],[kw in desc]*1,IFERROR(LEFT([kw_dirty],3)*1,IFERROR(LEFT([kw_dirty],2)*1,"n.a.")))</f>
        <v>#N/A</v>
      </c>
      <c r="T1781" s="1"/>
      <c r="U1781" s="1" t="e">
        <f>VLOOKUP(Tabelle1[[#This Row],[productid]],Tabelle2[#All],2,FALSE)</f>
        <v>#N/A</v>
      </c>
    </row>
    <row r="1782" spans="1:21" hidden="1">
      <c r="A1782" t="s">
        <v>10382</v>
      </c>
      <c r="B1782">
        <v>2020.24</v>
      </c>
      <c r="C1782">
        <v>12041</v>
      </c>
      <c r="D1782" t="s">
        <v>3069</v>
      </c>
      <c r="E1782" t="s">
        <v>9</v>
      </c>
      <c r="F1782">
        <v>18406</v>
      </c>
      <c r="G1782">
        <v>3788126</v>
      </c>
      <c r="H1782">
        <f t="shared" si="27"/>
        <v>49</v>
      </c>
      <c r="I1782">
        <f t="array" ref="I1782">MIN(IFERROR(FIND(IstNumbers,A1782),""))</f>
        <v>24</v>
      </c>
      <c r="J1782" s="1" t="str">
        <f>IF([first '# in title]&lt;[pos kw in title],MID([title],[pos kw in title]-6,6),#N/A)</f>
        <v xml:space="preserve">(23,6 </v>
      </c>
      <c r="K1782" s="1" t="str">
        <f>IFERROR(MID(SUBSTITUTE([kw rough in title],",","."),FIND("(",[kw rough in title])+1,20),SUBSTITUTE(IFERROR(MID([kw rough in title],FIND(" ",[kw rough in title])+1,20),[kw rough in title]),",","."))</f>
        <v xml:space="preserve">23.6 </v>
      </c>
      <c r="L1782" s="1">
        <f>IFERROR(FIND("kW",[desc]),0)</f>
        <v>0</v>
      </c>
      <c r="M1782">
        <f t="array" ref="M1782">MIN(IFERROR(FIND(IstNumbers,E1782),""))</f>
        <v>0</v>
      </c>
      <c r="N1782" s="1" t="b">
        <f>IF([first '# in desc]&lt;[pos kw in desc],MID([desc],[pos kw in desc]-7,7))</f>
        <v>0</v>
      </c>
      <c r="O17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2" s="1" t="str">
        <f>TRIM(IF([first '# in desc]&lt;[pos kw in desc],MID([desc],[pos kw in desc]-6,6),FALSE))</f>
        <v>FALSCH</v>
      </c>
      <c r="Q1782" s="1">
        <f>IF(LEN([manuell])=0,IFERROR([kw fine in title]*1,IFERROR(SUMPRODUCT(COUNTIF(IsDigits,MID([kw in desc],ROW($A$1:$A$150),1)))=LEN([kw in desc]),#N/A)),[manuell])</f>
        <v>23.6</v>
      </c>
      <c r="R1782" s="1" t="e">
        <f>IF([pos kw in title]&gt;0,MID(J1782,#REF!,4),IF([first '# in title]&gt;0,MID([title],[first '# in title],3),IF([first '# in title]&gt;0,MID([desc],#REF!,3),VLOOKUP([productid],$G$2:$R$1386,8))))</f>
        <v>#REF!</v>
      </c>
      <c r="S1782" s="1" t="str">
        <f>IF([kw in desc]=[kw rough in title],[kw in desc]*1,IFERROR(LEFT([kw_dirty],3)*1,IFERROR(LEFT([kw_dirty],2)*1,"n.a.")))</f>
        <v>n.a.</v>
      </c>
      <c r="T1782" s="1"/>
      <c r="U1782" s="1">
        <f>VLOOKUP(Tabelle1[[#This Row],[productid]],Tabelle2[#All],2,FALSE)</f>
        <v>23.6</v>
      </c>
    </row>
    <row r="1783" spans="1:21" hidden="1">
      <c r="A1783" t="s">
        <v>3047</v>
      </c>
      <c r="B1783">
        <v>2112</v>
      </c>
      <c r="C1783">
        <v>223861</v>
      </c>
      <c r="D1783" t="s">
        <v>3070</v>
      </c>
      <c r="E1783" t="s">
        <v>3071</v>
      </c>
      <c r="F1783">
        <v>18406</v>
      </c>
      <c r="G1783">
        <v>3788900</v>
      </c>
      <c r="H1783">
        <f t="shared" si="27"/>
        <v>0</v>
      </c>
      <c r="I1783">
        <f t="array" ref="I1783">MIN(IFERROR(FIND(IstNumbers,A1783),""))</f>
        <v>24</v>
      </c>
      <c r="J1783" s="1" t="e">
        <f>IF([first '# in title]&lt;[pos kw in title],MID([title],[pos kw in title]-6,6),#N/A)</f>
        <v>#N/A</v>
      </c>
      <c r="K1783" s="1" t="e">
        <f>IFERROR(MID(SUBSTITUTE([kw rough in title],",","."),FIND("(",[kw rough in title])+1,20),SUBSTITUTE(IFERROR(MID([kw rough in title],FIND(" ",[kw rough in title])+1,20),[kw rough in title]),",","."))</f>
        <v>#N/A</v>
      </c>
      <c r="L1783" s="1">
        <f>IFERROR(FIND("kW",[desc]),0)</f>
        <v>77</v>
      </c>
      <c r="M1783">
        <f t="array" ref="M1783">MIN(IFERROR(FIND(IstNumbers,E1783),""))</f>
        <v>39</v>
      </c>
      <c r="N1783" s="1" t="str">
        <f>IF([first '# in desc]&lt;[pos kw in desc],MID([desc],[pos kw in desc]-7,7))</f>
        <v xml:space="preserve">­me 24 </v>
      </c>
      <c r="O1783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1783" s="1" t="str">
        <f>TRIM(IF([first '# in desc]&lt;[pos kw in desc],MID([desc],[pos kw in desc]-6,6),FALSE))</f>
        <v>me 24</v>
      </c>
      <c r="Q1783" s="1" t="b">
        <f>IF(LEN([manuell])=0,IFERROR([kw fine in title]*1,IFERROR(SUMPRODUCT(COUNTIF(IsDigits,MID([kw in desc],ROW($A$1:$A$150),1)))=LEN([kw in desc]),#N/A)),[manuell])</f>
        <v>0</v>
      </c>
      <c r="R1783" s="1" t="str">
        <f>IF([pos kw in title]&gt;0,MID(J1783,#REF!,4),IF([first '# in title]&gt;0,MID([title],[first '# in title],3),IF([first '# in title]&gt;0,MID([desc],#REF!,3),VLOOKUP([productid],$G$2:$R$1386,8))))</f>
        <v>172</v>
      </c>
      <c r="S1783" s="1" t="e">
        <f>IF([kw in desc]=[kw rough in title],[kw in desc]*1,IFERROR(LEFT([kw_dirty],3)*1,IFERROR(LEFT([kw_dirty],2)*1,"n.a.")))</f>
        <v>#N/A</v>
      </c>
      <c r="T1783" s="1"/>
      <c r="U1783" s="1">
        <f>VLOOKUP(Tabelle1[[#This Row],[productid]],Tabelle2[#All],2,FALSE)</f>
        <v>24</v>
      </c>
    </row>
    <row r="1784" spans="1:21">
      <c r="A1784" t="s">
        <v>3072</v>
      </c>
      <c r="B1784">
        <v>2095</v>
      </c>
      <c r="C1784">
        <v>9701</v>
      </c>
      <c r="D1784" t="s">
        <v>3073</v>
      </c>
      <c r="E1784" t="s">
        <v>9</v>
      </c>
      <c r="F1784">
        <v>18406</v>
      </c>
      <c r="G1784">
        <v>4172987</v>
      </c>
      <c r="H1784">
        <f t="shared" si="27"/>
        <v>0</v>
      </c>
      <c r="I1784">
        <f t="array" ref="I1784">MIN(IFERROR(FIND(IstNumbers,A1784),""))</f>
        <v>24</v>
      </c>
      <c r="J1784" s="1" t="e">
        <f>IF([first '# in title]&lt;[pos kw in title],MID([title],[pos kw in title]-6,6),#N/A)</f>
        <v>#N/A</v>
      </c>
      <c r="K1784" s="1" t="e">
        <f>IFERROR(MID(SUBSTITUTE([kw rough in title],",","."),FIND("(",[kw rough in title])+1,20),SUBSTITUTE(IFERROR(MID([kw rough in title],FIND(" ",[kw rough in title])+1,20),[kw rough in title]),",","."))</f>
        <v>#N/A</v>
      </c>
      <c r="L1784" s="1">
        <f>IFERROR(FIND("kW",[desc]),0)</f>
        <v>0</v>
      </c>
      <c r="M1784">
        <f t="array" ref="M1784">MIN(IFERROR(FIND(IstNumbers,E1784),""))</f>
        <v>0</v>
      </c>
      <c r="N1784" s="1" t="b">
        <f>IF([first '# in desc]&lt;[pos kw in desc],MID([desc],[pos kw in desc]-7,7))</f>
        <v>0</v>
      </c>
      <c r="O17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4" s="1" t="str">
        <f>TRIM(IF([first '# in desc]&lt;[pos kw in desc],MID([desc],[pos kw in desc]-6,6),FALSE))</f>
        <v>FALSCH</v>
      </c>
      <c r="Q1784" s="1" t="b">
        <f>IF(LEN([manuell])=0,IFERROR([kw fine in title]*1,IFERROR(SUMPRODUCT(COUNTIF(IsDigits,MID([kw in desc],ROW($A$1:$A$150),1)))=LEN([kw in desc]),#N/A)),[manuell])</f>
        <v>0</v>
      </c>
      <c r="R1784" s="1" t="str">
        <f>IF([pos kw in title]&gt;0,MID(J1784,#REF!,4),IF([first '# in title]&gt;0,MID([title],[first '# in title],3),IF([first '# in title]&gt;0,MID([desc],#REF!,3),VLOOKUP([productid],$G$2:$R$1386,8))))</f>
        <v>162</v>
      </c>
      <c r="S1784" s="1" t="e">
        <f>IF([kw in desc]=[kw rough in title],[kw in desc]*1,IFERROR(LEFT([kw_dirty],3)*1,IFERROR(LEFT([kw_dirty],2)*1,"n.a.")))</f>
        <v>#N/A</v>
      </c>
      <c r="T1784" s="1"/>
      <c r="U1784" s="1" t="e">
        <f>VLOOKUP(Tabelle1[[#This Row],[productid]],Tabelle2[#All],2,FALSE)</f>
        <v>#N/A</v>
      </c>
    </row>
    <row r="1785" spans="1:21">
      <c r="A1785" t="s">
        <v>3055</v>
      </c>
      <c r="B1785">
        <v>2515</v>
      </c>
      <c r="C1785">
        <v>223861</v>
      </c>
      <c r="D1785" t="s">
        <v>3074</v>
      </c>
      <c r="E1785" t="s">
        <v>2899</v>
      </c>
      <c r="F1785">
        <v>18406</v>
      </c>
      <c r="G1785">
        <v>3863862</v>
      </c>
      <c r="H1785">
        <f t="shared" si="27"/>
        <v>0</v>
      </c>
      <c r="I1785">
        <f t="array" ref="I1785">MIN(IFERROR(FIND(IstNumbers,A1785),""))</f>
        <v>21</v>
      </c>
      <c r="J1785" s="1" t="e">
        <f>IF([first '# in title]&lt;[pos kw in title],MID([title],[pos kw in title]-6,6),#N/A)</f>
        <v>#N/A</v>
      </c>
      <c r="K1785" s="1" t="e">
        <f>IFERROR(MID(SUBSTITUTE([kw rough in title],",","."),FIND("(",[kw rough in title])+1,20),SUBSTITUTE(IFERROR(MID([kw rough in title],FIND(" ",[kw rough in title])+1,20),[kw rough in title]),",","."))</f>
        <v>#N/A</v>
      </c>
      <c r="L1785" s="1">
        <f>IFERROR(FIND("kW",[desc]),0)</f>
        <v>0</v>
      </c>
      <c r="M1785">
        <f t="array" ref="M1785">MIN(IFERROR(FIND(IstNumbers,E1785),""))</f>
        <v>19</v>
      </c>
      <c r="N1785" s="1" t="b">
        <f>IF([first '# in desc]&lt;[pos kw in desc],MID([desc],[pos kw in desc]-7,7))</f>
        <v>0</v>
      </c>
      <c r="O17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5" s="1" t="str">
        <f>TRIM(IF([first '# in desc]&lt;[pos kw in desc],MID([desc],[pos kw in desc]-6,6),FALSE))</f>
        <v>FALSCH</v>
      </c>
      <c r="Q1785" s="1" t="b">
        <f>IF(LEN([manuell])=0,IFERROR([kw fine in title]*1,IFERROR(SUMPRODUCT(COUNTIF(IsDigits,MID([kw in desc],ROW($A$1:$A$150),1)))=LEN([kw in desc]),#N/A)),[manuell])</f>
        <v>0</v>
      </c>
      <c r="R1785" s="1" t="str">
        <f>IF([pos kw in title]&gt;0,MID(J1785,#REF!,4),IF([first '# in title]&gt;0,MID([title],[first '# in title],3),IF([first '# in title]&gt;0,MID([desc],#REF!,3),VLOOKUP([productid],$G$2:$R$1386,8))))</f>
        <v>-50</v>
      </c>
      <c r="S1785" s="1" t="e">
        <f>IF([kw in desc]=[kw rough in title],[kw in desc]*1,IFERROR(LEFT([kw_dirty],3)*1,IFERROR(LEFT([kw_dirty],2)*1,"n.a.")))</f>
        <v>#N/A</v>
      </c>
      <c r="T1785" s="1"/>
      <c r="U1785" s="1" t="e">
        <f>VLOOKUP(Tabelle1[[#This Row],[productid]],Tabelle2[#All],2,FALSE)</f>
        <v>#N/A</v>
      </c>
    </row>
    <row r="1786" spans="1:21">
      <c r="A1786" t="s">
        <v>3042</v>
      </c>
      <c r="B1786">
        <v>1643</v>
      </c>
      <c r="C1786">
        <v>223861</v>
      </c>
      <c r="D1786" t="s">
        <v>3075</v>
      </c>
      <c r="E1786" t="s">
        <v>3044</v>
      </c>
      <c r="F1786">
        <v>18406</v>
      </c>
      <c r="G1786">
        <v>3725833</v>
      </c>
      <c r="H1786">
        <f t="shared" si="27"/>
        <v>0</v>
      </c>
      <c r="I1786">
        <f t="array" ref="I1786">MIN(IFERROR(FIND(IstNumbers,A1786),""))</f>
        <v>15</v>
      </c>
      <c r="J1786" s="1" t="e">
        <f>IF([first '# in title]&lt;[pos kw in title],MID([title],[pos kw in title]-6,6),#N/A)</f>
        <v>#N/A</v>
      </c>
      <c r="K1786" s="1" t="e">
        <f>IFERROR(MID(SUBSTITUTE([kw rough in title],",","."),FIND("(",[kw rough in title])+1,20),SUBSTITUTE(IFERROR(MID([kw rough in title],FIND(" ",[kw rough in title])+1,20),[kw rough in title]),",","."))</f>
        <v>#N/A</v>
      </c>
      <c r="L1786" s="1">
        <f>IFERROR(FIND("kW",[desc]),0)</f>
        <v>0</v>
      </c>
      <c r="M1786">
        <f t="array" ref="M1786">MIN(IFERROR(FIND(IstNumbers,E1786),""))</f>
        <v>25</v>
      </c>
      <c r="N1786" s="1" t="b">
        <f>IF([first '# in desc]&lt;[pos kw in desc],MID([desc],[pos kw in desc]-7,7))</f>
        <v>0</v>
      </c>
      <c r="O17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6" s="1" t="str">
        <f>TRIM(IF([first '# in desc]&lt;[pos kw in desc],MID([desc],[pos kw in desc]-6,6),FALSE))</f>
        <v>FALSCH</v>
      </c>
      <c r="Q1786" s="1" t="b">
        <f>IF(LEN([manuell])=0,IFERROR([kw fine in title]*1,IFERROR(SUMPRODUCT(COUNTIF(IsDigits,MID([kw in desc],ROW($A$1:$A$150),1)))=LEN([kw in desc]),#N/A)),[manuell])</f>
        <v>0</v>
      </c>
      <c r="R1786" s="1" t="str">
        <f>IF([pos kw in title]&gt;0,MID(J1786,#REF!,4),IF([first '# in title]&gt;0,MID([title],[first '# in title],3),IF([first '# in title]&gt;0,MID([desc],#REF!,3),VLOOKUP([productid],$G$2:$R$1386,8))))</f>
        <v xml:space="preserve">24 </v>
      </c>
      <c r="S1786" s="1" t="e">
        <f>IF([kw in desc]=[kw rough in title],[kw in desc]*1,IFERROR(LEFT([kw_dirty],3)*1,IFERROR(LEFT([kw_dirty],2)*1,"n.a.")))</f>
        <v>#N/A</v>
      </c>
      <c r="T1786" s="1"/>
      <c r="U1786" s="1" t="e">
        <f>VLOOKUP(Tabelle1[[#This Row],[productid]],Tabelle2[#All],2,FALSE)</f>
        <v>#N/A</v>
      </c>
    </row>
    <row r="1787" spans="1:21">
      <c r="A1787" t="s">
        <v>3072</v>
      </c>
      <c r="B1787">
        <v>2095</v>
      </c>
      <c r="C1787">
        <v>9701</v>
      </c>
      <c r="D1787" t="s">
        <v>3076</v>
      </c>
      <c r="E1787" t="s">
        <v>9</v>
      </c>
      <c r="F1787">
        <v>18406</v>
      </c>
      <c r="G1787">
        <v>4172987</v>
      </c>
      <c r="H1787">
        <f t="shared" si="27"/>
        <v>0</v>
      </c>
      <c r="I1787">
        <f t="array" ref="I1787">MIN(IFERROR(FIND(IstNumbers,A1787),""))</f>
        <v>24</v>
      </c>
      <c r="J1787" s="1" t="e">
        <f>IF([first '# in title]&lt;[pos kw in title],MID([title],[pos kw in title]-6,6),#N/A)</f>
        <v>#N/A</v>
      </c>
      <c r="K1787" s="1" t="e">
        <f>IFERROR(MID(SUBSTITUTE([kw rough in title],",","."),FIND("(",[kw rough in title])+1,20),SUBSTITUTE(IFERROR(MID([kw rough in title],FIND(" ",[kw rough in title])+1,20),[kw rough in title]),",","."))</f>
        <v>#N/A</v>
      </c>
      <c r="L1787" s="1">
        <f>IFERROR(FIND("kW",[desc]),0)</f>
        <v>0</v>
      </c>
      <c r="M1787">
        <f t="array" ref="M1787">MIN(IFERROR(FIND(IstNumbers,E1787),""))</f>
        <v>0</v>
      </c>
      <c r="N1787" s="1" t="b">
        <f>IF([first '# in desc]&lt;[pos kw in desc],MID([desc],[pos kw in desc]-7,7))</f>
        <v>0</v>
      </c>
      <c r="O17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7" s="1" t="str">
        <f>TRIM(IF([first '# in desc]&lt;[pos kw in desc],MID([desc],[pos kw in desc]-6,6),FALSE))</f>
        <v>FALSCH</v>
      </c>
      <c r="Q1787" s="1" t="b">
        <f>IF(LEN([manuell])=0,IFERROR([kw fine in title]*1,IFERROR(SUMPRODUCT(COUNTIF(IsDigits,MID([kw in desc],ROW($A$1:$A$150),1)))=LEN([kw in desc]),#N/A)),[manuell])</f>
        <v>0</v>
      </c>
      <c r="R1787" s="1" t="str">
        <f>IF([pos kw in title]&gt;0,MID(J1787,#REF!,4),IF([first '# in title]&gt;0,MID([title],[first '# in title],3),IF([first '# in title]&gt;0,MID([desc],#REF!,3),VLOOKUP([productid],$G$2:$R$1386,8))))</f>
        <v>162</v>
      </c>
      <c r="S1787" s="1" t="e">
        <f>IF([kw in desc]=[kw rough in title],[kw in desc]*1,IFERROR(LEFT([kw_dirty],3)*1,IFERROR(LEFT([kw_dirty],2)*1,"n.a.")))</f>
        <v>#N/A</v>
      </c>
      <c r="T1787" s="1"/>
      <c r="U1787" s="1" t="e">
        <f>VLOOKUP(Tabelle1[[#This Row],[productid]],Tabelle2[#All],2,FALSE)</f>
        <v>#N/A</v>
      </c>
    </row>
    <row r="1788" spans="1:21">
      <c r="A1788" t="s">
        <v>3077</v>
      </c>
      <c r="B1788">
        <v>2996.84</v>
      </c>
      <c r="C1788">
        <v>9701</v>
      </c>
      <c r="D1788" t="s">
        <v>3078</v>
      </c>
      <c r="E1788" t="s">
        <v>9</v>
      </c>
      <c r="F1788">
        <v>18406</v>
      </c>
      <c r="G1788">
        <v>4171788</v>
      </c>
      <c r="H1788">
        <f t="shared" si="27"/>
        <v>0</v>
      </c>
      <c r="I1788">
        <f t="array" ref="I1788">MIN(IFERROR(FIND(IstNumbers,A1788),""))</f>
        <v>24</v>
      </c>
      <c r="J1788" s="1" t="e">
        <f>IF([first '# in title]&lt;[pos kw in title],MID([title],[pos kw in title]-6,6),#N/A)</f>
        <v>#N/A</v>
      </c>
      <c r="K1788" s="1" t="e">
        <f>IFERROR(MID(SUBSTITUTE([kw rough in title],",","."),FIND("(",[kw rough in title])+1,20),SUBSTITUTE(IFERROR(MID([kw rough in title],FIND(" ",[kw rough in title])+1,20),[kw rough in title]),",","."))</f>
        <v>#N/A</v>
      </c>
      <c r="L1788" s="1">
        <f>IFERROR(FIND("kW",[desc]),0)</f>
        <v>0</v>
      </c>
      <c r="M1788">
        <f t="array" ref="M1788">MIN(IFERROR(FIND(IstNumbers,E1788),""))</f>
        <v>0</v>
      </c>
      <c r="N1788" s="1" t="b">
        <f>IF([first '# in desc]&lt;[pos kw in desc],MID([desc],[pos kw in desc]-7,7))</f>
        <v>0</v>
      </c>
      <c r="O17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8" s="1" t="str">
        <f>TRIM(IF([first '# in desc]&lt;[pos kw in desc],MID([desc],[pos kw in desc]-6,6),FALSE))</f>
        <v>FALSCH</v>
      </c>
      <c r="Q1788" s="1" t="b">
        <f>IF(LEN([manuell])=0,IFERROR([kw fine in title]*1,IFERROR(SUMPRODUCT(COUNTIF(IsDigits,MID([kw in desc],ROW($A$1:$A$150),1)))=LEN([kw in desc]),#N/A)),[manuell])</f>
        <v>0</v>
      </c>
      <c r="R1788" s="1" t="str">
        <f>IF([pos kw in title]&gt;0,MID(J1788,#REF!,4),IF([first '# in title]&gt;0,MID([title],[first '# in title],3),IF([first '# in title]&gt;0,MID([desc],#REF!,3),VLOOKUP([productid],$G$2:$R$1386,8))))</f>
        <v>162</v>
      </c>
      <c r="S1788" s="1" t="e">
        <f>IF([kw in desc]=[kw rough in title],[kw in desc]*1,IFERROR(LEFT([kw_dirty],3)*1,IFERROR(LEFT([kw_dirty],2)*1,"n.a.")))</f>
        <v>#N/A</v>
      </c>
      <c r="T1788" s="1"/>
      <c r="U1788" s="1" t="e">
        <f>VLOOKUP(Tabelle1[[#This Row],[productid]],Tabelle2[#All],2,FALSE)</f>
        <v>#N/A</v>
      </c>
    </row>
    <row r="1789" spans="1:21">
      <c r="A1789" t="s">
        <v>3079</v>
      </c>
      <c r="B1789">
        <v>2640</v>
      </c>
      <c r="C1789">
        <v>9701</v>
      </c>
      <c r="D1789" t="s">
        <v>3080</v>
      </c>
      <c r="E1789" t="s">
        <v>9</v>
      </c>
      <c r="F1789">
        <v>18406</v>
      </c>
      <c r="G1789">
        <v>4184267</v>
      </c>
      <c r="H1789">
        <f t="shared" si="27"/>
        <v>0</v>
      </c>
      <c r="I1789">
        <f t="array" ref="I1789">MIN(IFERROR(FIND(IstNumbers,A1789),""))</f>
        <v>17</v>
      </c>
      <c r="J1789" s="1" t="e">
        <f>IF([first '# in title]&lt;[pos kw in title],MID([title],[pos kw in title]-6,6),#N/A)</f>
        <v>#N/A</v>
      </c>
      <c r="K1789" s="1" t="e">
        <f>IFERROR(MID(SUBSTITUTE([kw rough in title],",","."),FIND("(",[kw rough in title])+1,20),SUBSTITUTE(IFERROR(MID([kw rough in title],FIND(" ",[kw rough in title])+1,20),[kw rough in title]),",","."))</f>
        <v>#N/A</v>
      </c>
      <c r="L1789" s="1">
        <f>IFERROR(FIND("kW",[desc]),0)</f>
        <v>0</v>
      </c>
      <c r="M1789">
        <f t="array" ref="M1789">MIN(IFERROR(FIND(IstNumbers,E1789),""))</f>
        <v>0</v>
      </c>
      <c r="N1789" s="1" t="b">
        <f>IF([first '# in desc]&lt;[pos kw in desc],MID([desc],[pos kw in desc]-7,7))</f>
        <v>0</v>
      </c>
      <c r="O17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89" s="1" t="str">
        <f>TRIM(IF([first '# in desc]&lt;[pos kw in desc],MID([desc],[pos kw in desc]-6,6),FALSE))</f>
        <v>FALSCH</v>
      </c>
      <c r="Q1789" s="1" t="b">
        <f>IF(LEN([manuell])=0,IFERROR([kw fine in title]*1,IFERROR(SUMPRODUCT(COUNTIF(IsDigits,MID([kw in desc],ROW($A$1:$A$150),1)))=LEN([kw in desc]),#N/A)),[manuell])</f>
        <v>0</v>
      </c>
      <c r="R1789" s="1" t="str">
        <f>IF([pos kw in title]&gt;0,MID(J1789,#REF!,4),IF([first '# in title]&gt;0,MID([title],[first '# in title],3),IF([first '# in title]&gt;0,MID([desc],#REF!,3),VLOOKUP([productid],$G$2:$R$1386,8))))</f>
        <v>-Pa</v>
      </c>
      <c r="S1789" s="1" t="e">
        <f>IF([kw in desc]=[kw rough in title],[kw in desc]*1,IFERROR(LEFT([kw_dirty],3)*1,IFERROR(LEFT([kw_dirty],2)*1,"n.a.")))</f>
        <v>#N/A</v>
      </c>
      <c r="T1789" s="1"/>
      <c r="U1789" s="1" t="e">
        <f>VLOOKUP(Tabelle1[[#This Row],[productid]],Tabelle2[#All],2,FALSE)</f>
        <v>#N/A</v>
      </c>
    </row>
    <row r="1790" spans="1:21">
      <c r="A1790" t="s">
        <v>3081</v>
      </c>
      <c r="B1790">
        <v>3250</v>
      </c>
      <c r="C1790">
        <v>9701</v>
      </c>
      <c r="D1790" t="s">
        <v>3082</v>
      </c>
      <c r="E1790" t="s">
        <v>9</v>
      </c>
      <c r="F1790">
        <v>18406</v>
      </c>
      <c r="G1790">
        <v>4160480</v>
      </c>
      <c r="H1790">
        <f t="shared" si="27"/>
        <v>0</v>
      </c>
      <c r="I1790">
        <f t="array" ref="I1790">MIN(IFERROR(FIND(IstNumbers,A1790),""))</f>
        <v>17</v>
      </c>
      <c r="J1790" s="1" t="e">
        <f>IF([first '# in title]&lt;[pos kw in title],MID([title],[pos kw in title]-6,6),#N/A)</f>
        <v>#N/A</v>
      </c>
      <c r="K1790" s="1" t="e">
        <f>IFERROR(MID(SUBSTITUTE([kw rough in title],",","."),FIND("(",[kw rough in title])+1,20),SUBSTITUTE(IFERROR(MID([kw rough in title],FIND(" ",[kw rough in title])+1,20),[kw rough in title]),",","."))</f>
        <v>#N/A</v>
      </c>
      <c r="L1790" s="1">
        <f>IFERROR(FIND("kW",[desc]),0)</f>
        <v>0</v>
      </c>
      <c r="M1790">
        <f t="array" ref="M1790">MIN(IFERROR(FIND(IstNumbers,E1790),""))</f>
        <v>0</v>
      </c>
      <c r="N1790" s="1" t="b">
        <f>IF([first '# in desc]&lt;[pos kw in desc],MID([desc],[pos kw in desc]-7,7))</f>
        <v>0</v>
      </c>
      <c r="O17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0" s="1" t="str">
        <f>TRIM(IF([first '# in desc]&lt;[pos kw in desc],MID([desc],[pos kw in desc]-6,6),FALSE))</f>
        <v>FALSCH</v>
      </c>
      <c r="Q1790" s="1" t="b">
        <f>IF(LEN([manuell])=0,IFERROR([kw fine in title]*1,IFERROR(SUMPRODUCT(COUNTIF(IsDigits,MID([kw in desc],ROW($A$1:$A$150),1)))=LEN([kw in desc]),#N/A)),[manuell])</f>
        <v>0</v>
      </c>
      <c r="R1790" s="1" t="str">
        <f>IF([pos kw in title]&gt;0,MID(J1790,#REF!,4),IF([first '# in title]&gt;0,MID([title],[first '# in title],3),IF([first '# in title]&gt;0,MID([desc],#REF!,3),VLOOKUP([productid],$G$2:$R$1386,8))))</f>
        <v>-Pa</v>
      </c>
      <c r="S1790" s="1" t="e">
        <f>IF([kw in desc]=[kw rough in title],[kw in desc]*1,IFERROR(LEFT([kw_dirty],3)*1,IFERROR(LEFT([kw_dirty],2)*1,"n.a.")))</f>
        <v>#N/A</v>
      </c>
      <c r="T1790" s="1"/>
      <c r="U1790" s="1">
        <f>VLOOKUP(Tabelle1[[#This Row],[productid]],Tabelle2[#All],2,FALSE)</f>
        <v>24</v>
      </c>
    </row>
    <row r="1791" spans="1:21">
      <c r="A1791" t="s">
        <v>3055</v>
      </c>
      <c r="B1791">
        <v>2534</v>
      </c>
      <c r="C1791">
        <v>9701</v>
      </c>
      <c r="D1791" t="s">
        <v>3083</v>
      </c>
      <c r="E1791" t="s">
        <v>9</v>
      </c>
      <c r="F1791">
        <v>18406</v>
      </c>
      <c r="G1791">
        <v>3863862</v>
      </c>
      <c r="H1791">
        <f t="shared" si="27"/>
        <v>0</v>
      </c>
      <c r="I1791">
        <f t="array" ref="I1791">MIN(IFERROR(FIND(IstNumbers,A1791),""))</f>
        <v>21</v>
      </c>
      <c r="J1791" s="1" t="e">
        <f>IF([first '# in title]&lt;[pos kw in title],MID([title],[pos kw in title]-6,6),#N/A)</f>
        <v>#N/A</v>
      </c>
      <c r="K1791" s="1" t="e">
        <f>IFERROR(MID(SUBSTITUTE([kw rough in title],",","."),FIND("(",[kw rough in title])+1,20),SUBSTITUTE(IFERROR(MID([kw rough in title],FIND(" ",[kw rough in title])+1,20),[kw rough in title]),",","."))</f>
        <v>#N/A</v>
      </c>
      <c r="L1791" s="1">
        <f>IFERROR(FIND("kW",[desc]),0)</f>
        <v>0</v>
      </c>
      <c r="M1791">
        <f t="array" ref="M1791">MIN(IFERROR(FIND(IstNumbers,E1791),""))</f>
        <v>0</v>
      </c>
      <c r="N1791" s="1" t="b">
        <f>IF([first '# in desc]&lt;[pos kw in desc],MID([desc],[pos kw in desc]-7,7))</f>
        <v>0</v>
      </c>
      <c r="O17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1" s="1" t="str">
        <f>TRIM(IF([first '# in desc]&lt;[pos kw in desc],MID([desc],[pos kw in desc]-6,6),FALSE))</f>
        <v>FALSCH</v>
      </c>
      <c r="Q1791" s="1" t="b">
        <f>IF(LEN([manuell])=0,IFERROR([kw fine in title]*1,IFERROR(SUMPRODUCT(COUNTIF(IsDigits,MID([kw in desc],ROW($A$1:$A$150),1)))=LEN([kw in desc]),#N/A)),[manuell])</f>
        <v>0</v>
      </c>
      <c r="R1791" s="1" t="str">
        <f>IF([pos kw in title]&gt;0,MID(J1791,#REF!,4),IF([first '# in title]&gt;0,MID([title],[first '# in title],3),IF([first '# in title]&gt;0,MID([desc],#REF!,3),VLOOKUP([productid],$G$2:$R$1386,8))))</f>
        <v>-50</v>
      </c>
      <c r="S1791" s="1" t="e">
        <f>IF([kw in desc]=[kw rough in title],[kw in desc]*1,IFERROR(LEFT([kw_dirty],3)*1,IFERROR(LEFT([kw_dirty],2)*1,"n.a.")))</f>
        <v>#N/A</v>
      </c>
      <c r="T1791" s="1"/>
      <c r="U1791" s="1" t="e">
        <f>VLOOKUP(Tabelle1[[#This Row],[productid]],Tabelle2[#All],2,FALSE)</f>
        <v>#N/A</v>
      </c>
    </row>
    <row r="1792" spans="1:21">
      <c r="A1792" t="s">
        <v>3042</v>
      </c>
      <c r="B1792">
        <v>1655</v>
      </c>
      <c r="C1792">
        <v>223861</v>
      </c>
      <c r="D1792" t="s">
        <v>3084</v>
      </c>
      <c r="E1792" t="s">
        <v>3044</v>
      </c>
      <c r="F1792">
        <v>18406</v>
      </c>
      <c r="G1792">
        <v>3725833</v>
      </c>
      <c r="H1792">
        <f t="shared" si="27"/>
        <v>0</v>
      </c>
      <c r="I1792">
        <f t="array" ref="I1792">MIN(IFERROR(FIND(IstNumbers,A1792),""))</f>
        <v>15</v>
      </c>
      <c r="J1792" s="1" t="e">
        <f>IF([first '# in title]&lt;[pos kw in title],MID([title],[pos kw in title]-6,6),#N/A)</f>
        <v>#N/A</v>
      </c>
      <c r="K1792" s="1" t="e">
        <f>IFERROR(MID(SUBSTITUTE([kw rough in title],",","."),FIND("(",[kw rough in title])+1,20),SUBSTITUTE(IFERROR(MID([kw rough in title],FIND(" ",[kw rough in title])+1,20),[kw rough in title]),",","."))</f>
        <v>#N/A</v>
      </c>
      <c r="L1792" s="1">
        <f>IFERROR(FIND("kW",[desc]),0)</f>
        <v>0</v>
      </c>
      <c r="M1792">
        <f t="array" ref="M1792">MIN(IFERROR(FIND(IstNumbers,E1792),""))</f>
        <v>25</v>
      </c>
      <c r="N1792" s="1" t="b">
        <f>IF([first '# in desc]&lt;[pos kw in desc],MID([desc],[pos kw in desc]-7,7))</f>
        <v>0</v>
      </c>
      <c r="O17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2" s="1" t="str">
        <f>TRIM(IF([first '# in desc]&lt;[pos kw in desc],MID([desc],[pos kw in desc]-6,6),FALSE))</f>
        <v>FALSCH</v>
      </c>
      <c r="Q1792" s="1" t="b">
        <f>IF(LEN([manuell])=0,IFERROR([kw fine in title]*1,IFERROR(SUMPRODUCT(COUNTIF(IsDigits,MID([kw in desc],ROW($A$1:$A$150),1)))=LEN([kw in desc]),#N/A)),[manuell])</f>
        <v>0</v>
      </c>
      <c r="R1792" s="1" t="str">
        <f>IF([pos kw in title]&gt;0,MID(J1792,#REF!,4),IF([first '# in title]&gt;0,MID([title],[first '# in title],3),IF([first '# in title]&gt;0,MID([desc],#REF!,3),VLOOKUP([productid],$G$2:$R$1386,8))))</f>
        <v xml:space="preserve">24 </v>
      </c>
      <c r="S1792" s="1" t="e">
        <f>IF([kw in desc]=[kw rough in title],[kw in desc]*1,IFERROR(LEFT([kw_dirty],3)*1,IFERROR(LEFT([kw_dirty],2)*1,"n.a.")))</f>
        <v>#N/A</v>
      </c>
      <c r="T1792" s="1"/>
      <c r="U1792" s="1" t="e">
        <f>VLOOKUP(Tabelle1[[#This Row],[productid]],Tabelle2[#All],2,FALSE)</f>
        <v>#N/A</v>
      </c>
    </row>
    <row r="1793" spans="1:21">
      <c r="A1793" t="s">
        <v>3085</v>
      </c>
      <c r="B1793">
        <v>2878</v>
      </c>
      <c r="C1793">
        <v>9701</v>
      </c>
      <c r="D1793" t="s">
        <v>3086</v>
      </c>
      <c r="E1793" t="s">
        <v>9</v>
      </c>
      <c r="F1793">
        <v>18406</v>
      </c>
      <c r="G1793">
        <v>4184268</v>
      </c>
      <c r="H1793">
        <f t="shared" si="27"/>
        <v>0</v>
      </c>
      <c r="I1793">
        <f t="array" ref="I1793">MIN(IFERROR(FIND(IstNumbers,A1793),""))</f>
        <v>17</v>
      </c>
      <c r="J1793" s="1" t="e">
        <f>IF([first '# in title]&lt;[pos kw in title],MID([title],[pos kw in title]-6,6),#N/A)</f>
        <v>#N/A</v>
      </c>
      <c r="K1793" s="1" t="e">
        <f>IFERROR(MID(SUBSTITUTE([kw rough in title],",","."),FIND("(",[kw rough in title])+1,20),SUBSTITUTE(IFERROR(MID([kw rough in title],FIND(" ",[kw rough in title])+1,20),[kw rough in title]),",","."))</f>
        <v>#N/A</v>
      </c>
      <c r="L1793" s="1">
        <f>IFERROR(FIND("kW",[desc]),0)</f>
        <v>0</v>
      </c>
      <c r="M1793">
        <f t="array" ref="M1793">MIN(IFERROR(FIND(IstNumbers,E1793),""))</f>
        <v>0</v>
      </c>
      <c r="N1793" s="1" t="b">
        <f>IF([first '# in desc]&lt;[pos kw in desc],MID([desc],[pos kw in desc]-7,7))</f>
        <v>0</v>
      </c>
      <c r="O17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3" s="1" t="str">
        <f>TRIM(IF([first '# in desc]&lt;[pos kw in desc],MID([desc],[pos kw in desc]-6,6),FALSE))</f>
        <v>FALSCH</v>
      </c>
      <c r="Q1793" s="1" t="b">
        <f>IF(LEN([manuell])=0,IFERROR([kw fine in title]*1,IFERROR(SUMPRODUCT(COUNTIF(IsDigits,MID([kw in desc],ROW($A$1:$A$150),1)))=LEN([kw in desc]),#N/A)),[manuell])</f>
        <v>0</v>
      </c>
      <c r="R1793" s="1" t="str">
        <f>IF([pos kw in title]&gt;0,MID(J1793,#REF!,4),IF([first '# in title]&gt;0,MID([title],[first '# in title],3),IF([first '# in title]&gt;0,MID([desc],#REF!,3),VLOOKUP([productid],$G$2:$R$1386,8))))</f>
        <v>-Pa</v>
      </c>
      <c r="S1793" s="1" t="e">
        <f>IF([kw in desc]=[kw rough in title],[kw in desc]*1,IFERROR(LEFT([kw_dirty],3)*1,IFERROR(LEFT([kw_dirty],2)*1,"n.a.")))</f>
        <v>#N/A</v>
      </c>
      <c r="T1793" s="1"/>
      <c r="U1793" s="1" t="e">
        <f>VLOOKUP(Tabelle1[[#This Row],[productid]],Tabelle2[#All],2,FALSE)</f>
        <v>#N/A</v>
      </c>
    </row>
    <row r="1794" spans="1:21">
      <c r="A1794" t="s">
        <v>3077</v>
      </c>
      <c r="B1794">
        <v>3090</v>
      </c>
      <c r="C1794">
        <v>9701</v>
      </c>
      <c r="D1794" t="s">
        <v>3087</v>
      </c>
      <c r="E1794" t="s">
        <v>9</v>
      </c>
      <c r="F1794">
        <v>18406</v>
      </c>
      <c r="G1794">
        <v>4171788</v>
      </c>
      <c r="H1794">
        <f t="shared" si="27"/>
        <v>0</v>
      </c>
      <c r="I1794">
        <f t="array" ref="I1794">MIN(IFERROR(FIND(IstNumbers,A1794),""))</f>
        <v>24</v>
      </c>
      <c r="J1794" s="1" t="e">
        <f>IF([first '# in title]&lt;[pos kw in title],MID([title],[pos kw in title]-6,6),#N/A)</f>
        <v>#N/A</v>
      </c>
      <c r="K1794" s="1" t="e">
        <f>IFERROR(MID(SUBSTITUTE([kw rough in title],",","."),FIND("(",[kw rough in title])+1,20),SUBSTITUTE(IFERROR(MID([kw rough in title],FIND(" ",[kw rough in title])+1,20),[kw rough in title]),",","."))</f>
        <v>#N/A</v>
      </c>
      <c r="L1794" s="1">
        <f>IFERROR(FIND("kW",[desc]),0)</f>
        <v>0</v>
      </c>
      <c r="M1794">
        <f t="array" ref="M1794">MIN(IFERROR(FIND(IstNumbers,E1794),""))</f>
        <v>0</v>
      </c>
      <c r="N1794" s="1" t="b">
        <f>IF([first '# in desc]&lt;[pos kw in desc],MID([desc],[pos kw in desc]-7,7))</f>
        <v>0</v>
      </c>
      <c r="O17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4" s="1" t="str">
        <f>TRIM(IF([first '# in desc]&lt;[pos kw in desc],MID([desc],[pos kw in desc]-6,6),FALSE))</f>
        <v>FALSCH</v>
      </c>
      <c r="Q1794" s="1" t="b">
        <f>IF(LEN([manuell])=0,IFERROR([kw fine in title]*1,IFERROR(SUMPRODUCT(COUNTIF(IsDigits,MID([kw in desc],ROW($A$1:$A$150),1)))=LEN([kw in desc]),#N/A)),[manuell])</f>
        <v>0</v>
      </c>
      <c r="R1794" s="1" t="str">
        <f>IF([pos kw in title]&gt;0,MID(J1794,#REF!,4),IF([first '# in title]&gt;0,MID([title],[first '# in title],3),IF([first '# in title]&gt;0,MID([desc],#REF!,3),VLOOKUP([productid],$G$2:$R$1386,8))))</f>
        <v>162</v>
      </c>
      <c r="S1794" s="1" t="e">
        <f>IF([kw in desc]=[kw rough in title],[kw in desc]*1,IFERROR(LEFT([kw_dirty],3)*1,IFERROR(LEFT([kw_dirty],2)*1,"n.a.")))</f>
        <v>#N/A</v>
      </c>
      <c r="T1794" s="1"/>
      <c r="U1794" s="1" t="e">
        <f>VLOOKUP(Tabelle1[[#This Row],[productid]],Tabelle2[#All],2,FALSE)</f>
        <v>#N/A</v>
      </c>
    </row>
    <row r="1795" spans="1:21">
      <c r="A1795" t="s">
        <v>3079</v>
      </c>
      <c r="B1795">
        <v>2660</v>
      </c>
      <c r="C1795">
        <v>9701</v>
      </c>
      <c r="D1795" t="s">
        <v>3088</v>
      </c>
      <c r="E1795" t="s">
        <v>9</v>
      </c>
      <c r="F1795">
        <v>18406</v>
      </c>
      <c r="G1795">
        <v>4184267</v>
      </c>
      <c r="H1795">
        <f t="shared" si="27"/>
        <v>0</v>
      </c>
      <c r="I1795">
        <f t="array" ref="I1795">MIN(IFERROR(FIND(IstNumbers,A1795),""))</f>
        <v>17</v>
      </c>
      <c r="J1795" s="1" t="e">
        <f>IF([first '# in title]&lt;[pos kw in title],MID([title],[pos kw in title]-6,6),#N/A)</f>
        <v>#N/A</v>
      </c>
      <c r="K1795" s="1" t="e">
        <f>IFERROR(MID(SUBSTITUTE([kw rough in title],",","."),FIND("(",[kw rough in title])+1,20),SUBSTITUTE(IFERROR(MID([kw rough in title],FIND(" ",[kw rough in title])+1,20),[kw rough in title]),",","."))</f>
        <v>#N/A</v>
      </c>
      <c r="L1795" s="1">
        <f>IFERROR(FIND("kW",[desc]),0)</f>
        <v>0</v>
      </c>
      <c r="M1795">
        <f t="array" ref="M1795">MIN(IFERROR(FIND(IstNumbers,E1795),""))</f>
        <v>0</v>
      </c>
      <c r="N1795" s="1" t="b">
        <f>IF([first '# in desc]&lt;[pos kw in desc],MID([desc],[pos kw in desc]-7,7))</f>
        <v>0</v>
      </c>
      <c r="O17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5" s="1" t="str">
        <f>TRIM(IF([first '# in desc]&lt;[pos kw in desc],MID([desc],[pos kw in desc]-6,6),FALSE))</f>
        <v>FALSCH</v>
      </c>
      <c r="Q1795" s="1" t="b">
        <f>IF(LEN([manuell])=0,IFERROR([kw fine in title]*1,IFERROR(SUMPRODUCT(COUNTIF(IsDigits,MID([kw in desc],ROW($A$1:$A$150),1)))=LEN([kw in desc]),#N/A)),[manuell])</f>
        <v>0</v>
      </c>
      <c r="R1795" s="1" t="str">
        <f>IF([pos kw in title]&gt;0,MID(J1795,#REF!,4),IF([first '# in title]&gt;0,MID([title],[first '# in title],3),IF([first '# in title]&gt;0,MID([desc],#REF!,3),VLOOKUP([productid],$G$2:$R$1386,8))))</f>
        <v>-Pa</v>
      </c>
      <c r="S1795" s="1" t="e">
        <f>IF([kw in desc]=[kw rough in title],[kw in desc]*1,IFERROR(LEFT([kw_dirty],3)*1,IFERROR(LEFT([kw_dirty],2)*1,"n.a.")))</f>
        <v>#N/A</v>
      </c>
      <c r="T1795" s="1"/>
      <c r="U1795" s="1" t="e">
        <f>VLOOKUP(Tabelle1[[#This Row],[productid]],Tabelle2[#All],2,FALSE)</f>
        <v>#N/A</v>
      </c>
    </row>
    <row r="1796" spans="1:21" hidden="1">
      <c r="A1796" t="s">
        <v>3081</v>
      </c>
      <c r="B1796">
        <v>3349</v>
      </c>
      <c r="C1796">
        <v>273949</v>
      </c>
      <c r="D1796" t="s">
        <v>3089</v>
      </c>
      <c r="E1796" t="s">
        <v>894</v>
      </c>
      <c r="F1796">
        <v>18406</v>
      </c>
      <c r="G1796">
        <v>4160480</v>
      </c>
      <c r="H1796">
        <f t="shared" ref="H1796:H1859" si="28">IFERROR(FIND("kW",A1796),0)</f>
        <v>0</v>
      </c>
      <c r="I1796">
        <f t="array" ref="I1796">MIN(IFERROR(FIND(IstNumbers,A1796),""))</f>
        <v>17</v>
      </c>
      <c r="J1796" s="1" t="e">
        <f>IF([first '# in title]&lt;[pos kw in title],MID([title],[pos kw in title]-6,6),#N/A)</f>
        <v>#N/A</v>
      </c>
      <c r="K1796" s="1" t="e">
        <f>IFERROR(MID(SUBSTITUTE([kw rough in title],",","."),FIND("(",[kw rough in title])+1,20),SUBSTITUTE(IFERROR(MID([kw rough in title],FIND(" ",[kw rough in title])+1,20),[kw rough in title]),",","."))</f>
        <v>#N/A</v>
      </c>
      <c r="L1796" s="1">
        <f>IFERROR(FIND("kW",[desc]),0)</f>
        <v>37</v>
      </c>
      <c r="M1796">
        <f t="array" ref="M1796">MIN(IFERROR(FIND(IstNumbers,E1796),""))</f>
        <v>29</v>
      </c>
      <c r="N1796" s="1" t="str">
        <f>IF([first '# in desc]&lt;[pos kw in desc],MID([desc],[pos kw in desc]-7,7))</f>
        <v xml:space="preserve">72, 20 </v>
      </c>
      <c r="O1796" s="1" t="str">
        <f>IFERROR(SUBSTITUTE(MID([kw rough in desc],FIND("(",[kw rough in desc])+1,20),",","."),IFERROR(SUBSTITUTE(TRIM(SUBSTITUTE(SUBSTITUTE(MID([kw rough in desc],FIND(" ",TRIM([kw rough in desc]))+1,20),"""",""),"/","")),",","."),#N/A))</f>
        <v>20</v>
      </c>
      <c r="P1796" s="1" t="str">
        <f>TRIM(IF([first '# in desc]&lt;[pos kw in desc],MID([desc],[pos kw in desc]-6,6),FALSE))</f>
        <v>2, 20</v>
      </c>
      <c r="Q1796" s="1" t="b">
        <f>IF(LEN([manuell])=0,IFERROR([kw fine in title]*1,IFERROR(SUMPRODUCT(COUNTIF(IsDigits,MID([kw in desc],ROW($A$1:$A$150),1)))=LEN([kw in desc]),#N/A)),[manuell])</f>
        <v>0</v>
      </c>
      <c r="R1796" s="1" t="str">
        <f>IF([pos kw in title]&gt;0,MID(J1796,#REF!,4),IF([first '# in title]&gt;0,MID([title],[first '# in title],3),IF([first '# in title]&gt;0,MID([desc],#REF!,3),VLOOKUP([productid],$G$2:$R$1386,8))))</f>
        <v>-Pa</v>
      </c>
      <c r="S1796" s="1" t="e">
        <f>IF([kw in desc]=[kw rough in title],[kw in desc]*1,IFERROR(LEFT([kw_dirty],3)*1,IFERROR(LEFT([kw_dirty],2)*1,"n.a.")))</f>
        <v>#N/A</v>
      </c>
      <c r="T1796" s="1"/>
      <c r="U1796" s="1">
        <f>VLOOKUP(Tabelle1[[#This Row],[productid]],Tabelle2[#All],2,FALSE)</f>
        <v>24</v>
      </c>
    </row>
    <row r="1797" spans="1:21">
      <c r="A1797" t="s">
        <v>3055</v>
      </c>
      <c r="B1797">
        <v>2772.26</v>
      </c>
      <c r="C1797">
        <v>12041</v>
      </c>
      <c r="D1797" t="s">
        <v>3090</v>
      </c>
      <c r="E1797" t="s">
        <v>9</v>
      </c>
      <c r="F1797">
        <v>18406</v>
      </c>
      <c r="G1797">
        <v>3863862</v>
      </c>
      <c r="H1797">
        <f t="shared" si="28"/>
        <v>0</v>
      </c>
      <c r="I1797">
        <f t="array" ref="I1797">MIN(IFERROR(FIND(IstNumbers,A1797),""))</f>
        <v>21</v>
      </c>
      <c r="J1797" s="1" t="e">
        <f>IF([first '# in title]&lt;[pos kw in title],MID([title],[pos kw in title]-6,6),#N/A)</f>
        <v>#N/A</v>
      </c>
      <c r="K1797" s="1" t="e">
        <f>IFERROR(MID(SUBSTITUTE([kw rough in title],",","."),FIND("(",[kw rough in title])+1,20),SUBSTITUTE(IFERROR(MID([kw rough in title],FIND(" ",[kw rough in title])+1,20),[kw rough in title]),",","."))</f>
        <v>#N/A</v>
      </c>
      <c r="L1797" s="1">
        <f>IFERROR(FIND("kW",[desc]),0)</f>
        <v>0</v>
      </c>
      <c r="M1797">
        <f t="array" ref="M1797">MIN(IFERROR(FIND(IstNumbers,E1797),""))</f>
        <v>0</v>
      </c>
      <c r="N1797" s="1" t="b">
        <f>IF([first '# in desc]&lt;[pos kw in desc],MID([desc],[pos kw in desc]-7,7))</f>
        <v>0</v>
      </c>
      <c r="O17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7" s="1" t="str">
        <f>TRIM(IF([first '# in desc]&lt;[pos kw in desc],MID([desc],[pos kw in desc]-6,6),FALSE))</f>
        <v>FALSCH</v>
      </c>
      <c r="Q1797" s="1" t="b">
        <f>IF(LEN([manuell])=0,IFERROR([kw fine in title]*1,IFERROR(SUMPRODUCT(COUNTIF(IsDigits,MID([kw in desc],ROW($A$1:$A$150),1)))=LEN([kw in desc]),#N/A)),[manuell])</f>
        <v>0</v>
      </c>
      <c r="R1797" s="1" t="str">
        <f>IF([pos kw in title]&gt;0,MID(J1797,#REF!,4),IF([first '# in title]&gt;0,MID([title],[first '# in title],3),IF([first '# in title]&gt;0,MID([desc],#REF!,3),VLOOKUP([productid],$G$2:$R$1386,8))))</f>
        <v>-50</v>
      </c>
      <c r="S1797" s="1" t="e">
        <f>IF([kw in desc]=[kw rough in title],[kw in desc]*1,IFERROR(LEFT([kw_dirty],3)*1,IFERROR(LEFT([kw_dirty],2)*1,"n.a.")))</f>
        <v>#N/A</v>
      </c>
      <c r="T1797" s="1"/>
      <c r="U1797" s="1" t="e">
        <f>VLOOKUP(Tabelle1[[#This Row],[productid]],Tabelle2[#All],2,FALSE)</f>
        <v>#N/A</v>
      </c>
    </row>
    <row r="1798" spans="1:21">
      <c r="A1798" t="s">
        <v>3042</v>
      </c>
      <c r="B1798">
        <v>1657</v>
      </c>
      <c r="C1798">
        <v>223861</v>
      </c>
      <c r="D1798" t="s">
        <v>3091</v>
      </c>
      <c r="E1798" t="s">
        <v>3044</v>
      </c>
      <c r="F1798">
        <v>18406</v>
      </c>
      <c r="G1798">
        <v>3725833</v>
      </c>
      <c r="H1798">
        <f t="shared" si="28"/>
        <v>0</v>
      </c>
      <c r="I1798">
        <f t="array" ref="I1798">MIN(IFERROR(FIND(IstNumbers,A1798),""))</f>
        <v>15</v>
      </c>
      <c r="J1798" s="1" t="e">
        <f>IF([first '# in title]&lt;[pos kw in title],MID([title],[pos kw in title]-6,6),#N/A)</f>
        <v>#N/A</v>
      </c>
      <c r="K1798" s="1" t="e">
        <f>IFERROR(MID(SUBSTITUTE([kw rough in title],",","."),FIND("(",[kw rough in title])+1,20),SUBSTITUTE(IFERROR(MID([kw rough in title],FIND(" ",[kw rough in title])+1,20),[kw rough in title]),",","."))</f>
        <v>#N/A</v>
      </c>
      <c r="L1798" s="1">
        <f>IFERROR(FIND("kW",[desc]),0)</f>
        <v>0</v>
      </c>
      <c r="M1798">
        <f t="array" ref="M1798">MIN(IFERROR(FIND(IstNumbers,E1798),""))</f>
        <v>25</v>
      </c>
      <c r="N1798" s="1" t="b">
        <f>IF([first '# in desc]&lt;[pos kw in desc],MID([desc],[pos kw in desc]-7,7))</f>
        <v>0</v>
      </c>
      <c r="O17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8" s="1" t="str">
        <f>TRIM(IF([first '# in desc]&lt;[pos kw in desc],MID([desc],[pos kw in desc]-6,6),FALSE))</f>
        <v>FALSCH</v>
      </c>
      <c r="Q1798" s="1" t="b">
        <f>IF(LEN([manuell])=0,IFERROR([kw fine in title]*1,IFERROR(SUMPRODUCT(COUNTIF(IsDigits,MID([kw in desc],ROW($A$1:$A$150),1)))=LEN([kw in desc]),#N/A)),[manuell])</f>
        <v>0</v>
      </c>
      <c r="R1798" s="1" t="str">
        <f>IF([pos kw in title]&gt;0,MID(J1798,#REF!,4),IF([first '# in title]&gt;0,MID([title],[first '# in title],3),IF([first '# in title]&gt;0,MID([desc],#REF!,3),VLOOKUP([productid],$G$2:$R$1386,8))))</f>
        <v xml:space="preserve">24 </v>
      </c>
      <c r="S1798" s="1" t="e">
        <f>IF([kw in desc]=[kw rough in title],[kw in desc]*1,IFERROR(LEFT([kw_dirty],3)*1,IFERROR(LEFT([kw_dirty],2)*1,"n.a.")))</f>
        <v>#N/A</v>
      </c>
      <c r="T1798" s="1"/>
      <c r="U1798" s="1" t="e">
        <f>VLOOKUP(Tabelle1[[#This Row],[productid]],Tabelle2[#All],2,FALSE)</f>
        <v>#N/A</v>
      </c>
    </row>
    <row r="1799" spans="1:21">
      <c r="A1799" t="s">
        <v>3085</v>
      </c>
      <c r="B1799">
        <v>2971</v>
      </c>
      <c r="C1799">
        <v>9701</v>
      </c>
      <c r="D1799" t="s">
        <v>3092</v>
      </c>
      <c r="E1799" t="s">
        <v>9</v>
      </c>
      <c r="F1799">
        <v>18406</v>
      </c>
      <c r="G1799">
        <v>4184268</v>
      </c>
      <c r="H1799">
        <f t="shared" si="28"/>
        <v>0</v>
      </c>
      <c r="I1799">
        <f t="array" ref="I1799">MIN(IFERROR(FIND(IstNumbers,A1799),""))</f>
        <v>17</v>
      </c>
      <c r="J1799" s="1" t="e">
        <f>IF([first '# in title]&lt;[pos kw in title],MID([title],[pos kw in title]-6,6),#N/A)</f>
        <v>#N/A</v>
      </c>
      <c r="K1799" s="1" t="e">
        <f>IFERROR(MID(SUBSTITUTE([kw rough in title],",","."),FIND("(",[kw rough in title])+1,20),SUBSTITUTE(IFERROR(MID([kw rough in title],FIND(" ",[kw rough in title])+1,20),[kw rough in title]),",","."))</f>
        <v>#N/A</v>
      </c>
      <c r="L1799" s="1">
        <f>IFERROR(FIND("kW",[desc]),0)</f>
        <v>0</v>
      </c>
      <c r="M1799">
        <f t="array" ref="M1799">MIN(IFERROR(FIND(IstNumbers,E1799),""))</f>
        <v>0</v>
      </c>
      <c r="N1799" s="1" t="b">
        <f>IF([first '# in desc]&lt;[pos kw in desc],MID([desc],[pos kw in desc]-7,7))</f>
        <v>0</v>
      </c>
      <c r="O17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799" s="1" t="str">
        <f>TRIM(IF([first '# in desc]&lt;[pos kw in desc],MID([desc],[pos kw in desc]-6,6),FALSE))</f>
        <v>FALSCH</v>
      </c>
      <c r="Q1799" s="1" t="b">
        <f>IF(LEN([manuell])=0,IFERROR([kw fine in title]*1,IFERROR(SUMPRODUCT(COUNTIF(IsDigits,MID([kw in desc],ROW($A$1:$A$150),1)))=LEN([kw in desc]),#N/A)),[manuell])</f>
        <v>0</v>
      </c>
      <c r="R1799" s="1" t="str">
        <f>IF([pos kw in title]&gt;0,MID(J1799,#REF!,4),IF([first '# in title]&gt;0,MID([title],[first '# in title],3),IF([first '# in title]&gt;0,MID([desc],#REF!,3),VLOOKUP([productid],$G$2:$R$1386,8))))</f>
        <v>-Pa</v>
      </c>
      <c r="S1799" s="1" t="e">
        <f>IF([kw in desc]=[kw rough in title],[kw in desc]*1,IFERROR(LEFT([kw_dirty],3)*1,IFERROR(LEFT([kw_dirty],2)*1,"n.a.")))</f>
        <v>#N/A</v>
      </c>
      <c r="T1799" s="1"/>
      <c r="U1799" s="1" t="e">
        <f>VLOOKUP(Tabelle1[[#This Row],[productid]],Tabelle2[#All],2,FALSE)</f>
        <v>#N/A</v>
      </c>
    </row>
    <row r="1800" spans="1:21">
      <c r="A1800" t="s">
        <v>3093</v>
      </c>
      <c r="B1800">
        <v>1985</v>
      </c>
      <c r="C1800">
        <v>9701</v>
      </c>
      <c r="D1800" t="s">
        <v>3094</v>
      </c>
      <c r="E1800" t="s">
        <v>9</v>
      </c>
      <c r="F1800">
        <v>18406</v>
      </c>
      <c r="G1800">
        <v>4184690</v>
      </c>
      <c r="H1800">
        <f t="shared" si="28"/>
        <v>0</v>
      </c>
      <c r="I1800">
        <f t="array" ref="I1800">MIN(IFERROR(FIND(IstNumbers,A1800),""))</f>
        <v>17</v>
      </c>
      <c r="J1800" s="1" t="e">
        <f>IF([first '# in title]&lt;[pos kw in title],MID([title],[pos kw in title]-6,6),#N/A)</f>
        <v>#N/A</v>
      </c>
      <c r="K1800" s="1" t="e">
        <f>IFERROR(MID(SUBSTITUTE([kw rough in title],",","."),FIND("(",[kw rough in title])+1,20),SUBSTITUTE(IFERROR(MID([kw rough in title],FIND(" ",[kw rough in title])+1,20),[kw rough in title]),",","."))</f>
        <v>#N/A</v>
      </c>
      <c r="L1800" s="1">
        <f>IFERROR(FIND("kW",[desc]),0)</f>
        <v>0</v>
      </c>
      <c r="M1800">
        <f t="array" ref="M1800">MIN(IFERROR(FIND(IstNumbers,E1800),""))</f>
        <v>0</v>
      </c>
      <c r="N1800" s="1" t="b">
        <f>IF([first '# in desc]&lt;[pos kw in desc],MID([desc],[pos kw in desc]-7,7))</f>
        <v>0</v>
      </c>
      <c r="O18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0" s="1" t="str">
        <f>TRIM(IF([first '# in desc]&lt;[pos kw in desc],MID([desc],[pos kw in desc]-6,6),FALSE))</f>
        <v>FALSCH</v>
      </c>
      <c r="Q1800" s="1" t="b">
        <f>IF(LEN([manuell])=0,IFERROR([kw fine in title]*1,IFERROR(SUMPRODUCT(COUNTIF(IsDigits,MID([kw in desc],ROW($A$1:$A$150),1)))=LEN([kw in desc]),#N/A)),[manuell])</f>
        <v>0</v>
      </c>
      <c r="R1800" s="1" t="str">
        <f>IF([pos kw in title]&gt;0,MID(J1800,#REF!,4),IF([first '# in title]&gt;0,MID([title],[first '# in title],3),IF([first '# in title]&gt;0,MID([desc],#REF!,3),VLOOKUP([productid],$G$2:$R$1386,8))))</f>
        <v>-Pa</v>
      </c>
      <c r="S1800" s="1" t="e">
        <f>IF([kw in desc]=[kw rough in title],[kw in desc]*1,IFERROR(LEFT([kw_dirty],3)*1,IFERROR(LEFT([kw_dirty],2)*1,"n.a.")))</f>
        <v>#N/A</v>
      </c>
      <c r="T1800" s="1"/>
      <c r="U1800" s="1" t="e">
        <f>VLOOKUP(Tabelle1[[#This Row],[productid]],Tabelle2[#All],2,FALSE)</f>
        <v>#N/A</v>
      </c>
    </row>
    <row r="1801" spans="1:21">
      <c r="A1801" t="s">
        <v>3081</v>
      </c>
      <c r="B1801">
        <v>3372</v>
      </c>
      <c r="C1801">
        <v>9701</v>
      </c>
      <c r="D1801" t="s">
        <v>3095</v>
      </c>
      <c r="E1801" t="s">
        <v>9</v>
      </c>
      <c r="F1801">
        <v>18406</v>
      </c>
      <c r="G1801">
        <v>4160480</v>
      </c>
      <c r="H1801">
        <f t="shared" si="28"/>
        <v>0</v>
      </c>
      <c r="I1801">
        <f t="array" ref="I1801">MIN(IFERROR(FIND(IstNumbers,A1801),""))</f>
        <v>17</v>
      </c>
      <c r="J1801" s="1" t="e">
        <f>IF([first '# in title]&lt;[pos kw in title],MID([title],[pos kw in title]-6,6),#N/A)</f>
        <v>#N/A</v>
      </c>
      <c r="K1801" s="1" t="e">
        <f>IFERROR(MID(SUBSTITUTE([kw rough in title],",","."),FIND("(",[kw rough in title])+1,20),SUBSTITUTE(IFERROR(MID([kw rough in title],FIND(" ",[kw rough in title])+1,20),[kw rough in title]),",","."))</f>
        <v>#N/A</v>
      </c>
      <c r="L1801" s="1">
        <f>IFERROR(FIND("kW",[desc]),0)</f>
        <v>0</v>
      </c>
      <c r="M1801">
        <f t="array" ref="M1801">MIN(IFERROR(FIND(IstNumbers,E1801),""))</f>
        <v>0</v>
      </c>
      <c r="N1801" s="1" t="b">
        <f>IF([first '# in desc]&lt;[pos kw in desc],MID([desc],[pos kw in desc]-7,7))</f>
        <v>0</v>
      </c>
      <c r="O18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1" s="1" t="str">
        <f>TRIM(IF([first '# in desc]&lt;[pos kw in desc],MID([desc],[pos kw in desc]-6,6),FALSE))</f>
        <v>FALSCH</v>
      </c>
      <c r="Q1801" s="1" t="b">
        <f>IF(LEN([manuell])=0,IFERROR([kw fine in title]*1,IFERROR(SUMPRODUCT(COUNTIF(IsDigits,MID([kw in desc],ROW($A$1:$A$150),1)))=LEN([kw in desc]),#N/A)),[manuell])</f>
        <v>0</v>
      </c>
      <c r="R1801" s="1" t="str">
        <f>IF([pos kw in title]&gt;0,MID(J1801,#REF!,4),IF([first '# in title]&gt;0,MID([title],[first '# in title],3),IF([first '# in title]&gt;0,MID([desc],#REF!,3),VLOOKUP([productid],$G$2:$R$1386,8))))</f>
        <v>-Pa</v>
      </c>
      <c r="S1801" s="1" t="e">
        <f>IF([kw in desc]=[kw rough in title],[kw in desc]*1,IFERROR(LEFT([kw_dirty],3)*1,IFERROR(LEFT([kw_dirty],2)*1,"n.a.")))</f>
        <v>#N/A</v>
      </c>
      <c r="T1801" s="1"/>
      <c r="U1801" s="1">
        <f>VLOOKUP(Tabelle1[[#This Row],[productid]],Tabelle2[#All],2,FALSE)</f>
        <v>24</v>
      </c>
    </row>
    <row r="1802" spans="1:21">
      <c r="A1802" t="s">
        <v>3055</v>
      </c>
      <c r="B1802">
        <v>2917.76</v>
      </c>
      <c r="C1802">
        <v>12041</v>
      </c>
      <c r="D1802" t="s">
        <v>3096</v>
      </c>
      <c r="E1802" t="s">
        <v>9</v>
      </c>
      <c r="F1802">
        <v>18406</v>
      </c>
      <c r="G1802">
        <v>3863862</v>
      </c>
      <c r="H1802">
        <f t="shared" si="28"/>
        <v>0</v>
      </c>
      <c r="I1802">
        <f t="array" ref="I1802">MIN(IFERROR(FIND(IstNumbers,A1802),""))</f>
        <v>21</v>
      </c>
      <c r="J1802" s="1" t="e">
        <f>IF([first '# in title]&lt;[pos kw in title],MID([title],[pos kw in title]-6,6),#N/A)</f>
        <v>#N/A</v>
      </c>
      <c r="K1802" s="1" t="e">
        <f>IFERROR(MID(SUBSTITUTE([kw rough in title],",","."),FIND("(",[kw rough in title])+1,20),SUBSTITUTE(IFERROR(MID([kw rough in title],FIND(" ",[kw rough in title])+1,20),[kw rough in title]),",","."))</f>
        <v>#N/A</v>
      </c>
      <c r="L1802" s="1">
        <f>IFERROR(FIND("kW",[desc]),0)</f>
        <v>0</v>
      </c>
      <c r="M1802">
        <f t="array" ref="M1802">MIN(IFERROR(FIND(IstNumbers,E1802),""))</f>
        <v>0</v>
      </c>
      <c r="N1802" s="1" t="b">
        <f>IF([first '# in desc]&lt;[pos kw in desc],MID([desc],[pos kw in desc]-7,7))</f>
        <v>0</v>
      </c>
      <c r="O18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2" s="1" t="str">
        <f>TRIM(IF([first '# in desc]&lt;[pos kw in desc],MID([desc],[pos kw in desc]-6,6),FALSE))</f>
        <v>FALSCH</v>
      </c>
      <c r="Q1802" s="1" t="b">
        <f>IF(LEN([manuell])=0,IFERROR([kw fine in title]*1,IFERROR(SUMPRODUCT(COUNTIF(IsDigits,MID([kw in desc],ROW($A$1:$A$150),1)))=LEN([kw in desc]),#N/A)),[manuell])</f>
        <v>0</v>
      </c>
      <c r="R1802" s="1" t="str">
        <f>IF([pos kw in title]&gt;0,MID(J1802,#REF!,4),IF([first '# in title]&gt;0,MID([title],[first '# in title],3),IF([first '# in title]&gt;0,MID([desc],#REF!,3),VLOOKUP([productid],$G$2:$R$1386,8))))</f>
        <v>-50</v>
      </c>
      <c r="S1802" s="1" t="e">
        <f>IF([kw in desc]=[kw rough in title],[kw in desc]*1,IFERROR(LEFT([kw_dirty],3)*1,IFERROR(LEFT([kw_dirty],2)*1,"n.a.")))</f>
        <v>#N/A</v>
      </c>
      <c r="T1802" s="1"/>
      <c r="U1802" s="1" t="e">
        <f>VLOOKUP(Tabelle1[[#This Row],[productid]],Tabelle2[#All],2,FALSE)</f>
        <v>#N/A</v>
      </c>
    </row>
    <row r="1803" spans="1:21">
      <c r="A1803" t="s">
        <v>3042</v>
      </c>
      <c r="B1803">
        <v>1657</v>
      </c>
      <c r="C1803">
        <v>223861</v>
      </c>
      <c r="D1803" t="s">
        <v>3097</v>
      </c>
      <c r="E1803" t="s">
        <v>3063</v>
      </c>
      <c r="F1803">
        <v>18406</v>
      </c>
      <c r="G1803">
        <v>3725833</v>
      </c>
      <c r="H1803">
        <f t="shared" si="28"/>
        <v>0</v>
      </c>
      <c r="I1803">
        <f t="array" ref="I1803">MIN(IFERROR(FIND(IstNumbers,A1803),""))</f>
        <v>15</v>
      </c>
      <c r="J1803" s="1" t="e">
        <f>IF([first '# in title]&lt;[pos kw in title],MID([title],[pos kw in title]-6,6),#N/A)</f>
        <v>#N/A</v>
      </c>
      <c r="K1803" s="1" t="e">
        <f>IFERROR(MID(SUBSTITUTE([kw rough in title],",","."),FIND("(",[kw rough in title])+1,20),SUBSTITUTE(IFERROR(MID([kw rough in title],FIND(" ",[kw rough in title])+1,20),[kw rough in title]),",","."))</f>
        <v>#N/A</v>
      </c>
      <c r="L1803" s="1">
        <f>IFERROR(FIND("kW",[desc]),0)</f>
        <v>0</v>
      </c>
      <c r="M1803">
        <f t="array" ref="M1803">MIN(IFERROR(FIND(IstNumbers,E1803),""))</f>
        <v>25</v>
      </c>
      <c r="N1803" s="1" t="b">
        <f>IF([first '# in desc]&lt;[pos kw in desc],MID([desc],[pos kw in desc]-7,7))</f>
        <v>0</v>
      </c>
      <c r="O18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3" s="1" t="str">
        <f>TRIM(IF([first '# in desc]&lt;[pos kw in desc],MID([desc],[pos kw in desc]-6,6),FALSE))</f>
        <v>FALSCH</v>
      </c>
      <c r="Q1803" s="1" t="b">
        <f>IF(LEN([manuell])=0,IFERROR([kw fine in title]*1,IFERROR(SUMPRODUCT(COUNTIF(IsDigits,MID([kw in desc],ROW($A$1:$A$150),1)))=LEN([kw in desc]),#N/A)),[manuell])</f>
        <v>0</v>
      </c>
      <c r="R1803" s="1" t="str">
        <f>IF([pos kw in title]&gt;0,MID(J1803,#REF!,4),IF([first '# in title]&gt;0,MID([title],[first '# in title],3),IF([first '# in title]&gt;0,MID([desc],#REF!,3),VLOOKUP([productid],$G$2:$R$1386,8))))</f>
        <v xml:space="preserve">24 </v>
      </c>
      <c r="S1803" s="1" t="e">
        <f>IF([kw in desc]=[kw rough in title],[kw in desc]*1,IFERROR(LEFT([kw_dirty],3)*1,IFERROR(LEFT([kw_dirty],2)*1,"n.a.")))</f>
        <v>#N/A</v>
      </c>
      <c r="T1803" s="1"/>
      <c r="U1803" s="1" t="e">
        <f>VLOOKUP(Tabelle1[[#This Row],[productid]],Tabelle2[#All],2,FALSE)</f>
        <v>#N/A</v>
      </c>
    </row>
    <row r="1804" spans="1:21">
      <c r="A1804" t="s">
        <v>3098</v>
      </c>
      <c r="B1804">
        <v>2534</v>
      </c>
      <c r="C1804">
        <v>9701</v>
      </c>
      <c r="D1804" t="s">
        <v>3099</v>
      </c>
      <c r="E1804" t="s">
        <v>9</v>
      </c>
      <c r="F1804">
        <v>18406</v>
      </c>
      <c r="G1804">
        <v>4184694</v>
      </c>
      <c r="H1804">
        <f t="shared" si="28"/>
        <v>0</v>
      </c>
      <c r="I1804">
        <f t="array" ref="I1804">MIN(IFERROR(FIND(IstNumbers,A1804),""))</f>
        <v>17</v>
      </c>
      <c r="J1804" s="1" t="e">
        <f>IF([first '# in title]&lt;[pos kw in title],MID([title],[pos kw in title]-6,6),#N/A)</f>
        <v>#N/A</v>
      </c>
      <c r="K1804" s="1" t="e">
        <f>IFERROR(MID(SUBSTITUTE([kw rough in title],",","."),FIND("(",[kw rough in title])+1,20),SUBSTITUTE(IFERROR(MID([kw rough in title],FIND(" ",[kw rough in title])+1,20),[kw rough in title]),",","."))</f>
        <v>#N/A</v>
      </c>
      <c r="L1804" s="1">
        <f>IFERROR(FIND("kW",[desc]),0)</f>
        <v>0</v>
      </c>
      <c r="M1804">
        <f t="array" ref="M1804">MIN(IFERROR(FIND(IstNumbers,E1804),""))</f>
        <v>0</v>
      </c>
      <c r="N1804" s="1" t="b">
        <f>IF([first '# in desc]&lt;[pos kw in desc],MID([desc],[pos kw in desc]-7,7))</f>
        <v>0</v>
      </c>
      <c r="O18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4" s="1" t="str">
        <f>TRIM(IF([first '# in desc]&lt;[pos kw in desc],MID([desc],[pos kw in desc]-6,6),FALSE))</f>
        <v>FALSCH</v>
      </c>
      <c r="Q1804" s="1" t="b">
        <f>IF(LEN([manuell])=0,IFERROR([kw fine in title]*1,IFERROR(SUMPRODUCT(COUNTIF(IsDigits,MID([kw in desc],ROW($A$1:$A$150),1)))=LEN([kw in desc]),#N/A)),[manuell])</f>
        <v>0</v>
      </c>
      <c r="R1804" s="1" t="str">
        <f>IF([pos kw in title]&gt;0,MID(J1804,#REF!,4),IF([first '# in title]&gt;0,MID([title],[first '# in title],3),IF([first '# in title]&gt;0,MID([desc],#REF!,3),VLOOKUP([productid],$G$2:$R$1386,8))))</f>
        <v>-Pa</v>
      </c>
      <c r="S1804" s="1" t="e">
        <f>IF([kw in desc]=[kw rough in title],[kw in desc]*1,IFERROR(LEFT([kw_dirty],3)*1,IFERROR(LEFT([kw_dirty],2)*1,"n.a.")))</f>
        <v>#N/A</v>
      </c>
      <c r="T1804" s="1"/>
      <c r="U1804" s="1" t="e">
        <f>VLOOKUP(Tabelle1[[#This Row],[productid]],Tabelle2[#All],2,FALSE)</f>
        <v>#N/A</v>
      </c>
    </row>
    <row r="1805" spans="1:21">
      <c r="A1805" t="s">
        <v>3093</v>
      </c>
      <c r="B1805">
        <v>2090</v>
      </c>
      <c r="C1805">
        <v>9701</v>
      </c>
      <c r="D1805" t="s">
        <v>3100</v>
      </c>
      <c r="E1805" t="s">
        <v>9</v>
      </c>
      <c r="F1805">
        <v>18406</v>
      </c>
      <c r="G1805">
        <v>4184690</v>
      </c>
      <c r="H1805">
        <f t="shared" si="28"/>
        <v>0</v>
      </c>
      <c r="I1805">
        <f t="array" ref="I1805">MIN(IFERROR(FIND(IstNumbers,A1805),""))</f>
        <v>17</v>
      </c>
      <c r="J1805" s="1" t="e">
        <f>IF([first '# in title]&lt;[pos kw in title],MID([title],[pos kw in title]-6,6),#N/A)</f>
        <v>#N/A</v>
      </c>
      <c r="K1805" s="1" t="e">
        <f>IFERROR(MID(SUBSTITUTE([kw rough in title],",","."),FIND("(",[kw rough in title])+1,20),SUBSTITUTE(IFERROR(MID([kw rough in title],FIND(" ",[kw rough in title])+1,20),[kw rough in title]),",","."))</f>
        <v>#N/A</v>
      </c>
      <c r="L1805" s="1">
        <f>IFERROR(FIND("kW",[desc]),0)</f>
        <v>0</v>
      </c>
      <c r="M1805">
        <f t="array" ref="M1805">MIN(IFERROR(FIND(IstNumbers,E1805),""))</f>
        <v>0</v>
      </c>
      <c r="N1805" s="1" t="b">
        <f>IF([first '# in desc]&lt;[pos kw in desc],MID([desc],[pos kw in desc]-7,7))</f>
        <v>0</v>
      </c>
      <c r="O18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5" s="1" t="str">
        <f>TRIM(IF([first '# in desc]&lt;[pos kw in desc],MID([desc],[pos kw in desc]-6,6),FALSE))</f>
        <v>FALSCH</v>
      </c>
      <c r="Q1805" s="1" t="b">
        <f>IF(LEN([manuell])=0,IFERROR([kw fine in title]*1,IFERROR(SUMPRODUCT(COUNTIF(IsDigits,MID([kw in desc],ROW($A$1:$A$150),1)))=LEN([kw in desc]),#N/A)),[manuell])</f>
        <v>0</v>
      </c>
      <c r="R1805" s="1" t="str">
        <f>IF([pos kw in title]&gt;0,MID(J1805,#REF!,4),IF([first '# in title]&gt;0,MID([title],[first '# in title],3),IF([first '# in title]&gt;0,MID([desc],#REF!,3),VLOOKUP([productid],$G$2:$R$1386,8))))</f>
        <v>-Pa</v>
      </c>
      <c r="S1805" s="1" t="e">
        <f>IF([kw in desc]=[kw rough in title],[kw in desc]*1,IFERROR(LEFT([kw_dirty],3)*1,IFERROR(LEFT([kw_dirty],2)*1,"n.a.")))</f>
        <v>#N/A</v>
      </c>
      <c r="T1805" s="1"/>
      <c r="U1805" s="1" t="e">
        <f>VLOOKUP(Tabelle1[[#This Row],[productid]],Tabelle2[#All],2,FALSE)</f>
        <v>#N/A</v>
      </c>
    </row>
    <row r="1806" spans="1:21" hidden="1">
      <c r="A1806" t="s">
        <v>3081</v>
      </c>
      <c r="B1806">
        <v>3399</v>
      </c>
      <c r="C1806">
        <v>273949</v>
      </c>
      <c r="D1806" t="s">
        <v>3101</v>
      </c>
      <c r="E1806" t="s">
        <v>913</v>
      </c>
      <c r="F1806">
        <v>18406</v>
      </c>
      <c r="G1806">
        <v>4160480</v>
      </c>
      <c r="H1806">
        <f t="shared" si="28"/>
        <v>0</v>
      </c>
      <c r="I1806">
        <f t="array" ref="I1806">MIN(IFERROR(FIND(IstNumbers,A1806),""))</f>
        <v>17</v>
      </c>
      <c r="J1806" s="1" t="e">
        <f>IF([first '# in title]&lt;[pos kw in title],MID([title],[pos kw in title]-6,6),#N/A)</f>
        <v>#N/A</v>
      </c>
      <c r="K1806" s="1" t="e">
        <f>IFERROR(MID(SUBSTITUTE([kw rough in title],",","."),FIND("(",[kw rough in title])+1,20),SUBSTITUTE(IFERROR(MID([kw rough in title],FIND(" ",[kw rough in title])+1,20),[kw rough in title]),",","."))</f>
        <v>#N/A</v>
      </c>
      <c r="L1806" s="1">
        <f>IFERROR(FIND("kW",[desc]),0)</f>
        <v>37</v>
      </c>
      <c r="M1806">
        <f t="array" ref="M1806">MIN(IFERROR(FIND(IstNumbers,E1806),""))</f>
        <v>29</v>
      </c>
      <c r="N1806" s="1" t="str">
        <f>IF([first '# in desc]&lt;[pos kw in desc],MID([desc],[pos kw in desc]-7,7))</f>
        <v xml:space="preserve">72, 24 </v>
      </c>
      <c r="O1806" s="1" t="str">
        <f>IFERROR(SUBSTITUTE(MID([kw rough in desc],FIND("(",[kw rough in desc])+1,20),",","."),IFERROR(SUBSTITUTE(TRIM(SUBSTITUTE(SUBSTITUTE(MID([kw rough in desc],FIND(" ",TRIM([kw rough in desc]))+1,20),"""",""),"/","")),",","."),#N/A))</f>
        <v>24</v>
      </c>
      <c r="P1806" s="1" t="str">
        <f>TRIM(IF([first '# in desc]&lt;[pos kw in desc],MID([desc],[pos kw in desc]-6,6),FALSE))</f>
        <v>2, 24</v>
      </c>
      <c r="Q1806" s="1" t="b">
        <f>IF(LEN([manuell])=0,IFERROR([kw fine in title]*1,IFERROR(SUMPRODUCT(COUNTIF(IsDigits,MID([kw in desc],ROW($A$1:$A$150),1)))=LEN([kw in desc]),#N/A)),[manuell])</f>
        <v>0</v>
      </c>
      <c r="R1806" s="1" t="str">
        <f>IF([pos kw in title]&gt;0,MID(J1806,#REF!,4),IF([first '# in title]&gt;0,MID([title],[first '# in title],3),IF([first '# in title]&gt;0,MID([desc],#REF!,3),VLOOKUP([productid],$G$2:$R$1386,8))))</f>
        <v>-Pa</v>
      </c>
      <c r="S1806" s="1" t="e">
        <f>IF([kw in desc]=[kw rough in title],[kw in desc]*1,IFERROR(LEFT([kw_dirty],3)*1,IFERROR(LEFT([kw_dirty],2)*1,"n.a.")))</f>
        <v>#N/A</v>
      </c>
      <c r="T1806" s="1"/>
      <c r="U1806" s="1">
        <f>VLOOKUP(Tabelle1[[#This Row],[productid]],Tabelle2[#All],2,FALSE)</f>
        <v>24</v>
      </c>
    </row>
    <row r="1807" spans="1:21">
      <c r="A1807" t="s">
        <v>3055</v>
      </c>
      <c r="B1807">
        <v>3284.5</v>
      </c>
      <c r="C1807">
        <v>276812</v>
      </c>
      <c r="D1807" t="s">
        <v>3102</v>
      </c>
      <c r="E1807" t="s">
        <v>3103</v>
      </c>
      <c r="F1807">
        <v>18406</v>
      </c>
      <c r="G1807">
        <v>3863862</v>
      </c>
      <c r="H1807">
        <f t="shared" si="28"/>
        <v>0</v>
      </c>
      <c r="I1807">
        <f t="array" ref="I1807">MIN(IFERROR(FIND(IstNumbers,A1807),""))</f>
        <v>21</v>
      </c>
      <c r="J1807" s="1" t="e">
        <f>IF([first '# in title]&lt;[pos kw in title],MID([title],[pos kw in title]-6,6),#N/A)</f>
        <v>#N/A</v>
      </c>
      <c r="K1807" s="1" t="e">
        <f>IFERROR(MID(SUBSTITUTE([kw rough in title],",","."),FIND("(",[kw rough in title])+1,20),SUBSTITUTE(IFERROR(MID([kw rough in title],FIND(" ",[kw rough in title])+1,20),[kw rough in title]),",","."))</f>
        <v>#N/A</v>
      </c>
      <c r="L1807" s="1">
        <f>IFERROR(FIND("kW",[desc]),0)</f>
        <v>0</v>
      </c>
      <c r="M1807">
        <f t="array" ref="M1807">MIN(IFERROR(FIND(IstNumbers,E1807),""))</f>
        <v>35</v>
      </c>
      <c r="N1807" s="1" t="b">
        <f>IF([first '# in desc]&lt;[pos kw in desc],MID([desc],[pos kw in desc]-7,7))</f>
        <v>0</v>
      </c>
      <c r="O18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7" s="1" t="str">
        <f>TRIM(IF([first '# in desc]&lt;[pos kw in desc],MID([desc],[pos kw in desc]-6,6),FALSE))</f>
        <v>FALSCH</v>
      </c>
      <c r="Q1807" s="1" t="b">
        <f>IF(LEN([manuell])=0,IFERROR([kw fine in title]*1,IFERROR(SUMPRODUCT(COUNTIF(IsDigits,MID([kw in desc],ROW($A$1:$A$150),1)))=LEN([kw in desc]),#N/A)),[manuell])</f>
        <v>0</v>
      </c>
      <c r="R1807" s="1" t="str">
        <f>IF([pos kw in title]&gt;0,MID(J1807,#REF!,4),IF([first '# in title]&gt;0,MID([title],[first '# in title],3),IF([first '# in title]&gt;0,MID([desc],#REF!,3),VLOOKUP([productid],$G$2:$R$1386,8))))</f>
        <v>-50</v>
      </c>
      <c r="S1807" s="1" t="e">
        <f>IF([kw in desc]=[kw rough in title],[kw in desc]*1,IFERROR(LEFT([kw_dirty],3)*1,IFERROR(LEFT([kw_dirty],2)*1,"n.a.")))</f>
        <v>#N/A</v>
      </c>
      <c r="T1807" s="1"/>
      <c r="U1807" s="1" t="e">
        <f>VLOOKUP(Tabelle1[[#This Row],[productid]],Tabelle2[#All],2,FALSE)</f>
        <v>#N/A</v>
      </c>
    </row>
    <row r="1808" spans="1:21">
      <c r="A1808" t="s">
        <v>3042</v>
      </c>
      <c r="B1808">
        <v>1661</v>
      </c>
      <c r="C1808">
        <v>223861</v>
      </c>
      <c r="D1808" t="s">
        <v>3104</v>
      </c>
      <c r="E1808" t="s">
        <v>3068</v>
      </c>
      <c r="F1808">
        <v>18406</v>
      </c>
      <c r="G1808">
        <v>3725833</v>
      </c>
      <c r="H1808">
        <f t="shared" si="28"/>
        <v>0</v>
      </c>
      <c r="I1808">
        <f t="array" ref="I1808">MIN(IFERROR(FIND(IstNumbers,A1808),""))</f>
        <v>15</v>
      </c>
      <c r="J1808" s="1" t="e">
        <f>IF([first '# in title]&lt;[pos kw in title],MID([title],[pos kw in title]-6,6),#N/A)</f>
        <v>#N/A</v>
      </c>
      <c r="K1808" s="1" t="e">
        <f>IFERROR(MID(SUBSTITUTE([kw rough in title],",","."),FIND("(",[kw rough in title])+1,20),SUBSTITUTE(IFERROR(MID([kw rough in title],FIND(" ",[kw rough in title])+1,20),[kw rough in title]),",","."))</f>
        <v>#N/A</v>
      </c>
      <c r="L1808" s="1">
        <f>IFERROR(FIND("kW",[desc]),0)</f>
        <v>0</v>
      </c>
      <c r="M1808">
        <f t="array" ref="M1808">MIN(IFERROR(FIND(IstNumbers,E1808),""))</f>
        <v>25</v>
      </c>
      <c r="N1808" s="1" t="b">
        <f>IF([first '# in desc]&lt;[pos kw in desc],MID([desc],[pos kw in desc]-7,7))</f>
        <v>0</v>
      </c>
      <c r="O18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8" s="1" t="str">
        <f>TRIM(IF([first '# in desc]&lt;[pos kw in desc],MID([desc],[pos kw in desc]-6,6),FALSE))</f>
        <v>FALSCH</v>
      </c>
      <c r="Q1808" s="1" t="b">
        <f>IF(LEN([manuell])=0,IFERROR([kw fine in title]*1,IFERROR(SUMPRODUCT(COUNTIF(IsDigits,MID([kw in desc],ROW($A$1:$A$150),1)))=LEN([kw in desc]),#N/A)),[manuell])</f>
        <v>0</v>
      </c>
      <c r="R1808" s="1" t="str">
        <f>IF([pos kw in title]&gt;0,MID(J1808,#REF!,4),IF([first '# in title]&gt;0,MID([title],[first '# in title],3),IF([first '# in title]&gt;0,MID([desc],#REF!,3),VLOOKUP([productid],$G$2:$R$1386,8))))</f>
        <v xml:space="preserve">24 </v>
      </c>
      <c r="S1808" s="1" t="e">
        <f>IF([kw in desc]=[kw rough in title],[kw in desc]*1,IFERROR(LEFT([kw_dirty],3)*1,IFERROR(LEFT([kw_dirty],2)*1,"n.a.")))</f>
        <v>#N/A</v>
      </c>
      <c r="T1808" s="1"/>
      <c r="U1808" s="1" t="e">
        <f>VLOOKUP(Tabelle1[[#This Row],[productid]],Tabelle2[#All],2,FALSE)</f>
        <v>#N/A</v>
      </c>
    </row>
    <row r="1809" spans="1:21">
      <c r="A1809" t="s">
        <v>3098</v>
      </c>
      <c r="B1809">
        <v>2610</v>
      </c>
      <c r="C1809">
        <v>9701</v>
      </c>
      <c r="D1809" t="s">
        <v>3105</v>
      </c>
      <c r="E1809" t="s">
        <v>9</v>
      </c>
      <c r="F1809">
        <v>18406</v>
      </c>
      <c r="G1809">
        <v>4184694</v>
      </c>
      <c r="H1809">
        <f t="shared" si="28"/>
        <v>0</v>
      </c>
      <c r="I1809">
        <f t="array" ref="I1809">MIN(IFERROR(FIND(IstNumbers,A1809),""))</f>
        <v>17</v>
      </c>
      <c r="J1809" s="1" t="e">
        <f>IF([first '# in title]&lt;[pos kw in title],MID([title],[pos kw in title]-6,6),#N/A)</f>
        <v>#N/A</v>
      </c>
      <c r="K1809" s="1" t="e">
        <f>IFERROR(MID(SUBSTITUTE([kw rough in title],",","."),FIND("(",[kw rough in title])+1,20),SUBSTITUTE(IFERROR(MID([kw rough in title],FIND(" ",[kw rough in title])+1,20),[kw rough in title]),",","."))</f>
        <v>#N/A</v>
      </c>
      <c r="L1809" s="1">
        <f>IFERROR(FIND("kW",[desc]),0)</f>
        <v>0</v>
      </c>
      <c r="M1809">
        <f t="array" ref="M1809">MIN(IFERROR(FIND(IstNumbers,E1809),""))</f>
        <v>0</v>
      </c>
      <c r="N1809" s="1" t="b">
        <f>IF([first '# in desc]&lt;[pos kw in desc],MID([desc],[pos kw in desc]-7,7))</f>
        <v>0</v>
      </c>
      <c r="O18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09" s="1" t="str">
        <f>TRIM(IF([first '# in desc]&lt;[pos kw in desc],MID([desc],[pos kw in desc]-6,6),FALSE))</f>
        <v>FALSCH</v>
      </c>
      <c r="Q1809" s="1" t="b">
        <f>IF(LEN([manuell])=0,IFERROR([kw fine in title]*1,IFERROR(SUMPRODUCT(COUNTIF(IsDigits,MID([kw in desc],ROW($A$1:$A$150),1)))=LEN([kw in desc]),#N/A)),[manuell])</f>
        <v>0</v>
      </c>
      <c r="R1809" s="1" t="str">
        <f>IF([pos kw in title]&gt;0,MID(J1809,#REF!,4),IF([first '# in title]&gt;0,MID([title],[first '# in title],3),IF([first '# in title]&gt;0,MID([desc],#REF!,3),VLOOKUP([productid],$G$2:$R$1386,8))))</f>
        <v>-Pa</v>
      </c>
      <c r="S1809" s="1" t="e">
        <f>IF([kw in desc]=[kw rough in title],[kw in desc]*1,IFERROR(LEFT([kw_dirty],3)*1,IFERROR(LEFT([kw_dirty],2)*1,"n.a.")))</f>
        <v>#N/A</v>
      </c>
      <c r="T1809" s="1"/>
      <c r="U1809" s="1" t="e">
        <f>VLOOKUP(Tabelle1[[#This Row],[productid]],Tabelle2[#All],2,FALSE)</f>
        <v>#N/A</v>
      </c>
    </row>
    <row r="1810" spans="1:21">
      <c r="A1810" t="s">
        <v>3106</v>
      </c>
      <c r="B1810">
        <v>3292</v>
      </c>
      <c r="C1810">
        <v>9701</v>
      </c>
      <c r="D1810" t="s">
        <v>3107</v>
      </c>
      <c r="E1810" t="s">
        <v>9</v>
      </c>
      <c r="F1810">
        <v>18406</v>
      </c>
      <c r="G1810">
        <v>4184696</v>
      </c>
      <c r="H1810">
        <f t="shared" si="28"/>
        <v>0</v>
      </c>
      <c r="I1810">
        <f t="array" ref="I1810">MIN(IFERROR(FIND(IstNumbers,A1810),""))</f>
        <v>17</v>
      </c>
      <c r="J1810" s="1" t="e">
        <f>IF([first '# in title]&lt;[pos kw in title],MID([title],[pos kw in title]-6,6),#N/A)</f>
        <v>#N/A</v>
      </c>
      <c r="K1810" s="1" t="e">
        <f>IFERROR(MID(SUBSTITUTE([kw rough in title],",","."),FIND("(",[kw rough in title])+1,20),SUBSTITUTE(IFERROR(MID([kw rough in title],FIND(" ",[kw rough in title])+1,20),[kw rough in title]),",","."))</f>
        <v>#N/A</v>
      </c>
      <c r="L1810" s="1">
        <f>IFERROR(FIND("kW",[desc]),0)</f>
        <v>0</v>
      </c>
      <c r="M1810">
        <f t="array" ref="M1810">MIN(IFERROR(FIND(IstNumbers,E1810),""))</f>
        <v>0</v>
      </c>
      <c r="N1810" s="1" t="b">
        <f>IF([first '# in desc]&lt;[pos kw in desc],MID([desc],[pos kw in desc]-7,7))</f>
        <v>0</v>
      </c>
      <c r="O18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0" s="1" t="str">
        <f>TRIM(IF([first '# in desc]&lt;[pos kw in desc],MID([desc],[pos kw in desc]-6,6),FALSE))</f>
        <v>FALSCH</v>
      </c>
      <c r="Q1810" s="1" t="b">
        <f>IF(LEN([manuell])=0,IFERROR([kw fine in title]*1,IFERROR(SUMPRODUCT(COUNTIF(IsDigits,MID([kw in desc],ROW($A$1:$A$150),1)))=LEN([kw in desc]),#N/A)),[manuell])</f>
        <v>0</v>
      </c>
      <c r="R1810" s="1" t="str">
        <f>IF([pos kw in title]&gt;0,MID(J1810,#REF!,4),IF([first '# in title]&gt;0,MID([title],[first '# in title],3),IF([first '# in title]&gt;0,MID([desc],#REF!,3),VLOOKUP([productid],$G$2:$R$1386,8))))</f>
        <v>-Pa</v>
      </c>
      <c r="S1810" s="1" t="e">
        <f>IF([kw in desc]=[kw rough in title],[kw in desc]*1,IFERROR(LEFT([kw_dirty],3)*1,IFERROR(LEFT([kw_dirty],2)*1,"n.a.")))</f>
        <v>#N/A</v>
      </c>
      <c r="T1810" s="1"/>
      <c r="U1810" s="1" t="e">
        <f>VLOOKUP(Tabelle1[[#This Row],[productid]],Tabelle2[#All],2,FALSE)</f>
        <v>#N/A</v>
      </c>
    </row>
    <row r="1811" spans="1:21">
      <c r="A1811" t="s">
        <v>3055</v>
      </c>
      <c r="B1811">
        <v>3399</v>
      </c>
      <c r="C1811">
        <v>282491</v>
      </c>
      <c r="D1811" t="s">
        <v>3108</v>
      </c>
      <c r="E1811" t="s">
        <v>3109</v>
      </c>
      <c r="F1811">
        <v>18406</v>
      </c>
      <c r="G1811">
        <v>3863862</v>
      </c>
      <c r="H1811">
        <f t="shared" si="28"/>
        <v>0</v>
      </c>
      <c r="I1811">
        <f t="array" ref="I1811">MIN(IFERROR(FIND(IstNumbers,A1811),""))</f>
        <v>21</v>
      </c>
      <c r="J1811" s="1" t="e">
        <f>IF([first '# in title]&lt;[pos kw in title],MID([title],[pos kw in title]-6,6),#N/A)</f>
        <v>#N/A</v>
      </c>
      <c r="K1811" s="1" t="e">
        <f>IFERROR(MID(SUBSTITUTE([kw rough in title],",","."),FIND("(",[kw rough in title])+1,20),SUBSTITUTE(IFERROR(MID([kw rough in title],FIND(" ",[kw rough in title])+1,20),[kw rough in title]),",","."))</f>
        <v>#N/A</v>
      </c>
      <c r="L1811" s="1">
        <f>IFERROR(FIND("kW",[desc]),0)</f>
        <v>0</v>
      </c>
      <c r="M1811">
        <f t="array" ref="M1811">MIN(IFERROR(FIND(IstNumbers,E1811),""))</f>
        <v>25</v>
      </c>
      <c r="N1811" s="1" t="b">
        <f>IF([first '# in desc]&lt;[pos kw in desc],MID([desc],[pos kw in desc]-7,7))</f>
        <v>0</v>
      </c>
      <c r="O18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1" s="1" t="str">
        <f>TRIM(IF([first '# in desc]&lt;[pos kw in desc],MID([desc],[pos kw in desc]-6,6),FALSE))</f>
        <v>FALSCH</v>
      </c>
      <c r="Q1811" s="1" t="b">
        <f>IF(LEN([manuell])=0,IFERROR([kw fine in title]*1,IFERROR(SUMPRODUCT(COUNTIF(IsDigits,MID([kw in desc],ROW($A$1:$A$150),1)))=LEN([kw in desc]),#N/A)),[manuell])</f>
        <v>0</v>
      </c>
      <c r="R1811" s="1" t="str">
        <f>IF([pos kw in title]&gt;0,MID(J1811,#REF!,4),IF([first '# in title]&gt;0,MID([title],[first '# in title],3),IF([first '# in title]&gt;0,MID([desc],#REF!,3),VLOOKUP([productid],$G$2:$R$1386,8))))</f>
        <v>-50</v>
      </c>
      <c r="S1811" s="1" t="e">
        <f>IF([kw in desc]=[kw rough in title],[kw in desc]*1,IFERROR(LEFT([kw_dirty],3)*1,IFERROR(LEFT([kw_dirty],2)*1,"n.a.")))</f>
        <v>#N/A</v>
      </c>
      <c r="T1811" s="1"/>
      <c r="U1811" s="1" t="e">
        <f>VLOOKUP(Tabelle1[[#This Row],[productid]],Tabelle2[#All],2,FALSE)</f>
        <v>#N/A</v>
      </c>
    </row>
    <row r="1812" spans="1:21">
      <c r="A1812" t="s">
        <v>3042</v>
      </c>
      <c r="B1812">
        <v>1666</v>
      </c>
      <c r="C1812">
        <v>223861</v>
      </c>
      <c r="D1812" t="s">
        <v>3110</v>
      </c>
      <c r="E1812" t="s">
        <v>3111</v>
      </c>
      <c r="F1812">
        <v>18406</v>
      </c>
      <c r="G1812">
        <v>3725833</v>
      </c>
      <c r="H1812">
        <f t="shared" si="28"/>
        <v>0</v>
      </c>
      <c r="I1812">
        <f t="array" ref="I1812">MIN(IFERROR(FIND(IstNumbers,A1812),""))</f>
        <v>15</v>
      </c>
      <c r="J1812" s="1" t="e">
        <f>IF([first '# in title]&lt;[pos kw in title],MID([title],[pos kw in title]-6,6),#N/A)</f>
        <v>#N/A</v>
      </c>
      <c r="K1812" s="1" t="e">
        <f>IFERROR(MID(SUBSTITUTE([kw rough in title],",","."),FIND("(",[kw rough in title])+1,20),SUBSTITUTE(IFERROR(MID([kw rough in title],FIND(" ",[kw rough in title])+1,20),[kw rough in title]),",","."))</f>
        <v>#N/A</v>
      </c>
      <c r="L1812" s="1">
        <f>IFERROR(FIND("kW",[desc]),0)</f>
        <v>0</v>
      </c>
      <c r="M1812">
        <f t="array" ref="M1812">MIN(IFERROR(FIND(IstNumbers,E1812),""))</f>
        <v>25</v>
      </c>
      <c r="N1812" s="1" t="b">
        <f>IF([first '# in desc]&lt;[pos kw in desc],MID([desc],[pos kw in desc]-7,7))</f>
        <v>0</v>
      </c>
      <c r="O18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2" s="1" t="str">
        <f>TRIM(IF([first '# in desc]&lt;[pos kw in desc],MID([desc],[pos kw in desc]-6,6),FALSE))</f>
        <v>FALSCH</v>
      </c>
      <c r="Q1812" s="1" t="b">
        <f>IF(LEN([manuell])=0,IFERROR([kw fine in title]*1,IFERROR(SUMPRODUCT(COUNTIF(IsDigits,MID([kw in desc],ROW($A$1:$A$150),1)))=LEN([kw in desc]),#N/A)),[manuell])</f>
        <v>0</v>
      </c>
      <c r="R1812" s="1" t="str">
        <f>IF([pos kw in title]&gt;0,MID(J1812,#REF!,4),IF([first '# in title]&gt;0,MID([title],[first '# in title],3),IF([first '# in title]&gt;0,MID([desc],#REF!,3),VLOOKUP([productid],$G$2:$R$1386,8))))</f>
        <v xml:space="preserve">24 </v>
      </c>
      <c r="S1812" s="1" t="e">
        <f>IF([kw in desc]=[kw rough in title],[kw in desc]*1,IFERROR(LEFT([kw_dirty],3)*1,IFERROR(LEFT([kw_dirty],2)*1,"n.a.")))</f>
        <v>#N/A</v>
      </c>
      <c r="T1812" s="1"/>
      <c r="U1812" s="1" t="e">
        <f>VLOOKUP(Tabelle1[[#This Row],[productid]],Tabelle2[#All],2,FALSE)</f>
        <v>#N/A</v>
      </c>
    </row>
    <row r="1813" spans="1:21">
      <c r="A1813" t="s">
        <v>3112</v>
      </c>
      <c r="B1813">
        <v>1930</v>
      </c>
      <c r="C1813">
        <v>9701</v>
      </c>
      <c r="D1813" t="s">
        <v>3113</v>
      </c>
      <c r="E1813" t="s">
        <v>9</v>
      </c>
      <c r="F1813">
        <v>18406</v>
      </c>
      <c r="G1813">
        <v>4206324</v>
      </c>
      <c r="H1813">
        <f t="shared" si="28"/>
        <v>0</v>
      </c>
      <c r="I1813">
        <f t="array" ref="I1813">MIN(IFERROR(FIND(IstNumbers,A1813),""))</f>
        <v>17</v>
      </c>
      <c r="J1813" s="1" t="e">
        <f>IF([first '# in title]&lt;[pos kw in title],MID([title],[pos kw in title]-6,6),#N/A)</f>
        <v>#N/A</v>
      </c>
      <c r="K1813" s="1" t="e">
        <f>IFERROR(MID(SUBSTITUTE([kw rough in title],",","."),FIND("(",[kw rough in title])+1,20),SUBSTITUTE(IFERROR(MID([kw rough in title],FIND(" ",[kw rough in title])+1,20),[kw rough in title]),",","."))</f>
        <v>#N/A</v>
      </c>
      <c r="L1813" s="1">
        <f>IFERROR(FIND("kW",[desc]),0)</f>
        <v>0</v>
      </c>
      <c r="M1813">
        <f t="array" ref="M1813">MIN(IFERROR(FIND(IstNumbers,E1813),""))</f>
        <v>0</v>
      </c>
      <c r="N1813" s="1" t="b">
        <f>IF([first '# in desc]&lt;[pos kw in desc],MID([desc],[pos kw in desc]-7,7))</f>
        <v>0</v>
      </c>
      <c r="O18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3" s="1" t="str">
        <f>TRIM(IF([first '# in desc]&lt;[pos kw in desc],MID([desc],[pos kw in desc]-6,6),FALSE))</f>
        <v>FALSCH</v>
      </c>
      <c r="Q1813" s="1" t="b">
        <f>IF(LEN([manuell])=0,IFERROR([kw fine in title]*1,IFERROR(SUMPRODUCT(COUNTIF(IsDigits,MID([kw in desc],ROW($A$1:$A$150),1)))=LEN([kw in desc]),#N/A)),[manuell])</f>
        <v>0</v>
      </c>
      <c r="R1813" s="1" t="str">
        <f>IF([pos kw in title]&gt;0,MID(J1813,#REF!,4),IF([first '# in title]&gt;0,MID([title],[first '# in title],3),IF([first '# in title]&gt;0,MID([desc],#REF!,3),VLOOKUP([productid],$G$2:$R$1386,8))))</f>
        <v>-Pa</v>
      </c>
      <c r="S1813" s="1" t="e">
        <f>IF([kw in desc]=[kw rough in title],[kw in desc]*1,IFERROR(LEFT([kw_dirty],3)*1,IFERROR(LEFT([kw_dirty],2)*1,"n.a.")))</f>
        <v>#N/A</v>
      </c>
      <c r="T1813" s="1"/>
      <c r="U1813" s="1" t="e">
        <f>VLOOKUP(Tabelle1[[#This Row],[productid]],Tabelle2[#All],2,FALSE)</f>
        <v>#N/A</v>
      </c>
    </row>
    <row r="1814" spans="1:21">
      <c r="A1814" t="s">
        <v>3042</v>
      </c>
      <c r="B1814">
        <v>1668</v>
      </c>
      <c r="C1814">
        <v>223861</v>
      </c>
      <c r="D1814" t="s">
        <v>3114</v>
      </c>
      <c r="E1814" t="s">
        <v>3063</v>
      </c>
      <c r="F1814">
        <v>18406</v>
      </c>
      <c r="G1814">
        <v>3725833</v>
      </c>
      <c r="H1814">
        <f t="shared" si="28"/>
        <v>0</v>
      </c>
      <c r="I1814">
        <f t="array" ref="I1814">MIN(IFERROR(FIND(IstNumbers,A1814),""))</f>
        <v>15</v>
      </c>
      <c r="J1814" s="1" t="e">
        <f>IF([first '# in title]&lt;[pos kw in title],MID([title],[pos kw in title]-6,6),#N/A)</f>
        <v>#N/A</v>
      </c>
      <c r="K1814" s="1" t="e">
        <f>IFERROR(MID(SUBSTITUTE([kw rough in title],",","."),FIND("(",[kw rough in title])+1,20),SUBSTITUTE(IFERROR(MID([kw rough in title],FIND(" ",[kw rough in title])+1,20),[kw rough in title]),",","."))</f>
        <v>#N/A</v>
      </c>
      <c r="L1814" s="1">
        <f>IFERROR(FIND("kW",[desc]),0)</f>
        <v>0</v>
      </c>
      <c r="M1814">
        <f t="array" ref="M1814">MIN(IFERROR(FIND(IstNumbers,E1814),""))</f>
        <v>25</v>
      </c>
      <c r="N1814" s="1" t="b">
        <f>IF([first '# in desc]&lt;[pos kw in desc],MID([desc],[pos kw in desc]-7,7))</f>
        <v>0</v>
      </c>
      <c r="O18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4" s="1" t="str">
        <f>TRIM(IF([first '# in desc]&lt;[pos kw in desc],MID([desc],[pos kw in desc]-6,6),FALSE))</f>
        <v>FALSCH</v>
      </c>
      <c r="Q1814" s="1" t="b">
        <f>IF(LEN([manuell])=0,IFERROR([kw fine in title]*1,IFERROR(SUMPRODUCT(COUNTIF(IsDigits,MID([kw in desc],ROW($A$1:$A$150),1)))=LEN([kw in desc]),#N/A)),[manuell])</f>
        <v>0</v>
      </c>
      <c r="R1814" s="1" t="str">
        <f>IF([pos kw in title]&gt;0,MID(J1814,#REF!,4),IF([first '# in title]&gt;0,MID([title],[first '# in title],3),IF([first '# in title]&gt;0,MID([desc],#REF!,3),VLOOKUP([productid],$G$2:$R$1386,8))))</f>
        <v xml:space="preserve">24 </v>
      </c>
      <c r="S1814" s="1" t="e">
        <f>IF([kw in desc]=[kw rough in title],[kw in desc]*1,IFERROR(LEFT([kw_dirty],3)*1,IFERROR(LEFT([kw_dirty],2)*1,"n.a.")))</f>
        <v>#N/A</v>
      </c>
      <c r="T1814" s="1"/>
      <c r="U1814" s="1" t="e">
        <f>VLOOKUP(Tabelle1[[#This Row],[productid]],Tabelle2[#All],2,FALSE)</f>
        <v>#N/A</v>
      </c>
    </row>
    <row r="1815" spans="1:21">
      <c r="A1815" t="s">
        <v>3115</v>
      </c>
      <c r="B1815">
        <v>3310</v>
      </c>
      <c r="C1815">
        <v>9701</v>
      </c>
      <c r="D1815" t="s">
        <v>3116</v>
      </c>
      <c r="E1815" t="s">
        <v>9</v>
      </c>
      <c r="F1815">
        <v>18406</v>
      </c>
      <c r="G1815">
        <v>4203045</v>
      </c>
      <c r="H1815">
        <f t="shared" si="28"/>
        <v>0</v>
      </c>
      <c r="I1815">
        <f t="array" ref="I1815">MIN(IFERROR(FIND(IstNumbers,A1815),""))</f>
        <v>17</v>
      </c>
      <c r="J1815" s="1" t="e">
        <f>IF([first '# in title]&lt;[pos kw in title],MID([title],[pos kw in title]-6,6),#N/A)</f>
        <v>#N/A</v>
      </c>
      <c r="K1815" s="1" t="e">
        <f>IFERROR(MID(SUBSTITUTE([kw rough in title],",","."),FIND("(",[kw rough in title])+1,20),SUBSTITUTE(IFERROR(MID([kw rough in title],FIND(" ",[kw rough in title])+1,20),[kw rough in title]),",","."))</f>
        <v>#N/A</v>
      </c>
      <c r="L1815" s="1">
        <f>IFERROR(FIND("kW",[desc]),0)</f>
        <v>0</v>
      </c>
      <c r="M1815">
        <f t="array" ref="M1815">MIN(IFERROR(FIND(IstNumbers,E1815),""))</f>
        <v>0</v>
      </c>
      <c r="N1815" s="1" t="b">
        <f>IF([first '# in desc]&lt;[pos kw in desc],MID([desc],[pos kw in desc]-7,7))</f>
        <v>0</v>
      </c>
      <c r="O18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5" s="1" t="str">
        <f>TRIM(IF([first '# in desc]&lt;[pos kw in desc],MID([desc],[pos kw in desc]-6,6),FALSE))</f>
        <v>FALSCH</v>
      </c>
      <c r="Q1815" s="1" t="b">
        <f>IF(LEN([manuell])=0,IFERROR([kw fine in title]*1,IFERROR(SUMPRODUCT(COUNTIF(IsDigits,MID([kw in desc],ROW($A$1:$A$150),1)))=LEN([kw in desc]),#N/A)),[manuell])</f>
        <v>0</v>
      </c>
      <c r="R1815" s="1" t="str">
        <f>IF([pos kw in title]&gt;0,MID(J1815,#REF!,4),IF([first '# in title]&gt;0,MID([title],[first '# in title],3),IF([first '# in title]&gt;0,MID([desc],#REF!,3),VLOOKUP([productid],$G$2:$R$1386,8))))</f>
        <v>-Pa</v>
      </c>
      <c r="S1815" s="1" t="e">
        <f>IF([kw in desc]=[kw rough in title],[kw in desc]*1,IFERROR(LEFT([kw_dirty],3)*1,IFERROR(LEFT([kw_dirty],2)*1,"n.a.")))</f>
        <v>#N/A</v>
      </c>
      <c r="T1815" s="1"/>
      <c r="U1815" s="1" t="e">
        <f>VLOOKUP(Tabelle1[[#This Row],[productid]],Tabelle2[#All],2,FALSE)</f>
        <v>#N/A</v>
      </c>
    </row>
    <row r="1816" spans="1:21">
      <c r="A1816" t="s">
        <v>3042</v>
      </c>
      <c r="B1816">
        <v>1672</v>
      </c>
      <c r="C1816">
        <v>223861</v>
      </c>
      <c r="D1816" t="s">
        <v>3117</v>
      </c>
      <c r="E1816" t="s">
        <v>3068</v>
      </c>
      <c r="F1816">
        <v>18406</v>
      </c>
      <c r="G1816">
        <v>3725833</v>
      </c>
      <c r="H1816">
        <f t="shared" si="28"/>
        <v>0</v>
      </c>
      <c r="I1816">
        <f t="array" ref="I1816">MIN(IFERROR(FIND(IstNumbers,A1816),""))</f>
        <v>15</v>
      </c>
      <c r="J1816" s="1" t="e">
        <f>IF([first '# in title]&lt;[pos kw in title],MID([title],[pos kw in title]-6,6),#N/A)</f>
        <v>#N/A</v>
      </c>
      <c r="K1816" s="1" t="e">
        <f>IFERROR(MID(SUBSTITUTE([kw rough in title],",","."),FIND("(",[kw rough in title])+1,20),SUBSTITUTE(IFERROR(MID([kw rough in title],FIND(" ",[kw rough in title])+1,20),[kw rough in title]),",","."))</f>
        <v>#N/A</v>
      </c>
      <c r="L1816" s="1">
        <f>IFERROR(FIND("kW",[desc]),0)</f>
        <v>0</v>
      </c>
      <c r="M1816">
        <f t="array" ref="M1816">MIN(IFERROR(FIND(IstNumbers,E1816),""))</f>
        <v>25</v>
      </c>
      <c r="N1816" s="1" t="b">
        <f>IF([first '# in desc]&lt;[pos kw in desc],MID([desc],[pos kw in desc]-7,7))</f>
        <v>0</v>
      </c>
      <c r="O18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6" s="1" t="str">
        <f>TRIM(IF([first '# in desc]&lt;[pos kw in desc],MID([desc],[pos kw in desc]-6,6),FALSE))</f>
        <v>FALSCH</v>
      </c>
      <c r="Q1816" s="1" t="b">
        <f>IF(LEN([manuell])=0,IFERROR([kw fine in title]*1,IFERROR(SUMPRODUCT(COUNTIF(IsDigits,MID([kw in desc],ROW($A$1:$A$150),1)))=LEN([kw in desc]),#N/A)),[manuell])</f>
        <v>0</v>
      </c>
      <c r="R1816" s="1" t="str">
        <f>IF([pos kw in title]&gt;0,MID(J1816,#REF!,4),IF([first '# in title]&gt;0,MID([title],[first '# in title],3),IF([first '# in title]&gt;0,MID([desc],#REF!,3),VLOOKUP([productid],$G$2:$R$1386,8))))</f>
        <v xml:space="preserve">24 </v>
      </c>
      <c r="S1816" s="1" t="e">
        <f>IF([kw in desc]=[kw rough in title],[kw in desc]*1,IFERROR(LEFT([kw_dirty],3)*1,IFERROR(LEFT([kw_dirty],2)*1,"n.a.")))</f>
        <v>#N/A</v>
      </c>
      <c r="T1816" s="1"/>
      <c r="U1816" s="1" t="e">
        <f>VLOOKUP(Tabelle1[[#This Row],[productid]],Tabelle2[#All],2,FALSE)</f>
        <v>#N/A</v>
      </c>
    </row>
    <row r="1817" spans="1:21">
      <c r="A1817" t="s">
        <v>3115</v>
      </c>
      <c r="B1817">
        <v>3314</v>
      </c>
      <c r="C1817">
        <v>9701</v>
      </c>
      <c r="D1817" t="s">
        <v>3118</v>
      </c>
      <c r="E1817" t="s">
        <v>9</v>
      </c>
      <c r="F1817">
        <v>18406</v>
      </c>
      <c r="G1817">
        <v>4203045</v>
      </c>
      <c r="H1817">
        <f t="shared" si="28"/>
        <v>0</v>
      </c>
      <c r="I1817">
        <f t="array" ref="I1817">MIN(IFERROR(FIND(IstNumbers,A1817),""))</f>
        <v>17</v>
      </c>
      <c r="J1817" s="1" t="e">
        <f>IF([first '# in title]&lt;[pos kw in title],MID([title],[pos kw in title]-6,6),#N/A)</f>
        <v>#N/A</v>
      </c>
      <c r="K1817" s="1" t="e">
        <f>IFERROR(MID(SUBSTITUTE([kw rough in title],",","."),FIND("(",[kw rough in title])+1,20),SUBSTITUTE(IFERROR(MID([kw rough in title],FIND(" ",[kw rough in title])+1,20),[kw rough in title]),",","."))</f>
        <v>#N/A</v>
      </c>
      <c r="L1817" s="1">
        <f>IFERROR(FIND("kW",[desc]),0)</f>
        <v>0</v>
      </c>
      <c r="M1817">
        <f t="array" ref="M1817">MIN(IFERROR(FIND(IstNumbers,E1817),""))</f>
        <v>0</v>
      </c>
      <c r="N1817" s="1" t="b">
        <f>IF([first '# in desc]&lt;[pos kw in desc],MID([desc],[pos kw in desc]-7,7))</f>
        <v>0</v>
      </c>
      <c r="O18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7" s="1" t="str">
        <f>TRIM(IF([first '# in desc]&lt;[pos kw in desc],MID([desc],[pos kw in desc]-6,6),FALSE))</f>
        <v>FALSCH</v>
      </c>
      <c r="Q1817" s="1" t="b">
        <f>IF(LEN([manuell])=0,IFERROR([kw fine in title]*1,IFERROR(SUMPRODUCT(COUNTIF(IsDigits,MID([kw in desc],ROW($A$1:$A$150),1)))=LEN([kw in desc]),#N/A)),[manuell])</f>
        <v>0</v>
      </c>
      <c r="R1817" s="1" t="str">
        <f>IF([pos kw in title]&gt;0,MID(J1817,#REF!,4),IF([first '# in title]&gt;0,MID([title],[first '# in title],3),IF([first '# in title]&gt;0,MID([desc],#REF!,3),VLOOKUP([productid],$G$2:$R$1386,8))))</f>
        <v>-Pa</v>
      </c>
      <c r="S1817" s="1" t="e">
        <f>IF([kw in desc]=[kw rough in title],[kw in desc]*1,IFERROR(LEFT([kw_dirty],3)*1,IFERROR(LEFT([kw_dirty],2)*1,"n.a.")))</f>
        <v>#N/A</v>
      </c>
      <c r="T1817" s="1"/>
      <c r="U1817" s="1" t="e">
        <f>VLOOKUP(Tabelle1[[#This Row],[productid]],Tabelle2[#All],2,FALSE)</f>
        <v>#N/A</v>
      </c>
    </row>
    <row r="1818" spans="1:21">
      <c r="A1818" t="s">
        <v>3042</v>
      </c>
      <c r="B1818">
        <v>1675</v>
      </c>
      <c r="C1818">
        <v>223861</v>
      </c>
      <c r="D1818" t="s">
        <v>3119</v>
      </c>
      <c r="E1818" t="s">
        <v>3120</v>
      </c>
      <c r="F1818">
        <v>18406</v>
      </c>
      <c r="G1818">
        <v>3725833</v>
      </c>
      <c r="H1818">
        <f t="shared" si="28"/>
        <v>0</v>
      </c>
      <c r="I1818">
        <f t="array" ref="I1818">MIN(IFERROR(FIND(IstNumbers,A1818),""))</f>
        <v>15</v>
      </c>
      <c r="J1818" s="1" t="e">
        <f>IF([first '# in title]&lt;[pos kw in title],MID([title],[pos kw in title]-6,6),#N/A)</f>
        <v>#N/A</v>
      </c>
      <c r="K1818" s="1" t="e">
        <f>IFERROR(MID(SUBSTITUTE([kw rough in title],",","."),FIND("(",[kw rough in title])+1,20),SUBSTITUTE(IFERROR(MID([kw rough in title],FIND(" ",[kw rough in title])+1,20),[kw rough in title]),",","."))</f>
        <v>#N/A</v>
      </c>
      <c r="L1818" s="1">
        <f>IFERROR(FIND("kW",[desc]),0)</f>
        <v>0</v>
      </c>
      <c r="M1818">
        <f t="array" ref="M1818">MIN(IFERROR(FIND(IstNumbers,E1818),""))</f>
        <v>25</v>
      </c>
      <c r="N1818" s="1" t="b">
        <f>IF([first '# in desc]&lt;[pos kw in desc],MID([desc],[pos kw in desc]-7,7))</f>
        <v>0</v>
      </c>
      <c r="O18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8" s="1" t="str">
        <f>TRIM(IF([first '# in desc]&lt;[pos kw in desc],MID([desc],[pos kw in desc]-6,6),FALSE))</f>
        <v>FALSCH</v>
      </c>
      <c r="Q1818" s="1" t="b">
        <f>IF(LEN([manuell])=0,IFERROR([kw fine in title]*1,IFERROR(SUMPRODUCT(COUNTIF(IsDigits,MID([kw in desc],ROW($A$1:$A$150),1)))=LEN([kw in desc]),#N/A)),[manuell])</f>
        <v>0</v>
      </c>
      <c r="R1818" s="1" t="str">
        <f>IF([pos kw in title]&gt;0,MID(J1818,#REF!,4),IF([first '# in title]&gt;0,MID([title],[first '# in title],3),IF([first '# in title]&gt;0,MID([desc],#REF!,3),VLOOKUP([productid],$G$2:$R$1386,8))))</f>
        <v xml:space="preserve">24 </v>
      </c>
      <c r="S1818" s="1" t="e">
        <f>IF([kw in desc]=[kw rough in title],[kw in desc]*1,IFERROR(LEFT([kw_dirty],3)*1,IFERROR(LEFT([kw_dirty],2)*1,"n.a.")))</f>
        <v>#N/A</v>
      </c>
      <c r="T1818" s="1"/>
      <c r="U1818" s="1" t="e">
        <f>VLOOKUP(Tabelle1[[#This Row],[productid]],Tabelle2[#All],2,FALSE)</f>
        <v>#N/A</v>
      </c>
    </row>
    <row r="1819" spans="1:21">
      <c r="A1819" t="s">
        <v>3121</v>
      </c>
      <c r="B1819">
        <v>1847</v>
      </c>
      <c r="C1819">
        <v>223861</v>
      </c>
      <c r="D1819" t="s">
        <v>3122</v>
      </c>
      <c r="E1819" t="s">
        <v>2740</v>
      </c>
      <c r="F1819">
        <v>18406</v>
      </c>
      <c r="G1819">
        <v>3725835</v>
      </c>
      <c r="H1819">
        <f t="shared" si="28"/>
        <v>0</v>
      </c>
      <c r="I1819">
        <f t="array" ref="I1819">MIN(IFERROR(FIND(IstNumbers,A1819),""))</f>
        <v>8</v>
      </c>
      <c r="J1819" s="1" t="e">
        <f>IF([first '# in title]&lt;[pos kw in title],MID([title],[pos kw in title]-6,6),#N/A)</f>
        <v>#N/A</v>
      </c>
      <c r="K1819" s="1" t="e">
        <f>IFERROR(MID(SUBSTITUTE([kw rough in title],",","."),FIND("(",[kw rough in title])+1,20),SUBSTITUTE(IFERROR(MID([kw rough in title],FIND(" ",[kw rough in title])+1,20),[kw rough in title]),",","."))</f>
        <v>#N/A</v>
      </c>
      <c r="L1819" s="1">
        <f>IFERROR(FIND("kW",[desc]),0)</f>
        <v>0</v>
      </c>
      <c r="M1819">
        <f t="array" ref="M1819">MIN(IFERROR(FIND(IstNumbers,E1819),""))</f>
        <v>12</v>
      </c>
      <c r="N1819" s="1" t="b">
        <f>IF([first '# in desc]&lt;[pos kw in desc],MID([desc],[pos kw in desc]-7,7))</f>
        <v>0</v>
      </c>
      <c r="O18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19" s="1" t="str">
        <f>TRIM(IF([first '# in desc]&lt;[pos kw in desc],MID([desc],[pos kw in desc]-6,6),FALSE))</f>
        <v>FALSCH</v>
      </c>
      <c r="Q1819" s="1" t="b">
        <f>IF(LEN([manuell])=0,IFERROR([kw fine in title]*1,IFERROR(SUMPRODUCT(COUNTIF(IsDigits,MID([kw in desc],ROW($A$1:$A$150),1)))=LEN([kw in desc]),#N/A)),[manuell])</f>
        <v>0</v>
      </c>
      <c r="R1819" s="1" t="str">
        <f>IF([pos kw in title]&gt;0,MID(J1819,#REF!,4),IF([first '# in title]&gt;0,MID([title],[first '# in title],3),IF([first '# in title]&gt;0,MID([desc],#REF!,3),VLOOKUP([productid],$G$2:$R$1386,8))))</f>
        <v>28C</v>
      </c>
      <c r="S1819" s="1" t="e">
        <f>IF([kw in desc]=[kw rough in title],[kw in desc]*1,IFERROR(LEFT([kw_dirty],3)*1,IFERROR(LEFT([kw_dirty],2)*1,"n.a.")))</f>
        <v>#N/A</v>
      </c>
      <c r="T1819" s="1"/>
      <c r="U1819" s="1" t="e">
        <f>VLOOKUP(Tabelle1[[#This Row],[productid]],Tabelle2[#All],2,FALSE)</f>
        <v>#N/A</v>
      </c>
    </row>
    <row r="1820" spans="1:21">
      <c r="A1820" t="s">
        <v>3121</v>
      </c>
      <c r="B1820">
        <v>1847</v>
      </c>
      <c r="C1820">
        <v>223861</v>
      </c>
      <c r="D1820" t="s">
        <v>3123</v>
      </c>
      <c r="E1820" t="s">
        <v>3124</v>
      </c>
      <c r="F1820">
        <v>18406</v>
      </c>
      <c r="G1820">
        <v>3725835</v>
      </c>
      <c r="H1820">
        <f t="shared" si="28"/>
        <v>0</v>
      </c>
      <c r="I1820">
        <f t="array" ref="I1820">MIN(IFERROR(FIND(IstNumbers,A1820),""))</f>
        <v>8</v>
      </c>
      <c r="J1820" s="1" t="e">
        <f>IF([first '# in title]&lt;[pos kw in title],MID([title],[pos kw in title]-6,6),#N/A)</f>
        <v>#N/A</v>
      </c>
      <c r="K1820" s="1" t="e">
        <f>IFERROR(MID(SUBSTITUTE([kw rough in title],",","."),FIND("(",[kw rough in title])+1,20),SUBSTITUTE(IFERROR(MID([kw rough in title],FIND(" ",[kw rough in title])+1,20),[kw rough in title]),",","."))</f>
        <v>#N/A</v>
      </c>
      <c r="L1820" s="1">
        <f>IFERROR(FIND("kW",[desc]),0)</f>
        <v>0</v>
      </c>
      <c r="M1820">
        <f t="array" ref="M1820">MIN(IFERROR(FIND(IstNumbers,E1820),""))</f>
        <v>12</v>
      </c>
      <c r="N1820" s="1" t="b">
        <f>IF([first '# in desc]&lt;[pos kw in desc],MID([desc],[pos kw in desc]-7,7))</f>
        <v>0</v>
      </c>
      <c r="O18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20" s="1" t="str">
        <f>TRIM(IF([first '# in desc]&lt;[pos kw in desc],MID([desc],[pos kw in desc]-6,6),FALSE))</f>
        <v>FALSCH</v>
      </c>
      <c r="Q1820" s="1" t="b">
        <f>IF(LEN([manuell])=0,IFERROR([kw fine in title]*1,IFERROR(SUMPRODUCT(COUNTIF(IsDigits,MID([kw in desc],ROW($A$1:$A$150),1)))=LEN([kw in desc]),#N/A)),[manuell])</f>
        <v>0</v>
      </c>
      <c r="R1820" s="1" t="str">
        <f>IF([pos kw in title]&gt;0,MID(J1820,#REF!,4),IF([first '# in title]&gt;0,MID([title],[first '# in title],3),IF([first '# in title]&gt;0,MID([desc],#REF!,3),VLOOKUP([productid],$G$2:$R$1386,8))))</f>
        <v>28C</v>
      </c>
      <c r="S1820" s="1" t="e">
        <f>IF([kw in desc]=[kw rough in title],[kw in desc]*1,IFERROR(LEFT([kw_dirty],3)*1,IFERROR(LEFT([kw_dirty],2)*1,"n.a.")))</f>
        <v>#N/A</v>
      </c>
      <c r="T1820" s="1"/>
      <c r="U1820" s="1" t="e">
        <f>VLOOKUP(Tabelle1[[#This Row],[productid]],Tabelle2[#All],2,FALSE)</f>
        <v>#N/A</v>
      </c>
    </row>
    <row r="1821" spans="1:21" hidden="1">
      <c r="A1821" t="s">
        <v>3125</v>
      </c>
      <c r="B1821">
        <v>3350.91</v>
      </c>
      <c r="C1821">
        <v>276812</v>
      </c>
      <c r="D1821" t="s">
        <v>3126</v>
      </c>
      <c r="E1821" t="s">
        <v>3127</v>
      </c>
      <c r="F1821">
        <v>18406</v>
      </c>
      <c r="G1821">
        <v>3201479</v>
      </c>
      <c r="H1821">
        <f t="shared" si="28"/>
        <v>0</v>
      </c>
      <c r="I1821">
        <f t="array" ref="I1821">MIN(IFERROR(FIND(IstNumbers,A1821),""))</f>
        <v>30</v>
      </c>
      <c r="J1821" s="1" t="e">
        <f>IF([first '# in title]&lt;[pos kw in title],MID([title],[pos kw in title]-6,6),#N/A)</f>
        <v>#N/A</v>
      </c>
      <c r="K1821" s="1" t="e">
        <f>IFERROR(MID(SUBSTITUTE([kw rough in title],",","."),FIND("(",[kw rough in title])+1,20),SUBSTITUTE(IFERROR(MID([kw rough in title],FIND(" ",[kw rough in title])+1,20),[kw rough in title]),",","."))</f>
        <v>#N/A</v>
      </c>
      <c r="L1821" s="1">
        <f>IFERROR(FIND("kW",[desc]),0)</f>
        <v>61</v>
      </c>
      <c r="M1821">
        <f t="array" ref="M1821">MIN(IFERROR(FIND(IstNumbers,E1821),""))</f>
        <v>48</v>
      </c>
      <c r="N1821" s="1" t="str">
        <f>IF([first '# in desc]&lt;[pos kw in desc],MID([desc],[pos kw in desc]-7,7))</f>
        <v xml:space="preserve">A-W 32 </v>
      </c>
      <c r="O1821" s="1" t="str">
        <f>IFERROR(SUBSTITUTE(MID([kw rough in desc],FIND("(",[kw rough in desc])+1,20),",","."),IFERROR(SUBSTITUTE(TRIM(SUBSTITUTE(SUBSTITUTE(MID([kw rough in desc],FIND(" ",TRIM([kw rough in desc]))+1,20),"""",""),"/","")),",","."),#N/A))</f>
        <v>32</v>
      </c>
      <c r="P1821" s="1" t="str">
        <f>TRIM(IF([first '# in desc]&lt;[pos kw in desc],MID([desc],[pos kw in desc]-6,6),FALSE))</f>
        <v>-W 32</v>
      </c>
      <c r="Q1821" s="1" t="b">
        <f>IF(LEN([manuell])=0,IFERROR([kw fine in title]*1,IFERROR(SUMPRODUCT(COUNTIF(IsDigits,MID([kw in desc],ROW($A$1:$A$150),1)))=LEN([kw in desc]),#N/A)),[manuell])</f>
        <v>0</v>
      </c>
      <c r="R1821" s="1" t="str">
        <f>IF([pos kw in title]&gt;0,MID(J1821,#REF!,4),IF([first '# in title]&gt;0,MID([title],[first '# in title],3),IF([first '# in title]&gt;0,MID([desc],#REF!,3),VLOOKUP([productid],$G$2:$R$1386,8))))</f>
        <v>32-</v>
      </c>
      <c r="S1821" s="1" t="e">
        <f>IF([kw in desc]=[kw rough in title],[kw in desc]*1,IFERROR(LEFT([kw_dirty],3)*1,IFERROR(LEFT([kw_dirty],2)*1,"n.a.")))</f>
        <v>#N/A</v>
      </c>
      <c r="T1821" s="1"/>
      <c r="U1821" s="1">
        <f>VLOOKUP(Tabelle1[[#This Row],[productid]],Tabelle2[#All],2,FALSE)</f>
        <v>32</v>
      </c>
    </row>
    <row r="1822" spans="1:21" hidden="1">
      <c r="A1822" t="s">
        <v>3121</v>
      </c>
      <c r="B1822">
        <v>1849</v>
      </c>
      <c r="C1822">
        <v>288366</v>
      </c>
      <c r="D1822" t="s">
        <v>3128</v>
      </c>
      <c r="E1822" t="s">
        <v>3129</v>
      </c>
      <c r="F1822">
        <v>18406</v>
      </c>
      <c r="G1822">
        <v>3725835</v>
      </c>
      <c r="H1822">
        <f t="shared" si="28"/>
        <v>0</v>
      </c>
      <c r="I1822">
        <f t="array" ref="I1822">MIN(IFERROR(FIND(IstNumbers,A1822),""))</f>
        <v>8</v>
      </c>
      <c r="J1822" s="1" t="e">
        <f>IF([first '# in title]&lt;[pos kw in title],MID([title],[pos kw in title]-6,6),#N/A)</f>
        <v>#N/A</v>
      </c>
      <c r="K1822" s="1" t="e">
        <f>IFERROR(MID(SUBSTITUTE([kw rough in title],",","."),FIND("(",[kw rough in title])+1,20),SUBSTITUTE(IFERROR(MID([kw rough in title],FIND(" ",[kw rough in title])+1,20),[kw rough in title]),",","."))</f>
        <v>#N/A</v>
      </c>
      <c r="L1822" s="1">
        <f>IFERROR(FIND("kW",[desc]),0)</f>
        <v>55</v>
      </c>
      <c r="M1822">
        <f t="array" ref="M1822">MIN(IFERROR(FIND(IstNumbers,E1822),""))</f>
        <v>16</v>
      </c>
      <c r="N1822" s="1" t="str">
        <f>IF([first '# in desc]&lt;[pos kw in desc],MID([desc],[pos kw in desc]-7,7))</f>
        <v xml:space="preserve">- 24,8 </v>
      </c>
      <c r="O1822" s="1" t="str">
        <f>IFERROR(SUBSTITUTE(MID([kw rough in desc],FIND("(",[kw rough in desc])+1,20),",","."),IFERROR(SUBSTITUTE(TRIM(SUBSTITUTE(SUBSTITUTE(MID([kw rough in desc],FIND(" ",TRIM([kw rough in desc]))+1,20),"""",""),"/","")),",","."),#N/A))</f>
        <v>24.8</v>
      </c>
      <c r="P1822" s="1" t="str">
        <f>TRIM(IF([first '# in desc]&lt;[pos kw in desc],MID([desc],[pos kw in desc]-6,6),FALSE))</f>
        <v>24,8</v>
      </c>
      <c r="Q1822" s="1" t="str">
        <f>IF(LEN([manuell])=0,IFERROR([kw fine in title]*1,IFERROR(SUMPRODUCT(COUNTIF(IsDigits,MID([kw in desc],ROW($A$1:$A$150),1)))=LEN([kw in desc]),#N/A)),[manuell])</f>
        <v>6,1 - 24,8</v>
      </c>
      <c r="R1822" s="1" t="str">
        <f>IF([pos kw in title]&gt;0,MID(J1822,#REF!,4),IF([first '# in title]&gt;0,MID([title],[first '# in title],3),IF([first '# in title]&gt;0,MID([desc],#REF!,3),VLOOKUP([productid],$G$2:$R$1386,8))))</f>
        <v>28C</v>
      </c>
      <c r="S1822" s="1" t="e">
        <f>IF([kw in desc]=[kw rough in title],[kw in desc]*1,IFERROR(LEFT([kw_dirty],3)*1,IFERROR(LEFT([kw_dirty],2)*1,"n.a.")))</f>
        <v>#N/A</v>
      </c>
      <c r="T1822" s="1" t="s">
        <v>10419</v>
      </c>
      <c r="U1822" s="1" t="e">
        <f>VLOOKUP(Tabelle1[[#This Row],[productid]],Tabelle2[#All],2,FALSE)</f>
        <v>#N/A</v>
      </c>
    </row>
    <row r="1823" spans="1:21" hidden="1">
      <c r="A1823" t="s">
        <v>10384</v>
      </c>
      <c r="B1823">
        <v>2580</v>
      </c>
      <c r="C1823">
        <v>9701</v>
      </c>
      <c r="D1823" t="s">
        <v>3130</v>
      </c>
      <c r="E1823" t="s">
        <v>9</v>
      </c>
      <c r="F1823">
        <v>18406</v>
      </c>
      <c r="G1823">
        <v>3935422</v>
      </c>
      <c r="H1823">
        <f t="shared" si="28"/>
        <v>61</v>
      </c>
      <c r="I1823">
        <f t="array" ref="I1823">MIN(IFERROR(FIND(IstNumbers,A1823),""))</f>
        <v>26</v>
      </c>
      <c r="J1823" s="1" t="str">
        <f>IF([first '# in title]&lt;[pos kw in title],MID([title],[pos kw in title]-6,6),#N/A)</f>
        <v xml:space="preserve">(14,2 </v>
      </c>
      <c r="K1823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1823" s="1">
        <f>IFERROR(FIND("kW",[desc]),0)</f>
        <v>0</v>
      </c>
      <c r="M1823">
        <f t="array" ref="M1823">MIN(IFERROR(FIND(IstNumbers,E1823),""))</f>
        <v>0</v>
      </c>
      <c r="N1823" s="1" t="b">
        <f>IF([first '# in desc]&lt;[pos kw in desc],MID([desc],[pos kw in desc]-7,7))</f>
        <v>0</v>
      </c>
      <c r="O18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23" s="1" t="str">
        <f>TRIM(IF([first '# in desc]&lt;[pos kw in desc],MID([desc],[pos kw in desc]-6,6),FALSE))</f>
        <v>FALSCH</v>
      </c>
      <c r="Q1823" s="1">
        <f>IF(LEN([manuell])=0,IFERROR([kw fine in title]*1,IFERROR(SUMPRODUCT(COUNTIF(IsDigits,MID([kw in desc],ROW($A$1:$A$150),1)))=LEN([kw in desc]),#N/A)),[manuell])</f>
        <v>14.2</v>
      </c>
      <c r="R1823" s="1" t="e">
        <f>IF([pos kw in title]&gt;0,MID(J1823,#REF!,4),IF([first '# in title]&gt;0,MID([title],[first '# in title],3),IF([first '# in title]&gt;0,MID([desc],#REF!,3),VLOOKUP([productid],$G$2:$R$1386,8))))</f>
        <v>#REF!</v>
      </c>
      <c r="S1823" s="1" t="str">
        <f>IF([kw in desc]=[kw rough in title],[kw in desc]*1,IFERROR(LEFT([kw_dirty],3)*1,IFERROR(LEFT([kw_dirty],2)*1,"n.a.")))</f>
        <v>n.a.</v>
      </c>
      <c r="T1823" s="1"/>
      <c r="U1823" s="1">
        <f>VLOOKUP(Tabelle1[[#This Row],[productid]],Tabelle2[#All],2,FALSE)</f>
        <v>14.2</v>
      </c>
    </row>
    <row r="1824" spans="1:21">
      <c r="A1824" t="s">
        <v>3125</v>
      </c>
      <c r="B1824">
        <v>3637</v>
      </c>
      <c r="C1824">
        <v>9701</v>
      </c>
      <c r="D1824" t="s">
        <v>3131</v>
      </c>
      <c r="E1824" t="s">
        <v>9</v>
      </c>
      <c r="F1824">
        <v>18406</v>
      </c>
      <c r="G1824">
        <v>3201479</v>
      </c>
      <c r="H1824">
        <f t="shared" si="28"/>
        <v>0</v>
      </c>
      <c r="I1824">
        <f t="array" ref="I1824">MIN(IFERROR(FIND(IstNumbers,A1824),""))</f>
        <v>30</v>
      </c>
      <c r="J1824" s="1" t="e">
        <f>IF([first '# in title]&lt;[pos kw in title],MID([title],[pos kw in title]-6,6),#N/A)</f>
        <v>#N/A</v>
      </c>
      <c r="K1824" s="1" t="e">
        <f>IFERROR(MID(SUBSTITUTE([kw rough in title],",","."),FIND("(",[kw rough in title])+1,20),SUBSTITUTE(IFERROR(MID([kw rough in title],FIND(" ",[kw rough in title])+1,20),[kw rough in title]),",","."))</f>
        <v>#N/A</v>
      </c>
      <c r="L1824" s="1">
        <f>IFERROR(FIND("kW",[desc]),0)</f>
        <v>0</v>
      </c>
      <c r="M1824">
        <f t="array" ref="M1824">MIN(IFERROR(FIND(IstNumbers,E1824),""))</f>
        <v>0</v>
      </c>
      <c r="N1824" s="1" t="b">
        <f>IF([first '# in desc]&lt;[pos kw in desc],MID([desc],[pos kw in desc]-7,7))</f>
        <v>0</v>
      </c>
      <c r="O18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24" s="1" t="str">
        <f>TRIM(IF([first '# in desc]&lt;[pos kw in desc],MID([desc],[pos kw in desc]-6,6),FALSE))</f>
        <v>FALSCH</v>
      </c>
      <c r="Q1824" s="1" t="b">
        <f>IF(LEN([manuell])=0,IFERROR([kw fine in title]*1,IFERROR(SUMPRODUCT(COUNTIF(IsDigits,MID([kw in desc],ROW($A$1:$A$150),1)))=LEN([kw in desc]),#N/A)),[manuell])</f>
        <v>0</v>
      </c>
      <c r="R1824" s="1" t="str">
        <f>IF([pos kw in title]&gt;0,MID(J1824,#REF!,4),IF([first '# in title]&gt;0,MID([title],[first '# in title],3),IF([first '# in title]&gt;0,MID([desc],#REF!,3),VLOOKUP([productid],$G$2:$R$1386,8))))</f>
        <v>32-</v>
      </c>
      <c r="S1824" s="1" t="e">
        <f>IF([kw in desc]=[kw rough in title],[kw in desc]*1,IFERROR(LEFT([kw_dirty],3)*1,IFERROR(LEFT([kw_dirty],2)*1,"n.a.")))</f>
        <v>#N/A</v>
      </c>
      <c r="T1824" s="1"/>
      <c r="U1824" s="1">
        <f>VLOOKUP(Tabelle1[[#This Row],[productid]],Tabelle2[#All],2,FALSE)</f>
        <v>32</v>
      </c>
    </row>
    <row r="1825" spans="1:21">
      <c r="A1825" t="s">
        <v>3132</v>
      </c>
      <c r="B1825">
        <v>2776.09</v>
      </c>
      <c r="C1825">
        <v>12041</v>
      </c>
      <c r="D1825" t="s">
        <v>3133</v>
      </c>
      <c r="E1825" t="s">
        <v>9</v>
      </c>
      <c r="F1825">
        <v>18406</v>
      </c>
      <c r="G1825">
        <v>3093655</v>
      </c>
      <c r="H1825">
        <f t="shared" si="28"/>
        <v>0</v>
      </c>
      <c r="I1825">
        <f t="array" ref="I1825">MIN(IFERROR(FIND(IstNumbers,A1825),""))</f>
        <v>10</v>
      </c>
      <c r="J1825" s="1" t="e">
        <f>IF([first '# in title]&lt;[pos kw in title],MID([title],[pos kw in title]-6,6),#N/A)</f>
        <v>#N/A</v>
      </c>
      <c r="K1825" s="1" t="e">
        <f>IFERROR(MID(SUBSTITUTE([kw rough in title],",","."),FIND("(",[kw rough in title])+1,20),SUBSTITUTE(IFERROR(MID([kw rough in title],FIND(" ",[kw rough in title])+1,20),[kw rough in title]),",","."))</f>
        <v>#N/A</v>
      </c>
      <c r="L1825" s="1">
        <f>IFERROR(FIND("kW",[desc]),0)</f>
        <v>0</v>
      </c>
      <c r="M1825">
        <f t="array" ref="M1825">MIN(IFERROR(FIND(IstNumbers,E1825),""))</f>
        <v>0</v>
      </c>
      <c r="N1825" s="1" t="b">
        <f>IF([first '# in desc]&lt;[pos kw in desc],MID([desc],[pos kw in desc]-7,7))</f>
        <v>0</v>
      </c>
      <c r="O18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25" s="1" t="str">
        <f>TRIM(IF([first '# in desc]&lt;[pos kw in desc],MID([desc],[pos kw in desc]-6,6),FALSE))</f>
        <v>FALSCH</v>
      </c>
      <c r="Q1825" s="1" t="b">
        <f>IF(LEN([manuell])=0,IFERROR([kw fine in title]*1,IFERROR(SUMPRODUCT(COUNTIF(IsDigits,MID([kw in desc],ROW($A$1:$A$150),1)))=LEN([kw in desc]),#N/A)),[manuell])</f>
        <v>0</v>
      </c>
      <c r="R1825" s="1" t="str">
        <f>IF([pos kw in title]&gt;0,MID(J1825,#REF!,4),IF([first '# in title]&gt;0,MID([title],[first '# in title],3),IF([first '# in title]&gt;0,MID([desc],#REF!,3),VLOOKUP([productid],$G$2:$R$1386,8))))</f>
        <v xml:space="preserve">40 </v>
      </c>
      <c r="S1825" s="1" t="e">
        <f>IF([kw in desc]=[kw rough in title],[kw in desc]*1,IFERROR(LEFT([kw_dirty],3)*1,IFERROR(LEFT([kw_dirty],2)*1,"n.a.")))</f>
        <v>#N/A</v>
      </c>
      <c r="T1825" s="1"/>
      <c r="U1825" s="1" t="e">
        <f>VLOOKUP(Tabelle1[[#This Row],[productid]],Tabelle2[#All],2,FALSE)</f>
        <v>#N/A</v>
      </c>
    </row>
    <row r="1826" spans="1:21">
      <c r="A1826" t="s">
        <v>3121</v>
      </c>
      <c r="B1826">
        <v>1852</v>
      </c>
      <c r="C1826">
        <v>223861</v>
      </c>
      <c r="D1826" t="s">
        <v>3134</v>
      </c>
      <c r="E1826" t="s">
        <v>3135</v>
      </c>
      <c r="F1826">
        <v>18406</v>
      </c>
      <c r="G1826">
        <v>3725835</v>
      </c>
      <c r="H1826">
        <f t="shared" si="28"/>
        <v>0</v>
      </c>
      <c r="I1826">
        <f t="array" ref="I1826">MIN(IFERROR(FIND(IstNumbers,A1826),""))</f>
        <v>8</v>
      </c>
      <c r="J1826" s="1" t="e">
        <f>IF([first '# in title]&lt;[pos kw in title],MID([title],[pos kw in title]-6,6),#N/A)</f>
        <v>#N/A</v>
      </c>
      <c r="K1826" s="1" t="e">
        <f>IFERROR(MID(SUBSTITUTE([kw rough in title],",","."),FIND("(",[kw rough in title])+1,20),SUBSTITUTE(IFERROR(MID([kw rough in title],FIND(" ",[kw rough in title])+1,20),[kw rough in title]),",","."))</f>
        <v>#N/A</v>
      </c>
      <c r="L1826" s="1">
        <f>IFERROR(FIND("kW",[desc]),0)</f>
        <v>0</v>
      </c>
      <c r="M1826">
        <f t="array" ref="M1826">MIN(IFERROR(FIND(IstNumbers,E1826),""))</f>
        <v>12</v>
      </c>
      <c r="N1826" s="1" t="b">
        <f>IF([first '# in desc]&lt;[pos kw in desc],MID([desc],[pos kw in desc]-7,7))</f>
        <v>0</v>
      </c>
      <c r="O18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26" s="1" t="str">
        <f>TRIM(IF([first '# in desc]&lt;[pos kw in desc],MID([desc],[pos kw in desc]-6,6),FALSE))</f>
        <v>FALSCH</v>
      </c>
      <c r="Q1826" s="1" t="b">
        <f>IF(LEN([manuell])=0,IFERROR([kw fine in title]*1,IFERROR(SUMPRODUCT(COUNTIF(IsDigits,MID([kw in desc],ROW($A$1:$A$150),1)))=LEN([kw in desc]),#N/A)),[manuell])</f>
        <v>0</v>
      </c>
      <c r="R1826" s="1" t="str">
        <f>IF([pos kw in title]&gt;0,MID(J1826,#REF!,4),IF([first '# in title]&gt;0,MID([title],[first '# in title],3),IF([first '# in title]&gt;0,MID([desc],#REF!,3),VLOOKUP([productid],$G$2:$R$1386,8))))</f>
        <v>28C</v>
      </c>
      <c r="S1826" s="1" t="e">
        <f>IF([kw in desc]=[kw rough in title],[kw in desc]*1,IFERROR(LEFT([kw_dirty],3)*1,IFERROR(LEFT([kw_dirty],2)*1,"n.a.")))</f>
        <v>#N/A</v>
      </c>
      <c r="T1826" s="1"/>
      <c r="U1826" s="1" t="e">
        <f>VLOOKUP(Tabelle1[[#This Row],[productid]],Tabelle2[#All],2,FALSE)</f>
        <v>#N/A</v>
      </c>
    </row>
    <row r="1827" spans="1:21" hidden="1">
      <c r="A1827" t="s">
        <v>10384</v>
      </c>
      <c r="B1827">
        <v>2720</v>
      </c>
      <c r="C1827">
        <v>9701</v>
      </c>
      <c r="D1827" t="s">
        <v>3136</v>
      </c>
      <c r="E1827" t="s">
        <v>9</v>
      </c>
      <c r="F1827">
        <v>18406</v>
      </c>
      <c r="G1827">
        <v>3935422</v>
      </c>
      <c r="H1827">
        <f t="shared" si="28"/>
        <v>61</v>
      </c>
      <c r="I1827">
        <f t="array" ref="I1827">MIN(IFERROR(FIND(IstNumbers,A1827),""))</f>
        <v>26</v>
      </c>
      <c r="J1827" s="1" t="str">
        <f>IF([first '# in title]&lt;[pos kw in title],MID([title],[pos kw in title]-6,6),#N/A)</f>
        <v xml:space="preserve">(14,2 </v>
      </c>
      <c r="K1827" s="1" t="str">
        <f>IFERROR(MID(SUBSTITUTE([kw rough in title],",","."),FIND("(",[kw rough in title])+1,20),SUBSTITUTE(IFERROR(MID([kw rough in title],FIND(" ",[kw rough in title])+1,20),[kw rough in title]),",","."))</f>
        <v xml:space="preserve">14.2 </v>
      </c>
      <c r="L1827" s="1">
        <f>IFERROR(FIND("kW",[desc]),0)</f>
        <v>0</v>
      </c>
      <c r="M1827">
        <f t="array" ref="M1827">MIN(IFERROR(FIND(IstNumbers,E1827),""))</f>
        <v>0</v>
      </c>
      <c r="N1827" s="1" t="b">
        <f>IF([first '# in desc]&lt;[pos kw in desc],MID([desc],[pos kw in desc]-7,7))</f>
        <v>0</v>
      </c>
      <c r="O18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27" s="1" t="str">
        <f>TRIM(IF([first '# in desc]&lt;[pos kw in desc],MID([desc],[pos kw in desc]-6,6),FALSE))</f>
        <v>FALSCH</v>
      </c>
      <c r="Q1827" s="1">
        <f>IF(LEN([manuell])=0,IFERROR([kw fine in title]*1,IFERROR(SUMPRODUCT(COUNTIF(IsDigits,MID([kw in desc],ROW($A$1:$A$150),1)))=LEN([kw in desc]),#N/A)),[manuell])</f>
        <v>14.2</v>
      </c>
      <c r="R1827" s="1" t="e">
        <f>IF([pos kw in title]&gt;0,MID(J1827,#REF!,4),IF([first '# in title]&gt;0,MID([title],[first '# in title],3),IF([first '# in title]&gt;0,MID([desc],#REF!,3),VLOOKUP([productid],$G$2:$R$1386,8))))</f>
        <v>#REF!</v>
      </c>
      <c r="S1827" s="1" t="str">
        <f>IF([kw in desc]=[kw rough in title],[kw in desc]*1,IFERROR(LEFT([kw_dirty],3)*1,IFERROR(LEFT([kw_dirty],2)*1,"n.a.")))</f>
        <v>n.a.</v>
      </c>
      <c r="T1827" s="1"/>
      <c r="U1827" s="1">
        <f>VLOOKUP(Tabelle1[[#This Row],[productid]],Tabelle2[#All],2,FALSE)</f>
        <v>14.2</v>
      </c>
    </row>
    <row r="1828" spans="1:21" hidden="1">
      <c r="A1828" t="s">
        <v>3125</v>
      </c>
      <c r="B1828">
        <v>4160.51</v>
      </c>
      <c r="C1828">
        <v>276812</v>
      </c>
      <c r="D1828" t="s">
        <v>3137</v>
      </c>
      <c r="E1828" t="s">
        <v>3127</v>
      </c>
      <c r="F1828">
        <v>18406</v>
      </c>
      <c r="G1828">
        <v>3201479</v>
      </c>
      <c r="H1828">
        <f t="shared" si="28"/>
        <v>0</v>
      </c>
      <c r="I1828">
        <f t="array" ref="I1828">MIN(IFERROR(FIND(IstNumbers,A1828),""))</f>
        <v>30</v>
      </c>
      <c r="J1828" s="1" t="e">
        <f>IF([first '# in title]&lt;[pos kw in title],MID([title],[pos kw in title]-6,6),#N/A)</f>
        <v>#N/A</v>
      </c>
      <c r="K1828" s="1" t="e">
        <f>IFERROR(MID(SUBSTITUTE([kw rough in title],",","."),FIND("(",[kw rough in title])+1,20),SUBSTITUTE(IFERROR(MID([kw rough in title],FIND(" ",[kw rough in title])+1,20),[kw rough in title]),",","."))</f>
        <v>#N/A</v>
      </c>
      <c r="L1828" s="1">
        <f>IFERROR(FIND("kW",[desc]),0)</f>
        <v>61</v>
      </c>
      <c r="M1828">
        <f t="array" ref="M1828">MIN(IFERROR(FIND(IstNumbers,E1828),""))</f>
        <v>48</v>
      </c>
      <c r="N1828" s="1" t="str">
        <f>IF([first '# in desc]&lt;[pos kw in desc],MID([desc],[pos kw in desc]-7,7))</f>
        <v xml:space="preserve">A-W 32 </v>
      </c>
      <c r="O1828" s="1" t="str">
        <f>IFERROR(SUBSTITUTE(MID([kw rough in desc],FIND("(",[kw rough in desc])+1,20),",","."),IFERROR(SUBSTITUTE(TRIM(SUBSTITUTE(SUBSTITUTE(MID([kw rough in desc],FIND(" ",TRIM([kw rough in desc]))+1,20),"""",""),"/","")),",","."),#N/A))</f>
        <v>32</v>
      </c>
      <c r="P1828" s="1" t="str">
        <f>TRIM(IF([first '# in desc]&lt;[pos kw in desc],MID([desc],[pos kw in desc]-6,6),FALSE))</f>
        <v>-W 32</v>
      </c>
      <c r="Q1828" s="1" t="b">
        <f>IF(LEN([manuell])=0,IFERROR([kw fine in title]*1,IFERROR(SUMPRODUCT(COUNTIF(IsDigits,MID([kw in desc],ROW($A$1:$A$150),1)))=LEN([kw in desc]),#N/A)),[manuell])</f>
        <v>0</v>
      </c>
      <c r="R1828" s="1" t="str">
        <f>IF([pos kw in title]&gt;0,MID(J1828,#REF!,4),IF([first '# in title]&gt;0,MID([title],[first '# in title],3),IF([first '# in title]&gt;0,MID([desc],#REF!,3),VLOOKUP([productid],$G$2:$R$1386,8))))</f>
        <v>32-</v>
      </c>
      <c r="S1828" s="1" t="e">
        <f>IF([kw in desc]=[kw rough in title],[kw in desc]*1,IFERROR(LEFT([kw_dirty],3)*1,IFERROR(LEFT([kw_dirty],2)*1,"n.a.")))</f>
        <v>#N/A</v>
      </c>
      <c r="T1828" s="1"/>
      <c r="U1828" s="1">
        <f>VLOOKUP(Tabelle1[[#This Row],[productid]],Tabelle2[#All],2,FALSE)</f>
        <v>32</v>
      </c>
    </row>
    <row r="1829" spans="1:21">
      <c r="A1829" t="s">
        <v>3132</v>
      </c>
      <c r="B1829">
        <v>3249.89</v>
      </c>
      <c r="C1829">
        <v>276812</v>
      </c>
      <c r="D1829" t="s">
        <v>3138</v>
      </c>
      <c r="E1829" t="s">
        <v>1429</v>
      </c>
      <c r="F1829">
        <v>18406</v>
      </c>
      <c r="G1829">
        <v>3093655</v>
      </c>
      <c r="H1829">
        <f t="shared" si="28"/>
        <v>0</v>
      </c>
      <c r="I1829">
        <f t="array" ref="I1829">MIN(IFERROR(FIND(IstNumbers,A1829),""))</f>
        <v>10</v>
      </c>
      <c r="J1829" s="1" t="e">
        <f>IF([first '# in title]&lt;[pos kw in title],MID([title],[pos kw in title]-6,6),#N/A)</f>
        <v>#N/A</v>
      </c>
      <c r="K1829" s="1" t="e">
        <f>IFERROR(MID(SUBSTITUTE([kw rough in title],",","."),FIND("(",[kw rough in title])+1,20),SUBSTITUTE(IFERROR(MID([kw rough in title],FIND(" ",[kw rough in title])+1,20),[kw rough in title]),",","."))</f>
        <v>#N/A</v>
      </c>
      <c r="L1829" s="1">
        <f>IFERROR(FIND("kW",[desc]),0)</f>
        <v>0</v>
      </c>
      <c r="M1829">
        <f t="array" ref="M1829">MIN(IFERROR(FIND(IstNumbers,E1829),""))</f>
        <v>35</v>
      </c>
      <c r="N1829" s="1" t="b">
        <f>IF([first '# in desc]&lt;[pos kw in desc],MID([desc],[pos kw in desc]-7,7))</f>
        <v>0</v>
      </c>
      <c r="O18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29" s="1" t="str">
        <f>TRIM(IF([first '# in desc]&lt;[pos kw in desc],MID([desc],[pos kw in desc]-6,6),FALSE))</f>
        <v>FALSCH</v>
      </c>
      <c r="Q1829" s="1" t="b">
        <f>IF(LEN([manuell])=0,IFERROR([kw fine in title]*1,IFERROR(SUMPRODUCT(COUNTIF(IsDigits,MID([kw in desc],ROW($A$1:$A$150),1)))=LEN([kw in desc]),#N/A)),[manuell])</f>
        <v>0</v>
      </c>
      <c r="R1829" s="1" t="str">
        <f>IF([pos kw in title]&gt;0,MID(J1829,#REF!,4),IF([first '# in title]&gt;0,MID([title],[first '# in title],3),IF([first '# in title]&gt;0,MID([desc],#REF!,3),VLOOKUP([productid],$G$2:$R$1386,8))))</f>
        <v xml:space="preserve">40 </v>
      </c>
      <c r="S1829" s="1" t="e">
        <f>IF([kw in desc]=[kw rough in title],[kw in desc]*1,IFERROR(LEFT([kw_dirty],3)*1,IFERROR(LEFT([kw_dirty],2)*1,"n.a.")))</f>
        <v>#N/A</v>
      </c>
      <c r="T1829" s="1"/>
      <c r="U1829" s="1" t="e">
        <f>VLOOKUP(Tabelle1[[#This Row],[productid]],Tabelle2[#All],2,FALSE)</f>
        <v>#N/A</v>
      </c>
    </row>
    <row r="1830" spans="1:21" hidden="1">
      <c r="A1830" t="s">
        <v>10385</v>
      </c>
      <c r="B1830">
        <v>2610</v>
      </c>
      <c r="C1830">
        <v>289859</v>
      </c>
      <c r="D1830" t="s">
        <v>3139</v>
      </c>
      <c r="E1830" t="s">
        <v>3140</v>
      </c>
      <c r="F1830">
        <v>18406</v>
      </c>
      <c r="G1830">
        <v>3132618</v>
      </c>
      <c r="H1830">
        <f t="shared" si="28"/>
        <v>54</v>
      </c>
      <c r="I1830">
        <f t="array" ref="I1830">MIN(IFERROR(FIND(IstNumbers,A1830),""))</f>
        <v>26</v>
      </c>
      <c r="J1830" s="1" t="str">
        <f>IF([first '# in title]&lt;[pos kw in title],MID([title],[pos kw in title]-6,6),#N/A)</f>
        <v xml:space="preserve">(21,6 </v>
      </c>
      <c r="K1830" s="1" t="str">
        <f>IFERROR(MID(SUBSTITUTE([kw rough in title],",","."),FIND("(",[kw rough in title])+1,20),SUBSTITUTE(IFERROR(MID([kw rough in title],FIND(" ",[kw rough in title])+1,20),[kw rough in title]),",","."))</f>
        <v xml:space="preserve">21.6 </v>
      </c>
      <c r="L1830" s="1">
        <f>IFERROR(FIND("kW",[desc]),0)</f>
        <v>0</v>
      </c>
      <c r="M1830">
        <f t="array" ref="M1830">MIN(IFERROR(FIND(IstNumbers,E1830),""))</f>
        <v>32</v>
      </c>
      <c r="N1830" s="1" t="b">
        <f>IF([first '# in desc]&lt;[pos kw in desc],MID([desc],[pos kw in desc]-7,7))</f>
        <v>0</v>
      </c>
      <c r="O18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0" s="1" t="str">
        <f>TRIM(IF([first '# in desc]&lt;[pos kw in desc],MID([desc],[pos kw in desc]-6,6),FALSE))</f>
        <v>FALSCH</v>
      </c>
      <c r="Q1830" s="1">
        <f>IF(LEN([manuell])=0,IFERROR([kw fine in title]*1,IFERROR(SUMPRODUCT(COUNTIF(IsDigits,MID([kw in desc],ROW($A$1:$A$150),1)))=LEN([kw in desc]),#N/A)),[manuell])</f>
        <v>21.6</v>
      </c>
      <c r="R1830" s="1" t="e">
        <f>IF([pos kw in title]&gt;0,MID(J1830,#REF!,4),IF([first '# in title]&gt;0,MID([title],[first '# in title],3),IF([first '# in title]&gt;0,MID([desc],#REF!,3),VLOOKUP([productid],$G$2:$R$1386,8))))</f>
        <v>#REF!</v>
      </c>
      <c r="S1830" s="1" t="str">
        <f>IF([kw in desc]=[kw rough in title],[kw in desc]*1,IFERROR(LEFT([kw_dirty],3)*1,IFERROR(LEFT([kw_dirty],2)*1,"n.a.")))</f>
        <v>n.a.</v>
      </c>
      <c r="T1830" s="1"/>
      <c r="U1830" s="1">
        <f>VLOOKUP(Tabelle1[[#This Row],[productid]],Tabelle2[#All],2,FALSE)</f>
        <v>21.6</v>
      </c>
    </row>
    <row r="1831" spans="1:21">
      <c r="A1831" t="s">
        <v>3121</v>
      </c>
      <c r="B1831">
        <v>1854</v>
      </c>
      <c r="C1831">
        <v>223861</v>
      </c>
      <c r="D1831" t="s">
        <v>3141</v>
      </c>
      <c r="E1831" t="s">
        <v>1867</v>
      </c>
      <c r="F1831">
        <v>18406</v>
      </c>
      <c r="G1831">
        <v>3725835</v>
      </c>
      <c r="H1831">
        <f t="shared" si="28"/>
        <v>0</v>
      </c>
      <c r="I1831">
        <f t="array" ref="I1831">MIN(IFERROR(FIND(IstNumbers,A1831),""))</f>
        <v>8</v>
      </c>
      <c r="J1831" s="1" t="e">
        <f>IF([first '# in title]&lt;[pos kw in title],MID([title],[pos kw in title]-6,6),#N/A)</f>
        <v>#N/A</v>
      </c>
      <c r="K1831" s="1" t="e">
        <f>IFERROR(MID(SUBSTITUTE([kw rough in title],",","."),FIND("(",[kw rough in title])+1,20),SUBSTITUTE(IFERROR(MID([kw rough in title],FIND(" ",[kw rough in title])+1,20),[kw rough in title]),",","."))</f>
        <v>#N/A</v>
      </c>
      <c r="L1831" s="1">
        <f>IFERROR(FIND("kW",[desc]),0)</f>
        <v>0</v>
      </c>
      <c r="M1831">
        <f t="array" ref="M1831">MIN(IFERROR(FIND(IstNumbers,E1831),""))</f>
        <v>12</v>
      </c>
      <c r="N1831" s="1" t="b">
        <f>IF([first '# in desc]&lt;[pos kw in desc],MID([desc],[pos kw in desc]-7,7))</f>
        <v>0</v>
      </c>
      <c r="O18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1" s="1" t="str">
        <f>TRIM(IF([first '# in desc]&lt;[pos kw in desc],MID([desc],[pos kw in desc]-6,6),FALSE))</f>
        <v>FALSCH</v>
      </c>
      <c r="Q1831" s="1" t="b">
        <f>IF(LEN([manuell])=0,IFERROR([kw fine in title]*1,IFERROR(SUMPRODUCT(COUNTIF(IsDigits,MID([kw in desc],ROW($A$1:$A$150),1)))=LEN([kw in desc]),#N/A)),[manuell])</f>
        <v>0</v>
      </c>
      <c r="R1831" s="1" t="str">
        <f>IF([pos kw in title]&gt;0,MID(J1831,#REF!,4),IF([first '# in title]&gt;0,MID([title],[first '# in title],3),IF([first '# in title]&gt;0,MID([desc],#REF!,3),VLOOKUP([productid],$G$2:$R$1386,8))))</f>
        <v>28C</v>
      </c>
      <c r="S1831" s="1" t="e">
        <f>IF([kw in desc]=[kw rough in title],[kw in desc]*1,IFERROR(LEFT([kw_dirty],3)*1,IFERROR(LEFT([kw_dirty],2)*1,"n.a.")))</f>
        <v>#N/A</v>
      </c>
      <c r="T1831" s="1"/>
      <c r="U1831" s="1" t="e">
        <f>VLOOKUP(Tabelle1[[#This Row],[productid]],Tabelle2[#All],2,FALSE)</f>
        <v>#N/A</v>
      </c>
    </row>
    <row r="1832" spans="1:21">
      <c r="A1832" t="s">
        <v>3142</v>
      </c>
      <c r="B1832">
        <v>3284.5</v>
      </c>
      <c r="C1832">
        <v>276812</v>
      </c>
      <c r="D1832" t="s">
        <v>3143</v>
      </c>
      <c r="E1832" t="s">
        <v>3103</v>
      </c>
      <c r="F1832">
        <v>18406</v>
      </c>
      <c r="G1832">
        <v>3093477</v>
      </c>
      <c r="H1832">
        <f t="shared" si="28"/>
        <v>0</v>
      </c>
      <c r="I1832">
        <f t="array" ref="I1832">MIN(IFERROR(FIND(IstNumbers,A1832),""))</f>
        <v>9</v>
      </c>
      <c r="J1832" s="1" t="e">
        <f>IF([first '# in title]&lt;[pos kw in title],MID([title],[pos kw in title]-6,6),#N/A)</f>
        <v>#N/A</v>
      </c>
      <c r="K1832" s="1" t="e">
        <f>IFERROR(MID(SUBSTITUTE([kw rough in title],",","."),FIND("(",[kw rough in title])+1,20),SUBSTITUTE(IFERROR(MID([kw rough in title],FIND(" ",[kw rough in title])+1,20),[kw rough in title]),",","."))</f>
        <v>#N/A</v>
      </c>
      <c r="L1832" s="1">
        <f>IFERROR(FIND("kW",[desc]),0)</f>
        <v>0</v>
      </c>
      <c r="M1832">
        <f t="array" ref="M1832">MIN(IFERROR(FIND(IstNumbers,E1832),""))</f>
        <v>35</v>
      </c>
      <c r="N1832" s="1" t="b">
        <f>IF([first '# in desc]&lt;[pos kw in desc],MID([desc],[pos kw in desc]-7,7))</f>
        <v>0</v>
      </c>
      <c r="O18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2" s="1" t="str">
        <f>TRIM(IF([first '# in desc]&lt;[pos kw in desc],MID([desc],[pos kw in desc]-6,6),FALSE))</f>
        <v>FALSCH</v>
      </c>
      <c r="Q1832" s="1" t="b">
        <f>IF(LEN([manuell])=0,IFERROR([kw fine in title]*1,IFERROR(SUMPRODUCT(COUNTIF(IsDigits,MID([kw in desc],ROW($A$1:$A$150),1)))=LEN([kw in desc]),#N/A)),[manuell])</f>
        <v>0</v>
      </c>
      <c r="R1832" s="1" t="str">
        <f>IF([pos kw in title]&gt;0,MID(J1832,#REF!,4),IF([first '# in title]&gt;0,MID([title],[first '# in title],3),IF([first '# in title]&gt;0,MID([desc],#REF!,3),VLOOKUP([productid],$G$2:$R$1386,8))))</f>
        <v>-50</v>
      </c>
      <c r="S1832" s="1" t="e">
        <f>IF([kw in desc]=[kw rough in title],[kw in desc]*1,IFERROR(LEFT([kw_dirty],3)*1,IFERROR(LEFT([kw_dirty],2)*1,"n.a.")))</f>
        <v>#N/A</v>
      </c>
      <c r="T1832" s="1"/>
      <c r="U1832" s="1" t="e">
        <f>VLOOKUP(Tabelle1[[#This Row],[productid]],Tabelle2[#All],2,FALSE)</f>
        <v>#N/A</v>
      </c>
    </row>
    <row r="1833" spans="1:21" hidden="1">
      <c r="A1833" t="s">
        <v>3125</v>
      </c>
      <c r="B1833">
        <v>4167.8999999999996</v>
      </c>
      <c r="C1833">
        <v>276812</v>
      </c>
      <c r="D1833" t="s">
        <v>3144</v>
      </c>
      <c r="E1833" t="s">
        <v>3145</v>
      </c>
      <c r="F1833">
        <v>18406</v>
      </c>
      <c r="G1833">
        <v>3201479</v>
      </c>
      <c r="H1833">
        <f t="shared" si="28"/>
        <v>0</v>
      </c>
      <c r="I1833">
        <f t="array" ref="I1833">MIN(IFERROR(FIND(IstNumbers,A1833),""))</f>
        <v>30</v>
      </c>
      <c r="J1833" s="1" t="e">
        <f>IF([first '# in title]&lt;[pos kw in title],MID([title],[pos kw in title]-6,6),#N/A)</f>
        <v>#N/A</v>
      </c>
      <c r="K1833" s="1" t="e">
        <f>IFERROR(MID(SUBSTITUTE([kw rough in title],",","."),FIND("(",[kw rough in title])+1,20),SUBSTITUTE(IFERROR(MID([kw rough in title],FIND(" ",[kw rough in title])+1,20),[kw rough in title]),",","."))</f>
        <v>#N/A</v>
      </c>
      <c r="L1833" s="1">
        <f>IFERROR(FIND("kW",[desc]),0)</f>
        <v>59</v>
      </c>
      <c r="M1833">
        <f t="array" ref="M1833">MIN(IFERROR(FIND(IstNumbers,E1833),""))</f>
        <v>48</v>
      </c>
      <c r="N1833" s="1" t="str">
        <f>IF([first '# in desc]&lt;[pos kw in desc],MID([desc],[pos kw in desc]-7,7))</f>
        <v xml:space="preserve">2-A 32 </v>
      </c>
      <c r="O1833" s="1" t="str">
        <f>IFERROR(SUBSTITUTE(MID([kw rough in desc],FIND("(",[kw rough in desc])+1,20),",","."),IFERROR(SUBSTITUTE(TRIM(SUBSTITUTE(SUBSTITUTE(MID([kw rough in desc],FIND(" ",TRIM([kw rough in desc]))+1,20),"""",""),"/","")),",","."),#N/A))</f>
        <v>32</v>
      </c>
      <c r="P1833" s="1" t="str">
        <f>TRIM(IF([first '# in desc]&lt;[pos kw in desc],MID([desc],[pos kw in desc]-6,6),FALSE))</f>
        <v>-A 32</v>
      </c>
      <c r="Q1833" s="1" t="b">
        <f>IF(LEN([manuell])=0,IFERROR([kw fine in title]*1,IFERROR(SUMPRODUCT(COUNTIF(IsDigits,MID([kw in desc],ROW($A$1:$A$150),1)))=LEN([kw in desc]),#N/A)),[manuell])</f>
        <v>0</v>
      </c>
      <c r="R1833" s="1" t="str">
        <f>IF([pos kw in title]&gt;0,MID(J1833,#REF!,4),IF([first '# in title]&gt;0,MID([title],[first '# in title],3),IF([first '# in title]&gt;0,MID([desc],#REF!,3),VLOOKUP([productid],$G$2:$R$1386,8))))</f>
        <v>32-</v>
      </c>
      <c r="S1833" s="1" t="e">
        <f>IF([kw in desc]=[kw rough in title],[kw in desc]*1,IFERROR(LEFT([kw_dirty],3)*1,IFERROR(LEFT([kw_dirty],2)*1,"n.a.")))</f>
        <v>#N/A</v>
      </c>
      <c r="T1833" s="1"/>
      <c r="U1833" s="1">
        <f>VLOOKUP(Tabelle1[[#This Row],[productid]],Tabelle2[#All],2,FALSE)</f>
        <v>32</v>
      </c>
    </row>
    <row r="1834" spans="1:21">
      <c r="A1834" t="s">
        <v>3132</v>
      </c>
      <c r="B1834">
        <v>3249.89</v>
      </c>
      <c r="C1834">
        <v>276812</v>
      </c>
      <c r="D1834" t="s">
        <v>3146</v>
      </c>
      <c r="E1834" t="s">
        <v>1429</v>
      </c>
      <c r="F1834">
        <v>18406</v>
      </c>
      <c r="G1834">
        <v>3093655</v>
      </c>
      <c r="H1834">
        <f t="shared" si="28"/>
        <v>0</v>
      </c>
      <c r="I1834">
        <f t="array" ref="I1834">MIN(IFERROR(FIND(IstNumbers,A1834),""))</f>
        <v>10</v>
      </c>
      <c r="J1834" s="1" t="e">
        <f>IF([first '# in title]&lt;[pos kw in title],MID([title],[pos kw in title]-6,6),#N/A)</f>
        <v>#N/A</v>
      </c>
      <c r="K1834" s="1" t="e">
        <f>IFERROR(MID(SUBSTITUTE([kw rough in title],",","."),FIND("(",[kw rough in title])+1,20),SUBSTITUTE(IFERROR(MID([kw rough in title],FIND(" ",[kw rough in title])+1,20),[kw rough in title]),",","."))</f>
        <v>#N/A</v>
      </c>
      <c r="L1834" s="1">
        <f>IFERROR(FIND("kW",[desc]),0)</f>
        <v>0</v>
      </c>
      <c r="M1834">
        <f t="array" ref="M1834">MIN(IFERROR(FIND(IstNumbers,E1834),""))</f>
        <v>35</v>
      </c>
      <c r="N1834" s="1" t="b">
        <f>IF([first '# in desc]&lt;[pos kw in desc],MID([desc],[pos kw in desc]-7,7))</f>
        <v>0</v>
      </c>
      <c r="O18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4" s="1" t="str">
        <f>TRIM(IF([first '# in desc]&lt;[pos kw in desc],MID([desc],[pos kw in desc]-6,6),FALSE))</f>
        <v>FALSCH</v>
      </c>
      <c r="Q1834" s="1" t="b">
        <f>IF(LEN([manuell])=0,IFERROR([kw fine in title]*1,IFERROR(SUMPRODUCT(COUNTIF(IsDigits,MID([kw in desc],ROW($A$1:$A$150),1)))=LEN([kw in desc]),#N/A)),[manuell])</f>
        <v>0</v>
      </c>
      <c r="R1834" s="1" t="str">
        <f>IF([pos kw in title]&gt;0,MID(J1834,#REF!,4),IF([first '# in title]&gt;0,MID([title],[first '# in title],3),IF([first '# in title]&gt;0,MID([desc],#REF!,3),VLOOKUP([productid],$G$2:$R$1386,8))))</f>
        <v xml:space="preserve">40 </v>
      </c>
      <c r="S1834" s="1" t="e">
        <f>IF([kw in desc]=[kw rough in title],[kw in desc]*1,IFERROR(LEFT([kw_dirty],3)*1,IFERROR(LEFT([kw_dirty],2)*1,"n.a.")))</f>
        <v>#N/A</v>
      </c>
      <c r="T1834" s="1"/>
      <c r="U1834" s="1" t="e">
        <f>VLOOKUP(Tabelle1[[#This Row],[productid]],Tabelle2[#All],2,FALSE)</f>
        <v>#N/A</v>
      </c>
    </row>
    <row r="1835" spans="1:21" hidden="1">
      <c r="A1835" t="s">
        <v>10385</v>
      </c>
      <c r="B1835">
        <v>2907.71</v>
      </c>
      <c r="C1835">
        <v>9701</v>
      </c>
      <c r="D1835" t="s">
        <v>3147</v>
      </c>
      <c r="E1835" t="s">
        <v>9</v>
      </c>
      <c r="F1835">
        <v>18406</v>
      </c>
      <c r="G1835">
        <v>3132618</v>
      </c>
      <c r="H1835">
        <f t="shared" si="28"/>
        <v>54</v>
      </c>
      <c r="I1835">
        <f t="array" ref="I1835">MIN(IFERROR(FIND(IstNumbers,A1835),""))</f>
        <v>26</v>
      </c>
      <c r="J1835" s="1" t="str">
        <f>IF([first '# in title]&lt;[pos kw in title],MID([title],[pos kw in title]-6,6),#N/A)</f>
        <v xml:space="preserve">(21,6 </v>
      </c>
      <c r="K1835" s="1" t="str">
        <f>IFERROR(MID(SUBSTITUTE([kw rough in title],",","."),FIND("(",[kw rough in title])+1,20),SUBSTITUTE(IFERROR(MID([kw rough in title],FIND(" ",[kw rough in title])+1,20),[kw rough in title]),",","."))</f>
        <v xml:space="preserve">21.6 </v>
      </c>
      <c r="L1835" s="1">
        <f>IFERROR(FIND("kW",[desc]),0)</f>
        <v>0</v>
      </c>
      <c r="M1835">
        <f t="array" ref="M1835">MIN(IFERROR(FIND(IstNumbers,E1835),""))</f>
        <v>0</v>
      </c>
      <c r="N1835" s="1" t="b">
        <f>IF([first '# in desc]&lt;[pos kw in desc],MID([desc],[pos kw in desc]-7,7))</f>
        <v>0</v>
      </c>
      <c r="O18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5" s="1" t="str">
        <f>TRIM(IF([first '# in desc]&lt;[pos kw in desc],MID([desc],[pos kw in desc]-6,6),FALSE))</f>
        <v>FALSCH</v>
      </c>
      <c r="Q1835" s="1">
        <f>IF(LEN([manuell])=0,IFERROR([kw fine in title]*1,IFERROR(SUMPRODUCT(COUNTIF(IsDigits,MID([kw in desc],ROW($A$1:$A$150),1)))=LEN([kw in desc]),#N/A)),[manuell])</f>
        <v>21.6</v>
      </c>
      <c r="R1835" s="1" t="e">
        <f>IF([pos kw in title]&gt;0,MID(J1835,#REF!,4),IF([first '# in title]&gt;0,MID([title],[first '# in title],3),IF([first '# in title]&gt;0,MID([desc],#REF!,3),VLOOKUP([productid],$G$2:$R$1386,8))))</f>
        <v>#REF!</v>
      </c>
      <c r="S1835" s="1" t="str">
        <f>IF([kw in desc]=[kw rough in title],[kw in desc]*1,IFERROR(LEFT([kw_dirty],3)*1,IFERROR(LEFT([kw_dirty],2)*1,"n.a.")))</f>
        <v>n.a.</v>
      </c>
      <c r="T1835" s="1"/>
      <c r="U1835" s="1">
        <f>VLOOKUP(Tabelle1[[#This Row],[productid]],Tabelle2[#All],2,FALSE)</f>
        <v>21.6</v>
      </c>
    </row>
    <row r="1836" spans="1:21">
      <c r="A1836" t="s">
        <v>3121</v>
      </c>
      <c r="B1836">
        <v>1858</v>
      </c>
      <c r="C1836">
        <v>223861</v>
      </c>
      <c r="D1836" t="s">
        <v>3148</v>
      </c>
      <c r="E1836" t="s">
        <v>3124</v>
      </c>
      <c r="F1836">
        <v>18406</v>
      </c>
      <c r="G1836">
        <v>3725835</v>
      </c>
      <c r="H1836">
        <f t="shared" si="28"/>
        <v>0</v>
      </c>
      <c r="I1836">
        <f t="array" ref="I1836">MIN(IFERROR(FIND(IstNumbers,A1836),""))</f>
        <v>8</v>
      </c>
      <c r="J1836" s="1" t="e">
        <f>IF([first '# in title]&lt;[pos kw in title],MID([title],[pos kw in title]-6,6),#N/A)</f>
        <v>#N/A</v>
      </c>
      <c r="K1836" s="1" t="e">
        <f>IFERROR(MID(SUBSTITUTE([kw rough in title],",","."),FIND("(",[kw rough in title])+1,20),SUBSTITUTE(IFERROR(MID([kw rough in title],FIND(" ",[kw rough in title])+1,20),[kw rough in title]),",","."))</f>
        <v>#N/A</v>
      </c>
      <c r="L1836" s="1">
        <f>IFERROR(FIND("kW",[desc]),0)</f>
        <v>0</v>
      </c>
      <c r="M1836">
        <f t="array" ref="M1836">MIN(IFERROR(FIND(IstNumbers,E1836),""))</f>
        <v>12</v>
      </c>
      <c r="N1836" s="1" t="b">
        <f>IF([first '# in desc]&lt;[pos kw in desc],MID([desc],[pos kw in desc]-7,7))</f>
        <v>0</v>
      </c>
      <c r="O18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6" s="1" t="str">
        <f>TRIM(IF([first '# in desc]&lt;[pos kw in desc],MID([desc],[pos kw in desc]-6,6),FALSE))</f>
        <v>FALSCH</v>
      </c>
      <c r="Q1836" s="1" t="b">
        <f>IF(LEN([manuell])=0,IFERROR([kw fine in title]*1,IFERROR(SUMPRODUCT(COUNTIF(IsDigits,MID([kw in desc],ROW($A$1:$A$150),1)))=LEN([kw in desc]),#N/A)),[manuell])</f>
        <v>0</v>
      </c>
      <c r="R1836" s="1" t="str">
        <f>IF([pos kw in title]&gt;0,MID(J1836,#REF!,4),IF([first '# in title]&gt;0,MID([title],[first '# in title],3),IF([first '# in title]&gt;0,MID([desc],#REF!,3),VLOOKUP([productid],$G$2:$R$1386,8))))</f>
        <v>28C</v>
      </c>
      <c r="S1836" s="1" t="e">
        <f>IF([kw in desc]=[kw rough in title],[kw in desc]*1,IFERROR(LEFT([kw_dirty],3)*1,IFERROR(LEFT([kw_dirty],2)*1,"n.a.")))</f>
        <v>#N/A</v>
      </c>
      <c r="T1836" s="1"/>
      <c r="U1836" s="1" t="e">
        <f>VLOOKUP(Tabelle1[[#This Row],[productid]],Tabelle2[#All],2,FALSE)</f>
        <v>#N/A</v>
      </c>
    </row>
    <row r="1837" spans="1:21">
      <c r="A1837" t="s">
        <v>3142</v>
      </c>
      <c r="B1837">
        <v>3284.5</v>
      </c>
      <c r="C1837">
        <v>276812</v>
      </c>
      <c r="D1837" t="s">
        <v>3149</v>
      </c>
      <c r="E1837" t="s">
        <v>3103</v>
      </c>
      <c r="F1837">
        <v>18406</v>
      </c>
      <c r="G1837">
        <v>3093477</v>
      </c>
      <c r="H1837">
        <f t="shared" si="28"/>
        <v>0</v>
      </c>
      <c r="I1837">
        <f t="array" ref="I1837">MIN(IFERROR(FIND(IstNumbers,A1837),""))</f>
        <v>9</v>
      </c>
      <c r="J1837" s="1" t="e">
        <f>IF([first '# in title]&lt;[pos kw in title],MID([title],[pos kw in title]-6,6),#N/A)</f>
        <v>#N/A</v>
      </c>
      <c r="K1837" s="1" t="e">
        <f>IFERROR(MID(SUBSTITUTE([kw rough in title],",","."),FIND("(",[kw rough in title])+1,20),SUBSTITUTE(IFERROR(MID([kw rough in title],FIND(" ",[kw rough in title])+1,20),[kw rough in title]),",","."))</f>
        <v>#N/A</v>
      </c>
      <c r="L1837" s="1">
        <f>IFERROR(FIND("kW",[desc]),0)</f>
        <v>0</v>
      </c>
      <c r="M1837">
        <f t="array" ref="M1837">MIN(IFERROR(FIND(IstNumbers,E1837),""))</f>
        <v>35</v>
      </c>
      <c r="N1837" s="1" t="b">
        <f>IF([first '# in desc]&lt;[pos kw in desc],MID([desc],[pos kw in desc]-7,7))</f>
        <v>0</v>
      </c>
      <c r="O18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7" s="1" t="str">
        <f>TRIM(IF([first '# in desc]&lt;[pos kw in desc],MID([desc],[pos kw in desc]-6,6),FALSE))</f>
        <v>FALSCH</v>
      </c>
      <c r="Q1837" s="1" t="b">
        <f>IF(LEN([manuell])=0,IFERROR([kw fine in title]*1,IFERROR(SUMPRODUCT(COUNTIF(IsDigits,MID([kw in desc],ROW($A$1:$A$150),1)))=LEN([kw in desc]),#N/A)),[manuell])</f>
        <v>0</v>
      </c>
      <c r="R1837" s="1" t="str">
        <f>IF([pos kw in title]&gt;0,MID(J1837,#REF!,4),IF([first '# in title]&gt;0,MID([title],[first '# in title],3),IF([first '# in title]&gt;0,MID([desc],#REF!,3),VLOOKUP([productid],$G$2:$R$1386,8))))</f>
        <v>-50</v>
      </c>
      <c r="S1837" s="1" t="e">
        <f>IF([kw in desc]=[kw rough in title],[kw in desc]*1,IFERROR(LEFT([kw_dirty],3)*1,IFERROR(LEFT([kw_dirty],2)*1,"n.a.")))</f>
        <v>#N/A</v>
      </c>
      <c r="T1837" s="1"/>
      <c r="U1837" s="1" t="e">
        <f>VLOOKUP(Tabelle1[[#This Row],[productid]],Tabelle2[#All],2,FALSE)</f>
        <v>#N/A</v>
      </c>
    </row>
    <row r="1838" spans="1:21" hidden="1">
      <c r="A1838" t="s">
        <v>3125</v>
      </c>
      <c r="B1838">
        <v>4293.53</v>
      </c>
      <c r="C1838">
        <v>276812</v>
      </c>
      <c r="D1838" t="s">
        <v>3150</v>
      </c>
      <c r="E1838" t="s">
        <v>3151</v>
      </c>
      <c r="F1838">
        <v>18406</v>
      </c>
      <c r="G1838">
        <v>3201479</v>
      </c>
      <c r="H1838">
        <f t="shared" si="28"/>
        <v>0</v>
      </c>
      <c r="I1838">
        <f t="array" ref="I1838">MIN(IFERROR(FIND(IstNumbers,A1838),""))</f>
        <v>30</v>
      </c>
      <c r="J1838" s="1" t="e">
        <f>IF([first '# in title]&lt;[pos kw in title],MID([title],[pos kw in title]-6,6),#N/A)</f>
        <v>#N/A</v>
      </c>
      <c r="K1838" s="1" t="e">
        <f>IFERROR(MID(SUBSTITUTE([kw rough in title],",","."),FIND("(",[kw rough in title])+1,20),SUBSTITUTE(IFERROR(MID([kw rough in title],FIND(" ",[kw rough in title])+1,20),[kw rough in title]),",","."))</f>
        <v>#N/A</v>
      </c>
      <c r="L1838" s="1">
        <f>IFERROR(FIND("kW",[desc]),0)</f>
        <v>58</v>
      </c>
      <c r="M1838">
        <f t="array" ref="M1838">MIN(IFERROR(FIND(IstNumbers,E1838),""))</f>
        <v>23</v>
      </c>
      <c r="N1838" s="1" t="str">
        <f>IF([first '# in desc]&lt;[pos kw in desc],MID([desc],[pos kw in desc]-7,7))</f>
        <v xml:space="preserve">200 32 </v>
      </c>
      <c r="O1838" s="1" t="str">
        <f>IFERROR(SUBSTITUTE(MID([kw rough in desc],FIND("(",[kw rough in desc])+1,20),",","."),IFERROR(SUBSTITUTE(TRIM(SUBSTITUTE(SUBSTITUTE(MID([kw rough in desc],FIND(" ",TRIM([kw rough in desc]))+1,20),"""",""),"/","")),",","."),#N/A))</f>
        <v>32</v>
      </c>
      <c r="P1838" s="1" t="str">
        <f>TRIM(IF([first '# in desc]&lt;[pos kw in desc],MID([desc],[pos kw in desc]-6,6),FALSE))</f>
        <v>00 32</v>
      </c>
      <c r="Q1838" s="1" t="b">
        <f>IF(LEN([manuell])=0,IFERROR([kw fine in title]*1,IFERROR(SUMPRODUCT(COUNTIF(IsDigits,MID([kw in desc],ROW($A$1:$A$150),1)))=LEN([kw in desc]),#N/A)),[manuell])</f>
        <v>0</v>
      </c>
      <c r="R1838" s="1" t="str">
        <f>IF([pos kw in title]&gt;0,MID(J1838,#REF!,4),IF([first '# in title]&gt;0,MID([title],[first '# in title],3),IF([first '# in title]&gt;0,MID([desc],#REF!,3),VLOOKUP([productid],$G$2:$R$1386,8))))</f>
        <v>32-</v>
      </c>
      <c r="S1838" s="1" t="e">
        <f>IF([kw in desc]=[kw rough in title],[kw in desc]*1,IFERROR(LEFT([kw_dirty],3)*1,IFERROR(LEFT([kw_dirty],2)*1,"n.a.")))</f>
        <v>#N/A</v>
      </c>
      <c r="T1838" s="1"/>
      <c r="U1838" s="1">
        <f>VLOOKUP(Tabelle1[[#This Row],[productid]],Tabelle2[#All],2,FALSE)</f>
        <v>32</v>
      </c>
    </row>
    <row r="1839" spans="1:21">
      <c r="A1839" t="s">
        <v>3152</v>
      </c>
      <c r="B1839">
        <v>2610</v>
      </c>
      <c r="C1839">
        <v>289859</v>
      </c>
      <c r="D1839" t="s">
        <v>3153</v>
      </c>
      <c r="E1839" t="s">
        <v>3154</v>
      </c>
      <c r="F1839">
        <v>18406</v>
      </c>
      <c r="G1839">
        <v>3132607</v>
      </c>
      <c r="H1839">
        <f t="shared" si="28"/>
        <v>0</v>
      </c>
      <c r="I1839">
        <f t="array" ref="I1839">MIN(IFERROR(FIND(IstNumbers,A1839),""))</f>
        <v>0</v>
      </c>
      <c r="J1839" s="1" t="e">
        <f>IF([first '# in title]&lt;[pos kw in title],MID([title],[pos kw in title]-6,6),#N/A)</f>
        <v>#N/A</v>
      </c>
      <c r="K1839" s="1" t="e">
        <f>IFERROR(MID(SUBSTITUTE([kw rough in title],",","."),FIND("(",[kw rough in title])+1,20),SUBSTITUTE(IFERROR(MID([kw rough in title],FIND(" ",[kw rough in title])+1,20),[kw rough in title]),",","."))</f>
        <v>#N/A</v>
      </c>
      <c r="L1839" s="1">
        <f>IFERROR(FIND("kW",[desc]),0)</f>
        <v>0</v>
      </c>
      <c r="M1839">
        <f t="array" ref="M1839">MIN(IFERROR(FIND(IstNumbers,E1839),""))</f>
        <v>32</v>
      </c>
      <c r="N1839" s="1" t="b">
        <f>IF([first '# in desc]&lt;[pos kw in desc],MID([desc],[pos kw in desc]-7,7))</f>
        <v>0</v>
      </c>
      <c r="O18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39" s="1" t="str">
        <f>TRIM(IF([first '# in desc]&lt;[pos kw in desc],MID([desc],[pos kw in desc]-6,6),FALSE))</f>
        <v>FALSCH</v>
      </c>
      <c r="Q1839" s="1" t="b">
        <f>IF(LEN([manuell])=0,IFERROR([kw fine in title]*1,IFERROR(SUMPRODUCT(COUNTIF(IsDigits,MID([kw in desc],ROW($A$1:$A$150),1)))=LEN([kw in desc]),#N/A)),[manuell])</f>
        <v>0</v>
      </c>
      <c r="R1839" s="1" t="str">
        <f>IF([pos kw in title]&gt;0,MID(J1839,#REF!,4),IF([first '# in title]&gt;0,MID([title],[first '# in title],3),IF([first '# in title]&gt;0,MID([desc],#REF!,3),VLOOKUP([productid],$G$2:$R$1386,8))))</f>
        <v xml:space="preserve">me, 35 </v>
      </c>
      <c r="S1839" s="1" t="e">
        <f>IF([kw in desc]=[kw rough in title],[kw in desc]*1,IFERROR(LEFT([kw_dirty],3)*1,IFERROR(LEFT([kw_dirty],2)*1,"n.a.")))</f>
        <v>#N/A</v>
      </c>
      <c r="T1839" s="1"/>
      <c r="U1839" s="1" t="e">
        <f>VLOOKUP(Tabelle1[[#This Row],[productid]],Tabelle2[#All],2,FALSE)</f>
        <v>#N/A</v>
      </c>
    </row>
    <row r="1840" spans="1:21" hidden="1">
      <c r="A1840" t="s">
        <v>10385</v>
      </c>
      <c r="B1840">
        <v>3022</v>
      </c>
      <c r="C1840">
        <v>9701</v>
      </c>
      <c r="D1840" t="s">
        <v>3155</v>
      </c>
      <c r="E1840" t="s">
        <v>9</v>
      </c>
      <c r="F1840">
        <v>18406</v>
      </c>
      <c r="G1840">
        <v>3132618</v>
      </c>
      <c r="H1840">
        <f t="shared" si="28"/>
        <v>54</v>
      </c>
      <c r="I1840">
        <f t="array" ref="I1840">MIN(IFERROR(FIND(IstNumbers,A1840),""))</f>
        <v>26</v>
      </c>
      <c r="J1840" s="1" t="str">
        <f>IF([first '# in title]&lt;[pos kw in title],MID([title],[pos kw in title]-6,6),#N/A)</f>
        <v xml:space="preserve">(21,6 </v>
      </c>
      <c r="K1840" s="1" t="str">
        <f>IFERROR(MID(SUBSTITUTE([kw rough in title],",","."),FIND("(",[kw rough in title])+1,20),SUBSTITUTE(IFERROR(MID([kw rough in title],FIND(" ",[kw rough in title])+1,20),[kw rough in title]),",","."))</f>
        <v xml:space="preserve">21.6 </v>
      </c>
      <c r="L1840" s="1">
        <f>IFERROR(FIND("kW",[desc]),0)</f>
        <v>0</v>
      </c>
      <c r="M1840">
        <f t="array" ref="M1840">MIN(IFERROR(FIND(IstNumbers,E1840),""))</f>
        <v>0</v>
      </c>
      <c r="N1840" s="1" t="b">
        <f>IF([first '# in desc]&lt;[pos kw in desc],MID([desc],[pos kw in desc]-7,7))</f>
        <v>0</v>
      </c>
      <c r="O18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0" s="1" t="str">
        <f>TRIM(IF([first '# in desc]&lt;[pos kw in desc],MID([desc],[pos kw in desc]-6,6),FALSE))</f>
        <v>FALSCH</v>
      </c>
      <c r="Q1840" s="1">
        <f>IF(LEN([manuell])=0,IFERROR([kw fine in title]*1,IFERROR(SUMPRODUCT(COUNTIF(IsDigits,MID([kw in desc],ROW($A$1:$A$150),1)))=LEN([kw in desc]),#N/A)),[manuell])</f>
        <v>21.6</v>
      </c>
      <c r="R1840" s="1" t="e">
        <f>IF([pos kw in title]&gt;0,MID(J1840,#REF!,4),IF([first '# in title]&gt;0,MID([title],[first '# in title],3),IF([first '# in title]&gt;0,MID([desc],#REF!,3),VLOOKUP([productid],$G$2:$R$1386,8))))</f>
        <v>#REF!</v>
      </c>
      <c r="S1840" s="1" t="str">
        <f>IF([kw in desc]=[kw rough in title],[kw in desc]*1,IFERROR(LEFT([kw_dirty],3)*1,IFERROR(LEFT([kw_dirty],2)*1,"n.a.")))</f>
        <v>n.a.</v>
      </c>
      <c r="T1840" s="1"/>
      <c r="U1840" s="1">
        <f>VLOOKUP(Tabelle1[[#This Row],[productid]],Tabelle2[#All],2,FALSE)</f>
        <v>21.6</v>
      </c>
    </row>
    <row r="1841" spans="1:21">
      <c r="A1841" t="s">
        <v>3121</v>
      </c>
      <c r="B1841">
        <v>1861</v>
      </c>
      <c r="C1841">
        <v>223861</v>
      </c>
      <c r="D1841" t="s">
        <v>3156</v>
      </c>
      <c r="E1841" t="s">
        <v>3157</v>
      </c>
      <c r="F1841">
        <v>18406</v>
      </c>
      <c r="G1841">
        <v>3725835</v>
      </c>
      <c r="H1841">
        <f t="shared" si="28"/>
        <v>0</v>
      </c>
      <c r="I1841">
        <f t="array" ref="I1841">MIN(IFERROR(FIND(IstNumbers,A1841),""))</f>
        <v>8</v>
      </c>
      <c r="J1841" s="1" t="e">
        <f>IF([first '# in title]&lt;[pos kw in title],MID([title],[pos kw in title]-6,6),#N/A)</f>
        <v>#N/A</v>
      </c>
      <c r="K1841" s="1" t="e">
        <f>IFERROR(MID(SUBSTITUTE([kw rough in title],",","."),FIND("(",[kw rough in title])+1,20),SUBSTITUTE(IFERROR(MID([kw rough in title],FIND(" ",[kw rough in title])+1,20),[kw rough in title]),",","."))</f>
        <v>#N/A</v>
      </c>
      <c r="L1841" s="1">
        <f>IFERROR(FIND("kW",[desc]),0)</f>
        <v>0</v>
      </c>
      <c r="M1841">
        <f t="array" ref="M1841">MIN(IFERROR(FIND(IstNumbers,E1841),""))</f>
        <v>12</v>
      </c>
      <c r="N1841" s="1" t="b">
        <f>IF([first '# in desc]&lt;[pos kw in desc],MID([desc],[pos kw in desc]-7,7))</f>
        <v>0</v>
      </c>
      <c r="O18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1" s="1" t="str">
        <f>TRIM(IF([first '# in desc]&lt;[pos kw in desc],MID([desc],[pos kw in desc]-6,6),FALSE))</f>
        <v>FALSCH</v>
      </c>
      <c r="Q1841" s="1" t="b">
        <f>IF(LEN([manuell])=0,IFERROR([kw fine in title]*1,IFERROR(SUMPRODUCT(COUNTIF(IsDigits,MID([kw in desc],ROW($A$1:$A$150),1)))=LEN([kw in desc]),#N/A)),[manuell])</f>
        <v>0</v>
      </c>
      <c r="R1841" s="1" t="str">
        <f>IF([pos kw in title]&gt;0,MID(J1841,#REF!,4),IF([first '# in title]&gt;0,MID([title],[first '# in title],3),IF([first '# in title]&gt;0,MID([desc],#REF!,3),VLOOKUP([productid],$G$2:$R$1386,8))))</f>
        <v>28C</v>
      </c>
      <c r="S1841" s="1" t="e">
        <f>IF([kw in desc]=[kw rough in title],[kw in desc]*1,IFERROR(LEFT([kw_dirty],3)*1,IFERROR(LEFT([kw_dirty],2)*1,"n.a.")))</f>
        <v>#N/A</v>
      </c>
      <c r="T1841" s="1"/>
      <c r="U1841" s="1" t="e">
        <f>VLOOKUP(Tabelle1[[#This Row],[productid]],Tabelle2[#All],2,FALSE)</f>
        <v>#N/A</v>
      </c>
    </row>
    <row r="1842" spans="1:21">
      <c r="A1842" t="s">
        <v>3142</v>
      </c>
      <c r="B1842">
        <v>3399</v>
      </c>
      <c r="C1842">
        <v>282491</v>
      </c>
      <c r="D1842" t="s">
        <v>3158</v>
      </c>
      <c r="E1842" t="s">
        <v>3109</v>
      </c>
      <c r="F1842">
        <v>18406</v>
      </c>
      <c r="G1842">
        <v>3093477</v>
      </c>
      <c r="H1842">
        <f t="shared" si="28"/>
        <v>0</v>
      </c>
      <c r="I1842">
        <f t="array" ref="I1842">MIN(IFERROR(FIND(IstNumbers,A1842),""))</f>
        <v>9</v>
      </c>
      <c r="J1842" s="1" t="e">
        <f>IF([first '# in title]&lt;[pos kw in title],MID([title],[pos kw in title]-6,6),#N/A)</f>
        <v>#N/A</v>
      </c>
      <c r="K1842" s="1" t="e">
        <f>IFERROR(MID(SUBSTITUTE([kw rough in title],",","."),FIND("(",[kw rough in title])+1,20),SUBSTITUTE(IFERROR(MID([kw rough in title],FIND(" ",[kw rough in title])+1,20),[kw rough in title]),",","."))</f>
        <v>#N/A</v>
      </c>
      <c r="L1842" s="1">
        <f>IFERROR(FIND("kW",[desc]),0)</f>
        <v>0</v>
      </c>
      <c r="M1842">
        <f t="array" ref="M1842">MIN(IFERROR(FIND(IstNumbers,E1842),""))</f>
        <v>25</v>
      </c>
      <c r="N1842" s="1" t="b">
        <f>IF([first '# in desc]&lt;[pos kw in desc],MID([desc],[pos kw in desc]-7,7))</f>
        <v>0</v>
      </c>
      <c r="O18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2" s="1" t="str">
        <f>TRIM(IF([first '# in desc]&lt;[pos kw in desc],MID([desc],[pos kw in desc]-6,6),FALSE))</f>
        <v>FALSCH</v>
      </c>
      <c r="Q1842" s="1" t="b">
        <f>IF(LEN([manuell])=0,IFERROR([kw fine in title]*1,IFERROR(SUMPRODUCT(COUNTIF(IsDigits,MID([kw in desc],ROW($A$1:$A$150),1)))=LEN([kw in desc]),#N/A)),[manuell])</f>
        <v>0</v>
      </c>
      <c r="R1842" s="1" t="str">
        <f>IF([pos kw in title]&gt;0,MID(J1842,#REF!,4),IF([first '# in title]&gt;0,MID([title],[first '# in title],3),IF([first '# in title]&gt;0,MID([desc],#REF!,3),VLOOKUP([productid],$G$2:$R$1386,8))))</f>
        <v>-50</v>
      </c>
      <c r="S1842" s="1" t="e">
        <f>IF([kw in desc]=[kw rough in title],[kw in desc]*1,IFERROR(LEFT([kw_dirty],3)*1,IFERROR(LEFT([kw_dirty],2)*1,"n.a.")))</f>
        <v>#N/A</v>
      </c>
      <c r="T1842" s="1"/>
      <c r="U1842" s="1" t="e">
        <f>VLOOKUP(Tabelle1[[#This Row],[productid]],Tabelle2[#All],2,FALSE)</f>
        <v>#N/A</v>
      </c>
    </row>
    <row r="1843" spans="1:21">
      <c r="A1843" t="s">
        <v>3125</v>
      </c>
      <c r="B1843">
        <v>4511</v>
      </c>
      <c r="C1843">
        <v>9701</v>
      </c>
      <c r="D1843" t="s">
        <v>3159</v>
      </c>
      <c r="E1843" t="s">
        <v>9</v>
      </c>
      <c r="F1843">
        <v>18406</v>
      </c>
      <c r="G1843">
        <v>3201479</v>
      </c>
      <c r="H1843">
        <f t="shared" si="28"/>
        <v>0</v>
      </c>
      <c r="I1843">
        <f t="array" ref="I1843">MIN(IFERROR(FIND(IstNumbers,A1843),""))</f>
        <v>30</v>
      </c>
      <c r="J1843" s="1" t="e">
        <f>IF([first '# in title]&lt;[pos kw in title],MID([title],[pos kw in title]-6,6),#N/A)</f>
        <v>#N/A</v>
      </c>
      <c r="K1843" s="1" t="e">
        <f>IFERROR(MID(SUBSTITUTE([kw rough in title],",","."),FIND("(",[kw rough in title])+1,20),SUBSTITUTE(IFERROR(MID([kw rough in title],FIND(" ",[kw rough in title])+1,20),[kw rough in title]),",","."))</f>
        <v>#N/A</v>
      </c>
      <c r="L1843" s="1">
        <f>IFERROR(FIND("kW",[desc]),0)</f>
        <v>0</v>
      </c>
      <c r="M1843">
        <f t="array" ref="M1843">MIN(IFERROR(FIND(IstNumbers,E1843),""))</f>
        <v>0</v>
      </c>
      <c r="N1843" s="1" t="b">
        <f>IF([first '# in desc]&lt;[pos kw in desc],MID([desc],[pos kw in desc]-7,7))</f>
        <v>0</v>
      </c>
      <c r="O18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3" s="1" t="str">
        <f>TRIM(IF([first '# in desc]&lt;[pos kw in desc],MID([desc],[pos kw in desc]-6,6),FALSE))</f>
        <v>FALSCH</v>
      </c>
      <c r="Q1843" s="1" t="b">
        <f>IF(LEN([manuell])=0,IFERROR([kw fine in title]*1,IFERROR(SUMPRODUCT(COUNTIF(IsDigits,MID([kw in desc],ROW($A$1:$A$150),1)))=LEN([kw in desc]),#N/A)),[manuell])</f>
        <v>0</v>
      </c>
      <c r="R1843" s="1" t="str">
        <f>IF([pos kw in title]&gt;0,MID(J1843,#REF!,4),IF([first '# in title]&gt;0,MID([title],[first '# in title],3),IF([first '# in title]&gt;0,MID([desc],#REF!,3),VLOOKUP([productid],$G$2:$R$1386,8))))</f>
        <v>32-</v>
      </c>
      <c r="S1843" s="1" t="e">
        <f>IF([kw in desc]=[kw rough in title],[kw in desc]*1,IFERROR(LEFT([kw_dirty],3)*1,IFERROR(LEFT([kw_dirty],2)*1,"n.a.")))</f>
        <v>#N/A</v>
      </c>
      <c r="T1843" s="1"/>
      <c r="U1843" s="1">
        <f>VLOOKUP(Tabelle1[[#This Row],[productid]],Tabelle2[#All],2,FALSE)</f>
        <v>32</v>
      </c>
    </row>
    <row r="1844" spans="1:21">
      <c r="A1844" t="s">
        <v>3152</v>
      </c>
      <c r="B1844">
        <v>2610</v>
      </c>
      <c r="C1844">
        <v>289859</v>
      </c>
      <c r="D1844" t="s">
        <v>3160</v>
      </c>
      <c r="E1844" t="s">
        <v>3140</v>
      </c>
      <c r="F1844">
        <v>18406</v>
      </c>
      <c r="G1844">
        <v>3132607</v>
      </c>
      <c r="H1844">
        <f t="shared" si="28"/>
        <v>0</v>
      </c>
      <c r="I1844">
        <f t="array" ref="I1844">MIN(IFERROR(FIND(IstNumbers,A1844),""))</f>
        <v>0</v>
      </c>
      <c r="J1844" s="1" t="e">
        <f>IF([first '# in title]&lt;[pos kw in title],MID([title],[pos kw in title]-6,6),#N/A)</f>
        <v>#N/A</v>
      </c>
      <c r="K1844" s="1" t="e">
        <f>IFERROR(MID(SUBSTITUTE([kw rough in title],",","."),FIND("(",[kw rough in title])+1,20),SUBSTITUTE(IFERROR(MID([kw rough in title],FIND(" ",[kw rough in title])+1,20),[kw rough in title]),",","."))</f>
        <v>#N/A</v>
      </c>
      <c r="L1844" s="1">
        <f>IFERROR(FIND("kW",[desc]),0)</f>
        <v>0</v>
      </c>
      <c r="M1844">
        <f t="array" ref="M1844">MIN(IFERROR(FIND(IstNumbers,E1844),""))</f>
        <v>32</v>
      </c>
      <c r="N1844" s="1" t="b">
        <f>IF([first '# in desc]&lt;[pos kw in desc],MID([desc],[pos kw in desc]-7,7))</f>
        <v>0</v>
      </c>
      <c r="O18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4" s="1" t="str">
        <f>TRIM(IF([first '# in desc]&lt;[pos kw in desc],MID([desc],[pos kw in desc]-6,6),FALSE))</f>
        <v>FALSCH</v>
      </c>
      <c r="Q1844" s="1" t="b">
        <f>IF(LEN([manuell])=0,IFERROR([kw fine in title]*1,IFERROR(SUMPRODUCT(COUNTIF(IsDigits,MID([kw in desc],ROW($A$1:$A$150),1)))=LEN([kw in desc]),#N/A)),[manuell])</f>
        <v>0</v>
      </c>
      <c r="R1844" s="1" t="str">
        <f>IF([pos kw in title]&gt;0,MID(J1844,#REF!,4),IF([first '# in title]&gt;0,MID([title],[first '# in title],3),IF([first '# in title]&gt;0,MID([desc],#REF!,3),VLOOKUP([productid],$G$2:$R$1386,8))))</f>
        <v xml:space="preserve">me, 35 </v>
      </c>
      <c r="S1844" s="1" t="e">
        <f>IF([kw in desc]=[kw rough in title],[kw in desc]*1,IFERROR(LEFT([kw_dirty],3)*1,IFERROR(LEFT([kw_dirty],2)*1,"n.a.")))</f>
        <v>#N/A</v>
      </c>
      <c r="T1844" s="1"/>
      <c r="U1844" s="1" t="e">
        <f>VLOOKUP(Tabelle1[[#This Row],[productid]],Tabelle2[#All],2,FALSE)</f>
        <v>#N/A</v>
      </c>
    </row>
    <row r="1845" spans="1:21">
      <c r="A1845" t="s">
        <v>3121</v>
      </c>
      <c r="B1845">
        <v>1861</v>
      </c>
      <c r="C1845">
        <v>223861</v>
      </c>
      <c r="D1845" t="s">
        <v>3161</v>
      </c>
      <c r="E1845" t="s">
        <v>2675</v>
      </c>
      <c r="F1845">
        <v>18406</v>
      </c>
      <c r="G1845">
        <v>3725835</v>
      </c>
      <c r="H1845">
        <f t="shared" si="28"/>
        <v>0</v>
      </c>
      <c r="I1845">
        <f t="array" ref="I1845">MIN(IFERROR(FIND(IstNumbers,A1845),""))</f>
        <v>8</v>
      </c>
      <c r="J1845" s="1" t="e">
        <f>IF([first '# in title]&lt;[pos kw in title],MID([title],[pos kw in title]-6,6),#N/A)</f>
        <v>#N/A</v>
      </c>
      <c r="K1845" s="1" t="e">
        <f>IFERROR(MID(SUBSTITUTE([kw rough in title],",","."),FIND("(",[kw rough in title])+1,20),SUBSTITUTE(IFERROR(MID([kw rough in title],FIND(" ",[kw rough in title])+1,20),[kw rough in title]),",","."))</f>
        <v>#N/A</v>
      </c>
      <c r="L1845" s="1">
        <f>IFERROR(FIND("kW",[desc]),0)</f>
        <v>0</v>
      </c>
      <c r="M1845">
        <f t="array" ref="M1845">MIN(IFERROR(FIND(IstNumbers,E1845),""))</f>
        <v>12</v>
      </c>
      <c r="N1845" s="1" t="b">
        <f>IF([first '# in desc]&lt;[pos kw in desc],MID([desc],[pos kw in desc]-7,7))</f>
        <v>0</v>
      </c>
      <c r="O18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5" s="1" t="str">
        <f>TRIM(IF([first '# in desc]&lt;[pos kw in desc],MID([desc],[pos kw in desc]-6,6),FALSE))</f>
        <v>FALSCH</v>
      </c>
      <c r="Q1845" s="1" t="b">
        <f>IF(LEN([manuell])=0,IFERROR([kw fine in title]*1,IFERROR(SUMPRODUCT(COUNTIF(IsDigits,MID([kw in desc],ROW($A$1:$A$150),1)))=LEN([kw in desc]),#N/A)),[manuell])</f>
        <v>0</v>
      </c>
      <c r="R1845" s="1" t="str">
        <f>IF([pos kw in title]&gt;0,MID(J1845,#REF!,4),IF([first '# in title]&gt;0,MID([title],[first '# in title],3),IF([first '# in title]&gt;0,MID([desc],#REF!,3),VLOOKUP([productid],$G$2:$R$1386,8))))</f>
        <v>28C</v>
      </c>
      <c r="S1845" s="1" t="e">
        <f>IF([kw in desc]=[kw rough in title],[kw in desc]*1,IFERROR(LEFT([kw_dirty],3)*1,IFERROR(LEFT([kw_dirty],2)*1,"n.a.")))</f>
        <v>#N/A</v>
      </c>
      <c r="T1845" s="1"/>
      <c r="U1845" s="1" t="e">
        <f>VLOOKUP(Tabelle1[[#This Row],[productid]],Tabelle2[#All],2,FALSE)</f>
        <v>#N/A</v>
      </c>
    </row>
    <row r="1846" spans="1:21" hidden="1">
      <c r="A1846" t="s">
        <v>3162</v>
      </c>
      <c r="B1846">
        <v>2134</v>
      </c>
      <c r="C1846">
        <v>289859</v>
      </c>
      <c r="D1846" t="s">
        <v>3163</v>
      </c>
      <c r="E1846" t="s">
        <v>3164</v>
      </c>
      <c r="F1846">
        <v>18406</v>
      </c>
      <c r="G1846">
        <v>1219746</v>
      </c>
      <c r="H1846">
        <f t="shared" si="28"/>
        <v>0</v>
      </c>
      <c r="I1846">
        <f t="array" ref="I1846">MIN(IFERROR(FIND(IstNumbers,A1846),""))</f>
        <v>22</v>
      </c>
      <c r="J1846" s="1" t="e">
        <f>IF([first '# in title]&lt;[pos kw in title],MID([title],[pos kw in title]-6,6),#N/A)</f>
        <v>#N/A</v>
      </c>
      <c r="K1846" s="1" t="e">
        <f>IFERROR(MID(SUBSTITUTE([kw rough in title],",","."),FIND("(",[kw rough in title])+1,20),SUBSTITUTE(IFERROR(MID([kw rough in title],FIND(" ",[kw rough in title])+1,20),[kw rough in title]),",","."))</f>
        <v>#N/A</v>
      </c>
      <c r="L1846" s="1">
        <f>IFERROR(FIND("kW",[desc]),0)</f>
        <v>71</v>
      </c>
      <c r="M1846">
        <f t="array" ref="M1846">MIN(IFERROR(FIND(IstNumbers,E1846),""))</f>
        <v>29</v>
      </c>
      <c r="N1846" s="1" t="str">
        <f>IF([first '# in desc]&lt;[pos kw in desc],MID([desc],[pos kw in desc]-7,7))</f>
        <v xml:space="preserve">­me 16 </v>
      </c>
      <c r="O184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46" s="1" t="str">
        <f>TRIM(IF([first '# in desc]&lt;[pos kw in desc],MID([desc],[pos kw in desc]-6,6),FALSE))</f>
        <v>me 16</v>
      </c>
      <c r="Q1846" s="1" t="b">
        <f>IF(LEN([manuell])=0,IFERROR([kw fine in title]*1,IFERROR(SUMPRODUCT(COUNTIF(IsDigits,MID([kw in desc],ROW($A$1:$A$150),1)))=LEN([kw in desc]),#N/A)),[manuell])</f>
        <v>0</v>
      </c>
      <c r="R1846" s="1" t="str">
        <f>IF([pos kw in title]&gt;0,MID(J1846,#REF!,4),IF([first '# in title]&gt;0,MID([title],[first '# in title],3),IF([first '# in title]&gt;0,MID([desc],#REF!,3),VLOOKUP([productid],$G$2:$R$1386,8))))</f>
        <v xml:space="preserve">16 </v>
      </c>
      <c r="S1846" s="1" t="e">
        <f>IF([kw in desc]=[kw rough in title],[kw in desc]*1,IFERROR(LEFT([kw_dirty],3)*1,IFERROR(LEFT([kw_dirty],2)*1,"n.a.")))</f>
        <v>#N/A</v>
      </c>
      <c r="T1846" s="1"/>
      <c r="U1846" s="1">
        <f>VLOOKUP(Tabelle1[[#This Row],[productid]],Tabelle2[#All],2,FALSE)</f>
        <v>16</v>
      </c>
    </row>
    <row r="1847" spans="1:21">
      <c r="A1847" t="s">
        <v>3165</v>
      </c>
      <c r="B1847">
        <v>3005</v>
      </c>
      <c r="C1847">
        <v>289859</v>
      </c>
      <c r="D1847" t="s">
        <v>3166</v>
      </c>
      <c r="E1847" t="s">
        <v>3167</v>
      </c>
      <c r="F1847">
        <v>18406</v>
      </c>
      <c r="G1847">
        <v>3094808</v>
      </c>
      <c r="H1847">
        <f t="shared" si="28"/>
        <v>0</v>
      </c>
      <c r="I1847">
        <f t="array" ref="I1847">MIN(IFERROR(FIND(IstNumbers,A1847),""))</f>
        <v>14</v>
      </c>
      <c r="J1847" s="1" t="e">
        <f>IF([first '# in title]&lt;[pos kw in title],MID([title],[pos kw in title]-6,6),#N/A)</f>
        <v>#N/A</v>
      </c>
      <c r="K1847" s="1" t="e">
        <f>IFERROR(MID(SUBSTITUTE([kw rough in title],",","."),FIND("(",[kw rough in title])+1,20),SUBSTITUTE(IFERROR(MID([kw rough in title],FIND(" ",[kw rough in title])+1,20),[kw rough in title]),",","."))</f>
        <v>#N/A</v>
      </c>
      <c r="L1847" s="1">
        <f>IFERROR(FIND("kW",[desc]),0)</f>
        <v>0</v>
      </c>
      <c r="M1847">
        <f t="array" ref="M1847">MIN(IFERROR(FIND(IstNumbers,E1847),""))</f>
        <v>31</v>
      </c>
      <c r="N1847" s="1" t="b">
        <f>IF([first '# in desc]&lt;[pos kw in desc],MID([desc],[pos kw in desc]-7,7))</f>
        <v>0</v>
      </c>
      <c r="O18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7" s="1" t="str">
        <f>TRIM(IF([first '# in desc]&lt;[pos kw in desc],MID([desc],[pos kw in desc]-6,6),FALSE))</f>
        <v>FALSCH</v>
      </c>
      <c r="Q1847" s="1" t="b">
        <f>IF(LEN([manuell])=0,IFERROR([kw fine in title]*1,IFERROR(SUMPRODUCT(COUNTIF(IsDigits,MID([kw in desc],ROW($A$1:$A$150),1)))=LEN([kw in desc]),#N/A)),[manuell])</f>
        <v>0</v>
      </c>
      <c r="R1847" s="1" t="str">
        <f>IF([pos kw in title]&gt;0,MID(J1847,#REF!,4),IF([first '# in title]&gt;0,MID([title],[first '# in title],3),IF([first '# in title]&gt;0,MID([desc],#REF!,3),VLOOKUP([productid],$G$2:$R$1386,8))))</f>
        <v xml:space="preserve">22 </v>
      </c>
      <c r="S1847" s="1" t="e">
        <f>IF([kw in desc]=[kw rough in title],[kw in desc]*1,IFERROR(LEFT([kw_dirty],3)*1,IFERROR(LEFT([kw_dirty],2)*1,"n.a.")))</f>
        <v>#N/A</v>
      </c>
      <c r="T1847" s="1"/>
      <c r="U1847" s="1" t="e">
        <f>VLOOKUP(Tabelle1[[#This Row],[productid]],Tabelle2[#All],2,FALSE)</f>
        <v>#N/A</v>
      </c>
    </row>
    <row r="1848" spans="1:21">
      <c r="A1848" t="s">
        <v>3142</v>
      </c>
      <c r="B1848">
        <v>3399</v>
      </c>
      <c r="C1848">
        <v>282491</v>
      </c>
      <c r="D1848" t="s">
        <v>3168</v>
      </c>
      <c r="E1848" t="s">
        <v>3169</v>
      </c>
      <c r="F1848">
        <v>18406</v>
      </c>
      <c r="G1848">
        <v>3093477</v>
      </c>
      <c r="H1848">
        <f t="shared" si="28"/>
        <v>0</v>
      </c>
      <c r="I1848">
        <f t="array" ref="I1848">MIN(IFERROR(FIND(IstNumbers,A1848),""))</f>
        <v>9</v>
      </c>
      <c r="J1848" s="1" t="e">
        <f>IF([first '# in title]&lt;[pos kw in title],MID([title],[pos kw in title]-6,6),#N/A)</f>
        <v>#N/A</v>
      </c>
      <c r="K1848" s="1" t="e">
        <f>IFERROR(MID(SUBSTITUTE([kw rough in title],",","."),FIND("(",[kw rough in title])+1,20),SUBSTITUTE(IFERROR(MID([kw rough in title],FIND(" ",[kw rough in title])+1,20),[kw rough in title]),",","."))</f>
        <v>#N/A</v>
      </c>
      <c r="L1848" s="1">
        <f>IFERROR(FIND("kW",[desc]),0)</f>
        <v>0</v>
      </c>
      <c r="M1848">
        <f t="array" ref="M1848">MIN(IFERROR(FIND(IstNumbers,E1848),""))</f>
        <v>25</v>
      </c>
      <c r="N1848" s="1" t="b">
        <f>IF([first '# in desc]&lt;[pos kw in desc],MID([desc],[pos kw in desc]-7,7))</f>
        <v>0</v>
      </c>
      <c r="O18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8" s="1" t="str">
        <f>TRIM(IF([first '# in desc]&lt;[pos kw in desc],MID([desc],[pos kw in desc]-6,6),FALSE))</f>
        <v>FALSCH</v>
      </c>
      <c r="Q1848" s="1" t="b">
        <f>IF(LEN([manuell])=0,IFERROR([kw fine in title]*1,IFERROR(SUMPRODUCT(COUNTIF(IsDigits,MID([kw in desc],ROW($A$1:$A$150),1)))=LEN([kw in desc]),#N/A)),[manuell])</f>
        <v>0</v>
      </c>
      <c r="R1848" s="1" t="str">
        <f>IF([pos kw in title]&gt;0,MID(J1848,#REF!,4),IF([first '# in title]&gt;0,MID([title],[first '# in title],3),IF([first '# in title]&gt;0,MID([desc],#REF!,3),VLOOKUP([productid],$G$2:$R$1386,8))))</f>
        <v>-50</v>
      </c>
      <c r="S1848" s="1" t="e">
        <f>IF([kw in desc]=[kw rough in title],[kw in desc]*1,IFERROR(LEFT([kw_dirty],3)*1,IFERROR(LEFT([kw_dirty],2)*1,"n.a.")))</f>
        <v>#N/A</v>
      </c>
      <c r="T1848" s="1"/>
      <c r="U1848" s="1" t="e">
        <f>VLOOKUP(Tabelle1[[#This Row],[productid]],Tabelle2[#All],2,FALSE)</f>
        <v>#N/A</v>
      </c>
    </row>
    <row r="1849" spans="1:21">
      <c r="A1849" t="s">
        <v>3152</v>
      </c>
      <c r="B1849">
        <v>2760</v>
      </c>
      <c r="C1849">
        <v>289859</v>
      </c>
      <c r="D1849" t="s">
        <v>3170</v>
      </c>
      <c r="E1849" t="s">
        <v>3171</v>
      </c>
      <c r="F1849">
        <v>18406</v>
      </c>
      <c r="G1849">
        <v>3132607</v>
      </c>
      <c r="H1849">
        <f t="shared" si="28"/>
        <v>0</v>
      </c>
      <c r="I1849">
        <f t="array" ref="I1849">MIN(IFERROR(FIND(IstNumbers,A1849),""))</f>
        <v>0</v>
      </c>
      <c r="J1849" s="1" t="e">
        <f>IF([first '# in title]&lt;[pos kw in title],MID([title],[pos kw in title]-6,6),#N/A)</f>
        <v>#N/A</v>
      </c>
      <c r="K1849" s="1" t="e">
        <f>IFERROR(MID(SUBSTITUTE([kw rough in title],",","."),FIND("(",[kw rough in title])+1,20),SUBSTITUTE(IFERROR(MID([kw rough in title],FIND(" ",[kw rough in title])+1,20),[kw rough in title]),",","."))</f>
        <v>#N/A</v>
      </c>
      <c r="L1849" s="1">
        <f>IFERROR(FIND("kW",[desc]),0)</f>
        <v>0</v>
      </c>
      <c r="M1849">
        <f t="array" ref="M1849">MIN(IFERROR(FIND(IstNumbers,E1849),""))</f>
        <v>32</v>
      </c>
      <c r="N1849" s="1" t="b">
        <f>IF([first '# in desc]&lt;[pos kw in desc],MID([desc],[pos kw in desc]-7,7))</f>
        <v>0</v>
      </c>
      <c r="O18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49" s="1" t="str">
        <f>TRIM(IF([first '# in desc]&lt;[pos kw in desc],MID([desc],[pos kw in desc]-6,6),FALSE))</f>
        <v>FALSCH</v>
      </c>
      <c r="Q1849" s="1" t="b">
        <f>IF(LEN([manuell])=0,IFERROR([kw fine in title]*1,IFERROR(SUMPRODUCT(COUNTIF(IsDigits,MID([kw in desc],ROW($A$1:$A$150),1)))=LEN([kw in desc]),#N/A)),[manuell])</f>
        <v>0</v>
      </c>
      <c r="R1849" s="1" t="str">
        <f>IF([pos kw in title]&gt;0,MID(J1849,#REF!,4),IF([first '# in title]&gt;0,MID([title],[first '# in title],3),IF([first '# in title]&gt;0,MID([desc],#REF!,3),VLOOKUP([productid],$G$2:$R$1386,8))))</f>
        <v xml:space="preserve">me, 35 </v>
      </c>
      <c r="S1849" s="1" t="e">
        <f>IF([kw in desc]=[kw rough in title],[kw in desc]*1,IFERROR(LEFT([kw_dirty],3)*1,IFERROR(LEFT([kw_dirty],2)*1,"n.a.")))</f>
        <v>#N/A</v>
      </c>
      <c r="T1849" s="1"/>
      <c r="U1849" s="1" t="e">
        <f>VLOOKUP(Tabelle1[[#This Row],[productid]],Tabelle2[#All],2,FALSE)</f>
        <v>#N/A</v>
      </c>
    </row>
    <row r="1850" spans="1:21">
      <c r="A1850" t="s">
        <v>3121</v>
      </c>
      <c r="B1850">
        <v>1861</v>
      </c>
      <c r="C1850">
        <v>223861</v>
      </c>
      <c r="D1850" t="s">
        <v>3172</v>
      </c>
      <c r="E1850" t="s">
        <v>2651</v>
      </c>
      <c r="F1850">
        <v>18406</v>
      </c>
      <c r="G1850">
        <v>3725835</v>
      </c>
      <c r="H1850">
        <f t="shared" si="28"/>
        <v>0</v>
      </c>
      <c r="I1850">
        <f t="array" ref="I1850">MIN(IFERROR(FIND(IstNumbers,A1850),""))</f>
        <v>8</v>
      </c>
      <c r="J1850" s="1" t="e">
        <f>IF([first '# in title]&lt;[pos kw in title],MID([title],[pos kw in title]-6,6),#N/A)</f>
        <v>#N/A</v>
      </c>
      <c r="K1850" s="1" t="e">
        <f>IFERROR(MID(SUBSTITUTE([kw rough in title],",","."),FIND("(",[kw rough in title])+1,20),SUBSTITUTE(IFERROR(MID([kw rough in title],FIND(" ",[kw rough in title])+1,20),[kw rough in title]),",","."))</f>
        <v>#N/A</v>
      </c>
      <c r="L1850" s="1">
        <f>IFERROR(FIND("kW",[desc]),0)</f>
        <v>0</v>
      </c>
      <c r="M1850">
        <f t="array" ref="M1850">MIN(IFERROR(FIND(IstNumbers,E1850),""))</f>
        <v>12</v>
      </c>
      <c r="N1850" s="1" t="b">
        <f>IF([first '# in desc]&lt;[pos kw in desc],MID([desc],[pos kw in desc]-7,7))</f>
        <v>0</v>
      </c>
      <c r="O18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50" s="1" t="str">
        <f>TRIM(IF([first '# in desc]&lt;[pos kw in desc],MID([desc],[pos kw in desc]-6,6),FALSE))</f>
        <v>FALSCH</v>
      </c>
      <c r="Q1850" s="1" t="b">
        <f>IF(LEN([manuell])=0,IFERROR([kw fine in title]*1,IFERROR(SUMPRODUCT(COUNTIF(IsDigits,MID([kw in desc],ROW($A$1:$A$150),1)))=LEN([kw in desc]),#N/A)),[manuell])</f>
        <v>0</v>
      </c>
      <c r="R1850" s="1" t="str">
        <f>IF([pos kw in title]&gt;0,MID(J1850,#REF!,4),IF([first '# in title]&gt;0,MID([title],[first '# in title],3),IF([first '# in title]&gt;0,MID([desc],#REF!,3),VLOOKUP([productid],$G$2:$R$1386,8))))</f>
        <v>28C</v>
      </c>
      <c r="S1850" s="1" t="e">
        <f>IF([kw in desc]=[kw rough in title],[kw in desc]*1,IFERROR(LEFT([kw_dirty],3)*1,IFERROR(LEFT([kw_dirty],2)*1,"n.a.")))</f>
        <v>#N/A</v>
      </c>
      <c r="T1850" s="1"/>
      <c r="U1850" s="1" t="e">
        <f>VLOOKUP(Tabelle1[[#This Row],[productid]],Tabelle2[#All],2,FALSE)</f>
        <v>#N/A</v>
      </c>
    </row>
    <row r="1851" spans="1:21" hidden="1">
      <c r="A1851" t="s">
        <v>3162</v>
      </c>
      <c r="B1851">
        <v>2134</v>
      </c>
      <c r="C1851">
        <v>289859</v>
      </c>
      <c r="D1851" t="s">
        <v>3173</v>
      </c>
      <c r="E1851" t="s">
        <v>3174</v>
      </c>
      <c r="F1851">
        <v>18406</v>
      </c>
      <c r="G1851">
        <v>1219746</v>
      </c>
      <c r="H1851">
        <f t="shared" si="28"/>
        <v>0</v>
      </c>
      <c r="I1851">
        <f t="array" ref="I1851">MIN(IFERROR(FIND(IstNumbers,A1851),""))</f>
        <v>22</v>
      </c>
      <c r="J1851" s="1" t="e">
        <f>IF([first '# in title]&lt;[pos kw in title],MID([title],[pos kw in title]-6,6),#N/A)</f>
        <v>#N/A</v>
      </c>
      <c r="K1851" s="1" t="e">
        <f>IFERROR(MID(SUBSTITUTE([kw rough in title],",","."),FIND("(",[kw rough in title])+1,20),SUBSTITUTE(IFERROR(MID([kw rough in title],FIND(" ",[kw rough in title])+1,20),[kw rough in title]),",","."))</f>
        <v>#N/A</v>
      </c>
      <c r="L1851" s="1">
        <f>IFERROR(FIND("kW",[desc]),0)</f>
        <v>71</v>
      </c>
      <c r="M1851">
        <f t="array" ref="M1851">MIN(IFERROR(FIND(IstNumbers,E1851),""))</f>
        <v>29</v>
      </c>
      <c r="N1851" s="1" t="str">
        <f>IF([first '# in desc]&lt;[pos kw in desc],MID([desc],[pos kw in desc]-7,7))</f>
        <v xml:space="preserve">­me 16 </v>
      </c>
      <c r="O185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51" s="1" t="str">
        <f>TRIM(IF([first '# in desc]&lt;[pos kw in desc],MID([desc],[pos kw in desc]-6,6),FALSE))</f>
        <v>me 16</v>
      </c>
      <c r="Q1851" s="1" t="b">
        <f>IF(LEN([manuell])=0,IFERROR([kw fine in title]*1,IFERROR(SUMPRODUCT(COUNTIF(IsDigits,MID([kw in desc],ROW($A$1:$A$150),1)))=LEN([kw in desc]),#N/A)),[manuell])</f>
        <v>0</v>
      </c>
      <c r="R1851" s="1" t="str">
        <f>IF([pos kw in title]&gt;0,MID(J1851,#REF!,4),IF([first '# in title]&gt;0,MID([title],[first '# in title],3),IF([first '# in title]&gt;0,MID([desc],#REF!,3),VLOOKUP([productid],$G$2:$R$1386,8))))</f>
        <v xml:space="preserve">16 </v>
      </c>
      <c r="S1851" s="1" t="e">
        <f>IF([kw in desc]=[kw rough in title],[kw in desc]*1,IFERROR(LEFT([kw_dirty],3)*1,IFERROR(LEFT([kw_dirty],2)*1,"n.a.")))</f>
        <v>#N/A</v>
      </c>
      <c r="T1851" s="1"/>
      <c r="U1851" s="1">
        <f>VLOOKUP(Tabelle1[[#This Row],[productid]],Tabelle2[#All],2,FALSE)</f>
        <v>16</v>
      </c>
    </row>
    <row r="1852" spans="1:21">
      <c r="A1852" t="s">
        <v>3165</v>
      </c>
      <c r="B1852">
        <v>3010</v>
      </c>
      <c r="C1852">
        <v>289859</v>
      </c>
      <c r="D1852" t="s">
        <v>3175</v>
      </c>
      <c r="E1852" t="s">
        <v>3176</v>
      </c>
      <c r="F1852">
        <v>18406</v>
      </c>
      <c r="G1852">
        <v>3094808</v>
      </c>
      <c r="H1852">
        <f t="shared" si="28"/>
        <v>0</v>
      </c>
      <c r="I1852">
        <f t="array" ref="I1852">MIN(IFERROR(FIND(IstNumbers,A1852),""))</f>
        <v>14</v>
      </c>
      <c r="J1852" s="1" t="e">
        <f>IF([first '# in title]&lt;[pos kw in title],MID([title],[pos kw in title]-6,6),#N/A)</f>
        <v>#N/A</v>
      </c>
      <c r="K1852" s="1" t="e">
        <f>IFERROR(MID(SUBSTITUTE([kw rough in title],",","."),FIND("(",[kw rough in title])+1,20),SUBSTITUTE(IFERROR(MID([kw rough in title],FIND(" ",[kw rough in title])+1,20),[kw rough in title]),",","."))</f>
        <v>#N/A</v>
      </c>
      <c r="L1852" s="1">
        <f>IFERROR(FIND("kW",[desc]),0)</f>
        <v>0</v>
      </c>
      <c r="M1852">
        <f t="array" ref="M1852">MIN(IFERROR(FIND(IstNumbers,E1852),""))</f>
        <v>31</v>
      </c>
      <c r="N1852" s="1" t="b">
        <f>IF([first '# in desc]&lt;[pos kw in desc],MID([desc],[pos kw in desc]-7,7))</f>
        <v>0</v>
      </c>
      <c r="O18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52" s="1" t="str">
        <f>TRIM(IF([first '# in desc]&lt;[pos kw in desc],MID([desc],[pos kw in desc]-6,6),FALSE))</f>
        <v>FALSCH</v>
      </c>
      <c r="Q1852" s="1" t="b">
        <f>IF(LEN([manuell])=0,IFERROR([kw fine in title]*1,IFERROR(SUMPRODUCT(COUNTIF(IsDigits,MID([kw in desc],ROW($A$1:$A$150),1)))=LEN([kw in desc]),#N/A)),[manuell])</f>
        <v>0</v>
      </c>
      <c r="R1852" s="1" t="str">
        <f>IF([pos kw in title]&gt;0,MID(J1852,#REF!,4),IF([first '# in title]&gt;0,MID([title],[first '# in title],3),IF([first '# in title]&gt;0,MID([desc],#REF!,3),VLOOKUP([productid],$G$2:$R$1386,8))))</f>
        <v xml:space="preserve">22 </v>
      </c>
      <c r="S1852" s="1" t="e">
        <f>IF([kw in desc]=[kw rough in title],[kw in desc]*1,IFERROR(LEFT([kw_dirty],3)*1,IFERROR(LEFT([kw_dirty],2)*1,"n.a.")))</f>
        <v>#N/A</v>
      </c>
      <c r="T1852" s="1"/>
      <c r="U1852" s="1" t="e">
        <f>VLOOKUP(Tabelle1[[#This Row],[productid]],Tabelle2[#All],2,FALSE)</f>
        <v>#N/A</v>
      </c>
    </row>
    <row r="1853" spans="1:21">
      <c r="A1853" t="s">
        <v>3152</v>
      </c>
      <c r="B1853">
        <v>2790</v>
      </c>
      <c r="C1853">
        <v>289859</v>
      </c>
      <c r="D1853" t="s">
        <v>3177</v>
      </c>
      <c r="E1853" t="s">
        <v>3178</v>
      </c>
      <c r="F1853">
        <v>18406</v>
      </c>
      <c r="G1853">
        <v>3132607</v>
      </c>
      <c r="H1853">
        <f t="shared" si="28"/>
        <v>0</v>
      </c>
      <c r="I1853">
        <f t="array" ref="I1853">MIN(IFERROR(FIND(IstNumbers,A1853),""))</f>
        <v>0</v>
      </c>
      <c r="J1853" s="1" t="e">
        <f>IF([first '# in title]&lt;[pos kw in title],MID([title],[pos kw in title]-6,6),#N/A)</f>
        <v>#N/A</v>
      </c>
      <c r="K1853" s="1" t="e">
        <f>IFERROR(MID(SUBSTITUTE([kw rough in title],",","."),FIND("(",[kw rough in title])+1,20),SUBSTITUTE(IFERROR(MID([kw rough in title],FIND(" ",[kw rough in title])+1,20),[kw rough in title]),",","."))</f>
        <v>#N/A</v>
      </c>
      <c r="L1853" s="1">
        <f>IFERROR(FIND("kW",[desc]),0)</f>
        <v>0</v>
      </c>
      <c r="M1853">
        <f t="array" ref="M1853">MIN(IFERROR(FIND(IstNumbers,E1853),""))</f>
        <v>32</v>
      </c>
      <c r="N1853" s="1" t="b">
        <f>IF([first '# in desc]&lt;[pos kw in desc],MID([desc],[pos kw in desc]-7,7))</f>
        <v>0</v>
      </c>
      <c r="O18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53" s="1" t="str">
        <f>TRIM(IF([first '# in desc]&lt;[pos kw in desc],MID([desc],[pos kw in desc]-6,6),FALSE))</f>
        <v>FALSCH</v>
      </c>
      <c r="Q1853" s="1" t="b">
        <f>IF(LEN([manuell])=0,IFERROR([kw fine in title]*1,IFERROR(SUMPRODUCT(COUNTIF(IsDigits,MID([kw in desc],ROW($A$1:$A$150),1)))=LEN([kw in desc]),#N/A)),[manuell])</f>
        <v>0</v>
      </c>
      <c r="R1853" s="1" t="str">
        <f>IF([pos kw in title]&gt;0,MID(J1853,#REF!,4),IF([first '# in title]&gt;0,MID([title],[first '# in title],3),IF([first '# in title]&gt;0,MID([desc],#REF!,3),VLOOKUP([productid],$G$2:$R$1386,8))))</f>
        <v xml:space="preserve">me, 35 </v>
      </c>
      <c r="S1853" s="1" t="e">
        <f>IF([kw in desc]=[kw rough in title],[kw in desc]*1,IFERROR(LEFT([kw_dirty],3)*1,IFERROR(LEFT([kw_dirty],2)*1,"n.a.")))</f>
        <v>#N/A</v>
      </c>
      <c r="T1853" s="1"/>
      <c r="U1853" s="1" t="e">
        <f>VLOOKUP(Tabelle1[[#This Row],[productid]],Tabelle2[#All],2,FALSE)</f>
        <v>#N/A</v>
      </c>
    </row>
    <row r="1854" spans="1:21">
      <c r="A1854" t="s">
        <v>3121</v>
      </c>
      <c r="B1854">
        <v>1861</v>
      </c>
      <c r="C1854">
        <v>223861</v>
      </c>
      <c r="D1854" t="s">
        <v>3179</v>
      </c>
      <c r="E1854" t="s">
        <v>3180</v>
      </c>
      <c r="F1854">
        <v>18406</v>
      </c>
      <c r="G1854">
        <v>3725835</v>
      </c>
      <c r="H1854">
        <f t="shared" si="28"/>
        <v>0</v>
      </c>
      <c r="I1854">
        <f t="array" ref="I1854">MIN(IFERROR(FIND(IstNumbers,A1854),""))</f>
        <v>8</v>
      </c>
      <c r="J1854" s="1" t="e">
        <f>IF([first '# in title]&lt;[pos kw in title],MID([title],[pos kw in title]-6,6),#N/A)</f>
        <v>#N/A</v>
      </c>
      <c r="K1854" s="1" t="e">
        <f>IFERROR(MID(SUBSTITUTE([kw rough in title],",","."),FIND("(",[kw rough in title])+1,20),SUBSTITUTE(IFERROR(MID([kw rough in title],FIND(" ",[kw rough in title])+1,20),[kw rough in title]),",","."))</f>
        <v>#N/A</v>
      </c>
      <c r="L1854" s="1">
        <f>IFERROR(FIND("kW",[desc]),0)</f>
        <v>0</v>
      </c>
      <c r="M1854">
        <f t="array" ref="M1854">MIN(IFERROR(FIND(IstNumbers,E1854),""))</f>
        <v>12</v>
      </c>
      <c r="N1854" s="1" t="b">
        <f>IF([first '# in desc]&lt;[pos kw in desc],MID([desc],[pos kw in desc]-7,7))</f>
        <v>0</v>
      </c>
      <c r="O18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54" s="1" t="str">
        <f>TRIM(IF([first '# in desc]&lt;[pos kw in desc],MID([desc],[pos kw in desc]-6,6),FALSE))</f>
        <v>FALSCH</v>
      </c>
      <c r="Q1854" s="1" t="b">
        <f>IF(LEN([manuell])=0,IFERROR([kw fine in title]*1,IFERROR(SUMPRODUCT(COUNTIF(IsDigits,MID([kw in desc],ROW($A$1:$A$150),1)))=LEN([kw in desc]),#N/A)),[manuell])</f>
        <v>0</v>
      </c>
      <c r="R1854" s="1" t="str">
        <f>IF([pos kw in title]&gt;0,MID(J1854,#REF!,4),IF([first '# in title]&gt;0,MID([title],[first '# in title],3),IF([first '# in title]&gt;0,MID([desc],#REF!,3),VLOOKUP([productid],$G$2:$R$1386,8))))</f>
        <v>28C</v>
      </c>
      <c r="S1854" s="1" t="e">
        <f>IF([kw in desc]=[kw rough in title],[kw in desc]*1,IFERROR(LEFT([kw_dirty],3)*1,IFERROR(LEFT([kw_dirty],2)*1,"n.a.")))</f>
        <v>#N/A</v>
      </c>
      <c r="T1854" s="1"/>
      <c r="U1854" s="1" t="e">
        <f>VLOOKUP(Tabelle1[[#This Row],[productid]],Tabelle2[#All],2,FALSE)</f>
        <v>#N/A</v>
      </c>
    </row>
    <row r="1855" spans="1:21" hidden="1">
      <c r="A1855" t="s">
        <v>3181</v>
      </c>
      <c r="B1855">
        <v>3240</v>
      </c>
      <c r="C1855">
        <v>289859</v>
      </c>
      <c r="D1855" t="s">
        <v>3182</v>
      </c>
      <c r="E1855" t="s">
        <v>3183</v>
      </c>
      <c r="F1855">
        <v>18406</v>
      </c>
      <c r="G1855">
        <v>3497887</v>
      </c>
      <c r="H1855">
        <f t="shared" si="28"/>
        <v>0</v>
      </c>
      <c r="I1855">
        <f t="array" ref="I1855">MIN(IFERROR(FIND(IstNumbers,A1855),""))</f>
        <v>13</v>
      </c>
      <c r="J1855" s="1" t="e">
        <f>IF([first '# in title]&lt;[pos kw in title],MID([title],[pos kw in title]-6,6),#N/A)</f>
        <v>#N/A</v>
      </c>
      <c r="K1855" s="1" t="e">
        <f>IFERROR(MID(SUBSTITUTE([kw rough in title],",","."),FIND("(",[kw rough in title])+1,20),SUBSTITUTE(IFERROR(MID([kw rough in title],FIND(" ",[kw rough in title])+1,20),[kw rough in title]),",","."))</f>
        <v>#N/A</v>
      </c>
      <c r="L1855" s="1">
        <f>IFERROR(FIND("kW",[desc]),0)</f>
        <v>70</v>
      </c>
      <c r="M1855">
        <f t="array" ref="M1855">MIN(IFERROR(FIND(IstNumbers,E1855),""))</f>
        <v>34</v>
      </c>
      <c r="N1855" s="1" t="str">
        <f>IF([first '# in desc]&lt;[pos kw in desc],MID([desc],[pos kw in desc]-7,7))</f>
        <v xml:space="preserve">­me 42 </v>
      </c>
      <c r="O18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55" s="1" t="str">
        <f>TRIM(IF([first '# in desc]&lt;[pos kw in desc],MID([desc],[pos kw in desc]-6,6),FALSE))</f>
        <v>me 42</v>
      </c>
      <c r="Q1855" s="1" t="b">
        <f>IF(LEN([manuell])=0,IFERROR([kw fine in title]*1,IFERROR(SUMPRODUCT(COUNTIF(IsDigits,MID([kw in desc],ROW($A$1:$A$150),1)))=LEN([kw in desc]),#N/A)),[manuell])</f>
        <v>0</v>
      </c>
      <c r="R1855" s="1" t="str">
        <f>IF([pos kw in title]&gt;0,MID(J1855,#REF!,4),IF([first '# in title]&gt;0,MID([title],[first '# in title],3),IF([first '# in title]&gt;0,MID([desc],#REF!,3),VLOOKUP([productid],$G$2:$R$1386,8))))</f>
        <v xml:space="preserve">42 </v>
      </c>
      <c r="S1855" s="1" t="e">
        <f>IF([kw in desc]=[kw rough in title],[kw in desc]*1,IFERROR(LEFT([kw_dirty],3)*1,IFERROR(LEFT([kw_dirty],2)*1,"n.a.")))</f>
        <v>#N/A</v>
      </c>
      <c r="T1855" s="1"/>
      <c r="U1855" s="1">
        <f>VLOOKUP(Tabelle1[[#This Row],[productid]],Tabelle2[#All],2,FALSE)</f>
        <v>42</v>
      </c>
    </row>
    <row r="1856" spans="1:21" hidden="1">
      <c r="A1856" t="s">
        <v>3184</v>
      </c>
      <c r="B1856">
        <v>2830</v>
      </c>
      <c r="C1856">
        <v>289859</v>
      </c>
      <c r="D1856" t="s">
        <v>3185</v>
      </c>
      <c r="E1856" t="s">
        <v>855</v>
      </c>
      <c r="F1856">
        <v>18406</v>
      </c>
      <c r="G1856">
        <v>3712928</v>
      </c>
      <c r="H1856">
        <f t="shared" si="28"/>
        <v>54</v>
      </c>
      <c r="I1856">
        <f t="array" ref="I1856">MIN(IFERROR(FIND(IstNumbers,A1856),""))</f>
        <v>29</v>
      </c>
      <c r="J1856" s="1" t="str">
        <f>IF([first '# in title]&lt;[pos kw in title],MID([title],[pos kw in title]-6,6),#N/A)</f>
        <v xml:space="preserve">H (42 </v>
      </c>
      <c r="K185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856" s="1">
        <f>IFERROR(FIND("kW",[desc]),0)</f>
        <v>70</v>
      </c>
      <c r="M1856">
        <f t="array" ref="M1856">MIN(IFERROR(FIND(IstNumbers,E1856),""))</f>
        <v>34</v>
      </c>
      <c r="N1856" s="1" t="str">
        <f>IF([first '# in desc]&lt;[pos kw in desc],MID([desc],[pos kw in desc]-7,7))</f>
        <v xml:space="preserve">­me 42 </v>
      </c>
      <c r="O18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56" s="1" t="str">
        <f>TRIM(IF([first '# in desc]&lt;[pos kw in desc],MID([desc],[pos kw in desc]-6,6),FALSE))</f>
        <v>me 42</v>
      </c>
      <c r="Q1856" s="1">
        <f>IF(LEN([manuell])=0,IFERROR([kw fine in title]*1,IFERROR(SUMPRODUCT(COUNTIF(IsDigits,MID([kw in desc],ROW($A$1:$A$150),1)))=LEN([kw in desc]),#N/A)),[manuell])</f>
        <v>42</v>
      </c>
      <c r="R1856" s="1" t="e">
        <f>IF([pos kw in title]&gt;0,MID(J1856,#REF!,4),IF([first '# in title]&gt;0,MID([title],[first '# in title],3),IF([first '# in title]&gt;0,MID([desc],#REF!,3),VLOOKUP([productid],$G$2:$R$1386,8))))</f>
        <v>#REF!</v>
      </c>
      <c r="S1856" s="1" t="str">
        <f>IF([kw in desc]=[kw rough in title],[kw in desc]*1,IFERROR(LEFT([kw_dirty],3)*1,IFERROR(LEFT([kw_dirty],2)*1,"n.a.")))</f>
        <v>n.a.</v>
      </c>
      <c r="T1856" s="1"/>
      <c r="U1856" s="1">
        <f>VLOOKUP(Tabelle1[[#This Row],[productid]],Tabelle2[#All],2,FALSE)</f>
        <v>42</v>
      </c>
    </row>
    <row r="1857" spans="1:21" hidden="1">
      <c r="A1857" t="s">
        <v>3162</v>
      </c>
      <c r="B1857">
        <v>2134</v>
      </c>
      <c r="C1857">
        <v>289859</v>
      </c>
      <c r="D1857" t="s">
        <v>3186</v>
      </c>
      <c r="E1857" t="s">
        <v>2958</v>
      </c>
      <c r="F1857">
        <v>18406</v>
      </c>
      <c r="G1857">
        <v>1219746</v>
      </c>
      <c r="H1857">
        <f t="shared" si="28"/>
        <v>0</v>
      </c>
      <c r="I1857">
        <f t="array" ref="I1857">MIN(IFERROR(FIND(IstNumbers,A1857),""))</f>
        <v>22</v>
      </c>
      <c r="J1857" s="1" t="e">
        <f>IF([first '# in title]&lt;[pos kw in title],MID([title],[pos kw in title]-6,6),#N/A)</f>
        <v>#N/A</v>
      </c>
      <c r="K1857" s="1" t="e">
        <f>IFERROR(MID(SUBSTITUTE([kw rough in title],",","."),FIND("(",[kw rough in title])+1,20),SUBSTITUTE(IFERROR(MID([kw rough in title],FIND(" ",[kw rough in title])+1,20),[kw rough in title]),",","."))</f>
        <v>#N/A</v>
      </c>
      <c r="L1857" s="1">
        <f>IFERROR(FIND("kW",[desc]),0)</f>
        <v>71</v>
      </c>
      <c r="M1857">
        <f t="array" ref="M1857">MIN(IFERROR(FIND(IstNumbers,E1857),""))</f>
        <v>29</v>
      </c>
      <c r="N1857" s="1" t="str">
        <f>IF([first '# in desc]&lt;[pos kw in desc],MID([desc],[pos kw in desc]-7,7))</f>
        <v xml:space="preserve">­me 16 </v>
      </c>
      <c r="O185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57" s="1" t="str">
        <f>TRIM(IF([first '# in desc]&lt;[pos kw in desc],MID([desc],[pos kw in desc]-6,6),FALSE))</f>
        <v>me 16</v>
      </c>
      <c r="Q1857" s="1" t="b">
        <f>IF(LEN([manuell])=0,IFERROR([kw fine in title]*1,IFERROR(SUMPRODUCT(COUNTIF(IsDigits,MID([kw in desc],ROW($A$1:$A$150),1)))=LEN([kw in desc]),#N/A)),[manuell])</f>
        <v>0</v>
      </c>
      <c r="R1857" s="1" t="str">
        <f>IF([pos kw in title]&gt;0,MID(J1857,#REF!,4),IF([first '# in title]&gt;0,MID([title],[first '# in title],3),IF([first '# in title]&gt;0,MID([desc],#REF!,3),VLOOKUP([productid],$G$2:$R$1386,8))))</f>
        <v xml:space="preserve">16 </v>
      </c>
      <c r="S1857" s="1" t="e">
        <f>IF([kw in desc]=[kw rough in title],[kw in desc]*1,IFERROR(LEFT([kw_dirty],3)*1,IFERROR(LEFT([kw_dirty],2)*1,"n.a.")))</f>
        <v>#N/A</v>
      </c>
      <c r="T1857" s="1"/>
      <c r="U1857" s="1">
        <f>VLOOKUP(Tabelle1[[#This Row],[productid]],Tabelle2[#All],2,FALSE)</f>
        <v>16</v>
      </c>
    </row>
    <row r="1858" spans="1:21">
      <c r="A1858" t="s">
        <v>3165</v>
      </c>
      <c r="B1858">
        <v>3015</v>
      </c>
      <c r="C1858">
        <v>289859</v>
      </c>
      <c r="D1858" t="s">
        <v>3187</v>
      </c>
      <c r="E1858" t="s">
        <v>3188</v>
      </c>
      <c r="F1858">
        <v>18406</v>
      </c>
      <c r="G1858">
        <v>3094808</v>
      </c>
      <c r="H1858">
        <f t="shared" si="28"/>
        <v>0</v>
      </c>
      <c r="I1858">
        <f t="array" ref="I1858">MIN(IFERROR(FIND(IstNumbers,A1858),""))</f>
        <v>14</v>
      </c>
      <c r="J1858" s="1" t="e">
        <f>IF([first '# in title]&lt;[pos kw in title],MID([title],[pos kw in title]-6,6),#N/A)</f>
        <v>#N/A</v>
      </c>
      <c r="K1858" s="1" t="e">
        <f>IFERROR(MID(SUBSTITUTE([kw rough in title],",","."),FIND("(",[kw rough in title])+1,20),SUBSTITUTE(IFERROR(MID([kw rough in title],FIND(" ",[kw rough in title])+1,20),[kw rough in title]),",","."))</f>
        <v>#N/A</v>
      </c>
      <c r="L1858" s="1">
        <f>IFERROR(FIND("kW",[desc]),0)</f>
        <v>0</v>
      </c>
      <c r="M1858">
        <f t="array" ref="M1858">MIN(IFERROR(FIND(IstNumbers,E1858),""))</f>
        <v>31</v>
      </c>
      <c r="N1858" s="1" t="b">
        <f>IF([first '# in desc]&lt;[pos kw in desc],MID([desc],[pos kw in desc]-7,7))</f>
        <v>0</v>
      </c>
      <c r="O18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58" s="1" t="str">
        <f>TRIM(IF([first '# in desc]&lt;[pos kw in desc],MID([desc],[pos kw in desc]-6,6),FALSE))</f>
        <v>FALSCH</v>
      </c>
      <c r="Q1858" s="1" t="b">
        <f>IF(LEN([manuell])=0,IFERROR([kw fine in title]*1,IFERROR(SUMPRODUCT(COUNTIF(IsDigits,MID([kw in desc],ROW($A$1:$A$150),1)))=LEN([kw in desc]),#N/A)),[manuell])</f>
        <v>0</v>
      </c>
      <c r="R1858" s="1" t="str">
        <f>IF([pos kw in title]&gt;0,MID(J1858,#REF!,4),IF([first '# in title]&gt;0,MID([title],[first '# in title],3),IF([first '# in title]&gt;0,MID([desc],#REF!,3),VLOOKUP([productid],$G$2:$R$1386,8))))</f>
        <v xml:space="preserve">22 </v>
      </c>
      <c r="S1858" s="1" t="e">
        <f>IF([kw in desc]=[kw rough in title],[kw in desc]*1,IFERROR(LEFT([kw_dirty],3)*1,IFERROR(LEFT([kw_dirty],2)*1,"n.a.")))</f>
        <v>#N/A</v>
      </c>
      <c r="T1858" s="1"/>
      <c r="U1858" s="1" t="e">
        <f>VLOOKUP(Tabelle1[[#This Row],[productid]],Tabelle2[#All],2,FALSE)</f>
        <v>#N/A</v>
      </c>
    </row>
    <row r="1859" spans="1:21">
      <c r="A1859" t="s">
        <v>3152</v>
      </c>
      <c r="B1859">
        <v>2795</v>
      </c>
      <c r="C1859">
        <v>289859</v>
      </c>
      <c r="D1859" t="s">
        <v>3189</v>
      </c>
      <c r="E1859" t="s">
        <v>3190</v>
      </c>
      <c r="F1859">
        <v>18406</v>
      </c>
      <c r="G1859">
        <v>3132607</v>
      </c>
      <c r="H1859">
        <f t="shared" si="28"/>
        <v>0</v>
      </c>
      <c r="I1859">
        <f t="array" ref="I1859">MIN(IFERROR(FIND(IstNumbers,A1859),""))</f>
        <v>0</v>
      </c>
      <c r="J1859" s="1" t="e">
        <f>IF([first '# in title]&lt;[pos kw in title],MID([title],[pos kw in title]-6,6),#N/A)</f>
        <v>#N/A</v>
      </c>
      <c r="K1859" s="1" t="e">
        <f>IFERROR(MID(SUBSTITUTE([kw rough in title],",","."),FIND("(",[kw rough in title])+1,20),SUBSTITUTE(IFERROR(MID([kw rough in title],FIND(" ",[kw rough in title])+1,20),[kw rough in title]),",","."))</f>
        <v>#N/A</v>
      </c>
      <c r="L1859" s="1">
        <f>IFERROR(FIND("kW",[desc]),0)</f>
        <v>0</v>
      </c>
      <c r="M1859">
        <f t="array" ref="M1859">MIN(IFERROR(FIND(IstNumbers,E1859),""))</f>
        <v>32</v>
      </c>
      <c r="N1859" s="1" t="b">
        <f>IF([first '# in desc]&lt;[pos kw in desc],MID([desc],[pos kw in desc]-7,7))</f>
        <v>0</v>
      </c>
      <c r="O18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59" s="1" t="str">
        <f>TRIM(IF([first '# in desc]&lt;[pos kw in desc],MID([desc],[pos kw in desc]-6,6),FALSE))</f>
        <v>FALSCH</v>
      </c>
      <c r="Q1859" s="1" t="b">
        <f>IF(LEN([manuell])=0,IFERROR([kw fine in title]*1,IFERROR(SUMPRODUCT(COUNTIF(IsDigits,MID([kw in desc],ROW($A$1:$A$150),1)))=LEN([kw in desc]),#N/A)),[manuell])</f>
        <v>0</v>
      </c>
      <c r="R1859" s="1" t="str">
        <f>IF([pos kw in title]&gt;0,MID(J1859,#REF!,4),IF([first '# in title]&gt;0,MID([title],[first '# in title],3),IF([first '# in title]&gt;0,MID([desc],#REF!,3),VLOOKUP([productid],$G$2:$R$1386,8))))</f>
        <v xml:space="preserve">me, 35 </v>
      </c>
      <c r="S1859" s="1" t="e">
        <f>IF([kw in desc]=[kw rough in title],[kw in desc]*1,IFERROR(LEFT([kw_dirty],3)*1,IFERROR(LEFT([kw_dirty],2)*1,"n.a.")))</f>
        <v>#N/A</v>
      </c>
      <c r="T1859" s="1"/>
      <c r="U1859" s="1" t="e">
        <f>VLOOKUP(Tabelle1[[#This Row],[productid]],Tabelle2[#All],2,FALSE)</f>
        <v>#N/A</v>
      </c>
    </row>
    <row r="1860" spans="1:21">
      <c r="A1860" t="s">
        <v>3121</v>
      </c>
      <c r="B1860">
        <v>1865</v>
      </c>
      <c r="C1860">
        <v>223861</v>
      </c>
      <c r="D1860" t="s">
        <v>3191</v>
      </c>
      <c r="E1860" t="s">
        <v>1867</v>
      </c>
      <c r="F1860">
        <v>18406</v>
      </c>
      <c r="G1860">
        <v>3725835</v>
      </c>
      <c r="H1860">
        <f t="shared" ref="H1860:H1923" si="29">IFERROR(FIND("kW",A1860),0)</f>
        <v>0</v>
      </c>
      <c r="I1860">
        <f t="array" ref="I1860">MIN(IFERROR(FIND(IstNumbers,A1860),""))</f>
        <v>8</v>
      </c>
      <c r="J1860" s="1" t="e">
        <f>IF([first '# in title]&lt;[pos kw in title],MID([title],[pos kw in title]-6,6),#N/A)</f>
        <v>#N/A</v>
      </c>
      <c r="K1860" s="1" t="e">
        <f>IFERROR(MID(SUBSTITUTE([kw rough in title],",","."),FIND("(",[kw rough in title])+1,20),SUBSTITUTE(IFERROR(MID([kw rough in title],FIND(" ",[kw rough in title])+1,20),[kw rough in title]),",","."))</f>
        <v>#N/A</v>
      </c>
      <c r="L1860" s="1">
        <f>IFERROR(FIND("kW",[desc]),0)</f>
        <v>0</v>
      </c>
      <c r="M1860">
        <f t="array" ref="M1860">MIN(IFERROR(FIND(IstNumbers,E1860),""))</f>
        <v>12</v>
      </c>
      <c r="N1860" s="1" t="b">
        <f>IF([first '# in desc]&lt;[pos kw in desc],MID([desc],[pos kw in desc]-7,7))</f>
        <v>0</v>
      </c>
      <c r="O18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60" s="1" t="str">
        <f>TRIM(IF([first '# in desc]&lt;[pos kw in desc],MID([desc],[pos kw in desc]-6,6),FALSE))</f>
        <v>FALSCH</v>
      </c>
      <c r="Q1860" s="1" t="b">
        <f>IF(LEN([manuell])=0,IFERROR([kw fine in title]*1,IFERROR(SUMPRODUCT(COUNTIF(IsDigits,MID([kw in desc],ROW($A$1:$A$150),1)))=LEN([kw in desc]),#N/A)),[manuell])</f>
        <v>0</v>
      </c>
      <c r="R1860" s="1" t="str">
        <f>IF([pos kw in title]&gt;0,MID(J1860,#REF!,4),IF([first '# in title]&gt;0,MID([title],[first '# in title],3),IF([first '# in title]&gt;0,MID([desc],#REF!,3),VLOOKUP([productid],$G$2:$R$1386,8))))</f>
        <v>28C</v>
      </c>
      <c r="S1860" s="1" t="e">
        <f>IF([kw in desc]=[kw rough in title],[kw in desc]*1,IFERROR(LEFT([kw_dirty],3)*1,IFERROR(LEFT([kw_dirty],2)*1,"n.a.")))</f>
        <v>#N/A</v>
      </c>
      <c r="T1860" s="1"/>
      <c r="U1860" s="1" t="e">
        <f>VLOOKUP(Tabelle1[[#This Row],[productid]],Tabelle2[#All],2,FALSE)</f>
        <v>#N/A</v>
      </c>
    </row>
    <row r="1861" spans="1:21" hidden="1">
      <c r="A1861" t="s">
        <v>3192</v>
      </c>
      <c r="B1861">
        <v>2720</v>
      </c>
      <c r="C1861">
        <v>289859</v>
      </c>
      <c r="D1861" t="s">
        <v>3193</v>
      </c>
      <c r="E1861" t="s">
        <v>3194</v>
      </c>
      <c r="F1861">
        <v>18406</v>
      </c>
      <c r="G1861">
        <v>1064527</v>
      </c>
      <c r="H1861">
        <f t="shared" si="29"/>
        <v>26</v>
      </c>
      <c r="I1861">
        <f t="array" ref="I1861">MIN(IFERROR(FIND(IstNumbers,A1861),""))</f>
        <v>20</v>
      </c>
      <c r="J1861" s="1" t="str">
        <f>IF([first '# in title]&lt;[pos kw in title],MID([title],[pos kw in title]-6,6),#N/A)</f>
        <v>200 19</v>
      </c>
      <c r="K1861" s="1" t="str">
        <f>IFERROR(MID(SUBSTITUTE([kw rough in title],",","."),FIND("(",[kw rough in title])+1,20),SUBSTITUTE(IFERROR(MID([kw rough in title],FIND(" ",[kw rough in title])+1,20),[kw rough in title]),",","."))</f>
        <v>19</v>
      </c>
      <c r="L1861" s="1">
        <f>IFERROR(FIND("kW",[desc]),0)</f>
        <v>45</v>
      </c>
      <c r="M1861">
        <f t="array" ref="M1861">MIN(IFERROR(FIND(IstNumbers,E1861),""))</f>
        <v>24</v>
      </c>
      <c r="N1861" s="1" t="str">
        <f>IF([first '# in desc]&lt;[pos kw in desc],MID([desc],[pos kw in desc]-7,7))</f>
        <v xml:space="preserve">me, 19 </v>
      </c>
      <c r="O1861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861" s="1" t="str">
        <f>TRIM(IF([first '# in desc]&lt;[pos kw in desc],MID([desc],[pos kw in desc]-6,6),FALSE))</f>
        <v>e, 19</v>
      </c>
      <c r="Q1861" s="1">
        <f>IF(LEN([manuell])=0,IFERROR([kw fine in title]*1,IFERROR(SUMPRODUCT(COUNTIF(IsDigits,MID([kw in desc],ROW($A$1:$A$150),1)))=LEN([kw in desc]),#N/A)),[manuell])</f>
        <v>19</v>
      </c>
      <c r="R1861" s="1" t="e">
        <f>IF([pos kw in title]&gt;0,MID(J1861,#REF!,4),IF([first '# in title]&gt;0,MID([title],[first '# in title],3),IF([first '# in title]&gt;0,MID([desc],#REF!,3),VLOOKUP([productid],$G$2:$R$1386,8))))</f>
        <v>#REF!</v>
      </c>
      <c r="S1861" s="1" t="str">
        <f>IF([kw in desc]=[kw rough in title],[kw in desc]*1,IFERROR(LEFT([kw_dirty],3)*1,IFERROR(LEFT([kw_dirty],2)*1,"n.a.")))</f>
        <v>n.a.</v>
      </c>
      <c r="T1861" s="1"/>
      <c r="U1861" s="1">
        <f>VLOOKUP(Tabelle1[[#This Row],[productid]],Tabelle2[#All],2,FALSE)</f>
        <v>19</v>
      </c>
    </row>
    <row r="1862" spans="1:21" hidden="1">
      <c r="A1862" t="s">
        <v>3181</v>
      </c>
      <c r="B1862">
        <v>3240</v>
      </c>
      <c r="C1862">
        <v>289859</v>
      </c>
      <c r="D1862" t="s">
        <v>3195</v>
      </c>
      <c r="E1862" t="s">
        <v>3196</v>
      </c>
      <c r="F1862">
        <v>18406</v>
      </c>
      <c r="G1862">
        <v>3497887</v>
      </c>
      <c r="H1862">
        <f t="shared" si="29"/>
        <v>0</v>
      </c>
      <c r="I1862">
        <f t="array" ref="I1862">MIN(IFERROR(FIND(IstNumbers,A1862),""))</f>
        <v>13</v>
      </c>
      <c r="J1862" s="1" t="e">
        <f>IF([first '# in title]&lt;[pos kw in title],MID([title],[pos kw in title]-6,6),#N/A)</f>
        <v>#N/A</v>
      </c>
      <c r="K1862" s="1" t="e">
        <f>IFERROR(MID(SUBSTITUTE([kw rough in title],",","."),FIND("(",[kw rough in title])+1,20),SUBSTITUTE(IFERROR(MID([kw rough in title],FIND(" ",[kw rough in title])+1,20),[kw rough in title]),",","."))</f>
        <v>#N/A</v>
      </c>
      <c r="L1862" s="1">
        <f>IFERROR(FIND("kW",[desc]),0)</f>
        <v>70</v>
      </c>
      <c r="M1862">
        <f t="array" ref="M1862">MIN(IFERROR(FIND(IstNumbers,E1862),""))</f>
        <v>34</v>
      </c>
      <c r="N1862" s="1" t="str">
        <f>IF([first '# in desc]&lt;[pos kw in desc],MID([desc],[pos kw in desc]-7,7))</f>
        <v xml:space="preserve">­me 42 </v>
      </c>
      <c r="O18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62" s="1" t="str">
        <f>TRIM(IF([first '# in desc]&lt;[pos kw in desc],MID([desc],[pos kw in desc]-6,6),FALSE))</f>
        <v>me 42</v>
      </c>
      <c r="Q1862" s="1" t="b">
        <f>IF(LEN([manuell])=0,IFERROR([kw fine in title]*1,IFERROR(SUMPRODUCT(COUNTIF(IsDigits,MID([kw in desc],ROW($A$1:$A$150),1)))=LEN([kw in desc]),#N/A)),[manuell])</f>
        <v>0</v>
      </c>
      <c r="R1862" s="1" t="str">
        <f>IF([pos kw in title]&gt;0,MID(J1862,#REF!,4),IF([first '# in title]&gt;0,MID([title],[first '# in title],3),IF([first '# in title]&gt;0,MID([desc],#REF!,3),VLOOKUP([productid],$G$2:$R$1386,8))))</f>
        <v xml:space="preserve">42 </v>
      </c>
      <c r="S1862" s="1" t="e">
        <f>IF([kw in desc]=[kw rough in title],[kw in desc]*1,IFERROR(LEFT([kw_dirty],3)*1,IFERROR(LEFT([kw_dirty],2)*1,"n.a.")))</f>
        <v>#N/A</v>
      </c>
      <c r="T1862" s="1"/>
      <c r="U1862" s="1">
        <f>VLOOKUP(Tabelle1[[#This Row],[productid]],Tabelle2[#All],2,FALSE)</f>
        <v>42</v>
      </c>
    </row>
    <row r="1863" spans="1:21" hidden="1">
      <c r="A1863" t="s">
        <v>3184</v>
      </c>
      <c r="B1863">
        <v>2875</v>
      </c>
      <c r="C1863">
        <v>289859</v>
      </c>
      <c r="D1863" t="s">
        <v>3197</v>
      </c>
      <c r="E1863" t="s">
        <v>933</v>
      </c>
      <c r="F1863">
        <v>18406</v>
      </c>
      <c r="G1863">
        <v>3712928</v>
      </c>
      <c r="H1863">
        <f t="shared" si="29"/>
        <v>54</v>
      </c>
      <c r="I1863">
        <f t="array" ref="I1863">MIN(IFERROR(FIND(IstNumbers,A1863),""))</f>
        <v>29</v>
      </c>
      <c r="J1863" s="1" t="str">
        <f>IF([first '# in title]&lt;[pos kw in title],MID([title],[pos kw in title]-6,6),#N/A)</f>
        <v xml:space="preserve">H (42 </v>
      </c>
      <c r="K186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863" s="1">
        <f>IFERROR(FIND("kW",[desc]),0)</f>
        <v>70</v>
      </c>
      <c r="M1863">
        <f t="array" ref="M1863">MIN(IFERROR(FIND(IstNumbers,E1863),""))</f>
        <v>34</v>
      </c>
      <c r="N1863" s="1" t="str">
        <f>IF([first '# in desc]&lt;[pos kw in desc],MID([desc],[pos kw in desc]-7,7))</f>
        <v xml:space="preserve">­me 42 </v>
      </c>
      <c r="O18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63" s="1" t="str">
        <f>TRIM(IF([first '# in desc]&lt;[pos kw in desc],MID([desc],[pos kw in desc]-6,6),FALSE))</f>
        <v>me 42</v>
      </c>
      <c r="Q1863" s="1">
        <f>IF(LEN([manuell])=0,IFERROR([kw fine in title]*1,IFERROR(SUMPRODUCT(COUNTIF(IsDigits,MID([kw in desc],ROW($A$1:$A$150),1)))=LEN([kw in desc]),#N/A)),[manuell])</f>
        <v>42</v>
      </c>
      <c r="R1863" s="1" t="e">
        <f>IF([pos kw in title]&gt;0,MID(J1863,#REF!,4),IF([first '# in title]&gt;0,MID([title],[first '# in title],3),IF([first '# in title]&gt;0,MID([desc],#REF!,3),VLOOKUP([productid],$G$2:$R$1386,8))))</f>
        <v>#REF!</v>
      </c>
      <c r="S1863" s="1" t="str">
        <f>IF([kw in desc]=[kw rough in title],[kw in desc]*1,IFERROR(LEFT([kw_dirty],3)*1,IFERROR(LEFT([kw_dirty],2)*1,"n.a.")))</f>
        <v>n.a.</v>
      </c>
      <c r="T1863" s="1"/>
      <c r="U1863" s="1">
        <f>VLOOKUP(Tabelle1[[#This Row],[productid]],Tabelle2[#All],2,FALSE)</f>
        <v>42</v>
      </c>
    </row>
    <row r="1864" spans="1:21" hidden="1">
      <c r="A1864" t="s">
        <v>2399</v>
      </c>
      <c r="B1864">
        <v>2169</v>
      </c>
      <c r="C1864">
        <v>289859</v>
      </c>
      <c r="D1864" t="s">
        <v>3198</v>
      </c>
      <c r="E1864" t="s">
        <v>3199</v>
      </c>
      <c r="F1864">
        <v>18406</v>
      </c>
      <c r="G1864">
        <v>3712883</v>
      </c>
      <c r="H1864">
        <f t="shared" si="29"/>
        <v>60</v>
      </c>
      <c r="I1864">
        <f t="array" ref="I1864">MIN(IFERROR(FIND(IstNumbers,A1864),""))</f>
        <v>24</v>
      </c>
      <c r="J1864" s="1" t="str">
        <f>IF([first '# in title]&lt;[pos kw in title],MID([title],[pos kw in title]-6,6),#N/A)</f>
        <v xml:space="preserve">L (16 </v>
      </c>
      <c r="K186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864" s="1">
        <f>IFERROR(FIND("kW",[desc]),0)</f>
        <v>71</v>
      </c>
      <c r="M1864">
        <f t="array" ref="M1864">MIN(IFERROR(FIND(IstNumbers,E1864),""))</f>
        <v>29</v>
      </c>
      <c r="N1864" s="1" t="str">
        <f>IF([first '# in desc]&lt;[pos kw in desc],MID([desc],[pos kw in desc]-7,7))</f>
        <v xml:space="preserve">­me 16 </v>
      </c>
      <c r="O18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64" s="1" t="str">
        <f>TRIM(IF([first '# in desc]&lt;[pos kw in desc],MID([desc],[pos kw in desc]-6,6),FALSE))</f>
        <v>me 16</v>
      </c>
      <c r="Q1864" s="1">
        <f>IF(LEN([manuell])=0,IFERROR([kw fine in title]*1,IFERROR(SUMPRODUCT(COUNTIF(IsDigits,MID([kw in desc],ROW($A$1:$A$150),1)))=LEN([kw in desc]),#N/A)),[manuell])</f>
        <v>16</v>
      </c>
      <c r="R1864" s="1" t="e">
        <f>IF([pos kw in title]&gt;0,MID(J1864,#REF!,4),IF([first '# in title]&gt;0,MID([title],[first '# in title],3),IF([first '# in title]&gt;0,MID([desc],#REF!,3),VLOOKUP([productid],$G$2:$R$1386,8))))</f>
        <v>#REF!</v>
      </c>
      <c r="S1864" s="1" t="str">
        <f>IF([kw in desc]=[kw rough in title],[kw in desc]*1,IFERROR(LEFT([kw_dirty],3)*1,IFERROR(LEFT([kw_dirty],2)*1,"n.a.")))</f>
        <v>n.a.</v>
      </c>
      <c r="T1864" s="1"/>
      <c r="U1864" s="1">
        <f>VLOOKUP(Tabelle1[[#This Row],[productid]],Tabelle2[#All],2,FALSE)</f>
        <v>16</v>
      </c>
    </row>
    <row r="1865" spans="1:21" hidden="1">
      <c r="A1865" t="s">
        <v>3162</v>
      </c>
      <c r="B1865">
        <v>2139</v>
      </c>
      <c r="C1865">
        <v>289859</v>
      </c>
      <c r="D1865" t="s">
        <v>3200</v>
      </c>
      <c r="E1865" t="s">
        <v>3201</v>
      </c>
      <c r="F1865">
        <v>18406</v>
      </c>
      <c r="G1865">
        <v>1219746</v>
      </c>
      <c r="H1865">
        <f t="shared" si="29"/>
        <v>0</v>
      </c>
      <c r="I1865">
        <f t="array" ref="I1865">MIN(IFERROR(FIND(IstNumbers,A1865),""))</f>
        <v>22</v>
      </c>
      <c r="J1865" s="1" t="e">
        <f>IF([first '# in title]&lt;[pos kw in title],MID([title],[pos kw in title]-6,6),#N/A)</f>
        <v>#N/A</v>
      </c>
      <c r="K1865" s="1" t="e">
        <f>IFERROR(MID(SUBSTITUTE([kw rough in title],",","."),FIND("(",[kw rough in title])+1,20),SUBSTITUTE(IFERROR(MID([kw rough in title],FIND(" ",[kw rough in title])+1,20),[kw rough in title]),",","."))</f>
        <v>#N/A</v>
      </c>
      <c r="L1865" s="1">
        <f>IFERROR(FIND("kW",[desc]),0)</f>
        <v>71</v>
      </c>
      <c r="M1865">
        <f t="array" ref="M1865">MIN(IFERROR(FIND(IstNumbers,E1865),""))</f>
        <v>29</v>
      </c>
      <c r="N1865" s="1" t="str">
        <f>IF([first '# in desc]&lt;[pos kw in desc],MID([desc],[pos kw in desc]-7,7))</f>
        <v xml:space="preserve">­me 16 </v>
      </c>
      <c r="O186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65" s="1" t="str">
        <f>TRIM(IF([first '# in desc]&lt;[pos kw in desc],MID([desc],[pos kw in desc]-6,6),FALSE))</f>
        <v>me 16</v>
      </c>
      <c r="Q1865" s="1" t="b">
        <f>IF(LEN([manuell])=0,IFERROR([kw fine in title]*1,IFERROR(SUMPRODUCT(COUNTIF(IsDigits,MID([kw in desc],ROW($A$1:$A$150),1)))=LEN([kw in desc]),#N/A)),[manuell])</f>
        <v>0</v>
      </c>
      <c r="R1865" s="1" t="str">
        <f>IF([pos kw in title]&gt;0,MID(J1865,#REF!,4),IF([first '# in title]&gt;0,MID([title],[first '# in title],3),IF([first '# in title]&gt;0,MID([desc],#REF!,3),VLOOKUP([productid],$G$2:$R$1386,8))))</f>
        <v xml:space="preserve">16 </v>
      </c>
      <c r="S1865" s="1" t="e">
        <f>IF([kw in desc]=[kw rough in title],[kw in desc]*1,IFERROR(LEFT([kw_dirty],3)*1,IFERROR(LEFT([kw_dirty],2)*1,"n.a.")))</f>
        <v>#N/A</v>
      </c>
      <c r="T1865" s="1"/>
      <c r="U1865" s="1">
        <f>VLOOKUP(Tabelle1[[#This Row],[productid]],Tabelle2[#All],2,FALSE)</f>
        <v>16</v>
      </c>
    </row>
    <row r="1866" spans="1:21">
      <c r="A1866" t="s">
        <v>3165</v>
      </c>
      <c r="B1866">
        <v>3015</v>
      </c>
      <c r="C1866">
        <v>289859</v>
      </c>
      <c r="D1866" t="s">
        <v>3202</v>
      </c>
      <c r="E1866" t="s">
        <v>3203</v>
      </c>
      <c r="F1866">
        <v>18406</v>
      </c>
      <c r="G1866">
        <v>3094808</v>
      </c>
      <c r="H1866">
        <f t="shared" si="29"/>
        <v>0</v>
      </c>
      <c r="I1866">
        <f t="array" ref="I1866">MIN(IFERROR(FIND(IstNumbers,A1866),""))</f>
        <v>14</v>
      </c>
      <c r="J1866" s="1" t="e">
        <f>IF([first '# in title]&lt;[pos kw in title],MID([title],[pos kw in title]-6,6),#N/A)</f>
        <v>#N/A</v>
      </c>
      <c r="K1866" s="1" t="e">
        <f>IFERROR(MID(SUBSTITUTE([kw rough in title],",","."),FIND("(",[kw rough in title])+1,20),SUBSTITUTE(IFERROR(MID([kw rough in title],FIND(" ",[kw rough in title])+1,20),[kw rough in title]),",","."))</f>
        <v>#N/A</v>
      </c>
      <c r="L1866" s="1">
        <f>IFERROR(FIND("kW",[desc]),0)</f>
        <v>0</v>
      </c>
      <c r="M1866">
        <f t="array" ref="M1866">MIN(IFERROR(FIND(IstNumbers,E1866),""))</f>
        <v>31</v>
      </c>
      <c r="N1866" s="1" t="b">
        <f>IF([first '# in desc]&lt;[pos kw in desc],MID([desc],[pos kw in desc]-7,7))</f>
        <v>0</v>
      </c>
      <c r="O18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66" s="1" t="str">
        <f>TRIM(IF([first '# in desc]&lt;[pos kw in desc],MID([desc],[pos kw in desc]-6,6),FALSE))</f>
        <v>FALSCH</v>
      </c>
      <c r="Q1866" s="1" t="b">
        <f>IF(LEN([manuell])=0,IFERROR([kw fine in title]*1,IFERROR(SUMPRODUCT(COUNTIF(IsDigits,MID([kw in desc],ROW($A$1:$A$150),1)))=LEN([kw in desc]),#N/A)),[manuell])</f>
        <v>0</v>
      </c>
      <c r="R1866" s="1" t="str">
        <f>IF([pos kw in title]&gt;0,MID(J1866,#REF!,4),IF([first '# in title]&gt;0,MID([title],[first '# in title],3),IF([first '# in title]&gt;0,MID([desc],#REF!,3),VLOOKUP([productid],$G$2:$R$1386,8))))</f>
        <v xml:space="preserve">22 </v>
      </c>
      <c r="S1866" s="1" t="e">
        <f>IF([kw in desc]=[kw rough in title],[kw in desc]*1,IFERROR(LEFT([kw_dirty],3)*1,IFERROR(LEFT([kw_dirty],2)*1,"n.a.")))</f>
        <v>#N/A</v>
      </c>
      <c r="T1866" s="1"/>
      <c r="U1866" s="1" t="e">
        <f>VLOOKUP(Tabelle1[[#This Row],[productid]],Tabelle2[#All],2,FALSE)</f>
        <v>#N/A</v>
      </c>
    </row>
    <row r="1867" spans="1:21">
      <c r="A1867" t="s">
        <v>3152</v>
      </c>
      <c r="B1867">
        <v>2800</v>
      </c>
      <c r="C1867">
        <v>289859</v>
      </c>
      <c r="D1867" t="s">
        <v>3204</v>
      </c>
      <c r="E1867" t="s">
        <v>3205</v>
      </c>
      <c r="F1867">
        <v>18406</v>
      </c>
      <c r="G1867">
        <v>3132607</v>
      </c>
      <c r="H1867">
        <f t="shared" si="29"/>
        <v>0</v>
      </c>
      <c r="I1867">
        <f t="array" ref="I1867">MIN(IFERROR(FIND(IstNumbers,A1867),""))</f>
        <v>0</v>
      </c>
      <c r="J1867" s="1" t="e">
        <f>IF([first '# in title]&lt;[pos kw in title],MID([title],[pos kw in title]-6,6),#N/A)</f>
        <v>#N/A</v>
      </c>
      <c r="K1867" s="1" t="e">
        <f>IFERROR(MID(SUBSTITUTE([kw rough in title],",","."),FIND("(",[kw rough in title])+1,20),SUBSTITUTE(IFERROR(MID([kw rough in title],FIND(" ",[kw rough in title])+1,20),[kw rough in title]),",","."))</f>
        <v>#N/A</v>
      </c>
      <c r="L1867" s="1">
        <f>IFERROR(FIND("kW",[desc]),0)</f>
        <v>0</v>
      </c>
      <c r="M1867">
        <f t="array" ref="M1867">MIN(IFERROR(FIND(IstNumbers,E1867),""))</f>
        <v>32</v>
      </c>
      <c r="N1867" s="1" t="b">
        <f>IF([first '# in desc]&lt;[pos kw in desc],MID([desc],[pos kw in desc]-7,7))</f>
        <v>0</v>
      </c>
      <c r="O18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67" s="1" t="str">
        <f>TRIM(IF([first '# in desc]&lt;[pos kw in desc],MID([desc],[pos kw in desc]-6,6),FALSE))</f>
        <v>FALSCH</v>
      </c>
      <c r="Q1867" s="1" t="b">
        <f>IF(LEN([manuell])=0,IFERROR([kw fine in title]*1,IFERROR(SUMPRODUCT(COUNTIF(IsDigits,MID([kw in desc],ROW($A$1:$A$150),1)))=LEN([kw in desc]),#N/A)),[manuell])</f>
        <v>0</v>
      </c>
      <c r="R1867" s="1" t="str">
        <f>IF([pos kw in title]&gt;0,MID(J1867,#REF!,4),IF([first '# in title]&gt;0,MID([title],[first '# in title],3),IF([first '# in title]&gt;0,MID([desc],#REF!,3),VLOOKUP([productid],$G$2:$R$1386,8))))</f>
        <v xml:space="preserve">me, 35 </v>
      </c>
      <c r="S1867" s="1" t="e">
        <f>IF([kw in desc]=[kw rough in title],[kw in desc]*1,IFERROR(LEFT([kw_dirty],3)*1,IFERROR(LEFT([kw_dirty],2)*1,"n.a.")))</f>
        <v>#N/A</v>
      </c>
      <c r="T1867" s="1"/>
      <c r="U1867" s="1" t="e">
        <f>VLOOKUP(Tabelle1[[#This Row],[productid]],Tabelle2[#All],2,FALSE)</f>
        <v>#N/A</v>
      </c>
    </row>
    <row r="1868" spans="1:21">
      <c r="A1868" t="s">
        <v>3121</v>
      </c>
      <c r="B1868">
        <v>1872</v>
      </c>
      <c r="C1868">
        <v>223861</v>
      </c>
      <c r="D1868" t="s">
        <v>3206</v>
      </c>
      <c r="E1868" t="s">
        <v>3157</v>
      </c>
      <c r="F1868">
        <v>18406</v>
      </c>
      <c r="G1868">
        <v>3725835</v>
      </c>
      <c r="H1868">
        <f t="shared" si="29"/>
        <v>0</v>
      </c>
      <c r="I1868">
        <f t="array" ref="I1868">MIN(IFERROR(FIND(IstNumbers,A1868),""))</f>
        <v>8</v>
      </c>
      <c r="J1868" s="1" t="e">
        <f>IF([first '# in title]&lt;[pos kw in title],MID([title],[pos kw in title]-6,6),#N/A)</f>
        <v>#N/A</v>
      </c>
      <c r="K1868" s="1" t="e">
        <f>IFERROR(MID(SUBSTITUTE([kw rough in title],",","."),FIND("(",[kw rough in title])+1,20),SUBSTITUTE(IFERROR(MID([kw rough in title],FIND(" ",[kw rough in title])+1,20),[kw rough in title]),",","."))</f>
        <v>#N/A</v>
      </c>
      <c r="L1868" s="1">
        <f>IFERROR(FIND("kW",[desc]),0)</f>
        <v>0</v>
      </c>
      <c r="M1868">
        <f t="array" ref="M1868">MIN(IFERROR(FIND(IstNumbers,E1868),""))</f>
        <v>12</v>
      </c>
      <c r="N1868" s="1" t="b">
        <f>IF([first '# in desc]&lt;[pos kw in desc],MID([desc],[pos kw in desc]-7,7))</f>
        <v>0</v>
      </c>
      <c r="O18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68" s="1" t="str">
        <f>TRIM(IF([first '# in desc]&lt;[pos kw in desc],MID([desc],[pos kw in desc]-6,6),FALSE))</f>
        <v>FALSCH</v>
      </c>
      <c r="Q1868" s="1" t="b">
        <f>IF(LEN([manuell])=0,IFERROR([kw fine in title]*1,IFERROR(SUMPRODUCT(COUNTIF(IsDigits,MID([kw in desc],ROW($A$1:$A$150),1)))=LEN([kw in desc]),#N/A)),[manuell])</f>
        <v>0</v>
      </c>
      <c r="R1868" s="1" t="str">
        <f>IF([pos kw in title]&gt;0,MID(J1868,#REF!,4),IF([first '# in title]&gt;0,MID([title],[first '# in title],3),IF([first '# in title]&gt;0,MID([desc],#REF!,3),VLOOKUP([productid],$G$2:$R$1386,8))))</f>
        <v>28C</v>
      </c>
      <c r="S1868" s="1" t="e">
        <f>IF([kw in desc]=[kw rough in title],[kw in desc]*1,IFERROR(LEFT([kw_dirty],3)*1,IFERROR(LEFT([kw_dirty],2)*1,"n.a.")))</f>
        <v>#N/A</v>
      </c>
      <c r="T1868" s="1"/>
      <c r="U1868" s="1" t="e">
        <f>VLOOKUP(Tabelle1[[#This Row],[productid]],Tabelle2[#All],2,FALSE)</f>
        <v>#N/A</v>
      </c>
    </row>
    <row r="1869" spans="1:21" hidden="1">
      <c r="A1869" t="s">
        <v>3192</v>
      </c>
      <c r="B1869">
        <v>2770.8</v>
      </c>
      <c r="C1869">
        <v>294528</v>
      </c>
      <c r="D1869" t="s">
        <v>3207</v>
      </c>
      <c r="E1869" t="s">
        <v>3208</v>
      </c>
      <c r="F1869">
        <v>18406</v>
      </c>
      <c r="G1869">
        <v>1064527</v>
      </c>
      <c r="H1869">
        <f t="shared" si="29"/>
        <v>26</v>
      </c>
      <c r="I1869">
        <f t="array" ref="I1869">MIN(IFERROR(FIND(IstNumbers,A1869),""))</f>
        <v>20</v>
      </c>
      <c r="J1869" s="1" t="str">
        <f>IF([first '# in title]&lt;[pos kw in title],MID([title],[pos kw in title]-6,6),#N/A)</f>
        <v>200 19</v>
      </c>
      <c r="K1869" s="1" t="str">
        <f>IFERROR(MID(SUBSTITUTE([kw rough in title],",","."),FIND("(",[kw rough in title])+1,20),SUBSTITUTE(IFERROR(MID([kw rough in title],FIND(" ",[kw rough in title])+1,20),[kw rough in title]),",","."))</f>
        <v>19</v>
      </c>
      <c r="L1869" s="1">
        <f>IFERROR(FIND("kW",[desc]),0)</f>
        <v>0</v>
      </c>
      <c r="M1869">
        <f t="array" ref="M1869">MIN(IFERROR(FIND(IstNumbers,E1869),""))</f>
        <v>13</v>
      </c>
      <c r="N1869" s="1" t="b">
        <f>IF([first '# in desc]&lt;[pos kw in desc],MID([desc],[pos kw in desc]-7,7))</f>
        <v>0</v>
      </c>
      <c r="O18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69" s="1" t="str">
        <f>TRIM(IF([first '# in desc]&lt;[pos kw in desc],MID([desc],[pos kw in desc]-6,6),FALSE))</f>
        <v>FALSCH</v>
      </c>
      <c r="Q1869" s="1">
        <f>IF(LEN([manuell])=0,IFERROR([kw fine in title]*1,IFERROR(SUMPRODUCT(COUNTIF(IsDigits,MID([kw in desc],ROW($A$1:$A$150),1)))=LEN([kw in desc]),#N/A)),[manuell])</f>
        <v>19</v>
      </c>
      <c r="R1869" s="1" t="e">
        <f>IF([pos kw in title]&gt;0,MID(J1869,#REF!,4),IF([first '# in title]&gt;0,MID([title],[first '# in title],3),IF([first '# in title]&gt;0,MID([desc],#REF!,3),VLOOKUP([productid],$G$2:$R$1386,8))))</f>
        <v>#REF!</v>
      </c>
      <c r="S1869" s="1" t="str">
        <f>IF([kw in desc]=[kw rough in title],[kw in desc]*1,IFERROR(LEFT([kw_dirty],3)*1,IFERROR(LEFT([kw_dirty],2)*1,"n.a.")))</f>
        <v>n.a.</v>
      </c>
      <c r="T1869" s="1"/>
      <c r="U1869" s="1">
        <f>VLOOKUP(Tabelle1[[#This Row],[productid]],Tabelle2[#All],2,FALSE)</f>
        <v>19</v>
      </c>
    </row>
    <row r="1870" spans="1:21" hidden="1">
      <c r="A1870" t="s">
        <v>3181</v>
      </c>
      <c r="B1870">
        <v>3245</v>
      </c>
      <c r="C1870">
        <v>289859</v>
      </c>
      <c r="D1870" t="s">
        <v>3209</v>
      </c>
      <c r="E1870" t="s">
        <v>3210</v>
      </c>
      <c r="F1870">
        <v>18406</v>
      </c>
      <c r="G1870">
        <v>3497887</v>
      </c>
      <c r="H1870">
        <f t="shared" si="29"/>
        <v>0</v>
      </c>
      <c r="I1870">
        <f t="array" ref="I1870">MIN(IFERROR(FIND(IstNumbers,A1870),""))</f>
        <v>13</v>
      </c>
      <c r="J1870" s="1" t="e">
        <f>IF([first '# in title]&lt;[pos kw in title],MID([title],[pos kw in title]-6,6),#N/A)</f>
        <v>#N/A</v>
      </c>
      <c r="K1870" s="1" t="e">
        <f>IFERROR(MID(SUBSTITUTE([kw rough in title],",","."),FIND("(",[kw rough in title])+1,20),SUBSTITUTE(IFERROR(MID([kw rough in title],FIND(" ",[kw rough in title])+1,20),[kw rough in title]),",","."))</f>
        <v>#N/A</v>
      </c>
      <c r="L1870" s="1">
        <f>IFERROR(FIND("kW",[desc]),0)</f>
        <v>70</v>
      </c>
      <c r="M1870">
        <f t="array" ref="M1870">MIN(IFERROR(FIND(IstNumbers,E1870),""))</f>
        <v>34</v>
      </c>
      <c r="N1870" s="1" t="str">
        <f>IF([first '# in desc]&lt;[pos kw in desc],MID([desc],[pos kw in desc]-7,7))</f>
        <v xml:space="preserve">­me 42 </v>
      </c>
      <c r="O18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70" s="1" t="str">
        <f>TRIM(IF([first '# in desc]&lt;[pos kw in desc],MID([desc],[pos kw in desc]-6,6),FALSE))</f>
        <v>me 42</v>
      </c>
      <c r="Q1870" s="1" t="b">
        <f>IF(LEN([manuell])=0,IFERROR([kw fine in title]*1,IFERROR(SUMPRODUCT(COUNTIF(IsDigits,MID([kw in desc],ROW($A$1:$A$150),1)))=LEN([kw in desc]),#N/A)),[manuell])</f>
        <v>0</v>
      </c>
      <c r="R1870" s="1" t="str">
        <f>IF([pos kw in title]&gt;0,MID(J1870,#REF!,4),IF([first '# in title]&gt;0,MID([title],[first '# in title],3),IF([first '# in title]&gt;0,MID([desc],#REF!,3),VLOOKUP([productid],$G$2:$R$1386,8))))</f>
        <v xml:space="preserve">42 </v>
      </c>
      <c r="S1870" s="1" t="e">
        <f>IF([kw in desc]=[kw rough in title],[kw in desc]*1,IFERROR(LEFT([kw_dirty],3)*1,IFERROR(LEFT([kw_dirty],2)*1,"n.a.")))</f>
        <v>#N/A</v>
      </c>
      <c r="T1870" s="1"/>
      <c r="U1870" s="1">
        <f>VLOOKUP(Tabelle1[[#This Row],[productid]],Tabelle2[#All],2,FALSE)</f>
        <v>42</v>
      </c>
    </row>
    <row r="1871" spans="1:21">
      <c r="A1871" t="s">
        <v>3211</v>
      </c>
      <c r="B1871">
        <v>3076</v>
      </c>
      <c r="C1871">
        <v>9701</v>
      </c>
      <c r="D1871" t="s">
        <v>3212</v>
      </c>
      <c r="E1871" t="s">
        <v>9</v>
      </c>
      <c r="F1871">
        <v>18406</v>
      </c>
      <c r="G1871">
        <v>4184700</v>
      </c>
      <c r="H1871">
        <f t="shared" si="29"/>
        <v>0</v>
      </c>
      <c r="I1871">
        <f t="array" ref="I1871">MIN(IFERROR(FIND(IstNumbers,A1871),""))</f>
        <v>17</v>
      </c>
      <c r="J1871" s="1" t="e">
        <f>IF([first '# in title]&lt;[pos kw in title],MID([title],[pos kw in title]-6,6),#N/A)</f>
        <v>#N/A</v>
      </c>
      <c r="K1871" s="1" t="e">
        <f>IFERROR(MID(SUBSTITUTE([kw rough in title],",","."),FIND("(",[kw rough in title])+1,20),SUBSTITUTE(IFERROR(MID([kw rough in title],FIND(" ",[kw rough in title])+1,20),[kw rough in title]),",","."))</f>
        <v>#N/A</v>
      </c>
      <c r="L1871" s="1">
        <f>IFERROR(FIND("kW",[desc]),0)</f>
        <v>0</v>
      </c>
      <c r="M1871">
        <f t="array" ref="M1871">MIN(IFERROR(FIND(IstNumbers,E1871),""))</f>
        <v>0</v>
      </c>
      <c r="N1871" s="1" t="b">
        <f>IF([first '# in desc]&lt;[pos kw in desc],MID([desc],[pos kw in desc]-7,7))</f>
        <v>0</v>
      </c>
      <c r="O18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71" s="1" t="str">
        <f>TRIM(IF([first '# in desc]&lt;[pos kw in desc],MID([desc],[pos kw in desc]-6,6),FALSE))</f>
        <v>FALSCH</v>
      </c>
      <c r="Q1871" s="1" t="b">
        <f>IF(LEN([manuell])=0,IFERROR([kw fine in title]*1,IFERROR(SUMPRODUCT(COUNTIF(IsDigits,MID([kw in desc],ROW($A$1:$A$150),1)))=LEN([kw in desc]),#N/A)),[manuell])</f>
        <v>0</v>
      </c>
      <c r="R1871" s="1" t="str">
        <f>IF([pos kw in title]&gt;0,MID(J1871,#REF!,4),IF([first '# in title]&gt;0,MID([title],[first '# in title],3),IF([first '# in title]&gt;0,MID([desc],#REF!,3),VLOOKUP([productid],$G$2:$R$1386,8))))</f>
        <v>-Pa</v>
      </c>
      <c r="S1871" s="1" t="e">
        <f>IF([kw in desc]=[kw rough in title],[kw in desc]*1,IFERROR(LEFT([kw_dirty],3)*1,IFERROR(LEFT([kw_dirty],2)*1,"n.a.")))</f>
        <v>#N/A</v>
      </c>
      <c r="T1871" s="1"/>
      <c r="U1871" s="1" t="e">
        <f>VLOOKUP(Tabelle1[[#This Row],[productid]],Tabelle2[#All],2,FALSE)</f>
        <v>#N/A</v>
      </c>
    </row>
    <row r="1872" spans="1:21" hidden="1">
      <c r="A1872" t="s">
        <v>3184</v>
      </c>
      <c r="B1872">
        <v>2890</v>
      </c>
      <c r="C1872">
        <v>9701</v>
      </c>
      <c r="D1872" t="s">
        <v>3213</v>
      </c>
      <c r="E1872" t="s">
        <v>9</v>
      </c>
      <c r="F1872">
        <v>18406</v>
      </c>
      <c r="G1872">
        <v>3712928</v>
      </c>
      <c r="H1872">
        <f t="shared" si="29"/>
        <v>54</v>
      </c>
      <c r="I1872">
        <f t="array" ref="I1872">MIN(IFERROR(FIND(IstNumbers,A1872),""))</f>
        <v>29</v>
      </c>
      <c r="J1872" s="1" t="str">
        <f>IF([first '# in title]&lt;[pos kw in title],MID([title],[pos kw in title]-6,6),#N/A)</f>
        <v xml:space="preserve">H (42 </v>
      </c>
      <c r="K187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872" s="1">
        <f>IFERROR(FIND("kW",[desc]),0)</f>
        <v>0</v>
      </c>
      <c r="M1872">
        <f t="array" ref="M1872">MIN(IFERROR(FIND(IstNumbers,E1872),""))</f>
        <v>0</v>
      </c>
      <c r="N1872" s="1" t="b">
        <f>IF([first '# in desc]&lt;[pos kw in desc],MID([desc],[pos kw in desc]-7,7))</f>
        <v>0</v>
      </c>
      <c r="O18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72" s="1" t="str">
        <f>TRIM(IF([first '# in desc]&lt;[pos kw in desc],MID([desc],[pos kw in desc]-6,6),FALSE))</f>
        <v>FALSCH</v>
      </c>
      <c r="Q1872" s="1">
        <f>IF(LEN([manuell])=0,IFERROR([kw fine in title]*1,IFERROR(SUMPRODUCT(COUNTIF(IsDigits,MID([kw in desc],ROW($A$1:$A$150),1)))=LEN([kw in desc]),#N/A)),[manuell])</f>
        <v>42</v>
      </c>
      <c r="R1872" s="1" t="e">
        <f>IF([pos kw in title]&gt;0,MID(J1872,#REF!,4),IF([first '# in title]&gt;0,MID([title],[first '# in title],3),IF([first '# in title]&gt;0,MID([desc],#REF!,3),VLOOKUP([productid],$G$2:$R$1386,8))))</f>
        <v>#REF!</v>
      </c>
      <c r="S1872" s="1" t="str">
        <f>IF([kw in desc]=[kw rough in title],[kw in desc]*1,IFERROR(LEFT([kw_dirty],3)*1,IFERROR(LEFT([kw_dirty],2)*1,"n.a.")))</f>
        <v>n.a.</v>
      </c>
      <c r="T1872" s="1"/>
      <c r="U1872" s="1">
        <f>VLOOKUP(Tabelle1[[#This Row],[productid]],Tabelle2[#All],2,FALSE)</f>
        <v>42</v>
      </c>
    </row>
    <row r="1873" spans="1:21" hidden="1">
      <c r="A1873" t="s">
        <v>2399</v>
      </c>
      <c r="B1873">
        <v>2174</v>
      </c>
      <c r="C1873">
        <v>289859</v>
      </c>
      <c r="D1873" t="s">
        <v>3214</v>
      </c>
      <c r="E1873" t="s">
        <v>3215</v>
      </c>
      <c r="F1873">
        <v>18406</v>
      </c>
      <c r="G1873">
        <v>3712883</v>
      </c>
      <c r="H1873">
        <f t="shared" si="29"/>
        <v>60</v>
      </c>
      <c r="I1873">
        <f t="array" ref="I1873">MIN(IFERROR(FIND(IstNumbers,A1873),""))</f>
        <v>24</v>
      </c>
      <c r="J1873" s="1" t="str">
        <f>IF([first '# in title]&lt;[pos kw in title],MID([title],[pos kw in title]-6,6),#N/A)</f>
        <v xml:space="preserve">L (16 </v>
      </c>
      <c r="K187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873" s="1">
        <f>IFERROR(FIND("kW",[desc]),0)</f>
        <v>71</v>
      </c>
      <c r="M1873">
        <f t="array" ref="M1873">MIN(IFERROR(FIND(IstNumbers,E1873),""))</f>
        <v>29</v>
      </c>
      <c r="N1873" s="1" t="str">
        <f>IF([first '# in desc]&lt;[pos kw in desc],MID([desc],[pos kw in desc]-7,7))</f>
        <v xml:space="preserve">­me 16 </v>
      </c>
      <c r="O18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73" s="1" t="str">
        <f>TRIM(IF([first '# in desc]&lt;[pos kw in desc],MID([desc],[pos kw in desc]-6,6),FALSE))</f>
        <v>me 16</v>
      </c>
      <c r="Q1873" s="1">
        <f>IF(LEN([manuell])=0,IFERROR([kw fine in title]*1,IFERROR(SUMPRODUCT(COUNTIF(IsDigits,MID([kw in desc],ROW($A$1:$A$150),1)))=LEN([kw in desc]),#N/A)),[manuell])</f>
        <v>16</v>
      </c>
      <c r="R1873" s="1" t="e">
        <f>IF([pos kw in title]&gt;0,MID(J1873,#REF!,4),IF([first '# in title]&gt;0,MID([title],[first '# in title],3),IF([first '# in title]&gt;0,MID([desc],#REF!,3),VLOOKUP([productid],$G$2:$R$1386,8))))</f>
        <v>#REF!</v>
      </c>
      <c r="S1873" s="1" t="str">
        <f>IF([kw in desc]=[kw rough in title],[kw in desc]*1,IFERROR(LEFT([kw_dirty],3)*1,IFERROR(LEFT([kw_dirty],2)*1,"n.a.")))</f>
        <v>n.a.</v>
      </c>
      <c r="T1873" s="1"/>
      <c r="U1873" s="1">
        <f>VLOOKUP(Tabelle1[[#This Row],[productid]],Tabelle2[#All],2,FALSE)</f>
        <v>16</v>
      </c>
    </row>
    <row r="1874" spans="1:21" hidden="1">
      <c r="A1874" t="s">
        <v>3162</v>
      </c>
      <c r="B1874">
        <v>2139</v>
      </c>
      <c r="C1874">
        <v>289859</v>
      </c>
      <c r="D1874" t="s">
        <v>3216</v>
      </c>
      <c r="E1874" t="s">
        <v>2982</v>
      </c>
      <c r="F1874">
        <v>18406</v>
      </c>
      <c r="G1874">
        <v>1219746</v>
      </c>
      <c r="H1874">
        <f t="shared" si="29"/>
        <v>0</v>
      </c>
      <c r="I1874">
        <f t="array" ref="I1874">MIN(IFERROR(FIND(IstNumbers,A1874),""))</f>
        <v>22</v>
      </c>
      <c r="J1874" s="1" t="e">
        <f>IF([first '# in title]&lt;[pos kw in title],MID([title],[pos kw in title]-6,6),#N/A)</f>
        <v>#N/A</v>
      </c>
      <c r="K1874" s="1" t="e">
        <f>IFERROR(MID(SUBSTITUTE([kw rough in title],",","."),FIND("(",[kw rough in title])+1,20),SUBSTITUTE(IFERROR(MID([kw rough in title],FIND(" ",[kw rough in title])+1,20),[kw rough in title]),",","."))</f>
        <v>#N/A</v>
      </c>
      <c r="L1874" s="1">
        <f>IFERROR(FIND("kW",[desc]),0)</f>
        <v>71</v>
      </c>
      <c r="M1874">
        <f t="array" ref="M1874">MIN(IFERROR(FIND(IstNumbers,E1874),""))</f>
        <v>29</v>
      </c>
      <c r="N1874" s="1" t="str">
        <f>IF([first '# in desc]&lt;[pos kw in desc],MID([desc],[pos kw in desc]-7,7))</f>
        <v xml:space="preserve">­me 16 </v>
      </c>
      <c r="O187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74" s="1" t="str">
        <f>TRIM(IF([first '# in desc]&lt;[pos kw in desc],MID([desc],[pos kw in desc]-6,6),FALSE))</f>
        <v>me 16</v>
      </c>
      <c r="Q1874" s="1" t="b">
        <f>IF(LEN([manuell])=0,IFERROR([kw fine in title]*1,IFERROR(SUMPRODUCT(COUNTIF(IsDigits,MID([kw in desc],ROW($A$1:$A$150),1)))=LEN([kw in desc]),#N/A)),[manuell])</f>
        <v>0</v>
      </c>
      <c r="R1874" s="1" t="str">
        <f>IF([pos kw in title]&gt;0,MID(J1874,#REF!,4),IF([first '# in title]&gt;0,MID([title],[first '# in title],3),IF([first '# in title]&gt;0,MID([desc],#REF!,3),VLOOKUP([productid],$G$2:$R$1386,8))))</f>
        <v xml:space="preserve">16 </v>
      </c>
      <c r="S1874" s="1" t="e">
        <f>IF([kw in desc]=[kw rough in title],[kw in desc]*1,IFERROR(LEFT([kw_dirty],3)*1,IFERROR(LEFT([kw_dirty],2)*1,"n.a.")))</f>
        <v>#N/A</v>
      </c>
      <c r="T1874" s="1"/>
      <c r="U1874" s="1">
        <f>VLOOKUP(Tabelle1[[#This Row],[productid]],Tabelle2[#All],2,FALSE)</f>
        <v>16</v>
      </c>
    </row>
    <row r="1875" spans="1:21">
      <c r="A1875" t="s">
        <v>3165</v>
      </c>
      <c r="B1875">
        <v>3025</v>
      </c>
      <c r="C1875">
        <v>289859</v>
      </c>
      <c r="D1875" t="s">
        <v>3217</v>
      </c>
      <c r="E1875" t="s">
        <v>3218</v>
      </c>
      <c r="F1875">
        <v>18406</v>
      </c>
      <c r="G1875">
        <v>3094808</v>
      </c>
      <c r="H1875">
        <f t="shared" si="29"/>
        <v>0</v>
      </c>
      <c r="I1875">
        <f t="array" ref="I1875">MIN(IFERROR(FIND(IstNumbers,A1875),""))</f>
        <v>14</v>
      </c>
      <c r="J1875" s="1" t="e">
        <f>IF([first '# in title]&lt;[pos kw in title],MID([title],[pos kw in title]-6,6),#N/A)</f>
        <v>#N/A</v>
      </c>
      <c r="K1875" s="1" t="e">
        <f>IFERROR(MID(SUBSTITUTE([kw rough in title],",","."),FIND("(",[kw rough in title])+1,20),SUBSTITUTE(IFERROR(MID([kw rough in title],FIND(" ",[kw rough in title])+1,20),[kw rough in title]),",","."))</f>
        <v>#N/A</v>
      </c>
      <c r="L1875" s="1">
        <f>IFERROR(FIND("kW",[desc]),0)</f>
        <v>0</v>
      </c>
      <c r="M1875">
        <f t="array" ref="M1875">MIN(IFERROR(FIND(IstNumbers,E1875),""))</f>
        <v>31</v>
      </c>
      <c r="N1875" s="1" t="b">
        <f>IF([first '# in desc]&lt;[pos kw in desc],MID([desc],[pos kw in desc]-7,7))</f>
        <v>0</v>
      </c>
      <c r="O18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75" s="1" t="str">
        <f>TRIM(IF([first '# in desc]&lt;[pos kw in desc],MID([desc],[pos kw in desc]-6,6),FALSE))</f>
        <v>FALSCH</v>
      </c>
      <c r="Q1875" s="1" t="b">
        <f>IF(LEN([manuell])=0,IFERROR([kw fine in title]*1,IFERROR(SUMPRODUCT(COUNTIF(IsDigits,MID([kw in desc],ROW($A$1:$A$150),1)))=LEN([kw in desc]),#N/A)),[manuell])</f>
        <v>0</v>
      </c>
      <c r="R1875" s="1" t="str">
        <f>IF([pos kw in title]&gt;0,MID(J1875,#REF!,4),IF([first '# in title]&gt;0,MID([title],[first '# in title],3),IF([first '# in title]&gt;0,MID([desc],#REF!,3),VLOOKUP([productid],$G$2:$R$1386,8))))</f>
        <v xml:space="preserve">22 </v>
      </c>
      <c r="S1875" s="1" t="e">
        <f>IF([kw in desc]=[kw rough in title],[kw in desc]*1,IFERROR(LEFT([kw_dirty],3)*1,IFERROR(LEFT([kw_dirty],2)*1,"n.a.")))</f>
        <v>#N/A</v>
      </c>
      <c r="T1875" s="1"/>
      <c r="U1875" s="1" t="e">
        <f>VLOOKUP(Tabelle1[[#This Row],[productid]],Tabelle2[#All],2,FALSE)</f>
        <v>#N/A</v>
      </c>
    </row>
    <row r="1876" spans="1:21">
      <c r="A1876" t="s">
        <v>3152</v>
      </c>
      <c r="B1876">
        <v>2835</v>
      </c>
      <c r="C1876">
        <v>289859</v>
      </c>
      <c r="D1876" t="s">
        <v>3219</v>
      </c>
      <c r="E1876" t="s">
        <v>3220</v>
      </c>
      <c r="F1876">
        <v>18406</v>
      </c>
      <c r="G1876">
        <v>3132607</v>
      </c>
      <c r="H1876">
        <f t="shared" si="29"/>
        <v>0</v>
      </c>
      <c r="I1876">
        <f t="array" ref="I1876">MIN(IFERROR(FIND(IstNumbers,A1876),""))</f>
        <v>0</v>
      </c>
      <c r="J1876" s="1" t="e">
        <f>IF([first '# in title]&lt;[pos kw in title],MID([title],[pos kw in title]-6,6),#N/A)</f>
        <v>#N/A</v>
      </c>
      <c r="K1876" s="1" t="e">
        <f>IFERROR(MID(SUBSTITUTE([kw rough in title],",","."),FIND("(",[kw rough in title])+1,20),SUBSTITUTE(IFERROR(MID([kw rough in title],FIND(" ",[kw rough in title])+1,20),[kw rough in title]),",","."))</f>
        <v>#N/A</v>
      </c>
      <c r="L1876" s="1">
        <f>IFERROR(FIND("kW",[desc]),0)</f>
        <v>0</v>
      </c>
      <c r="M1876">
        <f t="array" ref="M1876">MIN(IFERROR(FIND(IstNumbers,E1876),""))</f>
        <v>32</v>
      </c>
      <c r="N1876" s="1" t="b">
        <f>IF([first '# in desc]&lt;[pos kw in desc],MID([desc],[pos kw in desc]-7,7))</f>
        <v>0</v>
      </c>
      <c r="O18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76" s="1" t="str">
        <f>TRIM(IF([first '# in desc]&lt;[pos kw in desc],MID([desc],[pos kw in desc]-6,6),FALSE))</f>
        <v>FALSCH</v>
      </c>
      <c r="Q1876" s="1" t="b">
        <f>IF(LEN([manuell])=0,IFERROR([kw fine in title]*1,IFERROR(SUMPRODUCT(COUNTIF(IsDigits,MID([kw in desc],ROW($A$1:$A$150),1)))=LEN([kw in desc]),#N/A)),[manuell])</f>
        <v>0</v>
      </c>
      <c r="R1876" s="1" t="str">
        <f>IF([pos kw in title]&gt;0,MID(J1876,#REF!,4),IF([first '# in title]&gt;0,MID([title],[first '# in title],3),IF([first '# in title]&gt;0,MID([desc],#REF!,3),VLOOKUP([productid],$G$2:$R$1386,8))))</f>
        <v xml:space="preserve">me, 35 </v>
      </c>
      <c r="S1876" s="1" t="e">
        <f>IF([kw in desc]=[kw rough in title],[kw in desc]*1,IFERROR(LEFT([kw_dirty],3)*1,IFERROR(LEFT([kw_dirty],2)*1,"n.a.")))</f>
        <v>#N/A</v>
      </c>
      <c r="T1876" s="1"/>
      <c r="U1876" s="1" t="e">
        <f>VLOOKUP(Tabelle1[[#This Row],[productid]],Tabelle2[#All],2,FALSE)</f>
        <v>#N/A</v>
      </c>
    </row>
    <row r="1877" spans="1:21">
      <c r="A1877" t="s">
        <v>3121</v>
      </c>
      <c r="B1877">
        <v>1872</v>
      </c>
      <c r="C1877">
        <v>223861</v>
      </c>
      <c r="D1877" t="s">
        <v>3221</v>
      </c>
      <c r="E1877" t="s">
        <v>3180</v>
      </c>
      <c r="F1877">
        <v>18406</v>
      </c>
      <c r="G1877">
        <v>3725835</v>
      </c>
      <c r="H1877">
        <f t="shared" si="29"/>
        <v>0</v>
      </c>
      <c r="I1877">
        <f t="array" ref="I1877">MIN(IFERROR(FIND(IstNumbers,A1877),""))</f>
        <v>8</v>
      </c>
      <c r="J1877" s="1" t="e">
        <f>IF([first '# in title]&lt;[pos kw in title],MID([title],[pos kw in title]-6,6),#N/A)</f>
        <v>#N/A</v>
      </c>
      <c r="K1877" s="1" t="e">
        <f>IFERROR(MID(SUBSTITUTE([kw rough in title],",","."),FIND("(",[kw rough in title])+1,20),SUBSTITUTE(IFERROR(MID([kw rough in title],FIND(" ",[kw rough in title])+1,20),[kw rough in title]),",","."))</f>
        <v>#N/A</v>
      </c>
      <c r="L1877" s="1">
        <f>IFERROR(FIND("kW",[desc]),0)</f>
        <v>0</v>
      </c>
      <c r="M1877">
        <f t="array" ref="M1877">MIN(IFERROR(FIND(IstNumbers,E1877),""))</f>
        <v>12</v>
      </c>
      <c r="N1877" s="1" t="b">
        <f>IF([first '# in desc]&lt;[pos kw in desc],MID([desc],[pos kw in desc]-7,7))</f>
        <v>0</v>
      </c>
      <c r="O18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77" s="1" t="str">
        <f>TRIM(IF([first '# in desc]&lt;[pos kw in desc],MID([desc],[pos kw in desc]-6,6),FALSE))</f>
        <v>FALSCH</v>
      </c>
      <c r="Q1877" s="1" t="b">
        <f>IF(LEN([manuell])=0,IFERROR([kw fine in title]*1,IFERROR(SUMPRODUCT(COUNTIF(IsDigits,MID([kw in desc],ROW($A$1:$A$150),1)))=LEN([kw in desc]),#N/A)),[manuell])</f>
        <v>0</v>
      </c>
      <c r="R1877" s="1" t="str">
        <f>IF([pos kw in title]&gt;0,MID(J1877,#REF!,4),IF([first '# in title]&gt;0,MID([title],[first '# in title],3),IF([first '# in title]&gt;0,MID([desc],#REF!,3),VLOOKUP([productid],$G$2:$R$1386,8))))</f>
        <v>28C</v>
      </c>
      <c r="S1877" s="1" t="e">
        <f>IF([kw in desc]=[kw rough in title],[kw in desc]*1,IFERROR(LEFT([kw_dirty],3)*1,IFERROR(LEFT([kw_dirty],2)*1,"n.a.")))</f>
        <v>#N/A</v>
      </c>
      <c r="T1877" s="1"/>
      <c r="U1877" s="1" t="e">
        <f>VLOOKUP(Tabelle1[[#This Row],[productid]],Tabelle2[#All],2,FALSE)</f>
        <v>#N/A</v>
      </c>
    </row>
    <row r="1878" spans="1:21" hidden="1">
      <c r="A1878" t="s">
        <v>3192</v>
      </c>
      <c r="B1878">
        <v>2794</v>
      </c>
      <c r="C1878">
        <v>294528</v>
      </c>
      <c r="D1878" t="s">
        <v>3222</v>
      </c>
      <c r="E1878" t="s">
        <v>3223</v>
      </c>
      <c r="F1878">
        <v>18406</v>
      </c>
      <c r="G1878">
        <v>1064527</v>
      </c>
      <c r="H1878">
        <f t="shared" si="29"/>
        <v>26</v>
      </c>
      <c r="I1878">
        <f t="array" ref="I1878">MIN(IFERROR(FIND(IstNumbers,A1878),""))</f>
        <v>20</v>
      </c>
      <c r="J1878" s="1" t="str">
        <f>IF([first '# in title]&lt;[pos kw in title],MID([title],[pos kw in title]-6,6),#N/A)</f>
        <v>200 19</v>
      </c>
      <c r="K1878" s="1" t="str">
        <f>IFERROR(MID(SUBSTITUTE([kw rough in title],",","."),FIND("(",[kw rough in title])+1,20),SUBSTITUTE(IFERROR(MID([kw rough in title],FIND(" ",[kw rough in title])+1,20),[kw rough in title]),",","."))</f>
        <v>19</v>
      </c>
      <c r="L1878" s="1">
        <f>IFERROR(FIND("kW",[desc]),0)</f>
        <v>0</v>
      </c>
      <c r="M1878">
        <f t="array" ref="M1878">MIN(IFERROR(FIND(IstNumbers,E1878),""))</f>
        <v>13</v>
      </c>
      <c r="N1878" s="1" t="b">
        <f>IF([first '# in desc]&lt;[pos kw in desc],MID([desc],[pos kw in desc]-7,7))</f>
        <v>0</v>
      </c>
      <c r="O18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78" s="1" t="str">
        <f>TRIM(IF([first '# in desc]&lt;[pos kw in desc],MID([desc],[pos kw in desc]-6,6),FALSE))</f>
        <v>FALSCH</v>
      </c>
      <c r="Q1878" s="1">
        <f>IF(LEN([manuell])=0,IFERROR([kw fine in title]*1,IFERROR(SUMPRODUCT(COUNTIF(IsDigits,MID([kw in desc],ROW($A$1:$A$150),1)))=LEN([kw in desc]),#N/A)),[manuell])</f>
        <v>19</v>
      </c>
      <c r="R1878" s="1" t="e">
        <f>IF([pos kw in title]&gt;0,MID(J1878,#REF!,4),IF([first '# in title]&gt;0,MID([title],[first '# in title],3),IF([first '# in title]&gt;0,MID([desc],#REF!,3),VLOOKUP([productid],$G$2:$R$1386,8))))</f>
        <v>#REF!</v>
      </c>
      <c r="S1878" s="1" t="str">
        <f>IF([kw in desc]=[kw rough in title],[kw in desc]*1,IFERROR(LEFT([kw_dirty],3)*1,IFERROR(LEFT([kw_dirty],2)*1,"n.a.")))</f>
        <v>n.a.</v>
      </c>
      <c r="T1878" s="1"/>
      <c r="U1878" s="1">
        <f>VLOOKUP(Tabelle1[[#This Row],[productid]],Tabelle2[#All],2,FALSE)</f>
        <v>19</v>
      </c>
    </row>
    <row r="1879" spans="1:21" hidden="1">
      <c r="A1879" t="s">
        <v>3224</v>
      </c>
      <c r="B1879">
        <v>3180</v>
      </c>
      <c r="C1879">
        <v>289859</v>
      </c>
      <c r="D1879" t="s">
        <v>3225</v>
      </c>
      <c r="E1879" t="s">
        <v>2067</v>
      </c>
      <c r="F1879">
        <v>18406</v>
      </c>
      <c r="G1879">
        <v>1750863</v>
      </c>
      <c r="H1879">
        <f t="shared" si="29"/>
        <v>0</v>
      </c>
      <c r="I1879">
        <f t="array" ref="I1879">MIN(IFERROR(FIND(IstNumbers,A1879),""))</f>
        <v>12</v>
      </c>
      <c r="J1879" s="1" t="e">
        <f>IF([first '# in title]&lt;[pos kw in title],MID([title],[pos kw in title]-6,6),#N/A)</f>
        <v>#N/A</v>
      </c>
      <c r="K1879" s="1" t="e">
        <f>IFERROR(MID(SUBSTITUTE([kw rough in title],",","."),FIND("(",[kw rough in title])+1,20),SUBSTITUTE(IFERROR(MID([kw rough in title],FIND(" ",[kw rough in title])+1,20),[kw rough in title]),",","."))</f>
        <v>#N/A</v>
      </c>
      <c r="L1879" s="1">
        <f>IFERROR(FIND("kW",[desc]),0)</f>
        <v>70</v>
      </c>
      <c r="M1879">
        <f t="array" ref="M1879">MIN(IFERROR(FIND(IstNumbers,E1879),""))</f>
        <v>34</v>
      </c>
      <c r="N1879" s="1" t="str">
        <f>IF([first '# in desc]&lt;[pos kw in desc],MID([desc],[pos kw in desc]-7,7))</f>
        <v xml:space="preserve">­me 42 </v>
      </c>
      <c r="O18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79" s="1" t="str">
        <f>TRIM(IF([first '# in desc]&lt;[pos kw in desc],MID([desc],[pos kw in desc]-6,6),FALSE))</f>
        <v>me 42</v>
      </c>
      <c r="Q1879" s="1" t="b">
        <f>IF(LEN([manuell])=0,IFERROR([kw fine in title]*1,IFERROR(SUMPRODUCT(COUNTIF(IsDigits,MID([kw in desc],ROW($A$1:$A$150),1)))=LEN([kw in desc]),#N/A)),[manuell])</f>
        <v>0</v>
      </c>
      <c r="R1879" s="1" t="str">
        <f>IF([pos kw in title]&gt;0,MID(J1879,#REF!,4),IF([first '# in title]&gt;0,MID([title],[first '# in title],3),IF([first '# in title]&gt;0,MID([desc],#REF!,3),VLOOKUP([productid],$G$2:$R$1386,8))))</f>
        <v xml:space="preserve">42 </v>
      </c>
      <c r="S1879" s="1" t="e">
        <f>IF([kw in desc]=[kw rough in title],[kw in desc]*1,IFERROR(LEFT([kw_dirty],3)*1,IFERROR(LEFT([kw_dirty],2)*1,"n.a.")))</f>
        <v>#N/A</v>
      </c>
      <c r="T1879" s="1"/>
      <c r="U1879" s="1">
        <f>VLOOKUP(Tabelle1[[#This Row],[productid]],Tabelle2[#All],2,FALSE)</f>
        <v>42</v>
      </c>
    </row>
    <row r="1880" spans="1:21" hidden="1">
      <c r="A1880" t="s">
        <v>3181</v>
      </c>
      <c r="B1880">
        <v>3245</v>
      </c>
      <c r="C1880">
        <v>289859</v>
      </c>
      <c r="D1880" t="s">
        <v>3226</v>
      </c>
      <c r="E1880" t="s">
        <v>3227</v>
      </c>
      <c r="F1880">
        <v>18406</v>
      </c>
      <c r="G1880">
        <v>3497887</v>
      </c>
      <c r="H1880">
        <f t="shared" si="29"/>
        <v>0</v>
      </c>
      <c r="I1880">
        <f t="array" ref="I1880">MIN(IFERROR(FIND(IstNumbers,A1880),""))</f>
        <v>13</v>
      </c>
      <c r="J1880" s="1" t="e">
        <f>IF([first '# in title]&lt;[pos kw in title],MID([title],[pos kw in title]-6,6),#N/A)</f>
        <v>#N/A</v>
      </c>
      <c r="K1880" s="1" t="e">
        <f>IFERROR(MID(SUBSTITUTE([kw rough in title],",","."),FIND("(",[kw rough in title])+1,20),SUBSTITUTE(IFERROR(MID([kw rough in title],FIND(" ",[kw rough in title])+1,20),[kw rough in title]),",","."))</f>
        <v>#N/A</v>
      </c>
      <c r="L1880" s="1">
        <f>IFERROR(FIND("kW",[desc]),0)</f>
        <v>70</v>
      </c>
      <c r="M1880">
        <f t="array" ref="M1880">MIN(IFERROR(FIND(IstNumbers,E1880),""))</f>
        <v>34</v>
      </c>
      <c r="N1880" s="1" t="str">
        <f>IF([first '# in desc]&lt;[pos kw in desc],MID([desc],[pos kw in desc]-7,7))</f>
        <v xml:space="preserve">­me 42 </v>
      </c>
      <c r="O18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80" s="1" t="str">
        <f>TRIM(IF([first '# in desc]&lt;[pos kw in desc],MID([desc],[pos kw in desc]-6,6),FALSE))</f>
        <v>me 42</v>
      </c>
      <c r="Q1880" s="1" t="b">
        <f>IF(LEN([manuell])=0,IFERROR([kw fine in title]*1,IFERROR(SUMPRODUCT(COUNTIF(IsDigits,MID([kw in desc],ROW($A$1:$A$150),1)))=LEN([kw in desc]),#N/A)),[manuell])</f>
        <v>0</v>
      </c>
      <c r="R1880" s="1" t="str">
        <f>IF([pos kw in title]&gt;0,MID(J1880,#REF!,4),IF([first '# in title]&gt;0,MID([title],[first '# in title],3),IF([first '# in title]&gt;0,MID([desc],#REF!,3),VLOOKUP([productid],$G$2:$R$1386,8))))</f>
        <v xml:space="preserve">42 </v>
      </c>
      <c r="S1880" s="1" t="e">
        <f>IF([kw in desc]=[kw rough in title],[kw in desc]*1,IFERROR(LEFT([kw_dirty],3)*1,IFERROR(LEFT([kw_dirty],2)*1,"n.a.")))</f>
        <v>#N/A</v>
      </c>
      <c r="T1880" s="1"/>
      <c r="U1880" s="1">
        <f>VLOOKUP(Tabelle1[[#This Row],[productid]],Tabelle2[#All],2,FALSE)</f>
        <v>42</v>
      </c>
    </row>
    <row r="1881" spans="1:21">
      <c r="A1881" t="s">
        <v>3211</v>
      </c>
      <c r="B1881">
        <v>3076</v>
      </c>
      <c r="C1881">
        <v>9701</v>
      </c>
      <c r="D1881" t="s">
        <v>3228</v>
      </c>
      <c r="E1881" t="s">
        <v>9</v>
      </c>
      <c r="F1881">
        <v>18406</v>
      </c>
      <c r="G1881">
        <v>4184700</v>
      </c>
      <c r="H1881">
        <f t="shared" si="29"/>
        <v>0</v>
      </c>
      <c r="I1881">
        <f t="array" ref="I1881">MIN(IFERROR(FIND(IstNumbers,A1881),""))</f>
        <v>17</v>
      </c>
      <c r="J1881" s="1" t="e">
        <f>IF([first '# in title]&lt;[pos kw in title],MID([title],[pos kw in title]-6,6),#N/A)</f>
        <v>#N/A</v>
      </c>
      <c r="K1881" s="1" t="e">
        <f>IFERROR(MID(SUBSTITUTE([kw rough in title],",","."),FIND("(",[kw rough in title])+1,20),SUBSTITUTE(IFERROR(MID([kw rough in title],FIND(" ",[kw rough in title])+1,20),[kw rough in title]),",","."))</f>
        <v>#N/A</v>
      </c>
      <c r="L1881" s="1">
        <f>IFERROR(FIND("kW",[desc]),0)</f>
        <v>0</v>
      </c>
      <c r="M1881">
        <f t="array" ref="M1881">MIN(IFERROR(FIND(IstNumbers,E1881),""))</f>
        <v>0</v>
      </c>
      <c r="N1881" s="1" t="b">
        <f>IF([first '# in desc]&lt;[pos kw in desc],MID([desc],[pos kw in desc]-7,7))</f>
        <v>0</v>
      </c>
      <c r="O18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81" s="1" t="str">
        <f>TRIM(IF([first '# in desc]&lt;[pos kw in desc],MID([desc],[pos kw in desc]-6,6),FALSE))</f>
        <v>FALSCH</v>
      </c>
      <c r="Q1881" s="1" t="b">
        <f>IF(LEN([manuell])=0,IFERROR([kw fine in title]*1,IFERROR(SUMPRODUCT(COUNTIF(IsDigits,MID([kw in desc],ROW($A$1:$A$150),1)))=LEN([kw in desc]),#N/A)),[manuell])</f>
        <v>0</v>
      </c>
      <c r="R1881" s="1" t="str">
        <f>IF([pos kw in title]&gt;0,MID(J1881,#REF!,4),IF([first '# in title]&gt;0,MID([title],[first '# in title],3),IF([first '# in title]&gt;0,MID([desc],#REF!,3),VLOOKUP([productid],$G$2:$R$1386,8))))</f>
        <v>-Pa</v>
      </c>
      <c r="S1881" s="1" t="e">
        <f>IF([kw in desc]=[kw rough in title],[kw in desc]*1,IFERROR(LEFT([kw_dirty],3)*1,IFERROR(LEFT([kw_dirty],2)*1,"n.a.")))</f>
        <v>#N/A</v>
      </c>
      <c r="T1881" s="1"/>
      <c r="U1881" s="1" t="e">
        <f>VLOOKUP(Tabelle1[[#This Row],[productid]],Tabelle2[#All],2,FALSE)</f>
        <v>#N/A</v>
      </c>
    </row>
    <row r="1882" spans="1:21" hidden="1">
      <c r="A1882" t="s">
        <v>3184</v>
      </c>
      <c r="B1882">
        <v>2955</v>
      </c>
      <c r="C1882">
        <v>289859</v>
      </c>
      <c r="D1882" t="s">
        <v>3229</v>
      </c>
      <c r="E1882" t="s">
        <v>980</v>
      </c>
      <c r="F1882">
        <v>18406</v>
      </c>
      <c r="G1882">
        <v>3712928</v>
      </c>
      <c r="H1882">
        <f t="shared" si="29"/>
        <v>54</v>
      </c>
      <c r="I1882">
        <f t="array" ref="I1882">MIN(IFERROR(FIND(IstNumbers,A1882),""))</f>
        <v>29</v>
      </c>
      <c r="J1882" s="1" t="str">
        <f>IF([first '# in title]&lt;[pos kw in title],MID([title],[pos kw in title]-6,6),#N/A)</f>
        <v xml:space="preserve">H (42 </v>
      </c>
      <c r="K188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882" s="1">
        <f>IFERROR(FIND("kW",[desc]),0)</f>
        <v>70</v>
      </c>
      <c r="M1882">
        <f t="array" ref="M1882">MIN(IFERROR(FIND(IstNumbers,E1882),""))</f>
        <v>34</v>
      </c>
      <c r="N1882" s="1" t="str">
        <f>IF([first '# in desc]&lt;[pos kw in desc],MID([desc],[pos kw in desc]-7,7))</f>
        <v xml:space="preserve">­me 42 </v>
      </c>
      <c r="O18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82" s="1" t="str">
        <f>TRIM(IF([first '# in desc]&lt;[pos kw in desc],MID([desc],[pos kw in desc]-6,6),FALSE))</f>
        <v>me 42</v>
      </c>
      <c r="Q1882" s="1">
        <f>IF(LEN([manuell])=0,IFERROR([kw fine in title]*1,IFERROR(SUMPRODUCT(COUNTIF(IsDigits,MID([kw in desc],ROW($A$1:$A$150),1)))=LEN([kw in desc]),#N/A)),[manuell])</f>
        <v>42</v>
      </c>
      <c r="R1882" s="1" t="e">
        <f>IF([pos kw in title]&gt;0,MID(J1882,#REF!,4),IF([first '# in title]&gt;0,MID([title],[first '# in title],3),IF([first '# in title]&gt;0,MID([desc],#REF!,3),VLOOKUP([productid],$G$2:$R$1386,8))))</f>
        <v>#REF!</v>
      </c>
      <c r="S1882" s="1" t="str">
        <f>IF([kw in desc]=[kw rough in title],[kw in desc]*1,IFERROR(LEFT([kw_dirty],3)*1,IFERROR(LEFT([kw_dirty],2)*1,"n.a.")))</f>
        <v>n.a.</v>
      </c>
      <c r="T1882" s="1"/>
      <c r="U1882" s="1">
        <f>VLOOKUP(Tabelle1[[#This Row],[productid]],Tabelle2[#All],2,FALSE)</f>
        <v>42</v>
      </c>
    </row>
    <row r="1883" spans="1:21" hidden="1">
      <c r="A1883" t="s">
        <v>2399</v>
      </c>
      <c r="B1883">
        <v>2184</v>
      </c>
      <c r="C1883">
        <v>289859</v>
      </c>
      <c r="D1883" t="s">
        <v>3230</v>
      </c>
      <c r="E1883" t="s">
        <v>3231</v>
      </c>
      <c r="F1883">
        <v>18406</v>
      </c>
      <c r="G1883">
        <v>3712883</v>
      </c>
      <c r="H1883">
        <f t="shared" si="29"/>
        <v>60</v>
      </c>
      <c r="I1883">
        <f t="array" ref="I1883">MIN(IFERROR(FIND(IstNumbers,A1883),""))</f>
        <v>24</v>
      </c>
      <c r="J1883" s="1" t="str">
        <f>IF([first '# in title]&lt;[pos kw in title],MID([title],[pos kw in title]-6,6),#N/A)</f>
        <v xml:space="preserve">L (16 </v>
      </c>
      <c r="K188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883" s="1">
        <f>IFERROR(FIND("kW",[desc]),0)</f>
        <v>71</v>
      </c>
      <c r="M1883">
        <f t="array" ref="M1883">MIN(IFERROR(FIND(IstNumbers,E1883),""))</f>
        <v>29</v>
      </c>
      <c r="N1883" s="1" t="str">
        <f>IF([first '# in desc]&lt;[pos kw in desc],MID([desc],[pos kw in desc]-7,7))</f>
        <v xml:space="preserve">­me 16 </v>
      </c>
      <c r="O18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83" s="1" t="str">
        <f>TRIM(IF([first '# in desc]&lt;[pos kw in desc],MID([desc],[pos kw in desc]-6,6),FALSE))</f>
        <v>me 16</v>
      </c>
      <c r="Q1883" s="1">
        <f>IF(LEN([manuell])=0,IFERROR([kw fine in title]*1,IFERROR(SUMPRODUCT(COUNTIF(IsDigits,MID([kw in desc],ROW($A$1:$A$150),1)))=LEN([kw in desc]),#N/A)),[manuell])</f>
        <v>16</v>
      </c>
      <c r="R1883" s="1" t="e">
        <f>IF([pos kw in title]&gt;0,MID(J1883,#REF!,4),IF([first '# in title]&gt;0,MID([title],[first '# in title],3),IF([first '# in title]&gt;0,MID([desc],#REF!,3),VLOOKUP([productid],$G$2:$R$1386,8))))</f>
        <v>#REF!</v>
      </c>
      <c r="S1883" s="1" t="str">
        <f>IF([kw in desc]=[kw rough in title],[kw in desc]*1,IFERROR(LEFT([kw_dirty],3)*1,IFERROR(LEFT([kw_dirty],2)*1,"n.a.")))</f>
        <v>n.a.</v>
      </c>
      <c r="T1883" s="1"/>
      <c r="U1883" s="1">
        <f>VLOOKUP(Tabelle1[[#This Row],[productid]],Tabelle2[#All],2,FALSE)</f>
        <v>16</v>
      </c>
    </row>
    <row r="1884" spans="1:21" hidden="1">
      <c r="A1884" t="s">
        <v>3162</v>
      </c>
      <c r="B1884">
        <v>2139</v>
      </c>
      <c r="C1884">
        <v>289859</v>
      </c>
      <c r="D1884" t="s">
        <v>3232</v>
      </c>
      <c r="E1884" t="s">
        <v>3233</v>
      </c>
      <c r="F1884">
        <v>18406</v>
      </c>
      <c r="G1884">
        <v>1219746</v>
      </c>
      <c r="H1884">
        <f t="shared" si="29"/>
        <v>0</v>
      </c>
      <c r="I1884">
        <f t="array" ref="I1884">MIN(IFERROR(FIND(IstNumbers,A1884),""))</f>
        <v>22</v>
      </c>
      <c r="J1884" s="1" t="e">
        <f>IF([first '# in title]&lt;[pos kw in title],MID([title],[pos kw in title]-6,6),#N/A)</f>
        <v>#N/A</v>
      </c>
      <c r="K1884" s="1" t="e">
        <f>IFERROR(MID(SUBSTITUTE([kw rough in title],",","."),FIND("(",[kw rough in title])+1,20),SUBSTITUTE(IFERROR(MID([kw rough in title],FIND(" ",[kw rough in title])+1,20),[kw rough in title]),",","."))</f>
        <v>#N/A</v>
      </c>
      <c r="L1884" s="1">
        <f>IFERROR(FIND("kW",[desc]),0)</f>
        <v>71</v>
      </c>
      <c r="M1884">
        <f t="array" ref="M1884">MIN(IFERROR(FIND(IstNumbers,E1884),""))</f>
        <v>29</v>
      </c>
      <c r="N1884" s="1" t="str">
        <f>IF([first '# in desc]&lt;[pos kw in desc],MID([desc],[pos kw in desc]-7,7))</f>
        <v xml:space="preserve">­me 16 </v>
      </c>
      <c r="O188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84" s="1" t="str">
        <f>TRIM(IF([first '# in desc]&lt;[pos kw in desc],MID([desc],[pos kw in desc]-6,6),FALSE))</f>
        <v>me 16</v>
      </c>
      <c r="Q1884" s="1" t="b">
        <f>IF(LEN([manuell])=0,IFERROR([kw fine in title]*1,IFERROR(SUMPRODUCT(COUNTIF(IsDigits,MID([kw in desc],ROW($A$1:$A$150),1)))=LEN([kw in desc]),#N/A)),[manuell])</f>
        <v>0</v>
      </c>
      <c r="R1884" s="1" t="str">
        <f>IF([pos kw in title]&gt;0,MID(J1884,#REF!,4),IF([first '# in title]&gt;0,MID([title],[first '# in title],3),IF([first '# in title]&gt;0,MID([desc],#REF!,3),VLOOKUP([productid],$G$2:$R$1386,8))))</f>
        <v xml:space="preserve">16 </v>
      </c>
      <c r="S1884" s="1" t="e">
        <f>IF([kw in desc]=[kw rough in title],[kw in desc]*1,IFERROR(LEFT([kw_dirty],3)*1,IFERROR(LEFT([kw_dirty],2)*1,"n.a.")))</f>
        <v>#N/A</v>
      </c>
      <c r="T1884" s="1"/>
      <c r="U1884" s="1">
        <f>VLOOKUP(Tabelle1[[#This Row],[productid]],Tabelle2[#All],2,FALSE)</f>
        <v>16</v>
      </c>
    </row>
    <row r="1885" spans="1:21">
      <c r="A1885" t="s">
        <v>3165</v>
      </c>
      <c r="B1885">
        <v>3030</v>
      </c>
      <c r="C1885">
        <v>289859</v>
      </c>
      <c r="D1885" t="s">
        <v>3234</v>
      </c>
      <c r="E1885" t="s">
        <v>3235</v>
      </c>
      <c r="F1885">
        <v>18406</v>
      </c>
      <c r="G1885">
        <v>3094808</v>
      </c>
      <c r="H1885">
        <f t="shared" si="29"/>
        <v>0</v>
      </c>
      <c r="I1885">
        <f t="array" ref="I1885">MIN(IFERROR(FIND(IstNumbers,A1885),""))</f>
        <v>14</v>
      </c>
      <c r="J1885" s="1" t="e">
        <f>IF([first '# in title]&lt;[pos kw in title],MID([title],[pos kw in title]-6,6),#N/A)</f>
        <v>#N/A</v>
      </c>
      <c r="K1885" s="1" t="e">
        <f>IFERROR(MID(SUBSTITUTE([kw rough in title],",","."),FIND("(",[kw rough in title])+1,20),SUBSTITUTE(IFERROR(MID([kw rough in title],FIND(" ",[kw rough in title])+1,20),[kw rough in title]),",","."))</f>
        <v>#N/A</v>
      </c>
      <c r="L1885" s="1">
        <f>IFERROR(FIND("kW",[desc]),0)</f>
        <v>0</v>
      </c>
      <c r="M1885">
        <f t="array" ref="M1885">MIN(IFERROR(FIND(IstNumbers,E1885),""))</f>
        <v>31</v>
      </c>
      <c r="N1885" s="1" t="b">
        <f>IF([first '# in desc]&lt;[pos kw in desc],MID([desc],[pos kw in desc]-7,7))</f>
        <v>0</v>
      </c>
      <c r="O18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85" s="1" t="str">
        <f>TRIM(IF([first '# in desc]&lt;[pos kw in desc],MID([desc],[pos kw in desc]-6,6),FALSE))</f>
        <v>FALSCH</v>
      </c>
      <c r="Q1885" s="1" t="b">
        <f>IF(LEN([manuell])=0,IFERROR([kw fine in title]*1,IFERROR(SUMPRODUCT(COUNTIF(IsDigits,MID([kw in desc],ROW($A$1:$A$150),1)))=LEN([kw in desc]),#N/A)),[manuell])</f>
        <v>0</v>
      </c>
      <c r="R1885" s="1" t="str">
        <f>IF([pos kw in title]&gt;0,MID(J1885,#REF!,4),IF([first '# in title]&gt;0,MID([title],[first '# in title],3),IF([first '# in title]&gt;0,MID([desc],#REF!,3),VLOOKUP([productid],$G$2:$R$1386,8))))</f>
        <v xml:space="preserve">22 </v>
      </c>
      <c r="S1885" s="1" t="e">
        <f>IF([kw in desc]=[kw rough in title],[kw in desc]*1,IFERROR(LEFT([kw_dirty],3)*1,IFERROR(LEFT([kw_dirty],2)*1,"n.a.")))</f>
        <v>#N/A</v>
      </c>
      <c r="T1885" s="1"/>
      <c r="U1885" s="1" t="e">
        <f>VLOOKUP(Tabelle1[[#This Row],[productid]],Tabelle2[#All],2,FALSE)</f>
        <v>#N/A</v>
      </c>
    </row>
    <row r="1886" spans="1:21">
      <c r="A1886" t="s">
        <v>3152</v>
      </c>
      <c r="B1886">
        <v>2855</v>
      </c>
      <c r="C1886">
        <v>289859</v>
      </c>
      <c r="D1886" t="s">
        <v>3236</v>
      </c>
      <c r="E1886" t="s">
        <v>3237</v>
      </c>
      <c r="F1886">
        <v>18406</v>
      </c>
      <c r="G1886">
        <v>3132607</v>
      </c>
      <c r="H1886">
        <f t="shared" si="29"/>
        <v>0</v>
      </c>
      <c r="I1886">
        <f t="array" ref="I1886">MIN(IFERROR(FIND(IstNumbers,A1886),""))</f>
        <v>0</v>
      </c>
      <c r="J1886" s="1" t="e">
        <f>IF([first '# in title]&lt;[pos kw in title],MID([title],[pos kw in title]-6,6),#N/A)</f>
        <v>#N/A</v>
      </c>
      <c r="K1886" s="1" t="e">
        <f>IFERROR(MID(SUBSTITUTE([kw rough in title],",","."),FIND("(",[kw rough in title])+1,20),SUBSTITUTE(IFERROR(MID([kw rough in title],FIND(" ",[kw rough in title])+1,20),[kw rough in title]),",","."))</f>
        <v>#N/A</v>
      </c>
      <c r="L1886" s="1">
        <f>IFERROR(FIND("kW",[desc]),0)</f>
        <v>0</v>
      </c>
      <c r="M1886">
        <f t="array" ref="M1886">MIN(IFERROR(FIND(IstNumbers,E1886),""))</f>
        <v>32</v>
      </c>
      <c r="N1886" s="1" t="b">
        <f>IF([first '# in desc]&lt;[pos kw in desc],MID([desc],[pos kw in desc]-7,7))</f>
        <v>0</v>
      </c>
      <c r="O18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86" s="1" t="str">
        <f>TRIM(IF([first '# in desc]&lt;[pos kw in desc],MID([desc],[pos kw in desc]-6,6),FALSE))</f>
        <v>FALSCH</v>
      </c>
      <c r="Q1886" s="1" t="b">
        <f>IF(LEN([manuell])=0,IFERROR([kw fine in title]*1,IFERROR(SUMPRODUCT(COUNTIF(IsDigits,MID([kw in desc],ROW($A$1:$A$150),1)))=LEN([kw in desc]),#N/A)),[manuell])</f>
        <v>0</v>
      </c>
      <c r="R1886" s="1" t="str">
        <f>IF([pos kw in title]&gt;0,MID(J1886,#REF!,4),IF([first '# in title]&gt;0,MID([title],[first '# in title],3),IF([first '# in title]&gt;0,MID([desc],#REF!,3),VLOOKUP([productid],$G$2:$R$1386,8))))</f>
        <v xml:space="preserve">me, 35 </v>
      </c>
      <c r="S1886" s="1" t="e">
        <f>IF([kw in desc]=[kw rough in title],[kw in desc]*1,IFERROR(LEFT([kw_dirty],3)*1,IFERROR(LEFT([kw_dirty],2)*1,"n.a.")))</f>
        <v>#N/A</v>
      </c>
      <c r="T1886" s="1"/>
      <c r="U1886" s="1" t="e">
        <f>VLOOKUP(Tabelle1[[#This Row],[productid]],Tabelle2[#All],2,FALSE)</f>
        <v>#N/A</v>
      </c>
    </row>
    <row r="1887" spans="1:21">
      <c r="A1887" t="s">
        <v>3121</v>
      </c>
      <c r="B1887">
        <v>1872</v>
      </c>
      <c r="C1887">
        <v>223861</v>
      </c>
      <c r="D1887" t="s">
        <v>3238</v>
      </c>
      <c r="E1887" t="s">
        <v>3239</v>
      </c>
      <c r="F1887">
        <v>18406</v>
      </c>
      <c r="G1887">
        <v>3725835</v>
      </c>
      <c r="H1887">
        <f t="shared" si="29"/>
        <v>0</v>
      </c>
      <c r="I1887">
        <f t="array" ref="I1887">MIN(IFERROR(FIND(IstNumbers,A1887),""))</f>
        <v>8</v>
      </c>
      <c r="J1887" s="1" t="e">
        <f>IF([first '# in title]&lt;[pos kw in title],MID([title],[pos kw in title]-6,6),#N/A)</f>
        <v>#N/A</v>
      </c>
      <c r="K1887" s="1" t="e">
        <f>IFERROR(MID(SUBSTITUTE([kw rough in title],",","."),FIND("(",[kw rough in title])+1,20),SUBSTITUTE(IFERROR(MID([kw rough in title],FIND(" ",[kw rough in title])+1,20),[kw rough in title]),",","."))</f>
        <v>#N/A</v>
      </c>
      <c r="L1887" s="1">
        <f>IFERROR(FIND("kW",[desc]),0)</f>
        <v>0</v>
      </c>
      <c r="M1887">
        <f t="array" ref="M1887">MIN(IFERROR(FIND(IstNumbers,E1887),""))</f>
        <v>12</v>
      </c>
      <c r="N1887" s="1" t="b">
        <f>IF([first '# in desc]&lt;[pos kw in desc],MID([desc],[pos kw in desc]-7,7))</f>
        <v>0</v>
      </c>
      <c r="O18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87" s="1" t="str">
        <f>TRIM(IF([first '# in desc]&lt;[pos kw in desc],MID([desc],[pos kw in desc]-6,6),FALSE))</f>
        <v>FALSCH</v>
      </c>
      <c r="Q1887" s="1" t="b">
        <f>IF(LEN([manuell])=0,IFERROR([kw fine in title]*1,IFERROR(SUMPRODUCT(COUNTIF(IsDigits,MID([kw in desc],ROW($A$1:$A$150),1)))=LEN([kw in desc]),#N/A)),[manuell])</f>
        <v>0</v>
      </c>
      <c r="R1887" s="1" t="str">
        <f>IF([pos kw in title]&gt;0,MID(J1887,#REF!,4),IF([first '# in title]&gt;0,MID([title],[first '# in title],3),IF([first '# in title]&gt;0,MID([desc],#REF!,3),VLOOKUP([productid],$G$2:$R$1386,8))))</f>
        <v>28C</v>
      </c>
      <c r="S1887" s="1" t="e">
        <f>IF([kw in desc]=[kw rough in title],[kw in desc]*1,IFERROR(LEFT([kw_dirty],3)*1,IFERROR(LEFT([kw_dirty],2)*1,"n.a.")))</f>
        <v>#N/A</v>
      </c>
      <c r="T1887" s="1"/>
      <c r="U1887" s="1" t="e">
        <f>VLOOKUP(Tabelle1[[#This Row],[productid]],Tabelle2[#All],2,FALSE)</f>
        <v>#N/A</v>
      </c>
    </row>
    <row r="1888" spans="1:21" hidden="1">
      <c r="A1888" t="s">
        <v>3240</v>
      </c>
      <c r="B1888">
        <v>3696.59</v>
      </c>
      <c r="C1888">
        <v>276812</v>
      </c>
      <c r="D1888" t="s">
        <v>3241</v>
      </c>
      <c r="E1888" t="s">
        <v>3242</v>
      </c>
      <c r="F1888">
        <v>18406</v>
      </c>
      <c r="G1888">
        <v>2654416</v>
      </c>
      <c r="H1888">
        <f t="shared" si="29"/>
        <v>0</v>
      </c>
      <c r="I1888">
        <f t="array" ref="I1888">MIN(IFERROR(FIND(IstNumbers,A1888),""))</f>
        <v>30</v>
      </c>
      <c r="J1888" s="1" t="e">
        <f>IF([first '# in title]&lt;[pos kw in title],MID([title],[pos kw in title]-6,6),#N/A)</f>
        <v>#N/A</v>
      </c>
      <c r="K1888" s="1" t="e">
        <f>IFERROR(MID(SUBSTITUTE([kw rough in title],",","."),FIND("(",[kw rough in title])+1,20),SUBSTITUTE(IFERROR(MID([kw rough in title],FIND(" ",[kw rough in title])+1,20),[kw rough in title]),",","."))</f>
        <v>#N/A</v>
      </c>
      <c r="L1888" s="1">
        <f>IFERROR(FIND("kW",[desc]),0)</f>
        <v>47</v>
      </c>
      <c r="M1888">
        <f t="array" ref="M1888">MIN(IFERROR(FIND(IstNumbers,E1888),""))</f>
        <v>32</v>
      </c>
      <c r="N1888" s="1" t="str">
        <f>IF([first '# in desc]&lt;[pos kw in desc],MID([desc],[pos kw in desc]-7,7))</f>
        <v xml:space="preserve">bis 60 </v>
      </c>
      <c r="O1888" s="1" t="str">
        <f>IFERROR(SUBSTITUTE(MID([kw rough in desc],FIND("(",[kw rough in desc])+1,20),",","."),IFERROR(SUBSTITUTE(TRIM(SUBSTITUTE(SUBSTITUTE(MID([kw rough in desc],FIND(" ",TRIM([kw rough in desc]))+1,20),"""",""),"/","")),",","."),#N/A))</f>
        <v>60</v>
      </c>
      <c r="P1888" s="1" t="str">
        <f>TRIM(IF([first '# in desc]&lt;[pos kw in desc],MID([desc],[pos kw in desc]-6,6),FALSE))</f>
        <v>is 60</v>
      </c>
      <c r="Q1888" s="1" t="b">
        <f>IF(LEN([manuell])=0,IFERROR([kw fine in title]*1,IFERROR(SUMPRODUCT(COUNTIF(IsDigits,MID([kw in desc],ROW($A$1:$A$150),1)))=LEN([kw in desc]),#N/A)),[manuell])</f>
        <v>0</v>
      </c>
      <c r="R1888" s="1" t="str">
        <f>IF([pos kw in title]&gt;0,MID(J1888,#REF!,4),IF([first '# in title]&gt;0,MID([title],[first '# in title],3),IF([first '# in title]&gt;0,MID([desc],#REF!,3),VLOOKUP([productid],$G$2:$R$1386,8))))</f>
        <v>45-</v>
      </c>
      <c r="S1888" s="1" t="e">
        <f>IF([kw in desc]=[kw rough in title],[kw in desc]*1,IFERROR(LEFT([kw_dirty],3)*1,IFERROR(LEFT([kw_dirty],2)*1,"n.a.")))</f>
        <v>#N/A</v>
      </c>
      <c r="T1888" s="1"/>
      <c r="U1888" s="1">
        <f>VLOOKUP(Tabelle1[[#This Row],[productid]],Tabelle2[#All],2,FALSE)</f>
        <v>60</v>
      </c>
    </row>
    <row r="1889" spans="1:21" hidden="1">
      <c r="A1889" t="s">
        <v>3192</v>
      </c>
      <c r="B1889">
        <v>2798.9</v>
      </c>
      <c r="C1889">
        <v>288366</v>
      </c>
      <c r="D1889" t="s">
        <v>3243</v>
      </c>
      <c r="E1889" t="s">
        <v>3244</v>
      </c>
      <c r="F1889">
        <v>18406</v>
      </c>
      <c r="G1889">
        <v>1064527</v>
      </c>
      <c r="H1889">
        <f t="shared" si="29"/>
        <v>26</v>
      </c>
      <c r="I1889">
        <f t="array" ref="I1889">MIN(IFERROR(FIND(IstNumbers,A1889),""))</f>
        <v>20</v>
      </c>
      <c r="J1889" s="1" t="str">
        <f>IF([first '# in title]&lt;[pos kw in title],MID([title],[pos kw in title]-6,6),#N/A)</f>
        <v>200 19</v>
      </c>
      <c r="K1889" s="1" t="str">
        <f>IFERROR(MID(SUBSTITUTE([kw rough in title],",","."),FIND("(",[kw rough in title])+1,20),SUBSTITUTE(IFERROR(MID([kw rough in title],FIND(" ",[kw rough in title])+1,20),[kw rough in title]),",","."))</f>
        <v>19</v>
      </c>
      <c r="L1889" s="1">
        <f>IFERROR(FIND("kW",[desc]),0)</f>
        <v>75</v>
      </c>
      <c r="M1889">
        <f t="array" ref="M1889">MIN(IFERROR(FIND(IstNumbers,E1889),""))</f>
        <v>24</v>
      </c>
      <c r="N1889" s="1" t="str">
        <f>IF([first '# in desc]&lt;[pos kw in desc],MID([desc],[pos kw in desc]-7,7))</f>
        <v xml:space="preserve">2 - 19 </v>
      </c>
      <c r="O1889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889" s="1" t="str">
        <f>TRIM(IF([first '# in desc]&lt;[pos kw in desc],MID([desc],[pos kw in desc]-6,6),FALSE))</f>
        <v>- 19</v>
      </c>
      <c r="Q1889" s="1">
        <f>IF(LEN([manuell])=0,IFERROR([kw fine in title]*1,IFERROR(SUMPRODUCT(COUNTIF(IsDigits,MID([kw in desc],ROW($A$1:$A$150),1)))=LEN([kw in desc]),#N/A)),[manuell])</f>
        <v>19</v>
      </c>
      <c r="R1889" s="1" t="e">
        <f>IF([pos kw in title]&gt;0,MID(J1889,#REF!,4),IF([first '# in title]&gt;0,MID([title],[first '# in title],3),IF([first '# in title]&gt;0,MID([desc],#REF!,3),VLOOKUP([productid],$G$2:$R$1386,8))))</f>
        <v>#REF!</v>
      </c>
      <c r="S1889" s="1" t="str">
        <f>IF([kw in desc]=[kw rough in title],[kw in desc]*1,IFERROR(LEFT([kw_dirty],3)*1,IFERROR(LEFT([kw_dirty],2)*1,"n.a.")))</f>
        <v>n.a.</v>
      </c>
      <c r="T1889" s="1"/>
      <c r="U1889" s="1">
        <f>VLOOKUP(Tabelle1[[#This Row],[productid]],Tabelle2[#All],2,FALSE)</f>
        <v>19</v>
      </c>
    </row>
    <row r="1890" spans="1:21" hidden="1">
      <c r="A1890" t="s">
        <v>3224</v>
      </c>
      <c r="B1890">
        <v>3185</v>
      </c>
      <c r="C1890">
        <v>289859</v>
      </c>
      <c r="D1890" t="s">
        <v>3245</v>
      </c>
      <c r="E1890" t="s">
        <v>2098</v>
      </c>
      <c r="F1890">
        <v>18406</v>
      </c>
      <c r="G1890">
        <v>1750863</v>
      </c>
      <c r="H1890">
        <f t="shared" si="29"/>
        <v>0</v>
      </c>
      <c r="I1890">
        <f t="array" ref="I1890">MIN(IFERROR(FIND(IstNumbers,A1890),""))</f>
        <v>12</v>
      </c>
      <c r="J1890" s="1" t="e">
        <f>IF([first '# in title]&lt;[pos kw in title],MID([title],[pos kw in title]-6,6),#N/A)</f>
        <v>#N/A</v>
      </c>
      <c r="K1890" s="1" t="e">
        <f>IFERROR(MID(SUBSTITUTE([kw rough in title],",","."),FIND("(",[kw rough in title])+1,20),SUBSTITUTE(IFERROR(MID([kw rough in title],FIND(" ",[kw rough in title])+1,20),[kw rough in title]),",","."))</f>
        <v>#N/A</v>
      </c>
      <c r="L1890" s="1">
        <f>IFERROR(FIND("kW",[desc]),0)</f>
        <v>70</v>
      </c>
      <c r="M1890">
        <f t="array" ref="M1890">MIN(IFERROR(FIND(IstNumbers,E1890),""))</f>
        <v>34</v>
      </c>
      <c r="N1890" s="1" t="str">
        <f>IF([first '# in desc]&lt;[pos kw in desc],MID([desc],[pos kw in desc]-7,7))</f>
        <v xml:space="preserve">­me 42 </v>
      </c>
      <c r="O18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90" s="1" t="str">
        <f>TRIM(IF([first '# in desc]&lt;[pos kw in desc],MID([desc],[pos kw in desc]-6,6),FALSE))</f>
        <v>me 42</v>
      </c>
      <c r="Q1890" s="1" t="b">
        <f>IF(LEN([manuell])=0,IFERROR([kw fine in title]*1,IFERROR(SUMPRODUCT(COUNTIF(IsDigits,MID([kw in desc],ROW($A$1:$A$150),1)))=LEN([kw in desc]),#N/A)),[manuell])</f>
        <v>0</v>
      </c>
      <c r="R1890" s="1" t="str">
        <f>IF([pos kw in title]&gt;0,MID(J1890,#REF!,4),IF([first '# in title]&gt;0,MID([title],[first '# in title],3),IF([first '# in title]&gt;0,MID([desc],#REF!,3),VLOOKUP([productid],$G$2:$R$1386,8))))</f>
        <v xml:space="preserve">42 </v>
      </c>
      <c r="S1890" s="1" t="e">
        <f>IF([kw in desc]=[kw rough in title],[kw in desc]*1,IFERROR(LEFT([kw_dirty],3)*1,IFERROR(LEFT([kw_dirty],2)*1,"n.a.")))</f>
        <v>#N/A</v>
      </c>
      <c r="T1890" s="1"/>
      <c r="U1890" s="1">
        <f>VLOOKUP(Tabelle1[[#This Row],[productid]],Tabelle2[#All],2,FALSE)</f>
        <v>42</v>
      </c>
    </row>
    <row r="1891" spans="1:21" hidden="1">
      <c r="A1891" t="s">
        <v>3181</v>
      </c>
      <c r="B1891">
        <v>3245</v>
      </c>
      <c r="C1891">
        <v>289859</v>
      </c>
      <c r="D1891" t="s">
        <v>3246</v>
      </c>
      <c r="E1891" t="s">
        <v>3247</v>
      </c>
      <c r="F1891">
        <v>18406</v>
      </c>
      <c r="G1891">
        <v>3497887</v>
      </c>
      <c r="H1891">
        <f t="shared" si="29"/>
        <v>0</v>
      </c>
      <c r="I1891">
        <f t="array" ref="I1891">MIN(IFERROR(FIND(IstNumbers,A1891),""))</f>
        <v>13</v>
      </c>
      <c r="J1891" s="1" t="e">
        <f>IF([first '# in title]&lt;[pos kw in title],MID([title],[pos kw in title]-6,6),#N/A)</f>
        <v>#N/A</v>
      </c>
      <c r="K1891" s="1" t="e">
        <f>IFERROR(MID(SUBSTITUTE([kw rough in title],",","."),FIND("(",[kw rough in title])+1,20),SUBSTITUTE(IFERROR(MID([kw rough in title],FIND(" ",[kw rough in title])+1,20),[kw rough in title]),",","."))</f>
        <v>#N/A</v>
      </c>
      <c r="L1891" s="1">
        <f>IFERROR(FIND("kW",[desc]),0)</f>
        <v>70</v>
      </c>
      <c r="M1891">
        <f t="array" ref="M1891">MIN(IFERROR(FIND(IstNumbers,E1891),""))</f>
        <v>34</v>
      </c>
      <c r="N1891" s="1" t="str">
        <f>IF([first '# in desc]&lt;[pos kw in desc],MID([desc],[pos kw in desc]-7,7))</f>
        <v xml:space="preserve">­me 42 </v>
      </c>
      <c r="O18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91" s="1" t="str">
        <f>TRIM(IF([first '# in desc]&lt;[pos kw in desc],MID([desc],[pos kw in desc]-6,6),FALSE))</f>
        <v>me 42</v>
      </c>
      <c r="Q1891" s="1" t="b">
        <f>IF(LEN([manuell])=0,IFERROR([kw fine in title]*1,IFERROR(SUMPRODUCT(COUNTIF(IsDigits,MID([kw in desc],ROW($A$1:$A$150),1)))=LEN([kw in desc]),#N/A)),[manuell])</f>
        <v>0</v>
      </c>
      <c r="R1891" s="1" t="str">
        <f>IF([pos kw in title]&gt;0,MID(J1891,#REF!,4),IF([first '# in title]&gt;0,MID([title],[first '# in title],3),IF([first '# in title]&gt;0,MID([desc],#REF!,3),VLOOKUP([productid],$G$2:$R$1386,8))))</f>
        <v xml:space="preserve">42 </v>
      </c>
      <c r="S1891" s="1" t="e">
        <f>IF([kw in desc]=[kw rough in title],[kw in desc]*1,IFERROR(LEFT([kw_dirty],3)*1,IFERROR(LEFT([kw_dirty],2)*1,"n.a.")))</f>
        <v>#N/A</v>
      </c>
      <c r="T1891" s="1"/>
      <c r="U1891" s="1">
        <f>VLOOKUP(Tabelle1[[#This Row],[productid]],Tabelle2[#All],2,FALSE)</f>
        <v>42</v>
      </c>
    </row>
    <row r="1892" spans="1:21" hidden="1">
      <c r="A1892" t="s">
        <v>3184</v>
      </c>
      <c r="B1892">
        <v>2960</v>
      </c>
      <c r="C1892">
        <v>289859</v>
      </c>
      <c r="D1892" t="s">
        <v>3248</v>
      </c>
      <c r="E1892" t="s">
        <v>1001</v>
      </c>
      <c r="F1892">
        <v>18406</v>
      </c>
      <c r="G1892">
        <v>3712928</v>
      </c>
      <c r="H1892">
        <f t="shared" si="29"/>
        <v>54</v>
      </c>
      <c r="I1892">
        <f t="array" ref="I1892">MIN(IFERROR(FIND(IstNumbers,A1892),""))</f>
        <v>29</v>
      </c>
      <c r="J1892" s="1" t="str">
        <f>IF([first '# in title]&lt;[pos kw in title],MID([title],[pos kw in title]-6,6),#N/A)</f>
        <v xml:space="preserve">H (42 </v>
      </c>
      <c r="K189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892" s="1">
        <f>IFERROR(FIND("kW",[desc]),0)</f>
        <v>70</v>
      </c>
      <c r="M1892">
        <f t="array" ref="M1892">MIN(IFERROR(FIND(IstNumbers,E1892),""))</f>
        <v>34</v>
      </c>
      <c r="N1892" s="1" t="str">
        <f>IF([first '# in desc]&lt;[pos kw in desc],MID([desc],[pos kw in desc]-7,7))</f>
        <v xml:space="preserve">­me 42 </v>
      </c>
      <c r="O18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892" s="1" t="str">
        <f>TRIM(IF([first '# in desc]&lt;[pos kw in desc],MID([desc],[pos kw in desc]-6,6),FALSE))</f>
        <v>me 42</v>
      </c>
      <c r="Q1892" s="1">
        <f>IF(LEN([manuell])=0,IFERROR([kw fine in title]*1,IFERROR(SUMPRODUCT(COUNTIF(IsDigits,MID([kw in desc],ROW($A$1:$A$150),1)))=LEN([kw in desc]),#N/A)),[manuell])</f>
        <v>42</v>
      </c>
      <c r="R1892" s="1" t="e">
        <f>IF([pos kw in title]&gt;0,MID(J1892,#REF!,4),IF([first '# in title]&gt;0,MID([title],[first '# in title],3),IF([first '# in title]&gt;0,MID([desc],#REF!,3),VLOOKUP([productid],$G$2:$R$1386,8))))</f>
        <v>#REF!</v>
      </c>
      <c r="S1892" s="1" t="str">
        <f>IF([kw in desc]=[kw rough in title],[kw in desc]*1,IFERROR(LEFT([kw_dirty],3)*1,IFERROR(LEFT([kw_dirty],2)*1,"n.a.")))</f>
        <v>n.a.</v>
      </c>
      <c r="T1892" s="1"/>
      <c r="U1892" s="1">
        <f>VLOOKUP(Tabelle1[[#This Row],[productid]],Tabelle2[#All],2,FALSE)</f>
        <v>42</v>
      </c>
    </row>
    <row r="1893" spans="1:21" hidden="1">
      <c r="A1893" t="s">
        <v>2399</v>
      </c>
      <c r="B1893">
        <v>2189</v>
      </c>
      <c r="C1893">
        <v>289859</v>
      </c>
      <c r="D1893" t="s">
        <v>3249</v>
      </c>
      <c r="E1893" t="s">
        <v>3250</v>
      </c>
      <c r="F1893">
        <v>18406</v>
      </c>
      <c r="G1893">
        <v>3712883</v>
      </c>
      <c r="H1893">
        <f t="shared" si="29"/>
        <v>60</v>
      </c>
      <c r="I1893">
        <f t="array" ref="I1893">MIN(IFERROR(FIND(IstNumbers,A1893),""))</f>
        <v>24</v>
      </c>
      <c r="J1893" s="1" t="str">
        <f>IF([first '# in title]&lt;[pos kw in title],MID([title],[pos kw in title]-6,6),#N/A)</f>
        <v xml:space="preserve">L (16 </v>
      </c>
      <c r="K189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893" s="1">
        <f>IFERROR(FIND("kW",[desc]),0)</f>
        <v>71</v>
      </c>
      <c r="M1893">
        <f t="array" ref="M1893">MIN(IFERROR(FIND(IstNumbers,E1893),""))</f>
        <v>29</v>
      </c>
      <c r="N1893" s="1" t="str">
        <f>IF([first '# in desc]&lt;[pos kw in desc],MID([desc],[pos kw in desc]-7,7))</f>
        <v xml:space="preserve">­me 16 </v>
      </c>
      <c r="O18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93" s="1" t="str">
        <f>TRIM(IF([first '# in desc]&lt;[pos kw in desc],MID([desc],[pos kw in desc]-6,6),FALSE))</f>
        <v>me 16</v>
      </c>
      <c r="Q1893" s="1">
        <f>IF(LEN([manuell])=0,IFERROR([kw fine in title]*1,IFERROR(SUMPRODUCT(COUNTIF(IsDigits,MID([kw in desc],ROW($A$1:$A$150),1)))=LEN([kw in desc]),#N/A)),[manuell])</f>
        <v>16</v>
      </c>
      <c r="R1893" s="1" t="e">
        <f>IF([pos kw in title]&gt;0,MID(J1893,#REF!,4),IF([first '# in title]&gt;0,MID([title],[first '# in title],3),IF([first '# in title]&gt;0,MID([desc],#REF!,3),VLOOKUP([productid],$G$2:$R$1386,8))))</f>
        <v>#REF!</v>
      </c>
      <c r="S1893" s="1" t="str">
        <f>IF([kw in desc]=[kw rough in title],[kw in desc]*1,IFERROR(LEFT([kw_dirty],3)*1,IFERROR(LEFT([kw_dirty],2)*1,"n.a.")))</f>
        <v>n.a.</v>
      </c>
      <c r="T1893" s="1"/>
      <c r="U1893" s="1">
        <f>VLOOKUP(Tabelle1[[#This Row],[productid]],Tabelle2[#All],2,FALSE)</f>
        <v>16</v>
      </c>
    </row>
    <row r="1894" spans="1:21" hidden="1">
      <c r="A1894" t="s">
        <v>3162</v>
      </c>
      <c r="B1894">
        <v>2139</v>
      </c>
      <c r="C1894">
        <v>289859</v>
      </c>
      <c r="D1894" t="s">
        <v>3251</v>
      </c>
      <c r="E1894" t="s">
        <v>2971</v>
      </c>
      <c r="F1894">
        <v>18406</v>
      </c>
      <c r="G1894">
        <v>1219746</v>
      </c>
      <c r="H1894">
        <f t="shared" si="29"/>
        <v>0</v>
      </c>
      <c r="I1894">
        <f t="array" ref="I1894">MIN(IFERROR(FIND(IstNumbers,A1894),""))</f>
        <v>22</v>
      </c>
      <c r="J1894" s="1" t="e">
        <f>IF([first '# in title]&lt;[pos kw in title],MID([title],[pos kw in title]-6,6),#N/A)</f>
        <v>#N/A</v>
      </c>
      <c r="K1894" s="1" t="e">
        <f>IFERROR(MID(SUBSTITUTE([kw rough in title],",","."),FIND("(",[kw rough in title])+1,20),SUBSTITUTE(IFERROR(MID([kw rough in title],FIND(" ",[kw rough in title])+1,20),[kw rough in title]),",","."))</f>
        <v>#N/A</v>
      </c>
      <c r="L1894" s="1">
        <f>IFERROR(FIND("kW",[desc]),0)</f>
        <v>71</v>
      </c>
      <c r="M1894">
        <f t="array" ref="M1894">MIN(IFERROR(FIND(IstNumbers,E1894),""))</f>
        <v>29</v>
      </c>
      <c r="N1894" s="1" t="str">
        <f>IF([first '# in desc]&lt;[pos kw in desc],MID([desc],[pos kw in desc]-7,7))</f>
        <v xml:space="preserve">­me 16 </v>
      </c>
      <c r="O189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894" s="1" t="str">
        <f>TRIM(IF([first '# in desc]&lt;[pos kw in desc],MID([desc],[pos kw in desc]-6,6),FALSE))</f>
        <v>me 16</v>
      </c>
      <c r="Q1894" s="1" t="b">
        <f>IF(LEN([manuell])=0,IFERROR([kw fine in title]*1,IFERROR(SUMPRODUCT(COUNTIF(IsDigits,MID([kw in desc],ROW($A$1:$A$150),1)))=LEN([kw in desc]),#N/A)),[manuell])</f>
        <v>0</v>
      </c>
      <c r="R1894" s="1" t="str">
        <f>IF([pos kw in title]&gt;0,MID(J1894,#REF!,4),IF([first '# in title]&gt;0,MID([title],[first '# in title],3),IF([first '# in title]&gt;0,MID([desc],#REF!,3),VLOOKUP([productid],$G$2:$R$1386,8))))</f>
        <v xml:space="preserve">16 </v>
      </c>
      <c r="S1894" s="1" t="e">
        <f>IF([kw in desc]=[kw rough in title],[kw in desc]*1,IFERROR(LEFT([kw_dirty],3)*1,IFERROR(LEFT([kw_dirty],2)*1,"n.a.")))</f>
        <v>#N/A</v>
      </c>
      <c r="T1894" s="1"/>
      <c r="U1894" s="1">
        <f>VLOOKUP(Tabelle1[[#This Row],[productid]],Tabelle2[#All],2,FALSE)</f>
        <v>16</v>
      </c>
    </row>
    <row r="1895" spans="1:21">
      <c r="A1895" t="s">
        <v>3165</v>
      </c>
      <c r="B1895">
        <v>3030</v>
      </c>
      <c r="C1895">
        <v>289859</v>
      </c>
      <c r="D1895" t="s">
        <v>3252</v>
      </c>
      <c r="E1895" t="s">
        <v>3253</v>
      </c>
      <c r="F1895">
        <v>18406</v>
      </c>
      <c r="G1895">
        <v>3094808</v>
      </c>
      <c r="H1895">
        <f t="shared" si="29"/>
        <v>0</v>
      </c>
      <c r="I1895">
        <f t="array" ref="I1895">MIN(IFERROR(FIND(IstNumbers,A1895),""))</f>
        <v>14</v>
      </c>
      <c r="J1895" s="1" t="e">
        <f>IF([first '# in title]&lt;[pos kw in title],MID([title],[pos kw in title]-6,6),#N/A)</f>
        <v>#N/A</v>
      </c>
      <c r="K1895" s="1" t="e">
        <f>IFERROR(MID(SUBSTITUTE([kw rough in title],",","."),FIND("(",[kw rough in title])+1,20),SUBSTITUTE(IFERROR(MID([kw rough in title],FIND(" ",[kw rough in title])+1,20),[kw rough in title]),",","."))</f>
        <v>#N/A</v>
      </c>
      <c r="L1895" s="1">
        <f>IFERROR(FIND("kW",[desc]),0)</f>
        <v>0</v>
      </c>
      <c r="M1895">
        <f t="array" ref="M1895">MIN(IFERROR(FIND(IstNumbers,E1895),""))</f>
        <v>31</v>
      </c>
      <c r="N1895" s="1" t="b">
        <f>IF([first '# in desc]&lt;[pos kw in desc],MID([desc],[pos kw in desc]-7,7))</f>
        <v>0</v>
      </c>
      <c r="O18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95" s="1" t="str">
        <f>TRIM(IF([first '# in desc]&lt;[pos kw in desc],MID([desc],[pos kw in desc]-6,6),FALSE))</f>
        <v>FALSCH</v>
      </c>
      <c r="Q1895" s="1" t="b">
        <f>IF(LEN([manuell])=0,IFERROR([kw fine in title]*1,IFERROR(SUMPRODUCT(COUNTIF(IsDigits,MID([kw in desc],ROW($A$1:$A$150),1)))=LEN([kw in desc]),#N/A)),[manuell])</f>
        <v>0</v>
      </c>
      <c r="R1895" s="1" t="str">
        <f>IF([pos kw in title]&gt;0,MID(J1895,#REF!,4),IF([first '# in title]&gt;0,MID([title],[first '# in title],3),IF([first '# in title]&gt;0,MID([desc],#REF!,3),VLOOKUP([productid],$G$2:$R$1386,8))))</f>
        <v xml:space="preserve">22 </v>
      </c>
      <c r="S1895" s="1" t="e">
        <f>IF([kw in desc]=[kw rough in title],[kw in desc]*1,IFERROR(LEFT([kw_dirty],3)*1,IFERROR(LEFT([kw_dirty],2)*1,"n.a.")))</f>
        <v>#N/A</v>
      </c>
      <c r="T1895" s="1"/>
      <c r="U1895" s="1" t="e">
        <f>VLOOKUP(Tabelle1[[#This Row],[productid]],Tabelle2[#All],2,FALSE)</f>
        <v>#N/A</v>
      </c>
    </row>
    <row r="1896" spans="1:21">
      <c r="A1896" t="s">
        <v>3152</v>
      </c>
      <c r="B1896">
        <v>2865</v>
      </c>
      <c r="C1896">
        <v>289859</v>
      </c>
      <c r="D1896" t="s">
        <v>3254</v>
      </c>
      <c r="E1896" t="s">
        <v>3255</v>
      </c>
      <c r="F1896">
        <v>18406</v>
      </c>
      <c r="G1896">
        <v>3132607</v>
      </c>
      <c r="H1896">
        <f t="shared" si="29"/>
        <v>0</v>
      </c>
      <c r="I1896">
        <f t="array" ref="I1896">MIN(IFERROR(FIND(IstNumbers,A1896),""))</f>
        <v>0</v>
      </c>
      <c r="J1896" s="1" t="e">
        <f>IF([first '# in title]&lt;[pos kw in title],MID([title],[pos kw in title]-6,6),#N/A)</f>
        <v>#N/A</v>
      </c>
      <c r="K1896" s="1" t="e">
        <f>IFERROR(MID(SUBSTITUTE([kw rough in title],",","."),FIND("(",[kw rough in title])+1,20),SUBSTITUTE(IFERROR(MID([kw rough in title],FIND(" ",[kw rough in title])+1,20),[kw rough in title]),",","."))</f>
        <v>#N/A</v>
      </c>
      <c r="L1896" s="1">
        <f>IFERROR(FIND("kW",[desc]),0)</f>
        <v>0</v>
      </c>
      <c r="M1896">
        <f t="array" ref="M1896">MIN(IFERROR(FIND(IstNumbers,E1896),""))</f>
        <v>32</v>
      </c>
      <c r="N1896" s="1" t="b">
        <f>IF([first '# in desc]&lt;[pos kw in desc],MID([desc],[pos kw in desc]-7,7))</f>
        <v>0</v>
      </c>
      <c r="O18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96" s="1" t="str">
        <f>TRIM(IF([first '# in desc]&lt;[pos kw in desc],MID([desc],[pos kw in desc]-6,6),FALSE))</f>
        <v>FALSCH</v>
      </c>
      <c r="Q1896" s="1" t="b">
        <f>IF(LEN([manuell])=0,IFERROR([kw fine in title]*1,IFERROR(SUMPRODUCT(COUNTIF(IsDigits,MID([kw in desc],ROW($A$1:$A$150),1)))=LEN([kw in desc]),#N/A)),[manuell])</f>
        <v>0</v>
      </c>
      <c r="R1896" s="1" t="str">
        <f>IF([pos kw in title]&gt;0,MID(J1896,#REF!,4),IF([first '# in title]&gt;0,MID([title],[first '# in title],3),IF([first '# in title]&gt;0,MID([desc],#REF!,3),VLOOKUP([productid],$G$2:$R$1386,8))))</f>
        <v xml:space="preserve">me, 35 </v>
      </c>
      <c r="S1896" s="1" t="e">
        <f>IF([kw in desc]=[kw rough in title],[kw in desc]*1,IFERROR(LEFT([kw_dirty],3)*1,IFERROR(LEFT([kw_dirty],2)*1,"n.a.")))</f>
        <v>#N/A</v>
      </c>
      <c r="T1896" s="1"/>
      <c r="U1896" s="1" t="e">
        <f>VLOOKUP(Tabelle1[[#This Row],[productid]],Tabelle2[#All],2,FALSE)</f>
        <v>#N/A</v>
      </c>
    </row>
    <row r="1897" spans="1:21">
      <c r="A1897" t="s">
        <v>3121</v>
      </c>
      <c r="B1897">
        <v>1872</v>
      </c>
      <c r="C1897">
        <v>223861</v>
      </c>
      <c r="D1897" t="s">
        <v>3256</v>
      </c>
      <c r="E1897" t="s">
        <v>2692</v>
      </c>
      <c r="F1897">
        <v>18406</v>
      </c>
      <c r="G1897">
        <v>3725835</v>
      </c>
      <c r="H1897">
        <f t="shared" si="29"/>
        <v>0</v>
      </c>
      <c r="I1897">
        <f t="array" ref="I1897">MIN(IFERROR(FIND(IstNumbers,A1897),""))</f>
        <v>8</v>
      </c>
      <c r="J1897" s="1" t="e">
        <f>IF([first '# in title]&lt;[pos kw in title],MID([title],[pos kw in title]-6,6),#N/A)</f>
        <v>#N/A</v>
      </c>
      <c r="K1897" s="1" t="e">
        <f>IFERROR(MID(SUBSTITUTE([kw rough in title],",","."),FIND("(",[kw rough in title])+1,20),SUBSTITUTE(IFERROR(MID([kw rough in title],FIND(" ",[kw rough in title])+1,20),[kw rough in title]),",","."))</f>
        <v>#N/A</v>
      </c>
      <c r="L1897" s="1">
        <f>IFERROR(FIND("kW",[desc]),0)</f>
        <v>0</v>
      </c>
      <c r="M1897">
        <f t="array" ref="M1897">MIN(IFERROR(FIND(IstNumbers,E1897),""))</f>
        <v>12</v>
      </c>
      <c r="N1897" s="1" t="b">
        <f>IF([first '# in desc]&lt;[pos kw in desc],MID([desc],[pos kw in desc]-7,7))</f>
        <v>0</v>
      </c>
      <c r="O18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97" s="1" t="str">
        <f>TRIM(IF([first '# in desc]&lt;[pos kw in desc],MID([desc],[pos kw in desc]-6,6),FALSE))</f>
        <v>FALSCH</v>
      </c>
      <c r="Q1897" s="1" t="b">
        <f>IF(LEN([manuell])=0,IFERROR([kw fine in title]*1,IFERROR(SUMPRODUCT(COUNTIF(IsDigits,MID([kw in desc],ROW($A$1:$A$150),1)))=LEN([kw in desc]),#N/A)),[manuell])</f>
        <v>0</v>
      </c>
      <c r="R1897" s="1" t="str">
        <f>IF([pos kw in title]&gt;0,MID(J1897,#REF!,4),IF([first '# in title]&gt;0,MID([title],[first '# in title],3),IF([first '# in title]&gt;0,MID([desc],#REF!,3),VLOOKUP([productid],$G$2:$R$1386,8))))</f>
        <v>28C</v>
      </c>
      <c r="S1897" s="1" t="e">
        <f>IF([kw in desc]=[kw rough in title],[kw in desc]*1,IFERROR(LEFT([kw_dirty],3)*1,IFERROR(LEFT([kw_dirty],2)*1,"n.a.")))</f>
        <v>#N/A</v>
      </c>
      <c r="T1897" s="1"/>
      <c r="U1897" s="1" t="e">
        <f>VLOOKUP(Tabelle1[[#This Row],[productid]],Tabelle2[#All],2,FALSE)</f>
        <v>#N/A</v>
      </c>
    </row>
    <row r="1898" spans="1:21">
      <c r="A1898" t="s">
        <v>3257</v>
      </c>
      <c r="B1898">
        <v>2645</v>
      </c>
      <c r="C1898">
        <v>289859</v>
      </c>
      <c r="D1898" t="s">
        <v>3258</v>
      </c>
      <c r="E1898" t="s">
        <v>3259</v>
      </c>
      <c r="F1898">
        <v>18406</v>
      </c>
      <c r="G1898">
        <v>3128307</v>
      </c>
      <c r="H1898">
        <f t="shared" si="29"/>
        <v>0</v>
      </c>
      <c r="I1898">
        <f t="array" ref="I1898">MIN(IFERROR(FIND(IstNumbers,A1898),""))</f>
        <v>22</v>
      </c>
      <c r="J1898" s="1" t="e">
        <f>IF([first '# in title]&lt;[pos kw in title],MID([title],[pos kw in title]-6,6),#N/A)</f>
        <v>#N/A</v>
      </c>
      <c r="K1898" s="1" t="e">
        <f>IFERROR(MID(SUBSTITUTE([kw rough in title],",","."),FIND("(",[kw rough in title])+1,20),SUBSTITUTE(IFERROR(MID([kw rough in title],FIND(" ",[kw rough in title])+1,20),[kw rough in title]),",","."))</f>
        <v>#N/A</v>
      </c>
      <c r="L1898" s="1">
        <f>IFERROR(FIND("kW",[desc]),0)</f>
        <v>0</v>
      </c>
      <c r="M1898">
        <f t="array" ref="M1898">MIN(IFERROR(FIND(IstNumbers,E1898),""))</f>
        <v>38</v>
      </c>
      <c r="N1898" s="1" t="b">
        <f>IF([first '# in desc]&lt;[pos kw in desc],MID([desc],[pos kw in desc]-7,7))</f>
        <v>0</v>
      </c>
      <c r="O18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98" s="1" t="str">
        <f>TRIM(IF([first '# in desc]&lt;[pos kw in desc],MID([desc],[pos kw in desc]-6,6),FALSE))</f>
        <v>FALSCH</v>
      </c>
      <c r="Q1898" s="1" t="b">
        <f>IF(LEN([manuell])=0,IFERROR([kw fine in title]*1,IFERROR(SUMPRODUCT(COUNTIF(IsDigits,MID([kw in desc],ROW($A$1:$A$150),1)))=LEN([kw in desc]),#N/A)),[manuell])</f>
        <v>0</v>
      </c>
      <c r="R1898" s="1" t="str">
        <f>IF([pos kw in title]&gt;0,MID(J1898,#REF!,4),IF([first '# in title]&gt;0,MID([title],[first '# in title],3),IF([first '# in title]&gt;0,MID([desc],#REF!,3),VLOOKUP([productid],$G$2:$R$1386,8))))</f>
        <v>-Sm</v>
      </c>
      <c r="S1898" s="1" t="e">
        <f>IF([kw in desc]=[kw rough in title],[kw in desc]*1,IFERROR(LEFT([kw_dirty],3)*1,IFERROR(LEFT([kw_dirty],2)*1,"n.a.")))</f>
        <v>#N/A</v>
      </c>
      <c r="T1898" s="1"/>
      <c r="U1898" s="1" t="e">
        <f>VLOOKUP(Tabelle1[[#This Row],[productid]],Tabelle2[#All],2,FALSE)</f>
        <v>#N/A</v>
      </c>
    </row>
    <row r="1899" spans="1:21">
      <c r="A1899" t="s">
        <v>3240</v>
      </c>
      <c r="B1899">
        <v>4009</v>
      </c>
      <c r="C1899">
        <v>9701</v>
      </c>
      <c r="D1899" t="s">
        <v>3260</v>
      </c>
      <c r="E1899" t="s">
        <v>9</v>
      </c>
      <c r="F1899">
        <v>18406</v>
      </c>
      <c r="G1899">
        <v>2654416</v>
      </c>
      <c r="H1899">
        <f t="shared" si="29"/>
        <v>0</v>
      </c>
      <c r="I1899">
        <f t="array" ref="I1899">MIN(IFERROR(FIND(IstNumbers,A1899),""))</f>
        <v>30</v>
      </c>
      <c r="J1899" s="1" t="e">
        <f>IF([first '# in title]&lt;[pos kw in title],MID([title],[pos kw in title]-6,6),#N/A)</f>
        <v>#N/A</v>
      </c>
      <c r="K1899" s="1" t="e">
        <f>IFERROR(MID(SUBSTITUTE([kw rough in title],",","."),FIND("(",[kw rough in title])+1,20),SUBSTITUTE(IFERROR(MID([kw rough in title],FIND(" ",[kw rough in title])+1,20),[kw rough in title]),",","."))</f>
        <v>#N/A</v>
      </c>
      <c r="L1899" s="1">
        <f>IFERROR(FIND("kW",[desc]),0)</f>
        <v>0</v>
      </c>
      <c r="M1899">
        <f t="array" ref="M1899">MIN(IFERROR(FIND(IstNumbers,E1899),""))</f>
        <v>0</v>
      </c>
      <c r="N1899" s="1" t="b">
        <f>IF([first '# in desc]&lt;[pos kw in desc],MID([desc],[pos kw in desc]-7,7))</f>
        <v>0</v>
      </c>
      <c r="O18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899" s="1" t="str">
        <f>TRIM(IF([first '# in desc]&lt;[pos kw in desc],MID([desc],[pos kw in desc]-6,6),FALSE))</f>
        <v>FALSCH</v>
      </c>
      <c r="Q1899" s="1" t="b">
        <f>IF(LEN([manuell])=0,IFERROR([kw fine in title]*1,IFERROR(SUMPRODUCT(COUNTIF(IsDigits,MID([kw in desc],ROW($A$1:$A$150),1)))=LEN([kw in desc]),#N/A)),[manuell])</f>
        <v>0</v>
      </c>
      <c r="R1899" s="1" t="str">
        <f>IF([pos kw in title]&gt;0,MID(J1899,#REF!,4),IF([first '# in title]&gt;0,MID([title],[first '# in title],3),IF([first '# in title]&gt;0,MID([desc],#REF!,3),VLOOKUP([productid],$G$2:$R$1386,8))))</f>
        <v>45-</v>
      </c>
      <c r="S1899" s="1" t="e">
        <f>IF([kw in desc]=[kw rough in title],[kw in desc]*1,IFERROR(LEFT([kw_dirty],3)*1,IFERROR(LEFT([kw_dirty],2)*1,"n.a.")))</f>
        <v>#N/A</v>
      </c>
      <c r="T1899" s="1"/>
      <c r="U1899" s="1">
        <f>VLOOKUP(Tabelle1[[#This Row],[productid]],Tabelle2[#All],2,FALSE)</f>
        <v>60</v>
      </c>
    </row>
    <row r="1900" spans="1:21">
      <c r="A1900" t="s">
        <v>10386</v>
      </c>
      <c r="B1900">
        <v>5652</v>
      </c>
      <c r="C1900">
        <v>9701</v>
      </c>
      <c r="D1900" t="s">
        <v>3261</v>
      </c>
      <c r="E1900" t="s">
        <v>9</v>
      </c>
      <c r="F1900">
        <v>18406</v>
      </c>
      <c r="G1900">
        <v>4258527</v>
      </c>
      <c r="H1900">
        <f t="shared" si="29"/>
        <v>0</v>
      </c>
      <c r="I1900">
        <f t="array" ref="I1900">MIN(IFERROR(FIND(IstNumbers,A1900),""))</f>
        <v>17</v>
      </c>
      <c r="J1900" s="1" t="e">
        <f>IF([first '# in title]&lt;[pos kw in title],MID([title],[pos kw in title]-6,6),#N/A)</f>
        <v>#N/A</v>
      </c>
      <c r="K1900" s="1" t="e">
        <f>IFERROR(MID(SUBSTITUTE([kw rough in title],",","."),FIND("(",[kw rough in title])+1,20),SUBSTITUTE(IFERROR(MID([kw rough in title],FIND(" ",[kw rough in title])+1,20),[kw rough in title]),",","."))</f>
        <v>#N/A</v>
      </c>
      <c r="L1900" s="1">
        <f>IFERROR(FIND("kW",[desc]),0)</f>
        <v>0</v>
      </c>
      <c r="M1900">
        <f t="array" ref="M1900">MIN(IFERROR(FIND(IstNumbers,E1900),""))</f>
        <v>0</v>
      </c>
      <c r="N1900" s="1" t="b">
        <f>IF([first '# in desc]&lt;[pos kw in desc],MID([desc],[pos kw in desc]-7,7))</f>
        <v>0</v>
      </c>
      <c r="O19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00" s="1" t="str">
        <f>TRIM(IF([first '# in desc]&lt;[pos kw in desc],MID([desc],[pos kw in desc]-6,6),FALSE))</f>
        <v>FALSCH</v>
      </c>
      <c r="Q1900" s="1" t="b">
        <f>IF(LEN([manuell])=0,IFERROR([kw fine in title]*1,IFERROR(SUMPRODUCT(COUNTIF(IsDigits,MID([kw in desc],ROW($A$1:$A$150),1)))=LEN([kw in desc]),#N/A)),[manuell])</f>
        <v>0</v>
      </c>
      <c r="R1900" s="1" t="str">
        <f>IF([pos kw in title]&gt;0,MID(J1900,#REF!,4),IF([first '# in title]&gt;0,MID([title],[first '# in title],3),IF([first '# in title]&gt;0,MID([desc],#REF!,3),VLOOKUP([productid],$G$2:$R$1386,8))))</f>
        <v>-Pa</v>
      </c>
      <c r="S1900" s="1" t="e">
        <f>IF([kw in desc]=[kw rough in title],[kw in desc]*1,IFERROR(LEFT([kw_dirty],3)*1,IFERROR(LEFT([kw_dirty],2)*1,"n.a.")))</f>
        <v>#N/A</v>
      </c>
      <c r="T1900" s="1"/>
      <c r="U1900" s="1" t="e">
        <f>VLOOKUP(Tabelle1[[#This Row],[productid]],Tabelle2[#All],2,FALSE)</f>
        <v>#N/A</v>
      </c>
    </row>
    <row r="1901" spans="1:21">
      <c r="A1901" t="s">
        <v>10387</v>
      </c>
      <c r="B1901">
        <v>6143</v>
      </c>
      <c r="C1901">
        <v>9701</v>
      </c>
      <c r="D1901" t="s">
        <v>3262</v>
      </c>
      <c r="E1901" t="s">
        <v>9</v>
      </c>
      <c r="F1901">
        <v>18406</v>
      </c>
      <c r="G1901">
        <v>4258549</v>
      </c>
      <c r="H1901">
        <f t="shared" si="29"/>
        <v>0</v>
      </c>
      <c r="I1901">
        <f t="array" ref="I1901">MIN(IFERROR(FIND(IstNumbers,A1901),""))</f>
        <v>17</v>
      </c>
      <c r="J1901" s="1" t="e">
        <f>IF([first '# in title]&lt;[pos kw in title],MID([title],[pos kw in title]-6,6),#N/A)</f>
        <v>#N/A</v>
      </c>
      <c r="K1901" s="1" t="e">
        <f>IFERROR(MID(SUBSTITUTE([kw rough in title],",","."),FIND("(",[kw rough in title])+1,20),SUBSTITUTE(IFERROR(MID([kw rough in title],FIND(" ",[kw rough in title])+1,20),[kw rough in title]),",","."))</f>
        <v>#N/A</v>
      </c>
      <c r="L1901" s="1">
        <f>IFERROR(FIND("kW",[desc]),0)</f>
        <v>0</v>
      </c>
      <c r="M1901">
        <f t="array" ref="M1901">MIN(IFERROR(FIND(IstNumbers,E1901),""))</f>
        <v>0</v>
      </c>
      <c r="N1901" s="1" t="b">
        <f>IF([first '# in desc]&lt;[pos kw in desc],MID([desc],[pos kw in desc]-7,7))</f>
        <v>0</v>
      </c>
      <c r="O19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01" s="1" t="str">
        <f>TRIM(IF([first '# in desc]&lt;[pos kw in desc],MID([desc],[pos kw in desc]-6,6),FALSE))</f>
        <v>FALSCH</v>
      </c>
      <c r="Q1901" s="1" t="b">
        <f>IF(LEN([manuell])=0,IFERROR([kw fine in title]*1,IFERROR(SUMPRODUCT(COUNTIF(IsDigits,MID([kw in desc],ROW($A$1:$A$150),1)))=LEN([kw in desc]),#N/A)),[manuell])</f>
        <v>0</v>
      </c>
      <c r="R1901" s="1" t="str">
        <f>IF([pos kw in title]&gt;0,MID(J1901,#REF!,4),IF([first '# in title]&gt;0,MID([title],[first '# in title],3),IF([first '# in title]&gt;0,MID([desc],#REF!,3),VLOOKUP([productid],$G$2:$R$1386,8))))</f>
        <v>-Pa</v>
      </c>
      <c r="S1901" s="1" t="e">
        <f>IF([kw in desc]=[kw rough in title],[kw in desc]*1,IFERROR(LEFT([kw_dirty],3)*1,IFERROR(LEFT([kw_dirty],2)*1,"n.a.")))</f>
        <v>#N/A</v>
      </c>
      <c r="T1901" s="1"/>
      <c r="U1901" s="1" t="e">
        <f>VLOOKUP(Tabelle1[[#This Row],[productid]],Tabelle2[#All],2,FALSE)</f>
        <v>#N/A</v>
      </c>
    </row>
    <row r="1902" spans="1:21">
      <c r="A1902" t="s">
        <v>10388</v>
      </c>
      <c r="B1902">
        <v>5794</v>
      </c>
      <c r="C1902">
        <v>9701</v>
      </c>
      <c r="D1902" t="s">
        <v>3263</v>
      </c>
      <c r="E1902" t="s">
        <v>9</v>
      </c>
      <c r="F1902">
        <v>18406</v>
      </c>
      <c r="G1902">
        <v>4258543</v>
      </c>
      <c r="H1902">
        <f t="shared" si="29"/>
        <v>0</v>
      </c>
      <c r="I1902">
        <f t="array" ref="I1902">MIN(IFERROR(FIND(IstNumbers,A1902),""))</f>
        <v>17</v>
      </c>
      <c r="J1902" s="1" t="e">
        <f>IF([first '# in title]&lt;[pos kw in title],MID([title],[pos kw in title]-6,6),#N/A)</f>
        <v>#N/A</v>
      </c>
      <c r="K1902" s="1" t="e">
        <f>IFERROR(MID(SUBSTITUTE([kw rough in title],",","."),FIND("(",[kw rough in title])+1,20),SUBSTITUTE(IFERROR(MID([kw rough in title],FIND(" ",[kw rough in title])+1,20),[kw rough in title]),",","."))</f>
        <v>#N/A</v>
      </c>
      <c r="L1902" s="1">
        <f>IFERROR(FIND("kW",[desc]),0)</f>
        <v>0</v>
      </c>
      <c r="M1902">
        <f t="array" ref="M1902">MIN(IFERROR(FIND(IstNumbers,E1902),""))</f>
        <v>0</v>
      </c>
      <c r="N1902" s="1" t="b">
        <f>IF([first '# in desc]&lt;[pos kw in desc],MID([desc],[pos kw in desc]-7,7))</f>
        <v>0</v>
      </c>
      <c r="O19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02" s="1" t="str">
        <f>TRIM(IF([first '# in desc]&lt;[pos kw in desc],MID([desc],[pos kw in desc]-6,6),FALSE))</f>
        <v>FALSCH</v>
      </c>
      <c r="Q1902" s="1" t="b">
        <f>IF(LEN([manuell])=0,IFERROR([kw fine in title]*1,IFERROR(SUMPRODUCT(COUNTIF(IsDigits,MID([kw in desc],ROW($A$1:$A$150),1)))=LEN([kw in desc]),#N/A)),[manuell])</f>
        <v>0</v>
      </c>
      <c r="R1902" s="1" t="str">
        <f>IF([pos kw in title]&gt;0,MID(J1902,#REF!,4),IF([first '# in title]&gt;0,MID([title],[first '# in title],3),IF([first '# in title]&gt;0,MID([desc],#REF!,3),VLOOKUP([productid],$G$2:$R$1386,8))))</f>
        <v>-Pa</v>
      </c>
      <c r="S1902" s="1" t="e">
        <f>IF([kw in desc]=[kw rough in title],[kw in desc]*1,IFERROR(LEFT([kw_dirty],3)*1,IFERROR(LEFT([kw_dirty],2)*1,"n.a.")))</f>
        <v>#N/A</v>
      </c>
      <c r="T1902" s="1"/>
      <c r="U1902" s="1" t="e">
        <f>VLOOKUP(Tabelle1[[#This Row],[productid]],Tabelle2[#All],2,FALSE)</f>
        <v>#N/A</v>
      </c>
    </row>
    <row r="1903" spans="1:21">
      <c r="A1903" t="s">
        <v>3264</v>
      </c>
      <c r="B1903">
        <v>2339</v>
      </c>
      <c r="C1903">
        <v>289859</v>
      </c>
      <c r="D1903" t="s">
        <v>3265</v>
      </c>
      <c r="E1903" t="s">
        <v>3266</v>
      </c>
      <c r="F1903">
        <v>18406</v>
      </c>
      <c r="G1903">
        <v>2286143</v>
      </c>
      <c r="H1903">
        <f t="shared" si="29"/>
        <v>0</v>
      </c>
      <c r="I1903">
        <f t="array" ref="I1903">MIN(IFERROR(FIND(IstNumbers,A1903),""))</f>
        <v>30</v>
      </c>
      <c r="J1903" s="1" t="e">
        <f>IF([first '# in title]&lt;[pos kw in title],MID([title],[pos kw in title]-6,6),#N/A)</f>
        <v>#N/A</v>
      </c>
      <c r="K1903" s="1" t="e">
        <f>IFERROR(MID(SUBSTITUTE([kw rough in title],",","."),FIND("(",[kw rough in title])+1,20),SUBSTITUTE(IFERROR(MID([kw rough in title],FIND(" ",[kw rough in title])+1,20),[kw rough in title]),",","."))</f>
        <v>#N/A</v>
      </c>
      <c r="L1903" s="1">
        <f>IFERROR(FIND("kW",[desc]),0)</f>
        <v>0</v>
      </c>
      <c r="M1903">
        <f t="array" ref="M1903">MIN(IFERROR(FIND(IstNumbers,E1903),""))</f>
        <v>33</v>
      </c>
      <c r="N1903" s="1" t="b">
        <f>IF([first '# in desc]&lt;[pos kw in desc],MID([desc],[pos kw in desc]-7,7))</f>
        <v>0</v>
      </c>
      <c r="O19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03" s="1" t="str">
        <f>TRIM(IF([first '# in desc]&lt;[pos kw in desc],MID([desc],[pos kw in desc]-6,6),FALSE))</f>
        <v>FALSCH</v>
      </c>
      <c r="Q1903" s="1" t="b">
        <f>IF(LEN([manuell])=0,IFERROR([kw fine in title]*1,IFERROR(SUMPRODUCT(COUNTIF(IsDigits,MID([kw in desc],ROW($A$1:$A$150),1)))=LEN([kw in desc]),#N/A)),[manuell])</f>
        <v>0</v>
      </c>
      <c r="R1903" s="1" t="str">
        <f>IF([pos kw in title]&gt;0,MID(J1903,#REF!,4),IF([first '# in title]&gt;0,MID([title],[first '# in title],3),IF([first '# in title]&gt;0,MID([desc],#REF!,3),VLOOKUP([productid],$G$2:$R$1386,8))))</f>
        <v>146</v>
      </c>
      <c r="S1903" s="1" t="e">
        <f>IF([kw in desc]=[kw rough in title],[kw in desc]*1,IFERROR(LEFT([kw_dirty],3)*1,IFERROR(LEFT([kw_dirty],2)*1,"n.a.")))</f>
        <v>#N/A</v>
      </c>
      <c r="T1903" s="1"/>
      <c r="U1903" s="1" t="e">
        <f>VLOOKUP(Tabelle1[[#This Row],[productid]],Tabelle2[#All],2,FALSE)</f>
        <v>#N/A</v>
      </c>
    </row>
    <row r="1904" spans="1:21" hidden="1">
      <c r="A1904" t="s">
        <v>3192</v>
      </c>
      <c r="B1904">
        <v>2798.9</v>
      </c>
      <c r="C1904">
        <v>288366</v>
      </c>
      <c r="D1904" t="s">
        <v>3267</v>
      </c>
      <c r="E1904" t="s">
        <v>3268</v>
      </c>
      <c r="F1904">
        <v>18406</v>
      </c>
      <c r="G1904">
        <v>1064527</v>
      </c>
      <c r="H1904">
        <f t="shared" si="29"/>
        <v>26</v>
      </c>
      <c r="I1904">
        <f t="array" ref="I1904">MIN(IFERROR(FIND(IstNumbers,A1904),""))</f>
        <v>20</v>
      </c>
      <c r="J1904" s="1" t="str">
        <f>IF([first '# in title]&lt;[pos kw in title],MID([title],[pos kw in title]-6,6),#N/A)</f>
        <v>200 19</v>
      </c>
      <c r="K1904" s="1" t="str">
        <f>IFERROR(MID(SUBSTITUTE([kw rough in title],",","."),FIND("(",[kw rough in title])+1,20),SUBSTITUTE(IFERROR(MID([kw rough in title],FIND(" ",[kw rough in title])+1,20),[kw rough in title]),",","."))</f>
        <v>19</v>
      </c>
      <c r="L1904" s="1">
        <f>IFERROR(FIND("kW",[desc]),0)</f>
        <v>75</v>
      </c>
      <c r="M1904">
        <f t="array" ref="M1904">MIN(IFERROR(FIND(IstNumbers,E1904),""))</f>
        <v>24</v>
      </c>
      <c r="N1904" s="1" t="str">
        <f>IF([first '# in desc]&lt;[pos kw in desc],MID([desc],[pos kw in desc]-7,7))</f>
        <v xml:space="preserve">2 - 19 </v>
      </c>
      <c r="O1904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904" s="1" t="str">
        <f>TRIM(IF([first '# in desc]&lt;[pos kw in desc],MID([desc],[pos kw in desc]-6,6),FALSE))</f>
        <v>- 19</v>
      </c>
      <c r="Q1904" s="1">
        <f>IF(LEN([manuell])=0,IFERROR([kw fine in title]*1,IFERROR(SUMPRODUCT(COUNTIF(IsDigits,MID([kw in desc],ROW($A$1:$A$150),1)))=LEN([kw in desc]),#N/A)),[manuell])</f>
        <v>19</v>
      </c>
      <c r="R1904" s="1" t="e">
        <f>IF([pos kw in title]&gt;0,MID(J1904,#REF!,4),IF([first '# in title]&gt;0,MID([title],[first '# in title],3),IF([first '# in title]&gt;0,MID([desc],#REF!,3),VLOOKUP([productid],$G$2:$R$1386,8))))</f>
        <v>#REF!</v>
      </c>
      <c r="S1904" s="1" t="str">
        <f>IF([kw in desc]=[kw rough in title],[kw in desc]*1,IFERROR(LEFT([kw_dirty],3)*1,IFERROR(LEFT([kw_dirty],2)*1,"n.a.")))</f>
        <v>n.a.</v>
      </c>
      <c r="T1904" s="1"/>
      <c r="U1904" s="1">
        <f>VLOOKUP(Tabelle1[[#This Row],[productid]],Tabelle2[#All],2,FALSE)</f>
        <v>19</v>
      </c>
    </row>
    <row r="1905" spans="1:21" hidden="1">
      <c r="A1905" t="s">
        <v>3224</v>
      </c>
      <c r="B1905">
        <v>3195</v>
      </c>
      <c r="C1905">
        <v>289859</v>
      </c>
      <c r="D1905" t="s">
        <v>3269</v>
      </c>
      <c r="E1905" t="s">
        <v>2120</v>
      </c>
      <c r="F1905">
        <v>18406</v>
      </c>
      <c r="G1905">
        <v>1750863</v>
      </c>
      <c r="H1905">
        <f t="shared" si="29"/>
        <v>0</v>
      </c>
      <c r="I1905">
        <f t="array" ref="I1905">MIN(IFERROR(FIND(IstNumbers,A1905),""))</f>
        <v>12</v>
      </c>
      <c r="J1905" s="1" t="e">
        <f>IF([first '# in title]&lt;[pos kw in title],MID([title],[pos kw in title]-6,6),#N/A)</f>
        <v>#N/A</v>
      </c>
      <c r="K1905" s="1" t="e">
        <f>IFERROR(MID(SUBSTITUTE([kw rough in title],",","."),FIND("(",[kw rough in title])+1,20),SUBSTITUTE(IFERROR(MID([kw rough in title],FIND(" ",[kw rough in title])+1,20),[kw rough in title]),",","."))</f>
        <v>#N/A</v>
      </c>
      <c r="L1905" s="1">
        <f>IFERROR(FIND("kW",[desc]),0)</f>
        <v>70</v>
      </c>
      <c r="M1905">
        <f t="array" ref="M1905">MIN(IFERROR(FIND(IstNumbers,E1905),""))</f>
        <v>34</v>
      </c>
      <c r="N1905" s="1" t="str">
        <f>IF([first '# in desc]&lt;[pos kw in desc],MID([desc],[pos kw in desc]-7,7))</f>
        <v xml:space="preserve">­me 42 </v>
      </c>
      <c r="O19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05" s="1" t="str">
        <f>TRIM(IF([first '# in desc]&lt;[pos kw in desc],MID([desc],[pos kw in desc]-6,6),FALSE))</f>
        <v>me 42</v>
      </c>
      <c r="Q1905" s="1" t="b">
        <f>IF(LEN([manuell])=0,IFERROR([kw fine in title]*1,IFERROR(SUMPRODUCT(COUNTIF(IsDigits,MID([kw in desc],ROW($A$1:$A$150),1)))=LEN([kw in desc]),#N/A)),[manuell])</f>
        <v>0</v>
      </c>
      <c r="R1905" s="1" t="str">
        <f>IF([pos kw in title]&gt;0,MID(J1905,#REF!,4),IF([first '# in title]&gt;0,MID([title],[first '# in title],3),IF([first '# in title]&gt;0,MID([desc],#REF!,3),VLOOKUP([productid],$G$2:$R$1386,8))))</f>
        <v xml:space="preserve">42 </v>
      </c>
      <c r="S1905" s="1" t="e">
        <f>IF([kw in desc]=[kw rough in title],[kw in desc]*1,IFERROR(LEFT([kw_dirty],3)*1,IFERROR(LEFT([kw_dirty],2)*1,"n.a.")))</f>
        <v>#N/A</v>
      </c>
      <c r="T1905" s="1"/>
      <c r="U1905" s="1">
        <f>VLOOKUP(Tabelle1[[#This Row],[productid]],Tabelle2[#All],2,FALSE)</f>
        <v>42</v>
      </c>
    </row>
    <row r="1906" spans="1:21" hidden="1">
      <c r="A1906" t="s">
        <v>3181</v>
      </c>
      <c r="B1906">
        <v>3250</v>
      </c>
      <c r="C1906">
        <v>289859</v>
      </c>
      <c r="D1906" t="s">
        <v>3270</v>
      </c>
      <c r="E1906" t="s">
        <v>3271</v>
      </c>
      <c r="F1906">
        <v>18406</v>
      </c>
      <c r="G1906">
        <v>3497887</v>
      </c>
      <c r="H1906">
        <f t="shared" si="29"/>
        <v>0</v>
      </c>
      <c r="I1906">
        <f t="array" ref="I1906">MIN(IFERROR(FIND(IstNumbers,A1906),""))</f>
        <v>13</v>
      </c>
      <c r="J1906" s="1" t="e">
        <f>IF([first '# in title]&lt;[pos kw in title],MID([title],[pos kw in title]-6,6),#N/A)</f>
        <v>#N/A</v>
      </c>
      <c r="K1906" s="1" t="e">
        <f>IFERROR(MID(SUBSTITUTE([kw rough in title],",","."),FIND("(",[kw rough in title])+1,20),SUBSTITUTE(IFERROR(MID([kw rough in title],FIND(" ",[kw rough in title])+1,20),[kw rough in title]),",","."))</f>
        <v>#N/A</v>
      </c>
      <c r="L1906" s="1">
        <f>IFERROR(FIND("kW",[desc]),0)</f>
        <v>70</v>
      </c>
      <c r="M1906">
        <f t="array" ref="M1906">MIN(IFERROR(FIND(IstNumbers,E1906),""))</f>
        <v>34</v>
      </c>
      <c r="N1906" s="1" t="str">
        <f>IF([first '# in desc]&lt;[pos kw in desc],MID([desc],[pos kw in desc]-7,7))</f>
        <v xml:space="preserve">­me 42 </v>
      </c>
      <c r="O19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06" s="1" t="str">
        <f>TRIM(IF([first '# in desc]&lt;[pos kw in desc],MID([desc],[pos kw in desc]-6,6),FALSE))</f>
        <v>me 42</v>
      </c>
      <c r="Q1906" s="1" t="b">
        <f>IF(LEN([manuell])=0,IFERROR([kw fine in title]*1,IFERROR(SUMPRODUCT(COUNTIF(IsDigits,MID([kw in desc],ROW($A$1:$A$150),1)))=LEN([kw in desc]),#N/A)),[manuell])</f>
        <v>0</v>
      </c>
      <c r="R1906" s="1" t="str">
        <f>IF([pos kw in title]&gt;0,MID(J1906,#REF!,4),IF([first '# in title]&gt;0,MID([title],[first '# in title],3),IF([first '# in title]&gt;0,MID([desc],#REF!,3),VLOOKUP([productid],$G$2:$R$1386,8))))</f>
        <v xml:space="preserve">42 </v>
      </c>
      <c r="S1906" s="1" t="e">
        <f>IF([kw in desc]=[kw rough in title],[kw in desc]*1,IFERROR(LEFT([kw_dirty],3)*1,IFERROR(LEFT([kw_dirty],2)*1,"n.a.")))</f>
        <v>#N/A</v>
      </c>
      <c r="T1906" s="1"/>
      <c r="U1906" s="1">
        <f>VLOOKUP(Tabelle1[[#This Row],[productid]],Tabelle2[#All],2,FALSE)</f>
        <v>42</v>
      </c>
    </row>
    <row r="1907" spans="1:21" hidden="1">
      <c r="A1907" t="s">
        <v>3184</v>
      </c>
      <c r="B1907">
        <v>2966.91</v>
      </c>
      <c r="C1907">
        <v>293331</v>
      </c>
      <c r="D1907" t="s">
        <v>3272</v>
      </c>
      <c r="E1907" t="s">
        <v>1030</v>
      </c>
      <c r="F1907">
        <v>18406</v>
      </c>
      <c r="G1907">
        <v>3712928</v>
      </c>
      <c r="H1907">
        <f t="shared" si="29"/>
        <v>54</v>
      </c>
      <c r="I1907">
        <f t="array" ref="I1907">MIN(IFERROR(FIND(IstNumbers,A1907),""))</f>
        <v>29</v>
      </c>
      <c r="J1907" s="1" t="str">
        <f>IF([first '# in title]&lt;[pos kw in title],MID([title],[pos kw in title]-6,6),#N/A)</f>
        <v xml:space="preserve">H (42 </v>
      </c>
      <c r="K190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07" s="1">
        <f>IFERROR(FIND("kW",[desc]),0)</f>
        <v>0</v>
      </c>
      <c r="M1907">
        <f t="array" ref="M1907">MIN(IFERROR(FIND(IstNumbers,E1907),""))</f>
        <v>14</v>
      </c>
      <c r="N1907" s="1" t="b">
        <f>IF([first '# in desc]&lt;[pos kw in desc],MID([desc],[pos kw in desc]-7,7))</f>
        <v>0</v>
      </c>
      <c r="O19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07" s="1" t="str">
        <f>TRIM(IF([first '# in desc]&lt;[pos kw in desc],MID([desc],[pos kw in desc]-6,6),FALSE))</f>
        <v>FALSCH</v>
      </c>
      <c r="Q1907" s="1">
        <f>IF(LEN([manuell])=0,IFERROR([kw fine in title]*1,IFERROR(SUMPRODUCT(COUNTIF(IsDigits,MID([kw in desc],ROW($A$1:$A$150),1)))=LEN([kw in desc]),#N/A)),[manuell])</f>
        <v>42</v>
      </c>
      <c r="R1907" s="1" t="e">
        <f>IF([pos kw in title]&gt;0,MID(J1907,#REF!,4),IF([first '# in title]&gt;0,MID([title],[first '# in title],3),IF([first '# in title]&gt;0,MID([desc],#REF!,3),VLOOKUP([productid],$G$2:$R$1386,8))))</f>
        <v>#REF!</v>
      </c>
      <c r="S1907" s="1" t="str">
        <f>IF([kw in desc]=[kw rough in title],[kw in desc]*1,IFERROR(LEFT([kw_dirty],3)*1,IFERROR(LEFT([kw_dirty],2)*1,"n.a.")))</f>
        <v>n.a.</v>
      </c>
      <c r="T1907" s="1"/>
      <c r="U1907" s="1">
        <f>VLOOKUP(Tabelle1[[#This Row],[productid]],Tabelle2[#All],2,FALSE)</f>
        <v>42</v>
      </c>
    </row>
    <row r="1908" spans="1:21" hidden="1">
      <c r="A1908" t="s">
        <v>2399</v>
      </c>
      <c r="B1908">
        <v>2199</v>
      </c>
      <c r="C1908">
        <v>289859</v>
      </c>
      <c r="D1908" t="s">
        <v>3273</v>
      </c>
      <c r="E1908" t="s">
        <v>3274</v>
      </c>
      <c r="F1908">
        <v>18406</v>
      </c>
      <c r="G1908">
        <v>3712883</v>
      </c>
      <c r="H1908">
        <f t="shared" si="29"/>
        <v>60</v>
      </c>
      <c r="I1908">
        <f t="array" ref="I1908">MIN(IFERROR(FIND(IstNumbers,A1908),""))</f>
        <v>24</v>
      </c>
      <c r="J1908" s="1" t="str">
        <f>IF([first '# in title]&lt;[pos kw in title],MID([title],[pos kw in title]-6,6),#N/A)</f>
        <v xml:space="preserve">L (16 </v>
      </c>
      <c r="K190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08" s="1">
        <f>IFERROR(FIND("kW",[desc]),0)</f>
        <v>71</v>
      </c>
      <c r="M1908">
        <f t="array" ref="M1908">MIN(IFERROR(FIND(IstNumbers,E1908),""))</f>
        <v>29</v>
      </c>
      <c r="N1908" s="1" t="str">
        <f>IF([first '# in desc]&lt;[pos kw in desc],MID([desc],[pos kw in desc]-7,7))</f>
        <v xml:space="preserve">­me 16 </v>
      </c>
      <c r="O190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08" s="1" t="str">
        <f>TRIM(IF([first '# in desc]&lt;[pos kw in desc],MID([desc],[pos kw in desc]-6,6),FALSE))</f>
        <v>me 16</v>
      </c>
      <c r="Q1908" s="1">
        <f>IF(LEN([manuell])=0,IFERROR([kw fine in title]*1,IFERROR(SUMPRODUCT(COUNTIF(IsDigits,MID([kw in desc],ROW($A$1:$A$150),1)))=LEN([kw in desc]),#N/A)),[manuell])</f>
        <v>16</v>
      </c>
      <c r="R1908" s="1" t="e">
        <f>IF([pos kw in title]&gt;0,MID(J1908,#REF!,4),IF([first '# in title]&gt;0,MID([title],[first '# in title],3),IF([first '# in title]&gt;0,MID([desc],#REF!,3),VLOOKUP([productid],$G$2:$R$1386,8))))</f>
        <v>#REF!</v>
      </c>
      <c r="S1908" s="1" t="str">
        <f>IF([kw in desc]=[kw rough in title],[kw in desc]*1,IFERROR(LEFT([kw_dirty],3)*1,IFERROR(LEFT([kw_dirty],2)*1,"n.a.")))</f>
        <v>n.a.</v>
      </c>
      <c r="T1908" s="1"/>
      <c r="U1908" s="1">
        <f>VLOOKUP(Tabelle1[[#This Row],[productid]],Tabelle2[#All],2,FALSE)</f>
        <v>16</v>
      </c>
    </row>
    <row r="1909" spans="1:21" hidden="1">
      <c r="A1909" t="s">
        <v>3162</v>
      </c>
      <c r="B1909">
        <v>2144</v>
      </c>
      <c r="C1909">
        <v>289859</v>
      </c>
      <c r="D1909" t="s">
        <v>3275</v>
      </c>
      <c r="E1909" t="s">
        <v>3276</v>
      </c>
      <c r="F1909">
        <v>18406</v>
      </c>
      <c r="G1909">
        <v>1219746</v>
      </c>
      <c r="H1909">
        <f t="shared" si="29"/>
        <v>0</v>
      </c>
      <c r="I1909">
        <f t="array" ref="I1909">MIN(IFERROR(FIND(IstNumbers,A1909),""))</f>
        <v>22</v>
      </c>
      <c r="J1909" s="1" t="e">
        <f>IF([first '# in title]&lt;[pos kw in title],MID([title],[pos kw in title]-6,6),#N/A)</f>
        <v>#N/A</v>
      </c>
      <c r="K1909" s="1" t="e">
        <f>IFERROR(MID(SUBSTITUTE([kw rough in title],",","."),FIND("(",[kw rough in title])+1,20),SUBSTITUTE(IFERROR(MID([kw rough in title],FIND(" ",[kw rough in title])+1,20),[kw rough in title]),",","."))</f>
        <v>#N/A</v>
      </c>
      <c r="L1909" s="1">
        <f>IFERROR(FIND("kW",[desc]),0)</f>
        <v>71</v>
      </c>
      <c r="M1909">
        <f t="array" ref="M1909">MIN(IFERROR(FIND(IstNumbers,E1909),""))</f>
        <v>29</v>
      </c>
      <c r="N1909" s="1" t="str">
        <f>IF([first '# in desc]&lt;[pos kw in desc],MID([desc],[pos kw in desc]-7,7))</f>
        <v xml:space="preserve">­me 16 </v>
      </c>
      <c r="O190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09" s="1" t="str">
        <f>TRIM(IF([first '# in desc]&lt;[pos kw in desc],MID([desc],[pos kw in desc]-6,6),FALSE))</f>
        <v>me 16</v>
      </c>
      <c r="Q1909" s="1" t="b">
        <f>IF(LEN([manuell])=0,IFERROR([kw fine in title]*1,IFERROR(SUMPRODUCT(COUNTIF(IsDigits,MID([kw in desc],ROW($A$1:$A$150),1)))=LEN([kw in desc]),#N/A)),[manuell])</f>
        <v>0</v>
      </c>
      <c r="R1909" s="1" t="str">
        <f>IF([pos kw in title]&gt;0,MID(J1909,#REF!,4),IF([first '# in title]&gt;0,MID([title],[first '# in title],3),IF([first '# in title]&gt;0,MID([desc],#REF!,3),VLOOKUP([productid],$G$2:$R$1386,8))))</f>
        <v xml:space="preserve">16 </v>
      </c>
      <c r="S1909" s="1" t="e">
        <f>IF([kw in desc]=[kw rough in title],[kw in desc]*1,IFERROR(LEFT([kw_dirty],3)*1,IFERROR(LEFT([kw_dirty],2)*1,"n.a.")))</f>
        <v>#N/A</v>
      </c>
      <c r="T1909" s="1"/>
      <c r="U1909" s="1">
        <f>VLOOKUP(Tabelle1[[#This Row],[productid]],Tabelle2[#All],2,FALSE)</f>
        <v>16</v>
      </c>
    </row>
    <row r="1910" spans="1:21">
      <c r="A1910" t="s">
        <v>3165</v>
      </c>
      <c r="B1910">
        <v>3030</v>
      </c>
      <c r="C1910">
        <v>289859</v>
      </c>
      <c r="D1910" t="s">
        <v>3277</v>
      </c>
      <c r="E1910" t="s">
        <v>3278</v>
      </c>
      <c r="F1910">
        <v>18406</v>
      </c>
      <c r="G1910">
        <v>3094808</v>
      </c>
      <c r="H1910">
        <f t="shared" si="29"/>
        <v>0</v>
      </c>
      <c r="I1910">
        <f t="array" ref="I1910">MIN(IFERROR(FIND(IstNumbers,A1910),""))</f>
        <v>14</v>
      </c>
      <c r="J1910" s="1" t="e">
        <f>IF([first '# in title]&lt;[pos kw in title],MID([title],[pos kw in title]-6,6),#N/A)</f>
        <v>#N/A</v>
      </c>
      <c r="K1910" s="1" t="e">
        <f>IFERROR(MID(SUBSTITUTE([kw rough in title],",","."),FIND("(",[kw rough in title])+1,20),SUBSTITUTE(IFERROR(MID([kw rough in title],FIND(" ",[kw rough in title])+1,20),[kw rough in title]),",","."))</f>
        <v>#N/A</v>
      </c>
      <c r="L1910" s="1">
        <f>IFERROR(FIND("kW",[desc]),0)</f>
        <v>0</v>
      </c>
      <c r="M1910">
        <f t="array" ref="M1910">MIN(IFERROR(FIND(IstNumbers,E1910),""))</f>
        <v>31</v>
      </c>
      <c r="N1910" s="1" t="b">
        <f>IF([first '# in desc]&lt;[pos kw in desc],MID([desc],[pos kw in desc]-7,7))</f>
        <v>0</v>
      </c>
      <c r="O19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10" s="1" t="str">
        <f>TRIM(IF([first '# in desc]&lt;[pos kw in desc],MID([desc],[pos kw in desc]-6,6),FALSE))</f>
        <v>FALSCH</v>
      </c>
      <c r="Q1910" s="1" t="b">
        <f>IF(LEN([manuell])=0,IFERROR([kw fine in title]*1,IFERROR(SUMPRODUCT(COUNTIF(IsDigits,MID([kw in desc],ROW($A$1:$A$150),1)))=LEN([kw in desc]),#N/A)),[manuell])</f>
        <v>0</v>
      </c>
      <c r="R1910" s="1" t="str">
        <f>IF([pos kw in title]&gt;0,MID(J1910,#REF!,4),IF([first '# in title]&gt;0,MID([title],[first '# in title],3),IF([first '# in title]&gt;0,MID([desc],#REF!,3),VLOOKUP([productid],$G$2:$R$1386,8))))</f>
        <v xml:space="preserve">22 </v>
      </c>
      <c r="S1910" s="1" t="e">
        <f>IF([kw in desc]=[kw rough in title],[kw in desc]*1,IFERROR(LEFT([kw_dirty],3)*1,IFERROR(LEFT([kw_dirty],2)*1,"n.a.")))</f>
        <v>#N/A</v>
      </c>
      <c r="T1910" s="1"/>
      <c r="U1910" s="1" t="e">
        <f>VLOOKUP(Tabelle1[[#This Row],[productid]],Tabelle2[#All],2,FALSE)</f>
        <v>#N/A</v>
      </c>
    </row>
    <row r="1911" spans="1:21">
      <c r="A1911" t="s">
        <v>3152</v>
      </c>
      <c r="B1911">
        <v>2865</v>
      </c>
      <c r="C1911">
        <v>289859</v>
      </c>
      <c r="D1911" t="s">
        <v>3279</v>
      </c>
      <c r="E1911" t="s">
        <v>3280</v>
      </c>
      <c r="F1911">
        <v>18406</v>
      </c>
      <c r="G1911">
        <v>3132607</v>
      </c>
      <c r="H1911">
        <f t="shared" si="29"/>
        <v>0</v>
      </c>
      <c r="I1911">
        <f t="array" ref="I1911">MIN(IFERROR(FIND(IstNumbers,A1911),""))</f>
        <v>0</v>
      </c>
      <c r="J1911" s="1" t="e">
        <f>IF([first '# in title]&lt;[pos kw in title],MID([title],[pos kw in title]-6,6),#N/A)</f>
        <v>#N/A</v>
      </c>
      <c r="K1911" s="1" t="e">
        <f>IFERROR(MID(SUBSTITUTE([kw rough in title],",","."),FIND("(",[kw rough in title])+1,20),SUBSTITUTE(IFERROR(MID([kw rough in title],FIND(" ",[kw rough in title])+1,20),[kw rough in title]),",","."))</f>
        <v>#N/A</v>
      </c>
      <c r="L1911" s="1">
        <f>IFERROR(FIND("kW",[desc]),0)</f>
        <v>0</v>
      </c>
      <c r="M1911">
        <f t="array" ref="M1911">MIN(IFERROR(FIND(IstNumbers,E1911),""))</f>
        <v>32</v>
      </c>
      <c r="N1911" s="1" t="b">
        <f>IF([first '# in desc]&lt;[pos kw in desc],MID([desc],[pos kw in desc]-7,7))</f>
        <v>0</v>
      </c>
      <c r="O19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11" s="1" t="str">
        <f>TRIM(IF([first '# in desc]&lt;[pos kw in desc],MID([desc],[pos kw in desc]-6,6),FALSE))</f>
        <v>FALSCH</v>
      </c>
      <c r="Q1911" s="1" t="b">
        <f>IF(LEN([manuell])=0,IFERROR([kw fine in title]*1,IFERROR(SUMPRODUCT(COUNTIF(IsDigits,MID([kw in desc],ROW($A$1:$A$150),1)))=LEN([kw in desc]),#N/A)),[manuell])</f>
        <v>0</v>
      </c>
      <c r="R1911" s="1" t="str">
        <f>IF([pos kw in title]&gt;0,MID(J1911,#REF!,4),IF([first '# in title]&gt;0,MID([title],[first '# in title],3),IF([first '# in title]&gt;0,MID([desc],#REF!,3),VLOOKUP([productid],$G$2:$R$1386,8))))</f>
        <v xml:space="preserve">me, 35 </v>
      </c>
      <c r="S1911" s="1" t="e">
        <f>IF([kw in desc]=[kw rough in title],[kw in desc]*1,IFERROR(LEFT([kw_dirty],3)*1,IFERROR(LEFT([kw_dirty],2)*1,"n.a.")))</f>
        <v>#N/A</v>
      </c>
      <c r="T1911" s="1"/>
      <c r="U1911" s="1" t="e">
        <f>VLOOKUP(Tabelle1[[#This Row],[productid]],Tabelle2[#All],2,FALSE)</f>
        <v>#N/A</v>
      </c>
    </row>
    <row r="1912" spans="1:21">
      <c r="A1912" t="s">
        <v>3257</v>
      </c>
      <c r="B1912">
        <v>2660</v>
      </c>
      <c r="C1912">
        <v>289859</v>
      </c>
      <c r="D1912" t="s">
        <v>3281</v>
      </c>
      <c r="E1912" t="s">
        <v>2274</v>
      </c>
      <c r="F1912">
        <v>18406</v>
      </c>
      <c r="G1912">
        <v>3128307</v>
      </c>
      <c r="H1912">
        <f t="shared" si="29"/>
        <v>0</v>
      </c>
      <c r="I1912">
        <f t="array" ref="I1912">MIN(IFERROR(FIND(IstNumbers,A1912),""))</f>
        <v>22</v>
      </c>
      <c r="J1912" s="1" t="e">
        <f>IF([first '# in title]&lt;[pos kw in title],MID([title],[pos kw in title]-6,6),#N/A)</f>
        <v>#N/A</v>
      </c>
      <c r="K1912" s="1" t="e">
        <f>IFERROR(MID(SUBSTITUTE([kw rough in title],",","."),FIND("(",[kw rough in title])+1,20),SUBSTITUTE(IFERROR(MID([kw rough in title],FIND(" ",[kw rough in title])+1,20),[kw rough in title]),",","."))</f>
        <v>#N/A</v>
      </c>
      <c r="L1912" s="1">
        <f>IFERROR(FIND("kW",[desc]),0)</f>
        <v>0</v>
      </c>
      <c r="M1912">
        <f t="array" ref="M1912">MIN(IFERROR(FIND(IstNumbers,E1912),""))</f>
        <v>38</v>
      </c>
      <c r="N1912" s="1" t="b">
        <f>IF([first '# in desc]&lt;[pos kw in desc],MID([desc],[pos kw in desc]-7,7))</f>
        <v>0</v>
      </c>
      <c r="O19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12" s="1" t="str">
        <f>TRIM(IF([first '# in desc]&lt;[pos kw in desc],MID([desc],[pos kw in desc]-6,6),FALSE))</f>
        <v>FALSCH</v>
      </c>
      <c r="Q1912" s="1" t="b">
        <f>IF(LEN([manuell])=0,IFERROR([kw fine in title]*1,IFERROR(SUMPRODUCT(COUNTIF(IsDigits,MID([kw in desc],ROW($A$1:$A$150),1)))=LEN([kw in desc]),#N/A)),[manuell])</f>
        <v>0</v>
      </c>
      <c r="R1912" s="1" t="str">
        <f>IF([pos kw in title]&gt;0,MID(J1912,#REF!,4),IF([first '# in title]&gt;0,MID([title],[first '# in title],3),IF([first '# in title]&gt;0,MID([desc],#REF!,3),VLOOKUP([productid],$G$2:$R$1386,8))))</f>
        <v>-Sm</v>
      </c>
      <c r="S1912" s="1" t="e">
        <f>IF([kw in desc]=[kw rough in title],[kw in desc]*1,IFERROR(LEFT([kw_dirty],3)*1,IFERROR(LEFT([kw_dirty],2)*1,"n.a.")))</f>
        <v>#N/A</v>
      </c>
      <c r="T1912" s="1"/>
      <c r="U1912" s="1" t="e">
        <f>VLOOKUP(Tabelle1[[#This Row],[productid]],Tabelle2[#All],2,FALSE)</f>
        <v>#N/A</v>
      </c>
    </row>
    <row r="1913" spans="1:21">
      <c r="A1913" t="s">
        <v>10386</v>
      </c>
      <c r="B1913">
        <v>5652</v>
      </c>
      <c r="C1913">
        <v>9701</v>
      </c>
      <c r="D1913" t="s">
        <v>3282</v>
      </c>
      <c r="E1913" t="s">
        <v>9</v>
      </c>
      <c r="F1913">
        <v>18406</v>
      </c>
      <c r="G1913">
        <v>4258527</v>
      </c>
      <c r="H1913">
        <f t="shared" si="29"/>
        <v>0</v>
      </c>
      <c r="I1913">
        <f t="array" ref="I1913">MIN(IFERROR(FIND(IstNumbers,A1913),""))</f>
        <v>17</v>
      </c>
      <c r="J1913" s="1" t="e">
        <f>IF([first '# in title]&lt;[pos kw in title],MID([title],[pos kw in title]-6,6),#N/A)</f>
        <v>#N/A</v>
      </c>
      <c r="K1913" s="1" t="e">
        <f>IFERROR(MID(SUBSTITUTE([kw rough in title],",","."),FIND("(",[kw rough in title])+1,20),SUBSTITUTE(IFERROR(MID([kw rough in title],FIND(" ",[kw rough in title])+1,20),[kw rough in title]),",","."))</f>
        <v>#N/A</v>
      </c>
      <c r="L1913" s="1">
        <f>IFERROR(FIND("kW",[desc]),0)</f>
        <v>0</v>
      </c>
      <c r="M1913">
        <f t="array" ref="M1913">MIN(IFERROR(FIND(IstNumbers,E1913),""))</f>
        <v>0</v>
      </c>
      <c r="N1913" s="1" t="b">
        <f>IF([first '# in desc]&lt;[pos kw in desc],MID([desc],[pos kw in desc]-7,7))</f>
        <v>0</v>
      </c>
      <c r="O19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13" s="1" t="str">
        <f>TRIM(IF([first '# in desc]&lt;[pos kw in desc],MID([desc],[pos kw in desc]-6,6),FALSE))</f>
        <v>FALSCH</v>
      </c>
      <c r="Q1913" s="1" t="b">
        <f>IF(LEN([manuell])=0,IFERROR([kw fine in title]*1,IFERROR(SUMPRODUCT(COUNTIF(IsDigits,MID([kw in desc],ROW($A$1:$A$150),1)))=LEN([kw in desc]),#N/A)),[manuell])</f>
        <v>0</v>
      </c>
      <c r="R1913" s="1" t="str">
        <f>IF([pos kw in title]&gt;0,MID(J1913,#REF!,4),IF([first '# in title]&gt;0,MID([title],[first '# in title],3),IF([first '# in title]&gt;0,MID([desc],#REF!,3),VLOOKUP([productid],$G$2:$R$1386,8))))</f>
        <v>-Pa</v>
      </c>
      <c r="S1913" s="1" t="e">
        <f>IF([kw in desc]=[kw rough in title],[kw in desc]*1,IFERROR(LEFT([kw_dirty],3)*1,IFERROR(LEFT([kw_dirty],2)*1,"n.a.")))</f>
        <v>#N/A</v>
      </c>
      <c r="T1913" s="1"/>
      <c r="U1913" s="1" t="e">
        <f>VLOOKUP(Tabelle1[[#This Row],[productid]],Tabelle2[#All],2,FALSE)</f>
        <v>#N/A</v>
      </c>
    </row>
    <row r="1914" spans="1:21">
      <c r="A1914" t="s">
        <v>10387</v>
      </c>
      <c r="B1914">
        <v>6143</v>
      </c>
      <c r="C1914">
        <v>9701</v>
      </c>
      <c r="D1914" t="s">
        <v>3283</v>
      </c>
      <c r="E1914" t="s">
        <v>9</v>
      </c>
      <c r="F1914">
        <v>18406</v>
      </c>
      <c r="G1914">
        <v>4258549</v>
      </c>
      <c r="H1914">
        <f t="shared" si="29"/>
        <v>0</v>
      </c>
      <c r="I1914">
        <f t="array" ref="I1914">MIN(IFERROR(FIND(IstNumbers,A1914),""))</f>
        <v>17</v>
      </c>
      <c r="J1914" s="1" t="e">
        <f>IF([first '# in title]&lt;[pos kw in title],MID([title],[pos kw in title]-6,6),#N/A)</f>
        <v>#N/A</v>
      </c>
      <c r="K1914" s="1" t="e">
        <f>IFERROR(MID(SUBSTITUTE([kw rough in title],",","."),FIND("(",[kw rough in title])+1,20),SUBSTITUTE(IFERROR(MID([kw rough in title],FIND(" ",[kw rough in title])+1,20),[kw rough in title]),",","."))</f>
        <v>#N/A</v>
      </c>
      <c r="L1914" s="1">
        <f>IFERROR(FIND("kW",[desc]),0)</f>
        <v>0</v>
      </c>
      <c r="M1914">
        <f t="array" ref="M1914">MIN(IFERROR(FIND(IstNumbers,E1914),""))</f>
        <v>0</v>
      </c>
      <c r="N1914" s="1" t="b">
        <f>IF([first '# in desc]&lt;[pos kw in desc],MID([desc],[pos kw in desc]-7,7))</f>
        <v>0</v>
      </c>
      <c r="O19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14" s="1" t="str">
        <f>TRIM(IF([first '# in desc]&lt;[pos kw in desc],MID([desc],[pos kw in desc]-6,6),FALSE))</f>
        <v>FALSCH</v>
      </c>
      <c r="Q1914" s="1" t="b">
        <f>IF(LEN([manuell])=0,IFERROR([kw fine in title]*1,IFERROR(SUMPRODUCT(COUNTIF(IsDigits,MID([kw in desc],ROW($A$1:$A$150),1)))=LEN([kw in desc]),#N/A)),[manuell])</f>
        <v>0</v>
      </c>
      <c r="R1914" s="1" t="str">
        <f>IF([pos kw in title]&gt;0,MID(J1914,#REF!,4),IF([first '# in title]&gt;0,MID([title],[first '# in title],3),IF([first '# in title]&gt;0,MID([desc],#REF!,3),VLOOKUP([productid],$G$2:$R$1386,8))))</f>
        <v>-Pa</v>
      </c>
      <c r="S1914" s="1" t="e">
        <f>IF([kw in desc]=[kw rough in title],[kw in desc]*1,IFERROR(LEFT([kw_dirty],3)*1,IFERROR(LEFT([kw_dirty],2)*1,"n.a.")))</f>
        <v>#N/A</v>
      </c>
      <c r="T1914" s="1"/>
      <c r="U1914" s="1" t="e">
        <f>VLOOKUP(Tabelle1[[#This Row],[productid]],Tabelle2[#All],2,FALSE)</f>
        <v>#N/A</v>
      </c>
    </row>
    <row r="1915" spans="1:21">
      <c r="A1915" t="s">
        <v>10388</v>
      </c>
      <c r="B1915">
        <v>5794</v>
      </c>
      <c r="C1915">
        <v>9701</v>
      </c>
      <c r="D1915" t="s">
        <v>3284</v>
      </c>
      <c r="E1915" t="s">
        <v>9</v>
      </c>
      <c r="F1915">
        <v>18406</v>
      </c>
      <c r="G1915">
        <v>4258543</v>
      </c>
      <c r="H1915">
        <f t="shared" si="29"/>
        <v>0</v>
      </c>
      <c r="I1915">
        <f t="array" ref="I1915">MIN(IFERROR(FIND(IstNumbers,A1915),""))</f>
        <v>17</v>
      </c>
      <c r="J1915" s="1" t="e">
        <f>IF([first '# in title]&lt;[pos kw in title],MID([title],[pos kw in title]-6,6),#N/A)</f>
        <v>#N/A</v>
      </c>
      <c r="K1915" s="1" t="e">
        <f>IFERROR(MID(SUBSTITUTE([kw rough in title],",","."),FIND("(",[kw rough in title])+1,20),SUBSTITUTE(IFERROR(MID([kw rough in title],FIND(" ",[kw rough in title])+1,20),[kw rough in title]),",","."))</f>
        <v>#N/A</v>
      </c>
      <c r="L1915" s="1">
        <f>IFERROR(FIND("kW",[desc]),0)</f>
        <v>0</v>
      </c>
      <c r="M1915">
        <f t="array" ref="M1915">MIN(IFERROR(FIND(IstNumbers,E1915),""))</f>
        <v>0</v>
      </c>
      <c r="N1915" s="1" t="b">
        <f>IF([first '# in desc]&lt;[pos kw in desc],MID([desc],[pos kw in desc]-7,7))</f>
        <v>0</v>
      </c>
      <c r="O19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15" s="1" t="str">
        <f>TRIM(IF([first '# in desc]&lt;[pos kw in desc],MID([desc],[pos kw in desc]-6,6),FALSE))</f>
        <v>FALSCH</v>
      </c>
      <c r="Q1915" s="1" t="b">
        <f>IF(LEN([manuell])=0,IFERROR([kw fine in title]*1,IFERROR(SUMPRODUCT(COUNTIF(IsDigits,MID([kw in desc],ROW($A$1:$A$150),1)))=LEN([kw in desc]),#N/A)),[manuell])</f>
        <v>0</v>
      </c>
      <c r="R1915" s="1" t="str">
        <f>IF([pos kw in title]&gt;0,MID(J1915,#REF!,4),IF([first '# in title]&gt;0,MID([title],[first '# in title],3),IF([first '# in title]&gt;0,MID([desc],#REF!,3),VLOOKUP([productid],$G$2:$R$1386,8))))</f>
        <v>-Pa</v>
      </c>
      <c r="S1915" s="1" t="e">
        <f>IF([kw in desc]=[kw rough in title],[kw in desc]*1,IFERROR(LEFT([kw_dirty],3)*1,IFERROR(LEFT([kw_dirty],2)*1,"n.a.")))</f>
        <v>#N/A</v>
      </c>
      <c r="T1915" s="1"/>
      <c r="U1915" s="1" t="e">
        <f>VLOOKUP(Tabelle1[[#This Row],[productid]],Tabelle2[#All],2,FALSE)</f>
        <v>#N/A</v>
      </c>
    </row>
    <row r="1916" spans="1:21">
      <c r="A1916" t="s">
        <v>3264</v>
      </c>
      <c r="B1916">
        <v>2339</v>
      </c>
      <c r="C1916">
        <v>289859</v>
      </c>
      <c r="D1916" t="s">
        <v>3285</v>
      </c>
      <c r="E1916" t="s">
        <v>3286</v>
      </c>
      <c r="F1916">
        <v>18406</v>
      </c>
      <c r="G1916">
        <v>2286143</v>
      </c>
      <c r="H1916">
        <f t="shared" si="29"/>
        <v>0</v>
      </c>
      <c r="I1916">
        <f t="array" ref="I1916">MIN(IFERROR(FIND(IstNumbers,A1916),""))</f>
        <v>30</v>
      </c>
      <c r="J1916" s="1" t="e">
        <f>IF([first '# in title]&lt;[pos kw in title],MID([title],[pos kw in title]-6,6),#N/A)</f>
        <v>#N/A</v>
      </c>
      <c r="K1916" s="1" t="e">
        <f>IFERROR(MID(SUBSTITUTE([kw rough in title],",","."),FIND("(",[kw rough in title])+1,20),SUBSTITUTE(IFERROR(MID([kw rough in title],FIND(" ",[kw rough in title])+1,20),[kw rough in title]),",","."))</f>
        <v>#N/A</v>
      </c>
      <c r="L1916" s="1">
        <f>IFERROR(FIND("kW",[desc]),0)</f>
        <v>0</v>
      </c>
      <c r="M1916">
        <f t="array" ref="M1916">MIN(IFERROR(FIND(IstNumbers,E1916),""))</f>
        <v>33</v>
      </c>
      <c r="N1916" s="1" t="b">
        <f>IF([first '# in desc]&lt;[pos kw in desc],MID([desc],[pos kw in desc]-7,7))</f>
        <v>0</v>
      </c>
      <c r="O19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16" s="1" t="str">
        <f>TRIM(IF([first '# in desc]&lt;[pos kw in desc],MID([desc],[pos kw in desc]-6,6),FALSE))</f>
        <v>FALSCH</v>
      </c>
      <c r="Q1916" s="1" t="b">
        <f>IF(LEN([manuell])=0,IFERROR([kw fine in title]*1,IFERROR(SUMPRODUCT(COUNTIF(IsDigits,MID([kw in desc],ROW($A$1:$A$150),1)))=LEN([kw in desc]),#N/A)),[manuell])</f>
        <v>0</v>
      </c>
      <c r="R1916" s="1" t="str">
        <f>IF([pos kw in title]&gt;0,MID(J1916,#REF!,4),IF([first '# in title]&gt;0,MID([title],[first '# in title],3),IF([first '# in title]&gt;0,MID([desc],#REF!,3),VLOOKUP([productid],$G$2:$R$1386,8))))</f>
        <v>146</v>
      </c>
      <c r="S1916" s="1" t="e">
        <f>IF([kw in desc]=[kw rough in title],[kw in desc]*1,IFERROR(LEFT([kw_dirty],3)*1,IFERROR(LEFT([kw_dirty],2)*1,"n.a.")))</f>
        <v>#N/A</v>
      </c>
      <c r="T1916" s="1"/>
      <c r="U1916" s="1" t="e">
        <f>VLOOKUP(Tabelle1[[#This Row],[productid]],Tabelle2[#All],2,FALSE)</f>
        <v>#N/A</v>
      </c>
    </row>
    <row r="1917" spans="1:21" hidden="1">
      <c r="A1917" t="s">
        <v>3192</v>
      </c>
      <c r="B1917">
        <v>2798.9</v>
      </c>
      <c r="C1917">
        <v>288366</v>
      </c>
      <c r="D1917" t="s">
        <v>3287</v>
      </c>
      <c r="E1917" t="s">
        <v>3288</v>
      </c>
      <c r="F1917">
        <v>18406</v>
      </c>
      <c r="G1917">
        <v>1064527</v>
      </c>
      <c r="H1917">
        <f t="shared" si="29"/>
        <v>26</v>
      </c>
      <c r="I1917">
        <f t="array" ref="I1917">MIN(IFERROR(FIND(IstNumbers,A1917),""))</f>
        <v>20</v>
      </c>
      <c r="J1917" s="1" t="str">
        <f>IF([first '# in title]&lt;[pos kw in title],MID([title],[pos kw in title]-6,6),#N/A)</f>
        <v>200 19</v>
      </c>
      <c r="K1917" s="1" t="str">
        <f>IFERROR(MID(SUBSTITUTE([kw rough in title],",","."),FIND("(",[kw rough in title])+1,20),SUBSTITUTE(IFERROR(MID([kw rough in title],FIND(" ",[kw rough in title])+1,20),[kw rough in title]),",","."))</f>
        <v>19</v>
      </c>
      <c r="L1917" s="1">
        <f>IFERROR(FIND("kW",[desc]),0)</f>
        <v>75</v>
      </c>
      <c r="M1917">
        <f t="array" ref="M1917">MIN(IFERROR(FIND(IstNumbers,E1917),""))</f>
        <v>24</v>
      </c>
      <c r="N1917" s="1" t="str">
        <f>IF([first '# in desc]&lt;[pos kw in desc],MID([desc],[pos kw in desc]-7,7))</f>
        <v xml:space="preserve">2 - 19 </v>
      </c>
      <c r="O1917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917" s="1" t="str">
        <f>TRIM(IF([first '# in desc]&lt;[pos kw in desc],MID([desc],[pos kw in desc]-6,6),FALSE))</f>
        <v>- 19</v>
      </c>
      <c r="Q1917" s="1">
        <f>IF(LEN([manuell])=0,IFERROR([kw fine in title]*1,IFERROR(SUMPRODUCT(COUNTIF(IsDigits,MID([kw in desc],ROW($A$1:$A$150),1)))=LEN([kw in desc]),#N/A)),[manuell])</f>
        <v>19</v>
      </c>
      <c r="R1917" s="1" t="e">
        <f>IF([pos kw in title]&gt;0,MID(J1917,#REF!,4),IF([first '# in title]&gt;0,MID([title],[first '# in title],3),IF([first '# in title]&gt;0,MID([desc],#REF!,3),VLOOKUP([productid],$G$2:$R$1386,8))))</f>
        <v>#REF!</v>
      </c>
      <c r="S1917" s="1" t="str">
        <f>IF([kw in desc]=[kw rough in title],[kw in desc]*1,IFERROR(LEFT([kw_dirty],3)*1,IFERROR(LEFT([kw_dirty],2)*1,"n.a.")))</f>
        <v>n.a.</v>
      </c>
      <c r="T1917" s="1"/>
      <c r="U1917" s="1">
        <f>VLOOKUP(Tabelle1[[#This Row],[productid]],Tabelle2[#All],2,FALSE)</f>
        <v>19</v>
      </c>
    </row>
    <row r="1918" spans="1:21" hidden="1">
      <c r="A1918" t="s">
        <v>3224</v>
      </c>
      <c r="B1918">
        <v>3200</v>
      </c>
      <c r="C1918">
        <v>289859</v>
      </c>
      <c r="D1918" t="s">
        <v>3289</v>
      </c>
      <c r="E1918" t="s">
        <v>2067</v>
      </c>
      <c r="F1918">
        <v>18406</v>
      </c>
      <c r="G1918">
        <v>1750863</v>
      </c>
      <c r="H1918">
        <f t="shared" si="29"/>
        <v>0</v>
      </c>
      <c r="I1918">
        <f t="array" ref="I1918">MIN(IFERROR(FIND(IstNumbers,A1918),""))</f>
        <v>12</v>
      </c>
      <c r="J1918" s="1" t="e">
        <f>IF([first '# in title]&lt;[pos kw in title],MID([title],[pos kw in title]-6,6),#N/A)</f>
        <v>#N/A</v>
      </c>
      <c r="K1918" s="1" t="e">
        <f>IFERROR(MID(SUBSTITUTE([kw rough in title],",","."),FIND("(",[kw rough in title])+1,20),SUBSTITUTE(IFERROR(MID([kw rough in title],FIND(" ",[kw rough in title])+1,20),[kw rough in title]),",","."))</f>
        <v>#N/A</v>
      </c>
      <c r="L1918" s="1">
        <f>IFERROR(FIND("kW",[desc]),0)</f>
        <v>70</v>
      </c>
      <c r="M1918">
        <f t="array" ref="M1918">MIN(IFERROR(FIND(IstNumbers,E1918),""))</f>
        <v>34</v>
      </c>
      <c r="N1918" s="1" t="str">
        <f>IF([first '# in desc]&lt;[pos kw in desc],MID([desc],[pos kw in desc]-7,7))</f>
        <v xml:space="preserve">­me 42 </v>
      </c>
      <c r="O19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18" s="1" t="str">
        <f>TRIM(IF([first '# in desc]&lt;[pos kw in desc],MID([desc],[pos kw in desc]-6,6),FALSE))</f>
        <v>me 42</v>
      </c>
      <c r="Q1918" s="1" t="b">
        <f>IF(LEN([manuell])=0,IFERROR([kw fine in title]*1,IFERROR(SUMPRODUCT(COUNTIF(IsDigits,MID([kw in desc],ROW($A$1:$A$150),1)))=LEN([kw in desc]),#N/A)),[manuell])</f>
        <v>0</v>
      </c>
      <c r="R1918" s="1" t="str">
        <f>IF([pos kw in title]&gt;0,MID(J1918,#REF!,4),IF([first '# in title]&gt;0,MID([title],[first '# in title],3),IF([first '# in title]&gt;0,MID([desc],#REF!,3),VLOOKUP([productid],$G$2:$R$1386,8))))</f>
        <v xml:space="preserve">42 </v>
      </c>
      <c r="S1918" s="1" t="e">
        <f>IF([kw in desc]=[kw rough in title],[kw in desc]*1,IFERROR(LEFT([kw_dirty],3)*1,IFERROR(LEFT([kw_dirty],2)*1,"n.a.")))</f>
        <v>#N/A</v>
      </c>
      <c r="T1918" s="1"/>
      <c r="U1918" s="1">
        <f>VLOOKUP(Tabelle1[[#This Row],[productid]],Tabelle2[#All],2,FALSE)</f>
        <v>42</v>
      </c>
    </row>
    <row r="1919" spans="1:21" hidden="1">
      <c r="A1919" t="s">
        <v>3181</v>
      </c>
      <c r="B1919">
        <v>3250</v>
      </c>
      <c r="C1919">
        <v>289859</v>
      </c>
      <c r="D1919" t="s">
        <v>3290</v>
      </c>
      <c r="E1919" t="s">
        <v>3291</v>
      </c>
      <c r="F1919">
        <v>18406</v>
      </c>
      <c r="G1919">
        <v>3497887</v>
      </c>
      <c r="H1919">
        <f t="shared" si="29"/>
        <v>0</v>
      </c>
      <c r="I1919">
        <f t="array" ref="I1919">MIN(IFERROR(FIND(IstNumbers,A1919),""))</f>
        <v>13</v>
      </c>
      <c r="J1919" s="1" t="e">
        <f>IF([first '# in title]&lt;[pos kw in title],MID([title],[pos kw in title]-6,6),#N/A)</f>
        <v>#N/A</v>
      </c>
      <c r="K1919" s="1" t="e">
        <f>IFERROR(MID(SUBSTITUTE([kw rough in title],",","."),FIND("(",[kw rough in title])+1,20),SUBSTITUTE(IFERROR(MID([kw rough in title],FIND(" ",[kw rough in title])+1,20),[kw rough in title]),",","."))</f>
        <v>#N/A</v>
      </c>
      <c r="L1919" s="1">
        <f>IFERROR(FIND("kW",[desc]),0)</f>
        <v>70</v>
      </c>
      <c r="M1919">
        <f t="array" ref="M1919">MIN(IFERROR(FIND(IstNumbers,E1919),""))</f>
        <v>34</v>
      </c>
      <c r="N1919" s="1" t="str">
        <f>IF([first '# in desc]&lt;[pos kw in desc],MID([desc],[pos kw in desc]-7,7))</f>
        <v xml:space="preserve">­me 42 </v>
      </c>
      <c r="O19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19" s="1" t="str">
        <f>TRIM(IF([first '# in desc]&lt;[pos kw in desc],MID([desc],[pos kw in desc]-6,6),FALSE))</f>
        <v>me 42</v>
      </c>
      <c r="Q1919" s="1" t="b">
        <f>IF(LEN([manuell])=0,IFERROR([kw fine in title]*1,IFERROR(SUMPRODUCT(COUNTIF(IsDigits,MID([kw in desc],ROW($A$1:$A$150),1)))=LEN([kw in desc]),#N/A)),[manuell])</f>
        <v>0</v>
      </c>
      <c r="R1919" s="1" t="str">
        <f>IF([pos kw in title]&gt;0,MID(J1919,#REF!,4),IF([first '# in title]&gt;0,MID([title],[first '# in title],3),IF([first '# in title]&gt;0,MID([desc],#REF!,3),VLOOKUP([productid],$G$2:$R$1386,8))))</f>
        <v xml:space="preserve">42 </v>
      </c>
      <c r="S1919" s="1" t="e">
        <f>IF([kw in desc]=[kw rough in title],[kw in desc]*1,IFERROR(LEFT([kw_dirty],3)*1,IFERROR(LEFT([kw_dirty],2)*1,"n.a.")))</f>
        <v>#N/A</v>
      </c>
      <c r="T1919" s="1"/>
      <c r="U1919" s="1">
        <f>VLOOKUP(Tabelle1[[#This Row],[productid]],Tabelle2[#All],2,FALSE)</f>
        <v>42</v>
      </c>
    </row>
    <row r="1920" spans="1:21" hidden="1">
      <c r="A1920" t="s">
        <v>3184</v>
      </c>
      <c r="B1920">
        <v>2980</v>
      </c>
      <c r="C1920">
        <v>289859</v>
      </c>
      <c r="D1920" t="s">
        <v>3292</v>
      </c>
      <c r="E1920" t="s">
        <v>1511</v>
      </c>
      <c r="F1920">
        <v>18406</v>
      </c>
      <c r="G1920">
        <v>3712928</v>
      </c>
      <c r="H1920">
        <f t="shared" si="29"/>
        <v>54</v>
      </c>
      <c r="I1920">
        <f t="array" ref="I1920">MIN(IFERROR(FIND(IstNumbers,A1920),""))</f>
        <v>29</v>
      </c>
      <c r="J1920" s="1" t="str">
        <f>IF([first '# in title]&lt;[pos kw in title],MID([title],[pos kw in title]-6,6),#N/A)</f>
        <v xml:space="preserve">H (42 </v>
      </c>
      <c r="K192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20" s="1">
        <f>IFERROR(FIND("kW",[desc]),0)</f>
        <v>70</v>
      </c>
      <c r="M1920">
        <f t="array" ref="M1920">MIN(IFERROR(FIND(IstNumbers,E1920),""))</f>
        <v>34</v>
      </c>
      <c r="N1920" s="1" t="str">
        <f>IF([first '# in desc]&lt;[pos kw in desc],MID([desc],[pos kw in desc]-7,7))</f>
        <v xml:space="preserve">­me 42 </v>
      </c>
      <c r="O19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20" s="1" t="str">
        <f>TRIM(IF([first '# in desc]&lt;[pos kw in desc],MID([desc],[pos kw in desc]-6,6),FALSE))</f>
        <v>me 42</v>
      </c>
      <c r="Q1920" s="1">
        <f>IF(LEN([manuell])=0,IFERROR([kw fine in title]*1,IFERROR(SUMPRODUCT(COUNTIF(IsDigits,MID([kw in desc],ROW($A$1:$A$150),1)))=LEN([kw in desc]),#N/A)),[manuell])</f>
        <v>42</v>
      </c>
      <c r="R1920" s="1" t="e">
        <f>IF([pos kw in title]&gt;0,MID(J1920,#REF!,4),IF([first '# in title]&gt;0,MID([title],[first '# in title],3),IF([first '# in title]&gt;0,MID([desc],#REF!,3),VLOOKUP([productid],$G$2:$R$1386,8))))</f>
        <v>#REF!</v>
      </c>
      <c r="S1920" s="1" t="str">
        <f>IF([kw in desc]=[kw rough in title],[kw in desc]*1,IFERROR(LEFT([kw_dirty],3)*1,IFERROR(LEFT([kw_dirty],2)*1,"n.a.")))</f>
        <v>n.a.</v>
      </c>
      <c r="T1920" s="1"/>
      <c r="U1920" s="1">
        <f>VLOOKUP(Tabelle1[[#This Row],[productid]],Tabelle2[#All],2,FALSE)</f>
        <v>42</v>
      </c>
    </row>
    <row r="1921" spans="1:21" hidden="1">
      <c r="A1921" t="s">
        <v>2399</v>
      </c>
      <c r="B1921">
        <v>2204</v>
      </c>
      <c r="C1921">
        <v>289859</v>
      </c>
      <c r="D1921" t="s">
        <v>3293</v>
      </c>
      <c r="E1921" t="s">
        <v>3294</v>
      </c>
      <c r="F1921">
        <v>18406</v>
      </c>
      <c r="G1921">
        <v>3712883</v>
      </c>
      <c r="H1921">
        <f t="shared" si="29"/>
        <v>60</v>
      </c>
      <c r="I1921">
        <f t="array" ref="I1921">MIN(IFERROR(FIND(IstNumbers,A1921),""))</f>
        <v>24</v>
      </c>
      <c r="J1921" s="1" t="str">
        <f>IF([first '# in title]&lt;[pos kw in title],MID([title],[pos kw in title]-6,6),#N/A)</f>
        <v xml:space="preserve">L (16 </v>
      </c>
      <c r="K192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21" s="1">
        <f>IFERROR(FIND("kW",[desc]),0)</f>
        <v>71</v>
      </c>
      <c r="M1921">
        <f t="array" ref="M1921">MIN(IFERROR(FIND(IstNumbers,E1921),""))</f>
        <v>29</v>
      </c>
      <c r="N1921" s="1" t="str">
        <f>IF([first '# in desc]&lt;[pos kw in desc],MID([desc],[pos kw in desc]-7,7))</f>
        <v xml:space="preserve">­me 16 </v>
      </c>
      <c r="O192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21" s="1" t="str">
        <f>TRIM(IF([first '# in desc]&lt;[pos kw in desc],MID([desc],[pos kw in desc]-6,6),FALSE))</f>
        <v>me 16</v>
      </c>
      <c r="Q1921" s="1">
        <f>IF(LEN([manuell])=0,IFERROR([kw fine in title]*1,IFERROR(SUMPRODUCT(COUNTIF(IsDigits,MID([kw in desc],ROW($A$1:$A$150),1)))=LEN([kw in desc]),#N/A)),[manuell])</f>
        <v>16</v>
      </c>
      <c r="R1921" s="1" t="e">
        <f>IF([pos kw in title]&gt;0,MID(J1921,#REF!,4),IF([first '# in title]&gt;0,MID([title],[first '# in title],3),IF([first '# in title]&gt;0,MID([desc],#REF!,3),VLOOKUP([productid],$G$2:$R$1386,8))))</f>
        <v>#REF!</v>
      </c>
      <c r="S1921" s="1" t="str">
        <f>IF([kw in desc]=[kw rough in title],[kw in desc]*1,IFERROR(LEFT([kw_dirty],3)*1,IFERROR(LEFT([kw_dirty],2)*1,"n.a.")))</f>
        <v>n.a.</v>
      </c>
      <c r="T1921" s="1"/>
      <c r="U1921" s="1">
        <f>VLOOKUP(Tabelle1[[#This Row],[productid]],Tabelle2[#All],2,FALSE)</f>
        <v>16</v>
      </c>
    </row>
    <row r="1922" spans="1:21" hidden="1">
      <c r="A1922" t="s">
        <v>3162</v>
      </c>
      <c r="B1922">
        <v>2144</v>
      </c>
      <c r="C1922">
        <v>289859</v>
      </c>
      <c r="D1922" t="s">
        <v>3295</v>
      </c>
      <c r="E1922" t="s">
        <v>3013</v>
      </c>
      <c r="F1922">
        <v>18406</v>
      </c>
      <c r="G1922">
        <v>1219746</v>
      </c>
      <c r="H1922">
        <f t="shared" si="29"/>
        <v>0</v>
      </c>
      <c r="I1922">
        <f t="array" ref="I1922">MIN(IFERROR(FIND(IstNumbers,A1922),""))</f>
        <v>22</v>
      </c>
      <c r="J1922" s="1" t="e">
        <f>IF([first '# in title]&lt;[pos kw in title],MID([title],[pos kw in title]-6,6),#N/A)</f>
        <v>#N/A</v>
      </c>
      <c r="K1922" s="1" t="e">
        <f>IFERROR(MID(SUBSTITUTE([kw rough in title],",","."),FIND("(",[kw rough in title])+1,20),SUBSTITUTE(IFERROR(MID([kw rough in title],FIND(" ",[kw rough in title])+1,20),[kw rough in title]),",","."))</f>
        <v>#N/A</v>
      </c>
      <c r="L1922" s="1">
        <f>IFERROR(FIND("kW",[desc]),0)</f>
        <v>71</v>
      </c>
      <c r="M1922">
        <f t="array" ref="M1922">MIN(IFERROR(FIND(IstNumbers,E1922),""))</f>
        <v>29</v>
      </c>
      <c r="N1922" s="1" t="str">
        <f>IF([first '# in desc]&lt;[pos kw in desc],MID([desc],[pos kw in desc]-7,7))</f>
        <v xml:space="preserve">­me 16 </v>
      </c>
      <c r="O192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22" s="1" t="str">
        <f>TRIM(IF([first '# in desc]&lt;[pos kw in desc],MID([desc],[pos kw in desc]-6,6),FALSE))</f>
        <v>me 16</v>
      </c>
      <c r="Q1922" s="1" t="b">
        <f>IF(LEN([manuell])=0,IFERROR([kw fine in title]*1,IFERROR(SUMPRODUCT(COUNTIF(IsDigits,MID([kw in desc],ROW($A$1:$A$150),1)))=LEN([kw in desc]),#N/A)),[manuell])</f>
        <v>0</v>
      </c>
      <c r="R1922" s="1" t="str">
        <f>IF([pos kw in title]&gt;0,MID(J1922,#REF!,4),IF([first '# in title]&gt;0,MID([title],[first '# in title],3),IF([first '# in title]&gt;0,MID([desc],#REF!,3),VLOOKUP([productid],$G$2:$R$1386,8))))</f>
        <v xml:space="preserve">16 </v>
      </c>
      <c r="S1922" s="1" t="e">
        <f>IF([kw in desc]=[kw rough in title],[kw in desc]*1,IFERROR(LEFT([kw_dirty],3)*1,IFERROR(LEFT([kw_dirty],2)*1,"n.a.")))</f>
        <v>#N/A</v>
      </c>
      <c r="T1922" s="1"/>
      <c r="U1922" s="1">
        <f>VLOOKUP(Tabelle1[[#This Row],[productid]],Tabelle2[#All],2,FALSE)</f>
        <v>16</v>
      </c>
    </row>
    <row r="1923" spans="1:21">
      <c r="A1923" t="s">
        <v>3165</v>
      </c>
      <c r="B1923">
        <v>3035</v>
      </c>
      <c r="C1923">
        <v>289859</v>
      </c>
      <c r="D1923" t="s">
        <v>3296</v>
      </c>
      <c r="E1923" t="s">
        <v>3297</v>
      </c>
      <c r="F1923">
        <v>18406</v>
      </c>
      <c r="G1923">
        <v>3094808</v>
      </c>
      <c r="H1923">
        <f t="shared" si="29"/>
        <v>0</v>
      </c>
      <c r="I1923">
        <f t="array" ref="I1923">MIN(IFERROR(FIND(IstNumbers,A1923),""))</f>
        <v>14</v>
      </c>
      <c r="J1923" s="1" t="e">
        <f>IF([first '# in title]&lt;[pos kw in title],MID([title],[pos kw in title]-6,6),#N/A)</f>
        <v>#N/A</v>
      </c>
      <c r="K1923" s="1" t="e">
        <f>IFERROR(MID(SUBSTITUTE([kw rough in title],",","."),FIND("(",[kw rough in title])+1,20),SUBSTITUTE(IFERROR(MID([kw rough in title],FIND(" ",[kw rough in title])+1,20),[kw rough in title]),",","."))</f>
        <v>#N/A</v>
      </c>
      <c r="L1923" s="1">
        <f>IFERROR(FIND("kW",[desc]),0)</f>
        <v>0</v>
      </c>
      <c r="M1923">
        <f t="array" ref="M1923">MIN(IFERROR(FIND(IstNumbers,E1923),""))</f>
        <v>31</v>
      </c>
      <c r="N1923" s="1" t="b">
        <f>IF([first '# in desc]&lt;[pos kw in desc],MID([desc],[pos kw in desc]-7,7))</f>
        <v>0</v>
      </c>
      <c r="O19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23" s="1" t="str">
        <f>TRIM(IF([first '# in desc]&lt;[pos kw in desc],MID([desc],[pos kw in desc]-6,6),FALSE))</f>
        <v>FALSCH</v>
      </c>
      <c r="Q1923" s="1" t="b">
        <f>IF(LEN([manuell])=0,IFERROR([kw fine in title]*1,IFERROR(SUMPRODUCT(COUNTIF(IsDigits,MID([kw in desc],ROW($A$1:$A$150),1)))=LEN([kw in desc]),#N/A)),[manuell])</f>
        <v>0</v>
      </c>
      <c r="R1923" s="1" t="str">
        <f>IF([pos kw in title]&gt;0,MID(J1923,#REF!,4),IF([first '# in title]&gt;0,MID([title],[first '# in title],3),IF([first '# in title]&gt;0,MID([desc],#REF!,3),VLOOKUP([productid],$G$2:$R$1386,8))))</f>
        <v xml:space="preserve">22 </v>
      </c>
      <c r="S1923" s="1" t="e">
        <f>IF([kw in desc]=[kw rough in title],[kw in desc]*1,IFERROR(LEFT([kw_dirty],3)*1,IFERROR(LEFT([kw_dirty],2)*1,"n.a.")))</f>
        <v>#N/A</v>
      </c>
      <c r="T1923" s="1"/>
      <c r="U1923" s="1" t="e">
        <f>VLOOKUP(Tabelle1[[#This Row],[productid]],Tabelle2[#All],2,FALSE)</f>
        <v>#N/A</v>
      </c>
    </row>
    <row r="1924" spans="1:21">
      <c r="A1924" t="s">
        <v>3152</v>
      </c>
      <c r="B1924">
        <v>2875</v>
      </c>
      <c r="C1924">
        <v>289859</v>
      </c>
      <c r="D1924" t="s">
        <v>3298</v>
      </c>
      <c r="E1924" t="s">
        <v>3299</v>
      </c>
      <c r="F1924">
        <v>18406</v>
      </c>
      <c r="G1924">
        <v>3132607</v>
      </c>
      <c r="H1924">
        <f t="shared" ref="H1924:H1987" si="30">IFERROR(FIND("kW",A1924),0)</f>
        <v>0</v>
      </c>
      <c r="I1924">
        <f t="array" ref="I1924">MIN(IFERROR(FIND(IstNumbers,A1924),""))</f>
        <v>0</v>
      </c>
      <c r="J1924" s="1" t="e">
        <f>IF([first '# in title]&lt;[pos kw in title],MID([title],[pos kw in title]-6,6),#N/A)</f>
        <v>#N/A</v>
      </c>
      <c r="K1924" s="1" t="e">
        <f>IFERROR(MID(SUBSTITUTE([kw rough in title],",","."),FIND("(",[kw rough in title])+1,20),SUBSTITUTE(IFERROR(MID([kw rough in title],FIND(" ",[kw rough in title])+1,20),[kw rough in title]),",","."))</f>
        <v>#N/A</v>
      </c>
      <c r="L1924" s="1">
        <f>IFERROR(FIND("kW",[desc]),0)</f>
        <v>0</v>
      </c>
      <c r="M1924">
        <f t="array" ref="M1924">MIN(IFERROR(FIND(IstNumbers,E1924),""))</f>
        <v>32</v>
      </c>
      <c r="N1924" s="1" t="b">
        <f>IF([first '# in desc]&lt;[pos kw in desc],MID([desc],[pos kw in desc]-7,7))</f>
        <v>0</v>
      </c>
      <c r="O19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24" s="1" t="str">
        <f>TRIM(IF([first '# in desc]&lt;[pos kw in desc],MID([desc],[pos kw in desc]-6,6),FALSE))</f>
        <v>FALSCH</v>
      </c>
      <c r="Q1924" s="1" t="b">
        <f>IF(LEN([manuell])=0,IFERROR([kw fine in title]*1,IFERROR(SUMPRODUCT(COUNTIF(IsDigits,MID([kw in desc],ROW($A$1:$A$150),1)))=LEN([kw in desc]),#N/A)),[manuell])</f>
        <v>0</v>
      </c>
      <c r="R1924" s="1" t="str">
        <f>IF([pos kw in title]&gt;0,MID(J1924,#REF!,4),IF([first '# in title]&gt;0,MID([title],[first '# in title],3),IF([first '# in title]&gt;0,MID([desc],#REF!,3),VLOOKUP([productid],$G$2:$R$1386,8))))</f>
        <v xml:space="preserve">me, 35 </v>
      </c>
      <c r="S1924" s="1" t="e">
        <f>IF([kw in desc]=[kw rough in title],[kw in desc]*1,IFERROR(LEFT([kw_dirty],3)*1,IFERROR(LEFT([kw_dirty],2)*1,"n.a.")))</f>
        <v>#N/A</v>
      </c>
      <c r="T1924" s="1"/>
      <c r="U1924" s="1" t="e">
        <f>VLOOKUP(Tabelle1[[#This Row],[productid]],Tabelle2[#All],2,FALSE)</f>
        <v>#N/A</v>
      </c>
    </row>
    <row r="1925" spans="1:21">
      <c r="A1925" t="s">
        <v>10389</v>
      </c>
      <c r="B1925">
        <v>5706</v>
      </c>
      <c r="C1925">
        <v>9701</v>
      </c>
      <c r="D1925" t="s">
        <v>3300</v>
      </c>
      <c r="E1925" t="s">
        <v>9</v>
      </c>
      <c r="F1925">
        <v>18406</v>
      </c>
      <c r="G1925">
        <v>4260215</v>
      </c>
      <c r="H1925">
        <f t="shared" si="30"/>
        <v>0</v>
      </c>
      <c r="I1925">
        <f t="array" ref="I1925">MIN(IFERROR(FIND(IstNumbers,A1925),""))</f>
        <v>17</v>
      </c>
      <c r="J1925" s="1" t="e">
        <f>IF([first '# in title]&lt;[pos kw in title],MID([title],[pos kw in title]-6,6),#N/A)</f>
        <v>#N/A</v>
      </c>
      <c r="K1925" s="1" t="e">
        <f>IFERROR(MID(SUBSTITUTE([kw rough in title],",","."),FIND("(",[kw rough in title])+1,20),SUBSTITUTE(IFERROR(MID([kw rough in title],FIND(" ",[kw rough in title])+1,20),[kw rough in title]),",","."))</f>
        <v>#N/A</v>
      </c>
      <c r="L1925" s="1">
        <f>IFERROR(FIND("kW",[desc]),0)</f>
        <v>0</v>
      </c>
      <c r="M1925">
        <f t="array" ref="M1925">MIN(IFERROR(FIND(IstNumbers,E1925),""))</f>
        <v>0</v>
      </c>
      <c r="N1925" s="1" t="b">
        <f>IF([first '# in desc]&lt;[pos kw in desc],MID([desc],[pos kw in desc]-7,7))</f>
        <v>0</v>
      </c>
      <c r="O19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25" s="1" t="str">
        <f>TRIM(IF([first '# in desc]&lt;[pos kw in desc],MID([desc],[pos kw in desc]-6,6),FALSE))</f>
        <v>FALSCH</v>
      </c>
      <c r="Q1925" s="1" t="b">
        <f>IF(LEN([manuell])=0,IFERROR([kw fine in title]*1,IFERROR(SUMPRODUCT(COUNTIF(IsDigits,MID([kw in desc],ROW($A$1:$A$150),1)))=LEN([kw in desc]),#N/A)),[manuell])</f>
        <v>0</v>
      </c>
      <c r="R1925" s="1" t="str">
        <f>IF([pos kw in title]&gt;0,MID(J1925,#REF!,4),IF([first '# in title]&gt;0,MID([title],[first '# in title],3),IF([first '# in title]&gt;0,MID([desc],#REF!,3),VLOOKUP([productid],$G$2:$R$1386,8))))</f>
        <v>-Pa</v>
      </c>
      <c r="S1925" s="1" t="e">
        <f>IF([kw in desc]=[kw rough in title],[kw in desc]*1,IFERROR(LEFT([kw_dirty],3)*1,IFERROR(LEFT([kw_dirty],2)*1,"n.a.")))</f>
        <v>#N/A</v>
      </c>
      <c r="T1925" s="1"/>
      <c r="U1925" s="1" t="e">
        <f>VLOOKUP(Tabelle1[[#This Row],[productid]],Tabelle2[#All],2,FALSE)</f>
        <v>#N/A</v>
      </c>
    </row>
    <row r="1926" spans="1:21">
      <c r="A1926" t="s">
        <v>10390</v>
      </c>
      <c r="B1926">
        <v>6220</v>
      </c>
      <c r="C1926">
        <v>9701</v>
      </c>
      <c r="D1926" t="s">
        <v>3301</v>
      </c>
      <c r="E1926" t="s">
        <v>9</v>
      </c>
      <c r="F1926">
        <v>18406</v>
      </c>
      <c r="G1926">
        <v>4260214</v>
      </c>
      <c r="H1926">
        <f t="shared" si="30"/>
        <v>0</v>
      </c>
      <c r="I1926">
        <f t="array" ref="I1926">MIN(IFERROR(FIND(IstNumbers,A1926),""))</f>
        <v>17</v>
      </c>
      <c r="J1926" s="1" t="e">
        <f>IF([first '# in title]&lt;[pos kw in title],MID([title],[pos kw in title]-6,6),#N/A)</f>
        <v>#N/A</v>
      </c>
      <c r="K1926" s="1" t="e">
        <f>IFERROR(MID(SUBSTITUTE([kw rough in title],",","."),FIND("(",[kw rough in title])+1,20),SUBSTITUTE(IFERROR(MID([kw rough in title],FIND(" ",[kw rough in title])+1,20),[kw rough in title]),",","."))</f>
        <v>#N/A</v>
      </c>
      <c r="L1926" s="1">
        <f>IFERROR(FIND("kW",[desc]),0)</f>
        <v>0</v>
      </c>
      <c r="M1926">
        <f t="array" ref="M1926">MIN(IFERROR(FIND(IstNumbers,E1926),""))</f>
        <v>0</v>
      </c>
      <c r="N1926" s="1" t="b">
        <f>IF([first '# in desc]&lt;[pos kw in desc],MID([desc],[pos kw in desc]-7,7))</f>
        <v>0</v>
      </c>
      <c r="O19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26" s="1" t="str">
        <f>TRIM(IF([first '# in desc]&lt;[pos kw in desc],MID([desc],[pos kw in desc]-6,6),FALSE))</f>
        <v>FALSCH</v>
      </c>
      <c r="Q1926" s="1" t="b">
        <f>IF(LEN([manuell])=0,IFERROR([kw fine in title]*1,IFERROR(SUMPRODUCT(COUNTIF(IsDigits,MID([kw in desc],ROW($A$1:$A$150),1)))=LEN([kw in desc]),#N/A)),[manuell])</f>
        <v>0</v>
      </c>
      <c r="R1926" s="1" t="str">
        <f>IF([pos kw in title]&gt;0,MID(J1926,#REF!,4),IF([first '# in title]&gt;0,MID([title],[first '# in title],3),IF([first '# in title]&gt;0,MID([desc],#REF!,3),VLOOKUP([productid],$G$2:$R$1386,8))))</f>
        <v>-Pa</v>
      </c>
      <c r="S1926" s="1" t="e">
        <f>IF([kw in desc]=[kw rough in title],[kw in desc]*1,IFERROR(LEFT([kw_dirty],3)*1,IFERROR(LEFT([kw_dirty],2)*1,"n.a.")))</f>
        <v>#N/A</v>
      </c>
      <c r="T1926" s="1"/>
      <c r="U1926" s="1" t="e">
        <f>VLOOKUP(Tabelle1[[#This Row],[productid]],Tabelle2[#All],2,FALSE)</f>
        <v>#N/A</v>
      </c>
    </row>
    <row r="1927" spans="1:21">
      <c r="A1927" t="s">
        <v>3257</v>
      </c>
      <c r="B1927">
        <v>2660</v>
      </c>
      <c r="C1927">
        <v>289859</v>
      </c>
      <c r="D1927" t="s">
        <v>3302</v>
      </c>
      <c r="E1927" t="s">
        <v>3303</v>
      </c>
      <c r="F1927">
        <v>18406</v>
      </c>
      <c r="G1927">
        <v>3128307</v>
      </c>
      <c r="H1927">
        <f t="shared" si="30"/>
        <v>0</v>
      </c>
      <c r="I1927">
        <f t="array" ref="I1927">MIN(IFERROR(FIND(IstNumbers,A1927),""))</f>
        <v>22</v>
      </c>
      <c r="J1927" s="1" t="e">
        <f>IF([first '# in title]&lt;[pos kw in title],MID([title],[pos kw in title]-6,6),#N/A)</f>
        <v>#N/A</v>
      </c>
      <c r="K1927" s="1" t="e">
        <f>IFERROR(MID(SUBSTITUTE([kw rough in title],",","."),FIND("(",[kw rough in title])+1,20),SUBSTITUTE(IFERROR(MID([kw rough in title],FIND(" ",[kw rough in title])+1,20),[kw rough in title]),",","."))</f>
        <v>#N/A</v>
      </c>
      <c r="L1927" s="1">
        <f>IFERROR(FIND("kW",[desc]),0)</f>
        <v>0</v>
      </c>
      <c r="M1927">
        <f t="array" ref="M1927">MIN(IFERROR(FIND(IstNumbers,E1927),""))</f>
        <v>38</v>
      </c>
      <c r="N1927" s="1" t="b">
        <f>IF([first '# in desc]&lt;[pos kw in desc],MID([desc],[pos kw in desc]-7,7))</f>
        <v>0</v>
      </c>
      <c r="O19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27" s="1" t="str">
        <f>TRIM(IF([first '# in desc]&lt;[pos kw in desc],MID([desc],[pos kw in desc]-6,6),FALSE))</f>
        <v>FALSCH</v>
      </c>
      <c r="Q1927" s="1" t="b">
        <f>IF(LEN([manuell])=0,IFERROR([kw fine in title]*1,IFERROR(SUMPRODUCT(COUNTIF(IsDigits,MID([kw in desc],ROW($A$1:$A$150),1)))=LEN([kw in desc]),#N/A)),[manuell])</f>
        <v>0</v>
      </c>
      <c r="R1927" s="1" t="str">
        <f>IF([pos kw in title]&gt;0,MID(J1927,#REF!,4),IF([first '# in title]&gt;0,MID([title],[first '# in title],3),IF([first '# in title]&gt;0,MID([desc],#REF!,3),VLOOKUP([productid],$G$2:$R$1386,8))))</f>
        <v>-Sm</v>
      </c>
      <c r="S1927" s="1" t="e">
        <f>IF([kw in desc]=[kw rough in title],[kw in desc]*1,IFERROR(LEFT([kw_dirty],3)*1,IFERROR(LEFT([kw_dirty],2)*1,"n.a.")))</f>
        <v>#N/A</v>
      </c>
      <c r="T1927" s="1"/>
      <c r="U1927" s="1" t="e">
        <f>VLOOKUP(Tabelle1[[#This Row],[productid]],Tabelle2[#All],2,FALSE)</f>
        <v>#N/A</v>
      </c>
    </row>
    <row r="1928" spans="1:21">
      <c r="A1928" t="s">
        <v>3264</v>
      </c>
      <c r="B1928">
        <v>2339</v>
      </c>
      <c r="C1928">
        <v>289859</v>
      </c>
      <c r="D1928" t="s">
        <v>3304</v>
      </c>
      <c r="E1928" t="s">
        <v>3305</v>
      </c>
      <c r="F1928">
        <v>18406</v>
      </c>
      <c r="G1928">
        <v>2286143</v>
      </c>
      <c r="H1928">
        <f t="shared" si="30"/>
        <v>0</v>
      </c>
      <c r="I1928">
        <f t="array" ref="I1928">MIN(IFERROR(FIND(IstNumbers,A1928),""))</f>
        <v>30</v>
      </c>
      <c r="J1928" s="1" t="e">
        <f>IF([first '# in title]&lt;[pos kw in title],MID([title],[pos kw in title]-6,6),#N/A)</f>
        <v>#N/A</v>
      </c>
      <c r="K1928" s="1" t="e">
        <f>IFERROR(MID(SUBSTITUTE([kw rough in title],",","."),FIND("(",[kw rough in title])+1,20),SUBSTITUTE(IFERROR(MID([kw rough in title],FIND(" ",[kw rough in title])+1,20),[kw rough in title]),",","."))</f>
        <v>#N/A</v>
      </c>
      <c r="L1928" s="1">
        <f>IFERROR(FIND("kW",[desc]),0)</f>
        <v>0</v>
      </c>
      <c r="M1928">
        <f t="array" ref="M1928">MIN(IFERROR(FIND(IstNumbers,E1928),""))</f>
        <v>33</v>
      </c>
      <c r="N1928" s="1" t="b">
        <f>IF([first '# in desc]&lt;[pos kw in desc],MID([desc],[pos kw in desc]-7,7))</f>
        <v>0</v>
      </c>
      <c r="O19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28" s="1" t="str">
        <f>TRIM(IF([first '# in desc]&lt;[pos kw in desc],MID([desc],[pos kw in desc]-6,6),FALSE))</f>
        <v>FALSCH</v>
      </c>
      <c r="Q1928" s="1" t="b">
        <f>IF(LEN([manuell])=0,IFERROR([kw fine in title]*1,IFERROR(SUMPRODUCT(COUNTIF(IsDigits,MID([kw in desc],ROW($A$1:$A$150),1)))=LEN([kw in desc]),#N/A)),[manuell])</f>
        <v>0</v>
      </c>
      <c r="R1928" s="1" t="str">
        <f>IF([pos kw in title]&gt;0,MID(J1928,#REF!,4),IF([first '# in title]&gt;0,MID([title],[first '# in title],3),IF([first '# in title]&gt;0,MID([desc],#REF!,3),VLOOKUP([productid],$G$2:$R$1386,8))))</f>
        <v>146</v>
      </c>
      <c r="S1928" s="1" t="e">
        <f>IF([kw in desc]=[kw rough in title],[kw in desc]*1,IFERROR(LEFT([kw_dirty],3)*1,IFERROR(LEFT([kw_dirty],2)*1,"n.a.")))</f>
        <v>#N/A</v>
      </c>
      <c r="T1928" s="1"/>
      <c r="U1928" s="1" t="e">
        <f>VLOOKUP(Tabelle1[[#This Row],[productid]],Tabelle2[#All],2,FALSE)</f>
        <v>#N/A</v>
      </c>
    </row>
    <row r="1929" spans="1:21" hidden="1">
      <c r="A1929" t="s">
        <v>3192</v>
      </c>
      <c r="B1929">
        <v>2798.9</v>
      </c>
      <c r="C1929">
        <v>288366</v>
      </c>
      <c r="D1929" t="s">
        <v>3306</v>
      </c>
      <c r="E1929" t="s">
        <v>3307</v>
      </c>
      <c r="F1929">
        <v>18406</v>
      </c>
      <c r="G1929">
        <v>1064527</v>
      </c>
      <c r="H1929">
        <f t="shared" si="30"/>
        <v>26</v>
      </c>
      <c r="I1929">
        <f t="array" ref="I1929">MIN(IFERROR(FIND(IstNumbers,A1929),""))</f>
        <v>20</v>
      </c>
      <c r="J1929" s="1" t="str">
        <f>IF([first '# in title]&lt;[pos kw in title],MID([title],[pos kw in title]-6,6),#N/A)</f>
        <v>200 19</v>
      </c>
      <c r="K1929" s="1" t="str">
        <f>IFERROR(MID(SUBSTITUTE([kw rough in title],",","."),FIND("(",[kw rough in title])+1,20),SUBSTITUTE(IFERROR(MID([kw rough in title],FIND(" ",[kw rough in title])+1,20),[kw rough in title]),",","."))</f>
        <v>19</v>
      </c>
      <c r="L1929" s="1">
        <f>IFERROR(FIND("kW",[desc]),0)</f>
        <v>75</v>
      </c>
      <c r="M1929">
        <f t="array" ref="M1929">MIN(IFERROR(FIND(IstNumbers,E1929),""))</f>
        <v>24</v>
      </c>
      <c r="N1929" s="1" t="str">
        <f>IF([first '# in desc]&lt;[pos kw in desc],MID([desc],[pos kw in desc]-7,7))</f>
        <v xml:space="preserve">2 - 19 </v>
      </c>
      <c r="O1929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929" s="1" t="str">
        <f>TRIM(IF([first '# in desc]&lt;[pos kw in desc],MID([desc],[pos kw in desc]-6,6),FALSE))</f>
        <v>- 19</v>
      </c>
      <c r="Q1929" s="1">
        <f>IF(LEN([manuell])=0,IFERROR([kw fine in title]*1,IFERROR(SUMPRODUCT(COUNTIF(IsDigits,MID([kw in desc],ROW($A$1:$A$150),1)))=LEN([kw in desc]),#N/A)),[manuell])</f>
        <v>19</v>
      </c>
      <c r="R1929" s="1" t="e">
        <f>IF([pos kw in title]&gt;0,MID(J1929,#REF!,4),IF([first '# in title]&gt;0,MID([title],[first '# in title],3),IF([first '# in title]&gt;0,MID([desc],#REF!,3),VLOOKUP([productid],$G$2:$R$1386,8))))</f>
        <v>#REF!</v>
      </c>
      <c r="S1929" s="1" t="str">
        <f>IF([kw in desc]=[kw rough in title],[kw in desc]*1,IFERROR(LEFT([kw_dirty],3)*1,IFERROR(LEFT([kw_dirty],2)*1,"n.a.")))</f>
        <v>n.a.</v>
      </c>
      <c r="T1929" s="1"/>
      <c r="U1929" s="1">
        <f>VLOOKUP(Tabelle1[[#This Row],[productid]],Tabelle2[#All],2,FALSE)</f>
        <v>19</v>
      </c>
    </row>
    <row r="1930" spans="1:21" hidden="1">
      <c r="A1930" t="s">
        <v>3224</v>
      </c>
      <c r="B1930">
        <v>3205</v>
      </c>
      <c r="C1930">
        <v>289859</v>
      </c>
      <c r="D1930" t="s">
        <v>3308</v>
      </c>
      <c r="E1930" t="s">
        <v>2167</v>
      </c>
      <c r="F1930">
        <v>18406</v>
      </c>
      <c r="G1930">
        <v>1750863</v>
      </c>
      <c r="H1930">
        <f t="shared" si="30"/>
        <v>0</v>
      </c>
      <c r="I1930">
        <f t="array" ref="I1930">MIN(IFERROR(FIND(IstNumbers,A1930),""))</f>
        <v>12</v>
      </c>
      <c r="J1930" s="1" t="e">
        <f>IF([first '# in title]&lt;[pos kw in title],MID([title],[pos kw in title]-6,6),#N/A)</f>
        <v>#N/A</v>
      </c>
      <c r="K1930" s="1" t="e">
        <f>IFERROR(MID(SUBSTITUTE([kw rough in title],",","."),FIND("(",[kw rough in title])+1,20),SUBSTITUTE(IFERROR(MID([kw rough in title],FIND(" ",[kw rough in title])+1,20),[kw rough in title]),",","."))</f>
        <v>#N/A</v>
      </c>
      <c r="L1930" s="1">
        <f>IFERROR(FIND("kW",[desc]),0)</f>
        <v>70</v>
      </c>
      <c r="M1930">
        <f t="array" ref="M1930">MIN(IFERROR(FIND(IstNumbers,E1930),""))</f>
        <v>34</v>
      </c>
      <c r="N1930" s="1" t="str">
        <f>IF([first '# in desc]&lt;[pos kw in desc],MID([desc],[pos kw in desc]-7,7))</f>
        <v xml:space="preserve">­me 42 </v>
      </c>
      <c r="O19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30" s="1" t="str">
        <f>TRIM(IF([first '# in desc]&lt;[pos kw in desc],MID([desc],[pos kw in desc]-6,6),FALSE))</f>
        <v>me 42</v>
      </c>
      <c r="Q1930" s="1" t="b">
        <f>IF(LEN([manuell])=0,IFERROR([kw fine in title]*1,IFERROR(SUMPRODUCT(COUNTIF(IsDigits,MID([kw in desc],ROW($A$1:$A$150),1)))=LEN([kw in desc]),#N/A)),[manuell])</f>
        <v>0</v>
      </c>
      <c r="R1930" s="1" t="str">
        <f>IF([pos kw in title]&gt;0,MID(J1930,#REF!,4),IF([first '# in title]&gt;0,MID([title],[first '# in title],3),IF([first '# in title]&gt;0,MID([desc],#REF!,3),VLOOKUP([productid],$G$2:$R$1386,8))))</f>
        <v xml:space="preserve">42 </v>
      </c>
      <c r="S1930" s="1" t="e">
        <f>IF([kw in desc]=[kw rough in title],[kw in desc]*1,IFERROR(LEFT([kw_dirty],3)*1,IFERROR(LEFT([kw_dirty],2)*1,"n.a.")))</f>
        <v>#N/A</v>
      </c>
      <c r="T1930" s="1"/>
      <c r="U1930" s="1">
        <f>VLOOKUP(Tabelle1[[#This Row],[productid]],Tabelle2[#All],2,FALSE)</f>
        <v>42</v>
      </c>
    </row>
    <row r="1931" spans="1:21" hidden="1">
      <c r="A1931" t="s">
        <v>3181</v>
      </c>
      <c r="B1931">
        <v>3250</v>
      </c>
      <c r="C1931">
        <v>289859</v>
      </c>
      <c r="D1931" t="s">
        <v>3309</v>
      </c>
      <c r="E1931" t="s">
        <v>3310</v>
      </c>
      <c r="F1931">
        <v>18406</v>
      </c>
      <c r="G1931">
        <v>3497887</v>
      </c>
      <c r="H1931">
        <f t="shared" si="30"/>
        <v>0</v>
      </c>
      <c r="I1931">
        <f t="array" ref="I1931">MIN(IFERROR(FIND(IstNumbers,A1931),""))</f>
        <v>13</v>
      </c>
      <c r="J1931" s="1" t="e">
        <f>IF([first '# in title]&lt;[pos kw in title],MID([title],[pos kw in title]-6,6),#N/A)</f>
        <v>#N/A</v>
      </c>
      <c r="K1931" s="1" t="e">
        <f>IFERROR(MID(SUBSTITUTE([kw rough in title],",","."),FIND("(",[kw rough in title])+1,20),SUBSTITUTE(IFERROR(MID([kw rough in title],FIND(" ",[kw rough in title])+1,20),[kw rough in title]),",","."))</f>
        <v>#N/A</v>
      </c>
      <c r="L1931" s="1">
        <f>IFERROR(FIND("kW",[desc]),0)</f>
        <v>70</v>
      </c>
      <c r="M1931">
        <f t="array" ref="M1931">MIN(IFERROR(FIND(IstNumbers,E1931),""))</f>
        <v>34</v>
      </c>
      <c r="N1931" s="1" t="str">
        <f>IF([first '# in desc]&lt;[pos kw in desc],MID([desc],[pos kw in desc]-7,7))</f>
        <v xml:space="preserve">­me 42 </v>
      </c>
      <c r="O19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31" s="1" t="str">
        <f>TRIM(IF([first '# in desc]&lt;[pos kw in desc],MID([desc],[pos kw in desc]-6,6),FALSE))</f>
        <v>me 42</v>
      </c>
      <c r="Q1931" s="1" t="b">
        <f>IF(LEN([manuell])=0,IFERROR([kw fine in title]*1,IFERROR(SUMPRODUCT(COUNTIF(IsDigits,MID([kw in desc],ROW($A$1:$A$150),1)))=LEN([kw in desc]),#N/A)),[manuell])</f>
        <v>0</v>
      </c>
      <c r="R1931" s="1" t="str">
        <f>IF([pos kw in title]&gt;0,MID(J1931,#REF!,4),IF([first '# in title]&gt;0,MID([title],[first '# in title],3),IF([first '# in title]&gt;0,MID([desc],#REF!,3),VLOOKUP([productid],$G$2:$R$1386,8))))</f>
        <v xml:space="preserve">42 </v>
      </c>
      <c r="S1931" s="1" t="e">
        <f>IF([kw in desc]=[kw rough in title],[kw in desc]*1,IFERROR(LEFT([kw_dirty],3)*1,IFERROR(LEFT([kw_dirty],2)*1,"n.a.")))</f>
        <v>#N/A</v>
      </c>
      <c r="T1931" s="1"/>
      <c r="U1931" s="1">
        <f>VLOOKUP(Tabelle1[[#This Row],[productid]],Tabelle2[#All],2,FALSE)</f>
        <v>42</v>
      </c>
    </row>
    <row r="1932" spans="1:21" hidden="1">
      <c r="A1932" t="s">
        <v>3184</v>
      </c>
      <c r="B1932">
        <v>2980</v>
      </c>
      <c r="C1932">
        <v>289859</v>
      </c>
      <c r="D1932" t="s">
        <v>3311</v>
      </c>
      <c r="E1932" t="s">
        <v>1491</v>
      </c>
      <c r="F1932">
        <v>18406</v>
      </c>
      <c r="G1932">
        <v>3712928</v>
      </c>
      <c r="H1932">
        <f t="shared" si="30"/>
        <v>54</v>
      </c>
      <c r="I1932">
        <f t="array" ref="I1932">MIN(IFERROR(FIND(IstNumbers,A1932),""))</f>
        <v>29</v>
      </c>
      <c r="J1932" s="1" t="str">
        <f>IF([first '# in title]&lt;[pos kw in title],MID([title],[pos kw in title]-6,6),#N/A)</f>
        <v xml:space="preserve">H (42 </v>
      </c>
      <c r="K193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32" s="1">
        <f>IFERROR(FIND("kW",[desc]),0)</f>
        <v>70</v>
      </c>
      <c r="M1932">
        <f t="array" ref="M1932">MIN(IFERROR(FIND(IstNumbers,E1932),""))</f>
        <v>34</v>
      </c>
      <c r="N1932" s="1" t="str">
        <f>IF([first '# in desc]&lt;[pos kw in desc],MID([desc],[pos kw in desc]-7,7))</f>
        <v xml:space="preserve">­me 42 </v>
      </c>
      <c r="O19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32" s="1" t="str">
        <f>TRIM(IF([first '# in desc]&lt;[pos kw in desc],MID([desc],[pos kw in desc]-6,6),FALSE))</f>
        <v>me 42</v>
      </c>
      <c r="Q1932" s="1">
        <f>IF(LEN([manuell])=0,IFERROR([kw fine in title]*1,IFERROR(SUMPRODUCT(COUNTIF(IsDigits,MID([kw in desc],ROW($A$1:$A$150),1)))=LEN([kw in desc]),#N/A)),[manuell])</f>
        <v>42</v>
      </c>
      <c r="R1932" s="1" t="e">
        <f>IF([pos kw in title]&gt;0,MID(J1932,#REF!,4),IF([first '# in title]&gt;0,MID([title],[first '# in title],3),IF([first '# in title]&gt;0,MID([desc],#REF!,3),VLOOKUP([productid],$G$2:$R$1386,8))))</f>
        <v>#REF!</v>
      </c>
      <c r="S1932" s="1" t="str">
        <f>IF([kw in desc]=[kw rough in title],[kw in desc]*1,IFERROR(LEFT([kw_dirty],3)*1,IFERROR(LEFT([kw_dirty],2)*1,"n.a.")))</f>
        <v>n.a.</v>
      </c>
      <c r="T1932" s="1"/>
      <c r="U1932" s="1">
        <f>VLOOKUP(Tabelle1[[#This Row],[productid]],Tabelle2[#All],2,FALSE)</f>
        <v>42</v>
      </c>
    </row>
    <row r="1933" spans="1:21" hidden="1">
      <c r="A1933" t="s">
        <v>2399</v>
      </c>
      <c r="B1933">
        <v>2209</v>
      </c>
      <c r="C1933">
        <v>289859</v>
      </c>
      <c r="D1933" t="s">
        <v>3312</v>
      </c>
      <c r="E1933" t="s">
        <v>3313</v>
      </c>
      <c r="F1933">
        <v>18406</v>
      </c>
      <c r="G1933">
        <v>3712883</v>
      </c>
      <c r="H1933">
        <f t="shared" si="30"/>
        <v>60</v>
      </c>
      <c r="I1933">
        <f t="array" ref="I1933">MIN(IFERROR(FIND(IstNumbers,A1933),""))</f>
        <v>24</v>
      </c>
      <c r="J1933" s="1" t="str">
        <f>IF([first '# in title]&lt;[pos kw in title],MID([title],[pos kw in title]-6,6),#N/A)</f>
        <v xml:space="preserve">L (16 </v>
      </c>
      <c r="K193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33" s="1">
        <f>IFERROR(FIND("kW",[desc]),0)</f>
        <v>71</v>
      </c>
      <c r="M1933">
        <f t="array" ref="M1933">MIN(IFERROR(FIND(IstNumbers,E1933),""))</f>
        <v>29</v>
      </c>
      <c r="N1933" s="1" t="str">
        <f>IF([first '# in desc]&lt;[pos kw in desc],MID([desc],[pos kw in desc]-7,7))</f>
        <v xml:space="preserve">­me 16 </v>
      </c>
      <c r="O193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33" s="1" t="str">
        <f>TRIM(IF([first '# in desc]&lt;[pos kw in desc],MID([desc],[pos kw in desc]-6,6),FALSE))</f>
        <v>me 16</v>
      </c>
      <c r="Q1933" s="1">
        <f>IF(LEN([manuell])=0,IFERROR([kw fine in title]*1,IFERROR(SUMPRODUCT(COUNTIF(IsDigits,MID([kw in desc],ROW($A$1:$A$150),1)))=LEN([kw in desc]),#N/A)),[manuell])</f>
        <v>16</v>
      </c>
      <c r="R1933" s="1" t="e">
        <f>IF([pos kw in title]&gt;0,MID(J1933,#REF!,4),IF([first '# in title]&gt;0,MID([title],[first '# in title],3),IF([first '# in title]&gt;0,MID([desc],#REF!,3),VLOOKUP([productid],$G$2:$R$1386,8))))</f>
        <v>#REF!</v>
      </c>
      <c r="S1933" s="1" t="str">
        <f>IF([kw in desc]=[kw rough in title],[kw in desc]*1,IFERROR(LEFT([kw_dirty],3)*1,IFERROR(LEFT([kw_dirty],2)*1,"n.a.")))</f>
        <v>n.a.</v>
      </c>
      <c r="T1933" s="1"/>
      <c r="U1933" s="1">
        <f>VLOOKUP(Tabelle1[[#This Row],[productid]],Tabelle2[#All],2,FALSE)</f>
        <v>16</v>
      </c>
    </row>
    <row r="1934" spans="1:21" hidden="1">
      <c r="A1934" t="s">
        <v>3162</v>
      </c>
      <c r="B1934">
        <v>2144</v>
      </c>
      <c r="C1934">
        <v>289859</v>
      </c>
      <c r="D1934" t="s">
        <v>3314</v>
      </c>
      <c r="E1934" t="s">
        <v>3315</v>
      </c>
      <c r="F1934">
        <v>18406</v>
      </c>
      <c r="G1934">
        <v>1219746</v>
      </c>
      <c r="H1934">
        <f t="shared" si="30"/>
        <v>0</v>
      </c>
      <c r="I1934">
        <f t="array" ref="I1934">MIN(IFERROR(FIND(IstNumbers,A1934),""))</f>
        <v>22</v>
      </c>
      <c r="J1934" s="1" t="e">
        <f>IF([first '# in title]&lt;[pos kw in title],MID([title],[pos kw in title]-6,6),#N/A)</f>
        <v>#N/A</v>
      </c>
      <c r="K1934" s="1" t="e">
        <f>IFERROR(MID(SUBSTITUTE([kw rough in title],",","."),FIND("(",[kw rough in title])+1,20),SUBSTITUTE(IFERROR(MID([kw rough in title],FIND(" ",[kw rough in title])+1,20),[kw rough in title]),",","."))</f>
        <v>#N/A</v>
      </c>
      <c r="L1934" s="1">
        <f>IFERROR(FIND("kW",[desc]),0)</f>
        <v>71</v>
      </c>
      <c r="M1934">
        <f t="array" ref="M1934">MIN(IFERROR(FIND(IstNumbers,E1934),""))</f>
        <v>29</v>
      </c>
      <c r="N1934" s="1" t="str">
        <f>IF([first '# in desc]&lt;[pos kw in desc],MID([desc],[pos kw in desc]-7,7))</f>
        <v xml:space="preserve">­me 16 </v>
      </c>
      <c r="O193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34" s="1" t="str">
        <f>TRIM(IF([first '# in desc]&lt;[pos kw in desc],MID([desc],[pos kw in desc]-6,6),FALSE))</f>
        <v>me 16</v>
      </c>
      <c r="Q1934" s="1" t="b">
        <f>IF(LEN([manuell])=0,IFERROR([kw fine in title]*1,IFERROR(SUMPRODUCT(COUNTIF(IsDigits,MID([kw in desc],ROW($A$1:$A$150),1)))=LEN([kw in desc]),#N/A)),[manuell])</f>
        <v>0</v>
      </c>
      <c r="R1934" s="1" t="str">
        <f>IF([pos kw in title]&gt;0,MID(J1934,#REF!,4),IF([first '# in title]&gt;0,MID([title],[first '# in title],3),IF([first '# in title]&gt;0,MID([desc],#REF!,3),VLOOKUP([productid],$G$2:$R$1386,8))))</f>
        <v xml:space="preserve">16 </v>
      </c>
      <c r="S1934" s="1" t="e">
        <f>IF([kw in desc]=[kw rough in title],[kw in desc]*1,IFERROR(LEFT([kw_dirty],3)*1,IFERROR(LEFT([kw_dirty],2)*1,"n.a.")))</f>
        <v>#N/A</v>
      </c>
      <c r="T1934" s="1"/>
      <c r="U1934" s="1">
        <f>VLOOKUP(Tabelle1[[#This Row],[productid]],Tabelle2[#All],2,FALSE)</f>
        <v>16</v>
      </c>
    </row>
    <row r="1935" spans="1:21">
      <c r="A1935" t="s">
        <v>3165</v>
      </c>
      <c r="B1935">
        <v>3040</v>
      </c>
      <c r="C1935">
        <v>289859</v>
      </c>
      <c r="D1935" t="s">
        <v>3316</v>
      </c>
      <c r="E1935" t="s">
        <v>3317</v>
      </c>
      <c r="F1935">
        <v>18406</v>
      </c>
      <c r="G1935">
        <v>3094808</v>
      </c>
      <c r="H1935">
        <f t="shared" si="30"/>
        <v>0</v>
      </c>
      <c r="I1935">
        <f t="array" ref="I1935">MIN(IFERROR(FIND(IstNumbers,A1935),""))</f>
        <v>14</v>
      </c>
      <c r="J1935" s="1" t="e">
        <f>IF([first '# in title]&lt;[pos kw in title],MID([title],[pos kw in title]-6,6),#N/A)</f>
        <v>#N/A</v>
      </c>
      <c r="K1935" s="1" t="e">
        <f>IFERROR(MID(SUBSTITUTE([kw rough in title],",","."),FIND("(",[kw rough in title])+1,20),SUBSTITUTE(IFERROR(MID([kw rough in title],FIND(" ",[kw rough in title])+1,20),[kw rough in title]),",","."))</f>
        <v>#N/A</v>
      </c>
      <c r="L1935" s="1">
        <f>IFERROR(FIND("kW",[desc]),0)</f>
        <v>0</v>
      </c>
      <c r="M1935">
        <f t="array" ref="M1935">MIN(IFERROR(FIND(IstNumbers,E1935),""))</f>
        <v>31</v>
      </c>
      <c r="N1935" s="1" t="b">
        <f>IF([first '# in desc]&lt;[pos kw in desc],MID([desc],[pos kw in desc]-7,7))</f>
        <v>0</v>
      </c>
      <c r="O19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35" s="1" t="str">
        <f>TRIM(IF([first '# in desc]&lt;[pos kw in desc],MID([desc],[pos kw in desc]-6,6),FALSE))</f>
        <v>FALSCH</v>
      </c>
      <c r="Q1935" s="1" t="b">
        <f>IF(LEN([manuell])=0,IFERROR([kw fine in title]*1,IFERROR(SUMPRODUCT(COUNTIF(IsDigits,MID([kw in desc],ROW($A$1:$A$150),1)))=LEN([kw in desc]),#N/A)),[manuell])</f>
        <v>0</v>
      </c>
      <c r="R1935" s="1" t="str">
        <f>IF([pos kw in title]&gt;0,MID(J1935,#REF!,4),IF([first '# in title]&gt;0,MID([title],[first '# in title],3),IF([first '# in title]&gt;0,MID([desc],#REF!,3),VLOOKUP([productid],$G$2:$R$1386,8))))</f>
        <v xml:space="preserve">22 </v>
      </c>
      <c r="S1935" s="1" t="e">
        <f>IF([kw in desc]=[kw rough in title],[kw in desc]*1,IFERROR(LEFT([kw_dirty],3)*1,IFERROR(LEFT([kw_dirty],2)*1,"n.a.")))</f>
        <v>#N/A</v>
      </c>
      <c r="T1935" s="1"/>
      <c r="U1935" s="1" t="e">
        <f>VLOOKUP(Tabelle1[[#This Row],[productid]],Tabelle2[#All],2,FALSE)</f>
        <v>#N/A</v>
      </c>
    </row>
    <row r="1936" spans="1:21">
      <c r="A1936" t="s">
        <v>10389</v>
      </c>
      <c r="B1936">
        <v>5706</v>
      </c>
      <c r="C1936">
        <v>9701</v>
      </c>
      <c r="D1936" t="s">
        <v>3318</v>
      </c>
      <c r="E1936" t="s">
        <v>9</v>
      </c>
      <c r="F1936">
        <v>18406</v>
      </c>
      <c r="G1936">
        <v>4260215</v>
      </c>
      <c r="H1936">
        <f t="shared" si="30"/>
        <v>0</v>
      </c>
      <c r="I1936">
        <f t="array" ref="I1936">MIN(IFERROR(FIND(IstNumbers,A1936),""))</f>
        <v>17</v>
      </c>
      <c r="J1936" s="1" t="e">
        <f>IF([first '# in title]&lt;[pos kw in title],MID([title],[pos kw in title]-6,6),#N/A)</f>
        <v>#N/A</v>
      </c>
      <c r="K1936" s="1" t="e">
        <f>IFERROR(MID(SUBSTITUTE([kw rough in title],",","."),FIND("(",[kw rough in title])+1,20),SUBSTITUTE(IFERROR(MID([kw rough in title],FIND(" ",[kw rough in title])+1,20),[kw rough in title]),",","."))</f>
        <v>#N/A</v>
      </c>
      <c r="L1936" s="1">
        <f>IFERROR(FIND("kW",[desc]),0)</f>
        <v>0</v>
      </c>
      <c r="M1936">
        <f t="array" ref="M1936">MIN(IFERROR(FIND(IstNumbers,E1936),""))</f>
        <v>0</v>
      </c>
      <c r="N1936" s="1" t="b">
        <f>IF([first '# in desc]&lt;[pos kw in desc],MID([desc],[pos kw in desc]-7,7))</f>
        <v>0</v>
      </c>
      <c r="O19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36" s="1" t="str">
        <f>TRIM(IF([first '# in desc]&lt;[pos kw in desc],MID([desc],[pos kw in desc]-6,6),FALSE))</f>
        <v>FALSCH</v>
      </c>
      <c r="Q1936" s="1" t="b">
        <f>IF(LEN([manuell])=0,IFERROR([kw fine in title]*1,IFERROR(SUMPRODUCT(COUNTIF(IsDigits,MID([kw in desc],ROW($A$1:$A$150),1)))=LEN([kw in desc]),#N/A)),[manuell])</f>
        <v>0</v>
      </c>
      <c r="R1936" s="1" t="str">
        <f>IF([pos kw in title]&gt;0,MID(J1936,#REF!,4),IF([first '# in title]&gt;0,MID([title],[first '# in title],3),IF([first '# in title]&gt;0,MID([desc],#REF!,3),VLOOKUP([productid],$G$2:$R$1386,8))))</f>
        <v>-Pa</v>
      </c>
      <c r="S1936" s="1" t="e">
        <f>IF([kw in desc]=[kw rough in title],[kw in desc]*1,IFERROR(LEFT([kw_dirty],3)*1,IFERROR(LEFT([kw_dirty],2)*1,"n.a.")))</f>
        <v>#N/A</v>
      </c>
      <c r="T1936" s="1"/>
      <c r="U1936" s="1" t="e">
        <f>VLOOKUP(Tabelle1[[#This Row],[productid]],Tabelle2[#All],2,FALSE)</f>
        <v>#N/A</v>
      </c>
    </row>
    <row r="1937" spans="1:21">
      <c r="A1937" t="s">
        <v>10390</v>
      </c>
      <c r="B1937">
        <v>6220</v>
      </c>
      <c r="C1937">
        <v>9701</v>
      </c>
      <c r="D1937" t="s">
        <v>3319</v>
      </c>
      <c r="E1937" t="s">
        <v>9</v>
      </c>
      <c r="F1937">
        <v>18406</v>
      </c>
      <c r="G1937">
        <v>4260214</v>
      </c>
      <c r="H1937">
        <f t="shared" si="30"/>
        <v>0</v>
      </c>
      <c r="I1937">
        <f t="array" ref="I1937">MIN(IFERROR(FIND(IstNumbers,A1937),""))</f>
        <v>17</v>
      </c>
      <c r="J1937" s="1" t="e">
        <f>IF([first '# in title]&lt;[pos kw in title],MID([title],[pos kw in title]-6,6),#N/A)</f>
        <v>#N/A</v>
      </c>
      <c r="K1937" s="1" t="e">
        <f>IFERROR(MID(SUBSTITUTE([kw rough in title],",","."),FIND("(",[kw rough in title])+1,20),SUBSTITUTE(IFERROR(MID([kw rough in title],FIND(" ",[kw rough in title])+1,20),[kw rough in title]),",","."))</f>
        <v>#N/A</v>
      </c>
      <c r="L1937" s="1">
        <f>IFERROR(FIND("kW",[desc]),0)</f>
        <v>0</v>
      </c>
      <c r="M1937">
        <f t="array" ref="M1937">MIN(IFERROR(FIND(IstNumbers,E1937),""))</f>
        <v>0</v>
      </c>
      <c r="N1937" s="1" t="b">
        <f>IF([first '# in desc]&lt;[pos kw in desc],MID([desc],[pos kw in desc]-7,7))</f>
        <v>0</v>
      </c>
      <c r="O19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37" s="1" t="str">
        <f>TRIM(IF([first '# in desc]&lt;[pos kw in desc],MID([desc],[pos kw in desc]-6,6),FALSE))</f>
        <v>FALSCH</v>
      </c>
      <c r="Q1937" s="1" t="b">
        <f>IF(LEN([manuell])=0,IFERROR([kw fine in title]*1,IFERROR(SUMPRODUCT(COUNTIF(IsDigits,MID([kw in desc],ROW($A$1:$A$150),1)))=LEN([kw in desc]),#N/A)),[manuell])</f>
        <v>0</v>
      </c>
      <c r="R1937" s="1" t="str">
        <f>IF([pos kw in title]&gt;0,MID(J1937,#REF!,4),IF([first '# in title]&gt;0,MID([title],[first '# in title],3),IF([first '# in title]&gt;0,MID([desc],#REF!,3),VLOOKUP([productid],$G$2:$R$1386,8))))</f>
        <v>-Pa</v>
      </c>
      <c r="S1937" s="1" t="e">
        <f>IF([kw in desc]=[kw rough in title],[kw in desc]*1,IFERROR(LEFT([kw_dirty],3)*1,IFERROR(LEFT([kw_dirty],2)*1,"n.a.")))</f>
        <v>#N/A</v>
      </c>
      <c r="T1937" s="1"/>
      <c r="U1937" s="1" t="e">
        <f>VLOOKUP(Tabelle1[[#This Row],[productid]],Tabelle2[#All],2,FALSE)</f>
        <v>#N/A</v>
      </c>
    </row>
    <row r="1938" spans="1:21">
      <c r="A1938" t="s">
        <v>3257</v>
      </c>
      <c r="B1938">
        <v>2660</v>
      </c>
      <c r="C1938">
        <v>289859</v>
      </c>
      <c r="D1938" t="s">
        <v>3320</v>
      </c>
      <c r="E1938" t="s">
        <v>3321</v>
      </c>
      <c r="F1938">
        <v>18406</v>
      </c>
      <c r="G1938">
        <v>3128307</v>
      </c>
      <c r="H1938">
        <f t="shared" si="30"/>
        <v>0</v>
      </c>
      <c r="I1938">
        <f t="array" ref="I1938">MIN(IFERROR(FIND(IstNumbers,A1938),""))</f>
        <v>22</v>
      </c>
      <c r="J1938" s="1" t="e">
        <f>IF([first '# in title]&lt;[pos kw in title],MID([title],[pos kw in title]-6,6),#N/A)</f>
        <v>#N/A</v>
      </c>
      <c r="K1938" s="1" t="e">
        <f>IFERROR(MID(SUBSTITUTE([kw rough in title],",","."),FIND("(",[kw rough in title])+1,20),SUBSTITUTE(IFERROR(MID([kw rough in title],FIND(" ",[kw rough in title])+1,20),[kw rough in title]),",","."))</f>
        <v>#N/A</v>
      </c>
      <c r="L1938" s="1">
        <f>IFERROR(FIND("kW",[desc]),0)</f>
        <v>0</v>
      </c>
      <c r="M1938">
        <f t="array" ref="M1938">MIN(IFERROR(FIND(IstNumbers,E1938),""))</f>
        <v>38</v>
      </c>
      <c r="N1938" s="1" t="b">
        <f>IF([first '# in desc]&lt;[pos kw in desc],MID([desc],[pos kw in desc]-7,7))</f>
        <v>0</v>
      </c>
      <c r="O19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38" s="1" t="str">
        <f>TRIM(IF([first '# in desc]&lt;[pos kw in desc],MID([desc],[pos kw in desc]-6,6),FALSE))</f>
        <v>FALSCH</v>
      </c>
      <c r="Q1938" s="1" t="b">
        <f>IF(LEN([manuell])=0,IFERROR([kw fine in title]*1,IFERROR(SUMPRODUCT(COUNTIF(IsDigits,MID([kw in desc],ROW($A$1:$A$150),1)))=LEN([kw in desc]),#N/A)),[manuell])</f>
        <v>0</v>
      </c>
      <c r="R1938" s="1" t="str">
        <f>IF([pos kw in title]&gt;0,MID(J1938,#REF!,4),IF([first '# in title]&gt;0,MID([title],[first '# in title],3),IF([first '# in title]&gt;0,MID([desc],#REF!,3),VLOOKUP([productid],$G$2:$R$1386,8))))</f>
        <v>-Sm</v>
      </c>
      <c r="S1938" s="1" t="e">
        <f>IF([kw in desc]=[kw rough in title],[kw in desc]*1,IFERROR(LEFT([kw_dirty],3)*1,IFERROR(LEFT([kw_dirty],2)*1,"n.a.")))</f>
        <v>#N/A</v>
      </c>
      <c r="T1938" s="1"/>
      <c r="U1938" s="1" t="e">
        <f>VLOOKUP(Tabelle1[[#This Row],[productid]],Tabelle2[#All],2,FALSE)</f>
        <v>#N/A</v>
      </c>
    </row>
    <row r="1939" spans="1:21">
      <c r="A1939" t="s">
        <v>3264</v>
      </c>
      <c r="B1939">
        <v>2343</v>
      </c>
      <c r="C1939">
        <v>289859</v>
      </c>
      <c r="D1939" t="s">
        <v>3322</v>
      </c>
      <c r="E1939" t="s">
        <v>3323</v>
      </c>
      <c r="F1939">
        <v>18406</v>
      </c>
      <c r="G1939">
        <v>2286143</v>
      </c>
      <c r="H1939">
        <f t="shared" si="30"/>
        <v>0</v>
      </c>
      <c r="I1939">
        <f t="array" ref="I1939">MIN(IFERROR(FIND(IstNumbers,A1939),""))</f>
        <v>30</v>
      </c>
      <c r="J1939" s="1" t="e">
        <f>IF([first '# in title]&lt;[pos kw in title],MID([title],[pos kw in title]-6,6),#N/A)</f>
        <v>#N/A</v>
      </c>
      <c r="K1939" s="1" t="e">
        <f>IFERROR(MID(SUBSTITUTE([kw rough in title],",","."),FIND("(",[kw rough in title])+1,20),SUBSTITUTE(IFERROR(MID([kw rough in title],FIND(" ",[kw rough in title])+1,20),[kw rough in title]),",","."))</f>
        <v>#N/A</v>
      </c>
      <c r="L1939" s="1">
        <f>IFERROR(FIND("kW",[desc]),0)</f>
        <v>0</v>
      </c>
      <c r="M1939">
        <f t="array" ref="M1939">MIN(IFERROR(FIND(IstNumbers,E1939),""))</f>
        <v>33</v>
      </c>
      <c r="N1939" s="1" t="b">
        <f>IF([first '# in desc]&lt;[pos kw in desc],MID([desc],[pos kw in desc]-7,7))</f>
        <v>0</v>
      </c>
      <c r="O19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39" s="1" t="str">
        <f>TRIM(IF([first '# in desc]&lt;[pos kw in desc],MID([desc],[pos kw in desc]-6,6),FALSE))</f>
        <v>FALSCH</v>
      </c>
      <c r="Q1939" s="1" t="b">
        <f>IF(LEN([manuell])=0,IFERROR([kw fine in title]*1,IFERROR(SUMPRODUCT(COUNTIF(IsDigits,MID([kw in desc],ROW($A$1:$A$150),1)))=LEN([kw in desc]),#N/A)),[manuell])</f>
        <v>0</v>
      </c>
      <c r="R1939" s="1" t="str">
        <f>IF([pos kw in title]&gt;0,MID(J1939,#REF!,4),IF([first '# in title]&gt;0,MID([title],[first '# in title],3),IF([first '# in title]&gt;0,MID([desc],#REF!,3),VLOOKUP([productid],$G$2:$R$1386,8))))</f>
        <v>146</v>
      </c>
      <c r="S1939" s="1" t="e">
        <f>IF([kw in desc]=[kw rough in title],[kw in desc]*1,IFERROR(LEFT([kw_dirty],3)*1,IFERROR(LEFT([kw_dirty],2)*1,"n.a.")))</f>
        <v>#N/A</v>
      </c>
      <c r="T1939" s="1"/>
      <c r="U1939" s="1" t="e">
        <f>VLOOKUP(Tabelle1[[#This Row],[productid]],Tabelle2[#All],2,FALSE)</f>
        <v>#N/A</v>
      </c>
    </row>
    <row r="1940" spans="1:21" hidden="1">
      <c r="A1940" t="s">
        <v>3192</v>
      </c>
      <c r="B1940">
        <v>2798.9</v>
      </c>
      <c r="C1940">
        <v>288366</v>
      </c>
      <c r="D1940" t="s">
        <v>3324</v>
      </c>
      <c r="E1940" t="s">
        <v>3325</v>
      </c>
      <c r="F1940">
        <v>18406</v>
      </c>
      <c r="G1940">
        <v>1064527</v>
      </c>
      <c r="H1940">
        <f t="shared" si="30"/>
        <v>26</v>
      </c>
      <c r="I1940">
        <f t="array" ref="I1940">MIN(IFERROR(FIND(IstNumbers,A1940),""))</f>
        <v>20</v>
      </c>
      <c r="J1940" s="1" t="str">
        <f>IF([first '# in title]&lt;[pos kw in title],MID([title],[pos kw in title]-6,6),#N/A)</f>
        <v>200 19</v>
      </c>
      <c r="K1940" s="1" t="str">
        <f>IFERROR(MID(SUBSTITUTE([kw rough in title],",","."),FIND("(",[kw rough in title])+1,20),SUBSTITUTE(IFERROR(MID([kw rough in title],FIND(" ",[kw rough in title])+1,20),[kw rough in title]),",","."))</f>
        <v>19</v>
      </c>
      <c r="L1940" s="1">
        <f>IFERROR(FIND("kW",[desc]),0)</f>
        <v>75</v>
      </c>
      <c r="M1940">
        <f t="array" ref="M1940">MIN(IFERROR(FIND(IstNumbers,E1940),""))</f>
        <v>24</v>
      </c>
      <c r="N1940" s="1" t="str">
        <f>IF([first '# in desc]&lt;[pos kw in desc],MID([desc],[pos kw in desc]-7,7))</f>
        <v xml:space="preserve">2 - 19 </v>
      </c>
      <c r="O1940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940" s="1" t="str">
        <f>TRIM(IF([first '# in desc]&lt;[pos kw in desc],MID([desc],[pos kw in desc]-6,6),FALSE))</f>
        <v>- 19</v>
      </c>
      <c r="Q1940" s="1">
        <f>IF(LEN([manuell])=0,IFERROR([kw fine in title]*1,IFERROR(SUMPRODUCT(COUNTIF(IsDigits,MID([kw in desc],ROW($A$1:$A$150),1)))=LEN([kw in desc]),#N/A)),[manuell])</f>
        <v>19</v>
      </c>
      <c r="R1940" s="1" t="e">
        <f>IF([pos kw in title]&gt;0,MID(J1940,#REF!,4),IF([first '# in title]&gt;0,MID([title],[first '# in title],3),IF([first '# in title]&gt;0,MID([desc],#REF!,3),VLOOKUP([productid],$G$2:$R$1386,8))))</f>
        <v>#REF!</v>
      </c>
      <c r="S1940" s="1" t="str">
        <f>IF([kw in desc]=[kw rough in title],[kw in desc]*1,IFERROR(LEFT([kw_dirty],3)*1,IFERROR(LEFT([kw_dirty],2)*1,"n.a.")))</f>
        <v>n.a.</v>
      </c>
      <c r="T1940" s="1"/>
      <c r="U1940" s="1">
        <f>VLOOKUP(Tabelle1[[#This Row],[productid]],Tabelle2[#All],2,FALSE)</f>
        <v>19</v>
      </c>
    </row>
    <row r="1941" spans="1:21" hidden="1">
      <c r="A1941" t="s">
        <v>3224</v>
      </c>
      <c r="B1941">
        <v>3205</v>
      </c>
      <c r="C1941">
        <v>289859</v>
      </c>
      <c r="D1941" t="s">
        <v>3326</v>
      </c>
      <c r="E1941" t="s">
        <v>2197</v>
      </c>
      <c r="F1941">
        <v>18406</v>
      </c>
      <c r="G1941">
        <v>1750863</v>
      </c>
      <c r="H1941">
        <f t="shared" si="30"/>
        <v>0</v>
      </c>
      <c r="I1941">
        <f t="array" ref="I1941">MIN(IFERROR(FIND(IstNumbers,A1941),""))</f>
        <v>12</v>
      </c>
      <c r="J1941" s="1" t="e">
        <f>IF([first '# in title]&lt;[pos kw in title],MID([title],[pos kw in title]-6,6),#N/A)</f>
        <v>#N/A</v>
      </c>
      <c r="K1941" s="1" t="e">
        <f>IFERROR(MID(SUBSTITUTE([kw rough in title],",","."),FIND("(",[kw rough in title])+1,20),SUBSTITUTE(IFERROR(MID([kw rough in title],FIND(" ",[kw rough in title])+1,20),[kw rough in title]),",","."))</f>
        <v>#N/A</v>
      </c>
      <c r="L1941" s="1">
        <f>IFERROR(FIND("kW",[desc]),0)</f>
        <v>70</v>
      </c>
      <c r="M1941">
        <f t="array" ref="M1941">MIN(IFERROR(FIND(IstNumbers,E1941),""))</f>
        <v>34</v>
      </c>
      <c r="N1941" s="1" t="str">
        <f>IF([first '# in desc]&lt;[pos kw in desc],MID([desc],[pos kw in desc]-7,7))</f>
        <v xml:space="preserve">­me 42 </v>
      </c>
      <c r="O19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41" s="1" t="str">
        <f>TRIM(IF([first '# in desc]&lt;[pos kw in desc],MID([desc],[pos kw in desc]-6,6),FALSE))</f>
        <v>me 42</v>
      </c>
      <c r="Q1941" s="1" t="b">
        <f>IF(LEN([manuell])=0,IFERROR([kw fine in title]*1,IFERROR(SUMPRODUCT(COUNTIF(IsDigits,MID([kw in desc],ROW($A$1:$A$150),1)))=LEN([kw in desc]),#N/A)),[manuell])</f>
        <v>0</v>
      </c>
      <c r="R1941" s="1" t="str">
        <f>IF([pos kw in title]&gt;0,MID(J1941,#REF!,4),IF([first '# in title]&gt;0,MID([title],[first '# in title],3),IF([first '# in title]&gt;0,MID([desc],#REF!,3),VLOOKUP([productid],$G$2:$R$1386,8))))</f>
        <v xml:space="preserve">42 </v>
      </c>
      <c r="S1941" s="1" t="e">
        <f>IF([kw in desc]=[kw rough in title],[kw in desc]*1,IFERROR(LEFT([kw_dirty],3)*1,IFERROR(LEFT([kw_dirty],2)*1,"n.a.")))</f>
        <v>#N/A</v>
      </c>
      <c r="T1941" s="1"/>
      <c r="U1941" s="1">
        <f>VLOOKUP(Tabelle1[[#This Row],[productid]],Tabelle2[#All],2,FALSE)</f>
        <v>42</v>
      </c>
    </row>
    <row r="1942" spans="1:21" hidden="1">
      <c r="A1942" t="s">
        <v>3181</v>
      </c>
      <c r="B1942">
        <v>3250</v>
      </c>
      <c r="C1942">
        <v>289859</v>
      </c>
      <c r="D1942" t="s">
        <v>3327</v>
      </c>
      <c r="E1942" t="s">
        <v>3328</v>
      </c>
      <c r="F1942">
        <v>18406</v>
      </c>
      <c r="G1942">
        <v>3497887</v>
      </c>
      <c r="H1942">
        <f t="shared" si="30"/>
        <v>0</v>
      </c>
      <c r="I1942">
        <f t="array" ref="I1942">MIN(IFERROR(FIND(IstNumbers,A1942),""))</f>
        <v>13</v>
      </c>
      <c r="J1942" s="1" t="e">
        <f>IF([first '# in title]&lt;[pos kw in title],MID([title],[pos kw in title]-6,6),#N/A)</f>
        <v>#N/A</v>
      </c>
      <c r="K1942" s="1" t="e">
        <f>IFERROR(MID(SUBSTITUTE([kw rough in title],",","."),FIND("(",[kw rough in title])+1,20),SUBSTITUTE(IFERROR(MID([kw rough in title],FIND(" ",[kw rough in title])+1,20),[kw rough in title]),",","."))</f>
        <v>#N/A</v>
      </c>
      <c r="L1942" s="1">
        <f>IFERROR(FIND("kW",[desc]),0)</f>
        <v>70</v>
      </c>
      <c r="M1942">
        <f t="array" ref="M1942">MIN(IFERROR(FIND(IstNumbers,E1942),""))</f>
        <v>34</v>
      </c>
      <c r="N1942" s="1" t="str">
        <f>IF([first '# in desc]&lt;[pos kw in desc],MID([desc],[pos kw in desc]-7,7))</f>
        <v xml:space="preserve">­me 42 </v>
      </c>
      <c r="O19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42" s="1" t="str">
        <f>TRIM(IF([first '# in desc]&lt;[pos kw in desc],MID([desc],[pos kw in desc]-6,6),FALSE))</f>
        <v>me 42</v>
      </c>
      <c r="Q1942" s="1" t="b">
        <f>IF(LEN([manuell])=0,IFERROR([kw fine in title]*1,IFERROR(SUMPRODUCT(COUNTIF(IsDigits,MID([kw in desc],ROW($A$1:$A$150),1)))=LEN([kw in desc]),#N/A)),[manuell])</f>
        <v>0</v>
      </c>
      <c r="R1942" s="1" t="str">
        <f>IF([pos kw in title]&gt;0,MID(J1942,#REF!,4),IF([first '# in title]&gt;0,MID([title],[first '# in title],3),IF([first '# in title]&gt;0,MID([desc],#REF!,3),VLOOKUP([productid],$G$2:$R$1386,8))))</f>
        <v xml:space="preserve">42 </v>
      </c>
      <c r="S1942" s="1" t="e">
        <f>IF([kw in desc]=[kw rough in title],[kw in desc]*1,IFERROR(LEFT([kw_dirty],3)*1,IFERROR(LEFT([kw_dirty],2)*1,"n.a.")))</f>
        <v>#N/A</v>
      </c>
      <c r="T1942" s="1"/>
      <c r="U1942" s="1">
        <f>VLOOKUP(Tabelle1[[#This Row],[productid]],Tabelle2[#All],2,FALSE)</f>
        <v>42</v>
      </c>
    </row>
    <row r="1943" spans="1:21" hidden="1">
      <c r="A1943" t="s">
        <v>3184</v>
      </c>
      <c r="B1943">
        <v>2985</v>
      </c>
      <c r="C1943">
        <v>289859</v>
      </c>
      <c r="D1943" t="s">
        <v>3329</v>
      </c>
      <c r="E1943" t="s">
        <v>1518</v>
      </c>
      <c r="F1943">
        <v>18406</v>
      </c>
      <c r="G1943">
        <v>3712928</v>
      </c>
      <c r="H1943">
        <f t="shared" si="30"/>
        <v>54</v>
      </c>
      <c r="I1943">
        <f t="array" ref="I1943">MIN(IFERROR(FIND(IstNumbers,A1943),""))</f>
        <v>29</v>
      </c>
      <c r="J1943" s="1" t="str">
        <f>IF([first '# in title]&lt;[pos kw in title],MID([title],[pos kw in title]-6,6),#N/A)</f>
        <v xml:space="preserve">H (42 </v>
      </c>
      <c r="K194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43" s="1">
        <f>IFERROR(FIND("kW",[desc]),0)</f>
        <v>70</v>
      </c>
      <c r="M1943">
        <f t="array" ref="M1943">MIN(IFERROR(FIND(IstNumbers,E1943),""))</f>
        <v>34</v>
      </c>
      <c r="N1943" s="1" t="str">
        <f>IF([first '# in desc]&lt;[pos kw in desc],MID([desc],[pos kw in desc]-7,7))</f>
        <v xml:space="preserve">­me 42 </v>
      </c>
      <c r="O19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43" s="1" t="str">
        <f>TRIM(IF([first '# in desc]&lt;[pos kw in desc],MID([desc],[pos kw in desc]-6,6),FALSE))</f>
        <v>me 42</v>
      </c>
      <c r="Q1943" s="1">
        <f>IF(LEN([manuell])=0,IFERROR([kw fine in title]*1,IFERROR(SUMPRODUCT(COUNTIF(IsDigits,MID([kw in desc],ROW($A$1:$A$150),1)))=LEN([kw in desc]),#N/A)),[manuell])</f>
        <v>42</v>
      </c>
      <c r="R1943" s="1" t="e">
        <f>IF([pos kw in title]&gt;0,MID(J1943,#REF!,4),IF([first '# in title]&gt;0,MID([title],[first '# in title],3),IF([first '# in title]&gt;0,MID([desc],#REF!,3),VLOOKUP([productid],$G$2:$R$1386,8))))</f>
        <v>#REF!</v>
      </c>
      <c r="S1943" s="1" t="str">
        <f>IF([kw in desc]=[kw rough in title],[kw in desc]*1,IFERROR(LEFT([kw_dirty],3)*1,IFERROR(LEFT([kw_dirty],2)*1,"n.a.")))</f>
        <v>n.a.</v>
      </c>
      <c r="T1943" s="1"/>
      <c r="U1943" s="1">
        <f>VLOOKUP(Tabelle1[[#This Row],[productid]],Tabelle2[#All],2,FALSE)</f>
        <v>42</v>
      </c>
    </row>
    <row r="1944" spans="1:21" hidden="1">
      <c r="A1944" t="s">
        <v>2399</v>
      </c>
      <c r="B1944">
        <v>2209</v>
      </c>
      <c r="C1944">
        <v>289859</v>
      </c>
      <c r="D1944" t="s">
        <v>3330</v>
      </c>
      <c r="E1944" t="s">
        <v>3331</v>
      </c>
      <c r="F1944">
        <v>18406</v>
      </c>
      <c r="G1944">
        <v>3712883</v>
      </c>
      <c r="H1944">
        <f t="shared" si="30"/>
        <v>60</v>
      </c>
      <c r="I1944">
        <f t="array" ref="I1944">MIN(IFERROR(FIND(IstNumbers,A1944),""))</f>
        <v>24</v>
      </c>
      <c r="J1944" s="1" t="str">
        <f>IF([first '# in title]&lt;[pos kw in title],MID([title],[pos kw in title]-6,6),#N/A)</f>
        <v xml:space="preserve">L (16 </v>
      </c>
      <c r="K194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44" s="1">
        <f>IFERROR(FIND("kW",[desc]),0)</f>
        <v>71</v>
      </c>
      <c r="M1944">
        <f t="array" ref="M1944">MIN(IFERROR(FIND(IstNumbers,E1944),""))</f>
        <v>29</v>
      </c>
      <c r="N1944" s="1" t="str">
        <f>IF([first '# in desc]&lt;[pos kw in desc],MID([desc],[pos kw in desc]-7,7))</f>
        <v xml:space="preserve">­me 16 </v>
      </c>
      <c r="O194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44" s="1" t="str">
        <f>TRIM(IF([first '# in desc]&lt;[pos kw in desc],MID([desc],[pos kw in desc]-6,6),FALSE))</f>
        <v>me 16</v>
      </c>
      <c r="Q1944" s="1">
        <f>IF(LEN([manuell])=0,IFERROR([kw fine in title]*1,IFERROR(SUMPRODUCT(COUNTIF(IsDigits,MID([kw in desc],ROW($A$1:$A$150),1)))=LEN([kw in desc]),#N/A)),[manuell])</f>
        <v>16</v>
      </c>
      <c r="R1944" s="1" t="e">
        <f>IF([pos kw in title]&gt;0,MID(J1944,#REF!,4),IF([first '# in title]&gt;0,MID([title],[first '# in title],3),IF([first '# in title]&gt;0,MID([desc],#REF!,3),VLOOKUP([productid],$G$2:$R$1386,8))))</f>
        <v>#REF!</v>
      </c>
      <c r="S1944" s="1" t="str">
        <f>IF([kw in desc]=[kw rough in title],[kw in desc]*1,IFERROR(LEFT([kw_dirty],3)*1,IFERROR(LEFT([kw_dirty],2)*1,"n.a.")))</f>
        <v>n.a.</v>
      </c>
      <c r="T1944" s="1"/>
      <c r="U1944" s="1">
        <f>VLOOKUP(Tabelle1[[#This Row],[productid]],Tabelle2[#All],2,FALSE)</f>
        <v>16</v>
      </c>
    </row>
    <row r="1945" spans="1:21" hidden="1">
      <c r="A1945" t="s">
        <v>3162</v>
      </c>
      <c r="B1945">
        <v>2144</v>
      </c>
      <c r="C1945">
        <v>289859</v>
      </c>
      <c r="D1945" t="s">
        <v>3332</v>
      </c>
      <c r="E1945" t="s">
        <v>2997</v>
      </c>
      <c r="F1945">
        <v>18406</v>
      </c>
      <c r="G1945">
        <v>1219746</v>
      </c>
      <c r="H1945">
        <f t="shared" si="30"/>
        <v>0</v>
      </c>
      <c r="I1945">
        <f t="array" ref="I1945">MIN(IFERROR(FIND(IstNumbers,A1945),""))</f>
        <v>22</v>
      </c>
      <c r="J1945" s="1" t="e">
        <f>IF([first '# in title]&lt;[pos kw in title],MID([title],[pos kw in title]-6,6),#N/A)</f>
        <v>#N/A</v>
      </c>
      <c r="K1945" s="1" t="e">
        <f>IFERROR(MID(SUBSTITUTE([kw rough in title],",","."),FIND("(",[kw rough in title])+1,20),SUBSTITUTE(IFERROR(MID([kw rough in title],FIND(" ",[kw rough in title])+1,20),[kw rough in title]),",","."))</f>
        <v>#N/A</v>
      </c>
      <c r="L1945" s="1">
        <f>IFERROR(FIND("kW",[desc]),0)</f>
        <v>71</v>
      </c>
      <c r="M1945">
        <f t="array" ref="M1945">MIN(IFERROR(FIND(IstNumbers,E1945),""))</f>
        <v>29</v>
      </c>
      <c r="N1945" s="1" t="str">
        <f>IF([first '# in desc]&lt;[pos kw in desc],MID([desc],[pos kw in desc]-7,7))</f>
        <v xml:space="preserve">­me 16 </v>
      </c>
      <c r="O194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45" s="1" t="str">
        <f>TRIM(IF([first '# in desc]&lt;[pos kw in desc],MID([desc],[pos kw in desc]-6,6),FALSE))</f>
        <v>me 16</v>
      </c>
      <c r="Q1945" s="1" t="b">
        <f>IF(LEN([manuell])=0,IFERROR([kw fine in title]*1,IFERROR(SUMPRODUCT(COUNTIF(IsDigits,MID([kw in desc],ROW($A$1:$A$150),1)))=LEN([kw in desc]),#N/A)),[manuell])</f>
        <v>0</v>
      </c>
      <c r="R1945" s="1" t="str">
        <f>IF([pos kw in title]&gt;0,MID(J1945,#REF!,4),IF([first '# in title]&gt;0,MID([title],[first '# in title],3),IF([first '# in title]&gt;0,MID([desc],#REF!,3),VLOOKUP([productid],$G$2:$R$1386,8))))</f>
        <v xml:space="preserve">16 </v>
      </c>
      <c r="S1945" s="1" t="e">
        <f>IF([kw in desc]=[kw rough in title],[kw in desc]*1,IFERROR(LEFT([kw_dirty],3)*1,IFERROR(LEFT([kw_dirty],2)*1,"n.a.")))</f>
        <v>#N/A</v>
      </c>
      <c r="T1945" s="1"/>
      <c r="U1945" s="1">
        <f>VLOOKUP(Tabelle1[[#This Row],[productid]],Tabelle2[#All],2,FALSE)</f>
        <v>16</v>
      </c>
    </row>
    <row r="1946" spans="1:21">
      <c r="A1946" t="s">
        <v>3165</v>
      </c>
      <c r="B1946">
        <v>3040</v>
      </c>
      <c r="C1946">
        <v>289859</v>
      </c>
      <c r="D1946" t="s">
        <v>3333</v>
      </c>
      <c r="E1946" t="s">
        <v>3334</v>
      </c>
      <c r="F1946">
        <v>18406</v>
      </c>
      <c r="G1946">
        <v>3094808</v>
      </c>
      <c r="H1946">
        <f t="shared" si="30"/>
        <v>0</v>
      </c>
      <c r="I1946">
        <f t="array" ref="I1946">MIN(IFERROR(FIND(IstNumbers,A1946),""))</f>
        <v>14</v>
      </c>
      <c r="J1946" s="1" t="e">
        <f>IF([first '# in title]&lt;[pos kw in title],MID([title],[pos kw in title]-6,6),#N/A)</f>
        <v>#N/A</v>
      </c>
      <c r="K1946" s="1" t="e">
        <f>IFERROR(MID(SUBSTITUTE([kw rough in title],",","."),FIND("(",[kw rough in title])+1,20),SUBSTITUTE(IFERROR(MID([kw rough in title],FIND(" ",[kw rough in title])+1,20),[kw rough in title]),",","."))</f>
        <v>#N/A</v>
      </c>
      <c r="L1946" s="1">
        <f>IFERROR(FIND("kW",[desc]),0)</f>
        <v>0</v>
      </c>
      <c r="M1946">
        <f t="array" ref="M1946">MIN(IFERROR(FIND(IstNumbers,E1946),""))</f>
        <v>31</v>
      </c>
      <c r="N1946" s="1" t="b">
        <f>IF([first '# in desc]&lt;[pos kw in desc],MID([desc],[pos kw in desc]-7,7))</f>
        <v>0</v>
      </c>
      <c r="O19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46" s="1" t="str">
        <f>TRIM(IF([first '# in desc]&lt;[pos kw in desc],MID([desc],[pos kw in desc]-6,6),FALSE))</f>
        <v>FALSCH</v>
      </c>
      <c r="Q1946" s="1" t="b">
        <f>IF(LEN([manuell])=0,IFERROR([kw fine in title]*1,IFERROR(SUMPRODUCT(COUNTIF(IsDigits,MID([kw in desc],ROW($A$1:$A$150),1)))=LEN([kw in desc]),#N/A)),[manuell])</f>
        <v>0</v>
      </c>
      <c r="R1946" s="1" t="str">
        <f>IF([pos kw in title]&gt;0,MID(J1946,#REF!,4),IF([first '# in title]&gt;0,MID([title],[first '# in title],3),IF([first '# in title]&gt;0,MID([desc],#REF!,3),VLOOKUP([productid],$G$2:$R$1386,8))))</f>
        <v xml:space="preserve">22 </v>
      </c>
      <c r="S1946" s="1" t="e">
        <f>IF([kw in desc]=[kw rough in title],[kw in desc]*1,IFERROR(LEFT([kw_dirty],3)*1,IFERROR(LEFT([kw_dirty],2)*1,"n.a.")))</f>
        <v>#N/A</v>
      </c>
      <c r="T1946" s="1"/>
      <c r="U1946" s="1" t="e">
        <f>VLOOKUP(Tabelle1[[#This Row],[productid]],Tabelle2[#All],2,FALSE)</f>
        <v>#N/A</v>
      </c>
    </row>
    <row r="1947" spans="1:21">
      <c r="A1947" t="s">
        <v>3257</v>
      </c>
      <c r="B1947">
        <v>2660</v>
      </c>
      <c r="C1947">
        <v>289859</v>
      </c>
      <c r="D1947" t="s">
        <v>3335</v>
      </c>
      <c r="E1947" t="s">
        <v>2267</v>
      </c>
      <c r="F1947">
        <v>18406</v>
      </c>
      <c r="G1947">
        <v>3128307</v>
      </c>
      <c r="H1947">
        <f t="shared" si="30"/>
        <v>0</v>
      </c>
      <c r="I1947">
        <f t="array" ref="I1947">MIN(IFERROR(FIND(IstNumbers,A1947),""))</f>
        <v>22</v>
      </c>
      <c r="J1947" s="1" t="e">
        <f>IF([first '# in title]&lt;[pos kw in title],MID([title],[pos kw in title]-6,6),#N/A)</f>
        <v>#N/A</v>
      </c>
      <c r="K1947" s="1" t="e">
        <f>IFERROR(MID(SUBSTITUTE([kw rough in title],",","."),FIND("(",[kw rough in title])+1,20),SUBSTITUTE(IFERROR(MID([kw rough in title],FIND(" ",[kw rough in title])+1,20),[kw rough in title]),",","."))</f>
        <v>#N/A</v>
      </c>
      <c r="L1947" s="1">
        <f>IFERROR(FIND("kW",[desc]),0)</f>
        <v>0</v>
      </c>
      <c r="M1947">
        <f t="array" ref="M1947">MIN(IFERROR(FIND(IstNumbers,E1947),""))</f>
        <v>38</v>
      </c>
      <c r="N1947" s="1" t="b">
        <f>IF([first '# in desc]&lt;[pos kw in desc],MID([desc],[pos kw in desc]-7,7))</f>
        <v>0</v>
      </c>
      <c r="O19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47" s="1" t="str">
        <f>TRIM(IF([first '# in desc]&lt;[pos kw in desc],MID([desc],[pos kw in desc]-6,6),FALSE))</f>
        <v>FALSCH</v>
      </c>
      <c r="Q1947" s="1" t="b">
        <f>IF(LEN([manuell])=0,IFERROR([kw fine in title]*1,IFERROR(SUMPRODUCT(COUNTIF(IsDigits,MID([kw in desc],ROW($A$1:$A$150),1)))=LEN([kw in desc]),#N/A)),[manuell])</f>
        <v>0</v>
      </c>
      <c r="R1947" s="1" t="str">
        <f>IF([pos kw in title]&gt;0,MID(J1947,#REF!,4),IF([first '# in title]&gt;0,MID([title],[first '# in title],3),IF([first '# in title]&gt;0,MID([desc],#REF!,3),VLOOKUP([productid],$G$2:$R$1386,8))))</f>
        <v>-Sm</v>
      </c>
      <c r="S1947" s="1" t="e">
        <f>IF([kw in desc]=[kw rough in title],[kw in desc]*1,IFERROR(LEFT([kw_dirty],3)*1,IFERROR(LEFT([kw_dirty],2)*1,"n.a.")))</f>
        <v>#N/A</v>
      </c>
      <c r="T1947" s="1"/>
      <c r="U1947" s="1" t="e">
        <f>VLOOKUP(Tabelle1[[#This Row],[productid]],Tabelle2[#All],2,FALSE)</f>
        <v>#N/A</v>
      </c>
    </row>
    <row r="1948" spans="1:21">
      <c r="A1948" t="s">
        <v>3264</v>
      </c>
      <c r="B1948">
        <v>2343</v>
      </c>
      <c r="C1948">
        <v>289859</v>
      </c>
      <c r="D1948" t="s">
        <v>3336</v>
      </c>
      <c r="E1948" t="s">
        <v>3337</v>
      </c>
      <c r="F1948">
        <v>18406</v>
      </c>
      <c r="G1948">
        <v>2286143</v>
      </c>
      <c r="H1948">
        <f t="shared" si="30"/>
        <v>0</v>
      </c>
      <c r="I1948">
        <f t="array" ref="I1948">MIN(IFERROR(FIND(IstNumbers,A1948),""))</f>
        <v>30</v>
      </c>
      <c r="J1948" s="1" t="e">
        <f>IF([first '# in title]&lt;[pos kw in title],MID([title],[pos kw in title]-6,6),#N/A)</f>
        <v>#N/A</v>
      </c>
      <c r="K1948" s="1" t="e">
        <f>IFERROR(MID(SUBSTITUTE([kw rough in title],",","."),FIND("(",[kw rough in title])+1,20),SUBSTITUTE(IFERROR(MID([kw rough in title],FIND(" ",[kw rough in title])+1,20),[kw rough in title]),",","."))</f>
        <v>#N/A</v>
      </c>
      <c r="L1948" s="1">
        <f>IFERROR(FIND("kW",[desc]),0)</f>
        <v>0</v>
      </c>
      <c r="M1948">
        <f t="array" ref="M1948">MIN(IFERROR(FIND(IstNumbers,E1948),""))</f>
        <v>33</v>
      </c>
      <c r="N1948" s="1" t="b">
        <f>IF([first '# in desc]&lt;[pos kw in desc],MID([desc],[pos kw in desc]-7,7))</f>
        <v>0</v>
      </c>
      <c r="O19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48" s="1" t="str">
        <f>TRIM(IF([first '# in desc]&lt;[pos kw in desc],MID([desc],[pos kw in desc]-6,6),FALSE))</f>
        <v>FALSCH</v>
      </c>
      <c r="Q1948" s="1" t="b">
        <f>IF(LEN([manuell])=0,IFERROR([kw fine in title]*1,IFERROR(SUMPRODUCT(COUNTIF(IsDigits,MID([kw in desc],ROW($A$1:$A$150),1)))=LEN([kw in desc]),#N/A)),[manuell])</f>
        <v>0</v>
      </c>
      <c r="R1948" s="1" t="str">
        <f>IF([pos kw in title]&gt;0,MID(J1948,#REF!,4),IF([first '# in title]&gt;0,MID([title],[first '# in title],3),IF([first '# in title]&gt;0,MID([desc],#REF!,3),VLOOKUP([productid],$G$2:$R$1386,8))))</f>
        <v>146</v>
      </c>
      <c r="S1948" s="1" t="e">
        <f>IF([kw in desc]=[kw rough in title],[kw in desc]*1,IFERROR(LEFT([kw_dirty],3)*1,IFERROR(LEFT([kw_dirty],2)*1,"n.a.")))</f>
        <v>#N/A</v>
      </c>
      <c r="T1948" s="1"/>
      <c r="U1948" s="1" t="e">
        <f>VLOOKUP(Tabelle1[[#This Row],[productid]],Tabelle2[#All],2,FALSE)</f>
        <v>#N/A</v>
      </c>
    </row>
    <row r="1949" spans="1:21" hidden="1">
      <c r="A1949" t="s">
        <v>3192</v>
      </c>
      <c r="B1949">
        <v>2798.9</v>
      </c>
      <c r="C1949">
        <v>288366</v>
      </c>
      <c r="D1949" t="s">
        <v>3338</v>
      </c>
      <c r="E1949" t="s">
        <v>3339</v>
      </c>
      <c r="F1949">
        <v>18406</v>
      </c>
      <c r="G1949">
        <v>1064527</v>
      </c>
      <c r="H1949">
        <f t="shared" si="30"/>
        <v>26</v>
      </c>
      <c r="I1949">
        <f t="array" ref="I1949">MIN(IFERROR(FIND(IstNumbers,A1949),""))</f>
        <v>20</v>
      </c>
      <c r="J1949" s="1" t="str">
        <f>IF([first '# in title]&lt;[pos kw in title],MID([title],[pos kw in title]-6,6),#N/A)</f>
        <v>200 19</v>
      </c>
      <c r="K1949" s="1" t="str">
        <f>IFERROR(MID(SUBSTITUTE([kw rough in title],",","."),FIND("(",[kw rough in title])+1,20),SUBSTITUTE(IFERROR(MID([kw rough in title],FIND(" ",[kw rough in title])+1,20),[kw rough in title]),",","."))</f>
        <v>19</v>
      </c>
      <c r="L1949" s="1">
        <f>IFERROR(FIND("kW",[desc]),0)</f>
        <v>75</v>
      </c>
      <c r="M1949">
        <f t="array" ref="M1949">MIN(IFERROR(FIND(IstNumbers,E1949),""))</f>
        <v>24</v>
      </c>
      <c r="N1949" s="1" t="str">
        <f>IF([first '# in desc]&lt;[pos kw in desc],MID([desc],[pos kw in desc]-7,7))</f>
        <v xml:space="preserve">2 - 19 </v>
      </c>
      <c r="O1949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949" s="1" t="str">
        <f>TRIM(IF([first '# in desc]&lt;[pos kw in desc],MID([desc],[pos kw in desc]-6,6),FALSE))</f>
        <v>- 19</v>
      </c>
      <c r="Q1949" s="1">
        <f>IF(LEN([manuell])=0,IFERROR([kw fine in title]*1,IFERROR(SUMPRODUCT(COUNTIF(IsDigits,MID([kw in desc],ROW($A$1:$A$150),1)))=LEN([kw in desc]),#N/A)),[manuell])</f>
        <v>19</v>
      </c>
      <c r="R1949" s="1" t="e">
        <f>IF([pos kw in title]&gt;0,MID(J1949,#REF!,4),IF([first '# in title]&gt;0,MID([title],[first '# in title],3),IF([first '# in title]&gt;0,MID([desc],#REF!,3),VLOOKUP([productid],$G$2:$R$1386,8))))</f>
        <v>#REF!</v>
      </c>
      <c r="S1949" s="1" t="str">
        <f>IF([kw in desc]=[kw rough in title],[kw in desc]*1,IFERROR(LEFT([kw_dirty],3)*1,IFERROR(LEFT([kw_dirty],2)*1,"n.a.")))</f>
        <v>n.a.</v>
      </c>
      <c r="T1949" s="1"/>
      <c r="U1949" s="1">
        <f>VLOOKUP(Tabelle1[[#This Row],[productid]],Tabelle2[#All],2,FALSE)</f>
        <v>19</v>
      </c>
    </row>
    <row r="1950" spans="1:21" hidden="1">
      <c r="A1950" t="s">
        <v>3224</v>
      </c>
      <c r="B1950">
        <v>3205</v>
      </c>
      <c r="C1950">
        <v>289859</v>
      </c>
      <c r="D1950" t="s">
        <v>3340</v>
      </c>
      <c r="E1950" t="s">
        <v>2221</v>
      </c>
      <c r="F1950">
        <v>18406</v>
      </c>
      <c r="G1950">
        <v>1750863</v>
      </c>
      <c r="H1950">
        <f t="shared" si="30"/>
        <v>0</v>
      </c>
      <c r="I1950">
        <f t="array" ref="I1950">MIN(IFERROR(FIND(IstNumbers,A1950),""))</f>
        <v>12</v>
      </c>
      <c r="J1950" s="1" t="e">
        <f>IF([first '# in title]&lt;[pos kw in title],MID([title],[pos kw in title]-6,6),#N/A)</f>
        <v>#N/A</v>
      </c>
      <c r="K1950" s="1" t="e">
        <f>IFERROR(MID(SUBSTITUTE([kw rough in title],",","."),FIND("(",[kw rough in title])+1,20),SUBSTITUTE(IFERROR(MID([kw rough in title],FIND(" ",[kw rough in title])+1,20),[kw rough in title]),",","."))</f>
        <v>#N/A</v>
      </c>
      <c r="L1950" s="1">
        <f>IFERROR(FIND("kW",[desc]),0)</f>
        <v>70</v>
      </c>
      <c r="M1950">
        <f t="array" ref="M1950">MIN(IFERROR(FIND(IstNumbers,E1950),""))</f>
        <v>34</v>
      </c>
      <c r="N1950" s="1" t="str">
        <f>IF([first '# in desc]&lt;[pos kw in desc],MID([desc],[pos kw in desc]-7,7))</f>
        <v xml:space="preserve">­me 42 </v>
      </c>
      <c r="O19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50" s="1" t="str">
        <f>TRIM(IF([first '# in desc]&lt;[pos kw in desc],MID([desc],[pos kw in desc]-6,6),FALSE))</f>
        <v>me 42</v>
      </c>
      <c r="Q1950" s="1" t="b">
        <f>IF(LEN([manuell])=0,IFERROR([kw fine in title]*1,IFERROR(SUMPRODUCT(COUNTIF(IsDigits,MID([kw in desc],ROW($A$1:$A$150),1)))=LEN([kw in desc]),#N/A)),[manuell])</f>
        <v>0</v>
      </c>
      <c r="R1950" s="1" t="str">
        <f>IF([pos kw in title]&gt;0,MID(J1950,#REF!,4),IF([first '# in title]&gt;0,MID([title],[first '# in title],3),IF([first '# in title]&gt;0,MID([desc],#REF!,3),VLOOKUP([productid],$G$2:$R$1386,8))))</f>
        <v xml:space="preserve">42 </v>
      </c>
      <c r="S1950" s="1" t="e">
        <f>IF([kw in desc]=[kw rough in title],[kw in desc]*1,IFERROR(LEFT([kw_dirty],3)*1,IFERROR(LEFT([kw_dirty],2)*1,"n.a.")))</f>
        <v>#N/A</v>
      </c>
      <c r="T1950" s="1"/>
      <c r="U1950" s="1">
        <f>VLOOKUP(Tabelle1[[#This Row],[productid]],Tabelle2[#All],2,FALSE)</f>
        <v>42</v>
      </c>
    </row>
    <row r="1951" spans="1:21" hidden="1">
      <c r="A1951" t="s">
        <v>3181</v>
      </c>
      <c r="B1951">
        <v>3255</v>
      </c>
      <c r="C1951">
        <v>289859</v>
      </c>
      <c r="D1951" t="s">
        <v>3341</v>
      </c>
      <c r="E1951" t="s">
        <v>3342</v>
      </c>
      <c r="F1951">
        <v>18406</v>
      </c>
      <c r="G1951">
        <v>3497887</v>
      </c>
      <c r="H1951">
        <f t="shared" si="30"/>
        <v>0</v>
      </c>
      <c r="I1951">
        <f t="array" ref="I1951">MIN(IFERROR(FIND(IstNumbers,A1951),""))</f>
        <v>13</v>
      </c>
      <c r="J1951" s="1" t="e">
        <f>IF([first '# in title]&lt;[pos kw in title],MID([title],[pos kw in title]-6,6),#N/A)</f>
        <v>#N/A</v>
      </c>
      <c r="K1951" s="1" t="e">
        <f>IFERROR(MID(SUBSTITUTE([kw rough in title],",","."),FIND("(",[kw rough in title])+1,20),SUBSTITUTE(IFERROR(MID([kw rough in title],FIND(" ",[kw rough in title])+1,20),[kw rough in title]),",","."))</f>
        <v>#N/A</v>
      </c>
      <c r="L1951" s="1">
        <f>IFERROR(FIND("kW",[desc]),0)</f>
        <v>70</v>
      </c>
      <c r="M1951">
        <f t="array" ref="M1951">MIN(IFERROR(FIND(IstNumbers,E1951),""))</f>
        <v>34</v>
      </c>
      <c r="N1951" s="1" t="str">
        <f>IF([first '# in desc]&lt;[pos kw in desc],MID([desc],[pos kw in desc]-7,7))</f>
        <v xml:space="preserve">­me 42 </v>
      </c>
      <c r="O19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51" s="1" t="str">
        <f>TRIM(IF([first '# in desc]&lt;[pos kw in desc],MID([desc],[pos kw in desc]-6,6),FALSE))</f>
        <v>me 42</v>
      </c>
      <c r="Q1951" s="1" t="b">
        <f>IF(LEN([manuell])=0,IFERROR([kw fine in title]*1,IFERROR(SUMPRODUCT(COUNTIF(IsDigits,MID([kw in desc],ROW($A$1:$A$150),1)))=LEN([kw in desc]),#N/A)),[manuell])</f>
        <v>0</v>
      </c>
      <c r="R1951" s="1" t="str">
        <f>IF([pos kw in title]&gt;0,MID(J1951,#REF!,4),IF([first '# in title]&gt;0,MID([title],[first '# in title],3),IF([first '# in title]&gt;0,MID([desc],#REF!,3),VLOOKUP([productid],$G$2:$R$1386,8))))</f>
        <v xml:space="preserve">42 </v>
      </c>
      <c r="S1951" s="1" t="e">
        <f>IF([kw in desc]=[kw rough in title],[kw in desc]*1,IFERROR(LEFT([kw_dirty],3)*1,IFERROR(LEFT([kw_dirty],2)*1,"n.a.")))</f>
        <v>#N/A</v>
      </c>
      <c r="T1951" s="1"/>
      <c r="U1951" s="1">
        <f>VLOOKUP(Tabelle1[[#This Row],[productid]],Tabelle2[#All],2,FALSE)</f>
        <v>42</v>
      </c>
    </row>
    <row r="1952" spans="1:21" hidden="1">
      <c r="A1952" t="s">
        <v>3184</v>
      </c>
      <c r="B1952">
        <v>3010</v>
      </c>
      <c r="C1952">
        <v>289859</v>
      </c>
      <c r="D1952" t="s">
        <v>3343</v>
      </c>
      <c r="E1952" t="s">
        <v>1526</v>
      </c>
      <c r="F1952">
        <v>18406</v>
      </c>
      <c r="G1952">
        <v>3712928</v>
      </c>
      <c r="H1952">
        <f t="shared" si="30"/>
        <v>54</v>
      </c>
      <c r="I1952">
        <f t="array" ref="I1952">MIN(IFERROR(FIND(IstNumbers,A1952),""))</f>
        <v>29</v>
      </c>
      <c r="J1952" s="1" t="str">
        <f>IF([first '# in title]&lt;[pos kw in title],MID([title],[pos kw in title]-6,6),#N/A)</f>
        <v xml:space="preserve">H (42 </v>
      </c>
      <c r="K195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52" s="1">
        <f>IFERROR(FIND("kW",[desc]),0)</f>
        <v>70</v>
      </c>
      <c r="M1952">
        <f t="array" ref="M1952">MIN(IFERROR(FIND(IstNumbers,E1952),""))</f>
        <v>34</v>
      </c>
      <c r="N1952" s="1" t="str">
        <f>IF([first '# in desc]&lt;[pos kw in desc],MID([desc],[pos kw in desc]-7,7))</f>
        <v xml:space="preserve">­me 42 </v>
      </c>
      <c r="O19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52" s="1" t="str">
        <f>TRIM(IF([first '# in desc]&lt;[pos kw in desc],MID([desc],[pos kw in desc]-6,6),FALSE))</f>
        <v>me 42</v>
      </c>
      <c r="Q1952" s="1">
        <f>IF(LEN([manuell])=0,IFERROR([kw fine in title]*1,IFERROR(SUMPRODUCT(COUNTIF(IsDigits,MID([kw in desc],ROW($A$1:$A$150),1)))=LEN([kw in desc]),#N/A)),[manuell])</f>
        <v>42</v>
      </c>
      <c r="R1952" s="1" t="e">
        <f>IF([pos kw in title]&gt;0,MID(J1952,#REF!,4),IF([first '# in title]&gt;0,MID([title],[first '# in title],3),IF([first '# in title]&gt;0,MID([desc],#REF!,3),VLOOKUP([productid],$G$2:$R$1386,8))))</f>
        <v>#REF!</v>
      </c>
      <c r="S1952" s="1" t="str">
        <f>IF([kw in desc]=[kw rough in title],[kw in desc]*1,IFERROR(LEFT([kw_dirty],3)*1,IFERROR(LEFT([kw_dirty],2)*1,"n.a.")))</f>
        <v>n.a.</v>
      </c>
      <c r="T1952" s="1"/>
      <c r="U1952" s="1">
        <f>VLOOKUP(Tabelle1[[#This Row],[productid]],Tabelle2[#All],2,FALSE)</f>
        <v>42</v>
      </c>
    </row>
    <row r="1953" spans="1:21" hidden="1">
      <c r="A1953" t="s">
        <v>2399</v>
      </c>
      <c r="B1953">
        <v>2209</v>
      </c>
      <c r="C1953">
        <v>289859</v>
      </c>
      <c r="D1953" t="s">
        <v>3344</v>
      </c>
      <c r="E1953" t="s">
        <v>3345</v>
      </c>
      <c r="F1953">
        <v>18406</v>
      </c>
      <c r="G1953">
        <v>3712883</v>
      </c>
      <c r="H1953">
        <f t="shared" si="30"/>
        <v>60</v>
      </c>
      <c r="I1953">
        <f t="array" ref="I1953">MIN(IFERROR(FIND(IstNumbers,A1953),""))</f>
        <v>24</v>
      </c>
      <c r="J1953" s="1" t="str">
        <f>IF([first '# in title]&lt;[pos kw in title],MID([title],[pos kw in title]-6,6),#N/A)</f>
        <v xml:space="preserve">L (16 </v>
      </c>
      <c r="K195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53" s="1">
        <f>IFERROR(FIND("kW",[desc]),0)</f>
        <v>71</v>
      </c>
      <c r="M1953">
        <f t="array" ref="M1953">MIN(IFERROR(FIND(IstNumbers,E1953),""))</f>
        <v>29</v>
      </c>
      <c r="N1953" s="1" t="str">
        <f>IF([first '# in desc]&lt;[pos kw in desc],MID([desc],[pos kw in desc]-7,7))</f>
        <v xml:space="preserve">­me 16 </v>
      </c>
      <c r="O195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53" s="1" t="str">
        <f>TRIM(IF([first '# in desc]&lt;[pos kw in desc],MID([desc],[pos kw in desc]-6,6),FALSE))</f>
        <v>me 16</v>
      </c>
      <c r="Q1953" s="1">
        <f>IF(LEN([manuell])=0,IFERROR([kw fine in title]*1,IFERROR(SUMPRODUCT(COUNTIF(IsDigits,MID([kw in desc],ROW($A$1:$A$150),1)))=LEN([kw in desc]),#N/A)),[manuell])</f>
        <v>16</v>
      </c>
      <c r="R1953" s="1" t="e">
        <f>IF([pos kw in title]&gt;0,MID(J1953,#REF!,4),IF([first '# in title]&gt;0,MID([title],[first '# in title],3),IF([first '# in title]&gt;0,MID([desc],#REF!,3),VLOOKUP([productid],$G$2:$R$1386,8))))</f>
        <v>#REF!</v>
      </c>
      <c r="S1953" s="1" t="str">
        <f>IF([kw in desc]=[kw rough in title],[kw in desc]*1,IFERROR(LEFT([kw_dirty],3)*1,IFERROR(LEFT([kw_dirty],2)*1,"n.a.")))</f>
        <v>n.a.</v>
      </c>
      <c r="T1953" s="1"/>
      <c r="U1953" s="1">
        <f>VLOOKUP(Tabelle1[[#This Row],[productid]],Tabelle2[#All],2,FALSE)</f>
        <v>16</v>
      </c>
    </row>
    <row r="1954" spans="1:21" hidden="1">
      <c r="A1954" t="s">
        <v>3162</v>
      </c>
      <c r="B1954">
        <v>2164</v>
      </c>
      <c r="C1954">
        <v>289859</v>
      </c>
      <c r="D1954" t="s">
        <v>3346</v>
      </c>
      <c r="E1954" t="s">
        <v>3023</v>
      </c>
      <c r="F1954">
        <v>18406</v>
      </c>
      <c r="G1954">
        <v>1219746</v>
      </c>
      <c r="H1954">
        <f t="shared" si="30"/>
        <v>0</v>
      </c>
      <c r="I1954">
        <f t="array" ref="I1954">MIN(IFERROR(FIND(IstNumbers,A1954),""))</f>
        <v>22</v>
      </c>
      <c r="J1954" s="1" t="e">
        <f>IF([first '# in title]&lt;[pos kw in title],MID([title],[pos kw in title]-6,6),#N/A)</f>
        <v>#N/A</v>
      </c>
      <c r="K1954" s="1" t="e">
        <f>IFERROR(MID(SUBSTITUTE([kw rough in title],",","."),FIND("(",[kw rough in title])+1,20),SUBSTITUTE(IFERROR(MID([kw rough in title],FIND(" ",[kw rough in title])+1,20),[kw rough in title]),",","."))</f>
        <v>#N/A</v>
      </c>
      <c r="L1954" s="1">
        <f>IFERROR(FIND("kW",[desc]),0)</f>
        <v>71</v>
      </c>
      <c r="M1954">
        <f t="array" ref="M1954">MIN(IFERROR(FIND(IstNumbers,E1954),""))</f>
        <v>29</v>
      </c>
      <c r="N1954" s="1" t="str">
        <f>IF([first '# in desc]&lt;[pos kw in desc],MID([desc],[pos kw in desc]-7,7))</f>
        <v xml:space="preserve">­me 16 </v>
      </c>
      <c r="O195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54" s="1" t="str">
        <f>TRIM(IF([first '# in desc]&lt;[pos kw in desc],MID([desc],[pos kw in desc]-6,6),FALSE))</f>
        <v>me 16</v>
      </c>
      <c r="Q1954" s="1" t="b">
        <f>IF(LEN([manuell])=0,IFERROR([kw fine in title]*1,IFERROR(SUMPRODUCT(COUNTIF(IsDigits,MID([kw in desc],ROW($A$1:$A$150),1)))=LEN([kw in desc]),#N/A)),[manuell])</f>
        <v>0</v>
      </c>
      <c r="R1954" s="1" t="str">
        <f>IF([pos kw in title]&gt;0,MID(J1954,#REF!,4),IF([first '# in title]&gt;0,MID([title],[first '# in title],3),IF([first '# in title]&gt;0,MID([desc],#REF!,3),VLOOKUP([productid],$G$2:$R$1386,8))))</f>
        <v xml:space="preserve">16 </v>
      </c>
      <c r="S1954" s="1" t="e">
        <f>IF([kw in desc]=[kw rough in title],[kw in desc]*1,IFERROR(LEFT([kw_dirty],3)*1,IFERROR(LEFT([kw_dirty],2)*1,"n.a.")))</f>
        <v>#N/A</v>
      </c>
      <c r="T1954" s="1"/>
      <c r="U1954" s="1">
        <f>VLOOKUP(Tabelle1[[#This Row],[productid]],Tabelle2[#All],2,FALSE)</f>
        <v>16</v>
      </c>
    </row>
    <row r="1955" spans="1:21">
      <c r="A1955" t="s">
        <v>3165</v>
      </c>
      <c r="B1955">
        <v>3045</v>
      </c>
      <c r="C1955">
        <v>289859</v>
      </c>
      <c r="D1955" t="s">
        <v>3347</v>
      </c>
      <c r="E1955" t="s">
        <v>3348</v>
      </c>
      <c r="F1955">
        <v>18406</v>
      </c>
      <c r="G1955">
        <v>3094808</v>
      </c>
      <c r="H1955">
        <f t="shared" si="30"/>
        <v>0</v>
      </c>
      <c r="I1955">
        <f t="array" ref="I1955">MIN(IFERROR(FIND(IstNumbers,A1955),""))</f>
        <v>14</v>
      </c>
      <c r="J1955" s="1" t="e">
        <f>IF([first '# in title]&lt;[pos kw in title],MID([title],[pos kw in title]-6,6),#N/A)</f>
        <v>#N/A</v>
      </c>
      <c r="K1955" s="1" t="e">
        <f>IFERROR(MID(SUBSTITUTE([kw rough in title],",","."),FIND("(",[kw rough in title])+1,20),SUBSTITUTE(IFERROR(MID([kw rough in title],FIND(" ",[kw rough in title])+1,20),[kw rough in title]),",","."))</f>
        <v>#N/A</v>
      </c>
      <c r="L1955" s="1">
        <f>IFERROR(FIND("kW",[desc]),0)</f>
        <v>0</v>
      </c>
      <c r="M1955">
        <f t="array" ref="M1955">MIN(IFERROR(FIND(IstNumbers,E1955),""))</f>
        <v>31</v>
      </c>
      <c r="N1955" s="1" t="b">
        <f>IF([first '# in desc]&lt;[pos kw in desc],MID([desc],[pos kw in desc]-7,7))</f>
        <v>0</v>
      </c>
      <c r="O19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55" s="1" t="str">
        <f>TRIM(IF([first '# in desc]&lt;[pos kw in desc],MID([desc],[pos kw in desc]-6,6),FALSE))</f>
        <v>FALSCH</v>
      </c>
      <c r="Q1955" s="1" t="b">
        <f>IF(LEN([manuell])=0,IFERROR([kw fine in title]*1,IFERROR(SUMPRODUCT(COUNTIF(IsDigits,MID([kw in desc],ROW($A$1:$A$150),1)))=LEN([kw in desc]),#N/A)),[manuell])</f>
        <v>0</v>
      </c>
      <c r="R1955" s="1" t="str">
        <f>IF([pos kw in title]&gt;0,MID(J1955,#REF!,4),IF([first '# in title]&gt;0,MID([title],[first '# in title],3),IF([first '# in title]&gt;0,MID([desc],#REF!,3),VLOOKUP([productid],$G$2:$R$1386,8))))</f>
        <v xml:space="preserve">22 </v>
      </c>
      <c r="S1955" s="1" t="e">
        <f>IF([kw in desc]=[kw rough in title],[kw in desc]*1,IFERROR(LEFT([kw_dirty],3)*1,IFERROR(LEFT([kw_dirty],2)*1,"n.a.")))</f>
        <v>#N/A</v>
      </c>
      <c r="T1955" s="1"/>
      <c r="U1955" s="1" t="e">
        <f>VLOOKUP(Tabelle1[[#This Row],[productid]],Tabelle2[#All],2,FALSE)</f>
        <v>#N/A</v>
      </c>
    </row>
    <row r="1956" spans="1:21">
      <c r="A1956" t="s">
        <v>10391</v>
      </c>
      <c r="B1956">
        <v>5553</v>
      </c>
      <c r="C1956">
        <v>9701</v>
      </c>
      <c r="D1956" t="s">
        <v>3349</v>
      </c>
      <c r="E1956" t="s">
        <v>9</v>
      </c>
      <c r="F1956">
        <v>18406</v>
      </c>
      <c r="G1956">
        <v>4260216</v>
      </c>
      <c r="H1956">
        <f t="shared" si="30"/>
        <v>0</v>
      </c>
      <c r="I1956">
        <f t="array" ref="I1956">MIN(IFERROR(FIND(IstNumbers,A1956),""))</f>
        <v>17</v>
      </c>
      <c r="J1956" s="1" t="e">
        <f>IF([first '# in title]&lt;[pos kw in title],MID([title],[pos kw in title]-6,6),#N/A)</f>
        <v>#N/A</v>
      </c>
      <c r="K1956" s="1" t="e">
        <f>IFERROR(MID(SUBSTITUTE([kw rough in title],",","."),FIND("(",[kw rough in title])+1,20),SUBSTITUTE(IFERROR(MID([kw rough in title],FIND(" ",[kw rough in title])+1,20),[kw rough in title]),",","."))</f>
        <v>#N/A</v>
      </c>
      <c r="L1956" s="1">
        <f>IFERROR(FIND("kW",[desc]),0)</f>
        <v>0</v>
      </c>
      <c r="M1956">
        <f t="array" ref="M1956">MIN(IFERROR(FIND(IstNumbers,E1956),""))</f>
        <v>0</v>
      </c>
      <c r="N1956" s="1" t="b">
        <f>IF([first '# in desc]&lt;[pos kw in desc],MID([desc],[pos kw in desc]-7,7))</f>
        <v>0</v>
      </c>
      <c r="O19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56" s="1" t="str">
        <f>TRIM(IF([first '# in desc]&lt;[pos kw in desc],MID([desc],[pos kw in desc]-6,6),FALSE))</f>
        <v>FALSCH</v>
      </c>
      <c r="Q1956" s="1" t="b">
        <f>IF(LEN([manuell])=0,IFERROR([kw fine in title]*1,IFERROR(SUMPRODUCT(COUNTIF(IsDigits,MID([kw in desc],ROW($A$1:$A$150),1)))=LEN([kw in desc]),#N/A)),[manuell])</f>
        <v>0</v>
      </c>
      <c r="R1956" s="1" t="str">
        <f>IF([pos kw in title]&gt;0,MID(J1956,#REF!,4),IF([first '# in title]&gt;0,MID([title],[first '# in title],3),IF([first '# in title]&gt;0,MID([desc],#REF!,3),VLOOKUP([productid],$G$2:$R$1386,8))))</f>
        <v>-Pa</v>
      </c>
      <c r="S1956" s="1" t="e">
        <f>IF([kw in desc]=[kw rough in title],[kw in desc]*1,IFERROR(LEFT([kw_dirty],3)*1,IFERROR(LEFT([kw_dirty],2)*1,"n.a.")))</f>
        <v>#N/A</v>
      </c>
      <c r="T1956" s="1"/>
      <c r="U1956" s="1" t="e">
        <f>VLOOKUP(Tabelle1[[#This Row],[productid]],Tabelle2[#All],2,FALSE)</f>
        <v>#N/A</v>
      </c>
    </row>
    <row r="1957" spans="1:21">
      <c r="A1957" t="s">
        <v>10392</v>
      </c>
      <c r="B1957">
        <v>5633</v>
      </c>
      <c r="C1957">
        <v>9701</v>
      </c>
      <c r="D1957" t="s">
        <v>3350</v>
      </c>
      <c r="E1957" t="s">
        <v>9</v>
      </c>
      <c r="F1957">
        <v>18406</v>
      </c>
      <c r="G1957">
        <v>4260218</v>
      </c>
      <c r="H1957">
        <f t="shared" si="30"/>
        <v>0</v>
      </c>
      <c r="I1957">
        <f t="array" ref="I1957">MIN(IFERROR(FIND(IstNumbers,A1957),""))</f>
        <v>17</v>
      </c>
      <c r="J1957" s="1" t="e">
        <f>IF([first '# in title]&lt;[pos kw in title],MID([title],[pos kw in title]-6,6),#N/A)</f>
        <v>#N/A</v>
      </c>
      <c r="K1957" s="1" t="e">
        <f>IFERROR(MID(SUBSTITUTE([kw rough in title],",","."),FIND("(",[kw rough in title])+1,20),SUBSTITUTE(IFERROR(MID([kw rough in title],FIND(" ",[kw rough in title])+1,20),[kw rough in title]),",","."))</f>
        <v>#N/A</v>
      </c>
      <c r="L1957" s="1">
        <f>IFERROR(FIND("kW",[desc]),0)</f>
        <v>0</v>
      </c>
      <c r="M1957">
        <f t="array" ref="M1957">MIN(IFERROR(FIND(IstNumbers,E1957),""))</f>
        <v>0</v>
      </c>
      <c r="N1957" s="1" t="b">
        <f>IF([first '# in desc]&lt;[pos kw in desc],MID([desc],[pos kw in desc]-7,7))</f>
        <v>0</v>
      </c>
      <c r="O19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57" s="1" t="str">
        <f>TRIM(IF([first '# in desc]&lt;[pos kw in desc],MID([desc],[pos kw in desc]-6,6),FALSE))</f>
        <v>FALSCH</v>
      </c>
      <c r="Q1957" s="1" t="b">
        <f>IF(LEN([manuell])=0,IFERROR([kw fine in title]*1,IFERROR(SUMPRODUCT(COUNTIF(IsDigits,MID([kw in desc],ROW($A$1:$A$150),1)))=LEN([kw in desc]),#N/A)),[manuell])</f>
        <v>0</v>
      </c>
      <c r="R1957" s="1" t="str">
        <f>IF([pos kw in title]&gt;0,MID(J1957,#REF!,4),IF([first '# in title]&gt;0,MID([title],[first '# in title],3),IF([first '# in title]&gt;0,MID([desc],#REF!,3),VLOOKUP([productid],$G$2:$R$1386,8))))</f>
        <v>-Pa</v>
      </c>
      <c r="S1957" s="1" t="e">
        <f>IF([kw in desc]=[kw rough in title],[kw in desc]*1,IFERROR(LEFT([kw_dirty],3)*1,IFERROR(LEFT([kw_dirty],2)*1,"n.a.")))</f>
        <v>#N/A</v>
      </c>
      <c r="T1957" s="1"/>
      <c r="U1957" s="1" t="e">
        <f>VLOOKUP(Tabelle1[[#This Row],[productid]],Tabelle2[#All],2,FALSE)</f>
        <v>#N/A</v>
      </c>
    </row>
    <row r="1958" spans="1:21">
      <c r="A1958" t="s">
        <v>3257</v>
      </c>
      <c r="B1958">
        <v>2670</v>
      </c>
      <c r="C1958">
        <v>289859</v>
      </c>
      <c r="D1958" t="s">
        <v>3351</v>
      </c>
      <c r="E1958" t="s">
        <v>3352</v>
      </c>
      <c r="F1958">
        <v>18406</v>
      </c>
      <c r="G1958">
        <v>3128307</v>
      </c>
      <c r="H1958">
        <f t="shared" si="30"/>
        <v>0</v>
      </c>
      <c r="I1958">
        <f t="array" ref="I1958">MIN(IFERROR(FIND(IstNumbers,A1958),""))</f>
        <v>22</v>
      </c>
      <c r="J1958" s="1" t="e">
        <f>IF([first '# in title]&lt;[pos kw in title],MID([title],[pos kw in title]-6,6),#N/A)</f>
        <v>#N/A</v>
      </c>
      <c r="K1958" s="1" t="e">
        <f>IFERROR(MID(SUBSTITUTE([kw rough in title],",","."),FIND("(",[kw rough in title])+1,20),SUBSTITUTE(IFERROR(MID([kw rough in title],FIND(" ",[kw rough in title])+1,20),[kw rough in title]),",","."))</f>
        <v>#N/A</v>
      </c>
      <c r="L1958" s="1">
        <f>IFERROR(FIND("kW",[desc]),0)</f>
        <v>0</v>
      </c>
      <c r="M1958">
        <f t="array" ref="M1958">MIN(IFERROR(FIND(IstNumbers,E1958),""))</f>
        <v>38</v>
      </c>
      <c r="N1958" s="1" t="b">
        <f>IF([first '# in desc]&lt;[pos kw in desc],MID([desc],[pos kw in desc]-7,7))</f>
        <v>0</v>
      </c>
      <c r="O19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58" s="1" t="str">
        <f>TRIM(IF([first '# in desc]&lt;[pos kw in desc],MID([desc],[pos kw in desc]-6,6),FALSE))</f>
        <v>FALSCH</v>
      </c>
      <c r="Q1958" s="1" t="b">
        <f>IF(LEN([manuell])=0,IFERROR([kw fine in title]*1,IFERROR(SUMPRODUCT(COUNTIF(IsDigits,MID([kw in desc],ROW($A$1:$A$150),1)))=LEN([kw in desc]),#N/A)),[manuell])</f>
        <v>0</v>
      </c>
      <c r="R1958" s="1" t="str">
        <f>IF([pos kw in title]&gt;0,MID(J1958,#REF!,4),IF([first '# in title]&gt;0,MID([title],[first '# in title],3),IF([first '# in title]&gt;0,MID([desc],#REF!,3),VLOOKUP([productid],$G$2:$R$1386,8))))</f>
        <v>-Sm</v>
      </c>
      <c r="S1958" s="1" t="e">
        <f>IF([kw in desc]=[kw rough in title],[kw in desc]*1,IFERROR(LEFT([kw_dirty],3)*1,IFERROR(LEFT([kw_dirty],2)*1,"n.a.")))</f>
        <v>#N/A</v>
      </c>
      <c r="T1958" s="1"/>
      <c r="U1958" s="1" t="e">
        <f>VLOOKUP(Tabelle1[[#This Row],[productid]],Tabelle2[#All],2,FALSE)</f>
        <v>#N/A</v>
      </c>
    </row>
    <row r="1959" spans="1:21">
      <c r="A1959" t="s">
        <v>3264</v>
      </c>
      <c r="B1959">
        <v>2344</v>
      </c>
      <c r="C1959">
        <v>289859</v>
      </c>
      <c r="D1959" t="s">
        <v>3353</v>
      </c>
      <c r="E1959" t="s">
        <v>3354</v>
      </c>
      <c r="F1959">
        <v>18406</v>
      </c>
      <c r="G1959">
        <v>2286143</v>
      </c>
      <c r="H1959">
        <f t="shared" si="30"/>
        <v>0</v>
      </c>
      <c r="I1959">
        <f t="array" ref="I1959">MIN(IFERROR(FIND(IstNumbers,A1959),""))</f>
        <v>30</v>
      </c>
      <c r="J1959" s="1" t="e">
        <f>IF([first '# in title]&lt;[pos kw in title],MID([title],[pos kw in title]-6,6),#N/A)</f>
        <v>#N/A</v>
      </c>
      <c r="K1959" s="1" t="e">
        <f>IFERROR(MID(SUBSTITUTE([kw rough in title],",","."),FIND("(",[kw rough in title])+1,20),SUBSTITUTE(IFERROR(MID([kw rough in title],FIND(" ",[kw rough in title])+1,20),[kw rough in title]),",","."))</f>
        <v>#N/A</v>
      </c>
      <c r="L1959" s="1">
        <f>IFERROR(FIND("kW",[desc]),0)</f>
        <v>0</v>
      </c>
      <c r="M1959">
        <f t="array" ref="M1959">MIN(IFERROR(FIND(IstNumbers,E1959),""))</f>
        <v>33</v>
      </c>
      <c r="N1959" s="1" t="b">
        <f>IF([first '# in desc]&lt;[pos kw in desc],MID([desc],[pos kw in desc]-7,7))</f>
        <v>0</v>
      </c>
      <c r="O19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59" s="1" t="str">
        <f>TRIM(IF([first '# in desc]&lt;[pos kw in desc],MID([desc],[pos kw in desc]-6,6),FALSE))</f>
        <v>FALSCH</v>
      </c>
      <c r="Q1959" s="1" t="b">
        <f>IF(LEN([manuell])=0,IFERROR([kw fine in title]*1,IFERROR(SUMPRODUCT(COUNTIF(IsDigits,MID([kw in desc],ROW($A$1:$A$150),1)))=LEN([kw in desc]),#N/A)),[manuell])</f>
        <v>0</v>
      </c>
      <c r="R1959" s="1" t="str">
        <f>IF([pos kw in title]&gt;0,MID(J1959,#REF!,4),IF([first '# in title]&gt;0,MID([title],[first '# in title],3),IF([first '# in title]&gt;0,MID([desc],#REF!,3),VLOOKUP([productid],$G$2:$R$1386,8))))</f>
        <v>146</v>
      </c>
      <c r="S1959" s="1" t="e">
        <f>IF([kw in desc]=[kw rough in title],[kw in desc]*1,IFERROR(LEFT([kw_dirty],3)*1,IFERROR(LEFT([kw_dirty],2)*1,"n.a.")))</f>
        <v>#N/A</v>
      </c>
      <c r="T1959" s="1"/>
      <c r="U1959" s="1" t="e">
        <f>VLOOKUP(Tabelle1[[#This Row],[productid]],Tabelle2[#All],2,FALSE)</f>
        <v>#N/A</v>
      </c>
    </row>
    <row r="1960" spans="1:21" hidden="1">
      <c r="A1960" t="s">
        <v>3192</v>
      </c>
      <c r="B1960">
        <v>2798.9</v>
      </c>
      <c r="C1960">
        <v>288366</v>
      </c>
      <c r="D1960" t="s">
        <v>3355</v>
      </c>
      <c r="E1960" t="s">
        <v>3356</v>
      </c>
      <c r="F1960">
        <v>18406</v>
      </c>
      <c r="G1960">
        <v>1064527</v>
      </c>
      <c r="H1960">
        <f t="shared" si="30"/>
        <v>26</v>
      </c>
      <c r="I1960">
        <f t="array" ref="I1960">MIN(IFERROR(FIND(IstNumbers,A1960),""))</f>
        <v>20</v>
      </c>
      <c r="J1960" s="1" t="str">
        <f>IF([first '# in title]&lt;[pos kw in title],MID([title],[pos kw in title]-6,6),#N/A)</f>
        <v>200 19</v>
      </c>
      <c r="K1960" s="1" t="str">
        <f>IFERROR(MID(SUBSTITUTE([kw rough in title],",","."),FIND("(",[kw rough in title])+1,20),SUBSTITUTE(IFERROR(MID([kw rough in title],FIND(" ",[kw rough in title])+1,20),[kw rough in title]),",","."))</f>
        <v>19</v>
      </c>
      <c r="L1960" s="1">
        <f>IFERROR(FIND("kW",[desc]),0)</f>
        <v>75</v>
      </c>
      <c r="M1960">
        <f t="array" ref="M1960">MIN(IFERROR(FIND(IstNumbers,E1960),""))</f>
        <v>24</v>
      </c>
      <c r="N1960" s="1" t="str">
        <f>IF([first '# in desc]&lt;[pos kw in desc],MID([desc],[pos kw in desc]-7,7))</f>
        <v xml:space="preserve">2 - 19 </v>
      </c>
      <c r="O1960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960" s="1" t="str">
        <f>TRIM(IF([first '# in desc]&lt;[pos kw in desc],MID([desc],[pos kw in desc]-6,6),FALSE))</f>
        <v>- 19</v>
      </c>
      <c r="Q1960" s="1">
        <f>IF(LEN([manuell])=0,IFERROR([kw fine in title]*1,IFERROR(SUMPRODUCT(COUNTIF(IsDigits,MID([kw in desc],ROW($A$1:$A$150),1)))=LEN([kw in desc]),#N/A)),[manuell])</f>
        <v>19</v>
      </c>
      <c r="R1960" s="1" t="e">
        <f>IF([pos kw in title]&gt;0,MID(J1960,#REF!,4),IF([first '# in title]&gt;0,MID([title],[first '# in title],3),IF([first '# in title]&gt;0,MID([desc],#REF!,3),VLOOKUP([productid],$G$2:$R$1386,8))))</f>
        <v>#REF!</v>
      </c>
      <c r="S1960" s="1" t="str">
        <f>IF([kw in desc]=[kw rough in title],[kw in desc]*1,IFERROR(LEFT([kw_dirty],3)*1,IFERROR(LEFT([kw_dirty],2)*1,"n.a.")))</f>
        <v>n.a.</v>
      </c>
      <c r="T1960" s="1"/>
      <c r="U1960" s="1">
        <f>VLOOKUP(Tabelle1[[#This Row],[productid]],Tabelle2[#All],2,FALSE)</f>
        <v>19</v>
      </c>
    </row>
    <row r="1961" spans="1:21" hidden="1">
      <c r="A1961" t="s">
        <v>3224</v>
      </c>
      <c r="B1961">
        <v>3210</v>
      </c>
      <c r="C1961">
        <v>289859</v>
      </c>
      <c r="D1961" t="s">
        <v>3357</v>
      </c>
      <c r="E1961" t="s">
        <v>2238</v>
      </c>
      <c r="F1961">
        <v>18406</v>
      </c>
      <c r="G1961">
        <v>1750863</v>
      </c>
      <c r="H1961">
        <f t="shared" si="30"/>
        <v>0</v>
      </c>
      <c r="I1961">
        <f t="array" ref="I1961">MIN(IFERROR(FIND(IstNumbers,A1961),""))</f>
        <v>12</v>
      </c>
      <c r="J1961" s="1" t="e">
        <f>IF([first '# in title]&lt;[pos kw in title],MID([title],[pos kw in title]-6,6),#N/A)</f>
        <v>#N/A</v>
      </c>
      <c r="K1961" s="1" t="e">
        <f>IFERROR(MID(SUBSTITUTE([kw rough in title],",","."),FIND("(",[kw rough in title])+1,20),SUBSTITUTE(IFERROR(MID([kw rough in title],FIND(" ",[kw rough in title])+1,20),[kw rough in title]),",","."))</f>
        <v>#N/A</v>
      </c>
      <c r="L1961" s="1">
        <f>IFERROR(FIND("kW",[desc]),0)</f>
        <v>70</v>
      </c>
      <c r="M1961">
        <f t="array" ref="M1961">MIN(IFERROR(FIND(IstNumbers,E1961),""))</f>
        <v>34</v>
      </c>
      <c r="N1961" s="1" t="str">
        <f>IF([first '# in desc]&lt;[pos kw in desc],MID([desc],[pos kw in desc]-7,7))</f>
        <v xml:space="preserve">­me 42 </v>
      </c>
      <c r="O19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61" s="1" t="str">
        <f>TRIM(IF([first '# in desc]&lt;[pos kw in desc],MID([desc],[pos kw in desc]-6,6),FALSE))</f>
        <v>me 42</v>
      </c>
      <c r="Q1961" s="1" t="b">
        <f>IF(LEN([manuell])=0,IFERROR([kw fine in title]*1,IFERROR(SUMPRODUCT(COUNTIF(IsDigits,MID([kw in desc],ROW($A$1:$A$150),1)))=LEN([kw in desc]),#N/A)),[manuell])</f>
        <v>0</v>
      </c>
      <c r="R1961" s="1" t="str">
        <f>IF([pos kw in title]&gt;0,MID(J1961,#REF!,4),IF([first '# in title]&gt;0,MID([title],[first '# in title],3),IF([first '# in title]&gt;0,MID([desc],#REF!,3),VLOOKUP([productid],$G$2:$R$1386,8))))</f>
        <v xml:space="preserve">42 </v>
      </c>
      <c r="S1961" s="1" t="e">
        <f>IF([kw in desc]=[kw rough in title],[kw in desc]*1,IFERROR(LEFT([kw_dirty],3)*1,IFERROR(LEFT([kw_dirty],2)*1,"n.a.")))</f>
        <v>#N/A</v>
      </c>
      <c r="T1961" s="1"/>
      <c r="U1961" s="1">
        <f>VLOOKUP(Tabelle1[[#This Row],[productid]],Tabelle2[#All],2,FALSE)</f>
        <v>42</v>
      </c>
    </row>
    <row r="1962" spans="1:21" hidden="1">
      <c r="A1962" t="s">
        <v>3181</v>
      </c>
      <c r="B1962">
        <v>3265</v>
      </c>
      <c r="C1962">
        <v>289859</v>
      </c>
      <c r="D1962" t="s">
        <v>3358</v>
      </c>
      <c r="E1962" t="s">
        <v>3359</v>
      </c>
      <c r="F1962">
        <v>18406</v>
      </c>
      <c r="G1962">
        <v>3497887</v>
      </c>
      <c r="H1962">
        <f t="shared" si="30"/>
        <v>0</v>
      </c>
      <c r="I1962">
        <f t="array" ref="I1962">MIN(IFERROR(FIND(IstNumbers,A1962),""))</f>
        <v>13</v>
      </c>
      <c r="J1962" s="1" t="e">
        <f>IF([first '# in title]&lt;[pos kw in title],MID([title],[pos kw in title]-6,6),#N/A)</f>
        <v>#N/A</v>
      </c>
      <c r="K1962" s="1" t="e">
        <f>IFERROR(MID(SUBSTITUTE([kw rough in title],",","."),FIND("(",[kw rough in title])+1,20),SUBSTITUTE(IFERROR(MID([kw rough in title],FIND(" ",[kw rough in title])+1,20),[kw rough in title]),",","."))</f>
        <v>#N/A</v>
      </c>
      <c r="L1962" s="1">
        <f>IFERROR(FIND("kW",[desc]),0)</f>
        <v>70</v>
      </c>
      <c r="M1962">
        <f t="array" ref="M1962">MIN(IFERROR(FIND(IstNumbers,E1962),""))</f>
        <v>34</v>
      </c>
      <c r="N1962" s="1" t="str">
        <f>IF([first '# in desc]&lt;[pos kw in desc],MID([desc],[pos kw in desc]-7,7))</f>
        <v xml:space="preserve">­me 42 </v>
      </c>
      <c r="O19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62" s="1" t="str">
        <f>TRIM(IF([first '# in desc]&lt;[pos kw in desc],MID([desc],[pos kw in desc]-6,6),FALSE))</f>
        <v>me 42</v>
      </c>
      <c r="Q1962" s="1" t="b">
        <f>IF(LEN([manuell])=0,IFERROR([kw fine in title]*1,IFERROR(SUMPRODUCT(COUNTIF(IsDigits,MID([kw in desc],ROW($A$1:$A$150),1)))=LEN([kw in desc]),#N/A)),[manuell])</f>
        <v>0</v>
      </c>
      <c r="R1962" s="1" t="str">
        <f>IF([pos kw in title]&gt;0,MID(J1962,#REF!,4),IF([first '# in title]&gt;0,MID([title],[first '# in title],3),IF([first '# in title]&gt;0,MID([desc],#REF!,3),VLOOKUP([productid],$G$2:$R$1386,8))))</f>
        <v xml:space="preserve">42 </v>
      </c>
      <c r="S1962" s="1" t="e">
        <f>IF([kw in desc]=[kw rough in title],[kw in desc]*1,IFERROR(LEFT([kw_dirty],3)*1,IFERROR(LEFT([kw_dirty],2)*1,"n.a.")))</f>
        <v>#N/A</v>
      </c>
      <c r="T1962" s="1"/>
      <c r="U1962" s="1">
        <f>VLOOKUP(Tabelle1[[#This Row],[productid]],Tabelle2[#All],2,FALSE)</f>
        <v>42</v>
      </c>
    </row>
    <row r="1963" spans="1:21" hidden="1">
      <c r="A1963" t="s">
        <v>3184</v>
      </c>
      <c r="B1963">
        <v>3025</v>
      </c>
      <c r="C1963">
        <v>289859</v>
      </c>
      <c r="D1963" t="s">
        <v>3360</v>
      </c>
      <c r="E1963" t="s">
        <v>1557</v>
      </c>
      <c r="F1963">
        <v>18406</v>
      </c>
      <c r="G1963">
        <v>3712928</v>
      </c>
      <c r="H1963">
        <f t="shared" si="30"/>
        <v>54</v>
      </c>
      <c r="I1963">
        <f t="array" ref="I1963">MIN(IFERROR(FIND(IstNumbers,A1963),""))</f>
        <v>29</v>
      </c>
      <c r="J1963" s="1" t="str">
        <f>IF([first '# in title]&lt;[pos kw in title],MID([title],[pos kw in title]-6,6),#N/A)</f>
        <v xml:space="preserve">H (42 </v>
      </c>
      <c r="K196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63" s="1">
        <f>IFERROR(FIND("kW",[desc]),0)</f>
        <v>70</v>
      </c>
      <c r="M1963">
        <f t="array" ref="M1963">MIN(IFERROR(FIND(IstNumbers,E1963),""))</f>
        <v>34</v>
      </c>
      <c r="N1963" s="1" t="str">
        <f>IF([first '# in desc]&lt;[pos kw in desc],MID([desc],[pos kw in desc]-7,7))</f>
        <v xml:space="preserve">­me 42 </v>
      </c>
      <c r="O19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63" s="1" t="str">
        <f>TRIM(IF([first '# in desc]&lt;[pos kw in desc],MID([desc],[pos kw in desc]-6,6),FALSE))</f>
        <v>me 42</v>
      </c>
      <c r="Q1963" s="1">
        <f>IF(LEN([manuell])=0,IFERROR([kw fine in title]*1,IFERROR(SUMPRODUCT(COUNTIF(IsDigits,MID([kw in desc],ROW($A$1:$A$150),1)))=LEN([kw in desc]),#N/A)),[manuell])</f>
        <v>42</v>
      </c>
      <c r="R1963" s="1" t="e">
        <f>IF([pos kw in title]&gt;0,MID(J1963,#REF!,4),IF([first '# in title]&gt;0,MID([title],[first '# in title],3),IF([first '# in title]&gt;0,MID([desc],#REF!,3),VLOOKUP([productid],$G$2:$R$1386,8))))</f>
        <v>#REF!</v>
      </c>
      <c r="S1963" s="1" t="str">
        <f>IF([kw in desc]=[kw rough in title],[kw in desc]*1,IFERROR(LEFT([kw_dirty],3)*1,IFERROR(LEFT([kw_dirty],2)*1,"n.a.")))</f>
        <v>n.a.</v>
      </c>
      <c r="T1963" s="1"/>
      <c r="U1963" s="1">
        <f>VLOOKUP(Tabelle1[[#This Row],[productid]],Tabelle2[#All],2,FALSE)</f>
        <v>42</v>
      </c>
    </row>
    <row r="1964" spans="1:21" hidden="1">
      <c r="A1964" t="s">
        <v>2399</v>
      </c>
      <c r="B1964">
        <v>2214</v>
      </c>
      <c r="C1964">
        <v>289859</v>
      </c>
      <c r="D1964" t="s">
        <v>3361</v>
      </c>
      <c r="E1964" t="s">
        <v>3362</v>
      </c>
      <c r="F1964">
        <v>18406</v>
      </c>
      <c r="G1964">
        <v>3712883</v>
      </c>
      <c r="H1964">
        <f t="shared" si="30"/>
        <v>60</v>
      </c>
      <c r="I1964">
        <f t="array" ref="I1964">MIN(IFERROR(FIND(IstNumbers,A1964),""))</f>
        <v>24</v>
      </c>
      <c r="J1964" s="1" t="str">
        <f>IF([first '# in title]&lt;[pos kw in title],MID([title],[pos kw in title]-6,6),#N/A)</f>
        <v xml:space="preserve">L (16 </v>
      </c>
      <c r="K196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64" s="1">
        <f>IFERROR(FIND("kW",[desc]),0)</f>
        <v>71</v>
      </c>
      <c r="M1964">
        <f t="array" ref="M1964">MIN(IFERROR(FIND(IstNumbers,E1964),""))</f>
        <v>29</v>
      </c>
      <c r="N1964" s="1" t="str">
        <f>IF([first '# in desc]&lt;[pos kw in desc],MID([desc],[pos kw in desc]-7,7))</f>
        <v xml:space="preserve">­me 16 </v>
      </c>
      <c r="O19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64" s="1" t="str">
        <f>TRIM(IF([first '# in desc]&lt;[pos kw in desc],MID([desc],[pos kw in desc]-6,6),FALSE))</f>
        <v>me 16</v>
      </c>
      <c r="Q1964" s="1">
        <f>IF(LEN([manuell])=0,IFERROR([kw fine in title]*1,IFERROR(SUMPRODUCT(COUNTIF(IsDigits,MID([kw in desc],ROW($A$1:$A$150),1)))=LEN([kw in desc]),#N/A)),[manuell])</f>
        <v>16</v>
      </c>
      <c r="R1964" s="1" t="e">
        <f>IF([pos kw in title]&gt;0,MID(J1964,#REF!,4),IF([first '# in title]&gt;0,MID([title],[first '# in title],3),IF([first '# in title]&gt;0,MID([desc],#REF!,3),VLOOKUP([productid],$G$2:$R$1386,8))))</f>
        <v>#REF!</v>
      </c>
      <c r="S1964" s="1" t="str">
        <f>IF([kw in desc]=[kw rough in title],[kw in desc]*1,IFERROR(LEFT([kw_dirty],3)*1,IFERROR(LEFT([kw_dirty],2)*1,"n.a.")))</f>
        <v>n.a.</v>
      </c>
      <c r="T1964" s="1"/>
      <c r="U1964" s="1">
        <f>VLOOKUP(Tabelle1[[#This Row],[productid]],Tabelle2[#All],2,FALSE)</f>
        <v>16</v>
      </c>
    </row>
    <row r="1965" spans="1:21" hidden="1">
      <c r="A1965" t="s">
        <v>3162</v>
      </c>
      <c r="B1965">
        <v>2164</v>
      </c>
      <c r="C1965">
        <v>289859</v>
      </c>
      <c r="D1965" t="s">
        <v>3363</v>
      </c>
      <c r="E1965" t="s">
        <v>3364</v>
      </c>
      <c r="F1965">
        <v>18406</v>
      </c>
      <c r="G1965">
        <v>1219746</v>
      </c>
      <c r="H1965">
        <f t="shared" si="30"/>
        <v>0</v>
      </c>
      <c r="I1965">
        <f t="array" ref="I1965">MIN(IFERROR(FIND(IstNumbers,A1965),""))</f>
        <v>22</v>
      </c>
      <c r="J1965" s="1" t="e">
        <f>IF([first '# in title]&lt;[pos kw in title],MID([title],[pos kw in title]-6,6),#N/A)</f>
        <v>#N/A</v>
      </c>
      <c r="K1965" s="1" t="e">
        <f>IFERROR(MID(SUBSTITUTE([kw rough in title],",","."),FIND("(",[kw rough in title])+1,20),SUBSTITUTE(IFERROR(MID([kw rough in title],FIND(" ",[kw rough in title])+1,20),[kw rough in title]),",","."))</f>
        <v>#N/A</v>
      </c>
      <c r="L1965" s="1">
        <f>IFERROR(FIND("kW",[desc]),0)</f>
        <v>71</v>
      </c>
      <c r="M1965">
        <f t="array" ref="M1965">MIN(IFERROR(FIND(IstNumbers,E1965),""))</f>
        <v>29</v>
      </c>
      <c r="N1965" s="1" t="str">
        <f>IF([first '# in desc]&lt;[pos kw in desc],MID([desc],[pos kw in desc]-7,7))</f>
        <v xml:space="preserve">­me 16 </v>
      </c>
      <c r="O196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65" s="1" t="str">
        <f>TRIM(IF([first '# in desc]&lt;[pos kw in desc],MID([desc],[pos kw in desc]-6,6),FALSE))</f>
        <v>me 16</v>
      </c>
      <c r="Q1965" s="1" t="b">
        <f>IF(LEN([manuell])=0,IFERROR([kw fine in title]*1,IFERROR(SUMPRODUCT(COUNTIF(IsDigits,MID([kw in desc],ROW($A$1:$A$150),1)))=LEN([kw in desc]),#N/A)),[manuell])</f>
        <v>0</v>
      </c>
      <c r="R1965" s="1" t="str">
        <f>IF([pos kw in title]&gt;0,MID(J1965,#REF!,4),IF([first '# in title]&gt;0,MID([title],[first '# in title],3),IF([first '# in title]&gt;0,MID([desc],#REF!,3),VLOOKUP([productid],$G$2:$R$1386,8))))</f>
        <v xml:space="preserve">16 </v>
      </c>
      <c r="S1965" s="1" t="e">
        <f>IF([kw in desc]=[kw rough in title],[kw in desc]*1,IFERROR(LEFT([kw_dirty],3)*1,IFERROR(LEFT([kw_dirty],2)*1,"n.a.")))</f>
        <v>#N/A</v>
      </c>
      <c r="T1965" s="1"/>
      <c r="U1965" s="1">
        <f>VLOOKUP(Tabelle1[[#This Row],[productid]],Tabelle2[#All],2,FALSE)</f>
        <v>16</v>
      </c>
    </row>
    <row r="1966" spans="1:21">
      <c r="A1966" t="s">
        <v>3165</v>
      </c>
      <c r="B1966">
        <v>3060</v>
      </c>
      <c r="C1966">
        <v>289859</v>
      </c>
      <c r="D1966" t="s">
        <v>3365</v>
      </c>
      <c r="E1966" t="s">
        <v>3366</v>
      </c>
      <c r="F1966">
        <v>18406</v>
      </c>
      <c r="G1966">
        <v>3094808</v>
      </c>
      <c r="H1966">
        <f t="shared" si="30"/>
        <v>0</v>
      </c>
      <c r="I1966">
        <f t="array" ref="I1966">MIN(IFERROR(FIND(IstNumbers,A1966),""))</f>
        <v>14</v>
      </c>
      <c r="J1966" s="1" t="e">
        <f>IF([first '# in title]&lt;[pos kw in title],MID([title],[pos kw in title]-6,6),#N/A)</f>
        <v>#N/A</v>
      </c>
      <c r="K1966" s="1" t="e">
        <f>IFERROR(MID(SUBSTITUTE([kw rough in title],",","."),FIND("(",[kw rough in title])+1,20),SUBSTITUTE(IFERROR(MID([kw rough in title],FIND(" ",[kw rough in title])+1,20),[kw rough in title]),",","."))</f>
        <v>#N/A</v>
      </c>
      <c r="L1966" s="1">
        <f>IFERROR(FIND("kW",[desc]),0)</f>
        <v>0</v>
      </c>
      <c r="M1966">
        <f t="array" ref="M1966">MIN(IFERROR(FIND(IstNumbers,E1966),""))</f>
        <v>31</v>
      </c>
      <c r="N1966" s="1" t="b">
        <f>IF([first '# in desc]&lt;[pos kw in desc],MID([desc],[pos kw in desc]-7,7))</f>
        <v>0</v>
      </c>
      <c r="O19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66" s="1" t="str">
        <f>TRIM(IF([first '# in desc]&lt;[pos kw in desc],MID([desc],[pos kw in desc]-6,6),FALSE))</f>
        <v>FALSCH</v>
      </c>
      <c r="Q1966" s="1" t="b">
        <f>IF(LEN([manuell])=0,IFERROR([kw fine in title]*1,IFERROR(SUMPRODUCT(COUNTIF(IsDigits,MID([kw in desc],ROW($A$1:$A$150),1)))=LEN([kw in desc]),#N/A)),[manuell])</f>
        <v>0</v>
      </c>
      <c r="R1966" s="1" t="str">
        <f>IF([pos kw in title]&gt;0,MID(J1966,#REF!,4),IF([first '# in title]&gt;0,MID([title],[first '# in title],3),IF([first '# in title]&gt;0,MID([desc],#REF!,3),VLOOKUP([productid],$G$2:$R$1386,8))))</f>
        <v xml:space="preserve">22 </v>
      </c>
      <c r="S1966" s="1" t="e">
        <f>IF([kw in desc]=[kw rough in title],[kw in desc]*1,IFERROR(LEFT([kw_dirty],3)*1,IFERROR(LEFT([kw_dirty],2)*1,"n.a.")))</f>
        <v>#N/A</v>
      </c>
      <c r="T1966" s="1"/>
      <c r="U1966" s="1" t="e">
        <f>VLOOKUP(Tabelle1[[#This Row],[productid]],Tabelle2[#All],2,FALSE)</f>
        <v>#N/A</v>
      </c>
    </row>
    <row r="1967" spans="1:21">
      <c r="A1967" t="s">
        <v>3367</v>
      </c>
      <c r="B1967">
        <v>4890</v>
      </c>
      <c r="C1967">
        <v>9701</v>
      </c>
      <c r="D1967" t="s">
        <v>3368</v>
      </c>
      <c r="E1967" t="s">
        <v>9</v>
      </c>
      <c r="F1967">
        <v>18406</v>
      </c>
      <c r="G1967">
        <v>4215774</v>
      </c>
      <c r="H1967">
        <f t="shared" si="30"/>
        <v>0</v>
      </c>
      <c r="I1967">
        <f t="array" ref="I1967">MIN(IFERROR(FIND(IstNumbers,A1967),""))</f>
        <v>17</v>
      </c>
      <c r="J1967" s="1" t="e">
        <f>IF([first '# in title]&lt;[pos kw in title],MID([title],[pos kw in title]-6,6),#N/A)</f>
        <v>#N/A</v>
      </c>
      <c r="K1967" s="1" t="e">
        <f>IFERROR(MID(SUBSTITUTE([kw rough in title],",","."),FIND("(",[kw rough in title])+1,20),SUBSTITUTE(IFERROR(MID([kw rough in title],FIND(" ",[kw rough in title])+1,20),[kw rough in title]),",","."))</f>
        <v>#N/A</v>
      </c>
      <c r="L1967" s="1">
        <f>IFERROR(FIND("kW",[desc]),0)</f>
        <v>0</v>
      </c>
      <c r="M1967">
        <f t="array" ref="M1967">MIN(IFERROR(FIND(IstNumbers,E1967),""))</f>
        <v>0</v>
      </c>
      <c r="N1967" s="1" t="b">
        <f>IF([first '# in desc]&lt;[pos kw in desc],MID([desc],[pos kw in desc]-7,7))</f>
        <v>0</v>
      </c>
      <c r="O19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67" s="1" t="str">
        <f>TRIM(IF([first '# in desc]&lt;[pos kw in desc],MID([desc],[pos kw in desc]-6,6),FALSE))</f>
        <v>FALSCH</v>
      </c>
      <c r="Q1967" s="1" t="b">
        <f>IF(LEN([manuell])=0,IFERROR([kw fine in title]*1,IFERROR(SUMPRODUCT(COUNTIF(IsDigits,MID([kw in desc],ROW($A$1:$A$150),1)))=LEN([kw in desc]),#N/A)),[manuell])</f>
        <v>0</v>
      </c>
      <c r="R1967" s="1" t="str">
        <f>IF([pos kw in title]&gt;0,MID(J1967,#REF!,4),IF([first '# in title]&gt;0,MID([title],[first '# in title],3),IF([first '# in title]&gt;0,MID([desc],#REF!,3),VLOOKUP([productid],$G$2:$R$1386,8))))</f>
        <v>-Pa</v>
      </c>
      <c r="S1967" s="1" t="e">
        <f>IF([kw in desc]=[kw rough in title],[kw in desc]*1,IFERROR(LEFT([kw_dirty],3)*1,IFERROR(LEFT([kw_dirty],2)*1,"n.a.")))</f>
        <v>#N/A</v>
      </c>
      <c r="T1967" s="1"/>
      <c r="U1967" s="1" t="e">
        <f>VLOOKUP(Tabelle1[[#This Row],[productid]],Tabelle2[#All],2,FALSE)</f>
        <v>#N/A</v>
      </c>
    </row>
    <row r="1968" spans="1:21">
      <c r="A1968" t="s">
        <v>3369</v>
      </c>
      <c r="B1968">
        <v>5047</v>
      </c>
      <c r="C1968">
        <v>9701</v>
      </c>
      <c r="D1968" t="s">
        <v>3370</v>
      </c>
      <c r="E1968" t="s">
        <v>9</v>
      </c>
      <c r="F1968">
        <v>18406</v>
      </c>
      <c r="G1968">
        <v>4215778</v>
      </c>
      <c r="H1968">
        <f t="shared" si="30"/>
        <v>0</v>
      </c>
      <c r="I1968">
        <f t="array" ref="I1968">MIN(IFERROR(FIND(IstNumbers,A1968),""))</f>
        <v>17</v>
      </c>
      <c r="J1968" s="1" t="e">
        <f>IF([first '# in title]&lt;[pos kw in title],MID([title],[pos kw in title]-6,6),#N/A)</f>
        <v>#N/A</v>
      </c>
      <c r="K1968" s="1" t="e">
        <f>IFERROR(MID(SUBSTITUTE([kw rough in title],",","."),FIND("(",[kw rough in title])+1,20),SUBSTITUTE(IFERROR(MID([kw rough in title],FIND(" ",[kw rough in title])+1,20),[kw rough in title]),",","."))</f>
        <v>#N/A</v>
      </c>
      <c r="L1968" s="1">
        <f>IFERROR(FIND("kW",[desc]),0)</f>
        <v>0</v>
      </c>
      <c r="M1968">
        <f t="array" ref="M1968">MIN(IFERROR(FIND(IstNumbers,E1968),""))</f>
        <v>0</v>
      </c>
      <c r="N1968" s="1" t="b">
        <f>IF([first '# in desc]&lt;[pos kw in desc],MID([desc],[pos kw in desc]-7,7))</f>
        <v>0</v>
      </c>
      <c r="O19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68" s="1" t="str">
        <f>TRIM(IF([first '# in desc]&lt;[pos kw in desc],MID([desc],[pos kw in desc]-6,6),FALSE))</f>
        <v>FALSCH</v>
      </c>
      <c r="Q1968" s="1" t="b">
        <f>IF(LEN([manuell])=0,IFERROR([kw fine in title]*1,IFERROR(SUMPRODUCT(COUNTIF(IsDigits,MID([kw in desc],ROW($A$1:$A$150),1)))=LEN([kw in desc]),#N/A)),[manuell])</f>
        <v>0</v>
      </c>
      <c r="R1968" s="1" t="str">
        <f>IF([pos kw in title]&gt;0,MID(J1968,#REF!,4),IF([first '# in title]&gt;0,MID([title],[first '# in title],3),IF([first '# in title]&gt;0,MID([desc],#REF!,3),VLOOKUP([productid],$G$2:$R$1386,8))))</f>
        <v>-Pa</v>
      </c>
      <c r="S1968" s="1" t="e">
        <f>IF([kw in desc]=[kw rough in title],[kw in desc]*1,IFERROR(LEFT([kw_dirty],3)*1,IFERROR(LEFT([kw_dirty],2)*1,"n.a.")))</f>
        <v>#N/A</v>
      </c>
      <c r="T1968" s="1"/>
      <c r="U1968" s="1" t="e">
        <f>VLOOKUP(Tabelle1[[#This Row],[productid]],Tabelle2[#All],2,FALSE)</f>
        <v>#N/A</v>
      </c>
    </row>
    <row r="1969" spans="1:21">
      <c r="A1969" t="s">
        <v>10393</v>
      </c>
      <c r="B1969">
        <v>4645</v>
      </c>
      <c r="C1969">
        <v>9701</v>
      </c>
      <c r="D1969" t="s">
        <v>3371</v>
      </c>
      <c r="E1969" t="s">
        <v>9</v>
      </c>
      <c r="F1969">
        <v>18406</v>
      </c>
      <c r="G1969">
        <v>4215829</v>
      </c>
      <c r="H1969">
        <f t="shared" si="30"/>
        <v>0</v>
      </c>
      <c r="I1969">
        <f t="array" ref="I1969">MIN(IFERROR(FIND(IstNumbers,A1969),""))</f>
        <v>17</v>
      </c>
      <c r="J1969" s="1" t="e">
        <f>IF([first '# in title]&lt;[pos kw in title],MID([title],[pos kw in title]-6,6),#N/A)</f>
        <v>#N/A</v>
      </c>
      <c r="K1969" s="1" t="e">
        <f>IFERROR(MID(SUBSTITUTE([kw rough in title],",","."),FIND("(",[kw rough in title])+1,20),SUBSTITUTE(IFERROR(MID([kw rough in title],FIND(" ",[kw rough in title])+1,20),[kw rough in title]),",","."))</f>
        <v>#N/A</v>
      </c>
      <c r="L1969" s="1">
        <f>IFERROR(FIND("kW",[desc]),0)</f>
        <v>0</v>
      </c>
      <c r="M1969">
        <f t="array" ref="M1969">MIN(IFERROR(FIND(IstNumbers,E1969),""))</f>
        <v>0</v>
      </c>
      <c r="N1969" s="1" t="b">
        <f>IF([first '# in desc]&lt;[pos kw in desc],MID([desc],[pos kw in desc]-7,7))</f>
        <v>0</v>
      </c>
      <c r="O19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69" s="1" t="str">
        <f>TRIM(IF([first '# in desc]&lt;[pos kw in desc],MID([desc],[pos kw in desc]-6,6),FALSE))</f>
        <v>FALSCH</v>
      </c>
      <c r="Q1969" s="1" t="b">
        <f>IF(LEN([manuell])=0,IFERROR([kw fine in title]*1,IFERROR(SUMPRODUCT(COUNTIF(IsDigits,MID([kw in desc],ROW($A$1:$A$150),1)))=LEN([kw in desc]),#N/A)),[manuell])</f>
        <v>0</v>
      </c>
      <c r="R1969" s="1" t="str">
        <f>IF([pos kw in title]&gt;0,MID(J1969,#REF!,4),IF([first '# in title]&gt;0,MID([title],[first '# in title],3),IF([first '# in title]&gt;0,MID([desc],#REF!,3),VLOOKUP([productid],$G$2:$R$1386,8))))</f>
        <v>-Pa</v>
      </c>
      <c r="S1969" s="1" t="e">
        <f>IF([kw in desc]=[kw rough in title],[kw in desc]*1,IFERROR(LEFT([kw_dirty],3)*1,IFERROR(LEFT([kw_dirty],2)*1,"n.a.")))</f>
        <v>#N/A</v>
      </c>
      <c r="T1969" s="1"/>
      <c r="U1969" s="1" t="e">
        <f>VLOOKUP(Tabelle1[[#This Row],[productid]],Tabelle2[#All],2,FALSE)</f>
        <v>#N/A</v>
      </c>
    </row>
    <row r="1970" spans="1:21">
      <c r="A1970" t="s">
        <v>3257</v>
      </c>
      <c r="B1970">
        <v>2670</v>
      </c>
      <c r="C1970">
        <v>289859</v>
      </c>
      <c r="D1970" t="s">
        <v>3372</v>
      </c>
      <c r="E1970" t="s">
        <v>2281</v>
      </c>
      <c r="F1970">
        <v>18406</v>
      </c>
      <c r="G1970">
        <v>3128307</v>
      </c>
      <c r="H1970">
        <f t="shared" si="30"/>
        <v>0</v>
      </c>
      <c r="I1970">
        <f t="array" ref="I1970">MIN(IFERROR(FIND(IstNumbers,A1970),""))</f>
        <v>22</v>
      </c>
      <c r="J1970" s="1" t="e">
        <f>IF([first '# in title]&lt;[pos kw in title],MID([title],[pos kw in title]-6,6),#N/A)</f>
        <v>#N/A</v>
      </c>
      <c r="K1970" s="1" t="e">
        <f>IFERROR(MID(SUBSTITUTE([kw rough in title],",","."),FIND("(",[kw rough in title])+1,20),SUBSTITUTE(IFERROR(MID([kw rough in title],FIND(" ",[kw rough in title])+1,20),[kw rough in title]),",","."))</f>
        <v>#N/A</v>
      </c>
      <c r="L1970" s="1">
        <f>IFERROR(FIND("kW",[desc]),0)</f>
        <v>0</v>
      </c>
      <c r="M1970">
        <f t="array" ref="M1970">MIN(IFERROR(FIND(IstNumbers,E1970),""))</f>
        <v>38</v>
      </c>
      <c r="N1970" s="1" t="b">
        <f>IF([first '# in desc]&lt;[pos kw in desc],MID([desc],[pos kw in desc]-7,7))</f>
        <v>0</v>
      </c>
      <c r="O19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70" s="1" t="str">
        <f>TRIM(IF([first '# in desc]&lt;[pos kw in desc],MID([desc],[pos kw in desc]-6,6),FALSE))</f>
        <v>FALSCH</v>
      </c>
      <c r="Q1970" s="1" t="b">
        <f>IF(LEN([manuell])=0,IFERROR([kw fine in title]*1,IFERROR(SUMPRODUCT(COUNTIF(IsDigits,MID([kw in desc],ROW($A$1:$A$150),1)))=LEN([kw in desc]),#N/A)),[manuell])</f>
        <v>0</v>
      </c>
      <c r="R1970" s="1" t="str">
        <f>IF([pos kw in title]&gt;0,MID(J1970,#REF!,4),IF([first '# in title]&gt;0,MID([title],[first '# in title],3),IF([first '# in title]&gt;0,MID([desc],#REF!,3),VLOOKUP([productid],$G$2:$R$1386,8))))</f>
        <v>-Sm</v>
      </c>
      <c r="S1970" s="1" t="e">
        <f>IF([kw in desc]=[kw rough in title],[kw in desc]*1,IFERROR(LEFT([kw_dirty],3)*1,IFERROR(LEFT([kw_dirty],2)*1,"n.a.")))</f>
        <v>#N/A</v>
      </c>
      <c r="T1970" s="1"/>
      <c r="U1970" s="1" t="e">
        <f>VLOOKUP(Tabelle1[[#This Row],[productid]],Tabelle2[#All],2,FALSE)</f>
        <v>#N/A</v>
      </c>
    </row>
    <row r="1971" spans="1:21">
      <c r="A1971" t="s">
        <v>3264</v>
      </c>
      <c r="B1971">
        <v>2344</v>
      </c>
      <c r="C1971">
        <v>289859</v>
      </c>
      <c r="D1971" t="s">
        <v>3373</v>
      </c>
      <c r="E1971" t="s">
        <v>3374</v>
      </c>
      <c r="F1971">
        <v>18406</v>
      </c>
      <c r="G1971">
        <v>2286143</v>
      </c>
      <c r="H1971">
        <f t="shared" si="30"/>
        <v>0</v>
      </c>
      <c r="I1971">
        <f t="array" ref="I1971">MIN(IFERROR(FIND(IstNumbers,A1971),""))</f>
        <v>30</v>
      </c>
      <c r="J1971" s="1" t="e">
        <f>IF([first '# in title]&lt;[pos kw in title],MID([title],[pos kw in title]-6,6),#N/A)</f>
        <v>#N/A</v>
      </c>
      <c r="K1971" s="1" t="e">
        <f>IFERROR(MID(SUBSTITUTE([kw rough in title],",","."),FIND("(",[kw rough in title])+1,20),SUBSTITUTE(IFERROR(MID([kw rough in title],FIND(" ",[kw rough in title])+1,20),[kw rough in title]),",","."))</f>
        <v>#N/A</v>
      </c>
      <c r="L1971" s="1">
        <f>IFERROR(FIND("kW",[desc]),0)</f>
        <v>0</v>
      </c>
      <c r="M1971">
        <f t="array" ref="M1971">MIN(IFERROR(FIND(IstNumbers,E1971),""))</f>
        <v>33</v>
      </c>
      <c r="N1971" s="1" t="b">
        <f>IF([first '# in desc]&lt;[pos kw in desc],MID([desc],[pos kw in desc]-7,7))</f>
        <v>0</v>
      </c>
      <c r="O19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71" s="1" t="str">
        <f>TRIM(IF([first '# in desc]&lt;[pos kw in desc],MID([desc],[pos kw in desc]-6,6),FALSE))</f>
        <v>FALSCH</v>
      </c>
      <c r="Q1971" s="1" t="b">
        <f>IF(LEN([manuell])=0,IFERROR([kw fine in title]*1,IFERROR(SUMPRODUCT(COUNTIF(IsDigits,MID([kw in desc],ROW($A$1:$A$150),1)))=LEN([kw in desc]),#N/A)),[manuell])</f>
        <v>0</v>
      </c>
      <c r="R1971" s="1" t="str">
        <f>IF([pos kw in title]&gt;0,MID(J1971,#REF!,4),IF([first '# in title]&gt;0,MID([title],[first '# in title],3),IF([first '# in title]&gt;0,MID([desc],#REF!,3),VLOOKUP([productid],$G$2:$R$1386,8))))</f>
        <v>146</v>
      </c>
      <c r="S1971" s="1" t="e">
        <f>IF([kw in desc]=[kw rough in title],[kw in desc]*1,IFERROR(LEFT([kw_dirty],3)*1,IFERROR(LEFT([kw_dirty],2)*1,"n.a.")))</f>
        <v>#N/A</v>
      </c>
      <c r="T1971" s="1"/>
      <c r="U1971" s="1" t="e">
        <f>VLOOKUP(Tabelle1[[#This Row],[productid]],Tabelle2[#All],2,FALSE)</f>
        <v>#N/A</v>
      </c>
    </row>
    <row r="1972" spans="1:21" hidden="1">
      <c r="A1972" t="s">
        <v>3192</v>
      </c>
      <c r="B1972">
        <v>2798.9</v>
      </c>
      <c r="C1972">
        <v>288366</v>
      </c>
      <c r="D1972" t="s">
        <v>3375</v>
      </c>
      <c r="E1972" t="s">
        <v>3376</v>
      </c>
      <c r="F1972">
        <v>18406</v>
      </c>
      <c r="G1972">
        <v>1064527</v>
      </c>
      <c r="H1972">
        <f t="shared" si="30"/>
        <v>26</v>
      </c>
      <c r="I1972">
        <f t="array" ref="I1972">MIN(IFERROR(FIND(IstNumbers,A1972),""))</f>
        <v>20</v>
      </c>
      <c r="J1972" s="1" t="str">
        <f>IF([first '# in title]&lt;[pos kw in title],MID([title],[pos kw in title]-6,6),#N/A)</f>
        <v>200 19</v>
      </c>
      <c r="K1972" s="1" t="str">
        <f>IFERROR(MID(SUBSTITUTE([kw rough in title],",","."),FIND("(",[kw rough in title])+1,20),SUBSTITUTE(IFERROR(MID([kw rough in title],FIND(" ",[kw rough in title])+1,20),[kw rough in title]),",","."))</f>
        <v>19</v>
      </c>
      <c r="L1972" s="1">
        <f>IFERROR(FIND("kW",[desc]),0)</f>
        <v>75</v>
      </c>
      <c r="M1972">
        <f t="array" ref="M1972">MIN(IFERROR(FIND(IstNumbers,E1972),""))</f>
        <v>24</v>
      </c>
      <c r="N1972" s="1" t="str">
        <f>IF([first '# in desc]&lt;[pos kw in desc],MID([desc],[pos kw in desc]-7,7))</f>
        <v xml:space="preserve">2 - 19 </v>
      </c>
      <c r="O1972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972" s="1" t="str">
        <f>TRIM(IF([first '# in desc]&lt;[pos kw in desc],MID([desc],[pos kw in desc]-6,6),FALSE))</f>
        <v>- 19</v>
      </c>
      <c r="Q1972" s="1">
        <f>IF(LEN([manuell])=0,IFERROR([kw fine in title]*1,IFERROR(SUMPRODUCT(COUNTIF(IsDigits,MID([kw in desc],ROW($A$1:$A$150),1)))=LEN([kw in desc]),#N/A)),[manuell])</f>
        <v>19</v>
      </c>
      <c r="R1972" s="1" t="e">
        <f>IF([pos kw in title]&gt;0,MID(J1972,#REF!,4),IF([first '# in title]&gt;0,MID([title],[first '# in title],3),IF([first '# in title]&gt;0,MID([desc],#REF!,3),VLOOKUP([productid],$G$2:$R$1386,8))))</f>
        <v>#REF!</v>
      </c>
      <c r="S1972" s="1" t="str">
        <f>IF([kw in desc]=[kw rough in title],[kw in desc]*1,IFERROR(LEFT([kw_dirty],3)*1,IFERROR(LEFT([kw_dirty],2)*1,"n.a.")))</f>
        <v>n.a.</v>
      </c>
      <c r="T1972" s="1"/>
      <c r="U1972" s="1">
        <f>VLOOKUP(Tabelle1[[#This Row],[productid]],Tabelle2[#All],2,FALSE)</f>
        <v>19</v>
      </c>
    </row>
    <row r="1973" spans="1:21" hidden="1">
      <c r="A1973" t="s">
        <v>3224</v>
      </c>
      <c r="B1973">
        <v>3210</v>
      </c>
      <c r="C1973">
        <v>289859</v>
      </c>
      <c r="D1973" t="s">
        <v>3377</v>
      </c>
      <c r="E1973" t="s">
        <v>2251</v>
      </c>
      <c r="F1973">
        <v>18406</v>
      </c>
      <c r="G1973">
        <v>1750863</v>
      </c>
      <c r="H1973">
        <f t="shared" si="30"/>
        <v>0</v>
      </c>
      <c r="I1973">
        <f t="array" ref="I1973">MIN(IFERROR(FIND(IstNumbers,A1973),""))</f>
        <v>12</v>
      </c>
      <c r="J1973" s="1" t="e">
        <f>IF([first '# in title]&lt;[pos kw in title],MID([title],[pos kw in title]-6,6),#N/A)</f>
        <v>#N/A</v>
      </c>
      <c r="K1973" s="1" t="e">
        <f>IFERROR(MID(SUBSTITUTE([kw rough in title],",","."),FIND("(",[kw rough in title])+1,20),SUBSTITUTE(IFERROR(MID([kw rough in title],FIND(" ",[kw rough in title])+1,20),[kw rough in title]),",","."))</f>
        <v>#N/A</v>
      </c>
      <c r="L1973" s="1">
        <f>IFERROR(FIND("kW",[desc]),0)</f>
        <v>70</v>
      </c>
      <c r="M1973">
        <f t="array" ref="M1973">MIN(IFERROR(FIND(IstNumbers,E1973),""))</f>
        <v>34</v>
      </c>
      <c r="N1973" s="1" t="str">
        <f>IF([first '# in desc]&lt;[pos kw in desc],MID([desc],[pos kw in desc]-7,7))</f>
        <v xml:space="preserve">­me 42 </v>
      </c>
      <c r="O19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73" s="1" t="str">
        <f>TRIM(IF([first '# in desc]&lt;[pos kw in desc],MID([desc],[pos kw in desc]-6,6),FALSE))</f>
        <v>me 42</v>
      </c>
      <c r="Q1973" s="1" t="b">
        <f>IF(LEN([manuell])=0,IFERROR([kw fine in title]*1,IFERROR(SUMPRODUCT(COUNTIF(IsDigits,MID([kw in desc],ROW($A$1:$A$150),1)))=LEN([kw in desc]),#N/A)),[manuell])</f>
        <v>0</v>
      </c>
      <c r="R1973" s="1" t="str">
        <f>IF([pos kw in title]&gt;0,MID(J1973,#REF!,4),IF([first '# in title]&gt;0,MID([title],[first '# in title],3),IF([first '# in title]&gt;0,MID([desc],#REF!,3),VLOOKUP([productid],$G$2:$R$1386,8))))</f>
        <v xml:space="preserve">42 </v>
      </c>
      <c r="S1973" s="1" t="e">
        <f>IF([kw in desc]=[kw rough in title],[kw in desc]*1,IFERROR(LEFT([kw_dirty],3)*1,IFERROR(LEFT([kw_dirty],2)*1,"n.a.")))</f>
        <v>#N/A</v>
      </c>
      <c r="T1973" s="1"/>
      <c r="U1973" s="1">
        <f>VLOOKUP(Tabelle1[[#This Row],[productid]],Tabelle2[#All],2,FALSE)</f>
        <v>42</v>
      </c>
    </row>
    <row r="1974" spans="1:21" hidden="1">
      <c r="A1974" t="s">
        <v>3181</v>
      </c>
      <c r="B1974">
        <v>3265</v>
      </c>
      <c r="C1974">
        <v>289859</v>
      </c>
      <c r="D1974" t="s">
        <v>3378</v>
      </c>
      <c r="E1974" t="s">
        <v>3379</v>
      </c>
      <c r="F1974">
        <v>18406</v>
      </c>
      <c r="G1974">
        <v>3497887</v>
      </c>
      <c r="H1974">
        <f t="shared" si="30"/>
        <v>0</v>
      </c>
      <c r="I1974">
        <f t="array" ref="I1974">MIN(IFERROR(FIND(IstNumbers,A1974),""))</f>
        <v>13</v>
      </c>
      <c r="J1974" s="1" t="e">
        <f>IF([first '# in title]&lt;[pos kw in title],MID([title],[pos kw in title]-6,6),#N/A)</f>
        <v>#N/A</v>
      </c>
      <c r="K1974" s="1" t="e">
        <f>IFERROR(MID(SUBSTITUTE([kw rough in title],",","."),FIND("(",[kw rough in title])+1,20),SUBSTITUTE(IFERROR(MID([kw rough in title],FIND(" ",[kw rough in title])+1,20),[kw rough in title]),",","."))</f>
        <v>#N/A</v>
      </c>
      <c r="L1974" s="1">
        <f>IFERROR(FIND("kW",[desc]),0)</f>
        <v>70</v>
      </c>
      <c r="M1974">
        <f t="array" ref="M1974">MIN(IFERROR(FIND(IstNumbers,E1974),""))</f>
        <v>34</v>
      </c>
      <c r="N1974" s="1" t="str">
        <f>IF([first '# in desc]&lt;[pos kw in desc],MID([desc],[pos kw in desc]-7,7))</f>
        <v xml:space="preserve">­me 42 </v>
      </c>
      <c r="O19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74" s="1" t="str">
        <f>TRIM(IF([first '# in desc]&lt;[pos kw in desc],MID([desc],[pos kw in desc]-6,6),FALSE))</f>
        <v>me 42</v>
      </c>
      <c r="Q1974" s="1" t="b">
        <f>IF(LEN([manuell])=0,IFERROR([kw fine in title]*1,IFERROR(SUMPRODUCT(COUNTIF(IsDigits,MID([kw in desc],ROW($A$1:$A$150),1)))=LEN([kw in desc]),#N/A)),[manuell])</f>
        <v>0</v>
      </c>
      <c r="R1974" s="1" t="str">
        <f>IF([pos kw in title]&gt;0,MID(J1974,#REF!,4),IF([first '# in title]&gt;0,MID([title],[first '# in title],3),IF([first '# in title]&gt;0,MID([desc],#REF!,3),VLOOKUP([productid],$G$2:$R$1386,8))))</f>
        <v xml:space="preserve">42 </v>
      </c>
      <c r="S1974" s="1" t="e">
        <f>IF([kw in desc]=[kw rough in title],[kw in desc]*1,IFERROR(LEFT([kw_dirty],3)*1,IFERROR(LEFT([kw_dirty],2)*1,"n.a.")))</f>
        <v>#N/A</v>
      </c>
      <c r="T1974" s="1"/>
      <c r="U1974" s="1">
        <f>VLOOKUP(Tabelle1[[#This Row],[productid]],Tabelle2[#All],2,FALSE)</f>
        <v>42</v>
      </c>
    </row>
    <row r="1975" spans="1:21" hidden="1">
      <c r="A1975" t="s">
        <v>3184</v>
      </c>
      <c r="B1975">
        <v>3055</v>
      </c>
      <c r="C1975">
        <v>289859</v>
      </c>
      <c r="D1975" t="s">
        <v>3380</v>
      </c>
      <c r="E1975" t="s">
        <v>1947</v>
      </c>
      <c r="F1975">
        <v>18406</v>
      </c>
      <c r="G1975">
        <v>3712928</v>
      </c>
      <c r="H1975">
        <f t="shared" si="30"/>
        <v>54</v>
      </c>
      <c r="I1975">
        <f t="array" ref="I1975">MIN(IFERROR(FIND(IstNumbers,A1975),""))</f>
        <v>29</v>
      </c>
      <c r="J1975" s="1" t="str">
        <f>IF([first '# in title]&lt;[pos kw in title],MID([title],[pos kw in title]-6,6),#N/A)</f>
        <v xml:space="preserve">H (42 </v>
      </c>
      <c r="K197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75" s="1">
        <f>IFERROR(FIND("kW",[desc]),0)</f>
        <v>70</v>
      </c>
      <c r="M1975">
        <f t="array" ref="M1975">MIN(IFERROR(FIND(IstNumbers,E1975),""))</f>
        <v>34</v>
      </c>
      <c r="N1975" s="1" t="str">
        <f>IF([first '# in desc]&lt;[pos kw in desc],MID([desc],[pos kw in desc]-7,7))</f>
        <v xml:space="preserve">­me 42 </v>
      </c>
      <c r="O19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75" s="1" t="str">
        <f>TRIM(IF([first '# in desc]&lt;[pos kw in desc],MID([desc],[pos kw in desc]-6,6),FALSE))</f>
        <v>me 42</v>
      </c>
      <c r="Q1975" s="1">
        <f>IF(LEN([manuell])=0,IFERROR([kw fine in title]*1,IFERROR(SUMPRODUCT(COUNTIF(IsDigits,MID([kw in desc],ROW($A$1:$A$150),1)))=LEN([kw in desc]),#N/A)),[manuell])</f>
        <v>42</v>
      </c>
      <c r="R1975" s="1" t="e">
        <f>IF([pos kw in title]&gt;0,MID(J1975,#REF!,4),IF([first '# in title]&gt;0,MID([title],[first '# in title],3),IF([first '# in title]&gt;0,MID([desc],#REF!,3),VLOOKUP([productid],$G$2:$R$1386,8))))</f>
        <v>#REF!</v>
      </c>
      <c r="S1975" s="1" t="str">
        <f>IF([kw in desc]=[kw rough in title],[kw in desc]*1,IFERROR(LEFT([kw_dirty],3)*1,IFERROR(LEFT([kw_dirty],2)*1,"n.a.")))</f>
        <v>n.a.</v>
      </c>
      <c r="T1975" s="1"/>
      <c r="U1975" s="1">
        <f>VLOOKUP(Tabelle1[[#This Row],[productid]],Tabelle2[#All],2,FALSE)</f>
        <v>42</v>
      </c>
    </row>
    <row r="1976" spans="1:21" hidden="1">
      <c r="A1976" t="s">
        <v>2399</v>
      </c>
      <c r="B1976">
        <v>2214</v>
      </c>
      <c r="C1976">
        <v>289859</v>
      </c>
      <c r="D1976" t="s">
        <v>3381</v>
      </c>
      <c r="E1976" t="s">
        <v>3382</v>
      </c>
      <c r="F1976">
        <v>18406</v>
      </c>
      <c r="G1976">
        <v>3712883</v>
      </c>
      <c r="H1976">
        <f t="shared" si="30"/>
        <v>60</v>
      </c>
      <c r="I1976">
        <f t="array" ref="I1976">MIN(IFERROR(FIND(IstNumbers,A1976),""))</f>
        <v>24</v>
      </c>
      <c r="J1976" s="1" t="str">
        <f>IF([first '# in title]&lt;[pos kw in title],MID([title],[pos kw in title]-6,6),#N/A)</f>
        <v xml:space="preserve">L (16 </v>
      </c>
      <c r="K197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76" s="1">
        <f>IFERROR(FIND("kW",[desc]),0)</f>
        <v>71</v>
      </c>
      <c r="M1976">
        <f t="array" ref="M1976">MIN(IFERROR(FIND(IstNumbers,E1976),""))</f>
        <v>29</v>
      </c>
      <c r="N1976" s="1" t="str">
        <f>IF([first '# in desc]&lt;[pos kw in desc],MID([desc],[pos kw in desc]-7,7))</f>
        <v xml:space="preserve">­me 16 </v>
      </c>
      <c r="O197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76" s="1" t="str">
        <f>TRIM(IF([first '# in desc]&lt;[pos kw in desc],MID([desc],[pos kw in desc]-6,6),FALSE))</f>
        <v>me 16</v>
      </c>
      <c r="Q1976" s="1">
        <f>IF(LEN([manuell])=0,IFERROR([kw fine in title]*1,IFERROR(SUMPRODUCT(COUNTIF(IsDigits,MID([kw in desc],ROW($A$1:$A$150),1)))=LEN([kw in desc]),#N/A)),[manuell])</f>
        <v>16</v>
      </c>
      <c r="R1976" s="1" t="e">
        <f>IF([pos kw in title]&gt;0,MID(J1976,#REF!,4),IF([first '# in title]&gt;0,MID([title],[first '# in title],3),IF([first '# in title]&gt;0,MID([desc],#REF!,3),VLOOKUP([productid],$G$2:$R$1386,8))))</f>
        <v>#REF!</v>
      </c>
      <c r="S1976" s="1" t="str">
        <f>IF([kw in desc]=[kw rough in title],[kw in desc]*1,IFERROR(LEFT([kw_dirty],3)*1,IFERROR(LEFT([kw_dirty],2)*1,"n.a.")))</f>
        <v>n.a.</v>
      </c>
      <c r="T1976" s="1"/>
      <c r="U1976" s="1">
        <f>VLOOKUP(Tabelle1[[#This Row],[productid]],Tabelle2[#All],2,FALSE)</f>
        <v>16</v>
      </c>
    </row>
    <row r="1977" spans="1:21" hidden="1">
      <c r="A1977" t="s">
        <v>3162</v>
      </c>
      <c r="B1977">
        <v>2164</v>
      </c>
      <c r="C1977">
        <v>289859</v>
      </c>
      <c r="D1977" t="s">
        <v>3383</v>
      </c>
      <c r="E1977" t="s">
        <v>3384</v>
      </c>
      <c r="F1977">
        <v>18406</v>
      </c>
      <c r="G1977">
        <v>1219746</v>
      </c>
      <c r="H1977">
        <f t="shared" si="30"/>
        <v>0</v>
      </c>
      <c r="I1977">
        <f t="array" ref="I1977">MIN(IFERROR(FIND(IstNumbers,A1977),""))</f>
        <v>22</v>
      </c>
      <c r="J1977" s="1" t="e">
        <f>IF([first '# in title]&lt;[pos kw in title],MID([title],[pos kw in title]-6,6),#N/A)</f>
        <v>#N/A</v>
      </c>
      <c r="K1977" s="1" t="e">
        <f>IFERROR(MID(SUBSTITUTE([kw rough in title],",","."),FIND("(",[kw rough in title])+1,20),SUBSTITUTE(IFERROR(MID([kw rough in title],FIND(" ",[kw rough in title])+1,20),[kw rough in title]),",","."))</f>
        <v>#N/A</v>
      </c>
      <c r="L1977" s="1">
        <f>IFERROR(FIND("kW",[desc]),0)</f>
        <v>71</v>
      </c>
      <c r="M1977">
        <f t="array" ref="M1977">MIN(IFERROR(FIND(IstNumbers,E1977),""))</f>
        <v>29</v>
      </c>
      <c r="N1977" s="1" t="str">
        <f>IF([first '# in desc]&lt;[pos kw in desc],MID([desc],[pos kw in desc]-7,7))</f>
        <v xml:space="preserve">­me 16 </v>
      </c>
      <c r="O197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77" s="1" t="str">
        <f>TRIM(IF([first '# in desc]&lt;[pos kw in desc],MID([desc],[pos kw in desc]-6,6),FALSE))</f>
        <v>me 16</v>
      </c>
      <c r="Q1977" s="1" t="b">
        <f>IF(LEN([manuell])=0,IFERROR([kw fine in title]*1,IFERROR(SUMPRODUCT(COUNTIF(IsDigits,MID([kw in desc],ROW($A$1:$A$150),1)))=LEN([kw in desc]),#N/A)),[manuell])</f>
        <v>0</v>
      </c>
      <c r="R1977" s="1" t="str">
        <f>IF([pos kw in title]&gt;0,MID(J1977,#REF!,4),IF([first '# in title]&gt;0,MID([title],[first '# in title],3),IF([first '# in title]&gt;0,MID([desc],#REF!,3),VLOOKUP([productid],$G$2:$R$1386,8))))</f>
        <v xml:space="preserve">16 </v>
      </c>
      <c r="S1977" s="1" t="e">
        <f>IF([kw in desc]=[kw rough in title],[kw in desc]*1,IFERROR(LEFT([kw_dirty],3)*1,IFERROR(LEFT([kw_dirty],2)*1,"n.a.")))</f>
        <v>#N/A</v>
      </c>
      <c r="T1977" s="1"/>
      <c r="U1977" s="1">
        <f>VLOOKUP(Tabelle1[[#This Row],[productid]],Tabelle2[#All],2,FALSE)</f>
        <v>16</v>
      </c>
    </row>
    <row r="1978" spans="1:21">
      <c r="A1978" t="s">
        <v>3165</v>
      </c>
      <c r="B1978">
        <v>3060</v>
      </c>
      <c r="C1978">
        <v>289859</v>
      </c>
      <c r="D1978" t="s">
        <v>3385</v>
      </c>
      <c r="E1978" t="s">
        <v>3386</v>
      </c>
      <c r="F1978">
        <v>18406</v>
      </c>
      <c r="G1978">
        <v>3094808</v>
      </c>
      <c r="H1978">
        <f t="shared" si="30"/>
        <v>0</v>
      </c>
      <c r="I1978">
        <f t="array" ref="I1978">MIN(IFERROR(FIND(IstNumbers,A1978),""))</f>
        <v>14</v>
      </c>
      <c r="J1978" s="1" t="e">
        <f>IF([first '# in title]&lt;[pos kw in title],MID([title],[pos kw in title]-6,6),#N/A)</f>
        <v>#N/A</v>
      </c>
      <c r="K1978" s="1" t="e">
        <f>IFERROR(MID(SUBSTITUTE([kw rough in title],",","."),FIND("(",[kw rough in title])+1,20),SUBSTITUTE(IFERROR(MID([kw rough in title],FIND(" ",[kw rough in title])+1,20),[kw rough in title]),",","."))</f>
        <v>#N/A</v>
      </c>
      <c r="L1978" s="1">
        <f>IFERROR(FIND("kW",[desc]),0)</f>
        <v>0</v>
      </c>
      <c r="M1978">
        <f t="array" ref="M1978">MIN(IFERROR(FIND(IstNumbers,E1978),""))</f>
        <v>31</v>
      </c>
      <c r="N1978" s="1" t="b">
        <f>IF([first '# in desc]&lt;[pos kw in desc],MID([desc],[pos kw in desc]-7,7))</f>
        <v>0</v>
      </c>
      <c r="O19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78" s="1" t="str">
        <f>TRIM(IF([first '# in desc]&lt;[pos kw in desc],MID([desc],[pos kw in desc]-6,6),FALSE))</f>
        <v>FALSCH</v>
      </c>
      <c r="Q1978" s="1" t="b">
        <f>IF(LEN([manuell])=0,IFERROR([kw fine in title]*1,IFERROR(SUMPRODUCT(COUNTIF(IsDigits,MID([kw in desc],ROW($A$1:$A$150),1)))=LEN([kw in desc]),#N/A)),[manuell])</f>
        <v>0</v>
      </c>
      <c r="R1978" s="1" t="str">
        <f>IF([pos kw in title]&gt;0,MID(J1978,#REF!,4),IF([first '# in title]&gt;0,MID([title],[first '# in title],3),IF([first '# in title]&gt;0,MID([desc],#REF!,3),VLOOKUP([productid],$G$2:$R$1386,8))))</f>
        <v xml:space="preserve">22 </v>
      </c>
      <c r="S1978" s="1" t="e">
        <f>IF([kw in desc]=[kw rough in title],[kw in desc]*1,IFERROR(LEFT([kw_dirty],3)*1,IFERROR(LEFT([kw_dirty],2)*1,"n.a.")))</f>
        <v>#N/A</v>
      </c>
      <c r="T1978" s="1"/>
      <c r="U1978" s="1" t="e">
        <f>VLOOKUP(Tabelle1[[#This Row],[productid]],Tabelle2[#All],2,FALSE)</f>
        <v>#N/A</v>
      </c>
    </row>
    <row r="1979" spans="1:21">
      <c r="A1979" t="s">
        <v>10394</v>
      </c>
      <c r="B1979">
        <v>4863</v>
      </c>
      <c r="C1979">
        <v>9701</v>
      </c>
      <c r="D1979" t="s">
        <v>3387</v>
      </c>
      <c r="E1979" t="s">
        <v>9</v>
      </c>
      <c r="F1979">
        <v>18406</v>
      </c>
      <c r="G1979">
        <v>4215838</v>
      </c>
      <c r="H1979">
        <f t="shared" si="30"/>
        <v>0</v>
      </c>
      <c r="I1979">
        <f t="array" ref="I1979">MIN(IFERROR(FIND(IstNumbers,A1979),""))</f>
        <v>17</v>
      </c>
      <c r="J1979" s="1" t="e">
        <f>IF([first '# in title]&lt;[pos kw in title],MID([title],[pos kw in title]-6,6),#N/A)</f>
        <v>#N/A</v>
      </c>
      <c r="K1979" s="1" t="e">
        <f>IFERROR(MID(SUBSTITUTE([kw rough in title],",","."),FIND("(",[kw rough in title])+1,20),SUBSTITUTE(IFERROR(MID([kw rough in title],FIND(" ",[kw rough in title])+1,20),[kw rough in title]),",","."))</f>
        <v>#N/A</v>
      </c>
      <c r="L1979" s="1">
        <f>IFERROR(FIND("kW",[desc]),0)</f>
        <v>0</v>
      </c>
      <c r="M1979">
        <f t="array" ref="M1979">MIN(IFERROR(FIND(IstNumbers,E1979),""))</f>
        <v>0</v>
      </c>
      <c r="N1979" s="1" t="b">
        <f>IF([first '# in desc]&lt;[pos kw in desc],MID([desc],[pos kw in desc]-7,7))</f>
        <v>0</v>
      </c>
      <c r="O19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79" s="1" t="str">
        <f>TRIM(IF([first '# in desc]&lt;[pos kw in desc],MID([desc],[pos kw in desc]-6,6),FALSE))</f>
        <v>FALSCH</v>
      </c>
      <c r="Q1979" s="1" t="b">
        <f>IF(LEN([manuell])=0,IFERROR([kw fine in title]*1,IFERROR(SUMPRODUCT(COUNTIF(IsDigits,MID([kw in desc],ROW($A$1:$A$150),1)))=LEN([kw in desc]),#N/A)),[manuell])</f>
        <v>0</v>
      </c>
      <c r="R1979" s="1" t="str">
        <f>IF([pos kw in title]&gt;0,MID(J1979,#REF!,4),IF([first '# in title]&gt;0,MID([title],[first '# in title],3),IF([first '# in title]&gt;0,MID([desc],#REF!,3),VLOOKUP([productid],$G$2:$R$1386,8))))</f>
        <v>-Pa</v>
      </c>
      <c r="S1979" s="1" t="e">
        <f>IF([kw in desc]=[kw rough in title],[kw in desc]*1,IFERROR(LEFT([kw_dirty],3)*1,IFERROR(LEFT([kw_dirty],2)*1,"n.a.")))</f>
        <v>#N/A</v>
      </c>
      <c r="T1979" s="1"/>
      <c r="U1979" s="1" t="e">
        <f>VLOOKUP(Tabelle1[[#This Row],[productid]],Tabelle2[#All],2,FALSE)</f>
        <v>#N/A</v>
      </c>
    </row>
    <row r="1980" spans="1:21">
      <c r="A1980" t="s">
        <v>10395</v>
      </c>
      <c r="B1980">
        <v>4932</v>
      </c>
      <c r="C1980">
        <v>9701</v>
      </c>
      <c r="D1980" t="s">
        <v>3388</v>
      </c>
      <c r="E1980" t="s">
        <v>9</v>
      </c>
      <c r="F1980">
        <v>18406</v>
      </c>
      <c r="G1980">
        <v>4215836</v>
      </c>
      <c r="H1980">
        <f t="shared" si="30"/>
        <v>0</v>
      </c>
      <c r="I1980">
        <f t="array" ref="I1980">MIN(IFERROR(FIND(IstNumbers,A1980),""))</f>
        <v>17</v>
      </c>
      <c r="J1980" s="1" t="e">
        <f>IF([first '# in title]&lt;[pos kw in title],MID([title],[pos kw in title]-6,6),#N/A)</f>
        <v>#N/A</v>
      </c>
      <c r="K1980" s="1" t="e">
        <f>IFERROR(MID(SUBSTITUTE([kw rough in title],",","."),FIND("(",[kw rough in title])+1,20),SUBSTITUTE(IFERROR(MID([kw rough in title],FIND(" ",[kw rough in title])+1,20),[kw rough in title]),",","."))</f>
        <v>#N/A</v>
      </c>
      <c r="L1980" s="1">
        <f>IFERROR(FIND("kW",[desc]),0)</f>
        <v>0</v>
      </c>
      <c r="M1980">
        <f t="array" ref="M1980">MIN(IFERROR(FIND(IstNumbers,E1980),""))</f>
        <v>0</v>
      </c>
      <c r="N1980" s="1" t="b">
        <f>IF([first '# in desc]&lt;[pos kw in desc],MID([desc],[pos kw in desc]-7,7))</f>
        <v>0</v>
      </c>
      <c r="O19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80" s="1" t="str">
        <f>TRIM(IF([first '# in desc]&lt;[pos kw in desc],MID([desc],[pos kw in desc]-6,6),FALSE))</f>
        <v>FALSCH</v>
      </c>
      <c r="Q1980" s="1" t="b">
        <f>IF(LEN([manuell])=0,IFERROR([kw fine in title]*1,IFERROR(SUMPRODUCT(COUNTIF(IsDigits,MID([kw in desc],ROW($A$1:$A$150),1)))=LEN([kw in desc]),#N/A)),[manuell])</f>
        <v>0</v>
      </c>
      <c r="R1980" s="1" t="str">
        <f>IF([pos kw in title]&gt;0,MID(J1980,#REF!,4),IF([first '# in title]&gt;0,MID([title],[first '# in title],3),IF([first '# in title]&gt;0,MID([desc],#REF!,3),VLOOKUP([productid],$G$2:$R$1386,8))))</f>
        <v>-Pa</v>
      </c>
      <c r="S1980" s="1" t="e">
        <f>IF([kw in desc]=[kw rough in title],[kw in desc]*1,IFERROR(LEFT([kw_dirty],3)*1,IFERROR(LEFT([kw_dirty],2)*1,"n.a.")))</f>
        <v>#N/A</v>
      </c>
      <c r="T1980" s="1"/>
      <c r="U1980" s="1" t="e">
        <f>VLOOKUP(Tabelle1[[#This Row],[productid]],Tabelle2[#All],2,FALSE)</f>
        <v>#N/A</v>
      </c>
    </row>
    <row r="1981" spans="1:21">
      <c r="A1981" t="s">
        <v>3367</v>
      </c>
      <c r="B1981">
        <v>4890</v>
      </c>
      <c r="C1981">
        <v>9701</v>
      </c>
      <c r="D1981" t="s">
        <v>3389</v>
      </c>
      <c r="E1981" t="s">
        <v>9</v>
      </c>
      <c r="F1981">
        <v>18406</v>
      </c>
      <c r="G1981">
        <v>4215774</v>
      </c>
      <c r="H1981">
        <f t="shared" si="30"/>
        <v>0</v>
      </c>
      <c r="I1981">
        <f t="array" ref="I1981">MIN(IFERROR(FIND(IstNumbers,A1981),""))</f>
        <v>17</v>
      </c>
      <c r="J1981" s="1" t="e">
        <f>IF([first '# in title]&lt;[pos kw in title],MID([title],[pos kw in title]-6,6),#N/A)</f>
        <v>#N/A</v>
      </c>
      <c r="K1981" s="1" t="e">
        <f>IFERROR(MID(SUBSTITUTE([kw rough in title],",","."),FIND("(",[kw rough in title])+1,20),SUBSTITUTE(IFERROR(MID([kw rough in title],FIND(" ",[kw rough in title])+1,20),[kw rough in title]),",","."))</f>
        <v>#N/A</v>
      </c>
      <c r="L1981" s="1">
        <f>IFERROR(FIND("kW",[desc]),0)</f>
        <v>0</v>
      </c>
      <c r="M1981">
        <f t="array" ref="M1981">MIN(IFERROR(FIND(IstNumbers,E1981),""))</f>
        <v>0</v>
      </c>
      <c r="N1981" s="1" t="b">
        <f>IF([first '# in desc]&lt;[pos kw in desc],MID([desc],[pos kw in desc]-7,7))</f>
        <v>0</v>
      </c>
      <c r="O19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81" s="1" t="str">
        <f>TRIM(IF([first '# in desc]&lt;[pos kw in desc],MID([desc],[pos kw in desc]-6,6),FALSE))</f>
        <v>FALSCH</v>
      </c>
      <c r="Q1981" s="1" t="b">
        <f>IF(LEN([manuell])=0,IFERROR([kw fine in title]*1,IFERROR(SUMPRODUCT(COUNTIF(IsDigits,MID([kw in desc],ROW($A$1:$A$150),1)))=LEN([kw in desc]),#N/A)),[manuell])</f>
        <v>0</v>
      </c>
      <c r="R1981" s="1" t="str">
        <f>IF([pos kw in title]&gt;0,MID(J1981,#REF!,4),IF([first '# in title]&gt;0,MID([title],[first '# in title],3),IF([first '# in title]&gt;0,MID([desc],#REF!,3),VLOOKUP([productid],$G$2:$R$1386,8))))</f>
        <v>-Pa</v>
      </c>
      <c r="S1981" s="1" t="e">
        <f>IF([kw in desc]=[kw rough in title],[kw in desc]*1,IFERROR(LEFT([kw_dirty],3)*1,IFERROR(LEFT([kw_dirty],2)*1,"n.a.")))</f>
        <v>#N/A</v>
      </c>
      <c r="T1981" s="1"/>
      <c r="U1981" s="1" t="e">
        <f>VLOOKUP(Tabelle1[[#This Row],[productid]],Tabelle2[#All],2,FALSE)</f>
        <v>#N/A</v>
      </c>
    </row>
    <row r="1982" spans="1:21">
      <c r="A1982" t="s">
        <v>3369</v>
      </c>
      <c r="B1982">
        <v>5047</v>
      </c>
      <c r="C1982">
        <v>9701</v>
      </c>
      <c r="D1982" t="s">
        <v>3390</v>
      </c>
      <c r="E1982" t="s">
        <v>9</v>
      </c>
      <c r="F1982">
        <v>18406</v>
      </c>
      <c r="G1982">
        <v>4215778</v>
      </c>
      <c r="H1982">
        <f t="shared" si="30"/>
        <v>0</v>
      </c>
      <c r="I1982">
        <f t="array" ref="I1982">MIN(IFERROR(FIND(IstNumbers,A1982),""))</f>
        <v>17</v>
      </c>
      <c r="J1982" s="1" t="e">
        <f>IF([first '# in title]&lt;[pos kw in title],MID([title],[pos kw in title]-6,6),#N/A)</f>
        <v>#N/A</v>
      </c>
      <c r="K1982" s="1" t="e">
        <f>IFERROR(MID(SUBSTITUTE([kw rough in title],",","."),FIND("(",[kw rough in title])+1,20),SUBSTITUTE(IFERROR(MID([kw rough in title],FIND(" ",[kw rough in title])+1,20),[kw rough in title]),",","."))</f>
        <v>#N/A</v>
      </c>
      <c r="L1982" s="1">
        <f>IFERROR(FIND("kW",[desc]),0)</f>
        <v>0</v>
      </c>
      <c r="M1982">
        <f t="array" ref="M1982">MIN(IFERROR(FIND(IstNumbers,E1982),""))</f>
        <v>0</v>
      </c>
      <c r="N1982" s="1" t="b">
        <f>IF([first '# in desc]&lt;[pos kw in desc],MID([desc],[pos kw in desc]-7,7))</f>
        <v>0</v>
      </c>
      <c r="O19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82" s="1" t="str">
        <f>TRIM(IF([first '# in desc]&lt;[pos kw in desc],MID([desc],[pos kw in desc]-6,6),FALSE))</f>
        <v>FALSCH</v>
      </c>
      <c r="Q1982" s="1" t="b">
        <f>IF(LEN([manuell])=0,IFERROR([kw fine in title]*1,IFERROR(SUMPRODUCT(COUNTIF(IsDigits,MID([kw in desc],ROW($A$1:$A$150),1)))=LEN([kw in desc]),#N/A)),[manuell])</f>
        <v>0</v>
      </c>
      <c r="R1982" s="1" t="str">
        <f>IF([pos kw in title]&gt;0,MID(J1982,#REF!,4),IF([first '# in title]&gt;0,MID([title],[first '# in title],3),IF([first '# in title]&gt;0,MID([desc],#REF!,3),VLOOKUP([productid],$G$2:$R$1386,8))))</f>
        <v>-Pa</v>
      </c>
      <c r="S1982" s="1" t="e">
        <f>IF([kw in desc]=[kw rough in title],[kw in desc]*1,IFERROR(LEFT([kw_dirty],3)*1,IFERROR(LEFT([kw_dirty],2)*1,"n.a.")))</f>
        <v>#N/A</v>
      </c>
      <c r="T1982" s="1"/>
      <c r="U1982" s="1" t="e">
        <f>VLOOKUP(Tabelle1[[#This Row],[productid]],Tabelle2[#All],2,FALSE)</f>
        <v>#N/A</v>
      </c>
    </row>
    <row r="1983" spans="1:21">
      <c r="A1983" t="s">
        <v>3264</v>
      </c>
      <c r="B1983">
        <v>2348</v>
      </c>
      <c r="C1983">
        <v>289859</v>
      </c>
      <c r="D1983" t="s">
        <v>3391</v>
      </c>
      <c r="E1983" t="s">
        <v>3392</v>
      </c>
      <c r="F1983">
        <v>18406</v>
      </c>
      <c r="G1983">
        <v>2286143</v>
      </c>
      <c r="H1983">
        <f t="shared" si="30"/>
        <v>0</v>
      </c>
      <c r="I1983">
        <f t="array" ref="I1983">MIN(IFERROR(FIND(IstNumbers,A1983),""))</f>
        <v>30</v>
      </c>
      <c r="J1983" s="1" t="e">
        <f>IF([first '# in title]&lt;[pos kw in title],MID([title],[pos kw in title]-6,6),#N/A)</f>
        <v>#N/A</v>
      </c>
      <c r="K1983" s="1" t="e">
        <f>IFERROR(MID(SUBSTITUTE([kw rough in title],",","."),FIND("(",[kw rough in title])+1,20),SUBSTITUTE(IFERROR(MID([kw rough in title],FIND(" ",[kw rough in title])+1,20),[kw rough in title]),",","."))</f>
        <v>#N/A</v>
      </c>
      <c r="L1983" s="1">
        <f>IFERROR(FIND("kW",[desc]),0)</f>
        <v>0</v>
      </c>
      <c r="M1983">
        <f t="array" ref="M1983">MIN(IFERROR(FIND(IstNumbers,E1983),""))</f>
        <v>33</v>
      </c>
      <c r="N1983" s="1" t="b">
        <f>IF([first '# in desc]&lt;[pos kw in desc],MID([desc],[pos kw in desc]-7,7))</f>
        <v>0</v>
      </c>
      <c r="O19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83" s="1" t="str">
        <f>TRIM(IF([first '# in desc]&lt;[pos kw in desc],MID([desc],[pos kw in desc]-6,6),FALSE))</f>
        <v>FALSCH</v>
      </c>
      <c r="Q1983" s="1" t="b">
        <f>IF(LEN([manuell])=0,IFERROR([kw fine in title]*1,IFERROR(SUMPRODUCT(COUNTIF(IsDigits,MID([kw in desc],ROW($A$1:$A$150),1)))=LEN([kw in desc]),#N/A)),[manuell])</f>
        <v>0</v>
      </c>
      <c r="R1983" s="1" t="str">
        <f>IF([pos kw in title]&gt;0,MID(J1983,#REF!,4),IF([first '# in title]&gt;0,MID([title],[first '# in title],3),IF([first '# in title]&gt;0,MID([desc],#REF!,3),VLOOKUP([productid],$G$2:$R$1386,8))))</f>
        <v>146</v>
      </c>
      <c r="S1983" s="1" t="e">
        <f>IF([kw in desc]=[kw rough in title],[kw in desc]*1,IFERROR(LEFT([kw_dirty],3)*1,IFERROR(LEFT([kw_dirty],2)*1,"n.a.")))</f>
        <v>#N/A</v>
      </c>
      <c r="T1983" s="1"/>
      <c r="U1983" s="1" t="e">
        <f>VLOOKUP(Tabelle1[[#This Row],[productid]],Tabelle2[#All],2,FALSE)</f>
        <v>#N/A</v>
      </c>
    </row>
    <row r="1984" spans="1:21" hidden="1">
      <c r="A1984" t="s">
        <v>3192</v>
      </c>
      <c r="B1984">
        <v>2798.9</v>
      </c>
      <c r="C1984">
        <v>288366</v>
      </c>
      <c r="D1984" t="s">
        <v>3393</v>
      </c>
      <c r="E1984" t="s">
        <v>3394</v>
      </c>
      <c r="F1984">
        <v>18406</v>
      </c>
      <c r="G1984">
        <v>1064527</v>
      </c>
      <c r="H1984">
        <f t="shared" si="30"/>
        <v>26</v>
      </c>
      <c r="I1984">
        <f t="array" ref="I1984">MIN(IFERROR(FIND(IstNumbers,A1984),""))</f>
        <v>20</v>
      </c>
      <c r="J1984" s="1" t="str">
        <f>IF([first '# in title]&lt;[pos kw in title],MID([title],[pos kw in title]-6,6),#N/A)</f>
        <v>200 19</v>
      </c>
      <c r="K1984" s="1" t="str">
        <f>IFERROR(MID(SUBSTITUTE([kw rough in title],",","."),FIND("(",[kw rough in title])+1,20),SUBSTITUTE(IFERROR(MID([kw rough in title],FIND(" ",[kw rough in title])+1,20),[kw rough in title]),",","."))</f>
        <v>19</v>
      </c>
      <c r="L1984" s="1">
        <f>IFERROR(FIND("kW",[desc]),0)</f>
        <v>75</v>
      </c>
      <c r="M1984">
        <f t="array" ref="M1984">MIN(IFERROR(FIND(IstNumbers,E1984),""))</f>
        <v>24</v>
      </c>
      <c r="N1984" s="1" t="str">
        <f>IF([first '# in desc]&lt;[pos kw in desc],MID([desc],[pos kw in desc]-7,7))</f>
        <v xml:space="preserve">2 - 19 </v>
      </c>
      <c r="O1984" s="1" t="str">
        <f>IFERROR(SUBSTITUTE(MID([kw rough in desc],FIND("(",[kw rough in desc])+1,20),",","."),IFERROR(SUBSTITUTE(TRIM(SUBSTITUTE(SUBSTITUTE(MID([kw rough in desc],FIND(" ",TRIM([kw rough in desc]))+1,20),"""",""),"/","")),",","."),#N/A))</f>
        <v>- 19</v>
      </c>
      <c r="P1984" s="1" t="str">
        <f>TRIM(IF([first '# in desc]&lt;[pos kw in desc],MID([desc],[pos kw in desc]-6,6),FALSE))</f>
        <v>- 19</v>
      </c>
      <c r="Q1984" s="1">
        <f>IF(LEN([manuell])=0,IFERROR([kw fine in title]*1,IFERROR(SUMPRODUCT(COUNTIF(IsDigits,MID([kw in desc],ROW($A$1:$A$150),1)))=LEN([kw in desc]),#N/A)),[manuell])</f>
        <v>19</v>
      </c>
      <c r="R1984" s="1" t="e">
        <f>IF([pos kw in title]&gt;0,MID(J1984,#REF!,4),IF([first '# in title]&gt;0,MID([title],[first '# in title],3),IF([first '# in title]&gt;0,MID([desc],#REF!,3),VLOOKUP([productid],$G$2:$R$1386,8))))</f>
        <v>#REF!</v>
      </c>
      <c r="S1984" s="1" t="str">
        <f>IF([kw in desc]=[kw rough in title],[kw in desc]*1,IFERROR(LEFT([kw_dirty],3)*1,IFERROR(LEFT([kw_dirty],2)*1,"n.a.")))</f>
        <v>n.a.</v>
      </c>
      <c r="T1984" s="1"/>
      <c r="U1984" s="1">
        <f>VLOOKUP(Tabelle1[[#This Row],[productid]],Tabelle2[#All],2,FALSE)</f>
        <v>19</v>
      </c>
    </row>
    <row r="1985" spans="1:21" hidden="1">
      <c r="A1985" t="s">
        <v>3224</v>
      </c>
      <c r="B1985">
        <v>3210</v>
      </c>
      <c r="C1985">
        <v>289859</v>
      </c>
      <c r="D1985" t="s">
        <v>3395</v>
      </c>
      <c r="E1985" t="s">
        <v>2264</v>
      </c>
      <c r="F1985">
        <v>18406</v>
      </c>
      <c r="G1985">
        <v>1750863</v>
      </c>
      <c r="H1985">
        <f t="shared" si="30"/>
        <v>0</v>
      </c>
      <c r="I1985">
        <f t="array" ref="I1985">MIN(IFERROR(FIND(IstNumbers,A1985),""))</f>
        <v>12</v>
      </c>
      <c r="J1985" s="1" t="e">
        <f>IF([first '# in title]&lt;[pos kw in title],MID([title],[pos kw in title]-6,6),#N/A)</f>
        <v>#N/A</v>
      </c>
      <c r="K1985" s="1" t="e">
        <f>IFERROR(MID(SUBSTITUTE([kw rough in title],",","."),FIND("(",[kw rough in title])+1,20),SUBSTITUTE(IFERROR(MID([kw rough in title],FIND(" ",[kw rough in title])+1,20),[kw rough in title]),",","."))</f>
        <v>#N/A</v>
      </c>
      <c r="L1985" s="1">
        <f>IFERROR(FIND("kW",[desc]),0)</f>
        <v>70</v>
      </c>
      <c r="M1985">
        <f t="array" ref="M1985">MIN(IFERROR(FIND(IstNumbers,E1985),""))</f>
        <v>34</v>
      </c>
      <c r="N1985" s="1" t="str">
        <f>IF([first '# in desc]&lt;[pos kw in desc],MID([desc],[pos kw in desc]-7,7))</f>
        <v xml:space="preserve">­me 42 </v>
      </c>
      <c r="O19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85" s="1" t="str">
        <f>TRIM(IF([first '# in desc]&lt;[pos kw in desc],MID([desc],[pos kw in desc]-6,6),FALSE))</f>
        <v>me 42</v>
      </c>
      <c r="Q1985" s="1" t="b">
        <f>IF(LEN([manuell])=0,IFERROR([kw fine in title]*1,IFERROR(SUMPRODUCT(COUNTIF(IsDigits,MID([kw in desc],ROW($A$1:$A$150),1)))=LEN([kw in desc]),#N/A)),[manuell])</f>
        <v>0</v>
      </c>
      <c r="R1985" s="1" t="str">
        <f>IF([pos kw in title]&gt;0,MID(J1985,#REF!,4),IF([first '# in title]&gt;0,MID([title],[first '# in title],3),IF([first '# in title]&gt;0,MID([desc],#REF!,3),VLOOKUP([productid],$G$2:$R$1386,8))))</f>
        <v xml:space="preserve">42 </v>
      </c>
      <c r="S1985" s="1" t="e">
        <f>IF([kw in desc]=[kw rough in title],[kw in desc]*1,IFERROR(LEFT([kw_dirty],3)*1,IFERROR(LEFT([kw_dirty],2)*1,"n.a.")))</f>
        <v>#N/A</v>
      </c>
      <c r="T1985" s="1"/>
      <c r="U1985" s="1">
        <f>VLOOKUP(Tabelle1[[#This Row],[productid]],Tabelle2[#All],2,FALSE)</f>
        <v>42</v>
      </c>
    </row>
    <row r="1986" spans="1:21" hidden="1">
      <c r="A1986" t="s">
        <v>3181</v>
      </c>
      <c r="B1986">
        <v>3265</v>
      </c>
      <c r="C1986">
        <v>289859</v>
      </c>
      <c r="D1986" t="s">
        <v>3396</v>
      </c>
      <c r="E1986" t="s">
        <v>3397</v>
      </c>
      <c r="F1986">
        <v>18406</v>
      </c>
      <c r="G1986">
        <v>3497887</v>
      </c>
      <c r="H1986">
        <f t="shared" si="30"/>
        <v>0</v>
      </c>
      <c r="I1986">
        <f t="array" ref="I1986">MIN(IFERROR(FIND(IstNumbers,A1986),""))</f>
        <v>13</v>
      </c>
      <c r="J1986" s="1" t="e">
        <f>IF([first '# in title]&lt;[pos kw in title],MID([title],[pos kw in title]-6,6),#N/A)</f>
        <v>#N/A</v>
      </c>
      <c r="K1986" s="1" t="e">
        <f>IFERROR(MID(SUBSTITUTE([kw rough in title],",","."),FIND("(",[kw rough in title])+1,20),SUBSTITUTE(IFERROR(MID([kw rough in title],FIND(" ",[kw rough in title])+1,20),[kw rough in title]),",","."))</f>
        <v>#N/A</v>
      </c>
      <c r="L1986" s="1">
        <f>IFERROR(FIND("kW",[desc]),0)</f>
        <v>70</v>
      </c>
      <c r="M1986">
        <f t="array" ref="M1986">MIN(IFERROR(FIND(IstNumbers,E1986),""))</f>
        <v>34</v>
      </c>
      <c r="N1986" s="1" t="str">
        <f>IF([first '# in desc]&lt;[pos kw in desc],MID([desc],[pos kw in desc]-7,7))</f>
        <v xml:space="preserve">­me 42 </v>
      </c>
      <c r="O19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86" s="1" t="str">
        <f>TRIM(IF([first '# in desc]&lt;[pos kw in desc],MID([desc],[pos kw in desc]-6,6),FALSE))</f>
        <v>me 42</v>
      </c>
      <c r="Q1986" s="1" t="b">
        <f>IF(LEN([manuell])=0,IFERROR([kw fine in title]*1,IFERROR(SUMPRODUCT(COUNTIF(IsDigits,MID([kw in desc],ROW($A$1:$A$150),1)))=LEN([kw in desc]),#N/A)),[manuell])</f>
        <v>0</v>
      </c>
      <c r="R1986" s="1" t="str">
        <f>IF([pos kw in title]&gt;0,MID(J1986,#REF!,4),IF([first '# in title]&gt;0,MID([title],[first '# in title],3),IF([first '# in title]&gt;0,MID([desc],#REF!,3),VLOOKUP([productid],$G$2:$R$1386,8))))</f>
        <v xml:space="preserve">42 </v>
      </c>
      <c r="S1986" s="1" t="e">
        <f>IF([kw in desc]=[kw rough in title],[kw in desc]*1,IFERROR(LEFT([kw_dirty],3)*1,IFERROR(LEFT([kw_dirty],2)*1,"n.a.")))</f>
        <v>#N/A</v>
      </c>
      <c r="T1986" s="1"/>
      <c r="U1986" s="1">
        <f>VLOOKUP(Tabelle1[[#This Row],[productid]],Tabelle2[#All],2,FALSE)</f>
        <v>42</v>
      </c>
    </row>
    <row r="1987" spans="1:21" hidden="1">
      <c r="A1987" t="s">
        <v>3184</v>
      </c>
      <c r="B1987">
        <v>3055</v>
      </c>
      <c r="C1987">
        <v>289859</v>
      </c>
      <c r="D1987" t="s">
        <v>3398</v>
      </c>
      <c r="E1987" t="s">
        <v>1964</v>
      </c>
      <c r="F1987">
        <v>18406</v>
      </c>
      <c r="G1987">
        <v>3712928</v>
      </c>
      <c r="H1987">
        <f t="shared" si="30"/>
        <v>54</v>
      </c>
      <c r="I1987">
        <f t="array" ref="I1987">MIN(IFERROR(FIND(IstNumbers,A1987),""))</f>
        <v>29</v>
      </c>
      <c r="J1987" s="1" t="str">
        <f>IF([first '# in title]&lt;[pos kw in title],MID([title],[pos kw in title]-6,6),#N/A)</f>
        <v xml:space="preserve">H (42 </v>
      </c>
      <c r="K198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87" s="1">
        <f>IFERROR(FIND("kW",[desc]),0)</f>
        <v>70</v>
      </c>
      <c r="M1987">
        <f t="array" ref="M1987">MIN(IFERROR(FIND(IstNumbers,E1987),""))</f>
        <v>34</v>
      </c>
      <c r="N1987" s="1" t="str">
        <f>IF([first '# in desc]&lt;[pos kw in desc],MID([desc],[pos kw in desc]-7,7))</f>
        <v xml:space="preserve">­me 42 </v>
      </c>
      <c r="O19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87" s="1" t="str">
        <f>TRIM(IF([first '# in desc]&lt;[pos kw in desc],MID([desc],[pos kw in desc]-6,6),FALSE))</f>
        <v>me 42</v>
      </c>
      <c r="Q1987" s="1">
        <f>IF(LEN([manuell])=0,IFERROR([kw fine in title]*1,IFERROR(SUMPRODUCT(COUNTIF(IsDigits,MID([kw in desc],ROW($A$1:$A$150),1)))=LEN([kw in desc]),#N/A)),[manuell])</f>
        <v>42</v>
      </c>
      <c r="R1987" s="1" t="e">
        <f>IF([pos kw in title]&gt;0,MID(J1987,#REF!,4),IF([first '# in title]&gt;0,MID([title],[first '# in title],3),IF([first '# in title]&gt;0,MID([desc],#REF!,3),VLOOKUP([productid],$G$2:$R$1386,8))))</f>
        <v>#REF!</v>
      </c>
      <c r="S1987" s="1" t="str">
        <f>IF([kw in desc]=[kw rough in title],[kw in desc]*1,IFERROR(LEFT([kw_dirty],3)*1,IFERROR(LEFT([kw_dirty],2)*1,"n.a.")))</f>
        <v>n.a.</v>
      </c>
      <c r="T1987" s="1"/>
      <c r="U1987" s="1">
        <f>VLOOKUP(Tabelle1[[#This Row],[productid]],Tabelle2[#All],2,FALSE)</f>
        <v>42</v>
      </c>
    </row>
    <row r="1988" spans="1:21" hidden="1">
      <c r="A1988" t="s">
        <v>2399</v>
      </c>
      <c r="B1988">
        <v>2214</v>
      </c>
      <c r="C1988">
        <v>289859</v>
      </c>
      <c r="D1988" t="s">
        <v>3399</v>
      </c>
      <c r="E1988" t="s">
        <v>3400</v>
      </c>
      <c r="F1988">
        <v>18406</v>
      </c>
      <c r="G1988">
        <v>3712883</v>
      </c>
      <c r="H1988">
        <f t="shared" ref="H1988:H2051" si="31">IFERROR(FIND("kW",A1988),0)</f>
        <v>60</v>
      </c>
      <c r="I1988">
        <f t="array" ref="I1988">MIN(IFERROR(FIND(IstNumbers,A1988),""))</f>
        <v>24</v>
      </c>
      <c r="J1988" s="1" t="str">
        <f>IF([first '# in title]&lt;[pos kw in title],MID([title],[pos kw in title]-6,6),#N/A)</f>
        <v xml:space="preserve">L (16 </v>
      </c>
      <c r="K198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88" s="1">
        <f>IFERROR(FIND("kW",[desc]),0)</f>
        <v>71</v>
      </c>
      <c r="M1988">
        <f t="array" ref="M1988">MIN(IFERROR(FIND(IstNumbers,E1988),""))</f>
        <v>29</v>
      </c>
      <c r="N1988" s="1" t="str">
        <f>IF([first '# in desc]&lt;[pos kw in desc],MID([desc],[pos kw in desc]-7,7))</f>
        <v xml:space="preserve">­me 16 </v>
      </c>
      <c r="O19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88" s="1" t="str">
        <f>TRIM(IF([first '# in desc]&lt;[pos kw in desc],MID([desc],[pos kw in desc]-6,6),FALSE))</f>
        <v>me 16</v>
      </c>
      <c r="Q1988" s="1">
        <f>IF(LEN([manuell])=0,IFERROR([kw fine in title]*1,IFERROR(SUMPRODUCT(COUNTIF(IsDigits,MID([kw in desc],ROW($A$1:$A$150),1)))=LEN([kw in desc]),#N/A)),[manuell])</f>
        <v>16</v>
      </c>
      <c r="R1988" s="1" t="e">
        <f>IF([pos kw in title]&gt;0,MID(J1988,#REF!,4),IF([first '# in title]&gt;0,MID([title],[first '# in title],3),IF([first '# in title]&gt;0,MID([desc],#REF!,3),VLOOKUP([productid],$G$2:$R$1386,8))))</f>
        <v>#REF!</v>
      </c>
      <c r="S1988" s="1" t="str">
        <f>IF([kw in desc]=[kw rough in title],[kw in desc]*1,IFERROR(LEFT([kw_dirty],3)*1,IFERROR(LEFT([kw_dirty],2)*1,"n.a.")))</f>
        <v>n.a.</v>
      </c>
      <c r="T1988" s="1"/>
      <c r="U1988" s="1">
        <f>VLOOKUP(Tabelle1[[#This Row],[productid]],Tabelle2[#All],2,FALSE)</f>
        <v>16</v>
      </c>
    </row>
    <row r="1989" spans="1:21" hidden="1">
      <c r="A1989" t="s">
        <v>3162</v>
      </c>
      <c r="B1989">
        <v>2164</v>
      </c>
      <c r="C1989">
        <v>289859</v>
      </c>
      <c r="D1989" t="s">
        <v>3401</v>
      </c>
      <c r="E1989" t="s">
        <v>3032</v>
      </c>
      <c r="F1989">
        <v>18406</v>
      </c>
      <c r="G1989">
        <v>1219746</v>
      </c>
      <c r="H1989">
        <f t="shared" si="31"/>
        <v>0</v>
      </c>
      <c r="I1989">
        <f t="array" ref="I1989">MIN(IFERROR(FIND(IstNumbers,A1989),""))</f>
        <v>22</v>
      </c>
      <c r="J1989" s="1" t="e">
        <f>IF([first '# in title]&lt;[pos kw in title],MID([title],[pos kw in title]-6,6),#N/A)</f>
        <v>#N/A</v>
      </c>
      <c r="K1989" s="1" t="e">
        <f>IFERROR(MID(SUBSTITUTE([kw rough in title],",","."),FIND("(",[kw rough in title])+1,20),SUBSTITUTE(IFERROR(MID([kw rough in title],FIND(" ",[kw rough in title])+1,20),[kw rough in title]),",","."))</f>
        <v>#N/A</v>
      </c>
      <c r="L1989" s="1">
        <f>IFERROR(FIND("kW",[desc]),0)</f>
        <v>71</v>
      </c>
      <c r="M1989">
        <f t="array" ref="M1989">MIN(IFERROR(FIND(IstNumbers,E1989),""))</f>
        <v>29</v>
      </c>
      <c r="N1989" s="1" t="str">
        <f>IF([first '# in desc]&lt;[pos kw in desc],MID([desc],[pos kw in desc]-7,7))</f>
        <v xml:space="preserve">­me 16 </v>
      </c>
      <c r="O198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89" s="1" t="str">
        <f>TRIM(IF([first '# in desc]&lt;[pos kw in desc],MID([desc],[pos kw in desc]-6,6),FALSE))</f>
        <v>me 16</v>
      </c>
      <c r="Q1989" s="1" t="b">
        <f>IF(LEN([manuell])=0,IFERROR([kw fine in title]*1,IFERROR(SUMPRODUCT(COUNTIF(IsDigits,MID([kw in desc],ROW($A$1:$A$150),1)))=LEN([kw in desc]),#N/A)),[manuell])</f>
        <v>0</v>
      </c>
      <c r="R1989" s="1" t="str">
        <f>IF([pos kw in title]&gt;0,MID(J1989,#REF!,4),IF([first '# in title]&gt;0,MID([title],[first '# in title],3),IF([first '# in title]&gt;0,MID([desc],#REF!,3),VLOOKUP([productid],$G$2:$R$1386,8))))</f>
        <v xml:space="preserve">16 </v>
      </c>
      <c r="S1989" s="1" t="e">
        <f>IF([kw in desc]=[kw rough in title],[kw in desc]*1,IFERROR(LEFT([kw_dirty],3)*1,IFERROR(LEFT([kw_dirty],2)*1,"n.a.")))</f>
        <v>#N/A</v>
      </c>
      <c r="T1989" s="1"/>
      <c r="U1989" s="1">
        <f>VLOOKUP(Tabelle1[[#This Row],[productid]],Tabelle2[#All],2,FALSE)</f>
        <v>16</v>
      </c>
    </row>
    <row r="1990" spans="1:21">
      <c r="A1990" t="s">
        <v>3165</v>
      </c>
      <c r="B1990">
        <v>3065</v>
      </c>
      <c r="C1990">
        <v>289859</v>
      </c>
      <c r="D1990" t="s">
        <v>3402</v>
      </c>
      <c r="E1990" t="s">
        <v>3403</v>
      </c>
      <c r="F1990">
        <v>18406</v>
      </c>
      <c r="G1990">
        <v>3094808</v>
      </c>
      <c r="H1990">
        <f t="shared" si="31"/>
        <v>0</v>
      </c>
      <c r="I1990">
        <f t="array" ref="I1990">MIN(IFERROR(FIND(IstNumbers,A1990),""))</f>
        <v>14</v>
      </c>
      <c r="J1990" s="1" t="e">
        <f>IF([first '# in title]&lt;[pos kw in title],MID([title],[pos kw in title]-6,6),#N/A)</f>
        <v>#N/A</v>
      </c>
      <c r="K1990" s="1" t="e">
        <f>IFERROR(MID(SUBSTITUTE([kw rough in title],",","."),FIND("(",[kw rough in title])+1,20),SUBSTITUTE(IFERROR(MID([kw rough in title],FIND(" ",[kw rough in title])+1,20),[kw rough in title]),",","."))</f>
        <v>#N/A</v>
      </c>
      <c r="L1990" s="1">
        <f>IFERROR(FIND("kW",[desc]),0)</f>
        <v>0</v>
      </c>
      <c r="M1990">
        <f t="array" ref="M1990">MIN(IFERROR(FIND(IstNumbers,E1990),""))</f>
        <v>31</v>
      </c>
      <c r="N1990" s="1" t="b">
        <f>IF([first '# in desc]&lt;[pos kw in desc],MID([desc],[pos kw in desc]-7,7))</f>
        <v>0</v>
      </c>
      <c r="O19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90" s="1" t="str">
        <f>TRIM(IF([first '# in desc]&lt;[pos kw in desc],MID([desc],[pos kw in desc]-6,6),FALSE))</f>
        <v>FALSCH</v>
      </c>
      <c r="Q1990" s="1" t="b">
        <f>IF(LEN([manuell])=0,IFERROR([kw fine in title]*1,IFERROR(SUMPRODUCT(COUNTIF(IsDigits,MID([kw in desc],ROW($A$1:$A$150),1)))=LEN([kw in desc]),#N/A)),[manuell])</f>
        <v>0</v>
      </c>
      <c r="R1990" s="1" t="str">
        <f>IF([pos kw in title]&gt;0,MID(J1990,#REF!,4),IF([first '# in title]&gt;0,MID([title],[first '# in title],3),IF([first '# in title]&gt;0,MID([desc],#REF!,3),VLOOKUP([productid],$G$2:$R$1386,8))))</f>
        <v xml:space="preserve">22 </v>
      </c>
      <c r="S1990" s="1" t="e">
        <f>IF([kw in desc]=[kw rough in title],[kw in desc]*1,IFERROR(LEFT([kw_dirty],3)*1,IFERROR(LEFT([kw_dirty],2)*1,"n.a.")))</f>
        <v>#N/A</v>
      </c>
      <c r="T1990" s="1"/>
      <c r="U1990" s="1" t="e">
        <f>VLOOKUP(Tabelle1[[#This Row],[productid]],Tabelle2[#All],2,FALSE)</f>
        <v>#N/A</v>
      </c>
    </row>
    <row r="1991" spans="1:21">
      <c r="A1991" t="s">
        <v>3264</v>
      </c>
      <c r="B1991">
        <v>2348</v>
      </c>
      <c r="C1991">
        <v>289859</v>
      </c>
      <c r="D1991" t="s">
        <v>3404</v>
      </c>
      <c r="E1991" t="s">
        <v>3405</v>
      </c>
      <c r="F1991">
        <v>18406</v>
      </c>
      <c r="G1991">
        <v>2286143</v>
      </c>
      <c r="H1991">
        <f t="shared" si="31"/>
        <v>0</v>
      </c>
      <c r="I1991">
        <f t="array" ref="I1991">MIN(IFERROR(FIND(IstNumbers,A1991),""))</f>
        <v>30</v>
      </c>
      <c r="J1991" s="1" t="e">
        <f>IF([first '# in title]&lt;[pos kw in title],MID([title],[pos kw in title]-6,6),#N/A)</f>
        <v>#N/A</v>
      </c>
      <c r="K1991" s="1" t="e">
        <f>IFERROR(MID(SUBSTITUTE([kw rough in title],",","."),FIND("(",[kw rough in title])+1,20),SUBSTITUTE(IFERROR(MID([kw rough in title],FIND(" ",[kw rough in title])+1,20),[kw rough in title]),",","."))</f>
        <v>#N/A</v>
      </c>
      <c r="L1991" s="1">
        <f>IFERROR(FIND("kW",[desc]),0)</f>
        <v>0</v>
      </c>
      <c r="M1991">
        <f t="array" ref="M1991">MIN(IFERROR(FIND(IstNumbers,E1991),""))</f>
        <v>33</v>
      </c>
      <c r="N1991" s="1" t="b">
        <f>IF([first '# in desc]&lt;[pos kw in desc],MID([desc],[pos kw in desc]-7,7))</f>
        <v>0</v>
      </c>
      <c r="O19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91" s="1" t="str">
        <f>TRIM(IF([first '# in desc]&lt;[pos kw in desc],MID([desc],[pos kw in desc]-6,6),FALSE))</f>
        <v>FALSCH</v>
      </c>
      <c r="Q1991" s="1" t="b">
        <f>IF(LEN([manuell])=0,IFERROR([kw fine in title]*1,IFERROR(SUMPRODUCT(COUNTIF(IsDigits,MID([kw in desc],ROW($A$1:$A$150),1)))=LEN([kw in desc]),#N/A)),[manuell])</f>
        <v>0</v>
      </c>
      <c r="R1991" s="1" t="str">
        <f>IF([pos kw in title]&gt;0,MID(J1991,#REF!,4),IF([first '# in title]&gt;0,MID([title],[first '# in title],3),IF([first '# in title]&gt;0,MID([desc],#REF!,3),VLOOKUP([productid],$G$2:$R$1386,8))))</f>
        <v>146</v>
      </c>
      <c r="S1991" s="1" t="e">
        <f>IF([kw in desc]=[kw rough in title],[kw in desc]*1,IFERROR(LEFT([kw_dirty],3)*1,IFERROR(LEFT([kw_dirty],2)*1,"n.a.")))</f>
        <v>#N/A</v>
      </c>
      <c r="T1991" s="1"/>
      <c r="U1991" s="1" t="e">
        <f>VLOOKUP(Tabelle1[[#This Row],[productid]],Tabelle2[#All],2,FALSE)</f>
        <v>#N/A</v>
      </c>
    </row>
    <row r="1992" spans="1:21" hidden="1">
      <c r="A1992" t="s">
        <v>3192</v>
      </c>
      <c r="B1992">
        <v>2840</v>
      </c>
      <c r="C1992">
        <v>289859</v>
      </c>
      <c r="D1992" t="s">
        <v>3406</v>
      </c>
      <c r="E1992" t="s">
        <v>3407</v>
      </c>
      <c r="F1992">
        <v>18406</v>
      </c>
      <c r="G1992">
        <v>1064527</v>
      </c>
      <c r="H1992">
        <f t="shared" si="31"/>
        <v>26</v>
      </c>
      <c r="I1992">
        <f t="array" ref="I1992">MIN(IFERROR(FIND(IstNumbers,A1992),""))</f>
        <v>20</v>
      </c>
      <c r="J1992" s="1" t="str">
        <f>IF([first '# in title]&lt;[pos kw in title],MID([title],[pos kw in title]-6,6),#N/A)</f>
        <v>200 19</v>
      </c>
      <c r="K1992" s="1" t="str">
        <f>IFERROR(MID(SUBSTITUTE([kw rough in title],",","."),FIND("(",[kw rough in title])+1,20),SUBSTITUTE(IFERROR(MID([kw rough in title],FIND(" ",[kw rough in title])+1,20),[kw rough in title]),",","."))</f>
        <v>19</v>
      </c>
      <c r="L1992" s="1">
        <f>IFERROR(FIND("kW",[desc]),0)</f>
        <v>45</v>
      </c>
      <c r="M1992">
        <f t="array" ref="M1992">MIN(IFERROR(FIND(IstNumbers,E1992),""))</f>
        <v>24</v>
      </c>
      <c r="N1992" s="1" t="str">
        <f>IF([first '# in desc]&lt;[pos kw in desc],MID([desc],[pos kw in desc]-7,7))</f>
        <v xml:space="preserve">me, 19 </v>
      </c>
      <c r="O1992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1992" s="1" t="str">
        <f>TRIM(IF([first '# in desc]&lt;[pos kw in desc],MID([desc],[pos kw in desc]-6,6),FALSE))</f>
        <v>e, 19</v>
      </c>
      <c r="Q1992" s="1">
        <f>IF(LEN([manuell])=0,IFERROR([kw fine in title]*1,IFERROR(SUMPRODUCT(COUNTIF(IsDigits,MID([kw in desc],ROW($A$1:$A$150),1)))=LEN([kw in desc]),#N/A)),[manuell])</f>
        <v>19</v>
      </c>
      <c r="R1992" s="1" t="e">
        <f>IF([pos kw in title]&gt;0,MID(J1992,#REF!,4),IF([first '# in title]&gt;0,MID([title],[first '# in title],3),IF([first '# in title]&gt;0,MID([desc],#REF!,3),VLOOKUP([productid],$G$2:$R$1386,8))))</f>
        <v>#REF!</v>
      </c>
      <c r="S1992" s="1" t="str">
        <f>IF([kw in desc]=[kw rough in title],[kw in desc]*1,IFERROR(LEFT([kw_dirty],3)*1,IFERROR(LEFT([kw_dirty],2)*1,"n.a.")))</f>
        <v>n.a.</v>
      </c>
      <c r="T1992" s="1"/>
      <c r="U1992" s="1">
        <f>VLOOKUP(Tabelle1[[#This Row],[productid]],Tabelle2[#All],2,FALSE)</f>
        <v>19</v>
      </c>
    </row>
    <row r="1993" spans="1:21" hidden="1">
      <c r="A1993" t="s">
        <v>3224</v>
      </c>
      <c r="B1993">
        <v>3215</v>
      </c>
      <c r="C1993">
        <v>289859</v>
      </c>
      <c r="D1993" t="s">
        <v>3408</v>
      </c>
      <c r="E1993" t="s">
        <v>2623</v>
      </c>
      <c r="F1993">
        <v>18406</v>
      </c>
      <c r="G1993">
        <v>1750863</v>
      </c>
      <c r="H1993">
        <f t="shared" si="31"/>
        <v>0</v>
      </c>
      <c r="I1993">
        <f t="array" ref="I1993">MIN(IFERROR(FIND(IstNumbers,A1993),""))</f>
        <v>12</v>
      </c>
      <c r="J1993" s="1" t="e">
        <f>IF([first '# in title]&lt;[pos kw in title],MID([title],[pos kw in title]-6,6),#N/A)</f>
        <v>#N/A</v>
      </c>
      <c r="K1993" s="1" t="e">
        <f>IFERROR(MID(SUBSTITUTE([kw rough in title],",","."),FIND("(",[kw rough in title])+1,20),SUBSTITUTE(IFERROR(MID([kw rough in title],FIND(" ",[kw rough in title])+1,20),[kw rough in title]),",","."))</f>
        <v>#N/A</v>
      </c>
      <c r="L1993" s="1">
        <f>IFERROR(FIND("kW",[desc]),0)</f>
        <v>70</v>
      </c>
      <c r="M1993">
        <f t="array" ref="M1993">MIN(IFERROR(FIND(IstNumbers,E1993),""))</f>
        <v>34</v>
      </c>
      <c r="N1993" s="1" t="str">
        <f>IF([first '# in desc]&lt;[pos kw in desc],MID([desc],[pos kw in desc]-7,7))</f>
        <v xml:space="preserve">­me 42 </v>
      </c>
      <c r="O19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93" s="1" t="str">
        <f>TRIM(IF([first '# in desc]&lt;[pos kw in desc],MID([desc],[pos kw in desc]-6,6),FALSE))</f>
        <v>me 42</v>
      </c>
      <c r="Q1993" s="1" t="b">
        <f>IF(LEN([manuell])=0,IFERROR([kw fine in title]*1,IFERROR(SUMPRODUCT(COUNTIF(IsDigits,MID([kw in desc],ROW($A$1:$A$150),1)))=LEN([kw in desc]),#N/A)),[manuell])</f>
        <v>0</v>
      </c>
      <c r="R1993" s="1" t="str">
        <f>IF([pos kw in title]&gt;0,MID(J1993,#REF!,4),IF([first '# in title]&gt;0,MID([title],[first '# in title],3),IF([first '# in title]&gt;0,MID([desc],#REF!,3),VLOOKUP([productid],$G$2:$R$1386,8))))</f>
        <v xml:space="preserve">42 </v>
      </c>
      <c r="S1993" s="1" t="e">
        <f>IF([kw in desc]=[kw rough in title],[kw in desc]*1,IFERROR(LEFT([kw_dirty],3)*1,IFERROR(LEFT([kw_dirty],2)*1,"n.a.")))</f>
        <v>#N/A</v>
      </c>
      <c r="T1993" s="1"/>
      <c r="U1993" s="1">
        <f>VLOOKUP(Tabelle1[[#This Row],[productid]],Tabelle2[#All],2,FALSE)</f>
        <v>42</v>
      </c>
    </row>
    <row r="1994" spans="1:21" hidden="1">
      <c r="A1994" t="s">
        <v>3181</v>
      </c>
      <c r="B1994">
        <v>3265</v>
      </c>
      <c r="C1994">
        <v>289859</v>
      </c>
      <c r="D1994" t="s">
        <v>3409</v>
      </c>
      <c r="E1994" t="s">
        <v>3410</v>
      </c>
      <c r="F1994">
        <v>18406</v>
      </c>
      <c r="G1994">
        <v>3497887</v>
      </c>
      <c r="H1994">
        <f t="shared" si="31"/>
        <v>0</v>
      </c>
      <c r="I1994">
        <f t="array" ref="I1994">MIN(IFERROR(FIND(IstNumbers,A1994),""))</f>
        <v>13</v>
      </c>
      <c r="J1994" s="1" t="e">
        <f>IF([first '# in title]&lt;[pos kw in title],MID([title],[pos kw in title]-6,6),#N/A)</f>
        <v>#N/A</v>
      </c>
      <c r="K1994" s="1" t="e">
        <f>IFERROR(MID(SUBSTITUTE([kw rough in title],",","."),FIND("(",[kw rough in title])+1,20),SUBSTITUTE(IFERROR(MID([kw rough in title],FIND(" ",[kw rough in title])+1,20),[kw rough in title]),",","."))</f>
        <v>#N/A</v>
      </c>
      <c r="L1994" s="1">
        <f>IFERROR(FIND("kW",[desc]),0)</f>
        <v>70</v>
      </c>
      <c r="M1994">
        <f t="array" ref="M1994">MIN(IFERROR(FIND(IstNumbers,E1994),""))</f>
        <v>34</v>
      </c>
      <c r="N1994" s="1" t="str">
        <f>IF([first '# in desc]&lt;[pos kw in desc],MID([desc],[pos kw in desc]-7,7))</f>
        <v xml:space="preserve">­me 42 </v>
      </c>
      <c r="O19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94" s="1" t="str">
        <f>TRIM(IF([first '# in desc]&lt;[pos kw in desc],MID([desc],[pos kw in desc]-6,6),FALSE))</f>
        <v>me 42</v>
      </c>
      <c r="Q1994" s="1" t="b">
        <f>IF(LEN([manuell])=0,IFERROR([kw fine in title]*1,IFERROR(SUMPRODUCT(COUNTIF(IsDigits,MID([kw in desc],ROW($A$1:$A$150),1)))=LEN([kw in desc]),#N/A)),[manuell])</f>
        <v>0</v>
      </c>
      <c r="R1994" s="1" t="str">
        <f>IF([pos kw in title]&gt;0,MID(J1994,#REF!,4),IF([first '# in title]&gt;0,MID([title],[first '# in title],3),IF([first '# in title]&gt;0,MID([desc],#REF!,3),VLOOKUP([productid],$G$2:$R$1386,8))))</f>
        <v xml:space="preserve">42 </v>
      </c>
      <c r="S1994" s="1" t="e">
        <f>IF([kw in desc]=[kw rough in title],[kw in desc]*1,IFERROR(LEFT([kw_dirty],3)*1,IFERROR(LEFT([kw_dirty],2)*1,"n.a.")))</f>
        <v>#N/A</v>
      </c>
      <c r="T1994" s="1"/>
      <c r="U1994" s="1">
        <f>VLOOKUP(Tabelle1[[#This Row],[productid]],Tabelle2[#All],2,FALSE)</f>
        <v>42</v>
      </c>
    </row>
    <row r="1995" spans="1:21" hidden="1">
      <c r="A1995" t="s">
        <v>3184</v>
      </c>
      <c r="B1995">
        <v>3075</v>
      </c>
      <c r="C1995">
        <v>289859</v>
      </c>
      <c r="D1995" t="s">
        <v>3411</v>
      </c>
      <c r="E1995" t="s">
        <v>2049</v>
      </c>
      <c r="F1995">
        <v>18406</v>
      </c>
      <c r="G1995">
        <v>3712928</v>
      </c>
      <c r="H1995">
        <f t="shared" si="31"/>
        <v>54</v>
      </c>
      <c r="I1995">
        <f t="array" ref="I1995">MIN(IFERROR(FIND(IstNumbers,A1995),""))</f>
        <v>29</v>
      </c>
      <c r="J1995" s="1" t="str">
        <f>IF([first '# in title]&lt;[pos kw in title],MID([title],[pos kw in title]-6,6),#N/A)</f>
        <v xml:space="preserve">H (42 </v>
      </c>
      <c r="K199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1995" s="1">
        <f>IFERROR(FIND("kW",[desc]),0)</f>
        <v>70</v>
      </c>
      <c r="M1995">
        <f t="array" ref="M1995">MIN(IFERROR(FIND(IstNumbers,E1995),""))</f>
        <v>34</v>
      </c>
      <c r="N1995" s="1" t="str">
        <f>IF([first '# in desc]&lt;[pos kw in desc],MID([desc],[pos kw in desc]-7,7))</f>
        <v xml:space="preserve">­me 42 </v>
      </c>
      <c r="O19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95" s="1" t="str">
        <f>TRIM(IF([first '# in desc]&lt;[pos kw in desc],MID([desc],[pos kw in desc]-6,6),FALSE))</f>
        <v>me 42</v>
      </c>
      <c r="Q1995" s="1">
        <f>IF(LEN([manuell])=0,IFERROR([kw fine in title]*1,IFERROR(SUMPRODUCT(COUNTIF(IsDigits,MID([kw in desc],ROW($A$1:$A$150),1)))=LEN([kw in desc]),#N/A)),[manuell])</f>
        <v>42</v>
      </c>
      <c r="R1995" s="1" t="e">
        <f>IF([pos kw in title]&gt;0,MID(J1995,#REF!,4),IF([first '# in title]&gt;0,MID([title],[first '# in title],3),IF([first '# in title]&gt;0,MID([desc],#REF!,3),VLOOKUP([productid],$G$2:$R$1386,8))))</f>
        <v>#REF!</v>
      </c>
      <c r="S1995" s="1" t="str">
        <f>IF([kw in desc]=[kw rough in title],[kw in desc]*1,IFERROR(LEFT([kw_dirty],3)*1,IFERROR(LEFT([kw_dirty],2)*1,"n.a.")))</f>
        <v>n.a.</v>
      </c>
      <c r="T1995" s="1"/>
      <c r="U1995" s="1">
        <f>VLOOKUP(Tabelle1[[#This Row],[productid]],Tabelle2[#All],2,FALSE)</f>
        <v>42</v>
      </c>
    </row>
    <row r="1996" spans="1:21" hidden="1">
      <c r="A1996" t="s">
        <v>2399</v>
      </c>
      <c r="B1996">
        <v>2219</v>
      </c>
      <c r="C1996">
        <v>289859</v>
      </c>
      <c r="D1996" t="s">
        <v>3412</v>
      </c>
      <c r="E1996" t="s">
        <v>3413</v>
      </c>
      <c r="F1996">
        <v>18406</v>
      </c>
      <c r="G1996">
        <v>3712883</v>
      </c>
      <c r="H1996">
        <f t="shared" si="31"/>
        <v>60</v>
      </c>
      <c r="I1996">
        <f t="array" ref="I1996">MIN(IFERROR(FIND(IstNumbers,A1996),""))</f>
        <v>24</v>
      </c>
      <c r="J1996" s="1" t="str">
        <f>IF([first '# in title]&lt;[pos kw in title],MID([title],[pos kw in title]-6,6),#N/A)</f>
        <v xml:space="preserve">L (16 </v>
      </c>
      <c r="K199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1996" s="1">
        <f>IFERROR(FIND("kW",[desc]),0)</f>
        <v>71</v>
      </c>
      <c r="M1996">
        <f t="array" ref="M1996">MIN(IFERROR(FIND(IstNumbers,E1996),""))</f>
        <v>29</v>
      </c>
      <c r="N1996" s="1" t="str">
        <f>IF([first '# in desc]&lt;[pos kw in desc],MID([desc],[pos kw in desc]-7,7))</f>
        <v xml:space="preserve">­me 16 </v>
      </c>
      <c r="O199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1996" s="1" t="str">
        <f>TRIM(IF([first '# in desc]&lt;[pos kw in desc],MID([desc],[pos kw in desc]-6,6),FALSE))</f>
        <v>me 16</v>
      </c>
      <c r="Q1996" s="1">
        <f>IF(LEN([manuell])=0,IFERROR([kw fine in title]*1,IFERROR(SUMPRODUCT(COUNTIF(IsDigits,MID([kw in desc],ROW($A$1:$A$150),1)))=LEN([kw in desc]),#N/A)),[manuell])</f>
        <v>16</v>
      </c>
      <c r="R1996" s="1" t="e">
        <f>IF([pos kw in title]&gt;0,MID(J1996,#REF!,4),IF([first '# in title]&gt;0,MID([title],[first '# in title],3),IF([first '# in title]&gt;0,MID([desc],#REF!,3),VLOOKUP([productid],$G$2:$R$1386,8))))</f>
        <v>#REF!</v>
      </c>
      <c r="S1996" s="1" t="str">
        <f>IF([kw in desc]=[kw rough in title],[kw in desc]*1,IFERROR(LEFT([kw_dirty],3)*1,IFERROR(LEFT([kw_dirty],2)*1,"n.a.")))</f>
        <v>n.a.</v>
      </c>
      <c r="T1996" s="1"/>
      <c r="U1996" s="1">
        <f>VLOOKUP(Tabelle1[[#This Row],[productid]],Tabelle2[#All],2,FALSE)</f>
        <v>16</v>
      </c>
    </row>
    <row r="1997" spans="1:21">
      <c r="A1997" t="s">
        <v>3264</v>
      </c>
      <c r="B1997">
        <v>2348</v>
      </c>
      <c r="C1997">
        <v>289859</v>
      </c>
      <c r="D1997" t="s">
        <v>3414</v>
      </c>
      <c r="E1997" t="s">
        <v>3415</v>
      </c>
      <c r="F1997">
        <v>18406</v>
      </c>
      <c r="G1997">
        <v>2286143</v>
      </c>
      <c r="H1997">
        <f t="shared" si="31"/>
        <v>0</v>
      </c>
      <c r="I1997">
        <f t="array" ref="I1997">MIN(IFERROR(FIND(IstNumbers,A1997),""))</f>
        <v>30</v>
      </c>
      <c r="J1997" s="1" t="e">
        <f>IF([first '# in title]&lt;[pos kw in title],MID([title],[pos kw in title]-6,6),#N/A)</f>
        <v>#N/A</v>
      </c>
      <c r="K1997" s="1" t="e">
        <f>IFERROR(MID(SUBSTITUTE([kw rough in title],",","."),FIND("(",[kw rough in title])+1,20),SUBSTITUTE(IFERROR(MID([kw rough in title],FIND(" ",[kw rough in title])+1,20),[kw rough in title]),",","."))</f>
        <v>#N/A</v>
      </c>
      <c r="L1997" s="1">
        <f>IFERROR(FIND("kW",[desc]),0)</f>
        <v>0</v>
      </c>
      <c r="M1997">
        <f t="array" ref="M1997">MIN(IFERROR(FIND(IstNumbers,E1997),""))</f>
        <v>33</v>
      </c>
      <c r="N1997" s="1" t="b">
        <f>IF([first '# in desc]&lt;[pos kw in desc],MID([desc],[pos kw in desc]-7,7))</f>
        <v>0</v>
      </c>
      <c r="O19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1997" s="1" t="str">
        <f>TRIM(IF([first '# in desc]&lt;[pos kw in desc],MID([desc],[pos kw in desc]-6,6),FALSE))</f>
        <v>FALSCH</v>
      </c>
      <c r="Q1997" s="1" t="b">
        <f>IF(LEN([manuell])=0,IFERROR([kw fine in title]*1,IFERROR(SUMPRODUCT(COUNTIF(IsDigits,MID([kw in desc],ROW($A$1:$A$150),1)))=LEN([kw in desc]),#N/A)),[manuell])</f>
        <v>0</v>
      </c>
      <c r="R1997" s="1" t="str">
        <f>IF([pos kw in title]&gt;0,MID(J1997,#REF!,4),IF([first '# in title]&gt;0,MID([title],[first '# in title],3),IF([first '# in title]&gt;0,MID([desc],#REF!,3),VLOOKUP([productid],$G$2:$R$1386,8))))</f>
        <v>146</v>
      </c>
      <c r="S1997" s="1" t="e">
        <f>IF([kw in desc]=[kw rough in title],[kw in desc]*1,IFERROR(LEFT([kw_dirty],3)*1,IFERROR(LEFT([kw_dirty],2)*1,"n.a.")))</f>
        <v>#N/A</v>
      </c>
      <c r="T1997" s="1"/>
      <c r="U1997" s="1" t="e">
        <f>VLOOKUP(Tabelle1[[#This Row],[productid]],Tabelle2[#All],2,FALSE)</f>
        <v>#N/A</v>
      </c>
    </row>
    <row r="1998" spans="1:21" hidden="1">
      <c r="A1998" t="s">
        <v>3192</v>
      </c>
      <c r="B1998">
        <v>2950.03</v>
      </c>
      <c r="C1998">
        <v>276812</v>
      </c>
      <c r="D1998" t="s">
        <v>3416</v>
      </c>
      <c r="E1998" t="s">
        <v>3417</v>
      </c>
      <c r="F1998">
        <v>18406</v>
      </c>
      <c r="G1998">
        <v>1064527</v>
      </c>
      <c r="H1998">
        <f t="shared" si="31"/>
        <v>26</v>
      </c>
      <c r="I1998">
        <f t="array" ref="I1998">MIN(IFERROR(FIND(IstNumbers,A1998),""))</f>
        <v>20</v>
      </c>
      <c r="J1998" s="1" t="str">
        <f>IF([first '# in title]&lt;[pos kw in title],MID([title],[pos kw in title]-6,6),#N/A)</f>
        <v>200 19</v>
      </c>
      <c r="K1998" s="1" t="str">
        <f>IFERROR(MID(SUBSTITUTE([kw rough in title],",","."),FIND("(",[kw rough in title])+1,20),SUBSTITUTE(IFERROR(MID([kw rough in title],FIND(" ",[kw rough in title])+1,20),[kw rough in title]),",","."))</f>
        <v>19</v>
      </c>
      <c r="L1998" s="1">
        <f>IFERROR(FIND("kW",[desc]),0)</f>
        <v>70</v>
      </c>
      <c r="M1998">
        <f t="array" ref="M1998">MIN(IFERROR(FIND(IstNumbers,E1998),""))</f>
        <v>30</v>
      </c>
      <c r="N1998" s="1" t="str">
        <f>IF([first '# in desc]&lt;[pos kw in desc],MID([desc],[pos kw in desc]-7,7))</f>
        <v xml:space="preserve">- 19,0 </v>
      </c>
      <c r="O1998" s="1" t="str">
        <f>IFERROR(SUBSTITUTE(MID([kw rough in desc],FIND("(",[kw rough in desc])+1,20),",","."),IFERROR(SUBSTITUTE(TRIM(SUBSTITUTE(SUBSTITUTE(MID([kw rough in desc],FIND(" ",TRIM([kw rough in desc]))+1,20),"""",""),"/","")),",","."),#N/A))</f>
        <v>19.0</v>
      </c>
      <c r="P1998" s="1" t="str">
        <f>TRIM(IF([first '# in desc]&lt;[pos kw in desc],MID([desc],[pos kw in desc]-6,6),FALSE))</f>
        <v>19,0</v>
      </c>
      <c r="Q1998" s="1">
        <f>IF(LEN([manuell])=0,IFERROR([kw fine in title]*1,IFERROR(SUMPRODUCT(COUNTIF(IsDigits,MID([kw in desc],ROW($A$1:$A$150),1)))=LEN([kw in desc]),#N/A)),[manuell])</f>
        <v>19</v>
      </c>
      <c r="R1998" s="1" t="e">
        <f>IF([pos kw in title]&gt;0,MID(J1998,#REF!,4),IF([first '# in title]&gt;0,MID([title],[first '# in title],3),IF([first '# in title]&gt;0,MID([desc],#REF!,3),VLOOKUP([productid],$G$2:$R$1386,8))))</f>
        <v>#REF!</v>
      </c>
      <c r="S1998" s="1" t="str">
        <f>IF([kw in desc]=[kw rough in title],[kw in desc]*1,IFERROR(LEFT([kw_dirty],3)*1,IFERROR(LEFT([kw_dirty],2)*1,"n.a.")))</f>
        <v>n.a.</v>
      </c>
      <c r="T1998" s="1"/>
      <c r="U1998" s="1">
        <f>VLOOKUP(Tabelle1[[#This Row],[productid]],Tabelle2[#All],2,FALSE)</f>
        <v>19</v>
      </c>
    </row>
    <row r="1999" spans="1:21" hidden="1">
      <c r="A1999" t="s">
        <v>3224</v>
      </c>
      <c r="B1999">
        <v>3215</v>
      </c>
      <c r="C1999">
        <v>289859</v>
      </c>
      <c r="D1999" t="s">
        <v>3418</v>
      </c>
      <c r="E1999" t="s">
        <v>2271</v>
      </c>
      <c r="F1999">
        <v>18406</v>
      </c>
      <c r="G1999">
        <v>1750863</v>
      </c>
      <c r="H1999">
        <f t="shared" si="31"/>
        <v>0</v>
      </c>
      <c r="I1999">
        <f t="array" ref="I1999">MIN(IFERROR(FIND(IstNumbers,A1999),""))</f>
        <v>12</v>
      </c>
      <c r="J1999" s="1" t="e">
        <f>IF([first '# in title]&lt;[pos kw in title],MID([title],[pos kw in title]-6,6),#N/A)</f>
        <v>#N/A</v>
      </c>
      <c r="K1999" s="1" t="e">
        <f>IFERROR(MID(SUBSTITUTE([kw rough in title],",","."),FIND("(",[kw rough in title])+1,20),SUBSTITUTE(IFERROR(MID([kw rough in title],FIND(" ",[kw rough in title])+1,20),[kw rough in title]),",","."))</f>
        <v>#N/A</v>
      </c>
      <c r="L1999" s="1">
        <f>IFERROR(FIND("kW",[desc]),0)</f>
        <v>70</v>
      </c>
      <c r="M1999">
        <f t="array" ref="M1999">MIN(IFERROR(FIND(IstNumbers,E1999),""))</f>
        <v>34</v>
      </c>
      <c r="N1999" s="1" t="str">
        <f>IF([first '# in desc]&lt;[pos kw in desc],MID([desc],[pos kw in desc]-7,7))</f>
        <v xml:space="preserve">­me 42 </v>
      </c>
      <c r="O19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1999" s="1" t="str">
        <f>TRIM(IF([first '# in desc]&lt;[pos kw in desc],MID([desc],[pos kw in desc]-6,6),FALSE))</f>
        <v>me 42</v>
      </c>
      <c r="Q1999" s="1" t="b">
        <f>IF(LEN([manuell])=0,IFERROR([kw fine in title]*1,IFERROR(SUMPRODUCT(COUNTIF(IsDigits,MID([kw in desc],ROW($A$1:$A$150),1)))=LEN([kw in desc]),#N/A)),[manuell])</f>
        <v>0</v>
      </c>
      <c r="R1999" s="1" t="str">
        <f>IF([pos kw in title]&gt;0,MID(J1999,#REF!,4),IF([first '# in title]&gt;0,MID([title],[first '# in title],3),IF([first '# in title]&gt;0,MID([desc],#REF!,3),VLOOKUP([productid],$G$2:$R$1386,8))))</f>
        <v xml:space="preserve">42 </v>
      </c>
      <c r="S1999" s="1" t="e">
        <f>IF([kw in desc]=[kw rough in title],[kw in desc]*1,IFERROR(LEFT([kw_dirty],3)*1,IFERROR(LEFT([kw_dirty],2)*1,"n.a.")))</f>
        <v>#N/A</v>
      </c>
      <c r="T1999" s="1"/>
      <c r="U1999" s="1">
        <f>VLOOKUP(Tabelle1[[#This Row],[productid]],Tabelle2[#All],2,FALSE)</f>
        <v>42</v>
      </c>
    </row>
    <row r="2000" spans="1:21" hidden="1">
      <c r="A2000" t="s">
        <v>3181</v>
      </c>
      <c r="B2000">
        <v>3270</v>
      </c>
      <c r="C2000">
        <v>289859</v>
      </c>
      <c r="D2000" t="s">
        <v>3419</v>
      </c>
      <c r="E2000" t="s">
        <v>3420</v>
      </c>
      <c r="F2000">
        <v>18406</v>
      </c>
      <c r="G2000">
        <v>3497887</v>
      </c>
      <c r="H2000">
        <f t="shared" si="31"/>
        <v>0</v>
      </c>
      <c r="I2000">
        <f t="array" ref="I2000">MIN(IFERROR(FIND(IstNumbers,A2000),""))</f>
        <v>13</v>
      </c>
      <c r="J2000" s="1" t="e">
        <f>IF([first '# in title]&lt;[pos kw in title],MID([title],[pos kw in title]-6,6),#N/A)</f>
        <v>#N/A</v>
      </c>
      <c r="K2000" s="1" t="e">
        <f>IFERROR(MID(SUBSTITUTE([kw rough in title],",","."),FIND("(",[kw rough in title])+1,20),SUBSTITUTE(IFERROR(MID([kw rough in title],FIND(" ",[kw rough in title])+1,20),[kw rough in title]),",","."))</f>
        <v>#N/A</v>
      </c>
      <c r="L2000" s="1">
        <f>IFERROR(FIND("kW",[desc]),0)</f>
        <v>70</v>
      </c>
      <c r="M2000">
        <f t="array" ref="M2000">MIN(IFERROR(FIND(IstNumbers,E2000),""))</f>
        <v>34</v>
      </c>
      <c r="N2000" s="1" t="str">
        <f>IF([first '# in desc]&lt;[pos kw in desc],MID([desc],[pos kw in desc]-7,7))</f>
        <v xml:space="preserve">­me 42 </v>
      </c>
      <c r="O20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000" s="1" t="str">
        <f>TRIM(IF([first '# in desc]&lt;[pos kw in desc],MID([desc],[pos kw in desc]-6,6),FALSE))</f>
        <v>me 42</v>
      </c>
      <c r="Q2000" s="1" t="b">
        <f>IF(LEN([manuell])=0,IFERROR([kw fine in title]*1,IFERROR(SUMPRODUCT(COUNTIF(IsDigits,MID([kw in desc],ROW($A$1:$A$150),1)))=LEN([kw in desc]),#N/A)),[manuell])</f>
        <v>0</v>
      </c>
      <c r="R2000" s="1" t="str">
        <f>IF([pos kw in title]&gt;0,MID(J2000,#REF!,4),IF([first '# in title]&gt;0,MID([title],[first '# in title],3),IF([first '# in title]&gt;0,MID([desc],#REF!,3),VLOOKUP([productid],$G$2:$R$1386,8))))</f>
        <v xml:space="preserve">42 </v>
      </c>
      <c r="S2000" s="1" t="e">
        <f>IF([kw in desc]=[kw rough in title],[kw in desc]*1,IFERROR(LEFT([kw_dirty],3)*1,IFERROR(LEFT([kw_dirty],2)*1,"n.a.")))</f>
        <v>#N/A</v>
      </c>
      <c r="T2000" s="1"/>
      <c r="U2000" s="1">
        <f>VLOOKUP(Tabelle1[[#This Row],[productid]],Tabelle2[#All],2,FALSE)</f>
        <v>42</v>
      </c>
    </row>
    <row r="2001" spans="1:21" hidden="1">
      <c r="A2001" t="s">
        <v>3184</v>
      </c>
      <c r="B2001">
        <v>3085</v>
      </c>
      <c r="C2001">
        <v>289859</v>
      </c>
      <c r="D2001" t="s">
        <v>3421</v>
      </c>
      <c r="E2001" t="s">
        <v>2126</v>
      </c>
      <c r="F2001">
        <v>18406</v>
      </c>
      <c r="G2001">
        <v>3712928</v>
      </c>
      <c r="H2001">
        <f t="shared" si="31"/>
        <v>54</v>
      </c>
      <c r="I2001">
        <f t="array" ref="I2001">MIN(IFERROR(FIND(IstNumbers,A2001),""))</f>
        <v>29</v>
      </c>
      <c r="J2001" s="1" t="str">
        <f>IF([first '# in title]&lt;[pos kw in title],MID([title],[pos kw in title]-6,6),#N/A)</f>
        <v xml:space="preserve">H (42 </v>
      </c>
      <c r="K200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001" s="1">
        <f>IFERROR(FIND("kW",[desc]),0)</f>
        <v>70</v>
      </c>
      <c r="M2001">
        <f t="array" ref="M2001">MIN(IFERROR(FIND(IstNumbers,E2001),""))</f>
        <v>34</v>
      </c>
      <c r="N2001" s="1" t="str">
        <f>IF([first '# in desc]&lt;[pos kw in desc],MID([desc],[pos kw in desc]-7,7))</f>
        <v xml:space="preserve">­me 42 </v>
      </c>
      <c r="O20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001" s="1" t="str">
        <f>TRIM(IF([first '# in desc]&lt;[pos kw in desc],MID([desc],[pos kw in desc]-6,6),FALSE))</f>
        <v>me 42</v>
      </c>
      <c r="Q2001" s="1">
        <f>IF(LEN([manuell])=0,IFERROR([kw fine in title]*1,IFERROR(SUMPRODUCT(COUNTIF(IsDigits,MID([kw in desc],ROW($A$1:$A$150),1)))=LEN([kw in desc]),#N/A)),[manuell])</f>
        <v>42</v>
      </c>
      <c r="R2001" s="1" t="e">
        <f>IF([pos kw in title]&gt;0,MID(J2001,#REF!,4),IF([first '# in title]&gt;0,MID([title],[first '# in title],3),IF([first '# in title]&gt;0,MID([desc],#REF!,3),VLOOKUP([productid],$G$2:$R$1386,8))))</f>
        <v>#REF!</v>
      </c>
      <c r="S2001" s="1" t="str">
        <f>IF([kw in desc]=[kw rough in title],[kw in desc]*1,IFERROR(LEFT([kw_dirty],3)*1,IFERROR(LEFT([kw_dirty],2)*1,"n.a.")))</f>
        <v>n.a.</v>
      </c>
      <c r="T2001" s="1"/>
      <c r="U2001" s="1">
        <f>VLOOKUP(Tabelle1[[#This Row],[productid]],Tabelle2[#All],2,FALSE)</f>
        <v>42</v>
      </c>
    </row>
    <row r="2002" spans="1:21" hidden="1">
      <c r="A2002" t="s">
        <v>2399</v>
      </c>
      <c r="B2002">
        <v>2219</v>
      </c>
      <c r="C2002">
        <v>289859</v>
      </c>
      <c r="D2002" t="s">
        <v>3422</v>
      </c>
      <c r="E2002" t="s">
        <v>3423</v>
      </c>
      <c r="F2002">
        <v>18406</v>
      </c>
      <c r="G2002">
        <v>3712883</v>
      </c>
      <c r="H2002">
        <f t="shared" si="31"/>
        <v>60</v>
      </c>
      <c r="I2002">
        <f t="array" ref="I2002">MIN(IFERROR(FIND(IstNumbers,A2002),""))</f>
        <v>24</v>
      </c>
      <c r="J2002" s="1" t="str">
        <f>IF([first '# in title]&lt;[pos kw in title],MID([title],[pos kw in title]-6,6),#N/A)</f>
        <v xml:space="preserve">L (16 </v>
      </c>
      <c r="K200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02" s="1">
        <f>IFERROR(FIND("kW",[desc]),0)</f>
        <v>71</v>
      </c>
      <c r="M2002">
        <f t="array" ref="M2002">MIN(IFERROR(FIND(IstNumbers,E2002),""))</f>
        <v>29</v>
      </c>
      <c r="N2002" s="1" t="str">
        <f>IF([first '# in desc]&lt;[pos kw in desc],MID([desc],[pos kw in desc]-7,7))</f>
        <v xml:space="preserve">­me 16 </v>
      </c>
      <c r="O200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02" s="1" t="str">
        <f>TRIM(IF([first '# in desc]&lt;[pos kw in desc],MID([desc],[pos kw in desc]-6,6),FALSE))</f>
        <v>me 16</v>
      </c>
      <c r="Q2002" s="1">
        <f>IF(LEN([manuell])=0,IFERROR([kw fine in title]*1,IFERROR(SUMPRODUCT(COUNTIF(IsDigits,MID([kw in desc],ROW($A$1:$A$150),1)))=LEN([kw in desc]),#N/A)),[manuell])</f>
        <v>16</v>
      </c>
      <c r="R2002" s="1" t="e">
        <f>IF([pos kw in title]&gt;0,MID(J2002,#REF!,4),IF([first '# in title]&gt;0,MID([title],[first '# in title],3),IF([first '# in title]&gt;0,MID([desc],#REF!,3),VLOOKUP([productid],$G$2:$R$1386,8))))</f>
        <v>#REF!</v>
      </c>
      <c r="S2002" s="1" t="str">
        <f>IF([kw in desc]=[kw rough in title],[kw in desc]*1,IFERROR(LEFT([kw_dirty],3)*1,IFERROR(LEFT([kw_dirty],2)*1,"n.a.")))</f>
        <v>n.a.</v>
      </c>
      <c r="T2002" s="1"/>
      <c r="U2002" s="1">
        <f>VLOOKUP(Tabelle1[[#This Row],[productid]],Tabelle2[#All],2,FALSE)</f>
        <v>16</v>
      </c>
    </row>
    <row r="2003" spans="1:21">
      <c r="A2003" t="s">
        <v>10396</v>
      </c>
      <c r="B2003">
        <v>4821</v>
      </c>
      <c r="C2003">
        <v>9701</v>
      </c>
      <c r="D2003" t="s">
        <v>3424</v>
      </c>
      <c r="E2003" t="s">
        <v>9</v>
      </c>
      <c r="F2003">
        <v>18406</v>
      </c>
      <c r="G2003">
        <v>4215844</v>
      </c>
      <c r="H2003">
        <f t="shared" si="31"/>
        <v>0</v>
      </c>
      <c r="I2003">
        <f t="array" ref="I2003">MIN(IFERROR(FIND(IstNumbers,A2003),""))</f>
        <v>17</v>
      </c>
      <c r="J2003" s="1" t="e">
        <f>IF([first '# in title]&lt;[pos kw in title],MID([title],[pos kw in title]-6,6),#N/A)</f>
        <v>#N/A</v>
      </c>
      <c r="K2003" s="1" t="e">
        <f>IFERROR(MID(SUBSTITUTE([kw rough in title],",","."),FIND("(",[kw rough in title])+1,20),SUBSTITUTE(IFERROR(MID([kw rough in title],FIND(" ",[kw rough in title])+1,20),[kw rough in title]),",","."))</f>
        <v>#N/A</v>
      </c>
      <c r="L2003" s="1">
        <f>IFERROR(FIND("kW",[desc]),0)</f>
        <v>0</v>
      </c>
      <c r="M2003">
        <f t="array" ref="M2003">MIN(IFERROR(FIND(IstNumbers,E2003),""))</f>
        <v>0</v>
      </c>
      <c r="N2003" s="1" t="b">
        <f>IF([first '# in desc]&lt;[pos kw in desc],MID([desc],[pos kw in desc]-7,7))</f>
        <v>0</v>
      </c>
      <c r="O20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03" s="1" t="str">
        <f>TRIM(IF([first '# in desc]&lt;[pos kw in desc],MID([desc],[pos kw in desc]-6,6),FALSE))</f>
        <v>FALSCH</v>
      </c>
      <c r="Q2003" s="1" t="b">
        <f>IF(LEN([manuell])=0,IFERROR([kw fine in title]*1,IFERROR(SUMPRODUCT(COUNTIF(IsDigits,MID([kw in desc],ROW($A$1:$A$150),1)))=LEN([kw in desc]),#N/A)),[manuell])</f>
        <v>0</v>
      </c>
      <c r="R2003" s="1" t="str">
        <f>IF([pos kw in title]&gt;0,MID(J2003,#REF!,4),IF([first '# in title]&gt;0,MID([title],[first '# in title],3),IF([first '# in title]&gt;0,MID([desc],#REF!,3),VLOOKUP([productid],$G$2:$R$1386,8))))</f>
        <v>-Pa</v>
      </c>
      <c r="S2003" s="1" t="e">
        <f>IF([kw in desc]=[kw rough in title],[kw in desc]*1,IFERROR(LEFT([kw_dirty],3)*1,IFERROR(LEFT([kw_dirty],2)*1,"n.a.")))</f>
        <v>#N/A</v>
      </c>
      <c r="T2003" s="1"/>
      <c r="U2003" s="1" t="e">
        <f>VLOOKUP(Tabelle1[[#This Row],[productid]],Tabelle2[#All],2,FALSE)</f>
        <v>#N/A</v>
      </c>
    </row>
    <row r="2004" spans="1:21">
      <c r="A2004" t="s">
        <v>3264</v>
      </c>
      <c r="B2004">
        <v>2348</v>
      </c>
      <c r="C2004">
        <v>289859</v>
      </c>
      <c r="D2004" t="s">
        <v>3425</v>
      </c>
      <c r="E2004" t="s">
        <v>3426</v>
      </c>
      <c r="F2004">
        <v>18406</v>
      </c>
      <c r="G2004">
        <v>2286143</v>
      </c>
      <c r="H2004">
        <f t="shared" si="31"/>
        <v>0</v>
      </c>
      <c r="I2004">
        <f t="array" ref="I2004">MIN(IFERROR(FIND(IstNumbers,A2004),""))</f>
        <v>30</v>
      </c>
      <c r="J2004" s="1" t="e">
        <f>IF([first '# in title]&lt;[pos kw in title],MID([title],[pos kw in title]-6,6),#N/A)</f>
        <v>#N/A</v>
      </c>
      <c r="K2004" s="1" t="e">
        <f>IFERROR(MID(SUBSTITUTE([kw rough in title],",","."),FIND("(",[kw rough in title])+1,20),SUBSTITUTE(IFERROR(MID([kw rough in title],FIND(" ",[kw rough in title])+1,20),[kw rough in title]),",","."))</f>
        <v>#N/A</v>
      </c>
      <c r="L2004" s="1">
        <f>IFERROR(FIND("kW",[desc]),0)</f>
        <v>0</v>
      </c>
      <c r="M2004">
        <f t="array" ref="M2004">MIN(IFERROR(FIND(IstNumbers,E2004),""))</f>
        <v>33</v>
      </c>
      <c r="N2004" s="1" t="b">
        <f>IF([first '# in desc]&lt;[pos kw in desc],MID([desc],[pos kw in desc]-7,7))</f>
        <v>0</v>
      </c>
      <c r="O20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04" s="1" t="str">
        <f>TRIM(IF([first '# in desc]&lt;[pos kw in desc],MID([desc],[pos kw in desc]-6,6),FALSE))</f>
        <v>FALSCH</v>
      </c>
      <c r="Q2004" s="1" t="b">
        <f>IF(LEN([manuell])=0,IFERROR([kw fine in title]*1,IFERROR(SUMPRODUCT(COUNTIF(IsDigits,MID([kw in desc],ROW($A$1:$A$150),1)))=LEN([kw in desc]),#N/A)),[manuell])</f>
        <v>0</v>
      </c>
      <c r="R2004" s="1" t="str">
        <f>IF([pos kw in title]&gt;0,MID(J2004,#REF!,4),IF([first '# in title]&gt;0,MID([title],[first '# in title],3),IF([first '# in title]&gt;0,MID([desc],#REF!,3),VLOOKUP([productid],$G$2:$R$1386,8))))</f>
        <v>146</v>
      </c>
      <c r="S2004" s="1" t="e">
        <f>IF([kw in desc]=[kw rough in title],[kw in desc]*1,IFERROR(LEFT([kw_dirty],3)*1,IFERROR(LEFT([kw_dirty],2)*1,"n.a.")))</f>
        <v>#N/A</v>
      </c>
      <c r="T2004" s="1"/>
      <c r="U2004" s="1" t="e">
        <f>VLOOKUP(Tabelle1[[#This Row],[productid]],Tabelle2[#All],2,FALSE)</f>
        <v>#N/A</v>
      </c>
    </row>
    <row r="2005" spans="1:21" hidden="1">
      <c r="A2005" t="s">
        <v>3192</v>
      </c>
      <c r="B2005">
        <v>2995</v>
      </c>
      <c r="C2005">
        <v>289859</v>
      </c>
      <c r="D2005" t="s">
        <v>3427</v>
      </c>
      <c r="E2005" t="s">
        <v>3428</v>
      </c>
      <c r="F2005">
        <v>18406</v>
      </c>
      <c r="G2005">
        <v>1064527</v>
      </c>
      <c r="H2005">
        <f t="shared" si="31"/>
        <v>26</v>
      </c>
      <c r="I2005">
        <f t="array" ref="I2005">MIN(IFERROR(FIND(IstNumbers,A2005),""))</f>
        <v>20</v>
      </c>
      <c r="J2005" s="1" t="str">
        <f>IF([first '# in title]&lt;[pos kw in title],MID([title],[pos kw in title]-6,6),#N/A)</f>
        <v>200 19</v>
      </c>
      <c r="K2005" s="1" t="str">
        <f>IFERROR(MID(SUBSTITUTE([kw rough in title],",","."),FIND("(",[kw rough in title])+1,20),SUBSTITUTE(IFERROR(MID([kw rough in title],FIND(" ",[kw rough in title])+1,20),[kw rough in title]),",","."))</f>
        <v>19</v>
      </c>
      <c r="L2005" s="1">
        <f>IFERROR(FIND("kW",[desc]),0)</f>
        <v>45</v>
      </c>
      <c r="M2005">
        <f t="array" ref="M2005">MIN(IFERROR(FIND(IstNumbers,E2005),""))</f>
        <v>24</v>
      </c>
      <c r="N2005" s="1" t="str">
        <f>IF([first '# in desc]&lt;[pos kw in desc],MID([desc],[pos kw in desc]-7,7))</f>
        <v xml:space="preserve">me, 19 </v>
      </c>
      <c r="O2005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2005" s="1" t="str">
        <f>TRIM(IF([first '# in desc]&lt;[pos kw in desc],MID([desc],[pos kw in desc]-6,6),FALSE))</f>
        <v>e, 19</v>
      </c>
      <c r="Q2005" s="1">
        <f>IF(LEN([manuell])=0,IFERROR([kw fine in title]*1,IFERROR(SUMPRODUCT(COUNTIF(IsDigits,MID([kw in desc],ROW($A$1:$A$150),1)))=LEN([kw in desc]),#N/A)),[manuell])</f>
        <v>19</v>
      </c>
      <c r="R2005" s="1" t="e">
        <f>IF([pos kw in title]&gt;0,MID(J2005,#REF!,4),IF([first '# in title]&gt;0,MID([title],[first '# in title],3),IF([first '# in title]&gt;0,MID([desc],#REF!,3),VLOOKUP([productid],$G$2:$R$1386,8))))</f>
        <v>#REF!</v>
      </c>
      <c r="S2005" s="1" t="str">
        <f>IF([kw in desc]=[kw rough in title],[kw in desc]*1,IFERROR(LEFT([kw_dirty],3)*1,IFERROR(LEFT([kw_dirty],2)*1,"n.a.")))</f>
        <v>n.a.</v>
      </c>
      <c r="T2005" s="1"/>
      <c r="U2005" s="1">
        <f>VLOOKUP(Tabelle1[[#This Row],[productid]],Tabelle2[#All],2,FALSE)</f>
        <v>19</v>
      </c>
    </row>
    <row r="2006" spans="1:21" hidden="1">
      <c r="A2006" t="s">
        <v>3224</v>
      </c>
      <c r="B2006">
        <v>3215</v>
      </c>
      <c r="C2006">
        <v>289859</v>
      </c>
      <c r="D2006" t="s">
        <v>3429</v>
      </c>
      <c r="E2006" t="s">
        <v>2278</v>
      </c>
      <c r="F2006">
        <v>18406</v>
      </c>
      <c r="G2006">
        <v>1750863</v>
      </c>
      <c r="H2006">
        <f t="shared" si="31"/>
        <v>0</v>
      </c>
      <c r="I2006">
        <f t="array" ref="I2006">MIN(IFERROR(FIND(IstNumbers,A2006),""))</f>
        <v>12</v>
      </c>
      <c r="J2006" s="1" t="e">
        <f>IF([first '# in title]&lt;[pos kw in title],MID([title],[pos kw in title]-6,6),#N/A)</f>
        <v>#N/A</v>
      </c>
      <c r="K2006" s="1" t="e">
        <f>IFERROR(MID(SUBSTITUTE([kw rough in title],",","."),FIND("(",[kw rough in title])+1,20),SUBSTITUTE(IFERROR(MID([kw rough in title],FIND(" ",[kw rough in title])+1,20),[kw rough in title]),",","."))</f>
        <v>#N/A</v>
      </c>
      <c r="L2006" s="1">
        <f>IFERROR(FIND("kW",[desc]),0)</f>
        <v>70</v>
      </c>
      <c r="M2006">
        <f t="array" ref="M2006">MIN(IFERROR(FIND(IstNumbers,E2006),""))</f>
        <v>34</v>
      </c>
      <c r="N2006" s="1" t="str">
        <f>IF([first '# in desc]&lt;[pos kw in desc],MID([desc],[pos kw in desc]-7,7))</f>
        <v xml:space="preserve">­me 42 </v>
      </c>
      <c r="O20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006" s="1" t="str">
        <f>TRIM(IF([first '# in desc]&lt;[pos kw in desc],MID([desc],[pos kw in desc]-6,6),FALSE))</f>
        <v>me 42</v>
      </c>
      <c r="Q2006" s="1" t="b">
        <f>IF(LEN([manuell])=0,IFERROR([kw fine in title]*1,IFERROR(SUMPRODUCT(COUNTIF(IsDigits,MID([kw in desc],ROW($A$1:$A$150),1)))=LEN([kw in desc]),#N/A)),[manuell])</f>
        <v>0</v>
      </c>
      <c r="R2006" s="1" t="str">
        <f>IF([pos kw in title]&gt;0,MID(J2006,#REF!,4),IF([first '# in title]&gt;0,MID([title],[first '# in title],3),IF([first '# in title]&gt;0,MID([desc],#REF!,3),VLOOKUP([productid],$G$2:$R$1386,8))))</f>
        <v xml:space="preserve">42 </v>
      </c>
      <c r="S2006" s="1" t="e">
        <f>IF([kw in desc]=[kw rough in title],[kw in desc]*1,IFERROR(LEFT([kw_dirty],3)*1,IFERROR(LEFT([kw_dirty],2)*1,"n.a.")))</f>
        <v>#N/A</v>
      </c>
      <c r="T2006" s="1"/>
      <c r="U2006" s="1">
        <f>VLOOKUP(Tabelle1[[#This Row],[productid]],Tabelle2[#All],2,FALSE)</f>
        <v>42</v>
      </c>
    </row>
    <row r="2007" spans="1:21" hidden="1">
      <c r="A2007" t="s">
        <v>2399</v>
      </c>
      <c r="B2007">
        <v>2219</v>
      </c>
      <c r="C2007">
        <v>289859</v>
      </c>
      <c r="D2007" t="s">
        <v>3430</v>
      </c>
      <c r="E2007" t="s">
        <v>3431</v>
      </c>
      <c r="F2007">
        <v>18406</v>
      </c>
      <c r="G2007">
        <v>3712883</v>
      </c>
      <c r="H2007">
        <f t="shared" si="31"/>
        <v>60</v>
      </c>
      <c r="I2007">
        <f t="array" ref="I2007">MIN(IFERROR(FIND(IstNumbers,A2007),""))</f>
        <v>24</v>
      </c>
      <c r="J2007" s="1" t="str">
        <f>IF([first '# in title]&lt;[pos kw in title],MID([title],[pos kw in title]-6,6),#N/A)</f>
        <v xml:space="preserve">L (16 </v>
      </c>
      <c r="K200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07" s="1">
        <f>IFERROR(FIND("kW",[desc]),0)</f>
        <v>71</v>
      </c>
      <c r="M2007">
        <f t="array" ref="M2007">MIN(IFERROR(FIND(IstNumbers,E2007),""))</f>
        <v>29</v>
      </c>
      <c r="N2007" s="1" t="str">
        <f>IF([first '# in desc]&lt;[pos kw in desc],MID([desc],[pos kw in desc]-7,7))</f>
        <v xml:space="preserve">­me 16 </v>
      </c>
      <c r="O200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07" s="1" t="str">
        <f>TRIM(IF([first '# in desc]&lt;[pos kw in desc],MID([desc],[pos kw in desc]-6,6),FALSE))</f>
        <v>me 16</v>
      </c>
      <c r="Q2007" s="1">
        <f>IF(LEN([manuell])=0,IFERROR([kw fine in title]*1,IFERROR(SUMPRODUCT(COUNTIF(IsDigits,MID([kw in desc],ROW($A$1:$A$150),1)))=LEN([kw in desc]),#N/A)),[manuell])</f>
        <v>16</v>
      </c>
      <c r="R2007" s="1" t="e">
        <f>IF([pos kw in title]&gt;0,MID(J2007,#REF!,4),IF([first '# in title]&gt;0,MID([title],[first '# in title],3),IF([first '# in title]&gt;0,MID([desc],#REF!,3),VLOOKUP([productid],$G$2:$R$1386,8))))</f>
        <v>#REF!</v>
      </c>
      <c r="S2007" s="1" t="str">
        <f>IF([kw in desc]=[kw rough in title],[kw in desc]*1,IFERROR(LEFT([kw_dirty],3)*1,IFERROR(LEFT([kw_dirty],2)*1,"n.a.")))</f>
        <v>n.a.</v>
      </c>
      <c r="T2007" s="1"/>
      <c r="U2007" s="1">
        <f>VLOOKUP(Tabelle1[[#This Row],[productid]],Tabelle2[#All],2,FALSE)</f>
        <v>16</v>
      </c>
    </row>
    <row r="2008" spans="1:21">
      <c r="A2008" t="s">
        <v>10396</v>
      </c>
      <c r="B2008">
        <v>4821</v>
      </c>
      <c r="C2008">
        <v>9701</v>
      </c>
      <c r="D2008" t="s">
        <v>3432</v>
      </c>
      <c r="E2008" t="s">
        <v>9</v>
      </c>
      <c r="F2008">
        <v>18406</v>
      </c>
      <c r="G2008">
        <v>4215844</v>
      </c>
      <c r="H2008">
        <f t="shared" si="31"/>
        <v>0</v>
      </c>
      <c r="I2008">
        <f t="array" ref="I2008">MIN(IFERROR(FIND(IstNumbers,A2008),""))</f>
        <v>17</v>
      </c>
      <c r="J2008" s="1" t="e">
        <f>IF([first '# in title]&lt;[pos kw in title],MID([title],[pos kw in title]-6,6),#N/A)</f>
        <v>#N/A</v>
      </c>
      <c r="K2008" s="1" t="e">
        <f>IFERROR(MID(SUBSTITUTE([kw rough in title],",","."),FIND("(",[kw rough in title])+1,20),SUBSTITUTE(IFERROR(MID([kw rough in title],FIND(" ",[kw rough in title])+1,20),[kw rough in title]),",","."))</f>
        <v>#N/A</v>
      </c>
      <c r="L2008" s="1">
        <f>IFERROR(FIND("kW",[desc]),0)</f>
        <v>0</v>
      </c>
      <c r="M2008">
        <f t="array" ref="M2008">MIN(IFERROR(FIND(IstNumbers,E2008),""))</f>
        <v>0</v>
      </c>
      <c r="N2008" s="1" t="b">
        <f>IF([first '# in desc]&lt;[pos kw in desc],MID([desc],[pos kw in desc]-7,7))</f>
        <v>0</v>
      </c>
      <c r="O20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08" s="1" t="str">
        <f>TRIM(IF([first '# in desc]&lt;[pos kw in desc],MID([desc],[pos kw in desc]-6,6),FALSE))</f>
        <v>FALSCH</v>
      </c>
      <c r="Q2008" s="1" t="b">
        <f>IF(LEN([manuell])=0,IFERROR([kw fine in title]*1,IFERROR(SUMPRODUCT(COUNTIF(IsDigits,MID([kw in desc],ROW($A$1:$A$150),1)))=LEN([kw in desc]),#N/A)),[manuell])</f>
        <v>0</v>
      </c>
      <c r="R2008" s="1" t="str">
        <f>IF([pos kw in title]&gt;0,MID(J2008,#REF!,4),IF([first '# in title]&gt;0,MID([title],[first '# in title],3),IF([first '# in title]&gt;0,MID([desc],#REF!,3),VLOOKUP([productid],$G$2:$R$1386,8))))</f>
        <v>-Pa</v>
      </c>
      <c r="S2008" s="1" t="e">
        <f>IF([kw in desc]=[kw rough in title],[kw in desc]*1,IFERROR(LEFT([kw_dirty],3)*1,IFERROR(LEFT([kw_dirty],2)*1,"n.a.")))</f>
        <v>#N/A</v>
      </c>
      <c r="T2008" s="1"/>
      <c r="U2008" s="1" t="e">
        <f>VLOOKUP(Tabelle1[[#This Row],[productid]],Tabelle2[#All],2,FALSE)</f>
        <v>#N/A</v>
      </c>
    </row>
    <row r="2009" spans="1:21">
      <c r="A2009" t="s">
        <v>10397</v>
      </c>
      <c r="B2009">
        <v>5120</v>
      </c>
      <c r="C2009">
        <v>9701</v>
      </c>
      <c r="D2009" t="s">
        <v>3433</v>
      </c>
      <c r="E2009" t="s">
        <v>9</v>
      </c>
      <c r="F2009">
        <v>18406</v>
      </c>
      <c r="G2009">
        <v>4215847</v>
      </c>
      <c r="H2009">
        <f t="shared" si="31"/>
        <v>0</v>
      </c>
      <c r="I2009">
        <f t="array" ref="I2009">MIN(IFERROR(FIND(IstNumbers,A2009),""))</f>
        <v>17</v>
      </c>
      <c r="J2009" s="1" t="e">
        <f>IF([first '# in title]&lt;[pos kw in title],MID([title],[pos kw in title]-6,6),#N/A)</f>
        <v>#N/A</v>
      </c>
      <c r="K2009" s="1" t="e">
        <f>IFERROR(MID(SUBSTITUTE([kw rough in title],",","."),FIND("(",[kw rough in title])+1,20),SUBSTITUTE(IFERROR(MID([kw rough in title],FIND(" ",[kw rough in title])+1,20),[kw rough in title]),",","."))</f>
        <v>#N/A</v>
      </c>
      <c r="L2009" s="1">
        <f>IFERROR(FIND("kW",[desc]),0)</f>
        <v>0</v>
      </c>
      <c r="M2009">
        <f t="array" ref="M2009">MIN(IFERROR(FIND(IstNumbers,E2009),""))</f>
        <v>0</v>
      </c>
      <c r="N2009" s="1" t="b">
        <f>IF([first '# in desc]&lt;[pos kw in desc],MID([desc],[pos kw in desc]-7,7))</f>
        <v>0</v>
      </c>
      <c r="O20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09" s="1" t="str">
        <f>TRIM(IF([first '# in desc]&lt;[pos kw in desc],MID([desc],[pos kw in desc]-6,6),FALSE))</f>
        <v>FALSCH</v>
      </c>
      <c r="Q2009" s="1" t="b">
        <f>IF(LEN([manuell])=0,IFERROR([kw fine in title]*1,IFERROR(SUMPRODUCT(COUNTIF(IsDigits,MID([kw in desc],ROW($A$1:$A$150),1)))=LEN([kw in desc]),#N/A)),[manuell])</f>
        <v>0</v>
      </c>
      <c r="R2009" s="1" t="str">
        <f>IF([pos kw in title]&gt;0,MID(J2009,#REF!,4),IF([first '# in title]&gt;0,MID([title],[first '# in title],3),IF([first '# in title]&gt;0,MID([desc],#REF!,3),VLOOKUP([productid],$G$2:$R$1386,8))))</f>
        <v>-Pa</v>
      </c>
      <c r="S2009" s="1" t="e">
        <f>IF([kw in desc]=[kw rough in title],[kw in desc]*1,IFERROR(LEFT([kw_dirty],3)*1,IFERROR(LEFT([kw_dirty],2)*1,"n.a.")))</f>
        <v>#N/A</v>
      </c>
      <c r="T2009" s="1"/>
      <c r="U2009" s="1" t="e">
        <f>VLOOKUP(Tabelle1[[#This Row],[productid]],Tabelle2[#All],2,FALSE)</f>
        <v>#N/A</v>
      </c>
    </row>
    <row r="2010" spans="1:21">
      <c r="A2010" t="s">
        <v>10398</v>
      </c>
      <c r="B2010">
        <v>5039</v>
      </c>
      <c r="C2010">
        <v>9701</v>
      </c>
      <c r="D2010" t="s">
        <v>3434</v>
      </c>
      <c r="E2010" t="s">
        <v>9</v>
      </c>
      <c r="F2010">
        <v>18406</v>
      </c>
      <c r="G2010">
        <v>4215848</v>
      </c>
      <c r="H2010">
        <f t="shared" si="31"/>
        <v>0</v>
      </c>
      <c r="I2010">
        <f t="array" ref="I2010">MIN(IFERROR(FIND(IstNumbers,A2010),""))</f>
        <v>17</v>
      </c>
      <c r="J2010" s="1" t="e">
        <f>IF([first '# in title]&lt;[pos kw in title],MID([title],[pos kw in title]-6,6),#N/A)</f>
        <v>#N/A</v>
      </c>
      <c r="K2010" s="1" t="e">
        <f>IFERROR(MID(SUBSTITUTE([kw rough in title],",","."),FIND("(",[kw rough in title])+1,20),SUBSTITUTE(IFERROR(MID([kw rough in title],FIND(" ",[kw rough in title])+1,20),[kw rough in title]),",","."))</f>
        <v>#N/A</v>
      </c>
      <c r="L2010" s="1">
        <f>IFERROR(FIND("kW",[desc]),0)</f>
        <v>0</v>
      </c>
      <c r="M2010">
        <f t="array" ref="M2010">MIN(IFERROR(FIND(IstNumbers,E2010),""))</f>
        <v>0</v>
      </c>
      <c r="N2010" s="1" t="b">
        <f>IF([first '# in desc]&lt;[pos kw in desc],MID([desc],[pos kw in desc]-7,7))</f>
        <v>0</v>
      </c>
      <c r="O20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0" s="1" t="str">
        <f>TRIM(IF([first '# in desc]&lt;[pos kw in desc],MID([desc],[pos kw in desc]-6,6),FALSE))</f>
        <v>FALSCH</v>
      </c>
      <c r="Q2010" s="1" t="b">
        <f>IF(LEN([manuell])=0,IFERROR([kw fine in title]*1,IFERROR(SUMPRODUCT(COUNTIF(IsDigits,MID([kw in desc],ROW($A$1:$A$150),1)))=LEN([kw in desc]),#N/A)),[manuell])</f>
        <v>0</v>
      </c>
      <c r="R2010" s="1" t="str">
        <f>IF([pos kw in title]&gt;0,MID(J2010,#REF!,4),IF([first '# in title]&gt;0,MID([title],[first '# in title],3),IF([first '# in title]&gt;0,MID([desc],#REF!,3),VLOOKUP([productid],$G$2:$R$1386,8))))</f>
        <v>-Pa</v>
      </c>
      <c r="S2010" s="1" t="e">
        <f>IF([kw in desc]=[kw rough in title],[kw in desc]*1,IFERROR(LEFT([kw_dirty],3)*1,IFERROR(LEFT([kw_dirty],2)*1,"n.a.")))</f>
        <v>#N/A</v>
      </c>
      <c r="T2010" s="1"/>
      <c r="U2010" s="1" t="e">
        <f>VLOOKUP(Tabelle1[[#This Row],[productid]],Tabelle2[#All],2,FALSE)</f>
        <v>#N/A</v>
      </c>
    </row>
    <row r="2011" spans="1:21">
      <c r="A2011" t="s">
        <v>10399</v>
      </c>
      <c r="B2011">
        <v>4806</v>
      </c>
      <c r="C2011">
        <v>9701</v>
      </c>
      <c r="D2011" t="s">
        <v>3435</v>
      </c>
      <c r="E2011" t="s">
        <v>9</v>
      </c>
      <c r="F2011">
        <v>18406</v>
      </c>
      <c r="G2011">
        <v>4215846</v>
      </c>
      <c r="H2011">
        <f t="shared" si="31"/>
        <v>0</v>
      </c>
      <c r="I2011">
        <f t="array" ref="I2011">MIN(IFERROR(FIND(IstNumbers,A2011),""))</f>
        <v>17</v>
      </c>
      <c r="J2011" s="1" t="e">
        <f>IF([first '# in title]&lt;[pos kw in title],MID([title],[pos kw in title]-6,6),#N/A)</f>
        <v>#N/A</v>
      </c>
      <c r="K2011" s="1" t="e">
        <f>IFERROR(MID(SUBSTITUTE([kw rough in title],",","."),FIND("(",[kw rough in title])+1,20),SUBSTITUTE(IFERROR(MID([kw rough in title],FIND(" ",[kw rough in title])+1,20),[kw rough in title]),",","."))</f>
        <v>#N/A</v>
      </c>
      <c r="L2011" s="1">
        <f>IFERROR(FIND("kW",[desc]),0)</f>
        <v>0</v>
      </c>
      <c r="M2011">
        <f t="array" ref="M2011">MIN(IFERROR(FIND(IstNumbers,E2011),""))</f>
        <v>0</v>
      </c>
      <c r="N2011" s="1" t="b">
        <f>IF([first '# in desc]&lt;[pos kw in desc],MID([desc],[pos kw in desc]-7,7))</f>
        <v>0</v>
      </c>
      <c r="O20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1" s="1" t="str">
        <f>TRIM(IF([first '# in desc]&lt;[pos kw in desc],MID([desc],[pos kw in desc]-6,6),FALSE))</f>
        <v>FALSCH</v>
      </c>
      <c r="Q2011" s="1" t="b">
        <f>IF(LEN([manuell])=0,IFERROR([kw fine in title]*1,IFERROR(SUMPRODUCT(COUNTIF(IsDigits,MID([kw in desc],ROW($A$1:$A$150),1)))=LEN([kw in desc]),#N/A)),[manuell])</f>
        <v>0</v>
      </c>
      <c r="R2011" s="1" t="str">
        <f>IF([pos kw in title]&gt;0,MID(J2011,#REF!,4),IF([first '# in title]&gt;0,MID([title],[first '# in title],3),IF([first '# in title]&gt;0,MID([desc],#REF!,3),VLOOKUP([productid],$G$2:$R$1386,8))))</f>
        <v>-Pa</v>
      </c>
      <c r="S2011" s="1" t="e">
        <f>IF([kw in desc]=[kw rough in title],[kw in desc]*1,IFERROR(LEFT([kw_dirty],3)*1,IFERROR(LEFT([kw_dirty],2)*1,"n.a.")))</f>
        <v>#N/A</v>
      </c>
      <c r="T2011" s="1"/>
      <c r="U2011" s="1" t="e">
        <f>VLOOKUP(Tabelle1[[#This Row],[productid]],Tabelle2[#All],2,FALSE)</f>
        <v>#N/A</v>
      </c>
    </row>
    <row r="2012" spans="1:21">
      <c r="A2012" t="s">
        <v>3264</v>
      </c>
      <c r="B2012">
        <v>2353</v>
      </c>
      <c r="C2012">
        <v>289859</v>
      </c>
      <c r="D2012" t="s">
        <v>3436</v>
      </c>
      <c r="E2012" t="s">
        <v>3437</v>
      </c>
      <c r="F2012">
        <v>18406</v>
      </c>
      <c r="G2012">
        <v>2286143</v>
      </c>
      <c r="H2012">
        <f t="shared" si="31"/>
        <v>0</v>
      </c>
      <c r="I2012">
        <f t="array" ref="I2012">MIN(IFERROR(FIND(IstNumbers,A2012),""))</f>
        <v>30</v>
      </c>
      <c r="J2012" s="1" t="e">
        <f>IF([first '# in title]&lt;[pos kw in title],MID([title],[pos kw in title]-6,6),#N/A)</f>
        <v>#N/A</v>
      </c>
      <c r="K2012" s="1" t="e">
        <f>IFERROR(MID(SUBSTITUTE([kw rough in title],",","."),FIND("(",[kw rough in title])+1,20),SUBSTITUTE(IFERROR(MID([kw rough in title],FIND(" ",[kw rough in title])+1,20),[kw rough in title]),",","."))</f>
        <v>#N/A</v>
      </c>
      <c r="L2012" s="1">
        <f>IFERROR(FIND("kW",[desc]),0)</f>
        <v>0</v>
      </c>
      <c r="M2012">
        <f t="array" ref="M2012">MIN(IFERROR(FIND(IstNumbers,E2012),""))</f>
        <v>33</v>
      </c>
      <c r="N2012" s="1" t="b">
        <f>IF([first '# in desc]&lt;[pos kw in desc],MID([desc],[pos kw in desc]-7,7))</f>
        <v>0</v>
      </c>
      <c r="O20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2" s="1" t="str">
        <f>TRIM(IF([first '# in desc]&lt;[pos kw in desc],MID([desc],[pos kw in desc]-6,6),FALSE))</f>
        <v>FALSCH</v>
      </c>
      <c r="Q2012" s="1" t="b">
        <f>IF(LEN([manuell])=0,IFERROR([kw fine in title]*1,IFERROR(SUMPRODUCT(COUNTIF(IsDigits,MID([kw in desc],ROW($A$1:$A$150),1)))=LEN([kw in desc]),#N/A)),[manuell])</f>
        <v>0</v>
      </c>
      <c r="R2012" s="1" t="str">
        <f>IF([pos kw in title]&gt;0,MID(J2012,#REF!,4),IF([first '# in title]&gt;0,MID([title],[first '# in title],3),IF([first '# in title]&gt;0,MID([desc],#REF!,3),VLOOKUP([productid],$G$2:$R$1386,8))))</f>
        <v>146</v>
      </c>
      <c r="S2012" s="1" t="e">
        <f>IF([kw in desc]=[kw rough in title],[kw in desc]*1,IFERROR(LEFT([kw_dirty],3)*1,IFERROR(LEFT([kw_dirty],2)*1,"n.a.")))</f>
        <v>#N/A</v>
      </c>
      <c r="T2012" s="1"/>
      <c r="U2012" s="1" t="e">
        <f>VLOOKUP(Tabelle1[[#This Row],[productid]],Tabelle2[#All],2,FALSE)</f>
        <v>#N/A</v>
      </c>
    </row>
    <row r="2013" spans="1:21" hidden="1">
      <c r="A2013" t="s">
        <v>3224</v>
      </c>
      <c r="B2013">
        <v>3220</v>
      </c>
      <c r="C2013">
        <v>289859</v>
      </c>
      <c r="D2013" t="s">
        <v>3438</v>
      </c>
      <c r="E2013" t="s">
        <v>2067</v>
      </c>
      <c r="F2013">
        <v>18406</v>
      </c>
      <c r="G2013">
        <v>1750863</v>
      </c>
      <c r="H2013">
        <f t="shared" si="31"/>
        <v>0</v>
      </c>
      <c r="I2013">
        <f t="array" ref="I2013">MIN(IFERROR(FIND(IstNumbers,A2013),""))</f>
        <v>12</v>
      </c>
      <c r="J2013" s="1" t="e">
        <f>IF([first '# in title]&lt;[pos kw in title],MID([title],[pos kw in title]-6,6),#N/A)</f>
        <v>#N/A</v>
      </c>
      <c r="K2013" s="1" t="e">
        <f>IFERROR(MID(SUBSTITUTE([kw rough in title],",","."),FIND("(",[kw rough in title])+1,20),SUBSTITUTE(IFERROR(MID([kw rough in title],FIND(" ",[kw rough in title])+1,20),[kw rough in title]),",","."))</f>
        <v>#N/A</v>
      </c>
      <c r="L2013" s="1">
        <f>IFERROR(FIND("kW",[desc]),0)</f>
        <v>70</v>
      </c>
      <c r="M2013">
        <f t="array" ref="M2013">MIN(IFERROR(FIND(IstNumbers,E2013),""))</f>
        <v>34</v>
      </c>
      <c r="N2013" s="1" t="str">
        <f>IF([first '# in desc]&lt;[pos kw in desc],MID([desc],[pos kw in desc]-7,7))</f>
        <v xml:space="preserve">­me 42 </v>
      </c>
      <c r="O20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013" s="1" t="str">
        <f>TRIM(IF([first '# in desc]&lt;[pos kw in desc],MID([desc],[pos kw in desc]-6,6),FALSE))</f>
        <v>me 42</v>
      </c>
      <c r="Q2013" s="1" t="b">
        <f>IF(LEN([manuell])=0,IFERROR([kw fine in title]*1,IFERROR(SUMPRODUCT(COUNTIF(IsDigits,MID([kw in desc],ROW($A$1:$A$150),1)))=LEN([kw in desc]),#N/A)),[manuell])</f>
        <v>0</v>
      </c>
      <c r="R2013" s="1" t="str">
        <f>IF([pos kw in title]&gt;0,MID(J2013,#REF!,4),IF([first '# in title]&gt;0,MID([title],[first '# in title],3),IF([first '# in title]&gt;0,MID([desc],#REF!,3),VLOOKUP([productid],$G$2:$R$1386,8))))</f>
        <v xml:space="preserve">42 </v>
      </c>
      <c r="S2013" s="1" t="e">
        <f>IF([kw in desc]=[kw rough in title],[kw in desc]*1,IFERROR(LEFT([kw_dirty],3)*1,IFERROR(LEFT([kw_dirty],2)*1,"n.a.")))</f>
        <v>#N/A</v>
      </c>
      <c r="T2013" s="1"/>
      <c r="U2013" s="1">
        <f>VLOOKUP(Tabelle1[[#This Row],[productid]],Tabelle2[#All],2,FALSE)</f>
        <v>42</v>
      </c>
    </row>
    <row r="2014" spans="1:21">
      <c r="A2014" t="s">
        <v>10400</v>
      </c>
      <c r="B2014">
        <v>4717</v>
      </c>
      <c r="C2014">
        <v>9701</v>
      </c>
      <c r="D2014" t="s">
        <v>3439</v>
      </c>
      <c r="E2014" t="s">
        <v>9</v>
      </c>
      <c r="F2014">
        <v>18406</v>
      </c>
      <c r="G2014">
        <v>4215849</v>
      </c>
      <c r="H2014">
        <f t="shared" si="31"/>
        <v>0</v>
      </c>
      <c r="I2014">
        <f t="array" ref="I2014">MIN(IFERROR(FIND(IstNumbers,A2014),""))</f>
        <v>17</v>
      </c>
      <c r="J2014" s="1" t="e">
        <f>IF([first '# in title]&lt;[pos kw in title],MID([title],[pos kw in title]-6,6),#N/A)</f>
        <v>#N/A</v>
      </c>
      <c r="K2014" s="1" t="e">
        <f>IFERROR(MID(SUBSTITUTE([kw rough in title],",","."),FIND("(",[kw rough in title])+1,20),SUBSTITUTE(IFERROR(MID([kw rough in title],FIND(" ",[kw rough in title])+1,20),[kw rough in title]),",","."))</f>
        <v>#N/A</v>
      </c>
      <c r="L2014" s="1">
        <f>IFERROR(FIND("kW",[desc]),0)</f>
        <v>0</v>
      </c>
      <c r="M2014">
        <f t="array" ref="M2014">MIN(IFERROR(FIND(IstNumbers,E2014),""))</f>
        <v>0</v>
      </c>
      <c r="N2014" s="1" t="b">
        <f>IF([first '# in desc]&lt;[pos kw in desc],MID([desc],[pos kw in desc]-7,7))</f>
        <v>0</v>
      </c>
      <c r="O20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4" s="1" t="str">
        <f>TRIM(IF([first '# in desc]&lt;[pos kw in desc],MID([desc],[pos kw in desc]-6,6),FALSE))</f>
        <v>FALSCH</v>
      </c>
      <c r="Q2014" s="1" t="b">
        <f>IF(LEN([manuell])=0,IFERROR([kw fine in title]*1,IFERROR(SUMPRODUCT(COUNTIF(IsDigits,MID([kw in desc],ROW($A$1:$A$150),1)))=LEN([kw in desc]),#N/A)),[manuell])</f>
        <v>0</v>
      </c>
      <c r="R2014" s="1" t="str">
        <f>IF([pos kw in title]&gt;0,MID(J2014,#REF!,4),IF([first '# in title]&gt;0,MID([title],[first '# in title],3),IF([first '# in title]&gt;0,MID([desc],#REF!,3),VLOOKUP([productid],$G$2:$R$1386,8))))</f>
        <v>-Pa</v>
      </c>
      <c r="S2014" s="1" t="e">
        <f>IF([kw in desc]=[kw rough in title],[kw in desc]*1,IFERROR(LEFT([kw_dirty],3)*1,IFERROR(LEFT([kw_dirty],2)*1,"n.a.")))</f>
        <v>#N/A</v>
      </c>
      <c r="T2014" s="1"/>
      <c r="U2014" s="1" t="e">
        <f>VLOOKUP(Tabelle1[[#This Row],[productid]],Tabelle2[#All],2,FALSE)</f>
        <v>#N/A</v>
      </c>
    </row>
    <row r="2015" spans="1:21">
      <c r="A2015" t="s">
        <v>10401</v>
      </c>
      <c r="B2015">
        <v>5488</v>
      </c>
      <c r="C2015">
        <v>9701</v>
      </c>
      <c r="D2015" t="s">
        <v>3440</v>
      </c>
      <c r="E2015" t="s">
        <v>9</v>
      </c>
      <c r="F2015">
        <v>18406</v>
      </c>
      <c r="G2015">
        <v>4215859</v>
      </c>
      <c r="H2015">
        <f t="shared" si="31"/>
        <v>0</v>
      </c>
      <c r="I2015">
        <f t="array" ref="I2015">MIN(IFERROR(FIND(IstNumbers,A2015),""))</f>
        <v>17</v>
      </c>
      <c r="J2015" s="1" t="e">
        <f>IF([first '# in title]&lt;[pos kw in title],MID([title],[pos kw in title]-6,6),#N/A)</f>
        <v>#N/A</v>
      </c>
      <c r="K2015" s="1" t="e">
        <f>IFERROR(MID(SUBSTITUTE([kw rough in title],",","."),FIND("(",[kw rough in title])+1,20),SUBSTITUTE(IFERROR(MID([kw rough in title],FIND(" ",[kw rough in title])+1,20),[kw rough in title]),",","."))</f>
        <v>#N/A</v>
      </c>
      <c r="L2015" s="1">
        <f>IFERROR(FIND("kW",[desc]),0)</f>
        <v>0</v>
      </c>
      <c r="M2015">
        <f t="array" ref="M2015">MIN(IFERROR(FIND(IstNumbers,E2015),""))</f>
        <v>0</v>
      </c>
      <c r="N2015" s="1" t="b">
        <f>IF([first '# in desc]&lt;[pos kw in desc],MID([desc],[pos kw in desc]-7,7))</f>
        <v>0</v>
      </c>
      <c r="O20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5" s="1" t="str">
        <f>TRIM(IF([first '# in desc]&lt;[pos kw in desc],MID([desc],[pos kw in desc]-6,6),FALSE))</f>
        <v>FALSCH</v>
      </c>
      <c r="Q2015" s="1" t="b">
        <f>IF(LEN([manuell])=0,IFERROR([kw fine in title]*1,IFERROR(SUMPRODUCT(COUNTIF(IsDigits,MID([kw in desc],ROW($A$1:$A$150),1)))=LEN([kw in desc]),#N/A)),[manuell])</f>
        <v>0</v>
      </c>
      <c r="R2015" s="1" t="str">
        <f>IF([pos kw in title]&gt;0,MID(J2015,#REF!,4),IF([first '# in title]&gt;0,MID([title],[first '# in title],3),IF([first '# in title]&gt;0,MID([desc],#REF!,3),VLOOKUP([productid],$G$2:$R$1386,8))))</f>
        <v>-Pa</v>
      </c>
      <c r="S2015" s="1" t="e">
        <f>IF([kw in desc]=[kw rough in title],[kw in desc]*1,IFERROR(LEFT([kw_dirty],3)*1,IFERROR(LEFT([kw_dirty],2)*1,"n.a.")))</f>
        <v>#N/A</v>
      </c>
      <c r="T2015" s="1"/>
      <c r="U2015" s="1" t="e">
        <f>VLOOKUP(Tabelle1[[#This Row],[productid]],Tabelle2[#All],2,FALSE)</f>
        <v>#N/A</v>
      </c>
    </row>
    <row r="2016" spans="1:21">
      <c r="A2016" t="s">
        <v>10397</v>
      </c>
      <c r="B2016">
        <v>5120</v>
      </c>
      <c r="C2016">
        <v>9701</v>
      </c>
      <c r="D2016" t="s">
        <v>3441</v>
      </c>
      <c r="E2016" t="s">
        <v>9</v>
      </c>
      <c r="F2016">
        <v>18406</v>
      </c>
      <c r="G2016">
        <v>4215847</v>
      </c>
      <c r="H2016">
        <f t="shared" si="31"/>
        <v>0</v>
      </c>
      <c r="I2016">
        <f t="array" ref="I2016">MIN(IFERROR(FIND(IstNumbers,A2016),""))</f>
        <v>17</v>
      </c>
      <c r="J2016" s="1" t="e">
        <f>IF([first '# in title]&lt;[pos kw in title],MID([title],[pos kw in title]-6,6),#N/A)</f>
        <v>#N/A</v>
      </c>
      <c r="K2016" s="1" t="e">
        <f>IFERROR(MID(SUBSTITUTE([kw rough in title],",","."),FIND("(",[kw rough in title])+1,20),SUBSTITUTE(IFERROR(MID([kw rough in title],FIND(" ",[kw rough in title])+1,20),[kw rough in title]),",","."))</f>
        <v>#N/A</v>
      </c>
      <c r="L2016" s="1">
        <f>IFERROR(FIND("kW",[desc]),0)</f>
        <v>0</v>
      </c>
      <c r="M2016">
        <f t="array" ref="M2016">MIN(IFERROR(FIND(IstNumbers,E2016),""))</f>
        <v>0</v>
      </c>
      <c r="N2016" s="1" t="b">
        <f>IF([first '# in desc]&lt;[pos kw in desc],MID([desc],[pos kw in desc]-7,7))</f>
        <v>0</v>
      </c>
      <c r="O20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6" s="1" t="str">
        <f>TRIM(IF([first '# in desc]&lt;[pos kw in desc],MID([desc],[pos kw in desc]-6,6),FALSE))</f>
        <v>FALSCH</v>
      </c>
      <c r="Q2016" s="1" t="b">
        <f>IF(LEN([manuell])=0,IFERROR([kw fine in title]*1,IFERROR(SUMPRODUCT(COUNTIF(IsDigits,MID([kw in desc],ROW($A$1:$A$150),1)))=LEN([kw in desc]),#N/A)),[manuell])</f>
        <v>0</v>
      </c>
      <c r="R2016" s="1" t="str">
        <f>IF([pos kw in title]&gt;0,MID(J2016,#REF!,4),IF([first '# in title]&gt;0,MID([title],[first '# in title],3),IF([first '# in title]&gt;0,MID([desc],#REF!,3),VLOOKUP([productid],$G$2:$R$1386,8))))</f>
        <v>-Pa</v>
      </c>
      <c r="S2016" s="1" t="e">
        <f>IF([kw in desc]=[kw rough in title],[kw in desc]*1,IFERROR(LEFT([kw_dirty],3)*1,IFERROR(LEFT([kw_dirty],2)*1,"n.a.")))</f>
        <v>#N/A</v>
      </c>
      <c r="T2016" s="1"/>
      <c r="U2016" s="1" t="e">
        <f>VLOOKUP(Tabelle1[[#This Row],[productid]],Tabelle2[#All],2,FALSE)</f>
        <v>#N/A</v>
      </c>
    </row>
    <row r="2017" spans="1:21">
      <c r="A2017" t="s">
        <v>10398</v>
      </c>
      <c r="B2017">
        <v>5039</v>
      </c>
      <c r="C2017">
        <v>9701</v>
      </c>
      <c r="D2017" t="s">
        <v>3442</v>
      </c>
      <c r="E2017" t="s">
        <v>9</v>
      </c>
      <c r="F2017">
        <v>18406</v>
      </c>
      <c r="G2017">
        <v>4215848</v>
      </c>
      <c r="H2017">
        <f t="shared" si="31"/>
        <v>0</v>
      </c>
      <c r="I2017">
        <f t="array" ref="I2017">MIN(IFERROR(FIND(IstNumbers,A2017),""))</f>
        <v>17</v>
      </c>
      <c r="J2017" s="1" t="e">
        <f>IF([first '# in title]&lt;[pos kw in title],MID([title],[pos kw in title]-6,6),#N/A)</f>
        <v>#N/A</v>
      </c>
      <c r="K2017" s="1" t="e">
        <f>IFERROR(MID(SUBSTITUTE([kw rough in title],",","."),FIND("(",[kw rough in title])+1,20),SUBSTITUTE(IFERROR(MID([kw rough in title],FIND(" ",[kw rough in title])+1,20),[kw rough in title]),",","."))</f>
        <v>#N/A</v>
      </c>
      <c r="L2017" s="1">
        <f>IFERROR(FIND("kW",[desc]),0)</f>
        <v>0</v>
      </c>
      <c r="M2017">
        <f t="array" ref="M2017">MIN(IFERROR(FIND(IstNumbers,E2017),""))</f>
        <v>0</v>
      </c>
      <c r="N2017" s="1" t="b">
        <f>IF([first '# in desc]&lt;[pos kw in desc],MID([desc],[pos kw in desc]-7,7))</f>
        <v>0</v>
      </c>
      <c r="O20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7" s="1" t="str">
        <f>TRIM(IF([first '# in desc]&lt;[pos kw in desc],MID([desc],[pos kw in desc]-6,6),FALSE))</f>
        <v>FALSCH</v>
      </c>
      <c r="Q2017" s="1" t="b">
        <f>IF(LEN([manuell])=0,IFERROR([kw fine in title]*1,IFERROR(SUMPRODUCT(COUNTIF(IsDigits,MID([kw in desc],ROW($A$1:$A$150),1)))=LEN([kw in desc]),#N/A)),[manuell])</f>
        <v>0</v>
      </c>
      <c r="R2017" s="1" t="str">
        <f>IF([pos kw in title]&gt;0,MID(J2017,#REF!,4),IF([first '# in title]&gt;0,MID([title],[first '# in title],3),IF([first '# in title]&gt;0,MID([desc],#REF!,3),VLOOKUP([productid],$G$2:$R$1386,8))))</f>
        <v>-Pa</v>
      </c>
      <c r="S2017" s="1" t="e">
        <f>IF([kw in desc]=[kw rough in title],[kw in desc]*1,IFERROR(LEFT([kw_dirty],3)*1,IFERROR(LEFT([kw_dirty],2)*1,"n.a.")))</f>
        <v>#N/A</v>
      </c>
      <c r="T2017" s="1"/>
      <c r="U2017" s="1" t="e">
        <f>VLOOKUP(Tabelle1[[#This Row],[productid]],Tabelle2[#All],2,FALSE)</f>
        <v>#N/A</v>
      </c>
    </row>
    <row r="2018" spans="1:21">
      <c r="A2018" t="s">
        <v>10399</v>
      </c>
      <c r="B2018">
        <v>4806</v>
      </c>
      <c r="C2018">
        <v>9701</v>
      </c>
      <c r="D2018" t="s">
        <v>3443</v>
      </c>
      <c r="E2018" t="s">
        <v>9</v>
      </c>
      <c r="F2018">
        <v>18406</v>
      </c>
      <c r="G2018">
        <v>4215846</v>
      </c>
      <c r="H2018">
        <f t="shared" si="31"/>
        <v>0</v>
      </c>
      <c r="I2018">
        <f t="array" ref="I2018">MIN(IFERROR(FIND(IstNumbers,A2018),""))</f>
        <v>17</v>
      </c>
      <c r="J2018" s="1" t="e">
        <f>IF([first '# in title]&lt;[pos kw in title],MID([title],[pos kw in title]-6,6),#N/A)</f>
        <v>#N/A</v>
      </c>
      <c r="K2018" s="1" t="e">
        <f>IFERROR(MID(SUBSTITUTE([kw rough in title],",","."),FIND("(",[kw rough in title])+1,20),SUBSTITUTE(IFERROR(MID([kw rough in title],FIND(" ",[kw rough in title])+1,20),[kw rough in title]),",","."))</f>
        <v>#N/A</v>
      </c>
      <c r="L2018" s="1">
        <f>IFERROR(FIND("kW",[desc]),0)</f>
        <v>0</v>
      </c>
      <c r="M2018">
        <f t="array" ref="M2018">MIN(IFERROR(FIND(IstNumbers,E2018),""))</f>
        <v>0</v>
      </c>
      <c r="N2018" s="1" t="b">
        <f>IF([first '# in desc]&lt;[pos kw in desc],MID([desc],[pos kw in desc]-7,7))</f>
        <v>0</v>
      </c>
      <c r="O20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8" s="1" t="str">
        <f>TRIM(IF([first '# in desc]&lt;[pos kw in desc],MID([desc],[pos kw in desc]-6,6),FALSE))</f>
        <v>FALSCH</v>
      </c>
      <c r="Q2018" s="1" t="b">
        <f>IF(LEN([manuell])=0,IFERROR([kw fine in title]*1,IFERROR(SUMPRODUCT(COUNTIF(IsDigits,MID([kw in desc],ROW($A$1:$A$150),1)))=LEN([kw in desc]),#N/A)),[manuell])</f>
        <v>0</v>
      </c>
      <c r="R2018" s="1" t="str">
        <f>IF([pos kw in title]&gt;0,MID(J2018,#REF!,4),IF([first '# in title]&gt;0,MID([title],[first '# in title],3),IF([first '# in title]&gt;0,MID([desc],#REF!,3),VLOOKUP([productid],$G$2:$R$1386,8))))</f>
        <v>-Pa</v>
      </c>
      <c r="S2018" s="1" t="e">
        <f>IF([kw in desc]=[kw rough in title],[kw in desc]*1,IFERROR(LEFT([kw_dirty],3)*1,IFERROR(LEFT([kw_dirty],2)*1,"n.a.")))</f>
        <v>#N/A</v>
      </c>
      <c r="T2018" s="1"/>
      <c r="U2018" s="1" t="e">
        <f>VLOOKUP(Tabelle1[[#This Row],[productid]],Tabelle2[#All],2,FALSE)</f>
        <v>#N/A</v>
      </c>
    </row>
    <row r="2019" spans="1:21">
      <c r="A2019" t="s">
        <v>3264</v>
      </c>
      <c r="B2019">
        <v>2353</v>
      </c>
      <c r="C2019">
        <v>289859</v>
      </c>
      <c r="D2019" t="s">
        <v>3444</v>
      </c>
      <c r="E2019" t="s">
        <v>3445</v>
      </c>
      <c r="F2019">
        <v>18406</v>
      </c>
      <c r="G2019">
        <v>2286143</v>
      </c>
      <c r="H2019">
        <f t="shared" si="31"/>
        <v>0</v>
      </c>
      <c r="I2019">
        <f t="array" ref="I2019">MIN(IFERROR(FIND(IstNumbers,A2019),""))</f>
        <v>30</v>
      </c>
      <c r="J2019" s="1" t="e">
        <f>IF([first '# in title]&lt;[pos kw in title],MID([title],[pos kw in title]-6,6),#N/A)</f>
        <v>#N/A</v>
      </c>
      <c r="K2019" s="1" t="e">
        <f>IFERROR(MID(SUBSTITUTE([kw rough in title],",","."),FIND("(",[kw rough in title])+1,20),SUBSTITUTE(IFERROR(MID([kw rough in title],FIND(" ",[kw rough in title])+1,20),[kw rough in title]),",","."))</f>
        <v>#N/A</v>
      </c>
      <c r="L2019" s="1">
        <f>IFERROR(FIND("kW",[desc]),0)</f>
        <v>0</v>
      </c>
      <c r="M2019">
        <f t="array" ref="M2019">MIN(IFERROR(FIND(IstNumbers,E2019),""))</f>
        <v>33</v>
      </c>
      <c r="N2019" s="1" t="b">
        <f>IF([first '# in desc]&lt;[pos kw in desc],MID([desc],[pos kw in desc]-7,7))</f>
        <v>0</v>
      </c>
      <c r="O20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19" s="1" t="str">
        <f>TRIM(IF([first '# in desc]&lt;[pos kw in desc],MID([desc],[pos kw in desc]-6,6),FALSE))</f>
        <v>FALSCH</v>
      </c>
      <c r="Q2019" s="1" t="b">
        <f>IF(LEN([manuell])=0,IFERROR([kw fine in title]*1,IFERROR(SUMPRODUCT(COUNTIF(IsDigits,MID([kw in desc],ROW($A$1:$A$150),1)))=LEN([kw in desc]),#N/A)),[manuell])</f>
        <v>0</v>
      </c>
      <c r="R2019" s="1" t="str">
        <f>IF([pos kw in title]&gt;0,MID(J2019,#REF!,4),IF([first '# in title]&gt;0,MID([title],[first '# in title],3),IF([first '# in title]&gt;0,MID([desc],#REF!,3),VLOOKUP([productid],$G$2:$R$1386,8))))</f>
        <v>146</v>
      </c>
      <c r="S2019" s="1" t="e">
        <f>IF([kw in desc]=[kw rough in title],[kw in desc]*1,IFERROR(LEFT([kw_dirty],3)*1,IFERROR(LEFT([kw_dirty],2)*1,"n.a.")))</f>
        <v>#N/A</v>
      </c>
      <c r="T2019" s="1"/>
      <c r="U2019" s="1" t="e">
        <f>VLOOKUP(Tabelle1[[#This Row],[productid]],Tabelle2[#All],2,FALSE)</f>
        <v>#N/A</v>
      </c>
    </row>
    <row r="2020" spans="1:21" hidden="1">
      <c r="A2020" t="s">
        <v>3224</v>
      </c>
      <c r="B2020">
        <v>3225</v>
      </c>
      <c r="C2020">
        <v>289859</v>
      </c>
      <c r="D2020" t="s">
        <v>3446</v>
      </c>
      <c r="E2020" t="s">
        <v>2660</v>
      </c>
      <c r="F2020">
        <v>18406</v>
      </c>
      <c r="G2020">
        <v>1750863</v>
      </c>
      <c r="H2020">
        <f t="shared" si="31"/>
        <v>0</v>
      </c>
      <c r="I2020">
        <f t="array" ref="I2020">MIN(IFERROR(FIND(IstNumbers,A2020),""))</f>
        <v>12</v>
      </c>
      <c r="J2020" s="1" t="e">
        <f>IF([first '# in title]&lt;[pos kw in title],MID([title],[pos kw in title]-6,6),#N/A)</f>
        <v>#N/A</v>
      </c>
      <c r="K2020" s="1" t="e">
        <f>IFERROR(MID(SUBSTITUTE([kw rough in title],",","."),FIND("(",[kw rough in title])+1,20),SUBSTITUTE(IFERROR(MID([kw rough in title],FIND(" ",[kw rough in title])+1,20),[kw rough in title]),",","."))</f>
        <v>#N/A</v>
      </c>
      <c r="L2020" s="1">
        <f>IFERROR(FIND("kW",[desc]),0)</f>
        <v>70</v>
      </c>
      <c r="M2020">
        <f t="array" ref="M2020">MIN(IFERROR(FIND(IstNumbers,E2020),""))</f>
        <v>34</v>
      </c>
      <c r="N2020" s="1" t="str">
        <f>IF([first '# in desc]&lt;[pos kw in desc],MID([desc],[pos kw in desc]-7,7))</f>
        <v xml:space="preserve">­me 42 </v>
      </c>
      <c r="O20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020" s="1" t="str">
        <f>TRIM(IF([first '# in desc]&lt;[pos kw in desc],MID([desc],[pos kw in desc]-6,6),FALSE))</f>
        <v>me 42</v>
      </c>
      <c r="Q2020" s="1" t="b">
        <f>IF(LEN([manuell])=0,IFERROR([kw fine in title]*1,IFERROR(SUMPRODUCT(COUNTIF(IsDigits,MID([kw in desc],ROW($A$1:$A$150),1)))=LEN([kw in desc]),#N/A)),[manuell])</f>
        <v>0</v>
      </c>
      <c r="R2020" s="1" t="str">
        <f>IF([pos kw in title]&gt;0,MID(J2020,#REF!,4),IF([first '# in title]&gt;0,MID([title],[first '# in title],3),IF([first '# in title]&gt;0,MID([desc],#REF!,3),VLOOKUP([productid],$G$2:$R$1386,8))))</f>
        <v xml:space="preserve">42 </v>
      </c>
      <c r="S2020" s="1" t="e">
        <f>IF([kw in desc]=[kw rough in title],[kw in desc]*1,IFERROR(LEFT([kw_dirty],3)*1,IFERROR(LEFT([kw_dirty],2)*1,"n.a.")))</f>
        <v>#N/A</v>
      </c>
      <c r="T2020" s="1"/>
      <c r="U2020" s="1">
        <f>VLOOKUP(Tabelle1[[#This Row],[productid]],Tabelle2[#All],2,FALSE)</f>
        <v>42</v>
      </c>
    </row>
    <row r="2021" spans="1:21">
      <c r="A2021" t="s">
        <v>10400</v>
      </c>
      <c r="B2021">
        <v>4717</v>
      </c>
      <c r="C2021">
        <v>9701</v>
      </c>
      <c r="D2021" t="s">
        <v>3447</v>
      </c>
      <c r="E2021" t="s">
        <v>9</v>
      </c>
      <c r="F2021">
        <v>18406</v>
      </c>
      <c r="G2021">
        <v>4215849</v>
      </c>
      <c r="H2021">
        <f t="shared" si="31"/>
        <v>0</v>
      </c>
      <c r="I2021">
        <f t="array" ref="I2021">MIN(IFERROR(FIND(IstNumbers,A2021),""))</f>
        <v>17</v>
      </c>
      <c r="J2021" s="1" t="e">
        <f>IF([first '# in title]&lt;[pos kw in title],MID([title],[pos kw in title]-6,6),#N/A)</f>
        <v>#N/A</v>
      </c>
      <c r="K2021" s="1" t="e">
        <f>IFERROR(MID(SUBSTITUTE([kw rough in title],",","."),FIND("(",[kw rough in title])+1,20),SUBSTITUTE(IFERROR(MID([kw rough in title],FIND(" ",[kw rough in title])+1,20),[kw rough in title]),",","."))</f>
        <v>#N/A</v>
      </c>
      <c r="L2021" s="1">
        <f>IFERROR(FIND("kW",[desc]),0)</f>
        <v>0</v>
      </c>
      <c r="M2021">
        <f t="array" ref="M2021">MIN(IFERROR(FIND(IstNumbers,E2021),""))</f>
        <v>0</v>
      </c>
      <c r="N2021" s="1" t="b">
        <f>IF([first '# in desc]&lt;[pos kw in desc],MID([desc],[pos kw in desc]-7,7))</f>
        <v>0</v>
      </c>
      <c r="O20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1" s="1" t="str">
        <f>TRIM(IF([first '# in desc]&lt;[pos kw in desc],MID([desc],[pos kw in desc]-6,6),FALSE))</f>
        <v>FALSCH</v>
      </c>
      <c r="Q2021" s="1" t="b">
        <f>IF(LEN([manuell])=0,IFERROR([kw fine in title]*1,IFERROR(SUMPRODUCT(COUNTIF(IsDigits,MID([kw in desc],ROW($A$1:$A$150),1)))=LEN([kw in desc]),#N/A)),[manuell])</f>
        <v>0</v>
      </c>
      <c r="R2021" s="1" t="str">
        <f>IF([pos kw in title]&gt;0,MID(J2021,#REF!,4),IF([first '# in title]&gt;0,MID([title],[first '# in title],3),IF([first '# in title]&gt;0,MID([desc],#REF!,3),VLOOKUP([productid],$G$2:$R$1386,8))))</f>
        <v>-Pa</v>
      </c>
      <c r="S2021" s="1" t="e">
        <f>IF([kw in desc]=[kw rough in title],[kw in desc]*1,IFERROR(LEFT([kw_dirty],3)*1,IFERROR(LEFT([kw_dirty],2)*1,"n.a.")))</f>
        <v>#N/A</v>
      </c>
      <c r="T2021" s="1"/>
      <c r="U2021" s="1" t="e">
        <f>VLOOKUP(Tabelle1[[#This Row],[productid]],Tabelle2[#All],2,FALSE)</f>
        <v>#N/A</v>
      </c>
    </row>
    <row r="2022" spans="1:21">
      <c r="A2022" t="s">
        <v>10401</v>
      </c>
      <c r="B2022">
        <v>5488</v>
      </c>
      <c r="C2022">
        <v>9701</v>
      </c>
      <c r="D2022" t="s">
        <v>3448</v>
      </c>
      <c r="E2022" t="s">
        <v>9</v>
      </c>
      <c r="F2022">
        <v>18406</v>
      </c>
      <c r="G2022">
        <v>4215859</v>
      </c>
      <c r="H2022">
        <f t="shared" si="31"/>
        <v>0</v>
      </c>
      <c r="I2022">
        <f t="array" ref="I2022">MIN(IFERROR(FIND(IstNumbers,A2022),""))</f>
        <v>17</v>
      </c>
      <c r="J2022" s="1" t="e">
        <f>IF([first '# in title]&lt;[pos kw in title],MID([title],[pos kw in title]-6,6),#N/A)</f>
        <v>#N/A</v>
      </c>
      <c r="K2022" s="1" t="e">
        <f>IFERROR(MID(SUBSTITUTE([kw rough in title],",","."),FIND("(",[kw rough in title])+1,20),SUBSTITUTE(IFERROR(MID([kw rough in title],FIND(" ",[kw rough in title])+1,20),[kw rough in title]),",","."))</f>
        <v>#N/A</v>
      </c>
      <c r="L2022" s="1">
        <f>IFERROR(FIND("kW",[desc]),0)</f>
        <v>0</v>
      </c>
      <c r="M2022">
        <f t="array" ref="M2022">MIN(IFERROR(FIND(IstNumbers,E2022),""))</f>
        <v>0</v>
      </c>
      <c r="N2022" s="1" t="b">
        <f>IF([first '# in desc]&lt;[pos kw in desc],MID([desc],[pos kw in desc]-7,7))</f>
        <v>0</v>
      </c>
      <c r="O20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2" s="1" t="str">
        <f>TRIM(IF([first '# in desc]&lt;[pos kw in desc],MID([desc],[pos kw in desc]-6,6),FALSE))</f>
        <v>FALSCH</v>
      </c>
      <c r="Q2022" s="1" t="b">
        <f>IF(LEN([manuell])=0,IFERROR([kw fine in title]*1,IFERROR(SUMPRODUCT(COUNTIF(IsDigits,MID([kw in desc],ROW($A$1:$A$150),1)))=LEN([kw in desc]),#N/A)),[manuell])</f>
        <v>0</v>
      </c>
      <c r="R2022" s="1" t="str">
        <f>IF([pos kw in title]&gt;0,MID(J2022,#REF!,4),IF([first '# in title]&gt;0,MID([title],[first '# in title],3),IF([first '# in title]&gt;0,MID([desc],#REF!,3),VLOOKUP([productid],$G$2:$R$1386,8))))</f>
        <v>-Pa</v>
      </c>
      <c r="S2022" s="1" t="e">
        <f>IF([kw in desc]=[kw rough in title],[kw in desc]*1,IFERROR(LEFT([kw_dirty],3)*1,IFERROR(LEFT([kw_dirty],2)*1,"n.a.")))</f>
        <v>#N/A</v>
      </c>
      <c r="T2022" s="1"/>
      <c r="U2022" s="1" t="e">
        <f>VLOOKUP(Tabelle1[[#This Row],[productid]],Tabelle2[#All],2,FALSE)</f>
        <v>#N/A</v>
      </c>
    </row>
    <row r="2023" spans="1:21">
      <c r="A2023" t="s">
        <v>3264</v>
      </c>
      <c r="B2023">
        <v>2355</v>
      </c>
      <c r="C2023">
        <v>289859</v>
      </c>
      <c r="D2023" t="s">
        <v>3449</v>
      </c>
      <c r="E2023" t="s">
        <v>3450</v>
      </c>
      <c r="F2023">
        <v>18406</v>
      </c>
      <c r="G2023">
        <v>2286143</v>
      </c>
      <c r="H2023">
        <f t="shared" si="31"/>
        <v>0</v>
      </c>
      <c r="I2023">
        <f t="array" ref="I2023">MIN(IFERROR(FIND(IstNumbers,A2023),""))</f>
        <v>30</v>
      </c>
      <c r="J2023" s="1" t="e">
        <f>IF([first '# in title]&lt;[pos kw in title],MID([title],[pos kw in title]-6,6),#N/A)</f>
        <v>#N/A</v>
      </c>
      <c r="K2023" s="1" t="e">
        <f>IFERROR(MID(SUBSTITUTE([kw rough in title],",","."),FIND("(",[kw rough in title])+1,20),SUBSTITUTE(IFERROR(MID([kw rough in title],FIND(" ",[kw rough in title])+1,20),[kw rough in title]),",","."))</f>
        <v>#N/A</v>
      </c>
      <c r="L2023" s="1">
        <f>IFERROR(FIND("kW",[desc]),0)</f>
        <v>0</v>
      </c>
      <c r="M2023">
        <f t="array" ref="M2023">MIN(IFERROR(FIND(IstNumbers,E2023),""))</f>
        <v>33</v>
      </c>
      <c r="N2023" s="1" t="b">
        <f>IF([first '# in desc]&lt;[pos kw in desc],MID([desc],[pos kw in desc]-7,7))</f>
        <v>0</v>
      </c>
      <c r="O20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3" s="1" t="str">
        <f>TRIM(IF([first '# in desc]&lt;[pos kw in desc],MID([desc],[pos kw in desc]-6,6),FALSE))</f>
        <v>FALSCH</v>
      </c>
      <c r="Q2023" s="1" t="b">
        <f>IF(LEN([manuell])=0,IFERROR([kw fine in title]*1,IFERROR(SUMPRODUCT(COUNTIF(IsDigits,MID([kw in desc],ROW($A$1:$A$150),1)))=LEN([kw in desc]),#N/A)),[manuell])</f>
        <v>0</v>
      </c>
      <c r="R2023" s="1" t="str">
        <f>IF([pos kw in title]&gt;0,MID(J2023,#REF!,4),IF([first '# in title]&gt;0,MID([title],[first '# in title],3),IF([first '# in title]&gt;0,MID([desc],#REF!,3),VLOOKUP([productid],$G$2:$R$1386,8))))</f>
        <v>146</v>
      </c>
      <c r="S2023" s="1" t="e">
        <f>IF([kw in desc]=[kw rough in title],[kw in desc]*1,IFERROR(LEFT([kw_dirty],3)*1,IFERROR(LEFT([kw_dirty],2)*1,"n.a.")))</f>
        <v>#N/A</v>
      </c>
      <c r="T2023" s="1"/>
      <c r="U2023" s="1" t="e">
        <f>VLOOKUP(Tabelle1[[#This Row],[productid]],Tabelle2[#All],2,FALSE)</f>
        <v>#N/A</v>
      </c>
    </row>
    <row r="2024" spans="1:21">
      <c r="A2024" t="s">
        <v>3264</v>
      </c>
      <c r="B2024">
        <v>2363</v>
      </c>
      <c r="C2024">
        <v>289859</v>
      </c>
      <c r="D2024" t="s">
        <v>3451</v>
      </c>
      <c r="E2024" t="s">
        <v>3452</v>
      </c>
      <c r="F2024">
        <v>18406</v>
      </c>
      <c r="G2024">
        <v>2286143</v>
      </c>
      <c r="H2024">
        <f t="shared" si="31"/>
        <v>0</v>
      </c>
      <c r="I2024">
        <f t="array" ref="I2024">MIN(IFERROR(FIND(IstNumbers,A2024),""))</f>
        <v>30</v>
      </c>
      <c r="J2024" s="1" t="e">
        <f>IF([first '# in title]&lt;[pos kw in title],MID([title],[pos kw in title]-6,6),#N/A)</f>
        <v>#N/A</v>
      </c>
      <c r="K2024" s="1" t="e">
        <f>IFERROR(MID(SUBSTITUTE([kw rough in title],",","."),FIND("(",[kw rough in title])+1,20),SUBSTITUTE(IFERROR(MID([kw rough in title],FIND(" ",[kw rough in title])+1,20),[kw rough in title]),",","."))</f>
        <v>#N/A</v>
      </c>
      <c r="L2024" s="1">
        <f>IFERROR(FIND("kW",[desc]),0)</f>
        <v>0</v>
      </c>
      <c r="M2024">
        <f t="array" ref="M2024">MIN(IFERROR(FIND(IstNumbers,E2024),""))</f>
        <v>33</v>
      </c>
      <c r="N2024" s="1" t="b">
        <f>IF([first '# in desc]&lt;[pos kw in desc],MID([desc],[pos kw in desc]-7,7))</f>
        <v>0</v>
      </c>
      <c r="O20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4" s="1" t="str">
        <f>TRIM(IF([first '# in desc]&lt;[pos kw in desc],MID([desc],[pos kw in desc]-6,6),FALSE))</f>
        <v>FALSCH</v>
      </c>
      <c r="Q2024" s="1" t="b">
        <f>IF(LEN([manuell])=0,IFERROR([kw fine in title]*1,IFERROR(SUMPRODUCT(COUNTIF(IsDigits,MID([kw in desc],ROW($A$1:$A$150),1)))=LEN([kw in desc]),#N/A)),[manuell])</f>
        <v>0</v>
      </c>
      <c r="R2024" s="1" t="str">
        <f>IF([pos kw in title]&gt;0,MID(J2024,#REF!,4),IF([first '# in title]&gt;0,MID([title],[first '# in title],3),IF([first '# in title]&gt;0,MID([desc],#REF!,3),VLOOKUP([productid],$G$2:$R$1386,8))))</f>
        <v>146</v>
      </c>
      <c r="S2024" s="1" t="e">
        <f>IF([kw in desc]=[kw rough in title],[kw in desc]*1,IFERROR(LEFT([kw_dirty],3)*1,IFERROR(LEFT([kw_dirty],2)*1,"n.a.")))</f>
        <v>#N/A</v>
      </c>
      <c r="T2024" s="1"/>
      <c r="U2024" s="1" t="e">
        <f>VLOOKUP(Tabelle1[[#This Row],[productid]],Tabelle2[#All],2,FALSE)</f>
        <v>#N/A</v>
      </c>
    </row>
    <row r="2025" spans="1:21">
      <c r="A2025" t="s">
        <v>10402</v>
      </c>
      <c r="B2025">
        <v>5652</v>
      </c>
      <c r="C2025">
        <v>9701</v>
      </c>
      <c r="D2025" t="s">
        <v>3453</v>
      </c>
      <c r="E2025" t="s">
        <v>9</v>
      </c>
      <c r="F2025">
        <v>18406</v>
      </c>
      <c r="G2025">
        <v>4215862</v>
      </c>
      <c r="H2025">
        <f t="shared" si="31"/>
        <v>0</v>
      </c>
      <c r="I2025">
        <f t="array" ref="I2025">MIN(IFERROR(FIND(IstNumbers,A2025),""))</f>
        <v>17</v>
      </c>
      <c r="J2025" s="1" t="e">
        <f>IF([first '# in title]&lt;[pos kw in title],MID([title],[pos kw in title]-6,6),#N/A)</f>
        <v>#N/A</v>
      </c>
      <c r="K2025" s="1" t="e">
        <f>IFERROR(MID(SUBSTITUTE([kw rough in title],",","."),FIND("(",[kw rough in title])+1,20),SUBSTITUTE(IFERROR(MID([kw rough in title],FIND(" ",[kw rough in title])+1,20),[kw rough in title]),",","."))</f>
        <v>#N/A</v>
      </c>
      <c r="L2025" s="1">
        <f>IFERROR(FIND("kW",[desc]),0)</f>
        <v>0</v>
      </c>
      <c r="M2025">
        <f t="array" ref="M2025">MIN(IFERROR(FIND(IstNumbers,E2025),""))</f>
        <v>0</v>
      </c>
      <c r="N2025" s="1" t="b">
        <f>IF([first '# in desc]&lt;[pos kw in desc],MID([desc],[pos kw in desc]-7,7))</f>
        <v>0</v>
      </c>
      <c r="O20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5" s="1" t="str">
        <f>TRIM(IF([first '# in desc]&lt;[pos kw in desc],MID([desc],[pos kw in desc]-6,6),FALSE))</f>
        <v>FALSCH</v>
      </c>
      <c r="Q2025" s="1" t="b">
        <f>IF(LEN([manuell])=0,IFERROR([kw fine in title]*1,IFERROR(SUMPRODUCT(COUNTIF(IsDigits,MID([kw in desc],ROW($A$1:$A$150),1)))=LEN([kw in desc]),#N/A)),[manuell])</f>
        <v>0</v>
      </c>
      <c r="R2025" s="1" t="str">
        <f>IF([pos kw in title]&gt;0,MID(J2025,#REF!,4),IF([first '# in title]&gt;0,MID([title],[first '# in title],3),IF([first '# in title]&gt;0,MID([desc],#REF!,3),VLOOKUP([productid],$G$2:$R$1386,8))))</f>
        <v>-Pa</v>
      </c>
      <c r="S2025" s="1" t="e">
        <f>IF([kw in desc]=[kw rough in title],[kw in desc]*1,IFERROR(LEFT([kw_dirty],3)*1,IFERROR(LEFT([kw_dirty],2)*1,"n.a.")))</f>
        <v>#N/A</v>
      </c>
      <c r="T2025" s="1"/>
      <c r="U2025" s="1" t="e">
        <f>VLOOKUP(Tabelle1[[#This Row],[productid]],Tabelle2[#All],2,FALSE)</f>
        <v>#N/A</v>
      </c>
    </row>
    <row r="2026" spans="1:21">
      <c r="A2026" t="s">
        <v>10403</v>
      </c>
      <c r="B2026">
        <v>5729</v>
      </c>
      <c r="C2026">
        <v>9701</v>
      </c>
      <c r="D2026" t="s">
        <v>3454</v>
      </c>
      <c r="E2026" t="s">
        <v>9</v>
      </c>
      <c r="F2026">
        <v>18406</v>
      </c>
      <c r="G2026">
        <v>4215861</v>
      </c>
      <c r="H2026">
        <f t="shared" si="31"/>
        <v>0</v>
      </c>
      <c r="I2026">
        <f t="array" ref="I2026">MIN(IFERROR(FIND(IstNumbers,A2026),""))</f>
        <v>17</v>
      </c>
      <c r="J2026" s="1" t="e">
        <f>IF([first '# in title]&lt;[pos kw in title],MID([title],[pos kw in title]-6,6),#N/A)</f>
        <v>#N/A</v>
      </c>
      <c r="K2026" s="1" t="e">
        <f>IFERROR(MID(SUBSTITUTE([kw rough in title],",","."),FIND("(",[kw rough in title])+1,20),SUBSTITUTE(IFERROR(MID([kw rough in title],FIND(" ",[kw rough in title])+1,20),[kw rough in title]),",","."))</f>
        <v>#N/A</v>
      </c>
      <c r="L2026" s="1">
        <f>IFERROR(FIND("kW",[desc]),0)</f>
        <v>0</v>
      </c>
      <c r="M2026">
        <f t="array" ref="M2026">MIN(IFERROR(FIND(IstNumbers,E2026),""))</f>
        <v>0</v>
      </c>
      <c r="N2026" s="1" t="b">
        <f>IF([first '# in desc]&lt;[pos kw in desc],MID([desc],[pos kw in desc]-7,7))</f>
        <v>0</v>
      </c>
      <c r="O20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6" s="1" t="str">
        <f>TRIM(IF([first '# in desc]&lt;[pos kw in desc],MID([desc],[pos kw in desc]-6,6),FALSE))</f>
        <v>FALSCH</v>
      </c>
      <c r="Q2026" s="1" t="b">
        <f>IF(LEN([manuell])=0,IFERROR([kw fine in title]*1,IFERROR(SUMPRODUCT(COUNTIF(IsDigits,MID([kw in desc],ROW($A$1:$A$150),1)))=LEN([kw in desc]),#N/A)),[manuell])</f>
        <v>0</v>
      </c>
      <c r="R2026" s="1" t="str">
        <f>IF([pos kw in title]&gt;0,MID(J2026,#REF!,4),IF([first '# in title]&gt;0,MID([title],[first '# in title],3),IF([first '# in title]&gt;0,MID([desc],#REF!,3),VLOOKUP([productid],$G$2:$R$1386,8))))</f>
        <v>-Pa</v>
      </c>
      <c r="S2026" s="1" t="e">
        <f>IF([kw in desc]=[kw rough in title],[kw in desc]*1,IFERROR(LEFT([kw_dirty],3)*1,IFERROR(LEFT([kw_dirty],2)*1,"n.a.")))</f>
        <v>#N/A</v>
      </c>
      <c r="T2026" s="1"/>
      <c r="U2026" s="1" t="e">
        <f>VLOOKUP(Tabelle1[[#This Row],[productid]],Tabelle2[#All],2,FALSE)</f>
        <v>#N/A</v>
      </c>
    </row>
    <row r="2027" spans="1:21">
      <c r="A2027" t="s">
        <v>10402</v>
      </c>
      <c r="B2027">
        <v>5652</v>
      </c>
      <c r="C2027">
        <v>9701</v>
      </c>
      <c r="D2027" t="s">
        <v>3455</v>
      </c>
      <c r="E2027" t="s">
        <v>9</v>
      </c>
      <c r="F2027">
        <v>18406</v>
      </c>
      <c r="G2027">
        <v>4215862</v>
      </c>
      <c r="H2027">
        <f t="shared" si="31"/>
        <v>0</v>
      </c>
      <c r="I2027">
        <f t="array" ref="I2027">MIN(IFERROR(FIND(IstNumbers,A2027),""))</f>
        <v>17</v>
      </c>
      <c r="J2027" s="1" t="e">
        <f>IF([first '# in title]&lt;[pos kw in title],MID([title],[pos kw in title]-6,6),#N/A)</f>
        <v>#N/A</v>
      </c>
      <c r="K2027" s="1" t="e">
        <f>IFERROR(MID(SUBSTITUTE([kw rough in title],",","."),FIND("(",[kw rough in title])+1,20),SUBSTITUTE(IFERROR(MID([kw rough in title],FIND(" ",[kw rough in title])+1,20),[kw rough in title]),",","."))</f>
        <v>#N/A</v>
      </c>
      <c r="L2027" s="1">
        <f>IFERROR(FIND("kW",[desc]),0)</f>
        <v>0</v>
      </c>
      <c r="M2027">
        <f t="array" ref="M2027">MIN(IFERROR(FIND(IstNumbers,E2027),""))</f>
        <v>0</v>
      </c>
      <c r="N2027" s="1" t="b">
        <f>IF([first '# in desc]&lt;[pos kw in desc],MID([desc],[pos kw in desc]-7,7))</f>
        <v>0</v>
      </c>
      <c r="O20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7" s="1" t="str">
        <f>TRIM(IF([first '# in desc]&lt;[pos kw in desc],MID([desc],[pos kw in desc]-6,6),FALSE))</f>
        <v>FALSCH</v>
      </c>
      <c r="Q2027" s="1" t="b">
        <f>IF(LEN([manuell])=0,IFERROR([kw fine in title]*1,IFERROR(SUMPRODUCT(COUNTIF(IsDigits,MID([kw in desc],ROW($A$1:$A$150),1)))=LEN([kw in desc]),#N/A)),[manuell])</f>
        <v>0</v>
      </c>
      <c r="R2027" s="1" t="str">
        <f>IF([pos kw in title]&gt;0,MID(J2027,#REF!,4),IF([first '# in title]&gt;0,MID([title],[first '# in title],3),IF([first '# in title]&gt;0,MID([desc],#REF!,3),VLOOKUP([productid],$G$2:$R$1386,8))))</f>
        <v>-Pa</v>
      </c>
      <c r="S2027" s="1" t="e">
        <f>IF([kw in desc]=[kw rough in title],[kw in desc]*1,IFERROR(LEFT([kw_dirty],3)*1,IFERROR(LEFT([kw_dirty],2)*1,"n.a.")))</f>
        <v>#N/A</v>
      </c>
      <c r="T2027" s="1"/>
      <c r="U2027" s="1" t="e">
        <f>VLOOKUP(Tabelle1[[#This Row],[productid]],Tabelle2[#All],2,FALSE)</f>
        <v>#N/A</v>
      </c>
    </row>
    <row r="2028" spans="1:21">
      <c r="A2028" t="s">
        <v>10403</v>
      </c>
      <c r="B2028">
        <v>5729</v>
      </c>
      <c r="C2028">
        <v>9701</v>
      </c>
      <c r="D2028" t="s">
        <v>3456</v>
      </c>
      <c r="E2028" t="s">
        <v>9</v>
      </c>
      <c r="F2028">
        <v>18406</v>
      </c>
      <c r="G2028">
        <v>4215861</v>
      </c>
      <c r="H2028">
        <f t="shared" si="31"/>
        <v>0</v>
      </c>
      <c r="I2028">
        <f t="array" ref="I2028">MIN(IFERROR(FIND(IstNumbers,A2028),""))</f>
        <v>17</v>
      </c>
      <c r="J2028" s="1" t="e">
        <f>IF([first '# in title]&lt;[pos kw in title],MID([title],[pos kw in title]-6,6),#N/A)</f>
        <v>#N/A</v>
      </c>
      <c r="K2028" s="1" t="e">
        <f>IFERROR(MID(SUBSTITUTE([kw rough in title],",","."),FIND("(",[kw rough in title])+1,20),SUBSTITUTE(IFERROR(MID([kw rough in title],FIND(" ",[kw rough in title])+1,20),[kw rough in title]),",","."))</f>
        <v>#N/A</v>
      </c>
      <c r="L2028" s="1">
        <f>IFERROR(FIND("kW",[desc]),0)</f>
        <v>0</v>
      </c>
      <c r="M2028">
        <f t="array" ref="M2028">MIN(IFERROR(FIND(IstNumbers,E2028),""))</f>
        <v>0</v>
      </c>
      <c r="N2028" s="1" t="b">
        <f>IF([first '# in desc]&lt;[pos kw in desc],MID([desc],[pos kw in desc]-7,7))</f>
        <v>0</v>
      </c>
      <c r="O20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8" s="1" t="str">
        <f>TRIM(IF([first '# in desc]&lt;[pos kw in desc],MID([desc],[pos kw in desc]-6,6),FALSE))</f>
        <v>FALSCH</v>
      </c>
      <c r="Q2028" s="1" t="b">
        <f>IF(LEN([manuell])=0,IFERROR([kw fine in title]*1,IFERROR(SUMPRODUCT(COUNTIF(IsDigits,MID([kw in desc],ROW($A$1:$A$150),1)))=LEN([kw in desc]),#N/A)),[manuell])</f>
        <v>0</v>
      </c>
      <c r="R2028" s="1" t="str">
        <f>IF([pos kw in title]&gt;0,MID(J2028,#REF!,4),IF([first '# in title]&gt;0,MID([title],[first '# in title],3),IF([first '# in title]&gt;0,MID([desc],#REF!,3),VLOOKUP([productid],$G$2:$R$1386,8))))</f>
        <v>-Pa</v>
      </c>
      <c r="S2028" s="1" t="e">
        <f>IF([kw in desc]=[kw rough in title],[kw in desc]*1,IFERROR(LEFT([kw_dirty],3)*1,IFERROR(LEFT([kw_dirty],2)*1,"n.a.")))</f>
        <v>#N/A</v>
      </c>
      <c r="T2028" s="1"/>
      <c r="U2028" s="1" t="e">
        <f>VLOOKUP(Tabelle1[[#This Row],[productid]],Tabelle2[#All],2,FALSE)</f>
        <v>#N/A</v>
      </c>
    </row>
    <row r="2029" spans="1:21" hidden="1">
      <c r="A2029" t="s">
        <v>10404</v>
      </c>
      <c r="B2029">
        <v>3085</v>
      </c>
      <c r="C2029">
        <v>9701</v>
      </c>
      <c r="D2029" t="s">
        <v>3457</v>
      </c>
      <c r="E2029" t="s">
        <v>9</v>
      </c>
      <c r="F2029">
        <v>18406</v>
      </c>
      <c r="G2029">
        <v>4398618</v>
      </c>
      <c r="H2029">
        <f t="shared" si="31"/>
        <v>43</v>
      </c>
      <c r="I2029">
        <f t="array" ref="I2029">MIN(IFERROR(FIND(IstNumbers,A2029),""))</f>
        <v>25</v>
      </c>
      <c r="J2029" s="1" t="str">
        <f>IF([first '# in title]&lt;[pos kw in title],MID([title],[pos kw in title]-6,6),#N/A)</f>
        <v xml:space="preserve">(26,3 </v>
      </c>
      <c r="K2029" s="1" t="str">
        <f>IFERROR(MID(SUBSTITUTE([kw rough in title],",","."),FIND("(",[kw rough in title])+1,20),SUBSTITUTE(IFERROR(MID([kw rough in title],FIND(" ",[kw rough in title])+1,20),[kw rough in title]),",","."))</f>
        <v xml:space="preserve">26.3 </v>
      </c>
      <c r="L2029" s="1">
        <f>IFERROR(FIND("kW",[desc]),0)</f>
        <v>0</v>
      </c>
      <c r="M2029">
        <f t="array" ref="M2029">MIN(IFERROR(FIND(IstNumbers,E2029),""))</f>
        <v>0</v>
      </c>
      <c r="N2029" s="1" t="b">
        <f>IF([first '# in desc]&lt;[pos kw in desc],MID([desc],[pos kw in desc]-7,7))</f>
        <v>0</v>
      </c>
      <c r="O20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29" s="1" t="str">
        <f>TRIM(IF([first '# in desc]&lt;[pos kw in desc],MID([desc],[pos kw in desc]-6,6),FALSE))</f>
        <v>FALSCH</v>
      </c>
      <c r="Q2029" s="1">
        <f>IF(LEN([manuell])=0,IFERROR([kw fine in title]*1,IFERROR(SUMPRODUCT(COUNTIF(IsDigits,MID([kw in desc],ROW($A$1:$A$150),1)))=LEN([kw in desc]),#N/A)),[manuell])</f>
        <v>26.3</v>
      </c>
      <c r="R2029" s="1" t="e">
        <f>IF([pos kw in title]&gt;0,MID(J2029,#REF!,4),IF([first '# in title]&gt;0,MID([title],[first '# in title],3),IF([first '# in title]&gt;0,MID([desc],#REF!,3),VLOOKUP([productid],$G$2:$R$1386,8))))</f>
        <v>#REF!</v>
      </c>
      <c r="S2029" s="1" t="str">
        <f>IF([kw in desc]=[kw rough in title],[kw in desc]*1,IFERROR(LEFT([kw_dirty],3)*1,IFERROR(LEFT([kw_dirty],2)*1,"n.a.")))</f>
        <v>n.a.</v>
      </c>
      <c r="T2029" s="1"/>
      <c r="U2029" s="1">
        <f>VLOOKUP(Tabelle1[[#This Row],[productid]],Tabelle2[#All],2,FALSE)</f>
        <v>26.3</v>
      </c>
    </row>
    <row r="2030" spans="1:21" hidden="1">
      <c r="A2030" t="s">
        <v>10404</v>
      </c>
      <c r="B2030">
        <v>3598</v>
      </c>
      <c r="C2030">
        <v>9701</v>
      </c>
      <c r="D2030" t="s">
        <v>3458</v>
      </c>
      <c r="E2030" t="s">
        <v>9</v>
      </c>
      <c r="F2030">
        <v>18406</v>
      </c>
      <c r="G2030">
        <v>4398618</v>
      </c>
      <c r="H2030">
        <f t="shared" si="31"/>
        <v>43</v>
      </c>
      <c r="I2030">
        <f t="array" ref="I2030">MIN(IFERROR(FIND(IstNumbers,A2030),""))</f>
        <v>25</v>
      </c>
      <c r="J2030" s="1" t="str">
        <f>IF([first '# in title]&lt;[pos kw in title],MID([title],[pos kw in title]-6,6),#N/A)</f>
        <v xml:space="preserve">(26,3 </v>
      </c>
      <c r="K2030" s="1" t="str">
        <f>IFERROR(MID(SUBSTITUTE([kw rough in title],",","."),FIND("(",[kw rough in title])+1,20),SUBSTITUTE(IFERROR(MID([kw rough in title],FIND(" ",[kw rough in title])+1,20),[kw rough in title]),",","."))</f>
        <v xml:space="preserve">26.3 </v>
      </c>
      <c r="L2030" s="1">
        <f>IFERROR(FIND("kW",[desc]),0)</f>
        <v>0</v>
      </c>
      <c r="M2030">
        <f t="array" ref="M2030">MIN(IFERROR(FIND(IstNumbers,E2030),""))</f>
        <v>0</v>
      </c>
      <c r="N2030" s="1" t="b">
        <f>IF([first '# in desc]&lt;[pos kw in desc],MID([desc],[pos kw in desc]-7,7))</f>
        <v>0</v>
      </c>
      <c r="O20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0" s="1" t="str">
        <f>TRIM(IF([first '# in desc]&lt;[pos kw in desc],MID([desc],[pos kw in desc]-6,6),FALSE))</f>
        <v>FALSCH</v>
      </c>
      <c r="Q2030" s="1">
        <f>IF(LEN([manuell])=0,IFERROR([kw fine in title]*1,IFERROR(SUMPRODUCT(COUNTIF(IsDigits,MID([kw in desc],ROW($A$1:$A$150),1)))=LEN([kw in desc]),#N/A)),[manuell])</f>
        <v>26.3</v>
      </c>
      <c r="R2030" s="1" t="e">
        <f>IF([pos kw in title]&gt;0,MID(J2030,#REF!,4),IF([first '# in title]&gt;0,MID([title],[first '# in title],3),IF([first '# in title]&gt;0,MID([desc],#REF!,3),VLOOKUP([productid],$G$2:$R$1386,8))))</f>
        <v>#REF!</v>
      </c>
      <c r="S2030" s="1" t="str">
        <f>IF([kw in desc]=[kw rough in title],[kw in desc]*1,IFERROR(LEFT([kw_dirty],3)*1,IFERROR(LEFT([kw_dirty],2)*1,"n.a.")))</f>
        <v>n.a.</v>
      </c>
      <c r="T2030" s="1"/>
      <c r="U2030" s="1">
        <f>VLOOKUP(Tabelle1[[#This Row],[productid]],Tabelle2[#All],2,FALSE)</f>
        <v>26.3</v>
      </c>
    </row>
    <row r="2031" spans="1:21" hidden="1">
      <c r="A2031" t="s">
        <v>3459</v>
      </c>
      <c r="B2031">
        <v>3713.75</v>
      </c>
      <c r="C2031">
        <v>12041</v>
      </c>
      <c r="D2031" t="s">
        <v>3460</v>
      </c>
      <c r="E2031" t="s">
        <v>9</v>
      </c>
      <c r="F2031">
        <v>18406</v>
      </c>
      <c r="G2031">
        <v>1094416</v>
      </c>
      <c r="H2031">
        <f t="shared" si="31"/>
        <v>38</v>
      </c>
      <c r="I2031">
        <f t="array" ref="I2031">MIN(IFERROR(FIND(IstNumbers,A2031),""))</f>
        <v>26</v>
      </c>
      <c r="J2031" s="1" t="str">
        <f>IF([first '# in title]&lt;[pos kw in title],MID([title],[pos kw in title]-6,6),#N/A)</f>
        <v xml:space="preserve">5 (22 </v>
      </c>
      <c r="K2031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2031" s="1">
        <f>IFERROR(FIND("kW",[desc]),0)</f>
        <v>0</v>
      </c>
      <c r="M2031">
        <f t="array" ref="M2031">MIN(IFERROR(FIND(IstNumbers,E2031),""))</f>
        <v>0</v>
      </c>
      <c r="N2031" s="1" t="b">
        <f>IF([first '# in desc]&lt;[pos kw in desc],MID([desc],[pos kw in desc]-7,7))</f>
        <v>0</v>
      </c>
      <c r="O20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1" s="1" t="str">
        <f>TRIM(IF([first '# in desc]&lt;[pos kw in desc],MID([desc],[pos kw in desc]-6,6),FALSE))</f>
        <v>FALSCH</v>
      </c>
      <c r="Q2031" s="1">
        <f>IF(LEN([manuell])=0,IFERROR([kw fine in title]*1,IFERROR(SUMPRODUCT(COUNTIF(IsDigits,MID([kw in desc],ROW($A$1:$A$150),1)))=LEN([kw in desc]),#N/A)),[manuell])</f>
        <v>22</v>
      </c>
      <c r="R2031" s="1" t="e">
        <f>IF([pos kw in title]&gt;0,MID(J2031,#REF!,4),IF([first '# in title]&gt;0,MID([title],[first '# in title],3),IF([first '# in title]&gt;0,MID([desc],#REF!,3),VLOOKUP([productid],$G$2:$R$1386,8))))</f>
        <v>#REF!</v>
      </c>
      <c r="S2031" s="1" t="str">
        <f>IF([kw in desc]=[kw rough in title],[kw in desc]*1,IFERROR(LEFT([kw_dirty],3)*1,IFERROR(LEFT([kw_dirty],2)*1,"n.a.")))</f>
        <v>n.a.</v>
      </c>
      <c r="T2031" s="1"/>
      <c r="U2031" s="1">
        <f>VLOOKUP(Tabelle1[[#This Row],[productid]],Tabelle2[#All],2,FALSE)</f>
        <v>22</v>
      </c>
    </row>
    <row r="2032" spans="1:21">
      <c r="A2032" t="s">
        <v>3461</v>
      </c>
      <c r="B2032">
        <v>2095</v>
      </c>
      <c r="C2032">
        <v>9701</v>
      </c>
      <c r="D2032" t="s">
        <v>3462</v>
      </c>
      <c r="E2032" t="s">
        <v>9</v>
      </c>
      <c r="F2032">
        <v>18406</v>
      </c>
      <c r="G2032">
        <v>1083969</v>
      </c>
      <c r="H2032">
        <f t="shared" si="31"/>
        <v>0</v>
      </c>
      <c r="I2032">
        <f t="array" ref="I2032">MIN(IFERROR(FIND(IstNumbers,A2032),""))</f>
        <v>24</v>
      </c>
      <c r="J2032" s="1" t="e">
        <f>IF([first '# in title]&lt;[pos kw in title],MID([title],[pos kw in title]-6,6),#N/A)</f>
        <v>#N/A</v>
      </c>
      <c r="K2032" s="1" t="e">
        <f>IFERROR(MID(SUBSTITUTE([kw rough in title],",","."),FIND("(",[kw rough in title])+1,20),SUBSTITUTE(IFERROR(MID([kw rough in title],FIND(" ",[kw rough in title])+1,20),[kw rough in title]),",","."))</f>
        <v>#N/A</v>
      </c>
      <c r="L2032" s="1">
        <f>IFERROR(FIND("kW",[desc]),0)</f>
        <v>0</v>
      </c>
      <c r="M2032">
        <f t="array" ref="M2032">MIN(IFERROR(FIND(IstNumbers,E2032),""))</f>
        <v>0</v>
      </c>
      <c r="N2032" s="1" t="b">
        <f>IF([first '# in desc]&lt;[pos kw in desc],MID([desc],[pos kw in desc]-7,7))</f>
        <v>0</v>
      </c>
      <c r="O20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2" s="1" t="str">
        <f>TRIM(IF([first '# in desc]&lt;[pos kw in desc],MID([desc],[pos kw in desc]-6,6),FALSE))</f>
        <v>FALSCH</v>
      </c>
      <c r="Q2032" s="1" t="b">
        <f>IF(LEN([manuell])=0,IFERROR([kw fine in title]*1,IFERROR(SUMPRODUCT(COUNTIF(IsDigits,MID([kw in desc],ROW($A$1:$A$150),1)))=LEN([kw in desc]),#N/A)),[manuell])</f>
        <v>0</v>
      </c>
      <c r="R2032" s="1" t="str">
        <f>IF([pos kw in title]&gt;0,MID(J2032,#REF!,4),IF([first '# in title]&gt;0,MID([title],[first '# in title],3),IF([first '# in title]&gt;0,MID([desc],#REF!,3),VLOOKUP([productid],$G$2:$R$1386,8))))</f>
        <v>162</v>
      </c>
      <c r="S2032" s="1" t="e">
        <f>IF([kw in desc]=[kw rough in title],[kw in desc]*1,IFERROR(LEFT([kw_dirty],3)*1,IFERROR(LEFT([kw_dirty],2)*1,"n.a.")))</f>
        <v>#N/A</v>
      </c>
      <c r="T2032" s="1"/>
      <c r="U2032" s="1" t="e">
        <f>VLOOKUP(Tabelle1[[#This Row],[productid]],Tabelle2[#All],2,FALSE)</f>
        <v>#N/A</v>
      </c>
    </row>
    <row r="2033" spans="1:21">
      <c r="A2033" t="s">
        <v>3463</v>
      </c>
      <c r="B2033">
        <v>1881</v>
      </c>
      <c r="C2033">
        <v>223861</v>
      </c>
      <c r="D2033" t="s">
        <v>3464</v>
      </c>
      <c r="E2033" t="s">
        <v>2753</v>
      </c>
      <c r="F2033">
        <v>18406</v>
      </c>
      <c r="G2033">
        <v>3725835</v>
      </c>
      <c r="H2033">
        <f t="shared" si="31"/>
        <v>0</v>
      </c>
      <c r="I2033">
        <f t="array" ref="I2033">MIN(IFERROR(FIND(IstNumbers,A2033),""))</f>
        <v>8</v>
      </c>
      <c r="J2033" s="1" t="e">
        <f>IF([first '# in title]&lt;[pos kw in title],MID([title],[pos kw in title]-6,6),#N/A)</f>
        <v>#N/A</v>
      </c>
      <c r="K2033" s="1" t="e">
        <f>IFERROR(MID(SUBSTITUTE([kw rough in title],",","."),FIND("(",[kw rough in title])+1,20),SUBSTITUTE(IFERROR(MID([kw rough in title],FIND(" ",[kw rough in title])+1,20),[kw rough in title]),",","."))</f>
        <v>#N/A</v>
      </c>
      <c r="L2033" s="1">
        <f>IFERROR(FIND("kW",[desc]),0)</f>
        <v>0</v>
      </c>
      <c r="M2033">
        <f t="array" ref="M2033">MIN(IFERROR(FIND(IstNumbers,E2033),""))</f>
        <v>12</v>
      </c>
      <c r="N2033" s="1" t="b">
        <f>IF([first '# in desc]&lt;[pos kw in desc],MID([desc],[pos kw in desc]-7,7))</f>
        <v>0</v>
      </c>
      <c r="O20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3" s="1" t="str">
        <f>TRIM(IF([first '# in desc]&lt;[pos kw in desc],MID([desc],[pos kw in desc]-6,6),FALSE))</f>
        <v>FALSCH</v>
      </c>
      <c r="Q2033" s="1" t="b">
        <f>IF(LEN([manuell])=0,IFERROR([kw fine in title]*1,IFERROR(SUMPRODUCT(COUNTIF(IsDigits,MID([kw in desc],ROW($A$1:$A$150),1)))=LEN([kw in desc]),#N/A)),[manuell])</f>
        <v>0</v>
      </c>
      <c r="R2033" s="1" t="str">
        <f>IF([pos kw in title]&gt;0,MID(J2033,#REF!,4),IF([first '# in title]&gt;0,MID([title],[first '# in title],3),IF([first '# in title]&gt;0,MID([desc],#REF!,3),VLOOKUP([productid],$G$2:$R$1386,8))))</f>
        <v xml:space="preserve">28 </v>
      </c>
      <c r="S2033" s="1" t="e">
        <f>IF([kw in desc]=[kw rough in title],[kw in desc]*1,IFERROR(LEFT([kw_dirty],3)*1,IFERROR(LEFT([kw_dirty],2)*1,"n.a.")))</f>
        <v>#N/A</v>
      </c>
      <c r="T2033" s="1"/>
      <c r="U2033" s="1" t="e">
        <f>VLOOKUP(Tabelle1[[#This Row],[productid]],Tabelle2[#All],2,FALSE)</f>
        <v>#N/A</v>
      </c>
    </row>
    <row r="2034" spans="1:21" hidden="1">
      <c r="A2034" t="s">
        <v>3459</v>
      </c>
      <c r="B2034">
        <v>3713.75</v>
      </c>
      <c r="C2034">
        <v>12041</v>
      </c>
      <c r="D2034" t="s">
        <v>3465</v>
      </c>
      <c r="E2034" t="s">
        <v>9</v>
      </c>
      <c r="F2034">
        <v>18406</v>
      </c>
      <c r="G2034">
        <v>1094416</v>
      </c>
      <c r="H2034">
        <f t="shared" si="31"/>
        <v>38</v>
      </c>
      <c r="I2034">
        <f t="array" ref="I2034">MIN(IFERROR(FIND(IstNumbers,A2034),""))</f>
        <v>26</v>
      </c>
      <c r="J2034" s="1" t="str">
        <f>IF([first '# in title]&lt;[pos kw in title],MID([title],[pos kw in title]-6,6),#N/A)</f>
        <v xml:space="preserve">5 (22 </v>
      </c>
      <c r="K2034" s="1" t="str">
        <f>IFERROR(MID(SUBSTITUTE([kw rough in title],",","."),FIND("(",[kw rough in title])+1,20),SUBSTITUTE(IFERROR(MID([kw rough in title],FIND(" ",[kw rough in title])+1,20),[kw rough in title]),",","."))</f>
        <v xml:space="preserve">22 </v>
      </c>
      <c r="L2034" s="1">
        <f>IFERROR(FIND("kW",[desc]),0)</f>
        <v>0</v>
      </c>
      <c r="M2034">
        <f t="array" ref="M2034">MIN(IFERROR(FIND(IstNumbers,E2034),""))</f>
        <v>0</v>
      </c>
      <c r="N2034" s="1" t="b">
        <f>IF([first '# in desc]&lt;[pos kw in desc],MID([desc],[pos kw in desc]-7,7))</f>
        <v>0</v>
      </c>
      <c r="O20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4" s="1" t="str">
        <f>TRIM(IF([first '# in desc]&lt;[pos kw in desc],MID([desc],[pos kw in desc]-6,6),FALSE))</f>
        <v>FALSCH</v>
      </c>
      <c r="Q2034" s="1">
        <f>IF(LEN([manuell])=0,IFERROR([kw fine in title]*1,IFERROR(SUMPRODUCT(COUNTIF(IsDigits,MID([kw in desc],ROW($A$1:$A$150),1)))=LEN([kw in desc]),#N/A)),[manuell])</f>
        <v>22</v>
      </c>
      <c r="R2034" s="1" t="e">
        <f>IF([pos kw in title]&gt;0,MID(J2034,#REF!,4),IF([first '# in title]&gt;0,MID([title],[first '# in title],3),IF([first '# in title]&gt;0,MID([desc],#REF!,3),VLOOKUP([productid],$G$2:$R$1386,8))))</f>
        <v>#REF!</v>
      </c>
      <c r="S2034" s="1" t="str">
        <f>IF([kw in desc]=[kw rough in title],[kw in desc]*1,IFERROR(LEFT([kw_dirty],3)*1,IFERROR(LEFT([kw_dirty],2)*1,"n.a.")))</f>
        <v>n.a.</v>
      </c>
      <c r="T2034" s="1"/>
      <c r="U2034" s="1">
        <f>VLOOKUP(Tabelle1[[#This Row],[productid]],Tabelle2[#All],2,FALSE)</f>
        <v>22</v>
      </c>
    </row>
    <row r="2035" spans="1:21">
      <c r="A2035" t="s">
        <v>3461</v>
      </c>
      <c r="B2035">
        <v>2095</v>
      </c>
      <c r="C2035">
        <v>9701</v>
      </c>
      <c r="D2035" t="s">
        <v>3466</v>
      </c>
      <c r="E2035" t="s">
        <v>9</v>
      </c>
      <c r="F2035">
        <v>18406</v>
      </c>
      <c r="G2035">
        <v>1083969</v>
      </c>
      <c r="H2035">
        <f t="shared" si="31"/>
        <v>0</v>
      </c>
      <c r="I2035">
        <f t="array" ref="I2035">MIN(IFERROR(FIND(IstNumbers,A2035),""))</f>
        <v>24</v>
      </c>
      <c r="J2035" s="1" t="e">
        <f>IF([first '# in title]&lt;[pos kw in title],MID([title],[pos kw in title]-6,6),#N/A)</f>
        <v>#N/A</v>
      </c>
      <c r="K2035" s="1" t="e">
        <f>IFERROR(MID(SUBSTITUTE([kw rough in title],",","."),FIND("(",[kw rough in title])+1,20),SUBSTITUTE(IFERROR(MID([kw rough in title],FIND(" ",[kw rough in title])+1,20),[kw rough in title]),",","."))</f>
        <v>#N/A</v>
      </c>
      <c r="L2035" s="1">
        <f>IFERROR(FIND("kW",[desc]),0)</f>
        <v>0</v>
      </c>
      <c r="M2035">
        <f t="array" ref="M2035">MIN(IFERROR(FIND(IstNumbers,E2035),""))</f>
        <v>0</v>
      </c>
      <c r="N2035" s="1" t="b">
        <f>IF([first '# in desc]&lt;[pos kw in desc],MID([desc],[pos kw in desc]-7,7))</f>
        <v>0</v>
      </c>
      <c r="O20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5" s="1" t="str">
        <f>TRIM(IF([first '# in desc]&lt;[pos kw in desc],MID([desc],[pos kw in desc]-6,6),FALSE))</f>
        <v>FALSCH</v>
      </c>
      <c r="Q2035" s="1" t="b">
        <f>IF(LEN([manuell])=0,IFERROR([kw fine in title]*1,IFERROR(SUMPRODUCT(COUNTIF(IsDigits,MID([kw in desc],ROW($A$1:$A$150),1)))=LEN([kw in desc]),#N/A)),[manuell])</f>
        <v>0</v>
      </c>
      <c r="R2035" s="1" t="str">
        <f>IF([pos kw in title]&gt;0,MID(J2035,#REF!,4),IF([first '# in title]&gt;0,MID([title],[first '# in title],3),IF([first '# in title]&gt;0,MID([desc],#REF!,3),VLOOKUP([productid],$G$2:$R$1386,8))))</f>
        <v>162</v>
      </c>
      <c r="S2035" s="1" t="e">
        <f>IF([kw in desc]=[kw rough in title],[kw in desc]*1,IFERROR(LEFT([kw_dirty],3)*1,IFERROR(LEFT([kw_dirty],2)*1,"n.a.")))</f>
        <v>#N/A</v>
      </c>
      <c r="T2035" s="1"/>
      <c r="U2035" s="1" t="e">
        <f>VLOOKUP(Tabelle1[[#This Row],[productid]],Tabelle2[#All],2,FALSE)</f>
        <v>#N/A</v>
      </c>
    </row>
    <row r="2036" spans="1:21">
      <c r="A2036" t="s">
        <v>3463</v>
      </c>
      <c r="B2036">
        <v>1881</v>
      </c>
      <c r="C2036">
        <v>223861</v>
      </c>
      <c r="D2036" t="s">
        <v>3467</v>
      </c>
      <c r="E2036" t="s">
        <v>2740</v>
      </c>
      <c r="F2036">
        <v>18406</v>
      </c>
      <c r="G2036">
        <v>3725835</v>
      </c>
      <c r="H2036">
        <f t="shared" si="31"/>
        <v>0</v>
      </c>
      <c r="I2036">
        <f t="array" ref="I2036">MIN(IFERROR(FIND(IstNumbers,A2036),""))</f>
        <v>8</v>
      </c>
      <c r="J2036" s="1" t="e">
        <f>IF([first '# in title]&lt;[pos kw in title],MID([title],[pos kw in title]-6,6),#N/A)</f>
        <v>#N/A</v>
      </c>
      <c r="K2036" s="1" t="e">
        <f>IFERROR(MID(SUBSTITUTE([kw rough in title],",","."),FIND("(",[kw rough in title])+1,20),SUBSTITUTE(IFERROR(MID([kw rough in title],FIND(" ",[kw rough in title])+1,20),[kw rough in title]),",","."))</f>
        <v>#N/A</v>
      </c>
      <c r="L2036" s="1">
        <f>IFERROR(FIND("kW",[desc]),0)</f>
        <v>0</v>
      </c>
      <c r="M2036">
        <f t="array" ref="M2036">MIN(IFERROR(FIND(IstNumbers,E2036),""))</f>
        <v>12</v>
      </c>
      <c r="N2036" s="1" t="b">
        <f>IF([first '# in desc]&lt;[pos kw in desc],MID([desc],[pos kw in desc]-7,7))</f>
        <v>0</v>
      </c>
      <c r="O20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6" s="1" t="str">
        <f>TRIM(IF([first '# in desc]&lt;[pos kw in desc],MID([desc],[pos kw in desc]-6,6),FALSE))</f>
        <v>FALSCH</v>
      </c>
      <c r="Q2036" s="1" t="b">
        <f>IF(LEN([manuell])=0,IFERROR([kw fine in title]*1,IFERROR(SUMPRODUCT(COUNTIF(IsDigits,MID([kw in desc],ROW($A$1:$A$150),1)))=LEN([kw in desc]),#N/A)),[manuell])</f>
        <v>0</v>
      </c>
      <c r="R2036" s="1" t="str">
        <f>IF([pos kw in title]&gt;0,MID(J2036,#REF!,4),IF([first '# in title]&gt;0,MID([title],[first '# in title],3),IF([first '# in title]&gt;0,MID([desc],#REF!,3),VLOOKUP([productid],$G$2:$R$1386,8))))</f>
        <v xml:space="preserve">28 </v>
      </c>
      <c r="S2036" s="1" t="e">
        <f>IF([kw in desc]=[kw rough in title],[kw in desc]*1,IFERROR(LEFT([kw_dirty],3)*1,IFERROR(LEFT([kw_dirty],2)*1,"n.a.")))</f>
        <v>#N/A</v>
      </c>
      <c r="T2036" s="1"/>
      <c r="U2036" s="1" t="e">
        <f>VLOOKUP(Tabelle1[[#This Row],[productid]],Tabelle2[#All],2,FALSE)</f>
        <v>#N/A</v>
      </c>
    </row>
    <row r="2037" spans="1:21">
      <c r="A2037" t="s">
        <v>3468</v>
      </c>
      <c r="B2037">
        <v>3474</v>
      </c>
      <c r="C2037">
        <v>9701</v>
      </c>
      <c r="D2037" t="s">
        <v>3469</v>
      </c>
      <c r="E2037" t="s">
        <v>9</v>
      </c>
      <c r="F2037">
        <v>18406</v>
      </c>
      <c r="G2037">
        <v>1282285</v>
      </c>
      <c r="H2037">
        <f t="shared" si="31"/>
        <v>0</v>
      </c>
      <c r="I2037">
        <f t="array" ref="I2037">MIN(IFERROR(FIND(IstNumbers,A2037),""))</f>
        <v>16</v>
      </c>
      <c r="J2037" s="1" t="e">
        <f>IF([first '# in title]&lt;[pos kw in title],MID([title],[pos kw in title]-6,6),#N/A)</f>
        <v>#N/A</v>
      </c>
      <c r="K2037" s="1" t="e">
        <f>IFERROR(MID(SUBSTITUTE([kw rough in title],",","."),FIND("(",[kw rough in title])+1,20),SUBSTITUTE(IFERROR(MID([kw rough in title],FIND(" ",[kw rough in title])+1,20),[kw rough in title]),",","."))</f>
        <v>#N/A</v>
      </c>
      <c r="L2037" s="1">
        <f>IFERROR(FIND("kW",[desc]),0)</f>
        <v>0</v>
      </c>
      <c r="M2037">
        <f t="array" ref="M2037">MIN(IFERROR(FIND(IstNumbers,E2037),""))</f>
        <v>0</v>
      </c>
      <c r="N2037" s="1" t="b">
        <f>IF([first '# in desc]&lt;[pos kw in desc],MID([desc],[pos kw in desc]-7,7))</f>
        <v>0</v>
      </c>
      <c r="O20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7" s="1" t="str">
        <f>TRIM(IF([first '# in desc]&lt;[pos kw in desc],MID([desc],[pos kw in desc]-6,6),FALSE))</f>
        <v>FALSCH</v>
      </c>
      <c r="Q2037" s="1" t="b">
        <f>IF(LEN([manuell])=0,IFERROR([kw fine in title]*1,IFERROR(SUMPRODUCT(COUNTIF(IsDigits,MID([kw in desc],ROW($A$1:$A$150),1)))=LEN([kw in desc]),#N/A)),[manuell])</f>
        <v>0</v>
      </c>
      <c r="R2037" s="1" t="str">
        <f>IF([pos kw in title]&gt;0,MID(J2037,#REF!,4),IF([first '# in title]&gt;0,MID([title],[first '# in title],3),IF([first '# in title]&gt;0,MID([desc],#REF!,3),VLOOKUP([productid],$G$2:$R$1386,8))))</f>
        <v>9.1</v>
      </c>
      <c r="S2037" s="1" t="e">
        <f>IF([kw in desc]=[kw rough in title],[kw in desc]*1,IFERROR(LEFT([kw_dirty],3)*1,IFERROR(LEFT([kw_dirty],2)*1,"n.a.")))</f>
        <v>#N/A</v>
      </c>
      <c r="T2037" s="1"/>
      <c r="U2037" s="1" t="e">
        <f>VLOOKUP(Tabelle1[[#This Row],[productid]],Tabelle2[#All],2,FALSE)</f>
        <v>#N/A</v>
      </c>
    </row>
    <row r="2038" spans="1:21">
      <c r="A2038" t="s">
        <v>3470</v>
      </c>
      <c r="B2038">
        <v>5115</v>
      </c>
      <c r="C2038">
        <v>9701</v>
      </c>
      <c r="D2038" t="s">
        <v>3471</v>
      </c>
      <c r="E2038" t="s">
        <v>9</v>
      </c>
      <c r="F2038">
        <v>18406</v>
      </c>
      <c r="G2038">
        <v>1282290</v>
      </c>
      <c r="H2038">
        <f t="shared" si="31"/>
        <v>0</v>
      </c>
      <c r="I2038">
        <f t="array" ref="I2038">MIN(IFERROR(FIND(IstNumbers,A2038),""))</f>
        <v>16</v>
      </c>
      <c r="J2038" s="1" t="e">
        <f>IF([first '# in title]&lt;[pos kw in title],MID([title],[pos kw in title]-6,6),#N/A)</f>
        <v>#N/A</v>
      </c>
      <c r="K2038" s="1" t="e">
        <f>IFERROR(MID(SUBSTITUTE([kw rough in title],",","."),FIND("(",[kw rough in title])+1,20),SUBSTITUTE(IFERROR(MID([kw rough in title],FIND(" ",[kw rough in title])+1,20),[kw rough in title]),",","."))</f>
        <v>#N/A</v>
      </c>
      <c r="L2038" s="1">
        <f>IFERROR(FIND("kW",[desc]),0)</f>
        <v>0</v>
      </c>
      <c r="M2038">
        <f t="array" ref="M2038">MIN(IFERROR(FIND(IstNumbers,E2038),""))</f>
        <v>0</v>
      </c>
      <c r="N2038" s="1" t="b">
        <f>IF([first '# in desc]&lt;[pos kw in desc],MID([desc],[pos kw in desc]-7,7))</f>
        <v>0</v>
      </c>
      <c r="O20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8" s="1" t="str">
        <f>TRIM(IF([first '# in desc]&lt;[pos kw in desc],MID([desc],[pos kw in desc]-6,6),FALSE))</f>
        <v>FALSCH</v>
      </c>
      <c r="Q2038" s="1" t="b">
        <f>IF(LEN([manuell])=0,IFERROR([kw fine in title]*1,IFERROR(SUMPRODUCT(COUNTIF(IsDigits,MID([kw in desc],ROW($A$1:$A$150),1)))=LEN([kw in desc]),#N/A)),[manuell])</f>
        <v>0</v>
      </c>
      <c r="R2038" s="1" t="str">
        <f>IF([pos kw in title]&gt;0,MID(J2038,#REF!,4),IF([first '# in title]&gt;0,MID([title],[first '# in title],3),IF([first '# in title]&gt;0,MID([desc],#REF!,3),VLOOKUP([productid],$G$2:$R$1386,8))))</f>
        <v>50.</v>
      </c>
      <c r="S2038" s="1" t="e">
        <f>IF([kw in desc]=[kw rough in title],[kw in desc]*1,IFERROR(LEFT([kw_dirty],3)*1,IFERROR(LEFT([kw_dirty],2)*1,"n.a.")))</f>
        <v>#N/A</v>
      </c>
      <c r="T2038" s="1"/>
      <c r="U2038" s="1" t="e">
        <f>VLOOKUP(Tabelle1[[#This Row],[productid]],Tabelle2[#All],2,FALSE)</f>
        <v>#N/A</v>
      </c>
    </row>
    <row r="2039" spans="1:21">
      <c r="A2039" t="s">
        <v>3472</v>
      </c>
      <c r="B2039">
        <v>3554</v>
      </c>
      <c r="C2039">
        <v>9701</v>
      </c>
      <c r="D2039" t="s">
        <v>3473</v>
      </c>
      <c r="E2039" t="s">
        <v>9</v>
      </c>
      <c r="F2039">
        <v>18406</v>
      </c>
      <c r="G2039">
        <v>1282288</v>
      </c>
      <c r="H2039">
        <f t="shared" si="31"/>
        <v>0</v>
      </c>
      <c r="I2039">
        <f t="array" ref="I2039">MIN(IFERROR(FIND(IstNumbers,A2039),""))</f>
        <v>16</v>
      </c>
      <c r="J2039" s="1" t="e">
        <f>IF([first '# in title]&lt;[pos kw in title],MID([title],[pos kw in title]-6,6),#N/A)</f>
        <v>#N/A</v>
      </c>
      <c r="K2039" s="1" t="e">
        <f>IFERROR(MID(SUBSTITUTE([kw rough in title],",","."),FIND("(",[kw rough in title])+1,20),SUBSTITUTE(IFERROR(MID([kw rough in title],FIND(" ",[kw rough in title])+1,20),[kw rough in title]),",","."))</f>
        <v>#N/A</v>
      </c>
      <c r="L2039" s="1">
        <f>IFERROR(FIND("kW",[desc]),0)</f>
        <v>0</v>
      </c>
      <c r="M2039">
        <f t="array" ref="M2039">MIN(IFERROR(FIND(IstNumbers,E2039),""))</f>
        <v>0</v>
      </c>
      <c r="N2039" s="1" t="b">
        <f>IF([first '# in desc]&lt;[pos kw in desc],MID([desc],[pos kw in desc]-7,7))</f>
        <v>0</v>
      </c>
      <c r="O20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39" s="1" t="str">
        <f>TRIM(IF([first '# in desc]&lt;[pos kw in desc],MID([desc],[pos kw in desc]-6,6),FALSE))</f>
        <v>FALSCH</v>
      </c>
      <c r="Q2039" s="1" t="b">
        <f>IF(LEN([manuell])=0,IFERROR([kw fine in title]*1,IFERROR(SUMPRODUCT(COUNTIF(IsDigits,MID([kw in desc],ROW($A$1:$A$150),1)))=LEN([kw in desc]),#N/A)),[manuell])</f>
        <v>0</v>
      </c>
      <c r="R2039" s="1" t="str">
        <f>IF([pos kw in title]&gt;0,MID(J2039,#REF!,4),IF([first '# in title]&gt;0,MID([title],[first '# in title],3),IF([first '# in title]&gt;0,MID([desc],#REF!,3),VLOOKUP([productid],$G$2:$R$1386,8))))</f>
        <v>25.</v>
      </c>
      <c r="S2039" s="1" t="e">
        <f>IF([kw in desc]=[kw rough in title],[kw in desc]*1,IFERROR(LEFT([kw_dirty],3)*1,IFERROR(LEFT([kw_dirty],2)*1,"n.a.")))</f>
        <v>#N/A</v>
      </c>
      <c r="T2039" s="1"/>
      <c r="U2039" s="1" t="e">
        <f>VLOOKUP(Tabelle1[[#This Row],[productid]],Tabelle2[#All],2,FALSE)</f>
        <v>#N/A</v>
      </c>
    </row>
    <row r="2040" spans="1:21">
      <c r="A2040" t="s">
        <v>3463</v>
      </c>
      <c r="B2040">
        <v>1883</v>
      </c>
      <c r="C2040">
        <v>223861</v>
      </c>
      <c r="D2040" t="s">
        <v>3474</v>
      </c>
      <c r="E2040" t="s">
        <v>3239</v>
      </c>
      <c r="F2040">
        <v>18406</v>
      </c>
      <c r="G2040">
        <v>3725835</v>
      </c>
      <c r="H2040">
        <f t="shared" si="31"/>
        <v>0</v>
      </c>
      <c r="I2040">
        <f t="array" ref="I2040">MIN(IFERROR(FIND(IstNumbers,A2040),""))</f>
        <v>8</v>
      </c>
      <c r="J2040" s="1" t="e">
        <f>IF([first '# in title]&lt;[pos kw in title],MID([title],[pos kw in title]-6,6),#N/A)</f>
        <v>#N/A</v>
      </c>
      <c r="K2040" s="1" t="e">
        <f>IFERROR(MID(SUBSTITUTE([kw rough in title],",","."),FIND("(",[kw rough in title])+1,20),SUBSTITUTE(IFERROR(MID([kw rough in title],FIND(" ",[kw rough in title])+1,20),[kw rough in title]),",","."))</f>
        <v>#N/A</v>
      </c>
      <c r="L2040" s="1">
        <f>IFERROR(FIND("kW",[desc]),0)</f>
        <v>0</v>
      </c>
      <c r="M2040">
        <f t="array" ref="M2040">MIN(IFERROR(FIND(IstNumbers,E2040),""))</f>
        <v>12</v>
      </c>
      <c r="N2040" s="1" t="b">
        <f>IF([first '# in desc]&lt;[pos kw in desc],MID([desc],[pos kw in desc]-7,7))</f>
        <v>0</v>
      </c>
      <c r="O20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40" s="1" t="str">
        <f>TRIM(IF([first '# in desc]&lt;[pos kw in desc],MID([desc],[pos kw in desc]-6,6),FALSE))</f>
        <v>FALSCH</v>
      </c>
      <c r="Q2040" s="1" t="b">
        <f>IF(LEN([manuell])=0,IFERROR([kw fine in title]*1,IFERROR(SUMPRODUCT(COUNTIF(IsDigits,MID([kw in desc],ROW($A$1:$A$150),1)))=LEN([kw in desc]),#N/A)),[manuell])</f>
        <v>0</v>
      </c>
      <c r="R2040" s="1" t="str">
        <f>IF([pos kw in title]&gt;0,MID(J2040,#REF!,4),IF([first '# in title]&gt;0,MID([title],[first '# in title],3),IF([first '# in title]&gt;0,MID([desc],#REF!,3),VLOOKUP([productid],$G$2:$R$1386,8))))</f>
        <v xml:space="preserve">28 </v>
      </c>
      <c r="S2040" s="1" t="e">
        <f>IF([kw in desc]=[kw rough in title],[kw in desc]*1,IFERROR(LEFT([kw_dirty],3)*1,IFERROR(LEFT([kw_dirty],2)*1,"n.a.")))</f>
        <v>#N/A</v>
      </c>
      <c r="T2040" s="1"/>
      <c r="U2040" s="1" t="e">
        <f>VLOOKUP(Tabelle1[[#This Row],[productid]],Tabelle2[#All],2,FALSE)</f>
        <v>#N/A</v>
      </c>
    </row>
    <row r="2041" spans="1:21">
      <c r="A2041" t="s">
        <v>3468</v>
      </c>
      <c r="B2041">
        <v>3474</v>
      </c>
      <c r="C2041">
        <v>9701</v>
      </c>
      <c r="D2041" t="s">
        <v>3475</v>
      </c>
      <c r="E2041" t="s">
        <v>9</v>
      </c>
      <c r="F2041">
        <v>18406</v>
      </c>
      <c r="G2041">
        <v>1282285</v>
      </c>
      <c r="H2041">
        <f t="shared" si="31"/>
        <v>0</v>
      </c>
      <c r="I2041">
        <f t="array" ref="I2041">MIN(IFERROR(FIND(IstNumbers,A2041),""))</f>
        <v>16</v>
      </c>
      <c r="J2041" s="1" t="e">
        <f>IF([first '# in title]&lt;[pos kw in title],MID([title],[pos kw in title]-6,6),#N/A)</f>
        <v>#N/A</v>
      </c>
      <c r="K2041" s="1" t="e">
        <f>IFERROR(MID(SUBSTITUTE([kw rough in title],",","."),FIND("(",[kw rough in title])+1,20),SUBSTITUTE(IFERROR(MID([kw rough in title],FIND(" ",[kw rough in title])+1,20),[kw rough in title]),",","."))</f>
        <v>#N/A</v>
      </c>
      <c r="L2041" s="1">
        <f>IFERROR(FIND("kW",[desc]),0)</f>
        <v>0</v>
      </c>
      <c r="M2041">
        <f t="array" ref="M2041">MIN(IFERROR(FIND(IstNumbers,E2041),""))</f>
        <v>0</v>
      </c>
      <c r="N2041" s="1" t="b">
        <f>IF([first '# in desc]&lt;[pos kw in desc],MID([desc],[pos kw in desc]-7,7))</f>
        <v>0</v>
      </c>
      <c r="O20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41" s="1" t="str">
        <f>TRIM(IF([first '# in desc]&lt;[pos kw in desc],MID([desc],[pos kw in desc]-6,6),FALSE))</f>
        <v>FALSCH</v>
      </c>
      <c r="Q2041" s="1" t="b">
        <f>IF(LEN([manuell])=0,IFERROR([kw fine in title]*1,IFERROR(SUMPRODUCT(COUNTIF(IsDigits,MID([kw in desc],ROW($A$1:$A$150),1)))=LEN([kw in desc]),#N/A)),[manuell])</f>
        <v>0</v>
      </c>
      <c r="R2041" s="1" t="str">
        <f>IF([pos kw in title]&gt;0,MID(J2041,#REF!,4),IF([first '# in title]&gt;0,MID([title],[first '# in title],3),IF([first '# in title]&gt;0,MID([desc],#REF!,3),VLOOKUP([productid],$G$2:$R$1386,8))))</f>
        <v>9.1</v>
      </c>
      <c r="S2041" s="1" t="e">
        <f>IF([kw in desc]=[kw rough in title],[kw in desc]*1,IFERROR(LEFT([kw_dirty],3)*1,IFERROR(LEFT([kw_dirty],2)*1,"n.a.")))</f>
        <v>#N/A</v>
      </c>
      <c r="T2041" s="1"/>
      <c r="U2041" s="1" t="e">
        <f>VLOOKUP(Tabelle1[[#This Row],[productid]],Tabelle2[#All],2,FALSE)</f>
        <v>#N/A</v>
      </c>
    </row>
    <row r="2042" spans="1:21">
      <c r="A2042" t="s">
        <v>3470</v>
      </c>
      <c r="B2042">
        <v>5115</v>
      </c>
      <c r="C2042">
        <v>9701</v>
      </c>
      <c r="D2042" t="s">
        <v>3476</v>
      </c>
      <c r="E2042" t="s">
        <v>9</v>
      </c>
      <c r="F2042">
        <v>18406</v>
      </c>
      <c r="G2042">
        <v>1282290</v>
      </c>
      <c r="H2042">
        <f t="shared" si="31"/>
        <v>0</v>
      </c>
      <c r="I2042">
        <f t="array" ref="I2042">MIN(IFERROR(FIND(IstNumbers,A2042),""))</f>
        <v>16</v>
      </c>
      <c r="J2042" s="1" t="e">
        <f>IF([first '# in title]&lt;[pos kw in title],MID([title],[pos kw in title]-6,6),#N/A)</f>
        <v>#N/A</v>
      </c>
      <c r="K2042" s="1" t="e">
        <f>IFERROR(MID(SUBSTITUTE([kw rough in title],",","."),FIND("(",[kw rough in title])+1,20),SUBSTITUTE(IFERROR(MID([kw rough in title],FIND(" ",[kw rough in title])+1,20),[kw rough in title]),",","."))</f>
        <v>#N/A</v>
      </c>
      <c r="L2042" s="1">
        <f>IFERROR(FIND("kW",[desc]),0)</f>
        <v>0</v>
      </c>
      <c r="M2042">
        <f t="array" ref="M2042">MIN(IFERROR(FIND(IstNumbers,E2042),""))</f>
        <v>0</v>
      </c>
      <c r="N2042" s="1" t="b">
        <f>IF([first '# in desc]&lt;[pos kw in desc],MID([desc],[pos kw in desc]-7,7))</f>
        <v>0</v>
      </c>
      <c r="O20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42" s="1" t="str">
        <f>TRIM(IF([first '# in desc]&lt;[pos kw in desc],MID([desc],[pos kw in desc]-6,6),FALSE))</f>
        <v>FALSCH</v>
      </c>
      <c r="Q2042" s="1" t="b">
        <f>IF(LEN([manuell])=0,IFERROR([kw fine in title]*1,IFERROR(SUMPRODUCT(COUNTIF(IsDigits,MID([kw in desc],ROW($A$1:$A$150),1)))=LEN([kw in desc]),#N/A)),[manuell])</f>
        <v>0</v>
      </c>
      <c r="R2042" s="1" t="str">
        <f>IF([pos kw in title]&gt;0,MID(J2042,#REF!,4),IF([first '# in title]&gt;0,MID([title],[first '# in title],3),IF([first '# in title]&gt;0,MID([desc],#REF!,3),VLOOKUP([productid],$G$2:$R$1386,8))))</f>
        <v>50.</v>
      </c>
      <c r="S2042" s="1" t="e">
        <f>IF([kw in desc]=[kw rough in title],[kw in desc]*1,IFERROR(LEFT([kw_dirty],3)*1,IFERROR(LEFT([kw_dirty],2)*1,"n.a.")))</f>
        <v>#N/A</v>
      </c>
      <c r="T2042" s="1"/>
      <c r="U2042" s="1" t="e">
        <f>VLOOKUP(Tabelle1[[#This Row],[productid]],Tabelle2[#All],2,FALSE)</f>
        <v>#N/A</v>
      </c>
    </row>
    <row r="2043" spans="1:21">
      <c r="A2043" t="s">
        <v>3472</v>
      </c>
      <c r="B2043">
        <v>3554</v>
      </c>
      <c r="C2043">
        <v>9701</v>
      </c>
      <c r="D2043" t="s">
        <v>3477</v>
      </c>
      <c r="E2043" t="s">
        <v>9</v>
      </c>
      <c r="F2043">
        <v>18406</v>
      </c>
      <c r="G2043">
        <v>1282288</v>
      </c>
      <c r="H2043">
        <f t="shared" si="31"/>
        <v>0</v>
      </c>
      <c r="I2043">
        <f t="array" ref="I2043">MIN(IFERROR(FIND(IstNumbers,A2043),""))</f>
        <v>16</v>
      </c>
      <c r="J2043" s="1" t="e">
        <f>IF([first '# in title]&lt;[pos kw in title],MID([title],[pos kw in title]-6,6),#N/A)</f>
        <v>#N/A</v>
      </c>
      <c r="K2043" s="1" t="e">
        <f>IFERROR(MID(SUBSTITUTE([kw rough in title],",","."),FIND("(",[kw rough in title])+1,20),SUBSTITUTE(IFERROR(MID([kw rough in title],FIND(" ",[kw rough in title])+1,20),[kw rough in title]),",","."))</f>
        <v>#N/A</v>
      </c>
      <c r="L2043" s="1">
        <f>IFERROR(FIND("kW",[desc]),0)</f>
        <v>0</v>
      </c>
      <c r="M2043">
        <f t="array" ref="M2043">MIN(IFERROR(FIND(IstNumbers,E2043),""))</f>
        <v>0</v>
      </c>
      <c r="N2043" s="1" t="b">
        <f>IF([first '# in desc]&lt;[pos kw in desc],MID([desc],[pos kw in desc]-7,7))</f>
        <v>0</v>
      </c>
      <c r="O20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43" s="1" t="str">
        <f>TRIM(IF([first '# in desc]&lt;[pos kw in desc],MID([desc],[pos kw in desc]-6,6),FALSE))</f>
        <v>FALSCH</v>
      </c>
      <c r="Q2043" s="1" t="b">
        <f>IF(LEN([manuell])=0,IFERROR([kw fine in title]*1,IFERROR(SUMPRODUCT(COUNTIF(IsDigits,MID([kw in desc],ROW($A$1:$A$150),1)))=LEN([kw in desc]),#N/A)),[manuell])</f>
        <v>0</v>
      </c>
      <c r="R2043" s="1" t="str">
        <f>IF([pos kw in title]&gt;0,MID(J2043,#REF!,4),IF([first '# in title]&gt;0,MID([title],[first '# in title],3),IF([first '# in title]&gt;0,MID([desc],#REF!,3),VLOOKUP([productid],$G$2:$R$1386,8))))</f>
        <v>25.</v>
      </c>
      <c r="S2043" s="1" t="e">
        <f>IF([kw in desc]=[kw rough in title],[kw in desc]*1,IFERROR(LEFT([kw_dirty],3)*1,IFERROR(LEFT([kw_dirty],2)*1,"n.a.")))</f>
        <v>#N/A</v>
      </c>
      <c r="T2043" s="1"/>
      <c r="U2043" s="1" t="e">
        <f>VLOOKUP(Tabelle1[[#This Row],[productid]],Tabelle2[#All],2,FALSE)</f>
        <v>#N/A</v>
      </c>
    </row>
    <row r="2044" spans="1:21" hidden="1">
      <c r="A2044" t="s">
        <v>3478</v>
      </c>
      <c r="B2044">
        <v>2990</v>
      </c>
      <c r="C2044">
        <v>289859</v>
      </c>
      <c r="D2044" t="s">
        <v>3479</v>
      </c>
      <c r="E2044" t="s">
        <v>3480</v>
      </c>
      <c r="F2044">
        <v>18406</v>
      </c>
      <c r="G2044">
        <v>1983623</v>
      </c>
      <c r="H2044">
        <f t="shared" si="31"/>
        <v>30</v>
      </c>
      <c r="I2044">
        <f t="array" ref="I2044">MIN(IFERROR(FIND(IstNumbers,A2044),""))</f>
        <v>20</v>
      </c>
      <c r="J2044" s="1" t="str">
        <f>IF([first '# in title]&lt;[pos kw in title],MID([title],[pos kw in title]-6,6),#N/A)</f>
        <v xml:space="preserve">W (35 </v>
      </c>
      <c r="K2044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44" s="1">
        <f>IFERROR(FIND("kW",[desc]),0)</f>
        <v>62</v>
      </c>
      <c r="M2044">
        <f t="array" ref="M2044">MIN(IFERROR(FIND(IstNumbers,E2044),""))</f>
        <v>24</v>
      </c>
      <c r="N2044" s="1" t="str">
        <f>IF([first '# in desc]&lt;[pos kw in desc],MID([desc],[pos kw in desc]-7,7))</f>
        <v xml:space="preserve">me, 35 </v>
      </c>
      <c r="O2044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2044" s="1" t="str">
        <f>TRIM(IF([first '# in desc]&lt;[pos kw in desc],MID([desc],[pos kw in desc]-6,6),FALSE))</f>
        <v>e, 35</v>
      </c>
      <c r="Q2044" s="1">
        <f>IF(LEN([manuell])=0,IFERROR([kw fine in title]*1,IFERROR(SUMPRODUCT(COUNTIF(IsDigits,MID([kw in desc],ROW($A$1:$A$150),1)))=LEN([kw in desc]),#N/A)),[manuell])</f>
        <v>35</v>
      </c>
      <c r="R2044" s="1" t="e">
        <f>IF([pos kw in title]&gt;0,MID(J2044,#REF!,4),IF([first '# in title]&gt;0,MID([title],[first '# in title],3),IF([first '# in title]&gt;0,MID([desc],#REF!,3),VLOOKUP([productid],$G$2:$R$1386,8))))</f>
        <v>#REF!</v>
      </c>
      <c r="S2044" s="1" t="str">
        <f>IF([kw in desc]=[kw rough in title],[kw in desc]*1,IFERROR(LEFT([kw_dirty],3)*1,IFERROR(LEFT([kw_dirty],2)*1,"n.a.")))</f>
        <v>n.a.</v>
      </c>
      <c r="T2044" s="1"/>
      <c r="U2044" s="1">
        <f>VLOOKUP(Tabelle1[[#This Row],[productid]],Tabelle2[#All],2,FALSE)</f>
        <v>35</v>
      </c>
    </row>
    <row r="2045" spans="1:21">
      <c r="A2045" t="s">
        <v>3463</v>
      </c>
      <c r="B2045">
        <v>1886</v>
      </c>
      <c r="C2045">
        <v>223861</v>
      </c>
      <c r="D2045" t="s">
        <v>3481</v>
      </c>
      <c r="E2045" t="s">
        <v>2780</v>
      </c>
      <c r="F2045">
        <v>18406</v>
      </c>
      <c r="G2045">
        <v>3725835</v>
      </c>
      <c r="H2045">
        <f t="shared" si="31"/>
        <v>0</v>
      </c>
      <c r="I2045">
        <f t="array" ref="I2045">MIN(IFERROR(FIND(IstNumbers,A2045),""))</f>
        <v>8</v>
      </c>
      <c r="J2045" s="1" t="e">
        <f>IF([first '# in title]&lt;[pos kw in title],MID([title],[pos kw in title]-6,6),#N/A)</f>
        <v>#N/A</v>
      </c>
      <c r="K2045" s="1" t="e">
        <f>IFERROR(MID(SUBSTITUTE([kw rough in title],",","."),FIND("(",[kw rough in title])+1,20),SUBSTITUTE(IFERROR(MID([kw rough in title],FIND(" ",[kw rough in title])+1,20),[kw rough in title]),",","."))</f>
        <v>#N/A</v>
      </c>
      <c r="L2045" s="1">
        <f>IFERROR(FIND("kW",[desc]),0)</f>
        <v>0</v>
      </c>
      <c r="M2045">
        <f t="array" ref="M2045">MIN(IFERROR(FIND(IstNumbers,E2045),""))</f>
        <v>12</v>
      </c>
      <c r="N2045" s="1" t="b">
        <f>IF([first '# in desc]&lt;[pos kw in desc],MID([desc],[pos kw in desc]-7,7))</f>
        <v>0</v>
      </c>
      <c r="O20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45" s="1" t="str">
        <f>TRIM(IF([first '# in desc]&lt;[pos kw in desc],MID([desc],[pos kw in desc]-6,6),FALSE))</f>
        <v>FALSCH</v>
      </c>
      <c r="Q2045" s="1" t="b">
        <f>IF(LEN([manuell])=0,IFERROR([kw fine in title]*1,IFERROR(SUMPRODUCT(COUNTIF(IsDigits,MID([kw in desc],ROW($A$1:$A$150),1)))=LEN([kw in desc]),#N/A)),[manuell])</f>
        <v>0</v>
      </c>
      <c r="R2045" s="1" t="str">
        <f>IF([pos kw in title]&gt;0,MID(J2045,#REF!,4),IF([first '# in title]&gt;0,MID([title],[first '# in title],3),IF([first '# in title]&gt;0,MID([desc],#REF!,3),VLOOKUP([productid],$G$2:$R$1386,8))))</f>
        <v xml:space="preserve">28 </v>
      </c>
      <c r="S2045" s="1" t="e">
        <f>IF([kw in desc]=[kw rough in title],[kw in desc]*1,IFERROR(LEFT([kw_dirty],3)*1,IFERROR(LEFT([kw_dirty],2)*1,"n.a.")))</f>
        <v>#N/A</v>
      </c>
      <c r="T2045" s="1"/>
      <c r="U2045" s="1" t="e">
        <f>VLOOKUP(Tabelle1[[#This Row],[productid]],Tabelle2[#All],2,FALSE)</f>
        <v>#N/A</v>
      </c>
    </row>
    <row r="2046" spans="1:21" hidden="1">
      <c r="A2046" t="s">
        <v>3478</v>
      </c>
      <c r="B2046">
        <v>3155</v>
      </c>
      <c r="C2046">
        <v>289859</v>
      </c>
      <c r="D2046" t="s">
        <v>3482</v>
      </c>
      <c r="E2046" t="s">
        <v>3483</v>
      </c>
      <c r="F2046">
        <v>18406</v>
      </c>
      <c r="G2046">
        <v>1983623</v>
      </c>
      <c r="H2046">
        <f t="shared" si="31"/>
        <v>30</v>
      </c>
      <c r="I2046">
        <f t="array" ref="I2046">MIN(IFERROR(FIND(IstNumbers,A2046),""))</f>
        <v>20</v>
      </c>
      <c r="J2046" s="1" t="str">
        <f>IF([first '# in title]&lt;[pos kw in title],MID([title],[pos kw in title]-6,6),#N/A)</f>
        <v xml:space="preserve">W (35 </v>
      </c>
      <c r="K2046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46" s="1">
        <f>IFERROR(FIND("kW",[desc]),0)</f>
        <v>62</v>
      </c>
      <c r="M2046">
        <f t="array" ref="M2046">MIN(IFERROR(FIND(IstNumbers,E2046),""))</f>
        <v>24</v>
      </c>
      <c r="N2046" s="1" t="str">
        <f>IF([first '# in desc]&lt;[pos kw in desc],MID([desc],[pos kw in desc]-7,7))</f>
        <v xml:space="preserve">me, 35 </v>
      </c>
      <c r="O2046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2046" s="1" t="str">
        <f>TRIM(IF([first '# in desc]&lt;[pos kw in desc],MID([desc],[pos kw in desc]-6,6),FALSE))</f>
        <v>e, 35</v>
      </c>
      <c r="Q2046" s="1">
        <f>IF(LEN([manuell])=0,IFERROR([kw fine in title]*1,IFERROR(SUMPRODUCT(COUNTIF(IsDigits,MID([kw in desc],ROW($A$1:$A$150),1)))=LEN([kw in desc]),#N/A)),[manuell])</f>
        <v>35</v>
      </c>
      <c r="R2046" s="1" t="e">
        <f>IF([pos kw in title]&gt;0,MID(J2046,#REF!,4),IF([first '# in title]&gt;0,MID([title],[first '# in title],3),IF([first '# in title]&gt;0,MID([desc],#REF!,3),VLOOKUP([productid],$G$2:$R$1386,8))))</f>
        <v>#REF!</v>
      </c>
      <c r="S2046" s="1" t="str">
        <f>IF([kw in desc]=[kw rough in title],[kw in desc]*1,IFERROR(LEFT([kw_dirty],3)*1,IFERROR(LEFT([kw_dirty],2)*1,"n.a.")))</f>
        <v>n.a.</v>
      </c>
      <c r="T2046" s="1"/>
      <c r="U2046" s="1">
        <f>VLOOKUP(Tabelle1[[#This Row],[productid]],Tabelle2[#All],2,FALSE)</f>
        <v>35</v>
      </c>
    </row>
    <row r="2047" spans="1:21">
      <c r="A2047" t="s">
        <v>3463</v>
      </c>
      <c r="B2047">
        <v>1886</v>
      </c>
      <c r="C2047">
        <v>223861</v>
      </c>
      <c r="D2047" t="s">
        <v>3484</v>
      </c>
      <c r="E2047" t="s">
        <v>2771</v>
      </c>
      <c r="F2047">
        <v>18406</v>
      </c>
      <c r="G2047">
        <v>3725835</v>
      </c>
      <c r="H2047">
        <f t="shared" si="31"/>
        <v>0</v>
      </c>
      <c r="I2047">
        <f t="array" ref="I2047">MIN(IFERROR(FIND(IstNumbers,A2047),""))</f>
        <v>8</v>
      </c>
      <c r="J2047" s="1" t="e">
        <f>IF([first '# in title]&lt;[pos kw in title],MID([title],[pos kw in title]-6,6),#N/A)</f>
        <v>#N/A</v>
      </c>
      <c r="K2047" s="1" t="e">
        <f>IFERROR(MID(SUBSTITUTE([kw rough in title],",","."),FIND("(",[kw rough in title])+1,20),SUBSTITUTE(IFERROR(MID([kw rough in title],FIND(" ",[kw rough in title])+1,20),[kw rough in title]),",","."))</f>
        <v>#N/A</v>
      </c>
      <c r="L2047" s="1">
        <f>IFERROR(FIND("kW",[desc]),0)</f>
        <v>0</v>
      </c>
      <c r="M2047">
        <f t="array" ref="M2047">MIN(IFERROR(FIND(IstNumbers,E2047),""))</f>
        <v>12</v>
      </c>
      <c r="N2047" s="1" t="b">
        <f>IF([first '# in desc]&lt;[pos kw in desc],MID([desc],[pos kw in desc]-7,7))</f>
        <v>0</v>
      </c>
      <c r="O20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47" s="1" t="str">
        <f>TRIM(IF([first '# in desc]&lt;[pos kw in desc],MID([desc],[pos kw in desc]-6,6),FALSE))</f>
        <v>FALSCH</v>
      </c>
      <c r="Q2047" s="1" t="b">
        <f>IF(LEN([manuell])=0,IFERROR([kw fine in title]*1,IFERROR(SUMPRODUCT(COUNTIF(IsDigits,MID([kw in desc],ROW($A$1:$A$150),1)))=LEN([kw in desc]),#N/A)),[manuell])</f>
        <v>0</v>
      </c>
      <c r="R2047" s="1" t="str">
        <f>IF([pos kw in title]&gt;0,MID(J2047,#REF!,4),IF([first '# in title]&gt;0,MID([title],[first '# in title],3),IF([first '# in title]&gt;0,MID([desc],#REF!,3),VLOOKUP([productid],$G$2:$R$1386,8))))</f>
        <v xml:space="preserve">28 </v>
      </c>
      <c r="S2047" s="1" t="e">
        <f>IF([kw in desc]=[kw rough in title],[kw in desc]*1,IFERROR(LEFT([kw_dirty],3)*1,IFERROR(LEFT([kw_dirty],2)*1,"n.a.")))</f>
        <v>#N/A</v>
      </c>
      <c r="T2047" s="1"/>
      <c r="U2047" s="1" t="e">
        <f>VLOOKUP(Tabelle1[[#This Row],[productid]],Tabelle2[#All],2,FALSE)</f>
        <v>#N/A</v>
      </c>
    </row>
    <row r="2048" spans="1:21">
      <c r="A2048" t="s">
        <v>3485</v>
      </c>
      <c r="B2048">
        <v>2660</v>
      </c>
      <c r="C2048">
        <v>9701</v>
      </c>
      <c r="D2048" t="s">
        <v>3486</v>
      </c>
      <c r="E2048" t="s">
        <v>9</v>
      </c>
      <c r="F2048">
        <v>18406</v>
      </c>
      <c r="G2048">
        <v>1211486</v>
      </c>
      <c r="H2048">
        <f t="shared" si="31"/>
        <v>0</v>
      </c>
      <c r="I2048">
        <f t="array" ref="I2048">MIN(IFERROR(FIND(IstNumbers,A2048),""))</f>
        <v>24</v>
      </c>
      <c r="J2048" s="1" t="e">
        <f>IF([first '# in title]&lt;[pos kw in title],MID([title],[pos kw in title]-6,6),#N/A)</f>
        <v>#N/A</v>
      </c>
      <c r="K2048" s="1" t="e">
        <f>IFERROR(MID(SUBSTITUTE([kw rough in title],",","."),FIND("(",[kw rough in title])+1,20),SUBSTITUTE(IFERROR(MID([kw rough in title],FIND(" ",[kw rough in title])+1,20),[kw rough in title]),",","."))</f>
        <v>#N/A</v>
      </c>
      <c r="L2048" s="1">
        <f>IFERROR(FIND("kW",[desc]),0)</f>
        <v>0</v>
      </c>
      <c r="M2048">
        <f t="array" ref="M2048">MIN(IFERROR(FIND(IstNumbers,E2048),""))</f>
        <v>0</v>
      </c>
      <c r="N2048" s="1" t="b">
        <f>IF([first '# in desc]&lt;[pos kw in desc],MID([desc],[pos kw in desc]-7,7))</f>
        <v>0</v>
      </c>
      <c r="O20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48" s="1" t="str">
        <f>TRIM(IF([first '# in desc]&lt;[pos kw in desc],MID([desc],[pos kw in desc]-6,6),FALSE))</f>
        <v>FALSCH</v>
      </c>
      <c r="Q2048" s="1" t="b">
        <f>IF(LEN([manuell])=0,IFERROR([kw fine in title]*1,IFERROR(SUMPRODUCT(COUNTIF(IsDigits,MID([kw in desc],ROW($A$1:$A$150),1)))=LEN([kw in desc]),#N/A)),[manuell])</f>
        <v>0</v>
      </c>
      <c r="R2048" s="1" t="str">
        <f>IF([pos kw in title]&gt;0,MID(J2048,#REF!,4),IF([first '# in title]&gt;0,MID([title],[first '# in title],3),IF([first '# in title]&gt;0,MID([desc],#REF!,3),VLOOKUP([productid],$G$2:$R$1386,8))))</f>
        <v>162</v>
      </c>
      <c r="S2048" s="1" t="e">
        <f>IF([kw in desc]=[kw rough in title],[kw in desc]*1,IFERROR(LEFT([kw_dirty],3)*1,IFERROR(LEFT([kw_dirty],2)*1,"n.a.")))</f>
        <v>#N/A</v>
      </c>
      <c r="T2048" s="1"/>
      <c r="U2048" s="1" t="e">
        <f>VLOOKUP(Tabelle1[[#This Row],[productid]],Tabelle2[#All],2,FALSE)</f>
        <v>#N/A</v>
      </c>
    </row>
    <row r="2049" spans="1:21">
      <c r="A2049" t="s">
        <v>3487</v>
      </c>
      <c r="B2049">
        <v>3075</v>
      </c>
      <c r="C2049">
        <v>9701</v>
      </c>
      <c r="D2049" t="s">
        <v>3488</v>
      </c>
      <c r="E2049" t="s">
        <v>9</v>
      </c>
      <c r="F2049">
        <v>18406</v>
      </c>
      <c r="G2049">
        <v>1098442</v>
      </c>
      <c r="H2049">
        <f t="shared" si="31"/>
        <v>0</v>
      </c>
      <c r="I2049">
        <f t="array" ref="I2049">MIN(IFERROR(FIND(IstNumbers,A2049),""))</f>
        <v>24</v>
      </c>
      <c r="J2049" s="1" t="e">
        <f>IF([first '# in title]&lt;[pos kw in title],MID([title],[pos kw in title]-6,6),#N/A)</f>
        <v>#N/A</v>
      </c>
      <c r="K2049" s="1" t="e">
        <f>IFERROR(MID(SUBSTITUTE([kw rough in title],",","."),FIND("(",[kw rough in title])+1,20),SUBSTITUTE(IFERROR(MID([kw rough in title],FIND(" ",[kw rough in title])+1,20),[kw rough in title]),",","."))</f>
        <v>#N/A</v>
      </c>
      <c r="L2049" s="1">
        <f>IFERROR(FIND("kW",[desc]),0)</f>
        <v>0</v>
      </c>
      <c r="M2049">
        <f t="array" ref="M2049">MIN(IFERROR(FIND(IstNumbers,E2049),""))</f>
        <v>0</v>
      </c>
      <c r="N2049" s="1" t="b">
        <f>IF([first '# in desc]&lt;[pos kw in desc],MID([desc],[pos kw in desc]-7,7))</f>
        <v>0</v>
      </c>
      <c r="O20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49" s="1" t="str">
        <f>TRIM(IF([first '# in desc]&lt;[pos kw in desc],MID([desc],[pos kw in desc]-6,6),FALSE))</f>
        <v>FALSCH</v>
      </c>
      <c r="Q2049" s="1" t="b">
        <f>IF(LEN([manuell])=0,IFERROR([kw fine in title]*1,IFERROR(SUMPRODUCT(COUNTIF(IsDigits,MID([kw in desc],ROW($A$1:$A$150),1)))=LEN([kw in desc]),#N/A)),[manuell])</f>
        <v>0</v>
      </c>
      <c r="R2049" s="1" t="str">
        <f>IF([pos kw in title]&gt;0,MID(J2049,#REF!,4),IF([first '# in title]&gt;0,MID([title],[first '# in title],3),IF([first '# in title]&gt;0,MID([desc],#REF!,3),VLOOKUP([productid],$G$2:$R$1386,8))))</f>
        <v>162</v>
      </c>
      <c r="S2049" s="1" t="e">
        <f>IF([kw in desc]=[kw rough in title],[kw in desc]*1,IFERROR(LEFT([kw_dirty],3)*1,IFERROR(LEFT([kw_dirty],2)*1,"n.a.")))</f>
        <v>#N/A</v>
      </c>
      <c r="T2049" s="1"/>
      <c r="U2049" s="1" t="e">
        <f>VLOOKUP(Tabelle1[[#This Row],[productid]],Tabelle2[#All],2,FALSE)</f>
        <v>#N/A</v>
      </c>
    </row>
    <row r="2050" spans="1:21" hidden="1">
      <c r="A2050" t="s">
        <v>3478</v>
      </c>
      <c r="B2050">
        <v>3160</v>
      </c>
      <c r="C2050">
        <v>289859</v>
      </c>
      <c r="D2050" t="s">
        <v>3489</v>
      </c>
      <c r="E2050" t="s">
        <v>3490</v>
      </c>
      <c r="F2050">
        <v>18406</v>
      </c>
      <c r="G2050">
        <v>1983623</v>
      </c>
      <c r="H2050">
        <f t="shared" si="31"/>
        <v>30</v>
      </c>
      <c r="I2050">
        <f t="array" ref="I2050">MIN(IFERROR(FIND(IstNumbers,A2050),""))</f>
        <v>20</v>
      </c>
      <c r="J2050" s="1" t="str">
        <f>IF([first '# in title]&lt;[pos kw in title],MID([title],[pos kw in title]-6,6),#N/A)</f>
        <v xml:space="preserve">W (35 </v>
      </c>
      <c r="K2050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50" s="1">
        <f>IFERROR(FIND("kW",[desc]),0)</f>
        <v>62</v>
      </c>
      <c r="M2050">
        <f t="array" ref="M2050">MIN(IFERROR(FIND(IstNumbers,E2050),""))</f>
        <v>24</v>
      </c>
      <c r="N2050" s="1" t="str">
        <f>IF([first '# in desc]&lt;[pos kw in desc],MID([desc],[pos kw in desc]-7,7))</f>
        <v xml:space="preserve">me, 35 </v>
      </c>
      <c r="O2050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2050" s="1" t="str">
        <f>TRIM(IF([first '# in desc]&lt;[pos kw in desc],MID([desc],[pos kw in desc]-6,6),FALSE))</f>
        <v>e, 35</v>
      </c>
      <c r="Q2050" s="1">
        <f>IF(LEN([manuell])=0,IFERROR([kw fine in title]*1,IFERROR(SUMPRODUCT(COUNTIF(IsDigits,MID([kw in desc],ROW($A$1:$A$150),1)))=LEN([kw in desc]),#N/A)),[manuell])</f>
        <v>35</v>
      </c>
      <c r="R2050" s="1" t="e">
        <f>IF([pos kw in title]&gt;0,MID(J2050,#REF!,4),IF([first '# in title]&gt;0,MID([title],[first '# in title],3),IF([first '# in title]&gt;0,MID([desc],#REF!,3),VLOOKUP([productid],$G$2:$R$1386,8))))</f>
        <v>#REF!</v>
      </c>
      <c r="S2050" s="1" t="str">
        <f>IF([kw in desc]=[kw rough in title],[kw in desc]*1,IFERROR(LEFT([kw_dirty],3)*1,IFERROR(LEFT([kw_dirty],2)*1,"n.a.")))</f>
        <v>n.a.</v>
      </c>
      <c r="T2050" s="1"/>
      <c r="U2050" s="1">
        <f>VLOOKUP(Tabelle1[[#This Row],[productid]],Tabelle2[#All],2,FALSE)</f>
        <v>35</v>
      </c>
    </row>
    <row r="2051" spans="1:21">
      <c r="A2051" t="s">
        <v>3463</v>
      </c>
      <c r="B2051">
        <v>1892</v>
      </c>
      <c r="C2051">
        <v>223861</v>
      </c>
      <c r="D2051" t="s">
        <v>3491</v>
      </c>
      <c r="E2051" t="s">
        <v>3124</v>
      </c>
      <c r="F2051">
        <v>18406</v>
      </c>
      <c r="G2051">
        <v>3725835</v>
      </c>
      <c r="H2051">
        <f t="shared" si="31"/>
        <v>0</v>
      </c>
      <c r="I2051">
        <f t="array" ref="I2051">MIN(IFERROR(FIND(IstNumbers,A2051),""))</f>
        <v>8</v>
      </c>
      <c r="J2051" s="1" t="e">
        <f>IF([first '# in title]&lt;[pos kw in title],MID([title],[pos kw in title]-6,6),#N/A)</f>
        <v>#N/A</v>
      </c>
      <c r="K2051" s="1" t="e">
        <f>IFERROR(MID(SUBSTITUTE([kw rough in title],",","."),FIND("(",[kw rough in title])+1,20),SUBSTITUTE(IFERROR(MID([kw rough in title],FIND(" ",[kw rough in title])+1,20),[kw rough in title]),",","."))</f>
        <v>#N/A</v>
      </c>
      <c r="L2051" s="1">
        <f>IFERROR(FIND("kW",[desc]),0)</f>
        <v>0</v>
      </c>
      <c r="M2051">
        <f t="array" ref="M2051">MIN(IFERROR(FIND(IstNumbers,E2051),""))</f>
        <v>12</v>
      </c>
      <c r="N2051" s="1" t="b">
        <f>IF([first '# in desc]&lt;[pos kw in desc],MID([desc],[pos kw in desc]-7,7))</f>
        <v>0</v>
      </c>
      <c r="O20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1" s="1" t="str">
        <f>TRIM(IF([first '# in desc]&lt;[pos kw in desc],MID([desc],[pos kw in desc]-6,6),FALSE))</f>
        <v>FALSCH</v>
      </c>
      <c r="Q2051" s="1" t="b">
        <f>IF(LEN([manuell])=0,IFERROR([kw fine in title]*1,IFERROR(SUMPRODUCT(COUNTIF(IsDigits,MID([kw in desc],ROW($A$1:$A$150),1)))=LEN([kw in desc]),#N/A)),[manuell])</f>
        <v>0</v>
      </c>
      <c r="R2051" s="1" t="str">
        <f>IF([pos kw in title]&gt;0,MID(J2051,#REF!,4),IF([first '# in title]&gt;0,MID([title],[first '# in title],3),IF([first '# in title]&gt;0,MID([desc],#REF!,3),VLOOKUP([productid],$G$2:$R$1386,8))))</f>
        <v xml:space="preserve">28 </v>
      </c>
      <c r="S2051" s="1" t="e">
        <f>IF([kw in desc]=[kw rough in title],[kw in desc]*1,IFERROR(LEFT([kw_dirty],3)*1,IFERROR(LEFT([kw_dirty],2)*1,"n.a.")))</f>
        <v>#N/A</v>
      </c>
      <c r="T2051" s="1"/>
      <c r="U2051" s="1" t="e">
        <f>VLOOKUP(Tabelle1[[#This Row],[productid]],Tabelle2[#All],2,FALSE)</f>
        <v>#N/A</v>
      </c>
    </row>
    <row r="2052" spans="1:21">
      <c r="A2052" t="s">
        <v>3485</v>
      </c>
      <c r="B2052">
        <v>2865</v>
      </c>
      <c r="C2052">
        <v>9701</v>
      </c>
      <c r="D2052" t="s">
        <v>3492</v>
      </c>
      <c r="E2052" t="s">
        <v>9</v>
      </c>
      <c r="F2052">
        <v>18406</v>
      </c>
      <c r="G2052">
        <v>1211486</v>
      </c>
      <c r="H2052">
        <f t="shared" ref="H2052:H2115" si="32">IFERROR(FIND("kW",A2052),0)</f>
        <v>0</v>
      </c>
      <c r="I2052">
        <f t="array" ref="I2052">MIN(IFERROR(FIND(IstNumbers,A2052),""))</f>
        <v>24</v>
      </c>
      <c r="J2052" s="1" t="e">
        <f>IF([first '# in title]&lt;[pos kw in title],MID([title],[pos kw in title]-6,6),#N/A)</f>
        <v>#N/A</v>
      </c>
      <c r="K2052" s="1" t="e">
        <f>IFERROR(MID(SUBSTITUTE([kw rough in title],",","."),FIND("(",[kw rough in title])+1,20),SUBSTITUTE(IFERROR(MID([kw rough in title],FIND(" ",[kw rough in title])+1,20),[kw rough in title]),",","."))</f>
        <v>#N/A</v>
      </c>
      <c r="L2052" s="1">
        <f>IFERROR(FIND("kW",[desc]),0)</f>
        <v>0</v>
      </c>
      <c r="M2052">
        <f t="array" ref="M2052">MIN(IFERROR(FIND(IstNumbers,E2052),""))</f>
        <v>0</v>
      </c>
      <c r="N2052" s="1" t="b">
        <f>IF([first '# in desc]&lt;[pos kw in desc],MID([desc],[pos kw in desc]-7,7))</f>
        <v>0</v>
      </c>
      <c r="O20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2" s="1" t="str">
        <f>TRIM(IF([first '# in desc]&lt;[pos kw in desc],MID([desc],[pos kw in desc]-6,6),FALSE))</f>
        <v>FALSCH</v>
      </c>
      <c r="Q2052" s="1" t="b">
        <f>IF(LEN([manuell])=0,IFERROR([kw fine in title]*1,IFERROR(SUMPRODUCT(COUNTIF(IsDigits,MID([kw in desc],ROW($A$1:$A$150),1)))=LEN([kw in desc]),#N/A)),[manuell])</f>
        <v>0</v>
      </c>
      <c r="R2052" s="1" t="str">
        <f>IF([pos kw in title]&gt;0,MID(J2052,#REF!,4),IF([first '# in title]&gt;0,MID([title],[first '# in title],3),IF([first '# in title]&gt;0,MID([desc],#REF!,3),VLOOKUP([productid],$G$2:$R$1386,8))))</f>
        <v>162</v>
      </c>
      <c r="S2052" s="1" t="e">
        <f>IF([kw in desc]=[kw rough in title],[kw in desc]*1,IFERROR(LEFT([kw_dirty],3)*1,IFERROR(LEFT([kw_dirty],2)*1,"n.a.")))</f>
        <v>#N/A</v>
      </c>
      <c r="T2052" s="1"/>
      <c r="U2052" s="1" t="e">
        <f>VLOOKUP(Tabelle1[[#This Row],[productid]],Tabelle2[#All],2,FALSE)</f>
        <v>#N/A</v>
      </c>
    </row>
    <row r="2053" spans="1:21">
      <c r="A2053" t="s">
        <v>3493</v>
      </c>
      <c r="B2053">
        <v>2745</v>
      </c>
      <c r="C2053">
        <v>9701</v>
      </c>
      <c r="D2053" t="s">
        <v>3494</v>
      </c>
      <c r="E2053" t="s">
        <v>9</v>
      </c>
      <c r="F2053">
        <v>18406</v>
      </c>
      <c r="G2053">
        <v>2354011</v>
      </c>
      <c r="H2053">
        <f t="shared" si="32"/>
        <v>0</v>
      </c>
      <c r="I2053">
        <f t="array" ref="I2053">MIN(IFERROR(FIND(IstNumbers,A2053),""))</f>
        <v>15</v>
      </c>
      <c r="J2053" s="1" t="e">
        <f>IF([first '# in title]&lt;[pos kw in title],MID([title],[pos kw in title]-6,6),#N/A)</f>
        <v>#N/A</v>
      </c>
      <c r="K2053" s="1" t="e">
        <f>IFERROR(MID(SUBSTITUTE([kw rough in title],",","."),FIND("(",[kw rough in title])+1,20),SUBSTITUTE(IFERROR(MID([kw rough in title],FIND(" ",[kw rough in title])+1,20),[kw rough in title]),",","."))</f>
        <v>#N/A</v>
      </c>
      <c r="L2053" s="1">
        <f>IFERROR(FIND("kW",[desc]),0)</f>
        <v>0</v>
      </c>
      <c r="M2053">
        <f t="array" ref="M2053">MIN(IFERROR(FIND(IstNumbers,E2053),""))</f>
        <v>0</v>
      </c>
      <c r="N2053" s="1" t="b">
        <f>IF([first '# in desc]&lt;[pos kw in desc],MID([desc],[pos kw in desc]-7,7))</f>
        <v>0</v>
      </c>
      <c r="O20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3" s="1" t="str">
        <f>TRIM(IF([first '# in desc]&lt;[pos kw in desc],MID([desc],[pos kw in desc]-6,6),FALSE))</f>
        <v>FALSCH</v>
      </c>
      <c r="Q2053" s="1" t="b">
        <f>IF(LEN([manuell])=0,IFERROR([kw fine in title]*1,IFERROR(SUMPRODUCT(COUNTIF(IsDigits,MID([kw in desc],ROW($A$1:$A$150),1)))=LEN([kw in desc]),#N/A)),[manuell])</f>
        <v>0</v>
      </c>
      <c r="R2053" s="1" t="str">
        <f>IF([pos kw in title]&gt;0,MID(J2053,#REF!,4),IF([first '# in title]&gt;0,MID([title],[first '# in title],3),IF([first '# in title]&gt;0,MID([desc],#REF!,3),VLOOKUP([productid],$G$2:$R$1386,8))))</f>
        <v>2-1</v>
      </c>
      <c r="S2053" s="1" t="e">
        <f>IF([kw in desc]=[kw rough in title],[kw in desc]*1,IFERROR(LEFT([kw_dirty],3)*1,IFERROR(LEFT([kw_dirty],2)*1,"n.a.")))</f>
        <v>#N/A</v>
      </c>
      <c r="T2053" s="1"/>
      <c r="U2053" s="1" t="e">
        <f>VLOOKUP(Tabelle1[[#This Row],[productid]],Tabelle2[#All],2,FALSE)</f>
        <v>#N/A</v>
      </c>
    </row>
    <row r="2054" spans="1:21" hidden="1">
      <c r="A2054" t="s">
        <v>3478</v>
      </c>
      <c r="B2054">
        <v>3191.94</v>
      </c>
      <c r="C2054">
        <v>9701</v>
      </c>
      <c r="D2054" t="s">
        <v>3495</v>
      </c>
      <c r="E2054" t="s">
        <v>9</v>
      </c>
      <c r="F2054">
        <v>18406</v>
      </c>
      <c r="G2054">
        <v>1983623</v>
      </c>
      <c r="H2054">
        <f t="shared" si="32"/>
        <v>30</v>
      </c>
      <c r="I2054">
        <f t="array" ref="I2054">MIN(IFERROR(FIND(IstNumbers,A2054),""))</f>
        <v>20</v>
      </c>
      <c r="J2054" s="1" t="str">
        <f>IF([first '# in title]&lt;[pos kw in title],MID([title],[pos kw in title]-6,6),#N/A)</f>
        <v xml:space="preserve">W (35 </v>
      </c>
      <c r="K2054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54" s="1">
        <f>IFERROR(FIND("kW",[desc]),0)</f>
        <v>0</v>
      </c>
      <c r="M2054">
        <f t="array" ref="M2054">MIN(IFERROR(FIND(IstNumbers,E2054),""))</f>
        <v>0</v>
      </c>
      <c r="N2054" s="1" t="b">
        <f>IF([first '# in desc]&lt;[pos kw in desc],MID([desc],[pos kw in desc]-7,7))</f>
        <v>0</v>
      </c>
      <c r="O20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4" s="1" t="str">
        <f>TRIM(IF([first '# in desc]&lt;[pos kw in desc],MID([desc],[pos kw in desc]-6,6),FALSE))</f>
        <v>FALSCH</v>
      </c>
      <c r="Q2054" s="1">
        <f>IF(LEN([manuell])=0,IFERROR([kw fine in title]*1,IFERROR(SUMPRODUCT(COUNTIF(IsDigits,MID([kw in desc],ROW($A$1:$A$150),1)))=LEN([kw in desc]),#N/A)),[manuell])</f>
        <v>35</v>
      </c>
      <c r="R2054" s="1" t="e">
        <f>IF([pos kw in title]&gt;0,MID(J2054,#REF!,4),IF([first '# in title]&gt;0,MID([title],[first '# in title],3),IF([first '# in title]&gt;0,MID([desc],#REF!,3),VLOOKUP([productid],$G$2:$R$1386,8))))</f>
        <v>#REF!</v>
      </c>
      <c r="S2054" s="1" t="str">
        <f>IF([kw in desc]=[kw rough in title],[kw in desc]*1,IFERROR(LEFT([kw_dirty],3)*1,IFERROR(LEFT([kw_dirty],2)*1,"n.a.")))</f>
        <v>n.a.</v>
      </c>
      <c r="T2054" s="1"/>
      <c r="U2054" s="1">
        <f>VLOOKUP(Tabelle1[[#This Row],[productid]],Tabelle2[#All],2,FALSE)</f>
        <v>35</v>
      </c>
    </row>
    <row r="2055" spans="1:21">
      <c r="A2055" t="s">
        <v>3463</v>
      </c>
      <c r="B2055">
        <v>1892</v>
      </c>
      <c r="C2055">
        <v>223861</v>
      </c>
      <c r="D2055" t="s">
        <v>3496</v>
      </c>
      <c r="E2055" t="s">
        <v>2753</v>
      </c>
      <c r="F2055">
        <v>18406</v>
      </c>
      <c r="G2055">
        <v>3725835</v>
      </c>
      <c r="H2055">
        <f t="shared" si="32"/>
        <v>0</v>
      </c>
      <c r="I2055">
        <f t="array" ref="I2055">MIN(IFERROR(FIND(IstNumbers,A2055),""))</f>
        <v>8</v>
      </c>
      <c r="J2055" s="1" t="e">
        <f>IF([first '# in title]&lt;[pos kw in title],MID([title],[pos kw in title]-6,6),#N/A)</f>
        <v>#N/A</v>
      </c>
      <c r="K2055" s="1" t="e">
        <f>IFERROR(MID(SUBSTITUTE([kw rough in title],",","."),FIND("(",[kw rough in title])+1,20),SUBSTITUTE(IFERROR(MID([kw rough in title],FIND(" ",[kw rough in title])+1,20),[kw rough in title]),",","."))</f>
        <v>#N/A</v>
      </c>
      <c r="L2055" s="1">
        <f>IFERROR(FIND("kW",[desc]),0)</f>
        <v>0</v>
      </c>
      <c r="M2055">
        <f t="array" ref="M2055">MIN(IFERROR(FIND(IstNumbers,E2055),""))</f>
        <v>12</v>
      </c>
      <c r="N2055" s="1" t="b">
        <f>IF([first '# in desc]&lt;[pos kw in desc],MID([desc],[pos kw in desc]-7,7))</f>
        <v>0</v>
      </c>
      <c r="O20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5" s="1" t="str">
        <f>TRIM(IF([first '# in desc]&lt;[pos kw in desc],MID([desc],[pos kw in desc]-6,6),FALSE))</f>
        <v>FALSCH</v>
      </c>
      <c r="Q2055" s="1" t="b">
        <f>IF(LEN([manuell])=0,IFERROR([kw fine in title]*1,IFERROR(SUMPRODUCT(COUNTIF(IsDigits,MID([kw in desc],ROW($A$1:$A$150),1)))=LEN([kw in desc]),#N/A)),[manuell])</f>
        <v>0</v>
      </c>
      <c r="R2055" s="1" t="str">
        <f>IF([pos kw in title]&gt;0,MID(J2055,#REF!,4),IF([first '# in title]&gt;0,MID([title],[first '# in title],3),IF([first '# in title]&gt;0,MID([desc],#REF!,3),VLOOKUP([productid],$G$2:$R$1386,8))))</f>
        <v xml:space="preserve">28 </v>
      </c>
      <c r="S2055" s="1" t="e">
        <f>IF([kw in desc]=[kw rough in title],[kw in desc]*1,IFERROR(LEFT([kw_dirty],3)*1,IFERROR(LEFT([kw_dirty],2)*1,"n.a.")))</f>
        <v>#N/A</v>
      </c>
      <c r="T2055" s="1"/>
      <c r="U2055" s="1" t="e">
        <f>VLOOKUP(Tabelle1[[#This Row],[productid]],Tabelle2[#All],2,FALSE)</f>
        <v>#N/A</v>
      </c>
    </row>
    <row r="2056" spans="1:21">
      <c r="A2056" t="s">
        <v>3493</v>
      </c>
      <c r="B2056">
        <v>2840</v>
      </c>
      <c r="C2056">
        <v>9701</v>
      </c>
      <c r="D2056" t="s">
        <v>3497</v>
      </c>
      <c r="E2056" t="s">
        <v>9</v>
      </c>
      <c r="F2056">
        <v>18406</v>
      </c>
      <c r="G2056">
        <v>2354011</v>
      </c>
      <c r="H2056">
        <f t="shared" si="32"/>
        <v>0</v>
      </c>
      <c r="I2056">
        <f t="array" ref="I2056">MIN(IFERROR(FIND(IstNumbers,A2056),""))</f>
        <v>15</v>
      </c>
      <c r="J2056" s="1" t="e">
        <f>IF([first '# in title]&lt;[pos kw in title],MID([title],[pos kw in title]-6,6),#N/A)</f>
        <v>#N/A</v>
      </c>
      <c r="K2056" s="1" t="e">
        <f>IFERROR(MID(SUBSTITUTE([kw rough in title],",","."),FIND("(",[kw rough in title])+1,20),SUBSTITUTE(IFERROR(MID([kw rough in title],FIND(" ",[kw rough in title])+1,20),[kw rough in title]),",","."))</f>
        <v>#N/A</v>
      </c>
      <c r="L2056" s="1">
        <f>IFERROR(FIND("kW",[desc]),0)</f>
        <v>0</v>
      </c>
      <c r="M2056">
        <f t="array" ref="M2056">MIN(IFERROR(FIND(IstNumbers,E2056),""))</f>
        <v>0</v>
      </c>
      <c r="N2056" s="1" t="b">
        <f>IF([first '# in desc]&lt;[pos kw in desc],MID([desc],[pos kw in desc]-7,7))</f>
        <v>0</v>
      </c>
      <c r="O20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6" s="1" t="str">
        <f>TRIM(IF([first '# in desc]&lt;[pos kw in desc],MID([desc],[pos kw in desc]-6,6),FALSE))</f>
        <v>FALSCH</v>
      </c>
      <c r="Q2056" s="1" t="b">
        <f>IF(LEN([manuell])=0,IFERROR([kw fine in title]*1,IFERROR(SUMPRODUCT(COUNTIF(IsDigits,MID([kw in desc],ROW($A$1:$A$150),1)))=LEN([kw in desc]),#N/A)),[manuell])</f>
        <v>0</v>
      </c>
      <c r="R2056" s="1" t="str">
        <f>IF([pos kw in title]&gt;0,MID(J2056,#REF!,4),IF([first '# in title]&gt;0,MID([title],[first '# in title],3),IF([first '# in title]&gt;0,MID([desc],#REF!,3),VLOOKUP([productid],$G$2:$R$1386,8))))</f>
        <v>2-1</v>
      </c>
      <c r="S2056" s="1" t="e">
        <f>IF([kw in desc]=[kw rough in title],[kw in desc]*1,IFERROR(LEFT([kw_dirty],3)*1,IFERROR(LEFT([kw_dirty],2)*1,"n.a.")))</f>
        <v>#N/A</v>
      </c>
      <c r="T2056" s="1"/>
      <c r="U2056" s="1" t="e">
        <f>VLOOKUP(Tabelle1[[#This Row],[productid]],Tabelle2[#All],2,FALSE)</f>
        <v>#N/A</v>
      </c>
    </row>
    <row r="2057" spans="1:21">
      <c r="A2057" t="s">
        <v>3498</v>
      </c>
      <c r="B2057">
        <v>2803</v>
      </c>
      <c r="C2057">
        <v>9701</v>
      </c>
      <c r="D2057" t="s">
        <v>3499</v>
      </c>
      <c r="E2057" t="s">
        <v>9</v>
      </c>
      <c r="F2057">
        <v>18406</v>
      </c>
      <c r="G2057">
        <v>2354013</v>
      </c>
      <c r="H2057">
        <f t="shared" si="32"/>
        <v>0</v>
      </c>
      <c r="I2057">
        <f t="array" ref="I2057">MIN(IFERROR(FIND(IstNumbers,A2057),""))</f>
        <v>15</v>
      </c>
      <c r="J2057" s="1" t="e">
        <f>IF([first '# in title]&lt;[pos kw in title],MID([title],[pos kw in title]-6,6),#N/A)</f>
        <v>#N/A</v>
      </c>
      <c r="K2057" s="1" t="e">
        <f>IFERROR(MID(SUBSTITUTE([kw rough in title],",","."),FIND("(",[kw rough in title])+1,20),SUBSTITUTE(IFERROR(MID([kw rough in title],FIND(" ",[kw rough in title])+1,20),[kw rough in title]),",","."))</f>
        <v>#N/A</v>
      </c>
      <c r="L2057" s="1">
        <f>IFERROR(FIND("kW",[desc]),0)</f>
        <v>0</v>
      </c>
      <c r="M2057">
        <f t="array" ref="M2057">MIN(IFERROR(FIND(IstNumbers,E2057),""))</f>
        <v>0</v>
      </c>
      <c r="N2057" s="1" t="b">
        <f>IF([first '# in desc]&lt;[pos kw in desc],MID([desc],[pos kw in desc]-7,7))</f>
        <v>0</v>
      </c>
      <c r="O20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7" s="1" t="str">
        <f>TRIM(IF([first '# in desc]&lt;[pos kw in desc],MID([desc],[pos kw in desc]-6,6),FALSE))</f>
        <v>FALSCH</v>
      </c>
      <c r="Q2057" s="1" t="b">
        <f>IF(LEN([manuell])=0,IFERROR([kw fine in title]*1,IFERROR(SUMPRODUCT(COUNTIF(IsDigits,MID([kw in desc],ROW($A$1:$A$150),1)))=LEN([kw in desc]),#N/A)),[manuell])</f>
        <v>0</v>
      </c>
      <c r="R2057" s="1" t="str">
        <f>IF([pos kw in title]&gt;0,MID(J2057,#REF!,4),IF([first '# in title]&gt;0,MID([title],[first '# in title],3),IF([first '# in title]&gt;0,MID([desc],#REF!,3),VLOOKUP([productid],$G$2:$R$1386,8))))</f>
        <v>2-1</v>
      </c>
      <c r="S2057" s="1" t="e">
        <f>IF([kw in desc]=[kw rough in title],[kw in desc]*1,IFERROR(LEFT([kw_dirty],3)*1,IFERROR(LEFT([kw_dirty],2)*1,"n.a.")))</f>
        <v>#N/A</v>
      </c>
      <c r="T2057" s="1"/>
      <c r="U2057" s="1" t="e">
        <f>VLOOKUP(Tabelle1[[#This Row],[productid]],Tabelle2[#All],2,FALSE)</f>
        <v>#N/A</v>
      </c>
    </row>
    <row r="2058" spans="1:21" hidden="1">
      <c r="A2058" t="s">
        <v>3478</v>
      </c>
      <c r="B2058">
        <v>3276.99</v>
      </c>
      <c r="C2058">
        <v>276812</v>
      </c>
      <c r="D2058" t="s">
        <v>3500</v>
      </c>
      <c r="E2058" t="s">
        <v>3501</v>
      </c>
      <c r="F2058">
        <v>18406</v>
      </c>
      <c r="G2058">
        <v>1983623</v>
      </c>
      <c r="H2058">
        <f t="shared" si="32"/>
        <v>30</v>
      </c>
      <c r="I2058">
        <f t="array" ref="I2058">MIN(IFERROR(FIND(IstNumbers,A2058),""))</f>
        <v>20</v>
      </c>
      <c r="J2058" s="1" t="str">
        <f>IF([first '# in title]&lt;[pos kw in title],MID([title],[pos kw in title]-6,6),#N/A)</f>
        <v xml:space="preserve">W (35 </v>
      </c>
      <c r="K2058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58" s="1">
        <f>IFERROR(FIND("kW",[desc]),0)</f>
        <v>63</v>
      </c>
      <c r="M2058">
        <f t="array" ref="M2058">MIN(IFERROR(FIND(IstNumbers,E2058),""))</f>
        <v>24</v>
      </c>
      <c r="N2058" s="1" t="str">
        <f>IF([first '# in desc]&lt;[pos kw in desc],MID([desc],[pos kw in desc]-7,7))</f>
        <v xml:space="preserve">- 35,0 </v>
      </c>
      <c r="O2058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2058" s="1" t="str">
        <f>TRIM(IF([first '# in desc]&lt;[pos kw in desc],MID([desc],[pos kw in desc]-6,6),FALSE))</f>
        <v>35,0</v>
      </c>
      <c r="Q2058" s="1">
        <f>IF(LEN([manuell])=0,IFERROR([kw fine in title]*1,IFERROR(SUMPRODUCT(COUNTIF(IsDigits,MID([kw in desc],ROW($A$1:$A$150),1)))=LEN([kw in desc]),#N/A)),[manuell])</f>
        <v>35</v>
      </c>
      <c r="R2058" s="1" t="e">
        <f>IF([pos kw in title]&gt;0,MID(J2058,#REF!,4),IF([first '# in title]&gt;0,MID([title],[first '# in title],3),IF([first '# in title]&gt;0,MID([desc],#REF!,3),VLOOKUP([productid],$G$2:$R$1386,8))))</f>
        <v>#REF!</v>
      </c>
      <c r="S2058" s="1" t="str">
        <f>IF([kw in desc]=[kw rough in title],[kw in desc]*1,IFERROR(LEFT([kw_dirty],3)*1,IFERROR(LEFT([kw_dirty],2)*1,"n.a.")))</f>
        <v>n.a.</v>
      </c>
      <c r="T2058" s="1"/>
      <c r="U2058" s="1">
        <f>VLOOKUP(Tabelle1[[#This Row],[productid]],Tabelle2[#All],2,FALSE)</f>
        <v>35</v>
      </c>
    </row>
    <row r="2059" spans="1:21">
      <c r="A2059" t="s">
        <v>3463</v>
      </c>
      <c r="B2059">
        <v>1892</v>
      </c>
      <c r="C2059">
        <v>223861</v>
      </c>
      <c r="D2059" t="s">
        <v>3502</v>
      </c>
      <c r="E2059" t="s">
        <v>2740</v>
      </c>
      <c r="F2059">
        <v>18406</v>
      </c>
      <c r="G2059">
        <v>3725835</v>
      </c>
      <c r="H2059">
        <f t="shared" si="32"/>
        <v>0</v>
      </c>
      <c r="I2059">
        <f t="array" ref="I2059">MIN(IFERROR(FIND(IstNumbers,A2059),""))</f>
        <v>8</v>
      </c>
      <c r="J2059" s="1" t="e">
        <f>IF([first '# in title]&lt;[pos kw in title],MID([title],[pos kw in title]-6,6),#N/A)</f>
        <v>#N/A</v>
      </c>
      <c r="K2059" s="1" t="e">
        <f>IFERROR(MID(SUBSTITUTE([kw rough in title],",","."),FIND("(",[kw rough in title])+1,20),SUBSTITUTE(IFERROR(MID([kw rough in title],FIND(" ",[kw rough in title])+1,20),[kw rough in title]),",","."))</f>
        <v>#N/A</v>
      </c>
      <c r="L2059" s="1">
        <f>IFERROR(FIND("kW",[desc]),0)</f>
        <v>0</v>
      </c>
      <c r="M2059">
        <f t="array" ref="M2059">MIN(IFERROR(FIND(IstNumbers,E2059),""))</f>
        <v>12</v>
      </c>
      <c r="N2059" s="1" t="b">
        <f>IF([first '# in desc]&lt;[pos kw in desc],MID([desc],[pos kw in desc]-7,7))</f>
        <v>0</v>
      </c>
      <c r="O20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59" s="1" t="str">
        <f>TRIM(IF([first '# in desc]&lt;[pos kw in desc],MID([desc],[pos kw in desc]-6,6),FALSE))</f>
        <v>FALSCH</v>
      </c>
      <c r="Q2059" s="1" t="b">
        <f>IF(LEN([manuell])=0,IFERROR([kw fine in title]*1,IFERROR(SUMPRODUCT(COUNTIF(IsDigits,MID([kw in desc],ROW($A$1:$A$150),1)))=LEN([kw in desc]),#N/A)),[manuell])</f>
        <v>0</v>
      </c>
      <c r="R2059" s="1" t="str">
        <f>IF([pos kw in title]&gt;0,MID(J2059,#REF!,4),IF([first '# in title]&gt;0,MID([title],[first '# in title],3),IF([first '# in title]&gt;0,MID([desc],#REF!,3),VLOOKUP([productid],$G$2:$R$1386,8))))</f>
        <v xml:space="preserve">28 </v>
      </c>
      <c r="S2059" s="1" t="e">
        <f>IF([kw in desc]=[kw rough in title],[kw in desc]*1,IFERROR(LEFT([kw_dirty],3)*1,IFERROR(LEFT([kw_dirty],2)*1,"n.a.")))</f>
        <v>#N/A</v>
      </c>
      <c r="T2059" s="1"/>
      <c r="U2059" s="1" t="e">
        <f>VLOOKUP(Tabelle1[[#This Row],[productid]],Tabelle2[#All],2,FALSE)</f>
        <v>#N/A</v>
      </c>
    </row>
    <row r="2060" spans="1:21">
      <c r="A2060" t="s">
        <v>3503</v>
      </c>
      <c r="B2060">
        <v>2605</v>
      </c>
      <c r="C2060">
        <v>223861</v>
      </c>
      <c r="D2060" t="s">
        <v>3504</v>
      </c>
      <c r="E2060" t="s">
        <v>3505</v>
      </c>
      <c r="F2060">
        <v>18406</v>
      </c>
      <c r="G2060">
        <v>2498921</v>
      </c>
      <c r="H2060">
        <f t="shared" si="32"/>
        <v>0</v>
      </c>
      <c r="I2060">
        <f t="array" ref="I2060">MIN(IFERROR(FIND(IstNumbers,A2060),""))</f>
        <v>29</v>
      </c>
      <c r="J2060" s="1" t="e">
        <f>IF([first '# in title]&lt;[pos kw in title],MID([title],[pos kw in title]-6,6),#N/A)</f>
        <v>#N/A</v>
      </c>
      <c r="K2060" s="1" t="e">
        <f>IFERROR(MID(SUBSTITUTE([kw rough in title],",","."),FIND("(",[kw rough in title])+1,20),SUBSTITUTE(IFERROR(MID([kw rough in title],FIND(" ",[kw rough in title])+1,20),[kw rough in title]),",","."))</f>
        <v>#N/A</v>
      </c>
      <c r="L2060" s="1">
        <f>IFERROR(FIND("kW",[desc]),0)</f>
        <v>0</v>
      </c>
      <c r="M2060">
        <f t="array" ref="M2060">MIN(IFERROR(FIND(IstNumbers,E2060),""))</f>
        <v>68</v>
      </c>
      <c r="N2060" s="1" t="b">
        <f>IF([first '# in desc]&lt;[pos kw in desc],MID([desc],[pos kw in desc]-7,7))</f>
        <v>0</v>
      </c>
      <c r="O20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60" s="1" t="str">
        <f>TRIM(IF([first '# in desc]&lt;[pos kw in desc],MID([desc],[pos kw in desc]-6,6),FALSE))</f>
        <v>FALSCH</v>
      </c>
      <c r="Q2060" s="1" t="b">
        <f>IF(LEN([manuell])=0,IFERROR([kw fine in title]*1,IFERROR(SUMPRODUCT(COUNTIF(IsDigits,MID([kw in desc],ROW($A$1:$A$150),1)))=LEN([kw in desc]),#N/A)),[manuell])</f>
        <v>0</v>
      </c>
      <c r="R2060" s="1" t="str">
        <f>IF([pos kw in title]&gt;0,MID(J2060,#REF!,4),IF([first '# in title]&gt;0,MID([title],[first '# in title],3),IF([first '# in title]&gt;0,MID([desc],#REF!,3),VLOOKUP([productid],$G$2:$R$1386,8))))</f>
        <v>356</v>
      </c>
      <c r="S2060" s="1" t="e">
        <f>IF([kw in desc]=[kw rough in title],[kw in desc]*1,IFERROR(LEFT([kw_dirty],3)*1,IFERROR(LEFT([kw_dirty],2)*1,"n.a.")))</f>
        <v>#N/A</v>
      </c>
      <c r="T2060" s="1"/>
      <c r="U2060" s="1" t="e">
        <f>VLOOKUP(Tabelle1[[#This Row],[productid]],Tabelle2[#All],2,FALSE)</f>
        <v>#N/A</v>
      </c>
    </row>
    <row r="2061" spans="1:21">
      <c r="A2061" t="s">
        <v>3498</v>
      </c>
      <c r="B2061">
        <v>2803</v>
      </c>
      <c r="C2061">
        <v>9701</v>
      </c>
      <c r="D2061" t="s">
        <v>3506</v>
      </c>
      <c r="E2061" t="s">
        <v>9</v>
      </c>
      <c r="F2061">
        <v>18406</v>
      </c>
      <c r="G2061">
        <v>2354013</v>
      </c>
      <c r="H2061">
        <f t="shared" si="32"/>
        <v>0</v>
      </c>
      <c r="I2061">
        <f t="array" ref="I2061">MIN(IFERROR(FIND(IstNumbers,A2061),""))</f>
        <v>15</v>
      </c>
      <c r="J2061" s="1" t="e">
        <f>IF([first '# in title]&lt;[pos kw in title],MID([title],[pos kw in title]-6,6),#N/A)</f>
        <v>#N/A</v>
      </c>
      <c r="K2061" s="1" t="e">
        <f>IFERROR(MID(SUBSTITUTE([kw rough in title],",","."),FIND("(",[kw rough in title])+1,20),SUBSTITUTE(IFERROR(MID([kw rough in title],FIND(" ",[kw rough in title])+1,20),[kw rough in title]),",","."))</f>
        <v>#N/A</v>
      </c>
      <c r="L2061" s="1">
        <f>IFERROR(FIND("kW",[desc]),0)</f>
        <v>0</v>
      </c>
      <c r="M2061">
        <f t="array" ref="M2061">MIN(IFERROR(FIND(IstNumbers,E2061),""))</f>
        <v>0</v>
      </c>
      <c r="N2061" s="1" t="b">
        <f>IF([first '# in desc]&lt;[pos kw in desc],MID([desc],[pos kw in desc]-7,7))</f>
        <v>0</v>
      </c>
      <c r="O20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61" s="1" t="str">
        <f>TRIM(IF([first '# in desc]&lt;[pos kw in desc],MID([desc],[pos kw in desc]-6,6),FALSE))</f>
        <v>FALSCH</v>
      </c>
      <c r="Q2061" s="1" t="b">
        <f>IF(LEN([manuell])=0,IFERROR([kw fine in title]*1,IFERROR(SUMPRODUCT(COUNTIF(IsDigits,MID([kw in desc],ROW($A$1:$A$150),1)))=LEN([kw in desc]),#N/A)),[manuell])</f>
        <v>0</v>
      </c>
      <c r="R2061" s="1" t="str">
        <f>IF([pos kw in title]&gt;0,MID(J2061,#REF!,4),IF([first '# in title]&gt;0,MID([title],[first '# in title],3),IF([first '# in title]&gt;0,MID([desc],#REF!,3),VLOOKUP([productid],$G$2:$R$1386,8))))</f>
        <v>2-1</v>
      </c>
      <c r="S2061" s="1" t="e">
        <f>IF([kw in desc]=[kw rough in title],[kw in desc]*1,IFERROR(LEFT([kw_dirty],3)*1,IFERROR(LEFT([kw_dirty],2)*1,"n.a.")))</f>
        <v>#N/A</v>
      </c>
      <c r="T2061" s="1"/>
      <c r="U2061" s="1" t="e">
        <f>VLOOKUP(Tabelle1[[#This Row],[productid]],Tabelle2[#All],2,FALSE)</f>
        <v>#N/A</v>
      </c>
    </row>
    <row r="2062" spans="1:21" hidden="1">
      <c r="A2062" t="s">
        <v>3478</v>
      </c>
      <c r="B2062">
        <v>3345</v>
      </c>
      <c r="C2062">
        <v>289859</v>
      </c>
      <c r="D2062" t="s">
        <v>3507</v>
      </c>
      <c r="E2062" t="s">
        <v>3508</v>
      </c>
      <c r="F2062">
        <v>18406</v>
      </c>
      <c r="G2062">
        <v>1983623</v>
      </c>
      <c r="H2062">
        <f t="shared" si="32"/>
        <v>30</v>
      </c>
      <c r="I2062">
        <f t="array" ref="I2062">MIN(IFERROR(FIND(IstNumbers,A2062),""))</f>
        <v>20</v>
      </c>
      <c r="J2062" s="1" t="str">
        <f>IF([first '# in title]&lt;[pos kw in title],MID([title],[pos kw in title]-6,6),#N/A)</f>
        <v xml:space="preserve">W (35 </v>
      </c>
      <c r="K2062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62" s="1">
        <f>IFERROR(FIND("kW",[desc]),0)</f>
        <v>53</v>
      </c>
      <c r="M2062">
        <f t="array" ref="M2062">MIN(IFERROR(FIND(IstNumbers,E2062),""))</f>
        <v>24</v>
      </c>
      <c r="N2062" s="1" t="str">
        <f>IF([first '# in desc]&lt;[pos kw in desc],MID([desc],[pos kw in desc]-7,7))</f>
        <v xml:space="preserve">me, 35 </v>
      </c>
      <c r="O2062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2062" s="1" t="str">
        <f>TRIM(IF([first '# in desc]&lt;[pos kw in desc],MID([desc],[pos kw in desc]-6,6),FALSE))</f>
        <v>e, 35</v>
      </c>
      <c r="Q2062" s="1">
        <f>IF(LEN([manuell])=0,IFERROR([kw fine in title]*1,IFERROR(SUMPRODUCT(COUNTIF(IsDigits,MID([kw in desc],ROW($A$1:$A$150),1)))=LEN([kw in desc]),#N/A)),[manuell])</f>
        <v>35</v>
      </c>
      <c r="R2062" s="1" t="e">
        <f>IF([pos kw in title]&gt;0,MID(J2062,#REF!,4),IF([first '# in title]&gt;0,MID([title],[first '# in title],3),IF([first '# in title]&gt;0,MID([desc],#REF!,3),VLOOKUP([productid],$G$2:$R$1386,8))))</f>
        <v>#REF!</v>
      </c>
      <c r="S2062" s="1" t="str">
        <f>IF([kw in desc]=[kw rough in title],[kw in desc]*1,IFERROR(LEFT([kw_dirty],3)*1,IFERROR(LEFT([kw_dirty],2)*1,"n.a.")))</f>
        <v>n.a.</v>
      </c>
      <c r="T2062" s="1"/>
      <c r="U2062" s="1">
        <f>VLOOKUP(Tabelle1[[#This Row],[productid]],Tabelle2[#All],2,FALSE)</f>
        <v>35</v>
      </c>
    </row>
    <row r="2063" spans="1:21">
      <c r="A2063" t="s">
        <v>3463</v>
      </c>
      <c r="B2063">
        <v>1897</v>
      </c>
      <c r="C2063">
        <v>223861</v>
      </c>
      <c r="D2063" t="s">
        <v>3509</v>
      </c>
      <c r="E2063" t="s">
        <v>3135</v>
      </c>
      <c r="F2063">
        <v>18406</v>
      </c>
      <c r="G2063">
        <v>3725835</v>
      </c>
      <c r="H2063">
        <f t="shared" si="32"/>
        <v>0</v>
      </c>
      <c r="I2063">
        <f t="array" ref="I2063">MIN(IFERROR(FIND(IstNumbers,A2063),""))</f>
        <v>8</v>
      </c>
      <c r="J2063" s="1" t="e">
        <f>IF([first '# in title]&lt;[pos kw in title],MID([title],[pos kw in title]-6,6),#N/A)</f>
        <v>#N/A</v>
      </c>
      <c r="K2063" s="1" t="e">
        <f>IFERROR(MID(SUBSTITUTE([kw rough in title],",","."),FIND("(",[kw rough in title])+1,20),SUBSTITUTE(IFERROR(MID([kw rough in title],FIND(" ",[kw rough in title])+1,20),[kw rough in title]),",","."))</f>
        <v>#N/A</v>
      </c>
      <c r="L2063" s="1">
        <f>IFERROR(FIND("kW",[desc]),0)</f>
        <v>0</v>
      </c>
      <c r="M2063">
        <f t="array" ref="M2063">MIN(IFERROR(FIND(IstNumbers,E2063),""))</f>
        <v>12</v>
      </c>
      <c r="N2063" s="1" t="b">
        <f>IF([first '# in desc]&lt;[pos kw in desc],MID([desc],[pos kw in desc]-7,7))</f>
        <v>0</v>
      </c>
      <c r="O20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63" s="1" t="str">
        <f>TRIM(IF([first '# in desc]&lt;[pos kw in desc],MID([desc],[pos kw in desc]-6,6),FALSE))</f>
        <v>FALSCH</v>
      </c>
      <c r="Q2063" s="1" t="b">
        <f>IF(LEN([manuell])=0,IFERROR([kw fine in title]*1,IFERROR(SUMPRODUCT(COUNTIF(IsDigits,MID([kw in desc],ROW($A$1:$A$150),1)))=LEN([kw in desc]),#N/A)),[manuell])</f>
        <v>0</v>
      </c>
      <c r="R2063" s="1" t="str">
        <f>IF([pos kw in title]&gt;0,MID(J2063,#REF!,4),IF([first '# in title]&gt;0,MID([title],[first '# in title],3),IF([first '# in title]&gt;0,MID([desc],#REF!,3),VLOOKUP([productid],$G$2:$R$1386,8))))</f>
        <v xml:space="preserve">28 </v>
      </c>
      <c r="S2063" s="1" t="e">
        <f>IF([kw in desc]=[kw rough in title],[kw in desc]*1,IFERROR(LEFT([kw_dirty],3)*1,IFERROR(LEFT([kw_dirty],2)*1,"n.a.")))</f>
        <v>#N/A</v>
      </c>
      <c r="T2063" s="1"/>
      <c r="U2063" s="1" t="e">
        <f>VLOOKUP(Tabelle1[[#This Row],[productid]],Tabelle2[#All],2,FALSE)</f>
        <v>#N/A</v>
      </c>
    </row>
    <row r="2064" spans="1:21" hidden="1">
      <c r="A2064" t="s">
        <v>3510</v>
      </c>
      <c r="B2064">
        <v>1834</v>
      </c>
      <c r="C2064">
        <v>289859</v>
      </c>
      <c r="D2064" t="s">
        <v>3511</v>
      </c>
      <c r="E2064" t="s">
        <v>1893</v>
      </c>
      <c r="F2064">
        <v>18406</v>
      </c>
      <c r="G2064">
        <v>2635849</v>
      </c>
      <c r="H2064">
        <f t="shared" si="32"/>
        <v>59</v>
      </c>
      <c r="I2064">
        <f t="array" ref="I2064">MIN(IFERROR(FIND(IstNumbers,A2064),""))</f>
        <v>24</v>
      </c>
      <c r="J2064" s="1" t="str">
        <f>IF([first '# in title]&lt;[pos kw in title],MID([title],[pos kw in title]-6,6),#N/A)</f>
        <v xml:space="preserve">H (16 </v>
      </c>
      <c r="K206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64" s="1">
        <f>IFERROR(FIND("kW",[desc]),0)</f>
        <v>71</v>
      </c>
      <c r="M2064">
        <f t="array" ref="M2064">MIN(IFERROR(FIND(IstNumbers,E2064),""))</f>
        <v>29</v>
      </c>
      <c r="N2064" s="1" t="str">
        <f>IF([first '# in desc]&lt;[pos kw in desc],MID([desc],[pos kw in desc]-7,7))</f>
        <v xml:space="preserve">­me 16 </v>
      </c>
      <c r="O20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64" s="1" t="str">
        <f>TRIM(IF([first '# in desc]&lt;[pos kw in desc],MID([desc],[pos kw in desc]-6,6),FALSE))</f>
        <v>me 16</v>
      </c>
      <c r="Q2064" s="1">
        <f>IF(LEN([manuell])=0,IFERROR([kw fine in title]*1,IFERROR(SUMPRODUCT(COUNTIF(IsDigits,MID([kw in desc],ROW($A$1:$A$150),1)))=LEN([kw in desc]),#N/A)),[manuell])</f>
        <v>16</v>
      </c>
      <c r="R2064" s="1" t="e">
        <f>IF([pos kw in title]&gt;0,MID(J2064,#REF!,4),IF([first '# in title]&gt;0,MID([title],[first '# in title],3),IF([first '# in title]&gt;0,MID([desc],#REF!,3),VLOOKUP([productid],$G$2:$R$1386,8))))</f>
        <v>#REF!</v>
      </c>
      <c r="S2064" s="1" t="str">
        <f>IF([kw in desc]=[kw rough in title],[kw in desc]*1,IFERROR(LEFT([kw_dirty],3)*1,IFERROR(LEFT([kw_dirty],2)*1,"n.a.")))</f>
        <v>n.a.</v>
      </c>
      <c r="T2064" s="1"/>
      <c r="U2064" s="1">
        <f>VLOOKUP(Tabelle1[[#This Row],[productid]],Tabelle2[#All],2,FALSE)</f>
        <v>16</v>
      </c>
    </row>
    <row r="2065" spans="1:21">
      <c r="A2065" t="s">
        <v>3503</v>
      </c>
      <c r="B2065">
        <v>2605</v>
      </c>
      <c r="C2065">
        <v>9701</v>
      </c>
      <c r="D2065" t="s">
        <v>3512</v>
      </c>
      <c r="E2065" t="s">
        <v>9</v>
      </c>
      <c r="F2065">
        <v>18406</v>
      </c>
      <c r="G2065">
        <v>2498921</v>
      </c>
      <c r="H2065">
        <f t="shared" si="32"/>
        <v>0</v>
      </c>
      <c r="I2065">
        <f t="array" ref="I2065">MIN(IFERROR(FIND(IstNumbers,A2065),""))</f>
        <v>29</v>
      </c>
      <c r="J2065" s="1" t="e">
        <f>IF([first '# in title]&lt;[pos kw in title],MID([title],[pos kw in title]-6,6),#N/A)</f>
        <v>#N/A</v>
      </c>
      <c r="K2065" s="1" t="e">
        <f>IFERROR(MID(SUBSTITUTE([kw rough in title],",","."),FIND("(",[kw rough in title])+1,20),SUBSTITUTE(IFERROR(MID([kw rough in title],FIND(" ",[kw rough in title])+1,20),[kw rough in title]),",","."))</f>
        <v>#N/A</v>
      </c>
      <c r="L2065" s="1">
        <f>IFERROR(FIND("kW",[desc]),0)</f>
        <v>0</v>
      </c>
      <c r="M2065">
        <f t="array" ref="M2065">MIN(IFERROR(FIND(IstNumbers,E2065),""))</f>
        <v>0</v>
      </c>
      <c r="N2065" s="1" t="b">
        <f>IF([first '# in desc]&lt;[pos kw in desc],MID([desc],[pos kw in desc]-7,7))</f>
        <v>0</v>
      </c>
      <c r="O20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65" s="1" t="str">
        <f>TRIM(IF([first '# in desc]&lt;[pos kw in desc],MID([desc],[pos kw in desc]-6,6),FALSE))</f>
        <v>FALSCH</v>
      </c>
      <c r="Q2065" s="1" t="b">
        <f>IF(LEN([manuell])=0,IFERROR([kw fine in title]*1,IFERROR(SUMPRODUCT(COUNTIF(IsDigits,MID([kw in desc],ROW($A$1:$A$150),1)))=LEN([kw in desc]),#N/A)),[manuell])</f>
        <v>0</v>
      </c>
      <c r="R2065" s="1" t="str">
        <f>IF([pos kw in title]&gt;0,MID(J2065,#REF!,4),IF([first '# in title]&gt;0,MID([title],[first '# in title],3),IF([first '# in title]&gt;0,MID([desc],#REF!,3),VLOOKUP([productid],$G$2:$R$1386,8))))</f>
        <v>356</v>
      </c>
      <c r="S2065" s="1" t="e">
        <f>IF([kw in desc]=[kw rough in title],[kw in desc]*1,IFERROR(LEFT([kw_dirty],3)*1,IFERROR(LEFT([kw_dirty],2)*1,"n.a.")))</f>
        <v>#N/A</v>
      </c>
      <c r="T2065" s="1"/>
      <c r="U2065" s="1" t="e">
        <f>VLOOKUP(Tabelle1[[#This Row],[productid]],Tabelle2[#All],2,FALSE)</f>
        <v>#N/A</v>
      </c>
    </row>
    <row r="2066" spans="1:21">
      <c r="A2066" t="s">
        <v>3513</v>
      </c>
      <c r="B2066">
        <v>3470.79</v>
      </c>
      <c r="C2066">
        <v>276812</v>
      </c>
      <c r="D2066" t="s">
        <v>3514</v>
      </c>
      <c r="E2066" t="s">
        <v>3515</v>
      </c>
      <c r="F2066">
        <v>18406</v>
      </c>
      <c r="G2066">
        <v>2654413</v>
      </c>
      <c r="H2066">
        <f t="shared" si="32"/>
        <v>0</v>
      </c>
      <c r="I2066">
        <f t="array" ref="I2066">MIN(IFERROR(FIND(IstNumbers,A2066),""))</f>
        <v>30</v>
      </c>
      <c r="J2066" s="1" t="e">
        <f>IF([first '# in title]&lt;[pos kw in title],MID([title],[pos kw in title]-6,6),#N/A)</f>
        <v>#N/A</v>
      </c>
      <c r="K2066" s="1" t="e">
        <f>IFERROR(MID(SUBSTITUTE([kw rough in title],",","."),FIND("(",[kw rough in title])+1,20),SUBSTITUTE(IFERROR(MID([kw rough in title],FIND(" ",[kw rough in title])+1,20),[kw rough in title]),",","."))</f>
        <v>#N/A</v>
      </c>
      <c r="L2066" s="1">
        <f>IFERROR(FIND("kW",[desc]),0)</f>
        <v>0</v>
      </c>
      <c r="M2066">
        <f t="array" ref="M2066">MIN(IFERROR(FIND(IstNumbers,E2066),""))</f>
        <v>41</v>
      </c>
      <c r="N2066" s="1" t="b">
        <f>IF([first '# in desc]&lt;[pos kw in desc],MID([desc],[pos kw in desc]-7,7))</f>
        <v>0</v>
      </c>
      <c r="O20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66" s="1" t="str">
        <f>TRIM(IF([first '# in desc]&lt;[pos kw in desc],MID([desc],[pos kw in desc]-6,6),FALSE))</f>
        <v>FALSCH</v>
      </c>
      <c r="Q2066" s="1" t="b">
        <f>IF(LEN([manuell])=0,IFERROR([kw fine in title]*1,IFERROR(SUMPRODUCT(COUNTIF(IsDigits,MID([kw in desc],ROW($A$1:$A$150),1)))=LEN([kw in desc]),#N/A)),[manuell])</f>
        <v>0</v>
      </c>
      <c r="R2066" s="1" t="str">
        <f>IF([pos kw in title]&gt;0,MID(J2066,#REF!,4),IF([first '# in title]&gt;0,MID([title],[first '# in title],3),IF([first '# in title]&gt;0,MID([desc],#REF!,3),VLOOKUP([productid],$G$2:$R$1386,8))))</f>
        <v>25-</v>
      </c>
      <c r="S2066" s="1" t="e">
        <f>IF([kw in desc]=[kw rough in title],[kw in desc]*1,IFERROR(LEFT([kw_dirty],3)*1,IFERROR(LEFT([kw_dirty],2)*1,"n.a.")))</f>
        <v>#N/A</v>
      </c>
      <c r="T2066" s="1"/>
      <c r="U2066" s="1" t="e">
        <f>VLOOKUP(Tabelle1[[#This Row],[productid]],Tabelle2[#All],2,FALSE)</f>
        <v>#N/A</v>
      </c>
    </row>
    <row r="2067" spans="1:21">
      <c r="A2067" t="s">
        <v>3516</v>
      </c>
      <c r="B2067">
        <v>3085</v>
      </c>
      <c r="C2067">
        <v>289859</v>
      </c>
      <c r="D2067" t="s">
        <v>3517</v>
      </c>
      <c r="E2067" t="s">
        <v>3518</v>
      </c>
      <c r="F2067">
        <v>18406</v>
      </c>
      <c r="G2067">
        <v>3094808</v>
      </c>
      <c r="H2067">
        <f t="shared" si="32"/>
        <v>0</v>
      </c>
      <c r="I2067">
        <f t="array" ref="I2067">MIN(IFERROR(FIND(IstNumbers,A2067),""))</f>
        <v>14</v>
      </c>
      <c r="J2067" s="1" t="e">
        <f>IF([first '# in title]&lt;[pos kw in title],MID([title],[pos kw in title]-6,6),#N/A)</f>
        <v>#N/A</v>
      </c>
      <c r="K2067" s="1" t="e">
        <f>IFERROR(MID(SUBSTITUTE([kw rough in title],",","."),FIND("(",[kw rough in title])+1,20),SUBSTITUTE(IFERROR(MID([kw rough in title],FIND(" ",[kw rough in title])+1,20),[kw rough in title]),",","."))</f>
        <v>#N/A</v>
      </c>
      <c r="L2067" s="1">
        <f>IFERROR(FIND("kW",[desc]),0)</f>
        <v>0</v>
      </c>
      <c r="M2067">
        <f t="array" ref="M2067">MIN(IFERROR(FIND(IstNumbers,E2067),""))</f>
        <v>31</v>
      </c>
      <c r="N2067" s="1" t="b">
        <f>IF([first '# in desc]&lt;[pos kw in desc],MID([desc],[pos kw in desc]-7,7))</f>
        <v>0</v>
      </c>
      <c r="O20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67" s="1" t="str">
        <f>TRIM(IF([first '# in desc]&lt;[pos kw in desc],MID([desc],[pos kw in desc]-6,6),FALSE))</f>
        <v>FALSCH</v>
      </c>
      <c r="Q2067" s="1" t="b">
        <f>IF(LEN([manuell])=0,IFERROR([kw fine in title]*1,IFERROR(SUMPRODUCT(COUNTIF(IsDigits,MID([kw in desc],ROW($A$1:$A$150),1)))=LEN([kw in desc]),#N/A)),[manuell])</f>
        <v>0</v>
      </c>
      <c r="R2067" s="1" t="str">
        <f>IF([pos kw in title]&gt;0,MID(J2067,#REF!,4),IF([first '# in title]&gt;0,MID([title],[first '# in title],3),IF([first '# in title]&gt;0,MID([desc],#REF!,3),VLOOKUP([productid],$G$2:$R$1386,8))))</f>
        <v xml:space="preserve">22 </v>
      </c>
      <c r="S2067" s="1" t="e">
        <f>IF([kw in desc]=[kw rough in title],[kw in desc]*1,IFERROR(LEFT([kw_dirty],3)*1,IFERROR(LEFT([kw_dirty],2)*1,"n.a.")))</f>
        <v>#N/A</v>
      </c>
      <c r="T2067" s="1"/>
      <c r="U2067" s="1" t="e">
        <f>VLOOKUP(Tabelle1[[#This Row],[productid]],Tabelle2[#All],2,FALSE)</f>
        <v>#N/A</v>
      </c>
    </row>
    <row r="2068" spans="1:21" hidden="1">
      <c r="A2068" t="s">
        <v>3478</v>
      </c>
      <c r="B2068">
        <v>3362</v>
      </c>
      <c r="C2068">
        <v>9701</v>
      </c>
      <c r="D2068" t="s">
        <v>3519</v>
      </c>
      <c r="E2068" t="s">
        <v>9</v>
      </c>
      <c r="F2068">
        <v>18406</v>
      </c>
      <c r="G2068">
        <v>1983623</v>
      </c>
      <c r="H2068">
        <f t="shared" si="32"/>
        <v>30</v>
      </c>
      <c r="I2068">
        <f t="array" ref="I2068">MIN(IFERROR(FIND(IstNumbers,A2068),""))</f>
        <v>20</v>
      </c>
      <c r="J2068" s="1" t="str">
        <f>IF([first '# in title]&lt;[pos kw in title],MID([title],[pos kw in title]-6,6),#N/A)</f>
        <v xml:space="preserve">W (35 </v>
      </c>
      <c r="K2068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68" s="1">
        <f>IFERROR(FIND("kW",[desc]),0)</f>
        <v>0</v>
      </c>
      <c r="M2068">
        <f t="array" ref="M2068">MIN(IFERROR(FIND(IstNumbers,E2068),""))</f>
        <v>0</v>
      </c>
      <c r="N2068" s="1" t="b">
        <f>IF([first '# in desc]&lt;[pos kw in desc],MID([desc],[pos kw in desc]-7,7))</f>
        <v>0</v>
      </c>
      <c r="O20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68" s="1" t="str">
        <f>TRIM(IF([first '# in desc]&lt;[pos kw in desc],MID([desc],[pos kw in desc]-6,6),FALSE))</f>
        <v>FALSCH</v>
      </c>
      <c r="Q2068" s="1">
        <f>IF(LEN([manuell])=0,IFERROR([kw fine in title]*1,IFERROR(SUMPRODUCT(COUNTIF(IsDigits,MID([kw in desc],ROW($A$1:$A$150),1)))=LEN([kw in desc]),#N/A)),[manuell])</f>
        <v>35</v>
      </c>
      <c r="R2068" s="1" t="e">
        <f>IF([pos kw in title]&gt;0,MID(J2068,#REF!,4),IF([first '# in title]&gt;0,MID([title],[first '# in title],3),IF([first '# in title]&gt;0,MID([desc],#REF!,3),VLOOKUP([productid],$G$2:$R$1386,8))))</f>
        <v>#REF!</v>
      </c>
      <c r="S2068" s="1" t="str">
        <f>IF([kw in desc]=[kw rough in title],[kw in desc]*1,IFERROR(LEFT([kw_dirty],3)*1,IFERROR(LEFT([kw_dirty],2)*1,"n.a.")))</f>
        <v>n.a.</v>
      </c>
      <c r="T2068" s="1"/>
      <c r="U2068" s="1">
        <f>VLOOKUP(Tabelle1[[#This Row],[productid]],Tabelle2[#All],2,FALSE)</f>
        <v>35</v>
      </c>
    </row>
    <row r="2069" spans="1:21">
      <c r="A2069" t="s">
        <v>3463</v>
      </c>
      <c r="B2069">
        <v>1903</v>
      </c>
      <c r="C2069">
        <v>223861</v>
      </c>
      <c r="D2069" t="s">
        <v>3520</v>
      </c>
      <c r="E2069" t="s">
        <v>3124</v>
      </c>
      <c r="F2069">
        <v>18406</v>
      </c>
      <c r="G2069">
        <v>3725835</v>
      </c>
      <c r="H2069">
        <f t="shared" si="32"/>
        <v>0</v>
      </c>
      <c r="I2069">
        <f t="array" ref="I2069">MIN(IFERROR(FIND(IstNumbers,A2069),""))</f>
        <v>8</v>
      </c>
      <c r="J2069" s="1" t="e">
        <f>IF([first '# in title]&lt;[pos kw in title],MID([title],[pos kw in title]-6,6),#N/A)</f>
        <v>#N/A</v>
      </c>
      <c r="K2069" s="1" t="e">
        <f>IFERROR(MID(SUBSTITUTE([kw rough in title],",","."),FIND("(",[kw rough in title])+1,20),SUBSTITUTE(IFERROR(MID([kw rough in title],FIND(" ",[kw rough in title])+1,20),[kw rough in title]),",","."))</f>
        <v>#N/A</v>
      </c>
      <c r="L2069" s="1">
        <f>IFERROR(FIND("kW",[desc]),0)</f>
        <v>0</v>
      </c>
      <c r="M2069">
        <f t="array" ref="M2069">MIN(IFERROR(FIND(IstNumbers,E2069),""))</f>
        <v>12</v>
      </c>
      <c r="N2069" s="1" t="b">
        <f>IF([first '# in desc]&lt;[pos kw in desc],MID([desc],[pos kw in desc]-7,7))</f>
        <v>0</v>
      </c>
      <c r="O20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69" s="1" t="str">
        <f>TRIM(IF([first '# in desc]&lt;[pos kw in desc],MID([desc],[pos kw in desc]-6,6),FALSE))</f>
        <v>FALSCH</v>
      </c>
      <c r="Q2069" s="1" t="b">
        <f>IF(LEN([manuell])=0,IFERROR([kw fine in title]*1,IFERROR(SUMPRODUCT(COUNTIF(IsDigits,MID([kw in desc],ROW($A$1:$A$150),1)))=LEN([kw in desc]),#N/A)),[manuell])</f>
        <v>0</v>
      </c>
      <c r="R2069" s="1" t="str">
        <f>IF([pos kw in title]&gt;0,MID(J2069,#REF!,4),IF([first '# in title]&gt;0,MID([title],[first '# in title],3),IF([first '# in title]&gt;0,MID([desc],#REF!,3),VLOOKUP([productid],$G$2:$R$1386,8))))</f>
        <v xml:space="preserve">28 </v>
      </c>
      <c r="S2069" s="1" t="e">
        <f>IF([kw in desc]=[kw rough in title],[kw in desc]*1,IFERROR(LEFT([kw_dirty],3)*1,IFERROR(LEFT([kw_dirty],2)*1,"n.a.")))</f>
        <v>#N/A</v>
      </c>
      <c r="T2069" s="1"/>
      <c r="U2069" s="1" t="e">
        <f>VLOOKUP(Tabelle1[[#This Row],[productid]],Tabelle2[#All],2,FALSE)</f>
        <v>#N/A</v>
      </c>
    </row>
    <row r="2070" spans="1:21" hidden="1">
      <c r="A2070" t="s">
        <v>3510</v>
      </c>
      <c r="B2070">
        <v>1879</v>
      </c>
      <c r="C2070">
        <v>289859</v>
      </c>
      <c r="D2070" t="s">
        <v>3521</v>
      </c>
      <c r="E2070" t="s">
        <v>1910</v>
      </c>
      <c r="F2070">
        <v>18406</v>
      </c>
      <c r="G2070">
        <v>2635849</v>
      </c>
      <c r="H2070">
        <f t="shared" si="32"/>
        <v>59</v>
      </c>
      <c r="I2070">
        <f t="array" ref="I2070">MIN(IFERROR(FIND(IstNumbers,A2070),""))</f>
        <v>24</v>
      </c>
      <c r="J2070" s="1" t="str">
        <f>IF([first '# in title]&lt;[pos kw in title],MID([title],[pos kw in title]-6,6),#N/A)</f>
        <v xml:space="preserve">H (16 </v>
      </c>
      <c r="K207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70" s="1">
        <f>IFERROR(FIND("kW",[desc]),0)</f>
        <v>71</v>
      </c>
      <c r="M2070">
        <f t="array" ref="M2070">MIN(IFERROR(FIND(IstNumbers,E2070),""))</f>
        <v>29</v>
      </c>
      <c r="N2070" s="1" t="str">
        <f>IF([first '# in desc]&lt;[pos kw in desc],MID([desc],[pos kw in desc]-7,7))</f>
        <v xml:space="preserve">­me 16 </v>
      </c>
      <c r="O207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70" s="1" t="str">
        <f>TRIM(IF([first '# in desc]&lt;[pos kw in desc],MID([desc],[pos kw in desc]-6,6),FALSE))</f>
        <v>me 16</v>
      </c>
      <c r="Q2070" s="1">
        <f>IF(LEN([manuell])=0,IFERROR([kw fine in title]*1,IFERROR(SUMPRODUCT(COUNTIF(IsDigits,MID([kw in desc],ROW($A$1:$A$150),1)))=LEN([kw in desc]),#N/A)),[manuell])</f>
        <v>16</v>
      </c>
      <c r="R2070" s="1" t="e">
        <f>IF([pos kw in title]&gt;0,MID(J2070,#REF!,4),IF([first '# in title]&gt;0,MID([title],[first '# in title],3),IF([first '# in title]&gt;0,MID([desc],#REF!,3),VLOOKUP([productid],$G$2:$R$1386,8))))</f>
        <v>#REF!</v>
      </c>
      <c r="S2070" s="1" t="str">
        <f>IF([kw in desc]=[kw rough in title],[kw in desc]*1,IFERROR(LEFT([kw_dirty],3)*1,IFERROR(LEFT([kw_dirty],2)*1,"n.a.")))</f>
        <v>n.a.</v>
      </c>
      <c r="T2070" s="1"/>
      <c r="U2070" s="1">
        <f>VLOOKUP(Tabelle1[[#This Row],[productid]],Tabelle2[#All],2,FALSE)</f>
        <v>16</v>
      </c>
    </row>
    <row r="2071" spans="1:21" hidden="1">
      <c r="A2071" t="s">
        <v>3522</v>
      </c>
      <c r="B2071">
        <v>2169</v>
      </c>
      <c r="C2071">
        <v>289859</v>
      </c>
      <c r="D2071" t="s">
        <v>3523</v>
      </c>
      <c r="E2071" t="s">
        <v>3524</v>
      </c>
      <c r="F2071">
        <v>18406</v>
      </c>
      <c r="G2071">
        <v>1219746</v>
      </c>
      <c r="H2071">
        <f t="shared" si="32"/>
        <v>0</v>
      </c>
      <c r="I2071">
        <f t="array" ref="I2071">MIN(IFERROR(FIND(IstNumbers,A2071),""))</f>
        <v>14</v>
      </c>
      <c r="J2071" s="1" t="e">
        <f>IF([first '# in title]&lt;[pos kw in title],MID([title],[pos kw in title]-6,6),#N/A)</f>
        <v>#N/A</v>
      </c>
      <c r="K2071" s="1" t="e">
        <f>IFERROR(MID(SUBSTITUTE([kw rough in title],",","."),FIND("(",[kw rough in title])+1,20),SUBSTITUTE(IFERROR(MID([kw rough in title],FIND(" ",[kw rough in title])+1,20),[kw rough in title]),",","."))</f>
        <v>#N/A</v>
      </c>
      <c r="L2071" s="1">
        <f>IFERROR(FIND("kW",[desc]),0)</f>
        <v>71</v>
      </c>
      <c r="M2071">
        <f t="array" ref="M2071">MIN(IFERROR(FIND(IstNumbers,E2071),""))</f>
        <v>29</v>
      </c>
      <c r="N2071" s="1" t="str">
        <f>IF([first '# in desc]&lt;[pos kw in desc],MID([desc],[pos kw in desc]-7,7))</f>
        <v xml:space="preserve">­me 16 </v>
      </c>
      <c r="O20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71" s="1" t="str">
        <f>TRIM(IF([first '# in desc]&lt;[pos kw in desc],MID([desc],[pos kw in desc]-6,6),FALSE))</f>
        <v>me 16</v>
      </c>
      <c r="Q2071" s="1" t="b">
        <f>IF(LEN([manuell])=0,IFERROR([kw fine in title]*1,IFERROR(SUMPRODUCT(COUNTIF(IsDigits,MID([kw in desc],ROW($A$1:$A$150),1)))=LEN([kw in desc]),#N/A)),[manuell])</f>
        <v>0</v>
      </c>
      <c r="R2071" s="1" t="str">
        <f>IF([pos kw in title]&gt;0,MID(J2071,#REF!,4),IF([first '# in title]&gt;0,MID([title],[first '# in title],3),IF([first '# in title]&gt;0,MID([desc],#REF!,3),VLOOKUP([productid],$G$2:$R$1386,8))))</f>
        <v xml:space="preserve">16 </v>
      </c>
      <c r="S2071" s="1" t="e">
        <f>IF([kw in desc]=[kw rough in title],[kw in desc]*1,IFERROR(LEFT([kw_dirty],3)*1,IFERROR(LEFT([kw_dirty],2)*1,"n.a.")))</f>
        <v>#N/A</v>
      </c>
      <c r="T2071" s="1"/>
      <c r="U2071" s="1">
        <f>VLOOKUP(Tabelle1[[#This Row],[productid]],Tabelle2[#All],2,FALSE)</f>
        <v>16</v>
      </c>
    </row>
    <row r="2072" spans="1:21">
      <c r="A2072" t="s">
        <v>3503</v>
      </c>
      <c r="B2072">
        <v>2850</v>
      </c>
      <c r="C2072">
        <v>9701</v>
      </c>
      <c r="D2072" t="s">
        <v>3525</v>
      </c>
      <c r="E2072" t="s">
        <v>9</v>
      </c>
      <c r="F2072">
        <v>18406</v>
      </c>
      <c r="G2072">
        <v>2498921</v>
      </c>
      <c r="H2072">
        <f t="shared" si="32"/>
        <v>0</v>
      </c>
      <c r="I2072">
        <f t="array" ref="I2072">MIN(IFERROR(FIND(IstNumbers,A2072),""))</f>
        <v>29</v>
      </c>
      <c r="J2072" s="1" t="e">
        <f>IF([first '# in title]&lt;[pos kw in title],MID([title],[pos kw in title]-6,6),#N/A)</f>
        <v>#N/A</v>
      </c>
      <c r="K2072" s="1" t="e">
        <f>IFERROR(MID(SUBSTITUTE([kw rough in title],",","."),FIND("(",[kw rough in title])+1,20),SUBSTITUTE(IFERROR(MID([kw rough in title],FIND(" ",[kw rough in title])+1,20),[kw rough in title]),",","."))</f>
        <v>#N/A</v>
      </c>
      <c r="L2072" s="1">
        <f>IFERROR(FIND("kW",[desc]),0)</f>
        <v>0</v>
      </c>
      <c r="M2072">
        <f t="array" ref="M2072">MIN(IFERROR(FIND(IstNumbers,E2072),""))</f>
        <v>0</v>
      </c>
      <c r="N2072" s="1" t="b">
        <f>IF([first '# in desc]&lt;[pos kw in desc],MID([desc],[pos kw in desc]-7,7))</f>
        <v>0</v>
      </c>
      <c r="O20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72" s="1" t="str">
        <f>TRIM(IF([first '# in desc]&lt;[pos kw in desc],MID([desc],[pos kw in desc]-6,6),FALSE))</f>
        <v>FALSCH</v>
      </c>
      <c r="Q2072" s="1" t="b">
        <f>IF(LEN([manuell])=0,IFERROR([kw fine in title]*1,IFERROR(SUMPRODUCT(COUNTIF(IsDigits,MID([kw in desc],ROW($A$1:$A$150),1)))=LEN([kw in desc]),#N/A)),[manuell])</f>
        <v>0</v>
      </c>
      <c r="R2072" s="1" t="str">
        <f>IF([pos kw in title]&gt;0,MID(J2072,#REF!,4),IF([first '# in title]&gt;0,MID([title],[first '# in title],3),IF([first '# in title]&gt;0,MID([desc],#REF!,3),VLOOKUP([productid],$G$2:$R$1386,8))))</f>
        <v>356</v>
      </c>
      <c r="S2072" s="1" t="e">
        <f>IF([kw in desc]=[kw rough in title],[kw in desc]*1,IFERROR(LEFT([kw_dirty],3)*1,IFERROR(LEFT([kw_dirty],2)*1,"n.a.")))</f>
        <v>#N/A</v>
      </c>
      <c r="T2072" s="1"/>
      <c r="U2072" s="1" t="e">
        <f>VLOOKUP(Tabelle1[[#This Row],[productid]],Tabelle2[#All],2,FALSE)</f>
        <v>#N/A</v>
      </c>
    </row>
    <row r="2073" spans="1:21">
      <c r="A2073" t="s">
        <v>3513</v>
      </c>
      <c r="B2073">
        <v>3773.78</v>
      </c>
      <c r="C2073">
        <v>276812</v>
      </c>
      <c r="D2073" t="s">
        <v>3526</v>
      </c>
      <c r="E2073" t="s">
        <v>3527</v>
      </c>
      <c r="F2073">
        <v>18406</v>
      </c>
      <c r="G2073">
        <v>2654413</v>
      </c>
      <c r="H2073">
        <f t="shared" si="32"/>
        <v>0</v>
      </c>
      <c r="I2073">
        <f t="array" ref="I2073">MIN(IFERROR(FIND(IstNumbers,A2073),""))</f>
        <v>30</v>
      </c>
      <c r="J2073" s="1" t="e">
        <f>IF([first '# in title]&lt;[pos kw in title],MID([title],[pos kw in title]-6,6),#N/A)</f>
        <v>#N/A</v>
      </c>
      <c r="K2073" s="1" t="e">
        <f>IFERROR(MID(SUBSTITUTE([kw rough in title],",","."),FIND("(",[kw rough in title])+1,20),SUBSTITUTE(IFERROR(MID([kw rough in title],FIND(" ",[kw rough in title])+1,20),[kw rough in title]),",","."))</f>
        <v>#N/A</v>
      </c>
      <c r="L2073" s="1">
        <f>IFERROR(FIND("kW",[desc]),0)</f>
        <v>0</v>
      </c>
      <c r="M2073">
        <f t="array" ref="M2073">MIN(IFERROR(FIND(IstNumbers,E2073),""))</f>
        <v>41</v>
      </c>
      <c r="N2073" s="1" t="b">
        <f>IF([first '# in desc]&lt;[pos kw in desc],MID([desc],[pos kw in desc]-7,7))</f>
        <v>0</v>
      </c>
      <c r="O20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73" s="1" t="str">
        <f>TRIM(IF([first '# in desc]&lt;[pos kw in desc],MID([desc],[pos kw in desc]-6,6),FALSE))</f>
        <v>FALSCH</v>
      </c>
      <c r="Q2073" s="1" t="b">
        <f>IF(LEN([manuell])=0,IFERROR([kw fine in title]*1,IFERROR(SUMPRODUCT(COUNTIF(IsDigits,MID([kw in desc],ROW($A$1:$A$150),1)))=LEN([kw in desc]),#N/A)),[manuell])</f>
        <v>0</v>
      </c>
      <c r="R2073" s="1" t="str">
        <f>IF([pos kw in title]&gt;0,MID(J2073,#REF!,4),IF([first '# in title]&gt;0,MID([title],[first '# in title],3),IF([first '# in title]&gt;0,MID([desc],#REF!,3),VLOOKUP([productid],$G$2:$R$1386,8))))</f>
        <v>25-</v>
      </c>
      <c r="S2073" s="1" t="e">
        <f>IF([kw in desc]=[kw rough in title],[kw in desc]*1,IFERROR(LEFT([kw_dirty],3)*1,IFERROR(LEFT([kw_dirty],2)*1,"n.a.")))</f>
        <v>#N/A</v>
      </c>
      <c r="T2073" s="1"/>
      <c r="U2073" s="1" t="e">
        <f>VLOOKUP(Tabelle1[[#This Row],[productid]],Tabelle2[#All],2,FALSE)</f>
        <v>#N/A</v>
      </c>
    </row>
    <row r="2074" spans="1:21">
      <c r="A2074" t="s">
        <v>3516</v>
      </c>
      <c r="B2074">
        <v>3095</v>
      </c>
      <c r="C2074">
        <v>289859</v>
      </c>
      <c r="D2074" t="s">
        <v>3528</v>
      </c>
      <c r="E2074" t="s">
        <v>3529</v>
      </c>
      <c r="F2074">
        <v>18406</v>
      </c>
      <c r="G2074">
        <v>3094808</v>
      </c>
      <c r="H2074">
        <f t="shared" si="32"/>
        <v>0</v>
      </c>
      <c r="I2074">
        <f t="array" ref="I2074">MIN(IFERROR(FIND(IstNumbers,A2074),""))</f>
        <v>14</v>
      </c>
      <c r="J2074" s="1" t="e">
        <f>IF([first '# in title]&lt;[pos kw in title],MID([title],[pos kw in title]-6,6),#N/A)</f>
        <v>#N/A</v>
      </c>
      <c r="K2074" s="1" t="e">
        <f>IFERROR(MID(SUBSTITUTE([kw rough in title],",","."),FIND("(",[kw rough in title])+1,20),SUBSTITUTE(IFERROR(MID([kw rough in title],FIND(" ",[kw rough in title])+1,20),[kw rough in title]),",","."))</f>
        <v>#N/A</v>
      </c>
      <c r="L2074" s="1">
        <f>IFERROR(FIND("kW",[desc]),0)</f>
        <v>0</v>
      </c>
      <c r="M2074">
        <f t="array" ref="M2074">MIN(IFERROR(FIND(IstNumbers,E2074),""))</f>
        <v>31</v>
      </c>
      <c r="N2074" s="1" t="b">
        <f>IF([first '# in desc]&lt;[pos kw in desc],MID([desc],[pos kw in desc]-7,7))</f>
        <v>0</v>
      </c>
      <c r="O20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74" s="1" t="str">
        <f>TRIM(IF([first '# in desc]&lt;[pos kw in desc],MID([desc],[pos kw in desc]-6,6),FALSE))</f>
        <v>FALSCH</v>
      </c>
      <c r="Q2074" s="1" t="b">
        <f>IF(LEN([manuell])=0,IFERROR([kw fine in title]*1,IFERROR(SUMPRODUCT(COUNTIF(IsDigits,MID([kw in desc],ROW($A$1:$A$150),1)))=LEN([kw in desc]),#N/A)),[manuell])</f>
        <v>0</v>
      </c>
      <c r="R2074" s="1" t="str">
        <f>IF([pos kw in title]&gt;0,MID(J2074,#REF!,4),IF([first '# in title]&gt;0,MID([title],[first '# in title],3),IF([first '# in title]&gt;0,MID([desc],#REF!,3),VLOOKUP([productid],$G$2:$R$1386,8))))</f>
        <v xml:space="preserve">22 </v>
      </c>
      <c r="S2074" s="1" t="e">
        <f>IF([kw in desc]=[kw rough in title],[kw in desc]*1,IFERROR(LEFT([kw_dirty],3)*1,IFERROR(LEFT([kw_dirty],2)*1,"n.a.")))</f>
        <v>#N/A</v>
      </c>
      <c r="T2074" s="1"/>
      <c r="U2074" s="1" t="e">
        <f>VLOOKUP(Tabelle1[[#This Row],[productid]],Tabelle2[#All],2,FALSE)</f>
        <v>#N/A</v>
      </c>
    </row>
    <row r="2075" spans="1:21" hidden="1">
      <c r="A2075" t="s">
        <v>3478</v>
      </c>
      <c r="B2075">
        <v>3395</v>
      </c>
      <c r="C2075">
        <v>289859</v>
      </c>
      <c r="D2075" t="s">
        <v>3530</v>
      </c>
      <c r="E2075" t="s">
        <v>3531</v>
      </c>
      <c r="F2075">
        <v>18406</v>
      </c>
      <c r="G2075">
        <v>1983623</v>
      </c>
      <c r="H2075">
        <f t="shared" si="32"/>
        <v>30</v>
      </c>
      <c r="I2075">
        <f t="array" ref="I2075">MIN(IFERROR(FIND(IstNumbers,A2075),""))</f>
        <v>20</v>
      </c>
      <c r="J2075" s="1" t="str">
        <f>IF([first '# in title]&lt;[pos kw in title],MID([title],[pos kw in title]-6,6),#N/A)</f>
        <v xml:space="preserve">W (35 </v>
      </c>
      <c r="K2075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75" s="1">
        <f>IFERROR(FIND("kW",[desc]),0)</f>
        <v>53</v>
      </c>
      <c r="M2075">
        <f t="array" ref="M2075">MIN(IFERROR(FIND(IstNumbers,E2075),""))</f>
        <v>24</v>
      </c>
      <c r="N2075" s="1" t="str">
        <f>IF([first '# in desc]&lt;[pos kw in desc],MID([desc],[pos kw in desc]-7,7))</f>
        <v xml:space="preserve">me, 35 </v>
      </c>
      <c r="O2075" s="1" t="str">
        <f>IFERROR(SUBSTITUTE(MID([kw rough in desc],FIND("(",[kw rough in desc])+1,20),",","."),IFERROR(SUBSTITUTE(TRIM(SUBSTITUTE(SUBSTITUTE(MID([kw rough in desc],FIND(" ",TRIM([kw rough in desc]))+1,20),"""",""),"/","")),",","."),#N/A))</f>
        <v>35</v>
      </c>
      <c r="P2075" s="1" t="str">
        <f>TRIM(IF([first '# in desc]&lt;[pos kw in desc],MID([desc],[pos kw in desc]-6,6),FALSE))</f>
        <v>e, 35</v>
      </c>
      <c r="Q2075" s="1">
        <f>IF(LEN([manuell])=0,IFERROR([kw fine in title]*1,IFERROR(SUMPRODUCT(COUNTIF(IsDigits,MID([kw in desc],ROW($A$1:$A$150),1)))=LEN([kw in desc]),#N/A)),[manuell])</f>
        <v>35</v>
      </c>
      <c r="R2075" s="1" t="e">
        <f>IF([pos kw in title]&gt;0,MID(J2075,#REF!,4),IF([first '# in title]&gt;0,MID([title],[first '# in title],3),IF([first '# in title]&gt;0,MID([desc],#REF!,3),VLOOKUP([productid],$G$2:$R$1386,8))))</f>
        <v>#REF!</v>
      </c>
      <c r="S2075" s="1" t="str">
        <f>IF([kw in desc]=[kw rough in title],[kw in desc]*1,IFERROR(LEFT([kw_dirty],3)*1,IFERROR(LEFT([kw_dirty],2)*1,"n.a.")))</f>
        <v>n.a.</v>
      </c>
      <c r="T2075" s="1"/>
      <c r="U2075" s="1">
        <f>VLOOKUP(Tabelle1[[#This Row],[productid]],Tabelle2[#All],2,FALSE)</f>
        <v>35</v>
      </c>
    </row>
    <row r="2076" spans="1:21">
      <c r="A2076" t="s">
        <v>3463</v>
      </c>
      <c r="B2076">
        <v>1903</v>
      </c>
      <c r="C2076">
        <v>223861</v>
      </c>
      <c r="D2076" t="s">
        <v>3532</v>
      </c>
      <c r="E2076" t="s">
        <v>3533</v>
      </c>
      <c r="F2076">
        <v>18406</v>
      </c>
      <c r="G2076">
        <v>3725835</v>
      </c>
      <c r="H2076">
        <f t="shared" si="32"/>
        <v>0</v>
      </c>
      <c r="I2076">
        <f t="array" ref="I2076">MIN(IFERROR(FIND(IstNumbers,A2076),""))</f>
        <v>8</v>
      </c>
      <c r="J2076" s="1" t="e">
        <f>IF([first '# in title]&lt;[pos kw in title],MID([title],[pos kw in title]-6,6),#N/A)</f>
        <v>#N/A</v>
      </c>
      <c r="K2076" s="1" t="e">
        <f>IFERROR(MID(SUBSTITUTE([kw rough in title],",","."),FIND("(",[kw rough in title])+1,20),SUBSTITUTE(IFERROR(MID([kw rough in title],FIND(" ",[kw rough in title])+1,20),[kw rough in title]),",","."))</f>
        <v>#N/A</v>
      </c>
      <c r="L2076" s="1">
        <f>IFERROR(FIND("kW",[desc]),0)</f>
        <v>0</v>
      </c>
      <c r="M2076">
        <f t="array" ref="M2076">MIN(IFERROR(FIND(IstNumbers,E2076),""))</f>
        <v>12</v>
      </c>
      <c r="N2076" s="1" t="b">
        <f>IF([first '# in desc]&lt;[pos kw in desc],MID([desc],[pos kw in desc]-7,7))</f>
        <v>0</v>
      </c>
      <c r="O20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76" s="1" t="str">
        <f>TRIM(IF([first '# in desc]&lt;[pos kw in desc],MID([desc],[pos kw in desc]-6,6),FALSE))</f>
        <v>FALSCH</v>
      </c>
      <c r="Q2076" s="1" t="b">
        <f>IF(LEN([manuell])=0,IFERROR([kw fine in title]*1,IFERROR(SUMPRODUCT(COUNTIF(IsDigits,MID([kw in desc],ROW($A$1:$A$150),1)))=LEN([kw in desc]),#N/A)),[manuell])</f>
        <v>0</v>
      </c>
      <c r="R2076" s="1" t="str">
        <f>IF([pos kw in title]&gt;0,MID(J2076,#REF!,4),IF([first '# in title]&gt;0,MID([title],[first '# in title],3),IF([first '# in title]&gt;0,MID([desc],#REF!,3),VLOOKUP([productid],$G$2:$R$1386,8))))</f>
        <v xml:space="preserve">28 </v>
      </c>
      <c r="S2076" s="1" t="e">
        <f>IF([kw in desc]=[kw rough in title],[kw in desc]*1,IFERROR(LEFT([kw_dirty],3)*1,IFERROR(LEFT([kw_dirty],2)*1,"n.a.")))</f>
        <v>#N/A</v>
      </c>
      <c r="T2076" s="1"/>
      <c r="U2076" s="1" t="e">
        <f>VLOOKUP(Tabelle1[[#This Row],[productid]],Tabelle2[#All],2,FALSE)</f>
        <v>#N/A</v>
      </c>
    </row>
    <row r="2077" spans="1:21" hidden="1">
      <c r="A2077" t="s">
        <v>3534</v>
      </c>
      <c r="B2077">
        <v>1785</v>
      </c>
      <c r="C2077">
        <v>289859</v>
      </c>
      <c r="D2077" t="s">
        <v>3535</v>
      </c>
      <c r="E2077" t="s">
        <v>3536</v>
      </c>
      <c r="F2077">
        <v>18406</v>
      </c>
      <c r="G2077">
        <v>2384234</v>
      </c>
      <c r="H2077">
        <f t="shared" si="32"/>
        <v>40</v>
      </c>
      <c r="I2077">
        <f t="array" ref="I2077">MIN(IFERROR(FIND(IstNumbers,A2077),""))</f>
        <v>29</v>
      </c>
      <c r="J2077" s="1" t="str">
        <f>IF([first '# in title]&lt;[pos kw in title],MID([title],[pos kw in title]-6,6),#N/A)</f>
        <v xml:space="preserve">A (16 </v>
      </c>
      <c r="K207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77" s="1">
        <f>IFERROR(FIND("kW",[desc]),0)</f>
        <v>70</v>
      </c>
      <c r="M2077">
        <f t="array" ref="M2077">MIN(IFERROR(FIND(IstNumbers,E2077),""))</f>
        <v>34</v>
      </c>
      <c r="N2077" s="1" t="str">
        <f>IF([first '# in desc]&lt;[pos kw in desc],MID([desc],[pos kw in desc]-7,7))</f>
        <v xml:space="preserve">­me 16 </v>
      </c>
      <c r="O207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77" s="1" t="str">
        <f>TRIM(IF([first '# in desc]&lt;[pos kw in desc],MID([desc],[pos kw in desc]-6,6),FALSE))</f>
        <v>me 16</v>
      </c>
      <c r="Q2077" s="1">
        <f>IF(LEN([manuell])=0,IFERROR([kw fine in title]*1,IFERROR(SUMPRODUCT(COUNTIF(IsDigits,MID([kw in desc],ROW($A$1:$A$150),1)))=LEN([kw in desc]),#N/A)),[manuell])</f>
        <v>16</v>
      </c>
      <c r="R2077" s="1" t="e">
        <f>IF([pos kw in title]&gt;0,MID(J2077,#REF!,4),IF([first '# in title]&gt;0,MID([title],[first '# in title],3),IF([first '# in title]&gt;0,MID([desc],#REF!,3),VLOOKUP([productid],$G$2:$R$1386,8))))</f>
        <v>#REF!</v>
      </c>
      <c r="S2077" s="1" t="str">
        <f>IF([kw in desc]=[kw rough in title],[kw in desc]*1,IFERROR(LEFT([kw_dirty],3)*1,IFERROR(LEFT([kw_dirty],2)*1,"n.a.")))</f>
        <v>n.a.</v>
      </c>
      <c r="T2077" s="1"/>
      <c r="U2077" s="1">
        <f>VLOOKUP(Tabelle1[[#This Row],[productid]],Tabelle2[#All],2,FALSE)</f>
        <v>16</v>
      </c>
    </row>
    <row r="2078" spans="1:21" hidden="1">
      <c r="A2078" t="s">
        <v>3510</v>
      </c>
      <c r="B2078">
        <v>1899</v>
      </c>
      <c r="C2078">
        <v>9701</v>
      </c>
      <c r="D2078" t="s">
        <v>3537</v>
      </c>
      <c r="E2078" t="s">
        <v>9</v>
      </c>
      <c r="F2078">
        <v>18406</v>
      </c>
      <c r="G2078">
        <v>2635849</v>
      </c>
      <c r="H2078">
        <f t="shared" si="32"/>
        <v>59</v>
      </c>
      <c r="I2078">
        <f t="array" ref="I2078">MIN(IFERROR(FIND(IstNumbers,A2078),""))</f>
        <v>24</v>
      </c>
      <c r="J2078" s="1" t="str">
        <f>IF([first '# in title]&lt;[pos kw in title],MID([title],[pos kw in title]-6,6),#N/A)</f>
        <v xml:space="preserve">H (16 </v>
      </c>
      <c r="K207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78" s="1">
        <f>IFERROR(FIND("kW",[desc]),0)</f>
        <v>0</v>
      </c>
      <c r="M2078">
        <f t="array" ref="M2078">MIN(IFERROR(FIND(IstNumbers,E2078),""))</f>
        <v>0</v>
      </c>
      <c r="N2078" s="1" t="b">
        <f>IF([first '# in desc]&lt;[pos kw in desc],MID([desc],[pos kw in desc]-7,7))</f>
        <v>0</v>
      </c>
      <c r="O20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78" s="1" t="str">
        <f>TRIM(IF([first '# in desc]&lt;[pos kw in desc],MID([desc],[pos kw in desc]-6,6),FALSE))</f>
        <v>FALSCH</v>
      </c>
      <c r="Q2078" s="1">
        <f>IF(LEN([manuell])=0,IFERROR([kw fine in title]*1,IFERROR(SUMPRODUCT(COUNTIF(IsDigits,MID([kw in desc],ROW($A$1:$A$150),1)))=LEN([kw in desc]),#N/A)),[manuell])</f>
        <v>16</v>
      </c>
      <c r="R2078" s="1" t="e">
        <f>IF([pos kw in title]&gt;0,MID(J2078,#REF!,4),IF([first '# in title]&gt;0,MID([title],[first '# in title],3),IF([first '# in title]&gt;0,MID([desc],#REF!,3),VLOOKUP([productid],$G$2:$R$1386,8))))</f>
        <v>#REF!</v>
      </c>
      <c r="S2078" s="1" t="str">
        <f>IF([kw in desc]=[kw rough in title],[kw in desc]*1,IFERROR(LEFT([kw_dirty],3)*1,IFERROR(LEFT([kw_dirty],2)*1,"n.a.")))</f>
        <v>n.a.</v>
      </c>
      <c r="T2078" s="1"/>
      <c r="U2078" s="1">
        <f>VLOOKUP(Tabelle1[[#This Row],[productid]],Tabelle2[#All],2,FALSE)</f>
        <v>16</v>
      </c>
    </row>
    <row r="2079" spans="1:21" hidden="1">
      <c r="A2079" t="s">
        <v>3522</v>
      </c>
      <c r="B2079">
        <v>2169</v>
      </c>
      <c r="C2079">
        <v>289859</v>
      </c>
      <c r="D2079" t="s">
        <v>3538</v>
      </c>
      <c r="E2079" t="s">
        <v>3199</v>
      </c>
      <c r="F2079">
        <v>18406</v>
      </c>
      <c r="G2079">
        <v>1219746</v>
      </c>
      <c r="H2079">
        <f t="shared" si="32"/>
        <v>0</v>
      </c>
      <c r="I2079">
        <f t="array" ref="I2079">MIN(IFERROR(FIND(IstNumbers,A2079),""))</f>
        <v>14</v>
      </c>
      <c r="J2079" s="1" t="e">
        <f>IF([first '# in title]&lt;[pos kw in title],MID([title],[pos kw in title]-6,6),#N/A)</f>
        <v>#N/A</v>
      </c>
      <c r="K2079" s="1" t="e">
        <f>IFERROR(MID(SUBSTITUTE([kw rough in title],",","."),FIND("(",[kw rough in title])+1,20),SUBSTITUTE(IFERROR(MID([kw rough in title],FIND(" ",[kw rough in title])+1,20),[kw rough in title]),",","."))</f>
        <v>#N/A</v>
      </c>
      <c r="L2079" s="1">
        <f>IFERROR(FIND("kW",[desc]),0)</f>
        <v>71</v>
      </c>
      <c r="M2079">
        <f t="array" ref="M2079">MIN(IFERROR(FIND(IstNumbers,E2079),""))</f>
        <v>29</v>
      </c>
      <c r="N2079" s="1" t="str">
        <f>IF([first '# in desc]&lt;[pos kw in desc],MID([desc],[pos kw in desc]-7,7))</f>
        <v xml:space="preserve">­me 16 </v>
      </c>
      <c r="O20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79" s="1" t="str">
        <f>TRIM(IF([first '# in desc]&lt;[pos kw in desc],MID([desc],[pos kw in desc]-6,6),FALSE))</f>
        <v>me 16</v>
      </c>
      <c r="Q2079" s="1" t="b">
        <f>IF(LEN([manuell])=0,IFERROR([kw fine in title]*1,IFERROR(SUMPRODUCT(COUNTIF(IsDigits,MID([kw in desc],ROW($A$1:$A$150),1)))=LEN([kw in desc]),#N/A)),[manuell])</f>
        <v>0</v>
      </c>
      <c r="R2079" s="1" t="str">
        <f>IF([pos kw in title]&gt;0,MID(J2079,#REF!,4),IF([first '# in title]&gt;0,MID([title],[first '# in title],3),IF([first '# in title]&gt;0,MID([desc],#REF!,3),VLOOKUP([productid],$G$2:$R$1386,8))))</f>
        <v xml:space="preserve">16 </v>
      </c>
      <c r="S2079" s="1" t="e">
        <f>IF([kw in desc]=[kw rough in title],[kw in desc]*1,IFERROR(LEFT([kw_dirty],3)*1,IFERROR(LEFT([kw_dirty],2)*1,"n.a.")))</f>
        <v>#N/A</v>
      </c>
      <c r="T2079" s="1"/>
      <c r="U2079" s="1">
        <f>VLOOKUP(Tabelle1[[#This Row],[productid]],Tabelle2[#All],2,FALSE)</f>
        <v>16</v>
      </c>
    </row>
    <row r="2080" spans="1:21">
      <c r="A2080" t="s">
        <v>3503</v>
      </c>
      <c r="B2080">
        <v>3328</v>
      </c>
      <c r="C2080">
        <v>223861</v>
      </c>
      <c r="D2080" t="s">
        <v>3539</v>
      </c>
      <c r="E2080" t="s">
        <v>3540</v>
      </c>
      <c r="F2080">
        <v>18406</v>
      </c>
      <c r="G2080">
        <v>2498921</v>
      </c>
      <c r="H2080">
        <f t="shared" si="32"/>
        <v>0</v>
      </c>
      <c r="I2080">
        <f t="array" ref="I2080">MIN(IFERROR(FIND(IstNumbers,A2080),""))</f>
        <v>29</v>
      </c>
      <c r="J2080" s="1" t="e">
        <f>IF([first '# in title]&lt;[pos kw in title],MID([title],[pos kw in title]-6,6),#N/A)</f>
        <v>#N/A</v>
      </c>
      <c r="K2080" s="1" t="e">
        <f>IFERROR(MID(SUBSTITUTE([kw rough in title],",","."),FIND("(",[kw rough in title])+1,20),SUBSTITUTE(IFERROR(MID([kw rough in title],FIND(" ",[kw rough in title])+1,20),[kw rough in title]),",","."))</f>
        <v>#N/A</v>
      </c>
      <c r="L2080" s="1">
        <f>IFERROR(FIND("kW",[desc]),0)</f>
        <v>0</v>
      </c>
      <c r="M2080">
        <f t="array" ref="M2080">MIN(IFERROR(FIND(IstNumbers,E2080),""))</f>
        <v>33</v>
      </c>
      <c r="N2080" s="1" t="b">
        <f>IF([first '# in desc]&lt;[pos kw in desc],MID([desc],[pos kw in desc]-7,7))</f>
        <v>0</v>
      </c>
      <c r="O20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80" s="1" t="str">
        <f>TRIM(IF([first '# in desc]&lt;[pos kw in desc],MID([desc],[pos kw in desc]-6,6),FALSE))</f>
        <v>FALSCH</v>
      </c>
      <c r="Q2080" s="1" t="b">
        <f>IF(LEN([manuell])=0,IFERROR([kw fine in title]*1,IFERROR(SUMPRODUCT(COUNTIF(IsDigits,MID([kw in desc],ROW($A$1:$A$150),1)))=LEN([kw in desc]),#N/A)),[manuell])</f>
        <v>0</v>
      </c>
      <c r="R2080" s="1" t="str">
        <f>IF([pos kw in title]&gt;0,MID(J2080,#REF!,4),IF([first '# in title]&gt;0,MID([title],[first '# in title],3),IF([first '# in title]&gt;0,MID([desc],#REF!,3),VLOOKUP([productid],$G$2:$R$1386,8))))</f>
        <v>356</v>
      </c>
      <c r="S2080" s="1" t="e">
        <f>IF([kw in desc]=[kw rough in title],[kw in desc]*1,IFERROR(LEFT([kw_dirty],3)*1,IFERROR(LEFT([kw_dirty],2)*1,"n.a.")))</f>
        <v>#N/A</v>
      </c>
      <c r="T2080" s="1"/>
      <c r="U2080" s="1" t="e">
        <f>VLOOKUP(Tabelle1[[#This Row],[productid]],Tabelle2[#All],2,FALSE)</f>
        <v>#N/A</v>
      </c>
    </row>
    <row r="2081" spans="1:21">
      <c r="A2081" t="s">
        <v>3513</v>
      </c>
      <c r="B2081">
        <v>4092</v>
      </c>
      <c r="C2081">
        <v>9701</v>
      </c>
      <c r="D2081" t="s">
        <v>3541</v>
      </c>
      <c r="E2081" t="s">
        <v>9</v>
      </c>
      <c r="F2081">
        <v>18406</v>
      </c>
      <c r="G2081">
        <v>2654413</v>
      </c>
      <c r="H2081">
        <f t="shared" si="32"/>
        <v>0</v>
      </c>
      <c r="I2081">
        <f t="array" ref="I2081">MIN(IFERROR(FIND(IstNumbers,A2081),""))</f>
        <v>30</v>
      </c>
      <c r="J2081" s="1" t="e">
        <f>IF([first '# in title]&lt;[pos kw in title],MID([title],[pos kw in title]-6,6),#N/A)</f>
        <v>#N/A</v>
      </c>
      <c r="K2081" s="1" t="e">
        <f>IFERROR(MID(SUBSTITUTE([kw rough in title],",","."),FIND("(",[kw rough in title])+1,20),SUBSTITUTE(IFERROR(MID([kw rough in title],FIND(" ",[kw rough in title])+1,20),[kw rough in title]),",","."))</f>
        <v>#N/A</v>
      </c>
      <c r="L2081" s="1">
        <f>IFERROR(FIND("kW",[desc]),0)</f>
        <v>0</v>
      </c>
      <c r="M2081">
        <f t="array" ref="M2081">MIN(IFERROR(FIND(IstNumbers,E2081),""))</f>
        <v>0</v>
      </c>
      <c r="N2081" s="1" t="b">
        <f>IF([first '# in desc]&lt;[pos kw in desc],MID([desc],[pos kw in desc]-7,7))</f>
        <v>0</v>
      </c>
      <c r="O20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81" s="1" t="str">
        <f>TRIM(IF([first '# in desc]&lt;[pos kw in desc],MID([desc],[pos kw in desc]-6,6),FALSE))</f>
        <v>FALSCH</v>
      </c>
      <c r="Q2081" s="1" t="b">
        <f>IF(LEN([manuell])=0,IFERROR([kw fine in title]*1,IFERROR(SUMPRODUCT(COUNTIF(IsDigits,MID([kw in desc],ROW($A$1:$A$150),1)))=LEN([kw in desc]),#N/A)),[manuell])</f>
        <v>0</v>
      </c>
      <c r="R2081" s="1" t="str">
        <f>IF([pos kw in title]&gt;0,MID(J2081,#REF!,4),IF([first '# in title]&gt;0,MID([title],[first '# in title],3),IF([first '# in title]&gt;0,MID([desc],#REF!,3),VLOOKUP([productid],$G$2:$R$1386,8))))</f>
        <v>25-</v>
      </c>
      <c r="S2081" s="1" t="e">
        <f>IF([kw in desc]=[kw rough in title],[kw in desc]*1,IFERROR(LEFT([kw_dirty],3)*1,IFERROR(LEFT([kw_dirty],2)*1,"n.a.")))</f>
        <v>#N/A</v>
      </c>
      <c r="T2081" s="1"/>
      <c r="U2081" s="1" t="e">
        <f>VLOOKUP(Tabelle1[[#This Row],[productid]],Tabelle2[#All],2,FALSE)</f>
        <v>#N/A</v>
      </c>
    </row>
    <row r="2082" spans="1:21">
      <c r="A2082" t="s">
        <v>3516</v>
      </c>
      <c r="B2082">
        <v>3100</v>
      </c>
      <c r="C2082">
        <v>289859</v>
      </c>
      <c r="D2082" t="s">
        <v>3542</v>
      </c>
      <c r="E2082" t="s">
        <v>3543</v>
      </c>
      <c r="F2082">
        <v>18406</v>
      </c>
      <c r="G2082">
        <v>3094808</v>
      </c>
      <c r="H2082">
        <f t="shared" si="32"/>
        <v>0</v>
      </c>
      <c r="I2082">
        <f t="array" ref="I2082">MIN(IFERROR(FIND(IstNumbers,A2082),""))</f>
        <v>14</v>
      </c>
      <c r="J2082" s="1" t="e">
        <f>IF([first '# in title]&lt;[pos kw in title],MID([title],[pos kw in title]-6,6),#N/A)</f>
        <v>#N/A</v>
      </c>
      <c r="K2082" s="1" t="e">
        <f>IFERROR(MID(SUBSTITUTE([kw rough in title],",","."),FIND("(",[kw rough in title])+1,20),SUBSTITUTE(IFERROR(MID([kw rough in title],FIND(" ",[kw rough in title])+1,20),[kw rough in title]),",","."))</f>
        <v>#N/A</v>
      </c>
      <c r="L2082" s="1">
        <f>IFERROR(FIND("kW",[desc]),0)</f>
        <v>0</v>
      </c>
      <c r="M2082">
        <f t="array" ref="M2082">MIN(IFERROR(FIND(IstNumbers,E2082),""))</f>
        <v>31</v>
      </c>
      <c r="N2082" s="1" t="b">
        <f>IF([first '# in desc]&lt;[pos kw in desc],MID([desc],[pos kw in desc]-7,7))</f>
        <v>0</v>
      </c>
      <c r="O20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82" s="1" t="str">
        <f>TRIM(IF([first '# in desc]&lt;[pos kw in desc],MID([desc],[pos kw in desc]-6,6),FALSE))</f>
        <v>FALSCH</v>
      </c>
      <c r="Q2082" s="1" t="b">
        <f>IF(LEN([manuell])=0,IFERROR([kw fine in title]*1,IFERROR(SUMPRODUCT(COUNTIF(IsDigits,MID([kw in desc],ROW($A$1:$A$150),1)))=LEN([kw in desc]),#N/A)),[manuell])</f>
        <v>0</v>
      </c>
      <c r="R2082" s="1" t="str">
        <f>IF([pos kw in title]&gt;0,MID(J2082,#REF!,4),IF([first '# in title]&gt;0,MID([title],[first '# in title],3),IF([first '# in title]&gt;0,MID([desc],#REF!,3),VLOOKUP([productid],$G$2:$R$1386,8))))</f>
        <v xml:space="preserve">22 </v>
      </c>
      <c r="S2082" s="1" t="e">
        <f>IF([kw in desc]=[kw rough in title],[kw in desc]*1,IFERROR(LEFT([kw_dirty],3)*1,IFERROR(LEFT([kw_dirty],2)*1,"n.a.")))</f>
        <v>#N/A</v>
      </c>
      <c r="T2082" s="1"/>
      <c r="U2082" s="1" t="e">
        <f>VLOOKUP(Tabelle1[[#This Row],[productid]],Tabelle2[#All],2,FALSE)</f>
        <v>#N/A</v>
      </c>
    </row>
    <row r="2083" spans="1:21" hidden="1">
      <c r="A2083" t="s">
        <v>3478</v>
      </c>
      <c r="B2083">
        <v>3500.99</v>
      </c>
      <c r="C2083">
        <v>276812</v>
      </c>
      <c r="D2083" t="s">
        <v>3544</v>
      </c>
      <c r="E2083" t="s">
        <v>3545</v>
      </c>
      <c r="F2083">
        <v>18406</v>
      </c>
      <c r="G2083">
        <v>1983623</v>
      </c>
      <c r="H2083">
        <f t="shared" si="32"/>
        <v>30</v>
      </c>
      <c r="I2083">
        <f t="array" ref="I2083">MIN(IFERROR(FIND(IstNumbers,A2083),""))</f>
        <v>20</v>
      </c>
      <c r="J2083" s="1" t="str">
        <f>IF([first '# in title]&lt;[pos kw in title],MID([title],[pos kw in title]-6,6),#N/A)</f>
        <v xml:space="preserve">W (35 </v>
      </c>
      <c r="K2083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83" s="1">
        <f>IFERROR(FIND("kW",[desc]),0)</f>
        <v>63</v>
      </c>
      <c r="M2083">
        <f t="array" ref="M2083">MIN(IFERROR(FIND(IstNumbers,E2083),""))</f>
        <v>24</v>
      </c>
      <c r="N2083" s="1" t="str">
        <f>IF([first '# in desc]&lt;[pos kw in desc],MID([desc],[pos kw in desc]-7,7))</f>
        <v xml:space="preserve">- 35,0 </v>
      </c>
      <c r="O2083" s="1" t="str">
        <f>IFERROR(SUBSTITUTE(MID([kw rough in desc],FIND("(",[kw rough in desc])+1,20),",","."),IFERROR(SUBSTITUTE(TRIM(SUBSTITUTE(SUBSTITUTE(MID([kw rough in desc],FIND(" ",TRIM([kw rough in desc]))+1,20),"""",""),"/","")),",","."),#N/A))</f>
        <v>35.0</v>
      </c>
      <c r="P2083" s="1" t="str">
        <f>TRIM(IF([first '# in desc]&lt;[pos kw in desc],MID([desc],[pos kw in desc]-6,6),FALSE))</f>
        <v>35,0</v>
      </c>
      <c r="Q2083" s="1">
        <f>IF(LEN([manuell])=0,IFERROR([kw fine in title]*1,IFERROR(SUMPRODUCT(COUNTIF(IsDigits,MID([kw in desc],ROW($A$1:$A$150),1)))=LEN([kw in desc]),#N/A)),[manuell])</f>
        <v>35</v>
      </c>
      <c r="R2083" s="1" t="e">
        <f>IF([pos kw in title]&gt;0,MID(J2083,#REF!,4),IF([first '# in title]&gt;0,MID([title],[first '# in title],3),IF([first '# in title]&gt;0,MID([desc],#REF!,3),VLOOKUP([productid],$G$2:$R$1386,8))))</f>
        <v>#REF!</v>
      </c>
      <c r="S2083" s="1" t="str">
        <f>IF([kw in desc]=[kw rough in title],[kw in desc]*1,IFERROR(LEFT([kw_dirty],3)*1,IFERROR(LEFT([kw_dirty],2)*1,"n.a.")))</f>
        <v>n.a.</v>
      </c>
      <c r="T2083" s="1"/>
      <c r="U2083" s="1">
        <f>VLOOKUP(Tabelle1[[#This Row],[productid]],Tabelle2[#All],2,FALSE)</f>
        <v>35</v>
      </c>
    </row>
    <row r="2084" spans="1:21">
      <c r="A2084" t="s">
        <v>3463</v>
      </c>
      <c r="B2084">
        <v>1903</v>
      </c>
      <c r="C2084">
        <v>223861</v>
      </c>
      <c r="D2084" t="s">
        <v>3546</v>
      </c>
      <c r="E2084" t="s">
        <v>3547</v>
      </c>
      <c r="F2084">
        <v>18406</v>
      </c>
      <c r="G2084">
        <v>3725835</v>
      </c>
      <c r="H2084">
        <f t="shared" si="32"/>
        <v>0</v>
      </c>
      <c r="I2084">
        <f t="array" ref="I2084">MIN(IFERROR(FIND(IstNumbers,A2084),""))</f>
        <v>8</v>
      </c>
      <c r="J2084" s="1" t="e">
        <f>IF([first '# in title]&lt;[pos kw in title],MID([title],[pos kw in title]-6,6),#N/A)</f>
        <v>#N/A</v>
      </c>
      <c r="K2084" s="1" t="e">
        <f>IFERROR(MID(SUBSTITUTE([kw rough in title],",","."),FIND("(",[kw rough in title])+1,20),SUBSTITUTE(IFERROR(MID([kw rough in title],FIND(" ",[kw rough in title])+1,20),[kw rough in title]),",","."))</f>
        <v>#N/A</v>
      </c>
      <c r="L2084" s="1">
        <f>IFERROR(FIND("kW",[desc]),0)</f>
        <v>0</v>
      </c>
      <c r="M2084">
        <f t="array" ref="M2084">MIN(IFERROR(FIND(IstNumbers,E2084),""))</f>
        <v>12</v>
      </c>
      <c r="N2084" s="1" t="b">
        <f>IF([first '# in desc]&lt;[pos kw in desc],MID([desc],[pos kw in desc]-7,7))</f>
        <v>0</v>
      </c>
      <c r="O20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84" s="1" t="str">
        <f>TRIM(IF([first '# in desc]&lt;[pos kw in desc],MID([desc],[pos kw in desc]-6,6),FALSE))</f>
        <v>FALSCH</v>
      </c>
      <c r="Q2084" s="1" t="b">
        <f>IF(LEN([manuell])=0,IFERROR([kw fine in title]*1,IFERROR(SUMPRODUCT(COUNTIF(IsDigits,MID([kw in desc],ROW($A$1:$A$150),1)))=LEN([kw in desc]),#N/A)),[manuell])</f>
        <v>0</v>
      </c>
      <c r="R2084" s="1" t="str">
        <f>IF([pos kw in title]&gt;0,MID(J2084,#REF!,4),IF([first '# in title]&gt;0,MID([title],[first '# in title],3),IF([first '# in title]&gt;0,MID([desc],#REF!,3),VLOOKUP([productid],$G$2:$R$1386,8))))</f>
        <v xml:space="preserve">28 </v>
      </c>
      <c r="S2084" s="1" t="e">
        <f>IF([kw in desc]=[kw rough in title],[kw in desc]*1,IFERROR(LEFT([kw_dirty],3)*1,IFERROR(LEFT([kw_dirty],2)*1,"n.a.")))</f>
        <v>#N/A</v>
      </c>
      <c r="T2084" s="1"/>
      <c r="U2084" s="1" t="e">
        <f>VLOOKUP(Tabelle1[[#This Row],[productid]],Tabelle2[#All],2,FALSE)</f>
        <v>#N/A</v>
      </c>
    </row>
    <row r="2085" spans="1:21" hidden="1">
      <c r="A2085" t="s">
        <v>3534</v>
      </c>
      <c r="B2085">
        <v>1830</v>
      </c>
      <c r="C2085">
        <v>289859</v>
      </c>
      <c r="D2085" t="s">
        <v>3548</v>
      </c>
      <c r="E2085" t="s">
        <v>3549</v>
      </c>
      <c r="F2085">
        <v>18406</v>
      </c>
      <c r="G2085">
        <v>2384234</v>
      </c>
      <c r="H2085">
        <f t="shared" si="32"/>
        <v>40</v>
      </c>
      <c r="I2085">
        <f t="array" ref="I2085">MIN(IFERROR(FIND(IstNumbers,A2085),""))</f>
        <v>29</v>
      </c>
      <c r="J2085" s="1" t="str">
        <f>IF([first '# in title]&lt;[pos kw in title],MID([title],[pos kw in title]-6,6),#N/A)</f>
        <v xml:space="preserve">A (16 </v>
      </c>
      <c r="K208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85" s="1">
        <f>IFERROR(FIND("kW",[desc]),0)</f>
        <v>70</v>
      </c>
      <c r="M2085">
        <f t="array" ref="M2085">MIN(IFERROR(FIND(IstNumbers,E2085),""))</f>
        <v>34</v>
      </c>
      <c r="N2085" s="1" t="str">
        <f>IF([first '# in desc]&lt;[pos kw in desc],MID([desc],[pos kw in desc]-7,7))</f>
        <v xml:space="preserve">­me 16 </v>
      </c>
      <c r="O208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85" s="1" t="str">
        <f>TRIM(IF([first '# in desc]&lt;[pos kw in desc],MID([desc],[pos kw in desc]-6,6),FALSE))</f>
        <v>me 16</v>
      </c>
      <c r="Q2085" s="1">
        <f>IF(LEN([manuell])=0,IFERROR([kw fine in title]*1,IFERROR(SUMPRODUCT(COUNTIF(IsDigits,MID([kw in desc],ROW($A$1:$A$150),1)))=LEN([kw in desc]),#N/A)),[manuell])</f>
        <v>16</v>
      </c>
      <c r="R2085" s="1" t="e">
        <f>IF([pos kw in title]&gt;0,MID(J2085,#REF!,4),IF([first '# in title]&gt;0,MID([title],[first '# in title],3),IF([first '# in title]&gt;0,MID([desc],#REF!,3),VLOOKUP([productid],$G$2:$R$1386,8))))</f>
        <v>#REF!</v>
      </c>
      <c r="S2085" s="1" t="str">
        <f>IF([kw in desc]=[kw rough in title],[kw in desc]*1,IFERROR(LEFT([kw_dirty],3)*1,IFERROR(LEFT([kw_dirty],2)*1,"n.a.")))</f>
        <v>n.a.</v>
      </c>
      <c r="T2085" s="1"/>
      <c r="U2085" s="1">
        <f>VLOOKUP(Tabelle1[[#This Row],[productid]],Tabelle2[#All],2,FALSE)</f>
        <v>16</v>
      </c>
    </row>
    <row r="2086" spans="1:21" hidden="1">
      <c r="A2086" t="s">
        <v>3510</v>
      </c>
      <c r="B2086">
        <v>1959</v>
      </c>
      <c r="C2086">
        <v>289859</v>
      </c>
      <c r="D2086" t="s">
        <v>3550</v>
      </c>
      <c r="E2086" t="s">
        <v>1970</v>
      </c>
      <c r="F2086">
        <v>18406</v>
      </c>
      <c r="G2086">
        <v>2635849</v>
      </c>
      <c r="H2086">
        <f t="shared" si="32"/>
        <v>59</v>
      </c>
      <c r="I2086">
        <f t="array" ref="I2086">MIN(IFERROR(FIND(IstNumbers,A2086),""))</f>
        <v>24</v>
      </c>
      <c r="J2086" s="1" t="str">
        <f>IF([first '# in title]&lt;[pos kw in title],MID([title],[pos kw in title]-6,6),#N/A)</f>
        <v xml:space="preserve">H (16 </v>
      </c>
      <c r="K208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86" s="1">
        <f>IFERROR(FIND("kW",[desc]),0)</f>
        <v>71</v>
      </c>
      <c r="M2086">
        <f t="array" ref="M2086">MIN(IFERROR(FIND(IstNumbers,E2086),""))</f>
        <v>29</v>
      </c>
      <c r="N2086" s="1" t="str">
        <f>IF([first '# in desc]&lt;[pos kw in desc],MID([desc],[pos kw in desc]-7,7))</f>
        <v xml:space="preserve">­me 16 </v>
      </c>
      <c r="O20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86" s="1" t="str">
        <f>TRIM(IF([first '# in desc]&lt;[pos kw in desc],MID([desc],[pos kw in desc]-6,6),FALSE))</f>
        <v>me 16</v>
      </c>
      <c r="Q2086" s="1">
        <f>IF(LEN([manuell])=0,IFERROR([kw fine in title]*1,IFERROR(SUMPRODUCT(COUNTIF(IsDigits,MID([kw in desc],ROW($A$1:$A$150),1)))=LEN([kw in desc]),#N/A)),[manuell])</f>
        <v>16</v>
      </c>
      <c r="R2086" s="1" t="e">
        <f>IF([pos kw in title]&gt;0,MID(J2086,#REF!,4),IF([first '# in title]&gt;0,MID([title],[first '# in title],3),IF([first '# in title]&gt;0,MID([desc],#REF!,3),VLOOKUP([productid],$G$2:$R$1386,8))))</f>
        <v>#REF!</v>
      </c>
      <c r="S2086" s="1" t="str">
        <f>IF([kw in desc]=[kw rough in title],[kw in desc]*1,IFERROR(LEFT([kw_dirty],3)*1,IFERROR(LEFT([kw_dirty],2)*1,"n.a.")))</f>
        <v>n.a.</v>
      </c>
      <c r="T2086" s="1"/>
      <c r="U2086" s="1">
        <f>VLOOKUP(Tabelle1[[#This Row],[productid]],Tabelle2[#All],2,FALSE)</f>
        <v>16</v>
      </c>
    </row>
    <row r="2087" spans="1:21" hidden="1">
      <c r="A2087" t="s">
        <v>3522</v>
      </c>
      <c r="B2087">
        <v>2174</v>
      </c>
      <c r="C2087">
        <v>289859</v>
      </c>
      <c r="D2087" t="s">
        <v>3551</v>
      </c>
      <c r="E2087" t="s">
        <v>3215</v>
      </c>
      <c r="F2087">
        <v>18406</v>
      </c>
      <c r="G2087">
        <v>1219746</v>
      </c>
      <c r="H2087">
        <f t="shared" si="32"/>
        <v>0</v>
      </c>
      <c r="I2087">
        <f t="array" ref="I2087">MIN(IFERROR(FIND(IstNumbers,A2087),""))</f>
        <v>14</v>
      </c>
      <c r="J2087" s="1" t="e">
        <f>IF([first '# in title]&lt;[pos kw in title],MID([title],[pos kw in title]-6,6),#N/A)</f>
        <v>#N/A</v>
      </c>
      <c r="K2087" s="1" t="e">
        <f>IFERROR(MID(SUBSTITUTE([kw rough in title],",","."),FIND("(",[kw rough in title])+1,20),SUBSTITUTE(IFERROR(MID([kw rough in title],FIND(" ",[kw rough in title])+1,20),[kw rough in title]),",","."))</f>
        <v>#N/A</v>
      </c>
      <c r="L2087" s="1">
        <f>IFERROR(FIND("kW",[desc]),0)</f>
        <v>71</v>
      </c>
      <c r="M2087">
        <f t="array" ref="M2087">MIN(IFERROR(FIND(IstNumbers,E2087),""))</f>
        <v>29</v>
      </c>
      <c r="N2087" s="1" t="str">
        <f>IF([first '# in desc]&lt;[pos kw in desc],MID([desc],[pos kw in desc]-7,7))</f>
        <v xml:space="preserve">­me 16 </v>
      </c>
      <c r="O208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87" s="1" t="str">
        <f>TRIM(IF([first '# in desc]&lt;[pos kw in desc],MID([desc],[pos kw in desc]-6,6),FALSE))</f>
        <v>me 16</v>
      </c>
      <c r="Q2087" s="1" t="b">
        <f>IF(LEN([manuell])=0,IFERROR([kw fine in title]*1,IFERROR(SUMPRODUCT(COUNTIF(IsDigits,MID([kw in desc],ROW($A$1:$A$150),1)))=LEN([kw in desc]),#N/A)),[manuell])</f>
        <v>0</v>
      </c>
      <c r="R2087" s="1" t="str">
        <f>IF([pos kw in title]&gt;0,MID(J2087,#REF!,4),IF([first '# in title]&gt;0,MID([title],[first '# in title],3),IF([first '# in title]&gt;0,MID([desc],#REF!,3),VLOOKUP([productid],$G$2:$R$1386,8))))</f>
        <v xml:space="preserve">16 </v>
      </c>
      <c r="S2087" s="1" t="e">
        <f>IF([kw in desc]=[kw rough in title],[kw in desc]*1,IFERROR(LEFT([kw_dirty],3)*1,IFERROR(LEFT([kw_dirty],2)*1,"n.a.")))</f>
        <v>#N/A</v>
      </c>
      <c r="T2087" s="1"/>
      <c r="U2087" s="1">
        <f>VLOOKUP(Tabelle1[[#This Row],[productid]],Tabelle2[#All],2,FALSE)</f>
        <v>16</v>
      </c>
    </row>
    <row r="2088" spans="1:21">
      <c r="A2088" t="s">
        <v>3503</v>
      </c>
      <c r="B2088">
        <v>3487.89</v>
      </c>
      <c r="C2088">
        <v>279747</v>
      </c>
      <c r="D2088" t="s">
        <v>3552</v>
      </c>
      <c r="E2088" t="s">
        <v>3553</v>
      </c>
      <c r="F2088">
        <v>18406</v>
      </c>
      <c r="G2088">
        <v>2498921</v>
      </c>
      <c r="H2088">
        <f t="shared" si="32"/>
        <v>0</v>
      </c>
      <c r="I2088">
        <f t="array" ref="I2088">MIN(IFERROR(FIND(IstNumbers,A2088),""))</f>
        <v>29</v>
      </c>
      <c r="J2088" s="1" t="e">
        <f>IF([first '# in title]&lt;[pos kw in title],MID([title],[pos kw in title]-6,6),#N/A)</f>
        <v>#N/A</v>
      </c>
      <c r="K2088" s="1" t="e">
        <f>IFERROR(MID(SUBSTITUTE([kw rough in title],",","."),FIND("(",[kw rough in title])+1,20),SUBSTITUTE(IFERROR(MID([kw rough in title],FIND(" ",[kw rough in title])+1,20),[kw rough in title]),",","."))</f>
        <v>#N/A</v>
      </c>
      <c r="L2088" s="1">
        <f>IFERROR(FIND("kW",[desc]),0)</f>
        <v>0</v>
      </c>
      <c r="M2088">
        <f t="array" ref="M2088">MIN(IFERROR(FIND(IstNumbers,E2088),""))</f>
        <v>33</v>
      </c>
      <c r="N2088" s="1" t="b">
        <f>IF([first '# in desc]&lt;[pos kw in desc],MID([desc],[pos kw in desc]-7,7))</f>
        <v>0</v>
      </c>
      <c r="O20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88" s="1" t="str">
        <f>TRIM(IF([first '# in desc]&lt;[pos kw in desc],MID([desc],[pos kw in desc]-6,6),FALSE))</f>
        <v>FALSCH</v>
      </c>
      <c r="Q2088" s="1" t="b">
        <f>IF(LEN([manuell])=0,IFERROR([kw fine in title]*1,IFERROR(SUMPRODUCT(COUNTIF(IsDigits,MID([kw in desc],ROW($A$1:$A$150),1)))=LEN([kw in desc]),#N/A)),[manuell])</f>
        <v>0</v>
      </c>
      <c r="R2088" s="1" t="str">
        <f>IF([pos kw in title]&gt;0,MID(J2088,#REF!,4),IF([first '# in title]&gt;0,MID([title],[first '# in title],3),IF([first '# in title]&gt;0,MID([desc],#REF!,3),VLOOKUP([productid],$G$2:$R$1386,8))))</f>
        <v>356</v>
      </c>
      <c r="S2088" s="1" t="e">
        <f>IF([kw in desc]=[kw rough in title],[kw in desc]*1,IFERROR(LEFT([kw_dirty],3)*1,IFERROR(LEFT([kw_dirty],2)*1,"n.a.")))</f>
        <v>#N/A</v>
      </c>
      <c r="T2088" s="1"/>
      <c r="U2088" s="1" t="e">
        <f>VLOOKUP(Tabelle1[[#This Row],[productid]],Tabelle2[#All],2,FALSE)</f>
        <v>#N/A</v>
      </c>
    </row>
    <row r="2089" spans="1:21">
      <c r="A2089" t="s">
        <v>3516</v>
      </c>
      <c r="B2089">
        <v>3110</v>
      </c>
      <c r="C2089">
        <v>289859</v>
      </c>
      <c r="D2089" t="s">
        <v>3554</v>
      </c>
      <c r="E2089" t="s">
        <v>3555</v>
      </c>
      <c r="F2089">
        <v>18406</v>
      </c>
      <c r="G2089">
        <v>3094808</v>
      </c>
      <c r="H2089">
        <f t="shared" si="32"/>
        <v>0</v>
      </c>
      <c r="I2089">
        <f t="array" ref="I2089">MIN(IFERROR(FIND(IstNumbers,A2089),""))</f>
        <v>14</v>
      </c>
      <c r="J2089" s="1" t="e">
        <f>IF([first '# in title]&lt;[pos kw in title],MID([title],[pos kw in title]-6,6),#N/A)</f>
        <v>#N/A</v>
      </c>
      <c r="K2089" s="1" t="e">
        <f>IFERROR(MID(SUBSTITUTE([kw rough in title],",","."),FIND("(",[kw rough in title])+1,20),SUBSTITUTE(IFERROR(MID([kw rough in title],FIND(" ",[kw rough in title])+1,20),[kw rough in title]),",","."))</f>
        <v>#N/A</v>
      </c>
      <c r="L2089" s="1">
        <f>IFERROR(FIND("kW",[desc]),0)</f>
        <v>0</v>
      </c>
      <c r="M2089">
        <f t="array" ref="M2089">MIN(IFERROR(FIND(IstNumbers,E2089),""))</f>
        <v>31</v>
      </c>
      <c r="N2089" s="1" t="b">
        <f>IF([first '# in desc]&lt;[pos kw in desc],MID([desc],[pos kw in desc]-7,7))</f>
        <v>0</v>
      </c>
      <c r="O20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89" s="1" t="str">
        <f>TRIM(IF([first '# in desc]&lt;[pos kw in desc],MID([desc],[pos kw in desc]-6,6),FALSE))</f>
        <v>FALSCH</v>
      </c>
      <c r="Q2089" s="1" t="b">
        <f>IF(LEN([manuell])=0,IFERROR([kw fine in title]*1,IFERROR(SUMPRODUCT(COUNTIF(IsDigits,MID([kw in desc],ROW($A$1:$A$150),1)))=LEN([kw in desc]),#N/A)),[manuell])</f>
        <v>0</v>
      </c>
      <c r="R2089" s="1" t="str">
        <f>IF([pos kw in title]&gt;0,MID(J2089,#REF!,4),IF([first '# in title]&gt;0,MID([title],[first '# in title],3),IF([first '# in title]&gt;0,MID([desc],#REF!,3),VLOOKUP([productid],$G$2:$R$1386,8))))</f>
        <v xml:space="preserve">22 </v>
      </c>
      <c r="S2089" s="1" t="e">
        <f>IF([kw in desc]=[kw rough in title],[kw in desc]*1,IFERROR(LEFT([kw_dirty],3)*1,IFERROR(LEFT([kw_dirty],2)*1,"n.a.")))</f>
        <v>#N/A</v>
      </c>
      <c r="T2089" s="1"/>
      <c r="U2089" s="1" t="e">
        <f>VLOOKUP(Tabelle1[[#This Row],[productid]],Tabelle2[#All],2,FALSE)</f>
        <v>#N/A</v>
      </c>
    </row>
    <row r="2090" spans="1:21" hidden="1">
      <c r="A2090" t="s">
        <v>3478</v>
      </c>
      <c r="B2090">
        <v>3669.99</v>
      </c>
      <c r="C2090">
        <v>276812</v>
      </c>
      <c r="D2090" t="s">
        <v>3556</v>
      </c>
      <c r="E2090" t="s">
        <v>1721</v>
      </c>
      <c r="F2090">
        <v>18406</v>
      </c>
      <c r="G2090">
        <v>1983623</v>
      </c>
      <c r="H2090">
        <f t="shared" si="32"/>
        <v>30</v>
      </c>
      <c r="I2090">
        <f t="array" ref="I2090">MIN(IFERROR(FIND(IstNumbers,A2090),""))</f>
        <v>20</v>
      </c>
      <c r="J2090" s="1" t="str">
        <f>IF([first '# in title]&lt;[pos kw in title],MID([title],[pos kw in title]-6,6),#N/A)</f>
        <v xml:space="preserve">W (35 </v>
      </c>
      <c r="K2090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90" s="1">
        <f>IFERROR(FIND("kW",[desc]),0)</f>
        <v>0</v>
      </c>
      <c r="M2090">
        <f t="array" ref="M2090">MIN(IFERROR(FIND(IstNumbers,E2090),""))</f>
        <v>16</v>
      </c>
      <c r="N2090" s="1" t="b">
        <f>IF([first '# in desc]&lt;[pos kw in desc],MID([desc],[pos kw in desc]-7,7))</f>
        <v>0</v>
      </c>
      <c r="O20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90" s="1" t="str">
        <f>TRIM(IF([first '# in desc]&lt;[pos kw in desc],MID([desc],[pos kw in desc]-6,6),FALSE))</f>
        <v>FALSCH</v>
      </c>
      <c r="Q2090" s="1">
        <f>IF(LEN([manuell])=0,IFERROR([kw fine in title]*1,IFERROR(SUMPRODUCT(COUNTIF(IsDigits,MID([kw in desc],ROW($A$1:$A$150),1)))=LEN([kw in desc]),#N/A)),[manuell])</f>
        <v>35</v>
      </c>
      <c r="R2090" s="1" t="e">
        <f>IF([pos kw in title]&gt;0,MID(J2090,#REF!,4),IF([first '# in title]&gt;0,MID([title],[first '# in title],3),IF([first '# in title]&gt;0,MID([desc],#REF!,3),VLOOKUP([productid],$G$2:$R$1386,8))))</f>
        <v>#REF!</v>
      </c>
      <c r="S2090" s="1" t="str">
        <f>IF([kw in desc]=[kw rough in title],[kw in desc]*1,IFERROR(LEFT([kw_dirty],3)*1,IFERROR(LEFT([kw_dirty],2)*1,"n.a.")))</f>
        <v>n.a.</v>
      </c>
      <c r="T2090" s="1"/>
      <c r="U2090" s="1">
        <f>VLOOKUP(Tabelle1[[#This Row],[productid]],Tabelle2[#All],2,FALSE)</f>
        <v>35</v>
      </c>
    </row>
    <row r="2091" spans="1:21">
      <c r="A2091" t="s">
        <v>3463</v>
      </c>
      <c r="B2091">
        <v>1906</v>
      </c>
      <c r="C2091">
        <v>223861</v>
      </c>
      <c r="D2091" t="s">
        <v>3557</v>
      </c>
      <c r="E2091" t="s">
        <v>3180</v>
      </c>
      <c r="F2091">
        <v>18406</v>
      </c>
      <c r="G2091">
        <v>3725835</v>
      </c>
      <c r="H2091">
        <f t="shared" si="32"/>
        <v>0</v>
      </c>
      <c r="I2091">
        <f t="array" ref="I2091">MIN(IFERROR(FIND(IstNumbers,A2091),""))</f>
        <v>8</v>
      </c>
      <c r="J2091" s="1" t="e">
        <f>IF([first '# in title]&lt;[pos kw in title],MID([title],[pos kw in title]-6,6),#N/A)</f>
        <v>#N/A</v>
      </c>
      <c r="K2091" s="1" t="e">
        <f>IFERROR(MID(SUBSTITUTE([kw rough in title],",","."),FIND("(",[kw rough in title])+1,20),SUBSTITUTE(IFERROR(MID([kw rough in title],FIND(" ",[kw rough in title])+1,20),[kw rough in title]),",","."))</f>
        <v>#N/A</v>
      </c>
      <c r="L2091" s="1">
        <f>IFERROR(FIND("kW",[desc]),0)</f>
        <v>0</v>
      </c>
      <c r="M2091">
        <f t="array" ref="M2091">MIN(IFERROR(FIND(IstNumbers,E2091),""))</f>
        <v>12</v>
      </c>
      <c r="N2091" s="1" t="b">
        <f>IF([first '# in desc]&lt;[pos kw in desc],MID([desc],[pos kw in desc]-7,7))</f>
        <v>0</v>
      </c>
      <c r="O20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91" s="1" t="str">
        <f>TRIM(IF([first '# in desc]&lt;[pos kw in desc],MID([desc],[pos kw in desc]-6,6),FALSE))</f>
        <v>FALSCH</v>
      </c>
      <c r="Q2091" s="1" t="b">
        <f>IF(LEN([manuell])=0,IFERROR([kw fine in title]*1,IFERROR(SUMPRODUCT(COUNTIF(IsDigits,MID([kw in desc],ROW($A$1:$A$150),1)))=LEN([kw in desc]),#N/A)),[manuell])</f>
        <v>0</v>
      </c>
      <c r="R2091" s="1" t="str">
        <f>IF([pos kw in title]&gt;0,MID(J2091,#REF!,4),IF([first '# in title]&gt;0,MID([title],[first '# in title],3),IF([first '# in title]&gt;0,MID([desc],#REF!,3),VLOOKUP([productid],$G$2:$R$1386,8))))</f>
        <v xml:space="preserve">28 </v>
      </c>
      <c r="S2091" s="1" t="e">
        <f>IF([kw in desc]=[kw rough in title],[kw in desc]*1,IFERROR(LEFT([kw_dirty],3)*1,IFERROR(LEFT([kw_dirty],2)*1,"n.a.")))</f>
        <v>#N/A</v>
      </c>
      <c r="T2091" s="1"/>
      <c r="U2091" s="1" t="e">
        <f>VLOOKUP(Tabelle1[[#This Row],[productid]],Tabelle2[#All],2,FALSE)</f>
        <v>#N/A</v>
      </c>
    </row>
    <row r="2092" spans="1:21" hidden="1">
      <c r="A2092" t="s">
        <v>3534</v>
      </c>
      <c r="B2092">
        <v>1880</v>
      </c>
      <c r="C2092">
        <v>9701</v>
      </c>
      <c r="D2092" t="s">
        <v>3558</v>
      </c>
      <c r="E2092" t="s">
        <v>9</v>
      </c>
      <c r="F2092">
        <v>18406</v>
      </c>
      <c r="G2092">
        <v>2384234</v>
      </c>
      <c r="H2092">
        <f t="shared" si="32"/>
        <v>40</v>
      </c>
      <c r="I2092">
        <f t="array" ref="I2092">MIN(IFERROR(FIND(IstNumbers,A2092),""))</f>
        <v>29</v>
      </c>
      <c r="J2092" s="1" t="str">
        <f>IF([first '# in title]&lt;[pos kw in title],MID([title],[pos kw in title]-6,6),#N/A)</f>
        <v xml:space="preserve">A (16 </v>
      </c>
      <c r="K209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92" s="1">
        <f>IFERROR(FIND("kW",[desc]),0)</f>
        <v>0</v>
      </c>
      <c r="M2092">
        <f t="array" ref="M2092">MIN(IFERROR(FIND(IstNumbers,E2092),""))</f>
        <v>0</v>
      </c>
      <c r="N2092" s="1" t="b">
        <f>IF([first '# in desc]&lt;[pos kw in desc],MID([desc],[pos kw in desc]-7,7))</f>
        <v>0</v>
      </c>
      <c r="O20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92" s="1" t="str">
        <f>TRIM(IF([first '# in desc]&lt;[pos kw in desc],MID([desc],[pos kw in desc]-6,6),FALSE))</f>
        <v>FALSCH</v>
      </c>
      <c r="Q2092" s="1">
        <f>IF(LEN([manuell])=0,IFERROR([kw fine in title]*1,IFERROR(SUMPRODUCT(COUNTIF(IsDigits,MID([kw in desc],ROW($A$1:$A$150),1)))=LEN([kw in desc]),#N/A)),[manuell])</f>
        <v>16</v>
      </c>
      <c r="R2092" s="1" t="e">
        <f>IF([pos kw in title]&gt;0,MID(J2092,#REF!,4),IF([first '# in title]&gt;0,MID([title],[first '# in title],3),IF([first '# in title]&gt;0,MID([desc],#REF!,3),VLOOKUP([productid],$G$2:$R$1386,8))))</f>
        <v>#REF!</v>
      </c>
      <c r="S2092" s="1" t="str">
        <f>IF([kw in desc]=[kw rough in title],[kw in desc]*1,IFERROR(LEFT([kw_dirty],3)*1,IFERROR(LEFT([kw_dirty],2)*1,"n.a.")))</f>
        <v>n.a.</v>
      </c>
      <c r="T2092" s="1"/>
      <c r="U2092" s="1">
        <f>VLOOKUP(Tabelle1[[#This Row],[productid]],Tabelle2[#All],2,FALSE)</f>
        <v>16</v>
      </c>
    </row>
    <row r="2093" spans="1:21" hidden="1">
      <c r="A2093" t="s">
        <v>3510</v>
      </c>
      <c r="B2093">
        <v>1964</v>
      </c>
      <c r="C2093">
        <v>289859</v>
      </c>
      <c r="D2093" t="s">
        <v>3559</v>
      </c>
      <c r="E2093" t="s">
        <v>2007</v>
      </c>
      <c r="F2093">
        <v>18406</v>
      </c>
      <c r="G2093">
        <v>2635849</v>
      </c>
      <c r="H2093">
        <f t="shared" si="32"/>
        <v>59</v>
      </c>
      <c r="I2093">
        <f t="array" ref="I2093">MIN(IFERROR(FIND(IstNumbers,A2093),""))</f>
        <v>24</v>
      </c>
      <c r="J2093" s="1" t="str">
        <f>IF([first '# in title]&lt;[pos kw in title],MID([title],[pos kw in title]-6,6),#N/A)</f>
        <v xml:space="preserve">H (16 </v>
      </c>
      <c r="K209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093" s="1">
        <f>IFERROR(FIND("kW",[desc]),0)</f>
        <v>71</v>
      </c>
      <c r="M2093">
        <f t="array" ref="M2093">MIN(IFERROR(FIND(IstNumbers,E2093),""))</f>
        <v>29</v>
      </c>
      <c r="N2093" s="1" t="str">
        <f>IF([first '# in desc]&lt;[pos kw in desc],MID([desc],[pos kw in desc]-7,7))</f>
        <v xml:space="preserve">­me 16 </v>
      </c>
      <c r="O20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93" s="1" t="str">
        <f>TRIM(IF([first '# in desc]&lt;[pos kw in desc],MID([desc],[pos kw in desc]-6,6),FALSE))</f>
        <v>me 16</v>
      </c>
      <c r="Q2093" s="1">
        <f>IF(LEN([manuell])=0,IFERROR([kw fine in title]*1,IFERROR(SUMPRODUCT(COUNTIF(IsDigits,MID([kw in desc],ROW($A$1:$A$150),1)))=LEN([kw in desc]),#N/A)),[manuell])</f>
        <v>16</v>
      </c>
      <c r="R2093" s="1" t="e">
        <f>IF([pos kw in title]&gt;0,MID(J2093,#REF!,4),IF([first '# in title]&gt;0,MID([title],[first '# in title],3),IF([first '# in title]&gt;0,MID([desc],#REF!,3),VLOOKUP([productid],$G$2:$R$1386,8))))</f>
        <v>#REF!</v>
      </c>
      <c r="S2093" s="1" t="str">
        <f>IF([kw in desc]=[kw rough in title],[kw in desc]*1,IFERROR(LEFT([kw_dirty],3)*1,IFERROR(LEFT([kw_dirty],2)*1,"n.a.")))</f>
        <v>n.a.</v>
      </c>
      <c r="T2093" s="1"/>
      <c r="U2093" s="1">
        <f>VLOOKUP(Tabelle1[[#This Row],[productid]],Tabelle2[#All],2,FALSE)</f>
        <v>16</v>
      </c>
    </row>
    <row r="2094" spans="1:21" hidden="1">
      <c r="A2094" t="s">
        <v>3522</v>
      </c>
      <c r="B2094">
        <v>2174</v>
      </c>
      <c r="C2094">
        <v>289859</v>
      </c>
      <c r="D2094" t="s">
        <v>3560</v>
      </c>
      <c r="E2094" t="s">
        <v>3561</v>
      </c>
      <c r="F2094">
        <v>18406</v>
      </c>
      <c r="G2094">
        <v>1219746</v>
      </c>
      <c r="H2094">
        <f t="shared" si="32"/>
        <v>0</v>
      </c>
      <c r="I2094">
        <f t="array" ref="I2094">MIN(IFERROR(FIND(IstNumbers,A2094),""))</f>
        <v>14</v>
      </c>
      <c r="J2094" s="1" t="e">
        <f>IF([first '# in title]&lt;[pos kw in title],MID([title],[pos kw in title]-6,6),#N/A)</f>
        <v>#N/A</v>
      </c>
      <c r="K2094" s="1" t="e">
        <f>IFERROR(MID(SUBSTITUTE([kw rough in title],",","."),FIND("(",[kw rough in title])+1,20),SUBSTITUTE(IFERROR(MID([kw rough in title],FIND(" ",[kw rough in title])+1,20),[kw rough in title]),",","."))</f>
        <v>#N/A</v>
      </c>
      <c r="L2094" s="1">
        <f>IFERROR(FIND("kW",[desc]),0)</f>
        <v>71</v>
      </c>
      <c r="M2094">
        <f t="array" ref="M2094">MIN(IFERROR(FIND(IstNumbers,E2094),""))</f>
        <v>29</v>
      </c>
      <c r="N2094" s="1" t="str">
        <f>IF([first '# in desc]&lt;[pos kw in desc],MID([desc],[pos kw in desc]-7,7))</f>
        <v xml:space="preserve">­me 16 </v>
      </c>
      <c r="O209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094" s="1" t="str">
        <f>TRIM(IF([first '# in desc]&lt;[pos kw in desc],MID([desc],[pos kw in desc]-6,6),FALSE))</f>
        <v>me 16</v>
      </c>
      <c r="Q2094" s="1" t="b">
        <f>IF(LEN([manuell])=0,IFERROR([kw fine in title]*1,IFERROR(SUMPRODUCT(COUNTIF(IsDigits,MID([kw in desc],ROW($A$1:$A$150),1)))=LEN([kw in desc]),#N/A)),[manuell])</f>
        <v>0</v>
      </c>
      <c r="R2094" s="1" t="str">
        <f>IF([pos kw in title]&gt;0,MID(J2094,#REF!,4),IF([first '# in title]&gt;0,MID([title],[first '# in title],3),IF([first '# in title]&gt;0,MID([desc],#REF!,3),VLOOKUP([productid],$G$2:$R$1386,8))))</f>
        <v xml:space="preserve">16 </v>
      </c>
      <c r="S2094" s="1" t="e">
        <f>IF([kw in desc]=[kw rough in title],[kw in desc]*1,IFERROR(LEFT([kw_dirty],3)*1,IFERROR(LEFT([kw_dirty],2)*1,"n.a.")))</f>
        <v>#N/A</v>
      </c>
      <c r="T2094" s="1"/>
      <c r="U2094" s="1">
        <f>VLOOKUP(Tabelle1[[#This Row],[productid]],Tabelle2[#All],2,FALSE)</f>
        <v>16</v>
      </c>
    </row>
    <row r="2095" spans="1:21">
      <c r="A2095" t="s">
        <v>3516</v>
      </c>
      <c r="B2095">
        <v>3110</v>
      </c>
      <c r="C2095">
        <v>289859</v>
      </c>
      <c r="D2095" t="s">
        <v>3562</v>
      </c>
      <c r="E2095" t="s">
        <v>3563</v>
      </c>
      <c r="F2095">
        <v>18406</v>
      </c>
      <c r="G2095">
        <v>3094808</v>
      </c>
      <c r="H2095">
        <f t="shared" si="32"/>
        <v>0</v>
      </c>
      <c r="I2095">
        <f t="array" ref="I2095">MIN(IFERROR(FIND(IstNumbers,A2095),""))</f>
        <v>14</v>
      </c>
      <c r="J2095" s="1" t="e">
        <f>IF([first '# in title]&lt;[pos kw in title],MID([title],[pos kw in title]-6,6),#N/A)</f>
        <v>#N/A</v>
      </c>
      <c r="K2095" s="1" t="e">
        <f>IFERROR(MID(SUBSTITUTE([kw rough in title],",","."),FIND("(",[kw rough in title])+1,20),SUBSTITUTE(IFERROR(MID([kw rough in title],FIND(" ",[kw rough in title])+1,20),[kw rough in title]),",","."))</f>
        <v>#N/A</v>
      </c>
      <c r="L2095" s="1">
        <f>IFERROR(FIND("kW",[desc]),0)</f>
        <v>0</v>
      </c>
      <c r="M2095">
        <f t="array" ref="M2095">MIN(IFERROR(FIND(IstNumbers,E2095),""))</f>
        <v>31</v>
      </c>
      <c r="N2095" s="1" t="b">
        <f>IF([first '# in desc]&lt;[pos kw in desc],MID([desc],[pos kw in desc]-7,7))</f>
        <v>0</v>
      </c>
      <c r="O20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95" s="1" t="str">
        <f>TRIM(IF([first '# in desc]&lt;[pos kw in desc],MID([desc],[pos kw in desc]-6,6),FALSE))</f>
        <v>FALSCH</v>
      </c>
      <c r="Q2095" s="1" t="b">
        <f>IF(LEN([manuell])=0,IFERROR([kw fine in title]*1,IFERROR(SUMPRODUCT(COUNTIF(IsDigits,MID([kw in desc],ROW($A$1:$A$150),1)))=LEN([kw in desc]),#N/A)),[manuell])</f>
        <v>0</v>
      </c>
      <c r="R2095" s="1" t="str">
        <f>IF([pos kw in title]&gt;0,MID(J2095,#REF!,4),IF([first '# in title]&gt;0,MID([title],[first '# in title],3),IF([first '# in title]&gt;0,MID([desc],#REF!,3),VLOOKUP([productid],$G$2:$R$1386,8))))</f>
        <v xml:space="preserve">22 </v>
      </c>
      <c r="S2095" s="1" t="e">
        <f>IF([kw in desc]=[kw rough in title],[kw in desc]*1,IFERROR(LEFT([kw_dirty],3)*1,IFERROR(LEFT([kw_dirty],2)*1,"n.a.")))</f>
        <v>#N/A</v>
      </c>
      <c r="T2095" s="1"/>
      <c r="U2095" s="1" t="e">
        <f>VLOOKUP(Tabelle1[[#This Row],[productid]],Tabelle2[#All],2,FALSE)</f>
        <v>#N/A</v>
      </c>
    </row>
    <row r="2096" spans="1:21" hidden="1">
      <c r="A2096" t="s">
        <v>3478</v>
      </c>
      <c r="B2096">
        <v>3723.99</v>
      </c>
      <c r="C2096">
        <v>276812</v>
      </c>
      <c r="D2096" t="s">
        <v>3564</v>
      </c>
      <c r="E2096" t="s">
        <v>1721</v>
      </c>
      <c r="F2096">
        <v>18406</v>
      </c>
      <c r="G2096">
        <v>1983623</v>
      </c>
      <c r="H2096">
        <f t="shared" si="32"/>
        <v>30</v>
      </c>
      <c r="I2096">
        <f t="array" ref="I2096">MIN(IFERROR(FIND(IstNumbers,A2096),""))</f>
        <v>20</v>
      </c>
      <c r="J2096" s="1" t="str">
        <f>IF([first '# in title]&lt;[pos kw in title],MID([title],[pos kw in title]-6,6),#N/A)</f>
        <v xml:space="preserve">W (35 </v>
      </c>
      <c r="K2096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096" s="1">
        <f>IFERROR(FIND("kW",[desc]),0)</f>
        <v>0</v>
      </c>
      <c r="M2096">
        <f t="array" ref="M2096">MIN(IFERROR(FIND(IstNumbers,E2096),""))</f>
        <v>16</v>
      </c>
      <c r="N2096" s="1" t="b">
        <f>IF([first '# in desc]&lt;[pos kw in desc],MID([desc],[pos kw in desc]-7,7))</f>
        <v>0</v>
      </c>
      <c r="O20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96" s="1" t="str">
        <f>TRIM(IF([first '# in desc]&lt;[pos kw in desc],MID([desc],[pos kw in desc]-6,6),FALSE))</f>
        <v>FALSCH</v>
      </c>
      <c r="Q2096" s="1">
        <f>IF(LEN([manuell])=0,IFERROR([kw fine in title]*1,IFERROR(SUMPRODUCT(COUNTIF(IsDigits,MID([kw in desc],ROW($A$1:$A$150),1)))=LEN([kw in desc]),#N/A)),[manuell])</f>
        <v>35</v>
      </c>
      <c r="R2096" s="1" t="e">
        <f>IF([pos kw in title]&gt;0,MID(J2096,#REF!,4),IF([first '# in title]&gt;0,MID([title],[first '# in title],3),IF([first '# in title]&gt;0,MID([desc],#REF!,3),VLOOKUP([productid],$G$2:$R$1386,8))))</f>
        <v>#REF!</v>
      </c>
      <c r="S2096" s="1" t="str">
        <f>IF([kw in desc]=[kw rough in title],[kw in desc]*1,IFERROR(LEFT([kw_dirty],3)*1,IFERROR(LEFT([kw_dirty],2)*1,"n.a.")))</f>
        <v>n.a.</v>
      </c>
      <c r="T2096" s="1"/>
      <c r="U2096" s="1">
        <f>VLOOKUP(Tabelle1[[#This Row],[productid]],Tabelle2[#All],2,FALSE)</f>
        <v>35</v>
      </c>
    </row>
    <row r="2097" spans="1:21">
      <c r="A2097" t="s">
        <v>3463</v>
      </c>
      <c r="B2097">
        <v>1906</v>
      </c>
      <c r="C2097">
        <v>223861</v>
      </c>
      <c r="D2097" t="s">
        <v>3565</v>
      </c>
      <c r="E2097" t="s">
        <v>3157</v>
      </c>
      <c r="F2097">
        <v>18406</v>
      </c>
      <c r="G2097">
        <v>3725835</v>
      </c>
      <c r="H2097">
        <f t="shared" si="32"/>
        <v>0</v>
      </c>
      <c r="I2097">
        <f t="array" ref="I2097">MIN(IFERROR(FIND(IstNumbers,A2097),""))</f>
        <v>8</v>
      </c>
      <c r="J2097" s="1" t="e">
        <f>IF([first '# in title]&lt;[pos kw in title],MID([title],[pos kw in title]-6,6),#N/A)</f>
        <v>#N/A</v>
      </c>
      <c r="K2097" s="1" t="e">
        <f>IFERROR(MID(SUBSTITUTE([kw rough in title],",","."),FIND("(",[kw rough in title])+1,20),SUBSTITUTE(IFERROR(MID([kw rough in title],FIND(" ",[kw rough in title])+1,20),[kw rough in title]),",","."))</f>
        <v>#N/A</v>
      </c>
      <c r="L2097" s="1">
        <f>IFERROR(FIND("kW",[desc]),0)</f>
        <v>0</v>
      </c>
      <c r="M2097">
        <f t="array" ref="M2097">MIN(IFERROR(FIND(IstNumbers,E2097),""))</f>
        <v>12</v>
      </c>
      <c r="N2097" s="1" t="b">
        <f>IF([first '# in desc]&lt;[pos kw in desc],MID([desc],[pos kw in desc]-7,7))</f>
        <v>0</v>
      </c>
      <c r="O20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097" s="1" t="str">
        <f>TRIM(IF([first '# in desc]&lt;[pos kw in desc],MID([desc],[pos kw in desc]-6,6),FALSE))</f>
        <v>FALSCH</v>
      </c>
      <c r="Q2097" s="1" t="b">
        <f>IF(LEN([manuell])=0,IFERROR([kw fine in title]*1,IFERROR(SUMPRODUCT(COUNTIF(IsDigits,MID([kw in desc],ROW($A$1:$A$150),1)))=LEN([kw in desc]),#N/A)),[manuell])</f>
        <v>0</v>
      </c>
      <c r="R2097" s="1" t="str">
        <f>IF([pos kw in title]&gt;0,MID(J2097,#REF!,4),IF([first '# in title]&gt;0,MID([title],[first '# in title],3),IF([first '# in title]&gt;0,MID([desc],#REF!,3),VLOOKUP([productid],$G$2:$R$1386,8))))</f>
        <v xml:space="preserve">28 </v>
      </c>
      <c r="S2097" s="1" t="e">
        <f>IF([kw in desc]=[kw rough in title],[kw in desc]*1,IFERROR(LEFT([kw_dirty],3)*1,IFERROR(LEFT([kw_dirty],2)*1,"n.a.")))</f>
        <v>#N/A</v>
      </c>
      <c r="T2097" s="1"/>
      <c r="U2097" s="1" t="e">
        <f>VLOOKUP(Tabelle1[[#This Row],[productid]],Tabelle2[#All],2,FALSE)</f>
        <v>#N/A</v>
      </c>
    </row>
    <row r="2098" spans="1:21" hidden="1">
      <c r="A2098" t="s">
        <v>3566</v>
      </c>
      <c r="B2098">
        <v>3225</v>
      </c>
      <c r="C2098">
        <v>289859</v>
      </c>
      <c r="D2098" t="s">
        <v>3567</v>
      </c>
      <c r="E2098" t="s">
        <v>2669</v>
      </c>
      <c r="F2098">
        <v>18406</v>
      </c>
      <c r="G2098">
        <v>1750863</v>
      </c>
      <c r="H2098">
        <f t="shared" si="32"/>
        <v>0</v>
      </c>
      <c r="I2098">
        <f t="array" ref="I2098">MIN(IFERROR(FIND(IstNumbers,A2098),""))</f>
        <v>13</v>
      </c>
      <c r="J2098" s="1" t="e">
        <f>IF([first '# in title]&lt;[pos kw in title],MID([title],[pos kw in title]-6,6),#N/A)</f>
        <v>#N/A</v>
      </c>
      <c r="K2098" s="1" t="e">
        <f>IFERROR(MID(SUBSTITUTE([kw rough in title],",","."),FIND("(",[kw rough in title])+1,20),SUBSTITUTE(IFERROR(MID([kw rough in title],FIND(" ",[kw rough in title])+1,20),[kw rough in title]),",","."))</f>
        <v>#N/A</v>
      </c>
      <c r="L2098" s="1">
        <f>IFERROR(FIND("kW",[desc]),0)</f>
        <v>70</v>
      </c>
      <c r="M2098">
        <f t="array" ref="M2098">MIN(IFERROR(FIND(IstNumbers,E2098),""))</f>
        <v>34</v>
      </c>
      <c r="N2098" s="1" t="str">
        <f>IF([first '# in desc]&lt;[pos kw in desc],MID([desc],[pos kw in desc]-7,7))</f>
        <v xml:space="preserve">­me 42 </v>
      </c>
      <c r="O20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098" s="1" t="str">
        <f>TRIM(IF([first '# in desc]&lt;[pos kw in desc],MID([desc],[pos kw in desc]-6,6),FALSE))</f>
        <v>me 42</v>
      </c>
      <c r="Q2098" s="1" t="b">
        <f>IF(LEN([manuell])=0,IFERROR([kw fine in title]*1,IFERROR(SUMPRODUCT(COUNTIF(IsDigits,MID([kw in desc],ROW($A$1:$A$150),1)))=LEN([kw in desc]),#N/A)),[manuell])</f>
        <v>0</v>
      </c>
      <c r="R2098" s="1" t="str">
        <f>IF([pos kw in title]&gt;0,MID(J2098,#REF!,4),IF([first '# in title]&gt;0,MID([title],[first '# in title],3),IF([first '# in title]&gt;0,MID([desc],#REF!,3),VLOOKUP([productid],$G$2:$R$1386,8))))</f>
        <v xml:space="preserve">42 </v>
      </c>
      <c r="S2098" s="1" t="e">
        <f>IF([kw in desc]=[kw rough in title],[kw in desc]*1,IFERROR(LEFT([kw_dirty],3)*1,IFERROR(LEFT([kw_dirty],2)*1,"n.a.")))</f>
        <v>#N/A</v>
      </c>
      <c r="T2098" s="1"/>
      <c r="U2098" s="1">
        <f>VLOOKUP(Tabelle1[[#This Row],[productid]],Tabelle2[#All],2,FALSE)</f>
        <v>42</v>
      </c>
    </row>
    <row r="2099" spans="1:21" hidden="1">
      <c r="A2099" t="s">
        <v>3568</v>
      </c>
      <c r="B2099">
        <v>3085</v>
      </c>
      <c r="C2099">
        <v>289859</v>
      </c>
      <c r="D2099" t="s">
        <v>3569</v>
      </c>
      <c r="E2099" t="s">
        <v>2104</v>
      </c>
      <c r="F2099">
        <v>18406</v>
      </c>
      <c r="G2099">
        <v>3712928</v>
      </c>
      <c r="H2099">
        <f t="shared" si="32"/>
        <v>0</v>
      </c>
      <c r="I2099">
        <f t="array" ref="I2099">MIN(IFERROR(FIND(IstNumbers,A2099),""))</f>
        <v>13</v>
      </c>
      <c r="J2099" s="1" t="e">
        <f>IF([first '# in title]&lt;[pos kw in title],MID([title],[pos kw in title]-6,6),#N/A)</f>
        <v>#N/A</v>
      </c>
      <c r="K2099" s="1" t="e">
        <f>IFERROR(MID(SUBSTITUTE([kw rough in title],",","."),FIND("(",[kw rough in title])+1,20),SUBSTITUTE(IFERROR(MID([kw rough in title],FIND(" ",[kw rough in title])+1,20),[kw rough in title]),",","."))</f>
        <v>#N/A</v>
      </c>
      <c r="L2099" s="1">
        <f>IFERROR(FIND("kW",[desc]),0)</f>
        <v>70</v>
      </c>
      <c r="M2099">
        <f t="array" ref="M2099">MIN(IFERROR(FIND(IstNumbers,E2099),""))</f>
        <v>34</v>
      </c>
      <c r="N2099" s="1" t="str">
        <f>IF([first '# in desc]&lt;[pos kw in desc],MID([desc],[pos kw in desc]-7,7))</f>
        <v xml:space="preserve">­me 42 </v>
      </c>
      <c r="O20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099" s="1" t="str">
        <f>TRIM(IF([first '# in desc]&lt;[pos kw in desc],MID([desc],[pos kw in desc]-6,6),FALSE))</f>
        <v>me 42</v>
      </c>
      <c r="Q2099" s="1" t="b">
        <f>IF(LEN([manuell])=0,IFERROR([kw fine in title]*1,IFERROR(SUMPRODUCT(COUNTIF(IsDigits,MID([kw in desc],ROW($A$1:$A$150),1)))=LEN([kw in desc]),#N/A)),[manuell])</f>
        <v>0</v>
      </c>
      <c r="R2099" s="1" t="str">
        <f>IF([pos kw in title]&gt;0,MID(J2099,#REF!,4),IF([first '# in title]&gt;0,MID([title],[first '# in title],3),IF([first '# in title]&gt;0,MID([desc],#REF!,3),VLOOKUP([productid],$G$2:$R$1386,8))))</f>
        <v xml:space="preserve">42 </v>
      </c>
      <c r="S2099" s="1" t="e">
        <f>IF([kw in desc]=[kw rough in title],[kw in desc]*1,IFERROR(LEFT([kw_dirty],3)*1,IFERROR(LEFT([kw_dirty],2)*1,"n.a.")))</f>
        <v>#N/A</v>
      </c>
      <c r="T2099" s="1"/>
      <c r="U2099" s="1">
        <f>VLOOKUP(Tabelle1[[#This Row],[productid]],Tabelle2[#All],2,FALSE)</f>
        <v>42</v>
      </c>
    </row>
    <row r="2100" spans="1:21" hidden="1">
      <c r="A2100" t="s">
        <v>3570</v>
      </c>
      <c r="B2100">
        <v>3032.99</v>
      </c>
      <c r="C2100">
        <v>293331</v>
      </c>
      <c r="D2100" t="s">
        <v>3571</v>
      </c>
      <c r="E2100" t="s">
        <v>3572</v>
      </c>
      <c r="F2100">
        <v>18406</v>
      </c>
      <c r="G2100">
        <v>1064527</v>
      </c>
      <c r="H2100">
        <f t="shared" si="32"/>
        <v>0</v>
      </c>
      <c r="I2100">
        <f t="array" ref="I2100">MIN(IFERROR(FIND(IstNumbers,A2100),""))</f>
        <v>12</v>
      </c>
      <c r="J2100" s="1" t="e">
        <f>IF([first '# in title]&lt;[pos kw in title],MID([title],[pos kw in title]-6,6),#N/A)</f>
        <v>#N/A</v>
      </c>
      <c r="K2100" s="1" t="e">
        <f>IFERROR(MID(SUBSTITUTE([kw rough in title],",","."),FIND("(",[kw rough in title])+1,20),SUBSTITUTE(IFERROR(MID([kw rough in title],FIND(" ",[kw rough in title])+1,20),[kw rough in title]),",","."))</f>
        <v>#N/A</v>
      </c>
      <c r="L2100" s="1">
        <f>IFERROR(FIND("kW",[desc]),0)</f>
        <v>62</v>
      </c>
      <c r="M2100">
        <f t="array" ref="M2100">MIN(IFERROR(FIND(IstNumbers,E2100),""))</f>
        <v>44</v>
      </c>
      <c r="N2100" s="1" t="str">
        <f>IF([first '# in desc]&lt;[pos kw in desc],MID([desc],[pos kw in desc]-7,7))</f>
        <v xml:space="preserve">0-W 19 </v>
      </c>
      <c r="O2100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2100" s="1" t="str">
        <f>TRIM(IF([first '# in desc]&lt;[pos kw in desc],MID([desc],[pos kw in desc]-6,6),FALSE))</f>
        <v>-W 19</v>
      </c>
      <c r="Q2100" s="1" t="b">
        <f>IF(LEN([manuell])=0,IFERROR([kw fine in title]*1,IFERROR(SUMPRODUCT(COUNTIF(IsDigits,MID([kw in desc],ROW($A$1:$A$150),1)))=LEN([kw in desc]),#N/A)),[manuell])</f>
        <v>0</v>
      </c>
      <c r="R2100" s="1" t="str">
        <f>IF([pos kw in title]&gt;0,MID(J2100,#REF!,4),IF([first '# in title]&gt;0,MID([title],[first '# in title],3),IF([first '# in title]&gt;0,MID([desc],#REF!,3),VLOOKUP([productid],$G$2:$R$1386,8))))</f>
        <v>200</v>
      </c>
      <c r="S2100" s="1" t="e">
        <f>IF([kw in desc]=[kw rough in title],[kw in desc]*1,IFERROR(LEFT([kw_dirty],3)*1,IFERROR(LEFT([kw_dirty],2)*1,"n.a.")))</f>
        <v>#N/A</v>
      </c>
      <c r="T2100" s="1"/>
      <c r="U2100" s="1">
        <f>VLOOKUP(Tabelle1[[#This Row],[productid]],Tabelle2[#All],2,FALSE)</f>
        <v>19</v>
      </c>
    </row>
    <row r="2101" spans="1:21" hidden="1">
      <c r="A2101" t="s">
        <v>3534</v>
      </c>
      <c r="B2101">
        <v>1910</v>
      </c>
      <c r="C2101">
        <v>289859</v>
      </c>
      <c r="D2101" t="s">
        <v>3573</v>
      </c>
      <c r="E2101" t="s">
        <v>3574</v>
      </c>
      <c r="F2101">
        <v>18406</v>
      </c>
      <c r="G2101">
        <v>2384234</v>
      </c>
      <c r="H2101">
        <f t="shared" si="32"/>
        <v>40</v>
      </c>
      <c r="I2101">
        <f t="array" ref="I2101">MIN(IFERROR(FIND(IstNumbers,A2101),""))</f>
        <v>29</v>
      </c>
      <c r="J2101" s="1" t="str">
        <f>IF([first '# in title]&lt;[pos kw in title],MID([title],[pos kw in title]-6,6),#N/A)</f>
        <v xml:space="preserve">A (16 </v>
      </c>
      <c r="K210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01" s="1">
        <f>IFERROR(FIND("kW",[desc]),0)</f>
        <v>70</v>
      </c>
      <c r="M2101">
        <f t="array" ref="M2101">MIN(IFERROR(FIND(IstNumbers,E2101),""))</f>
        <v>34</v>
      </c>
      <c r="N2101" s="1" t="str">
        <f>IF([first '# in desc]&lt;[pos kw in desc],MID([desc],[pos kw in desc]-7,7))</f>
        <v xml:space="preserve">­me 16 </v>
      </c>
      <c r="O210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01" s="1" t="str">
        <f>TRIM(IF([first '# in desc]&lt;[pos kw in desc],MID([desc],[pos kw in desc]-6,6),FALSE))</f>
        <v>me 16</v>
      </c>
      <c r="Q2101" s="1">
        <f>IF(LEN([manuell])=0,IFERROR([kw fine in title]*1,IFERROR(SUMPRODUCT(COUNTIF(IsDigits,MID([kw in desc],ROW($A$1:$A$150),1)))=LEN([kw in desc]),#N/A)),[manuell])</f>
        <v>16</v>
      </c>
      <c r="R2101" s="1" t="e">
        <f>IF([pos kw in title]&gt;0,MID(J2101,#REF!,4),IF([first '# in title]&gt;0,MID([title],[first '# in title],3),IF([first '# in title]&gt;0,MID([desc],#REF!,3),VLOOKUP([productid],$G$2:$R$1386,8))))</f>
        <v>#REF!</v>
      </c>
      <c r="S2101" s="1" t="str">
        <f>IF([kw in desc]=[kw rough in title],[kw in desc]*1,IFERROR(LEFT([kw_dirty],3)*1,IFERROR(LEFT([kw_dirty],2)*1,"n.a.")))</f>
        <v>n.a.</v>
      </c>
      <c r="T2101" s="1"/>
      <c r="U2101" s="1">
        <f>VLOOKUP(Tabelle1[[#This Row],[productid]],Tabelle2[#All],2,FALSE)</f>
        <v>16</v>
      </c>
    </row>
    <row r="2102" spans="1:21" hidden="1">
      <c r="A2102" t="s">
        <v>3510</v>
      </c>
      <c r="B2102">
        <v>1984</v>
      </c>
      <c r="C2102">
        <v>289859</v>
      </c>
      <c r="D2102" t="s">
        <v>3575</v>
      </c>
      <c r="E2102" t="s">
        <v>2055</v>
      </c>
      <c r="F2102">
        <v>18406</v>
      </c>
      <c r="G2102">
        <v>2635849</v>
      </c>
      <c r="H2102">
        <f t="shared" si="32"/>
        <v>59</v>
      </c>
      <c r="I2102">
        <f t="array" ref="I2102">MIN(IFERROR(FIND(IstNumbers,A2102),""))</f>
        <v>24</v>
      </c>
      <c r="J2102" s="1" t="str">
        <f>IF([first '# in title]&lt;[pos kw in title],MID([title],[pos kw in title]-6,6),#N/A)</f>
        <v xml:space="preserve">H (16 </v>
      </c>
      <c r="K210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02" s="1">
        <f>IFERROR(FIND("kW",[desc]),0)</f>
        <v>71</v>
      </c>
      <c r="M2102">
        <f t="array" ref="M2102">MIN(IFERROR(FIND(IstNumbers,E2102),""))</f>
        <v>29</v>
      </c>
      <c r="N2102" s="1" t="str">
        <f>IF([first '# in desc]&lt;[pos kw in desc],MID([desc],[pos kw in desc]-7,7))</f>
        <v xml:space="preserve">­me 16 </v>
      </c>
      <c r="O210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02" s="1" t="str">
        <f>TRIM(IF([first '# in desc]&lt;[pos kw in desc],MID([desc],[pos kw in desc]-6,6),FALSE))</f>
        <v>me 16</v>
      </c>
      <c r="Q2102" s="1">
        <f>IF(LEN([manuell])=0,IFERROR([kw fine in title]*1,IFERROR(SUMPRODUCT(COUNTIF(IsDigits,MID([kw in desc],ROW($A$1:$A$150),1)))=LEN([kw in desc]),#N/A)),[manuell])</f>
        <v>16</v>
      </c>
      <c r="R2102" s="1" t="e">
        <f>IF([pos kw in title]&gt;0,MID(J2102,#REF!,4),IF([first '# in title]&gt;0,MID([title],[first '# in title],3),IF([first '# in title]&gt;0,MID([desc],#REF!,3),VLOOKUP([productid],$G$2:$R$1386,8))))</f>
        <v>#REF!</v>
      </c>
      <c r="S2102" s="1" t="str">
        <f>IF([kw in desc]=[kw rough in title],[kw in desc]*1,IFERROR(LEFT([kw_dirty],3)*1,IFERROR(LEFT([kw_dirty],2)*1,"n.a.")))</f>
        <v>n.a.</v>
      </c>
      <c r="T2102" s="1"/>
      <c r="U2102" s="1">
        <f>VLOOKUP(Tabelle1[[#This Row],[productid]],Tabelle2[#All],2,FALSE)</f>
        <v>16</v>
      </c>
    </row>
    <row r="2103" spans="1:21" hidden="1">
      <c r="A2103" t="s">
        <v>3522</v>
      </c>
      <c r="B2103">
        <v>2184</v>
      </c>
      <c r="C2103">
        <v>289859</v>
      </c>
      <c r="D2103" t="s">
        <v>3576</v>
      </c>
      <c r="E2103" t="s">
        <v>3577</v>
      </c>
      <c r="F2103">
        <v>18406</v>
      </c>
      <c r="G2103">
        <v>1219746</v>
      </c>
      <c r="H2103">
        <f t="shared" si="32"/>
        <v>0</v>
      </c>
      <c r="I2103">
        <f t="array" ref="I2103">MIN(IFERROR(FIND(IstNumbers,A2103),""))</f>
        <v>14</v>
      </c>
      <c r="J2103" s="1" t="e">
        <f>IF([first '# in title]&lt;[pos kw in title],MID([title],[pos kw in title]-6,6),#N/A)</f>
        <v>#N/A</v>
      </c>
      <c r="K2103" s="1" t="e">
        <f>IFERROR(MID(SUBSTITUTE([kw rough in title],",","."),FIND("(",[kw rough in title])+1,20),SUBSTITUTE(IFERROR(MID([kw rough in title],FIND(" ",[kw rough in title])+1,20),[kw rough in title]),",","."))</f>
        <v>#N/A</v>
      </c>
      <c r="L2103" s="1">
        <f>IFERROR(FIND("kW",[desc]),0)</f>
        <v>71</v>
      </c>
      <c r="M2103">
        <f t="array" ref="M2103">MIN(IFERROR(FIND(IstNumbers,E2103),""))</f>
        <v>29</v>
      </c>
      <c r="N2103" s="1" t="str">
        <f>IF([first '# in desc]&lt;[pos kw in desc],MID([desc],[pos kw in desc]-7,7))</f>
        <v xml:space="preserve">­me 16 </v>
      </c>
      <c r="O210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03" s="1" t="str">
        <f>TRIM(IF([first '# in desc]&lt;[pos kw in desc],MID([desc],[pos kw in desc]-6,6),FALSE))</f>
        <v>me 16</v>
      </c>
      <c r="Q2103" s="1" t="b">
        <f>IF(LEN([manuell])=0,IFERROR([kw fine in title]*1,IFERROR(SUMPRODUCT(COUNTIF(IsDigits,MID([kw in desc],ROW($A$1:$A$150),1)))=LEN([kw in desc]),#N/A)),[manuell])</f>
        <v>0</v>
      </c>
      <c r="R2103" s="1" t="str">
        <f>IF([pos kw in title]&gt;0,MID(J2103,#REF!,4),IF([first '# in title]&gt;0,MID([title],[first '# in title],3),IF([first '# in title]&gt;0,MID([desc],#REF!,3),VLOOKUP([productid],$G$2:$R$1386,8))))</f>
        <v xml:space="preserve">16 </v>
      </c>
      <c r="S2103" s="1" t="e">
        <f>IF([kw in desc]=[kw rough in title],[kw in desc]*1,IFERROR(LEFT([kw_dirty],3)*1,IFERROR(LEFT([kw_dirty],2)*1,"n.a.")))</f>
        <v>#N/A</v>
      </c>
      <c r="T2103" s="1"/>
      <c r="U2103" s="1">
        <f>VLOOKUP(Tabelle1[[#This Row],[productid]],Tabelle2[#All],2,FALSE)</f>
        <v>16</v>
      </c>
    </row>
    <row r="2104" spans="1:21">
      <c r="A2104" t="s">
        <v>3516</v>
      </c>
      <c r="B2104">
        <v>3115</v>
      </c>
      <c r="C2104">
        <v>289859</v>
      </c>
      <c r="D2104" t="s">
        <v>3578</v>
      </c>
      <c r="E2104" t="s">
        <v>3579</v>
      </c>
      <c r="F2104">
        <v>18406</v>
      </c>
      <c r="G2104">
        <v>3094808</v>
      </c>
      <c r="H2104">
        <f t="shared" si="32"/>
        <v>0</v>
      </c>
      <c r="I2104">
        <f t="array" ref="I2104">MIN(IFERROR(FIND(IstNumbers,A2104),""))</f>
        <v>14</v>
      </c>
      <c r="J2104" s="1" t="e">
        <f>IF([first '# in title]&lt;[pos kw in title],MID([title],[pos kw in title]-6,6),#N/A)</f>
        <v>#N/A</v>
      </c>
      <c r="K2104" s="1" t="e">
        <f>IFERROR(MID(SUBSTITUTE([kw rough in title],",","."),FIND("(",[kw rough in title])+1,20),SUBSTITUTE(IFERROR(MID([kw rough in title],FIND(" ",[kw rough in title])+1,20),[kw rough in title]),",","."))</f>
        <v>#N/A</v>
      </c>
      <c r="L2104" s="1">
        <f>IFERROR(FIND("kW",[desc]),0)</f>
        <v>0</v>
      </c>
      <c r="M2104">
        <f t="array" ref="M2104">MIN(IFERROR(FIND(IstNumbers,E2104),""))</f>
        <v>31</v>
      </c>
      <c r="N2104" s="1" t="b">
        <f>IF([first '# in desc]&lt;[pos kw in desc],MID([desc],[pos kw in desc]-7,7))</f>
        <v>0</v>
      </c>
      <c r="O21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04" s="1" t="str">
        <f>TRIM(IF([first '# in desc]&lt;[pos kw in desc],MID([desc],[pos kw in desc]-6,6),FALSE))</f>
        <v>FALSCH</v>
      </c>
      <c r="Q2104" s="1" t="b">
        <f>IF(LEN([manuell])=0,IFERROR([kw fine in title]*1,IFERROR(SUMPRODUCT(COUNTIF(IsDigits,MID([kw in desc],ROW($A$1:$A$150),1)))=LEN([kw in desc]),#N/A)),[manuell])</f>
        <v>0</v>
      </c>
      <c r="R2104" s="1" t="str">
        <f>IF([pos kw in title]&gt;0,MID(J2104,#REF!,4),IF([first '# in title]&gt;0,MID([title],[first '# in title],3),IF([first '# in title]&gt;0,MID([desc],#REF!,3),VLOOKUP([productid],$G$2:$R$1386,8))))</f>
        <v xml:space="preserve">22 </v>
      </c>
      <c r="S2104" s="1" t="e">
        <f>IF([kw in desc]=[kw rough in title],[kw in desc]*1,IFERROR(LEFT([kw_dirty],3)*1,IFERROR(LEFT([kw_dirty],2)*1,"n.a.")))</f>
        <v>#N/A</v>
      </c>
      <c r="T2104" s="1"/>
      <c r="U2104" s="1" t="e">
        <f>VLOOKUP(Tabelle1[[#This Row],[productid]],Tabelle2[#All],2,FALSE)</f>
        <v>#N/A</v>
      </c>
    </row>
    <row r="2105" spans="1:21" hidden="1">
      <c r="A2105" t="s">
        <v>3478</v>
      </c>
      <c r="B2105">
        <v>4637</v>
      </c>
      <c r="C2105">
        <v>294528</v>
      </c>
      <c r="D2105" t="s">
        <v>3580</v>
      </c>
      <c r="E2105" t="s">
        <v>3581</v>
      </c>
      <c r="F2105">
        <v>18406</v>
      </c>
      <c r="G2105">
        <v>1983623</v>
      </c>
      <c r="H2105">
        <f t="shared" si="32"/>
        <v>30</v>
      </c>
      <c r="I2105">
        <f t="array" ref="I2105">MIN(IFERROR(FIND(IstNumbers,A2105),""))</f>
        <v>20</v>
      </c>
      <c r="J2105" s="1" t="str">
        <f>IF([first '# in title]&lt;[pos kw in title],MID([title],[pos kw in title]-6,6),#N/A)</f>
        <v xml:space="preserve">W (35 </v>
      </c>
      <c r="K2105" s="1" t="str">
        <f>IFERROR(MID(SUBSTITUTE([kw rough in title],",","."),FIND("(",[kw rough in title])+1,20),SUBSTITUTE(IFERROR(MID([kw rough in title],FIND(" ",[kw rough in title])+1,20),[kw rough in title]),",","."))</f>
        <v xml:space="preserve">35 </v>
      </c>
      <c r="L2105" s="1">
        <f>IFERROR(FIND("kW",[desc]),0)</f>
        <v>0</v>
      </c>
      <c r="M2105">
        <f t="array" ref="M2105">MIN(IFERROR(FIND(IstNumbers,E2105),""))</f>
        <v>19</v>
      </c>
      <c r="N2105" s="1" t="b">
        <f>IF([first '# in desc]&lt;[pos kw in desc],MID([desc],[pos kw in desc]-7,7))</f>
        <v>0</v>
      </c>
      <c r="O21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05" s="1" t="str">
        <f>TRIM(IF([first '# in desc]&lt;[pos kw in desc],MID([desc],[pos kw in desc]-6,6),FALSE))</f>
        <v>FALSCH</v>
      </c>
      <c r="Q2105" s="1">
        <f>IF(LEN([manuell])=0,IFERROR([kw fine in title]*1,IFERROR(SUMPRODUCT(COUNTIF(IsDigits,MID([kw in desc],ROW($A$1:$A$150),1)))=LEN([kw in desc]),#N/A)),[manuell])</f>
        <v>35</v>
      </c>
      <c r="R2105" s="1" t="e">
        <f>IF([pos kw in title]&gt;0,MID(J2105,#REF!,4),IF([first '# in title]&gt;0,MID([title],[first '# in title],3),IF([first '# in title]&gt;0,MID([desc],#REF!,3),VLOOKUP([productid],$G$2:$R$1386,8))))</f>
        <v>#REF!</v>
      </c>
      <c r="S2105" s="1" t="str">
        <f>IF([kw in desc]=[kw rough in title],[kw in desc]*1,IFERROR(LEFT([kw_dirty],3)*1,IFERROR(LEFT([kw_dirty],2)*1,"n.a.")))</f>
        <v>n.a.</v>
      </c>
      <c r="T2105" s="1"/>
      <c r="U2105" s="1">
        <f>VLOOKUP(Tabelle1[[#This Row],[productid]],Tabelle2[#All],2,FALSE)</f>
        <v>35</v>
      </c>
    </row>
    <row r="2106" spans="1:21">
      <c r="A2106" t="s">
        <v>3463</v>
      </c>
      <c r="B2106">
        <v>1917</v>
      </c>
      <c r="C2106">
        <v>223861</v>
      </c>
      <c r="D2106" t="s">
        <v>3582</v>
      </c>
      <c r="E2106" t="s">
        <v>3180</v>
      </c>
      <c r="F2106">
        <v>18406</v>
      </c>
      <c r="G2106">
        <v>3725835</v>
      </c>
      <c r="H2106">
        <f t="shared" si="32"/>
        <v>0</v>
      </c>
      <c r="I2106">
        <f t="array" ref="I2106">MIN(IFERROR(FIND(IstNumbers,A2106),""))</f>
        <v>8</v>
      </c>
      <c r="J2106" s="1" t="e">
        <f>IF([first '# in title]&lt;[pos kw in title],MID([title],[pos kw in title]-6,6),#N/A)</f>
        <v>#N/A</v>
      </c>
      <c r="K2106" s="1" t="e">
        <f>IFERROR(MID(SUBSTITUTE([kw rough in title],",","."),FIND("(",[kw rough in title])+1,20),SUBSTITUTE(IFERROR(MID([kw rough in title],FIND(" ",[kw rough in title])+1,20),[kw rough in title]),",","."))</f>
        <v>#N/A</v>
      </c>
      <c r="L2106" s="1">
        <f>IFERROR(FIND("kW",[desc]),0)</f>
        <v>0</v>
      </c>
      <c r="M2106">
        <f t="array" ref="M2106">MIN(IFERROR(FIND(IstNumbers,E2106),""))</f>
        <v>12</v>
      </c>
      <c r="N2106" s="1" t="b">
        <f>IF([first '# in desc]&lt;[pos kw in desc],MID([desc],[pos kw in desc]-7,7))</f>
        <v>0</v>
      </c>
      <c r="O21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06" s="1" t="str">
        <f>TRIM(IF([first '# in desc]&lt;[pos kw in desc],MID([desc],[pos kw in desc]-6,6),FALSE))</f>
        <v>FALSCH</v>
      </c>
      <c r="Q2106" s="1" t="b">
        <f>IF(LEN([manuell])=0,IFERROR([kw fine in title]*1,IFERROR(SUMPRODUCT(COUNTIF(IsDigits,MID([kw in desc],ROW($A$1:$A$150),1)))=LEN([kw in desc]),#N/A)),[manuell])</f>
        <v>0</v>
      </c>
      <c r="R2106" s="1" t="str">
        <f>IF([pos kw in title]&gt;0,MID(J2106,#REF!,4),IF([first '# in title]&gt;0,MID([title],[first '# in title],3),IF([first '# in title]&gt;0,MID([desc],#REF!,3),VLOOKUP([productid],$G$2:$R$1386,8))))</f>
        <v xml:space="preserve">28 </v>
      </c>
      <c r="S2106" s="1" t="e">
        <f>IF([kw in desc]=[kw rough in title],[kw in desc]*1,IFERROR(LEFT([kw_dirty],3)*1,IFERROR(LEFT([kw_dirty],2)*1,"n.a.")))</f>
        <v>#N/A</v>
      </c>
      <c r="T2106" s="1"/>
      <c r="U2106" s="1" t="e">
        <f>VLOOKUP(Tabelle1[[#This Row],[productid]],Tabelle2[#All],2,FALSE)</f>
        <v>#N/A</v>
      </c>
    </row>
    <row r="2107" spans="1:21" hidden="1">
      <c r="A2107" t="s">
        <v>3583</v>
      </c>
      <c r="B2107">
        <v>2857.6</v>
      </c>
      <c r="C2107">
        <v>9701</v>
      </c>
      <c r="D2107" t="s">
        <v>3584</v>
      </c>
      <c r="E2107" t="s">
        <v>9</v>
      </c>
      <c r="F2107">
        <v>18406</v>
      </c>
      <c r="G2107">
        <v>4677123</v>
      </c>
      <c r="H2107">
        <f t="shared" si="32"/>
        <v>30</v>
      </c>
      <c r="I2107">
        <f t="array" ref="I2107">MIN(IFERROR(FIND(IstNumbers,A2107),""))</f>
        <v>20</v>
      </c>
      <c r="J2107" s="1" t="str">
        <f>IF([first '# in title]&lt;[pos kw in title],MID([title],[pos kw in title]-6,6),#N/A)</f>
        <v xml:space="preserve">W (13 </v>
      </c>
      <c r="K2107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2107" s="1">
        <f>IFERROR(FIND("kW",[desc]),0)</f>
        <v>0</v>
      </c>
      <c r="M2107">
        <f t="array" ref="M2107">MIN(IFERROR(FIND(IstNumbers,E2107),""))</f>
        <v>0</v>
      </c>
      <c r="N2107" s="1" t="b">
        <f>IF([first '# in desc]&lt;[pos kw in desc],MID([desc],[pos kw in desc]-7,7))</f>
        <v>0</v>
      </c>
      <c r="O21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07" s="1" t="str">
        <f>TRIM(IF([first '# in desc]&lt;[pos kw in desc],MID([desc],[pos kw in desc]-6,6),FALSE))</f>
        <v>FALSCH</v>
      </c>
      <c r="Q2107" s="1">
        <f>IF(LEN([manuell])=0,IFERROR([kw fine in title]*1,IFERROR(SUMPRODUCT(COUNTIF(IsDigits,MID([kw in desc],ROW($A$1:$A$150),1)))=LEN([kw in desc]),#N/A)),[manuell])</f>
        <v>13</v>
      </c>
      <c r="R2107" s="1" t="e">
        <f>IF([pos kw in title]&gt;0,MID(J2107,#REF!,4),IF([first '# in title]&gt;0,MID([title],[first '# in title],3),IF([first '# in title]&gt;0,MID([desc],#REF!,3),VLOOKUP([productid],$G$2:$R$1386,8))))</f>
        <v>#REF!</v>
      </c>
      <c r="S2107" s="1" t="str">
        <f>IF([kw in desc]=[kw rough in title],[kw in desc]*1,IFERROR(LEFT([kw_dirty],3)*1,IFERROR(LEFT([kw_dirty],2)*1,"n.a.")))</f>
        <v>n.a.</v>
      </c>
      <c r="T2107" s="1"/>
      <c r="U2107" s="1">
        <f>VLOOKUP(Tabelle1[[#This Row],[productid]],Tabelle2[#All],2,FALSE)</f>
        <v>13</v>
      </c>
    </row>
    <row r="2108" spans="1:21">
      <c r="A2108" t="s">
        <v>3585</v>
      </c>
      <c r="B2108">
        <v>2364</v>
      </c>
      <c r="C2108">
        <v>289859</v>
      </c>
      <c r="D2108" t="s">
        <v>3586</v>
      </c>
      <c r="E2108" t="s">
        <v>3587</v>
      </c>
      <c r="F2108">
        <v>18406</v>
      </c>
      <c r="G2108">
        <v>2286143</v>
      </c>
      <c r="H2108">
        <f t="shared" si="32"/>
        <v>0</v>
      </c>
      <c r="I2108">
        <f t="array" ref="I2108">MIN(IFERROR(FIND(IstNumbers,A2108),""))</f>
        <v>20</v>
      </c>
      <c r="J2108" s="1" t="e">
        <f>IF([first '# in title]&lt;[pos kw in title],MID([title],[pos kw in title]-6,6),#N/A)</f>
        <v>#N/A</v>
      </c>
      <c r="K2108" s="1" t="e">
        <f>IFERROR(MID(SUBSTITUTE([kw rough in title],",","."),FIND("(",[kw rough in title])+1,20),SUBSTITUTE(IFERROR(MID([kw rough in title],FIND(" ",[kw rough in title])+1,20),[kw rough in title]),",","."))</f>
        <v>#N/A</v>
      </c>
      <c r="L2108" s="1">
        <f>IFERROR(FIND("kW",[desc]),0)</f>
        <v>0</v>
      </c>
      <c r="M2108">
        <f t="array" ref="M2108">MIN(IFERROR(FIND(IstNumbers,E2108),""))</f>
        <v>33</v>
      </c>
      <c r="N2108" s="1" t="b">
        <f>IF([first '# in desc]&lt;[pos kw in desc],MID([desc],[pos kw in desc]-7,7))</f>
        <v>0</v>
      </c>
      <c r="O21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08" s="1" t="str">
        <f>TRIM(IF([first '# in desc]&lt;[pos kw in desc],MID([desc],[pos kw in desc]-6,6),FALSE))</f>
        <v>FALSCH</v>
      </c>
      <c r="Q2108" s="1" t="b">
        <f>IF(LEN([manuell])=0,IFERROR([kw fine in title]*1,IFERROR(SUMPRODUCT(COUNTIF(IsDigits,MID([kw in desc],ROW($A$1:$A$150),1)))=LEN([kw in desc]),#N/A)),[manuell])</f>
        <v>0</v>
      </c>
      <c r="R2108" s="1" t="str">
        <f>IF([pos kw in title]&gt;0,MID(J2108,#REF!,4),IF([first '# in title]&gt;0,MID([title],[first '# in title],3),IF([first '# in title]&gt;0,MID([desc],#REF!,3),VLOOKUP([productid],$G$2:$R$1386,8))))</f>
        <v>146</v>
      </c>
      <c r="S2108" s="1" t="e">
        <f>IF([kw in desc]=[kw rough in title],[kw in desc]*1,IFERROR(LEFT([kw_dirty],3)*1,IFERROR(LEFT([kw_dirty],2)*1,"n.a.")))</f>
        <v>#N/A</v>
      </c>
      <c r="T2108" s="1"/>
      <c r="U2108" s="1" t="e">
        <f>VLOOKUP(Tabelle1[[#This Row],[productid]],Tabelle2[#All],2,FALSE)</f>
        <v>#N/A</v>
      </c>
    </row>
    <row r="2109" spans="1:21">
      <c r="A2109" t="s">
        <v>3588</v>
      </c>
      <c r="B2109">
        <v>3443.69</v>
      </c>
      <c r="C2109">
        <v>276812</v>
      </c>
      <c r="D2109" t="s">
        <v>3589</v>
      </c>
      <c r="E2109" t="s">
        <v>3590</v>
      </c>
      <c r="F2109">
        <v>18406</v>
      </c>
      <c r="G2109">
        <v>2654414</v>
      </c>
      <c r="H2109">
        <f t="shared" si="32"/>
        <v>0</v>
      </c>
      <c r="I2109">
        <f t="array" ref="I2109">MIN(IFERROR(FIND(IstNumbers,A2109),""))</f>
        <v>30</v>
      </c>
      <c r="J2109" s="1" t="e">
        <f>IF([first '# in title]&lt;[pos kw in title],MID([title],[pos kw in title]-6,6),#N/A)</f>
        <v>#N/A</v>
      </c>
      <c r="K2109" s="1" t="e">
        <f>IFERROR(MID(SUBSTITUTE([kw rough in title],",","."),FIND("(",[kw rough in title])+1,20),SUBSTITUTE(IFERROR(MID([kw rough in title],FIND(" ",[kw rough in title])+1,20),[kw rough in title]),",","."))</f>
        <v>#N/A</v>
      </c>
      <c r="L2109" s="1">
        <f>IFERROR(FIND("kW",[desc]),0)</f>
        <v>0</v>
      </c>
      <c r="M2109">
        <f t="array" ref="M2109">MIN(IFERROR(FIND(IstNumbers,E2109),""))</f>
        <v>41</v>
      </c>
      <c r="N2109" s="1" t="b">
        <f>IF([first '# in desc]&lt;[pos kw in desc],MID([desc],[pos kw in desc]-7,7))</f>
        <v>0</v>
      </c>
      <c r="O21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09" s="1" t="str">
        <f>TRIM(IF([first '# in desc]&lt;[pos kw in desc],MID([desc],[pos kw in desc]-6,6),FALSE))</f>
        <v>FALSCH</v>
      </c>
      <c r="Q2109" s="1" t="b">
        <f>IF(LEN([manuell])=0,IFERROR([kw fine in title]*1,IFERROR(SUMPRODUCT(COUNTIF(IsDigits,MID([kw in desc],ROW($A$1:$A$150),1)))=LEN([kw in desc]),#N/A)),[manuell])</f>
        <v>0</v>
      </c>
      <c r="R2109" s="1" t="str">
        <f>IF([pos kw in title]&gt;0,MID(J2109,#REF!,4),IF([first '# in title]&gt;0,MID([title],[first '# in title],3),IF([first '# in title]&gt;0,MID([desc],#REF!,3),VLOOKUP([productid],$G$2:$R$1386,8))))</f>
        <v>15-</v>
      </c>
      <c r="S2109" s="1" t="e">
        <f>IF([kw in desc]=[kw rough in title],[kw in desc]*1,IFERROR(LEFT([kw_dirty],3)*1,IFERROR(LEFT([kw_dirty],2)*1,"n.a.")))</f>
        <v>#N/A</v>
      </c>
      <c r="T2109" s="1"/>
      <c r="U2109" s="1" t="e">
        <f>VLOOKUP(Tabelle1[[#This Row],[productid]],Tabelle2[#All],2,FALSE)</f>
        <v>#N/A</v>
      </c>
    </row>
    <row r="2110" spans="1:21" hidden="1">
      <c r="A2110" t="s">
        <v>3566</v>
      </c>
      <c r="B2110">
        <v>3225</v>
      </c>
      <c r="C2110">
        <v>289859</v>
      </c>
      <c r="D2110" t="s">
        <v>3591</v>
      </c>
      <c r="E2110" t="s">
        <v>2633</v>
      </c>
      <c r="F2110">
        <v>18406</v>
      </c>
      <c r="G2110">
        <v>1750863</v>
      </c>
      <c r="H2110">
        <f t="shared" si="32"/>
        <v>0</v>
      </c>
      <c r="I2110">
        <f t="array" ref="I2110">MIN(IFERROR(FIND(IstNumbers,A2110),""))</f>
        <v>13</v>
      </c>
      <c r="J2110" s="1" t="e">
        <f>IF([first '# in title]&lt;[pos kw in title],MID([title],[pos kw in title]-6,6),#N/A)</f>
        <v>#N/A</v>
      </c>
      <c r="K2110" s="1" t="e">
        <f>IFERROR(MID(SUBSTITUTE([kw rough in title],",","."),FIND("(",[kw rough in title])+1,20),SUBSTITUTE(IFERROR(MID([kw rough in title],FIND(" ",[kw rough in title])+1,20),[kw rough in title]),",","."))</f>
        <v>#N/A</v>
      </c>
      <c r="L2110" s="1">
        <f>IFERROR(FIND("kW",[desc]),0)</f>
        <v>70</v>
      </c>
      <c r="M2110">
        <f t="array" ref="M2110">MIN(IFERROR(FIND(IstNumbers,E2110),""))</f>
        <v>34</v>
      </c>
      <c r="N2110" s="1" t="str">
        <f>IF([first '# in desc]&lt;[pos kw in desc],MID([desc],[pos kw in desc]-7,7))</f>
        <v xml:space="preserve">­me 42 </v>
      </c>
      <c r="O21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10" s="1" t="str">
        <f>TRIM(IF([first '# in desc]&lt;[pos kw in desc],MID([desc],[pos kw in desc]-6,6),FALSE))</f>
        <v>me 42</v>
      </c>
      <c r="Q2110" s="1" t="b">
        <f>IF(LEN([manuell])=0,IFERROR([kw fine in title]*1,IFERROR(SUMPRODUCT(COUNTIF(IsDigits,MID([kw in desc],ROW($A$1:$A$150),1)))=LEN([kw in desc]),#N/A)),[manuell])</f>
        <v>0</v>
      </c>
      <c r="R2110" s="1" t="str">
        <f>IF([pos kw in title]&gt;0,MID(J2110,#REF!,4),IF([first '# in title]&gt;0,MID([title],[first '# in title],3),IF([first '# in title]&gt;0,MID([desc],#REF!,3),VLOOKUP([productid],$G$2:$R$1386,8))))</f>
        <v xml:space="preserve">42 </v>
      </c>
      <c r="S2110" s="1" t="e">
        <f>IF([kw in desc]=[kw rough in title],[kw in desc]*1,IFERROR(LEFT([kw_dirty],3)*1,IFERROR(LEFT([kw_dirty],2)*1,"n.a.")))</f>
        <v>#N/A</v>
      </c>
      <c r="T2110" s="1"/>
      <c r="U2110" s="1">
        <f>VLOOKUP(Tabelle1[[#This Row],[productid]],Tabelle2[#All],2,FALSE)</f>
        <v>42</v>
      </c>
    </row>
    <row r="2111" spans="1:21" hidden="1">
      <c r="A2111" t="s">
        <v>3568</v>
      </c>
      <c r="B2111">
        <v>3095</v>
      </c>
      <c r="C2111">
        <v>289859</v>
      </c>
      <c r="D2111" t="s">
        <v>3592</v>
      </c>
      <c r="E2111" t="s">
        <v>2203</v>
      </c>
      <c r="F2111">
        <v>18406</v>
      </c>
      <c r="G2111">
        <v>3712928</v>
      </c>
      <c r="H2111">
        <f t="shared" si="32"/>
        <v>0</v>
      </c>
      <c r="I2111">
        <f t="array" ref="I2111">MIN(IFERROR(FIND(IstNumbers,A2111),""))</f>
        <v>13</v>
      </c>
      <c r="J2111" s="1" t="e">
        <f>IF([first '# in title]&lt;[pos kw in title],MID([title],[pos kw in title]-6,6),#N/A)</f>
        <v>#N/A</v>
      </c>
      <c r="K2111" s="1" t="e">
        <f>IFERROR(MID(SUBSTITUTE([kw rough in title],",","."),FIND("(",[kw rough in title])+1,20),SUBSTITUTE(IFERROR(MID([kw rough in title],FIND(" ",[kw rough in title])+1,20),[kw rough in title]),",","."))</f>
        <v>#N/A</v>
      </c>
      <c r="L2111" s="1">
        <f>IFERROR(FIND("kW",[desc]),0)</f>
        <v>70</v>
      </c>
      <c r="M2111">
        <f t="array" ref="M2111">MIN(IFERROR(FIND(IstNumbers,E2111),""))</f>
        <v>34</v>
      </c>
      <c r="N2111" s="1" t="str">
        <f>IF([first '# in desc]&lt;[pos kw in desc],MID([desc],[pos kw in desc]-7,7))</f>
        <v xml:space="preserve">­me 42 </v>
      </c>
      <c r="O21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11" s="1" t="str">
        <f>TRIM(IF([first '# in desc]&lt;[pos kw in desc],MID([desc],[pos kw in desc]-6,6),FALSE))</f>
        <v>me 42</v>
      </c>
      <c r="Q2111" s="1" t="b">
        <f>IF(LEN([manuell])=0,IFERROR([kw fine in title]*1,IFERROR(SUMPRODUCT(COUNTIF(IsDigits,MID([kw in desc],ROW($A$1:$A$150),1)))=LEN([kw in desc]),#N/A)),[manuell])</f>
        <v>0</v>
      </c>
      <c r="R2111" s="1" t="str">
        <f>IF([pos kw in title]&gt;0,MID(J2111,#REF!,4),IF([first '# in title]&gt;0,MID([title],[first '# in title],3),IF([first '# in title]&gt;0,MID([desc],#REF!,3),VLOOKUP([productid],$G$2:$R$1386,8))))</f>
        <v xml:space="preserve">42 </v>
      </c>
      <c r="S2111" s="1" t="e">
        <f>IF([kw in desc]=[kw rough in title],[kw in desc]*1,IFERROR(LEFT([kw_dirty],3)*1,IFERROR(LEFT([kw_dirty],2)*1,"n.a.")))</f>
        <v>#N/A</v>
      </c>
      <c r="T2111" s="1"/>
      <c r="U2111" s="1">
        <f>VLOOKUP(Tabelle1[[#This Row],[productid]],Tabelle2[#All],2,FALSE)</f>
        <v>42</v>
      </c>
    </row>
    <row r="2112" spans="1:21" hidden="1">
      <c r="A2112" t="s">
        <v>3593</v>
      </c>
      <c r="B2112">
        <v>3270</v>
      </c>
      <c r="C2112">
        <v>289859</v>
      </c>
      <c r="D2112" t="s">
        <v>3594</v>
      </c>
      <c r="E2112" t="s">
        <v>3595</v>
      </c>
      <c r="F2112">
        <v>18406</v>
      </c>
      <c r="G2112">
        <v>3497887</v>
      </c>
      <c r="H2112">
        <f t="shared" si="32"/>
        <v>0</v>
      </c>
      <c r="I2112">
        <f t="array" ref="I2112">MIN(IFERROR(FIND(IstNumbers,A2112),""))</f>
        <v>13</v>
      </c>
      <c r="J2112" s="1" t="e">
        <f>IF([first '# in title]&lt;[pos kw in title],MID([title],[pos kw in title]-6,6),#N/A)</f>
        <v>#N/A</v>
      </c>
      <c r="K2112" s="1" t="e">
        <f>IFERROR(MID(SUBSTITUTE([kw rough in title],",","."),FIND("(",[kw rough in title])+1,20),SUBSTITUTE(IFERROR(MID([kw rough in title],FIND(" ",[kw rough in title])+1,20),[kw rough in title]),",","."))</f>
        <v>#N/A</v>
      </c>
      <c r="L2112" s="1">
        <f>IFERROR(FIND("kW",[desc]),0)</f>
        <v>70</v>
      </c>
      <c r="M2112">
        <f t="array" ref="M2112">MIN(IFERROR(FIND(IstNumbers,E2112),""))</f>
        <v>34</v>
      </c>
      <c r="N2112" s="1" t="str">
        <f>IF([first '# in desc]&lt;[pos kw in desc],MID([desc],[pos kw in desc]-7,7))</f>
        <v xml:space="preserve">­me 42 </v>
      </c>
      <c r="O21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12" s="1" t="str">
        <f>TRIM(IF([first '# in desc]&lt;[pos kw in desc],MID([desc],[pos kw in desc]-6,6),FALSE))</f>
        <v>me 42</v>
      </c>
      <c r="Q2112" s="1" t="b">
        <f>IF(LEN([manuell])=0,IFERROR([kw fine in title]*1,IFERROR(SUMPRODUCT(COUNTIF(IsDigits,MID([kw in desc],ROW($A$1:$A$150),1)))=LEN([kw in desc]),#N/A)),[manuell])</f>
        <v>0</v>
      </c>
      <c r="R2112" s="1" t="str">
        <f>IF([pos kw in title]&gt;0,MID(J2112,#REF!,4),IF([first '# in title]&gt;0,MID([title],[first '# in title],3),IF([first '# in title]&gt;0,MID([desc],#REF!,3),VLOOKUP([productid],$G$2:$R$1386,8))))</f>
        <v xml:space="preserve">42 </v>
      </c>
      <c r="S2112" s="1" t="e">
        <f>IF([kw in desc]=[kw rough in title],[kw in desc]*1,IFERROR(LEFT([kw_dirty],3)*1,IFERROR(LEFT([kw_dirty],2)*1,"n.a.")))</f>
        <v>#N/A</v>
      </c>
      <c r="T2112" s="1"/>
      <c r="U2112" s="1">
        <f>VLOOKUP(Tabelle1[[#This Row],[productid]],Tabelle2[#All],2,FALSE)</f>
        <v>42</v>
      </c>
    </row>
    <row r="2113" spans="1:21" hidden="1">
      <c r="A2113" t="s">
        <v>2837</v>
      </c>
      <c r="B2113">
        <v>2224</v>
      </c>
      <c r="C2113">
        <v>289859</v>
      </c>
      <c r="D2113" t="s">
        <v>3596</v>
      </c>
      <c r="E2113" t="s">
        <v>3597</v>
      </c>
      <c r="F2113">
        <v>18406</v>
      </c>
      <c r="G2113">
        <v>3712883</v>
      </c>
      <c r="H2113">
        <f t="shared" si="32"/>
        <v>20</v>
      </c>
      <c r="I2113">
        <f t="array" ref="I2113">MIN(IFERROR(FIND(IstNumbers,A2113),""))</f>
        <v>17</v>
      </c>
      <c r="J2113" s="1" t="str">
        <f>IF([first '# in title]&lt;[pos kw in title],MID([title],[pos kw in title]-6,6),#N/A)</f>
        <v xml:space="preserve">ur 16 </v>
      </c>
      <c r="K211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13" s="1">
        <f>IFERROR(FIND("kW",[desc]),0)</f>
        <v>71</v>
      </c>
      <c r="M2113">
        <f t="array" ref="M2113">MIN(IFERROR(FIND(IstNumbers,E2113),""))</f>
        <v>29</v>
      </c>
      <c r="N2113" s="1" t="str">
        <f>IF([first '# in desc]&lt;[pos kw in desc],MID([desc],[pos kw in desc]-7,7))</f>
        <v xml:space="preserve">­me 16 </v>
      </c>
      <c r="O211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13" s="1" t="str">
        <f>TRIM(IF([first '# in desc]&lt;[pos kw in desc],MID([desc],[pos kw in desc]-6,6),FALSE))</f>
        <v>me 16</v>
      </c>
      <c r="Q2113" s="1">
        <f>IF(LEN([manuell])=0,IFERROR([kw fine in title]*1,IFERROR(SUMPRODUCT(COUNTIF(IsDigits,MID([kw in desc],ROW($A$1:$A$150),1)))=LEN([kw in desc]),#N/A)),[manuell])</f>
        <v>16</v>
      </c>
      <c r="R2113" s="1" t="e">
        <f>IF([pos kw in title]&gt;0,MID(J2113,#REF!,4),IF([first '# in title]&gt;0,MID([title],[first '# in title],3),IF([first '# in title]&gt;0,MID([desc],#REF!,3),VLOOKUP([productid],$G$2:$R$1386,8))))</f>
        <v>#REF!</v>
      </c>
      <c r="S2113" s="1" t="str">
        <f>IF([kw in desc]=[kw rough in title],[kw in desc]*1,IFERROR(LEFT([kw_dirty],3)*1,IFERROR(LEFT([kw_dirty],2)*1,"n.a.")))</f>
        <v>n.a.</v>
      </c>
      <c r="T2113" s="1"/>
      <c r="U2113" s="1">
        <f>VLOOKUP(Tabelle1[[#This Row],[productid]],Tabelle2[#All],2,FALSE)</f>
        <v>16</v>
      </c>
    </row>
    <row r="2114" spans="1:21" hidden="1">
      <c r="A2114" t="s">
        <v>3570</v>
      </c>
      <c r="B2114">
        <v>3549.75</v>
      </c>
      <c r="C2114">
        <v>276812</v>
      </c>
      <c r="D2114" t="s">
        <v>3598</v>
      </c>
      <c r="E2114" t="s">
        <v>2938</v>
      </c>
      <c r="F2114">
        <v>18406</v>
      </c>
      <c r="G2114">
        <v>1064527</v>
      </c>
      <c r="H2114">
        <f t="shared" si="32"/>
        <v>0</v>
      </c>
      <c r="I2114">
        <f t="array" ref="I2114">MIN(IFERROR(FIND(IstNumbers,A2114),""))</f>
        <v>12</v>
      </c>
      <c r="J2114" s="1" t="e">
        <f>IF([first '# in title]&lt;[pos kw in title],MID([title],[pos kw in title]-6,6),#N/A)</f>
        <v>#N/A</v>
      </c>
      <c r="K2114" s="1" t="e">
        <f>IFERROR(MID(SUBSTITUTE([kw rough in title],",","."),FIND("(",[kw rough in title])+1,20),SUBSTITUTE(IFERROR(MID([kw rough in title],FIND(" ",[kw rough in title])+1,20),[kw rough in title]),",","."))</f>
        <v>#N/A</v>
      </c>
      <c r="L2114" s="1">
        <f>IFERROR(FIND("kW",[desc]),0)</f>
        <v>39</v>
      </c>
      <c r="M2114">
        <f t="array" ref="M2114">MIN(IFERROR(FIND(IstNumbers,E2114),""))</f>
        <v>30</v>
      </c>
      <c r="N2114" s="1" t="str">
        <f>IF([first '# in desc]&lt;[pos kw in desc],MID([desc],[pos kw in desc]-7,7))</f>
        <v xml:space="preserve">0-W 19 </v>
      </c>
      <c r="O2114" s="1" t="str">
        <f>IFERROR(SUBSTITUTE(MID([kw rough in desc],FIND("(",[kw rough in desc])+1,20),",","."),IFERROR(SUBSTITUTE(TRIM(SUBSTITUTE(SUBSTITUTE(MID([kw rough in desc],FIND(" ",TRIM([kw rough in desc]))+1,20),"""",""),"/","")),",","."),#N/A))</f>
        <v>19</v>
      </c>
      <c r="P2114" s="1" t="str">
        <f>TRIM(IF([first '# in desc]&lt;[pos kw in desc],MID([desc],[pos kw in desc]-6,6),FALSE))</f>
        <v>-W 19</v>
      </c>
      <c r="Q2114" s="1" t="b">
        <f>IF(LEN([manuell])=0,IFERROR([kw fine in title]*1,IFERROR(SUMPRODUCT(COUNTIF(IsDigits,MID([kw in desc],ROW($A$1:$A$150),1)))=LEN([kw in desc]),#N/A)),[manuell])</f>
        <v>0</v>
      </c>
      <c r="R2114" s="1" t="str">
        <f>IF([pos kw in title]&gt;0,MID(J2114,#REF!,4),IF([first '# in title]&gt;0,MID([title],[first '# in title],3),IF([first '# in title]&gt;0,MID([desc],#REF!,3),VLOOKUP([productid],$G$2:$R$1386,8))))</f>
        <v>200</v>
      </c>
      <c r="S2114" s="1" t="e">
        <f>IF([kw in desc]=[kw rough in title],[kw in desc]*1,IFERROR(LEFT([kw_dirty],3)*1,IFERROR(LEFT([kw_dirty],2)*1,"n.a.")))</f>
        <v>#N/A</v>
      </c>
      <c r="T2114" s="1"/>
      <c r="U2114" s="1">
        <f>VLOOKUP(Tabelle1[[#This Row],[productid]],Tabelle2[#All],2,FALSE)</f>
        <v>19</v>
      </c>
    </row>
    <row r="2115" spans="1:21" hidden="1">
      <c r="A2115" t="s">
        <v>3534</v>
      </c>
      <c r="B2115">
        <v>1915</v>
      </c>
      <c r="C2115">
        <v>289859</v>
      </c>
      <c r="D2115" t="s">
        <v>3599</v>
      </c>
      <c r="E2115" t="s">
        <v>3600</v>
      </c>
      <c r="F2115">
        <v>18406</v>
      </c>
      <c r="G2115">
        <v>2384234</v>
      </c>
      <c r="H2115">
        <f t="shared" si="32"/>
        <v>40</v>
      </c>
      <c r="I2115">
        <f t="array" ref="I2115">MIN(IFERROR(FIND(IstNumbers,A2115),""))</f>
        <v>29</v>
      </c>
      <c r="J2115" s="1" t="str">
        <f>IF([first '# in title]&lt;[pos kw in title],MID([title],[pos kw in title]-6,6),#N/A)</f>
        <v xml:space="preserve">A (16 </v>
      </c>
      <c r="K211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15" s="1">
        <f>IFERROR(FIND("kW",[desc]),0)</f>
        <v>70</v>
      </c>
      <c r="M2115">
        <f t="array" ref="M2115">MIN(IFERROR(FIND(IstNumbers,E2115),""))</f>
        <v>34</v>
      </c>
      <c r="N2115" s="1" t="str">
        <f>IF([first '# in desc]&lt;[pos kw in desc],MID([desc],[pos kw in desc]-7,7))</f>
        <v xml:space="preserve">­me 16 </v>
      </c>
      <c r="O211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15" s="1" t="str">
        <f>TRIM(IF([first '# in desc]&lt;[pos kw in desc],MID([desc],[pos kw in desc]-6,6),FALSE))</f>
        <v>me 16</v>
      </c>
      <c r="Q2115" s="1">
        <f>IF(LEN([manuell])=0,IFERROR([kw fine in title]*1,IFERROR(SUMPRODUCT(COUNTIF(IsDigits,MID([kw in desc],ROW($A$1:$A$150),1)))=LEN([kw in desc]),#N/A)),[manuell])</f>
        <v>16</v>
      </c>
      <c r="R2115" s="1" t="e">
        <f>IF([pos kw in title]&gt;0,MID(J2115,#REF!,4),IF([first '# in title]&gt;0,MID([title],[first '# in title],3),IF([first '# in title]&gt;0,MID([desc],#REF!,3),VLOOKUP([productid],$G$2:$R$1386,8))))</f>
        <v>#REF!</v>
      </c>
      <c r="S2115" s="1" t="str">
        <f>IF([kw in desc]=[kw rough in title],[kw in desc]*1,IFERROR(LEFT([kw_dirty],3)*1,IFERROR(LEFT([kw_dirty],2)*1,"n.a.")))</f>
        <v>n.a.</v>
      </c>
      <c r="T2115" s="1"/>
      <c r="U2115" s="1">
        <f>VLOOKUP(Tabelle1[[#This Row],[productid]],Tabelle2[#All],2,FALSE)</f>
        <v>16</v>
      </c>
    </row>
    <row r="2116" spans="1:21" hidden="1">
      <c r="A2116" t="s">
        <v>3510</v>
      </c>
      <c r="B2116">
        <v>1984</v>
      </c>
      <c r="C2116">
        <v>289859</v>
      </c>
      <c r="D2116" t="s">
        <v>3601</v>
      </c>
      <c r="E2116" t="s">
        <v>2108</v>
      </c>
      <c r="F2116">
        <v>18406</v>
      </c>
      <c r="G2116">
        <v>2635849</v>
      </c>
      <c r="H2116">
        <f t="shared" ref="H2116:H2179" si="33">IFERROR(FIND("kW",A2116),0)</f>
        <v>59</v>
      </c>
      <c r="I2116">
        <f t="array" ref="I2116">MIN(IFERROR(FIND(IstNumbers,A2116),""))</f>
        <v>24</v>
      </c>
      <c r="J2116" s="1" t="str">
        <f>IF([first '# in title]&lt;[pos kw in title],MID([title],[pos kw in title]-6,6),#N/A)</f>
        <v xml:space="preserve">H (16 </v>
      </c>
      <c r="K211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16" s="1">
        <f>IFERROR(FIND("kW",[desc]),0)</f>
        <v>71</v>
      </c>
      <c r="M2116">
        <f t="array" ref="M2116">MIN(IFERROR(FIND(IstNumbers,E2116),""))</f>
        <v>29</v>
      </c>
      <c r="N2116" s="1" t="str">
        <f>IF([first '# in desc]&lt;[pos kw in desc],MID([desc],[pos kw in desc]-7,7))</f>
        <v xml:space="preserve">­me 16 </v>
      </c>
      <c r="O21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16" s="1" t="str">
        <f>TRIM(IF([first '# in desc]&lt;[pos kw in desc],MID([desc],[pos kw in desc]-6,6),FALSE))</f>
        <v>me 16</v>
      </c>
      <c r="Q2116" s="1">
        <f>IF(LEN([manuell])=0,IFERROR([kw fine in title]*1,IFERROR(SUMPRODUCT(COUNTIF(IsDigits,MID([kw in desc],ROW($A$1:$A$150),1)))=LEN([kw in desc]),#N/A)),[manuell])</f>
        <v>16</v>
      </c>
      <c r="R2116" s="1" t="e">
        <f>IF([pos kw in title]&gt;0,MID(J2116,#REF!,4),IF([first '# in title]&gt;0,MID([title],[first '# in title],3),IF([first '# in title]&gt;0,MID([desc],#REF!,3),VLOOKUP([productid],$G$2:$R$1386,8))))</f>
        <v>#REF!</v>
      </c>
      <c r="S2116" s="1" t="str">
        <f>IF([kw in desc]=[kw rough in title],[kw in desc]*1,IFERROR(LEFT([kw_dirty],3)*1,IFERROR(LEFT([kw_dirty],2)*1,"n.a.")))</f>
        <v>n.a.</v>
      </c>
      <c r="T2116" s="1"/>
      <c r="U2116" s="1">
        <f>VLOOKUP(Tabelle1[[#This Row],[productid]],Tabelle2[#All],2,FALSE)</f>
        <v>16</v>
      </c>
    </row>
    <row r="2117" spans="1:21" hidden="1">
      <c r="A2117" t="s">
        <v>3522</v>
      </c>
      <c r="B2117">
        <v>2184</v>
      </c>
      <c r="C2117">
        <v>289859</v>
      </c>
      <c r="D2117" t="s">
        <v>3602</v>
      </c>
      <c r="E2117" t="s">
        <v>3231</v>
      </c>
      <c r="F2117">
        <v>18406</v>
      </c>
      <c r="G2117">
        <v>1219746</v>
      </c>
      <c r="H2117">
        <f t="shared" si="33"/>
        <v>0</v>
      </c>
      <c r="I2117">
        <f t="array" ref="I2117">MIN(IFERROR(FIND(IstNumbers,A2117),""))</f>
        <v>14</v>
      </c>
      <c r="J2117" s="1" t="e">
        <f>IF([first '# in title]&lt;[pos kw in title],MID([title],[pos kw in title]-6,6),#N/A)</f>
        <v>#N/A</v>
      </c>
      <c r="K2117" s="1" t="e">
        <f>IFERROR(MID(SUBSTITUTE([kw rough in title],",","."),FIND("(",[kw rough in title])+1,20),SUBSTITUTE(IFERROR(MID([kw rough in title],FIND(" ",[kw rough in title])+1,20),[kw rough in title]),",","."))</f>
        <v>#N/A</v>
      </c>
      <c r="L2117" s="1">
        <f>IFERROR(FIND("kW",[desc]),0)</f>
        <v>71</v>
      </c>
      <c r="M2117">
        <f t="array" ref="M2117">MIN(IFERROR(FIND(IstNumbers,E2117),""))</f>
        <v>29</v>
      </c>
      <c r="N2117" s="1" t="str">
        <f>IF([first '# in desc]&lt;[pos kw in desc],MID([desc],[pos kw in desc]-7,7))</f>
        <v xml:space="preserve">­me 16 </v>
      </c>
      <c r="O211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17" s="1" t="str">
        <f>TRIM(IF([first '# in desc]&lt;[pos kw in desc],MID([desc],[pos kw in desc]-6,6),FALSE))</f>
        <v>me 16</v>
      </c>
      <c r="Q2117" s="1" t="b">
        <f>IF(LEN([manuell])=0,IFERROR([kw fine in title]*1,IFERROR(SUMPRODUCT(COUNTIF(IsDigits,MID([kw in desc],ROW($A$1:$A$150),1)))=LEN([kw in desc]),#N/A)),[manuell])</f>
        <v>0</v>
      </c>
      <c r="R2117" s="1" t="str">
        <f>IF([pos kw in title]&gt;0,MID(J2117,#REF!,4),IF([first '# in title]&gt;0,MID([title],[first '# in title],3),IF([first '# in title]&gt;0,MID([desc],#REF!,3),VLOOKUP([productid],$G$2:$R$1386,8))))</f>
        <v xml:space="preserve">16 </v>
      </c>
      <c r="S2117" s="1" t="e">
        <f>IF([kw in desc]=[kw rough in title],[kw in desc]*1,IFERROR(LEFT([kw_dirty],3)*1,IFERROR(LEFT([kw_dirty],2)*1,"n.a.")))</f>
        <v>#N/A</v>
      </c>
      <c r="T2117" s="1"/>
      <c r="U2117" s="1">
        <f>VLOOKUP(Tabelle1[[#This Row],[productid]],Tabelle2[#All],2,FALSE)</f>
        <v>16</v>
      </c>
    </row>
    <row r="2118" spans="1:21">
      <c r="A2118" t="s">
        <v>3516</v>
      </c>
      <c r="B2118">
        <v>3115</v>
      </c>
      <c r="C2118">
        <v>289859</v>
      </c>
      <c r="D2118" t="s">
        <v>3603</v>
      </c>
      <c r="E2118" t="s">
        <v>3604</v>
      </c>
      <c r="F2118">
        <v>18406</v>
      </c>
      <c r="G2118">
        <v>3094808</v>
      </c>
      <c r="H2118">
        <f t="shared" si="33"/>
        <v>0</v>
      </c>
      <c r="I2118">
        <f t="array" ref="I2118">MIN(IFERROR(FIND(IstNumbers,A2118),""))</f>
        <v>14</v>
      </c>
      <c r="J2118" s="1" t="e">
        <f>IF([first '# in title]&lt;[pos kw in title],MID([title],[pos kw in title]-6,6),#N/A)</f>
        <v>#N/A</v>
      </c>
      <c r="K2118" s="1" t="e">
        <f>IFERROR(MID(SUBSTITUTE([kw rough in title],",","."),FIND("(",[kw rough in title])+1,20),SUBSTITUTE(IFERROR(MID([kw rough in title],FIND(" ",[kw rough in title])+1,20),[kw rough in title]),",","."))</f>
        <v>#N/A</v>
      </c>
      <c r="L2118" s="1">
        <f>IFERROR(FIND("kW",[desc]),0)</f>
        <v>0</v>
      </c>
      <c r="M2118">
        <f t="array" ref="M2118">MIN(IFERROR(FIND(IstNumbers,E2118),""))</f>
        <v>31</v>
      </c>
      <c r="N2118" s="1" t="b">
        <f>IF([first '# in desc]&lt;[pos kw in desc],MID([desc],[pos kw in desc]-7,7))</f>
        <v>0</v>
      </c>
      <c r="O21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18" s="1" t="str">
        <f>TRIM(IF([first '# in desc]&lt;[pos kw in desc],MID([desc],[pos kw in desc]-6,6),FALSE))</f>
        <v>FALSCH</v>
      </c>
      <c r="Q2118" s="1" t="b">
        <f>IF(LEN([manuell])=0,IFERROR([kw fine in title]*1,IFERROR(SUMPRODUCT(COUNTIF(IsDigits,MID([kw in desc],ROW($A$1:$A$150),1)))=LEN([kw in desc]),#N/A)),[manuell])</f>
        <v>0</v>
      </c>
      <c r="R2118" s="1" t="str">
        <f>IF([pos kw in title]&gt;0,MID(J2118,#REF!,4),IF([first '# in title]&gt;0,MID([title],[first '# in title],3),IF([first '# in title]&gt;0,MID([desc],#REF!,3),VLOOKUP([productid],$G$2:$R$1386,8))))</f>
        <v xml:space="preserve">22 </v>
      </c>
      <c r="S2118" s="1" t="e">
        <f>IF([kw in desc]=[kw rough in title],[kw in desc]*1,IFERROR(LEFT([kw_dirty],3)*1,IFERROR(LEFT([kw_dirty],2)*1,"n.a.")))</f>
        <v>#N/A</v>
      </c>
      <c r="T2118" s="1"/>
      <c r="U2118" s="1" t="e">
        <f>VLOOKUP(Tabelle1[[#This Row],[productid]],Tabelle2[#All],2,FALSE)</f>
        <v>#N/A</v>
      </c>
    </row>
    <row r="2119" spans="1:21" hidden="1">
      <c r="A2119" t="s">
        <v>3583</v>
      </c>
      <c r="B2119">
        <v>2885.8</v>
      </c>
      <c r="C2119">
        <v>294528</v>
      </c>
      <c r="D2119" t="s">
        <v>3605</v>
      </c>
      <c r="E2119" t="s">
        <v>3606</v>
      </c>
      <c r="F2119">
        <v>18406</v>
      </c>
      <c r="G2119">
        <v>4677123</v>
      </c>
      <c r="H2119">
        <f t="shared" si="33"/>
        <v>30</v>
      </c>
      <c r="I2119">
        <f t="array" ref="I2119">MIN(IFERROR(FIND(IstNumbers,A2119),""))</f>
        <v>20</v>
      </c>
      <c r="J2119" s="1" t="str">
        <f>IF([first '# in title]&lt;[pos kw in title],MID([title],[pos kw in title]-6,6),#N/A)</f>
        <v xml:space="preserve">W (13 </v>
      </c>
      <c r="K2119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2119" s="1">
        <f>IFERROR(FIND("kW",[desc]),0)</f>
        <v>22</v>
      </c>
      <c r="M2119">
        <f t="array" ref="M2119">MIN(IFERROR(FIND(IstNumbers,E2119),""))</f>
        <v>13</v>
      </c>
      <c r="N2119" s="1" t="str">
        <f>IF([first '# in desc]&lt;[pos kw in desc],MID([desc],[pos kw in desc]-7,7))</f>
        <v xml:space="preserve">2-W 13 </v>
      </c>
      <c r="O2119" s="1" t="str">
        <f>IFERROR(SUBSTITUTE(MID([kw rough in desc],FIND("(",[kw rough in desc])+1,20),",","."),IFERROR(SUBSTITUTE(TRIM(SUBSTITUTE(SUBSTITUTE(MID([kw rough in desc],FIND(" ",TRIM([kw rough in desc]))+1,20),"""",""),"/","")),",","."),#N/A))</f>
        <v>13</v>
      </c>
      <c r="P2119" s="1" t="str">
        <f>TRIM(IF([first '# in desc]&lt;[pos kw in desc],MID([desc],[pos kw in desc]-6,6),FALSE))</f>
        <v>-W 13</v>
      </c>
      <c r="Q2119" s="1">
        <f>IF(LEN([manuell])=0,IFERROR([kw fine in title]*1,IFERROR(SUMPRODUCT(COUNTIF(IsDigits,MID([kw in desc],ROW($A$1:$A$150),1)))=LEN([kw in desc]),#N/A)),[manuell])</f>
        <v>13</v>
      </c>
      <c r="R2119" s="1" t="e">
        <f>IF([pos kw in title]&gt;0,MID(J2119,#REF!,4),IF([first '# in title]&gt;0,MID([title],[first '# in title],3),IF([first '# in title]&gt;0,MID([desc],#REF!,3),VLOOKUP([productid],$G$2:$R$1386,8))))</f>
        <v>#REF!</v>
      </c>
      <c r="S2119" s="1" t="str">
        <f>IF([kw in desc]=[kw rough in title],[kw in desc]*1,IFERROR(LEFT([kw_dirty],3)*1,IFERROR(LEFT([kw_dirty],2)*1,"n.a.")))</f>
        <v>n.a.</v>
      </c>
      <c r="T2119" s="1"/>
      <c r="U2119" s="1">
        <f>VLOOKUP(Tabelle1[[#This Row],[productid]],Tabelle2[#All],2,FALSE)</f>
        <v>13</v>
      </c>
    </row>
    <row r="2120" spans="1:21">
      <c r="A2120" t="s">
        <v>3585</v>
      </c>
      <c r="B2120">
        <v>2364</v>
      </c>
      <c r="C2120">
        <v>289859</v>
      </c>
      <c r="D2120" t="s">
        <v>3607</v>
      </c>
      <c r="E2120" t="s">
        <v>3608</v>
      </c>
      <c r="F2120">
        <v>18406</v>
      </c>
      <c r="G2120">
        <v>2286143</v>
      </c>
      <c r="H2120">
        <f t="shared" si="33"/>
        <v>0</v>
      </c>
      <c r="I2120">
        <f t="array" ref="I2120">MIN(IFERROR(FIND(IstNumbers,A2120),""))</f>
        <v>20</v>
      </c>
      <c r="J2120" s="1" t="e">
        <f>IF([first '# in title]&lt;[pos kw in title],MID([title],[pos kw in title]-6,6),#N/A)</f>
        <v>#N/A</v>
      </c>
      <c r="K2120" s="1" t="e">
        <f>IFERROR(MID(SUBSTITUTE([kw rough in title],",","."),FIND("(",[kw rough in title])+1,20),SUBSTITUTE(IFERROR(MID([kw rough in title],FIND(" ",[kw rough in title])+1,20),[kw rough in title]),",","."))</f>
        <v>#N/A</v>
      </c>
      <c r="L2120" s="1">
        <f>IFERROR(FIND("kW",[desc]),0)</f>
        <v>0</v>
      </c>
      <c r="M2120">
        <f t="array" ref="M2120">MIN(IFERROR(FIND(IstNumbers,E2120),""))</f>
        <v>33</v>
      </c>
      <c r="N2120" s="1" t="b">
        <f>IF([first '# in desc]&lt;[pos kw in desc],MID([desc],[pos kw in desc]-7,7))</f>
        <v>0</v>
      </c>
      <c r="O21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20" s="1" t="str">
        <f>TRIM(IF([first '# in desc]&lt;[pos kw in desc],MID([desc],[pos kw in desc]-6,6),FALSE))</f>
        <v>FALSCH</v>
      </c>
      <c r="Q2120" s="1" t="b">
        <f>IF(LEN([manuell])=0,IFERROR([kw fine in title]*1,IFERROR(SUMPRODUCT(COUNTIF(IsDigits,MID([kw in desc],ROW($A$1:$A$150),1)))=LEN([kw in desc]),#N/A)),[manuell])</f>
        <v>0</v>
      </c>
      <c r="R2120" s="1" t="str">
        <f>IF([pos kw in title]&gt;0,MID(J2120,#REF!,4),IF([first '# in title]&gt;0,MID([title],[first '# in title],3),IF([first '# in title]&gt;0,MID([desc],#REF!,3),VLOOKUP([productid],$G$2:$R$1386,8))))</f>
        <v>146</v>
      </c>
      <c r="S2120" s="1" t="e">
        <f>IF([kw in desc]=[kw rough in title],[kw in desc]*1,IFERROR(LEFT([kw_dirty],3)*1,IFERROR(LEFT([kw_dirty],2)*1,"n.a.")))</f>
        <v>#N/A</v>
      </c>
      <c r="T2120" s="1"/>
      <c r="U2120" s="1" t="e">
        <f>VLOOKUP(Tabelle1[[#This Row],[productid]],Tabelle2[#All],2,FALSE)</f>
        <v>#N/A</v>
      </c>
    </row>
    <row r="2121" spans="1:21">
      <c r="A2121" t="s">
        <v>3588</v>
      </c>
      <c r="B2121">
        <v>3740.93</v>
      </c>
      <c r="C2121">
        <v>276812</v>
      </c>
      <c r="D2121" t="s">
        <v>3609</v>
      </c>
      <c r="E2121" t="s">
        <v>3610</v>
      </c>
      <c r="F2121">
        <v>18406</v>
      </c>
      <c r="G2121">
        <v>2654414</v>
      </c>
      <c r="H2121">
        <f t="shared" si="33"/>
        <v>0</v>
      </c>
      <c r="I2121">
        <f t="array" ref="I2121">MIN(IFERROR(FIND(IstNumbers,A2121),""))</f>
        <v>30</v>
      </c>
      <c r="J2121" s="1" t="e">
        <f>IF([first '# in title]&lt;[pos kw in title],MID([title],[pos kw in title]-6,6),#N/A)</f>
        <v>#N/A</v>
      </c>
      <c r="K2121" s="1" t="e">
        <f>IFERROR(MID(SUBSTITUTE([kw rough in title],",","."),FIND("(",[kw rough in title])+1,20),SUBSTITUTE(IFERROR(MID([kw rough in title],FIND(" ",[kw rough in title])+1,20),[kw rough in title]),",","."))</f>
        <v>#N/A</v>
      </c>
      <c r="L2121" s="1">
        <f>IFERROR(FIND("kW",[desc]),0)</f>
        <v>0</v>
      </c>
      <c r="M2121">
        <f t="array" ref="M2121">MIN(IFERROR(FIND(IstNumbers,E2121),""))</f>
        <v>41</v>
      </c>
      <c r="N2121" s="1" t="b">
        <f>IF([first '# in desc]&lt;[pos kw in desc],MID([desc],[pos kw in desc]-7,7))</f>
        <v>0</v>
      </c>
      <c r="O21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21" s="1" t="str">
        <f>TRIM(IF([first '# in desc]&lt;[pos kw in desc],MID([desc],[pos kw in desc]-6,6),FALSE))</f>
        <v>FALSCH</v>
      </c>
      <c r="Q2121" s="1" t="b">
        <f>IF(LEN([manuell])=0,IFERROR([kw fine in title]*1,IFERROR(SUMPRODUCT(COUNTIF(IsDigits,MID([kw in desc],ROW($A$1:$A$150),1)))=LEN([kw in desc]),#N/A)),[manuell])</f>
        <v>0</v>
      </c>
      <c r="R2121" s="1" t="str">
        <f>IF([pos kw in title]&gt;0,MID(J2121,#REF!,4),IF([first '# in title]&gt;0,MID([title],[first '# in title],3),IF([first '# in title]&gt;0,MID([desc],#REF!,3),VLOOKUP([productid],$G$2:$R$1386,8))))</f>
        <v>15-</v>
      </c>
      <c r="S2121" s="1" t="e">
        <f>IF([kw in desc]=[kw rough in title],[kw in desc]*1,IFERROR(LEFT([kw_dirty],3)*1,IFERROR(LEFT([kw_dirty],2)*1,"n.a.")))</f>
        <v>#N/A</v>
      </c>
      <c r="T2121" s="1"/>
      <c r="U2121" s="1" t="e">
        <f>VLOOKUP(Tabelle1[[#This Row],[productid]],Tabelle2[#All],2,FALSE)</f>
        <v>#N/A</v>
      </c>
    </row>
    <row r="2122" spans="1:21" hidden="1">
      <c r="A2122" t="s">
        <v>3566</v>
      </c>
      <c r="B2122">
        <v>3225</v>
      </c>
      <c r="C2122">
        <v>289859</v>
      </c>
      <c r="D2122" t="s">
        <v>3611</v>
      </c>
      <c r="E2122" t="s">
        <v>2640</v>
      </c>
      <c r="F2122">
        <v>18406</v>
      </c>
      <c r="G2122">
        <v>1750863</v>
      </c>
      <c r="H2122">
        <f t="shared" si="33"/>
        <v>0</v>
      </c>
      <c r="I2122">
        <f t="array" ref="I2122">MIN(IFERROR(FIND(IstNumbers,A2122),""))</f>
        <v>13</v>
      </c>
      <c r="J2122" s="1" t="e">
        <f>IF([first '# in title]&lt;[pos kw in title],MID([title],[pos kw in title]-6,6),#N/A)</f>
        <v>#N/A</v>
      </c>
      <c r="K2122" s="1" t="e">
        <f>IFERROR(MID(SUBSTITUTE([kw rough in title],",","."),FIND("(",[kw rough in title])+1,20),SUBSTITUTE(IFERROR(MID([kw rough in title],FIND(" ",[kw rough in title])+1,20),[kw rough in title]),",","."))</f>
        <v>#N/A</v>
      </c>
      <c r="L2122" s="1">
        <f>IFERROR(FIND("kW",[desc]),0)</f>
        <v>70</v>
      </c>
      <c r="M2122">
        <f t="array" ref="M2122">MIN(IFERROR(FIND(IstNumbers,E2122),""))</f>
        <v>34</v>
      </c>
      <c r="N2122" s="1" t="str">
        <f>IF([first '# in desc]&lt;[pos kw in desc],MID([desc],[pos kw in desc]-7,7))</f>
        <v xml:space="preserve">­me 42 </v>
      </c>
      <c r="O21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22" s="1" t="str">
        <f>TRIM(IF([first '# in desc]&lt;[pos kw in desc],MID([desc],[pos kw in desc]-6,6),FALSE))</f>
        <v>me 42</v>
      </c>
      <c r="Q2122" s="1" t="b">
        <f>IF(LEN([manuell])=0,IFERROR([kw fine in title]*1,IFERROR(SUMPRODUCT(COUNTIF(IsDigits,MID([kw in desc],ROW($A$1:$A$150),1)))=LEN([kw in desc]),#N/A)),[manuell])</f>
        <v>0</v>
      </c>
      <c r="R2122" s="1" t="str">
        <f>IF([pos kw in title]&gt;0,MID(J2122,#REF!,4),IF([first '# in title]&gt;0,MID([title],[first '# in title],3),IF([first '# in title]&gt;0,MID([desc],#REF!,3),VLOOKUP([productid],$G$2:$R$1386,8))))</f>
        <v xml:space="preserve">42 </v>
      </c>
      <c r="S2122" s="1" t="e">
        <f>IF([kw in desc]=[kw rough in title],[kw in desc]*1,IFERROR(LEFT([kw_dirty],3)*1,IFERROR(LEFT([kw_dirty],2)*1,"n.a.")))</f>
        <v>#N/A</v>
      </c>
      <c r="T2122" s="1"/>
      <c r="U2122" s="1">
        <f>VLOOKUP(Tabelle1[[#This Row],[productid]],Tabelle2[#All],2,FALSE)</f>
        <v>42</v>
      </c>
    </row>
    <row r="2123" spans="1:21" hidden="1">
      <c r="A2123" t="s">
        <v>3568</v>
      </c>
      <c r="B2123">
        <v>3100</v>
      </c>
      <c r="C2123">
        <v>289859</v>
      </c>
      <c r="D2123" t="s">
        <v>3612</v>
      </c>
      <c r="E2123" t="s">
        <v>2255</v>
      </c>
      <c r="F2123">
        <v>18406</v>
      </c>
      <c r="G2123">
        <v>3712928</v>
      </c>
      <c r="H2123">
        <f t="shared" si="33"/>
        <v>0</v>
      </c>
      <c r="I2123">
        <f t="array" ref="I2123">MIN(IFERROR(FIND(IstNumbers,A2123),""))</f>
        <v>13</v>
      </c>
      <c r="J2123" s="1" t="e">
        <f>IF([first '# in title]&lt;[pos kw in title],MID([title],[pos kw in title]-6,6),#N/A)</f>
        <v>#N/A</v>
      </c>
      <c r="K2123" s="1" t="e">
        <f>IFERROR(MID(SUBSTITUTE([kw rough in title],",","."),FIND("(",[kw rough in title])+1,20),SUBSTITUTE(IFERROR(MID([kw rough in title],FIND(" ",[kw rough in title])+1,20),[kw rough in title]),",","."))</f>
        <v>#N/A</v>
      </c>
      <c r="L2123" s="1">
        <f>IFERROR(FIND("kW",[desc]),0)</f>
        <v>70</v>
      </c>
      <c r="M2123">
        <f t="array" ref="M2123">MIN(IFERROR(FIND(IstNumbers,E2123),""))</f>
        <v>34</v>
      </c>
      <c r="N2123" s="1" t="str">
        <f>IF([first '# in desc]&lt;[pos kw in desc],MID([desc],[pos kw in desc]-7,7))</f>
        <v xml:space="preserve">­me 42 </v>
      </c>
      <c r="O21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23" s="1" t="str">
        <f>TRIM(IF([first '# in desc]&lt;[pos kw in desc],MID([desc],[pos kw in desc]-6,6),FALSE))</f>
        <v>me 42</v>
      </c>
      <c r="Q2123" s="1" t="b">
        <f>IF(LEN([manuell])=0,IFERROR([kw fine in title]*1,IFERROR(SUMPRODUCT(COUNTIF(IsDigits,MID([kw in desc],ROW($A$1:$A$150),1)))=LEN([kw in desc]),#N/A)),[manuell])</f>
        <v>0</v>
      </c>
      <c r="R2123" s="1" t="str">
        <f>IF([pos kw in title]&gt;0,MID(J2123,#REF!,4),IF([first '# in title]&gt;0,MID([title],[first '# in title],3),IF([first '# in title]&gt;0,MID([desc],#REF!,3),VLOOKUP([productid],$G$2:$R$1386,8))))</f>
        <v xml:space="preserve">42 </v>
      </c>
      <c r="S2123" s="1" t="e">
        <f>IF([kw in desc]=[kw rough in title],[kw in desc]*1,IFERROR(LEFT([kw_dirty],3)*1,IFERROR(LEFT([kw_dirty],2)*1,"n.a.")))</f>
        <v>#N/A</v>
      </c>
      <c r="T2123" s="1"/>
      <c r="U2123" s="1">
        <f>VLOOKUP(Tabelle1[[#This Row],[productid]],Tabelle2[#All],2,FALSE)</f>
        <v>42</v>
      </c>
    </row>
    <row r="2124" spans="1:21" hidden="1">
      <c r="A2124" t="s">
        <v>3593</v>
      </c>
      <c r="B2124">
        <v>3270</v>
      </c>
      <c r="C2124">
        <v>289859</v>
      </c>
      <c r="D2124" t="s">
        <v>3613</v>
      </c>
      <c r="E2124" t="s">
        <v>3614</v>
      </c>
      <c r="F2124">
        <v>18406</v>
      </c>
      <c r="G2124">
        <v>3497887</v>
      </c>
      <c r="H2124">
        <f t="shared" si="33"/>
        <v>0</v>
      </c>
      <c r="I2124">
        <f t="array" ref="I2124">MIN(IFERROR(FIND(IstNumbers,A2124),""))</f>
        <v>13</v>
      </c>
      <c r="J2124" s="1" t="e">
        <f>IF([first '# in title]&lt;[pos kw in title],MID([title],[pos kw in title]-6,6),#N/A)</f>
        <v>#N/A</v>
      </c>
      <c r="K2124" s="1" t="e">
        <f>IFERROR(MID(SUBSTITUTE([kw rough in title],",","."),FIND("(",[kw rough in title])+1,20),SUBSTITUTE(IFERROR(MID([kw rough in title],FIND(" ",[kw rough in title])+1,20),[kw rough in title]),",","."))</f>
        <v>#N/A</v>
      </c>
      <c r="L2124" s="1">
        <f>IFERROR(FIND("kW",[desc]),0)</f>
        <v>70</v>
      </c>
      <c r="M2124">
        <f t="array" ref="M2124">MIN(IFERROR(FIND(IstNumbers,E2124),""))</f>
        <v>34</v>
      </c>
      <c r="N2124" s="1" t="str">
        <f>IF([first '# in desc]&lt;[pos kw in desc],MID([desc],[pos kw in desc]-7,7))</f>
        <v xml:space="preserve">­me 42 </v>
      </c>
      <c r="O21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24" s="1" t="str">
        <f>TRIM(IF([first '# in desc]&lt;[pos kw in desc],MID([desc],[pos kw in desc]-6,6),FALSE))</f>
        <v>me 42</v>
      </c>
      <c r="Q2124" s="1" t="b">
        <f>IF(LEN([manuell])=0,IFERROR([kw fine in title]*1,IFERROR(SUMPRODUCT(COUNTIF(IsDigits,MID([kw in desc],ROW($A$1:$A$150),1)))=LEN([kw in desc]),#N/A)),[manuell])</f>
        <v>0</v>
      </c>
      <c r="R2124" s="1" t="str">
        <f>IF([pos kw in title]&gt;0,MID(J2124,#REF!,4),IF([first '# in title]&gt;0,MID([title],[first '# in title],3),IF([first '# in title]&gt;0,MID([desc],#REF!,3),VLOOKUP([productid],$G$2:$R$1386,8))))</f>
        <v xml:space="preserve">42 </v>
      </c>
      <c r="S2124" s="1" t="e">
        <f>IF([kw in desc]=[kw rough in title],[kw in desc]*1,IFERROR(LEFT([kw_dirty],3)*1,IFERROR(LEFT([kw_dirty],2)*1,"n.a.")))</f>
        <v>#N/A</v>
      </c>
      <c r="T2124" s="1"/>
      <c r="U2124" s="1">
        <f>VLOOKUP(Tabelle1[[#This Row],[productid]],Tabelle2[#All],2,FALSE)</f>
        <v>42</v>
      </c>
    </row>
    <row r="2125" spans="1:21" hidden="1">
      <c r="A2125" t="s">
        <v>2837</v>
      </c>
      <c r="B2125">
        <v>2229</v>
      </c>
      <c r="C2125">
        <v>289859</v>
      </c>
      <c r="D2125" t="s">
        <v>3615</v>
      </c>
      <c r="E2125" t="s">
        <v>3616</v>
      </c>
      <c r="F2125">
        <v>18406</v>
      </c>
      <c r="G2125">
        <v>3712883</v>
      </c>
      <c r="H2125">
        <f t="shared" si="33"/>
        <v>20</v>
      </c>
      <c r="I2125">
        <f t="array" ref="I2125">MIN(IFERROR(FIND(IstNumbers,A2125),""))</f>
        <v>17</v>
      </c>
      <c r="J2125" s="1" t="str">
        <f>IF([first '# in title]&lt;[pos kw in title],MID([title],[pos kw in title]-6,6),#N/A)</f>
        <v xml:space="preserve">ur 16 </v>
      </c>
      <c r="K212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25" s="1">
        <f>IFERROR(FIND("kW",[desc]),0)</f>
        <v>71</v>
      </c>
      <c r="M2125">
        <f t="array" ref="M2125">MIN(IFERROR(FIND(IstNumbers,E2125),""))</f>
        <v>29</v>
      </c>
      <c r="N2125" s="1" t="str">
        <f>IF([first '# in desc]&lt;[pos kw in desc],MID([desc],[pos kw in desc]-7,7))</f>
        <v xml:space="preserve">­me 16 </v>
      </c>
      <c r="O212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25" s="1" t="str">
        <f>TRIM(IF([first '# in desc]&lt;[pos kw in desc],MID([desc],[pos kw in desc]-6,6),FALSE))</f>
        <v>me 16</v>
      </c>
      <c r="Q2125" s="1">
        <f>IF(LEN([manuell])=0,IFERROR([kw fine in title]*1,IFERROR(SUMPRODUCT(COUNTIF(IsDigits,MID([kw in desc],ROW($A$1:$A$150),1)))=LEN([kw in desc]),#N/A)),[manuell])</f>
        <v>16</v>
      </c>
      <c r="R2125" s="1" t="e">
        <f>IF([pos kw in title]&gt;0,MID(J2125,#REF!,4),IF([first '# in title]&gt;0,MID([title],[first '# in title],3),IF([first '# in title]&gt;0,MID([desc],#REF!,3),VLOOKUP([productid],$G$2:$R$1386,8))))</f>
        <v>#REF!</v>
      </c>
      <c r="S2125" s="1" t="str">
        <f>IF([kw in desc]=[kw rough in title],[kw in desc]*1,IFERROR(LEFT([kw_dirty],3)*1,IFERROR(LEFT([kw_dirty],2)*1,"n.a.")))</f>
        <v>n.a.</v>
      </c>
      <c r="T2125" s="1"/>
      <c r="U2125" s="1">
        <f>VLOOKUP(Tabelle1[[#This Row],[productid]],Tabelle2[#All],2,FALSE)</f>
        <v>16</v>
      </c>
    </row>
    <row r="2126" spans="1:21" hidden="1">
      <c r="A2126" t="s">
        <v>3534</v>
      </c>
      <c r="B2126">
        <v>1935</v>
      </c>
      <c r="C2126">
        <v>289859</v>
      </c>
      <c r="D2126" t="s">
        <v>3617</v>
      </c>
      <c r="E2126" t="s">
        <v>3618</v>
      </c>
      <c r="F2126">
        <v>18406</v>
      </c>
      <c r="G2126">
        <v>2384234</v>
      </c>
      <c r="H2126">
        <f t="shared" si="33"/>
        <v>40</v>
      </c>
      <c r="I2126">
        <f t="array" ref="I2126">MIN(IFERROR(FIND(IstNumbers,A2126),""))</f>
        <v>29</v>
      </c>
      <c r="J2126" s="1" t="str">
        <f>IF([first '# in title]&lt;[pos kw in title],MID([title],[pos kw in title]-6,6),#N/A)</f>
        <v xml:space="preserve">A (16 </v>
      </c>
      <c r="K212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26" s="1">
        <f>IFERROR(FIND("kW",[desc]),0)</f>
        <v>70</v>
      </c>
      <c r="M2126">
        <f t="array" ref="M2126">MIN(IFERROR(FIND(IstNumbers,E2126),""))</f>
        <v>34</v>
      </c>
      <c r="N2126" s="1" t="str">
        <f>IF([first '# in desc]&lt;[pos kw in desc],MID([desc],[pos kw in desc]-7,7))</f>
        <v xml:space="preserve">­me 16 </v>
      </c>
      <c r="O212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26" s="1" t="str">
        <f>TRIM(IF([first '# in desc]&lt;[pos kw in desc],MID([desc],[pos kw in desc]-6,6),FALSE))</f>
        <v>me 16</v>
      </c>
      <c r="Q2126" s="1">
        <f>IF(LEN([manuell])=0,IFERROR([kw fine in title]*1,IFERROR(SUMPRODUCT(COUNTIF(IsDigits,MID([kw in desc],ROW($A$1:$A$150),1)))=LEN([kw in desc]),#N/A)),[manuell])</f>
        <v>16</v>
      </c>
      <c r="R2126" s="1" t="e">
        <f>IF([pos kw in title]&gt;0,MID(J2126,#REF!,4),IF([first '# in title]&gt;0,MID([title],[first '# in title],3),IF([first '# in title]&gt;0,MID([desc],#REF!,3),VLOOKUP([productid],$G$2:$R$1386,8))))</f>
        <v>#REF!</v>
      </c>
      <c r="S2126" s="1" t="str">
        <f>IF([kw in desc]=[kw rough in title],[kw in desc]*1,IFERROR(LEFT([kw_dirty],3)*1,IFERROR(LEFT([kw_dirty],2)*1,"n.a.")))</f>
        <v>n.a.</v>
      </c>
      <c r="T2126" s="1"/>
      <c r="U2126" s="1">
        <f>VLOOKUP(Tabelle1[[#This Row],[productid]],Tabelle2[#All],2,FALSE)</f>
        <v>16</v>
      </c>
    </row>
    <row r="2127" spans="1:21" hidden="1">
      <c r="A2127" t="s">
        <v>3510</v>
      </c>
      <c r="B2127">
        <v>1985</v>
      </c>
      <c r="C2127">
        <v>9701</v>
      </c>
      <c r="D2127" t="s">
        <v>3619</v>
      </c>
      <c r="E2127" t="s">
        <v>9</v>
      </c>
      <c r="F2127">
        <v>18406</v>
      </c>
      <c r="G2127">
        <v>2635849</v>
      </c>
      <c r="H2127">
        <f t="shared" si="33"/>
        <v>59</v>
      </c>
      <c r="I2127">
        <f t="array" ref="I2127">MIN(IFERROR(FIND(IstNumbers,A2127),""))</f>
        <v>24</v>
      </c>
      <c r="J2127" s="1" t="str">
        <f>IF([first '# in title]&lt;[pos kw in title],MID([title],[pos kw in title]-6,6),#N/A)</f>
        <v xml:space="preserve">H (16 </v>
      </c>
      <c r="K212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27" s="1">
        <f>IFERROR(FIND("kW",[desc]),0)</f>
        <v>0</v>
      </c>
      <c r="M2127">
        <f t="array" ref="M2127">MIN(IFERROR(FIND(IstNumbers,E2127),""))</f>
        <v>0</v>
      </c>
      <c r="N2127" s="1" t="b">
        <f>IF([first '# in desc]&lt;[pos kw in desc],MID([desc],[pos kw in desc]-7,7))</f>
        <v>0</v>
      </c>
      <c r="O21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27" s="1" t="str">
        <f>TRIM(IF([first '# in desc]&lt;[pos kw in desc],MID([desc],[pos kw in desc]-6,6),FALSE))</f>
        <v>FALSCH</v>
      </c>
      <c r="Q2127" s="1">
        <f>IF(LEN([manuell])=0,IFERROR([kw fine in title]*1,IFERROR(SUMPRODUCT(COUNTIF(IsDigits,MID([kw in desc],ROW($A$1:$A$150),1)))=LEN([kw in desc]),#N/A)),[manuell])</f>
        <v>16</v>
      </c>
      <c r="R2127" s="1" t="e">
        <f>IF([pos kw in title]&gt;0,MID(J2127,#REF!,4),IF([first '# in title]&gt;0,MID([title],[first '# in title],3),IF([first '# in title]&gt;0,MID([desc],#REF!,3),VLOOKUP([productid],$G$2:$R$1386,8))))</f>
        <v>#REF!</v>
      </c>
      <c r="S2127" s="1" t="str">
        <f>IF([kw in desc]=[kw rough in title],[kw in desc]*1,IFERROR(LEFT([kw_dirty],3)*1,IFERROR(LEFT([kw_dirty],2)*1,"n.a.")))</f>
        <v>n.a.</v>
      </c>
      <c r="T2127" s="1"/>
      <c r="U2127" s="1">
        <f>VLOOKUP(Tabelle1[[#This Row],[productid]],Tabelle2[#All],2,FALSE)</f>
        <v>16</v>
      </c>
    </row>
    <row r="2128" spans="1:21" hidden="1">
      <c r="A2128" t="s">
        <v>3522</v>
      </c>
      <c r="B2128">
        <v>2189</v>
      </c>
      <c r="C2128">
        <v>289859</v>
      </c>
      <c r="D2128" t="s">
        <v>3620</v>
      </c>
      <c r="E2128" t="s">
        <v>3250</v>
      </c>
      <c r="F2128">
        <v>18406</v>
      </c>
      <c r="G2128">
        <v>1219746</v>
      </c>
      <c r="H2128">
        <f t="shared" si="33"/>
        <v>0</v>
      </c>
      <c r="I2128">
        <f t="array" ref="I2128">MIN(IFERROR(FIND(IstNumbers,A2128),""))</f>
        <v>14</v>
      </c>
      <c r="J2128" s="1" t="e">
        <f>IF([first '# in title]&lt;[pos kw in title],MID([title],[pos kw in title]-6,6),#N/A)</f>
        <v>#N/A</v>
      </c>
      <c r="K2128" s="1" t="e">
        <f>IFERROR(MID(SUBSTITUTE([kw rough in title],",","."),FIND("(",[kw rough in title])+1,20),SUBSTITUTE(IFERROR(MID([kw rough in title],FIND(" ",[kw rough in title])+1,20),[kw rough in title]),",","."))</f>
        <v>#N/A</v>
      </c>
      <c r="L2128" s="1">
        <f>IFERROR(FIND("kW",[desc]),0)</f>
        <v>71</v>
      </c>
      <c r="M2128">
        <f t="array" ref="M2128">MIN(IFERROR(FIND(IstNumbers,E2128),""))</f>
        <v>29</v>
      </c>
      <c r="N2128" s="1" t="str">
        <f>IF([first '# in desc]&lt;[pos kw in desc],MID([desc],[pos kw in desc]-7,7))</f>
        <v xml:space="preserve">­me 16 </v>
      </c>
      <c r="O212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28" s="1" t="str">
        <f>TRIM(IF([first '# in desc]&lt;[pos kw in desc],MID([desc],[pos kw in desc]-6,6),FALSE))</f>
        <v>me 16</v>
      </c>
      <c r="Q2128" s="1" t="b">
        <f>IF(LEN([manuell])=0,IFERROR([kw fine in title]*1,IFERROR(SUMPRODUCT(COUNTIF(IsDigits,MID([kw in desc],ROW($A$1:$A$150),1)))=LEN([kw in desc]),#N/A)),[manuell])</f>
        <v>0</v>
      </c>
      <c r="R2128" s="1" t="str">
        <f>IF([pos kw in title]&gt;0,MID(J2128,#REF!,4),IF([first '# in title]&gt;0,MID([title],[first '# in title],3),IF([first '# in title]&gt;0,MID([desc],#REF!,3),VLOOKUP([productid],$G$2:$R$1386,8))))</f>
        <v xml:space="preserve">16 </v>
      </c>
      <c r="S2128" s="1" t="e">
        <f>IF([kw in desc]=[kw rough in title],[kw in desc]*1,IFERROR(LEFT([kw_dirty],3)*1,IFERROR(LEFT([kw_dirty],2)*1,"n.a.")))</f>
        <v>#N/A</v>
      </c>
      <c r="T2128" s="1"/>
      <c r="U2128" s="1">
        <f>VLOOKUP(Tabelle1[[#This Row],[productid]],Tabelle2[#All],2,FALSE)</f>
        <v>16</v>
      </c>
    </row>
    <row r="2129" spans="1:21">
      <c r="A2129" t="s">
        <v>3516</v>
      </c>
      <c r="B2129">
        <v>3115</v>
      </c>
      <c r="C2129">
        <v>289859</v>
      </c>
      <c r="D2129" t="s">
        <v>3621</v>
      </c>
      <c r="E2129" t="s">
        <v>3622</v>
      </c>
      <c r="F2129">
        <v>18406</v>
      </c>
      <c r="G2129">
        <v>3094808</v>
      </c>
      <c r="H2129">
        <f t="shared" si="33"/>
        <v>0</v>
      </c>
      <c r="I2129">
        <f t="array" ref="I2129">MIN(IFERROR(FIND(IstNumbers,A2129),""))</f>
        <v>14</v>
      </c>
      <c r="J2129" s="1" t="e">
        <f>IF([first '# in title]&lt;[pos kw in title],MID([title],[pos kw in title]-6,6),#N/A)</f>
        <v>#N/A</v>
      </c>
      <c r="K2129" s="1" t="e">
        <f>IFERROR(MID(SUBSTITUTE([kw rough in title],",","."),FIND("(",[kw rough in title])+1,20),SUBSTITUTE(IFERROR(MID([kw rough in title],FIND(" ",[kw rough in title])+1,20),[kw rough in title]),",","."))</f>
        <v>#N/A</v>
      </c>
      <c r="L2129" s="1">
        <f>IFERROR(FIND("kW",[desc]),0)</f>
        <v>0</v>
      </c>
      <c r="M2129">
        <f t="array" ref="M2129">MIN(IFERROR(FIND(IstNumbers,E2129),""))</f>
        <v>31</v>
      </c>
      <c r="N2129" s="1" t="b">
        <f>IF([first '# in desc]&lt;[pos kw in desc],MID([desc],[pos kw in desc]-7,7))</f>
        <v>0</v>
      </c>
      <c r="O21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29" s="1" t="str">
        <f>TRIM(IF([first '# in desc]&lt;[pos kw in desc],MID([desc],[pos kw in desc]-6,6),FALSE))</f>
        <v>FALSCH</v>
      </c>
      <c r="Q2129" s="1" t="b">
        <f>IF(LEN([manuell])=0,IFERROR([kw fine in title]*1,IFERROR(SUMPRODUCT(COUNTIF(IsDigits,MID([kw in desc],ROW($A$1:$A$150),1)))=LEN([kw in desc]),#N/A)),[manuell])</f>
        <v>0</v>
      </c>
      <c r="R2129" s="1" t="str">
        <f>IF([pos kw in title]&gt;0,MID(J2129,#REF!,4),IF([first '# in title]&gt;0,MID([title],[first '# in title],3),IF([first '# in title]&gt;0,MID([desc],#REF!,3),VLOOKUP([productid],$G$2:$R$1386,8))))</f>
        <v xml:space="preserve">22 </v>
      </c>
      <c r="S2129" s="1" t="e">
        <f>IF([kw in desc]=[kw rough in title],[kw in desc]*1,IFERROR(LEFT([kw_dirty],3)*1,IFERROR(LEFT([kw_dirty],2)*1,"n.a.")))</f>
        <v>#N/A</v>
      </c>
      <c r="T2129" s="1"/>
      <c r="U2129" s="1" t="e">
        <f>VLOOKUP(Tabelle1[[#This Row],[productid]],Tabelle2[#All],2,FALSE)</f>
        <v>#N/A</v>
      </c>
    </row>
    <row r="2130" spans="1:21" hidden="1">
      <c r="A2130" t="s">
        <v>3583</v>
      </c>
      <c r="B2130">
        <v>2934.94</v>
      </c>
      <c r="C2130">
        <v>9701</v>
      </c>
      <c r="D2130" t="s">
        <v>3623</v>
      </c>
      <c r="E2130" t="s">
        <v>9</v>
      </c>
      <c r="F2130">
        <v>18406</v>
      </c>
      <c r="G2130">
        <v>4677123</v>
      </c>
      <c r="H2130">
        <f t="shared" si="33"/>
        <v>30</v>
      </c>
      <c r="I2130">
        <f t="array" ref="I2130">MIN(IFERROR(FIND(IstNumbers,A2130),""))</f>
        <v>20</v>
      </c>
      <c r="J2130" s="1" t="str">
        <f>IF([first '# in title]&lt;[pos kw in title],MID([title],[pos kw in title]-6,6),#N/A)</f>
        <v xml:space="preserve">W (13 </v>
      </c>
      <c r="K2130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2130" s="1">
        <f>IFERROR(FIND("kW",[desc]),0)</f>
        <v>0</v>
      </c>
      <c r="M2130">
        <f t="array" ref="M2130">MIN(IFERROR(FIND(IstNumbers,E2130),""))</f>
        <v>0</v>
      </c>
      <c r="N2130" s="1" t="b">
        <f>IF([first '# in desc]&lt;[pos kw in desc],MID([desc],[pos kw in desc]-7,7))</f>
        <v>0</v>
      </c>
      <c r="O21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30" s="1" t="str">
        <f>TRIM(IF([first '# in desc]&lt;[pos kw in desc],MID([desc],[pos kw in desc]-6,6),FALSE))</f>
        <v>FALSCH</v>
      </c>
      <c r="Q2130" s="1">
        <f>IF(LEN([manuell])=0,IFERROR([kw fine in title]*1,IFERROR(SUMPRODUCT(COUNTIF(IsDigits,MID([kw in desc],ROW($A$1:$A$150),1)))=LEN([kw in desc]),#N/A)),[manuell])</f>
        <v>13</v>
      </c>
      <c r="R2130" s="1" t="e">
        <f>IF([pos kw in title]&gt;0,MID(J2130,#REF!,4),IF([first '# in title]&gt;0,MID([title],[first '# in title],3),IF([first '# in title]&gt;0,MID([desc],#REF!,3),VLOOKUP([productid],$G$2:$R$1386,8))))</f>
        <v>#REF!</v>
      </c>
      <c r="S2130" s="1" t="str">
        <f>IF([kw in desc]=[kw rough in title],[kw in desc]*1,IFERROR(LEFT([kw_dirty],3)*1,IFERROR(LEFT([kw_dirty],2)*1,"n.a.")))</f>
        <v>n.a.</v>
      </c>
      <c r="T2130" s="1"/>
      <c r="U2130" s="1">
        <f>VLOOKUP(Tabelle1[[#This Row],[productid]],Tabelle2[#All],2,FALSE)</f>
        <v>13</v>
      </c>
    </row>
    <row r="2131" spans="1:21">
      <c r="A2131" t="s">
        <v>3585</v>
      </c>
      <c r="B2131">
        <v>2364</v>
      </c>
      <c r="C2131">
        <v>289859</v>
      </c>
      <c r="D2131" t="s">
        <v>3624</v>
      </c>
      <c r="E2131" t="s">
        <v>3625</v>
      </c>
      <c r="F2131">
        <v>18406</v>
      </c>
      <c r="G2131">
        <v>2286143</v>
      </c>
      <c r="H2131">
        <f t="shared" si="33"/>
        <v>0</v>
      </c>
      <c r="I2131">
        <f t="array" ref="I2131">MIN(IFERROR(FIND(IstNumbers,A2131),""))</f>
        <v>20</v>
      </c>
      <c r="J2131" s="1" t="e">
        <f>IF([first '# in title]&lt;[pos kw in title],MID([title],[pos kw in title]-6,6),#N/A)</f>
        <v>#N/A</v>
      </c>
      <c r="K2131" s="1" t="e">
        <f>IFERROR(MID(SUBSTITUTE([kw rough in title],",","."),FIND("(",[kw rough in title])+1,20),SUBSTITUTE(IFERROR(MID([kw rough in title],FIND(" ",[kw rough in title])+1,20),[kw rough in title]),",","."))</f>
        <v>#N/A</v>
      </c>
      <c r="L2131" s="1">
        <f>IFERROR(FIND("kW",[desc]),0)</f>
        <v>0</v>
      </c>
      <c r="M2131">
        <f t="array" ref="M2131">MIN(IFERROR(FIND(IstNumbers,E2131),""))</f>
        <v>33</v>
      </c>
      <c r="N2131" s="1" t="b">
        <f>IF([first '# in desc]&lt;[pos kw in desc],MID([desc],[pos kw in desc]-7,7))</f>
        <v>0</v>
      </c>
      <c r="O21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31" s="1" t="str">
        <f>TRIM(IF([first '# in desc]&lt;[pos kw in desc],MID([desc],[pos kw in desc]-6,6),FALSE))</f>
        <v>FALSCH</v>
      </c>
      <c r="Q2131" s="1" t="b">
        <f>IF(LEN([manuell])=0,IFERROR([kw fine in title]*1,IFERROR(SUMPRODUCT(COUNTIF(IsDigits,MID([kw in desc],ROW($A$1:$A$150),1)))=LEN([kw in desc]),#N/A)),[manuell])</f>
        <v>0</v>
      </c>
      <c r="R2131" s="1" t="str">
        <f>IF([pos kw in title]&gt;0,MID(J2131,#REF!,4),IF([first '# in title]&gt;0,MID([title],[first '# in title],3),IF([first '# in title]&gt;0,MID([desc],#REF!,3),VLOOKUP([productid],$G$2:$R$1386,8))))</f>
        <v>146</v>
      </c>
      <c r="S2131" s="1" t="e">
        <f>IF([kw in desc]=[kw rough in title],[kw in desc]*1,IFERROR(LEFT([kw_dirty],3)*1,IFERROR(LEFT([kw_dirty],2)*1,"n.a.")))</f>
        <v>#N/A</v>
      </c>
      <c r="T2131" s="1"/>
      <c r="U2131" s="1" t="e">
        <f>VLOOKUP(Tabelle1[[#This Row],[productid]],Tabelle2[#All],2,FALSE)</f>
        <v>#N/A</v>
      </c>
    </row>
    <row r="2132" spans="1:21">
      <c r="A2132" t="s">
        <v>3588</v>
      </c>
      <c r="B2132">
        <v>4057</v>
      </c>
      <c r="C2132">
        <v>9701</v>
      </c>
      <c r="D2132" t="s">
        <v>3626</v>
      </c>
      <c r="E2132" t="s">
        <v>9</v>
      </c>
      <c r="F2132">
        <v>18406</v>
      </c>
      <c r="G2132">
        <v>2654414</v>
      </c>
      <c r="H2132">
        <f t="shared" si="33"/>
        <v>0</v>
      </c>
      <c r="I2132">
        <f t="array" ref="I2132">MIN(IFERROR(FIND(IstNumbers,A2132),""))</f>
        <v>30</v>
      </c>
      <c r="J2132" s="1" t="e">
        <f>IF([first '# in title]&lt;[pos kw in title],MID([title],[pos kw in title]-6,6),#N/A)</f>
        <v>#N/A</v>
      </c>
      <c r="K2132" s="1" t="e">
        <f>IFERROR(MID(SUBSTITUTE([kw rough in title],",","."),FIND("(",[kw rough in title])+1,20),SUBSTITUTE(IFERROR(MID([kw rough in title],FIND(" ",[kw rough in title])+1,20),[kw rough in title]),",","."))</f>
        <v>#N/A</v>
      </c>
      <c r="L2132" s="1">
        <f>IFERROR(FIND("kW",[desc]),0)</f>
        <v>0</v>
      </c>
      <c r="M2132">
        <f t="array" ref="M2132">MIN(IFERROR(FIND(IstNumbers,E2132),""))</f>
        <v>0</v>
      </c>
      <c r="N2132" s="1" t="b">
        <f>IF([first '# in desc]&lt;[pos kw in desc],MID([desc],[pos kw in desc]-7,7))</f>
        <v>0</v>
      </c>
      <c r="O21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32" s="1" t="str">
        <f>TRIM(IF([first '# in desc]&lt;[pos kw in desc],MID([desc],[pos kw in desc]-6,6),FALSE))</f>
        <v>FALSCH</v>
      </c>
      <c r="Q2132" s="1" t="b">
        <f>IF(LEN([manuell])=0,IFERROR([kw fine in title]*1,IFERROR(SUMPRODUCT(COUNTIF(IsDigits,MID([kw in desc],ROW($A$1:$A$150),1)))=LEN([kw in desc]),#N/A)),[manuell])</f>
        <v>0</v>
      </c>
      <c r="R2132" s="1" t="str">
        <f>IF([pos kw in title]&gt;0,MID(J2132,#REF!,4),IF([first '# in title]&gt;0,MID([title],[first '# in title],3),IF([first '# in title]&gt;0,MID([desc],#REF!,3),VLOOKUP([productid],$G$2:$R$1386,8))))</f>
        <v>15-</v>
      </c>
      <c r="S2132" s="1" t="e">
        <f>IF([kw in desc]=[kw rough in title],[kw in desc]*1,IFERROR(LEFT([kw_dirty],3)*1,IFERROR(LEFT([kw_dirty],2)*1,"n.a.")))</f>
        <v>#N/A</v>
      </c>
      <c r="T2132" s="1"/>
      <c r="U2132" s="1" t="e">
        <f>VLOOKUP(Tabelle1[[#This Row],[productid]],Tabelle2[#All],2,FALSE)</f>
        <v>#N/A</v>
      </c>
    </row>
    <row r="2133" spans="1:21" hidden="1">
      <c r="A2133" t="s">
        <v>3566</v>
      </c>
      <c r="B2133">
        <v>3225</v>
      </c>
      <c r="C2133">
        <v>289859</v>
      </c>
      <c r="D2133" t="s">
        <v>3627</v>
      </c>
      <c r="E2133" t="s">
        <v>2645</v>
      </c>
      <c r="F2133">
        <v>18406</v>
      </c>
      <c r="G2133">
        <v>1750863</v>
      </c>
      <c r="H2133">
        <f t="shared" si="33"/>
        <v>0</v>
      </c>
      <c r="I2133">
        <f t="array" ref="I2133">MIN(IFERROR(FIND(IstNumbers,A2133),""))</f>
        <v>13</v>
      </c>
      <c r="J2133" s="1" t="e">
        <f>IF([first '# in title]&lt;[pos kw in title],MID([title],[pos kw in title]-6,6),#N/A)</f>
        <v>#N/A</v>
      </c>
      <c r="K2133" s="1" t="e">
        <f>IFERROR(MID(SUBSTITUTE([kw rough in title],",","."),FIND("(",[kw rough in title])+1,20),SUBSTITUTE(IFERROR(MID([kw rough in title],FIND(" ",[kw rough in title])+1,20),[kw rough in title]),",","."))</f>
        <v>#N/A</v>
      </c>
      <c r="L2133" s="1">
        <f>IFERROR(FIND("kW",[desc]),0)</f>
        <v>70</v>
      </c>
      <c r="M2133">
        <f t="array" ref="M2133">MIN(IFERROR(FIND(IstNumbers,E2133),""))</f>
        <v>34</v>
      </c>
      <c r="N2133" s="1" t="str">
        <f>IF([first '# in desc]&lt;[pos kw in desc],MID([desc],[pos kw in desc]-7,7))</f>
        <v xml:space="preserve">­me 42 </v>
      </c>
      <c r="O21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33" s="1" t="str">
        <f>TRIM(IF([first '# in desc]&lt;[pos kw in desc],MID([desc],[pos kw in desc]-6,6),FALSE))</f>
        <v>me 42</v>
      </c>
      <c r="Q2133" s="1" t="b">
        <f>IF(LEN([manuell])=0,IFERROR([kw fine in title]*1,IFERROR(SUMPRODUCT(COUNTIF(IsDigits,MID([kw in desc],ROW($A$1:$A$150),1)))=LEN([kw in desc]),#N/A)),[manuell])</f>
        <v>0</v>
      </c>
      <c r="R2133" s="1" t="str">
        <f>IF([pos kw in title]&gt;0,MID(J2133,#REF!,4),IF([first '# in title]&gt;0,MID([title],[first '# in title],3),IF([first '# in title]&gt;0,MID([desc],#REF!,3),VLOOKUP([productid],$G$2:$R$1386,8))))</f>
        <v xml:space="preserve">42 </v>
      </c>
      <c r="S2133" s="1" t="e">
        <f>IF([kw in desc]=[kw rough in title],[kw in desc]*1,IFERROR(LEFT([kw_dirty],3)*1,IFERROR(LEFT([kw_dirty],2)*1,"n.a.")))</f>
        <v>#N/A</v>
      </c>
      <c r="T2133" s="1"/>
      <c r="U2133" s="1">
        <f>VLOOKUP(Tabelle1[[#This Row],[productid]],Tabelle2[#All],2,FALSE)</f>
        <v>42</v>
      </c>
    </row>
    <row r="2134" spans="1:21" hidden="1">
      <c r="A2134" t="s">
        <v>3568</v>
      </c>
      <c r="B2134">
        <v>3105</v>
      </c>
      <c r="C2134">
        <v>289859</v>
      </c>
      <c r="D2134" t="s">
        <v>3628</v>
      </c>
      <c r="E2134" t="s">
        <v>2463</v>
      </c>
      <c r="F2134">
        <v>18406</v>
      </c>
      <c r="G2134">
        <v>3712928</v>
      </c>
      <c r="H2134">
        <f t="shared" si="33"/>
        <v>0</v>
      </c>
      <c r="I2134">
        <f t="array" ref="I2134">MIN(IFERROR(FIND(IstNumbers,A2134),""))</f>
        <v>13</v>
      </c>
      <c r="J2134" s="1" t="e">
        <f>IF([first '# in title]&lt;[pos kw in title],MID([title],[pos kw in title]-6,6),#N/A)</f>
        <v>#N/A</v>
      </c>
      <c r="K2134" s="1" t="e">
        <f>IFERROR(MID(SUBSTITUTE([kw rough in title],",","."),FIND("(",[kw rough in title])+1,20),SUBSTITUTE(IFERROR(MID([kw rough in title],FIND(" ",[kw rough in title])+1,20),[kw rough in title]),",","."))</f>
        <v>#N/A</v>
      </c>
      <c r="L2134" s="1">
        <f>IFERROR(FIND("kW",[desc]),0)</f>
        <v>70</v>
      </c>
      <c r="M2134">
        <f t="array" ref="M2134">MIN(IFERROR(FIND(IstNumbers,E2134),""))</f>
        <v>34</v>
      </c>
      <c r="N2134" s="1" t="str">
        <f>IF([first '# in desc]&lt;[pos kw in desc],MID([desc],[pos kw in desc]-7,7))</f>
        <v xml:space="preserve">­me 42 </v>
      </c>
      <c r="O21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34" s="1" t="str">
        <f>TRIM(IF([first '# in desc]&lt;[pos kw in desc],MID([desc],[pos kw in desc]-6,6),FALSE))</f>
        <v>me 42</v>
      </c>
      <c r="Q2134" s="1" t="b">
        <f>IF(LEN([manuell])=0,IFERROR([kw fine in title]*1,IFERROR(SUMPRODUCT(COUNTIF(IsDigits,MID([kw in desc],ROW($A$1:$A$150),1)))=LEN([kw in desc]),#N/A)),[manuell])</f>
        <v>0</v>
      </c>
      <c r="R2134" s="1" t="str">
        <f>IF([pos kw in title]&gt;0,MID(J2134,#REF!,4),IF([first '# in title]&gt;0,MID([title],[first '# in title],3),IF([first '# in title]&gt;0,MID([desc],#REF!,3),VLOOKUP([productid],$G$2:$R$1386,8))))</f>
        <v xml:space="preserve">42 </v>
      </c>
      <c r="S2134" s="1" t="e">
        <f>IF([kw in desc]=[kw rough in title],[kw in desc]*1,IFERROR(LEFT([kw_dirty],3)*1,IFERROR(LEFT([kw_dirty],2)*1,"n.a.")))</f>
        <v>#N/A</v>
      </c>
      <c r="T2134" s="1"/>
      <c r="U2134" s="1">
        <f>VLOOKUP(Tabelle1[[#This Row],[productid]],Tabelle2[#All],2,FALSE)</f>
        <v>42</v>
      </c>
    </row>
    <row r="2135" spans="1:21" hidden="1">
      <c r="A2135" t="s">
        <v>3593</v>
      </c>
      <c r="B2135">
        <v>3270</v>
      </c>
      <c r="C2135">
        <v>289859</v>
      </c>
      <c r="D2135" t="s">
        <v>3629</v>
      </c>
      <c r="E2135" t="s">
        <v>3630</v>
      </c>
      <c r="F2135">
        <v>18406</v>
      </c>
      <c r="G2135">
        <v>3497887</v>
      </c>
      <c r="H2135">
        <f t="shared" si="33"/>
        <v>0</v>
      </c>
      <c r="I2135">
        <f t="array" ref="I2135">MIN(IFERROR(FIND(IstNumbers,A2135),""))</f>
        <v>13</v>
      </c>
      <c r="J2135" s="1" t="e">
        <f>IF([first '# in title]&lt;[pos kw in title],MID([title],[pos kw in title]-6,6),#N/A)</f>
        <v>#N/A</v>
      </c>
      <c r="K2135" s="1" t="e">
        <f>IFERROR(MID(SUBSTITUTE([kw rough in title],",","."),FIND("(",[kw rough in title])+1,20),SUBSTITUTE(IFERROR(MID([kw rough in title],FIND(" ",[kw rough in title])+1,20),[kw rough in title]),",","."))</f>
        <v>#N/A</v>
      </c>
      <c r="L2135" s="1">
        <f>IFERROR(FIND("kW",[desc]),0)</f>
        <v>70</v>
      </c>
      <c r="M2135">
        <f t="array" ref="M2135">MIN(IFERROR(FIND(IstNumbers,E2135),""))</f>
        <v>34</v>
      </c>
      <c r="N2135" s="1" t="str">
        <f>IF([first '# in desc]&lt;[pos kw in desc],MID([desc],[pos kw in desc]-7,7))</f>
        <v xml:space="preserve">­me 42 </v>
      </c>
      <c r="O21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35" s="1" t="str">
        <f>TRIM(IF([first '# in desc]&lt;[pos kw in desc],MID([desc],[pos kw in desc]-6,6),FALSE))</f>
        <v>me 42</v>
      </c>
      <c r="Q2135" s="1" t="b">
        <f>IF(LEN([manuell])=0,IFERROR([kw fine in title]*1,IFERROR(SUMPRODUCT(COUNTIF(IsDigits,MID([kw in desc],ROW($A$1:$A$150),1)))=LEN([kw in desc]),#N/A)),[manuell])</f>
        <v>0</v>
      </c>
      <c r="R2135" s="1" t="str">
        <f>IF([pos kw in title]&gt;0,MID(J2135,#REF!,4),IF([first '# in title]&gt;0,MID([title],[first '# in title],3),IF([first '# in title]&gt;0,MID([desc],#REF!,3),VLOOKUP([productid],$G$2:$R$1386,8))))</f>
        <v xml:space="preserve">42 </v>
      </c>
      <c r="S2135" s="1" t="e">
        <f>IF([kw in desc]=[kw rough in title],[kw in desc]*1,IFERROR(LEFT([kw_dirty],3)*1,IFERROR(LEFT([kw_dirty],2)*1,"n.a.")))</f>
        <v>#N/A</v>
      </c>
      <c r="T2135" s="1"/>
      <c r="U2135" s="1">
        <f>VLOOKUP(Tabelle1[[#This Row],[productid]],Tabelle2[#All],2,FALSE)</f>
        <v>42</v>
      </c>
    </row>
    <row r="2136" spans="1:21" hidden="1">
      <c r="A2136" t="s">
        <v>2837</v>
      </c>
      <c r="B2136">
        <v>2229</v>
      </c>
      <c r="C2136">
        <v>289859</v>
      </c>
      <c r="D2136" t="s">
        <v>3631</v>
      </c>
      <c r="E2136" t="s">
        <v>3632</v>
      </c>
      <c r="F2136">
        <v>18406</v>
      </c>
      <c r="G2136">
        <v>3712883</v>
      </c>
      <c r="H2136">
        <f t="shared" si="33"/>
        <v>20</v>
      </c>
      <c r="I2136">
        <f t="array" ref="I2136">MIN(IFERROR(FIND(IstNumbers,A2136),""))</f>
        <v>17</v>
      </c>
      <c r="J2136" s="1" t="str">
        <f>IF([first '# in title]&lt;[pos kw in title],MID([title],[pos kw in title]-6,6),#N/A)</f>
        <v xml:space="preserve">ur 16 </v>
      </c>
      <c r="K213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36" s="1">
        <f>IFERROR(FIND("kW",[desc]),0)</f>
        <v>71</v>
      </c>
      <c r="M2136">
        <f t="array" ref="M2136">MIN(IFERROR(FIND(IstNumbers,E2136),""))</f>
        <v>29</v>
      </c>
      <c r="N2136" s="1" t="str">
        <f>IF([first '# in desc]&lt;[pos kw in desc],MID([desc],[pos kw in desc]-7,7))</f>
        <v xml:space="preserve">­me 16 </v>
      </c>
      <c r="O213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36" s="1" t="str">
        <f>TRIM(IF([first '# in desc]&lt;[pos kw in desc],MID([desc],[pos kw in desc]-6,6),FALSE))</f>
        <v>me 16</v>
      </c>
      <c r="Q2136" s="1">
        <f>IF(LEN([manuell])=0,IFERROR([kw fine in title]*1,IFERROR(SUMPRODUCT(COUNTIF(IsDigits,MID([kw in desc],ROW($A$1:$A$150),1)))=LEN([kw in desc]),#N/A)),[manuell])</f>
        <v>16</v>
      </c>
      <c r="R2136" s="1" t="e">
        <f>IF([pos kw in title]&gt;0,MID(J2136,#REF!,4),IF([first '# in title]&gt;0,MID([title],[first '# in title],3),IF([first '# in title]&gt;0,MID([desc],#REF!,3),VLOOKUP([productid],$G$2:$R$1386,8))))</f>
        <v>#REF!</v>
      </c>
      <c r="S2136" s="1" t="str">
        <f>IF([kw in desc]=[kw rough in title],[kw in desc]*1,IFERROR(LEFT([kw_dirty],3)*1,IFERROR(LEFT([kw_dirty],2)*1,"n.a.")))</f>
        <v>n.a.</v>
      </c>
      <c r="T2136" s="1"/>
      <c r="U2136" s="1">
        <f>VLOOKUP(Tabelle1[[#This Row],[productid]],Tabelle2[#All],2,FALSE)</f>
        <v>16</v>
      </c>
    </row>
    <row r="2137" spans="1:21" hidden="1">
      <c r="A2137" t="s">
        <v>3534</v>
      </c>
      <c r="B2137">
        <v>1935</v>
      </c>
      <c r="C2137">
        <v>289859</v>
      </c>
      <c r="D2137" t="s">
        <v>3633</v>
      </c>
      <c r="E2137" t="s">
        <v>3634</v>
      </c>
      <c r="F2137">
        <v>18406</v>
      </c>
      <c r="G2137">
        <v>2384234</v>
      </c>
      <c r="H2137">
        <f t="shared" si="33"/>
        <v>40</v>
      </c>
      <c r="I2137">
        <f t="array" ref="I2137">MIN(IFERROR(FIND(IstNumbers,A2137),""))</f>
        <v>29</v>
      </c>
      <c r="J2137" s="1" t="str">
        <f>IF([first '# in title]&lt;[pos kw in title],MID([title],[pos kw in title]-6,6),#N/A)</f>
        <v xml:space="preserve">A (16 </v>
      </c>
      <c r="K213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37" s="1">
        <f>IFERROR(FIND("kW",[desc]),0)</f>
        <v>70</v>
      </c>
      <c r="M2137">
        <f t="array" ref="M2137">MIN(IFERROR(FIND(IstNumbers,E2137),""))</f>
        <v>34</v>
      </c>
      <c r="N2137" s="1" t="str">
        <f>IF([first '# in desc]&lt;[pos kw in desc],MID([desc],[pos kw in desc]-7,7))</f>
        <v xml:space="preserve">­me 16 </v>
      </c>
      <c r="O213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37" s="1" t="str">
        <f>TRIM(IF([first '# in desc]&lt;[pos kw in desc],MID([desc],[pos kw in desc]-6,6),FALSE))</f>
        <v>me 16</v>
      </c>
      <c r="Q2137" s="1">
        <f>IF(LEN([manuell])=0,IFERROR([kw fine in title]*1,IFERROR(SUMPRODUCT(COUNTIF(IsDigits,MID([kw in desc],ROW($A$1:$A$150),1)))=LEN([kw in desc]),#N/A)),[manuell])</f>
        <v>16</v>
      </c>
      <c r="R2137" s="1" t="e">
        <f>IF([pos kw in title]&gt;0,MID(J2137,#REF!,4),IF([first '# in title]&gt;0,MID([title],[first '# in title],3),IF([first '# in title]&gt;0,MID([desc],#REF!,3),VLOOKUP([productid],$G$2:$R$1386,8))))</f>
        <v>#REF!</v>
      </c>
      <c r="S2137" s="1" t="str">
        <f>IF([kw in desc]=[kw rough in title],[kw in desc]*1,IFERROR(LEFT([kw_dirty],3)*1,IFERROR(LEFT([kw_dirty],2)*1,"n.a.")))</f>
        <v>n.a.</v>
      </c>
      <c r="T2137" s="1"/>
      <c r="U2137" s="1">
        <f>VLOOKUP(Tabelle1[[#This Row],[productid]],Tabelle2[#All],2,FALSE)</f>
        <v>16</v>
      </c>
    </row>
    <row r="2138" spans="1:21" hidden="1">
      <c r="A2138" t="s">
        <v>3510</v>
      </c>
      <c r="B2138">
        <v>1989</v>
      </c>
      <c r="C2138">
        <v>289859</v>
      </c>
      <c r="D2138" t="s">
        <v>3635</v>
      </c>
      <c r="E2138" t="s">
        <v>2130</v>
      </c>
      <c r="F2138">
        <v>18406</v>
      </c>
      <c r="G2138">
        <v>2635849</v>
      </c>
      <c r="H2138">
        <f t="shared" si="33"/>
        <v>59</v>
      </c>
      <c r="I2138">
        <f t="array" ref="I2138">MIN(IFERROR(FIND(IstNumbers,A2138),""))</f>
        <v>24</v>
      </c>
      <c r="J2138" s="1" t="str">
        <f>IF([first '# in title]&lt;[pos kw in title],MID([title],[pos kw in title]-6,6),#N/A)</f>
        <v xml:space="preserve">H (16 </v>
      </c>
      <c r="K213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38" s="1">
        <f>IFERROR(FIND("kW",[desc]),0)</f>
        <v>71</v>
      </c>
      <c r="M2138">
        <f t="array" ref="M2138">MIN(IFERROR(FIND(IstNumbers,E2138),""))</f>
        <v>29</v>
      </c>
      <c r="N2138" s="1" t="str">
        <f>IF([first '# in desc]&lt;[pos kw in desc],MID([desc],[pos kw in desc]-7,7))</f>
        <v xml:space="preserve">­me 16 </v>
      </c>
      <c r="O213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38" s="1" t="str">
        <f>TRIM(IF([first '# in desc]&lt;[pos kw in desc],MID([desc],[pos kw in desc]-6,6),FALSE))</f>
        <v>me 16</v>
      </c>
      <c r="Q2138" s="1">
        <f>IF(LEN([manuell])=0,IFERROR([kw fine in title]*1,IFERROR(SUMPRODUCT(COUNTIF(IsDigits,MID([kw in desc],ROW($A$1:$A$150),1)))=LEN([kw in desc]),#N/A)),[manuell])</f>
        <v>16</v>
      </c>
      <c r="R2138" s="1" t="e">
        <f>IF([pos kw in title]&gt;0,MID(J2138,#REF!,4),IF([first '# in title]&gt;0,MID([title],[first '# in title],3),IF([first '# in title]&gt;0,MID([desc],#REF!,3),VLOOKUP([productid],$G$2:$R$1386,8))))</f>
        <v>#REF!</v>
      </c>
      <c r="S2138" s="1" t="str">
        <f>IF([kw in desc]=[kw rough in title],[kw in desc]*1,IFERROR(LEFT([kw_dirty],3)*1,IFERROR(LEFT([kw_dirty],2)*1,"n.a.")))</f>
        <v>n.a.</v>
      </c>
      <c r="T2138" s="1"/>
      <c r="U2138" s="1">
        <f>VLOOKUP(Tabelle1[[#This Row],[productid]],Tabelle2[#All],2,FALSE)</f>
        <v>16</v>
      </c>
    </row>
    <row r="2139" spans="1:21" hidden="1">
      <c r="A2139" t="s">
        <v>3522</v>
      </c>
      <c r="B2139">
        <v>2189</v>
      </c>
      <c r="C2139">
        <v>289859</v>
      </c>
      <c r="D2139" t="s">
        <v>3636</v>
      </c>
      <c r="E2139" t="s">
        <v>3637</v>
      </c>
      <c r="F2139">
        <v>18406</v>
      </c>
      <c r="G2139">
        <v>1219746</v>
      </c>
      <c r="H2139">
        <f t="shared" si="33"/>
        <v>0</v>
      </c>
      <c r="I2139">
        <f t="array" ref="I2139">MIN(IFERROR(FIND(IstNumbers,A2139),""))</f>
        <v>14</v>
      </c>
      <c r="J2139" s="1" t="e">
        <f>IF([first '# in title]&lt;[pos kw in title],MID([title],[pos kw in title]-6,6),#N/A)</f>
        <v>#N/A</v>
      </c>
      <c r="K2139" s="1" t="e">
        <f>IFERROR(MID(SUBSTITUTE([kw rough in title],",","."),FIND("(",[kw rough in title])+1,20),SUBSTITUTE(IFERROR(MID([kw rough in title],FIND(" ",[kw rough in title])+1,20),[kw rough in title]),",","."))</f>
        <v>#N/A</v>
      </c>
      <c r="L2139" s="1">
        <f>IFERROR(FIND("kW",[desc]),0)</f>
        <v>71</v>
      </c>
      <c r="M2139">
        <f t="array" ref="M2139">MIN(IFERROR(FIND(IstNumbers,E2139),""))</f>
        <v>29</v>
      </c>
      <c r="N2139" s="1" t="str">
        <f>IF([first '# in desc]&lt;[pos kw in desc],MID([desc],[pos kw in desc]-7,7))</f>
        <v xml:space="preserve">­me 16 </v>
      </c>
      <c r="O213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39" s="1" t="str">
        <f>TRIM(IF([first '# in desc]&lt;[pos kw in desc],MID([desc],[pos kw in desc]-6,6),FALSE))</f>
        <v>me 16</v>
      </c>
      <c r="Q2139" s="1" t="b">
        <f>IF(LEN([manuell])=0,IFERROR([kw fine in title]*1,IFERROR(SUMPRODUCT(COUNTIF(IsDigits,MID([kw in desc],ROW($A$1:$A$150),1)))=LEN([kw in desc]),#N/A)),[manuell])</f>
        <v>0</v>
      </c>
      <c r="R2139" s="1" t="str">
        <f>IF([pos kw in title]&gt;0,MID(J2139,#REF!,4),IF([first '# in title]&gt;0,MID([title],[first '# in title],3),IF([first '# in title]&gt;0,MID([desc],#REF!,3),VLOOKUP([productid],$G$2:$R$1386,8))))</f>
        <v xml:space="preserve">16 </v>
      </c>
      <c r="S2139" s="1" t="e">
        <f>IF([kw in desc]=[kw rough in title],[kw in desc]*1,IFERROR(LEFT([kw_dirty],3)*1,IFERROR(LEFT([kw_dirty],2)*1,"n.a.")))</f>
        <v>#N/A</v>
      </c>
      <c r="T2139" s="1"/>
      <c r="U2139" s="1">
        <f>VLOOKUP(Tabelle1[[#This Row],[productid]],Tabelle2[#All],2,FALSE)</f>
        <v>16</v>
      </c>
    </row>
    <row r="2140" spans="1:21">
      <c r="A2140" t="s">
        <v>3516</v>
      </c>
      <c r="B2140">
        <v>3125</v>
      </c>
      <c r="C2140">
        <v>289859</v>
      </c>
      <c r="D2140" t="s">
        <v>3638</v>
      </c>
      <c r="E2140" t="s">
        <v>3639</v>
      </c>
      <c r="F2140">
        <v>18406</v>
      </c>
      <c r="G2140">
        <v>3094808</v>
      </c>
      <c r="H2140">
        <f t="shared" si="33"/>
        <v>0</v>
      </c>
      <c r="I2140">
        <f t="array" ref="I2140">MIN(IFERROR(FIND(IstNumbers,A2140),""))</f>
        <v>14</v>
      </c>
      <c r="J2140" s="1" t="e">
        <f>IF([first '# in title]&lt;[pos kw in title],MID([title],[pos kw in title]-6,6),#N/A)</f>
        <v>#N/A</v>
      </c>
      <c r="K2140" s="1" t="e">
        <f>IFERROR(MID(SUBSTITUTE([kw rough in title],",","."),FIND("(",[kw rough in title])+1,20),SUBSTITUTE(IFERROR(MID([kw rough in title],FIND(" ",[kw rough in title])+1,20),[kw rough in title]),",","."))</f>
        <v>#N/A</v>
      </c>
      <c r="L2140" s="1">
        <f>IFERROR(FIND("kW",[desc]),0)</f>
        <v>0</v>
      </c>
      <c r="M2140">
        <f t="array" ref="M2140">MIN(IFERROR(FIND(IstNumbers,E2140),""))</f>
        <v>31</v>
      </c>
      <c r="N2140" s="1" t="b">
        <f>IF([first '# in desc]&lt;[pos kw in desc],MID([desc],[pos kw in desc]-7,7))</f>
        <v>0</v>
      </c>
      <c r="O21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40" s="1" t="str">
        <f>TRIM(IF([first '# in desc]&lt;[pos kw in desc],MID([desc],[pos kw in desc]-6,6),FALSE))</f>
        <v>FALSCH</v>
      </c>
      <c r="Q2140" s="1" t="b">
        <f>IF(LEN([manuell])=0,IFERROR([kw fine in title]*1,IFERROR(SUMPRODUCT(COUNTIF(IsDigits,MID([kw in desc],ROW($A$1:$A$150),1)))=LEN([kw in desc]),#N/A)),[manuell])</f>
        <v>0</v>
      </c>
      <c r="R2140" s="1" t="str">
        <f>IF([pos kw in title]&gt;0,MID(J2140,#REF!,4),IF([first '# in title]&gt;0,MID([title],[first '# in title],3),IF([first '# in title]&gt;0,MID([desc],#REF!,3),VLOOKUP([productid],$G$2:$R$1386,8))))</f>
        <v xml:space="preserve">22 </v>
      </c>
      <c r="S2140" s="1" t="e">
        <f>IF([kw in desc]=[kw rough in title],[kw in desc]*1,IFERROR(LEFT([kw_dirty],3)*1,IFERROR(LEFT([kw_dirty],2)*1,"n.a.")))</f>
        <v>#N/A</v>
      </c>
      <c r="T2140" s="1"/>
      <c r="U2140" s="1" t="e">
        <f>VLOOKUP(Tabelle1[[#This Row],[productid]],Tabelle2[#All],2,FALSE)</f>
        <v>#N/A</v>
      </c>
    </row>
    <row r="2141" spans="1:21">
      <c r="A2141" t="s">
        <v>3640</v>
      </c>
      <c r="B2141">
        <v>3569</v>
      </c>
      <c r="C2141">
        <v>9701</v>
      </c>
      <c r="D2141" t="s">
        <v>3641</v>
      </c>
      <c r="E2141" t="s">
        <v>9</v>
      </c>
      <c r="F2141">
        <v>18406</v>
      </c>
      <c r="G2141">
        <v>4280864</v>
      </c>
      <c r="H2141">
        <f t="shared" si="33"/>
        <v>0</v>
      </c>
      <c r="I2141">
        <f t="array" ref="I2141">MIN(IFERROR(FIND(IstNumbers,A2141),""))</f>
        <v>17</v>
      </c>
      <c r="J2141" s="1" t="e">
        <f>IF([first '# in title]&lt;[pos kw in title],MID([title],[pos kw in title]-6,6),#N/A)</f>
        <v>#N/A</v>
      </c>
      <c r="K2141" s="1" t="e">
        <f>IFERROR(MID(SUBSTITUTE([kw rough in title],",","."),FIND("(",[kw rough in title])+1,20),SUBSTITUTE(IFERROR(MID([kw rough in title],FIND(" ",[kw rough in title])+1,20),[kw rough in title]),",","."))</f>
        <v>#N/A</v>
      </c>
      <c r="L2141" s="1">
        <f>IFERROR(FIND("kW",[desc]),0)</f>
        <v>0</v>
      </c>
      <c r="M2141">
        <f t="array" ref="M2141">MIN(IFERROR(FIND(IstNumbers,E2141),""))</f>
        <v>0</v>
      </c>
      <c r="N2141" s="1" t="b">
        <f>IF([first '# in desc]&lt;[pos kw in desc],MID([desc],[pos kw in desc]-7,7))</f>
        <v>0</v>
      </c>
      <c r="O21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41" s="1" t="str">
        <f>TRIM(IF([first '# in desc]&lt;[pos kw in desc],MID([desc],[pos kw in desc]-6,6),FALSE))</f>
        <v>FALSCH</v>
      </c>
      <c r="Q2141" s="1" t="b">
        <f>IF(LEN([manuell])=0,IFERROR([kw fine in title]*1,IFERROR(SUMPRODUCT(COUNTIF(IsDigits,MID([kw in desc],ROW($A$1:$A$150),1)))=LEN([kw in desc]),#N/A)),[manuell])</f>
        <v>0</v>
      </c>
      <c r="R2141" s="1" t="str">
        <f>IF([pos kw in title]&gt;0,MID(J2141,#REF!,4),IF([first '# in title]&gt;0,MID([title],[first '# in title],3),IF([first '# in title]&gt;0,MID([desc],#REF!,3),VLOOKUP([productid],$G$2:$R$1386,8))))</f>
        <v>-Pa</v>
      </c>
      <c r="S2141" s="1" t="e">
        <f>IF([kw in desc]=[kw rough in title],[kw in desc]*1,IFERROR(LEFT([kw_dirty],3)*1,IFERROR(LEFT([kw_dirty],2)*1,"n.a.")))</f>
        <v>#N/A</v>
      </c>
      <c r="T2141" s="1"/>
      <c r="U2141" s="1" t="e">
        <f>VLOOKUP(Tabelle1[[#This Row],[productid]],Tabelle2[#All],2,FALSE)</f>
        <v>#N/A</v>
      </c>
    </row>
    <row r="2142" spans="1:21" hidden="1">
      <c r="A2142" t="s">
        <v>3583</v>
      </c>
      <c r="B2142">
        <v>3008.99</v>
      </c>
      <c r="C2142">
        <v>276812</v>
      </c>
      <c r="D2142" t="s">
        <v>3642</v>
      </c>
      <c r="E2142" t="s">
        <v>3643</v>
      </c>
      <c r="F2142">
        <v>18406</v>
      </c>
      <c r="G2142">
        <v>4677123</v>
      </c>
      <c r="H2142">
        <f t="shared" si="33"/>
        <v>30</v>
      </c>
      <c r="I2142">
        <f t="array" ref="I2142">MIN(IFERROR(FIND(IstNumbers,A2142),""))</f>
        <v>20</v>
      </c>
      <c r="J2142" s="1" t="str">
        <f>IF([first '# in title]&lt;[pos kw in title],MID([title],[pos kw in title]-6,6),#N/A)</f>
        <v xml:space="preserve">W (13 </v>
      </c>
      <c r="K2142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2142" s="1">
        <f>IFERROR(FIND("kW",[desc]),0)</f>
        <v>63</v>
      </c>
      <c r="M2142">
        <f t="array" ref="M2142">MIN(IFERROR(FIND(IstNumbers,E2142),""))</f>
        <v>24</v>
      </c>
      <c r="N2142" s="1" t="str">
        <f>IF([first '# in desc]&lt;[pos kw in desc],MID([desc],[pos kw in desc]-7,7))</f>
        <v xml:space="preserve">- 13,0 </v>
      </c>
      <c r="O2142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2142" s="1" t="str">
        <f>TRIM(IF([first '# in desc]&lt;[pos kw in desc],MID([desc],[pos kw in desc]-6,6),FALSE))</f>
        <v>13,0</v>
      </c>
      <c r="Q2142" s="1">
        <f>IF(LEN([manuell])=0,IFERROR([kw fine in title]*1,IFERROR(SUMPRODUCT(COUNTIF(IsDigits,MID([kw in desc],ROW($A$1:$A$150),1)))=LEN([kw in desc]),#N/A)),[manuell])</f>
        <v>13</v>
      </c>
      <c r="R2142" s="1" t="e">
        <f>IF([pos kw in title]&gt;0,MID(J2142,#REF!,4),IF([first '# in title]&gt;0,MID([title],[first '# in title],3),IF([first '# in title]&gt;0,MID([desc],#REF!,3),VLOOKUP([productid],$G$2:$R$1386,8))))</f>
        <v>#REF!</v>
      </c>
      <c r="S2142" s="1" t="str">
        <f>IF([kw in desc]=[kw rough in title],[kw in desc]*1,IFERROR(LEFT([kw_dirty],3)*1,IFERROR(LEFT([kw_dirty],2)*1,"n.a.")))</f>
        <v>n.a.</v>
      </c>
      <c r="T2142" s="1"/>
      <c r="U2142" s="1">
        <f>VLOOKUP(Tabelle1[[#This Row],[productid]],Tabelle2[#All],2,FALSE)</f>
        <v>13</v>
      </c>
    </row>
    <row r="2143" spans="1:21">
      <c r="A2143" t="s">
        <v>3585</v>
      </c>
      <c r="B2143">
        <v>2368</v>
      </c>
      <c r="C2143">
        <v>289859</v>
      </c>
      <c r="D2143" t="s">
        <v>3644</v>
      </c>
      <c r="E2143" t="s">
        <v>3645</v>
      </c>
      <c r="F2143">
        <v>18406</v>
      </c>
      <c r="G2143">
        <v>2286143</v>
      </c>
      <c r="H2143">
        <f t="shared" si="33"/>
        <v>0</v>
      </c>
      <c r="I2143">
        <f t="array" ref="I2143">MIN(IFERROR(FIND(IstNumbers,A2143),""))</f>
        <v>20</v>
      </c>
      <c r="J2143" s="1" t="e">
        <f>IF([first '# in title]&lt;[pos kw in title],MID([title],[pos kw in title]-6,6),#N/A)</f>
        <v>#N/A</v>
      </c>
      <c r="K2143" s="1" t="e">
        <f>IFERROR(MID(SUBSTITUTE([kw rough in title],",","."),FIND("(",[kw rough in title])+1,20),SUBSTITUTE(IFERROR(MID([kw rough in title],FIND(" ",[kw rough in title])+1,20),[kw rough in title]),",","."))</f>
        <v>#N/A</v>
      </c>
      <c r="L2143" s="1">
        <f>IFERROR(FIND("kW",[desc]),0)</f>
        <v>0</v>
      </c>
      <c r="M2143">
        <f t="array" ref="M2143">MIN(IFERROR(FIND(IstNumbers,E2143),""))</f>
        <v>33</v>
      </c>
      <c r="N2143" s="1" t="b">
        <f>IF([first '# in desc]&lt;[pos kw in desc],MID([desc],[pos kw in desc]-7,7))</f>
        <v>0</v>
      </c>
      <c r="O21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43" s="1" t="str">
        <f>TRIM(IF([first '# in desc]&lt;[pos kw in desc],MID([desc],[pos kw in desc]-6,6),FALSE))</f>
        <v>FALSCH</v>
      </c>
      <c r="Q2143" s="1" t="b">
        <f>IF(LEN([manuell])=0,IFERROR([kw fine in title]*1,IFERROR(SUMPRODUCT(COUNTIF(IsDigits,MID([kw in desc],ROW($A$1:$A$150),1)))=LEN([kw in desc]),#N/A)),[manuell])</f>
        <v>0</v>
      </c>
      <c r="R2143" s="1" t="str">
        <f>IF([pos kw in title]&gt;0,MID(J2143,#REF!,4),IF([first '# in title]&gt;0,MID([title],[first '# in title],3),IF([first '# in title]&gt;0,MID([desc],#REF!,3),VLOOKUP([productid],$G$2:$R$1386,8))))</f>
        <v>146</v>
      </c>
      <c r="S2143" s="1" t="e">
        <f>IF([kw in desc]=[kw rough in title],[kw in desc]*1,IFERROR(LEFT([kw_dirty],3)*1,IFERROR(LEFT([kw_dirty],2)*1,"n.a.")))</f>
        <v>#N/A</v>
      </c>
      <c r="T2143" s="1"/>
      <c r="U2143" s="1" t="e">
        <f>VLOOKUP(Tabelle1[[#This Row],[productid]],Tabelle2[#All],2,FALSE)</f>
        <v>#N/A</v>
      </c>
    </row>
    <row r="2144" spans="1:21" hidden="1">
      <c r="A2144" t="s">
        <v>3566</v>
      </c>
      <c r="B2144">
        <v>3230</v>
      </c>
      <c r="C2144">
        <v>289859</v>
      </c>
      <c r="D2144" t="s">
        <v>3646</v>
      </c>
      <c r="E2144" t="s">
        <v>2680</v>
      </c>
      <c r="F2144">
        <v>18406</v>
      </c>
      <c r="G2144">
        <v>1750863</v>
      </c>
      <c r="H2144">
        <f t="shared" si="33"/>
        <v>0</v>
      </c>
      <c r="I2144">
        <f t="array" ref="I2144">MIN(IFERROR(FIND(IstNumbers,A2144),""))</f>
        <v>13</v>
      </c>
      <c r="J2144" s="1" t="e">
        <f>IF([first '# in title]&lt;[pos kw in title],MID([title],[pos kw in title]-6,6),#N/A)</f>
        <v>#N/A</v>
      </c>
      <c r="K2144" s="1" t="e">
        <f>IFERROR(MID(SUBSTITUTE([kw rough in title],",","."),FIND("(",[kw rough in title])+1,20),SUBSTITUTE(IFERROR(MID([kw rough in title],FIND(" ",[kw rough in title])+1,20),[kw rough in title]),",","."))</f>
        <v>#N/A</v>
      </c>
      <c r="L2144" s="1">
        <f>IFERROR(FIND("kW",[desc]),0)</f>
        <v>70</v>
      </c>
      <c r="M2144">
        <f t="array" ref="M2144">MIN(IFERROR(FIND(IstNumbers,E2144),""))</f>
        <v>34</v>
      </c>
      <c r="N2144" s="1" t="str">
        <f>IF([first '# in desc]&lt;[pos kw in desc],MID([desc],[pos kw in desc]-7,7))</f>
        <v xml:space="preserve">­me 42 </v>
      </c>
      <c r="O21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44" s="1" t="str">
        <f>TRIM(IF([first '# in desc]&lt;[pos kw in desc],MID([desc],[pos kw in desc]-6,6),FALSE))</f>
        <v>me 42</v>
      </c>
      <c r="Q2144" s="1" t="b">
        <f>IF(LEN([manuell])=0,IFERROR([kw fine in title]*1,IFERROR(SUMPRODUCT(COUNTIF(IsDigits,MID([kw in desc],ROW($A$1:$A$150),1)))=LEN([kw in desc]),#N/A)),[manuell])</f>
        <v>0</v>
      </c>
      <c r="R2144" s="1" t="str">
        <f>IF([pos kw in title]&gt;0,MID(J2144,#REF!,4),IF([first '# in title]&gt;0,MID([title],[first '# in title],3),IF([first '# in title]&gt;0,MID([desc],#REF!,3),VLOOKUP([productid],$G$2:$R$1386,8))))</f>
        <v xml:space="preserve">42 </v>
      </c>
      <c r="S2144" s="1" t="e">
        <f>IF([kw in desc]=[kw rough in title],[kw in desc]*1,IFERROR(LEFT([kw_dirty],3)*1,IFERROR(LEFT([kw_dirty],2)*1,"n.a.")))</f>
        <v>#N/A</v>
      </c>
      <c r="T2144" s="1"/>
      <c r="U2144" s="1">
        <f>VLOOKUP(Tabelle1[[#This Row],[productid]],Tabelle2[#All],2,FALSE)</f>
        <v>42</v>
      </c>
    </row>
    <row r="2145" spans="1:21" hidden="1">
      <c r="A2145" t="s">
        <v>3568</v>
      </c>
      <c r="B2145">
        <v>3110</v>
      </c>
      <c r="C2145">
        <v>289859</v>
      </c>
      <c r="D2145" t="s">
        <v>3647</v>
      </c>
      <c r="E2145" t="s">
        <v>2517</v>
      </c>
      <c r="F2145">
        <v>18406</v>
      </c>
      <c r="G2145">
        <v>3712928</v>
      </c>
      <c r="H2145">
        <f t="shared" si="33"/>
        <v>0</v>
      </c>
      <c r="I2145">
        <f t="array" ref="I2145">MIN(IFERROR(FIND(IstNumbers,A2145),""))</f>
        <v>13</v>
      </c>
      <c r="J2145" s="1" t="e">
        <f>IF([first '# in title]&lt;[pos kw in title],MID([title],[pos kw in title]-6,6),#N/A)</f>
        <v>#N/A</v>
      </c>
      <c r="K2145" s="1" t="e">
        <f>IFERROR(MID(SUBSTITUTE([kw rough in title],",","."),FIND("(",[kw rough in title])+1,20),SUBSTITUTE(IFERROR(MID([kw rough in title],FIND(" ",[kw rough in title])+1,20),[kw rough in title]),",","."))</f>
        <v>#N/A</v>
      </c>
      <c r="L2145" s="1">
        <f>IFERROR(FIND("kW",[desc]),0)</f>
        <v>70</v>
      </c>
      <c r="M2145">
        <f t="array" ref="M2145">MIN(IFERROR(FIND(IstNumbers,E2145),""))</f>
        <v>34</v>
      </c>
      <c r="N2145" s="1" t="str">
        <f>IF([first '# in desc]&lt;[pos kw in desc],MID([desc],[pos kw in desc]-7,7))</f>
        <v xml:space="preserve">­me 42 </v>
      </c>
      <c r="O21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45" s="1" t="str">
        <f>TRIM(IF([first '# in desc]&lt;[pos kw in desc],MID([desc],[pos kw in desc]-6,6),FALSE))</f>
        <v>me 42</v>
      </c>
      <c r="Q2145" s="1" t="b">
        <f>IF(LEN([manuell])=0,IFERROR([kw fine in title]*1,IFERROR(SUMPRODUCT(COUNTIF(IsDigits,MID([kw in desc],ROW($A$1:$A$150),1)))=LEN([kw in desc]),#N/A)),[manuell])</f>
        <v>0</v>
      </c>
      <c r="R2145" s="1" t="str">
        <f>IF([pos kw in title]&gt;0,MID(J2145,#REF!,4),IF([first '# in title]&gt;0,MID([title],[first '# in title],3),IF([first '# in title]&gt;0,MID([desc],#REF!,3),VLOOKUP([productid],$G$2:$R$1386,8))))</f>
        <v xml:space="preserve">42 </v>
      </c>
      <c r="S2145" s="1" t="e">
        <f>IF([kw in desc]=[kw rough in title],[kw in desc]*1,IFERROR(LEFT([kw_dirty],3)*1,IFERROR(LEFT([kw_dirty],2)*1,"n.a.")))</f>
        <v>#N/A</v>
      </c>
      <c r="T2145" s="1"/>
      <c r="U2145" s="1">
        <f>VLOOKUP(Tabelle1[[#This Row],[productid]],Tabelle2[#All],2,FALSE)</f>
        <v>42</v>
      </c>
    </row>
    <row r="2146" spans="1:21" hidden="1">
      <c r="A2146" t="s">
        <v>3593</v>
      </c>
      <c r="B2146">
        <v>3275</v>
      </c>
      <c r="C2146">
        <v>289859</v>
      </c>
      <c r="D2146" t="s">
        <v>3648</v>
      </c>
      <c r="E2146" t="s">
        <v>3649</v>
      </c>
      <c r="F2146">
        <v>18406</v>
      </c>
      <c r="G2146">
        <v>3497887</v>
      </c>
      <c r="H2146">
        <f t="shared" si="33"/>
        <v>0</v>
      </c>
      <c r="I2146">
        <f t="array" ref="I2146">MIN(IFERROR(FIND(IstNumbers,A2146),""))</f>
        <v>13</v>
      </c>
      <c r="J2146" s="1" t="e">
        <f>IF([first '# in title]&lt;[pos kw in title],MID([title],[pos kw in title]-6,6),#N/A)</f>
        <v>#N/A</v>
      </c>
      <c r="K2146" s="1" t="e">
        <f>IFERROR(MID(SUBSTITUTE([kw rough in title],",","."),FIND("(",[kw rough in title])+1,20),SUBSTITUTE(IFERROR(MID([kw rough in title],FIND(" ",[kw rough in title])+1,20),[kw rough in title]),",","."))</f>
        <v>#N/A</v>
      </c>
      <c r="L2146" s="1">
        <f>IFERROR(FIND("kW",[desc]),0)</f>
        <v>70</v>
      </c>
      <c r="M2146">
        <f t="array" ref="M2146">MIN(IFERROR(FIND(IstNumbers,E2146),""))</f>
        <v>34</v>
      </c>
      <c r="N2146" s="1" t="str">
        <f>IF([first '# in desc]&lt;[pos kw in desc],MID([desc],[pos kw in desc]-7,7))</f>
        <v xml:space="preserve">­me 42 </v>
      </c>
      <c r="O21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46" s="1" t="str">
        <f>TRIM(IF([first '# in desc]&lt;[pos kw in desc],MID([desc],[pos kw in desc]-6,6),FALSE))</f>
        <v>me 42</v>
      </c>
      <c r="Q2146" s="1" t="b">
        <f>IF(LEN([manuell])=0,IFERROR([kw fine in title]*1,IFERROR(SUMPRODUCT(COUNTIF(IsDigits,MID([kw in desc],ROW($A$1:$A$150),1)))=LEN([kw in desc]),#N/A)),[manuell])</f>
        <v>0</v>
      </c>
      <c r="R2146" s="1" t="str">
        <f>IF([pos kw in title]&gt;0,MID(J2146,#REF!,4),IF([first '# in title]&gt;0,MID([title],[first '# in title],3),IF([first '# in title]&gt;0,MID([desc],#REF!,3),VLOOKUP([productid],$G$2:$R$1386,8))))</f>
        <v xml:space="preserve">42 </v>
      </c>
      <c r="S2146" s="1" t="e">
        <f>IF([kw in desc]=[kw rough in title],[kw in desc]*1,IFERROR(LEFT([kw_dirty],3)*1,IFERROR(LEFT([kw_dirty],2)*1,"n.a.")))</f>
        <v>#N/A</v>
      </c>
      <c r="T2146" s="1"/>
      <c r="U2146" s="1">
        <f>VLOOKUP(Tabelle1[[#This Row],[productid]],Tabelle2[#All],2,FALSE)</f>
        <v>42</v>
      </c>
    </row>
    <row r="2147" spans="1:21" hidden="1">
      <c r="A2147" t="s">
        <v>2837</v>
      </c>
      <c r="B2147">
        <v>2229</v>
      </c>
      <c r="C2147">
        <v>289859</v>
      </c>
      <c r="D2147" t="s">
        <v>3650</v>
      </c>
      <c r="E2147" t="s">
        <v>3651</v>
      </c>
      <c r="F2147">
        <v>18406</v>
      </c>
      <c r="G2147">
        <v>3712883</v>
      </c>
      <c r="H2147">
        <f t="shared" si="33"/>
        <v>20</v>
      </c>
      <c r="I2147">
        <f t="array" ref="I2147">MIN(IFERROR(FIND(IstNumbers,A2147),""))</f>
        <v>17</v>
      </c>
      <c r="J2147" s="1" t="str">
        <f>IF([first '# in title]&lt;[pos kw in title],MID([title],[pos kw in title]-6,6),#N/A)</f>
        <v xml:space="preserve">ur 16 </v>
      </c>
      <c r="K214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47" s="1">
        <f>IFERROR(FIND("kW",[desc]),0)</f>
        <v>71</v>
      </c>
      <c r="M2147">
        <f t="array" ref="M2147">MIN(IFERROR(FIND(IstNumbers,E2147),""))</f>
        <v>29</v>
      </c>
      <c r="N2147" s="1" t="str">
        <f>IF([first '# in desc]&lt;[pos kw in desc],MID([desc],[pos kw in desc]-7,7))</f>
        <v xml:space="preserve">­me 16 </v>
      </c>
      <c r="O214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47" s="1" t="str">
        <f>TRIM(IF([first '# in desc]&lt;[pos kw in desc],MID([desc],[pos kw in desc]-6,6),FALSE))</f>
        <v>me 16</v>
      </c>
      <c r="Q2147" s="1">
        <f>IF(LEN([manuell])=0,IFERROR([kw fine in title]*1,IFERROR(SUMPRODUCT(COUNTIF(IsDigits,MID([kw in desc],ROW($A$1:$A$150),1)))=LEN([kw in desc]),#N/A)),[manuell])</f>
        <v>16</v>
      </c>
      <c r="R2147" s="1" t="e">
        <f>IF([pos kw in title]&gt;0,MID(J2147,#REF!,4),IF([first '# in title]&gt;0,MID([title],[first '# in title],3),IF([first '# in title]&gt;0,MID([desc],#REF!,3),VLOOKUP([productid],$G$2:$R$1386,8))))</f>
        <v>#REF!</v>
      </c>
      <c r="S2147" s="1" t="str">
        <f>IF([kw in desc]=[kw rough in title],[kw in desc]*1,IFERROR(LEFT([kw_dirty],3)*1,IFERROR(LEFT([kw_dirty],2)*1,"n.a.")))</f>
        <v>n.a.</v>
      </c>
      <c r="T2147" s="1"/>
      <c r="U2147" s="1">
        <f>VLOOKUP(Tabelle1[[#This Row],[productid]],Tabelle2[#All],2,FALSE)</f>
        <v>16</v>
      </c>
    </row>
    <row r="2148" spans="1:21" hidden="1">
      <c r="A2148" t="s">
        <v>3534</v>
      </c>
      <c r="B2148">
        <v>1940</v>
      </c>
      <c r="C2148">
        <v>289859</v>
      </c>
      <c r="D2148" t="s">
        <v>3652</v>
      </c>
      <c r="E2148" t="s">
        <v>3653</v>
      </c>
      <c r="F2148">
        <v>18406</v>
      </c>
      <c r="G2148">
        <v>2384234</v>
      </c>
      <c r="H2148">
        <f t="shared" si="33"/>
        <v>40</v>
      </c>
      <c r="I2148">
        <f t="array" ref="I2148">MIN(IFERROR(FIND(IstNumbers,A2148),""))</f>
        <v>29</v>
      </c>
      <c r="J2148" s="1" t="str">
        <f>IF([first '# in title]&lt;[pos kw in title],MID([title],[pos kw in title]-6,6),#N/A)</f>
        <v xml:space="preserve">A (16 </v>
      </c>
      <c r="K214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48" s="1">
        <f>IFERROR(FIND("kW",[desc]),0)</f>
        <v>70</v>
      </c>
      <c r="M2148">
        <f t="array" ref="M2148">MIN(IFERROR(FIND(IstNumbers,E2148),""))</f>
        <v>34</v>
      </c>
      <c r="N2148" s="1" t="str">
        <f>IF([first '# in desc]&lt;[pos kw in desc],MID([desc],[pos kw in desc]-7,7))</f>
        <v xml:space="preserve">­me 16 </v>
      </c>
      <c r="O214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48" s="1" t="str">
        <f>TRIM(IF([first '# in desc]&lt;[pos kw in desc],MID([desc],[pos kw in desc]-6,6),FALSE))</f>
        <v>me 16</v>
      </c>
      <c r="Q2148" s="1">
        <f>IF(LEN([manuell])=0,IFERROR([kw fine in title]*1,IFERROR(SUMPRODUCT(COUNTIF(IsDigits,MID([kw in desc],ROW($A$1:$A$150),1)))=LEN([kw in desc]),#N/A)),[manuell])</f>
        <v>16</v>
      </c>
      <c r="R2148" s="1" t="e">
        <f>IF([pos kw in title]&gt;0,MID(J2148,#REF!,4),IF([first '# in title]&gt;0,MID([title],[first '# in title],3),IF([first '# in title]&gt;0,MID([desc],#REF!,3),VLOOKUP([productid],$G$2:$R$1386,8))))</f>
        <v>#REF!</v>
      </c>
      <c r="S2148" s="1" t="str">
        <f>IF([kw in desc]=[kw rough in title],[kw in desc]*1,IFERROR(LEFT([kw_dirty],3)*1,IFERROR(LEFT([kw_dirty],2)*1,"n.a.")))</f>
        <v>n.a.</v>
      </c>
      <c r="T2148" s="1"/>
      <c r="U2148" s="1">
        <f>VLOOKUP(Tabelle1[[#This Row],[productid]],Tabelle2[#All],2,FALSE)</f>
        <v>16</v>
      </c>
    </row>
    <row r="2149" spans="1:21" hidden="1">
      <c r="A2149" t="s">
        <v>3510</v>
      </c>
      <c r="B2149">
        <v>2014</v>
      </c>
      <c r="C2149">
        <v>289859</v>
      </c>
      <c r="D2149" t="s">
        <v>3654</v>
      </c>
      <c r="E2149" t="s">
        <v>2394</v>
      </c>
      <c r="F2149">
        <v>18406</v>
      </c>
      <c r="G2149">
        <v>2635849</v>
      </c>
      <c r="H2149">
        <f t="shared" si="33"/>
        <v>59</v>
      </c>
      <c r="I2149">
        <f t="array" ref="I2149">MIN(IFERROR(FIND(IstNumbers,A2149),""))</f>
        <v>24</v>
      </c>
      <c r="J2149" s="1" t="str">
        <f>IF([first '# in title]&lt;[pos kw in title],MID([title],[pos kw in title]-6,6),#N/A)</f>
        <v xml:space="preserve">H (16 </v>
      </c>
      <c r="K214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49" s="1">
        <f>IFERROR(FIND("kW",[desc]),0)</f>
        <v>71</v>
      </c>
      <c r="M2149">
        <f t="array" ref="M2149">MIN(IFERROR(FIND(IstNumbers,E2149),""))</f>
        <v>29</v>
      </c>
      <c r="N2149" s="1" t="str">
        <f>IF([first '# in desc]&lt;[pos kw in desc],MID([desc],[pos kw in desc]-7,7))</f>
        <v xml:space="preserve">­me 16 </v>
      </c>
      <c r="O214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49" s="1" t="str">
        <f>TRIM(IF([first '# in desc]&lt;[pos kw in desc],MID([desc],[pos kw in desc]-6,6),FALSE))</f>
        <v>me 16</v>
      </c>
      <c r="Q2149" s="1">
        <f>IF(LEN([manuell])=0,IFERROR([kw fine in title]*1,IFERROR(SUMPRODUCT(COUNTIF(IsDigits,MID([kw in desc],ROW($A$1:$A$150),1)))=LEN([kw in desc]),#N/A)),[manuell])</f>
        <v>16</v>
      </c>
      <c r="R2149" s="1" t="e">
        <f>IF([pos kw in title]&gt;0,MID(J2149,#REF!,4),IF([first '# in title]&gt;0,MID([title],[first '# in title],3),IF([first '# in title]&gt;0,MID([desc],#REF!,3),VLOOKUP([productid],$G$2:$R$1386,8))))</f>
        <v>#REF!</v>
      </c>
      <c r="S2149" s="1" t="str">
        <f>IF([kw in desc]=[kw rough in title],[kw in desc]*1,IFERROR(LEFT([kw_dirty],3)*1,IFERROR(LEFT([kw_dirty],2)*1,"n.a.")))</f>
        <v>n.a.</v>
      </c>
      <c r="T2149" s="1"/>
      <c r="U2149" s="1">
        <f>VLOOKUP(Tabelle1[[#This Row],[productid]],Tabelle2[#All],2,FALSE)</f>
        <v>16</v>
      </c>
    </row>
    <row r="2150" spans="1:21" hidden="1">
      <c r="A2150" t="s">
        <v>3522</v>
      </c>
      <c r="B2150">
        <v>2190</v>
      </c>
      <c r="C2150">
        <v>289859</v>
      </c>
      <c r="D2150" t="s">
        <v>3655</v>
      </c>
      <c r="E2150" t="s">
        <v>3656</v>
      </c>
      <c r="F2150">
        <v>18406</v>
      </c>
      <c r="G2150">
        <v>1219746</v>
      </c>
      <c r="H2150">
        <f t="shared" si="33"/>
        <v>0</v>
      </c>
      <c r="I2150">
        <f t="array" ref="I2150">MIN(IFERROR(FIND(IstNumbers,A2150),""))</f>
        <v>14</v>
      </c>
      <c r="J2150" s="1" t="e">
        <f>IF([first '# in title]&lt;[pos kw in title],MID([title],[pos kw in title]-6,6),#N/A)</f>
        <v>#N/A</v>
      </c>
      <c r="K2150" s="1" t="e">
        <f>IFERROR(MID(SUBSTITUTE([kw rough in title],",","."),FIND("(",[kw rough in title])+1,20),SUBSTITUTE(IFERROR(MID([kw rough in title],FIND(" ",[kw rough in title])+1,20),[kw rough in title]),",","."))</f>
        <v>#N/A</v>
      </c>
      <c r="L2150" s="1">
        <f>IFERROR(FIND("kW",[desc]),0)</f>
        <v>71</v>
      </c>
      <c r="M2150">
        <f t="array" ref="M2150">MIN(IFERROR(FIND(IstNumbers,E2150),""))</f>
        <v>29</v>
      </c>
      <c r="N2150" s="1" t="str">
        <f>IF([first '# in desc]&lt;[pos kw in desc],MID([desc],[pos kw in desc]-7,7))</f>
        <v xml:space="preserve">­me 16 </v>
      </c>
      <c r="O215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50" s="1" t="str">
        <f>TRIM(IF([first '# in desc]&lt;[pos kw in desc],MID([desc],[pos kw in desc]-6,6),FALSE))</f>
        <v>me 16</v>
      </c>
      <c r="Q2150" s="1" t="b">
        <f>IF(LEN([manuell])=0,IFERROR([kw fine in title]*1,IFERROR(SUMPRODUCT(COUNTIF(IsDigits,MID([kw in desc],ROW($A$1:$A$150),1)))=LEN([kw in desc]),#N/A)),[manuell])</f>
        <v>0</v>
      </c>
      <c r="R2150" s="1" t="str">
        <f>IF([pos kw in title]&gt;0,MID(J2150,#REF!,4),IF([first '# in title]&gt;0,MID([title],[first '# in title],3),IF([first '# in title]&gt;0,MID([desc],#REF!,3),VLOOKUP([productid],$G$2:$R$1386,8))))</f>
        <v xml:space="preserve">16 </v>
      </c>
      <c r="S2150" s="1" t="e">
        <f>IF([kw in desc]=[kw rough in title],[kw in desc]*1,IFERROR(LEFT([kw_dirty],3)*1,IFERROR(LEFT([kw_dirty],2)*1,"n.a.")))</f>
        <v>#N/A</v>
      </c>
      <c r="T2150" s="1"/>
      <c r="U2150" s="1">
        <f>VLOOKUP(Tabelle1[[#This Row],[productid]],Tabelle2[#All],2,FALSE)</f>
        <v>16</v>
      </c>
    </row>
    <row r="2151" spans="1:21">
      <c r="A2151" t="s">
        <v>3516</v>
      </c>
      <c r="B2151">
        <v>3125</v>
      </c>
      <c r="C2151">
        <v>289859</v>
      </c>
      <c r="D2151" t="s">
        <v>3657</v>
      </c>
      <c r="E2151" t="s">
        <v>3658</v>
      </c>
      <c r="F2151">
        <v>18406</v>
      </c>
      <c r="G2151">
        <v>3094808</v>
      </c>
      <c r="H2151">
        <f t="shared" si="33"/>
        <v>0</v>
      </c>
      <c r="I2151">
        <f t="array" ref="I2151">MIN(IFERROR(FIND(IstNumbers,A2151),""))</f>
        <v>14</v>
      </c>
      <c r="J2151" s="1" t="e">
        <f>IF([first '# in title]&lt;[pos kw in title],MID([title],[pos kw in title]-6,6),#N/A)</f>
        <v>#N/A</v>
      </c>
      <c r="K2151" s="1" t="e">
        <f>IFERROR(MID(SUBSTITUTE([kw rough in title],",","."),FIND("(",[kw rough in title])+1,20),SUBSTITUTE(IFERROR(MID([kw rough in title],FIND(" ",[kw rough in title])+1,20),[kw rough in title]),",","."))</f>
        <v>#N/A</v>
      </c>
      <c r="L2151" s="1">
        <f>IFERROR(FIND("kW",[desc]),0)</f>
        <v>0</v>
      </c>
      <c r="M2151">
        <f t="array" ref="M2151">MIN(IFERROR(FIND(IstNumbers,E2151),""))</f>
        <v>31</v>
      </c>
      <c r="N2151" s="1" t="b">
        <f>IF([first '# in desc]&lt;[pos kw in desc],MID([desc],[pos kw in desc]-7,7))</f>
        <v>0</v>
      </c>
      <c r="O21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51" s="1" t="str">
        <f>TRIM(IF([first '# in desc]&lt;[pos kw in desc],MID([desc],[pos kw in desc]-6,6),FALSE))</f>
        <v>FALSCH</v>
      </c>
      <c r="Q2151" s="1" t="b">
        <f>IF(LEN([manuell])=0,IFERROR([kw fine in title]*1,IFERROR(SUMPRODUCT(COUNTIF(IsDigits,MID([kw in desc],ROW($A$1:$A$150),1)))=LEN([kw in desc]),#N/A)),[manuell])</f>
        <v>0</v>
      </c>
      <c r="R2151" s="1" t="str">
        <f>IF([pos kw in title]&gt;0,MID(J2151,#REF!,4),IF([first '# in title]&gt;0,MID([title],[first '# in title],3),IF([first '# in title]&gt;0,MID([desc],#REF!,3),VLOOKUP([productid],$G$2:$R$1386,8))))</f>
        <v xml:space="preserve">22 </v>
      </c>
      <c r="S2151" s="1" t="e">
        <f>IF([kw in desc]=[kw rough in title],[kw in desc]*1,IFERROR(LEFT([kw_dirty],3)*1,IFERROR(LEFT([kw_dirty],2)*1,"n.a.")))</f>
        <v>#N/A</v>
      </c>
      <c r="T2151" s="1"/>
      <c r="U2151" s="1" t="e">
        <f>VLOOKUP(Tabelle1[[#This Row],[productid]],Tabelle2[#All],2,FALSE)</f>
        <v>#N/A</v>
      </c>
    </row>
    <row r="2152" spans="1:21">
      <c r="A2152" t="s">
        <v>3659</v>
      </c>
      <c r="B2152">
        <v>4585</v>
      </c>
      <c r="C2152">
        <v>9701</v>
      </c>
      <c r="D2152" t="s">
        <v>3660</v>
      </c>
      <c r="E2152" t="s">
        <v>9</v>
      </c>
      <c r="F2152">
        <v>18406</v>
      </c>
      <c r="G2152">
        <v>4278877</v>
      </c>
      <c r="H2152">
        <f t="shared" si="33"/>
        <v>0</v>
      </c>
      <c r="I2152">
        <f t="array" ref="I2152">MIN(IFERROR(FIND(IstNumbers,A2152),""))</f>
        <v>17</v>
      </c>
      <c r="J2152" s="1" t="e">
        <f>IF([first '# in title]&lt;[pos kw in title],MID([title],[pos kw in title]-6,6),#N/A)</f>
        <v>#N/A</v>
      </c>
      <c r="K2152" s="1" t="e">
        <f>IFERROR(MID(SUBSTITUTE([kw rough in title],",","."),FIND("(",[kw rough in title])+1,20),SUBSTITUTE(IFERROR(MID([kw rough in title],FIND(" ",[kw rough in title])+1,20),[kw rough in title]),",","."))</f>
        <v>#N/A</v>
      </c>
      <c r="L2152" s="1">
        <f>IFERROR(FIND("kW",[desc]),0)</f>
        <v>0</v>
      </c>
      <c r="M2152">
        <f t="array" ref="M2152">MIN(IFERROR(FIND(IstNumbers,E2152),""))</f>
        <v>0</v>
      </c>
      <c r="N2152" s="1" t="b">
        <f>IF([first '# in desc]&lt;[pos kw in desc],MID([desc],[pos kw in desc]-7,7))</f>
        <v>0</v>
      </c>
      <c r="O21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52" s="1" t="str">
        <f>TRIM(IF([first '# in desc]&lt;[pos kw in desc],MID([desc],[pos kw in desc]-6,6),FALSE))</f>
        <v>FALSCH</v>
      </c>
      <c r="Q2152" s="1" t="b">
        <f>IF(LEN([manuell])=0,IFERROR([kw fine in title]*1,IFERROR(SUMPRODUCT(COUNTIF(IsDigits,MID([kw in desc],ROW($A$1:$A$150),1)))=LEN([kw in desc]),#N/A)),[manuell])</f>
        <v>0</v>
      </c>
      <c r="R2152" s="1" t="str">
        <f>IF([pos kw in title]&gt;0,MID(J2152,#REF!,4),IF([first '# in title]&gt;0,MID([title],[first '# in title],3),IF([first '# in title]&gt;0,MID([desc],#REF!,3),VLOOKUP([productid],$G$2:$R$1386,8))))</f>
        <v>-Pa</v>
      </c>
      <c r="S2152" s="1" t="e">
        <f>IF([kw in desc]=[kw rough in title],[kw in desc]*1,IFERROR(LEFT([kw_dirty],3)*1,IFERROR(LEFT([kw_dirty],2)*1,"n.a.")))</f>
        <v>#N/A</v>
      </c>
      <c r="T2152" s="1"/>
      <c r="U2152" s="1" t="e">
        <f>VLOOKUP(Tabelle1[[#This Row],[productid]],Tabelle2[#All],2,FALSE)</f>
        <v>#N/A</v>
      </c>
    </row>
    <row r="2153" spans="1:21">
      <c r="A2153" t="s">
        <v>3661</v>
      </c>
      <c r="B2153">
        <v>4908</v>
      </c>
      <c r="C2153">
        <v>9701</v>
      </c>
      <c r="D2153" t="s">
        <v>3662</v>
      </c>
      <c r="E2153" t="s">
        <v>9</v>
      </c>
      <c r="F2153">
        <v>18406</v>
      </c>
      <c r="G2153">
        <v>4278879</v>
      </c>
      <c r="H2153">
        <f t="shared" si="33"/>
        <v>0</v>
      </c>
      <c r="I2153">
        <f t="array" ref="I2153">MIN(IFERROR(FIND(IstNumbers,A2153),""))</f>
        <v>17</v>
      </c>
      <c r="J2153" s="1" t="e">
        <f>IF([first '# in title]&lt;[pos kw in title],MID([title],[pos kw in title]-6,6),#N/A)</f>
        <v>#N/A</v>
      </c>
      <c r="K2153" s="1" t="e">
        <f>IFERROR(MID(SUBSTITUTE([kw rough in title],",","."),FIND("(",[kw rough in title])+1,20),SUBSTITUTE(IFERROR(MID([kw rough in title],FIND(" ",[kw rough in title])+1,20),[kw rough in title]),",","."))</f>
        <v>#N/A</v>
      </c>
      <c r="L2153" s="1">
        <f>IFERROR(FIND("kW",[desc]),0)</f>
        <v>0</v>
      </c>
      <c r="M2153">
        <f t="array" ref="M2153">MIN(IFERROR(FIND(IstNumbers,E2153),""))</f>
        <v>0</v>
      </c>
      <c r="N2153" s="1" t="b">
        <f>IF([first '# in desc]&lt;[pos kw in desc],MID([desc],[pos kw in desc]-7,7))</f>
        <v>0</v>
      </c>
      <c r="O21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53" s="1" t="str">
        <f>TRIM(IF([first '# in desc]&lt;[pos kw in desc],MID([desc],[pos kw in desc]-6,6),FALSE))</f>
        <v>FALSCH</v>
      </c>
      <c r="Q2153" s="1" t="b">
        <f>IF(LEN([manuell])=0,IFERROR([kw fine in title]*1,IFERROR(SUMPRODUCT(COUNTIF(IsDigits,MID([kw in desc],ROW($A$1:$A$150),1)))=LEN([kw in desc]),#N/A)),[manuell])</f>
        <v>0</v>
      </c>
      <c r="R2153" s="1" t="str">
        <f>IF([pos kw in title]&gt;0,MID(J2153,#REF!,4),IF([first '# in title]&gt;0,MID([title],[first '# in title],3),IF([first '# in title]&gt;0,MID([desc],#REF!,3),VLOOKUP([productid],$G$2:$R$1386,8))))</f>
        <v>-Pa</v>
      </c>
      <c r="S2153" s="1" t="e">
        <f>IF([kw in desc]=[kw rough in title],[kw in desc]*1,IFERROR(LEFT([kw_dirty],3)*1,IFERROR(LEFT([kw_dirty],2)*1,"n.a.")))</f>
        <v>#N/A</v>
      </c>
      <c r="T2153" s="1"/>
      <c r="U2153" s="1" t="e">
        <f>VLOOKUP(Tabelle1[[#This Row],[productid]],Tabelle2[#All],2,FALSE)</f>
        <v>#N/A</v>
      </c>
    </row>
    <row r="2154" spans="1:21">
      <c r="A2154" t="s">
        <v>3640</v>
      </c>
      <c r="B2154">
        <v>3569</v>
      </c>
      <c r="C2154">
        <v>9701</v>
      </c>
      <c r="D2154" t="s">
        <v>3663</v>
      </c>
      <c r="E2154" t="s">
        <v>9</v>
      </c>
      <c r="F2154">
        <v>18406</v>
      </c>
      <c r="G2154">
        <v>4280864</v>
      </c>
      <c r="H2154">
        <f t="shared" si="33"/>
        <v>0</v>
      </c>
      <c r="I2154">
        <f t="array" ref="I2154">MIN(IFERROR(FIND(IstNumbers,A2154),""))</f>
        <v>17</v>
      </c>
      <c r="J2154" s="1" t="e">
        <f>IF([first '# in title]&lt;[pos kw in title],MID([title],[pos kw in title]-6,6),#N/A)</f>
        <v>#N/A</v>
      </c>
      <c r="K2154" s="1" t="e">
        <f>IFERROR(MID(SUBSTITUTE([kw rough in title],",","."),FIND("(",[kw rough in title])+1,20),SUBSTITUTE(IFERROR(MID([kw rough in title],FIND(" ",[kw rough in title])+1,20),[kw rough in title]),",","."))</f>
        <v>#N/A</v>
      </c>
      <c r="L2154" s="1">
        <f>IFERROR(FIND("kW",[desc]),0)</f>
        <v>0</v>
      </c>
      <c r="M2154">
        <f t="array" ref="M2154">MIN(IFERROR(FIND(IstNumbers,E2154),""))</f>
        <v>0</v>
      </c>
      <c r="N2154" s="1" t="b">
        <f>IF([first '# in desc]&lt;[pos kw in desc],MID([desc],[pos kw in desc]-7,7))</f>
        <v>0</v>
      </c>
      <c r="O21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54" s="1" t="str">
        <f>TRIM(IF([first '# in desc]&lt;[pos kw in desc],MID([desc],[pos kw in desc]-6,6),FALSE))</f>
        <v>FALSCH</v>
      </c>
      <c r="Q2154" s="1" t="b">
        <f>IF(LEN([manuell])=0,IFERROR([kw fine in title]*1,IFERROR(SUMPRODUCT(COUNTIF(IsDigits,MID([kw in desc],ROW($A$1:$A$150),1)))=LEN([kw in desc]),#N/A)),[manuell])</f>
        <v>0</v>
      </c>
      <c r="R2154" s="1" t="str">
        <f>IF([pos kw in title]&gt;0,MID(J2154,#REF!,4),IF([first '# in title]&gt;0,MID([title],[first '# in title],3),IF([first '# in title]&gt;0,MID([desc],#REF!,3),VLOOKUP([productid],$G$2:$R$1386,8))))</f>
        <v>-Pa</v>
      </c>
      <c r="S2154" s="1" t="e">
        <f>IF([kw in desc]=[kw rough in title],[kw in desc]*1,IFERROR(LEFT([kw_dirty],3)*1,IFERROR(LEFT([kw_dirty],2)*1,"n.a.")))</f>
        <v>#N/A</v>
      </c>
      <c r="T2154" s="1"/>
      <c r="U2154" s="1" t="e">
        <f>VLOOKUP(Tabelle1[[#This Row],[productid]],Tabelle2[#All],2,FALSE)</f>
        <v>#N/A</v>
      </c>
    </row>
    <row r="2155" spans="1:21" hidden="1">
      <c r="A2155" t="s">
        <v>3583</v>
      </c>
      <c r="B2155">
        <v>3232.99</v>
      </c>
      <c r="C2155">
        <v>276812</v>
      </c>
      <c r="D2155" t="s">
        <v>3664</v>
      </c>
      <c r="E2155" t="s">
        <v>3665</v>
      </c>
      <c r="F2155">
        <v>18406</v>
      </c>
      <c r="G2155">
        <v>4677123</v>
      </c>
      <c r="H2155">
        <f t="shared" si="33"/>
        <v>30</v>
      </c>
      <c r="I2155">
        <f t="array" ref="I2155">MIN(IFERROR(FIND(IstNumbers,A2155),""))</f>
        <v>20</v>
      </c>
      <c r="J2155" s="1" t="str">
        <f>IF([first '# in title]&lt;[pos kw in title],MID([title],[pos kw in title]-6,6),#N/A)</f>
        <v xml:space="preserve">W (13 </v>
      </c>
      <c r="K2155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2155" s="1">
        <f>IFERROR(FIND("kW",[desc]),0)</f>
        <v>63</v>
      </c>
      <c r="M2155">
        <f t="array" ref="M2155">MIN(IFERROR(FIND(IstNumbers,E2155),""))</f>
        <v>24</v>
      </c>
      <c r="N2155" s="1" t="str">
        <f>IF([first '# in desc]&lt;[pos kw in desc],MID([desc],[pos kw in desc]-7,7))</f>
        <v xml:space="preserve">- 13,0 </v>
      </c>
      <c r="O2155" s="1" t="str">
        <f>IFERROR(SUBSTITUTE(MID([kw rough in desc],FIND("(",[kw rough in desc])+1,20),",","."),IFERROR(SUBSTITUTE(TRIM(SUBSTITUTE(SUBSTITUTE(MID([kw rough in desc],FIND(" ",TRIM([kw rough in desc]))+1,20),"""",""),"/","")),",","."),#N/A))</f>
        <v>13.0</v>
      </c>
      <c r="P2155" s="1" t="str">
        <f>TRIM(IF([first '# in desc]&lt;[pos kw in desc],MID([desc],[pos kw in desc]-6,6),FALSE))</f>
        <v>13,0</v>
      </c>
      <c r="Q2155" s="1">
        <f>IF(LEN([manuell])=0,IFERROR([kw fine in title]*1,IFERROR(SUMPRODUCT(COUNTIF(IsDigits,MID([kw in desc],ROW($A$1:$A$150),1)))=LEN([kw in desc]),#N/A)),[manuell])</f>
        <v>13</v>
      </c>
      <c r="R2155" s="1" t="e">
        <f>IF([pos kw in title]&gt;0,MID(J2155,#REF!,4),IF([first '# in title]&gt;0,MID([title],[first '# in title],3),IF([first '# in title]&gt;0,MID([desc],#REF!,3),VLOOKUP([productid],$G$2:$R$1386,8))))</f>
        <v>#REF!</v>
      </c>
      <c r="S2155" s="1" t="str">
        <f>IF([kw in desc]=[kw rough in title],[kw in desc]*1,IFERROR(LEFT([kw_dirty],3)*1,IFERROR(LEFT([kw_dirty],2)*1,"n.a.")))</f>
        <v>n.a.</v>
      </c>
      <c r="T2155" s="1"/>
      <c r="U2155" s="1">
        <f>VLOOKUP(Tabelle1[[#This Row],[productid]],Tabelle2[#All],2,FALSE)</f>
        <v>13</v>
      </c>
    </row>
    <row r="2156" spans="1:21">
      <c r="A2156" t="s">
        <v>3585</v>
      </c>
      <c r="B2156">
        <v>2369</v>
      </c>
      <c r="C2156">
        <v>289859</v>
      </c>
      <c r="D2156" t="s">
        <v>3666</v>
      </c>
      <c r="E2156" t="s">
        <v>3667</v>
      </c>
      <c r="F2156">
        <v>18406</v>
      </c>
      <c r="G2156">
        <v>2286143</v>
      </c>
      <c r="H2156">
        <f t="shared" si="33"/>
        <v>0</v>
      </c>
      <c r="I2156">
        <f t="array" ref="I2156">MIN(IFERROR(FIND(IstNumbers,A2156),""))</f>
        <v>20</v>
      </c>
      <c r="J2156" s="1" t="e">
        <f>IF([first '# in title]&lt;[pos kw in title],MID([title],[pos kw in title]-6,6),#N/A)</f>
        <v>#N/A</v>
      </c>
      <c r="K2156" s="1" t="e">
        <f>IFERROR(MID(SUBSTITUTE([kw rough in title],",","."),FIND("(",[kw rough in title])+1,20),SUBSTITUTE(IFERROR(MID([kw rough in title],FIND(" ",[kw rough in title])+1,20),[kw rough in title]),",","."))</f>
        <v>#N/A</v>
      </c>
      <c r="L2156" s="1">
        <f>IFERROR(FIND("kW",[desc]),0)</f>
        <v>0</v>
      </c>
      <c r="M2156">
        <f t="array" ref="M2156">MIN(IFERROR(FIND(IstNumbers,E2156),""))</f>
        <v>33</v>
      </c>
      <c r="N2156" s="1" t="b">
        <f>IF([first '# in desc]&lt;[pos kw in desc],MID([desc],[pos kw in desc]-7,7))</f>
        <v>0</v>
      </c>
      <c r="O21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56" s="1" t="str">
        <f>TRIM(IF([first '# in desc]&lt;[pos kw in desc],MID([desc],[pos kw in desc]-6,6),FALSE))</f>
        <v>FALSCH</v>
      </c>
      <c r="Q2156" s="1" t="b">
        <f>IF(LEN([manuell])=0,IFERROR([kw fine in title]*1,IFERROR(SUMPRODUCT(COUNTIF(IsDigits,MID([kw in desc],ROW($A$1:$A$150),1)))=LEN([kw in desc]),#N/A)),[manuell])</f>
        <v>0</v>
      </c>
      <c r="R2156" s="1" t="str">
        <f>IF([pos kw in title]&gt;0,MID(J2156,#REF!,4),IF([first '# in title]&gt;0,MID([title],[first '# in title],3),IF([first '# in title]&gt;0,MID([desc],#REF!,3),VLOOKUP([productid],$G$2:$R$1386,8))))</f>
        <v>146</v>
      </c>
      <c r="S2156" s="1" t="e">
        <f>IF([kw in desc]=[kw rough in title],[kw in desc]*1,IFERROR(LEFT([kw_dirty],3)*1,IFERROR(LEFT([kw_dirty],2)*1,"n.a.")))</f>
        <v>#N/A</v>
      </c>
      <c r="T2156" s="1"/>
      <c r="U2156" s="1" t="e">
        <f>VLOOKUP(Tabelle1[[#This Row],[productid]],Tabelle2[#All],2,FALSE)</f>
        <v>#N/A</v>
      </c>
    </row>
    <row r="2157" spans="1:21" hidden="1">
      <c r="A2157" t="s">
        <v>3566</v>
      </c>
      <c r="B2157">
        <v>3235</v>
      </c>
      <c r="C2157">
        <v>289859</v>
      </c>
      <c r="D2157" t="s">
        <v>3668</v>
      </c>
      <c r="E2157" t="s">
        <v>3669</v>
      </c>
      <c r="F2157">
        <v>18406</v>
      </c>
      <c r="G2157">
        <v>1750863</v>
      </c>
      <c r="H2157">
        <f t="shared" si="33"/>
        <v>0</v>
      </c>
      <c r="I2157">
        <f t="array" ref="I2157">MIN(IFERROR(FIND(IstNumbers,A2157),""))</f>
        <v>13</v>
      </c>
      <c r="J2157" s="1" t="e">
        <f>IF([first '# in title]&lt;[pos kw in title],MID([title],[pos kw in title]-6,6),#N/A)</f>
        <v>#N/A</v>
      </c>
      <c r="K2157" s="1" t="e">
        <f>IFERROR(MID(SUBSTITUTE([kw rough in title],",","."),FIND("(",[kw rough in title])+1,20),SUBSTITUTE(IFERROR(MID([kw rough in title],FIND(" ",[kw rough in title])+1,20),[kw rough in title]),",","."))</f>
        <v>#N/A</v>
      </c>
      <c r="L2157" s="1">
        <f>IFERROR(FIND("kW",[desc]),0)</f>
        <v>70</v>
      </c>
      <c r="M2157">
        <f t="array" ref="M2157">MIN(IFERROR(FIND(IstNumbers,E2157),""))</f>
        <v>34</v>
      </c>
      <c r="N2157" s="1" t="str">
        <f>IF([first '# in desc]&lt;[pos kw in desc],MID([desc],[pos kw in desc]-7,7))</f>
        <v xml:space="preserve">­me 42 </v>
      </c>
      <c r="O21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57" s="1" t="str">
        <f>TRIM(IF([first '# in desc]&lt;[pos kw in desc],MID([desc],[pos kw in desc]-6,6),FALSE))</f>
        <v>me 42</v>
      </c>
      <c r="Q2157" s="1" t="b">
        <f>IF(LEN([manuell])=0,IFERROR([kw fine in title]*1,IFERROR(SUMPRODUCT(COUNTIF(IsDigits,MID([kw in desc],ROW($A$1:$A$150),1)))=LEN([kw in desc]),#N/A)),[manuell])</f>
        <v>0</v>
      </c>
      <c r="R2157" s="1" t="str">
        <f>IF([pos kw in title]&gt;0,MID(J2157,#REF!,4),IF([first '# in title]&gt;0,MID([title],[first '# in title],3),IF([first '# in title]&gt;0,MID([desc],#REF!,3),VLOOKUP([productid],$G$2:$R$1386,8))))</f>
        <v xml:space="preserve">42 </v>
      </c>
      <c r="S2157" s="1" t="e">
        <f>IF([kw in desc]=[kw rough in title],[kw in desc]*1,IFERROR(LEFT([kw_dirty],3)*1,IFERROR(LEFT([kw_dirty],2)*1,"n.a.")))</f>
        <v>#N/A</v>
      </c>
      <c r="T2157" s="1"/>
      <c r="U2157" s="1">
        <f>VLOOKUP(Tabelle1[[#This Row],[productid]],Tabelle2[#All],2,FALSE)</f>
        <v>42</v>
      </c>
    </row>
    <row r="2158" spans="1:21" hidden="1">
      <c r="A2158" t="s">
        <v>3593</v>
      </c>
      <c r="B2158">
        <v>3275</v>
      </c>
      <c r="C2158">
        <v>289859</v>
      </c>
      <c r="D2158" t="s">
        <v>3670</v>
      </c>
      <c r="E2158" t="s">
        <v>3671</v>
      </c>
      <c r="F2158">
        <v>18406</v>
      </c>
      <c r="G2158">
        <v>3497887</v>
      </c>
      <c r="H2158">
        <f t="shared" si="33"/>
        <v>0</v>
      </c>
      <c r="I2158">
        <f t="array" ref="I2158">MIN(IFERROR(FIND(IstNumbers,A2158),""))</f>
        <v>13</v>
      </c>
      <c r="J2158" s="1" t="e">
        <f>IF([first '# in title]&lt;[pos kw in title],MID([title],[pos kw in title]-6,6),#N/A)</f>
        <v>#N/A</v>
      </c>
      <c r="K2158" s="1" t="e">
        <f>IFERROR(MID(SUBSTITUTE([kw rough in title],",","."),FIND("(",[kw rough in title])+1,20),SUBSTITUTE(IFERROR(MID([kw rough in title],FIND(" ",[kw rough in title])+1,20),[kw rough in title]),",","."))</f>
        <v>#N/A</v>
      </c>
      <c r="L2158" s="1">
        <f>IFERROR(FIND("kW",[desc]),0)</f>
        <v>70</v>
      </c>
      <c r="M2158">
        <f t="array" ref="M2158">MIN(IFERROR(FIND(IstNumbers,E2158),""))</f>
        <v>34</v>
      </c>
      <c r="N2158" s="1" t="str">
        <f>IF([first '# in desc]&lt;[pos kw in desc],MID([desc],[pos kw in desc]-7,7))</f>
        <v xml:space="preserve">­me 42 </v>
      </c>
      <c r="O21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58" s="1" t="str">
        <f>TRIM(IF([first '# in desc]&lt;[pos kw in desc],MID([desc],[pos kw in desc]-6,6),FALSE))</f>
        <v>me 42</v>
      </c>
      <c r="Q2158" s="1" t="b">
        <f>IF(LEN([manuell])=0,IFERROR([kw fine in title]*1,IFERROR(SUMPRODUCT(COUNTIF(IsDigits,MID([kw in desc],ROW($A$1:$A$150),1)))=LEN([kw in desc]),#N/A)),[manuell])</f>
        <v>0</v>
      </c>
      <c r="R2158" s="1" t="str">
        <f>IF([pos kw in title]&gt;0,MID(J2158,#REF!,4),IF([first '# in title]&gt;0,MID([title],[first '# in title],3),IF([first '# in title]&gt;0,MID([desc],#REF!,3),VLOOKUP([productid],$G$2:$R$1386,8))))</f>
        <v xml:space="preserve">42 </v>
      </c>
      <c r="S2158" s="1" t="e">
        <f>IF([kw in desc]=[kw rough in title],[kw in desc]*1,IFERROR(LEFT([kw_dirty],3)*1,IFERROR(LEFT([kw_dirty],2)*1,"n.a.")))</f>
        <v>#N/A</v>
      </c>
      <c r="T2158" s="1"/>
      <c r="U2158" s="1">
        <f>VLOOKUP(Tabelle1[[#This Row],[productid]],Tabelle2[#All],2,FALSE)</f>
        <v>42</v>
      </c>
    </row>
    <row r="2159" spans="1:21" hidden="1">
      <c r="A2159" t="s">
        <v>2837</v>
      </c>
      <c r="B2159">
        <v>2229</v>
      </c>
      <c r="C2159">
        <v>289859</v>
      </c>
      <c r="D2159" t="s">
        <v>3672</v>
      </c>
      <c r="E2159" t="s">
        <v>3673</v>
      </c>
      <c r="F2159">
        <v>18406</v>
      </c>
      <c r="G2159">
        <v>3712883</v>
      </c>
      <c r="H2159">
        <f t="shared" si="33"/>
        <v>20</v>
      </c>
      <c r="I2159">
        <f t="array" ref="I2159">MIN(IFERROR(FIND(IstNumbers,A2159),""))</f>
        <v>17</v>
      </c>
      <c r="J2159" s="1" t="str">
        <f>IF([first '# in title]&lt;[pos kw in title],MID([title],[pos kw in title]-6,6),#N/A)</f>
        <v xml:space="preserve">ur 16 </v>
      </c>
      <c r="K215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59" s="1">
        <f>IFERROR(FIND("kW",[desc]),0)</f>
        <v>71</v>
      </c>
      <c r="M2159">
        <f t="array" ref="M2159">MIN(IFERROR(FIND(IstNumbers,E2159),""))</f>
        <v>29</v>
      </c>
      <c r="N2159" s="1" t="str">
        <f>IF([first '# in desc]&lt;[pos kw in desc],MID([desc],[pos kw in desc]-7,7))</f>
        <v xml:space="preserve">­me 16 </v>
      </c>
      <c r="O215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59" s="1" t="str">
        <f>TRIM(IF([first '# in desc]&lt;[pos kw in desc],MID([desc],[pos kw in desc]-6,6),FALSE))</f>
        <v>me 16</v>
      </c>
      <c r="Q2159" s="1">
        <f>IF(LEN([manuell])=0,IFERROR([kw fine in title]*1,IFERROR(SUMPRODUCT(COUNTIF(IsDigits,MID([kw in desc],ROW($A$1:$A$150),1)))=LEN([kw in desc]),#N/A)),[manuell])</f>
        <v>16</v>
      </c>
      <c r="R2159" s="1" t="e">
        <f>IF([pos kw in title]&gt;0,MID(J2159,#REF!,4),IF([first '# in title]&gt;0,MID([title],[first '# in title],3),IF([first '# in title]&gt;0,MID([desc],#REF!,3),VLOOKUP([productid],$G$2:$R$1386,8))))</f>
        <v>#REF!</v>
      </c>
      <c r="S2159" s="1" t="str">
        <f>IF([kw in desc]=[kw rough in title],[kw in desc]*1,IFERROR(LEFT([kw_dirty],3)*1,IFERROR(LEFT([kw_dirty],2)*1,"n.a.")))</f>
        <v>n.a.</v>
      </c>
      <c r="T2159" s="1"/>
      <c r="U2159" s="1">
        <f>VLOOKUP(Tabelle1[[#This Row],[productid]],Tabelle2[#All],2,FALSE)</f>
        <v>16</v>
      </c>
    </row>
    <row r="2160" spans="1:21" hidden="1">
      <c r="A2160" t="s">
        <v>3534</v>
      </c>
      <c r="B2160">
        <v>1958.97</v>
      </c>
      <c r="C2160">
        <v>293331</v>
      </c>
      <c r="D2160" t="s">
        <v>3674</v>
      </c>
      <c r="E2160" t="s">
        <v>3675</v>
      </c>
      <c r="F2160">
        <v>18406</v>
      </c>
      <c r="G2160">
        <v>2384234</v>
      </c>
      <c r="H2160">
        <f t="shared" si="33"/>
        <v>40</v>
      </c>
      <c r="I2160">
        <f t="array" ref="I2160">MIN(IFERROR(FIND(IstNumbers,A2160),""))</f>
        <v>29</v>
      </c>
      <c r="J2160" s="1" t="str">
        <f>IF([first '# in title]&lt;[pos kw in title],MID([title],[pos kw in title]-6,6),#N/A)</f>
        <v xml:space="preserve">A (16 </v>
      </c>
      <c r="K216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60" s="1">
        <f>IFERROR(FIND("kW",[desc]),0)</f>
        <v>0</v>
      </c>
      <c r="M2160">
        <f t="array" ref="M2160">MIN(IFERROR(FIND(IstNumbers,E2160),""))</f>
        <v>14</v>
      </c>
      <c r="N2160" s="1" t="b">
        <f>IF([first '# in desc]&lt;[pos kw in desc],MID([desc],[pos kw in desc]-7,7))</f>
        <v>0</v>
      </c>
      <c r="O21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60" s="1" t="str">
        <f>TRIM(IF([first '# in desc]&lt;[pos kw in desc],MID([desc],[pos kw in desc]-6,6),FALSE))</f>
        <v>FALSCH</v>
      </c>
      <c r="Q2160" s="1">
        <f>IF(LEN([manuell])=0,IFERROR([kw fine in title]*1,IFERROR(SUMPRODUCT(COUNTIF(IsDigits,MID([kw in desc],ROW($A$1:$A$150),1)))=LEN([kw in desc]),#N/A)),[manuell])</f>
        <v>16</v>
      </c>
      <c r="R2160" s="1" t="e">
        <f>IF([pos kw in title]&gt;0,MID(J2160,#REF!,4),IF([first '# in title]&gt;0,MID([title],[first '# in title],3),IF([first '# in title]&gt;0,MID([desc],#REF!,3),VLOOKUP([productid],$G$2:$R$1386,8))))</f>
        <v>#REF!</v>
      </c>
      <c r="S2160" s="1" t="str">
        <f>IF([kw in desc]=[kw rough in title],[kw in desc]*1,IFERROR(LEFT([kw_dirty],3)*1,IFERROR(LEFT([kw_dirty],2)*1,"n.a.")))</f>
        <v>n.a.</v>
      </c>
      <c r="T2160" s="1"/>
      <c r="U2160" s="1">
        <f>VLOOKUP(Tabelle1[[#This Row],[productid]],Tabelle2[#All],2,FALSE)</f>
        <v>16</v>
      </c>
    </row>
    <row r="2161" spans="1:21" hidden="1">
      <c r="A2161" t="s">
        <v>3510</v>
      </c>
      <c r="B2161">
        <v>2029</v>
      </c>
      <c r="C2161">
        <v>289859</v>
      </c>
      <c r="D2161" t="s">
        <v>3676</v>
      </c>
      <c r="E2161" t="s">
        <v>2423</v>
      </c>
      <c r="F2161">
        <v>18406</v>
      </c>
      <c r="G2161">
        <v>2635849</v>
      </c>
      <c r="H2161">
        <f t="shared" si="33"/>
        <v>59</v>
      </c>
      <c r="I2161">
        <f t="array" ref="I2161">MIN(IFERROR(FIND(IstNumbers,A2161),""))</f>
        <v>24</v>
      </c>
      <c r="J2161" s="1" t="str">
        <f>IF([first '# in title]&lt;[pos kw in title],MID([title],[pos kw in title]-6,6),#N/A)</f>
        <v xml:space="preserve">H (16 </v>
      </c>
      <c r="K216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61" s="1">
        <f>IFERROR(FIND("kW",[desc]),0)</f>
        <v>71</v>
      </c>
      <c r="M2161">
        <f t="array" ref="M2161">MIN(IFERROR(FIND(IstNumbers,E2161),""))</f>
        <v>29</v>
      </c>
      <c r="N2161" s="1" t="str">
        <f>IF([first '# in desc]&lt;[pos kw in desc],MID([desc],[pos kw in desc]-7,7))</f>
        <v xml:space="preserve">­me 16 </v>
      </c>
      <c r="O216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61" s="1" t="str">
        <f>TRIM(IF([first '# in desc]&lt;[pos kw in desc],MID([desc],[pos kw in desc]-6,6),FALSE))</f>
        <v>me 16</v>
      </c>
      <c r="Q2161" s="1">
        <f>IF(LEN([manuell])=0,IFERROR([kw fine in title]*1,IFERROR(SUMPRODUCT(COUNTIF(IsDigits,MID([kw in desc],ROW($A$1:$A$150),1)))=LEN([kw in desc]),#N/A)),[manuell])</f>
        <v>16</v>
      </c>
      <c r="R2161" s="1" t="e">
        <f>IF([pos kw in title]&gt;0,MID(J2161,#REF!,4),IF([first '# in title]&gt;0,MID([title],[first '# in title],3),IF([first '# in title]&gt;0,MID([desc],#REF!,3),VLOOKUP([productid],$G$2:$R$1386,8))))</f>
        <v>#REF!</v>
      </c>
      <c r="S2161" s="1" t="str">
        <f>IF([kw in desc]=[kw rough in title],[kw in desc]*1,IFERROR(LEFT([kw_dirty],3)*1,IFERROR(LEFT([kw_dirty],2)*1,"n.a.")))</f>
        <v>n.a.</v>
      </c>
      <c r="T2161" s="1"/>
      <c r="U2161" s="1">
        <f>VLOOKUP(Tabelle1[[#This Row],[productid]],Tabelle2[#All],2,FALSE)</f>
        <v>16</v>
      </c>
    </row>
    <row r="2162" spans="1:21" hidden="1">
      <c r="A2162" t="s">
        <v>3522</v>
      </c>
      <c r="B2162">
        <v>2199</v>
      </c>
      <c r="C2162">
        <v>289859</v>
      </c>
      <c r="D2162" t="s">
        <v>3677</v>
      </c>
      <c r="E2162" t="s">
        <v>3678</v>
      </c>
      <c r="F2162">
        <v>18406</v>
      </c>
      <c r="G2162">
        <v>1219746</v>
      </c>
      <c r="H2162">
        <f t="shared" si="33"/>
        <v>0</v>
      </c>
      <c r="I2162">
        <f t="array" ref="I2162">MIN(IFERROR(FIND(IstNumbers,A2162),""))</f>
        <v>14</v>
      </c>
      <c r="J2162" s="1" t="e">
        <f>IF([first '# in title]&lt;[pos kw in title],MID([title],[pos kw in title]-6,6),#N/A)</f>
        <v>#N/A</v>
      </c>
      <c r="K2162" s="1" t="e">
        <f>IFERROR(MID(SUBSTITUTE([kw rough in title],",","."),FIND("(",[kw rough in title])+1,20),SUBSTITUTE(IFERROR(MID([kw rough in title],FIND(" ",[kw rough in title])+1,20),[kw rough in title]),",","."))</f>
        <v>#N/A</v>
      </c>
      <c r="L2162" s="1">
        <f>IFERROR(FIND("kW",[desc]),0)</f>
        <v>71</v>
      </c>
      <c r="M2162">
        <f t="array" ref="M2162">MIN(IFERROR(FIND(IstNumbers,E2162),""))</f>
        <v>29</v>
      </c>
      <c r="N2162" s="1" t="str">
        <f>IF([first '# in desc]&lt;[pos kw in desc],MID([desc],[pos kw in desc]-7,7))</f>
        <v xml:space="preserve">­me 16 </v>
      </c>
      <c r="O216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62" s="1" t="str">
        <f>TRIM(IF([first '# in desc]&lt;[pos kw in desc],MID([desc],[pos kw in desc]-6,6),FALSE))</f>
        <v>me 16</v>
      </c>
      <c r="Q2162" s="1" t="b">
        <f>IF(LEN([manuell])=0,IFERROR([kw fine in title]*1,IFERROR(SUMPRODUCT(COUNTIF(IsDigits,MID([kw in desc],ROW($A$1:$A$150),1)))=LEN([kw in desc]),#N/A)),[manuell])</f>
        <v>0</v>
      </c>
      <c r="R2162" s="1" t="str">
        <f>IF([pos kw in title]&gt;0,MID(J2162,#REF!,4),IF([first '# in title]&gt;0,MID([title],[first '# in title],3),IF([first '# in title]&gt;0,MID([desc],#REF!,3),VLOOKUP([productid],$G$2:$R$1386,8))))</f>
        <v xml:space="preserve">16 </v>
      </c>
      <c r="S2162" s="1" t="e">
        <f>IF([kw in desc]=[kw rough in title],[kw in desc]*1,IFERROR(LEFT([kw_dirty],3)*1,IFERROR(LEFT([kw_dirty],2)*1,"n.a.")))</f>
        <v>#N/A</v>
      </c>
      <c r="T2162" s="1"/>
      <c r="U2162" s="1">
        <f>VLOOKUP(Tabelle1[[#This Row],[productid]],Tabelle2[#All],2,FALSE)</f>
        <v>16</v>
      </c>
    </row>
    <row r="2163" spans="1:21">
      <c r="A2163" t="s">
        <v>3516</v>
      </c>
      <c r="B2163">
        <v>3125</v>
      </c>
      <c r="C2163">
        <v>289859</v>
      </c>
      <c r="D2163" t="s">
        <v>3679</v>
      </c>
      <c r="E2163" t="s">
        <v>3680</v>
      </c>
      <c r="F2163">
        <v>18406</v>
      </c>
      <c r="G2163">
        <v>3094808</v>
      </c>
      <c r="H2163">
        <f t="shared" si="33"/>
        <v>0</v>
      </c>
      <c r="I2163">
        <f t="array" ref="I2163">MIN(IFERROR(FIND(IstNumbers,A2163),""))</f>
        <v>14</v>
      </c>
      <c r="J2163" s="1" t="e">
        <f>IF([first '# in title]&lt;[pos kw in title],MID([title],[pos kw in title]-6,6),#N/A)</f>
        <v>#N/A</v>
      </c>
      <c r="K2163" s="1" t="e">
        <f>IFERROR(MID(SUBSTITUTE([kw rough in title],",","."),FIND("(",[kw rough in title])+1,20),SUBSTITUTE(IFERROR(MID([kw rough in title],FIND(" ",[kw rough in title])+1,20),[kw rough in title]),",","."))</f>
        <v>#N/A</v>
      </c>
      <c r="L2163" s="1">
        <f>IFERROR(FIND("kW",[desc]),0)</f>
        <v>0</v>
      </c>
      <c r="M2163">
        <f t="array" ref="M2163">MIN(IFERROR(FIND(IstNumbers,E2163),""))</f>
        <v>31</v>
      </c>
      <c r="N2163" s="1" t="b">
        <f>IF([first '# in desc]&lt;[pos kw in desc],MID([desc],[pos kw in desc]-7,7))</f>
        <v>0</v>
      </c>
      <c r="O21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63" s="1" t="str">
        <f>TRIM(IF([first '# in desc]&lt;[pos kw in desc],MID([desc],[pos kw in desc]-6,6),FALSE))</f>
        <v>FALSCH</v>
      </c>
      <c r="Q2163" s="1" t="b">
        <f>IF(LEN([manuell])=0,IFERROR([kw fine in title]*1,IFERROR(SUMPRODUCT(COUNTIF(IsDigits,MID([kw in desc],ROW($A$1:$A$150),1)))=LEN([kw in desc]),#N/A)),[manuell])</f>
        <v>0</v>
      </c>
      <c r="R2163" s="1" t="str">
        <f>IF([pos kw in title]&gt;0,MID(J2163,#REF!,4),IF([first '# in title]&gt;0,MID([title],[first '# in title],3),IF([first '# in title]&gt;0,MID([desc],#REF!,3),VLOOKUP([productid],$G$2:$R$1386,8))))</f>
        <v xml:space="preserve">22 </v>
      </c>
      <c r="S2163" s="1" t="e">
        <f>IF([kw in desc]=[kw rough in title],[kw in desc]*1,IFERROR(LEFT([kw_dirty],3)*1,IFERROR(LEFT([kw_dirty],2)*1,"n.a.")))</f>
        <v>#N/A</v>
      </c>
      <c r="T2163" s="1"/>
      <c r="U2163" s="1" t="e">
        <f>VLOOKUP(Tabelle1[[#This Row],[productid]],Tabelle2[#All],2,FALSE)</f>
        <v>#N/A</v>
      </c>
    </row>
    <row r="2164" spans="1:21">
      <c r="A2164" t="s">
        <v>3681</v>
      </c>
      <c r="B2164">
        <v>3394</v>
      </c>
      <c r="C2164">
        <v>9701</v>
      </c>
      <c r="D2164" t="s">
        <v>3682</v>
      </c>
      <c r="E2164" t="s">
        <v>9</v>
      </c>
      <c r="F2164">
        <v>18406</v>
      </c>
      <c r="G2164">
        <v>4280909</v>
      </c>
      <c r="H2164">
        <f t="shared" si="33"/>
        <v>0</v>
      </c>
      <c r="I2164">
        <f t="array" ref="I2164">MIN(IFERROR(FIND(IstNumbers,A2164),""))</f>
        <v>17</v>
      </c>
      <c r="J2164" s="1" t="e">
        <f>IF([first '# in title]&lt;[pos kw in title],MID([title],[pos kw in title]-6,6),#N/A)</f>
        <v>#N/A</v>
      </c>
      <c r="K2164" s="1" t="e">
        <f>IFERROR(MID(SUBSTITUTE([kw rough in title],",","."),FIND("(",[kw rough in title])+1,20),SUBSTITUTE(IFERROR(MID([kw rough in title],FIND(" ",[kw rough in title])+1,20),[kw rough in title]),",","."))</f>
        <v>#N/A</v>
      </c>
      <c r="L2164" s="1">
        <f>IFERROR(FIND("kW",[desc]),0)</f>
        <v>0</v>
      </c>
      <c r="M2164">
        <f t="array" ref="M2164">MIN(IFERROR(FIND(IstNumbers,E2164),""))</f>
        <v>0</v>
      </c>
      <c r="N2164" s="1" t="b">
        <f>IF([first '# in desc]&lt;[pos kw in desc],MID([desc],[pos kw in desc]-7,7))</f>
        <v>0</v>
      </c>
      <c r="O21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64" s="1" t="str">
        <f>TRIM(IF([first '# in desc]&lt;[pos kw in desc],MID([desc],[pos kw in desc]-6,6),FALSE))</f>
        <v>FALSCH</v>
      </c>
      <c r="Q2164" s="1" t="b">
        <f>IF(LEN([manuell])=0,IFERROR([kw fine in title]*1,IFERROR(SUMPRODUCT(COUNTIF(IsDigits,MID([kw in desc],ROW($A$1:$A$150),1)))=LEN([kw in desc]),#N/A)),[manuell])</f>
        <v>0</v>
      </c>
      <c r="R2164" s="1" t="str">
        <f>IF([pos kw in title]&gt;0,MID(J2164,#REF!,4),IF([first '# in title]&gt;0,MID([title],[first '# in title],3),IF([first '# in title]&gt;0,MID([desc],#REF!,3),VLOOKUP([productid],$G$2:$R$1386,8))))</f>
        <v>-Pa</v>
      </c>
      <c r="S2164" s="1" t="e">
        <f>IF([kw in desc]=[kw rough in title],[kw in desc]*1,IFERROR(LEFT([kw_dirty],3)*1,IFERROR(LEFT([kw_dirty],2)*1,"n.a.")))</f>
        <v>#N/A</v>
      </c>
      <c r="T2164" s="1"/>
      <c r="U2164" s="1" t="e">
        <f>VLOOKUP(Tabelle1[[#This Row],[productid]],Tabelle2[#All],2,FALSE)</f>
        <v>#N/A</v>
      </c>
    </row>
    <row r="2165" spans="1:21">
      <c r="A2165" t="s">
        <v>3659</v>
      </c>
      <c r="B2165">
        <v>4585</v>
      </c>
      <c r="C2165">
        <v>9701</v>
      </c>
      <c r="D2165" t="s">
        <v>3683</v>
      </c>
      <c r="E2165" t="s">
        <v>9</v>
      </c>
      <c r="F2165">
        <v>18406</v>
      </c>
      <c r="G2165">
        <v>4278877</v>
      </c>
      <c r="H2165">
        <f t="shared" si="33"/>
        <v>0</v>
      </c>
      <c r="I2165">
        <f t="array" ref="I2165">MIN(IFERROR(FIND(IstNumbers,A2165),""))</f>
        <v>17</v>
      </c>
      <c r="J2165" s="1" t="e">
        <f>IF([first '# in title]&lt;[pos kw in title],MID([title],[pos kw in title]-6,6),#N/A)</f>
        <v>#N/A</v>
      </c>
      <c r="K2165" s="1" t="e">
        <f>IFERROR(MID(SUBSTITUTE([kw rough in title],",","."),FIND("(",[kw rough in title])+1,20),SUBSTITUTE(IFERROR(MID([kw rough in title],FIND(" ",[kw rough in title])+1,20),[kw rough in title]),",","."))</f>
        <v>#N/A</v>
      </c>
      <c r="L2165" s="1">
        <f>IFERROR(FIND("kW",[desc]),0)</f>
        <v>0</v>
      </c>
      <c r="M2165">
        <f t="array" ref="M2165">MIN(IFERROR(FIND(IstNumbers,E2165),""))</f>
        <v>0</v>
      </c>
      <c r="N2165" s="1" t="b">
        <f>IF([first '# in desc]&lt;[pos kw in desc],MID([desc],[pos kw in desc]-7,7))</f>
        <v>0</v>
      </c>
      <c r="O21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65" s="1" t="str">
        <f>TRIM(IF([first '# in desc]&lt;[pos kw in desc],MID([desc],[pos kw in desc]-6,6),FALSE))</f>
        <v>FALSCH</v>
      </c>
      <c r="Q2165" s="1" t="b">
        <f>IF(LEN([manuell])=0,IFERROR([kw fine in title]*1,IFERROR(SUMPRODUCT(COUNTIF(IsDigits,MID([kw in desc],ROW($A$1:$A$150),1)))=LEN([kw in desc]),#N/A)),[manuell])</f>
        <v>0</v>
      </c>
      <c r="R2165" s="1" t="str">
        <f>IF([pos kw in title]&gt;0,MID(J2165,#REF!,4),IF([first '# in title]&gt;0,MID([title],[first '# in title],3),IF([first '# in title]&gt;0,MID([desc],#REF!,3),VLOOKUP([productid],$G$2:$R$1386,8))))</f>
        <v>-Pa</v>
      </c>
      <c r="S2165" s="1" t="e">
        <f>IF([kw in desc]=[kw rough in title],[kw in desc]*1,IFERROR(LEFT([kw_dirty],3)*1,IFERROR(LEFT([kw_dirty],2)*1,"n.a.")))</f>
        <v>#N/A</v>
      </c>
      <c r="T2165" s="1"/>
      <c r="U2165" s="1" t="e">
        <f>VLOOKUP(Tabelle1[[#This Row],[productid]],Tabelle2[#All],2,FALSE)</f>
        <v>#N/A</v>
      </c>
    </row>
    <row r="2166" spans="1:21">
      <c r="A2166" t="s">
        <v>3661</v>
      </c>
      <c r="B2166">
        <v>4908</v>
      </c>
      <c r="C2166">
        <v>9701</v>
      </c>
      <c r="D2166" t="s">
        <v>3684</v>
      </c>
      <c r="E2166" t="s">
        <v>9</v>
      </c>
      <c r="F2166">
        <v>18406</v>
      </c>
      <c r="G2166">
        <v>4278879</v>
      </c>
      <c r="H2166">
        <f t="shared" si="33"/>
        <v>0</v>
      </c>
      <c r="I2166">
        <f t="array" ref="I2166">MIN(IFERROR(FIND(IstNumbers,A2166),""))</f>
        <v>17</v>
      </c>
      <c r="J2166" s="1" t="e">
        <f>IF([first '# in title]&lt;[pos kw in title],MID([title],[pos kw in title]-6,6),#N/A)</f>
        <v>#N/A</v>
      </c>
      <c r="K2166" s="1" t="e">
        <f>IFERROR(MID(SUBSTITUTE([kw rough in title],",","."),FIND("(",[kw rough in title])+1,20),SUBSTITUTE(IFERROR(MID([kw rough in title],FIND(" ",[kw rough in title])+1,20),[kw rough in title]),",","."))</f>
        <v>#N/A</v>
      </c>
      <c r="L2166" s="1">
        <f>IFERROR(FIND("kW",[desc]),0)</f>
        <v>0</v>
      </c>
      <c r="M2166">
        <f t="array" ref="M2166">MIN(IFERROR(FIND(IstNumbers,E2166),""))</f>
        <v>0</v>
      </c>
      <c r="N2166" s="1" t="b">
        <f>IF([first '# in desc]&lt;[pos kw in desc],MID([desc],[pos kw in desc]-7,7))</f>
        <v>0</v>
      </c>
      <c r="O21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66" s="1" t="str">
        <f>TRIM(IF([first '# in desc]&lt;[pos kw in desc],MID([desc],[pos kw in desc]-6,6),FALSE))</f>
        <v>FALSCH</v>
      </c>
      <c r="Q2166" s="1" t="b">
        <f>IF(LEN([manuell])=0,IFERROR([kw fine in title]*1,IFERROR(SUMPRODUCT(COUNTIF(IsDigits,MID([kw in desc],ROW($A$1:$A$150),1)))=LEN([kw in desc]),#N/A)),[manuell])</f>
        <v>0</v>
      </c>
      <c r="R2166" s="1" t="str">
        <f>IF([pos kw in title]&gt;0,MID(J2166,#REF!,4),IF([first '# in title]&gt;0,MID([title],[first '# in title],3),IF([first '# in title]&gt;0,MID([desc],#REF!,3),VLOOKUP([productid],$G$2:$R$1386,8))))</f>
        <v>-Pa</v>
      </c>
      <c r="S2166" s="1" t="e">
        <f>IF([kw in desc]=[kw rough in title],[kw in desc]*1,IFERROR(LEFT([kw_dirty],3)*1,IFERROR(LEFT([kw_dirty],2)*1,"n.a.")))</f>
        <v>#N/A</v>
      </c>
      <c r="T2166" s="1"/>
      <c r="U2166" s="1" t="e">
        <f>VLOOKUP(Tabelle1[[#This Row],[productid]],Tabelle2[#All],2,FALSE)</f>
        <v>#N/A</v>
      </c>
    </row>
    <row r="2167" spans="1:21" hidden="1">
      <c r="A2167" t="s">
        <v>3583</v>
      </c>
      <c r="B2167">
        <v>3454.99</v>
      </c>
      <c r="C2167">
        <v>276812</v>
      </c>
      <c r="D2167" t="s">
        <v>3685</v>
      </c>
      <c r="E2167" t="s">
        <v>1721</v>
      </c>
      <c r="F2167">
        <v>18406</v>
      </c>
      <c r="G2167">
        <v>4677123</v>
      </c>
      <c r="H2167">
        <f t="shared" si="33"/>
        <v>30</v>
      </c>
      <c r="I2167">
        <f t="array" ref="I2167">MIN(IFERROR(FIND(IstNumbers,A2167),""))</f>
        <v>20</v>
      </c>
      <c r="J2167" s="1" t="str">
        <f>IF([first '# in title]&lt;[pos kw in title],MID([title],[pos kw in title]-6,6),#N/A)</f>
        <v xml:space="preserve">W (13 </v>
      </c>
      <c r="K2167" s="1" t="str">
        <f>IFERROR(MID(SUBSTITUTE([kw rough in title],",","."),FIND("(",[kw rough in title])+1,20),SUBSTITUTE(IFERROR(MID([kw rough in title],FIND(" ",[kw rough in title])+1,20),[kw rough in title]),",","."))</f>
        <v xml:space="preserve">13 </v>
      </c>
      <c r="L2167" s="1">
        <f>IFERROR(FIND("kW",[desc]),0)</f>
        <v>0</v>
      </c>
      <c r="M2167">
        <f t="array" ref="M2167">MIN(IFERROR(FIND(IstNumbers,E2167),""))</f>
        <v>16</v>
      </c>
      <c r="N2167" s="1" t="b">
        <f>IF([first '# in desc]&lt;[pos kw in desc],MID([desc],[pos kw in desc]-7,7))</f>
        <v>0</v>
      </c>
      <c r="O21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67" s="1" t="str">
        <f>TRIM(IF([first '# in desc]&lt;[pos kw in desc],MID([desc],[pos kw in desc]-6,6),FALSE))</f>
        <v>FALSCH</v>
      </c>
      <c r="Q2167" s="1">
        <f>IF(LEN([manuell])=0,IFERROR([kw fine in title]*1,IFERROR(SUMPRODUCT(COUNTIF(IsDigits,MID([kw in desc],ROW($A$1:$A$150),1)))=LEN([kw in desc]),#N/A)),[manuell])</f>
        <v>13</v>
      </c>
      <c r="R2167" s="1" t="e">
        <f>IF([pos kw in title]&gt;0,MID(J2167,#REF!,4),IF([first '# in title]&gt;0,MID([title],[first '# in title],3),IF([first '# in title]&gt;0,MID([desc],#REF!,3),VLOOKUP([productid],$G$2:$R$1386,8))))</f>
        <v>#REF!</v>
      </c>
      <c r="S2167" s="1" t="str">
        <f>IF([kw in desc]=[kw rough in title],[kw in desc]*1,IFERROR(LEFT([kw_dirty],3)*1,IFERROR(LEFT([kw_dirty],2)*1,"n.a.")))</f>
        <v>n.a.</v>
      </c>
      <c r="T2167" s="1"/>
      <c r="U2167" s="1">
        <f>VLOOKUP(Tabelle1[[#This Row],[productid]],Tabelle2[#All],2,FALSE)</f>
        <v>13</v>
      </c>
    </row>
    <row r="2168" spans="1:21">
      <c r="A2168" t="s">
        <v>3585</v>
      </c>
      <c r="B2168">
        <v>2369</v>
      </c>
      <c r="C2168">
        <v>289859</v>
      </c>
      <c r="D2168" t="s">
        <v>3686</v>
      </c>
      <c r="E2168" t="s">
        <v>3687</v>
      </c>
      <c r="F2168">
        <v>18406</v>
      </c>
      <c r="G2168">
        <v>2286143</v>
      </c>
      <c r="H2168">
        <f t="shared" si="33"/>
        <v>0</v>
      </c>
      <c r="I2168">
        <f t="array" ref="I2168">MIN(IFERROR(FIND(IstNumbers,A2168),""))</f>
        <v>20</v>
      </c>
      <c r="J2168" s="1" t="e">
        <f>IF([first '# in title]&lt;[pos kw in title],MID([title],[pos kw in title]-6,6),#N/A)</f>
        <v>#N/A</v>
      </c>
      <c r="K2168" s="1" t="e">
        <f>IFERROR(MID(SUBSTITUTE([kw rough in title],",","."),FIND("(",[kw rough in title])+1,20),SUBSTITUTE(IFERROR(MID([kw rough in title],FIND(" ",[kw rough in title])+1,20),[kw rough in title]),",","."))</f>
        <v>#N/A</v>
      </c>
      <c r="L2168" s="1">
        <f>IFERROR(FIND("kW",[desc]),0)</f>
        <v>0</v>
      </c>
      <c r="M2168">
        <f t="array" ref="M2168">MIN(IFERROR(FIND(IstNumbers,E2168),""))</f>
        <v>33</v>
      </c>
      <c r="N2168" s="1" t="b">
        <f>IF([first '# in desc]&lt;[pos kw in desc],MID([desc],[pos kw in desc]-7,7))</f>
        <v>0</v>
      </c>
      <c r="O21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68" s="1" t="str">
        <f>TRIM(IF([first '# in desc]&lt;[pos kw in desc],MID([desc],[pos kw in desc]-6,6),FALSE))</f>
        <v>FALSCH</v>
      </c>
      <c r="Q2168" s="1" t="b">
        <f>IF(LEN([manuell])=0,IFERROR([kw fine in title]*1,IFERROR(SUMPRODUCT(COUNTIF(IsDigits,MID([kw in desc],ROW($A$1:$A$150),1)))=LEN([kw in desc]),#N/A)),[manuell])</f>
        <v>0</v>
      </c>
      <c r="R2168" s="1" t="str">
        <f>IF([pos kw in title]&gt;0,MID(J2168,#REF!,4),IF([first '# in title]&gt;0,MID([title],[first '# in title],3),IF([first '# in title]&gt;0,MID([desc],#REF!,3),VLOOKUP([productid],$G$2:$R$1386,8))))</f>
        <v>146</v>
      </c>
      <c r="S2168" s="1" t="e">
        <f>IF([kw in desc]=[kw rough in title],[kw in desc]*1,IFERROR(LEFT([kw_dirty],3)*1,IFERROR(LEFT([kw_dirty],2)*1,"n.a.")))</f>
        <v>#N/A</v>
      </c>
      <c r="T2168" s="1"/>
      <c r="U2168" s="1" t="e">
        <f>VLOOKUP(Tabelle1[[#This Row],[productid]],Tabelle2[#All],2,FALSE)</f>
        <v>#N/A</v>
      </c>
    </row>
    <row r="2169" spans="1:21" hidden="1">
      <c r="A2169" t="s">
        <v>3566</v>
      </c>
      <c r="B2169">
        <v>3235</v>
      </c>
      <c r="C2169">
        <v>289859</v>
      </c>
      <c r="D2169" t="s">
        <v>3688</v>
      </c>
      <c r="E2169" t="s">
        <v>2733</v>
      </c>
      <c r="F2169">
        <v>18406</v>
      </c>
      <c r="G2169">
        <v>1750863</v>
      </c>
      <c r="H2169">
        <f t="shared" si="33"/>
        <v>0</v>
      </c>
      <c r="I2169">
        <f t="array" ref="I2169">MIN(IFERROR(FIND(IstNumbers,A2169),""))</f>
        <v>13</v>
      </c>
      <c r="J2169" s="1" t="e">
        <f>IF([first '# in title]&lt;[pos kw in title],MID([title],[pos kw in title]-6,6),#N/A)</f>
        <v>#N/A</v>
      </c>
      <c r="K2169" s="1" t="e">
        <f>IFERROR(MID(SUBSTITUTE([kw rough in title],",","."),FIND("(",[kw rough in title])+1,20),SUBSTITUTE(IFERROR(MID([kw rough in title],FIND(" ",[kw rough in title])+1,20),[kw rough in title]),",","."))</f>
        <v>#N/A</v>
      </c>
      <c r="L2169" s="1">
        <f>IFERROR(FIND("kW",[desc]),0)</f>
        <v>70</v>
      </c>
      <c r="M2169">
        <f t="array" ref="M2169">MIN(IFERROR(FIND(IstNumbers,E2169),""))</f>
        <v>34</v>
      </c>
      <c r="N2169" s="1" t="str">
        <f>IF([first '# in desc]&lt;[pos kw in desc],MID([desc],[pos kw in desc]-7,7))</f>
        <v xml:space="preserve">­me 42 </v>
      </c>
      <c r="O21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69" s="1" t="str">
        <f>TRIM(IF([first '# in desc]&lt;[pos kw in desc],MID([desc],[pos kw in desc]-6,6),FALSE))</f>
        <v>me 42</v>
      </c>
      <c r="Q2169" s="1" t="b">
        <f>IF(LEN([manuell])=0,IFERROR([kw fine in title]*1,IFERROR(SUMPRODUCT(COUNTIF(IsDigits,MID([kw in desc],ROW($A$1:$A$150),1)))=LEN([kw in desc]),#N/A)),[manuell])</f>
        <v>0</v>
      </c>
      <c r="R2169" s="1" t="str">
        <f>IF([pos kw in title]&gt;0,MID(J2169,#REF!,4),IF([first '# in title]&gt;0,MID([title],[first '# in title],3),IF([first '# in title]&gt;0,MID([desc],#REF!,3),VLOOKUP([productid],$G$2:$R$1386,8))))</f>
        <v xml:space="preserve">42 </v>
      </c>
      <c r="S2169" s="1" t="e">
        <f>IF([kw in desc]=[kw rough in title],[kw in desc]*1,IFERROR(LEFT([kw_dirty],3)*1,IFERROR(LEFT([kw_dirty],2)*1,"n.a.")))</f>
        <v>#N/A</v>
      </c>
      <c r="T2169" s="1"/>
      <c r="U2169" s="1">
        <f>VLOOKUP(Tabelle1[[#This Row],[productid]],Tabelle2[#All],2,FALSE)</f>
        <v>42</v>
      </c>
    </row>
    <row r="2170" spans="1:21" hidden="1">
      <c r="A2170" t="s">
        <v>3593</v>
      </c>
      <c r="B2170">
        <v>3280</v>
      </c>
      <c r="C2170">
        <v>289859</v>
      </c>
      <c r="D2170" t="s">
        <v>3689</v>
      </c>
      <c r="E2170" t="s">
        <v>3690</v>
      </c>
      <c r="F2170">
        <v>18406</v>
      </c>
      <c r="G2170">
        <v>3497887</v>
      </c>
      <c r="H2170">
        <f t="shared" si="33"/>
        <v>0</v>
      </c>
      <c r="I2170">
        <f t="array" ref="I2170">MIN(IFERROR(FIND(IstNumbers,A2170),""))</f>
        <v>13</v>
      </c>
      <c r="J2170" s="1" t="e">
        <f>IF([first '# in title]&lt;[pos kw in title],MID([title],[pos kw in title]-6,6),#N/A)</f>
        <v>#N/A</v>
      </c>
      <c r="K2170" s="1" t="e">
        <f>IFERROR(MID(SUBSTITUTE([kw rough in title],",","."),FIND("(",[kw rough in title])+1,20),SUBSTITUTE(IFERROR(MID([kw rough in title],FIND(" ",[kw rough in title])+1,20),[kw rough in title]),",","."))</f>
        <v>#N/A</v>
      </c>
      <c r="L2170" s="1">
        <f>IFERROR(FIND("kW",[desc]),0)</f>
        <v>70</v>
      </c>
      <c r="M2170">
        <f t="array" ref="M2170">MIN(IFERROR(FIND(IstNumbers,E2170),""))</f>
        <v>34</v>
      </c>
      <c r="N2170" s="1" t="str">
        <f>IF([first '# in desc]&lt;[pos kw in desc],MID([desc],[pos kw in desc]-7,7))</f>
        <v xml:space="preserve">­me 42 </v>
      </c>
      <c r="O21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70" s="1" t="str">
        <f>TRIM(IF([first '# in desc]&lt;[pos kw in desc],MID([desc],[pos kw in desc]-6,6),FALSE))</f>
        <v>me 42</v>
      </c>
      <c r="Q2170" s="1" t="b">
        <f>IF(LEN([manuell])=0,IFERROR([kw fine in title]*1,IFERROR(SUMPRODUCT(COUNTIF(IsDigits,MID([kw in desc],ROW($A$1:$A$150),1)))=LEN([kw in desc]),#N/A)),[manuell])</f>
        <v>0</v>
      </c>
      <c r="R2170" s="1" t="str">
        <f>IF([pos kw in title]&gt;0,MID(J2170,#REF!,4),IF([first '# in title]&gt;0,MID([title],[first '# in title],3),IF([first '# in title]&gt;0,MID([desc],#REF!,3),VLOOKUP([productid],$G$2:$R$1386,8))))</f>
        <v xml:space="preserve">42 </v>
      </c>
      <c r="S2170" s="1" t="e">
        <f>IF([kw in desc]=[kw rough in title],[kw in desc]*1,IFERROR(LEFT([kw_dirty],3)*1,IFERROR(LEFT([kw_dirty],2)*1,"n.a.")))</f>
        <v>#N/A</v>
      </c>
      <c r="T2170" s="1"/>
      <c r="U2170" s="1">
        <f>VLOOKUP(Tabelle1[[#This Row],[productid]],Tabelle2[#All],2,FALSE)</f>
        <v>42</v>
      </c>
    </row>
    <row r="2171" spans="1:21" hidden="1">
      <c r="A2171" t="s">
        <v>2837</v>
      </c>
      <c r="B2171">
        <v>2229</v>
      </c>
      <c r="C2171">
        <v>289859</v>
      </c>
      <c r="D2171" t="s">
        <v>3691</v>
      </c>
      <c r="E2171" t="s">
        <v>3692</v>
      </c>
      <c r="F2171">
        <v>18406</v>
      </c>
      <c r="G2171">
        <v>3712883</v>
      </c>
      <c r="H2171">
        <f t="shared" si="33"/>
        <v>20</v>
      </c>
      <c r="I2171">
        <f t="array" ref="I2171">MIN(IFERROR(FIND(IstNumbers,A2171),""))</f>
        <v>17</v>
      </c>
      <c r="J2171" s="1" t="str">
        <f>IF([first '# in title]&lt;[pos kw in title],MID([title],[pos kw in title]-6,6),#N/A)</f>
        <v xml:space="preserve">ur 16 </v>
      </c>
      <c r="K217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71" s="1">
        <f>IFERROR(FIND("kW",[desc]),0)</f>
        <v>71</v>
      </c>
      <c r="M2171">
        <f t="array" ref="M2171">MIN(IFERROR(FIND(IstNumbers,E2171),""))</f>
        <v>29</v>
      </c>
      <c r="N2171" s="1" t="str">
        <f>IF([first '# in desc]&lt;[pos kw in desc],MID([desc],[pos kw in desc]-7,7))</f>
        <v xml:space="preserve">­me 16 </v>
      </c>
      <c r="O21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71" s="1" t="str">
        <f>TRIM(IF([first '# in desc]&lt;[pos kw in desc],MID([desc],[pos kw in desc]-6,6),FALSE))</f>
        <v>me 16</v>
      </c>
      <c r="Q2171" s="1">
        <f>IF(LEN([manuell])=0,IFERROR([kw fine in title]*1,IFERROR(SUMPRODUCT(COUNTIF(IsDigits,MID([kw in desc],ROW($A$1:$A$150),1)))=LEN([kw in desc]),#N/A)),[manuell])</f>
        <v>16</v>
      </c>
      <c r="R2171" s="1" t="e">
        <f>IF([pos kw in title]&gt;0,MID(J2171,#REF!,4),IF([first '# in title]&gt;0,MID([title],[first '# in title],3),IF([first '# in title]&gt;0,MID([desc],#REF!,3),VLOOKUP([productid],$G$2:$R$1386,8))))</f>
        <v>#REF!</v>
      </c>
      <c r="S2171" s="1" t="str">
        <f>IF([kw in desc]=[kw rough in title],[kw in desc]*1,IFERROR(LEFT([kw_dirty],3)*1,IFERROR(LEFT([kw_dirty],2)*1,"n.a.")))</f>
        <v>n.a.</v>
      </c>
      <c r="T2171" s="1"/>
      <c r="U2171" s="1">
        <f>VLOOKUP(Tabelle1[[#This Row],[productid]],Tabelle2[#All],2,FALSE)</f>
        <v>16</v>
      </c>
    </row>
    <row r="2172" spans="1:21" hidden="1">
      <c r="A2172" t="s">
        <v>3534</v>
      </c>
      <c r="B2172">
        <v>1965</v>
      </c>
      <c r="C2172">
        <v>289859</v>
      </c>
      <c r="D2172" t="s">
        <v>3693</v>
      </c>
      <c r="E2172" t="s">
        <v>3694</v>
      </c>
      <c r="F2172">
        <v>18406</v>
      </c>
      <c r="G2172">
        <v>2384234</v>
      </c>
      <c r="H2172">
        <f t="shared" si="33"/>
        <v>40</v>
      </c>
      <c r="I2172">
        <f t="array" ref="I2172">MIN(IFERROR(FIND(IstNumbers,A2172),""))</f>
        <v>29</v>
      </c>
      <c r="J2172" s="1" t="str">
        <f>IF([first '# in title]&lt;[pos kw in title],MID([title],[pos kw in title]-6,6),#N/A)</f>
        <v xml:space="preserve">A (16 </v>
      </c>
      <c r="K217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72" s="1">
        <f>IFERROR(FIND("kW",[desc]),0)</f>
        <v>70</v>
      </c>
      <c r="M2172">
        <f t="array" ref="M2172">MIN(IFERROR(FIND(IstNumbers,E2172),""))</f>
        <v>34</v>
      </c>
      <c r="N2172" s="1" t="str">
        <f>IF([first '# in desc]&lt;[pos kw in desc],MID([desc],[pos kw in desc]-7,7))</f>
        <v xml:space="preserve">­me 16 </v>
      </c>
      <c r="O217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72" s="1" t="str">
        <f>TRIM(IF([first '# in desc]&lt;[pos kw in desc],MID([desc],[pos kw in desc]-6,6),FALSE))</f>
        <v>me 16</v>
      </c>
      <c r="Q2172" s="1">
        <f>IF(LEN([manuell])=0,IFERROR([kw fine in title]*1,IFERROR(SUMPRODUCT(COUNTIF(IsDigits,MID([kw in desc],ROW($A$1:$A$150),1)))=LEN([kw in desc]),#N/A)),[manuell])</f>
        <v>16</v>
      </c>
      <c r="R2172" s="1" t="e">
        <f>IF([pos kw in title]&gt;0,MID(J2172,#REF!,4),IF([first '# in title]&gt;0,MID([title],[first '# in title],3),IF([first '# in title]&gt;0,MID([desc],#REF!,3),VLOOKUP([productid],$G$2:$R$1386,8))))</f>
        <v>#REF!</v>
      </c>
      <c r="S2172" s="1" t="str">
        <f>IF([kw in desc]=[kw rough in title],[kw in desc]*1,IFERROR(LEFT([kw_dirty],3)*1,IFERROR(LEFT([kw_dirty],2)*1,"n.a.")))</f>
        <v>n.a.</v>
      </c>
      <c r="T2172" s="1"/>
      <c r="U2172" s="1">
        <f>VLOOKUP(Tabelle1[[#This Row],[productid]],Tabelle2[#All],2,FALSE)</f>
        <v>16</v>
      </c>
    </row>
    <row r="2173" spans="1:21" hidden="1">
      <c r="A2173" t="s">
        <v>3510</v>
      </c>
      <c r="B2173">
        <v>2059</v>
      </c>
      <c r="C2173">
        <v>289859</v>
      </c>
      <c r="D2173" t="s">
        <v>3695</v>
      </c>
      <c r="E2173" t="s">
        <v>2431</v>
      </c>
      <c r="F2173">
        <v>18406</v>
      </c>
      <c r="G2173">
        <v>2635849</v>
      </c>
      <c r="H2173">
        <f t="shared" si="33"/>
        <v>59</v>
      </c>
      <c r="I2173">
        <f t="array" ref="I2173">MIN(IFERROR(FIND(IstNumbers,A2173),""))</f>
        <v>24</v>
      </c>
      <c r="J2173" s="1" t="str">
        <f>IF([first '# in title]&lt;[pos kw in title],MID([title],[pos kw in title]-6,6),#N/A)</f>
        <v xml:space="preserve">H (16 </v>
      </c>
      <c r="K217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73" s="1">
        <f>IFERROR(FIND("kW",[desc]),0)</f>
        <v>71</v>
      </c>
      <c r="M2173">
        <f t="array" ref="M2173">MIN(IFERROR(FIND(IstNumbers,E2173),""))</f>
        <v>29</v>
      </c>
      <c r="N2173" s="1" t="str">
        <f>IF([first '# in desc]&lt;[pos kw in desc],MID([desc],[pos kw in desc]-7,7))</f>
        <v xml:space="preserve">­me 16 </v>
      </c>
      <c r="O21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73" s="1" t="str">
        <f>TRIM(IF([first '# in desc]&lt;[pos kw in desc],MID([desc],[pos kw in desc]-6,6),FALSE))</f>
        <v>me 16</v>
      </c>
      <c r="Q2173" s="1">
        <f>IF(LEN([manuell])=0,IFERROR([kw fine in title]*1,IFERROR(SUMPRODUCT(COUNTIF(IsDigits,MID([kw in desc],ROW($A$1:$A$150),1)))=LEN([kw in desc]),#N/A)),[manuell])</f>
        <v>16</v>
      </c>
      <c r="R2173" s="1" t="e">
        <f>IF([pos kw in title]&gt;0,MID(J2173,#REF!,4),IF([first '# in title]&gt;0,MID([title],[first '# in title],3),IF([first '# in title]&gt;0,MID([desc],#REF!,3),VLOOKUP([productid],$G$2:$R$1386,8))))</f>
        <v>#REF!</v>
      </c>
      <c r="S2173" s="1" t="str">
        <f>IF([kw in desc]=[kw rough in title],[kw in desc]*1,IFERROR(LEFT([kw_dirty],3)*1,IFERROR(LEFT([kw_dirty],2)*1,"n.a.")))</f>
        <v>n.a.</v>
      </c>
      <c r="T2173" s="1"/>
      <c r="U2173" s="1">
        <f>VLOOKUP(Tabelle1[[#This Row],[productid]],Tabelle2[#All],2,FALSE)</f>
        <v>16</v>
      </c>
    </row>
    <row r="2174" spans="1:21" hidden="1">
      <c r="A2174" t="s">
        <v>3522</v>
      </c>
      <c r="B2174">
        <v>2199</v>
      </c>
      <c r="C2174">
        <v>289859</v>
      </c>
      <c r="D2174" t="s">
        <v>3696</v>
      </c>
      <c r="E2174" t="s">
        <v>3274</v>
      </c>
      <c r="F2174">
        <v>18406</v>
      </c>
      <c r="G2174">
        <v>1219746</v>
      </c>
      <c r="H2174">
        <f t="shared" si="33"/>
        <v>0</v>
      </c>
      <c r="I2174">
        <f t="array" ref="I2174">MIN(IFERROR(FIND(IstNumbers,A2174),""))</f>
        <v>14</v>
      </c>
      <c r="J2174" s="1" t="e">
        <f>IF([first '# in title]&lt;[pos kw in title],MID([title],[pos kw in title]-6,6),#N/A)</f>
        <v>#N/A</v>
      </c>
      <c r="K2174" s="1" t="e">
        <f>IFERROR(MID(SUBSTITUTE([kw rough in title],",","."),FIND("(",[kw rough in title])+1,20),SUBSTITUTE(IFERROR(MID([kw rough in title],FIND(" ",[kw rough in title])+1,20),[kw rough in title]),",","."))</f>
        <v>#N/A</v>
      </c>
      <c r="L2174" s="1">
        <f>IFERROR(FIND("kW",[desc]),0)</f>
        <v>71</v>
      </c>
      <c r="M2174">
        <f t="array" ref="M2174">MIN(IFERROR(FIND(IstNumbers,E2174),""))</f>
        <v>29</v>
      </c>
      <c r="N2174" s="1" t="str">
        <f>IF([first '# in desc]&lt;[pos kw in desc],MID([desc],[pos kw in desc]-7,7))</f>
        <v xml:space="preserve">­me 16 </v>
      </c>
      <c r="O217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74" s="1" t="str">
        <f>TRIM(IF([first '# in desc]&lt;[pos kw in desc],MID([desc],[pos kw in desc]-6,6),FALSE))</f>
        <v>me 16</v>
      </c>
      <c r="Q2174" s="1" t="b">
        <f>IF(LEN([manuell])=0,IFERROR([kw fine in title]*1,IFERROR(SUMPRODUCT(COUNTIF(IsDigits,MID([kw in desc],ROW($A$1:$A$150),1)))=LEN([kw in desc]),#N/A)),[manuell])</f>
        <v>0</v>
      </c>
      <c r="R2174" s="1" t="str">
        <f>IF([pos kw in title]&gt;0,MID(J2174,#REF!,4),IF([first '# in title]&gt;0,MID([title],[first '# in title],3),IF([first '# in title]&gt;0,MID([desc],#REF!,3),VLOOKUP([productid],$G$2:$R$1386,8))))</f>
        <v xml:space="preserve">16 </v>
      </c>
      <c r="S2174" s="1" t="e">
        <f>IF([kw in desc]=[kw rough in title],[kw in desc]*1,IFERROR(LEFT([kw_dirty],3)*1,IFERROR(LEFT([kw_dirty],2)*1,"n.a.")))</f>
        <v>#N/A</v>
      </c>
      <c r="T2174" s="1"/>
      <c r="U2174" s="1">
        <f>VLOOKUP(Tabelle1[[#This Row],[productid]],Tabelle2[#All],2,FALSE)</f>
        <v>16</v>
      </c>
    </row>
    <row r="2175" spans="1:21">
      <c r="A2175" t="s">
        <v>3516</v>
      </c>
      <c r="B2175">
        <v>3125</v>
      </c>
      <c r="C2175">
        <v>289859</v>
      </c>
      <c r="D2175" t="s">
        <v>3697</v>
      </c>
      <c r="E2175" t="s">
        <v>3698</v>
      </c>
      <c r="F2175">
        <v>18406</v>
      </c>
      <c r="G2175">
        <v>3094808</v>
      </c>
      <c r="H2175">
        <f t="shared" si="33"/>
        <v>0</v>
      </c>
      <c r="I2175">
        <f t="array" ref="I2175">MIN(IFERROR(FIND(IstNumbers,A2175),""))</f>
        <v>14</v>
      </c>
      <c r="J2175" s="1" t="e">
        <f>IF([first '# in title]&lt;[pos kw in title],MID([title],[pos kw in title]-6,6),#N/A)</f>
        <v>#N/A</v>
      </c>
      <c r="K2175" s="1" t="e">
        <f>IFERROR(MID(SUBSTITUTE([kw rough in title],",","."),FIND("(",[kw rough in title])+1,20),SUBSTITUTE(IFERROR(MID([kw rough in title],FIND(" ",[kw rough in title])+1,20),[kw rough in title]),",","."))</f>
        <v>#N/A</v>
      </c>
      <c r="L2175" s="1">
        <f>IFERROR(FIND("kW",[desc]),0)</f>
        <v>0</v>
      </c>
      <c r="M2175">
        <f t="array" ref="M2175">MIN(IFERROR(FIND(IstNumbers,E2175),""))</f>
        <v>31</v>
      </c>
      <c r="N2175" s="1" t="b">
        <f>IF([first '# in desc]&lt;[pos kw in desc],MID([desc],[pos kw in desc]-7,7))</f>
        <v>0</v>
      </c>
      <c r="O21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75" s="1" t="str">
        <f>TRIM(IF([first '# in desc]&lt;[pos kw in desc],MID([desc],[pos kw in desc]-6,6),FALSE))</f>
        <v>FALSCH</v>
      </c>
      <c r="Q2175" s="1" t="b">
        <f>IF(LEN([manuell])=0,IFERROR([kw fine in title]*1,IFERROR(SUMPRODUCT(COUNTIF(IsDigits,MID([kw in desc],ROW($A$1:$A$150),1)))=LEN([kw in desc]),#N/A)),[manuell])</f>
        <v>0</v>
      </c>
      <c r="R2175" s="1" t="str">
        <f>IF([pos kw in title]&gt;0,MID(J2175,#REF!,4),IF([first '# in title]&gt;0,MID([title],[first '# in title],3),IF([first '# in title]&gt;0,MID([desc],#REF!,3),VLOOKUP([productid],$G$2:$R$1386,8))))</f>
        <v xml:space="preserve">22 </v>
      </c>
      <c r="S2175" s="1" t="e">
        <f>IF([kw in desc]=[kw rough in title],[kw in desc]*1,IFERROR(LEFT([kw_dirty],3)*1,IFERROR(LEFT([kw_dirty],2)*1,"n.a.")))</f>
        <v>#N/A</v>
      </c>
      <c r="T2175" s="1"/>
      <c r="U2175" s="1" t="e">
        <f>VLOOKUP(Tabelle1[[#This Row],[productid]],Tabelle2[#All],2,FALSE)</f>
        <v>#N/A</v>
      </c>
    </row>
    <row r="2176" spans="1:21">
      <c r="A2176" t="s">
        <v>3681</v>
      </c>
      <c r="B2176">
        <v>3394</v>
      </c>
      <c r="C2176">
        <v>9701</v>
      </c>
      <c r="D2176" t="s">
        <v>3699</v>
      </c>
      <c r="E2176" t="s">
        <v>9</v>
      </c>
      <c r="F2176">
        <v>18406</v>
      </c>
      <c r="G2176">
        <v>4280909</v>
      </c>
      <c r="H2176">
        <f t="shared" si="33"/>
        <v>0</v>
      </c>
      <c r="I2176">
        <f t="array" ref="I2176">MIN(IFERROR(FIND(IstNumbers,A2176),""))</f>
        <v>17</v>
      </c>
      <c r="J2176" s="1" t="e">
        <f>IF([first '# in title]&lt;[pos kw in title],MID([title],[pos kw in title]-6,6),#N/A)</f>
        <v>#N/A</v>
      </c>
      <c r="K2176" s="1" t="e">
        <f>IFERROR(MID(SUBSTITUTE([kw rough in title],",","."),FIND("(",[kw rough in title])+1,20),SUBSTITUTE(IFERROR(MID([kw rough in title],FIND(" ",[kw rough in title])+1,20),[kw rough in title]),",","."))</f>
        <v>#N/A</v>
      </c>
      <c r="L2176" s="1">
        <f>IFERROR(FIND("kW",[desc]),0)</f>
        <v>0</v>
      </c>
      <c r="M2176">
        <f t="array" ref="M2176">MIN(IFERROR(FIND(IstNumbers,E2176),""))</f>
        <v>0</v>
      </c>
      <c r="N2176" s="1" t="b">
        <f>IF([first '# in desc]&lt;[pos kw in desc],MID([desc],[pos kw in desc]-7,7))</f>
        <v>0</v>
      </c>
      <c r="O21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76" s="1" t="str">
        <f>TRIM(IF([first '# in desc]&lt;[pos kw in desc],MID([desc],[pos kw in desc]-6,6),FALSE))</f>
        <v>FALSCH</v>
      </c>
      <c r="Q2176" s="1" t="b">
        <f>IF(LEN([manuell])=0,IFERROR([kw fine in title]*1,IFERROR(SUMPRODUCT(COUNTIF(IsDigits,MID([kw in desc],ROW($A$1:$A$150),1)))=LEN([kw in desc]),#N/A)),[manuell])</f>
        <v>0</v>
      </c>
      <c r="R2176" s="1" t="str">
        <f>IF([pos kw in title]&gt;0,MID(J2176,#REF!,4),IF([first '# in title]&gt;0,MID([title],[first '# in title],3),IF([first '# in title]&gt;0,MID([desc],#REF!,3),VLOOKUP([productid],$G$2:$R$1386,8))))</f>
        <v>-Pa</v>
      </c>
      <c r="S2176" s="1" t="e">
        <f>IF([kw in desc]=[kw rough in title],[kw in desc]*1,IFERROR(LEFT([kw_dirty],3)*1,IFERROR(LEFT([kw_dirty],2)*1,"n.a.")))</f>
        <v>#N/A</v>
      </c>
      <c r="T2176" s="1"/>
      <c r="U2176" s="1" t="e">
        <f>VLOOKUP(Tabelle1[[#This Row],[productid]],Tabelle2[#All],2,FALSE)</f>
        <v>#N/A</v>
      </c>
    </row>
    <row r="2177" spans="1:21">
      <c r="A2177" t="s">
        <v>3700</v>
      </c>
      <c r="B2177">
        <v>5065</v>
      </c>
      <c r="C2177">
        <v>9701</v>
      </c>
      <c r="D2177" t="s">
        <v>3701</v>
      </c>
      <c r="E2177" t="s">
        <v>9</v>
      </c>
      <c r="F2177">
        <v>18406</v>
      </c>
      <c r="G2177">
        <v>4278857</v>
      </c>
      <c r="H2177">
        <f t="shared" si="33"/>
        <v>0</v>
      </c>
      <c r="I2177">
        <f t="array" ref="I2177">MIN(IFERROR(FIND(IstNumbers,A2177),""))</f>
        <v>17</v>
      </c>
      <c r="J2177" s="1" t="e">
        <f>IF([first '# in title]&lt;[pos kw in title],MID([title],[pos kw in title]-6,6),#N/A)</f>
        <v>#N/A</v>
      </c>
      <c r="K2177" s="1" t="e">
        <f>IFERROR(MID(SUBSTITUTE([kw rough in title],",","."),FIND("(",[kw rough in title])+1,20),SUBSTITUTE(IFERROR(MID([kw rough in title],FIND(" ",[kw rough in title])+1,20),[kw rough in title]),",","."))</f>
        <v>#N/A</v>
      </c>
      <c r="L2177" s="1">
        <f>IFERROR(FIND("kW",[desc]),0)</f>
        <v>0</v>
      </c>
      <c r="M2177">
        <f t="array" ref="M2177">MIN(IFERROR(FIND(IstNumbers,E2177),""))</f>
        <v>0</v>
      </c>
      <c r="N2177" s="1" t="b">
        <f>IF([first '# in desc]&lt;[pos kw in desc],MID([desc],[pos kw in desc]-7,7))</f>
        <v>0</v>
      </c>
      <c r="O21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77" s="1" t="str">
        <f>TRIM(IF([first '# in desc]&lt;[pos kw in desc],MID([desc],[pos kw in desc]-6,6),FALSE))</f>
        <v>FALSCH</v>
      </c>
      <c r="Q2177" s="1" t="b">
        <f>IF(LEN([manuell])=0,IFERROR([kw fine in title]*1,IFERROR(SUMPRODUCT(COUNTIF(IsDigits,MID([kw in desc],ROW($A$1:$A$150),1)))=LEN([kw in desc]),#N/A)),[manuell])</f>
        <v>0</v>
      </c>
      <c r="R2177" s="1" t="str">
        <f>IF([pos kw in title]&gt;0,MID(J2177,#REF!,4),IF([first '# in title]&gt;0,MID([title],[first '# in title],3),IF([first '# in title]&gt;0,MID([desc],#REF!,3),VLOOKUP([productid],$G$2:$R$1386,8))))</f>
        <v>-Pa</v>
      </c>
      <c r="S2177" s="1" t="e">
        <f>IF([kw in desc]=[kw rough in title],[kw in desc]*1,IFERROR(LEFT([kw_dirty],3)*1,IFERROR(LEFT([kw_dirty],2)*1,"n.a.")))</f>
        <v>#N/A</v>
      </c>
      <c r="T2177" s="1"/>
      <c r="U2177" s="1" t="e">
        <f>VLOOKUP(Tabelle1[[#This Row],[productid]],Tabelle2[#All],2,FALSE)</f>
        <v>#N/A</v>
      </c>
    </row>
    <row r="2178" spans="1:21">
      <c r="A2178" t="s">
        <v>3702</v>
      </c>
      <c r="B2178">
        <v>4908</v>
      </c>
      <c r="C2178">
        <v>9701</v>
      </c>
      <c r="D2178" t="s">
        <v>3703</v>
      </c>
      <c r="E2178" t="s">
        <v>9</v>
      </c>
      <c r="F2178">
        <v>18406</v>
      </c>
      <c r="G2178">
        <v>4278868</v>
      </c>
      <c r="H2178">
        <f t="shared" si="33"/>
        <v>0</v>
      </c>
      <c r="I2178">
        <f t="array" ref="I2178">MIN(IFERROR(FIND(IstNumbers,A2178),""))</f>
        <v>17</v>
      </c>
      <c r="J2178" s="1" t="e">
        <f>IF([first '# in title]&lt;[pos kw in title],MID([title],[pos kw in title]-6,6),#N/A)</f>
        <v>#N/A</v>
      </c>
      <c r="K2178" s="1" t="e">
        <f>IFERROR(MID(SUBSTITUTE([kw rough in title],",","."),FIND("(",[kw rough in title])+1,20),SUBSTITUTE(IFERROR(MID([kw rough in title],FIND(" ",[kw rough in title])+1,20),[kw rough in title]),",","."))</f>
        <v>#N/A</v>
      </c>
      <c r="L2178" s="1">
        <f>IFERROR(FIND("kW",[desc]),0)</f>
        <v>0</v>
      </c>
      <c r="M2178">
        <f t="array" ref="M2178">MIN(IFERROR(FIND(IstNumbers,E2178),""))</f>
        <v>0</v>
      </c>
      <c r="N2178" s="1" t="b">
        <f>IF([first '# in desc]&lt;[pos kw in desc],MID([desc],[pos kw in desc]-7,7))</f>
        <v>0</v>
      </c>
      <c r="O21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78" s="1" t="str">
        <f>TRIM(IF([first '# in desc]&lt;[pos kw in desc],MID([desc],[pos kw in desc]-6,6),FALSE))</f>
        <v>FALSCH</v>
      </c>
      <c r="Q2178" s="1" t="b">
        <f>IF(LEN([manuell])=0,IFERROR([kw fine in title]*1,IFERROR(SUMPRODUCT(COUNTIF(IsDigits,MID([kw in desc],ROW($A$1:$A$150),1)))=LEN([kw in desc]),#N/A)),[manuell])</f>
        <v>0</v>
      </c>
      <c r="R2178" s="1" t="str">
        <f>IF([pos kw in title]&gt;0,MID(J2178,#REF!,4),IF([first '# in title]&gt;0,MID([title],[first '# in title],3),IF([first '# in title]&gt;0,MID([desc],#REF!,3),VLOOKUP([productid],$G$2:$R$1386,8))))</f>
        <v>-Pa</v>
      </c>
      <c r="S2178" s="1" t="e">
        <f>IF([kw in desc]=[kw rough in title],[kw in desc]*1,IFERROR(LEFT([kw_dirty],3)*1,IFERROR(LEFT([kw_dirty],2)*1,"n.a.")))</f>
        <v>#N/A</v>
      </c>
      <c r="T2178" s="1"/>
      <c r="U2178" s="1" t="e">
        <f>VLOOKUP(Tabelle1[[#This Row],[productid]],Tabelle2[#All],2,FALSE)</f>
        <v>#N/A</v>
      </c>
    </row>
    <row r="2179" spans="1:21">
      <c r="A2179" t="s">
        <v>3704</v>
      </c>
      <c r="B2179">
        <v>5095</v>
      </c>
      <c r="C2179">
        <v>9701</v>
      </c>
      <c r="D2179" t="s">
        <v>3705</v>
      </c>
      <c r="E2179" t="s">
        <v>9</v>
      </c>
      <c r="F2179">
        <v>18406</v>
      </c>
      <c r="G2179">
        <v>4278844</v>
      </c>
      <c r="H2179">
        <f t="shared" si="33"/>
        <v>0</v>
      </c>
      <c r="I2179">
        <f t="array" ref="I2179">MIN(IFERROR(FIND(IstNumbers,A2179),""))</f>
        <v>17</v>
      </c>
      <c r="J2179" s="1" t="e">
        <f>IF([first '# in title]&lt;[pos kw in title],MID([title],[pos kw in title]-6,6),#N/A)</f>
        <v>#N/A</v>
      </c>
      <c r="K2179" s="1" t="e">
        <f>IFERROR(MID(SUBSTITUTE([kw rough in title],",","."),FIND("(",[kw rough in title])+1,20),SUBSTITUTE(IFERROR(MID([kw rough in title],FIND(" ",[kw rough in title])+1,20),[kw rough in title]),",","."))</f>
        <v>#N/A</v>
      </c>
      <c r="L2179" s="1">
        <f>IFERROR(FIND("kW",[desc]),0)</f>
        <v>0</v>
      </c>
      <c r="M2179">
        <f t="array" ref="M2179">MIN(IFERROR(FIND(IstNumbers,E2179),""))</f>
        <v>0</v>
      </c>
      <c r="N2179" s="1" t="b">
        <f>IF([first '# in desc]&lt;[pos kw in desc],MID([desc],[pos kw in desc]-7,7))</f>
        <v>0</v>
      </c>
      <c r="O21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79" s="1" t="str">
        <f>TRIM(IF([first '# in desc]&lt;[pos kw in desc],MID([desc],[pos kw in desc]-6,6),FALSE))</f>
        <v>FALSCH</v>
      </c>
      <c r="Q2179" s="1" t="b">
        <f>IF(LEN([manuell])=0,IFERROR([kw fine in title]*1,IFERROR(SUMPRODUCT(COUNTIF(IsDigits,MID([kw in desc],ROW($A$1:$A$150),1)))=LEN([kw in desc]),#N/A)),[manuell])</f>
        <v>0</v>
      </c>
      <c r="R2179" s="1" t="str">
        <f>IF([pos kw in title]&gt;0,MID(J2179,#REF!,4),IF([first '# in title]&gt;0,MID([title],[first '# in title],3),IF([first '# in title]&gt;0,MID([desc],#REF!,3),VLOOKUP([productid],$G$2:$R$1386,8))))</f>
        <v>-Pa</v>
      </c>
      <c r="S2179" s="1" t="e">
        <f>IF([kw in desc]=[kw rough in title],[kw in desc]*1,IFERROR(LEFT([kw_dirty],3)*1,IFERROR(LEFT([kw_dirty],2)*1,"n.a.")))</f>
        <v>#N/A</v>
      </c>
      <c r="T2179" s="1"/>
      <c r="U2179" s="1" t="e">
        <f>VLOOKUP(Tabelle1[[#This Row],[productid]],Tabelle2[#All],2,FALSE)</f>
        <v>#N/A</v>
      </c>
    </row>
    <row r="2180" spans="1:21">
      <c r="A2180" t="s">
        <v>3585</v>
      </c>
      <c r="B2180">
        <v>2373</v>
      </c>
      <c r="C2180">
        <v>289859</v>
      </c>
      <c r="D2180" t="s">
        <v>3706</v>
      </c>
      <c r="E2180" t="s">
        <v>3707</v>
      </c>
      <c r="F2180">
        <v>18406</v>
      </c>
      <c r="G2180">
        <v>2286143</v>
      </c>
      <c r="H2180">
        <f t="shared" ref="H2180:H2243" si="34">IFERROR(FIND("kW",A2180),0)</f>
        <v>0</v>
      </c>
      <c r="I2180">
        <f t="array" ref="I2180">MIN(IFERROR(FIND(IstNumbers,A2180),""))</f>
        <v>20</v>
      </c>
      <c r="J2180" s="1" t="e">
        <f>IF([first '# in title]&lt;[pos kw in title],MID([title],[pos kw in title]-6,6),#N/A)</f>
        <v>#N/A</v>
      </c>
      <c r="K2180" s="1" t="e">
        <f>IFERROR(MID(SUBSTITUTE([kw rough in title],",","."),FIND("(",[kw rough in title])+1,20),SUBSTITUTE(IFERROR(MID([kw rough in title],FIND(" ",[kw rough in title])+1,20),[kw rough in title]),",","."))</f>
        <v>#N/A</v>
      </c>
      <c r="L2180" s="1">
        <f>IFERROR(FIND("kW",[desc]),0)</f>
        <v>0</v>
      </c>
      <c r="M2180">
        <f t="array" ref="M2180">MIN(IFERROR(FIND(IstNumbers,E2180),""))</f>
        <v>33</v>
      </c>
      <c r="N2180" s="1" t="b">
        <f>IF([first '# in desc]&lt;[pos kw in desc],MID([desc],[pos kw in desc]-7,7))</f>
        <v>0</v>
      </c>
      <c r="O21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80" s="1" t="str">
        <f>TRIM(IF([first '# in desc]&lt;[pos kw in desc],MID([desc],[pos kw in desc]-6,6),FALSE))</f>
        <v>FALSCH</v>
      </c>
      <c r="Q2180" s="1" t="b">
        <f>IF(LEN([manuell])=0,IFERROR([kw fine in title]*1,IFERROR(SUMPRODUCT(COUNTIF(IsDigits,MID([kw in desc],ROW($A$1:$A$150),1)))=LEN([kw in desc]),#N/A)),[manuell])</f>
        <v>0</v>
      </c>
      <c r="R2180" s="1" t="str">
        <f>IF([pos kw in title]&gt;0,MID(J2180,#REF!,4),IF([first '# in title]&gt;0,MID([title],[first '# in title],3),IF([first '# in title]&gt;0,MID([desc],#REF!,3),VLOOKUP([productid],$G$2:$R$1386,8))))</f>
        <v>146</v>
      </c>
      <c r="S2180" s="1" t="e">
        <f>IF([kw in desc]=[kw rough in title],[kw in desc]*1,IFERROR(LEFT([kw_dirty],3)*1,IFERROR(LEFT([kw_dirty],2)*1,"n.a.")))</f>
        <v>#N/A</v>
      </c>
      <c r="T2180" s="1"/>
      <c r="U2180" s="1" t="e">
        <f>VLOOKUP(Tabelle1[[#This Row],[productid]],Tabelle2[#All],2,FALSE)</f>
        <v>#N/A</v>
      </c>
    </row>
    <row r="2181" spans="1:21" hidden="1">
      <c r="A2181" t="s">
        <v>3566</v>
      </c>
      <c r="B2181">
        <v>3235</v>
      </c>
      <c r="C2181">
        <v>289859</v>
      </c>
      <c r="D2181" t="s">
        <v>3708</v>
      </c>
      <c r="E2181" t="s">
        <v>2687</v>
      </c>
      <c r="F2181">
        <v>18406</v>
      </c>
      <c r="G2181">
        <v>1750863</v>
      </c>
      <c r="H2181">
        <f t="shared" si="34"/>
        <v>0</v>
      </c>
      <c r="I2181">
        <f t="array" ref="I2181">MIN(IFERROR(FIND(IstNumbers,A2181),""))</f>
        <v>13</v>
      </c>
      <c r="J2181" s="1" t="e">
        <f>IF([first '# in title]&lt;[pos kw in title],MID([title],[pos kw in title]-6,6),#N/A)</f>
        <v>#N/A</v>
      </c>
      <c r="K2181" s="1" t="e">
        <f>IFERROR(MID(SUBSTITUTE([kw rough in title],",","."),FIND("(",[kw rough in title])+1,20),SUBSTITUTE(IFERROR(MID([kw rough in title],FIND(" ",[kw rough in title])+1,20),[kw rough in title]),",","."))</f>
        <v>#N/A</v>
      </c>
      <c r="L2181" s="1">
        <f>IFERROR(FIND("kW",[desc]),0)</f>
        <v>70</v>
      </c>
      <c r="M2181">
        <f t="array" ref="M2181">MIN(IFERROR(FIND(IstNumbers,E2181),""))</f>
        <v>34</v>
      </c>
      <c r="N2181" s="1" t="str">
        <f>IF([first '# in desc]&lt;[pos kw in desc],MID([desc],[pos kw in desc]-7,7))</f>
        <v xml:space="preserve">­me 42 </v>
      </c>
      <c r="O21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81" s="1" t="str">
        <f>TRIM(IF([first '# in desc]&lt;[pos kw in desc],MID([desc],[pos kw in desc]-6,6),FALSE))</f>
        <v>me 42</v>
      </c>
      <c r="Q2181" s="1" t="b">
        <f>IF(LEN([manuell])=0,IFERROR([kw fine in title]*1,IFERROR(SUMPRODUCT(COUNTIF(IsDigits,MID([kw in desc],ROW($A$1:$A$150),1)))=LEN([kw in desc]),#N/A)),[manuell])</f>
        <v>0</v>
      </c>
      <c r="R2181" s="1" t="str">
        <f>IF([pos kw in title]&gt;0,MID(J2181,#REF!,4),IF([first '# in title]&gt;0,MID([title],[first '# in title],3),IF([first '# in title]&gt;0,MID([desc],#REF!,3),VLOOKUP([productid],$G$2:$R$1386,8))))</f>
        <v xml:space="preserve">42 </v>
      </c>
      <c r="S2181" s="1" t="e">
        <f>IF([kw in desc]=[kw rough in title],[kw in desc]*1,IFERROR(LEFT([kw_dirty],3)*1,IFERROR(LEFT([kw_dirty],2)*1,"n.a.")))</f>
        <v>#N/A</v>
      </c>
      <c r="T2181" s="1"/>
      <c r="U2181" s="1">
        <f>VLOOKUP(Tabelle1[[#This Row],[productid]],Tabelle2[#All],2,FALSE)</f>
        <v>42</v>
      </c>
    </row>
    <row r="2182" spans="1:21" hidden="1">
      <c r="A2182" t="s">
        <v>3593</v>
      </c>
      <c r="B2182">
        <v>3280</v>
      </c>
      <c r="C2182">
        <v>289859</v>
      </c>
      <c r="D2182" t="s">
        <v>3709</v>
      </c>
      <c r="E2182" t="s">
        <v>3710</v>
      </c>
      <c r="F2182">
        <v>18406</v>
      </c>
      <c r="G2182">
        <v>3497887</v>
      </c>
      <c r="H2182">
        <f t="shared" si="34"/>
        <v>0</v>
      </c>
      <c r="I2182">
        <f t="array" ref="I2182">MIN(IFERROR(FIND(IstNumbers,A2182),""))</f>
        <v>13</v>
      </c>
      <c r="J2182" s="1" t="e">
        <f>IF([first '# in title]&lt;[pos kw in title],MID([title],[pos kw in title]-6,6),#N/A)</f>
        <v>#N/A</v>
      </c>
      <c r="K2182" s="1" t="e">
        <f>IFERROR(MID(SUBSTITUTE([kw rough in title],",","."),FIND("(",[kw rough in title])+1,20),SUBSTITUTE(IFERROR(MID([kw rough in title],FIND(" ",[kw rough in title])+1,20),[kw rough in title]),",","."))</f>
        <v>#N/A</v>
      </c>
      <c r="L2182" s="1">
        <f>IFERROR(FIND("kW",[desc]),0)</f>
        <v>70</v>
      </c>
      <c r="M2182">
        <f t="array" ref="M2182">MIN(IFERROR(FIND(IstNumbers,E2182),""))</f>
        <v>34</v>
      </c>
      <c r="N2182" s="1" t="str">
        <f>IF([first '# in desc]&lt;[pos kw in desc],MID([desc],[pos kw in desc]-7,7))</f>
        <v xml:space="preserve">­me 42 </v>
      </c>
      <c r="O21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82" s="1" t="str">
        <f>TRIM(IF([first '# in desc]&lt;[pos kw in desc],MID([desc],[pos kw in desc]-6,6),FALSE))</f>
        <v>me 42</v>
      </c>
      <c r="Q2182" s="1" t="b">
        <f>IF(LEN([manuell])=0,IFERROR([kw fine in title]*1,IFERROR(SUMPRODUCT(COUNTIF(IsDigits,MID([kw in desc],ROW($A$1:$A$150),1)))=LEN([kw in desc]),#N/A)),[manuell])</f>
        <v>0</v>
      </c>
      <c r="R2182" s="1" t="str">
        <f>IF([pos kw in title]&gt;0,MID(J2182,#REF!,4),IF([first '# in title]&gt;0,MID([title],[first '# in title],3),IF([first '# in title]&gt;0,MID([desc],#REF!,3),VLOOKUP([productid],$G$2:$R$1386,8))))</f>
        <v xml:space="preserve">42 </v>
      </c>
      <c r="S2182" s="1" t="e">
        <f>IF([kw in desc]=[kw rough in title],[kw in desc]*1,IFERROR(LEFT([kw_dirty],3)*1,IFERROR(LEFT([kw_dirty],2)*1,"n.a.")))</f>
        <v>#N/A</v>
      </c>
      <c r="T2182" s="1"/>
      <c r="U2182" s="1">
        <f>VLOOKUP(Tabelle1[[#This Row],[productid]],Tabelle2[#All],2,FALSE)</f>
        <v>42</v>
      </c>
    </row>
    <row r="2183" spans="1:21" hidden="1">
      <c r="A2183" t="s">
        <v>2837</v>
      </c>
      <c r="B2183">
        <v>2234</v>
      </c>
      <c r="C2183">
        <v>289859</v>
      </c>
      <c r="D2183" t="s">
        <v>3711</v>
      </c>
      <c r="E2183" t="s">
        <v>3712</v>
      </c>
      <c r="F2183">
        <v>18406</v>
      </c>
      <c r="G2183">
        <v>3712883</v>
      </c>
      <c r="H2183">
        <f t="shared" si="34"/>
        <v>20</v>
      </c>
      <c r="I2183">
        <f t="array" ref="I2183">MIN(IFERROR(FIND(IstNumbers,A2183),""))</f>
        <v>17</v>
      </c>
      <c r="J2183" s="1" t="str">
        <f>IF([first '# in title]&lt;[pos kw in title],MID([title],[pos kw in title]-6,6),#N/A)</f>
        <v xml:space="preserve">ur 16 </v>
      </c>
      <c r="K218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83" s="1">
        <f>IFERROR(FIND("kW",[desc]),0)</f>
        <v>71</v>
      </c>
      <c r="M2183">
        <f t="array" ref="M2183">MIN(IFERROR(FIND(IstNumbers,E2183),""))</f>
        <v>29</v>
      </c>
      <c r="N2183" s="1" t="str">
        <f>IF([first '# in desc]&lt;[pos kw in desc],MID([desc],[pos kw in desc]-7,7))</f>
        <v xml:space="preserve">­me 16 </v>
      </c>
      <c r="O21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83" s="1" t="str">
        <f>TRIM(IF([first '# in desc]&lt;[pos kw in desc],MID([desc],[pos kw in desc]-6,6),FALSE))</f>
        <v>me 16</v>
      </c>
      <c r="Q2183" s="1">
        <f>IF(LEN([manuell])=0,IFERROR([kw fine in title]*1,IFERROR(SUMPRODUCT(COUNTIF(IsDigits,MID([kw in desc],ROW($A$1:$A$150),1)))=LEN([kw in desc]),#N/A)),[manuell])</f>
        <v>16</v>
      </c>
      <c r="R2183" s="1" t="e">
        <f>IF([pos kw in title]&gt;0,MID(J2183,#REF!,4),IF([first '# in title]&gt;0,MID([title],[first '# in title],3),IF([first '# in title]&gt;0,MID([desc],#REF!,3),VLOOKUP([productid],$G$2:$R$1386,8))))</f>
        <v>#REF!</v>
      </c>
      <c r="S2183" s="1" t="str">
        <f>IF([kw in desc]=[kw rough in title],[kw in desc]*1,IFERROR(LEFT([kw_dirty],3)*1,IFERROR(LEFT([kw_dirty],2)*1,"n.a.")))</f>
        <v>n.a.</v>
      </c>
      <c r="T2183" s="1"/>
      <c r="U2183" s="1">
        <f>VLOOKUP(Tabelle1[[#This Row],[productid]],Tabelle2[#All],2,FALSE)</f>
        <v>16</v>
      </c>
    </row>
    <row r="2184" spans="1:21" hidden="1">
      <c r="A2184" t="s">
        <v>3534</v>
      </c>
      <c r="B2184">
        <v>1980</v>
      </c>
      <c r="C2184">
        <v>289859</v>
      </c>
      <c r="D2184" t="s">
        <v>3713</v>
      </c>
      <c r="E2184" t="s">
        <v>3714</v>
      </c>
      <c r="F2184">
        <v>18406</v>
      </c>
      <c r="G2184">
        <v>2384234</v>
      </c>
      <c r="H2184">
        <f t="shared" si="34"/>
        <v>40</v>
      </c>
      <c r="I2184">
        <f t="array" ref="I2184">MIN(IFERROR(FIND(IstNumbers,A2184),""))</f>
        <v>29</v>
      </c>
      <c r="J2184" s="1" t="str">
        <f>IF([first '# in title]&lt;[pos kw in title],MID([title],[pos kw in title]-6,6),#N/A)</f>
        <v xml:space="preserve">A (16 </v>
      </c>
      <c r="K218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84" s="1">
        <f>IFERROR(FIND("kW",[desc]),0)</f>
        <v>70</v>
      </c>
      <c r="M2184">
        <f t="array" ref="M2184">MIN(IFERROR(FIND(IstNumbers,E2184),""))</f>
        <v>34</v>
      </c>
      <c r="N2184" s="1" t="str">
        <f>IF([first '# in desc]&lt;[pos kw in desc],MID([desc],[pos kw in desc]-7,7))</f>
        <v xml:space="preserve">­me 16 </v>
      </c>
      <c r="O218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84" s="1" t="str">
        <f>TRIM(IF([first '# in desc]&lt;[pos kw in desc],MID([desc],[pos kw in desc]-6,6),FALSE))</f>
        <v>me 16</v>
      </c>
      <c r="Q2184" s="1">
        <f>IF(LEN([manuell])=0,IFERROR([kw fine in title]*1,IFERROR(SUMPRODUCT(COUNTIF(IsDigits,MID([kw in desc],ROW($A$1:$A$150),1)))=LEN([kw in desc]),#N/A)),[manuell])</f>
        <v>16</v>
      </c>
      <c r="R2184" s="1" t="e">
        <f>IF([pos kw in title]&gt;0,MID(J2184,#REF!,4),IF([first '# in title]&gt;0,MID([title],[first '# in title],3),IF([first '# in title]&gt;0,MID([desc],#REF!,3),VLOOKUP([productid],$G$2:$R$1386,8))))</f>
        <v>#REF!</v>
      </c>
      <c r="S2184" s="1" t="str">
        <f>IF([kw in desc]=[kw rough in title],[kw in desc]*1,IFERROR(LEFT([kw_dirty],3)*1,IFERROR(LEFT([kw_dirty],2)*1,"n.a.")))</f>
        <v>n.a.</v>
      </c>
      <c r="T2184" s="1"/>
      <c r="U2184" s="1">
        <f>VLOOKUP(Tabelle1[[#This Row],[productid]],Tabelle2[#All],2,FALSE)</f>
        <v>16</v>
      </c>
    </row>
    <row r="2185" spans="1:21" hidden="1">
      <c r="A2185" t="s">
        <v>3510</v>
      </c>
      <c r="B2185">
        <v>2059</v>
      </c>
      <c r="C2185">
        <v>289859</v>
      </c>
      <c r="D2185" t="s">
        <v>3715</v>
      </c>
      <c r="E2185" t="s">
        <v>2452</v>
      </c>
      <c r="F2185">
        <v>18406</v>
      </c>
      <c r="G2185">
        <v>2635849</v>
      </c>
      <c r="H2185">
        <f t="shared" si="34"/>
        <v>59</v>
      </c>
      <c r="I2185">
        <f t="array" ref="I2185">MIN(IFERROR(FIND(IstNumbers,A2185),""))</f>
        <v>24</v>
      </c>
      <c r="J2185" s="1" t="str">
        <f>IF([first '# in title]&lt;[pos kw in title],MID([title],[pos kw in title]-6,6),#N/A)</f>
        <v xml:space="preserve">H (16 </v>
      </c>
      <c r="K218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85" s="1">
        <f>IFERROR(FIND("kW",[desc]),0)</f>
        <v>71</v>
      </c>
      <c r="M2185">
        <f t="array" ref="M2185">MIN(IFERROR(FIND(IstNumbers,E2185),""))</f>
        <v>29</v>
      </c>
      <c r="N2185" s="1" t="str">
        <f>IF([first '# in desc]&lt;[pos kw in desc],MID([desc],[pos kw in desc]-7,7))</f>
        <v xml:space="preserve">­me 16 </v>
      </c>
      <c r="O218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85" s="1" t="str">
        <f>TRIM(IF([first '# in desc]&lt;[pos kw in desc],MID([desc],[pos kw in desc]-6,6),FALSE))</f>
        <v>me 16</v>
      </c>
      <c r="Q2185" s="1">
        <f>IF(LEN([manuell])=0,IFERROR([kw fine in title]*1,IFERROR(SUMPRODUCT(COUNTIF(IsDigits,MID([kw in desc],ROW($A$1:$A$150),1)))=LEN([kw in desc]),#N/A)),[manuell])</f>
        <v>16</v>
      </c>
      <c r="R2185" s="1" t="e">
        <f>IF([pos kw in title]&gt;0,MID(J2185,#REF!,4),IF([first '# in title]&gt;0,MID([title],[first '# in title],3),IF([first '# in title]&gt;0,MID([desc],#REF!,3),VLOOKUP([productid],$G$2:$R$1386,8))))</f>
        <v>#REF!</v>
      </c>
      <c r="S2185" s="1" t="str">
        <f>IF([kw in desc]=[kw rough in title],[kw in desc]*1,IFERROR(LEFT([kw_dirty],3)*1,IFERROR(LEFT([kw_dirty],2)*1,"n.a.")))</f>
        <v>n.a.</v>
      </c>
      <c r="T2185" s="1"/>
      <c r="U2185" s="1">
        <f>VLOOKUP(Tabelle1[[#This Row],[productid]],Tabelle2[#All],2,FALSE)</f>
        <v>16</v>
      </c>
    </row>
    <row r="2186" spans="1:21" hidden="1">
      <c r="A2186" t="s">
        <v>3522</v>
      </c>
      <c r="B2186">
        <v>2204</v>
      </c>
      <c r="C2186">
        <v>289859</v>
      </c>
      <c r="D2186" t="s">
        <v>3716</v>
      </c>
      <c r="E2186" t="s">
        <v>3717</v>
      </c>
      <c r="F2186">
        <v>18406</v>
      </c>
      <c r="G2186">
        <v>1219746</v>
      </c>
      <c r="H2186">
        <f t="shared" si="34"/>
        <v>0</v>
      </c>
      <c r="I2186">
        <f t="array" ref="I2186">MIN(IFERROR(FIND(IstNumbers,A2186),""))</f>
        <v>14</v>
      </c>
      <c r="J2186" s="1" t="e">
        <f>IF([first '# in title]&lt;[pos kw in title],MID([title],[pos kw in title]-6,6),#N/A)</f>
        <v>#N/A</v>
      </c>
      <c r="K2186" s="1" t="e">
        <f>IFERROR(MID(SUBSTITUTE([kw rough in title],",","."),FIND("(",[kw rough in title])+1,20),SUBSTITUTE(IFERROR(MID([kw rough in title],FIND(" ",[kw rough in title])+1,20),[kw rough in title]),",","."))</f>
        <v>#N/A</v>
      </c>
      <c r="L2186" s="1">
        <f>IFERROR(FIND("kW",[desc]),0)</f>
        <v>71</v>
      </c>
      <c r="M2186">
        <f t="array" ref="M2186">MIN(IFERROR(FIND(IstNumbers,E2186),""))</f>
        <v>29</v>
      </c>
      <c r="N2186" s="1" t="str">
        <f>IF([first '# in desc]&lt;[pos kw in desc],MID([desc],[pos kw in desc]-7,7))</f>
        <v xml:space="preserve">­me 16 </v>
      </c>
      <c r="O21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86" s="1" t="str">
        <f>TRIM(IF([first '# in desc]&lt;[pos kw in desc],MID([desc],[pos kw in desc]-6,6),FALSE))</f>
        <v>me 16</v>
      </c>
      <c r="Q2186" s="1" t="b">
        <f>IF(LEN([manuell])=0,IFERROR([kw fine in title]*1,IFERROR(SUMPRODUCT(COUNTIF(IsDigits,MID([kw in desc],ROW($A$1:$A$150),1)))=LEN([kw in desc]),#N/A)),[manuell])</f>
        <v>0</v>
      </c>
      <c r="R2186" s="1" t="str">
        <f>IF([pos kw in title]&gt;0,MID(J2186,#REF!,4),IF([first '# in title]&gt;0,MID([title],[first '# in title],3),IF([first '# in title]&gt;0,MID([desc],#REF!,3),VLOOKUP([productid],$G$2:$R$1386,8))))</f>
        <v xml:space="preserve">16 </v>
      </c>
      <c r="S2186" s="1" t="e">
        <f>IF([kw in desc]=[kw rough in title],[kw in desc]*1,IFERROR(LEFT([kw_dirty],3)*1,IFERROR(LEFT([kw_dirty],2)*1,"n.a.")))</f>
        <v>#N/A</v>
      </c>
      <c r="T2186" s="1"/>
      <c r="U2186" s="1">
        <f>VLOOKUP(Tabelle1[[#This Row],[productid]],Tabelle2[#All],2,FALSE)</f>
        <v>16</v>
      </c>
    </row>
    <row r="2187" spans="1:21">
      <c r="A2187" t="s">
        <v>3516</v>
      </c>
      <c r="B2187">
        <v>3130</v>
      </c>
      <c r="C2187">
        <v>289859</v>
      </c>
      <c r="D2187" t="s">
        <v>3718</v>
      </c>
      <c r="E2187" t="s">
        <v>3719</v>
      </c>
      <c r="F2187">
        <v>18406</v>
      </c>
      <c r="G2187">
        <v>3094808</v>
      </c>
      <c r="H2187">
        <f t="shared" si="34"/>
        <v>0</v>
      </c>
      <c r="I2187">
        <f t="array" ref="I2187">MIN(IFERROR(FIND(IstNumbers,A2187),""))</f>
        <v>14</v>
      </c>
      <c r="J2187" s="1" t="e">
        <f>IF([first '# in title]&lt;[pos kw in title],MID([title],[pos kw in title]-6,6),#N/A)</f>
        <v>#N/A</v>
      </c>
      <c r="K2187" s="1" t="e">
        <f>IFERROR(MID(SUBSTITUTE([kw rough in title],",","."),FIND("(",[kw rough in title])+1,20),SUBSTITUTE(IFERROR(MID([kw rough in title],FIND(" ",[kw rough in title])+1,20),[kw rough in title]),",","."))</f>
        <v>#N/A</v>
      </c>
      <c r="L2187" s="1">
        <f>IFERROR(FIND("kW",[desc]),0)</f>
        <v>0</v>
      </c>
      <c r="M2187">
        <f t="array" ref="M2187">MIN(IFERROR(FIND(IstNumbers,E2187),""))</f>
        <v>31</v>
      </c>
      <c r="N2187" s="1" t="b">
        <f>IF([first '# in desc]&lt;[pos kw in desc],MID([desc],[pos kw in desc]-7,7))</f>
        <v>0</v>
      </c>
      <c r="O21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87" s="1" t="str">
        <f>TRIM(IF([first '# in desc]&lt;[pos kw in desc],MID([desc],[pos kw in desc]-6,6),FALSE))</f>
        <v>FALSCH</v>
      </c>
      <c r="Q2187" s="1" t="b">
        <f>IF(LEN([manuell])=0,IFERROR([kw fine in title]*1,IFERROR(SUMPRODUCT(COUNTIF(IsDigits,MID([kw in desc],ROW($A$1:$A$150),1)))=LEN([kw in desc]),#N/A)),[manuell])</f>
        <v>0</v>
      </c>
      <c r="R2187" s="1" t="str">
        <f>IF([pos kw in title]&gt;0,MID(J2187,#REF!,4),IF([first '# in title]&gt;0,MID([title],[first '# in title],3),IF([first '# in title]&gt;0,MID([desc],#REF!,3),VLOOKUP([productid],$G$2:$R$1386,8))))</f>
        <v xml:space="preserve">22 </v>
      </c>
      <c r="S2187" s="1" t="e">
        <f>IF([kw in desc]=[kw rough in title],[kw in desc]*1,IFERROR(LEFT([kw_dirty],3)*1,IFERROR(LEFT([kw_dirty],2)*1,"n.a.")))</f>
        <v>#N/A</v>
      </c>
      <c r="T2187" s="1"/>
      <c r="U2187" s="1" t="e">
        <f>VLOOKUP(Tabelle1[[#This Row],[productid]],Tabelle2[#All],2,FALSE)</f>
        <v>#N/A</v>
      </c>
    </row>
    <row r="2188" spans="1:21">
      <c r="A2188" t="s">
        <v>3700</v>
      </c>
      <c r="B2188">
        <v>5160</v>
      </c>
      <c r="C2188">
        <v>9701</v>
      </c>
      <c r="D2188" t="s">
        <v>3720</v>
      </c>
      <c r="E2188" t="s">
        <v>9</v>
      </c>
      <c r="F2188">
        <v>18406</v>
      </c>
      <c r="G2188">
        <v>4278857</v>
      </c>
      <c r="H2188">
        <f t="shared" si="34"/>
        <v>0</v>
      </c>
      <c r="I2188">
        <f t="array" ref="I2188">MIN(IFERROR(FIND(IstNumbers,A2188),""))</f>
        <v>17</v>
      </c>
      <c r="J2188" s="1" t="e">
        <f>IF([first '# in title]&lt;[pos kw in title],MID([title],[pos kw in title]-6,6),#N/A)</f>
        <v>#N/A</v>
      </c>
      <c r="K2188" s="1" t="e">
        <f>IFERROR(MID(SUBSTITUTE([kw rough in title],",","."),FIND("(",[kw rough in title])+1,20),SUBSTITUTE(IFERROR(MID([kw rough in title],FIND(" ",[kw rough in title])+1,20),[kw rough in title]),",","."))</f>
        <v>#N/A</v>
      </c>
      <c r="L2188" s="1">
        <f>IFERROR(FIND("kW",[desc]),0)</f>
        <v>0</v>
      </c>
      <c r="M2188">
        <f t="array" ref="M2188">MIN(IFERROR(FIND(IstNumbers,E2188),""))</f>
        <v>0</v>
      </c>
      <c r="N2188" s="1" t="b">
        <f>IF([first '# in desc]&lt;[pos kw in desc],MID([desc],[pos kw in desc]-7,7))</f>
        <v>0</v>
      </c>
      <c r="O21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88" s="1" t="str">
        <f>TRIM(IF([first '# in desc]&lt;[pos kw in desc],MID([desc],[pos kw in desc]-6,6),FALSE))</f>
        <v>FALSCH</v>
      </c>
      <c r="Q2188" s="1" t="b">
        <f>IF(LEN([manuell])=0,IFERROR([kw fine in title]*1,IFERROR(SUMPRODUCT(COUNTIF(IsDigits,MID([kw in desc],ROW($A$1:$A$150),1)))=LEN([kw in desc]),#N/A)),[manuell])</f>
        <v>0</v>
      </c>
      <c r="R2188" s="1" t="str">
        <f>IF([pos kw in title]&gt;0,MID(J2188,#REF!,4),IF([first '# in title]&gt;0,MID([title],[first '# in title],3),IF([first '# in title]&gt;0,MID([desc],#REF!,3),VLOOKUP([productid],$G$2:$R$1386,8))))</f>
        <v>-Pa</v>
      </c>
      <c r="S2188" s="1" t="e">
        <f>IF([kw in desc]=[kw rough in title],[kw in desc]*1,IFERROR(LEFT([kw_dirty],3)*1,IFERROR(LEFT([kw_dirty],2)*1,"n.a.")))</f>
        <v>#N/A</v>
      </c>
      <c r="T2188" s="1"/>
      <c r="U2188" s="1" t="e">
        <f>VLOOKUP(Tabelle1[[#This Row],[productid]],Tabelle2[#All],2,FALSE)</f>
        <v>#N/A</v>
      </c>
    </row>
    <row r="2189" spans="1:21">
      <c r="A2189" t="s">
        <v>3702</v>
      </c>
      <c r="B2189">
        <v>4985</v>
      </c>
      <c r="C2189">
        <v>9701</v>
      </c>
      <c r="D2189" t="s">
        <v>3721</v>
      </c>
      <c r="E2189" t="s">
        <v>9</v>
      </c>
      <c r="F2189">
        <v>18406</v>
      </c>
      <c r="G2189">
        <v>4278868</v>
      </c>
      <c r="H2189">
        <f t="shared" si="34"/>
        <v>0</v>
      </c>
      <c r="I2189">
        <f t="array" ref="I2189">MIN(IFERROR(FIND(IstNumbers,A2189),""))</f>
        <v>17</v>
      </c>
      <c r="J2189" s="1" t="e">
        <f>IF([first '# in title]&lt;[pos kw in title],MID([title],[pos kw in title]-6,6),#N/A)</f>
        <v>#N/A</v>
      </c>
      <c r="K2189" s="1" t="e">
        <f>IFERROR(MID(SUBSTITUTE([kw rough in title],",","."),FIND("(",[kw rough in title])+1,20),SUBSTITUTE(IFERROR(MID([kw rough in title],FIND(" ",[kw rough in title])+1,20),[kw rough in title]),",","."))</f>
        <v>#N/A</v>
      </c>
      <c r="L2189" s="1">
        <f>IFERROR(FIND("kW",[desc]),0)</f>
        <v>0</v>
      </c>
      <c r="M2189">
        <f t="array" ref="M2189">MIN(IFERROR(FIND(IstNumbers,E2189),""))</f>
        <v>0</v>
      </c>
      <c r="N2189" s="1" t="b">
        <f>IF([first '# in desc]&lt;[pos kw in desc],MID([desc],[pos kw in desc]-7,7))</f>
        <v>0</v>
      </c>
      <c r="O21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89" s="1" t="str">
        <f>TRIM(IF([first '# in desc]&lt;[pos kw in desc],MID([desc],[pos kw in desc]-6,6),FALSE))</f>
        <v>FALSCH</v>
      </c>
      <c r="Q2189" s="1" t="b">
        <f>IF(LEN([manuell])=0,IFERROR([kw fine in title]*1,IFERROR(SUMPRODUCT(COUNTIF(IsDigits,MID([kw in desc],ROW($A$1:$A$150),1)))=LEN([kw in desc]),#N/A)),[manuell])</f>
        <v>0</v>
      </c>
      <c r="R2189" s="1" t="str">
        <f>IF([pos kw in title]&gt;0,MID(J2189,#REF!,4),IF([first '# in title]&gt;0,MID([title],[first '# in title],3),IF([first '# in title]&gt;0,MID([desc],#REF!,3),VLOOKUP([productid],$G$2:$R$1386,8))))</f>
        <v>-Pa</v>
      </c>
      <c r="S2189" s="1" t="e">
        <f>IF([kw in desc]=[kw rough in title],[kw in desc]*1,IFERROR(LEFT([kw_dirty],3)*1,IFERROR(LEFT([kw_dirty],2)*1,"n.a.")))</f>
        <v>#N/A</v>
      </c>
      <c r="T2189" s="1"/>
      <c r="U2189" s="1" t="e">
        <f>VLOOKUP(Tabelle1[[#This Row],[productid]],Tabelle2[#All],2,FALSE)</f>
        <v>#N/A</v>
      </c>
    </row>
    <row r="2190" spans="1:21">
      <c r="A2190" t="s">
        <v>3704</v>
      </c>
      <c r="B2190">
        <v>5231</v>
      </c>
      <c r="C2190">
        <v>9701</v>
      </c>
      <c r="D2190" t="s">
        <v>3722</v>
      </c>
      <c r="E2190" t="s">
        <v>9</v>
      </c>
      <c r="F2190">
        <v>18406</v>
      </c>
      <c r="G2190">
        <v>4278844</v>
      </c>
      <c r="H2190">
        <f t="shared" si="34"/>
        <v>0</v>
      </c>
      <c r="I2190">
        <f t="array" ref="I2190">MIN(IFERROR(FIND(IstNumbers,A2190),""))</f>
        <v>17</v>
      </c>
      <c r="J2190" s="1" t="e">
        <f>IF([first '# in title]&lt;[pos kw in title],MID([title],[pos kw in title]-6,6),#N/A)</f>
        <v>#N/A</v>
      </c>
      <c r="K2190" s="1" t="e">
        <f>IFERROR(MID(SUBSTITUTE([kw rough in title],",","."),FIND("(",[kw rough in title])+1,20),SUBSTITUTE(IFERROR(MID([kw rough in title],FIND(" ",[kw rough in title])+1,20),[kw rough in title]),",","."))</f>
        <v>#N/A</v>
      </c>
      <c r="L2190" s="1">
        <f>IFERROR(FIND("kW",[desc]),0)</f>
        <v>0</v>
      </c>
      <c r="M2190">
        <f t="array" ref="M2190">MIN(IFERROR(FIND(IstNumbers,E2190),""))</f>
        <v>0</v>
      </c>
      <c r="N2190" s="1" t="b">
        <f>IF([first '# in desc]&lt;[pos kw in desc],MID([desc],[pos kw in desc]-7,7))</f>
        <v>0</v>
      </c>
      <c r="O21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90" s="1" t="str">
        <f>TRIM(IF([first '# in desc]&lt;[pos kw in desc],MID([desc],[pos kw in desc]-6,6),FALSE))</f>
        <v>FALSCH</v>
      </c>
      <c r="Q2190" s="1" t="b">
        <f>IF(LEN([manuell])=0,IFERROR([kw fine in title]*1,IFERROR(SUMPRODUCT(COUNTIF(IsDigits,MID([kw in desc],ROW($A$1:$A$150),1)))=LEN([kw in desc]),#N/A)),[manuell])</f>
        <v>0</v>
      </c>
      <c r="R2190" s="1" t="str">
        <f>IF([pos kw in title]&gt;0,MID(J2190,#REF!,4),IF([first '# in title]&gt;0,MID([title],[first '# in title],3),IF([first '# in title]&gt;0,MID([desc],#REF!,3),VLOOKUP([productid],$G$2:$R$1386,8))))</f>
        <v>-Pa</v>
      </c>
      <c r="S2190" s="1" t="e">
        <f>IF([kw in desc]=[kw rough in title],[kw in desc]*1,IFERROR(LEFT([kw_dirty],3)*1,IFERROR(LEFT([kw_dirty],2)*1,"n.a.")))</f>
        <v>#N/A</v>
      </c>
      <c r="T2190" s="1"/>
      <c r="U2190" s="1" t="e">
        <f>VLOOKUP(Tabelle1[[#This Row],[productid]],Tabelle2[#All],2,FALSE)</f>
        <v>#N/A</v>
      </c>
    </row>
    <row r="2191" spans="1:21">
      <c r="A2191" t="s">
        <v>3585</v>
      </c>
      <c r="B2191">
        <v>2373</v>
      </c>
      <c r="C2191">
        <v>289859</v>
      </c>
      <c r="D2191" t="s">
        <v>3723</v>
      </c>
      <c r="E2191" t="s">
        <v>3724</v>
      </c>
      <c r="F2191">
        <v>18406</v>
      </c>
      <c r="G2191">
        <v>2286143</v>
      </c>
      <c r="H2191">
        <f t="shared" si="34"/>
        <v>0</v>
      </c>
      <c r="I2191">
        <f t="array" ref="I2191">MIN(IFERROR(FIND(IstNumbers,A2191),""))</f>
        <v>20</v>
      </c>
      <c r="J2191" s="1" t="e">
        <f>IF([first '# in title]&lt;[pos kw in title],MID([title],[pos kw in title]-6,6),#N/A)</f>
        <v>#N/A</v>
      </c>
      <c r="K2191" s="1" t="e">
        <f>IFERROR(MID(SUBSTITUTE([kw rough in title],",","."),FIND("(",[kw rough in title])+1,20),SUBSTITUTE(IFERROR(MID([kw rough in title],FIND(" ",[kw rough in title])+1,20),[kw rough in title]),",","."))</f>
        <v>#N/A</v>
      </c>
      <c r="L2191" s="1">
        <f>IFERROR(FIND("kW",[desc]),0)</f>
        <v>0</v>
      </c>
      <c r="M2191">
        <f t="array" ref="M2191">MIN(IFERROR(FIND(IstNumbers,E2191),""))</f>
        <v>33</v>
      </c>
      <c r="N2191" s="1" t="b">
        <f>IF([first '# in desc]&lt;[pos kw in desc],MID([desc],[pos kw in desc]-7,7))</f>
        <v>0</v>
      </c>
      <c r="O21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91" s="1" t="str">
        <f>TRIM(IF([first '# in desc]&lt;[pos kw in desc],MID([desc],[pos kw in desc]-6,6),FALSE))</f>
        <v>FALSCH</v>
      </c>
      <c r="Q2191" s="1" t="b">
        <f>IF(LEN([manuell])=0,IFERROR([kw fine in title]*1,IFERROR(SUMPRODUCT(COUNTIF(IsDigits,MID([kw in desc],ROW($A$1:$A$150),1)))=LEN([kw in desc]),#N/A)),[manuell])</f>
        <v>0</v>
      </c>
      <c r="R2191" s="1" t="str">
        <f>IF([pos kw in title]&gt;0,MID(J2191,#REF!,4),IF([first '# in title]&gt;0,MID([title],[first '# in title],3),IF([first '# in title]&gt;0,MID([desc],#REF!,3),VLOOKUP([productid],$G$2:$R$1386,8))))</f>
        <v>146</v>
      </c>
      <c r="S2191" s="1" t="e">
        <f>IF([kw in desc]=[kw rough in title],[kw in desc]*1,IFERROR(LEFT([kw_dirty],3)*1,IFERROR(LEFT([kw_dirty],2)*1,"n.a.")))</f>
        <v>#N/A</v>
      </c>
      <c r="T2191" s="1"/>
      <c r="U2191" s="1" t="e">
        <f>VLOOKUP(Tabelle1[[#This Row],[productid]],Tabelle2[#All],2,FALSE)</f>
        <v>#N/A</v>
      </c>
    </row>
    <row r="2192" spans="1:21" hidden="1">
      <c r="A2192" t="s">
        <v>3566</v>
      </c>
      <c r="B2192">
        <v>3235</v>
      </c>
      <c r="C2192">
        <v>289859</v>
      </c>
      <c r="D2192" t="s">
        <v>3725</v>
      </c>
      <c r="E2192" t="s">
        <v>2696</v>
      </c>
      <c r="F2192">
        <v>18406</v>
      </c>
      <c r="G2192">
        <v>1750863</v>
      </c>
      <c r="H2192">
        <f t="shared" si="34"/>
        <v>0</v>
      </c>
      <c r="I2192">
        <f t="array" ref="I2192">MIN(IFERROR(FIND(IstNumbers,A2192),""))</f>
        <v>13</v>
      </c>
      <c r="J2192" s="1" t="e">
        <f>IF([first '# in title]&lt;[pos kw in title],MID([title],[pos kw in title]-6,6),#N/A)</f>
        <v>#N/A</v>
      </c>
      <c r="K2192" s="1" t="e">
        <f>IFERROR(MID(SUBSTITUTE([kw rough in title],",","."),FIND("(",[kw rough in title])+1,20),SUBSTITUTE(IFERROR(MID([kw rough in title],FIND(" ",[kw rough in title])+1,20),[kw rough in title]),",","."))</f>
        <v>#N/A</v>
      </c>
      <c r="L2192" s="1">
        <f>IFERROR(FIND("kW",[desc]),0)</f>
        <v>70</v>
      </c>
      <c r="M2192">
        <f t="array" ref="M2192">MIN(IFERROR(FIND(IstNumbers,E2192),""))</f>
        <v>34</v>
      </c>
      <c r="N2192" s="1" t="str">
        <f>IF([first '# in desc]&lt;[pos kw in desc],MID([desc],[pos kw in desc]-7,7))</f>
        <v xml:space="preserve">­me 42 </v>
      </c>
      <c r="O21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92" s="1" t="str">
        <f>TRIM(IF([first '# in desc]&lt;[pos kw in desc],MID([desc],[pos kw in desc]-6,6),FALSE))</f>
        <v>me 42</v>
      </c>
      <c r="Q2192" s="1" t="b">
        <f>IF(LEN([manuell])=0,IFERROR([kw fine in title]*1,IFERROR(SUMPRODUCT(COUNTIF(IsDigits,MID([kw in desc],ROW($A$1:$A$150),1)))=LEN([kw in desc]),#N/A)),[manuell])</f>
        <v>0</v>
      </c>
      <c r="R2192" s="1" t="str">
        <f>IF([pos kw in title]&gt;0,MID(J2192,#REF!,4),IF([first '# in title]&gt;0,MID([title],[first '# in title],3),IF([first '# in title]&gt;0,MID([desc],#REF!,3),VLOOKUP([productid],$G$2:$R$1386,8))))</f>
        <v xml:space="preserve">42 </v>
      </c>
      <c r="S2192" s="1" t="e">
        <f>IF([kw in desc]=[kw rough in title],[kw in desc]*1,IFERROR(LEFT([kw_dirty],3)*1,IFERROR(LEFT([kw_dirty],2)*1,"n.a.")))</f>
        <v>#N/A</v>
      </c>
      <c r="T2192" s="1"/>
      <c r="U2192" s="1">
        <f>VLOOKUP(Tabelle1[[#This Row],[productid]],Tabelle2[#All],2,FALSE)</f>
        <v>42</v>
      </c>
    </row>
    <row r="2193" spans="1:21" hidden="1">
      <c r="A2193" t="s">
        <v>3593</v>
      </c>
      <c r="B2193">
        <v>3280</v>
      </c>
      <c r="C2193">
        <v>289859</v>
      </c>
      <c r="D2193" t="s">
        <v>3726</v>
      </c>
      <c r="E2193" t="s">
        <v>3727</v>
      </c>
      <c r="F2193">
        <v>18406</v>
      </c>
      <c r="G2193">
        <v>3497887</v>
      </c>
      <c r="H2193">
        <f t="shared" si="34"/>
        <v>0</v>
      </c>
      <c r="I2193">
        <f t="array" ref="I2193">MIN(IFERROR(FIND(IstNumbers,A2193),""))</f>
        <v>13</v>
      </c>
      <c r="J2193" s="1" t="e">
        <f>IF([first '# in title]&lt;[pos kw in title],MID([title],[pos kw in title]-6,6),#N/A)</f>
        <v>#N/A</v>
      </c>
      <c r="K2193" s="1" t="e">
        <f>IFERROR(MID(SUBSTITUTE([kw rough in title],",","."),FIND("(",[kw rough in title])+1,20),SUBSTITUTE(IFERROR(MID([kw rough in title],FIND(" ",[kw rough in title])+1,20),[kw rough in title]),",","."))</f>
        <v>#N/A</v>
      </c>
      <c r="L2193" s="1">
        <f>IFERROR(FIND("kW",[desc]),0)</f>
        <v>70</v>
      </c>
      <c r="M2193">
        <f t="array" ref="M2193">MIN(IFERROR(FIND(IstNumbers,E2193),""))</f>
        <v>34</v>
      </c>
      <c r="N2193" s="1" t="str">
        <f>IF([first '# in desc]&lt;[pos kw in desc],MID([desc],[pos kw in desc]-7,7))</f>
        <v xml:space="preserve">­me 42 </v>
      </c>
      <c r="O21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193" s="1" t="str">
        <f>TRIM(IF([first '# in desc]&lt;[pos kw in desc],MID([desc],[pos kw in desc]-6,6),FALSE))</f>
        <v>me 42</v>
      </c>
      <c r="Q2193" s="1" t="b">
        <f>IF(LEN([manuell])=0,IFERROR([kw fine in title]*1,IFERROR(SUMPRODUCT(COUNTIF(IsDigits,MID([kw in desc],ROW($A$1:$A$150),1)))=LEN([kw in desc]),#N/A)),[manuell])</f>
        <v>0</v>
      </c>
      <c r="R2193" s="1" t="str">
        <f>IF([pos kw in title]&gt;0,MID(J2193,#REF!,4),IF([first '# in title]&gt;0,MID([title],[first '# in title],3),IF([first '# in title]&gt;0,MID([desc],#REF!,3),VLOOKUP([productid],$G$2:$R$1386,8))))</f>
        <v xml:space="preserve">42 </v>
      </c>
      <c r="S2193" s="1" t="e">
        <f>IF([kw in desc]=[kw rough in title],[kw in desc]*1,IFERROR(LEFT([kw_dirty],3)*1,IFERROR(LEFT([kw_dirty],2)*1,"n.a.")))</f>
        <v>#N/A</v>
      </c>
      <c r="T2193" s="1"/>
      <c r="U2193" s="1">
        <f>VLOOKUP(Tabelle1[[#This Row],[productid]],Tabelle2[#All],2,FALSE)</f>
        <v>42</v>
      </c>
    </row>
    <row r="2194" spans="1:21" hidden="1">
      <c r="A2194" t="s">
        <v>2837</v>
      </c>
      <c r="B2194">
        <v>2239</v>
      </c>
      <c r="C2194">
        <v>289859</v>
      </c>
      <c r="D2194" t="s">
        <v>3728</v>
      </c>
      <c r="E2194" t="s">
        <v>3729</v>
      </c>
      <c r="F2194">
        <v>18406</v>
      </c>
      <c r="G2194">
        <v>3712883</v>
      </c>
      <c r="H2194">
        <f t="shared" si="34"/>
        <v>20</v>
      </c>
      <c r="I2194">
        <f t="array" ref="I2194">MIN(IFERROR(FIND(IstNumbers,A2194),""))</f>
        <v>17</v>
      </c>
      <c r="J2194" s="1" t="str">
        <f>IF([first '# in title]&lt;[pos kw in title],MID([title],[pos kw in title]-6,6),#N/A)</f>
        <v xml:space="preserve">ur 16 </v>
      </c>
      <c r="K219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94" s="1">
        <f>IFERROR(FIND("kW",[desc]),0)</f>
        <v>71</v>
      </c>
      <c r="M2194">
        <f t="array" ref="M2194">MIN(IFERROR(FIND(IstNumbers,E2194),""))</f>
        <v>29</v>
      </c>
      <c r="N2194" s="1" t="str">
        <f>IF([first '# in desc]&lt;[pos kw in desc],MID([desc],[pos kw in desc]-7,7))</f>
        <v xml:space="preserve">­me 16 </v>
      </c>
      <c r="O219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94" s="1" t="str">
        <f>TRIM(IF([first '# in desc]&lt;[pos kw in desc],MID([desc],[pos kw in desc]-6,6),FALSE))</f>
        <v>me 16</v>
      </c>
      <c r="Q2194" s="1">
        <f>IF(LEN([manuell])=0,IFERROR([kw fine in title]*1,IFERROR(SUMPRODUCT(COUNTIF(IsDigits,MID([kw in desc],ROW($A$1:$A$150),1)))=LEN([kw in desc]),#N/A)),[manuell])</f>
        <v>16</v>
      </c>
      <c r="R2194" s="1" t="e">
        <f>IF([pos kw in title]&gt;0,MID(J2194,#REF!,4),IF([first '# in title]&gt;0,MID([title],[first '# in title],3),IF([first '# in title]&gt;0,MID([desc],#REF!,3),VLOOKUP([productid],$G$2:$R$1386,8))))</f>
        <v>#REF!</v>
      </c>
      <c r="S2194" s="1" t="str">
        <f>IF([kw in desc]=[kw rough in title],[kw in desc]*1,IFERROR(LEFT([kw_dirty],3)*1,IFERROR(LEFT([kw_dirty],2)*1,"n.a.")))</f>
        <v>n.a.</v>
      </c>
      <c r="T2194" s="1"/>
      <c r="U2194" s="1">
        <f>VLOOKUP(Tabelle1[[#This Row],[productid]],Tabelle2[#All],2,FALSE)</f>
        <v>16</v>
      </c>
    </row>
    <row r="2195" spans="1:21" hidden="1">
      <c r="A2195" t="s">
        <v>3534</v>
      </c>
      <c r="B2195">
        <v>2010</v>
      </c>
      <c r="C2195">
        <v>289859</v>
      </c>
      <c r="D2195" t="s">
        <v>3730</v>
      </c>
      <c r="E2195" t="s">
        <v>3731</v>
      </c>
      <c r="F2195">
        <v>18406</v>
      </c>
      <c r="G2195">
        <v>2384234</v>
      </c>
      <c r="H2195">
        <f t="shared" si="34"/>
        <v>40</v>
      </c>
      <c r="I2195">
        <f t="array" ref="I2195">MIN(IFERROR(FIND(IstNumbers,A2195),""))</f>
        <v>29</v>
      </c>
      <c r="J2195" s="1" t="str">
        <f>IF([first '# in title]&lt;[pos kw in title],MID([title],[pos kw in title]-6,6),#N/A)</f>
        <v xml:space="preserve">A (16 </v>
      </c>
      <c r="K219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95" s="1">
        <f>IFERROR(FIND("kW",[desc]),0)</f>
        <v>70</v>
      </c>
      <c r="M2195">
        <f t="array" ref="M2195">MIN(IFERROR(FIND(IstNumbers,E2195),""))</f>
        <v>34</v>
      </c>
      <c r="N2195" s="1" t="str">
        <f>IF([first '# in desc]&lt;[pos kw in desc],MID([desc],[pos kw in desc]-7,7))</f>
        <v xml:space="preserve">­me 16 </v>
      </c>
      <c r="O219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95" s="1" t="str">
        <f>TRIM(IF([first '# in desc]&lt;[pos kw in desc],MID([desc],[pos kw in desc]-6,6),FALSE))</f>
        <v>me 16</v>
      </c>
      <c r="Q2195" s="1">
        <f>IF(LEN([manuell])=0,IFERROR([kw fine in title]*1,IFERROR(SUMPRODUCT(COUNTIF(IsDigits,MID([kw in desc],ROW($A$1:$A$150),1)))=LEN([kw in desc]),#N/A)),[manuell])</f>
        <v>16</v>
      </c>
      <c r="R2195" s="1" t="e">
        <f>IF([pos kw in title]&gt;0,MID(J2195,#REF!,4),IF([first '# in title]&gt;0,MID([title],[first '# in title],3),IF([first '# in title]&gt;0,MID([desc],#REF!,3),VLOOKUP([productid],$G$2:$R$1386,8))))</f>
        <v>#REF!</v>
      </c>
      <c r="S2195" s="1" t="str">
        <f>IF([kw in desc]=[kw rough in title],[kw in desc]*1,IFERROR(LEFT([kw_dirty],3)*1,IFERROR(LEFT([kw_dirty],2)*1,"n.a.")))</f>
        <v>n.a.</v>
      </c>
      <c r="T2195" s="1"/>
      <c r="U2195" s="1">
        <f>VLOOKUP(Tabelle1[[#This Row],[productid]],Tabelle2[#All],2,FALSE)</f>
        <v>16</v>
      </c>
    </row>
    <row r="2196" spans="1:21" hidden="1">
      <c r="A2196" t="s">
        <v>3510</v>
      </c>
      <c r="B2196">
        <v>2079</v>
      </c>
      <c r="C2196">
        <v>289859</v>
      </c>
      <c r="D2196" t="s">
        <v>3732</v>
      </c>
      <c r="E2196" t="s">
        <v>2482</v>
      </c>
      <c r="F2196">
        <v>18406</v>
      </c>
      <c r="G2196">
        <v>2635849</v>
      </c>
      <c r="H2196">
        <f t="shared" si="34"/>
        <v>59</v>
      </c>
      <c r="I2196">
        <f t="array" ref="I2196">MIN(IFERROR(FIND(IstNumbers,A2196),""))</f>
        <v>24</v>
      </c>
      <c r="J2196" s="1" t="str">
        <f>IF([first '# in title]&lt;[pos kw in title],MID([title],[pos kw in title]-6,6),#N/A)</f>
        <v xml:space="preserve">H (16 </v>
      </c>
      <c r="K219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196" s="1">
        <f>IFERROR(FIND("kW",[desc]),0)</f>
        <v>71</v>
      </c>
      <c r="M2196">
        <f t="array" ref="M2196">MIN(IFERROR(FIND(IstNumbers,E2196),""))</f>
        <v>29</v>
      </c>
      <c r="N2196" s="1" t="str">
        <f>IF([first '# in desc]&lt;[pos kw in desc],MID([desc],[pos kw in desc]-7,7))</f>
        <v xml:space="preserve">­me 16 </v>
      </c>
      <c r="O219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96" s="1" t="str">
        <f>TRIM(IF([first '# in desc]&lt;[pos kw in desc],MID([desc],[pos kw in desc]-6,6),FALSE))</f>
        <v>me 16</v>
      </c>
      <c r="Q2196" s="1">
        <f>IF(LEN([manuell])=0,IFERROR([kw fine in title]*1,IFERROR(SUMPRODUCT(COUNTIF(IsDigits,MID([kw in desc],ROW($A$1:$A$150),1)))=LEN([kw in desc]),#N/A)),[manuell])</f>
        <v>16</v>
      </c>
      <c r="R2196" s="1" t="e">
        <f>IF([pos kw in title]&gt;0,MID(J2196,#REF!,4),IF([first '# in title]&gt;0,MID([title],[first '# in title],3),IF([first '# in title]&gt;0,MID([desc],#REF!,3),VLOOKUP([productid],$G$2:$R$1386,8))))</f>
        <v>#REF!</v>
      </c>
      <c r="S2196" s="1" t="str">
        <f>IF([kw in desc]=[kw rough in title],[kw in desc]*1,IFERROR(LEFT([kw_dirty],3)*1,IFERROR(LEFT([kw_dirty],2)*1,"n.a.")))</f>
        <v>n.a.</v>
      </c>
      <c r="T2196" s="1"/>
      <c r="U2196" s="1">
        <f>VLOOKUP(Tabelle1[[#This Row],[productid]],Tabelle2[#All],2,FALSE)</f>
        <v>16</v>
      </c>
    </row>
    <row r="2197" spans="1:21" hidden="1">
      <c r="A2197" t="s">
        <v>3522</v>
      </c>
      <c r="B2197">
        <v>2204</v>
      </c>
      <c r="C2197">
        <v>289859</v>
      </c>
      <c r="D2197" t="s">
        <v>3733</v>
      </c>
      <c r="E2197" t="s">
        <v>3294</v>
      </c>
      <c r="F2197">
        <v>18406</v>
      </c>
      <c r="G2197">
        <v>1219746</v>
      </c>
      <c r="H2197">
        <f t="shared" si="34"/>
        <v>0</v>
      </c>
      <c r="I2197">
        <f t="array" ref="I2197">MIN(IFERROR(FIND(IstNumbers,A2197),""))</f>
        <v>14</v>
      </c>
      <c r="J2197" s="1" t="e">
        <f>IF([first '# in title]&lt;[pos kw in title],MID([title],[pos kw in title]-6,6),#N/A)</f>
        <v>#N/A</v>
      </c>
      <c r="K2197" s="1" t="e">
        <f>IFERROR(MID(SUBSTITUTE([kw rough in title],",","."),FIND("(",[kw rough in title])+1,20),SUBSTITUTE(IFERROR(MID([kw rough in title],FIND(" ",[kw rough in title])+1,20),[kw rough in title]),",","."))</f>
        <v>#N/A</v>
      </c>
      <c r="L2197" s="1">
        <f>IFERROR(FIND("kW",[desc]),0)</f>
        <v>71</v>
      </c>
      <c r="M2197">
        <f t="array" ref="M2197">MIN(IFERROR(FIND(IstNumbers,E2197),""))</f>
        <v>29</v>
      </c>
      <c r="N2197" s="1" t="str">
        <f>IF([first '# in desc]&lt;[pos kw in desc],MID([desc],[pos kw in desc]-7,7))</f>
        <v xml:space="preserve">­me 16 </v>
      </c>
      <c r="O219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197" s="1" t="str">
        <f>TRIM(IF([first '# in desc]&lt;[pos kw in desc],MID([desc],[pos kw in desc]-6,6),FALSE))</f>
        <v>me 16</v>
      </c>
      <c r="Q2197" s="1" t="b">
        <f>IF(LEN([manuell])=0,IFERROR([kw fine in title]*1,IFERROR(SUMPRODUCT(COUNTIF(IsDigits,MID([kw in desc],ROW($A$1:$A$150),1)))=LEN([kw in desc]),#N/A)),[manuell])</f>
        <v>0</v>
      </c>
      <c r="R2197" s="1" t="str">
        <f>IF([pos kw in title]&gt;0,MID(J2197,#REF!,4),IF([first '# in title]&gt;0,MID([title],[first '# in title],3),IF([first '# in title]&gt;0,MID([desc],#REF!,3),VLOOKUP([productid],$G$2:$R$1386,8))))</f>
        <v xml:space="preserve">16 </v>
      </c>
      <c r="S2197" s="1" t="e">
        <f>IF([kw in desc]=[kw rough in title],[kw in desc]*1,IFERROR(LEFT([kw_dirty],3)*1,IFERROR(LEFT([kw_dirty],2)*1,"n.a.")))</f>
        <v>#N/A</v>
      </c>
      <c r="T2197" s="1"/>
      <c r="U2197" s="1">
        <f>VLOOKUP(Tabelle1[[#This Row],[productid]],Tabelle2[#All],2,FALSE)</f>
        <v>16</v>
      </c>
    </row>
    <row r="2198" spans="1:21">
      <c r="A2198" t="s">
        <v>3516</v>
      </c>
      <c r="B2198">
        <v>3135</v>
      </c>
      <c r="C2198">
        <v>289859</v>
      </c>
      <c r="D2198" t="s">
        <v>3734</v>
      </c>
      <c r="E2198" t="s">
        <v>3735</v>
      </c>
      <c r="F2198">
        <v>18406</v>
      </c>
      <c r="G2198">
        <v>3094808</v>
      </c>
      <c r="H2198">
        <f t="shared" si="34"/>
        <v>0</v>
      </c>
      <c r="I2198">
        <f t="array" ref="I2198">MIN(IFERROR(FIND(IstNumbers,A2198),""))</f>
        <v>14</v>
      </c>
      <c r="J2198" s="1" t="e">
        <f>IF([first '# in title]&lt;[pos kw in title],MID([title],[pos kw in title]-6,6),#N/A)</f>
        <v>#N/A</v>
      </c>
      <c r="K2198" s="1" t="e">
        <f>IFERROR(MID(SUBSTITUTE([kw rough in title],",","."),FIND("(",[kw rough in title])+1,20),SUBSTITUTE(IFERROR(MID([kw rough in title],FIND(" ",[kw rough in title])+1,20),[kw rough in title]),",","."))</f>
        <v>#N/A</v>
      </c>
      <c r="L2198" s="1">
        <f>IFERROR(FIND("kW",[desc]),0)</f>
        <v>0</v>
      </c>
      <c r="M2198">
        <f t="array" ref="M2198">MIN(IFERROR(FIND(IstNumbers,E2198),""))</f>
        <v>31</v>
      </c>
      <c r="N2198" s="1" t="b">
        <f>IF([first '# in desc]&lt;[pos kw in desc],MID([desc],[pos kw in desc]-7,7))</f>
        <v>0</v>
      </c>
      <c r="O21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98" s="1" t="str">
        <f>TRIM(IF([first '# in desc]&lt;[pos kw in desc],MID([desc],[pos kw in desc]-6,6),FALSE))</f>
        <v>FALSCH</v>
      </c>
      <c r="Q2198" s="1" t="b">
        <f>IF(LEN([manuell])=0,IFERROR([kw fine in title]*1,IFERROR(SUMPRODUCT(COUNTIF(IsDigits,MID([kw in desc],ROW($A$1:$A$150),1)))=LEN([kw in desc]),#N/A)),[manuell])</f>
        <v>0</v>
      </c>
      <c r="R2198" s="1" t="str">
        <f>IF([pos kw in title]&gt;0,MID(J2198,#REF!,4),IF([first '# in title]&gt;0,MID([title],[first '# in title],3),IF([first '# in title]&gt;0,MID([desc],#REF!,3),VLOOKUP([productid],$G$2:$R$1386,8))))</f>
        <v xml:space="preserve">22 </v>
      </c>
      <c r="S2198" s="1" t="e">
        <f>IF([kw in desc]=[kw rough in title],[kw in desc]*1,IFERROR(LEFT([kw_dirty],3)*1,IFERROR(LEFT([kw_dirty],2)*1,"n.a.")))</f>
        <v>#N/A</v>
      </c>
      <c r="T2198" s="1"/>
      <c r="U2198" s="1" t="e">
        <f>VLOOKUP(Tabelle1[[#This Row],[productid]],Tabelle2[#All],2,FALSE)</f>
        <v>#N/A</v>
      </c>
    </row>
    <row r="2199" spans="1:21">
      <c r="A2199" t="s">
        <v>3736</v>
      </c>
      <c r="B2199">
        <v>2895.91</v>
      </c>
      <c r="C2199">
        <v>276812</v>
      </c>
      <c r="D2199" t="s">
        <v>3737</v>
      </c>
      <c r="E2199" t="s">
        <v>3738</v>
      </c>
      <c r="F2199">
        <v>18406</v>
      </c>
      <c r="G2199">
        <v>4597622</v>
      </c>
      <c r="H2199">
        <f t="shared" si="34"/>
        <v>0</v>
      </c>
      <c r="I2199">
        <f t="array" ref="I2199">MIN(IFERROR(FIND(IstNumbers,A2199),""))</f>
        <v>24</v>
      </c>
      <c r="J2199" s="1" t="e">
        <f>IF([first '# in title]&lt;[pos kw in title],MID([title],[pos kw in title]-6,6),#N/A)</f>
        <v>#N/A</v>
      </c>
      <c r="K2199" s="1" t="e">
        <f>IFERROR(MID(SUBSTITUTE([kw rough in title],",","."),FIND("(",[kw rough in title])+1,20),SUBSTITUTE(IFERROR(MID([kw rough in title],FIND(" ",[kw rough in title])+1,20),[kw rough in title]),",","."))</f>
        <v>#N/A</v>
      </c>
      <c r="L2199" s="1">
        <f>IFERROR(FIND("kW",[desc]),0)</f>
        <v>0</v>
      </c>
      <c r="M2199">
        <f t="array" ref="M2199">MIN(IFERROR(FIND(IstNumbers,E2199),""))</f>
        <v>19</v>
      </c>
      <c r="N2199" s="1" t="b">
        <f>IF([first '# in desc]&lt;[pos kw in desc],MID([desc],[pos kw in desc]-7,7))</f>
        <v>0</v>
      </c>
      <c r="O21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199" s="1" t="str">
        <f>TRIM(IF([first '# in desc]&lt;[pos kw in desc],MID([desc],[pos kw in desc]-6,6),FALSE))</f>
        <v>FALSCH</v>
      </c>
      <c r="Q2199" s="1" t="b">
        <f>IF(LEN([manuell])=0,IFERROR([kw fine in title]*1,IFERROR(SUMPRODUCT(COUNTIF(IsDigits,MID([kw in desc],ROW($A$1:$A$150),1)))=LEN([kw in desc]),#N/A)),[manuell])</f>
        <v>0</v>
      </c>
      <c r="R2199" s="1" t="str">
        <f>IF([pos kw in title]&gt;0,MID(J2199,#REF!,4),IF([first '# in title]&gt;0,MID([title],[first '# in title],3),IF([first '# in title]&gt;0,MID([desc],#REF!,3),VLOOKUP([productid],$G$2:$R$1386,8))))</f>
        <v>172</v>
      </c>
      <c r="S2199" s="1" t="e">
        <f>IF([kw in desc]=[kw rough in title],[kw in desc]*1,IFERROR(LEFT([kw_dirty],3)*1,IFERROR(LEFT([kw_dirty],2)*1,"n.a.")))</f>
        <v>#N/A</v>
      </c>
      <c r="T2199" s="1"/>
      <c r="U2199" s="1" t="e">
        <f>VLOOKUP(Tabelle1[[#This Row],[productid]],Tabelle2[#All],2,FALSE)</f>
        <v>#N/A</v>
      </c>
    </row>
    <row r="2200" spans="1:21">
      <c r="A2200" t="s">
        <v>3585</v>
      </c>
      <c r="B2200">
        <v>2377</v>
      </c>
      <c r="C2200">
        <v>289859</v>
      </c>
      <c r="D2200" t="s">
        <v>3739</v>
      </c>
      <c r="E2200" t="s">
        <v>3740</v>
      </c>
      <c r="F2200">
        <v>18406</v>
      </c>
      <c r="G2200">
        <v>2286143</v>
      </c>
      <c r="H2200">
        <f t="shared" si="34"/>
        <v>0</v>
      </c>
      <c r="I2200">
        <f t="array" ref="I2200">MIN(IFERROR(FIND(IstNumbers,A2200),""))</f>
        <v>20</v>
      </c>
      <c r="J2200" s="1" t="e">
        <f>IF([first '# in title]&lt;[pos kw in title],MID([title],[pos kw in title]-6,6),#N/A)</f>
        <v>#N/A</v>
      </c>
      <c r="K2200" s="1" t="e">
        <f>IFERROR(MID(SUBSTITUTE([kw rough in title],",","."),FIND("(",[kw rough in title])+1,20),SUBSTITUTE(IFERROR(MID([kw rough in title],FIND(" ",[kw rough in title])+1,20),[kw rough in title]),",","."))</f>
        <v>#N/A</v>
      </c>
      <c r="L2200" s="1">
        <f>IFERROR(FIND("kW",[desc]),0)</f>
        <v>0</v>
      </c>
      <c r="M2200">
        <f t="array" ref="M2200">MIN(IFERROR(FIND(IstNumbers,E2200),""))</f>
        <v>33</v>
      </c>
      <c r="N2200" s="1" t="b">
        <f>IF([first '# in desc]&lt;[pos kw in desc],MID([desc],[pos kw in desc]-7,7))</f>
        <v>0</v>
      </c>
      <c r="O22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00" s="1" t="str">
        <f>TRIM(IF([first '# in desc]&lt;[pos kw in desc],MID([desc],[pos kw in desc]-6,6),FALSE))</f>
        <v>FALSCH</v>
      </c>
      <c r="Q2200" s="1" t="b">
        <f>IF(LEN([manuell])=0,IFERROR([kw fine in title]*1,IFERROR(SUMPRODUCT(COUNTIF(IsDigits,MID([kw in desc],ROW($A$1:$A$150),1)))=LEN([kw in desc]),#N/A)),[manuell])</f>
        <v>0</v>
      </c>
      <c r="R2200" s="1" t="str">
        <f>IF([pos kw in title]&gt;0,MID(J2200,#REF!,4),IF([first '# in title]&gt;0,MID([title],[first '# in title],3),IF([first '# in title]&gt;0,MID([desc],#REF!,3),VLOOKUP([productid],$G$2:$R$1386,8))))</f>
        <v>146</v>
      </c>
      <c r="S2200" s="1" t="e">
        <f>IF([kw in desc]=[kw rough in title],[kw in desc]*1,IFERROR(LEFT([kw_dirty],3)*1,IFERROR(LEFT([kw_dirty],2)*1,"n.a.")))</f>
        <v>#N/A</v>
      </c>
      <c r="T2200" s="1"/>
      <c r="U2200" s="1" t="e">
        <f>VLOOKUP(Tabelle1[[#This Row],[productid]],Tabelle2[#All],2,FALSE)</f>
        <v>#N/A</v>
      </c>
    </row>
    <row r="2201" spans="1:21" hidden="1">
      <c r="A2201" t="s">
        <v>3566</v>
      </c>
      <c r="B2201">
        <v>3235</v>
      </c>
      <c r="C2201">
        <v>289859</v>
      </c>
      <c r="D2201" t="s">
        <v>3741</v>
      </c>
      <c r="E2201" t="s">
        <v>2710</v>
      </c>
      <c r="F2201">
        <v>18406</v>
      </c>
      <c r="G2201">
        <v>1750863</v>
      </c>
      <c r="H2201">
        <f t="shared" si="34"/>
        <v>0</v>
      </c>
      <c r="I2201">
        <f t="array" ref="I2201">MIN(IFERROR(FIND(IstNumbers,A2201),""))</f>
        <v>13</v>
      </c>
      <c r="J2201" s="1" t="e">
        <f>IF([first '# in title]&lt;[pos kw in title],MID([title],[pos kw in title]-6,6),#N/A)</f>
        <v>#N/A</v>
      </c>
      <c r="K2201" s="1" t="e">
        <f>IFERROR(MID(SUBSTITUTE([kw rough in title],",","."),FIND("(",[kw rough in title])+1,20),SUBSTITUTE(IFERROR(MID([kw rough in title],FIND(" ",[kw rough in title])+1,20),[kw rough in title]),",","."))</f>
        <v>#N/A</v>
      </c>
      <c r="L2201" s="1">
        <f>IFERROR(FIND("kW",[desc]),0)</f>
        <v>70</v>
      </c>
      <c r="M2201">
        <f t="array" ref="M2201">MIN(IFERROR(FIND(IstNumbers,E2201),""))</f>
        <v>34</v>
      </c>
      <c r="N2201" s="1" t="str">
        <f>IF([first '# in desc]&lt;[pos kw in desc],MID([desc],[pos kw in desc]-7,7))</f>
        <v xml:space="preserve">­me 42 </v>
      </c>
      <c r="O22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01" s="1" t="str">
        <f>TRIM(IF([first '# in desc]&lt;[pos kw in desc],MID([desc],[pos kw in desc]-6,6),FALSE))</f>
        <v>me 42</v>
      </c>
      <c r="Q2201" s="1" t="b">
        <f>IF(LEN([manuell])=0,IFERROR([kw fine in title]*1,IFERROR(SUMPRODUCT(COUNTIF(IsDigits,MID([kw in desc],ROW($A$1:$A$150),1)))=LEN([kw in desc]),#N/A)),[manuell])</f>
        <v>0</v>
      </c>
      <c r="R2201" s="1" t="str">
        <f>IF([pos kw in title]&gt;0,MID(J2201,#REF!,4),IF([first '# in title]&gt;0,MID([title],[first '# in title],3),IF([first '# in title]&gt;0,MID([desc],#REF!,3),VLOOKUP([productid],$G$2:$R$1386,8))))</f>
        <v xml:space="preserve">42 </v>
      </c>
      <c r="S2201" s="1" t="e">
        <f>IF([kw in desc]=[kw rough in title],[kw in desc]*1,IFERROR(LEFT([kw_dirty],3)*1,IFERROR(LEFT([kw_dirty],2)*1,"n.a.")))</f>
        <v>#N/A</v>
      </c>
      <c r="T2201" s="1"/>
      <c r="U2201" s="1">
        <f>VLOOKUP(Tabelle1[[#This Row],[productid]],Tabelle2[#All],2,FALSE)</f>
        <v>42</v>
      </c>
    </row>
    <row r="2202" spans="1:21" hidden="1">
      <c r="A2202" t="s">
        <v>3593</v>
      </c>
      <c r="B2202">
        <v>3290</v>
      </c>
      <c r="C2202">
        <v>289859</v>
      </c>
      <c r="D2202" t="s">
        <v>3742</v>
      </c>
      <c r="E2202" t="s">
        <v>3743</v>
      </c>
      <c r="F2202">
        <v>18406</v>
      </c>
      <c r="G2202">
        <v>3497887</v>
      </c>
      <c r="H2202">
        <f t="shared" si="34"/>
        <v>0</v>
      </c>
      <c r="I2202">
        <f t="array" ref="I2202">MIN(IFERROR(FIND(IstNumbers,A2202),""))</f>
        <v>13</v>
      </c>
      <c r="J2202" s="1" t="e">
        <f>IF([first '# in title]&lt;[pos kw in title],MID([title],[pos kw in title]-6,6),#N/A)</f>
        <v>#N/A</v>
      </c>
      <c r="K2202" s="1" t="e">
        <f>IFERROR(MID(SUBSTITUTE([kw rough in title],",","."),FIND("(",[kw rough in title])+1,20),SUBSTITUTE(IFERROR(MID([kw rough in title],FIND(" ",[kw rough in title])+1,20),[kw rough in title]),",","."))</f>
        <v>#N/A</v>
      </c>
      <c r="L2202" s="1">
        <f>IFERROR(FIND("kW",[desc]),0)</f>
        <v>70</v>
      </c>
      <c r="M2202">
        <f t="array" ref="M2202">MIN(IFERROR(FIND(IstNumbers,E2202),""))</f>
        <v>34</v>
      </c>
      <c r="N2202" s="1" t="str">
        <f>IF([first '# in desc]&lt;[pos kw in desc],MID([desc],[pos kw in desc]-7,7))</f>
        <v xml:space="preserve">­me 42 </v>
      </c>
      <c r="O22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02" s="1" t="str">
        <f>TRIM(IF([first '# in desc]&lt;[pos kw in desc],MID([desc],[pos kw in desc]-6,6),FALSE))</f>
        <v>me 42</v>
      </c>
      <c r="Q2202" s="1" t="b">
        <f>IF(LEN([manuell])=0,IFERROR([kw fine in title]*1,IFERROR(SUMPRODUCT(COUNTIF(IsDigits,MID([kw in desc],ROW($A$1:$A$150),1)))=LEN([kw in desc]),#N/A)),[manuell])</f>
        <v>0</v>
      </c>
      <c r="R2202" s="1" t="str">
        <f>IF([pos kw in title]&gt;0,MID(J2202,#REF!,4),IF([first '# in title]&gt;0,MID([title],[first '# in title],3),IF([first '# in title]&gt;0,MID([desc],#REF!,3),VLOOKUP([productid],$G$2:$R$1386,8))))</f>
        <v xml:space="preserve">42 </v>
      </c>
      <c r="S2202" s="1" t="e">
        <f>IF([kw in desc]=[kw rough in title],[kw in desc]*1,IFERROR(LEFT([kw_dirty],3)*1,IFERROR(LEFT([kw_dirty],2)*1,"n.a.")))</f>
        <v>#N/A</v>
      </c>
      <c r="T2202" s="1"/>
      <c r="U2202" s="1">
        <f>VLOOKUP(Tabelle1[[#This Row],[productid]],Tabelle2[#All],2,FALSE)</f>
        <v>42</v>
      </c>
    </row>
    <row r="2203" spans="1:21" hidden="1">
      <c r="A2203" t="s">
        <v>2837</v>
      </c>
      <c r="B2203">
        <v>2239</v>
      </c>
      <c r="C2203">
        <v>289859</v>
      </c>
      <c r="D2203" t="s">
        <v>3744</v>
      </c>
      <c r="E2203" t="s">
        <v>3745</v>
      </c>
      <c r="F2203">
        <v>18406</v>
      </c>
      <c r="G2203">
        <v>3712883</v>
      </c>
      <c r="H2203">
        <f t="shared" si="34"/>
        <v>20</v>
      </c>
      <c r="I2203">
        <f t="array" ref="I2203">MIN(IFERROR(FIND(IstNumbers,A2203),""))</f>
        <v>17</v>
      </c>
      <c r="J2203" s="1" t="str">
        <f>IF([first '# in title]&lt;[pos kw in title],MID([title],[pos kw in title]-6,6),#N/A)</f>
        <v xml:space="preserve">ur 16 </v>
      </c>
      <c r="K220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03" s="1">
        <f>IFERROR(FIND("kW",[desc]),0)</f>
        <v>71</v>
      </c>
      <c r="M2203">
        <f t="array" ref="M2203">MIN(IFERROR(FIND(IstNumbers,E2203),""))</f>
        <v>29</v>
      </c>
      <c r="N2203" s="1" t="str">
        <f>IF([first '# in desc]&lt;[pos kw in desc],MID([desc],[pos kw in desc]-7,7))</f>
        <v xml:space="preserve">­me 16 </v>
      </c>
      <c r="O220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03" s="1" t="str">
        <f>TRIM(IF([first '# in desc]&lt;[pos kw in desc],MID([desc],[pos kw in desc]-6,6),FALSE))</f>
        <v>me 16</v>
      </c>
      <c r="Q2203" s="1">
        <f>IF(LEN([manuell])=0,IFERROR([kw fine in title]*1,IFERROR(SUMPRODUCT(COUNTIF(IsDigits,MID([kw in desc],ROW($A$1:$A$150),1)))=LEN([kw in desc]),#N/A)),[manuell])</f>
        <v>16</v>
      </c>
      <c r="R2203" s="1" t="e">
        <f>IF([pos kw in title]&gt;0,MID(J2203,#REF!,4),IF([first '# in title]&gt;0,MID([title],[first '# in title],3),IF([first '# in title]&gt;0,MID([desc],#REF!,3),VLOOKUP([productid],$G$2:$R$1386,8))))</f>
        <v>#REF!</v>
      </c>
      <c r="S2203" s="1" t="str">
        <f>IF([kw in desc]=[kw rough in title],[kw in desc]*1,IFERROR(LEFT([kw_dirty],3)*1,IFERROR(LEFT([kw_dirty],2)*1,"n.a.")))</f>
        <v>n.a.</v>
      </c>
      <c r="T2203" s="1"/>
      <c r="U2203" s="1">
        <f>VLOOKUP(Tabelle1[[#This Row],[productid]],Tabelle2[#All],2,FALSE)</f>
        <v>16</v>
      </c>
    </row>
    <row r="2204" spans="1:21" hidden="1">
      <c r="A2204" t="s">
        <v>3534</v>
      </c>
      <c r="B2204">
        <v>2010</v>
      </c>
      <c r="C2204">
        <v>289859</v>
      </c>
      <c r="D2204" t="s">
        <v>3746</v>
      </c>
      <c r="E2204" t="s">
        <v>3747</v>
      </c>
      <c r="F2204">
        <v>18406</v>
      </c>
      <c r="G2204">
        <v>2384234</v>
      </c>
      <c r="H2204">
        <f t="shared" si="34"/>
        <v>40</v>
      </c>
      <c r="I2204">
        <f t="array" ref="I2204">MIN(IFERROR(FIND(IstNumbers,A2204),""))</f>
        <v>29</v>
      </c>
      <c r="J2204" s="1" t="str">
        <f>IF([first '# in title]&lt;[pos kw in title],MID([title],[pos kw in title]-6,6),#N/A)</f>
        <v xml:space="preserve">A (16 </v>
      </c>
      <c r="K220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04" s="1">
        <f>IFERROR(FIND("kW",[desc]),0)</f>
        <v>70</v>
      </c>
      <c r="M2204">
        <f t="array" ref="M2204">MIN(IFERROR(FIND(IstNumbers,E2204),""))</f>
        <v>34</v>
      </c>
      <c r="N2204" s="1" t="str">
        <f>IF([first '# in desc]&lt;[pos kw in desc],MID([desc],[pos kw in desc]-7,7))</f>
        <v xml:space="preserve">­me 16 </v>
      </c>
      <c r="O220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04" s="1" t="str">
        <f>TRIM(IF([first '# in desc]&lt;[pos kw in desc],MID([desc],[pos kw in desc]-6,6),FALSE))</f>
        <v>me 16</v>
      </c>
      <c r="Q2204" s="1">
        <f>IF(LEN([manuell])=0,IFERROR([kw fine in title]*1,IFERROR(SUMPRODUCT(COUNTIF(IsDigits,MID([kw in desc],ROW($A$1:$A$150),1)))=LEN([kw in desc]),#N/A)),[manuell])</f>
        <v>16</v>
      </c>
      <c r="R2204" s="1" t="e">
        <f>IF([pos kw in title]&gt;0,MID(J2204,#REF!,4),IF([first '# in title]&gt;0,MID([title],[first '# in title],3),IF([first '# in title]&gt;0,MID([desc],#REF!,3),VLOOKUP([productid],$G$2:$R$1386,8))))</f>
        <v>#REF!</v>
      </c>
      <c r="S2204" s="1" t="str">
        <f>IF([kw in desc]=[kw rough in title],[kw in desc]*1,IFERROR(LEFT([kw_dirty],3)*1,IFERROR(LEFT([kw_dirty],2)*1,"n.a.")))</f>
        <v>n.a.</v>
      </c>
      <c r="T2204" s="1"/>
      <c r="U2204" s="1">
        <f>VLOOKUP(Tabelle1[[#This Row],[productid]],Tabelle2[#All],2,FALSE)</f>
        <v>16</v>
      </c>
    </row>
    <row r="2205" spans="1:21" hidden="1">
      <c r="A2205" t="s">
        <v>3510</v>
      </c>
      <c r="B2205">
        <v>2089</v>
      </c>
      <c r="C2205">
        <v>289859</v>
      </c>
      <c r="D2205" t="s">
        <v>3748</v>
      </c>
      <c r="E2205" t="s">
        <v>2509</v>
      </c>
      <c r="F2205">
        <v>18406</v>
      </c>
      <c r="G2205">
        <v>2635849</v>
      </c>
      <c r="H2205">
        <f t="shared" si="34"/>
        <v>59</v>
      </c>
      <c r="I2205">
        <f t="array" ref="I2205">MIN(IFERROR(FIND(IstNumbers,A2205),""))</f>
        <v>24</v>
      </c>
      <c r="J2205" s="1" t="str">
        <f>IF([first '# in title]&lt;[pos kw in title],MID([title],[pos kw in title]-6,6),#N/A)</f>
        <v xml:space="preserve">H (16 </v>
      </c>
      <c r="K220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05" s="1">
        <f>IFERROR(FIND("kW",[desc]),0)</f>
        <v>71</v>
      </c>
      <c r="M2205">
        <f t="array" ref="M2205">MIN(IFERROR(FIND(IstNumbers,E2205),""))</f>
        <v>29</v>
      </c>
      <c r="N2205" s="1" t="str">
        <f>IF([first '# in desc]&lt;[pos kw in desc],MID([desc],[pos kw in desc]-7,7))</f>
        <v xml:space="preserve">­me 16 </v>
      </c>
      <c r="O220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05" s="1" t="str">
        <f>TRIM(IF([first '# in desc]&lt;[pos kw in desc],MID([desc],[pos kw in desc]-6,6),FALSE))</f>
        <v>me 16</v>
      </c>
      <c r="Q2205" s="1">
        <f>IF(LEN([manuell])=0,IFERROR([kw fine in title]*1,IFERROR(SUMPRODUCT(COUNTIF(IsDigits,MID([kw in desc],ROW($A$1:$A$150),1)))=LEN([kw in desc]),#N/A)),[manuell])</f>
        <v>16</v>
      </c>
      <c r="R2205" s="1" t="e">
        <f>IF([pos kw in title]&gt;0,MID(J2205,#REF!,4),IF([first '# in title]&gt;0,MID([title],[first '# in title],3),IF([first '# in title]&gt;0,MID([desc],#REF!,3),VLOOKUP([productid],$G$2:$R$1386,8))))</f>
        <v>#REF!</v>
      </c>
      <c r="S2205" s="1" t="str">
        <f>IF([kw in desc]=[kw rough in title],[kw in desc]*1,IFERROR(LEFT([kw_dirty],3)*1,IFERROR(LEFT([kw_dirty],2)*1,"n.a.")))</f>
        <v>n.a.</v>
      </c>
      <c r="T2205" s="1"/>
      <c r="U2205" s="1">
        <f>VLOOKUP(Tabelle1[[#This Row],[productid]],Tabelle2[#All],2,FALSE)</f>
        <v>16</v>
      </c>
    </row>
    <row r="2206" spans="1:21" hidden="1">
      <c r="A2206" t="s">
        <v>3522</v>
      </c>
      <c r="B2206">
        <v>2209</v>
      </c>
      <c r="C2206">
        <v>289859</v>
      </c>
      <c r="D2206" t="s">
        <v>3749</v>
      </c>
      <c r="E2206" t="s">
        <v>3331</v>
      </c>
      <c r="F2206">
        <v>18406</v>
      </c>
      <c r="G2206">
        <v>1219746</v>
      </c>
      <c r="H2206">
        <f t="shared" si="34"/>
        <v>0</v>
      </c>
      <c r="I2206">
        <f t="array" ref="I2206">MIN(IFERROR(FIND(IstNumbers,A2206),""))</f>
        <v>14</v>
      </c>
      <c r="J2206" s="1" t="e">
        <f>IF([first '# in title]&lt;[pos kw in title],MID([title],[pos kw in title]-6,6),#N/A)</f>
        <v>#N/A</v>
      </c>
      <c r="K2206" s="1" t="e">
        <f>IFERROR(MID(SUBSTITUTE([kw rough in title],",","."),FIND("(",[kw rough in title])+1,20),SUBSTITUTE(IFERROR(MID([kw rough in title],FIND(" ",[kw rough in title])+1,20),[kw rough in title]),",","."))</f>
        <v>#N/A</v>
      </c>
      <c r="L2206" s="1">
        <f>IFERROR(FIND("kW",[desc]),0)</f>
        <v>71</v>
      </c>
      <c r="M2206">
        <f t="array" ref="M2206">MIN(IFERROR(FIND(IstNumbers,E2206),""))</f>
        <v>29</v>
      </c>
      <c r="N2206" s="1" t="str">
        <f>IF([first '# in desc]&lt;[pos kw in desc],MID([desc],[pos kw in desc]-7,7))</f>
        <v xml:space="preserve">­me 16 </v>
      </c>
      <c r="O220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06" s="1" t="str">
        <f>TRIM(IF([first '# in desc]&lt;[pos kw in desc],MID([desc],[pos kw in desc]-6,6),FALSE))</f>
        <v>me 16</v>
      </c>
      <c r="Q2206" s="1" t="b">
        <f>IF(LEN([manuell])=0,IFERROR([kw fine in title]*1,IFERROR(SUMPRODUCT(COUNTIF(IsDigits,MID([kw in desc],ROW($A$1:$A$150),1)))=LEN([kw in desc]),#N/A)),[manuell])</f>
        <v>0</v>
      </c>
      <c r="R2206" s="1" t="str">
        <f>IF([pos kw in title]&gt;0,MID(J2206,#REF!,4),IF([first '# in title]&gt;0,MID([title],[first '# in title],3),IF([first '# in title]&gt;0,MID([desc],#REF!,3),VLOOKUP([productid],$G$2:$R$1386,8))))</f>
        <v xml:space="preserve">16 </v>
      </c>
      <c r="S2206" s="1" t="e">
        <f>IF([kw in desc]=[kw rough in title],[kw in desc]*1,IFERROR(LEFT([kw_dirty],3)*1,IFERROR(LEFT([kw_dirty],2)*1,"n.a.")))</f>
        <v>#N/A</v>
      </c>
      <c r="T2206" s="1"/>
      <c r="U2206" s="1">
        <f>VLOOKUP(Tabelle1[[#This Row],[productid]],Tabelle2[#All],2,FALSE)</f>
        <v>16</v>
      </c>
    </row>
    <row r="2207" spans="1:21">
      <c r="A2207" t="s">
        <v>3516</v>
      </c>
      <c r="B2207">
        <v>3135</v>
      </c>
      <c r="C2207">
        <v>289859</v>
      </c>
      <c r="D2207" t="s">
        <v>3750</v>
      </c>
      <c r="E2207" t="s">
        <v>3751</v>
      </c>
      <c r="F2207">
        <v>18406</v>
      </c>
      <c r="G2207">
        <v>3094808</v>
      </c>
      <c r="H2207">
        <f t="shared" si="34"/>
        <v>0</v>
      </c>
      <c r="I2207">
        <f t="array" ref="I2207">MIN(IFERROR(FIND(IstNumbers,A2207),""))</f>
        <v>14</v>
      </c>
      <c r="J2207" s="1" t="e">
        <f>IF([first '# in title]&lt;[pos kw in title],MID([title],[pos kw in title]-6,6),#N/A)</f>
        <v>#N/A</v>
      </c>
      <c r="K2207" s="1" t="e">
        <f>IFERROR(MID(SUBSTITUTE([kw rough in title],",","."),FIND("(",[kw rough in title])+1,20),SUBSTITUTE(IFERROR(MID([kw rough in title],FIND(" ",[kw rough in title])+1,20),[kw rough in title]),",","."))</f>
        <v>#N/A</v>
      </c>
      <c r="L2207" s="1">
        <f>IFERROR(FIND("kW",[desc]),0)</f>
        <v>0</v>
      </c>
      <c r="M2207">
        <f t="array" ref="M2207">MIN(IFERROR(FIND(IstNumbers,E2207),""))</f>
        <v>31</v>
      </c>
      <c r="N2207" s="1" t="b">
        <f>IF([first '# in desc]&lt;[pos kw in desc],MID([desc],[pos kw in desc]-7,7))</f>
        <v>0</v>
      </c>
      <c r="O22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07" s="1" t="str">
        <f>TRIM(IF([first '# in desc]&lt;[pos kw in desc],MID([desc],[pos kw in desc]-6,6),FALSE))</f>
        <v>FALSCH</v>
      </c>
      <c r="Q2207" s="1" t="b">
        <f>IF(LEN([manuell])=0,IFERROR([kw fine in title]*1,IFERROR(SUMPRODUCT(COUNTIF(IsDigits,MID([kw in desc],ROW($A$1:$A$150),1)))=LEN([kw in desc]),#N/A)),[manuell])</f>
        <v>0</v>
      </c>
      <c r="R2207" s="1" t="str">
        <f>IF([pos kw in title]&gt;0,MID(J2207,#REF!,4),IF([first '# in title]&gt;0,MID([title],[first '# in title],3),IF([first '# in title]&gt;0,MID([desc],#REF!,3),VLOOKUP([productid],$G$2:$R$1386,8))))</f>
        <v xml:space="preserve">22 </v>
      </c>
      <c r="S2207" s="1" t="e">
        <f>IF([kw in desc]=[kw rough in title],[kw in desc]*1,IFERROR(LEFT([kw_dirty],3)*1,IFERROR(LEFT([kw_dirty],2)*1,"n.a.")))</f>
        <v>#N/A</v>
      </c>
      <c r="T2207" s="1"/>
      <c r="U2207" s="1" t="e">
        <f>VLOOKUP(Tabelle1[[#This Row],[productid]],Tabelle2[#All],2,FALSE)</f>
        <v>#N/A</v>
      </c>
    </row>
    <row r="2208" spans="1:21">
      <c r="A2208" t="s">
        <v>3736</v>
      </c>
      <c r="B2208">
        <v>2895.91</v>
      </c>
      <c r="C2208">
        <v>276812</v>
      </c>
      <c r="D2208" t="s">
        <v>3752</v>
      </c>
      <c r="E2208" t="s">
        <v>3753</v>
      </c>
      <c r="F2208">
        <v>18406</v>
      </c>
      <c r="G2208">
        <v>4597622</v>
      </c>
      <c r="H2208">
        <f t="shared" si="34"/>
        <v>0</v>
      </c>
      <c r="I2208">
        <f t="array" ref="I2208">MIN(IFERROR(FIND(IstNumbers,A2208),""))</f>
        <v>24</v>
      </c>
      <c r="J2208" s="1" t="e">
        <f>IF([first '# in title]&lt;[pos kw in title],MID([title],[pos kw in title]-6,6),#N/A)</f>
        <v>#N/A</v>
      </c>
      <c r="K2208" s="1" t="e">
        <f>IFERROR(MID(SUBSTITUTE([kw rough in title],",","."),FIND("(",[kw rough in title])+1,20),SUBSTITUTE(IFERROR(MID([kw rough in title],FIND(" ",[kw rough in title])+1,20),[kw rough in title]),",","."))</f>
        <v>#N/A</v>
      </c>
      <c r="L2208" s="1">
        <f>IFERROR(FIND("kW",[desc]),0)</f>
        <v>0</v>
      </c>
      <c r="M2208">
        <f t="array" ref="M2208">MIN(IFERROR(FIND(IstNumbers,E2208),""))</f>
        <v>19</v>
      </c>
      <c r="N2208" s="1" t="b">
        <f>IF([first '# in desc]&lt;[pos kw in desc],MID([desc],[pos kw in desc]-7,7))</f>
        <v>0</v>
      </c>
      <c r="O22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08" s="1" t="str">
        <f>TRIM(IF([first '# in desc]&lt;[pos kw in desc],MID([desc],[pos kw in desc]-6,6),FALSE))</f>
        <v>FALSCH</v>
      </c>
      <c r="Q2208" s="1" t="b">
        <f>IF(LEN([manuell])=0,IFERROR([kw fine in title]*1,IFERROR(SUMPRODUCT(COUNTIF(IsDigits,MID([kw in desc],ROW($A$1:$A$150),1)))=LEN([kw in desc]),#N/A)),[manuell])</f>
        <v>0</v>
      </c>
      <c r="R2208" s="1" t="str">
        <f>IF([pos kw in title]&gt;0,MID(J2208,#REF!,4),IF([first '# in title]&gt;0,MID([title],[first '# in title],3),IF([first '# in title]&gt;0,MID([desc],#REF!,3),VLOOKUP([productid],$G$2:$R$1386,8))))</f>
        <v>172</v>
      </c>
      <c r="S2208" s="1" t="e">
        <f>IF([kw in desc]=[kw rough in title],[kw in desc]*1,IFERROR(LEFT([kw_dirty],3)*1,IFERROR(LEFT([kw_dirty],2)*1,"n.a.")))</f>
        <v>#N/A</v>
      </c>
      <c r="T2208" s="1"/>
      <c r="U2208" s="1" t="e">
        <f>VLOOKUP(Tabelle1[[#This Row],[productid]],Tabelle2[#All],2,FALSE)</f>
        <v>#N/A</v>
      </c>
    </row>
    <row r="2209" spans="1:21">
      <c r="A2209" t="s">
        <v>3585</v>
      </c>
      <c r="B2209">
        <v>2378</v>
      </c>
      <c r="C2209">
        <v>289859</v>
      </c>
      <c r="D2209" t="s">
        <v>3754</v>
      </c>
      <c r="E2209" t="s">
        <v>3755</v>
      </c>
      <c r="F2209">
        <v>18406</v>
      </c>
      <c r="G2209">
        <v>2286143</v>
      </c>
      <c r="H2209">
        <f t="shared" si="34"/>
        <v>0</v>
      </c>
      <c r="I2209">
        <f t="array" ref="I2209">MIN(IFERROR(FIND(IstNumbers,A2209),""))</f>
        <v>20</v>
      </c>
      <c r="J2209" s="1" t="e">
        <f>IF([first '# in title]&lt;[pos kw in title],MID([title],[pos kw in title]-6,6),#N/A)</f>
        <v>#N/A</v>
      </c>
      <c r="K2209" s="1" t="e">
        <f>IFERROR(MID(SUBSTITUTE([kw rough in title],",","."),FIND("(",[kw rough in title])+1,20),SUBSTITUTE(IFERROR(MID([kw rough in title],FIND(" ",[kw rough in title])+1,20),[kw rough in title]),",","."))</f>
        <v>#N/A</v>
      </c>
      <c r="L2209" s="1">
        <f>IFERROR(FIND("kW",[desc]),0)</f>
        <v>0</v>
      </c>
      <c r="M2209">
        <f t="array" ref="M2209">MIN(IFERROR(FIND(IstNumbers,E2209),""))</f>
        <v>33</v>
      </c>
      <c r="N2209" s="1" t="b">
        <f>IF([first '# in desc]&lt;[pos kw in desc],MID([desc],[pos kw in desc]-7,7))</f>
        <v>0</v>
      </c>
      <c r="O22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09" s="1" t="str">
        <f>TRIM(IF([first '# in desc]&lt;[pos kw in desc],MID([desc],[pos kw in desc]-6,6),FALSE))</f>
        <v>FALSCH</v>
      </c>
      <c r="Q2209" s="1" t="b">
        <f>IF(LEN([manuell])=0,IFERROR([kw fine in title]*1,IFERROR(SUMPRODUCT(COUNTIF(IsDigits,MID([kw in desc],ROW($A$1:$A$150),1)))=LEN([kw in desc]),#N/A)),[manuell])</f>
        <v>0</v>
      </c>
      <c r="R2209" s="1" t="str">
        <f>IF([pos kw in title]&gt;0,MID(J2209,#REF!,4),IF([first '# in title]&gt;0,MID([title],[first '# in title],3),IF([first '# in title]&gt;0,MID([desc],#REF!,3),VLOOKUP([productid],$G$2:$R$1386,8))))</f>
        <v>146</v>
      </c>
      <c r="S2209" s="1" t="e">
        <f>IF([kw in desc]=[kw rough in title],[kw in desc]*1,IFERROR(LEFT([kw_dirty],3)*1,IFERROR(LEFT([kw_dirty],2)*1,"n.a.")))</f>
        <v>#N/A</v>
      </c>
      <c r="T2209" s="1"/>
      <c r="U2209" s="1" t="e">
        <f>VLOOKUP(Tabelle1[[#This Row],[productid]],Tabelle2[#All],2,FALSE)</f>
        <v>#N/A</v>
      </c>
    </row>
    <row r="2210" spans="1:21" hidden="1">
      <c r="A2210" t="s">
        <v>3566</v>
      </c>
      <c r="B2210">
        <v>3235</v>
      </c>
      <c r="C2210">
        <v>289859</v>
      </c>
      <c r="D2210" t="s">
        <v>3756</v>
      </c>
      <c r="E2210" t="s">
        <v>2723</v>
      </c>
      <c r="F2210">
        <v>18406</v>
      </c>
      <c r="G2210">
        <v>1750863</v>
      </c>
      <c r="H2210">
        <f t="shared" si="34"/>
        <v>0</v>
      </c>
      <c r="I2210">
        <f t="array" ref="I2210">MIN(IFERROR(FIND(IstNumbers,A2210),""))</f>
        <v>13</v>
      </c>
      <c r="J2210" s="1" t="e">
        <f>IF([first '# in title]&lt;[pos kw in title],MID([title],[pos kw in title]-6,6),#N/A)</f>
        <v>#N/A</v>
      </c>
      <c r="K2210" s="1" t="e">
        <f>IFERROR(MID(SUBSTITUTE([kw rough in title],",","."),FIND("(",[kw rough in title])+1,20),SUBSTITUTE(IFERROR(MID([kw rough in title],FIND(" ",[kw rough in title])+1,20),[kw rough in title]),",","."))</f>
        <v>#N/A</v>
      </c>
      <c r="L2210" s="1">
        <f>IFERROR(FIND("kW",[desc]),0)</f>
        <v>70</v>
      </c>
      <c r="M2210">
        <f t="array" ref="M2210">MIN(IFERROR(FIND(IstNumbers,E2210),""))</f>
        <v>34</v>
      </c>
      <c r="N2210" s="1" t="str">
        <f>IF([first '# in desc]&lt;[pos kw in desc],MID([desc],[pos kw in desc]-7,7))</f>
        <v xml:space="preserve">­me 42 </v>
      </c>
      <c r="O22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10" s="1" t="str">
        <f>TRIM(IF([first '# in desc]&lt;[pos kw in desc],MID([desc],[pos kw in desc]-6,6),FALSE))</f>
        <v>me 42</v>
      </c>
      <c r="Q2210" s="1" t="b">
        <f>IF(LEN([manuell])=0,IFERROR([kw fine in title]*1,IFERROR(SUMPRODUCT(COUNTIF(IsDigits,MID([kw in desc],ROW($A$1:$A$150),1)))=LEN([kw in desc]),#N/A)),[manuell])</f>
        <v>0</v>
      </c>
      <c r="R2210" s="1" t="str">
        <f>IF([pos kw in title]&gt;0,MID(J2210,#REF!,4),IF([first '# in title]&gt;0,MID([title],[first '# in title],3),IF([first '# in title]&gt;0,MID([desc],#REF!,3),VLOOKUP([productid],$G$2:$R$1386,8))))</f>
        <v xml:space="preserve">42 </v>
      </c>
      <c r="S2210" s="1" t="e">
        <f>IF([kw in desc]=[kw rough in title],[kw in desc]*1,IFERROR(LEFT([kw_dirty],3)*1,IFERROR(LEFT([kw_dirty],2)*1,"n.a.")))</f>
        <v>#N/A</v>
      </c>
      <c r="T2210" s="1"/>
      <c r="U2210" s="1">
        <f>VLOOKUP(Tabelle1[[#This Row],[productid]],Tabelle2[#All],2,FALSE)</f>
        <v>42</v>
      </c>
    </row>
    <row r="2211" spans="1:21" hidden="1">
      <c r="A2211" t="s">
        <v>3593</v>
      </c>
      <c r="B2211">
        <v>3295</v>
      </c>
      <c r="C2211">
        <v>289859</v>
      </c>
      <c r="D2211" t="s">
        <v>3757</v>
      </c>
      <c r="E2211" t="s">
        <v>3758</v>
      </c>
      <c r="F2211">
        <v>18406</v>
      </c>
      <c r="G2211">
        <v>3497887</v>
      </c>
      <c r="H2211">
        <f t="shared" si="34"/>
        <v>0</v>
      </c>
      <c r="I2211">
        <f t="array" ref="I2211">MIN(IFERROR(FIND(IstNumbers,A2211),""))</f>
        <v>13</v>
      </c>
      <c r="J2211" s="1" t="e">
        <f>IF([first '# in title]&lt;[pos kw in title],MID([title],[pos kw in title]-6,6),#N/A)</f>
        <v>#N/A</v>
      </c>
      <c r="K2211" s="1" t="e">
        <f>IFERROR(MID(SUBSTITUTE([kw rough in title],",","."),FIND("(",[kw rough in title])+1,20),SUBSTITUTE(IFERROR(MID([kw rough in title],FIND(" ",[kw rough in title])+1,20),[kw rough in title]),",","."))</f>
        <v>#N/A</v>
      </c>
      <c r="L2211" s="1">
        <f>IFERROR(FIND("kW",[desc]),0)</f>
        <v>70</v>
      </c>
      <c r="M2211">
        <f t="array" ref="M2211">MIN(IFERROR(FIND(IstNumbers,E2211),""))</f>
        <v>34</v>
      </c>
      <c r="N2211" s="1" t="str">
        <f>IF([first '# in desc]&lt;[pos kw in desc],MID([desc],[pos kw in desc]-7,7))</f>
        <v xml:space="preserve">­me 42 </v>
      </c>
      <c r="O22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11" s="1" t="str">
        <f>TRIM(IF([first '# in desc]&lt;[pos kw in desc],MID([desc],[pos kw in desc]-6,6),FALSE))</f>
        <v>me 42</v>
      </c>
      <c r="Q2211" s="1" t="b">
        <f>IF(LEN([manuell])=0,IFERROR([kw fine in title]*1,IFERROR(SUMPRODUCT(COUNTIF(IsDigits,MID([kw in desc],ROW($A$1:$A$150),1)))=LEN([kw in desc]),#N/A)),[manuell])</f>
        <v>0</v>
      </c>
      <c r="R2211" s="1" t="str">
        <f>IF([pos kw in title]&gt;0,MID(J2211,#REF!,4),IF([first '# in title]&gt;0,MID([title],[first '# in title],3),IF([first '# in title]&gt;0,MID([desc],#REF!,3),VLOOKUP([productid],$G$2:$R$1386,8))))</f>
        <v xml:space="preserve">42 </v>
      </c>
      <c r="S2211" s="1" t="e">
        <f>IF([kw in desc]=[kw rough in title],[kw in desc]*1,IFERROR(LEFT([kw_dirty],3)*1,IFERROR(LEFT([kw_dirty],2)*1,"n.a.")))</f>
        <v>#N/A</v>
      </c>
      <c r="T2211" s="1"/>
      <c r="U2211" s="1">
        <f>VLOOKUP(Tabelle1[[#This Row],[productid]],Tabelle2[#All],2,FALSE)</f>
        <v>42</v>
      </c>
    </row>
    <row r="2212" spans="1:21" hidden="1">
      <c r="A2212" t="s">
        <v>2837</v>
      </c>
      <c r="B2212">
        <v>2239</v>
      </c>
      <c r="C2212">
        <v>289859</v>
      </c>
      <c r="D2212" t="s">
        <v>3759</v>
      </c>
      <c r="E2212" t="s">
        <v>3760</v>
      </c>
      <c r="F2212">
        <v>18406</v>
      </c>
      <c r="G2212">
        <v>3712883</v>
      </c>
      <c r="H2212">
        <f t="shared" si="34"/>
        <v>20</v>
      </c>
      <c r="I2212">
        <f t="array" ref="I2212">MIN(IFERROR(FIND(IstNumbers,A2212),""))</f>
        <v>17</v>
      </c>
      <c r="J2212" s="1" t="str">
        <f>IF([first '# in title]&lt;[pos kw in title],MID([title],[pos kw in title]-6,6),#N/A)</f>
        <v xml:space="preserve">ur 16 </v>
      </c>
      <c r="K221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12" s="1">
        <f>IFERROR(FIND("kW",[desc]),0)</f>
        <v>71</v>
      </c>
      <c r="M2212">
        <f t="array" ref="M2212">MIN(IFERROR(FIND(IstNumbers,E2212),""))</f>
        <v>29</v>
      </c>
      <c r="N2212" s="1" t="str">
        <f>IF([first '# in desc]&lt;[pos kw in desc],MID([desc],[pos kw in desc]-7,7))</f>
        <v xml:space="preserve">­me 16 </v>
      </c>
      <c r="O221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12" s="1" t="str">
        <f>TRIM(IF([first '# in desc]&lt;[pos kw in desc],MID([desc],[pos kw in desc]-6,6),FALSE))</f>
        <v>me 16</v>
      </c>
      <c r="Q2212" s="1">
        <f>IF(LEN([manuell])=0,IFERROR([kw fine in title]*1,IFERROR(SUMPRODUCT(COUNTIF(IsDigits,MID([kw in desc],ROW($A$1:$A$150),1)))=LEN([kw in desc]),#N/A)),[manuell])</f>
        <v>16</v>
      </c>
      <c r="R2212" s="1" t="e">
        <f>IF([pos kw in title]&gt;0,MID(J2212,#REF!,4),IF([first '# in title]&gt;0,MID([title],[first '# in title],3),IF([first '# in title]&gt;0,MID([desc],#REF!,3),VLOOKUP([productid],$G$2:$R$1386,8))))</f>
        <v>#REF!</v>
      </c>
      <c r="S2212" s="1" t="str">
        <f>IF([kw in desc]=[kw rough in title],[kw in desc]*1,IFERROR(LEFT([kw_dirty],3)*1,IFERROR(LEFT([kw_dirty],2)*1,"n.a.")))</f>
        <v>n.a.</v>
      </c>
      <c r="T2212" s="1"/>
      <c r="U2212" s="1">
        <f>VLOOKUP(Tabelle1[[#This Row],[productid]],Tabelle2[#All],2,FALSE)</f>
        <v>16</v>
      </c>
    </row>
    <row r="2213" spans="1:21" hidden="1">
      <c r="A2213" t="s">
        <v>3534</v>
      </c>
      <c r="B2213">
        <v>2030</v>
      </c>
      <c r="C2213">
        <v>289859</v>
      </c>
      <c r="D2213" t="s">
        <v>3761</v>
      </c>
      <c r="E2213" t="s">
        <v>3762</v>
      </c>
      <c r="F2213">
        <v>18406</v>
      </c>
      <c r="G2213">
        <v>2384234</v>
      </c>
      <c r="H2213">
        <f t="shared" si="34"/>
        <v>40</v>
      </c>
      <c r="I2213">
        <f t="array" ref="I2213">MIN(IFERROR(FIND(IstNumbers,A2213),""))</f>
        <v>29</v>
      </c>
      <c r="J2213" s="1" t="str">
        <f>IF([first '# in title]&lt;[pos kw in title],MID([title],[pos kw in title]-6,6),#N/A)</f>
        <v xml:space="preserve">A (16 </v>
      </c>
      <c r="K221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13" s="1">
        <f>IFERROR(FIND("kW",[desc]),0)</f>
        <v>70</v>
      </c>
      <c r="M2213">
        <f t="array" ref="M2213">MIN(IFERROR(FIND(IstNumbers,E2213),""))</f>
        <v>34</v>
      </c>
      <c r="N2213" s="1" t="str">
        <f>IF([first '# in desc]&lt;[pos kw in desc],MID([desc],[pos kw in desc]-7,7))</f>
        <v xml:space="preserve">­me 16 </v>
      </c>
      <c r="O221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13" s="1" t="str">
        <f>TRIM(IF([first '# in desc]&lt;[pos kw in desc],MID([desc],[pos kw in desc]-6,6),FALSE))</f>
        <v>me 16</v>
      </c>
      <c r="Q2213" s="1">
        <f>IF(LEN([manuell])=0,IFERROR([kw fine in title]*1,IFERROR(SUMPRODUCT(COUNTIF(IsDigits,MID([kw in desc],ROW($A$1:$A$150),1)))=LEN([kw in desc]),#N/A)),[manuell])</f>
        <v>16</v>
      </c>
      <c r="R2213" s="1" t="e">
        <f>IF([pos kw in title]&gt;0,MID(J2213,#REF!,4),IF([first '# in title]&gt;0,MID([title],[first '# in title],3),IF([first '# in title]&gt;0,MID([desc],#REF!,3),VLOOKUP([productid],$G$2:$R$1386,8))))</f>
        <v>#REF!</v>
      </c>
      <c r="S2213" s="1" t="str">
        <f>IF([kw in desc]=[kw rough in title],[kw in desc]*1,IFERROR(LEFT([kw_dirty],3)*1,IFERROR(LEFT([kw_dirty],2)*1,"n.a.")))</f>
        <v>n.a.</v>
      </c>
      <c r="T2213" s="1"/>
      <c r="U2213" s="1">
        <f>VLOOKUP(Tabelle1[[#This Row],[productid]],Tabelle2[#All],2,FALSE)</f>
        <v>16</v>
      </c>
    </row>
    <row r="2214" spans="1:21" hidden="1">
      <c r="A2214" t="s">
        <v>3522</v>
      </c>
      <c r="B2214">
        <v>2209</v>
      </c>
      <c r="C2214">
        <v>289859</v>
      </c>
      <c r="D2214" t="s">
        <v>3763</v>
      </c>
      <c r="E2214" t="s">
        <v>3764</v>
      </c>
      <c r="F2214">
        <v>18406</v>
      </c>
      <c r="G2214">
        <v>1219746</v>
      </c>
      <c r="H2214">
        <f t="shared" si="34"/>
        <v>0</v>
      </c>
      <c r="I2214">
        <f t="array" ref="I2214">MIN(IFERROR(FIND(IstNumbers,A2214),""))</f>
        <v>14</v>
      </c>
      <c r="J2214" s="1" t="e">
        <f>IF([first '# in title]&lt;[pos kw in title],MID([title],[pos kw in title]-6,6),#N/A)</f>
        <v>#N/A</v>
      </c>
      <c r="K2214" s="1" t="e">
        <f>IFERROR(MID(SUBSTITUTE([kw rough in title],",","."),FIND("(",[kw rough in title])+1,20),SUBSTITUTE(IFERROR(MID([kw rough in title],FIND(" ",[kw rough in title])+1,20),[kw rough in title]),",","."))</f>
        <v>#N/A</v>
      </c>
      <c r="L2214" s="1">
        <f>IFERROR(FIND("kW",[desc]),0)</f>
        <v>71</v>
      </c>
      <c r="M2214">
        <f t="array" ref="M2214">MIN(IFERROR(FIND(IstNumbers,E2214),""))</f>
        <v>29</v>
      </c>
      <c r="N2214" s="1" t="str">
        <f>IF([first '# in desc]&lt;[pos kw in desc],MID([desc],[pos kw in desc]-7,7))</f>
        <v xml:space="preserve">­me 16 </v>
      </c>
      <c r="O22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14" s="1" t="str">
        <f>TRIM(IF([first '# in desc]&lt;[pos kw in desc],MID([desc],[pos kw in desc]-6,6),FALSE))</f>
        <v>me 16</v>
      </c>
      <c r="Q2214" s="1" t="b">
        <f>IF(LEN([manuell])=0,IFERROR([kw fine in title]*1,IFERROR(SUMPRODUCT(COUNTIF(IsDigits,MID([kw in desc],ROW($A$1:$A$150),1)))=LEN([kw in desc]),#N/A)),[manuell])</f>
        <v>0</v>
      </c>
      <c r="R2214" s="1" t="str">
        <f>IF([pos kw in title]&gt;0,MID(J2214,#REF!,4),IF([first '# in title]&gt;0,MID([title],[first '# in title],3),IF([first '# in title]&gt;0,MID([desc],#REF!,3),VLOOKUP([productid],$G$2:$R$1386,8))))</f>
        <v xml:space="preserve">16 </v>
      </c>
      <c r="S2214" s="1" t="e">
        <f>IF([kw in desc]=[kw rough in title],[kw in desc]*1,IFERROR(LEFT([kw_dirty],3)*1,IFERROR(LEFT([kw_dirty],2)*1,"n.a.")))</f>
        <v>#N/A</v>
      </c>
      <c r="T2214" s="1"/>
      <c r="U2214" s="1">
        <f>VLOOKUP(Tabelle1[[#This Row],[productid]],Tabelle2[#All],2,FALSE)</f>
        <v>16</v>
      </c>
    </row>
    <row r="2215" spans="1:21">
      <c r="A2215" t="s">
        <v>3765</v>
      </c>
      <c r="B2215">
        <v>2695</v>
      </c>
      <c r="C2215">
        <v>9701</v>
      </c>
      <c r="D2215" t="s">
        <v>3766</v>
      </c>
      <c r="E2215" t="s">
        <v>9</v>
      </c>
      <c r="F2215">
        <v>18406</v>
      </c>
      <c r="G2215">
        <v>4255271</v>
      </c>
      <c r="H2215">
        <f t="shared" si="34"/>
        <v>0</v>
      </c>
      <c r="I2215">
        <f t="array" ref="I2215">MIN(IFERROR(FIND(IstNumbers,A2215),""))</f>
        <v>17</v>
      </c>
      <c r="J2215" s="1" t="e">
        <f>IF([first '# in title]&lt;[pos kw in title],MID([title],[pos kw in title]-6,6),#N/A)</f>
        <v>#N/A</v>
      </c>
      <c r="K2215" s="1" t="e">
        <f>IFERROR(MID(SUBSTITUTE([kw rough in title],",","."),FIND("(",[kw rough in title])+1,20),SUBSTITUTE(IFERROR(MID([kw rough in title],FIND(" ",[kw rough in title])+1,20),[kw rough in title]),",","."))</f>
        <v>#N/A</v>
      </c>
      <c r="L2215" s="1">
        <f>IFERROR(FIND("kW",[desc]),0)</f>
        <v>0</v>
      </c>
      <c r="M2215">
        <f t="array" ref="M2215">MIN(IFERROR(FIND(IstNumbers,E2215),""))</f>
        <v>0</v>
      </c>
      <c r="N2215" s="1" t="b">
        <f>IF([first '# in desc]&lt;[pos kw in desc],MID([desc],[pos kw in desc]-7,7))</f>
        <v>0</v>
      </c>
      <c r="O22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15" s="1" t="str">
        <f>TRIM(IF([first '# in desc]&lt;[pos kw in desc],MID([desc],[pos kw in desc]-6,6),FALSE))</f>
        <v>FALSCH</v>
      </c>
      <c r="Q2215" s="1" t="b">
        <f>IF(LEN([manuell])=0,IFERROR([kw fine in title]*1,IFERROR(SUMPRODUCT(COUNTIF(IsDigits,MID([kw in desc],ROW($A$1:$A$150),1)))=LEN([kw in desc]),#N/A)),[manuell])</f>
        <v>0</v>
      </c>
      <c r="R2215" s="1" t="str">
        <f>IF([pos kw in title]&gt;0,MID(J2215,#REF!,4),IF([first '# in title]&gt;0,MID([title],[first '# in title],3),IF([first '# in title]&gt;0,MID([desc],#REF!,3),VLOOKUP([productid],$G$2:$R$1386,8))))</f>
        <v>-Pa</v>
      </c>
      <c r="S2215" s="1" t="e">
        <f>IF([kw in desc]=[kw rough in title],[kw in desc]*1,IFERROR(LEFT([kw_dirty],3)*1,IFERROR(LEFT([kw_dirty],2)*1,"n.a.")))</f>
        <v>#N/A</v>
      </c>
      <c r="T2215" s="1"/>
      <c r="U2215" s="1" t="e">
        <f>VLOOKUP(Tabelle1[[#This Row],[productid]],Tabelle2[#All],2,FALSE)</f>
        <v>#N/A</v>
      </c>
    </row>
    <row r="2216" spans="1:21">
      <c r="A2216" t="s">
        <v>10405</v>
      </c>
      <c r="B2216">
        <v>5798</v>
      </c>
      <c r="C2216">
        <v>9701</v>
      </c>
      <c r="D2216" t="s">
        <v>3767</v>
      </c>
      <c r="E2216" t="s">
        <v>9</v>
      </c>
      <c r="F2216">
        <v>18406</v>
      </c>
      <c r="G2216">
        <v>4215860</v>
      </c>
      <c r="H2216">
        <f t="shared" si="34"/>
        <v>0</v>
      </c>
      <c r="I2216">
        <f t="array" ref="I2216">MIN(IFERROR(FIND(IstNumbers,A2216),""))</f>
        <v>17</v>
      </c>
      <c r="J2216" s="1" t="e">
        <f>IF([first '# in title]&lt;[pos kw in title],MID([title],[pos kw in title]-6,6),#N/A)</f>
        <v>#N/A</v>
      </c>
      <c r="K2216" s="1" t="e">
        <f>IFERROR(MID(SUBSTITUTE([kw rough in title],",","."),FIND("(",[kw rough in title])+1,20),SUBSTITUTE(IFERROR(MID([kw rough in title],FIND(" ",[kw rough in title])+1,20),[kw rough in title]),",","."))</f>
        <v>#N/A</v>
      </c>
      <c r="L2216" s="1">
        <f>IFERROR(FIND("kW",[desc]),0)</f>
        <v>0</v>
      </c>
      <c r="M2216">
        <f t="array" ref="M2216">MIN(IFERROR(FIND(IstNumbers,E2216),""))</f>
        <v>0</v>
      </c>
      <c r="N2216" s="1" t="b">
        <f>IF([first '# in desc]&lt;[pos kw in desc],MID([desc],[pos kw in desc]-7,7))</f>
        <v>0</v>
      </c>
      <c r="O22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16" s="1" t="str">
        <f>TRIM(IF([first '# in desc]&lt;[pos kw in desc],MID([desc],[pos kw in desc]-6,6),FALSE))</f>
        <v>FALSCH</v>
      </c>
      <c r="Q2216" s="1" t="b">
        <f>IF(LEN([manuell])=0,IFERROR([kw fine in title]*1,IFERROR(SUMPRODUCT(COUNTIF(IsDigits,MID([kw in desc],ROW($A$1:$A$150),1)))=LEN([kw in desc]),#N/A)),[manuell])</f>
        <v>0</v>
      </c>
      <c r="R2216" s="1" t="str">
        <f>IF([pos kw in title]&gt;0,MID(J2216,#REF!,4),IF([first '# in title]&gt;0,MID([title],[first '# in title],3),IF([first '# in title]&gt;0,MID([desc],#REF!,3),VLOOKUP([productid],$G$2:$R$1386,8))))</f>
        <v>-Pa</v>
      </c>
      <c r="S2216" s="1" t="e">
        <f>IF([kw in desc]=[kw rough in title],[kw in desc]*1,IFERROR(LEFT([kw_dirty],3)*1,IFERROR(LEFT([kw_dirty],2)*1,"n.a.")))</f>
        <v>#N/A</v>
      </c>
      <c r="T2216" s="1"/>
      <c r="U2216" s="1" t="e">
        <f>VLOOKUP(Tabelle1[[#This Row],[productid]],Tabelle2[#All],2,FALSE)</f>
        <v>#N/A</v>
      </c>
    </row>
    <row r="2217" spans="1:21">
      <c r="A2217" t="s">
        <v>10406</v>
      </c>
      <c r="B2217">
        <v>5503</v>
      </c>
      <c r="C2217">
        <v>9701</v>
      </c>
      <c r="D2217" t="s">
        <v>3768</v>
      </c>
      <c r="E2217" t="s">
        <v>9</v>
      </c>
      <c r="F2217">
        <v>18406</v>
      </c>
      <c r="G2217">
        <v>4215858</v>
      </c>
      <c r="H2217">
        <f t="shared" si="34"/>
        <v>0</v>
      </c>
      <c r="I2217">
        <f t="array" ref="I2217">MIN(IFERROR(FIND(IstNumbers,A2217),""))</f>
        <v>17</v>
      </c>
      <c r="J2217" s="1" t="e">
        <f>IF([first '# in title]&lt;[pos kw in title],MID([title],[pos kw in title]-6,6),#N/A)</f>
        <v>#N/A</v>
      </c>
      <c r="K2217" s="1" t="e">
        <f>IFERROR(MID(SUBSTITUTE([kw rough in title],",","."),FIND("(",[kw rough in title])+1,20),SUBSTITUTE(IFERROR(MID([kw rough in title],FIND(" ",[kw rough in title])+1,20),[kw rough in title]),",","."))</f>
        <v>#N/A</v>
      </c>
      <c r="L2217" s="1">
        <f>IFERROR(FIND("kW",[desc]),0)</f>
        <v>0</v>
      </c>
      <c r="M2217">
        <f t="array" ref="M2217">MIN(IFERROR(FIND(IstNumbers,E2217),""))</f>
        <v>0</v>
      </c>
      <c r="N2217" s="1" t="b">
        <f>IF([first '# in desc]&lt;[pos kw in desc],MID([desc],[pos kw in desc]-7,7))</f>
        <v>0</v>
      </c>
      <c r="O22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17" s="1" t="str">
        <f>TRIM(IF([first '# in desc]&lt;[pos kw in desc],MID([desc],[pos kw in desc]-6,6),FALSE))</f>
        <v>FALSCH</v>
      </c>
      <c r="Q2217" s="1" t="b">
        <f>IF(LEN([manuell])=0,IFERROR([kw fine in title]*1,IFERROR(SUMPRODUCT(COUNTIF(IsDigits,MID([kw in desc],ROW($A$1:$A$150),1)))=LEN([kw in desc]),#N/A)),[manuell])</f>
        <v>0</v>
      </c>
      <c r="R2217" s="1" t="str">
        <f>IF([pos kw in title]&gt;0,MID(J2217,#REF!,4),IF([first '# in title]&gt;0,MID([title],[first '# in title],3),IF([first '# in title]&gt;0,MID([desc],#REF!,3),VLOOKUP([productid],$G$2:$R$1386,8))))</f>
        <v>-Pa</v>
      </c>
      <c r="S2217" s="1" t="e">
        <f>IF([kw in desc]=[kw rough in title],[kw in desc]*1,IFERROR(LEFT([kw_dirty],3)*1,IFERROR(LEFT([kw_dirty],2)*1,"n.a.")))</f>
        <v>#N/A</v>
      </c>
      <c r="T2217" s="1"/>
      <c r="U2217" s="1" t="e">
        <f>VLOOKUP(Tabelle1[[#This Row],[productid]],Tabelle2[#All],2,FALSE)</f>
        <v>#N/A</v>
      </c>
    </row>
    <row r="2218" spans="1:21">
      <c r="A2218" t="s">
        <v>3736</v>
      </c>
      <c r="B2218">
        <v>2915.2</v>
      </c>
      <c r="C2218">
        <v>9701</v>
      </c>
      <c r="D2218" t="s">
        <v>3769</v>
      </c>
      <c r="E2218" t="s">
        <v>9</v>
      </c>
      <c r="F2218">
        <v>18406</v>
      </c>
      <c r="G2218">
        <v>4597622</v>
      </c>
      <c r="H2218">
        <f t="shared" si="34"/>
        <v>0</v>
      </c>
      <c r="I2218">
        <f t="array" ref="I2218">MIN(IFERROR(FIND(IstNumbers,A2218),""))</f>
        <v>24</v>
      </c>
      <c r="J2218" s="1" t="e">
        <f>IF([first '# in title]&lt;[pos kw in title],MID([title],[pos kw in title]-6,6),#N/A)</f>
        <v>#N/A</v>
      </c>
      <c r="K2218" s="1" t="e">
        <f>IFERROR(MID(SUBSTITUTE([kw rough in title],",","."),FIND("(",[kw rough in title])+1,20),SUBSTITUTE(IFERROR(MID([kw rough in title],FIND(" ",[kw rough in title])+1,20),[kw rough in title]),",","."))</f>
        <v>#N/A</v>
      </c>
      <c r="L2218" s="1">
        <f>IFERROR(FIND("kW",[desc]),0)</f>
        <v>0</v>
      </c>
      <c r="M2218">
        <f t="array" ref="M2218">MIN(IFERROR(FIND(IstNumbers,E2218),""))</f>
        <v>0</v>
      </c>
      <c r="N2218" s="1" t="b">
        <f>IF([first '# in desc]&lt;[pos kw in desc],MID([desc],[pos kw in desc]-7,7))</f>
        <v>0</v>
      </c>
      <c r="O22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18" s="1" t="str">
        <f>TRIM(IF([first '# in desc]&lt;[pos kw in desc],MID([desc],[pos kw in desc]-6,6),FALSE))</f>
        <v>FALSCH</v>
      </c>
      <c r="Q2218" s="1" t="b">
        <f>IF(LEN([manuell])=0,IFERROR([kw fine in title]*1,IFERROR(SUMPRODUCT(COUNTIF(IsDigits,MID([kw in desc],ROW($A$1:$A$150),1)))=LEN([kw in desc]),#N/A)),[manuell])</f>
        <v>0</v>
      </c>
      <c r="R2218" s="1" t="str">
        <f>IF([pos kw in title]&gt;0,MID(J2218,#REF!,4),IF([first '# in title]&gt;0,MID([title],[first '# in title],3),IF([first '# in title]&gt;0,MID([desc],#REF!,3),VLOOKUP([productid],$G$2:$R$1386,8))))</f>
        <v>172</v>
      </c>
      <c r="S2218" s="1" t="e">
        <f>IF([kw in desc]=[kw rough in title],[kw in desc]*1,IFERROR(LEFT([kw_dirty],3)*1,IFERROR(LEFT([kw_dirty],2)*1,"n.a.")))</f>
        <v>#N/A</v>
      </c>
      <c r="T2218" s="1"/>
      <c r="U2218" s="1" t="e">
        <f>VLOOKUP(Tabelle1[[#This Row],[productid]],Tabelle2[#All],2,FALSE)</f>
        <v>#N/A</v>
      </c>
    </row>
    <row r="2219" spans="1:21">
      <c r="A2219" t="s">
        <v>3585</v>
      </c>
      <c r="B2219">
        <v>2378</v>
      </c>
      <c r="C2219">
        <v>289859</v>
      </c>
      <c r="D2219" t="s">
        <v>3770</v>
      </c>
      <c r="E2219" t="s">
        <v>3771</v>
      </c>
      <c r="F2219">
        <v>18406</v>
      </c>
      <c r="G2219">
        <v>2286143</v>
      </c>
      <c r="H2219">
        <f t="shared" si="34"/>
        <v>0</v>
      </c>
      <c r="I2219">
        <f t="array" ref="I2219">MIN(IFERROR(FIND(IstNumbers,A2219),""))</f>
        <v>20</v>
      </c>
      <c r="J2219" s="1" t="e">
        <f>IF([first '# in title]&lt;[pos kw in title],MID([title],[pos kw in title]-6,6),#N/A)</f>
        <v>#N/A</v>
      </c>
      <c r="K2219" s="1" t="e">
        <f>IFERROR(MID(SUBSTITUTE([kw rough in title],",","."),FIND("(",[kw rough in title])+1,20),SUBSTITUTE(IFERROR(MID([kw rough in title],FIND(" ",[kw rough in title])+1,20),[kw rough in title]),",","."))</f>
        <v>#N/A</v>
      </c>
      <c r="L2219" s="1">
        <f>IFERROR(FIND("kW",[desc]),0)</f>
        <v>0</v>
      </c>
      <c r="M2219">
        <f t="array" ref="M2219">MIN(IFERROR(FIND(IstNumbers,E2219),""))</f>
        <v>33</v>
      </c>
      <c r="N2219" s="1" t="b">
        <f>IF([first '# in desc]&lt;[pos kw in desc],MID([desc],[pos kw in desc]-7,7))</f>
        <v>0</v>
      </c>
      <c r="O22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19" s="1" t="str">
        <f>TRIM(IF([first '# in desc]&lt;[pos kw in desc],MID([desc],[pos kw in desc]-6,6),FALSE))</f>
        <v>FALSCH</v>
      </c>
      <c r="Q2219" s="1" t="b">
        <f>IF(LEN([manuell])=0,IFERROR([kw fine in title]*1,IFERROR(SUMPRODUCT(COUNTIF(IsDigits,MID([kw in desc],ROW($A$1:$A$150),1)))=LEN([kw in desc]),#N/A)),[manuell])</f>
        <v>0</v>
      </c>
      <c r="R2219" s="1" t="str">
        <f>IF([pos kw in title]&gt;0,MID(J2219,#REF!,4),IF([first '# in title]&gt;0,MID([title],[first '# in title],3),IF([first '# in title]&gt;0,MID([desc],#REF!,3),VLOOKUP([productid],$G$2:$R$1386,8))))</f>
        <v>146</v>
      </c>
      <c r="S2219" s="1" t="e">
        <f>IF([kw in desc]=[kw rough in title],[kw in desc]*1,IFERROR(LEFT([kw_dirty],3)*1,IFERROR(LEFT([kw_dirty],2)*1,"n.a.")))</f>
        <v>#N/A</v>
      </c>
      <c r="T2219" s="1"/>
      <c r="U2219" s="1" t="e">
        <f>VLOOKUP(Tabelle1[[#This Row],[productid]],Tabelle2[#All],2,FALSE)</f>
        <v>#N/A</v>
      </c>
    </row>
    <row r="2220" spans="1:21" hidden="1">
      <c r="A2220" t="s">
        <v>3566</v>
      </c>
      <c r="B2220">
        <v>3240</v>
      </c>
      <c r="C2220">
        <v>289859</v>
      </c>
      <c r="D2220" t="s">
        <v>3772</v>
      </c>
      <c r="E2220" t="s">
        <v>2743</v>
      </c>
      <c r="F2220">
        <v>18406</v>
      </c>
      <c r="G2220">
        <v>1750863</v>
      </c>
      <c r="H2220">
        <f t="shared" si="34"/>
        <v>0</v>
      </c>
      <c r="I2220">
        <f t="array" ref="I2220">MIN(IFERROR(FIND(IstNumbers,A2220),""))</f>
        <v>13</v>
      </c>
      <c r="J2220" s="1" t="e">
        <f>IF([first '# in title]&lt;[pos kw in title],MID([title],[pos kw in title]-6,6),#N/A)</f>
        <v>#N/A</v>
      </c>
      <c r="K2220" s="1" t="e">
        <f>IFERROR(MID(SUBSTITUTE([kw rough in title],",","."),FIND("(",[kw rough in title])+1,20),SUBSTITUTE(IFERROR(MID([kw rough in title],FIND(" ",[kw rough in title])+1,20),[kw rough in title]),",","."))</f>
        <v>#N/A</v>
      </c>
      <c r="L2220" s="1">
        <f>IFERROR(FIND("kW",[desc]),0)</f>
        <v>70</v>
      </c>
      <c r="M2220">
        <f t="array" ref="M2220">MIN(IFERROR(FIND(IstNumbers,E2220),""))</f>
        <v>34</v>
      </c>
      <c r="N2220" s="1" t="str">
        <f>IF([first '# in desc]&lt;[pos kw in desc],MID([desc],[pos kw in desc]-7,7))</f>
        <v xml:space="preserve">­me 42 </v>
      </c>
      <c r="O22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20" s="1" t="str">
        <f>TRIM(IF([first '# in desc]&lt;[pos kw in desc],MID([desc],[pos kw in desc]-6,6),FALSE))</f>
        <v>me 42</v>
      </c>
      <c r="Q2220" s="1" t="b">
        <f>IF(LEN([manuell])=0,IFERROR([kw fine in title]*1,IFERROR(SUMPRODUCT(COUNTIF(IsDigits,MID([kw in desc],ROW($A$1:$A$150),1)))=LEN([kw in desc]),#N/A)),[manuell])</f>
        <v>0</v>
      </c>
      <c r="R2220" s="1" t="str">
        <f>IF([pos kw in title]&gt;0,MID(J2220,#REF!,4),IF([first '# in title]&gt;0,MID([title],[first '# in title],3),IF([first '# in title]&gt;0,MID([desc],#REF!,3),VLOOKUP([productid],$G$2:$R$1386,8))))</f>
        <v xml:space="preserve">42 </v>
      </c>
      <c r="S2220" s="1" t="e">
        <f>IF([kw in desc]=[kw rough in title],[kw in desc]*1,IFERROR(LEFT([kw_dirty],3)*1,IFERROR(LEFT([kw_dirty],2)*1,"n.a.")))</f>
        <v>#N/A</v>
      </c>
      <c r="T2220" s="1"/>
      <c r="U2220" s="1">
        <f>VLOOKUP(Tabelle1[[#This Row],[productid]],Tabelle2[#All],2,FALSE)</f>
        <v>42</v>
      </c>
    </row>
    <row r="2221" spans="1:21" hidden="1">
      <c r="A2221" t="s">
        <v>3593</v>
      </c>
      <c r="B2221">
        <v>3295</v>
      </c>
      <c r="C2221">
        <v>289859</v>
      </c>
      <c r="D2221" t="s">
        <v>3773</v>
      </c>
      <c r="E2221" t="s">
        <v>3774</v>
      </c>
      <c r="F2221">
        <v>18406</v>
      </c>
      <c r="G2221">
        <v>3497887</v>
      </c>
      <c r="H2221">
        <f t="shared" si="34"/>
        <v>0</v>
      </c>
      <c r="I2221">
        <f t="array" ref="I2221">MIN(IFERROR(FIND(IstNumbers,A2221),""))</f>
        <v>13</v>
      </c>
      <c r="J2221" s="1" t="e">
        <f>IF([first '# in title]&lt;[pos kw in title],MID([title],[pos kw in title]-6,6),#N/A)</f>
        <v>#N/A</v>
      </c>
      <c r="K2221" s="1" t="e">
        <f>IFERROR(MID(SUBSTITUTE([kw rough in title],",","."),FIND("(",[kw rough in title])+1,20),SUBSTITUTE(IFERROR(MID([kw rough in title],FIND(" ",[kw rough in title])+1,20),[kw rough in title]),",","."))</f>
        <v>#N/A</v>
      </c>
      <c r="L2221" s="1">
        <f>IFERROR(FIND("kW",[desc]),0)</f>
        <v>70</v>
      </c>
      <c r="M2221">
        <f t="array" ref="M2221">MIN(IFERROR(FIND(IstNumbers,E2221),""))</f>
        <v>34</v>
      </c>
      <c r="N2221" s="1" t="str">
        <f>IF([first '# in desc]&lt;[pos kw in desc],MID([desc],[pos kw in desc]-7,7))</f>
        <v xml:space="preserve">­me 42 </v>
      </c>
      <c r="O22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21" s="1" t="str">
        <f>TRIM(IF([first '# in desc]&lt;[pos kw in desc],MID([desc],[pos kw in desc]-6,6),FALSE))</f>
        <v>me 42</v>
      </c>
      <c r="Q2221" s="1" t="b">
        <f>IF(LEN([manuell])=0,IFERROR([kw fine in title]*1,IFERROR(SUMPRODUCT(COUNTIF(IsDigits,MID([kw in desc],ROW($A$1:$A$150),1)))=LEN([kw in desc]),#N/A)),[manuell])</f>
        <v>0</v>
      </c>
      <c r="R2221" s="1" t="str">
        <f>IF([pos kw in title]&gt;0,MID(J2221,#REF!,4),IF([first '# in title]&gt;0,MID([title],[first '# in title],3),IF([first '# in title]&gt;0,MID([desc],#REF!,3),VLOOKUP([productid],$G$2:$R$1386,8))))</f>
        <v xml:space="preserve">42 </v>
      </c>
      <c r="S2221" s="1" t="e">
        <f>IF([kw in desc]=[kw rough in title],[kw in desc]*1,IFERROR(LEFT([kw_dirty],3)*1,IFERROR(LEFT([kw_dirty],2)*1,"n.a.")))</f>
        <v>#N/A</v>
      </c>
      <c r="T2221" s="1"/>
      <c r="U2221" s="1">
        <f>VLOOKUP(Tabelle1[[#This Row],[productid]],Tabelle2[#All],2,FALSE)</f>
        <v>42</v>
      </c>
    </row>
    <row r="2222" spans="1:21" hidden="1">
      <c r="A2222" t="s">
        <v>2837</v>
      </c>
      <c r="B2222">
        <v>2239</v>
      </c>
      <c r="C2222">
        <v>289859</v>
      </c>
      <c r="D2222" t="s">
        <v>3775</v>
      </c>
      <c r="E2222" t="s">
        <v>3776</v>
      </c>
      <c r="F2222">
        <v>18406</v>
      </c>
      <c r="G2222">
        <v>3712883</v>
      </c>
      <c r="H2222">
        <f t="shared" si="34"/>
        <v>20</v>
      </c>
      <c r="I2222">
        <f t="array" ref="I2222">MIN(IFERROR(FIND(IstNumbers,A2222),""))</f>
        <v>17</v>
      </c>
      <c r="J2222" s="1" t="str">
        <f>IF([first '# in title]&lt;[pos kw in title],MID([title],[pos kw in title]-6,6),#N/A)</f>
        <v xml:space="preserve">ur 16 </v>
      </c>
      <c r="K222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22" s="1">
        <f>IFERROR(FIND("kW",[desc]),0)</f>
        <v>71</v>
      </c>
      <c r="M2222">
        <f t="array" ref="M2222">MIN(IFERROR(FIND(IstNumbers,E2222),""))</f>
        <v>29</v>
      </c>
      <c r="N2222" s="1" t="str">
        <f>IF([first '# in desc]&lt;[pos kw in desc],MID([desc],[pos kw in desc]-7,7))</f>
        <v xml:space="preserve">­me 16 </v>
      </c>
      <c r="O222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22" s="1" t="str">
        <f>TRIM(IF([first '# in desc]&lt;[pos kw in desc],MID([desc],[pos kw in desc]-6,6),FALSE))</f>
        <v>me 16</v>
      </c>
      <c r="Q2222" s="1">
        <f>IF(LEN([manuell])=0,IFERROR([kw fine in title]*1,IFERROR(SUMPRODUCT(COUNTIF(IsDigits,MID([kw in desc],ROW($A$1:$A$150),1)))=LEN([kw in desc]),#N/A)),[manuell])</f>
        <v>16</v>
      </c>
      <c r="R2222" s="1" t="e">
        <f>IF([pos kw in title]&gt;0,MID(J2222,#REF!,4),IF([first '# in title]&gt;0,MID([title],[first '# in title],3),IF([first '# in title]&gt;0,MID([desc],#REF!,3),VLOOKUP([productid],$G$2:$R$1386,8))))</f>
        <v>#REF!</v>
      </c>
      <c r="S2222" s="1" t="str">
        <f>IF([kw in desc]=[kw rough in title],[kw in desc]*1,IFERROR(LEFT([kw_dirty],3)*1,IFERROR(LEFT([kw_dirty],2)*1,"n.a.")))</f>
        <v>n.a.</v>
      </c>
      <c r="T2222" s="1"/>
      <c r="U2222" s="1">
        <f>VLOOKUP(Tabelle1[[#This Row],[productid]],Tabelle2[#All],2,FALSE)</f>
        <v>16</v>
      </c>
    </row>
    <row r="2223" spans="1:21" hidden="1">
      <c r="A2223" t="s">
        <v>3534</v>
      </c>
      <c r="B2223">
        <v>2040</v>
      </c>
      <c r="C2223">
        <v>289859</v>
      </c>
      <c r="D2223" t="s">
        <v>3777</v>
      </c>
      <c r="E2223" t="s">
        <v>3778</v>
      </c>
      <c r="F2223">
        <v>18406</v>
      </c>
      <c r="G2223">
        <v>2384234</v>
      </c>
      <c r="H2223">
        <f t="shared" si="34"/>
        <v>40</v>
      </c>
      <c r="I2223">
        <f t="array" ref="I2223">MIN(IFERROR(FIND(IstNumbers,A2223),""))</f>
        <v>29</v>
      </c>
      <c r="J2223" s="1" t="str">
        <f>IF([first '# in title]&lt;[pos kw in title],MID([title],[pos kw in title]-6,6),#N/A)</f>
        <v xml:space="preserve">A (16 </v>
      </c>
      <c r="K222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23" s="1">
        <f>IFERROR(FIND("kW",[desc]),0)</f>
        <v>70</v>
      </c>
      <c r="M2223">
        <f t="array" ref="M2223">MIN(IFERROR(FIND(IstNumbers,E2223),""))</f>
        <v>34</v>
      </c>
      <c r="N2223" s="1" t="str">
        <f>IF([first '# in desc]&lt;[pos kw in desc],MID([desc],[pos kw in desc]-7,7))</f>
        <v xml:space="preserve">­me 16 </v>
      </c>
      <c r="O222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23" s="1" t="str">
        <f>TRIM(IF([first '# in desc]&lt;[pos kw in desc],MID([desc],[pos kw in desc]-6,6),FALSE))</f>
        <v>me 16</v>
      </c>
      <c r="Q2223" s="1">
        <f>IF(LEN([manuell])=0,IFERROR([kw fine in title]*1,IFERROR(SUMPRODUCT(COUNTIF(IsDigits,MID([kw in desc],ROW($A$1:$A$150),1)))=LEN([kw in desc]),#N/A)),[manuell])</f>
        <v>16</v>
      </c>
      <c r="R2223" s="1" t="e">
        <f>IF([pos kw in title]&gt;0,MID(J2223,#REF!,4),IF([first '# in title]&gt;0,MID([title],[first '# in title],3),IF([first '# in title]&gt;0,MID([desc],#REF!,3),VLOOKUP([productid],$G$2:$R$1386,8))))</f>
        <v>#REF!</v>
      </c>
      <c r="S2223" s="1" t="str">
        <f>IF([kw in desc]=[kw rough in title],[kw in desc]*1,IFERROR(LEFT([kw_dirty],3)*1,IFERROR(LEFT([kw_dirty],2)*1,"n.a.")))</f>
        <v>n.a.</v>
      </c>
      <c r="T2223" s="1"/>
      <c r="U2223" s="1">
        <f>VLOOKUP(Tabelle1[[#This Row],[productid]],Tabelle2[#All],2,FALSE)</f>
        <v>16</v>
      </c>
    </row>
    <row r="2224" spans="1:21">
      <c r="A2224" t="s">
        <v>3765</v>
      </c>
      <c r="B2224">
        <v>2820</v>
      </c>
      <c r="C2224">
        <v>9701</v>
      </c>
      <c r="D2224" t="s">
        <v>3779</v>
      </c>
      <c r="E2224" t="s">
        <v>9</v>
      </c>
      <c r="F2224">
        <v>18406</v>
      </c>
      <c r="G2224">
        <v>4255271</v>
      </c>
      <c r="H2224">
        <f t="shared" si="34"/>
        <v>0</v>
      </c>
      <c r="I2224">
        <f t="array" ref="I2224">MIN(IFERROR(FIND(IstNumbers,A2224),""))</f>
        <v>17</v>
      </c>
      <c r="J2224" s="1" t="e">
        <f>IF([first '# in title]&lt;[pos kw in title],MID([title],[pos kw in title]-6,6),#N/A)</f>
        <v>#N/A</v>
      </c>
      <c r="K2224" s="1" t="e">
        <f>IFERROR(MID(SUBSTITUTE([kw rough in title],",","."),FIND("(",[kw rough in title])+1,20),SUBSTITUTE(IFERROR(MID([kw rough in title],FIND(" ",[kw rough in title])+1,20),[kw rough in title]),",","."))</f>
        <v>#N/A</v>
      </c>
      <c r="L2224" s="1">
        <f>IFERROR(FIND("kW",[desc]),0)</f>
        <v>0</v>
      </c>
      <c r="M2224">
        <f t="array" ref="M2224">MIN(IFERROR(FIND(IstNumbers,E2224),""))</f>
        <v>0</v>
      </c>
      <c r="N2224" s="1" t="b">
        <f>IF([first '# in desc]&lt;[pos kw in desc],MID([desc],[pos kw in desc]-7,7))</f>
        <v>0</v>
      </c>
      <c r="O22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24" s="1" t="str">
        <f>TRIM(IF([first '# in desc]&lt;[pos kw in desc],MID([desc],[pos kw in desc]-6,6),FALSE))</f>
        <v>FALSCH</v>
      </c>
      <c r="Q2224" s="1" t="b">
        <f>IF(LEN([manuell])=0,IFERROR([kw fine in title]*1,IFERROR(SUMPRODUCT(COUNTIF(IsDigits,MID([kw in desc],ROW($A$1:$A$150),1)))=LEN([kw in desc]),#N/A)),[manuell])</f>
        <v>0</v>
      </c>
      <c r="R2224" s="1" t="str">
        <f>IF([pos kw in title]&gt;0,MID(J2224,#REF!,4),IF([first '# in title]&gt;0,MID([title],[first '# in title],3),IF([first '# in title]&gt;0,MID([desc],#REF!,3),VLOOKUP([productid],$G$2:$R$1386,8))))</f>
        <v>-Pa</v>
      </c>
      <c r="S2224" s="1" t="e">
        <f>IF([kw in desc]=[kw rough in title],[kw in desc]*1,IFERROR(LEFT([kw_dirty],3)*1,IFERROR(LEFT([kw_dirty],2)*1,"n.a.")))</f>
        <v>#N/A</v>
      </c>
      <c r="T2224" s="1"/>
      <c r="U2224" s="1" t="e">
        <f>VLOOKUP(Tabelle1[[#This Row],[productid]],Tabelle2[#All],2,FALSE)</f>
        <v>#N/A</v>
      </c>
    </row>
    <row r="2225" spans="1:21">
      <c r="A2225" t="s">
        <v>10405</v>
      </c>
      <c r="B2225">
        <v>5798</v>
      </c>
      <c r="C2225">
        <v>9701</v>
      </c>
      <c r="D2225" t="s">
        <v>3780</v>
      </c>
      <c r="E2225" t="s">
        <v>9</v>
      </c>
      <c r="F2225">
        <v>18406</v>
      </c>
      <c r="G2225">
        <v>4215860</v>
      </c>
      <c r="H2225">
        <f t="shared" si="34"/>
        <v>0</v>
      </c>
      <c r="I2225">
        <f t="array" ref="I2225">MIN(IFERROR(FIND(IstNumbers,A2225),""))</f>
        <v>17</v>
      </c>
      <c r="J2225" s="1" t="e">
        <f>IF([first '# in title]&lt;[pos kw in title],MID([title],[pos kw in title]-6,6),#N/A)</f>
        <v>#N/A</v>
      </c>
      <c r="K2225" s="1" t="e">
        <f>IFERROR(MID(SUBSTITUTE([kw rough in title],",","."),FIND("(",[kw rough in title])+1,20),SUBSTITUTE(IFERROR(MID([kw rough in title],FIND(" ",[kw rough in title])+1,20),[kw rough in title]),",","."))</f>
        <v>#N/A</v>
      </c>
      <c r="L2225" s="1">
        <f>IFERROR(FIND("kW",[desc]),0)</f>
        <v>0</v>
      </c>
      <c r="M2225">
        <f t="array" ref="M2225">MIN(IFERROR(FIND(IstNumbers,E2225),""))</f>
        <v>0</v>
      </c>
      <c r="N2225" s="1" t="b">
        <f>IF([first '# in desc]&lt;[pos kw in desc],MID([desc],[pos kw in desc]-7,7))</f>
        <v>0</v>
      </c>
      <c r="O22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25" s="1" t="str">
        <f>TRIM(IF([first '# in desc]&lt;[pos kw in desc],MID([desc],[pos kw in desc]-6,6),FALSE))</f>
        <v>FALSCH</v>
      </c>
      <c r="Q2225" s="1" t="b">
        <f>IF(LEN([manuell])=0,IFERROR([kw fine in title]*1,IFERROR(SUMPRODUCT(COUNTIF(IsDigits,MID([kw in desc],ROW($A$1:$A$150),1)))=LEN([kw in desc]),#N/A)),[manuell])</f>
        <v>0</v>
      </c>
      <c r="R2225" s="1" t="str">
        <f>IF([pos kw in title]&gt;0,MID(J2225,#REF!,4),IF([first '# in title]&gt;0,MID([title],[first '# in title],3),IF([first '# in title]&gt;0,MID([desc],#REF!,3),VLOOKUP([productid],$G$2:$R$1386,8))))</f>
        <v>-Pa</v>
      </c>
      <c r="S2225" s="1" t="e">
        <f>IF([kw in desc]=[kw rough in title],[kw in desc]*1,IFERROR(LEFT([kw_dirty],3)*1,IFERROR(LEFT([kw_dirty],2)*1,"n.a.")))</f>
        <v>#N/A</v>
      </c>
      <c r="T2225" s="1"/>
      <c r="U2225" s="1" t="e">
        <f>VLOOKUP(Tabelle1[[#This Row],[productid]],Tabelle2[#All],2,FALSE)</f>
        <v>#N/A</v>
      </c>
    </row>
    <row r="2226" spans="1:21">
      <c r="A2226" t="s">
        <v>10406</v>
      </c>
      <c r="B2226">
        <v>5503</v>
      </c>
      <c r="C2226">
        <v>9701</v>
      </c>
      <c r="D2226" t="s">
        <v>3781</v>
      </c>
      <c r="E2226" t="s">
        <v>9</v>
      </c>
      <c r="F2226">
        <v>18406</v>
      </c>
      <c r="G2226">
        <v>4215858</v>
      </c>
      <c r="H2226">
        <f t="shared" si="34"/>
        <v>0</v>
      </c>
      <c r="I2226">
        <f t="array" ref="I2226">MIN(IFERROR(FIND(IstNumbers,A2226),""))</f>
        <v>17</v>
      </c>
      <c r="J2226" s="1" t="e">
        <f>IF([first '# in title]&lt;[pos kw in title],MID([title],[pos kw in title]-6,6),#N/A)</f>
        <v>#N/A</v>
      </c>
      <c r="K2226" s="1" t="e">
        <f>IFERROR(MID(SUBSTITUTE([kw rough in title],",","."),FIND("(",[kw rough in title])+1,20),SUBSTITUTE(IFERROR(MID([kw rough in title],FIND(" ",[kw rough in title])+1,20),[kw rough in title]),",","."))</f>
        <v>#N/A</v>
      </c>
      <c r="L2226" s="1">
        <f>IFERROR(FIND("kW",[desc]),0)</f>
        <v>0</v>
      </c>
      <c r="M2226">
        <f t="array" ref="M2226">MIN(IFERROR(FIND(IstNumbers,E2226),""))</f>
        <v>0</v>
      </c>
      <c r="N2226" s="1" t="b">
        <f>IF([first '# in desc]&lt;[pos kw in desc],MID([desc],[pos kw in desc]-7,7))</f>
        <v>0</v>
      </c>
      <c r="O22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26" s="1" t="str">
        <f>TRIM(IF([first '# in desc]&lt;[pos kw in desc],MID([desc],[pos kw in desc]-6,6),FALSE))</f>
        <v>FALSCH</v>
      </c>
      <c r="Q2226" s="1" t="b">
        <f>IF(LEN([manuell])=0,IFERROR([kw fine in title]*1,IFERROR(SUMPRODUCT(COUNTIF(IsDigits,MID([kw in desc],ROW($A$1:$A$150),1)))=LEN([kw in desc]),#N/A)),[manuell])</f>
        <v>0</v>
      </c>
      <c r="R2226" s="1" t="str">
        <f>IF([pos kw in title]&gt;0,MID(J2226,#REF!,4),IF([first '# in title]&gt;0,MID([title],[first '# in title],3),IF([first '# in title]&gt;0,MID([desc],#REF!,3),VLOOKUP([productid],$G$2:$R$1386,8))))</f>
        <v>-Pa</v>
      </c>
      <c r="S2226" s="1" t="e">
        <f>IF([kw in desc]=[kw rough in title],[kw in desc]*1,IFERROR(LEFT([kw_dirty],3)*1,IFERROR(LEFT([kw_dirty],2)*1,"n.a.")))</f>
        <v>#N/A</v>
      </c>
      <c r="T2226" s="1"/>
      <c r="U2226" s="1" t="e">
        <f>VLOOKUP(Tabelle1[[#This Row],[productid]],Tabelle2[#All],2,FALSE)</f>
        <v>#N/A</v>
      </c>
    </row>
    <row r="2227" spans="1:21">
      <c r="A2227" t="s">
        <v>3736</v>
      </c>
      <c r="B2227">
        <v>2915.2</v>
      </c>
      <c r="C2227">
        <v>9701</v>
      </c>
      <c r="D2227" t="s">
        <v>3782</v>
      </c>
      <c r="E2227" t="s">
        <v>9</v>
      </c>
      <c r="F2227">
        <v>18406</v>
      </c>
      <c r="G2227">
        <v>4597622</v>
      </c>
      <c r="H2227">
        <f t="shared" si="34"/>
        <v>0</v>
      </c>
      <c r="I2227">
        <f t="array" ref="I2227">MIN(IFERROR(FIND(IstNumbers,A2227),""))</f>
        <v>24</v>
      </c>
      <c r="J2227" s="1" t="e">
        <f>IF([first '# in title]&lt;[pos kw in title],MID([title],[pos kw in title]-6,6),#N/A)</f>
        <v>#N/A</v>
      </c>
      <c r="K2227" s="1" t="e">
        <f>IFERROR(MID(SUBSTITUTE([kw rough in title],",","."),FIND("(",[kw rough in title])+1,20),SUBSTITUTE(IFERROR(MID([kw rough in title],FIND(" ",[kw rough in title])+1,20),[kw rough in title]),",","."))</f>
        <v>#N/A</v>
      </c>
      <c r="L2227" s="1">
        <f>IFERROR(FIND("kW",[desc]),0)</f>
        <v>0</v>
      </c>
      <c r="M2227">
        <f t="array" ref="M2227">MIN(IFERROR(FIND(IstNumbers,E2227),""))</f>
        <v>0</v>
      </c>
      <c r="N2227" s="1" t="b">
        <f>IF([first '# in desc]&lt;[pos kw in desc],MID([desc],[pos kw in desc]-7,7))</f>
        <v>0</v>
      </c>
      <c r="O22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27" s="1" t="str">
        <f>TRIM(IF([first '# in desc]&lt;[pos kw in desc],MID([desc],[pos kw in desc]-6,6),FALSE))</f>
        <v>FALSCH</v>
      </c>
      <c r="Q2227" s="1" t="b">
        <f>IF(LEN([manuell])=0,IFERROR([kw fine in title]*1,IFERROR(SUMPRODUCT(COUNTIF(IsDigits,MID([kw in desc],ROW($A$1:$A$150),1)))=LEN([kw in desc]),#N/A)),[manuell])</f>
        <v>0</v>
      </c>
      <c r="R2227" s="1" t="str">
        <f>IF([pos kw in title]&gt;0,MID(J2227,#REF!,4),IF([first '# in title]&gt;0,MID([title],[first '# in title],3),IF([first '# in title]&gt;0,MID([desc],#REF!,3),VLOOKUP([productid],$G$2:$R$1386,8))))</f>
        <v>172</v>
      </c>
      <c r="S2227" s="1" t="e">
        <f>IF([kw in desc]=[kw rough in title],[kw in desc]*1,IFERROR(LEFT([kw_dirty],3)*1,IFERROR(LEFT([kw_dirty],2)*1,"n.a.")))</f>
        <v>#N/A</v>
      </c>
      <c r="T2227" s="1"/>
      <c r="U2227" s="1" t="e">
        <f>VLOOKUP(Tabelle1[[#This Row],[productid]],Tabelle2[#All],2,FALSE)</f>
        <v>#N/A</v>
      </c>
    </row>
    <row r="2228" spans="1:21">
      <c r="A2228" t="s">
        <v>3585</v>
      </c>
      <c r="B2228">
        <v>2380</v>
      </c>
      <c r="C2228">
        <v>289859</v>
      </c>
      <c r="D2228" t="s">
        <v>3783</v>
      </c>
      <c r="E2228" t="s">
        <v>3784</v>
      </c>
      <c r="F2228">
        <v>18406</v>
      </c>
      <c r="G2228">
        <v>2286143</v>
      </c>
      <c r="H2228">
        <f t="shared" si="34"/>
        <v>0</v>
      </c>
      <c r="I2228">
        <f t="array" ref="I2228">MIN(IFERROR(FIND(IstNumbers,A2228),""))</f>
        <v>20</v>
      </c>
      <c r="J2228" s="1" t="e">
        <f>IF([first '# in title]&lt;[pos kw in title],MID([title],[pos kw in title]-6,6),#N/A)</f>
        <v>#N/A</v>
      </c>
      <c r="K2228" s="1" t="e">
        <f>IFERROR(MID(SUBSTITUTE([kw rough in title],",","."),FIND("(",[kw rough in title])+1,20),SUBSTITUTE(IFERROR(MID([kw rough in title],FIND(" ",[kw rough in title])+1,20),[kw rough in title]),",","."))</f>
        <v>#N/A</v>
      </c>
      <c r="L2228" s="1">
        <f>IFERROR(FIND("kW",[desc]),0)</f>
        <v>0</v>
      </c>
      <c r="M2228">
        <f t="array" ref="M2228">MIN(IFERROR(FIND(IstNumbers,E2228),""))</f>
        <v>33</v>
      </c>
      <c r="N2228" s="1" t="b">
        <f>IF([first '# in desc]&lt;[pos kw in desc],MID([desc],[pos kw in desc]-7,7))</f>
        <v>0</v>
      </c>
      <c r="O22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28" s="1" t="str">
        <f>TRIM(IF([first '# in desc]&lt;[pos kw in desc],MID([desc],[pos kw in desc]-6,6),FALSE))</f>
        <v>FALSCH</v>
      </c>
      <c r="Q2228" s="1" t="b">
        <f>IF(LEN([manuell])=0,IFERROR([kw fine in title]*1,IFERROR(SUMPRODUCT(COUNTIF(IsDigits,MID([kw in desc],ROW($A$1:$A$150),1)))=LEN([kw in desc]),#N/A)),[manuell])</f>
        <v>0</v>
      </c>
      <c r="R2228" s="1" t="str">
        <f>IF([pos kw in title]&gt;0,MID(J2228,#REF!,4),IF([first '# in title]&gt;0,MID([title],[first '# in title],3),IF([first '# in title]&gt;0,MID([desc],#REF!,3),VLOOKUP([productid],$G$2:$R$1386,8))))</f>
        <v>146</v>
      </c>
      <c r="S2228" s="1" t="e">
        <f>IF([kw in desc]=[kw rough in title],[kw in desc]*1,IFERROR(LEFT([kw_dirty],3)*1,IFERROR(LEFT([kw_dirty],2)*1,"n.a.")))</f>
        <v>#N/A</v>
      </c>
      <c r="T2228" s="1"/>
      <c r="U2228" s="1" t="e">
        <f>VLOOKUP(Tabelle1[[#This Row],[productid]],Tabelle2[#All],2,FALSE)</f>
        <v>#N/A</v>
      </c>
    </row>
    <row r="2229" spans="1:21" hidden="1">
      <c r="A2229" t="s">
        <v>3566</v>
      </c>
      <c r="B2229">
        <v>3240</v>
      </c>
      <c r="C2229">
        <v>289859</v>
      </c>
      <c r="D2229" t="s">
        <v>3785</v>
      </c>
      <c r="E2229" t="s">
        <v>2067</v>
      </c>
      <c r="F2229">
        <v>18406</v>
      </c>
      <c r="G2229">
        <v>1750863</v>
      </c>
      <c r="H2229">
        <f t="shared" si="34"/>
        <v>0</v>
      </c>
      <c r="I2229">
        <f t="array" ref="I2229">MIN(IFERROR(FIND(IstNumbers,A2229),""))</f>
        <v>13</v>
      </c>
      <c r="J2229" s="1" t="e">
        <f>IF([first '# in title]&lt;[pos kw in title],MID([title],[pos kw in title]-6,6),#N/A)</f>
        <v>#N/A</v>
      </c>
      <c r="K2229" s="1" t="e">
        <f>IFERROR(MID(SUBSTITUTE([kw rough in title],",","."),FIND("(",[kw rough in title])+1,20),SUBSTITUTE(IFERROR(MID([kw rough in title],FIND(" ",[kw rough in title])+1,20),[kw rough in title]),",","."))</f>
        <v>#N/A</v>
      </c>
      <c r="L2229" s="1">
        <f>IFERROR(FIND("kW",[desc]),0)</f>
        <v>70</v>
      </c>
      <c r="M2229">
        <f t="array" ref="M2229">MIN(IFERROR(FIND(IstNumbers,E2229),""))</f>
        <v>34</v>
      </c>
      <c r="N2229" s="1" t="str">
        <f>IF([first '# in desc]&lt;[pos kw in desc],MID([desc],[pos kw in desc]-7,7))</f>
        <v xml:space="preserve">­me 42 </v>
      </c>
      <c r="O22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29" s="1" t="str">
        <f>TRIM(IF([first '# in desc]&lt;[pos kw in desc],MID([desc],[pos kw in desc]-6,6),FALSE))</f>
        <v>me 42</v>
      </c>
      <c r="Q2229" s="1" t="b">
        <f>IF(LEN([manuell])=0,IFERROR([kw fine in title]*1,IFERROR(SUMPRODUCT(COUNTIF(IsDigits,MID([kw in desc],ROW($A$1:$A$150),1)))=LEN([kw in desc]),#N/A)),[manuell])</f>
        <v>0</v>
      </c>
      <c r="R2229" s="1" t="str">
        <f>IF([pos kw in title]&gt;0,MID(J2229,#REF!,4),IF([first '# in title]&gt;0,MID([title],[first '# in title],3),IF([first '# in title]&gt;0,MID([desc],#REF!,3),VLOOKUP([productid],$G$2:$R$1386,8))))</f>
        <v xml:space="preserve">42 </v>
      </c>
      <c r="S2229" s="1" t="e">
        <f>IF([kw in desc]=[kw rough in title],[kw in desc]*1,IFERROR(LEFT([kw_dirty],3)*1,IFERROR(LEFT([kw_dirty],2)*1,"n.a.")))</f>
        <v>#N/A</v>
      </c>
      <c r="T2229" s="1"/>
      <c r="U2229" s="1">
        <f>VLOOKUP(Tabelle1[[#This Row],[productid]],Tabelle2[#All],2,FALSE)</f>
        <v>42</v>
      </c>
    </row>
    <row r="2230" spans="1:21" hidden="1">
      <c r="A2230" t="s">
        <v>3593</v>
      </c>
      <c r="B2230">
        <v>3295</v>
      </c>
      <c r="C2230">
        <v>289859</v>
      </c>
      <c r="D2230" t="s">
        <v>3786</v>
      </c>
      <c r="E2230" t="s">
        <v>3787</v>
      </c>
      <c r="F2230">
        <v>18406</v>
      </c>
      <c r="G2230">
        <v>3497887</v>
      </c>
      <c r="H2230">
        <f t="shared" si="34"/>
        <v>0</v>
      </c>
      <c r="I2230">
        <f t="array" ref="I2230">MIN(IFERROR(FIND(IstNumbers,A2230),""))</f>
        <v>13</v>
      </c>
      <c r="J2230" s="1" t="e">
        <f>IF([first '# in title]&lt;[pos kw in title],MID([title],[pos kw in title]-6,6),#N/A)</f>
        <v>#N/A</v>
      </c>
      <c r="K2230" s="1" t="e">
        <f>IFERROR(MID(SUBSTITUTE([kw rough in title],",","."),FIND("(",[kw rough in title])+1,20),SUBSTITUTE(IFERROR(MID([kw rough in title],FIND(" ",[kw rough in title])+1,20),[kw rough in title]),",","."))</f>
        <v>#N/A</v>
      </c>
      <c r="L2230" s="1">
        <f>IFERROR(FIND("kW",[desc]),0)</f>
        <v>70</v>
      </c>
      <c r="M2230">
        <f t="array" ref="M2230">MIN(IFERROR(FIND(IstNumbers,E2230),""))</f>
        <v>34</v>
      </c>
      <c r="N2230" s="1" t="str">
        <f>IF([first '# in desc]&lt;[pos kw in desc],MID([desc],[pos kw in desc]-7,7))</f>
        <v xml:space="preserve">­me 42 </v>
      </c>
      <c r="O22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30" s="1" t="str">
        <f>TRIM(IF([first '# in desc]&lt;[pos kw in desc],MID([desc],[pos kw in desc]-6,6),FALSE))</f>
        <v>me 42</v>
      </c>
      <c r="Q2230" s="1" t="b">
        <f>IF(LEN([manuell])=0,IFERROR([kw fine in title]*1,IFERROR(SUMPRODUCT(COUNTIF(IsDigits,MID([kw in desc],ROW($A$1:$A$150),1)))=LEN([kw in desc]),#N/A)),[manuell])</f>
        <v>0</v>
      </c>
      <c r="R2230" s="1" t="str">
        <f>IF([pos kw in title]&gt;0,MID(J2230,#REF!,4),IF([first '# in title]&gt;0,MID([title],[first '# in title],3),IF([first '# in title]&gt;0,MID([desc],#REF!,3),VLOOKUP([productid],$G$2:$R$1386,8))))</f>
        <v xml:space="preserve">42 </v>
      </c>
      <c r="S2230" s="1" t="e">
        <f>IF([kw in desc]=[kw rough in title],[kw in desc]*1,IFERROR(LEFT([kw_dirty],3)*1,IFERROR(LEFT([kw_dirty],2)*1,"n.a.")))</f>
        <v>#N/A</v>
      </c>
      <c r="T2230" s="1"/>
      <c r="U2230" s="1">
        <f>VLOOKUP(Tabelle1[[#This Row],[productid]],Tabelle2[#All],2,FALSE)</f>
        <v>42</v>
      </c>
    </row>
    <row r="2231" spans="1:21" hidden="1">
      <c r="A2231" t="s">
        <v>2837</v>
      </c>
      <c r="B2231">
        <v>2239</v>
      </c>
      <c r="C2231">
        <v>289859</v>
      </c>
      <c r="D2231" t="s">
        <v>3788</v>
      </c>
      <c r="E2231" t="s">
        <v>3789</v>
      </c>
      <c r="F2231">
        <v>18406</v>
      </c>
      <c r="G2231">
        <v>3712883</v>
      </c>
      <c r="H2231">
        <f t="shared" si="34"/>
        <v>20</v>
      </c>
      <c r="I2231">
        <f t="array" ref="I2231">MIN(IFERROR(FIND(IstNumbers,A2231),""))</f>
        <v>17</v>
      </c>
      <c r="J2231" s="1" t="str">
        <f>IF([first '# in title]&lt;[pos kw in title],MID([title],[pos kw in title]-6,6),#N/A)</f>
        <v xml:space="preserve">ur 16 </v>
      </c>
      <c r="K223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31" s="1">
        <f>IFERROR(FIND("kW",[desc]),0)</f>
        <v>71</v>
      </c>
      <c r="M2231">
        <f t="array" ref="M2231">MIN(IFERROR(FIND(IstNumbers,E2231),""))</f>
        <v>29</v>
      </c>
      <c r="N2231" s="1" t="str">
        <f>IF([first '# in desc]&lt;[pos kw in desc],MID([desc],[pos kw in desc]-7,7))</f>
        <v xml:space="preserve">­me 16 </v>
      </c>
      <c r="O223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31" s="1" t="str">
        <f>TRIM(IF([first '# in desc]&lt;[pos kw in desc],MID([desc],[pos kw in desc]-6,6),FALSE))</f>
        <v>me 16</v>
      </c>
      <c r="Q2231" s="1">
        <f>IF(LEN([manuell])=0,IFERROR([kw fine in title]*1,IFERROR(SUMPRODUCT(COUNTIF(IsDigits,MID([kw in desc],ROW($A$1:$A$150),1)))=LEN([kw in desc]),#N/A)),[manuell])</f>
        <v>16</v>
      </c>
      <c r="R2231" s="1" t="e">
        <f>IF([pos kw in title]&gt;0,MID(J2231,#REF!,4),IF([first '# in title]&gt;0,MID([title],[first '# in title],3),IF([first '# in title]&gt;0,MID([desc],#REF!,3),VLOOKUP([productid],$G$2:$R$1386,8))))</f>
        <v>#REF!</v>
      </c>
      <c r="S2231" s="1" t="str">
        <f>IF([kw in desc]=[kw rough in title],[kw in desc]*1,IFERROR(LEFT([kw_dirty],3)*1,IFERROR(LEFT([kw_dirty],2)*1,"n.a.")))</f>
        <v>n.a.</v>
      </c>
      <c r="T2231" s="1"/>
      <c r="U2231" s="1">
        <f>VLOOKUP(Tabelle1[[#This Row],[productid]],Tabelle2[#All],2,FALSE)</f>
        <v>16</v>
      </c>
    </row>
    <row r="2232" spans="1:21">
      <c r="A2232" t="s">
        <v>3585</v>
      </c>
      <c r="B2232">
        <v>2383</v>
      </c>
      <c r="C2232">
        <v>289859</v>
      </c>
      <c r="D2232" t="s">
        <v>3790</v>
      </c>
      <c r="E2232" t="s">
        <v>3791</v>
      </c>
      <c r="F2232">
        <v>18406</v>
      </c>
      <c r="G2232">
        <v>2286143</v>
      </c>
      <c r="H2232">
        <f t="shared" si="34"/>
        <v>0</v>
      </c>
      <c r="I2232">
        <f t="array" ref="I2232">MIN(IFERROR(FIND(IstNumbers,A2232),""))</f>
        <v>20</v>
      </c>
      <c r="J2232" s="1" t="e">
        <f>IF([first '# in title]&lt;[pos kw in title],MID([title],[pos kw in title]-6,6),#N/A)</f>
        <v>#N/A</v>
      </c>
      <c r="K2232" s="1" t="e">
        <f>IFERROR(MID(SUBSTITUTE([kw rough in title],",","."),FIND("(",[kw rough in title])+1,20),SUBSTITUTE(IFERROR(MID([kw rough in title],FIND(" ",[kw rough in title])+1,20),[kw rough in title]),",","."))</f>
        <v>#N/A</v>
      </c>
      <c r="L2232" s="1">
        <f>IFERROR(FIND("kW",[desc]),0)</f>
        <v>0</v>
      </c>
      <c r="M2232">
        <f t="array" ref="M2232">MIN(IFERROR(FIND(IstNumbers,E2232),""))</f>
        <v>33</v>
      </c>
      <c r="N2232" s="1" t="b">
        <f>IF([first '# in desc]&lt;[pos kw in desc],MID([desc],[pos kw in desc]-7,7))</f>
        <v>0</v>
      </c>
      <c r="O22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32" s="1" t="str">
        <f>TRIM(IF([first '# in desc]&lt;[pos kw in desc],MID([desc],[pos kw in desc]-6,6),FALSE))</f>
        <v>FALSCH</v>
      </c>
      <c r="Q2232" s="1" t="b">
        <f>IF(LEN([manuell])=0,IFERROR([kw fine in title]*1,IFERROR(SUMPRODUCT(COUNTIF(IsDigits,MID([kw in desc],ROW($A$1:$A$150),1)))=LEN([kw in desc]),#N/A)),[manuell])</f>
        <v>0</v>
      </c>
      <c r="R2232" s="1" t="str">
        <f>IF([pos kw in title]&gt;0,MID(J2232,#REF!,4),IF([first '# in title]&gt;0,MID([title],[first '# in title],3),IF([first '# in title]&gt;0,MID([desc],#REF!,3),VLOOKUP([productid],$G$2:$R$1386,8))))</f>
        <v>146</v>
      </c>
      <c r="S2232" s="1" t="e">
        <f>IF([kw in desc]=[kw rough in title],[kw in desc]*1,IFERROR(LEFT([kw_dirty],3)*1,IFERROR(LEFT([kw_dirty],2)*1,"n.a.")))</f>
        <v>#N/A</v>
      </c>
      <c r="T2232" s="1"/>
      <c r="U2232" s="1" t="e">
        <f>VLOOKUP(Tabelle1[[#This Row],[productid]],Tabelle2[#All],2,FALSE)</f>
        <v>#N/A</v>
      </c>
    </row>
    <row r="2233" spans="1:21" hidden="1">
      <c r="A2233" t="s">
        <v>3566</v>
      </c>
      <c r="B2233">
        <v>3240</v>
      </c>
      <c r="C2233">
        <v>289859</v>
      </c>
      <c r="D2233" t="s">
        <v>3792</v>
      </c>
      <c r="E2233" t="s">
        <v>3183</v>
      </c>
      <c r="F2233">
        <v>18406</v>
      </c>
      <c r="G2233">
        <v>1750863</v>
      </c>
      <c r="H2233">
        <f t="shared" si="34"/>
        <v>0</v>
      </c>
      <c r="I2233">
        <f t="array" ref="I2233">MIN(IFERROR(FIND(IstNumbers,A2233),""))</f>
        <v>13</v>
      </c>
      <c r="J2233" s="1" t="e">
        <f>IF([first '# in title]&lt;[pos kw in title],MID([title],[pos kw in title]-6,6),#N/A)</f>
        <v>#N/A</v>
      </c>
      <c r="K2233" s="1" t="e">
        <f>IFERROR(MID(SUBSTITUTE([kw rough in title],",","."),FIND("(",[kw rough in title])+1,20),SUBSTITUTE(IFERROR(MID([kw rough in title],FIND(" ",[kw rough in title])+1,20),[kw rough in title]),",","."))</f>
        <v>#N/A</v>
      </c>
      <c r="L2233" s="1">
        <f>IFERROR(FIND("kW",[desc]),0)</f>
        <v>70</v>
      </c>
      <c r="M2233">
        <f t="array" ref="M2233">MIN(IFERROR(FIND(IstNumbers,E2233),""))</f>
        <v>34</v>
      </c>
      <c r="N2233" s="1" t="str">
        <f>IF([first '# in desc]&lt;[pos kw in desc],MID([desc],[pos kw in desc]-7,7))</f>
        <v xml:space="preserve">­me 42 </v>
      </c>
      <c r="O22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33" s="1" t="str">
        <f>TRIM(IF([first '# in desc]&lt;[pos kw in desc],MID([desc],[pos kw in desc]-6,6),FALSE))</f>
        <v>me 42</v>
      </c>
      <c r="Q2233" s="1" t="b">
        <f>IF(LEN([manuell])=0,IFERROR([kw fine in title]*1,IFERROR(SUMPRODUCT(COUNTIF(IsDigits,MID([kw in desc],ROW($A$1:$A$150),1)))=LEN([kw in desc]),#N/A)),[manuell])</f>
        <v>0</v>
      </c>
      <c r="R2233" s="1" t="str">
        <f>IF([pos kw in title]&gt;0,MID(J2233,#REF!,4),IF([first '# in title]&gt;0,MID([title],[first '# in title],3),IF([first '# in title]&gt;0,MID([desc],#REF!,3),VLOOKUP([productid],$G$2:$R$1386,8))))</f>
        <v xml:space="preserve">42 </v>
      </c>
      <c r="S2233" s="1" t="e">
        <f>IF([kw in desc]=[kw rough in title],[kw in desc]*1,IFERROR(LEFT([kw_dirty],3)*1,IFERROR(LEFT([kw_dirty],2)*1,"n.a.")))</f>
        <v>#N/A</v>
      </c>
      <c r="T2233" s="1"/>
      <c r="U2233" s="1">
        <f>VLOOKUP(Tabelle1[[#This Row],[productid]],Tabelle2[#All],2,FALSE)</f>
        <v>42</v>
      </c>
    </row>
    <row r="2234" spans="1:21" hidden="1">
      <c r="A2234" t="s">
        <v>3593</v>
      </c>
      <c r="B2234">
        <v>3295</v>
      </c>
      <c r="C2234">
        <v>289859</v>
      </c>
      <c r="D2234" t="s">
        <v>3793</v>
      </c>
      <c r="E2234" t="s">
        <v>3794</v>
      </c>
      <c r="F2234">
        <v>18406</v>
      </c>
      <c r="G2234">
        <v>3497887</v>
      </c>
      <c r="H2234">
        <f t="shared" si="34"/>
        <v>0</v>
      </c>
      <c r="I2234">
        <f t="array" ref="I2234">MIN(IFERROR(FIND(IstNumbers,A2234),""))</f>
        <v>13</v>
      </c>
      <c r="J2234" s="1" t="e">
        <f>IF([first '# in title]&lt;[pos kw in title],MID([title],[pos kw in title]-6,6),#N/A)</f>
        <v>#N/A</v>
      </c>
      <c r="K2234" s="1" t="e">
        <f>IFERROR(MID(SUBSTITUTE([kw rough in title],",","."),FIND("(",[kw rough in title])+1,20),SUBSTITUTE(IFERROR(MID([kw rough in title],FIND(" ",[kw rough in title])+1,20),[kw rough in title]),",","."))</f>
        <v>#N/A</v>
      </c>
      <c r="L2234" s="1">
        <f>IFERROR(FIND("kW",[desc]),0)</f>
        <v>70</v>
      </c>
      <c r="M2234">
        <f t="array" ref="M2234">MIN(IFERROR(FIND(IstNumbers,E2234),""))</f>
        <v>34</v>
      </c>
      <c r="N2234" s="1" t="str">
        <f>IF([first '# in desc]&lt;[pos kw in desc],MID([desc],[pos kw in desc]-7,7))</f>
        <v xml:space="preserve">­me 42 </v>
      </c>
      <c r="O22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34" s="1" t="str">
        <f>TRIM(IF([first '# in desc]&lt;[pos kw in desc],MID([desc],[pos kw in desc]-6,6),FALSE))</f>
        <v>me 42</v>
      </c>
      <c r="Q2234" s="1" t="b">
        <f>IF(LEN([manuell])=0,IFERROR([kw fine in title]*1,IFERROR(SUMPRODUCT(COUNTIF(IsDigits,MID([kw in desc],ROW($A$1:$A$150),1)))=LEN([kw in desc]),#N/A)),[manuell])</f>
        <v>0</v>
      </c>
      <c r="R2234" s="1" t="str">
        <f>IF([pos kw in title]&gt;0,MID(J2234,#REF!,4),IF([first '# in title]&gt;0,MID([title],[first '# in title],3),IF([first '# in title]&gt;0,MID([desc],#REF!,3),VLOOKUP([productid],$G$2:$R$1386,8))))</f>
        <v xml:space="preserve">42 </v>
      </c>
      <c r="S2234" s="1" t="e">
        <f>IF([kw in desc]=[kw rough in title],[kw in desc]*1,IFERROR(LEFT([kw_dirty],3)*1,IFERROR(LEFT([kw_dirty],2)*1,"n.a.")))</f>
        <v>#N/A</v>
      </c>
      <c r="T2234" s="1"/>
      <c r="U2234" s="1">
        <f>VLOOKUP(Tabelle1[[#This Row],[productid]],Tabelle2[#All],2,FALSE)</f>
        <v>42</v>
      </c>
    </row>
    <row r="2235" spans="1:21" hidden="1">
      <c r="A2235" t="s">
        <v>2837</v>
      </c>
      <c r="B2235">
        <v>2244</v>
      </c>
      <c r="C2235">
        <v>289859</v>
      </c>
      <c r="D2235" t="s">
        <v>3795</v>
      </c>
      <c r="E2235" t="s">
        <v>3796</v>
      </c>
      <c r="F2235">
        <v>18406</v>
      </c>
      <c r="G2235">
        <v>3712883</v>
      </c>
      <c r="H2235">
        <f t="shared" si="34"/>
        <v>20</v>
      </c>
      <c r="I2235">
        <f t="array" ref="I2235">MIN(IFERROR(FIND(IstNumbers,A2235),""))</f>
        <v>17</v>
      </c>
      <c r="J2235" s="1" t="str">
        <f>IF([first '# in title]&lt;[pos kw in title],MID([title],[pos kw in title]-6,6),#N/A)</f>
        <v xml:space="preserve">ur 16 </v>
      </c>
      <c r="K223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35" s="1">
        <f>IFERROR(FIND("kW",[desc]),0)</f>
        <v>71</v>
      </c>
      <c r="M2235">
        <f t="array" ref="M2235">MIN(IFERROR(FIND(IstNumbers,E2235),""))</f>
        <v>29</v>
      </c>
      <c r="N2235" s="1" t="str">
        <f>IF([first '# in desc]&lt;[pos kw in desc],MID([desc],[pos kw in desc]-7,7))</f>
        <v xml:space="preserve">­me 16 </v>
      </c>
      <c r="O22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35" s="1" t="str">
        <f>TRIM(IF([first '# in desc]&lt;[pos kw in desc],MID([desc],[pos kw in desc]-6,6),FALSE))</f>
        <v>me 16</v>
      </c>
      <c r="Q2235" s="1">
        <f>IF(LEN([manuell])=0,IFERROR([kw fine in title]*1,IFERROR(SUMPRODUCT(COUNTIF(IsDigits,MID([kw in desc],ROW($A$1:$A$150),1)))=LEN([kw in desc]),#N/A)),[manuell])</f>
        <v>16</v>
      </c>
      <c r="R2235" s="1" t="e">
        <f>IF([pos kw in title]&gt;0,MID(J2235,#REF!,4),IF([first '# in title]&gt;0,MID([title],[first '# in title],3),IF([first '# in title]&gt;0,MID([desc],#REF!,3),VLOOKUP([productid],$G$2:$R$1386,8))))</f>
        <v>#REF!</v>
      </c>
      <c r="S2235" s="1" t="str">
        <f>IF([kw in desc]=[kw rough in title],[kw in desc]*1,IFERROR(LEFT([kw_dirty],3)*1,IFERROR(LEFT([kw_dirty],2)*1,"n.a.")))</f>
        <v>n.a.</v>
      </c>
      <c r="T2235" s="1"/>
      <c r="U2235" s="1">
        <f>VLOOKUP(Tabelle1[[#This Row],[productid]],Tabelle2[#All],2,FALSE)</f>
        <v>16</v>
      </c>
    </row>
    <row r="2236" spans="1:21">
      <c r="A2236" t="s">
        <v>3585</v>
      </c>
      <c r="B2236">
        <v>2383</v>
      </c>
      <c r="C2236">
        <v>289859</v>
      </c>
      <c r="D2236" t="s">
        <v>3797</v>
      </c>
      <c r="E2236" t="s">
        <v>3798</v>
      </c>
      <c r="F2236">
        <v>18406</v>
      </c>
      <c r="G2236">
        <v>2286143</v>
      </c>
      <c r="H2236">
        <f t="shared" si="34"/>
        <v>0</v>
      </c>
      <c r="I2236">
        <f t="array" ref="I2236">MIN(IFERROR(FIND(IstNumbers,A2236),""))</f>
        <v>20</v>
      </c>
      <c r="J2236" s="1" t="e">
        <f>IF([first '# in title]&lt;[pos kw in title],MID([title],[pos kw in title]-6,6),#N/A)</f>
        <v>#N/A</v>
      </c>
      <c r="K2236" s="1" t="e">
        <f>IFERROR(MID(SUBSTITUTE([kw rough in title],",","."),FIND("(",[kw rough in title])+1,20),SUBSTITUTE(IFERROR(MID([kw rough in title],FIND(" ",[kw rough in title])+1,20),[kw rough in title]),",","."))</f>
        <v>#N/A</v>
      </c>
      <c r="L2236" s="1">
        <f>IFERROR(FIND("kW",[desc]),0)</f>
        <v>0</v>
      </c>
      <c r="M2236">
        <f t="array" ref="M2236">MIN(IFERROR(FIND(IstNumbers,E2236),""))</f>
        <v>33</v>
      </c>
      <c r="N2236" s="1" t="b">
        <f>IF([first '# in desc]&lt;[pos kw in desc],MID([desc],[pos kw in desc]-7,7))</f>
        <v>0</v>
      </c>
      <c r="O22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36" s="1" t="str">
        <f>TRIM(IF([first '# in desc]&lt;[pos kw in desc],MID([desc],[pos kw in desc]-6,6),FALSE))</f>
        <v>FALSCH</v>
      </c>
      <c r="Q2236" s="1" t="b">
        <f>IF(LEN([manuell])=0,IFERROR([kw fine in title]*1,IFERROR(SUMPRODUCT(COUNTIF(IsDigits,MID([kw in desc],ROW($A$1:$A$150),1)))=LEN([kw in desc]),#N/A)),[manuell])</f>
        <v>0</v>
      </c>
      <c r="R2236" s="1" t="str">
        <f>IF([pos kw in title]&gt;0,MID(J2236,#REF!,4),IF([first '# in title]&gt;0,MID([title],[first '# in title],3),IF([first '# in title]&gt;0,MID([desc],#REF!,3),VLOOKUP([productid],$G$2:$R$1386,8))))</f>
        <v>146</v>
      </c>
      <c r="S2236" s="1" t="e">
        <f>IF([kw in desc]=[kw rough in title],[kw in desc]*1,IFERROR(LEFT([kw_dirty],3)*1,IFERROR(LEFT([kw_dirty],2)*1,"n.a.")))</f>
        <v>#N/A</v>
      </c>
      <c r="T2236" s="1"/>
      <c r="U2236" s="1" t="e">
        <f>VLOOKUP(Tabelle1[[#This Row],[productid]],Tabelle2[#All],2,FALSE)</f>
        <v>#N/A</v>
      </c>
    </row>
    <row r="2237" spans="1:21" hidden="1">
      <c r="A2237" t="s">
        <v>3566</v>
      </c>
      <c r="B2237">
        <v>3240</v>
      </c>
      <c r="C2237">
        <v>289859</v>
      </c>
      <c r="D2237" t="s">
        <v>3799</v>
      </c>
      <c r="E2237" t="s">
        <v>3196</v>
      </c>
      <c r="F2237">
        <v>18406</v>
      </c>
      <c r="G2237">
        <v>1750863</v>
      </c>
      <c r="H2237">
        <f t="shared" si="34"/>
        <v>0</v>
      </c>
      <c r="I2237">
        <f t="array" ref="I2237">MIN(IFERROR(FIND(IstNumbers,A2237),""))</f>
        <v>13</v>
      </c>
      <c r="J2237" s="1" t="e">
        <f>IF([first '# in title]&lt;[pos kw in title],MID([title],[pos kw in title]-6,6),#N/A)</f>
        <v>#N/A</v>
      </c>
      <c r="K2237" s="1" t="e">
        <f>IFERROR(MID(SUBSTITUTE([kw rough in title],",","."),FIND("(",[kw rough in title])+1,20),SUBSTITUTE(IFERROR(MID([kw rough in title],FIND(" ",[kw rough in title])+1,20),[kw rough in title]),",","."))</f>
        <v>#N/A</v>
      </c>
      <c r="L2237" s="1">
        <f>IFERROR(FIND("kW",[desc]),0)</f>
        <v>70</v>
      </c>
      <c r="M2237">
        <f t="array" ref="M2237">MIN(IFERROR(FIND(IstNumbers,E2237),""))</f>
        <v>34</v>
      </c>
      <c r="N2237" s="1" t="str">
        <f>IF([first '# in desc]&lt;[pos kw in desc],MID([desc],[pos kw in desc]-7,7))</f>
        <v xml:space="preserve">­me 42 </v>
      </c>
      <c r="O22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37" s="1" t="str">
        <f>TRIM(IF([first '# in desc]&lt;[pos kw in desc],MID([desc],[pos kw in desc]-6,6),FALSE))</f>
        <v>me 42</v>
      </c>
      <c r="Q2237" s="1" t="b">
        <f>IF(LEN([manuell])=0,IFERROR([kw fine in title]*1,IFERROR(SUMPRODUCT(COUNTIF(IsDigits,MID([kw in desc],ROW($A$1:$A$150),1)))=LEN([kw in desc]),#N/A)),[manuell])</f>
        <v>0</v>
      </c>
      <c r="R2237" s="1" t="str">
        <f>IF([pos kw in title]&gt;0,MID(J2237,#REF!,4),IF([first '# in title]&gt;0,MID([title],[first '# in title],3),IF([first '# in title]&gt;0,MID([desc],#REF!,3),VLOOKUP([productid],$G$2:$R$1386,8))))</f>
        <v xml:space="preserve">42 </v>
      </c>
      <c r="S2237" s="1" t="e">
        <f>IF([kw in desc]=[kw rough in title],[kw in desc]*1,IFERROR(LEFT([kw_dirty],3)*1,IFERROR(LEFT([kw_dirty],2)*1,"n.a.")))</f>
        <v>#N/A</v>
      </c>
      <c r="T2237" s="1"/>
      <c r="U2237" s="1">
        <f>VLOOKUP(Tabelle1[[#This Row],[productid]],Tabelle2[#All],2,FALSE)</f>
        <v>42</v>
      </c>
    </row>
    <row r="2238" spans="1:21" hidden="1">
      <c r="A2238" t="s">
        <v>3593</v>
      </c>
      <c r="B2238">
        <v>3300</v>
      </c>
      <c r="C2238">
        <v>289859</v>
      </c>
      <c r="D2238" t="s">
        <v>3800</v>
      </c>
      <c r="E2238" t="s">
        <v>3801</v>
      </c>
      <c r="F2238">
        <v>18406</v>
      </c>
      <c r="G2238">
        <v>3497887</v>
      </c>
      <c r="H2238">
        <f t="shared" si="34"/>
        <v>0</v>
      </c>
      <c r="I2238">
        <f t="array" ref="I2238">MIN(IFERROR(FIND(IstNumbers,A2238),""))</f>
        <v>13</v>
      </c>
      <c r="J2238" s="1" t="e">
        <f>IF([first '# in title]&lt;[pos kw in title],MID([title],[pos kw in title]-6,6),#N/A)</f>
        <v>#N/A</v>
      </c>
      <c r="K2238" s="1" t="e">
        <f>IFERROR(MID(SUBSTITUTE([kw rough in title],",","."),FIND("(",[kw rough in title])+1,20),SUBSTITUTE(IFERROR(MID([kw rough in title],FIND(" ",[kw rough in title])+1,20),[kw rough in title]),",","."))</f>
        <v>#N/A</v>
      </c>
      <c r="L2238" s="1">
        <f>IFERROR(FIND("kW",[desc]),0)</f>
        <v>70</v>
      </c>
      <c r="M2238">
        <f t="array" ref="M2238">MIN(IFERROR(FIND(IstNumbers,E2238),""))</f>
        <v>34</v>
      </c>
      <c r="N2238" s="1" t="str">
        <f>IF([first '# in desc]&lt;[pos kw in desc],MID([desc],[pos kw in desc]-7,7))</f>
        <v xml:space="preserve">­me 42 </v>
      </c>
      <c r="O22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38" s="1" t="str">
        <f>TRIM(IF([first '# in desc]&lt;[pos kw in desc],MID([desc],[pos kw in desc]-6,6),FALSE))</f>
        <v>me 42</v>
      </c>
      <c r="Q2238" s="1" t="b">
        <f>IF(LEN([manuell])=0,IFERROR([kw fine in title]*1,IFERROR(SUMPRODUCT(COUNTIF(IsDigits,MID([kw in desc],ROW($A$1:$A$150),1)))=LEN([kw in desc]),#N/A)),[manuell])</f>
        <v>0</v>
      </c>
      <c r="R2238" s="1" t="str">
        <f>IF([pos kw in title]&gt;0,MID(J2238,#REF!,4),IF([first '# in title]&gt;0,MID([title],[first '# in title],3),IF([first '# in title]&gt;0,MID([desc],#REF!,3),VLOOKUP([productid],$G$2:$R$1386,8))))</f>
        <v xml:space="preserve">42 </v>
      </c>
      <c r="S2238" s="1" t="e">
        <f>IF([kw in desc]=[kw rough in title],[kw in desc]*1,IFERROR(LEFT([kw_dirty],3)*1,IFERROR(LEFT([kw_dirty],2)*1,"n.a.")))</f>
        <v>#N/A</v>
      </c>
      <c r="T2238" s="1"/>
      <c r="U2238" s="1">
        <f>VLOOKUP(Tabelle1[[#This Row],[productid]],Tabelle2[#All],2,FALSE)</f>
        <v>42</v>
      </c>
    </row>
    <row r="2239" spans="1:21" hidden="1">
      <c r="A2239" t="s">
        <v>2837</v>
      </c>
      <c r="B2239">
        <v>2244</v>
      </c>
      <c r="C2239">
        <v>289859</v>
      </c>
      <c r="D2239" t="s">
        <v>3802</v>
      </c>
      <c r="E2239" t="s">
        <v>3803</v>
      </c>
      <c r="F2239">
        <v>18406</v>
      </c>
      <c r="G2239">
        <v>3712883</v>
      </c>
      <c r="H2239">
        <f t="shared" si="34"/>
        <v>20</v>
      </c>
      <c r="I2239">
        <f t="array" ref="I2239">MIN(IFERROR(FIND(IstNumbers,A2239),""))</f>
        <v>17</v>
      </c>
      <c r="J2239" s="1" t="str">
        <f>IF([first '# in title]&lt;[pos kw in title],MID([title],[pos kw in title]-6,6),#N/A)</f>
        <v xml:space="preserve">ur 16 </v>
      </c>
      <c r="K223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39" s="1">
        <f>IFERROR(FIND("kW",[desc]),0)</f>
        <v>71</v>
      </c>
      <c r="M2239">
        <f t="array" ref="M2239">MIN(IFERROR(FIND(IstNumbers,E2239),""))</f>
        <v>29</v>
      </c>
      <c r="N2239" s="1" t="str">
        <f>IF([first '# in desc]&lt;[pos kw in desc],MID([desc],[pos kw in desc]-7,7))</f>
        <v xml:space="preserve">­me 16 </v>
      </c>
      <c r="O223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39" s="1" t="str">
        <f>TRIM(IF([first '# in desc]&lt;[pos kw in desc],MID([desc],[pos kw in desc]-6,6),FALSE))</f>
        <v>me 16</v>
      </c>
      <c r="Q2239" s="1">
        <f>IF(LEN([manuell])=0,IFERROR([kw fine in title]*1,IFERROR(SUMPRODUCT(COUNTIF(IsDigits,MID([kw in desc],ROW($A$1:$A$150),1)))=LEN([kw in desc]),#N/A)),[manuell])</f>
        <v>16</v>
      </c>
      <c r="R2239" s="1" t="e">
        <f>IF([pos kw in title]&gt;0,MID(J2239,#REF!,4),IF([first '# in title]&gt;0,MID([title],[first '# in title],3),IF([first '# in title]&gt;0,MID([desc],#REF!,3),VLOOKUP([productid],$G$2:$R$1386,8))))</f>
        <v>#REF!</v>
      </c>
      <c r="S2239" s="1" t="str">
        <f>IF([kw in desc]=[kw rough in title],[kw in desc]*1,IFERROR(LEFT([kw_dirty],3)*1,IFERROR(LEFT([kw_dirty],2)*1,"n.a.")))</f>
        <v>n.a.</v>
      </c>
      <c r="T2239" s="1"/>
      <c r="U2239" s="1">
        <f>VLOOKUP(Tabelle1[[#This Row],[productid]],Tabelle2[#All],2,FALSE)</f>
        <v>16</v>
      </c>
    </row>
    <row r="2240" spans="1:21">
      <c r="A2240" t="s">
        <v>3585</v>
      </c>
      <c r="B2240">
        <v>2384</v>
      </c>
      <c r="C2240">
        <v>289859</v>
      </c>
      <c r="D2240" t="s">
        <v>3804</v>
      </c>
      <c r="E2240" t="s">
        <v>3805</v>
      </c>
      <c r="F2240">
        <v>18406</v>
      </c>
      <c r="G2240">
        <v>2286143</v>
      </c>
      <c r="H2240">
        <f t="shared" si="34"/>
        <v>0</v>
      </c>
      <c r="I2240">
        <f t="array" ref="I2240">MIN(IFERROR(FIND(IstNumbers,A2240),""))</f>
        <v>20</v>
      </c>
      <c r="J2240" s="1" t="e">
        <f>IF([first '# in title]&lt;[pos kw in title],MID([title],[pos kw in title]-6,6),#N/A)</f>
        <v>#N/A</v>
      </c>
      <c r="K2240" s="1" t="e">
        <f>IFERROR(MID(SUBSTITUTE([kw rough in title],",","."),FIND("(",[kw rough in title])+1,20),SUBSTITUTE(IFERROR(MID([kw rough in title],FIND(" ",[kw rough in title])+1,20),[kw rough in title]),",","."))</f>
        <v>#N/A</v>
      </c>
      <c r="L2240" s="1">
        <f>IFERROR(FIND("kW",[desc]),0)</f>
        <v>0</v>
      </c>
      <c r="M2240">
        <f t="array" ref="M2240">MIN(IFERROR(FIND(IstNumbers,E2240),""))</f>
        <v>33</v>
      </c>
      <c r="N2240" s="1" t="b">
        <f>IF([first '# in desc]&lt;[pos kw in desc],MID([desc],[pos kw in desc]-7,7))</f>
        <v>0</v>
      </c>
      <c r="O22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40" s="1" t="str">
        <f>TRIM(IF([first '# in desc]&lt;[pos kw in desc],MID([desc],[pos kw in desc]-6,6),FALSE))</f>
        <v>FALSCH</v>
      </c>
      <c r="Q2240" s="1" t="b">
        <f>IF(LEN([manuell])=0,IFERROR([kw fine in title]*1,IFERROR(SUMPRODUCT(COUNTIF(IsDigits,MID([kw in desc],ROW($A$1:$A$150),1)))=LEN([kw in desc]),#N/A)),[manuell])</f>
        <v>0</v>
      </c>
      <c r="R2240" s="1" t="str">
        <f>IF([pos kw in title]&gt;0,MID(J2240,#REF!,4),IF([first '# in title]&gt;0,MID([title],[first '# in title],3),IF([first '# in title]&gt;0,MID([desc],#REF!,3),VLOOKUP([productid],$G$2:$R$1386,8))))</f>
        <v>146</v>
      </c>
      <c r="S2240" s="1" t="e">
        <f>IF([kw in desc]=[kw rough in title],[kw in desc]*1,IFERROR(LEFT([kw_dirty],3)*1,IFERROR(LEFT([kw_dirty],2)*1,"n.a.")))</f>
        <v>#N/A</v>
      </c>
      <c r="T2240" s="1"/>
      <c r="U2240" s="1" t="e">
        <f>VLOOKUP(Tabelle1[[#This Row],[productid]],Tabelle2[#All],2,FALSE)</f>
        <v>#N/A</v>
      </c>
    </row>
    <row r="2241" spans="1:21" hidden="1">
      <c r="A2241" t="s">
        <v>3593</v>
      </c>
      <c r="B2241">
        <v>3300</v>
      </c>
      <c r="C2241">
        <v>289859</v>
      </c>
      <c r="D2241" t="s">
        <v>3806</v>
      </c>
      <c r="E2241" t="s">
        <v>3807</v>
      </c>
      <c r="F2241">
        <v>18406</v>
      </c>
      <c r="G2241">
        <v>3497887</v>
      </c>
      <c r="H2241">
        <f t="shared" si="34"/>
        <v>0</v>
      </c>
      <c r="I2241">
        <f t="array" ref="I2241">MIN(IFERROR(FIND(IstNumbers,A2241),""))</f>
        <v>13</v>
      </c>
      <c r="J2241" s="1" t="e">
        <f>IF([first '# in title]&lt;[pos kw in title],MID([title],[pos kw in title]-6,6),#N/A)</f>
        <v>#N/A</v>
      </c>
      <c r="K2241" s="1" t="e">
        <f>IFERROR(MID(SUBSTITUTE([kw rough in title],",","."),FIND("(",[kw rough in title])+1,20),SUBSTITUTE(IFERROR(MID([kw rough in title],FIND(" ",[kw rough in title])+1,20),[kw rough in title]),",","."))</f>
        <v>#N/A</v>
      </c>
      <c r="L2241" s="1">
        <f>IFERROR(FIND("kW",[desc]),0)</f>
        <v>70</v>
      </c>
      <c r="M2241">
        <f t="array" ref="M2241">MIN(IFERROR(FIND(IstNumbers,E2241),""))</f>
        <v>34</v>
      </c>
      <c r="N2241" s="1" t="str">
        <f>IF([first '# in desc]&lt;[pos kw in desc],MID([desc],[pos kw in desc]-7,7))</f>
        <v xml:space="preserve">­me 42 </v>
      </c>
      <c r="O22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41" s="1" t="str">
        <f>TRIM(IF([first '# in desc]&lt;[pos kw in desc],MID([desc],[pos kw in desc]-6,6),FALSE))</f>
        <v>me 42</v>
      </c>
      <c r="Q2241" s="1" t="b">
        <f>IF(LEN([manuell])=0,IFERROR([kw fine in title]*1,IFERROR(SUMPRODUCT(COUNTIF(IsDigits,MID([kw in desc],ROW($A$1:$A$150),1)))=LEN([kw in desc]),#N/A)),[manuell])</f>
        <v>0</v>
      </c>
      <c r="R2241" s="1" t="str">
        <f>IF([pos kw in title]&gt;0,MID(J2241,#REF!,4),IF([first '# in title]&gt;0,MID([title],[first '# in title],3),IF([first '# in title]&gt;0,MID([desc],#REF!,3),VLOOKUP([productid],$G$2:$R$1386,8))))</f>
        <v xml:space="preserve">42 </v>
      </c>
      <c r="S2241" s="1" t="e">
        <f>IF([kw in desc]=[kw rough in title],[kw in desc]*1,IFERROR(LEFT([kw_dirty],3)*1,IFERROR(LEFT([kw_dirty],2)*1,"n.a.")))</f>
        <v>#N/A</v>
      </c>
      <c r="T2241" s="1"/>
      <c r="U2241" s="1">
        <f>VLOOKUP(Tabelle1[[#This Row],[productid]],Tabelle2[#All],2,FALSE)</f>
        <v>42</v>
      </c>
    </row>
    <row r="2242" spans="1:21" hidden="1">
      <c r="A2242" t="s">
        <v>2837</v>
      </c>
      <c r="B2242">
        <v>2244</v>
      </c>
      <c r="C2242">
        <v>289859</v>
      </c>
      <c r="D2242" t="s">
        <v>3808</v>
      </c>
      <c r="E2242" t="s">
        <v>3809</v>
      </c>
      <c r="F2242">
        <v>18406</v>
      </c>
      <c r="G2242">
        <v>3712883</v>
      </c>
      <c r="H2242">
        <f t="shared" si="34"/>
        <v>20</v>
      </c>
      <c r="I2242">
        <f t="array" ref="I2242">MIN(IFERROR(FIND(IstNumbers,A2242),""))</f>
        <v>17</v>
      </c>
      <c r="J2242" s="1" t="str">
        <f>IF([first '# in title]&lt;[pos kw in title],MID([title],[pos kw in title]-6,6),#N/A)</f>
        <v xml:space="preserve">ur 16 </v>
      </c>
      <c r="K224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42" s="1">
        <f>IFERROR(FIND("kW",[desc]),0)</f>
        <v>71</v>
      </c>
      <c r="M2242">
        <f t="array" ref="M2242">MIN(IFERROR(FIND(IstNumbers,E2242),""))</f>
        <v>29</v>
      </c>
      <c r="N2242" s="1" t="str">
        <f>IF([first '# in desc]&lt;[pos kw in desc],MID([desc],[pos kw in desc]-7,7))</f>
        <v xml:space="preserve">­me 16 </v>
      </c>
      <c r="O224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42" s="1" t="str">
        <f>TRIM(IF([first '# in desc]&lt;[pos kw in desc],MID([desc],[pos kw in desc]-6,6),FALSE))</f>
        <v>me 16</v>
      </c>
      <c r="Q2242" s="1">
        <f>IF(LEN([manuell])=0,IFERROR([kw fine in title]*1,IFERROR(SUMPRODUCT(COUNTIF(IsDigits,MID([kw in desc],ROW($A$1:$A$150),1)))=LEN([kw in desc]),#N/A)),[manuell])</f>
        <v>16</v>
      </c>
      <c r="R2242" s="1" t="e">
        <f>IF([pos kw in title]&gt;0,MID(J2242,#REF!,4),IF([first '# in title]&gt;0,MID([title],[first '# in title],3),IF([first '# in title]&gt;0,MID([desc],#REF!,3),VLOOKUP([productid],$G$2:$R$1386,8))))</f>
        <v>#REF!</v>
      </c>
      <c r="S2242" s="1" t="str">
        <f>IF([kw in desc]=[kw rough in title],[kw in desc]*1,IFERROR(LEFT([kw_dirty],3)*1,IFERROR(LEFT([kw_dirty],2)*1,"n.a.")))</f>
        <v>n.a.</v>
      </c>
      <c r="T2242" s="1"/>
      <c r="U2242" s="1">
        <f>VLOOKUP(Tabelle1[[#This Row],[productid]],Tabelle2[#All],2,FALSE)</f>
        <v>16</v>
      </c>
    </row>
    <row r="2243" spans="1:21">
      <c r="A2243" t="s">
        <v>3810</v>
      </c>
      <c r="B2243">
        <v>1675</v>
      </c>
      <c r="C2243">
        <v>223861</v>
      </c>
      <c r="D2243" t="s">
        <v>3811</v>
      </c>
      <c r="E2243" t="s">
        <v>3044</v>
      </c>
      <c r="F2243">
        <v>18406</v>
      </c>
      <c r="G2243">
        <v>3725833</v>
      </c>
      <c r="H2243">
        <f t="shared" si="34"/>
        <v>0</v>
      </c>
      <c r="I2243">
        <f t="array" ref="I2243">MIN(IFERROR(FIND(IstNumbers,A2243),""))</f>
        <v>14</v>
      </c>
      <c r="J2243" s="1" t="e">
        <f>IF([first '# in title]&lt;[pos kw in title],MID([title],[pos kw in title]-6,6),#N/A)</f>
        <v>#N/A</v>
      </c>
      <c r="K2243" s="1" t="e">
        <f>IFERROR(MID(SUBSTITUTE([kw rough in title],",","."),FIND("(",[kw rough in title])+1,20),SUBSTITUTE(IFERROR(MID([kw rough in title],FIND(" ",[kw rough in title])+1,20),[kw rough in title]),",","."))</f>
        <v>#N/A</v>
      </c>
      <c r="L2243" s="1">
        <f>IFERROR(FIND("kW",[desc]),0)</f>
        <v>0</v>
      </c>
      <c r="M2243">
        <f t="array" ref="M2243">MIN(IFERROR(FIND(IstNumbers,E2243),""))</f>
        <v>25</v>
      </c>
      <c r="N2243" s="1" t="b">
        <f>IF([first '# in desc]&lt;[pos kw in desc],MID([desc],[pos kw in desc]-7,7))</f>
        <v>0</v>
      </c>
      <c r="O22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43" s="1" t="str">
        <f>TRIM(IF([first '# in desc]&lt;[pos kw in desc],MID([desc],[pos kw in desc]-6,6),FALSE))</f>
        <v>FALSCH</v>
      </c>
      <c r="Q2243" s="1" t="b">
        <f>IF(LEN([manuell])=0,IFERROR([kw fine in title]*1,IFERROR(SUMPRODUCT(COUNTIF(IsDigits,MID([kw in desc],ROW($A$1:$A$150),1)))=LEN([kw in desc]),#N/A)),[manuell])</f>
        <v>0</v>
      </c>
      <c r="R2243" s="1" t="str">
        <f>IF([pos kw in title]&gt;0,MID(J2243,#REF!,4),IF([first '# in title]&gt;0,MID([title],[first '# in title],3),IF([first '# in title]&gt;0,MID([desc],#REF!,3),VLOOKUP([productid],$G$2:$R$1386,8))))</f>
        <v xml:space="preserve">24 </v>
      </c>
      <c r="S2243" s="1" t="e">
        <f>IF([kw in desc]=[kw rough in title],[kw in desc]*1,IFERROR(LEFT([kw_dirty],3)*1,IFERROR(LEFT([kw_dirty],2)*1,"n.a.")))</f>
        <v>#N/A</v>
      </c>
      <c r="T2243" s="1"/>
      <c r="U2243" s="1" t="e">
        <f>VLOOKUP(Tabelle1[[#This Row],[productid]],Tabelle2[#All],2,FALSE)</f>
        <v>#N/A</v>
      </c>
    </row>
    <row r="2244" spans="1:21">
      <c r="A2244" t="s">
        <v>3810</v>
      </c>
      <c r="B2244">
        <v>1677</v>
      </c>
      <c r="C2244">
        <v>223861</v>
      </c>
      <c r="D2244" t="s">
        <v>3812</v>
      </c>
      <c r="E2244" t="s">
        <v>3044</v>
      </c>
      <c r="F2244">
        <v>18406</v>
      </c>
      <c r="G2244">
        <v>3725833</v>
      </c>
      <c r="H2244">
        <f t="shared" ref="H2244:H2307" si="35">IFERROR(FIND("kW",A2244),0)</f>
        <v>0</v>
      </c>
      <c r="I2244">
        <f t="array" ref="I2244">MIN(IFERROR(FIND(IstNumbers,A2244),""))</f>
        <v>14</v>
      </c>
      <c r="J2244" s="1" t="e">
        <f>IF([first '# in title]&lt;[pos kw in title],MID([title],[pos kw in title]-6,6),#N/A)</f>
        <v>#N/A</v>
      </c>
      <c r="K2244" s="1" t="e">
        <f>IFERROR(MID(SUBSTITUTE([kw rough in title],",","."),FIND("(",[kw rough in title])+1,20),SUBSTITUTE(IFERROR(MID([kw rough in title],FIND(" ",[kw rough in title])+1,20),[kw rough in title]),",","."))</f>
        <v>#N/A</v>
      </c>
      <c r="L2244" s="1">
        <f>IFERROR(FIND("kW",[desc]),0)</f>
        <v>0</v>
      </c>
      <c r="M2244">
        <f t="array" ref="M2244">MIN(IFERROR(FIND(IstNumbers,E2244),""))</f>
        <v>25</v>
      </c>
      <c r="N2244" s="1" t="b">
        <f>IF([first '# in desc]&lt;[pos kw in desc],MID([desc],[pos kw in desc]-7,7))</f>
        <v>0</v>
      </c>
      <c r="O22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44" s="1" t="str">
        <f>TRIM(IF([first '# in desc]&lt;[pos kw in desc],MID([desc],[pos kw in desc]-6,6),FALSE))</f>
        <v>FALSCH</v>
      </c>
      <c r="Q2244" s="1" t="b">
        <f>IF(LEN([manuell])=0,IFERROR([kw fine in title]*1,IFERROR(SUMPRODUCT(COUNTIF(IsDigits,MID([kw in desc],ROW($A$1:$A$150),1)))=LEN([kw in desc]),#N/A)),[manuell])</f>
        <v>0</v>
      </c>
      <c r="R2244" s="1" t="str">
        <f>IF([pos kw in title]&gt;0,MID(J2244,#REF!,4),IF([first '# in title]&gt;0,MID([title],[first '# in title],3),IF([first '# in title]&gt;0,MID([desc],#REF!,3),VLOOKUP([productid],$G$2:$R$1386,8))))</f>
        <v xml:space="preserve">24 </v>
      </c>
      <c r="S2244" s="1" t="e">
        <f>IF([kw in desc]=[kw rough in title],[kw in desc]*1,IFERROR(LEFT([kw_dirty],3)*1,IFERROR(LEFT([kw_dirty],2)*1,"n.a.")))</f>
        <v>#N/A</v>
      </c>
      <c r="T2244" s="1"/>
      <c r="U2244" s="1" t="e">
        <f>VLOOKUP(Tabelle1[[#This Row],[productid]],Tabelle2[#All],2,FALSE)</f>
        <v>#N/A</v>
      </c>
    </row>
    <row r="2245" spans="1:21">
      <c r="A2245" t="s">
        <v>3810</v>
      </c>
      <c r="B2245">
        <v>1680</v>
      </c>
      <c r="C2245">
        <v>223861</v>
      </c>
      <c r="D2245" t="s">
        <v>3813</v>
      </c>
      <c r="E2245" t="s">
        <v>3063</v>
      </c>
      <c r="F2245">
        <v>18406</v>
      </c>
      <c r="G2245">
        <v>3725833</v>
      </c>
      <c r="H2245">
        <f t="shared" si="35"/>
        <v>0</v>
      </c>
      <c r="I2245">
        <f t="array" ref="I2245">MIN(IFERROR(FIND(IstNumbers,A2245),""))</f>
        <v>14</v>
      </c>
      <c r="J2245" s="1" t="e">
        <f>IF([first '# in title]&lt;[pos kw in title],MID([title],[pos kw in title]-6,6),#N/A)</f>
        <v>#N/A</v>
      </c>
      <c r="K2245" s="1" t="e">
        <f>IFERROR(MID(SUBSTITUTE([kw rough in title],",","."),FIND("(",[kw rough in title])+1,20),SUBSTITUTE(IFERROR(MID([kw rough in title],FIND(" ",[kw rough in title])+1,20),[kw rough in title]),",","."))</f>
        <v>#N/A</v>
      </c>
      <c r="L2245" s="1">
        <f>IFERROR(FIND("kW",[desc]),0)</f>
        <v>0</v>
      </c>
      <c r="M2245">
        <f t="array" ref="M2245">MIN(IFERROR(FIND(IstNumbers,E2245),""))</f>
        <v>25</v>
      </c>
      <c r="N2245" s="1" t="b">
        <f>IF([first '# in desc]&lt;[pos kw in desc],MID([desc],[pos kw in desc]-7,7))</f>
        <v>0</v>
      </c>
      <c r="O22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45" s="1" t="str">
        <f>TRIM(IF([first '# in desc]&lt;[pos kw in desc],MID([desc],[pos kw in desc]-6,6),FALSE))</f>
        <v>FALSCH</v>
      </c>
      <c r="Q2245" s="1" t="b">
        <f>IF(LEN([manuell])=0,IFERROR([kw fine in title]*1,IFERROR(SUMPRODUCT(COUNTIF(IsDigits,MID([kw in desc],ROW($A$1:$A$150),1)))=LEN([kw in desc]),#N/A)),[manuell])</f>
        <v>0</v>
      </c>
      <c r="R2245" s="1" t="str">
        <f>IF([pos kw in title]&gt;0,MID(J2245,#REF!,4),IF([first '# in title]&gt;0,MID([title],[first '# in title],3),IF([first '# in title]&gt;0,MID([desc],#REF!,3),VLOOKUP([productid],$G$2:$R$1386,8))))</f>
        <v xml:space="preserve">24 </v>
      </c>
      <c r="S2245" s="1" t="e">
        <f>IF([kw in desc]=[kw rough in title],[kw in desc]*1,IFERROR(LEFT([kw_dirty],3)*1,IFERROR(LEFT([kw_dirty],2)*1,"n.a.")))</f>
        <v>#N/A</v>
      </c>
      <c r="T2245" s="1"/>
      <c r="U2245" s="1" t="e">
        <f>VLOOKUP(Tabelle1[[#This Row],[productid]],Tabelle2[#All],2,FALSE)</f>
        <v>#N/A</v>
      </c>
    </row>
    <row r="2246" spans="1:21">
      <c r="A2246" t="s">
        <v>3814</v>
      </c>
      <c r="B2246">
        <v>1917</v>
      </c>
      <c r="C2246">
        <v>223861</v>
      </c>
      <c r="D2246" t="s">
        <v>3815</v>
      </c>
      <c r="E2246" t="s">
        <v>3239</v>
      </c>
      <c r="F2246">
        <v>18406</v>
      </c>
      <c r="G2246">
        <v>3725835</v>
      </c>
      <c r="H2246">
        <f t="shared" si="35"/>
        <v>0</v>
      </c>
      <c r="I2246">
        <f t="array" ref="I2246">MIN(IFERROR(FIND(IstNumbers,A2246),""))</f>
        <v>14</v>
      </c>
      <c r="J2246" s="1" t="e">
        <f>IF([first '# in title]&lt;[pos kw in title],MID([title],[pos kw in title]-6,6),#N/A)</f>
        <v>#N/A</v>
      </c>
      <c r="K2246" s="1" t="e">
        <f>IFERROR(MID(SUBSTITUTE([kw rough in title],",","."),FIND("(",[kw rough in title])+1,20),SUBSTITUTE(IFERROR(MID([kw rough in title],FIND(" ",[kw rough in title])+1,20),[kw rough in title]),",","."))</f>
        <v>#N/A</v>
      </c>
      <c r="L2246" s="1">
        <f>IFERROR(FIND("kW",[desc]),0)</f>
        <v>0</v>
      </c>
      <c r="M2246">
        <f t="array" ref="M2246">MIN(IFERROR(FIND(IstNumbers,E2246),""))</f>
        <v>12</v>
      </c>
      <c r="N2246" s="1" t="b">
        <f>IF([first '# in desc]&lt;[pos kw in desc],MID([desc],[pos kw in desc]-7,7))</f>
        <v>0</v>
      </c>
      <c r="O22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46" s="1" t="str">
        <f>TRIM(IF([first '# in desc]&lt;[pos kw in desc],MID([desc],[pos kw in desc]-6,6),FALSE))</f>
        <v>FALSCH</v>
      </c>
      <c r="Q2246" s="1" t="b">
        <f>IF(LEN([manuell])=0,IFERROR([kw fine in title]*1,IFERROR(SUMPRODUCT(COUNTIF(IsDigits,MID([kw in desc],ROW($A$1:$A$150),1)))=LEN([kw in desc]),#N/A)),[manuell])</f>
        <v>0</v>
      </c>
      <c r="R2246" s="1" t="str">
        <f>IF([pos kw in title]&gt;0,MID(J2246,#REF!,4),IF([first '# in title]&gt;0,MID([title],[first '# in title],3),IF([first '# in title]&gt;0,MID([desc],#REF!,3),VLOOKUP([productid],$G$2:$R$1386,8))))</f>
        <v>28C</v>
      </c>
      <c r="S2246" s="1" t="e">
        <f>IF([kw in desc]=[kw rough in title],[kw in desc]*1,IFERROR(LEFT([kw_dirty],3)*1,IFERROR(LEFT([kw_dirty],2)*1,"n.a.")))</f>
        <v>#N/A</v>
      </c>
      <c r="T2246" s="1"/>
      <c r="U2246" s="1" t="e">
        <f>VLOOKUP(Tabelle1[[#This Row],[productid]],Tabelle2[#All],2,FALSE)</f>
        <v>#N/A</v>
      </c>
    </row>
    <row r="2247" spans="1:21">
      <c r="A2247" t="s">
        <v>3810</v>
      </c>
      <c r="B2247">
        <v>1682</v>
      </c>
      <c r="C2247">
        <v>223861</v>
      </c>
      <c r="D2247" t="s">
        <v>3816</v>
      </c>
      <c r="E2247" t="s">
        <v>3063</v>
      </c>
      <c r="F2247">
        <v>18406</v>
      </c>
      <c r="G2247">
        <v>3725833</v>
      </c>
      <c r="H2247">
        <f t="shared" si="35"/>
        <v>0</v>
      </c>
      <c r="I2247">
        <f t="array" ref="I2247">MIN(IFERROR(FIND(IstNumbers,A2247),""))</f>
        <v>14</v>
      </c>
      <c r="J2247" s="1" t="e">
        <f>IF([first '# in title]&lt;[pos kw in title],MID([title],[pos kw in title]-6,6),#N/A)</f>
        <v>#N/A</v>
      </c>
      <c r="K2247" s="1" t="e">
        <f>IFERROR(MID(SUBSTITUTE([kw rough in title],",","."),FIND("(",[kw rough in title])+1,20),SUBSTITUTE(IFERROR(MID([kw rough in title],FIND(" ",[kw rough in title])+1,20),[kw rough in title]),",","."))</f>
        <v>#N/A</v>
      </c>
      <c r="L2247" s="1">
        <f>IFERROR(FIND("kW",[desc]),0)</f>
        <v>0</v>
      </c>
      <c r="M2247">
        <f t="array" ref="M2247">MIN(IFERROR(FIND(IstNumbers,E2247),""))</f>
        <v>25</v>
      </c>
      <c r="N2247" s="1" t="b">
        <f>IF([first '# in desc]&lt;[pos kw in desc],MID([desc],[pos kw in desc]-7,7))</f>
        <v>0</v>
      </c>
      <c r="O22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47" s="1" t="str">
        <f>TRIM(IF([first '# in desc]&lt;[pos kw in desc],MID([desc],[pos kw in desc]-6,6),FALSE))</f>
        <v>FALSCH</v>
      </c>
      <c r="Q2247" s="1" t="b">
        <f>IF(LEN([manuell])=0,IFERROR([kw fine in title]*1,IFERROR(SUMPRODUCT(COUNTIF(IsDigits,MID([kw in desc],ROW($A$1:$A$150),1)))=LEN([kw in desc]),#N/A)),[manuell])</f>
        <v>0</v>
      </c>
      <c r="R2247" s="1" t="str">
        <f>IF([pos kw in title]&gt;0,MID(J2247,#REF!,4),IF([first '# in title]&gt;0,MID([title],[first '# in title],3),IF([first '# in title]&gt;0,MID([desc],#REF!,3),VLOOKUP([productid],$G$2:$R$1386,8))))</f>
        <v xml:space="preserve">24 </v>
      </c>
      <c r="S2247" s="1" t="e">
        <f>IF([kw in desc]=[kw rough in title],[kw in desc]*1,IFERROR(LEFT([kw_dirty],3)*1,IFERROR(LEFT([kw_dirty],2)*1,"n.a.")))</f>
        <v>#N/A</v>
      </c>
      <c r="T2247" s="1"/>
      <c r="U2247" s="1" t="e">
        <f>VLOOKUP(Tabelle1[[#This Row],[productid]],Tabelle2[#All],2,FALSE)</f>
        <v>#N/A</v>
      </c>
    </row>
    <row r="2248" spans="1:21">
      <c r="A2248" t="s">
        <v>3814</v>
      </c>
      <c r="B2248">
        <v>1917</v>
      </c>
      <c r="C2248">
        <v>223861</v>
      </c>
      <c r="D2248" t="s">
        <v>3817</v>
      </c>
      <c r="E2248" t="s">
        <v>3157</v>
      </c>
      <c r="F2248">
        <v>18406</v>
      </c>
      <c r="G2248">
        <v>3725835</v>
      </c>
      <c r="H2248">
        <f t="shared" si="35"/>
        <v>0</v>
      </c>
      <c r="I2248">
        <f t="array" ref="I2248">MIN(IFERROR(FIND(IstNumbers,A2248),""))</f>
        <v>14</v>
      </c>
      <c r="J2248" s="1" t="e">
        <f>IF([first '# in title]&lt;[pos kw in title],MID([title],[pos kw in title]-6,6),#N/A)</f>
        <v>#N/A</v>
      </c>
      <c r="K2248" s="1" t="e">
        <f>IFERROR(MID(SUBSTITUTE([kw rough in title],",","."),FIND("(",[kw rough in title])+1,20),SUBSTITUTE(IFERROR(MID([kw rough in title],FIND(" ",[kw rough in title])+1,20),[kw rough in title]),",","."))</f>
        <v>#N/A</v>
      </c>
      <c r="L2248" s="1">
        <f>IFERROR(FIND("kW",[desc]),0)</f>
        <v>0</v>
      </c>
      <c r="M2248">
        <f t="array" ref="M2248">MIN(IFERROR(FIND(IstNumbers,E2248),""))</f>
        <v>12</v>
      </c>
      <c r="N2248" s="1" t="b">
        <f>IF([first '# in desc]&lt;[pos kw in desc],MID([desc],[pos kw in desc]-7,7))</f>
        <v>0</v>
      </c>
      <c r="O22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48" s="1" t="str">
        <f>TRIM(IF([first '# in desc]&lt;[pos kw in desc],MID([desc],[pos kw in desc]-6,6),FALSE))</f>
        <v>FALSCH</v>
      </c>
      <c r="Q2248" s="1" t="b">
        <f>IF(LEN([manuell])=0,IFERROR([kw fine in title]*1,IFERROR(SUMPRODUCT(COUNTIF(IsDigits,MID([kw in desc],ROW($A$1:$A$150),1)))=LEN([kw in desc]),#N/A)),[manuell])</f>
        <v>0</v>
      </c>
      <c r="R2248" s="1" t="str">
        <f>IF([pos kw in title]&gt;0,MID(J2248,#REF!,4),IF([first '# in title]&gt;0,MID([title],[first '# in title],3),IF([first '# in title]&gt;0,MID([desc],#REF!,3),VLOOKUP([productid],$G$2:$R$1386,8))))</f>
        <v>28C</v>
      </c>
      <c r="S2248" s="1" t="e">
        <f>IF([kw in desc]=[kw rough in title],[kw in desc]*1,IFERROR(LEFT([kw_dirty],3)*1,IFERROR(LEFT([kw_dirty],2)*1,"n.a.")))</f>
        <v>#N/A</v>
      </c>
      <c r="T2248" s="1"/>
      <c r="U2248" s="1" t="e">
        <f>VLOOKUP(Tabelle1[[#This Row],[productid]],Tabelle2[#All],2,FALSE)</f>
        <v>#N/A</v>
      </c>
    </row>
    <row r="2249" spans="1:21">
      <c r="A2249" t="s">
        <v>3810</v>
      </c>
      <c r="B2249">
        <v>1684</v>
      </c>
      <c r="C2249">
        <v>223861</v>
      </c>
      <c r="D2249" t="s">
        <v>3818</v>
      </c>
      <c r="E2249" t="s">
        <v>3068</v>
      </c>
      <c r="F2249">
        <v>18406</v>
      </c>
      <c r="G2249">
        <v>3725833</v>
      </c>
      <c r="H2249">
        <f t="shared" si="35"/>
        <v>0</v>
      </c>
      <c r="I2249">
        <f t="array" ref="I2249">MIN(IFERROR(FIND(IstNumbers,A2249),""))</f>
        <v>14</v>
      </c>
      <c r="J2249" s="1" t="e">
        <f>IF([first '# in title]&lt;[pos kw in title],MID([title],[pos kw in title]-6,6),#N/A)</f>
        <v>#N/A</v>
      </c>
      <c r="K2249" s="1" t="e">
        <f>IFERROR(MID(SUBSTITUTE([kw rough in title],",","."),FIND("(",[kw rough in title])+1,20),SUBSTITUTE(IFERROR(MID([kw rough in title],FIND(" ",[kw rough in title])+1,20),[kw rough in title]),",","."))</f>
        <v>#N/A</v>
      </c>
      <c r="L2249" s="1">
        <f>IFERROR(FIND("kW",[desc]),0)</f>
        <v>0</v>
      </c>
      <c r="M2249">
        <f t="array" ref="M2249">MIN(IFERROR(FIND(IstNumbers,E2249),""))</f>
        <v>25</v>
      </c>
      <c r="N2249" s="1" t="b">
        <f>IF([first '# in desc]&lt;[pos kw in desc],MID([desc],[pos kw in desc]-7,7))</f>
        <v>0</v>
      </c>
      <c r="O22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49" s="1" t="str">
        <f>TRIM(IF([first '# in desc]&lt;[pos kw in desc],MID([desc],[pos kw in desc]-6,6),FALSE))</f>
        <v>FALSCH</v>
      </c>
      <c r="Q2249" s="1" t="b">
        <f>IF(LEN([manuell])=0,IFERROR([kw fine in title]*1,IFERROR(SUMPRODUCT(COUNTIF(IsDigits,MID([kw in desc],ROW($A$1:$A$150),1)))=LEN([kw in desc]),#N/A)),[manuell])</f>
        <v>0</v>
      </c>
      <c r="R2249" s="1" t="str">
        <f>IF([pos kw in title]&gt;0,MID(J2249,#REF!,4),IF([first '# in title]&gt;0,MID([title],[first '# in title],3),IF([first '# in title]&gt;0,MID([desc],#REF!,3),VLOOKUP([productid],$G$2:$R$1386,8))))</f>
        <v xml:space="preserve">24 </v>
      </c>
      <c r="S2249" s="1" t="e">
        <f>IF([kw in desc]=[kw rough in title],[kw in desc]*1,IFERROR(LEFT([kw_dirty],3)*1,IFERROR(LEFT([kw_dirty],2)*1,"n.a.")))</f>
        <v>#N/A</v>
      </c>
      <c r="T2249" s="1"/>
      <c r="U2249" s="1" t="e">
        <f>VLOOKUP(Tabelle1[[#This Row],[productid]],Tabelle2[#All],2,FALSE)</f>
        <v>#N/A</v>
      </c>
    </row>
    <row r="2250" spans="1:21">
      <c r="A2250" t="s">
        <v>3814</v>
      </c>
      <c r="B2250">
        <v>1923</v>
      </c>
      <c r="C2250">
        <v>223861</v>
      </c>
      <c r="D2250" t="s">
        <v>3819</v>
      </c>
      <c r="E2250" t="s">
        <v>3820</v>
      </c>
      <c r="F2250">
        <v>18406</v>
      </c>
      <c r="G2250">
        <v>3725835</v>
      </c>
      <c r="H2250">
        <f t="shared" si="35"/>
        <v>0</v>
      </c>
      <c r="I2250">
        <f t="array" ref="I2250">MIN(IFERROR(FIND(IstNumbers,A2250),""))</f>
        <v>14</v>
      </c>
      <c r="J2250" s="1" t="e">
        <f>IF([first '# in title]&lt;[pos kw in title],MID([title],[pos kw in title]-6,6),#N/A)</f>
        <v>#N/A</v>
      </c>
      <c r="K2250" s="1" t="e">
        <f>IFERROR(MID(SUBSTITUTE([kw rough in title],",","."),FIND("(",[kw rough in title])+1,20),SUBSTITUTE(IFERROR(MID([kw rough in title],FIND(" ",[kw rough in title])+1,20),[kw rough in title]),",","."))</f>
        <v>#N/A</v>
      </c>
      <c r="L2250" s="1">
        <f>IFERROR(FIND("kW",[desc]),0)</f>
        <v>0</v>
      </c>
      <c r="M2250">
        <f t="array" ref="M2250">MIN(IFERROR(FIND(IstNumbers,E2250),""))</f>
        <v>12</v>
      </c>
      <c r="N2250" s="1" t="b">
        <f>IF([first '# in desc]&lt;[pos kw in desc],MID([desc],[pos kw in desc]-7,7))</f>
        <v>0</v>
      </c>
      <c r="O22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0" s="1" t="str">
        <f>TRIM(IF([first '# in desc]&lt;[pos kw in desc],MID([desc],[pos kw in desc]-6,6),FALSE))</f>
        <v>FALSCH</v>
      </c>
      <c r="Q2250" s="1" t="b">
        <f>IF(LEN([manuell])=0,IFERROR([kw fine in title]*1,IFERROR(SUMPRODUCT(COUNTIF(IsDigits,MID([kw in desc],ROW($A$1:$A$150),1)))=LEN([kw in desc]),#N/A)),[manuell])</f>
        <v>0</v>
      </c>
      <c r="R2250" s="1" t="str">
        <f>IF([pos kw in title]&gt;0,MID(J2250,#REF!,4),IF([first '# in title]&gt;0,MID([title],[first '# in title],3),IF([first '# in title]&gt;0,MID([desc],#REF!,3),VLOOKUP([productid],$G$2:$R$1386,8))))</f>
        <v>28C</v>
      </c>
      <c r="S2250" s="1" t="e">
        <f>IF([kw in desc]=[kw rough in title],[kw in desc]*1,IFERROR(LEFT([kw_dirty],3)*1,IFERROR(LEFT([kw_dirty],2)*1,"n.a.")))</f>
        <v>#N/A</v>
      </c>
      <c r="T2250" s="1"/>
      <c r="U2250" s="1" t="e">
        <f>VLOOKUP(Tabelle1[[#This Row],[productid]],Tabelle2[#All],2,FALSE)</f>
        <v>#N/A</v>
      </c>
    </row>
    <row r="2251" spans="1:21">
      <c r="A2251" t="s">
        <v>3810</v>
      </c>
      <c r="B2251">
        <v>1686</v>
      </c>
      <c r="C2251">
        <v>223861</v>
      </c>
      <c r="D2251" t="s">
        <v>3821</v>
      </c>
      <c r="E2251" t="s">
        <v>3068</v>
      </c>
      <c r="F2251">
        <v>18406</v>
      </c>
      <c r="G2251">
        <v>3725833</v>
      </c>
      <c r="H2251">
        <f t="shared" si="35"/>
        <v>0</v>
      </c>
      <c r="I2251">
        <f t="array" ref="I2251">MIN(IFERROR(FIND(IstNumbers,A2251),""))</f>
        <v>14</v>
      </c>
      <c r="J2251" s="1" t="e">
        <f>IF([first '# in title]&lt;[pos kw in title],MID([title],[pos kw in title]-6,6),#N/A)</f>
        <v>#N/A</v>
      </c>
      <c r="K2251" s="1" t="e">
        <f>IFERROR(MID(SUBSTITUTE([kw rough in title],",","."),FIND("(",[kw rough in title])+1,20),SUBSTITUTE(IFERROR(MID([kw rough in title],FIND(" ",[kw rough in title])+1,20),[kw rough in title]),",","."))</f>
        <v>#N/A</v>
      </c>
      <c r="L2251" s="1">
        <f>IFERROR(FIND("kW",[desc]),0)</f>
        <v>0</v>
      </c>
      <c r="M2251">
        <f t="array" ref="M2251">MIN(IFERROR(FIND(IstNumbers,E2251),""))</f>
        <v>25</v>
      </c>
      <c r="N2251" s="1" t="b">
        <f>IF([first '# in desc]&lt;[pos kw in desc],MID([desc],[pos kw in desc]-7,7))</f>
        <v>0</v>
      </c>
      <c r="O22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1" s="1" t="str">
        <f>TRIM(IF([first '# in desc]&lt;[pos kw in desc],MID([desc],[pos kw in desc]-6,6),FALSE))</f>
        <v>FALSCH</v>
      </c>
      <c r="Q2251" s="1" t="b">
        <f>IF(LEN([manuell])=0,IFERROR([kw fine in title]*1,IFERROR(SUMPRODUCT(COUNTIF(IsDigits,MID([kw in desc],ROW($A$1:$A$150),1)))=LEN([kw in desc]),#N/A)),[manuell])</f>
        <v>0</v>
      </c>
      <c r="R2251" s="1" t="str">
        <f>IF([pos kw in title]&gt;0,MID(J2251,#REF!,4),IF([first '# in title]&gt;0,MID([title],[first '# in title],3),IF([first '# in title]&gt;0,MID([desc],#REF!,3),VLOOKUP([productid],$G$2:$R$1386,8))))</f>
        <v xml:space="preserve">24 </v>
      </c>
      <c r="S2251" s="1" t="e">
        <f>IF([kw in desc]=[kw rough in title],[kw in desc]*1,IFERROR(LEFT([kw_dirty],3)*1,IFERROR(LEFT([kw_dirty],2)*1,"n.a.")))</f>
        <v>#N/A</v>
      </c>
      <c r="T2251" s="1"/>
      <c r="U2251" s="1" t="e">
        <f>VLOOKUP(Tabelle1[[#This Row],[productid]],Tabelle2[#All],2,FALSE)</f>
        <v>#N/A</v>
      </c>
    </row>
    <row r="2252" spans="1:21">
      <c r="A2252" t="s">
        <v>3814</v>
      </c>
      <c r="B2252">
        <v>1923</v>
      </c>
      <c r="C2252">
        <v>223861</v>
      </c>
      <c r="D2252" t="s">
        <v>3822</v>
      </c>
      <c r="E2252" t="s">
        <v>3823</v>
      </c>
      <c r="F2252">
        <v>18406</v>
      </c>
      <c r="G2252">
        <v>3725835</v>
      </c>
      <c r="H2252">
        <f t="shared" si="35"/>
        <v>0</v>
      </c>
      <c r="I2252">
        <f t="array" ref="I2252">MIN(IFERROR(FIND(IstNumbers,A2252),""))</f>
        <v>14</v>
      </c>
      <c r="J2252" s="1" t="e">
        <f>IF([first '# in title]&lt;[pos kw in title],MID([title],[pos kw in title]-6,6),#N/A)</f>
        <v>#N/A</v>
      </c>
      <c r="K2252" s="1" t="e">
        <f>IFERROR(MID(SUBSTITUTE([kw rough in title],",","."),FIND("(",[kw rough in title])+1,20),SUBSTITUTE(IFERROR(MID([kw rough in title],FIND(" ",[kw rough in title])+1,20),[kw rough in title]),",","."))</f>
        <v>#N/A</v>
      </c>
      <c r="L2252" s="1">
        <f>IFERROR(FIND("kW",[desc]),0)</f>
        <v>0</v>
      </c>
      <c r="M2252">
        <f t="array" ref="M2252">MIN(IFERROR(FIND(IstNumbers,E2252),""))</f>
        <v>12</v>
      </c>
      <c r="N2252" s="1" t="b">
        <f>IF([first '# in desc]&lt;[pos kw in desc],MID([desc],[pos kw in desc]-7,7))</f>
        <v>0</v>
      </c>
      <c r="O22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2" s="1" t="str">
        <f>TRIM(IF([first '# in desc]&lt;[pos kw in desc],MID([desc],[pos kw in desc]-6,6),FALSE))</f>
        <v>FALSCH</v>
      </c>
      <c r="Q2252" s="1" t="b">
        <f>IF(LEN([manuell])=0,IFERROR([kw fine in title]*1,IFERROR(SUMPRODUCT(COUNTIF(IsDigits,MID([kw in desc],ROW($A$1:$A$150),1)))=LEN([kw in desc]),#N/A)),[manuell])</f>
        <v>0</v>
      </c>
      <c r="R2252" s="1" t="str">
        <f>IF([pos kw in title]&gt;0,MID(J2252,#REF!,4),IF([first '# in title]&gt;0,MID([title],[first '# in title],3),IF([first '# in title]&gt;0,MID([desc],#REF!,3),VLOOKUP([productid],$G$2:$R$1386,8))))</f>
        <v>28C</v>
      </c>
      <c r="S2252" s="1" t="e">
        <f>IF([kw in desc]=[kw rough in title],[kw in desc]*1,IFERROR(LEFT([kw_dirty],3)*1,IFERROR(LEFT([kw_dirty],2)*1,"n.a.")))</f>
        <v>#N/A</v>
      </c>
      <c r="T2252" s="1"/>
      <c r="U2252" s="1" t="e">
        <f>VLOOKUP(Tabelle1[[#This Row],[productid]],Tabelle2[#All],2,FALSE)</f>
        <v>#N/A</v>
      </c>
    </row>
    <row r="2253" spans="1:21">
      <c r="A2253" t="s">
        <v>3810</v>
      </c>
      <c r="B2253">
        <v>1686</v>
      </c>
      <c r="C2253">
        <v>223861</v>
      </c>
      <c r="D2253" t="s">
        <v>3824</v>
      </c>
      <c r="E2253" t="s">
        <v>3111</v>
      </c>
      <c r="F2253">
        <v>18406</v>
      </c>
      <c r="G2253">
        <v>3725833</v>
      </c>
      <c r="H2253">
        <f t="shared" si="35"/>
        <v>0</v>
      </c>
      <c r="I2253">
        <f t="array" ref="I2253">MIN(IFERROR(FIND(IstNumbers,A2253),""))</f>
        <v>14</v>
      </c>
      <c r="J2253" s="1" t="e">
        <f>IF([first '# in title]&lt;[pos kw in title],MID([title],[pos kw in title]-6,6),#N/A)</f>
        <v>#N/A</v>
      </c>
      <c r="K2253" s="1" t="e">
        <f>IFERROR(MID(SUBSTITUTE([kw rough in title],",","."),FIND("(",[kw rough in title])+1,20),SUBSTITUTE(IFERROR(MID([kw rough in title],FIND(" ",[kw rough in title])+1,20),[kw rough in title]),",","."))</f>
        <v>#N/A</v>
      </c>
      <c r="L2253" s="1">
        <f>IFERROR(FIND("kW",[desc]),0)</f>
        <v>0</v>
      </c>
      <c r="M2253">
        <f t="array" ref="M2253">MIN(IFERROR(FIND(IstNumbers,E2253),""))</f>
        <v>25</v>
      </c>
      <c r="N2253" s="1" t="b">
        <f>IF([first '# in desc]&lt;[pos kw in desc],MID([desc],[pos kw in desc]-7,7))</f>
        <v>0</v>
      </c>
      <c r="O22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3" s="1" t="str">
        <f>TRIM(IF([first '# in desc]&lt;[pos kw in desc],MID([desc],[pos kw in desc]-6,6),FALSE))</f>
        <v>FALSCH</v>
      </c>
      <c r="Q2253" s="1" t="b">
        <f>IF(LEN([manuell])=0,IFERROR([kw fine in title]*1,IFERROR(SUMPRODUCT(COUNTIF(IsDigits,MID([kw in desc],ROW($A$1:$A$150),1)))=LEN([kw in desc]),#N/A)),[manuell])</f>
        <v>0</v>
      </c>
      <c r="R2253" s="1" t="str">
        <f>IF([pos kw in title]&gt;0,MID(J2253,#REF!,4),IF([first '# in title]&gt;0,MID([title],[first '# in title],3),IF([first '# in title]&gt;0,MID([desc],#REF!,3),VLOOKUP([productid],$G$2:$R$1386,8))))</f>
        <v xml:space="preserve">24 </v>
      </c>
      <c r="S2253" s="1" t="e">
        <f>IF([kw in desc]=[kw rough in title],[kw in desc]*1,IFERROR(LEFT([kw_dirty],3)*1,IFERROR(LEFT([kw_dirty],2)*1,"n.a.")))</f>
        <v>#N/A</v>
      </c>
      <c r="T2253" s="1"/>
      <c r="U2253" s="1" t="e">
        <f>VLOOKUP(Tabelle1[[#This Row],[productid]],Tabelle2[#All],2,FALSE)</f>
        <v>#N/A</v>
      </c>
    </row>
    <row r="2254" spans="1:21">
      <c r="A2254" t="s">
        <v>3814</v>
      </c>
      <c r="B2254">
        <v>1928</v>
      </c>
      <c r="C2254">
        <v>223861</v>
      </c>
      <c r="D2254" t="s">
        <v>3825</v>
      </c>
      <c r="E2254" t="s">
        <v>3826</v>
      </c>
      <c r="F2254">
        <v>18406</v>
      </c>
      <c r="G2254">
        <v>3725835</v>
      </c>
      <c r="H2254">
        <f t="shared" si="35"/>
        <v>0</v>
      </c>
      <c r="I2254">
        <f t="array" ref="I2254">MIN(IFERROR(FIND(IstNumbers,A2254),""))</f>
        <v>14</v>
      </c>
      <c r="J2254" s="1" t="e">
        <f>IF([first '# in title]&lt;[pos kw in title],MID([title],[pos kw in title]-6,6),#N/A)</f>
        <v>#N/A</v>
      </c>
      <c r="K2254" s="1" t="e">
        <f>IFERROR(MID(SUBSTITUTE([kw rough in title],",","."),FIND("(",[kw rough in title])+1,20),SUBSTITUTE(IFERROR(MID([kw rough in title],FIND(" ",[kw rough in title])+1,20),[kw rough in title]),",","."))</f>
        <v>#N/A</v>
      </c>
      <c r="L2254" s="1">
        <f>IFERROR(FIND("kW",[desc]),0)</f>
        <v>0</v>
      </c>
      <c r="M2254">
        <f t="array" ref="M2254">MIN(IFERROR(FIND(IstNumbers,E2254),""))</f>
        <v>12</v>
      </c>
      <c r="N2254" s="1" t="b">
        <f>IF([first '# in desc]&lt;[pos kw in desc],MID([desc],[pos kw in desc]-7,7))</f>
        <v>0</v>
      </c>
      <c r="O22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4" s="1" t="str">
        <f>TRIM(IF([first '# in desc]&lt;[pos kw in desc],MID([desc],[pos kw in desc]-6,6),FALSE))</f>
        <v>FALSCH</v>
      </c>
      <c r="Q2254" s="1" t="b">
        <f>IF(LEN([manuell])=0,IFERROR([kw fine in title]*1,IFERROR(SUMPRODUCT(COUNTIF(IsDigits,MID([kw in desc],ROW($A$1:$A$150),1)))=LEN([kw in desc]),#N/A)),[manuell])</f>
        <v>0</v>
      </c>
      <c r="R2254" s="1" t="str">
        <f>IF([pos kw in title]&gt;0,MID(J2254,#REF!,4),IF([first '# in title]&gt;0,MID([title],[first '# in title],3),IF([first '# in title]&gt;0,MID([desc],#REF!,3),VLOOKUP([productid],$G$2:$R$1386,8))))</f>
        <v>28C</v>
      </c>
      <c r="S2254" s="1" t="e">
        <f>IF([kw in desc]=[kw rough in title],[kw in desc]*1,IFERROR(LEFT([kw_dirty],3)*1,IFERROR(LEFT([kw_dirty],2)*1,"n.a.")))</f>
        <v>#N/A</v>
      </c>
      <c r="T2254" s="1"/>
      <c r="U2254" s="1" t="e">
        <f>VLOOKUP(Tabelle1[[#This Row],[productid]],Tabelle2[#All],2,FALSE)</f>
        <v>#N/A</v>
      </c>
    </row>
    <row r="2255" spans="1:21">
      <c r="A2255" t="s">
        <v>3810</v>
      </c>
      <c r="B2255">
        <v>1686</v>
      </c>
      <c r="C2255">
        <v>223861</v>
      </c>
      <c r="D2255" t="s">
        <v>3827</v>
      </c>
      <c r="E2255" t="s">
        <v>3044</v>
      </c>
      <c r="F2255">
        <v>18406</v>
      </c>
      <c r="G2255">
        <v>3725833</v>
      </c>
      <c r="H2255">
        <f t="shared" si="35"/>
        <v>0</v>
      </c>
      <c r="I2255">
        <f t="array" ref="I2255">MIN(IFERROR(FIND(IstNumbers,A2255),""))</f>
        <v>14</v>
      </c>
      <c r="J2255" s="1" t="e">
        <f>IF([first '# in title]&lt;[pos kw in title],MID([title],[pos kw in title]-6,6),#N/A)</f>
        <v>#N/A</v>
      </c>
      <c r="K2255" s="1" t="e">
        <f>IFERROR(MID(SUBSTITUTE([kw rough in title],",","."),FIND("(",[kw rough in title])+1,20),SUBSTITUTE(IFERROR(MID([kw rough in title],FIND(" ",[kw rough in title])+1,20),[kw rough in title]),",","."))</f>
        <v>#N/A</v>
      </c>
      <c r="L2255" s="1">
        <f>IFERROR(FIND("kW",[desc]),0)</f>
        <v>0</v>
      </c>
      <c r="M2255">
        <f t="array" ref="M2255">MIN(IFERROR(FIND(IstNumbers,E2255),""))</f>
        <v>25</v>
      </c>
      <c r="N2255" s="1" t="b">
        <f>IF([first '# in desc]&lt;[pos kw in desc],MID([desc],[pos kw in desc]-7,7))</f>
        <v>0</v>
      </c>
      <c r="O22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5" s="1" t="str">
        <f>TRIM(IF([first '# in desc]&lt;[pos kw in desc],MID([desc],[pos kw in desc]-6,6),FALSE))</f>
        <v>FALSCH</v>
      </c>
      <c r="Q2255" s="1" t="b">
        <f>IF(LEN([manuell])=0,IFERROR([kw fine in title]*1,IFERROR(SUMPRODUCT(COUNTIF(IsDigits,MID([kw in desc],ROW($A$1:$A$150),1)))=LEN([kw in desc]),#N/A)),[manuell])</f>
        <v>0</v>
      </c>
      <c r="R2255" s="1" t="str">
        <f>IF([pos kw in title]&gt;0,MID(J2255,#REF!,4),IF([first '# in title]&gt;0,MID([title],[first '# in title],3),IF([first '# in title]&gt;0,MID([desc],#REF!,3),VLOOKUP([productid],$G$2:$R$1386,8))))</f>
        <v xml:space="preserve">24 </v>
      </c>
      <c r="S2255" s="1" t="e">
        <f>IF([kw in desc]=[kw rough in title],[kw in desc]*1,IFERROR(LEFT([kw_dirty],3)*1,IFERROR(LEFT([kw_dirty],2)*1,"n.a.")))</f>
        <v>#N/A</v>
      </c>
      <c r="T2255" s="1"/>
      <c r="U2255" s="1" t="e">
        <f>VLOOKUP(Tabelle1[[#This Row],[productid]],Tabelle2[#All],2,FALSE)</f>
        <v>#N/A</v>
      </c>
    </row>
    <row r="2256" spans="1:21">
      <c r="A2256" t="s">
        <v>3814</v>
      </c>
      <c r="B2256">
        <v>1928</v>
      </c>
      <c r="C2256">
        <v>223861</v>
      </c>
      <c r="D2256" t="s">
        <v>3828</v>
      </c>
      <c r="E2256" t="s">
        <v>3829</v>
      </c>
      <c r="F2256">
        <v>18406</v>
      </c>
      <c r="G2256">
        <v>3725835</v>
      </c>
      <c r="H2256">
        <f t="shared" si="35"/>
        <v>0</v>
      </c>
      <c r="I2256">
        <f t="array" ref="I2256">MIN(IFERROR(FIND(IstNumbers,A2256),""))</f>
        <v>14</v>
      </c>
      <c r="J2256" s="1" t="e">
        <f>IF([first '# in title]&lt;[pos kw in title],MID([title],[pos kw in title]-6,6),#N/A)</f>
        <v>#N/A</v>
      </c>
      <c r="K2256" s="1" t="e">
        <f>IFERROR(MID(SUBSTITUTE([kw rough in title],",","."),FIND("(",[kw rough in title])+1,20),SUBSTITUTE(IFERROR(MID([kw rough in title],FIND(" ",[kw rough in title])+1,20),[kw rough in title]),",","."))</f>
        <v>#N/A</v>
      </c>
      <c r="L2256" s="1">
        <f>IFERROR(FIND("kW",[desc]),0)</f>
        <v>0</v>
      </c>
      <c r="M2256">
        <f t="array" ref="M2256">MIN(IFERROR(FIND(IstNumbers,E2256),""))</f>
        <v>12</v>
      </c>
      <c r="N2256" s="1" t="b">
        <f>IF([first '# in desc]&lt;[pos kw in desc],MID([desc],[pos kw in desc]-7,7))</f>
        <v>0</v>
      </c>
      <c r="O22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6" s="1" t="str">
        <f>TRIM(IF([first '# in desc]&lt;[pos kw in desc],MID([desc],[pos kw in desc]-6,6),FALSE))</f>
        <v>FALSCH</v>
      </c>
      <c r="Q2256" s="1" t="b">
        <f>IF(LEN([manuell])=0,IFERROR([kw fine in title]*1,IFERROR(SUMPRODUCT(COUNTIF(IsDigits,MID([kw in desc],ROW($A$1:$A$150),1)))=LEN([kw in desc]),#N/A)),[manuell])</f>
        <v>0</v>
      </c>
      <c r="R2256" s="1" t="str">
        <f>IF([pos kw in title]&gt;0,MID(J2256,#REF!,4),IF([first '# in title]&gt;0,MID([title],[first '# in title],3),IF([first '# in title]&gt;0,MID([desc],#REF!,3),VLOOKUP([productid],$G$2:$R$1386,8))))</f>
        <v>28C</v>
      </c>
      <c r="S2256" s="1" t="e">
        <f>IF([kw in desc]=[kw rough in title],[kw in desc]*1,IFERROR(LEFT([kw_dirty],3)*1,IFERROR(LEFT([kw_dirty],2)*1,"n.a.")))</f>
        <v>#N/A</v>
      </c>
      <c r="T2256" s="1"/>
      <c r="U2256" s="1" t="e">
        <f>VLOOKUP(Tabelle1[[#This Row],[productid]],Tabelle2[#All],2,FALSE)</f>
        <v>#N/A</v>
      </c>
    </row>
    <row r="2257" spans="1:21">
      <c r="A2257" t="s">
        <v>3810</v>
      </c>
      <c r="B2257">
        <v>1687</v>
      </c>
      <c r="C2257">
        <v>223861</v>
      </c>
      <c r="D2257" t="s">
        <v>3830</v>
      </c>
      <c r="E2257" t="s">
        <v>3831</v>
      </c>
      <c r="F2257">
        <v>18406</v>
      </c>
      <c r="G2257">
        <v>3725833</v>
      </c>
      <c r="H2257">
        <f t="shared" si="35"/>
        <v>0</v>
      </c>
      <c r="I2257">
        <f t="array" ref="I2257">MIN(IFERROR(FIND(IstNumbers,A2257),""))</f>
        <v>14</v>
      </c>
      <c r="J2257" s="1" t="e">
        <f>IF([first '# in title]&lt;[pos kw in title],MID([title],[pos kw in title]-6,6),#N/A)</f>
        <v>#N/A</v>
      </c>
      <c r="K2257" s="1" t="e">
        <f>IFERROR(MID(SUBSTITUTE([kw rough in title],",","."),FIND("(",[kw rough in title])+1,20),SUBSTITUTE(IFERROR(MID([kw rough in title],FIND(" ",[kw rough in title])+1,20),[kw rough in title]),",","."))</f>
        <v>#N/A</v>
      </c>
      <c r="L2257" s="1">
        <f>IFERROR(FIND("kW",[desc]),0)</f>
        <v>0</v>
      </c>
      <c r="M2257">
        <f t="array" ref="M2257">MIN(IFERROR(FIND(IstNumbers,E2257),""))</f>
        <v>25</v>
      </c>
      <c r="N2257" s="1" t="b">
        <f>IF([first '# in desc]&lt;[pos kw in desc],MID([desc],[pos kw in desc]-7,7))</f>
        <v>0</v>
      </c>
      <c r="O22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7" s="1" t="str">
        <f>TRIM(IF([first '# in desc]&lt;[pos kw in desc],MID([desc],[pos kw in desc]-6,6),FALSE))</f>
        <v>FALSCH</v>
      </c>
      <c r="Q2257" s="1" t="b">
        <f>IF(LEN([manuell])=0,IFERROR([kw fine in title]*1,IFERROR(SUMPRODUCT(COUNTIF(IsDigits,MID([kw in desc],ROW($A$1:$A$150),1)))=LEN([kw in desc]),#N/A)),[manuell])</f>
        <v>0</v>
      </c>
      <c r="R2257" s="1" t="str">
        <f>IF([pos kw in title]&gt;0,MID(J2257,#REF!,4),IF([first '# in title]&gt;0,MID([title],[first '# in title],3),IF([first '# in title]&gt;0,MID([desc],#REF!,3),VLOOKUP([productid],$G$2:$R$1386,8))))</f>
        <v xml:space="preserve">24 </v>
      </c>
      <c r="S2257" s="1" t="e">
        <f>IF([kw in desc]=[kw rough in title],[kw in desc]*1,IFERROR(LEFT([kw_dirty],3)*1,IFERROR(LEFT([kw_dirty],2)*1,"n.a.")))</f>
        <v>#N/A</v>
      </c>
      <c r="T2257" s="1"/>
      <c r="U2257" s="1" t="e">
        <f>VLOOKUP(Tabelle1[[#This Row],[productid]],Tabelle2[#All],2,FALSE)</f>
        <v>#N/A</v>
      </c>
    </row>
    <row r="2258" spans="1:21">
      <c r="A2258" t="s">
        <v>3814</v>
      </c>
      <c r="B2258">
        <v>1928</v>
      </c>
      <c r="C2258">
        <v>223861</v>
      </c>
      <c r="D2258" t="s">
        <v>3832</v>
      </c>
      <c r="E2258" t="s">
        <v>3239</v>
      </c>
      <c r="F2258">
        <v>18406</v>
      </c>
      <c r="G2258">
        <v>3725835</v>
      </c>
      <c r="H2258">
        <f t="shared" si="35"/>
        <v>0</v>
      </c>
      <c r="I2258">
        <f t="array" ref="I2258">MIN(IFERROR(FIND(IstNumbers,A2258),""))</f>
        <v>14</v>
      </c>
      <c r="J2258" s="1" t="e">
        <f>IF([first '# in title]&lt;[pos kw in title],MID([title],[pos kw in title]-6,6),#N/A)</f>
        <v>#N/A</v>
      </c>
      <c r="K2258" s="1" t="e">
        <f>IFERROR(MID(SUBSTITUTE([kw rough in title],",","."),FIND("(",[kw rough in title])+1,20),SUBSTITUTE(IFERROR(MID([kw rough in title],FIND(" ",[kw rough in title])+1,20),[kw rough in title]),",","."))</f>
        <v>#N/A</v>
      </c>
      <c r="L2258" s="1">
        <f>IFERROR(FIND("kW",[desc]),0)</f>
        <v>0</v>
      </c>
      <c r="M2258">
        <f t="array" ref="M2258">MIN(IFERROR(FIND(IstNumbers,E2258),""))</f>
        <v>12</v>
      </c>
      <c r="N2258" s="1" t="b">
        <f>IF([first '# in desc]&lt;[pos kw in desc],MID([desc],[pos kw in desc]-7,7))</f>
        <v>0</v>
      </c>
      <c r="O22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8" s="1" t="str">
        <f>TRIM(IF([first '# in desc]&lt;[pos kw in desc],MID([desc],[pos kw in desc]-6,6),FALSE))</f>
        <v>FALSCH</v>
      </c>
      <c r="Q2258" s="1" t="b">
        <f>IF(LEN([manuell])=0,IFERROR([kw fine in title]*1,IFERROR(SUMPRODUCT(COUNTIF(IsDigits,MID([kw in desc],ROW($A$1:$A$150),1)))=LEN([kw in desc]),#N/A)),[manuell])</f>
        <v>0</v>
      </c>
      <c r="R2258" s="1" t="str">
        <f>IF([pos kw in title]&gt;0,MID(J2258,#REF!,4),IF([first '# in title]&gt;0,MID([title],[first '# in title],3),IF([first '# in title]&gt;0,MID([desc],#REF!,3),VLOOKUP([productid],$G$2:$R$1386,8))))</f>
        <v>28C</v>
      </c>
      <c r="S2258" s="1" t="e">
        <f>IF([kw in desc]=[kw rough in title],[kw in desc]*1,IFERROR(LEFT([kw_dirty],3)*1,IFERROR(LEFT([kw_dirty],2)*1,"n.a.")))</f>
        <v>#N/A</v>
      </c>
      <c r="T2258" s="1"/>
      <c r="U2258" s="1" t="e">
        <f>VLOOKUP(Tabelle1[[#This Row],[productid]],Tabelle2[#All],2,FALSE)</f>
        <v>#N/A</v>
      </c>
    </row>
    <row r="2259" spans="1:21">
      <c r="A2259" t="s">
        <v>3810</v>
      </c>
      <c r="B2259">
        <v>1688</v>
      </c>
      <c r="C2259">
        <v>223861</v>
      </c>
      <c r="D2259" t="s">
        <v>3833</v>
      </c>
      <c r="E2259" t="s">
        <v>3044</v>
      </c>
      <c r="F2259">
        <v>18406</v>
      </c>
      <c r="G2259">
        <v>3725833</v>
      </c>
      <c r="H2259">
        <f t="shared" si="35"/>
        <v>0</v>
      </c>
      <c r="I2259">
        <f t="array" ref="I2259">MIN(IFERROR(FIND(IstNumbers,A2259),""))</f>
        <v>14</v>
      </c>
      <c r="J2259" s="1" t="e">
        <f>IF([first '# in title]&lt;[pos kw in title],MID([title],[pos kw in title]-6,6),#N/A)</f>
        <v>#N/A</v>
      </c>
      <c r="K2259" s="1" t="e">
        <f>IFERROR(MID(SUBSTITUTE([kw rough in title],",","."),FIND("(",[kw rough in title])+1,20),SUBSTITUTE(IFERROR(MID([kw rough in title],FIND(" ",[kw rough in title])+1,20),[kw rough in title]),",","."))</f>
        <v>#N/A</v>
      </c>
      <c r="L2259" s="1">
        <f>IFERROR(FIND("kW",[desc]),0)</f>
        <v>0</v>
      </c>
      <c r="M2259">
        <f t="array" ref="M2259">MIN(IFERROR(FIND(IstNumbers,E2259),""))</f>
        <v>25</v>
      </c>
      <c r="N2259" s="1" t="b">
        <f>IF([first '# in desc]&lt;[pos kw in desc],MID([desc],[pos kw in desc]-7,7))</f>
        <v>0</v>
      </c>
      <c r="O22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59" s="1" t="str">
        <f>TRIM(IF([first '# in desc]&lt;[pos kw in desc],MID([desc],[pos kw in desc]-6,6),FALSE))</f>
        <v>FALSCH</v>
      </c>
      <c r="Q2259" s="1" t="b">
        <f>IF(LEN([manuell])=0,IFERROR([kw fine in title]*1,IFERROR(SUMPRODUCT(COUNTIF(IsDigits,MID([kw in desc],ROW($A$1:$A$150),1)))=LEN([kw in desc]),#N/A)),[manuell])</f>
        <v>0</v>
      </c>
      <c r="R2259" s="1" t="str">
        <f>IF([pos kw in title]&gt;0,MID(J2259,#REF!,4),IF([first '# in title]&gt;0,MID([title],[first '# in title],3),IF([first '# in title]&gt;0,MID([desc],#REF!,3),VLOOKUP([productid],$G$2:$R$1386,8))))</f>
        <v xml:space="preserve">24 </v>
      </c>
      <c r="S2259" s="1" t="e">
        <f>IF([kw in desc]=[kw rough in title],[kw in desc]*1,IFERROR(LEFT([kw_dirty],3)*1,IFERROR(LEFT([kw_dirty],2)*1,"n.a.")))</f>
        <v>#N/A</v>
      </c>
      <c r="T2259" s="1"/>
      <c r="U2259" s="1" t="e">
        <f>VLOOKUP(Tabelle1[[#This Row],[productid]],Tabelle2[#All],2,FALSE)</f>
        <v>#N/A</v>
      </c>
    </row>
    <row r="2260" spans="1:21">
      <c r="A2260" t="s">
        <v>3814</v>
      </c>
      <c r="B2260">
        <v>1934</v>
      </c>
      <c r="C2260">
        <v>223861</v>
      </c>
      <c r="D2260" t="s">
        <v>3834</v>
      </c>
      <c r="E2260" t="s">
        <v>3823</v>
      </c>
      <c r="F2260">
        <v>18406</v>
      </c>
      <c r="G2260">
        <v>3725835</v>
      </c>
      <c r="H2260">
        <f t="shared" si="35"/>
        <v>0</v>
      </c>
      <c r="I2260">
        <f t="array" ref="I2260">MIN(IFERROR(FIND(IstNumbers,A2260),""))</f>
        <v>14</v>
      </c>
      <c r="J2260" s="1" t="e">
        <f>IF([first '# in title]&lt;[pos kw in title],MID([title],[pos kw in title]-6,6),#N/A)</f>
        <v>#N/A</v>
      </c>
      <c r="K2260" s="1" t="e">
        <f>IFERROR(MID(SUBSTITUTE([kw rough in title],",","."),FIND("(",[kw rough in title])+1,20),SUBSTITUTE(IFERROR(MID([kw rough in title],FIND(" ",[kw rough in title])+1,20),[kw rough in title]),",","."))</f>
        <v>#N/A</v>
      </c>
      <c r="L2260" s="1">
        <f>IFERROR(FIND("kW",[desc]),0)</f>
        <v>0</v>
      </c>
      <c r="M2260">
        <f t="array" ref="M2260">MIN(IFERROR(FIND(IstNumbers,E2260),""))</f>
        <v>12</v>
      </c>
      <c r="N2260" s="1" t="b">
        <f>IF([first '# in desc]&lt;[pos kw in desc],MID([desc],[pos kw in desc]-7,7))</f>
        <v>0</v>
      </c>
      <c r="O22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0" s="1" t="str">
        <f>TRIM(IF([first '# in desc]&lt;[pos kw in desc],MID([desc],[pos kw in desc]-6,6),FALSE))</f>
        <v>FALSCH</v>
      </c>
      <c r="Q2260" s="1" t="b">
        <f>IF(LEN([manuell])=0,IFERROR([kw fine in title]*1,IFERROR(SUMPRODUCT(COUNTIF(IsDigits,MID([kw in desc],ROW($A$1:$A$150),1)))=LEN([kw in desc]),#N/A)),[manuell])</f>
        <v>0</v>
      </c>
      <c r="R2260" s="1" t="str">
        <f>IF([pos kw in title]&gt;0,MID(J2260,#REF!,4),IF([first '# in title]&gt;0,MID([title],[first '# in title],3),IF([first '# in title]&gt;0,MID([desc],#REF!,3),VLOOKUP([productid],$G$2:$R$1386,8))))</f>
        <v>28C</v>
      </c>
      <c r="S2260" s="1" t="e">
        <f>IF([kw in desc]=[kw rough in title],[kw in desc]*1,IFERROR(LEFT([kw_dirty],3)*1,IFERROR(LEFT([kw_dirty],2)*1,"n.a.")))</f>
        <v>#N/A</v>
      </c>
      <c r="T2260" s="1"/>
      <c r="U2260" s="1" t="e">
        <f>VLOOKUP(Tabelle1[[#This Row],[productid]],Tabelle2[#All],2,FALSE)</f>
        <v>#N/A</v>
      </c>
    </row>
    <row r="2261" spans="1:21">
      <c r="A2261" t="s">
        <v>3810</v>
      </c>
      <c r="B2261">
        <v>1695</v>
      </c>
      <c r="C2261">
        <v>223861</v>
      </c>
      <c r="D2261" t="s">
        <v>3835</v>
      </c>
      <c r="E2261" t="s">
        <v>3120</v>
      </c>
      <c r="F2261">
        <v>18406</v>
      </c>
      <c r="G2261">
        <v>3725833</v>
      </c>
      <c r="H2261">
        <f t="shared" si="35"/>
        <v>0</v>
      </c>
      <c r="I2261">
        <f t="array" ref="I2261">MIN(IFERROR(FIND(IstNumbers,A2261),""))</f>
        <v>14</v>
      </c>
      <c r="J2261" s="1" t="e">
        <f>IF([first '# in title]&lt;[pos kw in title],MID([title],[pos kw in title]-6,6),#N/A)</f>
        <v>#N/A</v>
      </c>
      <c r="K2261" s="1" t="e">
        <f>IFERROR(MID(SUBSTITUTE([kw rough in title],",","."),FIND("(",[kw rough in title])+1,20),SUBSTITUTE(IFERROR(MID([kw rough in title],FIND(" ",[kw rough in title])+1,20),[kw rough in title]),",","."))</f>
        <v>#N/A</v>
      </c>
      <c r="L2261" s="1">
        <f>IFERROR(FIND("kW",[desc]),0)</f>
        <v>0</v>
      </c>
      <c r="M2261">
        <f t="array" ref="M2261">MIN(IFERROR(FIND(IstNumbers,E2261),""))</f>
        <v>25</v>
      </c>
      <c r="N2261" s="1" t="b">
        <f>IF([first '# in desc]&lt;[pos kw in desc],MID([desc],[pos kw in desc]-7,7))</f>
        <v>0</v>
      </c>
      <c r="O22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1" s="1" t="str">
        <f>TRIM(IF([first '# in desc]&lt;[pos kw in desc],MID([desc],[pos kw in desc]-6,6),FALSE))</f>
        <v>FALSCH</v>
      </c>
      <c r="Q2261" s="1" t="b">
        <f>IF(LEN([manuell])=0,IFERROR([kw fine in title]*1,IFERROR(SUMPRODUCT(COUNTIF(IsDigits,MID([kw in desc],ROW($A$1:$A$150),1)))=LEN([kw in desc]),#N/A)),[manuell])</f>
        <v>0</v>
      </c>
      <c r="R2261" s="1" t="str">
        <f>IF([pos kw in title]&gt;0,MID(J2261,#REF!,4),IF([first '# in title]&gt;0,MID([title],[first '# in title],3),IF([first '# in title]&gt;0,MID([desc],#REF!,3),VLOOKUP([productid],$G$2:$R$1386,8))))</f>
        <v xml:space="preserve">24 </v>
      </c>
      <c r="S2261" s="1" t="e">
        <f>IF([kw in desc]=[kw rough in title],[kw in desc]*1,IFERROR(LEFT([kw_dirty],3)*1,IFERROR(LEFT([kw_dirty],2)*1,"n.a.")))</f>
        <v>#N/A</v>
      </c>
      <c r="T2261" s="1"/>
      <c r="U2261" s="1" t="e">
        <f>VLOOKUP(Tabelle1[[#This Row],[productid]],Tabelle2[#All],2,FALSE)</f>
        <v>#N/A</v>
      </c>
    </row>
    <row r="2262" spans="1:21">
      <c r="A2262" t="s">
        <v>3814</v>
      </c>
      <c r="B2262">
        <v>1934</v>
      </c>
      <c r="C2262">
        <v>223861</v>
      </c>
      <c r="D2262" t="s">
        <v>3836</v>
      </c>
      <c r="E2262" t="s">
        <v>3820</v>
      </c>
      <c r="F2262">
        <v>18406</v>
      </c>
      <c r="G2262">
        <v>3725835</v>
      </c>
      <c r="H2262">
        <f t="shared" si="35"/>
        <v>0</v>
      </c>
      <c r="I2262">
        <f t="array" ref="I2262">MIN(IFERROR(FIND(IstNumbers,A2262),""))</f>
        <v>14</v>
      </c>
      <c r="J2262" s="1" t="e">
        <f>IF([first '# in title]&lt;[pos kw in title],MID([title],[pos kw in title]-6,6),#N/A)</f>
        <v>#N/A</v>
      </c>
      <c r="K2262" s="1" t="e">
        <f>IFERROR(MID(SUBSTITUTE([kw rough in title],",","."),FIND("(",[kw rough in title])+1,20),SUBSTITUTE(IFERROR(MID([kw rough in title],FIND(" ",[kw rough in title])+1,20),[kw rough in title]),",","."))</f>
        <v>#N/A</v>
      </c>
      <c r="L2262" s="1">
        <f>IFERROR(FIND("kW",[desc]),0)</f>
        <v>0</v>
      </c>
      <c r="M2262">
        <f t="array" ref="M2262">MIN(IFERROR(FIND(IstNumbers,E2262),""))</f>
        <v>12</v>
      </c>
      <c r="N2262" s="1" t="b">
        <f>IF([first '# in desc]&lt;[pos kw in desc],MID([desc],[pos kw in desc]-7,7))</f>
        <v>0</v>
      </c>
      <c r="O22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2" s="1" t="str">
        <f>TRIM(IF([first '# in desc]&lt;[pos kw in desc],MID([desc],[pos kw in desc]-6,6),FALSE))</f>
        <v>FALSCH</v>
      </c>
      <c r="Q2262" s="1" t="b">
        <f>IF(LEN([manuell])=0,IFERROR([kw fine in title]*1,IFERROR(SUMPRODUCT(COUNTIF(IsDigits,MID([kw in desc],ROW($A$1:$A$150),1)))=LEN([kw in desc]),#N/A)),[manuell])</f>
        <v>0</v>
      </c>
      <c r="R2262" s="1" t="str">
        <f>IF([pos kw in title]&gt;0,MID(J2262,#REF!,4),IF([first '# in title]&gt;0,MID([title],[first '# in title],3),IF([first '# in title]&gt;0,MID([desc],#REF!,3),VLOOKUP([productid],$G$2:$R$1386,8))))</f>
        <v>28C</v>
      </c>
      <c r="S2262" s="1" t="e">
        <f>IF([kw in desc]=[kw rough in title],[kw in desc]*1,IFERROR(LEFT([kw_dirty],3)*1,IFERROR(LEFT([kw_dirty],2)*1,"n.a.")))</f>
        <v>#N/A</v>
      </c>
      <c r="T2262" s="1"/>
      <c r="U2262" s="1" t="e">
        <f>VLOOKUP(Tabelle1[[#This Row],[productid]],Tabelle2[#All],2,FALSE)</f>
        <v>#N/A</v>
      </c>
    </row>
    <row r="2263" spans="1:21">
      <c r="A2263" t="s">
        <v>3810</v>
      </c>
      <c r="B2263">
        <v>1697</v>
      </c>
      <c r="C2263">
        <v>223861</v>
      </c>
      <c r="D2263" t="s">
        <v>3837</v>
      </c>
      <c r="E2263" t="s">
        <v>3111</v>
      </c>
      <c r="F2263">
        <v>18406</v>
      </c>
      <c r="G2263">
        <v>3725833</v>
      </c>
      <c r="H2263">
        <f t="shared" si="35"/>
        <v>0</v>
      </c>
      <c r="I2263">
        <f t="array" ref="I2263">MIN(IFERROR(FIND(IstNumbers,A2263),""))</f>
        <v>14</v>
      </c>
      <c r="J2263" s="1" t="e">
        <f>IF([first '# in title]&lt;[pos kw in title],MID([title],[pos kw in title]-6,6),#N/A)</f>
        <v>#N/A</v>
      </c>
      <c r="K2263" s="1" t="e">
        <f>IFERROR(MID(SUBSTITUTE([kw rough in title],",","."),FIND("(",[kw rough in title])+1,20),SUBSTITUTE(IFERROR(MID([kw rough in title],FIND(" ",[kw rough in title])+1,20),[kw rough in title]),",","."))</f>
        <v>#N/A</v>
      </c>
      <c r="L2263" s="1">
        <f>IFERROR(FIND("kW",[desc]),0)</f>
        <v>0</v>
      </c>
      <c r="M2263">
        <f t="array" ref="M2263">MIN(IFERROR(FIND(IstNumbers,E2263),""))</f>
        <v>25</v>
      </c>
      <c r="N2263" s="1" t="b">
        <f>IF([first '# in desc]&lt;[pos kw in desc],MID([desc],[pos kw in desc]-7,7))</f>
        <v>0</v>
      </c>
      <c r="O22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3" s="1" t="str">
        <f>TRIM(IF([first '# in desc]&lt;[pos kw in desc],MID([desc],[pos kw in desc]-6,6),FALSE))</f>
        <v>FALSCH</v>
      </c>
      <c r="Q2263" s="1" t="b">
        <f>IF(LEN([manuell])=0,IFERROR([kw fine in title]*1,IFERROR(SUMPRODUCT(COUNTIF(IsDigits,MID([kw in desc],ROW($A$1:$A$150),1)))=LEN([kw in desc]),#N/A)),[manuell])</f>
        <v>0</v>
      </c>
      <c r="R2263" s="1" t="str">
        <f>IF([pos kw in title]&gt;0,MID(J2263,#REF!,4),IF([first '# in title]&gt;0,MID([title],[first '# in title],3),IF([first '# in title]&gt;0,MID([desc],#REF!,3),VLOOKUP([productid],$G$2:$R$1386,8))))</f>
        <v xml:space="preserve">24 </v>
      </c>
      <c r="S2263" s="1" t="e">
        <f>IF([kw in desc]=[kw rough in title],[kw in desc]*1,IFERROR(LEFT([kw_dirty],3)*1,IFERROR(LEFT([kw_dirty],2)*1,"n.a.")))</f>
        <v>#N/A</v>
      </c>
      <c r="T2263" s="1"/>
      <c r="U2263" s="1" t="e">
        <f>VLOOKUP(Tabelle1[[#This Row],[productid]],Tabelle2[#All],2,FALSE)</f>
        <v>#N/A</v>
      </c>
    </row>
    <row r="2264" spans="1:21">
      <c r="A2264" t="s">
        <v>3838</v>
      </c>
      <c r="B2264">
        <v>3135</v>
      </c>
      <c r="C2264">
        <v>289859</v>
      </c>
      <c r="D2264" t="s">
        <v>3839</v>
      </c>
      <c r="E2264" t="s">
        <v>3840</v>
      </c>
      <c r="F2264">
        <v>18406</v>
      </c>
      <c r="G2264">
        <v>3094808</v>
      </c>
      <c r="H2264">
        <f t="shared" si="35"/>
        <v>0</v>
      </c>
      <c r="I2264">
        <f t="array" ref="I2264">MIN(IFERROR(FIND(IstNumbers,A2264),""))</f>
        <v>18</v>
      </c>
      <c r="J2264" s="1" t="e">
        <f>IF([first '# in title]&lt;[pos kw in title],MID([title],[pos kw in title]-6,6),#N/A)</f>
        <v>#N/A</v>
      </c>
      <c r="K2264" s="1" t="e">
        <f>IFERROR(MID(SUBSTITUTE([kw rough in title],",","."),FIND("(",[kw rough in title])+1,20),SUBSTITUTE(IFERROR(MID([kw rough in title],FIND(" ",[kw rough in title])+1,20),[kw rough in title]),",","."))</f>
        <v>#N/A</v>
      </c>
      <c r="L2264" s="1">
        <f>IFERROR(FIND("kW",[desc]),0)</f>
        <v>0</v>
      </c>
      <c r="M2264">
        <f t="array" ref="M2264">MIN(IFERROR(FIND(IstNumbers,E2264),""))</f>
        <v>31</v>
      </c>
      <c r="N2264" s="1" t="b">
        <f>IF([first '# in desc]&lt;[pos kw in desc],MID([desc],[pos kw in desc]-7,7))</f>
        <v>0</v>
      </c>
      <c r="O22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4" s="1" t="str">
        <f>TRIM(IF([first '# in desc]&lt;[pos kw in desc],MID([desc],[pos kw in desc]-6,6),FALSE))</f>
        <v>FALSCH</v>
      </c>
      <c r="Q2264" s="1" t="b">
        <f>IF(LEN([manuell])=0,IFERROR([kw fine in title]*1,IFERROR(SUMPRODUCT(COUNTIF(IsDigits,MID([kw in desc],ROW($A$1:$A$150),1)))=LEN([kw in desc]),#N/A)),[manuell])</f>
        <v>0</v>
      </c>
      <c r="R2264" s="1" t="str">
        <f>IF([pos kw in title]&gt;0,MID(J2264,#REF!,4),IF([first '# in title]&gt;0,MID([title],[first '# in title],3),IF([first '# in title]&gt;0,MID([desc],#REF!,3),VLOOKUP([productid],$G$2:$R$1386,8))))</f>
        <v xml:space="preserve">22 </v>
      </c>
      <c r="S2264" s="1" t="e">
        <f>IF([kw in desc]=[kw rough in title],[kw in desc]*1,IFERROR(LEFT([kw_dirty],3)*1,IFERROR(LEFT([kw_dirty],2)*1,"n.a.")))</f>
        <v>#N/A</v>
      </c>
      <c r="T2264" s="1"/>
      <c r="U2264" s="1" t="e">
        <f>VLOOKUP(Tabelle1[[#This Row],[productid]],Tabelle2[#All],2,FALSE)</f>
        <v>#N/A</v>
      </c>
    </row>
    <row r="2265" spans="1:21">
      <c r="A2265" t="s">
        <v>3814</v>
      </c>
      <c r="B2265">
        <v>1948</v>
      </c>
      <c r="C2265">
        <v>223861</v>
      </c>
      <c r="D2265" t="s">
        <v>3841</v>
      </c>
      <c r="E2265" t="s">
        <v>3842</v>
      </c>
      <c r="F2265">
        <v>18406</v>
      </c>
      <c r="G2265">
        <v>3725835</v>
      </c>
      <c r="H2265">
        <f t="shared" si="35"/>
        <v>0</v>
      </c>
      <c r="I2265">
        <f t="array" ref="I2265">MIN(IFERROR(FIND(IstNumbers,A2265),""))</f>
        <v>14</v>
      </c>
      <c r="J2265" s="1" t="e">
        <f>IF([first '# in title]&lt;[pos kw in title],MID([title],[pos kw in title]-6,6),#N/A)</f>
        <v>#N/A</v>
      </c>
      <c r="K2265" s="1" t="e">
        <f>IFERROR(MID(SUBSTITUTE([kw rough in title],",","."),FIND("(",[kw rough in title])+1,20),SUBSTITUTE(IFERROR(MID([kw rough in title],FIND(" ",[kw rough in title])+1,20),[kw rough in title]),",","."))</f>
        <v>#N/A</v>
      </c>
      <c r="L2265" s="1">
        <f>IFERROR(FIND("kW",[desc]),0)</f>
        <v>0</v>
      </c>
      <c r="M2265">
        <f t="array" ref="M2265">MIN(IFERROR(FIND(IstNumbers,E2265),""))</f>
        <v>12</v>
      </c>
      <c r="N2265" s="1" t="b">
        <f>IF([first '# in desc]&lt;[pos kw in desc],MID([desc],[pos kw in desc]-7,7))</f>
        <v>0</v>
      </c>
      <c r="O22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5" s="1" t="str">
        <f>TRIM(IF([first '# in desc]&lt;[pos kw in desc],MID([desc],[pos kw in desc]-6,6),FALSE))</f>
        <v>FALSCH</v>
      </c>
      <c r="Q2265" s="1" t="b">
        <f>IF(LEN([manuell])=0,IFERROR([kw fine in title]*1,IFERROR(SUMPRODUCT(COUNTIF(IsDigits,MID([kw in desc],ROW($A$1:$A$150),1)))=LEN([kw in desc]),#N/A)),[manuell])</f>
        <v>0</v>
      </c>
      <c r="R2265" s="1" t="str">
        <f>IF([pos kw in title]&gt;0,MID(J2265,#REF!,4),IF([first '# in title]&gt;0,MID([title],[first '# in title],3),IF([first '# in title]&gt;0,MID([desc],#REF!,3),VLOOKUP([productid],$G$2:$R$1386,8))))</f>
        <v>28C</v>
      </c>
      <c r="S2265" s="1" t="e">
        <f>IF([kw in desc]=[kw rough in title],[kw in desc]*1,IFERROR(LEFT([kw_dirty],3)*1,IFERROR(LEFT([kw_dirty],2)*1,"n.a.")))</f>
        <v>#N/A</v>
      </c>
      <c r="T2265" s="1"/>
      <c r="U2265" s="1" t="e">
        <f>VLOOKUP(Tabelle1[[#This Row],[productid]],Tabelle2[#All],2,FALSE)</f>
        <v>#N/A</v>
      </c>
    </row>
    <row r="2266" spans="1:21">
      <c r="A2266" t="s">
        <v>3810</v>
      </c>
      <c r="B2266">
        <v>1700</v>
      </c>
      <c r="C2266">
        <v>223861</v>
      </c>
      <c r="D2266" t="s">
        <v>3843</v>
      </c>
      <c r="E2266" t="s">
        <v>3044</v>
      </c>
      <c r="F2266">
        <v>18406</v>
      </c>
      <c r="G2266">
        <v>3725833</v>
      </c>
      <c r="H2266">
        <f t="shared" si="35"/>
        <v>0</v>
      </c>
      <c r="I2266">
        <f t="array" ref="I2266">MIN(IFERROR(FIND(IstNumbers,A2266),""))</f>
        <v>14</v>
      </c>
      <c r="J2266" s="1" t="e">
        <f>IF([first '# in title]&lt;[pos kw in title],MID([title],[pos kw in title]-6,6),#N/A)</f>
        <v>#N/A</v>
      </c>
      <c r="K2266" s="1" t="e">
        <f>IFERROR(MID(SUBSTITUTE([kw rough in title],",","."),FIND("(",[kw rough in title])+1,20),SUBSTITUTE(IFERROR(MID([kw rough in title],FIND(" ",[kw rough in title])+1,20),[kw rough in title]),",","."))</f>
        <v>#N/A</v>
      </c>
      <c r="L2266" s="1">
        <f>IFERROR(FIND("kW",[desc]),0)</f>
        <v>0</v>
      </c>
      <c r="M2266">
        <f t="array" ref="M2266">MIN(IFERROR(FIND(IstNumbers,E2266),""))</f>
        <v>25</v>
      </c>
      <c r="N2266" s="1" t="b">
        <f>IF([first '# in desc]&lt;[pos kw in desc],MID([desc],[pos kw in desc]-7,7))</f>
        <v>0</v>
      </c>
      <c r="O22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6" s="1" t="str">
        <f>TRIM(IF([first '# in desc]&lt;[pos kw in desc],MID([desc],[pos kw in desc]-6,6),FALSE))</f>
        <v>FALSCH</v>
      </c>
      <c r="Q2266" s="1" t="b">
        <f>IF(LEN([manuell])=0,IFERROR([kw fine in title]*1,IFERROR(SUMPRODUCT(COUNTIF(IsDigits,MID([kw in desc],ROW($A$1:$A$150),1)))=LEN([kw in desc]),#N/A)),[manuell])</f>
        <v>0</v>
      </c>
      <c r="R2266" s="1" t="str">
        <f>IF([pos kw in title]&gt;0,MID(J2266,#REF!,4),IF([first '# in title]&gt;0,MID([title],[first '# in title],3),IF([first '# in title]&gt;0,MID([desc],#REF!,3),VLOOKUP([productid],$G$2:$R$1386,8))))</f>
        <v xml:space="preserve">24 </v>
      </c>
      <c r="S2266" s="1" t="e">
        <f>IF([kw in desc]=[kw rough in title],[kw in desc]*1,IFERROR(LEFT([kw_dirty],3)*1,IFERROR(LEFT([kw_dirty],2)*1,"n.a.")))</f>
        <v>#N/A</v>
      </c>
      <c r="T2266" s="1"/>
      <c r="U2266" s="1" t="e">
        <f>VLOOKUP(Tabelle1[[#This Row],[productid]],Tabelle2[#All],2,FALSE)</f>
        <v>#N/A</v>
      </c>
    </row>
    <row r="2267" spans="1:21">
      <c r="A2267" t="s">
        <v>3838</v>
      </c>
      <c r="B2267">
        <v>3140</v>
      </c>
      <c r="C2267">
        <v>289859</v>
      </c>
      <c r="D2267" t="s">
        <v>3844</v>
      </c>
      <c r="E2267" t="s">
        <v>3845</v>
      </c>
      <c r="F2267">
        <v>18406</v>
      </c>
      <c r="G2267">
        <v>3094808</v>
      </c>
      <c r="H2267">
        <f t="shared" si="35"/>
        <v>0</v>
      </c>
      <c r="I2267">
        <f t="array" ref="I2267">MIN(IFERROR(FIND(IstNumbers,A2267),""))</f>
        <v>18</v>
      </c>
      <c r="J2267" s="1" t="e">
        <f>IF([first '# in title]&lt;[pos kw in title],MID([title],[pos kw in title]-6,6),#N/A)</f>
        <v>#N/A</v>
      </c>
      <c r="K2267" s="1" t="e">
        <f>IFERROR(MID(SUBSTITUTE([kw rough in title],",","."),FIND("(",[kw rough in title])+1,20),SUBSTITUTE(IFERROR(MID([kw rough in title],FIND(" ",[kw rough in title])+1,20),[kw rough in title]),",","."))</f>
        <v>#N/A</v>
      </c>
      <c r="L2267" s="1">
        <f>IFERROR(FIND("kW",[desc]),0)</f>
        <v>0</v>
      </c>
      <c r="M2267">
        <f t="array" ref="M2267">MIN(IFERROR(FIND(IstNumbers,E2267),""))</f>
        <v>31</v>
      </c>
      <c r="N2267" s="1" t="b">
        <f>IF([first '# in desc]&lt;[pos kw in desc],MID([desc],[pos kw in desc]-7,7))</f>
        <v>0</v>
      </c>
      <c r="O22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7" s="1" t="str">
        <f>TRIM(IF([first '# in desc]&lt;[pos kw in desc],MID([desc],[pos kw in desc]-6,6),FALSE))</f>
        <v>FALSCH</v>
      </c>
      <c r="Q2267" s="1" t="b">
        <f>IF(LEN([manuell])=0,IFERROR([kw fine in title]*1,IFERROR(SUMPRODUCT(COUNTIF(IsDigits,MID([kw in desc],ROW($A$1:$A$150),1)))=LEN([kw in desc]),#N/A)),[manuell])</f>
        <v>0</v>
      </c>
      <c r="R2267" s="1" t="str">
        <f>IF([pos kw in title]&gt;0,MID(J2267,#REF!,4),IF([first '# in title]&gt;0,MID([title],[first '# in title],3),IF([first '# in title]&gt;0,MID([desc],#REF!,3),VLOOKUP([productid],$G$2:$R$1386,8))))</f>
        <v xml:space="preserve">22 </v>
      </c>
      <c r="S2267" s="1" t="e">
        <f>IF([kw in desc]=[kw rough in title],[kw in desc]*1,IFERROR(LEFT([kw_dirty],3)*1,IFERROR(LEFT([kw_dirty],2)*1,"n.a.")))</f>
        <v>#N/A</v>
      </c>
      <c r="T2267" s="1"/>
      <c r="U2267" s="1" t="e">
        <f>VLOOKUP(Tabelle1[[#This Row],[productid]],Tabelle2[#All],2,FALSE)</f>
        <v>#N/A</v>
      </c>
    </row>
    <row r="2268" spans="1:21" hidden="1">
      <c r="A2268" t="s">
        <v>3846</v>
      </c>
      <c r="B2268">
        <v>2089</v>
      </c>
      <c r="C2268">
        <v>289859</v>
      </c>
      <c r="D2268" t="s">
        <v>3847</v>
      </c>
      <c r="E2268" t="s">
        <v>2539</v>
      </c>
      <c r="F2268">
        <v>18406</v>
      </c>
      <c r="G2268">
        <v>2635849</v>
      </c>
      <c r="H2268">
        <f t="shared" si="35"/>
        <v>0</v>
      </c>
      <c r="I2268">
        <f t="array" ref="I2268">MIN(IFERROR(FIND(IstNumbers,A2268),""))</f>
        <v>14</v>
      </c>
      <c r="J2268" s="1" t="e">
        <f>IF([first '# in title]&lt;[pos kw in title],MID([title],[pos kw in title]-6,6),#N/A)</f>
        <v>#N/A</v>
      </c>
      <c r="K2268" s="1" t="e">
        <f>IFERROR(MID(SUBSTITUTE([kw rough in title],",","."),FIND("(",[kw rough in title])+1,20),SUBSTITUTE(IFERROR(MID([kw rough in title],FIND(" ",[kw rough in title])+1,20),[kw rough in title]),",","."))</f>
        <v>#N/A</v>
      </c>
      <c r="L2268" s="1">
        <f>IFERROR(FIND("kW",[desc]),0)</f>
        <v>71</v>
      </c>
      <c r="M2268">
        <f t="array" ref="M2268">MIN(IFERROR(FIND(IstNumbers,E2268),""))</f>
        <v>29</v>
      </c>
      <c r="N2268" s="1" t="str">
        <f>IF([first '# in desc]&lt;[pos kw in desc],MID([desc],[pos kw in desc]-7,7))</f>
        <v xml:space="preserve">­me 16 </v>
      </c>
      <c r="O226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68" s="1" t="str">
        <f>TRIM(IF([first '# in desc]&lt;[pos kw in desc],MID([desc],[pos kw in desc]-6,6),FALSE))</f>
        <v>me 16</v>
      </c>
      <c r="Q2268" s="1" t="b">
        <f>IF(LEN([manuell])=0,IFERROR([kw fine in title]*1,IFERROR(SUMPRODUCT(COUNTIF(IsDigits,MID([kw in desc],ROW($A$1:$A$150),1)))=LEN([kw in desc]),#N/A)),[manuell])</f>
        <v>0</v>
      </c>
      <c r="R2268" s="1" t="str">
        <f>IF([pos kw in title]&gt;0,MID(J2268,#REF!,4),IF([first '# in title]&gt;0,MID([title],[first '# in title],3),IF([first '# in title]&gt;0,MID([desc],#REF!,3),VLOOKUP([productid],$G$2:$R$1386,8))))</f>
        <v xml:space="preserve">16 </v>
      </c>
      <c r="S2268" s="1" t="e">
        <f>IF([kw in desc]=[kw rough in title],[kw in desc]*1,IFERROR(LEFT([kw_dirty],3)*1,IFERROR(LEFT([kw_dirty],2)*1,"n.a.")))</f>
        <v>#N/A</v>
      </c>
      <c r="T2268" s="1"/>
      <c r="U2268" s="1">
        <f>VLOOKUP(Tabelle1[[#This Row],[productid]],Tabelle2[#All],2,FALSE)</f>
        <v>16</v>
      </c>
    </row>
    <row r="2269" spans="1:21">
      <c r="A2269" t="s">
        <v>3814</v>
      </c>
      <c r="B2269">
        <v>1948</v>
      </c>
      <c r="C2269">
        <v>223861</v>
      </c>
      <c r="D2269" t="s">
        <v>3848</v>
      </c>
      <c r="E2269" t="s">
        <v>3547</v>
      </c>
      <c r="F2269">
        <v>18406</v>
      </c>
      <c r="G2269">
        <v>3725835</v>
      </c>
      <c r="H2269">
        <f t="shared" si="35"/>
        <v>0</v>
      </c>
      <c r="I2269">
        <f t="array" ref="I2269">MIN(IFERROR(FIND(IstNumbers,A2269),""))</f>
        <v>14</v>
      </c>
      <c r="J2269" s="1" t="e">
        <f>IF([first '# in title]&lt;[pos kw in title],MID([title],[pos kw in title]-6,6),#N/A)</f>
        <v>#N/A</v>
      </c>
      <c r="K2269" s="1" t="e">
        <f>IFERROR(MID(SUBSTITUTE([kw rough in title],",","."),FIND("(",[kw rough in title])+1,20),SUBSTITUTE(IFERROR(MID([kw rough in title],FIND(" ",[kw rough in title])+1,20),[kw rough in title]),",","."))</f>
        <v>#N/A</v>
      </c>
      <c r="L2269" s="1">
        <f>IFERROR(FIND("kW",[desc]),0)</f>
        <v>0</v>
      </c>
      <c r="M2269">
        <f t="array" ref="M2269">MIN(IFERROR(FIND(IstNumbers,E2269),""))</f>
        <v>12</v>
      </c>
      <c r="N2269" s="1" t="b">
        <f>IF([first '# in desc]&lt;[pos kw in desc],MID([desc],[pos kw in desc]-7,7))</f>
        <v>0</v>
      </c>
      <c r="O22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69" s="1" t="str">
        <f>TRIM(IF([first '# in desc]&lt;[pos kw in desc],MID([desc],[pos kw in desc]-6,6),FALSE))</f>
        <v>FALSCH</v>
      </c>
      <c r="Q2269" s="1" t="b">
        <f>IF(LEN([manuell])=0,IFERROR([kw fine in title]*1,IFERROR(SUMPRODUCT(COUNTIF(IsDigits,MID([kw in desc],ROW($A$1:$A$150),1)))=LEN([kw in desc]),#N/A)),[manuell])</f>
        <v>0</v>
      </c>
      <c r="R2269" s="1" t="str">
        <f>IF([pos kw in title]&gt;0,MID(J2269,#REF!,4),IF([first '# in title]&gt;0,MID([title],[first '# in title],3),IF([first '# in title]&gt;0,MID([desc],#REF!,3),VLOOKUP([productid],$G$2:$R$1386,8))))</f>
        <v>28C</v>
      </c>
      <c r="S2269" s="1" t="e">
        <f>IF([kw in desc]=[kw rough in title],[kw in desc]*1,IFERROR(LEFT([kw_dirty],3)*1,IFERROR(LEFT([kw_dirty],2)*1,"n.a.")))</f>
        <v>#N/A</v>
      </c>
      <c r="T2269" s="1"/>
      <c r="U2269" s="1" t="e">
        <f>VLOOKUP(Tabelle1[[#This Row],[productid]],Tabelle2[#All],2,FALSE)</f>
        <v>#N/A</v>
      </c>
    </row>
    <row r="2270" spans="1:21">
      <c r="A2270" t="s">
        <v>3810</v>
      </c>
      <c r="B2270">
        <v>1700</v>
      </c>
      <c r="C2270">
        <v>223861</v>
      </c>
      <c r="D2270" t="s">
        <v>3849</v>
      </c>
      <c r="E2270" t="s">
        <v>3850</v>
      </c>
      <c r="F2270">
        <v>18406</v>
      </c>
      <c r="G2270">
        <v>3725833</v>
      </c>
      <c r="H2270">
        <f t="shared" si="35"/>
        <v>0</v>
      </c>
      <c r="I2270">
        <f t="array" ref="I2270">MIN(IFERROR(FIND(IstNumbers,A2270),""))</f>
        <v>14</v>
      </c>
      <c r="J2270" s="1" t="e">
        <f>IF([first '# in title]&lt;[pos kw in title],MID([title],[pos kw in title]-6,6),#N/A)</f>
        <v>#N/A</v>
      </c>
      <c r="K2270" s="1" t="e">
        <f>IFERROR(MID(SUBSTITUTE([kw rough in title],",","."),FIND("(",[kw rough in title])+1,20),SUBSTITUTE(IFERROR(MID([kw rough in title],FIND(" ",[kw rough in title])+1,20),[kw rough in title]),",","."))</f>
        <v>#N/A</v>
      </c>
      <c r="L2270" s="1">
        <f>IFERROR(FIND("kW",[desc]),0)</f>
        <v>0</v>
      </c>
      <c r="M2270">
        <f t="array" ref="M2270">MIN(IFERROR(FIND(IstNumbers,E2270),""))</f>
        <v>25</v>
      </c>
      <c r="N2270" s="1" t="b">
        <f>IF([first '# in desc]&lt;[pos kw in desc],MID([desc],[pos kw in desc]-7,7))</f>
        <v>0</v>
      </c>
      <c r="O22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70" s="1" t="str">
        <f>TRIM(IF([first '# in desc]&lt;[pos kw in desc],MID([desc],[pos kw in desc]-6,6),FALSE))</f>
        <v>FALSCH</v>
      </c>
      <c r="Q2270" s="1" t="b">
        <f>IF(LEN([manuell])=0,IFERROR([kw fine in title]*1,IFERROR(SUMPRODUCT(COUNTIF(IsDigits,MID([kw in desc],ROW($A$1:$A$150),1)))=LEN([kw in desc]),#N/A)),[manuell])</f>
        <v>0</v>
      </c>
      <c r="R2270" s="1" t="str">
        <f>IF([pos kw in title]&gt;0,MID(J2270,#REF!,4),IF([first '# in title]&gt;0,MID([title],[first '# in title],3),IF([first '# in title]&gt;0,MID([desc],#REF!,3),VLOOKUP([productid],$G$2:$R$1386,8))))</f>
        <v xml:space="preserve">24 </v>
      </c>
      <c r="S2270" s="1" t="e">
        <f>IF([kw in desc]=[kw rough in title],[kw in desc]*1,IFERROR(LEFT([kw_dirty],3)*1,IFERROR(LEFT([kw_dirty],2)*1,"n.a.")))</f>
        <v>#N/A</v>
      </c>
      <c r="T2270" s="1"/>
      <c r="U2270" s="1" t="e">
        <f>VLOOKUP(Tabelle1[[#This Row],[productid]],Tabelle2[#All],2,FALSE)</f>
        <v>#N/A</v>
      </c>
    </row>
    <row r="2271" spans="1:21">
      <c r="A2271" t="s">
        <v>3838</v>
      </c>
      <c r="B2271">
        <v>3140</v>
      </c>
      <c r="C2271">
        <v>289859</v>
      </c>
      <c r="D2271" t="s">
        <v>3851</v>
      </c>
      <c r="E2271" t="s">
        <v>3852</v>
      </c>
      <c r="F2271">
        <v>18406</v>
      </c>
      <c r="G2271">
        <v>3094808</v>
      </c>
      <c r="H2271">
        <f t="shared" si="35"/>
        <v>0</v>
      </c>
      <c r="I2271">
        <f t="array" ref="I2271">MIN(IFERROR(FIND(IstNumbers,A2271),""))</f>
        <v>18</v>
      </c>
      <c r="J2271" s="1" t="e">
        <f>IF([first '# in title]&lt;[pos kw in title],MID([title],[pos kw in title]-6,6),#N/A)</f>
        <v>#N/A</v>
      </c>
      <c r="K2271" s="1" t="e">
        <f>IFERROR(MID(SUBSTITUTE([kw rough in title],",","."),FIND("(",[kw rough in title])+1,20),SUBSTITUTE(IFERROR(MID([kw rough in title],FIND(" ",[kw rough in title])+1,20),[kw rough in title]),",","."))</f>
        <v>#N/A</v>
      </c>
      <c r="L2271" s="1">
        <f>IFERROR(FIND("kW",[desc]),0)</f>
        <v>0</v>
      </c>
      <c r="M2271">
        <f t="array" ref="M2271">MIN(IFERROR(FIND(IstNumbers,E2271),""))</f>
        <v>31</v>
      </c>
      <c r="N2271" s="1" t="b">
        <f>IF([first '# in desc]&lt;[pos kw in desc],MID([desc],[pos kw in desc]-7,7))</f>
        <v>0</v>
      </c>
      <c r="O22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71" s="1" t="str">
        <f>TRIM(IF([first '# in desc]&lt;[pos kw in desc],MID([desc],[pos kw in desc]-6,6),FALSE))</f>
        <v>FALSCH</v>
      </c>
      <c r="Q2271" s="1" t="b">
        <f>IF(LEN([manuell])=0,IFERROR([kw fine in title]*1,IFERROR(SUMPRODUCT(COUNTIF(IsDigits,MID([kw in desc],ROW($A$1:$A$150),1)))=LEN([kw in desc]),#N/A)),[manuell])</f>
        <v>0</v>
      </c>
      <c r="R2271" s="1" t="str">
        <f>IF([pos kw in title]&gt;0,MID(J2271,#REF!,4),IF([first '# in title]&gt;0,MID([title],[first '# in title],3),IF([first '# in title]&gt;0,MID([desc],#REF!,3),VLOOKUP([productid],$G$2:$R$1386,8))))</f>
        <v xml:space="preserve">22 </v>
      </c>
      <c r="S2271" s="1" t="e">
        <f>IF([kw in desc]=[kw rough in title],[kw in desc]*1,IFERROR(LEFT([kw_dirty],3)*1,IFERROR(LEFT([kw_dirty],2)*1,"n.a.")))</f>
        <v>#N/A</v>
      </c>
      <c r="T2271" s="1"/>
      <c r="U2271" s="1" t="e">
        <f>VLOOKUP(Tabelle1[[#This Row],[productid]],Tabelle2[#All],2,FALSE)</f>
        <v>#N/A</v>
      </c>
    </row>
    <row r="2272" spans="1:21" hidden="1">
      <c r="A2272" t="s">
        <v>3846</v>
      </c>
      <c r="B2272">
        <v>2099</v>
      </c>
      <c r="C2272">
        <v>289859</v>
      </c>
      <c r="D2272" t="s">
        <v>3853</v>
      </c>
      <c r="E2272" t="s">
        <v>2821</v>
      </c>
      <c r="F2272">
        <v>18406</v>
      </c>
      <c r="G2272">
        <v>2635849</v>
      </c>
      <c r="H2272">
        <f t="shared" si="35"/>
        <v>0</v>
      </c>
      <c r="I2272">
        <f t="array" ref="I2272">MIN(IFERROR(FIND(IstNumbers,A2272),""))</f>
        <v>14</v>
      </c>
      <c r="J2272" s="1" t="e">
        <f>IF([first '# in title]&lt;[pos kw in title],MID([title],[pos kw in title]-6,6),#N/A)</f>
        <v>#N/A</v>
      </c>
      <c r="K2272" s="1" t="e">
        <f>IFERROR(MID(SUBSTITUTE([kw rough in title],",","."),FIND("(",[kw rough in title])+1,20),SUBSTITUTE(IFERROR(MID([kw rough in title],FIND(" ",[kw rough in title])+1,20),[kw rough in title]),",","."))</f>
        <v>#N/A</v>
      </c>
      <c r="L2272" s="1">
        <f>IFERROR(FIND("kW",[desc]),0)</f>
        <v>71</v>
      </c>
      <c r="M2272">
        <f t="array" ref="M2272">MIN(IFERROR(FIND(IstNumbers,E2272),""))</f>
        <v>29</v>
      </c>
      <c r="N2272" s="1" t="str">
        <f>IF([first '# in desc]&lt;[pos kw in desc],MID([desc],[pos kw in desc]-7,7))</f>
        <v xml:space="preserve">­me 16 </v>
      </c>
      <c r="O227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72" s="1" t="str">
        <f>TRIM(IF([first '# in desc]&lt;[pos kw in desc],MID([desc],[pos kw in desc]-6,6),FALSE))</f>
        <v>me 16</v>
      </c>
      <c r="Q2272" s="1" t="b">
        <f>IF(LEN([manuell])=0,IFERROR([kw fine in title]*1,IFERROR(SUMPRODUCT(COUNTIF(IsDigits,MID([kw in desc],ROW($A$1:$A$150),1)))=LEN([kw in desc]),#N/A)),[manuell])</f>
        <v>0</v>
      </c>
      <c r="R2272" s="1" t="str">
        <f>IF([pos kw in title]&gt;0,MID(J2272,#REF!,4),IF([first '# in title]&gt;0,MID([title],[first '# in title],3),IF([first '# in title]&gt;0,MID([desc],#REF!,3),VLOOKUP([productid],$G$2:$R$1386,8))))</f>
        <v xml:space="preserve">16 </v>
      </c>
      <c r="S2272" s="1" t="e">
        <f>IF([kw in desc]=[kw rough in title],[kw in desc]*1,IFERROR(LEFT([kw_dirty],3)*1,IFERROR(LEFT([kw_dirty],2)*1,"n.a.")))</f>
        <v>#N/A</v>
      </c>
      <c r="T2272" s="1"/>
      <c r="U2272" s="1">
        <f>VLOOKUP(Tabelle1[[#This Row],[productid]],Tabelle2[#All],2,FALSE)</f>
        <v>16</v>
      </c>
    </row>
    <row r="2273" spans="1:21" hidden="1">
      <c r="A2273" t="s">
        <v>3854</v>
      </c>
      <c r="B2273">
        <v>2040</v>
      </c>
      <c r="C2273">
        <v>289859</v>
      </c>
      <c r="D2273" t="s">
        <v>3855</v>
      </c>
      <c r="E2273" t="s">
        <v>3856</v>
      </c>
      <c r="F2273">
        <v>18406</v>
      </c>
      <c r="G2273">
        <v>2384234</v>
      </c>
      <c r="H2273">
        <f t="shared" si="35"/>
        <v>0</v>
      </c>
      <c r="I2273">
        <f t="array" ref="I2273">MIN(IFERROR(FIND(IstNumbers,A2273),""))</f>
        <v>13</v>
      </c>
      <c r="J2273" s="1" t="e">
        <f>IF([first '# in title]&lt;[pos kw in title],MID([title],[pos kw in title]-6,6),#N/A)</f>
        <v>#N/A</v>
      </c>
      <c r="K2273" s="1" t="e">
        <f>IFERROR(MID(SUBSTITUTE([kw rough in title],",","."),FIND("(",[kw rough in title])+1,20),SUBSTITUTE(IFERROR(MID([kw rough in title],FIND(" ",[kw rough in title])+1,20),[kw rough in title]),",","."))</f>
        <v>#N/A</v>
      </c>
      <c r="L2273" s="1">
        <f>IFERROR(FIND("kW",[desc]),0)</f>
        <v>70</v>
      </c>
      <c r="M2273">
        <f t="array" ref="M2273">MIN(IFERROR(FIND(IstNumbers,E2273),""))</f>
        <v>34</v>
      </c>
      <c r="N2273" s="1" t="str">
        <f>IF([first '# in desc]&lt;[pos kw in desc],MID([desc],[pos kw in desc]-7,7))</f>
        <v xml:space="preserve">­me 16 </v>
      </c>
      <c r="O22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73" s="1" t="str">
        <f>TRIM(IF([first '# in desc]&lt;[pos kw in desc],MID([desc],[pos kw in desc]-6,6),FALSE))</f>
        <v>me 16</v>
      </c>
      <c r="Q2273" s="1" t="b">
        <f>IF(LEN([manuell])=0,IFERROR([kw fine in title]*1,IFERROR(SUMPRODUCT(COUNTIF(IsDigits,MID([kw in desc],ROW($A$1:$A$150),1)))=LEN([kw in desc]),#N/A)),[manuell])</f>
        <v>0</v>
      </c>
      <c r="R2273" s="1" t="str">
        <f>IF([pos kw in title]&gt;0,MID(J2273,#REF!,4),IF([first '# in title]&gt;0,MID([title],[first '# in title],3),IF([first '# in title]&gt;0,MID([desc],#REF!,3),VLOOKUP([productid],$G$2:$R$1386,8))))</f>
        <v xml:space="preserve">16 </v>
      </c>
      <c r="S2273" s="1" t="e">
        <f>IF([kw in desc]=[kw rough in title],[kw in desc]*1,IFERROR(LEFT([kw_dirty],3)*1,IFERROR(LEFT([kw_dirty],2)*1,"n.a.")))</f>
        <v>#N/A</v>
      </c>
      <c r="T2273" s="1"/>
      <c r="U2273" s="1">
        <f>VLOOKUP(Tabelle1[[#This Row],[productid]],Tabelle2[#All],2,FALSE)</f>
        <v>16</v>
      </c>
    </row>
    <row r="2274" spans="1:21">
      <c r="A2274" t="s">
        <v>3814</v>
      </c>
      <c r="B2274">
        <v>1948</v>
      </c>
      <c r="C2274">
        <v>223861</v>
      </c>
      <c r="D2274" t="s">
        <v>3857</v>
      </c>
      <c r="E2274" t="s">
        <v>3858</v>
      </c>
      <c r="F2274">
        <v>18406</v>
      </c>
      <c r="G2274">
        <v>3725835</v>
      </c>
      <c r="H2274">
        <f t="shared" si="35"/>
        <v>0</v>
      </c>
      <c r="I2274">
        <f t="array" ref="I2274">MIN(IFERROR(FIND(IstNumbers,A2274),""))</f>
        <v>14</v>
      </c>
      <c r="J2274" s="1" t="e">
        <f>IF([first '# in title]&lt;[pos kw in title],MID([title],[pos kw in title]-6,6),#N/A)</f>
        <v>#N/A</v>
      </c>
      <c r="K2274" s="1" t="e">
        <f>IFERROR(MID(SUBSTITUTE([kw rough in title],",","."),FIND("(",[kw rough in title])+1,20),SUBSTITUTE(IFERROR(MID([kw rough in title],FIND(" ",[kw rough in title])+1,20),[kw rough in title]),",","."))</f>
        <v>#N/A</v>
      </c>
      <c r="L2274" s="1">
        <f>IFERROR(FIND("kW",[desc]),0)</f>
        <v>0</v>
      </c>
      <c r="M2274">
        <f t="array" ref="M2274">MIN(IFERROR(FIND(IstNumbers,E2274),""))</f>
        <v>12</v>
      </c>
      <c r="N2274" s="1" t="b">
        <f>IF([first '# in desc]&lt;[pos kw in desc],MID([desc],[pos kw in desc]-7,7))</f>
        <v>0</v>
      </c>
      <c r="O22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74" s="1" t="str">
        <f>TRIM(IF([first '# in desc]&lt;[pos kw in desc],MID([desc],[pos kw in desc]-6,6),FALSE))</f>
        <v>FALSCH</v>
      </c>
      <c r="Q2274" s="1" t="b">
        <f>IF(LEN([manuell])=0,IFERROR([kw fine in title]*1,IFERROR(SUMPRODUCT(COUNTIF(IsDigits,MID([kw in desc],ROW($A$1:$A$150),1)))=LEN([kw in desc]),#N/A)),[manuell])</f>
        <v>0</v>
      </c>
      <c r="R2274" s="1" t="str">
        <f>IF([pos kw in title]&gt;0,MID(J2274,#REF!,4),IF([first '# in title]&gt;0,MID([title],[first '# in title],3),IF([first '# in title]&gt;0,MID([desc],#REF!,3),VLOOKUP([productid],$G$2:$R$1386,8))))</f>
        <v>28C</v>
      </c>
      <c r="S2274" s="1" t="e">
        <f>IF([kw in desc]=[kw rough in title],[kw in desc]*1,IFERROR(LEFT([kw_dirty],3)*1,IFERROR(LEFT([kw_dirty],2)*1,"n.a.")))</f>
        <v>#N/A</v>
      </c>
      <c r="T2274" s="1"/>
      <c r="U2274" s="1" t="e">
        <f>VLOOKUP(Tabelle1[[#This Row],[productid]],Tabelle2[#All],2,FALSE)</f>
        <v>#N/A</v>
      </c>
    </row>
    <row r="2275" spans="1:21">
      <c r="A2275" t="s">
        <v>3810</v>
      </c>
      <c r="B2275">
        <v>1700</v>
      </c>
      <c r="C2275">
        <v>223861</v>
      </c>
      <c r="D2275" t="s">
        <v>3859</v>
      </c>
      <c r="E2275" t="s">
        <v>3063</v>
      </c>
      <c r="F2275">
        <v>18406</v>
      </c>
      <c r="G2275">
        <v>3725833</v>
      </c>
      <c r="H2275">
        <f t="shared" si="35"/>
        <v>0</v>
      </c>
      <c r="I2275">
        <f t="array" ref="I2275">MIN(IFERROR(FIND(IstNumbers,A2275),""))</f>
        <v>14</v>
      </c>
      <c r="J2275" s="1" t="e">
        <f>IF([first '# in title]&lt;[pos kw in title],MID([title],[pos kw in title]-6,6),#N/A)</f>
        <v>#N/A</v>
      </c>
      <c r="K2275" s="1" t="e">
        <f>IFERROR(MID(SUBSTITUTE([kw rough in title],",","."),FIND("(",[kw rough in title])+1,20),SUBSTITUTE(IFERROR(MID([kw rough in title],FIND(" ",[kw rough in title])+1,20),[kw rough in title]),",","."))</f>
        <v>#N/A</v>
      </c>
      <c r="L2275" s="1">
        <f>IFERROR(FIND("kW",[desc]),0)</f>
        <v>0</v>
      </c>
      <c r="M2275">
        <f t="array" ref="M2275">MIN(IFERROR(FIND(IstNumbers,E2275),""))</f>
        <v>25</v>
      </c>
      <c r="N2275" s="1" t="b">
        <f>IF([first '# in desc]&lt;[pos kw in desc],MID([desc],[pos kw in desc]-7,7))</f>
        <v>0</v>
      </c>
      <c r="O22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75" s="1" t="str">
        <f>TRIM(IF([first '# in desc]&lt;[pos kw in desc],MID([desc],[pos kw in desc]-6,6),FALSE))</f>
        <v>FALSCH</v>
      </c>
      <c r="Q2275" s="1" t="b">
        <f>IF(LEN([manuell])=0,IFERROR([kw fine in title]*1,IFERROR(SUMPRODUCT(COUNTIF(IsDigits,MID([kw in desc],ROW($A$1:$A$150),1)))=LEN([kw in desc]),#N/A)),[manuell])</f>
        <v>0</v>
      </c>
      <c r="R2275" s="1" t="str">
        <f>IF([pos kw in title]&gt;0,MID(J2275,#REF!,4),IF([first '# in title]&gt;0,MID([title],[first '# in title],3),IF([first '# in title]&gt;0,MID([desc],#REF!,3),VLOOKUP([productid],$G$2:$R$1386,8))))</f>
        <v xml:space="preserve">24 </v>
      </c>
      <c r="S2275" s="1" t="e">
        <f>IF([kw in desc]=[kw rough in title],[kw in desc]*1,IFERROR(LEFT([kw_dirty],3)*1,IFERROR(LEFT([kw_dirty],2)*1,"n.a.")))</f>
        <v>#N/A</v>
      </c>
      <c r="T2275" s="1"/>
      <c r="U2275" s="1" t="e">
        <f>VLOOKUP(Tabelle1[[#This Row],[productid]],Tabelle2[#All],2,FALSE)</f>
        <v>#N/A</v>
      </c>
    </row>
    <row r="2276" spans="1:21" hidden="1">
      <c r="A2276" t="s">
        <v>3860</v>
      </c>
      <c r="B2276">
        <v>2209</v>
      </c>
      <c r="C2276">
        <v>289859</v>
      </c>
      <c r="D2276" t="s">
        <v>3861</v>
      </c>
      <c r="E2276" t="s">
        <v>3862</v>
      </c>
      <c r="F2276">
        <v>18406</v>
      </c>
      <c r="G2276">
        <v>1219746</v>
      </c>
      <c r="H2276">
        <f t="shared" si="35"/>
        <v>0</v>
      </c>
      <c r="I2276">
        <f t="array" ref="I2276">MIN(IFERROR(FIND(IstNumbers,A2276),""))</f>
        <v>18</v>
      </c>
      <c r="J2276" s="1" t="e">
        <f>IF([first '# in title]&lt;[pos kw in title],MID([title],[pos kw in title]-6,6),#N/A)</f>
        <v>#N/A</v>
      </c>
      <c r="K2276" s="1" t="e">
        <f>IFERROR(MID(SUBSTITUTE([kw rough in title],",","."),FIND("(",[kw rough in title])+1,20),SUBSTITUTE(IFERROR(MID([kw rough in title],FIND(" ",[kw rough in title])+1,20),[kw rough in title]),",","."))</f>
        <v>#N/A</v>
      </c>
      <c r="L2276" s="1">
        <f>IFERROR(FIND("kW",[desc]),0)</f>
        <v>71</v>
      </c>
      <c r="M2276">
        <f t="array" ref="M2276">MIN(IFERROR(FIND(IstNumbers,E2276),""))</f>
        <v>29</v>
      </c>
      <c r="N2276" s="1" t="str">
        <f>IF([first '# in desc]&lt;[pos kw in desc],MID([desc],[pos kw in desc]-7,7))</f>
        <v xml:space="preserve">­me 16 </v>
      </c>
      <c r="O227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76" s="1" t="str">
        <f>TRIM(IF([first '# in desc]&lt;[pos kw in desc],MID([desc],[pos kw in desc]-6,6),FALSE))</f>
        <v>me 16</v>
      </c>
      <c r="Q2276" s="1" t="b">
        <f>IF(LEN([manuell])=0,IFERROR([kw fine in title]*1,IFERROR(SUMPRODUCT(COUNTIF(IsDigits,MID([kw in desc],ROW($A$1:$A$150),1)))=LEN([kw in desc]),#N/A)),[manuell])</f>
        <v>0</v>
      </c>
      <c r="R2276" s="1" t="str">
        <f>IF([pos kw in title]&gt;0,MID(J2276,#REF!,4),IF([first '# in title]&gt;0,MID([title],[first '# in title],3),IF([first '# in title]&gt;0,MID([desc],#REF!,3),VLOOKUP([productid],$G$2:$R$1386,8))))</f>
        <v xml:space="preserve">16 </v>
      </c>
      <c r="S2276" s="1" t="e">
        <f>IF([kw in desc]=[kw rough in title],[kw in desc]*1,IFERROR(LEFT([kw_dirty],3)*1,IFERROR(LEFT([kw_dirty],2)*1,"n.a.")))</f>
        <v>#N/A</v>
      </c>
      <c r="T2276" s="1"/>
      <c r="U2276" s="1">
        <f>VLOOKUP(Tabelle1[[#This Row],[productid]],Tabelle2[#All],2,FALSE)</f>
        <v>16</v>
      </c>
    </row>
    <row r="2277" spans="1:21">
      <c r="A2277" t="s">
        <v>3838</v>
      </c>
      <c r="B2277">
        <v>3140</v>
      </c>
      <c r="C2277">
        <v>289859</v>
      </c>
      <c r="D2277" t="s">
        <v>3863</v>
      </c>
      <c r="E2277" t="s">
        <v>3864</v>
      </c>
      <c r="F2277">
        <v>18406</v>
      </c>
      <c r="G2277">
        <v>3094808</v>
      </c>
      <c r="H2277">
        <f t="shared" si="35"/>
        <v>0</v>
      </c>
      <c r="I2277">
        <f t="array" ref="I2277">MIN(IFERROR(FIND(IstNumbers,A2277),""))</f>
        <v>18</v>
      </c>
      <c r="J2277" s="1" t="e">
        <f>IF([first '# in title]&lt;[pos kw in title],MID([title],[pos kw in title]-6,6),#N/A)</f>
        <v>#N/A</v>
      </c>
      <c r="K2277" s="1" t="e">
        <f>IFERROR(MID(SUBSTITUTE([kw rough in title],",","."),FIND("(",[kw rough in title])+1,20),SUBSTITUTE(IFERROR(MID([kw rough in title],FIND(" ",[kw rough in title])+1,20),[kw rough in title]),",","."))</f>
        <v>#N/A</v>
      </c>
      <c r="L2277" s="1">
        <f>IFERROR(FIND("kW",[desc]),0)</f>
        <v>0</v>
      </c>
      <c r="M2277">
        <f t="array" ref="M2277">MIN(IFERROR(FIND(IstNumbers,E2277),""))</f>
        <v>31</v>
      </c>
      <c r="N2277" s="1" t="b">
        <f>IF([first '# in desc]&lt;[pos kw in desc],MID([desc],[pos kw in desc]-7,7))</f>
        <v>0</v>
      </c>
      <c r="O22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77" s="1" t="str">
        <f>TRIM(IF([first '# in desc]&lt;[pos kw in desc],MID([desc],[pos kw in desc]-6,6),FALSE))</f>
        <v>FALSCH</v>
      </c>
      <c r="Q2277" s="1" t="b">
        <f>IF(LEN([manuell])=0,IFERROR([kw fine in title]*1,IFERROR(SUMPRODUCT(COUNTIF(IsDigits,MID([kw in desc],ROW($A$1:$A$150),1)))=LEN([kw in desc]),#N/A)),[manuell])</f>
        <v>0</v>
      </c>
      <c r="R2277" s="1" t="str">
        <f>IF([pos kw in title]&gt;0,MID(J2277,#REF!,4),IF([first '# in title]&gt;0,MID([title],[first '# in title],3),IF([first '# in title]&gt;0,MID([desc],#REF!,3),VLOOKUP([productid],$G$2:$R$1386,8))))</f>
        <v xml:space="preserve">22 </v>
      </c>
      <c r="S2277" s="1" t="e">
        <f>IF([kw in desc]=[kw rough in title],[kw in desc]*1,IFERROR(LEFT([kw_dirty],3)*1,IFERROR(LEFT([kw_dirty],2)*1,"n.a.")))</f>
        <v>#N/A</v>
      </c>
      <c r="T2277" s="1"/>
      <c r="U2277" s="1" t="e">
        <f>VLOOKUP(Tabelle1[[#This Row],[productid]],Tabelle2[#All],2,FALSE)</f>
        <v>#N/A</v>
      </c>
    </row>
    <row r="2278" spans="1:21" hidden="1">
      <c r="A2278" t="s">
        <v>3846</v>
      </c>
      <c r="B2278">
        <v>2104</v>
      </c>
      <c r="C2278">
        <v>289859</v>
      </c>
      <c r="D2278" t="s">
        <v>3865</v>
      </c>
      <c r="E2278" t="s">
        <v>2830</v>
      </c>
      <c r="F2278">
        <v>18406</v>
      </c>
      <c r="G2278">
        <v>2635849</v>
      </c>
      <c r="H2278">
        <f t="shared" si="35"/>
        <v>0</v>
      </c>
      <c r="I2278">
        <f t="array" ref="I2278">MIN(IFERROR(FIND(IstNumbers,A2278),""))</f>
        <v>14</v>
      </c>
      <c r="J2278" s="1" t="e">
        <f>IF([first '# in title]&lt;[pos kw in title],MID([title],[pos kw in title]-6,6),#N/A)</f>
        <v>#N/A</v>
      </c>
      <c r="K2278" s="1" t="e">
        <f>IFERROR(MID(SUBSTITUTE([kw rough in title],",","."),FIND("(",[kw rough in title])+1,20),SUBSTITUTE(IFERROR(MID([kw rough in title],FIND(" ",[kw rough in title])+1,20),[kw rough in title]),",","."))</f>
        <v>#N/A</v>
      </c>
      <c r="L2278" s="1">
        <f>IFERROR(FIND("kW",[desc]),0)</f>
        <v>71</v>
      </c>
      <c r="M2278">
        <f t="array" ref="M2278">MIN(IFERROR(FIND(IstNumbers,E2278),""))</f>
        <v>29</v>
      </c>
      <c r="N2278" s="1" t="str">
        <f>IF([first '# in desc]&lt;[pos kw in desc],MID([desc],[pos kw in desc]-7,7))</f>
        <v xml:space="preserve">­me 16 </v>
      </c>
      <c r="O227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78" s="1" t="str">
        <f>TRIM(IF([first '# in desc]&lt;[pos kw in desc],MID([desc],[pos kw in desc]-6,6),FALSE))</f>
        <v>me 16</v>
      </c>
      <c r="Q2278" s="1" t="b">
        <f>IF(LEN([manuell])=0,IFERROR([kw fine in title]*1,IFERROR(SUMPRODUCT(COUNTIF(IsDigits,MID([kw in desc],ROW($A$1:$A$150),1)))=LEN([kw in desc]),#N/A)),[manuell])</f>
        <v>0</v>
      </c>
      <c r="R2278" s="1" t="str">
        <f>IF([pos kw in title]&gt;0,MID(J2278,#REF!,4),IF([first '# in title]&gt;0,MID([title],[first '# in title],3),IF([first '# in title]&gt;0,MID([desc],#REF!,3),VLOOKUP([productid],$G$2:$R$1386,8))))</f>
        <v xml:space="preserve">16 </v>
      </c>
      <c r="S2278" s="1" t="e">
        <f>IF([kw in desc]=[kw rough in title],[kw in desc]*1,IFERROR(LEFT([kw_dirty],3)*1,IFERROR(LEFT([kw_dirty],2)*1,"n.a.")))</f>
        <v>#N/A</v>
      </c>
      <c r="T2278" s="1"/>
      <c r="U2278" s="1">
        <f>VLOOKUP(Tabelle1[[#This Row],[productid]],Tabelle2[#All],2,FALSE)</f>
        <v>16</v>
      </c>
    </row>
    <row r="2279" spans="1:21">
      <c r="A2279" t="s">
        <v>3814</v>
      </c>
      <c r="B2279">
        <v>1948</v>
      </c>
      <c r="C2279">
        <v>223861</v>
      </c>
      <c r="D2279" t="s">
        <v>3866</v>
      </c>
      <c r="E2279" t="s">
        <v>3533</v>
      </c>
      <c r="F2279">
        <v>18406</v>
      </c>
      <c r="G2279">
        <v>3725835</v>
      </c>
      <c r="H2279">
        <f t="shared" si="35"/>
        <v>0</v>
      </c>
      <c r="I2279">
        <f t="array" ref="I2279">MIN(IFERROR(FIND(IstNumbers,A2279),""))</f>
        <v>14</v>
      </c>
      <c r="J2279" s="1" t="e">
        <f>IF([first '# in title]&lt;[pos kw in title],MID([title],[pos kw in title]-6,6),#N/A)</f>
        <v>#N/A</v>
      </c>
      <c r="K2279" s="1" t="e">
        <f>IFERROR(MID(SUBSTITUTE([kw rough in title],",","."),FIND("(",[kw rough in title])+1,20),SUBSTITUTE(IFERROR(MID([kw rough in title],FIND(" ",[kw rough in title])+1,20),[kw rough in title]),",","."))</f>
        <v>#N/A</v>
      </c>
      <c r="L2279" s="1">
        <f>IFERROR(FIND("kW",[desc]),0)</f>
        <v>0</v>
      </c>
      <c r="M2279">
        <f t="array" ref="M2279">MIN(IFERROR(FIND(IstNumbers,E2279),""))</f>
        <v>12</v>
      </c>
      <c r="N2279" s="1" t="b">
        <f>IF([first '# in desc]&lt;[pos kw in desc],MID([desc],[pos kw in desc]-7,7))</f>
        <v>0</v>
      </c>
      <c r="O22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79" s="1" t="str">
        <f>TRIM(IF([first '# in desc]&lt;[pos kw in desc],MID([desc],[pos kw in desc]-6,6),FALSE))</f>
        <v>FALSCH</v>
      </c>
      <c r="Q2279" s="1" t="b">
        <f>IF(LEN([manuell])=0,IFERROR([kw fine in title]*1,IFERROR(SUMPRODUCT(COUNTIF(IsDigits,MID([kw in desc],ROW($A$1:$A$150),1)))=LEN([kw in desc]),#N/A)),[manuell])</f>
        <v>0</v>
      </c>
      <c r="R2279" s="1" t="str">
        <f>IF([pos kw in title]&gt;0,MID(J2279,#REF!,4),IF([first '# in title]&gt;0,MID([title],[first '# in title],3),IF([first '# in title]&gt;0,MID([desc],#REF!,3),VLOOKUP([productid],$G$2:$R$1386,8))))</f>
        <v>28C</v>
      </c>
      <c r="S2279" s="1" t="e">
        <f>IF([kw in desc]=[kw rough in title],[kw in desc]*1,IFERROR(LEFT([kw_dirty],3)*1,IFERROR(LEFT([kw_dirty],2)*1,"n.a.")))</f>
        <v>#N/A</v>
      </c>
      <c r="T2279" s="1"/>
      <c r="U2279" s="1" t="e">
        <f>VLOOKUP(Tabelle1[[#This Row],[productid]],Tabelle2[#All],2,FALSE)</f>
        <v>#N/A</v>
      </c>
    </row>
    <row r="2280" spans="1:21" hidden="1">
      <c r="A2280" t="s">
        <v>3860</v>
      </c>
      <c r="B2280">
        <v>2209</v>
      </c>
      <c r="C2280">
        <v>289859</v>
      </c>
      <c r="D2280" t="s">
        <v>3867</v>
      </c>
      <c r="E2280" t="s">
        <v>3313</v>
      </c>
      <c r="F2280">
        <v>18406</v>
      </c>
      <c r="G2280">
        <v>1219746</v>
      </c>
      <c r="H2280">
        <f t="shared" si="35"/>
        <v>0</v>
      </c>
      <c r="I2280">
        <f t="array" ref="I2280">MIN(IFERROR(FIND(IstNumbers,A2280),""))</f>
        <v>18</v>
      </c>
      <c r="J2280" s="1" t="e">
        <f>IF([first '# in title]&lt;[pos kw in title],MID([title],[pos kw in title]-6,6),#N/A)</f>
        <v>#N/A</v>
      </c>
      <c r="K2280" s="1" t="e">
        <f>IFERROR(MID(SUBSTITUTE([kw rough in title],",","."),FIND("(",[kw rough in title])+1,20),SUBSTITUTE(IFERROR(MID([kw rough in title],FIND(" ",[kw rough in title])+1,20),[kw rough in title]),",","."))</f>
        <v>#N/A</v>
      </c>
      <c r="L2280" s="1">
        <f>IFERROR(FIND("kW",[desc]),0)</f>
        <v>71</v>
      </c>
      <c r="M2280">
        <f t="array" ref="M2280">MIN(IFERROR(FIND(IstNumbers,E2280),""))</f>
        <v>29</v>
      </c>
      <c r="N2280" s="1" t="str">
        <f>IF([first '# in desc]&lt;[pos kw in desc],MID([desc],[pos kw in desc]-7,7))</f>
        <v xml:space="preserve">­me 16 </v>
      </c>
      <c r="O228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80" s="1" t="str">
        <f>TRIM(IF([first '# in desc]&lt;[pos kw in desc],MID([desc],[pos kw in desc]-6,6),FALSE))</f>
        <v>me 16</v>
      </c>
      <c r="Q2280" s="1" t="b">
        <f>IF(LEN([manuell])=0,IFERROR([kw fine in title]*1,IFERROR(SUMPRODUCT(COUNTIF(IsDigits,MID([kw in desc],ROW($A$1:$A$150),1)))=LEN([kw in desc]),#N/A)),[manuell])</f>
        <v>0</v>
      </c>
      <c r="R2280" s="1" t="str">
        <f>IF([pos kw in title]&gt;0,MID(J2280,#REF!,4),IF([first '# in title]&gt;0,MID([title],[first '# in title],3),IF([first '# in title]&gt;0,MID([desc],#REF!,3),VLOOKUP([productid],$G$2:$R$1386,8))))</f>
        <v xml:space="preserve">16 </v>
      </c>
      <c r="S2280" s="1" t="e">
        <f>IF([kw in desc]=[kw rough in title],[kw in desc]*1,IFERROR(LEFT([kw_dirty],3)*1,IFERROR(LEFT([kw_dirty],2)*1,"n.a.")))</f>
        <v>#N/A</v>
      </c>
      <c r="T2280" s="1"/>
      <c r="U2280" s="1">
        <f>VLOOKUP(Tabelle1[[#This Row],[productid]],Tabelle2[#All],2,FALSE)</f>
        <v>16</v>
      </c>
    </row>
    <row r="2281" spans="1:21">
      <c r="A2281" t="s">
        <v>3838</v>
      </c>
      <c r="B2281">
        <v>3140</v>
      </c>
      <c r="C2281">
        <v>289859</v>
      </c>
      <c r="D2281" t="s">
        <v>3868</v>
      </c>
      <c r="E2281" t="s">
        <v>3869</v>
      </c>
      <c r="F2281">
        <v>18406</v>
      </c>
      <c r="G2281">
        <v>3094808</v>
      </c>
      <c r="H2281">
        <f t="shared" si="35"/>
        <v>0</v>
      </c>
      <c r="I2281">
        <f t="array" ref="I2281">MIN(IFERROR(FIND(IstNumbers,A2281),""))</f>
        <v>18</v>
      </c>
      <c r="J2281" s="1" t="e">
        <f>IF([first '# in title]&lt;[pos kw in title],MID([title],[pos kw in title]-6,6),#N/A)</f>
        <v>#N/A</v>
      </c>
      <c r="K2281" s="1" t="e">
        <f>IFERROR(MID(SUBSTITUTE([kw rough in title],",","."),FIND("(",[kw rough in title])+1,20),SUBSTITUTE(IFERROR(MID([kw rough in title],FIND(" ",[kw rough in title])+1,20),[kw rough in title]),",","."))</f>
        <v>#N/A</v>
      </c>
      <c r="L2281" s="1">
        <f>IFERROR(FIND("kW",[desc]),0)</f>
        <v>0</v>
      </c>
      <c r="M2281">
        <f t="array" ref="M2281">MIN(IFERROR(FIND(IstNumbers,E2281),""))</f>
        <v>31</v>
      </c>
      <c r="N2281" s="1" t="b">
        <f>IF([first '# in desc]&lt;[pos kw in desc],MID([desc],[pos kw in desc]-7,7))</f>
        <v>0</v>
      </c>
      <c r="O22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81" s="1" t="str">
        <f>TRIM(IF([first '# in desc]&lt;[pos kw in desc],MID([desc],[pos kw in desc]-6,6),FALSE))</f>
        <v>FALSCH</v>
      </c>
      <c r="Q2281" s="1" t="b">
        <f>IF(LEN([manuell])=0,IFERROR([kw fine in title]*1,IFERROR(SUMPRODUCT(COUNTIF(IsDigits,MID([kw in desc],ROW($A$1:$A$150),1)))=LEN([kw in desc]),#N/A)),[manuell])</f>
        <v>0</v>
      </c>
      <c r="R2281" s="1" t="str">
        <f>IF([pos kw in title]&gt;0,MID(J2281,#REF!,4),IF([first '# in title]&gt;0,MID([title],[first '# in title],3),IF([first '# in title]&gt;0,MID([desc],#REF!,3),VLOOKUP([productid],$G$2:$R$1386,8))))</f>
        <v xml:space="preserve">22 </v>
      </c>
      <c r="S2281" s="1" t="e">
        <f>IF([kw in desc]=[kw rough in title],[kw in desc]*1,IFERROR(LEFT([kw_dirty],3)*1,IFERROR(LEFT([kw_dirty],2)*1,"n.a.")))</f>
        <v>#N/A</v>
      </c>
      <c r="T2281" s="1"/>
      <c r="U2281" s="1" t="e">
        <f>VLOOKUP(Tabelle1[[#This Row],[productid]],Tabelle2[#All],2,FALSE)</f>
        <v>#N/A</v>
      </c>
    </row>
    <row r="2282" spans="1:21" hidden="1">
      <c r="A2282" t="s">
        <v>3846</v>
      </c>
      <c r="B2282">
        <v>2109</v>
      </c>
      <c r="C2282">
        <v>289859</v>
      </c>
      <c r="D2282" t="s">
        <v>3870</v>
      </c>
      <c r="E2282" t="s">
        <v>2870</v>
      </c>
      <c r="F2282">
        <v>18406</v>
      </c>
      <c r="G2282">
        <v>2635849</v>
      </c>
      <c r="H2282">
        <f t="shared" si="35"/>
        <v>0</v>
      </c>
      <c r="I2282">
        <f t="array" ref="I2282">MIN(IFERROR(FIND(IstNumbers,A2282),""))</f>
        <v>14</v>
      </c>
      <c r="J2282" s="1" t="e">
        <f>IF([first '# in title]&lt;[pos kw in title],MID([title],[pos kw in title]-6,6),#N/A)</f>
        <v>#N/A</v>
      </c>
      <c r="K2282" s="1" t="e">
        <f>IFERROR(MID(SUBSTITUTE([kw rough in title],",","."),FIND("(",[kw rough in title])+1,20),SUBSTITUTE(IFERROR(MID([kw rough in title],FIND(" ",[kw rough in title])+1,20),[kw rough in title]),",","."))</f>
        <v>#N/A</v>
      </c>
      <c r="L2282" s="1">
        <f>IFERROR(FIND("kW",[desc]),0)</f>
        <v>71</v>
      </c>
      <c r="M2282">
        <f t="array" ref="M2282">MIN(IFERROR(FIND(IstNumbers,E2282),""))</f>
        <v>29</v>
      </c>
      <c r="N2282" s="1" t="str">
        <f>IF([first '# in desc]&lt;[pos kw in desc],MID([desc],[pos kw in desc]-7,7))</f>
        <v xml:space="preserve">­me 16 </v>
      </c>
      <c r="O228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82" s="1" t="str">
        <f>TRIM(IF([first '# in desc]&lt;[pos kw in desc],MID([desc],[pos kw in desc]-6,6),FALSE))</f>
        <v>me 16</v>
      </c>
      <c r="Q2282" s="1" t="b">
        <f>IF(LEN([manuell])=0,IFERROR([kw fine in title]*1,IFERROR(SUMPRODUCT(COUNTIF(IsDigits,MID([kw in desc],ROW($A$1:$A$150),1)))=LEN([kw in desc]),#N/A)),[manuell])</f>
        <v>0</v>
      </c>
      <c r="R2282" s="1" t="str">
        <f>IF([pos kw in title]&gt;0,MID(J2282,#REF!,4),IF([first '# in title]&gt;0,MID([title],[first '# in title],3),IF([first '# in title]&gt;0,MID([desc],#REF!,3),VLOOKUP([productid],$G$2:$R$1386,8))))</f>
        <v xml:space="preserve">16 </v>
      </c>
      <c r="S2282" s="1" t="e">
        <f>IF([kw in desc]=[kw rough in title],[kw in desc]*1,IFERROR(LEFT([kw_dirty],3)*1,IFERROR(LEFT([kw_dirty],2)*1,"n.a.")))</f>
        <v>#N/A</v>
      </c>
      <c r="T2282" s="1"/>
      <c r="U2282" s="1">
        <f>VLOOKUP(Tabelle1[[#This Row],[productid]],Tabelle2[#All],2,FALSE)</f>
        <v>16</v>
      </c>
    </row>
    <row r="2283" spans="1:21">
      <c r="A2283" t="s">
        <v>3814</v>
      </c>
      <c r="B2283">
        <v>1959</v>
      </c>
      <c r="C2283">
        <v>223861</v>
      </c>
      <c r="D2283" t="s">
        <v>3871</v>
      </c>
      <c r="E2283" t="s">
        <v>3842</v>
      </c>
      <c r="F2283">
        <v>18406</v>
      </c>
      <c r="G2283">
        <v>3725835</v>
      </c>
      <c r="H2283">
        <f t="shared" si="35"/>
        <v>0</v>
      </c>
      <c r="I2283">
        <f t="array" ref="I2283">MIN(IFERROR(FIND(IstNumbers,A2283),""))</f>
        <v>14</v>
      </c>
      <c r="J2283" s="1" t="e">
        <f>IF([first '# in title]&lt;[pos kw in title],MID([title],[pos kw in title]-6,6),#N/A)</f>
        <v>#N/A</v>
      </c>
      <c r="K2283" s="1" t="e">
        <f>IFERROR(MID(SUBSTITUTE([kw rough in title],",","."),FIND("(",[kw rough in title])+1,20),SUBSTITUTE(IFERROR(MID([kw rough in title],FIND(" ",[kw rough in title])+1,20),[kw rough in title]),",","."))</f>
        <v>#N/A</v>
      </c>
      <c r="L2283" s="1">
        <f>IFERROR(FIND("kW",[desc]),0)</f>
        <v>0</v>
      </c>
      <c r="M2283">
        <f t="array" ref="M2283">MIN(IFERROR(FIND(IstNumbers,E2283),""))</f>
        <v>12</v>
      </c>
      <c r="N2283" s="1" t="b">
        <f>IF([first '# in desc]&lt;[pos kw in desc],MID([desc],[pos kw in desc]-7,7))</f>
        <v>0</v>
      </c>
      <c r="O22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83" s="1" t="str">
        <f>TRIM(IF([first '# in desc]&lt;[pos kw in desc],MID([desc],[pos kw in desc]-6,6),FALSE))</f>
        <v>FALSCH</v>
      </c>
      <c r="Q2283" s="1" t="b">
        <f>IF(LEN([manuell])=0,IFERROR([kw fine in title]*1,IFERROR(SUMPRODUCT(COUNTIF(IsDigits,MID([kw in desc],ROW($A$1:$A$150),1)))=LEN([kw in desc]),#N/A)),[manuell])</f>
        <v>0</v>
      </c>
      <c r="R2283" s="1" t="str">
        <f>IF([pos kw in title]&gt;0,MID(J2283,#REF!,4),IF([first '# in title]&gt;0,MID([title],[first '# in title],3),IF([first '# in title]&gt;0,MID([desc],#REF!,3),VLOOKUP([productid],$G$2:$R$1386,8))))</f>
        <v>28C</v>
      </c>
      <c r="S2283" s="1" t="e">
        <f>IF([kw in desc]=[kw rough in title],[kw in desc]*1,IFERROR(LEFT([kw_dirty],3)*1,IFERROR(LEFT([kw_dirty],2)*1,"n.a.")))</f>
        <v>#N/A</v>
      </c>
      <c r="T2283" s="1"/>
      <c r="U2283" s="1" t="e">
        <f>VLOOKUP(Tabelle1[[#This Row],[productid]],Tabelle2[#All],2,FALSE)</f>
        <v>#N/A</v>
      </c>
    </row>
    <row r="2284" spans="1:21" hidden="1">
      <c r="A2284" t="s">
        <v>3860</v>
      </c>
      <c r="B2284">
        <v>2209</v>
      </c>
      <c r="C2284">
        <v>289859</v>
      </c>
      <c r="D2284" t="s">
        <v>3872</v>
      </c>
      <c r="E2284" t="s">
        <v>3345</v>
      </c>
      <c r="F2284">
        <v>18406</v>
      </c>
      <c r="G2284">
        <v>1219746</v>
      </c>
      <c r="H2284">
        <f t="shared" si="35"/>
        <v>0</v>
      </c>
      <c r="I2284">
        <f t="array" ref="I2284">MIN(IFERROR(FIND(IstNumbers,A2284),""))</f>
        <v>18</v>
      </c>
      <c r="J2284" s="1" t="e">
        <f>IF([first '# in title]&lt;[pos kw in title],MID([title],[pos kw in title]-6,6),#N/A)</f>
        <v>#N/A</v>
      </c>
      <c r="K2284" s="1" t="e">
        <f>IFERROR(MID(SUBSTITUTE([kw rough in title],",","."),FIND("(",[kw rough in title])+1,20),SUBSTITUTE(IFERROR(MID([kw rough in title],FIND(" ",[kw rough in title])+1,20),[kw rough in title]),",","."))</f>
        <v>#N/A</v>
      </c>
      <c r="L2284" s="1">
        <f>IFERROR(FIND("kW",[desc]),0)</f>
        <v>71</v>
      </c>
      <c r="M2284">
        <f t="array" ref="M2284">MIN(IFERROR(FIND(IstNumbers,E2284),""))</f>
        <v>29</v>
      </c>
      <c r="N2284" s="1" t="str">
        <f>IF([first '# in desc]&lt;[pos kw in desc],MID([desc],[pos kw in desc]-7,7))</f>
        <v xml:space="preserve">­me 16 </v>
      </c>
      <c r="O228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84" s="1" t="str">
        <f>TRIM(IF([first '# in desc]&lt;[pos kw in desc],MID([desc],[pos kw in desc]-6,6),FALSE))</f>
        <v>me 16</v>
      </c>
      <c r="Q2284" s="1" t="b">
        <f>IF(LEN([manuell])=0,IFERROR([kw fine in title]*1,IFERROR(SUMPRODUCT(COUNTIF(IsDigits,MID([kw in desc],ROW($A$1:$A$150),1)))=LEN([kw in desc]),#N/A)),[manuell])</f>
        <v>0</v>
      </c>
      <c r="R2284" s="1" t="str">
        <f>IF([pos kw in title]&gt;0,MID(J2284,#REF!,4),IF([first '# in title]&gt;0,MID([title],[first '# in title],3),IF([first '# in title]&gt;0,MID([desc],#REF!,3),VLOOKUP([productid],$G$2:$R$1386,8))))</f>
        <v xml:space="preserve">16 </v>
      </c>
      <c r="S2284" s="1" t="e">
        <f>IF([kw in desc]=[kw rough in title],[kw in desc]*1,IFERROR(LEFT([kw_dirty],3)*1,IFERROR(LEFT([kw_dirty],2)*1,"n.a.")))</f>
        <v>#N/A</v>
      </c>
      <c r="T2284" s="1"/>
      <c r="U2284" s="1">
        <f>VLOOKUP(Tabelle1[[#This Row],[productid]],Tabelle2[#All],2,FALSE)</f>
        <v>16</v>
      </c>
    </row>
    <row r="2285" spans="1:21">
      <c r="A2285" t="s">
        <v>3838</v>
      </c>
      <c r="B2285">
        <v>3145</v>
      </c>
      <c r="C2285">
        <v>289859</v>
      </c>
      <c r="D2285" t="s">
        <v>3873</v>
      </c>
      <c r="E2285" t="s">
        <v>3874</v>
      </c>
      <c r="F2285">
        <v>18406</v>
      </c>
      <c r="G2285">
        <v>3094808</v>
      </c>
      <c r="H2285">
        <f t="shared" si="35"/>
        <v>0</v>
      </c>
      <c r="I2285">
        <f t="array" ref="I2285">MIN(IFERROR(FIND(IstNumbers,A2285),""))</f>
        <v>18</v>
      </c>
      <c r="J2285" s="1" t="e">
        <f>IF([first '# in title]&lt;[pos kw in title],MID([title],[pos kw in title]-6,6),#N/A)</f>
        <v>#N/A</v>
      </c>
      <c r="K2285" s="1" t="e">
        <f>IFERROR(MID(SUBSTITUTE([kw rough in title],",","."),FIND("(",[kw rough in title])+1,20),SUBSTITUTE(IFERROR(MID([kw rough in title],FIND(" ",[kw rough in title])+1,20),[kw rough in title]),",","."))</f>
        <v>#N/A</v>
      </c>
      <c r="L2285" s="1">
        <f>IFERROR(FIND("kW",[desc]),0)</f>
        <v>0</v>
      </c>
      <c r="M2285">
        <f t="array" ref="M2285">MIN(IFERROR(FIND(IstNumbers,E2285),""))</f>
        <v>31</v>
      </c>
      <c r="N2285" s="1" t="b">
        <f>IF([first '# in desc]&lt;[pos kw in desc],MID([desc],[pos kw in desc]-7,7))</f>
        <v>0</v>
      </c>
      <c r="O22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85" s="1" t="str">
        <f>TRIM(IF([first '# in desc]&lt;[pos kw in desc],MID([desc],[pos kw in desc]-6,6),FALSE))</f>
        <v>FALSCH</v>
      </c>
      <c r="Q2285" s="1" t="b">
        <f>IF(LEN([manuell])=0,IFERROR([kw fine in title]*1,IFERROR(SUMPRODUCT(COUNTIF(IsDigits,MID([kw in desc],ROW($A$1:$A$150),1)))=LEN([kw in desc]),#N/A)),[manuell])</f>
        <v>0</v>
      </c>
      <c r="R2285" s="1" t="str">
        <f>IF([pos kw in title]&gt;0,MID(J2285,#REF!,4),IF([first '# in title]&gt;0,MID([title],[first '# in title],3),IF([first '# in title]&gt;0,MID([desc],#REF!,3),VLOOKUP([productid],$G$2:$R$1386,8))))</f>
        <v xml:space="preserve">22 </v>
      </c>
      <c r="S2285" s="1" t="e">
        <f>IF([kw in desc]=[kw rough in title],[kw in desc]*1,IFERROR(LEFT([kw_dirty],3)*1,IFERROR(LEFT([kw_dirty],2)*1,"n.a.")))</f>
        <v>#N/A</v>
      </c>
      <c r="T2285" s="1"/>
      <c r="U2285" s="1" t="e">
        <f>VLOOKUP(Tabelle1[[#This Row],[productid]],Tabelle2[#All],2,FALSE)</f>
        <v>#N/A</v>
      </c>
    </row>
    <row r="2286" spans="1:21" hidden="1">
      <c r="A2286" t="s">
        <v>3846</v>
      </c>
      <c r="B2286">
        <v>2114</v>
      </c>
      <c r="C2286">
        <v>289859</v>
      </c>
      <c r="D2286" t="s">
        <v>3875</v>
      </c>
      <c r="E2286" t="s">
        <v>2897</v>
      </c>
      <c r="F2286">
        <v>18406</v>
      </c>
      <c r="G2286">
        <v>2635849</v>
      </c>
      <c r="H2286">
        <f t="shared" si="35"/>
        <v>0</v>
      </c>
      <c r="I2286">
        <f t="array" ref="I2286">MIN(IFERROR(FIND(IstNumbers,A2286),""))</f>
        <v>14</v>
      </c>
      <c r="J2286" s="1" t="e">
        <f>IF([first '# in title]&lt;[pos kw in title],MID([title],[pos kw in title]-6,6),#N/A)</f>
        <v>#N/A</v>
      </c>
      <c r="K2286" s="1" t="e">
        <f>IFERROR(MID(SUBSTITUTE([kw rough in title],",","."),FIND("(",[kw rough in title])+1,20),SUBSTITUTE(IFERROR(MID([kw rough in title],FIND(" ",[kw rough in title])+1,20),[kw rough in title]),",","."))</f>
        <v>#N/A</v>
      </c>
      <c r="L2286" s="1">
        <f>IFERROR(FIND("kW",[desc]),0)</f>
        <v>71</v>
      </c>
      <c r="M2286">
        <f t="array" ref="M2286">MIN(IFERROR(FIND(IstNumbers,E2286),""))</f>
        <v>29</v>
      </c>
      <c r="N2286" s="1" t="str">
        <f>IF([first '# in desc]&lt;[pos kw in desc],MID([desc],[pos kw in desc]-7,7))</f>
        <v xml:space="preserve">­me 16 </v>
      </c>
      <c r="O22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86" s="1" t="str">
        <f>TRIM(IF([first '# in desc]&lt;[pos kw in desc],MID([desc],[pos kw in desc]-6,6),FALSE))</f>
        <v>me 16</v>
      </c>
      <c r="Q2286" s="1" t="b">
        <f>IF(LEN([manuell])=0,IFERROR([kw fine in title]*1,IFERROR(SUMPRODUCT(COUNTIF(IsDigits,MID([kw in desc],ROW($A$1:$A$150),1)))=LEN([kw in desc]),#N/A)),[manuell])</f>
        <v>0</v>
      </c>
      <c r="R2286" s="1" t="str">
        <f>IF([pos kw in title]&gt;0,MID(J2286,#REF!,4),IF([first '# in title]&gt;0,MID([title],[first '# in title],3),IF([first '# in title]&gt;0,MID([desc],#REF!,3),VLOOKUP([productid],$G$2:$R$1386,8))))</f>
        <v xml:space="preserve">16 </v>
      </c>
      <c r="S2286" s="1" t="e">
        <f>IF([kw in desc]=[kw rough in title],[kw in desc]*1,IFERROR(LEFT([kw_dirty],3)*1,IFERROR(LEFT([kw_dirty],2)*1,"n.a.")))</f>
        <v>#N/A</v>
      </c>
      <c r="T2286" s="1"/>
      <c r="U2286" s="1">
        <f>VLOOKUP(Tabelle1[[#This Row],[productid]],Tabelle2[#All],2,FALSE)</f>
        <v>16</v>
      </c>
    </row>
    <row r="2287" spans="1:21">
      <c r="A2287" t="s">
        <v>3814</v>
      </c>
      <c r="B2287">
        <v>1959</v>
      </c>
      <c r="C2287">
        <v>223861</v>
      </c>
      <c r="D2287" t="s">
        <v>3876</v>
      </c>
      <c r="E2287" t="s">
        <v>3858</v>
      </c>
      <c r="F2287">
        <v>18406</v>
      </c>
      <c r="G2287">
        <v>3725835</v>
      </c>
      <c r="H2287">
        <f t="shared" si="35"/>
        <v>0</v>
      </c>
      <c r="I2287">
        <f t="array" ref="I2287">MIN(IFERROR(FIND(IstNumbers,A2287),""))</f>
        <v>14</v>
      </c>
      <c r="J2287" s="1" t="e">
        <f>IF([first '# in title]&lt;[pos kw in title],MID([title],[pos kw in title]-6,6),#N/A)</f>
        <v>#N/A</v>
      </c>
      <c r="K2287" s="1" t="e">
        <f>IFERROR(MID(SUBSTITUTE([kw rough in title],",","."),FIND("(",[kw rough in title])+1,20),SUBSTITUTE(IFERROR(MID([kw rough in title],FIND(" ",[kw rough in title])+1,20),[kw rough in title]),",","."))</f>
        <v>#N/A</v>
      </c>
      <c r="L2287" s="1">
        <f>IFERROR(FIND("kW",[desc]),0)</f>
        <v>0</v>
      </c>
      <c r="M2287">
        <f t="array" ref="M2287">MIN(IFERROR(FIND(IstNumbers,E2287),""))</f>
        <v>12</v>
      </c>
      <c r="N2287" s="1" t="b">
        <f>IF([first '# in desc]&lt;[pos kw in desc],MID([desc],[pos kw in desc]-7,7))</f>
        <v>0</v>
      </c>
      <c r="O22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87" s="1" t="str">
        <f>TRIM(IF([first '# in desc]&lt;[pos kw in desc],MID([desc],[pos kw in desc]-6,6),FALSE))</f>
        <v>FALSCH</v>
      </c>
      <c r="Q2287" s="1" t="b">
        <f>IF(LEN([manuell])=0,IFERROR([kw fine in title]*1,IFERROR(SUMPRODUCT(COUNTIF(IsDigits,MID([kw in desc],ROW($A$1:$A$150),1)))=LEN([kw in desc]),#N/A)),[manuell])</f>
        <v>0</v>
      </c>
      <c r="R2287" s="1" t="str">
        <f>IF([pos kw in title]&gt;0,MID(J2287,#REF!,4),IF([first '# in title]&gt;0,MID([title],[first '# in title],3),IF([first '# in title]&gt;0,MID([desc],#REF!,3),VLOOKUP([productid],$G$2:$R$1386,8))))</f>
        <v>28C</v>
      </c>
      <c r="S2287" s="1" t="e">
        <f>IF([kw in desc]=[kw rough in title],[kw in desc]*1,IFERROR(LEFT([kw_dirty],3)*1,IFERROR(LEFT([kw_dirty],2)*1,"n.a.")))</f>
        <v>#N/A</v>
      </c>
      <c r="T2287" s="1"/>
      <c r="U2287" s="1" t="e">
        <f>VLOOKUP(Tabelle1[[#This Row],[productid]],Tabelle2[#All],2,FALSE)</f>
        <v>#N/A</v>
      </c>
    </row>
    <row r="2288" spans="1:21" hidden="1">
      <c r="A2288" t="s">
        <v>3860</v>
      </c>
      <c r="B2288">
        <v>2209</v>
      </c>
      <c r="C2288">
        <v>289859</v>
      </c>
      <c r="D2288" t="s">
        <v>3877</v>
      </c>
      <c r="E2288" t="s">
        <v>3878</v>
      </c>
      <c r="F2288">
        <v>18406</v>
      </c>
      <c r="G2288">
        <v>1219746</v>
      </c>
      <c r="H2288">
        <f t="shared" si="35"/>
        <v>0</v>
      </c>
      <c r="I2288">
        <f t="array" ref="I2288">MIN(IFERROR(FIND(IstNumbers,A2288),""))</f>
        <v>18</v>
      </c>
      <c r="J2288" s="1" t="e">
        <f>IF([first '# in title]&lt;[pos kw in title],MID([title],[pos kw in title]-6,6),#N/A)</f>
        <v>#N/A</v>
      </c>
      <c r="K2288" s="1" t="e">
        <f>IFERROR(MID(SUBSTITUTE([kw rough in title],",","."),FIND("(",[kw rough in title])+1,20),SUBSTITUTE(IFERROR(MID([kw rough in title],FIND(" ",[kw rough in title])+1,20),[kw rough in title]),",","."))</f>
        <v>#N/A</v>
      </c>
      <c r="L2288" s="1">
        <f>IFERROR(FIND("kW",[desc]),0)</f>
        <v>71</v>
      </c>
      <c r="M2288">
        <f t="array" ref="M2288">MIN(IFERROR(FIND(IstNumbers,E2288),""))</f>
        <v>29</v>
      </c>
      <c r="N2288" s="1" t="str">
        <f>IF([first '# in desc]&lt;[pos kw in desc],MID([desc],[pos kw in desc]-7,7))</f>
        <v xml:space="preserve">­me 16 </v>
      </c>
      <c r="O22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88" s="1" t="str">
        <f>TRIM(IF([first '# in desc]&lt;[pos kw in desc],MID([desc],[pos kw in desc]-6,6),FALSE))</f>
        <v>me 16</v>
      </c>
      <c r="Q2288" s="1" t="b">
        <f>IF(LEN([manuell])=0,IFERROR([kw fine in title]*1,IFERROR(SUMPRODUCT(COUNTIF(IsDigits,MID([kw in desc],ROW($A$1:$A$150),1)))=LEN([kw in desc]),#N/A)),[manuell])</f>
        <v>0</v>
      </c>
      <c r="R2288" s="1" t="str">
        <f>IF([pos kw in title]&gt;0,MID(J2288,#REF!,4),IF([first '# in title]&gt;0,MID([title],[first '# in title],3),IF([first '# in title]&gt;0,MID([desc],#REF!,3),VLOOKUP([productid],$G$2:$R$1386,8))))</f>
        <v xml:space="preserve">16 </v>
      </c>
      <c r="S2288" s="1" t="e">
        <f>IF([kw in desc]=[kw rough in title],[kw in desc]*1,IFERROR(LEFT([kw_dirty],3)*1,IFERROR(LEFT([kw_dirty],2)*1,"n.a.")))</f>
        <v>#N/A</v>
      </c>
      <c r="T2288" s="1"/>
      <c r="U2288" s="1">
        <f>VLOOKUP(Tabelle1[[#This Row],[productid]],Tabelle2[#All],2,FALSE)</f>
        <v>16</v>
      </c>
    </row>
    <row r="2289" spans="1:21">
      <c r="A2289" t="s">
        <v>3838</v>
      </c>
      <c r="B2289">
        <v>3145</v>
      </c>
      <c r="C2289">
        <v>289859</v>
      </c>
      <c r="D2289" t="s">
        <v>3879</v>
      </c>
      <c r="E2289" t="s">
        <v>3880</v>
      </c>
      <c r="F2289">
        <v>18406</v>
      </c>
      <c r="G2289">
        <v>3094808</v>
      </c>
      <c r="H2289">
        <f t="shared" si="35"/>
        <v>0</v>
      </c>
      <c r="I2289">
        <f t="array" ref="I2289">MIN(IFERROR(FIND(IstNumbers,A2289),""))</f>
        <v>18</v>
      </c>
      <c r="J2289" s="1" t="e">
        <f>IF([first '# in title]&lt;[pos kw in title],MID([title],[pos kw in title]-6,6),#N/A)</f>
        <v>#N/A</v>
      </c>
      <c r="K2289" s="1" t="e">
        <f>IFERROR(MID(SUBSTITUTE([kw rough in title],",","."),FIND("(",[kw rough in title])+1,20),SUBSTITUTE(IFERROR(MID([kw rough in title],FIND(" ",[kw rough in title])+1,20),[kw rough in title]),",","."))</f>
        <v>#N/A</v>
      </c>
      <c r="L2289" s="1">
        <f>IFERROR(FIND("kW",[desc]),0)</f>
        <v>0</v>
      </c>
      <c r="M2289">
        <f t="array" ref="M2289">MIN(IFERROR(FIND(IstNumbers,E2289),""))</f>
        <v>31</v>
      </c>
      <c r="N2289" s="1" t="b">
        <f>IF([first '# in desc]&lt;[pos kw in desc],MID([desc],[pos kw in desc]-7,7))</f>
        <v>0</v>
      </c>
      <c r="O22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89" s="1" t="str">
        <f>TRIM(IF([first '# in desc]&lt;[pos kw in desc],MID([desc],[pos kw in desc]-6,6),FALSE))</f>
        <v>FALSCH</v>
      </c>
      <c r="Q2289" s="1" t="b">
        <f>IF(LEN([manuell])=0,IFERROR([kw fine in title]*1,IFERROR(SUMPRODUCT(COUNTIF(IsDigits,MID([kw in desc],ROW($A$1:$A$150),1)))=LEN([kw in desc]),#N/A)),[manuell])</f>
        <v>0</v>
      </c>
      <c r="R2289" s="1" t="str">
        <f>IF([pos kw in title]&gt;0,MID(J2289,#REF!,4),IF([first '# in title]&gt;0,MID([title],[first '# in title],3),IF([first '# in title]&gt;0,MID([desc],#REF!,3),VLOOKUP([productid],$G$2:$R$1386,8))))</f>
        <v xml:space="preserve">22 </v>
      </c>
      <c r="S2289" s="1" t="e">
        <f>IF([kw in desc]=[kw rough in title],[kw in desc]*1,IFERROR(LEFT([kw_dirty],3)*1,IFERROR(LEFT([kw_dirty],2)*1,"n.a.")))</f>
        <v>#N/A</v>
      </c>
      <c r="T2289" s="1"/>
      <c r="U2289" s="1" t="e">
        <f>VLOOKUP(Tabelle1[[#This Row],[productid]],Tabelle2[#All],2,FALSE)</f>
        <v>#N/A</v>
      </c>
    </row>
    <row r="2290" spans="1:21" hidden="1">
      <c r="A2290" t="s">
        <v>3846</v>
      </c>
      <c r="B2290">
        <v>2119</v>
      </c>
      <c r="C2290">
        <v>289859</v>
      </c>
      <c r="D2290" t="s">
        <v>3881</v>
      </c>
      <c r="E2290" t="s">
        <v>2932</v>
      </c>
      <c r="F2290">
        <v>18406</v>
      </c>
      <c r="G2290">
        <v>2635849</v>
      </c>
      <c r="H2290">
        <f t="shared" si="35"/>
        <v>0</v>
      </c>
      <c r="I2290">
        <f t="array" ref="I2290">MIN(IFERROR(FIND(IstNumbers,A2290),""))</f>
        <v>14</v>
      </c>
      <c r="J2290" s="1" t="e">
        <f>IF([first '# in title]&lt;[pos kw in title],MID([title],[pos kw in title]-6,6),#N/A)</f>
        <v>#N/A</v>
      </c>
      <c r="K2290" s="1" t="e">
        <f>IFERROR(MID(SUBSTITUTE([kw rough in title],",","."),FIND("(",[kw rough in title])+1,20),SUBSTITUTE(IFERROR(MID([kw rough in title],FIND(" ",[kw rough in title])+1,20),[kw rough in title]),",","."))</f>
        <v>#N/A</v>
      </c>
      <c r="L2290" s="1">
        <f>IFERROR(FIND("kW",[desc]),0)</f>
        <v>71</v>
      </c>
      <c r="M2290">
        <f t="array" ref="M2290">MIN(IFERROR(FIND(IstNumbers,E2290),""))</f>
        <v>29</v>
      </c>
      <c r="N2290" s="1" t="str">
        <f>IF([first '# in desc]&lt;[pos kw in desc],MID([desc],[pos kw in desc]-7,7))</f>
        <v xml:space="preserve">­me 16 </v>
      </c>
      <c r="O229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90" s="1" t="str">
        <f>TRIM(IF([first '# in desc]&lt;[pos kw in desc],MID([desc],[pos kw in desc]-6,6),FALSE))</f>
        <v>me 16</v>
      </c>
      <c r="Q2290" s="1" t="b">
        <f>IF(LEN([manuell])=0,IFERROR([kw fine in title]*1,IFERROR(SUMPRODUCT(COUNTIF(IsDigits,MID([kw in desc],ROW($A$1:$A$150),1)))=LEN([kw in desc]),#N/A)),[manuell])</f>
        <v>0</v>
      </c>
      <c r="R2290" s="1" t="str">
        <f>IF([pos kw in title]&gt;0,MID(J2290,#REF!,4),IF([first '# in title]&gt;0,MID([title],[first '# in title],3),IF([first '# in title]&gt;0,MID([desc],#REF!,3),VLOOKUP([productid],$G$2:$R$1386,8))))</f>
        <v xml:space="preserve">16 </v>
      </c>
      <c r="S2290" s="1" t="e">
        <f>IF([kw in desc]=[kw rough in title],[kw in desc]*1,IFERROR(LEFT([kw_dirty],3)*1,IFERROR(LEFT([kw_dirty],2)*1,"n.a.")))</f>
        <v>#N/A</v>
      </c>
      <c r="T2290" s="1"/>
      <c r="U2290" s="1">
        <f>VLOOKUP(Tabelle1[[#This Row],[productid]],Tabelle2[#All],2,FALSE)</f>
        <v>16</v>
      </c>
    </row>
    <row r="2291" spans="1:21" hidden="1">
      <c r="A2291" t="s">
        <v>3882</v>
      </c>
      <c r="B2291">
        <v>3245</v>
      </c>
      <c r="C2291">
        <v>289859</v>
      </c>
      <c r="D2291" t="s">
        <v>3883</v>
      </c>
      <c r="E2291" t="s">
        <v>3884</v>
      </c>
      <c r="F2291">
        <v>18406</v>
      </c>
      <c r="G2291">
        <v>1750863</v>
      </c>
      <c r="H2291">
        <f t="shared" si="35"/>
        <v>20</v>
      </c>
      <c r="I2291">
        <f t="array" ref="I2291">MIN(IFERROR(FIND(IstNumbers,A2291),""))</f>
        <v>17</v>
      </c>
      <c r="J2291" s="1" t="str">
        <f>IF([first '# in title]&lt;[pos kw in title],MID([title],[pos kw in title]-6,6),#N/A)</f>
        <v xml:space="preserve">ur 42 </v>
      </c>
      <c r="K229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291" s="1">
        <f>IFERROR(FIND("kW",[desc]),0)</f>
        <v>70</v>
      </c>
      <c r="M2291">
        <f t="array" ref="M2291">MIN(IFERROR(FIND(IstNumbers,E2291),""))</f>
        <v>34</v>
      </c>
      <c r="N2291" s="1" t="str">
        <f>IF([first '# in desc]&lt;[pos kw in desc],MID([desc],[pos kw in desc]-7,7))</f>
        <v xml:space="preserve">­me 42 </v>
      </c>
      <c r="O22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91" s="1" t="str">
        <f>TRIM(IF([first '# in desc]&lt;[pos kw in desc],MID([desc],[pos kw in desc]-6,6),FALSE))</f>
        <v>me 42</v>
      </c>
      <c r="Q2291" s="1">
        <f>IF(LEN([manuell])=0,IFERROR([kw fine in title]*1,IFERROR(SUMPRODUCT(COUNTIF(IsDigits,MID([kw in desc],ROW($A$1:$A$150),1)))=LEN([kw in desc]),#N/A)),[manuell])</f>
        <v>42</v>
      </c>
      <c r="R2291" s="1" t="e">
        <f>IF([pos kw in title]&gt;0,MID(J2291,#REF!,4),IF([first '# in title]&gt;0,MID([title],[first '# in title],3),IF([first '# in title]&gt;0,MID([desc],#REF!,3),VLOOKUP([productid],$G$2:$R$1386,8))))</f>
        <v>#REF!</v>
      </c>
      <c r="S2291" s="1" t="str">
        <f>IF([kw in desc]=[kw rough in title],[kw in desc]*1,IFERROR(LEFT([kw_dirty],3)*1,IFERROR(LEFT([kw_dirty],2)*1,"n.a.")))</f>
        <v>n.a.</v>
      </c>
      <c r="T2291" s="1"/>
      <c r="U2291" s="1">
        <f>VLOOKUP(Tabelle1[[#This Row],[productid]],Tabelle2[#All],2,FALSE)</f>
        <v>42</v>
      </c>
    </row>
    <row r="2292" spans="1:21">
      <c r="A2292" t="s">
        <v>3885</v>
      </c>
      <c r="B2292">
        <v>2385</v>
      </c>
      <c r="C2292">
        <v>289859</v>
      </c>
      <c r="D2292" t="s">
        <v>3886</v>
      </c>
      <c r="E2292" t="s">
        <v>3887</v>
      </c>
      <c r="F2292">
        <v>18406</v>
      </c>
      <c r="G2292">
        <v>2286143</v>
      </c>
      <c r="H2292">
        <f t="shared" si="35"/>
        <v>0</v>
      </c>
      <c r="I2292">
        <f t="array" ref="I2292">MIN(IFERROR(FIND(IstNumbers,A2292),""))</f>
        <v>10</v>
      </c>
      <c r="J2292" s="1" t="e">
        <f>IF([first '# in title]&lt;[pos kw in title],MID([title],[pos kw in title]-6,6),#N/A)</f>
        <v>#N/A</v>
      </c>
      <c r="K2292" s="1" t="e">
        <f>IFERROR(MID(SUBSTITUTE([kw rough in title],",","."),FIND("(",[kw rough in title])+1,20),SUBSTITUTE(IFERROR(MID([kw rough in title],FIND(" ",[kw rough in title])+1,20),[kw rough in title]),",","."))</f>
        <v>#N/A</v>
      </c>
      <c r="L2292" s="1">
        <f>IFERROR(FIND("kW",[desc]),0)</f>
        <v>0</v>
      </c>
      <c r="M2292">
        <f t="array" ref="M2292">MIN(IFERROR(FIND(IstNumbers,E2292),""))</f>
        <v>33</v>
      </c>
      <c r="N2292" s="1" t="b">
        <f>IF([first '# in desc]&lt;[pos kw in desc],MID([desc],[pos kw in desc]-7,7))</f>
        <v>0</v>
      </c>
      <c r="O22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92" s="1" t="str">
        <f>TRIM(IF([first '# in desc]&lt;[pos kw in desc],MID([desc],[pos kw in desc]-6,6),FALSE))</f>
        <v>FALSCH</v>
      </c>
      <c r="Q2292" s="1" t="b">
        <f>IF(LEN([manuell])=0,IFERROR([kw fine in title]*1,IFERROR(SUMPRODUCT(COUNTIF(IsDigits,MID([kw in desc],ROW($A$1:$A$150),1)))=LEN([kw in desc]),#N/A)),[manuell])</f>
        <v>0</v>
      </c>
      <c r="R2292" s="1" t="str">
        <f>IF([pos kw in title]&gt;0,MID(J2292,#REF!,4),IF([first '# in title]&gt;0,MID([title],[first '# in title],3),IF([first '# in title]&gt;0,MID([desc],#REF!,3),VLOOKUP([productid],$G$2:$R$1386,8))))</f>
        <v>146</v>
      </c>
      <c r="S2292" s="1" t="e">
        <f>IF([kw in desc]=[kw rough in title],[kw in desc]*1,IFERROR(LEFT([kw_dirty],3)*1,IFERROR(LEFT([kw_dirty],2)*1,"n.a.")))</f>
        <v>#N/A</v>
      </c>
      <c r="T2292" s="1"/>
      <c r="U2292" s="1" t="e">
        <f>VLOOKUP(Tabelle1[[#This Row],[productid]],Tabelle2[#All],2,FALSE)</f>
        <v>#N/A</v>
      </c>
    </row>
    <row r="2293" spans="1:21" hidden="1">
      <c r="A2293" t="s">
        <v>3860</v>
      </c>
      <c r="B2293">
        <v>2214</v>
      </c>
      <c r="C2293">
        <v>289859</v>
      </c>
      <c r="D2293" t="s">
        <v>3888</v>
      </c>
      <c r="E2293" t="s">
        <v>3889</v>
      </c>
      <c r="F2293">
        <v>18406</v>
      </c>
      <c r="G2293">
        <v>1219746</v>
      </c>
      <c r="H2293">
        <f t="shared" si="35"/>
        <v>0</v>
      </c>
      <c r="I2293">
        <f t="array" ref="I2293">MIN(IFERROR(FIND(IstNumbers,A2293),""))</f>
        <v>18</v>
      </c>
      <c r="J2293" s="1" t="e">
        <f>IF([first '# in title]&lt;[pos kw in title],MID([title],[pos kw in title]-6,6),#N/A)</f>
        <v>#N/A</v>
      </c>
      <c r="K2293" s="1" t="e">
        <f>IFERROR(MID(SUBSTITUTE([kw rough in title],",","."),FIND("(",[kw rough in title])+1,20),SUBSTITUTE(IFERROR(MID([kw rough in title],FIND(" ",[kw rough in title])+1,20),[kw rough in title]),",","."))</f>
        <v>#N/A</v>
      </c>
      <c r="L2293" s="1">
        <f>IFERROR(FIND("kW",[desc]),0)</f>
        <v>71</v>
      </c>
      <c r="M2293">
        <f t="array" ref="M2293">MIN(IFERROR(FIND(IstNumbers,E2293),""))</f>
        <v>29</v>
      </c>
      <c r="N2293" s="1" t="str">
        <f>IF([first '# in desc]&lt;[pos kw in desc],MID([desc],[pos kw in desc]-7,7))</f>
        <v xml:space="preserve">­me 16 </v>
      </c>
      <c r="O22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93" s="1" t="str">
        <f>TRIM(IF([first '# in desc]&lt;[pos kw in desc],MID([desc],[pos kw in desc]-6,6),FALSE))</f>
        <v>me 16</v>
      </c>
      <c r="Q2293" s="1" t="b">
        <f>IF(LEN([manuell])=0,IFERROR([kw fine in title]*1,IFERROR(SUMPRODUCT(COUNTIF(IsDigits,MID([kw in desc],ROW($A$1:$A$150),1)))=LEN([kw in desc]),#N/A)),[manuell])</f>
        <v>0</v>
      </c>
      <c r="R2293" s="1" t="str">
        <f>IF([pos kw in title]&gt;0,MID(J2293,#REF!,4),IF([first '# in title]&gt;0,MID([title],[first '# in title],3),IF([first '# in title]&gt;0,MID([desc],#REF!,3),VLOOKUP([productid],$G$2:$R$1386,8))))</f>
        <v xml:space="preserve">16 </v>
      </c>
      <c r="S2293" s="1" t="e">
        <f>IF([kw in desc]=[kw rough in title],[kw in desc]*1,IFERROR(LEFT([kw_dirty],3)*1,IFERROR(LEFT([kw_dirty],2)*1,"n.a.")))</f>
        <v>#N/A</v>
      </c>
      <c r="T2293" s="1"/>
      <c r="U2293" s="1">
        <f>VLOOKUP(Tabelle1[[#This Row],[productid]],Tabelle2[#All],2,FALSE)</f>
        <v>16</v>
      </c>
    </row>
    <row r="2294" spans="1:21">
      <c r="A2294" t="s">
        <v>3838</v>
      </c>
      <c r="B2294">
        <v>3150</v>
      </c>
      <c r="C2294">
        <v>289859</v>
      </c>
      <c r="D2294" t="s">
        <v>3890</v>
      </c>
      <c r="E2294" t="s">
        <v>3891</v>
      </c>
      <c r="F2294">
        <v>18406</v>
      </c>
      <c r="G2294">
        <v>3094808</v>
      </c>
      <c r="H2294">
        <f t="shared" si="35"/>
        <v>0</v>
      </c>
      <c r="I2294">
        <f t="array" ref="I2294">MIN(IFERROR(FIND(IstNumbers,A2294),""))</f>
        <v>18</v>
      </c>
      <c r="J2294" s="1" t="e">
        <f>IF([first '# in title]&lt;[pos kw in title],MID([title],[pos kw in title]-6,6),#N/A)</f>
        <v>#N/A</v>
      </c>
      <c r="K2294" s="1" t="e">
        <f>IFERROR(MID(SUBSTITUTE([kw rough in title],",","."),FIND("(",[kw rough in title])+1,20),SUBSTITUTE(IFERROR(MID([kw rough in title],FIND(" ",[kw rough in title])+1,20),[kw rough in title]),",","."))</f>
        <v>#N/A</v>
      </c>
      <c r="L2294" s="1">
        <f>IFERROR(FIND("kW",[desc]),0)</f>
        <v>0</v>
      </c>
      <c r="M2294">
        <f t="array" ref="M2294">MIN(IFERROR(FIND(IstNumbers,E2294),""))</f>
        <v>31</v>
      </c>
      <c r="N2294" s="1" t="b">
        <f>IF([first '# in desc]&lt;[pos kw in desc],MID([desc],[pos kw in desc]-7,7))</f>
        <v>0</v>
      </c>
      <c r="O22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94" s="1" t="str">
        <f>TRIM(IF([first '# in desc]&lt;[pos kw in desc],MID([desc],[pos kw in desc]-6,6),FALSE))</f>
        <v>FALSCH</v>
      </c>
      <c r="Q2294" s="1" t="b">
        <f>IF(LEN([manuell])=0,IFERROR([kw fine in title]*1,IFERROR(SUMPRODUCT(COUNTIF(IsDigits,MID([kw in desc],ROW($A$1:$A$150),1)))=LEN([kw in desc]),#N/A)),[manuell])</f>
        <v>0</v>
      </c>
      <c r="R2294" s="1" t="str">
        <f>IF([pos kw in title]&gt;0,MID(J2294,#REF!,4),IF([first '# in title]&gt;0,MID([title],[first '# in title],3),IF([first '# in title]&gt;0,MID([desc],#REF!,3),VLOOKUP([productid],$G$2:$R$1386,8))))</f>
        <v xml:space="preserve">22 </v>
      </c>
      <c r="S2294" s="1" t="e">
        <f>IF([kw in desc]=[kw rough in title],[kw in desc]*1,IFERROR(LEFT([kw_dirty],3)*1,IFERROR(LEFT([kw_dirty],2)*1,"n.a.")))</f>
        <v>#N/A</v>
      </c>
      <c r="T2294" s="1"/>
      <c r="U2294" s="1" t="e">
        <f>VLOOKUP(Tabelle1[[#This Row],[productid]],Tabelle2[#All],2,FALSE)</f>
        <v>#N/A</v>
      </c>
    </row>
    <row r="2295" spans="1:21" hidden="1">
      <c r="A2295" t="s">
        <v>3846</v>
      </c>
      <c r="B2295">
        <v>2124</v>
      </c>
      <c r="C2295">
        <v>289859</v>
      </c>
      <c r="D2295" t="s">
        <v>3892</v>
      </c>
      <c r="E2295" t="s">
        <v>2960</v>
      </c>
      <c r="F2295">
        <v>18406</v>
      </c>
      <c r="G2295">
        <v>2635849</v>
      </c>
      <c r="H2295">
        <f t="shared" si="35"/>
        <v>0</v>
      </c>
      <c r="I2295">
        <f t="array" ref="I2295">MIN(IFERROR(FIND(IstNumbers,A2295),""))</f>
        <v>14</v>
      </c>
      <c r="J2295" s="1" t="e">
        <f>IF([first '# in title]&lt;[pos kw in title],MID([title],[pos kw in title]-6,6),#N/A)</f>
        <v>#N/A</v>
      </c>
      <c r="K2295" s="1" t="e">
        <f>IFERROR(MID(SUBSTITUTE([kw rough in title],",","."),FIND("(",[kw rough in title])+1,20),SUBSTITUTE(IFERROR(MID([kw rough in title],FIND(" ",[kw rough in title])+1,20),[kw rough in title]),",","."))</f>
        <v>#N/A</v>
      </c>
      <c r="L2295" s="1">
        <f>IFERROR(FIND("kW",[desc]),0)</f>
        <v>71</v>
      </c>
      <c r="M2295">
        <f t="array" ref="M2295">MIN(IFERROR(FIND(IstNumbers,E2295),""))</f>
        <v>29</v>
      </c>
      <c r="N2295" s="1" t="str">
        <f>IF([first '# in desc]&lt;[pos kw in desc],MID([desc],[pos kw in desc]-7,7))</f>
        <v xml:space="preserve">­me 16 </v>
      </c>
      <c r="O229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95" s="1" t="str">
        <f>TRIM(IF([first '# in desc]&lt;[pos kw in desc],MID([desc],[pos kw in desc]-6,6),FALSE))</f>
        <v>me 16</v>
      </c>
      <c r="Q2295" s="1" t="b">
        <f>IF(LEN([manuell])=0,IFERROR([kw fine in title]*1,IFERROR(SUMPRODUCT(COUNTIF(IsDigits,MID([kw in desc],ROW($A$1:$A$150),1)))=LEN([kw in desc]),#N/A)),[manuell])</f>
        <v>0</v>
      </c>
      <c r="R2295" s="1" t="str">
        <f>IF([pos kw in title]&gt;0,MID(J2295,#REF!,4),IF([first '# in title]&gt;0,MID([title],[first '# in title],3),IF([first '# in title]&gt;0,MID([desc],#REF!,3),VLOOKUP([productid],$G$2:$R$1386,8))))</f>
        <v xml:space="preserve">16 </v>
      </c>
      <c r="S2295" s="1" t="e">
        <f>IF([kw in desc]=[kw rough in title],[kw in desc]*1,IFERROR(LEFT([kw_dirty],3)*1,IFERROR(LEFT([kw_dirty],2)*1,"n.a.")))</f>
        <v>#N/A</v>
      </c>
      <c r="T2295" s="1"/>
      <c r="U2295" s="1">
        <f>VLOOKUP(Tabelle1[[#This Row],[productid]],Tabelle2[#All],2,FALSE)</f>
        <v>16</v>
      </c>
    </row>
    <row r="2296" spans="1:21" hidden="1">
      <c r="A2296" t="s">
        <v>3882</v>
      </c>
      <c r="B2296">
        <v>3245</v>
      </c>
      <c r="C2296">
        <v>289859</v>
      </c>
      <c r="D2296" t="s">
        <v>3893</v>
      </c>
      <c r="E2296" t="s">
        <v>3247</v>
      </c>
      <c r="F2296">
        <v>18406</v>
      </c>
      <c r="G2296">
        <v>1750863</v>
      </c>
      <c r="H2296">
        <f t="shared" si="35"/>
        <v>20</v>
      </c>
      <c r="I2296">
        <f t="array" ref="I2296">MIN(IFERROR(FIND(IstNumbers,A2296),""))</f>
        <v>17</v>
      </c>
      <c r="J2296" s="1" t="str">
        <f>IF([first '# in title]&lt;[pos kw in title],MID([title],[pos kw in title]-6,6),#N/A)</f>
        <v xml:space="preserve">ur 42 </v>
      </c>
      <c r="K229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296" s="1">
        <f>IFERROR(FIND("kW",[desc]),0)</f>
        <v>70</v>
      </c>
      <c r="M2296">
        <f t="array" ref="M2296">MIN(IFERROR(FIND(IstNumbers,E2296),""))</f>
        <v>34</v>
      </c>
      <c r="N2296" s="1" t="str">
        <f>IF([first '# in desc]&lt;[pos kw in desc],MID([desc],[pos kw in desc]-7,7))</f>
        <v xml:space="preserve">­me 42 </v>
      </c>
      <c r="O22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96" s="1" t="str">
        <f>TRIM(IF([first '# in desc]&lt;[pos kw in desc],MID([desc],[pos kw in desc]-6,6),FALSE))</f>
        <v>me 42</v>
      </c>
      <c r="Q2296" s="1">
        <f>IF(LEN([manuell])=0,IFERROR([kw fine in title]*1,IFERROR(SUMPRODUCT(COUNTIF(IsDigits,MID([kw in desc],ROW($A$1:$A$150),1)))=LEN([kw in desc]),#N/A)),[manuell])</f>
        <v>42</v>
      </c>
      <c r="R2296" s="1" t="e">
        <f>IF([pos kw in title]&gt;0,MID(J2296,#REF!,4),IF([first '# in title]&gt;0,MID([title],[first '# in title],3),IF([first '# in title]&gt;0,MID([desc],#REF!,3),VLOOKUP([productid],$G$2:$R$1386,8))))</f>
        <v>#REF!</v>
      </c>
      <c r="S2296" s="1" t="str">
        <f>IF([kw in desc]=[kw rough in title],[kw in desc]*1,IFERROR(LEFT([kw_dirty],3)*1,IFERROR(LEFT([kw_dirty],2)*1,"n.a.")))</f>
        <v>n.a.</v>
      </c>
      <c r="T2296" s="1"/>
      <c r="U2296" s="1">
        <f>VLOOKUP(Tabelle1[[#This Row],[productid]],Tabelle2[#All],2,FALSE)</f>
        <v>42</v>
      </c>
    </row>
    <row r="2297" spans="1:21">
      <c r="A2297" t="s">
        <v>3885</v>
      </c>
      <c r="B2297">
        <v>2388</v>
      </c>
      <c r="C2297">
        <v>289859</v>
      </c>
      <c r="D2297" t="s">
        <v>3894</v>
      </c>
      <c r="E2297" t="s">
        <v>3895</v>
      </c>
      <c r="F2297">
        <v>18406</v>
      </c>
      <c r="G2297">
        <v>2286143</v>
      </c>
      <c r="H2297">
        <f t="shared" si="35"/>
        <v>0</v>
      </c>
      <c r="I2297">
        <f t="array" ref="I2297">MIN(IFERROR(FIND(IstNumbers,A2297),""))</f>
        <v>10</v>
      </c>
      <c r="J2297" s="1" t="e">
        <f>IF([first '# in title]&lt;[pos kw in title],MID([title],[pos kw in title]-6,6),#N/A)</f>
        <v>#N/A</v>
      </c>
      <c r="K2297" s="1" t="e">
        <f>IFERROR(MID(SUBSTITUTE([kw rough in title],",","."),FIND("(",[kw rough in title])+1,20),SUBSTITUTE(IFERROR(MID([kw rough in title],FIND(" ",[kw rough in title])+1,20),[kw rough in title]),",","."))</f>
        <v>#N/A</v>
      </c>
      <c r="L2297" s="1">
        <f>IFERROR(FIND("kW",[desc]),0)</f>
        <v>0</v>
      </c>
      <c r="M2297">
        <f t="array" ref="M2297">MIN(IFERROR(FIND(IstNumbers,E2297),""))</f>
        <v>33</v>
      </c>
      <c r="N2297" s="1" t="b">
        <f>IF([first '# in desc]&lt;[pos kw in desc],MID([desc],[pos kw in desc]-7,7))</f>
        <v>0</v>
      </c>
      <c r="O22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297" s="1" t="str">
        <f>TRIM(IF([first '# in desc]&lt;[pos kw in desc],MID([desc],[pos kw in desc]-6,6),FALSE))</f>
        <v>FALSCH</v>
      </c>
      <c r="Q2297" s="1" t="b">
        <f>IF(LEN([manuell])=0,IFERROR([kw fine in title]*1,IFERROR(SUMPRODUCT(COUNTIF(IsDigits,MID([kw in desc],ROW($A$1:$A$150),1)))=LEN([kw in desc]),#N/A)),[manuell])</f>
        <v>0</v>
      </c>
      <c r="R2297" s="1" t="str">
        <f>IF([pos kw in title]&gt;0,MID(J2297,#REF!,4),IF([first '# in title]&gt;0,MID([title],[first '# in title],3),IF([first '# in title]&gt;0,MID([desc],#REF!,3),VLOOKUP([productid],$G$2:$R$1386,8))))</f>
        <v>146</v>
      </c>
      <c r="S2297" s="1" t="e">
        <f>IF([kw in desc]=[kw rough in title],[kw in desc]*1,IFERROR(LEFT([kw_dirty],3)*1,IFERROR(LEFT([kw_dirty],2)*1,"n.a.")))</f>
        <v>#N/A</v>
      </c>
      <c r="T2297" s="1"/>
      <c r="U2297" s="1" t="e">
        <f>VLOOKUP(Tabelle1[[#This Row],[productid]],Tabelle2[#All],2,FALSE)</f>
        <v>#N/A</v>
      </c>
    </row>
    <row r="2298" spans="1:21" hidden="1">
      <c r="A2298" t="s">
        <v>2399</v>
      </c>
      <c r="B2298">
        <v>2244</v>
      </c>
      <c r="C2298">
        <v>289859</v>
      </c>
      <c r="D2298" t="s">
        <v>3896</v>
      </c>
      <c r="E2298" t="s">
        <v>3897</v>
      </c>
      <c r="F2298">
        <v>18406</v>
      </c>
      <c r="G2298">
        <v>3712883</v>
      </c>
      <c r="H2298">
        <f t="shared" si="35"/>
        <v>60</v>
      </c>
      <c r="I2298">
        <f t="array" ref="I2298">MIN(IFERROR(FIND(IstNumbers,A2298),""))</f>
        <v>24</v>
      </c>
      <c r="J2298" s="1" t="str">
        <f>IF([first '# in title]&lt;[pos kw in title],MID([title],[pos kw in title]-6,6),#N/A)</f>
        <v xml:space="preserve">L (16 </v>
      </c>
      <c r="K229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298" s="1">
        <f>IFERROR(FIND("kW",[desc]),0)</f>
        <v>71</v>
      </c>
      <c r="M2298">
        <f t="array" ref="M2298">MIN(IFERROR(FIND(IstNumbers,E2298),""))</f>
        <v>29</v>
      </c>
      <c r="N2298" s="1" t="str">
        <f>IF([first '# in desc]&lt;[pos kw in desc],MID([desc],[pos kw in desc]-7,7))</f>
        <v xml:space="preserve">­me 16 </v>
      </c>
      <c r="O229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298" s="1" t="str">
        <f>TRIM(IF([first '# in desc]&lt;[pos kw in desc],MID([desc],[pos kw in desc]-6,6),FALSE))</f>
        <v>me 16</v>
      </c>
      <c r="Q2298" s="1">
        <f>IF(LEN([manuell])=0,IFERROR([kw fine in title]*1,IFERROR(SUMPRODUCT(COUNTIF(IsDigits,MID([kw in desc],ROW($A$1:$A$150),1)))=LEN([kw in desc]),#N/A)),[manuell])</f>
        <v>16</v>
      </c>
      <c r="R2298" s="1" t="e">
        <f>IF([pos kw in title]&gt;0,MID(J2298,#REF!,4),IF([first '# in title]&gt;0,MID([title],[first '# in title],3),IF([first '# in title]&gt;0,MID([desc],#REF!,3),VLOOKUP([productid],$G$2:$R$1386,8))))</f>
        <v>#REF!</v>
      </c>
      <c r="S2298" s="1" t="str">
        <f>IF([kw in desc]=[kw rough in title],[kw in desc]*1,IFERROR(LEFT([kw_dirty],3)*1,IFERROR(LEFT([kw_dirty],2)*1,"n.a.")))</f>
        <v>n.a.</v>
      </c>
      <c r="T2298" s="1"/>
      <c r="U2298" s="1">
        <f>VLOOKUP(Tabelle1[[#This Row],[productid]],Tabelle2[#All],2,FALSE)</f>
        <v>16</v>
      </c>
    </row>
    <row r="2299" spans="1:21" hidden="1">
      <c r="A2299" t="s">
        <v>563</v>
      </c>
      <c r="B2299">
        <v>3310</v>
      </c>
      <c r="C2299">
        <v>289859</v>
      </c>
      <c r="D2299" t="s">
        <v>3898</v>
      </c>
      <c r="E2299" t="s">
        <v>3899</v>
      </c>
      <c r="F2299">
        <v>18406</v>
      </c>
      <c r="G2299">
        <v>3497887</v>
      </c>
      <c r="H2299">
        <f t="shared" si="35"/>
        <v>55</v>
      </c>
      <c r="I2299">
        <f t="array" ref="I2299">MIN(IFERROR(FIND(IstNumbers,A2299),""))</f>
        <v>29</v>
      </c>
      <c r="J2299" s="1" t="str">
        <f>IF([first '# in title]&lt;[pos kw in title],MID([title],[pos kw in title]-6,6),#N/A)</f>
        <v xml:space="preserve">L (42 </v>
      </c>
      <c r="K229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299" s="1">
        <f>IFERROR(FIND("kW",[desc]),0)</f>
        <v>70</v>
      </c>
      <c r="M2299">
        <f t="array" ref="M2299">MIN(IFERROR(FIND(IstNumbers,E2299),""))</f>
        <v>34</v>
      </c>
      <c r="N2299" s="1" t="str">
        <f>IF([first '# in desc]&lt;[pos kw in desc],MID([desc],[pos kw in desc]-7,7))</f>
        <v xml:space="preserve">­me 42 </v>
      </c>
      <c r="O22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299" s="1" t="str">
        <f>TRIM(IF([first '# in desc]&lt;[pos kw in desc],MID([desc],[pos kw in desc]-6,6),FALSE))</f>
        <v>me 42</v>
      </c>
      <c r="Q2299" s="1">
        <f>IF(LEN([manuell])=0,IFERROR([kw fine in title]*1,IFERROR(SUMPRODUCT(COUNTIF(IsDigits,MID([kw in desc],ROW($A$1:$A$150),1)))=LEN([kw in desc]),#N/A)),[manuell])</f>
        <v>42</v>
      </c>
      <c r="R2299" s="1" t="e">
        <f>IF([pos kw in title]&gt;0,MID(J2299,#REF!,4),IF([first '# in title]&gt;0,MID([title],[first '# in title],3),IF([first '# in title]&gt;0,MID([desc],#REF!,3),VLOOKUP([productid],$G$2:$R$1386,8))))</f>
        <v>#REF!</v>
      </c>
      <c r="S2299" s="1" t="str">
        <f>IF([kw in desc]=[kw rough in title],[kw in desc]*1,IFERROR(LEFT([kw_dirty],3)*1,IFERROR(LEFT([kw_dirty],2)*1,"n.a.")))</f>
        <v>n.a.</v>
      </c>
      <c r="T2299" s="1"/>
      <c r="U2299" s="1">
        <f>VLOOKUP(Tabelle1[[#This Row],[productid]],Tabelle2[#All],2,FALSE)</f>
        <v>42</v>
      </c>
    </row>
    <row r="2300" spans="1:21" hidden="1">
      <c r="A2300" t="s">
        <v>3860</v>
      </c>
      <c r="B2300">
        <v>2214</v>
      </c>
      <c r="C2300">
        <v>289859</v>
      </c>
      <c r="D2300" t="s">
        <v>3900</v>
      </c>
      <c r="E2300" t="s">
        <v>3382</v>
      </c>
      <c r="F2300">
        <v>18406</v>
      </c>
      <c r="G2300">
        <v>1219746</v>
      </c>
      <c r="H2300">
        <f t="shared" si="35"/>
        <v>0</v>
      </c>
      <c r="I2300">
        <f t="array" ref="I2300">MIN(IFERROR(FIND(IstNumbers,A2300),""))</f>
        <v>18</v>
      </c>
      <c r="J2300" s="1" t="e">
        <f>IF([first '# in title]&lt;[pos kw in title],MID([title],[pos kw in title]-6,6),#N/A)</f>
        <v>#N/A</v>
      </c>
      <c r="K2300" s="1" t="e">
        <f>IFERROR(MID(SUBSTITUTE([kw rough in title],",","."),FIND("(",[kw rough in title])+1,20),SUBSTITUTE(IFERROR(MID([kw rough in title],FIND(" ",[kw rough in title])+1,20),[kw rough in title]),",","."))</f>
        <v>#N/A</v>
      </c>
      <c r="L2300" s="1">
        <f>IFERROR(FIND("kW",[desc]),0)</f>
        <v>71</v>
      </c>
      <c r="M2300">
        <f t="array" ref="M2300">MIN(IFERROR(FIND(IstNumbers,E2300),""))</f>
        <v>29</v>
      </c>
      <c r="N2300" s="1" t="str">
        <f>IF([first '# in desc]&lt;[pos kw in desc],MID([desc],[pos kw in desc]-7,7))</f>
        <v xml:space="preserve">­me 16 </v>
      </c>
      <c r="O230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00" s="1" t="str">
        <f>TRIM(IF([first '# in desc]&lt;[pos kw in desc],MID([desc],[pos kw in desc]-6,6),FALSE))</f>
        <v>me 16</v>
      </c>
      <c r="Q2300" s="1" t="b">
        <f>IF(LEN([manuell])=0,IFERROR([kw fine in title]*1,IFERROR(SUMPRODUCT(COUNTIF(IsDigits,MID([kw in desc],ROW($A$1:$A$150),1)))=LEN([kw in desc]),#N/A)),[manuell])</f>
        <v>0</v>
      </c>
      <c r="R2300" s="1" t="str">
        <f>IF([pos kw in title]&gt;0,MID(J2300,#REF!,4),IF([first '# in title]&gt;0,MID([title],[first '# in title],3),IF([first '# in title]&gt;0,MID([desc],#REF!,3),VLOOKUP([productid],$G$2:$R$1386,8))))</f>
        <v xml:space="preserve">16 </v>
      </c>
      <c r="S2300" s="1" t="e">
        <f>IF([kw in desc]=[kw rough in title],[kw in desc]*1,IFERROR(LEFT([kw_dirty],3)*1,IFERROR(LEFT([kw_dirty],2)*1,"n.a.")))</f>
        <v>#N/A</v>
      </c>
      <c r="T2300" s="1"/>
      <c r="U2300" s="1">
        <f>VLOOKUP(Tabelle1[[#This Row],[productid]],Tabelle2[#All],2,FALSE)</f>
        <v>16</v>
      </c>
    </row>
    <row r="2301" spans="1:21">
      <c r="A2301" t="s">
        <v>3838</v>
      </c>
      <c r="B2301">
        <v>3155</v>
      </c>
      <c r="C2301">
        <v>289859</v>
      </c>
      <c r="D2301" t="s">
        <v>3901</v>
      </c>
      <c r="E2301" t="s">
        <v>3902</v>
      </c>
      <c r="F2301">
        <v>18406</v>
      </c>
      <c r="G2301">
        <v>3094808</v>
      </c>
      <c r="H2301">
        <f t="shared" si="35"/>
        <v>0</v>
      </c>
      <c r="I2301">
        <f t="array" ref="I2301">MIN(IFERROR(FIND(IstNumbers,A2301),""))</f>
        <v>18</v>
      </c>
      <c r="J2301" s="1" t="e">
        <f>IF([first '# in title]&lt;[pos kw in title],MID([title],[pos kw in title]-6,6),#N/A)</f>
        <v>#N/A</v>
      </c>
      <c r="K2301" s="1" t="e">
        <f>IFERROR(MID(SUBSTITUTE([kw rough in title],",","."),FIND("(",[kw rough in title])+1,20),SUBSTITUTE(IFERROR(MID([kw rough in title],FIND(" ",[kw rough in title])+1,20),[kw rough in title]),",","."))</f>
        <v>#N/A</v>
      </c>
      <c r="L2301" s="1">
        <f>IFERROR(FIND("kW",[desc]),0)</f>
        <v>0</v>
      </c>
      <c r="M2301">
        <f t="array" ref="M2301">MIN(IFERROR(FIND(IstNumbers,E2301),""))</f>
        <v>31</v>
      </c>
      <c r="N2301" s="1" t="b">
        <f>IF([first '# in desc]&lt;[pos kw in desc],MID([desc],[pos kw in desc]-7,7))</f>
        <v>0</v>
      </c>
      <c r="O23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01" s="1" t="str">
        <f>TRIM(IF([first '# in desc]&lt;[pos kw in desc],MID([desc],[pos kw in desc]-6,6),FALSE))</f>
        <v>FALSCH</v>
      </c>
      <c r="Q2301" s="1" t="b">
        <f>IF(LEN([manuell])=0,IFERROR([kw fine in title]*1,IFERROR(SUMPRODUCT(COUNTIF(IsDigits,MID([kw in desc],ROW($A$1:$A$150),1)))=LEN([kw in desc]),#N/A)),[manuell])</f>
        <v>0</v>
      </c>
      <c r="R2301" s="1" t="str">
        <f>IF([pos kw in title]&gt;0,MID(J2301,#REF!,4),IF([first '# in title]&gt;0,MID([title],[first '# in title],3),IF([first '# in title]&gt;0,MID([desc],#REF!,3),VLOOKUP([productid],$G$2:$R$1386,8))))</f>
        <v xml:space="preserve">22 </v>
      </c>
      <c r="S2301" s="1" t="e">
        <f>IF([kw in desc]=[kw rough in title],[kw in desc]*1,IFERROR(LEFT([kw_dirty],3)*1,IFERROR(LEFT([kw_dirty],2)*1,"n.a.")))</f>
        <v>#N/A</v>
      </c>
      <c r="T2301" s="1"/>
      <c r="U2301" s="1" t="e">
        <f>VLOOKUP(Tabelle1[[#This Row],[productid]],Tabelle2[#All],2,FALSE)</f>
        <v>#N/A</v>
      </c>
    </row>
    <row r="2302" spans="1:21" hidden="1">
      <c r="A2302" t="s">
        <v>3846</v>
      </c>
      <c r="B2302">
        <v>2134</v>
      </c>
      <c r="C2302">
        <v>289859</v>
      </c>
      <c r="D2302" t="s">
        <v>3903</v>
      </c>
      <c r="E2302" t="s">
        <v>2999</v>
      </c>
      <c r="F2302">
        <v>18406</v>
      </c>
      <c r="G2302">
        <v>2635849</v>
      </c>
      <c r="H2302">
        <f t="shared" si="35"/>
        <v>0</v>
      </c>
      <c r="I2302">
        <f t="array" ref="I2302">MIN(IFERROR(FIND(IstNumbers,A2302),""))</f>
        <v>14</v>
      </c>
      <c r="J2302" s="1" t="e">
        <f>IF([first '# in title]&lt;[pos kw in title],MID([title],[pos kw in title]-6,6),#N/A)</f>
        <v>#N/A</v>
      </c>
      <c r="K2302" s="1" t="e">
        <f>IFERROR(MID(SUBSTITUTE([kw rough in title],",","."),FIND("(",[kw rough in title])+1,20),SUBSTITUTE(IFERROR(MID([kw rough in title],FIND(" ",[kw rough in title])+1,20),[kw rough in title]),",","."))</f>
        <v>#N/A</v>
      </c>
      <c r="L2302" s="1">
        <f>IFERROR(FIND("kW",[desc]),0)</f>
        <v>71</v>
      </c>
      <c r="M2302">
        <f t="array" ref="M2302">MIN(IFERROR(FIND(IstNumbers,E2302),""))</f>
        <v>29</v>
      </c>
      <c r="N2302" s="1" t="str">
        <f>IF([first '# in desc]&lt;[pos kw in desc],MID([desc],[pos kw in desc]-7,7))</f>
        <v xml:space="preserve">­me 16 </v>
      </c>
      <c r="O230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02" s="1" t="str">
        <f>TRIM(IF([first '# in desc]&lt;[pos kw in desc],MID([desc],[pos kw in desc]-6,6),FALSE))</f>
        <v>me 16</v>
      </c>
      <c r="Q2302" s="1" t="b">
        <f>IF(LEN([manuell])=0,IFERROR([kw fine in title]*1,IFERROR(SUMPRODUCT(COUNTIF(IsDigits,MID([kw in desc],ROW($A$1:$A$150),1)))=LEN([kw in desc]),#N/A)),[manuell])</f>
        <v>0</v>
      </c>
      <c r="R2302" s="1" t="str">
        <f>IF([pos kw in title]&gt;0,MID(J2302,#REF!,4),IF([first '# in title]&gt;0,MID([title],[first '# in title],3),IF([first '# in title]&gt;0,MID([desc],#REF!,3),VLOOKUP([productid],$G$2:$R$1386,8))))</f>
        <v xml:space="preserve">16 </v>
      </c>
      <c r="S2302" s="1" t="e">
        <f>IF([kw in desc]=[kw rough in title],[kw in desc]*1,IFERROR(LEFT([kw_dirty],3)*1,IFERROR(LEFT([kw_dirty],2)*1,"n.a.")))</f>
        <v>#N/A</v>
      </c>
      <c r="T2302" s="1"/>
      <c r="U2302" s="1">
        <f>VLOOKUP(Tabelle1[[#This Row],[productid]],Tabelle2[#All],2,FALSE)</f>
        <v>16</v>
      </c>
    </row>
    <row r="2303" spans="1:21" hidden="1">
      <c r="A2303" t="s">
        <v>3882</v>
      </c>
      <c r="B2303">
        <v>3245</v>
      </c>
      <c r="C2303">
        <v>289859</v>
      </c>
      <c r="D2303" t="s">
        <v>3904</v>
      </c>
      <c r="E2303" t="s">
        <v>3210</v>
      </c>
      <c r="F2303">
        <v>18406</v>
      </c>
      <c r="G2303">
        <v>1750863</v>
      </c>
      <c r="H2303">
        <f t="shared" si="35"/>
        <v>20</v>
      </c>
      <c r="I2303">
        <f t="array" ref="I2303">MIN(IFERROR(FIND(IstNumbers,A2303),""))</f>
        <v>17</v>
      </c>
      <c r="J2303" s="1" t="str">
        <f>IF([first '# in title]&lt;[pos kw in title],MID([title],[pos kw in title]-6,6),#N/A)</f>
        <v xml:space="preserve">ur 42 </v>
      </c>
      <c r="K230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03" s="1">
        <f>IFERROR(FIND("kW",[desc]),0)</f>
        <v>70</v>
      </c>
      <c r="M2303">
        <f t="array" ref="M2303">MIN(IFERROR(FIND(IstNumbers,E2303),""))</f>
        <v>34</v>
      </c>
      <c r="N2303" s="1" t="str">
        <f>IF([first '# in desc]&lt;[pos kw in desc],MID([desc],[pos kw in desc]-7,7))</f>
        <v xml:space="preserve">­me 42 </v>
      </c>
      <c r="O23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03" s="1" t="str">
        <f>TRIM(IF([first '# in desc]&lt;[pos kw in desc],MID([desc],[pos kw in desc]-6,6),FALSE))</f>
        <v>me 42</v>
      </c>
      <c r="Q2303" s="1">
        <f>IF(LEN([manuell])=0,IFERROR([kw fine in title]*1,IFERROR(SUMPRODUCT(COUNTIF(IsDigits,MID([kw in desc],ROW($A$1:$A$150),1)))=LEN([kw in desc]),#N/A)),[manuell])</f>
        <v>42</v>
      </c>
      <c r="R2303" s="1" t="e">
        <f>IF([pos kw in title]&gt;0,MID(J2303,#REF!,4),IF([first '# in title]&gt;0,MID([title],[first '# in title],3),IF([first '# in title]&gt;0,MID([desc],#REF!,3),VLOOKUP([productid],$G$2:$R$1386,8))))</f>
        <v>#REF!</v>
      </c>
      <c r="S2303" s="1" t="str">
        <f>IF([kw in desc]=[kw rough in title],[kw in desc]*1,IFERROR(LEFT([kw_dirty],3)*1,IFERROR(LEFT([kw_dirty],2)*1,"n.a.")))</f>
        <v>n.a.</v>
      </c>
      <c r="T2303" s="1"/>
      <c r="U2303" s="1">
        <f>VLOOKUP(Tabelle1[[#This Row],[productid]],Tabelle2[#All],2,FALSE)</f>
        <v>42</v>
      </c>
    </row>
    <row r="2304" spans="1:21">
      <c r="A2304" t="s">
        <v>3885</v>
      </c>
      <c r="B2304">
        <v>2388</v>
      </c>
      <c r="C2304">
        <v>289859</v>
      </c>
      <c r="D2304" t="s">
        <v>3905</v>
      </c>
      <c r="E2304" t="s">
        <v>3906</v>
      </c>
      <c r="F2304">
        <v>18406</v>
      </c>
      <c r="G2304">
        <v>2286143</v>
      </c>
      <c r="H2304">
        <f t="shared" si="35"/>
        <v>0</v>
      </c>
      <c r="I2304">
        <f t="array" ref="I2304">MIN(IFERROR(FIND(IstNumbers,A2304),""))</f>
        <v>10</v>
      </c>
      <c r="J2304" s="1" t="e">
        <f>IF([first '# in title]&lt;[pos kw in title],MID([title],[pos kw in title]-6,6),#N/A)</f>
        <v>#N/A</v>
      </c>
      <c r="K2304" s="1" t="e">
        <f>IFERROR(MID(SUBSTITUTE([kw rough in title],",","."),FIND("(",[kw rough in title])+1,20),SUBSTITUTE(IFERROR(MID([kw rough in title],FIND(" ",[kw rough in title])+1,20),[kw rough in title]),",","."))</f>
        <v>#N/A</v>
      </c>
      <c r="L2304" s="1">
        <f>IFERROR(FIND("kW",[desc]),0)</f>
        <v>0</v>
      </c>
      <c r="M2304">
        <f t="array" ref="M2304">MIN(IFERROR(FIND(IstNumbers,E2304),""))</f>
        <v>33</v>
      </c>
      <c r="N2304" s="1" t="b">
        <f>IF([first '# in desc]&lt;[pos kw in desc],MID([desc],[pos kw in desc]-7,7))</f>
        <v>0</v>
      </c>
      <c r="O23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04" s="1" t="str">
        <f>TRIM(IF([first '# in desc]&lt;[pos kw in desc],MID([desc],[pos kw in desc]-6,6),FALSE))</f>
        <v>FALSCH</v>
      </c>
      <c r="Q2304" s="1" t="b">
        <f>IF(LEN([manuell])=0,IFERROR([kw fine in title]*1,IFERROR(SUMPRODUCT(COUNTIF(IsDigits,MID([kw in desc],ROW($A$1:$A$150),1)))=LEN([kw in desc]),#N/A)),[manuell])</f>
        <v>0</v>
      </c>
      <c r="R2304" s="1" t="str">
        <f>IF([pos kw in title]&gt;0,MID(J2304,#REF!,4),IF([first '# in title]&gt;0,MID([title],[first '# in title],3),IF([first '# in title]&gt;0,MID([desc],#REF!,3),VLOOKUP([productid],$G$2:$R$1386,8))))</f>
        <v>146</v>
      </c>
      <c r="S2304" s="1" t="e">
        <f>IF([kw in desc]=[kw rough in title],[kw in desc]*1,IFERROR(LEFT([kw_dirty],3)*1,IFERROR(LEFT([kw_dirty],2)*1,"n.a.")))</f>
        <v>#N/A</v>
      </c>
      <c r="T2304" s="1"/>
      <c r="U2304" s="1" t="e">
        <f>VLOOKUP(Tabelle1[[#This Row],[productid]],Tabelle2[#All],2,FALSE)</f>
        <v>#N/A</v>
      </c>
    </row>
    <row r="2305" spans="1:21" hidden="1">
      <c r="A2305" t="s">
        <v>2399</v>
      </c>
      <c r="B2305">
        <v>2249</v>
      </c>
      <c r="C2305">
        <v>289859</v>
      </c>
      <c r="D2305" t="s">
        <v>3907</v>
      </c>
      <c r="E2305" t="s">
        <v>3908</v>
      </c>
      <c r="F2305">
        <v>18406</v>
      </c>
      <c r="G2305">
        <v>3712883</v>
      </c>
      <c r="H2305">
        <f t="shared" si="35"/>
        <v>60</v>
      </c>
      <c r="I2305">
        <f t="array" ref="I2305">MIN(IFERROR(FIND(IstNumbers,A2305),""))</f>
        <v>24</v>
      </c>
      <c r="J2305" s="1" t="str">
        <f>IF([first '# in title]&lt;[pos kw in title],MID([title],[pos kw in title]-6,6),#N/A)</f>
        <v xml:space="preserve">L (16 </v>
      </c>
      <c r="K230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05" s="1">
        <f>IFERROR(FIND("kW",[desc]),0)</f>
        <v>71</v>
      </c>
      <c r="M2305">
        <f t="array" ref="M2305">MIN(IFERROR(FIND(IstNumbers,E2305),""))</f>
        <v>29</v>
      </c>
      <c r="N2305" s="1" t="str">
        <f>IF([first '# in desc]&lt;[pos kw in desc],MID([desc],[pos kw in desc]-7,7))</f>
        <v xml:space="preserve">­me 16 </v>
      </c>
      <c r="O230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05" s="1" t="str">
        <f>TRIM(IF([first '# in desc]&lt;[pos kw in desc],MID([desc],[pos kw in desc]-6,6),FALSE))</f>
        <v>me 16</v>
      </c>
      <c r="Q2305" s="1">
        <f>IF(LEN([manuell])=0,IFERROR([kw fine in title]*1,IFERROR(SUMPRODUCT(COUNTIF(IsDigits,MID([kw in desc],ROW($A$1:$A$150),1)))=LEN([kw in desc]),#N/A)),[manuell])</f>
        <v>16</v>
      </c>
      <c r="R2305" s="1" t="e">
        <f>IF([pos kw in title]&gt;0,MID(J2305,#REF!,4),IF([first '# in title]&gt;0,MID([title],[first '# in title],3),IF([first '# in title]&gt;0,MID([desc],#REF!,3),VLOOKUP([productid],$G$2:$R$1386,8))))</f>
        <v>#REF!</v>
      </c>
      <c r="S2305" s="1" t="str">
        <f>IF([kw in desc]=[kw rough in title],[kw in desc]*1,IFERROR(LEFT([kw_dirty],3)*1,IFERROR(LEFT([kw_dirty],2)*1,"n.a.")))</f>
        <v>n.a.</v>
      </c>
      <c r="T2305" s="1"/>
      <c r="U2305" s="1">
        <f>VLOOKUP(Tabelle1[[#This Row],[productid]],Tabelle2[#All],2,FALSE)</f>
        <v>16</v>
      </c>
    </row>
    <row r="2306" spans="1:21" hidden="1">
      <c r="A2306" t="s">
        <v>563</v>
      </c>
      <c r="B2306">
        <v>3310</v>
      </c>
      <c r="C2306">
        <v>289859</v>
      </c>
      <c r="D2306" t="s">
        <v>3909</v>
      </c>
      <c r="E2306" t="s">
        <v>3910</v>
      </c>
      <c r="F2306">
        <v>18406</v>
      </c>
      <c r="G2306">
        <v>3497887</v>
      </c>
      <c r="H2306">
        <f t="shared" si="35"/>
        <v>55</v>
      </c>
      <c r="I2306">
        <f t="array" ref="I2306">MIN(IFERROR(FIND(IstNumbers,A2306),""))</f>
        <v>29</v>
      </c>
      <c r="J2306" s="1" t="str">
        <f>IF([first '# in title]&lt;[pos kw in title],MID([title],[pos kw in title]-6,6),#N/A)</f>
        <v xml:space="preserve">L (42 </v>
      </c>
      <c r="K230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06" s="1">
        <f>IFERROR(FIND("kW",[desc]),0)</f>
        <v>70</v>
      </c>
      <c r="M2306">
        <f t="array" ref="M2306">MIN(IFERROR(FIND(IstNumbers,E2306),""))</f>
        <v>34</v>
      </c>
      <c r="N2306" s="1" t="str">
        <f>IF([first '# in desc]&lt;[pos kw in desc],MID([desc],[pos kw in desc]-7,7))</f>
        <v xml:space="preserve">­me 42 </v>
      </c>
      <c r="O23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06" s="1" t="str">
        <f>TRIM(IF([first '# in desc]&lt;[pos kw in desc],MID([desc],[pos kw in desc]-6,6),FALSE))</f>
        <v>me 42</v>
      </c>
      <c r="Q2306" s="1">
        <f>IF(LEN([manuell])=0,IFERROR([kw fine in title]*1,IFERROR(SUMPRODUCT(COUNTIF(IsDigits,MID([kw in desc],ROW($A$1:$A$150),1)))=LEN([kw in desc]),#N/A)),[manuell])</f>
        <v>42</v>
      </c>
      <c r="R2306" s="1" t="e">
        <f>IF([pos kw in title]&gt;0,MID(J2306,#REF!,4),IF([first '# in title]&gt;0,MID([title],[first '# in title],3),IF([first '# in title]&gt;0,MID([desc],#REF!,3),VLOOKUP([productid],$G$2:$R$1386,8))))</f>
        <v>#REF!</v>
      </c>
      <c r="S2306" s="1" t="str">
        <f>IF([kw in desc]=[kw rough in title],[kw in desc]*1,IFERROR(LEFT([kw_dirty],3)*1,IFERROR(LEFT([kw_dirty],2)*1,"n.a.")))</f>
        <v>n.a.</v>
      </c>
      <c r="T2306" s="1"/>
      <c r="U2306" s="1">
        <f>VLOOKUP(Tabelle1[[#This Row],[productid]],Tabelle2[#All],2,FALSE)</f>
        <v>42</v>
      </c>
    </row>
    <row r="2307" spans="1:21" hidden="1">
      <c r="A2307" t="s">
        <v>3860</v>
      </c>
      <c r="B2307">
        <v>2214</v>
      </c>
      <c r="C2307">
        <v>289859</v>
      </c>
      <c r="D2307" t="s">
        <v>3911</v>
      </c>
      <c r="E2307" t="s">
        <v>3912</v>
      </c>
      <c r="F2307">
        <v>18406</v>
      </c>
      <c r="G2307">
        <v>1219746</v>
      </c>
      <c r="H2307">
        <f t="shared" si="35"/>
        <v>0</v>
      </c>
      <c r="I2307">
        <f t="array" ref="I2307">MIN(IFERROR(FIND(IstNumbers,A2307),""))</f>
        <v>18</v>
      </c>
      <c r="J2307" s="1" t="e">
        <f>IF([first '# in title]&lt;[pos kw in title],MID([title],[pos kw in title]-6,6),#N/A)</f>
        <v>#N/A</v>
      </c>
      <c r="K2307" s="1" t="e">
        <f>IFERROR(MID(SUBSTITUTE([kw rough in title],",","."),FIND("(",[kw rough in title])+1,20),SUBSTITUTE(IFERROR(MID([kw rough in title],FIND(" ",[kw rough in title])+1,20),[kw rough in title]),",","."))</f>
        <v>#N/A</v>
      </c>
      <c r="L2307" s="1">
        <f>IFERROR(FIND("kW",[desc]),0)</f>
        <v>71</v>
      </c>
      <c r="M2307">
        <f t="array" ref="M2307">MIN(IFERROR(FIND(IstNumbers,E2307),""))</f>
        <v>29</v>
      </c>
      <c r="N2307" s="1" t="str">
        <f>IF([first '# in desc]&lt;[pos kw in desc],MID([desc],[pos kw in desc]-7,7))</f>
        <v xml:space="preserve">­me 16 </v>
      </c>
      <c r="O230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07" s="1" t="str">
        <f>TRIM(IF([first '# in desc]&lt;[pos kw in desc],MID([desc],[pos kw in desc]-6,6),FALSE))</f>
        <v>me 16</v>
      </c>
      <c r="Q2307" s="1" t="b">
        <f>IF(LEN([manuell])=0,IFERROR([kw fine in title]*1,IFERROR(SUMPRODUCT(COUNTIF(IsDigits,MID([kw in desc],ROW($A$1:$A$150),1)))=LEN([kw in desc]),#N/A)),[manuell])</f>
        <v>0</v>
      </c>
      <c r="R2307" s="1" t="str">
        <f>IF([pos kw in title]&gt;0,MID(J2307,#REF!,4),IF([first '# in title]&gt;0,MID([title],[first '# in title],3),IF([first '# in title]&gt;0,MID([desc],#REF!,3),VLOOKUP([productid],$G$2:$R$1386,8))))</f>
        <v xml:space="preserve">16 </v>
      </c>
      <c r="S2307" s="1" t="e">
        <f>IF([kw in desc]=[kw rough in title],[kw in desc]*1,IFERROR(LEFT([kw_dirty],3)*1,IFERROR(LEFT([kw_dirty],2)*1,"n.a.")))</f>
        <v>#N/A</v>
      </c>
      <c r="T2307" s="1"/>
      <c r="U2307" s="1">
        <f>VLOOKUP(Tabelle1[[#This Row],[productid]],Tabelle2[#All],2,FALSE)</f>
        <v>16</v>
      </c>
    </row>
    <row r="2308" spans="1:21">
      <c r="A2308" t="s">
        <v>3838</v>
      </c>
      <c r="B2308">
        <v>3155</v>
      </c>
      <c r="C2308">
        <v>289859</v>
      </c>
      <c r="D2308" t="s">
        <v>3913</v>
      </c>
      <c r="E2308" t="s">
        <v>3914</v>
      </c>
      <c r="F2308">
        <v>18406</v>
      </c>
      <c r="G2308">
        <v>3094808</v>
      </c>
      <c r="H2308">
        <f t="shared" ref="H2308:H2371" si="36">IFERROR(FIND("kW",A2308),0)</f>
        <v>0</v>
      </c>
      <c r="I2308">
        <f t="array" ref="I2308">MIN(IFERROR(FIND(IstNumbers,A2308),""))</f>
        <v>18</v>
      </c>
      <c r="J2308" s="1" t="e">
        <f>IF([first '# in title]&lt;[pos kw in title],MID([title],[pos kw in title]-6,6),#N/A)</f>
        <v>#N/A</v>
      </c>
      <c r="K2308" s="1" t="e">
        <f>IFERROR(MID(SUBSTITUTE([kw rough in title],",","."),FIND("(",[kw rough in title])+1,20),SUBSTITUTE(IFERROR(MID([kw rough in title],FIND(" ",[kw rough in title])+1,20),[kw rough in title]),",","."))</f>
        <v>#N/A</v>
      </c>
      <c r="L2308" s="1">
        <f>IFERROR(FIND("kW",[desc]),0)</f>
        <v>0</v>
      </c>
      <c r="M2308">
        <f t="array" ref="M2308">MIN(IFERROR(FIND(IstNumbers,E2308),""))</f>
        <v>31</v>
      </c>
      <c r="N2308" s="1" t="b">
        <f>IF([first '# in desc]&lt;[pos kw in desc],MID([desc],[pos kw in desc]-7,7))</f>
        <v>0</v>
      </c>
      <c r="O23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08" s="1" t="str">
        <f>TRIM(IF([first '# in desc]&lt;[pos kw in desc],MID([desc],[pos kw in desc]-6,6),FALSE))</f>
        <v>FALSCH</v>
      </c>
      <c r="Q2308" s="1" t="b">
        <f>IF(LEN([manuell])=0,IFERROR([kw fine in title]*1,IFERROR(SUMPRODUCT(COUNTIF(IsDigits,MID([kw in desc],ROW($A$1:$A$150),1)))=LEN([kw in desc]),#N/A)),[manuell])</f>
        <v>0</v>
      </c>
      <c r="R2308" s="1" t="str">
        <f>IF([pos kw in title]&gt;0,MID(J2308,#REF!,4),IF([first '# in title]&gt;0,MID([title],[first '# in title],3),IF([first '# in title]&gt;0,MID([desc],#REF!,3),VLOOKUP([productid],$G$2:$R$1386,8))))</f>
        <v xml:space="preserve">22 </v>
      </c>
      <c r="S2308" s="1" t="e">
        <f>IF([kw in desc]=[kw rough in title],[kw in desc]*1,IFERROR(LEFT([kw_dirty],3)*1,IFERROR(LEFT([kw_dirty],2)*1,"n.a.")))</f>
        <v>#N/A</v>
      </c>
      <c r="T2308" s="1"/>
      <c r="U2308" s="1" t="e">
        <f>VLOOKUP(Tabelle1[[#This Row],[productid]],Tabelle2[#All],2,FALSE)</f>
        <v>#N/A</v>
      </c>
    </row>
    <row r="2309" spans="1:21" hidden="1">
      <c r="A2309" t="s">
        <v>3846</v>
      </c>
      <c r="B2309">
        <v>2134</v>
      </c>
      <c r="C2309">
        <v>289859</v>
      </c>
      <c r="D2309" t="s">
        <v>3915</v>
      </c>
      <c r="E2309" t="s">
        <v>3164</v>
      </c>
      <c r="F2309">
        <v>18406</v>
      </c>
      <c r="G2309">
        <v>2635849</v>
      </c>
      <c r="H2309">
        <f t="shared" si="36"/>
        <v>0</v>
      </c>
      <c r="I2309">
        <f t="array" ref="I2309">MIN(IFERROR(FIND(IstNumbers,A2309),""))</f>
        <v>14</v>
      </c>
      <c r="J2309" s="1" t="e">
        <f>IF([first '# in title]&lt;[pos kw in title],MID([title],[pos kw in title]-6,6),#N/A)</f>
        <v>#N/A</v>
      </c>
      <c r="K2309" s="1" t="e">
        <f>IFERROR(MID(SUBSTITUTE([kw rough in title],",","."),FIND("(",[kw rough in title])+1,20),SUBSTITUTE(IFERROR(MID([kw rough in title],FIND(" ",[kw rough in title])+1,20),[kw rough in title]),",","."))</f>
        <v>#N/A</v>
      </c>
      <c r="L2309" s="1">
        <f>IFERROR(FIND("kW",[desc]),0)</f>
        <v>71</v>
      </c>
      <c r="M2309">
        <f t="array" ref="M2309">MIN(IFERROR(FIND(IstNumbers,E2309),""))</f>
        <v>29</v>
      </c>
      <c r="N2309" s="1" t="str">
        <f>IF([first '# in desc]&lt;[pos kw in desc],MID([desc],[pos kw in desc]-7,7))</f>
        <v xml:space="preserve">­me 16 </v>
      </c>
      <c r="O230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09" s="1" t="str">
        <f>TRIM(IF([first '# in desc]&lt;[pos kw in desc],MID([desc],[pos kw in desc]-6,6),FALSE))</f>
        <v>me 16</v>
      </c>
      <c r="Q2309" s="1" t="b">
        <f>IF(LEN([manuell])=0,IFERROR([kw fine in title]*1,IFERROR(SUMPRODUCT(COUNTIF(IsDigits,MID([kw in desc],ROW($A$1:$A$150),1)))=LEN([kw in desc]),#N/A)),[manuell])</f>
        <v>0</v>
      </c>
      <c r="R2309" s="1" t="str">
        <f>IF([pos kw in title]&gt;0,MID(J2309,#REF!,4),IF([first '# in title]&gt;0,MID([title],[first '# in title],3),IF([first '# in title]&gt;0,MID([desc],#REF!,3),VLOOKUP([productid],$G$2:$R$1386,8))))</f>
        <v xml:space="preserve">16 </v>
      </c>
      <c r="S2309" s="1" t="e">
        <f>IF([kw in desc]=[kw rough in title],[kw in desc]*1,IFERROR(LEFT([kw_dirty],3)*1,IFERROR(LEFT([kw_dirty],2)*1,"n.a.")))</f>
        <v>#N/A</v>
      </c>
      <c r="T2309" s="1"/>
      <c r="U2309" s="1">
        <f>VLOOKUP(Tabelle1[[#This Row],[productid]],Tabelle2[#All],2,FALSE)</f>
        <v>16</v>
      </c>
    </row>
    <row r="2310" spans="1:21" hidden="1">
      <c r="A2310" t="s">
        <v>3882</v>
      </c>
      <c r="B2310">
        <v>3245</v>
      </c>
      <c r="C2310">
        <v>289859</v>
      </c>
      <c r="D2310" t="s">
        <v>3916</v>
      </c>
      <c r="E2310" t="s">
        <v>3227</v>
      </c>
      <c r="F2310">
        <v>18406</v>
      </c>
      <c r="G2310">
        <v>1750863</v>
      </c>
      <c r="H2310">
        <f t="shared" si="36"/>
        <v>20</v>
      </c>
      <c r="I2310">
        <f t="array" ref="I2310">MIN(IFERROR(FIND(IstNumbers,A2310),""))</f>
        <v>17</v>
      </c>
      <c r="J2310" s="1" t="str">
        <f>IF([first '# in title]&lt;[pos kw in title],MID([title],[pos kw in title]-6,6),#N/A)</f>
        <v xml:space="preserve">ur 42 </v>
      </c>
      <c r="K231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10" s="1">
        <f>IFERROR(FIND("kW",[desc]),0)</f>
        <v>70</v>
      </c>
      <c r="M2310">
        <f t="array" ref="M2310">MIN(IFERROR(FIND(IstNumbers,E2310),""))</f>
        <v>34</v>
      </c>
      <c r="N2310" s="1" t="str">
        <f>IF([first '# in desc]&lt;[pos kw in desc],MID([desc],[pos kw in desc]-7,7))</f>
        <v xml:space="preserve">­me 42 </v>
      </c>
      <c r="O23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10" s="1" t="str">
        <f>TRIM(IF([first '# in desc]&lt;[pos kw in desc],MID([desc],[pos kw in desc]-6,6),FALSE))</f>
        <v>me 42</v>
      </c>
      <c r="Q2310" s="1">
        <f>IF(LEN([manuell])=0,IFERROR([kw fine in title]*1,IFERROR(SUMPRODUCT(COUNTIF(IsDigits,MID([kw in desc],ROW($A$1:$A$150),1)))=LEN([kw in desc]),#N/A)),[manuell])</f>
        <v>42</v>
      </c>
      <c r="R2310" s="1" t="e">
        <f>IF([pos kw in title]&gt;0,MID(J2310,#REF!,4),IF([first '# in title]&gt;0,MID([title],[first '# in title],3),IF([first '# in title]&gt;0,MID([desc],#REF!,3),VLOOKUP([productid],$G$2:$R$1386,8))))</f>
        <v>#REF!</v>
      </c>
      <c r="S2310" s="1" t="str">
        <f>IF([kw in desc]=[kw rough in title],[kw in desc]*1,IFERROR(LEFT([kw_dirty],3)*1,IFERROR(LEFT([kw_dirty],2)*1,"n.a.")))</f>
        <v>n.a.</v>
      </c>
      <c r="T2310" s="1"/>
      <c r="U2310" s="1">
        <f>VLOOKUP(Tabelle1[[#This Row],[productid]],Tabelle2[#All],2,FALSE)</f>
        <v>42</v>
      </c>
    </row>
    <row r="2311" spans="1:21">
      <c r="A2311" t="s">
        <v>3885</v>
      </c>
      <c r="B2311">
        <v>2388</v>
      </c>
      <c r="C2311">
        <v>289859</v>
      </c>
      <c r="D2311" t="s">
        <v>3917</v>
      </c>
      <c r="E2311" t="s">
        <v>3918</v>
      </c>
      <c r="F2311">
        <v>18406</v>
      </c>
      <c r="G2311">
        <v>2286143</v>
      </c>
      <c r="H2311">
        <f t="shared" si="36"/>
        <v>0</v>
      </c>
      <c r="I2311">
        <f t="array" ref="I2311">MIN(IFERROR(FIND(IstNumbers,A2311),""))</f>
        <v>10</v>
      </c>
      <c r="J2311" s="1" t="e">
        <f>IF([first '# in title]&lt;[pos kw in title],MID([title],[pos kw in title]-6,6),#N/A)</f>
        <v>#N/A</v>
      </c>
      <c r="K2311" s="1" t="e">
        <f>IFERROR(MID(SUBSTITUTE([kw rough in title],",","."),FIND("(",[kw rough in title])+1,20),SUBSTITUTE(IFERROR(MID([kw rough in title],FIND(" ",[kw rough in title])+1,20),[kw rough in title]),",","."))</f>
        <v>#N/A</v>
      </c>
      <c r="L2311" s="1">
        <f>IFERROR(FIND("kW",[desc]),0)</f>
        <v>0</v>
      </c>
      <c r="M2311">
        <f t="array" ref="M2311">MIN(IFERROR(FIND(IstNumbers,E2311),""))</f>
        <v>33</v>
      </c>
      <c r="N2311" s="1" t="b">
        <f>IF([first '# in desc]&lt;[pos kw in desc],MID([desc],[pos kw in desc]-7,7))</f>
        <v>0</v>
      </c>
      <c r="O23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11" s="1" t="str">
        <f>TRIM(IF([first '# in desc]&lt;[pos kw in desc],MID([desc],[pos kw in desc]-6,6),FALSE))</f>
        <v>FALSCH</v>
      </c>
      <c r="Q2311" s="1" t="b">
        <f>IF(LEN([manuell])=0,IFERROR([kw fine in title]*1,IFERROR(SUMPRODUCT(COUNTIF(IsDigits,MID([kw in desc],ROW($A$1:$A$150),1)))=LEN([kw in desc]),#N/A)),[manuell])</f>
        <v>0</v>
      </c>
      <c r="R2311" s="1" t="str">
        <f>IF([pos kw in title]&gt;0,MID(J2311,#REF!,4),IF([first '# in title]&gt;0,MID([title],[first '# in title],3),IF([first '# in title]&gt;0,MID([desc],#REF!,3),VLOOKUP([productid],$G$2:$R$1386,8))))</f>
        <v>146</v>
      </c>
      <c r="S2311" s="1" t="e">
        <f>IF([kw in desc]=[kw rough in title],[kw in desc]*1,IFERROR(LEFT([kw_dirty],3)*1,IFERROR(LEFT([kw_dirty],2)*1,"n.a.")))</f>
        <v>#N/A</v>
      </c>
      <c r="T2311" s="1"/>
      <c r="U2311" s="1" t="e">
        <f>VLOOKUP(Tabelle1[[#This Row],[productid]],Tabelle2[#All],2,FALSE)</f>
        <v>#N/A</v>
      </c>
    </row>
    <row r="2312" spans="1:21" hidden="1">
      <c r="A2312" t="s">
        <v>2399</v>
      </c>
      <c r="B2312">
        <v>2249</v>
      </c>
      <c r="C2312">
        <v>289859</v>
      </c>
      <c r="D2312" t="s">
        <v>3919</v>
      </c>
      <c r="E2312" t="s">
        <v>3920</v>
      </c>
      <c r="F2312">
        <v>18406</v>
      </c>
      <c r="G2312">
        <v>3712883</v>
      </c>
      <c r="H2312">
        <f t="shared" si="36"/>
        <v>60</v>
      </c>
      <c r="I2312">
        <f t="array" ref="I2312">MIN(IFERROR(FIND(IstNumbers,A2312),""))</f>
        <v>24</v>
      </c>
      <c r="J2312" s="1" t="str">
        <f>IF([first '# in title]&lt;[pos kw in title],MID([title],[pos kw in title]-6,6),#N/A)</f>
        <v xml:space="preserve">L (16 </v>
      </c>
      <c r="K231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12" s="1">
        <f>IFERROR(FIND("kW",[desc]),0)</f>
        <v>71</v>
      </c>
      <c r="M2312">
        <f t="array" ref="M2312">MIN(IFERROR(FIND(IstNumbers,E2312),""))</f>
        <v>29</v>
      </c>
      <c r="N2312" s="1" t="str">
        <f>IF([first '# in desc]&lt;[pos kw in desc],MID([desc],[pos kw in desc]-7,7))</f>
        <v xml:space="preserve">­me 16 </v>
      </c>
      <c r="O231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12" s="1" t="str">
        <f>TRIM(IF([first '# in desc]&lt;[pos kw in desc],MID([desc],[pos kw in desc]-6,6),FALSE))</f>
        <v>me 16</v>
      </c>
      <c r="Q2312" s="1">
        <f>IF(LEN([manuell])=0,IFERROR([kw fine in title]*1,IFERROR(SUMPRODUCT(COUNTIF(IsDigits,MID([kw in desc],ROW($A$1:$A$150),1)))=LEN([kw in desc]),#N/A)),[manuell])</f>
        <v>16</v>
      </c>
      <c r="R2312" s="1" t="e">
        <f>IF([pos kw in title]&gt;0,MID(J2312,#REF!,4),IF([first '# in title]&gt;0,MID([title],[first '# in title],3),IF([first '# in title]&gt;0,MID([desc],#REF!,3),VLOOKUP([productid],$G$2:$R$1386,8))))</f>
        <v>#REF!</v>
      </c>
      <c r="S2312" s="1" t="str">
        <f>IF([kw in desc]=[kw rough in title],[kw in desc]*1,IFERROR(LEFT([kw_dirty],3)*1,IFERROR(LEFT([kw_dirty],2)*1,"n.a.")))</f>
        <v>n.a.</v>
      </c>
      <c r="T2312" s="1"/>
      <c r="U2312" s="1">
        <f>VLOOKUP(Tabelle1[[#This Row],[productid]],Tabelle2[#All],2,FALSE)</f>
        <v>16</v>
      </c>
    </row>
    <row r="2313" spans="1:21" hidden="1">
      <c r="A2313" t="s">
        <v>563</v>
      </c>
      <c r="B2313">
        <v>3310</v>
      </c>
      <c r="C2313">
        <v>289859</v>
      </c>
      <c r="D2313" t="s">
        <v>3921</v>
      </c>
      <c r="E2313" t="s">
        <v>3922</v>
      </c>
      <c r="F2313">
        <v>18406</v>
      </c>
      <c r="G2313">
        <v>3497887</v>
      </c>
      <c r="H2313">
        <f t="shared" si="36"/>
        <v>55</v>
      </c>
      <c r="I2313">
        <f t="array" ref="I2313">MIN(IFERROR(FIND(IstNumbers,A2313),""))</f>
        <v>29</v>
      </c>
      <c r="J2313" s="1" t="str">
        <f>IF([first '# in title]&lt;[pos kw in title],MID([title],[pos kw in title]-6,6),#N/A)</f>
        <v xml:space="preserve">L (42 </v>
      </c>
      <c r="K231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13" s="1">
        <f>IFERROR(FIND("kW",[desc]),0)</f>
        <v>70</v>
      </c>
      <c r="M2313">
        <f t="array" ref="M2313">MIN(IFERROR(FIND(IstNumbers,E2313),""))</f>
        <v>34</v>
      </c>
      <c r="N2313" s="1" t="str">
        <f>IF([first '# in desc]&lt;[pos kw in desc],MID([desc],[pos kw in desc]-7,7))</f>
        <v xml:space="preserve">­me 42 </v>
      </c>
      <c r="O23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13" s="1" t="str">
        <f>TRIM(IF([first '# in desc]&lt;[pos kw in desc],MID([desc],[pos kw in desc]-6,6),FALSE))</f>
        <v>me 42</v>
      </c>
      <c r="Q2313" s="1">
        <f>IF(LEN([manuell])=0,IFERROR([kw fine in title]*1,IFERROR(SUMPRODUCT(COUNTIF(IsDigits,MID([kw in desc],ROW($A$1:$A$150),1)))=LEN([kw in desc]),#N/A)),[manuell])</f>
        <v>42</v>
      </c>
      <c r="R2313" s="1" t="e">
        <f>IF([pos kw in title]&gt;0,MID(J2313,#REF!,4),IF([first '# in title]&gt;0,MID([title],[first '# in title],3),IF([first '# in title]&gt;0,MID([desc],#REF!,3),VLOOKUP([productid],$G$2:$R$1386,8))))</f>
        <v>#REF!</v>
      </c>
      <c r="S2313" s="1" t="str">
        <f>IF([kw in desc]=[kw rough in title],[kw in desc]*1,IFERROR(LEFT([kw_dirty],3)*1,IFERROR(LEFT([kw_dirty],2)*1,"n.a.")))</f>
        <v>n.a.</v>
      </c>
      <c r="T2313" s="1"/>
      <c r="U2313" s="1">
        <f>VLOOKUP(Tabelle1[[#This Row],[productid]],Tabelle2[#All],2,FALSE)</f>
        <v>42</v>
      </c>
    </row>
    <row r="2314" spans="1:21" hidden="1">
      <c r="A2314" t="s">
        <v>3860</v>
      </c>
      <c r="B2314">
        <v>2214</v>
      </c>
      <c r="C2314">
        <v>289859</v>
      </c>
      <c r="D2314" t="s">
        <v>3923</v>
      </c>
      <c r="E2314" t="s">
        <v>3400</v>
      </c>
      <c r="F2314">
        <v>18406</v>
      </c>
      <c r="G2314">
        <v>1219746</v>
      </c>
      <c r="H2314">
        <f t="shared" si="36"/>
        <v>0</v>
      </c>
      <c r="I2314">
        <f t="array" ref="I2314">MIN(IFERROR(FIND(IstNumbers,A2314),""))</f>
        <v>18</v>
      </c>
      <c r="J2314" s="1" t="e">
        <f>IF([first '# in title]&lt;[pos kw in title],MID([title],[pos kw in title]-6,6),#N/A)</f>
        <v>#N/A</v>
      </c>
      <c r="K2314" s="1" t="e">
        <f>IFERROR(MID(SUBSTITUTE([kw rough in title],",","."),FIND("(",[kw rough in title])+1,20),SUBSTITUTE(IFERROR(MID([kw rough in title],FIND(" ",[kw rough in title])+1,20),[kw rough in title]),",","."))</f>
        <v>#N/A</v>
      </c>
      <c r="L2314" s="1">
        <f>IFERROR(FIND("kW",[desc]),0)</f>
        <v>71</v>
      </c>
      <c r="M2314">
        <f t="array" ref="M2314">MIN(IFERROR(FIND(IstNumbers,E2314),""))</f>
        <v>29</v>
      </c>
      <c r="N2314" s="1" t="str">
        <f>IF([first '# in desc]&lt;[pos kw in desc],MID([desc],[pos kw in desc]-7,7))</f>
        <v xml:space="preserve">­me 16 </v>
      </c>
      <c r="O23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14" s="1" t="str">
        <f>TRIM(IF([first '# in desc]&lt;[pos kw in desc],MID([desc],[pos kw in desc]-6,6),FALSE))</f>
        <v>me 16</v>
      </c>
      <c r="Q2314" s="1" t="b">
        <f>IF(LEN([manuell])=0,IFERROR([kw fine in title]*1,IFERROR(SUMPRODUCT(COUNTIF(IsDigits,MID([kw in desc],ROW($A$1:$A$150),1)))=LEN([kw in desc]),#N/A)),[manuell])</f>
        <v>0</v>
      </c>
      <c r="R2314" s="1" t="str">
        <f>IF([pos kw in title]&gt;0,MID(J2314,#REF!,4),IF([first '# in title]&gt;0,MID([title],[first '# in title],3),IF([first '# in title]&gt;0,MID([desc],#REF!,3),VLOOKUP([productid],$G$2:$R$1386,8))))</f>
        <v xml:space="preserve">16 </v>
      </c>
      <c r="S2314" s="1" t="e">
        <f>IF([kw in desc]=[kw rough in title],[kw in desc]*1,IFERROR(LEFT([kw_dirty],3)*1,IFERROR(LEFT([kw_dirty],2)*1,"n.a.")))</f>
        <v>#N/A</v>
      </c>
      <c r="T2314" s="1"/>
      <c r="U2314" s="1">
        <f>VLOOKUP(Tabelle1[[#This Row],[productid]],Tabelle2[#All],2,FALSE)</f>
        <v>16</v>
      </c>
    </row>
    <row r="2315" spans="1:21">
      <c r="A2315" t="s">
        <v>3838</v>
      </c>
      <c r="B2315">
        <v>3155</v>
      </c>
      <c r="C2315">
        <v>289859</v>
      </c>
      <c r="D2315" t="s">
        <v>3924</v>
      </c>
      <c r="E2315" t="s">
        <v>3925</v>
      </c>
      <c r="F2315">
        <v>18406</v>
      </c>
      <c r="G2315">
        <v>3094808</v>
      </c>
      <c r="H2315">
        <f t="shared" si="36"/>
        <v>0</v>
      </c>
      <c r="I2315">
        <f t="array" ref="I2315">MIN(IFERROR(FIND(IstNumbers,A2315),""))</f>
        <v>18</v>
      </c>
      <c r="J2315" s="1" t="e">
        <f>IF([first '# in title]&lt;[pos kw in title],MID([title],[pos kw in title]-6,6),#N/A)</f>
        <v>#N/A</v>
      </c>
      <c r="K2315" s="1" t="e">
        <f>IFERROR(MID(SUBSTITUTE([kw rough in title],",","."),FIND("(",[kw rough in title])+1,20),SUBSTITUTE(IFERROR(MID([kw rough in title],FIND(" ",[kw rough in title])+1,20),[kw rough in title]),",","."))</f>
        <v>#N/A</v>
      </c>
      <c r="L2315" s="1">
        <f>IFERROR(FIND("kW",[desc]),0)</f>
        <v>0</v>
      </c>
      <c r="M2315">
        <f t="array" ref="M2315">MIN(IFERROR(FIND(IstNumbers,E2315),""))</f>
        <v>31</v>
      </c>
      <c r="N2315" s="1" t="b">
        <f>IF([first '# in desc]&lt;[pos kw in desc],MID([desc],[pos kw in desc]-7,7))</f>
        <v>0</v>
      </c>
      <c r="O23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15" s="1" t="str">
        <f>TRIM(IF([first '# in desc]&lt;[pos kw in desc],MID([desc],[pos kw in desc]-6,6),FALSE))</f>
        <v>FALSCH</v>
      </c>
      <c r="Q2315" s="1" t="b">
        <f>IF(LEN([manuell])=0,IFERROR([kw fine in title]*1,IFERROR(SUMPRODUCT(COUNTIF(IsDigits,MID([kw in desc],ROW($A$1:$A$150),1)))=LEN([kw in desc]),#N/A)),[manuell])</f>
        <v>0</v>
      </c>
      <c r="R2315" s="1" t="str">
        <f>IF([pos kw in title]&gt;0,MID(J2315,#REF!,4),IF([first '# in title]&gt;0,MID([title],[first '# in title],3),IF([first '# in title]&gt;0,MID([desc],#REF!,3),VLOOKUP([productid],$G$2:$R$1386,8))))</f>
        <v xml:space="preserve">22 </v>
      </c>
      <c r="S2315" s="1" t="e">
        <f>IF([kw in desc]=[kw rough in title],[kw in desc]*1,IFERROR(LEFT([kw_dirty],3)*1,IFERROR(LEFT([kw_dirty],2)*1,"n.a.")))</f>
        <v>#N/A</v>
      </c>
      <c r="T2315" s="1"/>
      <c r="U2315" s="1" t="e">
        <f>VLOOKUP(Tabelle1[[#This Row],[productid]],Tabelle2[#All],2,FALSE)</f>
        <v>#N/A</v>
      </c>
    </row>
    <row r="2316" spans="1:21" hidden="1">
      <c r="A2316" t="s">
        <v>3846</v>
      </c>
      <c r="B2316">
        <v>2134</v>
      </c>
      <c r="C2316">
        <v>289859</v>
      </c>
      <c r="D2316" t="s">
        <v>3926</v>
      </c>
      <c r="E2316" t="s">
        <v>3174</v>
      </c>
      <c r="F2316">
        <v>18406</v>
      </c>
      <c r="G2316">
        <v>2635849</v>
      </c>
      <c r="H2316">
        <f t="shared" si="36"/>
        <v>0</v>
      </c>
      <c r="I2316">
        <f t="array" ref="I2316">MIN(IFERROR(FIND(IstNumbers,A2316),""))</f>
        <v>14</v>
      </c>
      <c r="J2316" s="1" t="e">
        <f>IF([first '# in title]&lt;[pos kw in title],MID([title],[pos kw in title]-6,6),#N/A)</f>
        <v>#N/A</v>
      </c>
      <c r="K2316" s="1" t="e">
        <f>IFERROR(MID(SUBSTITUTE([kw rough in title],",","."),FIND("(",[kw rough in title])+1,20),SUBSTITUTE(IFERROR(MID([kw rough in title],FIND(" ",[kw rough in title])+1,20),[kw rough in title]),",","."))</f>
        <v>#N/A</v>
      </c>
      <c r="L2316" s="1">
        <f>IFERROR(FIND("kW",[desc]),0)</f>
        <v>71</v>
      </c>
      <c r="M2316">
        <f t="array" ref="M2316">MIN(IFERROR(FIND(IstNumbers,E2316),""))</f>
        <v>29</v>
      </c>
      <c r="N2316" s="1" t="str">
        <f>IF([first '# in desc]&lt;[pos kw in desc],MID([desc],[pos kw in desc]-7,7))</f>
        <v xml:space="preserve">­me 16 </v>
      </c>
      <c r="O23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16" s="1" t="str">
        <f>TRIM(IF([first '# in desc]&lt;[pos kw in desc],MID([desc],[pos kw in desc]-6,6),FALSE))</f>
        <v>me 16</v>
      </c>
      <c r="Q2316" s="1" t="b">
        <f>IF(LEN([manuell])=0,IFERROR([kw fine in title]*1,IFERROR(SUMPRODUCT(COUNTIF(IsDigits,MID([kw in desc],ROW($A$1:$A$150),1)))=LEN([kw in desc]),#N/A)),[manuell])</f>
        <v>0</v>
      </c>
      <c r="R2316" s="1" t="str">
        <f>IF([pos kw in title]&gt;0,MID(J2316,#REF!,4),IF([first '# in title]&gt;0,MID([title],[first '# in title],3),IF([first '# in title]&gt;0,MID([desc],#REF!,3),VLOOKUP([productid],$G$2:$R$1386,8))))</f>
        <v xml:space="preserve">16 </v>
      </c>
      <c r="S2316" s="1" t="e">
        <f>IF([kw in desc]=[kw rough in title],[kw in desc]*1,IFERROR(LEFT([kw_dirty],3)*1,IFERROR(LEFT([kw_dirty],2)*1,"n.a.")))</f>
        <v>#N/A</v>
      </c>
      <c r="T2316" s="1"/>
      <c r="U2316" s="1">
        <f>VLOOKUP(Tabelle1[[#This Row],[productid]],Tabelle2[#All],2,FALSE)</f>
        <v>16</v>
      </c>
    </row>
    <row r="2317" spans="1:21" hidden="1">
      <c r="A2317" t="s">
        <v>3882</v>
      </c>
      <c r="B2317">
        <v>3250</v>
      </c>
      <c r="C2317">
        <v>289859</v>
      </c>
      <c r="D2317" t="s">
        <v>3927</v>
      </c>
      <c r="E2317" t="s">
        <v>3271</v>
      </c>
      <c r="F2317">
        <v>18406</v>
      </c>
      <c r="G2317">
        <v>1750863</v>
      </c>
      <c r="H2317">
        <f t="shared" si="36"/>
        <v>20</v>
      </c>
      <c r="I2317">
        <f t="array" ref="I2317">MIN(IFERROR(FIND(IstNumbers,A2317),""))</f>
        <v>17</v>
      </c>
      <c r="J2317" s="1" t="str">
        <f>IF([first '# in title]&lt;[pos kw in title],MID([title],[pos kw in title]-6,6),#N/A)</f>
        <v xml:space="preserve">ur 42 </v>
      </c>
      <c r="K231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17" s="1">
        <f>IFERROR(FIND("kW",[desc]),0)</f>
        <v>70</v>
      </c>
      <c r="M2317">
        <f t="array" ref="M2317">MIN(IFERROR(FIND(IstNumbers,E2317),""))</f>
        <v>34</v>
      </c>
      <c r="N2317" s="1" t="str">
        <f>IF([first '# in desc]&lt;[pos kw in desc],MID([desc],[pos kw in desc]-7,7))</f>
        <v xml:space="preserve">­me 42 </v>
      </c>
      <c r="O23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17" s="1" t="str">
        <f>TRIM(IF([first '# in desc]&lt;[pos kw in desc],MID([desc],[pos kw in desc]-6,6),FALSE))</f>
        <v>me 42</v>
      </c>
      <c r="Q2317" s="1">
        <f>IF(LEN([manuell])=0,IFERROR([kw fine in title]*1,IFERROR(SUMPRODUCT(COUNTIF(IsDigits,MID([kw in desc],ROW($A$1:$A$150),1)))=LEN([kw in desc]),#N/A)),[manuell])</f>
        <v>42</v>
      </c>
      <c r="R2317" s="1" t="e">
        <f>IF([pos kw in title]&gt;0,MID(J2317,#REF!,4),IF([first '# in title]&gt;0,MID([title],[first '# in title],3),IF([first '# in title]&gt;0,MID([desc],#REF!,3),VLOOKUP([productid],$G$2:$R$1386,8))))</f>
        <v>#REF!</v>
      </c>
      <c r="S2317" s="1" t="str">
        <f>IF([kw in desc]=[kw rough in title],[kw in desc]*1,IFERROR(LEFT([kw_dirty],3)*1,IFERROR(LEFT([kw_dirty],2)*1,"n.a.")))</f>
        <v>n.a.</v>
      </c>
      <c r="T2317" s="1"/>
      <c r="U2317" s="1">
        <f>VLOOKUP(Tabelle1[[#This Row],[productid]],Tabelle2[#All],2,FALSE)</f>
        <v>42</v>
      </c>
    </row>
    <row r="2318" spans="1:21">
      <c r="A2318" t="s">
        <v>3885</v>
      </c>
      <c r="B2318">
        <v>2389</v>
      </c>
      <c r="C2318">
        <v>289859</v>
      </c>
      <c r="D2318" t="s">
        <v>3928</v>
      </c>
      <c r="E2318" t="s">
        <v>3929</v>
      </c>
      <c r="F2318">
        <v>18406</v>
      </c>
      <c r="G2318">
        <v>2286143</v>
      </c>
      <c r="H2318">
        <f t="shared" si="36"/>
        <v>0</v>
      </c>
      <c r="I2318">
        <f t="array" ref="I2318">MIN(IFERROR(FIND(IstNumbers,A2318),""))</f>
        <v>10</v>
      </c>
      <c r="J2318" s="1" t="e">
        <f>IF([first '# in title]&lt;[pos kw in title],MID([title],[pos kw in title]-6,6),#N/A)</f>
        <v>#N/A</v>
      </c>
      <c r="K2318" s="1" t="e">
        <f>IFERROR(MID(SUBSTITUTE([kw rough in title],",","."),FIND("(",[kw rough in title])+1,20),SUBSTITUTE(IFERROR(MID([kw rough in title],FIND(" ",[kw rough in title])+1,20),[kw rough in title]),",","."))</f>
        <v>#N/A</v>
      </c>
      <c r="L2318" s="1">
        <f>IFERROR(FIND("kW",[desc]),0)</f>
        <v>0</v>
      </c>
      <c r="M2318">
        <f t="array" ref="M2318">MIN(IFERROR(FIND(IstNumbers,E2318),""))</f>
        <v>33</v>
      </c>
      <c r="N2318" s="1" t="b">
        <f>IF([first '# in desc]&lt;[pos kw in desc],MID([desc],[pos kw in desc]-7,7))</f>
        <v>0</v>
      </c>
      <c r="O23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18" s="1" t="str">
        <f>TRIM(IF([first '# in desc]&lt;[pos kw in desc],MID([desc],[pos kw in desc]-6,6),FALSE))</f>
        <v>FALSCH</v>
      </c>
      <c r="Q2318" s="1" t="b">
        <f>IF(LEN([manuell])=0,IFERROR([kw fine in title]*1,IFERROR(SUMPRODUCT(COUNTIF(IsDigits,MID([kw in desc],ROW($A$1:$A$150),1)))=LEN([kw in desc]),#N/A)),[manuell])</f>
        <v>0</v>
      </c>
      <c r="R2318" s="1" t="str">
        <f>IF([pos kw in title]&gt;0,MID(J2318,#REF!,4),IF([first '# in title]&gt;0,MID([title],[first '# in title],3),IF([first '# in title]&gt;0,MID([desc],#REF!,3),VLOOKUP([productid],$G$2:$R$1386,8))))</f>
        <v>146</v>
      </c>
      <c r="S2318" s="1" t="e">
        <f>IF([kw in desc]=[kw rough in title],[kw in desc]*1,IFERROR(LEFT([kw_dirty],3)*1,IFERROR(LEFT([kw_dirty],2)*1,"n.a.")))</f>
        <v>#N/A</v>
      </c>
      <c r="T2318" s="1"/>
      <c r="U2318" s="1" t="e">
        <f>VLOOKUP(Tabelle1[[#This Row],[productid]],Tabelle2[#All],2,FALSE)</f>
        <v>#N/A</v>
      </c>
    </row>
    <row r="2319" spans="1:21" hidden="1">
      <c r="A2319" t="s">
        <v>2399</v>
      </c>
      <c r="B2319">
        <v>2249</v>
      </c>
      <c r="C2319">
        <v>289859</v>
      </c>
      <c r="D2319" t="s">
        <v>3930</v>
      </c>
      <c r="E2319" t="s">
        <v>3931</v>
      </c>
      <c r="F2319">
        <v>18406</v>
      </c>
      <c r="G2319">
        <v>3712883</v>
      </c>
      <c r="H2319">
        <f t="shared" si="36"/>
        <v>60</v>
      </c>
      <c r="I2319">
        <f t="array" ref="I2319">MIN(IFERROR(FIND(IstNumbers,A2319),""))</f>
        <v>24</v>
      </c>
      <c r="J2319" s="1" t="str">
        <f>IF([first '# in title]&lt;[pos kw in title],MID([title],[pos kw in title]-6,6),#N/A)</f>
        <v xml:space="preserve">L (16 </v>
      </c>
      <c r="K231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19" s="1">
        <f>IFERROR(FIND("kW",[desc]),0)</f>
        <v>71</v>
      </c>
      <c r="M2319">
        <f t="array" ref="M2319">MIN(IFERROR(FIND(IstNumbers,E2319),""))</f>
        <v>29</v>
      </c>
      <c r="N2319" s="1" t="str">
        <f>IF([first '# in desc]&lt;[pos kw in desc],MID([desc],[pos kw in desc]-7,7))</f>
        <v xml:space="preserve">­me 16 </v>
      </c>
      <c r="O231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19" s="1" t="str">
        <f>TRIM(IF([first '# in desc]&lt;[pos kw in desc],MID([desc],[pos kw in desc]-6,6),FALSE))</f>
        <v>me 16</v>
      </c>
      <c r="Q2319" s="1">
        <f>IF(LEN([manuell])=0,IFERROR([kw fine in title]*1,IFERROR(SUMPRODUCT(COUNTIF(IsDigits,MID([kw in desc],ROW($A$1:$A$150),1)))=LEN([kw in desc]),#N/A)),[manuell])</f>
        <v>16</v>
      </c>
      <c r="R2319" s="1" t="e">
        <f>IF([pos kw in title]&gt;0,MID(J2319,#REF!,4),IF([first '# in title]&gt;0,MID([title],[first '# in title],3),IF([first '# in title]&gt;0,MID([desc],#REF!,3),VLOOKUP([productid],$G$2:$R$1386,8))))</f>
        <v>#REF!</v>
      </c>
      <c r="S2319" s="1" t="str">
        <f>IF([kw in desc]=[kw rough in title],[kw in desc]*1,IFERROR(LEFT([kw_dirty],3)*1,IFERROR(LEFT([kw_dirty],2)*1,"n.a.")))</f>
        <v>n.a.</v>
      </c>
      <c r="T2319" s="1"/>
      <c r="U2319" s="1">
        <f>VLOOKUP(Tabelle1[[#This Row],[productid]],Tabelle2[#All],2,FALSE)</f>
        <v>16</v>
      </c>
    </row>
    <row r="2320" spans="1:21" hidden="1">
      <c r="A2320" t="s">
        <v>563</v>
      </c>
      <c r="B2320">
        <v>3310</v>
      </c>
      <c r="C2320">
        <v>289859</v>
      </c>
      <c r="D2320" t="s">
        <v>3932</v>
      </c>
      <c r="E2320" t="s">
        <v>3933</v>
      </c>
      <c r="F2320">
        <v>18406</v>
      </c>
      <c r="G2320">
        <v>3497887</v>
      </c>
      <c r="H2320">
        <f t="shared" si="36"/>
        <v>55</v>
      </c>
      <c r="I2320">
        <f t="array" ref="I2320">MIN(IFERROR(FIND(IstNumbers,A2320),""))</f>
        <v>29</v>
      </c>
      <c r="J2320" s="1" t="str">
        <f>IF([first '# in title]&lt;[pos kw in title],MID([title],[pos kw in title]-6,6),#N/A)</f>
        <v xml:space="preserve">L (42 </v>
      </c>
      <c r="K232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20" s="1">
        <f>IFERROR(FIND("kW",[desc]),0)</f>
        <v>70</v>
      </c>
      <c r="M2320">
        <f t="array" ref="M2320">MIN(IFERROR(FIND(IstNumbers,E2320),""))</f>
        <v>34</v>
      </c>
      <c r="N2320" s="1" t="str">
        <f>IF([first '# in desc]&lt;[pos kw in desc],MID([desc],[pos kw in desc]-7,7))</f>
        <v xml:space="preserve">­me 42 </v>
      </c>
      <c r="O23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20" s="1" t="str">
        <f>TRIM(IF([first '# in desc]&lt;[pos kw in desc],MID([desc],[pos kw in desc]-6,6),FALSE))</f>
        <v>me 42</v>
      </c>
      <c r="Q2320" s="1">
        <f>IF(LEN([manuell])=0,IFERROR([kw fine in title]*1,IFERROR(SUMPRODUCT(COUNTIF(IsDigits,MID([kw in desc],ROW($A$1:$A$150),1)))=LEN([kw in desc]),#N/A)),[manuell])</f>
        <v>42</v>
      </c>
      <c r="R2320" s="1" t="e">
        <f>IF([pos kw in title]&gt;0,MID(J2320,#REF!,4),IF([first '# in title]&gt;0,MID([title],[first '# in title],3),IF([first '# in title]&gt;0,MID([desc],#REF!,3),VLOOKUP([productid],$G$2:$R$1386,8))))</f>
        <v>#REF!</v>
      </c>
      <c r="S2320" s="1" t="str">
        <f>IF([kw in desc]=[kw rough in title],[kw in desc]*1,IFERROR(LEFT([kw_dirty],3)*1,IFERROR(LEFT([kw_dirty],2)*1,"n.a.")))</f>
        <v>n.a.</v>
      </c>
      <c r="T2320" s="1"/>
      <c r="U2320" s="1">
        <f>VLOOKUP(Tabelle1[[#This Row],[productid]],Tabelle2[#All],2,FALSE)</f>
        <v>42</v>
      </c>
    </row>
    <row r="2321" spans="1:21" hidden="1">
      <c r="A2321" t="s">
        <v>3860</v>
      </c>
      <c r="B2321">
        <v>2214</v>
      </c>
      <c r="C2321">
        <v>289859</v>
      </c>
      <c r="D2321" t="s">
        <v>3934</v>
      </c>
      <c r="E2321" t="s">
        <v>3362</v>
      </c>
      <c r="F2321">
        <v>18406</v>
      </c>
      <c r="G2321">
        <v>1219746</v>
      </c>
      <c r="H2321">
        <f t="shared" si="36"/>
        <v>0</v>
      </c>
      <c r="I2321">
        <f t="array" ref="I2321">MIN(IFERROR(FIND(IstNumbers,A2321),""))</f>
        <v>18</v>
      </c>
      <c r="J2321" s="1" t="e">
        <f>IF([first '# in title]&lt;[pos kw in title],MID([title],[pos kw in title]-6,6),#N/A)</f>
        <v>#N/A</v>
      </c>
      <c r="K2321" s="1" t="e">
        <f>IFERROR(MID(SUBSTITUTE([kw rough in title],",","."),FIND("(",[kw rough in title])+1,20),SUBSTITUTE(IFERROR(MID([kw rough in title],FIND(" ",[kw rough in title])+1,20),[kw rough in title]),",","."))</f>
        <v>#N/A</v>
      </c>
      <c r="L2321" s="1">
        <f>IFERROR(FIND("kW",[desc]),0)</f>
        <v>71</v>
      </c>
      <c r="M2321">
        <f t="array" ref="M2321">MIN(IFERROR(FIND(IstNumbers,E2321),""))</f>
        <v>29</v>
      </c>
      <c r="N2321" s="1" t="str">
        <f>IF([first '# in desc]&lt;[pos kw in desc],MID([desc],[pos kw in desc]-7,7))</f>
        <v xml:space="preserve">­me 16 </v>
      </c>
      <c r="O232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21" s="1" t="str">
        <f>TRIM(IF([first '# in desc]&lt;[pos kw in desc],MID([desc],[pos kw in desc]-6,6),FALSE))</f>
        <v>me 16</v>
      </c>
      <c r="Q2321" s="1" t="b">
        <f>IF(LEN([manuell])=0,IFERROR([kw fine in title]*1,IFERROR(SUMPRODUCT(COUNTIF(IsDigits,MID([kw in desc],ROW($A$1:$A$150),1)))=LEN([kw in desc]),#N/A)),[manuell])</f>
        <v>0</v>
      </c>
      <c r="R2321" s="1" t="str">
        <f>IF([pos kw in title]&gt;0,MID(J2321,#REF!,4),IF([first '# in title]&gt;0,MID([title],[first '# in title],3),IF([first '# in title]&gt;0,MID([desc],#REF!,3),VLOOKUP([productid],$G$2:$R$1386,8))))</f>
        <v xml:space="preserve">16 </v>
      </c>
      <c r="S2321" s="1" t="e">
        <f>IF([kw in desc]=[kw rough in title],[kw in desc]*1,IFERROR(LEFT([kw_dirty],3)*1,IFERROR(LEFT([kw_dirty],2)*1,"n.a.")))</f>
        <v>#N/A</v>
      </c>
      <c r="T2321" s="1"/>
      <c r="U2321" s="1">
        <f>VLOOKUP(Tabelle1[[#This Row],[productid]],Tabelle2[#All],2,FALSE)</f>
        <v>16</v>
      </c>
    </row>
    <row r="2322" spans="1:21">
      <c r="A2322" t="s">
        <v>3838</v>
      </c>
      <c r="B2322">
        <v>3155</v>
      </c>
      <c r="C2322">
        <v>289859</v>
      </c>
      <c r="D2322" t="s">
        <v>3935</v>
      </c>
      <c r="E2322" t="s">
        <v>3936</v>
      </c>
      <c r="F2322">
        <v>18406</v>
      </c>
      <c r="G2322">
        <v>3094808</v>
      </c>
      <c r="H2322">
        <f t="shared" si="36"/>
        <v>0</v>
      </c>
      <c r="I2322">
        <f t="array" ref="I2322">MIN(IFERROR(FIND(IstNumbers,A2322),""))</f>
        <v>18</v>
      </c>
      <c r="J2322" s="1" t="e">
        <f>IF([first '# in title]&lt;[pos kw in title],MID([title],[pos kw in title]-6,6),#N/A)</f>
        <v>#N/A</v>
      </c>
      <c r="K2322" s="1" t="e">
        <f>IFERROR(MID(SUBSTITUTE([kw rough in title],",","."),FIND("(",[kw rough in title])+1,20),SUBSTITUTE(IFERROR(MID([kw rough in title],FIND(" ",[kw rough in title])+1,20),[kw rough in title]),",","."))</f>
        <v>#N/A</v>
      </c>
      <c r="L2322" s="1">
        <f>IFERROR(FIND("kW",[desc]),0)</f>
        <v>0</v>
      </c>
      <c r="M2322">
        <f t="array" ref="M2322">MIN(IFERROR(FIND(IstNumbers,E2322),""))</f>
        <v>31</v>
      </c>
      <c r="N2322" s="1" t="b">
        <f>IF([first '# in desc]&lt;[pos kw in desc],MID([desc],[pos kw in desc]-7,7))</f>
        <v>0</v>
      </c>
      <c r="O23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22" s="1" t="str">
        <f>TRIM(IF([first '# in desc]&lt;[pos kw in desc],MID([desc],[pos kw in desc]-6,6),FALSE))</f>
        <v>FALSCH</v>
      </c>
      <c r="Q2322" s="1" t="b">
        <f>IF(LEN([manuell])=0,IFERROR([kw fine in title]*1,IFERROR(SUMPRODUCT(COUNTIF(IsDigits,MID([kw in desc],ROW($A$1:$A$150),1)))=LEN([kw in desc]),#N/A)),[manuell])</f>
        <v>0</v>
      </c>
      <c r="R2322" s="1" t="str">
        <f>IF([pos kw in title]&gt;0,MID(J2322,#REF!,4),IF([first '# in title]&gt;0,MID([title],[first '# in title],3),IF([first '# in title]&gt;0,MID([desc],#REF!,3),VLOOKUP([productid],$G$2:$R$1386,8))))</f>
        <v xml:space="preserve">22 </v>
      </c>
      <c r="S2322" s="1" t="e">
        <f>IF([kw in desc]=[kw rough in title],[kw in desc]*1,IFERROR(LEFT([kw_dirty],3)*1,IFERROR(LEFT([kw_dirty],2)*1,"n.a.")))</f>
        <v>#N/A</v>
      </c>
      <c r="T2322" s="1"/>
      <c r="U2322" s="1" t="e">
        <f>VLOOKUP(Tabelle1[[#This Row],[productid]],Tabelle2[#All],2,FALSE)</f>
        <v>#N/A</v>
      </c>
    </row>
    <row r="2323" spans="1:21" hidden="1">
      <c r="A2323" t="s">
        <v>3846</v>
      </c>
      <c r="B2323">
        <v>2139</v>
      </c>
      <c r="C2323">
        <v>289859</v>
      </c>
      <c r="D2323" t="s">
        <v>3937</v>
      </c>
      <c r="E2323" t="s">
        <v>3233</v>
      </c>
      <c r="F2323">
        <v>18406</v>
      </c>
      <c r="G2323">
        <v>2635849</v>
      </c>
      <c r="H2323">
        <f t="shared" si="36"/>
        <v>0</v>
      </c>
      <c r="I2323">
        <f t="array" ref="I2323">MIN(IFERROR(FIND(IstNumbers,A2323),""))</f>
        <v>14</v>
      </c>
      <c r="J2323" s="1" t="e">
        <f>IF([first '# in title]&lt;[pos kw in title],MID([title],[pos kw in title]-6,6),#N/A)</f>
        <v>#N/A</v>
      </c>
      <c r="K2323" s="1" t="e">
        <f>IFERROR(MID(SUBSTITUTE([kw rough in title],",","."),FIND("(",[kw rough in title])+1,20),SUBSTITUTE(IFERROR(MID([kw rough in title],FIND(" ",[kw rough in title])+1,20),[kw rough in title]),",","."))</f>
        <v>#N/A</v>
      </c>
      <c r="L2323" s="1">
        <f>IFERROR(FIND("kW",[desc]),0)</f>
        <v>71</v>
      </c>
      <c r="M2323">
        <f t="array" ref="M2323">MIN(IFERROR(FIND(IstNumbers,E2323),""))</f>
        <v>29</v>
      </c>
      <c r="N2323" s="1" t="str">
        <f>IF([first '# in desc]&lt;[pos kw in desc],MID([desc],[pos kw in desc]-7,7))</f>
        <v xml:space="preserve">­me 16 </v>
      </c>
      <c r="O232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23" s="1" t="str">
        <f>TRIM(IF([first '# in desc]&lt;[pos kw in desc],MID([desc],[pos kw in desc]-6,6),FALSE))</f>
        <v>me 16</v>
      </c>
      <c r="Q2323" s="1" t="b">
        <f>IF(LEN([manuell])=0,IFERROR([kw fine in title]*1,IFERROR(SUMPRODUCT(COUNTIF(IsDigits,MID([kw in desc],ROW($A$1:$A$150),1)))=LEN([kw in desc]),#N/A)),[manuell])</f>
        <v>0</v>
      </c>
      <c r="R2323" s="1" t="str">
        <f>IF([pos kw in title]&gt;0,MID(J2323,#REF!,4),IF([first '# in title]&gt;0,MID([title],[first '# in title],3),IF([first '# in title]&gt;0,MID([desc],#REF!,3),VLOOKUP([productid],$G$2:$R$1386,8))))</f>
        <v xml:space="preserve">16 </v>
      </c>
      <c r="S2323" s="1" t="e">
        <f>IF([kw in desc]=[kw rough in title],[kw in desc]*1,IFERROR(LEFT([kw_dirty],3)*1,IFERROR(LEFT([kw_dirty],2)*1,"n.a.")))</f>
        <v>#N/A</v>
      </c>
      <c r="T2323" s="1"/>
      <c r="U2323" s="1">
        <f>VLOOKUP(Tabelle1[[#This Row],[productid]],Tabelle2[#All],2,FALSE)</f>
        <v>16</v>
      </c>
    </row>
    <row r="2324" spans="1:21" hidden="1">
      <c r="A2324" t="s">
        <v>3882</v>
      </c>
      <c r="B2324">
        <v>3250</v>
      </c>
      <c r="C2324">
        <v>289859</v>
      </c>
      <c r="D2324" t="s">
        <v>3938</v>
      </c>
      <c r="E2324" t="s">
        <v>3291</v>
      </c>
      <c r="F2324">
        <v>18406</v>
      </c>
      <c r="G2324">
        <v>1750863</v>
      </c>
      <c r="H2324">
        <f t="shared" si="36"/>
        <v>20</v>
      </c>
      <c r="I2324">
        <f t="array" ref="I2324">MIN(IFERROR(FIND(IstNumbers,A2324),""))</f>
        <v>17</v>
      </c>
      <c r="J2324" s="1" t="str">
        <f>IF([first '# in title]&lt;[pos kw in title],MID([title],[pos kw in title]-6,6),#N/A)</f>
        <v xml:space="preserve">ur 42 </v>
      </c>
      <c r="K232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24" s="1">
        <f>IFERROR(FIND("kW",[desc]),0)</f>
        <v>70</v>
      </c>
      <c r="M2324">
        <f t="array" ref="M2324">MIN(IFERROR(FIND(IstNumbers,E2324),""))</f>
        <v>34</v>
      </c>
      <c r="N2324" s="1" t="str">
        <f>IF([first '# in desc]&lt;[pos kw in desc],MID([desc],[pos kw in desc]-7,7))</f>
        <v xml:space="preserve">­me 42 </v>
      </c>
      <c r="O23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24" s="1" t="str">
        <f>TRIM(IF([first '# in desc]&lt;[pos kw in desc],MID([desc],[pos kw in desc]-6,6),FALSE))</f>
        <v>me 42</v>
      </c>
      <c r="Q2324" s="1">
        <f>IF(LEN([manuell])=0,IFERROR([kw fine in title]*1,IFERROR(SUMPRODUCT(COUNTIF(IsDigits,MID([kw in desc],ROW($A$1:$A$150),1)))=LEN([kw in desc]),#N/A)),[manuell])</f>
        <v>42</v>
      </c>
      <c r="R2324" s="1" t="e">
        <f>IF([pos kw in title]&gt;0,MID(J2324,#REF!,4),IF([first '# in title]&gt;0,MID([title],[first '# in title],3),IF([first '# in title]&gt;0,MID([desc],#REF!,3),VLOOKUP([productid],$G$2:$R$1386,8))))</f>
        <v>#REF!</v>
      </c>
      <c r="S2324" s="1" t="str">
        <f>IF([kw in desc]=[kw rough in title],[kw in desc]*1,IFERROR(LEFT([kw_dirty],3)*1,IFERROR(LEFT([kw_dirty],2)*1,"n.a.")))</f>
        <v>n.a.</v>
      </c>
      <c r="T2324" s="1"/>
      <c r="U2324" s="1">
        <f>VLOOKUP(Tabelle1[[#This Row],[productid]],Tabelle2[#All],2,FALSE)</f>
        <v>42</v>
      </c>
    </row>
    <row r="2325" spans="1:21">
      <c r="A2325" t="s">
        <v>3885</v>
      </c>
      <c r="B2325">
        <v>2392</v>
      </c>
      <c r="C2325">
        <v>289859</v>
      </c>
      <c r="D2325" t="s">
        <v>3939</v>
      </c>
      <c r="E2325" t="s">
        <v>3940</v>
      </c>
      <c r="F2325">
        <v>18406</v>
      </c>
      <c r="G2325">
        <v>2286143</v>
      </c>
      <c r="H2325">
        <f t="shared" si="36"/>
        <v>0</v>
      </c>
      <c r="I2325">
        <f t="array" ref="I2325">MIN(IFERROR(FIND(IstNumbers,A2325),""))</f>
        <v>10</v>
      </c>
      <c r="J2325" s="1" t="e">
        <f>IF([first '# in title]&lt;[pos kw in title],MID([title],[pos kw in title]-6,6),#N/A)</f>
        <v>#N/A</v>
      </c>
      <c r="K2325" s="1" t="e">
        <f>IFERROR(MID(SUBSTITUTE([kw rough in title],",","."),FIND("(",[kw rough in title])+1,20),SUBSTITUTE(IFERROR(MID([kw rough in title],FIND(" ",[kw rough in title])+1,20),[kw rough in title]),",","."))</f>
        <v>#N/A</v>
      </c>
      <c r="L2325" s="1">
        <f>IFERROR(FIND("kW",[desc]),0)</f>
        <v>0</v>
      </c>
      <c r="M2325">
        <f t="array" ref="M2325">MIN(IFERROR(FIND(IstNumbers,E2325),""))</f>
        <v>33</v>
      </c>
      <c r="N2325" s="1" t="b">
        <f>IF([first '# in desc]&lt;[pos kw in desc],MID([desc],[pos kw in desc]-7,7))</f>
        <v>0</v>
      </c>
      <c r="O23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25" s="1" t="str">
        <f>TRIM(IF([first '# in desc]&lt;[pos kw in desc],MID([desc],[pos kw in desc]-6,6),FALSE))</f>
        <v>FALSCH</v>
      </c>
      <c r="Q2325" s="1" t="b">
        <f>IF(LEN([manuell])=0,IFERROR([kw fine in title]*1,IFERROR(SUMPRODUCT(COUNTIF(IsDigits,MID([kw in desc],ROW($A$1:$A$150),1)))=LEN([kw in desc]),#N/A)),[manuell])</f>
        <v>0</v>
      </c>
      <c r="R2325" s="1" t="str">
        <f>IF([pos kw in title]&gt;0,MID(J2325,#REF!,4),IF([first '# in title]&gt;0,MID([title],[first '# in title],3),IF([first '# in title]&gt;0,MID([desc],#REF!,3),VLOOKUP([productid],$G$2:$R$1386,8))))</f>
        <v>146</v>
      </c>
      <c r="S2325" s="1" t="e">
        <f>IF([kw in desc]=[kw rough in title],[kw in desc]*1,IFERROR(LEFT([kw_dirty],3)*1,IFERROR(LEFT([kw_dirty],2)*1,"n.a.")))</f>
        <v>#N/A</v>
      </c>
      <c r="T2325" s="1"/>
      <c r="U2325" s="1" t="e">
        <f>VLOOKUP(Tabelle1[[#This Row],[productid]],Tabelle2[#All],2,FALSE)</f>
        <v>#N/A</v>
      </c>
    </row>
    <row r="2326" spans="1:21" hidden="1">
      <c r="A2326" t="s">
        <v>2399</v>
      </c>
      <c r="B2326">
        <v>2254</v>
      </c>
      <c r="C2326">
        <v>289859</v>
      </c>
      <c r="D2326" t="s">
        <v>3941</v>
      </c>
      <c r="E2326" t="s">
        <v>3942</v>
      </c>
      <c r="F2326">
        <v>18406</v>
      </c>
      <c r="G2326">
        <v>3712883</v>
      </c>
      <c r="H2326">
        <f t="shared" si="36"/>
        <v>60</v>
      </c>
      <c r="I2326">
        <f t="array" ref="I2326">MIN(IFERROR(FIND(IstNumbers,A2326),""))</f>
        <v>24</v>
      </c>
      <c r="J2326" s="1" t="str">
        <f>IF([first '# in title]&lt;[pos kw in title],MID([title],[pos kw in title]-6,6),#N/A)</f>
        <v xml:space="preserve">L (16 </v>
      </c>
      <c r="K232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26" s="1">
        <f>IFERROR(FIND("kW",[desc]),0)</f>
        <v>71</v>
      </c>
      <c r="M2326">
        <f t="array" ref="M2326">MIN(IFERROR(FIND(IstNumbers,E2326),""))</f>
        <v>29</v>
      </c>
      <c r="N2326" s="1" t="str">
        <f>IF([first '# in desc]&lt;[pos kw in desc],MID([desc],[pos kw in desc]-7,7))</f>
        <v xml:space="preserve">­me 16 </v>
      </c>
      <c r="O232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26" s="1" t="str">
        <f>TRIM(IF([first '# in desc]&lt;[pos kw in desc],MID([desc],[pos kw in desc]-6,6),FALSE))</f>
        <v>me 16</v>
      </c>
      <c r="Q2326" s="1">
        <f>IF(LEN([manuell])=0,IFERROR([kw fine in title]*1,IFERROR(SUMPRODUCT(COUNTIF(IsDigits,MID([kw in desc],ROW($A$1:$A$150),1)))=LEN([kw in desc]),#N/A)),[manuell])</f>
        <v>16</v>
      </c>
      <c r="R2326" s="1" t="e">
        <f>IF([pos kw in title]&gt;0,MID(J2326,#REF!,4),IF([first '# in title]&gt;0,MID([title],[first '# in title],3),IF([first '# in title]&gt;0,MID([desc],#REF!,3),VLOOKUP([productid],$G$2:$R$1386,8))))</f>
        <v>#REF!</v>
      </c>
      <c r="S2326" s="1" t="str">
        <f>IF([kw in desc]=[kw rough in title],[kw in desc]*1,IFERROR(LEFT([kw_dirty],3)*1,IFERROR(LEFT([kw_dirty],2)*1,"n.a.")))</f>
        <v>n.a.</v>
      </c>
      <c r="T2326" s="1"/>
      <c r="U2326" s="1">
        <f>VLOOKUP(Tabelle1[[#This Row],[productid]],Tabelle2[#All],2,FALSE)</f>
        <v>16</v>
      </c>
    </row>
    <row r="2327" spans="1:21" hidden="1">
      <c r="A2327" t="s">
        <v>563</v>
      </c>
      <c r="B2327">
        <v>3320</v>
      </c>
      <c r="C2327">
        <v>289859</v>
      </c>
      <c r="D2327" t="s">
        <v>3943</v>
      </c>
      <c r="E2327" t="s">
        <v>3944</v>
      </c>
      <c r="F2327">
        <v>18406</v>
      </c>
      <c r="G2327">
        <v>3497887</v>
      </c>
      <c r="H2327">
        <f t="shared" si="36"/>
        <v>55</v>
      </c>
      <c r="I2327">
        <f t="array" ref="I2327">MIN(IFERROR(FIND(IstNumbers,A2327),""))</f>
        <v>29</v>
      </c>
      <c r="J2327" s="1" t="str">
        <f>IF([first '# in title]&lt;[pos kw in title],MID([title],[pos kw in title]-6,6),#N/A)</f>
        <v xml:space="preserve">L (42 </v>
      </c>
      <c r="K232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27" s="1">
        <f>IFERROR(FIND("kW",[desc]),0)</f>
        <v>70</v>
      </c>
      <c r="M2327">
        <f t="array" ref="M2327">MIN(IFERROR(FIND(IstNumbers,E2327),""))</f>
        <v>34</v>
      </c>
      <c r="N2327" s="1" t="str">
        <f>IF([first '# in desc]&lt;[pos kw in desc],MID([desc],[pos kw in desc]-7,7))</f>
        <v xml:space="preserve">­me 42 </v>
      </c>
      <c r="O23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27" s="1" t="str">
        <f>TRIM(IF([first '# in desc]&lt;[pos kw in desc],MID([desc],[pos kw in desc]-6,6),FALSE))</f>
        <v>me 42</v>
      </c>
      <c r="Q2327" s="1">
        <f>IF(LEN([manuell])=0,IFERROR([kw fine in title]*1,IFERROR(SUMPRODUCT(COUNTIF(IsDigits,MID([kw in desc],ROW($A$1:$A$150),1)))=LEN([kw in desc]),#N/A)),[manuell])</f>
        <v>42</v>
      </c>
      <c r="R2327" s="1" t="e">
        <f>IF([pos kw in title]&gt;0,MID(J2327,#REF!,4),IF([first '# in title]&gt;0,MID([title],[first '# in title],3),IF([first '# in title]&gt;0,MID([desc],#REF!,3),VLOOKUP([productid],$G$2:$R$1386,8))))</f>
        <v>#REF!</v>
      </c>
      <c r="S2327" s="1" t="str">
        <f>IF([kw in desc]=[kw rough in title],[kw in desc]*1,IFERROR(LEFT([kw_dirty],3)*1,IFERROR(LEFT([kw_dirty],2)*1,"n.a.")))</f>
        <v>n.a.</v>
      </c>
      <c r="T2327" s="1"/>
      <c r="U2327" s="1">
        <f>VLOOKUP(Tabelle1[[#This Row],[productid]],Tabelle2[#All],2,FALSE)</f>
        <v>42</v>
      </c>
    </row>
    <row r="2328" spans="1:21" hidden="1">
      <c r="A2328" t="s">
        <v>3860</v>
      </c>
      <c r="B2328">
        <v>2214</v>
      </c>
      <c r="C2328">
        <v>289859</v>
      </c>
      <c r="D2328" t="s">
        <v>3945</v>
      </c>
      <c r="E2328" t="s">
        <v>3946</v>
      </c>
      <c r="F2328">
        <v>18406</v>
      </c>
      <c r="G2328">
        <v>1219746</v>
      </c>
      <c r="H2328">
        <f t="shared" si="36"/>
        <v>0</v>
      </c>
      <c r="I2328">
        <f t="array" ref="I2328">MIN(IFERROR(FIND(IstNumbers,A2328),""))</f>
        <v>18</v>
      </c>
      <c r="J2328" s="1" t="e">
        <f>IF([first '# in title]&lt;[pos kw in title],MID([title],[pos kw in title]-6,6),#N/A)</f>
        <v>#N/A</v>
      </c>
      <c r="K2328" s="1" t="e">
        <f>IFERROR(MID(SUBSTITUTE([kw rough in title],",","."),FIND("(",[kw rough in title])+1,20),SUBSTITUTE(IFERROR(MID([kw rough in title],FIND(" ",[kw rough in title])+1,20),[kw rough in title]),",","."))</f>
        <v>#N/A</v>
      </c>
      <c r="L2328" s="1">
        <f>IFERROR(FIND("kW",[desc]),0)</f>
        <v>71</v>
      </c>
      <c r="M2328">
        <f t="array" ref="M2328">MIN(IFERROR(FIND(IstNumbers,E2328),""))</f>
        <v>29</v>
      </c>
      <c r="N2328" s="1" t="str">
        <f>IF([first '# in desc]&lt;[pos kw in desc],MID([desc],[pos kw in desc]-7,7))</f>
        <v xml:space="preserve">­me 16 </v>
      </c>
      <c r="O232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28" s="1" t="str">
        <f>TRIM(IF([first '# in desc]&lt;[pos kw in desc],MID([desc],[pos kw in desc]-6,6),FALSE))</f>
        <v>me 16</v>
      </c>
      <c r="Q2328" s="1" t="b">
        <f>IF(LEN([manuell])=0,IFERROR([kw fine in title]*1,IFERROR(SUMPRODUCT(COUNTIF(IsDigits,MID([kw in desc],ROW($A$1:$A$150),1)))=LEN([kw in desc]),#N/A)),[manuell])</f>
        <v>0</v>
      </c>
      <c r="R2328" s="1" t="str">
        <f>IF([pos kw in title]&gt;0,MID(J2328,#REF!,4),IF([first '# in title]&gt;0,MID([title],[first '# in title],3),IF([first '# in title]&gt;0,MID([desc],#REF!,3),VLOOKUP([productid],$G$2:$R$1386,8))))</f>
        <v xml:space="preserve">16 </v>
      </c>
      <c r="S2328" s="1" t="e">
        <f>IF([kw in desc]=[kw rough in title],[kw in desc]*1,IFERROR(LEFT([kw_dirty],3)*1,IFERROR(LEFT([kw_dirty],2)*1,"n.a.")))</f>
        <v>#N/A</v>
      </c>
      <c r="T2328" s="1"/>
      <c r="U2328" s="1">
        <f>VLOOKUP(Tabelle1[[#This Row],[productid]],Tabelle2[#All],2,FALSE)</f>
        <v>16</v>
      </c>
    </row>
    <row r="2329" spans="1:21">
      <c r="A2329" t="s">
        <v>3838</v>
      </c>
      <c r="B2329">
        <v>3155</v>
      </c>
      <c r="C2329">
        <v>289859</v>
      </c>
      <c r="D2329" t="s">
        <v>3947</v>
      </c>
      <c r="E2329" t="s">
        <v>3948</v>
      </c>
      <c r="F2329">
        <v>18406</v>
      </c>
      <c r="G2329">
        <v>3094808</v>
      </c>
      <c r="H2329">
        <f t="shared" si="36"/>
        <v>0</v>
      </c>
      <c r="I2329">
        <f t="array" ref="I2329">MIN(IFERROR(FIND(IstNumbers,A2329),""))</f>
        <v>18</v>
      </c>
      <c r="J2329" s="1" t="e">
        <f>IF([first '# in title]&lt;[pos kw in title],MID([title],[pos kw in title]-6,6),#N/A)</f>
        <v>#N/A</v>
      </c>
      <c r="K2329" s="1" t="e">
        <f>IFERROR(MID(SUBSTITUTE([kw rough in title],",","."),FIND("(",[kw rough in title])+1,20),SUBSTITUTE(IFERROR(MID([kw rough in title],FIND(" ",[kw rough in title])+1,20),[kw rough in title]),",","."))</f>
        <v>#N/A</v>
      </c>
      <c r="L2329" s="1">
        <f>IFERROR(FIND("kW",[desc]),0)</f>
        <v>0</v>
      </c>
      <c r="M2329">
        <f t="array" ref="M2329">MIN(IFERROR(FIND(IstNumbers,E2329),""))</f>
        <v>31</v>
      </c>
      <c r="N2329" s="1" t="b">
        <f>IF([first '# in desc]&lt;[pos kw in desc],MID([desc],[pos kw in desc]-7,7))</f>
        <v>0</v>
      </c>
      <c r="O23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29" s="1" t="str">
        <f>TRIM(IF([first '# in desc]&lt;[pos kw in desc],MID([desc],[pos kw in desc]-6,6),FALSE))</f>
        <v>FALSCH</v>
      </c>
      <c r="Q2329" s="1" t="b">
        <f>IF(LEN([manuell])=0,IFERROR([kw fine in title]*1,IFERROR(SUMPRODUCT(COUNTIF(IsDigits,MID([kw in desc],ROW($A$1:$A$150),1)))=LEN([kw in desc]),#N/A)),[manuell])</f>
        <v>0</v>
      </c>
      <c r="R2329" s="1" t="str">
        <f>IF([pos kw in title]&gt;0,MID(J2329,#REF!,4),IF([first '# in title]&gt;0,MID([title],[first '# in title],3),IF([first '# in title]&gt;0,MID([desc],#REF!,3),VLOOKUP([productid],$G$2:$R$1386,8))))</f>
        <v xml:space="preserve">22 </v>
      </c>
      <c r="S2329" s="1" t="e">
        <f>IF([kw in desc]=[kw rough in title],[kw in desc]*1,IFERROR(LEFT([kw_dirty],3)*1,IFERROR(LEFT([kw_dirty],2)*1,"n.a.")))</f>
        <v>#N/A</v>
      </c>
      <c r="T2329" s="1"/>
      <c r="U2329" s="1" t="e">
        <f>VLOOKUP(Tabelle1[[#This Row],[productid]],Tabelle2[#All],2,FALSE)</f>
        <v>#N/A</v>
      </c>
    </row>
    <row r="2330" spans="1:21" hidden="1">
      <c r="A2330" t="s">
        <v>3846</v>
      </c>
      <c r="B2330">
        <v>2139</v>
      </c>
      <c r="C2330">
        <v>289859</v>
      </c>
      <c r="D2330" t="s">
        <v>3949</v>
      </c>
      <c r="E2330" t="s">
        <v>3201</v>
      </c>
      <c r="F2330">
        <v>18406</v>
      </c>
      <c r="G2330">
        <v>2635849</v>
      </c>
      <c r="H2330">
        <f t="shared" si="36"/>
        <v>0</v>
      </c>
      <c r="I2330">
        <f t="array" ref="I2330">MIN(IFERROR(FIND(IstNumbers,A2330),""))</f>
        <v>14</v>
      </c>
      <c r="J2330" s="1" t="e">
        <f>IF([first '# in title]&lt;[pos kw in title],MID([title],[pos kw in title]-6,6),#N/A)</f>
        <v>#N/A</v>
      </c>
      <c r="K2330" s="1" t="e">
        <f>IFERROR(MID(SUBSTITUTE([kw rough in title],",","."),FIND("(",[kw rough in title])+1,20),SUBSTITUTE(IFERROR(MID([kw rough in title],FIND(" ",[kw rough in title])+1,20),[kw rough in title]),",","."))</f>
        <v>#N/A</v>
      </c>
      <c r="L2330" s="1">
        <f>IFERROR(FIND("kW",[desc]),0)</f>
        <v>71</v>
      </c>
      <c r="M2330">
        <f t="array" ref="M2330">MIN(IFERROR(FIND(IstNumbers,E2330),""))</f>
        <v>29</v>
      </c>
      <c r="N2330" s="1" t="str">
        <f>IF([first '# in desc]&lt;[pos kw in desc],MID([desc],[pos kw in desc]-7,7))</f>
        <v xml:space="preserve">­me 16 </v>
      </c>
      <c r="O233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30" s="1" t="str">
        <f>TRIM(IF([first '# in desc]&lt;[pos kw in desc],MID([desc],[pos kw in desc]-6,6),FALSE))</f>
        <v>me 16</v>
      </c>
      <c r="Q2330" s="1" t="b">
        <f>IF(LEN([manuell])=0,IFERROR([kw fine in title]*1,IFERROR(SUMPRODUCT(COUNTIF(IsDigits,MID([kw in desc],ROW($A$1:$A$150),1)))=LEN([kw in desc]),#N/A)),[manuell])</f>
        <v>0</v>
      </c>
      <c r="R2330" s="1" t="str">
        <f>IF([pos kw in title]&gt;0,MID(J2330,#REF!,4),IF([first '# in title]&gt;0,MID([title],[first '# in title],3),IF([first '# in title]&gt;0,MID([desc],#REF!,3),VLOOKUP([productid],$G$2:$R$1386,8))))</f>
        <v xml:space="preserve">16 </v>
      </c>
      <c r="S2330" s="1" t="e">
        <f>IF([kw in desc]=[kw rough in title],[kw in desc]*1,IFERROR(LEFT([kw_dirty],3)*1,IFERROR(LEFT([kw_dirty],2)*1,"n.a.")))</f>
        <v>#N/A</v>
      </c>
      <c r="T2330" s="1"/>
      <c r="U2330" s="1">
        <f>VLOOKUP(Tabelle1[[#This Row],[productid]],Tabelle2[#All],2,FALSE)</f>
        <v>16</v>
      </c>
    </row>
    <row r="2331" spans="1:21" hidden="1">
      <c r="A2331" t="s">
        <v>3882</v>
      </c>
      <c r="B2331">
        <v>3250</v>
      </c>
      <c r="C2331">
        <v>289859</v>
      </c>
      <c r="D2331" t="s">
        <v>3950</v>
      </c>
      <c r="E2331" t="s">
        <v>3310</v>
      </c>
      <c r="F2331">
        <v>18406</v>
      </c>
      <c r="G2331">
        <v>1750863</v>
      </c>
      <c r="H2331">
        <f t="shared" si="36"/>
        <v>20</v>
      </c>
      <c r="I2331">
        <f t="array" ref="I2331">MIN(IFERROR(FIND(IstNumbers,A2331),""))</f>
        <v>17</v>
      </c>
      <c r="J2331" s="1" t="str">
        <f>IF([first '# in title]&lt;[pos kw in title],MID([title],[pos kw in title]-6,6),#N/A)</f>
        <v xml:space="preserve">ur 42 </v>
      </c>
      <c r="K233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31" s="1">
        <f>IFERROR(FIND("kW",[desc]),0)</f>
        <v>70</v>
      </c>
      <c r="M2331">
        <f t="array" ref="M2331">MIN(IFERROR(FIND(IstNumbers,E2331),""))</f>
        <v>34</v>
      </c>
      <c r="N2331" s="1" t="str">
        <f>IF([first '# in desc]&lt;[pos kw in desc],MID([desc],[pos kw in desc]-7,7))</f>
        <v xml:space="preserve">­me 42 </v>
      </c>
      <c r="O23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31" s="1" t="str">
        <f>TRIM(IF([first '# in desc]&lt;[pos kw in desc],MID([desc],[pos kw in desc]-6,6),FALSE))</f>
        <v>me 42</v>
      </c>
      <c r="Q2331" s="1">
        <f>IF(LEN([manuell])=0,IFERROR([kw fine in title]*1,IFERROR(SUMPRODUCT(COUNTIF(IsDigits,MID([kw in desc],ROW($A$1:$A$150),1)))=LEN([kw in desc]),#N/A)),[manuell])</f>
        <v>42</v>
      </c>
      <c r="R2331" s="1" t="e">
        <f>IF([pos kw in title]&gt;0,MID(J2331,#REF!,4),IF([first '# in title]&gt;0,MID([title],[first '# in title],3),IF([first '# in title]&gt;0,MID([desc],#REF!,3),VLOOKUP([productid],$G$2:$R$1386,8))))</f>
        <v>#REF!</v>
      </c>
      <c r="S2331" s="1" t="str">
        <f>IF([kw in desc]=[kw rough in title],[kw in desc]*1,IFERROR(LEFT([kw_dirty],3)*1,IFERROR(LEFT([kw_dirty],2)*1,"n.a.")))</f>
        <v>n.a.</v>
      </c>
      <c r="T2331" s="1"/>
      <c r="U2331" s="1">
        <f>VLOOKUP(Tabelle1[[#This Row],[productid]],Tabelle2[#All],2,FALSE)</f>
        <v>42</v>
      </c>
    </row>
    <row r="2332" spans="1:21">
      <c r="A2332" t="s">
        <v>3885</v>
      </c>
      <c r="B2332">
        <v>2392</v>
      </c>
      <c r="C2332">
        <v>289859</v>
      </c>
      <c r="D2332" t="s">
        <v>3951</v>
      </c>
      <c r="E2332" t="s">
        <v>3952</v>
      </c>
      <c r="F2332">
        <v>18406</v>
      </c>
      <c r="G2332">
        <v>2286143</v>
      </c>
      <c r="H2332">
        <f t="shared" si="36"/>
        <v>0</v>
      </c>
      <c r="I2332">
        <f t="array" ref="I2332">MIN(IFERROR(FIND(IstNumbers,A2332),""))</f>
        <v>10</v>
      </c>
      <c r="J2332" s="1" t="e">
        <f>IF([first '# in title]&lt;[pos kw in title],MID([title],[pos kw in title]-6,6),#N/A)</f>
        <v>#N/A</v>
      </c>
      <c r="K2332" s="1" t="e">
        <f>IFERROR(MID(SUBSTITUTE([kw rough in title],",","."),FIND("(",[kw rough in title])+1,20),SUBSTITUTE(IFERROR(MID([kw rough in title],FIND(" ",[kw rough in title])+1,20),[kw rough in title]),",","."))</f>
        <v>#N/A</v>
      </c>
      <c r="L2332" s="1">
        <f>IFERROR(FIND("kW",[desc]),0)</f>
        <v>0</v>
      </c>
      <c r="M2332">
        <f t="array" ref="M2332">MIN(IFERROR(FIND(IstNumbers,E2332),""))</f>
        <v>33</v>
      </c>
      <c r="N2332" s="1" t="b">
        <f>IF([first '# in desc]&lt;[pos kw in desc],MID([desc],[pos kw in desc]-7,7))</f>
        <v>0</v>
      </c>
      <c r="O23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32" s="1" t="str">
        <f>TRIM(IF([first '# in desc]&lt;[pos kw in desc],MID([desc],[pos kw in desc]-6,6),FALSE))</f>
        <v>FALSCH</v>
      </c>
      <c r="Q2332" s="1" t="b">
        <f>IF(LEN([manuell])=0,IFERROR([kw fine in title]*1,IFERROR(SUMPRODUCT(COUNTIF(IsDigits,MID([kw in desc],ROW($A$1:$A$150),1)))=LEN([kw in desc]),#N/A)),[manuell])</f>
        <v>0</v>
      </c>
      <c r="R2332" s="1" t="str">
        <f>IF([pos kw in title]&gt;0,MID(J2332,#REF!,4),IF([first '# in title]&gt;0,MID([title],[first '# in title],3),IF([first '# in title]&gt;0,MID([desc],#REF!,3),VLOOKUP([productid],$G$2:$R$1386,8))))</f>
        <v>146</v>
      </c>
      <c r="S2332" s="1" t="e">
        <f>IF([kw in desc]=[kw rough in title],[kw in desc]*1,IFERROR(LEFT([kw_dirty],3)*1,IFERROR(LEFT([kw_dirty],2)*1,"n.a.")))</f>
        <v>#N/A</v>
      </c>
      <c r="T2332" s="1"/>
      <c r="U2332" s="1" t="e">
        <f>VLOOKUP(Tabelle1[[#This Row],[productid]],Tabelle2[#All],2,FALSE)</f>
        <v>#N/A</v>
      </c>
    </row>
    <row r="2333" spans="1:21" hidden="1">
      <c r="A2333" t="s">
        <v>2399</v>
      </c>
      <c r="B2333">
        <v>2254</v>
      </c>
      <c r="C2333">
        <v>289859</v>
      </c>
      <c r="D2333" t="s">
        <v>3953</v>
      </c>
      <c r="E2333" t="s">
        <v>3954</v>
      </c>
      <c r="F2333">
        <v>18406</v>
      </c>
      <c r="G2333">
        <v>3712883</v>
      </c>
      <c r="H2333">
        <f t="shared" si="36"/>
        <v>60</v>
      </c>
      <c r="I2333">
        <f t="array" ref="I2333">MIN(IFERROR(FIND(IstNumbers,A2333),""))</f>
        <v>24</v>
      </c>
      <c r="J2333" s="1" t="str">
        <f>IF([first '# in title]&lt;[pos kw in title],MID([title],[pos kw in title]-6,6),#N/A)</f>
        <v xml:space="preserve">L (16 </v>
      </c>
      <c r="K233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33" s="1">
        <f>IFERROR(FIND("kW",[desc]),0)</f>
        <v>71</v>
      </c>
      <c r="M2333">
        <f t="array" ref="M2333">MIN(IFERROR(FIND(IstNumbers,E2333),""))</f>
        <v>29</v>
      </c>
      <c r="N2333" s="1" t="str">
        <f>IF([first '# in desc]&lt;[pos kw in desc],MID([desc],[pos kw in desc]-7,7))</f>
        <v xml:space="preserve">­me 16 </v>
      </c>
      <c r="O233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33" s="1" t="str">
        <f>TRIM(IF([first '# in desc]&lt;[pos kw in desc],MID([desc],[pos kw in desc]-6,6),FALSE))</f>
        <v>me 16</v>
      </c>
      <c r="Q2333" s="1">
        <f>IF(LEN([manuell])=0,IFERROR([kw fine in title]*1,IFERROR(SUMPRODUCT(COUNTIF(IsDigits,MID([kw in desc],ROW($A$1:$A$150),1)))=LEN([kw in desc]),#N/A)),[manuell])</f>
        <v>16</v>
      </c>
      <c r="R2333" s="1" t="e">
        <f>IF([pos kw in title]&gt;0,MID(J2333,#REF!,4),IF([first '# in title]&gt;0,MID([title],[first '# in title],3),IF([first '# in title]&gt;0,MID([desc],#REF!,3),VLOOKUP([productid],$G$2:$R$1386,8))))</f>
        <v>#REF!</v>
      </c>
      <c r="S2333" s="1" t="str">
        <f>IF([kw in desc]=[kw rough in title],[kw in desc]*1,IFERROR(LEFT([kw_dirty],3)*1,IFERROR(LEFT([kw_dirty],2)*1,"n.a.")))</f>
        <v>n.a.</v>
      </c>
      <c r="T2333" s="1"/>
      <c r="U2333" s="1">
        <f>VLOOKUP(Tabelle1[[#This Row],[productid]],Tabelle2[#All],2,FALSE)</f>
        <v>16</v>
      </c>
    </row>
    <row r="2334" spans="1:21" hidden="1">
      <c r="A2334" t="s">
        <v>563</v>
      </c>
      <c r="B2334">
        <v>3320</v>
      </c>
      <c r="C2334">
        <v>289859</v>
      </c>
      <c r="D2334" t="s">
        <v>3955</v>
      </c>
      <c r="E2334" t="s">
        <v>3956</v>
      </c>
      <c r="F2334">
        <v>18406</v>
      </c>
      <c r="G2334">
        <v>3497887</v>
      </c>
      <c r="H2334">
        <f t="shared" si="36"/>
        <v>55</v>
      </c>
      <c r="I2334">
        <f t="array" ref="I2334">MIN(IFERROR(FIND(IstNumbers,A2334),""))</f>
        <v>29</v>
      </c>
      <c r="J2334" s="1" t="str">
        <f>IF([first '# in title]&lt;[pos kw in title],MID([title],[pos kw in title]-6,6),#N/A)</f>
        <v xml:space="preserve">L (42 </v>
      </c>
      <c r="K233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34" s="1">
        <f>IFERROR(FIND("kW",[desc]),0)</f>
        <v>70</v>
      </c>
      <c r="M2334">
        <f t="array" ref="M2334">MIN(IFERROR(FIND(IstNumbers,E2334),""))</f>
        <v>34</v>
      </c>
      <c r="N2334" s="1" t="str">
        <f>IF([first '# in desc]&lt;[pos kw in desc],MID([desc],[pos kw in desc]-7,7))</f>
        <v xml:space="preserve">­me 42 </v>
      </c>
      <c r="O23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34" s="1" t="str">
        <f>TRIM(IF([first '# in desc]&lt;[pos kw in desc],MID([desc],[pos kw in desc]-6,6),FALSE))</f>
        <v>me 42</v>
      </c>
      <c r="Q2334" s="1">
        <f>IF(LEN([manuell])=0,IFERROR([kw fine in title]*1,IFERROR(SUMPRODUCT(COUNTIF(IsDigits,MID([kw in desc],ROW($A$1:$A$150),1)))=LEN([kw in desc]),#N/A)),[manuell])</f>
        <v>42</v>
      </c>
      <c r="R2334" s="1" t="e">
        <f>IF([pos kw in title]&gt;0,MID(J2334,#REF!,4),IF([first '# in title]&gt;0,MID([title],[first '# in title],3),IF([first '# in title]&gt;0,MID([desc],#REF!,3),VLOOKUP([productid],$G$2:$R$1386,8))))</f>
        <v>#REF!</v>
      </c>
      <c r="S2334" s="1" t="str">
        <f>IF([kw in desc]=[kw rough in title],[kw in desc]*1,IFERROR(LEFT([kw_dirty],3)*1,IFERROR(LEFT([kw_dirty],2)*1,"n.a.")))</f>
        <v>n.a.</v>
      </c>
      <c r="T2334" s="1"/>
      <c r="U2334" s="1">
        <f>VLOOKUP(Tabelle1[[#This Row],[productid]],Tabelle2[#All],2,FALSE)</f>
        <v>42</v>
      </c>
    </row>
    <row r="2335" spans="1:21" hidden="1">
      <c r="A2335" t="s">
        <v>3860</v>
      </c>
      <c r="B2335">
        <v>2219</v>
      </c>
      <c r="C2335">
        <v>289859</v>
      </c>
      <c r="D2335" t="s">
        <v>3957</v>
      </c>
      <c r="E2335" t="s">
        <v>3413</v>
      </c>
      <c r="F2335">
        <v>18406</v>
      </c>
      <c r="G2335">
        <v>1219746</v>
      </c>
      <c r="H2335">
        <f t="shared" si="36"/>
        <v>0</v>
      </c>
      <c r="I2335">
        <f t="array" ref="I2335">MIN(IFERROR(FIND(IstNumbers,A2335),""))</f>
        <v>18</v>
      </c>
      <c r="J2335" s="1" t="e">
        <f>IF([first '# in title]&lt;[pos kw in title],MID([title],[pos kw in title]-6,6),#N/A)</f>
        <v>#N/A</v>
      </c>
      <c r="K2335" s="1" t="e">
        <f>IFERROR(MID(SUBSTITUTE([kw rough in title],",","."),FIND("(",[kw rough in title])+1,20),SUBSTITUTE(IFERROR(MID([kw rough in title],FIND(" ",[kw rough in title])+1,20),[kw rough in title]),",","."))</f>
        <v>#N/A</v>
      </c>
      <c r="L2335" s="1">
        <f>IFERROR(FIND("kW",[desc]),0)</f>
        <v>71</v>
      </c>
      <c r="M2335">
        <f t="array" ref="M2335">MIN(IFERROR(FIND(IstNumbers,E2335),""))</f>
        <v>29</v>
      </c>
      <c r="N2335" s="1" t="str">
        <f>IF([first '# in desc]&lt;[pos kw in desc],MID([desc],[pos kw in desc]-7,7))</f>
        <v xml:space="preserve">­me 16 </v>
      </c>
      <c r="O23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35" s="1" t="str">
        <f>TRIM(IF([first '# in desc]&lt;[pos kw in desc],MID([desc],[pos kw in desc]-6,6),FALSE))</f>
        <v>me 16</v>
      </c>
      <c r="Q2335" s="1" t="b">
        <f>IF(LEN([manuell])=0,IFERROR([kw fine in title]*1,IFERROR(SUMPRODUCT(COUNTIF(IsDigits,MID([kw in desc],ROW($A$1:$A$150),1)))=LEN([kw in desc]),#N/A)),[manuell])</f>
        <v>0</v>
      </c>
      <c r="R2335" s="1" t="str">
        <f>IF([pos kw in title]&gt;0,MID(J2335,#REF!,4),IF([first '# in title]&gt;0,MID([title],[first '# in title],3),IF([first '# in title]&gt;0,MID([desc],#REF!,3),VLOOKUP([productid],$G$2:$R$1386,8))))</f>
        <v xml:space="preserve">16 </v>
      </c>
      <c r="S2335" s="1" t="e">
        <f>IF([kw in desc]=[kw rough in title],[kw in desc]*1,IFERROR(LEFT([kw_dirty],3)*1,IFERROR(LEFT([kw_dirty],2)*1,"n.a.")))</f>
        <v>#N/A</v>
      </c>
      <c r="T2335" s="1"/>
      <c r="U2335" s="1">
        <f>VLOOKUP(Tabelle1[[#This Row],[productid]],Tabelle2[#All],2,FALSE)</f>
        <v>16</v>
      </c>
    </row>
    <row r="2336" spans="1:21">
      <c r="A2336" t="s">
        <v>3838</v>
      </c>
      <c r="B2336">
        <v>3155</v>
      </c>
      <c r="C2336">
        <v>289859</v>
      </c>
      <c r="D2336" t="s">
        <v>3958</v>
      </c>
      <c r="E2336" t="s">
        <v>3959</v>
      </c>
      <c r="F2336">
        <v>18406</v>
      </c>
      <c r="G2336">
        <v>3094808</v>
      </c>
      <c r="H2336">
        <f t="shared" si="36"/>
        <v>0</v>
      </c>
      <c r="I2336">
        <f t="array" ref="I2336">MIN(IFERROR(FIND(IstNumbers,A2336),""))</f>
        <v>18</v>
      </c>
      <c r="J2336" s="1" t="e">
        <f>IF([first '# in title]&lt;[pos kw in title],MID([title],[pos kw in title]-6,6),#N/A)</f>
        <v>#N/A</v>
      </c>
      <c r="K2336" s="1" t="e">
        <f>IFERROR(MID(SUBSTITUTE([kw rough in title],",","."),FIND("(",[kw rough in title])+1,20),SUBSTITUTE(IFERROR(MID([kw rough in title],FIND(" ",[kw rough in title])+1,20),[kw rough in title]),",","."))</f>
        <v>#N/A</v>
      </c>
      <c r="L2336" s="1">
        <f>IFERROR(FIND("kW",[desc]),0)</f>
        <v>0</v>
      </c>
      <c r="M2336">
        <f t="array" ref="M2336">MIN(IFERROR(FIND(IstNumbers,E2336),""))</f>
        <v>31</v>
      </c>
      <c r="N2336" s="1" t="b">
        <f>IF([first '# in desc]&lt;[pos kw in desc],MID([desc],[pos kw in desc]-7,7))</f>
        <v>0</v>
      </c>
      <c r="O23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36" s="1" t="str">
        <f>TRIM(IF([first '# in desc]&lt;[pos kw in desc],MID([desc],[pos kw in desc]-6,6),FALSE))</f>
        <v>FALSCH</v>
      </c>
      <c r="Q2336" s="1" t="b">
        <f>IF(LEN([manuell])=0,IFERROR([kw fine in title]*1,IFERROR(SUMPRODUCT(COUNTIF(IsDigits,MID([kw in desc],ROW($A$1:$A$150),1)))=LEN([kw in desc]),#N/A)),[manuell])</f>
        <v>0</v>
      </c>
      <c r="R2336" s="1" t="str">
        <f>IF([pos kw in title]&gt;0,MID(J2336,#REF!,4),IF([first '# in title]&gt;0,MID([title],[first '# in title],3),IF([first '# in title]&gt;0,MID([desc],#REF!,3),VLOOKUP([productid],$G$2:$R$1386,8))))</f>
        <v xml:space="preserve">22 </v>
      </c>
      <c r="S2336" s="1" t="e">
        <f>IF([kw in desc]=[kw rough in title],[kw in desc]*1,IFERROR(LEFT([kw_dirty],3)*1,IFERROR(LEFT([kw_dirty],2)*1,"n.a.")))</f>
        <v>#N/A</v>
      </c>
      <c r="T2336" s="1"/>
      <c r="U2336" s="1" t="e">
        <f>VLOOKUP(Tabelle1[[#This Row],[productid]],Tabelle2[#All],2,FALSE)</f>
        <v>#N/A</v>
      </c>
    </row>
    <row r="2337" spans="1:21" hidden="1">
      <c r="A2337" t="s">
        <v>3846</v>
      </c>
      <c r="B2337">
        <v>2144</v>
      </c>
      <c r="C2337">
        <v>289859</v>
      </c>
      <c r="D2337" t="s">
        <v>3960</v>
      </c>
      <c r="E2337" t="s">
        <v>3276</v>
      </c>
      <c r="F2337">
        <v>18406</v>
      </c>
      <c r="G2337">
        <v>2635849</v>
      </c>
      <c r="H2337">
        <f t="shared" si="36"/>
        <v>0</v>
      </c>
      <c r="I2337">
        <f t="array" ref="I2337">MIN(IFERROR(FIND(IstNumbers,A2337),""))</f>
        <v>14</v>
      </c>
      <c r="J2337" s="1" t="e">
        <f>IF([first '# in title]&lt;[pos kw in title],MID([title],[pos kw in title]-6,6),#N/A)</f>
        <v>#N/A</v>
      </c>
      <c r="K2337" s="1" t="e">
        <f>IFERROR(MID(SUBSTITUTE([kw rough in title],",","."),FIND("(",[kw rough in title])+1,20),SUBSTITUTE(IFERROR(MID([kw rough in title],FIND(" ",[kw rough in title])+1,20),[kw rough in title]),",","."))</f>
        <v>#N/A</v>
      </c>
      <c r="L2337" s="1">
        <f>IFERROR(FIND("kW",[desc]),0)</f>
        <v>71</v>
      </c>
      <c r="M2337">
        <f t="array" ref="M2337">MIN(IFERROR(FIND(IstNumbers,E2337),""))</f>
        <v>29</v>
      </c>
      <c r="N2337" s="1" t="str">
        <f>IF([first '# in desc]&lt;[pos kw in desc],MID([desc],[pos kw in desc]-7,7))</f>
        <v xml:space="preserve">­me 16 </v>
      </c>
      <c r="O233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37" s="1" t="str">
        <f>TRIM(IF([first '# in desc]&lt;[pos kw in desc],MID([desc],[pos kw in desc]-6,6),FALSE))</f>
        <v>me 16</v>
      </c>
      <c r="Q2337" s="1" t="b">
        <f>IF(LEN([manuell])=0,IFERROR([kw fine in title]*1,IFERROR(SUMPRODUCT(COUNTIF(IsDigits,MID([kw in desc],ROW($A$1:$A$150),1)))=LEN([kw in desc]),#N/A)),[manuell])</f>
        <v>0</v>
      </c>
      <c r="R2337" s="1" t="str">
        <f>IF([pos kw in title]&gt;0,MID(J2337,#REF!,4),IF([first '# in title]&gt;0,MID([title],[first '# in title],3),IF([first '# in title]&gt;0,MID([desc],#REF!,3),VLOOKUP([productid],$G$2:$R$1386,8))))</f>
        <v xml:space="preserve">16 </v>
      </c>
      <c r="S2337" s="1" t="e">
        <f>IF([kw in desc]=[kw rough in title],[kw in desc]*1,IFERROR(LEFT([kw_dirty],3)*1,IFERROR(LEFT([kw_dirty],2)*1,"n.a.")))</f>
        <v>#N/A</v>
      </c>
      <c r="T2337" s="1"/>
      <c r="U2337" s="1">
        <f>VLOOKUP(Tabelle1[[#This Row],[productid]],Tabelle2[#All],2,FALSE)</f>
        <v>16</v>
      </c>
    </row>
    <row r="2338" spans="1:21" hidden="1">
      <c r="A2338" t="s">
        <v>3882</v>
      </c>
      <c r="B2338">
        <v>3250</v>
      </c>
      <c r="C2338">
        <v>289859</v>
      </c>
      <c r="D2338" t="s">
        <v>3961</v>
      </c>
      <c r="E2338" t="s">
        <v>3328</v>
      </c>
      <c r="F2338">
        <v>18406</v>
      </c>
      <c r="G2338">
        <v>1750863</v>
      </c>
      <c r="H2338">
        <f t="shared" si="36"/>
        <v>20</v>
      </c>
      <c r="I2338">
        <f t="array" ref="I2338">MIN(IFERROR(FIND(IstNumbers,A2338),""))</f>
        <v>17</v>
      </c>
      <c r="J2338" s="1" t="str">
        <f>IF([first '# in title]&lt;[pos kw in title],MID([title],[pos kw in title]-6,6),#N/A)</f>
        <v xml:space="preserve">ur 42 </v>
      </c>
      <c r="K233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38" s="1">
        <f>IFERROR(FIND("kW",[desc]),0)</f>
        <v>70</v>
      </c>
      <c r="M2338">
        <f t="array" ref="M2338">MIN(IFERROR(FIND(IstNumbers,E2338),""))</f>
        <v>34</v>
      </c>
      <c r="N2338" s="1" t="str">
        <f>IF([first '# in desc]&lt;[pos kw in desc],MID([desc],[pos kw in desc]-7,7))</f>
        <v xml:space="preserve">­me 42 </v>
      </c>
      <c r="O23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38" s="1" t="str">
        <f>TRIM(IF([first '# in desc]&lt;[pos kw in desc],MID([desc],[pos kw in desc]-6,6),FALSE))</f>
        <v>me 42</v>
      </c>
      <c r="Q2338" s="1">
        <f>IF(LEN([manuell])=0,IFERROR([kw fine in title]*1,IFERROR(SUMPRODUCT(COUNTIF(IsDigits,MID([kw in desc],ROW($A$1:$A$150),1)))=LEN([kw in desc]),#N/A)),[manuell])</f>
        <v>42</v>
      </c>
      <c r="R2338" s="1" t="e">
        <f>IF([pos kw in title]&gt;0,MID(J2338,#REF!,4),IF([first '# in title]&gt;0,MID([title],[first '# in title],3),IF([first '# in title]&gt;0,MID([desc],#REF!,3),VLOOKUP([productid],$G$2:$R$1386,8))))</f>
        <v>#REF!</v>
      </c>
      <c r="S2338" s="1" t="str">
        <f>IF([kw in desc]=[kw rough in title],[kw in desc]*1,IFERROR(LEFT([kw_dirty],3)*1,IFERROR(LEFT([kw_dirty],2)*1,"n.a.")))</f>
        <v>n.a.</v>
      </c>
      <c r="T2338" s="1"/>
      <c r="U2338" s="1">
        <f>VLOOKUP(Tabelle1[[#This Row],[productid]],Tabelle2[#All],2,FALSE)</f>
        <v>42</v>
      </c>
    </row>
    <row r="2339" spans="1:21">
      <c r="A2339" t="s">
        <v>3885</v>
      </c>
      <c r="B2339">
        <v>2393</v>
      </c>
      <c r="C2339">
        <v>289859</v>
      </c>
      <c r="D2339" t="s">
        <v>3962</v>
      </c>
      <c r="E2339" t="s">
        <v>3963</v>
      </c>
      <c r="F2339">
        <v>18406</v>
      </c>
      <c r="G2339">
        <v>2286143</v>
      </c>
      <c r="H2339">
        <f t="shared" si="36"/>
        <v>0</v>
      </c>
      <c r="I2339">
        <f t="array" ref="I2339">MIN(IFERROR(FIND(IstNumbers,A2339),""))</f>
        <v>10</v>
      </c>
      <c r="J2339" s="1" t="e">
        <f>IF([first '# in title]&lt;[pos kw in title],MID([title],[pos kw in title]-6,6),#N/A)</f>
        <v>#N/A</v>
      </c>
      <c r="K2339" s="1" t="e">
        <f>IFERROR(MID(SUBSTITUTE([kw rough in title],",","."),FIND("(",[kw rough in title])+1,20),SUBSTITUTE(IFERROR(MID([kw rough in title],FIND(" ",[kw rough in title])+1,20),[kw rough in title]),",","."))</f>
        <v>#N/A</v>
      </c>
      <c r="L2339" s="1">
        <f>IFERROR(FIND("kW",[desc]),0)</f>
        <v>0</v>
      </c>
      <c r="M2339">
        <f t="array" ref="M2339">MIN(IFERROR(FIND(IstNumbers,E2339),""))</f>
        <v>33</v>
      </c>
      <c r="N2339" s="1" t="b">
        <f>IF([first '# in desc]&lt;[pos kw in desc],MID([desc],[pos kw in desc]-7,7))</f>
        <v>0</v>
      </c>
      <c r="O23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39" s="1" t="str">
        <f>TRIM(IF([first '# in desc]&lt;[pos kw in desc],MID([desc],[pos kw in desc]-6,6),FALSE))</f>
        <v>FALSCH</v>
      </c>
      <c r="Q2339" s="1" t="b">
        <f>IF(LEN([manuell])=0,IFERROR([kw fine in title]*1,IFERROR(SUMPRODUCT(COUNTIF(IsDigits,MID([kw in desc],ROW($A$1:$A$150),1)))=LEN([kw in desc]),#N/A)),[manuell])</f>
        <v>0</v>
      </c>
      <c r="R2339" s="1" t="str">
        <f>IF([pos kw in title]&gt;0,MID(J2339,#REF!,4),IF([first '# in title]&gt;0,MID([title],[first '# in title],3),IF([first '# in title]&gt;0,MID([desc],#REF!,3),VLOOKUP([productid],$G$2:$R$1386,8))))</f>
        <v>146</v>
      </c>
      <c r="S2339" s="1" t="e">
        <f>IF([kw in desc]=[kw rough in title],[kw in desc]*1,IFERROR(LEFT([kw_dirty],3)*1,IFERROR(LEFT([kw_dirty],2)*1,"n.a.")))</f>
        <v>#N/A</v>
      </c>
      <c r="T2339" s="1"/>
      <c r="U2339" s="1" t="e">
        <f>VLOOKUP(Tabelle1[[#This Row],[productid]],Tabelle2[#All],2,FALSE)</f>
        <v>#N/A</v>
      </c>
    </row>
    <row r="2340" spans="1:21" hidden="1">
      <c r="A2340" t="s">
        <v>2399</v>
      </c>
      <c r="B2340">
        <v>2254</v>
      </c>
      <c r="C2340">
        <v>289859</v>
      </c>
      <c r="D2340" t="s">
        <v>3964</v>
      </c>
      <c r="E2340" t="s">
        <v>3965</v>
      </c>
      <c r="F2340">
        <v>18406</v>
      </c>
      <c r="G2340">
        <v>3712883</v>
      </c>
      <c r="H2340">
        <f t="shared" si="36"/>
        <v>60</v>
      </c>
      <c r="I2340">
        <f t="array" ref="I2340">MIN(IFERROR(FIND(IstNumbers,A2340),""))</f>
        <v>24</v>
      </c>
      <c r="J2340" s="1" t="str">
        <f>IF([first '# in title]&lt;[pos kw in title],MID([title],[pos kw in title]-6,6),#N/A)</f>
        <v xml:space="preserve">L (16 </v>
      </c>
      <c r="K234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40" s="1">
        <f>IFERROR(FIND("kW",[desc]),0)</f>
        <v>71</v>
      </c>
      <c r="M2340">
        <f t="array" ref="M2340">MIN(IFERROR(FIND(IstNumbers,E2340),""))</f>
        <v>29</v>
      </c>
      <c r="N2340" s="1" t="str">
        <f>IF([first '# in desc]&lt;[pos kw in desc],MID([desc],[pos kw in desc]-7,7))</f>
        <v xml:space="preserve">­me 16 </v>
      </c>
      <c r="O234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40" s="1" t="str">
        <f>TRIM(IF([first '# in desc]&lt;[pos kw in desc],MID([desc],[pos kw in desc]-6,6),FALSE))</f>
        <v>me 16</v>
      </c>
      <c r="Q2340" s="1">
        <f>IF(LEN([manuell])=0,IFERROR([kw fine in title]*1,IFERROR(SUMPRODUCT(COUNTIF(IsDigits,MID([kw in desc],ROW($A$1:$A$150),1)))=LEN([kw in desc]),#N/A)),[manuell])</f>
        <v>16</v>
      </c>
      <c r="R2340" s="1" t="e">
        <f>IF([pos kw in title]&gt;0,MID(J2340,#REF!,4),IF([first '# in title]&gt;0,MID([title],[first '# in title],3),IF([first '# in title]&gt;0,MID([desc],#REF!,3),VLOOKUP([productid],$G$2:$R$1386,8))))</f>
        <v>#REF!</v>
      </c>
      <c r="S2340" s="1" t="str">
        <f>IF([kw in desc]=[kw rough in title],[kw in desc]*1,IFERROR(LEFT([kw_dirty],3)*1,IFERROR(LEFT([kw_dirty],2)*1,"n.a.")))</f>
        <v>n.a.</v>
      </c>
      <c r="T2340" s="1"/>
      <c r="U2340" s="1">
        <f>VLOOKUP(Tabelle1[[#This Row],[productid]],Tabelle2[#All],2,FALSE)</f>
        <v>16</v>
      </c>
    </row>
    <row r="2341" spans="1:21" hidden="1">
      <c r="A2341" t="s">
        <v>563</v>
      </c>
      <c r="B2341">
        <v>3320</v>
      </c>
      <c r="C2341">
        <v>289859</v>
      </c>
      <c r="D2341" t="s">
        <v>3966</v>
      </c>
      <c r="E2341" t="s">
        <v>3967</v>
      </c>
      <c r="F2341">
        <v>18406</v>
      </c>
      <c r="G2341">
        <v>3497887</v>
      </c>
      <c r="H2341">
        <f t="shared" si="36"/>
        <v>55</v>
      </c>
      <c r="I2341">
        <f t="array" ref="I2341">MIN(IFERROR(FIND(IstNumbers,A2341),""))</f>
        <v>29</v>
      </c>
      <c r="J2341" s="1" t="str">
        <f>IF([first '# in title]&lt;[pos kw in title],MID([title],[pos kw in title]-6,6),#N/A)</f>
        <v xml:space="preserve">L (42 </v>
      </c>
      <c r="K234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41" s="1">
        <f>IFERROR(FIND("kW",[desc]),0)</f>
        <v>70</v>
      </c>
      <c r="M2341">
        <f t="array" ref="M2341">MIN(IFERROR(FIND(IstNumbers,E2341),""))</f>
        <v>34</v>
      </c>
      <c r="N2341" s="1" t="str">
        <f>IF([first '# in desc]&lt;[pos kw in desc],MID([desc],[pos kw in desc]-7,7))</f>
        <v xml:space="preserve">­me 42 </v>
      </c>
      <c r="O23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41" s="1" t="str">
        <f>TRIM(IF([first '# in desc]&lt;[pos kw in desc],MID([desc],[pos kw in desc]-6,6),FALSE))</f>
        <v>me 42</v>
      </c>
      <c r="Q2341" s="1">
        <f>IF(LEN([manuell])=0,IFERROR([kw fine in title]*1,IFERROR(SUMPRODUCT(COUNTIF(IsDigits,MID([kw in desc],ROW($A$1:$A$150),1)))=LEN([kw in desc]),#N/A)),[manuell])</f>
        <v>42</v>
      </c>
      <c r="R2341" s="1" t="e">
        <f>IF([pos kw in title]&gt;0,MID(J2341,#REF!,4),IF([first '# in title]&gt;0,MID([title],[first '# in title],3),IF([first '# in title]&gt;0,MID([desc],#REF!,3),VLOOKUP([productid],$G$2:$R$1386,8))))</f>
        <v>#REF!</v>
      </c>
      <c r="S2341" s="1" t="str">
        <f>IF([kw in desc]=[kw rough in title],[kw in desc]*1,IFERROR(LEFT([kw_dirty],3)*1,IFERROR(LEFT([kw_dirty],2)*1,"n.a.")))</f>
        <v>n.a.</v>
      </c>
      <c r="T2341" s="1"/>
      <c r="U2341" s="1">
        <f>VLOOKUP(Tabelle1[[#This Row],[productid]],Tabelle2[#All],2,FALSE)</f>
        <v>42</v>
      </c>
    </row>
    <row r="2342" spans="1:21" hidden="1">
      <c r="A2342" t="s">
        <v>3860</v>
      </c>
      <c r="B2342">
        <v>2219</v>
      </c>
      <c r="C2342">
        <v>289859</v>
      </c>
      <c r="D2342" t="s">
        <v>3968</v>
      </c>
      <c r="E2342" t="s">
        <v>3969</v>
      </c>
      <c r="F2342">
        <v>18406</v>
      </c>
      <c r="G2342">
        <v>1219746</v>
      </c>
      <c r="H2342">
        <f t="shared" si="36"/>
        <v>0</v>
      </c>
      <c r="I2342">
        <f t="array" ref="I2342">MIN(IFERROR(FIND(IstNumbers,A2342),""))</f>
        <v>18</v>
      </c>
      <c r="J2342" s="1" t="e">
        <f>IF([first '# in title]&lt;[pos kw in title],MID([title],[pos kw in title]-6,6),#N/A)</f>
        <v>#N/A</v>
      </c>
      <c r="K2342" s="1" t="e">
        <f>IFERROR(MID(SUBSTITUTE([kw rough in title],",","."),FIND("(",[kw rough in title])+1,20),SUBSTITUTE(IFERROR(MID([kw rough in title],FIND(" ",[kw rough in title])+1,20),[kw rough in title]),",","."))</f>
        <v>#N/A</v>
      </c>
      <c r="L2342" s="1">
        <f>IFERROR(FIND("kW",[desc]),0)</f>
        <v>71</v>
      </c>
      <c r="M2342">
        <f t="array" ref="M2342">MIN(IFERROR(FIND(IstNumbers,E2342),""))</f>
        <v>29</v>
      </c>
      <c r="N2342" s="1" t="str">
        <f>IF([first '# in desc]&lt;[pos kw in desc],MID([desc],[pos kw in desc]-7,7))</f>
        <v xml:space="preserve">­me 16 </v>
      </c>
      <c r="O234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42" s="1" t="str">
        <f>TRIM(IF([first '# in desc]&lt;[pos kw in desc],MID([desc],[pos kw in desc]-6,6),FALSE))</f>
        <v>me 16</v>
      </c>
      <c r="Q2342" s="1" t="b">
        <f>IF(LEN([manuell])=0,IFERROR([kw fine in title]*1,IFERROR(SUMPRODUCT(COUNTIF(IsDigits,MID([kw in desc],ROW($A$1:$A$150),1)))=LEN([kw in desc]),#N/A)),[manuell])</f>
        <v>0</v>
      </c>
      <c r="R2342" s="1" t="str">
        <f>IF([pos kw in title]&gt;0,MID(J2342,#REF!,4),IF([first '# in title]&gt;0,MID([title],[first '# in title],3),IF([first '# in title]&gt;0,MID([desc],#REF!,3),VLOOKUP([productid],$G$2:$R$1386,8))))</f>
        <v xml:space="preserve">16 </v>
      </c>
      <c r="S2342" s="1" t="e">
        <f>IF([kw in desc]=[kw rough in title],[kw in desc]*1,IFERROR(LEFT([kw_dirty],3)*1,IFERROR(LEFT([kw_dirty],2)*1,"n.a.")))</f>
        <v>#N/A</v>
      </c>
      <c r="T2342" s="1"/>
      <c r="U2342" s="1">
        <f>VLOOKUP(Tabelle1[[#This Row],[productid]],Tabelle2[#All],2,FALSE)</f>
        <v>16</v>
      </c>
    </row>
    <row r="2343" spans="1:21">
      <c r="A2343" t="s">
        <v>3838</v>
      </c>
      <c r="B2343">
        <v>3165</v>
      </c>
      <c r="C2343">
        <v>289859</v>
      </c>
      <c r="D2343" t="s">
        <v>3970</v>
      </c>
      <c r="E2343" t="s">
        <v>3971</v>
      </c>
      <c r="F2343">
        <v>18406</v>
      </c>
      <c r="G2343">
        <v>3094808</v>
      </c>
      <c r="H2343">
        <f t="shared" si="36"/>
        <v>0</v>
      </c>
      <c r="I2343">
        <f t="array" ref="I2343">MIN(IFERROR(FIND(IstNumbers,A2343),""))</f>
        <v>18</v>
      </c>
      <c r="J2343" s="1" t="e">
        <f>IF([first '# in title]&lt;[pos kw in title],MID([title],[pos kw in title]-6,6),#N/A)</f>
        <v>#N/A</v>
      </c>
      <c r="K2343" s="1" t="e">
        <f>IFERROR(MID(SUBSTITUTE([kw rough in title],",","."),FIND("(",[kw rough in title])+1,20),SUBSTITUTE(IFERROR(MID([kw rough in title],FIND(" ",[kw rough in title])+1,20),[kw rough in title]),",","."))</f>
        <v>#N/A</v>
      </c>
      <c r="L2343" s="1">
        <f>IFERROR(FIND("kW",[desc]),0)</f>
        <v>0</v>
      </c>
      <c r="M2343">
        <f t="array" ref="M2343">MIN(IFERROR(FIND(IstNumbers,E2343),""))</f>
        <v>31</v>
      </c>
      <c r="N2343" s="1" t="b">
        <f>IF([first '# in desc]&lt;[pos kw in desc],MID([desc],[pos kw in desc]-7,7))</f>
        <v>0</v>
      </c>
      <c r="O23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43" s="1" t="str">
        <f>TRIM(IF([first '# in desc]&lt;[pos kw in desc],MID([desc],[pos kw in desc]-6,6),FALSE))</f>
        <v>FALSCH</v>
      </c>
      <c r="Q2343" s="1" t="b">
        <f>IF(LEN([manuell])=0,IFERROR([kw fine in title]*1,IFERROR(SUMPRODUCT(COUNTIF(IsDigits,MID([kw in desc],ROW($A$1:$A$150),1)))=LEN([kw in desc]),#N/A)),[manuell])</f>
        <v>0</v>
      </c>
      <c r="R2343" s="1" t="str">
        <f>IF([pos kw in title]&gt;0,MID(J2343,#REF!,4),IF([first '# in title]&gt;0,MID([title],[first '# in title],3),IF([first '# in title]&gt;0,MID([desc],#REF!,3),VLOOKUP([productid],$G$2:$R$1386,8))))</f>
        <v xml:space="preserve">22 </v>
      </c>
      <c r="S2343" s="1" t="e">
        <f>IF([kw in desc]=[kw rough in title],[kw in desc]*1,IFERROR(LEFT([kw_dirty],3)*1,IFERROR(LEFT([kw_dirty],2)*1,"n.a.")))</f>
        <v>#N/A</v>
      </c>
      <c r="T2343" s="1"/>
      <c r="U2343" s="1" t="e">
        <f>VLOOKUP(Tabelle1[[#This Row],[productid]],Tabelle2[#All],2,FALSE)</f>
        <v>#N/A</v>
      </c>
    </row>
    <row r="2344" spans="1:21" hidden="1">
      <c r="A2344" t="s">
        <v>3846</v>
      </c>
      <c r="B2344">
        <v>2144</v>
      </c>
      <c r="C2344">
        <v>289859</v>
      </c>
      <c r="D2344" t="s">
        <v>3972</v>
      </c>
      <c r="E2344" t="s">
        <v>3315</v>
      </c>
      <c r="F2344">
        <v>18406</v>
      </c>
      <c r="G2344">
        <v>2635849</v>
      </c>
      <c r="H2344">
        <f t="shared" si="36"/>
        <v>0</v>
      </c>
      <c r="I2344">
        <f t="array" ref="I2344">MIN(IFERROR(FIND(IstNumbers,A2344),""))</f>
        <v>14</v>
      </c>
      <c r="J2344" s="1" t="e">
        <f>IF([first '# in title]&lt;[pos kw in title],MID([title],[pos kw in title]-6,6),#N/A)</f>
        <v>#N/A</v>
      </c>
      <c r="K2344" s="1" t="e">
        <f>IFERROR(MID(SUBSTITUTE([kw rough in title],",","."),FIND("(",[kw rough in title])+1,20),SUBSTITUTE(IFERROR(MID([kw rough in title],FIND(" ",[kw rough in title])+1,20),[kw rough in title]),",","."))</f>
        <v>#N/A</v>
      </c>
      <c r="L2344" s="1">
        <f>IFERROR(FIND("kW",[desc]),0)</f>
        <v>71</v>
      </c>
      <c r="M2344">
        <f t="array" ref="M2344">MIN(IFERROR(FIND(IstNumbers,E2344),""))</f>
        <v>29</v>
      </c>
      <c r="N2344" s="1" t="str">
        <f>IF([first '# in desc]&lt;[pos kw in desc],MID([desc],[pos kw in desc]-7,7))</f>
        <v xml:space="preserve">­me 16 </v>
      </c>
      <c r="O234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44" s="1" t="str">
        <f>TRIM(IF([first '# in desc]&lt;[pos kw in desc],MID([desc],[pos kw in desc]-6,6),FALSE))</f>
        <v>me 16</v>
      </c>
      <c r="Q2344" s="1" t="b">
        <f>IF(LEN([manuell])=0,IFERROR([kw fine in title]*1,IFERROR(SUMPRODUCT(COUNTIF(IsDigits,MID([kw in desc],ROW($A$1:$A$150),1)))=LEN([kw in desc]),#N/A)),[manuell])</f>
        <v>0</v>
      </c>
      <c r="R2344" s="1" t="str">
        <f>IF([pos kw in title]&gt;0,MID(J2344,#REF!,4),IF([first '# in title]&gt;0,MID([title],[first '# in title],3),IF([first '# in title]&gt;0,MID([desc],#REF!,3),VLOOKUP([productid],$G$2:$R$1386,8))))</f>
        <v xml:space="preserve">16 </v>
      </c>
      <c r="S2344" s="1" t="e">
        <f>IF([kw in desc]=[kw rough in title],[kw in desc]*1,IFERROR(LEFT([kw_dirty],3)*1,IFERROR(LEFT([kw_dirty],2)*1,"n.a.")))</f>
        <v>#N/A</v>
      </c>
      <c r="T2344" s="1"/>
      <c r="U2344" s="1">
        <f>VLOOKUP(Tabelle1[[#This Row],[productid]],Tabelle2[#All],2,FALSE)</f>
        <v>16</v>
      </c>
    </row>
    <row r="2345" spans="1:21" hidden="1">
      <c r="A2345" t="s">
        <v>3882</v>
      </c>
      <c r="B2345">
        <v>3255</v>
      </c>
      <c r="C2345">
        <v>289859</v>
      </c>
      <c r="D2345" t="s">
        <v>3973</v>
      </c>
      <c r="E2345" t="s">
        <v>3974</v>
      </c>
      <c r="F2345">
        <v>18406</v>
      </c>
      <c r="G2345">
        <v>1750863</v>
      </c>
      <c r="H2345">
        <f t="shared" si="36"/>
        <v>20</v>
      </c>
      <c r="I2345">
        <f t="array" ref="I2345">MIN(IFERROR(FIND(IstNumbers,A2345),""))</f>
        <v>17</v>
      </c>
      <c r="J2345" s="1" t="str">
        <f>IF([first '# in title]&lt;[pos kw in title],MID([title],[pos kw in title]-6,6),#N/A)</f>
        <v xml:space="preserve">ur 42 </v>
      </c>
      <c r="K234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45" s="1">
        <f>IFERROR(FIND("kW",[desc]),0)</f>
        <v>70</v>
      </c>
      <c r="M2345">
        <f t="array" ref="M2345">MIN(IFERROR(FIND(IstNumbers,E2345),""))</f>
        <v>34</v>
      </c>
      <c r="N2345" s="1" t="str">
        <f>IF([first '# in desc]&lt;[pos kw in desc],MID([desc],[pos kw in desc]-7,7))</f>
        <v xml:space="preserve">­me 42 </v>
      </c>
      <c r="O23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45" s="1" t="str">
        <f>TRIM(IF([first '# in desc]&lt;[pos kw in desc],MID([desc],[pos kw in desc]-6,6),FALSE))</f>
        <v>me 42</v>
      </c>
      <c r="Q2345" s="1">
        <f>IF(LEN([manuell])=0,IFERROR([kw fine in title]*1,IFERROR(SUMPRODUCT(COUNTIF(IsDigits,MID([kw in desc],ROW($A$1:$A$150),1)))=LEN([kw in desc]),#N/A)),[manuell])</f>
        <v>42</v>
      </c>
      <c r="R2345" s="1" t="e">
        <f>IF([pos kw in title]&gt;0,MID(J2345,#REF!,4),IF([first '# in title]&gt;0,MID([title],[first '# in title],3),IF([first '# in title]&gt;0,MID([desc],#REF!,3),VLOOKUP([productid],$G$2:$R$1386,8))))</f>
        <v>#REF!</v>
      </c>
      <c r="S2345" s="1" t="str">
        <f>IF([kw in desc]=[kw rough in title],[kw in desc]*1,IFERROR(LEFT([kw_dirty],3)*1,IFERROR(LEFT([kw_dirty],2)*1,"n.a.")))</f>
        <v>n.a.</v>
      </c>
      <c r="T2345" s="1"/>
      <c r="U2345" s="1">
        <f>VLOOKUP(Tabelle1[[#This Row],[productid]],Tabelle2[#All],2,FALSE)</f>
        <v>42</v>
      </c>
    </row>
    <row r="2346" spans="1:21">
      <c r="A2346" t="s">
        <v>3885</v>
      </c>
      <c r="B2346">
        <v>2393</v>
      </c>
      <c r="C2346">
        <v>289859</v>
      </c>
      <c r="D2346" t="s">
        <v>3975</v>
      </c>
      <c r="E2346" t="s">
        <v>3976</v>
      </c>
      <c r="F2346">
        <v>18406</v>
      </c>
      <c r="G2346">
        <v>2286143</v>
      </c>
      <c r="H2346">
        <f t="shared" si="36"/>
        <v>0</v>
      </c>
      <c r="I2346">
        <f t="array" ref="I2346">MIN(IFERROR(FIND(IstNumbers,A2346),""))</f>
        <v>10</v>
      </c>
      <c r="J2346" s="1" t="e">
        <f>IF([first '# in title]&lt;[pos kw in title],MID([title],[pos kw in title]-6,6),#N/A)</f>
        <v>#N/A</v>
      </c>
      <c r="K2346" s="1" t="e">
        <f>IFERROR(MID(SUBSTITUTE([kw rough in title],",","."),FIND("(",[kw rough in title])+1,20),SUBSTITUTE(IFERROR(MID([kw rough in title],FIND(" ",[kw rough in title])+1,20),[kw rough in title]),",","."))</f>
        <v>#N/A</v>
      </c>
      <c r="L2346" s="1">
        <f>IFERROR(FIND("kW",[desc]),0)</f>
        <v>0</v>
      </c>
      <c r="M2346">
        <f t="array" ref="M2346">MIN(IFERROR(FIND(IstNumbers,E2346),""))</f>
        <v>33</v>
      </c>
      <c r="N2346" s="1" t="b">
        <f>IF([first '# in desc]&lt;[pos kw in desc],MID([desc],[pos kw in desc]-7,7))</f>
        <v>0</v>
      </c>
      <c r="O23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46" s="1" t="str">
        <f>TRIM(IF([first '# in desc]&lt;[pos kw in desc],MID([desc],[pos kw in desc]-6,6),FALSE))</f>
        <v>FALSCH</v>
      </c>
      <c r="Q2346" s="1" t="b">
        <f>IF(LEN([manuell])=0,IFERROR([kw fine in title]*1,IFERROR(SUMPRODUCT(COUNTIF(IsDigits,MID([kw in desc],ROW($A$1:$A$150),1)))=LEN([kw in desc]),#N/A)),[manuell])</f>
        <v>0</v>
      </c>
      <c r="R2346" s="1" t="str">
        <f>IF([pos kw in title]&gt;0,MID(J2346,#REF!,4),IF([first '# in title]&gt;0,MID([title],[first '# in title],3),IF([first '# in title]&gt;0,MID([desc],#REF!,3),VLOOKUP([productid],$G$2:$R$1386,8))))</f>
        <v>146</v>
      </c>
      <c r="S2346" s="1" t="e">
        <f>IF([kw in desc]=[kw rough in title],[kw in desc]*1,IFERROR(LEFT([kw_dirty],3)*1,IFERROR(LEFT([kw_dirty],2)*1,"n.a.")))</f>
        <v>#N/A</v>
      </c>
      <c r="T2346" s="1"/>
      <c r="U2346" s="1" t="e">
        <f>VLOOKUP(Tabelle1[[#This Row],[productid]],Tabelle2[#All],2,FALSE)</f>
        <v>#N/A</v>
      </c>
    </row>
    <row r="2347" spans="1:21" hidden="1">
      <c r="A2347" t="s">
        <v>2399</v>
      </c>
      <c r="B2347">
        <v>2254</v>
      </c>
      <c r="C2347">
        <v>289859</v>
      </c>
      <c r="D2347" t="s">
        <v>3977</v>
      </c>
      <c r="E2347" t="s">
        <v>3978</v>
      </c>
      <c r="F2347">
        <v>18406</v>
      </c>
      <c r="G2347">
        <v>3712883</v>
      </c>
      <c r="H2347">
        <f t="shared" si="36"/>
        <v>60</v>
      </c>
      <c r="I2347">
        <f t="array" ref="I2347">MIN(IFERROR(FIND(IstNumbers,A2347),""))</f>
        <v>24</v>
      </c>
      <c r="J2347" s="1" t="str">
        <f>IF([first '# in title]&lt;[pos kw in title],MID([title],[pos kw in title]-6,6),#N/A)</f>
        <v xml:space="preserve">L (16 </v>
      </c>
      <c r="K234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47" s="1">
        <f>IFERROR(FIND("kW",[desc]),0)</f>
        <v>71</v>
      </c>
      <c r="M2347">
        <f t="array" ref="M2347">MIN(IFERROR(FIND(IstNumbers,E2347),""))</f>
        <v>29</v>
      </c>
      <c r="N2347" s="1" t="str">
        <f>IF([first '# in desc]&lt;[pos kw in desc],MID([desc],[pos kw in desc]-7,7))</f>
        <v xml:space="preserve">­me 16 </v>
      </c>
      <c r="O234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47" s="1" t="str">
        <f>TRIM(IF([first '# in desc]&lt;[pos kw in desc],MID([desc],[pos kw in desc]-6,6),FALSE))</f>
        <v>me 16</v>
      </c>
      <c r="Q2347" s="1">
        <f>IF(LEN([manuell])=0,IFERROR([kw fine in title]*1,IFERROR(SUMPRODUCT(COUNTIF(IsDigits,MID([kw in desc],ROW($A$1:$A$150),1)))=LEN([kw in desc]),#N/A)),[manuell])</f>
        <v>16</v>
      </c>
      <c r="R2347" s="1" t="e">
        <f>IF([pos kw in title]&gt;0,MID(J2347,#REF!,4),IF([first '# in title]&gt;0,MID([title],[first '# in title],3),IF([first '# in title]&gt;0,MID([desc],#REF!,3),VLOOKUP([productid],$G$2:$R$1386,8))))</f>
        <v>#REF!</v>
      </c>
      <c r="S2347" s="1" t="str">
        <f>IF([kw in desc]=[kw rough in title],[kw in desc]*1,IFERROR(LEFT([kw_dirty],3)*1,IFERROR(LEFT([kw_dirty],2)*1,"n.a.")))</f>
        <v>n.a.</v>
      </c>
      <c r="T2347" s="1"/>
      <c r="U2347" s="1">
        <f>VLOOKUP(Tabelle1[[#This Row],[productid]],Tabelle2[#All],2,FALSE)</f>
        <v>16</v>
      </c>
    </row>
    <row r="2348" spans="1:21" hidden="1">
      <c r="A2348" t="s">
        <v>563</v>
      </c>
      <c r="B2348">
        <v>3320</v>
      </c>
      <c r="C2348">
        <v>289859</v>
      </c>
      <c r="D2348" t="s">
        <v>3979</v>
      </c>
      <c r="E2348" t="s">
        <v>3980</v>
      </c>
      <c r="F2348">
        <v>18406</v>
      </c>
      <c r="G2348">
        <v>3497887</v>
      </c>
      <c r="H2348">
        <f t="shared" si="36"/>
        <v>55</v>
      </c>
      <c r="I2348">
        <f t="array" ref="I2348">MIN(IFERROR(FIND(IstNumbers,A2348),""))</f>
        <v>29</v>
      </c>
      <c r="J2348" s="1" t="str">
        <f>IF([first '# in title]&lt;[pos kw in title],MID([title],[pos kw in title]-6,6),#N/A)</f>
        <v xml:space="preserve">L (42 </v>
      </c>
      <c r="K234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48" s="1">
        <f>IFERROR(FIND("kW",[desc]),0)</f>
        <v>70</v>
      </c>
      <c r="M2348">
        <f t="array" ref="M2348">MIN(IFERROR(FIND(IstNumbers,E2348),""))</f>
        <v>34</v>
      </c>
      <c r="N2348" s="1" t="str">
        <f>IF([first '# in desc]&lt;[pos kw in desc],MID([desc],[pos kw in desc]-7,7))</f>
        <v xml:space="preserve">­me 42 </v>
      </c>
      <c r="O23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48" s="1" t="str">
        <f>TRIM(IF([first '# in desc]&lt;[pos kw in desc],MID([desc],[pos kw in desc]-6,6),FALSE))</f>
        <v>me 42</v>
      </c>
      <c r="Q2348" s="1">
        <f>IF(LEN([manuell])=0,IFERROR([kw fine in title]*1,IFERROR(SUMPRODUCT(COUNTIF(IsDigits,MID([kw in desc],ROW($A$1:$A$150),1)))=LEN([kw in desc]),#N/A)),[manuell])</f>
        <v>42</v>
      </c>
      <c r="R2348" s="1" t="e">
        <f>IF([pos kw in title]&gt;0,MID(J2348,#REF!,4),IF([first '# in title]&gt;0,MID([title],[first '# in title],3),IF([first '# in title]&gt;0,MID([desc],#REF!,3),VLOOKUP([productid],$G$2:$R$1386,8))))</f>
        <v>#REF!</v>
      </c>
      <c r="S2348" s="1" t="str">
        <f>IF([kw in desc]=[kw rough in title],[kw in desc]*1,IFERROR(LEFT([kw_dirty],3)*1,IFERROR(LEFT([kw_dirty],2)*1,"n.a.")))</f>
        <v>n.a.</v>
      </c>
      <c r="T2348" s="1"/>
      <c r="U2348" s="1">
        <f>VLOOKUP(Tabelle1[[#This Row],[productid]],Tabelle2[#All],2,FALSE)</f>
        <v>42</v>
      </c>
    </row>
    <row r="2349" spans="1:21" hidden="1">
      <c r="A2349" t="s">
        <v>3860</v>
      </c>
      <c r="B2349">
        <v>2219</v>
      </c>
      <c r="C2349">
        <v>289859</v>
      </c>
      <c r="D2349" t="s">
        <v>3981</v>
      </c>
      <c r="E2349" t="s">
        <v>3431</v>
      </c>
      <c r="F2349">
        <v>18406</v>
      </c>
      <c r="G2349">
        <v>1219746</v>
      </c>
      <c r="H2349">
        <f t="shared" si="36"/>
        <v>0</v>
      </c>
      <c r="I2349">
        <f t="array" ref="I2349">MIN(IFERROR(FIND(IstNumbers,A2349),""))</f>
        <v>18</v>
      </c>
      <c r="J2349" s="1" t="e">
        <f>IF([first '# in title]&lt;[pos kw in title],MID([title],[pos kw in title]-6,6),#N/A)</f>
        <v>#N/A</v>
      </c>
      <c r="K2349" s="1" t="e">
        <f>IFERROR(MID(SUBSTITUTE([kw rough in title],",","."),FIND("(",[kw rough in title])+1,20),SUBSTITUTE(IFERROR(MID([kw rough in title],FIND(" ",[kw rough in title])+1,20),[kw rough in title]),",","."))</f>
        <v>#N/A</v>
      </c>
      <c r="L2349" s="1">
        <f>IFERROR(FIND("kW",[desc]),0)</f>
        <v>71</v>
      </c>
      <c r="M2349">
        <f t="array" ref="M2349">MIN(IFERROR(FIND(IstNumbers,E2349),""))</f>
        <v>29</v>
      </c>
      <c r="N2349" s="1" t="str">
        <f>IF([first '# in desc]&lt;[pos kw in desc],MID([desc],[pos kw in desc]-7,7))</f>
        <v xml:space="preserve">­me 16 </v>
      </c>
      <c r="O234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49" s="1" t="str">
        <f>TRIM(IF([first '# in desc]&lt;[pos kw in desc],MID([desc],[pos kw in desc]-6,6),FALSE))</f>
        <v>me 16</v>
      </c>
      <c r="Q2349" s="1" t="b">
        <f>IF(LEN([manuell])=0,IFERROR([kw fine in title]*1,IFERROR(SUMPRODUCT(COUNTIF(IsDigits,MID([kw in desc],ROW($A$1:$A$150),1)))=LEN([kw in desc]),#N/A)),[manuell])</f>
        <v>0</v>
      </c>
      <c r="R2349" s="1" t="str">
        <f>IF([pos kw in title]&gt;0,MID(J2349,#REF!,4),IF([first '# in title]&gt;0,MID([title],[first '# in title],3),IF([first '# in title]&gt;0,MID([desc],#REF!,3),VLOOKUP([productid],$G$2:$R$1386,8))))</f>
        <v xml:space="preserve">16 </v>
      </c>
      <c r="S2349" s="1" t="e">
        <f>IF([kw in desc]=[kw rough in title],[kw in desc]*1,IFERROR(LEFT([kw_dirty],3)*1,IFERROR(LEFT([kw_dirty],2)*1,"n.a.")))</f>
        <v>#N/A</v>
      </c>
      <c r="T2349" s="1"/>
      <c r="U2349" s="1">
        <f>VLOOKUP(Tabelle1[[#This Row],[productid]],Tabelle2[#All],2,FALSE)</f>
        <v>16</v>
      </c>
    </row>
    <row r="2350" spans="1:21" hidden="1">
      <c r="A2350" t="s">
        <v>3846</v>
      </c>
      <c r="B2350">
        <v>2164</v>
      </c>
      <c r="C2350">
        <v>289859</v>
      </c>
      <c r="D2350" t="s">
        <v>3982</v>
      </c>
      <c r="E2350" t="s">
        <v>3364</v>
      </c>
      <c r="F2350">
        <v>18406</v>
      </c>
      <c r="G2350">
        <v>2635849</v>
      </c>
      <c r="H2350">
        <f t="shared" si="36"/>
        <v>0</v>
      </c>
      <c r="I2350">
        <f t="array" ref="I2350">MIN(IFERROR(FIND(IstNumbers,A2350),""))</f>
        <v>14</v>
      </c>
      <c r="J2350" s="1" t="e">
        <f>IF([first '# in title]&lt;[pos kw in title],MID([title],[pos kw in title]-6,6),#N/A)</f>
        <v>#N/A</v>
      </c>
      <c r="K2350" s="1" t="e">
        <f>IFERROR(MID(SUBSTITUTE([kw rough in title],",","."),FIND("(",[kw rough in title])+1,20),SUBSTITUTE(IFERROR(MID([kw rough in title],FIND(" ",[kw rough in title])+1,20),[kw rough in title]),",","."))</f>
        <v>#N/A</v>
      </c>
      <c r="L2350" s="1">
        <f>IFERROR(FIND("kW",[desc]),0)</f>
        <v>71</v>
      </c>
      <c r="M2350">
        <f t="array" ref="M2350">MIN(IFERROR(FIND(IstNumbers,E2350),""))</f>
        <v>29</v>
      </c>
      <c r="N2350" s="1" t="str">
        <f>IF([first '# in desc]&lt;[pos kw in desc],MID([desc],[pos kw in desc]-7,7))</f>
        <v xml:space="preserve">­me 16 </v>
      </c>
      <c r="O235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50" s="1" t="str">
        <f>TRIM(IF([first '# in desc]&lt;[pos kw in desc],MID([desc],[pos kw in desc]-6,6),FALSE))</f>
        <v>me 16</v>
      </c>
      <c r="Q2350" s="1" t="b">
        <f>IF(LEN([manuell])=0,IFERROR([kw fine in title]*1,IFERROR(SUMPRODUCT(COUNTIF(IsDigits,MID([kw in desc],ROW($A$1:$A$150),1)))=LEN([kw in desc]),#N/A)),[manuell])</f>
        <v>0</v>
      </c>
      <c r="R2350" s="1" t="str">
        <f>IF([pos kw in title]&gt;0,MID(J2350,#REF!,4),IF([first '# in title]&gt;0,MID([title],[first '# in title],3),IF([first '# in title]&gt;0,MID([desc],#REF!,3),VLOOKUP([productid],$G$2:$R$1386,8))))</f>
        <v xml:space="preserve">16 </v>
      </c>
      <c r="S2350" s="1" t="e">
        <f>IF([kw in desc]=[kw rough in title],[kw in desc]*1,IFERROR(LEFT([kw_dirty],3)*1,IFERROR(LEFT([kw_dirty],2)*1,"n.a.")))</f>
        <v>#N/A</v>
      </c>
      <c r="T2350" s="1"/>
      <c r="U2350" s="1">
        <f>VLOOKUP(Tabelle1[[#This Row],[productid]],Tabelle2[#All],2,FALSE)</f>
        <v>16</v>
      </c>
    </row>
    <row r="2351" spans="1:21" hidden="1">
      <c r="A2351" t="s">
        <v>3882</v>
      </c>
      <c r="B2351">
        <v>3255</v>
      </c>
      <c r="C2351">
        <v>289859</v>
      </c>
      <c r="D2351" t="s">
        <v>3983</v>
      </c>
      <c r="E2351" t="s">
        <v>3984</v>
      </c>
      <c r="F2351">
        <v>18406</v>
      </c>
      <c r="G2351">
        <v>1750863</v>
      </c>
      <c r="H2351">
        <f t="shared" si="36"/>
        <v>20</v>
      </c>
      <c r="I2351">
        <f t="array" ref="I2351">MIN(IFERROR(FIND(IstNumbers,A2351),""))</f>
        <v>17</v>
      </c>
      <c r="J2351" s="1" t="str">
        <f>IF([first '# in title]&lt;[pos kw in title],MID([title],[pos kw in title]-6,6),#N/A)</f>
        <v xml:space="preserve">ur 42 </v>
      </c>
      <c r="K235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51" s="1">
        <f>IFERROR(FIND("kW",[desc]),0)</f>
        <v>70</v>
      </c>
      <c r="M2351">
        <f t="array" ref="M2351">MIN(IFERROR(FIND(IstNumbers,E2351),""))</f>
        <v>34</v>
      </c>
      <c r="N2351" s="1" t="str">
        <f>IF([first '# in desc]&lt;[pos kw in desc],MID([desc],[pos kw in desc]-7,7))</f>
        <v xml:space="preserve">­me 42 </v>
      </c>
      <c r="O23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51" s="1" t="str">
        <f>TRIM(IF([first '# in desc]&lt;[pos kw in desc],MID([desc],[pos kw in desc]-6,6),FALSE))</f>
        <v>me 42</v>
      </c>
      <c r="Q2351" s="1">
        <f>IF(LEN([manuell])=0,IFERROR([kw fine in title]*1,IFERROR(SUMPRODUCT(COUNTIF(IsDigits,MID([kw in desc],ROW($A$1:$A$150),1)))=LEN([kw in desc]),#N/A)),[manuell])</f>
        <v>42</v>
      </c>
      <c r="R2351" s="1" t="e">
        <f>IF([pos kw in title]&gt;0,MID(J2351,#REF!,4),IF([first '# in title]&gt;0,MID([title],[first '# in title],3),IF([first '# in title]&gt;0,MID([desc],#REF!,3),VLOOKUP([productid],$G$2:$R$1386,8))))</f>
        <v>#REF!</v>
      </c>
      <c r="S2351" s="1" t="str">
        <f>IF([kw in desc]=[kw rough in title],[kw in desc]*1,IFERROR(LEFT([kw_dirty],3)*1,IFERROR(LEFT([kw_dirty],2)*1,"n.a.")))</f>
        <v>n.a.</v>
      </c>
      <c r="T2351" s="1"/>
      <c r="U2351" s="1">
        <f>VLOOKUP(Tabelle1[[#This Row],[productid]],Tabelle2[#All],2,FALSE)</f>
        <v>42</v>
      </c>
    </row>
    <row r="2352" spans="1:21">
      <c r="A2352" t="s">
        <v>3885</v>
      </c>
      <c r="B2352">
        <v>2394</v>
      </c>
      <c r="C2352">
        <v>289859</v>
      </c>
      <c r="D2352" t="s">
        <v>3985</v>
      </c>
      <c r="E2352" t="s">
        <v>3986</v>
      </c>
      <c r="F2352">
        <v>18406</v>
      </c>
      <c r="G2352">
        <v>2286143</v>
      </c>
      <c r="H2352">
        <f t="shared" si="36"/>
        <v>0</v>
      </c>
      <c r="I2352">
        <f t="array" ref="I2352">MIN(IFERROR(FIND(IstNumbers,A2352),""))</f>
        <v>10</v>
      </c>
      <c r="J2352" s="1" t="e">
        <f>IF([first '# in title]&lt;[pos kw in title],MID([title],[pos kw in title]-6,6),#N/A)</f>
        <v>#N/A</v>
      </c>
      <c r="K2352" s="1" t="e">
        <f>IFERROR(MID(SUBSTITUTE([kw rough in title],",","."),FIND("(",[kw rough in title])+1,20),SUBSTITUTE(IFERROR(MID([kw rough in title],FIND(" ",[kw rough in title])+1,20),[kw rough in title]),",","."))</f>
        <v>#N/A</v>
      </c>
      <c r="L2352" s="1">
        <f>IFERROR(FIND("kW",[desc]),0)</f>
        <v>0</v>
      </c>
      <c r="M2352">
        <f t="array" ref="M2352">MIN(IFERROR(FIND(IstNumbers,E2352),""))</f>
        <v>33</v>
      </c>
      <c r="N2352" s="1" t="b">
        <f>IF([first '# in desc]&lt;[pos kw in desc],MID([desc],[pos kw in desc]-7,7))</f>
        <v>0</v>
      </c>
      <c r="O23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52" s="1" t="str">
        <f>TRIM(IF([first '# in desc]&lt;[pos kw in desc],MID([desc],[pos kw in desc]-6,6),FALSE))</f>
        <v>FALSCH</v>
      </c>
      <c r="Q2352" s="1" t="b">
        <f>IF(LEN([manuell])=0,IFERROR([kw fine in title]*1,IFERROR(SUMPRODUCT(COUNTIF(IsDigits,MID([kw in desc],ROW($A$1:$A$150),1)))=LEN([kw in desc]),#N/A)),[manuell])</f>
        <v>0</v>
      </c>
      <c r="R2352" s="1" t="str">
        <f>IF([pos kw in title]&gt;0,MID(J2352,#REF!,4),IF([first '# in title]&gt;0,MID([title],[first '# in title],3),IF([first '# in title]&gt;0,MID([desc],#REF!,3),VLOOKUP([productid],$G$2:$R$1386,8))))</f>
        <v>146</v>
      </c>
      <c r="S2352" s="1" t="e">
        <f>IF([kw in desc]=[kw rough in title],[kw in desc]*1,IFERROR(LEFT([kw_dirty],3)*1,IFERROR(LEFT([kw_dirty],2)*1,"n.a.")))</f>
        <v>#N/A</v>
      </c>
      <c r="T2352" s="1"/>
      <c r="U2352" s="1" t="e">
        <f>VLOOKUP(Tabelle1[[#This Row],[productid]],Tabelle2[#All],2,FALSE)</f>
        <v>#N/A</v>
      </c>
    </row>
    <row r="2353" spans="1:21" hidden="1">
      <c r="A2353" t="s">
        <v>2399</v>
      </c>
      <c r="B2353">
        <v>2259</v>
      </c>
      <c r="C2353">
        <v>289859</v>
      </c>
      <c r="D2353" t="s">
        <v>3987</v>
      </c>
      <c r="E2353" t="s">
        <v>3988</v>
      </c>
      <c r="F2353">
        <v>18406</v>
      </c>
      <c r="G2353">
        <v>3712883</v>
      </c>
      <c r="H2353">
        <f t="shared" si="36"/>
        <v>60</v>
      </c>
      <c r="I2353">
        <f t="array" ref="I2353">MIN(IFERROR(FIND(IstNumbers,A2353),""))</f>
        <v>24</v>
      </c>
      <c r="J2353" s="1" t="str">
        <f>IF([first '# in title]&lt;[pos kw in title],MID([title],[pos kw in title]-6,6),#N/A)</f>
        <v xml:space="preserve">L (16 </v>
      </c>
      <c r="K235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53" s="1">
        <f>IFERROR(FIND("kW",[desc]),0)</f>
        <v>71</v>
      </c>
      <c r="M2353">
        <f t="array" ref="M2353">MIN(IFERROR(FIND(IstNumbers,E2353),""))</f>
        <v>29</v>
      </c>
      <c r="N2353" s="1" t="str">
        <f>IF([first '# in desc]&lt;[pos kw in desc],MID([desc],[pos kw in desc]-7,7))</f>
        <v xml:space="preserve">­me 16 </v>
      </c>
      <c r="O235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53" s="1" t="str">
        <f>TRIM(IF([first '# in desc]&lt;[pos kw in desc],MID([desc],[pos kw in desc]-6,6),FALSE))</f>
        <v>me 16</v>
      </c>
      <c r="Q2353" s="1">
        <f>IF(LEN([manuell])=0,IFERROR([kw fine in title]*1,IFERROR(SUMPRODUCT(COUNTIF(IsDigits,MID([kw in desc],ROW($A$1:$A$150),1)))=LEN([kw in desc]),#N/A)),[manuell])</f>
        <v>16</v>
      </c>
      <c r="R2353" s="1" t="e">
        <f>IF([pos kw in title]&gt;0,MID(J2353,#REF!,4),IF([first '# in title]&gt;0,MID([title],[first '# in title],3),IF([first '# in title]&gt;0,MID([desc],#REF!,3),VLOOKUP([productid],$G$2:$R$1386,8))))</f>
        <v>#REF!</v>
      </c>
      <c r="S2353" s="1" t="str">
        <f>IF([kw in desc]=[kw rough in title],[kw in desc]*1,IFERROR(LEFT([kw_dirty],3)*1,IFERROR(LEFT([kw_dirty],2)*1,"n.a.")))</f>
        <v>n.a.</v>
      </c>
      <c r="T2353" s="1"/>
      <c r="U2353" s="1">
        <f>VLOOKUP(Tabelle1[[#This Row],[productid]],Tabelle2[#All],2,FALSE)</f>
        <v>16</v>
      </c>
    </row>
    <row r="2354" spans="1:21" hidden="1">
      <c r="A2354" t="s">
        <v>563</v>
      </c>
      <c r="B2354">
        <v>3325</v>
      </c>
      <c r="C2354">
        <v>289859</v>
      </c>
      <c r="D2354" t="s">
        <v>3989</v>
      </c>
      <c r="E2354" t="s">
        <v>3990</v>
      </c>
      <c r="F2354">
        <v>18406</v>
      </c>
      <c r="G2354">
        <v>3497887</v>
      </c>
      <c r="H2354">
        <f t="shared" si="36"/>
        <v>55</v>
      </c>
      <c r="I2354">
        <f t="array" ref="I2354">MIN(IFERROR(FIND(IstNumbers,A2354),""))</f>
        <v>29</v>
      </c>
      <c r="J2354" s="1" t="str">
        <f>IF([first '# in title]&lt;[pos kw in title],MID([title],[pos kw in title]-6,6),#N/A)</f>
        <v xml:space="preserve">L (42 </v>
      </c>
      <c r="K235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54" s="1">
        <f>IFERROR(FIND("kW",[desc]),0)</f>
        <v>70</v>
      </c>
      <c r="M2354">
        <f t="array" ref="M2354">MIN(IFERROR(FIND(IstNumbers,E2354),""))</f>
        <v>34</v>
      </c>
      <c r="N2354" s="1" t="str">
        <f>IF([first '# in desc]&lt;[pos kw in desc],MID([desc],[pos kw in desc]-7,7))</f>
        <v xml:space="preserve">­me 42 </v>
      </c>
      <c r="O23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54" s="1" t="str">
        <f>TRIM(IF([first '# in desc]&lt;[pos kw in desc],MID([desc],[pos kw in desc]-6,6),FALSE))</f>
        <v>me 42</v>
      </c>
      <c r="Q2354" s="1">
        <f>IF(LEN([manuell])=0,IFERROR([kw fine in title]*1,IFERROR(SUMPRODUCT(COUNTIF(IsDigits,MID([kw in desc],ROW($A$1:$A$150),1)))=LEN([kw in desc]),#N/A)),[manuell])</f>
        <v>42</v>
      </c>
      <c r="R2354" s="1" t="e">
        <f>IF([pos kw in title]&gt;0,MID(J2354,#REF!,4),IF([first '# in title]&gt;0,MID([title],[first '# in title],3),IF([first '# in title]&gt;0,MID([desc],#REF!,3),VLOOKUP([productid],$G$2:$R$1386,8))))</f>
        <v>#REF!</v>
      </c>
      <c r="S2354" s="1" t="str">
        <f>IF([kw in desc]=[kw rough in title],[kw in desc]*1,IFERROR(LEFT([kw_dirty],3)*1,IFERROR(LEFT([kw_dirty],2)*1,"n.a.")))</f>
        <v>n.a.</v>
      </c>
      <c r="T2354" s="1"/>
      <c r="U2354" s="1">
        <f>VLOOKUP(Tabelle1[[#This Row],[productid]],Tabelle2[#All],2,FALSE)</f>
        <v>42</v>
      </c>
    </row>
    <row r="2355" spans="1:21" hidden="1">
      <c r="A2355" t="s">
        <v>3860</v>
      </c>
      <c r="B2355">
        <v>2219</v>
      </c>
      <c r="C2355">
        <v>289859</v>
      </c>
      <c r="D2355" t="s">
        <v>3991</v>
      </c>
      <c r="E2355" t="s">
        <v>3992</v>
      </c>
      <c r="F2355">
        <v>18406</v>
      </c>
      <c r="G2355">
        <v>1219746</v>
      </c>
      <c r="H2355">
        <f t="shared" si="36"/>
        <v>0</v>
      </c>
      <c r="I2355">
        <f t="array" ref="I2355">MIN(IFERROR(FIND(IstNumbers,A2355),""))</f>
        <v>18</v>
      </c>
      <c r="J2355" s="1" t="e">
        <f>IF([first '# in title]&lt;[pos kw in title],MID([title],[pos kw in title]-6,6),#N/A)</f>
        <v>#N/A</v>
      </c>
      <c r="K2355" s="1" t="e">
        <f>IFERROR(MID(SUBSTITUTE([kw rough in title],",","."),FIND("(",[kw rough in title])+1,20),SUBSTITUTE(IFERROR(MID([kw rough in title],FIND(" ",[kw rough in title])+1,20),[kw rough in title]),",","."))</f>
        <v>#N/A</v>
      </c>
      <c r="L2355" s="1">
        <f>IFERROR(FIND("kW",[desc]),0)</f>
        <v>71</v>
      </c>
      <c r="M2355">
        <f t="array" ref="M2355">MIN(IFERROR(FIND(IstNumbers,E2355),""))</f>
        <v>29</v>
      </c>
      <c r="N2355" s="1" t="str">
        <f>IF([first '# in desc]&lt;[pos kw in desc],MID([desc],[pos kw in desc]-7,7))</f>
        <v xml:space="preserve">­me 16 </v>
      </c>
      <c r="O235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55" s="1" t="str">
        <f>TRIM(IF([first '# in desc]&lt;[pos kw in desc],MID([desc],[pos kw in desc]-6,6),FALSE))</f>
        <v>me 16</v>
      </c>
      <c r="Q2355" s="1" t="b">
        <f>IF(LEN([manuell])=0,IFERROR([kw fine in title]*1,IFERROR(SUMPRODUCT(COUNTIF(IsDigits,MID([kw in desc],ROW($A$1:$A$150),1)))=LEN([kw in desc]),#N/A)),[manuell])</f>
        <v>0</v>
      </c>
      <c r="R2355" s="1" t="str">
        <f>IF([pos kw in title]&gt;0,MID(J2355,#REF!,4),IF([first '# in title]&gt;0,MID([title],[first '# in title],3),IF([first '# in title]&gt;0,MID([desc],#REF!,3),VLOOKUP([productid],$G$2:$R$1386,8))))</f>
        <v xml:space="preserve">16 </v>
      </c>
      <c r="S2355" s="1" t="e">
        <f>IF([kw in desc]=[kw rough in title],[kw in desc]*1,IFERROR(LEFT([kw_dirty],3)*1,IFERROR(LEFT([kw_dirty],2)*1,"n.a.")))</f>
        <v>#N/A</v>
      </c>
      <c r="T2355" s="1"/>
      <c r="U2355" s="1">
        <f>VLOOKUP(Tabelle1[[#This Row],[productid]],Tabelle2[#All],2,FALSE)</f>
        <v>16</v>
      </c>
    </row>
    <row r="2356" spans="1:21" hidden="1">
      <c r="A2356" t="s">
        <v>3882</v>
      </c>
      <c r="B2356">
        <v>3255</v>
      </c>
      <c r="C2356">
        <v>289859</v>
      </c>
      <c r="D2356" t="s">
        <v>3993</v>
      </c>
      <c r="E2356" t="s">
        <v>3342</v>
      </c>
      <c r="F2356">
        <v>18406</v>
      </c>
      <c r="G2356">
        <v>1750863</v>
      </c>
      <c r="H2356">
        <f t="shared" si="36"/>
        <v>20</v>
      </c>
      <c r="I2356">
        <f t="array" ref="I2356">MIN(IFERROR(FIND(IstNumbers,A2356),""))</f>
        <v>17</v>
      </c>
      <c r="J2356" s="1" t="str">
        <f>IF([first '# in title]&lt;[pos kw in title],MID([title],[pos kw in title]-6,6),#N/A)</f>
        <v xml:space="preserve">ur 42 </v>
      </c>
      <c r="K235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56" s="1">
        <f>IFERROR(FIND("kW",[desc]),0)</f>
        <v>70</v>
      </c>
      <c r="M2356">
        <f t="array" ref="M2356">MIN(IFERROR(FIND(IstNumbers,E2356),""))</f>
        <v>34</v>
      </c>
      <c r="N2356" s="1" t="str">
        <f>IF([first '# in desc]&lt;[pos kw in desc],MID([desc],[pos kw in desc]-7,7))</f>
        <v xml:space="preserve">­me 42 </v>
      </c>
      <c r="O23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56" s="1" t="str">
        <f>TRIM(IF([first '# in desc]&lt;[pos kw in desc],MID([desc],[pos kw in desc]-6,6),FALSE))</f>
        <v>me 42</v>
      </c>
      <c r="Q2356" s="1">
        <f>IF(LEN([manuell])=0,IFERROR([kw fine in title]*1,IFERROR(SUMPRODUCT(COUNTIF(IsDigits,MID([kw in desc],ROW($A$1:$A$150),1)))=LEN([kw in desc]),#N/A)),[manuell])</f>
        <v>42</v>
      </c>
      <c r="R2356" s="1" t="e">
        <f>IF([pos kw in title]&gt;0,MID(J2356,#REF!,4),IF([first '# in title]&gt;0,MID([title],[first '# in title],3),IF([first '# in title]&gt;0,MID([desc],#REF!,3),VLOOKUP([productid],$G$2:$R$1386,8))))</f>
        <v>#REF!</v>
      </c>
      <c r="S2356" s="1" t="str">
        <f>IF([kw in desc]=[kw rough in title],[kw in desc]*1,IFERROR(LEFT([kw_dirty],3)*1,IFERROR(LEFT([kw_dirty],2)*1,"n.a.")))</f>
        <v>n.a.</v>
      </c>
      <c r="T2356" s="1"/>
      <c r="U2356" s="1">
        <f>VLOOKUP(Tabelle1[[#This Row],[productid]],Tabelle2[#All],2,FALSE)</f>
        <v>42</v>
      </c>
    </row>
    <row r="2357" spans="1:21">
      <c r="A2357" t="s">
        <v>3885</v>
      </c>
      <c r="B2357">
        <v>2397</v>
      </c>
      <c r="C2357">
        <v>289859</v>
      </c>
      <c r="D2357" t="s">
        <v>3994</v>
      </c>
      <c r="E2357" t="s">
        <v>3995</v>
      </c>
      <c r="F2357">
        <v>18406</v>
      </c>
      <c r="G2357">
        <v>2286143</v>
      </c>
      <c r="H2357">
        <f t="shared" si="36"/>
        <v>0</v>
      </c>
      <c r="I2357">
        <f t="array" ref="I2357">MIN(IFERROR(FIND(IstNumbers,A2357),""))</f>
        <v>10</v>
      </c>
      <c r="J2357" s="1" t="e">
        <f>IF([first '# in title]&lt;[pos kw in title],MID([title],[pos kw in title]-6,6),#N/A)</f>
        <v>#N/A</v>
      </c>
      <c r="K2357" s="1" t="e">
        <f>IFERROR(MID(SUBSTITUTE([kw rough in title],",","."),FIND("(",[kw rough in title])+1,20),SUBSTITUTE(IFERROR(MID([kw rough in title],FIND(" ",[kw rough in title])+1,20),[kw rough in title]),",","."))</f>
        <v>#N/A</v>
      </c>
      <c r="L2357" s="1">
        <f>IFERROR(FIND("kW",[desc]),0)</f>
        <v>0</v>
      </c>
      <c r="M2357">
        <f t="array" ref="M2357">MIN(IFERROR(FIND(IstNumbers,E2357),""))</f>
        <v>33</v>
      </c>
      <c r="N2357" s="1" t="b">
        <f>IF([first '# in desc]&lt;[pos kw in desc],MID([desc],[pos kw in desc]-7,7))</f>
        <v>0</v>
      </c>
      <c r="O23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57" s="1" t="str">
        <f>TRIM(IF([first '# in desc]&lt;[pos kw in desc],MID([desc],[pos kw in desc]-6,6),FALSE))</f>
        <v>FALSCH</v>
      </c>
      <c r="Q2357" s="1" t="b">
        <f>IF(LEN([manuell])=0,IFERROR([kw fine in title]*1,IFERROR(SUMPRODUCT(COUNTIF(IsDigits,MID([kw in desc],ROW($A$1:$A$150),1)))=LEN([kw in desc]),#N/A)),[manuell])</f>
        <v>0</v>
      </c>
      <c r="R2357" s="1" t="str">
        <f>IF([pos kw in title]&gt;0,MID(J2357,#REF!,4),IF([first '# in title]&gt;0,MID([title],[first '# in title],3),IF([first '# in title]&gt;0,MID([desc],#REF!,3),VLOOKUP([productid],$G$2:$R$1386,8))))</f>
        <v>146</v>
      </c>
      <c r="S2357" s="1" t="e">
        <f>IF([kw in desc]=[kw rough in title],[kw in desc]*1,IFERROR(LEFT([kw_dirty],3)*1,IFERROR(LEFT([kw_dirty],2)*1,"n.a.")))</f>
        <v>#N/A</v>
      </c>
      <c r="T2357" s="1"/>
      <c r="U2357" s="1" t="e">
        <f>VLOOKUP(Tabelle1[[#This Row],[productid]],Tabelle2[#All],2,FALSE)</f>
        <v>#N/A</v>
      </c>
    </row>
    <row r="2358" spans="1:21" hidden="1">
      <c r="A2358" t="s">
        <v>2399</v>
      </c>
      <c r="B2358">
        <v>2269</v>
      </c>
      <c r="C2358">
        <v>289859</v>
      </c>
      <c r="D2358" t="s">
        <v>3996</v>
      </c>
      <c r="E2358" t="s">
        <v>3997</v>
      </c>
      <c r="F2358">
        <v>18406</v>
      </c>
      <c r="G2358">
        <v>3712883</v>
      </c>
      <c r="H2358">
        <f t="shared" si="36"/>
        <v>60</v>
      </c>
      <c r="I2358">
        <f t="array" ref="I2358">MIN(IFERROR(FIND(IstNumbers,A2358),""))</f>
        <v>24</v>
      </c>
      <c r="J2358" s="1" t="str">
        <f>IF([first '# in title]&lt;[pos kw in title],MID([title],[pos kw in title]-6,6),#N/A)</f>
        <v xml:space="preserve">L (16 </v>
      </c>
      <c r="K235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58" s="1">
        <f>IFERROR(FIND("kW",[desc]),0)</f>
        <v>71</v>
      </c>
      <c r="M2358">
        <f t="array" ref="M2358">MIN(IFERROR(FIND(IstNumbers,E2358),""))</f>
        <v>29</v>
      </c>
      <c r="N2358" s="1" t="str">
        <f>IF([first '# in desc]&lt;[pos kw in desc],MID([desc],[pos kw in desc]-7,7))</f>
        <v xml:space="preserve">­me 16 </v>
      </c>
      <c r="O235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58" s="1" t="str">
        <f>TRIM(IF([first '# in desc]&lt;[pos kw in desc],MID([desc],[pos kw in desc]-6,6),FALSE))</f>
        <v>me 16</v>
      </c>
      <c r="Q2358" s="1">
        <f>IF(LEN([manuell])=0,IFERROR([kw fine in title]*1,IFERROR(SUMPRODUCT(COUNTIF(IsDigits,MID([kw in desc],ROW($A$1:$A$150),1)))=LEN([kw in desc]),#N/A)),[manuell])</f>
        <v>16</v>
      </c>
      <c r="R2358" s="1" t="e">
        <f>IF([pos kw in title]&gt;0,MID(J2358,#REF!,4),IF([first '# in title]&gt;0,MID([title],[first '# in title],3),IF([first '# in title]&gt;0,MID([desc],#REF!,3),VLOOKUP([productid],$G$2:$R$1386,8))))</f>
        <v>#REF!</v>
      </c>
      <c r="S2358" s="1" t="str">
        <f>IF([kw in desc]=[kw rough in title],[kw in desc]*1,IFERROR(LEFT([kw_dirty],3)*1,IFERROR(LEFT([kw_dirty],2)*1,"n.a.")))</f>
        <v>n.a.</v>
      </c>
      <c r="T2358" s="1"/>
      <c r="U2358" s="1">
        <f>VLOOKUP(Tabelle1[[#This Row],[productid]],Tabelle2[#All],2,FALSE)</f>
        <v>16</v>
      </c>
    </row>
    <row r="2359" spans="1:21" hidden="1">
      <c r="A2359" t="s">
        <v>563</v>
      </c>
      <c r="B2359">
        <v>3325</v>
      </c>
      <c r="C2359">
        <v>289859</v>
      </c>
      <c r="D2359" t="s">
        <v>3998</v>
      </c>
      <c r="E2359" t="s">
        <v>3999</v>
      </c>
      <c r="F2359">
        <v>18406</v>
      </c>
      <c r="G2359">
        <v>3497887</v>
      </c>
      <c r="H2359">
        <f t="shared" si="36"/>
        <v>55</v>
      </c>
      <c r="I2359">
        <f t="array" ref="I2359">MIN(IFERROR(FIND(IstNumbers,A2359),""))</f>
        <v>29</v>
      </c>
      <c r="J2359" s="1" t="str">
        <f>IF([first '# in title]&lt;[pos kw in title],MID([title],[pos kw in title]-6,6),#N/A)</f>
        <v xml:space="preserve">L (42 </v>
      </c>
      <c r="K235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59" s="1">
        <f>IFERROR(FIND("kW",[desc]),0)</f>
        <v>70</v>
      </c>
      <c r="M2359">
        <f t="array" ref="M2359">MIN(IFERROR(FIND(IstNumbers,E2359),""))</f>
        <v>34</v>
      </c>
      <c r="N2359" s="1" t="str">
        <f>IF([first '# in desc]&lt;[pos kw in desc],MID([desc],[pos kw in desc]-7,7))</f>
        <v xml:space="preserve">­me 42 </v>
      </c>
      <c r="O23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59" s="1" t="str">
        <f>TRIM(IF([first '# in desc]&lt;[pos kw in desc],MID([desc],[pos kw in desc]-6,6),FALSE))</f>
        <v>me 42</v>
      </c>
      <c r="Q2359" s="1">
        <f>IF(LEN([manuell])=0,IFERROR([kw fine in title]*1,IFERROR(SUMPRODUCT(COUNTIF(IsDigits,MID([kw in desc],ROW($A$1:$A$150),1)))=LEN([kw in desc]),#N/A)),[manuell])</f>
        <v>42</v>
      </c>
      <c r="R2359" s="1" t="e">
        <f>IF([pos kw in title]&gt;0,MID(J2359,#REF!,4),IF([first '# in title]&gt;0,MID([title],[first '# in title],3),IF([first '# in title]&gt;0,MID([desc],#REF!,3),VLOOKUP([productid],$G$2:$R$1386,8))))</f>
        <v>#REF!</v>
      </c>
      <c r="S2359" s="1" t="str">
        <f>IF([kw in desc]=[kw rough in title],[kw in desc]*1,IFERROR(LEFT([kw_dirty],3)*1,IFERROR(LEFT([kw_dirty],2)*1,"n.a.")))</f>
        <v>n.a.</v>
      </c>
      <c r="T2359" s="1"/>
      <c r="U2359" s="1">
        <f>VLOOKUP(Tabelle1[[#This Row],[productid]],Tabelle2[#All],2,FALSE)</f>
        <v>42</v>
      </c>
    </row>
    <row r="2360" spans="1:21" hidden="1">
      <c r="A2360" t="s">
        <v>3860</v>
      </c>
      <c r="B2360">
        <v>2219</v>
      </c>
      <c r="C2360">
        <v>289859</v>
      </c>
      <c r="D2360" t="s">
        <v>4000</v>
      </c>
      <c r="E2360" t="s">
        <v>3423</v>
      </c>
      <c r="F2360">
        <v>18406</v>
      </c>
      <c r="G2360">
        <v>1219746</v>
      </c>
      <c r="H2360">
        <f t="shared" si="36"/>
        <v>0</v>
      </c>
      <c r="I2360">
        <f t="array" ref="I2360">MIN(IFERROR(FIND(IstNumbers,A2360),""))</f>
        <v>18</v>
      </c>
      <c r="J2360" s="1" t="e">
        <f>IF([first '# in title]&lt;[pos kw in title],MID([title],[pos kw in title]-6,6),#N/A)</f>
        <v>#N/A</v>
      </c>
      <c r="K2360" s="1" t="e">
        <f>IFERROR(MID(SUBSTITUTE([kw rough in title],",","."),FIND("(",[kw rough in title])+1,20),SUBSTITUTE(IFERROR(MID([kw rough in title],FIND(" ",[kw rough in title])+1,20),[kw rough in title]),",","."))</f>
        <v>#N/A</v>
      </c>
      <c r="L2360" s="1">
        <f>IFERROR(FIND("kW",[desc]),0)</f>
        <v>71</v>
      </c>
      <c r="M2360">
        <f t="array" ref="M2360">MIN(IFERROR(FIND(IstNumbers,E2360),""))</f>
        <v>29</v>
      </c>
      <c r="N2360" s="1" t="str">
        <f>IF([first '# in desc]&lt;[pos kw in desc],MID([desc],[pos kw in desc]-7,7))</f>
        <v xml:space="preserve">­me 16 </v>
      </c>
      <c r="O236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60" s="1" t="str">
        <f>TRIM(IF([first '# in desc]&lt;[pos kw in desc],MID([desc],[pos kw in desc]-6,6),FALSE))</f>
        <v>me 16</v>
      </c>
      <c r="Q2360" s="1" t="b">
        <f>IF(LEN([manuell])=0,IFERROR([kw fine in title]*1,IFERROR(SUMPRODUCT(COUNTIF(IsDigits,MID([kw in desc],ROW($A$1:$A$150),1)))=LEN([kw in desc]),#N/A)),[manuell])</f>
        <v>0</v>
      </c>
      <c r="R2360" s="1" t="str">
        <f>IF([pos kw in title]&gt;0,MID(J2360,#REF!,4),IF([first '# in title]&gt;0,MID([title],[first '# in title],3),IF([first '# in title]&gt;0,MID([desc],#REF!,3),VLOOKUP([productid],$G$2:$R$1386,8))))</f>
        <v xml:space="preserve">16 </v>
      </c>
      <c r="S2360" s="1" t="e">
        <f>IF([kw in desc]=[kw rough in title],[kw in desc]*1,IFERROR(LEFT([kw_dirty],3)*1,IFERROR(LEFT([kw_dirty],2)*1,"n.a.")))</f>
        <v>#N/A</v>
      </c>
      <c r="T2360" s="1"/>
      <c r="U2360" s="1">
        <f>VLOOKUP(Tabelle1[[#This Row],[productid]],Tabelle2[#All],2,FALSE)</f>
        <v>16</v>
      </c>
    </row>
    <row r="2361" spans="1:21" hidden="1">
      <c r="A2361" t="s">
        <v>3882</v>
      </c>
      <c r="B2361">
        <v>3265</v>
      </c>
      <c r="C2361">
        <v>289859</v>
      </c>
      <c r="D2361" t="s">
        <v>4001</v>
      </c>
      <c r="E2361" t="s">
        <v>3397</v>
      </c>
      <c r="F2361">
        <v>18406</v>
      </c>
      <c r="G2361">
        <v>1750863</v>
      </c>
      <c r="H2361">
        <f t="shared" si="36"/>
        <v>20</v>
      </c>
      <c r="I2361">
        <f t="array" ref="I2361">MIN(IFERROR(FIND(IstNumbers,A2361),""))</f>
        <v>17</v>
      </c>
      <c r="J2361" s="1" t="str">
        <f>IF([first '# in title]&lt;[pos kw in title],MID([title],[pos kw in title]-6,6),#N/A)</f>
        <v xml:space="preserve">ur 42 </v>
      </c>
      <c r="K236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61" s="1">
        <f>IFERROR(FIND("kW",[desc]),0)</f>
        <v>70</v>
      </c>
      <c r="M2361">
        <f t="array" ref="M2361">MIN(IFERROR(FIND(IstNumbers,E2361),""))</f>
        <v>34</v>
      </c>
      <c r="N2361" s="1" t="str">
        <f>IF([first '# in desc]&lt;[pos kw in desc],MID([desc],[pos kw in desc]-7,7))</f>
        <v xml:space="preserve">­me 42 </v>
      </c>
      <c r="O23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61" s="1" t="str">
        <f>TRIM(IF([first '# in desc]&lt;[pos kw in desc],MID([desc],[pos kw in desc]-6,6),FALSE))</f>
        <v>me 42</v>
      </c>
      <c r="Q2361" s="1">
        <f>IF(LEN([manuell])=0,IFERROR([kw fine in title]*1,IFERROR(SUMPRODUCT(COUNTIF(IsDigits,MID([kw in desc],ROW($A$1:$A$150),1)))=LEN([kw in desc]),#N/A)),[manuell])</f>
        <v>42</v>
      </c>
      <c r="R2361" s="1" t="e">
        <f>IF([pos kw in title]&gt;0,MID(J2361,#REF!,4),IF([first '# in title]&gt;0,MID([title],[first '# in title],3),IF([first '# in title]&gt;0,MID([desc],#REF!,3),VLOOKUP([productid],$G$2:$R$1386,8))))</f>
        <v>#REF!</v>
      </c>
      <c r="S2361" s="1" t="str">
        <f>IF([kw in desc]=[kw rough in title],[kw in desc]*1,IFERROR(LEFT([kw_dirty],3)*1,IFERROR(LEFT([kw_dirty],2)*1,"n.a.")))</f>
        <v>n.a.</v>
      </c>
      <c r="T2361" s="1"/>
      <c r="U2361" s="1">
        <f>VLOOKUP(Tabelle1[[#This Row],[productid]],Tabelle2[#All],2,FALSE)</f>
        <v>42</v>
      </c>
    </row>
    <row r="2362" spans="1:21">
      <c r="A2362" t="s">
        <v>3885</v>
      </c>
      <c r="B2362">
        <v>2397</v>
      </c>
      <c r="C2362">
        <v>289859</v>
      </c>
      <c r="D2362" t="s">
        <v>4002</v>
      </c>
      <c r="E2362" t="s">
        <v>4003</v>
      </c>
      <c r="F2362">
        <v>18406</v>
      </c>
      <c r="G2362">
        <v>2286143</v>
      </c>
      <c r="H2362">
        <f t="shared" si="36"/>
        <v>0</v>
      </c>
      <c r="I2362">
        <f t="array" ref="I2362">MIN(IFERROR(FIND(IstNumbers,A2362),""))</f>
        <v>10</v>
      </c>
      <c r="J2362" s="1" t="e">
        <f>IF([first '# in title]&lt;[pos kw in title],MID([title],[pos kw in title]-6,6),#N/A)</f>
        <v>#N/A</v>
      </c>
      <c r="K2362" s="1" t="e">
        <f>IFERROR(MID(SUBSTITUTE([kw rough in title],",","."),FIND("(",[kw rough in title])+1,20),SUBSTITUTE(IFERROR(MID([kw rough in title],FIND(" ",[kw rough in title])+1,20),[kw rough in title]),",","."))</f>
        <v>#N/A</v>
      </c>
      <c r="L2362" s="1">
        <f>IFERROR(FIND("kW",[desc]),0)</f>
        <v>0</v>
      </c>
      <c r="M2362">
        <f t="array" ref="M2362">MIN(IFERROR(FIND(IstNumbers,E2362),""))</f>
        <v>33</v>
      </c>
      <c r="N2362" s="1" t="b">
        <f>IF([first '# in desc]&lt;[pos kw in desc],MID([desc],[pos kw in desc]-7,7))</f>
        <v>0</v>
      </c>
      <c r="O23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62" s="1" t="str">
        <f>TRIM(IF([first '# in desc]&lt;[pos kw in desc],MID([desc],[pos kw in desc]-6,6),FALSE))</f>
        <v>FALSCH</v>
      </c>
      <c r="Q2362" s="1" t="b">
        <f>IF(LEN([manuell])=0,IFERROR([kw fine in title]*1,IFERROR(SUMPRODUCT(COUNTIF(IsDigits,MID([kw in desc],ROW($A$1:$A$150),1)))=LEN([kw in desc]),#N/A)),[manuell])</f>
        <v>0</v>
      </c>
      <c r="R2362" s="1" t="str">
        <f>IF([pos kw in title]&gt;0,MID(J2362,#REF!,4),IF([first '# in title]&gt;0,MID([title],[first '# in title],3),IF([first '# in title]&gt;0,MID([desc],#REF!,3),VLOOKUP([productid],$G$2:$R$1386,8))))</f>
        <v>146</v>
      </c>
      <c r="S2362" s="1" t="e">
        <f>IF([kw in desc]=[kw rough in title],[kw in desc]*1,IFERROR(LEFT([kw_dirty],3)*1,IFERROR(LEFT([kw_dirty],2)*1,"n.a.")))</f>
        <v>#N/A</v>
      </c>
      <c r="T2362" s="1"/>
      <c r="U2362" s="1" t="e">
        <f>VLOOKUP(Tabelle1[[#This Row],[productid]],Tabelle2[#All],2,FALSE)</f>
        <v>#N/A</v>
      </c>
    </row>
    <row r="2363" spans="1:21" hidden="1">
      <c r="A2363" t="s">
        <v>2399</v>
      </c>
      <c r="B2363">
        <v>2269</v>
      </c>
      <c r="C2363">
        <v>289859</v>
      </c>
      <c r="D2363" t="s">
        <v>4004</v>
      </c>
      <c r="E2363" t="s">
        <v>4005</v>
      </c>
      <c r="F2363">
        <v>18406</v>
      </c>
      <c r="G2363">
        <v>3712883</v>
      </c>
      <c r="H2363">
        <f t="shared" si="36"/>
        <v>60</v>
      </c>
      <c r="I2363">
        <f t="array" ref="I2363">MIN(IFERROR(FIND(IstNumbers,A2363),""))</f>
        <v>24</v>
      </c>
      <c r="J2363" s="1" t="str">
        <f>IF([first '# in title]&lt;[pos kw in title],MID([title],[pos kw in title]-6,6),#N/A)</f>
        <v xml:space="preserve">L (16 </v>
      </c>
      <c r="K236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63" s="1">
        <f>IFERROR(FIND("kW",[desc]),0)</f>
        <v>71</v>
      </c>
      <c r="M2363">
        <f t="array" ref="M2363">MIN(IFERROR(FIND(IstNumbers,E2363),""))</f>
        <v>29</v>
      </c>
      <c r="N2363" s="1" t="str">
        <f>IF([first '# in desc]&lt;[pos kw in desc],MID([desc],[pos kw in desc]-7,7))</f>
        <v xml:space="preserve">­me 16 </v>
      </c>
      <c r="O236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63" s="1" t="str">
        <f>TRIM(IF([first '# in desc]&lt;[pos kw in desc],MID([desc],[pos kw in desc]-6,6),FALSE))</f>
        <v>me 16</v>
      </c>
      <c r="Q2363" s="1">
        <f>IF(LEN([manuell])=0,IFERROR([kw fine in title]*1,IFERROR(SUMPRODUCT(COUNTIF(IsDigits,MID([kw in desc],ROW($A$1:$A$150),1)))=LEN([kw in desc]),#N/A)),[manuell])</f>
        <v>16</v>
      </c>
      <c r="R2363" s="1" t="e">
        <f>IF([pos kw in title]&gt;0,MID(J2363,#REF!,4),IF([first '# in title]&gt;0,MID([title],[first '# in title],3),IF([first '# in title]&gt;0,MID([desc],#REF!,3),VLOOKUP([productid],$G$2:$R$1386,8))))</f>
        <v>#REF!</v>
      </c>
      <c r="S2363" s="1" t="str">
        <f>IF([kw in desc]=[kw rough in title],[kw in desc]*1,IFERROR(LEFT([kw_dirty],3)*1,IFERROR(LEFT([kw_dirty],2)*1,"n.a.")))</f>
        <v>n.a.</v>
      </c>
      <c r="T2363" s="1"/>
      <c r="U2363" s="1">
        <f>VLOOKUP(Tabelle1[[#This Row],[productid]],Tabelle2[#All],2,FALSE)</f>
        <v>16</v>
      </c>
    </row>
    <row r="2364" spans="1:21" hidden="1">
      <c r="A2364" t="s">
        <v>563</v>
      </c>
      <c r="B2364">
        <v>3330</v>
      </c>
      <c r="C2364">
        <v>289859</v>
      </c>
      <c r="D2364" t="s">
        <v>4006</v>
      </c>
      <c r="E2364" t="s">
        <v>4007</v>
      </c>
      <c r="F2364">
        <v>18406</v>
      </c>
      <c r="G2364">
        <v>3497887</v>
      </c>
      <c r="H2364">
        <f t="shared" si="36"/>
        <v>55</v>
      </c>
      <c r="I2364">
        <f t="array" ref="I2364">MIN(IFERROR(FIND(IstNumbers,A2364),""))</f>
        <v>29</v>
      </c>
      <c r="J2364" s="1" t="str">
        <f>IF([first '# in title]&lt;[pos kw in title],MID([title],[pos kw in title]-6,6),#N/A)</f>
        <v xml:space="preserve">L (42 </v>
      </c>
      <c r="K236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64" s="1">
        <f>IFERROR(FIND("kW",[desc]),0)</f>
        <v>70</v>
      </c>
      <c r="M2364">
        <f t="array" ref="M2364">MIN(IFERROR(FIND(IstNumbers,E2364),""))</f>
        <v>34</v>
      </c>
      <c r="N2364" s="1" t="str">
        <f>IF([first '# in desc]&lt;[pos kw in desc],MID([desc],[pos kw in desc]-7,7))</f>
        <v xml:space="preserve">­me 42 </v>
      </c>
      <c r="O23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64" s="1" t="str">
        <f>TRIM(IF([first '# in desc]&lt;[pos kw in desc],MID([desc],[pos kw in desc]-6,6),FALSE))</f>
        <v>me 42</v>
      </c>
      <c r="Q2364" s="1">
        <f>IF(LEN([manuell])=0,IFERROR([kw fine in title]*1,IFERROR(SUMPRODUCT(COUNTIF(IsDigits,MID([kw in desc],ROW($A$1:$A$150),1)))=LEN([kw in desc]),#N/A)),[manuell])</f>
        <v>42</v>
      </c>
      <c r="R2364" s="1" t="e">
        <f>IF([pos kw in title]&gt;0,MID(J2364,#REF!,4),IF([first '# in title]&gt;0,MID([title],[first '# in title],3),IF([first '# in title]&gt;0,MID([desc],#REF!,3),VLOOKUP([productid],$G$2:$R$1386,8))))</f>
        <v>#REF!</v>
      </c>
      <c r="S2364" s="1" t="str">
        <f>IF([kw in desc]=[kw rough in title],[kw in desc]*1,IFERROR(LEFT([kw_dirty],3)*1,IFERROR(LEFT([kw_dirty],2)*1,"n.a.")))</f>
        <v>n.a.</v>
      </c>
      <c r="T2364" s="1"/>
      <c r="U2364" s="1">
        <f>VLOOKUP(Tabelle1[[#This Row],[productid]],Tabelle2[#All],2,FALSE)</f>
        <v>42</v>
      </c>
    </row>
    <row r="2365" spans="1:21" hidden="1">
      <c r="A2365" t="s">
        <v>3882</v>
      </c>
      <c r="B2365">
        <v>3265</v>
      </c>
      <c r="C2365">
        <v>289859</v>
      </c>
      <c r="D2365" t="s">
        <v>4008</v>
      </c>
      <c r="E2365" t="s">
        <v>3410</v>
      </c>
      <c r="F2365">
        <v>18406</v>
      </c>
      <c r="G2365">
        <v>1750863</v>
      </c>
      <c r="H2365">
        <f t="shared" si="36"/>
        <v>20</v>
      </c>
      <c r="I2365">
        <f t="array" ref="I2365">MIN(IFERROR(FIND(IstNumbers,A2365),""))</f>
        <v>17</v>
      </c>
      <c r="J2365" s="1" t="str">
        <f>IF([first '# in title]&lt;[pos kw in title],MID([title],[pos kw in title]-6,6),#N/A)</f>
        <v xml:space="preserve">ur 42 </v>
      </c>
      <c r="K236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65" s="1">
        <f>IFERROR(FIND("kW",[desc]),0)</f>
        <v>70</v>
      </c>
      <c r="M2365">
        <f t="array" ref="M2365">MIN(IFERROR(FIND(IstNumbers,E2365),""))</f>
        <v>34</v>
      </c>
      <c r="N2365" s="1" t="str">
        <f>IF([first '# in desc]&lt;[pos kw in desc],MID([desc],[pos kw in desc]-7,7))</f>
        <v xml:space="preserve">­me 42 </v>
      </c>
      <c r="O23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65" s="1" t="str">
        <f>TRIM(IF([first '# in desc]&lt;[pos kw in desc],MID([desc],[pos kw in desc]-6,6),FALSE))</f>
        <v>me 42</v>
      </c>
      <c r="Q2365" s="1">
        <f>IF(LEN([manuell])=0,IFERROR([kw fine in title]*1,IFERROR(SUMPRODUCT(COUNTIF(IsDigits,MID([kw in desc],ROW($A$1:$A$150),1)))=LEN([kw in desc]),#N/A)),[manuell])</f>
        <v>42</v>
      </c>
      <c r="R2365" s="1" t="e">
        <f>IF([pos kw in title]&gt;0,MID(J2365,#REF!,4),IF([first '# in title]&gt;0,MID([title],[first '# in title],3),IF([first '# in title]&gt;0,MID([desc],#REF!,3),VLOOKUP([productid],$G$2:$R$1386,8))))</f>
        <v>#REF!</v>
      </c>
      <c r="S2365" s="1" t="str">
        <f>IF([kw in desc]=[kw rough in title],[kw in desc]*1,IFERROR(LEFT([kw_dirty],3)*1,IFERROR(LEFT([kw_dirty],2)*1,"n.a.")))</f>
        <v>n.a.</v>
      </c>
      <c r="T2365" s="1"/>
      <c r="U2365" s="1">
        <f>VLOOKUP(Tabelle1[[#This Row],[productid]],Tabelle2[#All],2,FALSE)</f>
        <v>42</v>
      </c>
    </row>
    <row r="2366" spans="1:21">
      <c r="A2366" t="s">
        <v>3885</v>
      </c>
      <c r="B2366">
        <v>2398</v>
      </c>
      <c r="C2366">
        <v>289859</v>
      </c>
      <c r="D2366" t="s">
        <v>4009</v>
      </c>
      <c r="E2366" t="s">
        <v>4010</v>
      </c>
      <c r="F2366">
        <v>18406</v>
      </c>
      <c r="G2366">
        <v>2286143</v>
      </c>
      <c r="H2366">
        <f t="shared" si="36"/>
        <v>0</v>
      </c>
      <c r="I2366">
        <f t="array" ref="I2366">MIN(IFERROR(FIND(IstNumbers,A2366),""))</f>
        <v>10</v>
      </c>
      <c r="J2366" s="1" t="e">
        <f>IF([first '# in title]&lt;[pos kw in title],MID([title],[pos kw in title]-6,6),#N/A)</f>
        <v>#N/A</v>
      </c>
      <c r="K2366" s="1" t="e">
        <f>IFERROR(MID(SUBSTITUTE([kw rough in title],",","."),FIND("(",[kw rough in title])+1,20),SUBSTITUTE(IFERROR(MID([kw rough in title],FIND(" ",[kw rough in title])+1,20),[kw rough in title]),",","."))</f>
        <v>#N/A</v>
      </c>
      <c r="L2366" s="1">
        <f>IFERROR(FIND("kW",[desc]),0)</f>
        <v>0</v>
      </c>
      <c r="M2366">
        <f t="array" ref="M2366">MIN(IFERROR(FIND(IstNumbers,E2366),""))</f>
        <v>33</v>
      </c>
      <c r="N2366" s="1" t="b">
        <f>IF([first '# in desc]&lt;[pos kw in desc],MID([desc],[pos kw in desc]-7,7))</f>
        <v>0</v>
      </c>
      <c r="O23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66" s="1" t="str">
        <f>TRIM(IF([first '# in desc]&lt;[pos kw in desc],MID([desc],[pos kw in desc]-6,6),FALSE))</f>
        <v>FALSCH</v>
      </c>
      <c r="Q2366" s="1" t="b">
        <f>IF(LEN([manuell])=0,IFERROR([kw fine in title]*1,IFERROR(SUMPRODUCT(COUNTIF(IsDigits,MID([kw in desc],ROW($A$1:$A$150),1)))=LEN([kw in desc]),#N/A)),[manuell])</f>
        <v>0</v>
      </c>
      <c r="R2366" s="1" t="str">
        <f>IF([pos kw in title]&gt;0,MID(J2366,#REF!,4),IF([first '# in title]&gt;0,MID([title],[first '# in title],3),IF([first '# in title]&gt;0,MID([desc],#REF!,3),VLOOKUP([productid],$G$2:$R$1386,8))))</f>
        <v>146</v>
      </c>
      <c r="S2366" s="1" t="e">
        <f>IF([kw in desc]=[kw rough in title],[kw in desc]*1,IFERROR(LEFT([kw_dirty],3)*1,IFERROR(LEFT([kw_dirty],2)*1,"n.a.")))</f>
        <v>#N/A</v>
      </c>
      <c r="T2366" s="1"/>
      <c r="U2366" s="1" t="e">
        <f>VLOOKUP(Tabelle1[[#This Row],[productid]],Tabelle2[#All],2,FALSE)</f>
        <v>#N/A</v>
      </c>
    </row>
    <row r="2367" spans="1:21" hidden="1">
      <c r="A2367" t="s">
        <v>2399</v>
      </c>
      <c r="B2367">
        <v>2269</v>
      </c>
      <c r="C2367">
        <v>289859</v>
      </c>
      <c r="D2367" t="s">
        <v>4011</v>
      </c>
      <c r="E2367" t="s">
        <v>4012</v>
      </c>
      <c r="F2367">
        <v>18406</v>
      </c>
      <c r="G2367">
        <v>3712883</v>
      </c>
      <c r="H2367">
        <f t="shared" si="36"/>
        <v>60</v>
      </c>
      <c r="I2367">
        <f t="array" ref="I2367">MIN(IFERROR(FIND(IstNumbers,A2367),""))</f>
        <v>24</v>
      </c>
      <c r="J2367" s="1" t="str">
        <f>IF([first '# in title]&lt;[pos kw in title],MID([title],[pos kw in title]-6,6),#N/A)</f>
        <v xml:space="preserve">L (16 </v>
      </c>
      <c r="K236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67" s="1">
        <f>IFERROR(FIND("kW",[desc]),0)</f>
        <v>71</v>
      </c>
      <c r="M2367">
        <f t="array" ref="M2367">MIN(IFERROR(FIND(IstNumbers,E2367),""))</f>
        <v>29</v>
      </c>
      <c r="N2367" s="1" t="str">
        <f>IF([first '# in desc]&lt;[pos kw in desc],MID([desc],[pos kw in desc]-7,7))</f>
        <v xml:space="preserve">­me 16 </v>
      </c>
      <c r="O236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67" s="1" t="str">
        <f>TRIM(IF([first '# in desc]&lt;[pos kw in desc],MID([desc],[pos kw in desc]-6,6),FALSE))</f>
        <v>me 16</v>
      </c>
      <c r="Q2367" s="1">
        <f>IF(LEN([manuell])=0,IFERROR([kw fine in title]*1,IFERROR(SUMPRODUCT(COUNTIF(IsDigits,MID([kw in desc],ROW($A$1:$A$150),1)))=LEN([kw in desc]),#N/A)),[manuell])</f>
        <v>16</v>
      </c>
      <c r="R2367" s="1" t="e">
        <f>IF([pos kw in title]&gt;0,MID(J2367,#REF!,4),IF([first '# in title]&gt;0,MID([title],[first '# in title],3),IF([first '# in title]&gt;0,MID([desc],#REF!,3),VLOOKUP([productid],$G$2:$R$1386,8))))</f>
        <v>#REF!</v>
      </c>
      <c r="S2367" s="1" t="str">
        <f>IF([kw in desc]=[kw rough in title],[kw in desc]*1,IFERROR(LEFT([kw_dirty],3)*1,IFERROR(LEFT([kw_dirty],2)*1,"n.a.")))</f>
        <v>n.a.</v>
      </c>
      <c r="T2367" s="1"/>
      <c r="U2367" s="1">
        <f>VLOOKUP(Tabelle1[[#This Row],[productid]],Tabelle2[#All],2,FALSE)</f>
        <v>16</v>
      </c>
    </row>
    <row r="2368" spans="1:21" hidden="1">
      <c r="A2368" t="s">
        <v>563</v>
      </c>
      <c r="B2368">
        <v>3335</v>
      </c>
      <c r="C2368">
        <v>289859</v>
      </c>
      <c r="D2368" t="s">
        <v>4013</v>
      </c>
      <c r="E2368" t="s">
        <v>4014</v>
      </c>
      <c r="F2368">
        <v>18406</v>
      </c>
      <c r="G2368">
        <v>3497887</v>
      </c>
      <c r="H2368">
        <f t="shared" si="36"/>
        <v>55</v>
      </c>
      <c r="I2368">
        <f t="array" ref="I2368">MIN(IFERROR(FIND(IstNumbers,A2368),""))</f>
        <v>29</v>
      </c>
      <c r="J2368" s="1" t="str">
        <f>IF([first '# in title]&lt;[pos kw in title],MID([title],[pos kw in title]-6,6),#N/A)</f>
        <v xml:space="preserve">L (42 </v>
      </c>
      <c r="K236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68" s="1">
        <f>IFERROR(FIND("kW",[desc]),0)</f>
        <v>70</v>
      </c>
      <c r="M2368">
        <f t="array" ref="M2368">MIN(IFERROR(FIND(IstNumbers,E2368),""))</f>
        <v>34</v>
      </c>
      <c r="N2368" s="1" t="str">
        <f>IF([first '# in desc]&lt;[pos kw in desc],MID([desc],[pos kw in desc]-7,7))</f>
        <v xml:space="preserve">­me 42 </v>
      </c>
      <c r="O23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68" s="1" t="str">
        <f>TRIM(IF([first '# in desc]&lt;[pos kw in desc],MID([desc],[pos kw in desc]-6,6),FALSE))</f>
        <v>me 42</v>
      </c>
      <c r="Q2368" s="1">
        <f>IF(LEN([manuell])=0,IFERROR([kw fine in title]*1,IFERROR(SUMPRODUCT(COUNTIF(IsDigits,MID([kw in desc],ROW($A$1:$A$150),1)))=LEN([kw in desc]),#N/A)),[manuell])</f>
        <v>42</v>
      </c>
      <c r="R2368" s="1" t="e">
        <f>IF([pos kw in title]&gt;0,MID(J2368,#REF!,4),IF([first '# in title]&gt;0,MID([title],[first '# in title],3),IF([first '# in title]&gt;0,MID([desc],#REF!,3),VLOOKUP([productid],$G$2:$R$1386,8))))</f>
        <v>#REF!</v>
      </c>
      <c r="S2368" s="1" t="str">
        <f>IF([kw in desc]=[kw rough in title],[kw in desc]*1,IFERROR(LEFT([kw_dirty],3)*1,IFERROR(LEFT([kw_dirty],2)*1,"n.a.")))</f>
        <v>n.a.</v>
      </c>
      <c r="T2368" s="1"/>
      <c r="U2368" s="1">
        <f>VLOOKUP(Tabelle1[[#This Row],[productid]],Tabelle2[#All],2,FALSE)</f>
        <v>42</v>
      </c>
    </row>
    <row r="2369" spans="1:21" hidden="1">
      <c r="A2369" t="s">
        <v>3882</v>
      </c>
      <c r="B2369">
        <v>3265</v>
      </c>
      <c r="C2369">
        <v>289859</v>
      </c>
      <c r="D2369" t="s">
        <v>4015</v>
      </c>
      <c r="E2369" t="s">
        <v>3359</v>
      </c>
      <c r="F2369">
        <v>18406</v>
      </c>
      <c r="G2369">
        <v>1750863</v>
      </c>
      <c r="H2369">
        <f t="shared" si="36"/>
        <v>20</v>
      </c>
      <c r="I2369">
        <f t="array" ref="I2369">MIN(IFERROR(FIND(IstNumbers,A2369),""))</f>
        <v>17</v>
      </c>
      <c r="J2369" s="1" t="str">
        <f>IF([first '# in title]&lt;[pos kw in title],MID([title],[pos kw in title]-6,6),#N/A)</f>
        <v xml:space="preserve">ur 42 </v>
      </c>
      <c r="K236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69" s="1">
        <f>IFERROR(FIND("kW",[desc]),0)</f>
        <v>70</v>
      </c>
      <c r="M2369">
        <f t="array" ref="M2369">MIN(IFERROR(FIND(IstNumbers,E2369),""))</f>
        <v>34</v>
      </c>
      <c r="N2369" s="1" t="str">
        <f>IF([first '# in desc]&lt;[pos kw in desc],MID([desc],[pos kw in desc]-7,7))</f>
        <v xml:space="preserve">­me 42 </v>
      </c>
      <c r="O23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69" s="1" t="str">
        <f>TRIM(IF([first '# in desc]&lt;[pos kw in desc],MID([desc],[pos kw in desc]-6,6),FALSE))</f>
        <v>me 42</v>
      </c>
      <c r="Q2369" s="1">
        <f>IF(LEN([manuell])=0,IFERROR([kw fine in title]*1,IFERROR(SUMPRODUCT(COUNTIF(IsDigits,MID([kw in desc],ROW($A$1:$A$150),1)))=LEN([kw in desc]),#N/A)),[manuell])</f>
        <v>42</v>
      </c>
      <c r="R2369" s="1" t="e">
        <f>IF([pos kw in title]&gt;0,MID(J2369,#REF!,4),IF([first '# in title]&gt;0,MID([title],[first '# in title],3),IF([first '# in title]&gt;0,MID([desc],#REF!,3),VLOOKUP([productid],$G$2:$R$1386,8))))</f>
        <v>#REF!</v>
      </c>
      <c r="S2369" s="1" t="str">
        <f>IF([kw in desc]=[kw rough in title],[kw in desc]*1,IFERROR(LEFT([kw_dirty],3)*1,IFERROR(LEFT([kw_dirty],2)*1,"n.a.")))</f>
        <v>n.a.</v>
      </c>
      <c r="T2369" s="1"/>
      <c r="U2369" s="1">
        <f>VLOOKUP(Tabelle1[[#This Row],[productid]],Tabelle2[#All],2,FALSE)</f>
        <v>42</v>
      </c>
    </row>
    <row r="2370" spans="1:21">
      <c r="A2370" t="s">
        <v>3885</v>
      </c>
      <c r="B2370">
        <v>2400</v>
      </c>
      <c r="C2370">
        <v>289859</v>
      </c>
      <c r="D2370" t="s">
        <v>4016</v>
      </c>
      <c r="E2370" t="s">
        <v>4017</v>
      </c>
      <c r="F2370">
        <v>18406</v>
      </c>
      <c r="G2370">
        <v>2286143</v>
      </c>
      <c r="H2370">
        <f t="shared" si="36"/>
        <v>0</v>
      </c>
      <c r="I2370">
        <f t="array" ref="I2370">MIN(IFERROR(FIND(IstNumbers,A2370),""))</f>
        <v>10</v>
      </c>
      <c r="J2370" s="1" t="e">
        <f>IF([first '# in title]&lt;[pos kw in title],MID([title],[pos kw in title]-6,6),#N/A)</f>
        <v>#N/A</v>
      </c>
      <c r="K2370" s="1" t="e">
        <f>IFERROR(MID(SUBSTITUTE([kw rough in title],",","."),FIND("(",[kw rough in title])+1,20),SUBSTITUTE(IFERROR(MID([kw rough in title],FIND(" ",[kw rough in title])+1,20),[kw rough in title]),",","."))</f>
        <v>#N/A</v>
      </c>
      <c r="L2370" s="1">
        <f>IFERROR(FIND("kW",[desc]),0)</f>
        <v>0</v>
      </c>
      <c r="M2370">
        <f t="array" ref="M2370">MIN(IFERROR(FIND(IstNumbers,E2370),""))</f>
        <v>33</v>
      </c>
      <c r="N2370" s="1" t="b">
        <f>IF([first '# in desc]&lt;[pos kw in desc],MID([desc],[pos kw in desc]-7,7))</f>
        <v>0</v>
      </c>
      <c r="O23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70" s="1" t="str">
        <f>TRIM(IF([first '# in desc]&lt;[pos kw in desc],MID([desc],[pos kw in desc]-6,6),FALSE))</f>
        <v>FALSCH</v>
      </c>
      <c r="Q2370" s="1" t="b">
        <f>IF(LEN([manuell])=0,IFERROR([kw fine in title]*1,IFERROR(SUMPRODUCT(COUNTIF(IsDigits,MID([kw in desc],ROW($A$1:$A$150),1)))=LEN([kw in desc]),#N/A)),[manuell])</f>
        <v>0</v>
      </c>
      <c r="R2370" s="1" t="str">
        <f>IF([pos kw in title]&gt;0,MID(J2370,#REF!,4),IF([first '# in title]&gt;0,MID([title],[first '# in title],3),IF([first '# in title]&gt;0,MID([desc],#REF!,3),VLOOKUP([productid],$G$2:$R$1386,8))))</f>
        <v>146</v>
      </c>
      <c r="S2370" s="1" t="e">
        <f>IF([kw in desc]=[kw rough in title],[kw in desc]*1,IFERROR(LEFT([kw_dirty],3)*1,IFERROR(LEFT([kw_dirty],2)*1,"n.a.")))</f>
        <v>#N/A</v>
      </c>
      <c r="T2370" s="1"/>
      <c r="U2370" s="1" t="e">
        <f>VLOOKUP(Tabelle1[[#This Row],[productid]],Tabelle2[#All],2,FALSE)</f>
        <v>#N/A</v>
      </c>
    </row>
    <row r="2371" spans="1:21" hidden="1">
      <c r="A2371" t="s">
        <v>2399</v>
      </c>
      <c r="B2371">
        <v>2269</v>
      </c>
      <c r="C2371">
        <v>289859</v>
      </c>
      <c r="D2371" t="s">
        <v>4018</v>
      </c>
      <c r="E2371" t="s">
        <v>4019</v>
      </c>
      <c r="F2371">
        <v>18406</v>
      </c>
      <c r="G2371">
        <v>3712883</v>
      </c>
      <c r="H2371">
        <f t="shared" si="36"/>
        <v>60</v>
      </c>
      <c r="I2371">
        <f t="array" ref="I2371">MIN(IFERROR(FIND(IstNumbers,A2371),""))</f>
        <v>24</v>
      </c>
      <c r="J2371" s="1" t="str">
        <f>IF([first '# in title]&lt;[pos kw in title],MID([title],[pos kw in title]-6,6),#N/A)</f>
        <v xml:space="preserve">L (16 </v>
      </c>
      <c r="K237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71" s="1">
        <f>IFERROR(FIND("kW",[desc]),0)</f>
        <v>71</v>
      </c>
      <c r="M2371">
        <f t="array" ref="M2371">MIN(IFERROR(FIND(IstNumbers,E2371),""))</f>
        <v>29</v>
      </c>
      <c r="N2371" s="1" t="str">
        <f>IF([first '# in desc]&lt;[pos kw in desc],MID([desc],[pos kw in desc]-7,7))</f>
        <v xml:space="preserve">­me 16 </v>
      </c>
      <c r="O23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71" s="1" t="str">
        <f>TRIM(IF([first '# in desc]&lt;[pos kw in desc],MID([desc],[pos kw in desc]-6,6),FALSE))</f>
        <v>me 16</v>
      </c>
      <c r="Q2371" s="1">
        <f>IF(LEN([manuell])=0,IFERROR([kw fine in title]*1,IFERROR(SUMPRODUCT(COUNTIF(IsDigits,MID([kw in desc],ROW($A$1:$A$150),1)))=LEN([kw in desc]),#N/A)),[manuell])</f>
        <v>16</v>
      </c>
      <c r="R2371" s="1" t="e">
        <f>IF([pos kw in title]&gt;0,MID(J2371,#REF!,4),IF([first '# in title]&gt;0,MID([title],[first '# in title],3),IF([first '# in title]&gt;0,MID([desc],#REF!,3),VLOOKUP([productid],$G$2:$R$1386,8))))</f>
        <v>#REF!</v>
      </c>
      <c r="S2371" s="1" t="str">
        <f>IF([kw in desc]=[kw rough in title],[kw in desc]*1,IFERROR(LEFT([kw_dirty],3)*1,IFERROR(LEFT([kw_dirty],2)*1,"n.a.")))</f>
        <v>n.a.</v>
      </c>
      <c r="T2371" s="1"/>
      <c r="U2371" s="1">
        <f>VLOOKUP(Tabelle1[[#This Row],[productid]],Tabelle2[#All],2,FALSE)</f>
        <v>16</v>
      </c>
    </row>
    <row r="2372" spans="1:21" hidden="1">
      <c r="A2372" t="s">
        <v>563</v>
      </c>
      <c r="B2372">
        <v>3340</v>
      </c>
      <c r="C2372">
        <v>289859</v>
      </c>
      <c r="D2372" t="s">
        <v>4020</v>
      </c>
      <c r="E2372" t="s">
        <v>4021</v>
      </c>
      <c r="F2372">
        <v>18406</v>
      </c>
      <c r="G2372">
        <v>3497887</v>
      </c>
      <c r="H2372">
        <f t="shared" ref="H2372:H2435" si="37">IFERROR(FIND("kW",A2372),0)</f>
        <v>55</v>
      </c>
      <c r="I2372">
        <f t="array" ref="I2372">MIN(IFERROR(FIND(IstNumbers,A2372),""))</f>
        <v>29</v>
      </c>
      <c r="J2372" s="1" t="str">
        <f>IF([first '# in title]&lt;[pos kw in title],MID([title],[pos kw in title]-6,6),#N/A)</f>
        <v xml:space="preserve">L (42 </v>
      </c>
      <c r="K237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72" s="1">
        <f>IFERROR(FIND("kW",[desc]),0)</f>
        <v>70</v>
      </c>
      <c r="M2372">
        <f t="array" ref="M2372">MIN(IFERROR(FIND(IstNumbers,E2372),""))</f>
        <v>34</v>
      </c>
      <c r="N2372" s="1" t="str">
        <f>IF([first '# in desc]&lt;[pos kw in desc],MID([desc],[pos kw in desc]-7,7))</f>
        <v xml:space="preserve">­me 42 </v>
      </c>
      <c r="O23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72" s="1" t="str">
        <f>TRIM(IF([first '# in desc]&lt;[pos kw in desc],MID([desc],[pos kw in desc]-6,6),FALSE))</f>
        <v>me 42</v>
      </c>
      <c r="Q2372" s="1">
        <f>IF(LEN([manuell])=0,IFERROR([kw fine in title]*1,IFERROR(SUMPRODUCT(COUNTIF(IsDigits,MID([kw in desc],ROW($A$1:$A$150),1)))=LEN([kw in desc]),#N/A)),[manuell])</f>
        <v>42</v>
      </c>
      <c r="R2372" s="1" t="e">
        <f>IF([pos kw in title]&gt;0,MID(J2372,#REF!,4),IF([first '# in title]&gt;0,MID([title],[first '# in title],3),IF([first '# in title]&gt;0,MID([desc],#REF!,3),VLOOKUP([productid],$G$2:$R$1386,8))))</f>
        <v>#REF!</v>
      </c>
      <c r="S2372" s="1" t="str">
        <f>IF([kw in desc]=[kw rough in title],[kw in desc]*1,IFERROR(LEFT([kw_dirty],3)*1,IFERROR(LEFT([kw_dirty],2)*1,"n.a.")))</f>
        <v>n.a.</v>
      </c>
      <c r="T2372" s="1"/>
      <c r="U2372" s="1">
        <f>VLOOKUP(Tabelle1[[#This Row],[productid]],Tabelle2[#All],2,FALSE)</f>
        <v>42</v>
      </c>
    </row>
    <row r="2373" spans="1:21" hidden="1">
      <c r="A2373" t="s">
        <v>3882</v>
      </c>
      <c r="B2373">
        <v>3265</v>
      </c>
      <c r="C2373">
        <v>289859</v>
      </c>
      <c r="D2373" t="s">
        <v>4022</v>
      </c>
      <c r="E2373" t="s">
        <v>3379</v>
      </c>
      <c r="F2373">
        <v>18406</v>
      </c>
      <c r="G2373">
        <v>1750863</v>
      </c>
      <c r="H2373">
        <f t="shared" si="37"/>
        <v>20</v>
      </c>
      <c r="I2373">
        <f t="array" ref="I2373">MIN(IFERROR(FIND(IstNumbers,A2373),""))</f>
        <v>17</v>
      </c>
      <c r="J2373" s="1" t="str">
        <f>IF([first '# in title]&lt;[pos kw in title],MID([title],[pos kw in title]-6,6),#N/A)</f>
        <v xml:space="preserve">ur 42 </v>
      </c>
      <c r="K237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73" s="1">
        <f>IFERROR(FIND("kW",[desc]),0)</f>
        <v>70</v>
      </c>
      <c r="M2373">
        <f t="array" ref="M2373">MIN(IFERROR(FIND(IstNumbers,E2373),""))</f>
        <v>34</v>
      </c>
      <c r="N2373" s="1" t="str">
        <f>IF([first '# in desc]&lt;[pos kw in desc],MID([desc],[pos kw in desc]-7,7))</f>
        <v xml:space="preserve">­me 42 </v>
      </c>
      <c r="O23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73" s="1" t="str">
        <f>TRIM(IF([first '# in desc]&lt;[pos kw in desc],MID([desc],[pos kw in desc]-6,6),FALSE))</f>
        <v>me 42</v>
      </c>
      <c r="Q2373" s="1">
        <f>IF(LEN([manuell])=0,IFERROR([kw fine in title]*1,IFERROR(SUMPRODUCT(COUNTIF(IsDigits,MID([kw in desc],ROW($A$1:$A$150),1)))=LEN([kw in desc]),#N/A)),[manuell])</f>
        <v>42</v>
      </c>
      <c r="R2373" s="1" t="e">
        <f>IF([pos kw in title]&gt;0,MID(J2373,#REF!,4),IF([first '# in title]&gt;0,MID([title],[first '# in title],3),IF([first '# in title]&gt;0,MID([desc],#REF!,3),VLOOKUP([productid],$G$2:$R$1386,8))))</f>
        <v>#REF!</v>
      </c>
      <c r="S2373" s="1" t="str">
        <f>IF([kw in desc]=[kw rough in title],[kw in desc]*1,IFERROR(LEFT([kw_dirty],3)*1,IFERROR(LEFT([kw_dirty],2)*1,"n.a.")))</f>
        <v>n.a.</v>
      </c>
      <c r="T2373" s="1"/>
      <c r="U2373" s="1">
        <f>VLOOKUP(Tabelle1[[#This Row],[productid]],Tabelle2[#All],2,FALSE)</f>
        <v>42</v>
      </c>
    </row>
    <row r="2374" spans="1:21">
      <c r="A2374" t="s">
        <v>3885</v>
      </c>
      <c r="B2374">
        <v>2400</v>
      </c>
      <c r="C2374">
        <v>289859</v>
      </c>
      <c r="D2374" t="s">
        <v>4023</v>
      </c>
      <c r="E2374" t="s">
        <v>4024</v>
      </c>
      <c r="F2374">
        <v>18406</v>
      </c>
      <c r="G2374">
        <v>2286143</v>
      </c>
      <c r="H2374">
        <f t="shared" si="37"/>
        <v>0</v>
      </c>
      <c r="I2374">
        <f t="array" ref="I2374">MIN(IFERROR(FIND(IstNumbers,A2374),""))</f>
        <v>10</v>
      </c>
      <c r="J2374" s="1" t="e">
        <f>IF([first '# in title]&lt;[pos kw in title],MID([title],[pos kw in title]-6,6),#N/A)</f>
        <v>#N/A</v>
      </c>
      <c r="K2374" s="1" t="e">
        <f>IFERROR(MID(SUBSTITUTE([kw rough in title],",","."),FIND("(",[kw rough in title])+1,20),SUBSTITUTE(IFERROR(MID([kw rough in title],FIND(" ",[kw rough in title])+1,20),[kw rough in title]),",","."))</f>
        <v>#N/A</v>
      </c>
      <c r="L2374" s="1">
        <f>IFERROR(FIND("kW",[desc]),0)</f>
        <v>0</v>
      </c>
      <c r="M2374">
        <f t="array" ref="M2374">MIN(IFERROR(FIND(IstNumbers,E2374),""))</f>
        <v>33</v>
      </c>
      <c r="N2374" s="1" t="b">
        <f>IF([first '# in desc]&lt;[pos kw in desc],MID([desc],[pos kw in desc]-7,7))</f>
        <v>0</v>
      </c>
      <c r="O23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74" s="1" t="str">
        <f>TRIM(IF([first '# in desc]&lt;[pos kw in desc],MID([desc],[pos kw in desc]-6,6),FALSE))</f>
        <v>FALSCH</v>
      </c>
      <c r="Q2374" s="1" t="b">
        <f>IF(LEN([manuell])=0,IFERROR([kw fine in title]*1,IFERROR(SUMPRODUCT(COUNTIF(IsDigits,MID([kw in desc],ROW($A$1:$A$150),1)))=LEN([kw in desc]),#N/A)),[manuell])</f>
        <v>0</v>
      </c>
      <c r="R2374" s="1" t="str">
        <f>IF([pos kw in title]&gt;0,MID(J2374,#REF!,4),IF([first '# in title]&gt;0,MID([title],[first '# in title],3),IF([first '# in title]&gt;0,MID([desc],#REF!,3),VLOOKUP([productid],$G$2:$R$1386,8))))</f>
        <v>146</v>
      </c>
      <c r="S2374" s="1" t="e">
        <f>IF([kw in desc]=[kw rough in title],[kw in desc]*1,IFERROR(LEFT([kw_dirty],3)*1,IFERROR(LEFT([kw_dirty],2)*1,"n.a.")))</f>
        <v>#N/A</v>
      </c>
      <c r="T2374" s="1"/>
      <c r="U2374" s="1" t="e">
        <f>VLOOKUP(Tabelle1[[#This Row],[productid]],Tabelle2[#All],2,FALSE)</f>
        <v>#N/A</v>
      </c>
    </row>
    <row r="2375" spans="1:21" hidden="1">
      <c r="A2375" t="s">
        <v>2399</v>
      </c>
      <c r="B2375">
        <v>2274</v>
      </c>
      <c r="C2375">
        <v>289859</v>
      </c>
      <c r="D2375" t="s">
        <v>4025</v>
      </c>
      <c r="E2375" t="s">
        <v>4026</v>
      </c>
      <c r="F2375">
        <v>18406</v>
      </c>
      <c r="G2375">
        <v>3712883</v>
      </c>
      <c r="H2375">
        <f t="shared" si="37"/>
        <v>60</v>
      </c>
      <c r="I2375">
        <f t="array" ref="I2375">MIN(IFERROR(FIND(IstNumbers,A2375),""))</f>
        <v>24</v>
      </c>
      <c r="J2375" s="1" t="str">
        <f>IF([first '# in title]&lt;[pos kw in title],MID([title],[pos kw in title]-6,6),#N/A)</f>
        <v xml:space="preserve">L (16 </v>
      </c>
      <c r="K237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75" s="1">
        <f>IFERROR(FIND("kW",[desc]),0)</f>
        <v>71</v>
      </c>
      <c r="M2375">
        <f t="array" ref="M2375">MIN(IFERROR(FIND(IstNumbers,E2375),""))</f>
        <v>29</v>
      </c>
      <c r="N2375" s="1" t="str">
        <f>IF([first '# in desc]&lt;[pos kw in desc],MID([desc],[pos kw in desc]-7,7))</f>
        <v xml:space="preserve">­me 16 </v>
      </c>
      <c r="O237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75" s="1" t="str">
        <f>TRIM(IF([first '# in desc]&lt;[pos kw in desc],MID([desc],[pos kw in desc]-6,6),FALSE))</f>
        <v>me 16</v>
      </c>
      <c r="Q2375" s="1">
        <f>IF(LEN([manuell])=0,IFERROR([kw fine in title]*1,IFERROR(SUMPRODUCT(COUNTIF(IsDigits,MID([kw in desc],ROW($A$1:$A$150),1)))=LEN([kw in desc]),#N/A)),[manuell])</f>
        <v>16</v>
      </c>
      <c r="R2375" s="1" t="e">
        <f>IF([pos kw in title]&gt;0,MID(J2375,#REF!,4),IF([first '# in title]&gt;0,MID([title],[first '# in title],3),IF([first '# in title]&gt;0,MID([desc],#REF!,3),VLOOKUP([productid],$G$2:$R$1386,8))))</f>
        <v>#REF!</v>
      </c>
      <c r="S2375" s="1" t="str">
        <f>IF([kw in desc]=[kw rough in title],[kw in desc]*1,IFERROR(LEFT([kw_dirty],3)*1,IFERROR(LEFT([kw_dirty],2)*1,"n.a.")))</f>
        <v>n.a.</v>
      </c>
      <c r="T2375" s="1"/>
      <c r="U2375" s="1">
        <f>VLOOKUP(Tabelle1[[#This Row],[productid]],Tabelle2[#All],2,FALSE)</f>
        <v>16</v>
      </c>
    </row>
    <row r="2376" spans="1:21" hidden="1">
      <c r="A2376" t="s">
        <v>563</v>
      </c>
      <c r="B2376">
        <v>3345</v>
      </c>
      <c r="C2376">
        <v>289859</v>
      </c>
      <c r="D2376" t="s">
        <v>4027</v>
      </c>
      <c r="E2376" t="s">
        <v>4028</v>
      </c>
      <c r="F2376">
        <v>18406</v>
      </c>
      <c r="G2376">
        <v>3497887</v>
      </c>
      <c r="H2376">
        <f t="shared" si="37"/>
        <v>55</v>
      </c>
      <c r="I2376">
        <f t="array" ref="I2376">MIN(IFERROR(FIND(IstNumbers,A2376),""))</f>
        <v>29</v>
      </c>
      <c r="J2376" s="1" t="str">
        <f>IF([first '# in title]&lt;[pos kw in title],MID([title],[pos kw in title]-6,6),#N/A)</f>
        <v xml:space="preserve">L (42 </v>
      </c>
      <c r="K237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76" s="1">
        <f>IFERROR(FIND("kW",[desc]),0)</f>
        <v>70</v>
      </c>
      <c r="M2376">
        <f t="array" ref="M2376">MIN(IFERROR(FIND(IstNumbers,E2376),""))</f>
        <v>34</v>
      </c>
      <c r="N2376" s="1" t="str">
        <f>IF([first '# in desc]&lt;[pos kw in desc],MID([desc],[pos kw in desc]-7,7))</f>
        <v xml:space="preserve">­me 42 </v>
      </c>
      <c r="O23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76" s="1" t="str">
        <f>TRIM(IF([first '# in desc]&lt;[pos kw in desc],MID([desc],[pos kw in desc]-6,6),FALSE))</f>
        <v>me 42</v>
      </c>
      <c r="Q2376" s="1">
        <f>IF(LEN([manuell])=0,IFERROR([kw fine in title]*1,IFERROR(SUMPRODUCT(COUNTIF(IsDigits,MID([kw in desc],ROW($A$1:$A$150),1)))=LEN([kw in desc]),#N/A)),[manuell])</f>
        <v>42</v>
      </c>
      <c r="R2376" s="1" t="e">
        <f>IF([pos kw in title]&gt;0,MID(J2376,#REF!,4),IF([first '# in title]&gt;0,MID([title],[first '# in title],3),IF([first '# in title]&gt;0,MID([desc],#REF!,3),VLOOKUP([productid],$G$2:$R$1386,8))))</f>
        <v>#REF!</v>
      </c>
      <c r="S2376" s="1" t="str">
        <f>IF([kw in desc]=[kw rough in title],[kw in desc]*1,IFERROR(LEFT([kw_dirty],3)*1,IFERROR(LEFT([kw_dirty],2)*1,"n.a.")))</f>
        <v>n.a.</v>
      </c>
      <c r="T2376" s="1"/>
      <c r="U2376" s="1">
        <f>VLOOKUP(Tabelle1[[#This Row],[productid]],Tabelle2[#All],2,FALSE)</f>
        <v>42</v>
      </c>
    </row>
    <row r="2377" spans="1:21" hidden="1">
      <c r="A2377" t="s">
        <v>2399</v>
      </c>
      <c r="B2377">
        <v>2274</v>
      </c>
      <c r="C2377">
        <v>289859</v>
      </c>
      <c r="D2377" t="s">
        <v>4029</v>
      </c>
      <c r="E2377" t="s">
        <v>4030</v>
      </c>
      <c r="F2377">
        <v>18406</v>
      </c>
      <c r="G2377">
        <v>3712883</v>
      </c>
      <c r="H2377">
        <f t="shared" si="37"/>
        <v>60</v>
      </c>
      <c r="I2377">
        <f t="array" ref="I2377">MIN(IFERROR(FIND(IstNumbers,A2377),""))</f>
        <v>24</v>
      </c>
      <c r="J2377" s="1" t="str">
        <f>IF([first '# in title]&lt;[pos kw in title],MID([title],[pos kw in title]-6,6),#N/A)</f>
        <v xml:space="preserve">L (16 </v>
      </c>
      <c r="K237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377" s="1">
        <f>IFERROR(FIND("kW",[desc]),0)</f>
        <v>71</v>
      </c>
      <c r="M2377">
        <f t="array" ref="M2377">MIN(IFERROR(FIND(IstNumbers,E2377),""))</f>
        <v>29</v>
      </c>
      <c r="N2377" s="1" t="str">
        <f>IF([first '# in desc]&lt;[pos kw in desc],MID([desc],[pos kw in desc]-7,7))</f>
        <v xml:space="preserve">­me 16 </v>
      </c>
      <c r="O237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377" s="1" t="str">
        <f>TRIM(IF([first '# in desc]&lt;[pos kw in desc],MID([desc],[pos kw in desc]-6,6),FALSE))</f>
        <v>me 16</v>
      </c>
      <c r="Q2377" s="1">
        <f>IF(LEN([manuell])=0,IFERROR([kw fine in title]*1,IFERROR(SUMPRODUCT(COUNTIF(IsDigits,MID([kw in desc],ROW($A$1:$A$150),1)))=LEN([kw in desc]),#N/A)),[manuell])</f>
        <v>16</v>
      </c>
      <c r="R2377" s="1" t="e">
        <f>IF([pos kw in title]&gt;0,MID(J2377,#REF!,4),IF([first '# in title]&gt;0,MID([title],[first '# in title],3),IF([first '# in title]&gt;0,MID([desc],#REF!,3),VLOOKUP([productid],$G$2:$R$1386,8))))</f>
        <v>#REF!</v>
      </c>
      <c r="S2377" s="1" t="str">
        <f>IF([kw in desc]=[kw rough in title],[kw in desc]*1,IFERROR(LEFT([kw_dirty],3)*1,IFERROR(LEFT([kw_dirty],2)*1,"n.a.")))</f>
        <v>n.a.</v>
      </c>
      <c r="T2377" s="1"/>
      <c r="U2377" s="1">
        <f>VLOOKUP(Tabelle1[[#This Row],[productid]],Tabelle2[#All],2,FALSE)</f>
        <v>16</v>
      </c>
    </row>
    <row r="2378" spans="1:21" hidden="1">
      <c r="A2378" t="s">
        <v>563</v>
      </c>
      <c r="B2378">
        <v>3345</v>
      </c>
      <c r="C2378">
        <v>289859</v>
      </c>
      <c r="D2378" t="s">
        <v>4031</v>
      </c>
      <c r="E2378" t="s">
        <v>4032</v>
      </c>
      <c r="F2378">
        <v>18406</v>
      </c>
      <c r="G2378">
        <v>3497887</v>
      </c>
      <c r="H2378">
        <f t="shared" si="37"/>
        <v>55</v>
      </c>
      <c r="I2378">
        <f t="array" ref="I2378">MIN(IFERROR(FIND(IstNumbers,A2378),""))</f>
        <v>29</v>
      </c>
      <c r="J2378" s="1" t="str">
        <f>IF([first '# in title]&lt;[pos kw in title],MID([title],[pos kw in title]-6,6),#N/A)</f>
        <v xml:space="preserve">L (42 </v>
      </c>
      <c r="K237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378" s="1">
        <f>IFERROR(FIND("kW",[desc]),0)</f>
        <v>70</v>
      </c>
      <c r="M2378">
        <f t="array" ref="M2378">MIN(IFERROR(FIND(IstNumbers,E2378),""))</f>
        <v>34</v>
      </c>
      <c r="N2378" s="1" t="str">
        <f>IF([first '# in desc]&lt;[pos kw in desc],MID([desc],[pos kw in desc]-7,7))</f>
        <v xml:space="preserve">­me 42 </v>
      </c>
      <c r="O23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378" s="1" t="str">
        <f>TRIM(IF([first '# in desc]&lt;[pos kw in desc],MID([desc],[pos kw in desc]-6,6),FALSE))</f>
        <v>me 42</v>
      </c>
      <c r="Q2378" s="1">
        <f>IF(LEN([manuell])=0,IFERROR([kw fine in title]*1,IFERROR(SUMPRODUCT(COUNTIF(IsDigits,MID([kw in desc],ROW($A$1:$A$150),1)))=LEN([kw in desc]),#N/A)),[manuell])</f>
        <v>42</v>
      </c>
      <c r="R2378" s="1" t="e">
        <f>IF([pos kw in title]&gt;0,MID(J2378,#REF!,4),IF([first '# in title]&gt;0,MID([title],[first '# in title],3),IF([first '# in title]&gt;0,MID([desc],#REF!,3),VLOOKUP([productid],$G$2:$R$1386,8))))</f>
        <v>#REF!</v>
      </c>
      <c r="S2378" s="1" t="str">
        <f>IF([kw in desc]=[kw rough in title],[kw in desc]*1,IFERROR(LEFT([kw_dirty],3)*1,IFERROR(LEFT([kw_dirty],2)*1,"n.a.")))</f>
        <v>n.a.</v>
      </c>
      <c r="T2378" s="1"/>
      <c r="U2378" s="1">
        <f>VLOOKUP(Tabelle1[[#This Row],[productid]],Tabelle2[#All],2,FALSE)</f>
        <v>42</v>
      </c>
    </row>
    <row r="2379" spans="1:21">
      <c r="A2379" t="s">
        <v>4033</v>
      </c>
      <c r="B2379">
        <v>1702</v>
      </c>
      <c r="C2379">
        <v>223861</v>
      </c>
      <c r="D2379" t="s">
        <v>4034</v>
      </c>
      <c r="E2379" t="s">
        <v>3063</v>
      </c>
      <c r="F2379">
        <v>18406</v>
      </c>
      <c r="G2379">
        <v>3725833</v>
      </c>
      <c r="H2379">
        <f t="shared" si="37"/>
        <v>0</v>
      </c>
      <c r="I2379">
        <f t="array" ref="I2379">MIN(IFERROR(FIND(IstNumbers,A2379),""))</f>
        <v>8</v>
      </c>
      <c r="J2379" s="1" t="e">
        <f>IF([first '# in title]&lt;[pos kw in title],MID([title],[pos kw in title]-6,6),#N/A)</f>
        <v>#N/A</v>
      </c>
      <c r="K2379" s="1" t="e">
        <f>IFERROR(MID(SUBSTITUTE([kw rough in title],",","."),FIND("(",[kw rough in title])+1,20),SUBSTITUTE(IFERROR(MID([kw rough in title],FIND(" ",[kw rough in title])+1,20),[kw rough in title]),",","."))</f>
        <v>#N/A</v>
      </c>
      <c r="L2379" s="1">
        <f>IFERROR(FIND("kW",[desc]),0)</f>
        <v>0</v>
      </c>
      <c r="M2379">
        <f t="array" ref="M2379">MIN(IFERROR(FIND(IstNumbers,E2379),""))</f>
        <v>25</v>
      </c>
      <c r="N2379" s="1" t="b">
        <f>IF([first '# in desc]&lt;[pos kw in desc],MID([desc],[pos kw in desc]-7,7))</f>
        <v>0</v>
      </c>
      <c r="O23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79" s="1" t="str">
        <f>TRIM(IF([first '# in desc]&lt;[pos kw in desc],MID([desc],[pos kw in desc]-6,6),FALSE))</f>
        <v>FALSCH</v>
      </c>
      <c r="Q2379" s="1" t="b">
        <f>IF(LEN([manuell])=0,IFERROR([kw fine in title]*1,IFERROR(SUMPRODUCT(COUNTIF(IsDigits,MID([kw in desc],ROW($A$1:$A$150),1)))=LEN([kw in desc]),#N/A)),[manuell])</f>
        <v>0</v>
      </c>
      <c r="R2379" s="1" t="str">
        <f>IF([pos kw in title]&gt;0,MID(J2379,#REF!,4),IF([first '# in title]&gt;0,MID([title],[first '# in title],3),IF([first '# in title]&gt;0,MID([desc],#REF!,3),VLOOKUP([productid],$G$2:$R$1386,8))))</f>
        <v>24D</v>
      </c>
      <c r="S2379" s="1" t="e">
        <f>IF([kw in desc]=[kw rough in title],[kw in desc]*1,IFERROR(LEFT([kw_dirty],3)*1,IFERROR(LEFT([kw_dirty],2)*1,"n.a.")))</f>
        <v>#N/A</v>
      </c>
      <c r="T2379" s="1"/>
      <c r="U2379" s="1" t="e">
        <f>VLOOKUP(Tabelle1[[#This Row],[productid]],Tabelle2[#All],2,FALSE)</f>
        <v>#N/A</v>
      </c>
    </row>
    <row r="2380" spans="1:21">
      <c r="A2380" t="s">
        <v>4033</v>
      </c>
      <c r="B2380">
        <v>1704</v>
      </c>
      <c r="C2380">
        <v>223861</v>
      </c>
      <c r="D2380" t="s">
        <v>4035</v>
      </c>
      <c r="E2380" t="s">
        <v>3068</v>
      </c>
      <c r="F2380">
        <v>18406</v>
      </c>
      <c r="G2380">
        <v>3725833</v>
      </c>
      <c r="H2380">
        <f t="shared" si="37"/>
        <v>0</v>
      </c>
      <c r="I2380">
        <f t="array" ref="I2380">MIN(IFERROR(FIND(IstNumbers,A2380),""))</f>
        <v>8</v>
      </c>
      <c r="J2380" s="1" t="e">
        <f>IF([first '# in title]&lt;[pos kw in title],MID([title],[pos kw in title]-6,6),#N/A)</f>
        <v>#N/A</v>
      </c>
      <c r="K2380" s="1" t="e">
        <f>IFERROR(MID(SUBSTITUTE([kw rough in title],",","."),FIND("(",[kw rough in title])+1,20),SUBSTITUTE(IFERROR(MID([kw rough in title],FIND(" ",[kw rough in title])+1,20),[kw rough in title]),",","."))</f>
        <v>#N/A</v>
      </c>
      <c r="L2380" s="1">
        <f>IFERROR(FIND("kW",[desc]),0)</f>
        <v>0</v>
      </c>
      <c r="M2380">
        <f t="array" ref="M2380">MIN(IFERROR(FIND(IstNumbers,E2380),""))</f>
        <v>25</v>
      </c>
      <c r="N2380" s="1" t="b">
        <f>IF([first '# in desc]&lt;[pos kw in desc],MID([desc],[pos kw in desc]-7,7))</f>
        <v>0</v>
      </c>
      <c r="O23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0" s="1" t="str">
        <f>TRIM(IF([first '# in desc]&lt;[pos kw in desc],MID([desc],[pos kw in desc]-6,6),FALSE))</f>
        <v>FALSCH</v>
      </c>
      <c r="Q2380" s="1" t="b">
        <f>IF(LEN([manuell])=0,IFERROR([kw fine in title]*1,IFERROR(SUMPRODUCT(COUNTIF(IsDigits,MID([kw in desc],ROW($A$1:$A$150),1)))=LEN([kw in desc]),#N/A)),[manuell])</f>
        <v>0</v>
      </c>
      <c r="R2380" s="1" t="str">
        <f>IF([pos kw in title]&gt;0,MID(J2380,#REF!,4),IF([first '# in title]&gt;0,MID([title],[first '# in title],3),IF([first '# in title]&gt;0,MID([desc],#REF!,3),VLOOKUP([productid],$G$2:$R$1386,8))))</f>
        <v>24D</v>
      </c>
      <c r="S2380" s="1" t="e">
        <f>IF([kw in desc]=[kw rough in title],[kw in desc]*1,IFERROR(LEFT([kw_dirty],3)*1,IFERROR(LEFT([kw_dirty],2)*1,"n.a.")))</f>
        <v>#N/A</v>
      </c>
      <c r="T2380" s="1"/>
      <c r="U2380" s="1" t="e">
        <f>VLOOKUP(Tabelle1[[#This Row],[productid]],Tabelle2[#All],2,FALSE)</f>
        <v>#N/A</v>
      </c>
    </row>
    <row r="2381" spans="1:21">
      <c r="A2381" t="s">
        <v>4033</v>
      </c>
      <c r="B2381">
        <v>1704</v>
      </c>
      <c r="C2381">
        <v>223861</v>
      </c>
      <c r="D2381" t="s">
        <v>4036</v>
      </c>
      <c r="E2381" t="s">
        <v>4037</v>
      </c>
      <c r="F2381">
        <v>18406</v>
      </c>
      <c r="G2381">
        <v>3725833</v>
      </c>
      <c r="H2381">
        <f t="shared" si="37"/>
        <v>0</v>
      </c>
      <c r="I2381">
        <f t="array" ref="I2381">MIN(IFERROR(FIND(IstNumbers,A2381),""))</f>
        <v>8</v>
      </c>
      <c r="J2381" s="1" t="e">
        <f>IF([first '# in title]&lt;[pos kw in title],MID([title],[pos kw in title]-6,6),#N/A)</f>
        <v>#N/A</v>
      </c>
      <c r="K2381" s="1" t="e">
        <f>IFERROR(MID(SUBSTITUTE([kw rough in title],",","."),FIND("(",[kw rough in title])+1,20),SUBSTITUTE(IFERROR(MID([kw rough in title],FIND(" ",[kw rough in title])+1,20),[kw rough in title]),",","."))</f>
        <v>#N/A</v>
      </c>
      <c r="L2381" s="1">
        <f>IFERROR(FIND("kW",[desc]),0)</f>
        <v>0</v>
      </c>
      <c r="M2381">
        <f t="array" ref="M2381">MIN(IFERROR(FIND(IstNumbers,E2381),""))</f>
        <v>25</v>
      </c>
      <c r="N2381" s="1" t="b">
        <f>IF([first '# in desc]&lt;[pos kw in desc],MID([desc],[pos kw in desc]-7,7))</f>
        <v>0</v>
      </c>
      <c r="O23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1" s="1" t="str">
        <f>TRIM(IF([first '# in desc]&lt;[pos kw in desc],MID([desc],[pos kw in desc]-6,6),FALSE))</f>
        <v>FALSCH</v>
      </c>
      <c r="Q2381" s="1" t="b">
        <f>IF(LEN([manuell])=0,IFERROR([kw fine in title]*1,IFERROR(SUMPRODUCT(COUNTIF(IsDigits,MID([kw in desc],ROW($A$1:$A$150),1)))=LEN([kw in desc]),#N/A)),[manuell])</f>
        <v>0</v>
      </c>
      <c r="R2381" s="1" t="str">
        <f>IF([pos kw in title]&gt;0,MID(J2381,#REF!,4),IF([first '# in title]&gt;0,MID([title],[first '# in title],3),IF([first '# in title]&gt;0,MID([desc],#REF!,3),VLOOKUP([productid],$G$2:$R$1386,8))))</f>
        <v>24D</v>
      </c>
      <c r="S2381" s="1" t="e">
        <f>IF([kw in desc]=[kw rough in title],[kw in desc]*1,IFERROR(LEFT([kw_dirty],3)*1,IFERROR(LEFT([kw_dirty],2)*1,"n.a.")))</f>
        <v>#N/A</v>
      </c>
      <c r="T2381" s="1"/>
      <c r="U2381" s="1" t="e">
        <f>VLOOKUP(Tabelle1[[#This Row],[productid]],Tabelle2[#All],2,FALSE)</f>
        <v>#N/A</v>
      </c>
    </row>
    <row r="2382" spans="1:21">
      <c r="A2382" t="s">
        <v>4038</v>
      </c>
      <c r="B2382">
        <v>1968</v>
      </c>
      <c r="C2382">
        <v>223861</v>
      </c>
      <c r="D2382" t="s">
        <v>4039</v>
      </c>
      <c r="E2382" t="s">
        <v>3823</v>
      </c>
      <c r="F2382">
        <v>18406</v>
      </c>
      <c r="G2382">
        <v>3725835</v>
      </c>
      <c r="H2382">
        <f t="shared" si="37"/>
        <v>0</v>
      </c>
      <c r="I2382">
        <f t="array" ref="I2382">MIN(IFERROR(FIND(IstNumbers,A2382),""))</f>
        <v>0</v>
      </c>
      <c r="J2382" s="1" t="e">
        <f>IF([first '# in title]&lt;[pos kw in title],MID([title],[pos kw in title]-6,6),#N/A)</f>
        <v>#N/A</v>
      </c>
      <c r="K2382" s="1" t="e">
        <f>IFERROR(MID(SUBSTITUTE([kw rough in title],",","."),FIND("(",[kw rough in title])+1,20),SUBSTITUTE(IFERROR(MID([kw rough in title],FIND(" ",[kw rough in title])+1,20),[kw rough in title]),",","."))</f>
        <v>#N/A</v>
      </c>
      <c r="L2382" s="1">
        <f>IFERROR(FIND("kW",[desc]),0)</f>
        <v>0</v>
      </c>
      <c r="M2382">
        <f t="array" ref="M2382">MIN(IFERROR(FIND(IstNumbers,E2382),""))</f>
        <v>12</v>
      </c>
      <c r="N2382" s="1" t="b">
        <f>IF([first '# in desc]&lt;[pos kw in desc],MID([desc],[pos kw in desc]-7,7))</f>
        <v>0</v>
      </c>
      <c r="O23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2" s="1" t="str">
        <f>TRIM(IF([first '# in desc]&lt;[pos kw in desc],MID([desc],[pos kw in desc]-6,6),FALSE))</f>
        <v>FALSCH</v>
      </c>
      <c r="Q2382" s="1" t="b">
        <f>IF(LEN([manuell])=0,IFERROR([kw fine in title]*1,IFERROR(SUMPRODUCT(COUNTIF(IsDigits,MID([kw in desc],ROW($A$1:$A$150),1)))=LEN([kw in desc]),#N/A)),[manuell])</f>
        <v>0</v>
      </c>
      <c r="R2382" s="1" t="b">
        <f>IF([pos kw in title]&gt;0,MID(J2382,#REF!,4),IF([first '# in title]&gt;0,MID([title],[first '# in title],3),IF([first '# in title]&gt;0,MID([desc],#REF!,3),VLOOKUP([productid],$G$2:$R$1386,8))))</f>
        <v>0</v>
      </c>
      <c r="S2382" s="1" t="e">
        <f>IF([kw in desc]=[kw rough in title],[kw in desc]*1,IFERROR(LEFT([kw_dirty],3)*1,IFERROR(LEFT([kw_dirty],2)*1,"n.a.")))</f>
        <v>#N/A</v>
      </c>
      <c r="T2382" s="1"/>
      <c r="U2382" s="1" t="e">
        <f>VLOOKUP(Tabelle1[[#This Row],[productid]],Tabelle2[#All],2,FALSE)</f>
        <v>#N/A</v>
      </c>
    </row>
    <row r="2383" spans="1:21">
      <c r="A2383" t="s">
        <v>4033</v>
      </c>
      <c r="B2383">
        <v>1706</v>
      </c>
      <c r="C2383">
        <v>223861</v>
      </c>
      <c r="D2383" t="s">
        <v>4040</v>
      </c>
      <c r="E2383" t="s">
        <v>3068</v>
      </c>
      <c r="F2383">
        <v>18406</v>
      </c>
      <c r="G2383">
        <v>3725833</v>
      </c>
      <c r="H2383">
        <f t="shared" si="37"/>
        <v>0</v>
      </c>
      <c r="I2383">
        <f t="array" ref="I2383">MIN(IFERROR(FIND(IstNumbers,A2383),""))</f>
        <v>8</v>
      </c>
      <c r="J2383" s="1" t="e">
        <f>IF([first '# in title]&lt;[pos kw in title],MID([title],[pos kw in title]-6,6),#N/A)</f>
        <v>#N/A</v>
      </c>
      <c r="K2383" s="1" t="e">
        <f>IFERROR(MID(SUBSTITUTE([kw rough in title],",","."),FIND("(",[kw rough in title])+1,20),SUBSTITUTE(IFERROR(MID([kw rough in title],FIND(" ",[kw rough in title])+1,20),[kw rough in title]),",","."))</f>
        <v>#N/A</v>
      </c>
      <c r="L2383" s="1">
        <f>IFERROR(FIND("kW",[desc]),0)</f>
        <v>0</v>
      </c>
      <c r="M2383">
        <f t="array" ref="M2383">MIN(IFERROR(FIND(IstNumbers,E2383),""))</f>
        <v>25</v>
      </c>
      <c r="N2383" s="1" t="b">
        <f>IF([first '# in desc]&lt;[pos kw in desc],MID([desc],[pos kw in desc]-7,7))</f>
        <v>0</v>
      </c>
      <c r="O23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3" s="1" t="str">
        <f>TRIM(IF([first '# in desc]&lt;[pos kw in desc],MID([desc],[pos kw in desc]-6,6),FALSE))</f>
        <v>FALSCH</v>
      </c>
      <c r="Q2383" s="1" t="b">
        <f>IF(LEN([manuell])=0,IFERROR([kw fine in title]*1,IFERROR(SUMPRODUCT(COUNTIF(IsDigits,MID([kw in desc],ROW($A$1:$A$150),1)))=LEN([kw in desc]),#N/A)),[manuell])</f>
        <v>0</v>
      </c>
      <c r="R2383" s="1" t="str">
        <f>IF([pos kw in title]&gt;0,MID(J2383,#REF!,4),IF([first '# in title]&gt;0,MID([title],[first '# in title],3),IF([first '# in title]&gt;0,MID([desc],#REF!,3),VLOOKUP([productid],$G$2:$R$1386,8))))</f>
        <v>24D</v>
      </c>
      <c r="S2383" s="1" t="e">
        <f>IF([kw in desc]=[kw rough in title],[kw in desc]*1,IFERROR(LEFT([kw_dirty],3)*1,IFERROR(LEFT([kw_dirty],2)*1,"n.a.")))</f>
        <v>#N/A</v>
      </c>
      <c r="T2383" s="1"/>
      <c r="U2383" s="1" t="e">
        <f>VLOOKUP(Tabelle1[[#This Row],[productid]],Tabelle2[#All],2,FALSE)</f>
        <v>#N/A</v>
      </c>
    </row>
    <row r="2384" spans="1:21">
      <c r="A2384" t="s">
        <v>4038</v>
      </c>
      <c r="B2384">
        <v>1968</v>
      </c>
      <c r="C2384">
        <v>223861</v>
      </c>
      <c r="D2384" t="s">
        <v>4041</v>
      </c>
      <c r="E2384" t="s">
        <v>3820</v>
      </c>
      <c r="F2384">
        <v>18406</v>
      </c>
      <c r="G2384">
        <v>3725835</v>
      </c>
      <c r="H2384">
        <f t="shared" si="37"/>
        <v>0</v>
      </c>
      <c r="I2384">
        <f t="array" ref="I2384">MIN(IFERROR(FIND(IstNumbers,A2384),""))</f>
        <v>0</v>
      </c>
      <c r="J2384" s="1" t="e">
        <f>IF([first '# in title]&lt;[pos kw in title],MID([title],[pos kw in title]-6,6),#N/A)</f>
        <v>#N/A</v>
      </c>
      <c r="K2384" s="1" t="e">
        <f>IFERROR(MID(SUBSTITUTE([kw rough in title],",","."),FIND("(",[kw rough in title])+1,20),SUBSTITUTE(IFERROR(MID([kw rough in title],FIND(" ",[kw rough in title])+1,20),[kw rough in title]),",","."))</f>
        <v>#N/A</v>
      </c>
      <c r="L2384" s="1">
        <f>IFERROR(FIND("kW",[desc]),0)</f>
        <v>0</v>
      </c>
      <c r="M2384">
        <f t="array" ref="M2384">MIN(IFERROR(FIND(IstNumbers,E2384),""))</f>
        <v>12</v>
      </c>
      <c r="N2384" s="1" t="b">
        <f>IF([first '# in desc]&lt;[pos kw in desc],MID([desc],[pos kw in desc]-7,7))</f>
        <v>0</v>
      </c>
      <c r="O23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4" s="1" t="str">
        <f>TRIM(IF([first '# in desc]&lt;[pos kw in desc],MID([desc],[pos kw in desc]-6,6),FALSE))</f>
        <v>FALSCH</v>
      </c>
      <c r="Q2384" s="1" t="b">
        <f>IF(LEN([manuell])=0,IFERROR([kw fine in title]*1,IFERROR(SUMPRODUCT(COUNTIF(IsDigits,MID([kw in desc],ROW($A$1:$A$150),1)))=LEN([kw in desc]),#N/A)),[manuell])</f>
        <v>0</v>
      </c>
      <c r="R2384" s="1" t="b">
        <f>IF([pos kw in title]&gt;0,MID(J2384,#REF!,4),IF([first '# in title]&gt;0,MID([title],[first '# in title],3),IF([first '# in title]&gt;0,MID([desc],#REF!,3),VLOOKUP([productid],$G$2:$R$1386,8))))</f>
        <v>0</v>
      </c>
      <c r="S2384" s="1" t="e">
        <f>IF([kw in desc]=[kw rough in title],[kw in desc]*1,IFERROR(LEFT([kw_dirty],3)*1,IFERROR(LEFT([kw_dirty],2)*1,"n.a.")))</f>
        <v>#N/A</v>
      </c>
      <c r="T2384" s="1"/>
      <c r="U2384" s="1" t="e">
        <f>VLOOKUP(Tabelle1[[#This Row],[productid]],Tabelle2[#All],2,FALSE)</f>
        <v>#N/A</v>
      </c>
    </row>
    <row r="2385" spans="1:21">
      <c r="A2385" t="s">
        <v>4033</v>
      </c>
      <c r="B2385">
        <v>1706</v>
      </c>
      <c r="C2385">
        <v>223861</v>
      </c>
      <c r="D2385" t="s">
        <v>4042</v>
      </c>
      <c r="E2385" t="s">
        <v>3120</v>
      </c>
      <c r="F2385">
        <v>18406</v>
      </c>
      <c r="G2385">
        <v>3725833</v>
      </c>
      <c r="H2385">
        <f t="shared" si="37"/>
        <v>0</v>
      </c>
      <c r="I2385">
        <f t="array" ref="I2385">MIN(IFERROR(FIND(IstNumbers,A2385),""))</f>
        <v>8</v>
      </c>
      <c r="J2385" s="1" t="e">
        <f>IF([first '# in title]&lt;[pos kw in title],MID([title],[pos kw in title]-6,6),#N/A)</f>
        <v>#N/A</v>
      </c>
      <c r="K2385" s="1" t="e">
        <f>IFERROR(MID(SUBSTITUTE([kw rough in title],",","."),FIND("(",[kw rough in title])+1,20),SUBSTITUTE(IFERROR(MID([kw rough in title],FIND(" ",[kw rough in title])+1,20),[kw rough in title]),",","."))</f>
        <v>#N/A</v>
      </c>
      <c r="L2385" s="1">
        <f>IFERROR(FIND("kW",[desc]),0)</f>
        <v>0</v>
      </c>
      <c r="M2385">
        <f t="array" ref="M2385">MIN(IFERROR(FIND(IstNumbers,E2385),""))</f>
        <v>25</v>
      </c>
      <c r="N2385" s="1" t="b">
        <f>IF([first '# in desc]&lt;[pos kw in desc],MID([desc],[pos kw in desc]-7,7))</f>
        <v>0</v>
      </c>
      <c r="O23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5" s="1" t="str">
        <f>TRIM(IF([first '# in desc]&lt;[pos kw in desc],MID([desc],[pos kw in desc]-6,6),FALSE))</f>
        <v>FALSCH</v>
      </c>
      <c r="Q2385" s="1" t="b">
        <f>IF(LEN([manuell])=0,IFERROR([kw fine in title]*1,IFERROR(SUMPRODUCT(COUNTIF(IsDigits,MID([kw in desc],ROW($A$1:$A$150),1)))=LEN([kw in desc]),#N/A)),[manuell])</f>
        <v>0</v>
      </c>
      <c r="R2385" s="1" t="str">
        <f>IF([pos kw in title]&gt;0,MID(J2385,#REF!,4),IF([first '# in title]&gt;0,MID([title],[first '# in title],3),IF([first '# in title]&gt;0,MID([desc],#REF!,3),VLOOKUP([productid],$G$2:$R$1386,8))))</f>
        <v>24D</v>
      </c>
      <c r="S2385" s="1" t="e">
        <f>IF([kw in desc]=[kw rough in title],[kw in desc]*1,IFERROR(LEFT([kw_dirty],3)*1,IFERROR(LEFT([kw_dirty],2)*1,"n.a.")))</f>
        <v>#N/A</v>
      </c>
      <c r="T2385" s="1"/>
      <c r="U2385" s="1" t="e">
        <f>VLOOKUP(Tabelle1[[#This Row],[productid]],Tabelle2[#All],2,FALSE)</f>
        <v>#N/A</v>
      </c>
    </row>
    <row r="2386" spans="1:21">
      <c r="A2386" t="s">
        <v>4038</v>
      </c>
      <c r="B2386">
        <v>1973</v>
      </c>
      <c r="C2386">
        <v>223861</v>
      </c>
      <c r="D2386" t="s">
        <v>4043</v>
      </c>
      <c r="E2386" t="s">
        <v>3826</v>
      </c>
      <c r="F2386">
        <v>18406</v>
      </c>
      <c r="G2386">
        <v>3725835</v>
      </c>
      <c r="H2386">
        <f t="shared" si="37"/>
        <v>0</v>
      </c>
      <c r="I2386">
        <f t="array" ref="I2386">MIN(IFERROR(FIND(IstNumbers,A2386),""))</f>
        <v>0</v>
      </c>
      <c r="J2386" s="1" t="e">
        <f>IF([first '# in title]&lt;[pos kw in title],MID([title],[pos kw in title]-6,6),#N/A)</f>
        <v>#N/A</v>
      </c>
      <c r="K2386" s="1" t="e">
        <f>IFERROR(MID(SUBSTITUTE([kw rough in title],",","."),FIND("(",[kw rough in title])+1,20),SUBSTITUTE(IFERROR(MID([kw rough in title],FIND(" ",[kw rough in title])+1,20),[kw rough in title]),",","."))</f>
        <v>#N/A</v>
      </c>
      <c r="L2386" s="1">
        <f>IFERROR(FIND("kW",[desc]),0)</f>
        <v>0</v>
      </c>
      <c r="M2386">
        <f t="array" ref="M2386">MIN(IFERROR(FIND(IstNumbers,E2386),""))</f>
        <v>12</v>
      </c>
      <c r="N2386" s="1" t="b">
        <f>IF([first '# in desc]&lt;[pos kw in desc],MID([desc],[pos kw in desc]-7,7))</f>
        <v>0</v>
      </c>
      <c r="O23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6" s="1" t="str">
        <f>TRIM(IF([first '# in desc]&lt;[pos kw in desc],MID([desc],[pos kw in desc]-6,6),FALSE))</f>
        <v>FALSCH</v>
      </c>
      <c r="Q2386" s="1" t="b">
        <f>IF(LEN([manuell])=0,IFERROR([kw fine in title]*1,IFERROR(SUMPRODUCT(COUNTIF(IsDigits,MID([kw in desc],ROW($A$1:$A$150),1)))=LEN([kw in desc]),#N/A)),[manuell])</f>
        <v>0</v>
      </c>
      <c r="R2386" s="1" t="b">
        <f>IF([pos kw in title]&gt;0,MID(J2386,#REF!,4),IF([first '# in title]&gt;0,MID([title],[first '# in title],3),IF([first '# in title]&gt;0,MID([desc],#REF!,3),VLOOKUP([productid],$G$2:$R$1386,8))))</f>
        <v>0</v>
      </c>
      <c r="S2386" s="1" t="e">
        <f>IF([kw in desc]=[kw rough in title],[kw in desc]*1,IFERROR(LEFT([kw_dirty],3)*1,IFERROR(LEFT([kw_dirty],2)*1,"n.a.")))</f>
        <v>#N/A</v>
      </c>
      <c r="T2386" s="1"/>
      <c r="U2386" s="1" t="e">
        <f>VLOOKUP(Tabelle1[[#This Row],[productid]],Tabelle2[#All],2,FALSE)</f>
        <v>#N/A</v>
      </c>
    </row>
    <row r="2387" spans="1:21">
      <c r="A2387" t="s">
        <v>4033</v>
      </c>
      <c r="B2387">
        <v>1707</v>
      </c>
      <c r="C2387">
        <v>223861</v>
      </c>
      <c r="D2387" t="s">
        <v>4044</v>
      </c>
      <c r="E2387" t="s">
        <v>3831</v>
      </c>
      <c r="F2387">
        <v>18406</v>
      </c>
      <c r="G2387">
        <v>3725833</v>
      </c>
      <c r="H2387">
        <f t="shared" si="37"/>
        <v>0</v>
      </c>
      <c r="I2387">
        <f t="array" ref="I2387">MIN(IFERROR(FIND(IstNumbers,A2387),""))</f>
        <v>8</v>
      </c>
      <c r="J2387" s="1" t="e">
        <f>IF([first '# in title]&lt;[pos kw in title],MID([title],[pos kw in title]-6,6),#N/A)</f>
        <v>#N/A</v>
      </c>
      <c r="K2387" s="1" t="e">
        <f>IFERROR(MID(SUBSTITUTE([kw rough in title],",","."),FIND("(",[kw rough in title])+1,20),SUBSTITUTE(IFERROR(MID([kw rough in title],FIND(" ",[kw rough in title])+1,20),[kw rough in title]),",","."))</f>
        <v>#N/A</v>
      </c>
      <c r="L2387" s="1">
        <f>IFERROR(FIND("kW",[desc]),0)</f>
        <v>0</v>
      </c>
      <c r="M2387">
        <f t="array" ref="M2387">MIN(IFERROR(FIND(IstNumbers,E2387),""))</f>
        <v>25</v>
      </c>
      <c r="N2387" s="1" t="b">
        <f>IF([first '# in desc]&lt;[pos kw in desc],MID([desc],[pos kw in desc]-7,7))</f>
        <v>0</v>
      </c>
      <c r="O23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7" s="1" t="str">
        <f>TRIM(IF([first '# in desc]&lt;[pos kw in desc],MID([desc],[pos kw in desc]-6,6),FALSE))</f>
        <v>FALSCH</v>
      </c>
      <c r="Q2387" s="1" t="b">
        <f>IF(LEN([manuell])=0,IFERROR([kw fine in title]*1,IFERROR(SUMPRODUCT(COUNTIF(IsDigits,MID([kw in desc],ROW($A$1:$A$150),1)))=LEN([kw in desc]),#N/A)),[manuell])</f>
        <v>0</v>
      </c>
      <c r="R2387" s="1" t="str">
        <f>IF([pos kw in title]&gt;0,MID(J2387,#REF!,4),IF([first '# in title]&gt;0,MID([title],[first '# in title],3),IF([first '# in title]&gt;0,MID([desc],#REF!,3),VLOOKUP([productid],$G$2:$R$1386,8))))</f>
        <v>24D</v>
      </c>
      <c r="S2387" s="1" t="e">
        <f>IF([kw in desc]=[kw rough in title],[kw in desc]*1,IFERROR(LEFT([kw_dirty],3)*1,IFERROR(LEFT([kw_dirty],2)*1,"n.a.")))</f>
        <v>#N/A</v>
      </c>
      <c r="T2387" s="1"/>
      <c r="U2387" s="1" t="e">
        <f>VLOOKUP(Tabelle1[[#This Row],[productid]],Tabelle2[#All],2,FALSE)</f>
        <v>#N/A</v>
      </c>
    </row>
    <row r="2388" spans="1:21">
      <c r="A2388" t="s">
        <v>4038</v>
      </c>
      <c r="B2388">
        <v>1973</v>
      </c>
      <c r="C2388">
        <v>223861</v>
      </c>
      <c r="D2388" t="s">
        <v>4045</v>
      </c>
      <c r="E2388" t="s">
        <v>3829</v>
      </c>
      <c r="F2388">
        <v>18406</v>
      </c>
      <c r="G2388">
        <v>3725835</v>
      </c>
      <c r="H2388">
        <f t="shared" si="37"/>
        <v>0</v>
      </c>
      <c r="I2388">
        <f t="array" ref="I2388">MIN(IFERROR(FIND(IstNumbers,A2388),""))</f>
        <v>0</v>
      </c>
      <c r="J2388" s="1" t="e">
        <f>IF([first '# in title]&lt;[pos kw in title],MID([title],[pos kw in title]-6,6),#N/A)</f>
        <v>#N/A</v>
      </c>
      <c r="K2388" s="1" t="e">
        <f>IFERROR(MID(SUBSTITUTE([kw rough in title],",","."),FIND("(",[kw rough in title])+1,20),SUBSTITUTE(IFERROR(MID([kw rough in title],FIND(" ",[kw rough in title])+1,20),[kw rough in title]),",","."))</f>
        <v>#N/A</v>
      </c>
      <c r="L2388" s="1">
        <f>IFERROR(FIND("kW",[desc]),0)</f>
        <v>0</v>
      </c>
      <c r="M2388">
        <f t="array" ref="M2388">MIN(IFERROR(FIND(IstNumbers,E2388),""))</f>
        <v>12</v>
      </c>
      <c r="N2388" s="1" t="b">
        <f>IF([first '# in desc]&lt;[pos kw in desc],MID([desc],[pos kw in desc]-7,7))</f>
        <v>0</v>
      </c>
      <c r="O23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8" s="1" t="str">
        <f>TRIM(IF([first '# in desc]&lt;[pos kw in desc],MID([desc],[pos kw in desc]-6,6),FALSE))</f>
        <v>FALSCH</v>
      </c>
      <c r="Q2388" s="1" t="b">
        <f>IF(LEN([manuell])=0,IFERROR([kw fine in title]*1,IFERROR(SUMPRODUCT(COUNTIF(IsDigits,MID([kw in desc],ROW($A$1:$A$150),1)))=LEN([kw in desc]),#N/A)),[manuell])</f>
        <v>0</v>
      </c>
      <c r="R2388" s="1" t="b">
        <f>IF([pos kw in title]&gt;0,MID(J2388,#REF!,4),IF([first '# in title]&gt;0,MID([title],[first '# in title],3),IF([first '# in title]&gt;0,MID([desc],#REF!,3),VLOOKUP([productid],$G$2:$R$1386,8))))</f>
        <v>0</v>
      </c>
      <c r="S2388" s="1" t="e">
        <f>IF([kw in desc]=[kw rough in title],[kw in desc]*1,IFERROR(LEFT([kw_dirty],3)*1,IFERROR(LEFT([kw_dirty],2)*1,"n.a.")))</f>
        <v>#N/A</v>
      </c>
      <c r="T2388" s="1"/>
      <c r="U2388" s="1" t="e">
        <f>VLOOKUP(Tabelle1[[#This Row],[productid]],Tabelle2[#All],2,FALSE)</f>
        <v>#N/A</v>
      </c>
    </row>
    <row r="2389" spans="1:21">
      <c r="A2389" t="s">
        <v>4033</v>
      </c>
      <c r="B2389">
        <v>1709</v>
      </c>
      <c r="C2389">
        <v>223861</v>
      </c>
      <c r="D2389" t="s">
        <v>4046</v>
      </c>
      <c r="E2389" t="s">
        <v>3111</v>
      </c>
      <c r="F2389">
        <v>18406</v>
      </c>
      <c r="G2389">
        <v>3725833</v>
      </c>
      <c r="H2389">
        <f t="shared" si="37"/>
        <v>0</v>
      </c>
      <c r="I2389">
        <f t="array" ref="I2389">MIN(IFERROR(FIND(IstNumbers,A2389),""))</f>
        <v>8</v>
      </c>
      <c r="J2389" s="1" t="e">
        <f>IF([first '# in title]&lt;[pos kw in title],MID([title],[pos kw in title]-6,6),#N/A)</f>
        <v>#N/A</v>
      </c>
      <c r="K2389" s="1" t="e">
        <f>IFERROR(MID(SUBSTITUTE([kw rough in title],",","."),FIND("(",[kw rough in title])+1,20),SUBSTITUTE(IFERROR(MID([kw rough in title],FIND(" ",[kw rough in title])+1,20),[kw rough in title]),",","."))</f>
        <v>#N/A</v>
      </c>
      <c r="L2389" s="1">
        <f>IFERROR(FIND("kW",[desc]),0)</f>
        <v>0</v>
      </c>
      <c r="M2389">
        <f t="array" ref="M2389">MIN(IFERROR(FIND(IstNumbers,E2389),""))</f>
        <v>25</v>
      </c>
      <c r="N2389" s="1" t="b">
        <f>IF([first '# in desc]&lt;[pos kw in desc],MID([desc],[pos kw in desc]-7,7))</f>
        <v>0</v>
      </c>
      <c r="O23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89" s="1" t="str">
        <f>TRIM(IF([first '# in desc]&lt;[pos kw in desc],MID([desc],[pos kw in desc]-6,6),FALSE))</f>
        <v>FALSCH</v>
      </c>
      <c r="Q2389" s="1" t="b">
        <f>IF(LEN([manuell])=0,IFERROR([kw fine in title]*1,IFERROR(SUMPRODUCT(COUNTIF(IsDigits,MID([kw in desc],ROW($A$1:$A$150),1)))=LEN([kw in desc]),#N/A)),[manuell])</f>
        <v>0</v>
      </c>
      <c r="R2389" s="1" t="str">
        <f>IF([pos kw in title]&gt;0,MID(J2389,#REF!,4),IF([first '# in title]&gt;0,MID([title],[first '# in title],3),IF([first '# in title]&gt;0,MID([desc],#REF!,3),VLOOKUP([productid],$G$2:$R$1386,8))))</f>
        <v>24D</v>
      </c>
      <c r="S2389" s="1" t="e">
        <f>IF([kw in desc]=[kw rough in title],[kw in desc]*1,IFERROR(LEFT([kw_dirty],3)*1,IFERROR(LEFT([kw_dirty],2)*1,"n.a.")))</f>
        <v>#N/A</v>
      </c>
      <c r="T2389" s="1"/>
      <c r="U2389" s="1" t="e">
        <f>VLOOKUP(Tabelle1[[#This Row],[productid]],Tabelle2[#All],2,FALSE)</f>
        <v>#N/A</v>
      </c>
    </row>
    <row r="2390" spans="1:21">
      <c r="A2390" t="s">
        <v>4038</v>
      </c>
      <c r="B2390">
        <v>1979</v>
      </c>
      <c r="C2390">
        <v>223861</v>
      </c>
      <c r="D2390" t="s">
        <v>4047</v>
      </c>
      <c r="E2390" t="s">
        <v>3823</v>
      </c>
      <c r="F2390">
        <v>18406</v>
      </c>
      <c r="G2390">
        <v>3725835</v>
      </c>
      <c r="H2390">
        <f t="shared" si="37"/>
        <v>0</v>
      </c>
      <c r="I2390">
        <f t="array" ref="I2390">MIN(IFERROR(FIND(IstNumbers,A2390),""))</f>
        <v>0</v>
      </c>
      <c r="J2390" s="1" t="e">
        <f>IF([first '# in title]&lt;[pos kw in title],MID([title],[pos kw in title]-6,6),#N/A)</f>
        <v>#N/A</v>
      </c>
      <c r="K2390" s="1" t="e">
        <f>IFERROR(MID(SUBSTITUTE([kw rough in title],",","."),FIND("(",[kw rough in title])+1,20),SUBSTITUTE(IFERROR(MID([kw rough in title],FIND(" ",[kw rough in title])+1,20),[kw rough in title]),",","."))</f>
        <v>#N/A</v>
      </c>
      <c r="L2390" s="1">
        <f>IFERROR(FIND("kW",[desc]),0)</f>
        <v>0</v>
      </c>
      <c r="M2390">
        <f t="array" ref="M2390">MIN(IFERROR(FIND(IstNumbers,E2390),""))</f>
        <v>12</v>
      </c>
      <c r="N2390" s="1" t="b">
        <f>IF([first '# in desc]&lt;[pos kw in desc],MID([desc],[pos kw in desc]-7,7))</f>
        <v>0</v>
      </c>
      <c r="O23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0" s="1" t="str">
        <f>TRIM(IF([first '# in desc]&lt;[pos kw in desc],MID([desc],[pos kw in desc]-6,6),FALSE))</f>
        <v>FALSCH</v>
      </c>
      <c r="Q2390" s="1" t="b">
        <f>IF(LEN([manuell])=0,IFERROR([kw fine in title]*1,IFERROR(SUMPRODUCT(COUNTIF(IsDigits,MID([kw in desc],ROW($A$1:$A$150),1)))=LEN([kw in desc]),#N/A)),[manuell])</f>
        <v>0</v>
      </c>
      <c r="R2390" s="1" t="b">
        <f>IF([pos kw in title]&gt;0,MID(J2390,#REF!,4),IF([first '# in title]&gt;0,MID([title],[first '# in title],3),IF([first '# in title]&gt;0,MID([desc],#REF!,3),VLOOKUP([productid],$G$2:$R$1386,8))))</f>
        <v>0</v>
      </c>
      <c r="S2390" s="1" t="e">
        <f>IF([kw in desc]=[kw rough in title],[kw in desc]*1,IFERROR(LEFT([kw_dirty],3)*1,IFERROR(LEFT([kw_dirty],2)*1,"n.a.")))</f>
        <v>#N/A</v>
      </c>
      <c r="T2390" s="1"/>
      <c r="U2390" s="1" t="e">
        <f>VLOOKUP(Tabelle1[[#This Row],[productid]],Tabelle2[#All],2,FALSE)</f>
        <v>#N/A</v>
      </c>
    </row>
    <row r="2391" spans="1:21">
      <c r="A2391" t="s">
        <v>4033</v>
      </c>
      <c r="B2391">
        <v>1711</v>
      </c>
      <c r="C2391">
        <v>223861</v>
      </c>
      <c r="D2391" t="s">
        <v>4048</v>
      </c>
      <c r="E2391" t="s">
        <v>3111</v>
      </c>
      <c r="F2391">
        <v>18406</v>
      </c>
      <c r="G2391">
        <v>3725833</v>
      </c>
      <c r="H2391">
        <f t="shared" si="37"/>
        <v>0</v>
      </c>
      <c r="I2391">
        <f t="array" ref="I2391">MIN(IFERROR(FIND(IstNumbers,A2391),""))</f>
        <v>8</v>
      </c>
      <c r="J2391" s="1" t="e">
        <f>IF([first '# in title]&lt;[pos kw in title],MID([title],[pos kw in title]-6,6),#N/A)</f>
        <v>#N/A</v>
      </c>
      <c r="K2391" s="1" t="e">
        <f>IFERROR(MID(SUBSTITUTE([kw rough in title],",","."),FIND("(",[kw rough in title])+1,20),SUBSTITUTE(IFERROR(MID([kw rough in title],FIND(" ",[kw rough in title])+1,20),[kw rough in title]),",","."))</f>
        <v>#N/A</v>
      </c>
      <c r="L2391" s="1">
        <f>IFERROR(FIND("kW",[desc]),0)</f>
        <v>0</v>
      </c>
      <c r="M2391">
        <f t="array" ref="M2391">MIN(IFERROR(FIND(IstNumbers,E2391),""))</f>
        <v>25</v>
      </c>
      <c r="N2391" s="1" t="b">
        <f>IF([first '# in desc]&lt;[pos kw in desc],MID([desc],[pos kw in desc]-7,7))</f>
        <v>0</v>
      </c>
      <c r="O23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1" s="1" t="str">
        <f>TRIM(IF([first '# in desc]&lt;[pos kw in desc],MID([desc],[pos kw in desc]-6,6),FALSE))</f>
        <v>FALSCH</v>
      </c>
      <c r="Q2391" s="1" t="b">
        <f>IF(LEN([manuell])=0,IFERROR([kw fine in title]*1,IFERROR(SUMPRODUCT(COUNTIF(IsDigits,MID([kw in desc],ROW($A$1:$A$150),1)))=LEN([kw in desc]),#N/A)),[manuell])</f>
        <v>0</v>
      </c>
      <c r="R2391" s="1" t="str">
        <f>IF([pos kw in title]&gt;0,MID(J2391,#REF!,4),IF([first '# in title]&gt;0,MID([title],[first '# in title],3),IF([first '# in title]&gt;0,MID([desc],#REF!,3),VLOOKUP([productid],$G$2:$R$1386,8))))</f>
        <v>24D</v>
      </c>
      <c r="S2391" s="1" t="e">
        <f>IF([kw in desc]=[kw rough in title],[kw in desc]*1,IFERROR(LEFT([kw_dirty],3)*1,IFERROR(LEFT([kw_dirty],2)*1,"n.a.")))</f>
        <v>#N/A</v>
      </c>
      <c r="T2391" s="1"/>
      <c r="U2391" s="1" t="e">
        <f>VLOOKUP(Tabelle1[[#This Row],[productid]],Tabelle2[#All],2,FALSE)</f>
        <v>#N/A</v>
      </c>
    </row>
    <row r="2392" spans="1:21">
      <c r="A2392" t="s">
        <v>4038</v>
      </c>
      <c r="B2392">
        <v>1979</v>
      </c>
      <c r="C2392">
        <v>223861</v>
      </c>
      <c r="D2392" t="s">
        <v>4049</v>
      </c>
      <c r="E2392" t="s">
        <v>3820</v>
      </c>
      <c r="F2392">
        <v>18406</v>
      </c>
      <c r="G2392">
        <v>3725835</v>
      </c>
      <c r="H2392">
        <f t="shared" si="37"/>
        <v>0</v>
      </c>
      <c r="I2392">
        <f t="array" ref="I2392">MIN(IFERROR(FIND(IstNumbers,A2392),""))</f>
        <v>0</v>
      </c>
      <c r="J2392" s="1" t="e">
        <f>IF([first '# in title]&lt;[pos kw in title],MID([title],[pos kw in title]-6,6),#N/A)</f>
        <v>#N/A</v>
      </c>
      <c r="K2392" s="1" t="e">
        <f>IFERROR(MID(SUBSTITUTE([kw rough in title],",","."),FIND("(",[kw rough in title])+1,20),SUBSTITUTE(IFERROR(MID([kw rough in title],FIND(" ",[kw rough in title])+1,20),[kw rough in title]),",","."))</f>
        <v>#N/A</v>
      </c>
      <c r="L2392" s="1">
        <f>IFERROR(FIND("kW",[desc]),0)</f>
        <v>0</v>
      </c>
      <c r="M2392">
        <f t="array" ref="M2392">MIN(IFERROR(FIND(IstNumbers,E2392),""))</f>
        <v>12</v>
      </c>
      <c r="N2392" s="1" t="b">
        <f>IF([first '# in desc]&lt;[pos kw in desc],MID([desc],[pos kw in desc]-7,7))</f>
        <v>0</v>
      </c>
      <c r="O23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2" s="1" t="str">
        <f>TRIM(IF([first '# in desc]&lt;[pos kw in desc],MID([desc],[pos kw in desc]-6,6),FALSE))</f>
        <v>FALSCH</v>
      </c>
      <c r="Q2392" s="1" t="b">
        <f>IF(LEN([manuell])=0,IFERROR([kw fine in title]*1,IFERROR(SUMPRODUCT(COUNTIF(IsDigits,MID([kw in desc],ROW($A$1:$A$150),1)))=LEN([kw in desc]),#N/A)),[manuell])</f>
        <v>0</v>
      </c>
      <c r="R2392" s="1" t="b">
        <f>IF([pos kw in title]&gt;0,MID(J2392,#REF!,4),IF([first '# in title]&gt;0,MID([title],[first '# in title],3),IF([first '# in title]&gt;0,MID([desc],#REF!,3),VLOOKUP([productid],$G$2:$R$1386,8))))</f>
        <v>0</v>
      </c>
      <c r="S2392" s="1" t="e">
        <f>IF([kw in desc]=[kw rough in title],[kw in desc]*1,IFERROR(LEFT([kw_dirty],3)*1,IFERROR(LEFT([kw_dirty],2)*1,"n.a.")))</f>
        <v>#N/A</v>
      </c>
      <c r="T2392" s="1"/>
      <c r="U2392" s="1" t="e">
        <f>VLOOKUP(Tabelle1[[#This Row],[productid]],Tabelle2[#All],2,FALSE)</f>
        <v>#N/A</v>
      </c>
    </row>
    <row r="2393" spans="1:21">
      <c r="A2393" t="s">
        <v>4033</v>
      </c>
      <c r="B2393">
        <v>1711</v>
      </c>
      <c r="C2393">
        <v>223861</v>
      </c>
      <c r="D2393" t="s">
        <v>4050</v>
      </c>
      <c r="E2393" t="s">
        <v>3063</v>
      </c>
      <c r="F2393">
        <v>18406</v>
      </c>
      <c r="G2393">
        <v>3725833</v>
      </c>
      <c r="H2393">
        <f t="shared" si="37"/>
        <v>0</v>
      </c>
      <c r="I2393">
        <f t="array" ref="I2393">MIN(IFERROR(FIND(IstNumbers,A2393),""))</f>
        <v>8</v>
      </c>
      <c r="J2393" s="1" t="e">
        <f>IF([first '# in title]&lt;[pos kw in title],MID([title],[pos kw in title]-6,6),#N/A)</f>
        <v>#N/A</v>
      </c>
      <c r="K2393" s="1" t="e">
        <f>IFERROR(MID(SUBSTITUTE([kw rough in title],",","."),FIND("(",[kw rough in title])+1,20),SUBSTITUTE(IFERROR(MID([kw rough in title],FIND(" ",[kw rough in title])+1,20),[kw rough in title]),",","."))</f>
        <v>#N/A</v>
      </c>
      <c r="L2393" s="1">
        <f>IFERROR(FIND("kW",[desc]),0)</f>
        <v>0</v>
      </c>
      <c r="M2393">
        <f t="array" ref="M2393">MIN(IFERROR(FIND(IstNumbers,E2393),""))</f>
        <v>25</v>
      </c>
      <c r="N2393" s="1" t="b">
        <f>IF([first '# in desc]&lt;[pos kw in desc],MID([desc],[pos kw in desc]-7,7))</f>
        <v>0</v>
      </c>
      <c r="O23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3" s="1" t="str">
        <f>TRIM(IF([first '# in desc]&lt;[pos kw in desc],MID([desc],[pos kw in desc]-6,6),FALSE))</f>
        <v>FALSCH</v>
      </c>
      <c r="Q2393" s="1" t="b">
        <f>IF(LEN([manuell])=0,IFERROR([kw fine in title]*1,IFERROR(SUMPRODUCT(COUNTIF(IsDigits,MID([kw in desc],ROW($A$1:$A$150),1)))=LEN([kw in desc]),#N/A)),[manuell])</f>
        <v>0</v>
      </c>
      <c r="R2393" s="1" t="str">
        <f>IF([pos kw in title]&gt;0,MID(J2393,#REF!,4),IF([first '# in title]&gt;0,MID([title],[first '# in title],3),IF([first '# in title]&gt;0,MID([desc],#REF!,3),VLOOKUP([productid],$G$2:$R$1386,8))))</f>
        <v>24D</v>
      </c>
      <c r="S2393" s="1" t="e">
        <f>IF([kw in desc]=[kw rough in title],[kw in desc]*1,IFERROR(LEFT([kw_dirty],3)*1,IFERROR(LEFT([kw_dirty],2)*1,"n.a.")))</f>
        <v>#N/A</v>
      </c>
      <c r="T2393" s="1"/>
      <c r="U2393" s="1" t="e">
        <f>VLOOKUP(Tabelle1[[#This Row],[productid]],Tabelle2[#All],2,FALSE)</f>
        <v>#N/A</v>
      </c>
    </row>
    <row r="2394" spans="1:21">
      <c r="A2394" t="s">
        <v>4038</v>
      </c>
      <c r="B2394">
        <v>1993</v>
      </c>
      <c r="C2394">
        <v>223861</v>
      </c>
      <c r="D2394" t="s">
        <v>4051</v>
      </c>
      <c r="E2394" t="s">
        <v>3858</v>
      </c>
      <c r="F2394">
        <v>18406</v>
      </c>
      <c r="G2394">
        <v>3725835</v>
      </c>
      <c r="H2394">
        <f t="shared" si="37"/>
        <v>0</v>
      </c>
      <c r="I2394">
        <f t="array" ref="I2394">MIN(IFERROR(FIND(IstNumbers,A2394),""))</f>
        <v>0</v>
      </c>
      <c r="J2394" s="1" t="e">
        <f>IF([first '# in title]&lt;[pos kw in title],MID([title],[pos kw in title]-6,6),#N/A)</f>
        <v>#N/A</v>
      </c>
      <c r="K2394" s="1" t="e">
        <f>IFERROR(MID(SUBSTITUTE([kw rough in title],",","."),FIND("(",[kw rough in title])+1,20),SUBSTITUTE(IFERROR(MID([kw rough in title],FIND(" ",[kw rough in title])+1,20),[kw rough in title]),",","."))</f>
        <v>#N/A</v>
      </c>
      <c r="L2394" s="1">
        <f>IFERROR(FIND("kW",[desc]),0)</f>
        <v>0</v>
      </c>
      <c r="M2394">
        <f t="array" ref="M2394">MIN(IFERROR(FIND(IstNumbers,E2394),""))</f>
        <v>12</v>
      </c>
      <c r="N2394" s="1" t="b">
        <f>IF([first '# in desc]&lt;[pos kw in desc],MID([desc],[pos kw in desc]-7,7))</f>
        <v>0</v>
      </c>
      <c r="O23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4" s="1" t="str">
        <f>TRIM(IF([first '# in desc]&lt;[pos kw in desc],MID([desc],[pos kw in desc]-6,6),FALSE))</f>
        <v>FALSCH</v>
      </c>
      <c r="Q2394" s="1" t="b">
        <f>IF(LEN([manuell])=0,IFERROR([kw fine in title]*1,IFERROR(SUMPRODUCT(COUNTIF(IsDigits,MID([kw in desc],ROW($A$1:$A$150),1)))=LEN([kw in desc]),#N/A)),[manuell])</f>
        <v>0</v>
      </c>
      <c r="R2394" s="1" t="b">
        <f>IF([pos kw in title]&gt;0,MID(J2394,#REF!,4),IF([first '# in title]&gt;0,MID([title],[first '# in title],3),IF([first '# in title]&gt;0,MID([desc],#REF!,3),VLOOKUP([productid],$G$2:$R$1386,8))))</f>
        <v>0</v>
      </c>
      <c r="S2394" s="1" t="e">
        <f>IF([kw in desc]=[kw rough in title],[kw in desc]*1,IFERROR(LEFT([kw_dirty],3)*1,IFERROR(LEFT([kw_dirty],2)*1,"n.a.")))</f>
        <v>#N/A</v>
      </c>
      <c r="T2394" s="1"/>
      <c r="U2394" s="1" t="e">
        <f>VLOOKUP(Tabelle1[[#This Row],[productid]],Tabelle2[#All],2,FALSE)</f>
        <v>#N/A</v>
      </c>
    </row>
    <row r="2395" spans="1:21">
      <c r="A2395" t="s">
        <v>4033</v>
      </c>
      <c r="B2395">
        <v>1712</v>
      </c>
      <c r="C2395">
        <v>223861</v>
      </c>
      <c r="D2395" t="s">
        <v>4052</v>
      </c>
      <c r="E2395" t="s">
        <v>4053</v>
      </c>
      <c r="F2395">
        <v>18406</v>
      </c>
      <c r="G2395">
        <v>3725833</v>
      </c>
      <c r="H2395">
        <f t="shared" si="37"/>
        <v>0</v>
      </c>
      <c r="I2395">
        <f t="array" ref="I2395">MIN(IFERROR(FIND(IstNumbers,A2395),""))</f>
        <v>8</v>
      </c>
      <c r="J2395" s="1" t="e">
        <f>IF([first '# in title]&lt;[pos kw in title],MID([title],[pos kw in title]-6,6),#N/A)</f>
        <v>#N/A</v>
      </c>
      <c r="K2395" s="1" t="e">
        <f>IFERROR(MID(SUBSTITUTE([kw rough in title],",","."),FIND("(",[kw rough in title])+1,20),SUBSTITUTE(IFERROR(MID([kw rough in title],FIND(" ",[kw rough in title])+1,20),[kw rough in title]),",","."))</f>
        <v>#N/A</v>
      </c>
      <c r="L2395" s="1">
        <f>IFERROR(FIND("kW",[desc]),0)</f>
        <v>0</v>
      </c>
      <c r="M2395">
        <f t="array" ref="M2395">MIN(IFERROR(FIND(IstNumbers,E2395),""))</f>
        <v>25</v>
      </c>
      <c r="N2395" s="1" t="b">
        <f>IF([first '# in desc]&lt;[pos kw in desc],MID([desc],[pos kw in desc]-7,7))</f>
        <v>0</v>
      </c>
      <c r="O23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5" s="1" t="str">
        <f>TRIM(IF([first '# in desc]&lt;[pos kw in desc],MID([desc],[pos kw in desc]-6,6),FALSE))</f>
        <v>FALSCH</v>
      </c>
      <c r="Q2395" s="1" t="b">
        <f>IF(LEN([manuell])=0,IFERROR([kw fine in title]*1,IFERROR(SUMPRODUCT(COUNTIF(IsDigits,MID([kw in desc],ROW($A$1:$A$150),1)))=LEN([kw in desc]),#N/A)),[manuell])</f>
        <v>0</v>
      </c>
      <c r="R2395" s="1" t="str">
        <f>IF([pos kw in title]&gt;0,MID(J2395,#REF!,4),IF([first '# in title]&gt;0,MID([title],[first '# in title],3),IF([first '# in title]&gt;0,MID([desc],#REF!,3),VLOOKUP([productid],$G$2:$R$1386,8))))</f>
        <v>24D</v>
      </c>
      <c r="S2395" s="1" t="e">
        <f>IF([kw in desc]=[kw rough in title],[kw in desc]*1,IFERROR(LEFT([kw_dirty],3)*1,IFERROR(LEFT([kw_dirty],2)*1,"n.a.")))</f>
        <v>#N/A</v>
      </c>
      <c r="T2395" s="1"/>
      <c r="U2395" s="1" t="e">
        <f>VLOOKUP(Tabelle1[[#This Row],[productid]],Tabelle2[#All],2,FALSE)</f>
        <v>#N/A</v>
      </c>
    </row>
    <row r="2396" spans="1:21">
      <c r="A2396" t="s">
        <v>4038</v>
      </c>
      <c r="B2396">
        <v>1993</v>
      </c>
      <c r="C2396">
        <v>223861</v>
      </c>
      <c r="D2396" t="s">
        <v>4054</v>
      </c>
      <c r="E2396" t="s">
        <v>3842</v>
      </c>
      <c r="F2396">
        <v>18406</v>
      </c>
      <c r="G2396">
        <v>3725835</v>
      </c>
      <c r="H2396">
        <f t="shared" si="37"/>
        <v>0</v>
      </c>
      <c r="I2396">
        <f t="array" ref="I2396">MIN(IFERROR(FIND(IstNumbers,A2396),""))</f>
        <v>0</v>
      </c>
      <c r="J2396" s="1" t="e">
        <f>IF([first '# in title]&lt;[pos kw in title],MID([title],[pos kw in title]-6,6),#N/A)</f>
        <v>#N/A</v>
      </c>
      <c r="K2396" s="1" t="e">
        <f>IFERROR(MID(SUBSTITUTE([kw rough in title],",","."),FIND("(",[kw rough in title])+1,20),SUBSTITUTE(IFERROR(MID([kw rough in title],FIND(" ",[kw rough in title])+1,20),[kw rough in title]),",","."))</f>
        <v>#N/A</v>
      </c>
      <c r="L2396" s="1">
        <f>IFERROR(FIND("kW",[desc]),0)</f>
        <v>0</v>
      </c>
      <c r="M2396">
        <f t="array" ref="M2396">MIN(IFERROR(FIND(IstNumbers,E2396),""))</f>
        <v>12</v>
      </c>
      <c r="N2396" s="1" t="b">
        <f>IF([first '# in desc]&lt;[pos kw in desc],MID([desc],[pos kw in desc]-7,7))</f>
        <v>0</v>
      </c>
      <c r="O23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6" s="1" t="str">
        <f>TRIM(IF([first '# in desc]&lt;[pos kw in desc],MID([desc],[pos kw in desc]-6,6),FALSE))</f>
        <v>FALSCH</v>
      </c>
      <c r="Q2396" s="1" t="b">
        <f>IF(LEN([manuell])=0,IFERROR([kw fine in title]*1,IFERROR(SUMPRODUCT(COUNTIF(IsDigits,MID([kw in desc],ROW($A$1:$A$150),1)))=LEN([kw in desc]),#N/A)),[manuell])</f>
        <v>0</v>
      </c>
      <c r="R2396" s="1" t="b">
        <f>IF([pos kw in title]&gt;0,MID(J2396,#REF!,4),IF([first '# in title]&gt;0,MID([title],[first '# in title],3),IF([first '# in title]&gt;0,MID([desc],#REF!,3),VLOOKUP([productid],$G$2:$R$1386,8))))</f>
        <v>0</v>
      </c>
      <c r="S2396" s="1" t="e">
        <f>IF([kw in desc]=[kw rough in title],[kw in desc]*1,IFERROR(LEFT([kw_dirty],3)*1,IFERROR(LEFT([kw_dirty],2)*1,"n.a.")))</f>
        <v>#N/A</v>
      </c>
      <c r="T2396" s="1"/>
      <c r="U2396" s="1" t="e">
        <f>VLOOKUP(Tabelle1[[#This Row],[productid]],Tabelle2[#All],2,FALSE)</f>
        <v>#N/A</v>
      </c>
    </row>
    <row r="2397" spans="1:21">
      <c r="A2397" t="s">
        <v>4033</v>
      </c>
      <c r="B2397">
        <v>1713</v>
      </c>
      <c r="C2397">
        <v>223861</v>
      </c>
      <c r="D2397" t="s">
        <v>4055</v>
      </c>
      <c r="E2397" t="s">
        <v>3063</v>
      </c>
      <c r="F2397">
        <v>18406</v>
      </c>
      <c r="G2397">
        <v>3725833</v>
      </c>
      <c r="H2397">
        <f t="shared" si="37"/>
        <v>0</v>
      </c>
      <c r="I2397">
        <f t="array" ref="I2397">MIN(IFERROR(FIND(IstNumbers,A2397),""))</f>
        <v>8</v>
      </c>
      <c r="J2397" s="1" t="e">
        <f>IF([first '# in title]&lt;[pos kw in title],MID([title],[pos kw in title]-6,6),#N/A)</f>
        <v>#N/A</v>
      </c>
      <c r="K2397" s="1" t="e">
        <f>IFERROR(MID(SUBSTITUTE([kw rough in title],",","."),FIND("(",[kw rough in title])+1,20),SUBSTITUTE(IFERROR(MID([kw rough in title],FIND(" ",[kw rough in title])+1,20),[kw rough in title]),",","."))</f>
        <v>#N/A</v>
      </c>
      <c r="L2397" s="1">
        <f>IFERROR(FIND("kW",[desc]),0)</f>
        <v>0</v>
      </c>
      <c r="M2397">
        <f t="array" ref="M2397">MIN(IFERROR(FIND(IstNumbers,E2397),""))</f>
        <v>25</v>
      </c>
      <c r="N2397" s="1" t="b">
        <f>IF([first '# in desc]&lt;[pos kw in desc],MID([desc],[pos kw in desc]-7,7))</f>
        <v>0</v>
      </c>
      <c r="O23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7" s="1" t="str">
        <f>TRIM(IF([first '# in desc]&lt;[pos kw in desc],MID([desc],[pos kw in desc]-6,6),FALSE))</f>
        <v>FALSCH</v>
      </c>
      <c r="Q2397" s="1" t="b">
        <f>IF(LEN([manuell])=0,IFERROR([kw fine in title]*1,IFERROR(SUMPRODUCT(COUNTIF(IsDigits,MID([kw in desc],ROW($A$1:$A$150),1)))=LEN([kw in desc]),#N/A)),[manuell])</f>
        <v>0</v>
      </c>
      <c r="R2397" s="1" t="str">
        <f>IF([pos kw in title]&gt;0,MID(J2397,#REF!,4),IF([first '# in title]&gt;0,MID([title],[first '# in title],3),IF([first '# in title]&gt;0,MID([desc],#REF!,3),VLOOKUP([productid],$G$2:$R$1386,8))))</f>
        <v>24D</v>
      </c>
      <c r="S2397" s="1" t="e">
        <f>IF([kw in desc]=[kw rough in title],[kw in desc]*1,IFERROR(LEFT([kw_dirty],3)*1,IFERROR(LEFT([kw_dirty],2)*1,"n.a.")))</f>
        <v>#N/A</v>
      </c>
      <c r="T2397" s="1"/>
      <c r="U2397" s="1" t="e">
        <f>VLOOKUP(Tabelle1[[#This Row],[productid]],Tabelle2[#All],2,FALSE)</f>
        <v>#N/A</v>
      </c>
    </row>
    <row r="2398" spans="1:21">
      <c r="A2398" t="s">
        <v>4038</v>
      </c>
      <c r="B2398">
        <v>2004</v>
      </c>
      <c r="C2398">
        <v>223861</v>
      </c>
      <c r="D2398" t="s">
        <v>4056</v>
      </c>
      <c r="E2398" t="s">
        <v>3842</v>
      </c>
      <c r="F2398">
        <v>18406</v>
      </c>
      <c r="G2398">
        <v>3725835</v>
      </c>
      <c r="H2398">
        <f t="shared" si="37"/>
        <v>0</v>
      </c>
      <c r="I2398">
        <f t="array" ref="I2398">MIN(IFERROR(FIND(IstNumbers,A2398),""))</f>
        <v>0</v>
      </c>
      <c r="J2398" s="1" t="e">
        <f>IF([first '# in title]&lt;[pos kw in title],MID([title],[pos kw in title]-6,6),#N/A)</f>
        <v>#N/A</v>
      </c>
      <c r="K2398" s="1" t="e">
        <f>IFERROR(MID(SUBSTITUTE([kw rough in title],",","."),FIND("(",[kw rough in title])+1,20),SUBSTITUTE(IFERROR(MID([kw rough in title],FIND(" ",[kw rough in title])+1,20),[kw rough in title]),",","."))</f>
        <v>#N/A</v>
      </c>
      <c r="L2398" s="1">
        <f>IFERROR(FIND("kW",[desc]),0)</f>
        <v>0</v>
      </c>
      <c r="M2398">
        <f t="array" ref="M2398">MIN(IFERROR(FIND(IstNumbers,E2398),""))</f>
        <v>12</v>
      </c>
      <c r="N2398" s="1" t="b">
        <f>IF([first '# in desc]&lt;[pos kw in desc],MID([desc],[pos kw in desc]-7,7))</f>
        <v>0</v>
      </c>
      <c r="O23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8" s="1" t="str">
        <f>TRIM(IF([first '# in desc]&lt;[pos kw in desc],MID([desc],[pos kw in desc]-6,6),FALSE))</f>
        <v>FALSCH</v>
      </c>
      <c r="Q2398" s="1" t="b">
        <f>IF(LEN([manuell])=0,IFERROR([kw fine in title]*1,IFERROR(SUMPRODUCT(COUNTIF(IsDigits,MID([kw in desc],ROW($A$1:$A$150),1)))=LEN([kw in desc]),#N/A)),[manuell])</f>
        <v>0</v>
      </c>
      <c r="R2398" s="1" t="b">
        <f>IF([pos kw in title]&gt;0,MID(J2398,#REF!,4),IF([first '# in title]&gt;0,MID([title],[first '# in title],3),IF([first '# in title]&gt;0,MID([desc],#REF!,3),VLOOKUP([productid],$G$2:$R$1386,8))))</f>
        <v>0</v>
      </c>
      <c r="S2398" s="1" t="e">
        <f>IF([kw in desc]=[kw rough in title],[kw in desc]*1,IFERROR(LEFT([kw_dirty],3)*1,IFERROR(LEFT([kw_dirty],2)*1,"n.a.")))</f>
        <v>#N/A</v>
      </c>
      <c r="T2398" s="1"/>
      <c r="U2398" s="1" t="e">
        <f>VLOOKUP(Tabelle1[[#This Row],[productid]],Tabelle2[#All],2,FALSE)</f>
        <v>#N/A</v>
      </c>
    </row>
    <row r="2399" spans="1:21">
      <c r="A2399" t="s">
        <v>4033</v>
      </c>
      <c r="B2399">
        <v>1715</v>
      </c>
      <c r="C2399">
        <v>223861</v>
      </c>
      <c r="D2399" t="s">
        <v>4057</v>
      </c>
      <c r="E2399" t="s">
        <v>3068</v>
      </c>
      <c r="F2399">
        <v>18406</v>
      </c>
      <c r="G2399">
        <v>3725833</v>
      </c>
      <c r="H2399">
        <f t="shared" si="37"/>
        <v>0</v>
      </c>
      <c r="I2399">
        <f t="array" ref="I2399">MIN(IFERROR(FIND(IstNumbers,A2399),""))</f>
        <v>8</v>
      </c>
      <c r="J2399" s="1" t="e">
        <f>IF([first '# in title]&lt;[pos kw in title],MID([title],[pos kw in title]-6,6),#N/A)</f>
        <v>#N/A</v>
      </c>
      <c r="K2399" s="1" t="e">
        <f>IFERROR(MID(SUBSTITUTE([kw rough in title],",","."),FIND("(",[kw rough in title])+1,20),SUBSTITUTE(IFERROR(MID([kw rough in title],FIND(" ",[kw rough in title])+1,20),[kw rough in title]),",","."))</f>
        <v>#N/A</v>
      </c>
      <c r="L2399" s="1">
        <f>IFERROR(FIND("kW",[desc]),0)</f>
        <v>0</v>
      </c>
      <c r="M2399">
        <f t="array" ref="M2399">MIN(IFERROR(FIND(IstNumbers,E2399),""))</f>
        <v>25</v>
      </c>
      <c r="N2399" s="1" t="b">
        <f>IF([first '# in desc]&lt;[pos kw in desc],MID([desc],[pos kw in desc]-7,7))</f>
        <v>0</v>
      </c>
      <c r="O23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399" s="1" t="str">
        <f>TRIM(IF([first '# in desc]&lt;[pos kw in desc],MID([desc],[pos kw in desc]-6,6),FALSE))</f>
        <v>FALSCH</v>
      </c>
      <c r="Q2399" s="1" t="b">
        <f>IF(LEN([manuell])=0,IFERROR([kw fine in title]*1,IFERROR(SUMPRODUCT(COUNTIF(IsDigits,MID([kw in desc],ROW($A$1:$A$150),1)))=LEN([kw in desc]),#N/A)),[manuell])</f>
        <v>0</v>
      </c>
      <c r="R2399" s="1" t="str">
        <f>IF([pos kw in title]&gt;0,MID(J2399,#REF!,4),IF([first '# in title]&gt;0,MID([title],[first '# in title],3),IF([first '# in title]&gt;0,MID([desc],#REF!,3),VLOOKUP([productid],$G$2:$R$1386,8))))</f>
        <v>24D</v>
      </c>
      <c r="S2399" s="1" t="e">
        <f>IF([kw in desc]=[kw rough in title],[kw in desc]*1,IFERROR(LEFT([kw_dirty],3)*1,IFERROR(LEFT([kw_dirty],2)*1,"n.a.")))</f>
        <v>#N/A</v>
      </c>
      <c r="T2399" s="1"/>
      <c r="U2399" s="1" t="e">
        <f>VLOOKUP(Tabelle1[[#This Row],[productid]],Tabelle2[#All],2,FALSE)</f>
        <v>#N/A</v>
      </c>
    </row>
    <row r="2400" spans="1:21">
      <c r="A2400" t="s">
        <v>4058</v>
      </c>
      <c r="B2400">
        <v>3165</v>
      </c>
      <c r="C2400">
        <v>289859</v>
      </c>
      <c r="D2400" t="s">
        <v>4059</v>
      </c>
      <c r="E2400" t="s">
        <v>4060</v>
      </c>
      <c r="F2400">
        <v>18406</v>
      </c>
      <c r="G2400">
        <v>3094808</v>
      </c>
      <c r="H2400">
        <f t="shared" si="37"/>
        <v>0</v>
      </c>
      <c r="I2400">
        <f t="array" ref="I2400">MIN(IFERROR(FIND(IstNumbers,A2400),""))</f>
        <v>13</v>
      </c>
      <c r="J2400" s="1" t="e">
        <f>IF([first '# in title]&lt;[pos kw in title],MID([title],[pos kw in title]-6,6),#N/A)</f>
        <v>#N/A</v>
      </c>
      <c r="K2400" s="1" t="e">
        <f>IFERROR(MID(SUBSTITUTE([kw rough in title],",","."),FIND("(",[kw rough in title])+1,20),SUBSTITUTE(IFERROR(MID([kw rough in title],FIND(" ",[kw rough in title])+1,20),[kw rough in title]),",","."))</f>
        <v>#N/A</v>
      </c>
      <c r="L2400" s="1">
        <f>IFERROR(FIND("kW",[desc]),0)</f>
        <v>0</v>
      </c>
      <c r="M2400">
        <f t="array" ref="M2400">MIN(IFERROR(FIND(IstNumbers,E2400),""))</f>
        <v>31</v>
      </c>
      <c r="N2400" s="1" t="b">
        <f>IF([first '# in desc]&lt;[pos kw in desc],MID([desc],[pos kw in desc]-7,7))</f>
        <v>0</v>
      </c>
      <c r="O24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00" s="1" t="str">
        <f>TRIM(IF([first '# in desc]&lt;[pos kw in desc],MID([desc],[pos kw in desc]-6,6),FALSE))</f>
        <v>FALSCH</v>
      </c>
      <c r="Q2400" s="1" t="b">
        <f>IF(LEN([manuell])=0,IFERROR([kw fine in title]*1,IFERROR(SUMPRODUCT(COUNTIF(IsDigits,MID([kw in desc],ROW($A$1:$A$150),1)))=LEN([kw in desc]),#N/A)),[manuell])</f>
        <v>0</v>
      </c>
      <c r="R2400" s="1" t="str">
        <f>IF([pos kw in title]&gt;0,MID(J2400,#REF!,4),IF([first '# in title]&gt;0,MID([title],[first '# in title],3),IF([first '# in title]&gt;0,MID([desc],#REF!,3),VLOOKUP([productid],$G$2:$R$1386,8))))</f>
        <v xml:space="preserve">22 </v>
      </c>
      <c r="S2400" s="1" t="e">
        <f>IF([kw in desc]=[kw rough in title],[kw in desc]*1,IFERROR(LEFT([kw_dirty],3)*1,IFERROR(LEFT([kw_dirty],2)*1,"n.a.")))</f>
        <v>#N/A</v>
      </c>
      <c r="T2400" s="1"/>
      <c r="U2400" s="1" t="e">
        <f>VLOOKUP(Tabelle1[[#This Row],[productid]],Tabelle2[#All],2,FALSE)</f>
        <v>#N/A</v>
      </c>
    </row>
    <row r="2401" spans="1:21">
      <c r="A2401" t="s">
        <v>4038</v>
      </c>
      <c r="B2401">
        <v>2004</v>
      </c>
      <c r="C2401">
        <v>223861</v>
      </c>
      <c r="D2401" t="s">
        <v>4061</v>
      </c>
      <c r="E2401" t="s">
        <v>3858</v>
      </c>
      <c r="F2401">
        <v>18406</v>
      </c>
      <c r="G2401">
        <v>3725835</v>
      </c>
      <c r="H2401">
        <f t="shared" si="37"/>
        <v>0</v>
      </c>
      <c r="I2401">
        <f t="array" ref="I2401">MIN(IFERROR(FIND(IstNumbers,A2401),""))</f>
        <v>0</v>
      </c>
      <c r="J2401" s="1" t="e">
        <f>IF([first '# in title]&lt;[pos kw in title],MID([title],[pos kw in title]-6,6),#N/A)</f>
        <v>#N/A</v>
      </c>
      <c r="K2401" s="1" t="e">
        <f>IFERROR(MID(SUBSTITUTE([kw rough in title],",","."),FIND("(",[kw rough in title])+1,20),SUBSTITUTE(IFERROR(MID([kw rough in title],FIND(" ",[kw rough in title])+1,20),[kw rough in title]),",","."))</f>
        <v>#N/A</v>
      </c>
      <c r="L2401" s="1">
        <f>IFERROR(FIND("kW",[desc]),0)</f>
        <v>0</v>
      </c>
      <c r="M2401">
        <f t="array" ref="M2401">MIN(IFERROR(FIND(IstNumbers,E2401),""))</f>
        <v>12</v>
      </c>
      <c r="N2401" s="1" t="b">
        <f>IF([first '# in desc]&lt;[pos kw in desc],MID([desc],[pos kw in desc]-7,7))</f>
        <v>0</v>
      </c>
      <c r="O24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01" s="1" t="str">
        <f>TRIM(IF([first '# in desc]&lt;[pos kw in desc],MID([desc],[pos kw in desc]-6,6),FALSE))</f>
        <v>FALSCH</v>
      </c>
      <c r="Q2401" s="1" t="b">
        <f>IF(LEN([manuell])=0,IFERROR([kw fine in title]*1,IFERROR(SUMPRODUCT(COUNTIF(IsDigits,MID([kw in desc],ROW($A$1:$A$150),1)))=LEN([kw in desc]),#N/A)),[manuell])</f>
        <v>0</v>
      </c>
      <c r="R2401" s="1" t="b">
        <f>IF([pos kw in title]&gt;0,MID(J2401,#REF!,4),IF([first '# in title]&gt;0,MID([title],[first '# in title],3),IF([first '# in title]&gt;0,MID([desc],#REF!,3),VLOOKUP([productid],$G$2:$R$1386,8))))</f>
        <v>0</v>
      </c>
      <c r="S2401" s="1" t="e">
        <f>IF([kw in desc]=[kw rough in title],[kw in desc]*1,IFERROR(LEFT([kw_dirty],3)*1,IFERROR(LEFT([kw_dirty],2)*1,"n.a.")))</f>
        <v>#N/A</v>
      </c>
      <c r="T2401" s="1"/>
      <c r="U2401" s="1" t="e">
        <f>VLOOKUP(Tabelle1[[#This Row],[productid]],Tabelle2[#All],2,FALSE)</f>
        <v>#N/A</v>
      </c>
    </row>
    <row r="2402" spans="1:21">
      <c r="A2402" t="s">
        <v>4033</v>
      </c>
      <c r="B2402">
        <v>1716</v>
      </c>
      <c r="C2402">
        <v>223861</v>
      </c>
      <c r="D2402" t="s">
        <v>4062</v>
      </c>
      <c r="E2402" t="s">
        <v>4063</v>
      </c>
      <c r="F2402">
        <v>18406</v>
      </c>
      <c r="G2402">
        <v>3725833</v>
      </c>
      <c r="H2402">
        <f t="shared" si="37"/>
        <v>0</v>
      </c>
      <c r="I2402">
        <f t="array" ref="I2402">MIN(IFERROR(FIND(IstNumbers,A2402),""))</f>
        <v>8</v>
      </c>
      <c r="J2402" s="1" t="e">
        <f>IF([first '# in title]&lt;[pos kw in title],MID([title],[pos kw in title]-6,6),#N/A)</f>
        <v>#N/A</v>
      </c>
      <c r="K2402" s="1" t="e">
        <f>IFERROR(MID(SUBSTITUTE([kw rough in title],",","."),FIND("(",[kw rough in title])+1,20),SUBSTITUTE(IFERROR(MID([kw rough in title],FIND(" ",[kw rough in title])+1,20),[kw rough in title]),",","."))</f>
        <v>#N/A</v>
      </c>
      <c r="L2402" s="1">
        <f>IFERROR(FIND("kW",[desc]),0)</f>
        <v>0</v>
      </c>
      <c r="M2402">
        <f t="array" ref="M2402">MIN(IFERROR(FIND(IstNumbers,E2402),""))</f>
        <v>25</v>
      </c>
      <c r="N2402" s="1" t="b">
        <f>IF([first '# in desc]&lt;[pos kw in desc],MID([desc],[pos kw in desc]-7,7))</f>
        <v>0</v>
      </c>
      <c r="O24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02" s="1" t="str">
        <f>TRIM(IF([first '# in desc]&lt;[pos kw in desc],MID([desc],[pos kw in desc]-6,6),FALSE))</f>
        <v>FALSCH</v>
      </c>
      <c r="Q2402" s="1" t="b">
        <f>IF(LEN([manuell])=0,IFERROR([kw fine in title]*1,IFERROR(SUMPRODUCT(COUNTIF(IsDigits,MID([kw in desc],ROW($A$1:$A$150),1)))=LEN([kw in desc]),#N/A)),[manuell])</f>
        <v>0</v>
      </c>
      <c r="R2402" s="1" t="str">
        <f>IF([pos kw in title]&gt;0,MID(J2402,#REF!,4),IF([first '# in title]&gt;0,MID([title],[first '# in title],3),IF([first '# in title]&gt;0,MID([desc],#REF!,3),VLOOKUP([productid],$G$2:$R$1386,8))))</f>
        <v>24D</v>
      </c>
      <c r="S2402" s="1" t="e">
        <f>IF([kw in desc]=[kw rough in title],[kw in desc]*1,IFERROR(LEFT([kw_dirty],3)*1,IFERROR(LEFT([kw_dirty],2)*1,"n.a.")))</f>
        <v>#N/A</v>
      </c>
      <c r="T2402" s="1"/>
      <c r="U2402" s="1" t="e">
        <f>VLOOKUP(Tabelle1[[#This Row],[productid]],Tabelle2[#All],2,FALSE)</f>
        <v>#N/A</v>
      </c>
    </row>
    <row r="2403" spans="1:21">
      <c r="A2403" t="s">
        <v>4058</v>
      </c>
      <c r="B2403">
        <v>3165</v>
      </c>
      <c r="C2403">
        <v>289859</v>
      </c>
      <c r="D2403" t="s">
        <v>4064</v>
      </c>
      <c r="E2403" t="s">
        <v>4065</v>
      </c>
      <c r="F2403">
        <v>18406</v>
      </c>
      <c r="G2403">
        <v>3094808</v>
      </c>
      <c r="H2403">
        <f t="shared" si="37"/>
        <v>0</v>
      </c>
      <c r="I2403">
        <f t="array" ref="I2403">MIN(IFERROR(FIND(IstNumbers,A2403),""))</f>
        <v>13</v>
      </c>
      <c r="J2403" s="1" t="e">
        <f>IF([first '# in title]&lt;[pos kw in title],MID([title],[pos kw in title]-6,6),#N/A)</f>
        <v>#N/A</v>
      </c>
      <c r="K2403" s="1" t="e">
        <f>IFERROR(MID(SUBSTITUTE([kw rough in title],",","."),FIND("(",[kw rough in title])+1,20),SUBSTITUTE(IFERROR(MID([kw rough in title],FIND(" ",[kw rough in title])+1,20),[kw rough in title]),",","."))</f>
        <v>#N/A</v>
      </c>
      <c r="L2403" s="1">
        <f>IFERROR(FIND("kW",[desc]),0)</f>
        <v>0</v>
      </c>
      <c r="M2403">
        <f t="array" ref="M2403">MIN(IFERROR(FIND(IstNumbers,E2403),""))</f>
        <v>31</v>
      </c>
      <c r="N2403" s="1" t="b">
        <f>IF([first '# in desc]&lt;[pos kw in desc],MID([desc],[pos kw in desc]-7,7))</f>
        <v>0</v>
      </c>
      <c r="O24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03" s="1" t="str">
        <f>TRIM(IF([first '# in desc]&lt;[pos kw in desc],MID([desc],[pos kw in desc]-6,6),FALSE))</f>
        <v>FALSCH</v>
      </c>
      <c r="Q2403" s="1" t="b">
        <f>IF(LEN([manuell])=0,IFERROR([kw fine in title]*1,IFERROR(SUMPRODUCT(COUNTIF(IsDigits,MID([kw in desc],ROW($A$1:$A$150),1)))=LEN([kw in desc]),#N/A)),[manuell])</f>
        <v>0</v>
      </c>
      <c r="R2403" s="1" t="str">
        <f>IF([pos kw in title]&gt;0,MID(J2403,#REF!,4),IF([first '# in title]&gt;0,MID([title],[first '# in title],3),IF([first '# in title]&gt;0,MID([desc],#REF!,3),VLOOKUP([productid],$G$2:$R$1386,8))))</f>
        <v xml:space="preserve">22 </v>
      </c>
      <c r="S2403" s="1" t="e">
        <f>IF([kw in desc]=[kw rough in title],[kw in desc]*1,IFERROR(LEFT([kw_dirty],3)*1,IFERROR(LEFT([kw_dirty],2)*1,"n.a.")))</f>
        <v>#N/A</v>
      </c>
      <c r="T2403" s="1"/>
      <c r="U2403" s="1" t="e">
        <f>VLOOKUP(Tabelle1[[#This Row],[productid]],Tabelle2[#All],2,FALSE)</f>
        <v>#N/A</v>
      </c>
    </row>
    <row r="2404" spans="1:21">
      <c r="A2404" t="s">
        <v>4033</v>
      </c>
      <c r="B2404">
        <v>1717</v>
      </c>
      <c r="C2404">
        <v>223861</v>
      </c>
      <c r="D2404" t="s">
        <v>4066</v>
      </c>
      <c r="E2404" t="s">
        <v>3068</v>
      </c>
      <c r="F2404">
        <v>18406</v>
      </c>
      <c r="G2404">
        <v>3725833</v>
      </c>
      <c r="H2404">
        <f t="shared" si="37"/>
        <v>0</v>
      </c>
      <c r="I2404">
        <f t="array" ref="I2404">MIN(IFERROR(FIND(IstNumbers,A2404),""))</f>
        <v>8</v>
      </c>
      <c r="J2404" s="1" t="e">
        <f>IF([first '# in title]&lt;[pos kw in title],MID([title],[pos kw in title]-6,6),#N/A)</f>
        <v>#N/A</v>
      </c>
      <c r="K2404" s="1" t="e">
        <f>IFERROR(MID(SUBSTITUTE([kw rough in title],",","."),FIND("(",[kw rough in title])+1,20),SUBSTITUTE(IFERROR(MID([kw rough in title],FIND(" ",[kw rough in title])+1,20),[kw rough in title]),",","."))</f>
        <v>#N/A</v>
      </c>
      <c r="L2404" s="1">
        <f>IFERROR(FIND("kW",[desc]),0)</f>
        <v>0</v>
      </c>
      <c r="M2404">
        <f t="array" ref="M2404">MIN(IFERROR(FIND(IstNumbers,E2404),""))</f>
        <v>25</v>
      </c>
      <c r="N2404" s="1" t="b">
        <f>IF([first '# in desc]&lt;[pos kw in desc],MID([desc],[pos kw in desc]-7,7))</f>
        <v>0</v>
      </c>
      <c r="O24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04" s="1" t="str">
        <f>TRIM(IF([first '# in desc]&lt;[pos kw in desc],MID([desc],[pos kw in desc]-6,6),FALSE))</f>
        <v>FALSCH</v>
      </c>
      <c r="Q2404" s="1" t="b">
        <f>IF(LEN([manuell])=0,IFERROR([kw fine in title]*1,IFERROR(SUMPRODUCT(COUNTIF(IsDigits,MID([kw in desc],ROW($A$1:$A$150),1)))=LEN([kw in desc]),#N/A)),[manuell])</f>
        <v>0</v>
      </c>
      <c r="R2404" s="1" t="str">
        <f>IF([pos kw in title]&gt;0,MID(J2404,#REF!,4),IF([first '# in title]&gt;0,MID([title],[first '# in title],3),IF([first '# in title]&gt;0,MID([desc],#REF!,3),VLOOKUP([productid],$G$2:$R$1386,8))))</f>
        <v>24D</v>
      </c>
      <c r="S2404" s="1" t="e">
        <f>IF([kw in desc]=[kw rough in title],[kw in desc]*1,IFERROR(LEFT([kw_dirty],3)*1,IFERROR(LEFT([kw_dirty],2)*1,"n.a.")))</f>
        <v>#N/A</v>
      </c>
      <c r="T2404" s="1"/>
      <c r="U2404" s="1" t="e">
        <f>VLOOKUP(Tabelle1[[#This Row],[productid]],Tabelle2[#All],2,FALSE)</f>
        <v>#N/A</v>
      </c>
    </row>
    <row r="2405" spans="1:21">
      <c r="A2405" t="s">
        <v>4058</v>
      </c>
      <c r="B2405">
        <v>3165</v>
      </c>
      <c r="C2405">
        <v>289859</v>
      </c>
      <c r="D2405" t="s">
        <v>4067</v>
      </c>
      <c r="E2405" t="s">
        <v>4068</v>
      </c>
      <c r="F2405">
        <v>18406</v>
      </c>
      <c r="G2405">
        <v>3094808</v>
      </c>
      <c r="H2405">
        <f t="shared" si="37"/>
        <v>0</v>
      </c>
      <c r="I2405">
        <f t="array" ref="I2405">MIN(IFERROR(FIND(IstNumbers,A2405),""))</f>
        <v>13</v>
      </c>
      <c r="J2405" s="1" t="e">
        <f>IF([first '# in title]&lt;[pos kw in title],MID([title],[pos kw in title]-6,6),#N/A)</f>
        <v>#N/A</v>
      </c>
      <c r="K2405" s="1" t="e">
        <f>IFERROR(MID(SUBSTITUTE([kw rough in title],",","."),FIND("(",[kw rough in title])+1,20),SUBSTITUTE(IFERROR(MID([kw rough in title],FIND(" ",[kw rough in title])+1,20),[kw rough in title]),",","."))</f>
        <v>#N/A</v>
      </c>
      <c r="L2405" s="1">
        <f>IFERROR(FIND("kW",[desc]),0)</f>
        <v>0</v>
      </c>
      <c r="M2405">
        <f t="array" ref="M2405">MIN(IFERROR(FIND(IstNumbers,E2405),""))</f>
        <v>31</v>
      </c>
      <c r="N2405" s="1" t="b">
        <f>IF([first '# in desc]&lt;[pos kw in desc],MID([desc],[pos kw in desc]-7,7))</f>
        <v>0</v>
      </c>
      <c r="O24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05" s="1" t="str">
        <f>TRIM(IF([first '# in desc]&lt;[pos kw in desc],MID([desc],[pos kw in desc]-6,6),FALSE))</f>
        <v>FALSCH</v>
      </c>
      <c r="Q2405" s="1" t="b">
        <f>IF(LEN([manuell])=0,IFERROR([kw fine in title]*1,IFERROR(SUMPRODUCT(COUNTIF(IsDigits,MID([kw in desc],ROW($A$1:$A$150),1)))=LEN([kw in desc]),#N/A)),[manuell])</f>
        <v>0</v>
      </c>
      <c r="R2405" s="1" t="str">
        <f>IF([pos kw in title]&gt;0,MID(J2405,#REF!,4),IF([first '# in title]&gt;0,MID([title],[first '# in title],3),IF([first '# in title]&gt;0,MID([desc],#REF!,3),VLOOKUP([productid],$G$2:$R$1386,8))))</f>
        <v xml:space="preserve">22 </v>
      </c>
      <c r="S2405" s="1" t="e">
        <f>IF([kw in desc]=[kw rough in title],[kw in desc]*1,IFERROR(LEFT([kw_dirty],3)*1,IFERROR(LEFT([kw_dirty],2)*1,"n.a.")))</f>
        <v>#N/A</v>
      </c>
      <c r="T2405" s="1"/>
      <c r="U2405" s="1" t="e">
        <f>VLOOKUP(Tabelle1[[#This Row],[productid]],Tabelle2[#All],2,FALSE)</f>
        <v>#N/A</v>
      </c>
    </row>
    <row r="2406" spans="1:21">
      <c r="A2406" t="s">
        <v>4033</v>
      </c>
      <c r="B2406">
        <v>1718</v>
      </c>
      <c r="C2406">
        <v>223861</v>
      </c>
      <c r="D2406" t="s">
        <v>4069</v>
      </c>
      <c r="E2406" t="s">
        <v>3120</v>
      </c>
      <c r="F2406">
        <v>18406</v>
      </c>
      <c r="G2406">
        <v>3725833</v>
      </c>
      <c r="H2406">
        <f t="shared" si="37"/>
        <v>0</v>
      </c>
      <c r="I2406">
        <f t="array" ref="I2406">MIN(IFERROR(FIND(IstNumbers,A2406),""))</f>
        <v>8</v>
      </c>
      <c r="J2406" s="1" t="e">
        <f>IF([first '# in title]&lt;[pos kw in title],MID([title],[pos kw in title]-6,6),#N/A)</f>
        <v>#N/A</v>
      </c>
      <c r="K2406" s="1" t="e">
        <f>IFERROR(MID(SUBSTITUTE([kw rough in title],",","."),FIND("(",[kw rough in title])+1,20),SUBSTITUTE(IFERROR(MID([kw rough in title],FIND(" ",[kw rough in title])+1,20),[kw rough in title]),",","."))</f>
        <v>#N/A</v>
      </c>
      <c r="L2406" s="1">
        <f>IFERROR(FIND("kW",[desc]),0)</f>
        <v>0</v>
      </c>
      <c r="M2406">
        <f t="array" ref="M2406">MIN(IFERROR(FIND(IstNumbers,E2406),""))</f>
        <v>25</v>
      </c>
      <c r="N2406" s="1" t="b">
        <f>IF([first '# in desc]&lt;[pos kw in desc],MID([desc],[pos kw in desc]-7,7))</f>
        <v>0</v>
      </c>
      <c r="O24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06" s="1" t="str">
        <f>TRIM(IF([first '# in desc]&lt;[pos kw in desc],MID([desc],[pos kw in desc]-6,6),FALSE))</f>
        <v>FALSCH</v>
      </c>
      <c r="Q2406" s="1" t="b">
        <f>IF(LEN([manuell])=0,IFERROR([kw fine in title]*1,IFERROR(SUMPRODUCT(COUNTIF(IsDigits,MID([kw in desc],ROW($A$1:$A$150),1)))=LEN([kw in desc]),#N/A)),[manuell])</f>
        <v>0</v>
      </c>
      <c r="R2406" s="1" t="str">
        <f>IF([pos kw in title]&gt;0,MID(J2406,#REF!,4),IF([first '# in title]&gt;0,MID([title],[first '# in title],3),IF([first '# in title]&gt;0,MID([desc],#REF!,3),VLOOKUP([productid],$G$2:$R$1386,8))))</f>
        <v>24D</v>
      </c>
      <c r="S2406" s="1" t="e">
        <f>IF([kw in desc]=[kw rough in title],[kw in desc]*1,IFERROR(LEFT([kw_dirty],3)*1,IFERROR(LEFT([kw_dirty],2)*1,"n.a.")))</f>
        <v>#N/A</v>
      </c>
      <c r="T2406" s="1"/>
      <c r="U2406" s="1" t="e">
        <f>VLOOKUP(Tabelle1[[#This Row],[productid]],Tabelle2[#All],2,FALSE)</f>
        <v>#N/A</v>
      </c>
    </row>
    <row r="2407" spans="1:21" hidden="1">
      <c r="A2407" t="s">
        <v>4070</v>
      </c>
      <c r="B2407">
        <v>2164</v>
      </c>
      <c r="C2407">
        <v>289859</v>
      </c>
      <c r="D2407" t="s">
        <v>4071</v>
      </c>
      <c r="E2407" t="s">
        <v>3384</v>
      </c>
      <c r="F2407">
        <v>18406</v>
      </c>
      <c r="G2407">
        <v>2635849</v>
      </c>
      <c r="H2407">
        <f t="shared" si="37"/>
        <v>0</v>
      </c>
      <c r="I2407">
        <f t="array" ref="I2407">MIN(IFERROR(FIND(IstNumbers,A2407),""))</f>
        <v>14</v>
      </c>
      <c r="J2407" s="1" t="e">
        <f>IF([first '# in title]&lt;[pos kw in title],MID([title],[pos kw in title]-6,6),#N/A)</f>
        <v>#N/A</v>
      </c>
      <c r="K2407" s="1" t="e">
        <f>IFERROR(MID(SUBSTITUTE([kw rough in title],",","."),FIND("(",[kw rough in title])+1,20),SUBSTITUTE(IFERROR(MID([kw rough in title],FIND(" ",[kw rough in title])+1,20),[kw rough in title]),",","."))</f>
        <v>#N/A</v>
      </c>
      <c r="L2407" s="1">
        <f>IFERROR(FIND("kW",[desc]),0)</f>
        <v>71</v>
      </c>
      <c r="M2407">
        <f t="array" ref="M2407">MIN(IFERROR(FIND(IstNumbers,E2407),""))</f>
        <v>29</v>
      </c>
      <c r="N2407" s="1" t="str">
        <f>IF([first '# in desc]&lt;[pos kw in desc],MID([desc],[pos kw in desc]-7,7))</f>
        <v xml:space="preserve">­me 16 </v>
      </c>
      <c r="O240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07" s="1" t="str">
        <f>TRIM(IF([first '# in desc]&lt;[pos kw in desc],MID([desc],[pos kw in desc]-6,6),FALSE))</f>
        <v>me 16</v>
      </c>
      <c r="Q2407" s="1" t="b">
        <f>IF(LEN([manuell])=0,IFERROR([kw fine in title]*1,IFERROR(SUMPRODUCT(COUNTIF(IsDigits,MID([kw in desc],ROW($A$1:$A$150),1)))=LEN([kw in desc]),#N/A)),[manuell])</f>
        <v>0</v>
      </c>
      <c r="R2407" s="1" t="str">
        <f>IF([pos kw in title]&gt;0,MID(J2407,#REF!,4),IF([first '# in title]&gt;0,MID([title],[first '# in title],3),IF([first '# in title]&gt;0,MID([desc],#REF!,3),VLOOKUP([productid],$G$2:$R$1386,8))))</f>
        <v xml:space="preserve">16 </v>
      </c>
      <c r="S2407" s="1" t="e">
        <f>IF([kw in desc]=[kw rough in title],[kw in desc]*1,IFERROR(LEFT([kw_dirty],3)*1,IFERROR(LEFT([kw_dirty],2)*1,"n.a.")))</f>
        <v>#N/A</v>
      </c>
      <c r="T2407" s="1"/>
      <c r="U2407" s="1">
        <f>VLOOKUP(Tabelle1[[#This Row],[productid]],Tabelle2[#All],2,FALSE)</f>
        <v>16</v>
      </c>
    </row>
    <row r="2408" spans="1:21">
      <c r="A2408" t="s">
        <v>4058</v>
      </c>
      <c r="B2408">
        <v>3165</v>
      </c>
      <c r="C2408">
        <v>289859</v>
      </c>
      <c r="D2408" t="s">
        <v>4072</v>
      </c>
      <c r="E2408" t="s">
        <v>4073</v>
      </c>
      <c r="F2408">
        <v>18406</v>
      </c>
      <c r="G2408">
        <v>3094808</v>
      </c>
      <c r="H2408">
        <f t="shared" si="37"/>
        <v>0</v>
      </c>
      <c r="I2408">
        <f t="array" ref="I2408">MIN(IFERROR(FIND(IstNumbers,A2408),""))</f>
        <v>13</v>
      </c>
      <c r="J2408" s="1" t="e">
        <f>IF([first '# in title]&lt;[pos kw in title],MID([title],[pos kw in title]-6,6),#N/A)</f>
        <v>#N/A</v>
      </c>
      <c r="K2408" s="1" t="e">
        <f>IFERROR(MID(SUBSTITUTE([kw rough in title],",","."),FIND("(",[kw rough in title])+1,20),SUBSTITUTE(IFERROR(MID([kw rough in title],FIND(" ",[kw rough in title])+1,20),[kw rough in title]),",","."))</f>
        <v>#N/A</v>
      </c>
      <c r="L2408" s="1">
        <f>IFERROR(FIND("kW",[desc]),0)</f>
        <v>0</v>
      </c>
      <c r="M2408">
        <f t="array" ref="M2408">MIN(IFERROR(FIND(IstNumbers,E2408),""))</f>
        <v>31</v>
      </c>
      <c r="N2408" s="1" t="b">
        <f>IF([first '# in desc]&lt;[pos kw in desc],MID([desc],[pos kw in desc]-7,7))</f>
        <v>0</v>
      </c>
      <c r="O24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08" s="1" t="str">
        <f>TRIM(IF([first '# in desc]&lt;[pos kw in desc],MID([desc],[pos kw in desc]-6,6),FALSE))</f>
        <v>FALSCH</v>
      </c>
      <c r="Q2408" s="1" t="b">
        <f>IF(LEN([manuell])=0,IFERROR([kw fine in title]*1,IFERROR(SUMPRODUCT(COUNTIF(IsDigits,MID([kw in desc],ROW($A$1:$A$150),1)))=LEN([kw in desc]),#N/A)),[manuell])</f>
        <v>0</v>
      </c>
      <c r="R2408" s="1" t="str">
        <f>IF([pos kw in title]&gt;0,MID(J2408,#REF!,4),IF([first '# in title]&gt;0,MID([title],[first '# in title],3),IF([first '# in title]&gt;0,MID([desc],#REF!,3),VLOOKUP([productid],$G$2:$R$1386,8))))</f>
        <v xml:space="preserve">22 </v>
      </c>
      <c r="S2408" s="1" t="e">
        <f>IF([kw in desc]=[kw rough in title],[kw in desc]*1,IFERROR(LEFT([kw_dirty],3)*1,IFERROR(LEFT([kw_dirty],2)*1,"n.a.")))</f>
        <v>#N/A</v>
      </c>
      <c r="T2408" s="1"/>
      <c r="U2408" s="1" t="e">
        <f>VLOOKUP(Tabelle1[[#This Row],[productid]],Tabelle2[#All],2,FALSE)</f>
        <v>#N/A</v>
      </c>
    </row>
    <row r="2409" spans="1:21" hidden="1">
      <c r="A2409" t="s">
        <v>4070</v>
      </c>
      <c r="B2409">
        <v>2169</v>
      </c>
      <c r="C2409">
        <v>289859</v>
      </c>
      <c r="D2409" t="s">
        <v>4074</v>
      </c>
      <c r="E2409" t="s">
        <v>3524</v>
      </c>
      <c r="F2409">
        <v>18406</v>
      </c>
      <c r="G2409">
        <v>2635849</v>
      </c>
      <c r="H2409">
        <f t="shared" si="37"/>
        <v>0</v>
      </c>
      <c r="I2409">
        <f t="array" ref="I2409">MIN(IFERROR(FIND(IstNumbers,A2409),""))</f>
        <v>14</v>
      </c>
      <c r="J2409" s="1" t="e">
        <f>IF([first '# in title]&lt;[pos kw in title],MID([title],[pos kw in title]-6,6),#N/A)</f>
        <v>#N/A</v>
      </c>
      <c r="K2409" s="1" t="e">
        <f>IFERROR(MID(SUBSTITUTE([kw rough in title],",","."),FIND("(",[kw rough in title])+1,20),SUBSTITUTE(IFERROR(MID([kw rough in title],FIND(" ",[kw rough in title])+1,20),[kw rough in title]),",","."))</f>
        <v>#N/A</v>
      </c>
      <c r="L2409" s="1">
        <f>IFERROR(FIND("kW",[desc]),0)</f>
        <v>71</v>
      </c>
      <c r="M2409">
        <f t="array" ref="M2409">MIN(IFERROR(FIND(IstNumbers,E2409),""))</f>
        <v>29</v>
      </c>
      <c r="N2409" s="1" t="str">
        <f>IF([first '# in desc]&lt;[pos kw in desc],MID([desc],[pos kw in desc]-7,7))</f>
        <v xml:space="preserve">­me 16 </v>
      </c>
      <c r="O240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09" s="1" t="str">
        <f>TRIM(IF([first '# in desc]&lt;[pos kw in desc],MID([desc],[pos kw in desc]-6,6),FALSE))</f>
        <v>me 16</v>
      </c>
      <c r="Q2409" s="1" t="b">
        <f>IF(LEN([manuell])=0,IFERROR([kw fine in title]*1,IFERROR(SUMPRODUCT(COUNTIF(IsDigits,MID([kw in desc],ROW($A$1:$A$150),1)))=LEN([kw in desc]),#N/A)),[manuell])</f>
        <v>0</v>
      </c>
      <c r="R2409" s="1" t="str">
        <f>IF([pos kw in title]&gt;0,MID(J2409,#REF!,4),IF([first '# in title]&gt;0,MID([title],[first '# in title],3),IF([first '# in title]&gt;0,MID([desc],#REF!,3),VLOOKUP([productid],$G$2:$R$1386,8))))</f>
        <v xml:space="preserve">16 </v>
      </c>
      <c r="S2409" s="1" t="e">
        <f>IF([kw in desc]=[kw rough in title],[kw in desc]*1,IFERROR(LEFT([kw_dirty],3)*1,IFERROR(LEFT([kw_dirty],2)*1,"n.a.")))</f>
        <v>#N/A</v>
      </c>
      <c r="T2409" s="1"/>
      <c r="U2409" s="1">
        <f>VLOOKUP(Tabelle1[[#This Row],[productid]],Tabelle2[#All],2,FALSE)</f>
        <v>16</v>
      </c>
    </row>
    <row r="2410" spans="1:21">
      <c r="A2410" t="s">
        <v>4058</v>
      </c>
      <c r="B2410">
        <v>3165</v>
      </c>
      <c r="C2410">
        <v>289859</v>
      </c>
      <c r="D2410" t="s">
        <v>4075</v>
      </c>
      <c r="E2410" t="s">
        <v>4076</v>
      </c>
      <c r="F2410">
        <v>18406</v>
      </c>
      <c r="G2410">
        <v>3094808</v>
      </c>
      <c r="H2410">
        <f t="shared" si="37"/>
        <v>0</v>
      </c>
      <c r="I2410">
        <f t="array" ref="I2410">MIN(IFERROR(FIND(IstNumbers,A2410),""))</f>
        <v>13</v>
      </c>
      <c r="J2410" s="1" t="e">
        <f>IF([first '# in title]&lt;[pos kw in title],MID([title],[pos kw in title]-6,6),#N/A)</f>
        <v>#N/A</v>
      </c>
      <c r="K2410" s="1" t="e">
        <f>IFERROR(MID(SUBSTITUTE([kw rough in title],",","."),FIND("(",[kw rough in title])+1,20),SUBSTITUTE(IFERROR(MID([kw rough in title],FIND(" ",[kw rough in title])+1,20),[kw rough in title]),",","."))</f>
        <v>#N/A</v>
      </c>
      <c r="L2410" s="1">
        <f>IFERROR(FIND("kW",[desc]),0)</f>
        <v>0</v>
      </c>
      <c r="M2410">
        <f t="array" ref="M2410">MIN(IFERROR(FIND(IstNumbers,E2410),""))</f>
        <v>31</v>
      </c>
      <c r="N2410" s="1" t="b">
        <f>IF([first '# in desc]&lt;[pos kw in desc],MID([desc],[pos kw in desc]-7,7))</f>
        <v>0</v>
      </c>
      <c r="O24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10" s="1" t="str">
        <f>TRIM(IF([first '# in desc]&lt;[pos kw in desc],MID([desc],[pos kw in desc]-6,6),FALSE))</f>
        <v>FALSCH</v>
      </c>
      <c r="Q2410" s="1" t="b">
        <f>IF(LEN([manuell])=0,IFERROR([kw fine in title]*1,IFERROR(SUMPRODUCT(COUNTIF(IsDigits,MID([kw in desc],ROW($A$1:$A$150),1)))=LEN([kw in desc]),#N/A)),[manuell])</f>
        <v>0</v>
      </c>
      <c r="R2410" s="1" t="str">
        <f>IF([pos kw in title]&gt;0,MID(J2410,#REF!,4),IF([first '# in title]&gt;0,MID([title],[first '# in title],3),IF([first '# in title]&gt;0,MID([desc],#REF!,3),VLOOKUP([productid],$G$2:$R$1386,8))))</f>
        <v xml:space="preserve">22 </v>
      </c>
      <c r="S2410" s="1" t="e">
        <f>IF([kw in desc]=[kw rough in title],[kw in desc]*1,IFERROR(LEFT([kw_dirty],3)*1,IFERROR(LEFT([kw_dirty],2)*1,"n.a.")))</f>
        <v>#N/A</v>
      </c>
      <c r="T2410" s="1"/>
      <c r="U2410" s="1" t="e">
        <f>VLOOKUP(Tabelle1[[#This Row],[productid]],Tabelle2[#All],2,FALSE)</f>
        <v>#N/A</v>
      </c>
    </row>
    <row r="2411" spans="1:21" hidden="1">
      <c r="A2411" t="s">
        <v>4077</v>
      </c>
      <c r="B2411">
        <v>2219</v>
      </c>
      <c r="C2411">
        <v>289859</v>
      </c>
      <c r="D2411" t="s">
        <v>4078</v>
      </c>
      <c r="E2411" t="s">
        <v>4079</v>
      </c>
      <c r="F2411">
        <v>18406</v>
      </c>
      <c r="G2411">
        <v>1219746</v>
      </c>
      <c r="H2411">
        <f t="shared" si="37"/>
        <v>0</v>
      </c>
      <c r="I2411">
        <f t="array" ref="I2411">MIN(IFERROR(FIND(IstNumbers,A2411),""))</f>
        <v>14</v>
      </c>
      <c r="J2411" s="1" t="e">
        <f>IF([first '# in title]&lt;[pos kw in title],MID([title],[pos kw in title]-6,6),#N/A)</f>
        <v>#N/A</v>
      </c>
      <c r="K2411" s="1" t="e">
        <f>IFERROR(MID(SUBSTITUTE([kw rough in title],",","."),FIND("(",[kw rough in title])+1,20),SUBSTITUTE(IFERROR(MID([kw rough in title],FIND(" ",[kw rough in title])+1,20),[kw rough in title]),",","."))</f>
        <v>#N/A</v>
      </c>
      <c r="L2411" s="1">
        <f>IFERROR(FIND("kW",[desc]),0)</f>
        <v>71</v>
      </c>
      <c r="M2411">
        <f t="array" ref="M2411">MIN(IFERROR(FIND(IstNumbers,E2411),""))</f>
        <v>29</v>
      </c>
      <c r="N2411" s="1" t="str">
        <f>IF([first '# in desc]&lt;[pos kw in desc],MID([desc],[pos kw in desc]-7,7))</f>
        <v xml:space="preserve">­me 16 </v>
      </c>
      <c r="O241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11" s="1" t="str">
        <f>TRIM(IF([first '# in desc]&lt;[pos kw in desc],MID([desc],[pos kw in desc]-6,6),FALSE))</f>
        <v>me 16</v>
      </c>
      <c r="Q2411" s="1" t="b">
        <f>IF(LEN([manuell])=0,IFERROR([kw fine in title]*1,IFERROR(SUMPRODUCT(COUNTIF(IsDigits,MID([kw in desc],ROW($A$1:$A$150),1)))=LEN([kw in desc]),#N/A)),[manuell])</f>
        <v>0</v>
      </c>
      <c r="R2411" s="1" t="str">
        <f>IF([pos kw in title]&gt;0,MID(J2411,#REF!,4),IF([first '# in title]&gt;0,MID([title],[first '# in title],3),IF([first '# in title]&gt;0,MID([desc],#REF!,3),VLOOKUP([productid],$G$2:$R$1386,8))))</f>
        <v xml:space="preserve">16 </v>
      </c>
      <c r="S2411" s="1" t="e">
        <f>IF([kw in desc]=[kw rough in title],[kw in desc]*1,IFERROR(LEFT([kw_dirty],3)*1,IFERROR(LEFT([kw_dirty],2)*1,"n.a.")))</f>
        <v>#N/A</v>
      </c>
      <c r="T2411" s="1"/>
      <c r="U2411" s="1">
        <f>VLOOKUP(Tabelle1[[#This Row],[productid]],Tabelle2[#All],2,FALSE)</f>
        <v>16</v>
      </c>
    </row>
    <row r="2412" spans="1:21" hidden="1">
      <c r="A2412" t="s">
        <v>4070</v>
      </c>
      <c r="B2412">
        <v>2174</v>
      </c>
      <c r="C2412">
        <v>289859</v>
      </c>
      <c r="D2412" t="s">
        <v>4080</v>
      </c>
      <c r="E2412" t="s">
        <v>3561</v>
      </c>
      <c r="F2412">
        <v>18406</v>
      </c>
      <c r="G2412">
        <v>2635849</v>
      </c>
      <c r="H2412">
        <f t="shared" si="37"/>
        <v>0</v>
      </c>
      <c r="I2412">
        <f t="array" ref="I2412">MIN(IFERROR(FIND(IstNumbers,A2412),""))</f>
        <v>14</v>
      </c>
      <c r="J2412" s="1" t="e">
        <f>IF([first '# in title]&lt;[pos kw in title],MID([title],[pos kw in title]-6,6),#N/A)</f>
        <v>#N/A</v>
      </c>
      <c r="K2412" s="1" t="e">
        <f>IFERROR(MID(SUBSTITUTE([kw rough in title],",","."),FIND("(",[kw rough in title])+1,20),SUBSTITUTE(IFERROR(MID([kw rough in title],FIND(" ",[kw rough in title])+1,20),[kw rough in title]),",","."))</f>
        <v>#N/A</v>
      </c>
      <c r="L2412" s="1">
        <f>IFERROR(FIND("kW",[desc]),0)</f>
        <v>71</v>
      </c>
      <c r="M2412">
        <f t="array" ref="M2412">MIN(IFERROR(FIND(IstNumbers,E2412),""))</f>
        <v>29</v>
      </c>
      <c r="N2412" s="1" t="str">
        <f>IF([first '# in desc]&lt;[pos kw in desc],MID([desc],[pos kw in desc]-7,7))</f>
        <v xml:space="preserve">­me 16 </v>
      </c>
      <c r="O241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12" s="1" t="str">
        <f>TRIM(IF([first '# in desc]&lt;[pos kw in desc],MID([desc],[pos kw in desc]-6,6),FALSE))</f>
        <v>me 16</v>
      </c>
      <c r="Q2412" s="1" t="b">
        <f>IF(LEN([manuell])=0,IFERROR([kw fine in title]*1,IFERROR(SUMPRODUCT(COUNTIF(IsDigits,MID([kw in desc],ROW($A$1:$A$150),1)))=LEN([kw in desc]),#N/A)),[manuell])</f>
        <v>0</v>
      </c>
      <c r="R2412" s="1" t="str">
        <f>IF([pos kw in title]&gt;0,MID(J2412,#REF!,4),IF([first '# in title]&gt;0,MID([title],[first '# in title],3),IF([first '# in title]&gt;0,MID([desc],#REF!,3),VLOOKUP([productid],$G$2:$R$1386,8))))</f>
        <v xml:space="preserve">16 </v>
      </c>
      <c r="S2412" s="1" t="e">
        <f>IF([kw in desc]=[kw rough in title],[kw in desc]*1,IFERROR(LEFT([kw_dirty],3)*1,IFERROR(LEFT([kw_dirty],2)*1,"n.a.")))</f>
        <v>#N/A</v>
      </c>
      <c r="T2412" s="1"/>
      <c r="U2412" s="1">
        <f>VLOOKUP(Tabelle1[[#This Row],[productid]],Tabelle2[#All],2,FALSE)</f>
        <v>16</v>
      </c>
    </row>
    <row r="2413" spans="1:21">
      <c r="A2413" t="s">
        <v>4058</v>
      </c>
      <c r="B2413">
        <v>3170</v>
      </c>
      <c r="C2413">
        <v>289859</v>
      </c>
      <c r="D2413" t="s">
        <v>4081</v>
      </c>
      <c r="E2413" t="s">
        <v>4082</v>
      </c>
      <c r="F2413">
        <v>18406</v>
      </c>
      <c r="G2413">
        <v>3094808</v>
      </c>
      <c r="H2413">
        <f t="shared" si="37"/>
        <v>0</v>
      </c>
      <c r="I2413">
        <f t="array" ref="I2413">MIN(IFERROR(FIND(IstNumbers,A2413),""))</f>
        <v>13</v>
      </c>
      <c r="J2413" s="1" t="e">
        <f>IF([first '# in title]&lt;[pos kw in title],MID([title],[pos kw in title]-6,6),#N/A)</f>
        <v>#N/A</v>
      </c>
      <c r="K2413" s="1" t="e">
        <f>IFERROR(MID(SUBSTITUTE([kw rough in title],",","."),FIND("(",[kw rough in title])+1,20),SUBSTITUTE(IFERROR(MID([kw rough in title],FIND(" ",[kw rough in title])+1,20),[kw rough in title]),",","."))</f>
        <v>#N/A</v>
      </c>
      <c r="L2413" s="1">
        <f>IFERROR(FIND("kW",[desc]),0)</f>
        <v>0</v>
      </c>
      <c r="M2413">
        <f t="array" ref="M2413">MIN(IFERROR(FIND(IstNumbers,E2413),""))</f>
        <v>31</v>
      </c>
      <c r="N2413" s="1" t="b">
        <f>IF([first '# in desc]&lt;[pos kw in desc],MID([desc],[pos kw in desc]-7,7))</f>
        <v>0</v>
      </c>
      <c r="O24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13" s="1" t="str">
        <f>TRIM(IF([first '# in desc]&lt;[pos kw in desc],MID([desc],[pos kw in desc]-6,6),FALSE))</f>
        <v>FALSCH</v>
      </c>
      <c r="Q2413" s="1" t="b">
        <f>IF(LEN([manuell])=0,IFERROR([kw fine in title]*1,IFERROR(SUMPRODUCT(COUNTIF(IsDigits,MID([kw in desc],ROW($A$1:$A$150),1)))=LEN([kw in desc]),#N/A)),[manuell])</f>
        <v>0</v>
      </c>
      <c r="R2413" s="1" t="str">
        <f>IF([pos kw in title]&gt;0,MID(J2413,#REF!,4),IF([first '# in title]&gt;0,MID([title],[first '# in title],3),IF([first '# in title]&gt;0,MID([desc],#REF!,3),VLOOKUP([productid],$G$2:$R$1386,8))))</f>
        <v xml:space="preserve">22 </v>
      </c>
      <c r="S2413" s="1" t="e">
        <f>IF([kw in desc]=[kw rough in title],[kw in desc]*1,IFERROR(LEFT([kw_dirty],3)*1,IFERROR(LEFT([kw_dirty],2)*1,"n.a.")))</f>
        <v>#N/A</v>
      </c>
      <c r="T2413" s="1"/>
      <c r="U2413" s="1" t="e">
        <f>VLOOKUP(Tabelle1[[#This Row],[productid]],Tabelle2[#All],2,FALSE)</f>
        <v>#N/A</v>
      </c>
    </row>
    <row r="2414" spans="1:21" hidden="1">
      <c r="A2414" t="s">
        <v>4077</v>
      </c>
      <c r="B2414">
        <v>2224</v>
      </c>
      <c r="C2414">
        <v>289859</v>
      </c>
      <c r="D2414" t="s">
        <v>4083</v>
      </c>
      <c r="E2414" t="s">
        <v>3597</v>
      </c>
      <c r="F2414">
        <v>18406</v>
      </c>
      <c r="G2414">
        <v>1219746</v>
      </c>
      <c r="H2414">
        <f t="shared" si="37"/>
        <v>0</v>
      </c>
      <c r="I2414">
        <f t="array" ref="I2414">MIN(IFERROR(FIND(IstNumbers,A2414),""))</f>
        <v>14</v>
      </c>
      <c r="J2414" s="1" t="e">
        <f>IF([first '# in title]&lt;[pos kw in title],MID([title],[pos kw in title]-6,6),#N/A)</f>
        <v>#N/A</v>
      </c>
      <c r="K2414" s="1" t="e">
        <f>IFERROR(MID(SUBSTITUTE([kw rough in title],",","."),FIND("(",[kw rough in title])+1,20),SUBSTITUTE(IFERROR(MID([kw rough in title],FIND(" ",[kw rough in title])+1,20),[kw rough in title]),",","."))</f>
        <v>#N/A</v>
      </c>
      <c r="L2414" s="1">
        <f>IFERROR(FIND("kW",[desc]),0)</f>
        <v>71</v>
      </c>
      <c r="M2414">
        <f t="array" ref="M2414">MIN(IFERROR(FIND(IstNumbers,E2414),""))</f>
        <v>29</v>
      </c>
      <c r="N2414" s="1" t="str">
        <f>IF([first '# in desc]&lt;[pos kw in desc],MID([desc],[pos kw in desc]-7,7))</f>
        <v xml:space="preserve">­me 16 </v>
      </c>
      <c r="O24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14" s="1" t="str">
        <f>TRIM(IF([first '# in desc]&lt;[pos kw in desc],MID([desc],[pos kw in desc]-6,6),FALSE))</f>
        <v>me 16</v>
      </c>
      <c r="Q2414" s="1" t="b">
        <f>IF(LEN([manuell])=0,IFERROR([kw fine in title]*1,IFERROR(SUMPRODUCT(COUNTIF(IsDigits,MID([kw in desc],ROW($A$1:$A$150),1)))=LEN([kw in desc]),#N/A)),[manuell])</f>
        <v>0</v>
      </c>
      <c r="R2414" s="1" t="str">
        <f>IF([pos kw in title]&gt;0,MID(J2414,#REF!,4),IF([first '# in title]&gt;0,MID([title],[first '# in title],3),IF([first '# in title]&gt;0,MID([desc],#REF!,3),VLOOKUP([productid],$G$2:$R$1386,8))))</f>
        <v xml:space="preserve">16 </v>
      </c>
      <c r="S2414" s="1" t="e">
        <f>IF([kw in desc]=[kw rough in title],[kw in desc]*1,IFERROR(LEFT([kw_dirty],3)*1,IFERROR(LEFT([kw_dirty],2)*1,"n.a.")))</f>
        <v>#N/A</v>
      </c>
      <c r="T2414" s="1"/>
      <c r="U2414" s="1">
        <f>VLOOKUP(Tabelle1[[#This Row],[productid]],Tabelle2[#All],2,FALSE)</f>
        <v>16</v>
      </c>
    </row>
    <row r="2415" spans="1:21" hidden="1">
      <c r="A2415" t="s">
        <v>4070</v>
      </c>
      <c r="B2415">
        <v>2184</v>
      </c>
      <c r="C2415">
        <v>289859</v>
      </c>
      <c r="D2415" t="s">
        <v>4084</v>
      </c>
      <c r="E2415" t="s">
        <v>3577</v>
      </c>
      <c r="F2415">
        <v>18406</v>
      </c>
      <c r="G2415">
        <v>2635849</v>
      </c>
      <c r="H2415">
        <f t="shared" si="37"/>
        <v>0</v>
      </c>
      <c r="I2415">
        <f t="array" ref="I2415">MIN(IFERROR(FIND(IstNumbers,A2415),""))</f>
        <v>14</v>
      </c>
      <c r="J2415" s="1" t="e">
        <f>IF([first '# in title]&lt;[pos kw in title],MID([title],[pos kw in title]-6,6),#N/A)</f>
        <v>#N/A</v>
      </c>
      <c r="K2415" s="1" t="e">
        <f>IFERROR(MID(SUBSTITUTE([kw rough in title],",","."),FIND("(",[kw rough in title])+1,20),SUBSTITUTE(IFERROR(MID([kw rough in title],FIND(" ",[kw rough in title])+1,20),[kw rough in title]),",","."))</f>
        <v>#N/A</v>
      </c>
      <c r="L2415" s="1">
        <f>IFERROR(FIND("kW",[desc]),0)</f>
        <v>71</v>
      </c>
      <c r="M2415">
        <f t="array" ref="M2415">MIN(IFERROR(FIND(IstNumbers,E2415),""))</f>
        <v>29</v>
      </c>
      <c r="N2415" s="1" t="str">
        <f>IF([first '# in desc]&lt;[pos kw in desc],MID([desc],[pos kw in desc]-7,7))</f>
        <v xml:space="preserve">­me 16 </v>
      </c>
      <c r="O241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15" s="1" t="str">
        <f>TRIM(IF([first '# in desc]&lt;[pos kw in desc],MID([desc],[pos kw in desc]-6,6),FALSE))</f>
        <v>me 16</v>
      </c>
      <c r="Q2415" s="1" t="b">
        <f>IF(LEN([manuell])=0,IFERROR([kw fine in title]*1,IFERROR(SUMPRODUCT(COUNTIF(IsDigits,MID([kw in desc],ROW($A$1:$A$150),1)))=LEN([kw in desc]),#N/A)),[manuell])</f>
        <v>0</v>
      </c>
      <c r="R2415" s="1" t="str">
        <f>IF([pos kw in title]&gt;0,MID(J2415,#REF!,4),IF([first '# in title]&gt;0,MID([title],[first '# in title],3),IF([first '# in title]&gt;0,MID([desc],#REF!,3),VLOOKUP([productid],$G$2:$R$1386,8))))</f>
        <v xml:space="preserve">16 </v>
      </c>
      <c r="S2415" s="1" t="e">
        <f>IF([kw in desc]=[kw rough in title],[kw in desc]*1,IFERROR(LEFT([kw_dirty],3)*1,IFERROR(LEFT([kw_dirty],2)*1,"n.a.")))</f>
        <v>#N/A</v>
      </c>
      <c r="T2415" s="1"/>
      <c r="U2415" s="1">
        <f>VLOOKUP(Tabelle1[[#This Row],[productid]],Tabelle2[#All],2,FALSE)</f>
        <v>16</v>
      </c>
    </row>
    <row r="2416" spans="1:21">
      <c r="A2416" t="s">
        <v>4058</v>
      </c>
      <c r="B2416">
        <v>3170</v>
      </c>
      <c r="C2416">
        <v>289859</v>
      </c>
      <c r="D2416" t="s">
        <v>4085</v>
      </c>
      <c r="E2416" t="s">
        <v>4086</v>
      </c>
      <c r="F2416">
        <v>18406</v>
      </c>
      <c r="G2416">
        <v>3094808</v>
      </c>
      <c r="H2416">
        <f t="shared" si="37"/>
        <v>0</v>
      </c>
      <c r="I2416">
        <f t="array" ref="I2416">MIN(IFERROR(FIND(IstNumbers,A2416),""))</f>
        <v>13</v>
      </c>
      <c r="J2416" s="1" t="e">
        <f>IF([first '# in title]&lt;[pos kw in title],MID([title],[pos kw in title]-6,6),#N/A)</f>
        <v>#N/A</v>
      </c>
      <c r="K2416" s="1" t="e">
        <f>IFERROR(MID(SUBSTITUTE([kw rough in title],",","."),FIND("(",[kw rough in title])+1,20),SUBSTITUTE(IFERROR(MID([kw rough in title],FIND(" ",[kw rough in title])+1,20),[kw rough in title]),",","."))</f>
        <v>#N/A</v>
      </c>
      <c r="L2416" s="1">
        <f>IFERROR(FIND("kW",[desc]),0)</f>
        <v>0</v>
      </c>
      <c r="M2416">
        <f t="array" ref="M2416">MIN(IFERROR(FIND(IstNumbers,E2416),""))</f>
        <v>31</v>
      </c>
      <c r="N2416" s="1" t="b">
        <f>IF([first '# in desc]&lt;[pos kw in desc],MID([desc],[pos kw in desc]-7,7))</f>
        <v>0</v>
      </c>
      <c r="O24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16" s="1" t="str">
        <f>TRIM(IF([first '# in desc]&lt;[pos kw in desc],MID([desc],[pos kw in desc]-6,6),FALSE))</f>
        <v>FALSCH</v>
      </c>
      <c r="Q2416" s="1" t="b">
        <f>IF(LEN([manuell])=0,IFERROR([kw fine in title]*1,IFERROR(SUMPRODUCT(COUNTIF(IsDigits,MID([kw in desc],ROW($A$1:$A$150),1)))=LEN([kw in desc]),#N/A)),[manuell])</f>
        <v>0</v>
      </c>
      <c r="R2416" s="1" t="str">
        <f>IF([pos kw in title]&gt;0,MID(J2416,#REF!,4),IF([first '# in title]&gt;0,MID([title],[first '# in title],3),IF([first '# in title]&gt;0,MID([desc],#REF!,3),VLOOKUP([productid],$G$2:$R$1386,8))))</f>
        <v xml:space="preserve">22 </v>
      </c>
      <c r="S2416" s="1" t="e">
        <f>IF([kw in desc]=[kw rough in title],[kw in desc]*1,IFERROR(LEFT([kw_dirty],3)*1,IFERROR(LEFT([kw_dirty],2)*1,"n.a.")))</f>
        <v>#N/A</v>
      </c>
      <c r="T2416" s="1"/>
      <c r="U2416" s="1" t="e">
        <f>VLOOKUP(Tabelle1[[#This Row],[productid]],Tabelle2[#All],2,FALSE)</f>
        <v>#N/A</v>
      </c>
    </row>
    <row r="2417" spans="1:21">
      <c r="A2417" t="s">
        <v>4087</v>
      </c>
      <c r="B2417">
        <v>2402</v>
      </c>
      <c r="C2417">
        <v>289859</v>
      </c>
      <c r="D2417" t="s">
        <v>4088</v>
      </c>
      <c r="E2417" t="s">
        <v>4089</v>
      </c>
      <c r="F2417">
        <v>18406</v>
      </c>
      <c r="G2417">
        <v>2286143</v>
      </c>
      <c r="H2417">
        <f t="shared" si="37"/>
        <v>0</v>
      </c>
      <c r="I2417">
        <f t="array" ref="I2417">MIN(IFERROR(FIND(IstNumbers,A2417),""))</f>
        <v>30</v>
      </c>
      <c r="J2417" s="1" t="e">
        <f>IF([first '# in title]&lt;[pos kw in title],MID([title],[pos kw in title]-6,6),#N/A)</f>
        <v>#N/A</v>
      </c>
      <c r="K2417" s="1" t="e">
        <f>IFERROR(MID(SUBSTITUTE([kw rough in title],",","."),FIND("(",[kw rough in title])+1,20),SUBSTITUTE(IFERROR(MID([kw rough in title],FIND(" ",[kw rough in title])+1,20),[kw rough in title]),",","."))</f>
        <v>#N/A</v>
      </c>
      <c r="L2417" s="1">
        <f>IFERROR(FIND("kW",[desc]),0)</f>
        <v>0</v>
      </c>
      <c r="M2417">
        <f t="array" ref="M2417">MIN(IFERROR(FIND(IstNumbers,E2417),""))</f>
        <v>33</v>
      </c>
      <c r="N2417" s="1" t="b">
        <f>IF([first '# in desc]&lt;[pos kw in desc],MID([desc],[pos kw in desc]-7,7))</f>
        <v>0</v>
      </c>
      <c r="O24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17" s="1" t="str">
        <f>TRIM(IF([first '# in desc]&lt;[pos kw in desc],MID([desc],[pos kw in desc]-6,6),FALSE))</f>
        <v>FALSCH</v>
      </c>
      <c r="Q2417" s="1" t="b">
        <f>IF(LEN([manuell])=0,IFERROR([kw fine in title]*1,IFERROR(SUMPRODUCT(COUNTIF(IsDigits,MID([kw in desc],ROW($A$1:$A$150),1)))=LEN([kw in desc]),#N/A)),[manuell])</f>
        <v>0</v>
      </c>
      <c r="R2417" s="1" t="str">
        <f>IF([pos kw in title]&gt;0,MID(J2417,#REF!,4),IF([first '# in title]&gt;0,MID([title],[first '# in title],3),IF([first '# in title]&gt;0,MID([desc],#REF!,3),VLOOKUP([productid],$G$2:$R$1386,8))))</f>
        <v>146</v>
      </c>
      <c r="S2417" s="1" t="e">
        <f>IF([kw in desc]=[kw rough in title],[kw in desc]*1,IFERROR(LEFT([kw_dirty],3)*1,IFERROR(LEFT([kw_dirty],2)*1,"n.a.")))</f>
        <v>#N/A</v>
      </c>
      <c r="T2417" s="1"/>
      <c r="U2417" s="1" t="e">
        <f>VLOOKUP(Tabelle1[[#This Row],[productid]],Tabelle2[#All],2,FALSE)</f>
        <v>#N/A</v>
      </c>
    </row>
    <row r="2418" spans="1:21" hidden="1">
      <c r="A2418" t="s">
        <v>4077</v>
      </c>
      <c r="B2418">
        <v>2229</v>
      </c>
      <c r="C2418">
        <v>289859</v>
      </c>
      <c r="D2418" t="s">
        <v>4090</v>
      </c>
      <c r="E2418" t="s">
        <v>3616</v>
      </c>
      <c r="F2418">
        <v>18406</v>
      </c>
      <c r="G2418">
        <v>1219746</v>
      </c>
      <c r="H2418">
        <f t="shared" si="37"/>
        <v>0</v>
      </c>
      <c r="I2418">
        <f t="array" ref="I2418">MIN(IFERROR(FIND(IstNumbers,A2418),""))</f>
        <v>14</v>
      </c>
      <c r="J2418" s="1" t="e">
        <f>IF([first '# in title]&lt;[pos kw in title],MID([title],[pos kw in title]-6,6),#N/A)</f>
        <v>#N/A</v>
      </c>
      <c r="K2418" s="1" t="e">
        <f>IFERROR(MID(SUBSTITUTE([kw rough in title],",","."),FIND("(",[kw rough in title])+1,20),SUBSTITUTE(IFERROR(MID([kw rough in title],FIND(" ",[kw rough in title])+1,20),[kw rough in title]),",","."))</f>
        <v>#N/A</v>
      </c>
      <c r="L2418" s="1">
        <f>IFERROR(FIND("kW",[desc]),0)</f>
        <v>71</v>
      </c>
      <c r="M2418">
        <f t="array" ref="M2418">MIN(IFERROR(FIND(IstNumbers,E2418),""))</f>
        <v>29</v>
      </c>
      <c r="N2418" s="1" t="str">
        <f>IF([first '# in desc]&lt;[pos kw in desc],MID([desc],[pos kw in desc]-7,7))</f>
        <v xml:space="preserve">­me 16 </v>
      </c>
      <c r="O241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18" s="1" t="str">
        <f>TRIM(IF([first '# in desc]&lt;[pos kw in desc],MID([desc],[pos kw in desc]-6,6),FALSE))</f>
        <v>me 16</v>
      </c>
      <c r="Q2418" s="1" t="b">
        <f>IF(LEN([manuell])=0,IFERROR([kw fine in title]*1,IFERROR(SUMPRODUCT(COUNTIF(IsDigits,MID([kw in desc],ROW($A$1:$A$150),1)))=LEN([kw in desc]),#N/A)),[manuell])</f>
        <v>0</v>
      </c>
      <c r="R2418" s="1" t="str">
        <f>IF([pos kw in title]&gt;0,MID(J2418,#REF!,4),IF([first '# in title]&gt;0,MID([title],[first '# in title],3),IF([first '# in title]&gt;0,MID([desc],#REF!,3),VLOOKUP([productid],$G$2:$R$1386,8))))</f>
        <v xml:space="preserve">16 </v>
      </c>
      <c r="S2418" s="1" t="e">
        <f>IF([kw in desc]=[kw rough in title],[kw in desc]*1,IFERROR(LEFT([kw_dirty],3)*1,IFERROR(LEFT([kw_dirty],2)*1,"n.a.")))</f>
        <v>#N/A</v>
      </c>
      <c r="T2418" s="1"/>
      <c r="U2418" s="1">
        <f>VLOOKUP(Tabelle1[[#This Row],[productid]],Tabelle2[#All],2,FALSE)</f>
        <v>16</v>
      </c>
    </row>
    <row r="2419" spans="1:21" hidden="1">
      <c r="A2419" t="s">
        <v>4070</v>
      </c>
      <c r="B2419">
        <v>2189</v>
      </c>
      <c r="C2419">
        <v>289859</v>
      </c>
      <c r="D2419" t="s">
        <v>4091</v>
      </c>
      <c r="E2419" t="s">
        <v>3637</v>
      </c>
      <c r="F2419">
        <v>18406</v>
      </c>
      <c r="G2419">
        <v>2635849</v>
      </c>
      <c r="H2419">
        <f t="shared" si="37"/>
        <v>0</v>
      </c>
      <c r="I2419">
        <f t="array" ref="I2419">MIN(IFERROR(FIND(IstNumbers,A2419),""))</f>
        <v>14</v>
      </c>
      <c r="J2419" s="1" t="e">
        <f>IF([first '# in title]&lt;[pos kw in title],MID([title],[pos kw in title]-6,6),#N/A)</f>
        <v>#N/A</v>
      </c>
      <c r="K2419" s="1" t="e">
        <f>IFERROR(MID(SUBSTITUTE([kw rough in title],",","."),FIND("(",[kw rough in title])+1,20),SUBSTITUTE(IFERROR(MID([kw rough in title],FIND(" ",[kw rough in title])+1,20),[kw rough in title]),",","."))</f>
        <v>#N/A</v>
      </c>
      <c r="L2419" s="1">
        <f>IFERROR(FIND("kW",[desc]),0)</f>
        <v>71</v>
      </c>
      <c r="M2419">
        <f t="array" ref="M2419">MIN(IFERROR(FIND(IstNumbers,E2419),""))</f>
        <v>29</v>
      </c>
      <c r="N2419" s="1" t="str">
        <f>IF([first '# in desc]&lt;[pos kw in desc],MID([desc],[pos kw in desc]-7,7))</f>
        <v xml:space="preserve">­me 16 </v>
      </c>
      <c r="O241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19" s="1" t="str">
        <f>TRIM(IF([first '# in desc]&lt;[pos kw in desc],MID([desc],[pos kw in desc]-6,6),FALSE))</f>
        <v>me 16</v>
      </c>
      <c r="Q2419" s="1" t="b">
        <f>IF(LEN([manuell])=0,IFERROR([kw fine in title]*1,IFERROR(SUMPRODUCT(COUNTIF(IsDigits,MID([kw in desc],ROW($A$1:$A$150),1)))=LEN([kw in desc]),#N/A)),[manuell])</f>
        <v>0</v>
      </c>
      <c r="R2419" s="1" t="str">
        <f>IF([pos kw in title]&gt;0,MID(J2419,#REF!,4),IF([first '# in title]&gt;0,MID([title],[first '# in title],3),IF([first '# in title]&gt;0,MID([desc],#REF!,3),VLOOKUP([productid],$G$2:$R$1386,8))))</f>
        <v xml:space="preserve">16 </v>
      </c>
      <c r="S2419" s="1" t="e">
        <f>IF([kw in desc]=[kw rough in title],[kw in desc]*1,IFERROR(LEFT([kw_dirty],3)*1,IFERROR(LEFT([kw_dirty],2)*1,"n.a.")))</f>
        <v>#N/A</v>
      </c>
      <c r="T2419" s="1"/>
      <c r="U2419" s="1">
        <f>VLOOKUP(Tabelle1[[#This Row],[productid]],Tabelle2[#All],2,FALSE)</f>
        <v>16</v>
      </c>
    </row>
    <row r="2420" spans="1:21">
      <c r="A2420" t="s">
        <v>4058</v>
      </c>
      <c r="B2420">
        <v>3175</v>
      </c>
      <c r="C2420">
        <v>289859</v>
      </c>
      <c r="D2420" t="s">
        <v>4092</v>
      </c>
      <c r="E2420" t="s">
        <v>4093</v>
      </c>
      <c r="F2420">
        <v>18406</v>
      </c>
      <c r="G2420">
        <v>3094808</v>
      </c>
      <c r="H2420">
        <f t="shared" si="37"/>
        <v>0</v>
      </c>
      <c r="I2420">
        <f t="array" ref="I2420">MIN(IFERROR(FIND(IstNumbers,A2420),""))</f>
        <v>13</v>
      </c>
      <c r="J2420" s="1" t="e">
        <f>IF([first '# in title]&lt;[pos kw in title],MID([title],[pos kw in title]-6,6),#N/A)</f>
        <v>#N/A</v>
      </c>
      <c r="K2420" s="1" t="e">
        <f>IFERROR(MID(SUBSTITUTE([kw rough in title],",","."),FIND("(",[kw rough in title])+1,20),SUBSTITUTE(IFERROR(MID([kw rough in title],FIND(" ",[kw rough in title])+1,20),[kw rough in title]),",","."))</f>
        <v>#N/A</v>
      </c>
      <c r="L2420" s="1">
        <f>IFERROR(FIND("kW",[desc]),0)</f>
        <v>0</v>
      </c>
      <c r="M2420">
        <f t="array" ref="M2420">MIN(IFERROR(FIND(IstNumbers,E2420),""))</f>
        <v>31</v>
      </c>
      <c r="N2420" s="1" t="b">
        <f>IF([first '# in desc]&lt;[pos kw in desc],MID([desc],[pos kw in desc]-7,7))</f>
        <v>0</v>
      </c>
      <c r="O24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20" s="1" t="str">
        <f>TRIM(IF([first '# in desc]&lt;[pos kw in desc],MID([desc],[pos kw in desc]-6,6),FALSE))</f>
        <v>FALSCH</v>
      </c>
      <c r="Q2420" s="1" t="b">
        <f>IF(LEN([manuell])=0,IFERROR([kw fine in title]*1,IFERROR(SUMPRODUCT(COUNTIF(IsDigits,MID([kw in desc],ROW($A$1:$A$150),1)))=LEN([kw in desc]),#N/A)),[manuell])</f>
        <v>0</v>
      </c>
      <c r="R2420" s="1" t="str">
        <f>IF([pos kw in title]&gt;0,MID(J2420,#REF!,4),IF([first '# in title]&gt;0,MID([title],[first '# in title],3),IF([first '# in title]&gt;0,MID([desc],#REF!,3),VLOOKUP([productid],$G$2:$R$1386,8))))</f>
        <v xml:space="preserve">22 </v>
      </c>
      <c r="S2420" s="1" t="e">
        <f>IF([kw in desc]=[kw rough in title],[kw in desc]*1,IFERROR(LEFT([kw_dirty],3)*1,IFERROR(LEFT([kw_dirty],2)*1,"n.a.")))</f>
        <v>#N/A</v>
      </c>
      <c r="T2420" s="1"/>
      <c r="U2420" s="1" t="e">
        <f>VLOOKUP(Tabelle1[[#This Row],[productid]],Tabelle2[#All],2,FALSE)</f>
        <v>#N/A</v>
      </c>
    </row>
    <row r="2421" spans="1:21">
      <c r="A2421" t="s">
        <v>4087</v>
      </c>
      <c r="B2421">
        <v>2403</v>
      </c>
      <c r="C2421">
        <v>289859</v>
      </c>
      <c r="D2421" t="s">
        <v>4094</v>
      </c>
      <c r="E2421" t="s">
        <v>4095</v>
      </c>
      <c r="F2421">
        <v>18406</v>
      </c>
      <c r="G2421">
        <v>2286143</v>
      </c>
      <c r="H2421">
        <f t="shared" si="37"/>
        <v>0</v>
      </c>
      <c r="I2421">
        <f t="array" ref="I2421">MIN(IFERROR(FIND(IstNumbers,A2421),""))</f>
        <v>30</v>
      </c>
      <c r="J2421" s="1" t="e">
        <f>IF([first '# in title]&lt;[pos kw in title],MID([title],[pos kw in title]-6,6),#N/A)</f>
        <v>#N/A</v>
      </c>
      <c r="K2421" s="1" t="e">
        <f>IFERROR(MID(SUBSTITUTE([kw rough in title],",","."),FIND("(",[kw rough in title])+1,20),SUBSTITUTE(IFERROR(MID([kw rough in title],FIND(" ",[kw rough in title])+1,20),[kw rough in title]),",","."))</f>
        <v>#N/A</v>
      </c>
      <c r="L2421" s="1">
        <f>IFERROR(FIND("kW",[desc]),0)</f>
        <v>0</v>
      </c>
      <c r="M2421">
        <f t="array" ref="M2421">MIN(IFERROR(FIND(IstNumbers,E2421),""))</f>
        <v>33</v>
      </c>
      <c r="N2421" s="1" t="b">
        <f>IF([first '# in desc]&lt;[pos kw in desc],MID([desc],[pos kw in desc]-7,7))</f>
        <v>0</v>
      </c>
      <c r="O24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21" s="1" t="str">
        <f>TRIM(IF([first '# in desc]&lt;[pos kw in desc],MID([desc],[pos kw in desc]-6,6),FALSE))</f>
        <v>FALSCH</v>
      </c>
      <c r="Q2421" s="1" t="b">
        <f>IF(LEN([manuell])=0,IFERROR([kw fine in title]*1,IFERROR(SUMPRODUCT(COUNTIF(IsDigits,MID([kw in desc],ROW($A$1:$A$150),1)))=LEN([kw in desc]),#N/A)),[manuell])</f>
        <v>0</v>
      </c>
      <c r="R2421" s="1" t="str">
        <f>IF([pos kw in title]&gt;0,MID(J2421,#REF!,4),IF([first '# in title]&gt;0,MID([title],[first '# in title],3),IF([first '# in title]&gt;0,MID([desc],#REF!,3),VLOOKUP([productid],$G$2:$R$1386,8))))</f>
        <v>146</v>
      </c>
      <c r="S2421" s="1" t="e">
        <f>IF([kw in desc]=[kw rough in title],[kw in desc]*1,IFERROR(LEFT([kw_dirty],3)*1,IFERROR(LEFT([kw_dirty],2)*1,"n.a.")))</f>
        <v>#N/A</v>
      </c>
      <c r="T2421" s="1"/>
      <c r="U2421" s="1" t="e">
        <f>VLOOKUP(Tabelle1[[#This Row],[productid]],Tabelle2[#All],2,FALSE)</f>
        <v>#N/A</v>
      </c>
    </row>
    <row r="2422" spans="1:21" hidden="1">
      <c r="A2422" t="s">
        <v>4077</v>
      </c>
      <c r="B2422">
        <v>2229</v>
      </c>
      <c r="C2422">
        <v>289859</v>
      </c>
      <c r="D2422" t="s">
        <v>4096</v>
      </c>
      <c r="E2422" t="s">
        <v>3632</v>
      </c>
      <c r="F2422">
        <v>18406</v>
      </c>
      <c r="G2422">
        <v>1219746</v>
      </c>
      <c r="H2422">
        <f t="shared" si="37"/>
        <v>0</v>
      </c>
      <c r="I2422">
        <f t="array" ref="I2422">MIN(IFERROR(FIND(IstNumbers,A2422),""))</f>
        <v>14</v>
      </c>
      <c r="J2422" s="1" t="e">
        <f>IF([first '# in title]&lt;[pos kw in title],MID([title],[pos kw in title]-6,6),#N/A)</f>
        <v>#N/A</v>
      </c>
      <c r="K2422" s="1" t="e">
        <f>IFERROR(MID(SUBSTITUTE([kw rough in title],",","."),FIND("(",[kw rough in title])+1,20),SUBSTITUTE(IFERROR(MID([kw rough in title],FIND(" ",[kw rough in title])+1,20),[kw rough in title]),",","."))</f>
        <v>#N/A</v>
      </c>
      <c r="L2422" s="1">
        <f>IFERROR(FIND("kW",[desc]),0)</f>
        <v>71</v>
      </c>
      <c r="M2422">
        <f t="array" ref="M2422">MIN(IFERROR(FIND(IstNumbers,E2422),""))</f>
        <v>29</v>
      </c>
      <c r="N2422" s="1" t="str">
        <f>IF([first '# in desc]&lt;[pos kw in desc],MID([desc],[pos kw in desc]-7,7))</f>
        <v xml:space="preserve">­me 16 </v>
      </c>
      <c r="O242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22" s="1" t="str">
        <f>TRIM(IF([first '# in desc]&lt;[pos kw in desc],MID([desc],[pos kw in desc]-6,6),FALSE))</f>
        <v>me 16</v>
      </c>
      <c r="Q2422" s="1" t="b">
        <f>IF(LEN([manuell])=0,IFERROR([kw fine in title]*1,IFERROR(SUMPRODUCT(COUNTIF(IsDigits,MID([kw in desc],ROW($A$1:$A$150),1)))=LEN([kw in desc]),#N/A)),[manuell])</f>
        <v>0</v>
      </c>
      <c r="R2422" s="1" t="str">
        <f>IF([pos kw in title]&gt;0,MID(J2422,#REF!,4),IF([first '# in title]&gt;0,MID([title],[first '# in title],3),IF([first '# in title]&gt;0,MID([desc],#REF!,3),VLOOKUP([productid],$G$2:$R$1386,8))))</f>
        <v xml:space="preserve">16 </v>
      </c>
      <c r="S2422" s="1" t="e">
        <f>IF([kw in desc]=[kw rough in title],[kw in desc]*1,IFERROR(LEFT([kw_dirty],3)*1,IFERROR(LEFT([kw_dirty],2)*1,"n.a.")))</f>
        <v>#N/A</v>
      </c>
      <c r="T2422" s="1"/>
      <c r="U2422" s="1">
        <f>VLOOKUP(Tabelle1[[#This Row],[productid]],Tabelle2[#All],2,FALSE)</f>
        <v>16</v>
      </c>
    </row>
    <row r="2423" spans="1:21" hidden="1">
      <c r="A2423" t="s">
        <v>4070</v>
      </c>
      <c r="B2423">
        <v>2199</v>
      </c>
      <c r="C2423">
        <v>289859</v>
      </c>
      <c r="D2423" t="s">
        <v>4097</v>
      </c>
      <c r="E2423" t="s">
        <v>3678</v>
      </c>
      <c r="F2423">
        <v>18406</v>
      </c>
      <c r="G2423">
        <v>2635849</v>
      </c>
      <c r="H2423">
        <f t="shared" si="37"/>
        <v>0</v>
      </c>
      <c r="I2423">
        <f t="array" ref="I2423">MIN(IFERROR(FIND(IstNumbers,A2423),""))</f>
        <v>14</v>
      </c>
      <c r="J2423" s="1" t="e">
        <f>IF([first '# in title]&lt;[pos kw in title],MID([title],[pos kw in title]-6,6),#N/A)</f>
        <v>#N/A</v>
      </c>
      <c r="K2423" s="1" t="e">
        <f>IFERROR(MID(SUBSTITUTE([kw rough in title],",","."),FIND("(",[kw rough in title])+1,20),SUBSTITUTE(IFERROR(MID([kw rough in title],FIND(" ",[kw rough in title])+1,20),[kw rough in title]),",","."))</f>
        <v>#N/A</v>
      </c>
      <c r="L2423" s="1">
        <f>IFERROR(FIND("kW",[desc]),0)</f>
        <v>71</v>
      </c>
      <c r="M2423">
        <f t="array" ref="M2423">MIN(IFERROR(FIND(IstNumbers,E2423),""))</f>
        <v>29</v>
      </c>
      <c r="N2423" s="1" t="str">
        <f>IF([first '# in desc]&lt;[pos kw in desc],MID([desc],[pos kw in desc]-7,7))</f>
        <v xml:space="preserve">­me 16 </v>
      </c>
      <c r="O242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23" s="1" t="str">
        <f>TRIM(IF([first '# in desc]&lt;[pos kw in desc],MID([desc],[pos kw in desc]-6,6),FALSE))</f>
        <v>me 16</v>
      </c>
      <c r="Q2423" s="1" t="b">
        <f>IF(LEN([manuell])=0,IFERROR([kw fine in title]*1,IFERROR(SUMPRODUCT(COUNTIF(IsDigits,MID([kw in desc],ROW($A$1:$A$150),1)))=LEN([kw in desc]),#N/A)),[manuell])</f>
        <v>0</v>
      </c>
      <c r="R2423" s="1" t="str">
        <f>IF([pos kw in title]&gt;0,MID(J2423,#REF!,4),IF([first '# in title]&gt;0,MID([title],[first '# in title],3),IF([first '# in title]&gt;0,MID([desc],#REF!,3),VLOOKUP([productid],$G$2:$R$1386,8))))</f>
        <v xml:space="preserve">16 </v>
      </c>
      <c r="S2423" s="1" t="e">
        <f>IF([kw in desc]=[kw rough in title],[kw in desc]*1,IFERROR(LEFT([kw_dirty],3)*1,IFERROR(LEFT([kw_dirty],2)*1,"n.a.")))</f>
        <v>#N/A</v>
      </c>
      <c r="T2423" s="1"/>
      <c r="U2423" s="1">
        <f>VLOOKUP(Tabelle1[[#This Row],[productid]],Tabelle2[#All],2,FALSE)</f>
        <v>16</v>
      </c>
    </row>
    <row r="2424" spans="1:21">
      <c r="A2424" t="s">
        <v>4058</v>
      </c>
      <c r="B2424">
        <v>3175</v>
      </c>
      <c r="C2424">
        <v>289859</v>
      </c>
      <c r="D2424" t="s">
        <v>4098</v>
      </c>
      <c r="E2424" t="s">
        <v>4099</v>
      </c>
      <c r="F2424">
        <v>18406</v>
      </c>
      <c r="G2424">
        <v>3094808</v>
      </c>
      <c r="H2424">
        <f t="shared" si="37"/>
        <v>0</v>
      </c>
      <c r="I2424">
        <f t="array" ref="I2424">MIN(IFERROR(FIND(IstNumbers,A2424),""))</f>
        <v>13</v>
      </c>
      <c r="J2424" s="1" t="e">
        <f>IF([first '# in title]&lt;[pos kw in title],MID([title],[pos kw in title]-6,6),#N/A)</f>
        <v>#N/A</v>
      </c>
      <c r="K2424" s="1" t="e">
        <f>IFERROR(MID(SUBSTITUTE([kw rough in title],",","."),FIND("(",[kw rough in title])+1,20),SUBSTITUTE(IFERROR(MID([kw rough in title],FIND(" ",[kw rough in title])+1,20),[kw rough in title]),",","."))</f>
        <v>#N/A</v>
      </c>
      <c r="L2424" s="1">
        <f>IFERROR(FIND("kW",[desc]),0)</f>
        <v>0</v>
      </c>
      <c r="M2424">
        <f t="array" ref="M2424">MIN(IFERROR(FIND(IstNumbers,E2424),""))</f>
        <v>31</v>
      </c>
      <c r="N2424" s="1" t="b">
        <f>IF([first '# in desc]&lt;[pos kw in desc],MID([desc],[pos kw in desc]-7,7))</f>
        <v>0</v>
      </c>
      <c r="O24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24" s="1" t="str">
        <f>TRIM(IF([first '# in desc]&lt;[pos kw in desc],MID([desc],[pos kw in desc]-6,6),FALSE))</f>
        <v>FALSCH</v>
      </c>
      <c r="Q2424" s="1" t="b">
        <f>IF(LEN([manuell])=0,IFERROR([kw fine in title]*1,IFERROR(SUMPRODUCT(COUNTIF(IsDigits,MID([kw in desc],ROW($A$1:$A$150),1)))=LEN([kw in desc]),#N/A)),[manuell])</f>
        <v>0</v>
      </c>
      <c r="R2424" s="1" t="str">
        <f>IF([pos kw in title]&gt;0,MID(J2424,#REF!,4),IF([first '# in title]&gt;0,MID([title],[first '# in title],3),IF([first '# in title]&gt;0,MID([desc],#REF!,3),VLOOKUP([productid],$G$2:$R$1386,8))))</f>
        <v xml:space="preserve">22 </v>
      </c>
      <c r="S2424" s="1" t="e">
        <f>IF([kw in desc]=[kw rough in title],[kw in desc]*1,IFERROR(LEFT([kw_dirty],3)*1,IFERROR(LEFT([kw_dirty],2)*1,"n.a.")))</f>
        <v>#N/A</v>
      </c>
      <c r="T2424" s="1"/>
      <c r="U2424" s="1" t="e">
        <f>VLOOKUP(Tabelle1[[#This Row],[productid]],Tabelle2[#All],2,FALSE)</f>
        <v>#N/A</v>
      </c>
    </row>
    <row r="2425" spans="1:21">
      <c r="A2425" t="s">
        <v>4087</v>
      </c>
      <c r="B2425">
        <v>2403</v>
      </c>
      <c r="C2425">
        <v>289859</v>
      </c>
      <c r="D2425" t="s">
        <v>4100</v>
      </c>
      <c r="E2425" t="s">
        <v>4101</v>
      </c>
      <c r="F2425">
        <v>18406</v>
      </c>
      <c r="G2425">
        <v>2286143</v>
      </c>
      <c r="H2425">
        <f t="shared" si="37"/>
        <v>0</v>
      </c>
      <c r="I2425">
        <f t="array" ref="I2425">MIN(IFERROR(FIND(IstNumbers,A2425),""))</f>
        <v>30</v>
      </c>
      <c r="J2425" s="1" t="e">
        <f>IF([first '# in title]&lt;[pos kw in title],MID([title],[pos kw in title]-6,6),#N/A)</f>
        <v>#N/A</v>
      </c>
      <c r="K2425" s="1" t="e">
        <f>IFERROR(MID(SUBSTITUTE([kw rough in title],",","."),FIND("(",[kw rough in title])+1,20),SUBSTITUTE(IFERROR(MID([kw rough in title],FIND(" ",[kw rough in title])+1,20),[kw rough in title]),",","."))</f>
        <v>#N/A</v>
      </c>
      <c r="L2425" s="1">
        <f>IFERROR(FIND("kW",[desc]),0)</f>
        <v>0</v>
      </c>
      <c r="M2425">
        <f t="array" ref="M2425">MIN(IFERROR(FIND(IstNumbers,E2425),""))</f>
        <v>33</v>
      </c>
      <c r="N2425" s="1" t="b">
        <f>IF([first '# in desc]&lt;[pos kw in desc],MID([desc],[pos kw in desc]-7,7))</f>
        <v>0</v>
      </c>
      <c r="O24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25" s="1" t="str">
        <f>TRIM(IF([first '# in desc]&lt;[pos kw in desc],MID([desc],[pos kw in desc]-6,6),FALSE))</f>
        <v>FALSCH</v>
      </c>
      <c r="Q2425" s="1" t="b">
        <f>IF(LEN([manuell])=0,IFERROR([kw fine in title]*1,IFERROR(SUMPRODUCT(COUNTIF(IsDigits,MID([kw in desc],ROW($A$1:$A$150),1)))=LEN([kw in desc]),#N/A)),[manuell])</f>
        <v>0</v>
      </c>
      <c r="R2425" s="1" t="str">
        <f>IF([pos kw in title]&gt;0,MID(J2425,#REF!,4),IF([first '# in title]&gt;0,MID([title],[first '# in title],3),IF([first '# in title]&gt;0,MID([desc],#REF!,3),VLOOKUP([productid],$G$2:$R$1386,8))))</f>
        <v>146</v>
      </c>
      <c r="S2425" s="1" t="e">
        <f>IF([kw in desc]=[kw rough in title],[kw in desc]*1,IFERROR(LEFT([kw_dirty],3)*1,IFERROR(LEFT([kw_dirty],2)*1,"n.a.")))</f>
        <v>#N/A</v>
      </c>
      <c r="T2425" s="1"/>
      <c r="U2425" s="1" t="e">
        <f>VLOOKUP(Tabelle1[[#This Row],[productid]],Tabelle2[#All],2,FALSE)</f>
        <v>#N/A</v>
      </c>
    </row>
    <row r="2426" spans="1:21" hidden="1">
      <c r="A2426" t="s">
        <v>2837</v>
      </c>
      <c r="B2426">
        <v>2274</v>
      </c>
      <c r="C2426">
        <v>289859</v>
      </c>
      <c r="D2426" t="s">
        <v>4102</v>
      </c>
      <c r="E2426" t="s">
        <v>4103</v>
      </c>
      <c r="F2426">
        <v>18406</v>
      </c>
      <c r="G2426">
        <v>3712883</v>
      </c>
      <c r="H2426">
        <f t="shared" si="37"/>
        <v>20</v>
      </c>
      <c r="I2426">
        <f t="array" ref="I2426">MIN(IFERROR(FIND(IstNumbers,A2426),""))</f>
        <v>17</v>
      </c>
      <c r="J2426" s="1" t="str">
        <f>IF([first '# in title]&lt;[pos kw in title],MID([title],[pos kw in title]-6,6),#N/A)</f>
        <v xml:space="preserve">ur 16 </v>
      </c>
      <c r="K242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26" s="1">
        <f>IFERROR(FIND("kW",[desc]),0)</f>
        <v>71</v>
      </c>
      <c r="M2426">
        <f t="array" ref="M2426">MIN(IFERROR(FIND(IstNumbers,E2426),""))</f>
        <v>29</v>
      </c>
      <c r="N2426" s="1" t="str">
        <f>IF([first '# in desc]&lt;[pos kw in desc],MID([desc],[pos kw in desc]-7,7))</f>
        <v xml:space="preserve">­me 16 </v>
      </c>
      <c r="O242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26" s="1" t="str">
        <f>TRIM(IF([first '# in desc]&lt;[pos kw in desc],MID([desc],[pos kw in desc]-6,6),FALSE))</f>
        <v>me 16</v>
      </c>
      <c r="Q2426" s="1">
        <f>IF(LEN([manuell])=0,IFERROR([kw fine in title]*1,IFERROR(SUMPRODUCT(COUNTIF(IsDigits,MID([kw in desc],ROW($A$1:$A$150),1)))=LEN([kw in desc]),#N/A)),[manuell])</f>
        <v>16</v>
      </c>
      <c r="R2426" s="1" t="e">
        <f>IF([pos kw in title]&gt;0,MID(J2426,#REF!,4),IF([first '# in title]&gt;0,MID([title],[first '# in title],3),IF([first '# in title]&gt;0,MID([desc],#REF!,3),VLOOKUP([productid],$G$2:$R$1386,8))))</f>
        <v>#REF!</v>
      </c>
      <c r="S2426" s="1" t="str">
        <f>IF([kw in desc]=[kw rough in title],[kw in desc]*1,IFERROR(LEFT([kw_dirty],3)*1,IFERROR(LEFT([kw_dirty],2)*1,"n.a.")))</f>
        <v>n.a.</v>
      </c>
      <c r="T2426" s="1"/>
      <c r="U2426" s="1">
        <f>VLOOKUP(Tabelle1[[#This Row],[productid]],Tabelle2[#All],2,FALSE)</f>
        <v>16</v>
      </c>
    </row>
    <row r="2427" spans="1:21" hidden="1">
      <c r="A2427" t="s">
        <v>4104</v>
      </c>
      <c r="B2427">
        <v>3270</v>
      </c>
      <c r="C2427">
        <v>289859</v>
      </c>
      <c r="D2427" t="s">
        <v>4105</v>
      </c>
      <c r="E2427" t="s">
        <v>4106</v>
      </c>
      <c r="F2427">
        <v>18406</v>
      </c>
      <c r="G2427">
        <v>1750863</v>
      </c>
      <c r="H2427">
        <f t="shared" si="37"/>
        <v>0</v>
      </c>
      <c r="I2427">
        <f t="array" ref="I2427">MIN(IFERROR(FIND(IstNumbers,A2427),""))</f>
        <v>29</v>
      </c>
      <c r="J2427" s="1" t="e">
        <f>IF([first '# in title]&lt;[pos kw in title],MID([title],[pos kw in title]-6,6),#N/A)</f>
        <v>#N/A</v>
      </c>
      <c r="K2427" s="1" t="e">
        <f>IFERROR(MID(SUBSTITUTE([kw rough in title],",","."),FIND("(",[kw rough in title])+1,20),SUBSTITUTE(IFERROR(MID([kw rough in title],FIND(" ",[kw rough in title])+1,20),[kw rough in title]),",","."))</f>
        <v>#N/A</v>
      </c>
      <c r="L2427" s="1">
        <f>IFERROR(FIND("kW",[desc]),0)</f>
        <v>70</v>
      </c>
      <c r="M2427">
        <f t="array" ref="M2427">MIN(IFERROR(FIND(IstNumbers,E2427),""))</f>
        <v>34</v>
      </c>
      <c r="N2427" s="1" t="str">
        <f>IF([first '# in desc]&lt;[pos kw in desc],MID([desc],[pos kw in desc]-7,7))</f>
        <v xml:space="preserve">­me 42 </v>
      </c>
      <c r="O24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27" s="1" t="str">
        <f>TRIM(IF([first '# in desc]&lt;[pos kw in desc],MID([desc],[pos kw in desc]-6,6),FALSE))</f>
        <v>me 42</v>
      </c>
      <c r="Q2427" s="1" t="b">
        <f>IF(LEN([manuell])=0,IFERROR([kw fine in title]*1,IFERROR(SUMPRODUCT(COUNTIF(IsDigits,MID([kw in desc],ROW($A$1:$A$150),1)))=LEN([kw in desc]),#N/A)),[manuell])</f>
        <v>0</v>
      </c>
      <c r="R2427" s="1" t="str">
        <f>IF([pos kw in title]&gt;0,MID(J2427,#REF!,4),IF([first '# in title]&gt;0,MID([title],[first '# in title],3),IF([first '# in title]&gt;0,MID([desc],#REF!,3),VLOOKUP([productid],$G$2:$R$1386,8))))</f>
        <v>42-</v>
      </c>
      <c r="S2427" s="1" t="e">
        <f>IF([kw in desc]=[kw rough in title],[kw in desc]*1,IFERROR(LEFT([kw_dirty],3)*1,IFERROR(LEFT([kw_dirty],2)*1,"n.a.")))</f>
        <v>#N/A</v>
      </c>
      <c r="T2427" s="1"/>
      <c r="U2427" s="1">
        <f>VLOOKUP(Tabelle1[[#This Row],[productid]],Tabelle2[#All],2,FALSE)</f>
        <v>42</v>
      </c>
    </row>
    <row r="2428" spans="1:21" hidden="1">
      <c r="A2428" t="s">
        <v>4077</v>
      </c>
      <c r="B2428">
        <v>2229</v>
      </c>
      <c r="C2428">
        <v>289859</v>
      </c>
      <c r="D2428" t="s">
        <v>4107</v>
      </c>
      <c r="E2428" t="s">
        <v>3651</v>
      </c>
      <c r="F2428">
        <v>18406</v>
      </c>
      <c r="G2428">
        <v>1219746</v>
      </c>
      <c r="H2428">
        <f t="shared" si="37"/>
        <v>0</v>
      </c>
      <c r="I2428">
        <f t="array" ref="I2428">MIN(IFERROR(FIND(IstNumbers,A2428),""))</f>
        <v>14</v>
      </c>
      <c r="J2428" s="1" t="e">
        <f>IF([first '# in title]&lt;[pos kw in title],MID([title],[pos kw in title]-6,6),#N/A)</f>
        <v>#N/A</v>
      </c>
      <c r="K2428" s="1" t="e">
        <f>IFERROR(MID(SUBSTITUTE([kw rough in title],",","."),FIND("(",[kw rough in title])+1,20),SUBSTITUTE(IFERROR(MID([kw rough in title],FIND(" ",[kw rough in title])+1,20),[kw rough in title]),",","."))</f>
        <v>#N/A</v>
      </c>
      <c r="L2428" s="1">
        <f>IFERROR(FIND("kW",[desc]),0)</f>
        <v>71</v>
      </c>
      <c r="M2428">
        <f t="array" ref="M2428">MIN(IFERROR(FIND(IstNumbers,E2428),""))</f>
        <v>29</v>
      </c>
      <c r="N2428" s="1" t="str">
        <f>IF([first '# in desc]&lt;[pos kw in desc],MID([desc],[pos kw in desc]-7,7))</f>
        <v xml:space="preserve">­me 16 </v>
      </c>
      <c r="O242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28" s="1" t="str">
        <f>TRIM(IF([first '# in desc]&lt;[pos kw in desc],MID([desc],[pos kw in desc]-6,6),FALSE))</f>
        <v>me 16</v>
      </c>
      <c r="Q2428" s="1" t="b">
        <f>IF(LEN([manuell])=0,IFERROR([kw fine in title]*1,IFERROR(SUMPRODUCT(COUNTIF(IsDigits,MID([kw in desc],ROW($A$1:$A$150),1)))=LEN([kw in desc]),#N/A)),[manuell])</f>
        <v>0</v>
      </c>
      <c r="R2428" s="1" t="str">
        <f>IF([pos kw in title]&gt;0,MID(J2428,#REF!,4),IF([first '# in title]&gt;0,MID([title],[first '# in title],3),IF([first '# in title]&gt;0,MID([desc],#REF!,3),VLOOKUP([productid],$G$2:$R$1386,8))))</f>
        <v xml:space="preserve">16 </v>
      </c>
      <c r="S2428" s="1" t="e">
        <f>IF([kw in desc]=[kw rough in title],[kw in desc]*1,IFERROR(LEFT([kw_dirty],3)*1,IFERROR(LEFT([kw_dirty],2)*1,"n.a.")))</f>
        <v>#N/A</v>
      </c>
      <c r="T2428" s="1"/>
      <c r="U2428" s="1">
        <f>VLOOKUP(Tabelle1[[#This Row],[productid]],Tabelle2[#All],2,FALSE)</f>
        <v>16</v>
      </c>
    </row>
    <row r="2429" spans="1:21" hidden="1">
      <c r="A2429" t="s">
        <v>4070</v>
      </c>
      <c r="B2429">
        <v>2204</v>
      </c>
      <c r="C2429">
        <v>289859</v>
      </c>
      <c r="D2429" t="s">
        <v>4108</v>
      </c>
      <c r="E2429" t="s">
        <v>3717</v>
      </c>
      <c r="F2429">
        <v>18406</v>
      </c>
      <c r="G2429">
        <v>2635849</v>
      </c>
      <c r="H2429">
        <f t="shared" si="37"/>
        <v>0</v>
      </c>
      <c r="I2429">
        <f t="array" ref="I2429">MIN(IFERROR(FIND(IstNumbers,A2429),""))</f>
        <v>14</v>
      </c>
      <c r="J2429" s="1" t="e">
        <f>IF([first '# in title]&lt;[pos kw in title],MID([title],[pos kw in title]-6,6),#N/A)</f>
        <v>#N/A</v>
      </c>
      <c r="K2429" s="1" t="e">
        <f>IFERROR(MID(SUBSTITUTE([kw rough in title],",","."),FIND("(",[kw rough in title])+1,20),SUBSTITUTE(IFERROR(MID([kw rough in title],FIND(" ",[kw rough in title])+1,20),[kw rough in title]),",","."))</f>
        <v>#N/A</v>
      </c>
      <c r="L2429" s="1">
        <f>IFERROR(FIND("kW",[desc]),0)</f>
        <v>71</v>
      </c>
      <c r="M2429">
        <f t="array" ref="M2429">MIN(IFERROR(FIND(IstNumbers,E2429),""))</f>
        <v>29</v>
      </c>
      <c r="N2429" s="1" t="str">
        <f>IF([first '# in desc]&lt;[pos kw in desc],MID([desc],[pos kw in desc]-7,7))</f>
        <v xml:space="preserve">­me 16 </v>
      </c>
      <c r="O242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29" s="1" t="str">
        <f>TRIM(IF([first '# in desc]&lt;[pos kw in desc],MID([desc],[pos kw in desc]-6,6),FALSE))</f>
        <v>me 16</v>
      </c>
      <c r="Q2429" s="1" t="b">
        <f>IF(LEN([manuell])=0,IFERROR([kw fine in title]*1,IFERROR(SUMPRODUCT(COUNTIF(IsDigits,MID([kw in desc],ROW($A$1:$A$150),1)))=LEN([kw in desc]),#N/A)),[manuell])</f>
        <v>0</v>
      </c>
      <c r="R2429" s="1" t="str">
        <f>IF([pos kw in title]&gt;0,MID(J2429,#REF!,4),IF([first '# in title]&gt;0,MID([title],[first '# in title],3),IF([first '# in title]&gt;0,MID([desc],#REF!,3),VLOOKUP([productid],$G$2:$R$1386,8))))</f>
        <v xml:space="preserve">16 </v>
      </c>
      <c r="S2429" s="1" t="e">
        <f>IF([kw in desc]=[kw rough in title],[kw in desc]*1,IFERROR(LEFT([kw_dirty],3)*1,IFERROR(LEFT([kw_dirty],2)*1,"n.a.")))</f>
        <v>#N/A</v>
      </c>
      <c r="T2429" s="1"/>
      <c r="U2429" s="1">
        <f>VLOOKUP(Tabelle1[[#This Row],[productid]],Tabelle2[#All],2,FALSE)</f>
        <v>16</v>
      </c>
    </row>
    <row r="2430" spans="1:21">
      <c r="A2430" t="s">
        <v>4058</v>
      </c>
      <c r="B2430">
        <v>3180</v>
      </c>
      <c r="C2430">
        <v>289859</v>
      </c>
      <c r="D2430" t="s">
        <v>4109</v>
      </c>
      <c r="E2430" t="s">
        <v>4110</v>
      </c>
      <c r="F2430">
        <v>18406</v>
      </c>
      <c r="G2430">
        <v>3094808</v>
      </c>
      <c r="H2430">
        <f t="shared" si="37"/>
        <v>0</v>
      </c>
      <c r="I2430">
        <f t="array" ref="I2430">MIN(IFERROR(FIND(IstNumbers,A2430),""))</f>
        <v>13</v>
      </c>
      <c r="J2430" s="1" t="e">
        <f>IF([first '# in title]&lt;[pos kw in title],MID([title],[pos kw in title]-6,6),#N/A)</f>
        <v>#N/A</v>
      </c>
      <c r="K2430" s="1" t="e">
        <f>IFERROR(MID(SUBSTITUTE([kw rough in title],",","."),FIND("(",[kw rough in title])+1,20),SUBSTITUTE(IFERROR(MID([kw rough in title],FIND(" ",[kw rough in title])+1,20),[kw rough in title]),",","."))</f>
        <v>#N/A</v>
      </c>
      <c r="L2430" s="1">
        <f>IFERROR(FIND("kW",[desc]),0)</f>
        <v>0</v>
      </c>
      <c r="M2430">
        <f t="array" ref="M2430">MIN(IFERROR(FIND(IstNumbers,E2430),""))</f>
        <v>31</v>
      </c>
      <c r="N2430" s="1" t="b">
        <f>IF([first '# in desc]&lt;[pos kw in desc],MID([desc],[pos kw in desc]-7,7))</f>
        <v>0</v>
      </c>
      <c r="O24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30" s="1" t="str">
        <f>TRIM(IF([first '# in desc]&lt;[pos kw in desc],MID([desc],[pos kw in desc]-6,6),FALSE))</f>
        <v>FALSCH</v>
      </c>
      <c r="Q2430" s="1" t="b">
        <f>IF(LEN([manuell])=0,IFERROR([kw fine in title]*1,IFERROR(SUMPRODUCT(COUNTIF(IsDigits,MID([kw in desc],ROW($A$1:$A$150),1)))=LEN([kw in desc]),#N/A)),[manuell])</f>
        <v>0</v>
      </c>
      <c r="R2430" s="1" t="str">
        <f>IF([pos kw in title]&gt;0,MID(J2430,#REF!,4),IF([first '# in title]&gt;0,MID([title],[first '# in title],3),IF([first '# in title]&gt;0,MID([desc],#REF!,3),VLOOKUP([productid],$G$2:$R$1386,8))))</f>
        <v xml:space="preserve">22 </v>
      </c>
      <c r="S2430" s="1" t="e">
        <f>IF([kw in desc]=[kw rough in title],[kw in desc]*1,IFERROR(LEFT([kw_dirty],3)*1,IFERROR(LEFT([kw_dirty],2)*1,"n.a.")))</f>
        <v>#N/A</v>
      </c>
      <c r="T2430" s="1"/>
      <c r="U2430" s="1" t="e">
        <f>VLOOKUP(Tabelle1[[#This Row],[productid]],Tabelle2[#All],2,FALSE)</f>
        <v>#N/A</v>
      </c>
    </row>
    <row r="2431" spans="1:21" hidden="1">
      <c r="A2431" t="s">
        <v>1307</v>
      </c>
      <c r="B2431">
        <v>3350</v>
      </c>
      <c r="C2431">
        <v>289859</v>
      </c>
      <c r="D2431" t="s">
        <v>4111</v>
      </c>
      <c r="E2431" t="s">
        <v>3956</v>
      </c>
      <c r="F2431">
        <v>18406</v>
      </c>
      <c r="G2431">
        <v>3497887</v>
      </c>
      <c r="H2431">
        <f t="shared" si="37"/>
        <v>0</v>
      </c>
      <c r="I2431">
        <f t="array" ref="I2431">MIN(IFERROR(FIND(IstNumbers,A2431),""))</f>
        <v>13</v>
      </c>
      <c r="J2431" s="1" t="e">
        <f>IF([first '# in title]&lt;[pos kw in title],MID([title],[pos kw in title]-6,6),#N/A)</f>
        <v>#N/A</v>
      </c>
      <c r="K2431" s="1" t="e">
        <f>IFERROR(MID(SUBSTITUTE([kw rough in title],",","."),FIND("(",[kw rough in title])+1,20),SUBSTITUTE(IFERROR(MID([kw rough in title],FIND(" ",[kw rough in title])+1,20),[kw rough in title]),",","."))</f>
        <v>#N/A</v>
      </c>
      <c r="L2431" s="1">
        <f>IFERROR(FIND("kW",[desc]),0)</f>
        <v>70</v>
      </c>
      <c r="M2431">
        <f t="array" ref="M2431">MIN(IFERROR(FIND(IstNumbers,E2431),""))</f>
        <v>34</v>
      </c>
      <c r="N2431" s="1" t="str">
        <f>IF([first '# in desc]&lt;[pos kw in desc],MID([desc],[pos kw in desc]-7,7))</f>
        <v xml:space="preserve">­me 42 </v>
      </c>
      <c r="O24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31" s="1" t="str">
        <f>TRIM(IF([first '# in desc]&lt;[pos kw in desc],MID([desc],[pos kw in desc]-6,6),FALSE))</f>
        <v>me 42</v>
      </c>
      <c r="Q2431" s="1" t="b">
        <f>IF(LEN([manuell])=0,IFERROR([kw fine in title]*1,IFERROR(SUMPRODUCT(COUNTIF(IsDigits,MID([kw in desc],ROW($A$1:$A$150),1)))=LEN([kw in desc]),#N/A)),[manuell])</f>
        <v>0</v>
      </c>
      <c r="R2431" s="1" t="str">
        <f>IF([pos kw in title]&gt;0,MID(J2431,#REF!,4),IF([first '# in title]&gt;0,MID([title],[first '# in title],3),IF([first '# in title]&gt;0,MID([desc],#REF!,3),VLOOKUP([productid],$G$2:$R$1386,8))))</f>
        <v xml:space="preserve">42 </v>
      </c>
      <c r="S2431" s="1" t="e">
        <f>IF([kw in desc]=[kw rough in title],[kw in desc]*1,IFERROR(LEFT([kw_dirty],3)*1,IFERROR(LEFT([kw_dirty],2)*1,"n.a.")))</f>
        <v>#N/A</v>
      </c>
      <c r="T2431" s="1"/>
      <c r="U2431" s="1">
        <f>VLOOKUP(Tabelle1[[#This Row],[productid]],Tabelle2[#All],2,FALSE)</f>
        <v>42</v>
      </c>
    </row>
    <row r="2432" spans="1:21">
      <c r="A2432" t="s">
        <v>4087</v>
      </c>
      <c r="B2432">
        <v>2405</v>
      </c>
      <c r="C2432">
        <v>289859</v>
      </c>
      <c r="D2432" t="s">
        <v>4112</v>
      </c>
      <c r="E2432" t="s">
        <v>4113</v>
      </c>
      <c r="F2432">
        <v>18406</v>
      </c>
      <c r="G2432">
        <v>2286143</v>
      </c>
      <c r="H2432">
        <f t="shared" si="37"/>
        <v>0</v>
      </c>
      <c r="I2432">
        <f t="array" ref="I2432">MIN(IFERROR(FIND(IstNumbers,A2432),""))</f>
        <v>30</v>
      </c>
      <c r="J2432" s="1" t="e">
        <f>IF([first '# in title]&lt;[pos kw in title],MID([title],[pos kw in title]-6,6),#N/A)</f>
        <v>#N/A</v>
      </c>
      <c r="K2432" s="1" t="e">
        <f>IFERROR(MID(SUBSTITUTE([kw rough in title],",","."),FIND("(",[kw rough in title])+1,20),SUBSTITUTE(IFERROR(MID([kw rough in title],FIND(" ",[kw rough in title])+1,20),[kw rough in title]),",","."))</f>
        <v>#N/A</v>
      </c>
      <c r="L2432" s="1">
        <f>IFERROR(FIND("kW",[desc]),0)</f>
        <v>0</v>
      </c>
      <c r="M2432">
        <f t="array" ref="M2432">MIN(IFERROR(FIND(IstNumbers,E2432),""))</f>
        <v>33</v>
      </c>
      <c r="N2432" s="1" t="b">
        <f>IF([first '# in desc]&lt;[pos kw in desc],MID([desc],[pos kw in desc]-7,7))</f>
        <v>0</v>
      </c>
      <c r="O24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32" s="1" t="str">
        <f>TRIM(IF([first '# in desc]&lt;[pos kw in desc],MID([desc],[pos kw in desc]-6,6),FALSE))</f>
        <v>FALSCH</v>
      </c>
      <c r="Q2432" s="1" t="b">
        <f>IF(LEN([manuell])=0,IFERROR([kw fine in title]*1,IFERROR(SUMPRODUCT(COUNTIF(IsDigits,MID([kw in desc],ROW($A$1:$A$150),1)))=LEN([kw in desc]),#N/A)),[manuell])</f>
        <v>0</v>
      </c>
      <c r="R2432" s="1" t="str">
        <f>IF([pos kw in title]&gt;0,MID(J2432,#REF!,4),IF([first '# in title]&gt;0,MID([title],[first '# in title],3),IF([first '# in title]&gt;0,MID([desc],#REF!,3),VLOOKUP([productid],$G$2:$R$1386,8))))</f>
        <v>146</v>
      </c>
      <c r="S2432" s="1" t="e">
        <f>IF([kw in desc]=[kw rough in title],[kw in desc]*1,IFERROR(LEFT([kw_dirty],3)*1,IFERROR(LEFT([kw_dirty],2)*1,"n.a.")))</f>
        <v>#N/A</v>
      </c>
      <c r="T2432" s="1"/>
      <c r="U2432" s="1" t="e">
        <f>VLOOKUP(Tabelle1[[#This Row],[productid]],Tabelle2[#All],2,FALSE)</f>
        <v>#N/A</v>
      </c>
    </row>
    <row r="2433" spans="1:21" hidden="1">
      <c r="A2433" t="s">
        <v>2837</v>
      </c>
      <c r="B2433">
        <v>2274</v>
      </c>
      <c r="C2433">
        <v>289859</v>
      </c>
      <c r="D2433" t="s">
        <v>4114</v>
      </c>
      <c r="E2433" t="s">
        <v>4115</v>
      </c>
      <c r="F2433">
        <v>18406</v>
      </c>
      <c r="G2433">
        <v>3712883</v>
      </c>
      <c r="H2433">
        <f t="shared" si="37"/>
        <v>20</v>
      </c>
      <c r="I2433">
        <f t="array" ref="I2433">MIN(IFERROR(FIND(IstNumbers,A2433),""))</f>
        <v>17</v>
      </c>
      <c r="J2433" s="1" t="str">
        <f>IF([first '# in title]&lt;[pos kw in title],MID([title],[pos kw in title]-6,6),#N/A)</f>
        <v xml:space="preserve">ur 16 </v>
      </c>
      <c r="K243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33" s="1">
        <f>IFERROR(FIND("kW",[desc]),0)</f>
        <v>71</v>
      </c>
      <c r="M2433">
        <f t="array" ref="M2433">MIN(IFERROR(FIND(IstNumbers,E2433),""))</f>
        <v>29</v>
      </c>
      <c r="N2433" s="1" t="str">
        <f>IF([first '# in desc]&lt;[pos kw in desc],MID([desc],[pos kw in desc]-7,7))</f>
        <v xml:space="preserve">­me 16 </v>
      </c>
      <c r="O243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33" s="1" t="str">
        <f>TRIM(IF([first '# in desc]&lt;[pos kw in desc],MID([desc],[pos kw in desc]-6,6),FALSE))</f>
        <v>me 16</v>
      </c>
      <c r="Q2433" s="1">
        <f>IF(LEN([manuell])=0,IFERROR([kw fine in title]*1,IFERROR(SUMPRODUCT(COUNTIF(IsDigits,MID([kw in desc],ROW($A$1:$A$150),1)))=LEN([kw in desc]),#N/A)),[manuell])</f>
        <v>16</v>
      </c>
      <c r="R2433" s="1" t="e">
        <f>IF([pos kw in title]&gt;0,MID(J2433,#REF!,4),IF([first '# in title]&gt;0,MID([title],[first '# in title],3),IF([first '# in title]&gt;0,MID([desc],#REF!,3),VLOOKUP([productid],$G$2:$R$1386,8))))</f>
        <v>#REF!</v>
      </c>
      <c r="S2433" s="1" t="str">
        <f>IF([kw in desc]=[kw rough in title],[kw in desc]*1,IFERROR(LEFT([kw_dirty],3)*1,IFERROR(LEFT([kw_dirty],2)*1,"n.a.")))</f>
        <v>n.a.</v>
      </c>
      <c r="T2433" s="1"/>
      <c r="U2433" s="1">
        <f>VLOOKUP(Tabelle1[[#This Row],[productid]],Tabelle2[#All],2,FALSE)</f>
        <v>16</v>
      </c>
    </row>
    <row r="2434" spans="1:21" hidden="1">
      <c r="A2434" t="s">
        <v>4104</v>
      </c>
      <c r="B2434">
        <v>3270</v>
      </c>
      <c r="C2434">
        <v>289859</v>
      </c>
      <c r="D2434" t="s">
        <v>4116</v>
      </c>
      <c r="E2434" t="s">
        <v>3595</v>
      </c>
      <c r="F2434">
        <v>18406</v>
      </c>
      <c r="G2434">
        <v>1750863</v>
      </c>
      <c r="H2434">
        <f t="shared" si="37"/>
        <v>0</v>
      </c>
      <c r="I2434">
        <f t="array" ref="I2434">MIN(IFERROR(FIND(IstNumbers,A2434),""))</f>
        <v>29</v>
      </c>
      <c r="J2434" s="1" t="e">
        <f>IF([first '# in title]&lt;[pos kw in title],MID([title],[pos kw in title]-6,6),#N/A)</f>
        <v>#N/A</v>
      </c>
      <c r="K2434" s="1" t="e">
        <f>IFERROR(MID(SUBSTITUTE([kw rough in title],",","."),FIND("(",[kw rough in title])+1,20),SUBSTITUTE(IFERROR(MID([kw rough in title],FIND(" ",[kw rough in title])+1,20),[kw rough in title]),",","."))</f>
        <v>#N/A</v>
      </c>
      <c r="L2434" s="1">
        <f>IFERROR(FIND("kW",[desc]),0)</f>
        <v>70</v>
      </c>
      <c r="M2434">
        <f t="array" ref="M2434">MIN(IFERROR(FIND(IstNumbers,E2434),""))</f>
        <v>34</v>
      </c>
      <c r="N2434" s="1" t="str">
        <f>IF([first '# in desc]&lt;[pos kw in desc],MID([desc],[pos kw in desc]-7,7))</f>
        <v xml:space="preserve">­me 42 </v>
      </c>
      <c r="O24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34" s="1" t="str">
        <f>TRIM(IF([first '# in desc]&lt;[pos kw in desc],MID([desc],[pos kw in desc]-6,6),FALSE))</f>
        <v>me 42</v>
      </c>
      <c r="Q2434" s="1" t="b">
        <f>IF(LEN([manuell])=0,IFERROR([kw fine in title]*1,IFERROR(SUMPRODUCT(COUNTIF(IsDigits,MID([kw in desc],ROW($A$1:$A$150),1)))=LEN([kw in desc]),#N/A)),[manuell])</f>
        <v>0</v>
      </c>
      <c r="R2434" s="1" t="str">
        <f>IF([pos kw in title]&gt;0,MID(J2434,#REF!,4),IF([first '# in title]&gt;0,MID([title],[first '# in title],3),IF([first '# in title]&gt;0,MID([desc],#REF!,3),VLOOKUP([productid],$G$2:$R$1386,8))))</f>
        <v>42-</v>
      </c>
      <c r="S2434" s="1" t="e">
        <f>IF([kw in desc]=[kw rough in title],[kw in desc]*1,IFERROR(LEFT([kw_dirty],3)*1,IFERROR(LEFT([kw_dirty],2)*1,"n.a.")))</f>
        <v>#N/A</v>
      </c>
      <c r="T2434" s="1"/>
      <c r="U2434" s="1">
        <f>VLOOKUP(Tabelle1[[#This Row],[productid]],Tabelle2[#All],2,FALSE)</f>
        <v>42</v>
      </c>
    </row>
    <row r="2435" spans="1:21" hidden="1">
      <c r="A2435" t="s">
        <v>4077</v>
      </c>
      <c r="B2435">
        <v>2229</v>
      </c>
      <c r="C2435">
        <v>289859</v>
      </c>
      <c r="D2435" t="s">
        <v>4117</v>
      </c>
      <c r="E2435" t="s">
        <v>3673</v>
      </c>
      <c r="F2435">
        <v>18406</v>
      </c>
      <c r="G2435">
        <v>1219746</v>
      </c>
      <c r="H2435">
        <f t="shared" si="37"/>
        <v>0</v>
      </c>
      <c r="I2435">
        <f t="array" ref="I2435">MIN(IFERROR(FIND(IstNumbers,A2435),""))</f>
        <v>14</v>
      </c>
      <c r="J2435" s="1" t="e">
        <f>IF([first '# in title]&lt;[pos kw in title],MID([title],[pos kw in title]-6,6),#N/A)</f>
        <v>#N/A</v>
      </c>
      <c r="K2435" s="1" t="e">
        <f>IFERROR(MID(SUBSTITUTE([kw rough in title],",","."),FIND("(",[kw rough in title])+1,20),SUBSTITUTE(IFERROR(MID([kw rough in title],FIND(" ",[kw rough in title])+1,20),[kw rough in title]),",","."))</f>
        <v>#N/A</v>
      </c>
      <c r="L2435" s="1">
        <f>IFERROR(FIND("kW",[desc]),0)</f>
        <v>71</v>
      </c>
      <c r="M2435">
        <f t="array" ref="M2435">MIN(IFERROR(FIND(IstNumbers,E2435),""))</f>
        <v>29</v>
      </c>
      <c r="N2435" s="1" t="str">
        <f>IF([first '# in desc]&lt;[pos kw in desc],MID([desc],[pos kw in desc]-7,7))</f>
        <v xml:space="preserve">­me 16 </v>
      </c>
      <c r="O24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35" s="1" t="str">
        <f>TRIM(IF([first '# in desc]&lt;[pos kw in desc],MID([desc],[pos kw in desc]-6,6),FALSE))</f>
        <v>me 16</v>
      </c>
      <c r="Q2435" s="1" t="b">
        <f>IF(LEN([manuell])=0,IFERROR([kw fine in title]*1,IFERROR(SUMPRODUCT(COUNTIF(IsDigits,MID([kw in desc],ROW($A$1:$A$150),1)))=LEN([kw in desc]),#N/A)),[manuell])</f>
        <v>0</v>
      </c>
      <c r="R2435" s="1" t="str">
        <f>IF([pos kw in title]&gt;0,MID(J2435,#REF!,4),IF([first '# in title]&gt;0,MID([title],[first '# in title],3),IF([first '# in title]&gt;0,MID([desc],#REF!,3),VLOOKUP([productid],$G$2:$R$1386,8))))</f>
        <v xml:space="preserve">16 </v>
      </c>
      <c r="S2435" s="1" t="e">
        <f>IF([kw in desc]=[kw rough in title],[kw in desc]*1,IFERROR(LEFT([kw_dirty],3)*1,IFERROR(LEFT([kw_dirty],2)*1,"n.a.")))</f>
        <v>#N/A</v>
      </c>
      <c r="T2435" s="1"/>
      <c r="U2435" s="1">
        <f>VLOOKUP(Tabelle1[[#This Row],[productid]],Tabelle2[#All],2,FALSE)</f>
        <v>16</v>
      </c>
    </row>
    <row r="2436" spans="1:21" hidden="1">
      <c r="A2436" t="s">
        <v>4070</v>
      </c>
      <c r="B2436">
        <v>2209</v>
      </c>
      <c r="C2436">
        <v>289859</v>
      </c>
      <c r="D2436" t="s">
        <v>4118</v>
      </c>
      <c r="E2436" t="s">
        <v>3764</v>
      </c>
      <c r="F2436">
        <v>18406</v>
      </c>
      <c r="G2436">
        <v>2635849</v>
      </c>
      <c r="H2436">
        <f t="shared" ref="H2436:H2499" si="38">IFERROR(FIND("kW",A2436),0)</f>
        <v>0</v>
      </c>
      <c r="I2436">
        <f t="array" ref="I2436">MIN(IFERROR(FIND(IstNumbers,A2436),""))</f>
        <v>14</v>
      </c>
      <c r="J2436" s="1" t="e">
        <f>IF([first '# in title]&lt;[pos kw in title],MID([title],[pos kw in title]-6,6),#N/A)</f>
        <v>#N/A</v>
      </c>
      <c r="K2436" s="1" t="e">
        <f>IFERROR(MID(SUBSTITUTE([kw rough in title],",","."),FIND("(",[kw rough in title])+1,20),SUBSTITUTE(IFERROR(MID([kw rough in title],FIND(" ",[kw rough in title])+1,20),[kw rough in title]),",","."))</f>
        <v>#N/A</v>
      </c>
      <c r="L2436" s="1">
        <f>IFERROR(FIND("kW",[desc]),0)</f>
        <v>71</v>
      </c>
      <c r="M2436">
        <f t="array" ref="M2436">MIN(IFERROR(FIND(IstNumbers,E2436),""))</f>
        <v>29</v>
      </c>
      <c r="N2436" s="1" t="str">
        <f>IF([first '# in desc]&lt;[pos kw in desc],MID([desc],[pos kw in desc]-7,7))</f>
        <v xml:space="preserve">­me 16 </v>
      </c>
      <c r="O243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36" s="1" t="str">
        <f>TRIM(IF([first '# in desc]&lt;[pos kw in desc],MID([desc],[pos kw in desc]-6,6),FALSE))</f>
        <v>me 16</v>
      </c>
      <c r="Q2436" s="1" t="b">
        <f>IF(LEN([manuell])=0,IFERROR([kw fine in title]*1,IFERROR(SUMPRODUCT(COUNTIF(IsDigits,MID([kw in desc],ROW($A$1:$A$150),1)))=LEN([kw in desc]),#N/A)),[manuell])</f>
        <v>0</v>
      </c>
      <c r="R2436" s="1" t="str">
        <f>IF([pos kw in title]&gt;0,MID(J2436,#REF!,4),IF([first '# in title]&gt;0,MID([title],[first '# in title],3),IF([first '# in title]&gt;0,MID([desc],#REF!,3),VLOOKUP([productid],$G$2:$R$1386,8))))</f>
        <v xml:space="preserve">16 </v>
      </c>
      <c r="S2436" s="1" t="e">
        <f>IF([kw in desc]=[kw rough in title],[kw in desc]*1,IFERROR(LEFT([kw_dirty],3)*1,IFERROR(LEFT([kw_dirty],2)*1,"n.a.")))</f>
        <v>#N/A</v>
      </c>
      <c r="T2436" s="1"/>
      <c r="U2436" s="1">
        <f>VLOOKUP(Tabelle1[[#This Row],[productid]],Tabelle2[#All],2,FALSE)</f>
        <v>16</v>
      </c>
    </row>
    <row r="2437" spans="1:21">
      <c r="A2437" t="s">
        <v>4058</v>
      </c>
      <c r="B2437">
        <v>3180</v>
      </c>
      <c r="C2437">
        <v>289859</v>
      </c>
      <c r="D2437" t="s">
        <v>4119</v>
      </c>
      <c r="E2437" t="s">
        <v>4120</v>
      </c>
      <c r="F2437">
        <v>18406</v>
      </c>
      <c r="G2437">
        <v>3094808</v>
      </c>
      <c r="H2437">
        <f t="shared" si="38"/>
        <v>0</v>
      </c>
      <c r="I2437">
        <f t="array" ref="I2437">MIN(IFERROR(FIND(IstNumbers,A2437),""))</f>
        <v>13</v>
      </c>
      <c r="J2437" s="1" t="e">
        <f>IF([first '# in title]&lt;[pos kw in title],MID([title],[pos kw in title]-6,6),#N/A)</f>
        <v>#N/A</v>
      </c>
      <c r="K2437" s="1" t="e">
        <f>IFERROR(MID(SUBSTITUTE([kw rough in title],",","."),FIND("(",[kw rough in title])+1,20),SUBSTITUTE(IFERROR(MID([kw rough in title],FIND(" ",[kw rough in title])+1,20),[kw rough in title]),",","."))</f>
        <v>#N/A</v>
      </c>
      <c r="L2437" s="1">
        <f>IFERROR(FIND("kW",[desc]),0)</f>
        <v>0</v>
      </c>
      <c r="M2437">
        <f t="array" ref="M2437">MIN(IFERROR(FIND(IstNumbers,E2437),""))</f>
        <v>31</v>
      </c>
      <c r="N2437" s="1" t="b">
        <f>IF([first '# in desc]&lt;[pos kw in desc],MID([desc],[pos kw in desc]-7,7))</f>
        <v>0</v>
      </c>
      <c r="O24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37" s="1" t="str">
        <f>TRIM(IF([first '# in desc]&lt;[pos kw in desc],MID([desc],[pos kw in desc]-6,6),FALSE))</f>
        <v>FALSCH</v>
      </c>
      <c r="Q2437" s="1" t="b">
        <f>IF(LEN([manuell])=0,IFERROR([kw fine in title]*1,IFERROR(SUMPRODUCT(COUNTIF(IsDigits,MID([kw in desc],ROW($A$1:$A$150),1)))=LEN([kw in desc]),#N/A)),[manuell])</f>
        <v>0</v>
      </c>
      <c r="R2437" s="1" t="str">
        <f>IF([pos kw in title]&gt;0,MID(J2437,#REF!,4),IF([first '# in title]&gt;0,MID([title],[first '# in title],3),IF([first '# in title]&gt;0,MID([desc],#REF!,3),VLOOKUP([productid],$G$2:$R$1386,8))))</f>
        <v xml:space="preserve">22 </v>
      </c>
      <c r="S2437" s="1" t="e">
        <f>IF([kw in desc]=[kw rough in title],[kw in desc]*1,IFERROR(LEFT([kw_dirty],3)*1,IFERROR(LEFT([kw_dirty],2)*1,"n.a.")))</f>
        <v>#N/A</v>
      </c>
      <c r="T2437" s="1"/>
      <c r="U2437" s="1" t="e">
        <f>VLOOKUP(Tabelle1[[#This Row],[productid]],Tabelle2[#All],2,FALSE)</f>
        <v>#N/A</v>
      </c>
    </row>
    <row r="2438" spans="1:21" hidden="1">
      <c r="A2438" t="s">
        <v>1307</v>
      </c>
      <c r="B2438">
        <v>3350</v>
      </c>
      <c r="C2438">
        <v>289859</v>
      </c>
      <c r="D2438" t="s">
        <v>4121</v>
      </c>
      <c r="E2438" t="s">
        <v>4122</v>
      </c>
      <c r="F2438">
        <v>18406</v>
      </c>
      <c r="G2438">
        <v>3497887</v>
      </c>
      <c r="H2438">
        <f t="shared" si="38"/>
        <v>0</v>
      </c>
      <c r="I2438">
        <f t="array" ref="I2438">MIN(IFERROR(FIND(IstNumbers,A2438),""))</f>
        <v>13</v>
      </c>
      <c r="J2438" s="1" t="e">
        <f>IF([first '# in title]&lt;[pos kw in title],MID([title],[pos kw in title]-6,6),#N/A)</f>
        <v>#N/A</v>
      </c>
      <c r="K2438" s="1" t="e">
        <f>IFERROR(MID(SUBSTITUTE([kw rough in title],",","."),FIND("(",[kw rough in title])+1,20),SUBSTITUTE(IFERROR(MID([kw rough in title],FIND(" ",[kw rough in title])+1,20),[kw rough in title]),",","."))</f>
        <v>#N/A</v>
      </c>
      <c r="L2438" s="1">
        <f>IFERROR(FIND("kW",[desc]),0)</f>
        <v>70</v>
      </c>
      <c r="M2438">
        <f t="array" ref="M2438">MIN(IFERROR(FIND(IstNumbers,E2438),""))</f>
        <v>34</v>
      </c>
      <c r="N2438" s="1" t="str">
        <f>IF([first '# in desc]&lt;[pos kw in desc],MID([desc],[pos kw in desc]-7,7))</f>
        <v xml:space="preserve">­me 42 </v>
      </c>
      <c r="O24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38" s="1" t="str">
        <f>TRIM(IF([first '# in desc]&lt;[pos kw in desc],MID([desc],[pos kw in desc]-6,6),FALSE))</f>
        <v>me 42</v>
      </c>
      <c r="Q2438" s="1" t="b">
        <f>IF(LEN([manuell])=0,IFERROR([kw fine in title]*1,IFERROR(SUMPRODUCT(COUNTIF(IsDigits,MID([kw in desc],ROW($A$1:$A$150),1)))=LEN([kw in desc]),#N/A)),[manuell])</f>
        <v>0</v>
      </c>
      <c r="R2438" s="1" t="str">
        <f>IF([pos kw in title]&gt;0,MID(J2438,#REF!,4),IF([first '# in title]&gt;0,MID([title],[first '# in title],3),IF([first '# in title]&gt;0,MID([desc],#REF!,3),VLOOKUP([productid],$G$2:$R$1386,8))))</f>
        <v xml:space="preserve">42 </v>
      </c>
      <c r="S2438" s="1" t="e">
        <f>IF([kw in desc]=[kw rough in title],[kw in desc]*1,IFERROR(LEFT([kw_dirty],3)*1,IFERROR(LEFT([kw_dirty],2)*1,"n.a.")))</f>
        <v>#N/A</v>
      </c>
      <c r="T2438" s="1"/>
      <c r="U2438" s="1">
        <f>VLOOKUP(Tabelle1[[#This Row],[productid]],Tabelle2[#All],2,FALSE)</f>
        <v>42</v>
      </c>
    </row>
    <row r="2439" spans="1:21">
      <c r="A2439" t="s">
        <v>4087</v>
      </c>
      <c r="B2439">
        <v>2405</v>
      </c>
      <c r="C2439">
        <v>289859</v>
      </c>
      <c r="D2439" t="s">
        <v>4123</v>
      </c>
      <c r="E2439" t="s">
        <v>4124</v>
      </c>
      <c r="F2439">
        <v>18406</v>
      </c>
      <c r="G2439">
        <v>2286143</v>
      </c>
      <c r="H2439">
        <f t="shared" si="38"/>
        <v>0</v>
      </c>
      <c r="I2439">
        <f t="array" ref="I2439">MIN(IFERROR(FIND(IstNumbers,A2439),""))</f>
        <v>30</v>
      </c>
      <c r="J2439" s="1" t="e">
        <f>IF([first '# in title]&lt;[pos kw in title],MID([title],[pos kw in title]-6,6),#N/A)</f>
        <v>#N/A</v>
      </c>
      <c r="K2439" s="1" t="e">
        <f>IFERROR(MID(SUBSTITUTE([kw rough in title],",","."),FIND("(",[kw rough in title])+1,20),SUBSTITUTE(IFERROR(MID([kw rough in title],FIND(" ",[kw rough in title])+1,20),[kw rough in title]),",","."))</f>
        <v>#N/A</v>
      </c>
      <c r="L2439" s="1">
        <f>IFERROR(FIND("kW",[desc]),0)</f>
        <v>0</v>
      </c>
      <c r="M2439">
        <f t="array" ref="M2439">MIN(IFERROR(FIND(IstNumbers,E2439),""))</f>
        <v>33</v>
      </c>
      <c r="N2439" s="1" t="b">
        <f>IF([first '# in desc]&lt;[pos kw in desc],MID([desc],[pos kw in desc]-7,7))</f>
        <v>0</v>
      </c>
      <c r="O24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39" s="1" t="str">
        <f>TRIM(IF([first '# in desc]&lt;[pos kw in desc],MID([desc],[pos kw in desc]-6,6),FALSE))</f>
        <v>FALSCH</v>
      </c>
      <c r="Q2439" s="1" t="b">
        <f>IF(LEN([manuell])=0,IFERROR([kw fine in title]*1,IFERROR(SUMPRODUCT(COUNTIF(IsDigits,MID([kw in desc],ROW($A$1:$A$150),1)))=LEN([kw in desc]),#N/A)),[manuell])</f>
        <v>0</v>
      </c>
      <c r="R2439" s="1" t="str">
        <f>IF([pos kw in title]&gt;0,MID(J2439,#REF!,4),IF([first '# in title]&gt;0,MID([title],[first '# in title],3),IF([first '# in title]&gt;0,MID([desc],#REF!,3),VLOOKUP([productid],$G$2:$R$1386,8))))</f>
        <v>146</v>
      </c>
      <c r="S2439" s="1" t="e">
        <f>IF([kw in desc]=[kw rough in title],[kw in desc]*1,IFERROR(LEFT([kw_dirty],3)*1,IFERROR(LEFT([kw_dirty],2)*1,"n.a.")))</f>
        <v>#N/A</v>
      </c>
      <c r="T2439" s="1"/>
      <c r="U2439" s="1" t="e">
        <f>VLOOKUP(Tabelle1[[#This Row],[productid]],Tabelle2[#All],2,FALSE)</f>
        <v>#N/A</v>
      </c>
    </row>
    <row r="2440" spans="1:21" hidden="1">
      <c r="A2440" t="s">
        <v>2837</v>
      </c>
      <c r="B2440">
        <v>2279</v>
      </c>
      <c r="C2440">
        <v>289859</v>
      </c>
      <c r="D2440" t="s">
        <v>4125</v>
      </c>
      <c r="E2440" t="s">
        <v>4126</v>
      </c>
      <c r="F2440">
        <v>18406</v>
      </c>
      <c r="G2440">
        <v>3712883</v>
      </c>
      <c r="H2440">
        <f t="shared" si="38"/>
        <v>20</v>
      </c>
      <c r="I2440">
        <f t="array" ref="I2440">MIN(IFERROR(FIND(IstNumbers,A2440),""))</f>
        <v>17</v>
      </c>
      <c r="J2440" s="1" t="str">
        <f>IF([first '# in title]&lt;[pos kw in title],MID([title],[pos kw in title]-6,6),#N/A)</f>
        <v xml:space="preserve">ur 16 </v>
      </c>
      <c r="K244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40" s="1">
        <f>IFERROR(FIND("kW",[desc]),0)</f>
        <v>71</v>
      </c>
      <c r="M2440">
        <f t="array" ref="M2440">MIN(IFERROR(FIND(IstNumbers,E2440),""))</f>
        <v>29</v>
      </c>
      <c r="N2440" s="1" t="str">
        <f>IF([first '# in desc]&lt;[pos kw in desc],MID([desc],[pos kw in desc]-7,7))</f>
        <v xml:space="preserve">­me 16 </v>
      </c>
      <c r="O244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40" s="1" t="str">
        <f>TRIM(IF([first '# in desc]&lt;[pos kw in desc],MID([desc],[pos kw in desc]-6,6),FALSE))</f>
        <v>me 16</v>
      </c>
      <c r="Q2440" s="1">
        <f>IF(LEN([manuell])=0,IFERROR([kw fine in title]*1,IFERROR(SUMPRODUCT(COUNTIF(IsDigits,MID([kw in desc],ROW($A$1:$A$150),1)))=LEN([kw in desc]),#N/A)),[manuell])</f>
        <v>16</v>
      </c>
      <c r="R2440" s="1" t="e">
        <f>IF([pos kw in title]&gt;0,MID(J2440,#REF!,4),IF([first '# in title]&gt;0,MID([title],[first '# in title],3),IF([first '# in title]&gt;0,MID([desc],#REF!,3),VLOOKUP([productid],$G$2:$R$1386,8))))</f>
        <v>#REF!</v>
      </c>
      <c r="S2440" s="1" t="str">
        <f>IF([kw in desc]=[kw rough in title],[kw in desc]*1,IFERROR(LEFT([kw_dirty],3)*1,IFERROR(LEFT([kw_dirty],2)*1,"n.a.")))</f>
        <v>n.a.</v>
      </c>
      <c r="T2440" s="1"/>
      <c r="U2440" s="1">
        <f>VLOOKUP(Tabelle1[[#This Row],[productid]],Tabelle2[#All],2,FALSE)</f>
        <v>16</v>
      </c>
    </row>
    <row r="2441" spans="1:21" hidden="1">
      <c r="A2441" t="s">
        <v>4104</v>
      </c>
      <c r="B2441">
        <v>3270</v>
      </c>
      <c r="C2441">
        <v>289859</v>
      </c>
      <c r="D2441" t="s">
        <v>4127</v>
      </c>
      <c r="E2441" t="s">
        <v>3614</v>
      </c>
      <c r="F2441">
        <v>18406</v>
      </c>
      <c r="G2441">
        <v>1750863</v>
      </c>
      <c r="H2441">
        <f t="shared" si="38"/>
        <v>0</v>
      </c>
      <c r="I2441">
        <f t="array" ref="I2441">MIN(IFERROR(FIND(IstNumbers,A2441),""))</f>
        <v>29</v>
      </c>
      <c r="J2441" s="1" t="e">
        <f>IF([first '# in title]&lt;[pos kw in title],MID([title],[pos kw in title]-6,6),#N/A)</f>
        <v>#N/A</v>
      </c>
      <c r="K2441" s="1" t="e">
        <f>IFERROR(MID(SUBSTITUTE([kw rough in title],",","."),FIND("(",[kw rough in title])+1,20),SUBSTITUTE(IFERROR(MID([kw rough in title],FIND(" ",[kw rough in title])+1,20),[kw rough in title]),",","."))</f>
        <v>#N/A</v>
      </c>
      <c r="L2441" s="1">
        <f>IFERROR(FIND("kW",[desc]),0)</f>
        <v>70</v>
      </c>
      <c r="M2441">
        <f t="array" ref="M2441">MIN(IFERROR(FIND(IstNumbers,E2441),""))</f>
        <v>34</v>
      </c>
      <c r="N2441" s="1" t="str">
        <f>IF([first '# in desc]&lt;[pos kw in desc],MID([desc],[pos kw in desc]-7,7))</f>
        <v xml:space="preserve">­me 42 </v>
      </c>
      <c r="O24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41" s="1" t="str">
        <f>TRIM(IF([first '# in desc]&lt;[pos kw in desc],MID([desc],[pos kw in desc]-6,6),FALSE))</f>
        <v>me 42</v>
      </c>
      <c r="Q2441" s="1" t="b">
        <f>IF(LEN([manuell])=0,IFERROR([kw fine in title]*1,IFERROR(SUMPRODUCT(COUNTIF(IsDigits,MID([kw in desc],ROW($A$1:$A$150),1)))=LEN([kw in desc]),#N/A)),[manuell])</f>
        <v>0</v>
      </c>
      <c r="R2441" s="1" t="str">
        <f>IF([pos kw in title]&gt;0,MID(J2441,#REF!,4),IF([first '# in title]&gt;0,MID([title],[first '# in title],3),IF([first '# in title]&gt;0,MID([desc],#REF!,3),VLOOKUP([productid],$G$2:$R$1386,8))))</f>
        <v>42-</v>
      </c>
      <c r="S2441" s="1" t="e">
        <f>IF([kw in desc]=[kw rough in title],[kw in desc]*1,IFERROR(LEFT([kw_dirty],3)*1,IFERROR(LEFT([kw_dirty],2)*1,"n.a.")))</f>
        <v>#N/A</v>
      </c>
      <c r="T2441" s="1"/>
      <c r="U2441" s="1">
        <f>VLOOKUP(Tabelle1[[#This Row],[productid]],Tabelle2[#All],2,FALSE)</f>
        <v>42</v>
      </c>
    </row>
    <row r="2442" spans="1:21" hidden="1">
      <c r="A2442" t="s">
        <v>4077</v>
      </c>
      <c r="B2442">
        <v>2229</v>
      </c>
      <c r="C2442">
        <v>289859</v>
      </c>
      <c r="D2442" t="s">
        <v>4128</v>
      </c>
      <c r="E2442" t="s">
        <v>3692</v>
      </c>
      <c r="F2442">
        <v>18406</v>
      </c>
      <c r="G2442">
        <v>1219746</v>
      </c>
      <c r="H2442">
        <f t="shared" si="38"/>
        <v>0</v>
      </c>
      <c r="I2442">
        <f t="array" ref="I2442">MIN(IFERROR(FIND(IstNumbers,A2442),""))</f>
        <v>14</v>
      </c>
      <c r="J2442" s="1" t="e">
        <f>IF([first '# in title]&lt;[pos kw in title],MID([title],[pos kw in title]-6,6),#N/A)</f>
        <v>#N/A</v>
      </c>
      <c r="K2442" s="1" t="e">
        <f>IFERROR(MID(SUBSTITUTE([kw rough in title],",","."),FIND("(",[kw rough in title])+1,20),SUBSTITUTE(IFERROR(MID([kw rough in title],FIND(" ",[kw rough in title])+1,20),[kw rough in title]),",","."))</f>
        <v>#N/A</v>
      </c>
      <c r="L2442" s="1">
        <f>IFERROR(FIND("kW",[desc]),0)</f>
        <v>71</v>
      </c>
      <c r="M2442">
        <f t="array" ref="M2442">MIN(IFERROR(FIND(IstNumbers,E2442),""))</f>
        <v>29</v>
      </c>
      <c r="N2442" s="1" t="str">
        <f>IF([first '# in desc]&lt;[pos kw in desc],MID([desc],[pos kw in desc]-7,7))</f>
        <v xml:space="preserve">­me 16 </v>
      </c>
      <c r="O244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42" s="1" t="str">
        <f>TRIM(IF([first '# in desc]&lt;[pos kw in desc],MID([desc],[pos kw in desc]-6,6),FALSE))</f>
        <v>me 16</v>
      </c>
      <c r="Q2442" s="1" t="b">
        <f>IF(LEN([manuell])=0,IFERROR([kw fine in title]*1,IFERROR(SUMPRODUCT(COUNTIF(IsDigits,MID([kw in desc],ROW($A$1:$A$150),1)))=LEN([kw in desc]),#N/A)),[manuell])</f>
        <v>0</v>
      </c>
      <c r="R2442" s="1" t="str">
        <f>IF([pos kw in title]&gt;0,MID(J2442,#REF!,4),IF([first '# in title]&gt;0,MID([title],[first '# in title],3),IF([first '# in title]&gt;0,MID([desc],#REF!,3),VLOOKUP([productid],$G$2:$R$1386,8))))</f>
        <v xml:space="preserve">16 </v>
      </c>
      <c r="S2442" s="1" t="e">
        <f>IF([kw in desc]=[kw rough in title],[kw in desc]*1,IFERROR(LEFT([kw_dirty],3)*1,IFERROR(LEFT([kw_dirty],2)*1,"n.a.")))</f>
        <v>#N/A</v>
      </c>
      <c r="T2442" s="1"/>
      <c r="U2442" s="1">
        <f>VLOOKUP(Tabelle1[[#This Row],[productid]],Tabelle2[#All],2,FALSE)</f>
        <v>16</v>
      </c>
    </row>
    <row r="2443" spans="1:21" hidden="1">
      <c r="A2443" t="s">
        <v>4070</v>
      </c>
      <c r="B2443">
        <v>2209</v>
      </c>
      <c r="C2443">
        <v>289859</v>
      </c>
      <c r="D2443" t="s">
        <v>4129</v>
      </c>
      <c r="E2443" t="s">
        <v>3862</v>
      </c>
      <c r="F2443">
        <v>18406</v>
      </c>
      <c r="G2443">
        <v>2635849</v>
      </c>
      <c r="H2443">
        <f t="shared" si="38"/>
        <v>0</v>
      </c>
      <c r="I2443">
        <f t="array" ref="I2443">MIN(IFERROR(FIND(IstNumbers,A2443),""))</f>
        <v>14</v>
      </c>
      <c r="J2443" s="1" t="e">
        <f>IF([first '# in title]&lt;[pos kw in title],MID([title],[pos kw in title]-6,6),#N/A)</f>
        <v>#N/A</v>
      </c>
      <c r="K2443" s="1" t="e">
        <f>IFERROR(MID(SUBSTITUTE([kw rough in title],",","."),FIND("(",[kw rough in title])+1,20),SUBSTITUTE(IFERROR(MID([kw rough in title],FIND(" ",[kw rough in title])+1,20),[kw rough in title]),",","."))</f>
        <v>#N/A</v>
      </c>
      <c r="L2443" s="1">
        <f>IFERROR(FIND("kW",[desc]),0)</f>
        <v>71</v>
      </c>
      <c r="M2443">
        <f t="array" ref="M2443">MIN(IFERROR(FIND(IstNumbers,E2443),""))</f>
        <v>29</v>
      </c>
      <c r="N2443" s="1" t="str">
        <f>IF([first '# in desc]&lt;[pos kw in desc],MID([desc],[pos kw in desc]-7,7))</f>
        <v xml:space="preserve">­me 16 </v>
      </c>
      <c r="O244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43" s="1" t="str">
        <f>TRIM(IF([first '# in desc]&lt;[pos kw in desc],MID([desc],[pos kw in desc]-6,6),FALSE))</f>
        <v>me 16</v>
      </c>
      <c r="Q2443" s="1" t="b">
        <f>IF(LEN([manuell])=0,IFERROR([kw fine in title]*1,IFERROR(SUMPRODUCT(COUNTIF(IsDigits,MID([kw in desc],ROW($A$1:$A$150),1)))=LEN([kw in desc]),#N/A)),[manuell])</f>
        <v>0</v>
      </c>
      <c r="R2443" s="1" t="str">
        <f>IF([pos kw in title]&gt;0,MID(J2443,#REF!,4),IF([first '# in title]&gt;0,MID([title],[first '# in title],3),IF([first '# in title]&gt;0,MID([desc],#REF!,3),VLOOKUP([productid],$G$2:$R$1386,8))))</f>
        <v xml:space="preserve">16 </v>
      </c>
      <c r="S2443" s="1" t="e">
        <f>IF([kw in desc]=[kw rough in title],[kw in desc]*1,IFERROR(LEFT([kw_dirty],3)*1,IFERROR(LEFT([kw_dirty],2)*1,"n.a.")))</f>
        <v>#N/A</v>
      </c>
      <c r="T2443" s="1"/>
      <c r="U2443" s="1">
        <f>VLOOKUP(Tabelle1[[#This Row],[productid]],Tabelle2[#All],2,FALSE)</f>
        <v>16</v>
      </c>
    </row>
    <row r="2444" spans="1:21">
      <c r="A2444" t="s">
        <v>4058</v>
      </c>
      <c r="B2444">
        <v>3185</v>
      </c>
      <c r="C2444">
        <v>289859</v>
      </c>
      <c r="D2444" t="s">
        <v>4130</v>
      </c>
      <c r="E2444" t="s">
        <v>4131</v>
      </c>
      <c r="F2444">
        <v>18406</v>
      </c>
      <c r="G2444">
        <v>3094808</v>
      </c>
      <c r="H2444">
        <f t="shared" si="38"/>
        <v>0</v>
      </c>
      <c r="I2444">
        <f t="array" ref="I2444">MIN(IFERROR(FIND(IstNumbers,A2444),""))</f>
        <v>13</v>
      </c>
      <c r="J2444" s="1" t="e">
        <f>IF([first '# in title]&lt;[pos kw in title],MID([title],[pos kw in title]-6,6),#N/A)</f>
        <v>#N/A</v>
      </c>
      <c r="K2444" s="1" t="e">
        <f>IFERROR(MID(SUBSTITUTE([kw rough in title],",","."),FIND("(",[kw rough in title])+1,20),SUBSTITUTE(IFERROR(MID([kw rough in title],FIND(" ",[kw rough in title])+1,20),[kw rough in title]),",","."))</f>
        <v>#N/A</v>
      </c>
      <c r="L2444" s="1">
        <f>IFERROR(FIND("kW",[desc]),0)</f>
        <v>0</v>
      </c>
      <c r="M2444">
        <f t="array" ref="M2444">MIN(IFERROR(FIND(IstNumbers,E2444),""))</f>
        <v>31</v>
      </c>
      <c r="N2444" s="1" t="b">
        <f>IF([first '# in desc]&lt;[pos kw in desc],MID([desc],[pos kw in desc]-7,7))</f>
        <v>0</v>
      </c>
      <c r="O24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44" s="1" t="str">
        <f>TRIM(IF([first '# in desc]&lt;[pos kw in desc],MID([desc],[pos kw in desc]-6,6),FALSE))</f>
        <v>FALSCH</v>
      </c>
      <c r="Q2444" s="1" t="b">
        <f>IF(LEN([manuell])=0,IFERROR([kw fine in title]*1,IFERROR(SUMPRODUCT(COUNTIF(IsDigits,MID([kw in desc],ROW($A$1:$A$150),1)))=LEN([kw in desc]),#N/A)),[manuell])</f>
        <v>0</v>
      </c>
      <c r="R2444" s="1" t="str">
        <f>IF([pos kw in title]&gt;0,MID(J2444,#REF!,4),IF([first '# in title]&gt;0,MID([title],[first '# in title],3),IF([first '# in title]&gt;0,MID([desc],#REF!,3),VLOOKUP([productid],$G$2:$R$1386,8))))</f>
        <v xml:space="preserve">22 </v>
      </c>
      <c r="S2444" s="1" t="e">
        <f>IF([kw in desc]=[kw rough in title],[kw in desc]*1,IFERROR(LEFT([kw_dirty],3)*1,IFERROR(LEFT([kw_dirty],2)*1,"n.a.")))</f>
        <v>#N/A</v>
      </c>
      <c r="T2444" s="1"/>
      <c r="U2444" s="1" t="e">
        <f>VLOOKUP(Tabelle1[[#This Row],[productid]],Tabelle2[#All],2,FALSE)</f>
        <v>#N/A</v>
      </c>
    </row>
    <row r="2445" spans="1:21" hidden="1">
      <c r="A2445" t="s">
        <v>1307</v>
      </c>
      <c r="B2445">
        <v>3350</v>
      </c>
      <c r="C2445">
        <v>289859</v>
      </c>
      <c r="D2445" t="s">
        <v>4132</v>
      </c>
      <c r="E2445" t="s">
        <v>4007</v>
      </c>
      <c r="F2445">
        <v>18406</v>
      </c>
      <c r="G2445">
        <v>3497887</v>
      </c>
      <c r="H2445">
        <f t="shared" si="38"/>
        <v>0</v>
      </c>
      <c r="I2445">
        <f t="array" ref="I2445">MIN(IFERROR(FIND(IstNumbers,A2445),""))</f>
        <v>13</v>
      </c>
      <c r="J2445" s="1" t="e">
        <f>IF([first '# in title]&lt;[pos kw in title],MID([title],[pos kw in title]-6,6),#N/A)</f>
        <v>#N/A</v>
      </c>
      <c r="K2445" s="1" t="e">
        <f>IFERROR(MID(SUBSTITUTE([kw rough in title],",","."),FIND("(",[kw rough in title])+1,20),SUBSTITUTE(IFERROR(MID([kw rough in title],FIND(" ",[kw rough in title])+1,20),[kw rough in title]),",","."))</f>
        <v>#N/A</v>
      </c>
      <c r="L2445" s="1">
        <f>IFERROR(FIND("kW",[desc]),0)</f>
        <v>70</v>
      </c>
      <c r="M2445">
        <f t="array" ref="M2445">MIN(IFERROR(FIND(IstNumbers,E2445),""))</f>
        <v>34</v>
      </c>
      <c r="N2445" s="1" t="str">
        <f>IF([first '# in desc]&lt;[pos kw in desc],MID([desc],[pos kw in desc]-7,7))</f>
        <v xml:space="preserve">­me 42 </v>
      </c>
      <c r="O24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45" s="1" t="str">
        <f>TRIM(IF([first '# in desc]&lt;[pos kw in desc],MID([desc],[pos kw in desc]-6,6),FALSE))</f>
        <v>me 42</v>
      </c>
      <c r="Q2445" s="1" t="b">
        <f>IF(LEN([manuell])=0,IFERROR([kw fine in title]*1,IFERROR(SUMPRODUCT(COUNTIF(IsDigits,MID([kw in desc],ROW($A$1:$A$150),1)))=LEN([kw in desc]),#N/A)),[manuell])</f>
        <v>0</v>
      </c>
      <c r="R2445" s="1" t="str">
        <f>IF([pos kw in title]&gt;0,MID(J2445,#REF!,4),IF([first '# in title]&gt;0,MID([title],[first '# in title],3),IF([first '# in title]&gt;0,MID([desc],#REF!,3),VLOOKUP([productid],$G$2:$R$1386,8))))</f>
        <v xml:space="preserve">42 </v>
      </c>
      <c r="S2445" s="1" t="e">
        <f>IF([kw in desc]=[kw rough in title],[kw in desc]*1,IFERROR(LEFT([kw_dirty],3)*1,IFERROR(LEFT([kw_dirty],2)*1,"n.a.")))</f>
        <v>#N/A</v>
      </c>
      <c r="T2445" s="1"/>
      <c r="U2445" s="1">
        <f>VLOOKUP(Tabelle1[[#This Row],[productid]],Tabelle2[#All],2,FALSE)</f>
        <v>42</v>
      </c>
    </row>
    <row r="2446" spans="1:21">
      <c r="A2446" t="s">
        <v>4087</v>
      </c>
      <c r="B2446">
        <v>2407</v>
      </c>
      <c r="C2446">
        <v>289859</v>
      </c>
      <c r="D2446" t="s">
        <v>4133</v>
      </c>
      <c r="E2446" t="s">
        <v>4134</v>
      </c>
      <c r="F2446">
        <v>18406</v>
      </c>
      <c r="G2446">
        <v>2286143</v>
      </c>
      <c r="H2446">
        <f t="shared" si="38"/>
        <v>0</v>
      </c>
      <c r="I2446">
        <f t="array" ref="I2446">MIN(IFERROR(FIND(IstNumbers,A2446),""))</f>
        <v>30</v>
      </c>
      <c r="J2446" s="1" t="e">
        <f>IF([first '# in title]&lt;[pos kw in title],MID([title],[pos kw in title]-6,6),#N/A)</f>
        <v>#N/A</v>
      </c>
      <c r="K2446" s="1" t="e">
        <f>IFERROR(MID(SUBSTITUTE([kw rough in title],",","."),FIND("(",[kw rough in title])+1,20),SUBSTITUTE(IFERROR(MID([kw rough in title],FIND(" ",[kw rough in title])+1,20),[kw rough in title]),",","."))</f>
        <v>#N/A</v>
      </c>
      <c r="L2446" s="1">
        <f>IFERROR(FIND("kW",[desc]),0)</f>
        <v>0</v>
      </c>
      <c r="M2446">
        <f t="array" ref="M2446">MIN(IFERROR(FIND(IstNumbers,E2446),""))</f>
        <v>33</v>
      </c>
      <c r="N2446" s="1" t="b">
        <f>IF([first '# in desc]&lt;[pos kw in desc],MID([desc],[pos kw in desc]-7,7))</f>
        <v>0</v>
      </c>
      <c r="O24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46" s="1" t="str">
        <f>TRIM(IF([first '# in desc]&lt;[pos kw in desc],MID([desc],[pos kw in desc]-6,6),FALSE))</f>
        <v>FALSCH</v>
      </c>
      <c r="Q2446" s="1" t="b">
        <f>IF(LEN([manuell])=0,IFERROR([kw fine in title]*1,IFERROR(SUMPRODUCT(COUNTIF(IsDigits,MID([kw in desc],ROW($A$1:$A$150),1)))=LEN([kw in desc]),#N/A)),[manuell])</f>
        <v>0</v>
      </c>
      <c r="R2446" s="1" t="str">
        <f>IF([pos kw in title]&gt;0,MID(J2446,#REF!,4),IF([first '# in title]&gt;0,MID([title],[first '# in title],3),IF([first '# in title]&gt;0,MID([desc],#REF!,3),VLOOKUP([productid],$G$2:$R$1386,8))))</f>
        <v>146</v>
      </c>
      <c r="S2446" s="1" t="e">
        <f>IF([kw in desc]=[kw rough in title],[kw in desc]*1,IFERROR(LEFT([kw_dirty],3)*1,IFERROR(LEFT([kw_dirty],2)*1,"n.a.")))</f>
        <v>#N/A</v>
      </c>
      <c r="T2446" s="1"/>
      <c r="U2446" s="1" t="e">
        <f>VLOOKUP(Tabelle1[[#This Row],[productid]],Tabelle2[#All],2,FALSE)</f>
        <v>#N/A</v>
      </c>
    </row>
    <row r="2447" spans="1:21" hidden="1">
      <c r="A2447" t="s">
        <v>2837</v>
      </c>
      <c r="B2447">
        <v>2279</v>
      </c>
      <c r="C2447">
        <v>289859</v>
      </c>
      <c r="D2447" t="s">
        <v>4135</v>
      </c>
      <c r="E2447" t="s">
        <v>4136</v>
      </c>
      <c r="F2447">
        <v>18406</v>
      </c>
      <c r="G2447">
        <v>3712883</v>
      </c>
      <c r="H2447">
        <f t="shared" si="38"/>
        <v>20</v>
      </c>
      <c r="I2447">
        <f t="array" ref="I2447">MIN(IFERROR(FIND(IstNumbers,A2447),""))</f>
        <v>17</v>
      </c>
      <c r="J2447" s="1" t="str">
        <f>IF([first '# in title]&lt;[pos kw in title],MID([title],[pos kw in title]-6,6),#N/A)</f>
        <v xml:space="preserve">ur 16 </v>
      </c>
      <c r="K244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47" s="1">
        <f>IFERROR(FIND("kW",[desc]),0)</f>
        <v>71</v>
      </c>
      <c r="M2447">
        <f t="array" ref="M2447">MIN(IFERROR(FIND(IstNumbers,E2447),""))</f>
        <v>29</v>
      </c>
      <c r="N2447" s="1" t="str">
        <f>IF([first '# in desc]&lt;[pos kw in desc],MID([desc],[pos kw in desc]-7,7))</f>
        <v xml:space="preserve">­me 16 </v>
      </c>
      <c r="O244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47" s="1" t="str">
        <f>TRIM(IF([first '# in desc]&lt;[pos kw in desc],MID([desc],[pos kw in desc]-6,6),FALSE))</f>
        <v>me 16</v>
      </c>
      <c r="Q2447" s="1">
        <f>IF(LEN([manuell])=0,IFERROR([kw fine in title]*1,IFERROR(SUMPRODUCT(COUNTIF(IsDigits,MID([kw in desc],ROW($A$1:$A$150),1)))=LEN([kw in desc]),#N/A)),[manuell])</f>
        <v>16</v>
      </c>
      <c r="R2447" s="1" t="e">
        <f>IF([pos kw in title]&gt;0,MID(J2447,#REF!,4),IF([first '# in title]&gt;0,MID([title],[first '# in title],3),IF([first '# in title]&gt;0,MID([desc],#REF!,3),VLOOKUP([productid],$G$2:$R$1386,8))))</f>
        <v>#REF!</v>
      </c>
      <c r="S2447" s="1" t="str">
        <f>IF([kw in desc]=[kw rough in title],[kw in desc]*1,IFERROR(LEFT([kw_dirty],3)*1,IFERROR(LEFT([kw_dirty],2)*1,"n.a.")))</f>
        <v>n.a.</v>
      </c>
      <c r="T2447" s="1"/>
      <c r="U2447" s="1">
        <f>VLOOKUP(Tabelle1[[#This Row],[productid]],Tabelle2[#All],2,FALSE)</f>
        <v>16</v>
      </c>
    </row>
    <row r="2448" spans="1:21" hidden="1">
      <c r="A2448" t="s">
        <v>4104</v>
      </c>
      <c r="B2448">
        <v>3270</v>
      </c>
      <c r="C2448">
        <v>289859</v>
      </c>
      <c r="D2448" t="s">
        <v>4137</v>
      </c>
      <c r="E2448" t="s">
        <v>3630</v>
      </c>
      <c r="F2448">
        <v>18406</v>
      </c>
      <c r="G2448">
        <v>1750863</v>
      </c>
      <c r="H2448">
        <f t="shared" si="38"/>
        <v>0</v>
      </c>
      <c r="I2448">
        <f t="array" ref="I2448">MIN(IFERROR(FIND(IstNumbers,A2448),""))</f>
        <v>29</v>
      </c>
      <c r="J2448" s="1" t="e">
        <f>IF([first '# in title]&lt;[pos kw in title],MID([title],[pos kw in title]-6,6),#N/A)</f>
        <v>#N/A</v>
      </c>
      <c r="K2448" s="1" t="e">
        <f>IFERROR(MID(SUBSTITUTE([kw rough in title],",","."),FIND("(",[kw rough in title])+1,20),SUBSTITUTE(IFERROR(MID([kw rough in title],FIND(" ",[kw rough in title])+1,20),[kw rough in title]),",","."))</f>
        <v>#N/A</v>
      </c>
      <c r="L2448" s="1">
        <f>IFERROR(FIND("kW",[desc]),0)</f>
        <v>70</v>
      </c>
      <c r="M2448">
        <f t="array" ref="M2448">MIN(IFERROR(FIND(IstNumbers,E2448),""))</f>
        <v>34</v>
      </c>
      <c r="N2448" s="1" t="str">
        <f>IF([first '# in desc]&lt;[pos kw in desc],MID([desc],[pos kw in desc]-7,7))</f>
        <v xml:space="preserve">­me 42 </v>
      </c>
      <c r="O24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48" s="1" t="str">
        <f>TRIM(IF([first '# in desc]&lt;[pos kw in desc],MID([desc],[pos kw in desc]-6,6),FALSE))</f>
        <v>me 42</v>
      </c>
      <c r="Q2448" s="1" t="b">
        <f>IF(LEN([manuell])=0,IFERROR([kw fine in title]*1,IFERROR(SUMPRODUCT(COUNTIF(IsDigits,MID([kw in desc],ROW($A$1:$A$150),1)))=LEN([kw in desc]),#N/A)),[manuell])</f>
        <v>0</v>
      </c>
      <c r="R2448" s="1" t="str">
        <f>IF([pos kw in title]&gt;0,MID(J2448,#REF!,4),IF([first '# in title]&gt;0,MID([title],[first '# in title],3),IF([first '# in title]&gt;0,MID([desc],#REF!,3),VLOOKUP([productid],$G$2:$R$1386,8))))</f>
        <v>42-</v>
      </c>
      <c r="S2448" s="1" t="e">
        <f>IF([kw in desc]=[kw rough in title],[kw in desc]*1,IFERROR(LEFT([kw_dirty],3)*1,IFERROR(LEFT([kw_dirty],2)*1,"n.a.")))</f>
        <v>#N/A</v>
      </c>
      <c r="T2448" s="1"/>
      <c r="U2448" s="1">
        <f>VLOOKUP(Tabelle1[[#This Row],[productid]],Tabelle2[#All],2,FALSE)</f>
        <v>42</v>
      </c>
    </row>
    <row r="2449" spans="1:21" hidden="1">
      <c r="A2449" t="s">
        <v>4077</v>
      </c>
      <c r="B2449">
        <v>2234</v>
      </c>
      <c r="C2449">
        <v>289859</v>
      </c>
      <c r="D2449" t="s">
        <v>4138</v>
      </c>
      <c r="E2449" t="s">
        <v>3712</v>
      </c>
      <c r="F2449">
        <v>18406</v>
      </c>
      <c r="G2449">
        <v>1219746</v>
      </c>
      <c r="H2449">
        <f t="shared" si="38"/>
        <v>0</v>
      </c>
      <c r="I2449">
        <f t="array" ref="I2449">MIN(IFERROR(FIND(IstNumbers,A2449),""))</f>
        <v>14</v>
      </c>
      <c r="J2449" s="1" t="e">
        <f>IF([first '# in title]&lt;[pos kw in title],MID([title],[pos kw in title]-6,6),#N/A)</f>
        <v>#N/A</v>
      </c>
      <c r="K2449" s="1" t="e">
        <f>IFERROR(MID(SUBSTITUTE([kw rough in title],",","."),FIND("(",[kw rough in title])+1,20),SUBSTITUTE(IFERROR(MID([kw rough in title],FIND(" ",[kw rough in title])+1,20),[kw rough in title]),",","."))</f>
        <v>#N/A</v>
      </c>
      <c r="L2449" s="1">
        <f>IFERROR(FIND("kW",[desc]),0)</f>
        <v>71</v>
      </c>
      <c r="M2449">
        <f t="array" ref="M2449">MIN(IFERROR(FIND(IstNumbers,E2449),""))</f>
        <v>29</v>
      </c>
      <c r="N2449" s="1" t="str">
        <f>IF([first '# in desc]&lt;[pos kw in desc],MID([desc],[pos kw in desc]-7,7))</f>
        <v xml:space="preserve">­me 16 </v>
      </c>
      <c r="O244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49" s="1" t="str">
        <f>TRIM(IF([first '# in desc]&lt;[pos kw in desc],MID([desc],[pos kw in desc]-6,6),FALSE))</f>
        <v>me 16</v>
      </c>
      <c r="Q2449" s="1" t="b">
        <f>IF(LEN([manuell])=0,IFERROR([kw fine in title]*1,IFERROR(SUMPRODUCT(COUNTIF(IsDigits,MID([kw in desc],ROW($A$1:$A$150),1)))=LEN([kw in desc]),#N/A)),[manuell])</f>
        <v>0</v>
      </c>
      <c r="R2449" s="1" t="str">
        <f>IF([pos kw in title]&gt;0,MID(J2449,#REF!,4),IF([first '# in title]&gt;0,MID([title],[first '# in title],3),IF([first '# in title]&gt;0,MID([desc],#REF!,3),VLOOKUP([productid],$G$2:$R$1386,8))))</f>
        <v xml:space="preserve">16 </v>
      </c>
      <c r="S2449" s="1" t="e">
        <f>IF([kw in desc]=[kw rough in title],[kw in desc]*1,IFERROR(LEFT([kw_dirty],3)*1,IFERROR(LEFT([kw_dirty],2)*1,"n.a.")))</f>
        <v>#N/A</v>
      </c>
      <c r="T2449" s="1"/>
      <c r="U2449" s="1">
        <f>VLOOKUP(Tabelle1[[#This Row],[productid]],Tabelle2[#All],2,FALSE)</f>
        <v>16</v>
      </c>
    </row>
    <row r="2450" spans="1:21" hidden="1">
      <c r="A2450" t="s">
        <v>4070</v>
      </c>
      <c r="B2450">
        <v>2209</v>
      </c>
      <c r="C2450">
        <v>289859</v>
      </c>
      <c r="D2450" t="s">
        <v>4139</v>
      </c>
      <c r="E2450" t="s">
        <v>3878</v>
      </c>
      <c r="F2450">
        <v>18406</v>
      </c>
      <c r="G2450">
        <v>2635849</v>
      </c>
      <c r="H2450">
        <f t="shared" si="38"/>
        <v>0</v>
      </c>
      <c r="I2450">
        <f t="array" ref="I2450">MIN(IFERROR(FIND(IstNumbers,A2450),""))</f>
        <v>14</v>
      </c>
      <c r="J2450" s="1" t="e">
        <f>IF([first '# in title]&lt;[pos kw in title],MID([title],[pos kw in title]-6,6),#N/A)</f>
        <v>#N/A</v>
      </c>
      <c r="K2450" s="1" t="e">
        <f>IFERROR(MID(SUBSTITUTE([kw rough in title],",","."),FIND("(",[kw rough in title])+1,20),SUBSTITUTE(IFERROR(MID([kw rough in title],FIND(" ",[kw rough in title])+1,20),[kw rough in title]),",","."))</f>
        <v>#N/A</v>
      </c>
      <c r="L2450" s="1">
        <f>IFERROR(FIND("kW",[desc]),0)</f>
        <v>71</v>
      </c>
      <c r="M2450">
        <f t="array" ref="M2450">MIN(IFERROR(FIND(IstNumbers,E2450),""))</f>
        <v>29</v>
      </c>
      <c r="N2450" s="1" t="str">
        <f>IF([first '# in desc]&lt;[pos kw in desc],MID([desc],[pos kw in desc]-7,7))</f>
        <v xml:space="preserve">­me 16 </v>
      </c>
      <c r="O245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50" s="1" t="str">
        <f>TRIM(IF([first '# in desc]&lt;[pos kw in desc],MID([desc],[pos kw in desc]-6,6),FALSE))</f>
        <v>me 16</v>
      </c>
      <c r="Q2450" s="1" t="b">
        <f>IF(LEN([manuell])=0,IFERROR([kw fine in title]*1,IFERROR(SUMPRODUCT(COUNTIF(IsDigits,MID([kw in desc],ROW($A$1:$A$150),1)))=LEN([kw in desc]),#N/A)),[manuell])</f>
        <v>0</v>
      </c>
      <c r="R2450" s="1" t="str">
        <f>IF([pos kw in title]&gt;0,MID(J2450,#REF!,4),IF([first '# in title]&gt;0,MID([title],[first '# in title],3),IF([first '# in title]&gt;0,MID([desc],#REF!,3),VLOOKUP([productid],$G$2:$R$1386,8))))</f>
        <v xml:space="preserve">16 </v>
      </c>
      <c r="S2450" s="1" t="e">
        <f>IF([kw in desc]=[kw rough in title],[kw in desc]*1,IFERROR(LEFT([kw_dirty],3)*1,IFERROR(LEFT([kw_dirty],2)*1,"n.a.")))</f>
        <v>#N/A</v>
      </c>
      <c r="T2450" s="1"/>
      <c r="U2450" s="1">
        <f>VLOOKUP(Tabelle1[[#This Row],[productid]],Tabelle2[#All],2,FALSE)</f>
        <v>16</v>
      </c>
    </row>
    <row r="2451" spans="1:21">
      <c r="A2451" t="s">
        <v>4058</v>
      </c>
      <c r="B2451">
        <v>3185</v>
      </c>
      <c r="C2451">
        <v>289859</v>
      </c>
      <c r="D2451" t="s">
        <v>4140</v>
      </c>
      <c r="E2451" t="s">
        <v>4141</v>
      </c>
      <c r="F2451">
        <v>18406</v>
      </c>
      <c r="G2451">
        <v>3094808</v>
      </c>
      <c r="H2451">
        <f t="shared" si="38"/>
        <v>0</v>
      </c>
      <c r="I2451">
        <f t="array" ref="I2451">MIN(IFERROR(FIND(IstNumbers,A2451),""))</f>
        <v>13</v>
      </c>
      <c r="J2451" s="1" t="e">
        <f>IF([first '# in title]&lt;[pos kw in title],MID([title],[pos kw in title]-6,6),#N/A)</f>
        <v>#N/A</v>
      </c>
      <c r="K2451" s="1" t="e">
        <f>IFERROR(MID(SUBSTITUTE([kw rough in title],",","."),FIND("(",[kw rough in title])+1,20),SUBSTITUTE(IFERROR(MID([kw rough in title],FIND(" ",[kw rough in title])+1,20),[kw rough in title]),",","."))</f>
        <v>#N/A</v>
      </c>
      <c r="L2451" s="1">
        <f>IFERROR(FIND("kW",[desc]),0)</f>
        <v>0</v>
      </c>
      <c r="M2451">
        <f t="array" ref="M2451">MIN(IFERROR(FIND(IstNumbers,E2451),""))</f>
        <v>31</v>
      </c>
      <c r="N2451" s="1" t="b">
        <f>IF([first '# in desc]&lt;[pos kw in desc],MID([desc],[pos kw in desc]-7,7))</f>
        <v>0</v>
      </c>
      <c r="O24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51" s="1" t="str">
        <f>TRIM(IF([first '# in desc]&lt;[pos kw in desc],MID([desc],[pos kw in desc]-6,6),FALSE))</f>
        <v>FALSCH</v>
      </c>
      <c r="Q2451" s="1" t="b">
        <f>IF(LEN([manuell])=0,IFERROR([kw fine in title]*1,IFERROR(SUMPRODUCT(COUNTIF(IsDigits,MID([kw in desc],ROW($A$1:$A$150),1)))=LEN([kw in desc]),#N/A)),[manuell])</f>
        <v>0</v>
      </c>
      <c r="R2451" s="1" t="str">
        <f>IF([pos kw in title]&gt;0,MID(J2451,#REF!,4),IF([first '# in title]&gt;0,MID([title],[first '# in title],3),IF([first '# in title]&gt;0,MID([desc],#REF!,3),VLOOKUP([productid],$G$2:$R$1386,8))))</f>
        <v xml:space="preserve">22 </v>
      </c>
      <c r="S2451" s="1" t="e">
        <f>IF([kw in desc]=[kw rough in title],[kw in desc]*1,IFERROR(LEFT([kw_dirty],3)*1,IFERROR(LEFT([kw_dirty],2)*1,"n.a.")))</f>
        <v>#N/A</v>
      </c>
      <c r="T2451" s="1"/>
      <c r="U2451" s="1" t="e">
        <f>VLOOKUP(Tabelle1[[#This Row],[productid]],Tabelle2[#All],2,FALSE)</f>
        <v>#N/A</v>
      </c>
    </row>
    <row r="2452" spans="1:21" hidden="1">
      <c r="A2452" t="s">
        <v>1307</v>
      </c>
      <c r="B2452">
        <v>3350</v>
      </c>
      <c r="C2452">
        <v>289859</v>
      </c>
      <c r="D2452" t="s">
        <v>4142</v>
      </c>
      <c r="E2452" t="s">
        <v>4143</v>
      </c>
      <c r="F2452">
        <v>18406</v>
      </c>
      <c r="G2452">
        <v>3497887</v>
      </c>
      <c r="H2452">
        <f t="shared" si="38"/>
        <v>0</v>
      </c>
      <c r="I2452">
        <f t="array" ref="I2452">MIN(IFERROR(FIND(IstNumbers,A2452),""))</f>
        <v>13</v>
      </c>
      <c r="J2452" s="1" t="e">
        <f>IF([first '# in title]&lt;[pos kw in title],MID([title],[pos kw in title]-6,6),#N/A)</f>
        <v>#N/A</v>
      </c>
      <c r="K2452" s="1" t="e">
        <f>IFERROR(MID(SUBSTITUTE([kw rough in title],",","."),FIND("(",[kw rough in title])+1,20),SUBSTITUTE(IFERROR(MID([kw rough in title],FIND(" ",[kw rough in title])+1,20),[kw rough in title]),",","."))</f>
        <v>#N/A</v>
      </c>
      <c r="L2452" s="1">
        <f>IFERROR(FIND("kW",[desc]),0)</f>
        <v>70</v>
      </c>
      <c r="M2452">
        <f t="array" ref="M2452">MIN(IFERROR(FIND(IstNumbers,E2452),""))</f>
        <v>34</v>
      </c>
      <c r="N2452" s="1" t="str">
        <f>IF([first '# in desc]&lt;[pos kw in desc],MID([desc],[pos kw in desc]-7,7))</f>
        <v xml:space="preserve">­me 42 </v>
      </c>
      <c r="O24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52" s="1" t="str">
        <f>TRIM(IF([first '# in desc]&lt;[pos kw in desc],MID([desc],[pos kw in desc]-6,6),FALSE))</f>
        <v>me 42</v>
      </c>
      <c r="Q2452" s="1" t="b">
        <f>IF(LEN([manuell])=0,IFERROR([kw fine in title]*1,IFERROR(SUMPRODUCT(COUNTIF(IsDigits,MID([kw in desc],ROW($A$1:$A$150),1)))=LEN([kw in desc]),#N/A)),[manuell])</f>
        <v>0</v>
      </c>
      <c r="R2452" s="1" t="str">
        <f>IF([pos kw in title]&gt;0,MID(J2452,#REF!,4),IF([first '# in title]&gt;0,MID([title],[first '# in title],3),IF([first '# in title]&gt;0,MID([desc],#REF!,3),VLOOKUP([productid],$G$2:$R$1386,8))))</f>
        <v xml:space="preserve">42 </v>
      </c>
      <c r="S2452" s="1" t="e">
        <f>IF([kw in desc]=[kw rough in title],[kw in desc]*1,IFERROR(LEFT([kw_dirty],3)*1,IFERROR(LEFT([kw_dirty],2)*1,"n.a.")))</f>
        <v>#N/A</v>
      </c>
      <c r="T2452" s="1"/>
      <c r="U2452" s="1">
        <f>VLOOKUP(Tabelle1[[#This Row],[productid]],Tabelle2[#All],2,FALSE)</f>
        <v>42</v>
      </c>
    </row>
    <row r="2453" spans="1:21">
      <c r="A2453" t="s">
        <v>4087</v>
      </c>
      <c r="B2453">
        <v>2408</v>
      </c>
      <c r="C2453">
        <v>289859</v>
      </c>
      <c r="D2453" t="s">
        <v>4144</v>
      </c>
      <c r="E2453" t="s">
        <v>4145</v>
      </c>
      <c r="F2453">
        <v>18406</v>
      </c>
      <c r="G2453">
        <v>2286143</v>
      </c>
      <c r="H2453">
        <f t="shared" si="38"/>
        <v>0</v>
      </c>
      <c r="I2453">
        <f t="array" ref="I2453">MIN(IFERROR(FIND(IstNumbers,A2453),""))</f>
        <v>30</v>
      </c>
      <c r="J2453" s="1" t="e">
        <f>IF([first '# in title]&lt;[pos kw in title],MID([title],[pos kw in title]-6,6),#N/A)</f>
        <v>#N/A</v>
      </c>
      <c r="K2453" s="1" t="e">
        <f>IFERROR(MID(SUBSTITUTE([kw rough in title],",","."),FIND("(",[kw rough in title])+1,20),SUBSTITUTE(IFERROR(MID([kw rough in title],FIND(" ",[kw rough in title])+1,20),[kw rough in title]),",","."))</f>
        <v>#N/A</v>
      </c>
      <c r="L2453" s="1">
        <f>IFERROR(FIND("kW",[desc]),0)</f>
        <v>0</v>
      </c>
      <c r="M2453">
        <f t="array" ref="M2453">MIN(IFERROR(FIND(IstNumbers,E2453),""))</f>
        <v>33</v>
      </c>
      <c r="N2453" s="1" t="b">
        <f>IF([first '# in desc]&lt;[pos kw in desc],MID([desc],[pos kw in desc]-7,7))</f>
        <v>0</v>
      </c>
      <c r="O24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53" s="1" t="str">
        <f>TRIM(IF([first '# in desc]&lt;[pos kw in desc],MID([desc],[pos kw in desc]-6,6),FALSE))</f>
        <v>FALSCH</v>
      </c>
      <c r="Q2453" s="1" t="b">
        <f>IF(LEN([manuell])=0,IFERROR([kw fine in title]*1,IFERROR(SUMPRODUCT(COUNTIF(IsDigits,MID([kw in desc],ROW($A$1:$A$150),1)))=LEN([kw in desc]),#N/A)),[manuell])</f>
        <v>0</v>
      </c>
      <c r="R2453" s="1" t="str">
        <f>IF([pos kw in title]&gt;0,MID(J2453,#REF!,4),IF([first '# in title]&gt;0,MID([title],[first '# in title],3),IF([first '# in title]&gt;0,MID([desc],#REF!,3),VLOOKUP([productid],$G$2:$R$1386,8))))</f>
        <v>146</v>
      </c>
      <c r="S2453" s="1" t="e">
        <f>IF([kw in desc]=[kw rough in title],[kw in desc]*1,IFERROR(LEFT([kw_dirty],3)*1,IFERROR(LEFT([kw_dirty],2)*1,"n.a.")))</f>
        <v>#N/A</v>
      </c>
      <c r="T2453" s="1"/>
      <c r="U2453" s="1" t="e">
        <f>VLOOKUP(Tabelle1[[#This Row],[productid]],Tabelle2[#All],2,FALSE)</f>
        <v>#N/A</v>
      </c>
    </row>
    <row r="2454" spans="1:21" hidden="1">
      <c r="A2454" t="s">
        <v>2837</v>
      </c>
      <c r="B2454">
        <v>2284</v>
      </c>
      <c r="C2454">
        <v>289859</v>
      </c>
      <c r="D2454" t="s">
        <v>4146</v>
      </c>
      <c r="E2454" t="s">
        <v>4147</v>
      </c>
      <c r="F2454">
        <v>18406</v>
      </c>
      <c r="G2454">
        <v>3712883</v>
      </c>
      <c r="H2454">
        <f t="shared" si="38"/>
        <v>20</v>
      </c>
      <c r="I2454">
        <f t="array" ref="I2454">MIN(IFERROR(FIND(IstNumbers,A2454),""))</f>
        <v>17</v>
      </c>
      <c r="J2454" s="1" t="str">
        <f>IF([first '# in title]&lt;[pos kw in title],MID([title],[pos kw in title]-6,6),#N/A)</f>
        <v xml:space="preserve">ur 16 </v>
      </c>
      <c r="K245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54" s="1">
        <f>IFERROR(FIND("kW",[desc]),0)</f>
        <v>71</v>
      </c>
      <c r="M2454">
        <f t="array" ref="M2454">MIN(IFERROR(FIND(IstNumbers,E2454),""))</f>
        <v>29</v>
      </c>
      <c r="N2454" s="1" t="str">
        <f>IF([first '# in desc]&lt;[pos kw in desc],MID([desc],[pos kw in desc]-7,7))</f>
        <v xml:space="preserve">­me 16 </v>
      </c>
      <c r="O245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54" s="1" t="str">
        <f>TRIM(IF([first '# in desc]&lt;[pos kw in desc],MID([desc],[pos kw in desc]-6,6),FALSE))</f>
        <v>me 16</v>
      </c>
      <c r="Q2454" s="1">
        <f>IF(LEN([manuell])=0,IFERROR([kw fine in title]*1,IFERROR(SUMPRODUCT(COUNTIF(IsDigits,MID([kw in desc],ROW($A$1:$A$150),1)))=LEN([kw in desc]),#N/A)),[manuell])</f>
        <v>16</v>
      </c>
      <c r="R2454" s="1" t="e">
        <f>IF([pos kw in title]&gt;0,MID(J2454,#REF!,4),IF([first '# in title]&gt;0,MID([title],[first '# in title],3),IF([first '# in title]&gt;0,MID([desc],#REF!,3),VLOOKUP([productid],$G$2:$R$1386,8))))</f>
        <v>#REF!</v>
      </c>
      <c r="S2454" s="1" t="str">
        <f>IF([kw in desc]=[kw rough in title],[kw in desc]*1,IFERROR(LEFT([kw_dirty],3)*1,IFERROR(LEFT([kw_dirty],2)*1,"n.a.")))</f>
        <v>n.a.</v>
      </c>
      <c r="T2454" s="1"/>
      <c r="U2454" s="1">
        <f>VLOOKUP(Tabelle1[[#This Row],[productid]],Tabelle2[#All],2,FALSE)</f>
        <v>16</v>
      </c>
    </row>
    <row r="2455" spans="1:21" hidden="1">
      <c r="A2455" t="s">
        <v>4104</v>
      </c>
      <c r="B2455">
        <v>3270</v>
      </c>
      <c r="C2455">
        <v>289859</v>
      </c>
      <c r="D2455" t="s">
        <v>4148</v>
      </c>
      <c r="E2455" t="s">
        <v>3420</v>
      </c>
      <c r="F2455">
        <v>18406</v>
      </c>
      <c r="G2455">
        <v>1750863</v>
      </c>
      <c r="H2455">
        <f t="shared" si="38"/>
        <v>0</v>
      </c>
      <c r="I2455">
        <f t="array" ref="I2455">MIN(IFERROR(FIND(IstNumbers,A2455),""))</f>
        <v>29</v>
      </c>
      <c r="J2455" s="1" t="e">
        <f>IF([first '# in title]&lt;[pos kw in title],MID([title],[pos kw in title]-6,6),#N/A)</f>
        <v>#N/A</v>
      </c>
      <c r="K2455" s="1" t="e">
        <f>IFERROR(MID(SUBSTITUTE([kw rough in title],",","."),FIND("(",[kw rough in title])+1,20),SUBSTITUTE(IFERROR(MID([kw rough in title],FIND(" ",[kw rough in title])+1,20),[kw rough in title]),",","."))</f>
        <v>#N/A</v>
      </c>
      <c r="L2455" s="1">
        <f>IFERROR(FIND("kW",[desc]),0)</f>
        <v>70</v>
      </c>
      <c r="M2455">
        <f t="array" ref="M2455">MIN(IFERROR(FIND(IstNumbers,E2455),""))</f>
        <v>34</v>
      </c>
      <c r="N2455" s="1" t="str">
        <f>IF([first '# in desc]&lt;[pos kw in desc],MID([desc],[pos kw in desc]-7,7))</f>
        <v xml:space="preserve">­me 42 </v>
      </c>
      <c r="O24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55" s="1" t="str">
        <f>TRIM(IF([first '# in desc]&lt;[pos kw in desc],MID([desc],[pos kw in desc]-6,6),FALSE))</f>
        <v>me 42</v>
      </c>
      <c r="Q2455" s="1" t="b">
        <f>IF(LEN([manuell])=0,IFERROR([kw fine in title]*1,IFERROR(SUMPRODUCT(COUNTIF(IsDigits,MID([kw in desc],ROW($A$1:$A$150),1)))=LEN([kw in desc]),#N/A)),[manuell])</f>
        <v>0</v>
      </c>
      <c r="R2455" s="1" t="str">
        <f>IF([pos kw in title]&gt;0,MID(J2455,#REF!,4),IF([first '# in title]&gt;0,MID([title],[first '# in title],3),IF([first '# in title]&gt;0,MID([desc],#REF!,3),VLOOKUP([productid],$G$2:$R$1386,8))))</f>
        <v>42-</v>
      </c>
      <c r="S2455" s="1" t="e">
        <f>IF([kw in desc]=[kw rough in title],[kw in desc]*1,IFERROR(LEFT([kw_dirty],3)*1,IFERROR(LEFT([kw_dirty],2)*1,"n.a.")))</f>
        <v>#N/A</v>
      </c>
      <c r="T2455" s="1"/>
      <c r="U2455" s="1">
        <f>VLOOKUP(Tabelle1[[#This Row],[productid]],Tabelle2[#All],2,FALSE)</f>
        <v>42</v>
      </c>
    </row>
    <row r="2456" spans="1:21" hidden="1">
      <c r="A2456" t="s">
        <v>4077</v>
      </c>
      <c r="B2456">
        <v>2235</v>
      </c>
      <c r="C2456">
        <v>289859</v>
      </c>
      <c r="D2456" t="s">
        <v>4149</v>
      </c>
      <c r="E2456" t="s">
        <v>4150</v>
      </c>
      <c r="F2456">
        <v>18406</v>
      </c>
      <c r="G2456">
        <v>1219746</v>
      </c>
      <c r="H2456">
        <f t="shared" si="38"/>
        <v>0</v>
      </c>
      <c r="I2456">
        <f t="array" ref="I2456">MIN(IFERROR(FIND(IstNumbers,A2456),""))</f>
        <v>14</v>
      </c>
      <c r="J2456" s="1" t="e">
        <f>IF([first '# in title]&lt;[pos kw in title],MID([title],[pos kw in title]-6,6),#N/A)</f>
        <v>#N/A</v>
      </c>
      <c r="K2456" s="1" t="e">
        <f>IFERROR(MID(SUBSTITUTE([kw rough in title],",","."),FIND("(",[kw rough in title])+1,20),SUBSTITUTE(IFERROR(MID([kw rough in title],FIND(" ",[kw rough in title])+1,20),[kw rough in title]),",","."))</f>
        <v>#N/A</v>
      </c>
      <c r="L2456" s="1">
        <f>IFERROR(FIND("kW",[desc]),0)</f>
        <v>71</v>
      </c>
      <c r="M2456">
        <f t="array" ref="M2456">MIN(IFERROR(FIND(IstNumbers,E2456),""))</f>
        <v>29</v>
      </c>
      <c r="N2456" s="1" t="str">
        <f>IF([first '# in desc]&lt;[pos kw in desc],MID([desc],[pos kw in desc]-7,7))</f>
        <v xml:space="preserve">­me 16 </v>
      </c>
      <c r="O245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56" s="1" t="str">
        <f>TRIM(IF([first '# in desc]&lt;[pos kw in desc],MID([desc],[pos kw in desc]-6,6),FALSE))</f>
        <v>me 16</v>
      </c>
      <c r="Q2456" s="1" t="b">
        <f>IF(LEN([manuell])=0,IFERROR([kw fine in title]*1,IFERROR(SUMPRODUCT(COUNTIF(IsDigits,MID([kw in desc],ROW($A$1:$A$150),1)))=LEN([kw in desc]),#N/A)),[manuell])</f>
        <v>0</v>
      </c>
      <c r="R2456" s="1" t="str">
        <f>IF([pos kw in title]&gt;0,MID(J2456,#REF!,4),IF([first '# in title]&gt;0,MID([title],[first '# in title],3),IF([first '# in title]&gt;0,MID([desc],#REF!,3),VLOOKUP([productid],$G$2:$R$1386,8))))</f>
        <v xml:space="preserve">16 </v>
      </c>
      <c r="S2456" s="1" t="e">
        <f>IF([kw in desc]=[kw rough in title],[kw in desc]*1,IFERROR(LEFT([kw_dirty],3)*1,IFERROR(LEFT([kw_dirty],2)*1,"n.a.")))</f>
        <v>#N/A</v>
      </c>
      <c r="T2456" s="1"/>
      <c r="U2456" s="1">
        <f>VLOOKUP(Tabelle1[[#This Row],[productid]],Tabelle2[#All],2,FALSE)</f>
        <v>16</v>
      </c>
    </row>
    <row r="2457" spans="1:21" hidden="1">
      <c r="A2457" t="s">
        <v>4070</v>
      </c>
      <c r="B2457">
        <v>2214</v>
      </c>
      <c r="C2457">
        <v>289859</v>
      </c>
      <c r="D2457" t="s">
        <v>4151</v>
      </c>
      <c r="E2457" t="s">
        <v>3889</v>
      </c>
      <c r="F2457">
        <v>18406</v>
      </c>
      <c r="G2457">
        <v>2635849</v>
      </c>
      <c r="H2457">
        <f t="shared" si="38"/>
        <v>0</v>
      </c>
      <c r="I2457">
        <f t="array" ref="I2457">MIN(IFERROR(FIND(IstNumbers,A2457),""))</f>
        <v>14</v>
      </c>
      <c r="J2457" s="1" t="e">
        <f>IF([first '# in title]&lt;[pos kw in title],MID([title],[pos kw in title]-6,6),#N/A)</f>
        <v>#N/A</v>
      </c>
      <c r="K2457" s="1" t="e">
        <f>IFERROR(MID(SUBSTITUTE([kw rough in title],",","."),FIND("(",[kw rough in title])+1,20),SUBSTITUTE(IFERROR(MID([kw rough in title],FIND(" ",[kw rough in title])+1,20),[kw rough in title]),",","."))</f>
        <v>#N/A</v>
      </c>
      <c r="L2457" s="1">
        <f>IFERROR(FIND("kW",[desc]),0)</f>
        <v>71</v>
      </c>
      <c r="M2457">
        <f t="array" ref="M2457">MIN(IFERROR(FIND(IstNumbers,E2457),""))</f>
        <v>29</v>
      </c>
      <c r="N2457" s="1" t="str">
        <f>IF([first '# in desc]&lt;[pos kw in desc],MID([desc],[pos kw in desc]-7,7))</f>
        <v xml:space="preserve">­me 16 </v>
      </c>
      <c r="O245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57" s="1" t="str">
        <f>TRIM(IF([first '# in desc]&lt;[pos kw in desc],MID([desc],[pos kw in desc]-6,6),FALSE))</f>
        <v>me 16</v>
      </c>
      <c r="Q2457" s="1" t="b">
        <f>IF(LEN([manuell])=0,IFERROR([kw fine in title]*1,IFERROR(SUMPRODUCT(COUNTIF(IsDigits,MID([kw in desc],ROW($A$1:$A$150),1)))=LEN([kw in desc]),#N/A)),[manuell])</f>
        <v>0</v>
      </c>
      <c r="R2457" s="1" t="str">
        <f>IF([pos kw in title]&gt;0,MID(J2457,#REF!,4),IF([first '# in title]&gt;0,MID([title],[first '# in title],3),IF([first '# in title]&gt;0,MID([desc],#REF!,3),VLOOKUP([productid],$G$2:$R$1386,8))))</f>
        <v xml:space="preserve">16 </v>
      </c>
      <c r="S2457" s="1" t="e">
        <f>IF([kw in desc]=[kw rough in title],[kw in desc]*1,IFERROR(LEFT([kw_dirty],3)*1,IFERROR(LEFT([kw_dirty],2)*1,"n.a.")))</f>
        <v>#N/A</v>
      </c>
      <c r="T2457" s="1"/>
      <c r="U2457" s="1">
        <f>VLOOKUP(Tabelle1[[#This Row],[productid]],Tabelle2[#All],2,FALSE)</f>
        <v>16</v>
      </c>
    </row>
    <row r="2458" spans="1:21">
      <c r="A2458" t="s">
        <v>4058</v>
      </c>
      <c r="B2458">
        <v>3190</v>
      </c>
      <c r="C2458">
        <v>289859</v>
      </c>
      <c r="D2458" t="s">
        <v>4152</v>
      </c>
      <c r="E2458" t="s">
        <v>4153</v>
      </c>
      <c r="F2458">
        <v>18406</v>
      </c>
      <c r="G2458">
        <v>3094808</v>
      </c>
      <c r="H2458">
        <f t="shared" si="38"/>
        <v>0</v>
      </c>
      <c r="I2458">
        <f t="array" ref="I2458">MIN(IFERROR(FIND(IstNumbers,A2458),""))</f>
        <v>13</v>
      </c>
      <c r="J2458" s="1" t="e">
        <f>IF([first '# in title]&lt;[pos kw in title],MID([title],[pos kw in title]-6,6),#N/A)</f>
        <v>#N/A</v>
      </c>
      <c r="K2458" s="1" t="e">
        <f>IFERROR(MID(SUBSTITUTE([kw rough in title],",","."),FIND("(",[kw rough in title])+1,20),SUBSTITUTE(IFERROR(MID([kw rough in title],FIND(" ",[kw rough in title])+1,20),[kw rough in title]),",","."))</f>
        <v>#N/A</v>
      </c>
      <c r="L2458" s="1">
        <f>IFERROR(FIND("kW",[desc]),0)</f>
        <v>0</v>
      </c>
      <c r="M2458">
        <f t="array" ref="M2458">MIN(IFERROR(FIND(IstNumbers,E2458),""))</f>
        <v>31</v>
      </c>
      <c r="N2458" s="1" t="b">
        <f>IF([first '# in desc]&lt;[pos kw in desc],MID([desc],[pos kw in desc]-7,7))</f>
        <v>0</v>
      </c>
      <c r="O24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58" s="1" t="str">
        <f>TRIM(IF([first '# in desc]&lt;[pos kw in desc],MID([desc],[pos kw in desc]-6,6),FALSE))</f>
        <v>FALSCH</v>
      </c>
      <c r="Q2458" s="1" t="b">
        <f>IF(LEN([manuell])=0,IFERROR([kw fine in title]*1,IFERROR(SUMPRODUCT(COUNTIF(IsDigits,MID([kw in desc],ROW($A$1:$A$150),1)))=LEN([kw in desc]),#N/A)),[manuell])</f>
        <v>0</v>
      </c>
      <c r="R2458" s="1" t="str">
        <f>IF([pos kw in title]&gt;0,MID(J2458,#REF!,4),IF([first '# in title]&gt;0,MID([title],[first '# in title],3),IF([first '# in title]&gt;0,MID([desc],#REF!,3),VLOOKUP([productid],$G$2:$R$1386,8))))</f>
        <v xml:space="preserve">22 </v>
      </c>
      <c r="S2458" s="1" t="e">
        <f>IF([kw in desc]=[kw rough in title],[kw in desc]*1,IFERROR(LEFT([kw_dirty],3)*1,IFERROR(LEFT([kw_dirty],2)*1,"n.a.")))</f>
        <v>#N/A</v>
      </c>
      <c r="T2458" s="1"/>
      <c r="U2458" s="1" t="e">
        <f>VLOOKUP(Tabelle1[[#This Row],[productid]],Tabelle2[#All],2,FALSE)</f>
        <v>#N/A</v>
      </c>
    </row>
    <row r="2459" spans="1:21" hidden="1">
      <c r="A2459" t="s">
        <v>1307</v>
      </c>
      <c r="B2459">
        <v>3355</v>
      </c>
      <c r="C2459">
        <v>289859</v>
      </c>
      <c r="D2459" t="s">
        <v>4154</v>
      </c>
      <c r="E2459" t="s">
        <v>4155</v>
      </c>
      <c r="F2459">
        <v>18406</v>
      </c>
      <c r="G2459">
        <v>3497887</v>
      </c>
      <c r="H2459">
        <f t="shared" si="38"/>
        <v>0</v>
      </c>
      <c r="I2459">
        <f t="array" ref="I2459">MIN(IFERROR(FIND(IstNumbers,A2459),""))</f>
        <v>13</v>
      </c>
      <c r="J2459" s="1" t="e">
        <f>IF([first '# in title]&lt;[pos kw in title],MID([title],[pos kw in title]-6,6),#N/A)</f>
        <v>#N/A</v>
      </c>
      <c r="K2459" s="1" t="e">
        <f>IFERROR(MID(SUBSTITUTE([kw rough in title],",","."),FIND("(",[kw rough in title])+1,20),SUBSTITUTE(IFERROR(MID([kw rough in title],FIND(" ",[kw rough in title])+1,20),[kw rough in title]),",","."))</f>
        <v>#N/A</v>
      </c>
      <c r="L2459" s="1">
        <f>IFERROR(FIND("kW",[desc]),0)</f>
        <v>70</v>
      </c>
      <c r="M2459">
        <f t="array" ref="M2459">MIN(IFERROR(FIND(IstNumbers,E2459),""))</f>
        <v>34</v>
      </c>
      <c r="N2459" s="1" t="str">
        <f>IF([first '# in desc]&lt;[pos kw in desc],MID([desc],[pos kw in desc]-7,7))</f>
        <v xml:space="preserve">­me 42 </v>
      </c>
      <c r="O24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59" s="1" t="str">
        <f>TRIM(IF([first '# in desc]&lt;[pos kw in desc],MID([desc],[pos kw in desc]-6,6),FALSE))</f>
        <v>me 42</v>
      </c>
      <c r="Q2459" s="1" t="b">
        <f>IF(LEN([manuell])=0,IFERROR([kw fine in title]*1,IFERROR(SUMPRODUCT(COUNTIF(IsDigits,MID([kw in desc],ROW($A$1:$A$150),1)))=LEN([kw in desc]),#N/A)),[manuell])</f>
        <v>0</v>
      </c>
      <c r="R2459" s="1" t="str">
        <f>IF([pos kw in title]&gt;0,MID(J2459,#REF!,4),IF([first '# in title]&gt;0,MID([title],[first '# in title],3),IF([first '# in title]&gt;0,MID([desc],#REF!,3),VLOOKUP([productid],$G$2:$R$1386,8))))</f>
        <v xml:space="preserve">42 </v>
      </c>
      <c r="S2459" s="1" t="e">
        <f>IF([kw in desc]=[kw rough in title],[kw in desc]*1,IFERROR(LEFT([kw_dirty],3)*1,IFERROR(LEFT([kw_dirty],2)*1,"n.a.")))</f>
        <v>#N/A</v>
      </c>
      <c r="T2459" s="1"/>
      <c r="U2459" s="1">
        <f>VLOOKUP(Tabelle1[[#This Row],[productid]],Tabelle2[#All],2,FALSE)</f>
        <v>42</v>
      </c>
    </row>
    <row r="2460" spans="1:21">
      <c r="A2460" t="s">
        <v>4087</v>
      </c>
      <c r="B2460">
        <v>2408</v>
      </c>
      <c r="C2460">
        <v>289859</v>
      </c>
      <c r="D2460" t="s">
        <v>4156</v>
      </c>
      <c r="E2460" t="s">
        <v>4157</v>
      </c>
      <c r="F2460">
        <v>18406</v>
      </c>
      <c r="G2460">
        <v>2286143</v>
      </c>
      <c r="H2460">
        <f t="shared" si="38"/>
        <v>0</v>
      </c>
      <c r="I2460">
        <f t="array" ref="I2460">MIN(IFERROR(FIND(IstNumbers,A2460),""))</f>
        <v>30</v>
      </c>
      <c r="J2460" s="1" t="e">
        <f>IF([first '# in title]&lt;[pos kw in title],MID([title],[pos kw in title]-6,6),#N/A)</f>
        <v>#N/A</v>
      </c>
      <c r="K2460" s="1" t="e">
        <f>IFERROR(MID(SUBSTITUTE([kw rough in title],",","."),FIND("(",[kw rough in title])+1,20),SUBSTITUTE(IFERROR(MID([kw rough in title],FIND(" ",[kw rough in title])+1,20),[kw rough in title]),",","."))</f>
        <v>#N/A</v>
      </c>
      <c r="L2460" s="1">
        <f>IFERROR(FIND("kW",[desc]),0)</f>
        <v>0</v>
      </c>
      <c r="M2460">
        <f t="array" ref="M2460">MIN(IFERROR(FIND(IstNumbers,E2460),""))</f>
        <v>33</v>
      </c>
      <c r="N2460" s="1" t="b">
        <f>IF([first '# in desc]&lt;[pos kw in desc],MID([desc],[pos kw in desc]-7,7))</f>
        <v>0</v>
      </c>
      <c r="O24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60" s="1" t="str">
        <f>TRIM(IF([first '# in desc]&lt;[pos kw in desc],MID([desc],[pos kw in desc]-6,6),FALSE))</f>
        <v>FALSCH</v>
      </c>
      <c r="Q2460" s="1" t="b">
        <f>IF(LEN([manuell])=0,IFERROR([kw fine in title]*1,IFERROR(SUMPRODUCT(COUNTIF(IsDigits,MID([kw in desc],ROW($A$1:$A$150),1)))=LEN([kw in desc]),#N/A)),[manuell])</f>
        <v>0</v>
      </c>
      <c r="R2460" s="1" t="str">
        <f>IF([pos kw in title]&gt;0,MID(J2460,#REF!,4),IF([first '# in title]&gt;0,MID([title],[first '# in title],3),IF([first '# in title]&gt;0,MID([desc],#REF!,3),VLOOKUP([productid],$G$2:$R$1386,8))))</f>
        <v>146</v>
      </c>
      <c r="S2460" s="1" t="e">
        <f>IF([kw in desc]=[kw rough in title],[kw in desc]*1,IFERROR(LEFT([kw_dirty],3)*1,IFERROR(LEFT([kw_dirty],2)*1,"n.a.")))</f>
        <v>#N/A</v>
      </c>
      <c r="T2460" s="1"/>
      <c r="U2460" s="1" t="e">
        <f>VLOOKUP(Tabelle1[[#This Row],[productid]],Tabelle2[#All],2,FALSE)</f>
        <v>#N/A</v>
      </c>
    </row>
    <row r="2461" spans="1:21" hidden="1">
      <c r="A2461" t="s">
        <v>2837</v>
      </c>
      <c r="B2461">
        <v>2284</v>
      </c>
      <c r="C2461">
        <v>289859</v>
      </c>
      <c r="D2461" t="s">
        <v>4158</v>
      </c>
      <c r="E2461" t="s">
        <v>4159</v>
      </c>
      <c r="F2461">
        <v>18406</v>
      </c>
      <c r="G2461">
        <v>3712883</v>
      </c>
      <c r="H2461">
        <f t="shared" si="38"/>
        <v>20</v>
      </c>
      <c r="I2461">
        <f t="array" ref="I2461">MIN(IFERROR(FIND(IstNumbers,A2461),""))</f>
        <v>17</v>
      </c>
      <c r="J2461" s="1" t="str">
        <f>IF([first '# in title]&lt;[pos kw in title],MID([title],[pos kw in title]-6,6),#N/A)</f>
        <v xml:space="preserve">ur 16 </v>
      </c>
      <c r="K246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61" s="1">
        <f>IFERROR(FIND("kW",[desc]),0)</f>
        <v>71</v>
      </c>
      <c r="M2461">
        <f t="array" ref="M2461">MIN(IFERROR(FIND(IstNumbers,E2461),""))</f>
        <v>29</v>
      </c>
      <c r="N2461" s="1" t="str">
        <f>IF([first '# in desc]&lt;[pos kw in desc],MID([desc],[pos kw in desc]-7,7))</f>
        <v xml:space="preserve">­me 16 </v>
      </c>
      <c r="O246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61" s="1" t="str">
        <f>TRIM(IF([first '# in desc]&lt;[pos kw in desc],MID([desc],[pos kw in desc]-6,6),FALSE))</f>
        <v>me 16</v>
      </c>
      <c r="Q2461" s="1">
        <f>IF(LEN([manuell])=0,IFERROR([kw fine in title]*1,IFERROR(SUMPRODUCT(COUNTIF(IsDigits,MID([kw in desc],ROW($A$1:$A$150),1)))=LEN([kw in desc]),#N/A)),[manuell])</f>
        <v>16</v>
      </c>
      <c r="R2461" s="1" t="e">
        <f>IF([pos kw in title]&gt;0,MID(J2461,#REF!,4),IF([first '# in title]&gt;0,MID([title],[first '# in title],3),IF([first '# in title]&gt;0,MID([desc],#REF!,3),VLOOKUP([productid],$G$2:$R$1386,8))))</f>
        <v>#REF!</v>
      </c>
      <c r="S2461" s="1" t="str">
        <f>IF([kw in desc]=[kw rough in title],[kw in desc]*1,IFERROR(LEFT([kw_dirty],3)*1,IFERROR(LEFT([kw_dirty],2)*1,"n.a.")))</f>
        <v>n.a.</v>
      </c>
      <c r="T2461" s="1"/>
      <c r="U2461" s="1">
        <f>VLOOKUP(Tabelle1[[#This Row],[productid]],Tabelle2[#All],2,FALSE)</f>
        <v>16</v>
      </c>
    </row>
    <row r="2462" spans="1:21" hidden="1">
      <c r="A2462" t="s">
        <v>4104</v>
      </c>
      <c r="B2462">
        <v>3275</v>
      </c>
      <c r="C2462">
        <v>289859</v>
      </c>
      <c r="D2462" t="s">
        <v>4160</v>
      </c>
      <c r="E2462" t="s">
        <v>3649</v>
      </c>
      <c r="F2462">
        <v>18406</v>
      </c>
      <c r="G2462">
        <v>1750863</v>
      </c>
      <c r="H2462">
        <f t="shared" si="38"/>
        <v>0</v>
      </c>
      <c r="I2462">
        <f t="array" ref="I2462">MIN(IFERROR(FIND(IstNumbers,A2462),""))</f>
        <v>29</v>
      </c>
      <c r="J2462" s="1" t="e">
        <f>IF([first '# in title]&lt;[pos kw in title],MID([title],[pos kw in title]-6,6),#N/A)</f>
        <v>#N/A</v>
      </c>
      <c r="K2462" s="1" t="e">
        <f>IFERROR(MID(SUBSTITUTE([kw rough in title],",","."),FIND("(",[kw rough in title])+1,20),SUBSTITUTE(IFERROR(MID([kw rough in title],FIND(" ",[kw rough in title])+1,20),[kw rough in title]),",","."))</f>
        <v>#N/A</v>
      </c>
      <c r="L2462" s="1">
        <f>IFERROR(FIND("kW",[desc]),0)</f>
        <v>70</v>
      </c>
      <c r="M2462">
        <f t="array" ref="M2462">MIN(IFERROR(FIND(IstNumbers,E2462),""))</f>
        <v>34</v>
      </c>
      <c r="N2462" s="1" t="str">
        <f>IF([first '# in desc]&lt;[pos kw in desc],MID([desc],[pos kw in desc]-7,7))</f>
        <v xml:space="preserve">­me 42 </v>
      </c>
      <c r="O24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62" s="1" t="str">
        <f>TRIM(IF([first '# in desc]&lt;[pos kw in desc],MID([desc],[pos kw in desc]-6,6),FALSE))</f>
        <v>me 42</v>
      </c>
      <c r="Q2462" s="1" t="b">
        <f>IF(LEN([manuell])=0,IFERROR([kw fine in title]*1,IFERROR(SUMPRODUCT(COUNTIF(IsDigits,MID([kw in desc],ROW($A$1:$A$150),1)))=LEN([kw in desc]),#N/A)),[manuell])</f>
        <v>0</v>
      </c>
      <c r="R2462" s="1" t="str">
        <f>IF([pos kw in title]&gt;0,MID(J2462,#REF!,4),IF([first '# in title]&gt;0,MID([title],[first '# in title],3),IF([first '# in title]&gt;0,MID([desc],#REF!,3),VLOOKUP([productid],$G$2:$R$1386,8))))</f>
        <v>42-</v>
      </c>
      <c r="S2462" s="1" t="e">
        <f>IF([kw in desc]=[kw rough in title],[kw in desc]*1,IFERROR(LEFT([kw_dirty],3)*1,IFERROR(LEFT([kw_dirty],2)*1,"n.a.")))</f>
        <v>#N/A</v>
      </c>
      <c r="T2462" s="1"/>
      <c r="U2462" s="1">
        <f>VLOOKUP(Tabelle1[[#This Row],[productid]],Tabelle2[#All],2,FALSE)</f>
        <v>42</v>
      </c>
    </row>
    <row r="2463" spans="1:21" hidden="1">
      <c r="A2463" t="s">
        <v>4077</v>
      </c>
      <c r="B2463">
        <v>2239</v>
      </c>
      <c r="C2463">
        <v>289859</v>
      </c>
      <c r="D2463" t="s">
        <v>4161</v>
      </c>
      <c r="E2463" t="s">
        <v>3760</v>
      </c>
      <c r="F2463">
        <v>18406</v>
      </c>
      <c r="G2463">
        <v>1219746</v>
      </c>
      <c r="H2463">
        <f t="shared" si="38"/>
        <v>0</v>
      </c>
      <c r="I2463">
        <f t="array" ref="I2463">MIN(IFERROR(FIND(IstNumbers,A2463),""))</f>
        <v>14</v>
      </c>
      <c r="J2463" s="1" t="e">
        <f>IF([first '# in title]&lt;[pos kw in title],MID([title],[pos kw in title]-6,6),#N/A)</f>
        <v>#N/A</v>
      </c>
      <c r="K2463" s="1" t="e">
        <f>IFERROR(MID(SUBSTITUTE([kw rough in title],",","."),FIND("(",[kw rough in title])+1,20),SUBSTITUTE(IFERROR(MID([kw rough in title],FIND(" ",[kw rough in title])+1,20),[kw rough in title]),",","."))</f>
        <v>#N/A</v>
      </c>
      <c r="L2463" s="1">
        <f>IFERROR(FIND("kW",[desc]),0)</f>
        <v>71</v>
      </c>
      <c r="M2463">
        <f t="array" ref="M2463">MIN(IFERROR(FIND(IstNumbers,E2463),""))</f>
        <v>29</v>
      </c>
      <c r="N2463" s="1" t="str">
        <f>IF([first '# in desc]&lt;[pos kw in desc],MID([desc],[pos kw in desc]-7,7))</f>
        <v xml:space="preserve">­me 16 </v>
      </c>
      <c r="O246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63" s="1" t="str">
        <f>TRIM(IF([first '# in desc]&lt;[pos kw in desc],MID([desc],[pos kw in desc]-6,6),FALSE))</f>
        <v>me 16</v>
      </c>
      <c r="Q2463" s="1" t="b">
        <f>IF(LEN([manuell])=0,IFERROR([kw fine in title]*1,IFERROR(SUMPRODUCT(COUNTIF(IsDigits,MID([kw in desc],ROW($A$1:$A$150),1)))=LEN([kw in desc]),#N/A)),[manuell])</f>
        <v>0</v>
      </c>
      <c r="R2463" s="1" t="str">
        <f>IF([pos kw in title]&gt;0,MID(J2463,#REF!,4),IF([first '# in title]&gt;0,MID([title],[first '# in title],3),IF([first '# in title]&gt;0,MID([desc],#REF!,3),VLOOKUP([productid],$G$2:$R$1386,8))))</f>
        <v xml:space="preserve">16 </v>
      </c>
      <c r="S2463" s="1" t="e">
        <f>IF([kw in desc]=[kw rough in title],[kw in desc]*1,IFERROR(LEFT([kw_dirty],3)*1,IFERROR(LEFT([kw_dirty],2)*1,"n.a.")))</f>
        <v>#N/A</v>
      </c>
      <c r="T2463" s="1"/>
      <c r="U2463" s="1">
        <f>VLOOKUP(Tabelle1[[#This Row],[productid]],Tabelle2[#All],2,FALSE)</f>
        <v>16</v>
      </c>
    </row>
    <row r="2464" spans="1:21" hidden="1">
      <c r="A2464" t="s">
        <v>4070</v>
      </c>
      <c r="B2464">
        <v>2214</v>
      </c>
      <c r="C2464">
        <v>289859</v>
      </c>
      <c r="D2464" t="s">
        <v>4162</v>
      </c>
      <c r="E2464" t="s">
        <v>3946</v>
      </c>
      <c r="F2464">
        <v>18406</v>
      </c>
      <c r="G2464">
        <v>2635849</v>
      </c>
      <c r="H2464">
        <f t="shared" si="38"/>
        <v>0</v>
      </c>
      <c r="I2464">
        <f t="array" ref="I2464">MIN(IFERROR(FIND(IstNumbers,A2464),""))</f>
        <v>14</v>
      </c>
      <c r="J2464" s="1" t="e">
        <f>IF([first '# in title]&lt;[pos kw in title],MID([title],[pos kw in title]-6,6),#N/A)</f>
        <v>#N/A</v>
      </c>
      <c r="K2464" s="1" t="e">
        <f>IFERROR(MID(SUBSTITUTE([kw rough in title],",","."),FIND("(",[kw rough in title])+1,20),SUBSTITUTE(IFERROR(MID([kw rough in title],FIND(" ",[kw rough in title])+1,20),[kw rough in title]),",","."))</f>
        <v>#N/A</v>
      </c>
      <c r="L2464" s="1">
        <f>IFERROR(FIND("kW",[desc]),0)</f>
        <v>71</v>
      </c>
      <c r="M2464">
        <f t="array" ref="M2464">MIN(IFERROR(FIND(IstNumbers,E2464),""))</f>
        <v>29</v>
      </c>
      <c r="N2464" s="1" t="str">
        <f>IF([first '# in desc]&lt;[pos kw in desc],MID([desc],[pos kw in desc]-7,7))</f>
        <v xml:space="preserve">­me 16 </v>
      </c>
      <c r="O24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64" s="1" t="str">
        <f>TRIM(IF([first '# in desc]&lt;[pos kw in desc],MID([desc],[pos kw in desc]-6,6),FALSE))</f>
        <v>me 16</v>
      </c>
      <c r="Q2464" s="1" t="b">
        <f>IF(LEN([manuell])=0,IFERROR([kw fine in title]*1,IFERROR(SUMPRODUCT(COUNTIF(IsDigits,MID([kw in desc],ROW($A$1:$A$150),1)))=LEN([kw in desc]),#N/A)),[manuell])</f>
        <v>0</v>
      </c>
      <c r="R2464" s="1" t="str">
        <f>IF([pos kw in title]&gt;0,MID(J2464,#REF!,4),IF([first '# in title]&gt;0,MID([title],[first '# in title],3),IF([first '# in title]&gt;0,MID([desc],#REF!,3),VLOOKUP([productid],$G$2:$R$1386,8))))</f>
        <v xml:space="preserve">16 </v>
      </c>
      <c r="S2464" s="1" t="e">
        <f>IF([kw in desc]=[kw rough in title],[kw in desc]*1,IFERROR(LEFT([kw_dirty],3)*1,IFERROR(LEFT([kw_dirty],2)*1,"n.a.")))</f>
        <v>#N/A</v>
      </c>
      <c r="T2464" s="1"/>
      <c r="U2464" s="1">
        <f>VLOOKUP(Tabelle1[[#This Row],[productid]],Tabelle2[#All],2,FALSE)</f>
        <v>16</v>
      </c>
    </row>
    <row r="2465" spans="1:21">
      <c r="A2465" t="s">
        <v>4058</v>
      </c>
      <c r="B2465">
        <v>3195</v>
      </c>
      <c r="C2465">
        <v>289859</v>
      </c>
      <c r="D2465" t="s">
        <v>4163</v>
      </c>
      <c r="E2465" t="s">
        <v>4164</v>
      </c>
      <c r="F2465">
        <v>18406</v>
      </c>
      <c r="G2465">
        <v>3094808</v>
      </c>
      <c r="H2465">
        <f t="shared" si="38"/>
        <v>0</v>
      </c>
      <c r="I2465">
        <f t="array" ref="I2465">MIN(IFERROR(FIND(IstNumbers,A2465),""))</f>
        <v>13</v>
      </c>
      <c r="J2465" s="1" t="e">
        <f>IF([first '# in title]&lt;[pos kw in title],MID([title],[pos kw in title]-6,6),#N/A)</f>
        <v>#N/A</v>
      </c>
      <c r="K2465" s="1" t="e">
        <f>IFERROR(MID(SUBSTITUTE([kw rough in title],",","."),FIND("(",[kw rough in title])+1,20),SUBSTITUTE(IFERROR(MID([kw rough in title],FIND(" ",[kw rough in title])+1,20),[kw rough in title]),",","."))</f>
        <v>#N/A</v>
      </c>
      <c r="L2465" s="1">
        <f>IFERROR(FIND("kW",[desc]),0)</f>
        <v>0</v>
      </c>
      <c r="M2465">
        <f t="array" ref="M2465">MIN(IFERROR(FIND(IstNumbers,E2465),""))</f>
        <v>31</v>
      </c>
      <c r="N2465" s="1" t="b">
        <f>IF([first '# in desc]&lt;[pos kw in desc],MID([desc],[pos kw in desc]-7,7))</f>
        <v>0</v>
      </c>
      <c r="O24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65" s="1" t="str">
        <f>TRIM(IF([first '# in desc]&lt;[pos kw in desc],MID([desc],[pos kw in desc]-6,6),FALSE))</f>
        <v>FALSCH</v>
      </c>
      <c r="Q2465" s="1" t="b">
        <f>IF(LEN([manuell])=0,IFERROR([kw fine in title]*1,IFERROR(SUMPRODUCT(COUNTIF(IsDigits,MID([kw in desc],ROW($A$1:$A$150),1)))=LEN([kw in desc]),#N/A)),[manuell])</f>
        <v>0</v>
      </c>
      <c r="R2465" s="1" t="str">
        <f>IF([pos kw in title]&gt;0,MID(J2465,#REF!,4),IF([first '# in title]&gt;0,MID([title],[first '# in title],3),IF([first '# in title]&gt;0,MID([desc],#REF!,3),VLOOKUP([productid],$G$2:$R$1386,8))))</f>
        <v xml:space="preserve">22 </v>
      </c>
      <c r="S2465" s="1" t="e">
        <f>IF([kw in desc]=[kw rough in title],[kw in desc]*1,IFERROR(LEFT([kw_dirty],3)*1,IFERROR(LEFT([kw_dirty],2)*1,"n.a.")))</f>
        <v>#N/A</v>
      </c>
      <c r="T2465" s="1"/>
      <c r="U2465" s="1" t="e">
        <f>VLOOKUP(Tabelle1[[#This Row],[productid]],Tabelle2[#All],2,FALSE)</f>
        <v>#N/A</v>
      </c>
    </row>
    <row r="2466" spans="1:21" hidden="1">
      <c r="A2466" t="s">
        <v>1307</v>
      </c>
      <c r="B2466">
        <v>3355</v>
      </c>
      <c r="C2466">
        <v>289859</v>
      </c>
      <c r="D2466" t="s">
        <v>4165</v>
      </c>
      <c r="E2466" t="s">
        <v>4166</v>
      </c>
      <c r="F2466">
        <v>18406</v>
      </c>
      <c r="G2466">
        <v>3497887</v>
      </c>
      <c r="H2466">
        <f t="shared" si="38"/>
        <v>0</v>
      </c>
      <c r="I2466">
        <f t="array" ref="I2466">MIN(IFERROR(FIND(IstNumbers,A2466),""))</f>
        <v>13</v>
      </c>
      <c r="J2466" s="1" t="e">
        <f>IF([first '# in title]&lt;[pos kw in title],MID([title],[pos kw in title]-6,6),#N/A)</f>
        <v>#N/A</v>
      </c>
      <c r="K2466" s="1" t="e">
        <f>IFERROR(MID(SUBSTITUTE([kw rough in title],",","."),FIND("(",[kw rough in title])+1,20),SUBSTITUTE(IFERROR(MID([kw rough in title],FIND(" ",[kw rough in title])+1,20),[kw rough in title]),",","."))</f>
        <v>#N/A</v>
      </c>
      <c r="L2466" s="1">
        <f>IFERROR(FIND("kW",[desc]),0)</f>
        <v>70</v>
      </c>
      <c r="M2466">
        <f t="array" ref="M2466">MIN(IFERROR(FIND(IstNumbers,E2466),""))</f>
        <v>34</v>
      </c>
      <c r="N2466" s="1" t="str">
        <f>IF([first '# in desc]&lt;[pos kw in desc],MID([desc],[pos kw in desc]-7,7))</f>
        <v xml:space="preserve">­me 42 </v>
      </c>
      <c r="O24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66" s="1" t="str">
        <f>TRIM(IF([first '# in desc]&lt;[pos kw in desc],MID([desc],[pos kw in desc]-6,6),FALSE))</f>
        <v>me 42</v>
      </c>
      <c r="Q2466" s="1" t="b">
        <f>IF(LEN([manuell])=0,IFERROR([kw fine in title]*1,IFERROR(SUMPRODUCT(COUNTIF(IsDigits,MID([kw in desc],ROW($A$1:$A$150),1)))=LEN([kw in desc]),#N/A)),[manuell])</f>
        <v>0</v>
      </c>
      <c r="R2466" s="1" t="str">
        <f>IF([pos kw in title]&gt;0,MID(J2466,#REF!,4),IF([first '# in title]&gt;0,MID([title],[first '# in title],3),IF([first '# in title]&gt;0,MID([desc],#REF!,3),VLOOKUP([productid],$G$2:$R$1386,8))))</f>
        <v xml:space="preserve">42 </v>
      </c>
      <c r="S2466" s="1" t="e">
        <f>IF([kw in desc]=[kw rough in title],[kw in desc]*1,IFERROR(LEFT([kw_dirty],3)*1,IFERROR(LEFT([kw_dirty],2)*1,"n.a.")))</f>
        <v>#N/A</v>
      </c>
      <c r="T2466" s="1"/>
      <c r="U2466" s="1">
        <f>VLOOKUP(Tabelle1[[#This Row],[productid]],Tabelle2[#All],2,FALSE)</f>
        <v>42</v>
      </c>
    </row>
    <row r="2467" spans="1:21">
      <c r="A2467" t="s">
        <v>4087</v>
      </c>
      <c r="B2467">
        <v>2409</v>
      </c>
      <c r="C2467">
        <v>289859</v>
      </c>
      <c r="D2467" t="s">
        <v>4167</v>
      </c>
      <c r="E2467" t="s">
        <v>4168</v>
      </c>
      <c r="F2467">
        <v>18406</v>
      </c>
      <c r="G2467">
        <v>2286143</v>
      </c>
      <c r="H2467">
        <f t="shared" si="38"/>
        <v>0</v>
      </c>
      <c r="I2467">
        <f t="array" ref="I2467">MIN(IFERROR(FIND(IstNumbers,A2467),""))</f>
        <v>30</v>
      </c>
      <c r="J2467" s="1" t="e">
        <f>IF([first '# in title]&lt;[pos kw in title],MID([title],[pos kw in title]-6,6),#N/A)</f>
        <v>#N/A</v>
      </c>
      <c r="K2467" s="1" t="e">
        <f>IFERROR(MID(SUBSTITUTE([kw rough in title],",","."),FIND("(",[kw rough in title])+1,20),SUBSTITUTE(IFERROR(MID([kw rough in title],FIND(" ",[kw rough in title])+1,20),[kw rough in title]),",","."))</f>
        <v>#N/A</v>
      </c>
      <c r="L2467" s="1">
        <f>IFERROR(FIND("kW",[desc]),0)</f>
        <v>0</v>
      </c>
      <c r="M2467">
        <f t="array" ref="M2467">MIN(IFERROR(FIND(IstNumbers,E2467),""))</f>
        <v>33</v>
      </c>
      <c r="N2467" s="1" t="b">
        <f>IF([first '# in desc]&lt;[pos kw in desc],MID([desc],[pos kw in desc]-7,7))</f>
        <v>0</v>
      </c>
      <c r="O24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67" s="1" t="str">
        <f>TRIM(IF([first '# in desc]&lt;[pos kw in desc],MID([desc],[pos kw in desc]-6,6),FALSE))</f>
        <v>FALSCH</v>
      </c>
      <c r="Q2467" s="1" t="b">
        <f>IF(LEN([manuell])=0,IFERROR([kw fine in title]*1,IFERROR(SUMPRODUCT(COUNTIF(IsDigits,MID([kw in desc],ROW($A$1:$A$150),1)))=LEN([kw in desc]),#N/A)),[manuell])</f>
        <v>0</v>
      </c>
      <c r="R2467" s="1" t="str">
        <f>IF([pos kw in title]&gt;0,MID(J2467,#REF!,4),IF([first '# in title]&gt;0,MID([title],[first '# in title],3),IF([first '# in title]&gt;0,MID([desc],#REF!,3),VLOOKUP([productid],$G$2:$R$1386,8))))</f>
        <v>146</v>
      </c>
      <c r="S2467" s="1" t="e">
        <f>IF([kw in desc]=[kw rough in title],[kw in desc]*1,IFERROR(LEFT([kw_dirty],3)*1,IFERROR(LEFT([kw_dirty],2)*1,"n.a.")))</f>
        <v>#N/A</v>
      </c>
      <c r="T2467" s="1"/>
      <c r="U2467" s="1" t="e">
        <f>VLOOKUP(Tabelle1[[#This Row],[productid]],Tabelle2[#All],2,FALSE)</f>
        <v>#N/A</v>
      </c>
    </row>
    <row r="2468" spans="1:21" hidden="1">
      <c r="A2468" t="s">
        <v>2837</v>
      </c>
      <c r="B2468">
        <v>2284</v>
      </c>
      <c r="C2468">
        <v>289859</v>
      </c>
      <c r="D2468" t="s">
        <v>4169</v>
      </c>
      <c r="E2468" t="s">
        <v>4170</v>
      </c>
      <c r="F2468">
        <v>18406</v>
      </c>
      <c r="G2468">
        <v>3712883</v>
      </c>
      <c r="H2468">
        <f t="shared" si="38"/>
        <v>20</v>
      </c>
      <c r="I2468">
        <f t="array" ref="I2468">MIN(IFERROR(FIND(IstNumbers,A2468),""))</f>
        <v>17</v>
      </c>
      <c r="J2468" s="1" t="str">
        <f>IF([first '# in title]&lt;[pos kw in title],MID([title],[pos kw in title]-6,6),#N/A)</f>
        <v xml:space="preserve">ur 16 </v>
      </c>
      <c r="K246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68" s="1">
        <f>IFERROR(FIND("kW",[desc]),0)</f>
        <v>71</v>
      </c>
      <c r="M2468">
        <f t="array" ref="M2468">MIN(IFERROR(FIND(IstNumbers,E2468),""))</f>
        <v>29</v>
      </c>
      <c r="N2468" s="1" t="str">
        <f>IF([first '# in desc]&lt;[pos kw in desc],MID([desc],[pos kw in desc]-7,7))</f>
        <v xml:space="preserve">­me 16 </v>
      </c>
      <c r="O246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68" s="1" t="str">
        <f>TRIM(IF([first '# in desc]&lt;[pos kw in desc],MID([desc],[pos kw in desc]-6,6),FALSE))</f>
        <v>me 16</v>
      </c>
      <c r="Q2468" s="1">
        <f>IF(LEN([manuell])=0,IFERROR([kw fine in title]*1,IFERROR(SUMPRODUCT(COUNTIF(IsDigits,MID([kw in desc],ROW($A$1:$A$150),1)))=LEN([kw in desc]),#N/A)),[manuell])</f>
        <v>16</v>
      </c>
      <c r="R2468" s="1" t="e">
        <f>IF([pos kw in title]&gt;0,MID(J2468,#REF!,4),IF([first '# in title]&gt;0,MID([title],[first '# in title],3),IF([first '# in title]&gt;0,MID([desc],#REF!,3),VLOOKUP([productid],$G$2:$R$1386,8))))</f>
        <v>#REF!</v>
      </c>
      <c r="S2468" s="1" t="str">
        <f>IF([kw in desc]=[kw rough in title],[kw in desc]*1,IFERROR(LEFT([kw_dirty],3)*1,IFERROR(LEFT([kw_dirty],2)*1,"n.a.")))</f>
        <v>n.a.</v>
      </c>
      <c r="T2468" s="1"/>
      <c r="U2468" s="1">
        <f>VLOOKUP(Tabelle1[[#This Row],[productid]],Tabelle2[#All],2,FALSE)</f>
        <v>16</v>
      </c>
    </row>
    <row r="2469" spans="1:21" hidden="1">
      <c r="A2469" t="s">
        <v>4104</v>
      </c>
      <c r="B2469">
        <v>3275</v>
      </c>
      <c r="C2469">
        <v>289859</v>
      </c>
      <c r="D2469" t="s">
        <v>4171</v>
      </c>
      <c r="E2469" t="s">
        <v>3671</v>
      </c>
      <c r="F2469">
        <v>18406</v>
      </c>
      <c r="G2469">
        <v>1750863</v>
      </c>
      <c r="H2469">
        <f t="shared" si="38"/>
        <v>0</v>
      </c>
      <c r="I2469">
        <f t="array" ref="I2469">MIN(IFERROR(FIND(IstNumbers,A2469),""))</f>
        <v>29</v>
      </c>
      <c r="J2469" s="1" t="e">
        <f>IF([first '# in title]&lt;[pos kw in title],MID([title],[pos kw in title]-6,6),#N/A)</f>
        <v>#N/A</v>
      </c>
      <c r="K2469" s="1" t="e">
        <f>IFERROR(MID(SUBSTITUTE([kw rough in title],",","."),FIND("(",[kw rough in title])+1,20),SUBSTITUTE(IFERROR(MID([kw rough in title],FIND(" ",[kw rough in title])+1,20),[kw rough in title]),",","."))</f>
        <v>#N/A</v>
      </c>
      <c r="L2469" s="1">
        <f>IFERROR(FIND("kW",[desc]),0)</f>
        <v>70</v>
      </c>
      <c r="M2469">
        <f t="array" ref="M2469">MIN(IFERROR(FIND(IstNumbers,E2469),""))</f>
        <v>34</v>
      </c>
      <c r="N2469" s="1" t="str">
        <f>IF([first '# in desc]&lt;[pos kw in desc],MID([desc],[pos kw in desc]-7,7))</f>
        <v xml:space="preserve">­me 42 </v>
      </c>
      <c r="O24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69" s="1" t="str">
        <f>TRIM(IF([first '# in desc]&lt;[pos kw in desc],MID([desc],[pos kw in desc]-6,6),FALSE))</f>
        <v>me 42</v>
      </c>
      <c r="Q2469" s="1" t="b">
        <f>IF(LEN([manuell])=0,IFERROR([kw fine in title]*1,IFERROR(SUMPRODUCT(COUNTIF(IsDigits,MID([kw in desc],ROW($A$1:$A$150),1)))=LEN([kw in desc]),#N/A)),[manuell])</f>
        <v>0</v>
      </c>
      <c r="R2469" s="1" t="str">
        <f>IF([pos kw in title]&gt;0,MID(J2469,#REF!,4),IF([first '# in title]&gt;0,MID([title],[first '# in title],3),IF([first '# in title]&gt;0,MID([desc],#REF!,3),VLOOKUP([productid],$G$2:$R$1386,8))))</f>
        <v>42-</v>
      </c>
      <c r="S2469" s="1" t="e">
        <f>IF([kw in desc]=[kw rough in title],[kw in desc]*1,IFERROR(LEFT([kw_dirty],3)*1,IFERROR(LEFT([kw_dirty],2)*1,"n.a.")))</f>
        <v>#N/A</v>
      </c>
      <c r="T2469" s="1"/>
      <c r="U2469" s="1">
        <f>VLOOKUP(Tabelle1[[#This Row],[productid]],Tabelle2[#All],2,FALSE)</f>
        <v>42</v>
      </c>
    </row>
    <row r="2470" spans="1:21" hidden="1">
      <c r="A2470" t="s">
        <v>4077</v>
      </c>
      <c r="B2470">
        <v>2239</v>
      </c>
      <c r="C2470">
        <v>289859</v>
      </c>
      <c r="D2470" t="s">
        <v>4172</v>
      </c>
      <c r="E2470" t="s">
        <v>3729</v>
      </c>
      <c r="F2470">
        <v>18406</v>
      </c>
      <c r="G2470">
        <v>1219746</v>
      </c>
      <c r="H2470">
        <f t="shared" si="38"/>
        <v>0</v>
      </c>
      <c r="I2470">
        <f t="array" ref="I2470">MIN(IFERROR(FIND(IstNumbers,A2470),""))</f>
        <v>14</v>
      </c>
      <c r="J2470" s="1" t="e">
        <f>IF([first '# in title]&lt;[pos kw in title],MID([title],[pos kw in title]-6,6),#N/A)</f>
        <v>#N/A</v>
      </c>
      <c r="K2470" s="1" t="e">
        <f>IFERROR(MID(SUBSTITUTE([kw rough in title],",","."),FIND("(",[kw rough in title])+1,20),SUBSTITUTE(IFERROR(MID([kw rough in title],FIND(" ",[kw rough in title])+1,20),[kw rough in title]),",","."))</f>
        <v>#N/A</v>
      </c>
      <c r="L2470" s="1">
        <f>IFERROR(FIND("kW",[desc]),0)</f>
        <v>71</v>
      </c>
      <c r="M2470">
        <f t="array" ref="M2470">MIN(IFERROR(FIND(IstNumbers,E2470),""))</f>
        <v>29</v>
      </c>
      <c r="N2470" s="1" t="str">
        <f>IF([first '# in desc]&lt;[pos kw in desc],MID([desc],[pos kw in desc]-7,7))</f>
        <v xml:space="preserve">­me 16 </v>
      </c>
      <c r="O247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70" s="1" t="str">
        <f>TRIM(IF([first '# in desc]&lt;[pos kw in desc],MID([desc],[pos kw in desc]-6,6),FALSE))</f>
        <v>me 16</v>
      </c>
      <c r="Q2470" s="1" t="b">
        <f>IF(LEN([manuell])=0,IFERROR([kw fine in title]*1,IFERROR(SUMPRODUCT(COUNTIF(IsDigits,MID([kw in desc],ROW($A$1:$A$150),1)))=LEN([kw in desc]),#N/A)),[manuell])</f>
        <v>0</v>
      </c>
      <c r="R2470" s="1" t="str">
        <f>IF([pos kw in title]&gt;0,MID(J2470,#REF!,4),IF([first '# in title]&gt;0,MID([title],[first '# in title],3),IF([first '# in title]&gt;0,MID([desc],#REF!,3),VLOOKUP([productid],$G$2:$R$1386,8))))</f>
        <v xml:space="preserve">16 </v>
      </c>
      <c r="S2470" s="1" t="e">
        <f>IF([kw in desc]=[kw rough in title],[kw in desc]*1,IFERROR(LEFT([kw_dirty],3)*1,IFERROR(LEFT([kw_dirty],2)*1,"n.a.")))</f>
        <v>#N/A</v>
      </c>
      <c r="T2470" s="1"/>
      <c r="U2470" s="1">
        <f>VLOOKUP(Tabelle1[[#This Row],[productid]],Tabelle2[#All],2,FALSE)</f>
        <v>16</v>
      </c>
    </row>
    <row r="2471" spans="1:21" hidden="1">
      <c r="A2471" t="s">
        <v>4070</v>
      </c>
      <c r="B2471">
        <v>2214</v>
      </c>
      <c r="C2471">
        <v>289859</v>
      </c>
      <c r="D2471" t="s">
        <v>4173</v>
      </c>
      <c r="E2471" t="s">
        <v>3912</v>
      </c>
      <c r="F2471">
        <v>18406</v>
      </c>
      <c r="G2471">
        <v>2635849</v>
      </c>
      <c r="H2471">
        <f t="shared" si="38"/>
        <v>0</v>
      </c>
      <c r="I2471">
        <f t="array" ref="I2471">MIN(IFERROR(FIND(IstNumbers,A2471),""))</f>
        <v>14</v>
      </c>
      <c r="J2471" s="1" t="e">
        <f>IF([first '# in title]&lt;[pos kw in title],MID([title],[pos kw in title]-6,6),#N/A)</f>
        <v>#N/A</v>
      </c>
      <c r="K2471" s="1" t="e">
        <f>IFERROR(MID(SUBSTITUTE([kw rough in title],",","."),FIND("(",[kw rough in title])+1,20),SUBSTITUTE(IFERROR(MID([kw rough in title],FIND(" ",[kw rough in title])+1,20),[kw rough in title]),",","."))</f>
        <v>#N/A</v>
      </c>
      <c r="L2471" s="1">
        <f>IFERROR(FIND("kW",[desc]),0)</f>
        <v>71</v>
      </c>
      <c r="M2471">
        <f t="array" ref="M2471">MIN(IFERROR(FIND(IstNumbers,E2471),""))</f>
        <v>29</v>
      </c>
      <c r="N2471" s="1" t="str">
        <f>IF([first '# in desc]&lt;[pos kw in desc],MID([desc],[pos kw in desc]-7,7))</f>
        <v xml:space="preserve">­me 16 </v>
      </c>
      <c r="O24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71" s="1" t="str">
        <f>TRIM(IF([first '# in desc]&lt;[pos kw in desc],MID([desc],[pos kw in desc]-6,6),FALSE))</f>
        <v>me 16</v>
      </c>
      <c r="Q2471" s="1" t="b">
        <f>IF(LEN([manuell])=0,IFERROR([kw fine in title]*1,IFERROR(SUMPRODUCT(COUNTIF(IsDigits,MID([kw in desc],ROW($A$1:$A$150),1)))=LEN([kw in desc]),#N/A)),[manuell])</f>
        <v>0</v>
      </c>
      <c r="R2471" s="1" t="str">
        <f>IF([pos kw in title]&gt;0,MID(J2471,#REF!,4),IF([first '# in title]&gt;0,MID([title],[first '# in title],3),IF([first '# in title]&gt;0,MID([desc],#REF!,3),VLOOKUP([productid],$G$2:$R$1386,8))))</f>
        <v xml:space="preserve">16 </v>
      </c>
      <c r="S2471" s="1" t="e">
        <f>IF([kw in desc]=[kw rough in title],[kw in desc]*1,IFERROR(LEFT([kw_dirty],3)*1,IFERROR(LEFT([kw_dirty],2)*1,"n.a.")))</f>
        <v>#N/A</v>
      </c>
      <c r="T2471" s="1"/>
      <c r="U2471" s="1">
        <f>VLOOKUP(Tabelle1[[#This Row],[productid]],Tabelle2[#All],2,FALSE)</f>
        <v>16</v>
      </c>
    </row>
    <row r="2472" spans="1:21" hidden="1">
      <c r="A2472" t="s">
        <v>1307</v>
      </c>
      <c r="B2472">
        <v>3355</v>
      </c>
      <c r="C2472">
        <v>289859</v>
      </c>
      <c r="D2472" t="s">
        <v>4174</v>
      </c>
      <c r="E2472" t="s">
        <v>4175</v>
      </c>
      <c r="F2472">
        <v>18406</v>
      </c>
      <c r="G2472">
        <v>3497887</v>
      </c>
      <c r="H2472">
        <f t="shared" si="38"/>
        <v>0</v>
      </c>
      <c r="I2472">
        <f t="array" ref="I2472">MIN(IFERROR(FIND(IstNumbers,A2472),""))</f>
        <v>13</v>
      </c>
      <c r="J2472" s="1" t="e">
        <f>IF([first '# in title]&lt;[pos kw in title],MID([title],[pos kw in title]-6,6),#N/A)</f>
        <v>#N/A</v>
      </c>
      <c r="K2472" s="1" t="e">
        <f>IFERROR(MID(SUBSTITUTE([kw rough in title],",","."),FIND("(",[kw rough in title])+1,20),SUBSTITUTE(IFERROR(MID([kw rough in title],FIND(" ",[kw rough in title])+1,20),[kw rough in title]),",","."))</f>
        <v>#N/A</v>
      </c>
      <c r="L2472" s="1">
        <f>IFERROR(FIND("kW",[desc]),0)</f>
        <v>70</v>
      </c>
      <c r="M2472">
        <f t="array" ref="M2472">MIN(IFERROR(FIND(IstNumbers,E2472),""))</f>
        <v>34</v>
      </c>
      <c r="N2472" s="1" t="str">
        <f>IF([first '# in desc]&lt;[pos kw in desc],MID([desc],[pos kw in desc]-7,7))</f>
        <v xml:space="preserve">­me 42 </v>
      </c>
      <c r="O24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72" s="1" t="str">
        <f>TRIM(IF([first '# in desc]&lt;[pos kw in desc],MID([desc],[pos kw in desc]-6,6),FALSE))</f>
        <v>me 42</v>
      </c>
      <c r="Q2472" s="1" t="b">
        <f>IF(LEN([manuell])=0,IFERROR([kw fine in title]*1,IFERROR(SUMPRODUCT(COUNTIF(IsDigits,MID([kw in desc],ROW($A$1:$A$150),1)))=LEN([kw in desc]),#N/A)),[manuell])</f>
        <v>0</v>
      </c>
      <c r="R2472" s="1" t="str">
        <f>IF([pos kw in title]&gt;0,MID(J2472,#REF!,4),IF([first '# in title]&gt;0,MID([title],[first '# in title],3),IF([first '# in title]&gt;0,MID([desc],#REF!,3),VLOOKUP([productid],$G$2:$R$1386,8))))</f>
        <v xml:space="preserve">42 </v>
      </c>
      <c r="S2472" s="1" t="e">
        <f>IF([kw in desc]=[kw rough in title],[kw in desc]*1,IFERROR(LEFT([kw_dirty],3)*1,IFERROR(LEFT([kw_dirty],2)*1,"n.a.")))</f>
        <v>#N/A</v>
      </c>
      <c r="T2472" s="1"/>
      <c r="U2472" s="1">
        <f>VLOOKUP(Tabelle1[[#This Row],[productid]],Tabelle2[#All],2,FALSE)</f>
        <v>42</v>
      </c>
    </row>
    <row r="2473" spans="1:21">
      <c r="A2473" t="s">
        <v>4087</v>
      </c>
      <c r="B2473">
        <v>2410</v>
      </c>
      <c r="C2473">
        <v>289859</v>
      </c>
      <c r="D2473" t="s">
        <v>4176</v>
      </c>
      <c r="E2473" t="s">
        <v>4177</v>
      </c>
      <c r="F2473">
        <v>18406</v>
      </c>
      <c r="G2473">
        <v>2286143</v>
      </c>
      <c r="H2473">
        <f t="shared" si="38"/>
        <v>0</v>
      </c>
      <c r="I2473">
        <f t="array" ref="I2473">MIN(IFERROR(FIND(IstNumbers,A2473),""))</f>
        <v>30</v>
      </c>
      <c r="J2473" s="1" t="e">
        <f>IF([first '# in title]&lt;[pos kw in title],MID([title],[pos kw in title]-6,6),#N/A)</f>
        <v>#N/A</v>
      </c>
      <c r="K2473" s="1" t="e">
        <f>IFERROR(MID(SUBSTITUTE([kw rough in title],",","."),FIND("(",[kw rough in title])+1,20),SUBSTITUTE(IFERROR(MID([kw rough in title],FIND(" ",[kw rough in title])+1,20),[kw rough in title]),",","."))</f>
        <v>#N/A</v>
      </c>
      <c r="L2473" s="1">
        <f>IFERROR(FIND("kW",[desc]),0)</f>
        <v>0</v>
      </c>
      <c r="M2473">
        <f t="array" ref="M2473">MIN(IFERROR(FIND(IstNumbers,E2473),""))</f>
        <v>33</v>
      </c>
      <c r="N2473" s="1" t="b">
        <f>IF([first '# in desc]&lt;[pos kw in desc],MID([desc],[pos kw in desc]-7,7))</f>
        <v>0</v>
      </c>
      <c r="O24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73" s="1" t="str">
        <f>TRIM(IF([first '# in desc]&lt;[pos kw in desc],MID([desc],[pos kw in desc]-6,6),FALSE))</f>
        <v>FALSCH</v>
      </c>
      <c r="Q2473" s="1" t="b">
        <f>IF(LEN([manuell])=0,IFERROR([kw fine in title]*1,IFERROR(SUMPRODUCT(COUNTIF(IsDigits,MID([kw in desc],ROW($A$1:$A$150),1)))=LEN([kw in desc]),#N/A)),[manuell])</f>
        <v>0</v>
      </c>
      <c r="R2473" s="1" t="str">
        <f>IF([pos kw in title]&gt;0,MID(J2473,#REF!,4),IF([first '# in title]&gt;0,MID([title],[first '# in title],3),IF([first '# in title]&gt;0,MID([desc],#REF!,3),VLOOKUP([productid],$G$2:$R$1386,8))))</f>
        <v>146</v>
      </c>
      <c r="S2473" s="1" t="e">
        <f>IF([kw in desc]=[kw rough in title],[kw in desc]*1,IFERROR(LEFT([kw_dirty],3)*1,IFERROR(LEFT([kw_dirty],2)*1,"n.a.")))</f>
        <v>#N/A</v>
      </c>
      <c r="T2473" s="1"/>
      <c r="U2473" s="1" t="e">
        <f>VLOOKUP(Tabelle1[[#This Row],[productid]],Tabelle2[#All],2,FALSE)</f>
        <v>#N/A</v>
      </c>
    </row>
    <row r="2474" spans="1:21" hidden="1">
      <c r="A2474" t="s">
        <v>2837</v>
      </c>
      <c r="B2474">
        <v>2294</v>
      </c>
      <c r="C2474">
        <v>289859</v>
      </c>
      <c r="D2474" t="s">
        <v>4178</v>
      </c>
      <c r="E2474" t="s">
        <v>4179</v>
      </c>
      <c r="F2474">
        <v>18406</v>
      </c>
      <c r="G2474">
        <v>3712883</v>
      </c>
      <c r="H2474">
        <f t="shared" si="38"/>
        <v>20</v>
      </c>
      <c r="I2474">
        <f t="array" ref="I2474">MIN(IFERROR(FIND(IstNumbers,A2474),""))</f>
        <v>17</v>
      </c>
      <c r="J2474" s="1" t="str">
        <f>IF([first '# in title]&lt;[pos kw in title],MID([title],[pos kw in title]-6,6),#N/A)</f>
        <v xml:space="preserve">ur 16 </v>
      </c>
      <c r="K247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74" s="1">
        <f>IFERROR(FIND("kW",[desc]),0)</f>
        <v>71</v>
      </c>
      <c r="M2474">
        <f t="array" ref="M2474">MIN(IFERROR(FIND(IstNumbers,E2474),""))</f>
        <v>29</v>
      </c>
      <c r="N2474" s="1" t="str">
        <f>IF([first '# in desc]&lt;[pos kw in desc],MID([desc],[pos kw in desc]-7,7))</f>
        <v xml:space="preserve">­me 16 </v>
      </c>
      <c r="O247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74" s="1" t="str">
        <f>TRIM(IF([first '# in desc]&lt;[pos kw in desc],MID([desc],[pos kw in desc]-6,6),FALSE))</f>
        <v>me 16</v>
      </c>
      <c r="Q2474" s="1">
        <f>IF(LEN([manuell])=0,IFERROR([kw fine in title]*1,IFERROR(SUMPRODUCT(COUNTIF(IsDigits,MID([kw in desc],ROW($A$1:$A$150),1)))=LEN([kw in desc]),#N/A)),[manuell])</f>
        <v>16</v>
      </c>
      <c r="R2474" s="1" t="e">
        <f>IF([pos kw in title]&gt;0,MID(J2474,#REF!,4),IF([first '# in title]&gt;0,MID([title],[first '# in title],3),IF([first '# in title]&gt;0,MID([desc],#REF!,3),VLOOKUP([productid],$G$2:$R$1386,8))))</f>
        <v>#REF!</v>
      </c>
      <c r="S2474" s="1" t="str">
        <f>IF([kw in desc]=[kw rough in title],[kw in desc]*1,IFERROR(LEFT([kw_dirty],3)*1,IFERROR(LEFT([kw_dirty],2)*1,"n.a.")))</f>
        <v>n.a.</v>
      </c>
      <c r="T2474" s="1"/>
      <c r="U2474" s="1">
        <f>VLOOKUP(Tabelle1[[#This Row],[productid]],Tabelle2[#All],2,FALSE)</f>
        <v>16</v>
      </c>
    </row>
    <row r="2475" spans="1:21" hidden="1">
      <c r="A2475" t="s">
        <v>4104</v>
      </c>
      <c r="B2475">
        <v>3280</v>
      </c>
      <c r="C2475">
        <v>289859</v>
      </c>
      <c r="D2475" t="s">
        <v>4180</v>
      </c>
      <c r="E2475" t="s">
        <v>3727</v>
      </c>
      <c r="F2475">
        <v>18406</v>
      </c>
      <c r="G2475">
        <v>1750863</v>
      </c>
      <c r="H2475">
        <f t="shared" si="38"/>
        <v>0</v>
      </c>
      <c r="I2475">
        <f t="array" ref="I2475">MIN(IFERROR(FIND(IstNumbers,A2475),""))</f>
        <v>29</v>
      </c>
      <c r="J2475" s="1" t="e">
        <f>IF([first '# in title]&lt;[pos kw in title],MID([title],[pos kw in title]-6,6),#N/A)</f>
        <v>#N/A</v>
      </c>
      <c r="K2475" s="1" t="e">
        <f>IFERROR(MID(SUBSTITUTE([kw rough in title],",","."),FIND("(",[kw rough in title])+1,20),SUBSTITUTE(IFERROR(MID([kw rough in title],FIND(" ",[kw rough in title])+1,20),[kw rough in title]),",","."))</f>
        <v>#N/A</v>
      </c>
      <c r="L2475" s="1">
        <f>IFERROR(FIND("kW",[desc]),0)</f>
        <v>70</v>
      </c>
      <c r="M2475">
        <f t="array" ref="M2475">MIN(IFERROR(FIND(IstNumbers,E2475),""))</f>
        <v>34</v>
      </c>
      <c r="N2475" s="1" t="str">
        <f>IF([first '# in desc]&lt;[pos kw in desc],MID([desc],[pos kw in desc]-7,7))</f>
        <v xml:space="preserve">­me 42 </v>
      </c>
      <c r="O24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75" s="1" t="str">
        <f>TRIM(IF([first '# in desc]&lt;[pos kw in desc],MID([desc],[pos kw in desc]-6,6),FALSE))</f>
        <v>me 42</v>
      </c>
      <c r="Q2475" s="1" t="b">
        <f>IF(LEN([manuell])=0,IFERROR([kw fine in title]*1,IFERROR(SUMPRODUCT(COUNTIF(IsDigits,MID([kw in desc],ROW($A$1:$A$150),1)))=LEN([kw in desc]),#N/A)),[manuell])</f>
        <v>0</v>
      </c>
      <c r="R2475" s="1" t="str">
        <f>IF([pos kw in title]&gt;0,MID(J2475,#REF!,4),IF([first '# in title]&gt;0,MID([title],[first '# in title],3),IF([first '# in title]&gt;0,MID([desc],#REF!,3),VLOOKUP([productid],$G$2:$R$1386,8))))</f>
        <v>42-</v>
      </c>
      <c r="S2475" s="1" t="e">
        <f>IF([kw in desc]=[kw rough in title],[kw in desc]*1,IFERROR(LEFT([kw_dirty],3)*1,IFERROR(LEFT([kw_dirty],2)*1,"n.a.")))</f>
        <v>#N/A</v>
      </c>
      <c r="T2475" s="1"/>
      <c r="U2475" s="1">
        <f>VLOOKUP(Tabelle1[[#This Row],[productid]],Tabelle2[#All],2,FALSE)</f>
        <v>42</v>
      </c>
    </row>
    <row r="2476" spans="1:21" hidden="1">
      <c r="A2476" t="s">
        <v>4077</v>
      </c>
      <c r="B2476">
        <v>2239</v>
      </c>
      <c r="C2476">
        <v>289859</v>
      </c>
      <c r="D2476" t="s">
        <v>4181</v>
      </c>
      <c r="E2476" t="s">
        <v>3745</v>
      </c>
      <c r="F2476">
        <v>18406</v>
      </c>
      <c r="G2476">
        <v>1219746</v>
      </c>
      <c r="H2476">
        <f t="shared" si="38"/>
        <v>0</v>
      </c>
      <c r="I2476">
        <f t="array" ref="I2476">MIN(IFERROR(FIND(IstNumbers,A2476),""))</f>
        <v>14</v>
      </c>
      <c r="J2476" s="1" t="e">
        <f>IF([first '# in title]&lt;[pos kw in title],MID([title],[pos kw in title]-6,6),#N/A)</f>
        <v>#N/A</v>
      </c>
      <c r="K2476" s="1" t="e">
        <f>IFERROR(MID(SUBSTITUTE([kw rough in title],",","."),FIND("(",[kw rough in title])+1,20),SUBSTITUTE(IFERROR(MID([kw rough in title],FIND(" ",[kw rough in title])+1,20),[kw rough in title]),",","."))</f>
        <v>#N/A</v>
      </c>
      <c r="L2476" s="1">
        <f>IFERROR(FIND("kW",[desc]),0)</f>
        <v>71</v>
      </c>
      <c r="M2476">
        <f t="array" ref="M2476">MIN(IFERROR(FIND(IstNumbers,E2476),""))</f>
        <v>29</v>
      </c>
      <c r="N2476" s="1" t="str">
        <f>IF([first '# in desc]&lt;[pos kw in desc],MID([desc],[pos kw in desc]-7,7))</f>
        <v xml:space="preserve">­me 16 </v>
      </c>
      <c r="O247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76" s="1" t="str">
        <f>TRIM(IF([first '# in desc]&lt;[pos kw in desc],MID([desc],[pos kw in desc]-6,6),FALSE))</f>
        <v>me 16</v>
      </c>
      <c r="Q2476" s="1" t="b">
        <f>IF(LEN([manuell])=0,IFERROR([kw fine in title]*1,IFERROR(SUMPRODUCT(COUNTIF(IsDigits,MID([kw in desc],ROW($A$1:$A$150),1)))=LEN([kw in desc]),#N/A)),[manuell])</f>
        <v>0</v>
      </c>
      <c r="R2476" s="1" t="str">
        <f>IF([pos kw in title]&gt;0,MID(J2476,#REF!,4),IF([first '# in title]&gt;0,MID([title],[first '# in title],3),IF([first '# in title]&gt;0,MID([desc],#REF!,3),VLOOKUP([productid],$G$2:$R$1386,8))))</f>
        <v xml:space="preserve">16 </v>
      </c>
      <c r="S2476" s="1" t="e">
        <f>IF([kw in desc]=[kw rough in title],[kw in desc]*1,IFERROR(LEFT([kw_dirty],3)*1,IFERROR(LEFT([kw_dirty],2)*1,"n.a.")))</f>
        <v>#N/A</v>
      </c>
      <c r="T2476" s="1"/>
      <c r="U2476" s="1">
        <f>VLOOKUP(Tabelle1[[#This Row],[productid]],Tabelle2[#All],2,FALSE)</f>
        <v>16</v>
      </c>
    </row>
    <row r="2477" spans="1:21" hidden="1">
      <c r="A2477" t="s">
        <v>4070</v>
      </c>
      <c r="B2477">
        <v>2219</v>
      </c>
      <c r="C2477">
        <v>289859</v>
      </c>
      <c r="D2477" t="s">
        <v>4182</v>
      </c>
      <c r="E2477" t="s">
        <v>3992</v>
      </c>
      <c r="F2477">
        <v>18406</v>
      </c>
      <c r="G2477">
        <v>2635849</v>
      </c>
      <c r="H2477">
        <f t="shared" si="38"/>
        <v>0</v>
      </c>
      <c r="I2477">
        <f t="array" ref="I2477">MIN(IFERROR(FIND(IstNumbers,A2477),""))</f>
        <v>14</v>
      </c>
      <c r="J2477" s="1" t="e">
        <f>IF([first '# in title]&lt;[pos kw in title],MID([title],[pos kw in title]-6,6),#N/A)</f>
        <v>#N/A</v>
      </c>
      <c r="K2477" s="1" t="e">
        <f>IFERROR(MID(SUBSTITUTE([kw rough in title],",","."),FIND("(",[kw rough in title])+1,20),SUBSTITUTE(IFERROR(MID([kw rough in title],FIND(" ",[kw rough in title])+1,20),[kw rough in title]),",","."))</f>
        <v>#N/A</v>
      </c>
      <c r="L2477" s="1">
        <f>IFERROR(FIND("kW",[desc]),0)</f>
        <v>71</v>
      </c>
      <c r="M2477">
        <f t="array" ref="M2477">MIN(IFERROR(FIND(IstNumbers,E2477),""))</f>
        <v>29</v>
      </c>
      <c r="N2477" s="1" t="str">
        <f>IF([first '# in desc]&lt;[pos kw in desc],MID([desc],[pos kw in desc]-7,7))</f>
        <v xml:space="preserve">­me 16 </v>
      </c>
      <c r="O247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77" s="1" t="str">
        <f>TRIM(IF([first '# in desc]&lt;[pos kw in desc],MID([desc],[pos kw in desc]-6,6),FALSE))</f>
        <v>me 16</v>
      </c>
      <c r="Q2477" s="1" t="b">
        <f>IF(LEN([manuell])=0,IFERROR([kw fine in title]*1,IFERROR(SUMPRODUCT(COUNTIF(IsDigits,MID([kw in desc],ROW($A$1:$A$150),1)))=LEN([kw in desc]),#N/A)),[manuell])</f>
        <v>0</v>
      </c>
      <c r="R2477" s="1" t="str">
        <f>IF([pos kw in title]&gt;0,MID(J2477,#REF!,4),IF([first '# in title]&gt;0,MID([title],[first '# in title],3),IF([first '# in title]&gt;0,MID([desc],#REF!,3),VLOOKUP([productid],$G$2:$R$1386,8))))</f>
        <v xml:space="preserve">16 </v>
      </c>
      <c r="S2477" s="1" t="e">
        <f>IF([kw in desc]=[kw rough in title],[kw in desc]*1,IFERROR(LEFT([kw_dirty],3)*1,IFERROR(LEFT([kw_dirty],2)*1,"n.a.")))</f>
        <v>#N/A</v>
      </c>
      <c r="T2477" s="1"/>
      <c r="U2477" s="1">
        <f>VLOOKUP(Tabelle1[[#This Row],[productid]],Tabelle2[#All],2,FALSE)</f>
        <v>16</v>
      </c>
    </row>
    <row r="2478" spans="1:21" hidden="1">
      <c r="A2478" t="s">
        <v>1307</v>
      </c>
      <c r="B2478">
        <v>3355</v>
      </c>
      <c r="C2478">
        <v>289859</v>
      </c>
      <c r="D2478" t="s">
        <v>4183</v>
      </c>
      <c r="E2478" t="s">
        <v>3999</v>
      </c>
      <c r="F2478">
        <v>18406</v>
      </c>
      <c r="G2478">
        <v>3497887</v>
      </c>
      <c r="H2478">
        <f t="shared" si="38"/>
        <v>0</v>
      </c>
      <c r="I2478">
        <f t="array" ref="I2478">MIN(IFERROR(FIND(IstNumbers,A2478),""))</f>
        <v>13</v>
      </c>
      <c r="J2478" s="1" t="e">
        <f>IF([first '# in title]&lt;[pos kw in title],MID([title],[pos kw in title]-6,6),#N/A)</f>
        <v>#N/A</v>
      </c>
      <c r="K2478" s="1" t="e">
        <f>IFERROR(MID(SUBSTITUTE([kw rough in title],",","."),FIND("(",[kw rough in title])+1,20),SUBSTITUTE(IFERROR(MID([kw rough in title],FIND(" ",[kw rough in title])+1,20),[kw rough in title]),",","."))</f>
        <v>#N/A</v>
      </c>
      <c r="L2478" s="1">
        <f>IFERROR(FIND("kW",[desc]),0)</f>
        <v>70</v>
      </c>
      <c r="M2478">
        <f t="array" ref="M2478">MIN(IFERROR(FIND(IstNumbers,E2478),""))</f>
        <v>34</v>
      </c>
      <c r="N2478" s="1" t="str">
        <f>IF([first '# in desc]&lt;[pos kw in desc],MID([desc],[pos kw in desc]-7,7))</f>
        <v xml:space="preserve">­me 42 </v>
      </c>
      <c r="O24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78" s="1" t="str">
        <f>TRIM(IF([first '# in desc]&lt;[pos kw in desc],MID([desc],[pos kw in desc]-6,6),FALSE))</f>
        <v>me 42</v>
      </c>
      <c r="Q2478" s="1" t="b">
        <f>IF(LEN([manuell])=0,IFERROR([kw fine in title]*1,IFERROR(SUMPRODUCT(COUNTIF(IsDigits,MID([kw in desc],ROW($A$1:$A$150),1)))=LEN([kw in desc]),#N/A)),[manuell])</f>
        <v>0</v>
      </c>
      <c r="R2478" s="1" t="str">
        <f>IF([pos kw in title]&gt;0,MID(J2478,#REF!,4),IF([first '# in title]&gt;0,MID([title],[first '# in title],3),IF([first '# in title]&gt;0,MID([desc],#REF!,3),VLOOKUP([productid],$G$2:$R$1386,8))))</f>
        <v xml:space="preserve">42 </v>
      </c>
      <c r="S2478" s="1" t="e">
        <f>IF([kw in desc]=[kw rough in title],[kw in desc]*1,IFERROR(LEFT([kw_dirty],3)*1,IFERROR(LEFT([kw_dirty],2)*1,"n.a.")))</f>
        <v>#N/A</v>
      </c>
      <c r="T2478" s="1"/>
      <c r="U2478" s="1">
        <f>VLOOKUP(Tabelle1[[#This Row],[productid]],Tabelle2[#All],2,FALSE)</f>
        <v>42</v>
      </c>
    </row>
    <row r="2479" spans="1:21">
      <c r="A2479" t="s">
        <v>4087</v>
      </c>
      <c r="B2479">
        <v>2412</v>
      </c>
      <c r="C2479">
        <v>289859</v>
      </c>
      <c r="D2479" t="s">
        <v>4184</v>
      </c>
      <c r="E2479" t="s">
        <v>4185</v>
      </c>
      <c r="F2479">
        <v>18406</v>
      </c>
      <c r="G2479">
        <v>2286143</v>
      </c>
      <c r="H2479">
        <f t="shared" si="38"/>
        <v>0</v>
      </c>
      <c r="I2479">
        <f t="array" ref="I2479">MIN(IFERROR(FIND(IstNumbers,A2479),""))</f>
        <v>30</v>
      </c>
      <c r="J2479" s="1" t="e">
        <f>IF([first '# in title]&lt;[pos kw in title],MID([title],[pos kw in title]-6,6),#N/A)</f>
        <v>#N/A</v>
      </c>
      <c r="K2479" s="1" t="e">
        <f>IFERROR(MID(SUBSTITUTE([kw rough in title],",","."),FIND("(",[kw rough in title])+1,20),SUBSTITUTE(IFERROR(MID([kw rough in title],FIND(" ",[kw rough in title])+1,20),[kw rough in title]),",","."))</f>
        <v>#N/A</v>
      </c>
      <c r="L2479" s="1">
        <f>IFERROR(FIND("kW",[desc]),0)</f>
        <v>0</v>
      </c>
      <c r="M2479">
        <f t="array" ref="M2479">MIN(IFERROR(FIND(IstNumbers,E2479),""))</f>
        <v>33</v>
      </c>
      <c r="N2479" s="1" t="b">
        <f>IF([first '# in desc]&lt;[pos kw in desc],MID([desc],[pos kw in desc]-7,7))</f>
        <v>0</v>
      </c>
      <c r="O24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79" s="1" t="str">
        <f>TRIM(IF([first '# in desc]&lt;[pos kw in desc],MID([desc],[pos kw in desc]-6,6),FALSE))</f>
        <v>FALSCH</v>
      </c>
      <c r="Q2479" s="1" t="b">
        <f>IF(LEN([manuell])=0,IFERROR([kw fine in title]*1,IFERROR(SUMPRODUCT(COUNTIF(IsDigits,MID([kw in desc],ROW($A$1:$A$150),1)))=LEN([kw in desc]),#N/A)),[manuell])</f>
        <v>0</v>
      </c>
      <c r="R2479" s="1" t="str">
        <f>IF([pos kw in title]&gt;0,MID(J2479,#REF!,4),IF([first '# in title]&gt;0,MID([title],[first '# in title],3),IF([first '# in title]&gt;0,MID([desc],#REF!,3),VLOOKUP([productid],$G$2:$R$1386,8))))</f>
        <v>146</v>
      </c>
      <c r="S2479" s="1" t="e">
        <f>IF([kw in desc]=[kw rough in title],[kw in desc]*1,IFERROR(LEFT([kw_dirty],3)*1,IFERROR(LEFT([kw_dirty],2)*1,"n.a.")))</f>
        <v>#N/A</v>
      </c>
      <c r="T2479" s="1"/>
      <c r="U2479" s="1" t="e">
        <f>VLOOKUP(Tabelle1[[#This Row],[productid]],Tabelle2[#All],2,FALSE)</f>
        <v>#N/A</v>
      </c>
    </row>
    <row r="2480" spans="1:21" hidden="1">
      <c r="A2480" t="s">
        <v>2837</v>
      </c>
      <c r="B2480">
        <v>2299</v>
      </c>
      <c r="C2480">
        <v>289859</v>
      </c>
      <c r="D2480" t="s">
        <v>4186</v>
      </c>
      <c r="E2480" t="s">
        <v>4187</v>
      </c>
      <c r="F2480">
        <v>18406</v>
      </c>
      <c r="G2480">
        <v>3712883</v>
      </c>
      <c r="H2480">
        <f t="shared" si="38"/>
        <v>20</v>
      </c>
      <c r="I2480">
        <f t="array" ref="I2480">MIN(IFERROR(FIND(IstNumbers,A2480),""))</f>
        <v>17</v>
      </c>
      <c r="J2480" s="1" t="str">
        <f>IF([first '# in title]&lt;[pos kw in title],MID([title],[pos kw in title]-6,6),#N/A)</f>
        <v xml:space="preserve">ur 16 </v>
      </c>
      <c r="K248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80" s="1">
        <f>IFERROR(FIND("kW",[desc]),0)</f>
        <v>71</v>
      </c>
      <c r="M2480">
        <f t="array" ref="M2480">MIN(IFERROR(FIND(IstNumbers,E2480),""))</f>
        <v>29</v>
      </c>
      <c r="N2480" s="1" t="str">
        <f>IF([first '# in desc]&lt;[pos kw in desc],MID([desc],[pos kw in desc]-7,7))</f>
        <v xml:space="preserve">­me 16 </v>
      </c>
      <c r="O248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80" s="1" t="str">
        <f>TRIM(IF([first '# in desc]&lt;[pos kw in desc],MID([desc],[pos kw in desc]-6,6),FALSE))</f>
        <v>me 16</v>
      </c>
      <c r="Q2480" s="1">
        <f>IF(LEN([manuell])=0,IFERROR([kw fine in title]*1,IFERROR(SUMPRODUCT(COUNTIF(IsDigits,MID([kw in desc],ROW($A$1:$A$150),1)))=LEN([kw in desc]),#N/A)),[manuell])</f>
        <v>16</v>
      </c>
      <c r="R2480" s="1" t="e">
        <f>IF([pos kw in title]&gt;0,MID(J2480,#REF!,4),IF([first '# in title]&gt;0,MID([title],[first '# in title],3),IF([first '# in title]&gt;0,MID([desc],#REF!,3),VLOOKUP([productid],$G$2:$R$1386,8))))</f>
        <v>#REF!</v>
      </c>
      <c r="S2480" s="1" t="str">
        <f>IF([kw in desc]=[kw rough in title],[kw in desc]*1,IFERROR(LEFT([kw_dirty],3)*1,IFERROR(LEFT([kw_dirty],2)*1,"n.a.")))</f>
        <v>n.a.</v>
      </c>
      <c r="T2480" s="1"/>
      <c r="U2480" s="1">
        <f>VLOOKUP(Tabelle1[[#This Row],[productid]],Tabelle2[#All],2,FALSE)</f>
        <v>16</v>
      </c>
    </row>
    <row r="2481" spans="1:21" hidden="1">
      <c r="A2481" t="s">
        <v>4104</v>
      </c>
      <c r="B2481">
        <v>3280</v>
      </c>
      <c r="C2481">
        <v>289859</v>
      </c>
      <c r="D2481" t="s">
        <v>4188</v>
      </c>
      <c r="E2481" t="s">
        <v>3690</v>
      </c>
      <c r="F2481">
        <v>18406</v>
      </c>
      <c r="G2481">
        <v>1750863</v>
      </c>
      <c r="H2481">
        <f t="shared" si="38"/>
        <v>0</v>
      </c>
      <c r="I2481">
        <f t="array" ref="I2481">MIN(IFERROR(FIND(IstNumbers,A2481),""))</f>
        <v>29</v>
      </c>
      <c r="J2481" s="1" t="e">
        <f>IF([first '# in title]&lt;[pos kw in title],MID([title],[pos kw in title]-6,6),#N/A)</f>
        <v>#N/A</v>
      </c>
      <c r="K2481" s="1" t="e">
        <f>IFERROR(MID(SUBSTITUTE([kw rough in title],",","."),FIND("(",[kw rough in title])+1,20),SUBSTITUTE(IFERROR(MID([kw rough in title],FIND(" ",[kw rough in title])+1,20),[kw rough in title]),",","."))</f>
        <v>#N/A</v>
      </c>
      <c r="L2481" s="1">
        <f>IFERROR(FIND("kW",[desc]),0)</f>
        <v>70</v>
      </c>
      <c r="M2481">
        <f t="array" ref="M2481">MIN(IFERROR(FIND(IstNumbers,E2481),""))</f>
        <v>34</v>
      </c>
      <c r="N2481" s="1" t="str">
        <f>IF([first '# in desc]&lt;[pos kw in desc],MID([desc],[pos kw in desc]-7,7))</f>
        <v xml:space="preserve">­me 42 </v>
      </c>
      <c r="O24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81" s="1" t="str">
        <f>TRIM(IF([first '# in desc]&lt;[pos kw in desc],MID([desc],[pos kw in desc]-6,6),FALSE))</f>
        <v>me 42</v>
      </c>
      <c r="Q2481" s="1" t="b">
        <f>IF(LEN([manuell])=0,IFERROR([kw fine in title]*1,IFERROR(SUMPRODUCT(COUNTIF(IsDigits,MID([kw in desc],ROW($A$1:$A$150),1)))=LEN([kw in desc]),#N/A)),[manuell])</f>
        <v>0</v>
      </c>
      <c r="R2481" s="1" t="str">
        <f>IF([pos kw in title]&gt;0,MID(J2481,#REF!,4),IF([first '# in title]&gt;0,MID([title],[first '# in title],3),IF([first '# in title]&gt;0,MID([desc],#REF!,3),VLOOKUP([productid],$G$2:$R$1386,8))))</f>
        <v>42-</v>
      </c>
      <c r="S2481" s="1" t="e">
        <f>IF([kw in desc]=[kw rough in title],[kw in desc]*1,IFERROR(LEFT([kw_dirty],3)*1,IFERROR(LEFT([kw_dirty],2)*1,"n.a.")))</f>
        <v>#N/A</v>
      </c>
      <c r="T2481" s="1"/>
      <c r="U2481" s="1">
        <f>VLOOKUP(Tabelle1[[#This Row],[productid]],Tabelle2[#All],2,FALSE)</f>
        <v>42</v>
      </c>
    </row>
    <row r="2482" spans="1:21" hidden="1">
      <c r="A2482" t="s">
        <v>4077</v>
      </c>
      <c r="B2482">
        <v>2239</v>
      </c>
      <c r="C2482">
        <v>289859</v>
      </c>
      <c r="D2482" t="s">
        <v>4189</v>
      </c>
      <c r="E2482" t="s">
        <v>3789</v>
      </c>
      <c r="F2482">
        <v>18406</v>
      </c>
      <c r="G2482">
        <v>1219746</v>
      </c>
      <c r="H2482">
        <f t="shared" si="38"/>
        <v>0</v>
      </c>
      <c r="I2482">
        <f t="array" ref="I2482">MIN(IFERROR(FIND(IstNumbers,A2482),""))</f>
        <v>14</v>
      </c>
      <c r="J2482" s="1" t="e">
        <f>IF([first '# in title]&lt;[pos kw in title],MID([title],[pos kw in title]-6,6),#N/A)</f>
        <v>#N/A</v>
      </c>
      <c r="K2482" s="1" t="e">
        <f>IFERROR(MID(SUBSTITUTE([kw rough in title],",","."),FIND("(",[kw rough in title])+1,20),SUBSTITUTE(IFERROR(MID([kw rough in title],FIND(" ",[kw rough in title])+1,20),[kw rough in title]),",","."))</f>
        <v>#N/A</v>
      </c>
      <c r="L2482" s="1">
        <f>IFERROR(FIND("kW",[desc]),0)</f>
        <v>71</v>
      </c>
      <c r="M2482">
        <f t="array" ref="M2482">MIN(IFERROR(FIND(IstNumbers,E2482),""))</f>
        <v>29</v>
      </c>
      <c r="N2482" s="1" t="str">
        <f>IF([first '# in desc]&lt;[pos kw in desc],MID([desc],[pos kw in desc]-7,7))</f>
        <v xml:space="preserve">­me 16 </v>
      </c>
      <c r="O248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82" s="1" t="str">
        <f>TRIM(IF([first '# in desc]&lt;[pos kw in desc],MID([desc],[pos kw in desc]-6,6),FALSE))</f>
        <v>me 16</v>
      </c>
      <c r="Q2482" s="1" t="b">
        <f>IF(LEN([manuell])=0,IFERROR([kw fine in title]*1,IFERROR(SUMPRODUCT(COUNTIF(IsDigits,MID([kw in desc],ROW($A$1:$A$150),1)))=LEN([kw in desc]),#N/A)),[manuell])</f>
        <v>0</v>
      </c>
      <c r="R2482" s="1" t="str">
        <f>IF([pos kw in title]&gt;0,MID(J2482,#REF!,4),IF([first '# in title]&gt;0,MID([title],[first '# in title],3),IF([first '# in title]&gt;0,MID([desc],#REF!,3),VLOOKUP([productid],$G$2:$R$1386,8))))</f>
        <v xml:space="preserve">16 </v>
      </c>
      <c r="S2482" s="1" t="e">
        <f>IF([kw in desc]=[kw rough in title],[kw in desc]*1,IFERROR(LEFT([kw_dirty],3)*1,IFERROR(LEFT([kw_dirty],2)*1,"n.a.")))</f>
        <v>#N/A</v>
      </c>
      <c r="T2482" s="1"/>
      <c r="U2482" s="1">
        <f>VLOOKUP(Tabelle1[[#This Row],[productid]],Tabelle2[#All],2,FALSE)</f>
        <v>16</v>
      </c>
    </row>
    <row r="2483" spans="1:21" hidden="1">
      <c r="A2483" t="s">
        <v>4070</v>
      </c>
      <c r="B2483">
        <v>2219</v>
      </c>
      <c r="C2483">
        <v>289859</v>
      </c>
      <c r="D2483" t="s">
        <v>4190</v>
      </c>
      <c r="E2483" t="s">
        <v>3969</v>
      </c>
      <c r="F2483">
        <v>18406</v>
      </c>
      <c r="G2483">
        <v>2635849</v>
      </c>
      <c r="H2483">
        <f t="shared" si="38"/>
        <v>0</v>
      </c>
      <c r="I2483">
        <f t="array" ref="I2483">MIN(IFERROR(FIND(IstNumbers,A2483),""))</f>
        <v>14</v>
      </c>
      <c r="J2483" s="1" t="e">
        <f>IF([first '# in title]&lt;[pos kw in title],MID([title],[pos kw in title]-6,6),#N/A)</f>
        <v>#N/A</v>
      </c>
      <c r="K2483" s="1" t="e">
        <f>IFERROR(MID(SUBSTITUTE([kw rough in title],",","."),FIND("(",[kw rough in title])+1,20),SUBSTITUTE(IFERROR(MID([kw rough in title],FIND(" ",[kw rough in title])+1,20),[kw rough in title]),",","."))</f>
        <v>#N/A</v>
      </c>
      <c r="L2483" s="1">
        <f>IFERROR(FIND("kW",[desc]),0)</f>
        <v>71</v>
      </c>
      <c r="M2483">
        <f t="array" ref="M2483">MIN(IFERROR(FIND(IstNumbers,E2483),""))</f>
        <v>29</v>
      </c>
      <c r="N2483" s="1" t="str">
        <f>IF([first '# in desc]&lt;[pos kw in desc],MID([desc],[pos kw in desc]-7,7))</f>
        <v xml:space="preserve">­me 16 </v>
      </c>
      <c r="O24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83" s="1" t="str">
        <f>TRIM(IF([first '# in desc]&lt;[pos kw in desc],MID([desc],[pos kw in desc]-6,6),FALSE))</f>
        <v>me 16</v>
      </c>
      <c r="Q2483" s="1" t="b">
        <f>IF(LEN([manuell])=0,IFERROR([kw fine in title]*1,IFERROR(SUMPRODUCT(COUNTIF(IsDigits,MID([kw in desc],ROW($A$1:$A$150),1)))=LEN([kw in desc]),#N/A)),[manuell])</f>
        <v>0</v>
      </c>
      <c r="R2483" s="1" t="str">
        <f>IF([pos kw in title]&gt;0,MID(J2483,#REF!,4),IF([first '# in title]&gt;0,MID([title],[first '# in title],3),IF([first '# in title]&gt;0,MID([desc],#REF!,3),VLOOKUP([productid],$G$2:$R$1386,8))))</f>
        <v xml:space="preserve">16 </v>
      </c>
      <c r="S2483" s="1" t="e">
        <f>IF([kw in desc]=[kw rough in title],[kw in desc]*1,IFERROR(LEFT([kw_dirty],3)*1,IFERROR(LEFT([kw_dirty],2)*1,"n.a.")))</f>
        <v>#N/A</v>
      </c>
      <c r="T2483" s="1"/>
      <c r="U2483" s="1">
        <f>VLOOKUP(Tabelle1[[#This Row],[productid]],Tabelle2[#All],2,FALSE)</f>
        <v>16</v>
      </c>
    </row>
    <row r="2484" spans="1:21" hidden="1">
      <c r="A2484" t="s">
        <v>1307</v>
      </c>
      <c r="B2484">
        <v>3355</v>
      </c>
      <c r="C2484">
        <v>289859</v>
      </c>
      <c r="D2484" t="s">
        <v>4191</v>
      </c>
      <c r="E2484" t="s">
        <v>4192</v>
      </c>
      <c r="F2484">
        <v>18406</v>
      </c>
      <c r="G2484">
        <v>3497887</v>
      </c>
      <c r="H2484">
        <f t="shared" si="38"/>
        <v>0</v>
      </c>
      <c r="I2484">
        <f t="array" ref="I2484">MIN(IFERROR(FIND(IstNumbers,A2484),""))</f>
        <v>13</v>
      </c>
      <c r="J2484" s="1" t="e">
        <f>IF([first '# in title]&lt;[pos kw in title],MID([title],[pos kw in title]-6,6),#N/A)</f>
        <v>#N/A</v>
      </c>
      <c r="K2484" s="1" t="e">
        <f>IFERROR(MID(SUBSTITUTE([kw rough in title],",","."),FIND("(",[kw rough in title])+1,20),SUBSTITUTE(IFERROR(MID([kw rough in title],FIND(" ",[kw rough in title])+1,20),[kw rough in title]),",","."))</f>
        <v>#N/A</v>
      </c>
      <c r="L2484" s="1">
        <f>IFERROR(FIND("kW",[desc]),0)</f>
        <v>70</v>
      </c>
      <c r="M2484">
        <f t="array" ref="M2484">MIN(IFERROR(FIND(IstNumbers,E2484),""))</f>
        <v>34</v>
      </c>
      <c r="N2484" s="1" t="str">
        <f>IF([first '# in desc]&lt;[pos kw in desc],MID([desc],[pos kw in desc]-7,7))</f>
        <v xml:space="preserve">­me 42 </v>
      </c>
      <c r="O24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84" s="1" t="str">
        <f>TRIM(IF([first '# in desc]&lt;[pos kw in desc],MID([desc],[pos kw in desc]-6,6),FALSE))</f>
        <v>me 42</v>
      </c>
      <c r="Q2484" s="1" t="b">
        <f>IF(LEN([manuell])=0,IFERROR([kw fine in title]*1,IFERROR(SUMPRODUCT(COUNTIF(IsDigits,MID([kw in desc],ROW($A$1:$A$150),1)))=LEN([kw in desc]),#N/A)),[manuell])</f>
        <v>0</v>
      </c>
      <c r="R2484" s="1" t="str">
        <f>IF([pos kw in title]&gt;0,MID(J2484,#REF!,4),IF([first '# in title]&gt;0,MID([title],[first '# in title],3),IF([first '# in title]&gt;0,MID([desc],#REF!,3),VLOOKUP([productid],$G$2:$R$1386,8))))</f>
        <v xml:space="preserve">42 </v>
      </c>
      <c r="S2484" s="1" t="e">
        <f>IF([kw in desc]=[kw rough in title],[kw in desc]*1,IFERROR(LEFT([kw_dirty],3)*1,IFERROR(LEFT([kw_dirty],2)*1,"n.a.")))</f>
        <v>#N/A</v>
      </c>
      <c r="T2484" s="1"/>
      <c r="U2484" s="1">
        <f>VLOOKUP(Tabelle1[[#This Row],[productid]],Tabelle2[#All],2,FALSE)</f>
        <v>42</v>
      </c>
    </row>
    <row r="2485" spans="1:21">
      <c r="A2485" t="s">
        <v>4087</v>
      </c>
      <c r="B2485">
        <v>2412</v>
      </c>
      <c r="C2485">
        <v>289859</v>
      </c>
      <c r="D2485" t="s">
        <v>4193</v>
      </c>
      <c r="E2485" t="s">
        <v>4194</v>
      </c>
      <c r="F2485">
        <v>18406</v>
      </c>
      <c r="G2485">
        <v>2286143</v>
      </c>
      <c r="H2485">
        <f t="shared" si="38"/>
        <v>0</v>
      </c>
      <c r="I2485">
        <f t="array" ref="I2485">MIN(IFERROR(FIND(IstNumbers,A2485),""))</f>
        <v>30</v>
      </c>
      <c r="J2485" s="1" t="e">
        <f>IF([first '# in title]&lt;[pos kw in title],MID([title],[pos kw in title]-6,6),#N/A)</f>
        <v>#N/A</v>
      </c>
      <c r="K2485" s="1" t="e">
        <f>IFERROR(MID(SUBSTITUTE([kw rough in title],",","."),FIND("(",[kw rough in title])+1,20),SUBSTITUTE(IFERROR(MID([kw rough in title],FIND(" ",[kw rough in title])+1,20),[kw rough in title]),",","."))</f>
        <v>#N/A</v>
      </c>
      <c r="L2485" s="1">
        <f>IFERROR(FIND("kW",[desc]),0)</f>
        <v>0</v>
      </c>
      <c r="M2485">
        <f t="array" ref="M2485">MIN(IFERROR(FIND(IstNumbers,E2485),""))</f>
        <v>33</v>
      </c>
      <c r="N2485" s="1" t="b">
        <f>IF([first '# in desc]&lt;[pos kw in desc],MID([desc],[pos kw in desc]-7,7))</f>
        <v>0</v>
      </c>
      <c r="O24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85" s="1" t="str">
        <f>TRIM(IF([first '# in desc]&lt;[pos kw in desc],MID([desc],[pos kw in desc]-6,6),FALSE))</f>
        <v>FALSCH</v>
      </c>
      <c r="Q2485" s="1" t="b">
        <f>IF(LEN([manuell])=0,IFERROR([kw fine in title]*1,IFERROR(SUMPRODUCT(COUNTIF(IsDigits,MID([kw in desc],ROW($A$1:$A$150),1)))=LEN([kw in desc]),#N/A)),[manuell])</f>
        <v>0</v>
      </c>
      <c r="R2485" s="1" t="str">
        <f>IF([pos kw in title]&gt;0,MID(J2485,#REF!,4),IF([first '# in title]&gt;0,MID([title],[first '# in title],3),IF([first '# in title]&gt;0,MID([desc],#REF!,3),VLOOKUP([productid],$G$2:$R$1386,8))))</f>
        <v>146</v>
      </c>
      <c r="S2485" s="1" t="e">
        <f>IF([kw in desc]=[kw rough in title],[kw in desc]*1,IFERROR(LEFT([kw_dirty],3)*1,IFERROR(LEFT([kw_dirty],2)*1,"n.a.")))</f>
        <v>#N/A</v>
      </c>
      <c r="T2485" s="1"/>
      <c r="U2485" s="1" t="e">
        <f>VLOOKUP(Tabelle1[[#This Row],[productid]],Tabelle2[#All],2,FALSE)</f>
        <v>#N/A</v>
      </c>
    </row>
    <row r="2486" spans="1:21" hidden="1">
      <c r="A2486" t="s">
        <v>2837</v>
      </c>
      <c r="B2486">
        <v>2299</v>
      </c>
      <c r="C2486">
        <v>289859</v>
      </c>
      <c r="D2486" t="s">
        <v>4195</v>
      </c>
      <c r="E2486" t="s">
        <v>4196</v>
      </c>
      <c r="F2486">
        <v>18406</v>
      </c>
      <c r="G2486">
        <v>3712883</v>
      </c>
      <c r="H2486">
        <f t="shared" si="38"/>
        <v>20</v>
      </c>
      <c r="I2486">
        <f t="array" ref="I2486">MIN(IFERROR(FIND(IstNumbers,A2486),""))</f>
        <v>17</v>
      </c>
      <c r="J2486" s="1" t="str">
        <f>IF([first '# in title]&lt;[pos kw in title],MID([title],[pos kw in title]-6,6),#N/A)</f>
        <v xml:space="preserve">ur 16 </v>
      </c>
      <c r="K248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86" s="1">
        <f>IFERROR(FIND("kW",[desc]),0)</f>
        <v>71</v>
      </c>
      <c r="M2486">
        <f t="array" ref="M2486">MIN(IFERROR(FIND(IstNumbers,E2486),""))</f>
        <v>29</v>
      </c>
      <c r="N2486" s="1" t="str">
        <f>IF([first '# in desc]&lt;[pos kw in desc],MID([desc],[pos kw in desc]-7,7))</f>
        <v xml:space="preserve">­me 16 </v>
      </c>
      <c r="O24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86" s="1" t="str">
        <f>TRIM(IF([first '# in desc]&lt;[pos kw in desc],MID([desc],[pos kw in desc]-6,6),FALSE))</f>
        <v>me 16</v>
      </c>
      <c r="Q2486" s="1">
        <f>IF(LEN([manuell])=0,IFERROR([kw fine in title]*1,IFERROR(SUMPRODUCT(COUNTIF(IsDigits,MID([kw in desc],ROW($A$1:$A$150),1)))=LEN([kw in desc]),#N/A)),[manuell])</f>
        <v>16</v>
      </c>
      <c r="R2486" s="1" t="e">
        <f>IF([pos kw in title]&gt;0,MID(J2486,#REF!,4),IF([first '# in title]&gt;0,MID([title],[first '# in title],3),IF([first '# in title]&gt;0,MID([desc],#REF!,3),VLOOKUP([productid],$G$2:$R$1386,8))))</f>
        <v>#REF!</v>
      </c>
      <c r="S2486" s="1" t="str">
        <f>IF([kw in desc]=[kw rough in title],[kw in desc]*1,IFERROR(LEFT([kw_dirty],3)*1,IFERROR(LEFT([kw_dirty],2)*1,"n.a.")))</f>
        <v>n.a.</v>
      </c>
      <c r="T2486" s="1"/>
      <c r="U2486" s="1">
        <f>VLOOKUP(Tabelle1[[#This Row],[productid]],Tabelle2[#All],2,FALSE)</f>
        <v>16</v>
      </c>
    </row>
    <row r="2487" spans="1:21" hidden="1">
      <c r="A2487" t="s">
        <v>4104</v>
      </c>
      <c r="B2487">
        <v>3280</v>
      </c>
      <c r="C2487">
        <v>289859</v>
      </c>
      <c r="D2487" t="s">
        <v>4197</v>
      </c>
      <c r="E2487" t="s">
        <v>3710</v>
      </c>
      <c r="F2487">
        <v>18406</v>
      </c>
      <c r="G2487">
        <v>1750863</v>
      </c>
      <c r="H2487">
        <f t="shared" si="38"/>
        <v>0</v>
      </c>
      <c r="I2487">
        <f t="array" ref="I2487">MIN(IFERROR(FIND(IstNumbers,A2487),""))</f>
        <v>29</v>
      </c>
      <c r="J2487" s="1" t="e">
        <f>IF([first '# in title]&lt;[pos kw in title],MID([title],[pos kw in title]-6,6),#N/A)</f>
        <v>#N/A</v>
      </c>
      <c r="K2487" s="1" t="e">
        <f>IFERROR(MID(SUBSTITUTE([kw rough in title],",","."),FIND("(",[kw rough in title])+1,20),SUBSTITUTE(IFERROR(MID([kw rough in title],FIND(" ",[kw rough in title])+1,20),[kw rough in title]),",","."))</f>
        <v>#N/A</v>
      </c>
      <c r="L2487" s="1">
        <f>IFERROR(FIND("kW",[desc]),0)</f>
        <v>70</v>
      </c>
      <c r="M2487">
        <f t="array" ref="M2487">MIN(IFERROR(FIND(IstNumbers,E2487),""))</f>
        <v>34</v>
      </c>
      <c r="N2487" s="1" t="str">
        <f>IF([first '# in desc]&lt;[pos kw in desc],MID([desc],[pos kw in desc]-7,7))</f>
        <v xml:space="preserve">­me 42 </v>
      </c>
      <c r="O24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87" s="1" t="str">
        <f>TRIM(IF([first '# in desc]&lt;[pos kw in desc],MID([desc],[pos kw in desc]-6,6),FALSE))</f>
        <v>me 42</v>
      </c>
      <c r="Q2487" s="1" t="b">
        <f>IF(LEN([manuell])=0,IFERROR([kw fine in title]*1,IFERROR(SUMPRODUCT(COUNTIF(IsDigits,MID([kw in desc],ROW($A$1:$A$150),1)))=LEN([kw in desc]),#N/A)),[manuell])</f>
        <v>0</v>
      </c>
      <c r="R2487" s="1" t="str">
        <f>IF([pos kw in title]&gt;0,MID(J2487,#REF!,4),IF([first '# in title]&gt;0,MID([title],[first '# in title],3),IF([first '# in title]&gt;0,MID([desc],#REF!,3),VLOOKUP([productid],$G$2:$R$1386,8))))</f>
        <v>42-</v>
      </c>
      <c r="S2487" s="1" t="e">
        <f>IF([kw in desc]=[kw rough in title],[kw in desc]*1,IFERROR(LEFT([kw_dirty],3)*1,IFERROR(LEFT([kw_dirty],2)*1,"n.a.")))</f>
        <v>#N/A</v>
      </c>
      <c r="T2487" s="1"/>
      <c r="U2487" s="1">
        <f>VLOOKUP(Tabelle1[[#This Row],[productid]],Tabelle2[#All],2,FALSE)</f>
        <v>42</v>
      </c>
    </row>
    <row r="2488" spans="1:21" hidden="1">
      <c r="A2488" t="s">
        <v>4077</v>
      </c>
      <c r="B2488">
        <v>2239</v>
      </c>
      <c r="C2488">
        <v>289859</v>
      </c>
      <c r="D2488" t="s">
        <v>4198</v>
      </c>
      <c r="E2488" t="s">
        <v>3776</v>
      </c>
      <c r="F2488">
        <v>18406</v>
      </c>
      <c r="G2488">
        <v>1219746</v>
      </c>
      <c r="H2488">
        <f t="shared" si="38"/>
        <v>0</v>
      </c>
      <c r="I2488">
        <f t="array" ref="I2488">MIN(IFERROR(FIND(IstNumbers,A2488),""))</f>
        <v>14</v>
      </c>
      <c r="J2488" s="1" t="e">
        <f>IF([first '# in title]&lt;[pos kw in title],MID([title],[pos kw in title]-6,6),#N/A)</f>
        <v>#N/A</v>
      </c>
      <c r="K2488" s="1" t="e">
        <f>IFERROR(MID(SUBSTITUTE([kw rough in title],",","."),FIND("(",[kw rough in title])+1,20),SUBSTITUTE(IFERROR(MID([kw rough in title],FIND(" ",[kw rough in title])+1,20),[kw rough in title]),",","."))</f>
        <v>#N/A</v>
      </c>
      <c r="L2488" s="1">
        <f>IFERROR(FIND("kW",[desc]),0)</f>
        <v>71</v>
      </c>
      <c r="M2488">
        <f t="array" ref="M2488">MIN(IFERROR(FIND(IstNumbers,E2488),""))</f>
        <v>29</v>
      </c>
      <c r="N2488" s="1" t="str">
        <f>IF([first '# in desc]&lt;[pos kw in desc],MID([desc],[pos kw in desc]-7,7))</f>
        <v xml:space="preserve">­me 16 </v>
      </c>
      <c r="O24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88" s="1" t="str">
        <f>TRIM(IF([first '# in desc]&lt;[pos kw in desc],MID([desc],[pos kw in desc]-6,6),FALSE))</f>
        <v>me 16</v>
      </c>
      <c r="Q2488" s="1" t="b">
        <f>IF(LEN([manuell])=0,IFERROR([kw fine in title]*1,IFERROR(SUMPRODUCT(COUNTIF(IsDigits,MID([kw in desc],ROW($A$1:$A$150),1)))=LEN([kw in desc]),#N/A)),[manuell])</f>
        <v>0</v>
      </c>
      <c r="R2488" s="1" t="str">
        <f>IF([pos kw in title]&gt;0,MID(J2488,#REF!,4),IF([first '# in title]&gt;0,MID([title],[first '# in title],3),IF([first '# in title]&gt;0,MID([desc],#REF!,3),VLOOKUP([productid],$G$2:$R$1386,8))))</f>
        <v xml:space="preserve">16 </v>
      </c>
      <c r="S2488" s="1" t="e">
        <f>IF([kw in desc]=[kw rough in title],[kw in desc]*1,IFERROR(LEFT([kw_dirty],3)*1,IFERROR(LEFT([kw_dirty],2)*1,"n.a.")))</f>
        <v>#N/A</v>
      </c>
      <c r="T2488" s="1"/>
      <c r="U2488" s="1">
        <f>VLOOKUP(Tabelle1[[#This Row],[productid]],Tabelle2[#All],2,FALSE)</f>
        <v>16</v>
      </c>
    </row>
    <row r="2489" spans="1:21" hidden="1">
      <c r="A2489" t="s">
        <v>1307</v>
      </c>
      <c r="B2489">
        <v>3360</v>
      </c>
      <c r="C2489">
        <v>289859</v>
      </c>
      <c r="D2489" t="s">
        <v>4199</v>
      </c>
      <c r="E2489" t="s">
        <v>4200</v>
      </c>
      <c r="F2489">
        <v>18406</v>
      </c>
      <c r="G2489">
        <v>3497887</v>
      </c>
      <c r="H2489">
        <f t="shared" si="38"/>
        <v>0</v>
      </c>
      <c r="I2489">
        <f t="array" ref="I2489">MIN(IFERROR(FIND(IstNumbers,A2489),""))</f>
        <v>13</v>
      </c>
      <c r="J2489" s="1" t="e">
        <f>IF([first '# in title]&lt;[pos kw in title],MID([title],[pos kw in title]-6,6),#N/A)</f>
        <v>#N/A</v>
      </c>
      <c r="K2489" s="1" t="e">
        <f>IFERROR(MID(SUBSTITUTE([kw rough in title],",","."),FIND("(",[kw rough in title])+1,20),SUBSTITUTE(IFERROR(MID([kw rough in title],FIND(" ",[kw rough in title])+1,20),[kw rough in title]),",","."))</f>
        <v>#N/A</v>
      </c>
      <c r="L2489" s="1">
        <f>IFERROR(FIND("kW",[desc]),0)</f>
        <v>70</v>
      </c>
      <c r="M2489">
        <f t="array" ref="M2489">MIN(IFERROR(FIND(IstNumbers,E2489),""))</f>
        <v>34</v>
      </c>
      <c r="N2489" s="1" t="str">
        <f>IF([first '# in desc]&lt;[pos kw in desc],MID([desc],[pos kw in desc]-7,7))</f>
        <v xml:space="preserve">­me 42 </v>
      </c>
      <c r="O24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89" s="1" t="str">
        <f>TRIM(IF([first '# in desc]&lt;[pos kw in desc],MID([desc],[pos kw in desc]-6,6),FALSE))</f>
        <v>me 42</v>
      </c>
      <c r="Q2489" s="1" t="b">
        <f>IF(LEN([manuell])=0,IFERROR([kw fine in title]*1,IFERROR(SUMPRODUCT(COUNTIF(IsDigits,MID([kw in desc],ROW($A$1:$A$150),1)))=LEN([kw in desc]),#N/A)),[manuell])</f>
        <v>0</v>
      </c>
      <c r="R2489" s="1" t="str">
        <f>IF([pos kw in title]&gt;0,MID(J2489,#REF!,4),IF([first '# in title]&gt;0,MID([title],[first '# in title],3),IF([first '# in title]&gt;0,MID([desc],#REF!,3),VLOOKUP([productid],$G$2:$R$1386,8))))</f>
        <v xml:space="preserve">42 </v>
      </c>
      <c r="S2489" s="1" t="e">
        <f>IF([kw in desc]=[kw rough in title],[kw in desc]*1,IFERROR(LEFT([kw_dirty],3)*1,IFERROR(LEFT([kw_dirty],2)*1,"n.a.")))</f>
        <v>#N/A</v>
      </c>
      <c r="T2489" s="1"/>
      <c r="U2489" s="1">
        <f>VLOOKUP(Tabelle1[[#This Row],[productid]],Tabelle2[#All],2,FALSE)</f>
        <v>42</v>
      </c>
    </row>
    <row r="2490" spans="1:21">
      <c r="A2490" t="s">
        <v>4087</v>
      </c>
      <c r="B2490">
        <v>2414</v>
      </c>
      <c r="C2490">
        <v>289859</v>
      </c>
      <c r="D2490" t="s">
        <v>4201</v>
      </c>
      <c r="E2490" t="s">
        <v>4202</v>
      </c>
      <c r="F2490">
        <v>18406</v>
      </c>
      <c r="G2490">
        <v>2286143</v>
      </c>
      <c r="H2490">
        <f t="shared" si="38"/>
        <v>0</v>
      </c>
      <c r="I2490">
        <f t="array" ref="I2490">MIN(IFERROR(FIND(IstNumbers,A2490),""))</f>
        <v>30</v>
      </c>
      <c r="J2490" s="1" t="e">
        <f>IF([first '# in title]&lt;[pos kw in title],MID([title],[pos kw in title]-6,6),#N/A)</f>
        <v>#N/A</v>
      </c>
      <c r="K2490" s="1" t="e">
        <f>IFERROR(MID(SUBSTITUTE([kw rough in title],",","."),FIND("(",[kw rough in title])+1,20),SUBSTITUTE(IFERROR(MID([kw rough in title],FIND(" ",[kw rough in title])+1,20),[kw rough in title]),",","."))</f>
        <v>#N/A</v>
      </c>
      <c r="L2490" s="1">
        <f>IFERROR(FIND("kW",[desc]),0)</f>
        <v>0</v>
      </c>
      <c r="M2490">
        <f t="array" ref="M2490">MIN(IFERROR(FIND(IstNumbers,E2490),""))</f>
        <v>33</v>
      </c>
      <c r="N2490" s="1" t="b">
        <f>IF([first '# in desc]&lt;[pos kw in desc],MID([desc],[pos kw in desc]-7,7))</f>
        <v>0</v>
      </c>
      <c r="O24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90" s="1" t="str">
        <f>TRIM(IF([first '# in desc]&lt;[pos kw in desc],MID([desc],[pos kw in desc]-6,6),FALSE))</f>
        <v>FALSCH</v>
      </c>
      <c r="Q2490" s="1" t="b">
        <f>IF(LEN([manuell])=0,IFERROR([kw fine in title]*1,IFERROR(SUMPRODUCT(COUNTIF(IsDigits,MID([kw in desc],ROW($A$1:$A$150),1)))=LEN([kw in desc]),#N/A)),[manuell])</f>
        <v>0</v>
      </c>
      <c r="R2490" s="1" t="str">
        <f>IF([pos kw in title]&gt;0,MID(J2490,#REF!,4),IF([first '# in title]&gt;0,MID([title],[first '# in title],3),IF([first '# in title]&gt;0,MID([desc],#REF!,3),VLOOKUP([productid],$G$2:$R$1386,8))))</f>
        <v>146</v>
      </c>
      <c r="S2490" s="1" t="e">
        <f>IF([kw in desc]=[kw rough in title],[kw in desc]*1,IFERROR(LEFT([kw_dirty],3)*1,IFERROR(LEFT([kw_dirty],2)*1,"n.a.")))</f>
        <v>#N/A</v>
      </c>
      <c r="T2490" s="1"/>
      <c r="U2490" s="1" t="e">
        <f>VLOOKUP(Tabelle1[[#This Row],[productid]],Tabelle2[#All],2,FALSE)</f>
        <v>#N/A</v>
      </c>
    </row>
    <row r="2491" spans="1:21" hidden="1">
      <c r="A2491" t="s">
        <v>2837</v>
      </c>
      <c r="B2491">
        <v>2299</v>
      </c>
      <c r="C2491">
        <v>289859</v>
      </c>
      <c r="D2491" t="s">
        <v>4203</v>
      </c>
      <c r="E2491" t="s">
        <v>4204</v>
      </c>
      <c r="F2491">
        <v>18406</v>
      </c>
      <c r="G2491">
        <v>3712883</v>
      </c>
      <c r="H2491">
        <f t="shared" si="38"/>
        <v>20</v>
      </c>
      <c r="I2491">
        <f t="array" ref="I2491">MIN(IFERROR(FIND(IstNumbers,A2491),""))</f>
        <v>17</v>
      </c>
      <c r="J2491" s="1" t="str">
        <f>IF([first '# in title]&lt;[pos kw in title],MID([title],[pos kw in title]-6,6),#N/A)</f>
        <v xml:space="preserve">ur 16 </v>
      </c>
      <c r="K249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91" s="1">
        <f>IFERROR(FIND("kW",[desc]),0)</f>
        <v>71</v>
      </c>
      <c r="M2491">
        <f t="array" ref="M2491">MIN(IFERROR(FIND(IstNumbers,E2491),""))</f>
        <v>29</v>
      </c>
      <c r="N2491" s="1" t="str">
        <f>IF([first '# in desc]&lt;[pos kw in desc],MID([desc],[pos kw in desc]-7,7))</f>
        <v xml:space="preserve">­me 16 </v>
      </c>
      <c r="O249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91" s="1" t="str">
        <f>TRIM(IF([first '# in desc]&lt;[pos kw in desc],MID([desc],[pos kw in desc]-6,6),FALSE))</f>
        <v>me 16</v>
      </c>
      <c r="Q2491" s="1">
        <f>IF(LEN([manuell])=0,IFERROR([kw fine in title]*1,IFERROR(SUMPRODUCT(COUNTIF(IsDigits,MID([kw in desc],ROW($A$1:$A$150),1)))=LEN([kw in desc]),#N/A)),[manuell])</f>
        <v>16</v>
      </c>
      <c r="R2491" s="1" t="e">
        <f>IF([pos kw in title]&gt;0,MID(J2491,#REF!,4),IF([first '# in title]&gt;0,MID([title],[first '# in title],3),IF([first '# in title]&gt;0,MID([desc],#REF!,3),VLOOKUP([productid],$G$2:$R$1386,8))))</f>
        <v>#REF!</v>
      </c>
      <c r="S2491" s="1" t="str">
        <f>IF([kw in desc]=[kw rough in title],[kw in desc]*1,IFERROR(LEFT([kw_dirty],3)*1,IFERROR(LEFT([kw_dirty],2)*1,"n.a.")))</f>
        <v>n.a.</v>
      </c>
      <c r="T2491" s="1"/>
      <c r="U2491" s="1">
        <f>VLOOKUP(Tabelle1[[#This Row],[productid]],Tabelle2[#All],2,FALSE)</f>
        <v>16</v>
      </c>
    </row>
    <row r="2492" spans="1:21" hidden="1">
      <c r="A2492" t="s">
        <v>4104</v>
      </c>
      <c r="B2492">
        <v>3290</v>
      </c>
      <c r="C2492">
        <v>289859</v>
      </c>
      <c r="D2492" t="s">
        <v>4205</v>
      </c>
      <c r="E2492" t="s">
        <v>4206</v>
      </c>
      <c r="F2492">
        <v>18406</v>
      </c>
      <c r="G2492">
        <v>1750863</v>
      </c>
      <c r="H2492">
        <f t="shared" si="38"/>
        <v>0</v>
      </c>
      <c r="I2492">
        <f t="array" ref="I2492">MIN(IFERROR(FIND(IstNumbers,A2492),""))</f>
        <v>29</v>
      </c>
      <c r="J2492" s="1" t="e">
        <f>IF([first '# in title]&lt;[pos kw in title],MID([title],[pos kw in title]-6,6),#N/A)</f>
        <v>#N/A</v>
      </c>
      <c r="K2492" s="1" t="e">
        <f>IFERROR(MID(SUBSTITUTE([kw rough in title],",","."),FIND("(",[kw rough in title])+1,20),SUBSTITUTE(IFERROR(MID([kw rough in title],FIND(" ",[kw rough in title])+1,20),[kw rough in title]),",","."))</f>
        <v>#N/A</v>
      </c>
      <c r="L2492" s="1">
        <f>IFERROR(FIND("kW",[desc]),0)</f>
        <v>70</v>
      </c>
      <c r="M2492">
        <f t="array" ref="M2492">MIN(IFERROR(FIND(IstNumbers,E2492),""))</f>
        <v>34</v>
      </c>
      <c r="N2492" s="1" t="str">
        <f>IF([first '# in desc]&lt;[pos kw in desc],MID([desc],[pos kw in desc]-7,7))</f>
        <v xml:space="preserve">­me 42 </v>
      </c>
      <c r="O24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92" s="1" t="str">
        <f>TRIM(IF([first '# in desc]&lt;[pos kw in desc],MID([desc],[pos kw in desc]-6,6),FALSE))</f>
        <v>me 42</v>
      </c>
      <c r="Q2492" s="1" t="b">
        <f>IF(LEN([manuell])=0,IFERROR([kw fine in title]*1,IFERROR(SUMPRODUCT(COUNTIF(IsDigits,MID([kw in desc],ROW($A$1:$A$150),1)))=LEN([kw in desc]),#N/A)),[manuell])</f>
        <v>0</v>
      </c>
      <c r="R2492" s="1" t="str">
        <f>IF([pos kw in title]&gt;0,MID(J2492,#REF!,4),IF([first '# in title]&gt;0,MID([title],[first '# in title],3),IF([first '# in title]&gt;0,MID([desc],#REF!,3),VLOOKUP([productid],$G$2:$R$1386,8))))</f>
        <v>42-</v>
      </c>
      <c r="S2492" s="1" t="e">
        <f>IF([kw in desc]=[kw rough in title],[kw in desc]*1,IFERROR(LEFT([kw_dirty],3)*1,IFERROR(LEFT([kw_dirty],2)*1,"n.a.")))</f>
        <v>#N/A</v>
      </c>
      <c r="T2492" s="1"/>
      <c r="U2492" s="1">
        <f>VLOOKUP(Tabelle1[[#This Row],[productid]],Tabelle2[#All],2,FALSE)</f>
        <v>42</v>
      </c>
    </row>
    <row r="2493" spans="1:21" hidden="1">
      <c r="A2493" t="s">
        <v>4077</v>
      </c>
      <c r="B2493">
        <v>2244</v>
      </c>
      <c r="C2493">
        <v>289859</v>
      </c>
      <c r="D2493" t="s">
        <v>4207</v>
      </c>
      <c r="E2493" t="s">
        <v>3796</v>
      </c>
      <c r="F2493">
        <v>18406</v>
      </c>
      <c r="G2493">
        <v>1219746</v>
      </c>
      <c r="H2493">
        <f t="shared" si="38"/>
        <v>0</v>
      </c>
      <c r="I2493">
        <f t="array" ref="I2493">MIN(IFERROR(FIND(IstNumbers,A2493),""))</f>
        <v>14</v>
      </c>
      <c r="J2493" s="1" t="e">
        <f>IF([first '# in title]&lt;[pos kw in title],MID([title],[pos kw in title]-6,6),#N/A)</f>
        <v>#N/A</v>
      </c>
      <c r="K2493" s="1" t="e">
        <f>IFERROR(MID(SUBSTITUTE([kw rough in title],",","."),FIND("(",[kw rough in title])+1,20),SUBSTITUTE(IFERROR(MID([kw rough in title],FIND(" ",[kw rough in title])+1,20),[kw rough in title]),",","."))</f>
        <v>#N/A</v>
      </c>
      <c r="L2493" s="1">
        <f>IFERROR(FIND("kW",[desc]),0)</f>
        <v>71</v>
      </c>
      <c r="M2493">
        <f t="array" ref="M2493">MIN(IFERROR(FIND(IstNumbers,E2493),""))</f>
        <v>29</v>
      </c>
      <c r="N2493" s="1" t="str">
        <f>IF([first '# in desc]&lt;[pos kw in desc],MID([desc],[pos kw in desc]-7,7))</f>
        <v xml:space="preserve">­me 16 </v>
      </c>
      <c r="O24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93" s="1" t="str">
        <f>TRIM(IF([first '# in desc]&lt;[pos kw in desc],MID([desc],[pos kw in desc]-6,6),FALSE))</f>
        <v>me 16</v>
      </c>
      <c r="Q2493" s="1" t="b">
        <f>IF(LEN([manuell])=0,IFERROR([kw fine in title]*1,IFERROR(SUMPRODUCT(COUNTIF(IsDigits,MID([kw in desc],ROW($A$1:$A$150),1)))=LEN([kw in desc]),#N/A)),[manuell])</f>
        <v>0</v>
      </c>
      <c r="R2493" s="1" t="str">
        <f>IF([pos kw in title]&gt;0,MID(J2493,#REF!,4),IF([first '# in title]&gt;0,MID([title],[first '# in title],3),IF([first '# in title]&gt;0,MID([desc],#REF!,3),VLOOKUP([productid],$G$2:$R$1386,8))))</f>
        <v xml:space="preserve">16 </v>
      </c>
      <c r="S2493" s="1" t="e">
        <f>IF([kw in desc]=[kw rough in title],[kw in desc]*1,IFERROR(LEFT([kw_dirty],3)*1,IFERROR(LEFT([kw_dirty],2)*1,"n.a.")))</f>
        <v>#N/A</v>
      </c>
      <c r="T2493" s="1"/>
      <c r="U2493" s="1">
        <f>VLOOKUP(Tabelle1[[#This Row],[productid]],Tabelle2[#All],2,FALSE)</f>
        <v>16</v>
      </c>
    </row>
    <row r="2494" spans="1:21" hidden="1">
      <c r="A2494" t="s">
        <v>1307</v>
      </c>
      <c r="B2494">
        <v>3360</v>
      </c>
      <c r="C2494">
        <v>289859</v>
      </c>
      <c r="D2494" t="s">
        <v>4208</v>
      </c>
      <c r="E2494" t="s">
        <v>4209</v>
      </c>
      <c r="F2494">
        <v>18406</v>
      </c>
      <c r="G2494">
        <v>3497887</v>
      </c>
      <c r="H2494">
        <f t="shared" si="38"/>
        <v>0</v>
      </c>
      <c r="I2494">
        <f t="array" ref="I2494">MIN(IFERROR(FIND(IstNumbers,A2494),""))</f>
        <v>13</v>
      </c>
      <c r="J2494" s="1" t="e">
        <f>IF([first '# in title]&lt;[pos kw in title],MID([title],[pos kw in title]-6,6),#N/A)</f>
        <v>#N/A</v>
      </c>
      <c r="K2494" s="1" t="e">
        <f>IFERROR(MID(SUBSTITUTE([kw rough in title],",","."),FIND("(",[kw rough in title])+1,20),SUBSTITUTE(IFERROR(MID([kw rough in title],FIND(" ",[kw rough in title])+1,20),[kw rough in title]),",","."))</f>
        <v>#N/A</v>
      </c>
      <c r="L2494" s="1">
        <f>IFERROR(FIND("kW",[desc]),0)</f>
        <v>70</v>
      </c>
      <c r="M2494">
        <f t="array" ref="M2494">MIN(IFERROR(FIND(IstNumbers,E2494),""))</f>
        <v>34</v>
      </c>
      <c r="N2494" s="1" t="str">
        <f>IF([first '# in desc]&lt;[pos kw in desc],MID([desc],[pos kw in desc]-7,7))</f>
        <v xml:space="preserve">­me 42 </v>
      </c>
      <c r="O24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94" s="1" t="str">
        <f>TRIM(IF([first '# in desc]&lt;[pos kw in desc],MID([desc],[pos kw in desc]-6,6),FALSE))</f>
        <v>me 42</v>
      </c>
      <c r="Q2494" s="1" t="b">
        <f>IF(LEN([manuell])=0,IFERROR([kw fine in title]*1,IFERROR(SUMPRODUCT(COUNTIF(IsDigits,MID([kw in desc],ROW($A$1:$A$150),1)))=LEN([kw in desc]),#N/A)),[manuell])</f>
        <v>0</v>
      </c>
      <c r="R2494" s="1" t="str">
        <f>IF([pos kw in title]&gt;0,MID(J2494,#REF!,4),IF([first '# in title]&gt;0,MID([title],[first '# in title],3),IF([first '# in title]&gt;0,MID([desc],#REF!,3),VLOOKUP([productid],$G$2:$R$1386,8))))</f>
        <v xml:space="preserve">42 </v>
      </c>
      <c r="S2494" s="1" t="e">
        <f>IF([kw in desc]=[kw rough in title],[kw in desc]*1,IFERROR(LEFT([kw_dirty],3)*1,IFERROR(LEFT([kw_dirty],2)*1,"n.a.")))</f>
        <v>#N/A</v>
      </c>
      <c r="T2494" s="1"/>
      <c r="U2494" s="1">
        <f>VLOOKUP(Tabelle1[[#This Row],[productid]],Tabelle2[#All],2,FALSE)</f>
        <v>42</v>
      </c>
    </row>
    <row r="2495" spans="1:21">
      <c r="A2495" t="s">
        <v>4087</v>
      </c>
      <c r="B2495">
        <v>2417</v>
      </c>
      <c r="C2495">
        <v>289859</v>
      </c>
      <c r="D2495" t="s">
        <v>4210</v>
      </c>
      <c r="E2495" t="s">
        <v>4211</v>
      </c>
      <c r="F2495">
        <v>18406</v>
      </c>
      <c r="G2495">
        <v>2286143</v>
      </c>
      <c r="H2495">
        <f t="shared" si="38"/>
        <v>0</v>
      </c>
      <c r="I2495">
        <f t="array" ref="I2495">MIN(IFERROR(FIND(IstNumbers,A2495),""))</f>
        <v>30</v>
      </c>
      <c r="J2495" s="1" t="e">
        <f>IF([first '# in title]&lt;[pos kw in title],MID([title],[pos kw in title]-6,6),#N/A)</f>
        <v>#N/A</v>
      </c>
      <c r="K2495" s="1" t="e">
        <f>IFERROR(MID(SUBSTITUTE([kw rough in title],",","."),FIND("(",[kw rough in title])+1,20),SUBSTITUTE(IFERROR(MID([kw rough in title],FIND(" ",[kw rough in title])+1,20),[kw rough in title]),",","."))</f>
        <v>#N/A</v>
      </c>
      <c r="L2495" s="1">
        <f>IFERROR(FIND("kW",[desc]),0)</f>
        <v>0</v>
      </c>
      <c r="M2495">
        <f t="array" ref="M2495">MIN(IFERROR(FIND(IstNumbers,E2495),""))</f>
        <v>33</v>
      </c>
      <c r="N2495" s="1" t="b">
        <f>IF([first '# in desc]&lt;[pos kw in desc],MID([desc],[pos kw in desc]-7,7))</f>
        <v>0</v>
      </c>
      <c r="O24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95" s="1" t="str">
        <f>TRIM(IF([first '# in desc]&lt;[pos kw in desc],MID([desc],[pos kw in desc]-6,6),FALSE))</f>
        <v>FALSCH</v>
      </c>
      <c r="Q2495" s="1" t="b">
        <f>IF(LEN([manuell])=0,IFERROR([kw fine in title]*1,IFERROR(SUMPRODUCT(COUNTIF(IsDigits,MID([kw in desc],ROW($A$1:$A$150),1)))=LEN([kw in desc]),#N/A)),[manuell])</f>
        <v>0</v>
      </c>
      <c r="R2495" s="1" t="str">
        <f>IF([pos kw in title]&gt;0,MID(J2495,#REF!,4),IF([first '# in title]&gt;0,MID([title],[first '# in title],3),IF([first '# in title]&gt;0,MID([desc],#REF!,3),VLOOKUP([productid],$G$2:$R$1386,8))))</f>
        <v>146</v>
      </c>
      <c r="S2495" s="1" t="e">
        <f>IF([kw in desc]=[kw rough in title],[kw in desc]*1,IFERROR(LEFT([kw_dirty],3)*1,IFERROR(LEFT([kw_dirty],2)*1,"n.a.")))</f>
        <v>#N/A</v>
      </c>
      <c r="T2495" s="1"/>
      <c r="U2495" s="1" t="e">
        <f>VLOOKUP(Tabelle1[[#This Row],[productid]],Tabelle2[#All],2,FALSE)</f>
        <v>#N/A</v>
      </c>
    </row>
    <row r="2496" spans="1:21" hidden="1">
      <c r="A2496" t="s">
        <v>2837</v>
      </c>
      <c r="B2496">
        <v>2299</v>
      </c>
      <c r="C2496">
        <v>289859</v>
      </c>
      <c r="D2496" t="s">
        <v>4212</v>
      </c>
      <c r="E2496" t="s">
        <v>4213</v>
      </c>
      <c r="F2496">
        <v>18406</v>
      </c>
      <c r="G2496">
        <v>3712883</v>
      </c>
      <c r="H2496">
        <f t="shared" si="38"/>
        <v>20</v>
      </c>
      <c r="I2496">
        <f t="array" ref="I2496">MIN(IFERROR(FIND(IstNumbers,A2496),""))</f>
        <v>17</v>
      </c>
      <c r="J2496" s="1" t="str">
        <f>IF([first '# in title]&lt;[pos kw in title],MID([title],[pos kw in title]-6,6),#N/A)</f>
        <v xml:space="preserve">ur 16 </v>
      </c>
      <c r="K249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496" s="1">
        <f>IFERROR(FIND("kW",[desc]),0)</f>
        <v>71</v>
      </c>
      <c r="M2496">
        <f t="array" ref="M2496">MIN(IFERROR(FIND(IstNumbers,E2496),""))</f>
        <v>29</v>
      </c>
      <c r="N2496" s="1" t="str">
        <f>IF([first '# in desc]&lt;[pos kw in desc],MID([desc],[pos kw in desc]-7,7))</f>
        <v xml:space="preserve">­me 16 </v>
      </c>
      <c r="O249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496" s="1" t="str">
        <f>TRIM(IF([first '# in desc]&lt;[pos kw in desc],MID([desc],[pos kw in desc]-6,6),FALSE))</f>
        <v>me 16</v>
      </c>
      <c r="Q2496" s="1">
        <f>IF(LEN([manuell])=0,IFERROR([kw fine in title]*1,IFERROR(SUMPRODUCT(COUNTIF(IsDigits,MID([kw in desc],ROW($A$1:$A$150),1)))=LEN([kw in desc]),#N/A)),[manuell])</f>
        <v>16</v>
      </c>
      <c r="R2496" s="1" t="e">
        <f>IF([pos kw in title]&gt;0,MID(J2496,#REF!,4),IF([first '# in title]&gt;0,MID([title],[first '# in title],3),IF([first '# in title]&gt;0,MID([desc],#REF!,3),VLOOKUP([productid],$G$2:$R$1386,8))))</f>
        <v>#REF!</v>
      </c>
      <c r="S2496" s="1" t="str">
        <f>IF([kw in desc]=[kw rough in title],[kw in desc]*1,IFERROR(LEFT([kw_dirty],3)*1,IFERROR(LEFT([kw_dirty],2)*1,"n.a.")))</f>
        <v>n.a.</v>
      </c>
      <c r="T2496" s="1"/>
      <c r="U2496" s="1">
        <f>VLOOKUP(Tabelle1[[#This Row],[productid]],Tabelle2[#All],2,FALSE)</f>
        <v>16</v>
      </c>
    </row>
    <row r="2497" spans="1:21" hidden="1">
      <c r="A2497" t="s">
        <v>4104</v>
      </c>
      <c r="B2497">
        <v>3290</v>
      </c>
      <c r="C2497">
        <v>289859</v>
      </c>
      <c r="D2497" t="s">
        <v>4214</v>
      </c>
      <c r="E2497" t="s">
        <v>3743</v>
      </c>
      <c r="F2497">
        <v>18406</v>
      </c>
      <c r="G2497">
        <v>1750863</v>
      </c>
      <c r="H2497">
        <f t="shared" si="38"/>
        <v>0</v>
      </c>
      <c r="I2497">
        <f t="array" ref="I2497">MIN(IFERROR(FIND(IstNumbers,A2497),""))</f>
        <v>29</v>
      </c>
      <c r="J2497" s="1" t="e">
        <f>IF([first '# in title]&lt;[pos kw in title],MID([title],[pos kw in title]-6,6),#N/A)</f>
        <v>#N/A</v>
      </c>
      <c r="K2497" s="1" t="e">
        <f>IFERROR(MID(SUBSTITUTE([kw rough in title],",","."),FIND("(",[kw rough in title])+1,20),SUBSTITUTE(IFERROR(MID([kw rough in title],FIND(" ",[kw rough in title])+1,20),[kw rough in title]),",","."))</f>
        <v>#N/A</v>
      </c>
      <c r="L2497" s="1">
        <f>IFERROR(FIND("kW",[desc]),0)</f>
        <v>70</v>
      </c>
      <c r="M2497">
        <f t="array" ref="M2497">MIN(IFERROR(FIND(IstNumbers,E2497),""))</f>
        <v>34</v>
      </c>
      <c r="N2497" s="1" t="str">
        <f>IF([first '# in desc]&lt;[pos kw in desc],MID([desc],[pos kw in desc]-7,7))</f>
        <v xml:space="preserve">­me 42 </v>
      </c>
      <c r="O24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97" s="1" t="str">
        <f>TRIM(IF([first '# in desc]&lt;[pos kw in desc],MID([desc],[pos kw in desc]-6,6),FALSE))</f>
        <v>me 42</v>
      </c>
      <c r="Q2497" s="1" t="b">
        <f>IF(LEN([manuell])=0,IFERROR([kw fine in title]*1,IFERROR(SUMPRODUCT(COUNTIF(IsDigits,MID([kw in desc],ROW($A$1:$A$150),1)))=LEN([kw in desc]),#N/A)),[manuell])</f>
        <v>0</v>
      </c>
      <c r="R2497" s="1" t="str">
        <f>IF([pos kw in title]&gt;0,MID(J2497,#REF!,4),IF([first '# in title]&gt;0,MID([title],[first '# in title],3),IF([first '# in title]&gt;0,MID([desc],#REF!,3),VLOOKUP([productid],$G$2:$R$1386,8))))</f>
        <v>42-</v>
      </c>
      <c r="S2497" s="1" t="e">
        <f>IF([kw in desc]=[kw rough in title],[kw in desc]*1,IFERROR(LEFT([kw_dirty],3)*1,IFERROR(LEFT([kw_dirty],2)*1,"n.a.")))</f>
        <v>#N/A</v>
      </c>
      <c r="T2497" s="1"/>
      <c r="U2497" s="1">
        <f>VLOOKUP(Tabelle1[[#This Row],[productid]],Tabelle2[#All],2,FALSE)</f>
        <v>42</v>
      </c>
    </row>
    <row r="2498" spans="1:21" hidden="1">
      <c r="A2498" t="s">
        <v>1307</v>
      </c>
      <c r="B2498">
        <v>3360</v>
      </c>
      <c r="C2498">
        <v>289859</v>
      </c>
      <c r="D2498" t="s">
        <v>4215</v>
      </c>
      <c r="E2498" t="s">
        <v>4216</v>
      </c>
      <c r="F2498">
        <v>18406</v>
      </c>
      <c r="G2498">
        <v>3497887</v>
      </c>
      <c r="H2498">
        <f t="shared" si="38"/>
        <v>0</v>
      </c>
      <c r="I2498">
        <f t="array" ref="I2498">MIN(IFERROR(FIND(IstNumbers,A2498),""))</f>
        <v>13</v>
      </c>
      <c r="J2498" s="1" t="e">
        <f>IF([first '# in title]&lt;[pos kw in title],MID([title],[pos kw in title]-6,6),#N/A)</f>
        <v>#N/A</v>
      </c>
      <c r="K2498" s="1" t="e">
        <f>IFERROR(MID(SUBSTITUTE([kw rough in title],",","."),FIND("(",[kw rough in title])+1,20),SUBSTITUTE(IFERROR(MID([kw rough in title],FIND(" ",[kw rough in title])+1,20),[kw rough in title]),",","."))</f>
        <v>#N/A</v>
      </c>
      <c r="L2498" s="1">
        <f>IFERROR(FIND("kW",[desc]),0)</f>
        <v>70</v>
      </c>
      <c r="M2498">
        <f t="array" ref="M2498">MIN(IFERROR(FIND(IstNumbers,E2498),""))</f>
        <v>34</v>
      </c>
      <c r="N2498" s="1" t="str">
        <f>IF([first '# in desc]&lt;[pos kw in desc],MID([desc],[pos kw in desc]-7,7))</f>
        <v xml:space="preserve">­me 42 </v>
      </c>
      <c r="O24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498" s="1" t="str">
        <f>TRIM(IF([first '# in desc]&lt;[pos kw in desc],MID([desc],[pos kw in desc]-6,6),FALSE))</f>
        <v>me 42</v>
      </c>
      <c r="Q2498" s="1" t="b">
        <f>IF(LEN([manuell])=0,IFERROR([kw fine in title]*1,IFERROR(SUMPRODUCT(COUNTIF(IsDigits,MID([kw in desc],ROW($A$1:$A$150),1)))=LEN([kw in desc]),#N/A)),[manuell])</f>
        <v>0</v>
      </c>
      <c r="R2498" s="1" t="str">
        <f>IF([pos kw in title]&gt;0,MID(J2498,#REF!,4),IF([first '# in title]&gt;0,MID([title],[first '# in title],3),IF([first '# in title]&gt;0,MID([desc],#REF!,3),VLOOKUP([productid],$G$2:$R$1386,8))))</f>
        <v xml:space="preserve">42 </v>
      </c>
      <c r="S2498" s="1" t="e">
        <f>IF([kw in desc]=[kw rough in title],[kw in desc]*1,IFERROR(LEFT([kw_dirty],3)*1,IFERROR(LEFT([kw_dirty],2)*1,"n.a.")))</f>
        <v>#N/A</v>
      </c>
      <c r="T2498" s="1"/>
      <c r="U2498" s="1">
        <f>VLOOKUP(Tabelle1[[#This Row],[productid]],Tabelle2[#All],2,FALSE)</f>
        <v>42</v>
      </c>
    </row>
    <row r="2499" spans="1:21">
      <c r="A2499" t="s">
        <v>4087</v>
      </c>
      <c r="B2499">
        <v>2417</v>
      </c>
      <c r="C2499">
        <v>289859</v>
      </c>
      <c r="D2499" t="s">
        <v>4217</v>
      </c>
      <c r="E2499" t="s">
        <v>4218</v>
      </c>
      <c r="F2499">
        <v>18406</v>
      </c>
      <c r="G2499">
        <v>2286143</v>
      </c>
      <c r="H2499">
        <f t="shared" si="38"/>
        <v>0</v>
      </c>
      <c r="I2499">
        <f t="array" ref="I2499">MIN(IFERROR(FIND(IstNumbers,A2499),""))</f>
        <v>30</v>
      </c>
      <c r="J2499" s="1" t="e">
        <f>IF([first '# in title]&lt;[pos kw in title],MID([title],[pos kw in title]-6,6),#N/A)</f>
        <v>#N/A</v>
      </c>
      <c r="K2499" s="1" t="e">
        <f>IFERROR(MID(SUBSTITUTE([kw rough in title],",","."),FIND("(",[kw rough in title])+1,20),SUBSTITUTE(IFERROR(MID([kw rough in title],FIND(" ",[kw rough in title])+1,20),[kw rough in title]),",","."))</f>
        <v>#N/A</v>
      </c>
      <c r="L2499" s="1">
        <f>IFERROR(FIND("kW",[desc]),0)</f>
        <v>0</v>
      </c>
      <c r="M2499">
        <f t="array" ref="M2499">MIN(IFERROR(FIND(IstNumbers,E2499),""))</f>
        <v>33</v>
      </c>
      <c r="N2499" s="1" t="b">
        <f>IF([first '# in desc]&lt;[pos kw in desc],MID([desc],[pos kw in desc]-7,7))</f>
        <v>0</v>
      </c>
      <c r="O24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499" s="1" t="str">
        <f>TRIM(IF([first '# in desc]&lt;[pos kw in desc],MID([desc],[pos kw in desc]-6,6),FALSE))</f>
        <v>FALSCH</v>
      </c>
      <c r="Q2499" s="1" t="b">
        <f>IF(LEN([manuell])=0,IFERROR([kw fine in title]*1,IFERROR(SUMPRODUCT(COUNTIF(IsDigits,MID([kw in desc],ROW($A$1:$A$150),1)))=LEN([kw in desc]),#N/A)),[manuell])</f>
        <v>0</v>
      </c>
      <c r="R2499" s="1" t="str">
        <f>IF([pos kw in title]&gt;0,MID(J2499,#REF!,4),IF([first '# in title]&gt;0,MID([title],[first '# in title],3),IF([first '# in title]&gt;0,MID([desc],#REF!,3),VLOOKUP([productid],$G$2:$R$1386,8))))</f>
        <v>146</v>
      </c>
      <c r="S2499" s="1" t="e">
        <f>IF([kw in desc]=[kw rough in title],[kw in desc]*1,IFERROR(LEFT([kw_dirty],3)*1,IFERROR(LEFT([kw_dirty],2)*1,"n.a.")))</f>
        <v>#N/A</v>
      </c>
      <c r="T2499" s="1"/>
      <c r="U2499" s="1" t="e">
        <f>VLOOKUP(Tabelle1[[#This Row],[productid]],Tabelle2[#All],2,FALSE)</f>
        <v>#N/A</v>
      </c>
    </row>
    <row r="2500" spans="1:21" hidden="1">
      <c r="A2500" t="s">
        <v>2837</v>
      </c>
      <c r="B2500">
        <v>2304</v>
      </c>
      <c r="C2500">
        <v>289859</v>
      </c>
      <c r="D2500" t="s">
        <v>4219</v>
      </c>
      <c r="E2500" t="s">
        <v>4220</v>
      </c>
      <c r="F2500">
        <v>18406</v>
      </c>
      <c r="G2500">
        <v>3712883</v>
      </c>
      <c r="H2500">
        <f t="shared" ref="H2500:H2563" si="39">IFERROR(FIND("kW",A2500),0)</f>
        <v>20</v>
      </c>
      <c r="I2500">
        <f t="array" ref="I2500">MIN(IFERROR(FIND(IstNumbers,A2500),""))</f>
        <v>17</v>
      </c>
      <c r="J2500" s="1" t="str">
        <f>IF([first '# in title]&lt;[pos kw in title],MID([title],[pos kw in title]-6,6),#N/A)</f>
        <v xml:space="preserve">ur 16 </v>
      </c>
      <c r="K250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00" s="1">
        <f>IFERROR(FIND("kW",[desc]),0)</f>
        <v>71</v>
      </c>
      <c r="M2500">
        <f t="array" ref="M2500">MIN(IFERROR(FIND(IstNumbers,E2500),""))</f>
        <v>29</v>
      </c>
      <c r="N2500" s="1" t="str">
        <f>IF([first '# in desc]&lt;[pos kw in desc],MID([desc],[pos kw in desc]-7,7))</f>
        <v xml:space="preserve">­me 16 </v>
      </c>
      <c r="O250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00" s="1" t="str">
        <f>TRIM(IF([first '# in desc]&lt;[pos kw in desc],MID([desc],[pos kw in desc]-6,6),FALSE))</f>
        <v>me 16</v>
      </c>
      <c r="Q2500" s="1">
        <f>IF(LEN([manuell])=0,IFERROR([kw fine in title]*1,IFERROR(SUMPRODUCT(COUNTIF(IsDigits,MID([kw in desc],ROW($A$1:$A$150),1)))=LEN([kw in desc]),#N/A)),[manuell])</f>
        <v>16</v>
      </c>
      <c r="R2500" s="1" t="e">
        <f>IF([pos kw in title]&gt;0,MID(J2500,#REF!,4),IF([first '# in title]&gt;0,MID([title],[first '# in title],3),IF([first '# in title]&gt;0,MID([desc],#REF!,3),VLOOKUP([productid],$G$2:$R$1386,8))))</f>
        <v>#REF!</v>
      </c>
      <c r="S2500" s="1" t="str">
        <f>IF([kw in desc]=[kw rough in title],[kw in desc]*1,IFERROR(LEFT([kw_dirty],3)*1,IFERROR(LEFT([kw_dirty],2)*1,"n.a.")))</f>
        <v>n.a.</v>
      </c>
      <c r="T2500" s="1"/>
      <c r="U2500" s="1">
        <f>VLOOKUP(Tabelle1[[#This Row],[productid]],Tabelle2[#All],2,FALSE)</f>
        <v>16</v>
      </c>
    </row>
    <row r="2501" spans="1:21" hidden="1">
      <c r="A2501" t="s">
        <v>4104</v>
      </c>
      <c r="B2501">
        <v>3295</v>
      </c>
      <c r="C2501">
        <v>289859</v>
      </c>
      <c r="D2501" t="s">
        <v>4221</v>
      </c>
      <c r="E2501" t="s">
        <v>3787</v>
      </c>
      <c r="F2501">
        <v>18406</v>
      </c>
      <c r="G2501">
        <v>1750863</v>
      </c>
      <c r="H2501">
        <f t="shared" si="39"/>
        <v>0</v>
      </c>
      <c r="I2501">
        <f t="array" ref="I2501">MIN(IFERROR(FIND(IstNumbers,A2501),""))</f>
        <v>29</v>
      </c>
      <c r="J2501" s="1" t="e">
        <f>IF([first '# in title]&lt;[pos kw in title],MID([title],[pos kw in title]-6,6),#N/A)</f>
        <v>#N/A</v>
      </c>
      <c r="K2501" s="1" t="e">
        <f>IFERROR(MID(SUBSTITUTE([kw rough in title],",","."),FIND("(",[kw rough in title])+1,20),SUBSTITUTE(IFERROR(MID([kw rough in title],FIND(" ",[kw rough in title])+1,20),[kw rough in title]),",","."))</f>
        <v>#N/A</v>
      </c>
      <c r="L2501" s="1">
        <f>IFERROR(FIND("kW",[desc]),0)</f>
        <v>70</v>
      </c>
      <c r="M2501">
        <f t="array" ref="M2501">MIN(IFERROR(FIND(IstNumbers,E2501),""))</f>
        <v>34</v>
      </c>
      <c r="N2501" s="1" t="str">
        <f>IF([first '# in desc]&lt;[pos kw in desc],MID([desc],[pos kw in desc]-7,7))</f>
        <v xml:space="preserve">­me 42 </v>
      </c>
      <c r="O25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01" s="1" t="str">
        <f>TRIM(IF([first '# in desc]&lt;[pos kw in desc],MID([desc],[pos kw in desc]-6,6),FALSE))</f>
        <v>me 42</v>
      </c>
      <c r="Q2501" s="1" t="b">
        <f>IF(LEN([manuell])=0,IFERROR([kw fine in title]*1,IFERROR(SUMPRODUCT(COUNTIF(IsDigits,MID([kw in desc],ROW($A$1:$A$150),1)))=LEN([kw in desc]),#N/A)),[manuell])</f>
        <v>0</v>
      </c>
      <c r="R2501" s="1" t="str">
        <f>IF([pos kw in title]&gt;0,MID(J2501,#REF!,4),IF([first '# in title]&gt;0,MID([title],[first '# in title],3),IF([first '# in title]&gt;0,MID([desc],#REF!,3),VLOOKUP([productid],$G$2:$R$1386,8))))</f>
        <v>42-</v>
      </c>
      <c r="S2501" s="1" t="e">
        <f>IF([kw in desc]=[kw rough in title],[kw in desc]*1,IFERROR(LEFT([kw_dirty],3)*1,IFERROR(LEFT([kw_dirty],2)*1,"n.a.")))</f>
        <v>#N/A</v>
      </c>
      <c r="T2501" s="1"/>
      <c r="U2501" s="1">
        <f>VLOOKUP(Tabelle1[[#This Row],[productid]],Tabelle2[#All],2,FALSE)</f>
        <v>42</v>
      </c>
    </row>
    <row r="2502" spans="1:21" hidden="1">
      <c r="A2502" t="s">
        <v>1307</v>
      </c>
      <c r="B2502">
        <v>3360</v>
      </c>
      <c r="C2502">
        <v>289859</v>
      </c>
      <c r="D2502" t="s">
        <v>4222</v>
      </c>
      <c r="E2502" t="s">
        <v>4223</v>
      </c>
      <c r="F2502">
        <v>18406</v>
      </c>
      <c r="G2502">
        <v>3497887</v>
      </c>
      <c r="H2502">
        <f t="shared" si="39"/>
        <v>0</v>
      </c>
      <c r="I2502">
        <f t="array" ref="I2502">MIN(IFERROR(FIND(IstNumbers,A2502),""))</f>
        <v>13</v>
      </c>
      <c r="J2502" s="1" t="e">
        <f>IF([first '# in title]&lt;[pos kw in title],MID([title],[pos kw in title]-6,6),#N/A)</f>
        <v>#N/A</v>
      </c>
      <c r="K2502" s="1" t="e">
        <f>IFERROR(MID(SUBSTITUTE([kw rough in title],",","."),FIND("(",[kw rough in title])+1,20),SUBSTITUTE(IFERROR(MID([kw rough in title],FIND(" ",[kw rough in title])+1,20),[kw rough in title]),",","."))</f>
        <v>#N/A</v>
      </c>
      <c r="L2502" s="1">
        <f>IFERROR(FIND("kW",[desc]),0)</f>
        <v>70</v>
      </c>
      <c r="M2502">
        <f t="array" ref="M2502">MIN(IFERROR(FIND(IstNumbers,E2502),""))</f>
        <v>34</v>
      </c>
      <c r="N2502" s="1" t="str">
        <f>IF([first '# in desc]&lt;[pos kw in desc],MID([desc],[pos kw in desc]-7,7))</f>
        <v xml:space="preserve">­me 42 </v>
      </c>
      <c r="O25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02" s="1" t="str">
        <f>TRIM(IF([first '# in desc]&lt;[pos kw in desc],MID([desc],[pos kw in desc]-6,6),FALSE))</f>
        <v>me 42</v>
      </c>
      <c r="Q2502" s="1" t="b">
        <f>IF(LEN([manuell])=0,IFERROR([kw fine in title]*1,IFERROR(SUMPRODUCT(COUNTIF(IsDigits,MID([kw in desc],ROW($A$1:$A$150),1)))=LEN([kw in desc]),#N/A)),[manuell])</f>
        <v>0</v>
      </c>
      <c r="R2502" s="1" t="str">
        <f>IF([pos kw in title]&gt;0,MID(J2502,#REF!,4),IF([first '# in title]&gt;0,MID([title],[first '# in title],3),IF([first '# in title]&gt;0,MID([desc],#REF!,3),VLOOKUP([productid],$G$2:$R$1386,8))))</f>
        <v xml:space="preserve">42 </v>
      </c>
      <c r="S2502" s="1" t="e">
        <f>IF([kw in desc]=[kw rough in title],[kw in desc]*1,IFERROR(LEFT([kw_dirty],3)*1,IFERROR(LEFT([kw_dirty],2)*1,"n.a.")))</f>
        <v>#N/A</v>
      </c>
      <c r="T2502" s="1"/>
      <c r="U2502" s="1">
        <f>VLOOKUP(Tabelle1[[#This Row],[productid]],Tabelle2[#All],2,FALSE)</f>
        <v>42</v>
      </c>
    </row>
    <row r="2503" spans="1:21" hidden="1">
      <c r="A2503" t="s">
        <v>2837</v>
      </c>
      <c r="B2503">
        <v>2304</v>
      </c>
      <c r="C2503">
        <v>289859</v>
      </c>
      <c r="D2503" t="s">
        <v>4224</v>
      </c>
      <c r="E2503" t="s">
        <v>4225</v>
      </c>
      <c r="F2503">
        <v>18406</v>
      </c>
      <c r="G2503">
        <v>3712883</v>
      </c>
      <c r="H2503">
        <f t="shared" si="39"/>
        <v>20</v>
      </c>
      <c r="I2503">
        <f t="array" ref="I2503">MIN(IFERROR(FIND(IstNumbers,A2503),""))</f>
        <v>17</v>
      </c>
      <c r="J2503" s="1" t="str">
        <f>IF([first '# in title]&lt;[pos kw in title],MID([title],[pos kw in title]-6,6),#N/A)</f>
        <v xml:space="preserve">ur 16 </v>
      </c>
      <c r="K250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03" s="1">
        <f>IFERROR(FIND("kW",[desc]),0)</f>
        <v>71</v>
      </c>
      <c r="M2503">
        <f t="array" ref="M2503">MIN(IFERROR(FIND(IstNumbers,E2503),""))</f>
        <v>29</v>
      </c>
      <c r="N2503" s="1" t="str">
        <f>IF([first '# in desc]&lt;[pos kw in desc],MID([desc],[pos kw in desc]-7,7))</f>
        <v xml:space="preserve">­me 16 </v>
      </c>
      <c r="O250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03" s="1" t="str">
        <f>TRIM(IF([first '# in desc]&lt;[pos kw in desc],MID([desc],[pos kw in desc]-6,6),FALSE))</f>
        <v>me 16</v>
      </c>
      <c r="Q2503" s="1">
        <f>IF(LEN([manuell])=0,IFERROR([kw fine in title]*1,IFERROR(SUMPRODUCT(COUNTIF(IsDigits,MID([kw in desc],ROW($A$1:$A$150),1)))=LEN([kw in desc]),#N/A)),[manuell])</f>
        <v>16</v>
      </c>
      <c r="R2503" s="1" t="e">
        <f>IF([pos kw in title]&gt;0,MID(J2503,#REF!,4),IF([first '# in title]&gt;0,MID([title],[first '# in title],3),IF([first '# in title]&gt;0,MID([desc],#REF!,3),VLOOKUP([productid],$G$2:$R$1386,8))))</f>
        <v>#REF!</v>
      </c>
      <c r="S2503" s="1" t="str">
        <f>IF([kw in desc]=[kw rough in title],[kw in desc]*1,IFERROR(LEFT([kw_dirty],3)*1,IFERROR(LEFT([kw_dirty],2)*1,"n.a.")))</f>
        <v>n.a.</v>
      </c>
      <c r="T2503" s="1"/>
      <c r="U2503" s="1">
        <f>VLOOKUP(Tabelle1[[#This Row],[productid]],Tabelle2[#All],2,FALSE)</f>
        <v>16</v>
      </c>
    </row>
    <row r="2504" spans="1:21" hidden="1">
      <c r="A2504" t="s">
        <v>4104</v>
      </c>
      <c r="B2504">
        <v>3295</v>
      </c>
      <c r="C2504">
        <v>289859</v>
      </c>
      <c r="D2504" t="s">
        <v>4226</v>
      </c>
      <c r="E2504" t="s">
        <v>3794</v>
      </c>
      <c r="F2504">
        <v>18406</v>
      </c>
      <c r="G2504">
        <v>1750863</v>
      </c>
      <c r="H2504">
        <f t="shared" si="39"/>
        <v>0</v>
      </c>
      <c r="I2504">
        <f t="array" ref="I2504">MIN(IFERROR(FIND(IstNumbers,A2504),""))</f>
        <v>29</v>
      </c>
      <c r="J2504" s="1" t="e">
        <f>IF([first '# in title]&lt;[pos kw in title],MID([title],[pos kw in title]-6,6),#N/A)</f>
        <v>#N/A</v>
      </c>
      <c r="K2504" s="1" t="e">
        <f>IFERROR(MID(SUBSTITUTE([kw rough in title],",","."),FIND("(",[kw rough in title])+1,20),SUBSTITUTE(IFERROR(MID([kw rough in title],FIND(" ",[kw rough in title])+1,20),[kw rough in title]),",","."))</f>
        <v>#N/A</v>
      </c>
      <c r="L2504" s="1">
        <f>IFERROR(FIND("kW",[desc]),0)</f>
        <v>70</v>
      </c>
      <c r="M2504">
        <f t="array" ref="M2504">MIN(IFERROR(FIND(IstNumbers,E2504),""))</f>
        <v>34</v>
      </c>
      <c r="N2504" s="1" t="str">
        <f>IF([first '# in desc]&lt;[pos kw in desc],MID([desc],[pos kw in desc]-7,7))</f>
        <v xml:space="preserve">­me 42 </v>
      </c>
      <c r="O25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04" s="1" t="str">
        <f>TRIM(IF([first '# in desc]&lt;[pos kw in desc],MID([desc],[pos kw in desc]-6,6),FALSE))</f>
        <v>me 42</v>
      </c>
      <c r="Q2504" s="1" t="b">
        <f>IF(LEN([manuell])=0,IFERROR([kw fine in title]*1,IFERROR(SUMPRODUCT(COUNTIF(IsDigits,MID([kw in desc],ROW($A$1:$A$150),1)))=LEN([kw in desc]),#N/A)),[manuell])</f>
        <v>0</v>
      </c>
      <c r="R2504" s="1" t="str">
        <f>IF([pos kw in title]&gt;0,MID(J2504,#REF!,4),IF([first '# in title]&gt;0,MID([title],[first '# in title],3),IF([first '# in title]&gt;0,MID([desc],#REF!,3),VLOOKUP([productid],$G$2:$R$1386,8))))</f>
        <v>42-</v>
      </c>
      <c r="S2504" s="1" t="e">
        <f>IF([kw in desc]=[kw rough in title],[kw in desc]*1,IFERROR(LEFT([kw_dirty],3)*1,IFERROR(LEFT([kw_dirty],2)*1,"n.a.")))</f>
        <v>#N/A</v>
      </c>
      <c r="T2504" s="1"/>
      <c r="U2504" s="1">
        <f>VLOOKUP(Tabelle1[[#This Row],[productid]],Tabelle2[#All],2,FALSE)</f>
        <v>42</v>
      </c>
    </row>
    <row r="2505" spans="1:21" hidden="1">
      <c r="A2505" t="s">
        <v>1307</v>
      </c>
      <c r="B2505">
        <v>3365</v>
      </c>
      <c r="C2505">
        <v>289859</v>
      </c>
      <c r="D2505" t="s">
        <v>4227</v>
      </c>
      <c r="E2505" t="s">
        <v>4228</v>
      </c>
      <c r="F2505">
        <v>18406</v>
      </c>
      <c r="G2505">
        <v>3497887</v>
      </c>
      <c r="H2505">
        <f t="shared" si="39"/>
        <v>0</v>
      </c>
      <c r="I2505">
        <f t="array" ref="I2505">MIN(IFERROR(FIND(IstNumbers,A2505),""))</f>
        <v>13</v>
      </c>
      <c r="J2505" s="1" t="e">
        <f>IF([first '# in title]&lt;[pos kw in title],MID([title],[pos kw in title]-6,6),#N/A)</f>
        <v>#N/A</v>
      </c>
      <c r="K2505" s="1" t="e">
        <f>IFERROR(MID(SUBSTITUTE([kw rough in title],",","."),FIND("(",[kw rough in title])+1,20),SUBSTITUTE(IFERROR(MID([kw rough in title],FIND(" ",[kw rough in title])+1,20),[kw rough in title]),",","."))</f>
        <v>#N/A</v>
      </c>
      <c r="L2505" s="1">
        <f>IFERROR(FIND("kW",[desc]),0)</f>
        <v>70</v>
      </c>
      <c r="M2505">
        <f t="array" ref="M2505">MIN(IFERROR(FIND(IstNumbers,E2505),""))</f>
        <v>34</v>
      </c>
      <c r="N2505" s="1" t="str">
        <f>IF([first '# in desc]&lt;[pos kw in desc],MID([desc],[pos kw in desc]-7,7))</f>
        <v xml:space="preserve">­me 42 </v>
      </c>
      <c r="O25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05" s="1" t="str">
        <f>TRIM(IF([first '# in desc]&lt;[pos kw in desc],MID([desc],[pos kw in desc]-6,6),FALSE))</f>
        <v>me 42</v>
      </c>
      <c r="Q2505" s="1" t="b">
        <f>IF(LEN([manuell])=0,IFERROR([kw fine in title]*1,IFERROR(SUMPRODUCT(COUNTIF(IsDigits,MID([kw in desc],ROW($A$1:$A$150),1)))=LEN([kw in desc]),#N/A)),[manuell])</f>
        <v>0</v>
      </c>
      <c r="R2505" s="1" t="str">
        <f>IF([pos kw in title]&gt;0,MID(J2505,#REF!,4),IF([first '# in title]&gt;0,MID([title],[first '# in title],3),IF([first '# in title]&gt;0,MID([desc],#REF!,3),VLOOKUP([productid],$G$2:$R$1386,8))))</f>
        <v xml:space="preserve">42 </v>
      </c>
      <c r="S2505" s="1" t="e">
        <f>IF([kw in desc]=[kw rough in title],[kw in desc]*1,IFERROR(LEFT([kw_dirty],3)*1,IFERROR(LEFT([kw_dirty],2)*1,"n.a.")))</f>
        <v>#N/A</v>
      </c>
      <c r="T2505" s="1"/>
      <c r="U2505" s="1">
        <f>VLOOKUP(Tabelle1[[#This Row],[productid]],Tabelle2[#All],2,FALSE)</f>
        <v>42</v>
      </c>
    </row>
    <row r="2506" spans="1:21" hidden="1">
      <c r="A2506" t="s">
        <v>2837</v>
      </c>
      <c r="B2506">
        <v>2314</v>
      </c>
      <c r="C2506">
        <v>289859</v>
      </c>
      <c r="D2506" t="s">
        <v>4229</v>
      </c>
      <c r="E2506" t="s">
        <v>4230</v>
      </c>
      <c r="F2506">
        <v>18406</v>
      </c>
      <c r="G2506">
        <v>3712883</v>
      </c>
      <c r="H2506">
        <f t="shared" si="39"/>
        <v>20</v>
      </c>
      <c r="I2506">
        <f t="array" ref="I2506">MIN(IFERROR(FIND(IstNumbers,A2506),""))</f>
        <v>17</v>
      </c>
      <c r="J2506" s="1" t="str">
        <f>IF([first '# in title]&lt;[pos kw in title],MID([title],[pos kw in title]-6,6),#N/A)</f>
        <v xml:space="preserve">ur 16 </v>
      </c>
      <c r="K250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06" s="1">
        <f>IFERROR(FIND("kW",[desc]),0)</f>
        <v>71</v>
      </c>
      <c r="M2506">
        <f t="array" ref="M2506">MIN(IFERROR(FIND(IstNumbers,E2506),""))</f>
        <v>29</v>
      </c>
      <c r="N2506" s="1" t="str">
        <f>IF([first '# in desc]&lt;[pos kw in desc],MID([desc],[pos kw in desc]-7,7))</f>
        <v xml:space="preserve">­me 16 </v>
      </c>
      <c r="O250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06" s="1" t="str">
        <f>TRIM(IF([first '# in desc]&lt;[pos kw in desc],MID([desc],[pos kw in desc]-6,6),FALSE))</f>
        <v>me 16</v>
      </c>
      <c r="Q2506" s="1">
        <f>IF(LEN([manuell])=0,IFERROR([kw fine in title]*1,IFERROR(SUMPRODUCT(COUNTIF(IsDigits,MID([kw in desc],ROW($A$1:$A$150),1)))=LEN([kw in desc]),#N/A)),[manuell])</f>
        <v>16</v>
      </c>
      <c r="R2506" s="1" t="e">
        <f>IF([pos kw in title]&gt;0,MID(J2506,#REF!,4),IF([first '# in title]&gt;0,MID([title],[first '# in title],3),IF([first '# in title]&gt;0,MID([desc],#REF!,3),VLOOKUP([productid],$G$2:$R$1386,8))))</f>
        <v>#REF!</v>
      </c>
      <c r="S2506" s="1" t="str">
        <f>IF([kw in desc]=[kw rough in title],[kw in desc]*1,IFERROR(LEFT([kw_dirty],3)*1,IFERROR(LEFT([kw_dirty],2)*1,"n.a.")))</f>
        <v>n.a.</v>
      </c>
      <c r="T2506" s="1"/>
      <c r="U2506" s="1">
        <f>VLOOKUP(Tabelle1[[#This Row],[productid]],Tabelle2[#All],2,FALSE)</f>
        <v>16</v>
      </c>
    </row>
    <row r="2507" spans="1:21" hidden="1">
      <c r="A2507" t="s">
        <v>4104</v>
      </c>
      <c r="B2507">
        <v>3295</v>
      </c>
      <c r="C2507">
        <v>289859</v>
      </c>
      <c r="D2507" t="s">
        <v>4231</v>
      </c>
      <c r="E2507" t="s">
        <v>3758</v>
      </c>
      <c r="F2507">
        <v>18406</v>
      </c>
      <c r="G2507">
        <v>1750863</v>
      </c>
      <c r="H2507">
        <f t="shared" si="39"/>
        <v>0</v>
      </c>
      <c r="I2507">
        <f t="array" ref="I2507">MIN(IFERROR(FIND(IstNumbers,A2507),""))</f>
        <v>29</v>
      </c>
      <c r="J2507" s="1" t="e">
        <f>IF([first '# in title]&lt;[pos kw in title],MID([title],[pos kw in title]-6,6),#N/A)</f>
        <v>#N/A</v>
      </c>
      <c r="K2507" s="1" t="e">
        <f>IFERROR(MID(SUBSTITUTE([kw rough in title],",","."),FIND("(",[kw rough in title])+1,20),SUBSTITUTE(IFERROR(MID([kw rough in title],FIND(" ",[kw rough in title])+1,20),[kw rough in title]),",","."))</f>
        <v>#N/A</v>
      </c>
      <c r="L2507" s="1">
        <f>IFERROR(FIND("kW",[desc]),0)</f>
        <v>70</v>
      </c>
      <c r="M2507">
        <f t="array" ref="M2507">MIN(IFERROR(FIND(IstNumbers,E2507),""))</f>
        <v>34</v>
      </c>
      <c r="N2507" s="1" t="str">
        <f>IF([first '# in desc]&lt;[pos kw in desc],MID([desc],[pos kw in desc]-7,7))</f>
        <v xml:space="preserve">­me 42 </v>
      </c>
      <c r="O25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07" s="1" t="str">
        <f>TRIM(IF([first '# in desc]&lt;[pos kw in desc],MID([desc],[pos kw in desc]-6,6),FALSE))</f>
        <v>me 42</v>
      </c>
      <c r="Q2507" s="1" t="b">
        <f>IF(LEN([manuell])=0,IFERROR([kw fine in title]*1,IFERROR(SUMPRODUCT(COUNTIF(IsDigits,MID([kw in desc],ROW($A$1:$A$150),1)))=LEN([kw in desc]),#N/A)),[manuell])</f>
        <v>0</v>
      </c>
      <c r="R2507" s="1" t="str">
        <f>IF([pos kw in title]&gt;0,MID(J2507,#REF!,4),IF([first '# in title]&gt;0,MID([title],[first '# in title],3),IF([first '# in title]&gt;0,MID([desc],#REF!,3),VLOOKUP([productid],$G$2:$R$1386,8))))</f>
        <v>42-</v>
      </c>
      <c r="S2507" s="1" t="e">
        <f>IF([kw in desc]=[kw rough in title],[kw in desc]*1,IFERROR(LEFT([kw_dirty],3)*1,IFERROR(LEFT([kw_dirty],2)*1,"n.a.")))</f>
        <v>#N/A</v>
      </c>
      <c r="T2507" s="1"/>
      <c r="U2507" s="1">
        <f>VLOOKUP(Tabelle1[[#This Row],[productid]],Tabelle2[#All],2,FALSE)</f>
        <v>42</v>
      </c>
    </row>
    <row r="2508" spans="1:21" hidden="1">
      <c r="A2508" t="s">
        <v>1307</v>
      </c>
      <c r="B2508">
        <v>3365</v>
      </c>
      <c r="C2508">
        <v>289859</v>
      </c>
      <c r="D2508" t="s">
        <v>4232</v>
      </c>
      <c r="E2508" t="s">
        <v>4233</v>
      </c>
      <c r="F2508">
        <v>18406</v>
      </c>
      <c r="G2508">
        <v>3497887</v>
      </c>
      <c r="H2508">
        <f t="shared" si="39"/>
        <v>0</v>
      </c>
      <c r="I2508">
        <f t="array" ref="I2508">MIN(IFERROR(FIND(IstNumbers,A2508),""))</f>
        <v>13</v>
      </c>
      <c r="J2508" s="1" t="e">
        <f>IF([first '# in title]&lt;[pos kw in title],MID([title],[pos kw in title]-6,6),#N/A)</f>
        <v>#N/A</v>
      </c>
      <c r="K2508" s="1" t="e">
        <f>IFERROR(MID(SUBSTITUTE([kw rough in title],",","."),FIND("(",[kw rough in title])+1,20),SUBSTITUTE(IFERROR(MID([kw rough in title],FIND(" ",[kw rough in title])+1,20),[kw rough in title]),",","."))</f>
        <v>#N/A</v>
      </c>
      <c r="L2508" s="1">
        <f>IFERROR(FIND("kW",[desc]),0)</f>
        <v>70</v>
      </c>
      <c r="M2508">
        <f t="array" ref="M2508">MIN(IFERROR(FIND(IstNumbers,E2508),""))</f>
        <v>34</v>
      </c>
      <c r="N2508" s="1" t="str">
        <f>IF([first '# in desc]&lt;[pos kw in desc],MID([desc],[pos kw in desc]-7,7))</f>
        <v xml:space="preserve">­me 42 </v>
      </c>
      <c r="O25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08" s="1" t="str">
        <f>TRIM(IF([first '# in desc]&lt;[pos kw in desc],MID([desc],[pos kw in desc]-6,6),FALSE))</f>
        <v>me 42</v>
      </c>
      <c r="Q2508" s="1" t="b">
        <f>IF(LEN([manuell])=0,IFERROR([kw fine in title]*1,IFERROR(SUMPRODUCT(COUNTIF(IsDigits,MID([kw in desc],ROW($A$1:$A$150),1)))=LEN([kw in desc]),#N/A)),[manuell])</f>
        <v>0</v>
      </c>
      <c r="R2508" s="1" t="str">
        <f>IF([pos kw in title]&gt;0,MID(J2508,#REF!,4),IF([first '# in title]&gt;0,MID([title],[first '# in title],3),IF([first '# in title]&gt;0,MID([desc],#REF!,3),VLOOKUP([productid],$G$2:$R$1386,8))))</f>
        <v xml:space="preserve">42 </v>
      </c>
      <c r="S2508" s="1" t="e">
        <f>IF([kw in desc]=[kw rough in title],[kw in desc]*1,IFERROR(LEFT([kw_dirty],3)*1,IFERROR(LEFT([kw_dirty],2)*1,"n.a.")))</f>
        <v>#N/A</v>
      </c>
      <c r="T2508" s="1"/>
      <c r="U2508" s="1">
        <f>VLOOKUP(Tabelle1[[#This Row],[productid]],Tabelle2[#All],2,FALSE)</f>
        <v>42</v>
      </c>
    </row>
    <row r="2509" spans="1:21">
      <c r="A2509" t="s">
        <v>4234</v>
      </c>
      <c r="B2509">
        <v>1718</v>
      </c>
      <c r="C2509">
        <v>223861</v>
      </c>
      <c r="D2509" t="s">
        <v>4235</v>
      </c>
      <c r="E2509" t="s">
        <v>3831</v>
      </c>
      <c r="F2509">
        <v>18406</v>
      </c>
      <c r="G2509">
        <v>3725833</v>
      </c>
      <c r="H2509">
        <f t="shared" si="39"/>
        <v>0</v>
      </c>
      <c r="I2509">
        <f t="array" ref="I2509">MIN(IFERROR(FIND(IstNumbers,A2509),""))</f>
        <v>15</v>
      </c>
      <c r="J2509" s="1" t="e">
        <f>IF([first '# in title]&lt;[pos kw in title],MID([title],[pos kw in title]-6,6),#N/A)</f>
        <v>#N/A</v>
      </c>
      <c r="K2509" s="1" t="e">
        <f>IFERROR(MID(SUBSTITUTE([kw rough in title],",","."),FIND("(",[kw rough in title])+1,20),SUBSTITUTE(IFERROR(MID([kw rough in title],FIND(" ",[kw rough in title])+1,20),[kw rough in title]),",","."))</f>
        <v>#N/A</v>
      </c>
      <c r="L2509" s="1">
        <f>IFERROR(FIND("kW",[desc]),0)</f>
        <v>0</v>
      </c>
      <c r="M2509">
        <f t="array" ref="M2509">MIN(IFERROR(FIND(IstNumbers,E2509),""))</f>
        <v>25</v>
      </c>
      <c r="N2509" s="1" t="b">
        <f>IF([first '# in desc]&lt;[pos kw in desc],MID([desc],[pos kw in desc]-7,7))</f>
        <v>0</v>
      </c>
      <c r="O25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09" s="1" t="str">
        <f>TRIM(IF([first '# in desc]&lt;[pos kw in desc],MID([desc],[pos kw in desc]-6,6),FALSE))</f>
        <v>FALSCH</v>
      </c>
      <c r="Q2509" s="1" t="b">
        <f>IF(LEN([manuell])=0,IFERROR([kw fine in title]*1,IFERROR(SUMPRODUCT(COUNTIF(IsDigits,MID([kw in desc],ROW($A$1:$A$150),1)))=LEN([kw in desc]),#N/A)),[manuell])</f>
        <v>0</v>
      </c>
      <c r="R2509" s="1" t="str">
        <f>IF([pos kw in title]&gt;0,MID(J2509,#REF!,4),IF([first '# in title]&gt;0,MID([title],[first '# in title],3),IF([first '# in title]&gt;0,MID([desc],#REF!,3),VLOOKUP([productid],$G$2:$R$1386,8))))</f>
        <v>24D</v>
      </c>
      <c r="S2509" s="1" t="e">
        <f>IF([kw in desc]=[kw rough in title],[kw in desc]*1,IFERROR(LEFT([kw_dirty],3)*1,IFERROR(LEFT([kw_dirty],2)*1,"n.a.")))</f>
        <v>#N/A</v>
      </c>
      <c r="T2509" s="1"/>
      <c r="U2509" s="1" t="e">
        <f>VLOOKUP(Tabelle1[[#This Row],[productid]],Tabelle2[#All],2,FALSE)</f>
        <v>#N/A</v>
      </c>
    </row>
    <row r="2510" spans="1:21">
      <c r="A2510" t="s">
        <v>4234</v>
      </c>
      <c r="B2510">
        <v>1720</v>
      </c>
      <c r="C2510">
        <v>223861</v>
      </c>
      <c r="D2510" t="s">
        <v>4236</v>
      </c>
      <c r="E2510" t="s">
        <v>3850</v>
      </c>
      <c r="F2510">
        <v>18406</v>
      </c>
      <c r="G2510">
        <v>3725833</v>
      </c>
      <c r="H2510">
        <f t="shared" si="39"/>
        <v>0</v>
      </c>
      <c r="I2510">
        <f t="array" ref="I2510">MIN(IFERROR(FIND(IstNumbers,A2510),""))</f>
        <v>15</v>
      </c>
      <c r="J2510" s="1" t="e">
        <f>IF([first '# in title]&lt;[pos kw in title],MID([title],[pos kw in title]-6,6),#N/A)</f>
        <v>#N/A</v>
      </c>
      <c r="K2510" s="1" t="e">
        <f>IFERROR(MID(SUBSTITUTE([kw rough in title],",","."),FIND("(",[kw rough in title])+1,20),SUBSTITUTE(IFERROR(MID([kw rough in title],FIND(" ",[kw rough in title])+1,20),[kw rough in title]),",","."))</f>
        <v>#N/A</v>
      </c>
      <c r="L2510" s="1">
        <f>IFERROR(FIND("kW",[desc]),0)</f>
        <v>0</v>
      </c>
      <c r="M2510">
        <f t="array" ref="M2510">MIN(IFERROR(FIND(IstNumbers,E2510),""))</f>
        <v>25</v>
      </c>
      <c r="N2510" s="1" t="b">
        <f>IF([first '# in desc]&lt;[pos kw in desc],MID([desc],[pos kw in desc]-7,7))</f>
        <v>0</v>
      </c>
      <c r="O25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0" s="1" t="str">
        <f>TRIM(IF([first '# in desc]&lt;[pos kw in desc],MID([desc],[pos kw in desc]-6,6),FALSE))</f>
        <v>FALSCH</v>
      </c>
      <c r="Q2510" s="1" t="b">
        <f>IF(LEN([manuell])=0,IFERROR([kw fine in title]*1,IFERROR(SUMPRODUCT(COUNTIF(IsDigits,MID([kw in desc],ROW($A$1:$A$150),1)))=LEN([kw in desc]),#N/A)),[manuell])</f>
        <v>0</v>
      </c>
      <c r="R2510" s="1" t="str">
        <f>IF([pos kw in title]&gt;0,MID(J2510,#REF!,4),IF([first '# in title]&gt;0,MID([title],[first '# in title],3),IF([first '# in title]&gt;0,MID([desc],#REF!,3),VLOOKUP([productid],$G$2:$R$1386,8))))</f>
        <v>24D</v>
      </c>
      <c r="S2510" s="1" t="e">
        <f>IF([kw in desc]=[kw rough in title],[kw in desc]*1,IFERROR(LEFT([kw_dirty],3)*1,IFERROR(LEFT([kw_dirty],2)*1,"n.a.")))</f>
        <v>#N/A</v>
      </c>
      <c r="T2510" s="1"/>
      <c r="U2510" s="1" t="e">
        <f>VLOOKUP(Tabelle1[[#This Row],[productid]],Tabelle2[#All],2,FALSE)</f>
        <v>#N/A</v>
      </c>
    </row>
    <row r="2511" spans="1:21">
      <c r="A2511" t="s">
        <v>4234</v>
      </c>
      <c r="B2511">
        <v>1720</v>
      </c>
      <c r="C2511">
        <v>223861</v>
      </c>
      <c r="D2511" t="s">
        <v>4237</v>
      </c>
      <c r="E2511" t="s">
        <v>3120</v>
      </c>
      <c r="F2511">
        <v>18406</v>
      </c>
      <c r="G2511">
        <v>3725833</v>
      </c>
      <c r="H2511">
        <f t="shared" si="39"/>
        <v>0</v>
      </c>
      <c r="I2511">
        <f t="array" ref="I2511">MIN(IFERROR(FIND(IstNumbers,A2511),""))</f>
        <v>15</v>
      </c>
      <c r="J2511" s="1" t="e">
        <f>IF([first '# in title]&lt;[pos kw in title],MID([title],[pos kw in title]-6,6),#N/A)</f>
        <v>#N/A</v>
      </c>
      <c r="K2511" s="1" t="e">
        <f>IFERROR(MID(SUBSTITUTE([kw rough in title],",","."),FIND("(",[kw rough in title])+1,20),SUBSTITUTE(IFERROR(MID([kw rough in title],FIND(" ",[kw rough in title])+1,20),[kw rough in title]),",","."))</f>
        <v>#N/A</v>
      </c>
      <c r="L2511" s="1">
        <f>IFERROR(FIND("kW",[desc]),0)</f>
        <v>0</v>
      </c>
      <c r="M2511">
        <f t="array" ref="M2511">MIN(IFERROR(FIND(IstNumbers,E2511),""))</f>
        <v>25</v>
      </c>
      <c r="N2511" s="1" t="b">
        <f>IF([first '# in desc]&lt;[pos kw in desc],MID([desc],[pos kw in desc]-7,7))</f>
        <v>0</v>
      </c>
      <c r="O25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1" s="1" t="str">
        <f>TRIM(IF([first '# in desc]&lt;[pos kw in desc],MID([desc],[pos kw in desc]-6,6),FALSE))</f>
        <v>FALSCH</v>
      </c>
      <c r="Q2511" s="1" t="b">
        <f>IF(LEN([manuell])=0,IFERROR([kw fine in title]*1,IFERROR(SUMPRODUCT(COUNTIF(IsDigits,MID([kw in desc],ROW($A$1:$A$150),1)))=LEN([kw in desc]),#N/A)),[manuell])</f>
        <v>0</v>
      </c>
      <c r="R2511" s="1" t="str">
        <f>IF([pos kw in title]&gt;0,MID(J2511,#REF!,4),IF([first '# in title]&gt;0,MID([title],[first '# in title],3),IF([first '# in title]&gt;0,MID([desc],#REF!,3),VLOOKUP([productid],$G$2:$R$1386,8))))</f>
        <v>24D</v>
      </c>
      <c r="S2511" s="1" t="e">
        <f>IF([kw in desc]=[kw rough in title],[kw in desc]*1,IFERROR(LEFT([kw_dirty],3)*1,IFERROR(LEFT([kw_dirty],2)*1,"n.a.")))</f>
        <v>#N/A</v>
      </c>
      <c r="T2511" s="1"/>
      <c r="U2511" s="1" t="e">
        <f>VLOOKUP(Tabelle1[[#This Row],[productid]],Tabelle2[#All],2,FALSE)</f>
        <v>#N/A</v>
      </c>
    </row>
    <row r="2512" spans="1:21">
      <c r="A2512" t="s">
        <v>4234</v>
      </c>
      <c r="B2512">
        <v>1720</v>
      </c>
      <c r="C2512">
        <v>223861</v>
      </c>
      <c r="D2512" t="s">
        <v>4238</v>
      </c>
      <c r="E2512" t="s">
        <v>3044</v>
      </c>
      <c r="F2512">
        <v>18406</v>
      </c>
      <c r="G2512">
        <v>3725833</v>
      </c>
      <c r="H2512">
        <f t="shared" si="39"/>
        <v>0</v>
      </c>
      <c r="I2512">
        <f t="array" ref="I2512">MIN(IFERROR(FIND(IstNumbers,A2512),""))</f>
        <v>15</v>
      </c>
      <c r="J2512" s="1" t="e">
        <f>IF([first '# in title]&lt;[pos kw in title],MID([title],[pos kw in title]-6,6),#N/A)</f>
        <v>#N/A</v>
      </c>
      <c r="K2512" s="1" t="e">
        <f>IFERROR(MID(SUBSTITUTE([kw rough in title],",","."),FIND("(",[kw rough in title])+1,20),SUBSTITUTE(IFERROR(MID([kw rough in title],FIND(" ",[kw rough in title])+1,20),[kw rough in title]),",","."))</f>
        <v>#N/A</v>
      </c>
      <c r="L2512" s="1">
        <f>IFERROR(FIND("kW",[desc]),0)</f>
        <v>0</v>
      </c>
      <c r="M2512">
        <f t="array" ref="M2512">MIN(IFERROR(FIND(IstNumbers,E2512),""))</f>
        <v>25</v>
      </c>
      <c r="N2512" s="1" t="b">
        <f>IF([first '# in desc]&lt;[pos kw in desc],MID([desc],[pos kw in desc]-7,7))</f>
        <v>0</v>
      </c>
      <c r="O25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2" s="1" t="str">
        <f>TRIM(IF([first '# in desc]&lt;[pos kw in desc],MID([desc],[pos kw in desc]-6,6),FALSE))</f>
        <v>FALSCH</v>
      </c>
      <c r="Q2512" s="1" t="b">
        <f>IF(LEN([manuell])=0,IFERROR([kw fine in title]*1,IFERROR(SUMPRODUCT(COUNTIF(IsDigits,MID([kw in desc],ROW($A$1:$A$150),1)))=LEN([kw in desc]),#N/A)),[manuell])</f>
        <v>0</v>
      </c>
      <c r="R2512" s="1" t="str">
        <f>IF([pos kw in title]&gt;0,MID(J2512,#REF!,4),IF([first '# in title]&gt;0,MID([title],[first '# in title],3),IF([first '# in title]&gt;0,MID([desc],#REF!,3),VLOOKUP([productid],$G$2:$R$1386,8))))</f>
        <v>24D</v>
      </c>
      <c r="S2512" s="1" t="e">
        <f>IF([kw in desc]=[kw rough in title],[kw in desc]*1,IFERROR(LEFT([kw_dirty],3)*1,IFERROR(LEFT([kw_dirty],2)*1,"n.a.")))</f>
        <v>#N/A</v>
      </c>
      <c r="T2512" s="1"/>
      <c r="U2512" s="1" t="e">
        <f>VLOOKUP(Tabelle1[[#This Row],[productid]],Tabelle2[#All],2,FALSE)</f>
        <v>#N/A</v>
      </c>
    </row>
    <row r="2513" spans="1:21">
      <c r="A2513" t="s">
        <v>4234</v>
      </c>
      <c r="B2513">
        <v>1724</v>
      </c>
      <c r="C2513">
        <v>223861</v>
      </c>
      <c r="D2513" t="s">
        <v>4239</v>
      </c>
      <c r="E2513" t="s">
        <v>4037</v>
      </c>
      <c r="F2513">
        <v>18406</v>
      </c>
      <c r="G2513">
        <v>3725833</v>
      </c>
      <c r="H2513">
        <f t="shared" si="39"/>
        <v>0</v>
      </c>
      <c r="I2513">
        <f t="array" ref="I2513">MIN(IFERROR(FIND(IstNumbers,A2513),""))</f>
        <v>15</v>
      </c>
      <c r="J2513" s="1" t="e">
        <f>IF([first '# in title]&lt;[pos kw in title],MID([title],[pos kw in title]-6,6),#N/A)</f>
        <v>#N/A</v>
      </c>
      <c r="K2513" s="1" t="e">
        <f>IFERROR(MID(SUBSTITUTE([kw rough in title],",","."),FIND("(",[kw rough in title])+1,20),SUBSTITUTE(IFERROR(MID([kw rough in title],FIND(" ",[kw rough in title])+1,20),[kw rough in title]),",","."))</f>
        <v>#N/A</v>
      </c>
      <c r="L2513" s="1">
        <f>IFERROR(FIND("kW",[desc]),0)</f>
        <v>0</v>
      </c>
      <c r="M2513">
        <f t="array" ref="M2513">MIN(IFERROR(FIND(IstNumbers,E2513),""))</f>
        <v>25</v>
      </c>
      <c r="N2513" s="1" t="b">
        <f>IF([first '# in desc]&lt;[pos kw in desc],MID([desc],[pos kw in desc]-7,7))</f>
        <v>0</v>
      </c>
      <c r="O25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3" s="1" t="str">
        <f>TRIM(IF([first '# in desc]&lt;[pos kw in desc],MID([desc],[pos kw in desc]-6,6),FALSE))</f>
        <v>FALSCH</v>
      </c>
      <c r="Q2513" s="1" t="b">
        <f>IF(LEN([manuell])=0,IFERROR([kw fine in title]*1,IFERROR(SUMPRODUCT(COUNTIF(IsDigits,MID([kw in desc],ROW($A$1:$A$150),1)))=LEN([kw in desc]),#N/A)),[manuell])</f>
        <v>0</v>
      </c>
      <c r="R2513" s="1" t="str">
        <f>IF([pos kw in title]&gt;0,MID(J2513,#REF!,4),IF([first '# in title]&gt;0,MID([title],[first '# in title],3),IF([first '# in title]&gt;0,MID([desc],#REF!,3),VLOOKUP([productid],$G$2:$R$1386,8))))</f>
        <v>24D</v>
      </c>
      <c r="S2513" s="1" t="e">
        <f>IF([kw in desc]=[kw rough in title],[kw in desc]*1,IFERROR(LEFT([kw_dirty],3)*1,IFERROR(LEFT([kw_dirty],2)*1,"n.a.")))</f>
        <v>#N/A</v>
      </c>
      <c r="T2513" s="1"/>
      <c r="U2513" s="1" t="e">
        <f>VLOOKUP(Tabelle1[[#This Row],[productid]],Tabelle2[#All],2,FALSE)</f>
        <v>#N/A</v>
      </c>
    </row>
    <row r="2514" spans="1:21">
      <c r="A2514" t="s">
        <v>4234</v>
      </c>
      <c r="B2514">
        <v>1725</v>
      </c>
      <c r="C2514">
        <v>223861</v>
      </c>
      <c r="D2514" t="s">
        <v>4240</v>
      </c>
      <c r="E2514" t="s">
        <v>3063</v>
      </c>
      <c r="F2514">
        <v>18406</v>
      </c>
      <c r="G2514">
        <v>3725833</v>
      </c>
      <c r="H2514">
        <f t="shared" si="39"/>
        <v>0</v>
      </c>
      <c r="I2514">
        <f t="array" ref="I2514">MIN(IFERROR(FIND(IstNumbers,A2514),""))</f>
        <v>15</v>
      </c>
      <c r="J2514" s="1" t="e">
        <f>IF([first '# in title]&lt;[pos kw in title],MID([title],[pos kw in title]-6,6),#N/A)</f>
        <v>#N/A</v>
      </c>
      <c r="K2514" s="1" t="e">
        <f>IFERROR(MID(SUBSTITUTE([kw rough in title],",","."),FIND("(",[kw rough in title])+1,20),SUBSTITUTE(IFERROR(MID([kw rough in title],FIND(" ",[kw rough in title])+1,20),[kw rough in title]),",","."))</f>
        <v>#N/A</v>
      </c>
      <c r="L2514" s="1">
        <f>IFERROR(FIND("kW",[desc]),0)</f>
        <v>0</v>
      </c>
      <c r="M2514">
        <f t="array" ref="M2514">MIN(IFERROR(FIND(IstNumbers,E2514),""))</f>
        <v>25</v>
      </c>
      <c r="N2514" s="1" t="b">
        <f>IF([first '# in desc]&lt;[pos kw in desc],MID([desc],[pos kw in desc]-7,7))</f>
        <v>0</v>
      </c>
      <c r="O25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4" s="1" t="str">
        <f>TRIM(IF([first '# in desc]&lt;[pos kw in desc],MID([desc],[pos kw in desc]-6,6),FALSE))</f>
        <v>FALSCH</v>
      </c>
      <c r="Q2514" s="1" t="b">
        <f>IF(LEN([manuell])=0,IFERROR([kw fine in title]*1,IFERROR(SUMPRODUCT(COUNTIF(IsDigits,MID([kw in desc],ROW($A$1:$A$150),1)))=LEN([kw in desc]),#N/A)),[manuell])</f>
        <v>0</v>
      </c>
      <c r="R2514" s="1" t="str">
        <f>IF([pos kw in title]&gt;0,MID(J2514,#REF!,4),IF([first '# in title]&gt;0,MID([title],[first '# in title],3),IF([first '# in title]&gt;0,MID([desc],#REF!,3),VLOOKUP([productid],$G$2:$R$1386,8))))</f>
        <v>24D</v>
      </c>
      <c r="S2514" s="1" t="e">
        <f>IF([kw in desc]=[kw rough in title],[kw in desc]*1,IFERROR(LEFT([kw_dirty],3)*1,IFERROR(LEFT([kw_dirty],2)*1,"n.a.")))</f>
        <v>#N/A</v>
      </c>
      <c r="T2514" s="1"/>
      <c r="U2514" s="1" t="e">
        <f>VLOOKUP(Tabelle1[[#This Row],[productid]],Tabelle2[#All],2,FALSE)</f>
        <v>#N/A</v>
      </c>
    </row>
    <row r="2515" spans="1:21">
      <c r="A2515" t="s">
        <v>4234</v>
      </c>
      <c r="B2515">
        <v>1729</v>
      </c>
      <c r="C2515">
        <v>223861</v>
      </c>
      <c r="D2515" t="s">
        <v>4241</v>
      </c>
      <c r="E2515" t="s">
        <v>4242</v>
      </c>
      <c r="F2515">
        <v>18406</v>
      </c>
      <c r="G2515">
        <v>3725833</v>
      </c>
      <c r="H2515">
        <f t="shared" si="39"/>
        <v>0</v>
      </c>
      <c r="I2515">
        <f t="array" ref="I2515">MIN(IFERROR(FIND(IstNumbers,A2515),""))</f>
        <v>15</v>
      </c>
      <c r="J2515" s="1" t="e">
        <f>IF([first '# in title]&lt;[pos kw in title],MID([title],[pos kw in title]-6,6),#N/A)</f>
        <v>#N/A</v>
      </c>
      <c r="K2515" s="1" t="e">
        <f>IFERROR(MID(SUBSTITUTE([kw rough in title],",","."),FIND("(",[kw rough in title])+1,20),SUBSTITUTE(IFERROR(MID([kw rough in title],FIND(" ",[kw rough in title])+1,20),[kw rough in title]),",","."))</f>
        <v>#N/A</v>
      </c>
      <c r="L2515" s="1">
        <f>IFERROR(FIND("kW",[desc]),0)</f>
        <v>0</v>
      </c>
      <c r="M2515">
        <f t="array" ref="M2515">MIN(IFERROR(FIND(IstNumbers,E2515),""))</f>
        <v>25</v>
      </c>
      <c r="N2515" s="1" t="b">
        <f>IF([first '# in desc]&lt;[pos kw in desc],MID([desc],[pos kw in desc]-7,7))</f>
        <v>0</v>
      </c>
      <c r="O25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5" s="1" t="str">
        <f>TRIM(IF([first '# in desc]&lt;[pos kw in desc],MID([desc],[pos kw in desc]-6,6),FALSE))</f>
        <v>FALSCH</v>
      </c>
      <c r="Q2515" s="1" t="b">
        <f>IF(LEN([manuell])=0,IFERROR([kw fine in title]*1,IFERROR(SUMPRODUCT(COUNTIF(IsDigits,MID([kw in desc],ROW($A$1:$A$150),1)))=LEN([kw in desc]),#N/A)),[manuell])</f>
        <v>0</v>
      </c>
      <c r="R2515" s="1" t="str">
        <f>IF([pos kw in title]&gt;0,MID(J2515,#REF!,4),IF([first '# in title]&gt;0,MID([title],[first '# in title],3),IF([first '# in title]&gt;0,MID([desc],#REF!,3),VLOOKUP([productid],$G$2:$R$1386,8))))</f>
        <v>24D</v>
      </c>
      <c r="S2515" s="1" t="e">
        <f>IF([kw in desc]=[kw rough in title],[kw in desc]*1,IFERROR(LEFT([kw_dirty],3)*1,IFERROR(LEFT([kw_dirty],2)*1,"n.a.")))</f>
        <v>#N/A</v>
      </c>
      <c r="T2515" s="1"/>
      <c r="U2515" s="1" t="e">
        <f>VLOOKUP(Tabelle1[[#This Row],[productid]],Tabelle2[#All],2,FALSE)</f>
        <v>#N/A</v>
      </c>
    </row>
    <row r="2516" spans="1:21">
      <c r="A2516" t="s">
        <v>4234</v>
      </c>
      <c r="B2516">
        <v>1729</v>
      </c>
      <c r="C2516">
        <v>223861</v>
      </c>
      <c r="D2516" t="s">
        <v>4243</v>
      </c>
      <c r="E2516" t="s">
        <v>3068</v>
      </c>
      <c r="F2516">
        <v>18406</v>
      </c>
      <c r="G2516">
        <v>3725833</v>
      </c>
      <c r="H2516">
        <f t="shared" si="39"/>
        <v>0</v>
      </c>
      <c r="I2516">
        <f t="array" ref="I2516">MIN(IFERROR(FIND(IstNumbers,A2516),""))</f>
        <v>15</v>
      </c>
      <c r="J2516" s="1" t="e">
        <f>IF([first '# in title]&lt;[pos kw in title],MID([title],[pos kw in title]-6,6),#N/A)</f>
        <v>#N/A</v>
      </c>
      <c r="K2516" s="1" t="e">
        <f>IFERROR(MID(SUBSTITUTE([kw rough in title],",","."),FIND("(",[kw rough in title])+1,20),SUBSTITUTE(IFERROR(MID([kw rough in title],FIND(" ",[kw rough in title])+1,20),[kw rough in title]),",","."))</f>
        <v>#N/A</v>
      </c>
      <c r="L2516" s="1">
        <f>IFERROR(FIND("kW",[desc]),0)</f>
        <v>0</v>
      </c>
      <c r="M2516">
        <f t="array" ref="M2516">MIN(IFERROR(FIND(IstNumbers,E2516),""))</f>
        <v>25</v>
      </c>
      <c r="N2516" s="1" t="b">
        <f>IF([first '# in desc]&lt;[pos kw in desc],MID([desc],[pos kw in desc]-7,7))</f>
        <v>0</v>
      </c>
      <c r="O25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6" s="1" t="str">
        <f>TRIM(IF([first '# in desc]&lt;[pos kw in desc],MID([desc],[pos kw in desc]-6,6),FALSE))</f>
        <v>FALSCH</v>
      </c>
      <c r="Q2516" s="1" t="b">
        <f>IF(LEN([manuell])=0,IFERROR([kw fine in title]*1,IFERROR(SUMPRODUCT(COUNTIF(IsDigits,MID([kw in desc],ROW($A$1:$A$150),1)))=LEN([kw in desc]),#N/A)),[manuell])</f>
        <v>0</v>
      </c>
      <c r="R2516" s="1" t="str">
        <f>IF([pos kw in title]&gt;0,MID(J2516,#REF!,4),IF([first '# in title]&gt;0,MID([title],[first '# in title],3),IF([first '# in title]&gt;0,MID([desc],#REF!,3),VLOOKUP([productid],$G$2:$R$1386,8))))</f>
        <v>24D</v>
      </c>
      <c r="S2516" s="1" t="e">
        <f>IF([kw in desc]=[kw rough in title],[kw in desc]*1,IFERROR(LEFT([kw_dirty],3)*1,IFERROR(LEFT([kw_dirty],2)*1,"n.a.")))</f>
        <v>#N/A</v>
      </c>
      <c r="T2516" s="1"/>
      <c r="U2516" s="1" t="e">
        <f>VLOOKUP(Tabelle1[[#This Row],[productid]],Tabelle2[#All],2,FALSE)</f>
        <v>#N/A</v>
      </c>
    </row>
    <row r="2517" spans="1:21">
      <c r="A2517" t="s">
        <v>4234</v>
      </c>
      <c r="B2517">
        <v>1729</v>
      </c>
      <c r="C2517">
        <v>223861</v>
      </c>
      <c r="D2517" t="s">
        <v>4244</v>
      </c>
      <c r="E2517" t="s">
        <v>3111</v>
      </c>
      <c r="F2517">
        <v>18406</v>
      </c>
      <c r="G2517">
        <v>3725833</v>
      </c>
      <c r="H2517">
        <f t="shared" si="39"/>
        <v>0</v>
      </c>
      <c r="I2517">
        <f t="array" ref="I2517">MIN(IFERROR(FIND(IstNumbers,A2517),""))</f>
        <v>15</v>
      </c>
      <c r="J2517" s="1" t="e">
        <f>IF([first '# in title]&lt;[pos kw in title],MID([title],[pos kw in title]-6,6),#N/A)</f>
        <v>#N/A</v>
      </c>
      <c r="K2517" s="1" t="e">
        <f>IFERROR(MID(SUBSTITUTE([kw rough in title],",","."),FIND("(",[kw rough in title])+1,20),SUBSTITUTE(IFERROR(MID([kw rough in title],FIND(" ",[kw rough in title])+1,20),[kw rough in title]),",","."))</f>
        <v>#N/A</v>
      </c>
      <c r="L2517" s="1">
        <f>IFERROR(FIND("kW",[desc]),0)</f>
        <v>0</v>
      </c>
      <c r="M2517">
        <f t="array" ref="M2517">MIN(IFERROR(FIND(IstNumbers,E2517),""))</f>
        <v>25</v>
      </c>
      <c r="N2517" s="1" t="b">
        <f>IF([first '# in desc]&lt;[pos kw in desc],MID([desc],[pos kw in desc]-7,7))</f>
        <v>0</v>
      </c>
      <c r="O25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7" s="1" t="str">
        <f>TRIM(IF([first '# in desc]&lt;[pos kw in desc],MID([desc],[pos kw in desc]-6,6),FALSE))</f>
        <v>FALSCH</v>
      </c>
      <c r="Q2517" s="1" t="b">
        <f>IF(LEN([manuell])=0,IFERROR([kw fine in title]*1,IFERROR(SUMPRODUCT(COUNTIF(IsDigits,MID([kw in desc],ROW($A$1:$A$150),1)))=LEN([kw in desc]),#N/A)),[manuell])</f>
        <v>0</v>
      </c>
      <c r="R2517" s="1" t="str">
        <f>IF([pos kw in title]&gt;0,MID(J2517,#REF!,4),IF([first '# in title]&gt;0,MID([title],[first '# in title],3),IF([first '# in title]&gt;0,MID([desc],#REF!,3),VLOOKUP([productid],$G$2:$R$1386,8))))</f>
        <v>24D</v>
      </c>
      <c r="S2517" s="1" t="e">
        <f>IF([kw in desc]=[kw rough in title],[kw in desc]*1,IFERROR(LEFT([kw_dirty],3)*1,IFERROR(LEFT([kw_dirty],2)*1,"n.a.")))</f>
        <v>#N/A</v>
      </c>
      <c r="T2517" s="1"/>
      <c r="U2517" s="1" t="e">
        <f>VLOOKUP(Tabelle1[[#This Row],[productid]],Tabelle2[#All],2,FALSE)</f>
        <v>#N/A</v>
      </c>
    </row>
    <row r="2518" spans="1:21">
      <c r="A2518" t="s">
        <v>4234</v>
      </c>
      <c r="B2518">
        <v>1730</v>
      </c>
      <c r="C2518">
        <v>223861</v>
      </c>
      <c r="D2518" t="s">
        <v>4245</v>
      </c>
      <c r="E2518" t="s">
        <v>3831</v>
      </c>
      <c r="F2518">
        <v>18406</v>
      </c>
      <c r="G2518">
        <v>3725833</v>
      </c>
      <c r="H2518">
        <f t="shared" si="39"/>
        <v>0</v>
      </c>
      <c r="I2518">
        <f t="array" ref="I2518">MIN(IFERROR(FIND(IstNumbers,A2518),""))</f>
        <v>15</v>
      </c>
      <c r="J2518" s="1" t="e">
        <f>IF([first '# in title]&lt;[pos kw in title],MID([title],[pos kw in title]-6,6),#N/A)</f>
        <v>#N/A</v>
      </c>
      <c r="K2518" s="1" t="e">
        <f>IFERROR(MID(SUBSTITUTE([kw rough in title],",","."),FIND("(",[kw rough in title])+1,20),SUBSTITUTE(IFERROR(MID([kw rough in title],FIND(" ",[kw rough in title])+1,20),[kw rough in title]),",","."))</f>
        <v>#N/A</v>
      </c>
      <c r="L2518" s="1">
        <f>IFERROR(FIND("kW",[desc]),0)</f>
        <v>0</v>
      </c>
      <c r="M2518">
        <f t="array" ref="M2518">MIN(IFERROR(FIND(IstNumbers,E2518),""))</f>
        <v>25</v>
      </c>
      <c r="N2518" s="1" t="b">
        <f>IF([first '# in desc]&lt;[pos kw in desc],MID([desc],[pos kw in desc]-7,7))</f>
        <v>0</v>
      </c>
      <c r="O25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8" s="1" t="str">
        <f>TRIM(IF([first '# in desc]&lt;[pos kw in desc],MID([desc],[pos kw in desc]-6,6),FALSE))</f>
        <v>FALSCH</v>
      </c>
      <c r="Q2518" s="1" t="b">
        <f>IF(LEN([manuell])=0,IFERROR([kw fine in title]*1,IFERROR(SUMPRODUCT(COUNTIF(IsDigits,MID([kw in desc],ROW($A$1:$A$150),1)))=LEN([kw in desc]),#N/A)),[manuell])</f>
        <v>0</v>
      </c>
      <c r="R2518" s="1" t="str">
        <f>IF([pos kw in title]&gt;0,MID(J2518,#REF!,4),IF([first '# in title]&gt;0,MID([title],[first '# in title],3),IF([first '# in title]&gt;0,MID([desc],#REF!,3),VLOOKUP([productid],$G$2:$R$1386,8))))</f>
        <v>24D</v>
      </c>
      <c r="S2518" s="1" t="e">
        <f>IF([kw in desc]=[kw rough in title],[kw in desc]*1,IFERROR(LEFT([kw_dirty],3)*1,IFERROR(LEFT([kw_dirty],2)*1,"n.a.")))</f>
        <v>#N/A</v>
      </c>
      <c r="T2518" s="1"/>
      <c r="U2518" s="1" t="e">
        <f>VLOOKUP(Tabelle1[[#This Row],[productid]],Tabelle2[#All],2,FALSE)</f>
        <v>#N/A</v>
      </c>
    </row>
    <row r="2519" spans="1:21">
      <c r="A2519" t="s">
        <v>4234</v>
      </c>
      <c r="B2519">
        <v>1731</v>
      </c>
      <c r="C2519">
        <v>223861</v>
      </c>
      <c r="D2519" t="s">
        <v>4246</v>
      </c>
      <c r="E2519" t="s">
        <v>3044</v>
      </c>
      <c r="F2519">
        <v>18406</v>
      </c>
      <c r="G2519">
        <v>3725833</v>
      </c>
      <c r="H2519">
        <f t="shared" si="39"/>
        <v>0</v>
      </c>
      <c r="I2519">
        <f t="array" ref="I2519">MIN(IFERROR(FIND(IstNumbers,A2519),""))</f>
        <v>15</v>
      </c>
      <c r="J2519" s="1" t="e">
        <f>IF([first '# in title]&lt;[pos kw in title],MID([title],[pos kw in title]-6,6),#N/A)</f>
        <v>#N/A</v>
      </c>
      <c r="K2519" s="1" t="e">
        <f>IFERROR(MID(SUBSTITUTE([kw rough in title],",","."),FIND("(",[kw rough in title])+1,20),SUBSTITUTE(IFERROR(MID([kw rough in title],FIND(" ",[kw rough in title])+1,20),[kw rough in title]),",","."))</f>
        <v>#N/A</v>
      </c>
      <c r="L2519" s="1">
        <f>IFERROR(FIND("kW",[desc]),0)</f>
        <v>0</v>
      </c>
      <c r="M2519">
        <f t="array" ref="M2519">MIN(IFERROR(FIND(IstNumbers,E2519),""))</f>
        <v>25</v>
      </c>
      <c r="N2519" s="1" t="b">
        <f>IF([first '# in desc]&lt;[pos kw in desc],MID([desc],[pos kw in desc]-7,7))</f>
        <v>0</v>
      </c>
      <c r="O25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19" s="1" t="str">
        <f>TRIM(IF([first '# in desc]&lt;[pos kw in desc],MID([desc],[pos kw in desc]-6,6),FALSE))</f>
        <v>FALSCH</v>
      </c>
      <c r="Q2519" s="1" t="b">
        <f>IF(LEN([manuell])=0,IFERROR([kw fine in title]*1,IFERROR(SUMPRODUCT(COUNTIF(IsDigits,MID([kw in desc],ROW($A$1:$A$150),1)))=LEN([kw in desc]),#N/A)),[manuell])</f>
        <v>0</v>
      </c>
      <c r="R2519" s="1" t="str">
        <f>IF([pos kw in title]&gt;0,MID(J2519,#REF!,4),IF([first '# in title]&gt;0,MID([title],[first '# in title],3),IF([first '# in title]&gt;0,MID([desc],#REF!,3),VLOOKUP([productid],$G$2:$R$1386,8))))</f>
        <v>24D</v>
      </c>
      <c r="S2519" s="1" t="e">
        <f>IF([kw in desc]=[kw rough in title],[kw in desc]*1,IFERROR(LEFT([kw_dirty],3)*1,IFERROR(LEFT([kw_dirty],2)*1,"n.a.")))</f>
        <v>#N/A</v>
      </c>
      <c r="T2519" s="1"/>
      <c r="U2519" s="1" t="e">
        <f>VLOOKUP(Tabelle1[[#This Row],[productid]],Tabelle2[#All],2,FALSE)</f>
        <v>#N/A</v>
      </c>
    </row>
    <row r="2520" spans="1:21">
      <c r="A2520" t="s">
        <v>4234</v>
      </c>
      <c r="B2520">
        <v>1731</v>
      </c>
      <c r="C2520">
        <v>223861</v>
      </c>
      <c r="D2520" t="s">
        <v>4247</v>
      </c>
      <c r="E2520" t="s">
        <v>3111</v>
      </c>
      <c r="F2520">
        <v>18406</v>
      </c>
      <c r="G2520">
        <v>3725833</v>
      </c>
      <c r="H2520">
        <f t="shared" si="39"/>
        <v>0</v>
      </c>
      <c r="I2520">
        <f t="array" ref="I2520">MIN(IFERROR(FIND(IstNumbers,A2520),""))</f>
        <v>15</v>
      </c>
      <c r="J2520" s="1" t="e">
        <f>IF([first '# in title]&lt;[pos kw in title],MID([title],[pos kw in title]-6,6),#N/A)</f>
        <v>#N/A</v>
      </c>
      <c r="K2520" s="1" t="e">
        <f>IFERROR(MID(SUBSTITUTE([kw rough in title],",","."),FIND("(",[kw rough in title])+1,20),SUBSTITUTE(IFERROR(MID([kw rough in title],FIND(" ",[kw rough in title])+1,20),[kw rough in title]),",","."))</f>
        <v>#N/A</v>
      </c>
      <c r="L2520" s="1">
        <f>IFERROR(FIND("kW",[desc]),0)</f>
        <v>0</v>
      </c>
      <c r="M2520">
        <f t="array" ref="M2520">MIN(IFERROR(FIND(IstNumbers,E2520),""))</f>
        <v>25</v>
      </c>
      <c r="N2520" s="1" t="b">
        <f>IF([first '# in desc]&lt;[pos kw in desc],MID([desc],[pos kw in desc]-7,7))</f>
        <v>0</v>
      </c>
      <c r="O25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0" s="1" t="str">
        <f>TRIM(IF([first '# in desc]&lt;[pos kw in desc],MID([desc],[pos kw in desc]-6,6),FALSE))</f>
        <v>FALSCH</v>
      </c>
      <c r="Q2520" s="1" t="b">
        <f>IF(LEN([manuell])=0,IFERROR([kw fine in title]*1,IFERROR(SUMPRODUCT(COUNTIF(IsDigits,MID([kw in desc],ROW($A$1:$A$150),1)))=LEN([kw in desc]),#N/A)),[manuell])</f>
        <v>0</v>
      </c>
      <c r="R2520" s="1" t="str">
        <f>IF([pos kw in title]&gt;0,MID(J2520,#REF!,4),IF([first '# in title]&gt;0,MID([title],[first '# in title],3),IF([first '# in title]&gt;0,MID([desc],#REF!,3),VLOOKUP([productid],$G$2:$R$1386,8))))</f>
        <v>24D</v>
      </c>
      <c r="S2520" s="1" t="e">
        <f>IF([kw in desc]=[kw rough in title],[kw in desc]*1,IFERROR(LEFT([kw_dirty],3)*1,IFERROR(LEFT([kw_dirty],2)*1,"n.a.")))</f>
        <v>#N/A</v>
      </c>
      <c r="T2520" s="1"/>
      <c r="U2520" s="1" t="e">
        <f>VLOOKUP(Tabelle1[[#This Row],[productid]],Tabelle2[#All],2,FALSE)</f>
        <v>#N/A</v>
      </c>
    </row>
    <row r="2521" spans="1:21">
      <c r="A2521" t="s">
        <v>4248</v>
      </c>
      <c r="B2521">
        <v>3195</v>
      </c>
      <c r="C2521">
        <v>289859</v>
      </c>
      <c r="D2521" t="s">
        <v>4249</v>
      </c>
      <c r="E2521" t="s">
        <v>4250</v>
      </c>
      <c r="F2521">
        <v>18406</v>
      </c>
      <c r="G2521">
        <v>3094808</v>
      </c>
      <c r="H2521">
        <f t="shared" si="39"/>
        <v>0</v>
      </c>
      <c r="I2521">
        <f t="array" ref="I2521">MIN(IFERROR(FIND(IstNumbers,A2521),""))</f>
        <v>22</v>
      </c>
      <c r="J2521" s="1" t="e">
        <f>IF([first '# in title]&lt;[pos kw in title],MID([title],[pos kw in title]-6,6),#N/A)</f>
        <v>#N/A</v>
      </c>
      <c r="K2521" s="1" t="e">
        <f>IFERROR(MID(SUBSTITUTE([kw rough in title],",","."),FIND("(",[kw rough in title])+1,20),SUBSTITUTE(IFERROR(MID([kw rough in title],FIND(" ",[kw rough in title])+1,20),[kw rough in title]),",","."))</f>
        <v>#N/A</v>
      </c>
      <c r="L2521" s="1">
        <f>IFERROR(FIND("kW",[desc]),0)</f>
        <v>0</v>
      </c>
      <c r="M2521">
        <f t="array" ref="M2521">MIN(IFERROR(FIND(IstNumbers,E2521),""))</f>
        <v>31</v>
      </c>
      <c r="N2521" s="1" t="b">
        <f>IF([first '# in desc]&lt;[pos kw in desc],MID([desc],[pos kw in desc]-7,7))</f>
        <v>0</v>
      </c>
      <c r="O25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1" s="1" t="str">
        <f>TRIM(IF([first '# in desc]&lt;[pos kw in desc],MID([desc],[pos kw in desc]-6,6),FALSE))</f>
        <v>FALSCH</v>
      </c>
      <c r="Q2521" s="1" t="b">
        <f>IF(LEN([manuell])=0,IFERROR([kw fine in title]*1,IFERROR(SUMPRODUCT(COUNTIF(IsDigits,MID([kw in desc],ROW($A$1:$A$150),1)))=LEN([kw in desc]),#N/A)),[manuell])</f>
        <v>0</v>
      </c>
      <c r="R2521" s="1" t="str">
        <f>IF([pos kw in title]&gt;0,MID(J2521,#REF!,4),IF([first '# in title]&gt;0,MID([title],[first '# in title],3),IF([first '# in title]&gt;0,MID([desc],#REF!,3),VLOOKUP([productid],$G$2:$R$1386,8))))</f>
        <v xml:space="preserve">22 </v>
      </c>
      <c r="S2521" s="1" t="e">
        <f>IF([kw in desc]=[kw rough in title],[kw in desc]*1,IFERROR(LEFT([kw_dirty],3)*1,IFERROR(LEFT([kw_dirty],2)*1,"n.a.")))</f>
        <v>#N/A</v>
      </c>
      <c r="T2521" s="1"/>
      <c r="U2521" s="1" t="e">
        <f>VLOOKUP(Tabelle1[[#This Row],[productid]],Tabelle2[#All],2,FALSE)</f>
        <v>#N/A</v>
      </c>
    </row>
    <row r="2522" spans="1:21">
      <c r="A2522" t="s">
        <v>4234</v>
      </c>
      <c r="B2522">
        <v>1731</v>
      </c>
      <c r="C2522">
        <v>223861</v>
      </c>
      <c r="D2522" t="s">
        <v>4251</v>
      </c>
      <c r="E2522" t="s">
        <v>3850</v>
      </c>
      <c r="F2522">
        <v>18406</v>
      </c>
      <c r="G2522">
        <v>3725833</v>
      </c>
      <c r="H2522">
        <f t="shared" si="39"/>
        <v>0</v>
      </c>
      <c r="I2522">
        <f t="array" ref="I2522">MIN(IFERROR(FIND(IstNumbers,A2522),""))</f>
        <v>15</v>
      </c>
      <c r="J2522" s="1" t="e">
        <f>IF([first '# in title]&lt;[pos kw in title],MID([title],[pos kw in title]-6,6),#N/A)</f>
        <v>#N/A</v>
      </c>
      <c r="K2522" s="1" t="e">
        <f>IFERROR(MID(SUBSTITUTE([kw rough in title],",","."),FIND("(",[kw rough in title])+1,20),SUBSTITUTE(IFERROR(MID([kw rough in title],FIND(" ",[kw rough in title])+1,20),[kw rough in title]),",","."))</f>
        <v>#N/A</v>
      </c>
      <c r="L2522" s="1">
        <f>IFERROR(FIND("kW",[desc]),0)</f>
        <v>0</v>
      </c>
      <c r="M2522">
        <f t="array" ref="M2522">MIN(IFERROR(FIND(IstNumbers,E2522),""))</f>
        <v>25</v>
      </c>
      <c r="N2522" s="1" t="b">
        <f>IF([first '# in desc]&lt;[pos kw in desc],MID([desc],[pos kw in desc]-7,7))</f>
        <v>0</v>
      </c>
      <c r="O25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2" s="1" t="str">
        <f>TRIM(IF([first '# in desc]&lt;[pos kw in desc],MID([desc],[pos kw in desc]-6,6),FALSE))</f>
        <v>FALSCH</v>
      </c>
      <c r="Q2522" s="1" t="b">
        <f>IF(LEN([manuell])=0,IFERROR([kw fine in title]*1,IFERROR(SUMPRODUCT(COUNTIF(IsDigits,MID([kw in desc],ROW($A$1:$A$150),1)))=LEN([kw in desc]),#N/A)),[manuell])</f>
        <v>0</v>
      </c>
      <c r="R2522" s="1" t="str">
        <f>IF([pos kw in title]&gt;0,MID(J2522,#REF!,4),IF([first '# in title]&gt;0,MID([title],[first '# in title],3),IF([first '# in title]&gt;0,MID([desc],#REF!,3),VLOOKUP([productid],$G$2:$R$1386,8))))</f>
        <v>24D</v>
      </c>
      <c r="S2522" s="1" t="e">
        <f>IF([kw in desc]=[kw rough in title],[kw in desc]*1,IFERROR(LEFT([kw_dirty],3)*1,IFERROR(LEFT([kw_dirty],2)*1,"n.a.")))</f>
        <v>#N/A</v>
      </c>
      <c r="T2522" s="1"/>
      <c r="U2522" s="1" t="e">
        <f>VLOOKUP(Tabelle1[[#This Row],[productid]],Tabelle2[#All],2,FALSE)</f>
        <v>#N/A</v>
      </c>
    </row>
    <row r="2523" spans="1:21">
      <c r="A2523" t="s">
        <v>4248</v>
      </c>
      <c r="B2523">
        <v>3195</v>
      </c>
      <c r="C2523">
        <v>289859</v>
      </c>
      <c r="D2523" t="s">
        <v>4252</v>
      </c>
      <c r="E2523" t="s">
        <v>4253</v>
      </c>
      <c r="F2523">
        <v>18406</v>
      </c>
      <c r="G2523">
        <v>3094808</v>
      </c>
      <c r="H2523">
        <f t="shared" si="39"/>
        <v>0</v>
      </c>
      <c r="I2523">
        <f t="array" ref="I2523">MIN(IFERROR(FIND(IstNumbers,A2523),""))</f>
        <v>22</v>
      </c>
      <c r="J2523" s="1" t="e">
        <f>IF([first '# in title]&lt;[pos kw in title],MID([title],[pos kw in title]-6,6),#N/A)</f>
        <v>#N/A</v>
      </c>
      <c r="K2523" s="1" t="e">
        <f>IFERROR(MID(SUBSTITUTE([kw rough in title],",","."),FIND("(",[kw rough in title])+1,20),SUBSTITUTE(IFERROR(MID([kw rough in title],FIND(" ",[kw rough in title])+1,20),[kw rough in title]),",","."))</f>
        <v>#N/A</v>
      </c>
      <c r="L2523" s="1">
        <f>IFERROR(FIND("kW",[desc]),0)</f>
        <v>0</v>
      </c>
      <c r="M2523">
        <f t="array" ref="M2523">MIN(IFERROR(FIND(IstNumbers,E2523),""))</f>
        <v>31</v>
      </c>
      <c r="N2523" s="1" t="b">
        <f>IF([first '# in desc]&lt;[pos kw in desc],MID([desc],[pos kw in desc]-7,7))</f>
        <v>0</v>
      </c>
      <c r="O25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3" s="1" t="str">
        <f>TRIM(IF([first '# in desc]&lt;[pos kw in desc],MID([desc],[pos kw in desc]-6,6),FALSE))</f>
        <v>FALSCH</v>
      </c>
      <c r="Q2523" s="1" t="b">
        <f>IF(LEN([manuell])=0,IFERROR([kw fine in title]*1,IFERROR(SUMPRODUCT(COUNTIF(IsDigits,MID([kw in desc],ROW($A$1:$A$150),1)))=LEN([kw in desc]),#N/A)),[manuell])</f>
        <v>0</v>
      </c>
      <c r="R2523" s="1" t="str">
        <f>IF([pos kw in title]&gt;0,MID(J2523,#REF!,4),IF([first '# in title]&gt;0,MID([title],[first '# in title],3),IF([first '# in title]&gt;0,MID([desc],#REF!,3),VLOOKUP([productid],$G$2:$R$1386,8))))</f>
        <v xml:space="preserve">22 </v>
      </c>
      <c r="S2523" s="1" t="e">
        <f>IF([kw in desc]=[kw rough in title],[kw in desc]*1,IFERROR(LEFT([kw_dirty],3)*1,IFERROR(LEFT([kw_dirty],2)*1,"n.a.")))</f>
        <v>#N/A</v>
      </c>
      <c r="T2523" s="1"/>
      <c r="U2523" s="1" t="e">
        <f>VLOOKUP(Tabelle1[[#This Row],[productid]],Tabelle2[#All],2,FALSE)</f>
        <v>#N/A</v>
      </c>
    </row>
    <row r="2524" spans="1:21">
      <c r="A2524" t="s">
        <v>4234</v>
      </c>
      <c r="B2524">
        <v>1732</v>
      </c>
      <c r="C2524">
        <v>223861</v>
      </c>
      <c r="D2524" t="s">
        <v>4254</v>
      </c>
      <c r="E2524" t="s">
        <v>4053</v>
      </c>
      <c r="F2524">
        <v>18406</v>
      </c>
      <c r="G2524">
        <v>3725833</v>
      </c>
      <c r="H2524">
        <f t="shared" si="39"/>
        <v>0</v>
      </c>
      <c r="I2524">
        <f t="array" ref="I2524">MIN(IFERROR(FIND(IstNumbers,A2524),""))</f>
        <v>15</v>
      </c>
      <c r="J2524" s="1" t="e">
        <f>IF([first '# in title]&lt;[pos kw in title],MID([title],[pos kw in title]-6,6),#N/A)</f>
        <v>#N/A</v>
      </c>
      <c r="K2524" s="1" t="e">
        <f>IFERROR(MID(SUBSTITUTE([kw rough in title],",","."),FIND("(",[kw rough in title])+1,20),SUBSTITUTE(IFERROR(MID([kw rough in title],FIND(" ",[kw rough in title])+1,20),[kw rough in title]),",","."))</f>
        <v>#N/A</v>
      </c>
      <c r="L2524" s="1">
        <f>IFERROR(FIND("kW",[desc]),0)</f>
        <v>0</v>
      </c>
      <c r="M2524">
        <f t="array" ref="M2524">MIN(IFERROR(FIND(IstNumbers,E2524),""))</f>
        <v>25</v>
      </c>
      <c r="N2524" s="1" t="b">
        <f>IF([first '# in desc]&lt;[pos kw in desc],MID([desc],[pos kw in desc]-7,7))</f>
        <v>0</v>
      </c>
      <c r="O25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4" s="1" t="str">
        <f>TRIM(IF([first '# in desc]&lt;[pos kw in desc],MID([desc],[pos kw in desc]-6,6),FALSE))</f>
        <v>FALSCH</v>
      </c>
      <c r="Q2524" s="1" t="b">
        <f>IF(LEN([manuell])=0,IFERROR([kw fine in title]*1,IFERROR(SUMPRODUCT(COUNTIF(IsDigits,MID([kw in desc],ROW($A$1:$A$150),1)))=LEN([kw in desc]),#N/A)),[manuell])</f>
        <v>0</v>
      </c>
      <c r="R2524" s="1" t="str">
        <f>IF([pos kw in title]&gt;0,MID(J2524,#REF!,4),IF([first '# in title]&gt;0,MID([title],[first '# in title],3),IF([first '# in title]&gt;0,MID([desc],#REF!,3),VLOOKUP([productid],$G$2:$R$1386,8))))</f>
        <v>24D</v>
      </c>
      <c r="S2524" s="1" t="e">
        <f>IF([kw in desc]=[kw rough in title],[kw in desc]*1,IFERROR(LEFT([kw_dirty],3)*1,IFERROR(LEFT([kw_dirty],2)*1,"n.a.")))</f>
        <v>#N/A</v>
      </c>
      <c r="T2524" s="1"/>
      <c r="U2524" s="1" t="e">
        <f>VLOOKUP(Tabelle1[[#This Row],[productid]],Tabelle2[#All],2,FALSE)</f>
        <v>#N/A</v>
      </c>
    </row>
    <row r="2525" spans="1:21">
      <c r="A2525" t="s">
        <v>4248</v>
      </c>
      <c r="B2525">
        <v>3195</v>
      </c>
      <c r="C2525">
        <v>289859</v>
      </c>
      <c r="D2525" t="s">
        <v>4255</v>
      </c>
      <c r="E2525" t="s">
        <v>4256</v>
      </c>
      <c r="F2525">
        <v>18406</v>
      </c>
      <c r="G2525">
        <v>3094808</v>
      </c>
      <c r="H2525">
        <f t="shared" si="39"/>
        <v>0</v>
      </c>
      <c r="I2525">
        <f t="array" ref="I2525">MIN(IFERROR(FIND(IstNumbers,A2525),""))</f>
        <v>22</v>
      </c>
      <c r="J2525" s="1" t="e">
        <f>IF([first '# in title]&lt;[pos kw in title],MID([title],[pos kw in title]-6,6),#N/A)</f>
        <v>#N/A</v>
      </c>
      <c r="K2525" s="1" t="e">
        <f>IFERROR(MID(SUBSTITUTE([kw rough in title],",","."),FIND("(",[kw rough in title])+1,20),SUBSTITUTE(IFERROR(MID([kw rough in title],FIND(" ",[kw rough in title])+1,20),[kw rough in title]),",","."))</f>
        <v>#N/A</v>
      </c>
      <c r="L2525" s="1">
        <f>IFERROR(FIND("kW",[desc]),0)</f>
        <v>0</v>
      </c>
      <c r="M2525">
        <f t="array" ref="M2525">MIN(IFERROR(FIND(IstNumbers,E2525),""))</f>
        <v>31</v>
      </c>
      <c r="N2525" s="1" t="b">
        <f>IF([first '# in desc]&lt;[pos kw in desc],MID([desc],[pos kw in desc]-7,7))</f>
        <v>0</v>
      </c>
      <c r="O25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5" s="1" t="str">
        <f>TRIM(IF([first '# in desc]&lt;[pos kw in desc],MID([desc],[pos kw in desc]-6,6),FALSE))</f>
        <v>FALSCH</v>
      </c>
      <c r="Q2525" s="1" t="b">
        <f>IF(LEN([manuell])=0,IFERROR([kw fine in title]*1,IFERROR(SUMPRODUCT(COUNTIF(IsDigits,MID([kw in desc],ROW($A$1:$A$150),1)))=LEN([kw in desc]),#N/A)),[manuell])</f>
        <v>0</v>
      </c>
      <c r="R2525" s="1" t="str">
        <f>IF([pos kw in title]&gt;0,MID(J2525,#REF!,4),IF([first '# in title]&gt;0,MID([title],[first '# in title],3),IF([first '# in title]&gt;0,MID([desc],#REF!,3),VLOOKUP([productid],$G$2:$R$1386,8))))</f>
        <v xml:space="preserve">22 </v>
      </c>
      <c r="S2525" s="1" t="e">
        <f>IF([kw in desc]=[kw rough in title],[kw in desc]*1,IFERROR(LEFT([kw_dirty],3)*1,IFERROR(LEFT([kw_dirty],2)*1,"n.a.")))</f>
        <v>#N/A</v>
      </c>
      <c r="T2525" s="1"/>
      <c r="U2525" s="1" t="e">
        <f>VLOOKUP(Tabelle1[[#This Row],[productid]],Tabelle2[#All],2,FALSE)</f>
        <v>#N/A</v>
      </c>
    </row>
    <row r="2526" spans="1:21">
      <c r="A2526" t="s">
        <v>4234</v>
      </c>
      <c r="B2526">
        <v>1732</v>
      </c>
      <c r="C2526">
        <v>223861</v>
      </c>
      <c r="D2526" t="s">
        <v>4257</v>
      </c>
      <c r="E2526" t="s">
        <v>3831</v>
      </c>
      <c r="F2526">
        <v>18406</v>
      </c>
      <c r="G2526">
        <v>3725833</v>
      </c>
      <c r="H2526">
        <f t="shared" si="39"/>
        <v>0</v>
      </c>
      <c r="I2526">
        <f t="array" ref="I2526">MIN(IFERROR(FIND(IstNumbers,A2526),""))</f>
        <v>15</v>
      </c>
      <c r="J2526" s="1" t="e">
        <f>IF([first '# in title]&lt;[pos kw in title],MID([title],[pos kw in title]-6,6),#N/A)</f>
        <v>#N/A</v>
      </c>
      <c r="K2526" s="1" t="e">
        <f>IFERROR(MID(SUBSTITUTE([kw rough in title],",","."),FIND("(",[kw rough in title])+1,20),SUBSTITUTE(IFERROR(MID([kw rough in title],FIND(" ",[kw rough in title])+1,20),[kw rough in title]),",","."))</f>
        <v>#N/A</v>
      </c>
      <c r="L2526" s="1">
        <f>IFERROR(FIND("kW",[desc]),0)</f>
        <v>0</v>
      </c>
      <c r="M2526">
        <f t="array" ref="M2526">MIN(IFERROR(FIND(IstNumbers,E2526),""))</f>
        <v>25</v>
      </c>
      <c r="N2526" s="1" t="b">
        <f>IF([first '# in desc]&lt;[pos kw in desc],MID([desc],[pos kw in desc]-7,7))</f>
        <v>0</v>
      </c>
      <c r="O25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6" s="1" t="str">
        <f>TRIM(IF([first '# in desc]&lt;[pos kw in desc],MID([desc],[pos kw in desc]-6,6),FALSE))</f>
        <v>FALSCH</v>
      </c>
      <c r="Q2526" s="1" t="b">
        <f>IF(LEN([manuell])=0,IFERROR([kw fine in title]*1,IFERROR(SUMPRODUCT(COUNTIF(IsDigits,MID([kw in desc],ROW($A$1:$A$150),1)))=LEN([kw in desc]),#N/A)),[manuell])</f>
        <v>0</v>
      </c>
      <c r="R2526" s="1" t="str">
        <f>IF([pos kw in title]&gt;0,MID(J2526,#REF!,4),IF([first '# in title]&gt;0,MID([title],[first '# in title],3),IF([first '# in title]&gt;0,MID([desc],#REF!,3),VLOOKUP([productid],$G$2:$R$1386,8))))</f>
        <v>24D</v>
      </c>
      <c r="S2526" s="1" t="e">
        <f>IF([kw in desc]=[kw rough in title],[kw in desc]*1,IFERROR(LEFT([kw_dirty],3)*1,IFERROR(LEFT([kw_dirty],2)*1,"n.a.")))</f>
        <v>#N/A</v>
      </c>
      <c r="T2526" s="1"/>
      <c r="U2526" s="1" t="e">
        <f>VLOOKUP(Tabelle1[[#This Row],[productid]],Tabelle2[#All],2,FALSE)</f>
        <v>#N/A</v>
      </c>
    </row>
    <row r="2527" spans="1:21">
      <c r="A2527" t="s">
        <v>4248</v>
      </c>
      <c r="B2527">
        <v>3200</v>
      </c>
      <c r="C2527">
        <v>289859</v>
      </c>
      <c r="D2527" t="s">
        <v>4258</v>
      </c>
      <c r="E2527" t="s">
        <v>4259</v>
      </c>
      <c r="F2527">
        <v>18406</v>
      </c>
      <c r="G2527">
        <v>3094808</v>
      </c>
      <c r="H2527">
        <f t="shared" si="39"/>
        <v>0</v>
      </c>
      <c r="I2527">
        <f t="array" ref="I2527">MIN(IFERROR(FIND(IstNumbers,A2527),""))</f>
        <v>22</v>
      </c>
      <c r="J2527" s="1" t="e">
        <f>IF([first '# in title]&lt;[pos kw in title],MID([title],[pos kw in title]-6,6),#N/A)</f>
        <v>#N/A</v>
      </c>
      <c r="K2527" s="1" t="e">
        <f>IFERROR(MID(SUBSTITUTE([kw rough in title],",","."),FIND("(",[kw rough in title])+1,20),SUBSTITUTE(IFERROR(MID([kw rough in title],FIND(" ",[kw rough in title])+1,20),[kw rough in title]),",","."))</f>
        <v>#N/A</v>
      </c>
      <c r="L2527" s="1">
        <f>IFERROR(FIND("kW",[desc]),0)</f>
        <v>0</v>
      </c>
      <c r="M2527">
        <f t="array" ref="M2527">MIN(IFERROR(FIND(IstNumbers,E2527),""))</f>
        <v>31</v>
      </c>
      <c r="N2527" s="1" t="b">
        <f>IF([first '# in desc]&lt;[pos kw in desc],MID([desc],[pos kw in desc]-7,7))</f>
        <v>0</v>
      </c>
      <c r="O25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7" s="1" t="str">
        <f>TRIM(IF([first '# in desc]&lt;[pos kw in desc],MID([desc],[pos kw in desc]-6,6),FALSE))</f>
        <v>FALSCH</v>
      </c>
      <c r="Q2527" s="1" t="b">
        <f>IF(LEN([manuell])=0,IFERROR([kw fine in title]*1,IFERROR(SUMPRODUCT(COUNTIF(IsDigits,MID([kw in desc],ROW($A$1:$A$150),1)))=LEN([kw in desc]),#N/A)),[manuell])</f>
        <v>0</v>
      </c>
      <c r="R2527" s="1" t="str">
        <f>IF([pos kw in title]&gt;0,MID(J2527,#REF!,4),IF([first '# in title]&gt;0,MID([title],[first '# in title],3),IF([first '# in title]&gt;0,MID([desc],#REF!,3),VLOOKUP([productid],$G$2:$R$1386,8))))</f>
        <v xml:space="preserve">22 </v>
      </c>
      <c r="S2527" s="1" t="e">
        <f>IF([kw in desc]=[kw rough in title],[kw in desc]*1,IFERROR(LEFT([kw_dirty],3)*1,IFERROR(LEFT([kw_dirty],2)*1,"n.a.")))</f>
        <v>#N/A</v>
      </c>
      <c r="T2527" s="1"/>
      <c r="U2527" s="1" t="e">
        <f>VLOOKUP(Tabelle1[[#This Row],[productid]],Tabelle2[#All],2,FALSE)</f>
        <v>#N/A</v>
      </c>
    </row>
    <row r="2528" spans="1:21">
      <c r="A2528" t="s">
        <v>4248</v>
      </c>
      <c r="B2528">
        <v>3205</v>
      </c>
      <c r="C2528">
        <v>289859</v>
      </c>
      <c r="D2528" t="s">
        <v>4260</v>
      </c>
      <c r="E2528" t="s">
        <v>4261</v>
      </c>
      <c r="F2528">
        <v>18406</v>
      </c>
      <c r="G2528">
        <v>3094808</v>
      </c>
      <c r="H2528">
        <f t="shared" si="39"/>
        <v>0</v>
      </c>
      <c r="I2528">
        <f t="array" ref="I2528">MIN(IFERROR(FIND(IstNumbers,A2528),""))</f>
        <v>22</v>
      </c>
      <c r="J2528" s="1" t="e">
        <f>IF([first '# in title]&lt;[pos kw in title],MID([title],[pos kw in title]-6,6),#N/A)</f>
        <v>#N/A</v>
      </c>
      <c r="K2528" s="1" t="e">
        <f>IFERROR(MID(SUBSTITUTE([kw rough in title],",","."),FIND("(",[kw rough in title])+1,20),SUBSTITUTE(IFERROR(MID([kw rough in title],FIND(" ",[kw rough in title])+1,20),[kw rough in title]),",","."))</f>
        <v>#N/A</v>
      </c>
      <c r="L2528" s="1">
        <f>IFERROR(FIND("kW",[desc]),0)</f>
        <v>0</v>
      </c>
      <c r="M2528">
        <f t="array" ref="M2528">MIN(IFERROR(FIND(IstNumbers,E2528),""))</f>
        <v>31</v>
      </c>
      <c r="N2528" s="1" t="b">
        <f>IF([first '# in desc]&lt;[pos kw in desc],MID([desc],[pos kw in desc]-7,7))</f>
        <v>0</v>
      </c>
      <c r="O25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28" s="1" t="str">
        <f>TRIM(IF([first '# in desc]&lt;[pos kw in desc],MID([desc],[pos kw in desc]-6,6),FALSE))</f>
        <v>FALSCH</v>
      </c>
      <c r="Q2528" s="1" t="b">
        <f>IF(LEN([manuell])=0,IFERROR([kw fine in title]*1,IFERROR(SUMPRODUCT(COUNTIF(IsDigits,MID([kw in desc],ROW($A$1:$A$150),1)))=LEN([kw in desc]),#N/A)),[manuell])</f>
        <v>0</v>
      </c>
      <c r="R2528" s="1" t="str">
        <f>IF([pos kw in title]&gt;0,MID(J2528,#REF!,4),IF([first '# in title]&gt;0,MID([title],[first '# in title],3),IF([first '# in title]&gt;0,MID([desc],#REF!,3),VLOOKUP([productid],$G$2:$R$1386,8))))</f>
        <v xml:space="preserve">22 </v>
      </c>
      <c r="S2528" s="1" t="e">
        <f>IF([kw in desc]=[kw rough in title],[kw in desc]*1,IFERROR(LEFT([kw_dirty],3)*1,IFERROR(LEFT([kw_dirty],2)*1,"n.a.")))</f>
        <v>#N/A</v>
      </c>
      <c r="T2528" s="1"/>
      <c r="U2528" s="1" t="e">
        <f>VLOOKUP(Tabelle1[[#This Row],[productid]],Tabelle2[#All],2,FALSE)</f>
        <v>#N/A</v>
      </c>
    </row>
    <row r="2529" spans="1:21" hidden="1">
      <c r="A2529" t="s">
        <v>4262</v>
      </c>
      <c r="B2529">
        <v>2219</v>
      </c>
      <c r="C2529">
        <v>289859</v>
      </c>
      <c r="D2529" t="s">
        <v>4263</v>
      </c>
      <c r="E2529" t="s">
        <v>4079</v>
      </c>
      <c r="F2529">
        <v>18406</v>
      </c>
      <c r="G2529">
        <v>2635849</v>
      </c>
      <c r="H2529">
        <f t="shared" si="39"/>
        <v>0</v>
      </c>
      <c r="I2529">
        <f t="array" ref="I2529">MIN(IFERROR(FIND(IstNumbers,A2529),""))</f>
        <v>14</v>
      </c>
      <c r="J2529" s="1" t="e">
        <f>IF([first '# in title]&lt;[pos kw in title],MID([title],[pos kw in title]-6,6),#N/A)</f>
        <v>#N/A</v>
      </c>
      <c r="K2529" s="1" t="e">
        <f>IFERROR(MID(SUBSTITUTE([kw rough in title],",","."),FIND("(",[kw rough in title])+1,20),SUBSTITUTE(IFERROR(MID([kw rough in title],FIND(" ",[kw rough in title])+1,20),[kw rough in title]),",","."))</f>
        <v>#N/A</v>
      </c>
      <c r="L2529" s="1">
        <f>IFERROR(FIND("kW",[desc]),0)</f>
        <v>71</v>
      </c>
      <c r="M2529">
        <f t="array" ref="M2529">MIN(IFERROR(FIND(IstNumbers,E2529),""))</f>
        <v>29</v>
      </c>
      <c r="N2529" s="1" t="str">
        <f>IF([first '# in desc]&lt;[pos kw in desc],MID([desc],[pos kw in desc]-7,7))</f>
        <v xml:space="preserve">­me 16 </v>
      </c>
      <c r="O252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29" s="1" t="str">
        <f>TRIM(IF([first '# in desc]&lt;[pos kw in desc],MID([desc],[pos kw in desc]-6,6),FALSE))</f>
        <v>me 16</v>
      </c>
      <c r="Q2529" s="1" t="b">
        <f>IF(LEN([manuell])=0,IFERROR([kw fine in title]*1,IFERROR(SUMPRODUCT(COUNTIF(IsDigits,MID([kw in desc],ROW($A$1:$A$150),1)))=LEN([kw in desc]),#N/A)),[manuell])</f>
        <v>0</v>
      </c>
      <c r="R2529" s="1" t="str">
        <f>IF([pos kw in title]&gt;0,MID(J2529,#REF!,4),IF([first '# in title]&gt;0,MID([title],[first '# in title],3),IF([first '# in title]&gt;0,MID([desc],#REF!,3),VLOOKUP([productid],$G$2:$R$1386,8))))</f>
        <v xml:space="preserve">16 </v>
      </c>
      <c r="S2529" s="1" t="e">
        <f>IF([kw in desc]=[kw rough in title],[kw in desc]*1,IFERROR(LEFT([kw_dirty],3)*1,IFERROR(LEFT([kw_dirty],2)*1,"n.a.")))</f>
        <v>#N/A</v>
      </c>
      <c r="T2529" s="1"/>
      <c r="U2529" s="1">
        <f>VLOOKUP(Tabelle1[[#This Row],[productid]],Tabelle2[#All],2,FALSE)</f>
        <v>16</v>
      </c>
    </row>
    <row r="2530" spans="1:21">
      <c r="A2530" t="s">
        <v>4248</v>
      </c>
      <c r="B2530">
        <v>3205</v>
      </c>
      <c r="C2530">
        <v>289859</v>
      </c>
      <c r="D2530" t="s">
        <v>4264</v>
      </c>
      <c r="E2530" t="s">
        <v>4265</v>
      </c>
      <c r="F2530">
        <v>18406</v>
      </c>
      <c r="G2530">
        <v>3094808</v>
      </c>
      <c r="H2530">
        <f t="shared" si="39"/>
        <v>0</v>
      </c>
      <c r="I2530">
        <f t="array" ref="I2530">MIN(IFERROR(FIND(IstNumbers,A2530),""))</f>
        <v>22</v>
      </c>
      <c r="J2530" s="1" t="e">
        <f>IF([first '# in title]&lt;[pos kw in title],MID([title],[pos kw in title]-6,6),#N/A)</f>
        <v>#N/A</v>
      </c>
      <c r="K2530" s="1" t="e">
        <f>IFERROR(MID(SUBSTITUTE([kw rough in title],",","."),FIND("(",[kw rough in title])+1,20),SUBSTITUTE(IFERROR(MID([kw rough in title],FIND(" ",[kw rough in title])+1,20),[kw rough in title]),",","."))</f>
        <v>#N/A</v>
      </c>
      <c r="L2530" s="1">
        <f>IFERROR(FIND("kW",[desc]),0)</f>
        <v>0</v>
      </c>
      <c r="M2530">
        <f t="array" ref="M2530">MIN(IFERROR(FIND(IstNumbers,E2530),""))</f>
        <v>31</v>
      </c>
      <c r="N2530" s="1" t="b">
        <f>IF([first '# in desc]&lt;[pos kw in desc],MID([desc],[pos kw in desc]-7,7))</f>
        <v>0</v>
      </c>
      <c r="O25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30" s="1" t="str">
        <f>TRIM(IF([first '# in desc]&lt;[pos kw in desc],MID([desc],[pos kw in desc]-6,6),FALSE))</f>
        <v>FALSCH</v>
      </c>
      <c r="Q2530" s="1" t="b">
        <f>IF(LEN([manuell])=0,IFERROR([kw fine in title]*1,IFERROR(SUMPRODUCT(COUNTIF(IsDigits,MID([kw in desc],ROW($A$1:$A$150),1)))=LEN([kw in desc]),#N/A)),[manuell])</f>
        <v>0</v>
      </c>
      <c r="R2530" s="1" t="str">
        <f>IF([pos kw in title]&gt;0,MID(J2530,#REF!,4),IF([first '# in title]&gt;0,MID([title],[first '# in title],3),IF([first '# in title]&gt;0,MID([desc],#REF!,3),VLOOKUP([productid],$G$2:$R$1386,8))))</f>
        <v xml:space="preserve">22 </v>
      </c>
      <c r="S2530" s="1" t="e">
        <f>IF([kw in desc]=[kw rough in title],[kw in desc]*1,IFERROR(LEFT([kw_dirty],3)*1,IFERROR(LEFT([kw_dirty],2)*1,"n.a.")))</f>
        <v>#N/A</v>
      </c>
      <c r="T2530" s="1"/>
      <c r="U2530" s="1" t="e">
        <f>VLOOKUP(Tabelle1[[#This Row],[productid]],Tabelle2[#All],2,FALSE)</f>
        <v>#N/A</v>
      </c>
    </row>
    <row r="2531" spans="1:21">
      <c r="A2531" t="s">
        <v>4262</v>
      </c>
      <c r="B2531">
        <v>2337.36</v>
      </c>
      <c r="C2531">
        <v>293331</v>
      </c>
      <c r="D2531" t="s">
        <v>4266</v>
      </c>
      <c r="E2531" t="s">
        <v>4267</v>
      </c>
      <c r="F2531">
        <v>18406</v>
      </c>
      <c r="G2531">
        <v>2635849</v>
      </c>
      <c r="H2531">
        <f t="shared" si="39"/>
        <v>0</v>
      </c>
      <c r="I2531">
        <f t="array" ref="I2531">MIN(IFERROR(FIND(IstNumbers,A2531),""))</f>
        <v>14</v>
      </c>
      <c r="J2531" s="1" t="e">
        <f>IF([first '# in title]&lt;[pos kw in title],MID([title],[pos kw in title]-6,6),#N/A)</f>
        <v>#N/A</v>
      </c>
      <c r="K2531" s="1" t="e">
        <f>IFERROR(MID(SUBSTITUTE([kw rough in title],",","."),FIND("(",[kw rough in title])+1,20),SUBSTITUTE(IFERROR(MID([kw rough in title],FIND(" ",[kw rough in title])+1,20),[kw rough in title]),",","."))</f>
        <v>#N/A</v>
      </c>
      <c r="L2531" s="1">
        <f>IFERROR(FIND("kW",[desc]),0)</f>
        <v>0</v>
      </c>
      <c r="M2531">
        <f t="array" ref="M2531">MIN(IFERROR(FIND(IstNumbers,E2531),""))</f>
        <v>14</v>
      </c>
      <c r="N2531" s="1" t="b">
        <f>IF([first '# in desc]&lt;[pos kw in desc],MID([desc],[pos kw in desc]-7,7))</f>
        <v>0</v>
      </c>
      <c r="O25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31" s="1" t="str">
        <f>TRIM(IF([first '# in desc]&lt;[pos kw in desc],MID([desc],[pos kw in desc]-6,6),FALSE))</f>
        <v>FALSCH</v>
      </c>
      <c r="Q2531" s="1" t="b">
        <f>IF(LEN([manuell])=0,IFERROR([kw fine in title]*1,IFERROR(SUMPRODUCT(COUNTIF(IsDigits,MID([kw in desc],ROW($A$1:$A$150),1)))=LEN([kw in desc]),#N/A)),[manuell])</f>
        <v>0</v>
      </c>
      <c r="R2531" s="1" t="str">
        <f>IF([pos kw in title]&gt;0,MID(J2531,#REF!,4),IF([first '# in title]&gt;0,MID([title],[first '# in title],3),IF([first '# in title]&gt;0,MID([desc],#REF!,3),VLOOKUP([productid],$G$2:$R$1386,8))))</f>
        <v xml:space="preserve">16 </v>
      </c>
      <c r="S2531" s="1" t="e">
        <f>IF([kw in desc]=[kw rough in title],[kw in desc]*1,IFERROR(LEFT([kw_dirty],3)*1,IFERROR(LEFT([kw_dirty],2)*1,"n.a.")))</f>
        <v>#N/A</v>
      </c>
      <c r="T2531" s="1"/>
      <c r="U2531" s="1">
        <f>VLOOKUP(Tabelle1[[#This Row],[productid]],Tabelle2[#All],2,FALSE)</f>
        <v>16</v>
      </c>
    </row>
    <row r="2532" spans="1:21" hidden="1">
      <c r="A2532" t="s">
        <v>4268</v>
      </c>
      <c r="B2532">
        <v>2244</v>
      </c>
      <c r="C2532">
        <v>289859</v>
      </c>
      <c r="D2532" t="s">
        <v>4269</v>
      </c>
      <c r="E2532" t="s">
        <v>3809</v>
      </c>
      <c r="F2532">
        <v>18406</v>
      </c>
      <c r="G2532">
        <v>1219746</v>
      </c>
      <c r="H2532">
        <f t="shared" si="39"/>
        <v>0</v>
      </c>
      <c r="I2532">
        <f t="array" ref="I2532">MIN(IFERROR(FIND(IstNumbers,A2532),""))</f>
        <v>13</v>
      </c>
      <c r="J2532" s="1" t="e">
        <f>IF([first '# in title]&lt;[pos kw in title],MID([title],[pos kw in title]-6,6),#N/A)</f>
        <v>#N/A</v>
      </c>
      <c r="K2532" s="1" t="e">
        <f>IFERROR(MID(SUBSTITUTE([kw rough in title],",","."),FIND("(",[kw rough in title])+1,20),SUBSTITUTE(IFERROR(MID([kw rough in title],FIND(" ",[kw rough in title])+1,20),[kw rough in title]),",","."))</f>
        <v>#N/A</v>
      </c>
      <c r="L2532" s="1">
        <f>IFERROR(FIND("kW",[desc]),0)</f>
        <v>71</v>
      </c>
      <c r="M2532">
        <f t="array" ref="M2532">MIN(IFERROR(FIND(IstNumbers,E2532),""))</f>
        <v>29</v>
      </c>
      <c r="N2532" s="1" t="str">
        <f>IF([first '# in desc]&lt;[pos kw in desc],MID([desc],[pos kw in desc]-7,7))</f>
        <v xml:space="preserve">­me 16 </v>
      </c>
      <c r="O253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32" s="1" t="str">
        <f>TRIM(IF([first '# in desc]&lt;[pos kw in desc],MID([desc],[pos kw in desc]-6,6),FALSE))</f>
        <v>me 16</v>
      </c>
      <c r="Q2532" s="1" t="b">
        <f>IF(LEN([manuell])=0,IFERROR([kw fine in title]*1,IFERROR(SUMPRODUCT(COUNTIF(IsDigits,MID([kw in desc],ROW($A$1:$A$150),1)))=LEN([kw in desc]),#N/A)),[manuell])</f>
        <v>0</v>
      </c>
      <c r="R2532" s="1" t="str">
        <f>IF([pos kw in title]&gt;0,MID(J2532,#REF!,4),IF([first '# in title]&gt;0,MID([title],[first '# in title],3),IF([first '# in title]&gt;0,MID([desc],#REF!,3),VLOOKUP([productid],$G$2:$R$1386,8))))</f>
        <v xml:space="preserve">16 </v>
      </c>
      <c r="S2532" s="1" t="e">
        <f>IF([kw in desc]=[kw rough in title],[kw in desc]*1,IFERROR(LEFT([kw_dirty],3)*1,IFERROR(LEFT([kw_dirty],2)*1,"n.a.")))</f>
        <v>#N/A</v>
      </c>
      <c r="T2532" s="1"/>
      <c r="U2532" s="1">
        <f>VLOOKUP(Tabelle1[[#This Row],[productid]],Tabelle2[#All],2,FALSE)</f>
        <v>16</v>
      </c>
    </row>
    <row r="2533" spans="1:21">
      <c r="A2533" t="s">
        <v>4248</v>
      </c>
      <c r="B2533">
        <v>3215</v>
      </c>
      <c r="C2533">
        <v>289859</v>
      </c>
      <c r="D2533" t="s">
        <v>4270</v>
      </c>
      <c r="E2533" t="s">
        <v>4271</v>
      </c>
      <c r="F2533">
        <v>18406</v>
      </c>
      <c r="G2533">
        <v>3094808</v>
      </c>
      <c r="H2533">
        <f t="shared" si="39"/>
        <v>0</v>
      </c>
      <c r="I2533">
        <f t="array" ref="I2533">MIN(IFERROR(FIND(IstNumbers,A2533),""))</f>
        <v>22</v>
      </c>
      <c r="J2533" s="1" t="e">
        <f>IF([first '# in title]&lt;[pos kw in title],MID([title],[pos kw in title]-6,6),#N/A)</f>
        <v>#N/A</v>
      </c>
      <c r="K2533" s="1" t="e">
        <f>IFERROR(MID(SUBSTITUTE([kw rough in title],",","."),FIND("(",[kw rough in title])+1,20),SUBSTITUTE(IFERROR(MID([kw rough in title],FIND(" ",[kw rough in title])+1,20),[kw rough in title]),",","."))</f>
        <v>#N/A</v>
      </c>
      <c r="L2533" s="1">
        <f>IFERROR(FIND("kW",[desc]),0)</f>
        <v>0</v>
      </c>
      <c r="M2533">
        <f t="array" ref="M2533">MIN(IFERROR(FIND(IstNumbers,E2533),""))</f>
        <v>31</v>
      </c>
      <c r="N2533" s="1" t="b">
        <f>IF([first '# in desc]&lt;[pos kw in desc],MID([desc],[pos kw in desc]-7,7))</f>
        <v>0</v>
      </c>
      <c r="O25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33" s="1" t="str">
        <f>TRIM(IF([first '# in desc]&lt;[pos kw in desc],MID([desc],[pos kw in desc]-6,6),FALSE))</f>
        <v>FALSCH</v>
      </c>
      <c r="Q2533" s="1" t="b">
        <f>IF(LEN([manuell])=0,IFERROR([kw fine in title]*1,IFERROR(SUMPRODUCT(COUNTIF(IsDigits,MID([kw in desc],ROW($A$1:$A$150),1)))=LEN([kw in desc]),#N/A)),[manuell])</f>
        <v>0</v>
      </c>
      <c r="R2533" s="1" t="str">
        <f>IF([pos kw in title]&gt;0,MID(J2533,#REF!,4),IF([first '# in title]&gt;0,MID([title],[first '# in title],3),IF([first '# in title]&gt;0,MID([desc],#REF!,3),VLOOKUP([productid],$G$2:$R$1386,8))))</f>
        <v xml:space="preserve">22 </v>
      </c>
      <c r="S2533" s="1" t="e">
        <f>IF([kw in desc]=[kw rough in title],[kw in desc]*1,IFERROR(LEFT([kw_dirty],3)*1,IFERROR(LEFT([kw_dirty],2)*1,"n.a.")))</f>
        <v>#N/A</v>
      </c>
      <c r="T2533" s="1"/>
      <c r="U2533" s="1" t="e">
        <f>VLOOKUP(Tabelle1[[#This Row],[productid]],Tabelle2[#All],2,FALSE)</f>
        <v>#N/A</v>
      </c>
    </row>
    <row r="2534" spans="1:21">
      <c r="A2534" t="s">
        <v>4272</v>
      </c>
      <c r="B2534">
        <v>2418</v>
      </c>
      <c r="C2534">
        <v>289859</v>
      </c>
      <c r="D2534" t="s">
        <v>4273</v>
      </c>
      <c r="E2534" t="s">
        <v>4274</v>
      </c>
      <c r="F2534">
        <v>18406</v>
      </c>
      <c r="G2534">
        <v>2286143</v>
      </c>
      <c r="H2534">
        <f t="shared" si="39"/>
        <v>0</v>
      </c>
      <c r="I2534">
        <f t="array" ref="I2534">MIN(IFERROR(FIND(IstNumbers,A2534),""))</f>
        <v>28</v>
      </c>
      <c r="J2534" s="1" t="e">
        <f>IF([first '# in title]&lt;[pos kw in title],MID([title],[pos kw in title]-6,6),#N/A)</f>
        <v>#N/A</v>
      </c>
      <c r="K2534" s="1" t="e">
        <f>IFERROR(MID(SUBSTITUTE([kw rough in title],",","."),FIND("(",[kw rough in title])+1,20),SUBSTITUTE(IFERROR(MID([kw rough in title],FIND(" ",[kw rough in title])+1,20),[kw rough in title]),",","."))</f>
        <v>#N/A</v>
      </c>
      <c r="L2534" s="1">
        <f>IFERROR(FIND("kW",[desc]),0)</f>
        <v>0</v>
      </c>
      <c r="M2534">
        <f t="array" ref="M2534">MIN(IFERROR(FIND(IstNumbers,E2534),""))</f>
        <v>33</v>
      </c>
      <c r="N2534" s="1" t="b">
        <f>IF([first '# in desc]&lt;[pos kw in desc],MID([desc],[pos kw in desc]-7,7))</f>
        <v>0</v>
      </c>
      <c r="O25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34" s="1" t="str">
        <f>TRIM(IF([first '# in desc]&lt;[pos kw in desc],MID([desc],[pos kw in desc]-6,6),FALSE))</f>
        <v>FALSCH</v>
      </c>
      <c r="Q2534" s="1" t="b">
        <f>IF(LEN([manuell])=0,IFERROR([kw fine in title]*1,IFERROR(SUMPRODUCT(COUNTIF(IsDigits,MID([kw in desc],ROW($A$1:$A$150),1)))=LEN([kw in desc]),#N/A)),[manuell])</f>
        <v>0</v>
      </c>
      <c r="R2534" s="1" t="str">
        <f>IF([pos kw in title]&gt;0,MID(J2534,#REF!,4),IF([first '# in title]&gt;0,MID([title],[first '# in title],3),IF([first '# in title]&gt;0,MID([desc],#REF!,3),VLOOKUP([productid],$G$2:$R$1386,8))))</f>
        <v>146</v>
      </c>
      <c r="S2534" s="1" t="e">
        <f>IF([kw in desc]=[kw rough in title],[kw in desc]*1,IFERROR(LEFT([kw_dirty],3)*1,IFERROR(LEFT([kw_dirty],2)*1,"n.a.")))</f>
        <v>#N/A</v>
      </c>
      <c r="T2534" s="1"/>
      <c r="U2534" s="1" t="e">
        <f>VLOOKUP(Tabelle1[[#This Row],[productid]],Tabelle2[#All],2,FALSE)</f>
        <v>#N/A</v>
      </c>
    </row>
    <row r="2535" spans="1:21" hidden="1">
      <c r="A2535" t="s">
        <v>4262</v>
      </c>
      <c r="B2535">
        <v>2454</v>
      </c>
      <c r="C2535">
        <v>289859</v>
      </c>
      <c r="D2535" t="s">
        <v>4275</v>
      </c>
      <c r="E2535" t="s">
        <v>4276</v>
      </c>
      <c r="F2535">
        <v>18406</v>
      </c>
      <c r="G2535">
        <v>2635849</v>
      </c>
      <c r="H2535">
        <f t="shared" si="39"/>
        <v>0</v>
      </c>
      <c r="I2535">
        <f t="array" ref="I2535">MIN(IFERROR(FIND(IstNumbers,A2535),""))</f>
        <v>14</v>
      </c>
      <c r="J2535" s="1" t="e">
        <f>IF([first '# in title]&lt;[pos kw in title],MID([title],[pos kw in title]-6,6),#N/A)</f>
        <v>#N/A</v>
      </c>
      <c r="K2535" s="1" t="e">
        <f>IFERROR(MID(SUBSTITUTE([kw rough in title],",","."),FIND("(",[kw rough in title])+1,20),SUBSTITUTE(IFERROR(MID([kw rough in title],FIND(" ",[kw rough in title])+1,20),[kw rough in title]),",","."))</f>
        <v>#N/A</v>
      </c>
      <c r="L2535" s="1">
        <f>IFERROR(FIND("kW",[desc]),0)</f>
        <v>71</v>
      </c>
      <c r="M2535">
        <f t="array" ref="M2535">MIN(IFERROR(FIND(IstNumbers,E2535),""))</f>
        <v>29</v>
      </c>
      <c r="N2535" s="1" t="str">
        <f>IF([first '# in desc]&lt;[pos kw in desc],MID([desc],[pos kw in desc]-7,7))</f>
        <v xml:space="preserve">­me 16 </v>
      </c>
      <c r="O25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35" s="1" t="str">
        <f>TRIM(IF([first '# in desc]&lt;[pos kw in desc],MID([desc],[pos kw in desc]-6,6),FALSE))</f>
        <v>me 16</v>
      </c>
      <c r="Q2535" s="1" t="b">
        <f>IF(LEN([manuell])=0,IFERROR([kw fine in title]*1,IFERROR(SUMPRODUCT(COUNTIF(IsDigits,MID([kw in desc],ROW($A$1:$A$150),1)))=LEN([kw in desc]),#N/A)),[manuell])</f>
        <v>0</v>
      </c>
      <c r="R2535" s="1" t="str">
        <f>IF([pos kw in title]&gt;0,MID(J2535,#REF!,4),IF([first '# in title]&gt;0,MID([title],[first '# in title],3),IF([first '# in title]&gt;0,MID([desc],#REF!,3),VLOOKUP([productid],$G$2:$R$1386,8))))</f>
        <v xml:space="preserve">16 </v>
      </c>
      <c r="S2535" s="1" t="e">
        <f>IF([kw in desc]=[kw rough in title],[kw in desc]*1,IFERROR(LEFT([kw_dirty],3)*1,IFERROR(LEFT([kw_dirty],2)*1,"n.a.")))</f>
        <v>#N/A</v>
      </c>
      <c r="T2535" s="1"/>
      <c r="U2535" s="1">
        <f>VLOOKUP(Tabelle1[[#This Row],[productid]],Tabelle2[#All],2,FALSE)</f>
        <v>16</v>
      </c>
    </row>
    <row r="2536" spans="1:21" hidden="1">
      <c r="A2536" t="s">
        <v>4268</v>
      </c>
      <c r="B2536">
        <v>2244</v>
      </c>
      <c r="C2536">
        <v>289859</v>
      </c>
      <c r="D2536" t="s">
        <v>4277</v>
      </c>
      <c r="E2536" t="s">
        <v>3897</v>
      </c>
      <c r="F2536">
        <v>18406</v>
      </c>
      <c r="G2536">
        <v>1219746</v>
      </c>
      <c r="H2536">
        <f t="shared" si="39"/>
        <v>0</v>
      </c>
      <c r="I2536">
        <f t="array" ref="I2536">MIN(IFERROR(FIND(IstNumbers,A2536),""))</f>
        <v>13</v>
      </c>
      <c r="J2536" s="1" t="e">
        <f>IF([first '# in title]&lt;[pos kw in title],MID([title],[pos kw in title]-6,6),#N/A)</f>
        <v>#N/A</v>
      </c>
      <c r="K2536" s="1" t="e">
        <f>IFERROR(MID(SUBSTITUTE([kw rough in title],",","."),FIND("(",[kw rough in title])+1,20),SUBSTITUTE(IFERROR(MID([kw rough in title],FIND(" ",[kw rough in title])+1,20),[kw rough in title]),",","."))</f>
        <v>#N/A</v>
      </c>
      <c r="L2536" s="1">
        <f>IFERROR(FIND("kW",[desc]),0)</f>
        <v>71</v>
      </c>
      <c r="M2536">
        <f t="array" ref="M2536">MIN(IFERROR(FIND(IstNumbers,E2536),""))</f>
        <v>29</v>
      </c>
      <c r="N2536" s="1" t="str">
        <f>IF([first '# in desc]&lt;[pos kw in desc],MID([desc],[pos kw in desc]-7,7))</f>
        <v xml:space="preserve">­me 16 </v>
      </c>
      <c r="O253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36" s="1" t="str">
        <f>TRIM(IF([first '# in desc]&lt;[pos kw in desc],MID([desc],[pos kw in desc]-6,6),FALSE))</f>
        <v>me 16</v>
      </c>
      <c r="Q2536" s="1" t="b">
        <f>IF(LEN([manuell])=0,IFERROR([kw fine in title]*1,IFERROR(SUMPRODUCT(COUNTIF(IsDigits,MID([kw in desc],ROW($A$1:$A$150),1)))=LEN([kw in desc]),#N/A)),[manuell])</f>
        <v>0</v>
      </c>
      <c r="R2536" s="1" t="str">
        <f>IF([pos kw in title]&gt;0,MID(J2536,#REF!,4),IF([first '# in title]&gt;0,MID([title],[first '# in title],3),IF([first '# in title]&gt;0,MID([desc],#REF!,3),VLOOKUP([productid],$G$2:$R$1386,8))))</f>
        <v xml:space="preserve">16 </v>
      </c>
      <c r="S2536" s="1" t="e">
        <f>IF([kw in desc]=[kw rough in title],[kw in desc]*1,IFERROR(LEFT([kw_dirty],3)*1,IFERROR(LEFT([kw_dirty],2)*1,"n.a.")))</f>
        <v>#N/A</v>
      </c>
      <c r="T2536" s="1"/>
      <c r="U2536" s="1">
        <f>VLOOKUP(Tabelle1[[#This Row],[productid]],Tabelle2[#All],2,FALSE)</f>
        <v>16</v>
      </c>
    </row>
    <row r="2537" spans="1:21">
      <c r="A2537" t="s">
        <v>4248</v>
      </c>
      <c r="B2537">
        <v>3220</v>
      </c>
      <c r="C2537">
        <v>289859</v>
      </c>
      <c r="D2537" t="s">
        <v>4278</v>
      </c>
      <c r="E2537" t="s">
        <v>4279</v>
      </c>
      <c r="F2537">
        <v>18406</v>
      </c>
      <c r="G2537">
        <v>3094808</v>
      </c>
      <c r="H2537">
        <f t="shared" si="39"/>
        <v>0</v>
      </c>
      <c r="I2537">
        <f t="array" ref="I2537">MIN(IFERROR(FIND(IstNumbers,A2537),""))</f>
        <v>22</v>
      </c>
      <c r="J2537" s="1" t="e">
        <f>IF([first '# in title]&lt;[pos kw in title],MID([title],[pos kw in title]-6,6),#N/A)</f>
        <v>#N/A</v>
      </c>
      <c r="K2537" s="1" t="e">
        <f>IFERROR(MID(SUBSTITUTE([kw rough in title],",","."),FIND("(",[kw rough in title])+1,20),SUBSTITUTE(IFERROR(MID([kw rough in title],FIND(" ",[kw rough in title])+1,20),[kw rough in title]),",","."))</f>
        <v>#N/A</v>
      </c>
      <c r="L2537" s="1">
        <f>IFERROR(FIND("kW",[desc]),0)</f>
        <v>0</v>
      </c>
      <c r="M2537">
        <f t="array" ref="M2537">MIN(IFERROR(FIND(IstNumbers,E2537),""))</f>
        <v>31</v>
      </c>
      <c r="N2537" s="1" t="b">
        <f>IF([first '# in desc]&lt;[pos kw in desc],MID([desc],[pos kw in desc]-7,7))</f>
        <v>0</v>
      </c>
      <c r="O25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37" s="1" t="str">
        <f>TRIM(IF([first '# in desc]&lt;[pos kw in desc],MID([desc],[pos kw in desc]-6,6),FALSE))</f>
        <v>FALSCH</v>
      </c>
      <c r="Q2537" s="1" t="b">
        <f>IF(LEN([manuell])=0,IFERROR([kw fine in title]*1,IFERROR(SUMPRODUCT(COUNTIF(IsDigits,MID([kw in desc],ROW($A$1:$A$150),1)))=LEN([kw in desc]),#N/A)),[manuell])</f>
        <v>0</v>
      </c>
      <c r="R2537" s="1" t="str">
        <f>IF([pos kw in title]&gt;0,MID(J2537,#REF!,4),IF([first '# in title]&gt;0,MID([title],[first '# in title],3),IF([first '# in title]&gt;0,MID([desc],#REF!,3),VLOOKUP([productid],$G$2:$R$1386,8))))</f>
        <v xml:space="preserve">22 </v>
      </c>
      <c r="S2537" s="1" t="e">
        <f>IF([kw in desc]=[kw rough in title],[kw in desc]*1,IFERROR(LEFT([kw_dirty],3)*1,IFERROR(LEFT([kw_dirty],2)*1,"n.a.")))</f>
        <v>#N/A</v>
      </c>
      <c r="T2537" s="1"/>
      <c r="U2537" s="1" t="e">
        <f>VLOOKUP(Tabelle1[[#This Row],[productid]],Tabelle2[#All],2,FALSE)</f>
        <v>#N/A</v>
      </c>
    </row>
    <row r="2538" spans="1:21">
      <c r="A2538" t="s">
        <v>4272</v>
      </c>
      <c r="B2538">
        <v>2419</v>
      </c>
      <c r="C2538">
        <v>289859</v>
      </c>
      <c r="D2538" t="s">
        <v>4280</v>
      </c>
      <c r="E2538" t="s">
        <v>4281</v>
      </c>
      <c r="F2538">
        <v>18406</v>
      </c>
      <c r="G2538">
        <v>2286143</v>
      </c>
      <c r="H2538">
        <f t="shared" si="39"/>
        <v>0</v>
      </c>
      <c r="I2538">
        <f t="array" ref="I2538">MIN(IFERROR(FIND(IstNumbers,A2538),""))</f>
        <v>28</v>
      </c>
      <c r="J2538" s="1" t="e">
        <f>IF([first '# in title]&lt;[pos kw in title],MID([title],[pos kw in title]-6,6),#N/A)</f>
        <v>#N/A</v>
      </c>
      <c r="K2538" s="1" t="e">
        <f>IFERROR(MID(SUBSTITUTE([kw rough in title],",","."),FIND("(",[kw rough in title])+1,20),SUBSTITUTE(IFERROR(MID([kw rough in title],FIND(" ",[kw rough in title])+1,20),[kw rough in title]),",","."))</f>
        <v>#N/A</v>
      </c>
      <c r="L2538" s="1">
        <f>IFERROR(FIND("kW",[desc]),0)</f>
        <v>0</v>
      </c>
      <c r="M2538">
        <f t="array" ref="M2538">MIN(IFERROR(FIND(IstNumbers,E2538),""))</f>
        <v>33</v>
      </c>
      <c r="N2538" s="1" t="b">
        <f>IF([first '# in desc]&lt;[pos kw in desc],MID([desc],[pos kw in desc]-7,7))</f>
        <v>0</v>
      </c>
      <c r="O25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38" s="1" t="str">
        <f>TRIM(IF([first '# in desc]&lt;[pos kw in desc],MID([desc],[pos kw in desc]-6,6),FALSE))</f>
        <v>FALSCH</v>
      </c>
      <c r="Q2538" s="1" t="b">
        <f>IF(LEN([manuell])=0,IFERROR([kw fine in title]*1,IFERROR(SUMPRODUCT(COUNTIF(IsDigits,MID([kw in desc],ROW($A$1:$A$150),1)))=LEN([kw in desc]),#N/A)),[manuell])</f>
        <v>0</v>
      </c>
      <c r="R2538" s="1" t="str">
        <f>IF([pos kw in title]&gt;0,MID(J2538,#REF!,4),IF([first '# in title]&gt;0,MID([title],[first '# in title],3),IF([first '# in title]&gt;0,MID([desc],#REF!,3),VLOOKUP([productid],$G$2:$R$1386,8))))</f>
        <v>146</v>
      </c>
      <c r="S2538" s="1" t="e">
        <f>IF([kw in desc]=[kw rough in title],[kw in desc]*1,IFERROR(LEFT([kw_dirty],3)*1,IFERROR(LEFT([kw_dirty],2)*1,"n.a.")))</f>
        <v>#N/A</v>
      </c>
      <c r="T2538" s="1"/>
      <c r="U2538" s="1" t="e">
        <f>VLOOKUP(Tabelle1[[#This Row],[productid]],Tabelle2[#All],2,FALSE)</f>
        <v>#N/A</v>
      </c>
    </row>
    <row r="2539" spans="1:21" hidden="1">
      <c r="A2539" t="s">
        <v>4262</v>
      </c>
      <c r="B2539">
        <v>2740</v>
      </c>
      <c r="C2539">
        <v>223861</v>
      </c>
      <c r="D2539" t="s">
        <v>4282</v>
      </c>
      <c r="E2539" t="s">
        <v>4283</v>
      </c>
      <c r="F2539">
        <v>18406</v>
      </c>
      <c r="G2539">
        <v>2635849</v>
      </c>
      <c r="H2539">
        <f t="shared" si="39"/>
        <v>0</v>
      </c>
      <c r="I2539">
        <f t="array" ref="I2539">MIN(IFERROR(FIND(IstNumbers,A2539),""))</f>
        <v>14</v>
      </c>
      <c r="J2539" s="1" t="e">
        <f>IF([first '# in title]&lt;[pos kw in title],MID([title],[pos kw in title]-6,6),#N/A)</f>
        <v>#N/A</v>
      </c>
      <c r="K2539" s="1" t="e">
        <f>IFERROR(MID(SUBSTITUTE([kw rough in title],",","."),FIND("(",[kw rough in title])+1,20),SUBSTITUTE(IFERROR(MID([kw rough in title],FIND(" ",[kw rough in title])+1,20),[kw rough in title]),",","."))</f>
        <v>#N/A</v>
      </c>
      <c r="L2539" s="1">
        <f>IFERROR(FIND("kW",[desc]),0)</f>
        <v>61</v>
      </c>
      <c r="M2539">
        <f t="array" ref="M2539">MIN(IFERROR(FIND(IstNumbers,E2539),""))</f>
        <v>15</v>
      </c>
      <c r="N2539" s="1" t="str">
        <f>IF([first '# in desc]&lt;[pos kw in desc],MID([desc],[pos kw in desc]-7,7))</f>
        <v xml:space="preserve">SBE 16 </v>
      </c>
      <c r="O253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39" s="1" t="str">
        <f>TRIM(IF([first '# in desc]&lt;[pos kw in desc],MID([desc],[pos kw in desc]-6,6),FALSE))</f>
        <v>BE 16</v>
      </c>
      <c r="Q2539" s="1" t="b">
        <f>IF(LEN([manuell])=0,IFERROR([kw fine in title]*1,IFERROR(SUMPRODUCT(COUNTIF(IsDigits,MID([kw in desc],ROW($A$1:$A$150),1)))=LEN([kw in desc]),#N/A)),[manuell])</f>
        <v>0</v>
      </c>
      <c r="R2539" s="1" t="str">
        <f>IF([pos kw in title]&gt;0,MID(J2539,#REF!,4),IF([first '# in title]&gt;0,MID([title],[first '# in title],3),IF([first '# in title]&gt;0,MID([desc],#REF!,3),VLOOKUP([productid],$G$2:$R$1386,8))))</f>
        <v xml:space="preserve">16 </v>
      </c>
      <c r="S2539" s="1" t="e">
        <f>IF([kw in desc]=[kw rough in title],[kw in desc]*1,IFERROR(LEFT([kw_dirty],3)*1,IFERROR(LEFT([kw_dirty],2)*1,"n.a.")))</f>
        <v>#N/A</v>
      </c>
      <c r="T2539" s="1"/>
      <c r="U2539" s="1">
        <f>VLOOKUP(Tabelle1[[#This Row],[productid]],Tabelle2[#All],2,FALSE)</f>
        <v>16</v>
      </c>
    </row>
    <row r="2540" spans="1:21" hidden="1">
      <c r="A2540" t="s">
        <v>4268</v>
      </c>
      <c r="B2540">
        <v>2244</v>
      </c>
      <c r="C2540">
        <v>289859</v>
      </c>
      <c r="D2540" t="s">
        <v>4284</v>
      </c>
      <c r="E2540" t="s">
        <v>3803</v>
      </c>
      <c r="F2540">
        <v>18406</v>
      </c>
      <c r="G2540">
        <v>1219746</v>
      </c>
      <c r="H2540">
        <f t="shared" si="39"/>
        <v>0</v>
      </c>
      <c r="I2540">
        <f t="array" ref="I2540">MIN(IFERROR(FIND(IstNumbers,A2540),""))</f>
        <v>13</v>
      </c>
      <c r="J2540" s="1" t="e">
        <f>IF([first '# in title]&lt;[pos kw in title],MID([title],[pos kw in title]-6,6),#N/A)</f>
        <v>#N/A</v>
      </c>
      <c r="K2540" s="1" t="e">
        <f>IFERROR(MID(SUBSTITUTE([kw rough in title],",","."),FIND("(",[kw rough in title])+1,20),SUBSTITUTE(IFERROR(MID([kw rough in title],FIND(" ",[kw rough in title])+1,20),[kw rough in title]),",","."))</f>
        <v>#N/A</v>
      </c>
      <c r="L2540" s="1">
        <f>IFERROR(FIND("kW",[desc]),0)</f>
        <v>71</v>
      </c>
      <c r="M2540">
        <f t="array" ref="M2540">MIN(IFERROR(FIND(IstNumbers,E2540),""))</f>
        <v>29</v>
      </c>
      <c r="N2540" s="1" t="str">
        <f>IF([first '# in desc]&lt;[pos kw in desc],MID([desc],[pos kw in desc]-7,7))</f>
        <v xml:space="preserve">­me 16 </v>
      </c>
      <c r="O254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40" s="1" t="str">
        <f>TRIM(IF([first '# in desc]&lt;[pos kw in desc],MID([desc],[pos kw in desc]-6,6),FALSE))</f>
        <v>me 16</v>
      </c>
      <c r="Q2540" s="1" t="b">
        <f>IF(LEN([manuell])=0,IFERROR([kw fine in title]*1,IFERROR(SUMPRODUCT(COUNTIF(IsDigits,MID([kw in desc],ROW($A$1:$A$150),1)))=LEN([kw in desc]),#N/A)),[manuell])</f>
        <v>0</v>
      </c>
      <c r="R2540" s="1" t="str">
        <f>IF([pos kw in title]&gt;0,MID(J2540,#REF!,4),IF([first '# in title]&gt;0,MID([title],[first '# in title],3),IF([first '# in title]&gt;0,MID([desc],#REF!,3),VLOOKUP([productid],$G$2:$R$1386,8))))</f>
        <v xml:space="preserve">16 </v>
      </c>
      <c r="S2540" s="1" t="e">
        <f>IF([kw in desc]=[kw rough in title],[kw in desc]*1,IFERROR(LEFT([kw_dirty],3)*1,IFERROR(LEFT([kw_dirty],2)*1,"n.a.")))</f>
        <v>#N/A</v>
      </c>
      <c r="T2540" s="1"/>
      <c r="U2540" s="1">
        <f>VLOOKUP(Tabelle1[[#This Row],[productid]],Tabelle2[#All],2,FALSE)</f>
        <v>16</v>
      </c>
    </row>
    <row r="2541" spans="1:21">
      <c r="A2541" t="s">
        <v>4248</v>
      </c>
      <c r="B2541">
        <v>3225</v>
      </c>
      <c r="C2541">
        <v>289859</v>
      </c>
      <c r="D2541" t="s">
        <v>4285</v>
      </c>
      <c r="E2541" t="s">
        <v>4286</v>
      </c>
      <c r="F2541">
        <v>18406</v>
      </c>
      <c r="G2541">
        <v>3094808</v>
      </c>
      <c r="H2541">
        <f t="shared" si="39"/>
        <v>0</v>
      </c>
      <c r="I2541">
        <f t="array" ref="I2541">MIN(IFERROR(FIND(IstNumbers,A2541),""))</f>
        <v>22</v>
      </c>
      <c r="J2541" s="1" t="e">
        <f>IF([first '# in title]&lt;[pos kw in title],MID([title],[pos kw in title]-6,6),#N/A)</f>
        <v>#N/A</v>
      </c>
      <c r="K2541" s="1" t="e">
        <f>IFERROR(MID(SUBSTITUTE([kw rough in title],",","."),FIND("(",[kw rough in title])+1,20),SUBSTITUTE(IFERROR(MID([kw rough in title],FIND(" ",[kw rough in title])+1,20),[kw rough in title]),",","."))</f>
        <v>#N/A</v>
      </c>
      <c r="L2541" s="1">
        <f>IFERROR(FIND("kW",[desc]),0)</f>
        <v>0</v>
      </c>
      <c r="M2541">
        <f t="array" ref="M2541">MIN(IFERROR(FIND(IstNumbers,E2541),""))</f>
        <v>31</v>
      </c>
      <c r="N2541" s="1" t="b">
        <f>IF([first '# in desc]&lt;[pos kw in desc],MID([desc],[pos kw in desc]-7,7))</f>
        <v>0</v>
      </c>
      <c r="O25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41" s="1" t="str">
        <f>TRIM(IF([first '# in desc]&lt;[pos kw in desc],MID([desc],[pos kw in desc]-6,6),FALSE))</f>
        <v>FALSCH</v>
      </c>
      <c r="Q2541" s="1" t="b">
        <f>IF(LEN([manuell])=0,IFERROR([kw fine in title]*1,IFERROR(SUMPRODUCT(COUNTIF(IsDigits,MID([kw in desc],ROW($A$1:$A$150),1)))=LEN([kw in desc]),#N/A)),[manuell])</f>
        <v>0</v>
      </c>
      <c r="R2541" s="1" t="str">
        <f>IF([pos kw in title]&gt;0,MID(J2541,#REF!,4),IF([first '# in title]&gt;0,MID([title],[first '# in title],3),IF([first '# in title]&gt;0,MID([desc],#REF!,3),VLOOKUP([productid],$G$2:$R$1386,8))))</f>
        <v xml:space="preserve">22 </v>
      </c>
      <c r="S2541" s="1" t="e">
        <f>IF([kw in desc]=[kw rough in title],[kw in desc]*1,IFERROR(LEFT([kw_dirty],3)*1,IFERROR(LEFT([kw_dirty],2)*1,"n.a.")))</f>
        <v>#N/A</v>
      </c>
      <c r="T2541" s="1"/>
      <c r="U2541" s="1" t="e">
        <f>VLOOKUP(Tabelle1[[#This Row],[productid]],Tabelle2[#All],2,FALSE)</f>
        <v>#N/A</v>
      </c>
    </row>
    <row r="2542" spans="1:21">
      <c r="A2542" t="s">
        <v>4272</v>
      </c>
      <c r="B2542">
        <v>2423</v>
      </c>
      <c r="C2542">
        <v>289859</v>
      </c>
      <c r="D2542" t="s">
        <v>4287</v>
      </c>
      <c r="E2542" t="s">
        <v>4288</v>
      </c>
      <c r="F2542">
        <v>18406</v>
      </c>
      <c r="G2542">
        <v>2286143</v>
      </c>
      <c r="H2542">
        <f t="shared" si="39"/>
        <v>0</v>
      </c>
      <c r="I2542">
        <f t="array" ref="I2542">MIN(IFERROR(FIND(IstNumbers,A2542),""))</f>
        <v>28</v>
      </c>
      <c r="J2542" s="1" t="e">
        <f>IF([first '# in title]&lt;[pos kw in title],MID([title],[pos kw in title]-6,6),#N/A)</f>
        <v>#N/A</v>
      </c>
      <c r="K2542" s="1" t="e">
        <f>IFERROR(MID(SUBSTITUTE([kw rough in title],",","."),FIND("(",[kw rough in title])+1,20),SUBSTITUTE(IFERROR(MID([kw rough in title],FIND(" ",[kw rough in title])+1,20),[kw rough in title]),",","."))</f>
        <v>#N/A</v>
      </c>
      <c r="L2542" s="1">
        <f>IFERROR(FIND("kW",[desc]),0)</f>
        <v>0</v>
      </c>
      <c r="M2542">
        <f t="array" ref="M2542">MIN(IFERROR(FIND(IstNumbers,E2542),""))</f>
        <v>33</v>
      </c>
      <c r="N2542" s="1" t="b">
        <f>IF([first '# in desc]&lt;[pos kw in desc],MID([desc],[pos kw in desc]-7,7))</f>
        <v>0</v>
      </c>
      <c r="O25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42" s="1" t="str">
        <f>TRIM(IF([first '# in desc]&lt;[pos kw in desc],MID([desc],[pos kw in desc]-6,6),FALSE))</f>
        <v>FALSCH</v>
      </c>
      <c r="Q2542" s="1" t="b">
        <f>IF(LEN([manuell])=0,IFERROR([kw fine in title]*1,IFERROR(SUMPRODUCT(COUNTIF(IsDigits,MID([kw in desc],ROW($A$1:$A$150),1)))=LEN([kw in desc]),#N/A)),[manuell])</f>
        <v>0</v>
      </c>
      <c r="R2542" s="1" t="str">
        <f>IF([pos kw in title]&gt;0,MID(J2542,#REF!,4),IF([first '# in title]&gt;0,MID([title],[first '# in title],3),IF([first '# in title]&gt;0,MID([desc],#REF!,3),VLOOKUP([productid],$G$2:$R$1386,8))))</f>
        <v>146</v>
      </c>
      <c r="S2542" s="1" t="e">
        <f>IF([kw in desc]=[kw rough in title],[kw in desc]*1,IFERROR(LEFT([kw_dirty],3)*1,IFERROR(LEFT([kw_dirty],2)*1,"n.a.")))</f>
        <v>#N/A</v>
      </c>
      <c r="T2542" s="1"/>
      <c r="U2542" s="1" t="e">
        <f>VLOOKUP(Tabelle1[[#This Row],[productid]],Tabelle2[#All],2,FALSE)</f>
        <v>#N/A</v>
      </c>
    </row>
    <row r="2543" spans="1:21" hidden="1">
      <c r="A2543" t="s">
        <v>4262</v>
      </c>
      <c r="B2543">
        <v>2990.23</v>
      </c>
      <c r="C2543">
        <v>26395</v>
      </c>
      <c r="D2543" t="s">
        <v>4289</v>
      </c>
      <c r="E2543" t="s">
        <v>4290</v>
      </c>
      <c r="F2543">
        <v>18406</v>
      </c>
      <c r="G2543">
        <v>2635849</v>
      </c>
      <c r="H2543">
        <f t="shared" si="39"/>
        <v>0</v>
      </c>
      <c r="I2543">
        <f t="array" ref="I2543">MIN(IFERROR(FIND(IstNumbers,A2543),""))</f>
        <v>14</v>
      </c>
      <c r="J2543" s="1" t="e">
        <f>IF([first '# in title]&lt;[pos kw in title],MID([title],[pos kw in title]-6,6),#N/A)</f>
        <v>#N/A</v>
      </c>
      <c r="K2543" s="1" t="e">
        <f>IFERROR(MID(SUBSTITUTE([kw rough in title],",","."),FIND("(",[kw rough in title])+1,20),SUBSTITUTE(IFERROR(MID([kw rough in title],FIND(" ",[kw rough in title])+1,20),[kw rough in title]),",","."))</f>
        <v>#N/A</v>
      </c>
      <c r="L2543" s="1">
        <f>IFERROR(FIND("kW",[desc]),0)</f>
        <v>93</v>
      </c>
      <c r="M2543">
        <f t="array" ref="M2543">MIN(IFERROR(FIND(IstNumbers,E2543),""))</f>
        <v>39</v>
      </c>
      <c r="N2543" s="1" t="str">
        <f>IF([first '# in desc]&lt;[pos kw in desc],MID([desc],[pos kw in desc]-7,7))</f>
        <v xml:space="preserve">l 15,9 </v>
      </c>
      <c r="O2543" s="1" t="str">
        <f>IFERROR(SUBSTITUTE(MID([kw rough in desc],FIND("(",[kw rough in desc])+1,20),",","."),IFERROR(SUBSTITUTE(TRIM(SUBSTITUTE(SUBSTITUTE(MID([kw rough in desc],FIND(" ",TRIM([kw rough in desc]))+1,20),"""",""),"/","")),",","."),#N/A))</f>
        <v>15.9</v>
      </c>
      <c r="P2543" s="1" t="str">
        <f>TRIM(IF([first '# in desc]&lt;[pos kw in desc],MID([desc],[pos kw in desc]-6,6),FALSE))</f>
        <v>15,9</v>
      </c>
      <c r="Q2543" s="1" t="b">
        <f>IF(LEN([manuell])=0,IFERROR([kw fine in title]*1,IFERROR(SUMPRODUCT(COUNTIF(IsDigits,MID([kw in desc],ROW($A$1:$A$150),1)))=LEN([kw in desc]),#N/A)),[manuell])</f>
        <v>0</v>
      </c>
      <c r="R2543" s="1" t="str">
        <f>IF([pos kw in title]&gt;0,MID(J2543,#REF!,4),IF([first '# in title]&gt;0,MID([title],[first '# in title],3),IF([first '# in title]&gt;0,MID([desc],#REF!,3),VLOOKUP([productid],$G$2:$R$1386,8))))</f>
        <v xml:space="preserve">16 </v>
      </c>
      <c r="S2543" s="1" t="e">
        <f>IF([kw in desc]=[kw rough in title],[kw in desc]*1,IFERROR(LEFT([kw_dirty],3)*1,IFERROR(LEFT([kw_dirty],2)*1,"n.a.")))</f>
        <v>#N/A</v>
      </c>
      <c r="T2543" s="1"/>
      <c r="U2543" s="1">
        <f>VLOOKUP(Tabelle1[[#This Row],[productid]],Tabelle2[#All],2,FALSE)</f>
        <v>16</v>
      </c>
    </row>
    <row r="2544" spans="1:21" hidden="1">
      <c r="A2544" t="s">
        <v>4268</v>
      </c>
      <c r="B2544">
        <v>2249</v>
      </c>
      <c r="C2544">
        <v>289859</v>
      </c>
      <c r="D2544" t="s">
        <v>4291</v>
      </c>
      <c r="E2544" t="s">
        <v>3920</v>
      </c>
      <c r="F2544">
        <v>18406</v>
      </c>
      <c r="G2544">
        <v>1219746</v>
      </c>
      <c r="H2544">
        <f t="shared" si="39"/>
        <v>0</v>
      </c>
      <c r="I2544">
        <f t="array" ref="I2544">MIN(IFERROR(FIND(IstNumbers,A2544),""))</f>
        <v>13</v>
      </c>
      <c r="J2544" s="1" t="e">
        <f>IF([first '# in title]&lt;[pos kw in title],MID([title],[pos kw in title]-6,6),#N/A)</f>
        <v>#N/A</v>
      </c>
      <c r="K2544" s="1" t="e">
        <f>IFERROR(MID(SUBSTITUTE([kw rough in title],",","."),FIND("(",[kw rough in title])+1,20),SUBSTITUTE(IFERROR(MID([kw rough in title],FIND(" ",[kw rough in title])+1,20),[kw rough in title]),",","."))</f>
        <v>#N/A</v>
      </c>
      <c r="L2544" s="1">
        <f>IFERROR(FIND("kW",[desc]),0)</f>
        <v>71</v>
      </c>
      <c r="M2544">
        <f t="array" ref="M2544">MIN(IFERROR(FIND(IstNumbers,E2544),""))</f>
        <v>29</v>
      </c>
      <c r="N2544" s="1" t="str">
        <f>IF([first '# in desc]&lt;[pos kw in desc],MID([desc],[pos kw in desc]-7,7))</f>
        <v xml:space="preserve">­me 16 </v>
      </c>
      <c r="O254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44" s="1" t="str">
        <f>TRIM(IF([first '# in desc]&lt;[pos kw in desc],MID([desc],[pos kw in desc]-6,6),FALSE))</f>
        <v>me 16</v>
      </c>
      <c r="Q2544" s="1" t="b">
        <f>IF(LEN([manuell])=0,IFERROR([kw fine in title]*1,IFERROR(SUMPRODUCT(COUNTIF(IsDigits,MID([kw in desc],ROW($A$1:$A$150),1)))=LEN([kw in desc]),#N/A)),[manuell])</f>
        <v>0</v>
      </c>
      <c r="R2544" s="1" t="str">
        <f>IF([pos kw in title]&gt;0,MID(J2544,#REF!,4),IF([first '# in title]&gt;0,MID([title],[first '# in title],3),IF([first '# in title]&gt;0,MID([desc],#REF!,3),VLOOKUP([productid],$G$2:$R$1386,8))))</f>
        <v xml:space="preserve">16 </v>
      </c>
      <c r="S2544" s="1" t="e">
        <f>IF([kw in desc]=[kw rough in title],[kw in desc]*1,IFERROR(LEFT([kw_dirty],3)*1,IFERROR(LEFT([kw_dirty],2)*1,"n.a.")))</f>
        <v>#N/A</v>
      </c>
      <c r="T2544" s="1"/>
      <c r="U2544" s="1">
        <f>VLOOKUP(Tabelle1[[#This Row],[productid]],Tabelle2[#All],2,FALSE)</f>
        <v>16</v>
      </c>
    </row>
    <row r="2545" spans="1:21">
      <c r="A2545" t="s">
        <v>4248</v>
      </c>
      <c r="B2545">
        <v>3225</v>
      </c>
      <c r="C2545">
        <v>289859</v>
      </c>
      <c r="D2545" t="s">
        <v>4292</v>
      </c>
      <c r="E2545" t="s">
        <v>4293</v>
      </c>
      <c r="F2545">
        <v>18406</v>
      </c>
      <c r="G2545">
        <v>3094808</v>
      </c>
      <c r="H2545">
        <f t="shared" si="39"/>
        <v>0</v>
      </c>
      <c r="I2545">
        <f t="array" ref="I2545">MIN(IFERROR(FIND(IstNumbers,A2545),""))</f>
        <v>22</v>
      </c>
      <c r="J2545" s="1" t="e">
        <f>IF([first '# in title]&lt;[pos kw in title],MID([title],[pos kw in title]-6,6),#N/A)</f>
        <v>#N/A</v>
      </c>
      <c r="K2545" s="1" t="e">
        <f>IFERROR(MID(SUBSTITUTE([kw rough in title],",","."),FIND("(",[kw rough in title])+1,20),SUBSTITUTE(IFERROR(MID([kw rough in title],FIND(" ",[kw rough in title])+1,20),[kw rough in title]),",","."))</f>
        <v>#N/A</v>
      </c>
      <c r="L2545" s="1">
        <f>IFERROR(FIND("kW",[desc]),0)</f>
        <v>0</v>
      </c>
      <c r="M2545">
        <f t="array" ref="M2545">MIN(IFERROR(FIND(IstNumbers,E2545),""))</f>
        <v>31</v>
      </c>
      <c r="N2545" s="1" t="b">
        <f>IF([first '# in desc]&lt;[pos kw in desc],MID([desc],[pos kw in desc]-7,7))</f>
        <v>0</v>
      </c>
      <c r="O25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45" s="1" t="str">
        <f>TRIM(IF([first '# in desc]&lt;[pos kw in desc],MID([desc],[pos kw in desc]-6,6),FALSE))</f>
        <v>FALSCH</v>
      </c>
      <c r="Q2545" s="1" t="b">
        <f>IF(LEN([manuell])=0,IFERROR([kw fine in title]*1,IFERROR(SUMPRODUCT(COUNTIF(IsDigits,MID([kw in desc],ROW($A$1:$A$150),1)))=LEN([kw in desc]),#N/A)),[manuell])</f>
        <v>0</v>
      </c>
      <c r="R2545" s="1" t="str">
        <f>IF([pos kw in title]&gt;0,MID(J2545,#REF!,4),IF([first '# in title]&gt;0,MID([title],[first '# in title],3),IF([first '# in title]&gt;0,MID([desc],#REF!,3),VLOOKUP([productid],$G$2:$R$1386,8))))</f>
        <v xml:space="preserve">22 </v>
      </c>
      <c r="S2545" s="1" t="e">
        <f>IF([kw in desc]=[kw rough in title],[kw in desc]*1,IFERROR(LEFT([kw_dirty],3)*1,IFERROR(LEFT([kw_dirty],2)*1,"n.a.")))</f>
        <v>#N/A</v>
      </c>
      <c r="T2545" s="1"/>
      <c r="U2545" s="1" t="e">
        <f>VLOOKUP(Tabelle1[[#This Row],[productid]],Tabelle2[#All],2,FALSE)</f>
        <v>#N/A</v>
      </c>
    </row>
    <row r="2546" spans="1:21">
      <c r="A2546" t="s">
        <v>4272</v>
      </c>
      <c r="B2546">
        <v>2432</v>
      </c>
      <c r="C2546">
        <v>289859</v>
      </c>
      <c r="D2546" t="s">
        <v>4294</v>
      </c>
      <c r="E2546" t="s">
        <v>4295</v>
      </c>
      <c r="F2546">
        <v>18406</v>
      </c>
      <c r="G2546">
        <v>2286143</v>
      </c>
      <c r="H2546">
        <f t="shared" si="39"/>
        <v>0</v>
      </c>
      <c r="I2546">
        <f t="array" ref="I2546">MIN(IFERROR(FIND(IstNumbers,A2546),""))</f>
        <v>28</v>
      </c>
      <c r="J2546" s="1" t="e">
        <f>IF([first '# in title]&lt;[pos kw in title],MID([title],[pos kw in title]-6,6),#N/A)</f>
        <v>#N/A</v>
      </c>
      <c r="K2546" s="1" t="e">
        <f>IFERROR(MID(SUBSTITUTE([kw rough in title],",","."),FIND("(",[kw rough in title])+1,20),SUBSTITUTE(IFERROR(MID([kw rough in title],FIND(" ",[kw rough in title])+1,20),[kw rough in title]),",","."))</f>
        <v>#N/A</v>
      </c>
      <c r="L2546" s="1">
        <f>IFERROR(FIND("kW",[desc]),0)</f>
        <v>0</v>
      </c>
      <c r="M2546">
        <f t="array" ref="M2546">MIN(IFERROR(FIND(IstNumbers,E2546),""))</f>
        <v>33</v>
      </c>
      <c r="N2546" s="1" t="b">
        <f>IF([first '# in desc]&lt;[pos kw in desc],MID([desc],[pos kw in desc]-7,7))</f>
        <v>0</v>
      </c>
      <c r="O25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46" s="1" t="str">
        <f>TRIM(IF([first '# in desc]&lt;[pos kw in desc],MID([desc],[pos kw in desc]-6,6),FALSE))</f>
        <v>FALSCH</v>
      </c>
      <c r="Q2546" s="1" t="b">
        <f>IF(LEN([manuell])=0,IFERROR([kw fine in title]*1,IFERROR(SUMPRODUCT(COUNTIF(IsDigits,MID([kw in desc],ROW($A$1:$A$150),1)))=LEN([kw in desc]),#N/A)),[manuell])</f>
        <v>0</v>
      </c>
      <c r="R2546" s="1" t="str">
        <f>IF([pos kw in title]&gt;0,MID(J2546,#REF!,4),IF([first '# in title]&gt;0,MID([title],[first '# in title],3),IF([first '# in title]&gt;0,MID([desc],#REF!,3),VLOOKUP([productid],$G$2:$R$1386,8))))</f>
        <v>146</v>
      </c>
      <c r="S2546" s="1" t="e">
        <f>IF([kw in desc]=[kw rough in title],[kw in desc]*1,IFERROR(LEFT([kw_dirty],3)*1,IFERROR(LEFT([kw_dirty],2)*1,"n.a.")))</f>
        <v>#N/A</v>
      </c>
      <c r="T2546" s="1"/>
      <c r="U2546" s="1" t="e">
        <f>VLOOKUP(Tabelle1[[#This Row],[productid]],Tabelle2[#All],2,FALSE)</f>
        <v>#N/A</v>
      </c>
    </row>
    <row r="2547" spans="1:21" hidden="1">
      <c r="A2547" t="s">
        <v>4268</v>
      </c>
      <c r="B2547">
        <v>2249</v>
      </c>
      <c r="C2547">
        <v>289859</v>
      </c>
      <c r="D2547" t="s">
        <v>4296</v>
      </c>
      <c r="E2547" t="s">
        <v>3908</v>
      </c>
      <c r="F2547">
        <v>18406</v>
      </c>
      <c r="G2547">
        <v>1219746</v>
      </c>
      <c r="H2547">
        <f t="shared" si="39"/>
        <v>0</v>
      </c>
      <c r="I2547">
        <f t="array" ref="I2547">MIN(IFERROR(FIND(IstNumbers,A2547),""))</f>
        <v>13</v>
      </c>
      <c r="J2547" s="1" t="e">
        <f>IF([first '# in title]&lt;[pos kw in title],MID([title],[pos kw in title]-6,6),#N/A)</f>
        <v>#N/A</v>
      </c>
      <c r="K2547" s="1" t="e">
        <f>IFERROR(MID(SUBSTITUTE([kw rough in title],",","."),FIND("(",[kw rough in title])+1,20),SUBSTITUTE(IFERROR(MID([kw rough in title],FIND(" ",[kw rough in title])+1,20),[kw rough in title]),",","."))</f>
        <v>#N/A</v>
      </c>
      <c r="L2547" s="1">
        <f>IFERROR(FIND("kW",[desc]),0)</f>
        <v>71</v>
      </c>
      <c r="M2547">
        <f t="array" ref="M2547">MIN(IFERROR(FIND(IstNumbers,E2547),""))</f>
        <v>29</v>
      </c>
      <c r="N2547" s="1" t="str">
        <f>IF([first '# in desc]&lt;[pos kw in desc],MID([desc],[pos kw in desc]-7,7))</f>
        <v xml:space="preserve">­me 16 </v>
      </c>
      <c r="O254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47" s="1" t="str">
        <f>TRIM(IF([first '# in desc]&lt;[pos kw in desc],MID([desc],[pos kw in desc]-6,6),FALSE))</f>
        <v>me 16</v>
      </c>
      <c r="Q2547" s="1" t="b">
        <f>IF(LEN([manuell])=0,IFERROR([kw fine in title]*1,IFERROR(SUMPRODUCT(COUNTIF(IsDigits,MID([kw in desc],ROW($A$1:$A$150),1)))=LEN([kw in desc]),#N/A)),[manuell])</f>
        <v>0</v>
      </c>
      <c r="R2547" s="1" t="str">
        <f>IF([pos kw in title]&gt;0,MID(J2547,#REF!,4),IF([first '# in title]&gt;0,MID([title],[first '# in title],3),IF([first '# in title]&gt;0,MID([desc],#REF!,3),VLOOKUP([productid],$G$2:$R$1386,8))))</f>
        <v xml:space="preserve">16 </v>
      </c>
      <c r="S2547" s="1" t="e">
        <f>IF([kw in desc]=[kw rough in title],[kw in desc]*1,IFERROR(LEFT([kw_dirty],3)*1,IFERROR(LEFT([kw_dirty],2)*1,"n.a.")))</f>
        <v>#N/A</v>
      </c>
      <c r="T2547" s="1"/>
      <c r="U2547" s="1">
        <f>VLOOKUP(Tabelle1[[#This Row],[productid]],Tabelle2[#All],2,FALSE)</f>
        <v>16</v>
      </c>
    </row>
    <row r="2548" spans="1:21">
      <c r="A2548" t="s">
        <v>4248</v>
      </c>
      <c r="B2548">
        <v>3245</v>
      </c>
      <c r="C2548">
        <v>289859</v>
      </c>
      <c r="D2548" t="s">
        <v>4297</v>
      </c>
      <c r="E2548" t="s">
        <v>4298</v>
      </c>
      <c r="F2548">
        <v>18406</v>
      </c>
      <c r="G2548">
        <v>3094808</v>
      </c>
      <c r="H2548">
        <f t="shared" si="39"/>
        <v>0</v>
      </c>
      <c r="I2548">
        <f t="array" ref="I2548">MIN(IFERROR(FIND(IstNumbers,A2548),""))</f>
        <v>22</v>
      </c>
      <c r="J2548" s="1" t="e">
        <f>IF([first '# in title]&lt;[pos kw in title],MID([title],[pos kw in title]-6,6),#N/A)</f>
        <v>#N/A</v>
      </c>
      <c r="K2548" s="1" t="e">
        <f>IFERROR(MID(SUBSTITUTE([kw rough in title],",","."),FIND("(",[kw rough in title])+1,20),SUBSTITUTE(IFERROR(MID([kw rough in title],FIND(" ",[kw rough in title])+1,20),[kw rough in title]),",","."))</f>
        <v>#N/A</v>
      </c>
      <c r="L2548" s="1">
        <f>IFERROR(FIND("kW",[desc]),0)</f>
        <v>0</v>
      </c>
      <c r="M2548">
        <f t="array" ref="M2548">MIN(IFERROR(FIND(IstNumbers,E2548),""))</f>
        <v>31</v>
      </c>
      <c r="N2548" s="1" t="b">
        <f>IF([first '# in desc]&lt;[pos kw in desc],MID([desc],[pos kw in desc]-7,7))</f>
        <v>0</v>
      </c>
      <c r="O25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48" s="1" t="str">
        <f>TRIM(IF([first '# in desc]&lt;[pos kw in desc],MID([desc],[pos kw in desc]-6,6),FALSE))</f>
        <v>FALSCH</v>
      </c>
      <c r="Q2548" s="1" t="b">
        <f>IF(LEN([manuell])=0,IFERROR([kw fine in title]*1,IFERROR(SUMPRODUCT(COUNTIF(IsDigits,MID([kw in desc],ROW($A$1:$A$150),1)))=LEN([kw in desc]),#N/A)),[manuell])</f>
        <v>0</v>
      </c>
      <c r="R2548" s="1" t="str">
        <f>IF([pos kw in title]&gt;0,MID(J2548,#REF!,4),IF([first '# in title]&gt;0,MID([title],[first '# in title],3),IF([first '# in title]&gt;0,MID([desc],#REF!,3),VLOOKUP([productid],$G$2:$R$1386,8))))</f>
        <v xml:space="preserve">22 </v>
      </c>
      <c r="S2548" s="1" t="e">
        <f>IF([kw in desc]=[kw rough in title],[kw in desc]*1,IFERROR(LEFT([kw_dirty],3)*1,IFERROR(LEFT([kw_dirty],2)*1,"n.a.")))</f>
        <v>#N/A</v>
      </c>
      <c r="T2548" s="1"/>
      <c r="U2548" s="1" t="e">
        <f>VLOOKUP(Tabelle1[[#This Row],[productid]],Tabelle2[#All],2,FALSE)</f>
        <v>#N/A</v>
      </c>
    </row>
    <row r="2549" spans="1:21" hidden="1">
      <c r="A2549" t="s">
        <v>4299</v>
      </c>
      <c r="B2549">
        <v>3295</v>
      </c>
      <c r="C2549">
        <v>289859</v>
      </c>
      <c r="D2549" t="s">
        <v>4300</v>
      </c>
      <c r="E2549" t="s">
        <v>3774</v>
      </c>
      <c r="F2549">
        <v>18406</v>
      </c>
      <c r="G2549">
        <v>1750863</v>
      </c>
      <c r="H2549">
        <f t="shared" si="39"/>
        <v>0</v>
      </c>
      <c r="I2549">
        <f t="array" ref="I2549">MIN(IFERROR(FIND(IstNumbers,A2549),""))</f>
        <v>9</v>
      </c>
      <c r="J2549" s="1" t="e">
        <f>IF([first '# in title]&lt;[pos kw in title],MID([title],[pos kw in title]-6,6),#N/A)</f>
        <v>#N/A</v>
      </c>
      <c r="K2549" s="1" t="e">
        <f>IFERROR(MID(SUBSTITUTE([kw rough in title],",","."),FIND("(",[kw rough in title])+1,20),SUBSTITUTE(IFERROR(MID([kw rough in title],FIND(" ",[kw rough in title])+1,20),[kw rough in title]),",","."))</f>
        <v>#N/A</v>
      </c>
      <c r="L2549" s="1">
        <f>IFERROR(FIND("kW",[desc]),0)</f>
        <v>70</v>
      </c>
      <c r="M2549">
        <f t="array" ref="M2549">MIN(IFERROR(FIND(IstNumbers,E2549),""))</f>
        <v>34</v>
      </c>
      <c r="N2549" s="1" t="str">
        <f>IF([first '# in desc]&lt;[pos kw in desc],MID([desc],[pos kw in desc]-7,7))</f>
        <v xml:space="preserve">­me 42 </v>
      </c>
      <c r="O25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49" s="1" t="str">
        <f>TRIM(IF([first '# in desc]&lt;[pos kw in desc],MID([desc],[pos kw in desc]-6,6),FALSE))</f>
        <v>me 42</v>
      </c>
      <c r="Q2549" s="1" t="b">
        <f>IF(LEN([manuell])=0,IFERROR([kw fine in title]*1,IFERROR(SUMPRODUCT(COUNTIF(IsDigits,MID([kw in desc],ROW($A$1:$A$150),1)))=LEN([kw in desc]),#N/A)),[manuell])</f>
        <v>0</v>
      </c>
      <c r="R2549" s="1" t="str">
        <f>IF([pos kw in title]&gt;0,MID(J2549,#REF!,4),IF([first '# in title]&gt;0,MID([title],[first '# in title],3),IF([first '# in title]&gt;0,MID([desc],#REF!,3),VLOOKUP([productid],$G$2:$R$1386,8))))</f>
        <v xml:space="preserve">42 </v>
      </c>
      <c r="S2549" s="1" t="e">
        <f>IF([kw in desc]=[kw rough in title],[kw in desc]*1,IFERROR(LEFT([kw_dirty],3)*1,IFERROR(LEFT([kw_dirty],2)*1,"n.a.")))</f>
        <v>#N/A</v>
      </c>
      <c r="T2549" s="1"/>
      <c r="U2549" s="1">
        <f>VLOOKUP(Tabelle1[[#This Row],[productid]],Tabelle2[#All],2,FALSE)</f>
        <v>42</v>
      </c>
    </row>
    <row r="2550" spans="1:21" hidden="1">
      <c r="A2550" t="s">
        <v>2399</v>
      </c>
      <c r="B2550">
        <v>2314</v>
      </c>
      <c r="C2550">
        <v>289859</v>
      </c>
      <c r="D2550" t="s">
        <v>4301</v>
      </c>
      <c r="E2550" t="s">
        <v>4302</v>
      </c>
      <c r="F2550">
        <v>18406</v>
      </c>
      <c r="G2550">
        <v>3712883</v>
      </c>
      <c r="H2550">
        <f t="shared" si="39"/>
        <v>60</v>
      </c>
      <c r="I2550">
        <f t="array" ref="I2550">MIN(IFERROR(FIND(IstNumbers,A2550),""))</f>
        <v>24</v>
      </c>
      <c r="J2550" s="1" t="str">
        <f>IF([first '# in title]&lt;[pos kw in title],MID([title],[pos kw in title]-6,6),#N/A)</f>
        <v xml:space="preserve">L (16 </v>
      </c>
      <c r="K255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50" s="1">
        <f>IFERROR(FIND("kW",[desc]),0)</f>
        <v>71</v>
      </c>
      <c r="M2550">
        <f t="array" ref="M2550">MIN(IFERROR(FIND(IstNumbers,E2550),""))</f>
        <v>29</v>
      </c>
      <c r="N2550" s="1" t="str">
        <f>IF([first '# in desc]&lt;[pos kw in desc],MID([desc],[pos kw in desc]-7,7))</f>
        <v xml:space="preserve">­me 16 </v>
      </c>
      <c r="O255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50" s="1" t="str">
        <f>TRIM(IF([first '# in desc]&lt;[pos kw in desc],MID([desc],[pos kw in desc]-6,6),FALSE))</f>
        <v>me 16</v>
      </c>
      <c r="Q2550" s="1">
        <f>IF(LEN([manuell])=0,IFERROR([kw fine in title]*1,IFERROR(SUMPRODUCT(COUNTIF(IsDigits,MID([kw in desc],ROW($A$1:$A$150),1)))=LEN([kw in desc]),#N/A)),[manuell])</f>
        <v>16</v>
      </c>
      <c r="R2550" s="1" t="e">
        <f>IF([pos kw in title]&gt;0,MID(J2550,#REF!,4),IF([first '# in title]&gt;0,MID([title],[first '# in title],3),IF([first '# in title]&gt;0,MID([desc],#REF!,3),VLOOKUP([productid],$G$2:$R$1386,8))))</f>
        <v>#REF!</v>
      </c>
      <c r="S2550" s="1" t="str">
        <f>IF([kw in desc]=[kw rough in title],[kw in desc]*1,IFERROR(LEFT([kw_dirty],3)*1,IFERROR(LEFT([kw_dirty],2)*1,"n.a.")))</f>
        <v>n.a.</v>
      </c>
      <c r="T2550" s="1"/>
      <c r="U2550" s="1">
        <f>VLOOKUP(Tabelle1[[#This Row],[productid]],Tabelle2[#All],2,FALSE)</f>
        <v>16</v>
      </c>
    </row>
    <row r="2551" spans="1:21">
      <c r="A2551" t="s">
        <v>4272</v>
      </c>
      <c r="B2551">
        <v>2439</v>
      </c>
      <c r="C2551">
        <v>289859</v>
      </c>
      <c r="D2551" t="s">
        <v>4303</v>
      </c>
      <c r="E2551" t="s">
        <v>4304</v>
      </c>
      <c r="F2551">
        <v>18406</v>
      </c>
      <c r="G2551">
        <v>2286143</v>
      </c>
      <c r="H2551">
        <f t="shared" si="39"/>
        <v>0</v>
      </c>
      <c r="I2551">
        <f t="array" ref="I2551">MIN(IFERROR(FIND(IstNumbers,A2551),""))</f>
        <v>28</v>
      </c>
      <c r="J2551" s="1" t="e">
        <f>IF([first '# in title]&lt;[pos kw in title],MID([title],[pos kw in title]-6,6),#N/A)</f>
        <v>#N/A</v>
      </c>
      <c r="K2551" s="1" t="e">
        <f>IFERROR(MID(SUBSTITUTE([kw rough in title],",","."),FIND("(",[kw rough in title])+1,20),SUBSTITUTE(IFERROR(MID([kw rough in title],FIND(" ",[kw rough in title])+1,20),[kw rough in title]),",","."))</f>
        <v>#N/A</v>
      </c>
      <c r="L2551" s="1">
        <f>IFERROR(FIND("kW",[desc]),0)</f>
        <v>0</v>
      </c>
      <c r="M2551">
        <f t="array" ref="M2551">MIN(IFERROR(FIND(IstNumbers,E2551),""))</f>
        <v>33</v>
      </c>
      <c r="N2551" s="1" t="b">
        <f>IF([first '# in desc]&lt;[pos kw in desc],MID([desc],[pos kw in desc]-7,7))</f>
        <v>0</v>
      </c>
      <c r="O25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51" s="1" t="str">
        <f>TRIM(IF([first '# in desc]&lt;[pos kw in desc],MID([desc],[pos kw in desc]-6,6),FALSE))</f>
        <v>FALSCH</v>
      </c>
      <c r="Q2551" s="1" t="b">
        <f>IF(LEN([manuell])=0,IFERROR([kw fine in title]*1,IFERROR(SUMPRODUCT(COUNTIF(IsDigits,MID([kw in desc],ROW($A$1:$A$150),1)))=LEN([kw in desc]),#N/A)),[manuell])</f>
        <v>0</v>
      </c>
      <c r="R2551" s="1" t="str">
        <f>IF([pos kw in title]&gt;0,MID(J2551,#REF!,4),IF([first '# in title]&gt;0,MID([title],[first '# in title],3),IF([first '# in title]&gt;0,MID([desc],#REF!,3),VLOOKUP([productid],$G$2:$R$1386,8))))</f>
        <v>146</v>
      </c>
      <c r="S2551" s="1" t="e">
        <f>IF([kw in desc]=[kw rough in title],[kw in desc]*1,IFERROR(LEFT([kw_dirty],3)*1,IFERROR(LEFT([kw_dirty],2)*1,"n.a.")))</f>
        <v>#N/A</v>
      </c>
      <c r="T2551" s="1"/>
      <c r="U2551" s="1" t="e">
        <f>VLOOKUP(Tabelle1[[#This Row],[productid]],Tabelle2[#All],2,FALSE)</f>
        <v>#N/A</v>
      </c>
    </row>
    <row r="2552" spans="1:21" hidden="1">
      <c r="A2552" t="s">
        <v>4268</v>
      </c>
      <c r="B2552">
        <v>2249</v>
      </c>
      <c r="C2552">
        <v>289859</v>
      </c>
      <c r="D2552" t="s">
        <v>4305</v>
      </c>
      <c r="E2552" t="s">
        <v>3931</v>
      </c>
      <c r="F2552">
        <v>18406</v>
      </c>
      <c r="G2552">
        <v>1219746</v>
      </c>
      <c r="H2552">
        <f t="shared" si="39"/>
        <v>0</v>
      </c>
      <c r="I2552">
        <f t="array" ref="I2552">MIN(IFERROR(FIND(IstNumbers,A2552),""))</f>
        <v>13</v>
      </c>
      <c r="J2552" s="1" t="e">
        <f>IF([first '# in title]&lt;[pos kw in title],MID([title],[pos kw in title]-6,6),#N/A)</f>
        <v>#N/A</v>
      </c>
      <c r="K2552" s="1" t="e">
        <f>IFERROR(MID(SUBSTITUTE([kw rough in title],",","."),FIND("(",[kw rough in title])+1,20),SUBSTITUTE(IFERROR(MID([kw rough in title],FIND(" ",[kw rough in title])+1,20),[kw rough in title]),",","."))</f>
        <v>#N/A</v>
      </c>
      <c r="L2552" s="1">
        <f>IFERROR(FIND("kW",[desc]),0)</f>
        <v>71</v>
      </c>
      <c r="M2552">
        <f t="array" ref="M2552">MIN(IFERROR(FIND(IstNumbers,E2552),""))</f>
        <v>29</v>
      </c>
      <c r="N2552" s="1" t="str">
        <f>IF([first '# in desc]&lt;[pos kw in desc],MID([desc],[pos kw in desc]-7,7))</f>
        <v xml:space="preserve">­me 16 </v>
      </c>
      <c r="O255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52" s="1" t="str">
        <f>TRIM(IF([first '# in desc]&lt;[pos kw in desc],MID([desc],[pos kw in desc]-6,6),FALSE))</f>
        <v>me 16</v>
      </c>
      <c r="Q2552" s="1" t="b">
        <f>IF(LEN([manuell])=0,IFERROR([kw fine in title]*1,IFERROR(SUMPRODUCT(COUNTIF(IsDigits,MID([kw in desc],ROW($A$1:$A$150),1)))=LEN([kw in desc]),#N/A)),[manuell])</f>
        <v>0</v>
      </c>
      <c r="R2552" s="1" t="str">
        <f>IF([pos kw in title]&gt;0,MID(J2552,#REF!,4),IF([first '# in title]&gt;0,MID([title],[first '# in title],3),IF([first '# in title]&gt;0,MID([desc],#REF!,3),VLOOKUP([productid],$G$2:$R$1386,8))))</f>
        <v xml:space="preserve">16 </v>
      </c>
      <c r="S2552" s="1" t="e">
        <f>IF([kw in desc]=[kw rough in title],[kw in desc]*1,IFERROR(LEFT([kw_dirty],3)*1,IFERROR(LEFT([kw_dirty],2)*1,"n.a.")))</f>
        <v>#N/A</v>
      </c>
      <c r="T2552" s="1"/>
      <c r="U2552" s="1">
        <f>VLOOKUP(Tabelle1[[#This Row],[productid]],Tabelle2[#All],2,FALSE)</f>
        <v>16</v>
      </c>
    </row>
    <row r="2553" spans="1:21">
      <c r="A2553" t="s">
        <v>4248</v>
      </c>
      <c r="B2553">
        <v>3245</v>
      </c>
      <c r="C2553">
        <v>289859</v>
      </c>
      <c r="D2553" t="s">
        <v>4306</v>
      </c>
      <c r="E2553" t="s">
        <v>4307</v>
      </c>
      <c r="F2553">
        <v>18406</v>
      </c>
      <c r="G2553">
        <v>3094808</v>
      </c>
      <c r="H2553">
        <f t="shared" si="39"/>
        <v>0</v>
      </c>
      <c r="I2553">
        <f t="array" ref="I2553">MIN(IFERROR(FIND(IstNumbers,A2553),""))</f>
        <v>22</v>
      </c>
      <c r="J2553" s="1" t="e">
        <f>IF([first '# in title]&lt;[pos kw in title],MID([title],[pos kw in title]-6,6),#N/A)</f>
        <v>#N/A</v>
      </c>
      <c r="K2553" s="1" t="e">
        <f>IFERROR(MID(SUBSTITUTE([kw rough in title],",","."),FIND("(",[kw rough in title])+1,20),SUBSTITUTE(IFERROR(MID([kw rough in title],FIND(" ",[kw rough in title])+1,20),[kw rough in title]),",","."))</f>
        <v>#N/A</v>
      </c>
      <c r="L2553" s="1">
        <f>IFERROR(FIND("kW",[desc]),0)</f>
        <v>0</v>
      </c>
      <c r="M2553">
        <f t="array" ref="M2553">MIN(IFERROR(FIND(IstNumbers,E2553),""))</f>
        <v>31</v>
      </c>
      <c r="N2553" s="1" t="b">
        <f>IF([first '# in desc]&lt;[pos kw in desc],MID([desc],[pos kw in desc]-7,7))</f>
        <v>0</v>
      </c>
      <c r="O25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53" s="1" t="str">
        <f>TRIM(IF([first '# in desc]&lt;[pos kw in desc],MID([desc],[pos kw in desc]-6,6),FALSE))</f>
        <v>FALSCH</v>
      </c>
      <c r="Q2553" s="1" t="b">
        <f>IF(LEN([manuell])=0,IFERROR([kw fine in title]*1,IFERROR(SUMPRODUCT(COUNTIF(IsDigits,MID([kw in desc],ROW($A$1:$A$150),1)))=LEN([kw in desc]),#N/A)),[manuell])</f>
        <v>0</v>
      </c>
      <c r="R2553" s="1" t="str">
        <f>IF([pos kw in title]&gt;0,MID(J2553,#REF!,4),IF([first '# in title]&gt;0,MID([title],[first '# in title],3),IF([first '# in title]&gt;0,MID([desc],#REF!,3),VLOOKUP([productid],$G$2:$R$1386,8))))</f>
        <v xml:space="preserve">22 </v>
      </c>
      <c r="S2553" s="1" t="e">
        <f>IF([kw in desc]=[kw rough in title],[kw in desc]*1,IFERROR(LEFT([kw_dirty],3)*1,IFERROR(LEFT([kw_dirty],2)*1,"n.a.")))</f>
        <v>#N/A</v>
      </c>
      <c r="T2553" s="1"/>
      <c r="U2553" s="1" t="e">
        <f>VLOOKUP(Tabelle1[[#This Row],[productid]],Tabelle2[#All],2,FALSE)</f>
        <v>#N/A</v>
      </c>
    </row>
    <row r="2554" spans="1:21" hidden="1">
      <c r="A2554" t="s">
        <v>4299</v>
      </c>
      <c r="B2554">
        <v>3300</v>
      </c>
      <c r="C2554">
        <v>289859</v>
      </c>
      <c r="D2554" t="s">
        <v>4308</v>
      </c>
      <c r="E2554" t="s">
        <v>3801</v>
      </c>
      <c r="F2554">
        <v>18406</v>
      </c>
      <c r="G2554">
        <v>1750863</v>
      </c>
      <c r="H2554">
        <f t="shared" si="39"/>
        <v>0</v>
      </c>
      <c r="I2554">
        <f t="array" ref="I2554">MIN(IFERROR(FIND(IstNumbers,A2554),""))</f>
        <v>9</v>
      </c>
      <c r="J2554" s="1" t="e">
        <f>IF([first '# in title]&lt;[pos kw in title],MID([title],[pos kw in title]-6,6),#N/A)</f>
        <v>#N/A</v>
      </c>
      <c r="K2554" s="1" t="e">
        <f>IFERROR(MID(SUBSTITUTE([kw rough in title],",","."),FIND("(",[kw rough in title])+1,20),SUBSTITUTE(IFERROR(MID([kw rough in title],FIND(" ",[kw rough in title])+1,20),[kw rough in title]),",","."))</f>
        <v>#N/A</v>
      </c>
      <c r="L2554" s="1">
        <f>IFERROR(FIND("kW",[desc]),0)</f>
        <v>70</v>
      </c>
      <c r="M2554">
        <f t="array" ref="M2554">MIN(IFERROR(FIND(IstNumbers,E2554),""))</f>
        <v>34</v>
      </c>
      <c r="N2554" s="1" t="str">
        <f>IF([first '# in desc]&lt;[pos kw in desc],MID([desc],[pos kw in desc]-7,7))</f>
        <v xml:space="preserve">­me 42 </v>
      </c>
      <c r="O25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54" s="1" t="str">
        <f>TRIM(IF([first '# in desc]&lt;[pos kw in desc],MID([desc],[pos kw in desc]-6,6),FALSE))</f>
        <v>me 42</v>
      </c>
      <c r="Q2554" s="1" t="b">
        <f>IF(LEN([manuell])=0,IFERROR([kw fine in title]*1,IFERROR(SUMPRODUCT(COUNTIF(IsDigits,MID([kw in desc],ROW($A$1:$A$150),1)))=LEN([kw in desc]),#N/A)),[manuell])</f>
        <v>0</v>
      </c>
      <c r="R2554" s="1" t="str">
        <f>IF([pos kw in title]&gt;0,MID(J2554,#REF!,4),IF([first '# in title]&gt;0,MID([title],[first '# in title],3),IF([first '# in title]&gt;0,MID([desc],#REF!,3),VLOOKUP([productid],$G$2:$R$1386,8))))</f>
        <v xml:space="preserve">42 </v>
      </c>
      <c r="S2554" s="1" t="e">
        <f>IF([kw in desc]=[kw rough in title],[kw in desc]*1,IFERROR(LEFT([kw_dirty],3)*1,IFERROR(LEFT([kw_dirty],2)*1,"n.a.")))</f>
        <v>#N/A</v>
      </c>
      <c r="T2554" s="1"/>
      <c r="U2554" s="1">
        <f>VLOOKUP(Tabelle1[[#This Row],[productid]],Tabelle2[#All],2,FALSE)</f>
        <v>42</v>
      </c>
    </row>
    <row r="2555" spans="1:21" hidden="1">
      <c r="A2555" t="s">
        <v>2399</v>
      </c>
      <c r="B2555">
        <v>2314</v>
      </c>
      <c r="C2555">
        <v>289859</v>
      </c>
      <c r="D2555" t="s">
        <v>4309</v>
      </c>
      <c r="E2555" t="s">
        <v>4310</v>
      </c>
      <c r="F2555">
        <v>18406</v>
      </c>
      <c r="G2555">
        <v>3712883</v>
      </c>
      <c r="H2555">
        <f t="shared" si="39"/>
        <v>60</v>
      </c>
      <c r="I2555">
        <f t="array" ref="I2555">MIN(IFERROR(FIND(IstNumbers,A2555),""))</f>
        <v>24</v>
      </c>
      <c r="J2555" s="1" t="str">
        <f>IF([first '# in title]&lt;[pos kw in title],MID([title],[pos kw in title]-6,6),#N/A)</f>
        <v xml:space="preserve">L (16 </v>
      </c>
      <c r="K255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55" s="1">
        <f>IFERROR(FIND("kW",[desc]),0)</f>
        <v>71</v>
      </c>
      <c r="M2555">
        <f t="array" ref="M2555">MIN(IFERROR(FIND(IstNumbers,E2555),""))</f>
        <v>29</v>
      </c>
      <c r="N2555" s="1" t="str">
        <f>IF([first '# in desc]&lt;[pos kw in desc],MID([desc],[pos kw in desc]-7,7))</f>
        <v xml:space="preserve">­me 16 </v>
      </c>
      <c r="O255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55" s="1" t="str">
        <f>TRIM(IF([first '# in desc]&lt;[pos kw in desc],MID([desc],[pos kw in desc]-6,6),FALSE))</f>
        <v>me 16</v>
      </c>
      <c r="Q2555" s="1">
        <f>IF(LEN([manuell])=0,IFERROR([kw fine in title]*1,IFERROR(SUMPRODUCT(COUNTIF(IsDigits,MID([kw in desc],ROW($A$1:$A$150),1)))=LEN([kw in desc]),#N/A)),[manuell])</f>
        <v>16</v>
      </c>
      <c r="R2555" s="1" t="e">
        <f>IF([pos kw in title]&gt;0,MID(J2555,#REF!,4),IF([first '# in title]&gt;0,MID([title],[first '# in title],3),IF([first '# in title]&gt;0,MID([desc],#REF!,3),VLOOKUP([productid],$G$2:$R$1386,8))))</f>
        <v>#REF!</v>
      </c>
      <c r="S2555" s="1" t="str">
        <f>IF([kw in desc]=[kw rough in title],[kw in desc]*1,IFERROR(LEFT([kw_dirty],3)*1,IFERROR(LEFT([kw_dirty],2)*1,"n.a.")))</f>
        <v>n.a.</v>
      </c>
      <c r="T2555" s="1"/>
      <c r="U2555" s="1">
        <f>VLOOKUP(Tabelle1[[#This Row],[productid]],Tabelle2[#All],2,FALSE)</f>
        <v>16</v>
      </c>
    </row>
    <row r="2556" spans="1:21" hidden="1">
      <c r="A2556" t="s">
        <v>1988</v>
      </c>
      <c r="B2556">
        <v>3365</v>
      </c>
      <c r="C2556">
        <v>289859</v>
      </c>
      <c r="D2556" t="s">
        <v>4311</v>
      </c>
      <c r="E2556" t="s">
        <v>4312</v>
      </c>
      <c r="F2556">
        <v>18406</v>
      </c>
      <c r="G2556">
        <v>3497887</v>
      </c>
      <c r="H2556">
        <f t="shared" si="39"/>
        <v>0</v>
      </c>
      <c r="I2556">
        <f t="array" ref="I2556">MIN(IFERROR(FIND(IstNumbers,A2556),""))</f>
        <v>13</v>
      </c>
      <c r="J2556" s="1" t="e">
        <f>IF([first '# in title]&lt;[pos kw in title],MID([title],[pos kw in title]-6,6),#N/A)</f>
        <v>#N/A</v>
      </c>
      <c r="K2556" s="1" t="e">
        <f>IFERROR(MID(SUBSTITUTE([kw rough in title],",","."),FIND("(",[kw rough in title])+1,20),SUBSTITUTE(IFERROR(MID([kw rough in title],FIND(" ",[kw rough in title])+1,20),[kw rough in title]),",","."))</f>
        <v>#N/A</v>
      </c>
      <c r="L2556" s="1">
        <f>IFERROR(FIND("kW",[desc]),0)</f>
        <v>70</v>
      </c>
      <c r="M2556">
        <f t="array" ref="M2556">MIN(IFERROR(FIND(IstNumbers,E2556),""))</f>
        <v>34</v>
      </c>
      <c r="N2556" s="1" t="str">
        <f>IF([first '# in desc]&lt;[pos kw in desc],MID([desc],[pos kw in desc]-7,7))</f>
        <v xml:space="preserve">­me 42 </v>
      </c>
      <c r="O25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56" s="1" t="str">
        <f>TRIM(IF([first '# in desc]&lt;[pos kw in desc],MID([desc],[pos kw in desc]-6,6),FALSE))</f>
        <v>me 42</v>
      </c>
      <c r="Q2556" s="1" t="b">
        <f>IF(LEN([manuell])=0,IFERROR([kw fine in title]*1,IFERROR(SUMPRODUCT(COUNTIF(IsDigits,MID([kw in desc],ROW($A$1:$A$150),1)))=LEN([kw in desc]),#N/A)),[manuell])</f>
        <v>0</v>
      </c>
      <c r="R2556" s="1" t="str">
        <f>IF([pos kw in title]&gt;0,MID(J2556,#REF!,4),IF([first '# in title]&gt;0,MID([title],[first '# in title],3),IF([first '# in title]&gt;0,MID([desc],#REF!,3),VLOOKUP([productid],$G$2:$R$1386,8))))</f>
        <v xml:space="preserve">42 </v>
      </c>
      <c r="S2556" s="1" t="e">
        <f>IF([kw in desc]=[kw rough in title],[kw in desc]*1,IFERROR(LEFT([kw_dirty],3)*1,IFERROR(LEFT([kw_dirty],2)*1,"n.a.")))</f>
        <v>#N/A</v>
      </c>
      <c r="T2556" s="1"/>
      <c r="U2556" s="1">
        <f>VLOOKUP(Tabelle1[[#This Row],[productid]],Tabelle2[#All],2,FALSE)</f>
        <v>42</v>
      </c>
    </row>
    <row r="2557" spans="1:21">
      <c r="A2557" t="s">
        <v>4272</v>
      </c>
      <c r="B2557">
        <v>2444</v>
      </c>
      <c r="C2557">
        <v>289859</v>
      </c>
      <c r="D2557" t="s">
        <v>4313</v>
      </c>
      <c r="E2557" t="s">
        <v>4314</v>
      </c>
      <c r="F2557">
        <v>18406</v>
      </c>
      <c r="G2557">
        <v>2286143</v>
      </c>
      <c r="H2557">
        <f t="shared" si="39"/>
        <v>0</v>
      </c>
      <c r="I2557">
        <f t="array" ref="I2557">MIN(IFERROR(FIND(IstNumbers,A2557),""))</f>
        <v>28</v>
      </c>
      <c r="J2557" s="1" t="e">
        <f>IF([first '# in title]&lt;[pos kw in title],MID([title],[pos kw in title]-6,6),#N/A)</f>
        <v>#N/A</v>
      </c>
      <c r="K2557" s="1" t="e">
        <f>IFERROR(MID(SUBSTITUTE([kw rough in title],",","."),FIND("(",[kw rough in title])+1,20),SUBSTITUTE(IFERROR(MID([kw rough in title],FIND(" ",[kw rough in title])+1,20),[kw rough in title]),",","."))</f>
        <v>#N/A</v>
      </c>
      <c r="L2557" s="1">
        <f>IFERROR(FIND("kW",[desc]),0)</f>
        <v>0</v>
      </c>
      <c r="M2557">
        <f t="array" ref="M2557">MIN(IFERROR(FIND(IstNumbers,E2557),""))</f>
        <v>33</v>
      </c>
      <c r="N2557" s="1" t="b">
        <f>IF([first '# in desc]&lt;[pos kw in desc],MID([desc],[pos kw in desc]-7,7))</f>
        <v>0</v>
      </c>
      <c r="O25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57" s="1" t="str">
        <f>TRIM(IF([first '# in desc]&lt;[pos kw in desc],MID([desc],[pos kw in desc]-6,6),FALSE))</f>
        <v>FALSCH</v>
      </c>
      <c r="Q2557" s="1" t="b">
        <f>IF(LEN([manuell])=0,IFERROR([kw fine in title]*1,IFERROR(SUMPRODUCT(COUNTIF(IsDigits,MID([kw in desc],ROW($A$1:$A$150),1)))=LEN([kw in desc]),#N/A)),[manuell])</f>
        <v>0</v>
      </c>
      <c r="R2557" s="1" t="str">
        <f>IF([pos kw in title]&gt;0,MID(J2557,#REF!,4),IF([first '# in title]&gt;0,MID([title],[first '# in title],3),IF([first '# in title]&gt;0,MID([desc],#REF!,3),VLOOKUP([productid],$G$2:$R$1386,8))))</f>
        <v>146</v>
      </c>
      <c r="S2557" s="1" t="e">
        <f>IF([kw in desc]=[kw rough in title],[kw in desc]*1,IFERROR(LEFT([kw_dirty],3)*1,IFERROR(LEFT([kw_dirty],2)*1,"n.a.")))</f>
        <v>#N/A</v>
      </c>
      <c r="T2557" s="1"/>
      <c r="U2557" s="1" t="e">
        <f>VLOOKUP(Tabelle1[[#This Row],[productid]],Tabelle2[#All],2,FALSE)</f>
        <v>#N/A</v>
      </c>
    </row>
    <row r="2558" spans="1:21" hidden="1">
      <c r="A2558" t="s">
        <v>4268</v>
      </c>
      <c r="B2558">
        <v>2254</v>
      </c>
      <c r="C2558">
        <v>289859</v>
      </c>
      <c r="D2558" t="s">
        <v>4315</v>
      </c>
      <c r="E2558" t="s">
        <v>3942</v>
      </c>
      <c r="F2558">
        <v>18406</v>
      </c>
      <c r="G2558">
        <v>1219746</v>
      </c>
      <c r="H2558">
        <f t="shared" si="39"/>
        <v>0</v>
      </c>
      <c r="I2558">
        <f t="array" ref="I2558">MIN(IFERROR(FIND(IstNumbers,A2558),""))</f>
        <v>13</v>
      </c>
      <c r="J2558" s="1" t="e">
        <f>IF([first '# in title]&lt;[pos kw in title],MID([title],[pos kw in title]-6,6),#N/A)</f>
        <v>#N/A</v>
      </c>
      <c r="K2558" s="1" t="e">
        <f>IFERROR(MID(SUBSTITUTE([kw rough in title],",","."),FIND("(",[kw rough in title])+1,20),SUBSTITUTE(IFERROR(MID([kw rough in title],FIND(" ",[kw rough in title])+1,20),[kw rough in title]),",","."))</f>
        <v>#N/A</v>
      </c>
      <c r="L2558" s="1">
        <f>IFERROR(FIND("kW",[desc]),0)</f>
        <v>71</v>
      </c>
      <c r="M2558">
        <f t="array" ref="M2558">MIN(IFERROR(FIND(IstNumbers,E2558),""))</f>
        <v>29</v>
      </c>
      <c r="N2558" s="1" t="str">
        <f>IF([first '# in desc]&lt;[pos kw in desc],MID([desc],[pos kw in desc]-7,7))</f>
        <v xml:space="preserve">­me 16 </v>
      </c>
      <c r="O255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58" s="1" t="str">
        <f>TRIM(IF([first '# in desc]&lt;[pos kw in desc],MID([desc],[pos kw in desc]-6,6),FALSE))</f>
        <v>me 16</v>
      </c>
      <c r="Q2558" s="1" t="b">
        <f>IF(LEN([manuell])=0,IFERROR([kw fine in title]*1,IFERROR(SUMPRODUCT(COUNTIF(IsDigits,MID([kw in desc],ROW($A$1:$A$150),1)))=LEN([kw in desc]),#N/A)),[manuell])</f>
        <v>0</v>
      </c>
      <c r="R2558" s="1" t="str">
        <f>IF([pos kw in title]&gt;0,MID(J2558,#REF!,4),IF([first '# in title]&gt;0,MID([title],[first '# in title],3),IF([first '# in title]&gt;0,MID([desc],#REF!,3),VLOOKUP([productid],$G$2:$R$1386,8))))</f>
        <v xml:space="preserve">16 </v>
      </c>
      <c r="S2558" s="1" t="e">
        <f>IF([kw in desc]=[kw rough in title],[kw in desc]*1,IFERROR(LEFT([kw_dirty],3)*1,IFERROR(LEFT([kw_dirty],2)*1,"n.a.")))</f>
        <v>#N/A</v>
      </c>
      <c r="T2558" s="1"/>
      <c r="U2558" s="1">
        <f>VLOOKUP(Tabelle1[[#This Row],[productid]],Tabelle2[#All],2,FALSE)</f>
        <v>16</v>
      </c>
    </row>
    <row r="2559" spans="1:21">
      <c r="A2559" t="s">
        <v>4248</v>
      </c>
      <c r="B2559">
        <v>3250</v>
      </c>
      <c r="C2559">
        <v>289859</v>
      </c>
      <c r="D2559" t="s">
        <v>4316</v>
      </c>
      <c r="E2559" t="s">
        <v>4317</v>
      </c>
      <c r="F2559">
        <v>18406</v>
      </c>
      <c r="G2559">
        <v>3094808</v>
      </c>
      <c r="H2559">
        <f t="shared" si="39"/>
        <v>0</v>
      </c>
      <c r="I2559">
        <f t="array" ref="I2559">MIN(IFERROR(FIND(IstNumbers,A2559),""))</f>
        <v>22</v>
      </c>
      <c r="J2559" s="1" t="e">
        <f>IF([first '# in title]&lt;[pos kw in title],MID([title],[pos kw in title]-6,6),#N/A)</f>
        <v>#N/A</v>
      </c>
      <c r="K2559" s="1" t="e">
        <f>IFERROR(MID(SUBSTITUTE([kw rough in title],",","."),FIND("(",[kw rough in title])+1,20),SUBSTITUTE(IFERROR(MID([kw rough in title],FIND(" ",[kw rough in title])+1,20),[kw rough in title]),",","."))</f>
        <v>#N/A</v>
      </c>
      <c r="L2559" s="1">
        <f>IFERROR(FIND("kW",[desc]),0)</f>
        <v>0</v>
      </c>
      <c r="M2559">
        <f t="array" ref="M2559">MIN(IFERROR(FIND(IstNumbers,E2559),""))</f>
        <v>31</v>
      </c>
      <c r="N2559" s="1" t="b">
        <f>IF([first '# in desc]&lt;[pos kw in desc],MID([desc],[pos kw in desc]-7,7))</f>
        <v>0</v>
      </c>
      <c r="O25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59" s="1" t="str">
        <f>TRIM(IF([first '# in desc]&lt;[pos kw in desc],MID([desc],[pos kw in desc]-6,6),FALSE))</f>
        <v>FALSCH</v>
      </c>
      <c r="Q2559" s="1" t="b">
        <f>IF(LEN([manuell])=0,IFERROR([kw fine in title]*1,IFERROR(SUMPRODUCT(COUNTIF(IsDigits,MID([kw in desc],ROW($A$1:$A$150),1)))=LEN([kw in desc]),#N/A)),[manuell])</f>
        <v>0</v>
      </c>
      <c r="R2559" s="1" t="str">
        <f>IF([pos kw in title]&gt;0,MID(J2559,#REF!,4),IF([first '# in title]&gt;0,MID([title],[first '# in title],3),IF([first '# in title]&gt;0,MID([desc],#REF!,3),VLOOKUP([productid],$G$2:$R$1386,8))))</f>
        <v xml:space="preserve">22 </v>
      </c>
      <c r="S2559" s="1" t="e">
        <f>IF([kw in desc]=[kw rough in title],[kw in desc]*1,IFERROR(LEFT([kw_dirty],3)*1,IFERROR(LEFT([kw_dirty],2)*1,"n.a.")))</f>
        <v>#N/A</v>
      </c>
      <c r="T2559" s="1"/>
      <c r="U2559" s="1" t="e">
        <f>VLOOKUP(Tabelle1[[#This Row],[productid]],Tabelle2[#All],2,FALSE)</f>
        <v>#N/A</v>
      </c>
    </row>
    <row r="2560" spans="1:21" hidden="1">
      <c r="A2560" t="s">
        <v>4299</v>
      </c>
      <c r="B2560">
        <v>3300</v>
      </c>
      <c r="C2560">
        <v>289859</v>
      </c>
      <c r="D2560" t="s">
        <v>4318</v>
      </c>
      <c r="E2560" t="s">
        <v>3807</v>
      </c>
      <c r="F2560">
        <v>18406</v>
      </c>
      <c r="G2560">
        <v>1750863</v>
      </c>
      <c r="H2560">
        <f t="shared" si="39"/>
        <v>0</v>
      </c>
      <c r="I2560">
        <f t="array" ref="I2560">MIN(IFERROR(FIND(IstNumbers,A2560),""))</f>
        <v>9</v>
      </c>
      <c r="J2560" s="1" t="e">
        <f>IF([first '# in title]&lt;[pos kw in title],MID([title],[pos kw in title]-6,6),#N/A)</f>
        <v>#N/A</v>
      </c>
      <c r="K2560" s="1" t="e">
        <f>IFERROR(MID(SUBSTITUTE([kw rough in title],",","."),FIND("(",[kw rough in title])+1,20),SUBSTITUTE(IFERROR(MID([kw rough in title],FIND(" ",[kw rough in title])+1,20),[kw rough in title]),",","."))</f>
        <v>#N/A</v>
      </c>
      <c r="L2560" s="1">
        <f>IFERROR(FIND("kW",[desc]),0)</f>
        <v>70</v>
      </c>
      <c r="M2560">
        <f t="array" ref="M2560">MIN(IFERROR(FIND(IstNumbers,E2560),""))</f>
        <v>34</v>
      </c>
      <c r="N2560" s="1" t="str">
        <f>IF([first '# in desc]&lt;[pos kw in desc],MID([desc],[pos kw in desc]-7,7))</f>
        <v xml:space="preserve">­me 42 </v>
      </c>
      <c r="O25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60" s="1" t="str">
        <f>TRIM(IF([first '# in desc]&lt;[pos kw in desc],MID([desc],[pos kw in desc]-6,6),FALSE))</f>
        <v>me 42</v>
      </c>
      <c r="Q2560" s="1" t="b">
        <f>IF(LEN([manuell])=0,IFERROR([kw fine in title]*1,IFERROR(SUMPRODUCT(COUNTIF(IsDigits,MID([kw in desc],ROW($A$1:$A$150),1)))=LEN([kw in desc]),#N/A)),[manuell])</f>
        <v>0</v>
      </c>
      <c r="R2560" s="1" t="str">
        <f>IF([pos kw in title]&gt;0,MID(J2560,#REF!,4),IF([first '# in title]&gt;0,MID([title],[first '# in title],3),IF([first '# in title]&gt;0,MID([desc],#REF!,3),VLOOKUP([productid],$G$2:$R$1386,8))))</f>
        <v xml:space="preserve">42 </v>
      </c>
      <c r="S2560" s="1" t="e">
        <f>IF([kw in desc]=[kw rough in title],[kw in desc]*1,IFERROR(LEFT([kw_dirty],3)*1,IFERROR(LEFT([kw_dirty],2)*1,"n.a.")))</f>
        <v>#N/A</v>
      </c>
      <c r="T2560" s="1"/>
      <c r="U2560" s="1">
        <f>VLOOKUP(Tabelle1[[#This Row],[productid]],Tabelle2[#All],2,FALSE)</f>
        <v>42</v>
      </c>
    </row>
    <row r="2561" spans="1:21" hidden="1">
      <c r="A2561" t="s">
        <v>2399</v>
      </c>
      <c r="B2561">
        <v>2314</v>
      </c>
      <c r="C2561">
        <v>289859</v>
      </c>
      <c r="D2561" t="s">
        <v>4319</v>
      </c>
      <c r="E2561" t="s">
        <v>4320</v>
      </c>
      <c r="F2561">
        <v>18406</v>
      </c>
      <c r="G2561">
        <v>3712883</v>
      </c>
      <c r="H2561">
        <f t="shared" si="39"/>
        <v>60</v>
      </c>
      <c r="I2561">
        <f t="array" ref="I2561">MIN(IFERROR(FIND(IstNumbers,A2561),""))</f>
        <v>24</v>
      </c>
      <c r="J2561" s="1" t="str">
        <f>IF([first '# in title]&lt;[pos kw in title],MID([title],[pos kw in title]-6,6),#N/A)</f>
        <v xml:space="preserve">L (16 </v>
      </c>
      <c r="K256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61" s="1">
        <f>IFERROR(FIND("kW",[desc]),0)</f>
        <v>71</v>
      </c>
      <c r="M2561">
        <f t="array" ref="M2561">MIN(IFERROR(FIND(IstNumbers,E2561),""))</f>
        <v>29</v>
      </c>
      <c r="N2561" s="1" t="str">
        <f>IF([first '# in desc]&lt;[pos kw in desc],MID([desc],[pos kw in desc]-7,7))</f>
        <v xml:space="preserve">­me 16 </v>
      </c>
      <c r="O256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61" s="1" t="str">
        <f>TRIM(IF([first '# in desc]&lt;[pos kw in desc],MID([desc],[pos kw in desc]-6,6),FALSE))</f>
        <v>me 16</v>
      </c>
      <c r="Q2561" s="1">
        <f>IF(LEN([manuell])=0,IFERROR([kw fine in title]*1,IFERROR(SUMPRODUCT(COUNTIF(IsDigits,MID([kw in desc],ROW($A$1:$A$150),1)))=LEN([kw in desc]),#N/A)),[manuell])</f>
        <v>16</v>
      </c>
      <c r="R2561" s="1" t="e">
        <f>IF([pos kw in title]&gt;0,MID(J2561,#REF!,4),IF([first '# in title]&gt;0,MID([title],[first '# in title],3),IF([first '# in title]&gt;0,MID([desc],#REF!,3),VLOOKUP([productid],$G$2:$R$1386,8))))</f>
        <v>#REF!</v>
      </c>
      <c r="S2561" s="1" t="str">
        <f>IF([kw in desc]=[kw rough in title],[kw in desc]*1,IFERROR(LEFT([kw_dirty],3)*1,IFERROR(LEFT([kw_dirty],2)*1,"n.a.")))</f>
        <v>n.a.</v>
      </c>
      <c r="T2561" s="1"/>
      <c r="U2561" s="1">
        <f>VLOOKUP(Tabelle1[[#This Row],[productid]],Tabelle2[#All],2,FALSE)</f>
        <v>16</v>
      </c>
    </row>
    <row r="2562" spans="1:21" hidden="1">
      <c r="A2562" t="s">
        <v>1988</v>
      </c>
      <c r="B2562">
        <v>3370</v>
      </c>
      <c r="C2562">
        <v>289859</v>
      </c>
      <c r="D2562" t="s">
        <v>4321</v>
      </c>
      <c r="E2562" t="s">
        <v>4007</v>
      </c>
      <c r="F2562">
        <v>18406</v>
      </c>
      <c r="G2562">
        <v>3497887</v>
      </c>
      <c r="H2562">
        <f t="shared" si="39"/>
        <v>0</v>
      </c>
      <c r="I2562">
        <f t="array" ref="I2562">MIN(IFERROR(FIND(IstNumbers,A2562),""))</f>
        <v>13</v>
      </c>
      <c r="J2562" s="1" t="e">
        <f>IF([first '# in title]&lt;[pos kw in title],MID([title],[pos kw in title]-6,6),#N/A)</f>
        <v>#N/A</v>
      </c>
      <c r="K2562" s="1" t="e">
        <f>IFERROR(MID(SUBSTITUTE([kw rough in title],",","."),FIND("(",[kw rough in title])+1,20),SUBSTITUTE(IFERROR(MID([kw rough in title],FIND(" ",[kw rough in title])+1,20),[kw rough in title]),",","."))</f>
        <v>#N/A</v>
      </c>
      <c r="L2562" s="1">
        <f>IFERROR(FIND("kW",[desc]),0)</f>
        <v>70</v>
      </c>
      <c r="M2562">
        <f t="array" ref="M2562">MIN(IFERROR(FIND(IstNumbers,E2562),""))</f>
        <v>34</v>
      </c>
      <c r="N2562" s="1" t="str">
        <f>IF([first '# in desc]&lt;[pos kw in desc],MID([desc],[pos kw in desc]-7,7))</f>
        <v xml:space="preserve">­me 42 </v>
      </c>
      <c r="O25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62" s="1" t="str">
        <f>TRIM(IF([first '# in desc]&lt;[pos kw in desc],MID([desc],[pos kw in desc]-6,6),FALSE))</f>
        <v>me 42</v>
      </c>
      <c r="Q2562" s="1" t="b">
        <f>IF(LEN([manuell])=0,IFERROR([kw fine in title]*1,IFERROR(SUMPRODUCT(COUNTIF(IsDigits,MID([kw in desc],ROW($A$1:$A$150),1)))=LEN([kw in desc]),#N/A)),[manuell])</f>
        <v>0</v>
      </c>
      <c r="R2562" s="1" t="str">
        <f>IF([pos kw in title]&gt;0,MID(J2562,#REF!,4),IF([first '# in title]&gt;0,MID([title],[first '# in title],3),IF([first '# in title]&gt;0,MID([desc],#REF!,3),VLOOKUP([productid],$G$2:$R$1386,8))))</f>
        <v xml:space="preserve">42 </v>
      </c>
      <c r="S2562" s="1" t="e">
        <f>IF([kw in desc]=[kw rough in title],[kw in desc]*1,IFERROR(LEFT([kw_dirty],3)*1,IFERROR(LEFT([kw_dirty],2)*1,"n.a.")))</f>
        <v>#N/A</v>
      </c>
      <c r="T2562" s="1"/>
      <c r="U2562" s="1">
        <f>VLOOKUP(Tabelle1[[#This Row],[productid]],Tabelle2[#All],2,FALSE)</f>
        <v>42</v>
      </c>
    </row>
    <row r="2563" spans="1:21">
      <c r="A2563" t="s">
        <v>4272</v>
      </c>
      <c r="B2563">
        <v>2445</v>
      </c>
      <c r="C2563">
        <v>289859</v>
      </c>
      <c r="D2563" t="s">
        <v>4322</v>
      </c>
      <c r="E2563" t="s">
        <v>4323</v>
      </c>
      <c r="F2563">
        <v>18406</v>
      </c>
      <c r="G2563">
        <v>2286143</v>
      </c>
      <c r="H2563">
        <f t="shared" si="39"/>
        <v>0</v>
      </c>
      <c r="I2563">
        <f t="array" ref="I2563">MIN(IFERROR(FIND(IstNumbers,A2563),""))</f>
        <v>28</v>
      </c>
      <c r="J2563" s="1" t="e">
        <f>IF([first '# in title]&lt;[pos kw in title],MID([title],[pos kw in title]-6,6),#N/A)</f>
        <v>#N/A</v>
      </c>
      <c r="K2563" s="1" t="e">
        <f>IFERROR(MID(SUBSTITUTE([kw rough in title],",","."),FIND("(",[kw rough in title])+1,20),SUBSTITUTE(IFERROR(MID([kw rough in title],FIND(" ",[kw rough in title])+1,20),[kw rough in title]),",","."))</f>
        <v>#N/A</v>
      </c>
      <c r="L2563" s="1">
        <f>IFERROR(FIND("kW",[desc]),0)</f>
        <v>0</v>
      </c>
      <c r="M2563">
        <f t="array" ref="M2563">MIN(IFERROR(FIND(IstNumbers,E2563),""))</f>
        <v>33</v>
      </c>
      <c r="N2563" s="1" t="b">
        <f>IF([first '# in desc]&lt;[pos kw in desc],MID([desc],[pos kw in desc]-7,7))</f>
        <v>0</v>
      </c>
      <c r="O25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63" s="1" t="str">
        <f>TRIM(IF([first '# in desc]&lt;[pos kw in desc],MID([desc],[pos kw in desc]-6,6),FALSE))</f>
        <v>FALSCH</v>
      </c>
      <c r="Q2563" s="1" t="b">
        <f>IF(LEN([manuell])=0,IFERROR([kw fine in title]*1,IFERROR(SUMPRODUCT(COUNTIF(IsDigits,MID([kw in desc],ROW($A$1:$A$150),1)))=LEN([kw in desc]),#N/A)),[manuell])</f>
        <v>0</v>
      </c>
      <c r="R2563" s="1" t="str">
        <f>IF([pos kw in title]&gt;0,MID(J2563,#REF!,4),IF([first '# in title]&gt;0,MID([title],[first '# in title],3),IF([first '# in title]&gt;0,MID([desc],#REF!,3),VLOOKUP([productid],$G$2:$R$1386,8))))</f>
        <v>146</v>
      </c>
      <c r="S2563" s="1" t="e">
        <f>IF([kw in desc]=[kw rough in title],[kw in desc]*1,IFERROR(LEFT([kw_dirty],3)*1,IFERROR(LEFT([kw_dirty],2)*1,"n.a.")))</f>
        <v>#N/A</v>
      </c>
      <c r="T2563" s="1"/>
      <c r="U2563" s="1" t="e">
        <f>VLOOKUP(Tabelle1[[#This Row],[productid]],Tabelle2[#All],2,FALSE)</f>
        <v>#N/A</v>
      </c>
    </row>
    <row r="2564" spans="1:21" hidden="1">
      <c r="A2564" t="s">
        <v>4268</v>
      </c>
      <c r="B2564">
        <v>2254</v>
      </c>
      <c r="C2564">
        <v>289859</v>
      </c>
      <c r="D2564" t="s">
        <v>4324</v>
      </c>
      <c r="E2564" t="s">
        <v>3954</v>
      </c>
      <c r="F2564">
        <v>18406</v>
      </c>
      <c r="G2564">
        <v>1219746</v>
      </c>
      <c r="H2564">
        <f t="shared" ref="H2564:H2627" si="40">IFERROR(FIND("kW",A2564),0)</f>
        <v>0</v>
      </c>
      <c r="I2564">
        <f t="array" ref="I2564">MIN(IFERROR(FIND(IstNumbers,A2564),""))</f>
        <v>13</v>
      </c>
      <c r="J2564" s="1" t="e">
        <f>IF([first '# in title]&lt;[pos kw in title],MID([title],[pos kw in title]-6,6),#N/A)</f>
        <v>#N/A</v>
      </c>
      <c r="K2564" s="1" t="e">
        <f>IFERROR(MID(SUBSTITUTE([kw rough in title],",","."),FIND("(",[kw rough in title])+1,20),SUBSTITUTE(IFERROR(MID([kw rough in title],FIND(" ",[kw rough in title])+1,20),[kw rough in title]),",","."))</f>
        <v>#N/A</v>
      </c>
      <c r="L2564" s="1">
        <f>IFERROR(FIND("kW",[desc]),0)</f>
        <v>71</v>
      </c>
      <c r="M2564">
        <f t="array" ref="M2564">MIN(IFERROR(FIND(IstNumbers,E2564),""))</f>
        <v>29</v>
      </c>
      <c r="N2564" s="1" t="str">
        <f>IF([first '# in desc]&lt;[pos kw in desc],MID([desc],[pos kw in desc]-7,7))</f>
        <v xml:space="preserve">­me 16 </v>
      </c>
      <c r="O25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64" s="1" t="str">
        <f>TRIM(IF([first '# in desc]&lt;[pos kw in desc],MID([desc],[pos kw in desc]-6,6),FALSE))</f>
        <v>me 16</v>
      </c>
      <c r="Q2564" s="1" t="b">
        <f>IF(LEN([manuell])=0,IFERROR([kw fine in title]*1,IFERROR(SUMPRODUCT(COUNTIF(IsDigits,MID([kw in desc],ROW($A$1:$A$150),1)))=LEN([kw in desc]),#N/A)),[manuell])</f>
        <v>0</v>
      </c>
      <c r="R2564" s="1" t="str">
        <f>IF([pos kw in title]&gt;0,MID(J2564,#REF!,4),IF([first '# in title]&gt;0,MID([title],[first '# in title],3),IF([first '# in title]&gt;0,MID([desc],#REF!,3),VLOOKUP([productid],$G$2:$R$1386,8))))</f>
        <v xml:space="preserve">16 </v>
      </c>
      <c r="S2564" s="1" t="e">
        <f>IF([kw in desc]=[kw rough in title],[kw in desc]*1,IFERROR(LEFT([kw_dirty],3)*1,IFERROR(LEFT([kw_dirty],2)*1,"n.a.")))</f>
        <v>#N/A</v>
      </c>
      <c r="T2564" s="1"/>
      <c r="U2564" s="1">
        <f>VLOOKUP(Tabelle1[[#This Row],[productid]],Tabelle2[#All],2,FALSE)</f>
        <v>16</v>
      </c>
    </row>
    <row r="2565" spans="1:21">
      <c r="A2565" t="s">
        <v>4248</v>
      </c>
      <c r="B2565">
        <v>3255</v>
      </c>
      <c r="C2565">
        <v>289859</v>
      </c>
      <c r="D2565" t="s">
        <v>4325</v>
      </c>
      <c r="E2565" t="s">
        <v>4326</v>
      </c>
      <c r="F2565">
        <v>18406</v>
      </c>
      <c r="G2565">
        <v>3094808</v>
      </c>
      <c r="H2565">
        <f t="shared" si="40"/>
        <v>0</v>
      </c>
      <c r="I2565">
        <f t="array" ref="I2565">MIN(IFERROR(FIND(IstNumbers,A2565),""))</f>
        <v>22</v>
      </c>
      <c r="J2565" s="1" t="e">
        <f>IF([first '# in title]&lt;[pos kw in title],MID([title],[pos kw in title]-6,6),#N/A)</f>
        <v>#N/A</v>
      </c>
      <c r="K2565" s="1" t="e">
        <f>IFERROR(MID(SUBSTITUTE([kw rough in title],",","."),FIND("(",[kw rough in title])+1,20),SUBSTITUTE(IFERROR(MID([kw rough in title],FIND(" ",[kw rough in title])+1,20),[kw rough in title]),",","."))</f>
        <v>#N/A</v>
      </c>
      <c r="L2565" s="1">
        <f>IFERROR(FIND("kW",[desc]),0)</f>
        <v>0</v>
      </c>
      <c r="M2565">
        <f t="array" ref="M2565">MIN(IFERROR(FIND(IstNumbers,E2565),""))</f>
        <v>31</v>
      </c>
      <c r="N2565" s="1" t="b">
        <f>IF([first '# in desc]&lt;[pos kw in desc],MID([desc],[pos kw in desc]-7,7))</f>
        <v>0</v>
      </c>
      <c r="O25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65" s="1" t="str">
        <f>TRIM(IF([first '# in desc]&lt;[pos kw in desc],MID([desc],[pos kw in desc]-6,6),FALSE))</f>
        <v>FALSCH</v>
      </c>
      <c r="Q2565" s="1" t="b">
        <f>IF(LEN([manuell])=0,IFERROR([kw fine in title]*1,IFERROR(SUMPRODUCT(COUNTIF(IsDigits,MID([kw in desc],ROW($A$1:$A$150),1)))=LEN([kw in desc]),#N/A)),[manuell])</f>
        <v>0</v>
      </c>
      <c r="R2565" s="1" t="str">
        <f>IF([pos kw in title]&gt;0,MID(J2565,#REF!,4),IF([first '# in title]&gt;0,MID([title],[first '# in title],3),IF([first '# in title]&gt;0,MID([desc],#REF!,3),VLOOKUP([productid],$G$2:$R$1386,8))))</f>
        <v xml:space="preserve">22 </v>
      </c>
      <c r="S2565" s="1" t="e">
        <f>IF([kw in desc]=[kw rough in title],[kw in desc]*1,IFERROR(LEFT([kw_dirty],3)*1,IFERROR(LEFT([kw_dirty],2)*1,"n.a.")))</f>
        <v>#N/A</v>
      </c>
      <c r="T2565" s="1"/>
      <c r="U2565" s="1" t="e">
        <f>VLOOKUP(Tabelle1[[#This Row],[productid]],Tabelle2[#All],2,FALSE)</f>
        <v>#N/A</v>
      </c>
    </row>
    <row r="2566" spans="1:21" hidden="1">
      <c r="A2566" t="s">
        <v>4299</v>
      </c>
      <c r="B2566">
        <v>3310</v>
      </c>
      <c r="C2566">
        <v>289859</v>
      </c>
      <c r="D2566" t="s">
        <v>4327</v>
      </c>
      <c r="E2566" t="s">
        <v>3933</v>
      </c>
      <c r="F2566">
        <v>18406</v>
      </c>
      <c r="G2566">
        <v>1750863</v>
      </c>
      <c r="H2566">
        <f t="shared" si="40"/>
        <v>0</v>
      </c>
      <c r="I2566">
        <f t="array" ref="I2566">MIN(IFERROR(FIND(IstNumbers,A2566),""))</f>
        <v>9</v>
      </c>
      <c r="J2566" s="1" t="e">
        <f>IF([first '# in title]&lt;[pos kw in title],MID([title],[pos kw in title]-6,6),#N/A)</f>
        <v>#N/A</v>
      </c>
      <c r="K2566" s="1" t="e">
        <f>IFERROR(MID(SUBSTITUTE([kw rough in title],",","."),FIND("(",[kw rough in title])+1,20),SUBSTITUTE(IFERROR(MID([kw rough in title],FIND(" ",[kw rough in title])+1,20),[kw rough in title]),",","."))</f>
        <v>#N/A</v>
      </c>
      <c r="L2566" s="1">
        <f>IFERROR(FIND("kW",[desc]),0)</f>
        <v>70</v>
      </c>
      <c r="M2566">
        <f t="array" ref="M2566">MIN(IFERROR(FIND(IstNumbers,E2566),""))</f>
        <v>34</v>
      </c>
      <c r="N2566" s="1" t="str">
        <f>IF([first '# in desc]&lt;[pos kw in desc],MID([desc],[pos kw in desc]-7,7))</f>
        <v xml:space="preserve">­me 42 </v>
      </c>
      <c r="O25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66" s="1" t="str">
        <f>TRIM(IF([first '# in desc]&lt;[pos kw in desc],MID([desc],[pos kw in desc]-6,6),FALSE))</f>
        <v>me 42</v>
      </c>
      <c r="Q2566" s="1" t="b">
        <f>IF(LEN([manuell])=0,IFERROR([kw fine in title]*1,IFERROR(SUMPRODUCT(COUNTIF(IsDigits,MID([kw in desc],ROW($A$1:$A$150),1)))=LEN([kw in desc]),#N/A)),[manuell])</f>
        <v>0</v>
      </c>
      <c r="R2566" s="1" t="str">
        <f>IF([pos kw in title]&gt;0,MID(J2566,#REF!,4),IF([first '# in title]&gt;0,MID([title],[first '# in title],3),IF([first '# in title]&gt;0,MID([desc],#REF!,3),VLOOKUP([productid],$G$2:$R$1386,8))))</f>
        <v xml:space="preserve">42 </v>
      </c>
      <c r="S2566" s="1" t="e">
        <f>IF([kw in desc]=[kw rough in title],[kw in desc]*1,IFERROR(LEFT([kw_dirty],3)*1,IFERROR(LEFT([kw_dirty],2)*1,"n.a.")))</f>
        <v>#N/A</v>
      </c>
      <c r="T2566" s="1"/>
      <c r="U2566" s="1">
        <f>VLOOKUP(Tabelle1[[#This Row],[productid]],Tabelle2[#All],2,FALSE)</f>
        <v>42</v>
      </c>
    </row>
    <row r="2567" spans="1:21" hidden="1">
      <c r="A2567" t="s">
        <v>2399</v>
      </c>
      <c r="B2567">
        <v>2324</v>
      </c>
      <c r="C2567">
        <v>289859</v>
      </c>
      <c r="D2567" t="s">
        <v>4328</v>
      </c>
      <c r="E2567" t="s">
        <v>4329</v>
      </c>
      <c r="F2567">
        <v>18406</v>
      </c>
      <c r="G2567">
        <v>3712883</v>
      </c>
      <c r="H2567">
        <f t="shared" si="40"/>
        <v>60</v>
      </c>
      <c r="I2567">
        <f t="array" ref="I2567">MIN(IFERROR(FIND(IstNumbers,A2567),""))</f>
        <v>24</v>
      </c>
      <c r="J2567" s="1" t="str">
        <f>IF([first '# in title]&lt;[pos kw in title],MID([title],[pos kw in title]-6,6),#N/A)</f>
        <v xml:space="preserve">L (16 </v>
      </c>
      <c r="K256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67" s="1">
        <f>IFERROR(FIND("kW",[desc]),0)</f>
        <v>71</v>
      </c>
      <c r="M2567">
        <f t="array" ref="M2567">MIN(IFERROR(FIND(IstNumbers,E2567),""))</f>
        <v>29</v>
      </c>
      <c r="N2567" s="1" t="str">
        <f>IF([first '# in desc]&lt;[pos kw in desc],MID([desc],[pos kw in desc]-7,7))</f>
        <v xml:space="preserve">­me 16 </v>
      </c>
      <c r="O256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67" s="1" t="str">
        <f>TRIM(IF([first '# in desc]&lt;[pos kw in desc],MID([desc],[pos kw in desc]-6,6),FALSE))</f>
        <v>me 16</v>
      </c>
      <c r="Q2567" s="1">
        <f>IF(LEN([manuell])=0,IFERROR([kw fine in title]*1,IFERROR(SUMPRODUCT(COUNTIF(IsDigits,MID([kw in desc],ROW($A$1:$A$150),1)))=LEN([kw in desc]),#N/A)),[manuell])</f>
        <v>16</v>
      </c>
      <c r="R2567" s="1" t="e">
        <f>IF([pos kw in title]&gt;0,MID(J2567,#REF!,4),IF([first '# in title]&gt;0,MID([title],[first '# in title],3),IF([first '# in title]&gt;0,MID([desc],#REF!,3),VLOOKUP([productid],$G$2:$R$1386,8))))</f>
        <v>#REF!</v>
      </c>
      <c r="S2567" s="1" t="str">
        <f>IF([kw in desc]=[kw rough in title],[kw in desc]*1,IFERROR(LEFT([kw_dirty],3)*1,IFERROR(LEFT([kw_dirty],2)*1,"n.a.")))</f>
        <v>n.a.</v>
      </c>
      <c r="T2567" s="1"/>
      <c r="U2567" s="1">
        <f>VLOOKUP(Tabelle1[[#This Row],[productid]],Tabelle2[#All],2,FALSE)</f>
        <v>16</v>
      </c>
    </row>
    <row r="2568" spans="1:21" hidden="1">
      <c r="A2568" t="s">
        <v>1988</v>
      </c>
      <c r="B2568">
        <v>3375</v>
      </c>
      <c r="C2568">
        <v>289859</v>
      </c>
      <c r="D2568" t="s">
        <v>4330</v>
      </c>
      <c r="E2568" t="s">
        <v>4331</v>
      </c>
      <c r="F2568">
        <v>18406</v>
      </c>
      <c r="G2568">
        <v>3497887</v>
      </c>
      <c r="H2568">
        <f t="shared" si="40"/>
        <v>0</v>
      </c>
      <c r="I2568">
        <f t="array" ref="I2568">MIN(IFERROR(FIND(IstNumbers,A2568),""))</f>
        <v>13</v>
      </c>
      <c r="J2568" s="1" t="e">
        <f>IF([first '# in title]&lt;[pos kw in title],MID([title],[pos kw in title]-6,6),#N/A)</f>
        <v>#N/A</v>
      </c>
      <c r="K2568" s="1" t="e">
        <f>IFERROR(MID(SUBSTITUTE([kw rough in title],",","."),FIND("(",[kw rough in title])+1,20),SUBSTITUTE(IFERROR(MID([kw rough in title],FIND(" ",[kw rough in title])+1,20),[kw rough in title]),",","."))</f>
        <v>#N/A</v>
      </c>
      <c r="L2568" s="1">
        <f>IFERROR(FIND("kW",[desc]),0)</f>
        <v>70</v>
      </c>
      <c r="M2568">
        <f t="array" ref="M2568">MIN(IFERROR(FIND(IstNumbers,E2568),""))</f>
        <v>34</v>
      </c>
      <c r="N2568" s="1" t="str">
        <f>IF([first '# in desc]&lt;[pos kw in desc],MID([desc],[pos kw in desc]-7,7))</f>
        <v xml:space="preserve">­me 42 </v>
      </c>
      <c r="O25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68" s="1" t="str">
        <f>TRIM(IF([first '# in desc]&lt;[pos kw in desc],MID([desc],[pos kw in desc]-6,6),FALSE))</f>
        <v>me 42</v>
      </c>
      <c r="Q2568" s="1" t="b">
        <f>IF(LEN([manuell])=0,IFERROR([kw fine in title]*1,IFERROR(SUMPRODUCT(COUNTIF(IsDigits,MID([kw in desc],ROW($A$1:$A$150),1)))=LEN([kw in desc]),#N/A)),[manuell])</f>
        <v>0</v>
      </c>
      <c r="R2568" s="1" t="str">
        <f>IF([pos kw in title]&gt;0,MID(J2568,#REF!,4),IF([first '# in title]&gt;0,MID([title],[first '# in title],3),IF([first '# in title]&gt;0,MID([desc],#REF!,3),VLOOKUP([productid],$G$2:$R$1386,8))))</f>
        <v xml:space="preserve">42 </v>
      </c>
      <c r="S2568" s="1" t="e">
        <f>IF([kw in desc]=[kw rough in title],[kw in desc]*1,IFERROR(LEFT([kw_dirty],3)*1,IFERROR(LEFT([kw_dirty],2)*1,"n.a.")))</f>
        <v>#N/A</v>
      </c>
      <c r="T2568" s="1"/>
      <c r="U2568" s="1">
        <f>VLOOKUP(Tabelle1[[#This Row],[productid]],Tabelle2[#All],2,FALSE)</f>
        <v>42</v>
      </c>
    </row>
    <row r="2569" spans="1:21">
      <c r="A2569" t="s">
        <v>4272</v>
      </c>
      <c r="B2569">
        <v>2453</v>
      </c>
      <c r="C2569">
        <v>289859</v>
      </c>
      <c r="D2569" t="s">
        <v>4332</v>
      </c>
      <c r="E2569" t="s">
        <v>4333</v>
      </c>
      <c r="F2569">
        <v>18406</v>
      </c>
      <c r="G2569">
        <v>2286143</v>
      </c>
      <c r="H2569">
        <f t="shared" si="40"/>
        <v>0</v>
      </c>
      <c r="I2569">
        <f t="array" ref="I2569">MIN(IFERROR(FIND(IstNumbers,A2569),""))</f>
        <v>28</v>
      </c>
      <c r="J2569" s="1" t="e">
        <f>IF([first '# in title]&lt;[pos kw in title],MID([title],[pos kw in title]-6,6),#N/A)</f>
        <v>#N/A</v>
      </c>
      <c r="K2569" s="1" t="e">
        <f>IFERROR(MID(SUBSTITUTE([kw rough in title],",","."),FIND("(",[kw rough in title])+1,20),SUBSTITUTE(IFERROR(MID([kw rough in title],FIND(" ",[kw rough in title])+1,20),[kw rough in title]),",","."))</f>
        <v>#N/A</v>
      </c>
      <c r="L2569" s="1">
        <f>IFERROR(FIND("kW",[desc]),0)</f>
        <v>0</v>
      </c>
      <c r="M2569">
        <f t="array" ref="M2569">MIN(IFERROR(FIND(IstNumbers,E2569),""))</f>
        <v>33</v>
      </c>
      <c r="N2569" s="1" t="b">
        <f>IF([first '# in desc]&lt;[pos kw in desc],MID([desc],[pos kw in desc]-7,7))</f>
        <v>0</v>
      </c>
      <c r="O25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69" s="1" t="str">
        <f>TRIM(IF([first '# in desc]&lt;[pos kw in desc],MID([desc],[pos kw in desc]-6,6),FALSE))</f>
        <v>FALSCH</v>
      </c>
      <c r="Q2569" s="1" t="b">
        <f>IF(LEN([manuell])=0,IFERROR([kw fine in title]*1,IFERROR(SUMPRODUCT(COUNTIF(IsDigits,MID([kw in desc],ROW($A$1:$A$150),1)))=LEN([kw in desc]),#N/A)),[manuell])</f>
        <v>0</v>
      </c>
      <c r="R2569" s="1" t="str">
        <f>IF([pos kw in title]&gt;0,MID(J2569,#REF!,4),IF([first '# in title]&gt;0,MID([title],[first '# in title],3),IF([first '# in title]&gt;0,MID([desc],#REF!,3),VLOOKUP([productid],$G$2:$R$1386,8))))</f>
        <v>146</v>
      </c>
      <c r="S2569" s="1" t="e">
        <f>IF([kw in desc]=[kw rough in title],[kw in desc]*1,IFERROR(LEFT([kw_dirty],3)*1,IFERROR(LEFT([kw_dirty],2)*1,"n.a.")))</f>
        <v>#N/A</v>
      </c>
      <c r="T2569" s="1"/>
      <c r="U2569" s="1" t="e">
        <f>VLOOKUP(Tabelle1[[#This Row],[productid]],Tabelle2[#All],2,FALSE)</f>
        <v>#N/A</v>
      </c>
    </row>
    <row r="2570" spans="1:21" hidden="1">
      <c r="A2570" t="s">
        <v>4268</v>
      </c>
      <c r="B2570">
        <v>2254</v>
      </c>
      <c r="C2570">
        <v>289859</v>
      </c>
      <c r="D2570" t="s">
        <v>4334</v>
      </c>
      <c r="E2570" t="s">
        <v>3965</v>
      </c>
      <c r="F2570">
        <v>18406</v>
      </c>
      <c r="G2570">
        <v>1219746</v>
      </c>
      <c r="H2570">
        <f t="shared" si="40"/>
        <v>0</v>
      </c>
      <c r="I2570">
        <f t="array" ref="I2570">MIN(IFERROR(FIND(IstNumbers,A2570),""))</f>
        <v>13</v>
      </c>
      <c r="J2570" s="1" t="e">
        <f>IF([first '# in title]&lt;[pos kw in title],MID([title],[pos kw in title]-6,6),#N/A)</f>
        <v>#N/A</v>
      </c>
      <c r="K2570" s="1" t="e">
        <f>IFERROR(MID(SUBSTITUTE([kw rough in title],",","."),FIND("(",[kw rough in title])+1,20),SUBSTITUTE(IFERROR(MID([kw rough in title],FIND(" ",[kw rough in title])+1,20),[kw rough in title]),",","."))</f>
        <v>#N/A</v>
      </c>
      <c r="L2570" s="1">
        <f>IFERROR(FIND("kW",[desc]),0)</f>
        <v>71</v>
      </c>
      <c r="M2570">
        <f t="array" ref="M2570">MIN(IFERROR(FIND(IstNumbers,E2570),""))</f>
        <v>29</v>
      </c>
      <c r="N2570" s="1" t="str">
        <f>IF([first '# in desc]&lt;[pos kw in desc],MID([desc],[pos kw in desc]-7,7))</f>
        <v xml:space="preserve">­me 16 </v>
      </c>
      <c r="O257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70" s="1" t="str">
        <f>TRIM(IF([first '# in desc]&lt;[pos kw in desc],MID([desc],[pos kw in desc]-6,6),FALSE))</f>
        <v>me 16</v>
      </c>
      <c r="Q2570" s="1" t="b">
        <f>IF(LEN([manuell])=0,IFERROR([kw fine in title]*1,IFERROR(SUMPRODUCT(COUNTIF(IsDigits,MID([kw in desc],ROW($A$1:$A$150),1)))=LEN([kw in desc]),#N/A)),[manuell])</f>
        <v>0</v>
      </c>
      <c r="R2570" s="1" t="str">
        <f>IF([pos kw in title]&gt;0,MID(J2570,#REF!,4),IF([first '# in title]&gt;0,MID([title],[first '# in title],3),IF([first '# in title]&gt;0,MID([desc],#REF!,3),VLOOKUP([productid],$G$2:$R$1386,8))))</f>
        <v xml:space="preserve">16 </v>
      </c>
      <c r="S2570" s="1" t="e">
        <f>IF([kw in desc]=[kw rough in title],[kw in desc]*1,IFERROR(LEFT([kw_dirty],3)*1,IFERROR(LEFT([kw_dirty],2)*1,"n.a.")))</f>
        <v>#N/A</v>
      </c>
      <c r="T2570" s="1"/>
      <c r="U2570" s="1">
        <f>VLOOKUP(Tabelle1[[#This Row],[productid]],Tabelle2[#All],2,FALSE)</f>
        <v>16</v>
      </c>
    </row>
    <row r="2571" spans="1:21">
      <c r="A2571" t="s">
        <v>4248</v>
      </c>
      <c r="B2571">
        <v>3255</v>
      </c>
      <c r="C2571">
        <v>289859</v>
      </c>
      <c r="D2571" t="s">
        <v>4335</v>
      </c>
      <c r="E2571" t="s">
        <v>4336</v>
      </c>
      <c r="F2571">
        <v>18406</v>
      </c>
      <c r="G2571">
        <v>3094808</v>
      </c>
      <c r="H2571">
        <f t="shared" si="40"/>
        <v>0</v>
      </c>
      <c r="I2571">
        <f t="array" ref="I2571">MIN(IFERROR(FIND(IstNumbers,A2571),""))</f>
        <v>22</v>
      </c>
      <c r="J2571" s="1" t="e">
        <f>IF([first '# in title]&lt;[pos kw in title],MID([title],[pos kw in title]-6,6),#N/A)</f>
        <v>#N/A</v>
      </c>
      <c r="K2571" s="1" t="e">
        <f>IFERROR(MID(SUBSTITUTE([kw rough in title],",","."),FIND("(",[kw rough in title])+1,20),SUBSTITUTE(IFERROR(MID([kw rough in title],FIND(" ",[kw rough in title])+1,20),[kw rough in title]),",","."))</f>
        <v>#N/A</v>
      </c>
      <c r="L2571" s="1">
        <f>IFERROR(FIND("kW",[desc]),0)</f>
        <v>0</v>
      </c>
      <c r="M2571">
        <f t="array" ref="M2571">MIN(IFERROR(FIND(IstNumbers,E2571),""))</f>
        <v>31</v>
      </c>
      <c r="N2571" s="1" t="b">
        <f>IF([first '# in desc]&lt;[pos kw in desc],MID([desc],[pos kw in desc]-7,7))</f>
        <v>0</v>
      </c>
      <c r="O25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71" s="1" t="str">
        <f>TRIM(IF([first '# in desc]&lt;[pos kw in desc],MID([desc],[pos kw in desc]-6,6),FALSE))</f>
        <v>FALSCH</v>
      </c>
      <c r="Q2571" s="1" t="b">
        <f>IF(LEN([manuell])=0,IFERROR([kw fine in title]*1,IFERROR(SUMPRODUCT(COUNTIF(IsDigits,MID([kw in desc],ROW($A$1:$A$150),1)))=LEN([kw in desc]),#N/A)),[manuell])</f>
        <v>0</v>
      </c>
      <c r="R2571" s="1" t="str">
        <f>IF([pos kw in title]&gt;0,MID(J2571,#REF!,4),IF([first '# in title]&gt;0,MID([title],[first '# in title],3),IF([first '# in title]&gt;0,MID([desc],#REF!,3),VLOOKUP([productid],$G$2:$R$1386,8))))</f>
        <v xml:space="preserve">22 </v>
      </c>
      <c r="S2571" s="1" t="e">
        <f>IF([kw in desc]=[kw rough in title],[kw in desc]*1,IFERROR(LEFT([kw_dirty],3)*1,IFERROR(LEFT([kw_dirty],2)*1,"n.a.")))</f>
        <v>#N/A</v>
      </c>
      <c r="T2571" s="1"/>
      <c r="U2571" s="1" t="e">
        <f>VLOOKUP(Tabelle1[[#This Row],[productid]],Tabelle2[#All],2,FALSE)</f>
        <v>#N/A</v>
      </c>
    </row>
    <row r="2572" spans="1:21" hidden="1">
      <c r="A2572" t="s">
        <v>4299</v>
      </c>
      <c r="B2572">
        <v>3310</v>
      </c>
      <c r="C2572">
        <v>289859</v>
      </c>
      <c r="D2572" t="s">
        <v>4337</v>
      </c>
      <c r="E2572" t="s">
        <v>3899</v>
      </c>
      <c r="F2572">
        <v>18406</v>
      </c>
      <c r="G2572">
        <v>1750863</v>
      </c>
      <c r="H2572">
        <f t="shared" si="40"/>
        <v>0</v>
      </c>
      <c r="I2572">
        <f t="array" ref="I2572">MIN(IFERROR(FIND(IstNumbers,A2572),""))</f>
        <v>9</v>
      </c>
      <c r="J2572" s="1" t="e">
        <f>IF([first '# in title]&lt;[pos kw in title],MID([title],[pos kw in title]-6,6),#N/A)</f>
        <v>#N/A</v>
      </c>
      <c r="K2572" s="1" t="e">
        <f>IFERROR(MID(SUBSTITUTE([kw rough in title],",","."),FIND("(",[kw rough in title])+1,20),SUBSTITUTE(IFERROR(MID([kw rough in title],FIND(" ",[kw rough in title])+1,20),[kw rough in title]),",","."))</f>
        <v>#N/A</v>
      </c>
      <c r="L2572" s="1">
        <f>IFERROR(FIND("kW",[desc]),0)</f>
        <v>70</v>
      </c>
      <c r="M2572">
        <f t="array" ref="M2572">MIN(IFERROR(FIND(IstNumbers,E2572),""))</f>
        <v>34</v>
      </c>
      <c r="N2572" s="1" t="str">
        <f>IF([first '# in desc]&lt;[pos kw in desc],MID([desc],[pos kw in desc]-7,7))</f>
        <v xml:space="preserve">­me 42 </v>
      </c>
      <c r="O25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72" s="1" t="str">
        <f>TRIM(IF([first '# in desc]&lt;[pos kw in desc],MID([desc],[pos kw in desc]-6,6),FALSE))</f>
        <v>me 42</v>
      </c>
      <c r="Q2572" s="1" t="b">
        <f>IF(LEN([manuell])=0,IFERROR([kw fine in title]*1,IFERROR(SUMPRODUCT(COUNTIF(IsDigits,MID([kw in desc],ROW($A$1:$A$150),1)))=LEN([kw in desc]),#N/A)),[manuell])</f>
        <v>0</v>
      </c>
      <c r="R2572" s="1" t="str">
        <f>IF([pos kw in title]&gt;0,MID(J2572,#REF!,4),IF([first '# in title]&gt;0,MID([title],[first '# in title],3),IF([first '# in title]&gt;0,MID([desc],#REF!,3),VLOOKUP([productid],$G$2:$R$1386,8))))</f>
        <v xml:space="preserve">42 </v>
      </c>
      <c r="S2572" s="1" t="e">
        <f>IF([kw in desc]=[kw rough in title],[kw in desc]*1,IFERROR(LEFT([kw_dirty],3)*1,IFERROR(LEFT([kw_dirty],2)*1,"n.a.")))</f>
        <v>#N/A</v>
      </c>
      <c r="T2572" s="1"/>
      <c r="U2572" s="1">
        <f>VLOOKUP(Tabelle1[[#This Row],[productid]],Tabelle2[#All],2,FALSE)</f>
        <v>42</v>
      </c>
    </row>
    <row r="2573" spans="1:21" hidden="1">
      <c r="A2573" t="s">
        <v>2399</v>
      </c>
      <c r="B2573">
        <v>2324</v>
      </c>
      <c r="C2573">
        <v>289859</v>
      </c>
      <c r="D2573" t="s">
        <v>4338</v>
      </c>
      <c r="E2573" t="s">
        <v>4339</v>
      </c>
      <c r="F2573">
        <v>18406</v>
      </c>
      <c r="G2573">
        <v>3712883</v>
      </c>
      <c r="H2573">
        <f t="shared" si="40"/>
        <v>60</v>
      </c>
      <c r="I2573">
        <f t="array" ref="I2573">MIN(IFERROR(FIND(IstNumbers,A2573),""))</f>
        <v>24</v>
      </c>
      <c r="J2573" s="1" t="str">
        <f>IF([first '# in title]&lt;[pos kw in title],MID([title],[pos kw in title]-6,6),#N/A)</f>
        <v xml:space="preserve">L (16 </v>
      </c>
      <c r="K257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73" s="1">
        <f>IFERROR(FIND("kW",[desc]),0)</f>
        <v>71</v>
      </c>
      <c r="M2573">
        <f t="array" ref="M2573">MIN(IFERROR(FIND(IstNumbers,E2573),""))</f>
        <v>29</v>
      </c>
      <c r="N2573" s="1" t="str">
        <f>IF([first '# in desc]&lt;[pos kw in desc],MID([desc],[pos kw in desc]-7,7))</f>
        <v xml:space="preserve">­me 16 </v>
      </c>
      <c r="O25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73" s="1" t="str">
        <f>TRIM(IF([first '# in desc]&lt;[pos kw in desc],MID([desc],[pos kw in desc]-6,6),FALSE))</f>
        <v>me 16</v>
      </c>
      <c r="Q2573" s="1">
        <f>IF(LEN([manuell])=0,IFERROR([kw fine in title]*1,IFERROR(SUMPRODUCT(COUNTIF(IsDigits,MID([kw in desc],ROW($A$1:$A$150),1)))=LEN([kw in desc]),#N/A)),[manuell])</f>
        <v>16</v>
      </c>
      <c r="R2573" s="1" t="e">
        <f>IF([pos kw in title]&gt;0,MID(J2573,#REF!,4),IF([first '# in title]&gt;0,MID([title],[first '# in title],3),IF([first '# in title]&gt;0,MID([desc],#REF!,3),VLOOKUP([productid],$G$2:$R$1386,8))))</f>
        <v>#REF!</v>
      </c>
      <c r="S2573" s="1" t="str">
        <f>IF([kw in desc]=[kw rough in title],[kw in desc]*1,IFERROR(LEFT([kw_dirty],3)*1,IFERROR(LEFT([kw_dirty],2)*1,"n.a.")))</f>
        <v>n.a.</v>
      </c>
      <c r="T2573" s="1"/>
      <c r="U2573" s="1">
        <f>VLOOKUP(Tabelle1[[#This Row],[productid]],Tabelle2[#All],2,FALSE)</f>
        <v>16</v>
      </c>
    </row>
    <row r="2574" spans="1:21" hidden="1">
      <c r="A2574" t="s">
        <v>1988</v>
      </c>
      <c r="B2574">
        <v>3375</v>
      </c>
      <c r="C2574">
        <v>289859</v>
      </c>
      <c r="D2574" t="s">
        <v>4340</v>
      </c>
      <c r="E2574" t="s">
        <v>4341</v>
      </c>
      <c r="F2574">
        <v>18406</v>
      </c>
      <c r="G2574">
        <v>3497887</v>
      </c>
      <c r="H2574">
        <f t="shared" si="40"/>
        <v>0</v>
      </c>
      <c r="I2574">
        <f t="array" ref="I2574">MIN(IFERROR(FIND(IstNumbers,A2574),""))</f>
        <v>13</v>
      </c>
      <c r="J2574" s="1" t="e">
        <f>IF([first '# in title]&lt;[pos kw in title],MID([title],[pos kw in title]-6,6),#N/A)</f>
        <v>#N/A</v>
      </c>
      <c r="K2574" s="1" t="e">
        <f>IFERROR(MID(SUBSTITUTE([kw rough in title],",","."),FIND("(",[kw rough in title])+1,20),SUBSTITUTE(IFERROR(MID([kw rough in title],FIND(" ",[kw rough in title])+1,20),[kw rough in title]),",","."))</f>
        <v>#N/A</v>
      </c>
      <c r="L2574" s="1">
        <f>IFERROR(FIND("kW",[desc]),0)</f>
        <v>70</v>
      </c>
      <c r="M2574">
        <f t="array" ref="M2574">MIN(IFERROR(FIND(IstNumbers,E2574),""))</f>
        <v>34</v>
      </c>
      <c r="N2574" s="1" t="str">
        <f>IF([first '# in desc]&lt;[pos kw in desc],MID([desc],[pos kw in desc]-7,7))</f>
        <v xml:space="preserve">­me 42 </v>
      </c>
      <c r="O25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74" s="1" t="str">
        <f>TRIM(IF([first '# in desc]&lt;[pos kw in desc],MID([desc],[pos kw in desc]-6,6),FALSE))</f>
        <v>me 42</v>
      </c>
      <c r="Q2574" s="1" t="b">
        <f>IF(LEN([manuell])=0,IFERROR([kw fine in title]*1,IFERROR(SUMPRODUCT(COUNTIF(IsDigits,MID([kw in desc],ROW($A$1:$A$150),1)))=LEN([kw in desc]),#N/A)),[manuell])</f>
        <v>0</v>
      </c>
      <c r="R2574" s="1" t="str">
        <f>IF([pos kw in title]&gt;0,MID(J2574,#REF!,4),IF([first '# in title]&gt;0,MID([title],[first '# in title],3),IF([first '# in title]&gt;0,MID([desc],#REF!,3),VLOOKUP([productid],$G$2:$R$1386,8))))</f>
        <v xml:space="preserve">42 </v>
      </c>
      <c r="S2574" s="1" t="e">
        <f>IF([kw in desc]=[kw rough in title],[kw in desc]*1,IFERROR(LEFT([kw_dirty],3)*1,IFERROR(LEFT([kw_dirty],2)*1,"n.a.")))</f>
        <v>#N/A</v>
      </c>
      <c r="T2574" s="1"/>
      <c r="U2574" s="1">
        <f>VLOOKUP(Tabelle1[[#This Row],[productid]],Tabelle2[#All],2,FALSE)</f>
        <v>42</v>
      </c>
    </row>
    <row r="2575" spans="1:21">
      <c r="A2575" t="s">
        <v>4272</v>
      </c>
      <c r="B2575">
        <v>2455</v>
      </c>
      <c r="C2575">
        <v>289859</v>
      </c>
      <c r="D2575" t="s">
        <v>4342</v>
      </c>
      <c r="E2575" t="s">
        <v>4343</v>
      </c>
      <c r="F2575">
        <v>18406</v>
      </c>
      <c r="G2575">
        <v>2286143</v>
      </c>
      <c r="H2575">
        <f t="shared" si="40"/>
        <v>0</v>
      </c>
      <c r="I2575">
        <f t="array" ref="I2575">MIN(IFERROR(FIND(IstNumbers,A2575),""))</f>
        <v>28</v>
      </c>
      <c r="J2575" s="1" t="e">
        <f>IF([first '# in title]&lt;[pos kw in title],MID([title],[pos kw in title]-6,6),#N/A)</f>
        <v>#N/A</v>
      </c>
      <c r="K2575" s="1" t="e">
        <f>IFERROR(MID(SUBSTITUTE([kw rough in title],",","."),FIND("(",[kw rough in title])+1,20),SUBSTITUTE(IFERROR(MID([kw rough in title],FIND(" ",[kw rough in title])+1,20),[kw rough in title]),",","."))</f>
        <v>#N/A</v>
      </c>
      <c r="L2575" s="1">
        <f>IFERROR(FIND("kW",[desc]),0)</f>
        <v>0</v>
      </c>
      <c r="M2575">
        <f t="array" ref="M2575">MIN(IFERROR(FIND(IstNumbers,E2575),""))</f>
        <v>33</v>
      </c>
      <c r="N2575" s="1" t="b">
        <f>IF([first '# in desc]&lt;[pos kw in desc],MID([desc],[pos kw in desc]-7,7))</f>
        <v>0</v>
      </c>
      <c r="O25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75" s="1" t="str">
        <f>TRIM(IF([first '# in desc]&lt;[pos kw in desc],MID([desc],[pos kw in desc]-6,6),FALSE))</f>
        <v>FALSCH</v>
      </c>
      <c r="Q2575" s="1" t="b">
        <f>IF(LEN([manuell])=0,IFERROR([kw fine in title]*1,IFERROR(SUMPRODUCT(COUNTIF(IsDigits,MID([kw in desc],ROW($A$1:$A$150),1)))=LEN([kw in desc]),#N/A)),[manuell])</f>
        <v>0</v>
      </c>
      <c r="R2575" s="1" t="str">
        <f>IF([pos kw in title]&gt;0,MID(J2575,#REF!,4),IF([first '# in title]&gt;0,MID([title],[first '# in title],3),IF([first '# in title]&gt;0,MID([desc],#REF!,3),VLOOKUP([productid],$G$2:$R$1386,8))))</f>
        <v>146</v>
      </c>
      <c r="S2575" s="1" t="e">
        <f>IF([kw in desc]=[kw rough in title],[kw in desc]*1,IFERROR(LEFT([kw_dirty],3)*1,IFERROR(LEFT([kw_dirty],2)*1,"n.a.")))</f>
        <v>#N/A</v>
      </c>
      <c r="T2575" s="1"/>
      <c r="U2575" s="1" t="e">
        <f>VLOOKUP(Tabelle1[[#This Row],[productid]],Tabelle2[#All],2,FALSE)</f>
        <v>#N/A</v>
      </c>
    </row>
    <row r="2576" spans="1:21" hidden="1">
      <c r="A2576" t="s">
        <v>4268</v>
      </c>
      <c r="B2576">
        <v>2254</v>
      </c>
      <c r="C2576">
        <v>289859</v>
      </c>
      <c r="D2576" t="s">
        <v>4344</v>
      </c>
      <c r="E2576" t="s">
        <v>3978</v>
      </c>
      <c r="F2576">
        <v>18406</v>
      </c>
      <c r="G2576">
        <v>1219746</v>
      </c>
      <c r="H2576">
        <f t="shared" si="40"/>
        <v>0</v>
      </c>
      <c r="I2576">
        <f t="array" ref="I2576">MIN(IFERROR(FIND(IstNumbers,A2576),""))</f>
        <v>13</v>
      </c>
      <c r="J2576" s="1" t="e">
        <f>IF([first '# in title]&lt;[pos kw in title],MID([title],[pos kw in title]-6,6),#N/A)</f>
        <v>#N/A</v>
      </c>
      <c r="K2576" s="1" t="e">
        <f>IFERROR(MID(SUBSTITUTE([kw rough in title],",","."),FIND("(",[kw rough in title])+1,20),SUBSTITUTE(IFERROR(MID([kw rough in title],FIND(" ",[kw rough in title])+1,20),[kw rough in title]),",","."))</f>
        <v>#N/A</v>
      </c>
      <c r="L2576" s="1">
        <f>IFERROR(FIND("kW",[desc]),0)</f>
        <v>71</v>
      </c>
      <c r="M2576">
        <f t="array" ref="M2576">MIN(IFERROR(FIND(IstNumbers,E2576),""))</f>
        <v>29</v>
      </c>
      <c r="N2576" s="1" t="str">
        <f>IF([first '# in desc]&lt;[pos kw in desc],MID([desc],[pos kw in desc]-7,7))</f>
        <v xml:space="preserve">­me 16 </v>
      </c>
      <c r="O257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76" s="1" t="str">
        <f>TRIM(IF([first '# in desc]&lt;[pos kw in desc],MID([desc],[pos kw in desc]-6,6),FALSE))</f>
        <v>me 16</v>
      </c>
      <c r="Q2576" s="1" t="b">
        <f>IF(LEN([manuell])=0,IFERROR([kw fine in title]*1,IFERROR(SUMPRODUCT(COUNTIF(IsDigits,MID([kw in desc],ROW($A$1:$A$150),1)))=LEN([kw in desc]),#N/A)),[manuell])</f>
        <v>0</v>
      </c>
      <c r="R2576" s="1" t="str">
        <f>IF([pos kw in title]&gt;0,MID(J2576,#REF!,4),IF([first '# in title]&gt;0,MID([title],[first '# in title],3),IF([first '# in title]&gt;0,MID([desc],#REF!,3),VLOOKUP([productid],$G$2:$R$1386,8))))</f>
        <v xml:space="preserve">16 </v>
      </c>
      <c r="S2576" s="1" t="e">
        <f>IF([kw in desc]=[kw rough in title],[kw in desc]*1,IFERROR(LEFT([kw_dirty],3)*1,IFERROR(LEFT([kw_dirty],2)*1,"n.a.")))</f>
        <v>#N/A</v>
      </c>
      <c r="T2576" s="1"/>
      <c r="U2576" s="1">
        <f>VLOOKUP(Tabelle1[[#This Row],[productid]],Tabelle2[#All],2,FALSE)</f>
        <v>16</v>
      </c>
    </row>
    <row r="2577" spans="1:21" hidden="1">
      <c r="A2577" t="s">
        <v>4299</v>
      </c>
      <c r="B2577">
        <v>3310</v>
      </c>
      <c r="C2577">
        <v>289859</v>
      </c>
      <c r="D2577" t="s">
        <v>4345</v>
      </c>
      <c r="E2577" t="s">
        <v>3910</v>
      </c>
      <c r="F2577">
        <v>18406</v>
      </c>
      <c r="G2577">
        <v>1750863</v>
      </c>
      <c r="H2577">
        <f t="shared" si="40"/>
        <v>0</v>
      </c>
      <c r="I2577">
        <f t="array" ref="I2577">MIN(IFERROR(FIND(IstNumbers,A2577),""))</f>
        <v>9</v>
      </c>
      <c r="J2577" s="1" t="e">
        <f>IF([first '# in title]&lt;[pos kw in title],MID([title],[pos kw in title]-6,6),#N/A)</f>
        <v>#N/A</v>
      </c>
      <c r="K2577" s="1" t="e">
        <f>IFERROR(MID(SUBSTITUTE([kw rough in title],",","."),FIND("(",[kw rough in title])+1,20),SUBSTITUTE(IFERROR(MID([kw rough in title],FIND(" ",[kw rough in title])+1,20),[kw rough in title]),",","."))</f>
        <v>#N/A</v>
      </c>
      <c r="L2577" s="1">
        <f>IFERROR(FIND("kW",[desc]),0)</f>
        <v>70</v>
      </c>
      <c r="M2577">
        <f t="array" ref="M2577">MIN(IFERROR(FIND(IstNumbers,E2577),""))</f>
        <v>34</v>
      </c>
      <c r="N2577" s="1" t="str">
        <f>IF([first '# in desc]&lt;[pos kw in desc],MID([desc],[pos kw in desc]-7,7))</f>
        <v xml:space="preserve">­me 42 </v>
      </c>
      <c r="O25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77" s="1" t="str">
        <f>TRIM(IF([first '# in desc]&lt;[pos kw in desc],MID([desc],[pos kw in desc]-6,6),FALSE))</f>
        <v>me 42</v>
      </c>
      <c r="Q2577" s="1" t="b">
        <f>IF(LEN([manuell])=0,IFERROR([kw fine in title]*1,IFERROR(SUMPRODUCT(COUNTIF(IsDigits,MID([kw in desc],ROW($A$1:$A$150),1)))=LEN([kw in desc]),#N/A)),[manuell])</f>
        <v>0</v>
      </c>
      <c r="R2577" s="1" t="str">
        <f>IF([pos kw in title]&gt;0,MID(J2577,#REF!,4),IF([first '# in title]&gt;0,MID([title],[first '# in title],3),IF([first '# in title]&gt;0,MID([desc],#REF!,3),VLOOKUP([productid],$G$2:$R$1386,8))))</f>
        <v xml:space="preserve">42 </v>
      </c>
      <c r="S2577" s="1" t="e">
        <f>IF([kw in desc]=[kw rough in title],[kw in desc]*1,IFERROR(LEFT([kw_dirty],3)*1,IFERROR(LEFT([kw_dirty],2)*1,"n.a.")))</f>
        <v>#N/A</v>
      </c>
      <c r="T2577" s="1"/>
      <c r="U2577" s="1">
        <f>VLOOKUP(Tabelle1[[#This Row],[productid]],Tabelle2[#All],2,FALSE)</f>
        <v>42</v>
      </c>
    </row>
    <row r="2578" spans="1:21" hidden="1">
      <c r="A2578" t="s">
        <v>2399</v>
      </c>
      <c r="B2578">
        <v>2324</v>
      </c>
      <c r="C2578">
        <v>289859</v>
      </c>
      <c r="D2578" t="s">
        <v>4346</v>
      </c>
      <c r="E2578" t="s">
        <v>4347</v>
      </c>
      <c r="F2578">
        <v>18406</v>
      </c>
      <c r="G2578">
        <v>3712883</v>
      </c>
      <c r="H2578">
        <f t="shared" si="40"/>
        <v>60</v>
      </c>
      <c r="I2578">
        <f t="array" ref="I2578">MIN(IFERROR(FIND(IstNumbers,A2578),""))</f>
        <v>24</v>
      </c>
      <c r="J2578" s="1" t="str">
        <f>IF([first '# in title]&lt;[pos kw in title],MID([title],[pos kw in title]-6,6),#N/A)</f>
        <v xml:space="preserve">L (16 </v>
      </c>
      <c r="K257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78" s="1">
        <f>IFERROR(FIND("kW",[desc]),0)</f>
        <v>71</v>
      </c>
      <c r="M2578">
        <f t="array" ref="M2578">MIN(IFERROR(FIND(IstNumbers,E2578),""))</f>
        <v>29</v>
      </c>
      <c r="N2578" s="1" t="str">
        <f>IF([first '# in desc]&lt;[pos kw in desc],MID([desc],[pos kw in desc]-7,7))</f>
        <v xml:space="preserve">­me 16 </v>
      </c>
      <c r="O257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78" s="1" t="str">
        <f>TRIM(IF([first '# in desc]&lt;[pos kw in desc],MID([desc],[pos kw in desc]-6,6),FALSE))</f>
        <v>me 16</v>
      </c>
      <c r="Q2578" s="1">
        <f>IF(LEN([manuell])=0,IFERROR([kw fine in title]*1,IFERROR(SUMPRODUCT(COUNTIF(IsDigits,MID([kw in desc],ROW($A$1:$A$150),1)))=LEN([kw in desc]),#N/A)),[manuell])</f>
        <v>16</v>
      </c>
      <c r="R2578" s="1" t="e">
        <f>IF([pos kw in title]&gt;0,MID(J2578,#REF!,4),IF([first '# in title]&gt;0,MID([title],[first '# in title],3),IF([first '# in title]&gt;0,MID([desc],#REF!,3),VLOOKUP([productid],$G$2:$R$1386,8))))</f>
        <v>#REF!</v>
      </c>
      <c r="S2578" s="1" t="str">
        <f>IF([kw in desc]=[kw rough in title],[kw in desc]*1,IFERROR(LEFT([kw_dirty],3)*1,IFERROR(LEFT([kw_dirty],2)*1,"n.a.")))</f>
        <v>n.a.</v>
      </c>
      <c r="T2578" s="1"/>
      <c r="U2578" s="1">
        <f>VLOOKUP(Tabelle1[[#This Row],[productid]],Tabelle2[#All],2,FALSE)</f>
        <v>16</v>
      </c>
    </row>
    <row r="2579" spans="1:21" hidden="1">
      <c r="A2579" t="s">
        <v>1988</v>
      </c>
      <c r="B2579">
        <v>3375</v>
      </c>
      <c r="C2579">
        <v>289859</v>
      </c>
      <c r="D2579" t="s">
        <v>4348</v>
      </c>
      <c r="E2579" t="s">
        <v>3956</v>
      </c>
      <c r="F2579">
        <v>18406</v>
      </c>
      <c r="G2579">
        <v>3497887</v>
      </c>
      <c r="H2579">
        <f t="shared" si="40"/>
        <v>0</v>
      </c>
      <c r="I2579">
        <f t="array" ref="I2579">MIN(IFERROR(FIND(IstNumbers,A2579),""))</f>
        <v>13</v>
      </c>
      <c r="J2579" s="1" t="e">
        <f>IF([first '# in title]&lt;[pos kw in title],MID([title],[pos kw in title]-6,6),#N/A)</f>
        <v>#N/A</v>
      </c>
      <c r="K2579" s="1" t="e">
        <f>IFERROR(MID(SUBSTITUTE([kw rough in title],",","."),FIND("(",[kw rough in title])+1,20),SUBSTITUTE(IFERROR(MID([kw rough in title],FIND(" ",[kw rough in title])+1,20),[kw rough in title]),",","."))</f>
        <v>#N/A</v>
      </c>
      <c r="L2579" s="1">
        <f>IFERROR(FIND("kW",[desc]),0)</f>
        <v>70</v>
      </c>
      <c r="M2579">
        <f t="array" ref="M2579">MIN(IFERROR(FIND(IstNumbers,E2579),""))</f>
        <v>34</v>
      </c>
      <c r="N2579" s="1" t="str">
        <f>IF([first '# in desc]&lt;[pos kw in desc],MID([desc],[pos kw in desc]-7,7))</f>
        <v xml:space="preserve">­me 42 </v>
      </c>
      <c r="O25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79" s="1" t="str">
        <f>TRIM(IF([first '# in desc]&lt;[pos kw in desc],MID([desc],[pos kw in desc]-6,6),FALSE))</f>
        <v>me 42</v>
      </c>
      <c r="Q2579" s="1" t="b">
        <f>IF(LEN([manuell])=0,IFERROR([kw fine in title]*1,IFERROR(SUMPRODUCT(COUNTIF(IsDigits,MID([kw in desc],ROW($A$1:$A$150),1)))=LEN([kw in desc]),#N/A)),[manuell])</f>
        <v>0</v>
      </c>
      <c r="R2579" s="1" t="str">
        <f>IF([pos kw in title]&gt;0,MID(J2579,#REF!,4),IF([first '# in title]&gt;0,MID([title],[first '# in title],3),IF([first '# in title]&gt;0,MID([desc],#REF!,3),VLOOKUP([productid],$G$2:$R$1386,8))))</f>
        <v xml:space="preserve">42 </v>
      </c>
      <c r="S2579" s="1" t="e">
        <f>IF([kw in desc]=[kw rough in title],[kw in desc]*1,IFERROR(LEFT([kw_dirty],3)*1,IFERROR(LEFT([kw_dirty],2)*1,"n.a.")))</f>
        <v>#N/A</v>
      </c>
      <c r="T2579" s="1"/>
      <c r="U2579" s="1">
        <f>VLOOKUP(Tabelle1[[#This Row],[productid]],Tabelle2[#All],2,FALSE)</f>
        <v>42</v>
      </c>
    </row>
    <row r="2580" spans="1:21">
      <c r="A2580" t="s">
        <v>4272</v>
      </c>
      <c r="B2580">
        <v>2458</v>
      </c>
      <c r="C2580">
        <v>289859</v>
      </c>
      <c r="D2580" t="s">
        <v>4349</v>
      </c>
      <c r="E2580" t="s">
        <v>4350</v>
      </c>
      <c r="F2580">
        <v>18406</v>
      </c>
      <c r="G2580">
        <v>2286143</v>
      </c>
      <c r="H2580">
        <f t="shared" si="40"/>
        <v>0</v>
      </c>
      <c r="I2580">
        <f t="array" ref="I2580">MIN(IFERROR(FIND(IstNumbers,A2580),""))</f>
        <v>28</v>
      </c>
      <c r="J2580" s="1" t="e">
        <f>IF([first '# in title]&lt;[pos kw in title],MID([title],[pos kw in title]-6,6),#N/A)</f>
        <v>#N/A</v>
      </c>
      <c r="K2580" s="1" t="e">
        <f>IFERROR(MID(SUBSTITUTE([kw rough in title],",","."),FIND("(",[kw rough in title])+1,20),SUBSTITUTE(IFERROR(MID([kw rough in title],FIND(" ",[kw rough in title])+1,20),[kw rough in title]),",","."))</f>
        <v>#N/A</v>
      </c>
      <c r="L2580" s="1">
        <f>IFERROR(FIND("kW",[desc]),0)</f>
        <v>0</v>
      </c>
      <c r="M2580">
        <f t="array" ref="M2580">MIN(IFERROR(FIND(IstNumbers,E2580),""))</f>
        <v>33</v>
      </c>
      <c r="N2580" s="1" t="b">
        <f>IF([first '# in desc]&lt;[pos kw in desc],MID([desc],[pos kw in desc]-7,7))</f>
        <v>0</v>
      </c>
      <c r="O25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80" s="1" t="str">
        <f>TRIM(IF([first '# in desc]&lt;[pos kw in desc],MID([desc],[pos kw in desc]-6,6),FALSE))</f>
        <v>FALSCH</v>
      </c>
      <c r="Q2580" s="1" t="b">
        <f>IF(LEN([manuell])=0,IFERROR([kw fine in title]*1,IFERROR(SUMPRODUCT(COUNTIF(IsDigits,MID([kw in desc],ROW($A$1:$A$150),1)))=LEN([kw in desc]),#N/A)),[manuell])</f>
        <v>0</v>
      </c>
      <c r="R2580" s="1" t="str">
        <f>IF([pos kw in title]&gt;0,MID(J2580,#REF!,4),IF([first '# in title]&gt;0,MID([title],[first '# in title],3),IF([first '# in title]&gt;0,MID([desc],#REF!,3),VLOOKUP([productid],$G$2:$R$1386,8))))</f>
        <v>146</v>
      </c>
      <c r="S2580" s="1" t="e">
        <f>IF([kw in desc]=[kw rough in title],[kw in desc]*1,IFERROR(LEFT([kw_dirty],3)*1,IFERROR(LEFT([kw_dirty],2)*1,"n.a.")))</f>
        <v>#N/A</v>
      </c>
      <c r="T2580" s="1"/>
      <c r="U2580" s="1" t="e">
        <f>VLOOKUP(Tabelle1[[#This Row],[productid]],Tabelle2[#All],2,FALSE)</f>
        <v>#N/A</v>
      </c>
    </row>
    <row r="2581" spans="1:21" hidden="1">
      <c r="A2581" t="s">
        <v>4268</v>
      </c>
      <c r="B2581">
        <v>2259</v>
      </c>
      <c r="C2581">
        <v>289859</v>
      </c>
      <c r="D2581" t="s">
        <v>4351</v>
      </c>
      <c r="E2581" t="s">
        <v>3988</v>
      </c>
      <c r="F2581">
        <v>18406</v>
      </c>
      <c r="G2581">
        <v>1219746</v>
      </c>
      <c r="H2581">
        <f t="shared" si="40"/>
        <v>0</v>
      </c>
      <c r="I2581">
        <f t="array" ref="I2581">MIN(IFERROR(FIND(IstNumbers,A2581),""))</f>
        <v>13</v>
      </c>
      <c r="J2581" s="1" t="e">
        <f>IF([first '# in title]&lt;[pos kw in title],MID([title],[pos kw in title]-6,6),#N/A)</f>
        <v>#N/A</v>
      </c>
      <c r="K2581" s="1" t="e">
        <f>IFERROR(MID(SUBSTITUTE([kw rough in title],",","."),FIND("(",[kw rough in title])+1,20),SUBSTITUTE(IFERROR(MID([kw rough in title],FIND(" ",[kw rough in title])+1,20),[kw rough in title]),",","."))</f>
        <v>#N/A</v>
      </c>
      <c r="L2581" s="1">
        <f>IFERROR(FIND("kW",[desc]),0)</f>
        <v>71</v>
      </c>
      <c r="M2581">
        <f t="array" ref="M2581">MIN(IFERROR(FIND(IstNumbers,E2581),""))</f>
        <v>29</v>
      </c>
      <c r="N2581" s="1" t="str">
        <f>IF([first '# in desc]&lt;[pos kw in desc],MID([desc],[pos kw in desc]-7,7))</f>
        <v xml:space="preserve">­me 16 </v>
      </c>
      <c r="O258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81" s="1" t="str">
        <f>TRIM(IF([first '# in desc]&lt;[pos kw in desc],MID([desc],[pos kw in desc]-6,6),FALSE))</f>
        <v>me 16</v>
      </c>
      <c r="Q2581" s="1" t="b">
        <f>IF(LEN([manuell])=0,IFERROR([kw fine in title]*1,IFERROR(SUMPRODUCT(COUNTIF(IsDigits,MID([kw in desc],ROW($A$1:$A$150),1)))=LEN([kw in desc]),#N/A)),[manuell])</f>
        <v>0</v>
      </c>
      <c r="R2581" s="1" t="str">
        <f>IF([pos kw in title]&gt;0,MID(J2581,#REF!,4),IF([first '# in title]&gt;0,MID([title],[first '# in title],3),IF([first '# in title]&gt;0,MID([desc],#REF!,3),VLOOKUP([productid],$G$2:$R$1386,8))))</f>
        <v xml:space="preserve">16 </v>
      </c>
      <c r="S2581" s="1" t="e">
        <f>IF([kw in desc]=[kw rough in title],[kw in desc]*1,IFERROR(LEFT([kw_dirty],3)*1,IFERROR(LEFT([kw_dirty],2)*1,"n.a.")))</f>
        <v>#N/A</v>
      </c>
      <c r="T2581" s="1"/>
      <c r="U2581" s="1">
        <f>VLOOKUP(Tabelle1[[#This Row],[productid]],Tabelle2[#All],2,FALSE)</f>
        <v>16</v>
      </c>
    </row>
    <row r="2582" spans="1:21" hidden="1">
      <c r="A2582" t="s">
        <v>4299</v>
      </c>
      <c r="B2582">
        <v>3310</v>
      </c>
      <c r="C2582">
        <v>289859</v>
      </c>
      <c r="D2582" t="s">
        <v>4352</v>
      </c>
      <c r="E2582" t="s">
        <v>3922</v>
      </c>
      <c r="F2582">
        <v>18406</v>
      </c>
      <c r="G2582">
        <v>1750863</v>
      </c>
      <c r="H2582">
        <f t="shared" si="40"/>
        <v>0</v>
      </c>
      <c r="I2582">
        <f t="array" ref="I2582">MIN(IFERROR(FIND(IstNumbers,A2582),""))</f>
        <v>9</v>
      </c>
      <c r="J2582" s="1" t="e">
        <f>IF([first '# in title]&lt;[pos kw in title],MID([title],[pos kw in title]-6,6),#N/A)</f>
        <v>#N/A</v>
      </c>
      <c r="K2582" s="1" t="e">
        <f>IFERROR(MID(SUBSTITUTE([kw rough in title],",","."),FIND("(",[kw rough in title])+1,20),SUBSTITUTE(IFERROR(MID([kw rough in title],FIND(" ",[kw rough in title])+1,20),[kw rough in title]),",","."))</f>
        <v>#N/A</v>
      </c>
      <c r="L2582" s="1">
        <f>IFERROR(FIND("kW",[desc]),0)</f>
        <v>70</v>
      </c>
      <c r="M2582">
        <f t="array" ref="M2582">MIN(IFERROR(FIND(IstNumbers,E2582),""))</f>
        <v>34</v>
      </c>
      <c r="N2582" s="1" t="str">
        <f>IF([first '# in desc]&lt;[pos kw in desc],MID([desc],[pos kw in desc]-7,7))</f>
        <v xml:space="preserve">­me 42 </v>
      </c>
      <c r="O25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82" s="1" t="str">
        <f>TRIM(IF([first '# in desc]&lt;[pos kw in desc],MID([desc],[pos kw in desc]-6,6),FALSE))</f>
        <v>me 42</v>
      </c>
      <c r="Q2582" s="1" t="b">
        <f>IF(LEN([manuell])=0,IFERROR([kw fine in title]*1,IFERROR(SUMPRODUCT(COUNTIF(IsDigits,MID([kw in desc],ROW($A$1:$A$150),1)))=LEN([kw in desc]),#N/A)),[manuell])</f>
        <v>0</v>
      </c>
      <c r="R2582" s="1" t="str">
        <f>IF([pos kw in title]&gt;0,MID(J2582,#REF!,4),IF([first '# in title]&gt;0,MID([title],[first '# in title],3),IF([first '# in title]&gt;0,MID([desc],#REF!,3),VLOOKUP([productid],$G$2:$R$1386,8))))</f>
        <v xml:space="preserve">42 </v>
      </c>
      <c r="S2582" s="1" t="e">
        <f>IF([kw in desc]=[kw rough in title],[kw in desc]*1,IFERROR(LEFT([kw_dirty],3)*1,IFERROR(LEFT([kw_dirty],2)*1,"n.a.")))</f>
        <v>#N/A</v>
      </c>
      <c r="T2582" s="1"/>
      <c r="U2582" s="1">
        <f>VLOOKUP(Tabelle1[[#This Row],[productid]],Tabelle2[#All],2,FALSE)</f>
        <v>42</v>
      </c>
    </row>
    <row r="2583" spans="1:21" hidden="1">
      <c r="A2583" t="s">
        <v>2399</v>
      </c>
      <c r="B2583">
        <v>2324</v>
      </c>
      <c r="C2583">
        <v>289859</v>
      </c>
      <c r="D2583" t="s">
        <v>4353</v>
      </c>
      <c r="E2583" t="s">
        <v>4354</v>
      </c>
      <c r="F2583">
        <v>18406</v>
      </c>
      <c r="G2583">
        <v>3712883</v>
      </c>
      <c r="H2583">
        <f t="shared" si="40"/>
        <v>60</v>
      </c>
      <c r="I2583">
        <f t="array" ref="I2583">MIN(IFERROR(FIND(IstNumbers,A2583),""))</f>
        <v>24</v>
      </c>
      <c r="J2583" s="1" t="str">
        <f>IF([first '# in title]&lt;[pos kw in title],MID([title],[pos kw in title]-6,6),#N/A)</f>
        <v xml:space="preserve">L (16 </v>
      </c>
      <c r="K258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83" s="1">
        <f>IFERROR(FIND("kW",[desc]),0)</f>
        <v>71</v>
      </c>
      <c r="M2583">
        <f t="array" ref="M2583">MIN(IFERROR(FIND(IstNumbers,E2583),""))</f>
        <v>29</v>
      </c>
      <c r="N2583" s="1" t="str">
        <f>IF([first '# in desc]&lt;[pos kw in desc],MID([desc],[pos kw in desc]-7,7))</f>
        <v xml:space="preserve">­me 16 </v>
      </c>
      <c r="O25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83" s="1" t="str">
        <f>TRIM(IF([first '# in desc]&lt;[pos kw in desc],MID([desc],[pos kw in desc]-6,6),FALSE))</f>
        <v>me 16</v>
      </c>
      <c r="Q2583" s="1">
        <f>IF(LEN([manuell])=0,IFERROR([kw fine in title]*1,IFERROR(SUMPRODUCT(COUNTIF(IsDigits,MID([kw in desc],ROW($A$1:$A$150),1)))=LEN([kw in desc]),#N/A)),[manuell])</f>
        <v>16</v>
      </c>
      <c r="R2583" s="1" t="e">
        <f>IF([pos kw in title]&gt;0,MID(J2583,#REF!,4),IF([first '# in title]&gt;0,MID([title],[first '# in title],3),IF([first '# in title]&gt;0,MID([desc],#REF!,3),VLOOKUP([productid],$G$2:$R$1386,8))))</f>
        <v>#REF!</v>
      </c>
      <c r="S2583" s="1" t="str">
        <f>IF([kw in desc]=[kw rough in title],[kw in desc]*1,IFERROR(LEFT([kw_dirty],3)*1,IFERROR(LEFT([kw_dirty],2)*1,"n.a.")))</f>
        <v>n.a.</v>
      </c>
      <c r="T2583" s="1"/>
      <c r="U2583" s="1">
        <f>VLOOKUP(Tabelle1[[#This Row],[productid]],Tabelle2[#All],2,FALSE)</f>
        <v>16</v>
      </c>
    </row>
    <row r="2584" spans="1:21" hidden="1">
      <c r="A2584" t="s">
        <v>1988</v>
      </c>
      <c r="B2584">
        <v>3375</v>
      </c>
      <c r="C2584">
        <v>289859</v>
      </c>
      <c r="D2584" t="s">
        <v>4355</v>
      </c>
      <c r="E2584" t="s">
        <v>4356</v>
      </c>
      <c r="F2584">
        <v>18406</v>
      </c>
      <c r="G2584">
        <v>3497887</v>
      </c>
      <c r="H2584">
        <f t="shared" si="40"/>
        <v>0</v>
      </c>
      <c r="I2584">
        <f t="array" ref="I2584">MIN(IFERROR(FIND(IstNumbers,A2584),""))</f>
        <v>13</v>
      </c>
      <c r="J2584" s="1" t="e">
        <f>IF([first '# in title]&lt;[pos kw in title],MID([title],[pos kw in title]-6,6),#N/A)</f>
        <v>#N/A</v>
      </c>
      <c r="K2584" s="1" t="e">
        <f>IFERROR(MID(SUBSTITUTE([kw rough in title],",","."),FIND("(",[kw rough in title])+1,20),SUBSTITUTE(IFERROR(MID([kw rough in title],FIND(" ",[kw rough in title])+1,20),[kw rough in title]),",","."))</f>
        <v>#N/A</v>
      </c>
      <c r="L2584" s="1">
        <f>IFERROR(FIND("kW",[desc]),0)</f>
        <v>70</v>
      </c>
      <c r="M2584">
        <f t="array" ref="M2584">MIN(IFERROR(FIND(IstNumbers,E2584),""))</f>
        <v>34</v>
      </c>
      <c r="N2584" s="1" t="str">
        <f>IF([first '# in desc]&lt;[pos kw in desc],MID([desc],[pos kw in desc]-7,7))</f>
        <v xml:space="preserve">­me 42 </v>
      </c>
      <c r="O25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84" s="1" t="str">
        <f>TRIM(IF([first '# in desc]&lt;[pos kw in desc],MID([desc],[pos kw in desc]-6,6),FALSE))</f>
        <v>me 42</v>
      </c>
      <c r="Q2584" s="1" t="b">
        <f>IF(LEN([manuell])=0,IFERROR([kw fine in title]*1,IFERROR(SUMPRODUCT(COUNTIF(IsDigits,MID([kw in desc],ROW($A$1:$A$150),1)))=LEN([kw in desc]),#N/A)),[manuell])</f>
        <v>0</v>
      </c>
      <c r="R2584" s="1" t="str">
        <f>IF([pos kw in title]&gt;0,MID(J2584,#REF!,4),IF([first '# in title]&gt;0,MID([title],[first '# in title],3),IF([first '# in title]&gt;0,MID([desc],#REF!,3),VLOOKUP([productid],$G$2:$R$1386,8))))</f>
        <v xml:space="preserve">42 </v>
      </c>
      <c r="S2584" s="1" t="e">
        <f>IF([kw in desc]=[kw rough in title],[kw in desc]*1,IFERROR(LEFT([kw_dirty],3)*1,IFERROR(LEFT([kw_dirty],2)*1,"n.a.")))</f>
        <v>#N/A</v>
      </c>
      <c r="T2584" s="1"/>
      <c r="U2584" s="1">
        <f>VLOOKUP(Tabelle1[[#This Row],[productid]],Tabelle2[#All],2,FALSE)</f>
        <v>42</v>
      </c>
    </row>
    <row r="2585" spans="1:21">
      <c r="A2585" t="s">
        <v>4272</v>
      </c>
      <c r="B2585">
        <v>2458</v>
      </c>
      <c r="C2585">
        <v>289859</v>
      </c>
      <c r="D2585" t="s">
        <v>4357</v>
      </c>
      <c r="E2585" t="s">
        <v>4358</v>
      </c>
      <c r="F2585">
        <v>18406</v>
      </c>
      <c r="G2585">
        <v>2286143</v>
      </c>
      <c r="H2585">
        <f t="shared" si="40"/>
        <v>0</v>
      </c>
      <c r="I2585">
        <f t="array" ref="I2585">MIN(IFERROR(FIND(IstNumbers,A2585),""))</f>
        <v>28</v>
      </c>
      <c r="J2585" s="1" t="e">
        <f>IF([first '# in title]&lt;[pos kw in title],MID([title],[pos kw in title]-6,6),#N/A)</f>
        <v>#N/A</v>
      </c>
      <c r="K2585" s="1" t="e">
        <f>IFERROR(MID(SUBSTITUTE([kw rough in title],",","."),FIND("(",[kw rough in title])+1,20),SUBSTITUTE(IFERROR(MID([kw rough in title],FIND(" ",[kw rough in title])+1,20),[kw rough in title]),",","."))</f>
        <v>#N/A</v>
      </c>
      <c r="L2585" s="1">
        <f>IFERROR(FIND("kW",[desc]),0)</f>
        <v>0</v>
      </c>
      <c r="M2585">
        <f t="array" ref="M2585">MIN(IFERROR(FIND(IstNumbers,E2585),""))</f>
        <v>33</v>
      </c>
      <c r="N2585" s="1" t="b">
        <f>IF([first '# in desc]&lt;[pos kw in desc],MID([desc],[pos kw in desc]-7,7))</f>
        <v>0</v>
      </c>
      <c r="O25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85" s="1" t="str">
        <f>TRIM(IF([first '# in desc]&lt;[pos kw in desc],MID([desc],[pos kw in desc]-6,6),FALSE))</f>
        <v>FALSCH</v>
      </c>
      <c r="Q2585" s="1" t="b">
        <f>IF(LEN([manuell])=0,IFERROR([kw fine in title]*1,IFERROR(SUMPRODUCT(COUNTIF(IsDigits,MID([kw in desc],ROW($A$1:$A$150),1)))=LEN([kw in desc]),#N/A)),[manuell])</f>
        <v>0</v>
      </c>
      <c r="R2585" s="1" t="str">
        <f>IF([pos kw in title]&gt;0,MID(J2585,#REF!,4),IF([first '# in title]&gt;0,MID([title],[first '# in title],3),IF([first '# in title]&gt;0,MID([desc],#REF!,3),VLOOKUP([productid],$G$2:$R$1386,8))))</f>
        <v>146</v>
      </c>
      <c r="S2585" s="1" t="e">
        <f>IF([kw in desc]=[kw rough in title],[kw in desc]*1,IFERROR(LEFT([kw_dirty],3)*1,IFERROR(LEFT([kw_dirty],2)*1,"n.a.")))</f>
        <v>#N/A</v>
      </c>
      <c r="T2585" s="1"/>
      <c r="U2585" s="1" t="e">
        <f>VLOOKUP(Tabelle1[[#This Row],[productid]],Tabelle2[#All],2,FALSE)</f>
        <v>#N/A</v>
      </c>
    </row>
    <row r="2586" spans="1:21" hidden="1">
      <c r="A2586" t="s">
        <v>4268</v>
      </c>
      <c r="B2586">
        <v>2269</v>
      </c>
      <c r="C2586">
        <v>289859</v>
      </c>
      <c r="D2586" t="s">
        <v>4359</v>
      </c>
      <c r="E2586" t="s">
        <v>4012</v>
      </c>
      <c r="F2586">
        <v>18406</v>
      </c>
      <c r="G2586">
        <v>1219746</v>
      </c>
      <c r="H2586">
        <f t="shared" si="40"/>
        <v>0</v>
      </c>
      <c r="I2586">
        <f t="array" ref="I2586">MIN(IFERROR(FIND(IstNumbers,A2586),""))</f>
        <v>13</v>
      </c>
      <c r="J2586" s="1" t="e">
        <f>IF([first '# in title]&lt;[pos kw in title],MID([title],[pos kw in title]-6,6),#N/A)</f>
        <v>#N/A</v>
      </c>
      <c r="K2586" s="1" t="e">
        <f>IFERROR(MID(SUBSTITUTE([kw rough in title],",","."),FIND("(",[kw rough in title])+1,20),SUBSTITUTE(IFERROR(MID([kw rough in title],FIND(" ",[kw rough in title])+1,20),[kw rough in title]),",","."))</f>
        <v>#N/A</v>
      </c>
      <c r="L2586" s="1">
        <f>IFERROR(FIND("kW",[desc]),0)</f>
        <v>71</v>
      </c>
      <c r="M2586">
        <f t="array" ref="M2586">MIN(IFERROR(FIND(IstNumbers,E2586),""))</f>
        <v>29</v>
      </c>
      <c r="N2586" s="1" t="str">
        <f>IF([first '# in desc]&lt;[pos kw in desc],MID([desc],[pos kw in desc]-7,7))</f>
        <v xml:space="preserve">­me 16 </v>
      </c>
      <c r="O25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86" s="1" t="str">
        <f>TRIM(IF([first '# in desc]&lt;[pos kw in desc],MID([desc],[pos kw in desc]-6,6),FALSE))</f>
        <v>me 16</v>
      </c>
      <c r="Q2586" s="1" t="b">
        <f>IF(LEN([manuell])=0,IFERROR([kw fine in title]*1,IFERROR(SUMPRODUCT(COUNTIF(IsDigits,MID([kw in desc],ROW($A$1:$A$150),1)))=LEN([kw in desc]),#N/A)),[manuell])</f>
        <v>0</v>
      </c>
      <c r="R2586" s="1" t="str">
        <f>IF([pos kw in title]&gt;0,MID(J2586,#REF!,4),IF([first '# in title]&gt;0,MID([title],[first '# in title],3),IF([first '# in title]&gt;0,MID([desc],#REF!,3),VLOOKUP([productid],$G$2:$R$1386,8))))</f>
        <v xml:space="preserve">16 </v>
      </c>
      <c r="S2586" s="1" t="e">
        <f>IF([kw in desc]=[kw rough in title],[kw in desc]*1,IFERROR(LEFT([kw_dirty],3)*1,IFERROR(LEFT([kw_dirty],2)*1,"n.a.")))</f>
        <v>#N/A</v>
      </c>
      <c r="T2586" s="1"/>
      <c r="U2586" s="1">
        <f>VLOOKUP(Tabelle1[[#This Row],[productid]],Tabelle2[#All],2,FALSE)</f>
        <v>16</v>
      </c>
    </row>
    <row r="2587" spans="1:21" hidden="1">
      <c r="A2587" t="s">
        <v>4299</v>
      </c>
      <c r="B2587">
        <v>3320</v>
      </c>
      <c r="C2587">
        <v>289859</v>
      </c>
      <c r="D2587" t="s">
        <v>4360</v>
      </c>
      <c r="E2587" t="s">
        <v>3956</v>
      </c>
      <c r="F2587">
        <v>18406</v>
      </c>
      <c r="G2587">
        <v>1750863</v>
      </c>
      <c r="H2587">
        <f t="shared" si="40"/>
        <v>0</v>
      </c>
      <c r="I2587">
        <f t="array" ref="I2587">MIN(IFERROR(FIND(IstNumbers,A2587),""))</f>
        <v>9</v>
      </c>
      <c r="J2587" s="1" t="e">
        <f>IF([first '# in title]&lt;[pos kw in title],MID([title],[pos kw in title]-6,6),#N/A)</f>
        <v>#N/A</v>
      </c>
      <c r="K2587" s="1" t="e">
        <f>IFERROR(MID(SUBSTITUTE([kw rough in title],",","."),FIND("(",[kw rough in title])+1,20),SUBSTITUTE(IFERROR(MID([kw rough in title],FIND(" ",[kw rough in title])+1,20),[kw rough in title]),",","."))</f>
        <v>#N/A</v>
      </c>
      <c r="L2587" s="1">
        <f>IFERROR(FIND("kW",[desc]),0)</f>
        <v>70</v>
      </c>
      <c r="M2587">
        <f t="array" ref="M2587">MIN(IFERROR(FIND(IstNumbers,E2587),""))</f>
        <v>34</v>
      </c>
      <c r="N2587" s="1" t="str">
        <f>IF([first '# in desc]&lt;[pos kw in desc],MID([desc],[pos kw in desc]-7,7))</f>
        <v xml:space="preserve">­me 42 </v>
      </c>
      <c r="O25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87" s="1" t="str">
        <f>TRIM(IF([first '# in desc]&lt;[pos kw in desc],MID([desc],[pos kw in desc]-6,6),FALSE))</f>
        <v>me 42</v>
      </c>
      <c r="Q2587" s="1" t="b">
        <f>IF(LEN([manuell])=0,IFERROR([kw fine in title]*1,IFERROR(SUMPRODUCT(COUNTIF(IsDigits,MID([kw in desc],ROW($A$1:$A$150),1)))=LEN([kw in desc]),#N/A)),[manuell])</f>
        <v>0</v>
      </c>
      <c r="R2587" s="1" t="str">
        <f>IF([pos kw in title]&gt;0,MID(J2587,#REF!,4),IF([first '# in title]&gt;0,MID([title],[first '# in title],3),IF([first '# in title]&gt;0,MID([desc],#REF!,3),VLOOKUP([productid],$G$2:$R$1386,8))))</f>
        <v xml:space="preserve">42 </v>
      </c>
      <c r="S2587" s="1" t="e">
        <f>IF([kw in desc]=[kw rough in title],[kw in desc]*1,IFERROR(LEFT([kw_dirty],3)*1,IFERROR(LEFT([kw_dirty],2)*1,"n.a.")))</f>
        <v>#N/A</v>
      </c>
      <c r="T2587" s="1"/>
      <c r="U2587" s="1">
        <f>VLOOKUP(Tabelle1[[#This Row],[productid]],Tabelle2[#All],2,FALSE)</f>
        <v>42</v>
      </c>
    </row>
    <row r="2588" spans="1:21" hidden="1">
      <c r="A2588" t="s">
        <v>2399</v>
      </c>
      <c r="B2588">
        <v>2329</v>
      </c>
      <c r="C2588">
        <v>289859</v>
      </c>
      <c r="D2588" t="s">
        <v>4361</v>
      </c>
      <c r="E2588" t="s">
        <v>4362</v>
      </c>
      <c r="F2588">
        <v>18406</v>
      </c>
      <c r="G2588">
        <v>3712883</v>
      </c>
      <c r="H2588">
        <f t="shared" si="40"/>
        <v>60</v>
      </c>
      <c r="I2588">
        <f t="array" ref="I2588">MIN(IFERROR(FIND(IstNumbers,A2588),""))</f>
        <v>24</v>
      </c>
      <c r="J2588" s="1" t="str">
        <f>IF([first '# in title]&lt;[pos kw in title],MID([title],[pos kw in title]-6,6),#N/A)</f>
        <v xml:space="preserve">L (16 </v>
      </c>
      <c r="K258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88" s="1">
        <f>IFERROR(FIND("kW",[desc]),0)</f>
        <v>71</v>
      </c>
      <c r="M2588">
        <f t="array" ref="M2588">MIN(IFERROR(FIND(IstNumbers,E2588),""))</f>
        <v>29</v>
      </c>
      <c r="N2588" s="1" t="str">
        <f>IF([first '# in desc]&lt;[pos kw in desc],MID([desc],[pos kw in desc]-7,7))</f>
        <v xml:space="preserve">­me 16 </v>
      </c>
      <c r="O25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88" s="1" t="str">
        <f>TRIM(IF([first '# in desc]&lt;[pos kw in desc],MID([desc],[pos kw in desc]-6,6),FALSE))</f>
        <v>me 16</v>
      </c>
      <c r="Q2588" s="1">
        <f>IF(LEN([manuell])=0,IFERROR([kw fine in title]*1,IFERROR(SUMPRODUCT(COUNTIF(IsDigits,MID([kw in desc],ROW($A$1:$A$150),1)))=LEN([kw in desc]),#N/A)),[manuell])</f>
        <v>16</v>
      </c>
      <c r="R2588" s="1" t="e">
        <f>IF([pos kw in title]&gt;0,MID(J2588,#REF!,4),IF([first '# in title]&gt;0,MID([title],[first '# in title],3),IF([first '# in title]&gt;0,MID([desc],#REF!,3),VLOOKUP([productid],$G$2:$R$1386,8))))</f>
        <v>#REF!</v>
      </c>
      <c r="S2588" s="1" t="str">
        <f>IF([kw in desc]=[kw rough in title],[kw in desc]*1,IFERROR(LEFT([kw_dirty],3)*1,IFERROR(LEFT([kw_dirty],2)*1,"n.a.")))</f>
        <v>n.a.</v>
      </c>
      <c r="T2588" s="1"/>
      <c r="U2588" s="1">
        <f>VLOOKUP(Tabelle1[[#This Row],[productid]],Tabelle2[#All],2,FALSE)</f>
        <v>16</v>
      </c>
    </row>
    <row r="2589" spans="1:21" hidden="1">
      <c r="A2589" t="s">
        <v>1988</v>
      </c>
      <c r="B2589">
        <v>3375</v>
      </c>
      <c r="C2589">
        <v>289859</v>
      </c>
      <c r="D2589" t="s">
        <v>4363</v>
      </c>
      <c r="E2589" t="s">
        <v>4364</v>
      </c>
      <c r="F2589">
        <v>18406</v>
      </c>
      <c r="G2589">
        <v>3497887</v>
      </c>
      <c r="H2589">
        <f t="shared" si="40"/>
        <v>0</v>
      </c>
      <c r="I2589">
        <f t="array" ref="I2589">MIN(IFERROR(FIND(IstNumbers,A2589),""))</f>
        <v>13</v>
      </c>
      <c r="J2589" s="1" t="e">
        <f>IF([first '# in title]&lt;[pos kw in title],MID([title],[pos kw in title]-6,6),#N/A)</f>
        <v>#N/A</v>
      </c>
      <c r="K2589" s="1" t="e">
        <f>IFERROR(MID(SUBSTITUTE([kw rough in title],",","."),FIND("(",[kw rough in title])+1,20),SUBSTITUTE(IFERROR(MID([kw rough in title],FIND(" ",[kw rough in title])+1,20),[kw rough in title]),",","."))</f>
        <v>#N/A</v>
      </c>
      <c r="L2589" s="1">
        <f>IFERROR(FIND("kW",[desc]),0)</f>
        <v>70</v>
      </c>
      <c r="M2589">
        <f t="array" ref="M2589">MIN(IFERROR(FIND(IstNumbers,E2589),""))</f>
        <v>34</v>
      </c>
      <c r="N2589" s="1" t="str">
        <f>IF([first '# in desc]&lt;[pos kw in desc],MID([desc],[pos kw in desc]-7,7))</f>
        <v xml:space="preserve">­me 42 </v>
      </c>
      <c r="O25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89" s="1" t="str">
        <f>TRIM(IF([first '# in desc]&lt;[pos kw in desc],MID([desc],[pos kw in desc]-6,6),FALSE))</f>
        <v>me 42</v>
      </c>
      <c r="Q2589" s="1" t="b">
        <f>IF(LEN([manuell])=0,IFERROR([kw fine in title]*1,IFERROR(SUMPRODUCT(COUNTIF(IsDigits,MID([kw in desc],ROW($A$1:$A$150),1)))=LEN([kw in desc]),#N/A)),[manuell])</f>
        <v>0</v>
      </c>
      <c r="R2589" s="1" t="str">
        <f>IF([pos kw in title]&gt;0,MID(J2589,#REF!,4),IF([first '# in title]&gt;0,MID([title],[first '# in title],3),IF([first '# in title]&gt;0,MID([desc],#REF!,3),VLOOKUP([productid],$G$2:$R$1386,8))))</f>
        <v xml:space="preserve">42 </v>
      </c>
      <c r="S2589" s="1" t="e">
        <f>IF([kw in desc]=[kw rough in title],[kw in desc]*1,IFERROR(LEFT([kw_dirty],3)*1,IFERROR(LEFT([kw_dirty],2)*1,"n.a.")))</f>
        <v>#N/A</v>
      </c>
      <c r="T2589" s="1"/>
      <c r="U2589" s="1">
        <f>VLOOKUP(Tabelle1[[#This Row],[productid]],Tabelle2[#All],2,FALSE)</f>
        <v>42</v>
      </c>
    </row>
    <row r="2590" spans="1:21">
      <c r="A2590" t="s">
        <v>4272</v>
      </c>
      <c r="B2590">
        <v>2459</v>
      </c>
      <c r="C2590">
        <v>289859</v>
      </c>
      <c r="D2590" t="s">
        <v>4365</v>
      </c>
      <c r="E2590" t="s">
        <v>4366</v>
      </c>
      <c r="F2590">
        <v>18406</v>
      </c>
      <c r="G2590">
        <v>2286143</v>
      </c>
      <c r="H2590">
        <f t="shared" si="40"/>
        <v>0</v>
      </c>
      <c r="I2590">
        <f t="array" ref="I2590">MIN(IFERROR(FIND(IstNumbers,A2590),""))</f>
        <v>28</v>
      </c>
      <c r="J2590" s="1" t="e">
        <f>IF([first '# in title]&lt;[pos kw in title],MID([title],[pos kw in title]-6,6),#N/A)</f>
        <v>#N/A</v>
      </c>
      <c r="K2590" s="1" t="e">
        <f>IFERROR(MID(SUBSTITUTE([kw rough in title],",","."),FIND("(",[kw rough in title])+1,20),SUBSTITUTE(IFERROR(MID([kw rough in title],FIND(" ",[kw rough in title])+1,20),[kw rough in title]),",","."))</f>
        <v>#N/A</v>
      </c>
      <c r="L2590" s="1">
        <f>IFERROR(FIND("kW",[desc]),0)</f>
        <v>0</v>
      </c>
      <c r="M2590">
        <f t="array" ref="M2590">MIN(IFERROR(FIND(IstNumbers,E2590),""))</f>
        <v>33</v>
      </c>
      <c r="N2590" s="1" t="b">
        <f>IF([first '# in desc]&lt;[pos kw in desc],MID([desc],[pos kw in desc]-7,7))</f>
        <v>0</v>
      </c>
      <c r="O25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90" s="1" t="str">
        <f>TRIM(IF([first '# in desc]&lt;[pos kw in desc],MID([desc],[pos kw in desc]-6,6),FALSE))</f>
        <v>FALSCH</v>
      </c>
      <c r="Q2590" s="1" t="b">
        <f>IF(LEN([manuell])=0,IFERROR([kw fine in title]*1,IFERROR(SUMPRODUCT(COUNTIF(IsDigits,MID([kw in desc],ROW($A$1:$A$150),1)))=LEN([kw in desc]),#N/A)),[manuell])</f>
        <v>0</v>
      </c>
      <c r="R2590" s="1" t="str">
        <f>IF([pos kw in title]&gt;0,MID(J2590,#REF!,4),IF([first '# in title]&gt;0,MID([title],[first '# in title],3),IF([first '# in title]&gt;0,MID([desc],#REF!,3),VLOOKUP([productid],$G$2:$R$1386,8))))</f>
        <v>146</v>
      </c>
      <c r="S2590" s="1" t="e">
        <f>IF([kw in desc]=[kw rough in title],[kw in desc]*1,IFERROR(LEFT([kw_dirty],3)*1,IFERROR(LEFT([kw_dirty],2)*1,"n.a.")))</f>
        <v>#N/A</v>
      </c>
      <c r="T2590" s="1"/>
      <c r="U2590" s="1" t="e">
        <f>VLOOKUP(Tabelle1[[#This Row],[productid]],Tabelle2[#All],2,FALSE)</f>
        <v>#N/A</v>
      </c>
    </row>
    <row r="2591" spans="1:21" hidden="1">
      <c r="A2591" t="s">
        <v>4268</v>
      </c>
      <c r="B2591">
        <v>2269</v>
      </c>
      <c r="C2591">
        <v>289859</v>
      </c>
      <c r="D2591" t="s">
        <v>4367</v>
      </c>
      <c r="E2591" t="s">
        <v>4005</v>
      </c>
      <c r="F2591">
        <v>18406</v>
      </c>
      <c r="G2591">
        <v>1219746</v>
      </c>
      <c r="H2591">
        <f t="shared" si="40"/>
        <v>0</v>
      </c>
      <c r="I2591">
        <f t="array" ref="I2591">MIN(IFERROR(FIND(IstNumbers,A2591),""))</f>
        <v>13</v>
      </c>
      <c r="J2591" s="1" t="e">
        <f>IF([first '# in title]&lt;[pos kw in title],MID([title],[pos kw in title]-6,6),#N/A)</f>
        <v>#N/A</v>
      </c>
      <c r="K2591" s="1" t="e">
        <f>IFERROR(MID(SUBSTITUTE([kw rough in title],",","."),FIND("(",[kw rough in title])+1,20),SUBSTITUTE(IFERROR(MID([kw rough in title],FIND(" ",[kw rough in title])+1,20),[kw rough in title]),",","."))</f>
        <v>#N/A</v>
      </c>
      <c r="L2591" s="1">
        <f>IFERROR(FIND("kW",[desc]),0)</f>
        <v>71</v>
      </c>
      <c r="M2591">
        <f t="array" ref="M2591">MIN(IFERROR(FIND(IstNumbers,E2591),""))</f>
        <v>29</v>
      </c>
      <c r="N2591" s="1" t="str">
        <f>IF([first '# in desc]&lt;[pos kw in desc],MID([desc],[pos kw in desc]-7,7))</f>
        <v xml:space="preserve">­me 16 </v>
      </c>
      <c r="O259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91" s="1" t="str">
        <f>TRIM(IF([first '# in desc]&lt;[pos kw in desc],MID([desc],[pos kw in desc]-6,6),FALSE))</f>
        <v>me 16</v>
      </c>
      <c r="Q2591" s="1" t="b">
        <f>IF(LEN([manuell])=0,IFERROR([kw fine in title]*1,IFERROR(SUMPRODUCT(COUNTIF(IsDigits,MID([kw in desc],ROW($A$1:$A$150),1)))=LEN([kw in desc]),#N/A)),[manuell])</f>
        <v>0</v>
      </c>
      <c r="R2591" s="1" t="str">
        <f>IF([pos kw in title]&gt;0,MID(J2591,#REF!,4),IF([first '# in title]&gt;0,MID([title],[first '# in title],3),IF([first '# in title]&gt;0,MID([desc],#REF!,3),VLOOKUP([productid],$G$2:$R$1386,8))))</f>
        <v xml:space="preserve">16 </v>
      </c>
      <c r="S2591" s="1" t="e">
        <f>IF([kw in desc]=[kw rough in title],[kw in desc]*1,IFERROR(LEFT([kw_dirty],3)*1,IFERROR(LEFT([kw_dirty],2)*1,"n.a.")))</f>
        <v>#N/A</v>
      </c>
      <c r="T2591" s="1"/>
      <c r="U2591" s="1">
        <f>VLOOKUP(Tabelle1[[#This Row],[productid]],Tabelle2[#All],2,FALSE)</f>
        <v>16</v>
      </c>
    </row>
    <row r="2592" spans="1:21" hidden="1">
      <c r="A2592" t="s">
        <v>4299</v>
      </c>
      <c r="B2592">
        <v>3320</v>
      </c>
      <c r="C2592">
        <v>289859</v>
      </c>
      <c r="D2592" t="s">
        <v>4368</v>
      </c>
      <c r="E2592" t="s">
        <v>3980</v>
      </c>
      <c r="F2592">
        <v>18406</v>
      </c>
      <c r="G2592">
        <v>1750863</v>
      </c>
      <c r="H2592">
        <f t="shared" si="40"/>
        <v>0</v>
      </c>
      <c r="I2592">
        <f t="array" ref="I2592">MIN(IFERROR(FIND(IstNumbers,A2592),""))</f>
        <v>9</v>
      </c>
      <c r="J2592" s="1" t="e">
        <f>IF([first '# in title]&lt;[pos kw in title],MID([title],[pos kw in title]-6,6),#N/A)</f>
        <v>#N/A</v>
      </c>
      <c r="K2592" s="1" t="e">
        <f>IFERROR(MID(SUBSTITUTE([kw rough in title],",","."),FIND("(",[kw rough in title])+1,20),SUBSTITUTE(IFERROR(MID([kw rough in title],FIND(" ",[kw rough in title])+1,20),[kw rough in title]),",","."))</f>
        <v>#N/A</v>
      </c>
      <c r="L2592" s="1">
        <f>IFERROR(FIND("kW",[desc]),0)</f>
        <v>70</v>
      </c>
      <c r="M2592">
        <f t="array" ref="M2592">MIN(IFERROR(FIND(IstNumbers,E2592),""))</f>
        <v>34</v>
      </c>
      <c r="N2592" s="1" t="str">
        <f>IF([first '# in desc]&lt;[pos kw in desc],MID([desc],[pos kw in desc]-7,7))</f>
        <v xml:space="preserve">­me 42 </v>
      </c>
      <c r="O25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92" s="1" t="str">
        <f>TRIM(IF([first '# in desc]&lt;[pos kw in desc],MID([desc],[pos kw in desc]-6,6),FALSE))</f>
        <v>me 42</v>
      </c>
      <c r="Q2592" s="1" t="b">
        <f>IF(LEN([manuell])=0,IFERROR([kw fine in title]*1,IFERROR(SUMPRODUCT(COUNTIF(IsDigits,MID([kw in desc],ROW($A$1:$A$150),1)))=LEN([kw in desc]),#N/A)),[manuell])</f>
        <v>0</v>
      </c>
      <c r="R2592" s="1" t="str">
        <f>IF([pos kw in title]&gt;0,MID(J2592,#REF!,4),IF([first '# in title]&gt;0,MID([title],[first '# in title],3),IF([first '# in title]&gt;0,MID([desc],#REF!,3),VLOOKUP([productid],$G$2:$R$1386,8))))</f>
        <v xml:space="preserve">42 </v>
      </c>
      <c r="S2592" s="1" t="e">
        <f>IF([kw in desc]=[kw rough in title],[kw in desc]*1,IFERROR(LEFT([kw_dirty],3)*1,IFERROR(LEFT([kw_dirty],2)*1,"n.a.")))</f>
        <v>#N/A</v>
      </c>
      <c r="T2592" s="1"/>
      <c r="U2592" s="1">
        <f>VLOOKUP(Tabelle1[[#This Row],[productid]],Tabelle2[#All],2,FALSE)</f>
        <v>42</v>
      </c>
    </row>
    <row r="2593" spans="1:21" hidden="1">
      <c r="A2593" t="s">
        <v>2399</v>
      </c>
      <c r="B2593">
        <v>2329</v>
      </c>
      <c r="C2593">
        <v>289859</v>
      </c>
      <c r="D2593" t="s">
        <v>4369</v>
      </c>
      <c r="E2593" t="s">
        <v>4370</v>
      </c>
      <c r="F2593">
        <v>18406</v>
      </c>
      <c r="G2593">
        <v>3712883</v>
      </c>
      <c r="H2593">
        <f t="shared" si="40"/>
        <v>60</v>
      </c>
      <c r="I2593">
        <f t="array" ref="I2593">MIN(IFERROR(FIND(IstNumbers,A2593),""))</f>
        <v>24</v>
      </c>
      <c r="J2593" s="1" t="str">
        <f>IF([first '# in title]&lt;[pos kw in title],MID([title],[pos kw in title]-6,6),#N/A)</f>
        <v xml:space="preserve">L (16 </v>
      </c>
      <c r="K259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93" s="1">
        <f>IFERROR(FIND("kW",[desc]),0)</f>
        <v>71</v>
      </c>
      <c r="M2593">
        <f t="array" ref="M2593">MIN(IFERROR(FIND(IstNumbers,E2593),""))</f>
        <v>29</v>
      </c>
      <c r="N2593" s="1" t="str">
        <f>IF([first '# in desc]&lt;[pos kw in desc],MID([desc],[pos kw in desc]-7,7))</f>
        <v xml:space="preserve">­me 16 </v>
      </c>
      <c r="O25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93" s="1" t="str">
        <f>TRIM(IF([first '# in desc]&lt;[pos kw in desc],MID([desc],[pos kw in desc]-6,6),FALSE))</f>
        <v>me 16</v>
      </c>
      <c r="Q2593" s="1">
        <f>IF(LEN([manuell])=0,IFERROR([kw fine in title]*1,IFERROR(SUMPRODUCT(COUNTIF(IsDigits,MID([kw in desc],ROW($A$1:$A$150),1)))=LEN([kw in desc]),#N/A)),[manuell])</f>
        <v>16</v>
      </c>
      <c r="R2593" s="1" t="e">
        <f>IF([pos kw in title]&gt;0,MID(J2593,#REF!,4),IF([first '# in title]&gt;0,MID([title],[first '# in title],3),IF([first '# in title]&gt;0,MID([desc],#REF!,3),VLOOKUP([productid],$G$2:$R$1386,8))))</f>
        <v>#REF!</v>
      </c>
      <c r="S2593" s="1" t="str">
        <f>IF([kw in desc]=[kw rough in title],[kw in desc]*1,IFERROR(LEFT([kw_dirty],3)*1,IFERROR(LEFT([kw_dirty],2)*1,"n.a.")))</f>
        <v>n.a.</v>
      </c>
      <c r="T2593" s="1"/>
      <c r="U2593" s="1">
        <f>VLOOKUP(Tabelle1[[#This Row],[productid]],Tabelle2[#All],2,FALSE)</f>
        <v>16</v>
      </c>
    </row>
    <row r="2594" spans="1:21" hidden="1">
      <c r="A2594" t="s">
        <v>1988</v>
      </c>
      <c r="B2594">
        <v>3375</v>
      </c>
      <c r="C2594">
        <v>289859</v>
      </c>
      <c r="D2594" t="s">
        <v>4371</v>
      </c>
      <c r="E2594" t="s">
        <v>4372</v>
      </c>
      <c r="F2594">
        <v>18406</v>
      </c>
      <c r="G2594">
        <v>3497887</v>
      </c>
      <c r="H2594">
        <f t="shared" si="40"/>
        <v>0</v>
      </c>
      <c r="I2594">
        <f t="array" ref="I2594">MIN(IFERROR(FIND(IstNumbers,A2594),""))</f>
        <v>13</v>
      </c>
      <c r="J2594" s="1" t="e">
        <f>IF([first '# in title]&lt;[pos kw in title],MID([title],[pos kw in title]-6,6),#N/A)</f>
        <v>#N/A</v>
      </c>
      <c r="K2594" s="1" t="e">
        <f>IFERROR(MID(SUBSTITUTE([kw rough in title],",","."),FIND("(",[kw rough in title])+1,20),SUBSTITUTE(IFERROR(MID([kw rough in title],FIND(" ",[kw rough in title])+1,20),[kw rough in title]),",","."))</f>
        <v>#N/A</v>
      </c>
      <c r="L2594" s="1">
        <f>IFERROR(FIND("kW",[desc]),0)</f>
        <v>70</v>
      </c>
      <c r="M2594">
        <f t="array" ref="M2594">MIN(IFERROR(FIND(IstNumbers,E2594),""))</f>
        <v>34</v>
      </c>
      <c r="N2594" s="1" t="str">
        <f>IF([first '# in desc]&lt;[pos kw in desc],MID([desc],[pos kw in desc]-7,7))</f>
        <v xml:space="preserve">­me 42 </v>
      </c>
      <c r="O25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94" s="1" t="str">
        <f>TRIM(IF([first '# in desc]&lt;[pos kw in desc],MID([desc],[pos kw in desc]-6,6),FALSE))</f>
        <v>me 42</v>
      </c>
      <c r="Q2594" s="1" t="b">
        <f>IF(LEN([manuell])=0,IFERROR([kw fine in title]*1,IFERROR(SUMPRODUCT(COUNTIF(IsDigits,MID([kw in desc],ROW($A$1:$A$150),1)))=LEN([kw in desc]),#N/A)),[manuell])</f>
        <v>0</v>
      </c>
      <c r="R2594" s="1" t="str">
        <f>IF([pos kw in title]&gt;0,MID(J2594,#REF!,4),IF([first '# in title]&gt;0,MID([title],[first '# in title],3),IF([first '# in title]&gt;0,MID([desc],#REF!,3),VLOOKUP([productid],$G$2:$R$1386,8))))</f>
        <v xml:space="preserve">42 </v>
      </c>
      <c r="S2594" s="1" t="e">
        <f>IF([kw in desc]=[kw rough in title],[kw in desc]*1,IFERROR(LEFT([kw_dirty],3)*1,IFERROR(LEFT([kw_dirty],2)*1,"n.a.")))</f>
        <v>#N/A</v>
      </c>
      <c r="T2594" s="1"/>
      <c r="U2594" s="1">
        <f>VLOOKUP(Tabelle1[[#This Row],[productid]],Tabelle2[#All],2,FALSE)</f>
        <v>42</v>
      </c>
    </row>
    <row r="2595" spans="1:21">
      <c r="A2595" t="s">
        <v>4272</v>
      </c>
      <c r="B2595">
        <v>2463</v>
      </c>
      <c r="C2595">
        <v>289859</v>
      </c>
      <c r="D2595" t="s">
        <v>4373</v>
      </c>
      <c r="E2595" t="s">
        <v>4374</v>
      </c>
      <c r="F2595">
        <v>18406</v>
      </c>
      <c r="G2595">
        <v>2286143</v>
      </c>
      <c r="H2595">
        <f t="shared" si="40"/>
        <v>0</v>
      </c>
      <c r="I2595">
        <f t="array" ref="I2595">MIN(IFERROR(FIND(IstNumbers,A2595),""))</f>
        <v>28</v>
      </c>
      <c r="J2595" s="1" t="e">
        <f>IF([first '# in title]&lt;[pos kw in title],MID([title],[pos kw in title]-6,6),#N/A)</f>
        <v>#N/A</v>
      </c>
      <c r="K2595" s="1" t="e">
        <f>IFERROR(MID(SUBSTITUTE([kw rough in title],",","."),FIND("(",[kw rough in title])+1,20),SUBSTITUTE(IFERROR(MID([kw rough in title],FIND(" ",[kw rough in title])+1,20),[kw rough in title]),",","."))</f>
        <v>#N/A</v>
      </c>
      <c r="L2595" s="1">
        <f>IFERROR(FIND("kW",[desc]),0)</f>
        <v>0</v>
      </c>
      <c r="M2595">
        <f t="array" ref="M2595">MIN(IFERROR(FIND(IstNumbers,E2595),""))</f>
        <v>33</v>
      </c>
      <c r="N2595" s="1" t="b">
        <f>IF([first '# in desc]&lt;[pos kw in desc],MID([desc],[pos kw in desc]-7,7))</f>
        <v>0</v>
      </c>
      <c r="O25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595" s="1" t="str">
        <f>TRIM(IF([first '# in desc]&lt;[pos kw in desc],MID([desc],[pos kw in desc]-6,6),FALSE))</f>
        <v>FALSCH</v>
      </c>
      <c r="Q2595" s="1" t="b">
        <f>IF(LEN([manuell])=0,IFERROR([kw fine in title]*1,IFERROR(SUMPRODUCT(COUNTIF(IsDigits,MID([kw in desc],ROW($A$1:$A$150),1)))=LEN([kw in desc]),#N/A)),[manuell])</f>
        <v>0</v>
      </c>
      <c r="R2595" s="1" t="str">
        <f>IF([pos kw in title]&gt;0,MID(J2595,#REF!,4),IF([first '# in title]&gt;0,MID([title],[first '# in title],3),IF([first '# in title]&gt;0,MID([desc],#REF!,3),VLOOKUP([productid],$G$2:$R$1386,8))))</f>
        <v>146</v>
      </c>
      <c r="S2595" s="1" t="e">
        <f>IF([kw in desc]=[kw rough in title],[kw in desc]*1,IFERROR(LEFT([kw_dirty],3)*1,IFERROR(LEFT([kw_dirty],2)*1,"n.a.")))</f>
        <v>#N/A</v>
      </c>
      <c r="T2595" s="1"/>
      <c r="U2595" s="1" t="e">
        <f>VLOOKUP(Tabelle1[[#This Row],[productid]],Tabelle2[#All],2,FALSE)</f>
        <v>#N/A</v>
      </c>
    </row>
    <row r="2596" spans="1:21" hidden="1">
      <c r="A2596" t="s">
        <v>4268</v>
      </c>
      <c r="B2596">
        <v>2269</v>
      </c>
      <c r="C2596">
        <v>289859</v>
      </c>
      <c r="D2596" t="s">
        <v>4375</v>
      </c>
      <c r="E2596" t="s">
        <v>4019</v>
      </c>
      <c r="F2596">
        <v>18406</v>
      </c>
      <c r="G2596">
        <v>1219746</v>
      </c>
      <c r="H2596">
        <f t="shared" si="40"/>
        <v>0</v>
      </c>
      <c r="I2596">
        <f t="array" ref="I2596">MIN(IFERROR(FIND(IstNumbers,A2596),""))</f>
        <v>13</v>
      </c>
      <c r="J2596" s="1" t="e">
        <f>IF([first '# in title]&lt;[pos kw in title],MID([title],[pos kw in title]-6,6),#N/A)</f>
        <v>#N/A</v>
      </c>
      <c r="K2596" s="1" t="e">
        <f>IFERROR(MID(SUBSTITUTE([kw rough in title],",","."),FIND("(",[kw rough in title])+1,20),SUBSTITUTE(IFERROR(MID([kw rough in title],FIND(" ",[kw rough in title])+1,20),[kw rough in title]),",","."))</f>
        <v>#N/A</v>
      </c>
      <c r="L2596" s="1">
        <f>IFERROR(FIND("kW",[desc]),0)</f>
        <v>71</v>
      </c>
      <c r="M2596">
        <f t="array" ref="M2596">MIN(IFERROR(FIND(IstNumbers,E2596),""))</f>
        <v>29</v>
      </c>
      <c r="N2596" s="1" t="str">
        <f>IF([first '# in desc]&lt;[pos kw in desc],MID([desc],[pos kw in desc]-7,7))</f>
        <v xml:space="preserve">­me 16 </v>
      </c>
      <c r="O259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96" s="1" t="str">
        <f>TRIM(IF([first '# in desc]&lt;[pos kw in desc],MID([desc],[pos kw in desc]-6,6),FALSE))</f>
        <v>me 16</v>
      </c>
      <c r="Q2596" s="1" t="b">
        <f>IF(LEN([manuell])=0,IFERROR([kw fine in title]*1,IFERROR(SUMPRODUCT(COUNTIF(IsDigits,MID([kw in desc],ROW($A$1:$A$150),1)))=LEN([kw in desc]),#N/A)),[manuell])</f>
        <v>0</v>
      </c>
      <c r="R2596" s="1" t="str">
        <f>IF([pos kw in title]&gt;0,MID(J2596,#REF!,4),IF([first '# in title]&gt;0,MID([title],[first '# in title],3),IF([first '# in title]&gt;0,MID([desc],#REF!,3),VLOOKUP([productid],$G$2:$R$1386,8))))</f>
        <v xml:space="preserve">16 </v>
      </c>
      <c r="S2596" s="1" t="e">
        <f>IF([kw in desc]=[kw rough in title],[kw in desc]*1,IFERROR(LEFT([kw_dirty],3)*1,IFERROR(LEFT([kw_dirty],2)*1,"n.a.")))</f>
        <v>#N/A</v>
      </c>
      <c r="T2596" s="1"/>
      <c r="U2596" s="1">
        <f>VLOOKUP(Tabelle1[[#This Row],[productid]],Tabelle2[#All],2,FALSE)</f>
        <v>16</v>
      </c>
    </row>
    <row r="2597" spans="1:21" hidden="1">
      <c r="A2597" t="s">
        <v>4299</v>
      </c>
      <c r="B2597">
        <v>3320</v>
      </c>
      <c r="C2597">
        <v>289859</v>
      </c>
      <c r="D2597" t="s">
        <v>4376</v>
      </c>
      <c r="E2597" t="s">
        <v>3944</v>
      </c>
      <c r="F2597">
        <v>18406</v>
      </c>
      <c r="G2597">
        <v>1750863</v>
      </c>
      <c r="H2597">
        <f t="shared" si="40"/>
        <v>0</v>
      </c>
      <c r="I2597">
        <f t="array" ref="I2597">MIN(IFERROR(FIND(IstNumbers,A2597),""))</f>
        <v>9</v>
      </c>
      <c r="J2597" s="1" t="e">
        <f>IF([first '# in title]&lt;[pos kw in title],MID([title],[pos kw in title]-6,6),#N/A)</f>
        <v>#N/A</v>
      </c>
      <c r="K2597" s="1" t="e">
        <f>IFERROR(MID(SUBSTITUTE([kw rough in title],",","."),FIND("(",[kw rough in title])+1,20),SUBSTITUTE(IFERROR(MID([kw rough in title],FIND(" ",[kw rough in title])+1,20),[kw rough in title]),",","."))</f>
        <v>#N/A</v>
      </c>
      <c r="L2597" s="1">
        <f>IFERROR(FIND("kW",[desc]),0)</f>
        <v>70</v>
      </c>
      <c r="M2597">
        <f t="array" ref="M2597">MIN(IFERROR(FIND(IstNumbers,E2597),""))</f>
        <v>34</v>
      </c>
      <c r="N2597" s="1" t="str">
        <f>IF([first '# in desc]&lt;[pos kw in desc],MID([desc],[pos kw in desc]-7,7))</f>
        <v xml:space="preserve">­me 42 </v>
      </c>
      <c r="O25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97" s="1" t="str">
        <f>TRIM(IF([first '# in desc]&lt;[pos kw in desc],MID([desc],[pos kw in desc]-6,6),FALSE))</f>
        <v>me 42</v>
      </c>
      <c r="Q2597" s="1" t="b">
        <f>IF(LEN([manuell])=0,IFERROR([kw fine in title]*1,IFERROR(SUMPRODUCT(COUNTIF(IsDigits,MID([kw in desc],ROW($A$1:$A$150),1)))=LEN([kw in desc]),#N/A)),[manuell])</f>
        <v>0</v>
      </c>
      <c r="R2597" s="1" t="str">
        <f>IF([pos kw in title]&gt;0,MID(J2597,#REF!,4),IF([first '# in title]&gt;0,MID([title],[first '# in title],3),IF([first '# in title]&gt;0,MID([desc],#REF!,3),VLOOKUP([productid],$G$2:$R$1386,8))))</f>
        <v xml:space="preserve">42 </v>
      </c>
      <c r="S2597" s="1" t="e">
        <f>IF([kw in desc]=[kw rough in title],[kw in desc]*1,IFERROR(LEFT([kw_dirty],3)*1,IFERROR(LEFT([kw_dirty],2)*1,"n.a.")))</f>
        <v>#N/A</v>
      </c>
      <c r="T2597" s="1"/>
      <c r="U2597" s="1">
        <f>VLOOKUP(Tabelle1[[#This Row],[productid]],Tabelle2[#All],2,FALSE)</f>
        <v>42</v>
      </c>
    </row>
    <row r="2598" spans="1:21" hidden="1">
      <c r="A2598" t="s">
        <v>2399</v>
      </c>
      <c r="B2598">
        <v>2334</v>
      </c>
      <c r="C2598">
        <v>289859</v>
      </c>
      <c r="D2598" t="s">
        <v>4377</v>
      </c>
      <c r="E2598" t="s">
        <v>4378</v>
      </c>
      <c r="F2598">
        <v>18406</v>
      </c>
      <c r="G2598">
        <v>3712883</v>
      </c>
      <c r="H2598">
        <f t="shared" si="40"/>
        <v>60</v>
      </c>
      <c r="I2598">
        <f t="array" ref="I2598">MIN(IFERROR(FIND(IstNumbers,A2598),""))</f>
        <v>24</v>
      </c>
      <c r="J2598" s="1" t="str">
        <f>IF([first '# in title]&lt;[pos kw in title],MID([title],[pos kw in title]-6,6),#N/A)</f>
        <v xml:space="preserve">L (16 </v>
      </c>
      <c r="K259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598" s="1">
        <f>IFERROR(FIND("kW",[desc]),0)</f>
        <v>71</v>
      </c>
      <c r="M2598">
        <f t="array" ref="M2598">MIN(IFERROR(FIND(IstNumbers,E2598),""))</f>
        <v>29</v>
      </c>
      <c r="N2598" s="1" t="str">
        <f>IF([first '# in desc]&lt;[pos kw in desc],MID([desc],[pos kw in desc]-7,7))</f>
        <v xml:space="preserve">­me 16 </v>
      </c>
      <c r="O259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598" s="1" t="str">
        <f>TRIM(IF([first '# in desc]&lt;[pos kw in desc],MID([desc],[pos kw in desc]-6,6),FALSE))</f>
        <v>me 16</v>
      </c>
      <c r="Q2598" s="1">
        <f>IF(LEN([manuell])=0,IFERROR([kw fine in title]*1,IFERROR(SUMPRODUCT(COUNTIF(IsDigits,MID([kw in desc],ROW($A$1:$A$150),1)))=LEN([kw in desc]),#N/A)),[manuell])</f>
        <v>16</v>
      </c>
      <c r="R2598" s="1" t="e">
        <f>IF([pos kw in title]&gt;0,MID(J2598,#REF!,4),IF([first '# in title]&gt;0,MID([title],[first '# in title],3),IF([first '# in title]&gt;0,MID([desc],#REF!,3),VLOOKUP([productid],$G$2:$R$1386,8))))</f>
        <v>#REF!</v>
      </c>
      <c r="S2598" s="1" t="str">
        <f>IF([kw in desc]=[kw rough in title],[kw in desc]*1,IFERROR(LEFT([kw_dirty],3)*1,IFERROR(LEFT([kw_dirty],2)*1,"n.a.")))</f>
        <v>n.a.</v>
      </c>
      <c r="T2598" s="1"/>
      <c r="U2598" s="1">
        <f>VLOOKUP(Tabelle1[[#This Row],[productid]],Tabelle2[#All],2,FALSE)</f>
        <v>16</v>
      </c>
    </row>
    <row r="2599" spans="1:21" hidden="1">
      <c r="A2599" t="s">
        <v>1988</v>
      </c>
      <c r="B2599">
        <v>3375</v>
      </c>
      <c r="C2599">
        <v>289859</v>
      </c>
      <c r="D2599" t="s">
        <v>4379</v>
      </c>
      <c r="E2599" t="s">
        <v>4380</v>
      </c>
      <c r="F2599">
        <v>18406</v>
      </c>
      <c r="G2599">
        <v>3497887</v>
      </c>
      <c r="H2599">
        <f t="shared" si="40"/>
        <v>0</v>
      </c>
      <c r="I2599">
        <f t="array" ref="I2599">MIN(IFERROR(FIND(IstNumbers,A2599),""))</f>
        <v>13</v>
      </c>
      <c r="J2599" s="1" t="e">
        <f>IF([first '# in title]&lt;[pos kw in title],MID([title],[pos kw in title]-6,6),#N/A)</f>
        <v>#N/A</v>
      </c>
      <c r="K2599" s="1" t="e">
        <f>IFERROR(MID(SUBSTITUTE([kw rough in title],",","."),FIND("(",[kw rough in title])+1,20),SUBSTITUTE(IFERROR(MID([kw rough in title],FIND(" ",[kw rough in title])+1,20),[kw rough in title]),",","."))</f>
        <v>#N/A</v>
      </c>
      <c r="L2599" s="1">
        <f>IFERROR(FIND("kW",[desc]),0)</f>
        <v>70</v>
      </c>
      <c r="M2599">
        <f t="array" ref="M2599">MIN(IFERROR(FIND(IstNumbers,E2599),""))</f>
        <v>34</v>
      </c>
      <c r="N2599" s="1" t="str">
        <f>IF([first '# in desc]&lt;[pos kw in desc],MID([desc],[pos kw in desc]-7,7))</f>
        <v xml:space="preserve">­me 42 </v>
      </c>
      <c r="O25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599" s="1" t="str">
        <f>TRIM(IF([first '# in desc]&lt;[pos kw in desc],MID([desc],[pos kw in desc]-6,6),FALSE))</f>
        <v>me 42</v>
      </c>
      <c r="Q2599" s="1" t="b">
        <f>IF(LEN([manuell])=0,IFERROR([kw fine in title]*1,IFERROR(SUMPRODUCT(COUNTIF(IsDigits,MID([kw in desc],ROW($A$1:$A$150),1)))=LEN([kw in desc]),#N/A)),[manuell])</f>
        <v>0</v>
      </c>
      <c r="R2599" s="1" t="str">
        <f>IF([pos kw in title]&gt;0,MID(J2599,#REF!,4),IF([first '# in title]&gt;0,MID([title],[first '# in title],3),IF([first '# in title]&gt;0,MID([desc],#REF!,3),VLOOKUP([productid],$G$2:$R$1386,8))))</f>
        <v xml:space="preserve">42 </v>
      </c>
      <c r="S2599" s="1" t="e">
        <f>IF([kw in desc]=[kw rough in title],[kw in desc]*1,IFERROR(LEFT([kw_dirty],3)*1,IFERROR(LEFT([kw_dirty],2)*1,"n.a.")))</f>
        <v>#N/A</v>
      </c>
      <c r="T2599" s="1"/>
      <c r="U2599" s="1">
        <f>VLOOKUP(Tabelle1[[#This Row],[productid]],Tabelle2[#All],2,FALSE)</f>
        <v>42</v>
      </c>
    </row>
    <row r="2600" spans="1:21">
      <c r="A2600" t="s">
        <v>4272</v>
      </c>
      <c r="B2600">
        <v>2463</v>
      </c>
      <c r="C2600">
        <v>289859</v>
      </c>
      <c r="D2600" t="s">
        <v>4381</v>
      </c>
      <c r="E2600" t="s">
        <v>4382</v>
      </c>
      <c r="F2600">
        <v>18406</v>
      </c>
      <c r="G2600">
        <v>2286143</v>
      </c>
      <c r="H2600">
        <f t="shared" si="40"/>
        <v>0</v>
      </c>
      <c r="I2600">
        <f t="array" ref="I2600">MIN(IFERROR(FIND(IstNumbers,A2600),""))</f>
        <v>28</v>
      </c>
      <c r="J2600" s="1" t="e">
        <f>IF([first '# in title]&lt;[pos kw in title],MID([title],[pos kw in title]-6,6),#N/A)</f>
        <v>#N/A</v>
      </c>
      <c r="K2600" s="1" t="e">
        <f>IFERROR(MID(SUBSTITUTE([kw rough in title],",","."),FIND("(",[kw rough in title])+1,20),SUBSTITUTE(IFERROR(MID([kw rough in title],FIND(" ",[kw rough in title])+1,20),[kw rough in title]),",","."))</f>
        <v>#N/A</v>
      </c>
      <c r="L2600" s="1">
        <f>IFERROR(FIND("kW",[desc]),0)</f>
        <v>0</v>
      </c>
      <c r="M2600">
        <f t="array" ref="M2600">MIN(IFERROR(FIND(IstNumbers,E2600),""))</f>
        <v>33</v>
      </c>
      <c r="N2600" s="1" t="b">
        <f>IF([first '# in desc]&lt;[pos kw in desc],MID([desc],[pos kw in desc]-7,7))</f>
        <v>0</v>
      </c>
      <c r="O26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00" s="1" t="str">
        <f>TRIM(IF([first '# in desc]&lt;[pos kw in desc],MID([desc],[pos kw in desc]-6,6),FALSE))</f>
        <v>FALSCH</v>
      </c>
      <c r="Q2600" s="1" t="b">
        <f>IF(LEN([manuell])=0,IFERROR([kw fine in title]*1,IFERROR(SUMPRODUCT(COUNTIF(IsDigits,MID([kw in desc],ROW($A$1:$A$150),1)))=LEN([kw in desc]),#N/A)),[manuell])</f>
        <v>0</v>
      </c>
      <c r="R2600" s="1" t="str">
        <f>IF([pos kw in title]&gt;0,MID(J2600,#REF!,4),IF([first '# in title]&gt;0,MID([title],[first '# in title],3),IF([first '# in title]&gt;0,MID([desc],#REF!,3),VLOOKUP([productid],$G$2:$R$1386,8))))</f>
        <v>146</v>
      </c>
      <c r="S2600" s="1" t="e">
        <f>IF([kw in desc]=[kw rough in title],[kw in desc]*1,IFERROR(LEFT([kw_dirty],3)*1,IFERROR(LEFT([kw_dirty],2)*1,"n.a.")))</f>
        <v>#N/A</v>
      </c>
      <c r="T2600" s="1"/>
      <c r="U2600" s="1" t="e">
        <f>VLOOKUP(Tabelle1[[#This Row],[productid]],Tabelle2[#All],2,FALSE)</f>
        <v>#N/A</v>
      </c>
    </row>
    <row r="2601" spans="1:21" hidden="1">
      <c r="A2601" t="s">
        <v>4268</v>
      </c>
      <c r="B2601">
        <v>2269</v>
      </c>
      <c r="C2601">
        <v>289859</v>
      </c>
      <c r="D2601" t="s">
        <v>4383</v>
      </c>
      <c r="E2601" t="s">
        <v>3997</v>
      </c>
      <c r="F2601">
        <v>18406</v>
      </c>
      <c r="G2601">
        <v>1219746</v>
      </c>
      <c r="H2601">
        <f t="shared" si="40"/>
        <v>0</v>
      </c>
      <c r="I2601">
        <f t="array" ref="I2601">MIN(IFERROR(FIND(IstNumbers,A2601),""))</f>
        <v>13</v>
      </c>
      <c r="J2601" s="1" t="e">
        <f>IF([first '# in title]&lt;[pos kw in title],MID([title],[pos kw in title]-6,6),#N/A)</f>
        <v>#N/A</v>
      </c>
      <c r="K2601" s="1" t="e">
        <f>IFERROR(MID(SUBSTITUTE([kw rough in title],",","."),FIND("(",[kw rough in title])+1,20),SUBSTITUTE(IFERROR(MID([kw rough in title],FIND(" ",[kw rough in title])+1,20),[kw rough in title]),",","."))</f>
        <v>#N/A</v>
      </c>
      <c r="L2601" s="1">
        <f>IFERROR(FIND("kW",[desc]),0)</f>
        <v>71</v>
      </c>
      <c r="M2601">
        <f t="array" ref="M2601">MIN(IFERROR(FIND(IstNumbers,E2601),""))</f>
        <v>29</v>
      </c>
      <c r="N2601" s="1" t="str">
        <f>IF([first '# in desc]&lt;[pos kw in desc],MID([desc],[pos kw in desc]-7,7))</f>
        <v xml:space="preserve">­me 16 </v>
      </c>
      <c r="O260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01" s="1" t="str">
        <f>TRIM(IF([first '# in desc]&lt;[pos kw in desc],MID([desc],[pos kw in desc]-6,6),FALSE))</f>
        <v>me 16</v>
      </c>
      <c r="Q2601" s="1" t="b">
        <f>IF(LEN([manuell])=0,IFERROR([kw fine in title]*1,IFERROR(SUMPRODUCT(COUNTIF(IsDigits,MID([kw in desc],ROW($A$1:$A$150),1)))=LEN([kw in desc]),#N/A)),[manuell])</f>
        <v>0</v>
      </c>
      <c r="R2601" s="1" t="str">
        <f>IF([pos kw in title]&gt;0,MID(J2601,#REF!,4),IF([first '# in title]&gt;0,MID([title],[first '# in title],3),IF([first '# in title]&gt;0,MID([desc],#REF!,3),VLOOKUP([productid],$G$2:$R$1386,8))))</f>
        <v xml:space="preserve">16 </v>
      </c>
      <c r="S2601" s="1" t="e">
        <f>IF([kw in desc]=[kw rough in title],[kw in desc]*1,IFERROR(LEFT([kw_dirty],3)*1,IFERROR(LEFT([kw_dirty],2)*1,"n.a.")))</f>
        <v>#N/A</v>
      </c>
      <c r="T2601" s="1"/>
      <c r="U2601" s="1">
        <f>VLOOKUP(Tabelle1[[#This Row],[productid]],Tabelle2[#All],2,FALSE)</f>
        <v>16</v>
      </c>
    </row>
    <row r="2602" spans="1:21" hidden="1">
      <c r="A2602" t="s">
        <v>4299</v>
      </c>
      <c r="B2602">
        <v>3320</v>
      </c>
      <c r="C2602">
        <v>289859</v>
      </c>
      <c r="D2602" t="s">
        <v>4384</v>
      </c>
      <c r="E2602" t="s">
        <v>3967</v>
      </c>
      <c r="F2602">
        <v>18406</v>
      </c>
      <c r="G2602">
        <v>1750863</v>
      </c>
      <c r="H2602">
        <f t="shared" si="40"/>
        <v>0</v>
      </c>
      <c r="I2602">
        <f t="array" ref="I2602">MIN(IFERROR(FIND(IstNumbers,A2602),""))</f>
        <v>9</v>
      </c>
      <c r="J2602" s="1" t="e">
        <f>IF([first '# in title]&lt;[pos kw in title],MID([title],[pos kw in title]-6,6),#N/A)</f>
        <v>#N/A</v>
      </c>
      <c r="K2602" s="1" t="e">
        <f>IFERROR(MID(SUBSTITUTE([kw rough in title],",","."),FIND("(",[kw rough in title])+1,20),SUBSTITUTE(IFERROR(MID([kw rough in title],FIND(" ",[kw rough in title])+1,20),[kw rough in title]),",","."))</f>
        <v>#N/A</v>
      </c>
      <c r="L2602" s="1">
        <f>IFERROR(FIND("kW",[desc]),0)</f>
        <v>70</v>
      </c>
      <c r="M2602">
        <f t="array" ref="M2602">MIN(IFERROR(FIND(IstNumbers,E2602),""))</f>
        <v>34</v>
      </c>
      <c r="N2602" s="1" t="str">
        <f>IF([first '# in desc]&lt;[pos kw in desc],MID([desc],[pos kw in desc]-7,7))</f>
        <v xml:space="preserve">­me 42 </v>
      </c>
      <c r="O26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02" s="1" t="str">
        <f>TRIM(IF([first '# in desc]&lt;[pos kw in desc],MID([desc],[pos kw in desc]-6,6),FALSE))</f>
        <v>me 42</v>
      </c>
      <c r="Q2602" s="1" t="b">
        <f>IF(LEN([manuell])=0,IFERROR([kw fine in title]*1,IFERROR(SUMPRODUCT(COUNTIF(IsDigits,MID([kw in desc],ROW($A$1:$A$150),1)))=LEN([kw in desc]),#N/A)),[manuell])</f>
        <v>0</v>
      </c>
      <c r="R2602" s="1" t="str">
        <f>IF([pos kw in title]&gt;0,MID(J2602,#REF!,4),IF([first '# in title]&gt;0,MID([title],[first '# in title],3),IF([first '# in title]&gt;0,MID([desc],#REF!,3),VLOOKUP([productid],$G$2:$R$1386,8))))</f>
        <v xml:space="preserve">42 </v>
      </c>
      <c r="S2602" s="1" t="e">
        <f>IF([kw in desc]=[kw rough in title],[kw in desc]*1,IFERROR(LEFT([kw_dirty],3)*1,IFERROR(LEFT([kw_dirty],2)*1,"n.a.")))</f>
        <v>#N/A</v>
      </c>
      <c r="T2602" s="1"/>
      <c r="U2602" s="1">
        <f>VLOOKUP(Tabelle1[[#This Row],[productid]],Tabelle2[#All],2,FALSE)</f>
        <v>42</v>
      </c>
    </row>
    <row r="2603" spans="1:21" hidden="1">
      <c r="A2603" t="s">
        <v>2399</v>
      </c>
      <c r="B2603">
        <v>2337.36</v>
      </c>
      <c r="C2603">
        <v>293331</v>
      </c>
      <c r="D2603" t="s">
        <v>4385</v>
      </c>
      <c r="E2603" t="s">
        <v>4386</v>
      </c>
      <c r="F2603">
        <v>18406</v>
      </c>
      <c r="G2603">
        <v>3712883</v>
      </c>
      <c r="H2603">
        <f t="shared" si="40"/>
        <v>60</v>
      </c>
      <c r="I2603">
        <f t="array" ref="I2603">MIN(IFERROR(FIND(IstNumbers,A2603),""))</f>
        <v>24</v>
      </c>
      <c r="J2603" s="1" t="str">
        <f>IF([first '# in title]&lt;[pos kw in title],MID([title],[pos kw in title]-6,6),#N/A)</f>
        <v xml:space="preserve">L (16 </v>
      </c>
      <c r="K260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03" s="1">
        <f>IFERROR(FIND("kW",[desc]),0)</f>
        <v>0</v>
      </c>
      <c r="M2603">
        <f t="array" ref="M2603">MIN(IFERROR(FIND(IstNumbers,E2603),""))</f>
        <v>14</v>
      </c>
      <c r="N2603" s="1" t="b">
        <f>IF([first '# in desc]&lt;[pos kw in desc],MID([desc],[pos kw in desc]-7,7))</f>
        <v>0</v>
      </c>
      <c r="O26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03" s="1" t="str">
        <f>TRIM(IF([first '# in desc]&lt;[pos kw in desc],MID([desc],[pos kw in desc]-6,6),FALSE))</f>
        <v>FALSCH</v>
      </c>
      <c r="Q2603" s="1">
        <f>IF(LEN([manuell])=0,IFERROR([kw fine in title]*1,IFERROR(SUMPRODUCT(COUNTIF(IsDigits,MID([kw in desc],ROW($A$1:$A$150),1)))=LEN([kw in desc]),#N/A)),[manuell])</f>
        <v>16</v>
      </c>
      <c r="R2603" s="1" t="e">
        <f>IF([pos kw in title]&gt;0,MID(J2603,#REF!,4),IF([first '# in title]&gt;0,MID([title],[first '# in title],3),IF([first '# in title]&gt;0,MID([desc],#REF!,3),VLOOKUP([productid],$G$2:$R$1386,8))))</f>
        <v>#REF!</v>
      </c>
      <c r="S2603" s="1" t="str">
        <f>IF([kw in desc]=[kw rough in title],[kw in desc]*1,IFERROR(LEFT([kw_dirty],3)*1,IFERROR(LEFT([kw_dirty],2)*1,"n.a.")))</f>
        <v>n.a.</v>
      </c>
      <c r="T2603" s="1"/>
      <c r="U2603" s="1">
        <f>VLOOKUP(Tabelle1[[#This Row],[productid]],Tabelle2[#All],2,FALSE)</f>
        <v>16</v>
      </c>
    </row>
    <row r="2604" spans="1:21" hidden="1">
      <c r="A2604" t="s">
        <v>1988</v>
      </c>
      <c r="B2604">
        <v>3375</v>
      </c>
      <c r="C2604">
        <v>289859</v>
      </c>
      <c r="D2604" t="s">
        <v>4387</v>
      </c>
      <c r="E2604" t="s">
        <v>4388</v>
      </c>
      <c r="F2604">
        <v>18406</v>
      </c>
      <c r="G2604">
        <v>3497887</v>
      </c>
      <c r="H2604">
        <f t="shared" si="40"/>
        <v>0</v>
      </c>
      <c r="I2604">
        <f t="array" ref="I2604">MIN(IFERROR(FIND(IstNumbers,A2604),""))</f>
        <v>13</v>
      </c>
      <c r="J2604" s="1" t="e">
        <f>IF([first '# in title]&lt;[pos kw in title],MID([title],[pos kw in title]-6,6),#N/A)</f>
        <v>#N/A</v>
      </c>
      <c r="K2604" s="1" t="e">
        <f>IFERROR(MID(SUBSTITUTE([kw rough in title],",","."),FIND("(",[kw rough in title])+1,20),SUBSTITUTE(IFERROR(MID([kw rough in title],FIND(" ",[kw rough in title])+1,20),[kw rough in title]),",","."))</f>
        <v>#N/A</v>
      </c>
      <c r="L2604" s="1">
        <f>IFERROR(FIND("kW",[desc]),0)</f>
        <v>70</v>
      </c>
      <c r="M2604">
        <f t="array" ref="M2604">MIN(IFERROR(FIND(IstNumbers,E2604),""))</f>
        <v>34</v>
      </c>
      <c r="N2604" s="1" t="str">
        <f>IF([first '# in desc]&lt;[pos kw in desc],MID([desc],[pos kw in desc]-7,7))</f>
        <v xml:space="preserve">­me 42 </v>
      </c>
      <c r="O26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04" s="1" t="str">
        <f>TRIM(IF([first '# in desc]&lt;[pos kw in desc],MID([desc],[pos kw in desc]-6,6),FALSE))</f>
        <v>me 42</v>
      </c>
      <c r="Q2604" s="1" t="b">
        <f>IF(LEN([manuell])=0,IFERROR([kw fine in title]*1,IFERROR(SUMPRODUCT(COUNTIF(IsDigits,MID([kw in desc],ROW($A$1:$A$150),1)))=LEN([kw in desc]),#N/A)),[manuell])</f>
        <v>0</v>
      </c>
      <c r="R2604" s="1" t="str">
        <f>IF([pos kw in title]&gt;0,MID(J2604,#REF!,4),IF([first '# in title]&gt;0,MID([title],[first '# in title],3),IF([first '# in title]&gt;0,MID([desc],#REF!,3),VLOOKUP([productid],$G$2:$R$1386,8))))</f>
        <v xml:space="preserve">42 </v>
      </c>
      <c r="S2604" s="1" t="e">
        <f>IF([kw in desc]=[kw rough in title],[kw in desc]*1,IFERROR(LEFT([kw_dirty],3)*1,IFERROR(LEFT([kw_dirty],2)*1,"n.a.")))</f>
        <v>#N/A</v>
      </c>
      <c r="T2604" s="1"/>
      <c r="U2604" s="1">
        <f>VLOOKUP(Tabelle1[[#This Row],[productid]],Tabelle2[#All],2,FALSE)</f>
        <v>42</v>
      </c>
    </row>
    <row r="2605" spans="1:21">
      <c r="A2605" t="s">
        <v>4272</v>
      </c>
      <c r="B2605">
        <v>2467</v>
      </c>
      <c r="C2605">
        <v>289859</v>
      </c>
      <c r="D2605" t="s">
        <v>4389</v>
      </c>
      <c r="E2605" t="s">
        <v>4390</v>
      </c>
      <c r="F2605">
        <v>18406</v>
      </c>
      <c r="G2605">
        <v>2286143</v>
      </c>
      <c r="H2605">
        <f t="shared" si="40"/>
        <v>0</v>
      </c>
      <c r="I2605">
        <f t="array" ref="I2605">MIN(IFERROR(FIND(IstNumbers,A2605),""))</f>
        <v>28</v>
      </c>
      <c r="J2605" s="1" t="e">
        <f>IF([first '# in title]&lt;[pos kw in title],MID([title],[pos kw in title]-6,6),#N/A)</f>
        <v>#N/A</v>
      </c>
      <c r="K2605" s="1" t="e">
        <f>IFERROR(MID(SUBSTITUTE([kw rough in title],",","."),FIND("(",[kw rough in title])+1,20),SUBSTITUTE(IFERROR(MID([kw rough in title],FIND(" ",[kw rough in title])+1,20),[kw rough in title]),",","."))</f>
        <v>#N/A</v>
      </c>
      <c r="L2605" s="1">
        <f>IFERROR(FIND("kW",[desc]),0)</f>
        <v>0</v>
      </c>
      <c r="M2605">
        <f t="array" ref="M2605">MIN(IFERROR(FIND(IstNumbers,E2605),""))</f>
        <v>33</v>
      </c>
      <c r="N2605" s="1" t="b">
        <f>IF([first '# in desc]&lt;[pos kw in desc],MID([desc],[pos kw in desc]-7,7))</f>
        <v>0</v>
      </c>
      <c r="O26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05" s="1" t="str">
        <f>TRIM(IF([first '# in desc]&lt;[pos kw in desc],MID([desc],[pos kw in desc]-6,6),FALSE))</f>
        <v>FALSCH</v>
      </c>
      <c r="Q2605" s="1" t="b">
        <f>IF(LEN([manuell])=0,IFERROR([kw fine in title]*1,IFERROR(SUMPRODUCT(COUNTIF(IsDigits,MID([kw in desc],ROW($A$1:$A$150),1)))=LEN([kw in desc]),#N/A)),[manuell])</f>
        <v>0</v>
      </c>
      <c r="R2605" s="1" t="str">
        <f>IF([pos kw in title]&gt;0,MID(J2605,#REF!,4),IF([first '# in title]&gt;0,MID([title],[first '# in title],3),IF([first '# in title]&gt;0,MID([desc],#REF!,3),VLOOKUP([productid],$G$2:$R$1386,8))))</f>
        <v>146</v>
      </c>
      <c r="S2605" s="1" t="e">
        <f>IF([kw in desc]=[kw rough in title],[kw in desc]*1,IFERROR(LEFT([kw_dirty],3)*1,IFERROR(LEFT([kw_dirty],2)*1,"n.a.")))</f>
        <v>#N/A</v>
      </c>
      <c r="T2605" s="1"/>
      <c r="U2605" s="1" t="e">
        <f>VLOOKUP(Tabelle1[[#This Row],[productid]],Tabelle2[#All],2,FALSE)</f>
        <v>#N/A</v>
      </c>
    </row>
    <row r="2606" spans="1:21" hidden="1">
      <c r="A2606" t="s">
        <v>4299</v>
      </c>
      <c r="B2606">
        <v>3325</v>
      </c>
      <c r="C2606">
        <v>289859</v>
      </c>
      <c r="D2606" t="s">
        <v>4391</v>
      </c>
      <c r="E2606" t="s">
        <v>3990</v>
      </c>
      <c r="F2606">
        <v>18406</v>
      </c>
      <c r="G2606">
        <v>1750863</v>
      </c>
      <c r="H2606">
        <f t="shared" si="40"/>
        <v>0</v>
      </c>
      <c r="I2606">
        <f t="array" ref="I2606">MIN(IFERROR(FIND(IstNumbers,A2606),""))</f>
        <v>9</v>
      </c>
      <c r="J2606" s="1" t="e">
        <f>IF([first '# in title]&lt;[pos kw in title],MID([title],[pos kw in title]-6,6),#N/A)</f>
        <v>#N/A</v>
      </c>
      <c r="K2606" s="1" t="e">
        <f>IFERROR(MID(SUBSTITUTE([kw rough in title],",","."),FIND("(",[kw rough in title])+1,20),SUBSTITUTE(IFERROR(MID([kw rough in title],FIND(" ",[kw rough in title])+1,20),[kw rough in title]),",","."))</f>
        <v>#N/A</v>
      </c>
      <c r="L2606" s="1">
        <f>IFERROR(FIND("kW",[desc]),0)</f>
        <v>70</v>
      </c>
      <c r="M2606">
        <f t="array" ref="M2606">MIN(IFERROR(FIND(IstNumbers,E2606),""))</f>
        <v>34</v>
      </c>
      <c r="N2606" s="1" t="str">
        <f>IF([first '# in desc]&lt;[pos kw in desc],MID([desc],[pos kw in desc]-7,7))</f>
        <v xml:space="preserve">­me 42 </v>
      </c>
      <c r="O26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06" s="1" t="str">
        <f>TRIM(IF([first '# in desc]&lt;[pos kw in desc],MID([desc],[pos kw in desc]-6,6),FALSE))</f>
        <v>me 42</v>
      </c>
      <c r="Q2606" s="1" t="b">
        <f>IF(LEN([manuell])=0,IFERROR([kw fine in title]*1,IFERROR(SUMPRODUCT(COUNTIF(IsDigits,MID([kw in desc],ROW($A$1:$A$150),1)))=LEN([kw in desc]),#N/A)),[manuell])</f>
        <v>0</v>
      </c>
      <c r="R2606" s="1" t="str">
        <f>IF([pos kw in title]&gt;0,MID(J2606,#REF!,4),IF([first '# in title]&gt;0,MID([title],[first '# in title],3),IF([first '# in title]&gt;0,MID([desc],#REF!,3),VLOOKUP([productid],$G$2:$R$1386,8))))</f>
        <v xml:space="preserve">42 </v>
      </c>
      <c r="S2606" s="1" t="e">
        <f>IF([kw in desc]=[kw rough in title],[kw in desc]*1,IFERROR(LEFT([kw_dirty],3)*1,IFERROR(LEFT([kw_dirty],2)*1,"n.a.")))</f>
        <v>#N/A</v>
      </c>
      <c r="T2606" s="1"/>
      <c r="U2606" s="1">
        <f>VLOOKUP(Tabelle1[[#This Row],[productid]],Tabelle2[#All],2,FALSE)</f>
        <v>42</v>
      </c>
    </row>
    <row r="2607" spans="1:21" hidden="1">
      <c r="A2607" t="s">
        <v>2399</v>
      </c>
      <c r="B2607">
        <v>2339</v>
      </c>
      <c r="C2607">
        <v>289859</v>
      </c>
      <c r="D2607" t="s">
        <v>4392</v>
      </c>
      <c r="E2607" t="s">
        <v>4393</v>
      </c>
      <c r="F2607">
        <v>18406</v>
      </c>
      <c r="G2607">
        <v>3712883</v>
      </c>
      <c r="H2607">
        <f t="shared" si="40"/>
        <v>60</v>
      </c>
      <c r="I2607">
        <f t="array" ref="I2607">MIN(IFERROR(FIND(IstNumbers,A2607),""))</f>
        <v>24</v>
      </c>
      <c r="J2607" s="1" t="str">
        <f>IF([first '# in title]&lt;[pos kw in title],MID([title],[pos kw in title]-6,6),#N/A)</f>
        <v xml:space="preserve">L (16 </v>
      </c>
      <c r="K260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07" s="1">
        <f>IFERROR(FIND("kW",[desc]),0)</f>
        <v>71</v>
      </c>
      <c r="M2607">
        <f t="array" ref="M2607">MIN(IFERROR(FIND(IstNumbers,E2607),""))</f>
        <v>29</v>
      </c>
      <c r="N2607" s="1" t="str">
        <f>IF([first '# in desc]&lt;[pos kw in desc],MID([desc],[pos kw in desc]-7,7))</f>
        <v xml:space="preserve">­me 16 </v>
      </c>
      <c r="O260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07" s="1" t="str">
        <f>TRIM(IF([first '# in desc]&lt;[pos kw in desc],MID([desc],[pos kw in desc]-6,6),FALSE))</f>
        <v>me 16</v>
      </c>
      <c r="Q2607" s="1">
        <f>IF(LEN([manuell])=0,IFERROR([kw fine in title]*1,IFERROR(SUMPRODUCT(COUNTIF(IsDigits,MID([kw in desc],ROW($A$1:$A$150),1)))=LEN([kw in desc]),#N/A)),[manuell])</f>
        <v>16</v>
      </c>
      <c r="R2607" s="1" t="e">
        <f>IF([pos kw in title]&gt;0,MID(J2607,#REF!,4),IF([first '# in title]&gt;0,MID([title],[first '# in title],3),IF([first '# in title]&gt;0,MID([desc],#REF!,3),VLOOKUP([productid],$G$2:$R$1386,8))))</f>
        <v>#REF!</v>
      </c>
      <c r="S2607" s="1" t="str">
        <f>IF([kw in desc]=[kw rough in title],[kw in desc]*1,IFERROR(LEFT([kw_dirty],3)*1,IFERROR(LEFT([kw_dirty],2)*1,"n.a.")))</f>
        <v>n.a.</v>
      </c>
      <c r="T2607" s="1"/>
      <c r="U2607" s="1">
        <f>VLOOKUP(Tabelle1[[#This Row],[productid]],Tabelle2[#All],2,FALSE)</f>
        <v>16</v>
      </c>
    </row>
    <row r="2608" spans="1:21" hidden="1">
      <c r="A2608" t="s">
        <v>1988</v>
      </c>
      <c r="B2608">
        <v>3380</v>
      </c>
      <c r="C2608">
        <v>289859</v>
      </c>
      <c r="D2608" t="s">
        <v>4394</v>
      </c>
      <c r="E2608" t="s">
        <v>4395</v>
      </c>
      <c r="F2608">
        <v>18406</v>
      </c>
      <c r="G2608">
        <v>3497887</v>
      </c>
      <c r="H2608">
        <f t="shared" si="40"/>
        <v>0</v>
      </c>
      <c r="I2608">
        <f t="array" ref="I2608">MIN(IFERROR(FIND(IstNumbers,A2608),""))</f>
        <v>13</v>
      </c>
      <c r="J2608" s="1" t="e">
        <f>IF([first '# in title]&lt;[pos kw in title],MID([title],[pos kw in title]-6,6),#N/A)</f>
        <v>#N/A</v>
      </c>
      <c r="K2608" s="1" t="e">
        <f>IFERROR(MID(SUBSTITUTE([kw rough in title],",","."),FIND("(",[kw rough in title])+1,20),SUBSTITUTE(IFERROR(MID([kw rough in title],FIND(" ",[kw rough in title])+1,20),[kw rough in title]),",","."))</f>
        <v>#N/A</v>
      </c>
      <c r="L2608" s="1">
        <f>IFERROR(FIND("kW",[desc]),0)</f>
        <v>70</v>
      </c>
      <c r="M2608">
        <f t="array" ref="M2608">MIN(IFERROR(FIND(IstNumbers,E2608),""))</f>
        <v>34</v>
      </c>
      <c r="N2608" s="1" t="str">
        <f>IF([first '# in desc]&lt;[pos kw in desc],MID([desc],[pos kw in desc]-7,7))</f>
        <v xml:space="preserve">­me 42 </v>
      </c>
      <c r="O26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08" s="1" t="str">
        <f>TRIM(IF([first '# in desc]&lt;[pos kw in desc],MID([desc],[pos kw in desc]-6,6),FALSE))</f>
        <v>me 42</v>
      </c>
      <c r="Q2608" s="1" t="b">
        <f>IF(LEN([manuell])=0,IFERROR([kw fine in title]*1,IFERROR(SUMPRODUCT(COUNTIF(IsDigits,MID([kw in desc],ROW($A$1:$A$150),1)))=LEN([kw in desc]),#N/A)),[manuell])</f>
        <v>0</v>
      </c>
      <c r="R2608" s="1" t="str">
        <f>IF([pos kw in title]&gt;0,MID(J2608,#REF!,4),IF([first '# in title]&gt;0,MID([title],[first '# in title],3),IF([first '# in title]&gt;0,MID([desc],#REF!,3),VLOOKUP([productid],$G$2:$R$1386,8))))</f>
        <v xml:space="preserve">42 </v>
      </c>
      <c r="S2608" s="1" t="e">
        <f>IF([kw in desc]=[kw rough in title],[kw in desc]*1,IFERROR(LEFT([kw_dirty],3)*1,IFERROR(LEFT([kw_dirty],2)*1,"n.a.")))</f>
        <v>#N/A</v>
      </c>
      <c r="T2608" s="1"/>
      <c r="U2608" s="1">
        <f>VLOOKUP(Tabelle1[[#This Row],[productid]],Tabelle2[#All],2,FALSE)</f>
        <v>42</v>
      </c>
    </row>
    <row r="2609" spans="1:21" hidden="1">
      <c r="A2609" t="s">
        <v>4299</v>
      </c>
      <c r="B2609">
        <v>3325</v>
      </c>
      <c r="C2609">
        <v>289859</v>
      </c>
      <c r="D2609" t="s">
        <v>4396</v>
      </c>
      <c r="E2609" t="s">
        <v>3999</v>
      </c>
      <c r="F2609">
        <v>18406</v>
      </c>
      <c r="G2609">
        <v>1750863</v>
      </c>
      <c r="H2609">
        <f t="shared" si="40"/>
        <v>0</v>
      </c>
      <c r="I2609">
        <f t="array" ref="I2609">MIN(IFERROR(FIND(IstNumbers,A2609),""))</f>
        <v>9</v>
      </c>
      <c r="J2609" s="1" t="e">
        <f>IF([first '# in title]&lt;[pos kw in title],MID([title],[pos kw in title]-6,6),#N/A)</f>
        <v>#N/A</v>
      </c>
      <c r="K2609" s="1" t="e">
        <f>IFERROR(MID(SUBSTITUTE([kw rough in title],",","."),FIND("(",[kw rough in title])+1,20),SUBSTITUTE(IFERROR(MID([kw rough in title],FIND(" ",[kw rough in title])+1,20),[kw rough in title]),",","."))</f>
        <v>#N/A</v>
      </c>
      <c r="L2609" s="1">
        <f>IFERROR(FIND("kW",[desc]),0)</f>
        <v>70</v>
      </c>
      <c r="M2609">
        <f t="array" ref="M2609">MIN(IFERROR(FIND(IstNumbers,E2609),""))</f>
        <v>34</v>
      </c>
      <c r="N2609" s="1" t="str">
        <f>IF([first '# in desc]&lt;[pos kw in desc],MID([desc],[pos kw in desc]-7,7))</f>
        <v xml:space="preserve">­me 42 </v>
      </c>
      <c r="O26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09" s="1" t="str">
        <f>TRIM(IF([first '# in desc]&lt;[pos kw in desc],MID([desc],[pos kw in desc]-6,6),FALSE))</f>
        <v>me 42</v>
      </c>
      <c r="Q2609" s="1" t="b">
        <f>IF(LEN([manuell])=0,IFERROR([kw fine in title]*1,IFERROR(SUMPRODUCT(COUNTIF(IsDigits,MID([kw in desc],ROW($A$1:$A$150),1)))=LEN([kw in desc]),#N/A)),[manuell])</f>
        <v>0</v>
      </c>
      <c r="R2609" s="1" t="str">
        <f>IF([pos kw in title]&gt;0,MID(J2609,#REF!,4),IF([first '# in title]&gt;0,MID([title],[first '# in title],3),IF([first '# in title]&gt;0,MID([desc],#REF!,3),VLOOKUP([productid],$G$2:$R$1386,8))))</f>
        <v xml:space="preserve">42 </v>
      </c>
      <c r="S2609" s="1" t="e">
        <f>IF([kw in desc]=[kw rough in title],[kw in desc]*1,IFERROR(LEFT([kw_dirty],3)*1,IFERROR(LEFT([kw_dirty],2)*1,"n.a.")))</f>
        <v>#N/A</v>
      </c>
      <c r="T2609" s="1"/>
      <c r="U2609" s="1">
        <f>VLOOKUP(Tabelle1[[#This Row],[productid]],Tabelle2[#All],2,FALSE)</f>
        <v>42</v>
      </c>
    </row>
    <row r="2610" spans="1:21" hidden="1">
      <c r="A2610" t="s">
        <v>2399</v>
      </c>
      <c r="B2610">
        <v>2344</v>
      </c>
      <c r="C2610">
        <v>289859</v>
      </c>
      <c r="D2610" t="s">
        <v>4397</v>
      </c>
      <c r="E2610" t="s">
        <v>4398</v>
      </c>
      <c r="F2610">
        <v>18406</v>
      </c>
      <c r="G2610">
        <v>3712883</v>
      </c>
      <c r="H2610">
        <f t="shared" si="40"/>
        <v>60</v>
      </c>
      <c r="I2610">
        <f t="array" ref="I2610">MIN(IFERROR(FIND(IstNumbers,A2610),""))</f>
        <v>24</v>
      </c>
      <c r="J2610" s="1" t="str">
        <f>IF([first '# in title]&lt;[pos kw in title],MID([title],[pos kw in title]-6,6),#N/A)</f>
        <v xml:space="preserve">L (16 </v>
      </c>
      <c r="K261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10" s="1">
        <f>IFERROR(FIND("kW",[desc]),0)</f>
        <v>71</v>
      </c>
      <c r="M2610">
        <f t="array" ref="M2610">MIN(IFERROR(FIND(IstNumbers,E2610),""))</f>
        <v>29</v>
      </c>
      <c r="N2610" s="1" t="str">
        <f>IF([first '# in desc]&lt;[pos kw in desc],MID([desc],[pos kw in desc]-7,7))</f>
        <v xml:space="preserve">­me 16 </v>
      </c>
      <c r="O261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10" s="1" t="str">
        <f>TRIM(IF([first '# in desc]&lt;[pos kw in desc],MID([desc],[pos kw in desc]-6,6),FALSE))</f>
        <v>me 16</v>
      </c>
      <c r="Q2610" s="1">
        <f>IF(LEN([manuell])=0,IFERROR([kw fine in title]*1,IFERROR(SUMPRODUCT(COUNTIF(IsDigits,MID([kw in desc],ROW($A$1:$A$150),1)))=LEN([kw in desc]),#N/A)),[manuell])</f>
        <v>16</v>
      </c>
      <c r="R2610" s="1" t="e">
        <f>IF([pos kw in title]&gt;0,MID(J2610,#REF!,4),IF([first '# in title]&gt;0,MID([title],[first '# in title],3),IF([first '# in title]&gt;0,MID([desc],#REF!,3),VLOOKUP([productid],$G$2:$R$1386,8))))</f>
        <v>#REF!</v>
      </c>
      <c r="S2610" s="1" t="str">
        <f>IF([kw in desc]=[kw rough in title],[kw in desc]*1,IFERROR(LEFT([kw_dirty],3)*1,IFERROR(LEFT([kw_dirty],2)*1,"n.a.")))</f>
        <v>n.a.</v>
      </c>
      <c r="T2610" s="1"/>
      <c r="U2610" s="1">
        <f>VLOOKUP(Tabelle1[[#This Row],[productid]],Tabelle2[#All],2,FALSE)</f>
        <v>16</v>
      </c>
    </row>
    <row r="2611" spans="1:21" hidden="1">
      <c r="A2611" t="s">
        <v>1988</v>
      </c>
      <c r="B2611">
        <v>3380</v>
      </c>
      <c r="C2611">
        <v>289859</v>
      </c>
      <c r="D2611" t="s">
        <v>4399</v>
      </c>
      <c r="E2611" t="s">
        <v>4223</v>
      </c>
      <c r="F2611">
        <v>18406</v>
      </c>
      <c r="G2611">
        <v>3497887</v>
      </c>
      <c r="H2611">
        <f t="shared" si="40"/>
        <v>0</v>
      </c>
      <c r="I2611">
        <f t="array" ref="I2611">MIN(IFERROR(FIND(IstNumbers,A2611),""))</f>
        <v>13</v>
      </c>
      <c r="J2611" s="1" t="e">
        <f>IF([first '# in title]&lt;[pos kw in title],MID([title],[pos kw in title]-6,6),#N/A)</f>
        <v>#N/A</v>
      </c>
      <c r="K2611" s="1" t="e">
        <f>IFERROR(MID(SUBSTITUTE([kw rough in title],",","."),FIND("(",[kw rough in title])+1,20),SUBSTITUTE(IFERROR(MID([kw rough in title],FIND(" ",[kw rough in title])+1,20),[kw rough in title]),",","."))</f>
        <v>#N/A</v>
      </c>
      <c r="L2611" s="1">
        <f>IFERROR(FIND("kW",[desc]),0)</f>
        <v>70</v>
      </c>
      <c r="M2611">
        <f t="array" ref="M2611">MIN(IFERROR(FIND(IstNumbers,E2611),""))</f>
        <v>34</v>
      </c>
      <c r="N2611" s="1" t="str">
        <f>IF([first '# in desc]&lt;[pos kw in desc],MID([desc],[pos kw in desc]-7,7))</f>
        <v xml:space="preserve">­me 42 </v>
      </c>
      <c r="O26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11" s="1" t="str">
        <f>TRIM(IF([first '# in desc]&lt;[pos kw in desc],MID([desc],[pos kw in desc]-6,6),FALSE))</f>
        <v>me 42</v>
      </c>
      <c r="Q2611" s="1" t="b">
        <f>IF(LEN([manuell])=0,IFERROR([kw fine in title]*1,IFERROR(SUMPRODUCT(COUNTIF(IsDigits,MID([kw in desc],ROW($A$1:$A$150),1)))=LEN([kw in desc]),#N/A)),[manuell])</f>
        <v>0</v>
      </c>
      <c r="R2611" s="1" t="str">
        <f>IF([pos kw in title]&gt;0,MID(J2611,#REF!,4),IF([first '# in title]&gt;0,MID([title],[first '# in title],3),IF([first '# in title]&gt;0,MID([desc],#REF!,3),VLOOKUP([productid],$G$2:$R$1386,8))))</f>
        <v xml:space="preserve">42 </v>
      </c>
      <c r="S2611" s="1" t="e">
        <f>IF([kw in desc]=[kw rough in title],[kw in desc]*1,IFERROR(LEFT([kw_dirty],3)*1,IFERROR(LEFT([kw_dirty],2)*1,"n.a.")))</f>
        <v>#N/A</v>
      </c>
      <c r="T2611" s="1"/>
      <c r="U2611" s="1">
        <f>VLOOKUP(Tabelle1[[#This Row],[productid]],Tabelle2[#All],2,FALSE)</f>
        <v>42</v>
      </c>
    </row>
    <row r="2612" spans="1:21" hidden="1">
      <c r="A2612" t="s">
        <v>4299</v>
      </c>
      <c r="B2612">
        <v>3330</v>
      </c>
      <c r="C2612">
        <v>289859</v>
      </c>
      <c r="D2612" t="s">
        <v>4400</v>
      </c>
      <c r="E2612" t="s">
        <v>4401</v>
      </c>
      <c r="F2612">
        <v>18406</v>
      </c>
      <c r="G2612">
        <v>1750863</v>
      </c>
      <c r="H2612">
        <f t="shared" si="40"/>
        <v>0</v>
      </c>
      <c r="I2612">
        <f t="array" ref="I2612">MIN(IFERROR(FIND(IstNumbers,A2612),""))</f>
        <v>9</v>
      </c>
      <c r="J2612" s="1" t="e">
        <f>IF([first '# in title]&lt;[pos kw in title],MID([title],[pos kw in title]-6,6),#N/A)</f>
        <v>#N/A</v>
      </c>
      <c r="K2612" s="1" t="e">
        <f>IFERROR(MID(SUBSTITUTE([kw rough in title],",","."),FIND("(",[kw rough in title])+1,20),SUBSTITUTE(IFERROR(MID([kw rough in title],FIND(" ",[kw rough in title])+1,20),[kw rough in title]),",","."))</f>
        <v>#N/A</v>
      </c>
      <c r="L2612" s="1">
        <f>IFERROR(FIND("kW",[desc]),0)</f>
        <v>70</v>
      </c>
      <c r="M2612">
        <f t="array" ref="M2612">MIN(IFERROR(FIND(IstNumbers,E2612),""))</f>
        <v>34</v>
      </c>
      <c r="N2612" s="1" t="str">
        <f>IF([first '# in desc]&lt;[pos kw in desc],MID([desc],[pos kw in desc]-7,7))</f>
        <v xml:space="preserve">­me 42 </v>
      </c>
      <c r="O26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12" s="1" t="str">
        <f>TRIM(IF([first '# in desc]&lt;[pos kw in desc],MID([desc],[pos kw in desc]-6,6),FALSE))</f>
        <v>me 42</v>
      </c>
      <c r="Q2612" s="1" t="b">
        <f>IF(LEN([manuell])=0,IFERROR([kw fine in title]*1,IFERROR(SUMPRODUCT(COUNTIF(IsDigits,MID([kw in desc],ROW($A$1:$A$150),1)))=LEN([kw in desc]),#N/A)),[manuell])</f>
        <v>0</v>
      </c>
      <c r="R2612" s="1" t="str">
        <f>IF([pos kw in title]&gt;0,MID(J2612,#REF!,4),IF([first '# in title]&gt;0,MID([title],[first '# in title],3),IF([first '# in title]&gt;0,MID([desc],#REF!,3),VLOOKUP([productid],$G$2:$R$1386,8))))</f>
        <v xml:space="preserve">42 </v>
      </c>
      <c r="S2612" s="1" t="e">
        <f>IF([kw in desc]=[kw rough in title],[kw in desc]*1,IFERROR(LEFT([kw_dirty],3)*1,IFERROR(LEFT([kw_dirty],2)*1,"n.a.")))</f>
        <v>#N/A</v>
      </c>
      <c r="T2612" s="1"/>
      <c r="U2612" s="1">
        <f>VLOOKUP(Tabelle1[[#This Row],[productid]],Tabelle2[#All],2,FALSE)</f>
        <v>42</v>
      </c>
    </row>
    <row r="2613" spans="1:21" hidden="1">
      <c r="A2613" t="s">
        <v>2399</v>
      </c>
      <c r="B2613">
        <v>2349</v>
      </c>
      <c r="C2613">
        <v>289859</v>
      </c>
      <c r="D2613" t="s">
        <v>4402</v>
      </c>
      <c r="E2613" t="s">
        <v>4403</v>
      </c>
      <c r="F2613">
        <v>18406</v>
      </c>
      <c r="G2613">
        <v>3712883</v>
      </c>
      <c r="H2613">
        <f t="shared" si="40"/>
        <v>60</v>
      </c>
      <c r="I2613">
        <f t="array" ref="I2613">MIN(IFERROR(FIND(IstNumbers,A2613),""))</f>
        <v>24</v>
      </c>
      <c r="J2613" s="1" t="str">
        <f>IF([first '# in title]&lt;[pos kw in title],MID([title],[pos kw in title]-6,6),#N/A)</f>
        <v xml:space="preserve">L (16 </v>
      </c>
      <c r="K261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13" s="1">
        <f>IFERROR(FIND("kW",[desc]),0)</f>
        <v>71</v>
      </c>
      <c r="M2613">
        <f t="array" ref="M2613">MIN(IFERROR(FIND(IstNumbers,E2613),""))</f>
        <v>29</v>
      </c>
      <c r="N2613" s="1" t="str">
        <f>IF([first '# in desc]&lt;[pos kw in desc],MID([desc],[pos kw in desc]-7,7))</f>
        <v xml:space="preserve">­me 16 </v>
      </c>
      <c r="O261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13" s="1" t="str">
        <f>TRIM(IF([first '# in desc]&lt;[pos kw in desc],MID([desc],[pos kw in desc]-6,6),FALSE))</f>
        <v>me 16</v>
      </c>
      <c r="Q2613" s="1">
        <f>IF(LEN([manuell])=0,IFERROR([kw fine in title]*1,IFERROR(SUMPRODUCT(COUNTIF(IsDigits,MID([kw in desc],ROW($A$1:$A$150),1)))=LEN([kw in desc]),#N/A)),[manuell])</f>
        <v>16</v>
      </c>
      <c r="R2613" s="1" t="e">
        <f>IF([pos kw in title]&gt;0,MID(J2613,#REF!,4),IF([first '# in title]&gt;0,MID([title],[first '# in title],3),IF([first '# in title]&gt;0,MID([desc],#REF!,3),VLOOKUP([productid],$G$2:$R$1386,8))))</f>
        <v>#REF!</v>
      </c>
      <c r="S2613" s="1" t="str">
        <f>IF([kw in desc]=[kw rough in title],[kw in desc]*1,IFERROR(LEFT([kw_dirty],3)*1,IFERROR(LEFT([kw_dirty],2)*1,"n.a.")))</f>
        <v>n.a.</v>
      </c>
      <c r="T2613" s="1"/>
      <c r="U2613" s="1">
        <f>VLOOKUP(Tabelle1[[#This Row],[productid]],Tabelle2[#All],2,FALSE)</f>
        <v>16</v>
      </c>
    </row>
    <row r="2614" spans="1:21" hidden="1">
      <c r="A2614" t="s">
        <v>1988</v>
      </c>
      <c r="B2614">
        <v>3380</v>
      </c>
      <c r="C2614">
        <v>289859</v>
      </c>
      <c r="D2614" t="s">
        <v>4404</v>
      </c>
      <c r="E2614" t="s">
        <v>3999</v>
      </c>
      <c r="F2614">
        <v>18406</v>
      </c>
      <c r="G2614">
        <v>3497887</v>
      </c>
      <c r="H2614">
        <f t="shared" si="40"/>
        <v>0</v>
      </c>
      <c r="I2614">
        <f t="array" ref="I2614">MIN(IFERROR(FIND(IstNumbers,A2614),""))</f>
        <v>13</v>
      </c>
      <c r="J2614" s="1" t="e">
        <f>IF([first '# in title]&lt;[pos kw in title],MID([title],[pos kw in title]-6,6),#N/A)</f>
        <v>#N/A</v>
      </c>
      <c r="K2614" s="1" t="e">
        <f>IFERROR(MID(SUBSTITUTE([kw rough in title],",","."),FIND("(",[kw rough in title])+1,20),SUBSTITUTE(IFERROR(MID([kw rough in title],FIND(" ",[kw rough in title])+1,20),[kw rough in title]),",","."))</f>
        <v>#N/A</v>
      </c>
      <c r="L2614" s="1">
        <f>IFERROR(FIND("kW",[desc]),0)</f>
        <v>70</v>
      </c>
      <c r="M2614">
        <f t="array" ref="M2614">MIN(IFERROR(FIND(IstNumbers,E2614),""))</f>
        <v>34</v>
      </c>
      <c r="N2614" s="1" t="str">
        <f>IF([first '# in desc]&lt;[pos kw in desc],MID([desc],[pos kw in desc]-7,7))</f>
        <v xml:space="preserve">­me 42 </v>
      </c>
      <c r="O26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14" s="1" t="str">
        <f>TRIM(IF([first '# in desc]&lt;[pos kw in desc],MID([desc],[pos kw in desc]-6,6),FALSE))</f>
        <v>me 42</v>
      </c>
      <c r="Q2614" s="1" t="b">
        <f>IF(LEN([manuell])=0,IFERROR([kw fine in title]*1,IFERROR(SUMPRODUCT(COUNTIF(IsDigits,MID([kw in desc],ROW($A$1:$A$150),1)))=LEN([kw in desc]),#N/A)),[manuell])</f>
        <v>0</v>
      </c>
      <c r="R2614" s="1" t="str">
        <f>IF([pos kw in title]&gt;0,MID(J2614,#REF!,4),IF([first '# in title]&gt;0,MID([title],[first '# in title],3),IF([first '# in title]&gt;0,MID([desc],#REF!,3),VLOOKUP([productid],$G$2:$R$1386,8))))</f>
        <v xml:space="preserve">42 </v>
      </c>
      <c r="S2614" s="1" t="e">
        <f>IF([kw in desc]=[kw rough in title],[kw in desc]*1,IFERROR(LEFT([kw_dirty],3)*1,IFERROR(LEFT([kw_dirty],2)*1,"n.a.")))</f>
        <v>#N/A</v>
      </c>
      <c r="T2614" s="1"/>
      <c r="U2614" s="1">
        <f>VLOOKUP(Tabelle1[[#This Row],[productid]],Tabelle2[#All],2,FALSE)</f>
        <v>42</v>
      </c>
    </row>
    <row r="2615" spans="1:21">
      <c r="A2615" t="s">
        <v>4405</v>
      </c>
      <c r="B2615">
        <v>1735</v>
      </c>
      <c r="C2615">
        <v>223861</v>
      </c>
      <c r="D2615" t="s">
        <v>4406</v>
      </c>
      <c r="E2615" t="s">
        <v>4037</v>
      </c>
      <c r="F2615">
        <v>18406</v>
      </c>
      <c r="G2615">
        <v>3725833</v>
      </c>
      <c r="H2615">
        <f t="shared" si="40"/>
        <v>0</v>
      </c>
      <c r="I2615">
        <f t="array" ref="I2615">MIN(IFERROR(FIND(IstNumbers,A2615),""))</f>
        <v>14</v>
      </c>
      <c r="J2615" s="1" t="e">
        <f>IF([first '# in title]&lt;[pos kw in title],MID([title],[pos kw in title]-6,6),#N/A)</f>
        <v>#N/A</v>
      </c>
      <c r="K2615" s="1" t="e">
        <f>IFERROR(MID(SUBSTITUTE([kw rough in title],",","."),FIND("(",[kw rough in title])+1,20),SUBSTITUTE(IFERROR(MID([kw rough in title],FIND(" ",[kw rough in title])+1,20),[kw rough in title]),",","."))</f>
        <v>#N/A</v>
      </c>
      <c r="L2615" s="1">
        <f>IFERROR(FIND("kW",[desc]),0)</f>
        <v>0</v>
      </c>
      <c r="M2615">
        <f t="array" ref="M2615">MIN(IFERROR(FIND(IstNumbers,E2615),""))</f>
        <v>25</v>
      </c>
      <c r="N2615" s="1" t="b">
        <f>IF([first '# in desc]&lt;[pos kw in desc],MID([desc],[pos kw in desc]-7,7))</f>
        <v>0</v>
      </c>
      <c r="O26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15" s="1" t="str">
        <f>TRIM(IF([first '# in desc]&lt;[pos kw in desc],MID([desc],[pos kw in desc]-6,6),FALSE))</f>
        <v>FALSCH</v>
      </c>
      <c r="Q2615" s="1" t="b">
        <f>IF(LEN([manuell])=0,IFERROR([kw fine in title]*1,IFERROR(SUMPRODUCT(COUNTIF(IsDigits,MID([kw in desc],ROW($A$1:$A$150),1)))=LEN([kw in desc]),#N/A)),[manuell])</f>
        <v>0</v>
      </c>
      <c r="R2615" s="1" t="str">
        <f>IF([pos kw in title]&gt;0,MID(J2615,#REF!,4),IF([first '# in title]&gt;0,MID([title],[first '# in title],3),IF([first '# in title]&gt;0,MID([desc],#REF!,3),VLOOKUP([productid],$G$2:$R$1386,8))))</f>
        <v>24D</v>
      </c>
      <c r="S2615" s="1" t="e">
        <f>IF([kw in desc]=[kw rough in title],[kw in desc]*1,IFERROR(LEFT([kw_dirty],3)*1,IFERROR(LEFT([kw_dirty],2)*1,"n.a.")))</f>
        <v>#N/A</v>
      </c>
      <c r="T2615" s="1"/>
      <c r="U2615" s="1" t="e">
        <f>VLOOKUP(Tabelle1[[#This Row],[productid]],Tabelle2[#All],2,FALSE)</f>
        <v>#N/A</v>
      </c>
    </row>
    <row r="2616" spans="1:21" hidden="1">
      <c r="A2616" t="s">
        <v>4299</v>
      </c>
      <c r="B2616">
        <v>3330</v>
      </c>
      <c r="C2616">
        <v>289859</v>
      </c>
      <c r="D2616" t="s">
        <v>4407</v>
      </c>
      <c r="E2616" t="s">
        <v>4007</v>
      </c>
      <c r="F2616">
        <v>18406</v>
      </c>
      <c r="G2616">
        <v>1750863</v>
      </c>
      <c r="H2616">
        <f t="shared" si="40"/>
        <v>0</v>
      </c>
      <c r="I2616">
        <f t="array" ref="I2616">MIN(IFERROR(FIND(IstNumbers,A2616),""))</f>
        <v>9</v>
      </c>
      <c r="J2616" s="1" t="e">
        <f>IF([first '# in title]&lt;[pos kw in title],MID([title],[pos kw in title]-6,6),#N/A)</f>
        <v>#N/A</v>
      </c>
      <c r="K2616" s="1" t="e">
        <f>IFERROR(MID(SUBSTITUTE([kw rough in title],",","."),FIND("(",[kw rough in title])+1,20),SUBSTITUTE(IFERROR(MID([kw rough in title],FIND(" ",[kw rough in title])+1,20),[kw rough in title]),",","."))</f>
        <v>#N/A</v>
      </c>
      <c r="L2616" s="1">
        <f>IFERROR(FIND("kW",[desc]),0)</f>
        <v>70</v>
      </c>
      <c r="M2616">
        <f t="array" ref="M2616">MIN(IFERROR(FIND(IstNumbers,E2616),""))</f>
        <v>34</v>
      </c>
      <c r="N2616" s="1" t="str">
        <f>IF([first '# in desc]&lt;[pos kw in desc],MID([desc],[pos kw in desc]-7,7))</f>
        <v xml:space="preserve">­me 42 </v>
      </c>
      <c r="O26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16" s="1" t="str">
        <f>TRIM(IF([first '# in desc]&lt;[pos kw in desc],MID([desc],[pos kw in desc]-6,6),FALSE))</f>
        <v>me 42</v>
      </c>
      <c r="Q2616" s="1" t="b">
        <f>IF(LEN([manuell])=0,IFERROR([kw fine in title]*1,IFERROR(SUMPRODUCT(COUNTIF(IsDigits,MID([kw in desc],ROW($A$1:$A$150),1)))=LEN([kw in desc]),#N/A)),[manuell])</f>
        <v>0</v>
      </c>
      <c r="R2616" s="1" t="str">
        <f>IF([pos kw in title]&gt;0,MID(J2616,#REF!,4),IF([first '# in title]&gt;0,MID([title],[first '# in title],3),IF([first '# in title]&gt;0,MID([desc],#REF!,3),VLOOKUP([productid],$G$2:$R$1386,8))))</f>
        <v xml:space="preserve">42 </v>
      </c>
      <c r="S2616" s="1" t="e">
        <f>IF([kw in desc]=[kw rough in title],[kw in desc]*1,IFERROR(LEFT([kw_dirty],3)*1,IFERROR(LEFT([kw_dirty],2)*1,"n.a.")))</f>
        <v>#N/A</v>
      </c>
      <c r="T2616" s="1"/>
      <c r="U2616" s="1">
        <f>VLOOKUP(Tabelle1[[#This Row],[productid]],Tabelle2[#All],2,FALSE)</f>
        <v>42</v>
      </c>
    </row>
    <row r="2617" spans="1:21" hidden="1">
      <c r="A2617" t="s">
        <v>2399</v>
      </c>
      <c r="B2617">
        <v>2349</v>
      </c>
      <c r="C2617">
        <v>289859</v>
      </c>
      <c r="D2617" t="s">
        <v>4408</v>
      </c>
      <c r="E2617" t="s">
        <v>4409</v>
      </c>
      <c r="F2617">
        <v>18406</v>
      </c>
      <c r="G2617">
        <v>3712883</v>
      </c>
      <c r="H2617">
        <f t="shared" si="40"/>
        <v>60</v>
      </c>
      <c r="I2617">
        <f t="array" ref="I2617">MIN(IFERROR(FIND(IstNumbers,A2617),""))</f>
        <v>24</v>
      </c>
      <c r="J2617" s="1" t="str">
        <f>IF([first '# in title]&lt;[pos kw in title],MID([title],[pos kw in title]-6,6),#N/A)</f>
        <v xml:space="preserve">L (16 </v>
      </c>
      <c r="K261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17" s="1">
        <f>IFERROR(FIND("kW",[desc]),0)</f>
        <v>71</v>
      </c>
      <c r="M2617">
        <f t="array" ref="M2617">MIN(IFERROR(FIND(IstNumbers,E2617),""))</f>
        <v>29</v>
      </c>
      <c r="N2617" s="1" t="str">
        <f>IF([first '# in desc]&lt;[pos kw in desc],MID([desc],[pos kw in desc]-7,7))</f>
        <v xml:space="preserve">­me 16 </v>
      </c>
      <c r="O261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17" s="1" t="str">
        <f>TRIM(IF([first '# in desc]&lt;[pos kw in desc],MID([desc],[pos kw in desc]-6,6),FALSE))</f>
        <v>me 16</v>
      </c>
      <c r="Q2617" s="1">
        <f>IF(LEN([manuell])=0,IFERROR([kw fine in title]*1,IFERROR(SUMPRODUCT(COUNTIF(IsDigits,MID([kw in desc],ROW($A$1:$A$150),1)))=LEN([kw in desc]),#N/A)),[manuell])</f>
        <v>16</v>
      </c>
      <c r="R2617" s="1" t="e">
        <f>IF([pos kw in title]&gt;0,MID(J2617,#REF!,4),IF([first '# in title]&gt;0,MID([title],[first '# in title],3),IF([first '# in title]&gt;0,MID([desc],#REF!,3),VLOOKUP([productid],$G$2:$R$1386,8))))</f>
        <v>#REF!</v>
      </c>
      <c r="S2617" s="1" t="str">
        <f>IF([kw in desc]=[kw rough in title],[kw in desc]*1,IFERROR(LEFT([kw_dirty],3)*1,IFERROR(LEFT([kw_dirty],2)*1,"n.a.")))</f>
        <v>n.a.</v>
      </c>
      <c r="T2617" s="1"/>
      <c r="U2617" s="1">
        <f>VLOOKUP(Tabelle1[[#This Row],[productid]],Tabelle2[#All],2,FALSE)</f>
        <v>16</v>
      </c>
    </row>
    <row r="2618" spans="1:21" hidden="1">
      <c r="A2618" t="s">
        <v>1988</v>
      </c>
      <c r="B2618">
        <v>3380</v>
      </c>
      <c r="C2618">
        <v>289859</v>
      </c>
      <c r="D2618" t="s">
        <v>4410</v>
      </c>
      <c r="E2618" t="s">
        <v>4411</v>
      </c>
      <c r="F2618">
        <v>18406</v>
      </c>
      <c r="G2618">
        <v>3497887</v>
      </c>
      <c r="H2618">
        <f t="shared" si="40"/>
        <v>0</v>
      </c>
      <c r="I2618">
        <f t="array" ref="I2618">MIN(IFERROR(FIND(IstNumbers,A2618),""))</f>
        <v>13</v>
      </c>
      <c r="J2618" s="1" t="e">
        <f>IF([first '# in title]&lt;[pos kw in title],MID([title],[pos kw in title]-6,6),#N/A)</f>
        <v>#N/A</v>
      </c>
      <c r="K2618" s="1" t="e">
        <f>IFERROR(MID(SUBSTITUTE([kw rough in title],",","."),FIND("(",[kw rough in title])+1,20),SUBSTITUTE(IFERROR(MID([kw rough in title],FIND(" ",[kw rough in title])+1,20),[kw rough in title]),",","."))</f>
        <v>#N/A</v>
      </c>
      <c r="L2618" s="1">
        <f>IFERROR(FIND("kW",[desc]),0)</f>
        <v>70</v>
      </c>
      <c r="M2618">
        <f t="array" ref="M2618">MIN(IFERROR(FIND(IstNumbers,E2618),""))</f>
        <v>34</v>
      </c>
      <c r="N2618" s="1" t="str">
        <f>IF([first '# in desc]&lt;[pos kw in desc],MID([desc],[pos kw in desc]-7,7))</f>
        <v xml:space="preserve">­me 42 </v>
      </c>
      <c r="O26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18" s="1" t="str">
        <f>TRIM(IF([first '# in desc]&lt;[pos kw in desc],MID([desc],[pos kw in desc]-6,6),FALSE))</f>
        <v>me 42</v>
      </c>
      <c r="Q2618" s="1" t="b">
        <f>IF(LEN([manuell])=0,IFERROR([kw fine in title]*1,IFERROR(SUMPRODUCT(COUNTIF(IsDigits,MID([kw in desc],ROW($A$1:$A$150),1)))=LEN([kw in desc]),#N/A)),[manuell])</f>
        <v>0</v>
      </c>
      <c r="R2618" s="1" t="str">
        <f>IF([pos kw in title]&gt;0,MID(J2618,#REF!,4),IF([first '# in title]&gt;0,MID([title],[first '# in title],3),IF([first '# in title]&gt;0,MID([desc],#REF!,3),VLOOKUP([productid],$G$2:$R$1386,8))))</f>
        <v xml:space="preserve">42 </v>
      </c>
      <c r="S2618" s="1" t="e">
        <f>IF([kw in desc]=[kw rough in title],[kw in desc]*1,IFERROR(LEFT([kw_dirty],3)*1,IFERROR(LEFT([kw_dirty],2)*1,"n.a.")))</f>
        <v>#N/A</v>
      </c>
      <c r="T2618" s="1"/>
      <c r="U2618" s="1">
        <f>VLOOKUP(Tabelle1[[#This Row],[productid]],Tabelle2[#All],2,FALSE)</f>
        <v>42</v>
      </c>
    </row>
    <row r="2619" spans="1:21">
      <c r="A2619" t="s">
        <v>4405</v>
      </c>
      <c r="B2619">
        <v>1736</v>
      </c>
      <c r="C2619">
        <v>223861</v>
      </c>
      <c r="D2619" t="s">
        <v>4412</v>
      </c>
      <c r="E2619" t="s">
        <v>4063</v>
      </c>
      <c r="F2619">
        <v>18406</v>
      </c>
      <c r="G2619">
        <v>3725833</v>
      </c>
      <c r="H2619">
        <f t="shared" si="40"/>
        <v>0</v>
      </c>
      <c r="I2619">
        <f t="array" ref="I2619">MIN(IFERROR(FIND(IstNumbers,A2619),""))</f>
        <v>14</v>
      </c>
      <c r="J2619" s="1" t="e">
        <f>IF([first '# in title]&lt;[pos kw in title],MID([title],[pos kw in title]-6,6),#N/A)</f>
        <v>#N/A</v>
      </c>
      <c r="K2619" s="1" t="e">
        <f>IFERROR(MID(SUBSTITUTE([kw rough in title],",","."),FIND("(",[kw rough in title])+1,20),SUBSTITUTE(IFERROR(MID([kw rough in title],FIND(" ",[kw rough in title])+1,20),[kw rough in title]),",","."))</f>
        <v>#N/A</v>
      </c>
      <c r="L2619" s="1">
        <f>IFERROR(FIND("kW",[desc]),0)</f>
        <v>0</v>
      </c>
      <c r="M2619">
        <f t="array" ref="M2619">MIN(IFERROR(FIND(IstNumbers,E2619),""))</f>
        <v>25</v>
      </c>
      <c r="N2619" s="1" t="b">
        <f>IF([first '# in desc]&lt;[pos kw in desc],MID([desc],[pos kw in desc]-7,7))</f>
        <v>0</v>
      </c>
      <c r="O26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19" s="1" t="str">
        <f>TRIM(IF([first '# in desc]&lt;[pos kw in desc],MID([desc],[pos kw in desc]-6,6),FALSE))</f>
        <v>FALSCH</v>
      </c>
      <c r="Q2619" s="1" t="b">
        <f>IF(LEN([manuell])=0,IFERROR([kw fine in title]*1,IFERROR(SUMPRODUCT(COUNTIF(IsDigits,MID([kw in desc],ROW($A$1:$A$150),1)))=LEN([kw in desc]),#N/A)),[manuell])</f>
        <v>0</v>
      </c>
      <c r="R2619" s="1" t="str">
        <f>IF([pos kw in title]&gt;0,MID(J2619,#REF!,4),IF([first '# in title]&gt;0,MID([title],[first '# in title],3),IF([first '# in title]&gt;0,MID([desc],#REF!,3),VLOOKUP([productid],$G$2:$R$1386,8))))</f>
        <v>24D</v>
      </c>
      <c r="S2619" s="1" t="e">
        <f>IF([kw in desc]=[kw rough in title],[kw in desc]*1,IFERROR(LEFT([kw_dirty],3)*1,IFERROR(LEFT([kw_dirty],2)*1,"n.a.")))</f>
        <v>#N/A</v>
      </c>
      <c r="T2619" s="1"/>
      <c r="U2619" s="1" t="e">
        <f>VLOOKUP(Tabelle1[[#This Row],[productid]],Tabelle2[#All],2,FALSE)</f>
        <v>#N/A</v>
      </c>
    </row>
    <row r="2620" spans="1:21" hidden="1">
      <c r="A2620" t="s">
        <v>1988</v>
      </c>
      <c r="B2620">
        <v>3380</v>
      </c>
      <c r="C2620">
        <v>289859</v>
      </c>
      <c r="D2620" t="s">
        <v>4413</v>
      </c>
      <c r="E2620" t="s">
        <v>4414</v>
      </c>
      <c r="F2620">
        <v>18406</v>
      </c>
      <c r="G2620">
        <v>3497887</v>
      </c>
      <c r="H2620">
        <f t="shared" si="40"/>
        <v>0</v>
      </c>
      <c r="I2620">
        <f t="array" ref="I2620">MIN(IFERROR(FIND(IstNumbers,A2620),""))</f>
        <v>13</v>
      </c>
      <c r="J2620" s="1" t="e">
        <f>IF([first '# in title]&lt;[pos kw in title],MID([title],[pos kw in title]-6,6),#N/A)</f>
        <v>#N/A</v>
      </c>
      <c r="K2620" s="1" t="e">
        <f>IFERROR(MID(SUBSTITUTE([kw rough in title],",","."),FIND("(",[kw rough in title])+1,20),SUBSTITUTE(IFERROR(MID([kw rough in title],FIND(" ",[kw rough in title])+1,20),[kw rough in title]),",","."))</f>
        <v>#N/A</v>
      </c>
      <c r="L2620" s="1">
        <f>IFERROR(FIND("kW",[desc]),0)</f>
        <v>70</v>
      </c>
      <c r="M2620">
        <f t="array" ref="M2620">MIN(IFERROR(FIND(IstNumbers,E2620),""))</f>
        <v>34</v>
      </c>
      <c r="N2620" s="1" t="str">
        <f>IF([first '# in desc]&lt;[pos kw in desc],MID([desc],[pos kw in desc]-7,7))</f>
        <v xml:space="preserve">­me 42 </v>
      </c>
      <c r="O26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20" s="1" t="str">
        <f>TRIM(IF([first '# in desc]&lt;[pos kw in desc],MID([desc],[pos kw in desc]-6,6),FALSE))</f>
        <v>me 42</v>
      </c>
      <c r="Q2620" s="1" t="b">
        <f>IF(LEN([manuell])=0,IFERROR([kw fine in title]*1,IFERROR(SUMPRODUCT(COUNTIF(IsDigits,MID([kw in desc],ROW($A$1:$A$150),1)))=LEN([kw in desc]),#N/A)),[manuell])</f>
        <v>0</v>
      </c>
      <c r="R2620" s="1" t="str">
        <f>IF([pos kw in title]&gt;0,MID(J2620,#REF!,4),IF([first '# in title]&gt;0,MID([title],[first '# in title],3),IF([first '# in title]&gt;0,MID([desc],#REF!,3),VLOOKUP([productid],$G$2:$R$1386,8))))</f>
        <v xml:space="preserve">42 </v>
      </c>
      <c r="S2620" s="1" t="e">
        <f>IF([kw in desc]=[kw rough in title],[kw in desc]*1,IFERROR(LEFT([kw_dirty],3)*1,IFERROR(LEFT([kw_dirty],2)*1,"n.a.")))</f>
        <v>#N/A</v>
      </c>
      <c r="T2620" s="1"/>
      <c r="U2620" s="1">
        <f>VLOOKUP(Tabelle1[[#This Row],[productid]],Tabelle2[#All],2,FALSE)</f>
        <v>42</v>
      </c>
    </row>
    <row r="2621" spans="1:21">
      <c r="A2621" t="s">
        <v>4405</v>
      </c>
      <c r="B2621">
        <v>1738</v>
      </c>
      <c r="C2621">
        <v>223861</v>
      </c>
      <c r="D2621" t="s">
        <v>4415</v>
      </c>
      <c r="E2621" t="s">
        <v>3120</v>
      </c>
      <c r="F2621">
        <v>18406</v>
      </c>
      <c r="G2621">
        <v>3725833</v>
      </c>
      <c r="H2621">
        <f t="shared" si="40"/>
        <v>0</v>
      </c>
      <c r="I2621">
        <f t="array" ref="I2621">MIN(IFERROR(FIND(IstNumbers,A2621),""))</f>
        <v>14</v>
      </c>
      <c r="J2621" s="1" t="e">
        <f>IF([first '# in title]&lt;[pos kw in title],MID([title],[pos kw in title]-6,6),#N/A)</f>
        <v>#N/A</v>
      </c>
      <c r="K2621" s="1" t="e">
        <f>IFERROR(MID(SUBSTITUTE([kw rough in title],",","."),FIND("(",[kw rough in title])+1,20),SUBSTITUTE(IFERROR(MID([kw rough in title],FIND(" ",[kw rough in title])+1,20),[kw rough in title]),",","."))</f>
        <v>#N/A</v>
      </c>
      <c r="L2621" s="1">
        <f>IFERROR(FIND("kW",[desc]),0)</f>
        <v>0</v>
      </c>
      <c r="M2621">
        <f t="array" ref="M2621">MIN(IFERROR(FIND(IstNumbers,E2621),""))</f>
        <v>25</v>
      </c>
      <c r="N2621" s="1" t="b">
        <f>IF([first '# in desc]&lt;[pos kw in desc],MID([desc],[pos kw in desc]-7,7))</f>
        <v>0</v>
      </c>
      <c r="O26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1" s="1" t="str">
        <f>TRIM(IF([first '# in desc]&lt;[pos kw in desc],MID([desc],[pos kw in desc]-6,6),FALSE))</f>
        <v>FALSCH</v>
      </c>
      <c r="Q2621" s="1" t="b">
        <f>IF(LEN([manuell])=0,IFERROR([kw fine in title]*1,IFERROR(SUMPRODUCT(COUNTIF(IsDigits,MID([kw in desc],ROW($A$1:$A$150),1)))=LEN([kw in desc]),#N/A)),[manuell])</f>
        <v>0</v>
      </c>
      <c r="R2621" s="1" t="str">
        <f>IF([pos kw in title]&gt;0,MID(J2621,#REF!,4),IF([first '# in title]&gt;0,MID([title],[first '# in title],3),IF([first '# in title]&gt;0,MID([desc],#REF!,3),VLOOKUP([productid],$G$2:$R$1386,8))))</f>
        <v>24D</v>
      </c>
      <c r="S2621" s="1" t="e">
        <f>IF([kw in desc]=[kw rough in title],[kw in desc]*1,IFERROR(LEFT([kw_dirty],3)*1,IFERROR(LEFT([kw_dirty],2)*1,"n.a.")))</f>
        <v>#N/A</v>
      </c>
      <c r="T2621" s="1"/>
      <c r="U2621" s="1" t="e">
        <f>VLOOKUP(Tabelle1[[#This Row],[productid]],Tabelle2[#All],2,FALSE)</f>
        <v>#N/A</v>
      </c>
    </row>
    <row r="2622" spans="1:21">
      <c r="A2622" t="s">
        <v>4405</v>
      </c>
      <c r="B2622">
        <v>1740</v>
      </c>
      <c r="C2622">
        <v>223861</v>
      </c>
      <c r="D2622" t="s">
        <v>4416</v>
      </c>
      <c r="E2622" t="s">
        <v>3120</v>
      </c>
      <c r="F2622">
        <v>18406</v>
      </c>
      <c r="G2622">
        <v>3725833</v>
      </c>
      <c r="H2622">
        <f t="shared" si="40"/>
        <v>0</v>
      </c>
      <c r="I2622">
        <f t="array" ref="I2622">MIN(IFERROR(FIND(IstNumbers,A2622),""))</f>
        <v>14</v>
      </c>
      <c r="J2622" s="1" t="e">
        <f>IF([first '# in title]&lt;[pos kw in title],MID([title],[pos kw in title]-6,6),#N/A)</f>
        <v>#N/A</v>
      </c>
      <c r="K2622" s="1" t="e">
        <f>IFERROR(MID(SUBSTITUTE([kw rough in title],",","."),FIND("(",[kw rough in title])+1,20),SUBSTITUTE(IFERROR(MID([kw rough in title],FIND(" ",[kw rough in title])+1,20),[kw rough in title]),",","."))</f>
        <v>#N/A</v>
      </c>
      <c r="L2622" s="1">
        <f>IFERROR(FIND("kW",[desc]),0)</f>
        <v>0</v>
      </c>
      <c r="M2622">
        <f t="array" ref="M2622">MIN(IFERROR(FIND(IstNumbers,E2622),""))</f>
        <v>25</v>
      </c>
      <c r="N2622" s="1" t="b">
        <f>IF([first '# in desc]&lt;[pos kw in desc],MID([desc],[pos kw in desc]-7,7))</f>
        <v>0</v>
      </c>
      <c r="O26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2" s="1" t="str">
        <f>TRIM(IF([first '# in desc]&lt;[pos kw in desc],MID([desc],[pos kw in desc]-6,6),FALSE))</f>
        <v>FALSCH</v>
      </c>
      <c r="Q2622" s="1" t="b">
        <f>IF(LEN([manuell])=0,IFERROR([kw fine in title]*1,IFERROR(SUMPRODUCT(COUNTIF(IsDigits,MID([kw in desc],ROW($A$1:$A$150),1)))=LEN([kw in desc]),#N/A)),[manuell])</f>
        <v>0</v>
      </c>
      <c r="R2622" s="1" t="str">
        <f>IF([pos kw in title]&gt;0,MID(J2622,#REF!,4),IF([first '# in title]&gt;0,MID([title],[first '# in title],3),IF([first '# in title]&gt;0,MID([desc],#REF!,3),VLOOKUP([productid],$G$2:$R$1386,8))))</f>
        <v>24D</v>
      </c>
      <c r="S2622" s="1" t="e">
        <f>IF([kw in desc]=[kw rough in title],[kw in desc]*1,IFERROR(LEFT([kw_dirty],3)*1,IFERROR(LEFT([kw_dirty],2)*1,"n.a.")))</f>
        <v>#N/A</v>
      </c>
      <c r="T2622" s="1"/>
      <c r="U2622" s="1" t="e">
        <f>VLOOKUP(Tabelle1[[#This Row],[productid]],Tabelle2[#All],2,FALSE)</f>
        <v>#N/A</v>
      </c>
    </row>
    <row r="2623" spans="1:21">
      <c r="A2623" t="s">
        <v>4405</v>
      </c>
      <c r="B2623">
        <v>1740</v>
      </c>
      <c r="C2623">
        <v>223861</v>
      </c>
      <c r="D2623" t="s">
        <v>4417</v>
      </c>
      <c r="E2623" t="s">
        <v>3111</v>
      </c>
      <c r="F2623">
        <v>18406</v>
      </c>
      <c r="G2623">
        <v>3725833</v>
      </c>
      <c r="H2623">
        <f t="shared" si="40"/>
        <v>0</v>
      </c>
      <c r="I2623">
        <f t="array" ref="I2623">MIN(IFERROR(FIND(IstNumbers,A2623),""))</f>
        <v>14</v>
      </c>
      <c r="J2623" s="1" t="e">
        <f>IF([first '# in title]&lt;[pos kw in title],MID([title],[pos kw in title]-6,6),#N/A)</f>
        <v>#N/A</v>
      </c>
      <c r="K2623" s="1" t="e">
        <f>IFERROR(MID(SUBSTITUTE([kw rough in title],",","."),FIND("(",[kw rough in title])+1,20),SUBSTITUTE(IFERROR(MID([kw rough in title],FIND(" ",[kw rough in title])+1,20),[kw rough in title]),",","."))</f>
        <v>#N/A</v>
      </c>
      <c r="L2623" s="1">
        <f>IFERROR(FIND("kW",[desc]),0)</f>
        <v>0</v>
      </c>
      <c r="M2623">
        <f t="array" ref="M2623">MIN(IFERROR(FIND(IstNumbers,E2623),""))</f>
        <v>25</v>
      </c>
      <c r="N2623" s="1" t="b">
        <f>IF([first '# in desc]&lt;[pos kw in desc],MID([desc],[pos kw in desc]-7,7))</f>
        <v>0</v>
      </c>
      <c r="O26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3" s="1" t="str">
        <f>TRIM(IF([first '# in desc]&lt;[pos kw in desc],MID([desc],[pos kw in desc]-6,6),FALSE))</f>
        <v>FALSCH</v>
      </c>
      <c r="Q2623" s="1" t="b">
        <f>IF(LEN([manuell])=0,IFERROR([kw fine in title]*1,IFERROR(SUMPRODUCT(COUNTIF(IsDigits,MID([kw in desc],ROW($A$1:$A$150),1)))=LEN([kw in desc]),#N/A)),[manuell])</f>
        <v>0</v>
      </c>
      <c r="R2623" s="1" t="str">
        <f>IF([pos kw in title]&gt;0,MID(J2623,#REF!,4),IF([first '# in title]&gt;0,MID([title],[first '# in title],3),IF([first '# in title]&gt;0,MID([desc],#REF!,3),VLOOKUP([productid],$G$2:$R$1386,8))))</f>
        <v>24D</v>
      </c>
      <c r="S2623" s="1" t="e">
        <f>IF([kw in desc]=[kw rough in title],[kw in desc]*1,IFERROR(LEFT([kw_dirty],3)*1,IFERROR(LEFT([kw_dirty],2)*1,"n.a.")))</f>
        <v>#N/A</v>
      </c>
      <c r="T2623" s="1"/>
      <c r="U2623" s="1" t="e">
        <f>VLOOKUP(Tabelle1[[#This Row],[productid]],Tabelle2[#All],2,FALSE)</f>
        <v>#N/A</v>
      </c>
    </row>
    <row r="2624" spans="1:21">
      <c r="A2624" t="s">
        <v>4405</v>
      </c>
      <c r="B2624">
        <v>1741</v>
      </c>
      <c r="C2624">
        <v>223861</v>
      </c>
      <c r="D2624" t="s">
        <v>4418</v>
      </c>
      <c r="E2624" t="s">
        <v>4419</v>
      </c>
      <c r="F2624">
        <v>18406</v>
      </c>
      <c r="G2624">
        <v>3725833</v>
      </c>
      <c r="H2624">
        <f t="shared" si="40"/>
        <v>0</v>
      </c>
      <c r="I2624">
        <f t="array" ref="I2624">MIN(IFERROR(FIND(IstNumbers,A2624),""))</f>
        <v>14</v>
      </c>
      <c r="J2624" s="1" t="e">
        <f>IF([first '# in title]&lt;[pos kw in title],MID([title],[pos kw in title]-6,6),#N/A)</f>
        <v>#N/A</v>
      </c>
      <c r="K2624" s="1" t="e">
        <f>IFERROR(MID(SUBSTITUTE([kw rough in title],",","."),FIND("(",[kw rough in title])+1,20),SUBSTITUTE(IFERROR(MID([kw rough in title],FIND(" ",[kw rough in title])+1,20),[kw rough in title]),",","."))</f>
        <v>#N/A</v>
      </c>
      <c r="L2624" s="1">
        <f>IFERROR(FIND("kW",[desc]),0)</f>
        <v>0</v>
      </c>
      <c r="M2624">
        <f t="array" ref="M2624">MIN(IFERROR(FIND(IstNumbers,E2624),""))</f>
        <v>25</v>
      </c>
      <c r="N2624" s="1" t="b">
        <f>IF([first '# in desc]&lt;[pos kw in desc],MID([desc],[pos kw in desc]-7,7))</f>
        <v>0</v>
      </c>
      <c r="O26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4" s="1" t="str">
        <f>TRIM(IF([first '# in desc]&lt;[pos kw in desc],MID([desc],[pos kw in desc]-6,6),FALSE))</f>
        <v>FALSCH</v>
      </c>
      <c r="Q2624" s="1" t="b">
        <f>IF(LEN([manuell])=0,IFERROR([kw fine in title]*1,IFERROR(SUMPRODUCT(COUNTIF(IsDigits,MID([kw in desc],ROW($A$1:$A$150),1)))=LEN([kw in desc]),#N/A)),[manuell])</f>
        <v>0</v>
      </c>
      <c r="R2624" s="1" t="str">
        <f>IF([pos kw in title]&gt;0,MID(J2624,#REF!,4),IF([first '# in title]&gt;0,MID([title],[first '# in title],3),IF([first '# in title]&gt;0,MID([desc],#REF!,3),VLOOKUP([productid],$G$2:$R$1386,8))))</f>
        <v>24D</v>
      </c>
      <c r="S2624" s="1" t="e">
        <f>IF([kw in desc]=[kw rough in title],[kw in desc]*1,IFERROR(LEFT([kw_dirty],3)*1,IFERROR(LEFT([kw_dirty],2)*1,"n.a.")))</f>
        <v>#N/A</v>
      </c>
      <c r="T2624" s="1"/>
      <c r="U2624" s="1" t="e">
        <f>VLOOKUP(Tabelle1[[#This Row],[productid]],Tabelle2[#All],2,FALSE)</f>
        <v>#N/A</v>
      </c>
    </row>
    <row r="2625" spans="1:21">
      <c r="A2625" t="s">
        <v>4405</v>
      </c>
      <c r="B2625">
        <v>1742</v>
      </c>
      <c r="C2625">
        <v>223861</v>
      </c>
      <c r="D2625" t="s">
        <v>4420</v>
      </c>
      <c r="E2625" t="s">
        <v>3111</v>
      </c>
      <c r="F2625">
        <v>18406</v>
      </c>
      <c r="G2625">
        <v>3725833</v>
      </c>
      <c r="H2625">
        <f t="shared" si="40"/>
        <v>0</v>
      </c>
      <c r="I2625">
        <f t="array" ref="I2625">MIN(IFERROR(FIND(IstNumbers,A2625),""))</f>
        <v>14</v>
      </c>
      <c r="J2625" s="1" t="e">
        <f>IF([first '# in title]&lt;[pos kw in title],MID([title],[pos kw in title]-6,6),#N/A)</f>
        <v>#N/A</v>
      </c>
      <c r="K2625" s="1" t="e">
        <f>IFERROR(MID(SUBSTITUTE([kw rough in title],",","."),FIND("(",[kw rough in title])+1,20),SUBSTITUTE(IFERROR(MID([kw rough in title],FIND(" ",[kw rough in title])+1,20),[kw rough in title]),",","."))</f>
        <v>#N/A</v>
      </c>
      <c r="L2625" s="1">
        <f>IFERROR(FIND("kW",[desc]),0)</f>
        <v>0</v>
      </c>
      <c r="M2625">
        <f t="array" ref="M2625">MIN(IFERROR(FIND(IstNumbers,E2625),""))</f>
        <v>25</v>
      </c>
      <c r="N2625" s="1" t="b">
        <f>IF([first '# in desc]&lt;[pos kw in desc],MID([desc],[pos kw in desc]-7,7))</f>
        <v>0</v>
      </c>
      <c r="O26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5" s="1" t="str">
        <f>TRIM(IF([first '# in desc]&lt;[pos kw in desc],MID([desc],[pos kw in desc]-6,6),FALSE))</f>
        <v>FALSCH</v>
      </c>
      <c r="Q2625" s="1" t="b">
        <f>IF(LEN([manuell])=0,IFERROR([kw fine in title]*1,IFERROR(SUMPRODUCT(COUNTIF(IsDigits,MID([kw in desc],ROW($A$1:$A$150),1)))=LEN([kw in desc]),#N/A)),[manuell])</f>
        <v>0</v>
      </c>
      <c r="R2625" s="1" t="str">
        <f>IF([pos kw in title]&gt;0,MID(J2625,#REF!,4),IF([first '# in title]&gt;0,MID([title],[first '# in title],3),IF([first '# in title]&gt;0,MID([desc],#REF!,3),VLOOKUP([productid],$G$2:$R$1386,8))))</f>
        <v>24D</v>
      </c>
      <c r="S2625" s="1" t="e">
        <f>IF([kw in desc]=[kw rough in title],[kw in desc]*1,IFERROR(LEFT([kw_dirty],3)*1,IFERROR(LEFT([kw_dirty],2)*1,"n.a.")))</f>
        <v>#N/A</v>
      </c>
      <c r="T2625" s="1"/>
      <c r="U2625" s="1" t="e">
        <f>VLOOKUP(Tabelle1[[#This Row],[productid]],Tabelle2[#All],2,FALSE)</f>
        <v>#N/A</v>
      </c>
    </row>
    <row r="2626" spans="1:21">
      <c r="A2626" t="s">
        <v>4405</v>
      </c>
      <c r="B2626">
        <v>1743</v>
      </c>
      <c r="C2626">
        <v>223861</v>
      </c>
      <c r="D2626" t="s">
        <v>4421</v>
      </c>
      <c r="E2626" t="s">
        <v>3850</v>
      </c>
      <c r="F2626">
        <v>18406</v>
      </c>
      <c r="G2626">
        <v>3725833</v>
      </c>
      <c r="H2626">
        <f t="shared" si="40"/>
        <v>0</v>
      </c>
      <c r="I2626">
        <f t="array" ref="I2626">MIN(IFERROR(FIND(IstNumbers,A2626),""))</f>
        <v>14</v>
      </c>
      <c r="J2626" s="1" t="e">
        <f>IF([first '# in title]&lt;[pos kw in title],MID([title],[pos kw in title]-6,6),#N/A)</f>
        <v>#N/A</v>
      </c>
      <c r="K2626" s="1" t="e">
        <f>IFERROR(MID(SUBSTITUTE([kw rough in title],",","."),FIND("(",[kw rough in title])+1,20),SUBSTITUTE(IFERROR(MID([kw rough in title],FIND(" ",[kw rough in title])+1,20),[kw rough in title]),",","."))</f>
        <v>#N/A</v>
      </c>
      <c r="L2626" s="1">
        <f>IFERROR(FIND("kW",[desc]),0)</f>
        <v>0</v>
      </c>
      <c r="M2626">
        <f t="array" ref="M2626">MIN(IFERROR(FIND(IstNumbers,E2626),""))</f>
        <v>25</v>
      </c>
      <c r="N2626" s="1" t="b">
        <f>IF([first '# in desc]&lt;[pos kw in desc],MID([desc],[pos kw in desc]-7,7))</f>
        <v>0</v>
      </c>
      <c r="O26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6" s="1" t="str">
        <f>TRIM(IF([first '# in desc]&lt;[pos kw in desc],MID([desc],[pos kw in desc]-6,6),FALSE))</f>
        <v>FALSCH</v>
      </c>
      <c r="Q2626" s="1" t="b">
        <f>IF(LEN([manuell])=0,IFERROR([kw fine in title]*1,IFERROR(SUMPRODUCT(COUNTIF(IsDigits,MID([kw in desc],ROW($A$1:$A$150),1)))=LEN([kw in desc]),#N/A)),[manuell])</f>
        <v>0</v>
      </c>
      <c r="R2626" s="1" t="str">
        <f>IF([pos kw in title]&gt;0,MID(J2626,#REF!,4),IF([first '# in title]&gt;0,MID([title],[first '# in title],3),IF([first '# in title]&gt;0,MID([desc],#REF!,3),VLOOKUP([productid],$G$2:$R$1386,8))))</f>
        <v>24D</v>
      </c>
      <c r="S2626" s="1" t="e">
        <f>IF([kw in desc]=[kw rough in title],[kw in desc]*1,IFERROR(LEFT([kw_dirty],3)*1,IFERROR(LEFT([kw_dirty],2)*1,"n.a.")))</f>
        <v>#N/A</v>
      </c>
      <c r="T2626" s="1"/>
      <c r="U2626" s="1" t="e">
        <f>VLOOKUP(Tabelle1[[#This Row],[productid]],Tabelle2[#All],2,FALSE)</f>
        <v>#N/A</v>
      </c>
    </row>
    <row r="2627" spans="1:21">
      <c r="A2627" t="s">
        <v>4405</v>
      </c>
      <c r="B2627">
        <v>1743</v>
      </c>
      <c r="C2627">
        <v>223861</v>
      </c>
      <c r="D2627" t="s">
        <v>4422</v>
      </c>
      <c r="E2627" t="s">
        <v>4053</v>
      </c>
      <c r="F2627">
        <v>18406</v>
      </c>
      <c r="G2627">
        <v>3725833</v>
      </c>
      <c r="H2627">
        <f t="shared" si="40"/>
        <v>0</v>
      </c>
      <c r="I2627">
        <f t="array" ref="I2627">MIN(IFERROR(FIND(IstNumbers,A2627),""))</f>
        <v>14</v>
      </c>
      <c r="J2627" s="1" t="e">
        <f>IF([first '# in title]&lt;[pos kw in title],MID([title],[pos kw in title]-6,6),#N/A)</f>
        <v>#N/A</v>
      </c>
      <c r="K2627" s="1" t="e">
        <f>IFERROR(MID(SUBSTITUTE([kw rough in title],",","."),FIND("(",[kw rough in title])+1,20),SUBSTITUTE(IFERROR(MID([kw rough in title],FIND(" ",[kw rough in title])+1,20),[kw rough in title]),",","."))</f>
        <v>#N/A</v>
      </c>
      <c r="L2627" s="1">
        <f>IFERROR(FIND("kW",[desc]),0)</f>
        <v>0</v>
      </c>
      <c r="M2627">
        <f t="array" ref="M2627">MIN(IFERROR(FIND(IstNumbers,E2627),""))</f>
        <v>25</v>
      </c>
      <c r="N2627" s="1" t="b">
        <f>IF([first '# in desc]&lt;[pos kw in desc],MID([desc],[pos kw in desc]-7,7))</f>
        <v>0</v>
      </c>
      <c r="O26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7" s="1" t="str">
        <f>TRIM(IF([first '# in desc]&lt;[pos kw in desc],MID([desc],[pos kw in desc]-6,6),FALSE))</f>
        <v>FALSCH</v>
      </c>
      <c r="Q2627" s="1" t="b">
        <f>IF(LEN([manuell])=0,IFERROR([kw fine in title]*1,IFERROR(SUMPRODUCT(COUNTIF(IsDigits,MID([kw in desc],ROW($A$1:$A$150),1)))=LEN([kw in desc]),#N/A)),[manuell])</f>
        <v>0</v>
      </c>
      <c r="R2627" s="1" t="str">
        <f>IF([pos kw in title]&gt;0,MID(J2627,#REF!,4),IF([first '# in title]&gt;0,MID([title],[first '# in title],3),IF([first '# in title]&gt;0,MID([desc],#REF!,3),VLOOKUP([productid],$G$2:$R$1386,8))))</f>
        <v>24D</v>
      </c>
      <c r="S2627" s="1" t="e">
        <f>IF([kw in desc]=[kw rough in title],[kw in desc]*1,IFERROR(LEFT([kw_dirty],3)*1,IFERROR(LEFT([kw_dirty],2)*1,"n.a.")))</f>
        <v>#N/A</v>
      </c>
      <c r="T2627" s="1"/>
      <c r="U2627" s="1" t="e">
        <f>VLOOKUP(Tabelle1[[#This Row],[productid]],Tabelle2[#All],2,FALSE)</f>
        <v>#N/A</v>
      </c>
    </row>
    <row r="2628" spans="1:21">
      <c r="A2628" t="s">
        <v>4405</v>
      </c>
      <c r="B2628">
        <v>1745</v>
      </c>
      <c r="C2628">
        <v>223861</v>
      </c>
      <c r="D2628" t="s">
        <v>4423</v>
      </c>
      <c r="E2628" t="s">
        <v>3063</v>
      </c>
      <c r="F2628">
        <v>18406</v>
      </c>
      <c r="G2628">
        <v>3725833</v>
      </c>
      <c r="H2628">
        <f t="shared" ref="H2628:H2691" si="41">IFERROR(FIND("kW",A2628),0)</f>
        <v>0</v>
      </c>
      <c r="I2628">
        <f t="array" ref="I2628">MIN(IFERROR(FIND(IstNumbers,A2628),""))</f>
        <v>14</v>
      </c>
      <c r="J2628" s="1" t="e">
        <f>IF([first '# in title]&lt;[pos kw in title],MID([title],[pos kw in title]-6,6),#N/A)</f>
        <v>#N/A</v>
      </c>
      <c r="K2628" s="1" t="e">
        <f>IFERROR(MID(SUBSTITUTE([kw rough in title],",","."),FIND("(",[kw rough in title])+1,20),SUBSTITUTE(IFERROR(MID([kw rough in title],FIND(" ",[kw rough in title])+1,20),[kw rough in title]),",","."))</f>
        <v>#N/A</v>
      </c>
      <c r="L2628" s="1">
        <f>IFERROR(FIND("kW",[desc]),0)</f>
        <v>0</v>
      </c>
      <c r="M2628">
        <f t="array" ref="M2628">MIN(IFERROR(FIND(IstNumbers,E2628),""))</f>
        <v>25</v>
      </c>
      <c r="N2628" s="1" t="b">
        <f>IF([first '# in desc]&lt;[pos kw in desc],MID([desc],[pos kw in desc]-7,7))</f>
        <v>0</v>
      </c>
      <c r="O26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8" s="1" t="str">
        <f>TRIM(IF([first '# in desc]&lt;[pos kw in desc],MID([desc],[pos kw in desc]-6,6),FALSE))</f>
        <v>FALSCH</v>
      </c>
      <c r="Q2628" s="1" t="b">
        <f>IF(LEN([manuell])=0,IFERROR([kw fine in title]*1,IFERROR(SUMPRODUCT(COUNTIF(IsDigits,MID([kw in desc],ROW($A$1:$A$150),1)))=LEN([kw in desc]),#N/A)),[manuell])</f>
        <v>0</v>
      </c>
      <c r="R2628" s="1" t="str">
        <f>IF([pos kw in title]&gt;0,MID(J2628,#REF!,4),IF([first '# in title]&gt;0,MID([title],[first '# in title],3),IF([first '# in title]&gt;0,MID([desc],#REF!,3),VLOOKUP([productid],$G$2:$R$1386,8))))</f>
        <v>24D</v>
      </c>
      <c r="S2628" s="1" t="e">
        <f>IF([kw in desc]=[kw rough in title],[kw in desc]*1,IFERROR(LEFT([kw_dirty],3)*1,IFERROR(LEFT([kw_dirty],2)*1,"n.a.")))</f>
        <v>#N/A</v>
      </c>
      <c r="T2628" s="1"/>
      <c r="U2628" s="1" t="e">
        <f>VLOOKUP(Tabelle1[[#This Row],[productid]],Tabelle2[#All],2,FALSE)</f>
        <v>#N/A</v>
      </c>
    </row>
    <row r="2629" spans="1:21">
      <c r="A2629" t="s">
        <v>4405</v>
      </c>
      <c r="B2629">
        <v>1745</v>
      </c>
      <c r="C2629">
        <v>223861</v>
      </c>
      <c r="D2629" t="s">
        <v>4424</v>
      </c>
      <c r="E2629" t="s">
        <v>3850</v>
      </c>
      <c r="F2629">
        <v>18406</v>
      </c>
      <c r="G2629">
        <v>3725833</v>
      </c>
      <c r="H2629">
        <f t="shared" si="41"/>
        <v>0</v>
      </c>
      <c r="I2629">
        <f t="array" ref="I2629">MIN(IFERROR(FIND(IstNumbers,A2629),""))</f>
        <v>14</v>
      </c>
      <c r="J2629" s="1" t="e">
        <f>IF([first '# in title]&lt;[pos kw in title],MID([title],[pos kw in title]-6,6),#N/A)</f>
        <v>#N/A</v>
      </c>
      <c r="K2629" s="1" t="e">
        <f>IFERROR(MID(SUBSTITUTE([kw rough in title],",","."),FIND("(",[kw rough in title])+1,20),SUBSTITUTE(IFERROR(MID([kw rough in title],FIND(" ",[kw rough in title])+1,20),[kw rough in title]),",","."))</f>
        <v>#N/A</v>
      </c>
      <c r="L2629" s="1">
        <f>IFERROR(FIND("kW",[desc]),0)</f>
        <v>0</v>
      </c>
      <c r="M2629">
        <f t="array" ref="M2629">MIN(IFERROR(FIND(IstNumbers,E2629),""))</f>
        <v>25</v>
      </c>
      <c r="N2629" s="1" t="b">
        <f>IF([first '# in desc]&lt;[pos kw in desc],MID([desc],[pos kw in desc]-7,7))</f>
        <v>0</v>
      </c>
      <c r="O26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29" s="1" t="str">
        <f>TRIM(IF([first '# in desc]&lt;[pos kw in desc],MID([desc],[pos kw in desc]-6,6),FALSE))</f>
        <v>FALSCH</v>
      </c>
      <c r="Q2629" s="1" t="b">
        <f>IF(LEN([manuell])=0,IFERROR([kw fine in title]*1,IFERROR(SUMPRODUCT(COUNTIF(IsDigits,MID([kw in desc],ROW($A$1:$A$150),1)))=LEN([kw in desc]),#N/A)),[manuell])</f>
        <v>0</v>
      </c>
      <c r="R2629" s="1" t="str">
        <f>IF([pos kw in title]&gt;0,MID(J2629,#REF!,4),IF([first '# in title]&gt;0,MID([title],[first '# in title],3),IF([first '# in title]&gt;0,MID([desc],#REF!,3),VLOOKUP([productid],$G$2:$R$1386,8))))</f>
        <v>24D</v>
      </c>
      <c r="S2629" s="1" t="e">
        <f>IF([kw in desc]=[kw rough in title],[kw in desc]*1,IFERROR(LEFT([kw_dirty],3)*1,IFERROR(LEFT([kw_dirty],2)*1,"n.a.")))</f>
        <v>#N/A</v>
      </c>
      <c r="T2629" s="1"/>
      <c r="U2629" s="1" t="e">
        <f>VLOOKUP(Tabelle1[[#This Row],[productid]],Tabelle2[#All],2,FALSE)</f>
        <v>#N/A</v>
      </c>
    </row>
    <row r="2630" spans="1:21">
      <c r="A2630" t="s">
        <v>4405</v>
      </c>
      <c r="B2630">
        <v>1747</v>
      </c>
      <c r="C2630">
        <v>223861</v>
      </c>
      <c r="D2630" t="s">
        <v>4425</v>
      </c>
      <c r="E2630" t="s">
        <v>4063</v>
      </c>
      <c r="F2630">
        <v>18406</v>
      </c>
      <c r="G2630">
        <v>3725833</v>
      </c>
      <c r="H2630">
        <f t="shared" si="41"/>
        <v>0</v>
      </c>
      <c r="I2630">
        <f t="array" ref="I2630">MIN(IFERROR(FIND(IstNumbers,A2630),""))</f>
        <v>14</v>
      </c>
      <c r="J2630" s="1" t="e">
        <f>IF([first '# in title]&lt;[pos kw in title],MID([title],[pos kw in title]-6,6),#N/A)</f>
        <v>#N/A</v>
      </c>
      <c r="K2630" s="1" t="e">
        <f>IFERROR(MID(SUBSTITUTE([kw rough in title],",","."),FIND("(",[kw rough in title])+1,20),SUBSTITUTE(IFERROR(MID([kw rough in title],FIND(" ",[kw rough in title])+1,20),[kw rough in title]),",","."))</f>
        <v>#N/A</v>
      </c>
      <c r="L2630" s="1">
        <f>IFERROR(FIND("kW",[desc]),0)</f>
        <v>0</v>
      </c>
      <c r="M2630">
        <f t="array" ref="M2630">MIN(IFERROR(FIND(IstNumbers,E2630),""))</f>
        <v>25</v>
      </c>
      <c r="N2630" s="1" t="b">
        <f>IF([first '# in desc]&lt;[pos kw in desc],MID([desc],[pos kw in desc]-7,7))</f>
        <v>0</v>
      </c>
      <c r="O26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0" s="1" t="str">
        <f>TRIM(IF([first '# in desc]&lt;[pos kw in desc],MID([desc],[pos kw in desc]-6,6),FALSE))</f>
        <v>FALSCH</v>
      </c>
      <c r="Q2630" s="1" t="b">
        <f>IF(LEN([manuell])=0,IFERROR([kw fine in title]*1,IFERROR(SUMPRODUCT(COUNTIF(IsDigits,MID([kw in desc],ROW($A$1:$A$150),1)))=LEN([kw in desc]),#N/A)),[manuell])</f>
        <v>0</v>
      </c>
      <c r="R2630" s="1" t="str">
        <f>IF([pos kw in title]&gt;0,MID(J2630,#REF!,4),IF([first '# in title]&gt;0,MID([title],[first '# in title],3),IF([first '# in title]&gt;0,MID([desc],#REF!,3),VLOOKUP([productid],$G$2:$R$1386,8))))</f>
        <v>24D</v>
      </c>
      <c r="S2630" s="1" t="e">
        <f>IF([kw in desc]=[kw rough in title],[kw in desc]*1,IFERROR(LEFT([kw_dirty],3)*1,IFERROR(LEFT([kw_dirty],2)*1,"n.a.")))</f>
        <v>#N/A</v>
      </c>
      <c r="T2630" s="1"/>
      <c r="U2630" s="1" t="e">
        <f>VLOOKUP(Tabelle1[[#This Row],[productid]],Tabelle2[#All],2,FALSE)</f>
        <v>#N/A</v>
      </c>
    </row>
    <row r="2631" spans="1:21">
      <c r="A2631" t="s">
        <v>4426</v>
      </c>
      <c r="B2631">
        <v>3260</v>
      </c>
      <c r="C2631">
        <v>289859</v>
      </c>
      <c r="D2631" t="s">
        <v>4427</v>
      </c>
      <c r="E2631" t="s">
        <v>4428</v>
      </c>
      <c r="F2631">
        <v>18406</v>
      </c>
      <c r="G2631">
        <v>3094808</v>
      </c>
      <c r="H2631">
        <f t="shared" si="41"/>
        <v>0</v>
      </c>
      <c r="I2631">
        <f t="array" ref="I2631">MIN(IFERROR(FIND(IstNumbers,A2631),""))</f>
        <v>25</v>
      </c>
      <c r="J2631" s="1" t="e">
        <f>IF([first '# in title]&lt;[pos kw in title],MID([title],[pos kw in title]-6,6),#N/A)</f>
        <v>#N/A</v>
      </c>
      <c r="K2631" s="1" t="e">
        <f>IFERROR(MID(SUBSTITUTE([kw rough in title],",","."),FIND("(",[kw rough in title])+1,20),SUBSTITUTE(IFERROR(MID([kw rough in title],FIND(" ",[kw rough in title])+1,20),[kw rough in title]),",","."))</f>
        <v>#N/A</v>
      </c>
      <c r="L2631" s="1">
        <f>IFERROR(FIND("kW",[desc]),0)</f>
        <v>0</v>
      </c>
      <c r="M2631">
        <f t="array" ref="M2631">MIN(IFERROR(FIND(IstNumbers,E2631),""))</f>
        <v>31</v>
      </c>
      <c r="N2631" s="1" t="b">
        <f>IF([first '# in desc]&lt;[pos kw in desc],MID([desc],[pos kw in desc]-7,7))</f>
        <v>0</v>
      </c>
      <c r="O26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1" s="1" t="str">
        <f>TRIM(IF([first '# in desc]&lt;[pos kw in desc],MID([desc],[pos kw in desc]-6,6),FALSE))</f>
        <v>FALSCH</v>
      </c>
      <c r="Q2631" s="1" t="b">
        <f>IF(LEN([manuell])=0,IFERROR([kw fine in title]*1,IFERROR(SUMPRODUCT(COUNTIF(IsDigits,MID([kw in desc],ROW($A$1:$A$150),1)))=LEN([kw in desc]),#N/A)),[manuell])</f>
        <v>0</v>
      </c>
      <c r="R2631" s="1" t="str">
        <f>IF([pos kw in title]&gt;0,MID(J2631,#REF!,4),IF([first '# in title]&gt;0,MID([title],[first '# in title],3),IF([first '# in title]&gt;0,MID([desc],#REF!,3),VLOOKUP([productid],$G$2:$R$1386,8))))</f>
        <v>22/</v>
      </c>
      <c r="S2631" s="1" t="e">
        <f>IF([kw in desc]=[kw rough in title],[kw in desc]*1,IFERROR(LEFT([kw_dirty],3)*1,IFERROR(LEFT([kw_dirty],2)*1,"n.a.")))</f>
        <v>#N/A</v>
      </c>
      <c r="T2631" s="1"/>
      <c r="U2631" s="1" t="e">
        <f>VLOOKUP(Tabelle1[[#This Row],[productid]],Tabelle2[#All],2,FALSE)</f>
        <v>#N/A</v>
      </c>
    </row>
    <row r="2632" spans="1:21">
      <c r="A2632" t="s">
        <v>4405</v>
      </c>
      <c r="B2632">
        <v>1747</v>
      </c>
      <c r="C2632">
        <v>223861</v>
      </c>
      <c r="D2632" t="s">
        <v>4429</v>
      </c>
      <c r="E2632" t="s">
        <v>4037</v>
      </c>
      <c r="F2632">
        <v>18406</v>
      </c>
      <c r="G2632">
        <v>3725833</v>
      </c>
      <c r="H2632">
        <f t="shared" si="41"/>
        <v>0</v>
      </c>
      <c r="I2632">
        <f t="array" ref="I2632">MIN(IFERROR(FIND(IstNumbers,A2632),""))</f>
        <v>14</v>
      </c>
      <c r="J2632" s="1" t="e">
        <f>IF([first '# in title]&lt;[pos kw in title],MID([title],[pos kw in title]-6,6),#N/A)</f>
        <v>#N/A</v>
      </c>
      <c r="K2632" s="1" t="e">
        <f>IFERROR(MID(SUBSTITUTE([kw rough in title],",","."),FIND("(",[kw rough in title])+1,20),SUBSTITUTE(IFERROR(MID([kw rough in title],FIND(" ",[kw rough in title])+1,20),[kw rough in title]),",","."))</f>
        <v>#N/A</v>
      </c>
      <c r="L2632" s="1">
        <f>IFERROR(FIND("kW",[desc]),0)</f>
        <v>0</v>
      </c>
      <c r="M2632">
        <f t="array" ref="M2632">MIN(IFERROR(FIND(IstNumbers,E2632),""))</f>
        <v>25</v>
      </c>
      <c r="N2632" s="1" t="b">
        <f>IF([first '# in desc]&lt;[pos kw in desc],MID([desc],[pos kw in desc]-7,7))</f>
        <v>0</v>
      </c>
      <c r="O26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2" s="1" t="str">
        <f>TRIM(IF([first '# in desc]&lt;[pos kw in desc],MID([desc],[pos kw in desc]-6,6),FALSE))</f>
        <v>FALSCH</v>
      </c>
      <c r="Q2632" s="1" t="b">
        <f>IF(LEN([manuell])=0,IFERROR([kw fine in title]*1,IFERROR(SUMPRODUCT(COUNTIF(IsDigits,MID([kw in desc],ROW($A$1:$A$150),1)))=LEN([kw in desc]),#N/A)),[manuell])</f>
        <v>0</v>
      </c>
      <c r="R2632" s="1" t="str">
        <f>IF([pos kw in title]&gt;0,MID(J2632,#REF!,4),IF([first '# in title]&gt;0,MID([title],[first '# in title],3),IF([first '# in title]&gt;0,MID([desc],#REF!,3),VLOOKUP([productid],$G$2:$R$1386,8))))</f>
        <v>24D</v>
      </c>
      <c r="S2632" s="1" t="e">
        <f>IF([kw in desc]=[kw rough in title],[kw in desc]*1,IFERROR(LEFT([kw_dirty],3)*1,IFERROR(LEFT([kw_dirty],2)*1,"n.a.")))</f>
        <v>#N/A</v>
      </c>
      <c r="T2632" s="1"/>
      <c r="U2632" s="1" t="e">
        <f>VLOOKUP(Tabelle1[[#This Row],[productid]],Tabelle2[#All],2,FALSE)</f>
        <v>#N/A</v>
      </c>
    </row>
    <row r="2633" spans="1:21">
      <c r="A2633" t="s">
        <v>4426</v>
      </c>
      <c r="B2633">
        <v>3265</v>
      </c>
      <c r="C2633">
        <v>289859</v>
      </c>
      <c r="D2633" t="s">
        <v>4430</v>
      </c>
      <c r="E2633" t="s">
        <v>4431</v>
      </c>
      <c r="F2633">
        <v>18406</v>
      </c>
      <c r="G2633">
        <v>3094808</v>
      </c>
      <c r="H2633">
        <f t="shared" si="41"/>
        <v>0</v>
      </c>
      <c r="I2633">
        <f t="array" ref="I2633">MIN(IFERROR(FIND(IstNumbers,A2633),""))</f>
        <v>25</v>
      </c>
      <c r="J2633" s="1" t="e">
        <f>IF([first '# in title]&lt;[pos kw in title],MID([title],[pos kw in title]-6,6),#N/A)</f>
        <v>#N/A</v>
      </c>
      <c r="K2633" s="1" t="e">
        <f>IFERROR(MID(SUBSTITUTE([kw rough in title],",","."),FIND("(",[kw rough in title])+1,20),SUBSTITUTE(IFERROR(MID([kw rough in title],FIND(" ",[kw rough in title])+1,20),[kw rough in title]),",","."))</f>
        <v>#N/A</v>
      </c>
      <c r="L2633" s="1">
        <f>IFERROR(FIND("kW",[desc]),0)</f>
        <v>0</v>
      </c>
      <c r="M2633">
        <f t="array" ref="M2633">MIN(IFERROR(FIND(IstNumbers,E2633),""))</f>
        <v>31</v>
      </c>
      <c r="N2633" s="1" t="b">
        <f>IF([first '# in desc]&lt;[pos kw in desc],MID([desc],[pos kw in desc]-7,7))</f>
        <v>0</v>
      </c>
      <c r="O26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3" s="1" t="str">
        <f>TRIM(IF([first '# in desc]&lt;[pos kw in desc],MID([desc],[pos kw in desc]-6,6),FALSE))</f>
        <v>FALSCH</v>
      </c>
      <c r="Q2633" s="1" t="b">
        <f>IF(LEN([manuell])=0,IFERROR([kw fine in title]*1,IFERROR(SUMPRODUCT(COUNTIF(IsDigits,MID([kw in desc],ROW($A$1:$A$150),1)))=LEN([kw in desc]),#N/A)),[manuell])</f>
        <v>0</v>
      </c>
      <c r="R2633" s="1" t="str">
        <f>IF([pos kw in title]&gt;0,MID(J2633,#REF!,4),IF([first '# in title]&gt;0,MID([title],[first '# in title],3),IF([first '# in title]&gt;0,MID([desc],#REF!,3),VLOOKUP([productid],$G$2:$R$1386,8))))</f>
        <v>22/</v>
      </c>
      <c r="S2633" s="1" t="e">
        <f>IF([kw in desc]=[kw rough in title],[kw in desc]*1,IFERROR(LEFT([kw_dirty],3)*1,IFERROR(LEFT([kw_dirty],2)*1,"n.a.")))</f>
        <v>#N/A</v>
      </c>
      <c r="T2633" s="1"/>
      <c r="U2633" s="1" t="e">
        <f>VLOOKUP(Tabelle1[[#This Row],[productid]],Tabelle2[#All],2,FALSE)</f>
        <v>#N/A</v>
      </c>
    </row>
    <row r="2634" spans="1:21">
      <c r="A2634" t="s">
        <v>4405</v>
      </c>
      <c r="B2634">
        <v>1749</v>
      </c>
      <c r="C2634">
        <v>223861</v>
      </c>
      <c r="D2634" t="s">
        <v>4432</v>
      </c>
      <c r="E2634" t="s">
        <v>4037</v>
      </c>
      <c r="F2634">
        <v>18406</v>
      </c>
      <c r="G2634">
        <v>3725833</v>
      </c>
      <c r="H2634">
        <f t="shared" si="41"/>
        <v>0</v>
      </c>
      <c r="I2634">
        <f t="array" ref="I2634">MIN(IFERROR(FIND(IstNumbers,A2634),""))</f>
        <v>14</v>
      </c>
      <c r="J2634" s="1" t="e">
        <f>IF([first '# in title]&lt;[pos kw in title],MID([title],[pos kw in title]-6,6),#N/A)</f>
        <v>#N/A</v>
      </c>
      <c r="K2634" s="1" t="e">
        <f>IFERROR(MID(SUBSTITUTE([kw rough in title],",","."),FIND("(",[kw rough in title])+1,20),SUBSTITUTE(IFERROR(MID([kw rough in title],FIND(" ",[kw rough in title])+1,20),[kw rough in title]),",","."))</f>
        <v>#N/A</v>
      </c>
      <c r="L2634" s="1">
        <f>IFERROR(FIND("kW",[desc]),0)</f>
        <v>0</v>
      </c>
      <c r="M2634">
        <f t="array" ref="M2634">MIN(IFERROR(FIND(IstNumbers,E2634),""))</f>
        <v>25</v>
      </c>
      <c r="N2634" s="1" t="b">
        <f>IF([first '# in desc]&lt;[pos kw in desc],MID([desc],[pos kw in desc]-7,7))</f>
        <v>0</v>
      </c>
      <c r="O26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4" s="1" t="str">
        <f>TRIM(IF([first '# in desc]&lt;[pos kw in desc],MID([desc],[pos kw in desc]-6,6),FALSE))</f>
        <v>FALSCH</v>
      </c>
      <c r="Q2634" s="1" t="b">
        <f>IF(LEN([manuell])=0,IFERROR([kw fine in title]*1,IFERROR(SUMPRODUCT(COUNTIF(IsDigits,MID([kw in desc],ROW($A$1:$A$150),1)))=LEN([kw in desc]),#N/A)),[manuell])</f>
        <v>0</v>
      </c>
      <c r="R2634" s="1" t="str">
        <f>IF([pos kw in title]&gt;0,MID(J2634,#REF!,4),IF([first '# in title]&gt;0,MID([title],[first '# in title],3),IF([first '# in title]&gt;0,MID([desc],#REF!,3),VLOOKUP([productid],$G$2:$R$1386,8))))</f>
        <v>24D</v>
      </c>
      <c r="S2634" s="1" t="e">
        <f>IF([kw in desc]=[kw rough in title],[kw in desc]*1,IFERROR(LEFT([kw_dirty],3)*1,IFERROR(LEFT([kw_dirty],2)*1,"n.a.")))</f>
        <v>#N/A</v>
      </c>
      <c r="T2634" s="1"/>
      <c r="U2634" s="1" t="e">
        <f>VLOOKUP(Tabelle1[[#This Row],[productid]],Tabelle2[#All],2,FALSE)</f>
        <v>#N/A</v>
      </c>
    </row>
    <row r="2635" spans="1:21">
      <c r="A2635" t="s">
        <v>4426</v>
      </c>
      <c r="B2635">
        <v>3265</v>
      </c>
      <c r="C2635">
        <v>289859</v>
      </c>
      <c r="D2635" t="s">
        <v>4433</v>
      </c>
      <c r="E2635" t="s">
        <v>4434</v>
      </c>
      <c r="F2635">
        <v>18406</v>
      </c>
      <c r="G2635">
        <v>3094808</v>
      </c>
      <c r="H2635">
        <f t="shared" si="41"/>
        <v>0</v>
      </c>
      <c r="I2635">
        <f t="array" ref="I2635">MIN(IFERROR(FIND(IstNumbers,A2635),""))</f>
        <v>25</v>
      </c>
      <c r="J2635" s="1" t="e">
        <f>IF([first '# in title]&lt;[pos kw in title],MID([title],[pos kw in title]-6,6),#N/A)</f>
        <v>#N/A</v>
      </c>
      <c r="K2635" s="1" t="e">
        <f>IFERROR(MID(SUBSTITUTE([kw rough in title],",","."),FIND("(",[kw rough in title])+1,20),SUBSTITUTE(IFERROR(MID([kw rough in title],FIND(" ",[kw rough in title])+1,20),[kw rough in title]),",","."))</f>
        <v>#N/A</v>
      </c>
      <c r="L2635" s="1">
        <f>IFERROR(FIND("kW",[desc]),0)</f>
        <v>0</v>
      </c>
      <c r="M2635">
        <f t="array" ref="M2635">MIN(IFERROR(FIND(IstNumbers,E2635),""))</f>
        <v>31</v>
      </c>
      <c r="N2635" s="1" t="b">
        <f>IF([first '# in desc]&lt;[pos kw in desc],MID([desc],[pos kw in desc]-7,7))</f>
        <v>0</v>
      </c>
      <c r="O26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5" s="1" t="str">
        <f>TRIM(IF([first '# in desc]&lt;[pos kw in desc],MID([desc],[pos kw in desc]-6,6),FALSE))</f>
        <v>FALSCH</v>
      </c>
      <c r="Q2635" s="1" t="b">
        <f>IF(LEN([manuell])=0,IFERROR([kw fine in title]*1,IFERROR(SUMPRODUCT(COUNTIF(IsDigits,MID([kw in desc],ROW($A$1:$A$150),1)))=LEN([kw in desc]),#N/A)),[manuell])</f>
        <v>0</v>
      </c>
      <c r="R2635" s="1" t="str">
        <f>IF([pos kw in title]&gt;0,MID(J2635,#REF!,4),IF([first '# in title]&gt;0,MID([title],[first '# in title],3),IF([first '# in title]&gt;0,MID([desc],#REF!,3),VLOOKUP([productid],$G$2:$R$1386,8))))</f>
        <v>22/</v>
      </c>
      <c r="S2635" s="1" t="e">
        <f>IF([kw in desc]=[kw rough in title],[kw in desc]*1,IFERROR(LEFT([kw_dirty],3)*1,IFERROR(LEFT([kw_dirty],2)*1,"n.a.")))</f>
        <v>#N/A</v>
      </c>
      <c r="T2635" s="1"/>
      <c r="U2635" s="1" t="e">
        <f>VLOOKUP(Tabelle1[[#This Row],[productid]],Tabelle2[#All],2,FALSE)</f>
        <v>#N/A</v>
      </c>
    </row>
    <row r="2636" spans="1:21">
      <c r="A2636" t="s">
        <v>4405</v>
      </c>
      <c r="B2636">
        <v>1749</v>
      </c>
      <c r="C2636">
        <v>223861</v>
      </c>
      <c r="D2636" t="s">
        <v>4435</v>
      </c>
      <c r="E2636" t="s">
        <v>3068</v>
      </c>
      <c r="F2636">
        <v>18406</v>
      </c>
      <c r="G2636">
        <v>3725833</v>
      </c>
      <c r="H2636">
        <f t="shared" si="41"/>
        <v>0</v>
      </c>
      <c r="I2636">
        <f t="array" ref="I2636">MIN(IFERROR(FIND(IstNumbers,A2636),""))</f>
        <v>14</v>
      </c>
      <c r="J2636" s="1" t="e">
        <f>IF([first '# in title]&lt;[pos kw in title],MID([title],[pos kw in title]-6,6),#N/A)</f>
        <v>#N/A</v>
      </c>
      <c r="K2636" s="1" t="e">
        <f>IFERROR(MID(SUBSTITUTE([kw rough in title],",","."),FIND("(",[kw rough in title])+1,20),SUBSTITUTE(IFERROR(MID([kw rough in title],FIND(" ",[kw rough in title])+1,20),[kw rough in title]),",","."))</f>
        <v>#N/A</v>
      </c>
      <c r="L2636" s="1">
        <f>IFERROR(FIND("kW",[desc]),0)</f>
        <v>0</v>
      </c>
      <c r="M2636">
        <f t="array" ref="M2636">MIN(IFERROR(FIND(IstNumbers,E2636),""))</f>
        <v>25</v>
      </c>
      <c r="N2636" s="1" t="b">
        <f>IF([first '# in desc]&lt;[pos kw in desc],MID([desc],[pos kw in desc]-7,7))</f>
        <v>0</v>
      </c>
      <c r="O26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6" s="1" t="str">
        <f>TRIM(IF([first '# in desc]&lt;[pos kw in desc],MID([desc],[pos kw in desc]-6,6),FALSE))</f>
        <v>FALSCH</v>
      </c>
      <c r="Q2636" s="1" t="b">
        <f>IF(LEN([manuell])=0,IFERROR([kw fine in title]*1,IFERROR(SUMPRODUCT(COUNTIF(IsDigits,MID([kw in desc],ROW($A$1:$A$150),1)))=LEN([kw in desc]),#N/A)),[manuell])</f>
        <v>0</v>
      </c>
      <c r="R2636" s="1" t="str">
        <f>IF([pos kw in title]&gt;0,MID(J2636,#REF!,4),IF([first '# in title]&gt;0,MID([title],[first '# in title],3),IF([first '# in title]&gt;0,MID([desc],#REF!,3),VLOOKUP([productid],$G$2:$R$1386,8))))</f>
        <v>24D</v>
      </c>
      <c r="S2636" s="1" t="e">
        <f>IF([kw in desc]=[kw rough in title],[kw in desc]*1,IFERROR(LEFT([kw_dirty],3)*1,IFERROR(LEFT([kw_dirty],2)*1,"n.a.")))</f>
        <v>#N/A</v>
      </c>
      <c r="T2636" s="1"/>
      <c r="U2636" s="1" t="e">
        <f>VLOOKUP(Tabelle1[[#This Row],[productid]],Tabelle2[#All],2,FALSE)</f>
        <v>#N/A</v>
      </c>
    </row>
    <row r="2637" spans="1:21">
      <c r="A2637" t="s">
        <v>4426</v>
      </c>
      <c r="B2637">
        <v>3275</v>
      </c>
      <c r="C2637">
        <v>289859</v>
      </c>
      <c r="D2637" t="s">
        <v>4436</v>
      </c>
      <c r="E2637" t="s">
        <v>4437</v>
      </c>
      <c r="F2637">
        <v>18406</v>
      </c>
      <c r="G2637">
        <v>3094808</v>
      </c>
      <c r="H2637">
        <f t="shared" si="41"/>
        <v>0</v>
      </c>
      <c r="I2637">
        <f t="array" ref="I2637">MIN(IFERROR(FIND(IstNumbers,A2637),""))</f>
        <v>25</v>
      </c>
      <c r="J2637" s="1" t="e">
        <f>IF([first '# in title]&lt;[pos kw in title],MID([title],[pos kw in title]-6,6),#N/A)</f>
        <v>#N/A</v>
      </c>
      <c r="K2637" s="1" t="e">
        <f>IFERROR(MID(SUBSTITUTE([kw rough in title],",","."),FIND("(",[kw rough in title])+1,20),SUBSTITUTE(IFERROR(MID([kw rough in title],FIND(" ",[kw rough in title])+1,20),[kw rough in title]),",","."))</f>
        <v>#N/A</v>
      </c>
      <c r="L2637" s="1">
        <f>IFERROR(FIND("kW",[desc]),0)</f>
        <v>0</v>
      </c>
      <c r="M2637">
        <f t="array" ref="M2637">MIN(IFERROR(FIND(IstNumbers,E2637),""))</f>
        <v>31</v>
      </c>
      <c r="N2637" s="1" t="b">
        <f>IF([first '# in desc]&lt;[pos kw in desc],MID([desc],[pos kw in desc]-7,7))</f>
        <v>0</v>
      </c>
      <c r="O26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7" s="1" t="str">
        <f>TRIM(IF([first '# in desc]&lt;[pos kw in desc],MID([desc],[pos kw in desc]-6,6),FALSE))</f>
        <v>FALSCH</v>
      </c>
      <c r="Q2637" s="1" t="b">
        <f>IF(LEN([manuell])=0,IFERROR([kw fine in title]*1,IFERROR(SUMPRODUCT(COUNTIF(IsDigits,MID([kw in desc],ROW($A$1:$A$150),1)))=LEN([kw in desc]),#N/A)),[manuell])</f>
        <v>0</v>
      </c>
      <c r="R2637" s="1" t="str">
        <f>IF([pos kw in title]&gt;0,MID(J2637,#REF!,4),IF([first '# in title]&gt;0,MID([title],[first '# in title],3),IF([first '# in title]&gt;0,MID([desc],#REF!,3),VLOOKUP([productid],$G$2:$R$1386,8))))</f>
        <v>22/</v>
      </c>
      <c r="S2637" s="1" t="e">
        <f>IF([kw in desc]=[kw rough in title],[kw in desc]*1,IFERROR(LEFT([kw_dirty],3)*1,IFERROR(LEFT([kw_dirty],2)*1,"n.a.")))</f>
        <v>#N/A</v>
      </c>
      <c r="T2637" s="1"/>
      <c r="U2637" s="1" t="e">
        <f>VLOOKUP(Tabelle1[[#This Row],[productid]],Tabelle2[#All],2,FALSE)</f>
        <v>#N/A</v>
      </c>
    </row>
    <row r="2638" spans="1:21">
      <c r="A2638" t="s">
        <v>4426</v>
      </c>
      <c r="B2638">
        <v>3275</v>
      </c>
      <c r="C2638">
        <v>289859</v>
      </c>
      <c r="D2638" t="s">
        <v>4438</v>
      </c>
      <c r="E2638" t="s">
        <v>4439</v>
      </c>
      <c r="F2638">
        <v>18406</v>
      </c>
      <c r="G2638">
        <v>3094808</v>
      </c>
      <c r="H2638">
        <f t="shared" si="41"/>
        <v>0</v>
      </c>
      <c r="I2638">
        <f t="array" ref="I2638">MIN(IFERROR(FIND(IstNumbers,A2638),""))</f>
        <v>25</v>
      </c>
      <c r="J2638" s="1" t="e">
        <f>IF([first '# in title]&lt;[pos kw in title],MID([title],[pos kw in title]-6,6),#N/A)</f>
        <v>#N/A</v>
      </c>
      <c r="K2638" s="1" t="e">
        <f>IFERROR(MID(SUBSTITUTE([kw rough in title],",","."),FIND("(",[kw rough in title])+1,20),SUBSTITUTE(IFERROR(MID([kw rough in title],FIND(" ",[kw rough in title])+1,20),[kw rough in title]),",","."))</f>
        <v>#N/A</v>
      </c>
      <c r="L2638" s="1">
        <f>IFERROR(FIND("kW",[desc]),0)</f>
        <v>0</v>
      </c>
      <c r="M2638">
        <f t="array" ref="M2638">MIN(IFERROR(FIND(IstNumbers,E2638),""))</f>
        <v>31</v>
      </c>
      <c r="N2638" s="1" t="b">
        <f>IF([first '# in desc]&lt;[pos kw in desc],MID([desc],[pos kw in desc]-7,7))</f>
        <v>0</v>
      </c>
      <c r="O26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8" s="1" t="str">
        <f>TRIM(IF([first '# in desc]&lt;[pos kw in desc],MID([desc],[pos kw in desc]-6,6),FALSE))</f>
        <v>FALSCH</v>
      </c>
      <c r="Q2638" s="1" t="b">
        <f>IF(LEN([manuell])=0,IFERROR([kw fine in title]*1,IFERROR(SUMPRODUCT(COUNTIF(IsDigits,MID([kw in desc],ROW($A$1:$A$150),1)))=LEN([kw in desc]),#N/A)),[manuell])</f>
        <v>0</v>
      </c>
      <c r="R2638" s="1" t="str">
        <f>IF([pos kw in title]&gt;0,MID(J2638,#REF!,4),IF([first '# in title]&gt;0,MID([title],[first '# in title],3),IF([first '# in title]&gt;0,MID([desc],#REF!,3),VLOOKUP([productid],$G$2:$R$1386,8))))</f>
        <v>22/</v>
      </c>
      <c r="S2638" s="1" t="e">
        <f>IF([kw in desc]=[kw rough in title],[kw in desc]*1,IFERROR(LEFT([kw_dirty],3)*1,IFERROR(LEFT([kw_dirty],2)*1,"n.a.")))</f>
        <v>#N/A</v>
      </c>
      <c r="T2638" s="1"/>
      <c r="U2638" s="1" t="e">
        <f>VLOOKUP(Tabelle1[[#This Row],[productid]],Tabelle2[#All],2,FALSE)</f>
        <v>#N/A</v>
      </c>
    </row>
    <row r="2639" spans="1:21">
      <c r="A2639" t="s">
        <v>4426</v>
      </c>
      <c r="B2639">
        <v>3280</v>
      </c>
      <c r="C2639">
        <v>289859</v>
      </c>
      <c r="D2639" t="s">
        <v>4440</v>
      </c>
      <c r="E2639" t="s">
        <v>4441</v>
      </c>
      <c r="F2639">
        <v>18406</v>
      </c>
      <c r="G2639">
        <v>3094808</v>
      </c>
      <c r="H2639">
        <f t="shared" si="41"/>
        <v>0</v>
      </c>
      <c r="I2639">
        <f t="array" ref="I2639">MIN(IFERROR(FIND(IstNumbers,A2639),""))</f>
        <v>25</v>
      </c>
      <c r="J2639" s="1" t="e">
        <f>IF([first '# in title]&lt;[pos kw in title],MID([title],[pos kw in title]-6,6),#N/A)</f>
        <v>#N/A</v>
      </c>
      <c r="K2639" s="1" t="e">
        <f>IFERROR(MID(SUBSTITUTE([kw rough in title],",","."),FIND("(",[kw rough in title])+1,20),SUBSTITUTE(IFERROR(MID([kw rough in title],FIND(" ",[kw rough in title])+1,20),[kw rough in title]),",","."))</f>
        <v>#N/A</v>
      </c>
      <c r="L2639" s="1">
        <f>IFERROR(FIND("kW",[desc]),0)</f>
        <v>0</v>
      </c>
      <c r="M2639">
        <f t="array" ref="M2639">MIN(IFERROR(FIND(IstNumbers,E2639),""))</f>
        <v>31</v>
      </c>
      <c r="N2639" s="1" t="b">
        <f>IF([first '# in desc]&lt;[pos kw in desc],MID([desc],[pos kw in desc]-7,7))</f>
        <v>0</v>
      </c>
      <c r="O26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39" s="1" t="str">
        <f>TRIM(IF([first '# in desc]&lt;[pos kw in desc],MID([desc],[pos kw in desc]-6,6),FALSE))</f>
        <v>FALSCH</v>
      </c>
      <c r="Q2639" s="1" t="b">
        <f>IF(LEN([manuell])=0,IFERROR([kw fine in title]*1,IFERROR(SUMPRODUCT(COUNTIF(IsDigits,MID([kw in desc],ROW($A$1:$A$150),1)))=LEN([kw in desc]),#N/A)),[manuell])</f>
        <v>0</v>
      </c>
      <c r="R2639" s="1" t="str">
        <f>IF([pos kw in title]&gt;0,MID(J2639,#REF!,4),IF([first '# in title]&gt;0,MID([title],[first '# in title],3),IF([first '# in title]&gt;0,MID([desc],#REF!,3),VLOOKUP([productid],$G$2:$R$1386,8))))</f>
        <v>22/</v>
      </c>
      <c r="S2639" s="1" t="e">
        <f>IF([kw in desc]=[kw rough in title],[kw in desc]*1,IFERROR(LEFT([kw_dirty],3)*1,IFERROR(LEFT([kw_dirty],2)*1,"n.a.")))</f>
        <v>#N/A</v>
      </c>
      <c r="T2639" s="1"/>
      <c r="U2639" s="1" t="e">
        <f>VLOOKUP(Tabelle1[[#This Row],[productid]],Tabelle2[#All],2,FALSE)</f>
        <v>#N/A</v>
      </c>
    </row>
    <row r="2640" spans="1:21">
      <c r="A2640" t="s">
        <v>4426</v>
      </c>
      <c r="B2640">
        <v>3280</v>
      </c>
      <c r="C2640">
        <v>289859</v>
      </c>
      <c r="D2640" t="s">
        <v>4442</v>
      </c>
      <c r="E2640" t="s">
        <v>4443</v>
      </c>
      <c r="F2640">
        <v>18406</v>
      </c>
      <c r="G2640">
        <v>3094808</v>
      </c>
      <c r="H2640">
        <f t="shared" si="41"/>
        <v>0</v>
      </c>
      <c r="I2640">
        <f t="array" ref="I2640">MIN(IFERROR(FIND(IstNumbers,A2640),""))</f>
        <v>25</v>
      </c>
      <c r="J2640" s="1" t="e">
        <f>IF([first '# in title]&lt;[pos kw in title],MID([title],[pos kw in title]-6,6),#N/A)</f>
        <v>#N/A</v>
      </c>
      <c r="K2640" s="1" t="e">
        <f>IFERROR(MID(SUBSTITUTE([kw rough in title],",","."),FIND("(",[kw rough in title])+1,20),SUBSTITUTE(IFERROR(MID([kw rough in title],FIND(" ",[kw rough in title])+1,20),[kw rough in title]),",","."))</f>
        <v>#N/A</v>
      </c>
      <c r="L2640" s="1">
        <f>IFERROR(FIND("kW",[desc]),0)</f>
        <v>0</v>
      </c>
      <c r="M2640">
        <f t="array" ref="M2640">MIN(IFERROR(FIND(IstNumbers,E2640),""))</f>
        <v>31</v>
      </c>
      <c r="N2640" s="1" t="b">
        <f>IF([first '# in desc]&lt;[pos kw in desc],MID([desc],[pos kw in desc]-7,7))</f>
        <v>0</v>
      </c>
      <c r="O26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40" s="1" t="str">
        <f>TRIM(IF([first '# in desc]&lt;[pos kw in desc],MID([desc],[pos kw in desc]-6,6),FALSE))</f>
        <v>FALSCH</v>
      </c>
      <c r="Q2640" s="1" t="b">
        <f>IF(LEN([manuell])=0,IFERROR([kw fine in title]*1,IFERROR(SUMPRODUCT(COUNTIF(IsDigits,MID([kw in desc],ROW($A$1:$A$150),1)))=LEN([kw in desc]),#N/A)),[manuell])</f>
        <v>0</v>
      </c>
      <c r="R2640" s="1" t="str">
        <f>IF([pos kw in title]&gt;0,MID(J2640,#REF!,4),IF([first '# in title]&gt;0,MID([title],[first '# in title],3),IF([first '# in title]&gt;0,MID([desc],#REF!,3),VLOOKUP([productid],$G$2:$R$1386,8))))</f>
        <v>22/</v>
      </c>
      <c r="S2640" s="1" t="e">
        <f>IF([kw in desc]=[kw rough in title],[kw in desc]*1,IFERROR(LEFT([kw_dirty],3)*1,IFERROR(LEFT([kw_dirty],2)*1,"n.a.")))</f>
        <v>#N/A</v>
      </c>
      <c r="T2640" s="1"/>
      <c r="U2640" s="1" t="e">
        <f>VLOOKUP(Tabelle1[[#This Row],[productid]],Tabelle2[#All],2,FALSE)</f>
        <v>#N/A</v>
      </c>
    </row>
    <row r="2641" spans="1:21" hidden="1">
      <c r="A2641" t="s">
        <v>4444</v>
      </c>
      <c r="B2641">
        <v>2274</v>
      </c>
      <c r="C2641">
        <v>289859</v>
      </c>
      <c r="D2641" t="s">
        <v>4445</v>
      </c>
      <c r="E2641" t="s">
        <v>4030</v>
      </c>
      <c r="F2641">
        <v>18406</v>
      </c>
      <c r="G2641">
        <v>1219746</v>
      </c>
      <c r="H2641">
        <f t="shared" si="41"/>
        <v>0</v>
      </c>
      <c r="I2641">
        <f t="array" ref="I2641">MIN(IFERROR(FIND(IstNumbers,A2641),""))</f>
        <v>32</v>
      </c>
      <c r="J2641" s="1" t="e">
        <f>IF([first '# in title]&lt;[pos kw in title],MID([title],[pos kw in title]-6,6),#N/A)</f>
        <v>#N/A</v>
      </c>
      <c r="K2641" s="1" t="e">
        <f>IFERROR(MID(SUBSTITUTE([kw rough in title],",","."),FIND("(",[kw rough in title])+1,20),SUBSTITUTE(IFERROR(MID([kw rough in title],FIND(" ",[kw rough in title])+1,20),[kw rough in title]),",","."))</f>
        <v>#N/A</v>
      </c>
      <c r="L2641" s="1">
        <f>IFERROR(FIND("kW",[desc]),0)</f>
        <v>71</v>
      </c>
      <c r="M2641">
        <f t="array" ref="M2641">MIN(IFERROR(FIND(IstNumbers,E2641),""))</f>
        <v>29</v>
      </c>
      <c r="N2641" s="1" t="str">
        <f>IF([first '# in desc]&lt;[pos kw in desc],MID([desc],[pos kw in desc]-7,7))</f>
        <v xml:space="preserve">­me 16 </v>
      </c>
      <c r="O264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41" s="1" t="str">
        <f>TRIM(IF([first '# in desc]&lt;[pos kw in desc],MID([desc],[pos kw in desc]-6,6),FALSE))</f>
        <v>me 16</v>
      </c>
      <c r="Q2641" s="1" t="b">
        <f>IF(LEN([manuell])=0,IFERROR([kw fine in title]*1,IFERROR(SUMPRODUCT(COUNTIF(IsDigits,MID([kw in desc],ROW($A$1:$A$150),1)))=LEN([kw in desc]),#N/A)),[manuell])</f>
        <v>0</v>
      </c>
      <c r="R2641" s="1" t="str">
        <f>IF([pos kw in title]&gt;0,MID(J2641,#REF!,4),IF([first '# in title]&gt;0,MID([title],[first '# in title],3),IF([first '# in title]&gt;0,MID([desc],#REF!,3),VLOOKUP([productid],$G$2:$R$1386,8))))</f>
        <v>16-</v>
      </c>
      <c r="S2641" s="1" t="e">
        <f>IF([kw in desc]=[kw rough in title],[kw in desc]*1,IFERROR(LEFT([kw_dirty],3)*1,IFERROR(LEFT([kw_dirty],2)*1,"n.a.")))</f>
        <v>#N/A</v>
      </c>
      <c r="T2641" s="1"/>
      <c r="U2641" s="1">
        <f>VLOOKUP(Tabelle1[[#This Row],[productid]],Tabelle2[#All],2,FALSE)</f>
        <v>16</v>
      </c>
    </row>
    <row r="2642" spans="1:21">
      <c r="A2642" t="s">
        <v>4446</v>
      </c>
      <c r="B2642">
        <v>2467</v>
      </c>
      <c r="C2642">
        <v>289859</v>
      </c>
      <c r="D2642" t="s">
        <v>4447</v>
      </c>
      <c r="E2642" t="s">
        <v>4448</v>
      </c>
      <c r="F2642">
        <v>18406</v>
      </c>
      <c r="G2642">
        <v>2286143</v>
      </c>
      <c r="H2642">
        <f t="shared" si="41"/>
        <v>0</v>
      </c>
      <c r="I2642">
        <f t="array" ref="I2642">MIN(IFERROR(FIND(IstNumbers,A2642),""))</f>
        <v>17</v>
      </c>
      <c r="J2642" s="1" t="e">
        <f>IF([first '# in title]&lt;[pos kw in title],MID([title],[pos kw in title]-6,6),#N/A)</f>
        <v>#N/A</v>
      </c>
      <c r="K2642" s="1" t="e">
        <f>IFERROR(MID(SUBSTITUTE([kw rough in title],",","."),FIND("(",[kw rough in title])+1,20),SUBSTITUTE(IFERROR(MID([kw rough in title],FIND(" ",[kw rough in title])+1,20),[kw rough in title]),",","."))</f>
        <v>#N/A</v>
      </c>
      <c r="L2642" s="1">
        <f>IFERROR(FIND("kW",[desc]),0)</f>
        <v>0</v>
      </c>
      <c r="M2642">
        <f t="array" ref="M2642">MIN(IFERROR(FIND(IstNumbers,E2642),""))</f>
        <v>33</v>
      </c>
      <c r="N2642" s="1" t="b">
        <f>IF([first '# in desc]&lt;[pos kw in desc],MID([desc],[pos kw in desc]-7,7))</f>
        <v>0</v>
      </c>
      <c r="O26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42" s="1" t="str">
        <f>TRIM(IF([first '# in desc]&lt;[pos kw in desc],MID([desc],[pos kw in desc]-6,6),FALSE))</f>
        <v>FALSCH</v>
      </c>
      <c r="Q2642" s="1" t="b">
        <f>IF(LEN([manuell])=0,IFERROR([kw fine in title]*1,IFERROR(SUMPRODUCT(COUNTIF(IsDigits,MID([kw in desc],ROW($A$1:$A$150),1)))=LEN([kw in desc]),#N/A)),[manuell])</f>
        <v>0</v>
      </c>
      <c r="R2642" s="1" t="str">
        <f>IF([pos kw in title]&gt;0,MID(J2642,#REF!,4),IF([first '# in title]&gt;0,MID([title],[first '# in title],3),IF([first '# in title]&gt;0,MID([desc],#REF!,3),VLOOKUP([productid],$G$2:$R$1386,8))))</f>
        <v>146</v>
      </c>
      <c r="S2642" s="1" t="e">
        <f>IF([kw in desc]=[kw rough in title],[kw in desc]*1,IFERROR(LEFT([kw_dirty],3)*1,IFERROR(LEFT([kw_dirty],2)*1,"n.a.")))</f>
        <v>#N/A</v>
      </c>
      <c r="T2642" s="1"/>
      <c r="U2642" s="1" t="e">
        <f>VLOOKUP(Tabelle1[[#This Row],[productid]],Tabelle2[#All],2,FALSE)</f>
        <v>#N/A</v>
      </c>
    </row>
    <row r="2643" spans="1:21">
      <c r="A2643" t="s">
        <v>4426</v>
      </c>
      <c r="B2643">
        <v>3280</v>
      </c>
      <c r="C2643">
        <v>289859</v>
      </c>
      <c r="D2643" t="s">
        <v>4449</v>
      </c>
      <c r="E2643" t="s">
        <v>4450</v>
      </c>
      <c r="F2643">
        <v>18406</v>
      </c>
      <c r="G2643">
        <v>3094808</v>
      </c>
      <c r="H2643">
        <f t="shared" si="41"/>
        <v>0</v>
      </c>
      <c r="I2643">
        <f t="array" ref="I2643">MIN(IFERROR(FIND(IstNumbers,A2643),""))</f>
        <v>25</v>
      </c>
      <c r="J2643" s="1" t="e">
        <f>IF([first '# in title]&lt;[pos kw in title],MID([title],[pos kw in title]-6,6),#N/A)</f>
        <v>#N/A</v>
      </c>
      <c r="K2643" s="1" t="e">
        <f>IFERROR(MID(SUBSTITUTE([kw rough in title],",","."),FIND("(",[kw rough in title])+1,20),SUBSTITUTE(IFERROR(MID([kw rough in title],FIND(" ",[kw rough in title])+1,20),[kw rough in title]),",","."))</f>
        <v>#N/A</v>
      </c>
      <c r="L2643" s="1">
        <f>IFERROR(FIND("kW",[desc]),0)</f>
        <v>0</v>
      </c>
      <c r="M2643">
        <f t="array" ref="M2643">MIN(IFERROR(FIND(IstNumbers,E2643),""))</f>
        <v>31</v>
      </c>
      <c r="N2643" s="1" t="b">
        <f>IF([first '# in desc]&lt;[pos kw in desc],MID([desc],[pos kw in desc]-7,7))</f>
        <v>0</v>
      </c>
      <c r="O26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43" s="1" t="str">
        <f>TRIM(IF([first '# in desc]&lt;[pos kw in desc],MID([desc],[pos kw in desc]-6,6),FALSE))</f>
        <v>FALSCH</v>
      </c>
      <c r="Q2643" s="1" t="b">
        <f>IF(LEN([manuell])=0,IFERROR([kw fine in title]*1,IFERROR(SUMPRODUCT(COUNTIF(IsDigits,MID([kw in desc],ROW($A$1:$A$150),1)))=LEN([kw in desc]),#N/A)),[manuell])</f>
        <v>0</v>
      </c>
      <c r="R2643" s="1" t="str">
        <f>IF([pos kw in title]&gt;0,MID(J2643,#REF!,4),IF([first '# in title]&gt;0,MID([title],[first '# in title],3),IF([first '# in title]&gt;0,MID([desc],#REF!,3),VLOOKUP([productid],$G$2:$R$1386,8))))</f>
        <v>22/</v>
      </c>
      <c r="S2643" s="1" t="e">
        <f>IF([kw in desc]=[kw rough in title],[kw in desc]*1,IFERROR(LEFT([kw_dirty],3)*1,IFERROR(LEFT([kw_dirty],2)*1,"n.a.")))</f>
        <v>#N/A</v>
      </c>
      <c r="T2643" s="1"/>
      <c r="U2643" s="1" t="e">
        <f>VLOOKUP(Tabelle1[[#This Row],[productid]],Tabelle2[#All],2,FALSE)</f>
        <v>#N/A</v>
      </c>
    </row>
    <row r="2644" spans="1:21" hidden="1">
      <c r="A2644" t="s">
        <v>4444</v>
      </c>
      <c r="B2644">
        <v>2274</v>
      </c>
      <c r="C2644">
        <v>289859</v>
      </c>
      <c r="D2644" t="s">
        <v>4451</v>
      </c>
      <c r="E2644" t="s">
        <v>4115</v>
      </c>
      <c r="F2644">
        <v>18406</v>
      </c>
      <c r="G2644">
        <v>1219746</v>
      </c>
      <c r="H2644">
        <f t="shared" si="41"/>
        <v>0</v>
      </c>
      <c r="I2644">
        <f t="array" ref="I2644">MIN(IFERROR(FIND(IstNumbers,A2644),""))</f>
        <v>32</v>
      </c>
      <c r="J2644" s="1" t="e">
        <f>IF([first '# in title]&lt;[pos kw in title],MID([title],[pos kw in title]-6,6),#N/A)</f>
        <v>#N/A</v>
      </c>
      <c r="K2644" s="1" t="e">
        <f>IFERROR(MID(SUBSTITUTE([kw rough in title],",","."),FIND("(",[kw rough in title])+1,20),SUBSTITUTE(IFERROR(MID([kw rough in title],FIND(" ",[kw rough in title])+1,20),[kw rough in title]),",","."))</f>
        <v>#N/A</v>
      </c>
      <c r="L2644" s="1">
        <f>IFERROR(FIND("kW",[desc]),0)</f>
        <v>71</v>
      </c>
      <c r="M2644">
        <f t="array" ref="M2644">MIN(IFERROR(FIND(IstNumbers,E2644),""))</f>
        <v>29</v>
      </c>
      <c r="N2644" s="1" t="str">
        <f>IF([first '# in desc]&lt;[pos kw in desc],MID([desc],[pos kw in desc]-7,7))</f>
        <v xml:space="preserve">­me 16 </v>
      </c>
      <c r="O264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44" s="1" t="str">
        <f>TRIM(IF([first '# in desc]&lt;[pos kw in desc],MID([desc],[pos kw in desc]-6,6),FALSE))</f>
        <v>me 16</v>
      </c>
      <c r="Q2644" s="1" t="b">
        <f>IF(LEN([manuell])=0,IFERROR([kw fine in title]*1,IFERROR(SUMPRODUCT(COUNTIF(IsDigits,MID([kw in desc],ROW($A$1:$A$150),1)))=LEN([kw in desc]),#N/A)),[manuell])</f>
        <v>0</v>
      </c>
      <c r="R2644" s="1" t="str">
        <f>IF([pos kw in title]&gt;0,MID(J2644,#REF!,4),IF([first '# in title]&gt;0,MID([title],[first '# in title],3),IF([first '# in title]&gt;0,MID([desc],#REF!,3),VLOOKUP([productid],$G$2:$R$1386,8))))</f>
        <v>16-</v>
      </c>
      <c r="S2644" s="1" t="e">
        <f>IF([kw in desc]=[kw rough in title],[kw in desc]*1,IFERROR(LEFT([kw_dirty],3)*1,IFERROR(LEFT([kw_dirty],2)*1,"n.a.")))</f>
        <v>#N/A</v>
      </c>
      <c r="T2644" s="1"/>
      <c r="U2644" s="1">
        <f>VLOOKUP(Tabelle1[[#This Row],[productid]],Tabelle2[#All],2,FALSE)</f>
        <v>16</v>
      </c>
    </row>
    <row r="2645" spans="1:21">
      <c r="A2645" t="s">
        <v>4446</v>
      </c>
      <c r="B2645">
        <v>2472</v>
      </c>
      <c r="C2645">
        <v>289859</v>
      </c>
      <c r="D2645" t="s">
        <v>4452</v>
      </c>
      <c r="E2645" t="s">
        <v>4453</v>
      </c>
      <c r="F2645">
        <v>18406</v>
      </c>
      <c r="G2645">
        <v>2286143</v>
      </c>
      <c r="H2645">
        <f t="shared" si="41"/>
        <v>0</v>
      </c>
      <c r="I2645">
        <f t="array" ref="I2645">MIN(IFERROR(FIND(IstNumbers,A2645),""))</f>
        <v>17</v>
      </c>
      <c r="J2645" s="1" t="e">
        <f>IF([first '# in title]&lt;[pos kw in title],MID([title],[pos kw in title]-6,6),#N/A)</f>
        <v>#N/A</v>
      </c>
      <c r="K2645" s="1" t="e">
        <f>IFERROR(MID(SUBSTITUTE([kw rough in title],",","."),FIND("(",[kw rough in title])+1,20),SUBSTITUTE(IFERROR(MID([kw rough in title],FIND(" ",[kw rough in title])+1,20),[kw rough in title]),",","."))</f>
        <v>#N/A</v>
      </c>
      <c r="L2645" s="1">
        <f>IFERROR(FIND("kW",[desc]),0)</f>
        <v>0</v>
      </c>
      <c r="M2645">
        <f t="array" ref="M2645">MIN(IFERROR(FIND(IstNumbers,E2645),""))</f>
        <v>33</v>
      </c>
      <c r="N2645" s="1" t="b">
        <f>IF([first '# in desc]&lt;[pos kw in desc],MID([desc],[pos kw in desc]-7,7))</f>
        <v>0</v>
      </c>
      <c r="O26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45" s="1" t="str">
        <f>TRIM(IF([first '# in desc]&lt;[pos kw in desc],MID([desc],[pos kw in desc]-6,6),FALSE))</f>
        <v>FALSCH</v>
      </c>
      <c r="Q2645" s="1" t="b">
        <f>IF(LEN([manuell])=0,IFERROR([kw fine in title]*1,IFERROR(SUMPRODUCT(COUNTIF(IsDigits,MID([kw in desc],ROW($A$1:$A$150),1)))=LEN([kw in desc]),#N/A)),[manuell])</f>
        <v>0</v>
      </c>
      <c r="R2645" s="1" t="str">
        <f>IF([pos kw in title]&gt;0,MID(J2645,#REF!,4),IF([first '# in title]&gt;0,MID([title],[first '# in title],3),IF([first '# in title]&gt;0,MID([desc],#REF!,3),VLOOKUP([productid],$G$2:$R$1386,8))))</f>
        <v>146</v>
      </c>
      <c r="S2645" s="1" t="e">
        <f>IF([kw in desc]=[kw rough in title],[kw in desc]*1,IFERROR(LEFT([kw_dirty],3)*1,IFERROR(LEFT([kw_dirty],2)*1,"n.a.")))</f>
        <v>#N/A</v>
      </c>
      <c r="T2645" s="1"/>
      <c r="U2645" s="1" t="e">
        <f>VLOOKUP(Tabelle1[[#This Row],[productid]],Tabelle2[#All],2,FALSE)</f>
        <v>#N/A</v>
      </c>
    </row>
    <row r="2646" spans="1:21">
      <c r="A2646" t="s">
        <v>4426</v>
      </c>
      <c r="B2646">
        <v>3285</v>
      </c>
      <c r="C2646">
        <v>289859</v>
      </c>
      <c r="D2646" t="s">
        <v>4454</v>
      </c>
      <c r="E2646" t="s">
        <v>4455</v>
      </c>
      <c r="F2646">
        <v>18406</v>
      </c>
      <c r="G2646">
        <v>3094808</v>
      </c>
      <c r="H2646">
        <f t="shared" si="41"/>
        <v>0</v>
      </c>
      <c r="I2646">
        <f t="array" ref="I2646">MIN(IFERROR(FIND(IstNumbers,A2646),""))</f>
        <v>25</v>
      </c>
      <c r="J2646" s="1" t="e">
        <f>IF([first '# in title]&lt;[pos kw in title],MID([title],[pos kw in title]-6,6),#N/A)</f>
        <v>#N/A</v>
      </c>
      <c r="K2646" s="1" t="e">
        <f>IFERROR(MID(SUBSTITUTE([kw rough in title],",","."),FIND("(",[kw rough in title])+1,20),SUBSTITUTE(IFERROR(MID([kw rough in title],FIND(" ",[kw rough in title])+1,20),[kw rough in title]),",","."))</f>
        <v>#N/A</v>
      </c>
      <c r="L2646" s="1">
        <f>IFERROR(FIND("kW",[desc]),0)</f>
        <v>0</v>
      </c>
      <c r="M2646">
        <f t="array" ref="M2646">MIN(IFERROR(FIND(IstNumbers,E2646),""))</f>
        <v>31</v>
      </c>
      <c r="N2646" s="1" t="b">
        <f>IF([first '# in desc]&lt;[pos kw in desc],MID([desc],[pos kw in desc]-7,7))</f>
        <v>0</v>
      </c>
      <c r="O26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46" s="1" t="str">
        <f>TRIM(IF([first '# in desc]&lt;[pos kw in desc],MID([desc],[pos kw in desc]-6,6),FALSE))</f>
        <v>FALSCH</v>
      </c>
      <c r="Q2646" s="1" t="b">
        <f>IF(LEN([manuell])=0,IFERROR([kw fine in title]*1,IFERROR(SUMPRODUCT(COUNTIF(IsDigits,MID([kw in desc],ROW($A$1:$A$150),1)))=LEN([kw in desc]),#N/A)),[manuell])</f>
        <v>0</v>
      </c>
      <c r="R2646" s="1" t="str">
        <f>IF([pos kw in title]&gt;0,MID(J2646,#REF!,4),IF([first '# in title]&gt;0,MID([title],[first '# in title],3),IF([first '# in title]&gt;0,MID([desc],#REF!,3),VLOOKUP([productid],$G$2:$R$1386,8))))</f>
        <v>22/</v>
      </c>
      <c r="S2646" s="1" t="e">
        <f>IF([kw in desc]=[kw rough in title],[kw in desc]*1,IFERROR(LEFT([kw_dirty],3)*1,IFERROR(LEFT([kw_dirty],2)*1,"n.a.")))</f>
        <v>#N/A</v>
      </c>
      <c r="T2646" s="1"/>
      <c r="U2646" s="1" t="e">
        <f>VLOOKUP(Tabelle1[[#This Row],[productid]],Tabelle2[#All],2,FALSE)</f>
        <v>#N/A</v>
      </c>
    </row>
    <row r="2647" spans="1:21" hidden="1">
      <c r="A2647" t="s">
        <v>4444</v>
      </c>
      <c r="B2647">
        <v>2274</v>
      </c>
      <c r="C2647">
        <v>289859</v>
      </c>
      <c r="D2647" t="s">
        <v>4456</v>
      </c>
      <c r="E2647" t="s">
        <v>4103</v>
      </c>
      <c r="F2647">
        <v>18406</v>
      </c>
      <c r="G2647">
        <v>1219746</v>
      </c>
      <c r="H2647">
        <f t="shared" si="41"/>
        <v>0</v>
      </c>
      <c r="I2647">
        <f t="array" ref="I2647">MIN(IFERROR(FIND(IstNumbers,A2647),""))</f>
        <v>32</v>
      </c>
      <c r="J2647" s="1" t="e">
        <f>IF([first '# in title]&lt;[pos kw in title],MID([title],[pos kw in title]-6,6),#N/A)</f>
        <v>#N/A</v>
      </c>
      <c r="K2647" s="1" t="e">
        <f>IFERROR(MID(SUBSTITUTE([kw rough in title],",","."),FIND("(",[kw rough in title])+1,20),SUBSTITUTE(IFERROR(MID([kw rough in title],FIND(" ",[kw rough in title])+1,20),[kw rough in title]),",","."))</f>
        <v>#N/A</v>
      </c>
      <c r="L2647" s="1">
        <f>IFERROR(FIND("kW",[desc]),0)</f>
        <v>71</v>
      </c>
      <c r="M2647">
        <f t="array" ref="M2647">MIN(IFERROR(FIND(IstNumbers,E2647),""))</f>
        <v>29</v>
      </c>
      <c r="N2647" s="1" t="str">
        <f>IF([first '# in desc]&lt;[pos kw in desc],MID([desc],[pos kw in desc]-7,7))</f>
        <v xml:space="preserve">­me 16 </v>
      </c>
      <c r="O264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47" s="1" t="str">
        <f>TRIM(IF([first '# in desc]&lt;[pos kw in desc],MID([desc],[pos kw in desc]-6,6),FALSE))</f>
        <v>me 16</v>
      </c>
      <c r="Q2647" s="1" t="b">
        <f>IF(LEN([manuell])=0,IFERROR([kw fine in title]*1,IFERROR(SUMPRODUCT(COUNTIF(IsDigits,MID([kw in desc],ROW($A$1:$A$150),1)))=LEN([kw in desc]),#N/A)),[manuell])</f>
        <v>0</v>
      </c>
      <c r="R2647" s="1" t="str">
        <f>IF([pos kw in title]&gt;0,MID(J2647,#REF!,4),IF([first '# in title]&gt;0,MID([title],[first '# in title],3),IF([first '# in title]&gt;0,MID([desc],#REF!,3),VLOOKUP([productid],$G$2:$R$1386,8))))</f>
        <v>16-</v>
      </c>
      <c r="S2647" s="1" t="e">
        <f>IF([kw in desc]=[kw rough in title],[kw in desc]*1,IFERROR(LEFT([kw_dirty],3)*1,IFERROR(LEFT([kw_dirty],2)*1,"n.a.")))</f>
        <v>#N/A</v>
      </c>
      <c r="T2647" s="1"/>
      <c r="U2647" s="1">
        <f>VLOOKUP(Tabelle1[[#This Row],[productid]],Tabelle2[#All],2,FALSE)</f>
        <v>16</v>
      </c>
    </row>
    <row r="2648" spans="1:21">
      <c r="A2648" t="s">
        <v>4446</v>
      </c>
      <c r="B2648">
        <v>2472</v>
      </c>
      <c r="C2648">
        <v>289859</v>
      </c>
      <c r="D2648" t="s">
        <v>4457</v>
      </c>
      <c r="E2648" t="s">
        <v>4458</v>
      </c>
      <c r="F2648">
        <v>18406</v>
      </c>
      <c r="G2648">
        <v>2286143</v>
      </c>
      <c r="H2648">
        <f t="shared" si="41"/>
        <v>0</v>
      </c>
      <c r="I2648">
        <f t="array" ref="I2648">MIN(IFERROR(FIND(IstNumbers,A2648),""))</f>
        <v>17</v>
      </c>
      <c r="J2648" s="1" t="e">
        <f>IF([first '# in title]&lt;[pos kw in title],MID([title],[pos kw in title]-6,6),#N/A)</f>
        <v>#N/A</v>
      </c>
      <c r="K2648" s="1" t="e">
        <f>IFERROR(MID(SUBSTITUTE([kw rough in title],",","."),FIND("(",[kw rough in title])+1,20),SUBSTITUTE(IFERROR(MID([kw rough in title],FIND(" ",[kw rough in title])+1,20),[kw rough in title]),",","."))</f>
        <v>#N/A</v>
      </c>
      <c r="L2648" s="1">
        <f>IFERROR(FIND("kW",[desc]),0)</f>
        <v>0</v>
      </c>
      <c r="M2648">
        <f t="array" ref="M2648">MIN(IFERROR(FIND(IstNumbers,E2648),""))</f>
        <v>33</v>
      </c>
      <c r="N2648" s="1" t="b">
        <f>IF([first '# in desc]&lt;[pos kw in desc],MID([desc],[pos kw in desc]-7,7))</f>
        <v>0</v>
      </c>
      <c r="O26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48" s="1" t="str">
        <f>TRIM(IF([first '# in desc]&lt;[pos kw in desc],MID([desc],[pos kw in desc]-6,6),FALSE))</f>
        <v>FALSCH</v>
      </c>
      <c r="Q2648" s="1" t="b">
        <f>IF(LEN([manuell])=0,IFERROR([kw fine in title]*1,IFERROR(SUMPRODUCT(COUNTIF(IsDigits,MID([kw in desc],ROW($A$1:$A$150),1)))=LEN([kw in desc]),#N/A)),[manuell])</f>
        <v>0</v>
      </c>
      <c r="R2648" s="1" t="str">
        <f>IF([pos kw in title]&gt;0,MID(J2648,#REF!,4),IF([first '# in title]&gt;0,MID([title],[first '# in title],3),IF([first '# in title]&gt;0,MID([desc],#REF!,3),VLOOKUP([productid],$G$2:$R$1386,8))))</f>
        <v>146</v>
      </c>
      <c r="S2648" s="1" t="e">
        <f>IF([kw in desc]=[kw rough in title],[kw in desc]*1,IFERROR(LEFT([kw_dirty],3)*1,IFERROR(LEFT([kw_dirty],2)*1,"n.a.")))</f>
        <v>#N/A</v>
      </c>
      <c r="T2648" s="1"/>
      <c r="U2648" s="1" t="e">
        <f>VLOOKUP(Tabelle1[[#This Row],[productid]],Tabelle2[#All],2,FALSE)</f>
        <v>#N/A</v>
      </c>
    </row>
    <row r="2649" spans="1:21">
      <c r="A2649" t="s">
        <v>4426</v>
      </c>
      <c r="B2649">
        <v>3285</v>
      </c>
      <c r="C2649">
        <v>289859</v>
      </c>
      <c r="D2649" t="s">
        <v>4459</v>
      </c>
      <c r="E2649" t="s">
        <v>4460</v>
      </c>
      <c r="F2649">
        <v>18406</v>
      </c>
      <c r="G2649">
        <v>3094808</v>
      </c>
      <c r="H2649">
        <f t="shared" si="41"/>
        <v>0</v>
      </c>
      <c r="I2649">
        <f t="array" ref="I2649">MIN(IFERROR(FIND(IstNumbers,A2649),""))</f>
        <v>25</v>
      </c>
      <c r="J2649" s="1" t="e">
        <f>IF([first '# in title]&lt;[pos kw in title],MID([title],[pos kw in title]-6,6),#N/A)</f>
        <v>#N/A</v>
      </c>
      <c r="K2649" s="1" t="e">
        <f>IFERROR(MID(SUBSTITUTE([kw rough in title],",","."),FIND("(",[kw rough in title])+1,20),SUBSTITUTE(IFERROR(MID([kw rough in title],FIND(" ",[kw rough in title])+1,20),[kw rough in title]),",","."))</f>
        <v>#N/A</v>
      </c>
      <c r="L2649" s="1">
        <f>IFERROR(FIND("kW",[desc]),0)</f>
        <v>0</v>
      </c>
      <c r="M2649">
        <f t="array" ref="M2649">MIN(IFERROR(FIND(IstNumbers,E2649),""))</f>
        <v>31</v>
      </c>
      <c r="N2649" s="1" t="b">
        <f>IF([first '# in desc]&lt;[pos kw in desc],MID([desc],[pos kw in desc]-7,7))</f>
        <v>0</v>
      </c>
      <c r="O26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49" s="1" t="str">
        <f>TRIM(IF([first '# in desc]&lt;[pos kw in desc],MID([desc],[pos kw in desc]-6,6),FALSE))</f>
        <v>FALSCH</v>
      </c>
      <c r="Q2649" s="1" t="b">
        <f>IF(LEN([manuell])=0,IFERROR([kw fine in title]*1,IFERROR(SUMPRODUCT(COUNTIF(IsDigits,MID([kw in desc],ROW($A$1:$A$150),1)))=LEN([kw in desc]),#N/A)),[manuell])</f>
        <v>0</v>
      </c>
      <c r="R2649" s="1" t="str">
        <f>IF([pos kw in title]&gt;0,MID(J2649,#REF!,4),IF([first '# in title]&gt;0,MID([title],[first '# in title],3),IF([first '# in title]&gt;0,MID([desc],#REF!,3),VLOOKUP([productid],$G$2:$R$1386,8))))</f>
        <v>22/</v>
      </c>
      <c r="S2649" s="1" t="e">
        <f>IF([kw in desc]=[kw rough in title],[kw in desc]*1,IFERROR(LEFT([kw_dirty],3)*1,IFERROR(LEFT([kw_dirty],2)*1,"n.a.")))</f>
        <v>#N/A</v>
      </c>
      <c r="T2649" s="1"/>
      <c r="U2649" s="1" t="e">
        <f>VLOOKUP(Tabelle1[[#This Row],[productid]],Tabelle2[#All],2,FALSE)</f>
        <v>#N/A</v>
      </c>
    </row>
    <row r="2650" spans="1:21" hidden="1">
      <c r="A2650" t="s">
        <v>4444</v>
      </c>
      <c r="B2650">
        <v>2274</v>
      </c>
      <c r="C2650">
        <v>289859</v>
      </c>
      <c r="D2650" t="s">
        <v>4461</v>
      </c>
      <c r="E2650" t="s">
        <v>4026</v>
      </c>
      <c r="F2650">
        <v>18406</v>
      </c>
      <c r="G2650">
        <v>1219746</v>
      </c>
      <c r="H2650">
        <f t="shared" si="41"/>
        <v>0</v>
      </c>
      <c r="I2650">
        <f t="array" ref="I2650">MIN(IFERROR(FIND(IstNumbers,A2650),""))</f>
        <v>32</v>
      </c>
      <c r="J2650" s="1" t="e">
        <f>IF([first '# in title]&lt;[pos kw in title],MID([title],[pos kw in title]-6,6),#N/A)</f>
        <v>#N/A</v>
      </c>
      <c r="K2650" s="1" t="e">
        <f>IFERROR(MID(SUBSTITUTE([kw rough in title],",","."),FIND("(",[kw rough in title])+1,20),SUBSTITUTE(IFERROR(MID([kw rough in title],FIND(" ",[kw rough in title])+1,20),[kw rough in title]),",","."))</f>
        <v>#N/A</v>
      </c>
      <c r="L2650" s="1">
        <f>IFERROR(FIND("kW",[desc]),0)</f>
        <v>71</v>
      </c>
      <c r="M2650">
        <f t="array" ref="M2650">MIN(IFERROR(FIND(IstNumbers,E2650),""))</f>
        <v>29</v>
      </c>
      <c r="N2650" s="1" t="str">
        <f>IF([first '# in desc]&lt;[pos kw in desc],MID([desc],[pos kw in desc]-7,7))</f>
        <v xml:space="preserve">­me 16 </v>
      </c>
      <c r="O265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50" s="1" t="str">
        <f>TRIM(IF([first '# in desc]&lt;[pos kw in desc],MID([desc],[pos kw in desc]-6,6),FALSE))</f>
        <v>me 16</v>
      </c>
      <c r="Q2650" s="1" t="b">
        <f>IF(LEN([manuell])=0,IFERROR([kw fine in title]*1,IFERROR(SUMPRODUCT(COUNTIF(IsDigits,MID([kw in desc],ROW($A$1:$A$150),1)))=LEN([kw in desc]),#N/A)),[manuell])</f>
        <v>0</v>
      </c>
      <c r="R2650" s="1" t="str">
        <f>IF([pos kw in title]&gt;0,MID(J2650,#REF!,4),IF([first '# in title]&gt;0,MID([title],[first '# in title],3),IF([first '# in title]&gt;0,MID([desc],#REF!,3),VLOOKUP([productid],$G$2:$R$1386,8))))</f>
        <v>16-</v>
      </c>
      <c r="S2650" s="1" t="e">
        <f>IF([kw in desc]=[kw rough in title],[kw in desc]*1,IFERROR(LEFT([kw_dirty],3)*1,IFERROR(LEFT([kw_dirty],2)*1,"n.a.")))</f>
        <v>#N/A</v>
      </c>
      <c r="T2650" s="1"/>
      <c r="U2650" s="1">
        <f>VLOOKUP(Tabelle1[[#This Row],[productid]],Tabelle2[#All],2,FALSE)</f>
        <v>16</v>
      </c>
    </row>
    <row r="2651" spans="1:21">
      <c r="A2651" t="s">
        <v>4446</v>
      </c>
      <c r="B2651">
        <v>2475</v>
      </c>
      <c r="C2651">
        <v>289859</v>
      </c>
      <c r="D2651" t="s">
        <v>4462</v>
      </c>
      <c r="E2651" t="s">
        <v>4463</v>
      </c>
      <c r="F2651">
        <v>18406</v>
      </c>
      <c r="G2651">
        <v>2286143</v>
      </c>
      <c r="H2651">
        <f t="shared" si="41"/>
        <v>0</v>
      </c>
      <c r="I2651">
        <f t="array" ref="I2651">MIN(IFERROR(FIND(IstNumbers,A2651),""))</f>
        <v>17</v>
      </c>
      <c r="J2651" s="1" t="e">
        <f>IF([first '# in title]&lt;[pos kw in title],MID([title],[pos kw in title]-6,6),#N/A)</f>
        <v>#N/A</v>
      </c>
      <c r="K2651" s="1" t="e">
        <f>IFERROR(MID(SUBSTITUTE([kw rough in title],",","."),FIND("(",[kw rough in title])+1,20),SUBSTITUTE(IFERROR(MID([kw rough in title],FIND(" ",[kw rough in title])+1,20),[kw rough in title]),",","."))</f>
        <v>#N/A</v>
      </c>
      <c r="L2651" s="1">
        <f>IFERROR(FIND("kW",[desc]),0)</f>
        <v>0</v>
      </c>
      <c r="M2651">
        <f t="array" ref="M2651">MIN(IFERROR(FIND(IstNumbers,E2651),""))</f>
        <v>33</v>
      </c>
      <c r="N2651" s="1" t="b">
        <f>IF([first '# in desc]&lt;[pos kw in desc],MID([desc],[pos kw in desc]-7,7))</f>
        <v>0</v>
      </c>
      <c r="O26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51" s="1" t="str">
        <f>TRIM(IF([first '# in desc]&lt;[pos kw in desc],MID([desc],[pos kw in desc]-6,6),FALSE))</f>
        <v>FALSCH</v>
      </c>
      <c r="Q2651" s="1" t="b">
        <f>IF(LEN([manuell])=0,IFERROR([kw fine in title]*1,IFERROR(SUMPRODUCT(COUNTIF(IsDigits,MID([kw in desc],ROW($A$1:$A$150),1)))=LEN([kw in desc]),#N/A)),[manuell])</f>
        <v>0</v>
      </c>
      <c r="R2651" s="1" t="str">
        <f>IF([pos kw in title]&gt;0,MID(J2651,#REF!,4),IF([first '# in title]&gt;0,MID([title],[first '# in title],3),IF([first '# in title]&gt;0,MID([desc],#REF!,3),VLOOKUP([productid],$G$2:$R$1386,8))))</f>
        <v>146</v>
      </c>
      <c r="S2651" s="1" t="e">
        <f>IF([kw in desc]=[kw rough in title],[kw in desc]*1,IFERROR(LEFT([kw_dirty],3)*1,IFERROR(LEFT([kw_dirty],2)*1,"n.a.")))</f>
        <v>#N/A</v>
      </c>
      <c r="T2651" s="1"/>
      <c r="U2651" s="1" t="e">
        <f>VLOOKUP(Tabelle1[[#This Row],[productid]],Tabelle2[#All],2,FALSE)</f>
        <v>#N/A</v>
      </c>
    </row>
    <row r="2652" spans="1:21">
      <c r="A2652" t="s">
        <v>4426</v>
      </c>
      <c r="B2652">
        <v>3290</v>
      </c>
      <c r="C2652">
        <v>289859</v>
      </c>
      <c r="D2652" t="s">
        <v>4464</v>
      </c>
      <c r="E2652" t="s">
        <v>4465</v>
      </c>
      <c r="F2652">
        <v>18406</v>
      </c>
      <c r="G2652">
        <v>3094808</v>
      </c>
      <c r="H2652">
        <f t="shared" si="41"/>
        <v>0</v>
      </c>
      <c r="I2652">
        <f t="array" ref="I2652">MIN(IFERROR(FIND(IstNumbers,A2652),""))</f>
        <v>25</v>
      </c>
      <c r="J2652" s="1" t="e">
        <f>IF([first '# in title]&lt;[pos kw in title],MID([title],[pos kw in title]-6,6),#N/A)</f>
        <v>#N/A</v>
      </c>
      <c r="K2652" s="1" t="e">
        <f>IFERROR(MID(SUBSTITUTE([kw rough in title],",","."),FIND("(",[kw rough in title])+1,20),SUBSTITUTE(IFERROR(MID([kw rough in title],FIND(" ",[kw rough in title])+1,20),[kw rough in title]),",","."))</f>
        <v>#N/A</v>
      </c>
      <c r="L2652" s="1">
        <f>IFERROR(FIND("kW",[desc]),0)</f>
        <v>0</v>
      </c>
      <c r="M2652">
        <f t="array" ref="M2652">MIN(IFERROR(FIND(IstNumbers,E2652),""))</f>
        <v>31</v>
      </c>
      <c r="N2652" s="1" t="b">
        <f>IF([first '# in desc]&lt;[pos kw in desc],MID([desc],[pos kw in desc]-7,7))</f>
        <v>0</v>
      </c>
      <c r="O26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52" s="1" t="str">
        <f>TRIM(IF([first '# in desc]&lt;[pos kw in desc],MID([desc],[pos kw in desc]-6,6),FALSE))</f>
        <v>FALSCH</v>
      </c>
      <c r="Q2652" s="1" t="b">
        <f>IF(LEN([manuell])=0,IFERROR([kw fine in title]*1,IFERROR(SUMPRODUCT(COUNTIF(IsDigits,MID([kw in desc],ROW($A$1:$A$150),1)))=LEN([kw in desc]),#N/A)),[manuell])</f>
        <v>0</v>
      </c>
      <c r="R2652" s="1" t="str">
        <f>IF([pos kw in title]&gt;0,MID(J2652,#REF!,4),IF([first '# in title]&gt;0,MID([title],[first '# in title],3),IF([first '# in title]&gt;0,MID([desc],#REF!,3),VLOOKUP([productid],$G$2:$R$1386,8))))</f>
        <v>22/</v>
      </c>
      <c r="S2652" s="1" t="e">
        <f>IF([kw in desc]=[kw rough in title],[kw in desc]*1,IFERROR(LEFT([kw_dirty],3)*1,IFERROR(LEFT([kw_dirty],2)*1,"n.a.")))</f>
        <v>#N/A</v>
      </c>
      <c r="T2652" s="1"/>
      <c r="U2652" s="1" t="e">
        <f>VLOOKUP(Tabelle1[[#This Row],[productid]],Tabelle2[#All],2,FALSE)</f>
        <v>#N/A</v>
      </c>
    </row>
    <row r="2653" spans="1:21" hidden="1">
      <c r="A2653" t="s">
        <v>4444</v>
      </c>
      <c r="B2653">
        <v>2279</v>
      </c>
      <c r="C2653">
        <v>289859</v>
      </c>
      <c r="D2653" t="s">
        <v>4466</v>
      </c>
      <c r="E2653" t="s">
        <v>4126</v>
      </c>
      <c r="F2653">
        <v>18406</v>
      </c>
      <c r="G2653">
        <v>1219746</v>
      </c>
      <c r="H2653">
        <f t="shared" si="41"/>
        <v>0</v>
      </c>
      <c r="I2653">
        <f t="array" ref="I2653">MIN(IFERROR(FIND(IstNumbers,A2653),""))</f>
        <v>32</v>
      </c>
      <c r="J2653" s="1" t="e">
        <f>IF([first '# in title]&lt;[pos kw in title],MID([title],[pos kw in title]-6,6),#N/A)</f>
        <v>#N/A</v>
      </c>
      <c r="K2653" s="1" t="e">
        <f>IFERROR(MID(SUBSTITUTE([kw rough in title],",","."),FIND("(",[kw rough in title])+1,20),SUBSTITUTE(IFERROR(MID([kw rough in title],FIND(" ",[kw rough in title])+1,20),[kw rough in title]),",","."))</f>
        <v>#N/A</v>
      </c>
      <c r="L2653" s="1">
        <f>IFERROR(FIND("kW",[desc]),0)</f>
        <v>71</v>
      </c>
      <c r="M2653">
        <f t="array" ref="M2653">MIN(IFERROR(FIND(IstNumbers,E2653),""))</f>
        <v>29</v>
      </c>
      <c r="N2653" s="1" t="str">
        <f>IF([first '# in desc]&lt;[pos kw in desc],MID([desc],[pos kw in desc]-7,7))</f>
        <v xml:space="preserve">­me 16 </v>
      </c>
      <c r="O265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53" s="1" t="str">
        <f>TRIM(IF([first '# in desc]&lt;[pos kw in desc],MID([desc],[pos kw in desc]-6,6),FALSE))</f>
        <v>me 16</v>
      </c>
      <c r="Q2653" s="1" t="b">
        <f>IF(LEN([manuell])=0,IFERROR([kw fine in title]*1,IFERROR(SUMPRODUCT(COUNTIF(IsDigits,MID([kw in desc],ROW($A$1:$A$150),1)))=LEN([kw in desc]),#N/A)),[manuell])</f>
        <v>0</v>
      </c>
      <c r="R2653" s="1" t="str">
        <f>IF([pos kw in title]&gt;0,MID(J2653,#REF!,4),IF([first '# in title]&gt;0,MID([title],[first '# in title],3),IF([first '# in title]&gt;0,MID([desc],#REF!,3),VLOOKUP([productid],$G$2:$R$1386,8))))</f>
        <v>16-</v>
      </c>
      <c r="S2653" s="1" t="e">
        <f>IF([kw in desc]=[kw rough in title],[kw in desc]*1,IFERROR(LEFT([kw_dirty],3)*1,IFERROR(LEFT([kw_dirty],2)*1,"n.a.")))</f>
        <v>#N/A</v>
      </c>
      <c r="T2653" s="1"/>
      <c r="U2653" s="1">
        <f>VLOOKUP(Tabelle1[[#This Row],[productid]],Tabelle2[#All],2,FALSE)</f>
        <v>16</v>
      </c>
    </row>
    <row r="2654" spans="1:21">
      <c r="A2654" t="s">
        <v>4446</v>
      </c>
      <c r="B2654">
        <v>2475</v>
      </c>
      <c r="C2654">
        <v>289859</v>
      </c>
      <c r="D2654" t="s">
        <v>4467</v>
      </c>
      <c r="E2654" t="s">
        <v>4468</v>
      </c>
      <c r="F2654">
        <v>18406</v>
      </c>
      <c r="G2654">
        <v>2286143</v>
      </c>
      <c r="H2654">
        <f t="shared" si="41"/>
        <v>0</v>
      </c>
      <c r="I2654">
        <f t="array" ref="I2654">MIN(IFERROR(FIND(IstNumbers,A2654),""))</f>
        <v>17</v>
      </c>
      <c r="J2654" s="1" t="e">
        <f>IF([first '# in title]&lt;[pos kw in title],MID([title],[pos kw in title]-6,6),#N/A)</f>
        <v>#N/A</v>
      </c>
      <c r="K2654" s="1" t="e">
        <f>IFERROR(MID(SUBSTITUTE([kw rough in title],",","."),FIND("(",[kw rough in title])+1,20),SUBSTITUTE(IFERROR(MID([kw rough in title],FIND(" ",[kw rough in title])+1,20),[kw rough in title]),",","."))</f>
        <v>#N/A</v>
      </c>
      <c r="L2654" s="1">
        <f>IFERROR(FIND("kW",[desc]),0)</f>
        <v>0</v>
      </c>
      <c r="M2654">
        <f t="array" ref="M2654">MIN(IFERROR(FIND(IstNumbers,E2654),""))</f>
        <v>33</v>
      </c>
      <c r="N2654" s="1" t="b">
        <f>IF([first '# in desc]&lt;[pos kw in desc],MID([desc],[pos kw in desc]-7,7))</f>
        <v>0</v>
      </c>
      <c r="O26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54" s="1" t="str">
        <f>TRIM(IF([first '# in desc]&lt;[pos kw in desc],MID([desc],[pos kw in desc]-6,6),FALSE))</f>
        <v>FALSCH</v>
      </c>
      <c r="Q2654" s="1" t="b">
        <f>IF(LEN([manuell])=0,IFERROR([kw fine in title]*1,IFERROR(SUMPRODUCT(COUNTIF(IsDigits,MID([kw in desc],ROW($A$1:$A$150),1)))=LEN([kw in desc]),#N/A)),[manuell])</f>
        <v>0</v>
      </c>
      <c r="R2654" s="1" t="str">
        <f>IF([pos kw in title]&gt;0,MID(J2654,#REF!,4),IF([first '# in title]&gt;0,MID([title],[first '# in title],3),IF([first '# in title]&gt;0,MID([desc],#REF!,3),VLOOKUP([productid],$G$2:$R$1386,8))))</f>
        <v>146</v>
      </c>
      <c r="S2654" s="1" t="e">
        <f>IF([kw in desc]=[kw rough in title],[kw in desc]*1,IFERROR(LEFT([kw_dirty],3)*1,IFERROR(LEFT([kw_dirty],2)*1,"n.a.")))</f>
        <v>#N/A</v>
      </c>
      <c r="T2654" s="1"/>
      <c r="U2654" s="1" t="e">
        <f>VLOOKUP(Tabelle1[[#This Row],[productid]],Tabelle2[#All],2,FALSE)</f>
        <v>#N/A</v>
      </c>
    </row>
    <row r="2655" spans="1:21">
      <c r="A2655" t="s">
        <v>4426</v>
      </c>
      <c r="B2655">
        <v>3290</v>
      </c>
      <c r="C2655">
        <v>289859</v>
      </c>
      <c r="D2655" t="s">
        <v>4469</v>
      </c>
      <c r="E2655" t="s">
        <v>4470</v>
      </c>
      <c r="F2655">
        <v>18406</v>
      </c>
      <c r="G2655">
        <v>3094808</v>
      </c>
      <c r="H2655">
        <f t="shared" si="41"/>
        <v>0</v>
      </c>
      <c r="I2655">
        <f t="array" ref="I2655">MIN(IFERROR(FIND(IstNumbers,A2655),""))</f>
        <v>25</v>
      </c>
      <c r="J2655" s="1" t="e">
        <f>IF([first '# in title]&lt;[pos kw in title],MID([title],[pos kw in title]-6,6),#N/A)</f>
        <v>#N/A</v>
      </c>
      <c r="K2655" s="1" t="e">
        <f>IFERROR(MID(SUBSTITUTE([kw rough in title],",","."),FIND("(",[kw rough in title])+1,20),SUBSTITUTE(IFERROR(MID([kw rough in title],FIND(" ",[kw rough in title])+1,20),[kw rough in title]),",","."))</f>
        <v>#N/A</v>
      </c>
      <c r="L2655" s="1">
        <f>IFERROR(FIND("kW",[desc]),0)</f>
        <v>0</v>
      </c>
      <c r="M2655">
        <f t="array" ref="M2655">MIN(IFERROR(FIND(IstNumbers,E2655),""))</f>
        <v>31</v>
      </c>
      <c r="N2655" s="1" t="b">
        <f>IF([first '# in desc]&lt;[pos kw in desc],MID([desc],[pos kw in desc]-7,7))</f>
        <v>0</v>
      </c>
      <c r="O26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55" s="1" t="str">
        <f>TRIM(IF([first '# in desc]&lt;[pos kw in desc],MID([desc],[pos kw in desc]-6,6),FALSE))</f>
        <v>FALSCH</v>
      </c>
      <c r="Q2655" s="1" t="b">
        <f>IF(LEN([manuell])=0,IFERROR([kw fine in title]*1,IFERROR(SUMPRODUCT(COUNTIF(IsDigits,MID([kw in desc],ROW($A$1:$A$150),1)))=LEN([kw in desc]),#N/A)),[manuell])</f>
        <v>0</v>
      </c>
      <c r="R2655" s="1" t="str">
        <f>IF([pos kw in title]&gt;0,MID(J2655,#REF!,4),IF([first '# in title]&gt;0,MID([title],[first '# in title],3),IF([first '# in title]&gt;0,MID([desc],#REF!,3),VLOOKUP([productid],$G$2:$R$1386,8))))</f>
        <v>22/</v>
      </c>
      <c r="S2655" s="1" t="e">
        <f>IF([kw in desc]=[kw rough in title],[kw in desc]*1,IFERROR(LEFT([kw_dirty],3)*1,IFERROR(LEFT([kw_dirty],2)*1,"n.a.")))</f>
        <v>#N/A</v>
      </c>
      <c r="T2655" s="1"/>
      <c r="U2655" s="1" t="e">
        <f>VLOOKUP(Tabelle1[[#This Row],[productid]],Tabelle2[#All],2,FALSE)</f>
        <v>#N/A</v>
      </c>
    </row>
    <row r="2656" spans="1:21" hidden="1">
      <c r="A2656" t="s">
        <v>4471</v>
      </c>
      <c r="B2656">
        <v>3335</v>
      </c>
      <c r="C2656">
        <v>289859</v>
      </c>
      <c r="D2656" t="s">
        <v>4472</v>
      </c>
      <c r="E2656" t="s">
        <v>4014</v>
      </c>
      <c r="F2656">
        <v>18406</v>
      </c>
      <c r="G2656">
        <v>1750863</v>
      </c>
      <c r="H2656">
        <f t="shared" si="41"/>
        <v>0</v>
      </c>
      <c r="I2656">
        <f t="array" ref="I2656">MIN(IFERROR(FIND(IstNumbers,A2656),""))</f>
        <v>13</v>
      </c>
      <c r="J2656" s="1" t="e">
        <f>IF([first '# in title]&lt;[pos kw in title],MID([title],[pos kw in title]-6,6),#N/A)</f>
        <v>#N/A</v>
      </c>
      <c r="K2656" s="1" t="e">
        <f>IFERROR(MID(SUBSTITUTE([kw rough in title],",","."),FIND("(",[kw rough in title])+1,20),SUBSTITUTE(IFERROR(MID([kw rough in title],FIND(" ",[kw rough in title])+1,20),[kw rough in title]),",","."))</f>
        <v>#N/A</v>
      </c>
      <c r="L2656" s="1">
        <f>IFERROR(FIND("kW",[desc]),0)</f>
        <v>70</v>
      </c>
      <c r="M2656">
        <f t="array" ref="M2656">MIN(IFERROR(FIND(IstNumbers,E2656),""))</f>
        <v>34</v>
      </c>
      <c r="N2656" s="1" t="str">
        <f>IF([first '# in desc]&lt;[pos kw in desc],MID([desc],[pos kw in desc]-7,7))</f>
        <v xml:space="preserve">­me 42 </v>
      </c>
      <c r="O26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56" s="1" t="str">
        <f>TRIM(IF([first '# in desc]&lt;[pos kw in desc],MID([desc],[pos kw in desc]-6,6),FALSE))</f>
        <v>me 42</v>
      </c>
      <c r="Q2656" s="1" t="b">
        <f>IF(LEN([manuell])=0,IFERROR([kw fine in title]*1,IFERROR(SUMPRODUCT(COUNTIF(IsDigits,MID([kw in desc],ROW($A$1:$A$150),1)))=LEN([kw in desc]),#N/A)),[manuell])</f>
        <v>0</v>
      </c>
      <c r="R2656" s="1" t="str">
        <f>IF([pos kw in title]&gt;0,MID(J2656,#REF!,4),IF([first '# in title]&gt;0,MID([title],[first '# in title],3),IF([first '# in title]&gt;0,MID([desc],#REF!,3),VLOOKUP([productid],$G$2:$R$1386,8))))</f>
        <v xml:space="preserve">42 </v>
      </c>
      <c r="S2656" s="1" t="e">
        <f>IF([kw in desc]=[kw rough in title],[kw in desc]*1,IFERROR(LEFT([kw_dirty],3)*1,IFERROR(LEFT([kw_dirty],2)*1,"n.a.")))</f>
        <v>#N/A</v>
      </c>
      <c r="T2656" s="1"/>
      <c r="U2656" s="1">
        <f>VLOOKUP(Tabelle1[[#This Row],[productid]],Tabelle2[#All],2,FALSE)</f>
        <v>42</v>
      </c>
    </row>
    <row r="2657" spans="1:21" hidden="1">
      <c r="A2657" t="s">
        <v>4444</v>
      </c>
      <c r="B2657">
        <v>2279</v>
      </c>
      <c r="C2657">
        <v>289859</v>
      </c>
      <c r="D2657" t="s">
        <v>4473</v>
      </c>
      <c r="E2657" t="s">
        <v>4136</v>
      </c>
      <c r="F2657">
        <v>18406</v>
      </c>
      <c r="G2657">
        <v>1219746</v>
      </c>
      <c r="H2657">
        <f t="shared" si="41"/>
        <v>0</v>
      </c>
      <c r="I2657">
        <f t="array" ref="I2657">MIN(IFERROR(FIND(IstNumbers,A2657),""))</f>
        <v>32</v>
      </c>
      <c r="J2657" s="1" t="e">
        <f>IF([first '# in title]&lt;[pos kw in title],MID([title],[pos kw in title]-6,6),#N/A)</f>
        <v>#N/A</v>
      </c>
      <c r="K2657" s="1" t="e">
        <f>IFERROR(MID(SUBSTITUTE([kw rough in title],",","."),FIND("(",[kw rough in title])+1,20),SUBSTITUTE(IFERROR(MID([kw rough in title],FIND(" ",[kw rough in title])+1,20),[kw rough in title]),",","."))</f>
        <v>#N/A</v>
      </c>
      <c r="L2657" s="1">
        <f>IFERROR(FIND("kW",[desc]),0)</f>
        <v>71</v>
      </c>
      <c r="M2657">
        <f t="array" ref="M2657">MIN(IFERROR(FIND(IstNumbers,E2657),""))</f>
        <v>29</v>
      </c>
      <c r="N2657" s="1" t="str">
        <f>IF([first '# in desc]&lt;[pos kw in desc],MID([desc],[pos kw in desc]-7,7))</f>
        <v xml:space="preserve">­me 16 </v>
      </c>
      <c r="O265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57" s="1" t="str">
        <f>TRIM(IF([first '# in desc]&lt;[pos kw in desc],MID([desc],[pos kw in desc]-6,6),FALSE))</f>
        <v>me 16</v>
      </c>
      <c r="Q2657" s="1" t="b">
        <f>IF(LEN([manuell])=0,IFERROR([kw fine in title]*1,IFERROR(SUMPRODUCT(COUNTIF(IsDigits,MID([kw in desc],ROW($A$1:$A$150),1)))=LEN([kw in desc]),#N/A)),[manuell])</f>
        <v>0</v>
      </c>
      <c r="R2657" s="1" t="str">
        <f>IF([pos kw in title]&gt;0,MID(J2657,#REF!,4),IF([first '# in title]&gt;0,MID([title],[first '# in title],3),IF([first '# in title]&gt;0,MID([desc],#REF!,3),VLOOKUP([productid],$G$2:$R$1386,8))))</f>
        <v>16-</v>
      </c>
      <c r="S2657" s="1" t="e">
        <f>IF([kw in desc]=[kw rough in title],[kw in desc]*1,IFERROR(LEFT([kw_dirty],3)*1,IFERROR(LEFT([kw_dirty],2)*1,"n.a.")))</f>
        <v>#N/A</v>
      </c>
      <c r="T2657" s="1"/>
      <c r="U2657" s="1">
        <f>VLOOKUP(Tabelle1[[#This Row],[productid]],Tabelle2[#All],2,FALSE)</f>
        <v>16</v>
      </c>
    </row>
    <row r="2658" spans="1:21">
      <c r="A2658" t="s">
        <v>4446</v>
      </c>
      <c r="B2658">
        <v>2478</v>
      </c>
      <c r="C2658">
        <v>289859</v>
      </c>
      <c r="D2658" t="s">
        <v>4474</v>
      </c>
      <c r="E2658" t="s">
        <v>4475</v>
      </c>
      <c r="F2658">
        <v>18406</v>
      </c>
      <c r="G2658">
        <v>2286143</v>
      </c>
      <c r="H2658">
        <f t="shared" si="41"/>
        <v>0</v>
      </c>
      <c r="I2658">
        <f t="array" ref="I2658">MIN(IFERROR(FIND(IstNumbers,A2658),""))</f>
        <v>17</v>
      </c>
      <c r="J2658" s="1" t="e">
        <f>IF([first '# in title]&lt;[pos kw in title],MID([title],[pos kw in title]-6,6),#N/A)</f>
        <v>#N/A</v>
      </c>
      <c r="K2658" s="1" t="e">
        <f>IFERROR(MID(SUBSTITUTE([kw rough in title],",","."),FIND("(",[kw rough in title])+1,20),SUBSTITUTE(IFERROR(MID([kw rough in title],FIND(" ",[kw rough in title])+1,20),[kw rough in title]),",","."))</f>
        <v>#N/A</v>
      </c>
      <c r="L2658" s="1">
        <f>IFERROR(FIND("kW",[desc]),0)</f>
        <v>0</v>
      </c>
      <c r="M2658">
        <f t="array" ref="M2658">MIN(IFERROR(FIND(IstNumbers,E2658),""))</f>
        <v>33</v>
      </c>
      <c r="N2658" s="1" t="b">
        <f>IF([first '# in desc]&lt;[pos kw in desc],MID([desc],[pos kw in desc]-7,7))</f>
        <v>0</v>
      </c>
      <c r="O26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58" s="1" t="str">
        <f>TRIM(IF([first '# in desc]&lt;[pos kw in desc],MID([desc],[pos kw in desc]-6,6),FALSE))</f>
        <v>FALSCH</v>
      </c>
      <c r="Q2658" s="1" t="b">
        <f>IF(LEN([manuell])=0,IFERROR([kw fine in title]*1,IFERROR(SUMPRODUCT(COUNTIF(IsDigits,MID([kw in desc],ROW($A$1:$A$150),1)))=LEN([kw in desc]),#N/A)),[manuell])</f>
        <v>0</v>
      </c>
      <c r="R2658" s="1" t="str">
        <f>IF([pos kw in title]&gt;0,MID(J2658,#REF!,4),IF([first '# in title]&gt;0,MID([title],[first '# in title],3),IF([first '# in title]&gt;0,MID([desc],#REF!,3),VLOOKUP([productid],$G$2:$R$1386,8))))</f>
        <v>146</v>
      </c>
      <c r="S2658" s="1" t="e">
        <f>IF([kw in desc]=[kw rough in title],[kw in desc]*1,IFERROR(LEFT([kw_dirty],3)*1,IFERROR(LEFT([kw_dirty],2)*1,"n.a.")))</f>
        <v>#N/A</v>
      </c>
      <c r="T2658" s="1"/>
      <c r="U2658" s="1" t="e">
        <f>VLOOKUP(Tabelle1[[#This Row],[productid]],Tabelle2[#All],2,FALSE)</f>
        <v>#N/A</v>
      </c>
    </row>
    <row r="2659" spans="1:21">
      <c r="A2659" t="s">
        <v>4426</v>
      </c>
      <c r="B2659">
        <v>3290</v>
      </c>
      <c r="C2659">
        <v>289859</v>
      </c>
      <c r="D2659" t="s">
        <v>4476</v>
      </c>
      <c r="E2659" t="s">
        <v>4477</v>
      </c>
      <c r="F2659">
        <v>18406</v>
      </c>
      <c r="G2659">
        <v>3094808</v>
      </c>
      <c r="H2659">
        <f t="shared" si="41"/>
        <v>0</v>
      </c>
      <c r="I2659">
        <f t="array" ref="I2659">MIN(IFERROR(FIND(IstNumbers,A2659),""))</f>
        <v>25</v>
      </c>
      <c r="J2659" s="1" t="e">
        <f>IF([first '# in title]&lt;[pos kw in title],MID([title],[pos kw in title]-6,6),#N/A)</f>
        <v>#N/A</v>
      </c>
      <c r="K2659" s="1" t="e">
        <f>IFERROR(MID(SUBSTITUTE([kw rough in title],",","."),FIND("(",[kw rough in title])+1,20),SUBSTITUTE(IFERROR(MID([kw rough in title],FIND(" ",[kw rough in title])+1,20),[kw rough in title]),",","."))</f>
        <v>#N/A</v>
      </c>
      <c r="L2659" s="1">
        <f>IFERROR(FIND("kW",[desc]),0)</f>
        <v>0</v>
      </c>
      <c r="M2659">
        <f t="array" ref="M2659">MIN(IFERROR(FIND(IstNumbers,E2659),""))</f>
        <v>31</v>
      </c>
      <c r="N2659" s="1" t="b">
        <f>IF([first '# in desc]&lt;[pos kw in desc],MID([desc],[pos kw in desc]-7,7))</f>
        <v>0</v>
      </c>
      <c r="O26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59" s="1" t="str">
        <f>TRIM(IF([first '# in desc]&lt;[pos kw in desc],MID([desc],[pos kw in desc]-6,6),FALSE))</f>
        <v>FALSCH</v>
      </c>
      <c r="Q2659" s="1" t="b">
        <f>IF(LEN([manuell])=0,IFERROR([kw fine in title]*1,IFERROR(SUMPRODUCT(COUNTIF(IsDigits,MID([kw in desc],ROW($A$1:$A$150),1)))=LEN([kw in desc]),#N/A)),[manuell])</f>
        <v>0</v>
      </c>
      <c r="R2659" s="1" t="str">
        <f>IF([pos kw in title]&gt;0,MID(J2659,#REF!,4),IF([first '# in title]&gt;0,MID([title],[first '# in title],3),IF([first '# in title]&gt;0,MID([desc],#REF!,3),VLOOKUP([productid],$G$2:$R$1386,8))))</f>
        <v>22/</v>
      </c>
      <c r="S2659" s="1" t="e">
        <f>IF([kw in desc]=[kw rough in title],[kw in desc]*1,IFERROR(LEFT([kw_dirty],3)*1,IFERROR(LEFT([kw_dirty],2)*1,"n.a.")))</f>
        <v>#N/A</v>
      </c>
      <c r="T2659" s="1"/>
      <c r="U2659" s="1" t="e">
        <f>VLOOKUP(Tabelle1[[#This Row],[productid]],Tabelle2[#All],2,FALSE)</f>
        <v>#N/A</v>
      </c>
    </row>
    <row r="2660" spans="1:21" hidden="1">
      <c r="A2660" t="s">
        <v>4471</v>
      </c>
      <c r="B2660">
        <v>3340</v>
      </c>
      <c r="C2660">
        <v>289859</v>
      </c>
      <c r="D2660" t="s">
        <v>4478</v>
      </c>
      <c r="E2660" t="s">
        <v>4021</v>
      </c>
      <c r="F2660">
        <v>18406</v>
      </c>
      <c r="G2660">
        <v>1750863</v>
      </c>
      <c r="H2660">
        <f t="shared" si="41"/>
        <v>0</v>
      </c>
      <c r="I2660">
        <f t="array" ref="I2660">MIN(IFERROR(FIND(IstNumbers,A2660),""))</f>
        <v>13</v>
      </c>
      <c r="J2660" s="1" t="e">
        <f>IF([first '# in title]&lt;[pos kw in title],MID([title],[pos kw in title]-6,6),#N/A)</f>
        <v>#N/A</v>
      </c>
      <c r="K2660" s="1" t="e">
        <f>IFERROR(MID(SUBSTITUTE([kw rough in title],",","."),FIND("(",[kw rough in title])+1,20),SUBSTITUTE(IFERROR(MID([kw rough in title],FIND(" ",[kw rough in title])+1,20),[kw rough in title]),",","."))</f>
        <v>#N/A</v>
      </c>
      <c r="L2660" s="1">
        <f>IFERROR(FIND("kW",[desc]),0)</f>
        <v>70</v>
      </c>
      <c r="M2660">
        <f t="array" ref="M2660">MIN(IFERROR(FIND(IstNumbers,E2660),""))</f>
        <v>34</v>
      </c>
      <c r="N2660" s="1" t="str">
        <f>IF([first '# in desc]&lt;[pos kw in desc],MID([desc],[pos kw in desc]-7,7))</f>
        <v xml:space="preserve">­me 42 </v>
      </c>
      <c r="O26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60" s="1" t="str">
        <f>TRIM(IF([first '# in desc]&lt;[pos kw in desc],MID([desc],[pos kw in desc]-6,6),FALSE))</f>
        <v>me 42</v>
      </c>
      <c r="Q2660" s="1" t="b">
        <f>IF(LEN([manuell])=0,IFERROR([kw fine in title]*1,IFERROR(SUMPRODUCT(COUNTIF(IsDigits,MID([kw in desc],ROW($A$1:$A$150),1)))=LEN([kw in desc]),#N/A)),[manuell])</f>
        <v>0</v>
      </c>
      <c r="R2660" s="1" t="str">
        <f>IF([pos kw in title]&gt;0,MID(J2660,#REF!,4),IF([first '# in title]&gt;0,MID([title],[first '# in title],3),IF([first '# in title]&gt;0,MID([desc],#REF!,3),VLOOKUP([productid],$G$2:$R$1386,8))))</f>
        <v xml:space="preserve">42 </v>
      </c>
      <c r="S2660" s="1" t="e">
        <f>IF([kw in desc]=[kw rough in title],[kw in desc]*1,IFERROR(LEFT([kw_dirty],3)*1,IFERROR(LEFT([kw_dirty],2)*1,"n.a.")))</f>
        <v>#N/A</v>
      </c>
      <c r="T2660" s="1"/>
      <c r="U2660" s="1">
        <f>VLOOKUP(Tabelle1[[#This Row],[productid]],Tabelle2[#All],2,FALSE)</f>
        <v>42</v>
      </c>
    </row>
    <row r="2661" spans="1:21" hidden="1">
      <c r="A2661" t="s">
        <v>2837</v>
      </c>
      <c r="B2661">
        <v>2354</v>
      </c>
      <c r="C2661">
        <v>289859</v>
      </c>
      <c r="D2661" t="s">
        <v>4479</v>
      </c>
      <c r="E2661" t="s">
        <v>4480</v>
      </c>
      <c r="F2661">
        <v>18406</v>
      </c>
      <c r="G2661">
        <v>3712883</v>
      </c>
      <c r="H2661">
        <f t="shared" si="41"/>
        <v>20</v>
      </c>
      <c r="I2661">
        <f t="array" ref="I2661">MIN(IFERROR(FIND(IstNumbers,A2661),""))</f>
        <v>17</v>
      </c>
      <c r="J2661" s="1" t="str">
        <f>IF([first '# in title]&lt;[pos kw in title],MID([title],[pos kw in title]-6,6),#N/A)</f>
        <v xml:space="preserve">ur 16 </v>
      </c>
      <c r="K266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61" s="1">
        <f>IFERROR(FIND("kW",[desc]),0)</f>
        <v>71</v>
      </c>
      <c r="M2661">
        <f t="array" ref="M2661">MIN(IFERROR(FIND(IstNumbers,E2661),""))</f>
        <v>29</v>
      </c>
      <c r="N2661" s="1" t="str">
        <f>IF([first '# in desc]&lt;[pos kw in desc],MID([desc],[pos kw in desc]-7,7))</f>
        <v xml:space="preserve">­me 16 </v>
      </c>
      <c r="O266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61" s="1" t="str">
        <f>TRIM(IF([first '# in desc]&lt;[pos kw in desc],MID([desc],[pos kw in desc]-6,6),FALSE))</f>
        <v>me 16</v>
      </c>
      <c r="Q2661" s="1">
        <f>IF(LEN([manuell])=0,IFERROR([kw fine in title]*1,IFERROR(SUMPRODUCT(COUNTIF(IsDigits,MID([kw in desc],ROW($A$1:$A$150),1)))=LEN([kw in desc]),#N/A)),[manuell])</f>
        <v>16</v>
      </c>
      <c r="R2661" s="1" t="e">
        <f>IF([pos kw in title]&gt;0,MID(J2661,#REF!,4),IF([first '# in title]&gt;0,MID([title],[first '# in title],3),IF([first '# in title]&gt;0,MID([desc],#REF!,3),VLOOKUP([productid],$G$2:$R$1386,8))))</f>
        <v>#REF!</v>
      </c>
      <c r="S2661" s="1" t="str">
        <f>IF([kw in desc]=[kw rough in title],[kw in desc]*1,IFERROR(LEFT([kw_dirty],3)*1,IFERROR(LEFT([kw_dirty],2)*1,"n.a.")))</f>
        <v>n.a.</v>
      </c>
      <c r="T2661" s="1"/>
      <c r="U2661" s="1">
        <f>VLOOKUP(Tabelle1[[#This Row],[productid]],Tabelle2[#All],2,FALSE)</f>
        <v>16</v>
      </c>
    </row>
    <row r="2662" spans="1:21" hidden="1">
      <c r="A2662" t="s">
        <v>4444</v>
      </c>
      <c r="B2662">
        <v>2284</v>
      </c>
      <c r="C2662">
        <v>289859</v>
      </c>
      <c r="D2662" t="s">
        <v>4481</v>
      </c>
      <c r="E2662" t="s">
        <v>4147</v>
      </c>
      <c r="F2662">
        <v>18406</v>
      </c>
      <c r="G2662">
        <v>1219746</v>
      </c>
      <c r="H2662">
        <f t="shared" si="41"/>
        <v>0</v>
      </c>
      <c r="I2662">
        <f t="array" ref="I2662">MIN(IFERROR(FIND(IstNumbers,A2662),""))</f>
        <v>32</v>
      </c>
      <c r="J2662" s="1" t="e">
        <f>IF([first '# in title]&lt;[pos kw in title],MID([title],[pos kw in title]-6,6),#N/A)</f>
        <v>#N/A</v>
      </c>
      <c r="K2662" s="1" t="e">
        <f>IFERROR(MID(SUBSTITUTE([kw rough in title],",","."),FIND("(",[kw rough in title])+1,20),SUBSTITUTE(IFERROR(MID([kw rough in title],FIND(" ",[kw rough in title])+1,20),[kw rough in title]),",","."))</f>
        <v>#N/A</v>
      </c>
      <c r="L2662" s="1">
        <f>IFERROR(FIND("kW",[desc]),0)</f>
        <v>71</v>
      </c>
      <c r="M2662">
        <f t="array" ref="M2662">MIN(IFERROR(FIND(IstNumbers,E2662),""))</f>
        <v>29</v>
      </c>
      <c r="N2662" s="1" t="str">
        <f>IF([first '# in desc]&lt;[pos kw in desc],MID([desc],[pos kw in desc]-7,7))</f>
        <v xml:space="preserve">­me 16 </v>
      </c>
      <c r="O266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62" s="1" t="str">
        <f>TRIM(IF([first '# in desc]&lt;[pos kw in desc],MID([desc],[pos kw in desc]-6,6),FALSE))</f>
        <v>me 16</v>
      </c>
      <c r="Q2662" s="1" t="b">
        <f>IF(LEN([manuell])=0,IFERROR([kw fine in title]*1,IFERROR(SUMPRODUCT(COUNTIF(IsDigits,MID([kw in desc],ROW($A$1:$A$150),1)))=LEN([kw in desc]),#N/A)),[manuell])</f>
        <v>0</v>
      </c>
      <c r="R2662" s="1" t="str">
        <f>IF([pos kw in title]&gt;0,MID(J2662,#REF!,4),IF([first '# in title]&gt;0,MID([title],[first '# in title],3),IF([first '# in title]&gt;0,MID([desc],#REF!,3),VLOOKUP([productid],$G$2:$R$1386,8))))</f>
        <v>16-</v>
      </c>
      <c r="S2662" s="1" t="e">
        <f>IF([kw in desc]=[kw rough in title],[kw in desc]*1,IFERROR(LEFT([kw_dirty],3)*1,IFERROR(LEFT([kw_dirty],2)*1,"n.a.")))</f>
        <v>#N/A</v>
      </c>
      <c r="T2662" s="1"/>
      <c r="U2662" s="1">
        <f>VLOOKUP(Tabelle1[[#This Row],[productid]],Tabelle2[#All],2,FALSE)</f>
        <v>16</v>
      </c>
    </row>
    <row r="2663" spans="1:21">
      <c r="A2663" t="s">
        <v>4446</v>
      </c>
      <c r="B2663">
        <v>2478</v>
      </c>
      <c r="C2663">
        <v>289859</v>
      </c>
      <c r="D2663" t="s">
        <v>4482</v>
      </c>
      <c r="E2663" t="s">
        <v>4483</v>
      </c>
      <c r="F2663">
        <v>18406</v>
      </c>
      <c r="G2663">
        <v>2286143</v>
      </c>
      <c r="H2663">
        <f t="shared" si="41"/>
        <v>0</v>
      </c>
      <c r="I2663">
        <f t="array" ref="I2663">MIN(IFERROR(FIND(IstNumbers,A2663),""))</f>
        <v>17</v>
      </c>
      <c r="J2663" s="1" t="e">
        <f>IF([first '# in title]&lt;[pos kw in title],MID([title],[pos kw in title]-6,6),#N/A)</f>
        <v>#N/A</v>
      </c>
      <c r="K2663" s="1" t="e">
        <f>IFERROR(MID(SUBSTITUTE([kw rough in title],",","."),FIND("(",[kw rough in title])+1,20),SUBSTITUTE(IFERROR(MID([kw rough in title],FIND(" ",[kw rough in title])+1,20),[kw rough in title]),",","."))</f>
        <v>#N/A</v>
      </c>
      <c r="L2663" s="1">
        <f>IFERROR(FIND("kW",[desc]),0)</f>
        <v>0</v>
      </c>
      <c r="M2663">
        <f t="array" ref="M2663">MIN(IFERROR(FIND(IstNumbers,E2663),""))</f>
        <v>33</v>
      </c>
      <c r="N2663" s="1" t="b">
        <f>IF([first '# in desc]&lt;[pos kw in desc],MID([desc],[pos kw in desc]-7,7))</f>
        <v>0</v>
      </c>
      <c r="O26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63" s="1" t="str">
        <f>TRIM(IF([first '# in desc]&lt;[pos kw in desc],MID([desc],[pos kw in desc]-6,6),FALSE))</f>
        <v>FALSCH</v>
      </c>
      <c r="Q2663" s="1" t="b">
        <f>IF(LEN([manuell])=0,IFERROR([kw fine in title]*1,IFERROR(SUMPRODUCT(COUNTIF(IsDigits,MID([kw in desc],ROW($A$1:$A$150),1)))=LEN([kw in desc]),#N/A)),[manuell])</f>
        <v>0</v>
      </c>
      <c r="R2663" s="1" t="str">
        <f>IF([pos kw in title]&gt;0,MID(J2663,#REF!,4),IF([first '# in title]&gt;0,MID([title],[first '# in title],3),IF([first '# in title]&gt;0,MID([desc],#REF!,3),VLOOKUP([productid],$G$2:$R$1386,8))))</f>
        <v>146</v>
      </c>
      <c r="S2663" s="1" t="e">
        <f>IF([kw in desc]=[kw rough in title],[kw in desc]*1,IFERROR(LEFT([kw_dirty],3)*1,IFERROR(LEFT([kw_dirty],2)*1,"n.a.")))</f>
        <v>#N/A</v>
      </c>
      <c r="T2663" s="1"/>
      <c r="U2663" s="1" t="e">
        <f>VLOOKUP(Tabelle1[[#This Row],[productid]],Tabelle2[#All],2,FALSE)</f>
        <v>#N/A</v>
      </c>
    </row>
    <row r="2664" spans="1:21">
      <c r="A2664" t="s">
        <v>4426</v>
      </c>
      <c r="B2664">
        <v>3290</v>
      </c>
      <c r="C2664">
        <v>289859</v>
      </c>
      <c r="D2664" t="s">
        <v>4484</v>
      </c>
      <c r="E2664" t="s">
        <v>4485</v>
      </c>
      <c r="F2664">
        <v>18406</v>
      </c>
      <c r="G2664">
        <v>3094808</v>
      </c>
      <c r="H2664">
        <f t="shared" si="41"/>
        <v>0</v>
      </c>
      <c r="I2664">
        <f t="array" ref="I2664">MIN(IFERROR(FIND(IstNumbers,A2664),""))</f>
        <v>25</v>
      </c>
      <c r="J2664" s="1" t="e">
        <f>IF([first '# in title]&lt;[pos kw in title],MID([title],[pos kw in title]-6,6),#N/A)</f>
        <v>#N/A</v>
      </c>
      <c r="K2664" s="1" t="e">
        <f>IFERROR(MID(SUBSTITUTE([kw rough in title],",","."),FIND("(",[kw rough in title])+1,20),SUBSTITUTE(IFERROR(MID([kw rough in title],FIND(" ",[kw rough in title])+1,20),[kw rough in title]),",","."))</f>
        <v>#N/A</v>
      </c>
      <c r="L2664" s="1">
        <f>IFERROR(FIND("kW",[desc]),0)</f>
        <v>0</v>
      </c>
      <c r="M2664">
        <f t="array" ref="M2664">MIN(IFERROR(FIND(IstNumbers,E2664),""))</f>
        <v>31</v>
      </c>
      <c r="N2664" s="1" t="b">
        <f>IF([first '# in desc]&lt;[pos kw in desc],MID([desc],[pos kw in desc]-7,7))</f>
        <v>0</v>
      </c>
      <c r="O26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64" s="1" t="str">
        <f>TRIM(IF([first '# in desc]&lt;[pos kw in desc],MID([desc],[pos kw in desc]-6,6),FALSE))</f>
        <v>FALSCH</v>
      </c>
      <c r="Q2664" s="1" t="b">
        <f>IF(LEN([manuell])=0,IFERROR([kw fine in title]*1,IFERROR(SUMPRODUCT(COUNTIF(IsDigits,MID([kw in desc],ROW($A$1:$A$150),1)))=LEN([kw in desc]),#N/A)),[manuell])</f>
        <v>0</v>
      </c>
      <c r="R2664" s="1" t="str">
        <f>IF([pos kw in title]&gt;0,MID(J2664,#REF!,4),IF([first '# in title]&gt;0,MID([title],[first '# in title],3),IF([first '# in title]&gt;0,MID([desc],#REF!,3),VLOOKUP([productid],$G$2:$R$1386,8))))</f>
        <v>22/</v>
      </c>
      <c r="S2664" s="1" t="e">
        <f>IF([kw in desc]=[kw rough in title],[kw in desc]*1,IFERROR(LEFT([kw_dirty],3)*1,IFERROR(LEFT([kw_dirty],2)*1,"n.a.")))</f>
        <v>#N/A</v>
      </c>
      <c r="T2664" s="1"/>
      <c r="U2664" s="1" t="e">
        <f>VLOOKUP(Tabelle1[[#This Row],[productid]],Tabelle2[#All],2,FALSE)</f>
        <v>#N/A</v>
      </c>
    </row>
    <row r="2665" spans="1:21" hidden="1">
      <c r="A2665" t="s">
        <v>2621</v>
      </c>
      <c r="B2665">
        <v>3380</v>
      </c>
      <c r="C2665">
        <v>289859</v>
      </c>
      <c r="D2665" t="s">
        <v>4486</v>
      </c>
      <c r="E2665" t="s">
        <v>4487</v>
      </c>
      <c r="F2665">
        <v>18406</v>
      </c>
      <c r="G2665">
        <v>3497887</v>
      </c>
      <c r="H2665">
        <f t="shared" si="41"/>
        <v>0</v>
      </c>
      <c r="I2665">
        <f t="array" ref="I2665">MIN(IFERROR(FIND(IstNumbers,A2665),""))</f>
        <v>12</v>
      </c>
      <c r="J2665" s="1" t="e">
        <f>IF([first '# in title]&lt;[pos kw in title],MID([title],[pos kw in title]-6,6),#N/A)</f>
        <v>#N/A</v>
      </c>
      <c r="K2665" s="1" t="e">
        <f>IFERROR(MID(SUBSTITUTE([kw rough in title],",","."),FIND("(",[kw rough in title])+1,20),SUBSTITUTE(IFERROR(MID([kw rough in title],FIND(" ",[kw rough in title])+1,20),[kw rough in title]),",","."))</f>
        <v>#N/A</v>
      </c>
      <c r="L2665" s="1">
        <f>IFERROR(FIND("kW",[desc]),0)</f>
        <v>70</v>
      </c>
      <c r="M2665">
        <f t="array" ref="M2665">MIN(IFERROR(FIND(IstNumbers,E2665),""))</f>
        <v>34</v>
      </c>
      <c r="N2665" s="1" t="str">
        <f>IF([first '# in desc]&lt;[pos kw in desc],MID([desc],[pos kw in desc]-7,7))</f>
        <v xml:space="preserve">­me 42 </v>
      </c>
      <c r="O26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65" s="1" t="str">
        <f>TRIM(IF([first '# in desc]&lt;[pos kw in desc],MID([desc],[pos kw in desc]-6,6),FALSE))</f>
        <v>me 42</v>
      </c>
      <c r="Q2665" s="1" t="b">
        <f>IF(LEN([manuell])=0,IFERROR([kw fine in title]*1,IFERROR(SUMPRODUCT(COUNTIF(IsDigits,MID([kw in desc],ROW($A$1:$A$150),1)))=LEN([kw in desc]),#N/A)),[manuell])</f>
        <v>0</v>
      </c>
      <c r="R2665" s="1" t="str">
        <f>IF([pos kw in title]&gt;0,MID(J2665,#REF!,4),IF([first '# in title]&gt;0,MID([title],[first '# in title],3),IF([first '# in title]&gt;0,MID([desc],#REF!,3),VLOOKUP([productid],$G$2:$R$1386,8))))</f>
        <v xml:space="preserve">42 </v>
      </c>
      <c r="S2665" s="1" t="e">
        <f>IF([kw in desc]=[kw rough in title],[kw in desc]*1,IFERROR(LEFT([kw_dirty],3)*1,IFERROR(LEFT([kw_dirty],2)*1,"n.a.")))</f>
        <v>#N/A</v>
      </c>
      <c r="T2665" s="1"/>
      <c r="U2665" s="1">
        <f>VLOOKUP(Tabelle1[[#This Row],[productid]],Tabelle2[#All],2,FALSE)</f>
        <v>42</v>
      </c>
    </row>
    <row r="2666" spans="1:21" hidden="1">
      <c r="A2666" t="s">
        <v>4471</v>
      </c>
      <c r="B2666">
        <v>3345</v>
      </c>
      <c r="C2666">
        <v>289859</v>
      </c>
      <c r="D2666" t="s">
        <v>4488</v>
      </c>
      <c r="E2666" t="s">
        <v>4489</v>
      </c>
      <c r="F2666">
        <v>18406</v>
      </c>
      <c r="G2666">
        <v>1750863</v>
      </c>
      <c r="H2666">
        <f t="shared" si="41"/>
        <v>0</v>
      </c>
      <c r="I2666">
        <f t="array" ref="I2666">MIN(IFERROR(FIND(IstNumbers,A2666),""))</f>
        <v>13</v>
      </c>
      <c r="J2666" s="1" t="e">
        <f>IF([first '# in title]&lt;[pos kw in title],MID([title],[pos kw in title]-6,6),#N/A)</f>
        <v>#N/A</v>
      </c>
      <c r="K2666" s="1" t="e">
        <f>IFERROR(MID(SUBSTITUTE([kw rough in title],",","."),FIND("(",[kw rough in title])+1,20),SUBSTITUTE(IFERROR(MID([kw rough in title],FIND(" ",[kw rough in title])+1,20),[kw rough in title]),",","."))</f>
        <v>#N/A</v>
      </c>
      <c r="L2666" s="1">
        <f>IFERROR(FIND("kW",[desc]),0)</f>
        <v>70</v>
      </c>
      <c r="M2666">
        <f t="array" ref="M2666">MIN(IFERROR(FIND(IstNumbers,E2666),""))</f>
        <v>34</v>
      </c>
      <c r="N2666" s="1" t="str">
        <f>IF([first '# in desc]&lt;[pos kw in desc],MID([desc],[pos kw in desc]-7,7))</f>
        <v xml:space="preserve">­me 42 </v>
      </c>
      <c r="O26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66" s="1" t="str">
        <f>TRIM(IF([first '# in desc]&lt;[pos kw in desc],MID([desc],[pos kw in desc]-6,6),FALSE))</f>
        <v>me 42</v>
      </c>
      <c r="Q2666" s="1" t="b">
        <f>IF(LEN([manuell])=0,IFERROR([kw fine in title]*1,IFERROR(SUMPRODUCT(COUNTIF(IsDigits,MID([kw in desc],ROW($A$1:$A$150),1)))=LEN([kw in desc]),#N/A)),[manuell])</f>
        <v>0</v>
      </c>
      <c r="R2666" s="1" t="str">
        <f>IF([pos kw in title]&gt;0,MID(J2666,#REF!,4),IF([first '# in title]&gt;0,MID([title],[first '# in title],3),IF([first '# in title]&gt;0,MID([desc],#REF!,3),VLOOKUP([productid],$G$2:$R$1386,8))))</f>
        <v xml:space="preserve">42 </v>
      </c>
      <c r="S2666" s="1" t="e">
        <f>IF([kw in desc]=[kw rough in title],[kw in desc]*1,IFERROR(LEFT([kw_dirty],3)*1,IFERROR(LEFT([kw_dirty],2)*1,"n.a.")))</f>
        <v>#N/A</v>
      </c>
      <c r="T2666" s="1"/>
      <c r="U2666" s="1">
        <f>VLOOKUP(Tabelle1[[#This Row],[productid]],Tabelle2[#All],2,FALSE)</f>
        <v>42</v>
      </c>
    </row>
    <row r="2667" spans="1:21" hidden="1">
      <c r="A2667" t="s">
        <v>2837</v>
      </c>
      <c r="B2667">
        <v>2354</v>
      </c>
      <c r="C2667">
        <v>289859</v>
      </c>
      <c r="D2667" t="s">
        <v>4490</v>
      </c>
      <c r="E2667" t="s">
        <v>4491</v>
      </c>
      <c r="F2667">
        <v>18406</v>
      </c>
      <c r="G2667">
        <v>3712883</v>
      </c>
      <c r="H2667">
        <f t="shared" si="41"/>
        <v>20</v>
      </c>
      <c r="I2667">
        <f t="array" ref="I2667">MIN(IFERROR(FIND(IstNumbers,A2667),""))</f>
        <v>17</v>
      </c>
      <c r="J2667" s="1" t="str">
        <f>IF([first '# in title]&lt;[pos kw in title],MID([title],[pos kw in title]-6,6),#N/A)</f>
        <v xml:space="preserve">ur 16 </v>
      </c>
      <c r="K266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67" s="1">
        <f>IFERROR(FIND("kW",[desc]),0)</f>
        <v>71</v>
      </c>
      <c r="M2667">
        <f t="array" ref="M2667">MIN(IFERROR(FIND(IstNumbers,E2667),""))</f>
        <v>29</v>
      </c>
      <c r="N2667" s="1" t="str">
        <f>IF([first '# in desc]&lt;[pos kw in desc],MID([desc],[pos kw in desc]-7,7))</f>
        <v xml:space="preserve">­me 16 </v>
      </c>
      <c r="O266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67" s="1" t="str">
        <f>TRIM(IF([first '# in desc]&lt;[pos kw in desc],MID([desc],[pos kw in desc]-6,6),FALSE))</f>
        <v>me 16</v>
      </c>
      <c r="Q2667" s="1">
        <f>IF(LEN([manuell])=0,IFERROR([kw fine in title]*1,IFERROR(SUMPRODUCT(COUNTIF(IsDigits,MID([kw in desc],ROW($A$1:$A$150),1)))=LEN([kw in desc]),#N/A)),[manuell])</f>
        <v>16</v>
      </c>
      <c r="R2667" s="1" t="e">
        <f>IF([pos kw in title]&gt;0,MID(J2667,#REF!,4),IF([first '# in title]&gt;0,MID([title],[first '# in title],3),IF([first '# in title]&gt;0,MID([desc],#REF!,3),VLOOKUP([productid],$G$2:$R$1386,8))))</f>
        <v>#REF!</v>
      </c>
      <c r="S2667" s="1" t="str">
        <f>IF([kw in desc]=[kw rough in title],[kw in desc]*1,IFERROR(LEFT([kw_dirty],3)*1,IFERROR(LEFT([kw_dirty],2)*1,"n.a.")))</f>
        <v>n.a.</v>
      </c>
      <c r="T2667" s="1"/>
      <c r="U2667" s="1">
        <f>VLOOKUP(Tabelle1[[#This Row],[productid]],Tabelle2[#All],2,FALSE)</f>
        <v>16</v>
      </c>
    </row>
    <row r="2668" spans="1:21" hidden="1">
      <c r="A2668" t="s">
        <v>4444</v>
      </c>
      <c r="B2668">
        <v>2284</v>
      </c>
      <c r="C2668">
        <v>289859</v>
      </c>
      <c r="D2668" t="s">
        <v>4492</v>
      </c>
      <c r="E2668" t="s">
        <v>4159</v>
      </c>
      <c r="F2668">
        <v>18406</v>
      </c>
      <c r="G2668">
        <v>1219746</v>
      </c>
      <c r="H2668">
        <f t="shared" si="41"/>
        <v>0</v>
      </c>
      <c r="I2668">
        <f t="array" ref="I2668">MIN(IFERROR(FIND(IstNumbers,A2668),""))</f>
        <v>32</v>
      </c>
      <c r="J2668" s="1" t="e">
        <f>IF([first '# in title]&lt;[pos kw in title],MID([title],[pos kw in title]-6,6),#N/A)</f>
        <v>#N/A</v>
      </c>
      <c r="K2668" s="1" t="e">
        <f>IFERROR(MID(SUBSTITUTE([kw rough in title],",","."),FIND("(",[kw rough in title])+1,20),SUBSTITUTE(IFERROR(MID([kw rough in title],FIND(" ",[kw rough in title])+1,20),[kw rough in title]),",","."))</f>
        <v>#N/A</v>
      </c>
      <c r="L2668" s="1">
        <f>IFERROR(FIND("kW",[desc]),0)</f>
        <v>71</v>
      </c>
      <c r="M2668">
        <f t="array" ref="M2668">MIN(IFERROR(FIND(IstNumbers,E2668),""))</f>
        <v>29</v>
      </c>
      <c r="N2668" s="1" t="str">
        <f>IF([first '# in desc]&lt;[pos kw in desc],MID([desc],[pos kw in desc]-7,7))</f>
        <v xml:space="preserve">­me 16 </v>
      </c>
      <c r="O266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68" s="1" t="str">
        <f>TRIM(IF([first '# in desc]&lt;[pos kw in desc],MID([desc],[pos kw in desc]-6,6),FALSE))</f>
        <v>me 16</v>
      </c>
      <c r="Q2668" s="1" t="b">
        <f>IF(LEN([manuell])=0,IFERROR([kw fine in title]*1,IFERROR(SUMPRODUCT(COUNTIF(IsDigits,MID([kw in desc],ROW($A$1:$A$150),1)))=LEN([kw in desc]),#N/A)),[manuell])</f>
        <v>0</v>
      </c>
      <c r="R2668" s="1" t="str">
        <f>IF([pos kw in title]&gt;0,MID(J2668,#REF!,4),IF([first '# in title]&gt;0,MID([title],[first '# in title],3),IF([first '# in title]&gt;0,MID([desc],#REF!,3),VLOOKUP([productid],$G$2:$R$1386,8))))</f>
        <v>16-</v>
      </c>
      <c r="S2668" s="1" t="e">
        <f>IF([kw in desc]=[kw rough in title],[kw in desc]*1,IFERROR(LEFT([kw_dirty],3)*1,IFERROR(LEFT([kw_dirty],2)*1,"n.a.")))</f>
        <v>#N/A</v>
      </c>
      <c r="T2668" s="1"/>
      <c r="U2668" s="1">
        <f>VLOOKUP(Tabelle1[[#This Row],[productid]],Tabelle2[#All],2,FALSE)</f>
        <v>16</v>
      </c>
    </row>
    <row r="2669" spans="1:21">
      <c r="A2669" t="s">
        <v>4446</v>
      </c>
      <c r="B2669">
        <v>2480</v>
      </c>
      <c r="C2669">
        <v>289859</v>
      </c>
      <c r="D2669" t="s">
        <v>4493</v>
      </c>
      <c r="E2669" t="s">
        <v>4494</v>
      </c>
      <c r="F2669">
        <v>18406</v>
      </c>
      <c r="G2669">
        <v>2286143</v>
      </c>
      <c r="H2669">
        <f t="shared" si="41"/>
        <v>0</v>
      </c>
      <c r="I2669">
        <f t="array" ref="I2669">MIN(IFERROR(FIND(IstNumbers,A2669),""))</f>
        <v>17</v>
      </c>
      <c r="J2669" s="1" t="e">
        <f>IF([first '# in title]&lt;[pos kw in title],MID([title],[pos kw in title]-6,6),#N/A)</f>
        <v>#N/A</v>
      </c>
      <c r="K2669" s="1" t="e">
        <f>IFERROR(MID(SUBSTITUTE([kw rough in title],",","."),FIND("(",[kw rough in title])+1,20),SUBSTITUTE(IFERROR(MID([kw rough in title],FIND(" ",[kw rough in title])+1,20),[kw rough in title]),",","."))</f>
        <v>#N/A</v>
      </c>
      <c r="L2669" s="1">
        <f>IFERROR(FIND("kW",[desc]),0)</f>
        <v>0</v>
      </c>
      <c r="M2669">
        <f t="array" ref="M2669">MIN(IFERROR(FIND(IstNumbers,E2669),""))</f>
        <v>33</v>
      </c>
      <c r="N2669" s="1" t="b">
        <f>IF([first '# in desc]&lt;[pos kw in desc],MID([desc],[pos kw in desc]-7,7))</f>
        <v>0</v>
      </c>
      <c r="O26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69" s="1" t="str">
        <f>TRIM(IF([first '# in desc]&lt;[pos kw in desc],MID([desc],[pos kw in desc]-6,6),FALSE))</f>
        <v>FALSCH</v>
      </c>
      <c r="Q2669" s="1" t="b">
        <f>IF(LEN([manuell])=0,IFERROR([kw fine in title]*1,IFERROR(SUMPRODUCT(COUNTIF(IsDigits,MID([kw in desc],ROW($A$1:$A$150),1)))=LEN([kw in desc]),#N/A)),[manuell])</f>
        <v>0</v>
      </c>
      <c r="R2669" s="1" t="str">
        <f>IF([pos kw in title]&gt;0,MID(J2669,#REF!,4),IF([first '# in title]&gt;0,MID([title],[first '# in title],3),IF([first '# in title]&gt;0,MID([desc],#REF!,3),VLOOKUP([productid],$G$2:$R$1386,8))))</f>
        <v>146</v>
      </c>
      <c r="S2669" s="1" t="e">
        <f>IF([kw in desc]=[kw rough in title],[kw in desc]*1,IFERROR(LEFT([kw_dirty],3)*1,IFERROR(LEFT([kw_dirty],2)*1,"n.a.")))</f>
        <v>#N/A</v>
      </c>
      <c r="T2669" s="1"/>
      <c r="U2669" s="1" t="e">
        <f>VLOOKUP(Tabelle1[[#This Row],[productid]],Tabelle2[#All],2,FALSE)</f>
        <v>#N/A</v>
      </c>
    </row>
    <row r="2670" spans="1:21">
      <c r="A2670" t="s">
        <v>4426</v>
      </c>
      <c r="B2670">
        <v>3295</v>
      </c>
      <c r="C2670">
        <v>289859</v>
      </c>
      <c r="D2670" t="s">
        <v>4495</v>
      </c>
      <c r="E2670" t="s">
        <v>4496</v>
      </c>
      <c r="F2670">
        <v>18406</v>
      </c>
      <c r="G2670">
        <v>3094808</v>
      </c>
      <c r="H2670">
        <f t="shared" si="41"/>
        <v>0</v>
      </c>
      <c r="I2670">
        <f t="array" ref="I2670">MIN(IFERROR(FIND(IstNumbers,A2670),""))</f>
        <v>25</v>
      </c>
      <c r="J2670" s="1" t="e">
        <f>IF([first '# in title]&lt;[pos kw in title],MID([title],[pos kw in title]-6,6),#N/A)</f>
        <v>#N/A</v>
      </c>
      <c r="K2670" s="1" t="e">
        <f>IFERROR(MID(SUBSTITUTE([kw rough in title],",","."),FIND("(",[kw rough in title])+1,20),SUBSTITUTE(IFERROR(MID([kw rough in title],FIND(" ",[kw rough in title])+1,20),[kw rough in title]),",","."))</f>
        <v>#N/A</v>
      </c>
      <c r="L2670" s="1">
        <f>IFERROR(FIND("kW",[desc]),0)</f>
        <v>0</v>
      </c>
      <c r="M2670">
        <f t="array" ref="M2670">MIN(IFERROR(FIND(IstNumbers,E2670),""))</f>
        <v>31</v>
      </c>
      <c r="N2670" s="1" t="b">
        <f>IF([first '# in desc]&lt;[pos kw in desc],MID([desc],[pos kw in desc]-7,7))</f>
        <v>0</v>
      </c>
      <c r="O26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70" s="1" t="str">
        <f>TRIM(IF([first '# in desc]&lt;[pos kw in desc],MID([desc],[pos kw in desc]-6,6),FALSE))</f>
        <v>FALSCH</v>
      </c>
      <c r="Q2670" s="1" t="b">
        <f>IF(LEN([manuell])=0,IFERROR([kw fine in title]*1,IFERROR(SUMPRODUCT(COUNTIF(IsDigits,MID([kw in desc],ROW($A$1:$A$150),1)))=LEN([kw in desc]),#N/A)),[manuell])</f>
        <v>0</v>
      </c>
      <c r="R2670" s="1" t="str">
        <f>IF([pos kw in title]&gt;0,MID(J2670,#REF!,4),IF([first '# in title]&gt;0,MID([title],[first '# in title],3),IF([first '# in title]&gt;0,MID([desc],#REF!,3),VLOOKUP([productid],$G$2:$R$1386,8))))</f>
        <v>22/</v>
      </c>
      <c r="S2670" s="1" t="e">
        <f>IF([kw in desc]=[kw rough in title],[kw in desc]*1,IFERROR(LEFT([kw_dirty],3)*1,IFERROR(LEFT([kw_dirty],2)*1,"n.a.")))</f>
        <v>#N/A</v>
      </c>
      <c r="T2670" s="1"/>
      <c r="U2670" s="1" t="e">
        <f>VLOOKUP(Tabelle1[[#This Row],[productid]],Tabelle2[#All],2,FALSE)</f>
        <v>#N/A</v>
      </c>
    </row>
    <row r="2671" spans="1:21" hidden="1">
      <c r="A2671" t="s">
        <v>2621</v>
      </c>
      <c r="B2671">
        <v>3385</v>
      </c>
      <c r="C2671">
        <v>289859</v>
      </c>
      <c r="D2671" t="s">
        <v>4497</v>
      </c>
      <c r="E2671" t="s">
        <v>4498</v>
      </c>
      <c r="F2671">
        <v>18406</v>
      </c>
      <c r="G2671">
        <v>3497887</v>
      </c>
      <c r="H2671">
        <f t="shared" si="41"/>
        <v>0</v>
      </c>
      <c r="I2671">
        <f t="array" ref="I2671">MIN(IFERROR(FIND(IstNumbers,A2671),""))</f>
        <v>12</v>
      </c>
      <c r="J2671" s="1" t="e">
        <f>IF([first '# in title]&lt;[pos kw in title],MID([title],[pos kw in title]-6,6),#N/A)</f>
        <v>#N/A</v>
      </c>
      <c r="K2671" s="1" t="e">
        <f>IFERROR(MID(SUBSTITUTE([kw rough in title],",","."),FIND("(",[kw rough in title])+1,20),SUBSTITUTE(IFERROR(MID([kw rough in title],FIND(" ",[kw rough in title])+1,20),[kw rough in title]),",","."))</f>
        <v>#N/A</v>
      </c>
      <c r="L2671" s="1">
        <f>IFERROR(FIND("kW",[desc]),0)</f>
        <v>70</v>
      </c>
      <c r="M2671">
        <f t="array" ref="M2671">MIN(IFERROR(FIND(IstNumbers,E2671),""))</f>
        <v>34</v>
      </c>
      <c r="N2671" s="1" t="str">
        <f>IF([first '# in desc]&lt;[pos kw in desc],MID([desc],[pos kw in desc]-7,7))</f>
        <v xml:space="preserve">­me 42 </v>
      </c>
      <c r="O26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71" s="1" t="str">
        <f>TRIM(IF([first '# in desc]&lt;[pos kw in desc],MID([desc],[pos kw in desc]-6,6),FALSE))</f>
        <v>me 42</v>
      </c>
      <c r="Q2671" s="1" t="b">
        <f>IF(LEN([manuell])=0,IFERROR([kw fine in title]*1,IFERROR(SUMPRODUCT(COUNTIF(IsDigits,MID([kw in desc],ROW($A$1:$A$150),1)))=LEN([kw in desc]),#N/A)),[manuell])</f>
        <v>0</v>
      </c>
      <c r="R2671" s="1" t="str">
        <f>IF([pos kw in title]&gt;0,MID(J2671,#REF!,4),IF([first '# in title]&gt;0,MID([title],[first '# in title],3),IF([first '# in title]&gt;0,MID([desc],#REF!,3),VLOOKUP([productid],$G$2:$R$1386,8))))</f>
        <v xml:space="preserve">42 </v>
      </c>
      <c r="S2671" s="1" t="e">
        <f>IF([kw in desc]=[kw rough in title],[kw in desc]*1,IFERROR(LEFT([kw_dirty],3)*1,IFERROR(LEFT([kw_dirty],2)*1,"n.a.")))</f>
        <v>#N/A</v>
      </c>
      <c r="T2671" s="1"/>
      <c r="U2671" s="1">
        <f>VLOOKUP(Tabelle1[[#This Row],[productid]],Tabelle2[#All],2,FALSE)</f>
        <v>42</v>
      </c>
    </row>
    <row r="2672" spans="1:21" hidden="1">
      <c r="A2672" t="s">
        <v>4471</v>
      </c>
      <c r="B2672">
        <v>3345</v>
      </c>
      <c r="C2672">
        <v>289859</v>
      </c>
      <c r="D2672" t="s">
        <v>4499</v>
      </c>
      <c r="E2672" t="s">
        <v>4028</v>
      </c>
      <c r="F2672">
        <v>18406</v>
      </c>
      <c r="G2672">
        <v>1750863</v>
      </c>
      <c r="H2672">
        <f t="shared" si="41"/>
        <v>0</v>
      </c>
      <c r="I2672">
        <f t="array" ref="I2672">MIN(IFERROR(FIND(IstNumbers,A2672),""))</f>
        <v>13</v>
      </c>
      <c r="J2672" s="1" t="e">
        <f>IF([first '# in title]&lt;[pos kw in title],MID([title],[pos kw in title]-6,6),#N/A)</f>
        <v>#N/A</v>
      </c>
      <c r="K2672" s="1" t="e">
        <f>IFERROR(MID(SUBSTITUTE([kw rough in title],",","."),FIND("(",[kw rough in title])+1,20),SUBSTITUTE(IFERROR(MID([kw rough in title],FIND(" ",[kw rough in title])+1,20),[kw rough in title]),",","."))</f>
        <v>#N/A</v>
      </c>
      <c r="L2672" s="1">
        <f>IFERROR(FIND("kW",[desc]),0)</f>
        <v>70</v>
      </c>
      <c r="M2672">
        <f t="array" ref="M2672">MIN(IFERROR(FIND(IstNumbers,E2672),""))</f>
        <v>34</v>
      </c>
      <c r="N2672" s="1" t="str">
        <f>IF([first '# in desc]&lt;[pos kw in desc],MID([desc],[pos kw in desc]-7,7))</f>
        <v xml:space="preserve">­me 42 </v>
      </c>
      <c r="O26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72" s="1" t="str">
        <f>TRIM(IF([first '# in desc]&lt;[pos kw in desc],MID([desc],[pos kw in desc]-6,6),FALSE))</f>
        <v>me 42</v>
      </c>
      <c r="Q2672" s="1" t="b">
        <f>IF(LEN([manuell])=0,IFERROR([kw fine in title]*1,IFERROR(SUMPRODUCT(COUNTIF(IsDigits,MID([kw in desc],ROW($A$1:$A$150),1)))=LEN([kw in desc]),#N/A)),[manuell])</f>
        <v>0</v>
      </c>
      <c r="R2672" s="1" t="str">
        <f>IF([pos kw in title]&gt;0,MID(J2672,#REF!,4),IF([first '# in title]&gt;0,MID([title],[first '# in title],3),IF([first '# in title]&gt;0,MID([desc],#REF!,3),VLOOKUP([productid],$G$2:$R$1386,8))))</f>
        <v xml:space="preserve">42 </v>
      </c>
      <c r="S2672" s="1" t="e">
        <f>IF([kw in desc]=[kw rough in title],[kw in desc]*1,IFERROR(LEFT([kw_dirty],3)*1,IFERROR(LEFT([kw_dirty],2)*1,"n.a.")))</f>
        <v>#N/A</v>
      </c>
      <c r="T2672" s="1"/>
      <c r="U2672" s="1">
        <f>VLOOKUP(Tabelle1[[#This Row],[productid]],Tabelle2[#All],2,FALSE)</f>
        <v>42</v>
      </c>
    </row>
    <row r="2673" spans="1:21" hidden="1">
      <c r="A2673" t="s">
        <v>2837</v>
      </c>
      <c r="B2673">
        <v>2354</v>
      </c>
      <c r="C2673">
        <v>289859</v>
      </c>
      <c r="D2673" t="s">
        <v>4500</v>
      </c>
      <c r="E2673" t="s">
        <v>4501</v>
      </c>
      <c r="F2673">
        <v>18406</v>
      </c>
      <c r="G2673">
        <v>3712883</v>
      </c>
      <c r="H2673">
        <f t="shared" si="41"/>
        <v>20</v>
      </c>
      <c r="I2673">
        <f t="array" ref="I2673">MIN(IFERROR(FIND(IstNumbers,A2673),""))</f>
        <v>17</v>
      </c>
      <c r="J2673" s="1" t="str">
        <f>IF([first '# in title]&lt;[pos kw in title],MID([title],[pos kw in title]-6,6),#N/A)</f>
        <v xml:space="preserve">ur 16 </v>
      </c>
      <c r="K267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73" s="1">
        <f>IFERROR(FIND("kW",[desc]),0)</f>
        <v>71</v>
      </c>
      <c r="M2673">
        <f t="array" ref="M2673">MIN(IFERROR(FIND(IstNumbers,E2673),""))</f>
        <v>29</v>
      </c>
      <c r="N2673" s="1" t="str">
        <f>IF([first '# in desc]&lt;[pos kw in desc],MID([desc],[pos kw in desc]-7,7))</f>
        <v xml:space="preserve">­me 16 </v>
      </c>
      <c r="O26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73" s="1" t="str">
        <f>TRIM(IF([first '# in desc]&lt;[pos kw in desc],MID([desc],[pos kw in desc]-6,6),FALSE))</f>
        <v>me 16</v>
      </c>
      <c r="Q2673" s="1">
        <f>IF(LEN([manuell])=0,IFERROR([kw fine in title]*1,IFERROR(SUMPRODUCT(COUNTIF(IsDigits,MID([kw in desc],ROW($A$1:$A$150),1)))=LEN([kw in desc]),#N/A)),[manuell])</f>
        <v>16</v>
      </c>
      <c r="R2673" s="1" t="e">
        <f>IF([pos kw in title]&gt;0,MID(J2673,#REF!,4),IF([first '# in title]&gt;0,MID([title],[first '# in title],3),IF([first '# in title]&gt;0,MID([desc],#REF!,3),VLOOKUP([productid],$G$2:$R$1386,8))))</f>
        <v>#REF!</v>
      </c>
      <c r="S2673" s="1" t="str">
        <f>IF([kw in desc]=[kw rough in title],[kw in desc]*1,IFERROR(LEFT([kw_dirty],3)*1,IFERROR(LEFT([kw_dirty],2)*1,"n.a.")))</f>
        <v>n.a.</v>
      </c>
      <c r="T2673" s="1"/>
      <c r="U2673" s="1">
        <f>VLOOKUP(Tabelle1[[#This Row],[productid]],Tabelle2[#All],2,FALSE)</f>
        <v>16</v>
      </c>
    </row>
    <row r="2674" spans="1:21" hidden="1">
      <c r="A2674" t="s">
        <v>4444</v>
      </c>
      <c r="B2674">
        <v>2284</v>
      </c>
      <c r="C2674">
        <v>289859</v>
      </c>
      <c r="D2674" t="s">
        <v>4502</v>
      </c>
      <c r="E2674" t="s">
        <v>4170</v>
      </c>
      <c r="F2674">
        <v>18406</v>
      </c>
      <c r="G2674">
        <v>1219746</v>
      </c>
      <c r="H2674">
        <f t="shared" si="41"/>
        <v>0</v>
      </c>
      <c r="I2674">
        <f t="array" ref="I2674">MIN(IFERROR(FIND(IstNumbers,A2674),""))</f>
        <v>32</v>
      </c>
      <c r="J2674" s="1" t="e">
        <f>IF([first '# in title]&lt;[pos kw in title],MID([title],[pos kw in title]-6,6),#N/A)</f>
        <v>#N/A</v>
      </c>
      <c r="K2674" s="1" t="e">
        <f>IFERROR(MID(SUBSTITUTE([kw rough in title],",","."),FIND("(",[kw rough in title])+1,20),SUBSTITUTE(IFERROR(MID([kw rough in title],FIND(" ",[kw rough in title])+1,20),[kw rough in title]),",","."))</f>
        <v>#N/A</v>
      </c>
      <c r="L2674" s="1">
        <f>IFERROR(FIND("kW",[desc]),0)</f>
        <v>71</v>
      </c>
      <c r="M2674">
        <f t="array" ref="M2674">MIN(IFERROR(FIND(IstNumbers,E2674),""))</f>
        <v>29</v>
      </c>
      <c r="N2674" s="1" t="str">
        <f>IF([first '# in desc]&lt;[pos kw in desc],MID([desc],[pos kw in desc]-7,7))</f>
        <v xml:space="preserve">­me 16 </v>
      </c>
      <c r="O267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74" s="1" t="str">
        <f>TRIM(IF([first '# in desc]&lt;[pos kw in desc],MID([desc],[pos kw in desc]-6,6),FALSE))</f>
        <v>me 16</v>
      </c>
      <c r="Q2674" s="1" t="b">
        <f>IF(LEN([manuell])=0,IFERROR([kw fine in title]*1,IFERROR(SUMPRODUCT(COUNTIF(IsDigits,MID([kw in desc],ROW($A$1:$A$150),1)))=LEN([kw in desc]),#N/A)),[manuell])</f>
        <v>0</v>
      </c>
      <c r="R2674" s="1" t="str">
        <f>IF([pos kw in title]&gt;0,MID(J2674,#REF!,4),IF([first '# in title]&gt;0,MID([title],[first '# in title],3),IF([first '# in title]&gt;0,MID([desc],#REF!,3),VLOOKUP([productid],$G$2:$R$1386,8))))</f>
        <v>16-</v>
      </c>
      <c r="S2674" s="1" t="e">
        <f>IF([kw in desc]=[kw rough in title],[kw in desc]*1,IFERROR(LEFT([kw_dirty],3)*1,IFERROR(LEFT([kw_dirty],2)*1,"n.a.")))</f>
        <v>#N/A</v>
      </c>
      <c r="T2674" s="1"/>
      <c r="U2674" s="1">
        <f>VLOOKUP(Tabelle1[[#This Row],[productid]],Tabelle2[#All],2,FALSE)</f>
        <v>16</v>
      </c>
    </row>
    <row r="2675" spans="1:21">
      <c r="A2675" t="s">
        <v>4446</v>
      </c>
      <c r="B2675">
        <v>2480</v>
      </c>
      <c r="C2675">
        <v>289859</v>
      </c>
      <c r="D2675" t="s">
        <v>4503</v>
      </c>
      <c r="E2675" t="s">
        <v>4504</v>
      </c>
      <c r="F2675">
        <v>18406</v>
      </c>
      <c r="G2675">
        <v>2286143</v>
      </c>
      <c r="H2675">
        <f t="shared" si="41"/>
        <v>0</v>
      </c>
      <c r="I2675">
        <f t="array" ref="I2675">MIN(IFERROR(FIND(IstNumbers,A2675),""))</f>
        <v>17</v>
      </c>
      <c r="J2675" s="1" t="e">
        <f>IF([first '# in title]&lt;[pos kw in title],MID([title],[pos kw in title]-6,6),#N/A)</f>
        <v>#N/A</v>
      </c>
      <c r="K2675" s="1" t="e">
        <f>IFERROR(MID(SUBSTITUTE([kw rough in title],",","."),FIND("(",[kw rough in title])+1,20),SUBSTITUTE(IFERROR(MID([kw rough in title],FIND(" ",[kw rough in title])+1,20),[kw rough in title]),",","."))</f>
        <v>#N/A</v>
      </c>
      <c r="L2675" s="1">
        <f>IFERROR(FIND("kW",[desc]),0)</f>
        <v>0</v>
      </c>
      <c r="M2675">
        <f t="array" ref="M2675">MIN(IFERROR(FIND(IstNumbers,E2675),""))</f>
        <v>33</v>
      </c>
      <c r="N2675" s="1" t="b">
        <f>IF([first '# in desc]&lt;[pos kw in desc],MID([desc],[pos kw in desc]-7,7))</f>
        <v>0</v>
      </c>
      <c r="O26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75" s="1" t="str">
        <f>TRIM(IF([first '# in desc]&lt;[pos kw in desc],MID([desc],[pos kw in desc]-6,6),FALSE))</f>
        <v>FALSCH</v>
      </c>
      <c r="Q2675" s="1" t="b">
        <f>IF(LEN([manuell])=0,IFERROR([kw fine in title]*1,IFERROR(SUMPRODUCT(COUNTIF(IsDigits,MID([kw in desc],ROW($A$1:$A$150),1)))=LEN([kw in desc]),#N/A)),[manuell])</f>
        <v>0</v>
      </c>
      <c r="R2675" s="1" t="str">
        <f>IF([pos kw in title]&gt;0,MID(J2675,#REF!,4),IF([first '# in title]&gt;0,MID([title],[first '# in title],3),IF([first '# in title]&gt;0,MID([desc],#REF!,3),VLOOKUP([productid],$G$2:$R$1386,8))))</f>
        <v>146</v>
      </c>
      <c r="S2675" s="1" t="e">
        <f>IF([kw in desc]=[kw rough in title],[kw in desc]*1,IFERROR(LEFT([kw_dirty],3)*1,IFERROR(LEFT([kw_dirty],2)*1,"n.a.")))</f>
        <v>#N/A</v>
      </c>
      <c r="T2675" s="1"/>
      <c r="U2675" s="1" t="e">
        <f>VLOOKUP(Tabelle1[[#This Row],[productid]],Tabelle2[#All],2,FALSE)</f>
        <v>#N/A</v>
      </c>
    </row>
    <row r="2676" spans="1:21" hidden="1">
      <c r="A2676" t="s">
        <v>2621</v>
      </c>
      <c r="B2676">
        <v>3385</v>
      </c>
      <c r="C2676">
        <v>289859</v>
      </c>
      <c r="D2676" t="s">
        <v>4505</v>
      </c>
      <c r="E2676" t="s">
        <v>4506</v>
      </c>
      <c r="F2676">
        <v>18406</v>
      </c>
      <c r="G2676">
        <v>3497887</v>
      </c>
      <c r="H2676">
        <f t="shared" si="41"/>
        <v>0</v>
      </c>
      <c r="I2676">
        <f t="array" ref="I2676">MIN(IFERROR(FIND(IstNumbers,A2676),""))</f>
        <v>12</v>
      </c>
      <c r="J2676" s="1" t="e">
        <f>IF([first '# in title]&lt;[pos kw in title],MID([title],[pos kw in title]-6,6),#N/A)</f>
        <v>#N/A</v>
      </c>
      <c r="K2676" s="1" t="e">
        <f>IFERROR(MID(SUBSTITUTE([kw rough in title],",","."),FIND("(",[kw rough in title])+1,20),SUBSTITUTE(IFERROR(MID([kw rough in title],FIND(" ",[kw rough in title])+1,20),[kw rough in title]),",","."))</f>
        <v>#N/A</v>
      </c>
      <c r="L2676" s="1">
        <f>IFERROR(FIND("kW",[desc]),0)</f>
        <v>70</v>
      </c>
      <c r="M2676">
        <f t="array" ref="M2676">MIN(IFERROR(FIND(IstNumbers,E2676),""))</f>
        <v>34</v>
      </c>
      <c r="N2676" s="1" t="str">
        <f>IF([first '# in desc]&lt;[pos kw in desc],MID([desc],[pos kw in desc]-7,7))</f>
        <v xml:space="preserve">­me 42 </v>
      </c>
      <c r="O26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76" s="1" t="str">
        <f>TRIM(IF([first '# in desc]&lt;[pos kw in desc],MID([desc],[pos kw in desc]-6,6),FALSE))</f>
        <v>me 42</v>
      </c>
      <c r="Q2676" s="1" t="b">
        <f>IF(LEN([manuell])=0,IFERROR([kw fine in title]*1,IFERROR(SUMPRODUCT(COUNTIF(IsDigits,MID([kw in desc],ROW($A$1:$A$150),1)))=LEN([kw in desc]),#N/A)),[manuell])</f>
        <v>0</v>
      </c>
      <c r="R2676" s="1" t="str">
        <f>IF([pos kw in title]&gt;0,MID(J2676,#REF!,4),IF([first '# in title]&gt;0,MID([title],[first '# in title],3),IF([first '# in title]&gt;0,MID([desc],#REF!,3),VLOOKUP([productid],$G$2:$R$1386,8))))</f>
        <v xml:space="preserve">42 </v>
      </c>
      <c r="S2676" s="1" t="e">
        <f>IF([kw in desc]=[kw rough in title],[kw in desc]*1,IFERROR(LEFT([kw_dirty],3)*1,IFERROR(LEFT([kw_dirty],2)*1,"n.a.")))</f>
        <v>#N/A</v>
      </c>
      <c r="T2676" s="1"/>
      <c r="U2676" s="1">
        <f>VLOOKUP(Tabelle1[[#This Row],[productid]],Tabelle2[#All],2,FALSE)</f>
        <v>42</v>
      </c>
    </row>
    <row r="2677" spans="1:21" hidden="1">
      <c r="A2677" t="s">
        <v>4471</v>
      </c>
      <c r="B2677">
        <v>3345</v>
      </c>
      <c r="C2677">
        <v>289859</v>
      </c>
      <c r="D2677" t="s">
        <v>4507</v>
      </c>
      <c r="E2677" t="s">
        <v>4032</v>
      </c>
      <c r="F2677">
        <v>18406</v>
      </c>
      <c r="G2677">
        <v>1750863</v>
      </c>
      <c r="H2677">
        <f t="shared" si="41"/>
        <v>0</v>
      </c>
      <c r="I2677">
        <f t="array" ref="I2677">MIN(IFERROR(FIND(IstNumbers,A2677),""))</f>
        <v>13</v>
      </c>
      <c r="J2677" s="1" t="e">
        <f>IF([first '# in title]&lt;[pos kw in title],MID([title],[pos kw in title]-6,6),#N/A)</f>
        <v>#N/A</v>
      </c>
      <c r="K2677" s="1" t="e">
        <f>IFERROR(MID(SUBSTITUTE([kw rough in title],",","."),FIND("(",[kw rough in title])+1,20),SUBSTITUTE(IFERROR(MID([kw rough in title],FIND(" ",[kw rough in title])+1,20),[kw rough in title]),",","."))</f>
        <v>#N/A</v>
      </c>
      <c r="L2677" s="1">
        <f>IFERROR(FIND("kW",[desc]),0)</f>
        <v>70</v>
      </c>
      <c r="M2677">
        <f t="array" ref="M2677">MIN(IFERROR(FIND(IstNumbers,E2677),""))</f>
        <v>34</v>
      </c>
      <c r="N2677" s="1" t="str">
        <f>IF([first '# in desc]&lt;[pos kw in desc],MID([desc],[pos kw in desc]-7,7))</f>
        <v xml:space="preserve">­me 42 </v>
      </c>
      <c r="O26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77" s="1" t="str">
        <f>TRIM(IF([first '# in desc]&lt;[pos kw in desc],MID([desc],[pos kw in desc]-6,6),FALSE))</f>
        <v>me 42</v>
      </c>
      <c r="Q2677" s="1" t="b">
        <f>IF(LEN([manuell])=0,IFERROR([kw fine in title]*1,IFERROR(SUMPRODUCT(COUNTIF(IsDigits,MID([kw in desc],ROW($A$1:$A$150),1)))=LEN([kw in desc]),#N/A)),[manuell])</f>
        <v>0</v>
      </c>
      <c r="R2677" s="1" t="str">
        <f>IF([pos kw in title]&gt;0,MID(J2677,#REF!,4),IF([first '# in title]&gt;0,MID([title],[first '# in title],3),IF([first '# in title]&gt;0,MID([desc],#REF!,3),VLOOKUP([productid],$G$2:$R$1386,8))))</f>
        <v xml:space="preserve">42 </v>
      </c>
      <c r="S2677" s="1" t="e">
        <f>IF([kw in desc]=[kw rough in title],[kw in desc]*1,IFERROR(LEFT([kw_dirty],3)*1,IFERROR(LEFT([kw_dirty],2)*1,"n.a.")))</f>
        <v>#N/A</v>
      </c>
      <c r="T2677" s="1"/>
      <c r="U2677" s="1">
        <f>VLOOKUP(Tabelle1[[#This Row],[productid]],Tabelle2[#All],2,FALSE)</f>
        <v>42</v>
      </c>
    </row>
    <row r="2678" spans="1:21" hidden="1">
      <c r="A2678" t="s">
        <v>2837</v>
      </c>
      <c r="B2678">
        <v>2354</v>
      </c>
      <c r="C2678">
        <v>289859</v>
      </c>
      <c r="D2678" t="s">
        <v>4508</v>
      </c>
      <c r="E2678" t="s">
        <v>4354</v>
      </c>
      <c r="F2678">
        <v>18406</v>
      </c>
      <c r="G2678">
        <v>3712883</v>
      </c>
      <c r="H2678">
        <f t="shared" si="41"/>
        <v>20</v>
      </c>
      <c r="I2678">
        <f t="array" ref="I2678">MIN(IFERROR(FIND(IstNumbers,A2678),""))</f>
        <v>17</v>
      </c>
      <c r="J2678" s="1" t="str">
        <f>IF([first '# in title]&lt;[pos kw in title],MID([title],[pos kw in title]-6,6),#N/A)</f>
        <v xml:space="preserve">ur 16 </v>
      </c>
      <c r="K267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78" s="1">
        <f>IFERROR(FIND("kW",[desc]),0)</f>
        <v>71</v>
      </c>
      <c r="M2678">
        <f t="array" ref="M2678">MIN(IFERROR(FIND(IstNumbers,E2678),""))</f>
        <v>29</v>
      </c>
      <c r="N2678" s="1" t="str">
        <f>IF([first '# in desc]&lt;[pos kw in desc],MID([desc],[pos kw in desc]-7,7))</f>
        <v xml:space="preserve">­me 16 </v>
      </c>
      <c r="O267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78" s="1" t="str">
        <f>TRIM(IF([first '# in desc]&lt;[pos kw in desc],MID([desc],[pos kw in desc]-6,6),FALSE))</f>
        <v>me 16</v>
      </c>
      <c r="Q2678" s="1">
        <f>IF(LEN([manuell])=0,IFERROR([kw fine in title]*1,IFERROR(SUMPRODUCT(COUNTIF(IsDigits,MID([kw in desc],ROW($A$1:$A$150),1)))=LEN([kw in desc]),#N/A)),[manuell])</f>
        <v>16</v>
      </c>
      <c r="R2678" s="1" t="e">
        <f>IF([pos kw in title]&gt;0,MID(J2678,#REF!,4),IF([first '# in title]&gt;0,MID([title],[first '# in title],3),IF([first '# in title]&gt;0,MID([desc],#REF!,3),VLOOKUP([productid],$G$2:$R$1386,8))))</f>
        <v>#REF!</v>
      </c>
      <c r="S2678" s="1" t="str">
        <f>IF([kw in desc]=[kw rough in title],[kw in desc]*1,IFERROR(LEFT([kw_dirty],3)*1,IFERROR(LEFT([kw_dirty],2)*1,"n.a.")))</f>
        <v>n.a.</v>
      </c>
      <c r="T2678" s="1"/>
      <c r="U2678" s="1">
        <f>VLOOKUP(Tabelle1[[#This Row],[productid]],Tabelle2[#All],2,FALSE)</f>
        <v>16</v>
      </c>
    </row>
    <row r="2679" spans="1:21" hidden="1">
      <c r="A2679" t="s">
        <v>4444</v>
      </c>
      <c r="B2679">
        <v>2294</v>
      </c>
      <c r="C2679">
        <v>289859</v>
      </c>
      <c r="D2679" t="s">
        <v>4509</v>
      </c>
      <c r="E2679" t="s">
        <v>4179</v>
      </c>
      <c r="F2679">
        <v>18406</v>
      </c>
      <c r="G2679">
        <v>1219746</v>
      </c>
      <c r="H2679">
        <f t="shared" si="41"/>
        <v>0</v>
      </c>
      <c r="I2679">
        <f t="array" ref="I2679">MIN(IFERROR(FIND(IstNumbers,A2679),""))</f>
        <v>32</v>
      </c>
      <c r="J2679" s="1" t="e">
        <f>IF([first '# in title]&lt;[pos kw in title],MID([title],[pos kw in title]-6,6),#N/A)</f>
        <v>#N/A</v>
      </c>
      <c r="K2679" s="1" t="e">
        <f>IFERROR(MID(SUBSTITUTE([kw rough in title],",","."),FIND("(",[kw rough in title])+1,20),SUBSTITUTE(IFERROR(MID([kw rough in title],FIND(" ",[kw rough in title])+1,20),[kw rough in title]),",","."))</f>
        <v>#N/A</v>
      </c>
      <c r="L2679" s="1">
        <f>IFERROR(FIND("kW",[desc]),0)</f>
        <v>71</v>
      </c>
      <c r="M2679">
        <f t="array" ref="M2679">MIN(IFERROR(FIND(IstNumbers,E2679),""))</f>
        <v>29</v>
      </c>
      <c r="N2679" s="1" t="str">
        <f>IF([first '# in desc]&lt;[pos kw in desc],MID([desc],[pos kw in desc]-7,7))</f>
        <v xml:space="preserve">­me 16 </v>
      </c>
      <c r="O26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79" s="1" t="str">
        <f>TRIM(IF([first '# in desc]&lt;[pos kw in desc],MID([desc],[pos kw in desc]-6,6),FALSE))</f>
        <v>me 16</v>
      </c>
      <c r="Q2679" s="1" t="b">
        <f>IF(LEN([manuell])=0,IFERROR([kw fine in title]*1,IFERROR(SUMPRODUCT(COUNTIF(IsDigits,MID([kw in desc],ROW($A$1:$A$150),1)))=LEN([kw in desc]),#N/A)),[manuell])</f>
        <v>0</v>
      </c>
      <c r="R2679" s="1" t="str">
        <f>IF([pos kw in title]&gt;0,MID(J2679,#REF!,4),IF([first '# in title]&gt;0,MID([title],[first '# in title],3),IF([first '# in title]&gt;0,MID([desc],#REF!,3),VLOOKUP([productid],$G$2:$R$1386,8))))</f>
        <v>16-</v>
      </c>
      <c r="S2679" s="1" t="e">
        <f>IF([kw in desc]=[kw rough in title],[kw in desc]*1,IFERROR(LEFT([kw_dirty],3)*1,IFERROR(LEFT([kw_dirty],2)*1,"n.a.")))</f>
        <v>#N/A</v>
      </c>
      <c r="T2679" s="1"/>
      <c r="U2679" s="1">
        <f>VLOOKUP(Tabelle1[[#This Row],[productid]],Tabelle2[#All],2,FALSE)</f>
        <v>16</v>
      </c>
    </row>
    <row r="2680" spans="1:21">
      <c r="A2680" t="s">
        <v>4446</v>
      </c>
      <c r="B2680">
        <v>2480</v>
      </c>
      <c r="C2680">
        <v>289859</v>
      </c>
      <c r="D2680" t="s">
        <v>4510</v>
      </c>
      <c r="E2680" t="s">
        <v>4511</v>
      </c>
      <c r="F2680">
        <v>18406</v>
      </c>
      <c r="G2680">
        <v>2286143</v>
      </c>
      <c r="H2680">
        <f t="shared" si="41"/>
        <v>0</v>
      </c>
      <c r="I2680">
        <f t="array" ref="I2680">MIN(IFERROR(FIND(IstNumbers,A2680),""))</f>
        <v>17</v>
      </c>
      <c r="J2680" s="1" t="e">
        <f>IF([first '# in title]&lt;[pos kw in title],MID([title],[pos kw in title]-6,6),#N/A)</f>
        <v>#N/A</v>
      </c>
      <c r="K2680" s="1" t="e">
        <f>IFERROR(MID(SUBSTITUTE([kw rough in title],",","."),FIND("(",[kw rough in title])+1,20),SUBSTITUTE(IFERROR(MID([kw rough in title],FIND(" ",[kw rough in title])+1,20),[kw rough in title]),",","."))</f>
        <v>#N/A</v>
      </c>
      <c r="L2680" s="1">
        <f>IFERROR(FIND("kW",[desc]),0)</f>
        <v>0</v>
      </c>
      <c r="M2680">
        <f t="array" ref="M2680">MIN(IFERROR(FIND(IstNumbers,E2680),""))</f>
        <v>33</v>
      </c>
      <c r="N2680" s="1" t="b">
        <f>IF([first '# in desc]&lt;[pos kw in desc],MID([desc],[pos kw in desc]-7,7))</f>
        <v>0</v>
      </c>
      <c r="O26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80" s="1" t="str">
        <f>TRIM(IF([first '# in desc]&lt;[pos kw in desc],MID([desc],[pos kw in desc]-6,6),FALSE))</f>
        <v>FALSCH</v>
      </c>
      <c r="Q2680" s="1" t="b">
        <f>IF(LEN([manuell])=0,IFERROR([kw fine in title]*1,IFERROR(SUMPRODUCT(COUNTIF(IsDigits,MID([kw in desc],ROW($A$1:$A$150),1)))=LEN([kw in desc]),#N/A)),[manuell])</f>
        <v>0</v>
      </c>
      <c r="R2680" s="1" t="str">
        <f>IF([pos kw in title]&gt;0,MID(J2680,#REF!,4),IF([first '# in title]&gt;0,MID([title],[first '# in title],3),IF([first '# in title]&gt;0,MID([desc],#REF!,3),VLOOKUP([productid],$G$2:$R$1386,8))))</f>
        <v>146</v>
      </c>
      <c r="S2680" s="1" t="e">
        <f>IF([kw in desc]=[kw rough in title],[kw in desc]*1,IFERROR(LEFT([kw_dirty],3)*1,IFERROR(LEFT([kw_dirty],2)*1,"n.a.")))</f>
        <v>#N/A</v>
      </c>
      <c r="T2680" s="1"/>
      <c r="U2680" s="1" t="e">
        <f>VLOOKUP(Tabelle1[[#This Row],[productid]],Tabelle2[#All],2,FALSE)</f>
        <v>#N/A</v>
      </c>
    </row>
    <row r="2681" spans="1:21" hidden="1">
      <c r="A2681" t="s">
        <v>2621</v>
      </c>
      <c r="B2681">
        <v>3385</v>
      </c>
      <c r="C2681">
        <v>289859</v>
      </c>
      <c r="D2681" t="s">
        <v>4512</v>
      </c>
      <c r="E2681" t="s">
        <v>4513</v>
      </c>
      <c r="F2681">
        <v>18406</v>
      </c>
      <c r="G2681">
        <v>3497887</v>
      </c>
      <c r="H2681">
        <f t="shared" si="41"/>
        <v>0</v>
      </c>
      <c r="I2681">
        <f t="array" ref="I2681">MIN(IFERROR(FIND(IstNumbers,A2681),""))</f>
        <v>12</v>
      </c>
      <c r="J2681" s="1" t="e">
        <f>IF([first '# in title]&lt;[pos kw in title],MID([title],[pos kw in title]-6,6),#N/A)</f>
        <v>#N/A</v>
      </c>
      <c r="K2681" s="1" t="e">
        <f>IFERROR(MID(SUBSTITUTE([kw rough in title],",","."),FIND("(",[kw rough in title])+1,20),SUBSTITUTE(IFERROR(MID([kw rough in title],FIND(" ",[kw rough in title])+1,20),[kw rough in title]),",","."))</f>
        <v>#N/A</v>
      </c>
      <c r="L2681" s="1">
        <f>IFERROR(FIND("kW",[desc]),0)</f>
        <v>70</v>
      </c>
      <c r="M2681">
        <f t="array" ref="M2681">MIN(IFERROR(FIND(IstNumbers,E2681),""))</f>
        <v>34</v>
      </c>
      <c r="N2681" s="1" t="str">
        <f>IF([first '# in desc]&lt;[pos kw in desc],MID([desc],[pos kw in desc]-7,7))</f>
        <v xml:space="preserve">­me 42 </v>
      </c>
      <c r="O26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81" s="1" t="str">
        <f>TRIM(IF([first '# in desc]&lt;[pos kw in desc],MID([desc],[pos kw in desc]-6,6),FALSE))</f>
        <v>me 42</v>
      </c>
      <c r="Q2681" s="1" t="b">
        <f>IF(LEN([manuell])=0,IFERROR([kw fine in title]*1,IFERROR(SUMPRODUCT(COUNTIF(IsDigits,MID([kw in desc],ROW($A$1:$A$150),1)))=LEN([kw in desc]),#N/A)),[manuell])</f>
        <v>0</v>
      </c>
      <c r="R2681" s="1" t="str">
        <f>IF([pos kw in title]&gt;0,MID(J2681,#REF!,4),IF([first '# in title]&gt;0,MID([title],[first '# in title],3),IF([first '# in title]&gt;0,MID([desc],#REF!,3),VLOOKUP([productid],$G$2:$R$1386,8))))</f>
        <v xml:space="preserve">42 </v>
      </c>
      <c r="S2681" s="1" t="e">
        <f>IF([kw in desc]=[kw rough in title],[kw in desc]*1,IFERROR(LEFT([kw_dirty],3)*1,IFERROR(LEFT([kw_dirty],2)*1,"n.a.")))</f>
        <v>#N/A</v>
      </c>
      <c r="T2681" s="1"/>
      <c r="U2681" s="1">
        <f>VLOOKUP(Tabelle1[[#This Row],[productid]],Tabelle2[#All],2,FALSE)</f>
        <v>42</v>
      </c>
    </row>
    <row r="2682" spans="1:21" hidden="1">
      <c r="A2682" t="s">
        <v>4471</v>
      </c>
      <c r="B2682">
        <v>3345</v>
      </c>
      <c r="C2682">
        <v>289859</v>
      </c>
      <c r="D2682" t="s">
        <v>4514</v>
      </c>
      <c r="E2682" t="s">
        <v>4515</v>
      </c>
      <c r="F2682">
        <v>18406</v>
      </c>
      <c r="G2682">
        <v>1750863</v>
      </c>
      <c r="H2682">
        <f t="shared" si="41"/>
        <v>0</v>
      </c>
      <c r="I2682">
        <f t="array" ref="I2682">MIN(IFERROR(FIND(IstNumbers,A2682),""))</f>
        <v>13</v>
      </c>
      <c r="J2682" s="1" t="e">
        <f>IF([first '# in title]&lt;[pos kw in title],MID([title],[pos kw in title]-6,6),#N/A)</f>
        <v>#N/A</v>
      </c>
      <c r="K2682" s="1" t="e">
        <f>IFERROR(MID(SUBSTITUTE([kw rough in title],",","."),FIND("(",[kw rough in title])+1,20),SUBSTITUTE(IFERROR(MID([kw rough in title],FIND(" ",[kw rough in title])+1,20),[kw rough in title]),",","."))</f>
        <v>#N/A</v>
      </c>
      <c r="L2682" s="1">
        <f>IFERROR(FIND("kW",[desc]),0)</f>
        <v>70</v>
      </c>
      <c r="M2682">
        <f t="array" ref="M2682">MIN(IFERROR(FIND(IstNumbers,E2682),""))</f>
        <v>34</v>
      </c>
      <c r="N2682" s="1" t="str">
        <f>IF([first '# in desc]&lt;[pos kw in desc],MID([desc],[pos kw in desc]-7,7))</f>
        <v xml:space="preserve">­me 42 </v>
      </c>
      <c r="O26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82" s="1" t="str">
        <f>TRIM(IF([first '# in desc]&lt;[pos kw in desc],MID([desc],[pos kw in desc]-6,6),FALSE))</f>
        <v>me 42</v>
      </c>
      <c r="Q2682" s="1" t="b">
        <f>IF(LEN([manuell])=0,IFERROR([kw fine in title]*1,IFERROR(SUMPRODUCT(COUNTIF(IsDigits,MID([kw in desc],ROW($A$1:$A$150),1)))=LEN([kw in desc]),#N/A)),[manuell])</f>
        <v>0</v>
      </c>
      <c r="R2682" s="1" t="str">
        <f>IF([pos kw in title]&gt;0,MID(J2682,#REF!,4),IF([first '# in title]&gt;0,MID([title],[first '# in title],3),IF([first '# in title]&gt;0,MID([desc],#REF!,3),VLOOKUP([productid],$G$2:$R$1386,8))))</f>
        <v xml:space="preserve">42 </v>
      </c>
      <c r="S2682" s="1" t="e">
        <f>IF([kw in desc]=[kw rough in title],[kw in desc]*1,IFERROR(LEFT([kw_dirty],3)*1,IFERROR(LEFT([kw_dirty],2)*1,"n.a.")))</f>
        <v>#N/A</v>
      </c>
      <c r="T2682" s="1"/>
      <c r="U2682" s="1">
        <f>VLOOKUP(Tabelle1[[#This Row],[productid]],Tabelle2[#All],2,FALSE)</f>
        <v>42</v>
      </c>
    </row>
    <row r="2683" spans="1:21" hidden="1">
      <c r="A2683" t="s">
        <v>2837</v>
      </c>
      <c r="B2683">
        <v>2359</v>
      </c>
      <c r="C2683">
        <v>289859</v>
      </c>
      <c r="D2683" t="s">
        <v>4516</v>
      </c>
      <c r="E2683" t="s">
        <v>4517</v>
      </c>
      <c r="F2683">
        <v>18406</v>
      </c>
      <c r="G2683">
        <v>3712883</v>
      </c>
      <c r="H2683">
        <f t="shared" si="41"/>
        <v>20</v>
      </c>
      <c r="I2683">
        <f t="array" ref="I2683">MIN(IFERROR(FIND(IstNumbers,A2683),""))</f>
        <v>17</v>
      </c>
      <c r="J2683" s="1" t="str">
        <f>IF([first '# in title]&lt;[pos kw in title],MID([title],[pos kw in title]-6,6),#N/A)</f>
        <v xml:space="preserve">ur 16 </v>
      </c>
      <c r="K268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83" s="1">
        <f>IFERROR(FIND("kW",[desc]),0)</f>
        <v>71</v>
      </c>
      <c r="M2683">
        <f t="array" ref="M2683">MIN(IFERROR(FIND(IstNumbers,E2683),""))</f>
        <v>29</v>
      </c>
      <c r="N2683" s="1" t="str">
        <f>IF([first '# in desc]&lt;[pos kw in desc],MID([desc],[pos kw in desc]-7,7))</f>
        <v xml:space="preserve">­me 16 </v>
      </c>
      <c r="O26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83" s="1" t="str">
        <f>TRIM(IF([first '# in desc]&lt;[pos kw in desc],MID([desc],[pos kw in desc]-6,6),FALSE))</f>
        <v>me 16</v>
      </c>
      <c r="Q2683" s="1">
        <f>IF(LEN([manuell])=0,IFERROR([kw fine in title]*1,IFERROR(SUMPRODUCT(COUNTIF(IsDigits,MID([kw in desc],ROW($A$1:$A$150),1)))=LEN([kw in desc]),#N/A)),[manuell])</f>
        <v>16</v>
      </c>
      <c r="R2683" s="1" t="e">
        <f>IF([pos kw in title]&gt;0,MID(J2683,#REF!,4),IF([first '# in title]&gt;0,MID([title],[first '# in title],3),IF([first '# in title]&gt;0,MID([desc],#REF!,3),VLOOKUP([productid],$G$2:$R$1386,8))))</f>
        <v>#REF!</v>
      </c>
      <c r="S2683" s="1" t="str">
        <f>IF([kw in desc]=[kw rough in title],[kw in desc]*1,IFERROR(LEFT([kw_dirty],3)*1,IFERROR(LEFT([kw_dirty],2)*1,"n.a.")))</f>
        <v>n.a.</v>
      </c>
      <c r="T2683" s="1"/>
      <c r="U2683" s="1">
        <f>VLOOKUP(Tabelle1[[#This Row],[productid]],Tabelle2[#All],2,FALSE)</f>
        <v>16</v>
      </c>
    </row>
    <row r="2684" spans="1:21" hidden="1">
      <c r="A2684" t="s">
        <v>4444</v>
      </c>
      <c r="B2684">
        <v>2299</v>
      </c>
      <c r="C2684">
        <v>289859</v>
      </c>
      <c r="D2684" t="s">
        <v>4518</v>
      </c>
      <c r="E2684" t="s">
        <v>4213</v>
      </c>
      <c r="F2684">
        <v>18406</v>
      </c>
      <c r="G2684">
        <v>1219746</v>
      </c>
      <c r="H2684">
        <f t="shared" si="41"/>
        <v>0</v>
      </c>
      <c r="I2684">
        <f t="array" ref="I2684">MIN(IFERROR(FIND(IstNumbers,A2684),""))</f>
        <v>32</v>
      </c>
      <c r="J2684" s="1" t="e">
        <f>IF([first '# in title]&lt;[pos kw in title],MID([title],[pos kw in title]-6,6),#N/A)</f>
        <v>#N/A</v>
      </c>
      <c r="K2684" s="1" t="e">
        <f>IFERROR(MID(SUBSTITUTE([kw rough in title],",","."),FIND("(",[kw rough in title])+1,20),SUBSTITUTE(IFERROR(MID([kw rough in title],FIND(" ",[kw rough in title])+1,20),[kw rough in title]),",","."))</f>
        <v>#N/A</v>
      </c>
      <c r="L2684" s="1">
        <f>IFERROR(FIND("kW",[desc]),0)</f>
        <v>71</v>
      </c>
      <c r="M2684">
        <f t="array" ref="M2684">MIN(IFERROR(FIND(IstNumbers,E2684),""))</f>
        <v>29</v>
      </c>
      <c r="N2684" s="1" t="str">
        <f>IF([first '# in desc]&lt;[pos kw in desc],MID([desc],[pos kw in desc]-7,7))</f>
        <v xml:space="preserve">­me 16 </v>
      </c>
      <c r="O268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84" s="1" t="str">
        <f>TRIM(IF([first '# in desc]&lt;[pos kw in desc],MID([desc],[pos kw in desc]-6,6),FALSE))</f>
        <v>me 16</v>
      </c>
      <c r="Q2684" s="1" t="b">
        <f>IF(LEN([manuell])=0,IFERROR([kw fine in title]*1,IFERROR(SUMPRODUCT(COUNTIF(IsDigits,MID([kw in desc],ROW($A$1:$A$150),1)))=LEN([kw in desc]),#N/A)),[manuell])</f>
        <v>0</v>
      </c>
      <c r="R2684" s="1" t="str">
        <f>IF([pos kw in title]&gt;0,MID(J2684,#REF!,4),IF([first '# in title]&gt;0,MID([title],[first '# in title],3),IF([first '# in title]&gt;0,MID([desc],#REF!,3),VLOOKUP([productid],$G$2:$R$1386,8))))</f>
        <v>16-</v>
      </c>
      <c r="S2684" s="1" t="e">
        <f>IF([kw in desc]=[kw rough in title],[kw in desc]*1,IFERROR(LEFT([kw_dirty],3)*1,IFERROR(LEFT([kw_dirty],2)*1,"n.a.")))</f>
        <v>#N/A</v>
      </c>
      <c r="T2684" s="1"/>
      <c r="U2684" s="1">
        <f>VLOOKUP(Tabelle1[[#This Row],[productid]],Tabelle2[#All],2,FALSE)</f>
        <v>16</v>
      </c>
    </row>
    <row r="2685" spans="1:21">
      <c r="A2685" t="s">
        <v>4446</v>
      </c>
      <c r="B2685">
        <v>2483</v>
      </c>
      <c r="C2685">
        <v>289859</v>
      </c>
      <c r="D2685" t="s">
        <v>4519</v>
      </c>
      <c r="E2685" t="s">
        <v>4520</v>
      </c>
      <c r="F2685">
        <v>18406</v>
      </c>
      <c r="G2685">
        <v>2286143</v>
      </c>
      <c r="H2685">
        <f t="shared" si="41"/>
        <v>0</v>
      </c>
      <c r="I2685">
        <f t="array" ref="I2685">MIN(IFERROR(FIND(IstNumbers,A2685),""))</f>
        <v>17</v>
      </c>
      <c r="J2685" s="1" t="e">
        <f>IF([first '# in title]&lt;[pos kw in title],MID([title],[pos kw in title]-6,6),#N/A)</f>
        <v>#N/A</v>
      </c>
      <c r="K2685" s="1" t="e">
        <f>IFERROR(MID(SUBSTITUTE([kw rough in title],",","."),FIND("(",[kw rough in title])+1,20),SUBSTITUTE(IFERROR(MID([kw rough in title],FIND(" ",[kw rough in title])+1,20),[kw rough in title]),",","."))</f>
        <v>#N/A</v>
      </c>
      <c r="L2685" s="1">
        <f>IFERROR(FIND("kW",[desc]),0)</f>
        <v>0</v>
      </c>
      <c r="M2685">
        <f t="array" ref="M2685">MIN(IFERROR(FIND(IstNumbers,E2685),""))</f>
        <v>33</v>
      </c>
      <c r="N2685" s="1" t="b">
        <f>IF([first '# in desc]&lt;[pos kw in desc],MID([desc],[pos kw in desc]-7,7))</f>
        <v>0</v>
      </c>
      <c r="O26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85" s="1" t="str">
        <f>TRIM(IF([first '# in desc]&lt;[pos kw in desc],MID([desc],[pos kw in desc]-6,6),FALSE))</f>
        <v>FALSCH</v>
      </c>
      <c r="Q2685" s="1" t="b">
        <f>IF(LEN([manuell])=0,IFERROR([kw fine in title]*1,IFERROR(SUMPRODUCT(COUNTIF(IsDigits,MID([kw in desc],ROW($A$1:$A$150),1)))=LEN([kw in desc]),#N/A)),[manuell])</f>
        <v>0</v>
      </c>
      <c r="R2685" s="1" t="str">
        <f>IF([pos kw in title]&gt;0,MID(J2685,#REF!,4),IF([first '# in title]&gt;0,MID([title],[first '# in title],3),IF([first '# in title]&gt;0,MID([desc],#REF!,3),VLOOKUP([productid],$G$2:$R$1386,8))))</f>
        <v>146</v>
      </c>
      <c r="S2685" s="1" t="e">
        <f>IF([kw in desc]=[kw rough in title],[kw in desc]*1,IFERROR(LEFT([kw_dirty],3)*1,IFERROR(LEFT([kw_dirty],2)*1,"n.a.")))</f>
        <v>#N/A</v>
      </c>
      <c r="T2685" s="1"/>
      <c r="U2685" s="1" t="e">
        <f>VLOOKUP(Tabelle1[[#This Row],[productid]],Tabelle2[#All],2,FALSE)</f>
        <v>#N/A</v>
      </c>
    </row>
    <row r="2686" spans="1:21" hidden="1">
      <c r="A2686" t="s">
        <v>2621</v>
      </c>
      <c r="B2686">
        <v>3385</v>
      </c>
      <c r="C2686">
        <v>289859</v>
      </c>
      <c r="D2686" t="s">
        <v>4521</v>
      </c>
      <c r="E2686" t="s">
        <v>4522</v>
      </c>
      <c r="F2686">
        <v>18406</v>
      </c>
      <c r="G2686">
        <v>3497887</v>
      </c>
      <c r="H2686">
        <f t="shared" si="41"/>
        <v>0</v>
      </c>
      <c r="I2686">
        <f t="array" ref="I2686">MIN(IFERROR(FIND(IstNumbers,A2686),""))</f>
        <v>12</v>
      </c>
      <c r="J2686" s="1" t="e">
        <f>IF([first '# in title]&lt;[pos kw in title],MID([title],[pos kw in title]-6,6),#N/A)</f>
        <v>#N/A</v>
      </c>
      <c r="K2686" s="1" t="e">
        <f>IFERROR(MID(SUBSTITUTE([kw rough in title],",","."),FIND("(",[kw rough in title])+1,20),SUBSTITUTE(IFERROR(MID([kw rough in title],FIND(" ",[kw rough in title])+1,20),[kw rough in title]),",","."))</f>
        <v>#N/A</v>
      </c>
      <c r="L2686" s="1">
        <f>IFERROR(FIND("kW",[desc]),0)</f>
        <v>70</v>
      </c>
      <c r="M2686">
        <f t="array" ref="M2686">MIN(IFERROR(FIND(IstNumbers,E2686),""))</f>
        <v>34</v>
      </c>
      <c r="N2686" s="1" t="str">
        <f>IF([first '# in desc]&lt;[pos kw in desc],MID([desc],[pos kw in desc]-7,7))</f>
        <v xml:space="preserve">­me 42 </v>
      </c>
      <c r="O26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86" s="1" t="str">
        <f>TRIM(IF([first '# in desc]&lt;[pos kw in desc],MID([desc],[pos kw in desc]-6,6),FALSE))</f>
        <v>me 42</v>
      </c>
      <c r="Q2686" s="1" t="b">
        <f>IF(LEN([manuell])=0,IFERROR([kw fine in title]*1,IFERROR(SUMPRODUCT(COUNTIF(IsDigits,MID([kw in desc],ROW($A$1:$A$150),1)))=LEN([kw in desc]),#N/A)),[manuell])</f>
        <v>0</v>
      </c>
      <c r="R2686" s="1" t="str">
        <f>IF([pos kw in title]&gt;0,MID(J2686,#REF!,4),IF([first '# in title]&gt;0,MID([title],[first '# in title],3),IF([first '# in title]&gt;0,MID([desc],#REF!,3),VLOOKUP([productid],$G$2:$R$1386,8))))</f>
        <v xml:space="preserve">42 </v>
      </c>
      <c r="S2686" s="1" t="e">
        <f>IF([kw in desc]=[kw rough in title],[kw in desc]*1,IFERROR(LEFT([kw_dirty],3)*1,IFERROR(LEFT([kw_dirty],2)*1,"n.a.")))</f>
        <v>#N/A</v>
      </c>
      <c r="T2686" s="1"/>
      <c r="U2686" s="1">
        <f>VLOOKUP(Tabelle1[[#This Row],[productid]],Tabelle2[#All],2,FALSE)</f>
        <v>42</v>
      </c>
    </row>
    <row r="2687" spans="1:21" hidden="1">
      <c r="A2687" t="s">
        <v>4471</v>
      </c>
      <c r="B2687">
        <v>3350</v>
      </c>
      <c r="C2687">
        <v>289859</v>
      </c>
      <c r="D2687" t="s">
        <v>4523</v>
      </c>
      <c r="E2687" t="s">
        <v>4007</v>
      </c>
      <c r="F2687">
        <v>18406</v>
      </c>
      <c r="G2687">
        <v>1750863</v>
      </c>
      <c r="H2687">
        <f t="shared" si="41"/>
        <v>0</v>
      </c>
      <c r="I2687">
        <f t="array" ref="I2687">MIN(IFERROR(FIND(IstNumbers,A2687),""))</f>
        <v>13</v>
      </c>
      <c r="J2687" s="1" t="e">
        <f>IF([first '# in title]&lt;[pos kw in title],MID([title],[pos kw in title]-6,6),#N/A)</f>
        <v>#N/A</v>
      </c>
      <c r="K2687" s="1" t="e">
        <f>IFERROR(MID(SUBSTITUTE([kw rough in title],",","."),FIND("(",[kw rough in title])+1,20),SUBSTITUTE(IFERROR(MID([kw rough in title],FIND(" ",[kw rough in title])+1,20),[kw rough in title]),",","."))</f>
        <v>#N/A</v>
      </c>
      <c r="L2687" s="1">
        <f>IFERROR(FIND("kW",[desc]),0)</f>
        <v>70</v>
      </c>
      <c r="M2687">
        <f t="array" ref="M2687">MIN(IFERROR(FIND(IstNumbers,E2687),""))</f>
        <v>34</v>
      </c>
      <c r="N2687" s="1" t="str">
        <f>IF([first '# in desc]&lt;[pos kw in desc],MID([desc],[pos kw in desc]-7,7))</f>
        <v xml:space="preserve">­me 42 </v>
      </c>
      <c r="O26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87" s="1" t="str">
        <f>TRIM(IF([first '# in desc]&lt;[pos kw in desc],MID([desc],[pos kw in desc]-6,6),FALSE))</f>
        <v>me 42</v>
      </c>
      <c r="Q2687" s="1" t="b">
        <f>IF(LEN([manuell])=0,IFERROR([kw fine in title]*1,IFERROR(SUMPRODUCT(COUNTIF(IsDigits,MID([kw in desc],ROW($A$1:$A$150),1)))=LEN([kw in desc]),#N/A)),[manuell])</f>
        <v>0</v>
      </c>
      <c r="R2687" s="1" t="str">
        <f>IF([pos kw in title]&gt;0,MID(J2687,#REF!,4),IF([first '# in title]&gt;0,MID([title],[first '# in title],3),IF([first '# in title]&gt;0,MID([desc],#REF!,3),VLOOKUP([productid],$G$2:$R$1386,8))))</f>
        <v xml:space="preserve">42 </v>
      </c>
      <c r="S2687" s="1" t="e">
        <f>IF([kw in desc]=[kw rough in title],[kw in desc]*1,IFERROR(LEFT([kw_dirty],3)*1,IFERROR(LEFT([kw_dirty],2)*1,"n.a.")))</f>
        <v>#N/A</v>
      </c>
      <c r="T2687" s="1"/>
      <c r="U2687" s="1">
        <f>VLOOKUP(Tabelle1[[#This Row],[productid]],Tabelle2[#All],2,FALSE)</f>
        <v>42</v>
      </c>
    </row>
    <row r="2688" spans="1:21" hidden="1">
      <c r="A2688" t="s">
        <v>2837</v>
      </c>
      <c r="B2688">
        <v>2359</v>
      </c>
      <c r="C2688">
        <v>289859</v>
      </c>
      <c r="D2688" t="s">
        <v>4524</v>
      </c>
      <c r="E2688" t="s">
        <v>4525</v>
      </c>
      <c r="F2688">
        <v>18406</v>
      </c>
      <c r="G2688">
        <v>3712883</v>
      </c>
      <c r="H2688">
        <f t="shared" si="41"/>
        <v>20</v>
      </c>
      <c r="I2688">
        <f t="array" ref="I2688">MIN(IFERROR(FIND(IstNumbers,A2688),""))</f>
        <v>17</v>
      </c>
      <c r="J2688" s="1" t="str">
        <f>IF([first '# in title]&lt;[pos kw in title],MID([title],[pos kw in title]-6,6),#N/A)</f>
        <v xml:space="preserve">ur 16 </v>
      </c>
      <c r="K268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88" s="1">
        <f>IFERROR(FIND("kW",[desc]),0)</f>
        <v>71</v>
      </c>
      <c r="M2688">
        <f t="array" ref="M2688">MIN(IFERROR(FIND(IstNumbers,E2688),""))</f>
        <v>29</v>
      </c>
      <c r="N2688" s="1" t="str">
        <f>IF([first '# in desc]&lt;[pos kw in desc],MID([desc],[pos kw in desc]-7,7))</f>
        <v xml:space="preserve">­me 16 </v>
      </c>
      <c r="O26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88" s="1" t="str">
        <f>TRIM(IF([first '# in desc]&lt;[pos kw in desc],MID([desc],[pos kw in desc]-6,6),FALSE))</f>
        <v>me 16</v>
      </c>
      <c r="Q2688" s="1">
        <f>IF(LEN([manuell])=0,IFERROR([kw fine in title]*1,IFERROR(SUMPRODUCT(COUNTIF(IsDigits,MID([kw in desc],ROW($A$1:$A$150),1)))=LEN([kw in desc]),#N/A)),[manuell])</f>
        <v>16</v>
      </c>
      <c r="R2688" s="1" t="e">
        <f>IF([pos kw in title]&gt;0,MID(J2688,#REF!,4),IF([first '# in title]&gt;0,MID([title],[first '# in title],3),IF([first '# in title]&gt;0,MID([desc],#REF!,3),VLOOKUP([productid],$G$2:$R$1386,8))))</f>
        <v>#REF!</v>
      </c>
      <c r="S2688" s="1" t="str">
        <f>IF([kw in desc]=[kw rough in title],[kw in desc]*1,IFERROR(LEFT([kw_dirty],3)*1,IFERROR(LEFT([kw_dirty],2)*1,"n.a.")))</f>
        <v>n.a.</v>
      </c>
      <c r="T2688" s="1"/>
      <c r="U2688" s="1">
        <f>VLOOKUP(Tabelle1[[#This Row],[productid]],Tabelle2[#All],2,FALSE)</f>
        <v>16</v>
      </c>
    </row>
    <row r="2689" spans="1:21" hidden="1">
      <c r="A2689" t="s">
        <v>4444</v>
      </c>
      <c r="B2689">
        <v>2299</v>
      </c>
      <c r="C2689">
        <v>289859</v>
      </c>
      <c r="D2689" t="s">
        <v>4526</v>
      </c>
      <c r="E2689" t="s">
        <v>4196</v>
      </c>
      <c r="F2689">
        <v>18406</v>
      </c>
      <c r="G2689">
        <v>1219746</v>
      </c>
      <c r="H2689">
        <f t="shared" si="41"/>
        <v>0</v>
      </c>
      <c r="I2689">
        <f t="array" ref="I2689">MIN(IFERROR(FIND(IstNumbers,A2689),""))</f>
        <v>32</v>
      </c>
      <c r="J2689" s="1" t="e">
        <f>IF([first '# in title]&lt;[pos kw in title],MID([title],[pos kw in title]-6,6),#N/A)</f>
        <v>#N/A</v>
      </c>
      <c r="K2689" s="1" t="e">
        <f>IFERROR(MID(SUBSTITUTE([kw rough in title],",","."),FIND("(",[kw rough in title])+1,20),SUBSTITUTE(IFERROR(MID([kw rough in title],FIND(" ",[kw rough in title])+1,20),[kw rough in title]),",","."))</f>
        <v>#N/A</v>
      </c>
      <c r="L2689" s="1">
        <f>IFERROR(FIND("kW",[desc]),0)</f>
        <v>71</v>
      </c>
      <c r="M2689">
        <f t="array" ref="M2689">MIN(IFERROR(FIND(IstNumbers,E2689),""))</f>
        <v>29</v>
      </c>
      <c r="N2689" s="1" t="str">
        <f>IF([first '# in desc]&lt;[pos kw in desc],MID([desc],[pos kw in desc]-7,7))</f>
        <v xml:space="preserve">­me 16 </v>
      </c>
      <c r="O268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89" s="1" t="str">
        <f>TRIM(IF([first '# in desc]&lt;[pos kw in desc],MID([desc],[pos kw in desc]-6,6),FALSE))</f>
        <v>me 16</v>
      </c>
      <c r="Q2689" s="1" t="b">
        <f>IF(LEN([manuell])=0,IFERROR([kw fine in title]*1,IFERROR(SUMPRODUCT(COUNTIF(IsDigits,MID([kw in desc],ROW($A$1:$A$150),1)))=LEN([kw in desc]),#N/A)),[manuell])</f>
        <v>0</v>
      </c>
      <c r="R2689" s="1" t="str">
        <f>IF([pos kw in title]&gt;0,MID(J2689,#REF!,4),IF([first '# in title]&gt;0,MID([title],[first '# in title],3),IF([first '# in title]&gt;0,MID([desc],#REF!,3),VLOOKUP([productid],$G$2:$R$1386,8))))</f>
        <v>16-</v>
      </c>
      <c r="S2689" s="1" t="e">
        <f>IF([kw in desc]=[kw rough in title],[kw in desc]*1,IFERROR(LEFT([kw_dirty],3)*1,IFERROR(LEFT([kw_dirty],2)*1,"n.a.")))</f>
        <v>#N/A</v>
      </c>
      <c r="T2689" s="1"/>
      <c r="U2689" s="1">
        <f>VLOOKUP(Tabelle1[[#This Row],[productid]],Tabelle2[#All],2,FALSE)</f>
        <v>16</v>
      </c>
    </row>
    <row r="2690" spans="1:21">
      <c r="A2690" t="s">
        <v>4446</v>
      </c>
      <c r="B2690">
        <v>2483</v>
      </c>
      <c r="C2690">
        <v>289859</v>
      </c>
      <c r="D2690" t="s">
        <v>4527</v>
      </c>
      <c r="E2690" t="s">
        <v>4528</v>
      </c>
      <c r="F2690">
        <v>18406</v>
      </c>
      <c r="G2690">
        <v>2286143</v>
      </c>
      <c r="H2690">
        <f t="shared" si="41"/>
        <v>0</v>
      </c>
      <c r="I2690">
        <f t="array" ref="I2690">MIN(IFERROR(FIND(IstNumbers,A2690),""))</f>
        <v>17</v>
      </c>
      <c r="J2690" s="1" t="e">
        <f>IF([first '# in title]&lt;[pos kw in title],MID([title],[pos kw in title]-6,6),#N/A)</f>
        <v>#N/A</v>
      </c>
      <c r="K2690" s="1" t="e">
        <f>IFERROR(MID(SUBSTITUTE([kw rough in title],",","."),FIND("(",[kw rough in title])+1,20),SUBSTITUTE(IFERROR(MID([kw rough in title],FIND(" ",[kw rough in title])+1,20),[kw rough in title]),",","."))</f>
        <v>#N/A</v>
      </c>
      <c r="L2690" s="1">
        <f>IFERROR(FIND("kW",[desc]),0)</f>
        <v>0</v>
      </c>
      <c r="M2690">
        <f t="array" ref="M2690">MIN(IFERROR(FIND(IstNumbers,E2690),""))</f>
        <v>33</v>
      </c>
      <c r="N2690" s="1" t="b">
        <f>IF([first '# in desc]&lt;[pos kw in desc],MID([desc],[pos kw in desc]-7,7))</f>
        <v>0</v>
      </c>
      <c r="O26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90" s="1" t="str">
        <f>TRIM(IF([first '# in desc]&lt;[pos kw in desc],MID([desc],[pos kw in desc]-6,6),FALSE))</f>
        <v>FALSCH</v>
      </c>
      <c r="Q2690" s="1" t="b">
        <f>IF(LEN([manuell])=0,IFERROR([kw fine in title]*1,IFERROR(SUMPRODUCT(COUNTIF(IsDigits,MID([kw in desc],ROW($A$1:$A$150),1)))=LEN([kw in desc]),#N/A)),[manuell])</f>
        <v>0</v>
      </c>
      <c r="R2690" s="1" t="str">
        <f>IF([pos kw in title]&gt;0,MID(J2690,#REF!,4),IF([first '# in title]&gt;0,MID([title],[first '# in title],3),IF([first '# in title]&gt;0,MID([desc],#REF!,3),VLOOKUP([productid],$G$2:$R$1386,8))))</f>
        <v>146</v>
      </c>
      <c r="S2690" s="1" t="e">
        <f>IF([kw in desc]=[kw rough in title],[kw in desc]*1,IFERROR(LEFT([kw_dirty],3)*1,IFERROR(LEFT([kw_dirty],2)*1,"n.a.")))</f>
        <v>#N/A</v>
      </c>
      <c r="T2690" s="1"/>
      <c r="U2690" s="1" t="e">
        <f>VLOOKUP(Tabelle1[[#This Row],[productid]],Tabelle2[#All],2,FALSE)</f>
        <v>#N/A</v>
      </c>
    </row>
    <row r="2691" spans="1:21" hidden="1">
      <c r="A2691" t="s">
        <v>2621</v>
      </c>
      <c r="B2691">
        <v>3390</v>
      </c>
      <c r="C2691">
        <v>289859</v>
      </c>
      <c r="D2691" t="s">
        <v>4529</v>
      </c>
      <c r="E2691" t="s">
        <v>4007</v>
      </c>
      <c r="F2691">
        <v>18406</v>
      </c>
      <c r="G2691">
        <v>3497887</v>
      </c>
      <c r="H2691">
        <f t="shared" si="41"/>
        <v>0</v>
      </c>
      <c r="I2691">
        <f t="array" ref="I2691">MIN(IFERROR(FIND(IstNumbers,A2691),""))</f>
        <v>12</v>
      </c>
      <c r="J2691" s="1" t="e">
        <f>IF([first '# in title]&lt;[pos kw in title],MID([title],[pos kw in title]-6,6),#N/A)</f>
        <v>#N/A</v>
      </c>
      <c r="K2691" s="1" t="e">
        <f>IFERROR(MID(SUBSTITUTE([kw rough in title],",","."),FIND("(",[kw rough in title])+1,20),SUBSTITUTE(IFERROR(MID([kw rough in title],FIND(" ",[kw rough in title])+1,20),[kw rough in title]),",","."))</f>
        <v>#N/A</v>
      </c>
      <c r="L2691" s="1">
        <f>IFERROR(FIND("kW",[desc]),0)</f>
        <v>70</v>
      </c>
      <c r="M2691">
        <f t="array" ref="M2691">MIN(IFERROR(FIND(IstNumbers,E2691),""))</f>
        <v>34</v>
      </c>
      <c r="N2691" s="1" t="str">
        <f>IF([first '# in desc]&lt;[pos kw in desc],MID([desc],[pos kw in desc]-7,7))</f>
        <v xml:space="preserve">­me 42 </v>
      </c>
      <c r="O26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91" s="1" t="str">
        <f>TRIM(IF([first '# in desc]&lt;[pos kw in desc],MID([desc],[pos kw in desc]-6,6),FALSE))</f>
        <v>me 42</v>
      </c>
      <c r="Q2691" s="1" t="b">
        <f>IF(LEN([manuell])=0,IFERROR([kw fine in title]*1,IFERROR(SUMPRODUCT(COUNTIF(IsDigits,MID([kw in desc],ROW($A$1:$A$150),1)))=LEN([kw in desc]),#N/A)),[manuell])</f>
        <v>0</v>
      </c>
      <c r="R2691" s="1" t="str">
        <f>IF([pos kw in title]&gt;0,MID(J2691,#REF!,4),IF([first '# in title]&gt;0,MID([title],[first '# in title],3),IF([first '# in title]&gt;0,MID([desc],#REF!,3),VLOOKUP([productid],$G$2:$R$1386,8))))</f>
        <v xml:space="preserve">42 </v>
      </c>
      <c r="S2691" s="1" t="e">
        <f>IF([kw in desc]=[kw rough in title],[kw in desc]*1,IFERROR(LEFT([kw_dirty],3)*1,IFERROR(LEFT([kw_dirty],2)*1,"n.a.")))</f>
        <v>#N/A</v>
      </c>
      <c r="T2691" s="1"/>
      <c r="U2691" s="1">
        <f>VLOOKUP(Tabelle1[[#This Row],[productid]],Tabelle2[#All],2,FALSE)</f>
        <v>42</v>
      </c>
    </row>
    <row r="2692" spans="1:21" hidden="1">
      <c r="A2692" t="s">
        <v>4471</v>
      </c>
      <c r="B2692">
        <v>3350</v>
      </c>
      <c r="C2692">
        <v>289859</v>
      </c>
      <c r="D2692" t="s">
        <v>4530</v>
      </c>
      <c r="E2692" t="s">
        <v>3956</v>
      </c>
      <c r="F2692">
        <v>18406</v>
      </c>
      <c r="G2692">
        <v>1750863</v>
      </c>
      <c r="H2692">
        <f t="shared" ref="H2692:H2755" si="42">IFERROR(FIND("kW",A2692),0)</f>
        <v>0</v>
      </c>
      <c r="I2692">
        <f t="array" ref="I2692">MIN(IFERROR(FIND(IstNumbers,A2692),""))</f>
        <v>13</v>
      </c>
      <c r="J2692" s="1" t="e">
        <f>IF([first '# in title]&lt;[pos kw in title],MID([title],[pos kw in title]-6,6),#N/A)</f>
        <v>#N/A</v>
      </c>
      <c r="K2692" s="1" t="e">
        <f>IFERROR(MID(SUBSTITUTE([kw rough in title],",","."),FIND("(",[kw rough in title])+1,20),SUBSTITUTE(IFERROR(MID([kw rough in title],FIND(" ",[kw rough in title])+1,20),[kw rough in title]),",","."))</f>
        <v>#N/A</v>
      </c>
      <c r="L2692" s="1">
        <f>IFERROR(FIND("kW",[desc]),0)</f>
        <v>70</v>
      </c>
      <c r="M2692">
        <f t="array" ref="M2692">MIN(IFERROR(FIND(IstNumbers,E2692),""))</f>
        <v>34</v>
      </c>
      <c r="N2692" s="1" t="str">
        <f>IF([first '# in desc]&lt;[pos kw in desc],MID([desc],[pos kw in desc]-7,7))</f>
        <v xml:space="preserve">­me 42 </v>
      </c>
      <c r="O26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92" s="1" t="str">
        <f>TRIM(IF([first '# in desc]&lt;[pos kw in desc],MID([desc],[pos kw in desc]-6,6),FALSE))</f>
        <v>me 42</v>
      </c>
      <c r="Q2692" s="1" t="b">
        <f>IF(LEN([manuell])=0,IFERROR([kw fine in title]*1,IFERROR(SUMPRODUCT(COUNTIF(IsDigits,MID([kw in desc],ROW($A$1:$A$150),1)))=LEN([kw in desc]),#N/A)),[manuell])</f>
        <v>0</v>
      </c>
      <c r="R2692" s="1" t="str">
        <f>IF([pos kw in title]&gt;0,MID(J2692,#REF!,4),IF([first '# in title]&gt;0,MID([title],[first '# in title],3),IF([first '# in title]&gt;0,MID([desc],#REF!,3),VLOOKUP([productid],$G$2:$R$1386,8))))</f>
        <v xml:space="preserve">42 </v>
      </c>
      <c r="S2692" s="1" t="e">
        <f>IF([kw in desc]=[kw rough in title],[kw in desc]*1,IFERROR(LEFT([kw_dirty],3)*1,IFERROR(LEFT([kw_dirty],2)*1,"n.a.")))</f>
        <v>#N/A</v>
      </c>
      <c r="T2692" s="1"/>
      <c r="U2692" s="1">
        <f>VLOOKUP(Tabelle1[[#This Row],[productid]],Tabelle2[#All],2,FALSE)</f>
        <v>42</v>
      </c>
    </row>
    <row r="2693" spans="1:21" hidden="1">
      <c r="A2693" t="s">
        <v>2837</v>
      </c>
      <c r="B2693">
        <v>2359</v>
      </c>
      <c r="C2693">
        <v>289859</v>
      </c>
      <c r="D2693" t="s">
        <v>4531</v>
      </c>
      <c r="E2693" t="s">
        <v>4532</v>
      </c>
      <c r="F2693">
        <v>18406</v>
      </c>
      <c r="G2693">
        <v>3712883</v>
      </c>
      <c r="H2693">
        <f t="shared" si="42"/>
        <v>20</v>
      </c>
      <c r="I2693">
        <f t="array" ref="I2693">MIN(IFERROR(FIND(IstNumbers,A2693),""))</f>
        <v>17</v>
      </c>
      <c r="J2693" s="1" t="str">
        <f>IF([first '# in title]&lt;[pos kw in title],MID([title],[pos kw in title]-6,6),#N/A)</f>
        <v xml:space="preserve">ur 16 </v>
      </c>
      <c r="K269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93" s="1">
        <f>IFERROR(FIND("kW",[desc]),0)</f>
        <v>71</v>
      </c>
      <c r="M2693">
        <f t="array" ref="M2693">MIN(IFERROR(FIND(IstNumbers,E2693),""))</f>
        <v>29</v>
      </c>
      <c r="N2693" s="1" t="str">
        <f>IF([first '# in desc]&lt;[pos kw in desc],MID([desc],[pos kw in desc]-7,7))</f>
        <v xml:space="preserve">­me 16 </v>
      </c>
      <c r="O26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93" s="1" t="str">
        <f>TRIM(IF([first '# in desc]&lt;[pos kw in desc],MID([desc],[pos kw in desc]-6,6),FALSE))</f>
        <v>me 16</v>
      </c>
      <c r="Q2693" s="1">
        <f>IF(LEN([manuell])=0,IFERROR([kw fine in title]*1,IFERROR(SUMPRODUCT(COUNTIF(IsDigits,MID([kw in desc],ROW($A$1:$A$150),1)))=LEN([kw in desc]),#N/A)),[manuell])</f>
        <v>16</v>
      </c>
      <c r="R2693" s="1" t="e">
        <f>IF([pos kw in title]&gt;0,MID(J2693,#REF!,4),IF([first '# in title]&gt;0,MID([title],[first '# in title],3),IF([first '# in title]&gt;0,MID([desc],#REF!,3),VLOOKUP([productid],$G$2:$R$1386,8))))</f>
        <v>#REF!</v>
      </c>
      <c r="S2693" s="1" t="str">
        <f>IF([kw in desc]=[kw rough in title],[kw in desc]*1,IFERROR(LEFT([kw_dirty],3)*1,IFERROR(LEFT([kw_dirty],2)*1,"n.a.")))</f>
        <v>n.a.</v>
      </c>
      <c r="T2693" s="1"/>
      <c r="U2693" s="1">
        <f>VLOOKUP(Tabelle1[[#This Row],[productid]],Tabelle2[#All],2,FALSE)</f>
        <v>16</v>
      </c>
    </row>
    <row r="2694" spans="1:21" hidden="1">
      <c r="A2694" t="s">
        <v>4444</v>
      </c>
      <c r="B2694">
        <v>2299</v>
      </c>
      <c r="C2694">
        <v>289859</v>
      </c>
      <c r="D2694" t="s">
        <v>4533</v>
      </c>
      <c r="E2694" t="s">
        <v>4187</v>
      </c>
      <c r="F2694">
        <v>18406</v>
      </c>
      <c r="G2694">
        <v>1219746</v>
      </c>
      <c r="H2694">
        <f t="shared" si="42"/>
        <v>0</v>
      </c>
      <c r="I2694">
        <f t="array" ref="I2694">MIN(IFERROR(FIND(IstNumbers,A2694),""))</f>
        <v>32</v>
      </c>
      <c r="J2694" s="1" t="e">
        <f>IF([first '# in title]&lt;[pos kw in title],MID([title],[pos kw in title]-6,6),#N/A)</f>
        <v>#N/A</v>
      </c>
      <c r="K2694" s="1" t="e">
        <f>IFERROR(MID(SUBSTITUTE([kw rough in title],",","."),FIND("(",[kw rough in title])+1,20),SUBSTITUTE(IFERROR(MID([kw rough in title],FIND(" ",[kw rough in title])+1,20),[kw rough in title]),",","."))</f>
        <v>#N/A</v>
      </c>
      <c r="L2694" s="1">
        <f>IFERROR(FIND("kW",[desc]),0)</f>
        <v>71</v>
      </c>
      <c r="M2694">
        <f t="array" ref="M2694">MIN(IFERROR(FIND(IstNumbers,E2694),""))</f>
        <v>29</v>
      </c>
      <c r="N2694" s="1" t="str">
        <f>IF([first '# in desc]&lt;[pos kw in desc],MID([desc],[pos kw in desc]-7,7))</f>
        <v xml:space="preserve">­me 16 </v>
      </c>
      <c r="O269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94" s="1" t="str">
        <f>TRIM(IF([first '# in desc]&lt;[pos kw in desc],MID([desc],[pos kw in desc]-6,6),FALSE))</f>
        <v>me 16</v>
      </c>
      <c r="Q2694" s="1" t="b">
        <f>IF(LEN([manuell])=0,IFERROR([kw fine in title]*1,IFERROR(SUMPRODUCT(COUNTIF(IsDigits,MID([kw in desc],ROW($A$1:$A$150),1)))=LEN([kw in desc]),#N/A)),[manuell])</f>
        <v>0</v>
      </c>
      <c r="R2694" s="1" t="str">
        <f>IF([pos kw in title]&gt;0,MID(J2694,#REF!,4),IF([first '# in title]&gt;0,MID([title],[first '# in title],3),IF([first '# in title]&gt;0,MID([desc],#REF!,3),VLOOKUP([productid],$G$2:$R$1386,8))))</f>
        <v>16-</v>
      </c>
      <c r="S2694" s="1" t="e">
        <f>IF([kw in desc]=[kw rough in title],[kw in desc]*1,IFERROR(LEFT([kw_dirty],3)*1,IFERROR(LEFT([kw_dirty],2)*1,"n.a.")))</f>
        <v>#N/A</v>
      </c>
      <c r="T2694" s="1"/>
      <c r="U2694" s="1">
        <f>VLOOKUP(Tabelle1[[#This Row],[productid]],Tabelle2[#All],2,FALSE)</f>
        <v>16</v>
      </c>
    </row>
    <row r="2695" spans="1:21">
      <c r="A2695" t="s">
        <v>4446</v>
      </c>
      <c r="B2695">
        <v>2483</v>
      </c>
      <c r="C2695">
        <v>289859</v>
      </c>
      <c r="D2695" t="s">
        <v>4534</v>
      </c>
      <c r="E2695" t="s">
        <v>4535</v>
      </c>
      <c r="F2695">
        <v>18406</v>
      </c>
      <c r="G2695">
        <v>2286143</v>
      </c>
      <c r="H2695">
        <f t="shared" si="42"/>
        <v>0</v>
      </c>
      <c r="I2695">
        <f t="array" ref="I2695">MIN(IFERROR(FIND(IstNumbers,A2695),""))</f>
        <v>17</v>
      </c>
      <c r="J2695" s="1" t="e">
        <f>IF([first '# in title]&lt;[pos kw in title],MID([title],[pos kw in title]-6,6),#N/A)</f>
        <v>#N/A</v>
      </c>
      <c r="K2695" s="1" t="e">
        <f>IFERROR(MID(SUBSTITUTE([kw rough in title],",","."),FIND("(",[kw rough in title])+1,20),SUBSTITUTE(IFERROR(MID([kw rough in title],FIND(" ",[kw rough in title])+1,20),[kw rough in title]),",","."))</f>
        <v>#N/A</v>
      </c>
      <c r="L2695" s="1">
        <f>IFERROR(FIND("kW",[desc]),0)</f>
        <v>0</v>
      </c>
      <c r="M2695">
        <f t="array" ref="M2695">MIN(IFERROR(FIND(IstNumbers,E2695),""))</f>
        <v>33</v>
      </c>
      <c r="N2695" s="1" t="b">
        <f>IF([first '# in desc]&lt;[pos kw in desc],MID([desc],[pos kw in desc]-7,7))</f>
        <v>0</v>
      </c>
      <c r="O26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695" s="1" t="str">
        <f>TRIM(IF([first '# in desc]&lt;[pos kw in desc],MID([desc],[pos kw in desc]-6,6),FALSE))</f>
        <v>FALSCH</v>
      </c>
      <c r="Q2695" s="1" t="b">
        <f>IF(LEN([manuell])=0,IFERROR([kw fine in title]*1,IFERROR(SUMPRODUCT(COUNTIF(IsDigits,MID([kw in desc],ROW($A$1:$A$150),1)))=LEN([kw in desc]),#N/A)),[manuell])</f>
        <v>0</v>
      </c>
      <c r="R2695" s="1" t="str">
        <f>IF([pos kw in title]&gt;0,MID(J2695,#REF!,4),IF([first '# in title]&gt;0,MID([title],[first '# in title],3),IF([first '# in title]&gt;0,MID([desc],#REF!,3),VLOOKUP([productid],$G$2:$R$1386,8))))</f>
        <v>146</v>
      </c>
      <c r="S2695" s="1" t="e">
        <f>IF([kw in desc]=[kw rough in title],[kw in desc]*1,IFERROR(LEFT([kw_dirty],3)*1,IFERROR(LEFT([kw_dirty],2)*1,"n.a.")))</f>
        <v>#N/A</v>
      </c>
      <c r="T2695" s="1"/>
      <c r="U2695" s="1" t="e">
        <f>VLOOKUP(Tabelle1[[#This Row],[productid]],Tabelle2[#All],2,FALSE)</f>
        <v>#N/A</v>
      </c>
    </row>
    <row r="2696" spans="1:21" hidden="1">
      <c r="A2696" t="s">
        <v>2621</v>
      </c>
      <c r="B2696">
        <v>3390</v>
      </c>
      <c r="C2696">
        <v>289859</v>
      </c>
      <c r="D2696" t="s">
        <v>4536</v>
      </c>
      <c r="E2696" t="s">
        <v>4537</v>
      </c>
      <c r="F2696">
        <v>18406</v>
      </c>
      <c r="G2696">
        <v>3497887</v>
      </c>
      <c r="H2696">
        <f t="shared" si="42"/>
        <v>0</v>
      </c>
      <c r="I2696">
        <f t="array" ref="I2696">MIN(IFERROR(FIND(IstNumbers,A2696),""))</f>
        <v>12</v>
      </c>
      <c r="J2696" s="1" t="e">
        <f>IF([first '# in title]&lt;[pos kw in title],MID([title],[pos kw in title]-6,6),#N/A)</f>
        <v>#N/A</v>
      </c>
      <c r="K2696" s="1" t="e">
        <f>IFERROR(MID(SUBSTITUTE([kw rough in title],",","."),FIND("(",[kw rough in title])+1,20),SUBSTITUTE(IFERROR(MID([kw rough in title],FIND(" ",[kw rough in title])+1,20),[kw rough in title]),",","."))</f>
        <v>#N/A</v>
      </c>
      <c r="L2696" s="1">
        <f>IFERROR(FIND("kW",[desc]),0)</f>
        <v>70</v>
      </c>
      <c r="M2696">
        <f t="array" ref="M2696">MIN(IFERROR(FIND(IstNumbers,E2696),""))</f>
        <v>34</v>
      </c>
      <c r="N2696" s="1" t="str">
        <f>IF([first '# in desc]&lt;[pos kw in desc],MID([desc],[pos kw in desc]-7,7))</f>
        <v xml:space="preserve">­me 42 </v>
      </c>
      <c r="O26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96" s="1" t="str">
        <f>TRIM(IF([first '# in desc]&lt;[pos kw in desc],MID([desc],[pos kw in desc]-6,6),FALSE))</f>
        <v>me 42</v>
      </c>
      <c r="Q2696" s="1" t="b">
        <f>IF(LEN([manuell])=0,IFERROR([kw fine in title]*1,IFERROR(SUMPRODUCT(COUNTIF(IsDigits,MID([kw in desc],ROW($A$1:$A$150),1)))=LEN([kw in desc]),#N/A)),[manuell])</f>
        <v>0</v>
      </c>
      <c r="R2696" s="1" t="str">
        <f>IF([pos kw in title]&gt;0,MID(J2696,#REF!,4),IF([first '# in title]&gt;0,MID([title],[first '# in title],3),IF([first '# in title]&gt;0,MID([desc],#REF!,3),VLOOKUP([productid],$G$2:$R$1386,8))))</f>
        <v xml:space="preserve">42 </v>
      </c>
      <c r="S2696" s="1" t="e">
        <f>IF([kw in desc]=[kw rough in title],[kw in desc]*1,IFERROR(LEFT([kw_dirty],3)*1,IFERROR(LEFT([kw_dirty],2)*1,"n.a.")))</f>
        <v>#N/A</v>
      </c>
      <c r="T2696" s="1"/>
      <c r="U2696" s="1">
        <f>VLOOKUP(Tabelle1[[#This Row],[productid]],Tabelle2[#All],2,FALSE)</f>
        <v>42</v>
      </c>
    </row>
    <row r="2697" spans="1:21" hidden="1">
      <c r="A2697" t="s">
        <v>4471</v>
      </c>
      <c r="B2697">
        <v>3350</v>
      </c>
      <c r="C2697">
        <v>289859</v>
      </c>
      <c r="D2697" t="s">
        <v>4538</v>
      </c>
      <c r="E2697" t="s">
        <v>4122</v>
      </c>
      <c r="F2697">
        <v>18406</v>
      </c>
      <c r="G2697">
        <v>1750863</v>
      </c>
      <c r="H2697">
        <f t="shared" si="42"/>
        <v>0</v>
      </c>
      <c r="I2697">
        <f t="array" ref="I2697">MIN(IFERROR(FIND(IstNumbers,A2697),""))</f>
        <v>13</v>
      </c>
      <c r="J2697" s="1" t="e">
        <f>IF([first '# in title]&lt;[pos kw in title],MID([title],[pos kw in title]-6,6),#N/A)</f>
        <v>#N/A</v>
      </c>
      <c r="K2697" s="1" t="e">
        <f>IFERROR(MID(SUBSTITUTE([kw rough in title],",","."),FIND("(",[kw rough in title])+1,20),SUBSTITUTE(IFERROR(MID([kw rough in title],FIND(" ",[kw rough in title])+1,20),[kw rough in title]),",","."))</f>
        <v>#N/A</v>
      </c>
      <c r="L2697" s="1">
        <f>IFERROR(FIND("kW",[desc]),0)</f>
        <v>70</v>
      </c>
      <c r="M2697">
        <f t="array" ref="M2697">MIN(IFERROR(FIND(IstNumbers,E2697),""))</f>
        <v>34</v>
      </c>
      <c r="N2697" s="1" t="str">
        <f>IF([first '# in desc]&lt;[pos kw in desc],MID([desc],[pos kw in desc]-7,7))</f>
        <v xml:space="preserve">­me 42 </v>
      </c>
      <c r="O26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697" s="1" t="str">
        <f>TRIM(IF([first '# in desc]&lt;[pos kw in desc],MID([desc],[pos kw in desc]-6,6),FALSE))</f>
        <v>me 42</v>
      </c>
      <c r="Q2697" s="1" t="b">
        <f>IF(LEN([manuell])=0,IFERROR([kw fine in title]*1,IFERROR(SUMPRODUCT(COUNTIF(IsDigits,MID([kw in desc],ROW($A$1:$A$150),1)))=LEN([kw in desc]),#N/A)),[manuell])</f>
        <v>0</v>
      </c>
      <c r="R2697" s="1" t="str">
        <f>IF([pos kw in title]&gt;0,MID(J2697,#REF!,4),IF([first '# in title]&gt;0,MID([title],[first '# in title],3),IF([first '# in title]&gt;0,MID([desc],#REF!,3),VLOOKUP([productid],$G$2:$R$1386,8))))</f>
        <v xml:space="preserve">42 </v>
      </c>
      <c r="S2697" s="1" t="e">
        <f>IF([kw in desc]=[kw rough in title],[kw in desc]*1,IFERROR(LEFT([kw_dirty],3)*1,IFERROR(LEFT([kw_dirty],2)*1,"n.a.")))</f>
        <v>#N/A</v>
      </c>
      <c r="T2697" s="1"/>
      <c r="U2697" s="1">
        <f>VLOOKUP(Tabelle1[[#This Row],[productid]],Tabelle2[#All],2,FALSE)</f>
        <v>42</v>
      </c>
    </row>
    <row r="2698" spans="1:21" hidden="1">
      <c r="A2698" t="s">
        <v>2837</v>
      </c>
      <c r="B2698">
        <v>2359</v>
      </c>
      <c r="C2698">
        <v>289859</v>
      </c>
      <c r="D2698" t="s">
        <v>4539</v>
      </c>
      <c r="E2698" t="s">
        <v>4362</v>
      </c>
      <c r="F2698">
        <v>18406</v>
      </c>
      <c r="G2698">
        <v>3712883</v>
      </c>
      <c r="H2698">
        <f t="shared" si="42"/>
        <v>20</v>
      </c>
      <c r="I2698">
        <f t="array" ref="I2698">MIN(IFERROR(FIND(IstNumbers,A2698),""))</f>
        <v>17</v>
      </c>
      <c r="J2698" s="1" t="str">
        <f>IF([first '# in title]&lt;[pos kw in title],MID([title],[pos kw in title]-6,6),#N/A)</f>
        <v xml:space="preserve">ur 16 </v>
      </c>
      <c r="K269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698" s="1">
        <f>IFERROR(FIND("kW",[desc]),0)</f>
        <v>71</v>
      </c>
      <c r="M2698">
        <f t="array" ref="M2698">MIN(IFERROR(FIND(IstNumbers,E2698),""))</f>
        <v>29</v>
      </c>
      <c r="N2698" s="1" t="str">
        <f>IF([first '# in desc]&lt;[pos kw in desc],MID([desc],[pos kw in desc]-7,7))</f>
        <v xml:space="preserve">­me 16 </v>
      </c>
      <c r="O269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98" s="1" t="str">
        <f>TRIM(IF([first '# in desc]&lt;[pos kw in desc],MID([desc],[pos kw in desc]-6,6),FALSE))</f>
        <v>me 16</v>
      </c>
      <c r="Q2698" s="1">
        <f>IF(LEN([manuell])=0,IFERROR([kw fine in title]*1,IFERROR(SUMPRODUCT(COUNTIF(IsDigits,MID([kw in desc],ROW($A$1:$A$150),1)))=LEN([kw in desc]),#N/A)),[manuell])</f>
        <v>16</v>
      </c>
      <c r="R2698" s="1" t="e">
        <f>IF([pos kw in title]&gt;0,MID(J2698,#REF!,4),IF([first '# in title]&gt;0,MID([title],[first '# in title],3),IF([first '# in title]&gt;0,MID([desc],#REF!,3),VLOOKUP([productid],$G$2:$R$1386,8))))</f>
        <v>#REF!</v>
      </c>
      <c r="S2698" s="1" t="str">
        <f>IF([kw in desc]=[kw rough in title],[kw in desc]*1,IFERROR(LEFT([kw_dirty],3)*1,IFERROR(LEFT([kw_dirty],2)*1,"n.a.")))</f>
        <v>n.a.</v>
      </c>
      <c r="T2698" s="1"/>
      <c r="U2698" s="1">
        <f>VLOOKUP(Tabelle1[[#This Row],[productid]],Tabelle2[#All],2,FALSE)</f>
        <v>16</v>
      </c>
    </row>
    <row r="2699" spans="1:21" hidden="1">
      <c r="A2699" t="s">
        <v>4444</v>
      </c>
      <c r="B2699">
        <v>2299</v>
      </c>
      <c r="C2699">
        <v>289859</v>
      </c>
      <c r="D2699" t="s">
        <v>4540</v>
      </c>
      <c r="E2699" t="s">
        <v>4204</v>
      </c>
      <c r="F2699">
        <v>18406</v>
      </c>
      <c r="G2699">
        <v>1219746</v>
      </c>
      <c r="H2699">
        <f t="shared" si="42"/>
        <v>0</v>
      </c>
      <c r="I2699">
        <f t="array" ref="I2699">MIN(IFERROR(FIND(IstNumbers,A2699),""))</f>
        <v>32</v>
      </c>
      <c r="J2699" s="1" t="e">
        <f>IF([first '# in title]&lt;[pos kw in title],MID([title],[pos kw in title]-6,6),#N/A)</f>
        <v>#N/A</v>
      </c>
      <c r="K2699" s="1" t="e">
        <f>IFERROR(MID(SUBSTITUTE([kw rough in title],",","."),FIND("(",[kw rough in title])+1,20),SUBSTITUTE(IFERROR(MID([kw rough in title],FIND(" ",[kw rough in title])+1,20),[kw rough in title]),",","."))</f>
        <v>#N/A</v>
      </c>
      <c r="L2699" s="1">
        <f>IFERROR(FIND("kW",[desc]),0)</f>
        <v>71</v>
      </c>
      <c r="M2699">
        <f t="array" ref="M2699">MIN(IFERROR(FIND(IstNumbers,E2699),""))</f>
        <v>29</v>
      </c>
      <c r="N2699" s="1" t="str">
        <f>IF([first '# in desc]&lt;[pos kw in desc],MID([desc],[pos kw in desc]-7,7))</f>
        <v xml:space="preserve">­me 16 </v>
      </c>
      <c r="O269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699" s="1" t="str">
        <f>TRIM(IF([first '# in desc]&lt;[pos kw in desc],MID([desc],[pos kw in desc]-6,6),FALSE))</f>
        <v>me 16</v>
      </c>
      <c r="Q2699" s="1" t="b">
        <f>IF(LEN([manuell])=0,IFERROR([kw fine in title]*1,IFERROR(SUMPRODUCT(COUNTIF(IsDigits,MID([kw in desc],ROW($A$1:$A$150),1)))=LEN([kw in desc]),#N/A)),[manuell])</f>
        <v>0</v>
      </c>
      <c r="R2699" s="1" t="str">
        <f>IF([pos kw in title]&gt;0,MID(J2699,#REF!,4),IF([first '# in title]&gt;0,MID([title],[first '# in title],3),IF([first '# in title]&gt;0,MID([desc],#REF!,3),VLOOKUP([productid],$G$2:$R$1386,8))))</f>
        <v>16-</v>
      </c>
      <c r="S2699" s="1" t="e">
        <f>IF([kw in desc]=[kw rough in title],[kw in desc]*1,IFERROR(LEFT([kw_dirty],3)*1,IFERROR(LEFT([kw_dirty],2)*1,"n.a.")))</f>
        <v>#N/A</v>
      </c>
      <c r="T2699" s="1"/>
      <c r="U2699" s="1">
        <f>VLOOKUP(Tabelle1[[#This Row],[productid]],Tabelle2[#All],2,FALSE)</f>
        <v>16</v>
      </c>
    </row>
    <row r="2700" spans="1:21">
      <c r="A2700" t="s">
        <v>4446</v>
      </c>
      <c r="B2700">
        <v>2483</v>
      </c>
      <c r="C2700">
        <v>289859</v>
      </c>
      <c r="D2700" t="s">
        <v>4541</v>
      </c>
      <c r="E2700" t="s">
        <v>4542</v>
      </c>
      <c r="F2700">
        <v>18406</v>
      </c>
      <c r="G2700">
        <v>2286143</v>
      </c>
      <c r="H2700">
        <f t="shared" si="42"/>
        <v>0</v>
      </c>
      <c r="I2700">
        <f t="array" ref="I2700">MIN(IFERROR(FIND(IstNumbers,A2700),""))</f>
        <v>17</v>
      </c>
      <c r="J2700" s="1" t="e">
        <f>IF([first '# in title]&lt;[pos kw in title],MID([title],[pos kw in title]-6,6),#N/A)</f>
        <v>#N/A</v>
      </c>
      <c r="K2700" s="1" t="e">
        <f>IFERROR(MID(SUBSTITUTE([kw rough in title],",","."),FIND("(",[kw rough in title])+1,20),SUBSTITUTE(IFERROR(MID([kw rough in title],FIND(" ",[kw rough in title])+1,20),[kw rough in title]),",","."))</f>
        <v>#N/A</v>
      </c>
      <c r="L2700" s="1">
        <f>IFERROR(FIND("kW",[desc]),0)</f>
        <v>0</v>
      </c>
      <c r="M2700">
        <f t="array" ref="M2700">MIN(IFERROR(FIND(IstNumbers,E2700),""))</f>
        <v>33</v>
      </c>
      <c r="N2700" s="1" t="b">
        <f>IF([first '# in desc]&lt;[pos kw in desc],MID([desc],[pos kw in desc]-7,7))</f>
        <v>0</v>
      </c>
      <c r="O27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00" s="1" t="str">
        <f>TRIM(IF([first '# in desc]&lt;[pos kw in desc],MID([desc],[pos kw in desc]-6,6),FALSE))</f>
        <v>FALSCH</v>
      </c>
      <c r="Q2700" s="1" t="b">
        <f>IF(LEN([manuell])=0,IFERROR([kw fine in title]*1,IFERROR(SUMPRODUCT(COUNTIF(IsDigits,MID([kw in desc],ROW($A$1:$A$150),1)))=LEN([kw in desc]),#N/A)),[manuell])</f>
        <v>0</v>
      </c>
      <c r="R2700" s="1" t="str">
        <f>IF([pos kw in title]&gt;0,MID(J2700,#REF!,4),IF([first '# in title]&gt;0,MID([title],[first '# in title],3),IF([first '# in title]&gt;0,MID([desc],#REF!,3),VLOOKUP([productid],$G$2:$R$1386,8))))</f>
        <v>146</v>
      </c>
      <c r="S2700" s="1" t="e">
        <f>IF([kw in desc]=[kw rough in title],[kw in desc]*1,IFERROR(LEFT([kw_dirty],3)*1,IFERROR(LEFT([kw_dirty],2)*1,"n.a.")))</f>
        <v>#N/A</v>
      </c>
      <c r="T2700" s="1"/>
      <c r="U2700" s="1" t="e">
        <f>VLOOKUP(Tabelle1[[#This Row],[productid]],Tabelle2[#All],2,FALSE)</f>
        <v>#N/A</v>
      </c>
    </row>
    <row r="2701" spans="1:21" hidden="1">
      <c r="A2701" t="s">
        <v>2621</v>
      </c>
      <c r="B2701">
        <v>3390</v>
      </c>
      <c r="C2701">
        <v>289859</v>
      </c>
      <c r="D2701" t="s">
        <v>4543</v>
      </c>
      <c r="E2701" t="s">
        <v>4544</v>
      </c>
      <c r="F2701">
        <v>18406</v>
      </c>
      <c r="G2701">
        <v>3497887</v>
      </c>
      <c r="H2701">
        <f t="shared" si="42"/>
        <v>0</v>
      </c>
      <c r="I2701">
        <f t="array" ref="I2701">MIN(IFERROR(FIND(IstNumbers,A2701),""))</f>
        <v>12</v>
      </c>
      <c r="J2701" s="1" t="e">
        <f>IF([first '# in title]&lt;[pos kw in title],MID([title],[pos kw in title]-6,6),#N/A)</f>
        <v>#N/A</v>
      </c>
      <c r="K2701" s="1" t="e">
        <f>IFERROR(MID(SUBSTITUTE([kw rough in title],",","."),FIND("(",[kw rough in title])+1,20),SUBSTITUTE(IFERROR(MID([kw rough in title],FIND(" ",[kw rough in title])+1,20),[kw rough in title]),",","."))</f>
        <v>#N/A</v>
      </c>
      <c r="L2701" s="1">
        <f>IFERROR(FIND("kW",[desc]),0)</f>
        <v>70</v>
      </c>
      <c r="M2701">
        <f t="array" ref="M2701">MIN(IFERROR(FIND(IstNumbers,E2701),""))</f>
        <v>34</v>
      </c>
      <c r="N2701" s="1" t="str">
        <f>IF([first '# in desc]&lt;[pos kw in desc],MID([desc],[pos kw in desc]-7,7))</f>
        <v xml:space="preserve">­me 42 </v>
      </c>
      <c r="O27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01" s="1" t="str">
        <f>TRIM(IF([first '# in desc]&lt;[pos kw in desc],MID([desc],[pos kw in desc]-6,6),FALSE))</f>
        <v>me 42</v>
      </c>
      <c r="Q2701" s="1" t="b">
        <f>IF(LEN([manuell])=0,IFERROR([kw fine in title]*1,IFERROR(SUMPRODUCT(COUNTIF(IsDigits,MID([kw in desc],ROW($A$1:$A$150),1)))=LEN([kw in desc]),#N/A)),[manuell])</f>
        <v>0</v>
      </c>
      <c r="R2701" s="1" t="str">
        <f>IF([pos kw in title]&gt;0,MID(J2701,#REF!,4),IF([first '# in title]&gt;0,MID([title],[first '# in title],3),IF([first '# in title]&gt;0,MID([desc],#REF!,3),VLOOKUP([productid],$G$2:$R$1386,8))))</f>
        <v xml:space="preserve">42 </v>
      </c>
      <c r="S2701" s="1" t="e">
        <f>IF([kw in desc]=[kw rough in title],[kw in desc]*1,IFERROR(LEFT([kw_dirty],3)*1,IFERROR(LEFT([kw_dirty],2)*1,"n.a.")))</f>
        <v>#N/A</v>
      </c>
      <c r="T2701" s="1"/>
      <c r="U2701" s="1">
        <f>VLOOKUP(Tabelle1[[#This Row],[productid]],Tabelle2[#All],2,FALSE)</f>
        <v>42</v>
      </c>
    </row>
    <row r="2702" spans="1:21" hidden="1">
      <c r="A2702" t="s">
        <v>4471</v>
      </c>
      <c r="B2702">
        <v>3350</v>
      </c>
      <c r="C2702">
        <v>289859</v>
      </c>
      <c r="D2702" t="s">
        <v>4545</v>
      </c>
      <c r="E2702" t="s">
        <v>4143</v>
      </c>
      <c r="F2702">
        <v>18406</v>
      </c>
      <c r="G2702">
        <v>1750863</v>
      </c>
      <c r="H2702">
        <f t="shared" si="42"/>
        <v>0</v>
      </c>
      <c r="I2702">
        <f t="array" ref="I2702">MIN(IFERROR(FIND(IstNumbers,A2702),""))</f>
        <v>13</v>
      </c>
      <c r="J2702" s="1" t="e">
        <f>IF([first '# in title]&lt;[pos kw in title],MID([title],[pos kw in title]-6,6),#N/A)</f>
        <v>#N/A</v>
      </c>
      <c r="K2702" s="1" t="e">
        <f>IFERROR(MID(SUBSTITUTE([kw rough in title],",","."),FIND("(",[kw rough in title])+1,20),SUBSTITUTE(IFERROR(MID([kw rough in title],FIND(" ",[kw rough in title])+1,20),[kw rough in title]),",","."))</f>
        <v>#N/A</v>
      </c>
      <c r="L2702" s="1">
        <f>IFERROR(FIND("kW",[desc]),0)</f>
        <v>70</v>
      </c>
      <c r="M2702">
        <f t="array" ref="M2702">MIN(IFERROR(FIND(IstNumbers,E2702),""))</f>
        <v>34</v>
      </c>
      <c r="N2702" s="1" t="str">
        <f>IF([first '# in desc]&lt;[pos kw in desc],MID([desc],[pos kw in desc]-7,7))</f>
        <v xml:space="preserve">­me 42 </v>
      </c>
      <c r="O27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02" s="1" t="str">
        <f>TRIM(IF([first '# in desc]&lt;[pos kw in desc],MID([desc],[pos kw in desc]-6,6),FALSE))</f>
        <v>me 42</v>
      </c>
      <c r="Q2702" s="1" t="b">
        <f>IF(LEN([manuell])=0,IFERROR([kw fine in title]*1,IFERROR(SUMPRODUCT(COUNTIF(IsDigits,MID([kw in desc],ROW($A$1:$A$150),1)))=LEN([kw in desc]),#N/A)),[manuell])</f>
        <v>0</v>
      </c>
      <c r="R2702" s="1" t="str">
        <f>IF([pos kw in title]&gt;0,MID(J2702,#REF!,4),IF([first '# in title]&gt;0,MID([title],[first '# in title],3),IF([first '# in title]&gt;0,MID([desc],#REF!,3),VLOOKUP([productid],$G$2:$R$1386,8))))</f>
        <v xml:space="preserve">42 </v>
      </c>
      <c r="S2702" s="1" t="e">
        <f>IF([kw in desc]=[kw rough in title],[kw in desc]*1,IFERROR(LEFT([kw_dirty],3)*1,IFERROR(LEFT([kw_dirty],2)*1,"n.a.")))</f>
        <v>#N/A</v>
      </c>
      <c r="T2702" s="1"/>
      <c r="U2702" s="1">
        <f>VLOOKUP(Tabelle1[[#This Row],[productid]],Tabelle2[#All],2,FALSE)</f>
        <v>42</v>
      </c>
    </row>
    <row r="2703" spans="1:21" hidden="1">
      <c r="A2703" t="s">
        <v>2837</v>
      </c>
      <c r="B2703">
        <v>2359</v>
      </c>
      <c r="C2703">
        <v>289859</v>
      </c>
      <c r="D2703" t="s">
        <v>4546</v>
      </c>
      <c r="E2703" t="s">
        <v>4547</v>
      </c>
      <c r="F2703">
        <v>18406</v>
      </c>
      <c r="G2703">
        <v>3712883</v>
      </c>
      <c r="H2703">
        <f t="shared" si="42"/>
        <v>20</v>
      </c>
      <c r="I2703">
        <f t="array" ref="I2703">MIN(IFERROR(FIND(IstNumbers,A2703),""))</f>
        <v>17</v>
      </c>
      <c r="J2703" s="1" t="str">
        <f>IF([first '# in title]&lt;[pos kw in title],MID([title],[pos kw in title]-6,6),#N/A)</f>
        <v xml:space="preserve">ur 16 </v>
      </c>
      <c r="K270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03" s="1">
        <f>IFERROR(FIND("kW",[desc]),0)</f>
        <v>71</v>
      </c>
      <c r="M2703">
        <f t="array" ref="M2703">MIN(IFERROR(FIND(IstNumbers,E2703),""))</f>
        <v>29</v>
      </c>
      <c r="N2703" s="1" t="str">
        <f>IF([first '# in desc]&lt;[pos kw in desc],MID([desc],[pos kw in desc]-7,7))</f>
        <v xml:space="preserve">­me 16 </v>
      </c>
      <c r="O270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03" s="1" t="str">
        <f>TRIM(IF([first '# in desc]&lt;[pos kw in desc],MID([desc],[pos kw in desc]-6,6),FALSE))</f>
        <v>me 16</v>
      </c>
      <c r="Q2703" s="1">
        <f>IF(LEN([manuell])=0,IFERROR([kw fine in title]*1,IFERROR(SUMPRODUCT(COUNTIF(IsDigits,MID([kw in desc],ROW($A$1:$A$150),1)))=LEN([kw in desc]),#N/A)),[manuell])</f>
        <v>16</v>
      </c>
      <c r="R2703" s="1" t="e">
        <f>IF([pos kw in title]&gt;0,MID(J2703,#REF!,4),IF([first '# in title]&gt;0,MID([title],[first '# in title],3),IF([first '# in title]&gt;0,MID([desc],#REF!,3),VLOOKUP([productid],$G$2:$R$1386,8))))</f>
        <v>#REF!</v>
      </c>
      <c r="S2703" s="1" t="str">
        <f>IF([kw in desc]=[kw rough in title],[kw in desc]*1,IFERROR(LEFT([kw_dirty],3)*1,IFERROR(LEFT([kw_dirty],2)*1,"n.a.")))</f>
        <v>n.a.</v>
      </c>
      <c r="T2703" s="1"/>
      <c r="U2703" s="1">
        <f>VLOOKUP(Tabelle1[[#This Row],[productid]],Tabelle2[#All],2,FALSE)</f>
        <v>16</v>
      </c>
    </row>
    <row r="2704" spans="1:21" hidden="1">
      <c r="A2704" t="s">
        <v>4444</v>
      </c>
      <c r="B2704">
        <v>2304</v>
      </c>
      <c r="C2704">
        <v>289859</v>
      </c>
      <c r="D2704" t="s">
        <v>4548</v>
      </c>
      <c r="E2704" t="s">
        <v>4220</v>
      </c>
      <c r="F2704">
        <v>18406</v>
      </c>
      <c r="G2704">
        <v>1219746</v>
      </c>
      <c r="H2704">
        <f t="shared" si="42"/>
        <v>0</v>
      </c>
      <c r="I2704">
        <f t="array" ref="I2704">MIN(IFERROR(FIND(IstNumbers,A2704),""))</f>
        <v>32</v>
      </c>
      <c r="J2704" s="1" t="e">
        <f>IF([first '# in title]&lt;[pos kw in title],MID([title],[pos kw in title]-6,6),#N/A)</f>
        <v>#N/A</v>
      </c>
      <c r="K2704" s="1" t="e">
        <f>IFERROR(MID(SUBSTITUTE([kw rough in title],",","."),FIND("(",[kw rough in title])+1,20),SUBSTITUTE(IFERROR(MID([kw rough in title],FIND(" ",[kw rough in title])+1,20),[kw rough in title]),",","."))</f>
        <v>#N/A</v>
      </c>
      <c r="L2704" s="1">
        <f>IFERROR(FIND("kW",[desc]),0)</f>
        <v>71</v>
      </c>
      <c r="M2704">
        <f t="array" ref="M2704">MIN(IFERROR(FIND(IstNumbers,E2704),""))</f>
        <v>29</v>
      </c>
      <c r="N2704" s="1" t="str">
        <f>IF([first '# in desc]&lt;[pos kw in desc],MID([desc],[pos kw in desc]-7,7))</f>
        <v xml:space="preserve">­me 16 </v>
      </c>
      <c r="O270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04" s="1" t="str">
        <f>TRIM(IF([first '# in desc]&lt;[pos kw in desc],MID([desc],[pos kw in desc]-6,6),FALSE))</f>
        <v>me 16</v>
      </c>
      <c r="Q2704" s="1" t="b">
        <f>IF(LEN([manuell])=0,IFERROR([kw fine in title]*1,IFERROR(SUMPRODUCT(COUNTIF(IsDigits,MID([kw in desc],ROW($A$1:$A$150),1)))=LEN([kw in desc]),#N/A)),[manuell])</f>
        <v>0</v>
      </c>
      <c r="R2704" s="1" t="str">
        <f>IF([pos kw in title]&gt;0,MID(J2704,#REF!,4),IF([first '# in title]&gt;0,MID([title],[first '# in title],3),IF([first '# in title]&gt;0,MID([desc],#REF!,3),VLOOKUP([productid],$G$2:$R$1386,8))))</f>
        <v>16-</v>
      </c>
      <c r="S2704" s="1" t="e">
        <f>IF([kw in desc]=[kw rough in title],[kw in desc]*1,IFERROR(LEFT([kw_dirty],3)*1,IFERROR(LEFT([kw_dirty],2)*1,"n.a.")))</f>
        <v>#N/A</v>
      </c>
      <c r="T2704" s="1"/>
      <c r="U2704" s="1">
        <f>VLOOKUP(Tabelle1[[#This Row],[productid]],Tabelle2[#All],2,FALSE)</f>
        <v>16</v>
      </c>
    </row>
    <row r="2705" spans="1:21">
      <c r="A2705" t="s">
        <v>4446</v>
      </c>
      <c r="B2705">
        <v>2484</v>
      </c>
      <c r="C2705">
        <v>289859</v>
      </c>
      <c r="D2705" t="s">
        <v>4549</v>
      </c>
      <c r="E2705" t="s">
        <v>4550</v>
      </c>
      <c r="F2705">
        <v>18406</v>
      </c>
      <c r="G2705">
        <v>2286143</v>
      </c>
      <c r="H2705">
        <f t="shared" si="42"/>
        <v>0</v>
      </c>
      <c r="I2705">
        <f t="array" ref="I2705">MIN(IFERROR(FIND(IstNumbers,A2705),""))</f>
        <v>17</v>
      </c>
      <c r="J2705" s="1" t="e">
        <f>IF([first '# in title]&lt;[pos kw in title],MID([title],[pos kw in title]-6,6),#N/A)</f>
        <v>#N/A</v>
      </c>
      <c r="K2705" s="1" t="e">
        <f>IFERROR(MID(SUBSTITUTE([kw rough in title],",","."),FIND("(",[kw rough in title])+1,20),SUBSTITUTE(IFERROR(MID([kw rough in title],FIND(" ",[kw rough in title])+1,20),[kw rough in title]),",","."))</f>
        <v>#N/A</v>
      </c>
      <c r="L2705" s="1">
        <f>IFERROR(FIND("kW",[desc]),0)</f>
        <v>0</v>
      </c>
      <c r="M2705">
        <f t="array" ref="M2705">MIN(IFERROR(FIND(IstNumbers,E2705),""))</f>
        <v>33</v>
      </c>
      <c r="N2705" s="1" t="b">
        <f>IF([first '# in desc]&lt;[pos kw in desc],MID([desc],[pos kw in desc]-7,7))</f>
        <v>0</v>
      </c>
      <c r="O27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05" s="1" t="str">
        <f>TRIM(IF([first '# in desc]&lt;[pos kw in desc],MID([desc],[pos kw in desc]-6,6),FALSE))</f>
        <v>FALSCH</v>
      </c>
      <c r="Q2705" s="1" t="b">
        <f>IF(LEN([manuell])=0,IFERROR([kw fine in title]*1,IFERROR(SUMPRODUCT(COUNTIF(IsDigits,MID([kw in desc],ROW($A$1:$A$150),1)))=LEN([kw in desc]),#N/A)),[manuell])</f>
        <v>0</v>
      </c>
      <c r="R2705" s="1" t="str">
        <f>IF([pos kw in title]&gt;0,MID(J2705,#REF!,4),IF([first '# in title]&gt;0,MID([title],[first '# in title],3),IF([first '# in title]&gt;0,MID([desc],#REF!,3),VLOOKUP([productid],$G$2:$R$1386,8))))</f>
        <v>146</v>
      </c>
      <c r="S2705" s="1" t="e">
        <f>IF([kw in desc]=[kw rough in title],[kw in desc]*1,IFERROR(LEFT([kw_dirty],3)*1,IFERROR(LEFT([kw_dirty],2)*1,"n.a.")))</f>
        <v>#N/A</v>
      </c>
      <c r="T2705" s="1"/>
      <c r="U2705" s="1" t="e">
        <f>VLOOKUP(Tabelle1[[#This Row],[productid]],Tabelle2[#All],2,FALSE)</f>
        <v>#N/A</v>
      </c>
    </row>
    <row r="2706" spans="1:21" hidden="1">
      <c r="A2706" t="s">
        <v>2621</v>
      </c>
      <c r="B2706">
        <v>3390</v>
      </c>
      <c r="C2706">
        <v>289859</v>
      </c>
      <c r="D2706" t="s">
        <v>4551</v>
      </c>
      <c r="E2706" t="s">
        <v>4537</v>
      </c>
      <c r="F2706">
        <v>18406</v>
      </c>
      <c r="G2706">
        <v>3497887</v>
      </c>
      <c r="H2706">
        <f t="shared" si="42"/>
        <v>0</v>
      </c>
      <c r="I2706">
        <f t="array" ref="I2706">MIN(IFERROR(FIND(IstNumbers,A2706),""))</f>
        <v>12</v>
      </c>
      <c r="J2706" s="1" t="e">
        <f>IF([first '# in title]&lt;[pos kw in title],MID([title],[pos kw in title]-6,6),#N/A)</f>
        <v>#N/A</v>
      </c>
      <c r="K2706" s="1" t="e">
        <f>IFERROR(MID(SUBSTITUTE([kw rough in title],",","."),FIND("(",[kw rough in title])+1,20),SUBSTITUTE(IFERROR(MID([kw rough in title],FIND(" ",[kw rough in title])+1,20),[kw rough in title]),",","."))</f>
        <v>#N/A</v>
      </c>
      <c r="L2706" s="1">
        <f>IFERROR(FIND("kW",[desc]),0)</f>
        <v>70</v>
      </c>
      <c r="M2706">
        <f t="array" ref="M2706">MIN(IFERROR(FIND(IstNumbers,E2706),""))</f>
        <v>34</v>
      </c>
      <c r="N2706" s="1" t="str">
        <f>IF([first '# in desc]&lt;[pos kw in desc],MID([desc],[pos kw in desc]-7,7))</f>
        <v xml:space="preserve">­me 42 </v>
      </c>
      <c r="O27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06" s="1" t="str">
        <f>TRIM(IF([first '# in desc]&lt;[pos kw in desc],MID([desc],[pos kw in desc]-6,6),FALSE))</f>
        <v>me 42</v>
      </c>
      <c r="Q2706" s="1" t="b">
        <f>IF(LEN([manuell])=0,IFERROR([kw fine in title]*1,IFERROR(SUMPRODUCT(COUNTIF(IsDigits,MID([kw in desc],ROW($A$1:$A$150),1)))=LEN([kw in desc]),#N/A)),[manuell])</f>
        <v>0</v>
      </c>
      <c r="R2706" s="1" t="str">
        <f>IF([pos kw in title]&gt;0,MID(J2706,#REF!,4),IF([first '# in title]&gt;0,MID([title],[first '# in title],3),IF([first '# in title]&gt;0,MID([desc],#REF!,3),VLOOKUP([productid],$G$2:$R$1386,8))))</f>
        <v xml:space="preserve">42 </v>
      </c>
      <c r="S2706" s="1" t="e">
        <f>IF([kw in desc]=[kw rough in title],[kw in desc]*1,IFERROR(LEFT([kw_dirty],3)*1,IFERROR(LEFT([kw_dirty],2)*1,"n.a.")))</f>
        <v>#N/A</v>
      </c>
      <c r="T2706" s="1"/>
      <c r="U2706" s="1">
        <f>VLOOKUP(Tabelle1[[#This Row],[productid]],Tabelle2[#All],2,FALSE)</f>
        <v>42</v>
      </c>
    </row>
    <row r="2707" spans="1:21" hidden="1">
      <c r="A2707" t="s">
        <v>4471</v>
      </c>
      <c r="B2707">
        <v>3355</v>
      </c>
      <c r="C2707">
        <v>289859</v>
      </c>
      <c r="D2707" t="s">
        <v>4552</v>
      </c>
      <c r="E2707" t="s">
        <v>4175</v>
      </c>
      <c r="F2707">
        <v>18406</v>
      </c>
      <c r="G2707">
        <v>1750863</v>
      </c>
      <c r="H2707">
        <f t="shared" si="42"/>
        <v>0</v>
      </c>
      <c r="I2707">
        <f t="array" ref="I2707">MIN(IFERROR(FIND(IstNumbers,A2707),""))</f>
        <v>13</v>
      </c>
      <c r="J2707" s="1" t="e">
        <f>IF([first '# in title]&lt;[pos kw in title],MID([title],[pos kw in title]-6,6),#N/A)</f>
        <v>#N/A</v>
      </c>
      <c r="K2707" s="1" t="e">
        <f>IFERROR(MID(SUBSTITUTE([kw rough in title],",","."),FIND("(",[kw rough in title])+1,20),SUBSTITUTE(IFERROR(MID([kw rough in title],FIND(" ",[kw rough in title])+1,20),[kw rough in title]),",","."))</f>
        <v>#N/A</v>
      </c>
      <c r="L2707" s="1">
        <f>IFERROR(FIND("kW",[desc]),0)</f>
        <v>70</v>
      </c>
      <c r="M2707">
        <f t="array" ref="M2707">MIN(IFERROR(FIND(IstNumbers,E2707),""))</f>
        <v>34</v>
      </c>
      <c r="N2707" s="1" t="str">
        <f>IF([first '# in desc]&lt;[pos kw in desc],MID([desc],[pos kw in desc]-7,7))</f>
        <v xml:space="preserve">­me 42 </v>
      </c>
      <c r="O27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07" s="1" t="str">
        <f>TRIM(IF([first '# in desc]&lt;[pos kw in desc],MID([desc],[pos kw in desc]-6,6),FALSE))</f>
        <v>me 42</v>
      </c>
      <c r="Q2707" s="1" t="b">
        <f>IF(LEN([manuell])=0,IFERROR([kw fine in title]*1,IFERROR(SUMPRODUCT(COUNTIF(IsDigits,MID([kw in desc],ROW($A$1:$A$150),1)))=LEN([kw in desc]),#N/A)),[manuell])</f>
        <v>0</v>
      </c>
      <c r="R2707" s="1" t="str">
        <f>IF([pos kw in title]&gt;0,MID(J2707,#REF!,4),IF([first '# in title]&gt;0,MID([title],[first '# in title],3),IF([first '# in title]&gt;0,MID([desc],#REF!,3),VLOOKUP([productid],$G$2:$R$1386,8))))</f>
        <v xml:space="preserve">42 </v>
      </c>
      <c r="S2707" s="1" t="e">
        <f>IF([kw in desc]=[kw rough in title],[kw in desc]*1,IFERROR(LEFT([kw_dirty],3)*1,IFERROR(LEFT([kw_dirty],2)*1,"n.a.")))</f>
        <v>#N/A</v>
      </c>
      <c r="T2707" s="1"/>
      <c r="U2707" s="1">
        <f>VLOOKUP(Tabelle1[[#This Row],[productid]],Tabelle2[#All],2,FALSE)</f>
        <v>42</v>
      </c>
    </row>
    <row r="2708" spans="1:21" hidden="1">
      <c r="A2708" t="s">
        <v>2837</v>
      </c>
      <c r="B2708">
        <v>2364</v>
      </c>
      <c r="C2708">
        <v>289859</v>
      </c>
      <c r="D2708" t="s">
        <v>4553</v>
      </c>
      <c r="E2708" t="s">
        <v>4554</v>
      </c>
      <c r="F2708">
        <v>18406</v>
      </c>
      <c r="G2708">
        <v>3712883</v>
      </c>
      <c r="H2708">
        <f t="shared" si="42"/>
        <v>20</v>
      </c>
      <c r="I2708">
        <f t="array" ref="I2708">MIN(IFERROR(FIND(IstNumbers,A2708),""))</f>
        <v>17</v>
      </c>
      <c r="J2708" s="1" t="str">
        <f>IF([first '# in title]&lt;[pos kw in title],MID([title],[pos kw in title]-6,6),#N/A)</f>
        <v xml:space="preserve">ur 16 </v>
      </c>
      <c r="K270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08" s="1">
        <f>IFERROR(FIND("kW",[desc]),0)</f>
        <v>71</v>
      </c>
      <c r="M2708">
        <f t="array" ref="M2708">MIN(IFERROR(FIND(IstNumbers,E2708),""))</f>
        <v>29</v>
      </c>
      <c r="N2708" s="1" t="str">
        <f>IF([first '# in desc]&lt;[pos kw in desc],MID([desc],[pos kw in desc]-7,7))</f>
        <v xml:space="preserve">­me 16 </v>
      </c>
      <c r="O270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08" s="1" t="str">
        <f>TRIM(IF([first '# in desc]&lt;[pos kw in desc],MID([desc],[pos kw in desc]-6,6),FALSE))</f>
        <v>me 16</v>
      </c>
      <c r="Q2708" s="1">
        <f>IF(LEN([manuell])=0,IFERROR([kw fine in title]*1,IFERROR(SUMPRODUCT(COUNTIF(IsDigits,MID([kw in desc],ROW($A$1:$A$150),1)))=LEN([kw in desc]),#N/A)),[manuell])</f>
        <v>16</v>
      </c>
      <c r="R2708" s="1" t="e">
        <f>IF([pos kw in title]&gt;0,MID(J2708,#REF!,4),IF([first '# in title]&gt;0,MID([title],[first '# in title],3),IF([first '# in title]&gt;0,MID([desc],#REF!,3),VLOOKUP([productid],$G$2:$R$1386,8))))</f>
        <v>#REF!</v>
      </c>
      <c r="S2708" s="1" t="str">
        <f>IF([kw in desc]=[kw rough in title],[kw in desc]*1,IFERROR(LEFT([kw_dirty],3)*1,IFERROR(LEFT([kw_dirty],2)*1,"n.a.")))</f>
        <v>n.a.</v>
      </c>
      <c r="T2708" s="1"/>
      <c r="U2708" s="1">
        <f>VLOOKUP(Tabelle1[[#This Row],[productid]],Tabelle2[#All],2,FALSE)</f>
        <v>16</v>
      </c>
    </row>
    <row r="2709" spans="1:21" hidden="1">
      <c r="A2709" t="s">
        <v>2621</v>
      </c>
      <c r="B2709">
        <v>3390</v>
      </c>
      <c r="C2709">
        <v>289859</v>
      </c>
      <c r="D2709" t="s">
        <v>4555</v>
      </c>
      <c r="E2709" t="s">
        <v>4556</v>
      </c>
      <c r="F2709">
        <v>18406</v>
      </c>
      <c r="G2709">
        <v>3497887</v>
      </c>
      <c r="H2709">
        <f t="shared" si="42"/>
        <v>0</v>
      </c>
      <c r="I2709">
        <f t="array" ref="I2709">MIN(IFERROR(FIND(IstNumbers,A2709),""))</f>
        <v>12</v>
      </c>
      <c r="J2709" s="1" t="e">
        <f>IF([first '# in title]&lt;[pos kw in title],MID([title],[pos kw in title]-6,6),#N/A)</f>
        <v>#N/A</v>
      </c>
      <c r="K2709" s="1" t="e">
        <f>IFERROR(MID(SUBSTITUTE([kw rough in title],",","."),FIND("(",[kw rough in title])+1,20),SUBSTITUTE(IFERROR(MID([kw rough in title],FIND(" ",[kw rough in title])+1,20),[kw rough in title]),",","."))</f>
        <v>#N/A</v>
      </c>
      <c r="L2709" s="1">
        <f>IFERROR(FIND("kW",[desc]),0)</f>
        <v>70</v>
      </c>
      <c r="M2709">
        <f t="array" ref="M2709">MIN(IFERROR(FIND(IstNumbers,E2709),""))</f>
        <v>34</v>
      </c>
      <c r="N2709" s="1" t="str">
        <f>IF([first '# in desc]&lt;[pos kw in desc],MID([desc],[pos kw in desc]-7,7))</f>
        <v xml:space="preserve">­me 42 </v>
      </c>
      <c r="O27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09" s="1" t="str">
        <f>TRIM(IF([first '# in desc]&lt;[pos kw in desc],MID([desc],[pos kw in desc]-6,6),FALSE))</f>
        <v>me 42</v>
      </c>
      <c r="Q2709" s="1" t="b">
        <f>IF(LEN([manuell])=0,IFERROR([kw fine in title]*1,IFERROR(SUMPRODUCT(COUNTIF(IsDigits,MID([kw in desc],ROW($A$1:$A$150),1)))=LEN([kw in desc]),#N/A)),[manuell])</f>
        <v>0</v>
      </c>
      <c r="R2709" s="1" t="str">
        <f>IF([pos kw in title]&gt;0,MID(J2709,#REF!,4),IF([first '# in title]&gt;0,MID([title],[first '# in title],3),IF([first '# in title]&gt;0,MID([desc],#REF!,3),VLOOKUP([productid],$G$2:$R$1386,8))))</f>
        <v xml:space="preserve">42 </v>
      </c>
      <c r="S2709" s="1" t="e">
        <f>IF([kw in desc]=[kw rough in title],[kw in desc]*1,IFERROR(LEFT([kw_dirty],3)*1,IFERROR(LEFT([kw_dirty],2)*1,"n.a.")))</f>
        <v>#N/A</v>
      </c>
      <c r="T2709" s="1"/>
      <c r="U2709" s="1">
        <f>VLOOKUP(Tabelle1[[#This Row],[productid]],Tabelle2[#All],2,FALSE)</f>
        <v>42</v>
      </c>
    </row>
    <row r="2710" spans="1:21" hidden="1">
      <c r="A2710" t="s">
        <v>4471</v>
      </c>
      <c r="B2710">
        <v>3355</v>
      </c>
      <c r="C2710">
        <v>289859</v>
      </c>
      <c r="D2710" t="s">
        <v>4557</v>
      </c>
      <c r="E2710" t="s">
        <v>3999</v>
      </c>
      <c r="F2710">
        <v>18406</v>
      </c>
      <c r="G2710">
        <v>1750863</v>
      </c>
      <c r="H2710">
        <f t="shared" si="42"/>
        <v>0</v>
      </c>
      <c r="I2710">
        <f t="array" ref="I2710">MIN(IFERROR(FIND(IstNumbers,A2710),""))</f>
        <v>13</v>
      </c>
      <c r="J2710" s="1" t="e">
        <f>IF([first '# in title]&lt;[pos kw in title],MID([title],[pos kw in title]-6,6),#N/A)</f>
        <v>#N/A</v>
      </c>
      <c r="K2710" s="1" t="e">
        <f>IFERROR(MID(SUBSTITUTE([kw rough in title],",","."),FIND("(",[kw rough in title])+1,20),SUBSTITUTE(IFERROR(MID([kw rough in title],FIND(" ",[kw rough in title])+1,20),[kw rough in title]),",","."))</f>
        <v>#N/A</v>
      </c>
      <c r="L2710" s="1">
        <f>IFERROR(FIND("kW",[desc]),0)</f>
        <v>70</v>
      </c>
      <c r="M2710">
        <f t="array" ref="M2710">MIN(IFERROR(FIND(IstNumbers,E2710),""))</f>
        <v>34</v>
      </c>
      <c r="N2710" s="1" t="str">
        <f>IF([first '# in desc]&lt;[pos kw in desc],MID([desc],[pos kw in desc]-7,7))</f>
        <v xml:space="preserve">­me 42 </v>
      </c>
      <c r="O27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10" s="1" t="str">
        <f>TRIM(IF([first '# in desc]&lt;[pos kw in desc],MID([desc],[pos kw in desc]-6,6),FALSE))</f>
        <v>me 42</v>
      </c>
      <c r="Q2710" s="1" t="b">
        <f>IF(LEN([manuell])=0,IFERROR([kw fine in title]*1,IFERROR(SUMPRODUCT(COUNTIF(IsDigits,MID([kw in desc],ROW($A$1:$A$150),1)))=LEN([kw in desc]),#N/A)),[manuell])</f>
        <v>0</v>
      </c>
      <c r="R2710" s="1" t="str">
        <f>IF([pos kw in title]&gt;0,MID(J2710,#REF!,4),IF([first '# in title]&gt;0,MID([title],[first '# in title],3),IF([first '# in title]&gt;0,MID([desc],#REF!,3),VLOOKUP([productid],$G$2:$R$1386,8))))</f>
        <v xml:space="preserve">42 </v>
      </c>
      <c r="S2710" s="1" t="e">
        <f>IF([kw in desc]=[kw rough in title],[kw in desc]*1,IFERROR(LEFT([kw_dirty],3)*1,IFERROR(LEFT([kw_dirty],2)*1,"n.a.")))</f>
        <v>#N/A</v>
      </c>
      <c r="T2710" s="1"/>
      <c r="U2710" s="1">
        <f>VLOOKUP(Tabelle1[[#This Row],[productid]],Tabelle2[#All],2,FALSE)</f>
        <v>42</v>
      </c>
    </row>
    <row r="2711" spans="1:21" hidden="1">
      <c r="A2711" t="s">
        <v>2837</v>
      </c>
      <c r="B2711">
        <v>2364</v>
      </c>
      <c r="C2711">
        <v>289859</v>
      </c>
      <c r="D2711" t="s">
        <v>4558</v>
      </c>
      <c r="E2711" t="s">
        <v>4559</v>
      </c>
      <c r="F2711">
        <v>18406</v>
      </c>
      <c r="G2711">
        <v>3712883</v>
      </c>
      <c r="H2711">
        <f t="shared" si="42"/>
        <v>20</v>
      </c>
      <c r="I2711">
        <f t="array" ref="I2711">MIN(IFERROR(FIND(IstNumbers,A2711),""))</f>
        <v>17</v>
      </c>
      <c r="J2711" s="1" t="str">
        <f>IF([first '# in title]&lt;[pos kw in title],MID([title],[pos kw in title]-6,6),#N/A)</f>
        <v xml:space="preserve">ur 16 </v>
      </c>
      <c r="K271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11" s="1">
        <f>IFERROR(FIND("kW",[desc]),0)</f>
        <v>71</v>
      </c>
      <c r="M2711">
        <f t="array" ref="M2711">MIN(IFERROR(FIND(IstNumbers,E2711),""))</f>
        <v>29</v>
      </c>
      <c r="N2711" s="1" t="str">
        <f>IF([first '# in desc]&lt;[pos kw in desc],MID([desc],[pos kw in desc]-7,7))</f>
        <v xml:space="preserve">­me 16 </v>
      </c>
      <c r="O271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11" s="1" t="str">
        <f>TRIM(IF([first '# in desc]&lt;[pos kw in desc],MID([desc],[pos kw in desc]-6,6),FALSE))</f>
        <v>me 16</v>
      </c>
      <c r="Q2711" s="1">
        <f>IF(LEN([manuell])=0,IFERROR([kw fine in title]*1,IFERROR(SUMPRODUCT(COUNTIF(IsDigits,MID([kw in desc],ROW($A$1:$A$150),1)))=LEN([kw in desc]),#N/A)),[manuell])</f>
        <v>16</v>
      </c>
      <c r="R2711" s="1" t="e">
        <f>IF([pos kw in title]&gt;0,MID(J2711,#REF!,4),IF([first '# in title]&gt;0,MID([title],[first '# in title],3),IF([first '# in title]&gt;0,MID([desc],#REF!,3),VLOOKUP([productid],$G$2:$R$1386,8))))</f>
        <v>#REF!</v>
      </c>
      <c r="S2711" s="1" t="str">
        <f>IF([kw in desc]=[kw rough in title],[kw in desc]*1,IFERROR(LEFT([kw_dirty],3)*1,IFERROR(LEFT([kw_dirty],2)*1,"n.a.")))</f>
        <v>n.a.</v>
      </c>
      <c r="T2711" s="1"/>
      <c r="U2711" s="1">
        <f>VLOOKUP(Tabelle1[[#This Row],[productid]],Tabelle2[#All],2,FALSE)</f>
        <v>16</v>
      </c>
    </row>
    <row r="2712" spans="1:21" hidden="1">
      <c r="A2712" t="s">
        <v>2621</v>
      </c>
      <c r="B2712">
        <v>3390</v>
      </c>
      <c r="C2712">
        <v>289859</v>
      </c>
      <c r="D2712" t="s">
        <v>4560</v>
      </c>
      <c r="E2712" t="s">
        <v>4561</v>
      </c>
      <c r="F2712">
        <v>18406</v>
      </c>
      <c r="G2712">
        <v>3497887</v>
      </c>
      <c r="H2712">
        <f t="shared" si="42"/>
        <v>0</v>
      </c>
      <c r="I2712">
        <f t="array" ref="I2712">MIN(IFERROR(FIND(IstNumbers,A2712),""))</f>
        <v>12</v>
      </c>
      <c r="J2712" s="1" t="e">
        <f>IF([first '# in title]&lt;[pos kw in title],MID([title],[pos kw in title]-6,6),#N/A)</f>
        <v>#N/A</v>
      </c>
      <c r="K2712" s="1" t="e">
        <f>IFERROR(MID(SUBSTITUTE([kw rough in title],",","."),FIND("(",[kw rough in title])+1,20),SUBSTITUTE(IFERROR(MID([kw rough in title],FIND(" ",[kw rough in title])+1,20),[kw rough in title]),",","."))</f>
        <v>#N/A</v>
      </c>
      <c r="L2712" s="1">
        <f>IFERROR(FIND("kW",[desc]),0)</f>
        <v>70</v>
      </c>
      <c r="M2712">
        <f t="array" ref="M2712">MIN(IFERROR(FIND(IstNumbers,E2712),""))</f>
        <v>34</v>
      </c>
      <c r="N2712" s="1" t="str">
        <f>IF([first '# in desc]&lt;[pos kw in desc],MID([desc],[pos kw in desc]-7,7))</f>
        <v xml:space="preserve">­me 42 </v>
      </c>
      <c r="O27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12" s="1" t="str">
        <f>TRIM(IF([first '# in desc]&lt;[pos kw in desc],MID([desc],[pos kw in desc]-6,6),FALSE))</f>
        <v>me 42</v>
      </c>
      <c r="Q2712" s="1" t="b">
        <f>IF(LEN([manuell])=0,IFERROR([kw fine in title]*1,IFERROR(SUMPRODUCT(COUNTIF(IsDigits,MID([kw in desc],ROW($A$1:$A$150),1)))=LEN([kw in desc]),#N/A)),[manuell])</f>
        <v>0</v>
      </c>
      <c r="R2712" s="1" t="str">
        <f>IF([pos kw in title]&gt;0,MID(J2712,#REF!,4),IF([first '# in title]&gt;0,MID([title],[first '# in title],3),IF([first '# in title]&gt;0,MID([desc],#REF!,3),VLOOKUP([productid],$G$2:$R$1386,8))))</f>
        <v xml:space="preserve">42 </v>
      </c>
      <c r="S2712" s="1" t="e">
        <f>IF([kw in desc]=[kw rough in title],[kw in desc]*1,IFERROR(LEFT([kw_dirty],3)*1,IFERROR(LEFT([kw_dirty],2)*1,"n.a.")))</f>
        <v>#N/A</v>
      </c>
      <c r="T2712" s="1"/>
      <c r="U2712" s="1">
        <f>VLOOKUP(Tabelle1[[#This Row],[productid]],Tabelle2[#All],2,FALSE)</f>
        <v>42</v>
      </c>
    </row>
    <row r="2713" spans="1:21" hidden="1">
      <c r="A2713" t="s">
        <v>4471</v>
      </c>
      <c r="B2713">
        <v>3355</v>
      </c>
      <c r="C2713">
        <v>289859</v>
      </c>
      <c r="D2713" t="s">
        <v>4562</v>
      </c>
      <c r="E2713" t="s">
        <v>4192</v>
      </c>
      <c r="F2713">
        <v>18406</v>
      </c>
      <c r="G2713">
        <v>1750863</v>
      </c>
      <c r="H2713">
        <f t="shared" si="42"/>
        <v>0</v>
      </c>
      <c r="I2713">
        <f t="array" ref="I2713">MIN(IFERROR(FIND(IstNumbers,A2713),""))</f>
        <v>13</v>
      </c>
      <c r="J2713" s="1" t="e">
        <f>IF([first '# in title]&lt;[pos kw in title],MID([title],[pos kw in title]-6,6),#N/A)</f>
        <v>#N/A</v>
      </c>
      <c r="K2713" s="1" t="e">
        <f>IFERROR(MID(SUBSTITUTE([kw rough in title],",","."),FIND("(",[kw rough in title])+1,20),SUBSTITUTE(IFERROR(MID([kw rough in title],FIND(" ",[kw rough in title])+1,20),[kw rough in title]),",","."))</f>
        <v>#N/A</v>
      </c>
      <c r="L2713" s="1">
        <f>IFERROR(FIND("kW",[desc]),0)</f>
        <v>70</v>
      </c>
      <c r="M2713">
        <f t="array" ref="M2713">MIN(IFERROR(FIND(IstNumbers,E2713),""))</f>
        <v>34</v>
      </c>
      <c r="N2713" s="1" t="str">
        <f>IF([first '# in desc]&lt;[pos kw in desc],MID([desc],[pos kw in desc]-7,7))</f>
        <v xml:space="preserve">­me 42 </v>
      </c>
      <c r="O27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13" s="1" t="str">
        <f>TRIM(IF([first '# in desc]&lt;[pos kw in desc],MID([desc],[pos kw in desc]-6,6),FALSE))</f>
        <v>me 42</v>
      </c>
      <c r="Q2713" s="1" t="b">
        <f>IF(LEN([manuell])=0,IFERROR([kw fine in title]*1,IFERROR(SUMPRODUCT(COUNTIF(IsDigits,MID([kw in desc],ROW($A$1:$A$150),1)))=LEN([kw in desc]),#N/A)),[manuell])</f>
        <v>0</v>
      </c>
      <c r="R2713" s="1" t="str">
        <f>IF([pos kw in title]&gt;0,MID(J2713,#REF!,4),IF([first '# in title]&gt;0,MID([title],[first '# in title],3),IF([first '# in title]&gt;0,MID([desc],#REF!,3),VLOOKUP([productid],$G$2:$R$1386,8))))</f>
        <v xml:space="preserve">42 </v>
      </c>
      <c r="S2713" s="1" t="e">
        <f>IF([kw in desc]=[kw rough in title],[kw in desc]*1,IFERROR(LEFT([kw_dirty],3)*1,IFERROR(LEFT([kw_dirty],2)*1,"n.a.")))</f>
        <v>#N/A</v>
      </c>
      <c r="T2713" s="1"/>
      <c r="U2713" s="1">
        <f>VLOOKUP(Tabelle1[[#This Row],[productid]],Tabelle2[#All],2,FALSE)</f>
        <v>42</v>
      </c>
    </row>
    <row r="2714" spans="1:21" hidden="1">
      <c r="A2714" t="s">
        <v>2837</v>
      </c>
      <c r="B2714">
        <v>2364</v>
      </c>
      <c r="C2714">
        <v>289859</v>
      </c>
      <c r="D2714" t="s">
        <v>4563</v>
      </c>
      <c r="E2714" t="s">
        <v>4564</v>
      </c>
      <c r="F2714">
        <v>18406</v>
      </c>
      <c r="G2714">
        <v>3712883</v>
      </c>
      <c r="H2714">
        <f t="shared" si="42"/>
        <v>20</v>
      </c>
      <c r="I2714">
        <f t="array" ref="I2714">MIN(IFERROR(FIND(IstNumbers,A2714),""))</f>
        <v>17</v>
      </c>
      <c r="J2714" s="1" t="str">
        <f>IF([first '# in title]&lt;[pos kw in title],MID([title],[pos kw in title]-6,6),#N/A)</f>
        <v xml:space="preserve">ur 16 </v>
      </c>
      <c r="K271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14" s="1">
        <f>IFERROR(FIND("kW",[desc]),0)</f>
        <v>71</v>
      </c>
      <c r="M2714">
        <f t="array" ref="M2714">MIN(IFERROR(FIND(IstNumbers,E2714),""))</f>
        <v>29</v>
      </c>
      <c r="N2714" s="1" t="str">
        <f>IF([first '# in desc]&lt;[pos kw in desc],MID([desc],[pos kw in desc]-7,7))</f>
        <v xml:space="preserve">­me 16 </v>
      </c>
      <c r="O27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14" s="1" t="str">
        <f>TRIM(IF([first '# in desc]&lt;[pos kw in desc],MID([desc],[pos kw in desc]-6,6),FALSE))</f>
        <v>me 16</v>
      </c>
      <c r="Q2714" s="1">
        <f>IF(LEN([manuell])=0,IFERROR([kw fine in title]*1,IFERROR(SUMPRODUCT(COUNTIF(IsDigits,MID([kw in desc],ROW($A$1:$A$150),1)))=LEN([kw in desc]),#N/A)),[manuell])</f>
        <v>16</v>
      </c>
      <c r="R2714" s="1" t="e">
        <f>IF([pos kw in title]&gt;0,MID(J2714,#REF!,4),IF([first '# in title]&gt;0,MID([title],[first '# in title],3),IF([first '# in title]&gt;0,MID([desc],#REF!,3),VLOOKUP([productid],$G$2:$R$1386,8))))</f>
        <v>#REF!</v>
      </c>
      <c r="S2714" s="1" t="str">
        <f>IF([kw in desc]=[kw rough in title],[kw in desc]*1,IFERROR(LEFT([kw_dirty],3)*1,IFERROR(LEFT([kw_dirty],2)*1,"n.a.")))</f>
        <v>n.a.</v>
      </c>
      <c r="T2714" s="1"/>
      <c r="U2714" s="1">
        <f>VLOOKUP(Tabelle1[[#This Row],[productid]],Tabelle2[#All],2,FALSE)</f>
        <v>16</v>
      </c>
    </row>
    <row r="2715" spans="1:21" hidden="1">
      <c r="A2715" t="s">
        <v>2621</v>
      </c>
      <c r="B2715">
        <v>3390</v>
      </c>
      <c r="C2715">
        <v>289859</v>
      </c>
      <c r="D2715" t="s">
        <v>4565</v>
      </c>
      <c r="E2715" t="s">
        <v>4566</v>
      </c>
      <c r="F2715">
        <v>18406</v>
      </c>
      <c r="G2715">
        <v>3497887</v>
      </c>
      <c r="H2715">
        <f t="shared" si="42"/>
        <v>0</v>
      </c>
      <c r="I2715">
        <f t="array" ref="I2715">MIN(IFERROR(FIND(IstNumbers,A2715),""))</f>
        <v>12</v>
      </c>
      <c r="J2715" s="1" t="e">
        <f>IF([first '# in title]&lt;[pos kw in title],MID([title],[pos kw in title]-6,6),#N/A)</f>
        <v>#N/A</v>
      </c>
      <c r="K2715" s="1" t="e">
        <f>IFERROR(MID(SUBSTITUTE([kw rough in title],",","."),FIND("(",[kw rough in title])+1,20),SUBSTITUTE(IFERROR(MID([kw rough in title],FIND(" ",[kw rough in title])+1,20),[kw rough in title]),",","."))</f>
        <v>#N/A</v>
      </c>
      <c r="L2715" s="1">
        <f>IFERROR(FIND("kW",[desc]),0)</f>
        <v>70</v>
      </c>
      <c r="M2715">
        <f t="array" ref="M2715">MIN(IFERROR(FIND(IstNumbers,E2715),""))</f>
        <v>34</v>
      </c>
      <c r="N2715" s="1" t="str">
        <f>IF([first '# in desc]&lt;[pos kw in desc],MID([desc],[pos kw in desc]-7,7))</f>
        <v xml:space="preserve">­me 42 </v>
      </c>
      <c r="O27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15" s="1" t="str">
        <f>TRIM(IF([first '# in desc]&lt;[pos kw in desc],MID([desc],[pos kw in desc]-6,6),FALSE))</f>
        <v>me 42</v>
      </c>
      <c r="Q2715" s="1" t="b">
        <f>IF(LEN([manuell])=0,IFERROR([kw fine in title]*1,IFERROR(SUMPRODUCT(COUNTIF(IsDigits,MID([kw in desc],ROW($A$1:$A$150),1)))=LEN([kw in desc]),#N/A)),[manuell])</f>
        <v>0</v>
      </c>
      <c r="R2715" s="1" t="str">
        <f>IF([pos kw in title]&gt;0,MID(J2715,#REF!,4),IF([first '# in title]&gt;0,MID([title],[first '# in title],3),IF([first '# in title]&gt;0,MID([desc],#REF!,3),VLOOKUP([productid],$G$2:$R$1386,8))))</f>
        <v xml:space="preserve">42 </v>
      </c>
      <c r="S2715" s="1" t="e">
        <f>IF([kw in desc]=[kw rough in title],[kw in desc]*1,IFERROR(LEFT([kw_dirty],3)*1,IFERROR(LEFT([kw_dirty],2)*1,"n.a.")))</f>
        <v>#N/A</v>
      </c>
      <c r="T2715" s="1"/>
      <c r="U2715" s="1">
        <f>VLOOKUP(Tabelle1[[#This Row],[productid]],Tabelle2[#All],2,FALSE)</f>
        <v>42</v>
      </c>
    </row>
    <row r="2716" spans="1:21" hidden="1">
      <c r="A2716" t="s">
        <v>4471</v>
      </c>
      <c r="B2716">
        <v>3355</v>
      </c>
      <c r="C2716">
        <v>289859</v>
      </c>
      <c r="D2716" t="s">
        <v>4567</v>
      </c>
      <c r="E2716" t="s">
        <v>4155</v>
      </c>
      <c r="F2716">
        <v>18406</v>
      </c>
      <c r="G2716">
        <v>1750863</v>
      </c>
      <c r="H2716">
        <f t="shared" si="42"/>
        <v>0</v>
      </c>
      <c r="I2716">
        <f t="array" ref="I2716">MIN(IFERROR(FIND(IstNumbers,A2716),""))</f>
        <v>13</v>
      </c>
      <c r="J2716" s="1" t="e">
        <f>IF([first '# in title]&lt;[pos kw in title],MID([title],[pos kw in title]-6,6),#N/A)</f>
        <v>#N/A</v>
      </c>
      <c r="K2716" s="1" t="e">
        <f>IFERROR(MID(SUBSTITUTE([kw rough in title],",","."),FIND("(",[kw rough in title])+1,20),SUBSTITUTE(IFERROR(MID([kw rough in title],FIND(" ",[kw rough in title])+1,20),[kw rough in title]),",","."))</f>
        <v>#N/A</v>
      </c>
      <c r="L2716" s="1">
        <f>IFERROR(FIND("kW",[desc]),0)</f>
        <v>70</v>
      </c>
      <c r="M2716">
        <f t="array" ref="M2716">MIN(IFERROR(FIND(IstNumbers,E2716),""))</f>
        <v>34</v>
      </c>
      <c r="N2716" s="1" t="str">
        <f>IF([first '# in desc]&lt;[pos kw in desc],MID([desc],[pos kw in desc]-7,7))</f>
        <v xml:space="preserve">­me 42 </v>
      </c>
      <c r="O27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16" s="1" t="str">
        <f>TRIM(IF([first '# in desc]&lt;[pos kw in desc],MID([desc],[pos kw in desc]-6,6),FALSE))</f>
        <v>me 42</v>
      </c>
      <c r="Q2716" s="1" t="b">
        <f>IF(LEN([manuell])=0,IFERROR([kw fine in title]*1,IFERROR(SUMPRODUCT(COUNTIF(IsDigits,MID([kw in desc],ROW($A$1:$A$150),1)))=LEN([kw in desc]),#N/A)),[manuell])</f>
        <v>0</v>
      </c>
      <c r="R2716" s="1" t="str">
        <f>IF([pos kw in title]&gt;0,MID(J2716,#REF!,4),IF([first '# in title]&gt;0,MID([title],[first '# in title],3),IF([first '# in title]&gt;0,MID([desc],#REF!,3),VLOOKUP([productid],$G$2:$R$1386,8))))</f>
        <v xml:space="preserve">42 </v>
      </c>
      <c r="S2716" s="1" t="e">
        <f>IF([kw in desc]=[kw rough in title],[kw in desc]*1,IFERROR(LEFT([kw_dirty],3)*1,IFERROR(LEFT([kw_dirty],2)*1,"n.a.")))</f>
        <v>#N/A</v>
      </c>
      <c r="T2716" s="1"/>
      <c r="U2716" s="1">
        <f>VLOOKUP(Tabelle1[[#This Row],[productid]],Tabelle2[#All],2,FALSE)</f>
        <v>42</v>
      </c>
    </row>
    <row r="2717" spans="1:21" hidden="1">
      <c r="A2717" t="s">
        <v>2837</v>
      </c>
      <c r="B2717">
        <v>2364</v>
      </c>
      <c r="C2717">
        <v>289859</v>
      </c>
      <c r="D2717" t="s">
        <v>4568</v>
      </c>
      <c r="E2717" t="s">
        <v>4569</v>
      </c>
      <c r="F2717">
        <v>18406</v>
      </c>
      <c r="G2717">
        <v>3712883</v>
      </c>
      <c r="H2717">
        <f t="shared" si="42"/>
        <v>20</v>
      </c>
      <c r="I2717">
        <f t="array" ref="I2717">MIN(IFERROR(FIND(IstNumbers,A2717),""))</f>
        <v>17</v>
      </c>
      <c r="J2717" s="1" t="str">
        <f>IF([first '# in title]&lt;[pos kw in title],MID([title],[pos kw in title]-6,6),#N/A)</f>
        <v xml:space="preserve">ur 16 </v>
      </c>
      <c r="K271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17" s="1">
        <f>IFERROR(FIND("kW",[desc]),0)</f>
        <v>71</v>
      </c>
      <c r="M2717">
        <f t="array" ref="M2717">MIN(IFERROR(FIND(IstNumbers,E2717),""))</f>
        <v>29</v>
      </c>
      <c r="N2717" s="1" t="str">
        <f>IF([first '# in desc]&lt;[pos kw in desc],MID([desc],[pos kw in desc]-7,7))</f>
        <v xml:space="preserve">­me 16 </v>
      </c>
      <c r="O271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17" s="1" t="str">
        <f>TRIM(IF([first '# in desc]&lt;[pos kw in desc],MID([desc],[pos kw in desc]-6,6),FALSE))</f>
        <v>me 16</v>
      </c>
      <c r="Q2717" s="1">
        <f>IF(LEN([manuell])=0,IFERROR([kw fine in title]*1,IFERROR(SUMPRODUCT(COUNTIF(IsDigits,MID([kw in desc],ROW($A$1:$A$150),1)))=LEN([kw in desc]),#N/A)),[manuell])</f>
        <v>16</v>
      </c>
      <c r="R2717" s="1" t="e">
        <f>IF([pos kw in title]&gt;0,MID(J2717,#REF!,4),IF([first '# in title]&gt;0,MID([title],[first '# in title],3),IF([first '# in title]&gt;0,MID([desc],#REF!,3),VLOOKUP([productid],$G$2:$R$1386,8))))</f>
        <v>#REF!</v>
      </c>
      <c r="S2717" s="1" t="str">
        <f>IF([kw in desc]=[kw rough in title],[kw in desc]*1,IFERROR(LEFT([kw_dirty],3)*1,IFERROR(LEFT([kw_dirty],2)*1,"n.a.")))</f>
        <v>n.a.</v>
      </c>
      <c r="T2717" s="1"/>
      <c r="U2717" s="1">
        <f>VLOOKUP(Tabelle1[[#This Row],[productid]],Tabelle2[#All],2,FALSE)</f>
        <v>16</v>
      </c>
    </row>
    <row r="2718" spans="1:21">
      <c r="A2718" t="s">
        <v>4570</v>
      </c>
      <c r="B2718">
        <v>1749</v>
      </c>
      <c r="C2718">
        <v>223861</v>
      </c>
      <c r="D2718" t="s">
        <v>4571</v>
      </c>
      <c r="E2718" t="s">
        <v>3120</v>
      </c>
      <c r="F2718">
        <v>18406</v>
      </c>
      <c r="G2718">
        <v>3725833</v>
      </c>
      <c r="H2718">
        <f t="shared" si="42"/>
        <v>0</v>
      </c>
      <c r="I2718">
        <f t="array" ref="I2718">MIN(IFERROR(FIND(IstNumbers,A2718),""))</f>
        <v>18</v>
      </c>
      <c r="J2718" s="1" t="e">
        <f>IF([first '# in title]&lt;[pos kw in title],MID([title],[pos kw in title]-6,6),#N/A)</f>
        <v>#N/A</v>
      </c>
      <c r="K2718" s="1" t="e">
        <f>IFERROR(MID(SUBSTITUTE([kw rough in title],",","."),FIND("(",[kw rough in title])+1,20),SUBSTITUTE(IFERROR(MID([kw rough in title],FIND(" ",[kw rough in title])+1,20),[kw rough in title]),",","."))</f>
        <v>#N/A</v>
      </c>
      <c r="L2718" s="1">
        <f>IFERROR(FIND("kW",[desc]),0)</f>
        <v>0</v>
      </c>
      <c r="M2718">
        <f t="array" ref="M2718">MIN(IFERROR(FIND(IstNumbers,E2718),""))</f>
        <v>25</v>
      </c>
      <c r="N2718" s="1" t="b">
        <f>IF([first '# in desc]&lt;[pos kw in desc],MID([desc],[pos kw in desc]-7,7))</f>
        <v>0</v>
      </c>
      <c r="O27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18" s="1" t="str">
        <f>TRIM(IF([first '# in desc]&lt;[pos kw in desc],MID([desc],[pos kw in desc]-6,6),FALSE))</f>
        <v>FALSCH</v>
      </c>
      <c r="Q2718" s="1" t="b">
        <f>IF(LEN([manuell])=0,IFERROR([kw fine in title]*1,IFERROR(SUMPRODUCT(COUNTIF(IsDigits,MID([kw in desc],ROW($A$1:$A$150),1)))=LEN([kw in desc]),#N/A)),[manuell])</f>
        <v>0</v>
      </c>
      <c r="R2718" s="1" t="str">
        <f>IF([pos kw in title]&gt;0,MID(J2718,#REF!,4),IF([first '# in title]&gt;0,MID([title],[first '# in title],3),IF([first '# in title]&gt;0,MID([desc],#REF!,3),VLOOKUP([productid],$G$2:$R$1386,8))))</f>
        <v>24</v>
      </c>
      <c r="S2718" s="1" t="e">
        <f>IF([kw in desc]=[kw rough in title],[kw in desc]*1,IFERROR(LEFT([kw_dirty],3)*1,IFERROR(LEFT([kw_dirty],2)*1,"n.a.")))</f>
        <v>#N/A</v>
      </c>
      <c r="T2718" s="1"/>
      <c r="U2718" s="1" t="e">
        <f>VLOOKUP(Tabelle1[[#This Row],[productid]],Tabelle2[#All],2,FALSE)</f>
        <v>#N/A</v>
      </c>
    </row>
    <row r="2719" spans="1:21" hidden="1">
      <c r="A2719" t="s">
        <v>2621</v>
      </c>
      <c r="B2719">
        <v>3395</v>
      </c>
      <c r="C2719">
        <v>289859</v>
      </c>
      <c r="D2719" t="s">
        <v>4572</v>
      </c>
      <c r="E2719" t="s">
        <v>4573</v>
      </c>
      <c r="F2719">
        <v>18406</v>
      </c>
      <c r="G2719">
        <v>3497887</v>
      </c>
      <c r="H2719">
        <f t="shared" si="42"/>
        <v>0</v>
      </c>
      <c r="I2719">
        <f t="array" ref="I2719">MIN(IFERROR(FIND(IstNumbers,A2719),""))</f>
        <v>12</v>
      </c>
      <c r="J2719" s="1" t="e">
        <f>IF([first '# in title]&lt;[pos kw in title],MID([title],[pos kw in title]-6,6),#N/A)</f>
        <v>#N/A</v>
      </c>
      <c r="K2719" s="1" t="e">
        <f>IFERROR(MID(SUBSTITUTE([kw rough in title],",","."),FIND("(",[kw rough in title])+1,20),SUBSTITUTE(IFERROR(MID([kw rough in title],FIND(" ",[kw rough in title])+1,20),[kw rough in title]),",","."))</f>
        <v>#N/A</v>
      </c>
      <c r="L2719" s="1">
        <f>IFERROR(FIND("kW",[desc]),0)</f>
        <v>70</v>
      </c>
      <c r="M2719">
        <f t="array" ref="M2719">MIN(IFERROR(FIND(IstNumbers,E2719),""))</f>
        <v>34</v>
      </c>
      <c r="N2719" s="1" t="str">
        <f>IF([first '# in desc]&lt;[pos kw in desc],MID([desc],[pos kw in desc]-7,7))</f>
        <v xml:space="preserve">­me 42 </v>
      </c>
      <c r="O27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19" s="1" t="str">
        <f>TRIM(IF([first '# in desc]&lt;[pos kw in desc],MID([desc],[pos kw in desc]-6,6),FALSE))</f>
        <v>me 42</v>
      </c>
      <c r="Q2719" s="1" t="b">
        <f>IF(LEN([manuell])=0,IFERROR([kw fine in title]*1,IFERROR(SUMPRODUCT(COUNTIF(IsDigits,MID([kw in desc],ROW($A$1:$A$150),1)))=LEN([kw in desc]),#N/A)),[manuell])</f>
        <v>0</v>
      </c>
      <c r="R2719" s="1" t="str">
        <f>IF([pos kw in title]&gt;0,MID(J2719,#REF!,4),IF([first '# in title]&gt;0,MID([title],[first '# in title],3),IF([first '# in title]&gt;0,MID([desc],#REF!,3),VLOOKUP([productid],$G$2:$R$1386,8))))</f>
        <v xml:space="preserve">42 </v>
      </c>
      <c r="S2719" s="1" t="e">
        <f>IF([kw in desc]=[kw rough in title],[kw in desc]*1,IFERROR(LEFT([kw_dirty],3)*1,IFERROR(LEFT([kw_dirty],2)*1,"n.a.")))</f>
        <v>#N/A</v>
      </c>
      <c r="T2719" s="1"/>
      <c r="U2719" s="1">
        <f>VLOOKUP(Tabelle1[[#This Row],[productid]],Tabelle2[#All],2,FALSE)</f>
        <v>42</v>
      </c>
    </row>
    <row r="2720" spans="1:21" hidden="1">
      <c r="A2720" t="s">
        <v>4471</v>
      </c>
      <c r="B2720">
        <v>3355</v>
      </c>
      <c r="C2720">
        <v>289859</v>
      </c>
      <c r="D2720" t="s">
        <v>4574</v>
      </c>
      <c r="E2720" t="s">
        <v>4166</v>
      </c>
      <c r="F2720">
        <v>18406</v>
      </c>
      <c r="G2720">
        <v>1750863</v>
      </c>
      <c r="H2720">
        <f t="shared" si="42"/>
        <v>0</v>
      </c>
      <c r="I2720">
        <f t="array" ref="I2720">MIN(IFERROR(FIND(IstNumbers,A2720),""))</f>
        <v>13</v>
      </c>
      <c r="J2720" s="1" t="e">
        <f>IF([first '# in title]&lt;[pos kw in title],MID([title],[pos kw in title]-6,6),#N/A)</f>
        <v>#N/A</v>
      </c>
      <c r="K2720" s="1" t="e">
        <f>IFERROR(MID(SUBSTITUTE([kw rough in title],",","."),FIND("(",[kw rough in title])+1,20),SUBSTITUTE(IFERROR(MID([kw rough in title],FIND(" ",[kw rough in title])+1,20),[kw rough in title]),",","."))</f>
        <v>#N/A</v>
      </c>
      <c r="L2720" s="1">
        <f>IFERROR(FIND("kW",[desc]),0)</f>
        <v>70</v>
      </c>
      <c r="M2720">
        <f t="array" ref="M2720">MIN(IFERROR(FIND(IstNumbers,E2720),""))</f>
        <v>34</v>
      </c>
      <c r="N2720" s="1" t="str">
        <f>IF([first '# in desc]&lt;[pos kw in desc],MID([desc],[pos kw in desc]-7,7))</f>
        <v xml:space="preserve">­me 42 </v>
      </c>
      <c r="O27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20" s="1" t="str">
        <f>TRIM(IF([first '# in desc]&lt;[pos kw in desc],MID([desc],[pos kw in desc]-6,6),FALSE))</f>
        <v>me 42</v>
      </c>
      <c r="Q2720" s="1" t="b">
        <f>IF(LEN([manuell])=0,IFERROR([kw fine in title]*1,IFERROR(SUMPRODUCT(COUNTIF(IsDigits,MID([kw in desc],ROW($A$1:$A$150),1)))=LEN([kw in desc]),#N/A)),[manuell])</f>
        <v>0</v>
      </c>
      <c r="R2720" s="1" t="str">
        <f>IF([pos kw in title]&gt;0,MID(J2720,#REF!,4),IF([first '# in title]&gt;0,MID([title],[first '# in title],3),IF([first '# in title]&gt;0,MID([desc],#REF!,3),VLOOKUP([productid],$G$2:$R$1386,8))))</f>
        <v xml:space="preserve">42 </v>
      </c>
      <c r="S2720" s="1" t="e">
        <f>IF([kw in desc]=[kw rough in title],[kw in desc]*1,IFERROR(LEFT([kw_dirty],3)*1,IFERROR(LEFT([kw_dirty],2)*1,"n.a.")))</f>
        <v>#N/A</v>
      </c>
      <c r="T2720" s="1"/>
      <c r="U2720" s="1">
        <f>VLOOKUP(Tabelle1[[#This Row],[productid]],Tabelle2[#All],2,FALSE)</f>
        <v>42</v>
      </c>
    </row>
    <row r="2721" spans="1:21" hidden="1">
      <c r="A2721" t="s">
        <v>2837</v>
      </c>
      <c r="B2721">
        <v>2369</v>
      </c>
      <c r="C2721">
        <v>289859</v>
      </c>
      <c r="D2721" t="s">
        <v>4575</v>
      </c>
      <c r="E2721" t="s">
        <v>4576</v>
      </c>
      <c r="F2721">
        <v>18406</v>
      </c>
      <c r="G2721">
        <v>3712883</v>
      </c>
      <c r="H2721">
        <f t="shared" si="42"/>
        <v>20</v>
      </c>
      <c r="I2721">
        <f t="array" ref="I2721">MIN(IFERROR(FIND(IstNumbers,A2721),""))</f>
        <v>17</v>
      </c>
      <c r="J2721" s="1" t="str">
        <f>IF([first '# in title]&lt;[pos kw in title],MID([title],[pos kw in title]-6,6),#N/A)</f>
        <v xml:space="preserve">ur 16 </v>
      </c>
      <c r="K272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21" s="1">
        <f>IFERROR(FIND("kW",[desc]),0)</f>
        <v>71</v>
      </c>
      <c r="M2721">
        <f t="array" ref="M2721">MIN(IFERROR(FIND(IstNumbers,E2721),""))</f>
        <v>29</v>
      </c>
      <c r="N2721" s="1" t="str">
        <f>IF([first '# in desc]&lt;[pos kw in desc],MID([desc],[pos kw in desc]-7,7))</f>
        <v xml:space="preserve">­me 16 </v>
      </c>
      <c r="O272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21" s="1" t="str">
        <f>TRIM(IF([first '# in desc]&lt;[pos kw in desc],MID([desc],[pos kw in desc]-6,6),FALSE))</f>
        <v>me 16</v>
      </c>
      <c r="Q2721" s="1">
        <f>IF(LEN([manuell])=0,IFERROR([kw fine in title]*1,IFERROR(SUMPRODUCT(COUNTIF(IsDigits,MID([kw in desc],ROW($A$1:$A$150),1)))=LEN([kw in desc]),#N/A)),[manuell])</f>
        <v>16</v>
      </c>
      <c r="R2721" s="1" t="e">
        <f>IF([pos kw in title]&gt;0,MID(J2721,#REF!,4),IF([first '# in title]&gt;0,MID([title],[first '# in title],3),IF([first '# in title]&gt;0,MID([desc],#REF!,3),VLOOKUP([productid],$G$2:$R$1386,8))))</f>
        <v>#REF!</v>
      </c>
      <c r="S2721" s="1" t="str">
        <f>IF([kw in desc]=[kw rough in title],[kw in desc]*1,IFERROR(LEFT([kw_dirty],3)*1,IFERROR(LEFT([kw_dirty],2)*1,"n.a.")))</f>
        <v>n.a.</v>
      </c>
      <c r="T2721" s="1"/>
      <c r="U2721" s="1">
        <f>VLOOKUP(Tabelle1[[#This Row],[productid]],Tabelle2[#All],2,FALSE)</f>
        <v>16</v>
      </c>
    </row>
    <row r="2722" spans="1:21">
      <c r="A2722" t="s">
        <v>4570</v>
      </c>
      <c r="B2722">
        <v>1749</v>
      </c>
      <c r="C2722">
        <v>223861</v>
      </c>
      <c r="D2722" t="s">
        <v>4577</v>
      </c>
      <c r="E2722" t="s">
        <v>4242</v>
      </c>
      <c r="F2722">
        <v>18406</v>
      </c>
      <c r="G2722">
        <v>3725833</v>
      </c>
      <c r="H2722">
        <f t="shared" si="42"/>
        <v>0</v>
      </c>
      <c r="I2722">
        <f t="array" ref="I2722">MIN(IFERROR(FIND(IstNumbers,A2722),""))</f>
        <v>18</v>
      </c>
      <c r="J2722" s="1" t="e">
        <f>IF([first '# in title]&lt;[pos kw in title],MID([title],[pos kw in title]-6,6),#N/A)</f>
        <v>#N/A</v>
      </c>
      <c r="K2722" s="1" t="e">
        <f>IFERROR(MID(SUBSTITUTE([kw rough in title],",","."),FIND("(",[kw rough in title])+1,20),SUBSTITUTE(IFERROR(MID([kw rough in title],FIND(" ",[kw rough in title])+1,20),[kw rough in title]),",","."))</f>
        <v>#N/A</v>
      </c>
      <c r="L2722" s="1">
        <f>IFERROR(FIND("kW",[desc]),0)</f>
        <v>0</v>
      </c>
      <c r="M2722">
        <f t="array" ref="M2722">MIN(IFERROR(FIND(IstNumbers,E2722),""))</f>
        <v>25</v>
      </c>
      <c r="N2722" s="1" t="b">
        <f>IF([first '# in desc]&lt;[pos kw in desc],MID([desc],[pos kw in desc]-7,7))</f>
        <v>0</v>
      </c>
      <c r="O27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22" s="1" t="str">
        <f>TRIM(IF([first '# in desc]&lt;[pos kw in desc],MID([desc],[pos kw in desc]-6,6),FALSE))</f>
        <v>FALSCH</v>
      </c>
      <c r="Q2722" s="1" t="b">
        <f>IF(LEN([manuell])=0,IFERROR([kw fine in title]*1,IFERROR(SUMPRODUCT(COUNTIF(IsDigits,MID([kw in desc],ROW($A$1:$A$150),1)))=LEN([kw in desc]),#N/A)),[manuell])</f>
        <v>0</v>
      </c>
      <c r="R2722" s="1" t="str">
        <f>IF([pos kw in title]&gt;0,MID(J2722,#REF!,4),IF([first '# in title]&gt;0,MID([title],[first '# in title],3),IF([first '# in title]&gt;0,MID([desc],#REF!,3),VLOOKUP([productid],$G$2:$R$1386,8))))</f>
        <v>24</v>
      </c>
      <c r="S2722" s="1" t="e">
        <f>IF([kw in desc]=[kw rough in title],[kw in desc]*1,IFERROR(LEFT([kw_dirty],3)*1,IFERROR(LEFT([kw_dirty],2)*1,"n.a.")))</f>
        <v>#N/A</v>
      </c>
      <c r="T2722" s="1"/>
      <c r="U2722" s="1" t="e">
        <f>VLOOKUP(Tabelle1[[#This Row],[productid]],Tabelle2[#All],2,FALSE)</f>
        <v>#N/A</v>
      </c>
    </row>
    <row r="2723" spans="1:21" hidden="1">
      <c r="A2723" t="s">
        <v>2621</v>
      </c>
      <c r="B2723">
        <v>3395</v>
      </c>
      <c r="C2723">
        <v>289859</v>
      </c>
      <c r="D2723" t="s">
        <v>4578</v>
      </c>
      <c r="E2723" t="s">
        <v>4579</v>
      </c>
      <c r="F2723">
        <v>18406</v>
      </c>
      <c r="G2723">
        <v>3497887</v>
      </c>
      <c r="H2723">
        <f t="shared" si="42"/>
        <v>0</v>
      </c>
      <c r="I2723">
        <f t="array" ref="I2723">MIN(IFERROR(FIND(IstNumbers,A2723),""))</f>
        <v>12</v>
      </c>
      <c r="J2723" s="1" t="e">
        <f>IF([first '# in title]&lt;[pos kw in title],MID([title],[pos kw in title]-6,6),#N/A)</f>
        <v>#N/A</v>
      </c>
      <c r="K2723" s="1" t="e">
        <f>IFERROR(MID(SUBSTITUTE([kw rough in title],",","."),FIND("(",[kw rough in title])+1,20),SUBSTITUTE(IFERROR(MID([kw rough in title],FIND(" ",[kw rough in title])+1,20),[kw rough in title]),",","."))</f>
        <v>#N/A</v>
      </c>
      <c r="L2723" s="1">
        <f>IFERROR(FIND("kW",[desc]),0)</f>
        <v>70</v>
      </c>
      <c r="M2723">
        <f t="array" ref="M2723">MIN(IFERROR(FIND(IstNumbers,E2723),""))</f>
        <v>34</v>
      </c>
      <c r="N2723" s="1" t="str">
        <f>IF([first '# in desc]&lt;[pos kw in desc],MID([desc],[pos kw in desc]-7,7))</f>
        <v xml:space="preserve">­me 42 </v>
      </c>
      <c r="O27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23" s="1" t="str">
        <f>TRIM(IF([first '# in desc]&lt;[pos kw in desc],MID([desc],[pos kw in desc]-6,6),FALSE))</f>
        <v>me 42</v>
      </c>
      <c r="Q2723" s="1" t="b">
        <f>IF(LEN([manuell])=0,IFERROR([kw fine in title]*1,IFERROR(SUMPRODUCT(COUNTIF(IsDigits,MID([kw in desc],ROW($A$1:$A$150),1)))=LEN([kw in desc]),#N/A)),[manuell])</f>
        <v>0</v>
      </c>
      <c r="R2723" s="1" t="str">
        <f>IF([pos kw in title]&gt;0,MID(J2723,#REF!,4),IF([first '# in title]&gt;0,MID([title],[first '# in title],3),IF([first '# in title]&gt;0,MID([desc],#REF!,3),VLOOKUP([productid],$G$2:$R$1386,8))))</f>
        <v xml:space="preserve">42 </v>
      </c>
      <c r="S2723" s="1" t="e">
        <f>IF([kw in desc]=[kw rough in title],[kw in desc]*1,IFERROR(LEFT([kw_dirty],3)*1,IFERROR(LEFT([kw_dirty],2)*1,"n.a.")))</f>
        <v>#N/A</v>
      </c>
      <c r="T2723" s="1"/>
      <c r="U2723" s="1">
        <f>VLOOKUP(Tabelle1[[#This Row],[productid]],Tabelle2[#All],2,FALSE)</f>
        <v>42</v>
      </c>
    </row>
    <row r="2724" spans="1:21" hidden="1">
      <c r="A2724" t="s">
        <v>2837</v>
      </c>
      <c r="B2724">
        <v>2369</v>
      </c>
      <c r="C2724">
        <v>289859</v>
      </c>
      <c r="D2724" t="s">
        <v>4580</v>
      </c>
      <c r="E2724" t="s">
        <v>4581</v>
      </c>
      <c r="F2724">
        <v>18406</v>
      </c>
      <c r="G2724">
        <v>3712883</v>
      </c>
      <c r="H2724">
        <f t="shared" si="42"/>
        <v>20</v>
      </c>
      <c r="I2724">
        <f t="array" ref="I2724">MIN(IFERROR(FIND(IstNumbers,A2724),""))</f>
        <v>17</v>
      </c>
      <c r="J2724" s="1" t="str">
        <f>IF([first '# in title]&lt;[pos kw in title],MID([title],[pos kw in title]-6,6),#N/A)</f>
        <v xml:space="preserve">ur 16 </v>
      </c>
      <c r="K272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24" s="1">
        <f>IFERROR(FIND("kW",[desc]),0)</f>
        <v>71</v>
      </c>
      <c r="M2724">
        <f t="array" ref="M2724">MIN(IFERROR(FIND(IstNumbers,E2724),""))</f>
        <v>29</v>
      </c>
      <c r="N2724" s="1" t="str">
        <f>IF([first '# in desc]&lt;[pos kw in desc],MID([desc],[pos kw in desc]-7,7))</f>
        <v xml:space="preserve">­me 16 </v>
      </c>
      <c r="O272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24" s="1" t="str">
        <f>TRIM(IF([first '# in desc]&lt;[pos kw in desc],MID([desc],[pos kw in desc]-6,6),FALSE))</f>
        <v>me 16</v>
      </c>
      <c r="Q2724" s="1">
        <f>IF(LEN([manuell])=0,IFERROR([kw fine in title]*1,IFERROR(SUMPRODUCT(COUNTIF(IsDigits,MID([kw in desc],ROW($A$1:$A$150),1)))=LEN([kw in desc]),#N/A)),[manuell])</f>
        <v>16</v>
      </c>
      <c r="R2724" s="1" t="e">
        <f>IF([pos kw in title]&gt;0,MID(J2724,#REF!,4),IF([first '# in title]&gt;0,MID([title],[first '# in title],3),IF([first '# in title]&gt;0,MID([desc],#REF!,3),VLOOKUP([productid],$G$2:$R$1386,8))))</f>
        <v>#REF!</v>
      </c>
      <c r="S2724" s="1" t="str">
        <f>IF([kw in desc]=[kw rough in title],[kw in desc]*1,IFERROR(LEFT([kw_dirty],3)*1,IFERROR(LEFT([kw_dirty],2)*1,"n.a.")))</f>
        <v>n.a.</v>
      </c>
      <c r="T2724" s="1"/>
      <c r="U2724" s="1">
        <f>VLOOKUP(Tabelle1[[#This Row],[productid]],Tabelle2[#All],2,FALSE)</f>
        <v>16</v>
      </c>
    </row>
    <row r="2725" spans="1:21">
      <c r="A2725" t="s">
        <v>4570</v>
      </c>
      <c r="B2725">
        <v>1750</v>
      </c>
      <c r="C2725">
        <v>223861</v>
      </c>
      <c r="D2725" t="s">
        <v>4582</v>
      </c>
      <c r="E2725" t="s">
        <v>3831</v>
      </c>
      <c r="F2725">
        <v>18406</v>
      </c>
      <c r="G2725">
        <v>3725833</v>
      </c>
      <c r="H2725">
        <f t="shared" si="42"/>
        <v>0</v>
      </c>
      <c r="I2725">
        <f t="array" ref="I2725">MIN(IFERROR(FIND(IstNumbers,A2725),""))</f>
        <v>18</v>
      </c>
      <c r="J2725" s="1" t="e">
        <f>IF([first '# in title]&lt;[pos kw in title],MID([title],[pos kw in title]-6,6),#N/A)</f>
        <v>#N/A</v>
      </c>
      <c r="K2725" s="1" t="e">
        <f>IFERROR(MID(SUBSTITUTE([kw rough in title],",","."),FIND("(",[kw rough in title])+1,20),SUBSTITUTE(IFERROR(MID([kw rough in title],FIND(" ",[kw rough in title])+1,20),[kw rough in title]),",","."))</f>
        <v>#N/A</v>
      </c>
      <c r="L2725" s="1">
        <f>IFERROR(FIND("kW",[desc]),0)</f>
        <v>0</v>
      </c>
      <c r="M2725">
        <f t="array" ref="M2725">MIN(IFERROR(FIND(IstNumbers,E2725),""))</f>
        <v>25</v>
      </c>
      <c r="N2725" s="1" t="b">
        <f>IF([first '# in desc]&lt;[pos kw in desc],MID([desc],[pos kw in desc]-7,7))</f>
        <v>0</v>
      </c>
      <c r="O27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25" s="1" t="str">
        <f>TRIM(IF([first '# in desc]&lt;[pos kw in desc],MID([desc],[pos kw in desc]-6,6),FALSE))</f>
        <v>FALSCH</v>
      </c>
      <c r="Q2725" s="1" t="b">
        <f>IF(LEN([manuell])=0,IFERROR([kw fine in title]*1,IFERROR(SUMPRODUCT(COUNTIF(IsDigits,MID([kw in desc],ROW($A$1:$A$150),1)))=LEN([kw in desc]),#N/A)),[manuell])</f>
        <v>0</v>
      </c>
      <c r="R2725" s="1" t="str">
        <f>IF([pos kw in title]&gt;0,MID(J2725,#REF!,4),IF([first '# in title]&gt;0,MID([title],[first '# in title],3),IF([first '# in title]&gt;0,MID([desc],#REF!,3),VLOOKUP([productid],$G$2:$R$1386,8))))</f>
        <v>24</v>
      </c>
      <c r="S2725" s="1" t="e">
        <f>IF([kw in desc]=[kw rough in title],[kw in desc]*1,IFERROR(LEFT([kw_dirty],3)*1,IFERROR(LEFT([kw_dirty],2)*1,"n.a.")))</f>
        <v>#N/A</v>
      </c>
      <c r="T2725" s="1"/>
      <c r="U2725" s="1" t="e">
        <f>VLOOKUP(Tabelle1[[#This Row],[productid]],Tabelle2[#All],2,FALSE)</f>
        <v>#N/A</v>
      </c>
    </row>
    <row r="2726" spans="1:21" hidden="1">
      <c r="A2726" t="s">
        <v>2621</v>
      </c>
      <c r="B2726">
        <v>3395</v>
      </c>
      <c r="C2726">
        <v>289859</v>
      </c>
      <c r="D2726" t="s">
        <v>4583</v>
      </c>
      <c r="E2726" t="s">
        <v>4584</v>
      </c>
      <c r="F2726">
        <v>18406</v>
      </c>
      <c r="G2726">
        <v>3497887</v>
      </c>
      <c r="H2726">
        <f t="shared" si="42"/>
        <v>0</v>
      </c>
      <c r="I2726">
        <f t="array" ref="I2726">MIN(IFERROR(FIND(IstNumbers,A2726),""))</f>
        <v>12</v>
      </c>
      <c r="J2726" s="1" t="e">
        <f>IF([first '# in title]&lt;[pos kw in title],MID([title],[pos kw in title]-6,6),#N/A)</f>
        <v>#N/A</v>
      </c>
      <c r="K2726" s="1" t="e">
        <f>IFERROR(MID(SUBSTITUTE([kw rough in title],",","."),FIND("(",[kw rough in title])+1,20),SUBSTITUTE(IFERROR(MID([kw rough in title],FIND(" ",[kw rough in title])+1,20),[kw rough in title]),",","."))</f>
        <v>#N/A</v>
      </c>
      <c r="L2726" s="1">
        <f>IFERROR(FIND("kW",[desc]),0)</f>
        <v>70</v>
      </c>
      <c r="M2726">
        <f t="array" ref="M2726">MIN(IFERROR(FIND(IstNumbers,E2726),""))</f>
        <v>34</v>
      </c>
      <c r="N2726" s="1" t="str">
        <f>IF([first '# in desc]&lt;[pos kw in desc],MID([desc],[pos kw in desc]-7,7))</f>
        <v xml:space="preserve">­me 42 </v>
      </c>
      <c r="O27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26" s="1" t="str">
        <f>TRIM(IF([first '# in desc]&lt;[pos kw in desc],MID([desc],[pos kw in desc]-6,6),FALSE))</f>
        <v>me 42</v>
      </c>
      <c r="Q2726" s="1" t="b">
        <f>IF(LEN([manuell])=0,IFERROR([kw fine in title]*1,IFERROR(SUMPRODUCT(COUNTIF(IsDigits,MID([kw in desc],ROW($A$1:$A$150),1)))=LEN([kw in desc]),#N/A)),[manuell])</f>
        <v>0</v>
      </c>
      <c r="R2726" s="1" t="str">
        <f>IF([pos kw in title]&gt;0,MID(J2726,#REF!,4),IF([first '# in title]&gt;0,MID([title],[first '# in title],3),IF([first '# in title]&gt;0,MID([desc],#REF!,3),VLOOKUP([productid],$G$2:$R$1386,8))))</f>
        <v xml:space="preserve">42 </v>
      </c>
      <c r="S2726" s="1" t="e">
        <f>IF([kw in desc]=[kw rough in title],[kw in desc]*1,IFERROR(LEFT([kw_dirty],3)*1,IFERROR(LEFT([kw_dirty],2)*1,"n.a.")))</f>
        <v>#N/A</v>
      </c>
      <c r="T2726" s="1"/>
      <c r="U2726" s="1">
        <f>VLOOKUP(Tabelle1[[#This Row],[productid]],Tabelle2[#All],2,FALSE)</f>
        <v>42</v>
      </c>
    </row>
    <row r="2727" spans="1:21">
      <c r="A2727" t="s">
        <v>4570</v>
      </c>
      <c r="B2727">
        <v>1750</v>
      </c>
      <c r="C2727">
        <v>223861</v>
      </c>
      <c r="D2727" t="s">
        <v>4585</v>
      </c>
      <c r="E2727" t="s">
        <v>4586</v>
      </c>
      <c r="F2727">
        <v>18406</v>
      </c>
      <c r="G2727">
        <v>3725833</v>
      </c>
      <c r="H2727">
        <f t="shared" si="42"/>
        <v>0</v>
      </c>
      <c r="I2727">
        <f t="array" ref="I2727">MIN(IFERROR(FIND(IstNumbers,A2727),""))</f>
        <v>18</v>
      </c>
      <c r="J2727" s="1" t="e">
        <f>IF([first '# in title]&lt;[pos kw in title],MID([title],[pos kw in title]-6,6),#N/A)</f>
        <v>#N/A</v>
      </c>
      <c r="K2727" s="1" t="e">
        <f>IFERROR(MID(SUBSTITUTE([kw rough in title],",","."),FIND("(",[kw rough in title])+1,20),SUBSTITUTE(IFERROR(MID([kw rough in title],FIND(" ",[kw rough in title])+1,20),[kw rough in title]),",","."))</f>
        <v>#N/A</v>
      </c>
      <c r="L2727" s="1">
        <f>IFERROR(FIND("kW",[desc]),0)</f>
        <v>0</v>
      </c>
      <c r="M2727">
        <f t="array" ref="M2727">MIN(IFERROR(FIND(IstNumbers,E2727),""))</f>
        <v>25</v>
      </c>
      <c r="N2727" s="1" t="b">
        <f>IF([first '# in desc]&lt;[pos kw in desc],MID([desc],[pos kw in desc]-7,7))</f>
        <v>0</v>
      </c>
      <c r="O27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27" s="1" t="str">
        <f>TRIM(IF([first '# in desc]&lt;[pos kw in desc],MID([desc],[pos kw in desc]-6,6),FALSE))</f>
        <v>FALSCH</v>
      </c>
      <c r="Q2727" s="1" t="b">
        <f>IF(LEN([manuell])=0,IFERROR([kw fine in title]*1,IFERROR(SUMPRODUCT(COUNTIF(IsDigits,MID([kw in desc],ROW($A$1:$A$150),1)))=LEN([kw in desc]),#N/A)),[manuell])</f>
        <v>0</v>
      </c>
      <c r="R2727" s="1" t="str">
        <f>IF([pos kw in title]&gt;0,MID(J2727,#REF!,4),IF([first '# in title]&gt;0,MID([title],[first '# in title],3),IF([first '# in title]&gt;0,MID([desc],#REF!,3),VLOOKUP([productid],$G$2:$R$1386,8))))</f>
        <v>24</v>
      </c>
      <c r="S2727" s="1" t="e">
        <f>IF([kw in desc]=[kw rough in title],[kw in desc]*1,IFERROR(LEFT([kw_dirty],3)*1,IFERROR(LEFT([kw_dirty],2)*1,"n.a.")))</f>
        <v>#N/A</v>
      </c>
      <c r="T2727" s="1"/>
      <c r="U2727" s="1" t="e">
        <f>VLOOKUP(Tabelle1[[#This Row],[productid]],Tabelle2[#All],2,FALSE)</f>
        <v>#N/A</v>
      </c>
    </row>
    <row r="2728" spans="1:21">
      <c r="A2728" t="s">
        <v>4570</v>
      </c>
      <c r="B2728">
        <v>1751</v>
      </c>
      <c r="C2728">
        <v>223861</v>
      </c>
      <c r="D2728" t="s">
        <v>4587</v>
      </c>
      <c r="E2728" t="s">
        <v>4588</v>
      </c>
      <c r="F2728">
        <v>18406</v>
      </c>
      <c r="G2728">
        <v>3725833</v>
      </c>
      <c r="H2728">
        <f t="shared" si="42"/>
        <v>0</v>
      </c>
      <c r="I2728">
        <f t="array" ref="I2728">MIN(IFERROR(FIND(IstNumbers,A2728),""))</f>
        <v>18</v>
      </c>
      <c r="J2728" s="1" t="e">
        <f>IF([first '# in title]&lt;[pos kw in title],MID([title],[pos kw in title]-6,6),#N/A)</f>
        <v>#N/A</v>
      </c>
      <c r="K2728" s="1" t="e">
        <f>IFERROR(MID(SUBSTITUTE([kw rough in title],",","."),FIND("(",[kw rough in title])+1,20),SUBSTITUTE(IFERROR(MID([kw rough in title],FIND(" ",[kw rough in title])+1,20),[kw rough in title]),",","."))</f>
        <v>#N/A</v>
      </c>
      <c r="L2728" s="1">
        <f>IFERROR(FIND("kW",[desc]),0)</f>
        <v>0</v>
      </c>
      <c r="M2728">
        <f t="array" ref="M2728">MIN(IFERROR(FIND(IstNumbers,E2728),""))</f>
        <v>25</v>
      </c>
      <c r="N2728" s="1" t="b">
        <f>IF([first '# in desc]&lt;[pos kw in desc],MID([desc],[pos kw in desc]-7,7))</f>
        <v>0</v>
      </c>
      <c r="O27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28" s="1" t="str">
        <f>TRIM(IF([first '# in desc]&lt;[pos kw in desc],MID([desc],[pos kw in desc]-6,6),FALSE))</f>
        <v>FALSCH</v>
      </c>
      <c r="Q2728" s="1" t="b">
        <f>IF(LEN([manuell])=0,IFERROR([kw fine in title]*1,IFERROR(SUMPRODUCT(COUNTIF(IsDigits,MID([kw in desc],ROW($A$1:$A$150),1)))=LEN([kw in desc]),#N/A)),[manuell])</f>
        <v>0</v>
      </c>
      <c r="R2728" s="1" t="str">
        <f>IF([pos kw in title]&gt;0,MID(J2728,#REF!,4),IF([first '# in title]&gt;0,MID([title],[first '# in title],3),IF([first '# in title]&gt;0,MID([desc],#REF!,3),VLOOKUP([productid],$G$2:$R$1386,8))))</f>
        <v>24</v>
      </c>
      <c r="S2728" s="1" t="e">
        <f>IF([kw in desc]=[kw rough in title],[kw in desc]*1,IFERROR(LEFT([kw_dirty],3)*1,IFERROR(LEFT([kw_dirty],2)*1,"n.a.")))</f>
        <v>#N/A</v>
      </c>
      <c r="T2728" s="1"/>
      <c r="U2728" s="1" t="e">
        <f>VLOOKUP(Tabelle1[[#This Row],[productid]],Tabelle2[#All],2,FALSE)</f>
        <v>#N/A</v>
      </c>
    </row>
    <row r="2729" spans="1:21">
      <c r="A2729" t="s">
        <v>4570</v>
      </c>
      <c r="B2729">
        <v>1751</v>
      </c>
      <c r="C2729">
        <v>223861</v>
      </c>
      <c r="D2729" t="s">
        <v>4589</v>
      </c>
      <c r="E2729" t="s">
        <v>3120</v>
      </c>
      <c r="F2729">
        <v>18406</v>
      </c>
      <c r="G2729">
        <v>3725833</v>
      </c>
      <c r="H2729">
        <f t="shared" si="42"/>
        <v>0</v>
      </c>
      <c r="I2729">
        <f t="array" ref="I2729">MIN(IFERROR(FIND(IstNumbers,A2729),""))</f>
        <v>18</v>
      </c>
      <c r="J2729" s="1" t="e">
        <f>IF([first '# in title]&lt;[pos kw in title],MID([title],[pos kw in title]-6,6),#N/A)</f>
        <v>#N/A</v>
      </c>
      <c r="K2729" s="1" t="e">
        <f>IFERROR(MID(SUBSTITUTE([kw rough in title],",","."),FIND("(",[kw rough in title])+1,20),SUBSTITUTE(IFERROR(MID([kw rough in title],FIND(" ",[kw rough in title])+1,20),[kw rough in title]),",","."))</f>
        <v>#N/A</v>
      </c>
      <c r="L2729" s="1">
        <f>IFERROR(FIND("kW",[desc]),0)</f>
        <v>0</v>
      </c>
      <c r="M2729">
        <f t="array" ref="M2729">MIN(IFERROR(FIND(IstNumbers,E2729),""))</f>
        <v>25</v>
      </c>
      <c r="N2729" s="1" t="b">
        <f>IF([first '# in desc]&lt;[pos kw in desc],MID([desc],[pos kw in desc]-7,7))</f>
        <v>0</v>
      </c>
      <c r="O27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29" s="1" t="str">
        <f>TRIM(IF([first '# in desc]&lt;[pos kw in desc],MID([desc],[pos kw in desc]-6,6),FALSE))</f>
        <v>FALSCH</v>
      </c>
      <c r="Q2729" s="1" t="b">
        <f>IF(LEN([manuell])=0,IFERROR([kw fine in title]*1,IFERROR(SUMPRODUCT(COUNTIF(IsDigits,MID([kw in desc],ROW($A$1:$A$150),1)))=LEN([kw in desc]),#N/A)),[manuell])</f>
        <v>0</v>
      </c>
      <c r="R2729" s="1" t="str">
        <f>IF([pos kw in title]&gt;0,MID(J2729,#REF!,4),IF([first '# in title]&gt;0,MID([title],[first '# in title],3),IF([first '# in title]&gt;0,MID([desc],#REF!,3),VLOOKUP([productid],$G$2:$R$1386,8))))</f>
        <v>24</v>
      </c>
      <c r="S2729" s="1" t="e">
        <f>IF([kw in desc]=[kw rough in title],[kw in desc]*1,IFERROR(LEFT([kw_dirty],3)*1,IFERROR(LEFT([kw_dirty],2)*1,"n.a.")))</f>
        <v>#N/A</v>
      </c>
      <c r="T2729" s="1"/>
      <c r="U2729" s="1" t="e">
        <f>VLOOKUP(Tabelle1[[#This Row],[productid]],Tabelle2[#All],2,FALSE)</f>
        <v>#N/A</v>
      </c>
    </row>
    <row r="2730" spans="1:21">
      <c r="A2730" t="s">
        <v>4570</v>
      </c>
      <c r="B2730">
        <v>1751</v>
      </c>
      <c r="C2730">
        <v>223861</v>
      </c>
      <c r="D2730" t="s">
        <v>4590</v>
      </c>
      <c r="E2730" t="s">
        <v>4588</v>
      </c>
      <c r="F2730">
        <v>18406</v>
      </c>
      <c r="G2730">
        <v>3725833</v>
      </c>
      <c r="H2730">
        <f t="shared" si="42"/>
        <v>0</v>
      </c>
      <c r="I2730">
        <f t="array" ref="I2730">MIN(IFERROR(FIND(IstNumbers,A2730),""))</f>
        <v>18</v>
      </c>
      <c r="J2730" s="1" t="e">
        <f>IF([first '# in title]&lt;[pos kw in title],MID([title],[pos kw in title]-6,6),#N/A)</f>
        <v>#N/A</v>
      </c>
      <c r="K2730" s="1" t="e">
        <f>IFERROR(MID(SUBSTITUTE([kw rough in title],",","."),FIND("(",[kw rough in title])+1,20),SUBSTITUTE(IFERROR(MID([kw rough in title],FIND(" ",[kw rough in title])+1,20),[kw rough in title]),",","."))</f>
        <v>#N/A</v>
      </c>
      <c r="L2730" s="1">
        <f>IFERROR(FIND("kW",[desc]),0)</f>
        <v>0</v>
      </c>
      <c r="M2730">
        <f t="array" ref="M2730">MIN(IFERROR(FIND(IstNumbers,E2730),""))</f>
        <v>25</v>
      </c>
      <c r="N2730" s="1" t="b">
        <f>IF([first '# in desc]&lt;[pos kw in desc],MID([desc],[pos kw in desc]-7,7))</f>
        <v>0</v>
      </c>
      <c r="O27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0" s="1" t="str">
        <f>TRIM(IF([first '# in desc]&lt;[pos kw in desc],MID([desc],[pos kw in desc]-6,6),FALSE))</f>
        <v>FALSCH</v>
      </c>
      <c r="Q2730" s="1" t="b">
        <f>IF(LEN([manuell])=0,IFERROR([kw fine in title]*1,IFERROR(SUMPRODUCT(COUNTIF(IsDigits,MID([kw in desc],ROW($A$1:$A$150),1)))=LEN([kw in desc]),#N/A)),[manuell])</f>
        <v>0</v>
      </c>
      <c r="R2730" s="1" t="str">
        <f>IF([pos kw in title]&gt;0,MID(J2730,#REF!,4),IF([first '# in title]&gt;0,MID([title],[first '# in title],3),IF([first '# in title]&gt;0,MID([desc],#REF!,3),VLOOKUP([productid],$G$2:$R$1386,8))))</f>
        <v>24</v>
      </c>
      <c r="S2730" s="1" t="e">
        <f>IF([kw in desc]=[kw rough in title],[kw in desc]*1,IFERROR(LEFT([kw_dirty],3)*1,IFERROR(LEFT([kw_dirty],2)*1,"n.a.")))</f>
        <v>#N/A</v>
      </c>
      <c r="T2730" s="1"/>
      <c r="U2730" s="1" t="e">
        <f>VLOOKUP(Tabelle1[[#This Row],[productid]],Tabelle2[#All],2,FALSE)</f>
        <v>#N/A</v>
      </c>
    </row>
    <row r="2731" spans="1:21">
      <c r="A2731" t="s">
        <v>4570</v>
      </c>
      <c r="B2731">
        <v>1752</v>
      </c>
      <c r="C2731">
        <v>223861</v>
      </c>
      <c r="D2731" t="s">
        <v>4591</v>
      </c>
      <c r="E2731" t="s">
        <v>3831</v>
      </c>
      <c r="F2731">
        <v>18406</v>
      </c>
      <c r="G2731">
        <v>3725833</v>
      </c>
      <c r="H2731">
        <f t="shared" si="42"/>
        <v>0</v>
      </c>
      <c r="I2731">
        <f t="array" ref="I2731">MIN(IFERROR(FIND(IstNumbers,A2731),""))</f>
        <v>18</v>
      </c>
      <c r="J2731" s="1" t="e">
        <f>IF([first '# in title]&lt;[pos kw in title],MID([title],[pos kw in title]-6,6),#N/A)</f>
        <v>#N/A</v>
      </c>
      <c r="K2731" s="1" t="e">
        <f>IFERROR(MID(SUBSTITUTE([kw rough in title],",","."),FIND("(",[kw rough in title])+1,20),SUBSTITUTE(IFERROR(MID([kw rough in title],FIND(" ",[kw rough in title])+1,20),[kw rough in title]),",","."))</f>
        <v>#N/A</v>
      </c>
      <c r="L2731" s="1">
        <f>IFERROR(FIND("kW",[desc]),0)</f>
        <v>0</v>
      </c>
      <c r="M2731">
        <f t="array" ref="M2731">MIN(IFERROR(FIND(IstNumbers,E2731),""))</f>
        <v>25</v>
      </c>
      <c r="N2731" s="1" t="b">
        <f>IF([first '# in desc]&lt;[pos kw in desc],MID([desc],[pos kw in desc]-7,7))</f>
        <v>0</v>
      </c>
      <c r="O27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1" s="1" t="str">
        <f>TRIM(IF([first '# in desc]&lt;[pos kw in desc],MID([desc],[pos kw in desc]-6,6),FALSE))</f>
        <v>FALSCH</v>
      </c>
      <c r="Q2731" s="1" t="b">
        <f>IF(LEN([manuell])=0,IFERROR([kw fine in title]*1,IFERROR(SUMPRODUCT(COUNTIF(IsDigits,MID([kw in desc],ROW($A$1:$A$150),1)))=LEN([kw in desc]),#N/A)),[manuell])</f>
        <v>0</v>
      </c>
      <c r="R2731" s="1" t="str">
        <f>IF([pos kw in title]&gt;0,MID(J2731,#REF!,4),IF([first '# in title]&gt;0,MID([title],[first '# in title],3),IF([first '# in title]&gt;0,MID([desc],#REF!,3),VLOOKUP([productid],$G$2:$R$1386,8))))</f>
        <v>24</v>
      </c>
      <c r="S2731" s="1" t="e">
        <f>IF([kw in desc]=[kw rough in title],[kw in desc]*1,IFERROR(LEFT([kw_dirty],3)*1,IFERROR(LEFT([kw_dirty],2)*1,"n.a.")))</f>
        <v>#N/A</v>
      </c>
      <c r="T2731" s="1"/>
      <c r="U2731" s="1" t="e">
        <f>VLOOKUP(Tabelle1[[#This Row],[productid]],Tabelle2[#All],2,FALSE)</f>
        <v>#N/A</v>
      </c>
    </row>
    <row r="2732" spans="1:21">
      <c r="A2732" t="s">
        <v>4570</v>
      </c>
      <c r="B2732">
        <v>1754</v>
      </c>
      <c r="C2732">
        <v>223861</v>
      </c>
      <c r="D2732" t="s">
        <v>4592</v>
      </c>
      <c r="E2732" t="s">
        <v>3111</v>
      </c>
      <c r="F2732">
        <v>18406</v>
      </c>
      <c r="G2732">
        <v>3725833</v>
      </c>
      <c r="H2732">
        <f t="shared" si="42"/>
        <v>0</v>
      </c>
      <c r="I2732">
        <f t="array" ref="I2732">MIN(IFERROR(FIND(IstNumbers,A2732),""))</f>
        <v>18</v>
      </c>
      <c r="J2732" s="1" t="e">
        <f>IF([first '# in title]&lt;[pos kw in title],MID([title],[pos kw in title]-6,6),#N/A)</f>
        <v>#N/A</v>
      </c>
      <c r="K2732" s="1" t="e">
        <f>IFERROR(MID(SUBSTITUTE([kw rough in title],",","."),FIND("(",[kw rough in title])+1,20),SUBSTITUTE(IFERROR(MID([kw rough in title],FIND(" ",[kw rough in title])+1,20),[kw rough in title]),",","."))</f>
        <v>#N/A</v>
      </c>
      <c r="L2732" s="1">
        <f>IFERROR(FIND("kW",[desc]),0)</f>
        <v>0</v>
      </c>
      <c r="M2732">
        <f t="array" ref="M2732">MIN(IFERROR(FIND(IstNumbers,E2732),""))</f>
        <v>25</v>
      </c>
      <c r="N2732" s="1" t="b">
        <f>IF([first '# in desc]&lt;[pos kw in desc],MID([desc],[pos kw in desc]-7,7))</f>
        <v>0</v>
      </c>
      <c r="O27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2" s="1" t="str">
        <f>TRIM(IF([first '# in desc]&lt;[pos kw in desc],MID([desc],[pos kw in desc]-6,6),FALSE))</f>
        <v>FALSCH</v>
      </c>
      <c r="Q2732" s="1" t="b">
        <f>IF(LEN([manuell])=0,IFERROR([kw fine in title]*1,IFERROR(SUMPRODUCT(COUNTIF(IsDigits,MID([kw in desc],ROW($A$1:$A$150),1)))=LEN([kw in desc]),#N/A)),[manuell])</f>
        <v>0</v>
      </c>
      <c r="R2732" s="1" t="str">
        <f>IF([pos kw in title]&gt;0,MID(J2732,#REF!,4),IF([first '# in title]&gt;0,MID([title],[first '# in title],3),IF([first '# in title]&gt;0,MID([desc],#REF!,3),VLOOKUP([productid],$G$2:$R$1386,8))))</f>
        <v>24</v>
      </c>
      <c r="S2732" s="1" t="e">
        <f>IF([kw in desc]=[kw rough in title],[kw in desc]*1,IFERROR(LEFT([kw_dirty],3)*1,IFERROR(LEFT([kw_dirty],2)*1,"n.a.")))</f>
        <v>#N/A</v>
      </c>
      <c r="T2732" s="1"/>
      <c r="U2732" s="1" t="e">
        <f>VLOOKUP(Tabelle1[[#This Row],[productid]],Tabelle2[#All],2,FALSE)</f>
        <v>#N/A</v>
      </c>
    </row>
    <row r="2733" spans="1:21">
      <c r="A2733" t="s">
        <v>4570</v>
      </c>
      <c r="B2733">
        <v>1755</v>
      </c>
      <c r="C2733">
        <v>223861</v>
      </c>
      <c r="D2733" t="s">
        <v>4593</v>
      </c>
      <c r="E2733" t="s">
        <v>4053</v>
      </c>
      <c r="F2733">
        <v>18406</v>
      </c>
      <c r="G2733">
        <v>3725833</v>
      </c>
      <c r="H2733">
        <f t="shared" si="42"/>
        <v>0</v>
      </c>
      <c r="I2733">
        <f t="array" ref="I2733">MIN(IFERROR(FIND(IstNumbers,A2733),""))</f>
        <v>18</v>
      </c>
      <c r="J2733" s="1" t="e">
        <f>IF([first '# in title]&lt;[pos kw in title],MID([title],[pos kw in title]-6,6),#N/A)</f>
        <v>#N/A</v>
      </c>
      <c r="K2733" s="1" t="e">
        <f>IFERROR(MID(SUBSTITUTE([kw rough in title],",","."),FIND("(",[kw rough in title])+1,20),SUBSTITUTE(IFERROR(MID([kw rough in title],FIND(" ",[kw rough in title])+1,20),[kw rough in title]),",","."))</f>
        <v>#N/A</v>
      </c>
      <c r="L2733" s="1">
        <f>IFERROR(FIND("kW",[desc]),0)</f>
        <v>0</v>
      </c>
      <c r="M2733">
        <f t="array" ref="M2733">MIN(IFERROR(FIND(IstNumbers,E2733),""))</f>
        <v>25</v>
      </c>
      <c r="N2733" s="1" t="b">
        <f>IF([first '# in desc]&lt;[pos kw in desc],MID([desc],[pos kw in desc]-7,7))</f>
        <v>0</v>
      </c>
      <c r="O27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3" s="1" t="str">
        <f>TRIM(IF([first '# in desc]&lt;[pos kw in desc],MID([desc],[pos kw in desc]-6,6),FALSE))</f>
        <v>FALSCH</v>
      </c>
      <c r="Q2733" s="1" t="b">
        <f>IF(LEN([manuell])=0,IFERROR([kw fine in title]*1,IFERROR(SUMPRODUCT(COUNTIF(IsDigits,MID([kw in desc],ROW($A$1:$A$150),1)))=LEN([kw in desc]),#N/A)),[manuell])</f>
        <v>0</v>
      </c>
      <c r="R2733" s="1" t="str">
        <f>IF([pos kw in title]&gt;0,MID(J2733,#REF!,4),IF([first '# in title]&gt;0,MID([title],[first '# in title],3),IF([first '# in title]&gt;0,MID([desc],#REF!,3),VLOOKUP([productid],$G$2:$R$1386,8))))</f>
        <v>24</v>
      </c>
      <c r="S2733" s="1" t="e">
        <f>IF([kw in desc]=[kw rough in title],[kw in desc]*1,IFERROR(LEFT([kw_dirty],3)*1,IFERROR(LEFT([kw_dirty],2)*1,"n.a.")))</f>
        <v>#N/A</v>
      </c>
      <c r="T2733" s="1"/>
      <c r="U2733" s="1" t="e">
        <f>VLOOKUP(Tabelle1[[#This Row],[productid]],Tabelle2[#All],2,FALSE)</f>
        <v>#N/A</v>
      </c>
    </row>
    <row r="2734" spans="1:21">
      <c r="A2734" t="s">
        <v>4570</v>
      </c>
      <c r="B2734">
        <v>1756</v>
      </c>
      <c r="C2734">
        <v>223861</v>
      </c>
      <c r="D2734" t="s">
        <v>4594</v>
      </c>
      <c r="E2734" t="s">
        <v>3063</v>
      </c>
      <c r="F2734">
        <v>18406</v>
      </c>
      <c r="G2734">
        <v>3725833</v>
      </c>
      <c r="H2734">
        <f t="shared" si="42"/>
        <v>0</v>
      </c>
      <c r="I2734">
        <f t="array" ref="I2734">MIN(IFERROR(FIND(IstNumbers,A2734),""))</f>
        <v>18</v>
      </c>
      <c r="J2734" s="1" t="e">
        <f>IF([first '# in title]&lt;[pos kw in title],MID([title],[pos kw in title]-6,6),#N/A)</f>
        <v>#N/A</v>
      </c>
      <c r="K2734" s="1" t="e">
        <f>IFERROR(MID(SUBSTITUTE([kw rough in title],",","."),FIND("(",[kw rough in title])+1,20),SUBSTITUTE(IFERROR(MID([kw rough in title],FIND(" ",[kw rough in title])+1,20),[kw rough in title]),",","."))</f>
        <v>#N/A</v>
      </c>
      <c r="L2734" s="1">
        <f>IFERROR(FIND("kW",[desc]),0)</f>
        <v>0</v>
      </c>
      <c r="M2734">
        <f t="array" ref="M2734">MIN(IFERROR(FIND(IstNumbers,E2734),""))</f>
        <v>25</v>
      </c>
      <c r="N2734" s="1" t="b">
        <f>IF([first '# in desc]&lt;[pos kw in desc],MID([desc],[pos kw in desc]-7,7))</f>
        <v>0</v>
      </c>
      <c r="O27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4" s="1" t="str">
        <f>TRIM(IF([first '# in desc]&lt;[pos kw in desc],MID([desc],[pos kw in desc]-6,6),FALSE))</f>
        <v>FALSCH</v>
      </c>
      <c r="Q2734" s="1" t="b">
        <f>IF(LEN([manuell])=0,IFERROR([kw fine in title]*1,IFERROR(SUMPRODUCT(COUNTIF(IsDigits,MID([kw in desc],ROW($A$1:$A$150),1)))=LEN([kw in desc]),#N/A)),[manuell])</f>
        <v>0</v>
      </c>
      <c r="R2734" s="1" t="str">
        <f>IF([pos kw in title]&gt;0,MID(J2734,#REF!,4),IF([first '# in title]&gt;0,MID([title],[first '# in title],3),IF([first '# in title]&gt;0,MID([desc],#REF!,3),VLOOKUP([productid],$G$2:$R$1386,8))))</f>
        <v>24</v>
      </c>
      <c r="S2734" s="1" t="e">
        <f>IF([kw in desc]=[kw rough in title],[kw in desc]*1,IFERROR(LEFT([kw_dirty],3)*1,IFERROR(LEFT([kw_dirty],2)*1,"n.a.")))</f>
        <v>#N/A</v>
      </c>
      <c r="T2734" s="1"/>
      <c r="U2734" s="1" t="e">
        <f>VLOOKUP(Tabelle1[[#This Row],[productid]],Tabelle2[#All],2,FALSE)</f>
        <v>#N/A</v>
      </c>
    </row>
    <row r="2735" spans="1:21">
      <c r="A2735" t="s">
        <v>4595</v>
      </c>
      <c r="B2735">
        <v>3295</v>
      </c>
      <c r="C2735">
        <v>289859</v>
      </c>
      <c r="D2735" t="s">
        <v>4596</v>
      </c>
      <c r="E2735" t="s">
        <v>4597</v>
      </c>
      <c r="F2735">
        <v>18406</v>
      </c>
      <c r="G2735">
        <v>3094808</v>
      </c>
      <c r="H2735">
        <f t="shared" si="42"/>
        <v>0</v>
      </c>
      <c r="I2735">
        <f t="array" ref="I2735">MIN(IFERROR(FIND(IstNumbers,A2735),""))</f>
        <v>14</v>
      </c>
      <c r="J2735" s="1" t="e">
        <f>IF([first '# in title]&lt;[pos kw in title],MID([title],[pos kw in title]-6,6),#N/A)</f>
        <v>#N/A</v>
      </c>
      <c r="K2735" s="1" t="e">
        <f>IFERROR(MID(SUBSTITUTE([kw rough in title],",","."),FIND("(",[kw rough in title])+1,20),SUBSTITUTE(IFERROR(MID([kw rough in title],FIND(" ",[kw rough in title])+1,20),[kw rough in title]),",","."))</f>
        <v>#N/A</v>
      </c>
      <c r="L2735" s="1">
        <f>IFERROR(FIND("kW",[desc]),0)</f>
        <v>0</v>
      </c>
      <c r="M2735">
        <f t="array" ref="M2735">MIN(IFERROR(FIND(IstNumbers,E2735),""))</f>
        <v>31</v>
      </c>
      <c r="N2735" s="1" t="b">
        <f>IF([first '# in desc]&lt;[pos kw in desc],MID([desc],[pos kw in desc]-7,7))</f>
        <v>0</v>
      </c>
      <c r="O27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5" s="1" t="str">
        <f>TRIM(IF([first '# in desc]&lt;[pos kw in desc],MID([desc],[pos kw in desc]-6,6),FALSE))</f>
        <v>FALSCH</v>
      </c>
      <c r="Q2735" s="1" t="b">
        <f>IF(LEN([manuell])=0,IFERROR([kw fine in title]*1,IFERROR(SUMPRODUCT(COUNTIF(IsDigits,MID([kw in desc],ROW($A$1:$A$150),1)))=LEN([kw in desc]),#N/A)),[manuell])</f>
        <v>0</v>
      </c>
      <c r="R2735" s="1" t="str">
        <f>IF([pos kw in title]&gt;0,MID(J2735,#REF!,4),IF([first '# in title]&gt;0,MID([title],[first '# in title],3),IF([first '# in title]&gt;0,MID([desc],#REF!,3),VLOOKUP([productid],$G$2:$R$1386,8))))</f>
        <v>28</v>
      </c>
      <c r="S2735" s="1" t="e">
        <f>IF([kw in desc]=[kw rough in title],[kw in desc]*1,IFERROR(LEFT([kw_dirty],3)*1,IFERROR(LEFT([kw_dirty],2)*1,"n.a.")))</f>
        <v>#N/A</v>
      </c>
      <c r="T2735" s="1"/>
      <c r="U2735" s="1" t="e">
        <f>VLOOKUP(Tabelle1[[#This Row],[productid]],Tabelle2[#All],2,FALSE)</f>
        <v>#N/A</v>
      </c>
    </row>
    <row r="2736" spans="1:21">
      <c r="A2736" t="s">
        <v>4570</v>
      </c>
      <c r="B2736">
        <v>1757</v>
      </c>
      <c r="C2736">
        <v>223861</v>
      </c>
      <c r="D2736" t="s">
        <v>4598</v>
      </c>
      <c r="E2736" t="s">
        <v>4053</v>
      </c>
      <c r="F2736">
        <v>18406</v>
      </c>
      <c r="G2736">
        <v>3725833</v>
      </c>
      <c r="H2736">
        <f t="shared" si="42"/>
        <v>0</v>
      </c>
      <c r="I2736">
        <f t="array" ref="I2736">MIN(IFERROR(FIND(IstNumbers,A2736),""))</f>
        <v>18</v>
      </c>
      <c r="J2736" s="1" t="e">
        <f>IF([first '# in title]&lt;[pos kw in title],MID([title],[pos kw in title]-6,6),#N/A)</f>
        <v>#N/A</v>
      </c>
      <c r="K2736" s="1" t="e">
        <f>IFERROR(MID(SUBSTITUTE([kw rough in title],",","."),FIND("(",[kw rough in title])+1,20),SUBSTITUTE(IFERROR(MID([kw rough in title],FIND(" ",[kw rough in title])+1,20),[kw rough in title]),",","."))</f>
        <v>#N/A</v>
      </c>
      <c r="L2736" s="1">
        <f>IFERROR(FIND("kW",[desc]),0)</f>
        <v>0</v>
      </c>
      <c r="M2736">
        <f t="array" ref="M2736">MIN(IFERROR(FIND(IstNumbers,E2736),""))</f>
        <v>25</v>
      </c>
      <c r="N2736" s="1" t="b">
        <f>IF([first '# in desc]&lt;[pos kw in desc],MID([desc],[pos kw in desc]-7,7))</f>
        <v>0</v>
      </c>
      <c r="O27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6" s="1" t="str">
        <f>TRIM(IF([first '# in desc]&lt;[pos kw in desc],MID([desc],[pos kw in desc]-6,6),FALSE))</f>
        <v>FALSCH</v>
      </c>
      <c r="Q2736" s="1" t="b">
        <f>IF(LEN([manuell])=0,IFERROR([kw fine in title]*1,IFERROR(SUMPRODUCT(COUNTIF(IsDigits,MID([kw in desc],ROW($A$1:$A$150),1)))=LEN([kw in desc]),#N/A)),[manuell])</f>
        <v>0</v>
      </c>
      <c r="R2736" s="1" t="str">
        <f>IF([pos kw in title]&gt;0,MID(J2736,#REF!,4),IF([first '# in title]&gt;0,MID([title],[first '# in title],3),IF([first '# in title]&gt;0,MID([desc],#REF!,3),VLOOKUP([productid],$G$2:$R$1386,8))))</f>
        <v>24</v>
      </c>
      <c r="S2736" s="1" t="e">
        <f>IF([kw in desc]=[kw rough in title],[kw in desc]*1,IFERROR(LEFT([kw_dirty],3)*1,IFERROR(LEFT([kw_dirty],2)*1,"n.a.")))</f>
        <v>#N/A</v>
      </c>
      <c r="T2736" s="1"/>
      <c r="U2736" s="1" t="e">
        <f>VLOOKUP(Tabelle1[[#This Row],[productid]],Tabelle2[#All],2,FALSE)</f>
        <v>#N/A</v>
      </c>
    </row>
    <row r="2737" spans="1:21">
      <c r="A2737" t="s">
        <v>4595</v>
      </c>
      <c r="B2737">
        <v>3300</v>
      </c>
      <c r="C2737">
        <v>289859</v>
      </c>
      <c r="D2737" t="s">
        <v>4599</v>
      </c>
      <c r="E2737" t="s">
        <v>4600</v>
      </c>
      <c r="F2737">
        <v>18406</v>
      </c>
      <c r="G2737">
        <v>3094808</v>
      </c>
      <c r="H2737">
        <f t="shared" si="42"/>
        <v>0</v>
      </c>
      <c r="I2737">
        <f t="array" ref="I2737">MIN(IFERROR(FIND(IstNumbers,A2737),""))</f>
        <v>14</v>
      </c>
      <c r="J2737" s="1" t="e">
        <f>IF([first '# in title]&lt;[pos kw in title],MID([title],[pos kw in title]-6,6),#N/A)</f>
        <v>#N/A</v>
      </c>
      <c r="K2737" s="1" t="e">
        <f>IFERROR(MID(SUBSTITUTE([kw rough in title],",","."),FIND("(",[kw rough in title])+1,20),SUBSTITUTE(IFERROR(MID([kw rough in title],FIND(" ",[kw rough in title])+1,20),[kw rough in title]),",","."))</f>
        <v>#N/A</v>
      </c>
      <c r="L2737" s="1">
        <f>IFERROR(FIND("kW",[desc]),0)</f>
        <v>0</v>
      </c>
      <c r="M2737">
        <f t="array" ref="M2737">MIN(IFERROR(FIND(IstNumbers,E2737),""))</f>
        <v>31</v>
      </c>
      <c r="N2737" s="1" t="b">
        <f>IF([first '# in desc]&lt;[pos kw in desc],MID([desc],[pos kw in desc]-7,7))</f>
        <v>0</v>
      </c>
      <c r="O27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7" s="1" t="str">
        <f>TRIM(IF([first '# in desc]&lt;[pos kw in desc],MID([desc],[pos kw in desc]-6,6),FALSE))</f>
        <v>FALSCH</v>
      </c>
      <c r="Q2737" s="1" t="b">
        <f>IF(LEN([manuell])=0,IFERROR([kw fine in title]*1,IFERROR(SUMPRODUCT(COUNTIF(IsDigits,MID([kw in desc],ROW($A$1:$A$150),1)))=LEN([kw in desc]),#N/A)),[manuell])</f>
        <v>0</v>
      </c>
      <c r="R2737" s="1" t="str">
        <f>IF([pos kw in title]&gt;0,MID(J2737,#REF!,4),IF([first '# in title]&gt;0,MID([title],[first '# in title],3),IF([first '# in title]&gt;0,MID([desc],#REF!,3),VLOOKUP([productid],$G$2:$R$1386,8))))</f>
        <v>28</v>
      </c>
      <c r="S2737" s="1" t="e">
        <f>IF([kw in desc]=[kw rough in title],[kw in desc]*1,IFERROR(LEFT([kw_dirty],3)*1,IFERROR(LEFT([kw_dirty],2)*1,"n.a.")))</f>
        <v>#N/A</v>
      </c>
      <c r="T2737" s="1"/>
      <c r="U2737" s="1" t="e">
        <f>VLOOKUP(Tabelle1[[#This Row],[productid]],Tabelle2[#All],2,FALSE)</f>
        <v>#N/A</v>
      </c>
    </row>
    <row r="2738" spans="1:21">
      <c r="A2738" t="s">
        <v>4570</v>
      </c>
      <c r="B2738">
        <v>1759</v>
      </c>
      <c r="C2738">
        <v>223861</v>
      </c>
      <c r="D2738" t="s">
        <v>4601</v>
      </c>
      <c r="E2738" t="s">
        <v>4063</v>
      </c>
      <c r="F2738">
        <v>18406</v>
      </c>
      <c r="G2738">
        <v>3725833</v>
      </c>
      <c r="H2738">
        <f t="shared" si="42"/>
        <v>0</v>
      </c>
      <c r="I2738">
        <f t="array" ref="I2738">MIN(IFERROR(FIND(IstNumbers,A2738),""))</f>
        <v>18</v>
      </c>
      <c r="J2738" s="1" t="e">
        <f>IF([first '# in title]&lt;[pos kw in title],MID([title],[pos kw in title]-6,6),#N/A)</f>
        <v>#N/A</v>
      </c>
      <c r="K2738" s="1" t="e">
        <f>IFERROR(MID(SUBSTITUTE([kw rough in title],",","."),FIND("(",[kw rough in title])+1,20),SUBSTITUTE(IFERROR(MID([kw rough in title],FIND(" ",[kw rough in title])+1,20),[kw rough in title]),",","."))</f>
        <v>#N/A</v>
      </c>
      <c r="L2738" s="1">
        <f>IFERROR(FIND("kW",[desc]),0)</f>
        <v>0</v>
      </c>
      <c r="M2738">
        <f t="array" ref="M2738">MIN(IFERROR(FIND(IstNumbers,E2738),""))</f>
        <v>25</v>
      </c>
      <c r="N2738" s="1" t="b">
        <f>IF([first '# in desc]&lt;[pos kw in desc],MID([desc],[pos kw in desc]-7,7))</f>
        <v>0</v>
      </c>
      <c r="O27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8" s="1" t="str">
        <f>TRIM(IF([first '# in desc]&lt;[pos kw in desc],MID([desc],[pos kw in desc]-6,6),FALSE))</f>
        <v>FALSCH</v>
      </c>
      <c r="Q2738" s="1" t="b">
        <f>IF(LEN([manuell])=0,IFERROR([kw fine in title]*1,IFERROR(SUMPRODUCT(COUNTIF(IsDigits,MID([kw in desc],ROW($A$1:$A$150),1)))=LEN([kw in desc]),#N/A)),[manuell])</f>
        <v>0</v>
      </c>
      <c r="R2738" s="1" t="str">
        <f>IF([pos kw in title]&gt;0,MID(J2738,#REF!,4),IF([first '# in title]&gt;0,MID([title],[first '# in title],3),IF([first '# in title]&gt;0,MID([desc],#REF!,3),VLOOKUP([productid],$G$2:$R$1386,8))))</f>
        <v>24</v>
      </c>
      <c r="S2738" s="1" t="e">
        <f>IF([kw in desc]=[kw rough in title],[kw in desc]*1,IFERROR(LEFT([kw_dirty],3)*1,IFERROR(LEFT([kw_dirty],2)*1,"n.a.")))</f>
        <v>#N/A</v>
      </c>
      <c r="T2738" s="1"/>
      <c r="U2738" s="1" t="e">
        <f>VLOOKUP(Tabelle1[[#This Row],[productid]],Tabelle2[#All],2,FALSE)</f>
        <v>#N/A</v>
      </c>
    </row>
    <row r="2739" spans="1:21">
      <c r="A2739" t="s">
        <v>4595</v>
      </c>
      <c r="B2739">
        <v>3300</v>
      </c>
      <c r="C2739">
        <v>289859</v>
      </c>
      <c r="D2739" t="s">
        <v>4602</v>
      </c>
      <c r="E2739" t="s">
        <v>4603</v>
      </c>
      <c r="F2739">
        <v>18406</v>
      </c>
      <c r="G2739">
        <v>3094808</v>
      </c>
      <c r="H2739">
        <f t="shared" si="42"/>
        <v>0</v>
      </c>
      <c r="I2739">
        <f t="array" ref="I2739">MIN(IFERROR(FIND(IstNumbers,A2739),""))</f>
        <v>14</v>
      </c>
      <c r="J2739" s="1" t="e">
        <f>IF([first '# in title]&lt;[pos kw in title],MID([title],[pos kw in title]-6,6),#N/A)</f>
        <v>#N/A</v>
      </c>
      <c r="K2739" s="1" t="e">
        <f>IFERROR(MID(SUBSTITUTE([kw rough in title],",","."),FIND("(",[kw rough in title])+1,20),SUBSTITUTE(IFERROR(MID([kw rough in title],FIND(" ",[kw rough in title])+1,20),[kw rough in title]),",","."))</f>
        <v>#N/A</v>
      </c>
      <c r="L2739" s="1">
        <f>IFERROR(FIND("kW",[desc]),0)</f>
        <v>0</v>
      </c>
      <c r="M2739">
        <f t="array" ref="M2739">MIN(IFERROR(FIND(IstNumbers,E2739),""))</f>
        <v>31</v>
      </c>
      <c r="N2739" s="1" t="b">
        <f>IF([first '# in desc]&lt;[pos kw in desc],MID([desc],[pos kw in desc]-7,7))</f>
        <v>0</v>
      </c>
      <c r="O27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39" s="1" t="str">
        <f>TRIM(IF([first '# in desc]&lt;[pos kw in desc],MID([desc],[pos kw in desc]-6,6),FALSE))</f>
        <v>FALSCH</v>
      </c>
      <c r="Q2739" s="1" t="b">
        <f>IF(LEN([manuell])=0,IFERROR([kw fine in title]*1,IFERROR(SUMPRODUCT(COUNTIF(IsDigits,MID([kw in desc],ROW($A$1:$A$150),1)))=LEN([kw in desc]),#N/A)),[manuell])</f>
        <v>0</v>
      </c>
      <c r="R2739" s="1" t="str">
        <f>IF([pos kw in title]&gt;0,MID(J2739,#REF!,4),IF([first '# in title]&gt;0,MID([title],[first '# in title],3),IF([first '# in title]&gt;0,MID([desc],#REF!,3),VLOOKUP([productid],$G$2:$R$1386,8))))</f>
        <v>28</v>
      </c>
      <c r="S2739" s="1" t="e">
        <f>IF([kw in desc]=[kw rough in title],[kw in desc]*1,IFERROR(LEFT([kw_dirty],3)*1,IFERROR(LEFT([kw_dirty],2)*1,"n.a.")))</f>
        <v>#N/A</v>
      </c>
      <c r="T2739" s="1"/>
      <c r="U2739" s="1" t="e">
        <f>VLOOKUP(Tabelle1[[#This Row],[productid]],Tabelle2[#All],2,FALSE)</f>
        <v>#N/A</v>
      </c>
    </row>
    <row r="2740" spans="1:21">
      <c r="A2740" t="s">
        <v>4570</v>
      </c>
      <c r="B2740">
        <v>1760</v>
      </c>
      <c r="C2740">
        <v>223861</v>
      </c>
      <c r="D2740" t="s">
        <v>4604</v>
      </c>
      <c r="E2740" t="s">
        <v>4242</v>
      </c>
      <c r="F2740">
        <v>18406</v>
      </c>
      <c r="G2740">
        <v>3725833</v>
      </c>
      <c r="H2740">
        <f t="shared" si="42"/>
        <v>0</v>
      </c>
      <c r="I2740">
        <f t="array" ref="I2740">MIN(IFERROR(FIND(IstNumbers,A2740),""))</f>
        <v>18</v>
      </c>
      <c r="J2740" s="1" t="e">
        <f>IF([first '# in title]&lt;[pos kw in title],MID([title],[pos kw in title]-6,6),#N/A)</f>
        <v>#N/A</v>
      </c>
      <c r="K2740" s="1" t="e">
        <f>IFERROR(MID(SUBSTITUTE([kw rough in title],",","."),FIND("(",[kw rough in title])+1,20),SUBSTITUTE(IFERROR(MID([kw rough in title],FIND(" ",[kw rough in title])+1,20),[kw rough in title]),",","."))</f>
        <v>#N/A</v>
      </c>
      <c r="L2740" s="1">
        <f>IFERROR(FIND("kW",[desc]),0)</f>
        <v>0</v>
      </c>
      <c r="M2740">
        <f t="array" ref="M2740">MIN(IFERROR(FIND(IstNumbers,E2740),""))</f>
        <v>25</v>
      </c>
      <c r="N2740" s="1" t="b">
        <f>IF([first '# in desc]&lt;[pos kw in desc],MID([desc],[pos kw in desc]-7,7))</f>
        <v>0</v>
      </c>
      <c r="O27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0" s="1" t="str">
        <f>TRIM(IF([first '# in desc]&lt;[pos kw in desc],MID([desc],[pos kw in desc]-6,6),FALSE))</f>
        <v>FALSCH</v>
      </c>
      <c r="Q2740" s="1" t="b">
        <f>IF(LEN([manuell])=0,IFERROR([kw fine in title]*1,IFERROR(SUMPRODUCT(COUNTIF(IsDigits,MID([kw in desc],ROW($A$1:$A$150),1)))=LEN([kw in desc]),#N/A)),[manuell])</f>
        <v>0</v>
      </c>
      <c r="R2740" s="1" t="str">
        <f>IF([pos kw in title]&gt;0,MID(J2740,#REF!,4),IF([first '# in title]&gt;0,MID([title],[first '# in title],3),IF([first '# in title]&gt;0,MID([desc],#REF!,3),VLOOKUP([productid],$G$2:$R$1386,8))))</f>
        <v>24</v>
      </c>
      <c r="S2740" s="1" t="e">
        <f>IF([kw in desc]=[kw rough in title],[kw in desc]*1,IFERROR(LEFT([kw_dirty],3)*1,IFERROR(LEFT([kw_dirty],2)*1,"n.a.")))</f>
        <v>#N/A</v>
      </c>
      <c r="T2740" s="1"/>
      <c r="U2740" s="1" t="e">
        <f>VLOOKUP(Tabelle1[[#This Row],[productid]],Tabelle2[#All],2,FALSE)</f>
        <v>#N/A</v>
      </c>
    </row>
    <row r="2741" spans="1:21">
      <c r="A2741" t="s">
        <v>4595</v>
      </c>
      <c r="B2741">
        <v>3305</v>
      </c>
      <c r="C2741">
        <v>289859</v>
      </c>
      <c r="D2741" t="s">
        <v>4605</v>
      </c>
      <c r="E2741" t="s">
        <v>4606</v>
      </c>
      <c r="F2741">
        <v>18406</v>
      </c>
      <c r="G2741">
        <v>3094808</v>
      </c>
      <c r="H2741">
        <f t="shared" si="42"/>
        <v>0</v>
      </c>
      <c r="I2741">
        <f t="array" ref="I2741">MIN(IFERROR(FIND(IstNumbers,A2741),""))</f>
        <v>14</v>
      </c>
      <c r="J2741" s="1" t="e">
        <f>IF([first '# in title]&lt;[pos kw in title],MID([title],[pos kw in title]-6,6),#N/A)</f>
        <v>#N/A</v>
      </c>
      <c r="K2741" s="1" t="e">
        <f>IFERROR(MID(SUBSTITUTE([kw rough in title],",","."),FIND("(",[kw rough in title])+1,20),SUBSTITUTE(IFERROR(MID([kw rough in title],FIND(" ",[kw rough in title])+1,20),[kw rough in title]),",","."))</f>
        <v>#N/A</v>
      </c>
      <c r="L2741" s="1">
        <f>IFERROR(FIND("kW",[desc]),0)</f>
        <v>0</v>
      </c>
      <c r="M2741">
        <f t="array" ref="M2741">MIN(IFERROR(FIND(IstNumbers,E2741),""))</f>
        <v>31</v>
      </c>
      <c r="N2741" s="1" t="b">
        <f>IF([first '# in desc]&lt;[pos kw in desc],MID([desc],[pos kw in desc]-7,7))</f>
        <v>0</v>
      </c>
      <c r="O27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1" s="1" t="str">
        <f>TRIM(IF([first '# in desc]&lt;[pos kw in desc],MID([desc],[pos kw in desc]-6,6),FALSE))</f>
        <v>FALSCH</v>
      </c>
      <c r="Q2741" s="1" t="b">
        <f>IF(LEN([manuell])=0,IFERROR([kw fine in title]*1,IFERROR(SUMPRODUCT(COUNTIF(IsDigits,MID([kw in desc],ROW($A$1:$A$150),1)))=LEN([kw in desc]),#N/A)),[manuell])</f>
        <v>0</v>
      </c>
      <c r="R2741" s="1" t="str">
        <f>IF([pos kw in title]&gt;0,MID(J2741,#REF!,4),IF([first '# in title]&gt;0,MID([title],[first '# in title],3),IF([first '# in title]&gt;0,MID([desc],#REF!,3),VLOOKUP([productid],$G$2:$R$1386,8))))</f>
        <v>28</v>
      </c>
      <c r="S2741" s="1" t="e">
        <f>IF([kw in desc]=[kw rough in title],[kw in desc]*1,IFERROR(LEFT([kw_dirty],3)*1,IFERROR(LEFT([kw_dirty],2)*1,"n.a.")))</f>
        <v>#N/A</v>
      </c>
      <c r="T2741" s="1"/>
      <c r="U2741" s="1" t="e">
        <f>VLOOKUP(Tabelle1[[#This Row],[productid]],Tabelle2[#All],2,FALSE)</f>
        <v>#N/A</v>
      </c>
    </row>
    <row r="2742" spans="1:21">
      <c r="A2742" t="s">
        <v>4570</v>
      </c>
      <c r="B2742">
        <v>1760</v>
      </c>
      <c r="C2742">
        <v>223861</v>
      </c>
      <c r="D2742" t="s">
        <v>4607</v>
      </c>
      <c r="E2742" t="s">
        <v>3068</v>
      </c>
      <c r="F2742">
        <v>18406</v>
      </c>
      <c r="G2742">
        <v>3725833</v>
      </c>
      <c r="H2742">
        <f t="shared" si="42"/>
        <v>0</v>
      </c>
      <c r="I2742">
        <f t="array" ref="I2742">MIN(IFERROR(FIND(IstNumbers,A2742),""))</f>
        <v>18</v>
      </c>
      <c r="J2742" s="1" t="e">
        <f>IF([first '# in title]&lt;[pos kw in title],MID([title],[pos kw in title]-6,6),#N/A)</f>
        <v>#N/A</v>
      </c>
      <c r="K2742" s="1" t="e">
        <f>IFERROR(MID(SUBSTITUTE([kw rough in title],",","."),FIND("(",[kw rough in title])+1,20),SUBSTITUTE(IFERROR(MID([kw rough in title],FIND(" ",[kw rough in title])+1,20),[kw rough in title]),",","."))</f>
        <v>#N/A</v>
      </c>
      <c r="L2742" s="1">
        <f>IFERROR(FIND("kW",[desc]),0)</f>
        <v>0</v>
      </c>
      <c r="M2742">
        <f t="array" ref="M2742">MIN(IFERROR(FIND(IstNumbers,E2742),""))</f>
        <v>25</v>
      </c>
      <c r="N2742" s="1" t="b">
        <f>IF([first '# in desc]&lt;[pos kw in desc],MID([desc],[pos kw in desc]-7,7))</f>
        <v>0</v>
      </c>
      <c r="O27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2" s="1" t="str">
        <f>TRIM(IF([first '# in desc]&lt;[pos kw in desc],MID([desc],[pos kw in desc]-6,6),FALSE))</f>
        <v>FALSCH</v>
      </c>
      <c r="Q2742" s="1" t="b">
        <f>IF(LEN([manuell])=0,IFERROR([kw fine in title]*1,IFERROR(SUMPRODUCT(COUNTIF(IsDigits,MID([kw in desc],ROW($A$1:$A$150),1)))=LEN([kw in desc]),#N/A)),[manuell])</f>
        <v>0</v>
      </c>
      <c r="R2742" s="1" t="str">
        <f>IF([pos kw in title]&gt;0,MID(J2742,#REF!,4),IF([first '# in title]&gt;0,MID([title],[first '# in title],3),IF([first '# in title]&gt;0,MID([desc],#REF!,3),VLOOKUP([productid],$G$2:$R$1386,8))))</f>
        <v>24</v>
      </c>
      <c r="S2742" s="1" t="e">
        <f>IF([kw in desc]=[kw rough in title],[kw in desc]*1,IFERROR(LEFT([kw_dirty],3)*1,IFERROR(LEFT([kw_dirty],2)*1,"n.a.")))</f>
        <v>#N/A</v>
      </c>
      <c r="T2742" s="1"/>
      <c r="U2742" s="1" t="e">
        <f>VLOOKUP(Tabelle1[[#This Row],[productid]],Tabelle2[#All],2,FALSE)</f>
        <v>#N/A</v>
      </c>
    </row>
    <row r="2743" spans="1:21">
      <c r="A2743" t="s">
        <v>4595</v>
      </c>
      <c r="B2743">
        <v>3305</v>
      </c>
      <c r="C2743">
        <v>289859</v>
      </c>
      <c r="D2743" t="s">
        <v>4608</v>
      </c>
      <c r="E2743" t="s">
        <v>4609</v>
      </c>
      <c r="F2743">
        <v>18406</v>
      </c>
      <c r="G2743">
        <v>3094808</v>
      </c>
      <c r="H2743">
        <f t="shared" si="42"/>
        <v>0</v>
      </c>
      <c r="I2743">
        <f t="array" ref="I2743">MIN(IFERROR(FIND(IstNumbers,A2743),""))</f>
        <v>14</v>
      </c>
      <c r="J2743" s="1" t="e">
        <f>IF([first '# in title]&lt;[pos kw in title],MID([title],[pos kw in title]-6,6),#N/A)</f>
        <v>#N/A</v>
      </c>
      <c r="K2743" s="1" t="e">
        <f>IFERROR(MID(SUBSTITUTE([kw rough in title],",","."),FIND("(",[kw rough in title])+1,20),SUBSTITUTE(IFERROR(MID([kw rough in title],FIND(" ",[kw rough in title])+1,20),[kw rough in title]),",","."))</f>
        <v>#N/A</v>
      </c>
      <c r="L2743" s="1">
        <f>IFERROR(FIND("kW",[desc]),0)</f>
        <v>0</v>
      </c>
      <c r="M2743">
        <f t="array" ref="M2743">MIN(IFERROR(FIND(IstNumbers,E2743),""))</f>
        <v>31</v>
      </c>
      <c r="N2743" s="1" t="b">
        <f>IF([first '# in desc]&lt;[pos kw in desc],MID([desc],[pos kw in desc]-7,7))</f>
        <v>0</v>
      </c>
      <c r="O27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3" s="1" t="str">
        <f>TRIM(IF([first '# in desc]&lt;[pos kw in desc],MID([desc],[pos kw in desc]-6,6),FALSE))</f>
        <v>FALSCH</v>
      </c>
      <c r="Q2743" s="1" t="b">
        <f>IF(LEN([manuell])=0,IFERROR([kw fine in title]*1,IFERROR(SUMPRODUCT(COUNTIF(IsDigits,MID([kw in desc],ROW($A$1:$A$150),1)))=LEN([kw in desc]),#N/A)),[manuell])</f>
        <v>0</v>
      </c>
      <c r="R2743" s="1" t="str">
        <f>IF([pos kw in title]&gt;0,MID(J2743,#REF!,4),IF([first '# in title]&gt;0,MID([title],[first '# in title],3),IF([first '# in title]&gt;0,MID([desc],#REF!,3),VLOOKUP([productid],$G$2:$R$1386,8))))</f>
        <v>28</v>
      </c>
      <c r="S2743" s="1" t="e">
        <f>IF([kw in desc]=[kw rough in title],[kw in desc]*1,IFERROR(LEFT([kw_dirty],3)*1,IFERROR(LEFT([kw_dirty],2)*1,"n.a.")))</f>
        <v>#N/A</v>
      </c>
      <c r="T2743" s="1"/>
      <c r="U2743" s="1" t="e">
        <f>VLOOKUP(Tabelle1[[#This Row],[productid]],Tabelle2[#All],2,FALSE)</f>
        <v>#N/A</v>
      </c>
    </row>
    <row r="2744" spans="1:21">
      <c r="A2744" t="s">
        <v>4595</v>
      </c>
      <c r="B2744">
        <v>3310</v>
      </c>
      <c r="C2744">
        <v>289859</v>
      </c>
      <c r="D2744" t="s">
        <v>4610</v>
      </c>
      <c r="E2744" t="s">
        <v>4611</v>
      </c>
      <c r="F2744">
        <v>18406</v>
      </c>
      <c r="G2744">
        <v>3094808</v>
      </c>
      <c r="H2744">
        <f t="shared" si="42"/>
        <v>0</v>
      </c>
      <c r="I2744">
        <f t="array" ref="I2744">MIN(IFERROR(FIND(IstNumbers,A2744),""))</f>
        <v>14</v>
      </c>
      <c r="J2744" s="1" t="e">
        <f>IF([first '# in title]&lt;[pos kw in title],MID([title],[pos kw in title]-6,6),#N/A)</f>
        <v>#N/A</v>
      </c>
      <c r="K2744" s="1" t="e">
        <f>IFERROR(MID(SUBSTITUTE([kw rough in title],",","."),FIND("(",[kw rough in title])+1,20),SUBSTITUTE(IFERROR(MID([kw rough in title],FIND(" ",[kw rough in title])+1,20),[kw rough in title]),",","."))</f>
        <v>#N/A</v>
      </c>
      <c r="L2744" s="1">
        <f>IFERROR(FIND("kW",[desc]),0)</f>
        <v>0</v>
      </c>
      <c r="M2744">
        <f t="array" ref="M2744">MIN(IFERROR(FIND(IstNumbers,E2744),""))</f>
        <v>31</v>
      </c>
      <c r="N2744" s="1" t="b">
        <f>IF([first '# in desc]&lt;[pos kw in desc],MID([desc],[pos kw in desc]-7,7))</f>
        <v>0</v>
      </c>
      <c r="O27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4" s="1" t="str">
        <f>TRIM(IF([first '# in desc]&lt;[pos kw in desc],MID([desc],[pos kw in desc]-6,6),FALSE))</f>
        <v>FALSCH</v>
      </c>
      <c r="Q2744" s="1" t="b">
        <f>IF(LEN([manuell])=0,IFERROR([kw fine in title]*1,IFERROR(SUMPRODUCT(COUNTIF(IsDigits,MID([kw in desc],ROW($A$1:$A$150),1)))=LEN([kw in desc]),#N/A)),[manuell])</f>
        <v>0</v>
      </c>
      <c r="R2744" s="1" t="str">
        <f>IF([pos kw in title]&gt;0,MID(J2744,#REF!,4),IF([first '# in title]&gt;0,MID([title],[first '# in title],3),IF([first '# in title]&gt;0,MID([desc],#REF!,3),VLOOKUP([productid],$G$2:$R$1386,8))))</f>
        <v>28</v>
      </c>
      <c r="S2744" s="1" t="e">
        <f>IF([kw in desc]=[kw rough in title],[kw in desc]*1,IFERROR(LEFT([kw_dirty],3)*1,IFERROR(LEFT([kw_dirty],2)*1,"n.a.")))</f>
        <v>#N/A</v>
      </c>
      <c r="T2744" s="1"/>
      <c r="U2744" s="1" t="e">
        <f>VLOOKUP(Tabelle1[[#This Row],[productid]],Tabelle2[#All],2,FALSE)</f>
        <v>#N/A</v>
      </c>
    </row>
    <row r="2745" spans="1:21">
      <c r="A2745" t="s">
        <v>4595</v>
      </c>
      <c r="B2745">
        <v>3310</v>
      </c>
      <c r="C2745">
        <v>289859</v>
      </c>
      <c r="D2745" t="s">
        <v>4612</v>
      </c>
      <c r="E2745" t="s">
        <v>4613</v>
      </c>
      <c r="F2745">
        <v>18406</v>
      </c>
      <c r="G2745">
        <v>3094808</v>
      </c>
      <c r="H2745">
        <f t="shared" si="42"/>
        <v>0</v>
      </c>
      <c r="I2745">
        <f t="array" ref="I2745">MIN(IFERROR(FIND(IstNumbers,A2745),""))</f>
        <v>14</v>
      </c>
      <c r="J2745" s="1" t="e">
        <f>IF([first '# in title]&lt;[pos kw in title],MID([title],[pos kw in title]-6,6),#N/A)</f>
        <v>#N/A</v>
      </c>
      <c r="K2745" s="1" t="e">
        <f>IFERROR(MID(SUBSTITUTE([kw rough in title],",","."),FIND("(",[kw rough in title])+1,20),SUBSTITUTE(IFERROR(MID([kw rough in title],FIND(" ",[kw rough in title])+1,20),[kw rough in title]),",","."))</f>
        <v>#N/A</v>
      </c>
      <c r="L2745" s="1">
        <f>IFERROR(FIND("kW",[desc]),0)</f>
        <v>0</v>
      </c>
      <c r="M2745">
        <f t="array" ref="M2745">MIN(IFERROR(FIND(IstNumbers,E2745),""))</f>
        <v>31</v>
      </c>
      <c r="N2745" s="1" t="b">
        <f>IF([first '# in desc]&lt;[pos kw in desc],MID([desc],[pos kw in desc]-7,7))</f>
        <v>0</v>
      </c>
      <c r="O27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5" s="1" t="str">
        <f>TRIM(IF([first '# in desc]&lt;[pos kw in desc],MID([desc],[pos kw in desc]-6,6),FALSE))</f>
        <v>FALSCH</v>
      </c>
      <c r="Q2745" s="1" t="b">
        <f>IF(LEN([manuell])=0,IFERROR([kw fine in title]*1,IFERROR(SUMPRODUCT(COUNTIF(IsDigits,MID([kw in desc],ROW($A$1:$A$150),1)))=LEN([kw in desc]),#N/A)),[manuell])</f>
        <v>0</v>
      </c>
      <c r="R2745" s="1" t="str">
        <f>IF([pos kw in title]&gt;0,MID(J2745,#REF!,4),IF([first '# in title]&gt;0,MID([title],[first '# in title],3),IF([first '# in title]&gt;0,MID([desc],#REF!,3),VLOOKUP([productid],$G$2:$R$1386,8))))</f>
        <v>28</v>
      </c>
      <c r="S2745" s="1" t="e">
        <f>IF([kw in desc]=[kw rough in title],[kw in desc]*1,IFERROR(LEFT([kw_dirty],3)*1,IFERROR(LEFT([kw_dirty],2)*1,"n.a.")))</f>
        <v>#N/A</v>
      </c>
      <c r="T2745" s="1"/>
      <c r="U2745" s="1" t="e">
        <f>VLOOKUP(Tabelle1[[#This Row],[productid]],Tabelle2[#All],2,FALSE)</f>
        <v>#N/A</v>
      </c>
    </row>
    <row r="2746" spans="1:21">
      <c r="A2746" t="s">
        <v>4614</v>
      </c>
      <c r="B2746">
        <v>2485</v>
      </c>
      <c r="C2746">
        <v>289859</v>
      </c>
      <c r="D2746" t="s">
        <v>4615</v>
      </c>
      <c r="E2746" t="s">
        <v>4616</v>
      </c>
      <c r="F2746">
        <v>18406</v>
      </c>
      <c r="G2746">
        <v>2286143</v>
      </c>
      <c r="H2746">
        <f t="shared" si="42"/>
        <v>0</v>
      </c>
      <c r="I2746">
        <f t="array" ref="I2746">MIN(IFERROR(FIND(IstNumbers,A2746),""))</f>
        <v>18</v>
      </c>
      <c r="J2746" s="1" t="e">
        <f>IF([first '# in title]&lt;[pos kw in title],MID([title],[pos kw in title]-6,6),#N/A)</f>
        <v>#N/A</v>
      </c>
      <c r="K2746" s="1" t="e">
        <f>IFERROR(MID(SUBSTITUTE([kw rough in title],",","."),FIND("(",[kw rough in title])+1,20),SUBSTITUTE(IFERROR(MID([kw rough in title],FIND(" ",[kw rough in title])+1,20),[kw rough in title]),",","."))</f>
        <v>#N/A</v>
      </c>
      <c r="L2746" s="1">
        <f>IFERROR(FIND("kW",[desc]),0)</f>
        <v>0</v>
      </c>
      <c r="M2746">
        <f t="array" ref="M2746">MIN(IFERROR(FIND(IstNumbers,E2746),""))</f>
        <v>33</v>
      </c>
      <c r="N2746" s="1" t="b">
        <f>IF([first '# in desc]&lt;[pos kw in desc],MID([desc],[pos kw in desc]-7,7))</f>
        <v>0</v>
      </c>
      <c r="O27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6" s="1" t="str">
        <f>TRIM(IF([first '# in desc]&lt;[pos kw in desc],MID([desc],[pos kw in desc]-6,6),FALSE))</f>
        <v>FALSCH</v>
      </c>
      <c r="Q2746" s="1" t="b">
        <f>IF(LEN([manuell])=0,IFERROR([kw fine in title]*1,IFERROR(SUMPRODUCT(COUNTIF(IsDigits,MID([kw in desc],ROW($A$1:$A$150),1)))=LEN([kw in desc]),#N/A)),[manuell])</f>
        <v>0</v>
      </c>
      <c r="R2746" s="1" t="str">
        <f>IF([pos kw in title]&gt;0,MID(J2746,#REF!,4),IF([first '# in title]&gt;0,MID([title],[first '# in title],3),IF([first '# in title]&gt;0,MID([desc],#REF!,3),VLOOKUP([productid],$G$2:$R$1386,8))))</f>
        <v>146</v>
      </c>
      <c r="S2746" s="1" t="e">
        <f>IF([kw in desc]=[kw rough in title],[kw in desc]*1,IFERROR(LEFT([kw_dirty],3)*1,IFERROR(LEFT([kw_dirty],2)*1,"n.a.")))</f>
        <v>#N/A</v>
      </c>
      <c r="T2746" s="1"/>
      <c r="U2746" s="1" t="e">
        <f>VLOOKUP(Tabelle1[[#This Row],[productid]],Tabelle2[#All],2,FALSE)</f>
        <v>#N/A</v>
      </c>
    </row>
    <row r="2747" spans="1:21">
      <c r="A2747" t="s">
        <v>4595</v>
      </c>
      <c r="B2747">
        <v>3315</v>
      </c>
      <c r="C2747">
        <v>289859</v>
      </c>
      <c r="D2747" t="s">
        <v>4617</v>
      </c>
      <c r="E2747" t="s">
        <v>4618</v>
      </c>
      <c r="F2747">
        <v>18406</v>
      </c>
      <c r="G2747">
        <v>3094808</v>
      </c>
      <c r="H2747">
        <f t="shared" si="42"/>
        <v>0</v>
      </c>
      <c r="I2747">
        <f t="array" ref="I2747">MIN(IFERROR(FIND(IstNumbers,A2747),""))</f>
        <v>14</v>
      </c>
      <c r="J2747" s="1" t="e">
        <f>IF([first '# in title]&lt;[pos kw in title],MID([title],[pos kw in title]-6,6),#N/A)</f>
        <v>#N/A</v>
      </c>
      <c r="K2747" s="1" t="e">
        <f>IFERROR(MID(SUBSTITUTE([kw rough in title],",","."),FIND("(",[kw rough in title])+1,20),SUBSTITUTE(IFERROR(MID([kw rough in title],FIND(" ",[kw rough in title])+1,20),[kw rough in title]),",","."))</f>
        <v>#N/A</v>
      </c>
      <c r="L2747" s="1">
        <f>IFERROR(FIND("kW",[desc]),0)</f>
        <v>0</v>
      </c>
      <c r="M2747">
        <f t="array" ref="M2747">MIN(IFERROR(FIND(IstNumbers,E2747),""))</f>
        <v>31</v>
      </c>
      <c r="N2747" s="1" t="b">
        <f>IF([first '# in desc]&lt;[pos kw in desc],MID([desc],[pos kw in desc]-7,7))</f>
        <v>0</v>
      </c>
      <c r="O27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7" s="1" t="str">
        <f>TRIM(IF([first '# in desc]&lt;[pos kw in desc],MID([desc],[pos kw in desc]-6,6),FALSE))</f>
        <v>FALSCH</v>
      </c>
      <c r="Q2747" s="1" t="b">
        <f>IF(LEN([manuell])=0,IFERROR([kw fine in title]*1,IFERROR(SUMPRODUCT(COUNTIF(IsDigits,MID([kw in desc],ROW($A$1:$A$150),1)))=LEN([kw in desc]),#N/A)),[manuell])</f>
        <v>0</v>
      </c>
      <c r="R2747" s="1" t="str">
        <f>IF([pos kw in title]&gt;0,MID(J2747,#REF!,4),IF([first '# in title]&gt;0,MID([title],[first '# in title],3),IF([first '# in title]&gt;0,MID([desc],#REF!,3),VLOOKUP([productid],$G$2:$R$1386,8))))</f>
        <v>28</v>
      </c>
      <c r="S2747" s="1" t="e">
        <f>IF([kw in desc]=[kw rough in title],[kw in desc]*1,IFERROR(LEFT([kw_dirty],3)*1,IFERROR(LEFT([kw_dirty],2)*1,"n.a.")))</f>
        <v>#N/A</v>
      </c>
      <c r="T2747" s="1"/>
      <c r="U2747" s="1" t="e">
        <f>VLOOKUP(Tabelle1[[#This Row],[productid]],Tabelle2[#All],2,FALSE)</f>
        <v>#N/A</v>
      </c>
    </row>
    <row r="2748" spans="1:21" hidden="1">
      <c r="A2748" t="s">
        <v>4619</v>
      </c>
      <c r="B2748">
        <v>2304</v>
      </c>
      <c r="C2748">
        <v>289859</v>
      </c>
      <c r="D2748" t="s">
        <v>4620</v>
      </c>
      <c r="E2748" t="s">
        <v>4225</v>
      </c>
      <c r="F2748">
        <v>18406</v>
      </c>
      <c r="G2748">
        <v>1219746</v>
      </c>
      <c r="H2748">
        <f t="shared" si="42"/>
        <v>0</v>
      </c>
      <c r="I2748">
        <f t="array" ref="I2748">MIN(IFERROR(FIND(IstNumbers,A2748),""))</f>
        <v>14</v>
      </c>
      <c r="J2748" s="1" t="e">
        <f>IF([first '# in title]&lt;[pos kw in title],MID([title],[pos kw in title]-6,6),#N/A)</f>
        <v>#N/A</v>
      </c>
      <c r="K2748" s="1" t="e">
        <f>IFERROR(MID(SUBSTITUTE([kw rough in title],",","."),FIND("(",[kw rough in title])+1,20),SUBSTITUTE(IFERROR(MID([kw rough in title],FIND(" ",[kw rough in title])+1,20),[kw rough in title]),",","."))</f>
        <v>#N/A</v>
      </c>
      <c r="L2748" s="1">
        <f>IFERROR(FIND("kW",[desc]),0)</f>
        <v>71</v>
      </c>
      <c r="M2748">
        <f t="array" ref="M2748">MIN(IFERROR(FIND(IstNumbers,E2748),""))</f>
        <v>29</v>
      </c>
      <c r="N2748" s="1" t="str">
        <f>IF([first '# in desc]&lt;[pos kw in desc],MID([desc],[pos kw in desc]-7,7))</f>
        <v xml:space="preserve">­me 16 </v>
      </c>
      <c r="O274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48" s="1" t="str">
        <f>TRIM(IF([first '# in desc]&lt;[pos kw in desc],MID([desc],[pos kw in desc]-6,6),FALSE))</f>
        <v>me 16</v>
      </c>
      <c r="Q2748" s="1" t="b">
        <f>IF(LEN([manuell])=0,IFERROR([kw fine in title]*1,IFERROR(SUMPRODUCT(COUNTIF(IsDigits,MID([kw in desc],ROW($A$1:$A$150),1)))=LEN([kw in desc]),#N/A)),[manuell])</f>
        <v>0</v>
      </c>
      <c r="R2748" s="1" t="str">
        <f>IF([pos kw in title]&gt;0,MID(J2748,#REF!,4),IF([first '# in title]&gt;0,MID([title],[first '# in title],3),IF([first '# in title]&gt;0,MID([desc],#REF!,3),VLOOKUP([productid],$G$2:$R$1386,8))))</f>
        <v xml:space="preserve">16 </v>
      </c>
      <c r="S2748" s="1" t="e">
        <f>IF([kw in desc]=[kw rough in title],[kw in desc]*1,IFERROR(LEFT([kw_dirty],3)*1,IFERROR(LEFT([kw_dirty],2)*1,"n.a.")))</f>
        <v>#N/A</v>
      </c>
      <c r="T2748" s="1"/>
      <c r="U2748" s="1">
        <f>VLOOKUP(Tabelle1[[#This Row],[productid]],Tabelle2[#All],2,FALSE)</f>
        <v>16</v>
      </c>
    </row>
    <row r="2749" spans="1:21">
      <c r="A2749" t="s">
        <v>4614</v>
      </c>
      <c r="B2749">
        <v>2487</v>
      </c>
      <c r="C2749">
        <v>289859</v>
      </c>
      <c r="D2749" t="s">
        <v>4621</v>
      </c>
      <c r="E2749" t="s">
        <v>4622</v>
      </c>
      <c r="F2749">
        <v>18406</v>
      </c>
      <c r="G2749">
        <v>2286143</v>
      </c>
      <c r="H2749">
        <f t="shared" si="42"/>
        <v>0</v>
      </c>
      <c r="I2749">
        <f t="array" ref="I2749">MIN(IFERROR(FIND(IstNumbers,A2749),""))</f>
        <v>18</v>
      </c>
      <c r="J2749" s="1" t="e">
        <f>IF([first '# in title]&lt;[pos kw in title],MID([title],[pos kw in title]-6,6),#N/A)</f>
        <v>#N/A</v>
      </c>
      <c r="K2749" s="1" t="e">
        <f>IFERROR(MID(SUBSTITUTE([kw rough in title],",","."),FIND("(",[kw rough in title])+1,20),SUBSTITUTE(IFERROR(MID([kw rough in title],FIND(" ",[kw rough in title])+1,20),[kw rough in title]),",","."))</f>
        <v>#N/A</v>
      </c>
      <c r="L2749" s="1">
        <f>IFERROR(FIND("kW",[desc]),0)</f>
        <v>0</v>
      </c>
      <c r="M2749">
        <f t="array" ref="M2749">MIN(IFERROR(FIND(IstNumbers,E2749),""))</f>
        <v>33</v>
      </c>
      <c r="N2749" s="1" t="b">
        <f>IF([first '# in desc]&lt;[pos kw in desc],MID([desc],[pos kw in desc]-7,7))</f>
        <v>0</v>
      </c>
      <c r="O27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49" s="1" t="str">
        <f>TRIM(IF([first '# in desc]&lt;[pos kw in desc],MID([desc],[pos kw in desc]-6,6),FALSE))</f>
        <v>FALSCH</v>
      </c>
      <c r="Q2749" s="1" t="b">
        <f>IF(LEN([manuell])=0,IFERROR([kw fine in title]*1,IFERROR(SUMPRODUCT(COUNTIF(IsDigits,MID([kw in desc],ROW($A$1:$A$150),1)))=LEN([kw in desc]),#N/A)),[manuell])</f>
        <v>0</v>
      </c>
      <c r="R2749" s="1" t="str">
        <f>IF([pos kw in title]&gt;0,MID(J2749,#REF!,4),IF([first '# in title]&gt;0,MID([title],[first '# in title],3),IF([first '# in title]&gt;0,MID([desc],#REF!,3),VLOOKUP([productid],$G$2:$R$1386,8))))</f>
        <v>146</v>
      </c>
      <c r="S2749" s="1" t="e">
        <f>IF([kw in desc]=[kw rough in title],[kw in desc]*1,IFERROR(LEFT([kw_dirty],3)*1,IFERROR(LEFT([kw_dirty],2)*1,"n.a.")))</f>
        <v>#N/A</v>
      </c>
      <c r="T2749" s="1"/>
      <c r="U2749" s="1" t="e">
        <f>VLOOKUP(Tabelle1[[#This Row],[productid]],Tabelle2[#All],2,FALSE)</f>
        <v>#N/A</v>
      </c>
    </row>
    <row r="2750" spans="1:21">
      <c r="A2750" t="s">
        <v>4595</v>
      </c>
      <c r="B2750">
        <v>3315</v>
      </c>
      <c r="C2750">
        <v>289859</v>
      </c>
      <c r="D2750" t="s">
        <v>4623</v>
      </c>
      <c r="E2750" t="s">
        <v>4624</v>
      </c>
      <c r="F2750">
        <v>18406</v>
      </c>
      <c r="G2750">
        <v>3094808</v>
      </c>
      <c r="H2750">
        <f t="shared" si="42"/>
        <v>0</v>
      </c>
      <c r="I2750">
        <f t="array" ref="I2750">MIN(IFERROR(FIND(IstNumbers,A2750),""))</f>
        <v>14</v>
      </c>
      <c r="J2750" s="1" t="e">
        <f>IF([first '# in title]&lt;[pos kw in title],MID([title],[pos kw in title]-6,6),#N/A)</f>
        <v>#N/A</v>
      </c>
      <c r="K2750" s="1" t="e">
        <f>IFERROR(MID(SUBSTITUTE([kw rough in title],",","."),FIND("(",[kw rough in title])+1,20),SUBSTITUTE(IFERROR(MID([kw rough in title],FIND(" ",[kw rough in title])+1,20),[kw rough in title]),",","."))</f>
        <v>#N/A</v>
      </c>
      <c r="L2750" s="1">
        <f>IFERROR(FIND("kW",[desc]),0)</f>
        <v>0</v>
      </c>
      <c r="M2750">
        <f t="array" ref="M2750">MIN(IFERROR(FIND(IstNumbers,E2750),""))</f>
        <v>31</v>
      </c>
      <c r="N2750" s="1" t="b">
        <f>IF([first '# in desc]&lt;[pos kw in desc],MID([desc],[pos kw in desc]-7,7))</f>
        <v>0</v>
      </c>
      <c r="O27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50" s="1" t="str">
        <f>TRIM(IF([first '# in desc]&lt;[pos kw in desc],MID([desc],[pos kw in desc]-6,6),FALSE))</f>
        <v>FALSCH</v>
      </c>
      <c r="Q2750" s="1" t="b">
        <f>IF(LEN([manuell])=0,IFERROR([kw fine in title]*1,IFERROR(SUMPRODUCT(COUNTIF(IsDigits,MID([kw in desc],ROW($A$1:$A$150),1)))=LEN([kw in desc]),#N/A)),[manuell])</f>
        <v>0</v>
      </c>
      <c r="R2750" s="1" t="str">
        <f>IF([pos kw in title]&gt;0,MID(J2750,#REF!,4),IF([first '# in title]&gt;0,MID([title],[first '# in title],3),IF([first '# in title]&gt;0,MID([desc],#REF!,3),VLOOKUP([productid],$G$2:$R$1386,8))))</f>
        <v>28</v>
      </c>
      <c r="S2750" s="1" t="e">
        <f>IF([kw in desc]=[kw rough in title],[kw in desc]*1,IFERROR(LEFT([kw_dirty],3)*1,IFERROR(LEFT([kw_dirty],2)*1,"n.a.")))</f>
        <v>#N/A</v>
      </c>
      <c r="T2750" s="1"/>
      <c r="U2750" s="1" t="e">
        <f>VLOOKUP(Tabelle1[[#This Row],[productid]],Tabelle2[#All],2,FALSE)</f>
        <v>#N/A</v>
      </c>
    </row>
    <row r="2751" spans="1:21" hidden="1">
      <c r="A2751" t="s">
        <v>4619</v>
      </c>
      <c r="B2751">
        <v>2314</v>
      </c>
      <c r="C2751">
        <v>289859</v>
      </c>
      <c r="D2751" t="s">
        <v>4625</v>
      </c>
      <c r="E2751" t="s">
        <v>4302</v>
      </c>
      <c r="F2751">
        <v>18406</v>
      </c>
      <c r="G2751">
        <v>1219746</v>
      </c>
      <c r="H2751">
        <f t="shared" si="42"/>
        <v>0</v>
      </c>
      <c r="I2751">
        <f t="array" ref="I2751">MIN(IFERROR(FIND(IstNumbers,A2751),""))</f>
        <v>14</v>
      </c>
      <c r="J2751" s="1" t="e">
        <f>IF([first '# in title]&lt;[pos kw in title],MID([title],[pos kw in title]-6,6),#N/A)</f>
        <v>#N/A</v>
      </c>
      <c r="K2751" s="1" t="e">
        <f>IFERROR(MID(SUBSTITUTE([kw rough in title],",","."),FIND("(",[kw rough in title])+1,20),SUBSTITUTE(IFERROR(MID([kw rough in title],FIND(" ",[kw rough in title])+1,20),[kw rough in title]),",","."))</f>
        <v>#N/A</v>
      </c>
      <c r="L2751" s="1">
        <f>IFERROR(FIND("kW",[desc]),0)</f>
        <v>71</v>
      </c>
      <c r="M2751">
        <f t="array" ref="M2751">MIN(IFERROR(FIND(IstNumbers,E2751),""))</f>
        <v>29</v>
      </c>
      <c r="N2751" s="1" t="str">
        <f>IF([first '# in desc]&lt;[pos kw in desc],MID([desc],[pos kw in desc]-7,7))</f>
        <v xml:space="preserve">­me 16 </v>
      </c>
      <c r="O275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51" s="1" t="str">
        <f>TRIM(IF([first '# in desc]&lt;[pos kw in desc],MID([desc],[pos kw in desc]-6,6),FALSE))</f>
        <v>me 16</v>
      </c>
      <c r="Q2751" s="1" t="b">
        <f>IF(LEN([manuell])=0,IFERROR([kw fine in title]*1,IFERROR(SUMPRODUCT(COUNTIF(IsDigits,MID([kw in desc],ROW($A$1:$A$150),1)))=LEN([kw in desc]),#N/A)),[manuell])</f>
        <v>0</v>
      </c>
      <c r="R2751" s="1" t="str">
        <f>IF([pos kw in title]&gt;0,MID(J2751,#REF!,4),IF([first '# in title]&gt;0,MID([title],[first '# in title],3),IF([first '# in title]&gt;0,MID([desc],#REF!,3),VLOOKUP([productid],$G$2:$R$1386,8))))</f>
        <v xml:space="preserve">16 </v>
      </c>
      <c r="S2751" s="1" t="e">
        <f>IF([kw in desc]=[kw rough in title],[kw in desc]*1,IFERROR(LEFT([kw_dirty],3)*1,IFERROR(LEFT([kw_dirty],2)*1,"n.a.")))</f>
        <v>#N/A</v>
      </c>
      <c r="T2751" s="1"/>
      <c r="U2751" s="1">
        <f>VLOOKUP(Tabelle1[[#This Row],[productid]],Tabelle2[#All],2,FALSE)</f>
        <v>16</v>
      </c>
    </row>
    <row r="2752" spans="1:21">
      <c r="A2752" t="s">
        <v>4614</v>
      </c>
      <c r="B2752">
        <v>2487</v>
      </c>
      <c r="C2752">
        <v>289859</v>
      </c>
      <c r="D2752" t="s">
        <v>4626</v>
      </c>
      <c r="E2752" t="s">
        <v>4627</v>
      </c>
      <c r="F2752">
        <v>18406</v>
      </c>
      <c r="G2752">
        <v>2286143</v>
      </c>
      <c r="H2752">
        <f t="shared" si="42"/>
        <v>0</v>
      </c>
      <c r="I2752">
        <f t="array" ref="I2752">MIN(IFERROR(FIND(IstNumbers,A2752),""))</f>
        <v>18</v>
      </c>
      <c r="J2752" s="1" t="e">
        <f>IF([first '# in title]&lt;[pos kw in title],MID([title],[pos kw in title]-6,6),#N/A)</f>
        <v>#N/A</v>
      </c>
      <c r="K2752" s="1" t="e">
        <f>IFERROR(MID(SUBSTITUTE([kw rough in title],",","."),FIND("(",[kw rough in title])+1,20),SUBSTITUTE(IFERROR(MID([kw rough in title],FIND(" ",[kw rough in title])+1,20),[kw rough in title]),",","."))</f>
        <v>#N/A</v>
      </c>
      <c r="L2752" s="1">
        <f>IFERROR(FIND("kW",[desc]),0)</f>
        <v>0</v>
      </c>
      <c r="M2752">
        <f t="array" ref="M2752">MIN(IFERROR(FIND(IstNumbers,E2752),""))</f>
        <v>33</v>
      </c>
      <c r="N2752" s="1" t="b">
        <f>IF([first '# in desc]&lt;[pos kw in desc],MID([desc],[pos kw in desc]-7,7))</f>
        <v>0</v>
      </c>
      <c r="O27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52" s="1" t="str">
        <f>TRIM(IF([first '# in desc]&lt;[pos kw in desc],MID([desc],[pos kw in desc]-6,6),FALSE))</f>
        <v>FALSCH</v>
      </c>
      <c r="Q2752" s="1" t="b">
        <f>IF(LEN([manuell])=0,IFERROR([kw fine in title]*1,IFERROR(SUMPRODUCT(COUNTIF(IsDigits,MID([kw in desc],ROW($A$1:$A$150),1)))=LEN([kw in desc]),#N/A)),[manuell])</f>
        <v>0</v>
      </c>
      <c r="R2752" s="1" t="str">
        <f>IF([pos kw in title]&gt;0,MID(J2752,#REF!,4),IF([first '# in title]&gt;0,MID([title],[first '# in title],3),IF([first '# in title]&gt;0,MID([desc],#REF!,3),VLOOKUP([productid],$G$2:$R$1386,8))))</f>
        <v>146</v>
      </c>
      <c r="S2752" s="1" t="e">
        <f>IF([kw in desc]=[kw rough in title],[kw in desc]*1,IFERROR(LEFT([kw_dirty],3)*1,IFERROR(LEFT([kw_dirty],2)*1,"n.a.")))</f>
        <v>#N/A</v>
      </c>
      <c r="T2752" s="1"/>
      <c r="U2752" s="1" t="e">
        <f>VLOOKUP(Tabelle1[[#This Row],[productid]],Tabelle2[#All],2,FALSE)</f>
        <v>#N/A</v>
      </c>
    </row>
    <row r="2753" spans="1:21">
      <c r="A2753" t="s">
        <v>4595</v>
      </c>
      <c r="B2753">
        <v>3320</v>
      </c>
      <c r="C2753">
        <v>289859</v>
      </c>
      <c r="D2753" t="s">
        <v>4628</v>
      </c>
      <c r="E2753" t="s">
        <v>4629</v>
      </c>
      <c r="F2753">
        <v>18406</v>
      </c>
      <c r="G2753">
        <v>3094808</v>
      </c>
      <c r="H2753">
        <f t="shared" si="42"/>
        <v>0</v>
      </c>
      <c r="I2753">
        <f t="array" ref="I2753">MIN(IFERROR(FIND(IstNumbers,A2753),""))</f>
        <v>14</v>
      </c>
      <c r="J2753" s="1" t="e">
        <f>IF([first '# in title]&lt;[pos kw in title],MID([title],[pos kw in title]-6,6),#N/A)</f>
        <v>#N/A</v>
      </c>
      <c r="K2753" s="1" t="e">
        <f>IFERROR(MID(SUBSTITUTE([kw rough in title],",","."),FIND("(",[kw rough in title])+1,20),SUBSTITUTE(IFERROR(MID([kw rough in title],FIND(" ",[kw rough in title])+1,20),[kw rough in title]),",","."))</f>
        <v>#N/A</v>
      </c>
      <c r="L2753" s="1">
        <f>IFERROR(FIND("kW",[desc]),0)</f>
        <v>0</v>
      </c>
      <c r="M2753">
        <f t="array" ref="M2753">MIN(IFERROR(FIND(IstNumbers,E2753),""))</f>
        <v>31</v>
      </c>
      <c r="N2753" s="1" t="b">
        <f>IF([first '# in desc]&lt;[pos kw in desc],MID([desc],[pos kw in desc]-7,7))</f>
        <v>0</v>
      </c>
      <c r="O27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53" s="1" t="str">
        <f>TRIM(IF([first '# in desc]&lt;[pos kw in desc],MID([desc],[pos kw in desc]-6,6),FALSE))</f>
        <v>FALSCH</v>
      </c>
      <c r="Q2753" s="1" t="b">
        <f>IF(LEN([manuell])=0,IFERROR([kw fine in title]*1,IFERROR(SUMPRODUCT(COUNTIF(IsDigits,MID([kw in desc],ROW($A$1:$A$150),1)))=LEN([kw in desc]),#N/A)),[manuell])</f>
        <v>0</v>
      </c>
      <c r="R2753" s="1" t="str">
        <f>IF([pos kw in title]&gt;0,MID(J2753,#REF!,4),IF([first '# in title]&gt;0,MID([title],[first '# in title],3),IF([first '# in title]&gt;0,MID([desc],#REF!,3),VLOOKUP([productid],$G$2:$R$1386,8))))</f>
        <v>28</v>
      </c>
      <c r="S2753" s="1" t="e">
        <f>IF([kw in desc]=[kw rough in title],[kw in desc]*1,IFERROR(LEFT([kw_dirty],3)*1,IFERROR(LEFT([kw_dirty],2)*1,"n.a.")))</f>
        <v>#N/A</v>
      </c>
      <c r="T2753" s="1"/>
      <c r="U2753" s="1" t="e">
        <f>VLOOKUP(Tabelle1[[#This Row],[productid]],Tabelle2[#All],2,FALSE)</f>
        <v>#N/A</v>
      </c>
    </row>
    <row r="2754" spans="1:21" hidden="1">
      <c r="A2754" t="s">
        <v>4619</v>
      </c>
      <c r="B2754">
        <v>2314</v>
      </c>
      <c r="C2754">
        <v>289859</v>
      </c>
      <c r="D2754" t="s">
        <v>4630</v>
      </c>
      <c r="E2754" t="s">
        <v>4310</v>
      </c>
      <c r="F2754">
        <v>18406</v>
      </c>
      <c r="G2754">
        <v>1219746</v>
      </c>
      <c r="H2754">
        <f t="shared" si="42"/>
        <v>0</v>
      </c>
      <c r="I2754">
        <f t="array" ref="I2754">MIN(IFERROR(FIND(IstNumbers,A2754),""))</f>
        <v>14</v>
      </c>
      <c r="J2754" s="1" t="e">
        <f>IF([first '# in title]&lt;[pos kw in title],MID([title],[pos kw in title]-6,6),#N/A)</f>
        <v>#N/A</v>
      </c>
      <c r="K2754" s="1" t="e">
        <f>IFERROR(MID(SUBSTITUTE([kw rough in title],",","."),FIND("(",[kw rough in title])+1,20),SUBSTITUTE(IFERROR(MID([kw rough in title],FIND(" ",[kw rough in title])+1,20),[kw rough in title]),",","."))</f>
        <v>#N/A</v>
      </c>
      <c r="L2754" s="1">
        <f>IFERROR(FIND("kW",[desc]),0)</f>
        <v>71</v>
      </c>
      <c r="M2754">
        <f t="array" ref="M2754">MIN(IFERROR(FIND(IstNumbers,E2754),""))</f>
        <v>29</v>
      </c>
      <c r="N2754" s="1" t="str">
        <f>IF([first '# in desc]&lt;[pos kw in desc],MID([desc],[pos kw in desc]-7,7))</f>
        <v xml:space="preserve">­me 16 </v>
      </c>
      <c r="O275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54" s="1" t="str">
        <f>TRIM(IF([first '# in desc]&lt;[pos kw in desc],MID([desc],[pos kw in desc]-6,6),FALSE))</f>
        <v>me 16</v>
      </c>
      <c r="Q2754" s="1" t="b">
        <f>IF(LEN([manuell])=0,IFERROR([kw fine in title]*1,IFERROR(SUMPRODUCT(COUNTIF(IsDigits,MID([kw in desc],ROW($A$1:$A$150),1)))=LEN([kw in desc]),#N/A)),[manuell])</f>
        <v>0</v>
      </c>
      <c r="R2754" s="1" t="str">
        <f>IF([pos kw in title]&gt;0,MID(J2754,#REF!,4),IF([first '# in title]&gt;0,MID([title],[first '# in title],3),IF([first '# in title]&gt;0,MID([desc],#REF!,3),VLOOKUP([productid],$G$2:$R$1386,8))))</f>
        <v xml:space="preserve">16 </v>
      </c>
      <c r="S2754" s="1" t="e">
        <f>IF([kw in desc]=[kw rough in title],[kw in desc]*1,IFERROR(LEFT([kw_dirty],3)*1,IFERROR(LEFT([kw_dirty],2)*1,"n.a.")))</f>
        <v>#N/A</v>
      </c>
      <c r="T2754" s="1"/>
      <c r="U2754" s="1">
        <f>VLOOKUP(Tabelle1[[#This Row],[productid]],Tabelle2[#All],2,FALSE)</f>
        <v>16</v>
      </c>
    </row>
    <row r="2755" spans="1:21">
      <c r="A2755" t="s">
        <v>4614</v>
      </c>
      <c r="B2755">
        <v>2488</v>
      </c>
      <c r="C2755">
        <v>289859</v>
      </c>
      <c r="D2755" t="s">
        <v>4631</v>
      </c>
      <c r="E2755" t="s">
        <v>4632</v>
      </c>
      <c r="F2755">
        <v>18406</v>
      </c>
      <c r="G2755">
        <v>2286143</v>
      </c>
      <c r="H2755">
        <f t="shared" si="42"/>
        <v>0</v>
      </c>
      <c r="I2755">
        <f t="array" ref="I2755">MIN(IFERROR(FIND(IstNumbers,A2755),""))</f>
        <v>18</v>
      </c>
      <c r="J2755" s="1" t="e">
        <f>IF([first '# in title]&lt;[pos kw in title],MID([title],[pos kw in title]-6,6),#N/A)</f>
        <v>#N/A</v>
      </c>
      <c r="K2755" s="1" t="e">
        <f>IFERROR(MID(SUBSTITUTE([kw rough in title],",","."),FIND("(",[kw rough in title])+1,20),SUBSTITUTE(IFERROR(MID([kw rough in title],FIND(" ",[kw rough in title])+1,20),[kw rough in title]),",","."))</f>
        <v>#N/A</v>
      </c>
      <c r="L2755" s="1">
        <f>IFERROR(FIND("kW",[desc]),0)</f>
        <v>0</v>
      </c>
      <c r="M2755">
        <f t="array" ref="M2755">MIN(IFERROR(FIND(IstNumbers,E2755),""))</f>
        <v>33</v>
      </c>
      <c r="N2755" s="1" t="b">
        <f>IF([first '# in desc]&lt;[pos kw in desc],MID([desc],[pos kw in desc]-7,7))</f>
        <v>0</v>
      </c>
      <c r="O27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55" s="1" t="str">
        <f>TRIM(IF([first '# in desc]&lt;[pos kw in desc],MID([desc],[pos kw in desc]-6,6),FALSE))</f>
        <v>FALSCH</v>
      </c>
      <c r="Q2755" s="1" t="b">
        <f>IF(LEN([manuell])=0,IFERROR([kw fine in title]*1,IFERROR(SUMPRODUCT(COUNTIF(IsDigits,MID([kw in desc],ROW($A$1:$A$150),1)))=LEN([kw in desc]),#N/A)),[manuell])</f>
        <v>0</v>
      </c>
      <c r="R2755" s="1" t="str">
        <f>IF([pos kw in title]&gt;0,MID(J2755,#REF!,4),IF([first '# in title]&gt;0,MID([title],[first '# in title],3),IF([first '# in title]&gt;0,MID([desc],#REF!,3),VLOOKUP([productid],$G$2:$R$1386,8))))</f>
        <v>146</v>
      </c>
      <c r="S2755" s="1" t="e">
        <f>IF([kw in desc]=[kw rough in title],[kw in desc]*1,IFERROR(LEFT([kw_dirty],3)*1,IFERROR(LEFT([kw_dirty],2)*1,"n.a.")))</f>
        <v>#N/A</v>
      </c>
      <c r="T2755" s="1"/>
      <c r="U2755" s="1" t="e">
        <f>VLOOKUP(Tabelle1[[#This Row],[productid]],Tabelle2[#All],2,FALSE)</f>
        <v>#N/A</v>
      </c>
    </row>
    <row r="2756" spans="1:21">
      <c r="A2756" t="s">
        <v>4595</v>
      </c>
      <c r="B2756">
        <v>3320</v>
      </c>
      <c r="C2756">
        <v>289859</v>
      </c>
      <c r="D2756" t="s">
        <v>4633</v>
      </c>
      <c r="E2756" t="s">
        <v>4634</v>
      </c>
      <c r="F2756">
        <v>18406</v>
      </c>
      <c r="G2756">
        <v>3094808</v>
      </c>
      <c r="H2756">
        <f t="shared" ref="H2756:H2819" si="43">IFERROR(FIND("kW",A2756),0)</f>
        <v>0</v>
      </c>
      <c r="I2756">
        <f t="array" ref="I2756">MIN(IFERROR(FIND(IstNumbers,A2756),""))</f>
        <v>14</v>
      </c>
      <c r="J2756" s="1" t="e">
        <f>IF([first '# in title]&lt;[pos kw in title],MID([title],[pos kw in title]-6,6),#N/A)</f>
        <v>#N/A</v>
      </c>
      <c r="K2756" s="1" t="e">
        <f>IFERROR(MID(SUBSTITUTE([kw rough in title],",","."),FIND("(",[kw rough in title])+1,20),SUBSTITUTE(IFERROR(MID([kw rough in title],FIND(" ",[kw rough in title])+1,20),[kw rough in title]),",","."))</f>
        <v>#N/A</v>
      </c>
      <c r="L2756" s="1">
        <f>IFERROR(FIND("kW",[desc]),0)</f>
        <v>0</v>
      </c>
      <c r="M2756">
        <f t="array" ref="M2756">MIN(IFERROR(FIND(IstNumbers,E2756),""))</f>
        <v>31</v>
      </c>
      <c r="N2756" s="1" t="b">
        <f>IF([first '# in desc]&lt;[pos kw in desc],MID([desc],[pos kw in desc]-7,7))</f>
        <v>0</v>
      </c>
      <c r="O27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56" s="1" t="str">
        <f>TRIM(IF([first '# in desc]&lt;[pos kw in desc],MID([desc],[pos kw in desc]-6,6),FALSE))</f>
        <v>FALSCH</v>
      </c>
      <c r="Q2756" s="1" t="b">
        <f>IF(LEN([manuell])=0,IFERROR([kw fine in title]*1,IFERROR(SUMPRODUCT(COUNTIF(IsDigits,MID([kw in desc],ROW($A$1:$A$150),1)))=LEN([kw in desc]),#N/A)),[manuell])</f>
        <v>0</v>
      </c>
      <c r="R2756" s="1" t="str">
        <f>IF([pos kw in title]&gt;0,MID(J2756,#REF!,4),IF([first '# in title]&gt;0,MID([title],[first '# in title],3),IF([first '# in title]&gt;0,MID([desc],#REF!,3),VLOOKUP([productid],$G$2:$R$1386,8))))</f>
        <v>28</v>
      </c>
      <c r="S2756" s="1" t="e">
        <f>IF([kw in desc]=[kw rough in title],[kw in desc]*1,IFERROR(LEFT([kw_dirty],3)*1,IFERROR(LEFT([kw_dirty],2)*1,"n.a.")))</f>
        <v>#N/A</v>
      </c>
      <c r="T2756" s="1"/>
      <c r="U2756" s="1" t="e">
        <f>VLOOKUP(Tabelle1[[#This Row],[productid]],Tabelle2[#All],2,FALSE)</f>
        <v>#N/A</v>
      </c>
    </row>
    <row r="2757" spans="1:21" hidden="1">
      <c r="A2757" t="s">
        <v>4619</v>
      </c>
      <c r="B2757">
        <v>2314</v>
      </c>
      <c r="C2757">
        <v>289859</v>
      </c>
      <c r="D2757" t="s">
        <v>4635</v>
      </c>
      <c r="E2757" t="s">
        <v>4320</v>
      </c>
      <c r="F2757">
        <v>18406</v>
      </c>
      <c r="G2757">
        <v>1219746</v>
      </c>
      <c r="H2757">
        <f t="shared" si="43"/>
        <v>0</v>
      </c>
      <c r="I2757">
        <f t="array" ref="I2757">MIN(IFERROR(FIND(IstNumbers,A2757),""))</f>
        <v>14</v>
      </c>
      <c r="J2757" s="1" t="e">
        <f>IF([first '# in title]&lt;[pos kw in title],MID([title],[pos kw in title]-6,6),#N/A)</f>
        <v>#N/A</v>
      </c>
      <c r="K2757" s="1" t="e">
        <f>IFERROR(MID(SUBSTITUTE([kw rough in title],",","."),FIND("(",[kw rough in title])+1,20),SUBSTITUTE(IFERROR(MID([kw rough in title],FIND(" ",[kw rough in title])+1,20),[kw rough in title]),",","."))</f>
        <v>#N/A</v>
      </c>
      <c r="L2757" s="1">
        <f>IFERROR(FIND("kW",[desc]),0)</f>
        <v>71</v>
      </c>
      <c r="M2757">
        <f t="array" ref="M2757">MIN(IFERROR(FIND(IstNumbers,E2757),""))</f>
        <v>29</v>
      </c>
      <c r="N2757" s="1" t="str">
        <f>IF([first '# in desc]&lt;[pos kw in desc],MID([desc],[pos kw in desc]-7,7))</f>
        <v xml:space="preserve">­me 16 </v>
      </c>
      <c r="O275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57" s="1" t="str">
        <f>TRIM(IF([first '# in desc]&lt;[pos kw in desc],MID([desc],[pos kw in desc]-6,6),FALSE))</f>
        <v>me 16</v>
      </c>
      <c r="Q2757" s="1" t="b">
        <f>IF(LEN([manuell])=0,IFERROR([kw fine in title]*1,IFERROR(SUMPRODUCT(COUNTIF(IsDigits,MID([kw in desc],ROW($A$1:$A$150),1)))=LEN([kw in desc]),#N/A)),[manuell])</f>
        <v>0</v>
      </c>
      <c r="R2757" s="1" t="str">
        <f>IF([pos kw in title]&gt;0,MID(J2757,#REF!,4),IF([first '# in title]&gt;0,MID([title],[first '# in title],3),IF([first '# in title]&gt;0,MID([desc],#REF!,3),VLOOKUP([productid],$G$2:$R$1386,8))))</f>
        <v xml:space="preserve">16 </v>
      </c>
      <c r="S2757" s="1" t="e">
        <f>IF([kw in desc]=[kw rough in title],[kw in desc]*1,IFERROR(LEFT([kw_dirty],3)*1,IFERROR(LEFT([kw_dirty],2)*1,"n.a.")))</f>
        <v>#N/A</v>
      </c>
      <c r="T2757" s="1"/>
      <c r="U2757" s="1">
        <f>VLOOKUP(Tabelle1[[#This Row],[productid]],Tabelle2[#All],2,FALSE)</f>
        <v>16</v>
      </c>
    </row>
    <row r="2758" spans="1:21">
      <c r="A2758" t="s">
        <v>4614</v>
      </c>
      <c r="B2758">
        <v>2488</v>
      </c>
      <c r="C2758">
        <v>289859</v>
      </c>
      <c r="D2758" t="s">
        <v>4636</v>
      </c>
      <c r="E2758" t="s">
        <v>4637</v>
      </c>
      <c r="F2758">
        <v>18406</v>
      </c>
      <c r="G2758">
        <v>2286143</v>
      </c>
      <c r="H2758">
        <f t="shared" si="43"/>
        <v>0</v>
      </c>
      <c r="I2758">
        <f t="array" ref="I2758">MIN(IFERROR(FIND(IstNumbers,A2758),""))</f>
        <v>18</v>
      </c>
      <c r="J2758" s="1" t="e">
        <f>IF([first '# in title]&lt;[pos kw in title],MID([title],[pos kw in title]-6,6),#N/A)</f>
        <v>#N/A</v>
      </c>
      <c r="K2758" s="1" t="e">
        <f>IFERROR(MID(SUBSTITUTE([kw rough in title],",","."),FIND("(",[kw rough in title])+1,20),SUBSTITUTE(IFERROR(MID([kw rough in title],FIND(" ",[kw rough in title])+1,20),[kw rough in title]),",","."))</f>
        <v>#N/A</v>
      </c>
      <c r="L2758" s="1">
        <f>IFERROR(FIND("kW",[desc]),0)</f>
        <v>0</v>
      </c>
      <c r="M2758">
        <f t="array" ref="M2758">MIN(IFERROR(FIND(IstNumbers,E2758),""))</f>
        <v>33</v>
      </c>
      <c r="N2758" s="1" t="b">
        <f>IF([first '# in desc]&lt;[pos kw in desc],MID([desc],[pos kw in desc]-7,7))</f>
        <v>0</v>
      </c>
      <c r="O27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58" s="1" t="str">
        <f>TRIM(IF([first '# in desc]&lt;[pos kw in desc],MID([desc],[pos kw in desc]-6,6),FALSE))</f>
        <v>FALSCH</v>
      </c>
      <c r="Q2758" s="1" t="b">
        <f>IF(LEN([manuell])=0,IFERROR([kw fine in title]*1,IFERROR(SUMPRODUCT(COUNTIF(IsDigits,MID([kw in desc],ROW($A$1:$A$150),1)))=LEN([kw in desc]),#N/A)),[manuell])</f>
        <v>0</v>
      </c>
      <c r="R2758" s="1" t="str">
        <f>IF([pos kw in title]&gt;0,MID(J2758,#REF!,4),IF([first '# in title]&gt;0,MID([title],[first '# in title],3),IF([first '# in title]&gt;0,MID([desc],#REF!,3),VLOOKUP([productid],$G$2:$R$1386,8))))</f>
        <v>146</v>
      </c>
      <c r="S2758" s="1" t="e">
        <f>IF([kw in desc]=[kw rough in title],[kw in desc]*1,IFERROR(LEFT([kw_dirty],3)*1,IFERROR(LEFT([kw_dirty],2)*1,"n.a.")))</f>
        <v>#N/A</v>
      </c>
      <c r="T2758" s="1"/>
      <c r="U2758" s="1" t="e">
        <f>VLOOKUP(Tabelle1[[#This Row],[productid]],Tabelle2[#All],2,FALSE)</f>
        <v>#N/A</v>
      </c>
    </row>
    <row r="2759" spans="1:21">
      <c r="A2759" t="s">
        <v>4595</v>
      </c>
      <c r="B2759">
        <v>3320</v>
      </c>
      <c r="C2759">
        <v>289859</v>
      </c>
      <c r="D2759" t="s">
        <v>4638</v>
      </c>
      <c r="E2759" t="s">
        <v>4639</v>
      </c>
      <c r="F2759">
        <v>18406</v>
      </c>
      <c r="G2759">
        <v>3094808</v>
      </c>
      <c r="H2759">
        <f t="shared" si="43"/>
        <v>0</v>
      </c>
      <c r="I2759">
        <f t="array" ref="I2759">MIN(IFERROR(FIND(IstNumbers,A2759),""))</f>
        <v>14</v>
      </c>
      <c r="J2759" s="1" t="e">
        <f>IF([first '# in title]&lt;[pos kw in title],MID([title],[pos kw in title]-6,6),#N/A)</f>
        <v>#N/A</v>
      </c>
      <c r="K2759" s="1" t="e">
        <f>IFERROR(MID(SUBSTITUTE([kw rough in title],",","."),FIND("(",[kw rough in title])+1,20),SUBSTITUTE(IFERROR(MID([kw rough in title],FIND(" ",[kw rough in title])+1,20),[kw rough in title]),",","."))</f>
        <v>#N/A</v>
      </c>
      <c r="L2759" s="1">
        <f>IFERROR(FIND("kW",[desc]),0)</f>
        <v>0</v>
      </c>
      <c r="M2759">
        <f t="array" ref="M2759">MIN(IFERROR(FIND(IstNumbers,E2759),""))</f>
        <v>31</v>
      </c>
      <c r="N2759" s="1" t="b">
        <f>IF([first '# in desc]&lt;[pos kw in desc],MID([desc],[pos kw in desc]-7,7))</f>
        <v>0</v>
      </c>
      <c r="O27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59" s="1" t="str">
        <f>TRIM(IF([first '# in desc]&lt;[pos kw in desc],MID([desc],[pos kw in desc]-6,6),FALSE))</f>
        <v>FALSCH</v>
      </c>
      <c r="Q2759" s="1" t="b">
        <f>IF(LEN([manuell])=0,IFERROR([kw fine in title]*1,IFERROR(SUMPRODUCT(COUNTIF(IsDigits,MID([kw in desc],ROW($A$1:$A$150),1)))=LEN([kw in desc]),#N/A)),[manuell])</f>
        <v>0</v>
      </c>
      <c r="R2759" s="1" t="str">
        <f>IF([pos kw in title]&gt;0,MID(J2759,#REF!,4),IF([first '# in title]&gt;0,MID([title],[first '# in title],3),IF([first '# in title]&gt;0,MID([desc],#REF!,3),VLOOKUP([productid],$G$2:$R$1386,8))))</f>
        <v>28</v>
      </c>
      <c r="S2759" s="1" t="e">
        <f>IF([kw in desc]=[kw rough in title],[kw in desc]*1,IFERROR(LEFT([kw_dirty],3)*1,IFERROR(LEFT([kw_dirty],2)*1,"n.a.")))</f>
        <v>#N/A</v>
      </c>
      <c r="T2759" s="1"/>
      <c r="U2759" s="1" t="e">
        <f>VLOOKUP(Tabelle1[[#This Row],[productid]],Tabelle2[#All],2,FALSE)</f>
        <v>#N/A</v>
      </c>
    </row>
    <row r="2760" spans="1:21" hidden="1">
      <c r="A2760" t="s">
        <v>4619</v>
      </c>
      <c r="B2760">
        <v>2314</v>
      </c>
      <c r="C2760">
        <v>289859</v>
      </c>
      <c r="D2760" t="s">
        <v>4640</v>
      </c>
      <c r="E2760" t="s">
        <v>4230</v>
      </c>
      <c r="F2760">
        <v>18406</v>
      </c>
      <c r="G2760">
        <v>1219746</v>
      </c>
      <c r="H2760">
        <f t="shared" si="43"/>
        <v>0</v>
      </c>
      <c r="I2760">
        <f t="array" ref="I2760">MIN(IFERROR(FIND(IstNumbers,A2760),""))</f>
        <v>14</v>
      </c>
      <c r="J2760" s="1" t="e">
        <f>IF([first '# in title]&lt;[pos kw in title],MID([title],[pos kw in title]-6,6),#N/A)</f>
        <v>#N/A</v>
      </c>
      <c r="K2760" s="1" t="e">
        <f>IFERROR(MID(SUBSTITUTE([kw rough in title],",","."),FIND("(",[kw rough in title])+1,20),SUBSTITUTE(IFERROR(MID([kw rough in title],FIND(" ",[kw rough in title])+1,20),[kw rough in title]),",","."))</f>
        <v>#N/A</v>
      </c>
      <c r="L2760" s="1">
        <f>IFERROR(FIND("kW",[desc]),0)</f>
        <v>71</v>
      </c>
      <c r="M2760">
        <f t="array" ref="M2760">MIN(IFERROR(FIND(IstNumbers,E2760),""))</f>
        <v>29</v>
      </c>
      <c r="N2760" s="1" t="str">
        <f>IF([first '# in desc]&lt;[pos kw in desc],MID([desc],[pos kw in desc]-7,7))</f>
        <v xml:space="preserve">­me 16 </v>
      </c>
      <c r="O276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60" s="1" t="str">
        <f>TRIM(IF([first '# in desc]&lt;[pos kw in desc],MID([desc],[pos kw in desc]-6,6),FALSE))</f>
        <v>me 16</v>
      </c>
      <c r="Q2760" s="1" t="b">
        <f>IF(LEN([manuell])=0,IFERROR([kw fine in title]*1,IFERROR(SUMPRODUCT(COUNTIF(IsDigits,MID([kw in desc],ROW($A$1:$A$150),1)))=LEN([kw in desc]),#N/A)),[manuell])</f>
        <v>0</v>
      </c>
      <c r="R2760" s="1" t="str">
        <f>IF([pos kw in title]&gt;0,MID(J2760,#REF!,4),IF([first '# in title]&gt;0,MID([title],[first '# in title],3),IF([first '# in title]&gt;0,MID([desc],#REF!,3),VLOOKUP([productid],$G$2:$R$1386,8))))</f>
        <v xml:space="preserve">16 </v>
      </c>
      <c r="S2760" s="1" t="e">
        <f>IF([kw in desc]=[kw rough in title],[kw in desc]*1,IFERROR(LEFT([kw_dirty],3)*1,IFERROR(LEFT([kw_dirty],2)*1,"n.a.")))</f>
        <v>#N/A</v>
      </c>
      <c r="T2760" s="1"/>
      <c r="U2760" s="1">
        <f>VLOOKUP(Tabelle1[[#This Row],[productid]],Tabelle2[#All],2,FALSE)</f>
        <v>16</v>
      </c>
    </row>
    <row r="2761" spans="1:21">
      <c r="A2761" t="s">
        <v>4614</v>
      </c>
      <c r="B2761">
        <v>2488</v>
      </c>
      <c r="C2761">
        <v>289859</v>
      </c>
      <c r="D2761" t="s">
        <v>4641</v>
      </c>
      <c r="E2761" t="s">
        <v>4642</v>
      </c>
      <c r="F2761">
        <v>18406</v>
      </c>
      <c r="G2761">
        <v>2286143</v>
      </c>
      <c r="H2761">
        <f t="shared" si="43"/>
        <v>0</v>
      </c>
      <c r="I2761">
        <f t="array" ref="I2761">MIN(IFERROR(FIND(IstNumbers,A2761),""))</f>
        <v>18</v>
      </c>
      <c r="J2761" s="1" t="e">
        <f>IF([first '# in title]&lt;[pos kw in title],MID([title],[pos kw in title]-6,6),#N/A)</f>
        <v>#N/A</v>
      </c>
      <c r="K2761" s="1" t="e">
        <f>IFERROR(MID(SUBSTITUTE([kw rough in title],",","."),FIND("(",[kw rough in title])+1,20),SUBSTITUTE(IFERROR(MID([kw rough in title],FIND(" ",[kw rough in title])+1,20),[kw rough in title]),",","."))</f>
        <v>#N/A</v>
      </c>
      <c r="L2761" s="1">
        <f>IFERROR(FIND("kW",[desc]),0)</f>
        <v>0</v>
      </c>
      <c r="M2761">
        <f t="array" ref="M2761">MIN(IFERROR(FIND(IstNumbers,E2761),""))</f>
        <v>33</v>
      </c>
      <c r="N2761" s="1" t="b">
        <f>IF([first '# in desc]&lt;[pos kw in desc],MID([desc],[pos kw in desc]-7,7))</f>
        <v>0</v>
      </c>
      <c r="O27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61" s="1" t="str">
        <f>TRIM(IF([first '# in desc]&lt;[pos kw in desc],MID([desc],[pos kw in desc]-6,6),FALSE))</f>
        <v>FALSCH</v>
      </c>
      <c r="Q2761" s="1" t="b">
        <f>IF(LEN([manuell])=0,IFERROR([kw fine in title]*1,IFERROR(SUMPRODUCT(COUNTIF(IsDigits,MID([kw in desc],ROW($A$1:$A$150),1)))=LEN([kw in desc]),#N/A)),[manuell])</f>
        <v>0</v>
      </c>
      <c r="R2761" s="1" t="str">
        <f>IF([pos kw in title]&gt;0,MID(J2761,#REF!,4),IF([first '# in title]&gt;0,MID([title],[first '# in title],3),IF([first '# in title]&gt;0,MID([desc],#REF!,3),VLOOKUP([productid],$G$2:$R$1386,8))))</f>
        <v>146</v>
      </c>
      <c r="S2761" s="1" t="e">
        <f>IF([kw in desc]=[kw rough in title],[kw in desc]*1,IFERROR(LEFT([kw_dirty],3)*1,IFERROR(LEFT([kw_dirty],2)*1,"n.a.")))</f>
        <v>#N/A</v>
      </c>
      <c r="T2761" s="1"/>
      <c r="U2761" s="1" t="e">
        <f>VLOOKUP(Tabelle1[[#This Row],[productid]],Tabelle2[#All],2,FALSE)</f>
        <v>#N/A</v>
      </c>
    </row>
    <row r="2762" spans="1:21">
      <c r="A2762" t="s">
        <v>4595</v>
      </c>
      <c r="B2762">
        <v>3320</v>
      </c>
      <c r="C2762">
        <v>289859</v>
      </c>
      <c r="D2762" t="s">
        <v>4643</v>
      </c>
      <c r="E2762" t="s">
        <v>4644</v>
      </c>
      <c r="F2762">
        <v>18406</v>
      </c>
      <c r="G2762">
        <v>3094808</v>
      </c>
      <c r="H2762">
        <f t="shared" si="43"/>
        <v>0</v>
      </c>
      <c r="I2762">
        <f t="array" ref="I2762">MIN(IFERROR(FIND(IstNumbers,A2762),""))</f>
        <v>14</v>
      </c>
      <c r="J2762" s="1" t="e">
        <f>IF([first '# in title]&lt;[pos kw in title],MID([title],[pos kw in title]-6,6),#N/A)</f>
        <v>#N/A</v>
      </c>
      <c r="K2762" s="1" t="e">
        <f>IFERROR(MID(SUBSTITUTE([kw rough in title],",","."),FIND("(",[kw rough in title])+1,20),SUBSTITUTE(IFERROR(MID([kw rough in title],FIND(" ",[kw rough in title])+1,20),[kw rough in title]),",","."))</f>
        <v>#N/A</v>
      </c>
      <c r="L2762" s="1">
        <f>IFERROR(FIND("kW",[desc]),0)</f>
        <v>0</v>
      </c>
      <c r="M2762">
        <f t="array" ref="M2762">MIN(IFERROR(FIND(IstNumbers,E2762),""))</f>
        <v>31</v>
      </c>
      <c r="N2762" s="1" t="b">
        <f>IF([first '# in desc]&lt;[pos kw in desc],MID([desc],[pos kw in desc]-7,7))</f>
        <v>0</v>
      </c>
      <c r="O27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62" s="1" t="str">
        <f>TRIM(IF([first '# in desc]&lt;[pos kw in desc],MID([desc],[pos kw in desc]-6,6),FALSE))</f>
        <v>FALSCH</v>
      </c>
      <c r="Q2762" s="1" t="b">
        <f>IF(LEN([manuell])=0,IFERROR([kw fine in title]*1,IFERROR(SUMPRODUCT(COUNTIF(IsDigits,MID([kw in desc],ROW($A$1:$A$150),1)))=LEN([kw in desc]),#N/A)),[manuell])</f>
        <v>0</v>
      </c>
      <c r="R2762" s="1" t="str">
        <f>IF([pos kw in title]&gt;0,MID(J2762,#REF!,4),IF([first '# in title]&gt;0,MID([title],[first '# in title],3),IF([first '# in title]&gt;0,MID([desc],#REF!,3),VLOOKUP([productid],$G$2:$R$1386,8))))</f>
        <v>28</v>
      </c>
      <c r="S2762" s="1" t="e">
        <f>IF([kw in desc]=[kw rough in title],[kw in desc]*1,IFERROR(LEFT([kw_dirty],3)*1,IFERROR(LEFT([kw_dirty],2)*1,"n.a.")))</f>
        <v>#N/A</v>
      </c>
      <c r="T2762" s="1"/>
      <c r="U2762" s="1" t="e">
        <f>VLOOKUP(Tabelle1[[#This Row],[productid]],Tabelle2[#All],2,FALSE)</f>
        <v>#N/A</v>
      </c>
    </row>
    <row r="2763" spans="1:21" hidden="1">
      <c r="A2763" t="s">
        <v>4619</v>
      </c>
      <c r="B2763">
        <v>2315</v>
      </c>
      <c r="C2763">
        <v>289859</v>
      </c>
      <c r="D2763" t="s">
        <v>4645</v>
      </c>
      <c r="E2763" t="s">
        <v>4646</v>
      </c>
      <c r="F2763">
        <v>18406</v>
      </c>
      <c r="G2763">
        <v>1219746</v>
      </c>
      <c r="H2763">
        <f t="shared" si="43"/>
        <v>0</v>
      </c>
      <c r="I2763">
        <f t="array" ref="I2763">MIN(IFERROR(FIND(IstNumbers,A2763),""))</f>
        <v>14</v>
      </c>
      <c r="J2763" s="1" t="e">
        <f>IF([first '# in title]&lt;[pos kw in title],MID([title],[pos kw in title]-6,6),#N/A)</f>
        <v>#N/A</v>
      </c>
      <c r="K2763" s="1" t="e">
        <f>IFERROR(MID(SUBSTITUTE([kw rough in title],",","."),FIND("(",[kw rough in title])+1,20),SUBSTITUTE(IFERROR(MID([kw rough in title],FIND(" ",[kw rough in title])+1,20),[kw rough in title]),",","."))</f>
        <v>#N/A</v>
      </c>
      <c r="L2763" s="1">
        <f>IFERROR(FIND("kW",[desc]),0)</f>
        <v>71</v>
      </c>
      <c r="M2763">
        <f t="array" ref="M2763">MIN(IFERROR(FIND(IstNumbers,E2763),""))</f>
        <v>29</v>
      </c>
      <c r="N2763" s="1" t="str">
        <f>IF([first '# in desc]&lt;[pos kw in desc],MID([desc],[pos kw in desc]-7,7))</f>
        <v xml:space="preserve">­me 16 </v>
      </c>
      <c r="O276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63" s="1" t="str">
        <f>TRIM(IF([first '# in desc]&lt;[pos kw in desc],MID([desc],[pos kw in desc]-6,6),FALSE))</f>
        <v>me 16</v>
      </c>
      <c r="Q2763" s="1" t="b">
        <f>IF(LEN([manuell])=0,IFERROR([kw fine in title]*1,IFERROR(SUMPRODUCT(COUNTIF(IsDigits,MID([kw in desc],ROW($A$1:$A$150),1)))=LEN([kw in desc]),#N/A)),[manuell])</f>
        <v>0</v>
      </c>
      <c r="R2763" s="1" t="str">
        <f>IF([pos kw in title]&gt;0,MID(J2763,#REF!,4),IF([first '# in title]&gt;0,MID([title],[first '# in title],3),IF([first '# in title]&gt;0,MID([desc],#REF!,3),VLOOKUP([productid],$G$2:$R$1386,8))))</f>
        <v xml:space="preserve">16 </v>
      </c>
      <c r="S2763" s="1" t="e">
        <f>IF([kw in desc]=[kw rough in title],[kw in desc]*1,IFERROR(LEFT([kw_dirty],3)*1,IFERROR(LEFT([kw_dirty],2)*1,"n.a.")))</f>
        <v>#N/A</v>
      </c>
      <c r="T2763" s="1"/>
      <c r="U2763" s="1">
        <f>VLOOKUP(Tabelle1[[#This Row],[productid]],Tabelle2[#All],2,FALSE)</f>
        <v>16</v>
      </c>
    </row>
    <row r="2764" spans="1:21">
      <c r="A2764" t="s">
        <v>4614</v>
      </c>
      <c r="B2764">
        <v>2488</v>
      </c>
      <c r="C2764">
        <v>289859</v>
      </c>
      <c r="D2764" t="s">
        <v>4647</v>
      </c>
      <c r="E2764" t="s">
        <v>4648</v>
      </c>
      <c r="F2764">
        <v>18406</v>
      </c>
      <c r="G2764">
        <v>2286143</v>
      </c>
      <c r="H2764">
        <f t="shared" si="43"/>
        <v>0</v>
      </c>
      <c r="I2764">
        <f t="array" ref="I2764">MIN(IFERROR(FIND(IstNumbers,A2764),""))</f>
        <v>18</v>
      </c>
      <c r="J2764" s="1" t="e">
        <f>IF([first '# in title]&lt;[pos kw in title],MID([title],[pos kw in title]-6,6),#N/A)</f>
        <v>#N/A</v>
      </c>
      <c r="K2764" s="1" t="e">
        <f>IFERROR(MID(SUBSTITUTE([kw rough in title],",","."),FIND("(",[kw rough in title])+1,20),SUBSTITUTE(IFERROR(MID([kw rough in title],FIND(" ",[kw rough in title])+1,20),[kw rough in title]),",","."))</f>
        <v>#N/A</v>
      </c>
      <c r="L2764" s="1">
        <f>IFERROR(FIND("kW",[desc]),0)</f>
        <v>0</v>
      </c>
      <c r="M2764">
        <f t="array" ref="M2764">MIN(IFERROR(FIND(IstNumbers,E2764),""))</f>
        <v>33</v>
      </c>
      <c r="N2764" s="1" t="b">
        <f>IF([first '# in desc]&lt;[pos kw in desc],MID([desc],[pos kw in desc]-7,7))</f>
        <v>0</v>
      </c>
      <c r="O27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64" s="1" t="str">
        <f>TRIM(IF([first '# in desc]&lt;[pos kw in desc],MID([desc],[pos kw in desc]-6,6),FALSE))</f>
        <v>FALSCH</v>
      </c>
      <c r="Q2764" s="1" t="b">
        <f>IF(LEN([manuell])=0,IFERROR([kw fine in title]*1,IFERROR(SUMPRODUCT(COUNTIF(IsDigits,MID([kw in desc],ROW($A$1:$A$150),1)))=LEN([kw in desc]),#N/A)),[manuell])</f>
        <v>0</v>
      </c>
      <c r="R2764" s="1" t="str">
        <f>IF([pos kw in title]&gt;0,MID(J2764,#REF!,4),IF([first '# in title]&gt;0,MID([title],[first '# in title],3),IF([first '# in title]&gt;0,MID([desc],#REF!,3),VLOOKUP([productid],$G$2:$R$1386,8))))</f>
        <v>146</v>
      </c>
      <c r="S2764" s="1" t="e">
        <f>IF([kw in desc]=[kw rough in title],[kw in desc]*1,IFERROR(LEFT([kw_dirty],3)*1,IFERROR(LEFT([kw_dirty],2)*1,"n.a.")))</f>
        <v>#N/A</v>
      </c>
      <c r="T2764" s="1"/>
      <c r="U2764" s="1" t="e">
        <f>VLOOKUP(Tabelle1[[#This Row],[productid]],Tabelle2[#All],2,FALSE)</f>
        <v>#N/A</v>
      </c>
    </row>
    <row r="2765" spans="1:21">
      <c r="A2765" t="s">
        <v>4595</v>
      </c>
      <c r="B2765">
        <v>3325</v>
      </c>
      <c r="C2765">
        <v>289859</v>
      </c>
      <c r="D2765" t="s">
        <v>4649</v>
      </c>
      <c r="E2765" t="s">
        <v>4650</v>
      </c>
      <c r="F2765">
        <v>18406</v>
      </c>
      <c r="G2765">
        <v>3094808</v>
      </c>
      <c r="H2765">
        <f t="shared" si="43"/>
        <v>0</v>
      </c>
      <c r="I2765">
        <f t="array" ref="I2765">MIN(IFERROR(FIND(IstNumbers,A2765),""))</f>
        <v>14</v>
      </c>
      <c r="J2765" s="1" t="e">
        <f>IF([first '# in title]&lt;[pos kw in title],MID([title],[pos kw in title]-6,6),#N/A)</f>
        <v>#N/A</v>
      </c>
      <c r="K2765" s="1" t="e">
        <f>IFERROR(MID(SUBSTITUTE([kw rough in title],",","."),FIND("(",[kw rough in title])+1,20),SUBSTITUTE(IFERROR(MID([kw rough in title],FIND(" ",[kw rough in title])+1,20),[kw rough in title]),",","."))</f>
        <v>#N/A</v>
      </c>
      <c r="L2765" s="1">
        <f>IFERROR(FIND("kW",[desc]),0)</f>
        <v>0</v>
      </c>
      <c r="M2765">
        <f t="array" ref="M2765">MIN(IFERROR(FIND(IstNumbers,E2765),""))</f>
        <v>31</v>
      </c>
      <c r="N2765" s="1" t="b">
        <f>IF([first '# in desc]&lt;[pos kw in desc],MID([desc],[pos kw in desc]-7,7))</f>
        <v>0</v>
      </c>
      <c r="O27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65" s="1" t="str">
        <f>TRIM(IF([first '# in desc]&lt;[pos kw in desc],MID([desc],[pos kw in desc]-6,6),FALSE))</f>
        <v>FALSCH</v>
      </c>
      <c r="Q2765" s="1" t="b">
        <f>IF(LEN([manuell])=0,IFERROR([kw fine in title]*1,IFERROR(SUMPRODUCT(COUNTIF(IsDigits,MID([kw in desc],ROW($A$1:$A$150),1)))=LEN([kw in desc]),#N/A)),[manuell])</f>
        <v>0</v>
      </c>
      <c r="R2765" s="1" t="str">
        <f>IF([pos kw in title]&gt;0,MID(J2765,#REF!,4),IF([first '# in title]&gt;0,MID([title],[first '# in title],3),IF([first '# in title]&gt;0,MID([desc],#REF!,3),VLOOKUP([productid],$G$2:$R$1386,8))))</f>
        <v>28</v>
      </c>
      <c r="S2765" s="1" t="e">
        <f>IF([kw in desc]=[kw rough in title],[kw in desc]*1,IFERROR(LEFT([kw_dirty],3)*1,IFERROR(LEFT([kw_dirty],2)*1,"n.a.")))</f>
        <v>#N/A</v>
      </c>
      <c r="T2765" s="1"/>
      <c r="U2765" s="1" t="e">
        <f>VLOOKUP(Tabelle1[[#This Row],[productid]],Tabelle2[#All],2,FALSE)</f>
        <v>#N/A</v>
      </c>
    </row>
    <row r="2766" spans="1:21" hidden="1">
      <c r="A2766" t="s">
        <v>4651</v>
      </c>
      <c r="B2766">
        <v>3360</v>
      </c>
      <c r="C2766">
        <v>289859</v>
      </c>
      <c r="D2766" t="s">
        <v>4652</v>
      </c>
      <c r="E2766" t="s">
        <v>4200</v>
      </c>
      <c r="F2766">
        <v>18406</v>
      </c>
      <c r="G2766">
        <v>1750863</v>
      </c>
      <c r="H2766">
        <f t="shared" si="43"/>
        <v>0</v>
      </c>
      <c r="I2766">
        <f t="array" ref="I2766">MIN(IFERROR(FIND(IstNumbers,A2766),""))</f>
        <v>28</v>
      </c>
      <c r="J2766" s="1" t="e">
        <f>IF([first '# in title]&lt;[pos kw in title],MID([title],[pos kw in title]-6,6),#N/A)</f>
        <v>#N/A</v>
      </c>
      <c r="K2766" s="1" t="e">
        <f>IFERROR(MID(SUBSTITUTE([kw rough in title],",","."),FIND("(",[kw rough in title])+1,20),SUBSTITUTE(IFERROR(MID([kw rough in title],FIND(" ",[kw rough in title])+1,20),[kw rough in title]),",","."))</f>
        <v>#N/A</v>
      </c>
      <c r="L2766" s="1">
        <f>IFERROR(FIND("kW",[desc]),0)</f>
        <v>70</v>
      </c>
      <c r="M2766">
        <f t="array" ref="M2766">MIN(IFERROR(FIND(IstNumbers,E2766),""))</f>
        <v>34</v>
      </c>
      <c r="N2766" s="1" t="str">
        <f>IF([first '# in desc]&lt;[pos kw in desc],MID([desc],[pos kw in desc]-7,7))</f>
        <v xml:space="preserve">­me 42 </v>
      </c>
      <c r="O27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66" s="1" t="str">
        <f>TRIM(IF([first '# in desc]&lt;[pos kw in desc],MID([desc],[pos kw in desc]-6,6),FALSE))</f>
        <v>me 42</v>
      </c>
      <c r="Q2766" s="1" t="b">
        <f>IF(LEN([manuell])=0,IFERROR([kw fine in title]*1,IFERROR(SUMPRODUCT(COUNTIF(IsDigits,MID([kw in desc],ROW($A$1:$A$150),1)))=LEN([kw in desc]),#N/A)),[manuell])</f>
        <v>0</v>
      </c>
      <c r="R2766" s="1" t="str">
        <f>IF([pos kw in title]&gt;0,MID(J2766,#REF!,4),IF([first '# in title]&gt;0,MID([title],[first '# in title],3),IF([first '# in title]&gt;0,MID([desc],#REF!,3),VLOOKUP([productid],$G$2:$R$1386,8))))</f>
        <v>42-</v>
      </c>
      <c r="S2766" s="1" t="e">
        <f>IF([kw in desc]=[kw rough in title],[kw in desc]*1,IFERROR(LEFT([kw_dirty],3)*1,IFERROR(LEFT([kw_dirty],2)*1,"n.a.")))</f>
        <v>#N/A</v>
      </c>
      <c r="T2766" s="1"/>
      <c r="U2766" s="1">
        <f>VLOOKUP(Tabelle1[[#This Row],[productid]],Tabelle2[#All],2,FALSE)</f>
        <v>42</v>
      </c>
    </row>
    <row r="2767" spans="1:21" hidden="1">
      <c r="A2767" t="s">
        <v>4619</v>
      </c>
      <c r="B2767">
        <v>2320</v>
      </c>
      <c r="C2767">
        <v>289859</v>
      </c>
      <c r="D2767" t="s">
        <v>4653</v>
      </c>
      <c r="E2767" t="s">
        <v>4654</v>
      </c>
      <c r="F2767">
        <v>18406</v>
      </c>
      <c r="G2767">
        <v>1219746</v>
      </c>
      <c r="H2767">
        <f t="shared" si="43"/>
        <v>0</v>
      </c>
      <c r="I2767">
        <f t="array" ref="I2767">MIN(IFERROR(FIND(IstNumbers,A2767),""))</f>
        <v>14</v>
      </c>
      <c r="J2767" s="1" t="e">
        <f>IF([first '# in title]&lt;[pos kw in title],MID([title],[pos kw in title]-6,6),#N/A)</f>
        <v>#N/A</v>
      </c>
      <c r="K2767" s="1" t="e">
        <f>IFERROR(MID(SUBSTITUTE([kw rough in title],",","."),FIND("(",[kw rough in title])+1,20),SUBSTITUTE(IFERROR(MID([kw rough in title],FIND(" ",[kw rough in title])+1,20),[kw rough in title]),",","."))</f>
        <v>#N/A</v>
      </c>
      <c r="L2767" s="1">
        <f>IFERROR(FIND("kW",[desc]),0)</f>
        <v>71</v>
      </c>
      <c r="M2767">
        <f t="array" ref="M2767">MIN(IFERROR(FIND(IstNumbers,E2767),""))</f>
        <v>29</v>
      </c>
      <c r="N2767" s="1" t="str">
        <f>IF([first '# in desc]&lt;[pos kw in desc],MID([desc],[pos kw in desc]-7,7))</f>
        <v xml:space="preserve">­me 16 </v>
      </c>
      <c r="O276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67" s="1" t="str">
        <f>TRIM(IF([first '# in desc]&lt;[pos kw in desc],MID([desc],[pos kw in desc]-6,6),FALSE))</f>
        <v>me 16</v>
      </c>
      <c r="Q2767" s="1" t="b">
        <f>IF(LEN([manuell])=0,IFERROR([kw fine in title]*1,IFERROR(SUMPRODUCT(COUNTIF(IsDigits,MID([kw in desc],ROW($A$1:$A$150),1)))=LEN([kw in desc]),#N/A)),[manuell])</f>
        <v>0</v>
      </c>
      <c r="R2767" s="1" t="str">
        <f>IF([pos kw in title]&gt;0,MID(J2767,#REF!,4),IF([first '# in title]&gt;0,MID([title],[first '# in title],3),IF([first '# in title]&gt;0,MID([desc],#REF!,3),VLOOKUP([productid],$G$2:$R$1386,8))))</f>
        <v xml:space="preserve">16 </v>
      </c>
      <c r="S2767" s="1" t="e">
        <f>IF([kw in desc]=[kw rough in title],[kw in desc]*1,IFERROR(LEFT([kw_dirty],3)*1,IFERROR(LEFT([kw_dirty],2)*1,"n.a.")))</f>
        <v>#N/A</v>
      </c>
      <c r="T2767" s="1"/>
      <c r="U2767" s="1">
        <f>VLOOKUP(Tabelle1[[#This Row],[productid]],Tabelle2[#All],2,FALSE)</f>
        <v>16</v>
      </c>
    </row>
    <row r="2768" spans="1:21">
      <c r="A2768" t="s">
        <v>4614</v>
      </c>
      <c r="B2768">
        <v>2492</v>
      </c>
      <c r="C2768">
        <v>289859</v>
      </c>
      <c r="D2768" t="s">
        <v>4655</v>
      </c>
      <c r="E2768" t="s">
        <v>4656</v>
      </c>
      <c r="F2768">
        <v>18406</v>
      </c>
      <c r="G2768">
        <v>2286143</v>
      </c>
      <c r="H2768">
        <f t="shared" si="43"/>
        <v>0</v>
      </c>
      <c r="I2768">
        <f t="array" ref="I2768">MIN(IFERROR(FIND(IstNumbers,A2768),""))</f>
        <v>18</v>
      </c>
      <c r="J2768" s="1" t="e">
        <f>IF([first '# in title]&lt;[pos kw in title],MID([title],[pos kw in title]-6,6),#N/A)</f>
        <v>#N/A</v>
      </c>
      <c r="K2768" s="1" t="e">
        <f>IFERROR(MID(SUBSTITUTE([kw rough in title],",","."),FIND("(",[kw rough in title])+1,20),SUBSTITUTE(IFERROR(MID([kw rough in title],FIND(" ",[kw rough in title])+1,20),[kw rough in title]),",","."))</f>
        <v>#N/A</v>
      </c>
      <c r="L2768" s="1">
        <f>IFERROR(FIND("kW",[desc]),0)</f>
        <v>0</v>
      </c>
      <c r="M2768">
        <f t="array" ref="M2768">MIN(IFERROR(FIND(IstNumbers,E2768),""))</f>
        <v>33</v>
      </c>
      <c r="N2768" s="1" t="b">
        <f>IF([first '# in desc]&lt;[pos kw in desc],MID([desc],[pos kw in desc]-7,7))</f>
        <v>0</v>
      </c>
      <c r="O27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68" s="1" t="str">
        <f>TRIM(IF([first '# in desc]&lt;[pos kw in desc],MID([desc],[pos kw in desc]-6,6),FALSE))</f>
        <v>FALSCH</v>
      </c>
      <c r="Q2768" s="1" t="b">
        <f>IF(LEN([manuell])=0,IFERROR([kw fine in title]*1,IFERROR(SUMPRODUCT(COUNTIF(IsDigits,MID([kw in desc],ROW($A$1:$A$150),1)))=LEN([kw in desc]),#N/A)),[manuell])</f>
        <v>0</v>
      </c>
      <c r="R2768" s="1" t="str">
        <f>IF([pos kw in title]&gt;0,MID(J2768,#REF!,4),IF([first '# in title]&gt;0,MID([title],[first '# in title],3),IF([first '# in title]&gt;0,MID([desc],#REF!,3),VLOOKUP([productid],$G$2:$R$1386,8))))</f>
        <v>146</v>
      </c>
      <c r="S2768" s="1" t="e">
        <f>IF([kw in desc]=[kw rough in title],[kw in desc]*1,IFERROR(LEFT([kw_dirty],3)*1,IFERROR(LEFT([kw_dirty],2)*1,"n.a.")))</f>
        <v>#N/A</v>
      </c>
      <c r="T2768" s="1"/>
      <c r="U2768" s="1" t="e">
        <f>VLOOKUP(Tabelle1[[#This Row],[productid]],Tabelle2[#All],2,FALSE)</f>
        <v>#N/A</v>
      </c>
    </row>
    <row r="2769" spans="1:21">
      <c r="A2769" t="s">
        <v>4595</v>
      </c>
      <c r="B2769">
        <v>3330</v>
      </c>
      <c r="C2769">
        <v>289859</v>
      </c>
      <c r="D2769" t="s">
        <v>4657</v>
      </c>
      <c r="E2769" t="s">
        <v>4658</v>
      </c>
      <c r="F2769">
        <v>18406</v>
      </c>
      <c r="G2769">
        <v>3094808</v>
      </c>
      <c r="H2769">
        <f t="shared" si="43"/>
        <v>0</v>
      </c>
      <c r="I2769">
        <f t="array" ref="I2769">MIN(IFERROR(FIND(IstNumbers,A2769),""))</f>
        <v>14</v>
      </c>
      <c r="J2769" s="1" t="e">
        <f>IF([first '# in title]&lt;[pos kw in title],MID([title],[pos kw in title]-6,6),#N/A)</f>
        <v>#N/A</v>
      </c>
      <c r="K2769" s="1" t="e">
        <f>IFERROR(MID(SUBSTITUTE([kw rough in title],",","."),FIND("(",[kw rough in title])+1,20),SUBSTITUTE(IFERROR(MID([kw rough in title],FIND(" ",[kw rough in title])+1,20),[kw rough in title]),",","."))</f>
        <v>#N/A</v>
      </c>
      <c r="L2769" s="1">
        <f>IFERROR(FIND("kW",[desc]),0)</f>
        <v>0</v>
      </c>
      <c r="M2769">
        <f t="array" ref="M2769">MIN(IFERROR(FIND(IstNumbers,E2769),""))</f>
        <v>31</v>
      </c>
      <c r="N2769" s="1" t="b">
        <f>IF([first '# in desc]&lt;[pos kw in desc],MID([desc],[pos kw in desc]-7,7))</f>
        <v>0</v>
      </c>
      <c r="O27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69" s="1" t="str">
        <f>TRIM(IF([first '# in desc]&lt;[pos kw in desc],MID([desc],[pos kw in desc]-6,6),FALSE))</f>
        <v>FALSCH</v>
      </c>
      <c r="Q2769" s="1" t="b">
        <f>IF(LEN([manuell])=0,IFERROR([kw fine in title]*1,IFERROR(SUMPRODUCT(COUNTIF(IsDigits,MID([kw in desc],ROW($A$1:$A$150),1)))=LEN([kw in desc]),#N/A)),[manuell])</f>
        <v>0</v>
      </c>
      <c r="R2769" s="1" t="str">
        <f>IF([pos kw in title]&gt;0,MID(J2769,#REF!,4),IF([first '# in title]&gt;0,MID([title],[first '# in title],3),IF([first '# in title]&gt;0,MID([desc],#REF!,3),VLOOKUP([productid],$G$2:$R$1386,8))))</f>
        <v>28</v>
      </c>
      <c r="S2769" s="1" t="e">
        <f>IF([kw in desc]=[kw rough in title],[kw in desc]*1,IFERROR(LEFT([kw_dirty],3)*1,IFERROR(LEFT([kw_dirty],2)*1,"n.a.")))</f>
        <v>#N/A</v>
      </c>
      <c r="T2769" s="1"/>
      <c r="U2769" s="1" t="e">
        <f>VLOOKUP(Tabelle1[[#This Row],[productid]],Tabelle2[#All],2,FALSE)</f>
        <v>#N/A</v>
      </c>
    </row>
    <row r="2770" spans="1:21" hidden="1">
      <c r="A2770" t="s">
        <v>4651</v>
      </c>
      <c r="B2770">
        <v>3360</v>
      </c>
      <c r="C2770">
        <v>289859</v>
      </c>
      <c r="D2770" t="s">
        <v>4659</v>
      </c>
      <c r="E2770" t="s">
        <v>4209</v>
      </c>
      <c r="F2770">
        <v>18406</v>
      </c>
      <c r="G2770">
        <v>1750863</v>
      </c>
      <c r="H2770">
        <f t="shared" si="43"/>
        <v>0</v>
      </c>
      <c r="I2770">
        <f t="array" ref="I2770">MIN(IFERROR(FIND(IstNumbers,A2770),""))</f>
        <v>28</v>
      </c>
      <c r="J2770" s="1" t="e">
        <f>IF([first '# in title]&lt;[pos kw in title],MID([title],[pos kw in title]-6,6),#N/A)</f>
        <v>#N/A</v>
      </c>
      <c r="K2770" s="1" t="e">
        <f>IFERROR(MID(SUBSTITUTE([kw rough in title],",","."),FIND("(",[kw rough in title])+1,20),SUBSTITUTE(IFERROR(MID([kw rough in title],FIND(" ",[kw rough in title])+1,20),[kw rough in title]),",","."))</f>
        <v>#N/A</v>
      </c>
      <c r="L2770" s="1">
        <f>IFERROR(FIND("kW",[desc]),0)</f>
        <v>70</v>
      </c>
      <c r="M2770">
        <f t="array" ref="M2770">MIN(IFERROR(FIND(IstNumbers,E2770),""))</f>
        <v>34</v>
      </c>
      <c r="N2770" s="1" t="str">
        <f>IF([first '# in desc]&lt;[pos kw in desc],MID([desc],[pos kw in desc]-7,7))</f>
        <v xml:space="preserve">­me 42 </v>
      </c>
      <c r="O27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70" s="1" t="str">
        <f>TRIM(IF([first '# in desc]&lt;[pos kw in desc],MID([desc],[pos kw in desc]-6,6),FALSE))</f>
        <v>me 42</v>
      </c>
      <c r="Q2770" s="1" t="b">
        <f>IF(LEN([manuell])=0,IFERROR([kw fine in title]*1,IFERROR(SUMPRODUCT(COUNTIF(IsDigits,MID([kw in desc],ROW($A$1:$A$150),1)))=LEN([kw in desc]),#N/A)),[manuell])</f>
        <v>0</v>
      </c>
      <c r="R2770" s="1" t="str">
        <f>IF([pos kw in title]&gt;0,MID(J2770,#REF!,4),IF([first '# in title]&gt;0,MID([title],[first '# in title],3),IF([first '# in title]&gt;0,MID([desc],#REF!,3),VLOOKUP([productid],$G$2:$R$1386,8))))</f>
        <v>42-</v>
      </c>
      <c r="S2770" s="1" t="e">
        <f>IF([kw in desc]=[kw rough in title],[kw in desc]*1,IFERROR(LEFT([kw_dirty],3)*1,IFERROR(LEFT([kw_dirty],2)*1,"n.a.")))</f>
        <v>#N/A</v>
      </c>
      <c r="T2770" s="1"/>
      <c r="U2770" s="1">
        <f>VLOOKUP(Tabelle1[[#This Row],[productid]],Tabelle2[#All],2,FALSE)</f>
        <v>42</v>
      </c>
    </row>
    <row r="2771" spans="1:21" hidden="1">
      <c r="A2771" t="s">
        <v>2399</v>
      </c>
      <c r="B2771">
        <v>2369</v>
      </c>
      <c r="C2771">
        <v>289859</v>
      </c>
      <c r="D2771" t="s">
        <v>4660</v>
      </c>
      <c r="E2771" t="s">
        <v>4661</v>
      </c>
      <c r="F2771">
        <v>18406</v>
      </c>
      <c r="G2771">
        <v>3712883</v>
      </c>
      <c r="H2771">
        <f t="shared" si="43"/>
        <v>60</v>
      </c>
      <c r="I2771">
        <f t="array" ref="I2771">MIN(IFERROR(FIND(IstNumbers,A2771),""))</f>
        <v>24</v>
      </c>
      <c r="J2771" s="1" t="str">
        <f>IF([first '# in title]&lt;[pos kw in title],MID([title],[pos kw in title]-6,6),#N/A)</f>
        <v xml:space="preserve">L (16 </v>
      </c>
      <c r="K277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71" s="1">
        <f>IFERROR(FIND("kW",[desc]),0)</f>
        <v>71</v>
      </c>
      <c r="M2771">
        <f t="array" ref="M2771">MIN(IFERROR(FIND(IstNumbers,E2771),""))</f>
        <v>29</v>
      </c>
      <c r="N2771" s="1" t="str">
        <f>IF([first '# in desc]&lt;[pos kw in desc],MID([desc],[pos kw in desc]-7,7))</f>
        <v xml:space="preserve">­me 16 </v>
      </c>
      <c r="O27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71" s="1" t="str">
        <f>TRIM(IF([first '# in desc]&lt;[pos kw in desc],MID([desc],[pos kw in desc]-6,6),FALSE))</f>
        <v>me 16</v>
      </c>
      <c r="Q2771" s="1">
        <f>IF(LEN([manuell])=0,IFERROR([kw fine in title]*1,IFERROR(SUMPRODUCT(COUNTIF(IsDigits,MID([kw in desc],ROW($A$1:$A$150),1)))=LEN([kw in desc]),#N/A)),[manuell])</f>
        <v>16</v>
      </c>
      <c r="R2771" s="1" t="e">
        <f>IF([pos kw in title]&gt;0,MID(J2771,#REF!,4),IF([first '# in title]&gt;0,MID([title],[first '# in title],3),IF([first '# in title]&gt;0,MID([desc],#REF!,3),VLOOKUP([productid],$G$2:$R$1386,8))))</f>
        <v>#REF!</v>
      </c>
      <c r="S2771" s="1" t="str">
        <f>IF([kw in desc]=[kw rough in title],[kw in desc]*1,IFERROR(LEFT([kw_dirty],3)*1,IFERROR(LEFT([kw_dirty],2)*1,"n.a.")))</f>
        <v>n.a.</v>
      </c>
      <c r="T2771" s="1"/>
      <c r="U2771" s="1">
        <f>VLOOKUP(Tabelle1[[#This Row],[productid]],Tabelle2[#All],2,FALSE)</f>
        <v>16</v>
      </c>
    </row>
    <row r="2772" spans="1:21" hidden="1">
      <c r="A2772" t="s">
        <v>3181</v>
      </c>
      <c r="B2772">
        <v>3395</v>
      </c>
      <c r="C2772">
        <v>289859</v>
      </c>
      <c r="D2772" t="s">
        <v>4662</v>
      </c>
      <c r="E2772" t="s">
        <v>4663</v>
      </c>
      <c r="F2772">
        <v>18406</v>
      </c>
      <c r="G2772">
        <v>3497887</v>
      </c>
      <c r="H2772">
        <f t="shared" si="43"/>
        <v>0</v>
      </c>
      <c r="I2772">
        <f t="array" ref="I2772">MIN(IFERROR(FIND(IstNumbers,A2772),""))</f>
        <v>13</v>
      </c>
      <c r="J2772" s="1" t="e">
        <f>IF([first '# in title]&lt;[pos kw in title],MID([title],[pos kw in title]-6,6),#N/A)</f>
        <v>#N/A</v>
      </c>
      <c r="K2772" s="1" t="e">
        <f>IFERROR(MID(SUBSTITUTE([kw rough in title],",","."),FIND("(",[kw rough in title])+1,20),SUBSTITUTE(IFERROR(MID([kw rough in title],FIND(" ",[kw rough in title])+1,20),[kw rough in title]),",","."))</f>
        <v>#N/A</v>
      </c>
      <c r="L2772" s="1">
        <f>IFERROR(FIND("kW",[desc]),0)</f>
        <v>70</v>
      </c>
      <c r="M2772">
        <f t="array" ref="M2772">MIN(IFERROR(FIND(IstNumbers,E2772),""))</f>
        <v>34</v>
      </c>
      <c r="N2772" s="1" t="str">
        <f>IF([first '# in desc]&lt;[pos kw in desc],MID([desc],[pos kw in desc]-7,7))</f>
        <v xml:space="preserve">­me 42 </v>
      </c>
      <c r="O27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72" s="1" t="str">
        <f>TRIM(IF([first '# in desc]&lt;[pos kw in desc],MID([desc],[pos kw in desc]-6,6),FALSE))</f>
        <v>me 42</v>
      </c>
      <c r="Q2772" s="1" t="b">
        <f>IF(LEN([manuell])=0,IFERROR([kw fine in title]*1,IFERROR(SUMPRODUCT(COUNTIF(IsDigits,MID([kw in desc],ROW($A$1:$A$150),1)))=LEN([kw in desc]),#N/A)),[manuell])</f>
        <v>0</v>
      </c>
      <c r="R2772" s="1" t="str">
        <f>IF([pos kw in title]&gt;0,MID(J2772,#REF!,4),IF([first '# in title]&gt;0,MID([title],[first '# in title],3),IF([first '# in title]&gt;0,MID([desc],#REF!,3),VLOOKUP([productid],$G$2:$R$1386,8))))</f>
        <v xml:space="preserve">42 </v>
      </c>
      <c r="S2772" s="1" t="e">
        <f>IF([kw in desc]=[kw rough in title],[kw in desc]*1,IFERROR(LEFT([kw_dirty],3)*1,IFERROR(LEFT([kw_dirty],2)*1,"n.a.")))</f>
        <v>#N/A</v>
      </c>
      <c r="T2772" s="1"/>
      <c r="U2772" s="1">
        <f>VLOOKUP(Tabelle1[[#This Row],[productid]],Tabelle2[#All],2,FALSE)</f>
        <v>42</v>
      </c>
    </row>
    <row r="2773" spans="1:21" hidden="1">
      <c r="A2773" t="s">
        <v>4619</v>
      </c>
      <c r="B2773">
        <v>2324</v>
      </c>
      <c r="C2773">
        <v>289859</v>
      </c>
      <c r="D2773" t="s">
        <v>4664</v>
      </c>
      <c r="E2773" t="s">
        <v>4329</v>
      </c>
      <c r="F2773">
        <v>18406</v>
      </c>
      <c r="G2773">
        <v>1219746</v>
      </c>
      <c r="H2773">
        <f t="shared" si="43"/>
        <v>0</v>
      </c>
      <c r="I2773">
        <f t="array" ref="I2773">MIN(IFERROR(FIND(IstNumbers,A2773),""))</f>
        <v>14</v>
      </c>
      <c r="J2773" s="1" t="e">
        <f>IF([first '# in title]&lt;[pos kw in title],MID([title],[pos kw in title]-6,6),#N/A)</f>
        <v>#N/A</v>
      </c>
      <c r="K2773" s="1" t="e">
        <f>IFERROR(MID(SUBSTITUTE([kw rough in title],",","."),FIND("(",[kw rough in title])+1,20),SUBSTITUTE(IFERROR(MID([kw rough in title],FIND(" ",[kw rough in title])+1,20),[kw rough in title]),",","."))</f>
        <v>#N/A</v>
      </c>
      <c r="L2773" s="1">
        <f>IFERROR(FIND("kW",[desc]),0)</f>
        <v>71</v>
      </c>
      <c r="M2773">
        <f t="array" ref="M2773">MIN(IFERROR(FIND(IstNumbers,E2773),""))</f>
        <v>29</v>
      </c>
      <c r="N2773" s="1" t="str">
        <f>IF([first '# in desc]&lt;[pos kw in desc],MID([desc],[pos kw in desc]-7,7))</f>
        <v xml:space="preserve">­me 16 </v>
      </c>
      <c r="O27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73" s="1" t="str">
        <f>TRIM(IF([first '# in desc]&lt;[pos kw in desc],MID([desc],[pos kw in desc]-6,6),FALSE))</f>
        <v>me 16</v>
      </c>
      <c r="Q2773" s="1" t="b">
        <f>IF(LEN([manuell])=0,IFERROR([kw fine in title]*1,IFERROR(SUMPRODUCT(COUNTIF(IsDigits,MID([kw in desc],ROW($A$1:$A$150),1)))=LEN([kw in desc]),#N/A)),[manuell])</f>
        <v>0</v>
      </c>
      <c r="R2773" s="1" t="str">
        <f>IF([pos kw in title]&gt;0,MID(J2773,#REF!,4),IF([first '# in title]&gt;0,MID([title],[first '# in title],3),IF([first '# in title]&gt;0,MID([desc],#REF!,3),VLOOKUP([productid],$G$2:$R$1386,8))))</f>
        <v xml:space="preserve">16 </v>
      </c>
      <c r="S2773" s="1" t="e">
        <f>IF([kw in desc]=[kw rough in title],[kw in desc]*1,IFERROR(LEFT([kw_dirty],3)*1,IFERROR(LEFT([kw_dirty],2)*1,"n.a.")))</f>
        <v>#N/A</v>
      </c>
      <c r="T2773" s="1"/>
      <c r="U2773" s="1">
        <f>VLOOKUP(Tabelle1[[#This Row],[productid]],Tabelle2[#All],2,FALSE)</f>
        <v>16</v>
      </c>
    </row>
    <row r="2774" spans="1:21">
      <c r="A2774" t="s">
        <v>4614</v>
      </c>
      <c r="B2774">
        <v>2492</v>
      </c>
      <c r="C2774">
        <v>289859</v>
      </c>
      <c r="D2774" t="s">
        <v>4665</v>
      </c>
      <c r="E2774" t="s">
        <v>4666</v>
      </c>
      <c r="F2774">
        <v>18406</v>
      </c>
      <c r="G2774">
        <v>2286143</v>
      </c>
      <c r="H2774">
        <f t="shared" si="43"/>
        <v>0</v>
      </c>
      <c r="I2774">
        <f t="array" ref="I2774">MIN(IFERROR(FIND(IstNumbers,A2774),""))</f>
        <v>18</v>
      </c>
      <c r="J2774" s="1" t="e">
        <f>IF([first '# in title]&lt;[pos kw in title],MID([title],[pos kw in title]-6,6),#N/A)</f>
        <v>#N/A</v>
      </c>
      <c r="K2774" s="1" t="e">
        <f>IFERROR(MID(SUBSTITUTE([kw rough in title],",","."),FIND("(",[kw rough in title])+1,20),SUBSTITUTE(IFERROR(MID([kw rough in title],FIND(" ",[kw rough in title])+1,20),[kw rough in title]),",","."))</f>
        <v>#N/A</v>
      </c>
      <c r="L2774" s="1">
        <f>IFERROR(FIND("kW",[desc]),0)</f>
        <v>0</v>
      </c>
      <c r="M2774">
        <f t="array" ref="M2774">MIN(IFERROR(FIND(IstNumbers,E2774),""))</f>
        <v>33</v>
      </c>
      <c r="N2774" s="1" t="b">
        <f>IF([first '# in desc]&lt;[pos kw in desc],MID([desc],[pos kw in desc]-7,7))</f>
        <v>0</v>
      </c>
      <c r="O27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74" s="1" t="str">
        <f>TRIM(IF([first '# in desc]&lt;[pos kw in desc],MID([desc],[pos kw in desc]-6,6),FALSE))</f>
        <v>FALSCH</v>
      </c>
      <c r="Q2774" s="1" t="b">
        <f>IF(LEN([manuell])=0,IFERROR([kw fine in title]*1,IFERROR(SUMPRODUCT(COUNTIF(IsDigits,MID([kw in desc],ROW($A$1:$A$150),1)))=LEN([kw in desc]),#N/A)),[manuell])</f>
        <v>0</v>
      </c>
      <c r="R2774" s="1" t="str">
        <f>IF([pos kw in title]&gt;0,MID(J2774,#REF!,4),IF([first '# in title]&gt;0,MID([title],[first '# in title],3),IF([first '# in title]&gt;0,MID([desc],#REF!,3),VLOOKUP([productid],$G$2:$R$1386,8))))</f>
        <v>146</v>
      </c>
      <c r="S2774" s="1" t="e">
        <f>IF([kw in desc]=[kw rough in title],[kw in desc]*1,IFERROR(LEFT([kw_dirty],3)*1,IFERROR(LEFT([kw_dirty],2)*1,"n.a.")))</f>
        <v>#N/A</v>
      </c>
      <c r="T2774" s="1"/>
      <c r="U2774" s="1" t="e">
        <f>VLOOKUP(Tabelle1[[#This Row],[productid]],Tabelle2[#All],2,FALSE)</f>
        <v>#N/A</v>
      </c>
    </row>
    <row r="2775" spans="1:21" hidden="1">
      <c r="A2775" t="s">
        <v>4651</v>
      </c>
      <c r="B2775">
        <v>3360</v>
      </c>
      <c r="C2775">
        <v>289859</v>
      </c>
      <c r="D2775" t="s">
        <v>4667</v>
      </c>
      <c r="E2775" t="s">
        <v>4216</v>
      </c>
      <c r="F2775">
        <v>18406</v>
      </c>
      <c r="G2775">
        <v>1750863</v>
      </c>
      <c r="H2775">
        <f t="shared" si="43"/>
        <v>0</v>
      </c>
      <c r="I2775">
        <f t="array" ref="I2775">MIN(IFERROR(FIND(IstNumbers,A2775),""))</f>
        <v>28</v>
      </c>
      <c r="J2775" s="1" t="e">
        <f>IF([first '# in title]&lt;[pos kw in title],MID([title],[pos kw in title]-6,6),#N/A)</f>
        <v>#N/A</v>
      </c>
      <c r="K2775" s="1" t="e">
        <f>IFERROR(MID(SUBSTITUTE([kw rough in title],",","."),FIND("(",[kw rough in title])+1,20),SUBSTITUTE(IFERROR(MID([kw rough in title],FIND(" ",[kw rough in title])+1,20),[kw rough in title]),",","."))</f>
        <v>#N/A</v>
      </c>
      <c r="L2775" s="1">
        <f>IFERROR(FIND("kW",[desc]),0)</f>
        <v>70</v>
      </c>
      <c r="M2775">
        <f t="array" ref="M2775">MIN(IFERROR(FIND(IstNumbers,E2775),""))</f>
        <v>34</v>
      </c>
      <c r="N2775" s="1" t="str">
        <f>IF([first '# in desc]&lt;[pos kw in desc],MID([desc],[pos kw in desc]-7,7))</f>
        <v xml:space="preserve">­me 42 </v>
      </c>
      <c r="O27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75" s="1" t="str">
        <f>TRIM(IF([first '# in desc]&lt;[pos kw in desc],MID([desc],[pos kw in desc]-6,6),FALSE))</f>
        <v>me 42</v>
      </c>
      <c r="Q2775" s="1" t="b">
        <f>IF(LEN([manuell])=0,IFERROR([kw fine in title]*1,IFERROR(SUMPRODUCT(COUNTIF(IsDigits,MID([kw in desc],ROW($A$1:$A$150),1)))=LEN([kw in desc]),#N/A)),[manuell])</f>
        <v>0</v>
      </c>
      <c r="R2775" s="1" t="str">
        <f>IF([pos kw in title]&gt;0,MID(J2775,#REF!,4),IF([first '# in title]&gt;0,MID([title],[first '# in title],3),IF([first '# in title]&gt;0,MID([desc],#REF!,3),VLOOKUP([productid],$G$2:$R$1386,8))))</f>
        <v>42-</v>
      </c>
      <c r="S2775" s="1" t="e">
        <f>IF([kw in desc]=[kw rough in title],[kw in desc]*1,IFERROR(LEFT([kw_dirty],3)*1,IFERROR(LEFT([kw_dirty],2)*1,"n.a.")))</f>
        <v>#N/A</v>
      </c>
      <c r="T2775" s="1"/>
      <c r="U2775" s="1">
        <f>VLOOKUP(Tabelle1[[#This Row],[productid]],Tabelle2[#All],2,FALSE)</f>
        <v>42</v>
      </c>
    </row>
    <row r="2776" spans="1:21" hidden="1">
      <c r="A2776" t="s">
        <v>2399</v>
      </c>
      <c r="B2776">
        <v>2374</v>
      </c>
      <c r="C2776">
        <v>289859</v>
      </c>
      <c r="D2776" t="s">
        <v>4668</v>
      </c>
      <c r="E2776" t="s">
        <v>4669</v>
      </c>
      <c r="F2776">
        <v>18406</v>
      </c>
      <c r="G2776">
        <v>3712883</v>
      </c>
      <c r="H2776">
        <f t="shared" si="43"/>
        <v>60</v>
      </c>
      <c r="I2776">
        <f t="array" ref="I2776">MIN(IFERROR(FIND(IstNumbers,A2776),""))</f>
        <v>24</v>
      </c>
      <c r="J2776" s="1" t="str">
        <f>IF([first '# in title]&lt;[pos kw in title],MID([title],[pos kw in title]-6,6),#N/A)</f>
        <v xml:space="preserve">L (16 </v>
      </c>
      <c r="K277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76" s="1">
        <f>IFERROR(FIND("kW",[desc]),0)</f>
        <v>71</v>
      </c>
      <c r="M2776">
        <f t="array" ref="M2776">MIN(IFERROR(FIND(IstNumbers,E2776),""))</f>
        <v>29</v>
      </c>
      <c r="N2776" s="1" t="str">
        <f>IF([first '# in desc]&lt;[pos kw in desc],MID([desc],[pos kw in desc]-7,7))</f>
        <v xml:space="preserve">­me 16 </v>
      </c>
      <c r="O277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76" s="1" t="str">
        <f>TRIM(IF([first '# in desc]&lt;[pos kw in desc],MID([desc],[pos kw in desc]-6,6),FALSE))</f>
        <v>me 16</v>
      </c>
      <c r="Q2776" s="1">
        <f>IF(LEN([manuell])=0,IFERROR([kw fine in title]*1,IFERROR(SUMPRODUCT(COUNTIF(IsDigits,MID([kw in desc],ROW($A$1:$A$150),1)))=LEN([kw in desc]),#N/A)),[manuell])</f>
        <v>16</v>
      </c>
      <c r="R2776" s="1" t="e">
        <f>IF([pos kw in title]&gt;0,MID(J2776,#REF!,4),IF([first '# in title]&gt;0,MID([title],[first '# in title],3),IF([first '# in title]&gt;0,MID([desc],#REF!,3),VLOOKUP([productid],$G$2:$R$1386,8))))</f>
        <v>#REF!</v>
      </c>
      <c r="S2776" s="1" t="str">
        <f>IF([kw in desc]=[kw rough in title],[kw in desc]*1,IFERROR(LEFT([kw_dirty],3)*1,IFERROR(LEFT([kw_dirty],2)*1,"n.a.")))</f>
        <v>n.a.</v>
      </c>
      <c r="T2776" s="1"/>
      <c r="U2776" s="1">
        <f>VLOOKUP(Tabelle1[[#This Row],[productid]],Tabelle2[#All],2,FALSE)</f>
        <v>16</v>
      </c>
    </row>
    <row r="2777" spans="1:21" hidden="1">
      <c r="A2777" t="s">
        <v>3181</v>
      </c>
      <c r="B2777">
        <v>3395</v>
      </c>
      <c r="C2777">
        <v>289859</v>
      </c>
      <c r="D2777" t="s">
        <v>4670</v>
      </c>
      <c r="E2777" t="s">
        <v>4671</v>
      </c>
      <c r="F2777">
        <v>18406</v>
      </c>
      <c r="G2777">
        <v>3497887</v>
      </c>
      <c r="H2777">
        <f t="shared" si="43"/>
        <v>0</v>
      </c>
      <c r="I2777">
        <f t="array" ref="I2777">MIN(IFERROR(FIND(IstNumbers,A2777),""))</f>
        <v>13</v>
      </c>
      <c r="J2777" s="1" t="e">
        <f>IF([first '# in title]&lt;[pos kw in title],MID([title],[pos kw in title]-6,6),#N/A)</f>
        <v>#N/A</v>
      </c>
      <c r="K2777" s="1" t="e">
        <f>IFERROR(MID(SUBSTITUTE([kw rough in title],",","."),FIND("(",[kw rough in title])+1,20),SUBSTITUTE(IFERROR(MID([kw rough in title],FIND(" ",[kw rough in title])+1,20),[kw rough in title]),",","."))</f>
        <v>#N/A</v>
      </c>
      <c r="L2777" s="1">
        <f>IFERROR(FIND("kW",[desc]),0)</f>
        <v>70</v>
      </c>
      <c r="M2777">
        <f t="array" ref="M2777">MIN(IFERROR(FIND(IstNumbers,E2777),""))</f>
        <v>34</v>
      </c>
      <c r="N2777" s="1" t="str">
        <f>IF([first '# in desc]&lt;[pos kw in desc],MID([desc],[pos kw in desc]-7,7))</f>
        <v xml:space="preserve">­me 42 </v>
      </c>
      <c r="O27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77" s="1" t="str">
        <f>TRIM(IF([first '# in desc]&lt;[pos kw in desc],MID([desc],[pos kw in desc]-6,6),FALSE))</f>
        <v>me 42</v>
      </c>
      <c r="Q2777" s="1" t="b">
        <f>IF(LEN([manuell])=0,IFERROR([kw fine in title]*1,IFERROR(SUMPRODUCT(COUNTIF(IsDigits,MID([kw in desc],ROW($A$1:$A$150),1)))=LEN([kw in desc]),#N/A)),[manuell])</f>
        <v>0</v>
      </c>
      <c r="R2777" s="1" t="str">
        <f>IF([pos kw in title]&gt;0,MID(J2777,#REF!,4),IF([first '# in title]&gt;0,MID([title],[first '# in title],3),IF([first '# in title]&gt;0,MID([desc],#REF!,3),VLOOKUP([productid],$G$2:$R$1386,8))))</f>
        <v xml:space="preserve">42 </v>
      </c>
      <c r="S2777" s="1" t="e">
        <f>IF([kw in desc]=[kw rough in title],[kw in desc]*1,IFERROR(LEFT([kw_dirty],3)*1,IFERROR(LEFT([kw_dirty],2)*1,"n.a.")))</f>
        <v>#N/A</v>
      </c>
      <c r="T2777" s="1"/>
      <c r="U2777" s="1">
        <f>VLOOKUP(Tabelle1[[#This Row],[productid]],Tabelle2[#All],2,FALSE)</f>
        <v>42</v>
      </c>
    </row>
    <row r="2778" spans="1:21" hidden="1">
      <c r="A2778" t="s">
        <v>4619</v>
      </c>
      <c r="B2778">
        <v>2324</v>
      </c>
      <c r="C2778">
        <v>289859</v>
      </c>
      <c r="D2778" t="s">
        <v>4672</v>
      </c>
      <c r="E2778" t="s">
        <v>4339</v>
      </c>
      <c r="F2778">
        <v>18406</v>
      </c>
      <c r="G2778">
        <v>1219746</v>
      </c>
      <c r="H2778">
        <f t="shared" si="43"/>
        <v>0</v>
      </c>
      <c r="I2778">
        <f t="array" ref="I2778">MIN(IFERROR(FIND(IstNumbers,A2778),""))</f>
        <v>14</v>
      </c>
      <c r="J2778" s="1" t="e">
        <f>IF([first '# in title]&lt;[pos kw in title],MID([title],[pos kw in title]-6,6),#N/A)</f>
        <v>#N/A</v>
      </c>
      <c r="K2778" s="1" t="e">
        <f>IFERROR(MID(SUBSTITUTE([kw rough in title],",","."),FIND("(",[kw rough in title])+1,20),SUBSTITUTE(IFERROR(MID([kw rough in title],FIND(" ",[kw rough in title])+1,20),[kw rough in title]),",","."))</f>
        <v>#N/A</v>
      </c>
      <c r="L2778" s="1">
        <f>IFERROR(FIND("kW",[desc]),0)</f>
        <v>71</v>
      </c>
      <c r="M2778">
        <f t="array" ref="M2778">MIN(IFERROR(FIND(IstNumbers,E2778),""))</f>
        <v>29</v>
      </c>
      <c r="N2778" s="1" t="str">
        <f>IF([first '# in desc]&lt;[pos kw in desc],MID([desc],[pos kw in desc]-7,7))</f>
        <v xml:space="preserve">­me 16 </v>
      </c>
      <c r="O277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78" s="1" t="str">
        <f>TRIM(IF([first '# in desc]&lt;[pos kw in desc],MID([desc],[pos kw in desc]-6,6),FALSE))</f>
        <v>me 16</v>
      </c>
      <c r="Q2778" s="1" t="b">
        <f>IF(LEN([manuell])=0,IFERROR([kw fine in title]*1,IFERROR(SUMPRODUCT(COUNTIF(IsDigits,MID([kw in desc],ROW($A$1:$A$150),1)))=LEN([kw in desc]),#N/A)),[manuell])</f>
        <v>0</v>
      </c>
      <c r="R2778" s="1" t="str">
        <f>IF([pos kw in title]&gt;0,MID(J2778,#REF!,4),IF([first '# in title]&gt;0,MID([title],[first '# in title],3),IF([first '# in title]&gt;0,MID([desc],#REF!,3),VLOOKUP([productid],$G$2:$R$1386,8))))</f>
        <v xml:space="preserve">16 </v>
      </c>
      <c r="S2778" s="1" t="e">
        <f>IF([kw in desc]=[kw rough in title],[kw in desc]*1,IFERROR(LEFT([kw_dirty],3)*1,IFERROR(LEFT([kw_dirty],2)*1,"n.a.")))</f>
        <v>#N/A</v>
      </c>
      <c r="T2778" s="1"/>
      <c r="U2778" s="1">
        <f>VLOOKUP(Tabelle1[[#This Row],[productid]],Tabelle2[#All],2,FALSE)</f>
        <v>16</v>
      </c>
    </row>
    <row r="2779" spans="1:21">
      <c r="A2779" t="s">
        <v>4614</v>
      </c>
      <c r="B2779">
        <v>2492</v>
      </c>
      <c r="C2779">
        <v>289859</v>
      </c>
      <c r="D2779" t="s">
        <v>4673</v>
      </c>
      <c r="E2779" t="s">
        <v>4674</v>
      </c>
      <c r="F2779">
        <v>18406</v>
      </c>
      <c r="G2779">
        <v>2286143</v>
      </c>
      <c r="H2779">
        <f t="shared" si="43"/>
        <v>0</v>
      </c>
      <c r="I2779">
        <f t="array" ref="I2779">MIN(IFERROR(FIND(IstNumbers,A2779),""))</f>
        <v>18</v>
      </c>
      <c r="J2779" s="1" t="e">
        <f>IF([first '# in title]&lt;[pos kw in title],MID([title],[pos kw in title]-6,6),#N/A)</f>
        <v>#N/A</v>
      </c>
      <c r="K2779" s="1" t="e">
        <f>IFERROR(MID(SUBSTITUTE([kw rough in title],",","."),FIND("(",[kw rough in title])+1,20),SUBSTITUTE(IFERROR(MID([kw rough in title],FIND(" ",[kw rough in title])+1,20),[kw rough in title]),",","."))</f>
        <v>#N/A</v>
      </c>
      <c r="L2779" s="1">
        <f>IFERROR(FIND("kW",[desc]),0)</f>
        <v>0</v>
      </c>
      <c r="M2779">
        <f t="array" ref="M2779">MIN(IFERROR(FIND(IstNumbers,E2779),""))</f>
        <v>33</v>
      </c>
      <c r="N2779" s="1" t="b">
        <f>IF([first '# in desc]&lt;[pos kw in desc],MID([desc],[pos kw in desc]-7,7))</f>
        <v>0</v>
      </c>
      <c r="O27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79" s="1" t="str">
        <f>TRIM(IF([first '# in desc]&lt;[pos kw in desc],MID([desc],[pos kw in desc]-6,6),FALSE))</f>
        <v>FALSCH</v>
      </c>
      <c r="Q2779" s="1" t="b">
        <f>IF(LEN([manuell])=0,IFERROR([kw fine in title]*1,IFERROR(SUMPRODUCT(COUNTIF(IsDigits,MID([kw in desc],ROW($A$1:$A$150),1)))=LEN([kw in desc]),#N/A)),[manuell])</f>
        <v>0</v>
      </c>
      <c r="R2779" s="1" t="str">
        <f>IF([pos kw in title]&gt;0,MID(J2779,#REF!,4),IF([first '# in title]&gt;0,MID([title],[first '# in title],3),IF([first '# in title]&gt;0,MID([desc],#REF!,3),VLOOKUP([productid],$G$2:$R$1386,8))))</f>
        <v>146</v>
      </c>
      <c r="S2779" s="1" t="e">
        <f>IF([kw in desc]=[kw rough in title],[kw in desc]*1,IFERROR(LEFT([kw_dirty],3)*1,IFERROR(LEFT([kw_dirty],2)*1,"n.a.")))</f>
        <v>#N/A</v>
      </c>
      <c r="T2779" s="1"/>
      <c r="U2779" s="1" t="e">
        <f>VLOOKUP(Tabelle1[[#This Row],[productid]],Tabelle2[#All],2,FALSE)</f>
        <v>#N/A</v>
      </c>
    </row>
    <row r="2780" spans="1:21" hidden="1">
      <c r="A2780" t="s">
        <v>4651</v>
      </c>
      <c r="B2780">
        <v>3360</v>
      </c>
      <c r="C2780">
        <v>289859</v>
      </c>
      <c r="D2780" t="s">
        <v>4675</v>
      </c>
      <c r="E2780" t="s">
        <v>4223</v>
      </c>
      <c r="F2780">
        <v>18406</v>
      </c>
      <c r="G2780">
        <v>1750863</v>
      </c>
      <c r="H2780">
        <f t="shared" si="43"/>
        <v>0</v>
      </c>
      <c r="I2780">
        <f t="array" ref="I2780">MIN(IFERROR(FIND(IstNumbers,A2780),""))</f>
        <v>28</v>
      </c>
      <c r="J2780" s="1" t="e">
        <f>IF([first '# in title]&lt;[pos kw in title],MID([title],[pos kw in title]-6,6),#N/A)</f>
        <v>#N/A</v>
      </c>
      <c r="K2780" s="1" t="e">
        <f>IFERROR(MID(SUBSTITUTE([kw rough in title],",","."),FIND("(",[kw rough in title])+1,20),SUBSTITUTE(IFERROR(MID([kw rough in title],FIND(" ",[kw rough in title])+1,20),[kw rough in title]),",","."))</f>
        <v>#N/A</v>
      </c>
      <c r="L2780" s="1">
        <f>IFERROR(FIND("kW",[desc]),0)</f>
        <v>70</v>
      </c>
      <c r="M2780">
        <f t="array" ref="M2780">MIN(IFERROR(FIND(IstNumbers,E2780),""))</f>
        <v>34</v>
      </c>
      <c r="N2780" s="1" t="str">
        <f>IF([first '# in desc]&lt;[pos kw in desc],MID([desc],[pos kw in desc]-7,7))</f>
        <v xml:space="preserve">­me 42 </v>
      </c>
      <c r="O27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80" s="1" t="str">
        <f>TRIM(IF([first '# in desc]&lt;[pos kw in desc],MID([desc],[pos kw in desc]-6,6),FALSE))</f>
        <v>me 42</v>
      </c>
      <c r="Q2780" s="1" t="b">
        <f>IF(LEN([manuell])=0,IFERROR([kw fine in title]*1,IFERROR(SUMPRODUCT(COUNTIF(IsDigits,MID([kw in desc],ROW($A$1:$A$150),1)))=LEN([kw in desc]),#N/A)),[manuell])</f>
        <v>0</v>
      </c>
      <c r="R2780" s="1" t="str">
        <f>IF([pos kw in title]&gt;0,MID(J2780,#REF!,4),IF([first '# in title]&gt;0,MID([title],[first '# in title],3),IF([first '# in title]&gt;0,MID([desc],#REF!,3),VLOOKUP([productid],$G$2:$R$1386,8))))</f>
        <v>42-</v>
      </c>
      <c r="S2780" s="1" t="e">
        <f>IF([kw in desc]=[kw rough in title],[kw in desc]*1,IFERROR(LEFT([kw_dirty],3)*1,IFERROR(LEFT([kw_dirty],2)*1,"n.a.")))</f>
        <v>#N/A</v>
      </c>
      <c r="T2780" s="1"/>
      <c r="U2780" s="1">
        <f>VLOOKUP(Tabelle1[[#This Row],[productid]],Tabelle2[#All],2,FALSE)</f>
        <v>42</v>
      </c>
    </row>
    <row r="2781" spans="1:21" hidden="1">
      <c r="A2781" t="s">
        <v>2399</v>
      </c>
      <c r="B2781">
        <v>2379</v>
      </c>
      <c r="C2781">
        <v>289859</v>
      </c>
      <c r="D2781" t="s">
        <v>4676</v>
      </c>
      <c r="E2781" t="s">
        <v>4677</v>
      </c>
      <c r="F2781">
        <v>18406</v>
      </c>
      <c r="G2781">
        <v>3712883</v>
      </c>
      <c r="H2781">
        <f t="shared" si="43"/>
        <v>60</v>
      </c>
      <c r="I2781">
        <f t="array" ref="I2781">MIN(IFERROR(FIND(IstNumbers,A2781),""))</f>
        <v>24</v>
      </c>
      <c r="J2781" s="1" t="str">
        <f>IF([first '# in title]&lt;[pos kw in title],MID([title],[pos kw in title]-6,6),#N/A)</f>
        <v xml:space="preserve">L (16 </v>
      </c>
      <c r="K278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81" s="1">
        <f>IFERROR(FIND("kW",[desc]),0)</f>
        <v>71</v>
      </c>
      <c r="M2781">
        <f t="array" ref="M2781">MIN(IFERROR(FIND(IstNumbers,E2781),""))</f>
        <v>29</v>
      </c>
      <c r="N2781" s="1" t="str">
        <f>IF([first '# in desc]&lt;[pos kw in desc],MID([desc],[pos kw in desc]-7,7))</f>
        <v xml:space="preserve">­me 16 </v>
      </c>
      <c r="O278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81" s="1" t="str">
        <f>TRIM(IF([first '# in desc]&lt;[pos kw in desc],MID([desc],[pos kw in desc]-6,6),FALSE))</f>
        <v>me 16</v>
      </c>
      <c r="Q2781" s="1">
        <f>IF(LEN([manuell])=0,IFERROR([kw fine in title]*1,IFERROR(SUMPRODUCT(COUNTIF(IsDigits,MID([kw in desc],ROW($A$1:$A$150),1)))=LEN([kw in desc]),#N/A)),[manuell])</f>
        <v>16</v>
      </c>
      <c r="R2781" s="1" t="e">
        <f>IF([pos kw in title]&gt;0,MID(J2781,#REF!,4),IF([first '# in title]&gt;0,MID([title],[first '# in title],3),IF([first '# in title]&gt;0,MID([desc],#REF!,3),VLOOKUP([productid],$G$2:$R$1386,8))))</f>
        <v>#REF!</v>
      </c>
      <c r="S2781" s="1" t="str">
        <f>IF([kw in desc]=[kw rough in title],[kw in desc]*1,IFERROR(LEFT([kw_dirty],3)*1,IFERROR(LEFT([kw_dirty],2)*1,"n.a.")))</f>
        <v>n.a.</v>
      </c>
      <c r="T2781" s="1"/>
      <c r="U2781" s="1">
        <f>VLOOKUP(Tabelle1[[#This Row],[productid]],Tabelle2[#All],2,FALSE)</f>
        <v>16</v>
      </c>
    </row>
    <row r="2782" spans="1:21" hidden="1">
      <c r="A2782" t="s">
        <v>3181</v>
      </c>
      <c r="B2782">
        <v>3400</v>
      </c>
      <c r="C2782">
        <v>289859</v>
      </c>
      <c r="D2782" t="s">
        <v>4678</v>
      </c>
      <c r="E2782" t="s">
        <v>4679</v>
      </c>
      <c r="F2782">
        <v>18406</v>
      </c>
      <c r="G2782">
        <v>3497887</v>
      </c>
      <c r="H2782">
        <f t="shared" si="43"/>
        <v>0</v>
      </c>
      <c r="I2782">
        <f t="array" ref="I2782">MIN(IFERROR(FIND(IstNumbers,A2782),""))</f>
        <v>13</v>
      </c>
      <c r="J2782" s="1" t="e">
        <f>IF([first '# in title]&lt;[pos kw in title],MID([title],[pos kw in title]-6,6),#N/A)</f>
        <v>#N/A</v>
      </c>
      <c r="K2782" s="1" t="e">
        <f>IFERROR(MID(SUBSTITUTE([kw rough in title],",","."),FIND("(",[kw rough in title])+1,20),SUBSTITUTE(IFERROR(MID([kw rough in title],FIND(" ",[kw rough in title])+1,20),[kw rough in title]),",","."))</f>
        <v>#N/A</v>
      </c>
      <c r="L2782" s="1">
        <f>IFERROR(FIND("kW",[desc]),0)</f>
        <v>70</v>
      </c>
      <c r="M2782">
        <f t="array" ref="M2782">MIN(IFERROR(FIND(IstNumbers,E2782),""))</f>
        <v>34</v>
      </c>
      <c r="N2782" s="1" t="str">
        <f>IF([first '# in desc]&lt;[pos kw in desc],MID([desc],[pos kw in desc]-7,7))</f>
        <v xml:space="preserve">­me 42 </v>
      </c>
      <c r="O27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82" s="1" t="str">
        <f>TRIM(IF([first '# in desc]&lt;[pos kw in desc],MID([desc],[pos kw in desc]-6,6),FALSE))</f>
        <v>me 42</v>
      </c>
      <c r="Q2782" s="1" t="b">
        <f>IF(LEN([manuell])=0,IFERROR([kw fine in title]*1,IFERROR(SUMPRODUCT(COUNTIF(IsDigits,MID([kw in desc],ROW($A$1:$A$150),1)))=LEN([kw in desc]),#N/A)),[manuell])</f>
        <v>0</v>
      </c>
      <c r="R2782" s="1" t="str">
        <f>IF([pos kw in title]&gt;0,MID(J2782,#REF!,4),IF([first '# in title]&gt;0,MID([title],[first '# in title],3),IF([first '# in title]&gt;0,MID([desc],#REF!,3),VLOOKUP([productid],$G$2:$R$1386,8))))</f>
        <v xml:space="preserve">42 </v>
      </c>
      <c r="S2782" s="1" t="e">
        <f>IF([kw in desc]=[kw rough in title],[kw in desc]*1,IFERROR(LEFT([kw_dirty],3)*1,IFERROR(LEFT([kw_dirty],2)*1,"n.a.")))</f>
        <v>#N/A</v>
      </c>
      <c r="T2782" s="1"/>
      <c r="U2782" s="1">
        <f>VLOOKUP(Tabelle1[[#This Row],[productid]],Tabelle2[#All],2,FALSE)</f>
        <v>42</v>
      </c>
    </row>
    <row r="2783" spans="1:21" hidden="1">
      <c r="A2783" t="s">
        <v>4619</v>
      </c>
      <c r="B2783">
        <v>2324</v>
      </c>
      <c r="C2783">
        <v>289859</v>
      </c>
      <c r="D2783" t="s">
        <v>4680</v>
      </c>
      <c r="E2783" t="s">
        <v>4347</v>
      </c>
      <c r="F2783">
        <v>18406</v>
      </c>
      <c r="G2783">
        <v>1219746</v>
      </c>
      <c r="H2783">
        <f t="shared" si="43"/>
        <v>0</v>
      </c>
      <c r="I2783">
        <f t="array" ref="I2783">MIN(IFERROR(FIND(IstNumbers,A2783),""))</f>
        <v>14</v>
      </c>
      <c r="J2783" s="1" t="e">
        <f>IF([first '# in title]&lt;[pos kw in title],MID([title],[pos kw in title]-6,6),#N/A)</f>
        <v>#N/A</v>
      </c>
      <c r="K2783" s="1" t="e">
        <f>IFERROR(MID(SUBSTITUTE([kw rough in title],",","."),FIND("(",[kw rough in title])+1,20),SUBSTITUTE(IFERROR(MID([kw rough in title],FIND(" ",[kw rough in title])+1,20),[kw rough in title]),",","."))</f>
        <v>#N/A</v>
      </c>
      <c r="L2783" s="1">
        <f>IFERROR(FIND("kW",[desc]),0)</f>
        <v>71</v>
      </c>
      <c r="M2783">
        <f t="array" ref="M2783">MIN(IFERROR(FIND(IstNumbers,E2783),""))</f>
        <v>29</v>
      </c>
      <c r="N2783" s="1" t="str">
        <f>IF([first '# in desc]&lt;[pos kw in desc],MID([desc],[pos kw in desc]-7,7))</f>
        <v xml:space="preserve">­me 16 </v>
      </c>
      <c r="O27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83" s="1" t="str">
        <f>TRIM(IF([first '# in desc]&lt;[pos kw in desc],MID([desc],[pos kw in desc]-6,6),FALSE))</f>
        <v>me 16</v>
      </c>
      <c r="Q2783" s="1" t="b">
        <f>IF(LEN([manuell])=0,IFERROR([kw fine in title]*1,IFERROR(SUMPRODUCT(COUNTIF(IsDigits,MID([kw in desc],ROW($A$1:$A$150),1)))=LEN([kw in desc]),#N/A)),[manuell])</f>
        <v>0</v>
      </c>
      <c r="R2783" s="1" t="str">
        <f>IF([pos kw in title]&gt;0,MID(J2783,#REF!,4),IF([first '# in title]&gt;0,MID([title],[first '# in title],3),IF([first '# in title]&gt;0,MID([desc],#REF!,3),VLOOKUP([productid],$G$2:$R$1386,8))))</f>
        <v xml:space="preserve">16 </v>
      </c>
      <c r="S2783" s="1" t="e">
        <f>IF([kw in desc]=[kw rough in title],[kw in desc]*1,IFERROR(LEFT([kw_dirty],3)*1,IFERROR(LEFT([kw_dirty],2)*1,"n.a.")))</f>
        <v>#N/A</v>
      </c>
      <c r="T2783" s="1"/>
      <c r="U2783" s="1">
        <f>VLOOKUP(Tabelle1[[#This Row],[productid]],Tabelle2[#All],2,FALSE)</f>
        <v>16</v>
      </c>
    </row>
    <row r="2784" spans="1:21">
      <c r="A2784" t="s">
        <v>4614</v>
      </c>
      <c r="B2784">
        <v>2492</v>
      </c>
      <c r="C2784">
        <v>289859</v>
      </c>
      <c r="D2784" t="s">
        <v>4681</v>
      </c>
      <c r="E2784" t="s">
        <v>4682</v>
      </c>
      <c r="F2784">
        <v>18406</v>
      </c>
      <c r="G2784">
        <v>2286143</v>
      </c>
      <c r="H2784">
        <f t="shared" si="43"/>
        <v>0</v>
      </c>
      <c r="I2784">
        <f t="array" ref="I2784">MIN(IFERROR(FIND(IstNumbers,A2784),""))</f>
        <v>18</v>
      </c>
      <c r="J2784" s="1" t="e">
        <f>IF([first '# in title]&lt;[pos kw in title],MID([title],[pos kw in title]-6,6),#N/A)</f>
        <v>#N/A</v>
      </c>
      <c r="K2784" s="1" t="e">
        <f>IFERROR(MID(SUBSTITUTE([kw rough in title],",","."),FIND("(",[kw rough in title])+1,20),SUBSTITUTE(IFERROR(MID([kw rough in title],FIND(" ",[kw rough in title])+1,20),[kw rough in title]),",","."))</f>
        <v>#N/A</v>
      </c>
      <c r="L2784" s="1">
        <f>IFERROR(FIND("kW",[desc]),0)</f>
        <v>0</v>
      </c>
      <c r="M2784">
        <f t="array" ref="M2784">MIN(IFERROR(FIND(IstNumbers,E2784),""))</f>
        <v>33</v>
      </c>
      <c r="N2784" s="1" t="b">
        <f>IF([first '# in desc]&lt;[pos kw in desc],MID([desc],[pos kw in desc]-7,7))</f>
        <v>0</v>
      </c>
      <c r="O27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84" s="1" t="str">
        <f>TRIM(IF([first '# in desc]&lt;[pos kw in desc],MID([desc],[pos kw in desc]-6,6),FALSE))</f>
        <v>FALSCH</v>
      </c>
      <c r="Q2784" s="1" t="b">
        <f>IF(LEN([manuell])=0,IFERROR([kw fine in title]*1,IFERROR(SUMPRODUCT(COUNTIF(IsDigits,MID([kw in desc],ROW($A$1:$A$150),1)))=LEN([kw in desc]),#N/A)),[manuell])</f>
        <v>0</v>
      </c>
      <c r="R2784" s="1" t="str">
        <f>IF([pos kw in title]&gt;0,MID(J2784,#REF!,4),IF([first '# in title]&gt;0,MID([title],[first '# in title],3),IF([first '# in title]&gt;0,MID([desc],#REF!,3),VLOOKUP([productid],$G$2:$R$1386,8))))</f>
        <v>146</v>
      </c>
      <c r="S2784" s="1" t="e">
        <f>IF([kw in desc]=[kw rough in title],[kw in desc]*1,IFERROR(LEFT([kw_dirty],3)*1,IFERROR(LEFT([kw_dirty],2)*1,"n.a.")))</f>
        <v>#N/A</v>
      </c>
      <c r="T2784" s="1"/>
      <c r="U2784" s="1" t="e">
        <f>VLOOKUP(Tabelle1[[#This Row],[productid]],Tabelle2[#All],2,FALSE)</f>
        <v>#N/A</v>
      </c>
    </row>
    <row r="2785" spans="1:21" hidden="1">
      <c r="A2785" t="s">
        <v>4651</v>
      </c>
      <c r="B2785">
        <v>3365</v>
      </c>
      <c r="C2785">
        <v>289859</v>
      </c>
      <c r="D2785" t="s">
        <v>4683</v>
      </c>
      <c r="E2785" t="s">
        <v>4684</v>
      </c>
      <c r="F2785">
        <v>18406</v>
      </c>
      <c r="G2785">
        <v>1750863</v>
      </c>
      <c r="H2785">
        <f t="shared" si="43"/>
        <v>0</v>
      </c>
      <c r="I2785">
        <f t="array" ref="I2785">MIN(IFERROR(FIND(IstNumbers,A2785),""))</f>
        <v>28</v>
      </c>
      <c r="J2785" s="1" t="e">
        <f>IF([first '# in title]&lt;[pos kw in title],MID([title],[pos kw in title]-6,6),#N/A)</f>
        <v>#N/A</v>
      </c>
      <c r="K2785" s="1" t="e">
        <f>IFERROR(MID(SUBSTITUTE([kw rough in title],",","."),FIND("(",[kw rough in title])+1,20),SUBSTITUTE(IFERROR(MID([kw rough in title],FIND(" ",[kw rough in title])+1,20),[kw rough in title]),",","."))</f>
        <v>#N/A</v>
      </c>
      <c r="L2785" s="1">
        <f>IFERROR(FIND("kW",[desc]),0)</f>
        <v>70</v>
      </c>
      <c r="M2785">
        <f t="array" ref="M2785">MIN(IFERROR(FIND(IstNumbers,E2785),""))</f>
        <v>34</v>
      </c>
      <c r="N2785" s="1" t="str">
        <f>IF([first '# in desc]&lt;[pos kw in desc],MID([desc],[pos kw in desc]-7,7))</f>
        <v xml:space="preserve">­me 42 </v>
      </c>
      <c r="O27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85" s="1" t="str">
        <f>TRIM(IF([first '# in desc]&lt;[pos kw in desc],MID([desc],[pos kw in desc]-6,6),FALSE))</f>
        <v>me 42</v>
      </c>
      <c r="Q2785" s="1" t="b">
        <f>IF(LEN([manuell])=0,IFERROR([kw fine in title]*1,IFERROR(SUMPRODUCT(COUNTIF(IsDigits,MID([kw in desc],ROW($A$1:$A$150),1)))=LEN([kw in desc]),#N/A)),[manuell])</f>
        <v>0</v>
      </c>
      <c r="R2785" s="1" t="str">
        <f>IF([pos kw in title]&gt;0,MID(J2785,#REF!,4),IF([first '# in title]&gt;0,MID([title],[first '# in title],3),IF([first '# in title]&gt;0,MID([desc],#REF!,3),VLOOKUP([productid],$G$2:$R$1386,8))))</f>
        <v>42-</v>
      </c>
      <c r="S2785" s="1" t="e">
        <f>IF([kw in desc]=[kw rough in title],[kw in desc]*1,IFERROR(LEFT([kw_dirty],3)*1,IFERROR(LEFT([kw_dirty],2)*1,"n.a.")))</f>
        <v>#N/A</v>
      </c>
      <c r="T2785" s="1"/>
      <c r="U2785" s="1">
        <f>VLOOKUP(Tabelle1[[#This Row],[productid]],Tabelle2[#All],2,FALSE)</f>
        <v>42</v>
      </c>
    </row>
    <row r="2786" spans="1:21" hidden="1">
      <c r="A2786" t="s">
        <v>2399</v>
      </c>
      <c r="B2786">
        <v>2379</v>
      </c>
      <c r="C2786">
        <v>289859</v>
      </c>
      <c r="D2786" t="s">
        <v>4685</v>
      </c>
      <c r="E2786" t="s">
        <v>4686</v>
      </c>
      <c r="F2786">
        <v>18406</v>
      </c>
      <c r="G2786">
        <v>3712883</v>
      </c>
      <c r="H2786">
        <f t="shared" si="43"/>
        <v>60</v>
      </c>
      <c r="I2786">
        <f t="array" ref="I2786">MIN(IFERROR(FIND(IstNumbers,A2786),""))</f>
        <v>24</v>
      </c>
      <c r="J2786" s="1" t="str">
        <f>IF([first '# in title]&lt;[pos kw in title],MID([title],[pos kw in title]-6,6),#N/A)</f>
        <v xml:space="preserve">L (16 </v>
      </c>
      <c r="K278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86" s="1">
        <f>IFERROR(FIND("kW",[desc]),0)</f>
        <v>71</v>
      </c>
      <c r="M2786">
        <f t="array" ref="M2786">MIN(IFERROR(FIND(IstNumbers,E2786),""))</f>
        <v>29</v>
      </c>
      <c r="N2786" s="1" t="str">
        <f>IF([first '# in desc]&lt;[pos kw in desc],MID([desc],[pos kw in desc]-7,7))</f>
        <v xml:space="preserve">­me 16 </v>
      </c>
      <c r="O27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86" s="1" t="str">
        <f>TRIM(IF([first '# in desc]&lt;[pos kw in desc],MID([desc],[pos kw in desc]-6,6),FALSE))</f>
        <v>me 16</v>
      </c>
      <c r="Q2786" s="1">
        <f>IF(LEN([manuell])=0,IFERROR([kw fine in title]*1,IFERROR(SUMPRODUCT(COUNTIF(IsDigits,MID([kw in desc],ROW($A$1:$A$150),1)))=LEN([kw in desc]),#N/A)),[manuell])</f>
        <v>16</v>
      </c>
      <c r="R2786" s="1" t="e">
        <f>IF([pos kw in title]&gt;0,MID(J2786,#REF!,4),IF([first '# in title]&gt;0,MID([title],[first '# in title],3),IF([first '# in title]&gt;0,MID([desc],#REF!,3),VLOOKUP([productid],$G$2:$R$1386,8))))</f>
        <v>#REF!</v>
      </c>
      <c r="S2786" s="1" t="str">
        <f>IF([kw in desc]=[kw rough in title],[kw in desc]*1,IFERROR(LEFT([kw_dirty],3)*1,IFERROR(LEFT([kw_dirty],2)*1,"n.a.")))</f>
        <v>n.a.</v>
      </c>
      <c r="T2786" s="1"/>
      <c r="U2786" s="1">
        <f>VLOOKUP(Tabelle1[[#This Row],[productid]],Tabelle2[#All],2,FALSE)</f>
        <v>16</v>
      </c>
    </row>
    <row r="2787" spans="1:21" hidden="1">
      <c r="A2787" t="s">
        <v>3181</v>
      </c>
      <c r="B2787">
        <v>3400</v>
      </c>
      <c r="C2787">
        <v>289859</v>
      </c>
      <c r="D2787" t="s">
        <v>4687</v>
      </c>
      <c r="E2787" t="s">
        <v>4688</v>
      </c>
      <c r="F2787">
        <v>18406</v>
      </c>
      <c r="G2787">
        <v>3497887</v>
      </c>
      <c r="H2787">
        <f t="shared" si="43"/>
        <v>0</v>
      </c>
      <c r="I2787">
        <f t="array" ref="I2787">MIN(IFERROR(FIND(IstNumbers,A2787),""))</f>
        <v>13</v>
      </c>
      <c r="J2787" s="1" t="e">
        <f>IF([first '# in title]&lt;[pos kw in title],MID([title],[pos kw in title]-6,6),#N/A)</f>
        <v>#N/A</v>
      </c>
      <c r="K2787" s="1" t="e">
        <f>IFERROR(MID(SUBSTITUTE([kw rough in title],",","."),FIND("(",[kw rough in title])+1,20),SUBSTITUTE(IFERROR(MID([kw rough in title],FIND(" ",[kw rough in title])+1,20),[kw rough in title]),",","."))</f>
        <v>#N/A</v>
      </c>
      <c r="L2787" s="1">
        <f>IFERROR(FIND("kW",[desc]),0)</f>
        <v>70</v>
      </c>
      <c r="M2787">
        <f t="array" ref="M2787">MIN(IFERROR(FIND(IstNumbers,E2787),""))</f>
        <v>34</v>
      </c>
      <c r="N2787" s="1" t="str">
        <f>IF([first '# in desc]&lt;[pos kw in desc],MID([desc],[pos kw in desc]-7,7))</f>
        <v xml:space="preserve">­me 42 </v>
      </c>
      <c r="O27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87" s="1" t="str">
        <f>TRIM(IF([first '# in desc]&lt;[pos kw in desc],MID([desc],[pos kw in desc]-6,6),FALSE))</f>
        <v>me 42</v>
      </c>
      <c r="Q2787" s="1" t="b">
        <f>IF(LEN([manuell])=0,IFERROR([kw fine in title]*1,IFERROR(SUMPRODUCT(COUNTIF(IsDigits,MID([kw in desc],ROW($A$1:$A$150),1)))=LEN([kw in desc]),#N/A)),[manuell])</f>
        <v>0</v>
      </c>
      <c r="R2787" s="1" t="str">
        <f>IF([pos kw in title]&gt;0,MID(J2787,#REF!,4),IF([first '# in title]&gt;0,MID([title],[first '# in title],3),IF([first '# in title]&gt;0,MID([desc],#REF!,3),VLOOKUP([productid],$G$2:$R$1386,8))))</f>
        <v xml:space="preserve">42 </v>
      </c>
      <c r="S2787" s="1" t="e">
        <f>IF([kw in desc]=[kw rough in title],[kw in desc]*1,IFERROR(LEFT([kw_dirty],3)*1,IFERROR(LEFT([kw_dirty],2)*1,"n.a.")))</f>
        <v>#N/A</v>
      </c>
      <c r="T2787" s="1"/>
      <c r="U2787" s="1">
        <f>VLOOKUP(Tabelle1[[#This Row],[productid]],Tabelle2[#All],2,FALSE)</f>
        <v>42</v>
      </c>
    </row>
    <row r="2788" spans="1:21" hidden="1">
      <c r="A2788" t="s">
        <v>4619</v>
      </c>
      <c r="B2788">
        <v>2324</v>
      </c>
      <c r="C2788">
        <v>289859</v>
      </c>
      <c r="D2788" t="s">
        <v>4689</v>
      </c>
      <c r="E2788" t="s">
        <v>4354</v>
      </c>
      <c r="F2788">
        <v>18406</v>
      </c>
      <c r="G2788">
        <v>1219746</v>
      </c>
      <c r="H2788">
        <f t="shared" si="43"/>
        <v>0</v>
      </c>
      <c r="I2788">
        <f t="array" ref="I2788">MIN(IFERROR(FIND(IstNumbers,A2788),""))</f>
        <v>14</v>
      </c>
      <c r="J2788" s="1" t="e">
        <f>IF([first '# in title]&lt;[pos kw in title],MID([title],[pos kw in title]-6,6),#N/A)</f>
        <v>#N/A</v>
      </c>
      <c r="K2788" s="1" t="e">
        <f>IFERROR(MID(SUBSTITUTE([kw rough in title],",","."),FIND("(",[kw rough in title])+1,20),SUBSTITUTE(IFERROR(MID([kw rough in title],FIND(" ",[kw rough in title])+1,20),[kw rough in title]),",","."))</f>
        <v>#N/A</v>
      </c>
      <c r="L2788" s="1">
        <f>IFERROR(FIND("kW",[desc]),0)</f>
        <v>71</v>
      </c>
      <c r="M2788">
        <f t="array" ref="M2788">MIN(IFERROR(FIND(IstNumbers,E2788),""))</f>
        <v>29</v>
      </c>
      <c r="N2788" s="1" t="str">
        <f>IF([first '# in desc]&lt;[pos kw in desc],MID([desc],[pos kw in desc]-7,7))</f>
        <v xml:space="preserve">­me 16 </v>
      </c>
      <c r="O27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88" s="1" t="str">
        <f>TRIM(IF([first '# in desc]&lt;[pos kw in desc],MID([desc],[pos kw in desc]-6,6),FALSE))</f>
        <v>me 16</v>
      </c>
      <c r="Q2788" s="1" t="b">
        <f>IF(LEN([manuell])=0,IFERROR([kw fine in title]*1,IFERROR(SUMPRODUCT(COUNTIF(IsDigits,MID([kw in desc],ROW($A$1:$A$150),1)))=LEN([kw in desc]),#N/A)),[manuell])</f>
        <v>0</v>
      </c>
      <c r="R2788" s="1" t="str">
        <f>IF([pos kw in title]&gt;0,MID(J2788,#REF!,4),IF([first '# in title]&gt;0,MID([title],[first '# in title],3),IF([first '# in title]&gt;0,MID([desc],#REF!,3),VLOOKUP([productid],$G$2:$R$1386,8))))</f>
        <v xml:space="preserve">16 </v>
      </c>
      <c r="S2788" s="1" t="e">
        <f>IF([kw in desc]=[kw rough in title],[kw in desc]*1,IFERROR(LEFT([kw_dirty],3)*1,IFERROR(LEFT([kw_dirty],2)*1,"n.a.")))</f>
        <v>#N/A</v>
      </c>
      <c r="T2788" s="1"/>
      <c r="U2788" s="1">
        <f>VLOOKUP(Tabelle1[[#This Row],[productid]],Tabelle2[#All],2,FALSE)</f>
        <v>16</v>
      </c>
    </row>
    <row r="2789" spans="1:21">
      <c r="A2789" t="s">
        <v>4614</v>
      </c>
      <c r="B2789">
        <v>2493</v>
      </c>
      <c r="C2789">
        <v>289859</v>
      </c>
      <c r="D2789" t="s">
        <v>4690</v>
      </c>
      <c r="E2789" t="s">
        <v>4691</v>
      </c>
      <c r="F2789">
        <v>18406</v>
      </c>
      <c r="G2789">
        <v>2286143</v>
      </c>
      <c r="H2789">
        <f t="shared" si="43"/>
        <v>0</v>
      </c>
      <c r="I2789">
        <f t="array" ref="I2789">MIN(IFERROR(FIND(IstNumbers,A2789),""))</f>
        <v>18</v>
      </c>
      <c r="J2789" s="1" t="e">
        <f>IF([first '# in title]&lt;[pos kw in title],MID([title],[pos kw in title]-6,6),#N/A)</f>
        <v>#N/A</v>
      </c>
      <c r="K2789" s="1" t="e">
        <f>IFERROR(MID(SUBSTITUTE([kw rough in title],",","."),FIND("(",[kw rough in title])+1,20),SUBSTITUTE(IFERROR(MID([kw rough in title],FIND(" ",[kw rough in title])+1,20),[kw rough in title]),",","."))</f>
        <v>#N/A</v>
      </c>
      <c r="L2789" s="1">
        <f>IFERROR(FIND("kW",[desc]),0)</f>
        <v>0</v>
      </c>
      <c r="M2789">
        <f t="array" ref="M2789">MIN(IFERROR(FIND(IstNumbers,E2789),""))</f>
        <v>33</v>
      </c>
      <c r="N2789" s="1" t="b">
        <f>IF([first '# in desc]&lt;[pos kw in desc],MID([desc],[pos kw in desc]-7,7))</f>
        <v>0</v>
      </c>
      <c r="O27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89" s="1" t="str">
        <f>TRIM(IF([first '# in desc]&lt;[pos kw in desc],MID([desc],[pos kw in desc]-6,6),FALSE))</f>
        <v>FALSCH</v>
      </c>
      <c r="Q2789" s="1" t="b">
        <f>IF(LEN([manuell])=0,IFERROR([kw fine in title]*1,IFERROR(SUMPRODUCT(COUNTIF(IsDigits,MID([kw in desc],ROW($A$1:$A$150),1)))=LEN([kw in desc]),#N/A)),[manuell])</f>
        <v>0</v>
      </c>
      <c r="R2789" s="1" t="str">
        <f>IF([pos kw in title]&gt;0,MID(J2789,#REF!,4),IF([first '# in title]&gt;0,MID([title],[first '# in title],3),IF([first '# in title]&gt;0,MID([desc],#REF!,3),VLOOKUP([productid],$G$2:$R$1386,8))))</f>
        <v>146</v>
      </c>
      <c r="S2789" s="1" t="e">
        <f>IF([kw in desc]=[kw rough in title],[kw in desc]*1,IFERROR(LEFT([kw_dirty],3)*1,IFERROR(LEFT([kw_dirty],2)*1,"n.a.")))</f>
        <v>#N/A</v>
      </c>
      <c r="T2789" s="1"/>
      <c r="U2789" s="1" t="e">
        <f>VLOOKUP(Tabelle1[[#This Row],[productid]],Tabelle2[#All],2,FALSE)</f>
        <v>#N/A</v>
      </c>
    </row>
    <row r="2790" spans="1:21" hidden="1">
      <c r="A2790" t="s">
        <v>4651</v>
      </c>
      <c r="B2790">
        <v>3365</v>
      </c>
      <c r="C2790">
        <v>289859</v>
      </c>
      <c r="D2790" t="s">
        <v>4692</v>
      </c>
      <c r="E2790" t="s">
        <v>4228</v>
      </c>
      <c r="F2790">
        <v>18406</v>
      </c>
      <c r="G2790">
        <v>1750863</v>
      </c>
      <c r="H2790">
        <f t="shared" si="43"/>
        <v>0</v>
      </c>
      <c r="I2790">
        <f t="array" ref="I2790">MIN(IFERROR(FIND(IstNumbers,A2790),""))</f>
        <v>28</v>
      </c>
      <c r="J2790" s="1" t="e">
        <f>IF([first '# in title]&lt;[pos kw in title],MID([title],[pos kw in title]-6,6),#N/A)</f>
        <v>#N/A</v>
      </c>
      <c r="K2790" s="1" t="e">
        <f>IFERROR(MID(SUBSTITUTE([kw rough in title],",","."),FIND("(",[kw rough in title])+1,20),SUBSTITUTE(IFERROR(MID([kw rough in title],FIND(" ",[kw rough in title])+1,20),[kw rough in title]),",","."))</f>
        <v>#N/A</v>
      </c>
      <c r="L2790" s="1">
        <f>IFERROR(FIND("kW",[desc]),0)</f>
        <v>70</v>
      </c>
      <c r="M2790">
        <f t="array" ref="M2790">MIN(IFERROR(FIND(IstNumbers,E2790),""))</f>
        <v>34</v>
      </c>
      <c r="N2790" s="1" t="str">
        <f>IF([first '# in desc]&lt;[pos kw in desc],MID([desc],[pos kw in desc]-7,7))</f>
        <v xml:space="preserve">­me 42 </v>
      </c>
      <c r="O27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90" s="1" t="str">
        <f>TRIM(IF([first '# in desc]&lt;[pos kw in desc],MID([desc],[pos kw in desc]-6,6),FALSE))</f>
        <v>me 42</v>
      </c>
      <c r="Q2790" s="1" t="b">
        <f>IF(LEN([manuell])=0,IFERROR([kw fine in title]*1,IFERROR(SUMPRODUCT(COUNTIF(IsDigits,MID([kw in desc],ROW($A$1:$A$150),1)))=LEN([kw in desc]),#N/A)),[manuell])</f>
        <v>0</v>
      </c>
      <c r="R2790" s="1" t="str">
        <f>IF([pos kw in title]&gt;0,MID(J2790,#REF!,4),IF([first '# in title]&gt;0,MID([title],[first '# in title],3),IF([first '# in title]&gt;0,MID([desc],#REF!,3),VLOOKUP([productid],$G$2:$R$1386,8))))</f>
        <v>42-</v>
      </c>
      <c r="S2790" s="1" t="e">
        <f>IF([kw in desc]=[kw rough in title],[kw in desc]*1,IFERROR(LEFT([kw_dirty],3)*1,IFERROR(LEFT([kw_dirty],2)*1,"n.a.")))</f>
        <v>#N/A</v>
      </c>
      <c r="T2790" s="1"/>
      <c r="U2790" s="1">
        <f>VLOOKUP(Tabelle1[[#This Row],[productid]],Tabelle2[#All],2,FALSE)</f>
        <v>42</v>
      </c>
    </row>
    <row r="2791" spans="1:21" hidden="1">
      <c r="A2791" t="s">
        <v>2399</v>
      </c>
      <c r="B2791">
        <v>2379</v>
      </c>
      <c r="C2791">
        <v>289859</v>
      </c>
      <c r="D2791" t="s">
        <v>4693</v>
      </c>
      <c r="E2791" t="s">
        <v>4694</v>
      </c>
      <c r="F2791">
        <v>18406</v>
      </c>
      <c r="G2791">
        <v>3712883</v>
      </c>
      <c r="H2791">
        <f t="shared" si="43"/>
        <v>60</v>
      </c>
      <c r="I2791">
        <f t="array" ref="I2791">MIN(IFERROR(FIND(IstNumbers,A2791),""))</f>
        <v>24</v>
      </c>
      <c r="J2791" s="1" t="str">
        <f>IF([first '# in title]&lt;[pos kw in title],MID([title],[pos kw in title]-6,6),#N/A)</f>
        <v xml:space="preserve">L (16 </v>
      </c>
      <c r="K279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91" s="1">
        <f>IFERROR(FIND("kW",[desc]),0)</f>
        <v>71</v>
      </c>
      <c r="M2791">
        <f t="array" ref="M2791">MIN(IFERROR(FIND(IstNumbers,E2791),""))</f>
        <v>29</v>
      </c>
      <c r="N2791" s="1" t="str">
        <f>IF([first '# in desc]&lt;[pos kw in desc],MID([desc],[pos kw in desc]-7,7))</f>
        <v xml:space="preserve">­me 16 </v>
      </c>
      <c r="O279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91" s="1" t="str">
        <f>TRIM(IF([first '# in desc]&lt;[pos kw in desc],MID([desc],[pos kw in desc]-6,6),FALSE))</f>
        <v>me 16</v>
      </c>
      <c r="Q2791" s="1">
        <f>IF(LEN([manuell])=0,IFERROR([kw fine in title]*1,IFERROR(SUMPRODUCT(COUNTIF(IsDigits,MID([kw in desc],ROW($A$1:$A$150),1)))=LEN([kw in desc]),#N/A)),[manuell])</f>
        <v>16</v>
      </c>
      <c r="R2791" s="1" t="e">
        <f>IF([pos kw in title]&gt;0,MID(J2791,#REF!,4),IF([first '# in title]&gt;0,MID([title],[first '# in title],3),IF([first '# in title]&gt;0,MID([desc],#REF!,3),VLOOKUP([productid],$G$2:$R$1386,8))))</f>
        <v>#REF!</v>
      </c>
      <c r="S2791" s="1" t="str">
        <f>IF([kw in desc]=[kw rough in title],[kw in desc]*1,IFERROR(LEFT([kw_dirty],3)*1,IFERROR(LEFT([kw_dirty],2)*1,"n.a.")))</f>
        <v>n.a.</v>
      </c>
      <c r="T2791" s="1"/>
      <c r="U2791" s="1">
        <f>VLOOKUP(Tabelle1[[#This Row],[productid]],Tabelle2[#All],2,FALSE)</f>
        <v>16</v>
      </c>
    </row>
    <row r="2792" spans="1:21" hidden="1">
      <c r="A2792" t="s">
        <v>3181</v>
      </c>
      <c r="B2792">
        <v>3400</v>
      </c>
      <c r="C2792">
        <v>289859</v>
      </c>
      <c r="D2792" t="s">
        <v>4695</v>
      </c>
      <c r="E2792" t="s">
        <v>4696</v>
      </c>
      <c r="F2792">
        <v>18406</v>
      </c>
      <c r="G2792">
        <v>3497887</v>
      </c>
      <c r="H2792">
        <f t="shared" si="43"/>
        <v>0</v>
      </c>
      <c r="I2792">
        <f t="array" ref="I2792">MIN(IFERROR(FIND(IstNumbers,A2792),""))</f>
        <v>13</v>
      </c>
      <c r="J2792" s="1" t="e">
        <f>IF([first '# in title]&lt;[pos kw in title],MID([title],[pos kw in title]-6,6),#N/A)</f>
        <v>#N/A</v>
      </c>
      <c r="K2792" s="1" t="e">
        <f>IFERROR(MID(SUBSTITUTE([kw rough in title],",","."),FIND("(",[kw rough in title])+1,20),SUBSTITUTE(IFERROR(MID([kw rough in title],FIND(" ",[kw rough in title])+1,20),[kw rough in title]),",","."))</f>
        <v>#N/A</v>
      </c>
      <c r="L2792" s="1">
        <f>IFERROR(FIND("kW",[desc]),0)</f>
        <v>70</v>
      </c>
      <c r="M2792">
        <f t="array" ref="M2792">MIN(IFERROR(FIND(IstNumbers,E2792),""))</f>
        <v>34</v>
      </c>
      <c r="N2792" s="1" t="str">
        <f>IF([first '# in desc]&lt;[pos kw in desc],MID([desc],[pos kw in desc]-7,7))</f>
        <v xml:space="preserve">­me 42 </v>
      </c>
      <c r="O27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92" s="1" t="str">
        <f>TRIM(IF([first '# in desc]&lt;[pos kw in desc],MID([desc],[pos kw in desc]-6,6),FALSE))</f>
        <v>me 42</v>
      </c>
      <c r="Q2792" s="1" t="b">
        <f>IF(LEN([manuell])=0,IFERROR([kw fine in title]*1,IFERROR(SUMPRODUCT(COUNTIF(IsDigits,MID([kw in desc],ROW($A$1:$A$150),1)))=LEN([kw in desc]),#N/A)),[manuell])</f>
        <v>0</v>
      </c>
      <c r="R2792" s="1" t="str">
        <f>IF([pos kw in title]&gt;0,MID(J2792,#REF!,4),IF([first '# in title]&gt;0,MID([title],[first '# in title],3),IF([first '# in title]&gt;0,MID([desc],#REF!,3),VLOOKUP([productid],$G$2:$R$1386,8))))</f>
        <v xml:space="preserve">42 </v>
      </c>
      <c r="S2792" s="1" t="e">
        <f>IF([kw in desc]=[kw rough in title],[kw in desc]*1,IFERROR(LEFT([kw_dirty],3)*1,IFERROR(LEFT([kw_dirty],2)*1,"n.a.")))</f>
        <v>#N/A</v>
      </c>
      <c r="T2792" s="1"/>
      <c r="U2792" s="1">
        <f>VLOOKUP(Tabelle1[[#This Row],[productid]],Tabelle2[#All],2,FALSE)</f>
        <v>42</v>
      </c>
    </row>
    <row r="2793" spans="1:21" hidden="1">
      <c r="A2793" t="s">
        <v>4619</v>
      </c>
      <c r="B2793">
        <v>2329</v>
      </c>
      <c r="C2793">
        <v>289859</v>
      </c>
      <c r="D2793" t="s">
        <v>4697</v>
      </c>
      <c r="E2793" t="s">
        <v>4362</v>
      </c>
      <c r="F2793">
        <v>18406</v>
      </c>
      <c r="G2793">
        <v>1219746</v>
      </c>
      <c r="H2793">
        <f t="shared" si="43"/>
        <v>0</v>
      </c>
      <c r="I2793">
        <f t="array" ref="I2793">MIN(IFERROR(FIND(IstNumbers,A2793),""))</f>
        <v>14</v>
      </c>
      <c r="J2793" s="1" t="e">
        <f>IF([first '# in title]&lt;[pos kw in title],MID([title],[pos kw in title]-6,6),#N/A)</f>
        <v>#N/A</v>
      </c>
      <c r="K2793" s="1" t="e">
        <f>IFERROR(MID(SUBSTITUTE([kw rough in title],",","."),FIND("(",[kw rough in title])+1,20),SUBSTITUTE(IFERROR(MID([kw rough in title],FIND(" ",[kw rough in title])+1,20),[kw rough in title]),",","."))</f>
        <v>#N/A</v>
      </c>
      <c r="L2793" s="1">
        <f>IFERROR(FIND("kW",[desc]),0)</f>
        <v>71</v>
      </c>
      <c r="M2793">
        <f t="array" ref="M2793">MIN(IFERROR(FIND(IstNumbers,E2793),""))</f>
        <v>29</v>
      </c>
      <c r="N2793" s="1" t="str">
        <f>IF([first '# in desc]&lt;[pos kw in desc],MID([desc],[pos kw in desc]-7,7))</f>
        <v xml:space="preserve">­me 16 </v>
      </c>
      <c r="O27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93" s="1" t="str">
        <f>TRIM(IF([first '# in desc]&lt;[pos kw in desc],MID([desc],[pos kw in desc]-6,6),FALSE))</f>
        <v>me 16</v>
      </c>
      <c r="Q2793" s="1" t="b">
        <f>IF(LEN([manuell])=0,IFERROR([kw fine in title]*1,IFERROR(SUMPRODUCT(COUNTIF(IsDigits,MID([kw in desc],ROW($A$1:$A$150),1)))=LEN([kw in desc]),#N/A)),[manuell])</f>
        <v>0</v>
      </c>
      <c r="R2793" s="1" t="str">
        <f>IF([pos kw in title]&gt;0,MID(J2793,#REF!,4),IF([first '# in title]&gt;0,MID([title],[first '# in title],3),IF([first '# in title]&gt;0,MID([desc],#REF!,3),VLOOKUP([productid],$G$2:$R$1386,8))))</f>
        <v xml:space="preserve">16 </v>
      </c>
      <c r="S2793" s="1" t="e">
        <f>IF([kw in desc]=[kw rough in title],[kw in desc]*1,IFERROR(LEFT([kw_dirty],3)*1,IFERROR(LEFT([kw_dirty],2)*1,"n.a.")))</f>
        <v>#N/A</v>
      </c>
      <c r="T2793" s="1"/>
      <c r="U2793" s="1">
        <f>VLOOKUP(Tabelle1[[#This Row],[productid]],Tabelle2[#All],2,FALSE)</f>
        <v>16</v>
      </c>
    </row>
    <row r="2794" spans="1:21">
      <c r="A2794" t="s">
        <v>4614</v>
      </c>
      <c r="B2794">
        <v>2493</v>
      </c>
      <c r="C2794">
        <v>289859</v>
      </c>
      <c r="D2794" t="s">
        <v>4698</v>
      </c>
      <c r="E2794" t="s">
        <v>4699</v>
      </c>
      <c r="F2794">
        <v>18406</v>
      </c>
      <c r="G2794">
        <v>2286143</v>
      </c>
      <c r="H2794">
        <f t="shared" si="43"/>
        <v>0</v>
      </c>
      <c r="I2794">
        <f t="array" ref="I2794">MIN(IFERROR(FIND(IstNumbers,A2794),""))</f>
        <v>18</v>
      </c>
      <c r="J2794" s="1" t="e">
        <f>IF([first '# in title]&lt;[pos kw in title],MID([title],[pos kw in title]-6,6),#N/A)</f>
        <v>#N/A</v>
      </c>
      <c r="K2794" s="1" t="e">
        <f>IFERROR(MID(SUBSTITUTE([kw rough in title],",","."),FIND("(",[kw rough in title])+1,20),SUBSTITUTE(IFERROR(MID([kw rough in title],FIND(" ",[kw rough in title])+1,20),[kw rough in title]),",","."))</f>
        <v>#N/A</v>
      </c>
      <c r="L2794" s="1">
        <f>IFERROR(FIND("kW",[desc]),0)</f>
        <v>0</v>
      </c>
      <c r="M2794">
        <f t="array" ref="M2794">MIN(IFERROR(FIND(IstNumbers,E2794),""))</f>
        <v>33</v>
      </c>
      <c r="N2794" s="1" t="b">
        <f>IF([first '# in desc]&lt;[pos kw in desc],MID([desc],[pos kw in desc]-7,7))</f>
        <v>0</v>
      </c>
      <c r="O27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94" s="1" t="str">
        <f>TRIM(IF([first '# in desc]&lt;[pos kw in desc],MID([desc],[pos kw in desc]-6,6),FALSE))</f>
        <v>FALSCH</v>
      </c>
      <c r="Q2794" s="1" t="b">
        <f>IF(LEN([manuell])=0,IFERROR([kw fine in title]*1,IFERROR(SUMPRODUCT(COUNTIF(IsDigits,MID([kw in desc],ROW($A$1:$A$150),1)))=LEN([kw in desc]),#N/A)),[manuell])</f>
        <v>0</v>
      </c>
      <c r="R2794" s="1" t="str">
        <f>IF([pos kw in title]&gt;0,MID(J2794,#REF!,4),IF([first '# in title]&gt;0,MID([title],[first '# in title],3),IF([first '# in title]&gt;0,MID([desc],#REF!,3),VLOOKUP([productid],$G$2:$R$1386,8))))</f>
        <v>146</v>
      </c>
      <c r="S2794" s="1" t="e">
        <f>IF([kw in desc]=[kw rough in title],[kw in desc]*1,IFERROR(LEFT([kw_dirty],3)*1,IFERROR(LEFT([kw_dirty],2)*1,"n.a.")))</f>
        <v>#N/A</v>
      </c>
      <c r="T2794" s="1"/>
      <c r="U2794" s="1" t="e">
        <f>VLOOKUP(Tabelle1[[#This Row],[productid]],Tabelle2[#All],2,FALSE)</f>
        <v>#N/A</v>
      </c>
    </row>
    <row r="2795" spans="1:21" hidden="1">
      <c r="A2795" t="s">
        <v>4651</v>
      </c>
      <c r="B2795">
        <v>3365</v>
      </c>
      <c r="C2795">
        <v>289859</v>
      </c>
      <c r="D2795" t="s">
        <v>4700</v>
      </c>
      <c r="E2795" t="s">
        <v>4233</v>
      </c>
      <c r="F2795">
        <v>18406</v>
      </c>
      <c r="G2795">
        <v>1750863</v>
      </c>
      <c r="H2795">
        <f t="shared" si="43"/>
        <v>0</v>
      </c>
      <c r="I2795">
        <f t="array" ref="I2795">MIN(IFERROR(FIND(IstNumbers,A2795),""))</f>
        <v>28</v>
      </c>
      <c r="J2795" s="1" t="e">
        <f>IF([first '# in title]&lt;[pos kw in title],MID([title],[pos kw in title]-6,6),#N/A)</f>
        <v>#N/A</v>
      </c>
      <c r="K2795" s="1" t="e">
        <f>IFERROR(MID(SUBSTITUTE([kw rough in title],",","."),FIND("(",[kw rough in title])+1,20),SUBSTITUTE(IFERROR(MID([kw rough in title],FIND(" ",[kw rough in title])+1,20),[kw rough in title]),",","."))</f>
        <v>#N/A</v>
      </c>
      <c r="L2795" s="1">
        <f>IFERROR(FIND("kW",[desc]),0)</f>
        <v>70</v>
      </c>
      <c r="M2795">
        <f t="array" ref="M2795">MIN(IFERROR(FIND(IstNumbers,E2795),""))</f>
        <v>34</v>
      </c>
      <c r="N2795" s="1" t="str">
        <f>IF([first '# in desc]&lt;[pos kw in desc],MID([desc],[pos kw in desc]-7,7))</f>
        <v xml:space="preserve">­me 42 </v>
      </c>
      <c r="O27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95" s="1" t="str">
        <f>TRIM(IF([first '# in desc]&lt;[pos kw in desc],MID([desc],[pos kw in desc]-6,6),FALSE))</f>
        <v>me 42</v>
      </c>
      <c r="Q2795" s="1" t="b">
        <f>IF(LEN([manuell])=0,IFERROR([kw fine in title]*1,IFERROR(SUMPRODUCT(COUNTIF(IsDigits,MID([kw in desc],ROW($A$1:$A$150),1)))=LEN([kw in desc]),#N/A)),[manuell])</f>
        <v>0</v>
      </c>
      <c r="R2795" s="1" t="str">
        <f>IF([pos kw in title]&gt;0,MID(J2795,#REF!,4),IF([first '# in title]&gt;0,MID([title],[first '# in title],3),IF([first '# in title]&gt;0,MID([desc],#REF!,3),VLOOKUP([productid],$G$2:$R$1386,8))))</f>
        <v>42-</v>
      </c>
      <c r="S2795" s="1" t="e">
        <f>IF([kw in desc]=[kw rough in title],[kw in desc]*1,IFERROR(LEFT([kw_dirty],3)*1,IFERROR(LEFT([kw_dirty],2)*1,"n.a.")))</f>
        <v>#N/A</v>
      </c>
      <c r="T2795" s="1"/>
      <c r="U2795" s="1">
        <f>VLOOKUP(Tabelle1[[#This Row],[productid]],Tabelle2[#All],2,FALSE)</f>
        <v>42</v>
      </c>
    </row>
    <row r="2796" spans="1:21" hidden="1">
      <c r="A2796" t="s">
        <v>2399</v>
      </c>
      <c r="B2796">
        <v>2379</v>
      </c>
      <c r="C2796">
        <v>289859</v>
      </c>
      <c r="D2796" t="s">
        <v>4701</v>
      </c>
      <c r="E2796" t="s">
        <v>4702</v>
      </c>
      <c r="F2796">
        <v>18406</v>
      </c>
      <c r="G2796">
        <v>3712883</v>
      </c>
      <c r="H2796">
        <f t="shared" si="43"/>
        <v>60</v>
      </c>
      <c r="I2796">
        <f t="array" ref="I2796">MIN(IFERROR(FIND(IstNumbers,A2796),""))</f>
        <v>24</v>
      </c>
      <c r="J2796" s="1" t="str">
        <f>IF([first '# in title]&lt;[pos kw in title],MID([title],[pos kw in title]-6,6),#N/A)</f>
        <v xml:space="preserve">L (16 </v>
      </c>
      <c r="K279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796" s="1">
        <f>IFERROR(FIND("kW",[desc]),0)</f>
        <v>71</v>
      </c>
      <c r="M2796">
        <f t="array" ref="M2796">MIN(IFERROR(FIND(IstNumbers,E2796),""))</f>
        <v>29</v>
      </c>
      <c r="N2796" s="1" t="str">
        <f>IF([first '# in desc]&lt;[pos kw in desc],MID([desc],[pos kw in desc]-7,7))</f>
        <v xml:space="preserve">­me 16 </v>
      </c>
      <c r="O279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96" s="1" t="str">
        <f>TRIM(IF([first '# in desc]&lt;[pos kw in desc],MID([desc],[pos kw in desc]-6,6),FALSE))</f>
        <v>me 16</v>
      </c>
      <c r="Q2796" s="1">
        <f>IF(LEN([manuell])=0,IFERROR([kw fine in title]*1,IFERROR(SUMPRODUCT(COUNTIF(IsDigits,MID([kw in desc],ROW($A$1:$A$150),1)))=LEN([kw in desc]),#N/A)),[manuell])</f>
        <v>16</v>
      </c>
      <c r="R2796" s="1" t="e">
        <f>IF([pos kw in title]&gt;0,MID(J2796,#REF!,4),IF([first '# in title]&gt;0,MID([title],[first '# in title],3),IF([first '# in title]&gt;0,MID([desc],#REF!,3),VLOOKUP([productid],$G$2:$R$1386,8))))</f>
        <v>#REF!</v>
      </c>
      <c r="S2796" s="1" t="str">
        <f>IF([kw in desc]=[kw rough in title],[kw in desc]*1,IFERROR(LEFT([kw_dirty],3)*1,IFERROR(LEFT([kw_dirty],2)*1,"n.a.")))</f>
        <v>n.a.</v>
      </c>
      <c r="T2796" s="1"/>
      <c r="U2796" s="1">
        <f>VLOOKUP(Tabelle1[[#This Row],[productid]],Tabelle2[#All],2,FALSE)</f>
        <v>16</v>
      </c>
    </row>
    <row r="2797" spans="1:21" hidden="1">
      <c r="A2797" t="s">
        <v>3181</v>
      </c>
      <c r="B2797">
        <v>3400</v>
      </c>
      <c r="C2797">
        <v>289859</v>
      </c>
      <c r="D2797" t="s">
        <v>4703</v>
      </c>
      <c r="E2797" t="s">
        <v>4704</v>
      </c>
      <c r="F2797">
        <v>18406</v>
      </c>
      <c r="G2797">
        <v>3497887</v>
      </c>
      <c r="H2797">
        <f t="shared" si="43"/>
        <v>0</v>
      </c>
      <c r="I2797">
        <f t="array" ref="I2797">MIN(IFERROR(FIND(IstNumbers,A2797),""))</f>
        <v>13</v>
      </c>
      <c r="J2797" s="1" t="e">
        <f>IF([first '# in title]&lt;[pos kw in title],MID([title],[pos kw in title]-6,6),#N/A)</f>
        <v>#N/A</v>
      </c>
      <c r="K2797" s="1" t="e">
        <f>IFERROR(MID(SUBSTITUTE([kw rough in title],",","."),FIND("(",[kw rough in title])+1,20),SUBSTITUTE(IFERROR(MID([kw rough in title],FIND(" ",[kw rough in title])+1,20),[kw rough in title]),",","."))</f>
        <v>#N/A</v>
      </c>
      <c r="L2797" s="1">
        <f>IFERROR(FIND("kW",[desc]),0)</f>
        <v>70</v>
      </c>
      <c r="M2797">
        <f t="array" ref="M2797">MIN(IFERROR(FIND(IstNumbers,E2797),""))</f>
        <v>34</v>
      </c>
      <c r="N2797" s="1" t="str">
        <f>IF([first '# in desc]&lt;[pos kw in desc],MID([desc],[pos kw in desc]-7,7))</f>
        <v xml:space="preserve">­me 42 </v>
      </c>
      <c r="O27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797" s="1" t="str">
        <f>TRIM(IF([first '# in desc]&lt;[pos kw in desc],MID([desc],[pos kw in desc]-6,6),FALSE))</f>
        <v>me 42</v>
      </c>
      <c r="Q2797" s="1" t="b">
        <f>IF(LEN([manuell])=0,IFERROR([kw fine in title]*1,IFERROR(SUMPRODUCT(COUNTIF(IsDigits,MID([kw in desc],ROW($A$1:$A$150),1)))=LEN([kw in desc]),#N/A)),[manuell])</f>
        <v>0</v>
      </c>
      <c r="R2797" s="1" t="str">
        <f>IF([pos kw in title]&gt;0,MID(J2797,#REF!,4),IF([first '# in title]&gt;0,MID([title],[first '# in title],3),IF([first '# in title]&gt;0,MID([desc],#REF!,3),VLOOKUP([productid],$G$2:$R$1386,8))))</f>
        <v xml:space="preserve">42 </v>
      </c>
      <c r="S2797" s="1" t="e">
        <f>IF([kw in desc]=[kw rough in title],[kw in desc]*1,IFERROR(LEFT([kw_dirty],3)*1,IFERROR(LEFT([kw_dirty],2)*1,"n.a.")))</f>
        <v>#N/A</v>
      </c>
      <c r="T2797" s="1"/>
      <c r="U2797" s="1">
        <f>VLOOKUP(Tabelle1[[#This Row],[productid]],Tabelle2[#All],2,FALSE)</f>
        <v>42</v>
      </c>
    </row>
    <row r="2798" spans="1:21" hidden="1">
      <c r="A2798" t="s">
        <v>4619</v>
      </c>
      <c r="B2798">
        <v>2329</v>
      </c>
      <c r="C2798">
        <v>289859</v>
      </c>
      <c r="D2798" t="s">
        <v>4705</v>
      </c>
      <c r="E2798" t="s">
        <v>4370</v>
      </c>
      <c r="F2798">
        <v>18406</v>
      </c>
      <c r="G2798">
        <v>1219746</v>
      </c>
      <c r="H2798">
        <f t="shared" si="43"/>
        <v>0</v>
      </c>
      <c r="I2798">
        <f t="array" ref="I2798">MIN(IFERROR(FIND(IstNumbers,A2798),""))</f>
        <v>14</v>
      </c>
      <c r="J2798" s="1" t="e">
        <f>IF([first '# in title]&lt;[pos kw in title],MID([title],[pos kw in title]-6,6),#N/A)</f>
        <v>#N/A</v>
      </c>
      <c r="K2798" s="1" t="e">
        <f>IFERROR(MID(SUBSTITUTE([kw rough in title],",","."),FIND("(",[kw rough in title])+1,20),SUBSTITUTE(IFERROR(MID([kw rough in title],FIND(" ",[kw rough in title])+1,20),[kw rough in title]),",","."))</f>
        <v>#N/A</v>
      </c>
      <c r="L2798" s="1">
        <f>IFERROR(FIND("kW",[desc]),0)</f>
        <v>71</v>
      </c>
      <c r="M2798">
        <f t="array" ref="M2798">MIN(IFERROR(FIND(IstNumbers,E2798),""))</f>
        <v>29</v>
      </c>
      <c r="N2798" s="1" t="str">
        <f>IF([first '# in desc]&lt;[pos kw in desc],MID([desc],[pos kw in desc]-7,7))</f>
        <v xml:space="preserve">­me 16 </v>
      </c>
      <c r="O279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798" s="1" t="str">
        <f>TRIM(IF([first '# in desc]&lt;[pos kw in desc],MID([desc],[pos kw in desc]-6,6),FALSE))</f>
        <v>me 16</v>
      </c>
      <c r="Q2798" s="1" t="b">
        <f>IF(LEN([manuell])=0,IFERROR([kw fine in title]*1,IFERROR(SUMPRODUCT(COUNTIF(IsDigits,MID([kw in desc],ROW($A$1:$A$150),1)))=LEN([kw in desc]),#N/A)),[manuell])</f>
        <v>0</v>
      </c>
      <c r="R2798" s="1" t="str">
        <f>IF([pos kw in title]&gt;0,MID(J2798,#REF!,4),IF([first '# in title]&gt;0,MID([title],[first '# in title],3),IF([first '# in title]&gt;0,MID([desc],#REF!,3),VLOOKUP([productid],$G$2:$R$1386,8))))</f>
        <v xml:space="preserve">16 </v>
      </c>
      <c r="S2798" s="1" t="e">
        <f>IF([kw in desc]=[kw rough in title],[kw in desc]*1,IFERROR(LEFT([kw_dirty],3)*1,IFERROR(LEFT([kw_dirty],2)*1,"n.a.")))</f>
        <v>#N/A</v>
      </c>
      <c r="T2798" s="1"/>
      <c r="U2798" s="1">
        <f>VLOOKUP(Tabelle1[[#This Row],[productid]],Tabelle2[#All],2,FALSE)</f>
        <v>16</v>
      </c>
    </row>
    <row r="2799" spans="1:21">
      <c r="A2799" t="s">
        <v>4614</v>
      </c>
      <c r="B2799">
        <v>2493</v>
      </c>
      <c r="C2799">
        <v>289859</v>
      </c>
      <c r="D2799" t="s">
        <v>4706</v>
      </c>
      <c r="E2799" t="s">
        <v>4707</v>
      </c>
      <c r="F2799">
        <v>18406</v>
      </c>
      <c r="G2799">
        <v>2286143</v>
      </c>
      <c r="H2799">
        <f t="shared" si="43"/>
        <v>0</v>
      </c>
      <c r="I2799">
        <f t="array" ref="I2799">MIN(IFERROR(FIND(IstNumbers,A2799),""))</f>
        <v>18</v>
      </c>
      <c r="J2799" s="1" t="e">
        <f>IF([first '# in title]&lt;[pos kw in title],MID([title],[pos kw in title]-6,6),#N/A)</f>
        <v>#N/A</v>
      </c>
      <c r="K2799" s="1" t="e">
        <f>IFERROR(MID(SUBSTITUTE([kw rough in title],",","."),FIND("(",[kw rough in title])+1,20),SUBSTITUTE(IFERROR(MID([kw rough in title],FIND(" ",[kw rough in title])+1,20),[kw rough in title]),",","."))</f>
        <v>#N/A</v>
      </c>
      <c r="L2799" s="1">
        <f>IFERROR(FIND("kW",[desc]),0)</f>
        <v>0</v>
      </c>
      <c r="M2799">
        <f t="array" ref="M2799">MIN(IFERROR(FIND(IstNumbers,E2799),""))</f>
        <v>33</v>
      </c>
      <c r="N2799" s="1" t="b">
        <f>IF([first '# in desc]&lt;[pos kw in desc],MID([desc],[pos kw in desc]-7,7))</f>
        <v>0</v>
      </c>
      <c r="O27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799" s="1" t="str">
        <f>TRIM(IF([first '# in desc]&lt;[pos kw in desc],MID([desc],[pos kw in desc]-6,6),FALSE))</f>
        <v>FALSCH</v>
      </c>
      <c r="Q2799" s="1" t="b">
        <f>IF(LEN([manuell])=0,IFERROR([kw fine in title]*1,IFERROR(SUMPRODUCT(COUNTIF(IsDigits,MID([kw in desc],ROW($A$1:$A$150),1)))=LEN([kw in desc]),#N/A)),[manuell])</f>
        <v>0</v>
      </c>
      <c r="R2799" s="1" t="str">
        <f>IF([pos kw in title]&gt;0,MID(J2799,#REF!,4),IF([first '# in title]&gt;0,MID([title],[first '# in title],3),IF([first '# in title]&gt;0,MID([desc],#REF!,3),VLOOKUP([productid],$G$2:$R$1386,8))))</f>
        <v>146</v>
      </c>
      <c r="S2799" s="1" t="e">
        <f>IF([kw in desc]=[kw rough in title],[kw in desc]*1,IFERROR(LEFT([kw_dirty],3)*1,IFERROR(LEFT([kw_dirty],2)*1,"n.a.")))</f>
        <v>#N/A</v>
      </c>
      <c r="T2799" s="1"/>
      <c r="U2799" s="1" t="e">
        <f>VLOOKUP(Tabelle1[[#This Row],[productid]],Tabelle2[#All],2,FALSE)</f>
        <v>#N/A</v>
      </c>
    </row>
    <row r="2800" spans="1:21" hidden="1">
      <c r="A2800" t="s">
        <v>4651</v>
      </c>
      <c r="B2800">
        <v>3365</v>
      </c>
      <c r="C2800">
        <v>289859</v>
      </c>
      <c r="D2800" t="s">
        <v>4708</v>
      </c>
      <c r="E2800" t="s">
        <v>4312</v>
      </c>
      <c r="F2800">
        <v>18406</v>
      </c>
      <c r="G2800">
        <v>1750863</v>
      </c>
      <c r="H2800">
        <f t="shared" si="43"/>
        <v>0</v>
      </c>
      <c r="I2800">
        <f t="array" ref="I2800">MIN(IFERROR(FIND(IstNumbers,A2800),""))</f>
        <v>28</v>
      </c>
      <c r="J2800" s="1" t="e">
        <f>IF([first '# in title]&lt;[pos kw in title],MID([title],[pos kw in title]-6,6),#N/A)</f>
        <v>#N/A</v>
      </c>
      <c r="K2800" s="1" t="e">
        <f>IFERROR(MID(SUBSTITUTE([kw rough in title],",","."),FIND("(",[kw rough in title])+1,20),SUBSTITUTE(IFERROR(MID([kw rough in title],FIND(" ",[kw rough in title])+1,20),[kw rough in title]),",","."))</f>
        <v>#N/A</v>
      </c>
      <c r="L2800" s="1">
        <f>IFERROR(FIND("kW",[desc]),0)</f>
        <v>70</v>
      </c>
      <c r="M2800">
        <f t="array" ref="M2800">MIN(IFERROR(FIND(IstNumbers,E2800),""))</f>
        <v>34</v>
      </c>
      <c r="N2800" s="1" t="str">
        <f>IF([first '# in desc]&lt;[pos kw in desc],MID([desc],[pos kw in desc]-7,7))</f>
        <v xml:space="preserve">­me 42 </v>
      </c>
      <c r="O28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00" s="1" t="str">
        <f>TRIM(IF([first '# in desc]&lt;[pos kw in desc],MID([desc],[pos kw in desc]-6,6),FALSE))</f>
        <v>me 42</v>
      </c>
      <c r="Q2800" s="1" t="b">
        <f>IF(LEN([manuell])=0,IFERROR([kw fine in title]*1,IFERROR(SUMPRODUCT(COUNTIF(IsDigits,MID([kw in desc],ROW($A$1:$A$150),1)))=LEN([kw in desc]),#N/A)),[manuell])</f>
        <v>0</v>
      </c>
      <c r="R2800" s="1" t="str">
        <f>IF([pos kw in title]&gt;0,MID(J2800,#REF!,4),IF([first '# in title]&gt;0,MID([title],[first '# in title],3),IF([first '# in title]&gt;0,MID([desc],#REF!,3),VLOOKUP([productid],$G$2:$R$1386,8))))</f>
        <v>42-</v>
      </c>
      <c r="S2800" s="1" t="e">
        <f>IF([kw in desc]=[kw rough in title],[kw in desc]*1,IFERROR(LEFT([kw_dirty],3)*1,IFERROR(LEFT([kw_dirty],2)*1,"n.a.")))</f>
        <v>#N/A</v>
      </c>
      <c r="T2800" s="1"/>
      <c r="U2800" s="1">
        <f>VLOOKUP(Tabelle1[[#This Row],[productid]],Tabelle2[#All],2,FALSE)</f>
        <v>42</v>
      </c>
    </row>
    <row r="2801" spans="1:21" hidden="1">
      <c r="A2801" t="s">
        <v>2399</v>
      </c>
      <c r="B2801">
        <v>2379</v>
      </c>
      <c r="C2801">
        <v>289859</v>
      </c>
      <c r="D2801" t="s">
        <v>4709</v>
      </c>
      <c r="E2801" t="s">
        <v>4710</v>
      </c>
      <c r="F2801">
        <v>18406</v>
      </c>
      <c r="G2801">
        <v>3712883</v>
      </c>
      <c r="H2801">
        <f t="shared" si="43"/>
        <v>60</v>
      </c>
      <c r="I2801">
        <f t="array" ref="I2801">MIN(IFERROR(FIND(IstNumbers,A2801),""))</f>
        <v>24</v>
      </c>
      <c r="J2801" s="1" t="str">
        <f>IF([first '# in title]&lt;[pos kw in title],MID([title],[pos kw in title]-6,6),#N/A)</f>
        <v xml:space="preserve">L (16 </v>
      </c>
      <c r="K280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01" s="1">
        <f>IFERROR(FIND("kW",[desc]),0)</f>
        <v>71</v>
      </c>
      <c r="M2801">
        <f t="array" ref="M2801">MIN(IFERROR(FIND(IstNumbers,E2801),""))</f>
        <v>29</v>
      </c>
      <c r="N2801" s="1" t="str">
        <f>IF([first '# in desc]&lt;[pos kw in desc],MID([desc],[pos kw in desc]-7,7))</f>
        <v xml:space="preserve">­me 16 </v>
      </c>
      <c r="O280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01" s="1" t="str">
        <f>TRIM(IF([first '# in desc]&lt;[pos kw in desc],MID([desc],[pos kw in desc]-6,6),FALSE))</f>
        <v>me 16</v>
      </c>
      <c r="Q2801" s="1">
        <f>IF(LEN([manuell])=0,IFERROR([kw fine in title]*1,IFERROR(SUMPRODUCT(COUNTIF(IsDigits,MID([kw in desc],ROW($A$1:$A$150),1)))=LEN([kw in desc]),#N/A)),[manuell])</f>
        <v>16</v>
      </c>
      <c r="R2801" s="1" t="e">
        <f>IF([pos kw in title]&gt;0,MID(J2801,#REF!,4),IF([first '# in title]&gt;0,MID([title],[first '# in title],3),IF([first '# in title]&gt;0,MID([desc],#REF!,3),VLOOKUP([productid],$G$2:$R$1386,8))))</f>
        <v>#REF!</v>
      </c>
      <c r="S2801" s="1" t="str">
        <f>IF([kw in desc]=[kw rough in title],[kw in desc]*1,IFERROR(LEFT([kw_dirty],3)*1,IFERROR(LEFT([kw_dirty],2)*1,"n.a.")))</f>
        <v>n.a.</v>
      </c>
      <c r="T2801" s="1"/>
      <c r="U2801" s="1">
        <f>VLOOKUP(Tabelle1[[#This Row],[productid]],Tabelle2[#All],2,FALSE)</f>
        <v>16</v>
      </c>
    </row>
    <row r="2802" spans="1:21" hidden="1">
      <c r="A2802" t="s">
        <v>3181</v>
      </c>
      <c r="B2802">
        <v>3400</v>
      </c>
      <c r="C2802">
        <v>289859</v>
      </c>
      <c r="D2802" t="s">
        <v>4711</v>
      </c>
      <c r="E2802" t="s">
        <v>4712</v>
      </c>
      <c r="F2802">
        <v>18406</v>
      </c>
      <c r="G2802">
        <v>3497887</v>
      </c>
      <c r="H2802">
        <f t="shared" si="43"/>
        <v>0</v>
      </c>
      <c r="I2802">
        <f t="array" ref="I2802">MIN(IFERROR(FIND(IstNumbers,A2802),""))</f>
        <v>13</v>
      </c>
      <c r="J2802" s="1" t="e">
        <f>IF([first '# in title]&lt;[pos kw in title],MID([title],[pos kw in title]-6,6),#N/A)</f>
        <v>#N/A</v>
      </c>
      <c r="K2802" s="1" t="e">
        <f>IFERROR(MID(SUBSTITUTE([kw rough in title],",","."),FIND("(",[kw rough in title])+1,20),SUBSTITUTE(IFERROR(MID([kw rough in title],FIND(" ",[kw rough in title])+1,20),[kw rough in title]),",","."))</f>
        <v>#N/A</v>
      </c>
      <c r="L2802" s="1">
        <f>IFERROR(FIND("kW",[desc]),0)</f>
        <v>70</v>
      </c>
      <c r="M2802">
        <f t="array" ref="M2802">MIN(IFERROR(FIND(IstNumbers,E2802),""))</f>
        <v>34</v>
      </c>
      <c r="N2802" s="1" t="str">
        <f>IF([first '# in desc]&lt;[pos kw in desc],MID([desc],[pos kw in desc]-7,7))</f>
        <v xml:space="preserve">­me 42 </v>
      </c>
      <c r="O28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02" s="1" t="str">
        <f>TRIM(IF([first '# in desc]&lt;[pos kw in desc],MID([desc],[pos kw in desc]-6,6),FALSE))</f>
        <v>me 42</v>
      </c>
      <c r="Q2802" s="1" t="b">
        <f>IF(LEN([manuell])=0,IFERROR([kw fine in title]*1,IFERROR(SUMPRODUCT(COUNTIF(IsDigits,MID([kw in desc],ROW($A$1:$A$150),1)))=LEN([kw in desc]),#N/A)),[manuell])</f>
        <v>0</v>
      </c>
      <c r="R2802" s="1" t="str">
        <f>IF([pos kw in title]&gt;0,MID(J2802,#REF!,4),IF([first '# in title]&gt;0,MID([title],[first '# in title],3),IF([first '# in title]&gt;0,MID([desc],#REF!,3),VLOOKUP([productid],$G$2:$R$1386,8))))</f>
        <v xml:space="preserve">42 </v>
      </c>
      <c r="S2802" s="1" t="e">
        <f>IF([kw in desc]=[kw rough in title],[kw in desc]*1,IFERROR(LEFT([kw_dirty],3)*1,IFERROR(LEFT([kw_dirty],2)*1,"n.a.")))</f>
        <v>#N/A</v>
      </c>
      <c r="T2802" s="1"/>
      <c r="U2802" s="1">
        <f>VLOOKUP(Tabelle1[[#This Row],[productid]],Tabelle2[#All],2,FALSE)</f>
        <v>42</v>
      </c>
    </row>
    <row r="2803" spans="1:21" hidden="1">
      <c r="A2803" t="s">
        <v>4619</v>
      </c>
      <c r="B2803">
        <v>2334</v>
      </c>
      <c r="C2803">
        <v>289859</v>
      </c>
      <c r="D2803" t="s">
        <v>4713</v>
      </c>
      <c r="E2803" t="s">
        <v>4378</v>
      </c>
      <c r="F2803">
        <v>18406</v>
      </c>
      <c r="G2803">
        <v>1219746</v>
      </c>
      <c r="H2803">
        <f t="shared" si="43"/>
        <v>0</v>
      </c>
      <c r="I2803">
        <f t="array" ref="I2803">MIN(IFERROR(FIND(IstNumbers,A2803),""))</f>
        <v>14</v>
      </c>
      <c r="J2803" s="1" t="e">
        <f>IF([first '# in title]&lt;[pos kw in title],MID([title],[pos kw in title]-6,6),#N/A)</f>
        <v>#N/A</v>
      </c>
      <c r="K2803" s="1" t="e">
        <f>IFERROR(MID(SUBSTITUTE([kw rough in title],",","."),FIND("(",[kw rough in title])+1,20),SUBSTITUTE(IFERROR(MID([kw rough in title],FIND(" ",[kw rough in title])+1,20),[kw rough in title]),",","."))</f>
        <v>#N/A</v>
      </c>
      <c r="L2803" s="1">
        <f>IFERROR(FIND("kW",[desc]),0)</f>
        <v>71</v>
      </c>
      <c r="M2803">
        <f t="array" ref="M2803">MIN(IFERROR(FIND(IstNumbers,E2803),""))</f>
        <v>29</v>
      </c>
      <c r="N2803" s="1" t="str">
        <f>IF([first '# in desc]&lt;[pos kw in desc],MID([desc],[pos kw in desc]-7,7))</f>
        <v xml:space="preserve">­me 16 </v>
      </c>
      <c r="O280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03" s="1" t="str">
        <f>TRIM(IF([first '# in desc]&lt;[pos kw in desc],MID([desc],[pos kw in desc]-6,6),FALSE))</f>
        <v>me 16</v>
      </c>
      <c r="Q2803" s="1" t="b">
        <f>IF(LEN([manuell])=0,IFERROR([kw fine in title]*1,IFERROR(SUMPRODUCT(COUNTIF(IsDigits,MID([kw in desc],ROW($A$1:$A$150),1)))=LEN([kw in desc]),#N/A)),[manuell])</f>
        <v>0</v>
      </c>
      <c r="R2803" s="1" t="str">
        <f>IF([pos kw in title]&gt;0,MID(J2803,#REF!,4),IF([first '# in title]&gt;0,MID([title],[first '# in title],3),IF([first '# in title]&gt;0,MID([desc],#REF!,3),VLOOKUP([productid],$G$2:$R$1386,8))))</f>
        <v xml:space="preserve">16 </v>
      </c>
      <c r="S2803" s="1" t="e">
        <f>IF([kw in desc]=[kw rough in title],[kw in desc]*1,IFERROR(LEFT([kw_dirty],3)*1,IFERROR(LEFT([kw_dirty],2)*1,"n.a.")))</f>
        <v>#N/A</v>
      </c>
      <c r="T2803" s="1"/>
      <c r="U2803" s="1">
        <f>VLOOKUP(Tabelle1[[#This Row],[productid]],Tabelle2[#All],2,FALSE)</f>
        <v>16</v>
      </c>
    </row>
    <row r="2804" spans="1:21">
      <c r="A2804" t="s">
        <v>4614</v>
      </c>
      <c r="B2804">
        <v>2497</v>
      </c>
      <c r="C2804">
        <v>289859</v>
      </c>
      <c r="D2804" t="s">
        <v>4714</v>
      </c>
      <c r="E2804" t="s">
        <v>4715</v>
      </c>
      <c r="F2804">
        <v>18406</v>
      </c>
      <c r="G2804">
        <v>2286143</v>
      </c>
      <c r="H2804">
        <f t="shared" si="43"/>
        <v>0</v>
      </c>
      <c r="I2804">
        <f t="array" ref="I2804">MIN(IFERROR(FIND(IstNumbers,A2804),""))</f>
        <v>18</v>
      </c>
      <c r="J2804" s="1" t="e">
        <f>IF([first '# in title]&lt;[pos kw in title],MID([title],[pos kw in title]-6,6),#N/A)</f>
        <v>#N/A</v>
      </c>
      <c r="K2804" s="1" t="e">
        <f>IFERROR(MID(SUBSTITUTE([kw rough in title],",","."),FIND("(",[kw rough in title])+1,20),SUBSTITUTE(IFERROR(MID([kw rough in title],FIND(" ",[kw rough in title])+1,20),[kw rough in title]),",","."))</f>
        <v>#N/A</v>
      </c>
      <c r="L2804" s="1">
        <f>IFERROR(FIND("kW",[desc]),0)</f>
        <v>0</v>
      </c>
      <c r="M2804">
        <f t="array" ref="M2804">MIN(IFERROR(FIND(IstNumbers,E2804),""))</f>
        <v>33</v>
      </c>
      <c r="N2804" s="1" t="b">
        <f>IF([first '# in desc]&lt;[pos kw in desc],MID([desc],[pos kw in desc]-7,7))</f>
        <v>0</v>
      </c>
      <c r="O28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04" s="1" t="str">
        <f>TRIM(IF([first '# in desc]&lt;[pos kw in desc],MID([desc],[pos kw in desc]-6,6),FALSE))</f>
        <v>FALSCH</v>
      </c>
      <c r="Q2804" s="1" t="b">
        <f>IF(LEN([manuell])=0,IFERROR([kw fine in title]*1,IFERROR(SUMPRODUCT(COUNTIF(IsDigits,MID([kw in desc],ROW($A$1:$A$150),1)))=LEN([kw in desc]),#N/A)),[manuell])</f>
        <v>0</v>
      </c>
      <c r="R2804" s="1" t="str">
        <f>IF([pos kw in title]&gt;0,MID(J2804,#REF!,4),IF([first '# in title]&gt;0,MID([title],[first '# in title],3),IF([first '# in title]&gt;0,MID([desc],#REF!,3),VLOOKUP([productid],$G$2:$R$1386,8))))</f>
        <v>146</v>
      </c>
      <c r="S2804" s="1" t="e">
        <f>IF([kw in desc]=[kw rough in title],[kw in desc]*1,IFERROR(LEFT([kw_dirty],3)*1,IFERROR(LEFT([kw_dirty],2)*1,"n.a.")))</f>
        <v>#N/A</v>
      </c>
      <c r="T2804" s="1"/>
      <c r="U2804" s="1" t="e">
        <f>VLOOKUP(Tabelle1[[#This Row],[productid]],Tabelle2[#All],2,FALSE)</f>
        <v>#N/A</v>
      </c>
    </row>
    <row r="2805" spans="1:21" hidden="1">
      <c r="A2805" t="s">
        <v>4651</v>
      </c>
      <c r="B2805">
        <v>3370</v>
      </c>
      <c r="C2805">
        <v>289859</v>
      </c>
      <c r="D2805" t="s">
        <v>4716</v>
      </c>
      <c r="E2805" t="s">
        <v>4717</v>
      </c>
      <c r="F2805">
        <v>18406</v>
      </c>
      <c r="G2805">
        <v>1750863</v>
      </c>
      <c r="H2805">
        <f t="shared" si="43"/>
        <v>0</v>
      </c>
      <c r="I2805">
        <f t="array" ref="I2805">MIN(IFERROR(FIND(IstNumbers,A2805),""))</f>
        <v>28</v>
      </c>
      <c r="J2805" s="1" t="e">
        <f>IF([first '# in title]&lt;[pos kw in title],MID([title],[pos kw in title]-6,6),#N/A)</f>
        <v>#N/A</v>
      </c>
      <c r="K2805" s="1" t="e">
        <f>IFERROR(MID(SUBSTITUTE([kw rough in title],",","."),FIND("(",[kw rough in title])+1,20),SUBSTITUTE(IFERROR(MID([kw rough in title],FIND(" ",[kw rough in title])+1,20),[kw rough in title]),",","."))</f>
        <v>#N/A</v>
      </c>
      <c r="L2805" s="1">
        <f>IFERROR(FIND("kW",[desc]),0)</f>
        <v>70</v>
      </c>
      <c r="M2805">
        <f t="array" ref="M2805">MIN(IFERROR(FIND(IstNumbers,E2805),""))</f>
        <v>34</v>
      </c>
      <c r="N2805" s="1" t="str">
        <f>IF([first '# in desc]&lt;[pos kw in desc],MID([desc],[pos kw in desc]-7,7))</f>
        <v xml:space="preserve">­me 42 </v>
      </c>
      <c r="O28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05" s="1" t="str">
        <f>TRIM(IF([first '# in desc]&lt;[pos kw in desc],MID([desc],[pos kw in desc]-6,6),FALSE))</f>
        <v>me 42</v>
      </c>
      <c r="Q2805" s="1" t="b">
        <f>IF(LEN([manuell])=0,IFERROR([kw fine in title]*1,IFERROR(SUMPRODUCT(COUNTIF(IsDigits,MID([kw in desc],ROW($A$1:$A$150),1)))=LEN([kw in desc]),#N/A)),[manuell])</f>
        <v>0</v>
      </c>
      <c r="R2805" s="1" t="str">
        <f>IF([pos kw in title]&gt;0,MID(J2805,#REF!,4),IF([first '# in title]&gt;0,MID([title],[first '# in title],3),IF([first '# in title]&gt;0,MID([desc],#REF!,3),VLOOKUP([productid],$G$2:$R$1386,8))))</f>
        <v>42-</v>
      </c>
      <c r="S2805" s="1" t="e">
        <f>IF([kw in desc]=[kw rough in title],[kw in desc]*1,IFERROR(LEFT([kw_dirty],3)*1,IFERROR(LEFT([kw_dirty],2)*1,"n.a.")))</f>
        <v>#N/A</v>
      </c>
      <c r="T2805" s="1"/>
      <c r="U2805" s="1">
        <f>VLOOKUP(Tabelle1[[#This Row],[productid]],Tabelle2[#All],2,FALSE)</f>
        <v>42</v>
      </c>
    </row>
    <row r="2806" spans="1:21" hidden="1">
      <c r="A2806" t="s">
        <v>2399</v>
      </c>
      <c r="B2806">
        <v>2379</v>
      </c>
      <c r="C2806">
        <v>289859</v>
      </c>
      <c r="D2806" t="s">
        <v>4718</v>
      </c>
      <c r="E2806" t="s">
        <v>4354</v>
      </c>
      <c r="F2806">
        <v>18406</v>
      </c>
      <c r="G2806">
        <v>3712883</v>
      </c>
      <c r="H2806">
        <f t="shared" si="43"/>
        <v>60</v>
      </c>
      <c r="I2806">
        <f t="array" ref="I2806">MIN(IFERROR(FIND(IstNumbers,A2806),""))</f>
        <v>24</v>
      </c>
      <c r="J2806" s="1" t="str">
        <f>IF([first '# in title]&lt;[pos kw in title],MID([title],[pos kw in title]-6,6),#N/A)</f>
        <v xml:space="preserve">L (16 </v>
      </c>
      <c r="K280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06" s="1">
        <f>IFERROR(FIND("kW",[desc]),0)</f>
        <v>71</v>
      </c>
      <c r="M2806">
        <f t="array" ref="M2806">MIN(IFERROR(FIND(IstNumbers,E2806),""))</f>
        <v>29</v>
      </c>
      <c r="N2806" s="1" t="str">
        <f>IF([first '# in desc]&lt;[pos kw in desc],MID([desc],[pos kw in desc]-7,7))</f>
        <v xml:space="preserve">­me 16 </v>
      </c>
      <c r="O280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06" s="1" t="str">
        <f>TRIM(IF([first '# in desc]&lt;[pos kw in desc],MID([desc],[pos kw in desc]-6,6),FALSE))</f>
        <v>me 16</v>
      </c>
      <c r="Q2806" s="1">
        <f>IF(LEN([manuell])=0,IFERROR([kw fine in title]*1,IFERROR(SUMPRODUCT(COUNTIF(IsDigits,MID([kw in desc],ROW($A$1:$A$150),1)))=LEN([kw in desc]),#N/A)),[manuell])</f>
        <v>16</v>
      </c>
      <c r="R2806" s="1" t="e">
        <f>IF([pos kw in title]&gt;0,MID(J2806,#REF!,4),IF([first '# in title]&gt;0,MID([title],[first '# in title],3),IF([first '# in title]&gt;0,MID([desc],#REF!,3),VLOOKUP([productid],$G$2:$R$1386,8))))</f>
        <v>#REF!</v>
      </c>
      <c r="S2806" s="1" t="str">
        <f>IF([kw in desc]=[kw rough in title],[kw in desc]*1,IFERROR(LEFT([kw_dirty],3)*1,IFERROR(LEFT([kw_dirty],2)*1,"n.a.")))</f>
        <v>n.a.</v>
      </c>
      <c r="T2806" s="1"/>
      <c r="U2806" s="1">
        <f>VLOOKUP(Tabelle1[[#This Row],[productid]],Tabelle2[#All],2,FALSE)</f>
        <v>16</v>
      </c>
    </row>
    <row r="2807" spans="1:21" hidden="1">
      <c r="A2807" t="s">
        <v>3181</v>
      </c>
      <c r="B2807">
        <v>3400</v>
      </c>
      <c r="C2807">
        <v>289859</v>
      </c>
      <c r="D2807" t="s">
        <v>4719</v>
      </c>
      <c r="E2807" t="s">
        <v>4223</v>
      </c>
      <c r="F2807">
        <v>18406</v>
      </c>
      <c r="G2807">
        <v>3497887</v>
      </c>
      <c r="H2807">
        <f t="shared" si="43"/>
        <v>0</v>
      </c>
      <c r="I2807">
        <f t="array" ref="I2807">MIN(IFERROR(FIND(IstNumbers,A2807),""))</f>
        <v>13</v>
      </c>
      <c r="J2807" s="1" t="e">
        <f>IF([first '# in title]&lt;[pos kw in title],MID([title],[pos kw in title]-6,6),#N/A)</f>
        <v>#N/A</v>
      </c>
      <c r="K2807" s="1" t="e">
        <f>IFERROR(MID(SUBSTITUTE([kw rough in title],",","."),FIND("(",[kw rough in title])+1,20),SUBSTITUTE(IFERROR(MID([kw rough in title],FIND(" ",[kw rough in title])+1,20),[kw rough in title]),",","."))</f>
        <v>#N/A</v>
      </c>
      <c r="L2807" s="1">
        <f>IFERROR(FIND("kW",[desc]),0)</f>
        <v>70</v>
      </c>
      <c r="M2807">
        <f t="array" ref="M2807">MIN(IFERROR(FIND(IstNumbers,E2807),""))</f>
        <v>34</v>
      </c>
      <c r="N2807" s="1" t="str">
        <f>IF([first '# in desc]&lt;[pos kw in desc],MID([desc],[pos kw in desc]-7,7))</f>
        <v xml:space="preserve">­me 42 </v>
      </c>
      <c r="O28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07" s="1" t="str">
        <f>TRIM(IF([first '# in desc]&lt;[pos kw in desc],MID([desc],[pos kw in desc]-6,6),FALSE))</f>
        <v>me 42</v>
      </c>
      <c r="Q2807" s="1" t="b">
        <f>IF(LEN([manuell])=0,IFERROR([kw fine in title]*1,IFERROR(SUMPRODUCT(COUNTIF(IsDigits,MID([kw in desc],ROW($A$1:$A$150),1)))=LEN([kw in desc]),#N/A)),[manuell])</f>
        <v>0</v>
      </c>
      <c r="R2807" s="1" t="str">
        <f>IF([pos kw in title]&gt;0,MID(J2807,#REF!,4),IF([first '# in title]&gt;0,MID([title],[first '# in title],3),IF([first '# in title]&gt;0,MID([desc],#REF!,3),VLOOKUP([productid],$G$2:$R$1386,8))))</f>
        <v xml:space="preserve">42 </v>
      </c>
      <c r="S2807" s="1" t="e">
        <f>IF([kw in desc]=[kw rough in title],[kw in desc]*1,IFERROR(LEFT([kw_dirty],3)*1,IFERROR(LEFT([kw_dirty],2)*1,"n.a.")))</f>
        <v>#N/A</v>
      </c>
      <c r="T2807" s="1"/>
      <c r="U2807" s="1">
        <f>VLOOKUP(Tabelle1[[#This Row],[productid]],Tabelle2[#All],2,FALSE)</f>
        <v>42</v>
      </c>
    </row>
    <row r="2808" spans="1:21">
      <c r="A2808" t="s">
        <v>4619</v>
      </c>
      <c r="B2808">
        <v>2337.36</v>
      </c>
      <c r="C2808">
        <v>293331</v>
      </c>
      <c r="D2808" t="s">
        <v>4720</v>
      </c>
      <c r="E2808" t="s">
        <v>4267</v>
      </c>
      <c r="F2808">
        <v>18406</v>
      </c>
      <c r="G2808">
        <v>1219746</v>
      </c>
      <c r="H2808">
        <f t="shared" si="43"/>
        <v>0</v>
      </c>
      <c r="I2808">
        <f t="array" ref="I2808">MIN(IFERROR(FIND(IstNumbers,A2808),""))</f>
        <v>14</v>
      </c>
      <c r="J2808" s="1" t="e">
        <f>IF([first '# in title]&lt;[pos kw in title],MID([title],[pos kw in title]-6,6),#N/A)</f>
        <v>#N/A</v>
      </c>
      <c r="K2808" s="1" t="e">
        <f>IFERROR(MID(SUBSTITUTE([kw rough in title],",","."),FIND("(",[kw rough in title])+1,20),SUBSTITUTE(IFERROR(MID([kw rough in title],FIND(" ",[kw rough in title])+1,20),[kw rough in title]),",","."))</f>
        <v>#N/A</v>
      </c>
      <c r="L2808" s="1">
        <f>IFERROR(FIND("kW",[desc]),0)</f>
        <v>0</v>
      </c>
      <c r="M2808">
        <f t="array" ref="M2808">MIN(IFERROR(FIND(IstNumbers,E2808),""))</f>
        <v>14</v>
      </c>
      <c r="N2808" s="1" t="b">
        <f>IF([first '# in desc]&lt;[pos kw in desc],MID([desc],[pos kw in desc]-7,7))</f>
        <v>0</v>
      </c>
      <c r="O28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08" s="1" t="str">
        <f>TRIM(IF([first '# in desc]&lt;[pos kw in desc],MID([desc],[pos kw in desc]-6,6),FALSE))</f>
        <v>FALSCH</v>
      </c>
      <c r="Q2808" s="1" t="b">
        <f>IF(LEN([manuell])=0,IFERROR([kw fine in title]*1,IFERROR(SUMPRODUCT(COUNTIF(IsDigits,MID([kw in desc],ROW($A$1:$A$150),1)))=LEN([kw in desc]),#N/A)),[manuell])</f>
        <v>0</v>
      </c>
      <c r="R2808" s="1" t="str">
        <f>IF([pos kw in title]&gt;0,MID(J2808,#REF!,4),IF([first '# in title]&gt;0,MID([title],[first '# in title],3),IF([first '# in title]&gt;0,MID([desc],#REF!,3),VLOOKUP([productid],$G$2:$R$1386,8))))</f>
        <v xml:space="preserve">16 </v>
      </c>
      <c r="S2808" s="1" t="e">
        <f>IF([kw in desc]=[kw rough in title],[kw in desc]*1,IFERROR(LEFT([kw_dirty],3)*1,IFERROR(LEFT([kw_dirty],2)*1,"n.a.")))</f>
        <v>#N/A</v>
      </c>
      <c r="T2808" s="1"/>
      <c r="U2808" s="1">
        <f>VLOOKUP(Tabelle1[[#This Row],[productid]],Tabelle2[#All],2,FALSE)</f>
        <v>16</v>
      </c>
    </row>
    <row r="2809" spans="1:21" hidden="1">
      <c r="A2809" t="s">
        <v>4651</v>
      </c>
      <c r="B2809">
        <v>3370</v>
      </c>
      <c r="C2809">
        <v>289859</v>
      </c>
      <c r="D2809" t="s">
        <v>4721</v>
      </c>
      <c r="E2809" t="s">
        <v>4722</v>
      </c>
      <c r="F2809">
        <v>18406</v>
      </c>
      <c r="G2809">
        <v>1750863</v>
      </c>
      <c r="H2809">
        <f t="shared" si="43"/>
        <v>0</v>
      </c>
      <c r="I2809">
        <f t="array" ref="I2809">MIN(IFERROR(FIND(IstNumbers,A2809),""))</f>
        <v>28</v>
      </c>
      <c r="J2809" s="1" t="e">
        <f>IF([first '# in title]&lt;[pos kw in title],MID([title],[pos kw in title]-6,6),#N/A)</f>
        <v>#N/A</v>
      </c>
      <c r="K2809" s="1" t="e">
        <f>IFERROR(MID(SUBSTITUTE([kw rough in title],",","."),FIND("(",[kw rough in title])+1,20),SUBSTITUTE(IFERROR(MID([kw rough in title],FIND(" ",[kw rough in title])+1,20),[kw rough in title]),",","."))</f>
        <v>#N/A</v>
      </c>
      <c r="L2809" s="1">
        <f>IFERROR(FIND("kW",[desc]),0)</f>
        <v>70</v>
      </c>
      <c r="M2809">
        <f t="array" ref="M2809">MIN(IFERROR(FIND(IstNumbers,E2809),""))</f>
        <v>34</v>
      </c>
      <c r="N2809" s="1" t="str">
        <f>IF([first '# in desc]&lt;[pos kw in desc],MID([desc],[pos kw in desc]-7,7))</f>
        <v xml:space="preserve">­me 42 </v>
      </c>
      <c r="O28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09" s="1" t="str">
        <f>TRIM(IF([first '# in desc]&lt;[pos kw in desc],MID([desc],[pos kw in desc]-6,6),FALSE))</f>
        <v>me 42</v>
      </c>
      <c r="Q2809" s="1" t="b">
        <f>IF(LEN([manuell])=0,IFERROR([kw fine in title]*1,IFERROR(SUMPRODUCT(COUNTIF(IsDigits,MID([kw in desc],ROW($A$1:$A$150),1)))=LEN([kw in desc]),#N/A)),[manuell])</f>
        <v>0</v>
      </c>
      <c r="R2809" s="1" t="str">
        <f>IF([pos kw in title]&gt;0,MID(J2809,#REF!,4),IF([first '# in title]&gt;0,MID([title],[first '# in title],3),IF([first '# in title]&gt;0,MID([desc],#REF!,3),VLOOKUP([productid],$G$2:$R$1386,8))))</f>
        <v>42-</v>
      </c>
      <c r="S2809" s="1" t="e">
        <f>IF([kw in desc]=[kw rough in title],[kw in desc]*1,IFERROR(LEFT([kw_dirty],3)*1,IFERROR(LEFT([kw_dirty],2)*1,"n.a.")))</f>
        <v>#N/A</v>
      </c>
      <c r="T2809" s="1"/>
      <c r="U2809" s="1">
        <f>VLOOKUP(Tabelle1[[#This Row],[productid]],Tabelle2[#All],2,FALSE)</f>
        <v>42</v>
      </c>
    </row>
    <row r="2810" spans="1:21" hidden="1">
      <c r="A2810" t="s">
        <v>2399</v>
      </c>
      <c r="B2810">
        <v>2379</v>
      </c>
      <c r="C2810">
        <v>289859</v>
      </c>
      <c r="D2810" t="s">
        <v>4723</v>
      </c>
      <c r="E2810" t="s">
        <v>4724</v>
      </c>
      <c r="F2810">
        <v>18406</v>
      </c>
      <c r="G2810">
        <v>3712883</v>
      </c>
      <c r="H2810">
        <f t="shared" si="43"/>
        <v>60</v>
      </c>
      <c r="I2810">
        <f t="array" ref="I2810">MIN(IFERROR(FIND(IstNumbers,A2810),""))</f>
        <v>24</v>
      </c>
      <c r="J2810" s="1" t="str">
        <f>IF([first '# in title]&lt;[pos kw in title],MID([title],[pos kw in title]-6,6),#N/A)</f>
        <v xml:space="preserve">L (16 </v>
      </c>
      <c r="K281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10" s="1">
        <f>IFERROR(FIND("kW",[desc]),0)</f>
        <v>71</v>
      </c>
      <c r="M2810">
        <f t="array" ref="M2810">MIN(IFERROR(FIND(IstNumbers,E2810),""))</f>
        <v>29</v>
      </c>
      <c r="N2810" s="1" t="str">
        <f>IF([first '# in desc]&lt;[pos kw in desc],MID([desc],[pos kw in desc]-7,7))</f>
        <v xml:space="preserve">­me 16 </v>
      </c>
      <c r="O281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10" s="1" t="str">
        <f>TRIM(IF([first '# in desc]&lt;[pos kw in desc],MID([desc],[pos kw in desc]-6,6),FALSE))</f>
        <v>me 16</v>
      </c>
      <c r="Q2810" s="1">
        <f>IF(LEN([manuell])=0,IFERROR([kw fine in title]*1,IFERROR(SUMPRODUCT(COUNTIF(IsDigits,MID([kw in desc],ROW($A$1:$A$150),1)))=LEN([kw in desc]),#N/A)),[manuell])</f>
        <v>16</v>
      </c>
      <c r="R2810" s="1" t="e">
        <f>IF([pos kw in title]&gt;0,MID(J2810,#REF!,4),IF([first '# in title]&gt;0,MID([title],[first '# in title],3),IF([first '# in title]&gt;0,MID([desc],#REF!,3),VLOOKUP([productid],$G$2:$R$1386,8))))</f>
        <v>#REF!</v>
      </c>
      <c r="S2810" s="1" t="str">
        <f>IF([kw in desc]=[kw rough in title],[kw in desc]*1,IFERROR(LEFT([kw_dirty],3)*1,IFERROR(LEFT([kw_dirty],2)*1,"n.a.")))</f>
        <v>n.a.</v>
      </c>
      <c r="T2810" s="1"/>
      <c r="U2810" s="1">
        <f>VLOOKUP(Tabelle1[[#This Row],[productid]],Tabelle2[#All],2,FALSE)</f>
        <v>16</v>
      </c>
    </row>
    <row r="2811" spans="1:21" hidden="1">
      <c r="A2811" t="s">
        <v>3181</v>
      </c>
      <c r="B2811">
        <v>3400</v>
      </c>
      <c r="C2811">
        <v>289859</v>
      </c>
      <c r="D2811" t="s">
        <v>4725</v>
      </c>
      <c r="E2811" t="s">
        <v>3956</v>
      </c>
      <c r="F2811">
        <v>18406</v>
      </c>
      <c r="G2811">
        <v>3497887</v>
      </c>
      <c r="H2811">
        <f t="shared" si="43"/>
        <v>0</v>
      </c>
      <c r="I2811">
        <f t="array" ref="I2811">MIN(IFERROR(FIND(IstNumbers,A2811),""))</f>
        <v>13</v>
      </c>
      <c r="J2811" s="1" t="e">
        <f>IF([first '# in title]&lt;[pos kw in title],MID([title],[pos kw in title]-6,6),#N/A)</f>
        <v>#N/A</v>
      </c>
      <c r="K2811" s="1" t="e">
        <f>IFERROR(MID(SUBSTITUTE([kw rough in title],",","."),FIND("(",[kw rough in title])+1,20),SUBSTITUTE(IFERROR(MID([kw rough in title],FIND(" ",[kw rough in title])+1,20),[kw rough in title]),",","."))</f>
        <v>#N/A</v>
      </c>
      <c r="L2811" s="1">
        <f>IFERROR(FIND("kW",[desc]),0)</f>
        <v>70</v>
      </c>
      <c r="M2811">
        <f t="array" ref="M2811">MIN(IFERROR(FIND(IstNumbers,E2811),""))</f>
        <v>34</v>
      </c>
      <c r="N2811" s="1" t="str">
        <f>IF([first '# in desc]&lt;[pos kw in desc],MID([desc],[pos kw in desc]-7,7))</f>
        <v xml:space="preserve">­me 42 </v>
      </c>
      <c r="O28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11" s="1" t="str">
        <f>TRIM(IF([first '# in desc]&lt;[pos kw in desc],MID([desc],[pos kw in desc]-6,6),FALSE))</f>
        <v>me 42</v>
      </c>
      <c r="Q2811" s="1" t="b">
        <f>IF(LEN([manuell])=0,IFERROR([kw fine in title]*1,IFERROR(SUMPRODUCT(COUNTIF(IsDigits,MID([kw in desc],ROW($A$1:$A$150),1)))=LEN([kw in desc]),#N/A)),[manuell])</f>
        <v>0</v>
      </c>
      <c r="R2811" s="1" t="str">
        <f>IF([pos kw in title]&gt;0,MID(J2811,#REF!,4),IF([first '# in title]&gt;0,MID([title],[first '# in title],3),IF([first '# in title]&gt;0,MID([desc],#REF!,3),VLOOKUP([productid],$G$2:$R$1386,8))))</f>
        <v xml:space="preserve">42 </v>
      </c>
      <c r="S2811" s="1" t="e">
        <f>IF([kw in desc]=[kw rough in title],[kw in desc]*1,IFERROR(LEFT([kw_dirty],3)*1,IFERROR(LEFT([kw_dirty],2)*1,"n.a.")))</f>
        <v>#N/A</v>
      </c>
      <c r="T2811" s="1"/>
      <c r="U2811" s="1">
        <f>VLOOKUP(Tabelle1[[#This Row],[productid]],Tabelle2[#All],2,FALSE)</f>
        <v>42</v>
      </c>
    </row>
    <row r="2812" spans="1:21" hidden="1">
      <c r="A2812" t="s">
        <v>4651</v>
      </c>
      <c r="B2812">
        <v>3370</v>
      </c>
      <c r="C2812">
        <v>289859</v>
      </c>
      <c r="D2812" t="s">
        <v>4726</v>
      </c>
      <c r="E2812" t="s">
        <v>4007</v>
      </c>
      <c r="F2812">
        <v>18406</v>
      </c>
      <c r="G2812">
        <v>1750863</v>
      </c>
      <c r="H2812">
        <f t="shared" si="43"/>
        <v>0</v>
      </c>
      <c r="I2812">
        <f t="array" ref="I2812">MIN(IFERROR(FIND(IstNumbers,A2812),""))</f>
        <v>28</v>
      </c>
      <c r="J2812" s="1" t="e">
        <f>IF([first '# in title]&lt;[pos kw in title],MID([title],[pos kw in title]-6,6),#N/A)</f>
        <v>#N/A</v>
      </c>
      <c r="K2812" s="1" t="e">
        <f>IFERROR(MID(SUBSTITUTE([kw rough in title],",","."),FIND("(",[kw rough in title])+1,20),SUBSTITUTE(IFERROR(MID([kw rough in title],FIND(" ",[kw rough in title])+1,20),[kw rough in title]),",","."))</f>
        <v>#N/A</v>
      </c>
      <c r="L2812" s="1">
        <f>IFERROR(FIND("kW",[desc]),0)</f>
        <v>70</v>
      </c>
      <c r="M2812">
        <f t="array" ref="M2812">MIN(IFERROR(FIND(IstNumbers,E2812),""))</f>
        <v>34</v>
      </c>
      <c r="N2812" s="1" t="str">
        <f>IF([first '# in desc]&lt;[pos kw in desc],MID([desc],[pos kw in desc]-7,7))</f>
        <v xml:space="preserve">­me 42 </v>
      </c>
      <c r="O28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12" s="1" t="str">
        <f>TRIM(IF([first '# in desc]&lt;[pos kw in desc],MID([desc],[pos kw in desc]-6,6),FALSE))</f>
        <v>me 42</v>
      </c>
      <c r="Q2812" s="1" t="b">
        <f>IF(LEN([manuell])=0,IFERROR([kw fine in title]*1,IFERROR(SUMPRODUCT(COUNTIF(IsDigits,MID([kw in desc],ROW($A$1:$A$150),1)))=LEN([kw in desc]),#N/A)),[manuell])</f>
        <v>0</v>
      </c>
      <c r="R2812" s="1" t="str">
        <f>IF([pos kw in title]&gt;0,MID(J2812,#REF!,4),IF([first '# in title]&gt;0,MID([title],[first '# in title],3),IF([first '# in title]&gt;0,MID([desc],#REF!,3),VLOOKUP([productid],$G$2:$R$1386,8))))</f>
        <v>42-</v>
      </c>
      <c r="S2812" s="1" t="e">
        <f>IF([kw in desc]=[kw rough in title],[kw in desc]*1,IFERROR(LEFT([kw_dirty],3)*1,IFERROR(LEFT([kw_dirty],2)*1,"n.a.")))</f>
        <v>#N/A</v>
      </c>
      <c r="T2812" s="1"/>
      <c r="U2812" s="1">
        <f>VLOOKUP(Tabelle1[[#This Row],[productid]],Tabelle2[#All],2,FALSE)</f>
        <v>42</v>
      </c>
    </row>
    <row r="2813" spans="1:21" hidden="1">
      <c r="A2813" t="s">
        <v>2399</v>
      </c>
      <c r="B2813">
        <v>2379</v>
      </c>
      <c r="C2813">
        <v>289859</v>
      </c>
      <c r="D2813" t="s">
        <v>4727</v>
      </c>
      <c r="E2813" t="s">
        <v>4728</v>
      </c>
      <c r="F2813">
        <v>18406</v>
      </c>
      <c r="G2813">
        <v>3712883</v>
      </c>
      <c r="H2813">
        <f t="shared" si="43"/>
        <v>60</v>
      </c>
      <c r="I2813">
        <f t="array" ref="I2813">MIN(IFERROR(FIND(IstNumbers,A2813),""))</f>
        <v>24</v>
      </c>
      <c r="J2813" s="1" t="str">
        <f>IF([first '# in title]&lt;[pos kw in title],MID([title],[pos kw in title]-6,6),#N/A)</f>
        <v xml:space="preserve">L (16 </v>
      </c>
      <c r="K281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13" s="1">
        <f>IFERROR(FIND("kW",[desc]),0)</f>
        <v>71</v>
      </c>
      <c r="M2813">
        <f t="array" ref="M2813">MIN(IFERROR(FIND(IstNumbers,E2813),""))</f>
        <v>29</v>
      </c>
      <c r="N2813" s="1" t="str">
        <f>IF([first '# in desc]&lt;[pos kw in desc],MID([desc],[pos kw in desc]-7,7))</f>
        <v xml:space="preserve">­me 16 </v>
      </c>
      <c r="O281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13" s="1" t="str">
        <f>TRIM(IF([first '# in desc]&lt;[pos kw in desc],MID([desc],[pos kw in desc]-6,6),FALSE))</f>
        <v>me 16</v>
      </c>
      <c r="Q2813" s="1">
        <f>IF(LEN([manuell])=0,IFERROR([kw fine in title]*1,IFERROR(SUMPRODUCT(COUNTIF(IsDigits,MID([kw in desc],ROW($A$1:$A$150),1)))=LEN([kw in desc]),#N/A)),[manuell])</f>
        <v>16</v>
      </c>
      <c r="R2813" s="1" t="e">
        <f>IF([pos kw in title]&gt;0,MID(J2813,#REF!,4),IF([first '# in title]&gt;0,MID([title],[first '# in title],3),IF([first '# in title]&gt;0,MID([desc],#REF!,3),VLOOKUP([productid],$G$2:$R$1386,8))))</f>
        <v>#REF!</v>
      </c>
      <c r="S2813" s="1" t="str">
        <f>IF([kw in desc]=[kw rough in title],[kw in desc]*1,IFERROR(LEFT([kw_dirty],3)*1,IFERROR(LEFT([kw_dirty],2)*1,"n.a.")))</f>
        <v>n.a.</v>
      </c>
      <c r="T2813" s="1"/>
      <c r="U2813" s="1">
        <f>VLOOKUP(Tabelle1[[#This Row],[productid]],Tabelle2[#All],2,FALSE)</f>
        <v>16</v>
      </c>
    </row>
    <row r="2814" spans="1:21" hidden="1">
      <c r="A2814" t="s">
        <v>3181</v>
      </c>
      <c r="B2814">
        <v>3405</v>
      </c>
      <c r="C2814">
        <v>289859</v>
      </c>
      <c r="D2814" t="s">
        <v>4729</v>
      </c>
      <c r="E2814" t="s">
        <v>4730</v>
      </c>
      <c r="F2814">
        <v>18406</v>
      </c>
      <c r="G2814">
        <v>3497887</v>
      </c>
      <c r="H2814">
        <f t="shared" si="43"/>
        <v>0</v>
      </c>
      <c r="I2814">
        <f t="array" ref="I2814">MIN(IFERROR(FIND(IstNumbers,A2814),""))</f>
        <v>13</v>
      </c>
      <c r="J2814" s="1" t="e">
        <f>IF([first '# in title]&lt;[pos kw in title],MID([title],[pos kw in title]-6,6),#N/A)</f>
        <v>#N/A</v>
      </c>
      <c r="K2814" s="1" t="e">
        <f>IFERROR(MID(SUBSTITUTE([kw rough in title],",","."),FIND("(",[kw rough in title])+1,20),SUBSTITUTE(IFERROR(MID([kw rough in title],FIND(" ",[kw rough in title])+1,20),[kw rough in title]),",","."))</f>
        <v>#N/A</v>
      </c>
      <c r="L2814" s="1">
        <f>IFERROR(FIND("kW",[desc]),0)</f>
        <v>70</v>
      </c>
      <c r="M2814">
        <f t="array" ref="M2814">MIN(IFERROR(FIND(IstNumbers,E2814),""))</f>
        <v>34</v>
      </c>
      <c r="N2814" s="1" t="str">
        <f>IF([first '# in desc]&lt;[pos kw in desc],MID([desc],[pos kw in desc]-7,7))</f>
        <v xml:space="preserve">­me 42 </v>
      </c>
      <c r="O28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14" s="1" t="str">
        <f>TRIM(IF([first '# in desc]&lt;[pos kw in desc],MID([desc],[pos kw in desc]-6,6),FALSE))</f>
        <v>me 42</v>
      </c>
      <c r="Q2814" s="1" t="b">
        <f>IF(LEN([manuell])=0,IFERROR([kw fine in title]*1,IFERROR(SUMPRODUCT(COUNTIF(IsDigits,MID([kw in desc],ROW($A$1:$A$150),1)))=LEN([kw in desc]),#N/A)),[manuell])</f>
        <v>0</v>
      </c>
      <c r="R2814" s="1" t="str">
        <f>IF([pos kw in title]&gt;0,MID(J2814,#REF!,4),IF([first '# in title]&gt;0,MID([title],[first '# in title],3),IF([first '# in title]&gt;0,MID([desc],#REF!,3),VLOOKUP([productid],$G$2:$R$1386,8))))</f>
        <v xml:space="preserve">42 </v>
      </c>
      <c r="S2814" s="1" t="e">
        <f>IF([kw in desc]=[kw rough in title],[kw in desc]*1,IFERROR(LEFT([kw_dirty],3)*1,IFERROR(LEFT([kw_dirty],2)*1,"n.a.")))</f>
        <v>#N/A</v>
      </c>
      <c r="T2814" s="1"/>
      <c r="U2814" s="1">
        <f>VLOOKUP(Tabelle1[[#This Row],[productid]],Tabelle2[#All],2,FALSE)</f>
        <v>42</v>
      </c>
    </row>
    <row r="2815" spans="1:21" hidden="1">
      <c r="A2815" t="s">
        <v>4651</v>
      </c>
      <c r="B2815">
        <v>3375</v>
      </c>
      <c r="C2815">
        <v>289859</v>
      </c>
      <c r="D2815" t="s">
        <v>4731</v>
      </c>
      <c r="E2815" t="s">
        <v>4732</v>
      </c>
      <c r="F2815">
        <v>18406</v>
      </c>
      <c r="G2815">
        <v>1750863</v>
      </c>
      <c r="H2815">
        <f t="shared" si="43"/>
        <v>0</v>
      </c>
      <c r="I2815">
        <f t="array" ref="I2815">MIN(IFERROR(FIND(IstNumbers,A2815),""))</f>
        <v>28</v>
      </c>
      <c r="J2815" s="1" t="e">
        <f>IF([first '# in title]&lt;[pos kw in title],MID([title],[pos kw in title]-6,6),#N/A)</f>
        <v>#N/A</v>
      </c>
      <c r="K2815" s="1" t="e">
        <f>IFERROR(MID(SUBSTITUTE([kw rough in title],",","."),FIND("(",[kw rough in title])+1,20),SUBSTITUTE(IFERROR(MID([kw rough in title],FIND(" ",[kw rough in title])+1,20),[kw rough in title]),",","."))</f>
        <v>#N/A</v>
      </c>
      <c r="L2815" s="1">
        <f>IFERROR(FIND("kW",[desc]),0)</f>
        <v>70</v>
      </c>
      <c r="M2815">
        <f t="array" ref="M2815">MIN(IFERROR(FIND(IstNumbers,E2815),""))</f>
        <v>34</v>
      </c>
      <c r="N2815" s="1" t="str">
        <f>IF([first '# in desc]&lt;[pos kw in desc],MID([desc],[pos kw in desc]-7,7))</f>
        <v xml:space="preserve">­me 42 </v>
      </c>
      <c r="O28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15" s="1" t="str">
        <f>TRIM(IF([first '# in desc]&lt;[pos kw in desc],MID([desc],[pos kw in desc]-6,6),FALSE))</f>
        <v>me 42</v>
      </c>
      <c r="Q2815" s="1" t="b">
        <f>IF(LEN([manuell])=0,IFERROR([kw fine in title]*1,IFERROR(SUMPRODUCT(COUNTIF(IsDigits,MID([kw in desc],ROW($A$1:$A$150),1)))=LEN([kw in desc]),#N/A)),[manuell])</f>
        <v>0</v>
      </c>
      <c r="R2815" s="1" t="str">
        <f>IF([pos kw in title]&gt;0,MID(J2815,#REF!,4),IF([first '# in title]&gt;0,MID([title],[first '# in title],3),IF([first '# in title]&gt;0,MID([desc],#REF!,3),VLOOKUP([productid],$G$2:$R$1386,8))))</f>
        <v>42-</v>
      </c>
      <c r="S2815" s="1" t="e">
        <f>IF([kw in desc]=[kw rough in title],[kw in desc]*1,IFERROR(LEFT([kw_dirty],3)*1,IFERROR(LEFT([kw_dirty],2)*1,"n.a.")))</f>
        <v>#N/A</v>
      </c>
      <c r="T2815" s="1"/>
      <c r="U2815" s="1">
        <f>VLOOKUP(Tabelle1[[#This Row],[productid]],Tabelle2[#All],2,FALSE)</f>
        <v>42</v>
      </c>
    </row>
    <row r="2816" spans="1:21" hidden="1">
      <c r="A2816" t="s">
        <v>2399</v>
      </c>
      <c r="B2816">
        <v>2384</v>
      </c>
      <c r="C2816">
        <v>289859</v>
      </c>
      <c r="D2816" t="s">
        <v>4733</v>
      </c>
      <c r="E2816" t="s">
        <v>4362</v>
      </c>
      <c r="F2816">
        <v>18406</v>
      </c>
      <c r="G2816">
        <v>3712883</v>
      </c>
      <c r="H2816">
        <f t="shared" si="43"/>
        <v>60</v>
      </c>
      <c r="I2816">
        <f t="array" ref="I2816">MIN(IFERROR(FIND(IstNumbers,A2816),""))</f>
        <v>24</v>
      </c>
      <c r="J2816" s="1" t="str">
        <f>IF([first '# in title]&lt;[pos kw in title],MID([title],[pos kw in title]-6,6),#N/A)</f>
        <v xml:space="preserve">L (16 </v>
      </c>
      <c r="K281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16" s="1">
        <f>IFERROR(FIND("kW",[desc]),0)</f>
        <v>71</v>
      </c>
      <c r="M2816">
        <f t="array" ref="M2816">MIN(IFERROR(FIND(IstNumbers,E2816),""))</f>
        <v>29</v>
      </c>
      <c r="N2816" s="1" t="str">
        <f>IF([first '# in desc]&lt;[pos kw in desc],MID([desc],[pos kw in desc]-7,7))</f>
        <v xml:space="preserve">­me 16 </v>
      </c>
      <c r="O28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16" s="1" t="str">
        <f>TRIM(IF([first '# in desc]&lt;[pos kw in desc],MID([desc],[pos kw in desc]-6,6),FALSE))</f>
        <v>me 16</v>
      </c>
      <c r="Q2816" s="1">
        <f>IF(LEN([manuell])=0,IFERROR([kw fine in title]*1,IFERROR(SUMPRODUCT(COUNTIF(IsDigits,MID([kw in desc],ROW($A$1:$A$150),1)))=LEN([kw in desc]),#N/A)),[manuell])</f>
        <v>16</v>
      </c>
      <c r="R2816" s="1" t="e">
        <f>IF([pos kw in title]&gt;0,MID(J2816,#REF!,4),IF([first '# in title]&gt;0,MID([title],[first '# in title],3),IF([first '# in title]&gt;0,MID([desc],#REF!,3),VLOOKUP([productid],$G$2:$R$1386,8))))</f>
        <v>#REF!</v>
      </c>
      <c r="S2816" s="1" t="str">
        <f>IF([kw in desc]=[kw rough in title],[kw in desc]*1,IFERROR(LEFT([kw_dirty],3)*1,IFERROR(LEFT([kw_dirty],2)*1,"n.a.")))</f>
        <v>n.a.</v>
      </c>
      <c r="T2816" s="1"/>
      <c r="U2816" s="1">
        <f>VLOOKUP(Tabelle1[[#This Row],[productid]],Tabelle2[#All],2,FALSE)</f>
        <v>16</v>
      </c>
    </row>
    <row r="2817" spans="1:21" hidden="1">
      <c r="A2817" t="s">
        <v>3181</v>
      </c>
      <c r="B2817">
        <v>3405</v>
      </c>
      <c r="C2817">
        <v>289859</v>
      </c>
      <c r="D2817" t="s">
        <v>4734</v>
      </c>
      <c r="E2817" t="s">
        <v>4735</v>
      </c>
      <c r="F2817">
        <v>18406</v>
      </c>
      <c r="G2817">
        <v>3497887</v>
      </c>
      <c r="H2817">
        <f t="shared" si="43"/>
        <v>0</v>
      </c>
      <c r="I2817">
        <f t="array" ref="I2817">MIN(IFERROR(FIND(IstNumbers,A2817),""))</f>
        <v>13</v>
      </c>
      <c r="J2817" s="1" t="e">
        <f>IF([first '# in title]&lt;[pos kw in title],MID([title],[pos kw in title]-6,6),#N/A)</f>
        <v>#N/A</v>
      </c>
      <c r="K2817" s="1" t="e">
        <f>IFERROR(MID(SUBSTITUTE([kw rough in title],",","."),FIND("(",[kw rough in title])+1,20),SUBSTITUTE(IFERROR(MID([kw rough in title],FIND(" ",[kw rough in title])+1,20),[kw rough in title]),",","."))</f>
        <v>#N/A</v>
      </c>
      <c r="L2817" s="1">
        <f>IFERROR(FIND("kW",[desc]),0)</f>
        <v>70</v>
      </c>
      <c r="M2817">
        <f t="array" ref="M2817">MIN(IFERROR(FIND(IstNumbers,E2817),""))</f>
        <v>34</v>
      </c>
      <c r="N2817" s="1" t="str">
        <f>IF([first '# in desc]&lt;[pos kw in desc],MID([desc],[pos kw in desc]-7,7))</f>
        <v xml:space="preserve">­me 42 </v>
      </c>
      <c r="O28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17" s="1" t="str">
        <f>TRIM(IF([first '# in desc]&lt;[pos kw in desc],MID([desc],[pos kw in desc]-6,6),FALSE))</f>
        <v>me 42</v>
      </c>
      <c r="Q2817" s="1" t="b">
        <f>IF(LEN([manuell])=0,IFERROR([kw fine in title]*1,IFERROR(SUMPRODUCT(COUNTIF(IsDigits,MID([kw in desc],ROW($A$1:$A$150),1)))=LEN([kw in desc]),#N/A)),[manuell])</f>
        <v>0</v>
      </c>
      <c r="R2817" s="1" t="str">
        <f>IF([pos kw in title]&gt;0,MID(J2817,#REF!,4),IF([first '# in title]&gt;0,MID([title],[first '# in title],3),IF([first '# in title]&gt;0,MID([desc],#REF!,3),VLOOKUP([productid],$G$2:$R$1386,8))))</f>
        <v xml:space="preserve">42 </v>
      </c>
      <c r="S2817" s="1" t="e">
        <f>IF([kw in desc]=[kw rough in title],[kw in desc]*1,IFERROR(LEFT([kw_dirty],3)*1,IFERROR(LEFT([kw_dirty],2)*1,"n.a.")))</f>
        <v>#N/A</v>
      </c>
      <c r="T2817" s="1"/>
      <c r="U2817" s="1">
        <f>VLOOKUP(Tabelle1[[#This Row],[productid]],Tabelle2[#All],2,FALSE)</f>
        <v>42</v>
      </c>
    </row>
    <row r="2818" spans="1:21">
      <c r="A2818" t="s">
        <v>3042</v>
      </c>
      <c r="B2818">
        <v>1761</v>
      </c>
      <c r="C2818">
        <v>223861</v>
      </c>
      <c r="D2818" t="s">
        <v>4736</v>
      </c>
      <c r="E2818" t="s">
        <v>3831</v>
      </c>
      <c r="F2818">
        <v>18406</v>
      </c>
      <c r="G2818">
        <v>3725833</v>
      </c>
      <c r="H2818">
        <f t="shared" si="43"/>
        <v>0</v>
      </c>
      <c r="I2818">
        <f t="array" ref="I2818">MIN(IFERROR(FIND(IstNumbers,A2818),""))</f>
        <v>15</v>
      </c>
      <c r="J2818" s="1" t="e">
        <f>IF([first '# in title]&lt;[pos kw in title],MID([title],[pos kw in title]-6,6),#N/A)</f>
        <v>#N/A</v>
      </c>
      <c r="K2818" s="1" t="e">
        <f>IFERROR(MID(SUBSTITUTE([kw rough in title],",","."),FIND("(",[kw rough in title])+1,20),SUBSTITUTE(IFERROR(MID([kw rough in title],FIND(" ",[kw rough in title])+1,20),[kw rough in title]),",","."))</f>
        <v>#N/A</v>
      </c>
      <c r="L2818" s="1">
        <f>IFERROR(FIND("kW",[desc]),0)</f>
        <v>0</v>
      </c>
      <c r="M2818">
        <f t="array" ref="M2818">MIN(IFERROR(FIND(IstNumbers,E2818),""))</f>
        <v>25</v>
      </c>
      <c r="N2818" s="1" t="b">
        <f>IF([first '# in desc]&lt;[pos kw in desc],MID([desc],[pos kw in desc]-7,7))</f>
        <v>0</v>
      </c>
      <c r="O28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18" s="1" t="str">
        <f>TRIM(IF([first '# in desc]&lt;[pos kw in desc],MID([desc],[pos kw in desc]-6,6),FALSE))</f>
        <v>FALSCH</v>
      </c>
      <c r="Q2818" s="1" t="b">
        <f>IF(LEN([manuell])=0,IFERROR([kw fine in title]*1,IFERROR(SUMPRODUCT(COUNTIF(IsDigits,MID([kw in desc],ROW($A$1:$A$150),1)))=LEN([kw in desc]),#N/A)),[manuell])</f>
        <v>0</v>
      </c>
      <c r="R2818" s="1" t="str">
        <f>IF([pos kw in title]&gt;0,MID(J2818,#REF!,4),IF([first '# in title]&gt;0,MID([title],[first '# in title],3),IF([first '# in title]&gt;0,MID([desc],#REF!,3),VLOOKUP([productid],$G$2:$R$1386,8))))</f>
        <v xml:space="preserve">24 </v>
      </c>
      <c r="S2818" s="1" t="e">
        <f>IF([kw in desc]=[kw rough in title],[kw in desc]*1,IFERROR(LEFT([kw_dirty],3)*1,IFERROR(LEFT([kw_dirty],2)*1,"n.a.")))</f>
        <v>#N/A</v>
      </c>
      <c r="T2818" s="1"/>
      <c r="U2818" s="1" t="e">
        <f>VLOOKUP(Tabelle1[[#This Row],[productid]],Tabelle2[#All],2,FALSE)</f>
        <v>#N/A</v>
      </c>
    </row>
    <row r="2819" spans="1:21" hidden="1">
      <c r="A2819" t="s">
        <v>4651</v>
      </c>
      <c r="B2819">
        <v>3375</v>
      </c>
      <c r="C2819">
        <v>289859</v>
      </c>
      <c r="D2819" t="s">
        <v>4737</v>
      </c>
      <c r="E2819" t="s">
        <v>4364</v>
      </c>
      <c r="F2819">
        <v>18406</v>
      </c>
      <c r="G2819">
        <v>1750863</v>
      </c>
      <c r="H2819">
        <f t="shared" si="43"/>
        <v>0</v>
      </c>
      <c r="I2819">
        <f t="array" ref="I2819">MIN(IFERROR(FIND(IstNumbers,A2819),""))</f>
        <v>28</v>
      </c>
      <c r="J2819" s="1" t="e">
        <f>IF([first '# in title]&lt;[pos kw in title],MID([title],[pos kw in title]-6,6),#N/A)</f>
        <v>#N/A</v>
      </c>
      <c r="K2819" s="1" t="e">
        <f>IFERROR(MID(SUBSTITUTE([kw rough in title],",","."),FIND("(",[kw rough in title])+1,20),SUBSTITUTE(IFERROR(MID([kw rough in title],FIND(" ",[kw rough in title])+1,20),[kw rough in title]),",","."))</f>
        <v>#N/A</v>
      </c>
      <c r="L2819" s="1">
        <f>IFERROR(FIND("kW",[desc]),0)</f>
        <v>70</v>
      </c>
      <c r="M2819">
        <f t="array" ref="M2819">MIN(IFERROR(FIND(IstNumbers,E2819),""))</f>
        <v>34</v>
      </c>
      <c r="N2819" s="1" t="str">
        <f>IF([first '# in desc]&lt;[pos kw in desc],MID([desc],[pos kw in desc]-7,7))</f>
        <v xml:space="preserve">­me 42 </v>
      </c>
      <c r="O28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19" s="1" t="str">
        <f>TRIM(IF([first '# in desc]&lt;[pos kw in desc],MID([desc],[pos kw in desc]-6,6),FALSE))</f>
        <v>me 42</v>
      </c>
      <c r="Q2819" s="1" t="b">
        <f>IF(LEN([manuell])=0,IFERROR([kw fine in title]*1,IFERROR(SUMPRODUCT(COUNTIF(IsDigits,MID([kw in desc],ROW($A$1:$A$150),1)))=LEN([kw in desc]),#N/A)),[manuell])</f>
        <v>0</v>
      </c>
      <c r="R2819" s="1" t="str">
        <f>IF([pos kw in title]&gt;0,MID(J2819,#REF!,4),IF([first '# in title]&gt;0,MID([title],[first '# in title],3),IF([first '# in title]&gt;0,MID([desc],#REF!,3),VLOOKUP([productid],$G$2:$R$1386,8))))</f>
        <v>42-</v>
      </c>
      <c r="S2819" s="1" t="e">
        <f>IF([kw in desc]=[kw rough in title],[kw in desc]*1,IFERROR(LEFT([kw_dirty],3)*1,IFERROR(LEFT([kw_dirty],2)*1,"n.a.")))</f>
        <v>#N/A</v>
      </c>
      <c r="T2819" s="1"/>
      <c r="U2819" s="1">
        <f>VLOOKUP(Tabelle1[[#This Row],[productid]],Tabelle2[#All],2,FALSE)</f>
        <v>42</v>
      </c>
    </row>
    <row r="2820" spans="1:21" hidden="1">
      <c r="A2820" t="s">
        <v>2399</v>
      </c>
      <c r="B2820">
        <v>2384</v>
      </c>
      <c r="C2820">
        <v>289859</v>
      </c>
      <c r="D2820" t="s">
        <v>4738</v>
      </c>
      <c r="E2820" t="s">
        <v>4564</v>
      </c>
      <c r="F2820">
        <v>18406</v>
      </c>
      <c r="G2820">
        <v>3712883</v>
      </c>
      <c r="H2820">
        <f t="shared" ref="H2820:H2883" si="44">IFERROR(FIND("kW",A2820),0)</f>
        <v>60</v>
      </c>
      <c r="I2820">
        <f t="array" ref="I2820">MIN(IFERROR(FIND(IstNumbers,A2820),""))</f>
        <v>24</v>
      </c>
      <c r="J2820" s="1" t="str">
        <f>IF([first '# in title]&lt;[pos kw in title],MID([title],[pos kw in title]-6,6),#N/A)</f>
        <v xml:space="preserve">L (16 </v>
      </c>
      <c r="K282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20" s="1">
        <f>IFERROR(FIND("kW",[desc]),0)</f>
        <v>71</v>
      </c>
      <c r="M2820">
        <f t="array" ref="M2820">MIN(IFERROR(FIND(IstNumbers,E2820),""))</f>
        <v>29</v>
      </c>
      <c r="N2820" s="1" t="str">
        <f>IF([first '# in desc]&lt;[pos kw in desc],MID([desc],[pos kw in desc]-7,7))</f>
        <v xml:space="preserve">­me 16 </v>
      </c>
      <c r="O282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20" s="1" t="str">
        <f>TRIM(IF([first '# in desc]&lt;[pos kw in desc],MID([desc],[pos kw in desc]-6,6),FALSE))</f>
        <v>me 16</v>
      </c>
      <c r="Q2820" s="1">
        <f>IF(LEN([manuell])=0,IFERROR([kw fine in title]*1,IFERROR(SUMPRODUCT(COUNTIF(IsDigits,MID([kw in desc],ROW($A$1:$A$150),1)))=LEN([kw in desc]),#N/A)),[manuell])</f>
        <v>16</v>
      </c>
      <c r="R2820" s="1" t="e">
        <f>IF([pos kw in title]&gt;0,MID(J2820,#REF!,4),IF([first '# in title]&gt;0,MID([title],[first '# in title],3),IF([first '# in title]&gt;0,MID([desc],#REF!,3),VLOOKUP([productid],$G$2:$R$1386,8))))</f>
        <v>#REF!</v>
      </c>
      <c r="S2820" s="1" t="str">
        <f>IF([kw in desc]=[kw rough in title],[kw in desc]*1,IFERROR(LEFT([kw_dirty],3)*1,IFERROR(LEFT([kw_dirty],2)*1,"n.a.")))</f>
        <v>n.a.</v>
      </c>
      <c r="T2820" s="1"/>
      <c r="U2820" s="1">
        <f>VLOOKUP(Tabelle1[[#This Row],[productid]],Tabelle2[#All],2,FALSE)</f>
        <v>16</v>
      </c>
    </row>
    <row r="2821" spans="1:21" hidden="1">
      <c r="A2821" t="s">
        <v>3181</v>
      </c>
      <c r="B2821">
        <v>3405</v>
      </c>
      <c r="C2821">
        <v>289859</v>
      </c>
      <c r="D2821" t="s">
        <v>4739</v>
      </c>
      <c r="E2821" t="s">
        <v>4740</v>
      </c>
      <c r="F2821">
        <v>18406</v>
      </c>
      <c r="G2821">
        <v>3497887</v>
      </c>
      <c r="H2821">
        <f t="shared" si="44"/>
        <v>0</v>
      </c>
      <c r="I2821">
        <f t="array" ref="I2821">MIN(IFERROR(FIND(IstNumbers,A2821),""))</f>
        <v>13</v>
      </c>
      <c r="J2821" s="1" t="e">
        <f>IF([first '# in title]&lt;[pos kw in title],MID([title],[pos kw in title]-6,6),#N/A)</f>
        <v>#N/A</v>
      </c>
      <c r="K2821" s="1" t="e">
        <f>IFERROR(MID(SUBSTITUTE([kw rough in title],",","."),FIND("(",[kw rough in title])+1,20),SUBSTITUTE(IFERROR(MID([kw rough in title],FIND(" ",[kw rough in title])+1,20),[kw rough in title]),",","."))</f>
        <v>#N/A</v>
      </c>
      <c r="L2821" s="1">
        <f>IFERROR(FIND("kW",[desc]),0)</f>
        <v>70</v>
      </c>
      <c r="M2821">
        <f t="array" ref="M2821">MIN(IFERROR(FIND(IstNumbers,E2821),""))</f>
        <v>34</v>
      </c>
      <c r="N2821" s="1" t="str">
        <f>IF([first '# in desc]&lt;[pos kw in desc],MID([desc],[pos kw in desc]-7,7))</f>
        <v xml:space="preserve">­me 42 </v>
      </c>
      <c r="O28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21" s="1" t="str">
        <f>TRIM(IF([first '# in desc]&lt;[pos kw in desc],MID([desc],[pos kw in desc]-6,6),FALSE))</f>
        <v>me 42</v>
      </c>
      <c r="Q2821" s="1" t="b">
        <f>IF(LEN([manuell])=0,IFERROR([kw fine in title]*1,IFERROR(SUMPRODUCT(COUNTIF(IsDigits,MID([kw in desc],ROW($A$1:$A$150),1)))=LEN([kw in desc]),#N/A)),[manuell])</f>
        <v>0</v>
      </c>
      <c r="R2821" s="1" t="str">
        <f>IF([pos kw in title]&gt;0,MID(J2821,#REF!,4),IF([first '# in title]&gt;0,MID([title],[first '# in title],3),IF([first '# in title]&gt;0,MID([desc],#REF!,3),VLOOKUP([productid],$G$2:$R$1386,8))))</f>
        <v xml:space="preserve">42 </v>
      </c>
      <c r="S2821" s="1" t="e">
        <f>IF([kw in desc]=[kw rough in title],[kw in desc]*1,IFERROR(LEFT([kw_dirty],3)*1,IFERROR(LEFT([kw_dirty],2)*1,"n.a.")))</f>
        <v>#N/A</v>
      </c>
      <c r="T2821" s="1"/>
      <c r="U2821" s="1">
        <f>VLOOKUP(Tabelle1[[#This Row],[productid]],Tabelle2[#All],2,FALSE)</f>
        <v>42</v>
      </c>
    </row>
    <row r="2822" spans="1:21">
      <c r="A2822" t="s">
        <v>3042</v>
      </c>
      <c r="B2822">
        <v>1761</v>
      </c>
      <c r="C2822">
        <v>223861</v>
      </c>
      <c r="D2822" t="s">
        <v>4741</v>
      </c>
      <c r="E2822" t="s">
        <v>4063</v>
      </c>
      <c r="F2822">
        <v>18406</v>
      </c>
      <c r="G2822">
        <v>3725833</v>
      </c>
      <c r="H2822">
        <f t="shared" si="44"/>
        <v>0</v>
      </c>
      <c r="I2822">
        <f t="array" ref="I2822">MIN(IFERROR(FIND(IstNumbers,A2822),""))</f>
        <v>15</v>
      </c>
      <c r="J2822" s="1" t="e">
        <f>IF([first '# in title]&lt;[pos kw in title],MID([title],[pos kw in title]-6,6),#N/A)</f>
        <v>#N/A</v>
      </c>
      <c r="K2822" s="1" t="e">
        <f>IFERROR(MID(SUBSTITUTE([kw rough in title],",","."),FIND("(",[kw rough in title])+1,20),SUBSTITUTE(IFERROR(MID([kw rough in title],FIND(" ",[kw rough in title])+1,20),[kw rough in title]),",","."))</f>
        <v>#N/A</v>
      </c>
      <c r="L2822" s="1">
        <f>IFERROR(FIND("kW",[desc]),0)</f>
        <v>0</v>
      </c>
      <c r="M2822">
        <f t="array" ref="M2822">MIN(IFERROR(FIND(IstNumbers,E2822),""))</f>
        <v>25</v>
      </c>
      <c r="N2822" s="1" t="b">
        <f>IF([first '# in desc]&lt;[pos kw in desc],MID([desc],[pos kw in desc]-7,7))</f>
        <v>0</v>
      </c>
      <c r="O28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22" s="1" t="str">
        <f>TRIM(IF([first '# in desc]&lt;[pos kw in desc],MID([desc],[pos kw in desc]-6,6),FALSE))</f>
        <v>FALSCH</v>
      </c>
      <c r="Q2822" s="1" t="b">
        <f>IF(LEN([manuell])=0,IFERROR([kw fine in title]*1,IFERROR(SUMPRODUCT(COUNTIF(IsDigits,MID([kw in desc],ROW($A$1:$A$150),1)))=LEN([kw in desc]),#N/A)),[manuell])</f>
        <v>0</v>
      </c>
      <c r="R2822" s="1" t="str">
        <f>IF([pos kw in title]&gt;0,MID(J2822,#REF!,4),IF([first '# in title]&gt;0,MID([title],[first '# in title],3),IF([first '# in title]&gt;0,MID([desc],#REF!,3),VLOOKUP([productid],$G$2:$R$1386,8))))</f>
        <v xml:space="preserve">24 </v>
      </c>
      <c r="S2822" s="1" t="e">
        <f>IF([kw in desc]=[kw rough in title],[kw in desc]*1,IFERROR(LEFT([kw_dirty],3)*1,IFERROR(LEFT([kw_dirty],2)*1,"n.a.")))</f>
        <v>#N/A</v>
      </c>
      <c r="T2822" s="1"/>
      <c r="U2822" s="1" t="e">
        <f>VLOOKUP(Tabelle1[[#This Row],[productid]],Tabelle2[#All],2,FALSE)</f>
        <v>#N/A</v>
      </c>
    </row>
    <row r="2823" spans="1:21" hidden="1">
      <c r="A2823" t="s">
        <v>4651</v>
      </c>
      <c r="B2823">
        <v>3375</v>
      </c>
      <c r="C2823">
        <v>289859</v>
      </c>
      <c r="D2823" t="s">
        <v>4742</v>
      </c>
      <c r="E2823" t="s">
        <v>4380</v>
      </c>
      <c r="F2823">
        <v>18406</v>
      </c>
      <c r="G2823">
        <v>1750863</v>
      </c>
      <c r="H2823">
        <f t="shared" si="44"/>
        <v>0</v>
      </c>
      <c r="I2823">
        <f t="array" ref="I2823">MIN(IFERROR(FIND(IstNumbers,A2823),""))</f>
        <v>28</v>
      </c>
      <c r="J2823" s="1" t="e">
        <f>IF([first '# in title]&lt;[pos kw in title],MID([title],[pos kw in title]-6,6),#N/A)</f>
        <v>#N/A</v>
      </c>
      <c r="K2823" s="1" t="e">
        <f>IFERROR(MID(SUBSTITUTE([kw rough in title],",","."),FIND("(",[kw rough in title])+1,20),SUBSTITUTE(IFERROR(MID([kw rough in title],FIND(" ",[kw rough in title])+1,20),[kw rough in title]),",","."))</f>
        <v>#N/A</v>
      </c>
      <c r="L2823" s="1">
        <f>IFERROR(FIND("kW",[desc]),0)</f>
        <v>70</v>
      </c>
      <c r="M2823">
        <f t="array" ref="M2823">MIN(IFERROR(FIND(IstNumbers,E2823),""))</f>
        <v>34</v>
      </c>
      <c r="N2823" s="1" t="str">
        <f>IF([first '# in desc]&lt;[pos kw in desc],MID([desc],[pos kw in desc]-7,7))</f>
        <v xml:space="preserve">­me 42 </v>
      </c>
      <c r="O28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23" s="1" t="str">
        <f>TRIM(IF([first '# in desc]&lt;[pos kw in desc],MID([desc],[pos kw in desc]-6,6),FALSE))</f>
        <v>me 42</v>
      </c>
      <c r="Q2823" s="1" t="b">
        <f>IF(LEN([manuell])=0,IFERROR([kw fine in title]*1,IFERROR(SUMPRODUCT(COUNTIF(IsDigits,MID([kw in desc],ROW($A$1:$A$150),1)))=LEN([kw in desc]),#N/A)),[manuell])</f>
        <v>0</v>
      </c>
      <c r="R2823" s="1" t="str">
        <f>IF([pos kw in title]&gt;0,MID(J2823,#REF!,4),IF([first '# in title]&gt;0,MID([title],[first '# in title],3),IF([first '# in title]&gt;0,MID([desc],#REF!,3),VLOOKUP([productid],$G$2:$R$1386,8))))</f>
        <v>42-</v>
      </c>
      <c r="S2823" s="1" t="e">
        <f>IF([kw in desc]=[kw rough in title],[kw in desc]*1,IFERROR(LEFT([kw_dirty],3)*1,IFERROR(LEFT([kw_dirty],2)*1,"n.a.")))</f>
        <v>#N/A</v>
      </c>
      <c r="T2823" s="1"/>
      <c r="U2823" s="1">
        <f>VLOOKUP(Tabelle1[[#This Row],[productid]],Tabelle2[#All],2,FALSE)</f>
        <v>42</v>
      </c>
    </row>
    <row r="2824" spans="1:21" hidden="1">
      <c r="A2824" t="s">
        <v>2399</v>
      </c>
      <c r="B2824">
        <v>2384</v>
      </c>
      <c r="C2824">
        <v>289859</v>
      </c>
      <c r="D2824" t="s">
        <v>4743</v>
      </c>
      <c r="E2824" t="s">
        <v>4744</v>
      </c>
      <c r="F2824">
        <v>18406</v>
      </c>
      <c r="G2824">
        <v>3712883</v>
      </c>
      <c r="H2824">
        <f t="shared" si="44"/>
        <v>60</v>
      </c>
      <c r="I2824">
        <f t="array" ref="I2824">MIN(IFERROR(FIND(IstNumbers,A2824),""))</f>
        <v>24</v>
      </c>
      <c r="J2824" s="1" t="str">
        <f>IF([first '# in title]&lt;[pos kw in title],MID([title],[pos kw in title]-6,6),#N/A)</f>
        <v xml:space="preserve">L (16 </v>
      </c>
      <c r="K282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24" s="1">
        <f>IFERROR(FIND("kW",[desc]),0)</f>
        <v>71</v>
      </c>
      <c r="M2824">
        <f t="array" ref="M2824">MIN(IFERROR(FIND(IstNumbers,E2824),""))</f>
        <v>29</v>
      </c>
      <c r="N2824" s="1" t="str">
        <f>IF([first '# in desc]&lt;[pos kw in desc],MID([desc],[pos kw in desc]-7,7))</f>
        <v xml:space="preserve">­me 16 </v>
      </c>
      <c r="O282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24" s="1" t="str">
        <f>TRIM(IF([first '# in desc]&lt;[pos kw in desc],MID([desc],[pos kw in desc]-6,6),FALSE))</f>
        <v>me 16</v>
      </c>
      <c r="Q2824" s="1">
        <f>IF(LEN([manuell])=0,IFERROR([kw fine in title]*1,IFERROR(SUMPRODUCT(COUNTIF(IsDigits,MID([kw in desc],ROW($A$1:$A$150),1)))=LEN([kw in desc]),#N/A)),[manuell])</f>
        <v>16</v>
      </c>
      <c r="R2824" s="1" t="e">
        <f>IF([pos kw in title]&gt;0,MID(J2824,#REF!,4),IF([first '# in title]&gt;0,MID([title],[first '# in title],3),IF([first '# in title]&gt;0,MID([desc],#REF!,3),VLOOKUP([productid],$G$2:$R$1386,8))))</f>
        <v>#REF!</v>
      </c>
      <c r="S2824" s="1" t="str">
        <f>IF([kw in desc]=[kw rough in title],[kw in desc]*1,IFERROR(LEFT([kw_dirty],3)*1,IFERROR(LEFT([kw_dirty],2)*1,"n.a.")))</f>
        <v>n.a.</v>
      </c>
      <c r="T2824" s="1"/>
      <c r="U2824" s="1">
        <f>VLOOKUP(Tabelle1[[#This Row],[productid]],Tabelle2[#All],2,FALSE)</f>
        <v>16</v>
      </c>
    </row>
    <row r="2825" spans="1:21" hidden="1">
      <c r="A2825" t="s">
        <v>3181</v>
      </c>
      <c r="B2825">
        <v>3405</v>
      </c>
      <c r="C2825">
        <v>289859</v>
      </c>
      <c r="D2825" t="s">
        <v>4745</v>
      </c>
      <c r="E2825" t="s">
        <v>4746</v>
      </c>
      <c r="F2825">
        <v>18406</v>
      </c>
      <c r="G2825">
        <v>3497887</v>
      </c>
      <c r="H2825">
        <f t="shared" si="44"/>
        <v>0</v>
      </c>
      <c r="I2825">
        <f t="array" ref="I2825">MIN(IFERROR(FIND(IstNumbers,A2825),""))</f>
        <v>13</v>
      </c>
      <c r="J2825" s="1" t="e">
        <f>IF([first '# in title]&lt;[pos kw in title],MID([title],[pos kw in title]-6,6),#N/A)</f>
        <v>#N/A</v>
      </c>
      <c r="K2825" s="1" t="e">
        <f>IFERROR(MID(SUBSTITUTE([kw rough in title],",","."),FIND("(",[kw rough in title])+1,20),SUBSTITUTE(IFERROR(MID([kw rough in title],FIND(" ",[kw rough in title])+1,20),[kw rough in title]),",","."))</f>
        <v>#N/A</v>
      </c>
      <c r="L2825" s="1">
        <f>IFERROR(FIND("kW",[desc]),0)</f>
        <v>70</v>
      </c>
      <c r="M2825">
        <f t="array" ref="M2825">MIN(IFERROR(FIND(IstNumbers,E2825),""))</f>
        <v>34</v>
      </c>
      <c r="N2825" s="1" t="str">
        <f>IF([first '# in desc]&lt;[pos kw in desc],MID([desc],[pos kw in desc]-7,7))</f>
        <v xml:space="preserve">­me 42 </v>
      </c>
      <c r="O28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25" s="1" t="str">
        <f>TRIM(IF([first '# in desc]&lt;[pos kw in desc],MID([desc],[pos kw in desc]-6,6),FALSE))</f>
        <v>me 42</v>
      </c>
      <c r="Q2825" s="1" t="b">
        <f>IF(LEN([manuell])=0,IFERROR([kw fine in title]*1,IFERROR(SUMPRODUCT(COUNTIF(IsDigits,MID([kw in desc],ROW($A$1:$A$150),1)))=LEN([kw in desc]),#N/A)),[manuell])</f>
        <v>0</v>
      </c>
      <c r="R2825" s="1" t="str">
        <f>IF([pos kw in title]&gt;0,MID(J2825,#REF!,4),IF([first '# in title]&gt;0,MID([title],[first '# in title],3),IF([first '# in title]&gt;0,MID([desc],#REF!,3),VLOOKUP([productid],$G$2:$R$1386,8))))</f>
        <v xml:space="preserve">42 </v>
      </c>
      <c r="S2825" s="1" t="e">
        <f>IF([kw in desc]=[kw rough in title],[kw in desc]*1,IFERROR(LEFT([kw_dirty],3)*1,IFERROR(LEFT([kw_dirty],2)*1,"n.a.")))</f>
        <v>#N/A</v>
      </c>
      <c r="T2825" s="1"/>
      <c r="U2825" s="1">
        <f>VLOOKUP(Tabelle1[[#This Row],[productid]],Tabelle2[#All],2,FALSE)</f>
        <v>42</v>
      </c>
    </row>
    <row r="2826" spans="1:21">
      <c r="A2826" t="s">
        <v>3042</v>
      </c>
      <c r="B2826">
        <v>1761</v>
      </c>
      <c r="C2826">
        <v>223861</v>
      </c>
      <c r="D2826" t="s">
        <v>4747</v>
      </c>
      <c r="E2826" t="s">
        <v>4419</v>
      </c>
      <c r="F2826">
        <v>18406</v>
      </c>
      <c r="G2826">
        <v>3725833</v>
      </c>
      <c r="H2826">
        <f t="shared" si="44"/>
        <v>0</v>
      </c>
      <c r="I2826">
        <f t="array" ref="I2826">MIN(IFERROR(FIND(IstNumbers,A2826),""))</f>
        <v>15</v>
      </c>
      <c r="J2826" s="1" t="e">
        <f>IF([first '# in title]&lt;[pos kw in title],MID([title],[pos kw in title]-6,6),#N/A)</f>
        <v>#N/A</v>
      </c>
      <c r="K2826" s="1" t="e">
        <f>IFERROR(MID(SUBSTITUTE([kw rough in title],",","."),FIND("(",[kw rough in title])+1,20),SUBSTITUTE(IFERROR(MID([kw rough in title],FIND(" ",[kw rough in title])+1,20),[kw rough in title]),",","."))</f>
        <v>#N/A</v>
      </c>
      <c r="L2826" s="1">
        <f>IFERROR(FIND("kW",[desc]),0)</f>
        <v>0</v>
      </c>
      <c r="M2826">
        <f t="array" ref="M2826">MIN(IFERROR(FIND(IstNumbers,E2826),""))</f>
        <v>25</v>
      </c>
      <c r="N2826" s="1" t="b">
        <f>IF([first '# in desc]&lt;[pos kw in desc],MID([desc],[pos kw in desc]-7,7))</f>
        <v>0</v>
      </c>
      <c r="O28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26" s="1" t="str">
        <f>TRIM(IF([first '# in desc]&lt;[pos kw in desc],MID([desc],[pos kw in desc]-6,6),FALSE))</f>
        <v>FALSCH</v>
      </c>
      <c r="Q2826" s="1" t="b">
        <f>IF(LEN([manuell])=0,IFERROR([kw fine in title]*1,IFERROR(SUMPRODUCT(COUNTIF(IsDigits,MID([kw in desc],ROW($A$1:$A$150),1)))=LEN([kw in desc]),#N/A)),[manuell])</f>
        <v>0</v>
      </c>
      <c r="R2826" s="1" t="str">
        <f>IF([pos kw in title]&gt;0,MID(J2826,#REF!,4),IF([first '# in title]&gt;0,MID([title],[first '# in title],3),IF([first '# in title]&gt;0,MID([desc],#REF!,3),VLOOKUP([productid],$G$2:$R$1386,8))))</f>
        <v xml:space="preserve">24 </v>
      </c>
      <c r="S2826" s="1" t="e">
        <f>IF([kw in desc]=[kw rough in title],[kw in desc]*1,IFERROR(LEFT([kw_dirty],3)*1,IFERROR(LEFT([kw_dirty],2)*1,"n.a.")))</f>
        <v>#N/A</v>
      </c>
      <c r="T2826" s="1"/>
      <c r="U2826" s="1" t="e">
        <f>VLOOKUP(Tabelle1[[#This Row],[productid]],Tabelle2[#All],2,FALSE)</f>
        <v>#N/A</v>
      </c>
    </row>
    <row r="2827" spans="1:21" hidden="1">
      <c r="A2827" t="s">
        <v>4651</v>
      </c>
      <c r="B2827">
        <v>3375</v>
      </c>
      <c r="C2827">
        <v>289859</v>
      </c>
      <c r="D2827" t="s">
        <v>4748</v>
      </c>
      <c r="E2827" t="s">
        <v>4331</v>
      </c>
      <c r="F2827">
        <v>18406</v>
      </c>
      <c r="G2827">
        <v>1750863</v>
      </c>
      <c r="H2827">
        <f t="shared" si="44"/>
        <v>0</v>
      </c>
      <c r="I2827">
        <f t="array" ref="I2827">MIN(IFERROR(FIND(IstNumbers,A2827),""))</f>
        <v>28</v>
      </c>
      <c r="J2827" s="1" t="e">
        <f>IF([first '# in title]&lt;[pos kw in title],MID([title],[pos kw in title]-6,6),#N/A)</f>
        <v>#N/A</v>
      </c>
      <c r="K2827" s="1" t="e">
        <f>IFERROR(MID(SUBSTITUTE([kw rough in title],",","."),FIND("(",[kw rough in title])+1,20),SUBSTITUTE(IFERROR(MID([kw rough in title],FIND(" ",[kw rough in title])+1,20),[kw rough in title]),",","."))</f>
        <v>#N/A</v>
      </c>
      <c r="L2827" s="1">
        <f>IFERROR(FIND("kW",[desc]),0)</f>
        <v>70</v>
      </c>
      <c r="M2827">
        <f t="array" ref="M2827">MIN(IFERROR(FIND(IstNumbers,E2827),""))</f>
        <v>34</v>
      </c>
      <c r="N2827" s="1" t="str">
        <f>IF([first '# in desc]&lt;[pos kw in desc],MID([desc],[pos kw in desc]-7,7))</f>
        <v xml:space="preserve">­me 42 </v>
      </c>
      <c r="O28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27" s="1" t="str">
        <f>TRIM(IF([first '# in desc]&lt;[pos kw in desc],MID([desc],[pos kw in desc]-6,6),FALSE))</f>
        <v>me 42</v>
      </c>
      <c r="Q2827" s="1" t="b">
        <f>IF(LEN([manuell])=0,IFERROR([kw fine in title]*1,IFERROR(SUMPRODUCT(COUNTIF(IsDigits,MID([kw in desc],ROW($A$1:$A$150),1)))=LEN([kw in desc]),#N/A)),[manuell])</f>
        <v>0</v>
      </c>
      <c r="R2827" s="1" t="str">
        <f>IF([pos kw in title]&gt;0,MID(J2827,#REF!,4),IF([first '# in title]&gt;0,MID([title],[first '# in title],3),IF([first '# in title]&gt;0,MID([desc],#REF!,3),VLOOKUP([productid],$G$2:$R$1386,8))))</f>
        <v>42-</v>
      </c>
      <c r="S2827" s="1" t="e">
        <f>IF([kw in desc]=[kw rough in title],[kw in desc]*1,IFERROR(LEFT([kw_dirty],3)*1,IFERROR(LEFT([kw_dirty],2)*1,"n.a.")))</f>
        <v>#N/A</v>
      </c>
      <c r="T2827" s="1"/>
      <c r="U2827" s="1">
        <f>VLOOKUP(Tabelle1[[#This Row],[productid]],Tabelle2[#All],2,FALSE)</f>
        <v>42</v>
      </c>
    </row>
    <row r="2828" spans="1:21" hidden="1">
      <c r="A2828" t="s">
        <v>2399</v>
      </c>
      <c r="B2828">
        <v>2384</v>
      </c>
      <c r="C2828">
        <v>289859</v>
      </c>
      <c r="D2828" t="s">
        <v>4749</v>
      </c>
      <c r="E2828" t="s">
        <v>4750</v>
      </c>
      <c r="F2828">
        <v>18406</v>
      </c>
      <c r="G2828">
        <v>3712883</v>
      </c>
      <c r="H2828">
        <f t="shared" si="44"/>
        <v>60</v>
      </c>
      <c r="I2828">
        <f t="array" ref="I2828">MIN(IFERROR(FIND(IstNumbers,A2828),""))</f>
        <v>24</v>
      </c>
      <c r="J2828" s="1" t="str">
        <f>IF([first '# in title]&lt;[pos kw in title],MID([title],[pos kw in title]-6,6),#N/A)</f>
        <v xml:space="preserve">L (16 </v>
      </c>
      <c r="K282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28" s="1">
        <f>IFERROR(FIND("kW",[desc]),0)</f>
        <v>71</v>
      </c>
      <c r="M2828">
        <f t="array" ref="M2828">MIN(IFERROR(FIND(IstNumbers,E2828),""))</f>
        <v>29</v>
      </c>
      <c r="N2828" s="1" t="str">
        <f>IF([first '# in desc]&lt;[pos kw in desc],MID([desc],[pos kw in desc]-7,7))</f>
        <v xml:space="preserve">­me 16 </v>
      </c>
      <c r="O282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28" s="1" t="str">
        <f>TRIM(IF([first '# in desc]&lt;[pos kw in desc],MID([desc],[pos kw in desc]-6,6),FALSE))</f>
        <v>me 16</v>
      </c>
      <c r="Q2828" s="1">
        <f>IF(LEN([manuell])=0,IFERROR([kw fine in title]*1,IFERROR(SUMPRODUCT(COUNTIF(IsDigits,MID([kw in desc],ROW($A$1:$A$150),1)))=LEN([kw in desc]),#N/A)),[manuell])</f>
        <v>16</v>
      </c>
      <c r="R2828" s="1" t="e">
        <f>IF([pos kw in title]&gt;0,MID(J2828,#REF!,4),IF([first '# in title]&gt;0,MID([title],[first '# in title],3),IF([first '# in title]&gt;0,MID([desc],#REF!,3),VLOOKUP([productid],$G$2:$R$1386,8))))</f>
        <v>#REF!</v>
      </c>
      <c r="S2828" s="1" t="str">
        <f>IF([kw in desc]=[kw rough in title],[kw in desc]*1,IFERROR(LEFT([kw_dirty],3)*1,IFERROR(LEFT([kw_dirty],2)*1,"n.a.")))</f>
        <v>n.a.</v>
      </c>
      <c r="T2828" s="1"/>
      <c r="U2828" s="1">
        <f>VLOOKUP(Tabelle1[[#This Row],[productid]],Tabelle2[#All],2,FALSE)</f>
        <v>16</v>
      </c>
    </row>
    <row r="2829" spans="1:21" hidden="1">
      <c r="A2829" t="s">
        <v>3181</v>
      </c>
      <c r="B2829">
        <v>3405</v>
      </c>
      <c r="C2829">
        <v>289859</v>
      </c>
      <c r="D2829" t="s">
        <v>4751</v>
      </c>
      <c r="E2829" t="s">
        <v>3999</v>
      </c>
      <c r="F2829">
        <v>18406</v>
      </c>
      <c r="G2829">
        <v>3497887</v>
      </c>
      <c r="H2829">
        <f t="shared" si="44"/>
        <v>0</v>
      </c>
      <c r="I2829">
        <f t="array" ref="I2829">MIN(IFERROR(FIND(IstNumbers,A2829),""))</f>
        <v>13</v>
      </c>
      <c r="J2829" s="1" t="e">
        <f>IF([first '# in title]&lt;[pos kw in title],MID([title],[pos kw in title]-6,6),#N/A)</f>
        <v>#N/A</v>
      </c>
      <c r="K2829" s="1" t="e">
        <f>IFERROR(MID(SUBSTITUTE([kw rough in title],",","."),FIND("(",[kw rough in title])+1,20),SUBSTITUTE(IFERROR(MID([kw rough in title],FIND(" ",[kw rough in title])+1,20),[kw rough in title]),",","."))</f>
        <v>#N/A</v>
      </c>
      <c r="L2829" s="1">
        <f>IFERROR(FIND("kW",[desc]),0)</f>
        <v>70</v>
      </c>
      <c r="M2829">
        <f t="array" ref="M2829">MIN(IFERROR(FIND(IstNumbers,E2829),""))</f>
        <v>34</v>
      </c>
      <c r="N2829" s="1" t="str">
        <f>IF([first '# in desc]&lt;[pos kw in desc],MID([desc],[pos kw in desc]-7,7))</f>
        <v xml:space="preserve">­me 42 </v>
      </c>
      <c r="O28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29" s="1" t="str">
        <f>TRIM(IF([first '# in desc]&lt;[pos kw in desc],MID([desc],[pos kw in desc]-6,6),FALSE))</f>
        <v>me 42</v>
      </c>
      <c r="Q2829" s="1" t="b">
        <f>IF(LEN([manuell])=0,IFERROR([kw fine in title]*1,IFERROR(SUMPRODUCT(COUNTIF(IsDigits,MID([kw in desc],ROW($A$1:$A$150),1)))=LEN([kw in desc]),#N/A)),[manuell])</f>
        <v>0</v>
      </c>
      <c r="R2829" s="1" t="str">
        <f>IF([pos kw in title]&gt;0,MID(J2829,#REF!,4),IF([first '# in title]&gt;0,MID([title],[first '# in title],3),IF([first '# in title]&gt;0,MID([desc],#REF!,3),VLOOKUP([productid],$G$2:$R$1386,8))))</f>
        <v xml:space="preserve">42 </v>
      </c>
      <c r="S2829" s="1" t="e">
        <f>IF([kw in desc]=[kw rough in title],[kw in desc]*1,IFERROR(LEFT([kw_dirty],3)*1,IFERROR(LEFT([kw_dirty],2)*1,"n.a.")))</f>
        <v>#N/A</v>
      </c>
      <c r="T2829" s="1"/>
      <c r="U2829" s="1">
        <f>VLOOKUP(Tabelle1[[#This Row],[productid]],Tabelle2[#All],2,FALSE)</f>
        <v>42</v>
      </c>
    </row>
    <row r="2830" spans="1:21">
      <c r="A2830" t="s">
        <v>3042</v>
      </c>
      <c r="B2830">
        <v>1763</v>
      </c>
      <c r="C2830">
        <v>223861</v>
      </c>
      <c r="D2830" t="s">
        <v>4752</v>
      </c>
      <c r="E2830" t="s">
        <v>3831</v>
      </c>
      <c r="F2830">
        <v>18406</v>
      </c>
      <c r="G2830">
        <v>3725833</v>
      </c>
      <c r="H2830">
        <f t="shared" si="44"/>
        <v>0</v>
      </c>
      <c r="I2830">
        <f t="array" ref="I2830">MIN(IFERROR(FIND(IstNumbers,A2830),""))</f>
        <v>15</v>
      </c>
      <c r="J2830" s="1" t="e">
        <f>IF([first '# in title]&lt;[pos kw in title],MID([title],[pos kw in title]-6,6),#N/A)</f>
        <v>#N/A</v>
      </c>
      <c r="K2830" s="1" t="e">
        <f>IFERROR(MID(SUBSTITUTE([kw rough in title],",","."),FIND("(",[kw rough in title])+1,20),SUBSTITUTE(IFERROR(MID([kw rough in title],FIND(" ",[kw rough in title])+1,20),[kw rough in title]),",","."))</f>
        <v>#N/A</v>
      </c>
      <c r="L2830" s="1">
        <f>IFERROR(FIND("kW",[desc]),0)</f>
        <v>0</v>
      </c>
      <c r="M2830">
        <f t="array" ref="M2830">MIN(IFERROR(FIND(IstNumbers,E2830),""))</f>
        <v>25</v>
      </c>
      <c r="N2830" s="1" t="b">
        <f>IF([first '# in desc]&lt;[pos kw in desc],MID([desc],[pos kw in desc]-7,7))</f>
        <v>0</v>
      </c>
      <c r="O28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0" s="1" t="str">
        <f>TRIM(IF([first '# in desc]&lt;[pos kw in desc],MID([desc],[pos kw in desc]-6,6),FALSE))</f>
        <v>FALSCH</v>
      </c>
      <c r="Q2830" s="1" t="b">
        <f>IF(LEN([manuell])=0,IFERROR([kw fine in title]*1,IFERROR(SUMPRODUCT(COUNTIF(IsDigits,MID([kw in desc],ROW($A$1:$A$150),1)))=LEN([kw in desc]),#N/A)),[manuell])</f>
        <v>0</v>
      </c>
      <c r="R2830" s="1" t="str">
        <f>IF([pos kw in title]&gt;0,MID(J2830,#REF!,4),IF([first '# in title]&gt;0,MID([title],[first '# in title],3),IF([first '# in title]&gt;0,MID([desc],#REF!,3),VLOOKUP([productid],$G$2:$R$1386,8))))</f>
        <v xml:space="preserve">24 </v>
      </c>
      <c r="S2830" s="1" t="e">
        <f>IF([kw in desc]=[kw rough in title],[kw in desc]*1,IFERROR(LEFT([kw_dirty],3)*1,IFERROR(LEFT([kw_dirty],2)*1,"n.a.")))</f>
        <v>#N/A</v>
      </c>
      <c r="T2830" s="1"/>
      <c r="U2830" s="1" t="e">
        <f>VLOOKUP(Tabelle1[[#This Row],[productid]],Tabelle2[#All],2,FALSE)</f>
        <v>#N/A</v>
      </c>
    </row>
    <row r="2831" spans="1:21" hidden="1">
      <c r="A2831" t="s">
        <v>2399</v>
      </c>
      <c r="B2831">
        <v>2384</v>
      </c>
      <c r="C2831">
        <v>289859</v>
      </c>
      <c r="D2831" t="s">
        <v>4753</v>
      </c>
      <c r="E2831" t="s">
        <v>4754</v>
      </c>
      <c r="F2831">
        <v>18406</v>
      </c>
      <c r="G2831">
        <v>3712883</v>
      </c>
      <c r="H2831">
        <f t="shared" si="44"/>
        <v>60</v>
      </c>
      <c r="I2831">
        <f t="array" ref="I2831">MIN(IFERROR(FIND(IstNumbers,A2831),""))</f>
        <v>24</v>
      </c>
      <c r="J2831" s="1" t="str">
        <f>IF([first '# in title]&lt;[pos kw in title],MID([title],[pos kw in title]-6,6),#N/A)</f>
        <v xml:space="preserve">L (16 </v>
      </c>
      <c r="K283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31" s="1">
        <f>IFERROR(FIND("kW",[desc]),0)</f>
        <v>71</v>
      </c>
      <c r="M2831">
        <f t="array" ref="M2831">MIN(IFERROR(FIND(IstNumbers,E2831),""))</f>
        <v>29</v>
      </c>
      <c r="N2831" s="1" t="str">
        <f>IF([first '# in desc]&lt;[pos kw in desc],MID([desc],[pos kw in desc]-7,7))</f>
        <v xml:space="preserve">­me 16 </v>
      </c>
      <c r="O283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31" s="1" t="str">
        <f>TRIM(IF([first '# in desc]&lt;[pos kw in desc],MID([desc],[pos kw in desc]-6,6),FALSE))</f>
        <v>me 16</v>
      </c>
      <c r="Q2831" s="1">
        <f>IF(LEN([manuell])=0,IFERROR([kw fine in title]*1,IFERROR(SUMPRODUCT(COUNTIF(IsDigits,MID([kw in desc],ROW($A$1:$A$150),1)))=LEN([kw in desc]),#N/A)),[manuell])</f>
        <v>16</v>
      </c>
      <c r="R2831" s="1" t="e">
        <f>IF([pos kw in title]&gt;0,MID(J2831,#REF!,4),IF([first '# in title]&gt;0,MID([title],[first '# in title],3),IF([first '# in title]&gt;0,MID([desc],#REF!,3),VLOOKUP([productid],$G$2:$R$1386,8))))</f>
        <v>#REF!</v>
      </c>
      <c r="S2831" s="1" t="str">
        <f>IF([kw in desc]=[kw rough in title],[kw in desc]*1,IFERROR(LEFT([kw_dirty],3)*1,IFERROR(LEFT([kw_dirty],2)*1,"n.a.")))</f>
        <v>n.a.</v>
      </c>
      <c r="T2831" s="1"/>
      <c r="U2831" s="1">
        <f>VLOOKUP(Tabelle1[[#This Row],[productid]],Tabelle2[#All],2,FALSE)</f>
        <v>16</v>
      </c>
    </row>
    <row r="2832" spans="1:21" hidden="1">
      <c r="A2832" t="s">
        <v>3181</v>
      </c>
      <c r="B2832">
        <v>3405</v>
      </c>
      <c r="C2832">
        <v>289859</v>
      </c>
      <c r="D2832" t="s">
        <v>4755</v>
      </c>
      <c r="E2832" t="s">
        <v>4756</v>
      </c>
      <c r="F2832">
        <v>18406</v>
      </c>
      <c r="G2832">
        <v>3497887</v>
      </c>
      <c r="H2832">
        <f t="shared" si="44"/>
        <v>0</v>
      </c>
      <c r="I2832">
        <f t="array" ref="I2832">MIN(IFERROR(FIND(IstNumbers,A2832),""))</f>
        <v>13</v>
      </c>
      <c r="J2832" s="1" t="e">
        <f>IF([first '# in title]&lt;[pos kw in title],MID([title],[pos kw in title]-6,6),#N/A)</f>
        <v>#N/A</v>
      </c>
      <c r="K2832" s="1" t="e">
        <f>IFERROR(MID(SUBSTITUTE([kw rough in title],",","."),FIND("(",[kw rough in title])+1,20),SUBSTITUTE(IFERROR(MID([kw rough in title],FIND(" ",[kw rough in title])+1,20),[kw rough in title]),",","."))</f>
        <v>#N/A</v>
      </c>
      <c r="L2832" s="1">
        <f>IFERROR(FIND("kW",[desc]),0)</f>
        <v>70</v>
      </c>
      <c r="M2832">
        <f t="array" ref="M2832">MIN(IFERROR(FIND(IstNumbers,E2832),""))</f>
        <v>34</v>
      </c>
      <c r="N2832" s="1" t="str">
        <f>IF([first '# in desc]&lt;[pos kw in desc],MID([desc],[pos kw in desc]-7,7))</f>
        <v xml:space="preserve">­me 42 </v>
      </c>
      <c r="O28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32" s="1" t="str">
        <f>TRIM(IF([first '# in desc]&lt;[pos kw in desc],MID([desc],[pos kw in desc]-6,6),FALSE))</f>
        <v>me 42</v>
      </c>
      <c r="Q2832" s="1" t="b">
        <f>IF(LEN([manuell])=0,IFERROR([kw fine in title]*1,IFERROR(SUMPRODUCT(COUNTIF(IsDigits,MID([kw in desc],ROW($A$1:$A$150),1)))=LEN([kw in desc]),#N/A)),[manuell])</f>
        <v>0</v>
      </c>
      <c r="R2832" s="1" t="str">
        <f>IF([pos kw in title]&gt;0,MID(J2832,#REF!,4),IF([first '# in title]&gt;0,MID([title],[first '# in title],3),IF([first '# in title]&gt;0,MID([desc],#REF!,3),VLOOKUP([productid],$G$2:$R$1386,8))))</f>
        <v xml:space="preserve">42 </v>
      </c>
      <c r="S2832" s="1" t="e">
        <f>IF([kw in desc]=[kw rough in title],[kw in desc]*1,IFERROR(LEFT([kw_dirty],3)*1,IFERROR(LEFT([kw_dirty],2)*1,"n.a.")))</f>
        <v>#N/A</v>
      </c>
      <c r="T2832" s="1"/>
      <c r="U2832" s="1">
        <f>VLOOKUP(Tabelle1[[#This Row],[productid]],Tabelle2[#All],2,FALSE)</f>
        <v>42</v>
      </c>
    </row>
    <row r="2833" spans="1:21">
      <c r="A2833" t="s">
        <v>3042</v>
      </c>
      <c r="B2833">
        <v>1763</v>
      </c>
      <c r="C2833">
        <v>223861</v>
      </c>
      <c r="D2833" t="s">
        <v>4757</v>
      </c>
      <c r="E2833" t="s">
        <v>3850</v>
      </c>
      <c r="F2833">
        <v>18406</v>
      </c>
      <c r="G2833">
        <v>3725833</v>
      </c>
      <c r="H2833">
        <f t="shared" si="44"/>
        <v>0</v>
      </c>
      <c r="I2833">
        <f t="array" ref="I2833">MIN(IFERROR(FIND(IstNumbers,A2833),""))</f>
        <v>15</v>
      </c>
      <c r="J2833" s="1" t="e">
        <f>IF([first '# in title]&lt;[pos kw in title],MID([title],[pos kw in title]-6,6),#N/A)</f>
        <v>#N/A</v>
      </c>
      <c r="K2833" s="1" t="e">
        <f>IFERROR(MID(SUBSTITUTE([kw rough in title],",","."),FIND("(",[kw rough in title])+1,20),SUBSTITUTE(IFERROR(MID([kw rough in title],FIND(" ",[kw rough in title])+1,20),[kw rough in title]),",","."))</f>
        <v>#N/A</v>
      </c>
      <c r="L2833" s="1">
        <f>IFERROR(FIND("kW",[desc]),0)</f>
        <v>0</v>
      </c>
      <c r="M2833">
        <f t="array" ref="M2833">MIN(IFERROR(FIND(IstNumbers,E2833),""))</f>
        <v>25</v>
      </c>
      <c r="N2833" s="1" t="b">
        <f>IF([first '# in desc]&lt;[pos kw in desc],MID([desc],[pos kw in desc]-7,7))</f>
        <v>0</v>
      </c>
      <c r="O28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3" s="1" t="str">
        <f>TRIM(IF([first '# in desc]&lt;[pos kw in desc],MID([desc],[pos kw in desc]-6,6),FALSE))</f>
        <v>FALSCH</v>
      </c>
      <c r="Q2833" s="1" t="b">
        <f>IF(LEN([manuell])=0,IFERROR([kw fine in title]*1,IFERROR(SUMPRODUCT(COUNTIF(IsDigits,MID([kw in desc],ROW($A$1:$A$150),1)))=LEN([kw in desc]),#N/A)),[manuell])</f>
        <v>0</v>
      </c>
      <c r="R2833" s="1" t="str">
        <f>IF([pos kw in title]&gt;0,MID(J2833,#REF!,4),IF([first '# in title]&gt;0,MID([title],[first '# in title],3),IF([first '# in title]&gt;0,MID([desc],#REF!,3),VLOOKUP([productid],$G$2:$R$1386,8))))</f>
        <v xml:space="preserve">24 </v>
      </c>
      <c r="S2833" s="1" t="e">
        <f>IF([kw in desc]=[kw rough in title],[kw in desc]*1,IFERROR(LEFT([kw_dirty],3)*1,IFERROR(LEFT([kw_dirty],2)*1,"n.a.")))</f>
        <v>#N/A</v>
      </c>
      <c r="T2833" s="1"/>
      <c r="U2833" s="1" t="e">
        <f>VLOOKUP(Tabelle1[[#This Row],[productid]],Tabelle2[#All],2,FALSE)</f>
        <v>#N/A</v>
      </c>
    </row>
    <row r="2834" spans="1:21">
      <c r="A2834" t="s">
        <v>3042</v>
      </c>
      <c r="B2834">
        <v>1763</v>
      </c>
      <c r="C2834">
        <v>223861</v>
      </c>
      <c r="D2834" t="s">
        <v>4758</v>
      </c>
      <c r="E2834" t="s">
        <v>3120</v>
      </c>
      <c r="F2834">
        <v>18406</v>
      </c>
      <c r="G2834">
        <v>3725833</v>
      </c>
      <c r="H2834">
        <f t="shared" si="44"/>
        <v>0</v>
      </c>
      <c r="I2834">
        <f t="array" ref="I2834">MIN(IFERROR(FIND(IstNumbers,A2834),""))</f>
        <v>15</v>
      </c>
      <c r="J2834" s="1" t="e">
        <f>IF([first '# in title]&lt;[pos kw in title],MID([title],[pos kw in title]-6,6),#N/A)</f>
        <v>#N/A</v>
      </c>
      <c r="K2834" s="1" t="e">
        <f>IFERROR(MID(SUBSTITUTE([kw rough in title],",","."),FIND("(",[kw rough in title])+1,20),SUBSTITUTE(IFERROR(MID([kw rough in title],FIND(" ",[kw rough in title])+1,20),[kw rough in title]),",","."))</f>
        <v>#N/A</v>
      </c>
      <c r="L2834" s="1">
        <f>IFERROR(FIND("kW",[desc]),0)</f>
        <v>0</v>
      </c>
      <c r="M2834">
        <f t="array" ref="M2834">MIN(IFERROR(FIND(IstNumbers,E2834),""))</f>
        <v>25</v>
      </c>
      <c r="N2834" s="1" t="b">
        <f>IF([first '# in desc]&lt;[pos kw in desc],MID([desc],[pos kw in desc]-7,7))</f>
        <v>0</v>
      </c>
      <c r="O28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4" s="1" t="str">
        <f>TRIM(IF([first '# in desc]&lt;[pos kw in desc],MID([desc],[pos kw in desc]-6,6),FALSE))</f>
        <v>FALSCH</v>
      </c>
      <c r="Q2834" s="1" t="b">
        <f>IF(LEN([manuell])=0,IFERROR([kw fine in title]*1,IFERROR(SUMPRODUCT(COUNTIF(IsDigits,MID([kw in desc],ROW($A$1:$A$150),1)))=LEN([kw in desc]),#N/A)),[manuell])</f>
        <v>0</v>
      </c>
      <c r="R2834" s="1" t="str">
        <f>IF([pos kw in title]&gt;0,MID(J2834,#REF!,4),IF([first '# in title]&gt;0,MID([title],[first '# in title],3),IF([first '# in title]&gt;0,MID([desc],#REF!,3),VLOOKUP([productid],$G$2:$R$1386,8))))</f>
        <v xml:space="preserve">24 </v>
      </c>
      <c r="S2834" s="1" t="e">
        <f>IF([kw in desc]=[kw rough in title],[kw in desc]*1,IFERROR(LEFT([kw_dirty],3)*1,IFERROR(LEFT([kw_dirty],2)*1,"n.a.")))</f>
        <v>#N/A</v>
      </c>
      <c r="T2834" s="1"/>
      <c r="U2834" s="1" t="e">
        <f>VLOOKUP(Tabelle1[[#This Row],[productid]],Tabelle2[#All],2,FALSE)</f>
        <v>#N/A</v>
      </c>
    </row>
    <row r="2835" spans="1:21">
      <c r="A2835" t="s">
        <v>3042</v>
      </c>
      <c r="B2835">
        <v>1765</v>
      </c>
      <c r="C2835">
        <v>223861</v>
      </c>
      <c r="D2835" t="s">
        <v>4759</v>
      </c>
      <c r="E2835" t="s">
        <v>3850</v>
      </c>
      <c r="F2835">
        <v>18406</v>
      </c>
      <c r="G2835">
        <v>3725833</v>
      </c>
      <c r="H2835">
        <f t="shared" si="44"/>
        <v>0</v>
      </c>
      <c r="I2835">
        <f t="array" ref="I2835">MIN(IFERROR(FIND(IstNumbers,A2835),""))</f>
        <v>15</v>
      </c>
      <c r="J2835" s="1" t="e">
        <f>IF([first '# in title]&lt;[pos kw in title],MID([title],[pos kw in title]-6,6),#N/A)</f>
        <v>#N/A</v>
      </c>
      <c r="K2835" s="1" t="e">
        <f>IFERROR(MID(SUBSTITUTE([kw rough in title],",","."),FIND("(",[kw rough in title])+1,20),SUBSTITUTE(IFERROR(MID([kw rough in title],FIND(" ",[kw rough in title])+1,20),[kw rough in title]),",","."))</f>
        <v>#N/A</v>
      </c>
      <c r="L2835" s="1">
        <f>IFERROR(FIND("kW",[desc]),0)</f>
        <v>0</v>
      </c>
      <c r="M2835">
        <f t="array" ref="M2835">MIN(IFERROR(FIND(IstNumbers,E2835),""))</f>
        <v>25</v>
      </c>
      <c r="N2835" s="1" t="b">
        <f>IF([first '# in desc]&lt;[pos kw in desc],MID([desc],[pos kw in desc]-7,7))</f>
        <v>0</v>
      </c>
      <c r="O28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5" s="1" t="str">
        <f>TRIM(IF([first '# in desc]&lt;[pos kw in desc],MID([desc],[pos kw in desc]-6,6),FALSE))</f>
        <v>FALSCH</v>
      </c>
      <c r="Q2835" s="1" t="b">
        <f>IF(LEN([manuell])=0,IFERROR([kw fine in title]*1,IFERROR(SUMPRODUCT(COUNTIF(IsDigits,MID([kw in desc],ROW($A$1:$A$150),1)))=LEN([kw in desc]),#N/A)),[manuell])</f>
        <v>0</v>
      </c>
      <c r="R2835" s="1" t="str">
        <f>IF([pos kw in title]&gt;0,MID(J2835,#REF!,4),IF([first '# in title]&gt;0,MID([title],[first '# in title],3),IF([first '# in title]&gt;0,MID([desc],#REF!,3),VLOOKUP([productid],$G$2:$R$1386,8))))</f>
        <v xml:space="preserve">24 </v>
      </c>
      <c r="S2835" s="1" t="e">
        <f>IF([kw in desc]=[kw rough in title],[kw in desc]*1,IFERROR(LEFT([kw_dirty],3)*1,IFERROR(LEFT([kw_dirty],2)*1,"n.a.")))</f>
        <v>#N/A</v>
      </c>
      <c r="T2835" s="1"/>
      <c r="U2835" s="1" t="e">
        <f>VLOOKUP(Tabelle1[[#This Row],[productid]],Tabelle2[#All],2,FALSE)</f>
        <v>#N/A</v>
      </c>
    </row>
    <row r="2836" spans="1:21">
      <c r="A2836" t="s">
        <v>3042</v>
      </c>
      <c r="B2836">
        <v>1767</v>
      </c>
      <c r="C2836">
        <v>223861</v>
      </c>
      <c r="D2836" t="s">
        <v>4760</v>
      </c>
      <c r="E2836" t="s">
        <v>4037</v>
      </c>
      <c r="F2836">
        <v>18406</v>
      </c>
      <c r="G2836">
        <v>3725833</v>
      </c>
      <c r="H2836">
        <f t="shared" si="44"/>
        <v>0</v>
      </c>
      <c r="I2836">
        <f t="array" ref="I2836">MIN(IFERROR(FIND(IstNumbers,A2836),""))</f>
        <v>15</v>
      </c>
      <c r="J2836" s="1" t="e">
        <f>IF([first '# in title]&lt;[pos kw in title],MID([title],[pos kw in title]-6,6),#N/A)</f>
        <v>#N/A</v>
      </c>
      <c r="K2836" s="1" t="e">
        <f>IFERROR(MID(SUBSTITUTE([kw rough in title],",","."),FIND("(",[kw rough in title])+1,20),SUBSTITUTE(IFERROR(MID([kw rough in title],FIND(" ",[kw rough in title])+1,20),[kw rough in title]),",","."))</f>
        <v>#N/A</v>
      </c>
      <c r="L2836" s="1">
        <f>IFERROR(FIND("kW",[desc]),0)</f>
        <v>0</v>
      </c>
      <c r="M2836">
        <f t="array" ref="M2836">MIN(IFERROR(FIND(IstNumbers,E2836),""))</f>
        <v>25</v>
      </c>
      <c r="N2836" s="1" t="b">
        <f>IF([first '# in desc]&lt;[pos kw in desc],MID([desc],[pos kw in desc]-7,7))</f>
        <v>0</v>
      </c>
      <c r="O28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6" s="1" t="str">
        <f>TRIM(IF([first '# in desc]&lt;[pos kw in desc],MID([desc],[pos kw in desc]-6,6),FALSE))</f>
        <v>FALSCH</v>
      </c>
      <c r="Q2836" s="1" t="b">
        <f>IF(LEN([manuell])=0,IFERROR([kw fine in title]*1,IFERROR(SUMPRODUCT(COUNTIF(IsDigits,MID([kw in desc],ROW($A$1:$A$150),1)))=LEN([kw in desc]),#N/A)),[manuell])</f>
        <v>0</v>
      </c>
      <c r="R2836" s="1" t="str">
        <f>IF([pos kw in title]&gt;0,MID(J2836,#REF!,4),IF([first '# in title]&gt;0,MID([title],[first '# in title],3),IF([first '# in title]&gt;0,MID([desc],#REF!,3),VLOOKUP([productid],$G$2:$R$1386,8))))</f>
        <v xml:space="preserve">24 </v>
      </c>
      <c r="S2836" s="1" t="e">
        <f>IF([kw in desc]=[kw rough in title],[kw in desc]*1,IFERROR(LEFT([kw_dirty],3)*1,IFERROR(LEFT([kw_dirty],2)*1,"n.a.")))</f>
        <v>#N/A</v>
      </c>
      <c r="T2836" s="1"/>
      <c r="U2836" s="1" t="e">
        <f>VLOOKUP(Tabelle1[[#This Row],[productid]],Tabelle2[#All],2,FALSE)</f>
        <v>#N/A</v>
      </c>
    </row>
    <row r="2837" spans="1:21">
      <c r="A2837" t="s">
        <v>3042</v>
      </c>
      <c r="B2837">
        <v>1769</v>
      </c>
      <c r="C2837">
        <v>223861</v>
      </c>
      <c r="D2837" t="s">
        <v>4761</v>
      </c>
      <c r="E2837" t="s">
        <v>4037</v>
      </c>
      <c r="F2837">
        <v>18406</v>
      </c>
      <c r="G2837">
        <v>3725833</v>
      </c>
      <c r="H2837">
        <f t="shared" si="44"/>
        <v>0</v>
      </c>
      <c r="I2837">
        <f t="array" ref="I2837">MIN(IFERROR(FIND(IstNumbers,A2837),""))</f>
        <v>15</v>
      </c>
      <c r="J2837" s="1" t="e">
        <f>IF([first '# in title]&lt;[pos kw in title],MID([title],[pos kw in title]-6,6),#N/A)</f>
        <v>#N/A</v>
      </c>
      <c r="K2837" s="1" t="e">
        <f>IFERROR(MID(SUBSTITUTE([kw rough in title],",","."),FIND("(",[kw rough in title])+1,20),SUBSTITUTE(IFERROR(MID([kw rough in title],FIND(" ",[kw rough in title])+1,20),[kw rough in title]),",","."))</f>
        <v>#N/A</v>
      </c>
      <c r="L2837" s="1">
        <f>IFERROR(FIND("kW",[desc]),0)</f>
        <v>0</v>
      </c>
      <c r="M2837">
        <f t="array" ref="M2837">MIN(IFERROR(FIND(IstNumbers,E2837),""))</f>
        <v>25</v>
      </c>
      <c r="N2837" s="1" t="b">
        <f>IF([first '# in desc]&lt;[pos kw in desc],MID([desc],[pos kw in desc]-7,7))</f>
        <v>0</v>
      </c>
      <c r="O28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7" s="1" t="str">
        <f>TRIM(IF([first '# in desc]&lt;[pos kw in desc],MID([desc],[pos kw in desc]-6,6),FALSE))</f>
        <v>FALSCH</v>
      </c>
      <c r="Q2837" s="1" t="b">
        <f>IF(LEN([manuell])=0,IFERROR([kw fine in title]*1,IFERROR(SUMPRODUCT(COUNTIF(IsDigits,MID([kw in desc],ROW($A$1:$A$150),1)))=LEN([kw in desc]),#N/A)),[manuell])</f>
        <v>0</v>
      </c>
      <c r="R2837" s="1" t="str">
        <f>IF([pos kw in title]&gt;0,MID(J2837,#REF!,4),IF([first '# in title]&gt;0,MID([title],[first '# in title],3),IF([first '# in title]&gt;0,MID([desc],#REF!,3),VLOOKUP([productid],$G$2:$R$1386,8))))</f>
        <v xml:space="preserve">24 </v>
      </c>
      <c r="S2837" s="1" t="e">
        <f>IF([kw in desc]=[kw rough in title],[kw in desc]*1,IFERROR(LEFT([kw_dirty],3)*1,IFERROR(LEFT([kw_dirty],2)*1,"n.a.")))</f>
        <v>#N/A</v>
      </c>
      <c r="T2837" s="1"/>
      <c r="U2837" s="1" t="e">
        <f>VLOOKUP(Tabelle1[[#This Row],[productid]],Tabelle2[#All],2,FALSE)</f>
        <v>#N/A</v>
      </c>
    </row>
    <row r="2838" spans="1:21">
      <c r="A2838" t="s">
        <v>3042</v>
      </c>
      <c r="B2838">
        <v>1770</v>
      </c>
      <c r="C2838">
        <v>223861</v>
      </c>
      <c r="D2838" t="s">
        <v>4762</v>
      </c>
      <c r="E2838" t="s">
        <v>4586</v>
      </c>
      <c r="F2838">
        <v>18406</v>
      </c>
      <c r="G2838">
        <v>3725833</v>
      </c>
      <c r="H2838">
        <f t="shared" si="44"/>
        <v>0</v>
      </c>
      <c r="I2838">
        <f t="array" ref="I2838">MIN(IFERROR(FIND(IstNumbers,A2838),""))</f>
        <v>15</v>
      </c>
      <c r="J2838" s="1" t="e">
        <f>IF([first '# in title]&lt;[pos kw in title],MID([title],[pos kw in title]-6,6),#N/A)</f>
        <v>#N/A</v>
      </c>
      <c r="K2838" s="1" t="e">
        <f>IFERROR(MID(SUBSTITUTE([kw rough in title],",","."),FIND("(",[kw rough in title])+1,20),SUBSTITUTE(IFERROR(MID([kw rough in title],FIND(" ",[kw rough in title])+1,20),[kw rough in title]),",","."))</f>
        <v>#N/A</v>
      </c>
      <c r="L2838" s="1">
        <f>IFERROR(FIND("kW",[desc]),0)</f>
        <v>0</v>
      </c>
      <c r="M2838">
        <f t="array" ref="M2838">MIN(IFERROR(FIND(IstNumbers,E2838),""))</f>
        <v>25</v>
      </c>
      <c r="N2838" s="1" t="b">
        <f>IF([first '# in desc]&lt;[pos kw in desc],MID([desc],[pos kw in desc]-7,7))</f>
        <v>0</v>
      </c>
      <c r="O28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8" s="1" t="str">
        <f>TRIM(IF([first '# in desc]&lt;[pos kw in desc],MID([desc],[pos kw in desc]-6,6),FALSE))</f>
        <v>FALSCH</v>
      </c>
      <c r="Q2838" s="1" t="b">
        <f>IF(LEN([manuell])=0,IFERROR([kw fine in title]*1,IFERROR(SUMPRODUCT(COUNTIF(IsDigits,MID([kw in desc],ROW($A$1:$A$150),1)))=LEN([kw in desc]),#N/A)),[manuell])</f>
        <v>0</v>
      </c>
      <c r="R2838" s="1" t="str">
        <f>IF([pos kw in title]&gt;0,MID(J2838,#REF!,4),IF([first '# in title]&gt;0,MID([title],[first '# in title],3),IF([first '# in title]&gt;0,MID([desc],#REF!,3),VLOOKUP([productid],$G$2:$R$1386,8))))</f>
        <v xml:space="preserve">24 </v>
      </c>
      <c r="S2838" s="1" t="e">
        <f>IF([kw in desc]=[kw rough in title],[kw in desc]*1,IFERROR(LEFT([kw_dirty],3)*1,IFERROR(LEFT([kw_dirty],2)*1,"n.a.")))</f>
        <v>#N/A</v>
      </c>
      <c r="T2838" s="1"/>
      <c r="U2838" s="1" t="e">
        <f>VLOOKUP(Tabelle1[[#This Row],[productid]],Tabelle2[#All],2,FALSE)</f>
        <v>#N/A</v>
      </c>
    </row>
    <row r="2839" spans="1:21">
      <c r="A2839" t="s">
        <v>3042</v>
      </c>
      <c r="B2839">
        <v>1771</v>
      </c>
      <c r="C2839">
        <v>223861</v>
      </c>
      <c r="D2839" t="s">
        <v>4763</v>
      </c>
      <c r="E2839" t="s">
        <v>4588</v>
      </c>
      <c r="F2839">
        <v>18406</v>
      </c>
      <c r="G2839">
        <v>3725833</v>
      </c>
      <c r="H2839">
        <f t="shared" si="44"/>
        <v>0</v>
      </c>
      <c r="I2839">
        <f t="array" ref="I2839">MIN(IFERROR(FIND(IstNumbers,A2839),""))</f>
        <v>15</v>
      </c>
      <c r="J2839" s="1" t="e">
        <f>IF([first '# in title]&lt;[pos kw in title],MID([title],[pos kw in title]-6,6),#N/A)</f>
        <v>#N/A</v>
      </c>
      <c r="K2839" s="1" t="e">
        <f>IFERROR(MID(SUBSTITUTE([kw rough in title],",","."),FIND("(",[kw rough in title])+1,20),SUBSTITUTE(IFERROR(MID([kw rough in title],FIND(" ",[kw rough in title])+1,20),[kw rough in title]),",","."))</f>
        <v>#N/A</v>
      </c>
      <c r="L2839" s="1">
        <f>IFERROR(FIND("kW",[desc]),0)</f>
        <v>0</v>
      </c>
      <c r="M2839">
        <f t="array" ref="M2839">MIN(IFERROR(FIND(IstNumbers,E2839),""))</f>
        <v>25</v>
      </c>
      <c r="N2839" s="1" t="b">
        <f>IF([first '# in desc]&lt;[pos kw in desc],MID([desc],[pos kw in desc]-7,7))</f>
        <v>0</v>
      </c>
      <c r="O28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39" s="1" t="str">
        <f>TRIM(IF([first '# in desc]&lt;[pos kw in desc],MID([desc],[pos kw in desc]-6,6),FALSE))</f>
        <v>FALSCH</v>
      </c>
      <c r="Q2839" s="1" t="b">
        <f>IF(LEN([manuell])=0,IFERROR([kw fine in title]*1,IFERROR(SUMPRODUCT(COUNTIF(IsDigits,MID([kw in desc],ROW($A$1:$A$150),1)))=LEN([kw in desc]),#N/A)),[manuell])</f>
        <v>0</v>
      </c>
      <c r="R2839" s="1" t="str">
        <f>IF([pos kw in title]&gt;0,MID(J2839,#REF!,4),IF([first '# in title]&gt;0,MID([title],[first '# in title],3),IF([first '# in title]&gt;0,MID([desc],#REF!,3),VLOOKUP([productid],$G$2:$R$1386,8))))</f>
        <v xml:space="preserve">24 </v>
      </c>
      <c r="S2839" s="1" t="e">
        <f>IF([kw in desc]=[kw rough in title],[kw in desc]*1,IFERROR(LEFT([kw_dirty],3)*1,IFERROR(LEFT([kw_dirty],2)*1,"n.a.")))</f>
        <v>#N/A</v>
      </c>
      <c r="T2839" s="1"/>
      <c r="U2839" s="1" t="e">
        <f>VLOOKUP(Tabelle1[[#This Row],[productid]],Tabelle2[#All],2,FALSE)</f>
        <v>#N/A</v>
      </c>
    </row>
    <row r="2840" spans="1:21">
      <c r="A2840" t="s">
        <v>3042</v>
      </c>
      <c r="B2840">
        <v>1772</v>
      </c>
      <c r="C2840">
        <v>223861</v>
      </c>
      <c r="D2840" t="s">
        <v>4764</v>
      </c>
      <c r="E2840" t="s">
        <v>4242</v>
      </c>
      <c r="F2840">
        <v>18406</v>
      </c>
      <c r="G2840">
        <v>3725833</v>
      </c>
      <c r="H2840">
        <f t="shared" si="44"/>
        <v>0</v>
      </c>
      <c r="I2840">
        <f t="array" ref="I2840">MIN(IFERROR(FIND(IstNumbers,A2840),""))</f>
        <v>15</v>
      </c>
      <c r="J2840" s="1" t="e">
        <f>IF([first '# in title]&lt;[pos kw in title],MID([title],[pos kw in title]-6,6),#N/A)</f>
        <v>#N/A</v>
      </c>
      <c r="K2840" s="1" t="e">
        <f>IFERROR(MID(SUBSTITUTE([kw rough in title],",","."),FIND("(",[kw rough in title])+1,20),SUBSTITUTE(IFERROR(MID([kw rough in title],FIND(" ",[kw rough in title])+1,20),[kw rough in title]),",","."))</f>
        <v>#N/A</v>
      </c>
      <c r="L2840" s="1">
        <f>IFERROR(FIND("kW",[desc]),0)</f>
        <v>0</v>
      </c>
      <c r="M2840">
        <f t="array" ref="M2840">MIN(IFERROR(FIND(IstNumbers,E2840),""))</f>
        <v>25</v>
      </c>
      <c r="N2840" s="1" t="b">
        <f>IF([first '# in desc]&lt;[pos kw in desc],MID([desc],[pos kw in desc]-7,7))</f>
        <v>0</v>
      </c>
      <c r="O28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0" s="1" t="str">
        <f>TRIM(IF([first '# in desc]&lt;[pos kw in desc],MID([desc],[pos kw in desc]-6,6),FALSE))</f>
        <v>FALSCH</v>
      </c>
      <c r="Q2840" s="1" t="b">
        <f>IF(LEN([manuell])=0,IFERROR([kw fine in title]*1,IFERROR(SUMPRODUCT(COUNTIF(IsDigits,MID([kw in desc],ROW($A$1:$A$150),1)))=LEN([kw in desc]),#N/A)),[manuell])</f>
        <v>0</v>
      </c>
      <c r="R2840" s="1" t="str">
        <f>IF([pos kw in title]&gt;0,MID(J2840,#REF!,4),IF([first '# in title]&gt;0,MID([title],[first '# in title],3),IF([first '# in title]&gt;0,MID([desc],#REF!,3),VLOOKUP([productid],$G$2:$R$1386,8))))</f>
        <v xml:space="preserve">24 </v>
      </c>
      <c r="S2840" s="1" t="e">
        <f>IF([kw in desc]=[kw rough in title],[kw in desc]*1,IFERROR(LEFT([kw_dirty],3)*1,IFERROR(LEFT([kw_dirty],2)*1,"n.a.")))</f>
        <v>#N/A</v>
      </c>
      <c r="T2840" s="1"/>
      <c r="U2840" s="1" t="e">
        <f>VLOOKUP(Tabelle1[[#This Row],[productid]],Tabelle2[#All],2,FALSE)</f>
        <v>#N/A</v>
      </c>
    </row>
    <row r="2841" spans="1:21">
      <c r="A2841" t="s">
        <v>4765</v>
      </c>
      <c r="B2841">
        <v>3330</v>
      </c>
      <c r="C2841">
        <v>289859</v>
      </c>
      <c r="D2841" t="s">
        <v>4766</v>
      </c>
      <c r="E2841" t="s">
        <v>4767</v>
      </c>
      <c r="F2841">
        <v>18406</v>
      </c>
      <c r="G2841">
        <v>3094808</v>
      </c>
      <c r="H2841">
        <f t="shared" si="44"/>
        <v>0</v>
      </c>
      <c r="I2841">
        <f t="array" ref="I2841">MIN(IFERROR(FIND(IstNumbers,A2841),""))</f>
        <v>26</v>
      </c>
      <c r="J2841" s="1" t="e">
        <f>IF([first '# in title]&lt;[pos kw in title],MID([title],[pos kw in title]-6,6),#N/A)</f>
        <v>#N/A</v>
      </c>
      <c r="K2841" s="1" t="e">
        <f>IFERROR(MID(SUBSTITUTE([kw rough in title],",","."),FIND("(",[kw rough in title])+1,20),SUBSTITUTE(IFERROR(MID([kw rough in title],FIND(" ",[kw rough in title])+1,20),[kw rough in title]),",","."))</f>
        <v>#N/A</v>
      </c>
      <c r="L2841" s="1">
        <f>IFERROR(FIND("kW",[desc]),0)</f>
        <v>0</v>
      </c>
      <c r="M2841">
        <f t="array" ref="M2841">MIN(IFERROR(FIND(IstNumbers,E2841),""))</f>
        <v>31</v>
      </c>
      <c r="N2841" s="1" t="b">
        <f>IF([first '# in desc]&lt;[pos kw in desc],MID([desc],[pos kw in desc]-7,7))</f>
        <v>0</v>
      </c>
      <c r="O28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1" s="1" t="str">
        <f>TRIM(IF([first '# in desc]&lt;[pos kw in desc],MID([desc],[pos kw in desc]-6,6),FALSE))</f>
        <v>FALSCH</v>
      </c>
      <c r="Q2841" s="1" t="b">
        <f>IF(LEN([manuell])=0,IFERROR([kw fine in title]*1,IFERROR(SUMPRODUCT(COUNTIF(IsDigits,MID([kw in desc],ROW($A$1:$A$150),1)))=LEN([kw in desc]),#N/A)),[manuell])</f>
        <v>0</v>
      </c>
      <c r="R2841" s="1" t="str">
        <f>IF([pos kw in title]&gt;0,MID(J2841,#REF!,4),IF([first '# in title]&gt;0,MID([title],[first '# in title],3),IF([first '# in title]&gt;0,MID([desc],#REF!,3),VLOOKUP([productid],$G$2:$R$1386,8))))</f>
        <v>22/</v>
      </c>
      <c r="S2841" s="1" t="e">
        <f>IF([kw in desc]=[kw rough in title],[kw in desc]*1,IFERROR(LEFT([kw_dirty],3)*1,IFERROR(LEFT([kw_dirty],2)*1,"n.a.")))</f>
        <v>#N/A</v>
      </c>
      <c r="T2841" s="1"/>
      <c r="U2841" s="1" t="e">
        <f>VLOOKUP(Tabelle1[[#This Row],[productid]],Tabelle2[#All],2,FALSE)</f>
        <v>#N/A</v>
      </c>
    </row>
    <row r="2842" spans="1:21">
      <c r="A2842" t="s">
        <v>3042</v>
      </c>
      <c r="B2842">
        <v>1772</v>
      </c>
      <c r="C2842">
        <v>223861</v>
      </c>
      <c r="D2842" t="s">
        <v>4768</v>
      </c>
      <c r="E2842" t="s">
        <v>4419</v>
      </c>
      <c r="F2842">
        <v>18406</v>
      </c>
      <c r="G2842">
        <v>3725833</v>
      </c>
      <c r="H2842">
        <f t="shared" si="44"/>
        <v>0</v>
      </c>
      <c r="I2842">
        <f t="array" ref="I2842">MIN(IFERROR(FIND(IstNumbers,A2842),""))</f>
        <v>15</v>
      </c>
      <c r="J2842" s="1" t="e">
        <f>IF([first '# in title]&lt;[pos kw in title],MID([title],[pos kw in title]-6,6),#N/A)</f>
        <v>#N/A</v>
      </c>
      <c r="K2842" s="1" t="e">
        <f>IFERROR(MID(SUBSTITUTE([kw rough in title],",","."),FIND("(",[kw rough in title])+1,20),SUBSTITUTE(IFERROR(MID([kw rough in title],FIND(" ",[kw rough in title])+1,20),[kw rough in title]),",","."))</f>
        <v>#N/A</v>
      </c>
      <c r="L2842" s="1">
        <f>IFERROR(FIND("kW",[desc]),0)</f>
        <v>0</v>
      </c>
      <c r="M2842">
        <f t="array" ref="M2842">MIN(IFERROR(FIND(IstNumbers,E2842),""))</f>
        <v>25</v>
      </c>
      <c r="N2842" s="1" t="b">
        <f>IF([first '# in desc]&lt;[pos kw in desc],MID([desc],[pos kw in desc]-7,7))</f>
        <v>0</v>
      </c>
      <c r="O28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2" s="1" t="str">
        <f>TRIM(IF([first '# in desc]&lt;[pos kw in desc],MID([desc],[pos kw in desc]-6,6),FALSE))</f>
        <v>FALSCH</v>
      </c>
      <c r="Q2842" s="1" t="b">
        <f>IF(LEN([manuell])=0,IFERROR([kw fine in title]*1,IFERROR(SUMPRODUCT(COUNTIF(IsDigits,MID([kw in desc],ROW($A$1:$A$150),1)))=LEN([kw in desc]),#N/A)),[manuell])</f>
        <v>0</v>
      </c>
      <c r="R2842" s="1" t="str">
        <f>IF([pos kw in title]&gt;0,MID(J2842,#REF!,4),IF([first '# in title]&gt;0,MID([title],[first '# in title],3),IF([first '# in title]&gt;0,MID([desc],#REF!,3),VLOOKUP([productid],$G$2:$R$1386,8))))</f>
        <v xml:space="preserve">24 </v>
      </c>
      <c r="S2842" s="1" t="e">
        <f>IF([kw in desc]=[kw rough in title],[kw in desc]*1,IFERROR(LEFT([kw_dirty],3)*1,IFERROR(LEFT([kw_dirty],2)*1,"n.a.")))</f>
        <v>#N/A</v>
      </c>
      <c r="T2842" s="1"/>
      <c r="U2842" s="1" t="e">
        <f>VLOOKUP(Tabelle1[[#This Row],[productid]],Tabelle2[#All],2,FALSE)</f>
        <v>#N/A</v>
      </c>
    </row>
    <row r="2843" spans="1:21">
      <c r="A2843" t="s">
        <v>4765</v>
      </c>
      <c r="B2843">
        <v>3330</v>
      </c>
      <c r="C2843">
        <v>289859</v>
      </c>
      <c r="D2843" t="s">
        <v>4769</v>
      </c>
      <c r="E2843" t="s">
        <v>4770</v>
      </c>
      <c r="F2843">
        <v>18406</v>
      </c>
      <c r="G2843">
        <v>3094808</v>
      </c>
      <c r="H2843">
        <f t="shared" si="44"/>
        <v>0</v>
      </c>
      <c r="I2843">
        <f t="array" ref="I2843">MIN(IFERROR(FIND(IstNumbers,A2843),""))</f>
        <v>26</v>
      </c>
      <c r="J2843" s="1" t="e">
        <f>IF([first '# in title]&lt;[pos kw in title],MID([title],[pos kw in title]-6,6),#N/A)</f>
        <v>#N/A</v>
      </c>
      <c r="K2843" s="1" t="e">
        <f>IFERROR(MID(SUBSTITUTE([kw rough in title],",","."),FIND("(",[kw rough in title])+1,20),SUBSTITUTE(IFERROR(MID([kw rough in title],FIND(" ",[kw rough in title])+1,20),[kw rough in title]),",","."))</f>
        <v>#N/A</v>
      </c>
      <c r="L2843" s="1">
        <f>IFERROR(FIND("kW",[desc]),0)</f>
        <v>0</v>
      </c>
      <c r="M2843">
        <f t="array" ref="M2843">MIN(IFERROR(FIND(IstNumbers,E2843),""))</f>
        <v>31</v>
      </c>
      <c r="N2843" s="1" t="b">
        <f>IF([first '# in desc]&lt;[pos kw in desc],MID([desc],[pos kw in desc]-7,7))</f>
        <v>0</v>
      </c>
      <c r="O28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3" s="1" t="str">
        <f>TRIM(IF([first '# in desc]&lt;[pos kw in desc],MID([desc],[pos kw in desc]-6,6),FALSE))</f>
        <v>FALSCH</v>
      </c>
      <c r="Q2843" s="1" t="b">
        <f>IF(LEN([manuell])=0,IFERROR([kw fine in title]*1,IFERROR(SUMPRODUCT(COUNTIF(IsDigits,MID([kw in desc],ROW($A$1:$A$150),1)))=LEN([kw in desc]),#N/A)),[manuell])</f>
        <v>0</v>
      </c>
      <c r="R2843" s="1" t="str">
        <f>IF([pos kw in title]&gt;0,MID(J2843,#REF!,4),IF([first '# in title]&gt;0,MID([title],[first '# in title],3),IF([first '# in title]&gt;0,MID([desc],#REF!,3),VLOOKUP([productid],$G$2:$R$1386,8))))</f>
        <v>22/</v>
      </c>
      <c r="S2843" s="1" t="e">
        <f>IF([kw in desc]=[kw rough in title],[kw in desc]*1,IFERROR(LEFT([kw_dirty],3)*1,IFERROR(LEFT([kw_dirty],2)*1,"n.a.")))</f>
        <v>#N/A</v>
      </c>
      <c r="T2843" s="1"/>
      <c r="U2843" s="1" t="e">
        <f>VLOOKUP(Tabelle1[[#This Row],[productid]],Tabelle2[#All],2,FALSE)</f>
        <v>#N/A</v>
      </c>
    </row>
    <row r="2844" spans="1:21">
      <c r="A2844" t="s">
        <v>3042</v>
      </c>
      <c r="B2844">
        <v>1774</v>
      </c>
      <c r="C2844">
        <v>223861</v>
      </c>
      <c r="D2844" t="s">
        <v>4771</v>
      </c>
      <c r="E2844" t="s">
        <v>3850</v>
      </c>
      <c r="F2844">
        <v>18406</v>
      </c>
      <c r="G2844">
        <v>3725833</v>
      </c>
      <c r="H2844">
        <f t="shared" si="44"/>
        <v>0</v>
      </c>
      <c r="I2844">
        <f t="array" ref="I2844">MIN(IFERROR(FIND(IstNumbers,A2844),""))</f>
        <v>15</v>
      </c>
      <c r="J2844" s="1" t="e">
        <f>IF([first '# in title]&lt;[pos kw in title],MID([title],[pos kw in title]-6,6),#N/A)</f>
        <v>#N/A</v>
      </c>
      <c r="K2844" s="1" t="e">
        <f>IFERROR(MID(SUBSTITUTE([kw rough in title],",","."),FIND("(",[kw rough in title])+1,20),SUBSTITUTE(IFERROR(MID([kw rough in title],FIND(" ",[kw rough in title])+1,20),[kw rough in title]),",","."))</f>
        <v>#N/A</v>
      </c>
      <c r="L2844" s="1">
        <f>IFERROR(FIND("kW",[desc]),0)</f>
        <v>0</v>
      </c>
      <c r="M2844">
        <f t="array" ref="M2844">MIN(IFERROR(FIND(IstNumbers,E2844),""))</f>
        <v>25</v>
      </c>
      <c r="N2844" s="1" t="b">
        <f>IF([first '# in desc]&lt;[pos kw in desc],MID([desc],[pos kw in desc]-7,7))</f>
        <v>0</v>
      </c>
      <c r="O28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4" s="1" t="str">
        <f>TRIM(IF([first '# in desc]&lt;[pos kw in desc],MID([desc],[pos kw in desc]-6,6),FALSE))</f>
        <v>FALSCH</v>
      </c>
      <c r="Q2844" s="1" t="b">
        <f>IF(LEN([manuell])=0,IFERROR([kw fine in title]*1,IFERROR(SUMPRODUCT(COUNTIF(IsDigits,MID([kw in desc],ROW($A$1:$A$150),1)))=LEN([kw in desc]),#N/A)),[manuell])</f>
        <v>0</v>
      </c>
      <c r="R2844" s="1" t="str">
        <f>IF([pos kw in title]&gt;0,MID(J2844,#REF!,4),IF([first '# in title]&gt;0,MID([title],[first '# in title],3),IF([first '# in title]&gt;0,MID([desc],#REF!,3),VLOOKUP([productid],$G$2:$R$1386,8))))</f>
        <v xml:space="preserve">24 </v>
      </c>
      <c r="S2844" s="1" t="e">
        <f>IF([kw in desc]=[kw rough in title],[kw in desc]*1,IFERROR(LEFT([kw_dirty],3)*1,IFERROR(LEFT([kw_dirty],2)*1,"n.a.")))</f>
        <v>#N/A</v>
      </c>
      <c r="T2844" s="1"/>
      <c r="U2844" s="1" t="e">
        <f>VLOOKUP(Tabelle1[[#This Row],[productid]],Tabelle2[#All],2,FALSE)</f>
        <v>#N/A</v>
      </c>
    </row>
    <row r="2845" spans="1:21">
      <c r="A2845" t="s">
        <v>4765</v>
      </c>
      <c r="B2845">
        <v>3330</v>
      </c>
      <c r="C2845">
        <v>289859</v>
      </c>
      <c r="D2845" t="s">
        <v>4772</v>
      </c>
      <c r="E2845" t="s">
        <v>4773</v>
      </c>
      <c r="F2845">
        <v>18406</v>
      </c>
      <c r="G2845">
        <v>3094808</v>
      </c>
      <c r="H2845">
        <f t="shared" si="44"/>
        <v>0</v>
      </c>
      <c r="I2845">
        <f t="array" ref="I2845">MIN(IFERROR(FIND(IstNumbers,A2845),""))</f>
        <v>26</v>
      </c>
      <c r="J2845" s="1" t="e">
        <f>IF([first '# in title]&lt;[pos kw in title],MID([title],[pos kw in title]-6,6),#N/A)</f>
        <v>#N/A</v>
      </c>
      <c r="K2845" s="1" t="e">
        <f>IFERROR(MID(SUBSTITUTE([kw rough in title],",","."),FIND("(",[kw rough in title])+1,20),SUBSTITUTE(IFERROR(MID([kw rough in title],FIND(" ",[kw rough in title])+1,20),[kw rough in title]),",","."))</f>
        <v>#N/A</v>
      </c>
      <c r="L2845" s="1">
        <f>IFERROR(FIND("kW",[desc]),0)</f>
        <v>0</v>
      </c>
      <c r="M2845">
        <f t="array" ref="M2845">MIN(IFERROR(FIND(IstNumbers,E2845),""))</f>
        <v>31</v>
      </c>
      <c r="N2845" s="1" t="b">
        <f>IF([first '# in desc]&lt;[pos kw in desc],MID([desc],[pos kw in desc]-7,7))</f>
        <v>0</v>
      </c>
      <c r="O28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5" s="1" t="str">
        <f>TRIM(IF([first '# in desc]&lt;[pos kw in desc],MID([desc],[pos kw in desc]-6,6),FALSE))</f>
        <v>FALSCH</v>
      </c>
      <c r="Q2845" s="1" t="b">
        <f>IF(LEN([manuell])=0,IFERROR([kw fine in title]*1,IFERROR(SUMPRODUCT(COUNTIF(IsDigits,MID([kw in desc],ROW($A$1:$A$150),1)))=LEN([kw in desc]),#N/A)),[manuell])</f>
        <v>0</v>
      </c>
      <c r="R2845" s="1" t="str">
        <f>IF([pos kw in title]&gt;0,MID(J2845,#REF!,4),IF([first '# in title]&gt;0,MID([title],[first '# in title],3),IF([first '# in title]&gt;0,MID([desc],#REF!,3),VLOOKUP([productid],$G$2:$R$1386,8))))</f>
        <v>22/</v>
      </c>
      <c r="S2845" s="1" t="e">
        <f>IF([kw in desc]=[kw rough in title],[kw in desc]*1,IFERROR(LEFT([kw_dirty],3)*1,IFERROR(LEFT([kw_dirty],2)*1,"n.a.")))</f>
        <v>#N/A</v>
      </c>
      <c r="T2845" s="1"/>
      <c r="U2845" s="1" t="e">
        <f>VLOOKUP(Tabelle1[[#This Row],[productid]],Tabelle2[#All],2,FALSE)</f>
        <v>#N/A</v>
      </c>
    </row>
    <row r="2846" spans="1:21">
      <c r="A2846" t="s">
        <v>3042</v>
      </c>
      <c r="B2846">
        <v>1774</v>
      </c>
      <c r="C2846">
        <v>223861</v>
      </c>
      <c r="D2846" t="s">
        <v>4774</v>
      </c>
      <c r="E2846" t="s">
        <v>4242</v>
      </c>
      <c r="F2846">
        <v>18406</v>
      </c>
      <c r="G2846">
        <v>3725833</v>
      </c>
      <c r="H2846">
        <f t="shared" si="44"/>
        <v>0</v>
      </c>
      <c r="I2846">
        <f t="array" ref="I2846">MIN(IFERROR(FIND(IstNumbers,A2846),""))</f>
        <v>15</v>
      </c>
      <c r="J2846" s="1" t="e">
        <f>IF([first '# in title]&lt;[pos kw in title],MID([title],[pos kw in title]-6,6),#N/A)</f>
        <v>#N/A</v>
      </c>
      <c r="K2846" s="1" t="e">
        <f>IFERROR(MID(SUBSTITUTE([kw rough in title],",","."),FIND("(",[kw rough in title])+1,20),SUBSTITUTE(IFERROR(MID([kw rough in title],FIND(" ",[kw rough in title])+1,20),[kw rough in title]),",","."))</f>
        <v>#N/A</v>
      </c>
      <c r="L2846" s="1">
        <f>IFERROR(FIND("kW",[desc]),0)</f>
        <v>0</v>
      </c>
      <c r="M2846">
        <f t="array" ref="M2846">MIN(IFERROR(FIND(IstNumbers,E2846),""))</f>
        <v>25</v>
      </c>
      <c r="N2846" s="1" t="b">
        <f>IF([first '# in desc]&lt;[pos kw in desc],MID([desc],[pos kw in desc]-7,7))</f>
        <v>0</v>
      </c>
      <c r="O28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6" s="1" t="str">
        <f>TRIM(IF([first '# in desc]&lt;[pos kw in desc],MID([desc],[pos kw in desc]-6,6),FALSE))</f>
        <v>FALSCH</v>
      </c>
      <c r="Q2846" s="1" t="b">
        <f>IF(LEN([manuell])=0,IFERROR([kw fine in title]*1,IFERROR(SUMPRODUCT(COUNTIF(IsDigits,MID([kw in desc],ROW($A$1:$A$150),1)))=LEN([kw in desc]),#N/A)),[manuell])</f>
        <v>0</v>
      </c>
      <c r="R2846" s="1" t="str">
        <f>IF([pos kw in title]&gt;0,MID(J2846,#REF!,4),IF([first '# in title]&gt;0,MID([title],[first '# in title],3),IF([first '# in title]&gt;0,MID([desc],#REF!,3),VLOOKUP([productid],$G$2:$R$1386,8))))</f>
        <v xml:space="preserve">24 </v>
      </c>
      <c r="S2846" s="1" t="e">
        <f>IF([kw in desc]=[kw rough in title],[kw in desc]*1,IFERROR(LEFT([kw_dirty],3)*1,IFERROR(LEFT([kw_dirty],2)*1,"n.a.")))</f>
        <v>#N/A</v>
      </c>
      <c r="T2846" s="1"/>
      <c r="U2846" s="1" t="e">
        <f>VLOOKUP(Tabelle1[[#This Row],[productid]],Tabelle2[#All],2,FALSE)</f>
        <v>#N/A</v>
      </c>
    </row>
    <row r="2847" spans="1:21">
      <c r="A2847" t="s">
        <v>4765</v>
      </c>
      <c r="B2847">
        <v>3335</v>
      </c>
      <c r="C2847">
        <v>289859</v>
      </c>
      <c r="D2847" t="s">
        <v>4775</v>
      </c>
      <c r="E2847" t="s">
        <v>4776</v>
      </c>
      <c r="F2847">
        <v>18406</v>
      </c>
      <c r="G2847">
        <v>3094808</v>
      </c>
      <c r="H2847">
        <f t="shared" si="44"/>
        <v>0</v>
      </c>
      <c r="I2847">
        <f t="array" ref="I2847">MIN(IFERROR(FIND(IstNumbers,A2847),""))</f>
        <v>26</v>
      </c>
      <c r="J2847" s="1" t="e">
        <f>IF([first '# in title]&lt;[pos kw in title],MID([title],[pos kw in title]-6,6),#N/A)</f>
        <v>#N/A</v>
      </c>
      <c r="K2847" s="1" t="e">
        <f>IFERROR(MID(SUBSTITUTE([kw rough in title],",","."),FIND("(",[kw rough in title])+1,20),SUBSTITUTE(IFERROR(MID([kw rough in title],FIND(" ",[kw rough in title])+1,20),[kw rough in title]),",","."))</f>
        <v>#N/A</v>
      </c>
      <c r="L2847" s="1">
        <f>IFERROR(FIND("kW",[desc]),0)</f>
        <v>0</v>
      </c>
      <c r="M2847">
        <f t="array" ref="M2847">MIN(IFERROR(FIND(IstNumbers,E2847),""))</f>
        <v>31</v>
      </c>
      <c r="N2847" s="1" t="b">
        <f>IF([first '# in desc]&lt;[pos kw in desc],MID([desc],[pos kw in desc]-7,7))</f>
        <v>0</v>
      </c>
      <c r="O28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7" s="1" t="str">
        <f>TRIM(IF([first '# in desc]&lt;[pos kw in desc],MID([desc],[pos kw in desc]-6,6),FALSE))</f>
        <v>FALSCH</v>
      </c>
      <c r="Q2847" s="1" t="b">
        <f>IF(LEN([manuell])=0,IFERROR([kw fine in title]*1,IFERROR(SUMPRODUCT(COUNTIF(IsDigits,MID([kw in desc],ROW($A$1:$A$150),1)))=LEN([kw in desc]),#N/A)),[manuell])</f>
        <v>0</v>
      </c>
      <c r="R2847" s="1" t="str">
        <f>IF([pos kw in title]&gt;0,MID(J2847,#REF!,4),IF([first '# in title]&gt;0,MID([title],[first '# in title],3),IF([first '# in title]&gt;0,MID([desc],#REF!,3),VLOOKUP([productid],$G$2:$R$1386,8))))</f>
        <v>22/</v>
      </c>
      <c r="S2847" s="1" t="e">
        <f>IF([kw in desc]=[kw rough in title],[kw in desc]*1,IFERROR(LEFT([kw_dirty],3)*1,IFERROR(LEFT([kw_dirty],2)*1,"n.a.")))</f>
        <v>#N/A</v>
      </c>
      <c r="T2847" s="1"/>
      <c r="U2847" s="1" t="e">
        <f>VLOOKUP(Tabelle1[[#This Row],[productid]],Tabelle2[#All],2,FALSE)</f>
        <v>#N/A</v>
      </c>
    </row>
    <row r="2848" spans="1:21">
      <c r="A2848" t="s">
        <v>4765</v>
      </c>
      <c r="B2848">
        <v>3345</v>
      </c>
      <c r="C2848">
        <v>289859</v>
      </c>
      <c r="D2848" t="s">
        <v>4777</v>
      </c>
      <c r="E2848" t="s">
        <v>4778</v>
      </c>
      <c r="F2848">
        <v>18406</v>
      </c>
      <c r="G2848">
        <v>3094808</v>
      </c>
      <c r="H2848">
        <f t="shared" si="44"/>
        <v>0</v>
      </c>
      <c r="I2848">
        <f t="array" ref="I2848">MIN(IFERROR(FIND(IstNumbers,A2848),""))</f>
        <v>26</v>
      </c>
      <c r="J2848" s="1" t="e">
        <f>IF([first '# in title]&lt;[pos kw in title],MID([title],[pos kw in title]-6,6),#N/A)</f>
        <v>#N/A</v>
      </c>
      <c r="K2848" s="1" t="e">
        <f>IFERROR(MID(SUBSTITUTE([kw rough in title],",","."),FIND("(",[kw rough in title])+1,20),SUBSTITUTE(IFERROR(MID([kw rough in title],FIND(" ",[kw rough in title])+1,20),[kw rough in title]),",","."))</f>
        <v>#N/A</v>
      </c>
      <c r="L2848" s="1">
        <f>IFERROR(FIND("kW",[desc]),0)</f>
        <v>0</v>
      </c>
      <c r="M2848">
        <f t="array" ref="M2848">MIN(IFERROR(FIND(IstNumbers,E2848),""))</f>
        <v>31</v>
      </c>
      <c r="N2848" s="1" t="b">
        <f>IF([first '# in desc]&lt;[pos kw in desc],MID([desc],[pos kw in desc]-7,7))</f>
        <v>0</v>
      </c>
      <c r="O28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8" s="1" t="str">
        <f>TRIM(IF([first '# in desc]&lt;[pos kw in desc],MID([desc],[pos kw in desc]-6,6),FALSE))</f>
        <v>FALSCH</v>
      </c>
      <c r="Q2848" s="1" t="b">
        <f>IF(LEN([manuell])=0,IFERROR([kw fine in title]*1,IFERROR(SUMPRODUCT(COUNTIF(IsDigits,MID([kw in desc],ROW($A$1:$A$150),1)))=LEN([kw in desc]),#N/A)),[manuell])</f>
        <v>0</v>
      </c>
      <c r="R2848" s="1" t="str">
        <f>IF([pos kw in title]&gt;0,MID(J2848,#REF!,4),IF([first '# in title]&gt;0,MID([title],[first '# in title],3),IF([first '# in title]&gt;0,MID([desc],#REF!,3),VLOOKUP([productid],$G$2:$R$1386,8))))</f>
        <v>22/</v>
      </c>
      <c r="S2848" s="1" t="e">
        <f>IF([kw in desc]=[kw rough in title],[kw in desc]*1,IFERROR(LEFT([kw_dirty],3)*1,IFERROR(LEFT([kw_dirty],2)*1,"n.a.")))</f>
        <v>#N/A</v>
      </c>
      <c r="T2848" s="1"/>
      <c r="U2848" s="1" t="e">
        <f>VLOOKUP(Tabelle1[[#This Row],[productid]],Tabelle2[#All],2,FALSE)</f>
        <v>#N/A</v>
      </c>
    </row>
    <row r="2849" spans="1:21">
      <c r="A2849" t="s">
        <v>4765</v>
      </c>
      <c r="B2849">
        <v>3350</v>
      </c>
      <c r="C2849">
        <v>289859</v>
      </c>
      <c r="D2849" t="s">
        <v>4779</v>
      </c>
      <c r="E2849" t="s">
        <v>4780</v>
      </c>
      <c r="F2849">
        <v>18406</v>
      </c>
      <c r="G2849">
        <v>3094808</v>
      </c>
      <c r="H2849">
        <f t="shared" si="44"/>
        <v>0</v>
      </c>
      <c r="I2849">
        <f t="array" ref="I2849">MIN(IFERROR(FIND(IstNumbers,A2849),""))</f>
        <v>26</v>
      </c>
      <c r="J2849" s="1" t="e">
        <f>IF([first '# in title]&lt;[pos kw in title],MID([title],[pos kw in title]-6,6),#N/A)</f>
        <v>#N/A</v>
      </c>
      <c r="K2849" s="1" t="e">
        <f>IFERROR(MID(SUBSTITUTE([kw rough in title],",","."),FIND("(",[kw rough in title])+1,20),SUBSTITUTE(IFERROR(MID([kw rough in title],FIND(" ",[kw rough in title])+1,20),[kw rough in title]),",","."))</f>
        <v>#N/A</v>
      </c>
      <c r="L2849" s="1">
        <f>IFERROR(FIND("kW",[desc]),0)</f>
        <v>0</v>
      </c>
      <c r="M2849">
        <f t="array" ref="M2849">MIN(IFERROR(FIND(IstNumbers,E2849),""))</f>
        <v>31</v>
      </c>
      <c r="N2849" s="1" t="b">
        <f>IF([first '# in desc]&lt;[pos kw in desc],MID([desc],[pos kw in desc]-7,7))</f>
        <v>0</v>
      </c>
      <c r="O28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49" s="1" t="str">
        <f>TRIM(IF([first '# in desc]&lt;[pos kw in desc],MID([desc],[pos kw in desc]-6,6),FALSE))</f>
        <v>FALSCH</v>
      </c>
      <c r="Q2849" s="1" t="b">
        <f>IF(LEN([manuell])=0,IFERROR([kw fine in title]*1,IFERROR(SUMPRODUCT(COUNTIF(IsDigits,MID([kw in desc],ROW($A$1:$A$150),1)))=LEN([kw in desc]),#N/A)),[manuell])</f>
        <v>0</v>
      </c>
      <c r="R2849" s="1" t="str">
        <f>IF([pos kw in title]&gt;0,MID(J2849,#REF!,4),IF([first '# in title]&gt;0,MID([title],[first '# in title],3),IF([first '# in title]&gt;0,MID([desc],#REF!,3),VLOOKUP([productid],$G$2:$R$1386,8))))</f>
        <v>22/</v>
      </c>
      <c r="S2849" s="1" t="e">
        <f>IF([kw in desc]=[kw rough in title],[kw in desc]*1,IFERROR(LEFT([kw_dirty],3)*1,IFERROR(LEFT([kw_dirty],2)*1,"n.a.")))</f>
        <v>#N/A</v>
      </c>
      <c r="T2849" s="1"/>
      <c r="U2849" s="1" t="e">
        <f>VLOOKUP(Tabelle1[[#This Row],[productid]],Tabelle2[#All],2,FALSE)</f>
        <v>#N/A</v>
      </c>
    </row>
    <row r="2850" spans="1:21">
      <c r="A2850" t="s">
        <v>4765</v>
      </c>
      <c r="B2850">
        <v>3355</v>
      </c>
      <c r="C2850">
        <v>289859</v>
      </c>
      <c r="D2850" t="s">
        <v>4781</v>
      </c>
      <c r="E2850" t="s">
        <v>4782</v>
      </c>
      <c r="F2850">
        <v>18406</v>
      </c>
      <c r="G2850">
        <v>3094808</v>
      </c>
      <c r="H2850">
        <f t="shared" si="44"/>
        <v>0</v>
      </c>
      <c r="I2850">
        <f t="array" ref="I2850">MIN(IFERROR(FIND(IstNumbers,A2850),""))</f>
        <v>26</v>
      </c>
      <c r="J2850" s="1" t="e">
        <f>IF([first '# in title]&lt;[pos kw in title],MID([title],[pos kw in title]-6,6),#N/A)</f>
        <v>#N/A</v>
      </c>
      <c r="K2850" s="1" t="e">
        <f>IFERROR(MID(SUBSTITUTE([kw rough in title],",","."),FIND("(",[kw rough in title])+1,20),SUBSTITUTE(IFERROR(MID([kw rough in title],FIND(" ",[kw rough in title])+1,20),[kw rough in title]),",","."))</f>
        <v>#N/A</v>
      </c>
      <c r="L2850" s="1">
        <f>IFERROR(FIND("kW",[desc]),0)</f>
        <v>0</v>
      </c>
      <c r="M2850">
        <f t="array" ref="M2850">MIN(IFERROR(FIND(IstNumbers,E2850),""))</f>
        <v>31</v>
      </c>
      <c r="N2850" s="1" t="b">
        <f>IF([first '# in desc]&lt;[pos kw in desc],MID([desc],[pos kw in desc]-7,7))</f>
        <v>0</v>
      </c>
      <c r="O28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0" s="1" t="str">
        <f>TRIM(IF([first '# in desc]&lt;[pos kw in desc],MID([desc],[pos kw in desc]-6,6),FALSE))</f>
        <v>FALSCH</v>
      </c>
      <c r="Q2850" s="1" t="b">
        <f>IF(LEN([manuell])=0,IFERROR([kw fine in title]*1,IFERROR(SUMPRODUCT(COUNTIF(IsDigits,MID([kw in desc],ROW($A$1:$A$150),1)))=LEN([kw in desc]),#N/A)),[manuell])</f>
        <v>0</v>
      </c>
      <c r="R2850" s="1" t="str">
        <f>IF([pos kw in title]&gt;0,MID(J2850,#REF!,4),IF([first '# in title]&gt;0,MID([title],[first '# in title],3),IF([first '# in title]&gt;0,MID([desc],#REF!,3),VLOOKUP([productid],$G$2:$R$1386,8))))</f>
        <v>22/</v>
      </c>
      <c r="S2850" s="1" t="e">
        <f>IF([kw in desc]=[kw rough in title],[kw in desc]*1,IFERROR(LEFT([kw_dirty],3)*1,IFERROR(LEFT([kw_dirty],2)*1,"n.a.")))</f>
        <v>#N/A</v>
      </c>
      <c r="T2850" s="1"/>
      <c r="U2850" s="1" t="e">
        <f>VLOOKUP(Tabelle1[[#This Row],[productid]],Tabelle2[#All],2,FALSE)</f>
        <v>#N/A</v>
      </c>
    </row>
    <row r="2851" spans="1:21">
      <c r="A2851" t="s">
        <v>4783</v>
      </c>
      <c r="B2851">
        <v>2497</v>
      </c>
      <c r="C2851">
        <v>289859</v>
      </c>
      <c r="D2851" t="s">
        <v>4784</v>
      </c>
      <c r="E2851" t="s">
        <v>4785</v>
      </c>
      <c r="F2851">
        <v>18406</v>
      </c>
      <c r="G2851">
        <v>2286143</v>
      </c>
      <c r="H2851">
        <f t="shared" si="44"/>
        <v>0</v>
      </c>
      <c r="I2851">
        <f t="array" ref="I2851">MIN(IFERROR(FIND(IstNumbers,A2851),""))</f>
        <v>20</v>
      </c>
      <c r="J2851" s="1" t="e">
        <f>IF([first '# in title]&lt;[pos kw in title],MID([title],[pos kw in title]-6,6),#N/A)</f>
        <v>#N/A</v>
      </c>
      <c r="K2851" s="1" t="e">
        <f>IFERROR(MID(SUBSTITUTE([kw rough in title],",","."),FIND("(",[kw rough in title])+1,20),SUBSTITUTE(IFERROR(MID([kw rough in title],FIND(" ",[kw rough in title])+1,20),[kw rough in title]),",","."))</f>
        <v>#N/A</v>
      </c>
      <c r="L2851" s="1">
        <f>IFERROR(FIND("kW",[desc]),0)</f>
        <v>0</v>
      </c>
      <c r="M2851">
        <f t="array" ref="M2851">MIN(IFERROR(FIND(IstNumbers,E2851),""))</f>
        <v>33</v>
      </c>
      <c r="N2851" s="1" t="b">
        <f>IF([first '# in desc]&lt;[pos kw in desc],MID([desc],[pos kw in desc]-7,7))</f>
        <v>0</v>
      </c>
      <c r="O28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1" s="1" t="str">
        <f>TRIM(IF([first '# in desc]&lt;[pos kw in desc],MID([desc],[pos kw in desc]-6,6),FALSE))</f>
        <v>FALSCH</v>
      </c>
      <c r="Q2851" s="1" t="b">
        <f>IF(LEN([manuell])=0,IFERROR([kw fine in title]*1,IFERROR(SUMPRODUCT(COUNTIF(IsDigits,MID([kw in desc],ROW($A$1:$A$150),1)))=LEN([kw in desc]),#N/A)),[manuell])</f>
        <v>0</v>
      </c>
      <c r="R2851" s="1" t="str">
        <f>IF([pos kw in title]&gt;0,MID(J2851,#REF!,4),IF([first '# in title]&gt;0,MID([title],[first '# in title],3),IF([first '# in title]&gt;0,MID([desc],#REF!,3),VLOOKUP([productid],$G$2:$R$1386,8))))</f>
        <v>146</v>
      </c>
      <c r="S2851" s="1" t="e">
        <f>IF([kw in desc]=[kw rough in title],[kw in desc]*1,IFERROR(LEFT([kw_dirty],3)*1,IFERROR(LEFT([kw_dirty],2)*1,"n.a.")))</f>
        <v>#N/A</v>
      </c>
      <c r="T2851" s="1"/>
      <c r="U2851" s="1" t="e">
        <f>VLOOKUP(Tabelle1[[#This Row],[productid]],Tabelle2[#All],2,FALSE)</f>
        <v>#N/A</v>
      </c>
    </row>
    <row r="2852" spans="1:21">
      <c r="A2852" t="s">
        <v>4765</v>
      </c>
      <c r="B2852">
        <v>3355</v>
      </c>
      <c r="C2852">
        <v>289859</v>
      </c>
      <c r="D2852" t="s">
        <v>4786</v>
      </c>
      <c r="E2852" t="s">
        <v>4787</v>
      </c>
      <c r="F2852">
        <v>18406</v>
      </c>
      <c r="G2852">
        <v>3094808</v>
      </c>
      <c r="H2852">
        <f t="shared" si="44"/>
        <v>0</v>
      </c>
      <c r="I2852">
        <f t="array" ref="I2852">MIN(IFERROR(FIND(IstNumbers,A2852),""))</f>
        <v>26</v>
      </c>
      <c r="J2852" s="1" t="e">
        <f>IF([first '# in title]&lt;[pos kw in title],MID([title],[pos kw in title]-6,6),#N/A)</f>
        <v>#N/A</v>
      </c>
      <c r="K2852" s="1" t="e">
        <f>IFERROR(MID(SUBSTITUTE([kw rough in title],",","."),FIND("(",[kw rough in title])+1,20),SUBSTITUTE(IFERROR(MID([kw rough in title],FIND(" ",[kw rough in title])+1,20),[kw rough in title]),",","."))</f>
        <v>#N/A</v>
      </c>
      <c r="L2852" s="1">
        <f>IFERROR(FIND("kW",[desc]),0)</f>
        <v>0</v>
      </c>
      <c r="M2852">
        <f t="array" ref="M2852">MIN(IFERROR(FIND(IstNumbers,E2852),""))</f>
        <v>31</v>
      </c>
      <c r="N2852" s="1" t="b">
        <f>IF([first '# in desc]&lt;[pos kw in desc],MID([desc],[pos kw in desc]-7,7))</f>
        <v>0</v>
      </c>
      <c r="O28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2" s="1" t="str">
        <f>TRIM(IF([first '# in desc]&lt;[pos kw in desc],MID([desc],[pos kw in desc]-6,6),FALSE))</f>
        <v>FALSCH</v>
      </c>
      <c r="Q2852" s="1" t="b">
        <f>IF(LEN([manuell])=0,IFERROR([kw fine in title]*1,IFERROR(SUMPRODUCT(COUNTIF(IsDigits,MID([kw in desc],ROW($A$1:$A$150),1)))=LEN([kw in desc]),#N/A)),[manuell])</f>
        <v>0</v>
      </c>
      <c r="R2852" s="1" t="str">
        <f>IF([pos kw in title]&gt;0,MID(J2852,#REF!,4),IF([first '# in title]&gt;0,MID([title],[first '# in title],3),IF([first '# in title]&gt;0,MID([desc],#REF!,3),VLOOKUP([productid],$G$2:$R$1386,8))))</f>
        <v>22/</v>
      </c>
      <c r="S2852" s="1" t="e">
        <f>IF([kw in desc]=[kw rough in title],[kw in desc]*1,IFERROR(LEFT([kw_dirty],3)*1,IFERROR(LEFT([kw_dirty],2)*1,"n.a.")))</f>
        <v>#N/A</v>
      </c>
      <c r="T2852" s="1"/>
      <c r="U2852" s="1" t="e">
        <f>VLOOKUP(Tabelle1[[#This Row],[productid]],Tabelle2[#All],2,FALSE)</f>
        <v>#N/A</v>
      </c>
    </row>
    <row r="2853" spans="1:21">
      <c r="A2853" t="s">
        <v>4783</v>
      </c>
      <c r="B2853">
        <v>2497</v>
      </c>
      <c r="C2853">
        <v>289859</v>
      </c>
      <c r="D2853" t="s">
        <v>4788</v>
      </c>
      <c r="E2853" t="s">
        <v>4789</v>
      </c>
      <c r="F2853">
        <v>18406</v>
      </c>
      <c r="G2853">
        <v>2286143</v>
      </c>
      <c r="H2853">
        <f t="shared" si="44"/>
        <v>0</v>
      </c>
      <c r="I2853">
        <f t="array" ref="I2853">MIN(IFERROR(FIND(IstNumbers,A2853),""))</f>
        <v>20</v>
      </c>
      <c r="J2853" s="1" t="e">
        <f>IF([first '# in title]&lt;[pos kw in title],MID([title],[pos kw in title]-6,6),#N/A)</f>
        <v>#N/A</v>
      </c>
      <c r="K2853" s="1" t="e">
        <f>IFERROR(MID(SUBSTITUTE([kw rough in title],",","."),FIND("(",[kw rough in title])+1,20),SUBSTITUTE(IFERROR(MID([kw rough in title],FIND(" ",[kw rough in title])+1,20),[kw rough in title]),",","."))</f>
        <v>#N/A</v>
      </c>
      <c r="L2853" s="1">
        <f>IFERROR(FIND("kW",[desc]),0)</f>
        <v>0</v>
      </c>
      <c r="M2853">
        <f t="array" ref="M2853">MIN(IFERROR(FIND(IstNumbers,E2853),""))</f>
        <v>33</v>
      </c>
      <c r="N2853" s="1" t="b">
        <f>IF([first '# in desc]&lt;[pos kw in desc],MID([desc],[pos kw in desc]-7,7))</f>
        <v>0</v>
      </c>
      <c r="O28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3" s="1" t="str">
        <f>TRIM(IF([first '# in desc]&lt;[pos kw in desc],MID([desc],[pos kw in desc]-6,6),FALSE))</f>
        <v>FALSCH</v>
      </c>
      <c r="Q2853" s="1" t="b">
        <f>IF(LEN([manuell])=0,IFERROR([kw fine in title]*1,IFERROR(SUMPRODUCT(COUNTIF(IsDigits,MID([kw in desc],ROW($A$1:$A$150),1)))=LEN([kw in desc]),#N/A)),[manuell])</f>
        <v>0</v>
      </c>
      <c r="R2853" s="1" t="str">
        <f>IF([pos kw in title]&gt;0,MID(J2853,#REF!,4),IF([first '# in title]&gt;0,MID([title],[first '# in title],3),IF([first '# in title]&gt;0,MID([desc],#REF!,3),VLOOKUP([productid],$G$2:$R$1386,8))))</f>
        <v>146</v>
      </c>
      <c r="S2853" s="1" t="e">
        <f>IF([kw in desc]=[kw rough in title],[kw in desc]*1,IFERROR(LEFT([kw_dirty],3)*1,IFERROR(LEFT([kw_dirty],2)*1,"n.a.")))</f>
        <v>#N/A</v>
      </c>
      <c r="T2853" s="1"/>
      <c r="U2853" s="1" t="e">
        <f>VLOOKUP(Tabelle1[[#This Row],[productid]],Tabelle2[#All],2,FALSE)</f>
        <v>#N/A</v>
      </c>
    </row>
    <row r="2854" spans="1:21">
      <c r="A2854" t="s">
        <v>4790</v>
      </c>
      <c r="B2854">
        <v>2337.36</v>
      </c>
      <c r="C2854">
        <v>293331</v>
      </c>
      <c r="D2854" t="s">
        <v>4791</v>
      </c>
      <c r="E2854" t="s">
        <v>4386</v>
      </c>
      <c r="F2854">
        <v>18406</v>
      </c>
      <c r="G2854">
        <v>1219746</v>
      </c>
      <c r="H2854">
        <f t="shared" si="44"/>
        <v>0</v>
      </c>
      <c r="I2854">
        <f t="array" ref="I2854">MIN(IFERROR(FIND(IstNumbers,A2854),""))</f>
        <v>13</v>
      </c>
      <c r="J2854" s="1" t="e">
        <f>IF([first '# in title]&lt;[pos kw in title],MID([title],[pos kw in title]-6,6),#N/A)</f>
        <v>#N/A</v>
      </c>
      <c r="K2854" s="1" t="e">
        <f>IFERROR(MID(SUBSTITUTE([kw rough in title],",","."),FIND("(",[kw rough in title])+1,20),SUBSTITUTE(IFERROR(MID([kw rough in title],FIND(" ",[kw rough in title])+1,20),[kw rough in title]),",","."))</f>
        <v>#N/A</v>
      </c>
      <c r="L2854" s="1">
        <f>IFERROR(FIND("kW",[desc]),0)</f>
        <v>0</v>
      </c>
      <c r="M2854">
        <f t="array" ref="M2854">MIN(IFERROR(FIND(IstNumbers,E2854),""))</f>
        <v>14</v>
      </c>
      <c r="N2854" s="1" t="b">
        <f>IF([first '# in desc]&lt;[pos kw in desc],MID([desc],[pos kw in desc]-7,7))</f>
        <v>0</v>
      </c>
      <c r="O28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4" s="1" t="str">
        <f>TRIM(IF([first '# in desc]&lt;[pos kw in desc],MID([desc],[pos kw in desc]-6,6),FALSE))</f>
        <v>FALSCH</v>
      </c>
      <c r="Q2854" s="1" t="b">
        <f>IF(LEN([manuell])=0,IFERROR([kw fine in title]*1,IFERROR(SUMPRODUCT(COUNTIF(IsDigits,MID([kw in desc],ROW($A$1:$A$150),1)))=LEN([kw in desc]),#N/A)),[manuell])</f>
        <v>0</v>
      </c>
      <c r="R2854" s="1" t="str">
        <f>IF([pos kw in title]&gt;0,MID(J2854,#REF!,4),IF([first '# in title]&gt;0,MID([title],[first '# in title],3),IF([first '# in title]&gt;0,MID([desc],#REF!,3),VLOOKUP([productid],$G$2:$R$1386,8))))</f>
        <v xml:space="preserve">16 </v>
      </c>
      <c r="S2854" s="1" t="e">
        <f>IF([kw in desc]=[kw rough in title],[kw in desc]*1,IFERROR(LEFT([kw_dirty],3)*1,IFERROR(LEFT([kw_dirty],2)*1,"n.a.")))</f>
        <v>#N/A</v>
      </c>
      <c r="T2854" s="1"/>
      <c r="U2854" s="1">
        <f>VLOOKUP(Tabelle1[[#This Row],[productid]],Tabelle2[#All],2,FALSE)</f>
        <v>16</v>
      </c>
    </row>
    <row r="2855" spans="1:21">
      <c r="A2855" t="s">
        <v>4765</v>
      </c>
      <c r="B2855">
        <v>3355</v>
      </c>
      <c r="C2855">
        <v>289859</v>
      </c>
      <c r="D2855" t="s">
        <v>4792</v>
      </c>
      <c r="E2855" t="s">
        <v>4793</v>
      </c>
      <c r="F2855">
        <v>18406</v>
      </c>
      <c r="G2855">
        <v>3094808</v>
      </c>
      <c r="H2855">
        <f t="shared" si="44"/>
        <v>0</v>
      </c>
      <c r="I2855">
        <f t="array" ref="I2855">MIN(IFERROR(FIND(IstNumbers,A2855),""))</f>
        <v>26</v>
      </c>
      <c r="J2855" s="1" t="e">
        <f>IF([first '# in title]&lt;[pos kw in title],MID([title],[pos kw in title]-6,6),#N/A)</f>
        <v>#N/A</v>
      </c>
      <c r="K2855" s="1" t="e">
        <f>IFERROR(MID(SUBSTITUTE([kw rough in title],",","."),FIND("(",[kw rough in title])+1,20),SUBSTITUTE(IFERROR(MID([kw rough in title],FIND(" ",[kw rough in title])+1,20),[kw rough in title]),",","."))</f>
        <v>#N/A</v>
      </c>
      <c r="L2855" s="1">
        <f>IFERROR(FIND("kW",[desc]),0)</f>
        <v>0</v>
      </c>
      <c r="M2855">
        <f t="array" ref="M2855">MIN(IFERROR(FIND(IstNumbers,E2855),""))</f>
        <v>31</v>
      </c>
      <c r="N2855" s="1" t="b">
        <f>IF([first '# in desc]&lt;[pos kw in desc],MID([desc],[pos kw in desc]-7,7))</f>
        <v>0</v>
      </c>
      <c r="O28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5" s="1" t="str">
        <f>TRIM(IF([first '# in desc]&lt;[pos kw in desc],MID([desc],[pos kw in desc]-6,6),FALSE))</f>
        <v>FALSCH</v>
      </c>
      <c r="Q2855" s="1" t="b">
        <f>IF(LEN([manuell])=0,IFERROR([kw fine in title]*1,IFERROR(SUMPRODUCT(COUNTIF(IsDigits,MID([kw in desc],ROW($A$1:$A$150),1)))=LEN([kw in desc]),#N/A)),[manuell])</f>
        <v>0</v>
      </c>
      <c r="R2855" s="1" t="str">
        <f>IF([pos kw in title]&gt;0,MID(J2855,#REF!,4),IF([first '# in title]&gt;0,MID([title],[first '# in title],3),IF([first '# in title]&gt;0,MID([desc],#REF!,3),VLOOKUP([productid],$G$2:$R$1386,8))))</f>
        <v>22/</v>
      </c>
      <c r="S2855" s="1" t="e">
        <f>IF([kw in desc]=[kw rough in title],[kw in desc]*1,IFERROR(LEFT([kw_dirty],3)*1,IFERROR(LEFT([kw_dirty],2)*1,"n.a.")))</f>
        <v>#N/A</v>
      </c>
      <c r="T2855" s="1"/>
      <c r="U2855" s="1" t="e">
        <f>VLOOKUP(Tabelle1[[#This Row],[productid]],Tabelle2[#All],2,FALSE)</f>
        <v>#N/A</v>
      </c>
    </row>
    <row r="2856" spans="1:21">
      <c r="A2856" t="s">
        <v>4783</v>
      </c>
      <c r="B2856">
        <v>2497</v>
      </c>
      <c r="C2856">
        <v>289859</v>
      </c>
      <c r="D2856" t="s">
        <v>4794</v>
      </c>
      <c r="E2856" t="s">
        <v>4795</v>
      </c>
      <c r="F2856">
        <v>18406</v>
      </c>
      <c r="G2856">
        <v>2286143</v>
      </c>
      <c r="H2856">
        <f t="shared" si="44"/>
        <v>0</v>
      </c>
      <c r="I2856">
        <f t="array" ref="I2856">MIN(IFERROR(FIND(IstNumbers,A2856),""))</f>
        <v>20</v>
      </c>
      <c r="J2856" s="1" t="e">
        <f>IF([first '# in title]&lt;[pos kw in title],MID([title],[pos kw in title]-6,6),#N/A)</f>
        <v>#N/A</v>
      </c>
      <c r="K2856" s="1" t="e">
        <f>IFERROR(MID(SUBSTITUTE([kw rough in title],",","."),FIND("(",[kw rough in title])+1,20),SUBSTITUTE(IFERROR(MID([kw rough in title],FIND(" ",[kw rough in title])+1,20),[kw rough in title]),",","."))</f>
        <v>#N/A</v>
      </c>
      <c r="L2856" s="1">
        <f>IFERROR(FIND("kW",[desc]),0)</f>
        <v>0</v>
      </c>
      <c r="M2856">
        <f t="array" ref="M2856">MIN(IFERROR(FIND(IstNumbers,E2856),""))</f>
        <v>33</v>
      </c>
      <c r="N2856" s="1" t="b">
        <f>IF([first '# in desc]&lt;[pos kw in desc],MID([desc],[pos kw in desc]-7,7))</f>
        <v>0</v>
      </c>
      <c r="O28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6" s="1" t="str">
        <f>TRIM(IF([first '# in desc]&lt;[pos kw in desc],MID([desc],[pos kw in desc]-6,6),FALSE))</f>
        <v>FALSCH</v>
      </c>
      <c r="Q2856" s="1" t="b">
        <f>IF(LEN([manuell])=0,IFERROR([kw fine in title]*1,IFERROR(SUMPRODUCT(COUNTIF(IsDigits,MID([kw in desc],ROW($A$1:$A$150),1)))=LEN([kw in desc]),#N/A)),[manuell])</f>
        <v>0</v>
      </c>
      <c r="R2856" s="1" t="str">
        <f>IF([pos kw in title]&gt;0,MID(J2856,#REF!,4),IF([first '# in title]&gt;0,MID([title],[first '# in title],3),IF([first '# in title]&gt;0,MID([desc],#REF!,3),VLOOKUP([productid],$G$2:$R$1386,8))))</f>
        <v>146</v>
      </c>
      <c r="S2856" s="1" t="e">
        <f>IF([kw in desc]=[kw rough in title],[kw in desc]*1,IFERROR(LEFT([kw_dirty],3)*1,IFERROR(LEFT([kw_dirty],2)*1,"n.a.")))</f>
        <v>#N/A</v>
      </c>
      <c r="T2856" s="1"/>
      <c r="U2856" s="1" t="e">
        <f>VLOOKUP(Tabelle1[[#This Row],[productid]],Tabelle2[#All],2,FALSE)</f>
        <v>#N/A</v>
      </c>
    </row>
    <row r="2857" spans="1:21" hidden="1">
      <c r="A2857" t="s">
        <v>4790</v>
      </c>
      <c r="B2857">
        <v>2339</v>
      </c>
      <c r="C2857">
        <v>289859</v>
      </c>
      <c r="D2857" t="s">
        <v>4796</v>
      </c>
      <c r="E2857" t="s">
        <v>4393</v>
      </c>
      <c r="F2857">
        <v>18406</v>
      </c>
      <c r="G2857">
        <v>1219746</v>
      </c>
      <c r="H2857">
        <f t="shared" si="44"/>
        <v>0</v>
      </c>
      <c r="I2857">
        <f t="array" ref="I2857">MIN(IFERROR(FIND(IstNumbers,A2857),""))</f>
        <v>13</v>
      </c>
      <c r="J2857" s="1" t="e">
        <f>IF([first '# in title]&lt;[pos kw in title],MID([title],[pos kw in title]-6,6),#N/A)</f>
        <v>#N/A</v>
      </c>
      <c r="K2857" s="1" t="e">
        <f>IFERROR(MID(SUBSTITUTE([kw rough in title],",","."),FIND("(",[kw rough in title])+1,20),SUBSTITUTE(IFERROR(MID([kw rough in title],FIND(" ",[kw rough in title])+1,20),[kw rough in title]),",","."))</f>
        <v>#N/A</v>
      </c>
      <c r="L2857" s="1">
        <f>IFERROR(FIND("kW",[desc]),0)</f>
        <v>71</v>
      </c>
      <c r="M2857">
        <f t="array" ref="M2857">MIN(IFERROR(FIND(IstNumbers,E2857),""))</f>
        <v>29</v>
      </c>
      <c r="N2857" s="1" t="str">
        <f>IF([first '# in desc]&lt;[pos kw in desc],MID([desc],[pos kw in desc]-7,7))</f>
        <v xml:space="preserve">­me 16 </v>
      </c>
      <c r="O285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57" s="1" t="str">
        <f>TRIM(IF([first '# in desc]&lt;[pos kw in desc],MID([desc],[pos kw in desc]-6,6),FALSE))</f>
        <v>me 16</v>
      </c>
      <c r="Q2857" s="1" t="b">
        <f>IF(LEN([manuell])=0,IFERROR([kw fine in title]*1,IFERROR(SUMPRODUCT(COUNTIF(IsDigits,MID([kw in desc],ROW($A$1:$A$150),1)))=LEN([kw in desc]),#N/A)),[manuell])</f>
        <v>0</v>
      </c>
      <c r="R2857" s="1" t="str">
        <f>IF([pos kw in title]&gt;0,MID(J2857,#REF!,4),IF([first '# in title]&gt;0,MID([title],[first '# in title],3),IF([first '# in title]&gt;0,MID([desc],#REF!,3),VLOOKUP([productid],$G$2:$R$1386,8))))</f>
        <v xml:space="preserve">16 </v>
      </c>
      <c r="S2857" s="1" t="e">
        <f>IF([kw in desc]=[kw rough in title],[kw in desc]*1,IFERROR(LEFT([kw_dirty],3)*1,IFERROR(LEFT([kw_dirty],2)*1,"n.a.")))</f>
        <v>#N/A</v>
      </c>
      <c r="T2857" s="1"/>
      <c r="U2857" s="1">
        <f>VLOOKUP(Tabelle1[[#This Row],[productid]],Tabelle2[#All],2,FALSE)</f>
        <v>16</v>
      </c>
    </row>
    <row r="2858" spans="1:21">
      <c r="A2858" t="s">
        <v>4765</v>
      </c>
      <c r="B2858">
        <v>3355</v>
      </c>
      <c r="C2858">
        <v>289859</v>
      </c>
      <c r="D2858" t="s">
        <v>4797</v>
      </c>
      <c r="E2858" t="s">
        <v>4798</v>
      </c>
      <c r="F2858">
        <v>18406</v>
      </c>
      <c r="G2858">
        <v>3094808</v>
      </c>
      <c r="H2858">
        <f t="shared" si="44"/>
        <v>0</v>
      </c>
      <c r="I2858">
        <f t="array" ref="I2858">MIN(IFERROR(FIND(IstNumbers,A2858),""))</f>
        <v>26</v>
      </c>
      <c r="J2858" s="1" t="e">
        <f>IF([first '# in title]&lt;[pos kw in title],MID([title],[pos kw in title]-6,6),#N/A)</f>
        <v>#N/A</v>
      </c>
      <c r="K2858" s="1" t="e">
        <f>IFERROR(MID(SUBSTITUTE([kw rough in title],",","."),FIND("(",[kw rough in title])+1,20),SUBSTITUTE(IFERROR(MID([kw rough in title],FIND(" ",[kw rough in title])+1,20),[kw rough in title]),",","."))</f>
        <v>#N/A</v>
      </c>
      <c r="L2858" s="1">
        <f>IFERROR(FIND("kW",[desc]),0)</f>
        <v>0</v>
      </c>
      <c r="M2858">
        <f t="array" ref="M2858">MIN(IFERROR(FIND(IstNumbers,E2858),""))</f>
        <v>31</v>
      </c>
      <c r="N2858" s="1" t="b">
        <f>IF([first '# in desc]&lt;[pos kw in desc],MID([desc],[pos kw in desc]-7,7))</f>
        <v>0</v>
      </c>
      <c r="O28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8" s="1" t="str">
        <f>TRIM(IF([first '# in desc]&lt;[pos kw in desc],MID([desc],[pos kw in desc]-6,6),FALSE))</f>
        <v>FALSCH</v>
      </c>
      <c r="Q2858" s="1" t="b">
        <f>IF(LEN([manuell])=0,IFERROR([kw fine in title]*1,IFERROR(SUMPRODUCT(COUNTIF(IsDigits,MID([kw in desc],ROW($A$1:$A$150),1)))=LEN([kw in desc]),#N/A)),[manuell])</f>
        <v>0</v>
      </c>
      <c r="R2858" s="1" t="str">
        <f>IF([pos kw in title]&gt;0,MID(J2858,#REF!,4),IF([first '# in title]&gt;0,MID([title],[first '# in title],3),IF([first '# in title]&gt;0,MID([desc],#REF!,3),VLOOKUP([productid],$G$2:$R$1386,8))))</f>
        <v>22/</v>
      </c>
      <c r="S2858" s="1" t="e">
        <f>IF([kw in desc]=[kw rough in title],[kw in desc]*1,IFERROR(LEFT([kw_dirty],3)*1,IFERROR(LEFT([kw_dirty],2)*1,"n.a.")))</f>
        <v>#N/A</v>
      </c>
      <c r="T2858" s="1"/>
      <c r="U2858" s="1" t="e">
        <f>VLOOKUP(Tabelle1[[#This Row],[productid]],Tabelle2[#All],2,FALSE)</f>
        <v>#N/A</v>
      </c>
    </row>
    <row r="2859" spans="1:21">
      <c r="A2859" t="s">
        <v>4783</v>
      </c>
      <c r="B2859">
        <v>2500</v>
      </c>
      <c r="C2859">
        <v>289859</v>
      </c>
      <c r="D2859" t="s">
        <v>4799</v>
      </c>
      <c r="E2859" t="s">
        <v>4800</v>
      </c>
      <c r="F2859">
        <v>18406</v>
      </c>
      <c r="G2859">
        <v>2286143</v>
      </c>
      <c r="H2859">
        <f t="shared" si="44"/>
        <v>0</v>
      </c>
      <c r="I2859">
        <f t="array" ref="I2859">MIN(IFERROR(FIND(IstNumbers,A2859),""))</f>
        <v>20</v>
      </c>
      <c r="J2859" s="1" t="e">
        <f>IF([first '# in title]&lt;[pos kw in title],MID([title],[pos kw in title]-6,6),#N/A)</f>
        <v>#N/A</v>
      </c>
      <c r="K2859" s="1" t="e">
        <f>IFERROR(MID(SUBSTITUTE([kw rough in title],",","."),FIND("(",[kw rough in title])+1,20),SUBSTITUTE(IFERROR(MID([kw rough in title],FIND(" ",[kw rough in title])+1,20),[kw rough in title]),",","."))</f>
        <v>#N/A</v>
      </c>
      <c r="L2859" s="1">
        <f>IFERROR(FIND("kW",[desc]),0)</f>
        <v>0</v>
      </c>
      <c r="M2859">
        <f t="array" ref="M2859">MIN(IFERROR(FIND(IstNumbers,E2859),""))</f>
        <v>33</v>
      </c>
      <c r="N2859" s="1" t="b">
        <f>IF([first '# in desc]&lt;[pos kw in desc],MID([desc],[pos kw in desc]-7,7))</f>
        <v>0</v>
      </c>
      <c r="O28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59" s="1" t="str">
        <f>TRIM(IF([first '# in desc]&lt;[pos kw in desc],MID([desc],[pos kw in desc]-6,6),FALSE))</f>
        <v>FALSCH</v>
      </c>
      <c r="Q2859" s="1" t="b">
        <f>IF(LEN([manuell])=0,IFERROR([kw fine in title]*1,IFERROR(SUMPRODUCT(COUNTIF(IsDigits,MID([kw in desc],ROW($A$1:$A$150),1)))=LEN([kw in desc]),#N/A)),[manuell])</f>
        <v>0</v>
      </c>
      <c r="R2859" s="1" t="str">
        <f>IF([pos kw in title]&gt;0,MID(J2859,#REF!,4),IF([first '# in title]&gt;0,MID([title],[first '# in title],3),IF([first '# in title]&gt;0,MID([desc],#REF!,3),VLOOKUP([productid],$G$2:$R$1386,8))))</f>
        <v>146</v>
      </c>
      <c r="S2859" s="1" t="e">
        <f>IF([kw in desc]=[kw rough in title],[kw in desc]*1,IFERROR(LEFT([kw_dirty],3)*1,IFERROR(LEFT([kw_dirty],2)*1,"n.a.")))</f>
        <v>#N/A</v>
      </c>
      <c r="T2859" s="1"/>
      <c r="U2859" s="1" t="e">
        <f>VLOOKUP(Tabelle1[[#This Row],[productid]],Tabelle2[#All],2,FALSE)</f>
        <v>#N/A</v>
      </c>
    </row>
    <row r="2860" spans="1:21" hidden="1">
      <c r="A2860" t="s">
        <v>4790</v>
      </c>
      <c r="B2860">
        <v>2340</v>
      </c>
      <c r="C2860">
        <v>289859</v>
      </c>
      <c r="D2860" t="s">
        <v>4801</v>
      </c>
      <c r="E2860" t="s">
        <v>4802</v>
      </c>
      <c r="F2860">
        <v>18406</v>
      </c>
      <c r="G2860">
        <v>1219746</v>
      </c>
      <c r="H2860">
        <f t="shared" si="44"/>
        <v>0</v>
      </c>
      <c r="I2860">
        <f t="array" ref="I2860">MIN(IFERROR(FIND(IstNumbers,A2860),""))</f>
        <v>13</v>
      </c>
      <c r="J2860" s="1" t="e">
        <f>IF([first '# in title]&lt;[pos kw in title],MID([title],[pos kw in title]-6,6),#N/A)</f>
        <v>#N/A</v>
      </c>
      <c r="K2860" s="1" t="e">
        <f>IFERROR(MID(SUBSTITUTE([kw rough in title],",","."),FIND("(",[kw rough in title])+1,20),SUBSTITUTE(IFERROR(MID([kw rough in title],FIND(" ",[kw rough in title])+1,20),[kw rough in title]),",","."))</f>
        <v>#N/A</v>
      </c>
      <c r="L2860" s="1">
        <f>IFERROR(FIND("kW",[desc]),0)</f>
        <v>71</v>
      </c>
      <c r="M2860">
        <f t="array" ref="M2860">MIN(IFERROR(FIND(IstNumbers,E2860),""))</f>
        <v>29</v>
      </c>
      <c r="N2860" s="1" t="str">
        <f>IF([first '# in desc]&lt;[pos kw in desc],MID([desc],[pos kw in desc]-7,7))</f>
        <v xml:space="preserve">­me 16 </v>
      </c>
      <c r="O286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60" s="1" t="str">
        <f>TRIM(IF([first '# in desc]&lt;[pos kw in desc],MID([desc],[pos kw in desc]-6,6),FALSE))</f>
        <v>me 16</v>
      </c>
      <c r="Q2860" s="1" t="b">
        <f>IF(LEN([manuell])=0,IFERROR([kw fine in title]*1,IFERROR(SUMPRODUCT(COUNTIF(IsDigits,MID([kw in desc],ROW($A$1:$A$150),1)))=LEN([kw in desc]),#N/A)),[manuell])</f>
        <v>0</v>
      </c>
      <c r="R2860" s="1" t="str">
        <f>IF([pos kw in title]&gt;0,MID(J2860,#REF!,4),IF([first '# in title]&gt;0,MID([title],[first '# in title],3),IF([first '# in title]&gt;0,MID([desc],#REF!,3),VLOOKUP([productid],$G$2:$R$1386,8))))</f>
        <v xml:space="preserve">16 </v>
      </c>
      <c r="S2860" s="1" t="e">
        <f>IF([kw in desc]=[kw rough in title],[kw in desc]*1,IFERROR(LEFT([kw_dirty],3)*1,IFERROR(LEFT([kw_dirty],2)*1,"n.a.")))</f>
        <v>#N/A</v>
      </c>
      <c r="T2860" s="1"/>
      <c r="U2860" s="1">
        <f>VLOOKUP(Tabelle1[[#This Row],[productid]],Tabelle2[#All],2,FALSE)</f>
        <v>16</v>
      </c>
    </row>
    <row r="2861" spans="1:21">
      <c r="A2861" t="s">
        <v>4765</v>
      </c>
      <c r="B2861">
        <v>3355</v>
      </c>
      <c r="C2861">
        <v>289859</v>
      </c>
      <c r="D2861" t="s">
        <v>4803</v>
      </c>
      <c r="E2861" t="s">
        <v>4804</v>
      </c>
      <c r="F2861">
        <v>18406</v>
      </c>
      <c r="G2861">
        <v>3094808</v>
      </c>
      <c r="H2861">
        <f t="shared" si="44"/>
        <v>0</v>
      </c>
      <c r="I2861">
        <f t="array" ref="I2861">MIN(IFERROR(FIND(IstNumbers,A2861),""))</f>
        <v>26</v>
      </c>
      <c r="J2861" s="1" t="e">
        <f>IF([first '# in title]&lt;[pos kw in title],MID([title],[pos kw in title]-6,6),#N/A)</f>
        <v>#N/A</v>
      </c>
      <c r="K2861" s="1" t="e">
        <f>IFERROR(MID(SUBSTITUTE([kw rough in title],",","."),FIND("(",[kw rough in title])+1,20),SUBSTITUTE(IFERROR(MID([kw rough in title],FIND(" ",[kw rough in title])+1,20),[kw rough in title]),",","."))</f>
        <v>#N/A</v>
      </c>
      <c r="L2861" s="1">
        <f>IFERROR(FIND("kW",[desc]),0)</f>
        <v>0</v>
      </c>
      <c r="M2861">
        <f t="array" ref="M2861">MIN(IFERROR(FIND(IstNumbers,E2861),""))</f>
        <v>31</v>
      </c>
      <c r="N2861" s="1" t="b">
        <f>IF([first '# in desc]&lt;[pos kw in desc],MID([desc],[pos kw in desc]-7,7))</f>
        <v>0</v>
      </c>
      <c r="O28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61" s="1" t="str">
        <f>TRIM(IF([first '# in desc]&lt;[pos kw in desc],MID([desc],[pos kw in desc]-6,6),FALSE))</f>
        <v>FALSCH</v>
      </c>
      <c r="Q2861" s="1" t="b">
        <f>IF(LEN([manuell])=0,IFERROR([kw fine in title]*1,IFERROR(SUMPRODUCT(COUNTIF(IsDigits,MID([kw in desc],ROW($A$1:$A$150),1)))=LEN([kw in desc]),#N/A)),[manuell])</f>
        <v>0</v>
      </c>
      <c r="R2861" s="1" t="str">
        <f>IF([pos kw in title]&gt;0,MID(J2861,#REF!,4),IF([first '# in title]&gt;0,MID([title],[first '# in title],3),IF([first '# in title]&gt;0,MID([desc],#REF!,3),VLOOKUP([productid],$G$2:$R$1386,8))))</f>
        <v>22/</v>
      </c>
      <c r="S2861" s="1" t="e">
        <f>IF([kw in desc]=[kw rough in title],[kw in desc]*1,IFERROR(LEFT([kw_dirty],3)*1,IFERROR(LEFT([kw_dirty],2)*1,"n.a.")))</f>
        <v>#N/A</v>
      </c>
      <c r="T2861" s="1"/>
      <c r="U2861" s="1" t="e">
        <f>VLOOKUP(Tabelle1[[#This Row],[productid]],Tabelle2[#All],2,FALSE)</f>
        <v>#N/A</v>
      </c>
    </row>
    <row r="2862" spans="1:21">
      <c r="A2862" t="s">
        <v>4783</v>
      </c>
      <c r="B2862">
        <v>2500</v>
      </c>
      <c r="C2862">
        <v>289859</v>
      </c>
      <c r="D2862" t="s">
        <v>4805</v>
      </c>
      <c r="E2862" t="s">
        <v>4806</v>
      </c>
      <c r="F2862">
        <v>18406</v>
      </c>
      <c r="G2862">
        <v>2286143</v>
      </c>
      <c r="H2862">
        <f t="shared" si="44"/>
        <v>0</v>
      </c>
      <c r="I2862">
        <f t="array" ref="I2862">MIN(IFERROR(FIND(IstNumbers,A2862),""))</f>
        <v>20</v>
      </c>
      <c r="J2862" s="1" t="e">
        <f>IF([first '# in title]&lt;[pos kw in title],MID([title],[pos kw in title]-6,6),#N/A)</f>
        <v>#N/A</v>
      </c>
      <c r="K2862" s="1" t="e">
        <f>IFERROR(MID(SUBSTITUTE([kw rough in title],",","."),FIND("(",[kw rough in title])+1,20),SUBSTITUTE(IFERROR(MID([kw rough in title],FIND(" ",[kw rough in title])+1,20),[kw rough in title]),",","."))</f>
        <v>#N/A</v>
      </c>
      <c r="L2862" s="1">
        <f>IFERROR(FIND("kW",[desc]),0)</f>
        <v>0</v>
      </c>
      <c r="M2862">
        <f t="array" ref="M2862">MIN(IFERROR(FIND(IstNumbers,E2862),""))</f>
        <v>33</v>
      </c>
      <c r="N2862" s="1" t="b">
        <f>IF([first '# in desc]&lt;[pos kw in desc],MID([desc],[pos kw in desc]-7,7))</f>
        <v>0</v>
      </c>
      <c r="O28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62" s="1" t="str">
        <f>TRIM(IF([first '# in desc]&lt;[pos kw in desc],MID([desc],[pos kw in desc]-6,6),FALSE))</f>
        <v>FALSCH</v>
      </c>
      <c r="Q2862" s="1" t="b">
        <f>IF(LEN([manuell])=0,IFERROR([kw fine in title]*1,IFERROR(SUMPRODUCT(COUNTIF(IsDigits,MID([kw in desc],ROW($A$1:$A$150),1)))=LEN([kw in desc]),#N/A)),[manuell])</f>
        <v>0</v>
      </c>
      <c r="R2862" s="1" t="str">
        <f>IF([pos kw in title]&gt;0,MID(J2862,#REF!,4),IF([first '# in title]&gt;0,MID([title],[first '# in title],3),IF([first '# in title]&gt;0,MID([desc],#REF!,3),VLOOKUP([productid],$G$2:$R$1386,8))))</f>
        <v>146</v>
      </c>
      <c r="S2862" s="1" t="e">
        <f>IF([kw in desc]=[kw rough in title],[kw in desc]*1,IFERROR(LEFT([kw_dirty],3)*1,IFERROR(LEFT([kw_dirty],2)*1,"n.a.")))</f>
        <v>#N/A</v>
      </c>
      <c r="T2862" s="1"/>
      <c r="U2862" s="1" t="e">
        <f>VLOOKUP(Tabelle1[[#This Row],[productid]],Tabelle2[#All],2,FALSE)</f>
        <v>#N/A</v>
      </c>
    </row>
    <row r="2863" spans="1:21" hidden="1">
      <c r="A2863" t="s">
        <v>4790</v>
      </c>
      <c r="B2863">
        <v>2340</v>
      </c>
      <c r="C2863">
        <v>289859</v>
      </c>
      <c r="D2863" t="s">
        <v>4807</v>
      </c>
      <c r="E2863" t="s">
        <v>4808</v>
      </c>
      <c r="F2863">
        <v>18406</v>
      </c>
      <c r="G2863">
        <v>1219746</v>
      </c>
      <c r="H2863">
        <f t="shared" si="44"/>
        <v>0</v>
      </c>
      <c r="I2863">
        <f t="array" ref="I2863">MIN(IFERROR(FIND(IstNumbers,A2863),""))</f>
        <v>13</v>
      </c>
      <c r="J2863" s="1" t="e">
        <f>IF([first '# in title]&lt;[pos kw in title],MID([title],[pos kw in title]-6,6),#N/A)</f>
        <v>#N/A</v>
      </c>
      <c r="K2863" s="1" t="e">
        <f>IFERROR(MID(SUBSTITUTE([kw rough in title],",","."),FIND("(",[kw rough in title])+1,20),SUBSTITUTE(IFERROR(MID([kw rough in title],FIND(" ",[kw rough in title])+1,20),[kw rough in title]),",","."))</f>
        <v>#N/A</v>
      </c>
      <c r="L2863" s="1">
        <f>IFERROR(FIND("kW",[desc]),0)</f>
        <v>71</v>
      </c>
      <c r="M2863">
        <f t="array" ref="M2863">MIN(IFERROR(FIND(IstNumbers,E2863),""))</f>
        <v>29</v>
      </c>
      <c r="N2863" s="1" t="str">
        <f>IF([first '# in desc]&lt;[pos kw in desc],MID([desc],[pos kw in desc]-7,7))</f>
        <v xml:space="preserve">­me 16 </v>
      </c>
      <c r="O286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63" s="1" t="str">
        <f>TRIM(IF([first '# in desc]&lt;[pos kw in desc],MID([desc],[pos kw in desc]-6,6),FALSE))</f>
        <v>me 16</v>
      </c>
      <c r="Q2863" s="1" t="b">
        <f>IF(LEN([manuell])=0,IFERROR([kw fine in title]*1,IFERROR(SUMPRODUCT(COUNTIF(IsDigits,MID([kw in desc],ROW($A$1:$A$150),1)))=LEN([kw in desc]),#N/A)),[manuell])</f>
        <v>0</v>
      </c>
      <c r="R2863" s="1" t="str">
        <f>IF([pos kw in title]&gt;0,MID(J2863,#REF!,4),IF([first '# in title]&gt;0,MID([title],[first '# in title],3),IF([first '# in title]&gt;0,MID([desc],#REF!,3),VLOOKUP([productid],$G$2:$R$1386,8))))</f>
        <v xml:space="preserve">16 </v>
      </c>
      <c r="S2863" s="1" t="e">
        <f>IF([kw in desc]=[kw rough in title],[kw in desc]*1,IFERROR(LEFT([kw_dirty],3)*1,IFERROR(LEFT([kw_dirty],2)*1,"n.a.")))</f>
        <v>#N/A</v>
      </c>
      <c r="T2863" s="1"/>
      <c r="U2863" s="1">
        <f>VLOOKUP(Tabelle1[[#This Row],[productid]],Tabelle2[#All],2,FALSE)</f>
        <v>16</v>
      </c>
    </row>
    <row r="2864" spans="1:21">
      <c r="A2864" t="s">
        <v>4765</v>
      </c>
      <c r="B2864">
        <v>3360</v>
      </c>
      <c r="C2864">
        <v>289859</v>
      </c>
      <c r="D2864" t="s">
        <v>4809</v>
      </c>
      <c r="E2864" t="s">
        <v>4810</v>
      </c>
      <c r="F2864">
        <v>18406</v>
      </c>
      <c r="G2864">
        <v>3094808</v>
      </c>
      <c r="H2864">
        <f t="shared" si="44"/>
        <v>0</v>
      </c>
      <c r="I2864">
        <f t="array" ref="I2864">MIN(IFERROR(FIND(IstNumbers,A2864),""))</f>
        <v>26</v>
      </c>
      <c r="J2864" s="1" t="e">
        <f>IF([first '# in title]&lt;[pos kw in title],MID([title],[pos kw in title]-6,6),#N/A)</f>
        <v>#N/A</v>
      </c>
      <c r="K2864" s="1" t="e">
        <f>IFERROR(MID(SUBSTITUTE([kw rough in title],",","."),FIND("(",[kw rough in title])+1,20),SUBSTITUTE(IFERROR(MID([kw rough in title],FIND(" ",[kw rough in title])+1,20),[kw rough in title]),",","."))</f>
        <v>#N/A</v>
      </c>
      <c r="L2864" s="1">
        <f>IFERROR(FIND("kW",[desc]),0)</f>
        <v>0</v>
      </c>
      <c r="M2864">
        <f t="array" ref="M2864">MIN(IFERROR(FIND(IstNumbers,E2864),""))</f>
        <v>31</v>
      </c>
      <c r="N2864" s="1" t="b">
        <f>IF([first '# in desc]&lt;[pos kw in desc],MID([desc],[pos kw in desc]-7,7))</f>
        <v>0</v>
      </c>
      <c r="O28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64" s="1" t="str">
        <f>TRIM(IF([first '# in desc]&lt;[pos kw in desc],MID([desc],[pos kw in desc]-6,6),FALSE))</f>
        <v>FALSCH</v>
      </c>
      <c r="Q2864" s="1" t="b">
        <f>IF(LEN([manuell])=0,IFERROR([kw fine in title]*1,IFERROR(SUMPRODUCT(COUNTIF(IsDigits,MID([kw in desc],ROW($A$1:$A$150),1)))=LEN([kw in desc]),#N/A)),[manuell])</f>
        <v>0</v>
      </c>
      <c r="R2864" s="1" t="str">
        <f>IF([pos kw in title]&gt;0,MID(J2864,#REF!,4),IF([first '# in title]&gt;0,MID([title],[first '# in title],3),IF([first '# in title]&gt;0,MID([desc],#REF!,3),VLOOKUP([productid],$G$2:$R$1386,8))))</f>
        <v>22/</v>
      </c>
      <c r="S2864" s="1" t="e">
        <f>IF([kw in desc]=[kw rough in title],[kw in desc]*1,IFERROR(LEFT([kw_dirty],3)*1,IFERROR(LEFT([kw_dirty],2)*1,"n.a.")))</f>
        <v>#N/A</v>
      </c>
      <c r="T2864" s="1"/>
      <c r="U2864" s="1" t="e">
        <f>VLOOKUP(Tabelle1[[#This Row],[productid]],Tabelle2[#All],2,FALSE)</f>
        <v>#N/A</v>
      </c>
    </row>
    <row r="2865" spans="1:21">
      <c r="A2865" t="s">
        <v>4783</v>
      </c>
      <c r="B2865">
        <v>2502</v>
      </c>
      <c r="C2865">
        <v>289859</v>
      </c>
      <c r="D2865" t="s">
        <v>4811</v>
      </c>
      <c r="E2865" t="s">
        <v>4812</v>
      </c>
      <c r="F2865">
        <v>18406</v>
      </c>
      <c r="G2865">
        <v>2286143</v>
      </c>
      <c r="H2865">
        <f t="shared" si="44"/>
        <v>0</v>
      </c>
      <c r="I2865">
        <f t="array" ref="I2865">MIN(IFERROR(FIND(IstNumbers,A2865),""))</f>
        <v>20</v>
      </c>
      <c r="J2865" s="1" t="e">
        <f>IF([first '# in title]&lt;[pos kw in title],MID([title],[pos kw in title]-6,6),#N/A)</f>
        <v>#N/A</v>
      </c>
      <c r="K2865" s="1" t="e">
        <f>IFERROR(MID(SUBSTITUTE([kw rough in title],",","."),FIND("(",[kw rough in title])+1,20),SUBSTITUTE(IFERROR(MID([kw rough in title],FIND(" ",[kw rough in title])+1,20),[kw rough in title]),",","."))</f>
        <v>#N/A</v>
      </c>
      <c r="L2865" s="1">
        <f>IFERROR(FIND("kW",[desc]),0)</f>
        <v>0</v>
      </c>
      <c r="M2865">
        <f t="array" ref="M2865">MIN(IFERROR(FIND(IstNumbers,E2865),""))</f>
        <v>33</v>
      </c>
      <c r="N2865" s="1" t="b">
        <f>IF([first '# in desc]&lt;[pos kw in desc],MID([desc],[pos kw in desc]-7,7))</f>
        <v>0</v>
      </c>
      <c r="O28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65" s="1" t="str">
        <f>TRIM(IF([first '# in desc]&lt;[pos kw in desc],MID([desc],[pos kw in desc]-6,6),FALSE))</f>
        <v>FALSCH</v>
      </c>
      <c r="Q2865" s="1" t="b">
        <f>IF(LEN([manuell])=0,IFERROR([kw fine in title]*1,IFERROR(SUMPRODUCT(COUNTIF(IsDigits,MID([kw in desc],ROW($A$1:$A$150),1)))=LEN([kw in desc]),#N/A)),[manuell])</f>
        <v>0</v>
      </c>
      <c r="R2865" s="1" t="str">
        <f>IF([pos kw in title]&gt;0,MID(J2865,#REF!,4),IF([first '# in title]&gt;0,MID([title],[first '# in title],3),IF([first '# in title]&gt;0,MID([desc],#REF!,3),VLOOKUP([productid],$G$2:$R$1386,8))))</f>
        <v>146</v>
      </c>
      <c r="S2865" s="1" t="e">
        <f>IF([kw in desc]=[kw rough in title],[kw in desc]*1,IFERROR(LEFT([kw_dirty],3)*1,IFERROR(LEFT([kw_dirty],2)*1,"n.a.")))</f>
        <v>#N/A</v>
      </c>
      <c r="T2865" s="1"/>
      <c r="U2865" s="1" t="e">
        <f>VLOOKUP(Tabelle1[[#This Row],[productid]],Tabelle2[#All],2,FALSE)</f>
        <v>#N/A</v>
      </c>
    </row>
    <row r="2866" spans="1:21" hidden="1">
      <c r="A2866" t="s">
        <v>4790</v>
      </c>
      <c r="B2866">
        <v>2344</v>
      </c>
      <c r="C2866">
        <v>289859</v>
      </c>
      <c r="D2866" t="s">
        <v>4813</v>
      </c>
      <c r="E2866" t="s">
        <v>4398</v>
      </c>
      <c r="F2866">
        <v>18406</v>
      </c>
      <c r="G2866">
        <v>1219746</v>
      </c>
      <c r="H2866">
        <f t="shared" si="44"/>
        <v>0</v>
      </c>
      <c r="I2866">
        <f t="array" ref="I2866">MIN(IFERROR(FIND(IstNumbers,A2866),""))</f>
        <v>13</v>
      </c>
      <c r="J2866" s="1" t="e">
        <f>IF([first '# in title]&lt;[pos kw in title],MID([title],[pos kw in title]-6,6),#N/A)</f>
        <v>#N/A</v>
      </c>
      <c r="K2866" s="1" t="e">
        <f>IFERROR(MID(SUBSTITUTE([kw rough in title],",","."),FIND("(",[kw rough in title])+1,20),SUBSTITUTE(IFERROR(MID([kw rough in title],FIND(" ",[kw rough in title])+1,20),[kw rough in title]),",","."))</f>
        <v>#N/A</v>
      </c>
      <c r="L2866" s="1">
        <f>IFERROR(FIND("kW",[desc]),0)</f>
        <v>71</v>
      </c>
      <c r="M2866">
        <f t="array" ref="M2866">MIN(IFERROR(FIND(IstNumbers,E2866),""))</f>
        <v>29</v>
      </c>
      <c r="N2866" s="1" t="str">
        <f>IF([first '# in desc]&lt;[pos kw in desc],MID([desc],[pos kw in desc]-7,7))</f>
        <v xml:space="preserve">­me 16 </v>
      </c>
      <c r="O286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66" s="1" t="str">
        <f>TRIM(IF([first '# in desc]&lt;[pos kw in desc],MID([desc],[pos kw in desc]-6,6),FALSE))</f>
        <v>me 16</v>
      </c>
      <c r="Q2866" s="1" t="b">
        <f>IF(LEN([manuell])=0,IFERROR([kw fine in title]*1,IFERROR(SUMPRODUCT(COUNTIF(IsDigits,MID([kw in desc],ROW($A$1:$A$150),1)))=LEN([kw in desc]),#N/A)),[manuell])</f>
        <v>0</v>
      </c>
      <c r="R2866" s="1" t="str">
        <f>IF([pos kw in title]&gt;0,MID(J2866,#REF!,4),IF([first '# in title]&gt;0,MID([title],[first '# in title],3),IF([first '# in title]&gt;0,MID([desc],#REF!,3),VLOOKUP([productid],$G$2:$R$1386,8))))</f>
        <v xml:space="preserve">16 </v>
      </c>
      <c r="S2866" s="1" t="e">
        <f>IF([kw in desc]=[kw rough in title],[kw in desc]*1,IFERROR(LEFT([kw_dirty],3)*1,IFERROR(LEFT([kw_dirty],2)*1,"n.a.")))</f>
        <v>#N/A</v>
      </c>
      <c r="T2866" s="1"/>
      <c r="U2866" s="1">
        <f>VLOOKUP(Tabelle1[[#This Row],[productid]],Tabelle2[#All],2,FALSE)</f>
        <v>16</v>
      </c>
    </row>
    <row r="2867" spans="1:21">
      <c r="A2867" t="s">
        <v>4765</v>
      </c>
      <c r="B2867">
        <v>3365</v>
      </c>
      <c r="C2867">
        <v>289859</v>
      </c>
      <c r="D2867" t="s">
        <v>4814</v>
      </c>
      <c r="E2867" t="s">
        <v>4815</v>
      </c>
      <c r="F2867">
        <v>18406</v>
      </c>
      <c r="G2867">
        <v>3094808</v>
      </c>
      <c r="H2867">
        <f t="shared" si="44"/>
        <v>0</v>
      </c>
      <c r="I2867">
        <f t="array" ref="I2867">MIN(IFERROR(FIND(IstNumbers,A2867),""))</f>
        <v>26</v>
      </c>
      <c r="J2867" s="1" t="e">
        <f>IF([first '# in title]&lt;[pos kw in title],MID([title],[pos kw in title]-6,6),#N/A)</f>
        <v>#N/A</v>
      </c>
      <c r="K2867" s="1" t="e">
        <f>IFERROR(MID(SUBSTITUTE([kw rough in title],",","."),FIND("(",[kw rough in title])+1,20),SUBSTITUTE(IFERROR(MID([kw rough in title],FIND(" ",[kw rough in title])+1,20),[kw rough in title]),",","."))</f>
        <v>#N/A</v>
      </c>
      <c r="L2867" s="1">
        <f>IFERROR(FIND("kW",[desc]),0)</f>
        <v>0</v>
      </c>
      <c r="M2867">
        <f t="array" ref="M2867">MIN(IFERROR(FIND(IstNumbers,E2867),""))</f>
        <v>31</v>
      </c>
      <c r="N2867" s="1" t="b">
        <f>IF([first '# in desc]&lt;[pos kw in desc],MID([desc],[pos kw in desc]-7,7))</f>
        <v>0</v>
      </c>
      <c r="O28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67" s="1" t="str">
        <f>TRIM(IF([first '# in desc]&lt;[pos kw in desc],MID([desc],[pos kw in desc]-6,6),FALSE))</f>
        <v>FALSCH</v>
      </c>
      <c r="Q2867" s="1" t="b">
        <f>IF(LEN([manuell])=0,IFERROR([kw fine in title]*1,IFERROR(SUMPRODUCT(COUNTIF(IsDigits,MID([kw in desc],ROW($A$1:$A$150),1)))=LEN([kw in desc]),#N/A)),[manuell])</f>
        <v>0</v>
      </c>
      <c r="R2867" s="1" t="str">
        <f>IF([pos kw in title]&gt;0,MID(J2867,#REF!,4),IF([first '# in title]&gt;0,MID([title],[first '# in title],3),IF([first '# in title]&gt;0,MID([desc],#REF!,3),VLOOKUP([productid],$G$2:$R$1386,8))))</f>
        <v>22/</v>
      </c>
      <c r="S2867" s="1" t="e">
        <f>IF([kw in desc]=[kw rough in title],[kw in desc]*1,IFERROR(LEFT([kw_dirty],3)*1,IFERROR(LEFT([kw_dirty],2)*1,"n.a.")))</f>
        <v>#N/A</v>
      </c>
      <c r="T2867" s="1"/>
      <c r="U2867" s="1" t="e">
        <f>VLOOKUP(Tabelle1[[#This Row],[productid]],Tabelle2[#All],2,FALSE)</f>
        <v>#N/A</v>
      </c>
    </row>
    <row r="2868" spans="1:21">
      <c r="A2868" t="s">
        <v>4783</v>
      </c>
      <c r="B2868">
        <v>2502</v>
      </c>
      <c r="C2868">
        <v>289859</v>
      </c>
      <c r="D2868" t="s">
        <v>4816</v>
      </c>
      <c r="E2868" t="s">
        <v>4817</v>
      </c>
      <c r="F2868">
        <v>18406</v>
      </c>
      <c r="G2868">
        <v>2286143</v>
      </c>
      <c r="H2868">
        <f t="shared" si="44"/>
        <v>0</v>
      </c>
      <c r="I2868">
        <f t="array" ref="I2868">MIN(IFERROR(FIND(IstNumbers,A2868),""))</f>
        <v>20</v>
      </c>
      <c r="J2868" s="1" t="e">
        <f>IF([first '# in title]&lt;[pos kw in title],MID([title],[pos kw in title]-6,6),#N/A)</f>
        <v>#N/A</v>
      </c>
      <c r="K2868" s="1" t="e">
        <f>IFERROR(MID(SUBSTITUTE([kw rough in title],",","."),FIND("(",[kw rough in title])+1,20),SUBSTITUTE(IFERROR(MID([kw rough in title],FIND(" ",[kw rough in title])+1,20),[kw rough in title]),",","."))</f>
        <v>#N/A</v>
      </c>
      <c r="L2868" s="1">
        <f>IFERROR(FIND("kW",[desc]),0)</f>
        <v>0</v>
      </c>
      <c r="M2868">
        <f t="array" ref="M2868">MIN(IFERROR(FIND(IstNumbers,E2868),""))</f>
        <v>33</v>
      </c>
      <c r="N2868" s="1" t="b">
        <f>IF([first '# in desc]&lt;[pos kw in desc],MID([desc],[pos kw in desc]-7,7))</f>
        <v>0</v>
      </c>
      <c r="O28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68" s="1" t="str">
        <f>TRIM(IF([first '# in desc]&lt;[pos kw in desc],MID([desc],[pos kw in desc]-6,6),FALSE))</f>
        <v>FALSCH</v>
      </c>
      <c r="Q2868" s="1" t="b">
        <f>IF(LEN([manuell])=0,IFERROR([kw fine in title]*1,IFERROR(SUMPRODUCT(COUNTIF(IsDigits,MID([kw in desc],ROW($A$1:$A$150),1)))=LEN([kw in desc]),#N/A)),[manuell])</f>
        <v>0</v>
      </c>
      <c r="R2868" s="1" t="str">
        <f>IF([pos kw in title]&gt;0,MID(J2868,#REF!,4),IF([first '# in title]&gt;0,MID([title],[first '# in title],3),IF([first '# in title]&gt;0,MID([desc],#REF!,3),VLOOKUP([productid],$G$2:$R$1386,8))))</f>
        <v>146</v>
      </c>
      <c r="S2868" s="1" t="e">
        <f>IF([kw in desc]=[kw rough in title],[kw in desc]*1,IFERROR(LEFT([kw_dirty],3)*1,IFERROR(LEFT([kw_dirty],2)*1,"n.a.")))</f>
        <v>#N/A</v>
      </c>
      <c r="T2868" s="1"/>
      <c r="U2868" s="1" t="e">
        <f>VLOOKUP(Tabelle1[[#This Row],[productid]],Tabelle2[#All],2,FALSE)</f>
        <v>#N/A</v>
      </c>
    </row>
    <row r="2869" spans="1:21" hidden="1">
      <c r="A2869" t="s">
        <v>4790</v>
      </c>
      <c r="B2869">
        <v>2345</v>
      </c>
      <c r="C2869">
        <v>289859</v>
      </c>
      <c r="D2869" t="s">
        <v>4818</v>
      </c>
      <c r="E2869" t="s">
        <v>4819</v>
      </c>
      <c r="F2869">
        <v>18406</v>
      </c>
      <c r="G2869">
        <v>1219746</v>
      </c>
      <c r="H2869">
        <f t="shared" si="44"/>
        <v>0</v>
      </c>
      <c r="I2869">
        <f t="array" ref="I2869">MIN(IFERROR(FIND(IstNumbers,A2869),""))</f>
        <v>13</v>
      </c>
      <c r="J2869" s="1" t="e">
        <f>IF([first '# in title]&lt;[pos kw in title],MID([title],[pos kw in title]-6,6),#N/A)</f>
        <v>#N/A</v>
      </c>
      <c r="K2869" s="1" t="e">
        <f>IFERROR(MID(SUBSTITUTE([kw rough in title],",","."),FIND("(",[kw rough in title])+1,20),SUBSTITUTE(IFERROR(MID([kw rough in title],FIND(" ",[kw rough in title])+1,20),[kw rough in title]),",","."))</f>
        <v>#N/A</v>
      </c>
      <c r="L2869" s="1">
        <f>IFERROR(FIND("kW",[desc]),0)</f>
        <v>71</v>
      </c>
      <c r="M2869">
        <f t="array" ref="M2869">MIN(IFERROR(FIND(IstNumbers,E2869),""))</f>
        <v>29</v>
      </c>
      <c r="N2869" s="1" t="str">
        <f>IF([first '# in desc]&lt;[pos kw in desc],MID([desc],[pos kw in desc]-7,7))</f>
        <v xml:space="preserve">­me 16 </v>
      </c>
      <c r="O286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69" s="1" t="str">
        <f>TRIM(IF([first '# in desc]&lt;[pos kw in desc],MID([desc],[pos kw in desc]-6,6),FALSE))</f>
        <v>me 16</v>
      </c>
      <c r="Q2869" s="1" t="b">
        <f>IF(LEN([manuell])=0,IFERROR([kw fine in title]*1,IFERROR(SUMPRODUCT(COUNTIF(IsDigits,MID([kw in desc],ROW($A$1:$A$150),1)))=LEN([kw in desc]),#N/A)),[manuell])</f>
        <v>0</v>
      </c>
      <c r="R2869" s="1" t="str">
        <f>IF([pos kw in title]&gt;0,MID(J2869,#REF!,4),IF([first '# in title]&gt;0,MID([title],[first '# in title],3),IF([first '# in title]&gt;0,MID([desc],#REF!,3),VLOOKUP([productid],$G$2:$R$1386,8))))</f>
        <v xml:space="preserve">16 </v>
      </c>
      <c r="S2869" s="1" t="e">
        <f>IF([kw in desc]=[kw rough in title],[kw in desc]*1,IFERROR(LEFT([kw_dirty],3)*1,IFERROR(LEFT([kw_dirty],2)*1,"n.a.")))</f>
        <v>#N/A</v>
      </c>
      <c r="T2869" s="1"/>
      <c r="U2869" s="1">
        <f>VLOOKUP(Tabelle1[[#This Row],[productid]],Tabelle2[#All],2,FALSE)</f>
        <v>16</v>
      </c>
    </row>
    <row r="2870" spans="1:21">
      <c r="A2870" t="s">
        <v>4765</v>
      </c>
      <c r="B2870">
        <v>3380</v>
      </c>
      <c r="C2870">
        <v>289859</v>
      </c>
      <c r="D2870" t="s">
        <v>4820</v>
      </c>
      <c r="E2870" t="s">
        <v>4821</v>
      </c>
      <c r="F2870">
        <v>18406</v>
      </c>
      <c r="G2870">
        <v>3094808</v>
      </c>
      <c r="H2870">
        <f t="shared" si="44"/>
        <v>0</v>
      </c>
      <c r="I2870">
        <f t="array" ref="I2870">MIN(IFERROR(FIND(IstNumbers,A2870),""))</f>
        <v>26</v>
      </c>
      <c r="J2870" s="1" t="e">
        <f>IF([first '# in title]&lt;[pos kw in title],MID([title],[pos kw in title]-6,6),#N/A)</f>
        <v>#N/A</v>
      </c>
      <c r="K2870" s="1" t="e">
        <f>IFERROR(MID(SUBSTITUTE([kw rough in title],",","."),FIND("(",[kw rough in title])+1,20),SUBSTITUTE(IFERROR(MID([kw rough in title],FIND(" ",[kw rough in title])+1,20),[kw rough in title]),",","."))</f>
        <v>#N/A</v>
      </c>
      <c r="L2870" s="1">
        <f>IFERROR(FIND("kW",[desc]),0)</f>
        <v>0</v>
      </c>
      <c r="M2870">
        <f t="array" ref="M2870">MIN(IFERROR(FIND(IstNumbers,E2870),""))</f>
        <v>31</v>
      </c>
      <c r="N2870" s="1" t="b">
        <f>IF([first '# in desc]&lt;[pos kw in desc],MID([desc],[pos kw in desc]-7,7))</f>
        <v>0</v>
      </c>
      <c r="O28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70" s="1" t="str">
        <f>TRIM(IF([first '# in desc]&lt;[pos kw in desc],MID([desc],[pos kw in desc]-6,6),FALSE))</f>
        <v>FALSCH</v>
      </c>
      <c r="Q2870" s="1" t="b">
        <f>IF(LEN([manuell])=0,IFERROR([kw fine in title]*1,IFERROR(SUMPRODUCT(COUNTIF(IsDigits,MID([kw in desc],ROW($A$1:$A$150),1)))=LEN([kw in desc]),#N/A)),[manuell])</f>
        <v>0</v>
      </c>
      <c r="R2870" s="1" t="str">
        <f>IF([pos kw in title]&gt;0,MID(J2870,#REF!,4),IF([first '# in title]&gt;0,MID([title],[first '# in title],3),IF([first '# in title]&gt;0,MID([desc],#REF!,3),VLOOKUP([productid],$G$2:$R$1386,8))))</f>
        <v>22/</v>
      </c>
      <c r="S2870" s="1" t="e">
        <f>IF([kw in desc]=[kw rough in title],[kw in desc]*1,IFERROR(LEFT([kw_dirty],3)*1,IFERROR(LEFT([kw_dirty],2)*1,"n.a.")))</f>
        <v>#N/A</v>
      </c>
      <c r="T2870" s="1"/>
      <c r="U2870" s="1" t="e">
        <f>VLOOKUP(Tabelle1[[#This Row],[productid]],Tabelle2[#All],2,FALSE)</f>
        <v>#N/A</v>
      </c>
    </row>
    <row r="2871" spans="1:21">
      <c r="A2871" t="s">
        <v>4783</v>
      </c>
      <c r="B2871">
        <v>2503</v>
      </c>
      <c r="C2871">
        <v>289859</v>
      </c>
      <c r="D2871" t="s">
        <v>4822</v>
      </c>
      <c r="E2871" t="s">
        <v>4823</v>
      </c>
      <c r="F2871">
        <v>18406</v>
      </c>
      <c r="G2871">
        <v>2286143</v>
      </c>
      <c r="H2871">
        <f t="shared" si="44"/>
        <v>0</v>
      </c>
      <c r="I2871">
        <f t="array" ref="I2871">MIN(IFERROR(FIND(IstNumbers,A2871),""))</f>
        <v>20</v>
      </c>
      <c r="J2871" s="1" t="e">
        <f>IF([first '# in title]&lt;[pos kw in title],MID([title],[pos kw in title]-6,6),#N/A)</f>
        <v>#N/A</v>
      </c>
      <c r="K2871" s="1" t="e">
        <f>IFERROR(MID(SUBSTITUTE([kw rough in title],",","."),FIND("(",[kw rough in title])+1,20),SUBSTITUTE(IFERROR(MID([kw rough in title],FIND(" ",[kw rough in title])+1,20),[kw rough in title]),",","."))</f>
        <v>#N/A</v>
      </c>
      <c r="L2871" s="1">
        <f>IFERROR(FIND("kW",[desc]),0)</f>
        <v>0</v>
      </c>
      <c r="M2871">
        <f t="array" ref="M2871">MIN(IFERROR(FIND(IstNumbers,E2871),""))</f>
        <v>33</v>
      </c>
      <c r="N2871" s="1" t="b">
        <f>IF([first '# in desc]&lt;[pos kw in desc],MID([desc],[pos kw in desc]-7,7))</f>
        <v>0</v>
      </c>
      <c r="O28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71" s="1" t="str">
        <f>TRIM(IF([first '# in desc]&lt;[pos kw in desc],MID([desc],[pos kw in desc]-6,6),FALSE))</f>
        <v>FALSCH</v>
      </c>
      <c r="Q2871" s="1" t="b">
        <f>IF(LEN([manuell])=0,IFERROR([kw fine in title]*1,IFERROR(SUMPRODUCT(COUNTIF(IsDigits,MID([kw in desc],ROW($A$1:$A$150),1)))=LEN([kw in desc]),#N/A)),[manuell])</f>
        <v>0</v>
      </c>
      <c r="R2871" s="1" t="str">
        <f>IF([pos kw in title]&gt;0,MID(J2871,#REF!,4),IF([first '# in title]&gt;0,MID([title],[first '# in title],3),IF([first '# in title]&gt;0,MID([desc],#REF!,3),VLOOKUP([productid],$G$2:$R$1386,8))))</f>
        <v>146</v>
      </c>
      <c r="S2871" s="1" t="e">
        <f>IF([kw in desc]=[kw rough in title],[kw in desc]*1,IFERROR(LEFT([kw_dirty],3)*1,IFERROR(LEFT([kw_dirty],2)*1,"n.a.")))</f>
        <v>#N/A</v>
      </c>
      <c r="T2871" s="1"/>
      <c r="U2871" s="1" t="e">
        <f>VLOOKUP(Tabelle1[[#This Row],[productid]],Tabelle2[#All],2,FALSE)</f>
        <v>#N/A</v>
      </c>
    </row>
    <row r="2872" spans="1:21" hidden="1">
      <c r="A2872" t="s">
        <v>4790</v>
      </c>
      <c r="B2872">
        <v>2349</v>
      </c>
      <c r="C2872">
        <v>289859</v>
      </c>
      <c r="D2872" t="s">
        <v>4824</v>
      </c>
      <c r="E2872" t="s">
        <v>4409</v>
      </c>
      <c r="F2872">
        <v>18406</v>
      </c>
      <c r="G2872">
        <v>1219746</v>
      </c>
      <c r="H2872">
        <f t="shared" si="44"/>
        <v>0</v>
      </c>
      <c r="I2872">
        <f t="array" ref="I2872">MIN(IFERROR(FIND(IstNumbers,A2872),""))</f>
        <v>13</v>
      </c>
      <c r="J2872" s="1" t="e">
        <f>IF([first '# in title]&lt;[pos kw in title],MID([title],[pos kw in title]-6,6),#N/A)</f>
        <v>#N/A</v>
      </c>
      <c r="K2872" s="1" t="e">
        <f>IFERROR(MID(SUBSTITUTE([kw rough in title],",","."),FIND("(",[kw rough in title])+1,20),SUBSTITUTE(IFERROR(MID([kw rough in title],FIND(" ",[kw rough in title])+1,20),[kw rough in title]),",","."))</f>
        <v>#N/A</v>
      </c>
      <c r="L2872" s="1">
        <f>IFERROR(FIND("kW",[desc]),0)</f>
        <v>71</v>
      </c>
      <c r="M2872">
        <f t="array" ref="M2872">MIN(IFERROR(FIND(IstNumbers,E2872),""))</f>
        <v>29</v>
      </c>
      <c r="N2872" s="1" t="str">
        <f>IF([first '# in desc]&lt;[pos kw in desc],MID([desc],[pos kw in desc]-7,7))</f>
        <v xml:space="preserve">­me 16 </v>
      </c>
      <c r="O287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72" s="1" t="str">
        <f>TRIM(IF([first '# in desc]&lt;[pos kw in desc],MID([desc],[pos kw in desc]-6,6),FALSE))</f>
        <v>me 16</v>
      </c>
      <c r="Q2872" s="1" t="b">
        <f>IF(LEN([manuell])=0,IFERROR([kw fine in title]*1,IFERROR(SUMPRODUCT(COUNTIF(IsDigits,MID([kw in desc],ROW($A$1:$A$150),1)))=LEN([kw in desc]),#N/A)),[manuell])</f>
        <v>0</v>
      </c>
      <c r="R2872" s="1" t="str">
        <f>IF([pos kw in title]&gt;0,MID(J2872,#REF!,4),IF([first '# in title]&gt;0,MID([title],[first '# in title],3),IF([first '# in title]&gt;0,MID([desc],#REF!,3),VLOOKUP([productid],$G$2:$R$1386,8))))</f>
        <v xml:space="preserve">16 </v>
      </c>
      <c r="S2872" s="1" t="e">
        <f>IF([kw in desc]=[kw rough in title],[kw in desc]*1,IFERROR(LEFT([kw_dirty],3)*1,IFERROR(LEFT([kw_dirty],2)*1,"n.a.")))</f>
        <v>#N/A</v>
      </c>
      <c r="T2872" s="1"/>
      <c r="U2872" s="1">
        <f>VLOOKUP(Tabelle1[[#This Row],[productid]],Tabelle2[#All],2,FALSE)</f>
        <v>16</v>
      </c>
    </row>
    <row r="2873" spans="1:21">
      <c r="A2873" t="s">
        <v>4765</v>
      </c>
      <c r="B2873">
        <v>3385</v>
      </c>
      <c r="C2873">
        <v>289859</v>
      </c>
      <c r="D2873" t="s">
        <v>4825</v>
      </c>
      <c r="E2873" t="s">
        <v>4826</v>
      </c>
      <c r="F2873">
        <v>18406</v>
      </c>
      <c r="G2873">
        <v>3094808</v>
      </c>
      <c r="H2873">
        <f t="shared" si="44"/>
        <v>0</v>
      </c>
      <c r="I2873">
        <f t="array" ref="I2873">MIN(IFERROR(FIND(IstNumbers,A2873),""))</f>
        <v>26</v>
      </c>
      <c r="J2873" s="1" t="e">
        <f>IF([first '# in title]&lt;[pos kw in title],MID([title],[pos kw in title]-6,6),#N/A)</f>
        <v>#N/A</v>
      </c>
      <c r="K2873" s="1" t="e">
        <f>IFERROR(MID(SUBSTITUTE([kw rough in title],",","."),FIND("(",[kw rough in title])+1,20),SUBSTITUTE(IFERROR(MID([kw rough in title],FIND(" ",[kw rough in title])+1,20),[kw rough in title]),",","."))</f>
        <v>#N/A</v>
      </c>
      <c r="L2873" s="1">
        <f>IFERROR(FIND("kW",[desc]),0)</f>
        <v>0</v>
      </c>
      <c r="M2873">
        <f t="array" ref="M2873">MIN(IFERROR(FIND(IstNumbers,E2873),""))</f>
        <v>31</v>
      </c>
      <c r="N2873" s="1" t="b">
        <f>IF([first '# in desc]&lt;[pos kw in desc],MID([desc],[pos kw in desc]-7,7))</f>
        <v>0</v>
      </c>
      <c r="O28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73" s="1" t="str">
        <f>TRIM(IF([first '# in desc]&lt;[pos kw in desc],MID([desc],[pos kw in desc]-6,6),FALSE))</f>
        <v>FALSCH</v>
      </c>
      <c r="Q2873" s="1" t="b">
        <f>IF(LEN([manuell])=0,IFERROR([kw fine in title]*1,IFERROR(SUMPRODUCT(COUNTIF(IsDigits,MID([kw in desc],ROW($A$1:$A$150),1)))=LEN([kw in desc]),#N/A)),[manuell])</f>
        <v>0</v>
      </c>
      <c r="R2873" s="1" t="str">
        <f>IF([pos kw in title]&gt;0,MID(J2873,#REF!,4),IF([first '# in title]&gt;0,MID([title],[first '# in title],3),IF([first '# in title]&gt;0,MID([desc],#REF!,3),VLOOKUP([productid],$G$2:$R$1386,8))))</f>
        <v>22/</v>
      </c>
      <c r="S2873" s="1" t="e">
        <f>IF([kw in desc]=[kw rough in title],[kw in desc]*1,IFERROR(LEFT([kw_dirty],3)*1,IFERROR(LEFT([kw_dirty],2)*1,"n.a.")))</f>
        <v>#N/A</v>
      </c>
      <c r="T2873" s="1"/>
      <c r="U2873" s="1" t="e">
        <f>VLOOKUP(Tabelle1[[#This Row],[productid]],Tabelle2[#All],2,FALSE)</f>
        <v>#N/A</v>
      </c>
    </row>
    <row r="2874" spans="1:21" hidden="1">
      <c r="A2874" t="s">
        <v>2837</v>
      </c>
      <c r="B2874">
        <v>2384</v>
      </c>
      <c r="C2874">
        <v>289859</v>
      </c>
      <c r="D2874" t="s">
        <v>4827</v>
      </c>
      <c r="E2874" t="s">
        <v>4828</v>
      </c>
      <c r="F2874">
        <v>18406</v>
      </c>
      <c r="G2874">
        <v>3712883</v>
      </c>
      <c r="H2874">
        <f t="shared" si="44"/>
        <v>20</v>
      </c>
      <c r="I2874">
        <f t="array" ref="I2874">MIN(IFERROR(FIND(IstNumbers,A2874),""))</f>
        <v>17</v>
      </c>
      <c r="J2874" s="1" t="str">
        <f>IF([first '# in title]&lt;[pos kw in title],MID([title],[pos kw in title]-6,6),#N/A)</f>
        <v xml:space="preserve">ur 16 </v>
      </c>
      <c r="K287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74" s="1">
        <f>IFERROR(FIND("kW",[desc]),0)</f>
        <v>71</v>
      </c>
      <c r="M2874">
        <f t="array" ref="M2874">MIN(IFERROR(FIND(IstNumbers,E2874),""))</f>
        <v>29</v>
      </c>
      <c r="N2874" s="1" t="str">
        <f>IF([first '# in desc]&lt;[pos kw in desc],MID([desc],[pos kw in desc]-7,7))</f>
        <v xml:space="preserve">­me 16 </v>
      </c>
      <c r="O287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74" s="1" t="str">
        <f>TRIM(IF([first '# in desc]&lt;[pos kw in desc],MID([desc],[pos kw in desc]-6,6),FALSE))</f>
        <v>me 16</v>
      </c>
      <c r="Q2874" s="1">
        <f>IF(LEN([manuell])=0,IFERROR([kw fine in title]*1,IFERROR(SUMPRODUCT(COUNTIF(IsDigits,MID([kw in desc],ROW($A$1:$A$150),1)))=LEN([kw in desc]),#N/A)),[manuell])</f>
        <v>16</v>
      </c>
      <c r="R2874" s="1" t="e">
        <f>IF([pos kw in title]&gt;0,MID(J2874,#REF!,4),IF([first '# in title]&gt;0,MID([title],[first '# in title],3),IF([first '# in title]&gt;0,MID([desc],#REF!,3),VLOOKUP([productid],$G$2:$R$1386,8))))</f>
        <v>#REF!</v>
      </c>
      <c r="S2874" s="1" t="str">
        <f>IF([kw in desc]=[kw rough in title],[kw in desc]*1,IFERROR(LEFT([kw_dirty],3)*1,IFERROR(LEFT([kw_dirty],2)*1,"n.a.")))</f>
        <v>n.a.</v>
      </c>
      <c r="T2874" s="1"/>
      <c r="U2874" s="1">
        <f>VLOOKUP(Tabelle1[[#This Row],[productid]],Tabelle2[#All],2,FALSE)</f>
        <v>16</v>
      </c>
    </row>
    <row r="2875" spans="1:21" hidden="1">
      <c r="A2875" t="s">
        <v>4829</v>
      </c>
      <c r="B2875">
        <v>3375</v>
      </c>
      <c r="C2875">
        <v>289859</v>
      </c>
      <c r="D2875" t="s">
        <v>4830</v>
      </c>
      <c r="E2875" t="s">
        <v>4341</v>
      </c>
      <c r="F2875">
        <v>18406</v>
      </c>
      <c r="G2875">
        <v>1750863</v>
      </c>
      <c r="H2875">
        <f t="shared" si="44"/>
        <v>0</v>
      </c>
      <c r="I2875">
        <f t="array" ref="I2875">MIN(IFERROR(FIND(IstNumbers,A2875),""))</f>
        <v>29</v>
      </c>
      <c r="J2875" s="1" t="e">
        <f>IF([first '# in title]&lt;[pos kw in title],MID([title],[pos kw in title]-6,6),#N/A)</f>
        <v>#N/A</v>
      </c>
      <c r="K2875" s="1" t="e">
        <f>IFERROR(MID(SUBSTITUTE([kw rough in title],",","."),FIND("(",[kw rough in title])+1,20),SUBSTITUTE(IFERROR(MID([kw rough in title],FIND(" ",[kw rough in title])+1,20),[kw rough in title]),",","."))</f>
        <v>#N/A</v>
      </c>
      <c r="L2875" s="1">
        <f>IFERROR(FIND("kW",[desc]),0)</f>
        <v>70</v>
      </c>
      <c r="M2875">
        <f t="array" ref="M2875">MIN(IFERROR(FIND(IstNumbers,E2875),""))</f>
        <v>34</v>
      </c>
      <c r="N2875" s="1" t="str">
        <f>IF([first '# in desc]&lt;[pos kw in desc],MID([desc],[pos kw in desc]-7,7))</f>
        <v xml:space="preserve">­me 42 </v>
      </c>
      <c r="O28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75" s="1" t="str">
        <f>TRIM(IF([first '# in desc]&lt;[pos kw in desc],MID([desc],[pos kw in desc]-6,6),FALSE))</f>
        <v>me 42</v>
      </c>
      <c r="Q2875" s="1" t="b">
        <f>IF(LEN([manuell])=0,IFERROR([kw fine in title]*1,IFERROR(SUMPRODUCT(COUNTIF(IsDigits,MID([kw in desc],ROW($A$1:$A$150),1)))=LEN([kw in desc]),#N/A)),[manuell])</f>
        <v>0</v>
      </c>
      <c r="R2875" s="1" t="str">
        <f>IF([pos kw in title]&gt;0,MID(J2875,#REF!,4),IF([first '# in title]&gt;0,MID([title],[first '# in title],3),IF([first '# in title]&gt;0,MID([desc],#REF!,3),VLOOKUP([productid],$G$2:$R$1386,8))))</f>
        <v>42-</v>
      </c>
      <c r="S2875" s="1" t="e">
        <f>IF([kw in desc]=[kw rough in title],[kw in desc]*1,IFERROR(LEFT([kw_dirty],3)*1,IFERROR(LEFT([kw_dirty],2)*1,"n.a.")))</f>
        <v>#N/A</v>
      </c>
      <c r="T2875" s="1"/>
      <c r="U2875" s="1">
        <f>VLOOKUP(Tabelle1[[#This Row],[productid]],Tabelle2[#All],2,FALSE)</f>
        <v>42</v>
      </c>
    </row>
    <row r="2876" spans="1:21" hidden="1">
      <c r="A2876" t="s">
        <v>3593</v>
      </c>
      <c r="B2876">
        <v>3410</v>
      </c>
      <c r="C2876">
        <v>289859</v>
      </c>
      <c r="D2876" t="s">
        <v>4831</v>
      </c>
      <c r="E2876" t="s">
        <v>4832</v>
      </c>
      <c r="F2876">
        <v>18406</v>
      </c>
      <c r="G2876">
        <v>3497887</v>
      </c>
      <c r="H2876">
        <f t="shared" si="44"/>
        <v>0</v>
      </c>
      <c r="I2876">
        <f t="array" ref="I2876">MIN(IFERROR(FIND(IstNumbers,A2876),""))</f>
        <v>13</v>
      </c>
      <c r="J2876" s="1" t="e">
        <f>IF([first '# in title]&lt;[pos kw in title],MID([title],[pos kw in title]-6,6),#N/A)</f>
        <v>#N/A</v>
      </c>
      <c r="K2876" s="1" t="e">
        <f>IFERROR(MID(SUBSTITUTE([kw rough in title],",","."),FIND("(",[kw rough in title])+1,20),SUBSTITUTE(IFERROR(MID([kw rough in title],FIND(" ",[kw rough in title])+1,20),[kw rough in title]),",","."))</f>
        <v>#N/A</v>
      </c>
      <c r="L2876" s="1">
        <f>IFERROR(FIND("kW",[desc]),0)</f>
        <v>70</v>
      </c>
      <c r="M2876">
        <f t="array" ref="M2876">MIN(IFERROR(FIND(IstNumbers,E2876),""))</f>
        <v>34</v>
      </c>
      <c r="N2876" s="1" t="str">
        <f>IF([first '# in desc]&lt;[pos kw in desc],MID([desc],[pos kw in desc]-7,7))</f>
        <v xml:space="preserve">­me 42 </v>
      </c>
      <c r="O28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76" s="1" t="str">
        <f>TRIM(IF([first '# in desc]&lt;[pos kw in desc],MID([desc],[pos kw in desc]-6,6),FALSE))</f>
        <v>me 42</v>
      </c>
      <c r="Q2876" s="1" t="b">
        <f>IF(LEN([manuell])=0,IFERROR([kw fine in title]*1,IFERROR(SUMPRODUCT(COUNTIF(IsDigits,MID([kw in desc],ROW($A$1:$A$150),1)))=LEN([kw in desc]),#N/A)),[manuell])</f>
        <v>0</v>
      </c>
      <c r="R2876" s="1" t="str">
        <f>IF([pos kw in title]&gt;0,MID(J2876,#REF!,4),IF([first '# in title]&gt;0,MID([title],[first '# in title],3),IF([first '# in title]&gt;0,MID([desc],#REF!,3),VLOOKUP([productid],$G$2:$R$1386,8))))</f>
        <v xml:space="preserve">42 </v>
      </c>
      <c r="S2876" s="1" t="e">
        <f>IF([kw in desc]=[kw rough in title],[kw in desc]*1,IFERROR(LEFT([kw_dirty],3)*1,IFERROR(LEFT([kw_dirty],2)*1,"n.a.")))</f>
        <v>#N/A</v>
      </c>
      <c r="T2876" s="1"/>
      <c r="U2876" s="1">
        <f>VLOOKUP(Tabelle1[[#This Row],[productid]],Tabelle2[#All],2,FALSE)</f>
        <v>42</v>
      </c>
    </row>
    <row r="2877" spans="1:21">
      <c r="A2877" t="s">
        <v>4783</v>
      </c>
      <c r="B2877">
        <v>2503</v>
      </c>
      <c r="C2877">
        <v>289859</v>
      </c>
      <c r="D2877" t="s">
        <v>4833</v>
      </c>
      <c r="E2877" t="s">
        <v>4834</v>
      </c>
      <c r="F2877">
        <v>18406</v>
      </c>
      <c r="G2877">
        <v>2286143</v>
      </c>
      <c r="H2877">
        <f t="shared" si="44"/>
        <v>0</v>
      </c>
      <c r="I2877">
        <f t="array" ref="I2877">MIN(IFERROR(FIND(IstNumbers,A2877),""))</f>
        <v>20</v>
      </c>
      <c r="J2877" s="1" t="e">
        <f>IF([first '# in title]&lt;[pos kw in title],MID([title],[pos kw in title]-6,6),#N/A)</f>
        <v>#N/A</v>
      </c>
      <c r="K2877" s="1" t="e">
        <f>IFERROR(MID(SUBSTITUTE([kw rough in title],",","."),FIND("(",[kw rough in title])+1,20),SUBSTITUTE(IFERROR(MID([kw rough in title],FIND(" ",[kw rough in title])+1,20),[kw rough in title]),",","."))</f>
        <v>#N/A</v>
      </c>
      <c r="L2877" s="1">
        <f>IFERROR(FIND("kW",[desc]),0)</f>
        <v>0</v>
      </c>
      <c r="M2877">
        <f t="array" ref="M2877">MIN(IFERROR(FIND(IstNumbers,E2877),""))</f>
        <v>33</v>
      </c>
      <c r="N2877" s="1" t="b">
        <f>IF([first '# in desc]&lt;[pos kw in desc],MID([desc],[pos kw in desc]-7,7))</f>
        <v>0</v>
      </c>
      <c r="O28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77" s="1" t="str">
        <f>TRIM(IF([first '# in desc]&lt;[pos kw in desc],MID([desc],[pos kw in desc]-6,6),FALSE))</f>
        <v>FALSCH</v>
      </c>
      <c r="Q2877" s="1" t="b">
        <f>IF(LEN([manuell])=0,IFERROR([kw fine in title]*1,IFERROR(SUMPRODUCT(COUNTIF(IsDigits,MID([kw in desc],ROW($A$1:$A$150),1)))=LEN([kw in desc]),#N/A)),[manuell])</f>
        <v>0</v>
      </c>
      <c r="R2877" s="1" t="str">
        <f>IF([pos kw in title]&gt;0,MID(J2877,#REF!,4),IF([first '# in title]&gt;0,MID([title],[first '# in title],3),IF([first '# in title]&gt;0,MID([desc],#REF!,3),VLOOKUP([productid],$G$2:$R$1386,8))))</f>
        <v>146</v>
      </c>
      <c r="S2877" s="1" t="e">
        <f>IF([kw in desc]=[kw rough in title],[kw in desc]*1,IFERROR(LEFT([kw_dirty],3)*1,IFERROR(LEFT([kw_dirty],2)*1,"n.a.")))</f>
        <v>#N/A</v>
      </c>
      <c r="T2877" s="1"/>
      <c r="U2877" s="1" t="e">
        <f>VLOOKUP(Tabelle1[[#This Row],[productid]],Tabelle2[#All],2,FALSE)</f>
        <v>#N/A</v>
      </c>
    </row>
    <row r="2878" spans="1:21" hidden="1">
      <c r="A2878" t="s">
        <v>4790</v>
      </c>
      <c r="B2878">
        <v>2349</v>
      </c>
      <c r="C2878">
        <v>289859</v>
      </c>
      <c r="D2878" t="s">
        <v>4835</v>
      </c>
      <c r="E2878" t="s">
        <v>4403</v>
      </c>
      <c r="F2878">
        <v>18406</v>
      </c>
      <c r="G2878">
        <v>1219746</v>
      </c>
      <c r="H2878">
        <f t="shared" si="44"/>
        <v>0</v>
      </c>
      <c r="I2878">
        <f t="array" ref="I2878">MIN(IFERROR(FIND(IstNumbers,A2878),""))</f>
        <v>13</v>
      </c>
      <c r="J2878" s="1" t="e">
        <f>IF([first '# in title]&lt;[pos kw in title],MID([title],[pos kw in title]-6,6),#N/A)</f>
        <v>#N/A</v>
      </c>
      <c r="K2878" s="1" t="e">
        <f>IFERROR(MID(SUBSTITUTE([kw rough in title],",","."),FIND("(",[kw rough in title])+1,20),SUBSTITUTE(IFERROR(MID([kw rough in title],FIND(" ",[kw rough in title])+1,20),[kw rough in title]),",","."))</f>
        <v>#N/A</v>
      </c>
      <c r="L2878" s="1">
        <f>IFERROR(FIND("kW",[desc]),0)</f>
        <v>71</v>
      </c>
      <c r="M2878">
        <f t="array" ref="M2878">MIN(IFERROR(FIND(IstNumbers,E2878),""))</f>
        <v>29</v>
      </c>
      <c r="N2878" s="1" t="str">
        <f>IF([first '# in desc]&lt;[pos kw in desc],MID([desc],[pos kw in desc]-7,7))</f>
        <v xml:space="preserve">­me 16 </v>
      </c>
      <c r="O287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78" s="1" t="str">
        <f>TRIM(IF([first '# in desc]&lt;[pos kw in desc],MID([desc],[pos kw in desc]-6,6),FALSE))</f>
        <v>me 16</v>
      </c>
      <c r="Q2878" s="1" t="b">
        <f>IF(LEN([manuell])=0,IFERROR([kw fine in title]*1,IFERROR(SUMPRODUCT(COUNTIF(IsDigits,MID([kw in desc],ROW($A$1:$A$150),1)))=LEN([kw in desc]),#N/A)),[manuell])</f>
        <v>0</v>
      </c>
      <c r="R2878" s="1" t="str">
        <f>IF([pos kw in title]&gt;0,MID(J2878,#REF!,4),IF([first '# in title]&gt;0,MID([title],[first '# in title],3),IF([first '# in title]&gt;0,MID([desc],#REF!,3),VLOOKUP([productid],$G$2:$R$1386,8))))</f>
        <v xml:space="preserve">16 </v>
      </c>
      <c r="S2878" s="1" t="e">
        <f>IF([kw in desc]=[kw rough in title],[kw in desc]*1,IFERROR(LEFT([kw_dirty],3)*1,IFERROR(LEFT([kw_dirty],2)*1,"n.a.")))</f>
        <v>#N/A</v>
      </c>
      <c r="T2878" s="1"/>
      <c r="U2878" s="1">
        <f>VLOOKUP(Tabelle1[[#This Row],[productid]],Tabelle2[#All],2,FALSE)</f>
        <v>16</v>
      </c>
    </row>
    <row r="2879" spans="1:21" hidden="1">
      <c r="A2879" t="s">
        <v>2837</v>
      </c>
      <c r="B2879">
        <v>2389</v>
      </c>
      <c r="C2879">
        <v>289859</v>
      </c>
      <c r="D2879" t="s">
        <v>4836</v>
      </c>
      <c r="E2879" t="s">
        <v>4837</v>
      </c>
      <c r="F2879">
        <v>18406</v>
      </c>
      <c r="G2879">
        <v>3712883</v>
      </c>
      <c r="H2879">
        <f t="shared" si="44"/>
        <v>20</v>
      </c>
      <c r="I2879">
        <f t="array" ref="I2879">MIN(IFERROR(FIND(IstNumbers,A2879),""))</f>
        <v>17</v>
      </c>
      <c r="J2879" s="1" t="str">
        <f>IF([first '# in title]&lt;[pos kw in title],MID([title],[pos kw in title]-6,6),#N/A)</f>
        <v xml:space="preserve">ur 16 </v>
      </c>
      <c r="K287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79" s="1">
        <f>IFERROR(FIND("kW",[desc]),0)</f>
        <v>71</v>
      </c>
      <c r="M2879">
        <f t="array" ref="M2879">MIN(IFERROR(FIND(IstNumbers,E2879),""))</f>
        <v>29</v>
      </c>
      <c r="N2879" s="1" t="str">
        <f>IF([first '# in desc]&lt;[pos kw in desc],MID([desc],[pos kw in desc]-7,7))</f>
        <v xml:space="preserve">­me 16 </v>
      </c>
      <c r="O28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79" s="1" t="str">
        <f>TRIM(IF([first '# in desc]&lt;[pos kw in desc],MID([desc],[pos kw in desc]-6,6),FALSE))</f>
        <v>me 16</v>
      </c>
      <c r="Q2879" s="1">
        <f>IF(LEN([manuell])=0,IFERROR([kw fine in title]*1,IFERROR(SUMPRODUCT(COUNTIF(IsDigits,MID([kw in desc],ROW($A$1:$A$150),1)))=LEN([kw in desc]),#N/A)),[manuell])</f>
        <v>16</v>
      </c>
      <c r="R2879" s="1" t="e">
        <f>IF([pos kw in title]&gt;0,MID(J2879,#REF!,4),IF([first '# in title]&gt;0,MID([title],[first '# in title],3),IF([first '# in title]&gt;0,MID([desc],#REF!,3),VLOOKUP([productid],$G$2:$R$1386,8))))</f>
        <v>#REF!</v>
      </c>
      <c r="S2879" s="1" t="str">
        <f>IF([kw in desc]=[kw rough in title],[kw in desc]*1,IFERROR(LEFT([kw_dirty],3)*1,IFERROR(LEFT([kw_dirty],2)*1,"n.a.")))</f>
        <v>n.a.</v>
      </c>
      <c r="T2879" s="1"/>
      <c r="U2879" s="1">
        <f>VLOOKUP(Tabelle1[[#This Row],[productid]],Tabelle2[#All],2,FALSE)</f>
        <v>16</v>
      </c>
    </row>
    <row r="2880" spans="1:21" hidden="1">
      <c r="A2880" t="s">
        <v>4829</v>
      </c>
      <c r="B2880">
        <v>3375</v>
      </c>
      <c r="C2880">
        <v>289859</v>
      </c>
      <c r="D2880" t="s">
        <v>4838</v>
      </c>
      <c r="E2880" t="s">
        <v>3956</v>
      </c>
      <c r="F2880">
        <v>18406</v>
      </c>
      <c r="G2880">
        <v>1750863</v>
      </c>
      <c r="H2880">
        <f t="shared" si="44"/>
        <v>0</v>
      </c>
      <c r="I2880">
        <f t="array" ref="I2880">MIN(IFERROR(FIND(IstNumbers,A2880),""))</f>
        <v>29</v>
      </c>
      <c r="J2880" s="1" t="e">
        <f>IF([first '# in title]&lt;[pos kw in title],MID([title],[pos kw in title]-6,6),#N/A)</f>
        <v>#N/A</v>
      </c>
      <c r="K2880" s="1" t="e">
        <f>IFERROR(MID(SUBSTITUTE([kw rough in title],",","."),FIND("(",[kw rough in title])+1,20),SUBSTITUTE(IFERROR(MID([kw rough in title],FIND(" ",[kw rough in title])+1,20),[kw rough in title]),",","."))</f>
        <v>#N/A</v>
      </c>
      <c r="L2880" s="1">
        <f>IFERROR(FIND("kW",[desc]),0)</f>
        <v>70</v>
      </c>
      <c r="M2880">
        <f t="array" ref="M2880">MIN(IFERROR(FIND(IstNumbers,E2880),""))</f>
        <v>34</v>
      </c>
      <c r="N2880" s="1" t="str">
        <f>IF([first '# in desc]&lt;[pos kw in desc],MID([desc],[pos kw in desc]-7,7))</f>
        <v xml:space="preserve">­me 42 </v>
      </c>
      <c r="O28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80" s="1" t="str">
        <f>TRIM(IF([first '# in desc]&lt;[pos kw in desc],MID([desc],[pos kw in desc]-6,6),FALSE))</f>
        <v>me 42</v>
      </c>
      <c r="Q2880" s="1" t="b">
        <f>IF(LEN([manuell])=0,IFERROR([kw fine in title]*1,IFERROR(SUMPRODUCT(COUNTIF(IsDigits,MID([kw in desc],ROW($A$1:$A$150),1)))=LEN([kw in desc]),#N/A)),[manuell])</f>
        <v>0</v>
      </c>
      <c r="R2880" s="1" t="str">
        <f>IF([pos kw in title]&gt;0,MID(J2880,#REF!,4),IF([first '# in title]&gt;0,MID([title],[first '# in title],3),IF([first '# in title]&gt;0,MID([desc],#REF!,3),VLOOKUP([productid],$G$2:$R$1386,8))))</f>
        <v>42-</v>
      </c>
      <c r="S2880" s="1" t="e">
        <f>IF([kw in desc]=[kw rough in title],[kw in desc]*1,IFERROR(LEFT([kw_dirty],3)*1,IFERROR(LEFT([kw_dirty],2)*1,"n.a.")))</f>
        <v>#N/A</v>
      </c>
      <c r="T2880" s="1"/>
      <c r="U2880" s="1">
        <f>VLOOKUP(Tabelle1[[#This Row],[productid]],Tabelle2[#All],2,FALSE)</f>
        <v>42</v>
      </c>
    </row>
    <row r="2881" spans="1:21" hidden="1">
      <c r="A2881" t="s">
        <v>3593</v>
      </c>
      <c r="B2881">
        <v>3415</v>
      </c>
      <c r="C2881">
        <v>289859</v>
      </c>
      <c r="D2881" t="s">
        <v>4839</v>
      </c>
      <c r="E2881" t="s">
        <v>4840</v>
      </c>
      <c r="F2881">
        <v>18406</v>
      </c>
      <c r="G2881">
        <v>3497887</v>
      </c>
      <c r="H2881">
        <f t="shared" si="44"/>
        <v>0</v>
      </c>
      <c r="I2881">
        <f t="array" ref="I2881">MIN(IFERROR(FIND(IstNumbers,A2881),""))</f>
        <v>13</v>
      </c>
      <c r="J2881" s="1" t="e">
        <f>IF([first '# in title]&lt;[pos kw in title],MID([title],[pos kw in title]-6,6),#N/A)</f>
        <v>#N/A</v>
      </c>
      <c r="K2881" s="1" t="e">
        <f>IFERROR(MID(SUBSTITUTE([kw rough in title],",","."),FIND("(",[kw rough in title])+1,20),SUBSTITUTE(IFERROR(MID([kw rough in title],FIND(" ",[kw rough in title])+1,20),[kw rough in title]),",","."))</f>
        <v>#N/A</v>
      </c>
      <c r="L2881" s="1">
        <f>IFERROR(FIND("kW",[desc]),0)</f>
        <v>70</v>
      </c>
      <c r="M2881">
        <f t="array" ref="M2881">MIN(IFERROR(FIND(IstNumbers,E2881),""))</f>
        <v>34</v>
      </c>
      <c r="N2881" s="1" t="str">
        <f>IF([first '# in desc]&lt;[pos kw in desc],MID([desc],[pos kw in desc]-7,7))</f>
        <v xml:space="preserve">­me 42 </v>
      </c>
      <c r="O28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81" s="1" t="str">
        <f>TRIM(IF([first '# in desc]&lt;[pos kw in desc],MID([desc],[pos kw in desc]-6,6),FALSE))</f>
        <v>me 42</v>
      </c>
      <c r="Q2881" s="1" t="b">
        <f>IF(LEN([manuell])=0,IFERROR([kw fine in title]*1,IFERROR(SUMPRODUCT(COUNTIF(IsDigits,MID([kw in desc],ROW($A$1:$A$150),1)))=LEN([kw in desc]),#N/A)),[manuell])</f>
        <v>0</v>
      </c>
      <c r="R2881" s="1" t="str">
        <f>IF([pos kw in title]&gt;0,MID(J2881,#REF!,4),IF([first '# in title]&gt;0,MID([title],[first '# in title],3),IF([first '# in title]&gt;0,MID([desc],#REF!,3),VLOOKUP([productid],$G$2:$R$1386,8))))</f>
        <v xml:space="preserve">42 </v>
      </c>
      <c r="S2881" s="1" t="e">
        <f>IF([kw in desc]=[kw rough in title],[kw in desc]*1,IFERROR(LEFT([kw_dirty],3)*1,IFERROR(LEFT([kw_dirty],2)*1,"n.a.")))</f>
        <v>#N/A</v>
      </c>
      <c r="T2881" s="1"/>
      <c r="U2881" s="1">
        <f>VLOOKUP(Tabelle1[[#This Row],[productid]],Tabelle2[#All],2,FALSE)</f>
        <v>42</v>
      </c>
    </row>
    <row r="2882" spans="1:21">
      <c r="A2882" t="s">
        <v>4783</v>
      </c>
      <c r="B2882">
        <v>2505</v>
      </c>
      <c r="C2882">
        <v>289859</v>
      </c>
      <c r="D2882" t="s">
        <v>4841</v>
      </c>
      <c r="E2882" t="s">
        <v>4842</v>
      </c>
      <c r="F2882">
        <v>18406</v>
      </c>
      <c r="G2882">
        <v>2286143</v>
      </c>
      <c r="H2882">
        <f t="shared" si="44"/>
        <v>0</v>
      </c>
      <c r="I2882">
        <f t="array" ref="I2882">MIN(IFERROR(FIND(IstNumbers,A2882),""))</f>
        <v>20</v>
      </c>
      <c r="J2882" s="1" t="e">
        <f>IF([first '# in title]&lt;[pos kw in title],MID([title],[pos kw in title]-6,6),#N/A)</f>
        <v>#N/A</v>
      </c>
      <c r="K2882" s="1" t="e">
        <f>IFERROR(MID(SUBSTITUTE([kw rough in title],",","."),FIND("(",[kw rough in title])+1,20),SUBSTITUTE(IFERROR(MID([kw rough in title],FIND(" ",[kw rough in title])+1,20),[kw rough in title]),",","."))</f>
        <v>#N/A</v>
      </c>
      <c r="L2882" s="1">
        <f>IFERROR(FIND("kW",[desc]),0)</f>
        <v>0</v>
      </c>
      <c r="M2882">
        <f t="array" ref="M2882">MIN(IFERROR(FIND(IstNumbers,E2882),""))</f>
        <v>33</v>
      </c>
      <c r="N2882" s="1" t="b">
        <f>IF([first '# in desc]&lt;[pos kw in desc],MID([desc],[pos kw in desc]-7,7))</f>
        <v>0</v>
      </c>
      <c r="O28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82" s="1" t="str">
        <f>TRIM(IF([first '# in desc]&lt;[pos kw in desc],MID([desc],[pos kw in desc]-6,6),FALSE))</f>
        <v>FALSCH</v>
      </c>
      <c r="Q2882" s="1" t="b">
        <f>IF(LEN([manuell])=0,IFERROR([kw fine in title]*1,IFERROR(SUMPRODUCT(COUNTIF(IsDigits,MID([kw in desc],ROW($A$1:$A$150),1)))=LEN([kw in desc]),#N/A)),[manuell])</f>
        <v>0</v>
      </c>
      <c r="R2882" s="1" t="str">
        <f>IF([pos kw in title]&gt;0,MID(J2882,#REF!,4),IF([first '# in title]&gt;0,MID([title],[first '# in title],3),IF([first '# in title]&gt;0,MID([desc],#REF!,3),VLOOKUP([productid],$G$2:$R$1386,8))))</f>
        <v>146</v>
      </c>
      <c r="S2882" s="1" t="e">
        <f>IF([kw in desc]=[kw rough in title],[kw in desc]*1,IFERROR(LEFT([kw_dirty],3)*1,IFERROR(LEFT([kw_dirty],2)*1,"n.a.")))</f>
        <v>#N/A</v>
      </c>
      <c r="T2882" s="1"/>
      <c r="U2882" s="1" t="e">
        <f>VLOOKUP(Tabelle1[[#This Row],[productid]],Tabelle2[#All],2,FALSE)</f>
        <v>#N/A</v>
      </c>
    </row>
    <row r="2883" spans="1:21" hidden="1">
      <c r="A2883" t="s">
        <v>4790</v>
      </c>
      <c r="B2883">
        <v>2354</v>
      </c>
      <c r="C2883">
        <v>289859</v>
      </c>
      <c r="D2883" t="s">
        <v>4843</v>
      </c>
      <c r="E2883" t="s">
        <v>4354</v>
      </c>
      <c r="F2883">
        <v>18406</v>
      </c>
      <c r="G2883">
        <v>1219746</v>
      </c>
      <c r="H2883">
        <f t="shared" si="44"/>
        <v>0</v>
      </c>
      <c r="I2883">
        <f t="array" ref="I2883">MIN(IFERROR(FIND(IstNumbers,A2883),""))</f>
        <v>13</v>
      </c>
      <c r="J2883" s="1" t="e">
        <f>IF([first '# in title]&lt;[pos kw in title],MID([title],[pos kw in title]-6,6),#N/A)</f>
        <v>#N/A</v>
      </c>
      <c r="K2883" s="1" t="e">
        <f>IFERROR(MID(SUBSTITUTE([kw rough in title],",","."),FIND("(",[kw rough in title])+1,20),SUBSTITUTE(IFERROR(MID([kw rough in title],FIND(" ",[kw rough in title])+1,20),[kw rough in title]),",","."))</f>
        <v>#N/A</v>
      </c>
      <c r="L2883" s="1">
        <f>IFERROR(FIND("kW",[desc]),0)</f>
        <v>71</v>
      </c>
      <c r="M2883">
        <f t="array" ref="M2883">MIN(IFERROR(FIND(IstNumbers,E2883),""))</f>
        <v>29</v>
      </c>
      <c r="N2883" s="1" t="str">
        <f>IF([first '# in desc]&lt;[pos kw in desc],MID([desc],[pos kw in desc]-7,7))</f>
        <v xml:space="preserve">­me 16 </v>
      </c>
      <c r="O28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83" s="1" t="str">
        <f>TRIM(IF([first '# in desc]&lt;[pos kw in desc],MID([desc],[pos kw in desc]-6,6),FALSE))</f>
        <v>me 16</v>
      </c>
      <c r="Q2883" s="1" t="b">
        <f>IF(LEN([manuell])=0,IFERROR([kw fine in title]*1,IFERROR(SUMPRODUCT(COUNTIF(IsDigits,MID([kw in desc],ROW($A$1:$A$150),1)))=LEN([kw in desc]),#N/A)),[manuell])</f>
        <v>0</v>
      </c>
      <c r="R2883" s="1" t="str">
        <f>IF([pos kw in title]&gt;0,MID(J2883,#REF!,4),IF([first '# in title]&gt;0,MID([title],[first '# in title],3),IF([first '# in title]&gt;0,MID([desc],#REF!,3),VLOOKUP([productid],$G$2:$R$1386,8))))</f>
        <v xml:space="preserve">16 </v>
      </c>
      <c r="S2883" s="1" t="e">
        <f>IF([kw in desc]=[kw rough in title],[kw in desc]*1,IFERROR(LEFT([kw_dirty],3)*1,IFERROR(LEFT([kw_dirty],2)*1,"n.a.")))</f>
        <v>#N/A</v>
      </c>
      <c r="T2883" s="1"/>
      <c r="U2883" s="1">
        <f>VLOOKUP(Tabelle1[[#This Row],[productid]],Tabelle2[#All],2,FALSE)</f>
        <v>16</v>
      </c>
    </row>
    <row r="2884" spans="1:21" hidden="1">
      <c r="A2884" t="s">
        <v>2837</v>
      </c>
      <c r="B2884">
        <v>2389</v>
      </c>
      <c r="C2884">
        <v>289859</v>
      </c>
      <c r="D2884" t="s">
        <v>4844</v>
      </c>
      <c r="E2884" t="s">
        <v>4845</v>
      </c>
      <c r="F2884">
        <v>18406</v>
      </c>
      <c r="G2884">
        <v>3712883</v>
      </c>
      <c r="H2884">
        <f t="shared" ref="H2884:H2947" si="45">IFERROR(FIND("kW",A2884),0)</f>
        <v>20</v>
      </c>
      <c r="I2884">
        <f t="array" ref="I2884">MIN(IFERROR(FIND(IstNumbers,A2884),""))</f>
        <v>17</v>
      </c>
      <c r="J2884" s="1" t="str">
        <f>IF([first '# in title]&lt;[pos kw in title],MID([title],[pos kw in title]-6,6),#N/A)</f>
        <v xml:space="preserve">ur 16 </v>
      </c>
      <c r="K288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84" s="1">
        <f>IFERROR(FIND("kW",[desc]),0)</f>
        <v>71</v>
      </c>
      <c r="M2884">
        <f t="array" ref="M2884">MIN(IFERROR(FIND(IstNumbers,E2884),""))</f>
        <v>29</v>
      </c>
      <c r="N2884" s="1" t="str">
        <f>IF([first '# in desc]&lt;[pos kw in desc],MID([desc],[pos kw in desc]-7,7))</f>
        <v xml:space="preserve">­me 16 </v>
      </c>
      <c r="O288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84" s="1" t="str">
        <f>TRIM(IF([first '# in desc]&lt;[pos kw in desc],MID([desc],[pos kw in desc]-6,6),FALSE))</f>
        <v>me 16</v>
      </c>
      <c r="Q2884" s="1">
        <f>IF(LEN([manuell])=0,IFERROR([kw fine in title]*1,IFERROR(SUMPRODUCT(COUNTIF(IsDigits,MID([kw in desc],ROW($A$1:$A$150),1)))=LEN([kw in desc]),#N/A)),[manuell])</f>
        <v>16</v>
      </c>
      <c r="R2884" s="1" t="e">
        <f>IF([pos kw in title]&gt;0,MID(J2884,#REF!,4),IF([first '# in title]&gt;0,MID([title],[first '# in title],3),IF([first '# in title]&gt;0,MID([desc],#REF!,3),VLOOKUP([productid],$G$2:$R$1386,8))))</f>
        <v>#REF!</v>
      </c>
      <c r="S2884" s="1" t="str">
        <f>IF([kw in desc]=[kw rough in title],[kw in desc]*1,IFERROR(LEFT([kw_dirty],3)*1,IFERROR(LEFT([kw_dirty],2)*1,"n.a.")))</f>
        <v>n.a.</v>
      </c>
      <c r="T2884" s="1"/>
      <c r="U2884" s="1">
        <f>VLOOKUP(Tabelle1[[#This Row],[productid]],Tabelle2[#All],2,FALSE)</f>
        <v>16</v>
      </c>
    </row>
    <row r="2885" spans="1:21" hidden="1">
      <c r="A2885" t="s">
        <v>4829</v>
      </c>
      <c r="B2885">
        <v>3375</v>
      </c>
      <c r="C2885">
        <v>289859</v>
      </c>
      <c r="D2885" t="s">
        <v>4846</v>
      </c>
      <c r="E2885" t="s">
        <v>4356</v>
      </c>
      <c r="F2885">
        <v>18406</v>
      </c>
      <c r="G2885">
        <v>1750863</v>
      </c>
      <c r="H2885">
        <f t="shared" si="45"/>
        <v>0</v>
      </c>
      <c r="I2885">
        <f t="array" ref="I2885">MIN(IFERROR(FIND(IstNumbers,A2885),""))</f>
        <v>29</v>
      </c>
      <c r="J2885" s="1" t="e">
        <f>IF([first '# in title]&lt;[pos kw in title],MID([title],[pos kw in title]-6,6),#N/A)</f>
        <v>#N/A</v>
      </c>
      <c r="K2885" s="1" t="e">
        <f>IFERROR(MID(SUBSTITUTE([kw rough in title],",","."),FIND("(",[kw rough in title])+1,20),SUBSTITUTE(IFERROR(MID([kw rough in title],FIND(" ",[kw rough in title])+1,20),[kw rough in title]),",","."))</f>
        <v>#N/A</v>
      </c>
      <c r="L2885" s="1">
        <f>IFERROR(FIND("kW",[desc]),0)</f>
        <v>70</v>
      </c>
      <c r="M2885">
        <f t="array" ref="M2885">MIN(IFERROR(FIND(IstNumbers,E2885),""))</f>
        <v>34</v>
      </c>
      <c r="N2885" s="1" t="str">
        <f>IF([first '# in desc]&lt;[pos kw in desc],MID([desc],[pos kw in desc]-7,7))</f>
        <v xml:space="preserve">­me 42 </v>
      </c>
      <c r="O28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85" s="1" t="str">
        <f>TRIM(IF([first '# in desc]&lt;[pos kw in desc],MID([desc],[pos kw in desc]-6,6),FALSE))</f>
        <v>me 42</v>
      </c>
      <c r="Q2885" s="1" t="b">
        <f>IF(LEN([manuell])=0,IFERROR([kw fine in title]*1,IFERROR(SUMPRODUCT(COUNTIF(IsDigits,MID([kw in desc],ROW($A$1:$A$150),1)))=LEN([kw in desc]),#N/A)),[manuell])</f>
        <v>0</v>
      </c>
      <c r="R2885" s="1" t="str">
        <f>IF([pos kw in title]&gt;0,MID(J2885,#REF!,4),IF([first '# in title]&gt;0,MID([title],[first '# in title],3),IF([first '# in title]&gt;0,MID([desc],#REF!,3),VLOOKUP([productid],$G$2:$R$1386,8))))</f>
        <v>42-</v>
      </c>
      <c r="S2885" s="1" t="e">
        <f>IF([kw in desc]=[kw rough in title],[kw in desc]*1,IFERROR(LEFT([kw_dirty],3)*1,IFERROR(LEFT([kw_dirty],2)*1,"n.a.")))</f>
        <v>#N/A</v>
      </c>
      <c r="T2885" s="1"/>
      <c r="U2885" s="1">
        <f>VLOOKUP(Tabelle1[[#This Row],[productid]],Tabelle2[#All],2,FALSE)</f>
        <v>42</v>
      </c>
    </row>
    <row r="2886" spans="1:21" hidden="1">
      <c r="A2886" t="s">
        <v>3593</v>
      </c>
      <c r="B2886">
        <v>3415</v>
      </c>
      <c r="C2886">
        <v>289859</v>
      </c>
      <c r="D2886" t="s">
        <v>4847</v>
      </c>
      <c r="E2886" t="s">
        <v>4848</v>
      </c>
      <c r="F2886">
        <v>18406</v>
      </c>
      <c r="G2886">
        <v>3497887</v>
      </c>
      <c r="H2886">
        <f t="shared" si="45"/>
        <v>0</v>
      </c>
      <c r="I2886">
        <f t="array" ref="I2886">MIN(IFERROR(FIND(IstNumbers,A2886),""))</f>
        <v>13</v>
      </c>
      <c r="J2886" s="1" t="e">
        <f>IF([first '# in title]&lt;[pos kw in title],MID([title],[pos kw in title]-6,6),#N/A)</f>
        <v>#N/A</v>
      </c>
      <c r="K2886" s="1" t="e">
        <f>IFERROR(MID(SUBSTITUTE([kw rough in title],",","."),FIND("(",[kw rough in title])+1,20),SUBSTITUTE(IFERROR(MID([kw rough in title],FIND(" ",[kw rough in title])+1,20),[kw rough in title]),",","."))</f>
        <v>#N/A</v>
      </c>
      <c r="L2886" s="1">
        <f>IFERROR(FIND("kW",[desc]),0)</f>
        <v>70</v>
      </c>
      <c r="M2886">
        <f t="array" ref="M2886">MIN(IFERROR(FIND(IstNumbers,E2886),""))</f>
        <v>34</v>
      </c>
      <c r="N2886" s="1" t="str">
        <f>IF([first '# in desc]&lt;[pos kw in desc],MID([desc],[pos kw in desc]-7,7))</f>
        <v xml:space="preserve">­me 42 </v>
      </c>
      <c r="O28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86" s="1" t="str">
        <f>TRIM(IF([first '# in desc]&lt;[pos kw in desc],MID([desc],[pos kw in desc]-6,6),FALSE))</f>
        <v>me 42</v>
      </c>
      <c r="Q2886" s="1" t="b">
        <f>IF(LEN([manuell])=0,IFERROR([kw fine in title]*1,IFERROR(SUMPRODUCT(COUNTIF(IsDigits,MID([kw in desc],ROW($A$1:$A$150),1)))=LEN([kw in desc]),#N/A)),[manuell])</f>
        <v>0</v>
      </c>
      <c r="R2886" s="1" t="str">
        <f>IF([pos kw in title]&gt;0,MID(J2886,#REF!,4),IF([first '# in title]&gt;0,MID([title],[first '# in title],3),IF([first '# in title]&gt;0,MID([desc],#REF!,3),VLOOKUP([productid],$G$2:$R$1386,8))))</f>
        <v xml:space="preserve">42 </v>
      </c>
      <c r="S2886" s="1" t="e">
        <f>IF([kw in desc]=[kw rough in title],[kw in desc]*1,IFERROR(LEFT([kw_dirty],3)*1,IFERROR(LEFT([kw_dirty],2)*1,"n.a.")))</f>
        <v>#N/A</v>
      </c>
      <c r="T2886" s="1"/>
      <c r="U2886" s="1">
        <f>VLOOKUP(Tabelle1[[#This Row],[productid]],Tabelle2[#All],2,FALSE)</f>
        <v>42</v>
      </c>
    </row>
    <row r="2887" spans="1:21">
      <c r="A2887" t="s">
        <v>4783</v>
      </c>
      <c r="B2887">
        <v>2505</v>
      </c>
      <c r="C2887">
        <v>289859</v>
      </c>
      <c r="D2887" t="s">
        <v>4849</v>
      </c>
      <c r="E2887" t="s">
        <v>4850</v>
      </c>
      <c r="F2887">
        <v>18406</v>
      </c>
      <c r="G2887">
        <v>2286143</v>
      </c>
      <c r="H2887">
        <f t="shared" si="45"/>
        <v>0</v>
      </c>
      <c r="I2887">
        <f t="array" ref="I2887">MIN(IFERROR(FIND(IstNumbers,A2887),""))</f>
        <v>20</v>
      </c>
      <c r="J2887" s="1" t="e">
        <f>IF([first '# in title]&lt;[pos kw in title],MID([title],[pos kw in title]-6,6),#N/A)</f>
        <v>#N/A</v>
      </c>
      <c r="K2887" s="1" t="e">
        <f>IFERROR(MID(SUBSTITUTE([kw rough in title],",","."),FIND("(",[kw rough in title])+1,20),SUBSTITUTE(IFERROR(MID([kw rough in title],FIND(" ",[kw rough in title])+1,20),[kw rough in title]),",","."))</f>
        <v>#N/A</v>
      </c>
      <c r="L2887" s="1">
        <f>IFERROR(FIND("kW",[desc]),0)</f>
        <v>0</v>
      </c>
      <c r="M2887">
        <f t="array" ref="M2887">MIN(IFERROR(FIND(IstNumbers,E2887),""))</f>
        <v>33</v>
      </c>
      <c r="N2887" s="1" t="b">
        <f>IF([first '# in desc]&lt;[pos kw in desc],MID([desc],[pos kw in desc]-7,7))</f>
        <v>0</v>
      </c>
      <c r="O28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87" s="1" t="str">
        <f>TRIM(IF([first '# in desc]&lt;[pos kw in desc],MID([desc],[pos kw in desc]-6,6),FALSE))</f>
        <v>FALSCH</v>
      </c>
      <c r="Q2887" s="1" t="b">
        <f>IF(LEN([manuell])=0,IFERROR([kw fine in title]*1,IFERROR(SUMPRODUCT(COUNTIF(IsDigits,MID([kw in desc],ROW($A$1:$A$150),1)))=LEN([kw in desc]),#N/A)),[manuell])</f>
        <v>0</v>
      </c>
      <c r="R2887" s="1" t="str">
        <f>IF([pos kw in title]&gt;0,MID(J2887,#REF!,4),IF([first '# in title]&gt;0,MID([title],[first '# in title],3),IF([first '# in title]&gt;0,MID([desc],#REF!,3),VLOOKUP([productid],$G$2:$R$1386,8))))</f>
        <v>146</v>
      </c>
      <c r="S2887" s="1" t="e">
        <f>IF([kw in desc]=[kw rough in title],[kw in desc]*1,IFERROR(LEFT([kw_dirty],3)*1,IFERROR(LEFT([kw_dirty],2)*1,"n.a.")))</f>
        <v>#N/A</v>
      </c>
      <c r="T2887" s="1"/>
      <c r="U2887" s="1" t="e">
        <f>VLOOKUP(Tabelle1[[#This Row],[productid]],Tabelle2[#All],2,FALSE)</f>
        <v>#N/A</v>
      </c>
    </row>
    <row r="2888" spans="1:21" hidden="1">
      <c r="A2888" t="s">
        <v>4790</v>
      </c>
      <c r="B2888">
        <v>2354</v>
      </c>
      <c r="C2888">
        <v>289859</v>
      </c>
      <c r="D2888" t="s">
        <v>4851</v>
      </c>
      <c r="E2888" t="s">
        <v>4480</v>
      </c>
      <c r="F2888">
        <v>18406</v>
      </c>
      <c r="G2888">
        <v>1219746</v>
      </c>
      <c r="H2888">
        <f t="shared" si="45"/>
        <v>0</v>
      </c>
      <c r="I2888">
        <f t="array" ref="I2888">MIN(IFERROR(FIND(IstNumbers,A2888),""))</f>
        <v>13</v>
      </c>
      <c r="J2888" s="1" t="e">
        <f>IF([first '# in title]&lt;[pos kw in title],MID([title],[pos kw in title]-6,6),#N/A)</f>
        <v>#N/A</v>
      </c>
      <c r="K2888" s="1" t="e">
        <f>IFERROR(MID(SUBSTITUTE([kw rough in title],",","."),FIND("(",[kw rough in title])+1,20),SUBSTITUTE(IFERROR(MID([kw rough in title],FIND(" ",[kw rough in title])+1,20),[kw rough in title]),",","."))</f>
        <v>#N/A</v>
      </c>
      <c r="L2888" s="1">
        <f>IFERROR(FIND("kW",[desc]),0)</f>
        <v>71</v>
      </c>
      <c r="M2888">
        <f t="array" ref="M2888">MIN(IFERROR(FIND(IstNumbers,E2888),""))</f>
        <v>29</v>
      </c>
      <c r="N2888" s="1" t="str">
        <f>IF([first '# in desc]&lt;[pos kw in desc],MID([desc],[pos kw in desc]-7,7))</f>
        <v xml:space="preserve">­me 16 </v>
      </c>
      <c r="O28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88" s="1" t="str">
        <f>TRIM(IF([first '# in desc]&lt;[pos kw in desc],MID([desc],[pos kw in desc]-6,6),FALSE))</f>
        <v>me 16</v>
      </c>
      <c r="Q2888" s="1" t="b">
        <f>IF(LEN([manuell])=0,IFERROR([kw fine in title]*1,IFERROR(SUMPRODUCT(COUNTIF(IsDigits,MID([kw in desc],ROW($A$1:$A$150),1)))=LEN([kw in desc]),#N/A)),[manuell])</f>
        <v>0</v>
      </c>
      <c r="R2888" s="1" t="str">
        <f>IF([pos kw in title]&gt;0,MID(J2888,#REF!,4),IF([first '# in title]&gt;0,MID([title],[first '# in title],3),IF([first '# in title]&gt;0,MID([desc],#REF!,3),VLOOKUP([productid],$G$2:$R$1386,8))))</f>
        <v xml:space="preserve">16 </v>
      </c>
      <c r="S2888" s="1" t="e">
        <f>IF([kw in desc]=[kw rough in title],[kw in desc]*1,IFERROR(LEFT([kw_dirty],3)*1,IFERROR(LEFT([kw_dirty],2)*1,"n.a.")))</f>
        <v>#N/A</v>
      </c>
      <c r="T2888" s="1"/>
      <c r="U2888" s="1">
        <f>VLOOKUP(Tabelle1[[#This Row],[productid]],Tabelle2[#All],2,FALSE)</f>
        <v>16</v>
      </c>
    </row>
    <row r="2889" spans="1:21" hidden="1">
      <c r="A2889" t="s">
        <v>2837</v>
      </c>
      <c r="B2889">
        <v>2389</v>
      </c>
      <c r="C2889">
        <v>289859</v>
      </c>
      <c r="D2889" t="s">
        <v>4852</v>
      </c>
      <c r="E2889" t="s">
        <v>4853</v>
      </c>
      <c r="F2889">
        <v>18406</v>
      </c>
      <c r="G2889">
        <v>3712883</v>
      </c>
      <c r="H2889">
        <f t="shared" si="45"/>
        <v>20</v>
      </c>
      <c r="I2889">
        <f t="array" ref="I2889">MIN(IFERROR(FIND(IstNumbers,A2889),""))</f>
        <v>17</v>
      </c>
      <c r="J2889" s="1" t="str">
        <f>IF([first '# in title]&lt;[pos kw in title],MID([title],[pos kw in title]-6,6),#N/A)</f>
        <v xml:space="preserve">ur 16 </v>
      </c>
      <c r="K288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89" s="1">
        <f>IFERROR(FIND("kW",[desc]),0)</f>
        <v>71</v>
      </c>
      <c r="M2889">
        <f t="array" ref="M2889">MIN(IFERROR(FIND(IstNumbers,E2889),""))</f>
        <v>29</v>
      </c>
      <c r="N2889" s="1" t="str">
        <f>IF([first '# in desc]&lt;[pos kw in desc],MID([desc],[pos kw in desc]-7,7))</f>
        <v xml:space="preserve">­me 16 </v>
      </c>
      <c r="O288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89" s="1" t="str">
        <f>TRIM(IF([first '# in desc]&lt;[pos kw in desc],MID([desc],[pos kw in desc]-6,6),FALSE))</f>
        <v>me 16</v>
      </c>
      <c r="Q2889" s="1">
        <f>IF(LEN([manuell])=0,IFERROR([kw fine in title]*1,IFERROR(SUMPRODUCT(COUNTIF(IsDigits,MID([kw in desc],ROW($A$1:$A$150),1)))=LEN([kw in desc]),#N/A)),[manuell])</f>
        <v>16</v>
      </c>
      <c r="R2889" s="1" t="e">
        <f>IF([pos kw in title]&gt;0,MID(J2889,#REF!,4),IF([first '# in title]&gt;0,MID([title],[first '# in title],3),IF([first '# in title]&gt;0,MID([desc],#REF!,3),VLOOKUP([productid],$G$2:$R$1386,8))))</f>
        <v>#REF!</v>
      </c>
      <c r="S2889" s="1" t="str">
        <f>IF([kw in desc]=[kw rough in title],[kw in desc]*1,IFERROR(LEFT([kw_dirty],3)*1,IFERROR(LEFT([kw_dirty],2)*1,"n.a.")))</f>
        <v>n.a.</v>
      </c>
      <c r="T2889" s="1"/>
      <c r="U2889" s="1">
        <f>VLOOKUP(Tabelle1[[#This Row],[productid]],Tabelle2[#All],2,FALSE)</f>
        <v>16</v>
      </c>
    </row>
    <row r="2890" spans="1:21" hidden="1">
      <c r="A2890" t="s">
        <v>4829</v>
      </c>
      <c r="B2890">
        <v>3375</v>
      </c>
      <c r="C2890">
        <v>289859</v>
      </c>
      <c r="D2890" t="s">
        <v>4854</v>
      </c>
      <c r="E2890" t="s">
        <v>4372</v>
      </c>
      <c r="F2890">
        <v>18406</v>
      </c>
      <c r="G2890">
        <v>1750863</v>
      </c>
      <c r="H2890">
        <f t="shared" si="45"/>
        <v>0</v>
      </c>
      <c r="I2890">
        <f t="array" ref="I2890">MIN(IFERROR(FIND(IstNumbers,A2890),""))</f>
        <v>29</v>
      </c>
      <c r="J2890" s="1" t="e">
        <f>IF([first '# in title]&lt;[pos kw in title],MID([title],[pos kw in title]-6,6),#N/A)</f>
        <v>#N/A</v>
      </c>
      <c r="K2890" s="1" t="e">
        <f>IFERROR(MID(SUBSTITUTE([kw rough in title],",","."),FIND("(",[kw rough in title])+1,20),SUBSTITUTE(IFERROR(MID([kw rough in title],FIND(" ",[kw rough in title])+1,20),[kw rough in title]),",","."))</f>
        <v>#N/A</v>
      </c>
      <c r="L2890" s="1">
        <f>IFERROR(FIND("kW",[desc]),0)</f>
        <v>70</v>
      </c>
      <c r="M2890">
        <f t="array" ref="M2890">MIN(IFERROR(FIND(IstNumbers,E2890),""))</f>
        <v>34</v>
      </c>
      <c r="N2890" s="1" t="str">
        <f>IF([first '# in desc]&lt;[pos kw in desc],MID([desc],[pos kw in desc]-7,7))</f>
        <v xml:space="preserve">­me 42 </v>
      </c>
      <c r="O28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90" s="1" t="str">
        <f>TRIM(IF([first '# in desc]&lt;[pos kw in desc],MID([desc],[pos kw in desc]-6,6),FALSE))</f>
        <v>me 42</v>
      </c>
      <c r="Q2890" s="1" t="b">
        <f>IF(LEN([manuell])=0,IFERROR([kw fine in title]*1,IFERROR(SUMPRODUCT(COUNTIF(IsDigits,MID([kw in desc],ROW($A$1:$A$150),1)))=LEN([kw in desc]),#N/A)),[manuell])</f>
        <v>0</v>
      </c>
      <c r="R2890" s="1" t="str">
        <f>IF([pos kw in title]&gt;0,MID(J2890,#REF!,4),IF([first '# in title]&gt;0,MID([title],[first '# in title],3),IF([first '# in title]&gt;0,MID([desc],#REF!,3),VLOOKUP([productid],$G$2:$R$1386,8))))</f>
        <v>42-</v>
      </c>
      <c r="S2890" s="1" t="e">
        <f>IF([kw in desc]=[kw rough in title],[kw in desc]*1,IFERROR(LEFT([kw_dirty],3)*1,IFERROR(LEFT([kw_dirty],2)*1,"n.a.")))</f>
        <v>#N/A</v>
      </c>
      <c r="T2890" s="1"/>
      <c r="U2890" s="1">
        <f>VLOOKUP(Tabelle1[[#This Row],[productid]],Tabelle2[#All],2,FALSE)</f>
        <v>42</v>
      </c>
    </row>
    <row r="2891" spans="1:21" hidden="1">
      <c r="A2891" t="s">
        <v>3593</v>
      </c>
      <c r="B2891">
        <v>3415</v>
      </c>
      <c r="C2891">
        <v>289859</v>
      </c>
      <c r="D2891" t="s">
        <v>4855</v>
      </c>
      <c r="E2891" t="s">
        <v>4856</v>
      </c>
      <c r="F2891">
        <v>18406</v>
      </c>
      <c r="G2891">
        <v>3497887</v>
      </c>
      <c r="H2891">
        <f t="shared" si="45"/>
        <v>0</v>
      </c>
      <c r="I2891">
        <f t="array" ref="I2891">MIN(IFERROR(FIND(IstNumbers,A2891),""))</f>
        <v>13</v>
      </c>
      <c r="J2891" s="1" t="e">
        <f>IF([first '# in title]&lt;[pos kw in title],MID([title],[pos kw in title]-6,6),#N/A)</f>
        <v>#N/A</v>
      </c>
      <c r="K2891" s="1" t="e">
        <f>IFERROR(MID(SUBSTITUTE([kw rough in title],",","."),FIND("(",[kw rough in title])+1,20),SUBSTITUTE(IFERROR(MID([kw rough in title],FIND(" ",[kw rough in title])+1,20),[kw rough in title]),",","."))</f>
        <v>#N/A</v>
      </c>
      <c r="L2891" s="1">
        <f>IFERROR(FIND("kW",[desc]),0)</f>
        <v>70</v>
      </c>
      <c r="M2891">
        <f t="array" ref="M2891">MIN(IFERROR(FIND(IstNumbers,E2891),""))</f>
        <v>34</v>
      </c>
      <c r="N2891" s="1" t="str">
        <f>IF([first '# in desc]&lt;[pos kw in desc],MID([desc],[pos kw in desc]-7,7))</f>
        <v xml:space="preserve">­me 42 </v>
      </c>
      <c r="O28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91" s="1" t="str">
        <f>TRIM(IF([first '# in desc]&lt;[pos kw in desc],MID([desc],[pos kw in desc]-6,6),FALSE))</f>
        <v>me 42</v>
      </c>
      <c r="Q2891" s="1" t="b">
        <f>IF(LEN([manuell])=0,IFERROR([kw fine in title]*1,IFERROR(SUMPRODUCT(COUNTIF(IsDigits,MID([kw in desc],ROW($A$1:$A$150),1)))=LEN([kw in desc]),#N/A)),[manuell])</f>
        <v>0</v>
      </c>
      <c r="R2891" s="1" t="str">
        <f>IF([pos kw in title]&gt;0,MID(J2891,#REF!,4),IF([first '# in title]&gt;0,MID([title],[first '# in title],3),IF([first '# in title]&gt;0,MID([desc],#REF!,3),VLOOKUP([productid],$G$2:$R$1386,8))))</f>
        <v xml:space="preserve">42 </v>
      </c>
      <c r="S2891" s="1" t="e">
        <f>IF([kw in desc]=[kw rough in title],[kw in desc]*1,IFERROR(LEFT([kw_dirty],3)*1,IFERROR(LEFT([kw_dirty],2)*1,"n.a.")))</f>
        <v>#N/A</v>
      </c>
      <c r="T2891" s="1"/>
      <c r="U2891" s="1">
        <f>VLOOKUP(Tabelle1[[#This Row],[productid]],Tabelle2[#All],2,FALSE)</f>
        <v>42</v>
      </c>
    </row>
    <row r="2892" spans="1:21">
      <c r="A2892" t="s">
        <v>4783</v>
      </c>
      <c r="B2892">
        <v>2505</v>
      </c>
      <c r="C2892">
        <v>289859</v>
      </c>
      <c r="D2892" t="s">
        <v>4857</v>
      </c>
      <c r="E2892" t="s">
        <v>4858</v>
      </c>
      <c r="F2892">
        <v>18406</v>
      </c>
      <c r="G2892">
        <v>2286143</v>
      </c>
      <c r="H2892">
        <f t="shared" si="45"/>
        <v>0</v>
      </c>
      <c r="I2892">
        <f t="array" ref="I2892">MIN(IFERROR(FIND(IstNumbers,A2892),""))</f>
        <v>20</v>
      </c>
      <c r="J2892" s="1" t="e">
        <f>IF([first '# in title]&lt;[pos kw in title],MID([title],[pos kw in title]-6,6),#N/A)</f>
        <v>#N/A</v>
      </c>
      <c r="K2892" s="1" t="e">
        <f>IFERROR(MID(SUBSTITUTE([kw rough in title],",","."),FIND("(",[kw rough in title])+1,20),SUBSTITUTE(IFERROR(MID([kw rough in title],FIND(" ",[kw rough in title])+1,20),[kw rough in title]),",","."))</f>
        <v>#N/A</v>
      </c>
      <c r="L2892" s="1">
        <f>IFERROR(FIND("kW",[desc]),0)</f>
        <v>0</v>
      </c>
      <c r="M2892">
        <f t="array" ref="M2892">MIN(IFERROR(FIND(IstNumbers,E2892),""))</f>
        <v>33</v>
      </c>
      <c r="N2892" s="1" t="b">
        <f>IF([first '# in desc]&lt;[pos kw in desc],MID([desc],[pos kw in desc]-7,7))</f>
        <v>0</v>
      </c>
      <c r="O28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92" s="1" t="str">
        <f>TRIM(IF([first '# in desc]&lt;[pos kw in desc],MID([desc],[pos kw in desc]-6,6),FALSE))</f>
        <v>FALSCH</v>
      </c>
      <c r="Q2892" s="1" t="b">
        <f>IF(LEN([manuell])=0,IFERROR([kw fine in title]*1,IFERROR(SUMPRODUCT(COUNTIF(IsDigits,MID([kw in desc],ROW($A$1:$A$150),1)))=LEN([kw in desc]),#N/A)),[manuell])</f>
        <v>0</v>
      </c>
      <c r="R2892" s="1" t="str">
        <f>IF([pos kw in title]&gt;0,MID(J2892,#REF!,4),IF([first '# in title]&gt;0,MID([title],[first '# in title],3),IF([first '# in title]&gt;0,MID([desc],#REF!,3),VLOOKUP([productid],$G$2:$R$1386,8))))</f>
        <v>146</v>
      </c>
      <c r="S2892" s="1" t="e">
        <f>IF([kw in desc]=[kw rough in title],[kw in desc]*1,IFERROR(LEFT([kw_dirty],3)*1,IFERROR(LEFT([kw_dirty],2)*1,"n.a.")))</f>
        <v>#N/A</v>
      </c>
      <c r="T2892" s="1"/>
      <c r="U2892" s="1" t="e">
        <f>VLOOKUP(Tabelle1[[#This Row],[productid]],Tabelle2[#All],2,FALSE)</f>
        <v>#N/A</v>
      </c>
    </row>
    <row r="2893" spans="1:21" hidden="1">
      <c r="A2893" t="s">
        <v>4790</v>
      </c>
      <c r="B2893">
        <v>2354</v>
      </c>
      <c r="C2893">
        <v>289859</v>
      </c>
      <c r="D2893" t="s">
        <v>4859</v>
      </c>
      <c r="E2893" t="s">
        <v>4501</v>
      </c>
      <c r="F2893">
        <v>18406</v>
      </c>
      <c r="G2893">
        <v>1219746</v>
      </c>
      <c r="H2893">
        <f t="shared" si="45"/>
        <v>0</v>
      </c>
      <c r="I2893">
        <f t="array" ref="I2893">MIN(IFERROR(FIND(IstNumbers,A2893),""))</f>
        <v>13</v>
      </c>
      <c r="J2893" s="1" t="e">
        <f>IF([first '# in title]&lt;[pos kw in title],MID([title],[pos kw in title]-6,6),#N/A)</f>
        <v>#N/A</v>
      </c>
      <c r="K2893" s="1" t="e">
        <f>IFERROR(MID(SUBSTITUTE([kw rough in title],",","."),FIND("(",[kw rough in title])+1,20),SUBSTITUTE(IFERROR(MID([kw rough in title],FIND(" ",[kw rough in title])+1,20),[kw rough in title]),",","."))</f>
        <v>#N/A</v>
      </c>
      <c r="L2893" s="1">
        <f>IFERROR(FIND("kW",[desc]),0)</f>
        <v>71</v>
      </c>
      <c r="M2893">
        <f t="array" ref="M2893">MIN(IFERROR(FIND(IstNumbers,E2893),""))</f>
        <v>29</v>
      </c>
      <c r="N2893" s="1" t="str">
        <f>IF([first '# in desc]&lt;[pos kw in desc],MID([desc],[pos kw in desc]-7,7))</f>
        <v xml:space="preserve">­me 16 </v>
      </c>
      <c r="O28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93" s="1" t="str">
        <f>TRIM(IF([first '# in desc]&lt;[pos kw in desc],MID([desc],[pos kw in desc]-6,6),FALSE))</f>
        <v>me 16</v>
      </c>
      <c r="Q2893" s="1" t="b">
        <f>IF(LEN([manuell])=0,IFERROR([kw fine in title]*1,IFERROR(SUMPRODUCT(COUNTIF(IsDigits,MID([kw in desc],ROW($A$1:$A$150),1)))=LEN([kw in desc]),#N/A)),[manuell])</f>
        <v>0</v>
      </c>
      <c r="R2893" s="1" t="str">
        <f>IF([pos kw in title]&gt;0,MID(J2893,#REF!,4),IF([first '# in title]&gt;0,MID([title],[first '# in title],3),IF([first '# in title]&gt;0,MID([desc],#REF!,3),VLOOKUP([productid],$G$2:$R$1386,8))))</f>
        <v xml:space="preserve">16 </v>
      </c>
      <c r="S2893" s="1" t="e">
        <f>IF([kw in desc]=[kw rough in title],[kw in desc]*1,IFERROR(LEFT([kw_dirty],3)*1,IFERROR(LEFT([kw_dirty],2)*1,"n.a.")))</f>
        <v>#N/A</v>
      </c>
      <c r="T2893" s="1"/>
      <c r="U2893" s="1">
        <f>VLOOKUP(Tabelle1[[#This Row],[productid]],Tabelle2[#All],2,FALSE)</f>
        <v>16</v>
      </c>
    </row>
    <row r="2894" spans="1:21" hidden="1">
      <c r="A2894" t="s">
        <v>2837</v>
      </c>
      <c r="B2894">
        <v>2389</v>
      </c>
      <c r="C2894">
        <v>289859</v>
      </c>
      <c r="D2894" t="s">
        <v>4860</v>
      </c>
      <c r="E2894" t="s">
        <v>4861</v>
      </c>
      <c r="F2894">
        <v>18406</v>
      </c>
      <c r="G2894">
        <v>3712883</v>
      </c>
      <c r="H2894">
        <f t="shared" si="45"/>
        <v>20</v>
      </c>
      <c r="I2894">
        <f t="array" ref="I2894">MIN(IFERROR(FIND(IstNumbers,A2894),""))</f>
        <v>17</v>
      </c>
      <c r="J2894" s="1" t="str">
        <f>IF([first '# in title]&lt;[pos kw in title],MID([title],[pos kw in title]-6,6),#N/A)</f>
        <v xml:space="preserve">ur 16 </v>
      </c>
      <c r="K289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94" s="1">
        <f>IFERROR(FIND("kW",[desc]),0)</f>
        <v>71</v>
      </c>
      <c r="M2894">
        <f t="array" ref="M2894">MIN(IFERROR(FIND(IstNumbers,E2894),""))</f>
        <v>29</v>
      </c>
      <c r="N2894" s="1" t="str">
        <f>IF([first '# in desc]&lt;[pos kw in desc],MID([desc],[pos kw in desc]-7,7))</f>
        <v xml:space="preserve">­me 16 </v>
      </c>
      <c r="O289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94" s="1" t="str">
        <f>TRIM(IF([first '# in desc]&lt;[pos kw in desc],MID([desc],[pos kw in desc]-6,6),FALSE))</f>
        <v>me 16</v>
      </c>
      <c r="Q2894" s="1">
        <f>IF(LEN([manuell])=0,IFERROR([kw fine in title]*1,IFERROR(SUMPRODUCT(COUNTIF(IsDigits,MID([kw in desc],ROW($A$1:$A$150),1)))=LEN([kw in desc]),#N/A)),[manuell])</f>
        <v>16</v>
      </c>
      <c r="R2894" s="1" t="e">
        <f>IF([pos kw in title]&gt;0,MID(J2894,#REF!,4),IF([first '# in title]&gt;0,MID([title],[first '# in title],3),IF([first '# in title]&gt;0,MID([desc],#REF!,3),VLOOKUP([productid],$G$2:$R$1386,8))))</f>
        <v>#REF!</v>
      </c>
      <c r="S2894" s="1" t="str">
        <f>IF([kw in desc]=[kw rough in title],[kw in desc]*1,IFERROR(LEFT([kw_dirty],3)*1,IFERROR(LEFT([kw_dirty],2)*1,"n.a.")))</f>
        <v>n.a.</v>
      </c>
      <c r="T2894" s="1"/>
      <c r="U2894" s="1">
        <f>VLOOKUP(Tabelle1[[#This Row],[productid]],Tabelle2[#All],2,FALSE)</f>
        <v>16</v>
      </c>
    </row>
    <row r="2895" spans="1:21" hidden="1">
      <c r="A2895" t="s">
        <v>4829</v>
      </c>
      <c r="B2895">
        <v>3375</v>
      </c>
      <c r="C2895">
        <v>289859</v>
      </c>
      <c r="D2895" t="s">
        <v>4862</v>
      </c>
      <c r="E2895" t="s">
        <v>4388</v>
      </c>
      <c r="F2895">
        <v>18406</v>
      </c>
      <c r="G2895">
        <v>1750863</v>
      </c>
      <c r="H2895">
        <f t="shared" si="45"/>
        <v>0</v>
      </c>
      <c r="I2895">
        <f t="array" ref="I2895">MIN(IFERROR(FIND(IstNumbers,A2895),""))</f>
        <v>29</v>
      </c>
      <c r="J2895" s="1" t="e">
        <f>IF([first '# in title]&lt;[pos kw in title],MID([title],[pos kw in title]-6,6),#N/A)</f>
        <v>#N/A</v>
      </c>
      <c r="K2895" s="1" t="e">
        <f>IFERROR(MID(SUBSTITUTE([kw rough in title],",","."),FIND("(",[kw rough in title])+1,20),SUBSTITUTE(IFERROR(MID([kw rough in title],FIND(" ",[kw rough in title])+1,20),[kw rough in title]),",","."))</f>
        <v>#N/A</v>
      </c>
      <c r="L2895" s="1">
        <f>IFERROR(FIND("kW",[desc]),0)</f>
        <v>70</v>
      </c>
      <c r="M2895">
        <f t="array" ref="M2895">MIN(IFERROR(FIND(IstNumbers,E2895),""))</f>
        <v>34</v>
      </c>
      <c r="N2895" s="1" t="str">
        <f>IF([first '# in desc]&lt;[pos kw in desc],MID([desc],[pos kw in desc]-7,7))</f>
        <v xml:space="preserve">­me 42 </v>
      </c>
      <c r="O28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95" s="1" t="str">
        <f>TRIM(IF([first '# in desc]&lt;[pos kw in desc],MID([desc],[pos kw in desc]-6,6),FALSE))</f>
        <v>me 42</v>
      </c>
      <c r="Q2895" s="1" t="b">
        <f>IF(LEN([manuell])=0,IFERROR([kw fine in title]*1,IFERROR(SUMPRODUCT(COUNTIF(IsDigits,MID([kw in desc],ROW($A$1:$A$150),1)))=LEN([kw in desc]),#N/A)),[manuell])</f>
        <v>0</v>
      </c>
      <c r="R2895" s="1" t="str">
        <f>IF([pos kw in title]&gt;0,MID(J2895,#REF!,4),IF([first '# in title]&gt;0,MID([title],[first '# in title],3),IF([first '# in title]&gt;0,MID([desc],#REF!,3),VLOOKUP([productid],$G$2:$R$1386,8))))</f>
        <v>42-</v>
      </c>
      <c r="S2895" s="1" t="e">
        <f>IF([kw in desc]=[kw rough in title],[kw in desc]*1,IFERROR(LEFT([kw_dirty],3)*1,IFERROR(LEFT([kw_dirty],2)*1,"n.a.")))</f>
        <v>#N/A</v>
      </c>
      <c r="T2895" s="1"/>
      <c r="U2895" s="1">
        <f>VLOOKUP(Tabelle1[[#This Row],[productid]],Tabelle2[#All],2,FALSE)</f>
        <v>42</v>
      </c>
    </row>
    <row r="2896" spans="1:21" hidden="1">
      <c r="A2896" t="s">
        <v>3593</v>
      </c>
      <c r="B2896">
        <v>3415</v>
      </c>
      <c r="C2896">
        <v>289859</v>
      </c>
      <c r="D2896" t="s">
        <v>4863</v>
      </c>
      <c r="E2896" t="s">
        <v>4864</v>
      </c>
      <c r="F2896">
        <v>18406</v>
      </c>
      <c r="G2896">
        <v>3497887</v>
      </c>
      <c r="H2896">
        <f t="shared" si="45"/>
        <v>0</v>
      </c>
      <c r="I2896">
        <f t="array" ref="I2896">MIN(IFERROR(FIND(IstNumbers,A2896),""))</f>
        <v>13</v>
      </c>
      <c r="J2896" s="1" t="e">
        <f>IF([first '# in title]&lt;[pos kw in title],MID([title],[pos kw in title]-6,6),#N/A)</f>
        <v>#N/A</v>
      </c>
      <c r="K2896" s="1" t="e">
        <f>IFERROR(MID(SUBSTITUTE([kw rough in title],",","."),FIND("(",[kw rough in title])+1,20),SUBSTITUTE(IFERROR(MID([kw rough in title],FIND(" ",[kw rough in title])+1,20),[kw rough in title]),",","."))</f>
        <v>#N/A</v>
      </c>
      <c r="L2896" s="1">
        <f>IFERROR(FIND("kW",[desc]),0)</f>
        <v>70</v>
      </c>
      <c r="M2896">
        <f t="array" ref="M2896">MIN(IFERROR(FIND(IstNumbers,E2896),""))</f>
        <v>34</v>
      </c>
      <c r="N2896" s="1" t="str">
        <f>IF([first '# in desc]&lt;[pos kw in desc],MID([desc],[pos kw in desc]-7,7))</f>
        <v xml:space="preserve">­me 42 </v>
      </c>
      <c r="O28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896" s="1" t="str">
        <f>TRIM(IF([first '# in desc]&lt;[pos kw in desc],MID([desc],[pos kw in desc]-6,6),FALSE))</f>
        <v>me 42</v>
      </c>
      <c r="Q2896" s="1" t="b">
        <f>IF(LEN([manuell])=0,IFERROR([kw fine in title]*1,IFERROR(SUMPRODUCT(COUNTIF(IsDigits,MID([kw in desc],ROW($A$1:$A$150),1)))=LEN([kw in desc]),#N/A)),[manuell])</f>
        <v>0</v>
      </c>
      <c r="R2896" s="1" t="str">
        <f>IF([pos kw in title]&gt;0,MID(J2896,#REF!,4),IF([first '# in title]&gt;0,MID([title],[first '# in title],3),IF([first '# in title]&gt;0,MID([desc],#REF!,3),VLOOKUP([productid],$G$2:$R$1386,8))))</f>
        <v xml:space="preserve">42 </v>
      </c>
      <c r="S2896" s="1" t="e">
        <f>IF([kw in desc]=[kw rough in title],[kw in desc]*1,IFERROR(LEFT([kw_dirty],3)*1,IFERROR(LEFT([kw_dirty],2)*1,"n.a.")))</f>
        <v>#N/A</v>
      </c>
      <c r="T2896" s="1"/>
      <c r="U2896" s="1">
        <f>VLOOKUP(Tabelle1[[#This Row],[productid]],Tabelle2[#All],2,FALSE)</f>
        <v>42</v>
      </c>
    </row>
    <row r="2897" spans="1:21">
      <c r="A2897" t="s">
        <v>4783</v>
      </c>
      <c r="B2897">
        <v>2505</v>
      </c>
      <c r="C2897">
        <v>289859</v>
      </c>
      <c r="D2897" t="s">
        <v>4865</v>
      </c>
      <c r="E2897" t="s">
        <v>4866</v>
      </c>
      <c r="F2897">
        <v>18406</v>
      </c>
      <c r="G2897">
        <v>2286143</v>
      </c>
      <c r="H2897">
        <f t="shared" si="45"/>
        <v>0</v>
      </c>
      <c r="I2897">
        <f t="array" ref="I2897">MIN(IFERROR(FIND(IstNumbers,A2897),""))</f>
        <v>20</v>
      </c>
      <c r="J2897" s="1" t="e">
        <f>IF([first '# in title]&lt;[pos kw in title],MID([title],[pos kw in title]-6,6),#N/A)</f>
        <v>#N/A</v>
      </c>
      <c r="K2897" s="1" t="e">
        <f>IFERROR(MID(SUBSTITUTE([kw rough in title],",","."),FIND("(",[kw rough in title])+1,20),SUBSTITUTE(IFERROR(MID([kw rough in title],FIND(" ",[kw rough in title])+1,20),[kw rough in title]),",","."))</f>
        <v>#N/A</v>
      </c>
      <c r="L2897" s="1">
        <f>IFERROR(FIND("kW",[desc]),0)</f>
        <v>0</v>
      </c>
      <c r="M2897">
        <f t="array" ref="M2897">MIN(IFERROR(FIND(IstNumbers,E2897),""))</f>
        <v>33</v>
      </c>
      <c r="N2897" s="1" t="b">
        <f>IF([first '# in desc]&lt;[pos kw in desc],MID([desc],[pos kw in desc]-7,7))</f>
        <v>0</v>
      </c>
      <c r="O28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897" s="1" t="str">
        <f>TRIM(IF([first '# in desc]&lt;[pos kw in desc],MID([desc],[pos kw in desc]-6,6),FALSE))</f>
        <v>FALSCH</v>
      </c>
      <c r="Q2897" s="1" t="b">
        <f>IF(LEN([manuell])=0,IFERROR([kw fine in title]*1,IFERROR(SUMPRODUCT(COUNTIF(IsDigits,MID([kw in desc],ROW($A$1:$A$150),1)))=LEN([kw in desc]),#N/A)),[manuell])</f>
        <v>0</v>
      </c>
      <c r="R2897" s="1" t="str">
        <f>IF([pos kw in title]&gt;0,MID(J2897,#REF!,4),IF([first '# in title]&gt;0,MID([title],[first '# in title],3),IF([first '# in title]&gt;0,MID([desc],#REF!,3),VLOOKUP([productid],$G$2:$R$1386,8))))</f>
        <v>146</v>
      </c>
      <c r="S2897" s="1" t="e">
        <f>IF([kw in desc]=[kw rough in title],[kw in desc]*1,IFERROR(LEFT([kw_dirty],3)*1,IFERROR(LEFT([kw_dirty],2)*1,"n.a.")))</f>
        <v>#N/A</v>
      </c>
      <c r="T2897" s="1"/>
      <c r="U2897" s="1" t="e">
        <f>VLOOKUP(Tabelle1[[#This Row],[productid]],Tabelle2[#All],2,FALSE)</f>
        <v>#N/A</v>
      </c>
    </row>
    <row r="2898" spans="1:21" hidden="1">
      <c r="A2898" t="s">
        <v>4790</v>
      </c>
      <c r="B2898">
        <v>2354</v>
      </c>
      <c r="C2898">
        <v>289859</v>
      </c>
      <c r="D2898" t="s">
        <v>4867</v>
      </c>
      <c r="E2898" t="s">
        <v>4491</v>
      </c>
      <c r="F2898">
        <v>18406</v>
      </c>
      <c r="G2898">
        <v>1219746</v>
      </c>
      <c r="H2898">
        <f t="shared" si="45"/>
        <v>0</v>
      </c>
      <c r="I2898">
        <f t="array" ref="I2898">MIN(IFERROR(FIND(IstNumbers,A2898),""))</f>
        <v>13</v>
      </c>
      <c r="J2898" s="1" t="e">
        <f>IF([first '# in title]&lt;[pos kw in title],MID([title],[pos kw in title]-6,6),#N/A)</f>
        <v>#N/A</v>
      </c>
      <c r="K2898" s="1" t="e">
        <f>IFERROR(MID(SUBSTITUTE([kw rough in title],",","."),FIND("(",[kw rough in title])+1,20),SUBSTITUTE(IFERROR(MID([kw rough in title],FIND(" ",[kw rough in title])+1,20),[kw rough in title]),",","."))</f>
        <v>#N/A</v>
      </c>
      <c r="L2898" s="1">
        <f>IFERROR(FIND("kW",[desc]),0)</f>
        <v>71</v>
      </c>
      <c r="M2898">
        <f t="array" ref="M2898">MIN(IFERROR(FIND(IstNumbers,E2898),""))</f>
        <v>29</v>
      </c>
      <c r="N2898" s="1" t="str">
        <f>IF([first '# in desc]&lt;[pos kw in desc],MID([desc],[pos kw in desc]-7,7))</f>
        <v xml:space="preserve">­me 16 </v>
      </c>
      <c r="O289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98" s="1" t="str">
        <f>TRIM(IF([first '# in desc]&lt;[pos kw in desc],MID([desc],[pos kw in desc]-6,6),FALSE))</f>
        <v>me 16</v>
      </c>
      <c r="Q2898" s="1" t="b">
        <f>IF(LEN([manuell])=0,IFERROR([kw fine in title]*1,IFERROR(SUMPRODUCT(COUNTIF(IsDigits,MID([kw in desc],ROW($A$1:$A$150),1)))=LEN([kw in desc]),#N/A)),[manuell])</f>
        <v>0</v>
      </c>
      <c r="R2898" s="1" t="str">
        <f>IF([pos kw in title]&gt;0,MID(J2898,#REF!,4),IF([first '# in title]&gt;0,MID([title],[first '# in title],3),IF([first '# in title]&gt;0,MID([desc],#REF!,3),VLOOKUP([productid],$G$2:$R$1386,8))))</f>
        <v xml:space="preserve">16 </v>
      </c>
      <c r="S2898" s="1" t="e">
        <f>IF([kw in desc]=[kw rough in title],[kw in desc]*1,IFERROR(LEFT([kw_dirty],3)*1,IFERROR(LEFT([kw_dirty],2)*1,"n.a.")))</f>
        <v>#N/A</v>
      </c>
      <c r="T2898" s="1"/>
      <c r="U2898" s="1">
        <f>VLOOKUP(Tabelle1[[#This Row],[productid]],Tabelle2[#All],2,FALSE)</f>
        <v>16</v>
      </c>
    </row>
    <row r="2899" spans="1:21" hidden="1">
      <c r="A2899" t="s">
        <v>2837</v>
      </c>
      <c r="B2899">
        <v>2394</v>
      </c>
      <c r="C2899">
        <v>289859</v>
      </c>
      <c r="D2899" t="s">
        <v>4868</v>
      </c>
      <c r="E2899" t="s">
        <v>4869</v>
      </c>
      <c r="F2899">
        <v>18406</v>
      </c>
      <c r="G2899">
        <v>3712883</v>
      </c>
      <c r="H2899">
        <f t="shared" si="45"/>
        <v>20</v>
      </c>
      <c r="I2899">
        <f t="array" ref="I2899">MIN(IFERROR(FIND(IstNumbers,A2899),""))</f>
        <v>17</v>
      </c>
      <c r="J2899" s="1" t="str">
        <f>IF([first '# in title]&lt;[pos kw in title],MID([title],[pos kw in title]-6,6),#N/A)</f>
        <v xml:space="preserve">ur 16 </v>
      </c>
      <c r="K289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899" s="1">
        <f>IFERROR(FIND("kW",[desc]),0)</f>
        <v>71</v>
      </c>
      <c r="M2899">
        <f t="array" ref="M2899">MIN(IFERROR(FIND(IstNumbers,E2899),""))</f>
        <v>29</v>
      </c>
      <c r="N2899" s="1" t="str">
        <f>IF([first '# in desc]&lt;[pos kw in desc],MID([desc],[pos kw in desc]-7,7))</f>
        <v xml:space="preserve">­me 16 </v>
      </c>
      <c r="O289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899" s="1" t="str">
        <f>TRIM(IF([first '# in desc]&lt;[pos kw in desc],MID([desc],[pos kw in desc]-6,6),FALSE))</f>
        <v>me 16</v>
      </c>
      <c r="Q2899" s="1">
        <f>IF(LEN([manuell])=0,IFERROR([kw fine in title]*1,IFERROR(SUMPRODUCT(COUNTIF(IsDigits,MID([kw in desc],ROW($A$1:$A$150),1)))=LEN([kw in desc]),#N/A)),[manuell])</f>
        <v>16</v>
      </c>
      <c r="R2899" s="1" t="e">
        <f>IF([pos kw in title]&gt;0,MID(J2899,#REF!,4),IF([first '# in title]&gt;0,MID([title],[first '# in title],3),IF([first '# in title]&gt;0,MID([desc],#REF!,3),VLOOKUP([productid],$G$2:$R$1386,8))))</f>
        <v>#REF!</v>
      </c>
      <c r="S2899" s="1" t="str">
        <f>IF([kw in desc]=[kw rough in title],[kw in desc]*1,IFERROR(LEFT([kw_dirty],3)*1,IFERROR(LEFT([kw_dirty],2)*1,"n.a.")))</f>
        <v>n.a.</v>
      </c>
      <c r="T2899" s="1"/>
      <c r="U2899" s="1">
        <f>VLOOKUP(Tabelle1[[#This Row],[productid]],Tabelle2[#All],2,FALSE)</f>
        <v>16</v>
      </c>
    </row>
    <row r="2900" spans="1:21" hidden="1">
      <c r="A2900" t="s">
        <v>4829</v>
      </c>
      <c r="B2900">
        <v>3380</v>
      </c>
      <c r="C2900">
        <v>289859</v>
      </c>
      <c r="D2900" t="s">
        <v>4870</v>
      </c>
      <c r="E2900" t="s">
        <v>4411</v>
      </c>
      <c r="F2900">
        <v>18406</v>
      </c>
      <c r="G2900">
        <v>1750863</v>
      </c>
      <c r="H2900">
        <f t="shared" si="45"/>
        <v>0</v>
      </c>
      <c r="I2900">
        <f t="array" ref="I2900">MIN(IFERROR(FIND(IstNumbers,A2900),""))</f>
        <v>29</v>
      </c>
      <c r="J2900" s="1" t="e">
        <f>IF([first '# in title]&lt;[pos kw in title],MID([title],[pos kw in title]-6,6),#N/A)</f>
        <v>#N/A</v>
      </c>
      <c r="K2900" s="1" t="e">
        <f>IFERROR(MID(SUBSTITUTE([kw rough in title],",","."),FIND("(",[kw rough in title])+1,20),SUBSTITUTE(IFERROR(MID([kw rough in title],FIND(" ",[kw rough in title])+1,20),[kw rough in title]),",","."))</f>
        <v>#N/A</v>
      </c>
      <c r="L2900" s="1">
        <f>IFERROR(FIND("kW",[desc]),0)</f>
        <v>70</v>
      </c>
      <c r="M2900">
        <f t="array" ref="M2900">MIN(IFERROR(FIND(IstNumbers,E2900),""))</f>
        <v>34</v>
      </c>
      <c r="N2900" s="1" t="str">
        <f>IF([first '# in desc]&lt;[pos kw in desc],MID([desc],[pos kw in desc]-7,7))</f>
        <v xml:space="preserve">­me 42 </v>
      </c>
      <c r="O29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00" s="1" t="str">
        <f>TRIM(IF([first '# in desc]&lt;[pos kw in desc],MID([desc],[pos kw in desc]-6,6),FALSE))</f>
        <v>me 42</v>
      </c>
      <c r="Q2900" s="1" t="b">
        <f>IF(LEN([manuell])=0,IFERROR([kw fine in title]*1,IFERROR(SUMPRODUCT(COUNTIF(IsDigits,MID([kw in desc],ROW($A$1:$A$150),1)))=LEN([kw in desc]),#N/A)),[manuell])</f>
        <v>0</v>
      </c>
      <c r="R2900" s="1" t="str">
        <f>IF([pos kw in title]&gt;0,MID(J2900,#REF!,4),IF([first '# in title]&gt;0,MID([title],[first '# in title],3),IF([first '# in title]&gt;0,MID([desc],#REF!,3),VLOOKUP([productid],$G$2:$R$1386,8))))</f>
        <v>42-</v>
      </c>
      <c r="S2900" s="1" t="e">
        <f>IF([kw in desc]=[kw rough in title],[kw in desc]*1,IFERROR(LEFT([kw_dirty],3)*1,IFERROR(LEFT([kw_dirty],2)*1,"n.a.")))</f>
        <v>#N/A</v>
      </c>
      <c r="T2900" s="1"/>
      <c r="U2900" s="1">
        <f>VLOOKUP(Tabelle1[[#This Row],[productid]],Tabelle2[#All],2,FALSE)</f>
        <v>42</v>
      </c>
    </row>
    <row r="2901" spans="1:21" hidden="1">
      <c r="A2901" t="s">
        <v>3593</v>
      </c>
      <c r="B2901">
        <v>3420</v>
      </c>
      <c r="C2901">
        <v>289859</v>
      </c>
      <c r="D2901" t="s">
        <v>4871</v>
      </c>
      <c r="E2901" t="s">
        <v>4872</v>
      </c>
      <c r="F2901">
        <v>18406</v>
      </c>
      <c r="G2901">
        <v>3497887</v>
      </c>
      <c r="H2901">
        <f t="shared" si="45"/>
        <v>0</v>
      </c>
      <c r="I2901">
        <f t="array" ref="I2901">MIN(IFERROR(FIND(IstNumbers,A2901),""))</f>
        <v>13</v>
      </c>
      <c r="J2901" s="1" t="e">
        <f>IF([first '# in title]&lt;[pos kw in title],MID([title],[pos kw in title]-6,6),#N/A)</f>
        <v>#N/A</v>
      </c>
      <c r="K2901" s="1" t="e">
        <f>IFERROR(MID(SUBSTITUTE([kw rough in title],",","."),FIND("(",[kw rough in title])+1,20),SUBSTITUTE(IFERROR(MID([kw rough in title],FIND(" ",[kw rough in title])+1,20),[kw rough in title]),",","."))</f>
        <v>#N/A</v>
      </c>
      <c r="L2901" s="1">
        <f>IFERROR(FIND("kW",[desc]),0)</f>
        <v>70</v>
      </c>
      <c r="M2901">
        <f t="array" ref="M2901">MIN(IFERROR(FIND(IstNumbers,E2901),""))</f>
        <v>34</v>
      </c>
      <c r="N2901" s="1" t="str">
        <f>IF([first '# in desc]&lt;[pos kw in desc],MID([desc],[pos kw in desc]-7,7))</f>
        <v xml:space="preserve">­me 42 </v>
      </c>
      <c r="O29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01" s="1" t="str">
        <f>TRIM(IF([first '# in desc]&lt;[pos kw in desc],MID([desc],[pos kw in desc]-6,6),FALSE))</f>
        <v>me 42</v>
      </c>
      <c r="Q2901" s="1" t="b">
        <f>IF(LEN([manuell])=0,IFERROR([kw fine in title]*1,IFERROR(SUMPRODUCT(COUNTIF(IsDigits,MID([kw in desc],ROW($A$1:$A$150),1)))=LEN([kw in desc]),#N/A)),[manuell])</f>
        <v>0</v>
      </c>
      <c r="R2901" s="1" t="str">
        <f>IF([pos kw in title]&gt;0,MID(J2901,#REF!,4),IF([first '# in title]&gt;0,MID([title],[first '# in title],3),IF([first '# in title]&gt;0,MID([desc],#REF!,3),VLOOKUP([productid],$G$2:$R$1386,8))))</f>
        <v xml:space="preserve">42 </v>
      </c>
      <c r="S2901" s="1" t="e">
        <f>IF([kw in desc]=[kw rough in title],[kw in desc]*1,IFERROR(LEFT([kw_dirty],3)*1,IFERROR(LEFT([kw_dirty],2)*1,"n.a.")))</f>
        <v>#N/A</v>
      </c>
      <c r="T2901" s="1"/>
      <c r="U2901" s="1">
        <f>VLOOKUP(Tabelle1[[#This Row],[productid]],Tabelle2[#All],2,FALSE)</f>
        <v>42</v>
      </c>
    </row>
    <row r="2902" spans="1:21">
      <c r="A2902" t="s">
        <v>4783</v>
      </c>
      <c r="B2902">
        <v>2508</v>
      </c>
      <c r="C2902">
        <v>289859</v>
      </c>
      <c r="D2902" t="s">
        <v>4873</v>
      </c>
      <c r="E2902" t="s">
        <v>4874</v>
      </c>
      <c r="F2902">
        <v>18406</v>
      </c>
      <c r="G2902">
        <v>2286143</v>
      </c>
      <c r="H2902">
        <f t="shared" si="45"/>
        <v>0</v>
      </c>
      <c r="I2902">
        <f t="array" ref="I2902">MIN(IFERROR(FIND(IstNumbers,A2902),""))</f>
        <v>20</v>
      </c>
      <c r="J2902" s="1" t="e">
        <f>IF([first '# in title]&lt;[pos kw in title],MID([title],[pos kw in title]-6,6),#N/A)</f>
        <v>#N/A</v>
      </c>
      <c r="K2902" s="1" t="e">
        <f>IFERROR(MID(SUBSTITUTE([kw rough in title],",","."),FIND("(",[kw rough in title])+1,20),SUBSTITUTE(IFERROR(MID([kw rough in title],FIND(" ",[kw rough in title])+1,20),[kw rough in title]),",","."))</f>
        <v>#N/A</v>
      </c>
      <c r="L2902" s="1">
        <f>IFERROR(FIND("kW",[desc]),0)</f>
        <v>0</v>
      </c>
      <c r="M2902">
        <f t="array" ref="M2902">MIN(IFERROR(FIND(IstNumbers,E2902),""))</f>
        <v>33</v>
      </c>
      <c r="N2902" s="1" t="b">
        <f>IF([first '# in desc]&lt;[pos kw in desc],MID([desc],[pos kw in desc]-7,7))</f>
        <v>0</v>
      </c>
      <c r="O29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02" s="1" t="str">
        <f>TRIM(IF([first '# in desc]&lt;[pos kw in desc],MID([desc],[pos kw in desc]-6,6),FALSE))</f>
        <v>FALSCH</v>
      </c>
      <c r="Q2902" s="1" t="b">
        <f>IF(LEN([manuell])=0,IFERROR([kw fine in title]*1,IFERROR(SUMPRODUCT(COUNTIF(IsDigits,MID([kw in desc],ROW($A$1:$A$150),1)))=LEN([kw in desc]),#N/A)),[manuell])</f>
        <v>0</v>
      </c>
      <c r="R2902" s="1" t="str">
        <f>IF([pos kw in title]&gt;0,MID(J2902,#REF!,4),IF([first '# in title]&gt;0,MID([title],[first '# in title],3),IF([first '# in title]&gt;0,MID([desc],#REF!,3),VLOOKUP([productid],$G$2:$R$1386,8))))</f>
        <v>146</v>
      </c>
      <c r="S2902" s="1" t="e">
        <f>IF([kw in desc]=[kw rough in title],[kw in desc]*1,IFERROR(LEFT([kw_dirty],3)*1,IFERROR(LEFT([kw_dirty],2)*1,"n.a.")))</f>
        <v>#N/A</v>
      </c>
      <c r="T2902" s="1"/>
      <c r="U2902" s="1" t="e">
        <f>VLOOKUP(Tabelle1[[#This Row],[productid]],Tabelle2[#All],2,FALSE)</f>
        <v>#N/A</v>
      </c>
    </row>
    <row r="2903" spans="1:21" hidden="1">
      <c r="A2903" t="s">
        <v>4790</v>
      </c>
      <c r="B2903">
        <v>2359</v>
      </c>
      <c r="C2903">
        <v>289859</v>
      </c>
      <c r="D2903" t="s">
        <v>4875</v>
      </c>
      <c r="E2903" t="s">
        <v>4362</v>
      </c>
      <c r="F2903">
        <v>18406</v>
      </c>
      <c r="G2903">
        <v>1219746</v>
      </c>
      <c r="H2903">
        <f t="shared" si="45"/>
        <v>0</v>
      </c>
      <c r="I2903">
        <f t="array" ref="I2903">MIN(IFERROR(FIND(IstNumbers,A2903),""))</f>
        <v>13</v>
      </c>
      <c r="J2903" s="1" t="e">
        <f>IF([first '# in title]&lt;[pos kw in title],MID([title],[pos kw in title]-6,6),#N/A)</f>
        <v>#N/A</v>
      </c>
      <c r="K2903" s="1" t="e">
        <f>IFERROR(MID(SUBSTITUTE([kw rough in title],",","."),FIND("(",[kw rough in title])+1,20),SUBSTITUTE(IFERROR(MID([kw rough in title],FIND(" ",[kw rough in title])+1,20),[kw rough in title]),",","."))</f>
        <v>#N/A</v>
      </c>
      <c r="L2903" s="1">
        <f>IFERROR(FIND("kW",[desc]),0)</f>
        <v>71</v>
      </c>
      <c r="M2903">
        <f t="array" ref="M2903">MIN(IFERROR(FIND(IstNumbers,E2903),""))</f>
        <v>29</v>
      </c>
      <c r="N2903" s="1" t="str">
        <f>IF([first '# in desc]&lt;[pos kw in desc],MID([desc],[pos kw in desc]-7,7))</f>
        <v xml:space="preserve">­me 16 </v>
      </c>
      <c r="O290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03" s="1" t="str">
        <f>TRIM(IF([first '# in desc]&lt;[pos kw in desc],MID([desc],[pos kw in desc]-6,6),FALSE))</f>
        <v>me 16</v>
      </c>
      <c r="Q2903" s="1" t="b">
        <f>IF(LEN([manuell])=0,IFERROR([kw fine in title]*1,IFERROR(SUMPRODUCT(COUNTIF(IsDigits,MID([kw in desc],ROW($A$1:$A$150),1)))=LEN([kw in desc]),#N/A)),[manuell])</f>
        <v>0</v>
      </c>
      <c r="R2903" s="1" t="str">
        <f>IF([pos kw in title]&gt;0,MID(J2903,#REF!,4),IF([first '# in title]&gt;0,MID([title],[first '# in title],3),IF([first '# in title]&gt;0,MID([desc],#REF!,3),VLOOKUP([productid],$G$2:$R$1386,8))))</f>
        <v xml:space="preserve">16 </v>
      </c>
      <c r="S2903" s="1" t="e">
        <f>IF([kw in desc]=[kw rough in title],[kw in desc]*1,IFERROR(LEFT([kw_dirty],3)*1,IFERROR(LEFT([kw_dirty],2)*1,"n.a.")))</f>
        <v>#N/A</v>
      </c>
      <c r="T2903" s="1"/>
      <c r="U2903" s="1">
        <f>VLOOKUP(Tabelle1[[#This Row],[productid]],Tabelle2[#All],2,FALSE)</f>
        <v>16</v>
      </c>
    </row>
    <row r="2904" spans="1:21" hidden="1">
      <c r="A2904" t="s">
        <v>2837</v>
      </c>
      <c r="B2904">
        <v>2394</v>
      </c>
      <c r="C2904">
        <v>289859</v>
      </c>
      <c r="D2904" t="s">
        <v>4876</v>
      </c>
      <c r="E2904" t="s">
        <v>4877</v>
      </c>
      <c r="F2904">
        <v>18406</v>
      </c>
      <c r="G2904">
        <v>3712883</v>
      </c>
      <c r="H2904">
        <f t="shared" si="45"/>
        <v>20</v>
      </c>
      <c r="I2904">
        <f t="array" ref="I2904">MIN(IFERROR(FIND(IstNumbers,A2904),""))</f>
        <v>17</v>
      </c>
      <c r="J2904" s="1" t="str">
        <f>IF([first '# in title]&lt;[pos kw in title],MID([title],[pos kw in title]-6,6),#N/A)</f>
        <v xml:space="preserve">ur 16 </v>
      </c>
      <c r="K290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04" s="1">
        <f>IFERROR(FIND("kW",[desc]),0)</f>
        <v>71</v>
      </c>
      <c r="M2904">
        <f t="array" ref="M2904">MIN(IFERROR(FIND(IstNumbers,E2904),""))</f>
        <v>29</v>
      </c>
      <c r="N2904" s="1" t="str">
        <f>IF([first '# in desc]&lt;[pos kw in desc],MID([desc],[pos kw in desc]-7,7))</f>
        <v xml:space="preserve">­me 16 </v>
      </c>
      <c r="O290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04" s="1" t="str">
        <f>TRIM(IF([first '# in desc]&lt;[pos kw in desc],MID([desc],[pos kw in desc]-6,6),FALSE))</f>
        <v>me 16</v>
      </c>
      <c r="Q2904" s="1">
        <f>IF(LEN([manuell])=0,IFERROR([kw fine in title]*1,IFERROR(SUMPRODUCT(COUNTIF(IsDigits,MID([kw in desc],ROW($A$1:$A$150),1)))=LEN([kw in desc]),#N/A)),[manuell])</f>
        <v>16</v>
      </c>
      <c r="R2904" s="1" t="e">
        <f>IF([pos kw in title]&gt;0,MID(J2904,#REF!,4),IF([first '# in title]&gt;0,MID([title],[first '# in title],3),IF([first '# in title]&gt;0,MID([desc],#REF!,3),VLOOKUP([productid],$G$2:$R$1386,8))))</f>
        <v>#REF!</v>
      </c>
      <c r="S2904" s="1" t="str">
        <f>IF([kw in desc]=[kw rough in title],[kw in desc]*1,IFERROR(LEFT([kw_dirty],3)*1,IFERROR(LEFT([kw_dirty],2)*1,"n.a.")))</f>
        <v>n.a.</v>
      </c>
      <c r="T2904" s="1"/>
      <c r="U2904" s="1">
        <f>VLOOKUP(Tabelle1[[#This Row],[productid]],Tabelle2[#All],2,FALSE)</f>
        <v>16</v>
      </c>
    </row>
    <row r="2905" spans="1:21" hidden="1">
      <c r="A2905" t="s">
        <v>4829</v>
      </c>
      <c r="B2905">
        <v>3380</v>
      </c>
      <c r="C2905">
        <v>289859</v>
      </c>
      <c r="D2905" t="s">
        <v>4878</v>
      </c>
      <c r="E2905" t="s">
        <v>4414</v>
      </c>
      <c r="F2905">
        <v>18406</v>
      </c>
      <c r="G2905">
        <v>1750863</v>
      </c>
      <c r="H2905">
        <f t="shared" si="45"/>
        <v>0</v>
      </c>
      <c r="I2905">
        <f t="array" ref="I2905">MIN(IFERROR(FIND(IstNumbers,A2905),""))</f>
        <v>29</v>
      </c>
      <c r="J2905" s="1" t="e">
        <f>IF([first '# in title]&lt;[pos kw in title],MID([title],[pos kw in title]-6,6),#N/A)</f>
        <v>#N/A</v>
      </c>
      <c r="K2905" s="1" t="e">
        <f>IFERROR(MID(SUBSTITUTE([kw rough in title],",","."),FIND("(",[kw rough in title])+1,20),SUBSTITUTE(IFERROR(MID([kw rough in title],FIND(" ",[kw rough in title])+1,20),[kw rough in title]),",","."))</f>
        <v>#N/A</v>
      </c>
      <c r="L2905" s="1">
        <f>IFERROR(FIND("kW",[desc]),0)</f>
        <v>70</v>
      </c>
      <c r="M2905">
        <f t="array" ref="M2905">MIN(IFERROR(FIND(IstNumbers,E2905),""))</f>
        <v>34</v>
      </c>
      <c r="N2905" s="1" t="str">
        <f>IF([first '# in desc]&lt;[pos kw in desc],MID([desc],[pos kw in desc]-7,7))</f>
        <v xml:space="preserve">­me 42 </v>
      </c>
      <c r="O29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05" s="1" t="str">
        <f>TRIM(IF([first '# in desc]&lt;[pos kw in desc],MID([desc],[pos kw in desc]-6,6),FALSE))</f>
        <v>me 42</v>
      </c>
      <c r="Q2905" s="1" t="b">
        <f>IF(LEN([manuell])=0,IFERROR([kw fine in title]*1,IFERROR(SUMPRODUCT(COUNTIF(IsDigits,MID([kw in desc],ROW($A$1:$A$150),1)))=LEN([kw in desc]),#N/A)),[manuell])</f>
        <v>0</v>
      </c>
      <c r="R2905" s="1" t="str">
        <f>IF([pos kw in title]&gt;0,MID(J2905,#REF!,4),IF([first '# in title]&gt;0,MID([title],[first '# in title],3),IF([first '# in title]&gt;0,MID([desc],#REF!,3),VLOOKUP([productid],$G$2:$R$1386,8))))</f>
        <v>42-</v>
      </c>
      <c r="S2905" s="1" t="e">
        <f>IF([kw in desc]=[kw rough in title],[kw in desc]*1,IFERROR(LEFT([kw_dirty],3)*1,IFERROR(LEFT([kw_dirty],2)*1,"n.a.")))</f>
        <v>#N/A</v>
      </c>
      <c r="T2905" s="1"/>
      <c r="U2905" s="1">
        <f>VLOOKUP(Tabelle1[[#This Row],[productid]],Tabelle2[#All],2,FALSE)</f>
        <v>42</v>
      </c>
    </row>
    <row r="2906" spans="1:21" hidden="1">
      <c r="A2906" t="s">
        <v>3593</v>
      </c>
      <c r="B2906">
        <v>3420</v>
      </c>
      <c r="C2906">
        <v>289859</v>
      </c>
      <c r="D2906" t="s">
        <v>4879</v>
      </c>
      <c r="E2906" t="s">
        <v>4880</v>
      </c>
      <c r="F2906">
        <v>18406</v>
      </c>
      <c r="G2906">
        <v>3497887</v>
      </c>
      <c r="H2906">
        <f t="shared" si="45"/>
        <v>0</v>
      </c>
      <c r="I2906">
        <f t="array" ref="I2906">MIN(IFERROR(FIND(IstNumbers,A2906),""))</f>
        <v>13</v>
      </c>
      <c r="J2906" s="1" t="e">
        <f>IF([first '# in title]&lt;[pos kw in title],MID([title],[pos kw in title]-6,6),#N/A)</f>
        <v>#N/A</v>
      </c>
      <c r="K2906" s="1" t="e">
        <f>IFERROR(MID(SUBSTITUTE([kw rough in title],",","."),FIND("(",[kw rough in title])+1,20),SUBSTITUTE(IFERROR(MID([kw rough in title],FIND(" ",[kw rough in title])+1,20),[kw rough in title]),",","."))</f>
        <v>#N/A</v>
      </c>
      <c r="L2906" s="1">
        <f>IFERROR(FIND("kW",[desc]),0)</f>
        <v>70</v>
      </c>
      <c r="M2906">
        <f t="array" ref="M2906">MIN(IFERROR(FIND(IstNumbers,E2906),""))</f>
        <v>34</v>
      </c>
      <c r="N2906" s="1" t="str">
        <f>IF([first '# in desc]&lt;[pos kw in desc],MID([desc],[pos kw in desc]-7,7))</f>
        <v xml:space="preserve">­me 42 </v>
      </c>
      <c r="O29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06" s="1" t="str">
        <f>TRIM(IF([first '# in desc]&lt;[pos kw in desc],MID([desc],[pos kw in desc]-6,6),FALSE))</f>
        <v>me 42</v>
      </c>
      <c r="Q2906" s="1" t="b">
        <f>IF(LEN([manuell])=0,IFERROR([kw fine in title]*1,IFERROR(SUMPRODUCT(COUNTIF(IsDigits,MID([kw in desc],ROW($A$1:$A$150),1)))=LEN([kw in desc]),#N/A)),[manuell])</f>
        <v>0</v>
      </c>
      <c r="R2906" s="1" t="str">
        <f>IF([pos kw in title]&gt;0,MID(J2906,#REF!,4),IF([first '# in title]&gt;0,MID([title],[first '# in title],3),IF([first '# in title]&gt;0,MID([desc],#REF!,3),VLOOKUP([productid],$G$2:$R$1386,8))))</f>
        <v xml:space="preserve">42 </v>
      </c>
      <c r="S2906" s="1" t="e">
        <f>IF([kw in desc]=[kw rough in title],[kw in desc]*1,IFERROR(LEFT([kw_dirty],3)*1,IFERROR(LEFT([kw_dirty],2)*1,"n.a.")))</f>
        <v>#N/A</v>
      </c>
      <c r="T2906" s="1"/>
      <c r="U2906" s="1">
        <f>VLOOKUP(Tabelle1[[#This Row],[productid]],Tabelle2[#All],2,FALSE)</f>
        <v>42</v>
      </c>
    </row>
    <row r="2907" spans="1:21">
      <c r="A2907" t="s">
        <v>4783</v>
      </c>
      <c r="B2907">
        <v>2508</v>
      </c>
      <c r="C2907">
        <v>289859</v>
      </c>
      <c r="D2907" t="s">
        <v>4881</v>
      </c>
      <c r="E2907" t="s">
        <v>4882</v>
      </c>
      <c r="F2907">
        <v>18406</v>
      </c>
      <c r="G2907">
        <v>2286143</v>
      </c>
      <c r="H2907">
        <f t="shared" si="45"/>
        <v>0</v>
      </c>
      <c r="I2907">
        <f t="array" ref="I2907">MIN(IFERROR(FIND(IstNumbers,A2907),""))</f>
        <v>20</v>
      </c>
      <c r="J2907" s="1" t="e">
        <f>IF([first '# in title]&lt;[pos kw in title],MID([title],[pos kw in title]-6,6),#N/A)</f>
        <v>#N/A</v>
      </c>
      <c r="K2907" s="1" t="e">
        <f>IFERROR(MID(SUBSTITUTE([kw rough in title],",","."),FIND("(",[kw rough in title])+1,20),SUBSTITUTE(IFERROR(MID([kw rough in title],FIND(" ",[kw rough in title])+1,20),[kw rough in title]),",","."))</f>
        <v>#N/A</v>
      </c>
      <c r="L2907" s="1">
        <f>IFERROR(FIND("kW",[desc]),0)</f>
        <v>0</v>
      </c>
      <c r="M2907">
        <f t="array" ref="M2907">MIN(IFERROR(FIND(IstNumbers,E2907),""))</f>
        <v>33</v>
      </c>
      <c r="N2907" s="1" t="b">
        <f>IF([first '# in desc]&lt;[pos kw in desc],MID([desc],[pos kw in desc]-7,7))</f>
        <v>0</v>
      </c>
      <c r="O29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07" s="1" t="str">
        <f>TRIM(IF([first '# in desc]&lt;[pos kw in desc],MID([desc],[pos kw in desc]-6,6),FALSE))</f>
        <v>FALSCH</v>
      </c>
      <c r="Q2907" s="1" t="b">
        <f>IF(LEN([manuell])=0,IFERROR([kw fine in title]*1,IFERROR(SUMPRODUCT(COUNTIF(IsDigits,MID([kw in desc],ROW($A$1:$A$150),1)))=LEN([kw in desc]),#N/A)),[manuell])</f>
        <v>0</v>
      </c>
      <c r="R2907" s="1" t="str">
        <f>IF([pos kw in title]&gt;0,MID(J2907,#REF!,4),IF([first '# in title]&gt;0,MID([title],[first '# in title],3),IF([first '# in title]&gt;0,MID([desc],#REF!,3),VLOOKUP([productid],$G$2:$R$1386,8))))</f>
        <v>146</v>
      </c>
      <c r="S2907" s="1" t="e">
        <f>IF([kw in desc]=[kw rough in title],[kw in desc]*1,IFERROR(LEFT([kw_dirty],3)*1,IFERROR(LEFT([kw_dirty],2)*1,"n.a.")))</f>
        <v>#N/A</v>
      </c>
      <c r="T2907" s="1"/>
      <c r="U2907" s="1" t="e">
        <f>VLOOKUP(Tabelle1[[#This Row],[productid]],Tabelle2[#All],2,FALSE)</f>
        <v>#N/A</v>
      </c>
    </row>
    <row r="2908" spans="1:21" hidden="1">
      <c r="A2908" t="s">
        <v>4790</v>
      </c>
      <c r="B2908">
        <v>2359</v>
      </c>
      <c r="C2908">
        <v>289859</v>
      </c>
      <c r="D2908" t="s">
        <v>4883</v>
      </c>
      <c r="E2908" t="s">
        <v>4525</v>
      </c>
      <c r="F2908">
        <v>18406</v>
      </c>
      <c r="G2908">
        <v>1219746</v>
      </c>
      <c r="H2908">
        <f t="shared" si="45"/>
        <v>0</v>
      </c>
      <c r="I2908">
        <f t="array" ref="I2908">MIN(IFERROR(FIND(IstNumbers,A2908),""))</f>
        <v>13</v>
      </c>
      <c r="J2908" s="1" t="e">
        <f>IF([first '# in title]&lt;[pos kw in title],MID([title],[pos kw in title]-6,6),#N/A)</f>
        <v>#N/A</v>
      </c>
      <c r="K2908" s="1" t="e">
        <f>IFERROR(MID(SUBSTITUTE([kw rough in title],",","."),FIND("(",[kw rough in title])+1,20),SUBSTITUTE(IFERROR(MID([kw rough in title],FIND(" ",[kw rough in title])+1,20),[kw rough in title]),",","."))</f>
        <v>#N/A</v>
      </c>
      <c r="L2908" s="1">
        <f>IFERROR(FIND("kW",[desc]),0)</f>
        <v>71</v>
      </c>
      <c r="M2908">
        <f t="array" ref="M2908">MIN(IFERROR(FIND(IstNumbers,E2908),""))</f>
        <v>29</v>
      </c>
      <c r="N2908" s="1" t="str">
        <f>IF([first '# in desc]&lt;[pos kw in desc],MID([desc],[pos kw in desc]-7,7))</f>
        <v xml:space="preserve">­me 16 </v>
      </c>
      <c r="O290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08" s="1" t="str">
        <f>TRIM(IF([first '# in desc]&lt;[pos kw in desc],MID([desc],[pos kw in desc]-6,6),FALSE))</f>
        <v>me 16</v>
      </c>
      <c r="Q2908" s="1" t="b">
        <f>IF(LEN([manuell])=0,IFERROR([kw fine in title]*1,IFERROR(SUMPRODUCT(COUNTIF(IsDigits,MID([kw in desc],ROW($A$1:$A$150),1)))=LEN([kw in desc]),#N/A)),[manuell])</f>
        <v>0</v>
      </c>
      <c r="R2908" s="1" t="str">
        <f>IF([pos kw in title]&gt;0,MID(J2908,#REF!,4),IF([first '# in title]&gt;0,MID([title],[first '# in title],3),IF([first '# in title]&gt;0,MID([desc],#REF!,3),VLOOKUP([productid],$G$2:$R$1386,8))))</f>
        <v xml:space="preserve">16 </v>
      </c>
      <c r="S2908" s="1" t="e">
        <f>IF([kw in desc]=[kw rough in title],[kw in desc]*1,IFERROR(LEFT([kw_dirty],3)*1,IFERROR(LEFT([kw_dirty],2)*1,"n.a.")))</f>
        <v>#N/A</v>
      </c>
      <c r="T2908" s="1"/>
      <c r="U2908" s="1">
        <f>VLOOKUP(Tabelle1[[#This Row],[productid]],Tabelle2[#All],2,FALSE)</f>
        <v>16</v>
      </c>
    </row>
    <row r="2909" spans="1:21" hidden="1">
      <c r="A2909" t="s">
        <v>2837</v>
      </c>
      <c r="B2909">
        <v>2394</v>
      </c>
      <c r="C2909">
        <v>289859</v>
      </c>
      <c r="D2909" t="s">
        <v>4884</v>
      </c>
      <c r="E2909" t="s">
        <v>4885</v>
      </c>
      <c r="F2909">
        <v>18406</v>
      </c>
      <c r="G2909">
        <v>3712883</v>
      </c>
      <c r="H2909">
        <f t="shared" si="45"/>
        <v>20</v>
      </c>
      <c r="I2909">
        <f t="array" ref="I2909">MIN(IFERROR(FIND(IstNumbers,A2909),""))</f>
        <v>17</v>
      </c>
      <c r="J2909" s="1" t="str">
        <f>IF([first '# in title]&lt;[pos kw in title],MID([title],[pos kw in title]-6,6),#N/A)</f>
        <v xml:space="preserve">ur 16 </v>
      </c>
      <c r="K290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09" s="1">
        <f>IFERROR(FIND("kW",[desc]),0)</f>
        <v>71</v>
      </c>
      <c r="M2909">
        <f t="array" ref="M2909">MIN(IFERROR(FIND(IstNumbers,E2909),""))</f>
        <v>29</v>
      </c>
      <c r="N2909" s="1" t="str">
        <f>IF([first '# in desc]&lt;[pos kw in desc],MID([desc],[pos kw in desc]-7,7))</f>
        <v xml:space="preserve">­me 16 </v>
      </c>
      <c r="O290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09" s="1" t="str">
        <f>TRIM(IF([first '# in desc]&lt;[pos kw in desc],MID([desc],[pos kw in desc]-6,6),FALSE))</f>
        <v>me 16</v>
      </c>
      <c r="Q2909" s="1">
        <f>IF(LEN([manuell])=0,IFERROR([kw fine in title]*1,IFERROR(SUMPRODUCT(COUNTIF(IsDigits,MID([kw in desc],ROW($A$1:$A$150),1)))=LEN([kw in desc]),#N/A)),[manuell])</f>
        <v>16</v>
      </c>
      <c r="R2909" s="1" t="e">
        <f>IF([pos kw in title]&gt;0,MID(J2909,#REF!,4),IF([first '# in title]&gt;0,MID([title],[first '# in title],3),IF([first '# in title]&gt;0,MID([desc],#REF!,3),VLOOKUP([productid],$G$2:$R$1386,8))))</f>
        <v>#REF!</v>
      </c>
      <c r="S2909" s="1" t="str">
        <f>IF([kw in desc]=[kw rough in title],[kw in desc]*1,IFERROR(LEFT([kw_dirty],3)*1,IFERROR(LEFT([kw_dirty],2)*1,"n.a.")))</f>
        <v>n.a.</v>
      </c>
      <c r="T2909" s="1"/>
      <c r="U2909" s="1">
        <f>VLOOKUP(Tabelle1[[#This Row],[productid]],Tabelle2[#All],2,FALSE)</f>
        <v>16</v>
      </c>
    </row>
    <row r="2910" spans="1:21" hidden="1">
      <c r="A2910" t="s">
        <v>4829</v>
      </c>
      <c r="B2910">
        <v>3380</v>
      </c>
      <c r="C2910">
        <v>289859</v>
      </c>
      <c r="D2910" t="s">
        <v>4886</v>
      </c>
      <c r="E2910" t="s">
        <v>4887</v>
      </c>
      <c r="F2910">
        <v>18406</v>
      </c>
      <c r="G2910">
        <v>1750863</v>
      </c>
      <c r="H2910">
        <f t="shared" si="45"/>
        <v>0</v>
      </c>
      <c r="I2910">
        <f t="array" ref="I2910">MIN(IFERROR(FIND(IstNumbers,A2910),""))</f>
        <v>29</v>
      </c>
      <c r="J2910" s="1" t="e">
        <f>IF([first '# in title]&lt;[pos kw in title],MID([title],[pos kw in title]-6,6),#N/A)</f>
        <v>#N/A</v>
      </c>
      <c r="K2910" s="1" t="e">
        <f>IFERROR(MID(SUBSTITUTE([kw rough in title],",","."),FIND("(",[kw rough in title])+1,20),SUBSTITUTE(IFERROR(MID([kw rough in title],FIND(" ",[kw rough in title])+1,20),[kw rough in title]),",","."))</f>
        <v>#N/A</v>
      </c>
      <c r="L2910" s="1">
        <f>IFERROR(FIND("kW",[desc]),0)</f>
        <v>70</v>
      </c>
      <c r="M2910">
        <f t="array" ref="M2910">MIN(IFERROR(FIND(IstNumbers,E2910),""))</f>
        <v>34</v>
      </c>
      <c r="N2910" s="1" t="str">
        <f>IF([first '# in desc]&lt;[pos kw in desc],MID([desc],[pos kw in desc]-7,7))</f>
        <v xml:space="preserve">­me 42 </v>
      </c>
      <c r="O29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10" s="1" t="str">
        <f>TRIM(IF([first '# in desc]&lt;[pos kw in desc],MID([desc],[pos kw in desc]-6,6),FALSE))</f>
        <v>me 42</v>
      </c>
      <c r="Q2910" s="1" t="b">
        <f>IF(LEN([manuell])=0,IFERROR([kw fine in title]*1,IFERROR(SUMPRODUCT(COUNTIF(IsDigits,MID([kw in desc],ROW($A$1:$A$150),1)))=LEN([kw in desc]),#N/A)),[manuell])</f>
        <v>0</v>
      </c>
      <c r="R2910" s="1" t="str">
        <f>IF([pos kw in title]&gt;0,MID(J2910,#REF!,4),IF([first '# in title]&gt;0,MID([title],[first '# in title],3),IF([first '# in title]&gt;0,MID([desc],#REF!,3),VLOOKUP([productid],$G$2:$R$1386,8))))</f>
        <v>42-</v>
      </c>
      <c r="S2910" s="1" t="e">
        <f>IF([kw in desc]=[kw rough in title],[kw in desc]*1,IFERROR(LEFT([kw_dirty],3)*1,IFERROR(LEFT([kw_dirty],2)*1,"n.a.")))</f>
        <v>#N/A</v>
      </c>
      <c r="T2910" s="1"/>
      <c r="U2910" s="1">
        <f>VLOOKUP(Tabelle1[[#This Row],[productid]],Tabelle2[#All],2,FALSE)</f>
        <v>42</v>
      </c>
    </row>
    <row r="2911" spans="1:21" hidden="1">
      <c r="A2911" t="s">
        <v>3593</v>
      </c>
      <c r="B2911">
        <v>3420</v>
      </c>
      <c r="C2911">
        <v>289859</v>
      </c>
      <c r="D2911" t="s">
        <v>4888</v>
      </c>
      <c r="E2911" t="s">
        <v>4889</v>
      </c>
      <c r="F2911">
        <v>18406</v>
      </c>
      <c r="G2911">
        <v>3497887</v>
      </c>
      <c r="H2911">
        <f t="shared" si="45"/>
        <v>0</v>
      </c>
      <c r="I2911">
        <f t="array" ref="I2911">MIN(IFERROR(FIND(IstNumbers,A2911),""))</f>
        <v>13</v>
      </c>
      <c r="J2911" s="1" t="e">
        <f>IF([first '# in title]&lt;[pos kw in title],MID([title],[pos kw in title]-6,6),#N/A)</f>
        <v>#N/A</v>
      </c>
      <c r="K2911" s="1" t="e">
        <f>IFERROR(MID(SUBSTITUTE([kw rough in title],",","."),FIND("(",[kw rough in title])+1,20),SUBSTITUTE(IFERROR(MID([kw rough in title],FIND(" ",[kw rough in title])+1,20),[kw rough in title]),",","."))</f>
        <v>#N/A</v>
      </c>
      <c r="L2911" s="1">
        <f>IFERROR(FIND("kW",[desc]),0)</f>
        <v>70</v>
      </c>
      <c r="M2911">
        <f t="array" ref="M2911">MIN(IFERROR(FIND(IstNumbers,E2911),""))</f>
        <v>34</v>
      </c>
      <c r="N2911" s="1" t="str">
        <f>IF([first '# in desc]&lt;[pos kw in desc],MID([desc],[pos kw in desc]-7,7))</f>
        <v xml:space="preserve">­me 42 </v>
      </c>
      <c r="O29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11" s="1" t="str">
        <f>TRIM(IF([first '# in desc]&lt;[pos kw in desc],MID([desc],[pos kw in desc]-6,6),FALSE))</f>
        <v>me 42</v>
      </c>
      <c r="Q2911" s="1" t="b">
        <f>IF(LEN([manuell])=0,IFERROR([kw fine in title]*1,IFERROR(SUMPRODUCT(COUNTIF(IsDigits,MID([kw in desc],ROW($A$1:$A$150),1)))=LEN([kw in desc]),#N/A)),[manuell])</f>
        <v>0</v>
      </c>
      <c r="R2911" s="1" t="str">
        <f>IF([pos kw in title]&gt;0,MID(J2911,#REF!,4),IF([first '# in title]&gt;0,MID([title],[first '# in title],3),IF([first '# in title]&gt;0,MID([desc],#REF!,3),VLOOKUP([productid],$G$2:$R$1386,8))))</f>
        <v xml:space="preserve">42 </v>
      </c>
      <c r="S2911" s="1" t="e">
        <f>IF([kw in desc]=[kw rough in title],[kw in desc]*1,IFERROR(LEFT([kw_dirty],3)*1,IFERROR(LEFT([kw_dirty],2)*1,"n.a.")))</f>
        <v>#N/A</v>
      </c>
      <c r="T2911" s="1"/>
      <c r="U2911" s="1">
        <f>VLOOKUP(Tabelle1[[#This Row],[productid]],Tabelle2[#All],2,FALSE)</f>
        <v>42</v>
      </c>
    </row>
    <row r="2912" spans="1:21" hidden="1">
      <c r="A2912" t="s">
        <v>4790</v>
      </c>
      <c r="B2912">
        <v>2359</v>
      </c>
      <c r="C2912">
        <v>289859</v>
      </c>
      <c r="D2912" t="s">
        <v>4890</v>
      </c>
      <c r="E2912" t="s">
        <v>4547</v>
      </c>
      <c r="F2912">
        <v>18406</v>
      </c>
      <c r="G2912">
        <v>1219746</v>
      </c>
      <c r="H2912">
        <f t="shared" si="45"/>
        <v>0</v>
      </c>
      <c r="I2912">
        <f t="array" ref="I2912">MIN(IFERROR(FIND(IstNumbers,A2912),""))</f>
        <v>13</v>
      </c>
      <c r="J2912" s="1" t="e">
        <f>IF([first '# in title]&lt;[pos kw in title],MID([title],[pos kw in title]-6,6),#N/A)</f>
        <v>#N/A</v>
      </c>
      <c r="K2912" s="1" t="e">
        <f>IFERROR(MID(SUBSTITUTE([kw rough in title],",","."),FIND("(",[kw rough in title])+1,20),SUBSTITUTE(IFERROR(MID([kw rough in title],FIND(" ",[kw rough in title])+1,20),[kw rough in title]),",","."))</f>
        <v>#N/A</v>
      </c>
      <c r="L2912" s="1">
        <f>IFERROR(FIND("kW",[desc]),0)</f>
        <v>71</v>
      </c>
      <c r="M2912">
        <f t="array" ref="M2912">MIN(IFERROR(FIND(IstNumbers,E2912),""))</f>
        <v>29</v>
      </c>
      <c r="N2912" s="1" t="str">
        <f>IF([first '# in desc]&lt;[pos kw in desc],MID([desc],[pos kw in desc]-7,7))</f>
        <v xml:space="preserve">­me 16 </v>
      </c>
      <c r="O291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12" s="1" t="str">
        <f>TRIM(IF([first '# in desc]&lt;[pos kw in desc],MID([desc],[pos kw in desc]-6,6),FALSE))</f>
        <v>me 16</v>
      </c>
      <c r="Q2912" s="1" t="b">
        <f>IF(LEN([manuell])=0,IFERROR([kw fine in title]*1,IFERROR(SUMPRODUCT(COUNTIF(IsDigits,MID([kw in desc],ROW($A$1:$A$150),1)))=LEN([kw in desc]),#N/A)),[manuell])</f>
        <v>0</v>
      </c>
      <c r="R2912" s="1" t="str">
        <f>IF([pos kw in title]&gt;0,MID(J2912,#REF!,4),IF([first '# in title]&gt;0,MID([title],[first '# in title],3),IF([first '# in title]&gt;0,MID([desc],#REF!,3),VLOOKUP([productid],$G$2:$R$1386,8))))</f>
        <v xml:space="preserve">16 </v>
      </c>
      <c r="S2912" s="1" t="e">
        <f>IF([kw in desc]=[kw rough in title],[kw in desc]*1,IFERROR(LEFT([kw_dirty],3)*1,IFERROR(LEFT([kw_dirty],2)*1,"n.a.")))</f>
        <v>#N/A</v>
      </c>
      <c r="T2912" s="1"/>
      <c r="U2912" s="1">
        <f>VLOOKUP(Tabelle1[[#This Row],[productid]],Tabelle2[#All],2,FALSE)</f>
        <v>16</v>
      </c>
    </row>
    <row r="2913" spans="1:21" hidden="1">
      <c r="A2913" t="s">
        <v>2837</v>
      </c>
      <c r="B2913">
        <v>2394</v>
      </c>
      <c r="C2913">
        <v>289859</v>
      </c>
      <c r="D2913" t="s">
        <v>4891</v>
      </c>
      <c r="E2913" t="s">
        <v>4892</v>
      </c>
      <c r="F2913">
        <v>18406</v>
      </c>
      <c r="G2913">
        <v>3712883</v>
      </c>
      <c r="H2913">
        <f t="shared" si="45"/>
        <v>20</v>
      </c>
      <c r="I2913">
        <f t="array" ref="I2913">MIN(IFERROR(FIND(IstNumbers,A2913),""))</f>
        <v>17</v>
      </c>
      <c r="J2913" s="1" t="str">
        <f>IF([first '# in title]&lt;[pos kw in title],MID([title],[pos kw in title]-6,6),#N/A)</f>
        <v xml:space="preserve">ur 16 </v>
      </c>
      <c r="K291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13" s="1">
        <f>IFERROR(FIND("kW",[desc]),0)</f>
        <v>71</v>
      </c>
      <c r="M2913">
        <f t="array" ref="M2913">MIN(IFERROR(FIND(IstNumbers,E2913),""))</f>
        <v>29</v>
      </c>
      <c r="N2913" s="1" t="str">
        <f>IF([first '# in desc]&lt;[pos kw in desc],MID([desc],[pos kw in desc]-7,7))</f>
        <v xml:space="preserve">­me 16 </v>
      </c>
      <c r="O291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13" s="1" t="str">
        <f>TRIM(IF([first '# in desc]&lt;[pos kw in desc],MID([desc],[pos kw in desc]-6,6),FALSE))</f>
        <v>me 16</v>
      </c>
      <c r="Q2913" s="1">
        <f>IF(LEN([manuell])=0,IFERROR([kw fine in title]*1,IFERROR(SUMPRODUCT(COUNTIF(IsDigits,MID([kw in desc],ROW($A$1:$A$150),1)))=LEN([kw in desc]),#N/A)),[manuell])</f>
        <v>16</v>
      </c>
      <c r="R2913" s="1" t="e">
        <f>IF([pos kw in title]&gt;0,MID(J2913,#REF!,4),IF([first '# in title]&gt;0,MID([title],[first '# in title],3),IF([first '# in title]&gt;0,MID([desc],#REF!,3),VLOOKUP([productid],$G$2:$R$1386,8))))</f>
        <v>#REF!</v>
      </c>
      <c r="S2913" s="1" t="str">
        <f>IF([kw in desc]=[kw rough in title],[kw in desc]*1,IFERROR(LEFT([kw_dirty],3)*1,IFERROR(LEFT([kw_dirty],2)*1,"n.a.")))</f>
        <v>n.a.</v>
      </c>
      <c r="T2913" s="1"/>
      <c r="U2913" s="1">
        <f>VLOOKUP(Tabelle1[[#This Row],[productid]],Tabelle2[#All],2,FALSE)</f>
        <v>16</v>
      </c>
    </row>
    <row r="2914" spans="1:21" hidden="1">
      <c r="A2914" t="s">
        <v>4829</v>
      </c>
      <c r="B2914">
        <v>3380</v>
      </c>
      <c r="C2914">
        <v>289859</v>
      </c>
      <c r="D2914" t="s">
        <v>4893</v>
      </c>
      <c r="E2914" t="s">
        <v>4395</v>
      </c>
      <c r="F2914">
        <v>18406</v>
      </c>
      <c r="G2914">
        <v>1750863</v>
      </c>
      <c r="H2914">
        <f t="shared" si="45"/>
        <v>0</v>
      </c>
      <c r="I2914">
        <f t="array" ref="I2914">MIN(IFERROR(FIND(IstNumbers,A2914),""))</f>
        <v>29</v>
      </c>
      <c r="J2914" s="1" t="e">
        <f>IF([first '# in title]&lt;[pos kw in title],MID([title],[pos kw in title]-6,6),#N/A)</f>
        <v>#N/A</v>
      </c>
      <c r="K2914" s="1" t="e">
        <f>IFERROR(MID(SUBSTITUTE([kw rough in title],",","."),FIND("(",[kw rough in title])+1,20),SUBSTITUTE(IFERROR(MID([kw rough in title],FIND(" ",[kw rough in title])+1,20),[kw rough in title]),",","."))</f>
        <v>#N/A</v>
      </c>
      <c r="L2914" s="1">
        <f>IFERROR(FIND("kW",[desc]),0)</f>
        <v>70</v>
      </c>
      <c r="M2914">
        <f t="array" ref="M2914">MIN(IFERROR(FIND(IstNumbers,E2914),""))</f>
        <v>34</v>
      </c>
      <c r="N2914" s="1" t="str">
        <f>IF([first '# in desc]&lt;[pos kw in desc],MID([desc],[pos kw in desc]-7,7))</f>
        <v xml:space="preserve">­me 42 </v>
      </c>
      <c r="O29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14" s="1" t="str">
        <f>TRIM(IF([first '# in desc]&lt;[pos kw in desc],MID([desc],[pos kw in desc]-6,6),FALSE))</f>
        <v>me 42</v>
      </c>
      <c r="Q2914" s="1" t="b">
        <f>IF(LEN([manuell])=0,IFERROR([kw fine in title]*1,IFERROR(SUMPRODUCT(COUNTIF(IsDigits,MID([kw in desc],ROW($A$1:$A$150),1)))=LEN([kw in desc]),#N/A)),[manuell])</f>
        <v>0</v>
      </c>
      <c r="R2914" s="1" t="str">
        <f>IF([pos kw in title]&gt;0,MID(J2914,#REF!,4),IF([first '# in title]&gt;0,MID([title],[first '# in title],3),IF([first '# in title]&gt;0,MID([desc],#REF!,3),VLOOKUP([productid],$G$2:$R$1386,8))))</f>
        <v>42-</v>
      </c>
      <c r="S2914" s="1" t="e">
        <f>IF([kw in desc]=[kw rough in title],[kw in desc]*1,IFERROR(LEFT([kw_dirty],3)*1,IFERROR(LEFT([kw_dirty],2)*1,"n.a.")))</f>
        <v>#N/A</v>
      </c>
      <c r="T2914" s="1"/>
      <c r="U2914" s="1">
        <f>VLOOKUP(Tabelle1[[#This Row],[productid]],Tabelle2[#All],2,FALSE)</f>
        <v>42</v>
      </c>
    </row>
    <row r="2915" spans="1:21" hidden="1">
      <c r="A2915" t="s">
        <v>3593</v>
      </c>
      <c r="B2915">
        <v>3420</v>
      </c>
      <c r="C2915">
        <v>289859</v>
      </c>
      <c r="D2915" t="s">
        <v>4894</v>
      </c>
      <c r="E2915" t="s">
        <v>4895</v>
      </c>
      <c r="F2915">
        <v>18406</v>
      </c>
      <c r="G2915">
        <v>3497887</v>
      </c>
      <c r="H2915">
        <f t="shared" si="45"/>
        <v>0</v>
      </c>
      <c r="I2915">
        <f t="array" ref="I2915">MIN(IFERROR(FIND(IstNumbers,A2915),""))</f>
        <v>13</v>
      </c>
      <c r="J2915" s="1" t="e">
        <f>IF([first '# in title]&lt;[pos kw in title],MID([title],[pos kw in title]-6,6),#N/A)</f>
        <v>#N/A</v>
      </c>
      <c r="K2915" s="1" t="e">
        <f>IFERROR(MID(SUBSTITUTE([kw rough in title],",","."),FIND("(",[kw rough in title])+1,20),SUBSTITUTE(IFERROR(MID([kw rough in title],FIND(" ",[kw rough in title])+1,20),[kw rough in title]),",","."))</f>
        <v>#N/A</v>
      </c>
      <c r="L2915" s="1">
        <f>IFERROR(FIND("kW",[desc]),0)</f>
        <v>70</v>
      </c>
      <c r="M2915">
        <f t="array" ref="M2915">MIN(IFERROR(FIND(IstNumbers,E2915),""))</f>
        <v>34</v>
      </c>
      <c r="N2915" s="1" t="str">
        <f>IF([first '# in desc]&lt;[pos kw in desc],MID([desc],[pos kw in desc]-7,7))</f>
        <v xml:space="preserve">­me 42 </v>
      </c>
      <c r="O29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15" s="1" t="str">
        <f>TRIM(IF([first '# in desc]&lt;[pos kw in desc],MID([desc],[pos kw in desc]-6,6),FALSE))</f>
        <v>me 42</v>
      </c>
      <c r="Q2915" s="1" t="b">
        <f>IF(LEN([manuell])=0,IFERROR([kw fine in title]*1,IFERROR(SUMPRODUCT(COUNTIF(IsDigits,MID([kw in desc],ROW($A$1:$A$150),1)))=LEN([kw in desc]),#N/A)),[manuell])</f>
        <v>0</v>
      </c>
      <c r="R2915" s="1" t="str">
        <f>IF([pos kw in title]&gt;0,MID(J2915,#REF!,4),IF([first '# in title]&gt;0,MID([title],[first '# in title],3),IF([first '# in title]&gt;0,MID([desc],#REF!,3),VLOOKUP([productid],$G$2:$R$1386,8))))</f>
        <v xml:space="preserve">42 </v>
      </c>
      <c r="S2915" s="1" t="e">
        <f>IF([kw in desc]=[kw rough in title],[kw in desc]*1,IFERROR(LEFT([kw_dirty],3)*1,IFERROR(LEFT([kw_dirty],2)*1,"n.a.")))</f>
        <v>#N/A</v>
      </c>
      <c r="T2915" s="1"/>
      <c r="U2915" s="1">
        <f>VLOOKUP(Tabelle1[[#This Row],[productid]],Tabelle2[#All],2,FALSE)</f>
        <v>42</v>
      </c>
    </row>
    <row r="2916" spans="1:21" hidden="1">
      <c r="A2916" t="s">
        <v>2837</v>
      </c>
      <c r="B2916">
        <v>2394</v>
      </c>
      <c r="C2916">
        <v>289859</v>
      </c>
      <c r="D2916" t="s">
        <v>4896</v>
      </c>
      <c r="E2916" t="s">
        <v>4897</v>
      </c>
      <c r="F2916">
        <v>18406</v>
      </c>
      <c r="G2916">
        <v>3712883</v>
      </c>
      <c r="H2916">
        <f t="shared" si="45"/>
        <v>20</v>
      </c>
      <c r="I2916">
        <f t="array" ref="I2916">MIN(IFERROR(FIND(IstNumbers,A2916),""))</f>
        <v>17</v>
      </c>
      <c r="J2916" s="1" t="str">
        <f>IF([first '# in title]&lt;[pos kw in title],MID([title],[pos kw in title]-6,6),#N/A)</f>
        <v xml:space="preserve">ur 16 </v>
      </c>
      <c r="K291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16" s="1">
        <f>IFERROR(FIND("kW",[desc]),0)</f>
        <v>71</v>
      </c>
      <c r="M2916">
        <f t="array" ref="M2916">MIN(IFERROR(FIND(IstNumbers,E2916),""))</f>
        <v>29</v>
      </c>
      <c r="N2916" s="1" t="str">
        <f>IF([first '# in desc]&lt;[pos kw in desc],MID([desc],[pos kw in desc]-7,7))</f>
        <v xml:space="preserve">­me 16 </v>
      </c>
      <c r="O29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16" s="1" t="str">
        <f>TRIM(IF([first '# in desc]&lt;[pos kw in desc],MID([desc],[pos kw in desc]-6,6),FALSE))</f>
        <v>me 16</v>
      </c>
      <c r="Q2916" s="1">
        <f>IF(LEN([manuell])=0,IFERROR([kw fine in title]*1,IFERROR(SUMPRODUCT(COUNTIF(IsDigits,MID([kw in desc],ROW($A$1:$A$150),1)))=LEN([kw in desc]),#N/A)),[manuell])</f>
        <v>16</v>
      </c>
      <c r="R2916" s="1" t="e">
        <f>IF([pos kw in title]&gt;0,MID(J2916,#REF!,4),IF([first '# in title]&gt;0,MID([title],[first '# in title],3),IF([first '# in title]&gt;0,MID([desc],#REF!,3),VLOOKUP([productid],$G$2:$R$1386,8))))</f>
        <v>#REF!</v>
      </c>
      <c r="S2916" s="1" t="str">
        <f>IF([kw in desc]=[kw rough in title],[kw in desc]*1,IFERROR(LEFT([kw_dirty],3)*1,IFERROR(LEFT([kw_dirty],2)*1,"n.a.")))</f>
        <v>n.a.</v>
      </c>
      <c r="T2916" s="1"/>
      <c r="U2916" s="1">
        <f>VLOOKUP(Tabelle1[[#This Row],[productid]],Tabelle2[#All],2,FALSE)</f>
        <v>16</v>
      </c>
    </row>
    <row r="2917" spans="1:21" hidden="1">
      <c r="A2917" t="s">
        <v>4829</v>
      </c>
      <c r="B2917">
        <v>3380</v>
      </c>
      <c r="C2917">
        <v>289859</v>
      </c>
      <c r="D2917" t="s">
        <v>4898</v>
      </c>
      <c r="E2917" t="s">
        <v>4223</v>
      </c>
      <c r="F2917">
        <v>18406</v>
      </c>
      <c r="G2917">
        <v>1750863</v>
      </c>
      <c r="H2917">
        <f t="shared" si="45"/>
        <v>0</v>
      </c>
      <c r="I2917">
        <f t="array" ref="I2917">MIN(IFERROR(FIND(IstNumbers,A2917),""))</f>
        <v>29</v>
      </c>
      <c r="J2917" s="1" t="e">
        <f>IF([first '# in title]&lt;[pos kw in title],MID([title],[pos kw in title]-6,6),#N/A)</f>
        <v>#N/A</v>
      </c>
      <c r="K2917" s="1" t="e">
        <f>IFERROR(MID(SUBSTITUTE([kw rough in title],",","."),FIND("(",[kw rough in title])+1,20),SUBSTITUTE(IFERROR(MID([kw rough in title],FIND(" ",[kw rough in title])+1,20),[kw rough in title]),",","."))</f>
        <v>#N/A</v>
      </c>
      <c r="L2917" s="1">
        <f>IFERROR(FIND("kW",[desc]),0)</f>
        <v>70</v>
      </c>
      <c r="M2917">
        <f t="array" ref="M2917">MIN(IFERROR(FIND(IstNumbers,E2917),""))</f>
        <v>34</v>
      </c>
      <c r="N2917" s="1" t="str">
        <f>IF([first '# in desc]&lt;[pos kw in desc],MID([desc],[pos kw in desc]-7,7))</f>
        <v xml:space="preserve">­me 42 </v>
      </c>
      <c r="O29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17" s="1" t="str">
        <f>TRIM(IF([first '# in desc]&lt;[pos kw in desc],MID([desc],[pos kw in desc]-6,6),FALSE))</f>
        <v>me 42</v>
      </c>
      <c r="Q2917" s="1" t="b">
        <f>IF(LEN([manuell])=0,IFERROR([kw fine in title]*1,IFERROR(SUMPRODUCT(COUNTIF(IsDigits,MID([kw in desc],ROW($A$1:$A$150),1)))=LEN([kw in desc]),#N/A)),[manuell])</f>
        <v>0</v>
      </c>
      <c r="R2917" s="1" t="str">
        <f>IF([pos kw in title]&gt;0,MID(J2917,#REF!,4),IF([first '# in title]&gt;0,MID([title],[first '# in title],3),IF([first '# in title]&gt;0,MID([desc],#REF!,3),VLOOKUP([productid],$G$2:$R$1386,8))))</f>
        <v>42-</v>
      </c>
      <c r="S2917" s="1" t="e">
        <f>IF([kw in desc]=[kw rough in title],[kw in desc]*1,IFERROR(LEFT([kw_dirty],3)*1,IFERROR(LEFT([kw_dirty],2)*1,"n.a.")))</f>
        <v>#N/A</v>
      </c>
      <c r="T2917" s="1"/>
      <c r="U2917" s="1">
        <f>VLOOKUP(Tabelle1[[#This Row],[productid]],Tabelle2[#All],2,FALSE)</f>
        <v>42</v>
      </c>
    </row>
    <row r="2918" spans="1:21" hidden="1">
      <c r="A2918" t="s">
        <v>3593</v>
      </c>
      <c r="B2918">
        <v>3420</v>
      </c>
      <c r="C2918">
        <v>289859</v>
      </c>
      <c r="D2918" t="s">
        <v>4899</v>
      </c>
      <c r="E2918" t="s">
        <v>4900</v>
      </c>
      <c r="F2918">
        <v>18406</v>
      </c>
      <c r="G2918">
        <v>3497887</v>
      </c>
      <c r="H2918">
        <f t="shared" si="45"/>
        <v>0</v>
      </c>
      <c r="I2918">
        <f t="array" ref="I2918">MIN(IFERROR(FIND(IstNumbers,A2918),""))</f>
        <v>13</v>
      </c>
      <c r="J2918" s="1" t="e">
        <f>IF([first '# in title]&lt;[pos kw in title],MID([title],[pos kw in title]-6,6),#N/A)</f>
        <v>#N/A</v>
      </c>
      <c r="K2918" s="1" t="e">
        <f>IFERROR(MID(SUBSTITUTE([kw rough in title],",","."),FIND("(",[kw rough in title])+1,20),SUBSTITUTE(IFERROR(MID([kw rough in title],FIND(" ",[kw rough in title])+1,20),[kw rough in title]),",","."))</f>
        <v>#N/A</v>
      </c>
      <c r="L2918" s="1">
        <f>IFERROR(FIND("kW",[desc]),0)</f>
        <v>70</v>
      </c>
      <c r="M2918">
        <f t="array" ref="M2918">MIN(IFERROR(FIND(IstNumbers,E2918),""))</f>
        <v>34</v>
      </c>
      <c r="N2918" s="1" t="str">
        <f>IF([first '# in desc]&lt;[pos kw in desc],MID([desc],[pos kw in desc]-7,7))</f>
        <v xml:space="preserve">­me 42 </v>
      </c>
      <c r="O29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18" s="1" t="str">
        <f>TRIM(IF([first '# in desc]&lt;[pos kw in desc],MID([desc],[pos kw in desc]-6,6),FALSE))</f>
        <v>me 42</v>
      </c>
      <c r="Q2918" s="1" t="b">
        <f>IF(LEN([manuell])=0,IFERROR([kw fine in title]*1,IFERROR(SUMPRODUCT(COUNTIF(IsDigits,MID([kw in desc],ROW($A$1:$A$150),1)))=LEN([kw in desc]),#N/A)),[manuell])</f>
        <v>0</v>
      </c>
      <c r="R2918" s="1" t="str">
        <f>IF([pos kw in title]&gt;0,MID(J2918,#REF!,4),IF([first '# in title]&gt;0,MID([title],[first '# in title],3),IF([first '# in title]&gt;0,MID([desc],#REF!,3),VLOOKUP([productid],$G$2:$R$1386,8))))</f>
        <v xml:space="preserve">42 </v>
      </c>
      <c r="S2918" s="1" t="e">
        <f>IF([kw in desc]=[kw rough in title],[kw in desc]*1,IFERROR(LEFT([kw_dirty],3)*1,IFERROR(LEFT([kw_dirty],2)*1,"n.a.")))</f>
        <v>#N/A</v>
      </c>
      <c r="T2918" s="1"/>
      <c r="U2918" s="1">
        <f>VLOOKUP(Tabelle1[[#This Row],[productid]],Tabelle2[#All],2,FALSE)</f>
        <v>42</v>
      </c>
    </row>
    <row r="2919" spans="1:21" hidden="1">
      <c r="A2919" t="s">
        <v>2837</v>
      </c>
      <c r="B2919">
        <v>2394</v>
      </c>
      <c r="C2919">
        <v>289859</v>
      </c>
      <c r="D2919" t="s">
        <v>4901</v>
      </c>
      <c r="E2919" t="s">
        <v>4902</v>
      </c>
      <c r="F2919">
        <v>18406</v>
      </c>
      <c r="G2919">
        <v>3712883</v>
      </c>
      <c r="H2919">
        <f t="shared" si="45"/>
        <v>20</v>
      </c>
      <c r="I2919">
        <f t="array" ref="I2919">MIN(IFERROR(FIND(IstNumbers,A2919),""))</f>
        <v>17</v>
      </c>
      <c r="J2919" s="1" t="str">
        <f>IF([first '# in title]&lt;[pos kw in title],MID([title],[pos kw in title]-6,6),#N/A)</f>
        <v xml:space="preserve">ur 16 </v>
      </c>
      <c r="K291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19" s="1">
        <f>IFERROR(FIND("kW",[desc]),0)</f>
        <v>71</v>
      </c>
      <c r="M2919">
        <f t="array" ref="M2919">MIN(IFERROR(FIND(IstNumbers,E2919),""))</f>
        <v>29</v>
      </c>
      <c r="N2919" s="1" t="str">
        <f>IF([first '# in desc]&lt;[pos kw in desc],MID([desc],[pos kw in desc]-7,7))</f>
        <v xml:space="preserve">­me 16 </v>
      </c>
      <c r="O291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19" s="1" t="str">
        <f>TRIM(IF([first '# in desc]&lt;[pos kw in desc],MID([desc],[pos kw in desc]-6,6),FALSE))</f>
        <v>me 16</v>
      </c>
      <c r="Q2919" s="1">
        <f>IF(LEN([manuell])=0,IFERROR([kw fine in title]*1,IFERROR(SUMPRODUCT(COUNTIF(IsDigits,MID([kw in desc],ROW($A$1:$A$150),1)))=LEN([kw in desc]),#N/A)),[manuell])</f>
        <v>16</v>
      </c>
      <c r="R2919" s="1" t="e">
        <f>IF([pos kw in title]&gt;0,MID(J2919,#REF!,4),IF([first '# in title]&gt;0,MID([title],[first '# in title],3),IF([first '# in title]&gt;0,MID([desc],#REF!,3),VLOOKUP([productid],$G$2:$R$1386,8))))</f>
        <v>#REF!</v>
      </c>
      <c r="S2919" s="1" t="str">
        <f>IF([kw in desc]=[kw rough in title],[kw in desc]*1,IFERROR(LEFT([kw_dirty],3)*1,IFERROR(LEFT([kw_dirty],2)*1,"n.a.")))</f>
        <v>n.a.</v>
      </c>
      <c r="T2919" s="1"/>
      <c r="U2919" s="1">
        <f>VLOOKUP(Tabelle1[[#This Row],[productid]],Tabelle2[#All],2,FALSE)</f>
        <v>16</v>
      </c>
    </row>
    <row r="2920" spans="1:21" hidden="1">
      <c r="A2920" t="s">
        <v>4829</v>
      </c>
      <c r="B2920">
        <v>3380</v>
      </c>
      <c r="C2920">
        <v>289859</v>
      </c>
      <c r="D2920" t="s">
        <v>4903</v>
      </c>
      <c r="E2920" t="s">
        <v>3999</v>
      </c>
      <c r="F2920">
        <v>18406</v>
      </c>
      <c r="G2920">
        <v>1750863</v>
      </c>
      <c r="H2920">
        <f t="shared" si="45"/>
        <v>0</v>
      </c>
      <c r="I2920">
        <f t="array" ref="I2920">MIN(IFERROR(FIND(IstNumbers,A2920),""))</f>
        <v>29</v>
      </c>
      <c r="J2920" s="1" t="e">
        <f>IF([first '# in title]&lt;[pos kw in title],MID([title],[pos kw in title]-6,6),#N/A)</f>
        <v>#N/A</v>
      </c>
      <c r="K2920" s="1" t="e">
        <f>IFERROR(MID(SUBSTITUTE([kw rough in title],",","."),FIND("(",[kw rough in title])+1,20),SUBSTITUTE(IFERROR(MID([kw rough in title],FIND(" ",[kw rough in title])+1,20),[kw rough in title]),",","."))</f>
        <v>#N/A</v>
      </c>
      <c r="L2920" s="1">
        <f>IFERROR(FIND("kW",[desc]),0)</f>
        <v>70</v>
      </c>
      <c r="M2920">
        <f t="array" ref="M2920">MIN(IFERROR(FIND(IstNumbers,E2920),""))</f>
        <v>34</v>
      </c>
      <c r="N2920" s="1" t="str">
        <f>IF([first '# in desc]&lt;[pos kw in desc],MID([desc],[pos kw in desc]-7,7))</f>
        <v xml:space="preserve">­me 42 </v>
      </c>
      <c r="O29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20" s="1" t="str">
        <f>TRIM(IF([first '# in desc]&lt;[pos kw in desc],MID([desc],[pos kw in desc]-6,6),FALSE))</f>
        <v>me 42</v>
      </c>
      <c r="Q2920" s="1" t="b">
        <f>IF(LEN([manuell])=0,IFERROR([kw fine in title]*1,IFERROR(SUMPRODUCT(COUNTIF(IsDigits,MID([kw in desc],ROW($A$1:$A$150),1)))=LEN([kw in desc]),#N/A)),[manuell])</f>
        <v>0</v>
      </c>
      <c r="R2920" s="1" t="str">
        <f>IF([pos kw in title]&gt;0,MID(J2920,#REF!,4),IF([first '# in title]&gt;0,MID([title],[first '# in title],3),IF([first '# in title]&gt;0,MID([desc],#REF!,3),VLOOKUP([productid],$G$2:$R$1386,8))))</f>
        <v>42-</v>
      </c>
      <c r="S2920" s="1" t="e">
        <f>IF([kw in desc]=[kw rough in title],[kw in desc]*1,IFERROR(LEFT([kw_dirty],3)*1,IFERROR(LEFT([kw_dirty],2)*1,"n.a.")))</f>
        <v>#N/A</v>
      </c>
      <c r="T2920" s="1"/>
      <c r="U2920" s="1">
        <f>VLOOKUP(Tabelle1[[#This Row],[productid]],Tabelle2[#All],2,FALSE)</f>
        <v>42</v>
      </c>
    </row>
    <row r="2921" spans="1:21" hidden="1">
      <c r="A2921" t="s">
        <v>3593</v>
      </c>
      <c r="B2921">
        <v>3420</v>
      </c>
      <c r="C2921">
        <v>289859</v>
      </c>
      <c r="D2921" t="s">
        <v>4904</v>
      </c>
      <c r="E2921" t="s">
        <v>4223</v>
      </c>
      <c r="F2921">
        <v>18406</v>
      </c>
      <c r="G2921">
        <v>3497887</v>
      </c>
      <c r="H2921">
        <f t="shared" si="45"/>
        <v>0</v>
      </c>
      <c r="I2921">
        <f t="array" ref="I2921">MIN(IFERROR(FIND(IstNumbers,A2921),""))</f>
        <v>13</v>
      </c>
      <c r="J2921" s="1" t="e">
        <f>IF([first '# in title]&lt;[pos kw in title],MID([title],[pos kw in title]-6,6),#N/A)</f>
        <v>#N/A</v>
      </c>
      <c r="K2921" s="1" t="e">
        <f>IFERROR(MID(SUBSTITUTE([kw rough in title],",","."),FIND("(",[kw rough in title])+1,20),SUBSTITUTE(IFERROR(MID([kw rough in title],FIND(" ",[kw rough in title])+1,20),[kw rough in title]),",","."))</f>
        <v>#N/A</v>
      </c>
      <c r="L2921" s="1">
        <f>IFERROR(FIND("kW",[desc]),0)</f>
        <v>70</v>
      </c>
      <c r="M2921">
        <f t="array" ref="M2921">MIN(IFERROR(FIND(IstNumbers,E2921),""))</f>
        <v>34</v>
      </c>
      <c r="N2921" s="1" t="str">
        <f>IF([first '# in desc]&lt;[pos kw in desc],MID([desc],[pos kw in desc]-7,7))</f>
        <v xml:space="preserve">­me 42 </v>
      </c>
      <c r="O29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21" s="1" t="str">
        <f>TRIM(IF([first '# in desc]&lt;[pos kw in desc],MID([desc],[pos kw in desc]-6,6),FALSE))</f>
        <v>me 42</v>
      </c>
      <c r="Q2921" s="1" t="b">
        <f>IF(LEN([manuell])=0,IFERROR([kw fine in title]*1,IFERROR(SUMPRODUCT(COUNTIF(IsDigits,MID([kw in desc],ROW($A$1:$A$150),1)))=LEN([kw in desc]),#N/A)),[manuell])</f>
        <v>0</v>
      </c>
      <c r="R2921" s="1" t="str">
        <f>IF([pos kw in title]&gt;0,MID(J2921,#REF!,4),IF([first '# in title]&gt;0,MID([title],[first '# in title],3),IF([first '# in title]&gt;0,MID([desc],#REF!,3),VLOOKUP([productid],$G$2:$R$1386,8))))</f>
        <v xml:space="preserve">42 </v>
      </c>
      <c r="S2921" s="1" t="e">
        <f>IF([kw in desc]=[kw rough in title],[kw in desc]*1,IFERROR(LEFT([kw_dirty],3)*1,IFERROR(LEFT([kw_dirty],2)*1,"n.a.")))</f>
        <v>#N/A</v>
      </c>
      <c r="T2921" s="1"/>
      <c r="U2921" s="1">
        <f>VLOOKUP(Tabelle1[[#This Row],[productid]],Tabelle2[#All],2,FALSE)</f>
        <v>42</v>
      </c>
    </row>
    <row r="2922" spans="1:21">
      <c r="A2922" t="s">
        <v>3810</v>
      </c>
      <c r="B2922">
        <v>1774</v>
      </c>
      <c r="C2922">
        <v>223861</v>
      </c>
      <c r="D2922" t="s">
        <v>4905</v>
      </c>
      <c r="E2922" t="s">
        <v>3111</v>
      </c>
      <c r="F2922">
        <v>18406</v>
      </c>
      <c r="G2922">
        <v>3725833</v>
      </c>
      <c r="H2922">
        <f t="shared" si="45"/>
        <v>0</v>
      </c>
      <c r="I2922">
        <f t="array" ref="I2922">MIN(IFERROR(FIND(IstNumbers,A2922),""))</f>
        <v>14</v>
      </c>
      <c r="J2922" s="1" t="e">
        <f>IF([first '# in title]&lt;[pos kw in title],MID([title],[pos kw in title]-6,6),#N/A)</f>
        <v>#N/A</v>
      </c>
      <c r="K2922" s="1" t="e">
        <f>IFERROR(MID(SUBSTITUTE([kw rough in title],",","."),FIND("(",[kw rough in title])+1,20),SUBSTITUTE(IFERROR(MID([kw rough in title],FIND(" ",[kw rough in title])+1,20),[kw rough in title]),",","."))</f>
        <v>#N/A</v>
      </c>
      <c r="L2922" s="1">
        <f>IFERROR(FIND("kW",[desc]),0)</f>
        <v>0</v>
      </c>
      <c r="M2922">
        <f t="array" ref="M2922">MIN(IFERROR(FIND(IstNumbers,E2922),""))</f>
        <v>25</v>
      </c>
      <c r="N2922" s="1" t="b">
        <f>IF([first '# in desc]&lt;[pos kw in desc],MID([desc],[pos kw in desc]-7,7))</f>
        <v>0</v>
      </c>
      <c r="O29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22" s="1" t="str">
        <f>TRIM(IF([first '# in desc]&lt;[pos kw in desc],MID([desc],[pos kw in desc]-6,6),FALSE))</f>
        <v>FALSCH</v>
      </c>
      <c r="Q2922" s="1" t="b">
        <f>IF(LEN([manuell])=0,IFERROR([kw fine in title]*1,IFERROR(SUMPRODUCT(COUNTIF(IsDigits,MID([kw in desc],ROW($A$1:$A$150),1)))=LEN([kw in desc]),#N/A)),[manuell])</f>
        <v>0</v>
      </c>
      <c r="R2922" s="1" t="str">
        <f>IF([pos kw in title]&gt;0,MID(J2922,#REF!,4),IF([first '# in title]&gt;0,MID([title],[first '# in title],3),IF([first '# in title]&gt;0,MID([desc],#REF!,3),VLOOKUP([productid],$G$2:$R$1386,8))))</f>
        <v xml:space="preserve">24 </v>
      </c>
      <c r="S2922" s="1" t="e">
        <f>IF([kw in desc]=[kw rough in title],[kw in desc]*1,IFERROR(LEFT([kw_dirty],3)*1,IFERROR(LEFT([kw_dirty],2)*1,"n.a.")))</f>
        <v>#N/A</v>
      </c>
      <c r="T2922" s="1"/>
      <c r="U2922" s="1" t="e">
        <f>VLOOKUP(Tabelle1[[#This Row],[productid]],Tabelle2[#All],2,FALSE)</f>
        <v>#N/A</v>
      </c>
    </row>
    <row r="2923" spans="1:21" hidden="1">
      <c r="A2923" t="s">
        <v>2837</v>
      </c>
      <c r="B2923">
        <v>2394</v>
      </c>
      <c r="C2923">
        <v>289859</v>
      </c>
      <c r="D2923" t="s">
        <v>4906</v>
      </c>
      <c r="E2923" t="s">
        <v>4907</v>
      </c>
      <c r="F2923">
        <v>18406</v>
      </c>
      <c r="G2923">
        <v>3712883</v>
      </c>
      <c r="H2923">
        <f t="shared" si="45"/>
        <v>20</v>
      </c>
      <c r="I2923">
        <f t="array" ref="I2923">MIN(IFERROR(FIND(IstNumbers,A2923),""))</f>
        <v>17</v>
      </c>
      <c r="J2923" s="1" t="str">
        <f>IF([first '# in title]&lt;[pos kw in title],MID([title],[pos kw in title]-6,6),#N/A)</f>
        <v xml:space="preserve">ur 16 </v>
      </c>
      <c r="K292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23" s="1">
        <f>IFERROR(FIND("kW",[desc]),0)</f>
        <v>71</v>
      </c>
      <c r="M2923">
        <f t="array" ref="M2923">MIN(IFERROR(FIND(IstNumbers,E2923),""))</f>
        <v>29</v>
      </c>
      <c r="N2923" s="1" t="str">
        <f>IF([first '# in desc]&lt;[pos kw in desc],MID([desc],[pos kw in desc]-7,7))</f>
        <v xml:space="preserve">­me 16 </v>
      </c>
      <c r="O292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23" s="1" t="str">
        <f>TRIM(IF([first '# in desc]&lt;[pos kw in desc],MID([desc],[pos kw in desc]-6,6),FALSE))</f>
        <v>me 16</v>
      </c>
      <c r="Q2923" s="1">
        <f>IF(LEN([manuell])=0,IFERROR([kw fine in title]*1,IFERROR(SUMPRODUCT(COUNTIF(IsDigits,MID([kw in desc],ROW($A$1:$A$150),1)))=LEN([kw in desc]),#N/A)),[manuell])</f>
        <v>16</v>
      </c>
      <c r="R2923" s="1" t="e">
        <f>IF([pos kw in title]&gt;0,MID(J2923,#REF!,4),IF([first '# in title]&gt;0,MID([title],[first '# in title],3),IF([first '# in title]&gt;0,MID([desc],#REF!,3),VLOOKUP([productid],$G$2:$R$1386,8))))</f>
        <v>#REF!</v>
      </c>
      <c r="S2923" s="1" t="str">
        <f>IF([kw in desc]=[kw rough in title],[kw in desc]*1,IFERROR(LEFT([kw_dirty],3)*1,IFERROR(LEFT([kw_dirty],2)*1,"n.a.")))</f>
        <v>n.a.</v>
      </c>
      <c r="T2923" s="1"/>
      <c r="U2923" s="1">
        <f>VLOOKUP(Tabelle1[[#This Row],[productid]],Tabelle2[#All],2,FALSE)</f>
        <v>16</v>
      </c>
    </row>
    <row r="2924" spans="1:21" hidden="1">
      <c r="A2924" t="s">
        <v>4829</v>
      </c>
      <c r="B2924">
        <v>3380</v>
      </c>
      <c r="C2924">
        <v>289859</v>
      </c>
      <c r="D2924" t="s">
        <v>4908</v>
      </c>
      <c r="E2924" t="s">
        <v>4487</v>
      </c>
      <c r="F2924">
        <v>18406</v>
      </c>
      <c r="G2924">
        <v>1750863</v>
      </c>
      <c r="H2924">
        <f t="shared" si="45"/>
        <v>0</v>
      </c>
      <c r="I2924">
        <f t="array" ref="I2924">MIN(IFERROR(FIND(IstNumbers,A2924),""))</f>
        <v>29</v>
      </c>
      <c r="J2924" s="1" t="e">
        <f>IF([first '# in title]&lt;[pos kw in title],MID([title],[pos kw in title]-6,6),#N/A)</f>
        <v>#N/A</v>
      </c>
      <c r="K2924" s="1" t="e">
        <f>IFERROR(MID(SUBSTITUTE([kw rough in title],",","."),FIND("(",[kw rough in title])+1,20),SUBSTITUTE(IFERROR(MID([kw rough in title],FIND(" ",[kw rough in title])+1,20),[kw rough in title]),",","."))</f>
        <v>#N/A</v>
      </c>
      <c r="L2924" s="1">
        <f>IFERROR(FIND("kW",[desc]),0)</f>
        <v>70</v>
      </c>
      <c r="M2924">
        <f t="array" ref="M2924">MIN(IFERROR(FIND(IstNumbers,E2924),""))</f>
        <v>34</v>
      </c>
      <c r="N2924" s="1" t="str">
        <f>IF([first '# in desc]&lt;[pos kw in desc],MID([desc],[pos kw in desc]-7,7))</f>
        <v xml:space="preserve">­me 42 </v>
      </c>
      <c r="O29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24" s="1" t="str">
        <f>TRIM(IF([first '# in desc]&lt;[pos kw in desc],MID([desc],[pos kw in desc]-6,6),FALSE))</f>
        <v>me 42</v>
      </c>
      <c r="Q2924" s="1" t="b">
        <f>IF(LEN([manuell])=0,IFERROR([kw fine in title]*1,IFERROR(SUMPRODUCT(COUNTIF(IsDigits,MID([kw in desc],ROW($A$1:$A$150),1)))=LEN([kw in desc]),#N/A)),[manuell])</f>
        <v>0</v>
      </c>
      <c r="R2924" s="1" t="str">
        <f>IF([pos kw in title]&gt;0,MID(J2924,#REF!,4),IF([first '# in title]&gt;0,MID([title],[first '# in title],3),IF([first '# in title]&gt;0,MID([desc],#REF!,3),VLOOKUP([productid],$G$2:$R$1386,8))))</f>
        <v>42-</v>
      </c>
      <c r="S2924" s="1" t="e">
        <f>IF([kw in desc]=[kw rough in title],[kw in desc]*1,IFERROR(LEFT([kw_dirty],3)*1,IFERROR(LEFT([kw_dirty],2)*1,"n.a.")))</f>
        <v>#N/A</v>
      </c>
      <c r="T2924" s="1"/>
      <c r="U2924" s="1">
        <f>VLOOKUP(Tabelle1[[#This Row],[productid]],Tabelle2[#All],2,FALSE)</f>
        <v>42</v>
      </c>
    </row>
    <row r="2925" spans="1:21" hidden="1">
      <c r="A2925" t="s">
        <v>3593</v>
      </c>
      <c r="B2925">
        <v>3425</v>
      </c>
      <c r="C2925">
        <v>289859</v>
      </c>
      <c r="D2925" t="s">
        <v>4909</v>
      </c>
      <c r="E2925" t="s">
        <v>4910</v>
      </c>
      <c r="F2925">
        <v>18406</v>
      </c>
      <c r="G2925">
        <v>3497887</v>
      </c>
      <c r="H2925">
        <f t="shared" si="45"/>
        <v>0</v>
      </c>
      <c r="I2925">
        <f t="array" ref="I2925">MIN(IFERROR(FIND(IstNumbers,A2925),""))</f>
        <v>13</v>
      </c>
      <c r="J2925" s="1" t="e">
        <f>IF([first '# in title]&lt;[pos kw in title],MID([title],[pos kw in title]-6,6),#N/A)</f>
        <v>#N/A</v>
      </c>
      <c r="K2925" s="1" t="e">
        <f>IFERROR(MID(SUBSTITUTE([kw rough in title],",","."),FIND("(",[kw rough in title])+1,20),SUBSTITUTE(IFERROR(MID([kw rough in title],FIND(" ",[kw rough in title])+1,20),[kw rough in title]),",","."))</f>
        <v>#N/A</v>
      </c>
      <c r="L2925" s="1">
        <f>IFERROR(FIND("kW",[desc]),0)</f>
        <v>70</v>
      </c>
      <c r="M2925">
        <f t="array" ref="M2925">MIN(IFERROR(FIND(IstNumbers,E2925),""))</f>
        <v>34</v>
      </c>
      <c r="N2925" s="1" t="str">
        <f>IF([first '# in desc]&lt;[pos kw in desc],MID([desc],[pos kw in desc]-7,7))</f>
        <v xml:space="preserve">­me 42 </v>
      </c>
      <c r="O29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25" s="1" t="str">
        <f>TRIM(IF([first '# in desc]&lt;[pos kw in desc],MID([desc],[pos kw in desc]-6,6),FALSE))</f>
        <v>me 42</v>
      </c>
      <c r="Q2925" s="1" t="b">
        <f>IF(LEN([manuell])=0,IFERROR([kw fine in title]*1,IFERROR(SUMPRODUCT(COUNTIF(IsDigits,MID([kw in desc],ROW($A$1:$A$150),1)))=LEN([kw in desc]),#N/A)),[manuell])</f>
        <v>0</v>
      </c>
      <c r="R2925" s="1" t="str">
        <f>IF([pos kw in title]&gt;0,MID(J2925,#REF!,4),IF([first '# in title]&gt;0,MID([title],[first '# in title],3),IF([first '# in title]&gt;0,MID([desc],#REF!,3),VLOOKUP([productid],$G$2:$R$1386,8))))</f>
        <v xml:space="preserve">42 </v>
      </c>
      <c r="S2925" s="1" t="e">
        <f>IF([kw in desc]=[kw rough in title],[kw in desc]*1,IFERROR(LEFT([kw_dirty],3)*1,IFERROR(LEFT([kw_dirty],2)*1,"n.a.")))</f>
        <v>#N/A</v>
      </c>
      <c r="T2925" s="1"/>
      <c r="U2925" s="1">
        <f>VLOOKUP(Tabelle1[[#This Row],[productid]],Tabelle2[#All],2,FALSE)</f>
        <v>42</v>
      </c>
    </row>
    <row r="2926" spans="1:21">
      <c r="A2926" t="s">
        <v>3810</v>
      </c>
      <c r="B2926">
        <v>1775</v>
      </c>
      <c r="C2926">
        <v>223861</v>
      </c>
      <c r="D2926" t="s">
        <v>4911</v>
      </c>
      <c r="E2926" t="s">
        <v>3831</v>
      </c>
      <c r="F2926">
        <v>18406</v>
      </c>
      <c r="G2926">
        <v>3725833</v>
      </c>
      <c r="H2926">
        <f t="shared" si="45"/>
        <v>0</v>
      </c>
      <c r="I2926">
        <f t="array" ref="I2926">MIN(IFERROR(FIND(IstNumbers,A2926),""))</f>
        <v>14</v>
      </c>
      <c r="J2926" s="1" t="e">
        <f>IF([first '# in title]&lt;[pos kw in title],MID([title],[pos kw in title]-6,6),#N/A)</f>
        <v>#N/A</v>
      </c>
      <c r="K2926" s="1" t="e">
        <f>IFERROR(MID(SUBSTITUTE([kw rough in title],",","."),FIND("(",[kw rough in title])+1,20),SUBSTITUTE(IFERROR(MID([kw rough in title],FIND(" ",[kw rough in title])+1,20),[kw rough in title]),",","."))</f>
        <v>#N/A</v>
      </c>
      <c r="L2926" s="1">
        <f>IFERROR(FIND("kW",[desc]),0)</f>
        <v>0</v>
      </c>
      <c r="M2926">
        <f t="array" ref="M2926">MIN(IFERROR(FIND(IstNumbers,E2926),""))</f>
        <v>25</v>
      </c>
      <c r="N2926" s="1" t="b">
        <f>IF([first '# in desc]&lt;[pos kw in desc],MID([desc],[pos kw in desc]-7,7))</f>
        <v>0</v>
      </c>
      <c r="O29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26" s="1" t="str">
        <f>TRIM(IF([first '# in desc]&lt;[pos kw in desc],MID([desc],[pos kw in desc]-6,6),FALSE))</f>
        <v>FALSCH</v>
      </c>
      <c r="Q2926" s="1" t="b">
        <f>IF(LEN([manuell])=0,IFERROR([kw fine in title]*1,IFERROR(SUMPRODUCT(COUNTIF(IsDigits,MID([kw in desc],ROW($A$1:$A$150),1)))=LEN([kw in desc]),#N/A)),[manuell])</f>
        <v>0</v>
      </c>
      <c r="R2926" s="1" t="str">
        <f>IF([pos kw in title]&gt;0,MID(J2926,#REF!,4),IF([first '# in title]&gt;0,MID([title],[first '# in title],3),IF([first '# in title]&gt;0,MID([desc],#REF!,3),VLOOKUP([productid],$G$2:$R$1386,8))))</f>
        <v xml:space="preserve">24 </v>
      </c>
      <c r="S2926" s="1" t="e">
        <f>IF([kw in desc]=[kw rough in title],[kw in desc]*1,IFERROR(LEFT([kw_dirty],3)*1,IFERROR(LEFT([kw_dirty],2)*1,"n.a.")))</f>
        <v>#N/A</v>
      </c>
      <c r="T2926" s="1"/>
      <c r="U2926" s="1" t="e">
        <f>VLOOKUP(Tabelle1[[#This Row],[productid]],Tabelle2[#All],2,FALSE)</f>
        <v>#N/A</v>
      </c>
    </row>
    <row r="2927" spans="1:21" hidden="1">
      <c r="A2927" t="s">
        <v>2837</v>
      </c>
      <c r="B2927">
        <v>2399</v>
      </c>
      <c r="C2927">
        <v>289859</v>
      </c>
      <c r="D2927" t="s">
        <v>4912</v>
      </c>
      <c r="E2927" t="s">
        <v>4913</v>
      </c>
      <c r="F2927">
        <v>18406</v>
      </c>
      <c r="G2927">
        <v>3712883</v>
      </c>
      <c r="H2927">
        <f t="shared" si="45"/>
        <v>20</v>
      </c>
      <c r="I2927">
        <f t="array" ref="I2927">MIN(IFERROR(FIND(IstNumbers,A2927),""))</f>
        <v>17</v>
      </c>
      <c r="J2927" s="1" t="str">
        <f>IF([first '# in title]&lt;[pos kw in title],MID([title],[pos kw in title]-6,6),#N/A)</f>
        <v xml:space="preserve">ur 16 </v>
      </c>
      <c r="K292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27" s="1">
        <f>IFERROR(FIND("kW",[desc]),0)</f>
        <v>71</v>
      </c>
      <c r="M2927">
        <f t="array" ref="M2927">MIN(IFERROR(FIND(IstNumbers,E2927),""))</f>
        <v>29</v>
      </c>
      <c r="N2927" s="1" t="str">
        <f>IF([first '# in desc]&lt;[pos kw in desc],MID([desc],[pos kw in desc]-7,7))</f>
        <v xml:space="preserve">­me 16 </v>
      </c>
      <c r="O292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27" s="1" t="str">
        <f>TRIM(IF([first '# in desc]&lt;[pos kw in desc],MID([desc],[pos kw in desc]-6,6),FALSE))</f>
        <v>me 16</v>
      </c>
      <c r="Q2927" s="1">
        <f>IF(LEN([manuell])=0,IFERROR([kw fine in title]*1,IFERROR(SUMPRODUCT(COUNTIF(IsDigits,MID([kw in desc],ROW($A$1:$A$150),1)))=LEN([kw in desc]),#N/A)),[manuell])</f>
        <v>16</v>
      </c>
      <c r="R2927" s="1" t="e">
        <f>IF([pos kw in title]&gt;0,MID(J2927,#REF!,4),IF([first '# in title]&gt;0,MID([title],[first '# in title],3),IF([first '# in title]&gt;0,MID([desc],#REF!,3),VLOOKUP([productid],$G$2:$R$1386,8))))</f>
        <v>#REF!</v>
      </c>
      <c r="S2927" s="1" t="str">
        <f>IF([kw in desc]=[kw rough in title],[kw in desc]*1,IFERROR(LEFT([kw_dirty],3)*1,IFERROR(LEFT([kw_dirty],2)*1,"n.a.")))</f>
        <v>n.a.</v>
      </c>
      <c r="T2927" s="1"/>
      <c r="U2927" s="1">
        <f>VLOOKUP(Tabelle1[[#This Row],[productid]],Tabelle2[#All],2,FALSE)</f>
        <v>16</v>
      </c>
    </row>
    <row r="2928" spans="1:21" hidden="1">
      <c r="A2928" t="s">
        <v>4829</v>
      </c>
      <c r="B2928">
        <v>3385</v>
      </c>
      <c r="C2928">
        <v>289859</v>
      </c>
      <c r="D2928" t="s">
        <v>4914</v>
      </c>
      <c r="E2928" t="s">
        <v>4498</v>
      </c>
      <c r="F2928">
        <v>18406</v>
      </c>
      <c r="G2928">
        <v>1750863</v>
      </c>
      <c r="H2928">
        <f t="shared" si="45"/>
        <v>0</v>
      </c>
      <c r="I2928">
        <f t="array" ref="I2928">MIN(IFERROR(FIND(IstNumbers,A2928),""))</f>
        <v>29</v>
      </c>
      <c r="J2928" s="1" t="e">
        <f>IF([first '# in title]&lt;[pos kw in title],MID([title],[pos kw in title]-6,6),#N/A)</f>
        <v>#N/A</v>
      </c>
      <c r="K2928" s="1" t="e">
        <f>IFERROR(MID(SUBSTITUTE([kw rough in title],",","."),FIND("(",[kw rough in title])+1,20),SUBSTITUTE(IFERROR(MID([kw rough in title],FIND(" ",[kw rough in title])+1,20),[kw rough in title]),",","."))</f>
        <v>#N/A</v>
      </c>
      <c r="L2928" s="1">
        <f>IFERROR(FIND("kW",[desc]),0)</f>
        <v>70</v>
      </c>
      <c r="M2928">
        <f t="array" ref="M2928">MIN(IFERROR(FIND(IstNumbers,E2928),""))</f>
        <v>34</v>
      </c>
      <c r="N2928" s="1" t="str">
        <f>IF([first '# in desc]&lt;[pos kw in desc],MID([desc],[pos kw in desc]-7,7))</f>
        <v xml:space="preserve">­me 42 </v>
      </c>
      <c r="O29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28" s="1" t="str">
        <f>TRIM(IF([first '# in desc]&lt;[pos kw in desc],MID([desc],[pos kw in desc]-6,6),FALSE))</f>
        <v>me 42</v>
      </c>
      <c r="Q2928" s="1" t="b">
        <f>IF(LEN([manuell])=0,IFERROR([kw fine in title]*1,IFERROR(SUMPRODUCT(COUNTIF(IsDigits,MID([kw in desc],ROW($A$1:$A$150),1)))=LEN([kw in desc]),#N/A)),[manuell])</f>
        <v>0</v>
      </c>
      <c r="R2928" s="1" t="str">
        <f>IF([pos kw in title]&gt;0,MID(J2928,#REF!,4),IF([first '# in title]&gt;0,MID([title],[first '# in title],3),IF([first '# in title]&gt;0,MID([desc],#REF!,3),VLOOKUP([productid],$G$2:$R$1386,8))))</f>
        <v>42-</v>
      </c>
      <c r="S2928" s="1" t="e">
        <f>IF([kw in desc]=[kw rough in title],[kw in desc]*1,IFERROR(LEFT([kw_dirty],3)*1,IFERROR(LEFT([kw_dirty],2)*1,"n.a.")))</f>
        <v>#N/A</v>
      </c>
      <c r="T2928" s="1"/>
      <c r="U2928" s="1">
        <f>VLOOKUP(Tabelle1[[#This Row],[productid]],Tabelle2[#All],2,FALSE)</f>
        <v>42</v>
      </c>
    </row>
    <row r="2929" spans="1:21" hidden="1">
      <c r="A2929" t="s">
        <v>3593</v>
      </c>
      <c r="B2929">
        <v>3425</v>
      </c>
      <c r="C2929">
        <v>289859</v>
      </c>
      <c r="D2929" t="s">
        <v>4915</v>
      </c>
      <c r="E2929" t="s">
        <v>4916</v>
      </c>
      <c r="F2929">
        <v>18406</v>
      </c>
      <c r="G2929">
        <v>3497887</v>
      </c>
      <c r="H2929">
        <f t="shared" si="45"/>
        <v>0</v>
      </c>
      <c r="I2929">
        <f t="array" ref="I2929">MIN(IFERROR(FIND(IstNumbers,A2929),""))</f>
        <v>13</v>
      </c>
      <c r="J2929" s="1" t="e">
        <f>IF([first '# in title]&lt;[pos kw in title],MID([title],[pos kw in title]-6,6),#N/A)</f>
        <v>#N/A</v>
      </c>
      <c r="K2929" s="1" t="e">
        <f>IFERROR(MID(SUBSTITUTE([kw rough in title],",","."),FIND("(",[kw rough in title])+1,20),SUBSTITUTE(IFERROR(MID([kw rough in title],FIND(" ",[kw rough in title])+1,20),[kw rough in title]),",","."))</f>
        <v>#N/A</v>
      </c>
      <c r="L2929" s="1">
        <f>IFERROR(FIND("kW",[desc]),0)</f>
        <v>70</v>
      </c>
      <c r="M2929">
        <f t="array" ref="M2929">MIN(IFERROR(FIND(IstNumbers,E2929),""))</f>
        <v>34</v>
      </c>
      <c r="N2929" s="1" t="str">
        <f>IF([first '# in desc]&lt;[pos kw in desc],MID([desc],[pos kw in desc]-7,7))</f>
        <v xml:space="preserve">­me 42 </v>
      </c>
      <c r="O29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29" s="1" t="str">
        <f>TRIM(IF([first '# in desc]&lt;[pos kw in desc],MID([desc],[pos kw in desc]-6,6),FALSE))</f>
        <v>me 42</v>
      </c>
      <c r="Q2929" s="1" t="b">
        <f>IF(LEN([manuell])=0,IFERROR([kw fine in title]*1,IFERROR(SUMPRODUCT(COUNTIF(IsDigits,MID([kw in desc],ROW($A$1:$A$150),1)))=LEN([kw in desc]),#N/A)),[manuell])</f>
        <v>0</v>
      </c>
      <c r="R2929" s="1" t="str">
        <f>IF([pos kw in title]&gt;0,MID(J2929,#REF!,4),IF([first '# in title]&gt;0,MID([title],[first '# in title],3),IF([first '# in title]&gt;0,MID([desc],#REF!,3),VLOOKUP([productid],$G$2:$R$1386,8))))</f>
        <v xml:space="preserve">42 </v>
      </c>
      <c r="S2929" s="1" t="e">
        <f>IF([kw in desc]=[kw rough in title],[kw in desc]*1,IFERROR(LEFT([kw_dirty],3)*1,IFERROR(LEFT([kw_dirty],2)*1,"n.a.")))</f>
        <v>#N/A</v>
      </c>
      <c r="T2929" s="1"/>
      <c r="U2929" s="1">
        <f>VLOOKUP(Tabelle1[[#This Row],[productid]],Tabelle2[#All],2,FALSE)</f>
        <v>42</v>
      </c>
    </row>
    <row r="2930" spans="1:21">
      <c r="A2930" t="s">
        <v>3810</v>
      </c>
      <c r="B2930">
        <v>1775</v>
      </c>
      <c r="C2930">
        <v>223861</v>
      </c>
      <c r="D2930" t="s">
        <v>4917</v>
      </c>
      <c r="E2930" t="s">
        <v>4918</v>
      </c>
      <c r="F2930">
        <v>18406</v>
      </c>
      <c r="G2930">
        <v>3725833</v>
      </c>
      <c r="H2930">
        <f t="shared" si="45"/>
        <v>0</v>
      </c>
      <c r="I2930">
        <f t="array" ref="I2930">MIN(IFERROR(FIND(IstNumbers,A2930),""))</f>
        <v>14</v>
      </c>
      <c r="J2930" s="1" t="e">
        <f>IF([first '# in title]&lt;[pos kw in title],MID([title],[pos kw in title]-6,6),#N/A)</f>
        <v>#N/A</v>
      </c>
      <c r="K2930" s="1" t="e">
        <f>IFERROR(MID(SUBSTITUTE([kw rough in title],",","."),FIND("(",[kw rough in title])+1,20),SUBSTITUTE(IFERROR(MID([kw rough in title],FIND(" ",[kw rough in title])+1,20),[kw rough in title]),",","."))</f>
        <v>#N/A</v>
      </c>
      <c r="L2930" s="1">
        <f>IFERROR(FIND("kW",[desc]),0)</f>
        <v>0</v>
      </c>
      <c r="M2930">
        <f t="array" ref="M2930">MIN(IFERROR(FIND(IstNumbers,E2930),""))</f>
        <v>25</v>
      </c>
      <c r="N2930" s="1" t="b">
        <f>IF([first '# in desc]&lt;[pos kw in desc],MID([desc],[pos kw in desc]-7,7))</f>
        <v>0</v>
      </c>
      <c r="O29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30" s="1" t="str">
        <f>TRIM(IF([first '# in desc]&lt;[pos kw in desc],MID([desc],[pos kw in desc]-6,6),FALSE))</f>
        <v>FALSCH</v>
      </c>
      <c r="Q2930" s="1" t="b">
        <f>IF(LEN([manuell])=0,IFERROR([kw fine in title]*1,IFERROR(SUMPRODUCT(COUNTIF(IsDigits,MID([kw in desc],ROW($A$1:$A$150),1)))=LEN([kw in desc]),#N/A)),[manuell])</f>
        <v>0</v>
      </c>
      <c r="R2930" s="1" t="str">
        <f>IF([pos kw in title]&gt;0,MID(J2930,#REF!,4),IF([first '# in title]&gt;0,MID([title],[first '# in title],3),IF([first '# in title]&gt;0,MID([desc],#REF!,3),VLOOKUP([productid],$G$2:$R$1386,8))))</f>
        <v xml:space="preserve">24 </v>
      </c>
      <c r="S2930" s="1" t="e">
        <f>IF([kw in desc]=[kw rough in title],[kw in desc]*1,IFERROR(LEFT([kw_dirty],3)*1,IFERROR(LEFT([kw_dirty],2)*1,"n.a.")))</f>
        <v>#N/A</v>
      </c>
      <c r="T2930" s="1"/>
      <c r="U2930" s="1" t="e">
        <f>VLOOKUP(Tabelle1[[#This Row],[productid]],Tabelle2[#All],2,FALSE)</f>
        <v>#N/A</v>
      </c>
    </row>
    <row r="2931" spans="1:21" hidden="1">
      <c r="A2931" t="s">
        <v>2837</v>
      </c>
      <c r="B2931">
        <v>2399</v>
      </c>
      <c r="C2931">
        <v>289859</v>
      </c>
      <c r="D2931" t="s">
        <v>4919</v>
      </c>
      <c r="E2931" t="s">
        <v>4920</v>
      </c>
      <c r="F2931">
        <v>18406</v>
      </c>
      <c r="G2931">
        <v>3712883</v>
      </c>
      <c r="H2931">
        <f t="shared" si="45"/>
        <v>20</v>
      </c>
      <c r="I2931">
        <f t="array" ref="I2931">MIN(IFERROR(FIND(IstNumbers,A2931),""))</f>
        <v>17</v>
      </c>
      <c r="J2931" s="1" t="str">
        <f>IF([first '# in title]&lt;[pos kw in title],MID([title],[pos kw in title]-6,6),#N/A)</f>
        <v xml:space="preserve">ur 16 </v>
      </c>
      <c r="K293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31" s="1">
        <f>IFERROR(FIND("kW",[desc]),0)</f>
        <v>71</v>
      </c>
      <c r="M2931">
        <f t="array" ref="M2931">MIN(IFERROR(FIND(IstNumbers,E2931),""))</f>
        <v>29</v>
      </c>
      <c r="N2931" s="1" t="str">
        <f>IF([first '# in desc]&lt;[pos kw in desc],MID([desc],[pos kw in desc]-7,7))</f>
        <v xml:space="preserve">­me 16 </v>
      </c>
      <c r="O293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31" s="1" t="str">
        <f>TRIM(IF([first '# in desc]&lt;[pos kw in desc],MID([desc],[pos kw in desc]-6,6),FALSE))</f>
        <v>me 16</v>
      </c>
      <c r="Q2931" s="1">
        <f>IF(LEN([manuell])=0,IFERROR([kw fine in title]*1,IFERROR(SUMPRODUCT(COUNTIF(IsDigits,MID([kw in desc],ROW($A$1:$A$150),1)))=LEN([kw in desc]),#N/A)),[manuell])</f>
        <v>16</v>
      </c>
      <c r="R2931" s="1" t="e">
        <f>IF([pos kw in title]&gt;0,MID(J2931,#REF!,4),IF([first '# in title]&gt;0,MID([title],[first '# in title],3),IF([first '# in title]&gt;0,MID([desc],#REF!,3),VLOOKUP([productid],$G$2:$R$1386,8))))</f>
        <v>#REF!</v>
      </c>
      <c r="S2931" s="1" t="str">
        <f>IF([kw in desc]=[kw rough in title],[kw in desc]*1,IFERROR(LEFT([kw_dirty],3)*1,IFERROR(LEFT([kw_dirty],2)*1,"n.a.")))</f>
        <v>n.a.</v>
      </c>
      <c r="T2931" s="1"/>
      <c r="U2931" s="1">
        <f>VLOOKUP(Tabelle1[[#This Row],[productid]],Tabelle2[#All],2,FALSE)</f>
        <v>16</v>
      </c>
    </row>
    <row r="2932" spans="1:21" hidden="1">
      <c r="A2932" t="s">
        <v>4829</v>
      </c>
      <c r="B2932">
        <v>3385</v>
      </c>
      <c r="C2932">
        <v>289859</v>
      </c>
      <c r="D2932" t="s">
        <v>4921</v>
      </c>
      <c r="E2932" t="s">
        <v>4506</v>
      </c>
      <c r="F2932">
        <v>18406</v>
      </c>
      <c r="G2932">
        <v>1750863</v>
      </c>
      <c r="H2932">
        <f t="shared" si="45"/>
        <v>0</v>
      </c>
      <c r="I2932">
        <f t="array" ref="I2932">MIN(IFERROR(FIND(IstNumbers,A2932),""))</f>
        <v>29</v>
      </c>
      <c r="J2932" s="1" t="e">
        <f>IF([first '# in title]&lt;[pos kw in title],MID([title],[pos kw in title]-6,6),#N/A)</f>
        <v>#N/A</v>
      </c>
      <c r="K2932" s="1" t="e">
        <f>IFERROR(MID(SUBSTITUTE([kw rough in title],",","."),FIND("(",[kw rough in title])+1,20),SUBSTITUTE(IFERROR(MID([kw rough in title],FIND(" ",[kw rough in title])+1,20),[kw rough in title]),",","."))</f>
        <v>#N/A</v>
      </c>
      <c r="L2932" s="1">
        <f>IFERROR(FIND("kW",[desc]),0)</f>
        <v>70</v>
      </c>
      <c r="M2932">
        <f t="array" ref="M2932">MIN(IFERROR(FIND(IstNumbers,E2932),""))</f>
        <v>34</v>
      </c>
      <c r="N2932" s="1" t="str">
        <f>IF([first '# in desc]&lt;[pos kw in desc],MID([desc],[pos kw in desc]-7,7))</f>
        <v xml:space="preserve">­me 42 </v>
      </c>
      <c r="O29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32" s="1" t="str">
        <f>TRIM(IF([first '# in desc]&lt;[pos kw in desc],MID([desc],[pos kw in desc]-6,6),FALSE))</f>
        <v>me 42</v>
      </c>
      <c r="Q2932" s="1" t="b">
        <f>IF(LEN([manuell])=0,IFERROR([kw fine in title]*1,IFERROR(SUMPRODUCT(COUNTIF(IsDigits,MID([kw in desc],ROW($A$1:$A$150),1)))=LEN([kw in desc]),#N/A)),[manuell])</f>
        <v>0</v>
      </c>
      <c r="R2932" s="1" t="str">
        <f>IF([pos kw in title]&gt;0,MID(J2932,#REF!,4),IF([first '# in title]&gt;0,MID([title],[first '# in title],3),IF([first '# in title]&gt;0,MID([desc],#REF!,3),VLOOKUP([productid],$G$2:$R$1386,8))))</f>
        <v>42-</v>
      </c>
      <c r="S2932" s="1" t="e">
        <f>IF([kw in desc]=[kw rough in title],[kw in desc]*1,IFERROR(LEFT([kw_dirty],3)*1,IFERROR(LEFT([kw_dirty],2)*1,"n.a.")))</f>
        <v>#N/A</v>
      </c>
      <c r="T2932" s="1"/>
      <c r="U2932" s="1">
        <f>VLOOKUP(Tabelle1[[#This Row],[productid]],Tabelle2[#All],2,FALSE)</f>
        <v>42</v>
      </c>
    </row>
    <row r="2933" spans="1:21" hidden="1">
      <c r="A2933" t="s">
        <v>3593</v>
      </c>
      <c r="B2933">
        <v>3425</v>
      </c>
      <c r="C2933">
        <v>289859</v>
      </c>
      <c r="D2933" t="s">
        <v>4922</v>
      </c>
      <c r="E2933" t="s">
        <v>4923</v>
      </c>
      <c r="F2933">
        <v>18406</v>
      </c>
      <c r="G2933">
        <v>3497887</v>
      </c>
      <c r="H2933">
        <f t="shared" si="45"/>
        <v>0</v>
      </c>
      <c r="I2933">
        <f t="array" ref="I2933">MIN(IFERROR(FIND(IstNumbers,A2933),""))</f>
        <v>13</v>
      </c>
      <c r="J2933" s="1" t="e">
        <f>IF([first '# in title]&lt;[pos kw in title],MID([title],[pos kw in title]-6,6),#N/A)</f>
        <v>#N/A</v>
      </c>
      <c r="K2933" s="1" t="e">
        <f>IFERROR(MID(SUBSTITUTE([kw rough in title],",","."),FIND("(",[kw rough in title])+1,20),SUBSTITUTE(IFERROR(MID([kw rough in title],FIND(" ",[kw rough in title])+1,20),[kw rough in title]),",","."))</f>
        <v>#N/A</v>
      </c>
      <c r="L2933" s="1">
        <f>IFERROR(FIND("kW",[desc]),0)</f>
        <v>70</v>
      </c>
      <c r="M2933">
        <f t="array" ref="M2933">MIN(IFERROR(FIND(IstNumbers,E2933),""))</f>
        <v>34</v>
      </c>
      <c r="N2933" s="1" t="str">
        <f>IF([first '# in desc]&lt;[pos kw in desc],MID([desc],[pos kw in desc]-7,7))</f>
        <v xml:space="preserve">­me 42 </v>
      </c>
      <c r="O29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33" s="1" t="str">
        <f>TRIM(IF([first '# in desc]&lt;[pos kw in desc],MID([desc],[pos kw in desc]-6,6),FALSE))</f>
        <v>me 42</v>
      </c>
      <c r="Q2933" s="1" t="b">
        <f>IF(LEN([manuell])=0,IFERROR([kw fine in title]*1,IFERROR(SUMPRODUCT(COUNTIF(IsDigits,MID([kw in desc],ROW($A$1:$A$150),1)))=LEN([kw in desc]),#N/A)),[manuell])</f>
        <v>0</v>
      </c>
      <c r="R2933" s="1" t="str">
        <f>IF([pos kw in title]&gt;0,MID(J2933,#REF!,4),IF([first '# in title]&gt;0,MID([title],[first '# in title],3),IF([first '# in title]&gt;0,MID([desc],#REF!,3),VLOOKUP([productid],$G$2:$R$1386,8))))</f>
        <v xml:space="preserve">42 </v>
      </c>
      <c r="S2933" s="1" t="e">
        <f>IF([kw in desc]=[kw rough in title],[kw in desc]*1,IFERROR(LEFT([kw_dirty],3)*1,IFERROR(LEFT([kw_dirty],2)*1,"n.a.")))</f>
        <v>#N/A</v>
      </c>
      <c r="T2933" s="1"/>
      <c r="U2933" s="1">
        <f>VLOOKUP(Tabelle1[[#This Row],[productid]],Tabelle2[#All],2,FALSE)</f>
        <v>42</v>
      </c>
    </row>
    <row r="2934" spans="1:21">
      <c r="A2934" t="s">
        <v>3810</v>
      </c>
      <c r="B2934">
        <v>1775</v>
      </c>
      <c r="C2934">
        <v>223861</v>
      </c>
      <c r="D2934" t="s">
        <v>4924</v>
      </c>
      <c r="E2934" t="s">
        <v>4053</v>
      </c>
      <c r="F2934">
        <v>18406</v>
      </c>
      <c r="G2934">
        <v>3725833</v>
      </c>
      <c r="H2934">
        <f t="shared" si="45"/>
        <v>0</v>
      </c>
      <c r="I2934">
        <f t="array" ref="I2934">MIN(IFERROR(FIND(IstNumbers,A2934),""))</f>
        <v>14</v>
      </c>
      <c r="J2934" s="1" t="e">
        <f>IF([first '# in title]&lt;[pos kw in title],MID([title],[pos kw in title]-6,6),#N/A)</f>
        <v>#N/A</v>
      </c>
      <c r="K2934" s="1" t="e">
        <f>IFERROR(MID(SUBSTITUTE([kw rough in title],",","."),FIND("(",[kw rough in title])+1,20),SUBSTITUTE(IFERROR(MID([kw rough in title],FIND(" ",[kw rough in title])+1,20),[kw rough in title]),",","."))</f>
        <v>#N/A</v>
      </c>
      <c r="L2934" s="1">
        <f>IFERROR(FIND("kW",[desc]),0)</f>
        <v>0</v>
      </c>
      <c r="M2934">
        <f t="array" ref="M2934">MIN(IFERROR(FIND(IstNumbers,E2934),""))</f>
        <v>25</v>
      </c>
      <c r="N2934" s="1" t="b">
        <f>IF([first '# in desc]&lt;[pos kw in desc],MID([desc],[pos kw in desc]-7,7))</f>
        <v>0</v>
      </c>
      <c r="O29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34" s="1" t="str">
        <f>TRIM(IF([first '# in desc]&lt;[pos kw in desc],MID([desc],[pos kw in desc]-6,6),FALSE))</f>
        <v>FALSCH</v>
      </c>
      <c r="Q2934" s="1" t="b">
        <f>IF(LEN([manuell])=0,IFERROR([kw fine in title]*1,IFERROR(SUMPRODUCT(COUNTIF(IsDigits,MID([kw in desc],ROW($A$1:$A$150),1)))=LEN([kw in desc]),#N/A)),[manuell])</f>
        <v>0</v>
      </c>
      <c r="R2934" s="1" t="str">
        <f>IF([pos kw in title]&gt;0,MID(J2934,#REF!,4),IF([first '# in title]&gt;0,MID([title],[first '# in title],3),IF([first '# in title]&gt;0,MID([desc],#REF!,3),VLOOKUP([productid],$G$2:$R$1386,8))))</f>
        <v xml:space="preserve">24 </v>
      </c>
      <c r="S2934" s="1" t="e">
        <f>IF([kw in desc]=[kw rough in title],[kw in desc]*1,IFERROR(LEFT([kw_dirty],3)*1,IFERROR(LEFT([kw_dirty],2)*1,"n.a.")))</f>
        <v>#N/A</v>
      </c>
      <c r="T2934" s="1"/>
      <c r="U2934" s="1" t="e">
        <f>VLOOKUP(Tabelle1[[#This Row],[productid]],Tabelle2[#All],2,FALSE)</f>
        <v>#N/A</v>
      </c>
    </row>
    <row r="2935" spans="1:21" hidden="1">
      <c r="A2935" t="s">
        <v>2837</v>
      </c>
      <c r="B2935">
        <v>2399</v>
      </c>
      <c r="C2935">
        <v>289859</v>
      </c>
      <c r="D2935" t="s">
        <v>4925</v>
      </c>
      <c r="E2935" t="s">
        <v>4926</v>
      </c>
      <c r="F2935">
        <v>18406</v>
      </c>
      <c r="G2935">
        <v>3712883</v>
      </c>
      <c r="H2935">
        <f t="shared" si="45"/>
        <v>20</v>
      </c>
      <c r="I2935">
        <f t="array" ref="I2935">MIN(IFERROR(FIND(IstNumbers,A2935),""))</f>
        <v>17</v>
      </c>
      <c r="J2935" s="1" t="str">
        <f>IF([first '# in title]&lt;[pos kw in title],MID([title],[pos kw in title]-6,6),#N/A)</f>
        <v xml:space="preserve">ur 16 </v>
      </c>
      <c r="K293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35" s="1">
        <f>IFERROR(FIND("kW",[desc]),0)</f>
        <v>71</v>
      </c>
      <c r="M2935">
        <f t="array" ref="M2935">MIN(IFERROR(FIND(IstNumbers,E2935),""))</f>
        <v>29</v>
      </c>
      <c r="N2935" s="1" t="str">
        <f>IF([first '# in desc]&lt;[pos kw in desc],MID([desc],[pos kw in desc]-7,7))</f>
        <v xml:space="preserve">­me 16 </v>
      </c>
      <c r="O29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35" s="1" t="str">
        <f>TRIM(IF([first '# in desc]&lt;[pos kw in desc],MID([desc],[pos kw in desc]-6,6),FALSE))</f>
        <v>me 16</v>
      </c>
      <c r="Q2935" s="1">
        <f>IF(LEN([manuell])=0,IFERROR([kw fine in title]*1,IFERROR(SUMPRODUCT(COUNTIF(IsDigits,MID([kw in desc],ROW($A$1:$A$150),1)))=LEN([kw in desc]),#N/A)),[manuell])</f>
        <v>16</v>
      </c>
      <c r="R2935" s="1" t="e">
        <f>IF([pos kw in title]&gt;0,MID(J2935,#REF!,4),IF([first '# in title]&gt;0,MID([title],[first '# in title],3),IF([first '# in title]&gt;0,MID([desc],#REF!,3),VLOOKUP([productid],$G$2:$R$1386,8))))</f>
        <v>#REF!</v>
      </c>
      <c r="S2935" s="1" t="str">
        <f>IF([kw in desc]=[kw rough in title],[kw in desc]*1,IFERROR(LEFT([kw_dirty],3)*1,IFERROR(LEFT([kw_dirty],2)*1,"n.a.")))</f>
        <v>n.a.</v>
      </c>
      <c r="T2935" s="1"/>
      <c r="U2935" s="1">
        <f>VLOOKUP(Tabelle1[[#This Row],[productid]],Tabelle2[#All],2,FALSE)</f>
        <v>16</v>
      </c>
    </row>
    <row r="2936" spans="1:21" hidden="1">
      <c r="A2936" t="s">
        <v>4829</v>
      </c>
      <c r="B2936">
        <v>3385</v>
      </c>
      <c r="C2936">
        <v>289859</v>
      </c>
      <c r="D2936" t="s">
        <v>4927</v>
      </c>
      <c r="E2936" t="s">
        <v>4513</v>
      </c>
      <c r="F2936">
        <v>18406</v>
      </c>
      <c r="G2936">
        <v>1750863</v>
      </c>
      <c r="H2936">
        <f t="shared" si="45"/>
        <v>0</v>
      </c>
      <c r="I2936">
        <f t="array" ref="I2936">MIN(IFERROR(FIND(IstNumbers,A2936),""))</f>
        <v>29</v>
      </c>
      <c r="J2936" s="1" t="e">
        <f>IF([first '# in title]&lt;[pos kw in title],MID([title],[pos kw in title]-6,6),#N/A)</f>
        <v>#N/A</v>
      </c>
      <c r="K2936" s="1" t="e">
        <f>IFERROR(MID(SUBSTITUTE([kw rough in title],",","."),FIND("(",[kw rough in title])+1,20),SUBSTITUTE(IFERROR(MID([kw rough in title],FIND(" ",[kw rough in title])+1,20),[kw rough in title]),",","."))</f>
        <v>#N/A</v>
      </c>
      <c r="L2936" s="1">
        <f>IFERROR(FIND("kW",[desc]),0)</f>
        <v>70</v>
      </c>
      <c r="M2936">
        <f t="array" ref="M2936">MIN(IFERROR(FIND(IstNumbers,E2936),""))</f>
        <v>34</v>
      </c>
      <c r="N2936" s="1" t="str">
        <f>IF([first '# in desc]&lt;[pos kw in desc],MID([desc],[pos kw in desc]-7,7))</f>
        <v xml:space="preserve">­me 42 </v>
      </c>
      <c r="O29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36" s="1" t="str">
        <f>TRIM(IF([first '# in desc]&lt;[pos kw in desc],MID([desc],[pos kw in desc]-6,6),FALSE))</f>
        <v>me 42</v>
      </c>
      <c r="Q2936" s="1" t="b">
        <f>IF(LEN([manuell])=0,IFERROR([kw fine in title]*1,IFERROR(SUMPRODUCT(COUNTIF(IsDigits,MID([kw in desc],ROW($A$1:$A$150),1)))=LEN([kw in desc]),#N/A)),[manuell])</f>
        <v>0</v>
      </c>
      <c r="R2936" s="1" t="str">
        <f>IF([pos kw in title]&gt;0,MID(J2936,#REF!,4),IF([first '# in title]&gt;0,MID([title],[first '# in title],3),IF([first '# in title]&gt;0,MID([desc],#REF!,3),VLOOKUP([productid],$G$2:$R$1386,8))))</f>
        <v>42-</v>
      </c>
      <c r="S2936" s="1" t="e">
        <f>IF([kw in desc]=[kw rough in title],[kw in desc]*1,IFERROR(LEFT([kw_dirty],3)*1,IFERROR(LEFT([kw_dirty],2)*1,"n.a.")))</f>
        <v>#N/A</v>
      </c>
      <c r="T2936" s="1"/>
      <c r="U2936" s="1">
        <f>VLOOKUP(Tabelle1[[#This Row],[productid]],Tabelle2[#All],2,FALSE)</f>
        <v>42</v>
      </c>
    </row>
    <row r="2937" spans="1:21" hidden="1">
      <c r="A2937" t="s">
        <v>3593</v>
      </c>
      <c r="B2937">
        <v>3425</v>
      </c>
      <c r="C2937">
        <v>289859</v>
      </c>
      <c r="D2937" t="s">
        <v>4928</v>
      </c>
      <c r="E2937" t="s">
        <v>4929</v>
      </c>
      <c r="F2937">
        <v>18406</v>
      </c>
      <c r="G2937">
        <v>3497887</v>
      </c>
      <c r="H2937">
        <f t="shared" si="45"/>
        <v>0</v>
      </c>
      <c r="I2937">
        <f t="array" ref="I2937">MIN(IFERROR(FIND(IstNumbers,A2937),""))</f>
        <v>13</v>
      </c>
      <c r="J2937" s="1" t="e">
        <f>IF([first '# in title]&lt;[pos kw in title],MID([title],[pos kw in title]-6,6),#N/A)</f>
        <v>#N/A</v>
      </c>
      <c r="K2937" s="1" t="e">
        <f>IFERROR(MID(SUBSTITUTE([kw rough in title],",","."),FIND("(",[kw rough in title])+1,20),SUBSTITUTE(IFERROR(MID([kw rough in title],FIND(" ",[kw rough in title])+1,20),[kw rough in title]),",","."))</f>
        <v>#N/A</v>
      </c>
      <c r="L2937" s="1">
        <f>IFERROR(FIND("kW",[desc]),0)</f>
        <v>70</v>
      </c>
      <c r="M2937">
        <f t="array" ref="M2937">MIN(IFERROR(FIND(IstNumbers,E2937),""))</f>
        <v>34</v>
      </c>
      <c r="N2937" s="1" t="str">
        <f>IF([first '# in desc]&lt;[pos kw in desc],MID([desc],[pos kw in desc]-7,7))</f>
        <v xml:space="preserve">­me 42 </v>
      </c>
      <c r="O29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37" s="1" t="str">
        <f>TRIM(IF([first '# in desc]&lt;[pos kw in desc],MID([desc],[pos kw in desc]-6,6),FALSE))</f>
        <v>me 42</v>
      </c>
      <c r="Q2937" s="1" t="b">
        <f>IF(LEN([manuell])=0,IFERROR([kw fine in title]*1,IFERROR(SUMPRODUCT(COUNTIF(IsDigits,MID([kw in desc],ROW($A$1:$A$150),1)))=LEN([kw in desc]),#N/A)),[manuell])</f>
        <v>0</v>
      </c>
      <c r="R2937" s="1" t="str">
        <f>IF([pos kw in title]&gt;0,MID(J2937,#REF!,4),IF([first '# in title]&gt;0,MID([title],[first '# in title],3),IF([first '# in title]&gt;0,MID([desc],#REF!,3),VLOOKUP([productid],$G$2:$R$1386,8))))</f>
        <v xml:space="preserve">42 </v>
      </c>
      <c r="S2937" s="1" t="e">
        <f>IF([kw in desc]=[kw rough in title],[kw in desc]*1,IFERROR(LEFT([kw_dirty],3)*1,IFERROR(LEFT([kw_dirty],2)*1,"n.a.")))</f>
        <v>#N/A</v>
      </c>
      <c r="T2937" s="1"/>
      <c r="U2937" s="1">
        <f>VLOOKUP(Tabelle1[[#This Row],[productid]],Tabelle2[#All],2,FALSE)</f>
        <v>42</v>
      </c>
    </row>
    <row r="2938" spans="1:21">
      <c r="A2938" t="s">
        <v>3810</v>
      </c>
      <c r="B2938">
        <v>1776</v>
      </c>
      <c r="C2938">
        <v>223861</v>
      </c>
      <c r="D2938" t="s">
        <v>4930</v>
      </c>
      <c r="E2938" t="s">
        <v>4931</v>
      </c>
      <c r="F2938">
        <v>18406</v>
      </c>
      <c r="G2938">
        <v>3725833</v>
      </c>
      <c r="H2938">
        <f t="shared" si="45"/>
        <v>0</v>
      </c>
      <c r="I2938">
        <f t="array" ref="I2938">MIN(IFERROR(FIND(IstNumbers,A2938),""))</f>
        <v>14</v>
      </c>
      <c r="J2938" s="1" t="e">
        <f>IF([first '# in title]&lt;[pos kw in title],MID([title],[pos kw in title]-6,6),#N/A)</f>
        <v>#N/A</v>
      </c>
      <c r="K2938" s="1" t="e">
        <f>IFERROR(MID(SUBSTITUTE([kw rough in title],",","."),FIND("(",[kw rough in title])+1,20),SUBSTITUTE(IFERROR(MID([kw rough in title],FIND(" ",[kw rough in title])+1,20),[kw rough in title]),",","."))</f>
        <v>#N/A</v>
      </c>
      <c r="L2938" s="1">
        <f>IFERROR(FIND("kW",[desc]),0)</f>
        <v>0</v>
      </c>
      <c r="M2938">
        <f t="array" ref="M2938">MIN(IFERROR(FIND(IstNumbers,E2938),""))</f>
        <v>25</v>
      </c>
      <c r="N2938" s="1" t="b">
        <f>IF([first '# in desc]&lt;[pos kw in desc],MID([desc],[pos kw in desc]-7,7))</f>
        <v>0</v>
      </c>
      <c r="O29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38" s="1" t="str">
        <f>TRIM(IF([first '# in desc]&lt;[pos kw in desc],MID([desc],[pos kw in desc]-6,6),FALSE))</f>
        <v>FALSCH</v>
      </c>
      <c r="Q2938" s="1" t="b">
        <f>IF(LEN([manuell])=0,IFERROR([kw fine in title]*1,IFERROR(SUMPRODUCT(COUNTIF(IsDigits,MID([kw in desc],ROW($A$1:$A$150),1)))=LEN([kw in desc]),#N/A)),[manuell])</f>
        <v>0</v>
      </c>
      <c r="R2938" s="1" t="str">
        <f>IF([pos kw in title]&gt;0,MID(J2938,#REF!,4),IF([first '# in title]&gt;0,MID([title],[first '# in title],3),IF([first '# in title]&gt;0,MID([desc],#REF!,3),VLOOKUP([productid],$G$2:$R$1386,8))))</f>
        <v xml:space="preserve">24 </v>
      </c>
      <c r="S2938" s="1" t="e">
        <f>IF([kw in desc]=[kw rough in title],[kw in desc]*1,IFERROR(LEFT([kw_dirty],3)*1,IFERROR(LEFT([kw_dirty],2)*1,"n.a.")))</f>
        <v>#N/A</v>
      </c>
      <c r="T2938" s="1"/>
      <c r="U2938" s="1" t="e">
        <f>VLOOKUP(Tabelle1[[#This Row],[productid]],Tabelle2[#All],2,FALSE)</f>
        <v>#N/A</v>
      </c>
    </row>
    <row r="2939" spans="1:21">
      <c r="A2939" t="s">
        <v>3810</v>
      </c>
      <c r="B2939">
        <v>1776</v>
      </c>
      <c r="C2939">
        <v>223861</v>
      </c>
      <c r="D2939" t="s">
        <v>4932</v>
      </c>
      <c r="E2939" t="s">
        <v>3850</v>
      </c>
      <c r="F2939">
        <v>18406</v>
      </c>
      <c r="G2939">
        <v>3725833</v>
      </c>
      <c r="H2939">
        <f t="shared" si="45"/>
        <v>0</v>
      </c>
      <c r="I2939">
        <f t="array" ref="I2939">MIN(IFERROR(FIND(IstNumbers,A2939),""))</f>
        <v>14</v>
      </c>
      <c r="J2939" s="1" t="e">
        <f>IF([first '# in title]&lt;[pos kw in title],MID([title],[pos kw in title]-6,6),#N/A)</f>
        <v>#N/A</v>
      </c>
      <c r="K2939" s="1" t="e">
        <f>IFERROR(MID(SUBSTITUTE([kw rough in title],",","."),FIND("(",[kw rough in title])+1,20),SUBSTITUTE(IFERROR(MID([kw rough in title],FIND(" ",[kw rough in title])+1,20),[kw rough in title]),",","."))</f>
        <v>#N/A</v>
      </c>
      <c r="L2939" s="1">
        <f>IFERROR(FIND("kW",[desc]),0)</f>
        <v>0</v>
      </c>
      <c r="M2939">
        <f t="array" ref="M2939">MIN(IFERROR(FIND(IstNumbers,E2939),""))</f>
        <v>25</v>
      </c>
      <c r="N2939" s="1" t="b">
        <f>IF([first '# in desc]&lt;[pos kw in desc],MID([desc],[pos kw in desc]-7,7))</f>
        <v>0</v>
      </c>
      <c r="O29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39" s="1" t="str">
        <f>TRIM(IF([first '# in desc]&lt;[pos kw in desc],MID([desc],[pos kw in desc]-6,6),FALSE))</f>
        <v>FALSCH</v>
      </c>
      <c r="Q2939" s="1" t="b">
        <f>IF(LEN([manuell])=0,IFERROR([kw fine in title]*1,IFERROR(SUMPRODUCT(COUNTIF(IsDigits,MID([kw in desc],ROW($A$1:$A$150),1)))=LEN([kw in desc]),#N/A)),[manuell])</f>
        <v>0</v>
      </c>
      <c r="R2939" s="1" t="str">
        <f>IF([pos kw in title]&gt;0,MID(J2939,#REF!,4),IF([first '# in title]&gt;0,MID([title],[first '# in title],3),IF([first '# in title]&gt;0,MID([desc],#REF!,3),VLOOKUP([productid],$G$2:$R$1386,8))))</f>
        <v xml:space="preserve">24 </v>
      </c>
      <c r="S2939" s="1" t="e">
        <f>IF([kw in desc]=[kw rough in title],[kw in desc]*1,IFERROR(LEFT([kw_dirty],3)*1,IFERROR(LEFT([kw_dirty],2)*1,"n.a.")))</f>
        <v>#N/A</v>
      </c>
      <c r="T2939" s="1"/>
      <c r="U2939" s="1" t="e">
        <f>VLOOKUP(Tabelle1[[#This Row],[productid]],Tabelle2[#All],2,FALSE)</f>
        <v>#N/A</v>
      </c>
    </row>
    <row r="2940" spans="1:21">
      <c r="A2940" t="s">
        <v>3810</v>
      </c>
      <c r="B2940">
        <v>1776</v>
      </c>
      <c r="C2940">
        <v>223861</v>
      </c>
      <c r="D2940" t="s">
        <v>4933</v>
      </c>
      <c r="E2940" t="s">
        <v>4931</v>
      </c>
      <c r="F2940">
        <v>18406</v>
      </c>
      <c r="G2940">
        <v>3725833</v>
      </c>
      <c r="H2940">
        <f t="shared" si="45"/>
        <v>0</v>
      </c>
      <c r="I2940">
        <f t="array" ref="I2940">MIN(IFERROR(FIND(IstNumbers,A2940),""))</f>
        <v>14</v>
      </c>
      <c r="J2940" s="1" t="e">
        <f>IF([first '# in title]&lt;[pos kw in title],MID([title],[pos kw in title]-6,6),#N/A)</f>
        <v>#N/A</v>
      </c>
      <c r="K2940" s="1" t="e">
        <f>IFERROR(MID(SUBSTITUTE([kw rough in title],",","."),FIND("(",[kw rough in title])+1,20),SUBSTITUTE(IFERROR(MID([kw rough in title],FIND(" ",[kw rough in title])+1,20),[kw rough in title]),",","."))</f>
        <v>#N/A</v>
      </c>
      <c r="L2940" s="1">
        <f>IFERROR(FIND("kW",[desc]),0)</f>
        <v>0</v>
      </c>
      <c r="M2940">
        <f t="array" ref="M2940">MIN(IFERROR(FIND(IstNumbers,E2940),""))</f>
        <v>25</v>
      </c>
      <c r="N2940" s="1" t="b">
        <f>IF([first '# in desc]&lt;[pos kw in desc],MID([desc],[pos kw in desc]-7,7))</f>
        <v>0</v>
      </c>
      <c r="O29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0" s="1" t="str">
        <f>TRIM(IF([first '# in desc]&lt;[pos kw in desc],MID([desc],[pos kw in desc]-6,6),FALSE))</f>
        <v>FALSCH</v>
      </c>
      <c r="Q2940" s="1" t="b">
        <f>IF(LEN([manuell])=0,IFERROR([kw fine in title]*1,IFERROR(SUMPRODUCT(COUNTIF(IsDigits,MID([kw in desc],ROW($A$1:$A$150),1)))=LEN([kw in desc]),#N/A)),[manuell])</f>
        <v>0</v>
      </c>
      <c r="R2940" s="1" t="str">
        <f>IF([pos kw in title]&gt;0,MID(J2940,#REF!,4),IF([first '# in title]&gt;0,MID([title],[first '# in title],3),IF([first '# in title]&gt;0,MID([desc],#REF!,3),VLOOKUP([productid],$G$2:$R$1386,8))))</f>
        <v xml:space="preserve">24 </v>
      </c>
      <c r="S2940" s="1" t="e">
        <f>IF([kw in desc]=[kw rough in title],[kw in desc]*1,IFERROR(LEFT([kw_dirty],3)*1,IFERROR(LEFT([kw_dirty],2)*1,"n.a.")))</f>
        <v>#N/A</v>
      </c>
      <c r="T2940" s="1"/>
      <c r="U2940" s="1" t="e">
        <f>VLOOKUP(Tabelle1[[#This Row],[productid]],Tabelle2[#All],2,FALSE)</f>
        <v>#N/A</v>
      </c>
    </row>
    <row r="2941" spans="1:21">
      <c r="A2941" t="s">
        <v>3810</v>
      </c>
      <c r="B2941">
        <v>1777</v>
      </c>
      <c r="C2941">
        <v>223861</v>
      </c>
      <c r="D2941" t="s">
        <v>4934</v>
      </c>
      <c r="E2941" t="s">
        <v>4053</v>
      </c>
      <c r="F2941">
        <v>18406</v>
      </c>
      <c r="G2941">
        <v>3725833</v>
      </c>
      <c r="H2941">
        <f t="shared" si="45"/>
        <v>0</v>
      </c>
      <c r="I2941">
        <f t="array" ref="I2941">MIN(IFERROR(FIND(IstNumbers,A2941),""))</f>
        <v>14</v>
      </c>
      <c r="J2941" s="1" t="e">
        <f>IF([first '# in title]&lt;[pos kw in title],MID([title],[pos kw in title]-6,6),#N/A)</f>
        <v>#N/A</v>
      </c>
      <c r="K2941" s="1" t="e">
        <f>IFERROR(MID(SUBSTITUTE([kw rough in title],",","."),FIND("(",[kw rough in title])+1,20),SUBSTITUTE(IFERROR(MID([kw rough in title],FIND(" ",[kw rough in title])+1,20),[kw rough in title]),",","."))</f>
        <v>#N/A</v>
      </c>
      <c r="L2941" s="1">
        <f>IFERROR(FIND("kW",[desc]),0)</f>
        <v>0</v>
      </c>
      <c r="M2941">
        <f t="array" ref="M2941">MIN(IFERROR(FIND(IstNumbers,E2941),""))</f>
        <v>25</v>
      </c>
      <c r="N2941" s="1" t="b">
        <f>IF([first '# in desc]&lt;[pos kw in desc],MID([desc],[pos kw in desc]-7,7))</f>
        <v>0</v>
      </c>
      <c r="O29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1" s="1" t="str">
        <f>TRIM(IF([first '# in desc]&lt;[pos kw in desc],MID([desc],[pos kw in desc]-6,6),FALSE))</f>
        <v>FALSCH</v>
      </c>
      <c r="Q2941" s="1" t="b">
        <f>IF(LEN([manuell])=0,IFERROR([kw fine in title]*1,IFERROR(SUMPRODUCT(COUNTIF(IsDigits,MID([kw in desc],ROW($A$1:$A$150),1)))=LEN([kw in desc]),#N/A)),[manuell])</f>
        <v>0</v>
      </c>
      <c r="R2941" s="1" t="str">
        <f>IF([pos kw in title]&gt;0,MID(J2941,#REF!,4),IF([first '# in title]&gt;0,MID([title],[first '# in title],3),IF([first '# in title]&gt;0,MID([desc],#REF!,3),VLOOKUP([productid],$G$2:$R$1386,8))))</f>
        <v xml:space="preserve">24 </v>
      </c>
      <c r="S2941" s="1" t="e">
        <f>IF([kw in desc]=[kw rough in title],[kw in desc]*1,IFERROR(LEFT([kw_dirty],3)*1,IFERROR(LEFT([kw_dirty],2)*1,"n.a.")))</f>
        <v>#N/A</v>
      </c>
      <c r="T2941" s="1"/>
      <c r="U2941" s="1" t="e">
        <f>VLOOKUP(Tabelle1[[#This Row],[productid]],Tabelle2[#All],2,FALSE)</f>
        <v>#N/A</v>
      </c>
    </row>
    <row r="2942" spans="1:21">
      <c r="A2942" t="s">
        <v>3810</v>
      </c>
      <c r="B2942">
        <v>1778</v>
      </c>
      <c r="C2942">
        <v>223861</v>
      </c>
      <c r="D2942" t="s">
        <v>4935</v>
      </c>
      <c r="E2942" t="s">
        <v>4037</v>
      </c>
      <c r="F2942">
        <v>18406</v>
      </c>
      <c r="G2942">
        <v>3725833</v>
      </c>
      <c r="H2942">
        <f t="shared" si="45"/>
        <v>0</v>
      </c>
      <c r="I2942">
        <f t="array" ref="I2942">MIN(IFERROR(FIND(IstNumbers,A2942),""))</f>
        <v>14</v>
      </c>
      <c r="J2942" s="1" t="e">
        <f>IF([first '# in title]&lt;[pos kw in title],MID([title],[pos kw in title]-6,6),#N/A)</f>
        <v>#N/A</v>
      </c>
      <c r="K2942" s="1" t="e">
        <f>IFERROR(MID(SUBSTITUTE([kw rough in title],",","."),FIND("(",[kw rough in title])+1,20),SUBSTITUTE(IFERROR(MID([kw rough in title],FIND(" ",[kw rough in title])+1,20),[kw rough in title]),",","."))</f>
        <v>#N/A</v>
      </c>
      <c r="L2942" s="1">
        <f>IFERROR(FIND("kW",[desc]),0)</f>
        <v>0</v>
      </c>
      <c r="M2942">
        <f t="array" ref="M2942">MIN(IFERROR(FIND(IstNumbers,E2942),""))</f>
        <v>25</v>
      </c>
      <c r="N2942" s="1" t="b">
        <f>IF([first '# in desc]&lt;[pos kw in desc],MID([desc],[pos kw in desc]-7,7))</f>
        <v>0</v>
      </c>
      <c r="O29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2" s="1" t="str">
        <f>TRIM(IF([first '# in desc]&lt;[pos kw in desc],MID([desc],[pos kw in desc]-6,6),FALSE))</f>
        <v>FALSCH</v>
      </c>
      <c r="Q2942" s="1" t="b">
        <f>IF(LEN([manuell])=0,IFERROR([kw fine in title]*1,IFERROR(SUMPRODUCT(COUNTIF(IsDigits,MID([kw in desc],ROW($A$1:$A$150),1)))=LEN([kw in desc]),#N/A)),[manuell])</f>
        <v>0</v>
      </c>
      <c r="R2942" s="1" t="str">
        <f>IF([pos kw in title]&gt;0,MID(J2942,#REF!,4),IF([first '# in title]&gt;0,MID([title],[first '# in title],3),IF([first '# in title]&gt;0,MID([desc],#REF!,3),VLOOKUP([productid],$G$2:$R$1386,8))))</f>
        <v xml:space="preserve">24 </v>
      </c>
      <c r="S2942" s="1" t="e">
        <f>IF([kw in desc]=[kw rough in title],[kw in desc]*1,IFERROR(LEFT([kw_dirty],3)*1,IFERROR(LEFT([kw_dirty],2)*1,"n.a.")))</f>
        <v>#N/A</v>
      </c>
      <c r="T2942" s="1"/>
      <c r="U2942" s="1" t="e">
        <f>VLOOKUP(Tabelle1[[#This Row],[productid]],Tabelle2[#All],2,FALSE)</f>
        <v>#N/A</v>
      </c>
    </row>
    <row r="2943" spans="1:21">
      <c r="A2943" t="s">
        <v>3810</v>
      </c>
      <c r="B2943">
        <v>1779</v>
      </c>
      <c r="C2943">
        <v>223861</v>
      </c>
      <c r="D2943" t="s">
        <v>4936</v>
      </c>
      <c r="E2943" t="s">
        <v>4937</v>
      </c>
      <c r="F2943">
        <v>18406</v>
      </c>
      <c r="G2943">
        <v>3725833</v>
      </c>
      <c r="H2943">
        <f t="shared" si="45"/>
        <v>0</v>
      </c>
      <c r="I2943">
        <f t="array" ref="I2943">MIN(IFERROR(FIND(IstNumbers,A2943),""))</f>
        <v>14</v>
      </c>
      <c r="J2943" s="1" t="e">
        <f>IF([first '# in title]&lt;[pos kw in title],MID([title],[pos kw in title]-6,6),#N/A)</f>
        <v>#N/A</v>
      </c>
      <c r="K2943" s="1" t="e">
        <f>IFERROR(MID(SUBSTITUTE([kw rough in title],",","."),FIND("(",[kw rough in title])+1,20),SUBSTITUTE(IFERROR(MID([kw rough in title],FIND(" ",[kw rough in title])+1,20),[kw rough in title]),",","."))</f>
        <v>#N/A</v>
      </c>
      <c r="L2943" s="1">
        <f>IFERROR(FIND("kW",[desc]),0)</f>
        <v>0</v>
      </c>
      <c r="M2943">
        <f t="array" ref="M2943">MIN(IFERROR(FIND(IstNumbers,E2943),""))</f>
        <v>25</v>
      </c>
      <c r="N2943" s="1" t="b">
        <f>IF([first '# in desc]&lt;[pos kw in desc],MID([desc],[pos kw in desc]-7,7))</f>
        <v>0</v>
      </c>
      <c r="O29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3" s="1" t="str">
        <f>TRIM(IF([first '# in desc]&lt;[pos kw in desc],MID([desc],[pos kw in desc]-6,6),FALSE))</f>
        <v>FALSCH</v>
      </c>
      <c r="Q2943" s="1" t="b">
        <f>IF(LEN([manuell])=0,IFERROR([kw fine in title]*1,IFERROR(SUMPRODUCT(COUNTIF(IsDigits,MID([kw in desc],ROW($A$1:$A$150),1)))=LEN([kw in desc]),#N/A)),[manuell])</f>
        <v>0</v>
      </c>
      <c r="R2943" s="1" t="str">
        <f>IF([pos kw in title]&gt;0,MID(J2943,#REF!,4),IF([first '# in title]&gt;0,MID([title],[first '# in title],3),IF([first '# in title]&gt;0,MID([desc],#REF!,3),VLOOKUP([productid],$G$2:$R$1386,8))))</f>
        <v xml:space="preserve">24 </v>
      </c>
      <c r="S2943" s="1" t="e">
        <f>IF([kw in desc]=[kw rough in title],[kw in desc]*1,IFERROR(LEFT([kw_dirty],3)*1,IFERROR(LEFT([kw_dirty],2)*1,"n.a.")))</f>
        <v>#N/A</v>
      </c>
      <c r="T2943" s="1"/>
      <c r="U2943" s="1" t="e">
        <f>VLOOKUP(Tabelle1[[#This Row],[productid]],Tabelle2[#All],2,FALSE)</f>
        <v>#N/A</v>
      </c>
    </row>
    <row r="2944" spans="1:21">
      <c r="A2944" t="s">
        <v>3810</v>
      </c>
      <c r="B2944">
        <v>1779</v>
      </c>
      <c r="C2944">
        <v>223861</v>
      </c>
      <c r="D2944" t="s">
        <v>4938</v>
      </c>
      <c r="E2944" t="s">
        <v>4063</v>
      </c>
      <c r="F2944">
        <v>18406</v>
      </c>
      <c r="G2944">
        <v>3725833</v>
      </c>
      <c r="H2944">
        <f t="shared" si="45"/>
        <v>0</v>
      </c>
      <c r="I2944">
        <f t="array" ref="I2944">MIN(IFERROR(FIND(IstNumbers,A2944),""))</f>
        <v>14</v>
      </c>
      <c r="J2944" s="1" t="e">
        <f>IF([first '# in title]&lt;[pos kw in title],MID([title],[pos kw in title]-6,6),#N/A)</f>
        <v>#N/A</v>
      </c>
      <c r="K2944" s="1" t="e">
        <f>IFERROR(MID(SUBSTITUTE([kw rough in title],",","."),FIND("(",[kw rough in title])+1,20),SUBSTITUTE(IFERROR(MID([kw rough in title],FIND(" ",[kw rough in title])+1,20),[kw rough in title]),",","."))</f>
        <v>#N/A</v>
      </c>
      <c r="L2944" s="1">
        <f>IFERROR(FIND("kW",[desc]),0)</f>
        <v>0</v>
      </c>
      <c r="M2944">
        <f t="array" ref="M2944">MIN(IFERROR(FIND(IstNumbers,E2944),""))</f>
        <v>25</v>
      </c>
      <c r="N2944" s="1" t="b">
        <f>IF([first '# in desc]&lt;[pos kw in desc],MID([desc],[pos kw in desc]-7,7))</f>
        <v>0</v>
      </c>
      <c r="O29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4" s="1" t="str">
        <f>TRIM(IF([first '# in desc]&lt;[pos kw in desc],MID([desc],[pos kw in desc]-6,6),FALSE))</f>
        <v>FALSCH</v>
      </c>
      <c r="Q2944" s="1" t="b">
        <f>IF(LEN([manuell])=0,IFERROR([kw fine in title]*1,IFERROR(SUMPRODUCT(COUNTIF(IsDigits,MID([kw in desc],ROW($A$1:$A$150),1)))=LEN([kw in desc]),#N/A)),[manuell])</f>
        <v>0</v>
      </c>
      <c r="R2944" s="1" t="str">
        <f>IF([pos kw in title]&gt;0,MID(J2944,#REF!,4),IF([first '# in title]&gt;0,MID([title],[first '# in title],3),IF([first '# in title]&gt;0,MID([desc],#REF!,3),VLOOKUP([productid],$G$2:$R$1386,8))))</f>
        <v xml:space="preserve">24 </v>
      </c>
      <c r="S2944" s="1" t="e">
        <f>IF([kw in desc]=[kw rough in title],[kw in desc]*1,IFERROR(LEFT([kw_dirty],3)*1,IFERROR(LEFT([kw_dirty],2)*1,"n.a.")))</f>
        <v>#N/A</v>
      </c>
      <c r="T2944" s="1"/>
      <c r="U2944" s="1" t="e">
        <f>VLOOKUP(Tabelle1[[#This Row],[productid]],Tabelle2[#All],2,FALSE)</f>
        <v>#N/A</v>
      </c>
    </row>
    <row r="2945" spans="1:21">
      <c r="A2945" t="s">
        <v>4939</v>
      </c>
      <c r="B2945">
        <v>3385</v>
      </c>
      <c r="C2945">
        <v>289859</v>
      </c>
      <c r="D2945" t="s">
        <v>4940</v>
      </c>
      <c r="E2945" t="s">
        <v>4941</v>
      </c>
      <c r="F2945">
        <v>18406</v>
      </c>
      <c r="G2945">
        <v>3094808</v>
      </c>
      <c r="H2945">
        <f t="shared" si="45"/>
        <v>0</v>
      </c>
      <c r="I2945">
        <f t="array" ref="I2945">MIN(IFERROR(FIND(IstNumbers,A2945),""))</f>
        <v>25</v>
      </c>
      <c r="J2945" s="1" t="e">
        <f>IF([first '# in title]&lt;[pos kw in title],MID([title],[pos kw in title]-6,6),#N/A)</f>
        <v>#N/A</v>
      </c>
      <c r="K2945" s="1" t="e">
        <f>IFERROR(MID(SUBSTITUTE([kw rough in title],",","."),FIND("(",[kw rough in title])+1,20),SUBSTITUTE(IFERROR(MID([kw rough in title],FIND(" ",[kw rough in title])+1,20),[kw rough in title]),",","."))</f>
        <v>#N/A</v>
      </c>
      <c r="L2945" s="1">
        <f>IFERROR(FIND("kW",[desc]),0)</f>
        <v>0</v>
      </c>
      <c r="M2945">
        <f t="array" ref="M2945">MIN(IFERROR(FIND(IstNumbers,E2945),""))</f>
        <v>31</v>
      </c>
      <c r="N2945" s="1" t="b">
        <f>IF([first '# in desc]&lt;[pos kw in desc],MID([desc],[pos kw in desc]-7,7))</f>
        <v>0</v>
      </c>
      <c r="O29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5" s="1" t="str">
        <f>TRIM(IF([first '# in desc]&lt;[pos kw in desc],MID([desc],[pos kw in desc]-6,6),FALSE))</f>
        <v>FALSCH</v>
      </c>
      <c r="Q2945" s="1" t="b">
        <f>IF(LEN([manuell])=0,IFERROR([kw fine in title]*1,IFERROR(SUMPRODUCT(COUNTIF(IsDigits,MID([kw in desc],ROW($A$1:$A$150),1)))=LEN([kw in desc]),#N/A)),[manuell])</f>
        <v>0</v>
      </c>
      <c r="R2945" s="1" t="str">
        <f>IF([pos kw in title]&gt;0,MID(J2945,#REF!,4),IF([first '# in title]&gt;0,MID([title],[first '# in title],3),IF([first '# in title]&gt;0,MID([desc],#REF!,3),VLOOKUP([productid],$G$2:$R$1386,8))))</f>
        <v>22/</v>
      </c>
      <c r="S2945" s="1" t="e">
        <f>IF([kw in desc]=[kw rough in title],[kw in desc]*1,IFERROR(LEFT([kw_dirty],3)*1,IFERROR(LEFT([kw_dirty],2)*1,"n.a.")))</f>
        <v>#N/A</v>
      </c>
      <c r="T2945" s="1"/>
      <c r="U2945" s="1" t="e">
        <f>VLOOKUP(Tabelle1[[#This Row],[productid]],Tabelle2[#All],2,FALSE)</f>
        <v>#N/A</v>
      </c>
    </row>
    <row r="2946" spans="1:21">
      <c r="A2946" t="s">
        <v>3810</v>
      </c>
      <c r="B2946">
        <v>1780</v>
      </c>
      <c r="C2946">
        <v>223861</v>
      </c>
      <c r="D2946" t="s">
        <v>4942</v>
      </c>
      <c r="E2946" t="s">
        <v>4943</v>
      </c>
      <c r="F2946">
        <v>18406</v>
      </c>
      <c r="G2946">
        <v>3725833</v>
      </c>
      <c r="H2946">
        <f t="shared" si="45"/>
        <v>0</v>
      </c>
      <c r="I2946">
        <f t="array" ref="I2946">MIN(IFERROR(FIND(IstNumbers,A2946),""))</f>
        <v>14</v>
      </c>
      <c r="J2946" s="1" t="e">
        <f>IF([first '# in title]&lt;[pos kw in title],MID([title],[pos kw in title]-6,6),#N/A)</f>
        <v>#N/A</v>
      </c>
      <c r="K2946" s="1" t="e">
        <f>IFERROR(MID(SUBSTITUTE([kw rough in title],",","."),FIND("(",[kw rough in title])+1,20),SUBSTITUTE(IFERROR(MID([kw rough in title],FIND(" ",[kw rough in title])+1,20),[kw rough in title]),",","."))</f>
        <v>#N/A</v>
      </c>
      <c r="L2946" s="1">
        <f>IFERROR(FIND("kW",[desc]),0)</f>
        <v>0</v>
      </c>
      <c r="M2946">
        <f t="array" ref="M2946">MIN(IFERROR(FIND(IstNumbers,E2946),""))</f>
        <v>25</v>
      </c>
      <c r="N2946" s="1" t="b">
        <f>IF([first '# in desc]&lt;[pos kw in desc],MID([desc],[pos kw in desc]-7,7))</f>
        <v>0</v>
      </c>
      <c r="O29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6" s="1" t="str">
        <f>TRIM(IF([first '# in desc]&lt;[pos kw in desc],MID([desc],[pos kw in desc]-6,6),FALSE))</f>
        <v>FALSCH</v>
      </c>
      <c r="Q2946" s="1" t="b">
        <f>IF(LEN([manuell])=0,IFERROR([kw fine in title]*1,IFERROR(SUMPRODUCT(COUNTIF(IsDigits,MID([kw in desc],ROW($A$1:$A$150),1)))=LEN([kw in desc]),#N/A)),[manuell])</f>
        <v>0</v>
      </c>
      <c r="R2946" s="1" t="str">
        <f>IF([pos kw in title]&gt;0,MID(J2946,#REF!,4),IF([first '# in title]&gt;0,MID([title],[first '# in title],3),IF([first '# in title]&gt;0,MID([desc],#REF!,3),VLOOKUP([productid],$G$2:$R$1386,8))))</f>
        <v xml:space="preserve">24 </v>
      </c>
      <c r="S2946" s="1" t="e">
        <f>IF([kw in desc]=[kw rough in title],[kw in desc]*1,IFERROR(LEFT([kw_dirty],3)*1,IFERROR(LEFT([kw_dirty],2)*1,"n.a.")))</f>
        <v>#N/A</v>
      </c>
      <c r="T2946" s="1"/>
      <c r="U2946" s="1" t="e">
        <f>VLOOKUP(Tabelle1[[#This Row],[productid]],Tabelle2[#All],2,FALSE)</f>
        <v>#N/A</v>
      </c>
    </row>
    <row r="2947" spans="1:21">
      <c r="A2947" t="s">
        <v>4939</v>
      </c>
      <c r="B2947">
        <v>3400</v>
      </c>
      <c r="C2947">
        <v>289859</v>
      </c>
      <c r="D2947" t="s">
        <v>4944</v>
      </c>
      <c r="E2947" t="s">
        <v>4945</v>
      </c>
      <c r="F2947">
        <v>18406</v>
      </c>
      <c r="G2947">
        <v>3094808</v>
      </c>
      <c r="H2947">
        <f t="shared" si="45"/>
        <v>0</v>
      </c>
      <c r="I2947">
        <f t="array" ref="I2947">MIN(IFERROR(FIND(IstNumbers,A2947),""))</f>
        <v>25</v>
      </c>
      <c r="J2947" s="1" t="e">
        <f>IF([first '# in title]&lt;[pos kw in title],MID([title],[pos kw in title]-6,6),#N/A)</f>
        <v>#N/A</v>
      </c>
      <c r="K2947" s="1" t="e">
        <f>IFERROR(MID(SUBSTITUTE([kw rough in title],",","."),FIND("(",[kw rough in title])+1,20),SUBSTITUTE(IFERROR(MID([kw rough in title],FIND(" ",[kw rough in title])+1,20),[kw rough in title]),",","."))</f>
        <v>#N/A</v>
      </c>
      <c r="L2947" s="1">
        <f>IFERROR(FIND("kW",[desc]),0)</f>
        <v>0</v>
      </c>
      <c r="M2947">
        <f t="array" ref="M2947">MIN(IFERROR(FIND(IstNumbers,E2947),""))</f>
        <v>31</v>
      </c>
      <c r="N2947" s="1" t="b">
        <f>IF([first '# in desc]&lt;[pos kw in desc],MID([desc],[pos kw in desc]-7,7))</f>
        <v>0</v>
      </c>
      <c r="O29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7" s="1" t="str">
        <f>TRIM(IF([first '# in desc]&lt;[pos kw in desc],MID([desc],[pos kw in desc]-6,6),FALSE))</f>
        <v>FALSCH</v>
      </c>
      <c r="Q2947" s="1" t="b">
        <f>IF(LEN([manuell])=0,IFERROR([kw fine in title]*1,IFERROR(SUMPRODUCT(COUNTIF(IsDigits,MID([kw in desc],ROW($A$1:$A$150),1)))=LEN([kw in desc]),#N/A)),[manuell])</f>
        <v>0</v>
      </c>
      <c r="R2947" s="1" t="str">
        <f>IF([pos kw in title]&gt;0,MID(J2947,#REF!,4),IF([first '# in title]&gt;0,MID([title],[first '# in title],3),IF([first '# in title]&gt;0,MID([desc],#REF!,3),VLOOKUP([productid],$G$2:$R$1386,8))))</f>
        <v>22/</v>
      </c>
      <c r="S2947" s="1" t="e">
        <f>IF([kw in desc]=[kw rough in title],[kw in desc]*1,IFERROR(LEFT([kw_dirty],3)*1,IFERROR(LEFT([kw_dirty],2)*1,"n.a.")))</f>
        <v>#N/A</v>
      </c>
      <c r="T2947" s="1"/>
      <c r="U2947" s="1" t="e">
        <f>VLOOKUP(Tabelle1[[#This Row],[productid]],Tabelle2[#All],2,FALSE)</f>
        <v>#N/A</v>
      </c>
    </row>
    <row r="2948" spans="1:21">
      <c r="A2948" t="s">
        <v>3810</v>
      </c>
      <c r="B2948">
        <v>1780</v>
      </c>
      <c r="C2948">
        <v>223861</v>
      </c>
      <c r="D2948" t="s">
        <v>4946</v>
      </c>
      <c r="E2948" t="s">
        <v>4943</v>
      </c>
      <c r="F2948">
        <v>18406</v>
      </c>
      <c r="G2948">
        <v>3725833</v>
      </c>
      <c r="H2948">
        <f t="shared" ref="H2948:H3011" si="46">IFERROR(FIND("kW",A2948),0)</f>
        <v>0</v>
      </c>
      <c r="I2948">
        <f t="array" ref="I2948">MIN(IFERROR(FIND(IstNumbers,A2948),""))</f>
        <v>14</v>
      </c>
      <c r="J2948" s="1" t="e">
        <f>IF([first '# in title]&lt;[pos kw in title],MID([title],[pos kw in title]-6,6),#N/A)</f>
        <v>#N/A</v>
      </c>
      <c r="K2948" s="1" t="e">
        <f>IFERROR(MID(SUBSTITUTE([kw rough in title],",","."),FIND("(",[kw rough in title])+1,20),SUBSTITUTE(IFERROR(MID([kw rough in title],FIND(" ",[kw rough in title])+1,20),[kw rough in title]),",","."))</f>
        <v>#N/A</v>
      </c>
      <c r="L2948" s="1">
        <f>IFERROR(FIND("kW",[desc]),0)</f>
        <v>0</v>
      </c>
      <c r="M2948">
        <f t="array" ref="M2948">MIN(IFERROR(FIND(IstNumbers,E2948),""))</f>
        <v>25</v>
      </c>
      <c r="N2948" s="1" t="b">
        <f>IF([first '# in desc]&lt;[pos kw in desc],MID([desc],[pos kw in desc]-7,7))</f>
        <v>0</v>
      </c>
      <c r="O29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8" s="1" t="str">
        <f>TRIM(IF([first '# in desc]&lt;[pos kw in desc],MID([desc],[pos kw in desc]-6,6),FALSE))</f>
        <v>FALSCH</v>
      </c>
      <c r="Q2948" s="1" t="b">
        <f>IF(LEN([manuell])=0,IFERROR([kw fine in title]*1,IFERROR(SUMPRODUCT(COUNTIF(IsDigits,MID([kw in desc],ROW($A$1:$A$150),1)))=LEN([kw in desc]),#N/A)),[manuell])</f>
        <v>0</v>
      </c>
      <c r="R2948" s="1" t="str">
        <f>IF([pos kw in title]&gt;0,MID(J2948,#REF!,4),IF([first '# in title]&gt;0,MID([title],[first '# in title],3),IF([first '# in title]&gt;0,MID([desc],#REF!,3),VLOOKUP([productid],$G$2:$R$1386,8))))</f>
        <v xml:space="preserve">24 </v>
      </c>
      <c r="S2948" s="1" t="e">
        <f>IF([kw in desc]=[kw rough in title],[kw in desc]*1,IFERROR(LEFT([kw_dirty],3)*1,IFERROR(LEFT([kw_dirty],2)*1,"n.a.")))</f>
        <v>#N/A</v>
      </c>
      <c r="T2948" s="1"/>
      <c r="U2948" s="1" t="e">
        <f>VLOOKUP(Tabelle1[[#This Row],[productid]],Tabelle2[#All],2,FALSE)</f>
        <v>#N/A</v>
      </c>
    </row>
    <row r="2949" spans="1:21">
      <c r="A2949" t="s">
        <v>4939</v>
      </c>
      <c r="B2949">
        <v>3405</v>
      </c>
      <c r="C2949">
        <v>289859</v>
      </c>
      <c r="D2949" t="s">
        <v>4947</v>
      </c>
      <c r="E2949" t="s">
        <v>4948</v>
      </c>
      <c r="F2949">
        <v>18406</v>
      </c>
      <c r="G2949">
        <v>3094808</v>
      </c>
      <c r="H2949">
        <f t="shared" si="46"/>
        <v>0</v>
      </c>
      <c r="I2949">
        <f t="array" ref="I2949">MIN(IFERROR(FIND(IstNumbers,A2949),""))</f>
        <v>25</v>
      </c>
      <c r="J2949" s="1" t="e">
        <f>IF([first '# in title]&lt;[pos kw in title],MID([title],[pos kw in title]-6,6),#N/A)</f>
        <v>#N/A</v>
      </c>
      <c r="K2949" s="1" t="e">
        <f>IFERROR(MID(SUBSTITUTE([kw rough in title],",","."),FIND("(",[kw rough in title])+1,20),SUBSTITUTE(IFERROR(MID([kw rough in title],FIND(" ",[kw rough in title])+1,20),[kw rough in title]),",","."))</f>
        <v>#N/A</v>
      </c>
      <c r="L2949" s="1">
        <f>IFERROR(FIND("kW",[desc]),0)</f>
        <v>0</v>
      </c>
      <c r="M2949">
        <f t="array" ref="M2949">MIN(IFERROR(FIND(IstNumbers,E2949),""))</f>
        <v>31</v>
      </c>
      <c r="N2949" s="1" t="b">
        <f>IF([first '# in desc]&lt;[pos kw in desc],MID([desc],[pos kw in desc]-7,7))</f>
        <v>0</v>
      </c>
      <c r="O29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49" s="1" t="str">
        <f>TRIM(IF([first '# in desc]&lt;[pos kw in desc],MID([desc],[pos kw in desc]-6,6),FALSE))</f>
        <v>FALSCH</v>
      </c>
      <c r="Q2949" s="1" t="b">
        <f>IF(LEN([manuell])=0,IFERROR([kw fine in title]*1,IFERROR(SUMPRODUCT(COUNTIF(IsDigits,MID([kw in desc],ROW($A$1:$A$150),1)))=LEN([kw in desc]),#N/A)),[manuell])</f>
        <v>0</v>
      </c>
      <c r="R2949" s="1" t="str">
        <f>IF([pos kw in title]&gt;0,MID(J2949,#REF!,4),IF([first '# in title]&gt;0,MID([title],[first '# in title],3),IF([first '# in title]&gt;0,MID([desc],#REF!,3),VLOOKUP([productid],$G$2:$R$1386,8))))</f>
        <v>22/</v>
      </c>
      <c r="S2949" s="1" t="e">
        <f>IF([kw in desc]=[kw rough in title],[kw in desc]*1,IFERROR(LEFT([kw_dirty],3)*1,IFERROR(LEFT([kw_dirty],2)*1,"n.a.")))</f>
        <v>#N/A</v>
      </c>
      <c r="T2949" s="1"/>
      <c r="U2949" s="1" t="e">
        <f>VLOOKUP(Tabelle1[[#This Row],[productid]],Tabelle2[#All],2,FALSE)</f>
        <v>#N/A</v>
      </c>
    </row>
    <row r="2950" spans="1:21">
      <c r="A2950" t="s">
        <v>3810</v>
      </c>
      <c r="B2950">
        <v>1781</v>
      </c>
      <c r="C2950">
        <v>223861</v>
      </c>
      <c r="D2950" t="s">
        <v>4949</v>
      </c>
      <c r="E2950" t="s">
        <v>4586</v>
      </c>
      <c r="F2950">
        <v>18406</v>
      </c>
      <c r="G2950">
        <v>3725833</v>
      </c>
      <c r="H2950">
        <f t="shared" si="46"/>
        <v>0</v>
      </c>
      <c r="I2950">
        <f t="array" ref="I2950">MIN(IFERROR(FIND(IstNumbers,A2950),""))</f>
        <v>14</v>
      </c>
      <c r="J2950" s="1" t="e">
        <f>IF([first '# in title]&lt;[pos kw in title],MID([title],[pos kw in title]-6,6),#N/A)</f>
        <v>#N/A</v>
      </c>
      <c r="K2950" s="1" t="e">
        <f>IFERROR(MID(SUBSTITUTE([kw rough in title],",","."),FIND("(",[kw rough in title])+1,20),SUBSTITUTE(IFERROR(MID([kw rough in title],FIND(" ",[kw rough in title])+1,20),[kw rough in title]),",","."))</f>
        <v>#N/A</v>
      </c>
      <c r="L2950" s="1">
        <f>IFERROR(FIND("kW",[desc]),0)</f>
        <v>0</v>
      </c>
      <c r="M2950">
        <f t="array" ref="M2950">MIN(IFERROR(FIND(IstNumbers,E2950),""))</f>
        <v>25</v>
      </c>
      <c r="N2950" s="1" t="b">
        <f>IF([first '# in desc]&lt;[pos kw in desc],MID([desc],[pos kw in desc]-7,7))</f>
        <v>0</v>
      </c>
      <c r="O29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0" s="1" t="str">
        <f>TRIM(IF([first '# in desc]&lt;[pos kw in desc],MID([desc],[pos kw in desc]-6,6),FALSE))</f>
        <v>FALSCH</v>
      </c>
      <c r="Q2950" s="1" t="b">
        <f>IF(LEN([manuell])=0,IFERROR([kw fine in title]*1,IFERROR(SUMPRODUCT(COUNTIF(IsDigits,MID([kw in desc],ROW($A$1:$A$150),1)))=LEN([kw in desc]),#N/A)),[manuell])</f>
        <v>0</v>
      </c>
      <c r="R2950" s="1" t="str">
        <f>IF([pos kw in title]&gt;0,MID(J2950,#REF!,4),IF([first '# in title]&gt;0,MID([title],[first '# in title],3),IF([first '# in title]&gt;0,MID([desc],#REF!,3),VLOOKUP([productid],$G$2:$R$1386,8))))</f>
        <v xml:space="preserve">24 </v>
      </c>
      <c r="S2950" s="1" t="e">
        <f>IF([kw in desc]=[kw rough in title],[kw in desc]*1,IFERROR(LEFT([kw_dirty],3)*1,IFERROR(LEFT([kw_dirty],2)*1,"n.a.")))</f>
        <v>#N/A</v>
      </c>
      <c r="T2950" s="1"/>
      <c r="U2950" s="1" t="e">
        <f>VLOOKUP(Tabelle1[[#This Row],[productid]],Tabelle2[#All],2,FALSE)</f>
        <v>#N/A</v>
      </c>
    </row>
    <row r="2951" spans="1:21">
      <c r="A2951" t="s">
        <v>4939</v>
      </c>
      <c r="B2951">
        <v>3410</v>
      </c>
      <c r="C2951">
        <v>289859</v>
      </c>
      <c r="D2951" t="s">
        <v>4950</v>
      </c>
      <c r="E2951" t="s">
        <v>4951</v>
      </c>
      <c r="F2951">
        <v>18406</v>
      </c>
      <c r="G2951">
        <v>3094808</v>
      </c>
      <c r="H2951">
        <f t="shared" si="46"/>
        <v>0</v>
      </c>
      <c r="I2951">
        <f t="array" ref="I2951">MIN(IFERROR(FIND(IstNumbers,A2951),""))</f>
        <v>25</v>
      </c>
      <c r="J2951" s="1" t="e">
        <f>IF([first '# in title]&lt;[pos kw in title],MID([title],[pos kw in title]-6,6),#N/A)</f>
        <v>#N/A</v>
      </c>
      <c r="K2951" s="1" t="e">
        <f>IFERROR(MID(SUBSTITUTE([kw rough in title],",","."),FIND("(",[kw rough in title])+1,20),SUBSTITUTE(IFERROR(MID([kw rough in title],FIND(" ",[kw rough in title])+1,20),[kw rough in title]),",","."))</f>
        <v>#N/A</v>
      </c>
      <c r="L2951" s="1">
        <f>IFERROR(FIND("kW",[desc]),0)</f>
        <v>0</v>
      </c>
      <c r="M2951">
        <f t="array" ref="M2951">MIN(IFERROR(FIND(IstNumbers,E2951),""))</f>
        <v>31</v>
      </c>
      <c r="N2951" s="1" t="b">
        <f>IF([first '# in desc]&lt;[pos kw in desc],MID([desc],[pos kw in desc]-7,7))</f>
        <v>0</v>
      </c>
      <c r="O29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1" s="1" t="str">
        <f>TRIM(IF([first '# in desc]&lt;[pos kw in desc],MID([desc],[pos kw in desc]-6,6),FALSE))</f>
        <v>FALSCH</v>
      </c>
      <c r="Q2951" s="1" t="b">
        <f>IF(LEN([manuell])=0,IFERROR([kw fine in title]*1,IFERROR(SUMPRODUCT(COUNTIF(IsDigits,MID([kw in desc],ROW($A$1:$A$150),1)))=LEN([kw in desc]),#N/A)),[manuell])</f>
        <v>0</v>
      </c>
      <c r="R2951" s="1" t="str">
        <f>IF([pos kw in title]&gt;0,MID(J2951,#REF!,4),IF([first '# in title]&gt;0,MID([title],[first '# in title],3),IF([first '# in title]&gt;0,MID([desc],#REF!,3),VLOOKUP([productid],$G$2:$R$1386,8))))</f>
        <v>22/</v>
      </c>
      <c r="S2951" s="1" t="e">
        <f>IF([kw in desc]=[kw rough in title],[kw in desc]*1,IFERROR(LEFT([kw_dirty],3)*1,IFERROR(LEFT([kw_dirty],2)*1,"n.a.")))</f>
        <v>#N/A</v>
      </c>
      <c r="T2951" s="1"/>
      <c r="U2951" s="1" t="e">
        <f>VLOOKUP(Tabelle1[[#This Row],[productid]],Tabelle2[#All],2,FALSE)</f>
        <v>#N/A</v>
      </c>
    </row>
    <row r="2952" spans="1:21">
      <c r="A2952" t="s">
        <v>3810</v>
      </c>
      <c r="B2952">
        <v>1781</v>
      </c>
      <c r="C2952">
        <v>223861</v>
      </c>
      <c r="D2952" t="s">
        <v>4952</v>
      </c>
      <c r="E2952" t="s">
        <v>4063</v>
      </c>
      <c r="F2952">
        <v>18406</v>
      </c>
      <c r="G2952">
        <v>3725833</v>
      </c>
      <c r="H2952">
        <f t="shared" si="46"/>
        <v>0</v>
      </c>
      <c r="I2952">
        <f t="array" ref="I2952">MIN(IFERROR(FIND(IstNumbers,A2952),""))</f>
        <v>14</v>
      </c>
      <c r="J2952" s="1" t="e">
        <f>IF([first '# in title]&lt;[pos kw in title],MID([title],[pos kw in title]-6,6),#N/A)</f>
        <v>#N/A</v>
      </c>
      <c r="K2952" s="1" t="e">
        <f>IFERROR(MID(SUBSTITUTE([kw rough in title],",","."),FIND("(",[kw rough in title])+1,20),SUBSTITUTE(IFERROR(MID([kw rough in title],FIND(" ",[kw rough in title])+1,20),[kw rough in title]),",","."))</f>
        <v>#N/A</v>
      </c>
      <c r="L2952" s="1">
        <f>IFERROR(FIND("kW",[desc]),0)</f>
        <v>0</v>
      </c>
      <c r="M2952">
        <f t="array" ref="M2952">MIN(IFERROR(FIND(IstNumbers,E2952),""))</f>
        <v>25</v>
      </c>
      <c r="N2952" s="1" t="b">
        <f>IF([first '# in desc]&lt;[pos kw in desc],MID([desc],[pos kw in desc]-7,7))</f>
        <v>0</v>
      </c>
      <c r="O29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2" s="1" t="str">
        <f>TRIM(IF([first '# in desc]&lt;[pos kw in desc],MID([desc],[pos kw in desc]-6,6),FALSE))</f>
        <v>FALSCH</v>
      </c>
      <c r="Q2952" s="1" t="b">
        <f>IF(LEN([manuell])=0,IFERROR([kw fine in title]*1,IFERROR(SUMPRODUCT(COUNTIF(IsDigits,MID([kw in desc],ROW($A$1:$A$150),1)))=LEN([kw in desc]),#N/A)),[manuell])</f>
        <v>0</v>
      </c>
      <c r="R2952" s="1" t="str">
        <f>IF([pos kw in title]&gt;0,MID(J2952,#REF!,4),IF([first '# in title]&gt;0,MID([title],[first '# in title],3),IF([first '# in title]&gt;0,MID([desc],#REF!,3),VLOOKUP([productid],$G$2:$R$1386,8))))</f>
        <v xml:space="preserve">24 </v>
      </c>
      <c r="S2952" s="1" t="e">
        <f>IF([kw in desc]=[kw rough in title],[kw in desc]*1,IFERROR(LEFT([kw_dirty],3)*1,IFERROR(LEFT([kw_dirty],2)*1,"n.a.")))</f>
        <v>#N/A</v>
      </c>
      <c r="T2952" s="1"/>
      <c r="U2952" s="1" t="e">
        <f>VLOOKUP(Tabelle1[[#This Row],[productid]],Tabelle2[#All],2,FALSE)</f>
        <v>#N/A</v>
      </c>
    </row>
    <row r="2953" spans="1:21">
      <c r="A2953" t="s">
        <v>4939</v>
      </c>
      <c r="B2953">
        <v>3420</v>
      </c>
      <c r="C2953">
        <v>289859</v>
      </c>
      <c r="D2953" t="s">
        <v>4953</v>
      </c>
      <c r="E2953" t="s">
        <v>4954</v>
      </c>
      <c r="F2953">
        <v>18406</v>
      </c>
      <c r="G2953">
        <v>3094808</v>
      </c>
      <c r="H2953">
        <f t="shared" si="46"/>
        <v>0</v>
      </c>
      <c r="I2953">
        <f t="array" ref="I2953">MIN(IFERROR(FIND(IstNumbers,A2953),""))</f>
        <v>25</v>
      </c>
      <c r="J2953" s="1" t="e">
        <f>IF([first '# in title]&lt;[pos kw in title],MID([title],[pos kw in title]-6,6),#N/A)</f>
        <v>#N/A</v>
      </c>
      <c r="K2953" s="1" t="e">
        <f>IFERROR(MID(SUBSTITUTE([kw rough in title],",","."),FIND("(",[kw rough in title])+1,20),SUBSTITUTE(IFERROR(MID([kw rough in title],FIND(" ",[kw rough in title])+1,20),[kw rough in title]),",","."))</f>
        <v>#N/A</v>
      </c>
      <c r="L2953" s="1">
        <f>IFERROR(FIND("kW",[desc]),0)</f>
        <v>0</v>
      </c>
      <c r="M2953">
        <f t="array" ref="M2953">MIN(IFERROR(FIND(IstNumbers,E2953),""))</f>
        <v>31</v>
      </c>
      <c r="N2953" s="1" t="b">
        <f>IF([first '# in desc]&lt;[pos kw in desc],MID([desc],[pos kw in desc]-7,7))</f>
        <v>0</v>
      </c>
      <c r="O29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3" s="1" t="str">
        <f>TRIM(IF([first '# in desc]&lt;[pos kw in desc],MID([desc],[pos kw in desc]-6,6),FALSE))</f>
        <v>FALSCH</v>
      </c>
      <c r="Q2953" s="1" t="b">
        <f>IF(LEN([manuell])=0,IFERROR([kw fine in title]*1,IFERROR(SUMPRODUCT(COUNTIF(IsDigits,MID([kw in desc],ROW($A$1:$A$150),1)))=LEN([kw in desc]),#N/A)),[manuell])</f>
        <v>0</v>
      </c>
      <c r="R2953" s="1" t="str">
        <f>IF([pos kw in title]&gt;0,MID(J2953,#REF!,4),IF([first '# in title]&gt;0,MID([title],[first '# in title],3),IF([first '# in title]&gt;0,MID([desc],#REF!,3),VLOOKUP([productid],$G$2:$R$1386,8))))</f>
        <v>22/</v>
      </c>
      <c r="S2953" s="1" t="e">
        <f>IF([kw in desc]=[kw rough in title],[kw in desc]*1,IFERROR(LEFT([kw_dirty],3)*1,IFERROR(LEFT([kw_dirty],2)*1,"n.a.")))</f>
        <v>#N/A</v>
      </c>
      <c r="T2953" s="1"/>
      <c r="U2953" s="1" t="e">
        <f>VLOOKUP(Tabelle1[[#This Row],[productid]],Tabelle2[#All],2,FALSE)</f>
        <v>#N/A</v>
      </c>
    </row>
    <row r="2954" spans="1:21">
      <c r="A2954" t="s">
        <v>4939</v>
      </c>
      <c r="B2954">
        <v>3425</v>
      </c>
      <c r="C2954">
        <v>289859</v>
      </c>
      <c r="D2954" t="s">
        <v>4955</v>
      </c>
      <c r="E2954" t="s">
        <v>4956</v>
      </c>
      <c r="F2954">
        <v>18406</v>
      </c>
      <c r="G2954">
        <v>3094808</v>
      </c>
      <c r="H2954">
        <f t="shared" si="46"/>
        <v>0</v>
      </c>
      <c r="I2954">
        <f t="array" ref="I2954">MIN(IFERROR(FIND(IstNumbers,A2954),""))</f>
        <v>25</v>
      </c>
      <c r="J2954" s="1" t="e">
        <f>IF([first '# in title]&lt;[pos kw in title],MID([title],[pos kw in title]-6,6),#N/A)</f>
        <v>#N/A</v>
      </c>
      <c r="K2954" s="1" t="e">
        <f>IFERROR(MID(SUBSTITUTE([kw rough in title],",","."),FIND("(",[kw rough in title])+1,20),SUBSTITUTE(IFERROR(MID([kw rough in title],FIND(" ",[kw rough in title])+1,20),[kw rough in title]),",","."))</f>
        <v>#N/A</v>
      </c>
      <c r="L2954" s="1">
        <f>IFERROR(FIND("kW",[desc]),0)</f>
        <v>0</v>
      </c>
      <c r="M2954">
        <f t="array" ref="M2954">MIN(IFERROR(FIND(IstNumbers,E2954),""))</f>
        <v>31</v>
      </c>
      <c r="N2954" s="1" t="b">
        <f>IF([first '# in desc]&lt;[pos kw in desc],MID([desc],[pos kw in desc]-7,7))</f>
        <v>0</v>
      </c>
      <c r="O29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4" s="1" t="str">
        <f>TRIM(IF([first '# in desc]&lt;[pos kw in desc],MID([desc],[pos kw in desc]-6,6),FALSE))</f>
        <v>FALSCH</v>
      </c>
      <c r="Q2954" s="1" t="b">
        <f>IF(LEN([manuell])=0,IFERROR([kw fine in title]*1,IFERROR(SUMPRODUCT(COUNTIF(IsDigits,MID([kw in desc],ROW($A$1:$A$150),1)))=LEN([kw in desc]),#N/A)),[manuell])</f>
        <v>0</v>
      </c>
      <c r="R2954" s="1" t="str">
        <f>IF([pos kw in title]&gt;0,MID(J2954,#REF!,4),IF([first '# in title]&gt;0,MID([title],[first '# in title],3),IF([first '# in title]&gt;0,MID([desc],#REF!,3),VLOOKUP([productid],$G$2:$R$1386,8))))</f>
        <v>22/</v>
      </c>
      <c r="S2954" s="1" t="e">
        <f>IF([kw in desc]=[kw rough in title],[kw in desc]*1,IFERROR(LEFT([kw_dirty],3)*1,IFERROR(LEFT([kw_dirty],2)*1,"n.a.")))</f>
        <v>#N/A</v>
      </c>
      <c r="T2954" s="1"/>
      <c r="U2954" s="1" t="e">
        <f>VLOOKUP(Tabelle1[[#This Row],[productid]],Tabelle2[#All],2,FALSE)</f>
        <v>#N/A</v>
      </c>
    </row>
    <row r="2955" spans="1:21">
      <c r="A2955" t="s">
        <v>4939</v>
      </c>
      <c r="B2955">
        <v>3430</v>
      </c>
      <c r="C2955">
        <v>289859</v>
      </c>
      <c r="D2955" t="s">
        <v>4957</v>
      </c>
      <c r="E2955" t="s">
        <v>4958</v>
      </c>
      <c r="F2955">
        <v>18406</v>
      </c>
      <c r="G2955">
        <v>3094808</v>
      </c>
      <c r="H2955">
        <f t="shared" si="46"/>
        <v>0</v>
      </c>
      <c r="I2955">
        <f t="array" ref="I2955">MIN(IFERROR(FIND(IstNumbers,A2955),""))</f>
        <v>25</v>
      </c>
      <c r="J2955" s="1" t="e">
        <f>IF([first '# in title]&lt;[pos kw in title],MID([title],[pos kw in title]-6,6),#N/A)</f>
        <v>#N/A</v>
      </c>
      <c r="K2955" s="1" t="e">
        <f>IFERROR(MID(SUBSTITUTE([kw rough in title],",","."),FIND("(",[kw rough in title])+1,20),SUBSTITUTE(IFERROR(MID([kw rough in title],FIND(" ",[kw rough in title])+1,20),[kw rough in title]),",","."))</f>
        <v>#N/A</v>
      </c>
      <c r="L2955" s="1">
        <f>IFERROR(FIND("kW",[desc]),0)</f>
        <v>0</v>
      </c>
      <c r="M2955">
        <f t="array" ref="M2955">MIN(IFERROR(FIND(IstNumbers,E2955),""))</f>
        <v>31</v>
      </c>
      <c r="N2955" s="1" t="b">
        <f>IF([first '# in desc]&lt;[pos kw in desc],MID([desc],[pos kw in desc]-7,7))</f>
        <v>0</v>
      </c>
      <c r="O29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5" s="1" t="str">
        <f>TRIM(IF([first '# in desc]&lt;[pos kw in desc],MID([desc],[pos kw in desc]-6,6),FALSE))</f>
        <v>FALSCH</v>
      </c>
      <c r="Q2955" s="1" t="b">
        <f>IF(LEN([manuell])=0,IFERROR([kw fine in title]*1,IFERROR(SUMPRODUCT(COUNTIF(IsDigits,MID([kw in desc],ROW($A$1:$A$150),1)))=LEN([kw in desc]),#N/A)),[manuell])</f>
        <v>0</v>
      </c>
      <c r="R2955" s="1" t="str">
        <f>IF([pos kw in title]&gt;0,MID(J2955,#REF!,4),IF([first '# in title]&gt;0,MID([title],[first '# in title],3),IF([first '# in title]&gt;0,MID([desc],#REF!,3),VLOOKUP([productid],$G$2:$R$1386,8))))</f>
        <v>22/</v>
      </c>
      <c r="S2955" s="1" t="e">
        <f>IF([kw in desc]=[kw rough in title],[kw in desc]*1,IFERROR(LEFT([kw_dirty],3)*1,IFERROR(LEFT([kw_dirty],2)*1,"n.a.")))</f>
        <v>#N/A</v>
      </c>
      <c r="T2955" s="1"/>
      <c r="U2955" s="1" t="e">
        <f>VLOOKUP(Tabelle1[[#This Row],[productid]],Tabelle2[#All],2,FALSE)</f>
        <v>#N/A</v>
      </c>
    </row>
    <row r="2956" spans="1:21">
      <c r="A2956" t="s">
        <v>4959</v>
      </c>
      <c r="B2956">
        <v>2508</v>
      </c>
      <c r="C2956">
        <v>289859</v>
      </c>
      <c r="D2956" t="s">
        <v>4960</v>
      </c>
      <c r="E2956" t="s">
        <v>4961</v>
      </c>
      <c r="F2956">
        <v>18406</v>
      </c>
      <c r="G2956">
        <v>2286143</v>
      </c>
      <c r="H2956">
        <f t="shared" si="46"/>
        <v>0</v>
      </c>
      <c r="I2956">
        <f t="array" ref="I2956">MIN(IFERROR(FIND(IstNumbers,A2956),""))</f>
        <v>19</v>
      </c>
      <c r="J2956" s="1" t="e">
        <f>IF([first '# in title]&lt;[pos kw in title],MID([title],[pos kw in title]-6,6),#N/A)</f>
        <v>#N/A</v>
      </c>
      <c r="K2956" s="1" t="e">
        <f>IFERROR(MID(SUBSTITUTE([kw rough in title],",","."),FIND("(",[kw rough in title])+1,20),SUBSTITUTE(IFERROR(MID([kw rough in title],FIND(" ",[kw rough in title])+1,20),[kw rough in title]),",","."))</f>
        <v>#N/A</v>
      </c>
      <c r="L2956" s="1">
        <f>IFERROR(FIND("kW",[desc]),0)</f>
        <v>0</v>
      </c>
      <c r="M2956">
        <f t="array" ref="M2956">MIN(IFERROR(FIND(IstNumbers,E2956),""))</f>
        <v>33</v>
      </c>
      <c r="N2956" s="1" t="b">
        <f>IF([first '# in desc]&lt;[pos kw in desc],MID([desc],[pos kw in desc]-7,7))</f>
        <v>0</v>
      </c>
      <c r="O29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6" s="1" t="str">
        <f>TRIM(IF([first '# in desc]&lt;[pos kw in desc],MID([desc],[pos kw in desc]-6,6),FALSE))</f>
        <v>FALSCH</v>
      </c>
      <c r="Q2956" s="1" t="b">
        <f>IF(LEN([manuell])=0,IFERROR([kw fine in title]*1,IFERROR(SUMPRODUCT(COUNTIF(IsDigits,MID([kw in desc],ROW($A$1:$A$150),1)))=LEN([kw in desc]),#N/A)),[manuell])</f>
        <v>0</v>
      </c>
      <c r="R2956" s="1" t="str">
        <f>IF([pos kw in title]&gt;0,MID(J2956,#REF!,4),IF([first '# in title]&gt;0,MID([title],[first '# in title],3),IF([first '# in title]&gt;0,MID([desc],#REF!,3),VLOOKUP([productid],$G$2:$R$1386,8))))</f>
        <v>146</v>
      </c>
      <c r="S2956" s="1" t="e">
        <f>IF([kw in desc]=[kw rough in title],[kw in desc]*1,IFERROR(LEFT([kw_dirty],3)*1,IFERROR(LEFT([kw_dirty],2)*1,"n.a.")))</f>
        <v>#N/A</v>
      </c>
      <c r="T2956" s="1"/>
      <c r="U2956" s="1" t="e">
        <f>VLOOKUP(Tabelle1[[#This Row],[productid]],Tabelle2[#All],2,FALSE)</f>
        <v>#N/A</v>
      </c>
    </row>
    <row r="2957" spans="1:21">
      <c r="A2957" t="s">
        <v>4939</v>
      </c>
      <c r="B2957">
        <v>3430</v>
      </c>
      <c r="C2957">
        <v>289859</v>
      </c>
      <c r="D2957" t="s">
        <v>4962</v>
      </c>
      <c r="E2957" t="s">
        <v>4963</v>
      </c>
      <c r="F2957">
        <v>18406</v>
      </c>
      <c r="G2957">
        <v>3094808</v>
      </c>
      <c r="H2957">
        <f t="shared" si="46"/>
        <v>0</v>
      </c>
      <c r="I2957">
        <f t="array" ref="I2957">MIN(IFERROR(FIND(IstNumbers,A2957),""))</f>
        <v>25</v>
      </c>
      <c r="J2957" s="1" t="e">
        <f>IF([first '# in title]&lt;[pos kw in title],MID([title],[pos kw in title]-6,6),#N/A)</f>
        <v>#N/A</v>
      </c>
      <c r="K2957" s="1" t="e">
        <f>IFERROR(MID(SUBSTITUTE([kw rough in title],",","."),FIND("(",[kw rough in title])+1,20),SUBSTITUTE(IFERROR(MID([kw rough in title],FIND(" ",[kw rough in title])+1,20),[kw rough in title]),",","."))</f>
        <v>#N/A</v>
      </c>
      <c r="L2957" s="1">
        <f>IFERROR(FIND("kW",[desc]),0)</f>
        <v>0</v>
      </c>
      <c r="M2957">
        <f t="array" ref="M2957">MIN(IFERROR(FIND(IstNumbers,E2957),""))</f>
        <v>31</v>
      </c>
      <c r="N2957" s="1" t="b">
        <f>IF([first '# in desc]&lt;[pos kw in desc],MID([desc],[pos kw in desc]-7,7))</f>
        <v>0</v>
      </c>
      <c r="O29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7" s="1" t="str">
        <f>TRIM(IF([first '# in desc]&lt;[pos kw in desc],MID([desc],[pos kw in desc]-6,6),FALSE))</f>
        <v>FALSCH</v>
      </c>
      <c r="Q2957" s="1" t="b">
        <f>IF(LEN([manuell])=0,IFERROR([kw fine in title]*1,IFERROR(SUMPRODUCT(COUNTIF(IsDigits,MID([kw in desc],ROW($A$1:$A$150),1)))=LEN([kw in desc]),#N/A)),[manuell])</f>
        <v>0</v>
      </c>
      <c r="R2957" s="1" t="str">
        <f>IF([pos kw in title]&gt;0,MID(J2957,#REF!,4),IF([first '# in title]&gt;0,MID([title],[first '# in title],3),IF([first '# in title]&gt;0,MID([desc],#REF!,3),VLOOKUP([productid],$G$2:$R$1386,8))))</f>
        <v>22/</v>
      </c>
      <c r="S2957" s="1" t="e">
        <f>IF([kw in desc]=[kw rough in title],[kw in desc]*1,IFERROR(LEFT([kw_dirty],3)*1,IFERROR(LEFT([kw_dirty],2)*1,"n.a.")))</f>
        <v>#N/A</v>
      </c>
      <c r="T2957" s="1"/>
      <c r="U2957" s="1" t="e">
        <f>VLOOKUP(Tabelle1[[#This Row],[productid]],Tabelle2[#All],2,FALSE)</f>
        <v>#N/A</v>
      </c>
    </row>
    <row r="2958" spans="1:21">
      <c r="A2958" t="s">
        <v>4959</v>
      </c>
      <c r="B2958">
        <v>2508</v>
      </c>
      <c r="C2958">
        <v>289859</v>
      </c>
      <c r="D2958" t="s">
        <v>4964</v>
      </c>
      <c r="E2958" t="s">
        <v>4965</v>
      </c>
      <c r="F2958">
        <v>18406</v>
      </c>
      <c r="G2958">
        <v>2286143</v>
      </c>
      <c r="H2958">
        <f t="shared" si="46"/>
        <v>0</v>
      </c>
      <c r="I2958">
        <f t="array" ref="I2958">MIN(IFERROR(FIND(IstNumbers,A2958),""))</f>
        <v>19</v>
      </c>
      <c r="J2958" s="1" t="e">
        <f>IF([first '# in title]&lt;[pos kw in title],MID([title],[pos kw in title]-6,6),#N/A)</f>
        <v>#N/A</v>
      </c>
      <c r="K2958" s="1" t="e">
        <f>IFERROR(MID(SUBSTITUTE([kw rough in title],",","."),FIND("(",[kw rough in title])+1,20),SUBSTITUTE(IFERROR(MID([kw rough in title],FIND(" ",[kw rough in title])+1,20),[kw rough in title]),",","."))</f>
        <v>#N/A</v>
      </c>
      <c r="L2958" s="1">
        <f>IFERROR(FIND("kW",[desc]),0)</f>
        <v>0</v>
      </c>
      <c r="M2958">
        <f t="array" ref="M2958">MIN(IFERROR(FIND(IstNumbers,E2958),""))</f>
        <v>33</v>
      </c>
      <c r="N2958" s="1" t="b">
        <f>IF([first '# in desc]&lt;[pos kw in desc],MID([desc],[pos kw in desc]-7,7))</f>
        <v>0</v>
      </c>
      <c r="O29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8" s="1" t="str">
        <f>TRIM(IF([first '# in desc]&lt;[pos kw in desc],MID([desc],[pos kw in desc]-6,6),FALSE))</f>
        <v>FALSCH</v>
      </c>
      <c r="Q2958" s="1" t="b">
        <f>IF(LEN([manuell])=0,IFERROR([kw fine in title]*1,IFERROR(SUMPRODUCT(COUNTIF(IsDigits,MID([kw in desc],ROW($A$1:$A$150),1)))=LEN([kw in desc]),#N/A)),[manuell])</f>
        <v>0</v>
      </c>
      <c r="R2958" s="1" t="str">
        <f>IF([pos kw in title]&gt;0,MID(J2958,#REF!,4),IF([first '# in title]&gt;0,MID([title],[first '# in title],3),IF([first '# in title]&gt;0,MID([desc],#REF!,3),VLOOKUP([productid],$G$2:$R$1386,8))))</f>
        <v>146</v>
      </c>
      <c r="S2958" s="1" t="e">
        <f>IF([kw in desc]=[kw rough in title],[kw in desc]*1,IFERROR(LEFT([kw_dirty],3)*1,IFERROR(LEFT([kw_dirty],2)*1,"n.a.")))</f>
        <v>#N/A</v>
      </c>
      <c r="T2958" s="1"/>
      <c r="U2958" s="1" t="e">
        <f>VLOOKUP(Tabelle1[[#This Row],[productid]],Tabelle2[#All],2,FALSE)</f>
        <v>#N/A</v>
      </c>
    </row>
    <row r="2959" spans="1:21">
      <c r="A2959" t="s">
        <v>4939</v>
      </c>
      <c r="B2959">
        <v>3435</v>
      </c>
      <c r="C2959">
        <v>289859</v>
      </c>
      <c r="D2959" t="s">
        <v>4966</v>
      </c>
      <c r="E2959" t="s">
        <v>4967</v>
      </c>
      <c r="F2959">
        <v>18406</v>
      </c>
      <c r="G2959">
        <v>3094808</v>
      </c>
      <c r="H2959">
        <f t="shared" si="46"/>
        <v>0</v>
      </c>
      <c r="I2959">
        <f t="array" ref="I2959">MIN(IFERROR(FIND(IstNumbers,A2959),""))</f>
        <v>25</v>
      </c>
      <c r="J2959" s="1" t="e">
        <f>IF([first '# in title]&lt;[pos kw in title],MID([title],[pos kw in title]-6,6),#N/A)</f>
        <v>#N/A</v>
      </c>
      <c r="K2959" s="1" t="e">
        <f>IFERROR(MID(SUBSTITUTE([kw rough in title],",","."),FIND("(",[kw rough in title])+1,20),SUBSTITUTE(IFERROR(MID([kw rough in title],FIND(" ",[kw rough in title])+1,20),[kw rough in title]),",","."))</f>
        <v>#N/A</v>
      </c>
      <c r="L2959" s="1">
        <f>IFERROR(FIND("kW",[desc]),0)</f>
        <v>0</v>
      </c>
      <c r="M2959">
        <f t="array" ref="M2959">MIN(IFERROR(FIND(IstNumbers,E2959),""))</f>
        <v>31</v>
      </c>
      <c r="N2959" s="1" t="b">
        <f>IF([first '# in desc]&lt;[pos kw in desc],MID([desc],[pos kw in desc]-7,7))</f>
        <v>0</v>
      </c>
      <c r="O29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59" s="1" t="str">
        <f>TRIM(IF([first '# in desc]&lt;[pos kw in desc],MID([desc],[pos kw in desc]-6,6),FALSE))</f>
        <v>FALSCH</v>
      </c>
      <c r="Q2959" s="1" t="b">
        <f>IF(LEN([manuell])=0,IFERROR([kw fine in title]*1,IFERROR(SUMPRODUCT(COUNTIF(IsDigits,MID([kw in desc],ROW($A$1:$A$150),1)))=LEN([kw in desc]),#N/A)),[manuell])</f>
        <v>0</v>
      </c>
      <c r="R2959" s="1" t="str">
        <f>IF([pos kw in title]&gt;0,MID(J2959,#REF!,4),IF([first '# in title]&gt;0,MID([title],[first '# in title],3),IF([first '# in title]&gt;0,MID([desc],#REF!,3),VLOOKUP([productid],$G$2:$R$1386,8))))</f>
        <v>22/</v>
      </c>
      <c r="S2959" s="1" t="e">
        <f>IF([kw in desc]=[kw rough in title],[kw in desc]*1,IFERROR(LEFT([kw_dirty],3)*1,IFERROR(LEFT([kw_dirty],2)*1,"n.a.")))</f>
        <v>#N/A</v>
      </c>
      <c r="T2959" s="1"/>
      <c r="U2959" s="1" t="e">
        <f>VLOOKUP(Tabelle1[[#This Row],[productid]],Tabelle2[#All],2,FALSE)</f>
        <v>#N/A</v>
      </c>
    </row>
    <row r="2960" spans="1:21">
      <c r="A2960" t="s">
        <v>4959</v>
      </c>
      <c r="B2960">
        <v>2510</v>
      </c>
      <c r="C2960">
        <v>289859</v>
      </c>
      <c r="D2960" t="s">
        <v>4968</v>
      </c>
      <c r="E2960" t="s">
        <v>4969</v>
      </c>
      <c r="F2960">
        <v>18406</v>
      </c>
      <c r="G2960">
        <v>2286143</v>
      </c>
      <c r="H2960">
        <f t="shared" si="46"/>
        <v>0</v>
      </c>
      <c r="I2960">
        <f t="array" ref="I2960">MIN(IFERROR(FIND(IstNumbers,A2960),""))</f>
        <v>19</v>
      </c>
      <c r="J2960" s="1" t="e">
        <f>IF([first '# in title]&lt;[pos kw in title],MID([title],[pos kw in title]-6,6),#N/A)</f>
        <v>#N/A</v>
      </c>
      <c r="K2960" s="1" t="e">
        <f>IFERROR(MID(SUBSTITUTE([kw rough in title],",","."),FIND("(",[kw rough in title])+1,20),SUBSTITUTE(IFERROR(MID([kw rough in title],FIND(" ",[kw rough in title])+1,20),[kw rough in title]),",","."))</f>
        <v>#N/A</v>
      </c>
      <c r="L2960" s="1">
        <f>IFERROR(FIND("kW",[desc]),0)</f>
        <v>0</v>
      </c>
      <c r="M2960">
        <f t="array" ref="M2960">MIN(IFERROR(FIND(IstNumbers,E2960),""))</f>
        <v>33</v>
      </c>
      <c r="N2960" s="1" t="b">
        <f>IF([first '# in desc]&lt;[pos kw in desc],MID([desc],[pos kw in desc]-7,7))</f>
        <v>0</v>
      </c>
      <c r="O29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60" s="1" t="str">
        <f>TRIM(IF([first '# in desc]&lt;[pos kw in desc],MID([desc],[pos kw in desc]-6,6),FALSE))</f>
        <v>FALSCH</v>
      </c>
      <c r="Q2960" s="1" t="b">
        <f>IF(LEN([manuell])=0,IFERROR([kw fine in title]*1,IFERROR(SUMPRODUCT(COUNTIF(IsDigits,MID([kw in desc],ROW($A$1:$A$150),1)))=LEN([kw in desc]),#N/A)),[manuell])</f>
        <v>0</v>
      </c>
      <c r="R2960" s="1" t="str">
        <f>IF([pos kw in title]&gt;0,MID(J2960,#REF!,4),IF([first '# in title]&gt;0,MID([title],[first '# in title],3),IF([first '# in title]&gt;0,MID([desc],#REF!,3),VLOOKUP([productid],$G$2:$R$1386,8))))</f>
        <v>146</v>
      </c>
      <c r="S2960" s="1" t="e">
        <f>IF([kw in desc]=[kw rough in title],[kw in desc]*1,IFERROR(LEFT([kw_dirty],3)*1,IFERROR(LEFT([kw_dirty],2)*1,"n.a.")))</f>
        <v>#N/A</v>
      </c>
      <c r="T2960" s="1"/>
      <c r="U2960" s="1" t="e">
        <f>VLOOKUP(Tabelle1[[#This Row],[productid]],Tabelle2[#All],2,FALSE)</f>
        <v>#N/A</v>
      </c>
    </row>
    <row r="2961" spans="1:21" hidden="1">
      <c r="A2961" t="s">
        <v>4970</v>
      </c>
      <c r="B2961">
        <v>2359</v>
      </c>
      <c r="C2961">
        <v>289859</v>
      </c>
      <c r="D2961" t="s">
        <v>4971</v>
      </c>
      <c r="E2961" t="s">
        <v>4517</v>
      </c>
      <c r="F2961">
        <v>18406</v>
      </c>
      <c r="G2961">
        <v>1219746</v>
      </c>
      <c r="H2961">
        <f t="shared" si="46"/>
        <v>0</v>
      </c>
      <c r="I2961">
        <f t="array" ref="I2961">MIN(IFERROR(FIND(IstNumbers,A2961),""))</f>
        <v>0</v>
      </c>
      <c r="J2961" s="1" t="e">
        <f>IF([first '# in title]&lt;[pos kw in title],MID([title],[pos kw in title]-6,6),#N/A)</f>
        <v>#N/A</v>
      </c>
      <c r="K2961" s="1" t="e">
        <f>IFERROR(MID(SUBSTITUTE([kw rough in title],",","."),FIND("(",[kw rough in title])+1,20),SUBSTITUTE(IFERROR(MID([kw rough in title],FIND(" ",[kw rough in title])+1,20),[kw rough in title]),",","."))</f>
        <v>#N/A</v>
      </c>
      <c r="L2961" s="1">
        <f>IFERROR(FIND("kW",[desc]),0)</f>
        <v>71</v>
      </c>
      <c r="M2961">
        <f t="array" ref="M2961">MIN(IFERROR(FIND(IstNumbers,E2961),""))</f>
        <v>29</v>
      </c>
      <c r="N2961" s="1" t="str">
        <f>IF([first '# in desc]&lt;[pos kw in desc],MID([desc],[pos kw in desc]-7,7))</f>
        <v xml:space="preserve">­me 16 </v>
      </c>
      <c r="O296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61" s="1" t="str">
        <f>TRIM(IF([first '# in desc]&lt;[pos kw in desc],MID([desc],[pos kw in desc]-6,6),FALSE))</f>
        <v>me 16</v>
      </c>
      <c r="Q2961" s="1" t="b">
        <f>IF(LEN([manuell])=0,IFERROR([kw fine in title]*1,IFERROR(SUMPRODUCT(COUNTIF(IsDigits,MID([kw in desc],ROW($A$1:$A$150),1)))=LEN([kw in desc]),#N/A)),[manuell])</f>
        <v>0</v>
      </c>
      <c r="R2961" s="1" t="b">
        <f>IF([pos kw in title]&gt;0,MID(J2961,#REF!,4),IF([first '# in title]&gt;0,MID([title],[first '# in title],3),IF([first '# in title]&gt;0,MID([desc],#REF!,3),VLOOKUP([productid],$G$2:$R$1386,8))))</f>
        <v>0</v>
      </c>
      <c r="S2961" s="1" t="e">
        <f>IF([kw in desc]=[kw rough in title],[kw in desc]*1,IFERROR(LEFT([kw_dirty],3)*1,IFERROR(LEFT([kw_dirty],2)*1,"n.a.")))</f>
        <v>#N/A</v>
      </c>
      <c r="T2961" s="1"/>
      <c r="U2961" s="1">
        <f>VLOOKUP(Tabelle1[[#This Row],[productid]],Tabelle2[#All],2,FALSE)</f>
        <v>16</v>
      </c>
    </row>
    <row r="2962" spans="1:21">
      <c r="A2962" t="s">
        <v>4939</v>
      </c>
      <c r="B2962">
        <v>3440</v>
      </c>
      <c r="C2962">
        <v>289859</v>
      </c>
      <c r="D2962" t="s">
        <v>4972</v>
      </c>
      <c r="E2962" t="s">
        <v>4973</v>
      </c>
      <c r="F2962">
        <v>18406</v>
      </c>
      <c r="G2962">
        <v>3094808</v>
      </c>
      <c r="H2962">
        <f t="shared" si="46"/>
        <v>0</v>
      </c>
      <c r="I2962">
        <f t="array" ref="I2962">MIN(IFERROR(FIND(IstNumbers,A2962),""))</f>
        <v>25</v>
      </c>
      <c r="J2962" s="1" t="e">
        <f>IF([first '# in title]&lt;[pos kw in title],MID([title],[pos kw in title]-6,6),#N/A)</f>
        <v>#N/A</v>
      </c>
      <c r="K2962" s="1" t="e">
        <f>IFERROR(MID(SUBSTITUTE([kw rough in title],",","."),FIND("(",[kw rough in title])+1,20),SUBSTITUTE(IFERROR(MID([kw rough in title],FIND(" ",[kw rough in title])+1,20),[kw rough in title]),",","."))</f>
        <v>#N/A</v>
      </c>
      <c r="L2962" s="1">
        <f>IFERROR(FIND("kW",[desc]),0)</f>
        <v>0</v>
      </c>
      <c r="M2962">
        <f t="array" ref="M2962">MIN(IFERROR(FIND(IstNumbers,E2962),""))</f>
        <v>31</v>
      </c>
      <c r="N2962" s="1" t="b">
        <f>IF([first '# in desc]&lt;[pos kw in desc],MID([desc],[pos kw in desc]-7,7))</f>
        <v>0</v>
      </c>
      <c r="O29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62" s="1" t="str">
        <f>TRIM(IF([first '# in desc]&lt;[pos kw in desc],MID([desc],[pos kw in desc]-6,6),FALSE))</f>
        <v>FALSCH</v>
      </c>
      <c r="Q2962" s="1" t="b">
        <f>IF(LEN([manuell])=0,IFERROR([kw fine in title]*1,IFERROR(SUMPRODUCT(COUNTIF(IsDigits,MID([kw in desc],ROW($A$1:$A$150),1)))=LEN([kw in desc]),#N/A)),[manuell])</f>
        <v>0</v>
      </c>
      <c r="R2962" s="1" t="str">
        <f>IF([pos kw in title]&gt;0,MID(J2962,#REF!,4),IF([first '# in title]&gt;0,MID([title],[first '# in title],3),IF([first '# in title]&gt;0,MID([desc],#REF!,3),VLOOKUP([productid],$G$2:$R$1386,8))))</f>
        <v>22/</v>
      </c>
      <c r="S2962" s="1" t="e">
        <f>IF([kw in desc]=[kw rough in title],[kw in desc]*1,IFERROR(LEFT([kw_dirty],3)*1,IFERROR(LEFT([kw_dirty],2)*1,"n.a.")))</f>
        <v>#N/A</v>
      </c>
      <c r="T2962" s="1"/>
      <c r="U2962" s="1" t="e">
        <f>VLOOKUP(Tabelle1[[#This Row],[productid]],Tabelle2[#All],2,FALSE)</f>
        <v>#N/A</v>
      </c>
    </row>
    <row r="2963" spans="1:21">
      <c r="A2963" t="s">
        <v>4959</v>
      </c>
      <c r="B2963">
        <v>2510</v>
      </c>
      <c r="C2963">
        <v>289859</v>
      </c>
      <c r="D2963" t="s">
        <v>4974</v>
      </c>
      <c r="E2963" t="s">
        <v>4975</v>
      </c>
      <c r="F2963">
        <v>18406</v>
      </c>
      <c r="G2963">
        <v>2286143</v>
      </c>
      <c r="H2963">
        <f t="shared" si="46"/>
        <v>0</v>
      </c>
      <c r="I2963">
        <f t="array" ref="I2963">MIN(IFERROR(FIND(IstNumbers,A2963),""))</f>
        <v>19</v>
      </c>
      <c r="J2963" s="1" t="e">
        <f>IF([first '# in title]&lt;[pos kw in title],MID([title],[pos kw in title]-6,6),#N/A)</f>
        <v>#N/A</v>
      </c>
      <c r="K2963" s="1" t="e">
        <f>IFERROR(MID(SUBSTITUTE([kw rough in title],",","."),FIND("(",[kw rough in title])+1,20),SUBSTITUTE(IFERROR(MID([kw rough in title],FIND(" ",[kw rough in title])+1,20),[kw rough in title]),",","."))</f>
        <v>#N/A</v>
      </c>
      <c r="L2963" s="1">
        <f>IFERROR(FIND("kW",[desc]),0)</f>
        <v>0</v>
      </c>
      <c r="M2963">
        <f t="array" ref="M2963">MIN(IFERROR(FIND(IstNumbers,E2963),""))</f>
        <v>33</v>
      </c>
      <c r="N2963" s="1" t="b">
        <f>IF([first '# in desc]&lt;[pos kw in desc],MID([desc],[pos kw in desc]-7,7))</f>
        <v>0</v>
      </c>
      <c r="O29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63" s="1" t="str">
        <f>TRIM(IF([first '# in desc]&lt;[pos kw in desc],MID([desc],[pos kw in desc]-6,6),FALSE))</f>
        <v>FALSCH</v>
      </c>
      <c r="Q2963" s="1" t="b">
        <f>IF(LEN([manuell])=0,IFERROR([kw fine in title]*1,IFERROR(SUMPRODUCT(COUNTIF(IsDigits,MID([kw in desc],ROW($A$1:$A$150),1)))=LEN([kw in desc]),#N/A)),[manuell])</f>
        <v>0</v>
      </c>
      <c r="R2963" s="1" t="str">
        <f>IF([pos kw in title]&gt;0,MID(J2963,#REF!,4),IF([first '# in title]&gt;0,MID([title],[first '# in title],3),IF([first '# in title]&gt;0,MID([desc],#REF!,3),VLOOKUP([productid],$G$2:$R$1386,8))))</f>
        <v>146</v>
      </c>
      <c r="S2963" s="1" t="e">
        <f>IF([kw in desc]=[kw rough in title],[kw in desc]*1,IFERROR(LEFT([kw_dirty],3)*1,IFERROR(LEFT([kw_dirty],2)*1,"n.a.")))</f>
        <v>#N/A</v>
      </c>
      <c r="T2963" s="1"/>
      <c r="U2963" s="1" t="e">
        <f>VLOOKUP(Tabelle1[[#This Row],[productid]],Tabelle2[#All],2,FALSE)</f>
        <v>#N/A</v>
      </c>
    </row>
    <row r="2964" spans="1:21" hidden="1">
      <c r="A2964" t="s">
        <v>4970</v>
      </c>
      <c r="B2964">
        <v>2359</v>
      </c>
      <c r="C2964">
        <v>289859</v>
      </c>
      <c r="D2964" t="s">
        <v>4976</v>
      </c>
      <c r="E2964" t="s">
        <v>4532</v>
      </c>
      <c r="F2964">
        <v>18406</v>
      </c>
      <c r="G2964">
        <v>1219746</v>
      </c>
      <c r="H2964">
        <f t="shared" si="46"/>
        <v>0</v>
      </c>
      <c r="I2964">
        <f t="array" ref="I2964">MIN(IFERROR(FIND(IstNumbers,A2964),""))</f>
        <v>0</v>
      </c>
      <c r="J2964" s="1" t="e">
        <f>IF([first '# in title]&lt;[pos kw in title],MID([title],[pos kw in title]-6,6),#N/A)</f>
        <v>#N/A</v>
      </c>
      <c r="K2964" s="1" t="e">
        <f>IFERROR(MID(SUBSTITUTE([kw rough in title],",","."),FIND("(",[kw rough in title])+1,20),SUBSTITUTE(IFERROR(MID([kw rough in title],FIND(" ",[kw rough in title])+1,20),[kw rough in title]),",","."))</f>
        <v>#N/A</v>
      </c>
      <c r="L2964" s="1">
        <f>IFERROR(FIND("kW",[desc]),0)</f>
        <v>71</v>
      </c>
      <c r="M2964">
        <f t="array" ref="M2964">MIN(IFERROR(FIND(IstNumbers,E2964),""))</f>
        <v>29</v>
      </c>
      <c r="N2964" s="1" t="str">
        <f>IF([first '# in desc]&lt;[pos kw in desc],MID([desc],[pos kw in desc]-7,7))</f>
        <v xml:space="preserve">­me 16 </v>
      </c>
      <c r="O29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64" s="1" t="str">
        <f>TRIM(IF([first '# in desc]&lt;[pos kw in desc],MID([desc],[pos kw in desc]-6,6),FALSE))</f>
        <v>me 16</v>
      </c>
      <c r="Q2964" s="1" t="b">
        <f>IF(LEN([manuell])=0,IFERROR([kw fine in title]*1,IFERROR(SUMPRODUCT(COUNTIF(IsDigits,MID([kw in desc],ROW($A$1:$A$150),1)))=LEN([kw in desc]),#N/A)),[manuell])</f>
        <v>0</v>
      </c>
      <c r="R2964" s="1" t="b">
        <f>IF([pos kw in title]&gt;0,MID(J2964,#REF!,4),IF([first '# in title]&gt;0,MID([title],[first '# in title],3),IF([first '# in title]&gt;0,MID([desc],#REF!,3),VLOOKUP([productid],$G$2:$R$1386,8))))</f>
        <v>0</v>
      </c>
      <c r="S2964" s="1" t="e">
        <f>IF([kw in desc]=[kw rough in title],[kw in desc]*1,IFERROR(LEFT([kw_dirty],3)*1,IFERROR(LEFT([kw_dirty],2)*1,"n.a.")))</f>
        <v>#N/A</v>
      </c>
      <c r="T2964" s="1"/>
      <c r="U2964" s="1">
        <f>VLOOKUP(Tabelle1[[#This Row],[productid]],Tabelle2[#All],2,FALSE)</f>
        <v>16</v>
      </c>
    </row>
    <row r="2965" spans="1:21">
      <c r="A2965" t="s">
        <v>4939</v>
      </c>
      <c r="B2965">
        <v>3450</v>
      </c>
      <c r="C2965">
        <v>289859</v>
      </c>
      <c r="D2965" t="s">
        <v>4977</v>
      </c>
      <c r="E2965" t="s">
        <v>4978</v>
      </c>
      <c r="F2965">
        <v>18406</v>
      </c>
      <c r="G2965">
        <v>3094808</v>
      </c>
      <c r="H2965">
        <f t="shared" si="46"/>
        <v>0</v>
      </c>
      <c r="I2965">
        <f t="array" ref="I2965">MIN(IFERROR(FIND(IstNumbers,A2965),""))</f>
        <v>25</v>
      </c>
      <c r="J2965" s="1" t="e">
        <f>IF([first '# in title]&lt;[pos kw in title],MID([title],[pos kw in title]-6,6),#N/A)</f>
        <v>#N/A</v>
      </c>
      <c r="K2965" s="1" t="e">
        <f>IFERROR(MID(SUBSTITUTE([kw rough in title],",","."),FIND("(",[kw rough in title])+1,20),SUBSTITUTE(IFERROR(MID([kw rough in title],FIND(" ",[kw rough in title])+1,20),[kw rough in title]),",","."))</f>
        <v>#N/A</v>
      </c>
      <c r="L2965" s="1">
        <f>IFERROR(FIND("kW",[desc]),0)</f>
        <v>0</v>
      </c>
      <c r="M2965">
        <f t="array" ref="M2965">MIN(IFERROR(FIND(IstNumbers,E2965),""))</f>
        <v>31</v>
      </c>
      <c r="N2965" s="1" t="b">
        <f>IF([first '# in desc]&lt;[pos kw in desc],MID([desc],[pos kw in desc]-7,7))</f>
        <v>0</v>
      </c>
      <c r="O29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65" s="1" t="str">
        <f>TRIM(IF([first '# in desc]&lt;[pos kw in desc],MID([desc],[pos kw in desc]-6,6),FALSE))</f>
        <v>FALSCH</v>
      </c>
      <c r="Q2965" s="1" t="b">
        <f>IF(LEN([manuell])=0,IFERROR([kw fine in title]*1,IFERROR(SUMPRODUCT(COUNTIF(IsDigits,MID([kw in desc],ROW($A$1:$A$150),1)))=LEN([kw in desc]),#N/A)),[manuell])</f>
        <v>0</v>
      </c>
      <c r="R2965" s="1" t="str">
        <f>IF([pos kw in title]&gt;0,MID(J2965,#REF!,4),IF([first '# in title]&gt;0,MID([title],[first '# in title],3),IF([first '# in title]&gt;0,MID([desc],#REF!,3),VLOOKUP([productid],$G$2:$R$1386,8))))</f>
        <v>22/</v>
      </c>
      <c r="S2965" s="1" t="e">
        <f>IF([kw in desc]=[kw rough in title],[kw in desc]*1,IFERROR(LEFT([kw_dirty],3)*1,IFERROR(LEFT([kw_dirty],2)*1,"n.a.")))</f>
        <v>#N/A</v>
      </c>
      <c r="T2965" s="1"/>
      <c r="U2965" s="1" t="e">
        <f>VLOOKUP(Tabelle1[[#This Row],[productid]],Tabelle2[#All],2,FALSE)</f>
        <v>#N/A</v>
      </c>
    </row>
    <row r="2966" spans="1:21">
      <c r="A2966" t="s">
        <v>4959</v>
      </c>
      <c r="B2966">
        <v>2512</v>
      </c>
      <c r="C2966">
        <v>289859</v>
      </c>
      <c r="D2966" t="s">
        <v>4979</v>
      </c>
      <c r="E2966" t="s">
        <v>4980</v>
      </c>
      <c r="F2966">
        <v>18406</v>
      </c>
      <c r="G2966">
        <v>2286143</v>
      </c>
      <c r="H2966">
        <f t="shared" si="46"/>
        <v>0</v>
      </c>
      <c r="I2966">
        <f t="array" ref="I2966">MIN(IFERROR(FIND(IstNumbers,A2966),""))</f>
        <v>19</v>
      </c>
      <c r="J2966" s="1" t="e">
        <f>IF([first '# in title]&lt;[pos kw in title],MID([title],[pos kw in title]-6,6),#N/A)</f>
        <v>#N/A</v>
      </c>
      <c r="K2966" s="1" t="e">
        <f>IFERROR(MID(SUBSTITUTE([kw rough in title],",","."),FIND("(",[kw rough in title])+1,20),SUBSTITUTE(IFERROR(MID([kw rough in title],FIND(" ",[kw rough in title])+1,20),[kw rough in title]),",","."))</f>
        <v>#N/A</v>
      </c>
      <c r="L2966" s="1">
        <f>IFERROR(FIND("kW",[desc]),0)</f>
        <v>0</v>
      </c>
      <c r="M2966">
        <f t="array" ref="M2966">MIN(IFERROR(FIND(IstNumbers,E2966),""))</f>
        <v>33</v>
      </c>
      <c r="N2966" s="1" t="b">
        <f>IF([first '# in desc]&lt;[pos kw in desc],MID([desc],[pos kw in desc]-7,7))</f>
        <v>0</v>
      </c>
      <c r="O29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66" s="1" t="str">
        <f>TRIM(IF([first '# in desc]&lt;[pos kw in desc],MID([desc],[pos kw in desc]-6,6),FALSE))</f>
        <v>FALSCH</v>
      </c>
      <c r="Q2966" s="1" t="b">
        <f>IF(LEN([manuell])=0,IFERROR([kw fine in title]*1,IFERROR(SUMPRODUCT(COUNTIF(IsDigits,MID([kw in desc],ROW($A$1:$A$150),1)))=LEN([kw in desc]),#N/A)),[manuell])</f>
        <v>0</v>
      </c>
      <c r="R2966" s="1" t="str">
        <f>IF([pos kw in title]&gt;0,MID(J2966,#REF!,4),IF([first '# in title]&gt;0,MID([title],[first '# in title],3),IF([first '# in title]&gt;0,MID([desc],#REF!,3),VLOOKUP([productid],$G$2:$R$1386,8))))</f>
        <v>146</v>
      </c>
      <c r="S2966" s="1" t="e">
        <f>IF([kw in desc]=[kw rough in title],[kw in desc]*1,IFERROR(LEFT([kw_dirty],3)*1,IFERROR(LEFT([kw_dirty],2)*1,"n.a.")))</f>
        <v>#N/A</v>
      </c>
      <c r="T2966" s="1"/>
      <c r="U2966" s="1" t="e">
        <f>VLOOKUP(Tabelle1[[#This Row],[productid]],Tabelle2[#All],2,FALSE)</f>
        <v>#N/A</v>
      </c>
    </row>
    <row r="2967" spans="1:21" hidden="1">
      <c r="A2967" t="s">
        <v>4970</v>
      </c>
      <c r="B2967">
        <v>2364</v>
      </c>
      <c r="C2967">
        <v>289859</v>
      </c>
      <c r="D2967" t="s">
        <v>4981</v>
      </c>
      <c r="E2967" t="s">
        <v>4554</v>
      </c>
      <c r="F2967">
        <v>18406</v>
      </c>
      <c r="G2967">
        <v>1219746</v>
      </c>
      <c r="H2967">
        <f t="shared" si="46"/>
        <v>0</v>
      </c>
      <c r="I2967">
        <f t="array" ref="I2967">MIN(IFERROR(FIND(IstNumbers,A2967),""))</f>
        <v>0</v>
      </c>
      <c r="J2967" s="1" t="e">
        <f>IF([first '# in title]&lt;[pos kw in title],MID([title],[pos kw in title]-6,6),#N/A)</f>
        <v>#N/A</v>
      </c>
      <c r="K2967" s="1" t="e">
        <f>IFERROR(MID(SUBSTITUTE([kw rough in title],",","."),FIND("(",[kw rough in title])+1,20),SUBSTITUTE(IFERROR(MID([kw rough in title],FIND(" ",[kw rough in title])+1,20),[kw rough in title]),",","."))</f>
        <v>#N/A</v>
      </c>
      <c r="L2967" s="1">
        <f>IFERROR(FIND("kW",[desc]),0)</f>
        <v>71</v>
      </c>
      <c r="M2967">
        <f t="array" ref="M2967">MIN(IFERROR(FIND(IstNumbers,E2967),""))</f>
        <v>29</v>
      </c>
      <c r="N2967" s="1" t="str">
        <f>IF([first '# in desc]&lt;[pos kw in desc],MID([desc],[pos kw in desc]-7,7))</f>
        <v xml:space="preserve">­me 16 </v>
      </c>
      <c r="O296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67" s="1" t="str">
        <f>TRIM(IF([first '# in desc]&lt;[pos kw in desc],MID([desc],[pos kw in desc]-6,6),FALSE))</f>
        <v>me 16</v>
      </c>
      <c r="Q2967" s="1" t="b">
        <f>IF(LEN([manuell])=0,IFERROR([kw fine in title]*1,IFERROR(SUMPRODUCT(COUNTIF(IsDigits,MID([kw in desc],ROW($A$1:$A$150),1)))=LEN([kw in desc]),#N/A)),[manuell])</f>
        <v>0</v>
      </c>
      <c r="R2967" s="1" t="b">
        <f>IF([pos kw in title]&gt;0,MID(J2967,#REF!,4),IF([first '# in title]&gt;0,MID([title],[first '# in title],3),IF([first '# in title]&gt;0,MID([desc],#REF!,3),VLOOKUP([productid],$G$2:$R$1386,8))))</f>
        <v>0</v>
      </c>
      <c r="S2967" s="1" t="e">
        <f>IF([kw in desc]=[kw rough in title],[kw in desc]*1,IFERROR(LEFT([kw_dirty],3)*1,IFERROR(LEFT([kw_dirty],2)*1,"n.a.")))</f>
        <v>#N/A</v>
      </c>
      <c r="T2967" s="1"/>
      <c r="U2967" s="1">
        <f>VLOOKUP(Tabelle1[[#This Row],[productid]],Tabelle2[#All],2,FALSE)</f>
        <v>16</v>
      </c>
    </row>
    <row r="2968" spans="1:21">
      <c r="A2968" t="s">
        <v>4939</v>
      </c>
      <c r="B2968">
        <v>3455</v>
      </c>
      <c r="C2968">
        <v>289859</v>
      </c>
      <c r="D2968" t="s">
        <v>4982</v>
      </c>
      <c r="E2968" t="s">
        <v>4983</v>
      </c>
      <c r="F2968">
        <v>18406</v>
      </c>
      <c r="G2968">
        <v>3094808</v>
      </c>
      <c r="H2968">
        <f t="shared" si="46"/>
        <v>0</v>
      </c>
      <c r="I2968">
        <f t="array" ref="I2968">MIN(IFERROR(FIND(IstNumbers,A2968),""))</f>
        <v>25</v>
      </c>
      <c r="J2968" s="1" t="e">
        <f>IF([first '# in title]&lt;[pos kw in title],MID([title],[pos kw in title]-6,6),#N/A)</f>
        <v>#N/A</v>
      </c>
      <c r="K2968" s="1" t="e">
        <f>IFERROR(MID(SUBSTITUTE([kw rough in title],",","."),FIND("(",[kw rough in title])+1,20),SUBSTITUTE(IFERROR(MID([kw rough in title],FIND(" ",[kw rough in title])+1,20),[kw rough in title]),",","."))</f>
        <v>#N/A</v>
      </c>
      <c r="L2968" s="1">
        <f>IFERROR(FIND("kW",[desc]),0)</f>
        <v>0</v>
      </c>
      <c r="M2968">
        <f t="array" ref="M2968">MIN(IFERROR(FIND(IstNumbers,E2968),""))</f>
        <v>31</v>
      </c>
      <c r="N2968" s="1" t="b">
        <f>IF([first '# in desc]&lt;[pos kw in desc],MID([desc],[pos kw in desc]-7,7))</f>
        <v>0</v>
      </c>
      <c r="O29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68" s="1" t="str">
        <f>TRIM(IF([first '# in desc]&lt;[pos kw in desc],MID([desc],[pos kw in desc]-6,6),FALSE))</f>
        <v>FALSCH</v>
      </c>
      <c r="Q2968" s="1" t="b">
        <f>IF(LEN([manuell])=0,IFERROR([kw fine in title]*1,IFERROR(SUMPRODUCT(COUNTIF(IsDigits,MID([kw in desc],ROW($A$1:$A$150),1)))=LEN([kw in desc]),#N/A)),[manuell])</f>
        <v>0</v>
      </c>
      <c r="R2968" s="1" t="str">
        <f>IF([pos kw in title]&gt;0,MID(J2968,#REF!,4),IF([first '# in title]&gt;0,MID([title],[first '# in title],3),IF([first '# in title]&gt;0,MID([desc],#REF!,3),VLOOKUP([productid],$G$2:$R$1386,8))))</f>
        <v>22/</v>
      </c>
      <c r="S2968" s="1" t="e">
        <f>IF([kw in desc]=[kw rough in title],[kw in desc]*1,IFERROR(LEFT([kw_dirty],3)*1,IFERROR(LEFT([kw_dirty],2)*1,"n.a.")))</f>
        <v>#N/A</v>
      </c>
      <c r="T2968" s="1"/>
      <c r="U2968" s="1" t="e">
        <f>VLOOKUP(Tabelle1[[#This Row],[productid]],Tabelle2[#All],2,FALSE)</f>
        <v>#N/A</v>
      </c>
    </row>
    <row r="2969" spans="1:21">
      <c r="A2969" t="s">
        <v>4959</v>
      </c>
      <c r="B2969">
        <v>2512</v>
      </c>
      <c r="C2969">
        <v>289859</v>
      </c>
      <c r="D2969" t="s">
        <v>4984</v>
      </c>
      <c r="E2969" t="s">
        <v>4985</v>
      </c>
      <c r="F2969">
        <v>18406</v>
      </c>
      <c r="G2969">
        <v>2286143</v>
      </c>
      <c r="H2969">
        <f t="shared" si="46"/>
        <v>0</v>
      </c>
      <c r="I2969">
        <f t="array" ref="I2969">MIN(IFERROR(FIND(IstNumbers,A2969),""))</f>
        <v>19</v>
      </c>
      <c r="J2969" s="1" t="e">
        <f>IF([first '# in title]&lt;[pos kw in title],MID([title],[pos kw in title]-6,6),#N/A)</f>
        <v>#N/A</v>
      </c>
      <c r="K2969" s="1" t="e">
        <f>IFERROR(MID(SUBSTITUTE([kw rough in title],",","."),FIND("(",[kw rough in title])+1,20),SUBSTITUTE(IFERROR(MID([kw rough in title],FIND(" ",[kw rough in title])+1,20),[kw rough in title]),",","."))</f>
        <v>#N/A</v>
      </c>
      <c r="L2969" s="1">
        <f>IFERROR(FIND("kW",[desc]),0)</f>
        <v>0</v>
      </c>
      <c r="M2969">
        <f t="array" ref="M2969">MIN(IFERROR(FIND(IstNumbers,E2969),""))</f>
        <v>33</v>
      </c>
      <c r="N2969" s="1" t="b">
        <f>IF([first '# in desc]&lt;[pos kw in desc],MID([desc],[pos kw in desc]-7,7))</f>
        <v>0</v>
      </c>
      <c r="O29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69" s="1" t="str">
        <f>TRIM(IF([first '# in desc]&lt;[pos kw in desc],MID([desc],[pos kw in desc]-6,6),FALSE))</f>
        <v>FALSCH</v>
      </c>
      <c r="Q2969" s="1" t="b">
        <f>IF(LEN([manuell])=0,IFERROR([kw fine in title]*1,IFERROR(SUMPRODUCT(COUNTIF(IsDigits,MID([kw in desc],ROW($A$1:$A$150),1)))=LEN([kw in desc]),#N/A)),[manuell])</f>
        <v>0</v>
      </c>
      <c r="R2969" s="1" t="str">
        <f>IF([pos kw in title]&gt;0,MID(J2969,#REF!,4),IF([first '# in title]&gt;0,MID([title],[first '# in title],3),IF([first '# in title]&gt;0,MID([desc],#REF!,3),VLOOKUP([productid],$G$2:$R$1386,8))))</f>
        <v>146</v>
      </c>
      <c r="S2969" s="1" t="e">
        <f>IF([kw in desc]=[kw rough in title],[kw in desc]*1,IFERROR(LEFT([kw_dirty],3)*1,IFERROR(LEFT([kw_dirty],2)*1,"n.a.")))</f>
        <v>#N/A</v>
      </c>
      <c r="T2969" s="1"/>
      <c r="U2969" s="1" t="e">
        <f>VLOOKUP(Tabelle1[[#This Row],[productid]],Tabelle2[#All],2,FALSE)</f>
        <v>#N/A</v>
      </c>
    </row>
    <row r="2970" spans="1:21" hidden="1">
      <c r="A2970" t="s">
        <v>4970</v>
      </c>
      <c r="B2970">
        <v>2364</v>
      </c>
      <c r="C2970">
        <v>289859</v>
      </c>
      <c r="D2970" t="s">
        <v>4986</v>
      </c>
      <c r="E2970" t="s">
        <v>4564</v>
      </c>
      <c r="F2970">
        <v>18406</v>
      </c>
      <c r="G2970">
        <v>1219746</v>
      </c>
      <c r="H2970">
        <f t="shared" si="46"/>
        <v>0</v>
      </c>
      <c r="I2970">
        <f t="array" ref="I2970">MIN(IFERROR(FIND(IstNumbers,A2970),""))</f>
        <v>0</v>
      </c>
      <c r="J2970" s="1" t="e">
        <f>IF([first '# in title]&lt;[pos kw in title],MID([title],[pos kw in title]-6,6),#N/A)</f>
        <v>#N/A</v>
      </c>
      <c r="K2970" s="1" t="e">
        <f>IFERROR(MID(SUBSTITUTE([kw rough in title],",","."),FIND("(",[kw rough in title])+1,20),SUBSTITUTE(IFERROR(MID([kw rough in title],FIND(" ",[kw rough in title])+1,20),[kw rough in title]),",","."))</f>
        <v>#N/A</v>
      </c>
      <c r="L2970" s="1">
        <f>IFERROR(FIND("kW",[desc]),0)</f>
        <v>71</v>
      </c>
      <c r="M2970">
        <f t="array" ref="M2970">MIN(IFERROR(FIND(IstNumbers,E2970),""))</f>
        <v>29</v>
      </c>
      <c r="N2970" s="1" t="str">
        <f>IF([first '# in desc]&lt;[pos kw in desc],MID([desc],[pos kw in desc]-7,7))</f>
        <v xml:space="preserve">­me 16 </v>
      </c>
      <c r="O297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70" s="1" t="str">
        <f>TRIM(IF([first '# in desc]&lt;[pos kw in desc],MID([desc],[pos kw in desc]-6,6),FALSE))</f>
        <v>me 16</v>
      </c>
      <c r="Q2970" s="1" t="b">
        <f>IF(LEN([manuell])=0,IFERROR([kw fine in title]*1,IFERROR(SUMPRODUCT(COUNTIF(IsDigits,MID([kw in desc],ROW($A$1:$A$150),1)))=LEN([kw in desc]),#N/A)),[manuell])</f>
        <v>0</v>
      </c>
      <c r="R2970" s="1" t="b">
        <f>IF([pos kw in title]&gt;0,MID(J2970,#REF!,4),IF([first '# in title]&gt;0,MID([title],[first '# in title],3),IF([first '# in title]&gt;0,MID([desc],#REF!,3),VLOOKUP([productid],$G$2:$R$1386,8))))</f>
        <v>0</v>
      </c>
      <c r="S2970" s="1" t="e">
        <f>IF([kw in desc]=[kw rough in title],[kw in desc]*1,IFERROR(LEFT([kw_dirty],3)*1,IFERROR(LEFT([kw_dirty],2)*1,"n.a.")))</f>
        <v>#N/A</v>
      </c>
      <c r="T2970" s="1"/>
      <c r="U2970" s="1">
        <f>VLOOKUP(Tabelle1[[#This Row],[productid]],Tabelle2[#All],2,FALSE)</f>
        <v>16</v>
      </c>
    </row>
    <row r="2971" spans="1:21">
      <c r="A2971" t="s">
        <v>4939</v>
      </c>
      <c r="B2971">
        <v>3455</v>
      </c>
      <c r="C2971">
        <v>289859</v>
      </c>
      <c r="D2971" t="s">
        <v>4987</v>
      </c>
      <c r="E2971" t="s">
        <v>4988</v>
      </c>
      <c r="F2971">
        <v>18406</v>
      </c>
      <c r="G2971">
        <v>3094808</v>
      </c>
      <c r="H2971">
        <f t="shared" si="46"/>
        <v>0</v>
      </c>
      <c r="I2971">
        <f t="array" ref="I2971">MIN(IFERROR(FIND(IstNumbers,A2971),""))</f>
        <v>25</v>
      </c>
      <c r="J2971" s="1" t="e">
        <f>IF([first '# in title]&lt;[pos kw in title],MID([title],[pos kw in title]-6,6),#N/A)</f>
        <v>#N/A</v>
      </c>
      <c r="K2971" s="1" t="e">
        <f>IFERROR(MID(SUBSTITUTE([kw rough in title],",","."),FIND("(",[kw rough in title])+1,20),SUBSTITUTE(IFERROR(MID([kw rough in title],FIND(" ",[kw rough in title])+1,20),[kw rough in title]),",","."))</f>
        <v>#N/A</v>
      </c>
      <c r="L2971" s="1">
        <f>IFERROR(FIND("kW",[desc]),0)</f>
        <v>0</v>
      </c>
      <c r="M2971">
        <f t="array" ref="M2971">MIN(IFERROR(FIND(IstNumbers,E2971),""))</f>
        <v>31</v>
      </c>
      <c r="N2971" s="1" t="b">
        <f>IF([first '# in desc]&lt;[pos kw in desc],MID([desc],[pos kw in desc]-7,7))</f>
        <v>0</v>
      </c>
      <c r="O29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71" s="1" t="str">
        <f>TRIM(IF([first '# in desc]&lt;[pos kw in desc],MID([desc],[pos kw in desc]-6,6),FALSE))</f>
        <v>FALSCH</v>
      </c>
      <c r="Q2971" s="1" t="b">
        <f>IF(LEN([manuell])=0,IFERROR([kw fine in title]*1,IFERROR(SUMPRODUCT(COUNTIF(IsDigits,MID([kw in desc],ROW($A$1:$A$150),1)))=LEN([kw in desc]),#N/A)),[manuell])</f>
        <v>0</v>
      </c>
      <c r="R2971" s="1" t="str">
        <f>IF([pos kw in title]&gt;0,MID(J2971,#REF!,4),IF([first '# in title]&gt;0,MID([title],[first '# in title],3),IF([first '# in title]&gt;0,MID([desc],#REF!,3),VLOOKUP([productid],$G$2:$R$1386,8))))</f>
        <v>22/</v>
      </c>
      <c r="S2971" s="1" t="e">
        <f>IF([kw in desc]=[kw rough in title],[kw in desc]*1,IFERROR(LEFT([kw_dirty],3)*1,IFERROR(LEFT([kw_dirty],2)*1,"n.a.")))</f>
        <v>#N/A</v>
      </c>
      <c r="T2971" s="1"/>
      <c r="U2971" s="1" t="e">
        <f>VLOOKUP(Tabelle1[[#This Row],[productid]],Tabelle2[#All],2,FALSE)</f>
        <v>#N/A</v>
      </c>
    </row>
    <row r="2972" spans="1:21">
      <c r="A2972" t="s">
        <v>4959</v>
      </c>
      <c r="B2972">
        <v>2513</v>
      </c>
      <c r="C2972">
        <v>289859</v>
      </c>
      <c r="D2972" t="s">
        <v>4989</v>
      </c>
      <c r="E2972" t="s">
        <v>4990</v>
      </c>
      <c r="F2972">
        <v>18406</v>
      </c>
      <c r="G2972">
        <v>2286143</v>
      </c>
      <c r="H2972">
        <f t="shared" si="46"/>
        <v>0</v>
      </c>
      <c r="I2972">
        <f t="array" ref="I2972">MIN(IFERROR(FIND(IstNumbers,A2972),""))</f>
        <v>19</v>
      </c>
      <c r="J2972" s="1" t="e">
        <f>IF([first '# in title]&lt;[pos kw in title],MID([title],[pos kw in title]-6,6),#N/A)</f>
        <v>#N/A</v>
      </c>
      <c r="K2972" s="1" t="e">
        <f>IFERROR(MID(SUBSTITUTE([kw rough in title],",","."),FIND("(",[kw rough in title])+1,20),SUBSTITUTE(IFERROR(MID([kw rough in title],FIND(" ",[kw rough in title])+1,20),[kw rough in title]),",","."))</f>
        <v>#N/A</v>
      </c>
      <c r="L2972" s="1">
        <f>IFERROR(FIND("kW",[desc]),0)</f>
        <v>0</v>
      </c>
      <c r="M2972">
        <f t="array" ref="M2972">MIN(IFERROR(FIND(IstNumbers,E2972),""))</f>
        <v>33</v>
      </c>
      <c r="N2972" s="1" t="b">
        <f>IF([first '# in desc]&lt;[pos kw in desc],MID([desc],[pos kw in desc]-7,7))</f>
        <v>0</v>
      </c>
      <c r="O29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72" s="1" t="str">
        <f>TRIM(IF([first '# in desc]&lt;[pos kw in desc],MID([desc],[pos kw in desc]-6,6),FALSE))</f>
        <v>FALSCH</v>
      </c>
      <c r="Q2972" s="1" t="b">
        <f>IF(LEN([manuell])=0,IFERROR([kw fine in title]*1,IFERROR(SUMPRODUCT(COUNTIF(IsDigits,MID([kw in desc],ROW($A$1:$A$150),1)))=LEN([kw in desc]),#N/A)),[manuell])</f>
        <v>0</v>
      </c>
      <c r="R2972" s="1" t="str">
        <f>IF([pos kw in title]&gt;0,MID(J2972,#REF!,4),IF([first '# in title]&gt;0,MID([title],[first '# in title],3),IF([first '# in title]&gt;0,MID([desc],#REF!,3),VLOOKUP([productid],$G$2:$R$1386,8))))</f>
        <v>146</v>
      </c>
      <c r="S2972" s="1" t="e">
        <f>IF([kw in desc]=[kw rough in title],[kw in desc]*1,IFERROR(LEFT([kw_dirty],3)*1,IFERROR(LEFT([kw_dirty],2)*1,"n.a.")))</f>
        <v>#N/A</v>
      </c>
      <c r="T2972" s="1"/>
      <c r="U2972" s="1" t="e">
        <f>VLOOKUP(Tabelle1[[#This Row],[productid]],Tabelle2[#All],2,FALSE)</f>
        <v>#N/A</v>
      </c>
    </row>
    <row r="2973" spans="1:21" hidden="1">
      <c r="A2973" t="s">
        <v>4970</v>
      </c>
      <c r="B2973">
        <v>2364</v>
      </c>
      <c r="C2973">
        <v>289859</v>
      </c>
      <c r="D2973" t="s">
        <v>4991</v>
      </c>
      <c r="E2973" t="s">
        <v>4559</v>
      </c>
      <c r="F2973">
        <v>18406</v>
      </c>
      <c r="G2973">
        <v>1219746</v>
      </c>
      <c r="H2973">
        <f t="shared" si="46"/>
        <v>0</v>
      </c>
      <c r="I2973">
        <f t="array" ref="I2973">MIN(IFERROR(FIND(IstNumbers,A2973),""))</f>
        <v>0</v>
      </c>
      <c r="J2973" s="1" t="e">
        <f>IF([first '# in title]&lt;[pos kw in title],MID([title],[pos kw in title]-6,6),#N/A)</f>
        <v>#N/A</v>
      </c>
      <c r="K2973" s="1" t="e">
        <f>IFERROR(MID(SUBSTITUTE([kw rough in title],",","."),FIND("(",[kw rough in title])+1,20),SUBSTITUTE(IFERROR(MID([kw rough in title],FIND(" ",[kw rough in title])+1,20),[kw rough in title]),",","."))</f>
        <v>#N/A</v>
      </c>
      <c r="L2973" s="1">
        <f>IFERROR(FIND("kW",[desc]),0)</f>
        <v>71</v>
      </c>
      <c r="M2973">
        <f t="array" ref="M2973">MIN(IFERROR(FIND(IstNumbers,E2973),""))</f>
        <v>29</v>
      </c>
      <c r="N2973" s="1" t="str">
        <f>IF([first '# in desc]&lt;[pos kw in desc],MID([desc],[pos kw in desc]-7,7))</f>
        <v xml:space="preserve">­me 16 </v>
      </c>
      <c r="O29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73" s="1" t="str">
        <f>TRIM(IF([first '# in desc]&lt;[pos kw in desc],MID([desc],[pos kw in desc]-6,6),FALSE))</f>
        <v>me 16</v>
      </c>
      <c r="Q2973" s="1" t="b">
        <f>IF(LEN([manuell])=0,IFERROR([kw fine in title]*1,IFERROR(SUMPRODUCT(COUNTIF(IsDigits,MID([kw in desc],ROW($A$1:$A$150),1)))=LEN([kw in desc]),#N/A)),[manuell])</f>
        <v>0</v>
      </c>
      <c r="R2973" s="1" t="b">
        <f>IF([pos kw in title]&gt;0,MID(J2973,#REF!,4),IF([first '# in title]&gt;0,MID([title],[first '# in title],3),IF([first '# in title]&gt;0,MID([desc],#REF!,3),VLOOKUP([productid],$G$2:$R$1386,8))))</f>
        <v>0</v>
      </c>
      <c r="S2973" s="1" t="e">
        <f>IF([kw in desc]=[kw rough in title],[kw in desc]*1,IFERROR(LEFT([kw_dirty],3)*1,IFERROR(LEFT([kw_dirty],2)*1,"n.a.")))</f>
        <v>#N/A</v>
      </c>
      <c r="T2973" s="1"/>
      <c r="U2973" s="1">
        <f>VLOOKUP(Tabelle1[[#This Row],[productid]],Tabelle2[#All],2,FALSE)</f>
        <v>16</v>
      </c>
    </row>
    <row r="2974" spans="1:21">
      <c r="A2974" t="s">
        <v>4939</v>
      </c>
      <c r="B2974">
        <v>3460</v>
      </c>
      <c r="C2974">
        <v>289859</v>
      </c>
      <c r="D2974" t="s">
        <v>4992</v>
      </c>
      <c r="E2974" t="s">
        <v>4993</v>
      </c>
      <c r="F2974">
        <v>18406</v>
      </c>
      <c r="G2974">
        <v>3094808</v>
      </c>
      <c r="H2974">
        <f t="shared" si="46"/>
        <v>0</v>
      </c>
      <c r="I2974">
        <f t="array" ref="I2974">MIN(IFERROR(FIND(IstNumbers,A2974),""))</f>
        <v>25</v>
      </c>
      <c r="J2974" s="1" t="e">
        <f>IF([first '# in title]&lt;[pos kw in title],MID([title],[pos kw in title]-6,6),#N/A)</f>
        <v>#N/A</v>
      </c>
      <c r="K2974" s="1" t="e">
        <f>IFERROR(MID(SUBSTITUTE([kw rough in title],",","."),FIND("(",[kw rough in title])+1,20),SUBSTITUTE(IFERROR(MID([kw rough in title],FIND(" ",[kw rough in title])+1,20),[kw rough in title]),",","."))</f>
        <v>#N/A</v>
      </c>
      <c r="L2974" s="1">
        <f>IFERROR(FIND("kW",[desc]),0)</f>
        <v>0</v>
      </c>
      <c r="M2974">
        <f t="array" ref="M2974">MIN(IFERROR(FIND(IstNumbers,E2974),""))</f>
        <v>31</v>
      </c>
      <c r="N2974" s="1" t="b">
        <f>IF([first '# in desc]&lt;[pos kw in desc],MID([desc],[pos kw in desc]-7,7))</f>
        <v>0</v>
      </c>
      <c r="O29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74" s="1" t="str">
        <f>TRIM(IF([first '# in desc]&lt;[pos kw in desc],MID([desc],[pos kw in desc]-6,6),FALSE))</f>
        <v>FALSCH</v>
      </c>
      <c r="Q2974" s="1" t="b">
        <f>IF(LEN([manuell])=0,IFERROR([kw fine in title]*1,IFERROR(SUMPRODUCT(COUNTIF(IsDigits,MID([kw in desc],ROW($A$1:$A$150),1)))=LEN([kw in desc]),#N/A)),[manuell])</f>
        <v>0</v>
      </c>
      <c r="R2974" s="1" t="str">
        <f>IF([pos kw in title]&gt;0,MID(J2974,#REF!,4),IF([first '# in title]&gt;0,MID([title],[first '# in title],3),IF([first '# in title]&gt;0,MID([desc],#REF!,3),VLOOKUP([productid],$G$2:$R$1386,8))))</f>
        <v>22/</v>
      </c>
      <c r="S2974" s="1" t="e">
        <f>IF([kw in desc]=[kw rough in title],[kw in desc]*1,IFERROR(LEFT([kw_dirty],3)*1,IFERROR(LEFT([kw_dirty],2)*1,"n.a.")))</f>
        <v>#N/A</v>
      </c>
      <c r="T2974" s="1"/>
      <c r="U2974" s="1" t="e">
        <f>VLOOKUP(Tabelle1[[#This Row],[productid]],Tabelle2[#All],2,FALSE)</f>
        <v>#N/A</v>
      </c>
    </row>
    <row r="2975" spans="1:21">
      <c r="A2975" t="s">
        <v>4959</v>
      </c>
      <c r="B2975">
        <v>2513</v>
      </c>
      <c r="C2975">
        <v>289859</v>
      </c>
      <c r="D2975" t="s">
        <v>4994</v>
      </c>
      <c r="E2975" t="s">
        <v>4995</v>
      </c>
      <c r="F2975">
        <v>18406</v>
      </c>
      <c r="G2975">
        <v>2286143</v>
      </c>
      <c r="H2975">
        <f t="shared" si="46"/>
        <v>0</v>
      </c>
      <c r="I2975">
        <f t="array" ref="I2975">MIN(IFERROR(FIND(IstNumbers,A2975),""))</f>
        <v>19</v>
      </c>
      <c r="J2975" s="1" t="e">
        <f>IF([first '# in title]&lt;[pos kw in title],MID([title],[pos kw in title]-6,6),#N/A)</f>
        <v>#N/A</v>
      </c>
      <c r="K2975" s="1" t="e">
        <f>IFERROR(MID(SUBSTITUTE([kw rough in title],",","."),FIND("(",[kw rough in title])+1,20),SUBSTITUTE(IFERROR(MID([kw rough in title],FIND(" ",[kw rough in title])+1,20),[kw rough in title]),",","."))</f>
        <v>#N/A</v>
      </c>
      <c r="L2975" s="1">
        <f>IFERROR(FIND("kW",[desc]),0)</f>
        <v>0</v>
      </c>
      <c r="M2975">
        <f t="array" ref="M2975">MIN(IFERROR(FIND(IstNumbers,E2975),""))</f>
        <v>33</v>
      </c>
      <c r="N2975" s="1" t="b">
        <f>IF([first '# in desc]&lt;[pos kw in desc],MID([desc],[pos kw in desc]-7,7))</f>
        <v>0</v>
      </c>
      <c r="O29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75" s="1" t="str">
        <f>TRIM(IF([first '# in desc]&lt;[pos kw in desc],MID([desc],[pos kw in desc]-6,6),FALSE))</f>
        <v>FALSCH</v>
      </c>
      <c r="Q2975" s="1" t="b">
        <f>IF(LEN([manuell])=0,IFERROR([kw fine in title]*1,IFERROR(SUMPRODUCT(COUNTIF(IsDigits,MID([kw in desc],ROW($A$1:$A$150),1)))=LEN([kw in desc]),#N/A)),[manuell])</f>
        <v>0</v>
      </c>
      <c r="R2975" s="1" t="str">
        <f>IF([pos kw in title]&gt;0,MID(J2975,#REF!,4),IF([first '# in title]&gt;0,MID([title],[first '# in title],3),IF([first '# in title]&gt;0,MID([desc],#REF!,3),VLOOKUP([productid],$G$2:$R$1386,8))))</f>
        <v>146</v>
      </c>
      <c r="S2975" s="1" t="e">
        <f>IF([kw in desc]=[kw rough in title],[kw in desc]*1,IFERROR(LEFT([kw_dirty],3)*1,IFERROR(LEFT([kw_dirty],2)*1,"n.a.")))</f>
        <v>#N/A</v>
      </c>
      <c r="T2975" s="1"/>
      <c r="U2975" s="1" t="e">
        <f>VLOOKUP(Tabelle1[[#This Row],[productid]],Tabelle2[#All],2,FALSE)</f>
        <v>#N/A</v>
      </c>
    </row>
    <row r="2976" spans="1:21" hidden="1">
      <c r="A2976" t="s">
        <v>4970</v>
      </c>
      <c r="B2976">
        <v>2364</v>
      </c>
      <c r="C2976">
        <v>289859</v>
      </c>
      <c r="D2976" t="s">
        <v>4996</v>
      </c>
      <c r="E2976" t="s">
        <v>4569</v>
      </c>
      <c r="F2976">
        <v>18406</v>
      </c>
      <c r="G2976">
        <v>1219746</v>
      </c>
      <c r="H2976">
        <f t="shared" si="46"/>
        <v>0</v>
      </c>
      <c r="I2976">
        <f t="array" ref="I2976">MIN(IFERROR(FIND(IstNumbers,A2976),""))</f>
        <v>0</v>
      </c>
      <c r="J2976" s="1" t="e">
        <f>IF([first '# in title]&lt;[pos kw in title],MID([title],[pos kw in title]-6,6),#N/A)</f>
        <v>#N/A</v>
      </c>
      <c r="K2976" s="1" t="e">
        <f>IFERROR(MID(SUBSTITUTE([kw rough in title],",","."),FIND("(",[kw rough in title])+1,20),SUBSTITUTE(IFERROR(MID([kw rough in title],FIND(" ",[kw rough in title])+1,20),[kw rough in title]),",","."))</f>
        <v>#N/A</v>
      </c>
      <c r="L2976" s="1">
        <f>IFERROR(FIND("kW",[desc]),0)</f>
        <v>71</v>
      </c>
      <c r="M2976">
        <f t="array" ref="M2976">MIN(IFERROR(FIND(IstNumbers,E2976),""))</f>
        <v>29</v>
      </c>
      <c r="N2976" s="1" t="str">
        <f>IF([first '# in desc]&lt;[pos kw in desc],MID([desc],[pos kw in desc]-7,7))</f>
        <v xml:space="preserve">­me 16 </v>
      </c>
      <c r="O297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76" s="1" t="str">
        <f>TRIM(IF([first '# in desc]&lt;[pos kw in desc],MID([desc],[pos kw in desc]-6,6),FALSE))</f>
        <v>me 16</v>
      </c>
      <c r="Q2976" s="1" t="b">
        <f>IF(LEN([manuell])=0,IFERROR([kw fine in title]*1,IFERROR(SUMPRODUCT(COUNTIF(IsDigits,MID([kw in desc],ROW($A$1:$A$150),1)))=LEN([kw in desc]),#N/A)),[manuell])</f>
        <v>0</v>
      </c>
      <c r="R2976" s="1" t="b">
        <f>IF([pos kw in title]&gt;0,MID(J2976,#REF!,4),IF([first '# in title]&gt;0,MID([title],[first '# in title],3),IF([first '# in title]&gt;0,MID([desc],#REF!,3),VLOOKUP([productid],$G$2:$R$1386,8))))</f>
        <v>0</v>
      </c>
      <c r="S2976" s="1" t="e">
        <f>IF([kw in desc]=[kw rough in title],[kw in desc]*1,IFERROR(LEFT([kw_dirty],3)*1,IFERROR(LEFT([kw_dirty],2)*1,"n.a.")))</f>
        <v>#N/A</v>
      </c>
      <c r="T2976" s="1"/>
      <c r="U2976" s="1">
        <f>VLOOKUP(Tabelle1[[#This Row],[productid]],Tabelle2[#All],2,FALSE)</f>
        <v>16</v>
      </c>
    </row>
    <row r="2977" spans="1:21">
      <c r="A2977" t="s">
        <v>4939</v>
      </c>
      <c r="B2977">
        <v>3465</v>
      </c>
      <c r="C2977">
        <v>289859</v>
      </c>
      <c r="D2977" t="s">
        <v>4997</v>
      </c>
      <c r="E2977" t="s">
        <v>4998</v>
      </c>
      <c r="F2977">
        <v>18406</v>
      </c>
      <c r="G2977">
        <v>3094808</v>
      </c>
      <c r="H2977">
        <f t="shared" si="46"/>
        <v>0</v>
      </c>
      <c r="I2977">
        <f t="array" ref="I2977">MIN(IFERROR(FIND(IstNumbers,A2977),""))</f>
        <v>25</v>
      </c>
      <c r="J2977" s="1" t="e">
        <f>IF([first '# in title]&lt;[pos kw in title],MID([title],[pos kw in title]-6,6),#N/A)</f>
        <v>#N/A</v>
      </c>
      <c r="K2977" s="1" t="e">
        <f>IFERROR(MID(SUBSTITUTE([kw rough in title],",","."),FIND("(",[kw rough in title])+1,20),SUBSTITUTE(IFERROR(MID([kw rough in title],FIND(" ",[kw rough in title])+1,20),[kw rough in title]),",","."))</f>
        <v>#N/A</v>
      </c>
      <c r="L2977" s="1">
        <f>IFERROR(FIND("kW",[desc]),0)</f>
        <v>0</v>
      </c>
      <c r="M2977">
        <f t="array" ref="M2977">MIN(IFERROR(FIND(IstNumbers,E2977),""))</f>
        <v>31</v>
      </c>
      <c r="N2977" s="1" t="b">
        <f>IF([first '# in desc]&lt;[pos kw in desc],MID([desc],[pos kw in desc]-7,7))</f>
        <v>0</v>
      </c>
      <c r="O29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77" s="1" t="str">
        <f>TRIM(IF([first '# in desc]&lt;[pos kw in desc],MID([desc],[pos kw in desc]-6,6),FALSE))</f>
        <v>FALSCH</v>
      </c>
      <c r="Q2977" s="1" t="b">
        <f>IF(LEN([manuell])=0,IFERROR([kw fine in title]*1,IFERROR(SUMPRODUCT(COUNTIF(IsDigits,MID([kw in desc],ROW($A$1:$A$150),1)))=LEN([kw in desc]),#N/A)),[manuell])</f>
        <v>0</v>
      </c>
      <c r="R2977" s="1" t="str">
        <f>IF([pos kw in title]&gt;0,MID(J2977,#REF!,4),IF([first '# in title]&gt;0,MID([title],[first '# in title],3),IF([first '# in title]&gt;0,MID([desc],#REF!,3),VLOOKUP([productid],$G$2:$R$1386,8))))</f>
        <v>22/</v>
      </c>
      <c r="S2977" s="1" t="e">
        <f>IF([kw in desc]=[kw rough in title],[kw in desc]*1,IFERROR(LEFT([kw_dirty],3)*1,IFERROR(LEFT([kw_dirty],2)*1,"n.a.")))</f>
        <v>#N/A</v>
      </c>
      <c r="T2977" s="1"/>
      <c r="U2977" s="1" t="e">
        <f>VLOOKUP(Tabelle1[[#This Row],[productid]],Tabelle2[#All],2,FALSE)</f>
        <v>#N/A</v>
      </c>
    </row>
    <row r="2978" spans="1:21">
      <c r="A2978" t="s">
        <v>4959</v>
      </c>
      <c r="B2978">
        <v>2513</v>
      </c>
      <c r="C2978">
        <v>289859</v>
      </c>
      <c r="D2978" t="s">
        <v>4999</v>
      </c>
      <c r="E2978" t="s">
        <v>5000</v>
      </c>
      <c r="F2978">
        <v>18406</v>
      </c>
      <c r="G2978">
        <v>2286143</v>
      </c>
      <c r="H2978">
        <f t="shared" si="46"/>
        <v>0</v>
      </c>
      <c r="I2978">
        <f t="array" ref="I2978">MIN(IFERROR(FIND(IstNumbers,A2978),""))</f>
        <v>19</v>
      </c>
      <c r="J2978" s="1" t="e">
        <f>IF([first '# in title]&lt;[pos kw in title],MID([title],[pos kw in title]-6,6),#N/A)</f>
        <v>#N/A</v>
      </c>
      <c r="K2978" s="1" t="e">
        <f>IFERROR(MID(SUBSTITUTE([kw rough in title],",","."),FIND("(",[kw rough in title])+1,20),SUBSTITUTE(IFERROR(MID([kw rough in title],FIND(" ",[kw rough in title])+1,20),[kw rough in title]),",","."))</f>
        <v>#N/A</v>
      </c>
      <c r="L2978" s="1">
        <f>IFERROR(FIND("kW",[desc]),0)</f>
        <v>0</v>
      </c>
      <c r="M2978">
        <f t="array" ref="M2978">MIN(IFERROR(FIND(IstNumbers,E2978),""))</f>
        <v>33</v>
      </c>
      <c r="N2978" s="1" t="b">
        <f>IF([first '# in desc]&lt;[pos kw in desc],MID([desc],[pos kw in desc]-7,7))</f>
        <v>0</v>
      </c>
      <c r="O29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78" s="1" t="str">
        <f>TRIM(IF([first '# in desc]&lt;[pos kw in desc],MID([desc],[pos kw in desc]-6,6),FALSE))</f>
        <v>FALSCH</v>
      </c>
      <c r="Q2978" s="1" t="b">
        <f>IF(LEN([manuell])=0,IFERROR([kw fine in title]*1,IFERROR(SUMPRODUCT(COUNTIF(IsDigits,MID([kw in desc],ROW($A$1:$A$150),1)))=LEN([kw in desc]),#N/A)),[manuell])</f>
        <v>0</v>
      </c>
      <c r="R2978" s="1" t="str">
        <f>IF([pos kw in title]&gt;0,MID(J2978,#REF!,4),IF([first '# in title]&gt;0,MID([title],[first '# in title],3),IF([first '# in title]&gt;0,MID([desc],#REF!,3),VLOOKUP([productid],$G$2:$R$1386,8))))</f>
        <v>146</v>
      </c>
      <c r="S2978" s="1" t="e">
        <f>IF([kw in desc]=[kw rough in title],[kw in desc]*1,IFERROR(LEFT([kw_dirty],3)*1,IFERROR(LEFT([kw_dirty],2)*1,"n.a.")))</f>
        <v>#N/A</v>
      </c>
      <c r="T2978" s="1"/>
      <c r="U2978" s="1" t="e">
        <f>VLOOKUP(Tabelle1[[#This Row],[productid]],Tabelle2[#All],2,FALSE)</f>
        <v>#N/A</v>
      </c>
    </row>
    <row r="2979" spans="1:21" hidden="1">
      <c r="A2979" t="s">
        <v>4970</v>
      </c>
      <c r="B2979">
        <v>2369</v>
      </c>
      <c r="C2979">
        <v>289859</v>
      </c>
      <c r="D2979" t="s">
        <v>5001</v>
      </c>
      <c r="E2979" t="s">
        <v>4576</v>
      </c>
      <c r="F2979">
        <v>18406</v>
      </c>
      <c r="G2979">
        <v>1219746</v>
      </c>
      <c r="H2979">
        <f t="shared" si="46"/>
        <v>0</v>
      </c>
      <c r="I2979">
        <f t="array" ref="I2979">MIN(IFERROR(FIND(IstNumbers,A2979),""))</f>
        <v>0</v>
      </c>
      <c r="J2979" s="1" t="e">
        <f>IF([first '# in title]&lt;[pos kw in title],MID([title],[pos kw in title]-6,6),#N/A)</f>
        <v>#N/A</v>
      </c>
      <c r="K2979" s="1" t="e">
        <f>IFERROR(MID(SUBSTITUTE([kw rough in title],",","."),FIND("(",[kw rough in title])+1,20),SUBSTITUTE(IFERROR(MID([kw rough in title],FIND(" ",[kw rough in title])+1,20),[kw rough in title]),",","."))</f>
        <v>#N/A</v>
      </c>
      <c r="L2979" s="1">
        <f>IFERROR(FIND("kW",[desc]),0)</f>
        <v>71</v>
      </c>
      <c r="M2979">
        <f t="array" ref="M2979">MIN(IFERROR(FIND(IstNumbers,E2979),""))</f>
        <v>29</v>
      </c>
      <c r="N2979" s="1" t="str">
        <f>IF([first '# in desc]&lt;[pos kw in desc],MID([desc],[pos kw in desc]-7,7))</f>
        <v xml:space="preserve">­me 16 </v>
      </c>
      <c r="O29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79" s="1" t="str">
        <f>TRIM(IF([first '# in desc]&lt;[pos kw in desc],MID([desc],[pos kw in desc]-6,6),FALSE))</f>
        <v>me 16</v>
      </c>
      <c r="Q2979" s="1" t="b">
        <f>IF(LEN([manuell])=0,IFERROR([kw fine in title]*1,IFERROR(SUMPRODUCT(COUNTIF(IsDigits,MID([kw in desc],ROW($A$1:$A$150),1)))=LEN([kw in desc]),#N/A)),[manuell])</f>
        <v>0</v>
      </c>
      <c r="R2979" s="1" t="b">
        <f>IF([pos kw in title]&gt;0,MID(J2979,#REF!,4),IF([first '# in title]&gt;0,MID([title],[first '# in title],3),IF([first '# in title]&gt;0,MID([desc],#REF!,3),VLOOKUP([productid],$G$2:$R$1386,8))))</f>
        <v>0</v>
      </c>
      <c r="S2979" s="1" t="e">
        <f>IF([kw in desc]=[kw rough in title],[kw in desc]*1,IFERROR(LEFT([kw_dirty],3)*1,IFERROR(LEFT([kw_dirty],2)*1,"n.a.")))</f>
        <v>#N/A</v>
      </c>
      <c r="T2979" s="1"/>
      <c r="U2979" s="1">
        <f>VLOOKUP(Tabelle1[[#This Row],[productid]],Tabelle2[#All],2,FALSE)</f>
        <v>16</v>
      </c>
    </row>
    <row r="2980" spans="1:21" hidden="1">
      <c r="A2980" t="s">
        <v>5002</v>
      </c>
      <c r="B2980">
        <v>3385</v>
      </c>
      <c r="C2980">
        <v>289859</v>
      </c>
      <c r="D2980" t="s">
        <v>5003</v>
      </c>
      <c r="E2980" t="s">
        <v>4522</v>
      </c>
      <c r="F2980">
        <v>18406</v>
      </c>
      <c r="G2980">
        <v>1750863</v>
      </c>
      <c r="H2980">
        <f t="shared" si="46"/>
        <v>28</v>
      </c>
      <c r="I2980">
        <f t="array" ref="I2980">MIN(IFERROR(FIND(IstNumbers,A2980),""))</f>
        <v>25</v>
      </c>
      <c r="J2980" s="1" t="str">
        <f>IF([first '# in title]&lt;[pos kw in title],MID([title],[pos kw in title]-6,6),#N/A)</f>
        <v xml:space="preserve">rt 42 </v>
      </c>
      <c r="K298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980" s="1">
        <f>IFERROR(FIND("kW",[desc]),0)</f>
        <v>70</v>
      </c>
      <c r="M2980">
        <f t="array" ref="M2980">MIN(IFERROR(FIND(IstNumbers,E2980),""))</f>
        <v>34</v>
      </c>
      <c r="N2980" s="1" t="str">
        <f>IF([first '# in desc]&lt;[pos kw in desc],MID([desc],[pos kw in desc]-7,7))</f>
        <v xml:space="preserve">­me 42 </v>
      </c>
      <c r="O29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80" s="1" t="str">
        <f>TRIM(IF([first '# in desc]&lt;[pos kw in desc],MID([desc],[pos kw in desc]-6,6),FALSE))</f>
        <v>me 42</v>
      </c>
      <c r="Q2980" s="1">
        <f>IF(LEN([manuell])=0,IFERROR([kw fine in title]*1,IFERROR(SUMPRODUCT(COUNTIF(IsDigits,MID([kw in desc],ROW($A$1:$A$150),1)))=LEN([kw in desc]),#N/A)),[manuell])</f>
        <v>42</v>
      </c>
      <c r="R2980" s="1" t="e">
        <f>IF([pos kw in title]&gt;0,MID(J2980,#REF!,4),IF([first '# in title]&gt;0,MID([title],[first '# in title],3),IF([first '# in title]&gt;0,MID([desc],#REF!,3),VLOOKUP([productid],$G$2:$R$1386,8))))</f>
        <v>#REF!</v>
      </c>
      <c r="S2980" s="1" t="str">
        <f>IF([kw in desc]=[kw rough in title],[kw in desc]*1,IFERROR(LEFT([kw_dirty],3)*1,IFERROR(LEFT([kw_dirty],2)*1,"n.a.")))</f>
        <v>n.a.</v>
      </c>
      <c r="T2980" s="1"/>
      <c r="U2980" s="1">
        <f>VLOOKUP(Tabelle1[[#This Row],[productid]],Tabelle2[#All],2,FALSE)</f>
        <v>42</v>
      </c>
    </row>
    <row r="2981" spans="1:21" hidden="1">
      <c r="A2981" t="s">
        <v>2399</v>
      </c>
      <c r="B2981">
        <v>2399</v>
      </c>
      <c r="C2981">
        <v>289859</v>
      </c>
      <c r="D2981" t="s">
        <v>5004</v>
      </c>
      <c r="E2981" t="s">
        <v>5005</v>
      </c>
      <c r="F2981">
        <v>18406</v>
      </c>
      <c r="G2981">
        <v>3712883</v>
      </c>
      <c r="H2981">
        <f t="shared" si="46"/>
        <v>60</v>
      </c>
      <c r="I2981">
        <f t="array" ref="I2981">MIN(IFERROR(FIND(IstNumbers,A2981),""))</f>
        <v>24</v>
      </c>
      <c r="J2981" s="1" t="str">
        <f>IF([first '# in title]&lt;[pos kw in title],MID([title],[pos kw in title]-6,6),#N/A)</f>
        <v xml:space="preserve">L (16 </v>
      </c>
      <c r="K298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81" s="1">
        <f>IFERROR(FIND("kW",[desc]),0)</f>
        <v>71</v>
      </c>
      <c r="M2981">
        <f t="array" ref="M2981">MIN(IFERROR(FIND(IstNumbers,E2981),""))</f>
        <v>29</v>
      </c>
      <c r="N2981" s="1" t="str">
        <f>IF([first '# in desc]&lt;[pos kw in desc],MID([desc],[pos kw in desc]-7,7))</f>
        <v xml:space="preserve">­me 16 </v>
      </c>
      <c r="O298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81" s="1" t="str">
        <f>TRIM(IF([first '# in desc]&lt;[pos kw in desc],MID([desc],[pos kw in desc]-6,6),FALSE))</f>
        <v>me 16</v>
      </c>
      <c r="Q2981" s="1">
        <f>IF(LEN([manuell])=0,IFERROR([kw fine in title]*1,IFERROR(SUMPRODUCT(COUNTIF(IsDigits,MID([kw in desc],ROW($A$1:$A$150),1)))=LEN([kw in desc]),#N/A)),[manuell])</f>
        <v>16</v>
      </c>
      <c r="R2981" s="1" t="e">
        <f>IF([pos kw in title]&gt;0,MID(J2981,#REF!,4),IF([first '# in title]&gt;0,MID([title],[first '# in title],3),IF([first '# in title]&gt;0,MID([desc],#REF!,3),VLOOKUP([productid],$G$2:$R$1386,8))))</f>
        <v>#REF!</v>
      </c>
      <c r="S2981" s="1" t="str">
        <f>IF([kw in desc]=[kw rough in title],[kw in desc]*1,IFERROR(LEFT([kw_dirty],3)*1,IFERROR(LEFT([kw_dirty],2)*1,"n.a.")))</f>
        <v>n.a.</v>
      </c>
      <c r="T2981" s="1"/>
      <c r="U2981" s="1">
        <f>VLOOKUP(Tabelle1[[#This Row],[productid]],Tabelle2[#All],2,FALSE)</f>
        <v>16</v>
      </c>
    </row>
    <row r="2982" spans="1:21">
      <c r="A2982" t="s">
        <v>4959</v>
      </c>
      <c r="B2982">
        <v>2513</v>
      </c>
      <c r="C2982">
        <v>289859</v>
      </c>
      <c r="D2982" t="s">
        <v>5006</v>
      </c>
      <c r="E2982" t="s">
        <v>5007</v>
      </c>
      <c r="F2982">
        <v>18406</v>
      </c>
      <c r="G2982">
        <v>2286143</v>
      </c>
      <c r="H2982">
        <f t="shared" si="46"/>
        <v>0</v>
      </c>
      <c r="I2982">
        <f t="array" ref="I2982">MIN(IFERROR(FIND(IstNumbers,A2982),""))</f>
        <v>19</v>
      </c>
      <c r="J2982" s="1" t="e">
        <f>IF([first '# in title]&lt;[pos kw in title],MID([title],[pos kw in title]-6,6),#N/A)</f>
        <v>#N/A</v>
      </c>
      <c r="K2982" s="1" t="e">
        <f>IFERROR(MID(SUBSTITUTE([kw rough in title],",","."),FIND("(",[kw rough in title])+1,20),SUBSTITUTE(IFERROR(MID([kw rough in title],FIND(" ",[kw rough in title])+1,20),[kw rough in title]),",","."))</f>
        <v>#N/A</v>
      </c>
      <c r="L2982" s="1">
        <f>IFERROR(FIND("kW",[desc]),0)</f>
        <v>0</v>
      </c>
      <c r="M2982">
        <f t="array" ref="M2982">MIN(IFERROR(FIND(IstNumbers,E2982),""))</f>
        <v>33</v>
      </c>
      <c r="N2982" s="1" t="b">
        <f>IF([first '# in desc]&lt;[pos kw in desc],MID([desc],[pos kw in desc]-7,7))</f>
        <v>0</v>
      </c>
      <c r="O29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82" s="1" t="str">
        <f>TRIM(IF([first '# in desc]&lt;[pos kw in desc],MID([desc],[pos kw in desc]-6,6),FALSE))</f>
        <v>FALSCH</v>
      </c>
      <c r="Q2982" s="1" t="b">
        <f>IF(LEN([manuell])=0,IFERROR([kw fine in title]*1,IFERROR(SUMPRODUCT(COUNTIF(IsDigits,MID([kw in desc],ROW($A$1:$A$150),1)))=LEN([kw in desc]),#N/A)),[manuell])</f>
        <v>0</v>
      </c>
      <c r="R2982" s="1" t="str">
        <f>IF([pos kw in title]&gt;0,MID(J2982,#REF!,4),IF([first '# in title]&gt;0,MID([title],[first '# in title],3),IF([first '# in title]&gt;0,MID([desc],#REF!,3),VLOOKUP([productid],$G$2:$R$1386,8))))</f>
        <v>146</v>
      </c>
      <c r="S2982" s="1" t="e">
        <f>IF([kw in desc]=[kw rough in title],[kw in desc]*1,IFERROR(LEFT([kw_dirty],3)*1,IFERROR(LEFT([kw_dirty],2)*1,"n.a.")))</f>
        <v>#N/A</v>
      </c>
      <c r="T2982" s="1"/>
      <c r="U2982" s="1" t="e">
        <f>VLOOKUP(Tabelle1[[#This Row],[productid]],Tabelle2[#All],2,FALSE)</f>
        <v>#N/A</v>
      </c>
    </row>
    <row r="2983" spans="1:21" hidden="1">
      <c r="A2983" t="s">
        <v>4970</v>
      </c>
      <c r="B2983">
        <v>2369</v>
      </c>
      <c r="C2983">
        <v>289859</v>
      </c>
      <c r="D2983" t="s">
        <v>5008</v>
      </c>
      <c r="E2983" t="s">
        <v>4581</v>
      </c>
      <c r="F2983">
        <v>18406</v>
      </c>
      <c r="G2983">
        <v>1219746</v>
      </c>
      <c r="H2983">
        <f t="shared" si="46"/>
        <v>0</v>
      </c>
      <c r="I2983">
        <f t="array" ref="I2983">MIN(IFERROR(FIND(IstNumbers,A2983),""))</f>
        <v>0</v>
      </c>
      <c r="J2983" s="1" t="e">
        <f>IF([first '# in title]&lt;[pos kw in title],MID([title],[pos kw in title]-6,6),#N/A)</f>
        <v>#N/A</v>
      </c>
      <c r="K2983" s="1" t="e">
        <f>IFERROR(MID(SUBSTITUTE([kw rough in title],",","."),FIND("(",[kw rough in title])+1,20),SUBSTITUTE(IFERROR(MID([kw rough in title],FIND(" ",[kw rough in title])+1,20),[kw rough in title]),",","."))</f>
        <v>#N/A</v>
      </c>
      <c r="L2983" s="1">
        <f>IFERROR(FIND("kW",[desc]),0)</f>
        <v>71</v>
      </c>
      <c r="M2983">
        <f t="array" ref="M2983">MIN(IFERROR(FIND(IstNumbers,E2983),""))</f>
        <v>29</v>
      </c>
      <c r="N2983" s="1" t="str">
        <f>IF([first '# in desc]&lt;[pos kw in desc],MID([desc],[pos kw in desc]-7,7))</f>
        <v xml:space="preserve">­me 16 </v>
      </c>
      <c r="O29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83" s="1" t="str">
        <f>TRIM(IF([first '# in desc]&lt;[pos kw in desc],MID([desc],[pos kw in desc]-6,6),FALSE))</f>
        <v>me 16</v>
      </c>
      <c r="Q2983" s="1" t="b">
        <f>IF(LEN([manuell])=0,IFERROR([kw fine in title]*1,IFERROR(SUMPRODUCT(COUNTIF(IsDigits,MID([kw in desc],ROW($A$1:$A$150),1)))=LEN([kw in desc]),#N/A)),[manuell])</f>
        <v>0</v>
      </c>
      <c r="R2983" s="1" t="b">
        <f>IF([pos kw in title]&gt;0,MID(J2983,#REF!,4),IF([first '# in title]&gt;0,MID([title],[first '# in title],3),IF([first '# in title]&gt;0,MID([desc],#REF!,3),VLOOKUP([productid],$G$2:$R$1386,8))))</f>
        <v>0</v>
      </c>
      <c r="S2983" s="1" t="e">
        <f>IF([kw in desc]=[kw rough in title],[kw in desc]*1,IFERROR(LEFT([kw_dirty],3)*1,IFERROR(LEFT([kw_dirty],2)*1,"n.a.")))</f>
        <v>#N/A</v>
      </c>
      <c r="T2983" s="1"/>
      <c r="U2983" s="1">
        <f>VLOOKUP(Tabelle1[[#This Row],[productid]],Tabelle2[#All],2,FALSE)</f>
        <v>16</v>
      </c>
    </row>
    <row r="2984" spans="1:21" hidden="1">
      <c r="A2984" t="s">
        <v>5002</v>
      </c>
      <c r="B2984">
        <v>3385</v>
      </c>
      <c r="C2984">
        <v>289859</v>
      </c>
      <c r="D2984" t="s">
        <v>5009</v>
      </c>
      <c r="E2984" t="s">
        <v>5010</v>
      </c>
      <c r="F2984">
        <v>18406</v>
      </c>
      <c r="G2984">
        <v>1750863</v>
      </c>
      <c r="H2984">
        <f t="shared" si="46"/>
        <v>28</v>
      </c>
      <c r="I2984">
        <f t="array" ref="I2984">MIN(IFERROR(FIND(IstNumbers,A2984),""))</f>
        <v>25</v>
      </c>
      <c r="J2984" s="1" t="str">
        <f>IF([first '# in title]&lt;[pos kw in title],MID([title],[pos kw in title]-6,6),#N/A)</f>
        <v xml:space="preserve">rt 42 </v>
      </c>
      <c r="K298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984" s="1">
        <f>IFERROR(FIND("kW",[desc]),0)</f>
        <v>70</v>
      </c>
      <c r="M2984">
        <f t="array" ref="M2984">MIN(IFERROR(FIND(IstNumbers,E2984),""))</f>
        <v>34</v>
      </c>
      <c r="N2984" s="1" t="str">
        <f>IF([first '# in desc]&lt;[pos kw in desc],MID([desc],[pos kw in desc]-7,7))</f>
        <v xml:space="preserve">­me 42 </v>
      </c>
      <c r="O29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84" s="1" t="str">
        <f>TRIM(IF([first '# in desc]&lt;[pos kw in desc],MID([desc],[pos kw in desc]-6,6),FALSE))</f>
        <v>me 42</v>
      </c>
      <c r="Q2984" s="1">
        <f>IF(LEN([manuell])=0,IFERROR([kw fine in title]*1,IFERROR(SUMPRODUCT(COUNTIF(IsDigits,MID([kw in desc],ROW($A$1:$A$150),1)))=LEN([kw in desc]),#N/A)),[manuell])</f>
        <v>42</v>
      </c>
      <c r="R2984" s="1" t="e">
        <f>IF([pos kw in title]&gt;0,MID(J2984,#REF!,4),IF([first '# in title]&gt;0,MID([title],[first '# in title],3),IF([first '# in title]&gt;0,MID([desc],#REF!,3),VLOOKUP([productid],$G$2:$R$1386,8))))</f>
        <v>#REF!</v>
      </c>
      <c r="S2984" s="1" t="str">
        <f>IF([kw in desc]=[kw rough in title],[kw in desc]*1,IFERROR(LEFT([kw_dirty],3)*1,IFERROR(LEFT([kw_dirty],2)*1,"n.a.")))</f>
        <v>n.a.</v>
      </c>
      <c r="T2984" s="1"/>
      <c r="U2984" s="1">
        <f>VLOOKUP(Tabelle1[[#This Row],[productid]],Tabelle2[#All],2,FALSE)</f>
        <v>42</v>
      </c>
    </row>
    <row r="2985" spans="1:21" hidden="1">
      <c r="A2985" t="s">
        <v>2399</v>
      </c>
      <c r="B2985">
        <v>2399</v>
      </c>
      <c r="C2985">
        <v>289859</v>
      </c>
      <c r="D2985" t="s">
        <v>5011</v>
      </c>
      <c r="E2985" t="s">
        <v>5012</v>
      </c>
      <c r="F2985">
        <v>18406</v>
      </c>
      <c r="G2985">
        <v>3712883</v>
      </c>
      <c r="H2985">
        <f t="shared" si="46"/>
        <v>60</v>
      </c>
      <c r="I2985">
        <f t="array" ref="I2985">MIN(IFERROR(FIND(IstNumbers,A2985),""))</f>
        <v>24</v>
      </c>
      <c r="J2985" s="1" t="str">
        <f>IF([first '# in title]&lt;[pos kw in title],MID([title],[pos kw in title]-6,6),#N/A)</f>
        <v xml:space="preserve">L (16 </v>
      </c>
      <c r="K298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85" s="1">
        <f>IFERROR(FIND("kW",[desc]),0)</f>
        <v>71</v>
      </c>
      <c r="M2985">
        <f t="array" ref="M2985">MIN(IFERROR(FIND(IstNumbers,E2985),""))</f>
        <v>29</v>
      </c>
      <c r="N2985" s="1" t="str">
        <f>IF([first '# in desc]&lt;[pos kw in desc],MID([desc],[pos kw in desc]-7,7))</f>
        <v xml:space="preserve">­me 16 </v>
      </c>
      <c r="O298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85" s="1" t="str">
        <f>TRIM(IF([first '# in desc]&lt;[pos kw in desc],MID([desc],[pos kw in desc]-6,6),FALSE))</f>
        <v>me 16</v>
      </c>
      <c r="Q2985" s="1">
        <f>IF(LEN([manuell])=0,IFERROR([kw fine in title]*1,IFERROR(SUMPRODUCT(COUNTIF(IsDigits,MID([kw in desc],ROW($A$1:$A$150),1)))=LEN([kw in desc]),#N/A)),[manuell])</f>
        <v>16</v>
      </c>
      <c r="R2985" s="1" t="e">
        <f>IF([pos kw in title]&gt;0,MID(J2985,#REF!,4),IF([first '# in title]&gt;0,MID([title],[first '# in title],3),IF([first '# in title]&gt;0,MID([desc],#REF!,3),VLOOKUP([productid],$G$2:$R$1386,8))))</f>
        <v>#REF!</v>
      </c>
      <c r="S2985" s="1" t="str">
        <f>IF([kw in desc]=[kw rough in title],[kw in desc]*1,IFERROR(LEFT([kw_dirty],3)*1,IFERROR(LEFT([kw_dirty],2)*1,"n.a.")))</f>
        <v>n.a.</v>
      </c>
      <c r="T2985" s="1"/>
      <c r="U2985" s="1">
        <f>VLOOKUP(Tabelle1[[#This Row],[productid]],Tabelle2[#All],2,FALSE)</f>
        <v>16</v>
      </c>
    </row>
    <row r="2986" spans="1:21" hidden="1">
      <c r="A2986" t="s">
        <v>563</v>
      </c>
      <c r="B2986">
        <v>3425</v>
      </c>
      <c r="C2986">
        <v>289859</v>
      </c>
      <c r="D2986" t="s">
        <v>5013</v>
      </c>
      <c r="E2986" t="s">
        <v>5014</v>
      </c>
      <c r="F2986">
        <v>18406</v>
      </c>
      <c r="G2986">
        <v>3497887</v>
      </c>
      <c r="H2986">
        <f t="shared" si="46"/>
        <v>55</v>
      </c>
      <c r="I2986">
        <f t="array" ref="I2986">MIN(IFERROR(FIND(IstNumbers,A2986),""))</f>
        <v>29</v>
      </c>
      <c r="J2986" s="1" t="str">
        <f>IF([first '# in title]&lt;[pos kw in title],MID([title],[pos kw in title]-6,6),#N/A)</f>
        <v xml:space="preserve">L (42 </v>
      </c>
      <c r="K298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986" s="1">
        <f>IFERROR(FIND("kW",[desc]),0)</f>
        <v>70</v>
      </c>
      <c r="M2986">
        <f t="array" ref="M2986">MIN(IFERROR(FIND(IstNumbers,E2986),""))</f>
        <v>34</v>
      </c>
      <c r="N2986" s="1" t="str">
        <f>IF([first '# in desc]&lt;[pos kw in desc],MID([desc],[pos kw in desc]-7,7))</f>
        <v xml:space="preserve">­me 42 </v>
      </c>
      <c r="O29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86" s="1" t="str">
        <f>TRIM(IF([first '# in desc]&lt;[pos kw in desc],MID([desc],[pos kw in desc]-6,6),FALSE))</f>
        <v>me 42</v>
      </c>
      <c r="Q2986" s="1">
        <f>IF(LEN([manuell])=0,IFERROR([kw fine in title]*1,IFERROR(SUMPRODUCT(COUNTIF(IsDigits,MID([kw in desc],ROW($A$1:$A$150),1)))=LEN([kw in desc]),#N/A)),[manuell])</f>
        <v>42</v>
      </c>
      <c r="R2986" s="1" t="e">
        <f>IF([pos kw in title]&gt;0,MID(J2986,#REF!,4),IF([first '# in title]&gt;0,MID([title],[first '# in title],3),IF([first '# in title]&gt;0,MID([desc],#REF!,3),VLOOKUP([productid],$G$2:$R$1386,8))))</f>
        <v>#REF!</v>
      </c>
      <c r="S2986" s="1" t="str">
        <f>IF([kw in desc]=[kw rough in title],[kw in desc]*1,IFERROR(LEFT([kw_dirty],3)*1,IFERROR(LEFT([kw_dirty],2)*1,"n.a.")))</f>
        <v>n.a.</v>
      </c>
      <c r="T2986" s="1"/>
      <c r="U2986" s="1">
        <f>VLOOKUP(Tabelle1[[#This Row],[productid]],Tabelle2[#All],2,FALSE)</f>
        <v>42</v>
      </c>
    </row>
    <row r="2987" spans="1:21">
      <c r="A2987" t="s">
        <v>4959</v>
      </c>
      <c r="B2987">
        <v>2517</v>
      </c>
      <c r="C2987">
        <v>289859</v>
      </c>
      <c r="D2987" t="s">
        <v>5015</v>
      </c>
      <c r="E2987" t="s">
        <v>5016</v>
      </c>
      <c r="F2987">
        <v>18406</v>
      </c>
      <c r="G2987">
        <v>2286143</v>
      </c>
      <c r="H2987">
        <f t="shared" si="46"/>
        <v>0</v>
      </c>
      <c r="I2987">
        <f t="array" ref="I2987">MIN(IFERROR(FIND(IstNumbers,A2987),""))</f>
        <v>19</v>
      </c>
      <c r="J2987" s="1" t="e">
        <f>IF([first '# in title]&lt;[pos kw in title],MID([title],[pos kw in title]-6,6),#N/A)</f>
        <v>#N/A</v>
      </c>
      <c r="K2987" s="1" t="e">
        <f>IFERROR(MID(SUBSTITUTE([kw rough in title],",","."),FIND("(",[kw rough in title])+1,20),SUBSTITUTE(IFERROR(MID([kw rough in title],FIND(" ",[kw rough in title])+1,20),[kw rough in title]),",","."))</f>
        <v>#N/A</v>
      </c>
      <c r="L2987" s="1">
        <f>IFERROR(FIND("kW",[desc]),0)</f>
        <v>0</v>
      </c>
      <c r="M2987">
        <f t="array" ref="M2987">MIN(IFERROR(FIND(IstNumbers,E2987),""))</f>
        <v>33</v>
      </c>
      <c r="N2987" s="1" t="b">
        <f>IF([first '# in desc]&lt;[pos kw in desc],MID([desc],[pos kw in desc]-7,7))</f>
        <v>0</v>
      </c>
      <c r="O29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87" s="1" t="str">
        <f>TRIM(IF([first '# in desc]&lt;[pos kw in desc],MID([desc],[pos kw in desc]-6,6),FALSE))</f>
        <v>FALSCH</v>
      </c>
      <c r="Q2987" s="1" t="b">
        <f>IF(LEN([manuell])=0,IFERROR([kw fine in title]*1,IFERROR(SUMPRODUCT(COUNTIF(IsDigits,MID([kw in desc],ROW($A$1:$A$150),1)))=LEN([kw in desc]),#N/A)),[manuell])</f>
        <v>0</v>
      </c>
      <c r="R2987" s="1" t="str">
        <f>IF([pos kw in title]&gt;0,MID(J2987,#REF!,4),IF([first '# in title]&gt;0,MID([title],[first '# in title],3),IF([first '# in title]&gt;0,MID([desc],#REF!,3),VLOOKUP([productid],$G$2:$R$1386,8))))</f>
        <v>146</v>
      </c>
      <c r="S2987" s="1" t="e">
        <f>IF([kw in desc]=[kw rough in title],[kw in desc]*1,IFERROR(LEFT([kw_dirty],3)*1,IFERROR(LEFT([kw_dirty],2)*1,"n.a.")))</f>
        <v>#N/A</v>
      </c>
      <c r="T2987" s="1"/>
      <c r="U2987" s="1" t="e">
        <f>VLOOKUP(Tabelle1[[#This Row],[productid]],Tabelle2[#All],2,FALSE)</f>
        <v>#N/A</v>
      </c>
    </row>
    <row r="2988" spans="1:21" hidden="1">
      <c r="A2988" t="s">
        <v>4970</v>
      </c>
      <c r="B2988">
        <v>2369</v>
      </c>
      <c r="C2988">
        <v>289859</v>
      </c>
      <c r="D2988" t="s">
        <v>5017</v>
      </c>
      <c r="E2988" t="s">
        <v>4661</v>
      </c>
      <c r="F2988">
        <v>18406</v>
      </c>
      <c r="G2988">
        <v>1219746</v>
      </c>
      <c r="H2988">
        <f t="shared" si="46"/>
        <v>0</v>
      </c>
      <c r="I2988">
        <f t="array" ref="I2988">MIN(IFERROR(FIND(IstNumbers,A2988),""))</f>
        <v>0</v>
      </c>
      <c r="J2988" s="1" t="e">
        <f>IF([first '# in title]&lt;[pos kw in title],MID([title],[pos kw in title]-6,6),#N/A)</f>
        <v>#N/A</v>
      </c>
      <c r="K2988" s="1" t="e">
        <f>IFERROR(MID(SUBSTITUTE([kw rough in title],",","."),FIND("(",[kw rough in title])+1,20),SUBSTITUTE(IFERROR(MID([kw rough in title],FIND(" ",[kw rough in title])+1,20),[kw rough in title]),",","."))</f>
        <v>#N/A</v>
      </c>
      <c r="L2988" s="1">
        <f>IFERROR(FIND("kW",[desc]),0)</f>
        <v>71</v>
      </c>
      <c r="M2988">
        <f t="array" ref="M2988">MIN(IFERROR(FIND(IstNumbers,E2988),""))</f>
        <v>29</v>
      </c>
      <c r="N2988" s="1" t="str">
        <f>IF([first '# in desc]&lt;[pos kw in desc],MID([desc],[pos kw in desc]-7,7))</f>
        <v xml:space="preserve">­me 16 </v>
      </c>
      <c r="O29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88" s="1" t="str">
        <f>TRIM(IF([first '# in desc]&lt;[pos kw in desc],MID([desc],[pos kw in desc]-6,6),FALSE))</f>
        <v>me 16</v>
      </c>
      <c r="Q2988" s="1" t="b">
        <f>IF(LEN([manuell])=0,IFERROR([kw fine in title]*1,IFERROR(SUMPRODUCT(COUNTIF(IsDigits,MID([kw in desc],ROW($A$1:$A$150),1)))=LEN([kw in desc]),#N/A)),[manuell])</f>
        <v>0</v>
      </c>
      <c r="R2988" s="1" t="b">
        <f>IF([pos kw in title]&gt;0,MID(J2988,#REF!,4),IF([first '# in title]&gt;0,MID([title],[first '# in title],3),IF([first '# in title]&gt;0,MID([desc],#REF!,3),VLOOKUP([productid],$G$2:$R$1386,8))))</f>
        <v>0</v>
      </c>
      <c r="S2988" s="1" t="e">
        <f>IF([kw in desc]=[kw rough in title],[kw in desc]*1,IFERROR(LEFT([kw_dirty],3)*1,IFERROR(LEFT([kw_dirty],2)*1,"n.a.")))</f>
        <v>#N/A</v>
      </c>
      <c r="T2988" s="1"/>
      <c r="U2988" s="1">
        <f>VLOOKUP(Tabelle1[[#This Row],[productid]],Tabelle2[#All],2,FALSE)</f>
        <v>16</v>
      </c>
    </row>
    <row r="2989" spans="1:21" hidden="1">
      <c r="A2989" t="s">
        <v>5002</v>
      </c>
      <c r="B2989">
        <v>3390</v>
      </c>
      <c r="C2989">
        <v>289859</v>
      </c>
      <c r="D2989" t="s">
        <v>5018</v>
      </c>
      <c r="E2989" t="s">
        <v>4556</v>
      </c>
      <c r="F2989">
        <v>18406</v>
      </c>
      <c r="G2989">
        <v>1750863</v>
      </c>
      <c r="H2989">
        <f t="shared" si="46"/>
        <v>28</v>
      </c>
      <c r="I2989">
        <f t="array" ref="I2989">MIN(IFERROR(FIND(IstNumbers,A2989),""))</f>
        <v>25</v>
      </c>
      <c r="J2989" s="1" t="str">
        <f>IF([first '# in title]&lt;[pos kw in title],MID([title],[pos kw in title]-6,6),#N/A)</f>
        <v xml:space="preserve">rt 42 </v>
      </c>
      <c r="K298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989" s="1">
        <f>IFERROR(FIND("kW",[desc]),0)</f>
        <v>70</v>
      </c>
      <c r="M2989">
        <f t="array" ref="M2989">MIN(IFERROR(FIND(IstNumbers,E2989),""))</f>
        <v>34</v>
      </c>
      <c r="N2989" s="1" t="str">
        <f>IF([first '# in desc]&lt;[pos kw in desc],MID([desc],[pos kw in desc]-7,7))</f>
        <v xml:space="preserve">­me 42 </v>
      </c>
      <c r="O29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89" s="1" t="str">
        <f>TRIM(IF([first '# in desc]&lt;[pos kw in desc],MID([desc],[pos kw in desc]-6,6),FALSE))</f>
        <v>me 42</v>
      </c>
      <c r="Q2989" s="1">
        <f>IF(LEN([manuell])=0,IFERROR([kw fine in title]*1,IFERROR(SUMPRODUCT(COUNTIF(IsDigits,MID([kw in desc],ROW($A$1:$A$150),1)))=LEN([kw in desc]),#N/A)),[manuell])</f>
        <v>42</v>
      </c>
      <c r="R2989" s="1" t="e">
        <f>IF([pos kw in title]&gt;0,MID(J2989,#REF!,4),IF([first '# in title]&gt;0,MID([title],[first '# in title],3),IF([first '# in title]&gt;0,MID([desc],#REF!,3),VLOOKUP([productid],$G$2:$R$1386,8))))</f>
        <v>#REF!</v>
      </c>
      <c r="S2989" s="1" t="str">
        <f>IF([kw in desc]=[kw rough in title],[kw in desc]*1,IFERROR(LEFT([kw_dirty],3)*1,IFERROR(LEFT([kw_dirty],2)*1,"n.a.")))</f>
        <v>n.a.</v>
      </c>
      <c r="T2989" s="1"/>
      <c r="U2989" s="1">
        <f>VLOOKUP(Tabelle1[[#This Row],[productid]],Tabelle2[#All],2,FALSE)</f>
        <v>42</v>
      </c>
    </row>
    <row r="2990" spans="1:21" hidden="1">
      <c r="A2990" t="s">
        <v>2399</v>
      </c>
      <c r="B2990">
        <v>2404</v>
      </c>
      <c r="C2990">
        <v>289859</v>
      </c>
      <c r="D2990" t="s">
        <v>5019</v>
      </c>
      <c r="E2990" t="s">
        <v>5020</v>
      </c>
      <c r="F2990">
        <v>18406</v>
      </c>
      <c r="G2990">
        <v>3712883</v>
      </c>
      <c r="H2990">
        <f t="shared" si="46"/>
        <v>60</v>
      </c>
      <c r="I2990">
        <f t="array" ref="I2990">MIN(IFERROR(FIND(IstNumbers,A2990),""))</f>
        <v>24</v>
      </c>
      <c r="J2990" s="1" t="str">
        <f>IF([first '# in title]&lt;[pos kw in title],MID([title],[pos kw in title]-6,6),#N/A)</f>
        <v xml:space="preserve">L (16 </v>
      </c>
      <c r="K299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90" s="1">
        <f>IFERROR(FIND("kW",[desc]),0)</f>
        <v>71</v>
      </c>
      <c r="M2990">
        <f t="array" ref="M2990">MIN(IFERROR(FIND(IstNumbers,E2990),""))</f>
        <v>29</v>
      </c>
      <c r="N2990" s="1" t="str">
        <f>IF([first '# in desc]&lt;[pos kw in desc],MID([desc],[pos kw in desc]-7,7))</f>
        <v xml:space="preserve">­me 16 </v>
      </c>
      <c r="O299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90" s="1" t="str">
        <f>TRIM(IF([first '# in desc]&lt;[pos kw in desc],MID([desc],[pos kw in desc]-6,6),FALSE))</f>
        <v>me 16</v>
      </c>
      <c r="Q2990" s="1">
        <f>IF(LEN([manuell])=0,IFERROR([kw fine in title]*1,IFERROR(SUMPRODUCT(COUNTIF(IsDigits,MID([kw in desc],ROW($A$1:$A$150),1)))=LEN([kw in desc]),#N/A)),[manuell])</f>
        <v>16</v>
      </c>
      <c r="R2990" s="1" t="e">
        <f>IF([pos kw in title]&gt;0,MID(J2990,#REF!,4),IF([first '# in title]&gt;0,MID([title],[first '# in title],3),IF([first '# in title]&gt;0,MID([desc],#REF!,3),VLOOKUP([productid],$G$2:$R$1386,8))))</f>
        <v>#REF!</v>
      </c>
      <c r="S2990" s="1" t="str">
        <f>IF([kw in desc]=[kw rough in title],[kw in desc]*1,IFERROR(LEFT([kw_dirty],3)*1,IFERROR(LEFT([kw_dirty],2)*1,"n.a.")))</f>
        <v>n.a.</v>
      </c>
      <c r="T2990" s="1"/>
      <c r="U2990" s="1">
        <f>VLOOKUP(Tabelle1[[#This Row],[productid]],Tabelle2[#All],2,FALSE)</f>
        <v>16</v>
      </c>
    </row>
    <row r="2991" spans="1:21" hidden="1">
      <c r="A2991" t="s">
        <v>563</v>
      </c>
      <c r="B2991">
        <v>3425</v>
      </c>
      <c r="C2991">
        <v>289859</v>
      </c>
      <c r="D2991" t="s">
        <v>5021</v>
      </c>
      <c r="E2991" t="s">
        <v>5022</v>
      </c>
      <c r="F2991">
        <v>18406</v>
      </c>
      <c r="G2991">
        <v>3497887</v>
      </c>
      <c r="H2991">
        <f t="shared" si="46"/>
        <v>55</v>
      </c>
      <c r="I2991">
        <f t="array" ref="I2991">MIN(IFERROR(FIND(IstNumbers,A2991),""))</f>
        <v>29</v>
      </c>
      <c r="J2991" s="1" t="str">
        <f>IF([first '# in title]&lt;[pos kw in title],MID([title],[pos kw in title]-6,6),#N/A)</f>
        <v xml:space="preserve">L (42 </v>
      </c>
      <c r="K299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991" s="1">
        <f>IFERROR(FIND("kW",[desc]),0)</f>
        <v>70</v>
      </c>
      <c r="M2991">
        <f t="array" ref="M2991">MIN(IFERROR(FIND(IstNumbers,E2991),""))</f>
        <v>34</v>
      </c>
      <c r="N2991" s="1" t="str">
        <f>IF([first '# in desc]&lt;[pos kw in desc],MID([desc],[pos kw in desc]-7,7))</f>
        <v xml:space="preserve">­me 42 </v>
      </c>
      <c r="O29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91" s="1" t="str">
        <f>TRIM(IF([first '# in desc]&lt;[pos kw in desc],MID([desc],[pos kw in desc]-6,6),FALSE))</f>
        <v>me 42</v>
      </c>
      <c r="Q2991" s="1">
        <f>IF(LEN([manuell])=0,IFERROR([kw fine in title]*1,IFERROR(SUMPRODUCT(COUNTIF(IsDigits,MID([kw in desc],ROW($A$1:$A$150),1)))=LEN([kw in desc]),#N/A)),[manuell])</f>
        <v>42</v>
      </c>
      <c r="R2991" s="1" t="e">
        <f>IF([pos kw in title]&gt;0,MID(J2991,#REF!,4),IF([first '# in title]&gt;0,MID([title],[first '# in title],3),IF([first '# in title]&gt;0,MID([desc],#REF!,3),VLOOKUP([productid],$G$2:$R$1386,8))))</f>
        <v>#REF!</v>
      </c>
      <c r="S2991" s="1" t="str">
        <f>IF([kw in desc]=[kw rough in title],[kw in desc]*1,IFERROR(LEFT([kw_dirty],3)*1,IFERROR(LEFT([kw_dirty],2)*1,"n.a.")))</f>
        <v>n.a.</v>
      </c>
      <c r="T2991" s="1"/>
      <c r="U2991" s="1">
        <f>VLOOKUP(Tabelle1[[#This Row],[productid]],Tabelle2[#All],2,FALSE)</f>
        <v>42</v>
      </c>
    </row>
    <row r="2992" spans="1:21">
      <c r="A2992" t="s">
        <v>4959</v>
      </c>
      <c r="B2992">
        <v>2517</v>
      </c>
      <c r="C2992">
        <v>289859</v>
      </c>
      <c r="D2992" t="s">
        <v>5023</v>
      </c>
      <c r="E2992" t="s">
        <v>5024</v>
      </c>
      <c r="F2992">
        <v>18406</v>
      </c>
      <c r="G2992">
        <v>2286143</v>
      </c>
      <c r="H2992">
        <f t="shared" si="46"/>
        <v>0</v>
      </c>
      <c r="I2992">
        <f t="array" ref="I2992">MIN(IFERROR(FIND(IstNumbers,A2992),""))</f>
        <v>19</v>
      </c>
      <c r="J2992" s="1" t="e">
        <f>IF([first '# in title]&lt;[pos kw in title],MID([title],[pos kw in title]-6,6),#N/A)</f>
        <v>#N/A</v>
      </c>
      <c r="K2992" s="1" t="e">
        <f>IFERROR(MID(SUBSTITUTE([kw rough in title],",","."),FIND("(",[kw rough in title])+1,20),SUBSTITUTE(IFERROR(MID([kw rough in title],FIND(" ",[kw rough in title])+1,20),[kw rough in title]),",","."))</f>
        <v>#N/A</v>
      </c>
      <c r="L2992" s="1">
        <f>IFERROR(FIND("kW",[desc]),0)</f>
        <v>0</v>
      </c>
      <c r="M2992">
        <f t="array" ref="M2992">MIN(IFERROR(FIND(IstNumbers,E2992),""))</f>
        <v>33</v>
      </c>
      <c r="N2992" s="1" t="b">
        <f>IF([first '# in desc]&lt;[pos kw in desc],MID([desc],[pos kw in desc]-7,7))</f>
        <v>0</v>
      </c>
      <c r="O29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92" s="1" t="str">
        <f>TRIM(IF([first '# in desc]&lt;[pos kw in desc],MID([desc],[pos kw in desc]-6,6),FALSE))</f>
        <v>FALSCH</v>
      </c>
      <c r="Q2992" s="1" t="b">
        <f>IF(LEN([manuell])=0,IFERROR([kw fine in title]*1,IFERROR(SUMPRODUCT(COUNTIF(IsDigits,MID([kw in desc],ROW($A$1:$A$150),1)))=LEN([kw in desc]),#N/A)),[manuell])</f>
        <v>0</v>
      </c>
      <c r="R2992" s="1" t="str">
        <f>IF([pos kw in title]&gt;0,MID(J2992,#REF!,4),IF([first '# in title]&gt;0,MID([title],[first '# in title],3),IF([first '# in title]&gt;0,MID([desc],#REF!,3),VLOOKUP([productid],$G$2:$R$1386,8))))</f>
        <v>146</v>
      </c>
      <c r="S2992" s="1" t="e">
        <f>IF([kw in desc]=[kw rough in title],[kw in desc]*1,IFERROR(LEFT([kw_dirty],3)*1,IFERROR(LEFT([kw_dirty],2)*1,"n.a.")))</f>
        <v>#N/A</v>
      </c>
      <c r="T2992" s="1"/>
      <c r="U2992" s="1" t="e">
        <f>VLOOKUP(Tabelle1[[#This Row],[productid]],Tabelle2[#All],2,FALSE)</f>
        <v>#N/A</v>
      </c>
    </row>
    <row r="2993" spans="1:21" hidden="1">
      <c r="A2993" t="s">
        <v>4970</v>
      </c>
      <c r="B2993">
        <v>2370</v>
      </c>
      <c r="C2993">
        <v>289859</v>
      </c>
      <c r="D2993" t="s">
        <v>5025</v>
      </c>
      <c r="E2993" t="s">
        <v>5026</v>
      </c>
      <c r="F2993">
        <v>18406</v>
      </c>
      <c r="G2993">
        <v>1219746</v>
      </c>
      <c r="H2993">
        <f t="shared" si="46"/>
        <v>0</v>
      </c>
      <c r="I2993">
        <f t="array" ref="I2993">MIN(IFERROR(FIND(IstNumbers,A2993),""))</f>
        <v>0</v>
      </c>
      <c r="J2993" s="1" t="e">
        <f>IF([first '# in title]&lt;[pos kw in title],MID([title],[pos kw in title]-6,6),#N/A)</f>
        <v>#N/A</v>
      </c>
      <c r="K2993" s="1" t="e">
        <f>IFERROR(MID(SUBSTITUTE([kw rough in title],",","."),FIND("(",[kw rough in title])+1,20),SUBSTITUTE(IFERROR(MID([kw rough in title],FIND(" ",[kw rough in title])+1,20),[kw rough in title]),",","."))</f>
        <v>#N/A</v>
      </c>
      <c r="L2993" s="1">
        <f>IFERROR(FIND("kW",[desc]),0)</f>
        <v>71</v>
      </c>
      <c r="M2993">
        <f t="array" ref="M2993">MIN(IFERROR(FIND(IstNumbers,E2993),""))</f>
        <v>29</v>
      </c>
      <c r="N2993" s="1" t="str">
        <f>IF([first '# in desc]&lt;[pos kw in desc],MID([desc],[pos kw in desc]-7,7))</f>
        <v xml:space="preserve">­me 16 </v>
      </c>
      <c r="O29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93" s="1" t="str">
        <f>TRIM(IF([first '# in desc]&lt;[pos kw in desc],MID([desc],[pos kw in desc]-6,6),FALSE))</f>
        <v>me 16</v>
      </c>
      <c r="Q2993" s="1" t="b">
        <f>IF(LEN([manuell])=0,IFERROR([kw fine in title]*1,IFERROR(SUMPRODUCT(COUNTIF(IsDigits,MID([kw in desc],ROW($A$1:$A$150),1)))=LEN([kw in desc]),#N/A)),[manuell])</f>
        <v>0</v>
      </c>
      <c r="R2993" s="1" t="b">
        <f>IF([pos kw in title]&gt;0,MID(J2993,#REF!,4),IF([first '# in title]&gt;0,MID([title],[first '# in title],3),IF([first '# in title]&gt;0,MID([desc],#REF!,3),VLOOKUP([productid],$G$2:$R$1386,8))))</f>
        <v>0</v>
      </c>
      <c r="S2993" s="1" t="e">
        <f>IF([kw in desc]=[kw rough in title],[kw in desc]*1,IFERROR(LEFT([kw_dirty],3)*1,IFERROR(LEFT([kw_dirty],2)*1,"n.a.")))</f>
        <v>#N/A</v>
      </c>
      <c r="T2993" s="1"/>
      <c r="U2993" s="1">
        <f>VLOOKUP(Tabelle1[[#This Row],[productid]],Tabelle2[#All],2,FALSE)</f>
        <v>16</v>
      </c>
    </row>
    <row r="2994" spans="1:21" hidden="1">
      <c r="A2994" t="s">
        <v>5002</v>
      </c>
      <c r="B2994">
        <v>3390</v>
      </c>
      <c r="C2994">
        <v>289859</v>
      </c>
      <c r="D2994" t="s">
        <v>5027</v>
      </c>
      <c r="E2994" t="s">
        <v>4566</v>
      </c>
      <c r="F2994">
        <v>18406</v>
      </c>
      <c r="G2994">
        <v>1750863</v>
      </c>
      <c r="H2994">
        <f t="shared" si="46"/>
        <v>28</v>
      </c>
      <c r="I2994">
        <f t="array" ref="I2994">MIN(IFERROR(FIND(IstNumbers,A2994),""))</f>
        <v>25</v>
      </c>
      <c r="J2994" s="1" t="str">
        <f>IF([first '# in title]&lt;[pos kw in title],MID([title],[pos kw in title]-6,6),#N/A)</f>
        <v xml:space="preserve">rt 42 </v>
      </c>
      <c r="K299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994" s="1">
        <f>IFERROR(FIND("kW",[desc]),0)</f>
        <v>70</v>
      </c>
      <c r="M2994">
        <f t="array" ref="M2994">MIN(IFERROR(FIND(IstNumbers,E2994),""))</f>
        <v>34</v>
      </c>
      <c r="N2994" s="1" t="str">
        <f>IF([first '# in desc]&lt;[pos kw in desc],MID([desc],[pos kw in desc]-7,7))</f>
        <v xml:space="preserve">­me 42 </v>
      </c>
      <c r="O29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94" s="1" t="str">
        <f>TRIM(IF([first '# in desc]&lt;[pos kw in desc],MID([desc],[pos kw in desc]-6,6),FALSE))</f>
        <v>me 42</v>
      </c>
      <c r="Q2994" s="1">
        <f>IF(LEN([manuell])=0,IFERROR([kw fine in title]*1,IFERROR(SUMPRODUCT(COUNTIF(IsDigits,MID([kw in desc],ROW($A$1:$A$150),1)))=LEN([kw in desc]),#N/A)),[manuell])</f>
        <v>42</v>
      </c>
      <c r="R2994" s="1" t="e">
        <f>IF([pos kw in title]&gt;0,MID(J2994,#REF!,4),IF([first '# in title]&gt;0,MID([title],[first '# in title],3),IF([first '# in title]&gt;0,MID([desc],#REF!,3),VLOOKUP([productid],$G$2:$R$1386,8))))</f>
        <v>#REF!</v>
      </c>
      <c r="S2994" s="1" t="str">
        <f>IF([kw in desc]=[kw rough in title],[kw in desc]*1,IFERROR(LEFT([kw_dirty],3)*1,IFERROR(LEFT([kw_dirty],2)*1,"n.a.")))</f>
        <v>n.a.</v>
      </c>
      <c r="T2994" s="1"/>
      <c r="U2994" s="1">
        <f>VLOOKUP(Tabelle1[[#This Row],[productid]],Tabelle2[#All],2,FALSE)</f>
        <v>42</v>
      </c>
    </row>
    <row r="2995" spans="1:21" hidden="1">
      <c r="A2995" t="s">
        <v>2399</v>
      </c>
      <c r="B2995">
        <v>2404</v>
      </c>
      <c r="C2995">
        <v>289859</v>
      </c>
      <c r="D2995" t="s">
        <v>5028</v>
      </c>
      <c r="E2995" t="s">
        <v>4354</v>
      </c>
      <c r="F2995">
        <v>18406</v>
      </c>
      <c r="G2995">
        <v>3712883</v>
      </c>
      <c r="H2995">
        <f t="shared" si="46"/>
        <v>60</v>
      </c>
      <c r="I2995">
        <f t="array" ref="I2995">MIN(IFERROR(FIND(IstNumbers,A2995),""))</f>
        <v>24</v>
      </c>
      <c r="J2995" s="1" t="str">
        <f>IF([first '# in title]&lt;[pos kw in title],MID([title],[pos kw in title]-6,6),#N/A)</f>
        <v xml:space="preserve">L (16 </v>
      </c>
      <c r="K299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2995" s="1">
        <f>IFERROR(FIND("kW",[desc]),0)</f>
        <v>71</v>
      </c>
      <c r="M2995">
        <f t="array" ref="M2995">MIN(IFERROR(FIND(IstNumbers,E2995),""))</f>
        <v>29</v>
      </c>
      <c r="N2995" s="1" t="str">
        <f>IF([first '# in desc]&lt;[pos kw in desc],MID([desc],[pos kw in desc]-7,7))</f>
        <v xml:space="preserve">­me 16 </v>
      </c>
      <c r="O299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95" s="1" t="str">
        <f>TRIM(IF([first '# in desc]&lt;[pos kw in desc],MID([desc],[pos kw in desc]-6,6),FALSE))</f>
        <v>me 16</v>
      </c>
      <c r="Q2995" s="1">
        <f>IF(LEN([manuell])=0,IFERROR([kw fine in title]*1,IFERROR(SUMPRODUCT(COUNTIF(IsDigits,MID([kw in desc],ROW($A$1:$A$150),1)))=LEN([kw in desc]),#N/A)),[manuell])</f>
        <v>16</v>
      </c>
      <c r="R2995" s="1" t="e">
        <f>IF([pos kw in title]&gt;0,MID(J2995,#REF!,4),IF([first '# in title]&gt;0,MID([title],[first '# in title],3),IF([first '# in title]&gt;0,MID([desc],#REF!,3),VLOOKUP([productid],$G$2:$R$1386,8))))</f>
        <v>#REF!</v>
      </c>
      <c r="S2995" s="1" t="str">
        <f>IF([kw in desc]=[kw rough in title],[kw in desc]*1,IFERROR(LEFT([kw_dirty],3)*1,IFERROR(LEFT([kw_dirty],2)*1,"n.a.")))</f>
        <v>n.a.</v>
      </c>
      <c r="T2995" s="1"/>
      <c r="U2995" s="1">
        <f>VLOOKUP(Tabelle1[[#This Row],[productid]],Tabelle2[#All],2,FALSE)</f>
        <v>16</v>
      </c>
    </row>
    <row r="2996" spans="1:21" hidden="1">
      <c r="A2996" t="s">
        <v>563</v>
      </c>
      <c r="B2996">
        <v>3425</v>
      </c>
      <c r="C2996">
        <v>289859</v>
      </c>
      <c r="D2996" t="s">
        <v>5029</v>
      </c>
      <c r="E2996" t="s">
        <v>5030</v>
      </c>
      <c r="F2996">
        <v>18406</v>
      </c>
      <c r="G2996">
        <v>3497887</v>
      </c>
      <c r="H2996">
        <f t="shared" si="46"/>
        <v>55</v>
      </c>
      <c r="I2996">
        <f t="array" ref="I2996">MIN(IFERROR(FIND(IstNumbers,A2996),""))</f>
        <v>29</v>
      </c>
      <c r="J2996" s="1" t="str">
        <f>IF([first '# in title]&lt;[pos kw in title],MID([title],[pos kw in title]-6,6),#N/A)</f>
        <v xml:space="preserve">L (42 </v>
      </c>
      <c r="K299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996" s="1">
        <f>IFERROR(FIND("kW",[desc]),0)</f>
        <v>70</v>
      </c>
      <c r="M2996">
        <f t="array" ref="M2996">MIN(IFERROR(FIND(IstNumbers,E2996),""))</f>
        <v>34</v>
      </c>
      <c r="N2996" s="1" t="str">
        <f>IF([first '# in desc]&lt;[pos kw in desc],MID([desc],[pos kw in desc]-7,7))</f>
        <v xml:space="preserve">­me 42 </v>
      </c>
      <c r="O29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96" s="1" t="str">
        <f>TRIM(IF([first '# in desc]&lt;[pos kw in desc],MID([desc],[pos kw in desc]-6,6),FALSE))</f>
        <v>me 42</v>
      </c>
      <c r="Q2996" s="1">
        <f>IF(LEN([manuell])=0,IFERROR([kw fine in title]*1,IFERROR(SUMPRODUCT(COUNTIF(IsDigits,MID([kw in desc],ROW($A$1:$A$150),1)))=LEN([kw in desc]),#N/A)),[manuell])</f>
        <v>42</v>
      </c>
      <c r="R2996" s="1" t="e">
        <f>IF([pos kw in title]&gt;0,MID(J2996,#REF!,4),IF([first '# in title]&gt;0,MID([title],[first '# in title],3),IF([first '# in title]&gt;0,MID([desc],#REF!,3),VLOOKUP([productid],$G$2:$R$1386,8))))</f>
        <v>#REF!</v>
      </c>
      <c r="S2996" s="1" t="str">
        <f>IF([kw in desc]=[kw rough in title],[kw in desc]*1,IFERROR(LEFT([kw_dirty],3)*1,IFERROR(LEFT([kw_dirty],2)*1,"n.a.")))</f>
        <v>n.a.</v>
      </c>
      <c r="T2996" s="1"/>
      <c r="U2996" s="1">
        <f>VLOOKUP(Tabelle1[[#This Row],[productid]],Tabelle2[#All],2,FALSE)</f>
        <v>42</v>
      </c>
    </row>
    <row r="2997" spans="1:21">
      <c r="A2997" t="s">
        <v>4959</v>
      </c>
      <c r="B2997">
        <v>2517</v>
      </c>
      <c r="C2997">
        <v>289859</v>
      </c>
      <c r="D2997" t="s">
        <v>5031</v>
      </c>
      <c r="E2997" t="s">
        <v>5032</v>
      </c>
      <c r="F2997">
        <v>18406</v>
      </c>
      <c r="G2997">
        <v>2286143</v>
      </c>
      <c r="H2997">
        <f t="shared" si="46"/>
        <v>0</v>
      </c>
      <c r="I2997">
        <f t="array" ref="I2997">MIN(IFERROR(FIND(IstNumbers,A2997),""))</f>
        <v>19</v>
      </c>
      <c r="J2997" s="1" t="e">
        <f>IF([first '# in title]&lt;[pos kw in title],MID([title],[pos kw in title]-6,6),#N/A)</f>
        <v>#N/A</v>
      </c>
      <c r="K2997" s="1" t="e">
        <f>IFERROR(MID(SUBSTITUTE([kw rough in title],",","."),FIND("(",[kw rough in title])+1,20),SUBSTITUTE(IFERROR(MID([kw rough in title],FIND(" ",[kw rough in title])+1,20),[kw rough in title]),",","."))</f>
        <v>#N/A</v>
      </c>
      <c r="L2997" s="1">
        <f>IFERROR(FIND("kW",[desc]),0)</f>
        <v>0</v>
      </c>
      <c r="M2997">
        <f t="array" ref="M2997">MIN(IFERROR(FIND(IstNumbers,E2997),""))</f>
        <v>33</v>
      </c>
      <c r="N2997" s="1" t="b">
        <f>IF([first '# in desc]&lt;[pos kw in desc],MID([desc],[pos kw in desc]-7,7))</f>
        <v>0</v>
      </c>
      <c r="O29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2997" s="1" t="str">
        <f>TRIM(IF([first '# in desc]&lt;[pos kw in desc],MID([desc],[pos kw in desc]-6,6),FALSE))</f>
        <v>FALSCH</v>
      </c>
      <c r="Q2997" s="1" t="b">
        <f>IF(LEN([manuell])=0,IFERROR([kw fine in title]*1,IFERROR(SUMPRODUCT(COUNTIF(IsDigits,MID([kw in desc],ROW($A$1:$A$150),1)))=LEN([kw in desc]),#N/A)),[manuell])</f>
        <v>0</v>
      </c>
      <c r="R2997" s="1" t="str">
        <f>IF([pos kw in title]&gt;0,MID(J2997,#REF!,4),IF([first '# in title]&gt;0,MID([title],[first '# in title],3),IF([first '# in title]&gt;0,MID([desc],#REF!,3),VLOOKUP([productid],$G$2:$R$1386,8))))</f>
        <v>146</v>
      </c>
      <c r="S2997" s="1" t="e">
        <f>IF([kw in desc]=[kw rough in title],[kw in desc]*1,IFERROR(LEFT([kw_dirty],3)*1,IFERROR(LEFT([kw_dirty],2)*1,"n.a.")))</f>
        <v>#N/A</v>
      </c>
      <c r="T2997" s="1"/>
      <c r="U2997" s="1" t="e">
        <f>VLOOKUP(Tabelle1[[#This Row],[productid]],Tabelle2[#All],2,FALSE)</f>
        <v>#N/A</v>
      </c>
    </row>
    <row r="2998" spans="1:21" hidden="1">
      <c r="A2998" t="s">
        <v>4970</v>
      </c>
      <c r="B2998">
        <v>2374</v>
      </c>
      <c r="C2998">
        <v>289859</v>
      </c>
      <c r="D2998" t="s">
        <v>5033</v>
      </c>
      <c r="E2998" t="s">
        <v>4669</v>
      </c>
      <c r="F2998">
        <v>18406</v>
      </c>
      <c r="G2998">
        <v>1219746</v>
      </c>
      <c r="H2998">
        <f t="shared" si="46"/>
        <v>0</v>
      </c>
      <c r="I2998">
        <f t="array" ref="I2998">MIN(IFERROR(FIND(IstNumbers,A2998),""))</f>
        <v>0</v>
      </c>
      <c r="J2998" s="1" t="e">
        <f>IF([first '# in title]&lt;[pos kw in title],MID([title],[pos kw in title]-6,6),#N/A)</f>
        <v>#N/A</v>
      </c>
      <c r="K2998" s="1" t="e">
        <f>IFERROR(MID(SUBSTITUTE([kw rough in title],",","."),FIND("(",[kw rough in title])+1,20),SUBSTITUTE(IFERROR(MID([kw rough in title],FIND(" ",[kw rough in title])+1,20),[kw rough in title]),",","."))</f>
        <v>#N/A</v>
      </c>
      <c r="L2998" s="1">
        <f>IFERROR(FIND("kW",[desc]),0)</f>
        <v>71</v>
      </c>
      <c r="M2998">
        <f t="array" ref="M2998">MIN(IFERROR(FIND(IstNumbers,E2998),""))</f>
        <v>29</v>
      </c>
      <c r="N2998" s="1" t="str">
        <f>IF([first '# in desc]&lt;[pos kw in desc],MID([desc],[pos kw in desc]-7,7))</f>
        <v xml:space="preserve">­me 16 </v>
      </c>
      <c r="O299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2998" s="1" t="str">
        <f>TRIM(IF([first '# in desc]&lt;[pos kw in desc],MID([desc],[pos kw in desc]-6,6),FALSE))</f>
        <v>me 16</v>
      </c>
      <c r="Q2998" s="1" t="b">
        <f>IF(LEN([manuell])=0,IFERROR([kw fine in title]*1,IFERROR(SUMPRODUCT(COUNTIF(IsDigits,MID([kw in desc],ROW($A$1:$A$150),1)))=LEN([kw in desc]),#N/A)),[manuell])</f>
        <v>0</v>
      </c>
      <c r="R2998" s="1" t="b">
        <f>IF([pos kw in title]&gt;0,MID(J2998,#REF!,4),IF([first '# in title]&gt;0,MID([title],[first '# in title],3),IF([first '# in title]&gt;0,MID([desc],#REF!,3),VLOOKUP([productid],$G$2:$R$1386,8))))</f>
        <v>0</v>
      </c>
      <c r="S2998" s="1" t="e">
        <f>IF([kw in desc]=[kw rough in title],[kw in desc]*1,IFERROR(LEFT([kw_dirty],3)*1,IFERROR(LEFT([kw_dirty],2)*1,"n.a.")))</f>
        <v>#N/A</v>
      </c>
      <c r="T2998" s="1"/>
      <c r="U2998" s="1">
        <f>VLOOKUP(Tabelle1[[#This Row],[productid]],Tabelle2[#All],2,FALSE)</f>
        <v>16</v>
      </c>
    </row>
    <row r="2999" spans="1:21" hidden="1">
      <c r="A2999" t="s">
        <v>5002</v>
      </c>
      <c r="B2999">
        <v>3390</v>
      </c>
      <c r="C2999">
        <v>289859</v>
      </c>
      <c r="D2999" t="s">
        <v>5034</v>
      </c>
      <c r="E2999" t="s">
        <v>4007</v>
      </c>
      <c r="F2999">
        <v>18406</v>
      </c>
      <c r="G2999">
        <v>1750863</v>
      </c>
      <c r="H2999">
        <f t="shared" si="46"/>
        <v>28</v>
      </c>
      <c r="I2999">
        <f t="array" ref="I2999">MIN(IFERROR(FIND(IstNumbers,A2999),""))</f>
        <v>25</v>
      </c>
      <c r="J2999" s="1" t="str">
        <f>IF([first '# in title]&lt;[pos kw in title],MID([title],[pos kw in title]-6,6),#N/A)</f>
        <v xml:space="preserve">rt 42 </v>
      </c>
      <c r="K299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2999" s="1">
        <f>IFERROR(FIND("kW",[desc]),0)</f>
        <v>70</v>
      </c>
      <c r="M2999">
        <f t="array" ref="M2999">MIN(IFERROR(FIND(IstNumbers,E2999),""))</f>
        <v>34</v>
      </c>
      <c r="N2999" s="1" t="str">
        <f>IF([first '# in desc]&lt;[pos kw in desc],MID([desc],[pos kw in desc]-7,7))</f>
        <v xml:space="preserve">­me 42 </v>
      </c>
      <c r="O29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2999" s="1" t="str">
        <f>TRIM(IF([first '# in desc]&lt;[pos kw in desc],MID([desc],[pos kw in desc]-6,6),FALSE))</f>
        <v>me 42</v>
      </c>
      <c r="Q2999" s="1">
        <f>IF(LEN([manuell])=0,IFERROR([kw fine in title]*1,IFERROR(SUMPRODUCT(COUNTIF(IsDigits,MID([kw in desc],ROW($A$1:$A$150),1)))=LEN([kw in desc]),#N/A)),[manuell])</f>
        <v>42</v>
      </c>
      <c r="R2999" s="1" t="e">
        <f>IF([pos kw in title]&gt;0,MID(J2999,#REF!,4),IF([first '# in title]&gt;0,MID([title],[first '# in title],3),IF([first '# in title]&gt;0,MID([desc],#REF!,3),VLOOKUP([productid],$G$2:$R$1386,8))))</f>
        <v>#REF!</v>
      </c>
      <c r="S2999" s="1" t="str">
        <f>IF([kw in desc]=[kw rough in title],[kw in desc]*1,IFERROR(LEFT([kw_dirty],3)*1,IFERROR(LEFT([kw_dirty],2)*1,"n.a.")))</f>
        <v>n.a.</v>
      </c>
      <c r="T2999" s="1"/>
      <c r="U2999" s="1">
        <f>VLOOKUP(Tabelle1[[#This Row],[productid]],Tabelle2[#All],2,FALSE)</f>
        <v>42</v>
      </c>
    </row>
    <row r="3000" spans="1:21" hidden="1">
      <c r="A3000" t="s">
        <v>2399</v>
      </c>
      <c r="B3000">
        <v>2404</v>
      </c>
      <c r="C3000">
        <v>289859</v>
      </c>
      <c r="D3000" t="s">
        <v>5035</v>
      </c>
      <c r="E3000" t="s">
        <v>5036</v>
      </c>
      <c r="F3000">
        <v>18406</v>
      </c>
      <c r="G3000">
        <v>3712883</v>
      </c>
      <c r="H3000">
        <f t="shared" si="46"/>
        <v>60</v>
      </c>
      <c r="I3000">
        <f t="array" ref="I3000">MIN(IFERROR(FIND(IstNumbers,A3000),""))</f>
        <v>24</v>
      </c>
      <c r="J3000" s="1" t="str">
        <f>IF([first '# in title]&lt;[pos kw in title],MID([title],[pos kw in title]-6,6),#N/A)</f>
        <v xml:space="preserve">L (16 </v>
      </c>
      <c r="K300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00" s="1">
        <f>IFERROR(FIND("kW",[desc]),0)</f>
        <v>71</v>
      </c>
      <c r="M3000">
        <f t="array" ref="M3000">MIN(IFERROR(FIND(IstNumbers,E3000),""))</f>
        <v>29</v>
      </c>
      <c r="N3000" s="1" t="str">
        <f>IF([first '# in desc]&lt;[pos kw in desc],MID([desc],[pos kw in desc]-7,7))</f>
        <v xml:space="preserve">­me 16 </v>
      </c>
      <c r="O300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00" s="1" t="str">
        <f>TRIM(IF([first '# in desc]&lt;[pos kw in desc],MID([desc],[pos kw in desc]-6,6),FALSE))</f>
        <v>me 16</v>
      </c>
      <c r="Q3000" s="1">
        <f>IF(LEN([manuell])=0,IFERROR([kw fine in title]*1,IFERROR(SUMPRODUCT(COUNTIF(IsDigits,MID([kw in desc],ROW($A$1:$A$150),1)))=LEN([kw in desc]),#N/A)),[manuell])</f>
        <v>16</v>
      </c>
      <c r="R3000" s="1" t="e">
        <f>IF([pos kw in title]&gt;0,MID(J3000,#REF!,4),IF([first '# in title]&gt;0,MID([title],[first '# in title],3),IF([first '# in title]&gt;0,MID([desc],#REF!,3),VLOOKUP([productid],$G$2:$R$1386,8))))</f>
        <v>#REF!</v>
      </c>
      <c r="S3000" s="1" t="str">
        <f>IF([kw in desc]=[kw rough in title],[kw in desc]*1,IFERROR(LEFT([kw_dirty],3)*1,IFERROR(LEFT([kw_dirty],2)*1,"n.a.")))</f>
        <v>n.a.</v>
      </c>
      <c r="T3000" s="1"/>
      <c r="U3000" s="1">
        <f>VLOOKUP(Tabelle1[[#This Row],[productid]],Tabelle2[#All],2,FALSE)</f>
        <v>16</v>
      </c>
    </row>
    <row r="3001" spans="1:21" hidden="1">
      <c r="A3001" t="s">
        <v>563</v>
      </c>
      <c r="B3001">
        <v>3430</v>
      </c>
      <c r="C3001">
        <v>289859</v>
      </c>
      <c r="D3001" t="s">
        <v>5037</v>
      </c>
      <c r="E3001" t="s">
        <v>5038</v>
      </c>
      <c r="F3001">
        <v>18406</v>
      </c>
      <c r="G3001">
        <v>3497887</v>
      </c>
      <c r="H3001">
        <f t="shared" si="46"/>
        <v>55</v>
      </c>
      <c r="I3001">
        <f t="array" ref="I3001">MIN(IFERROR(FIND(IstNumbers,A3001),""))</f>
        <v>29</v>
      </c>
      <c r="J3001" s="1" t="str">
        <f>IF([first '# in title]&lt;[pos kw in title],MID([title],[pos kw in title]-6,6),#N/A)</f>
        <v xml:space="preserve">L (42 </v>
      </c>
      <c r="K300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01" s="1">
        <f>IFERROR(FIND("kW",[desc]),0)</f>
        <v>70</v>
      </c>
      <c r="M3001">
        <f t="array" ref="M3001">MIN(IFERROR(FIND(IstNumbers,E3001),""))</f>
        <v>34</v>
      </c>
      <c r="N3001" s="1" t="str">
        <f>IF([first '# in desc]&lt;[pos kw in desc],MID([desc],[pos kw in desc]-7,7))</f>
        <v xml:space="preserve">­me 42 </v>
      </c>
      <c r="O30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01" s="1" t="str">
        <f>TRIM(IF([first '# in desc]&lt;[pos kw in desc],MID([desc],[pos kw in desc]-6,6),FALSE))</f>
        <v>me 42</v>
      </c>
      <c r="Q3001" s="1">
        <f>IF(LEN([manuell])=0,IFERROR([kw fine in title]*1,IFERROR(SUMPRODUCT(COUNTIF(IsDigits,MID([kw in desc],ROW($A$1:$A$150),1)))=LEN([kw in desc]),#N/A)),[manuell])</f>
        <v>42</v>
      </c>
      <c r="R3001" s="1" t="e">
        <f>IF([pos kw in title]&gt;0,MID(J3001,#REF!,4),IF([first '# in title]&gt;0,MID([title],[first '# in title],3),IF([first '# in title]&gt;0,MID([desc],#REF!,3),VLOOKUP([productid],$G$2:$R$1386,8))))</f>
        <v>#REF!</v>
      </c>
      <c r="S3001" s="1" t="str">
        <f>IF([kw in desc]=[kw rough in title],[kw in desc]*1,IFERROR(LEFT([kw_dirty],3)*1,IFERROR(LEFT([kw_dirty],2)*1,"n.a.")))</f>
        <v>n.a.</v>
      </c>
      <c r="T3001" s="1"/>
      <c r="U3001" s="1">
        <f>VLOOKUP(Tabelle1[[#This Row],[productid]],Tabelle2[#All],2,FALSE)</f>
        <v>42</v>
      </c>
    </row>
    <row r="3002" spans="1:21">
      <c r="A3002" t="s">
        <v>4959</v>
      </c>
      <c r="B3002">
        <v>2517</v>
      </c>
      <c r="C3002">
        <v>289859</v>
      </c>
      <c r="D3002" t="s">
        <v>5039</v>
      </c>
      <c r="E3002" t="s">
        <v>5040</v>
      </c>
      <c r="F3002">
        <v>18406</v>
      </c>
      <c r="G3002">
        <v>2286143</v>
      </c>
      <c r="H3002">
        <f t="shared" si="46"/>
        <v>0</v>
      </c>
      <c r="I3002">
        <f t="array" ref="I3002">MIN(IFERROR(FIND(IstNumbers,A3002),""))</f>
        <v>19</v>
      </c>
      <c r="J3002" s="1" t="e">
        <f>IF([first '# in title]&lt;[pos kw in title],MID([title],[pos kw in title]-6,6),#N/A)</f>
        <v>#N/A</v>
      </c>
      <c r="K3002" s="1" t="e">
        <f>IFERROR(MID(SUBSTITUTE([kw rough in title],",","."),FIND("(",[kw rough in title])+1,20),SUBSTITUTE(IFERROR(MID([kw rough in title],FIND(" ",[kw rough in title])+1,20),[kw rough in title]),",","."))</f>
        <v>#N/A</v>
      </c>
      <c r="L3002" s="1">
        <f>IFERROR(FIND("kW",[desc]),0)</f>
        <v>0</v>
      </c>
      <c r="M3002">
        <f t="array" ref="M3002">MIN(IFERROR(FIND(IstNumbers,E3002),""))</f>
        <v>33</v>
      </c>
      <c r="N3002" s="1" t="b">
        <f>IF([first '# in desc]&lt;[pos kw in desc],MID([desc],[pos kw in desc]-7,7))</f>
        <v>0</v>
      </c>
      <c r="O30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02" s="1" t="str">
        <f>TRIM(IF([first '# in desc]&lt;[pos kw in desc],MID([desc],[pos kw in desc]-6,6),FALSE))</f>
        <v>FALSCH</v>
      </c>
      <c r="Q3002" s="1" t="b">
        <f>IF(LEN([manuell])=0,IFERROR([kw fine in title]*1,IFERROR(SUMPRODUCT(COUNTIF(IsDigits,MID([kw in desc],ROW($A$1:$A$150),1)))=LEN([kw in desc]),#N/A)),[manuell])</f>
        <v>0</v>
      </c>
      <c r="R3002" s="1" t="str">
        <f>IF([pos kw in title]&gt;0,MID(J3002,#REF!,4),IF([first '# in title]&gt;0,MID([title],[first '# in title],3),IF([first '# in title]&gt;0,MID([desc],#REF!,3),VLOOKUP([productid],$G$2:$R$1386,8))))</f>
        <v>146</v>
      </c>
      <c r="S3002" s="1" t="e">
        <f>IF([kw in desc]=[kw rough in title],[kw in desc]*1,IFERROR(LEFT([kw_dirty],3)*1,IFERROR(LEFT([kw_dirty],2)*1,"n.a.")))</f>
        <v>#N/A</v>
      </c>
      <c r="T3002" s="1"/>
      <c r="U3002" s="1" t="e">
        <f>VLOOKUP(Tabelle1[[#This Row],[productid]],Tabelle2[#All],2,FALSE)</f>
        <v>#N/A</v>
      </c>
    </row>
    <row r="3003" spans="1:21" hidden="1">
      <c r="A3003" t="s">
        <v>4970</v>
      </c>
      <c r="B3003">
        <v>2379</v>
      </c>
      <c r="C3003">
        <v>289859</v>
      </c>
      <c r="D3003" t="s">
        <v>5041</v>
      </c>
      <c r="E3003" t="s">
        <v>4686</v>
      </c>
      <c r="F3003">
        <v>18406</v>
      </c>
      <c r="G3003">
        <v>1219746</v>
      </c>
      <c r="H3003">
        <f t="shared" si="46"/>
        <v>0</v>
      </c>
      <c r="I3003">
        <f t="array" ref="I3003">MIN(IFERROR(FIND(IstNumbers,A3003),""))</f>
        <v>0</v>
      </c>
      <c r="J3003" s="1" t="e">
        <f>IF([first '# in title]&lt;[pos kw in title],MID([title],[pos kw in title]-6,6),#N/A)</f>
        <v>#N/A</v>
      </c>
      <c r="K3003" s="1" t="e">
        <f>IFERROR(MID(SUBSTITUTE([kw rough in title],",","."),FIND("(",[kw rough in title])+1,20),SUBSTITUTE(IFERROR(MID([kw rough in title],FIND(" ",[kw rough in title])+1,20),[kw rough in title]),",","."))</f>
        <v>#N/A</v>
      </c>
      <c r="L3003" s="1">
        <f>IFERROR(FIND("kW",[desc]),0)</f>
        <v>71</v>
      </c>
      <c r="M3003">
        <f t="array" ref="M3003">MIN(IFERROR(FIND(IstNumbers,E3003),""))</f>
        <v>29</v>
      </c>
      <c r="N3003" s="1" t="str">
        <f>IF([first '# in desc]&lt;[pos kw in desc],MID([desc],[pos kw in desc]-7,7))</f>
        <v xml:space="preserve">­me 16 </v>
      </c>
      <c r="O300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03" s="1" t="str">
        <f>TRIM(IF([first '# in desc]&lt;[pos kw in desc],MID([desc],[pos kw in desc]-6,6),FALSE))</f>
        <v>me 16</v>
      </c>
      <c r="Q3003" s="1" t="b">
        <f>IF(LEN([manuell])=0,IFERROR([kw fine in title]*1,IFERROR(SUMPRODUCT(COUNTIF(IsDigits,MID([kw in desc],ROW($A$1:$A$150),1)))=LEN([kw in desc]),#N/A)),[manuell])</f>
        <v>0</v>
      </c>
      <c r="R3003" s="1" t="b">
        <f>IF([pos kw in title]&gt;0,MID(J3003,#REF!,4),IF([first '# in title]&gt;0,MID([title],[first '# in title],3),IF([first '# in title]&gt;0,MID([desc],#REF!,3),VLOOKUP([productid],$G$2:$R$1386,8))))</f>
        <v>0</v>
      </c>
      <c r="S3003" s="1" t="e">
        <f>IF([kw in desc]=[kw rough in title],[kw in desc]*1,IFERROR(LEFT([kw_dirty],3)*1,IFERROR(LEFT([kw_dirty],2)*1,"n.a.")))</f>
        <v>#N/A</v>
      </c>
      <c r="T3003" s="1"/>
      <c r="U3003" s="1">
        <f>VLOOKUP(Tabelle1[[#This Row],[productid]],Tabelle2[#All],2,FALSE)</f>
        <v>16</v>
      </c>
    </row>
    <row r="3004" spans="1:21" hidden="1">
      <c r="A3004" t="s">
        <v>5002</v>
      </c>
      <c r="B3004">
        <v>3390</v>
      </c>
      <c r="C3004">
        <v>289859</v>
      </c>
      <c r="D3004" t="s">
        <v>5042</v>
      </c>
      <c r="E3004" t="s">
        <v>4537</v>
      </c>
      <c r="F3004">
        <v>18406</v>
      </c>
      <c r="G3004">
        <v>1750863</v>
      </c>
      <c r="H3004">
        <f t="shared" si="46"/>
        <v>28</v>
      </c>
      <c r="I3004">
        <f t="array" ref="I3004">MIN(IFERROR(FIND(IstNumbers,A3004),""))</f>
        <v>25</v>
      </c>
      <c r="J3004" s="1" t="str">
        <f>IF([first '# in title]&lt;[pos kw in title],MID([title],[pos kw in title]-6,6),#N/A)</f>
        <v xml:space="preserve">rt 42 </v>
      </c>
      <c r="K300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04" s="1">
        <f>IFERROR(FIND("kW",[desc]),0)</f>
        <v>70</v>
      </c>
      <c r="M3004">
        <f t="array" ref="M3004">MIN(IFERROR(FIND(IstNumbers,E3004),""))</f>
        <v>34</v>
      </c>
      <c r="N3004" s="1" t="str">
        <f>IF([first '# in desc]&lt;[pos kw in desc],MID([desc],[pos kw in desc]-7,7))</f>
        <v xml:space="preserve">­me 42 </v>
      </c>
      <c r="O30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04" s="1" t="str">
        <f>TRIM(IF([first '# in desc]&lt;[pos kw in desc],MID([desc],[pos kw in desc]-6,6),FALSE))</f>
        <v>me 42</v>
      </c>
      <c r="Q3004" s="1">
        <f>IF(LEN([manuell])=0,IFERROR([kw fine in title]*1,IFERROR(SUMPRODUCT(COUNTIF(IsDigits,MID([kw in desc],ROW($A$1:$A$150),1)))=LEN([kw in desc]),#N/A)),[manuell])</f>
        <v>42</v>
      </c>
      <c r="R3004" s="1" t="e">
        <f>IF([pos kw in title]&gt;0,MID(J3004,#REF!,4),IF([first '# in title]&gt;0,MID([title],[first '# in title],3),IF([first '# in title]&gt;0,MID([desc],#REF!,3),VLOOKUP([productid],$G$2:$R$1386,8))))</f>
        <v>#REF!</v>
      </c>
      <c r="S3004" s="1" t="str">
        <f>IF([kw in desc]=[kw rough in title],[kw in desc]*1,IFERROR(LEFT([kw_dirty],3)*1,IFERROR(LEFT([kw_dirty],2)*1,"n.a.")))</f>
        <v>n.a.</v>
      </c>
      <c r="T3004" s="1"/>
      <c r="U3004" s="1">
        <f>VLOOKUP(Tabelle1[[#This Row],[productid]],Tabelle2[#All],2,FALSE)</f>
        <v>42</v>
      </c>
    </row>
    <row r="3005" spans="1:21" hidden="1">
      <c r="A3005" t="s">
        <v>2399</v>
      </c>
      <c r="B3005">
        <v>2404</v>
      </c>
      <c r="C3005">
        <v>289859</v>
      </c>
      <c r="D3005" t="s">
        <v>5043</v>
      </c>
      <c r="E3005" t="s">
        <v>4564</v>
      </c>
      <c r="F3005">
        <v>18406</v>
      </c>
      <c r="G3005">
        <v>3712883</v>
      </c>
      <c r="H3005">
        <f t="shared" si="46"/>
        <v>60</v>
      </c>
      <c r="I3005">
        <f t="array" ref="I3005">MIN(IFERROR(FIND(IstNumbers,A3005),""))</f>
        <v>24</v>
      </c>
      <c r="J3005" s="1" t="str">
        <f>IF([first '# in title]&lt;[pos kw in title],MID([title],[pos kw in title]-6,6),#N/A)</f>
        <v xml:space="preserve">L (16 </v>
      </c>
      <c r="K300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05" s="1">
        <f>IFERROR(FIND("kW",[desc]),0)</f>
        <v>71</v>
      </c>
      <c r="M3005">
        <f t="array" ref="M3005">MIN(IFERROR(FIND(IstNumbers,E3005),""))</f>
        <v>29</v>
      </c>
      <c r="N3005" s="1" t="str">
        <f>IF([first '# in desc]&lt;[pos kw in desc],MID([desc],[pos kw in desc]-7,7))</f>
        <v xml:space="preserve">­me 16 </v>
      </c>
      <c r="O300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05" s="1" t="str">
        <f>TRIM(IF([first '# in desc]&lt;[pos kw in desc],MID([desc],[pos kw in desc]-6,6),FALSE))</f>
        <v>me 16</v>
      </c>
      <c r="Q3005" s="1">
        <f>IF(LEN([manuell])=0,IFERROR([kw fine in title]*1,IFERROR(SUMPRODUCT(COUNTIF(IsDigits,MID([kw in desc],ROW($A$1:$A$150),1)))=LEN([kw in desc]),#N/A)),[manuell])</f>
        <v>16</v>
      </c>
      <c r="R3005" s="1" t="e">
        <f>IF([pos kw in title]&gt;0,MID(J3005,#REF!,4),IF([first '# in title]&gt;0,MID([title],[first '# in title],3),IF([first '# in title]&gt;0,MID([desc],#REF!,3),VLOOKUP([productid],$G$2:$R$1386,8))))</f>
        <v>#REF!</v>
      </c>
      <c r="S3005" s="1" t="str">
        <f>IF([kw in desc]=[kw rough in title],[kw in desc]*1,IFERROR(LEFT([kw_dirty],3)*1,IFERROR(LEFT([kw_dirty],2)*1,"n.a.")))</f>
        <v>n.a.</v>
      </c>
      <c r="T3005" s="1"/>
      <c r="U3005" s="1">
        <f>VLOOKUP(Tabelle1[[#This Row],[productid]],Tabelle2[#All],2,FALSE)</f>
        <v>16</v>
      </c>
    </row>
    <row r="3006" spans="1:21" hidden="1">
      <c r="A3006" t="s">
        <v>563</v>
      </c>
      <c r="B3006">
        <v>3430</v>
      </c>
      <c r="C3006">
        <v>289859</v>
      </c>
      <c r="D3006" t="s">
        <v>5044</v>
      </c>
      <c r="E3006" t="s">
        <v>5045</v>
      </c>
      <c r="F3006">
        <v>18406</v>
      </c>
      <c r="G3006">
        <v>3497887</v>
      </c>
      <c r="H3006">
        <f t="shared" si="46"/>
        <v>55</v>
      </c>
      <c r="I3006">
        <f t="array" ref="I3006">MIN(IFERROR(FIND(IstNumbers,A3006),""))</f>
        <v>29</v>
      </c>
      <c r="J3006" s="1" t="str">
        <f>IF([first '# in title]&lt;[pos kw in title],MID([title],[pos kw in title]-6,6),#N/A)</f>
        <v xml:space="preserve">L (42 </v>
      </c>
      <c r="K300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06" s="1">
        <f>IFERROR(FIND("kW",[desc]),0)</f>
        <v>70</v>
      </c>
      <c r="M3006">
        <f t="array" ref="M3006">MIN(IFERROR(FIND(IstNumbers,E3006),""))</f>
        <v>34</v>
      </c>
      <c r="N3006" s="1" t="str">
        <f>IF([first '# in desc]&lt;[pos kw in desc],MID([desc],[pos kw in desc]-7,7))</f>
        <v xml:space="preserve">­me 42 </v>
      </c>
      <c r="O30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06" s="1" t="str">
        <f>TRIM(IF([first '# in desc]&lt;[pos kw in desc],MID([desc],[pos kw in desc]-6,6),FALSE))</f>
        <v>me 42</v>
      </c>
      <c r="Q3006" s="1">
        <f>IF(LEN([manuell])=0,IFERROR([kw fine in title]*1,IFERROR(SUMPRODUCT(COUNTIF(IsDigits,MID([kw in desc],ROW($A$1:$A$150),1)))=LEN([kw in desc]),#N/A)),[manuell])</f>
        <v>42</v>
      </c>
      <c r="R3006" s="1" t="e">
        <f>IF([pos kw in title]&gt;0,MID(J3006,#REF!,4),IF([first '# in title]&gt;0,MID([title],[first '# in title],3),IF([first '# in title]&gt;0,MID([desc],#REF!,3),VLOOKUP([productid],$G$2:$R$1386,8))))</f>
        <v>#REF!</v>
      </c>
      <c r="S3006" s="1" t="str">
        <f>IF([kw in desc]=[kw rough in title],[kw in desc]*1,IFERROR(LEFT([kw_dirty],3)*1,IFERROR(LEFT([kw_dirty],2)*1,"n.a.")))</f>
        <v>n.a.</v>
      </c>
      <c r="T3006" s="1"/>
      <c r="U3006" s="1">
        <f>VLOOKUP(Tabelle1[[#This Row],[productid]],Tabelle2[#All],2,FALSE)</f>
        <v>42</v>
      </c>
    </row>
    <row r="3007" spans="1:21">
      <c r="A3007" t="s">
        <v>4959</v>
      </c>
      <c r="B3007">
        <v>2518</v>
      </c>
      <c r="C3007">
        <v>289859</v>
      </c>
      <c r="D3007" t="s">
        <v>5046</v>
      </c>
      <c r="E3007" t="s">
        <v>5047</v>
      </c>
      <c r="F3007">
        <v>18406</v>
      </c>
      <c r="G3007">
        <v>2286143</v>
      </c>
      <c r="H3007">
        <f t="shared" si="46"/>
        <v>0</v>
      </c>
      <c r="I3007">
        <f t="array" ref="I3007">MIN(IFERROR(FIND(IstNumbers,A3007),""))</f>
        <v>19</v>
      </c>
      <c r="J3007" s="1" t="e">
        <f>IF([first '# in title]&lt;[pos kw in title],MID([title],[pos kw in title]-6,6),#N/A)</f>
        <v>#N/A</v>
      </c>
      <c r="K3007" s="1" t="e">
        <f>IFERROR(MID(SUBSTITUTE([kw rough in title],",","."),FIND("(",[kw rough in title])+1,20),SUBSTITUTE(IFERROR(MID([kw rough in title],FIND(" ",[kw rough in title])+1,20),[kw rough in title]),",","."))</f>
        <v>#N/A</v>
      </c>
      <c r="L3007" s="1">
        <f>IFERROR(FIND("kW",[desc]),0)</f>
        <v>0</v>
      </c>
      <c r="M3007">
        <f t="array" ref="M3007">MIN(IFERROR(FIND(IstNumbers,E3007),""))</f>
        <v>33</v>
      </c>
      <c r="N3007" s="1" t="b">
        <f>IF([first '# in desc]&lt;[pos kw in desc],MID([desc],[pos kw in desc]-7,7))</f>
        <v>0</v>
      </c>
      <c r="O30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07" s="1" t="str">
        <f>TRIM(IF([first '# in desc]&lt;[pos kw in desc],MID([desc],[pos kw in desc]-6,6),FALSE))</f>
        <v>FALSCH</v>
      </c>
      <c r="Q3007" s="1" t="b">
        <f>IF(LEN([manuell])=0,IFERROR([kw fine in title]*1,IFERROR(SUMPRODUCT(COUNTIF(IsDigits,MID([kw in desc],ROW($A$1:$A$150),1)))=LEN([kw in desc]),#N/A)),[manuell])</f>
        <v>0</v>
      </c>
      <c r="R3007" s="1" t="str">
        <f>IF([pos kw in title]&gt;0,MID(J3007,#REF!,4),IF([first '# in title]&gt;0,MID([title],[first '# in title],3),IF([first '# in title]&gt;0,MID([desc],#REF!,3),VLOOKUP([productid],$G$2:$R$1386,8))))</f>
        <v>146</v>
      </c>
      <c r="S3007" s="1" t="e">
        <f>IF([kw in desc]=[kw rough in title],[kw in desc]*1,IFERROR(LEFT([kw_dirty],3)*1,IFERROR(LEFT([kw_dirty],2)*1,"n.a.")))</f>
        <v>#N/A</v>
      </c>
      <c r="T3007" s="1"/>
      <c r="U3007" s="1" t="e">
        <f>VLOOKUP(Tabelle1[[#This Row],[productid]],Tabelle2[#All],2,FALSE)</f>
        <v>#N/A</v>
      </c>
    </row>
    <row r="3008" spans="1:21" hidden="1">
      <c r="A3008" t="s">
        <v>4970</v>
      </c>
      <c r="B3008">
        <v>2379</v>
      </c>
      <c r="C3008">
        <v>289859</v>
      </c>
      <c r="D3008" t="s">
        <v>5048</v>
      </c>
      <c r="E3008" t="s">
        <v>4354</v>
      </c>
      <c r="F3008">
        <v>18406</v>
      </c>
      <c r="G3008">
        <v>1219746</v>
      </c>
      <c r="H3008">
        <f t="shared" si="46"/>
        <v>0</v>
      </c>
      <c r="I3008">
        <f t="array" ref="I3008">MIN(IFERROR(FIND(IstNumbers,A3008),""))</f>
        <v>0</v>
      </c>
      <c r="J3008" s="1" t="e">
        <f>IF([first '# in title]&lt;[pos kw in title],MID([title],[pos kw in title]-6,6),#N/A)</f>
        <v>#N/A</v>
      </c>
      <c r="K3008" s="1" t="e">
        <f>IFERROR(MID(SUBSTITUTE([kw rough in title],",","."),FIND("(",[kw rough in title])+1,20),SUBSTITUTE(IFERROR(MID([kw rough in title],FIND(" ",[kw rough in title])+1,20),[kw rough in title]),",","."))</f>
        <v>#N/A</v>
      </c>
      <c r="L3008" s="1">
        <f>IFERROR(FIND("kW",[desc]),0)</f>
        <v>71</v>
      </c>
      <c r="M3008">
        <f t="array" ref="M3008">MIN(IFERROR(FIND(IstNumbers,E3008),""))</f>
        <v>29</v>
      </c>
      <c r="N3008" s="1" t="str">
        <f>IF([first '# in desc]&lt;[pos kw in desc],MID([desc],[pos kw in desc]-7,7))</f>
        <v xml:space="preserve">­me 16 </v>
      </c>
      <c r="O300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08" s="1" t="str">
        <f>TRIM(IF([first '# in desc]&lt;[pos kw in desc],MID([desc],[pos kw in desc]-6,6),FALSE))</f>
        <v>me 16</v>
      </c>
      <c r="Q3008" s="1" t="b">
        <f>IF(LEN([manuell])=0,IFERROR([kw fine in title]*1,IFERROR(SUMPRODUCT(COUNTIF(IsDigits,MID([kw in desc],ROW($A$1:$A$150),1)))=LEN([kw in desc]),#N/A)),[manuell])</f>
        <v>0</v>
      </c>
      <c r="R3008" s="1" t="b">
        <f>IF([pos kw in title]&gt;0,MID(J3008,#REF!,4),IF([first '# in title]&gt;0,MID([title],[first '# in title],3),IF([first '# in title]&gt;0,MID([desc],#REF!,3),VLOOKUP([productid],$G$2:$R$1386,8))))</f>
        <v>0</v>
      </c>
      <c r="S3008" s="1" t="e">
        <f>IF([kw in desc]=[kw rough in title],[kw in desc]*1,IFERROR(LEFT([kw_dirty],3)*1,IFERROR(LEFT([kw_dirty],2)*1,"n.a.")))</f>
        <v>#N/A</v>
      </c>
      <c r="T3008" s="1"/>
      <c r="U3008" s="1">
        <f>VLOOKUP(Tabelle1[[#This Row],[productid]],Tabelle2[#All],2,FALSE)</f>
        <v>16</v>
      </c>
    </row>
    <row r="3009" spans="1:21" hidden="1">
      <c r="A3009" t="s">
        <v>5002</v>
      </c>
      <c r="B3009">
        <v>3390</v>
      </c>
      <c r="C3009">
        <v>289859</v>
      </c>
      <c r="D3009" t="s">
        <v>5049</v>
      </c>
      <c r="E3009" t="s">
        <v>4544</v>
      </c>
      <c r="F3009">
        <v>18406</v>
      </c>
      <c r="G3009">
        <v>1750863</v>
      </c>
      <c r="H3009">
        <f t="shared" si="46"/>
        <v>28</v>
      </c>
      <c r="I3009">
        <f t="array" ref="I3009">MIN(IFERROR(FIND(IstNumbers,A3009),""))</f>
        <v>25</v>
      </c>
      <c r="J3009" s="1" t="str">
        <f>IF([first '# in title]&lt;[pos kw in title],MID([title],[pos kw in title]-6,6),#N/A)</f>
        <v xml:space="preserve">rt 42 </v>
      </c>
      <c r="K300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09" s="1">
        <f>IFERROR(FIND("kW",[desc]),0)</f>
        <v>70</v>
      </c>
      <c r="M3009">
        <f t="array" ref="M3009">MIN(IFERROR(FIND(IstNumbers,E3009),""))</f>
        <v>34</v>
      </c>
      <c r="N3009" s="1" t="str">
        <f>IF([first '# in desc]&lt;[pos kw in desc],MID([desc],[pos kw in desc]-7,7))</f>
        <v xml:space="preserve">­me 42 </v>
      </c>
      <c r="O30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09" s="1" t="str">
        <f>TRIM(IF([first '# in desc]&lt;[pos kw in desc],MID([desc],[pos kw in desc]-6,6),FALSE))</f>
        <v>me 42</v>
      </c>
      <c r="Q3009" s="1">
        <f>IF(LEN([manuell])=0,IFERROR([kw fine in title]*1,IFERROR(SUMPRODUCT(COUNTIF(IsDigits,MID([kw in desc],ROW($A$1:$A$150),1)))=LEN([kw in desc]),#N/A)),[manuell])</f>
        <v>42</v>
      </c>
      <c r="R3009" s="1" t="e">
        <f>IF([pos kw in title]&gt;0,MID(J3009,#REF!,4),IF([first '# in title]&gt;0,MID([title],[first '# in title],3),IF([first '# in title]&gt;0,MID([desc],#REF!,3),VLOOKUP([productid],$G$2:$R$1386,8))))</f>
        <v>#REF!</v>
      </c>
      <c r="S3009" s="1" t="str">
        <f>IF([kw in desc]=[kw rough in title],[kw in desc]*1,IFERROR(LEFT([kw_dirty],3)*1,IFERROR(LEFT([kw_dirty],2)*1,"n.a.")))</f>
        <v>n.a.</v>
      </c>
      <c r="T3009" s="1"/>
      <c r="U3009" s="1">
        <f>VLOOKUP(Tabelle1[[#This Row],[productid]],Tabelle2[#All],2,FALSE)</f>
        <v>42</v>
      </c>
    </row>
    <row r="3010" spans="1:21" hidden="1">
      <c r="A3010" t="s">
        <v>2399</v>
      </c>
      <c r="B3010">
        <v>2404</v>
      </c>
      <c r="C3010">
        <v>289859</v>
      </c>
      <c r="D3010" t="s">
        <v>5050</v>
      </c>
      <c r="E3010" t="s">
        <v>5051</v>
      </c>
      <c r="F3010">
        <v>18406</v>
      </c>
      <c r="G3010">
        <v>3712883</v>
      </c>
      <c r="H3010">
        <f t="shared" si="46"/>
        <v>60</v>
      </c>
      <c r="I3010">
        <f t="array" ref="I3010">MIN(IFERROR(FIND(IstNumbers,A3010),""))</f>
        <v>24</v>
      </c>
      <c r="J3010" s="1" t="str">
        <f>IF([first '# in title]&lt;[pos kw in title],MID([title],[pos kw in title]-6,6),#N/A)</f>
        <v xml:space="preserve">L (16 </v>
      </c>
      <c r="K301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10" s="1">
        <f>IFERROR(FIND("kW",[desc]),0)</f>
        <v>71</v>
      </c>
      <c r="M3010">
        <f t="array" ref="M3010">MIN(IFERROR(FIND(IstNumbers,E3010),""))</f>
        <v>29</v>
      </c>
      <c r="N3010" s="1" t="str">
        <f>IF([first '# in desc]&lt;[pos kw in desc],MID([desc],[pos kw in desc]-7,7))</f>
        <v xml:space="preserve">­me 16 </v>
      </c>
      <c r="O301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10" s="1" t="str">
        <f>TRIM(IF([first '# in desc]&lt;[pos kw in desc],MID([desc],[pos kw in desc]-6,6),FALSE))</f>
        <v>me 16</v>
      </c>
      <c r="Q3010" s="1">
        <f>IF(LEN([manuell])=0,IFERROR([kw fine in title]*1,IFERROR(SUMPRODUCT(COUNTIF(IsDigits,MID([kw in desc],ROW($A$1:$A$150),1)))=LEN([kw in desc]),#N/A)),[manuell])</f>
        <v>16</v>
      </c>
      <c r="R3010" s="1" t="e">
        <f>IF([pos kw in title]&gt;0,MID(J3010,#REF!,4),IF([first '# in title]&gt;0,MID([title],[first '# in title],3),IF([first '# in title]&gt;0,MID([desc],#REF!,3),VLOOKUP([productid],$G$2:$R$1386,8))))</f>
        <v>#REF!</v>
      </c>
      <c r="S3010" s="1" t="str">
        <f>IF([kw in desc]=[kw rough in title],[kw in desc]*1,IFERROR(LEFT([kw_dirty],3)*1,IFERROR(LEFT([kw_dirty],2)*1,"n.a.")))</f>
        <v>n.a.</v>
      </c>
      <c r="T3010" s="1"/>
      <c r="U3010" s="1">
        <f>VLOOKUP(Tabelle1[[#This Row],[productid]],Tabelle2[#All],2,FALSE)</f>
        <v>16</v>
      </c>
    </row>
    <row r="3011" spans="1:21" hidden="1">
      <c r="A3011" t="s">
        <v>563</v>
      </c>
      <c r="B3011">
        <v>3430</v>
      </c>
      <c r="C3011">
        <v>289859</v>
      </c>
      <c r="D3011" t="s">
        <v>5052</v>
      </c>
      <c r="E3011" t="s">
        <v>5053</v>
      </c>
      <c r="F3011">
        <v>18406</v>
      </c>
      <c r="G3011">
        <v>3497887</v>
      </c>
      <c r="H3011">
        <f t="shared" si="46"/>
        <v>55</v>
      </c>
      <c r="I3011">
        <f t="array" ref="I3011">MIN(IFERROR(FIND(IstNumbers,A3011),""))</f>
        <v>29</v>
      </c>
      <c r="J3011" s="1" t="str">
        <f>IF([first '# in title]&lt;[pos kw in title],MID([title],[pos kw in title]-6,6),#N/A)</f>
        <v xml:space="preserve">L (42 </v>
      </c>
      <c r="K301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11" s="1">
        <f>IFERROR(FIND("kW",[desc]),0)</f>
        <v>70</v>
      </c>
      <c r="M3011">
        <f t="array" ref="M3011">MIN(IFERROR(FIND(IstNumbers,E3011),""))</f>
        <v>34</v>
      </c>
      <c r="N3011" s="1" t="str">
        <f>IF([first '# in desc]&lt;[pos kw in desc],MID([desc],[pos kw in desc]-7,7))</f>
        <v xml:space="preserve">­me 42 </v>
      </c>
      <c r="O30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11" s="1" t="str">
        <f>TRIM(IF([first '# in desc]&lt;[pos kw in desc],MID([desc],[pos kw in desc]-6,6),FALSE))</f>
        <v>me 42</v>
      </c>
      <c r="Q3011" s="1">
        <f>IF(LEN([manuell])=0,IFERROR([kw fine in title]*1,IFERROR(SUMPRODUCT(COUNTIF(IsDigits,MID([kw in desc],ROW($A$1:$A$150),1)))=LEN([kw in desc]),#N/A)),[manuell])</f>
        <v>42</v>
      </c>
      <c r="R3011" s="1" t="e">
        <f>IF([pos kw in title]&gt;0,MID(J3011,#REF!,4),IF([first '# in title]&gt;0,MID([title],[first '# in title],3),IF([first '# in title]&gt;0,MID([desc],#REF!,3),VLOOKUP([productid],$G$2:$R$1386,8))))</f>
        <v>#REF!</v>
      </c>
      <c r="S3011" s="1" t="str">
        <f>IF([kw in desc]=[kw rough in title],[kw in desc]*1,IFERROR(LEFT([kw_dirty],3)*1,IFERROR(LEFT([kw_dirty],2)*1,"n.a.")))</f>
        <v>n.a.</v>
      </c>
      <c r="T3011" s="1"/>
      <c r="U3011" s="1">
        <f>VLOOKUP(Tabelle1[[#This Row],[productid]],Tabelle2[#All],2,FALSE)</f>
        <v>42</v>
      </c>
    </row>
    <row r="3012" spans="1:21" hidden="1">
      <c r="A3012" t="s">
        <v>4970</v>
      </c>
      <c r="B3012">
        <v>2379</v>
      </c>
      <c r="C3012">
        <v>289859</v>
      </c>
      <c r="D3012" t="s">
        <v>5054</v>
      </c>
      <c r="E3012" t="s">
        <v>4694</v>
      </c>
      <c r="F3012">
        <v>18406</v>
      </c>
      <c r="G3012">
        <v>1219746</v>
      </c>
      <c r="H3012">
        <f t="shared" ref="H3012:H3075" si="47">IFERROR(FIND("kW",A3012),0)</f>
        <v>0</v>
      </c>
      <c r="I3012">
        <f t="array" ref="I3012">MIN(IFERROR(FIND(IstNumbers,A3012),""))</f>
        <v>0</v>
      </c>
      <c r="J3012" s="1" t="e">
        <f>IF([first '# in title]&lt;[pos kw in title],MID([title],[pos kw in title]-6,6),#N/A)</f>
        <v>#N/A</v>
      </c>
      <c r="K3012" s="1" t="e">
        <f>IFERROR(MID(SUBSTITUTE([kw rough in title],",","."),FIND("(",[kw rough in title])+1,20),SUBSTITUTE(IFERROR(MID([kw rough in title],FIND(" ",[kw rough in title])+1,20),[kw rough in title]),",","."))</f>
        <v>#N/A</v>
      </c>
      <c r="L3012" s="1">
        <f>IFERROR(FIND("kW",[desc]),0)</f>
        <v>71</v>
      </c>
      <c r="M3012">
        <f t="array" ref="M3012">MIN(IFERROR(FIND(IstNumbers,E3012),""))</f>
        <v>29</v>
      </c>
      <c r="N3012" s="1" t="str">
        <f>IF([first '# in desc]&lt;[pos kw in desc],MID([desc],[pos kw in desc]-7,7))</f>
        <v xml:space="preserve">­me 16 </v>
      </c>
      <c r="O301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12" s="1" t="str">
        <f>TRIM(IF([first '# in desc]&lt;[pos kw in desc],MID([desc],[pos kw in desc]-6,6),FALSE))</f>
        <v>me 16</v>
      </c>
      <c r="Q3012" s="1" t="b">
        <f>IF(LEN([manuell])=0,IFERROR([kw fine in title]*1,IFERROR(SUMPRODUCT(COUNTIF(IsDigits,MID([kw in desc],ROW($A$1:$A$150),1)))=LEN([kw in desc]),#N/A)),[manuell])</f>
        <v>0</v>
      </c>
      <c r="R3012" s="1" t="b">
        <f>IF([pos kw in title]&gt;0,MID(J3012,#REF!,4),IF([first '# in title]&gt;0,MID([title],[first '# in title],3),IF([first '# in title]&gt;0,MID([desc],#REF!,3),VLOOKUP([productid],$G$2:$R$1386,8))))</f>
        <v>0</v>
      </c>
      <c r="S3012" s="1" t="e">
        <f>IF([kw in desc]=[kw rough in title],[kw in desc]*1,IFERROR(LEFT([kw_dirty],3)*1,IFERROR(LEFT([kw_dirty],2)*1,"n.a.")))</f>
        <v>#N/A</v>
      </c>
      <c r="T3012" s="1"/>
      <c r="U3012" s="1">
        <f>VLOOKUP(Tabelle1[[#This Row],[productid]],Tabelle2[#All],2,FALSE)</f>
        <v>16</v>
      </c>
    </row>
    <row r="3013" spans="1:21" hidden="1">
      <c r="A3013" t="s">
        <v>5002</v>
      </c>
      <c r="B3013">
        <v>3390</v>
      </c>
      <c r="C3013">
        <v>289859</v>
      </c>
      <c r="D3013" t="s">
        <v>5055</v>
      </c>
      <c r="E3013" t="s">
        <v>4537</v>
      </c>
      <c r="F3013">
        <v>18406</v>
      </c>
      <c r="G3013">
        <v>1750863</v>
      </c>
      <c r="H3013">
        <f t="shared" si="47"/>
        <v>28</v>
      </c>
      <c r="I3013">
        <f t="array" ref="I3013">MIN(IFERROR(FIND(IstNumbers,A3013),""))</f>
        <v>25</v>
      </c>
      <c r="J3013" s="1" t="str">
        <f>IF([first '# in title]&lt;[pos kw in title],MID([title],[pos kw in title]-6,6),#N/A)</f>
        <v xml:space="preserve">rt 42 </v>
      </c>
      <c r="K301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13" s="1">
        <f>IFERROR(FIND("kW",[desc]),0)</f>
        <v>70</v>
      </c>
      <c r="M3013">
        <f t="array" ref="M3013">MIN(IFERROR(FIND(IstNumbers,E3013),""))</f>
        <v>34</v>
      </c>
      <c r="N3013" s="1" t="str">
        <f>IF([first '# in desc]&lt;[pos kw in desc],MID([desc],[pos kw in desc]-7,7))</f>
        <v xml:space="preserve">­me 42 </v>
      </c>
      <c r="O30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13" s="1" t="str">
        <f>TRIM(IF([first '# in desc]&lt;[pos kw in desc],MID([desc],[pos kw in desc]-6,6),FALSE))</f>
        <v>me 42</v>
      </c>
      <c r="Q3013" s="1">
        <f>IF(LEN([manuell])=0,IFERROR([kw fine in title]*1,IFERROR(SUMPRODUCT(COUNTIF(IsDigits,MID([kw in desc],ROW($A$1:$A$150),1)))=LEN([kw in desc]),#N/A)),[manuell])</f>
        <v>42</v>
      </c>
      <c r="R3013" s="1" t="e">
        <f>IF([pos kw in title]&gt;0,MID(J3013,#REF!,4),IF([first '# in title]&gt;0,MID([title],[first '# in title],3),IF([first '# in title]&gt;0,MID([desc],#REF!,3),VLOOKUP([productid],$G$2:$R$1386,8))))</f>
        <v>#REF!</v>
      </c>
      <c r="S3013" s="1" t="str">
        <f>IF([kw in desc]=[kw rough in title],[kw in desc]*1,IFERROR(LEFT([kw_dirty],3)*1,IFERROR(LEFT([kw_dirty],2)*1,"n.a.")))</f>
        <v>n.a.</v>
      </c>
      <c r="T3013" s="1"/>
      <c r="U3013" s="1">
        <f>VLOOKUP(Tabelle1[[#This Row],[productid]],Tabelle2[#All],2,FALSE)</f>
        <v>42</v>
      </c>
    </row>
    <row r="3014" spans="1:21" hidden="1">
      <c r="A3014" t="s">
        <v>2399</v>
      </c>
      <c r="B3014">
        <v>2404</v>
      </c>
      <c r="C3014">
        <v>289859</v>
      </c>
      <c r="D3014" t="s">
        <v>5056</v>
      </c>
      <c r="E3014" t="s">
        <v>5057</v>
      </c>
      <c r="F3014">
        <v>18406</v>
      </c>
      <c r="G3014">
        <v>3712883</v>
      </c>
      <c r="H3014">
        <f t="shared" si="47"/>
        <v>60</v>
      </c>
      <c r="I3014">
        <f t="array" ref="I3014">MIN(IFERROR(FIND(IstNumbers,A3014),""))</f>
        <v>24</v>
      </c>
      <c r="J3014" s="1" t="str">
        <f>IF([first '# in title]&lt;[pos kw in title],MID([title],[pos kw in title]-6,6),#N/A)</f>
        <v xml:space="preserve">L (16 </v>
      </c>
      <c r="K301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14" s="1">
        <f>IFERROR(FIND("kW",[desc]),0)</f>
        <v>71</v>
      </c>
      <c r="M3014">
        <f t="array" ref="M3014">MIN(IFERROR(FIND(IstNumbers,E3014),""))</f>
        <v>29</v>
      </c>
      <c r="N3014" s="1" t="str">
        <f>IF([first '# in desc]&lt;[pos kw in desc],MID([desc],[pos kw in desc]-7,7))</f>
        <v xml:space="preserve">­me 16 </v>
      </c>
      <c r="O30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14" s="1" t="str">
        <f>TRIM(IF([first '# in desc]&lt;[pos kw in desc],MID([desc],[pos kw in desc]-6,6),FALSE))</f>
        <v>me 16</v>
      </c>
      <c r="Q3014" s="1">
        <f>IF(LEN([manuell])=0,IFERROR([kw fine in title]*1,IFERROR(SUMPRODUCT(COUNTIF(IsDigits,MID([kw in desc],ROW($A$1:$A$150),1)))=LEN([kw in desc]),#N/A)),[manuell])</f>
        <v>16</v>
      </c>
      <c r="R3014" s="1" t="e">
        <f>IF([pos kw in title]&gt;0,MID(J3014,#REF!,4),IF([first '# in title]&gt;0,MID([title],[first '# in title],3),IF([first '# in title]&gt;0,MID([desc],#REF!,3),VLOOKUP([productid],$G$2:$R$1386,8))))</f>
        <v>#REF!</v>
      </c>
      <c r="S3014" s="1" t="str">
        <f>IF([kw in desc]=[kw rough in title],[kw in desc]*1,IFERROR(LEFT([kw_dirty],3)*1,IFERROR(LEFT([kw_dirty],2)*1,"n.a.")))</f>
        <v>n.a.</v>
      </c>
      <c r="T3014" s="1"/>
      <c r="U3014" s="1">
        <f>VLOOKUP(Tabelle1[[#This Row],[productid]],Tabelle2[#All],2,FALSE)</f>
        <v>16</v>
      </c>
    </row>
    <row r="3015" spans="1:21" hidden="1">
      <c r="A3015" t="s">
        <v>563</v>
      </c>
      <c r="B3015">
        <v>3430</v>
      </c>
      <c r="C3015">
        <v>289859</v>
      </c>
      <c r="D3015" t="s">
        <v>5058</v>
      </c>
      <c r="E3015" t="s">
        <v>5059</v>
      </c>
      <c r="F3015">
        <v>18406</v>
      </c>
      <c r="G3015">
        <v>3497887</v>
      </c>
      <c r="H3015">
        <f t="shared" si="47"/>
        <v>55</v>
      </c>
      <c r="I3015">
        <f t="array" ref="I3015">MIN(IFERROR(FIND(IstNumbers,A3015),""))</f>
        <v>29</v>
      </c>
      <c r="J3015" s="1" t="str">
        <f>IF([first '# in title]&lt;[pos kw in title],MID([title],[pos kw in title]-6,6),#N/A)</f>
        <v xml:space="preserve">L (42 </v>
      </c>
      <c r="K301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15" s="1">
        <f>IFERROR(FIND("kW",[desc]),0)</f>
        <v>70</v>
      </c>
      <c r="M3015">
        <f t="array" ref="M3015">MIN(IFERROR(FIND(IstNumbers,E3015),""))</f>
        <v>34</v>
      </c>
      <c r="N3015" s="1" t="str">
        <f>IF([first '# in desc]&lt;[pos kw in desc],MID([desc],[pos kw in desc]-7,7))</f>
        <v xml:space="preserve">­me 42 </v>
      </c>
      <c r="O30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15" s="1" t="str">
        <f>TRIM(IF([first '# in desc]&lt;[pos kw in desc],MID([desc],[pos kw in desc]-6,6),FALSE))</f>
        <v>me 42</v>
      </c>
      <c r="Q3015" s="1">
        <f>IF(LEN([manuell])=0,IFERROR([kw fine in title]*1,IFERROR(SUMPRODUCT(COUNTIF(IsDigits,MID([kw in desc],ROW($A$1:$A$150),1)))=LEN([kw in desc]),#N/A)),[manuell])</f>
        <v>42</v>
      </c>
      <c r="R3015" s="1" t="e">
        <f>IF([pos kw in title]&gt;0,MID(J3015,#REF!,4),IF([first '# in title]&gt;0,MID([title],[first '# in title],3),IF([first '# in title]&gt;0,MID([desc],#REF!,3),VLOOKUP([productid],$G$2:$R$1386,8))))</f>
        <v>#REF!</v>
      </c>
      <c r="S3015" s="1" t="str">
        <f>IF([kw in desc]=[kw rough in title],[kw in desc]*1,IFERROR(LEFT([kw_dirty],3)*1,IFERROR(LEFT([kw_dirty],2)*1,"n.a.")))</f>
        <v>n.a.</v>
      </c>
      <c r="T3015" s="1"/>
      <c r="U3015" s="1">
        <f>VLOOKUP(Tabelle1[[#This Row],[productid]],Tabelle2[#All],2,FALSE)</f>
        <v>42</v>
      </c>
    </row>
    <row r="3016" spans="1:21" hidden="1">
      <c r="A3016" t="s">
        <v>4970</v>
      </c>
      <c r="B3016">
        <v>2379</v>
      </c>
      <c r="C3016">
        <v>289859</v>
      </c>
      <c r="D3016" t="s">
        <v>5060</v>
      </c>
      <c r="E3016" t="s">
        <v>4724</v>
      </c>
      <c r="F3016">
        <v>18406</v>
      </c>
      <c r="G3016">
        <v>1219746</v>
      </c>
      <c r="H3016">
        <f t="shared" si="47"/>
        <v>0</v>
      </c>
      <c r="I3016">
        <f t="array" ref="I3016">MIN(IFERROR(FIND(IstNumbers,A3016),""))</f>
        <v>0</v>
      </c>
      <c r="J3016" s="1" t="e">
        <f>IF([first '# in title]&lt;[pos kw in title],MID([title],[pos kw in title]-6,6),#N/A)</f>
        <v>#N/A</v>
      </c>
      <c r="K3016" s="1" t="e">
        <f>IFERROR(MID(SUBSTITUTE([kw rough in title],",","."),FIND("(",[kw rough in title])+1,20),SUBSTITUTE(IFERROR(MID([kw rough in title],FIND(" ",[kw rough in title])+1,20),[kw rough in title]),",","."))</f>
        <v>#N/A</v>
      </c>
      <c r="L3016" s="1">
        <f>IFERROR(FIND("kW",[desc]),0)</f>
        <v>71</v>
      </c>
      <c r="M3016">
        <f t="array" ref="M3016">MIN(IFERROR(FIND(IstNumbers,E3016),""))</f>
        <v>29</v>
      </c>
      <c r="N3016" s="1" t="str">
        <f>IF([first '# in desc]&lt;[pos kw in desc],MID([desc],[pos kw in desc]-7,7))</f>
        <v xml:space="preserve">­me 16 </v>
      </c>
      <c r="O30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16" s="1" t="str">
        <f>TRIM(IF([first '# in desc]&lt;[pos kw in desc],MID([desc],[pos kw in desc]-6,6),FALSE))</f>
        <v>me 16</v>
      </c>
      <c r="Q3016" s="1" t="b">
        <f>IF(LEN([manuell])=0,IFERROR([kw fine in title]*1,IFERROR(SUMPRODUCT(COUNTIF(IsDigits,MID([kw in desc],ROW($A$1:$A$150),1)))=LEN([kw in desc]),#N/A)),[manuell])</f>
        <v>0</v>
      </c>
      <c r="R3016" s="1" t="b">
        <f>IF([pos kw in title]&gt;0,MID(J3016,#REF!,4),IF([first '# in title]&gt;0,MID([title],[first '# in title],3),IF([first '# in title]&gt;0,MID([desc],#REF!,3),VLOOKUP([productid],$G$2:$R$1386,8))))</f>
        <v>0</v>
      </c>
      <c r="S3016" s="1" t="e">
        <f>IF([kw in desc]=[kw rough in title],[kw in desc]*1,IFERROR(LEFT([kw_dirty],3)*1,IFERROR(LEFT([kw_dirty],2)*1,"n.a.")))</f>
        <v>#N/A</v>
      </c>
      <c r="T3016" s="1"/>
      <c r="U3016" s="1">
        <f>VLOOKUP(Tabelle1[[#This Row],[productid]],Tabelle2[#All],2,FALSE)</f>
        <v>16</v>
      </c>
    </row>
    <row r="3017" spans="1:21" hidden="1">
      <c r="A3017" t="s">
        <v>5002</v>
      </c>
      <c r="B3017">
        <v>3390</v>
      </c>
      <c r="C3017">
        <v>289859</v>
      </c>
      <c r="D3017" t="s">
        <v>5061</v>
      </c>
      <c r="E3017" t="s">
        <v>4561</v>
      </c>
      <c r="F3017">
        <v>18406</v>
      </c>
      <c r="G3017">
        <v>1750863</v>
      </c>
      <c r="H3017">
        <f t="shared" si="47"/>
        <v>28</v>
      </c>
      <c r="I3017">
        <f t="array" ref="I3017">MIN(IFERROR(FIND(IstNumbers,A3017),""))</f>
        <v>25</v>
      </c>
      <c r="J3017" s="1" t="str">
        <f>IF([first '# in title]&lt;[pos kw in title],MID([title],[pos kw in title]-6,6),#N/A)</f>
        <v xml:space="preserve">rt 42 </v>
      </c>
      <c r="K301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17" s="1">
        <f>IFERROR(FIND("kW",[desc]),0)</f>
        <v>70</v>
      </c>
      <c r="M3017">
        <f t="array" ref="M3017">MIN(IFERROR(FIND(IstNumbers,E3017),""))</f>
        <v>34</v>
      </c>
      <c r="N3017" s="1" t="str">
        <f>IF([first '# in desc]&lt;[pos kw in desc],MID([desc],[pos kw in desc]-7,7))</f>
        <v xml:space="preserve">­me 42 </v>
      </c>
      <c r="O30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17" s="1" t="str">
        <f>TRIM(IF([first '# in desc]&lt;[pos kw in desc],MID([desc],[pos kw in desc]-6,6),FALSE))</f>
        <v>me 42</v>
      </c>
      <c r="Q3017" s="1">
        <f>IF(LEN([manuell])=0,IFERROR([kw fine in title]*1,IFERROR(SUMPRODUCT(COUNTIF(IsDigits,MID([kw in desc],ROW($A$1:$A$150),1)))=LEN([kw in desc]),#N/A)),[manuell])</f>
        <v>42</v>
      </c>
      <c r="R3017" s="1" t="e">
        <f>IF([pos kw in title]&gt;0,MID(J3017,#REF!,4),IF([first '# in title]&gt;0,MID([title],[first '# in title],3),IF([first '# in title]&gt;0,MID([desc],#REF!,3),VLOOKUP([productid],$G$2:$R$1386,8))))</f>
        <v>#REF!</v>
      </c>
      <c r="S3017" s="1" t="str">
        <f>IF([kw in desc]=[kw rough in title],[kw in desc]*1,IFERROR(LEFT([kw_dirty],3)*1,IFERROR(LEFT([kw_dirty],2)*1,"n.a.")))</f>
        <v>n.a.</v>
      </c>
      <c r="T3017" s="1"/>
      <c r="U3017" s="1">
        <f>VLOOKUP(Tabelle1[[#This Row],[productid]],Tabelle2[#All],2,FALSE)</f>
        <v>42</v>
      </c>
    </row>
    <row r="3018" spans="1:21" hidden="1">
      <c r="A3018" t="s">
        <v>2399</v>
      </c>
      <c r="B3018">
        <v>2404</v>
      </c>
      <c r="C3018">
        <v>289859</v>
      </c>
      <c r="D3018" t="s">
        <v>5062</v>
      </c>
      <c r="E3018" t="s">
        <v>5063</v>
      </c>
      <c r="F3018">
        <v>18406</v>
      </c>
      <c r="G3018">
        <v>3712883</v>
      </c>
      <c r="H3018">
        <f t="shared" si="47"/>
        <v>60</v>
      </c>
      <c r="I3018">
        <f t="array" ref="I3018">MIN(IFERROR(FIND(IstNumbers,A3018),""))</f>
        <v>24</v>
      </c>
      <c r="J3018" s="1" t="str">
        <f>IF([first '# in title]&lt;[pos kw in title],MID([title],[pos kw in title]-6,6),#N/A)</f>
        <v xml:space="preserve">L (16 </v>
      </c>
      <c r="K301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18" s="1">
        <f>IFERROR(FIND("kW",[desc]),0)</f>
        <v>71</v>
      </c>
      <c r="M3018">
        <f t="array" ref="M3018">MIN(IFERROR(FIND(IstNumbers,E3018),""))</f>
        <v>29</v>
      </c>
      <c r="N3018" s="1" t="str">
        <f>IF([first '# in desc]&lt;[pos kw in desc],MID([desc],[pos kw in desc]-7,7))</f>
        <v xml:space="preserve">­me 16 </v>
      </c>
      <c r="O301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18" s="1" t="str">
        <f>TRIM(IF([first '# in desc]&lt;[pos kw in desc],MID([desc],[pos kw in desc]-6,6),FALSE))</f>
        <v>me 16</v>
      </c>
      <c r="Q3018" s="1">
        <f>IF(LEN([manuell])=0,IFERROR([kw fine in title]*1,IFERROR(SUMPRODUCT(COUNTIF(IsDigits,MID([kw in desc],ROW($A$1:$A$150),1)))=LEN([kw in desc]),#N/A)),[manuell])</f>
        <v>16</v>
      </c>
      <c r="R3018" s="1" t="e">
        <f>IF([pos kw in title]&gt;0,MID(J3018,#REF!,4),IF([first '# in title]&gt;0,MID([title],[first '# in title],3),IF([first '# in title]&gt;0,MID([desc],#REF!,3),VLOOKUP([productid],$G$2:$R$1386,8))))</f>
        <v>#REF!</v>
      </c>
      <c r="S3018" s="1" t="str">
        <f>IF([kw in desc]=[kw rough in title],[kw in desc]*1,IFERROR(LEFT([kw_dirty],3)*1,IFERROR(LEFT([kw_dirty],2)*1,"n.a.")))</f>
        <v>n.a.</v>
      </c>
      <c r="T3018" s="1"/>
      <c r="U3018" s="1">
        <f>VLOOKUP(Tabelle1[[#This Row],[productid]],Tabelle2[#All],2,FALSE)</f>
        <v>16</v>
      </c>
    </row>
    <row r="3019" spans="1:21" hidden="1">
      <c r="A3019" t="s">
        <v>563</v>
      </c>
      <c r="B3019">
        <v>3435</v>
      </c>
      <c r="C3019">
        <v>289859</v>
      </c>
      <c r="D3019" t="s">
        <v>5064</v>
      </c>
      <c r="E3019" t="s">
        <v>5065</v>
      </c>
      <c r="F3019">
        <v>18406</v>
      </c>
      <c r="G3019">
        <v>3497887</v>
      </c>
      <c r="H3019">
        <f t="shared" si="47"/>
        <v>55</v>
      </c>
      <c r="I3019">
        <f t="array" ref="I3019">MIN(IFERROR(FIND(IstNumbers,A3019),""))</f>
        <v>29</v>
      </c>
      <c r="J3019" s="1" t="str">
        <f>IF([first '# in title]&lt;[pos kw in title],MID([title],[pos kw in title]-6,6),#N/A)</f>
        <v xml:space="preserve">L (42 </v>
      </c>
      <c r="K301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19" s="1">
        <f>IFERROR(FIND("kW",[desc]),0)</f>
        <v>70</v>
      </c>
      <c r="M3019">
        <f t="array" ref="M3019">MIN(IFERROR(FIND(IstNumbers,E3019),""))</f>
        <v>34</v>
      </c>
      <c r="N3019" s="1" t="str">
        <f>IF([first '# in desc]&lt;[pos kw in desc],MID([desc],[pos kw in desc]-7,7))</f>
        <v xml:space="preserve">­me 42 </v>
      </c>
      <c r="O30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19" s="1" t="str">
        <f>TRIM(IF([first '# in desc]&lt;[pos kw in desc],MID([desc],[pos kw in desc]-6,6),FALSE))</f>
        <v>me 42</v>
      </c>
      <c r="Q3019" s="1">
        <f>IF(LEN([manuell])=0,IFERROR([kw fine in title]*1,IFERROR(SUMPRODUCT(COUNTIF(IsDigits,MID([kw in desc],ROW($A$1:$A$150),1)))=LEN([kw in desc]),#N/A)),[manuell])</f>
        <v>42</v>
      </c>
      <c r="R3019" s="1" t="e">
        <f>IF([pos kw in title]&gt;0,MID(J3019,#REF!,4),IF([first '# in title]&gt;0,MID([title],[first '# in title],3),IF([first '# in title]&gt;0,MID([desc],#REF!,3),VLOOKUP([productid],$G$2:$R$1386,8))))</f>
        <v>#REF!</v>
      </c>
      <c r="S3019" s="1" t="str">
        <f>IF([kw in desc]=[kw rough in title],[kw in desc]*1,IFERROR(LEFT([kw_dirty],3)*1,IFERROR(LEFT([kw_dirty],2)*1,"n.a.")))</f>
        <v>n.a.</v>
      </c>
      <c r="T3019" s="1"/>
      <c r="U3019" s="1">
        <f>VLOOKUP(Tabelle1[[#This Row],[productid]],Tabelle2[#All],2,FALSE)</f>
        <v>42</v>
      </c>
    </row>
    <row r="3020" spans="1:21" hidden="1">
      <c r="A3020" t="s">
        <v>5002</v>
      </c>
      <c r="B3020">
        <v>3395</v>
      </c>
      <c r="C3020">
        <v>289859</v>
      </c>
      <c r="D3020" t="s">
        <v>5066</v>
      </c>
      <c r="E3020" t="s">
        <v>5067</v>
      </c>
      <c r="F3020">
        <v>18406</v>
      </c>
      <c r="G3020">
        <v>1750863</v>
      </c>
      <c r="H3020">
        <f t="shared" si="47"/>
        <v>28</v>
      </c>
      <c r="I3020">
        <f t="array" ref="I3020">MIN(IFERROR(FIND(IstNumbers,A3020),""))</f>
        <v>25</v>
      </c>
      <c r="J3020" s="1" t="str">
        <f>IF([first '# in title]&lt;[pos kw in title],MID([title],[pos kw in title]-6,6),#N/A)</f>
        <v xml:space="preserve">rt 42 </v>
      </c>
      <c r="K302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20" s="1">
        <f>IFERROR(FIND("kW",[desc]),0)</f>
        <v>70</v>
      </c>
      <c r="M3020">
        <f t="array" ref="M3020">MIN(IFERROR(FIND(IstNumbers,E3020),""))</f>
        <v>34</v>
      </c>
      <c r="N3020" s="1" t="str">
        <f>IF([first '# in desc]&lt;[pos kw in desc],MID([desc],[pos kw in desc]-7,7))</f>
        <v xml:space="preserve">­me 42 </v>
      </c>
      <c r="O30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20" s="1" t="str">
        <f>TRIM(IF([first '# in desc]&lt;[pos kw in desc],MID([desc],[pos kw in desc]-6,6),FALSE))</f>
        <v>me 42</v>
      </c>
      <c r="Q3020" s="1">
        <f>IF(LEN([manuell])=0,IFERROR([kw fine in title]*1,IFERROR(SUMPRODUCT(COUNTIF(IsDigits,MID([kw in desc],ROW($A$1:$A$150),1)))=LEN([kw in desc]),#N/A)),[manuell])</f>
        <v>42</v>
      </c>
      <c r="R3020" s="1" t="e">
        <f>IF([pos kw in title]&gt;0,MID(J3020,#REF!,4),IF([first '# in title]&gt;0,MID([title],[first '# in title],3),IF([first '# in title]&gt;0,MID([desc],#REF!,3),VLOOKUP([productid],$G$2:$R$1386,8))))</f>
        <v>#REF!</v>
      </c>
      <c r="S3020" s="1" t="str">
        <f>IF([kw in desc]=[kw rough in title],[kw in desc]*1,IFERROR(LEFT([kw_dirty],3)*1,IFERROR(LEFT([kw_dirty],2)*1,"n.a.")))</f>
        <v>n.a.</v>
      </c>
      <c r="T3020" s="1"/>
      <c r="U3020" s="1">
        <f>VLOOKUP(Tabelle1[[#This Row],[productid]],Tabelle2[#All],2,FALSE)</f>
        <v>42</v>
      </c>
    </row>
    <row r="3021" spans="1:21" hidden="1">
      <c r="A3021" t="s">
        <v>2399</v>
      </c>
      <c r="B3021">
        <v>2409</v>
      </c>
      <c r="C3021">
        <v>289859</v>
      </c>
      <c r="D3021" t="s">
        <v>5068</v>
      </c>
      <c r="E3021" t="s">
        <v>5069</v>
      </c>
      <c r="F3021">
        <v>18406</v>
      </c>
      <c r="G3021">
        <v>3712883</v>
      </c>
      <c r="H3021">
        <f t="shared" si="47"/>
        <v>60</v>
      </c>
      <c r="I3021">
        <f t="array" ref="I3021">MIN(IFERROR(FIND(IstNumbers,A3021),""))</f>
        <v>24</v>
      </c>
      <c r="J3021" s="1" t="str">
        <f>IF([first '# in title]&lt;[pos kw in title],MID([title],[pos kw in title]-6,6),#N/A)</f>
        <v xml:space="preserve">L (16 </v>
      </c>
      <c r="K302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21" s="1">
        <f>IFERROR(FIND("kW",[desc]),0)</f>
        <v>71</v>
      </c>
      <c r="M3021">
        <f t="array" ref="M3021">MIN(IFERROR(FIND(IstNumbers,E3021),""))</f>
        <v>29</v>
      </c>
      <c r="N3021" s="1" t="str">
        <f>IF([first '# in desc]&lt;[pos kw in desc],MID([desc],[pos kw in desc]-7,7))</f>
        <v xml:space="preserve">­me 16 </v>
      </c>
      <c r="O302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21" s="1" t="str">
        <f>TRIM(IF([first '# in desc]&lt;[pos kw in desc],MID([desc],[pos kw in desc]-6,6),FALSE))</f>
        <v>me 16</v>
      </c>
      <c r="Q3021" s="1">
        <f>IF(LEN([manuell])=0,IFERROR([kw fine in title]*1,IFERROR(SUMPRODUCT(COUNTIF(IsDigits,MID([kw in desc],ROW($A$1:$A$150),1)))=LEN([kw in desc]),#N/A)),[manuell])</f>
        <v>16</v>
      </c>
      <c r="R3021" s="1" t="e">
        <f>IF([pos kw in title]&gt;0,MID(J3021,#REF!,4),IF([first '# in title]&gt;0,MID([title],[first '# in title],3),IF([first '# in title]&gt;0,MID([desc],#REF!,3),VLOOKUP([productid],$G$2:$R$1386,8))))</f>
        <v>#REF!</v>
      </c>
      <c r="S3021" s="1" t="str">
        <f>IF([kw in desc]=[kw rough in title],[kw in desc]*1,IFERROR(LEFT([kw_dirty],3)*1,IFERROR(LEFT([kw_dirty],2)*1,"n.a.")))</f>
        <v>n.a.</v>
      </c>
      <c r="T3021" s="1"/>
      <c r="U3021" s="1">
        <f>VLOOKUP(Tabelle1[[#This Row],[productid]],Tabelle2[#All],2,FALSE)</f>
        <v>16</v>
      </c>
    </row>
    <row r="3022" spans="1:21" hidden="1">
      <c r="A3022" t="s">
        <v>563</v>
      </c>
      <c r="B3022">
        <v>3435</v>
      </c>
      <c r="C3022">
        <v>289859</v>
      </c>
      <c r="D3022" t="s">
        <v>5070</v>
      </c>
      <c r="E3022" t="s">
        <v>5071</v>
      </c>
      <c r="F3022">
        <v>18406</v>
      </c>
      <c r="G3022">
        <v>3497887</v>
      </c>
      <c r="H3022">
        <f t="shared" si="47"/>
        <v>55</v>
      </c>
      <c r="I3022">
        <f t="array" ref="I3022">MIN(IFERROR(FIND(IstNumbers,A3022),""))</f>
        <v>29</v>
      </c>
      <c r="J3022" s="1" t="str">
        <f>IF([first '# in title]&lt;[pos kw in title],MID([title],[pos kw in title]-6,6),#N/A)</f>
        <v xml:space="preserve">L (42 </v>
      </c>
      <c r="K302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22" s="1">
        <f>IFERROR(FIND("kW",[desc]),0)</f>
        <v>70</v>
      </c>
      <c r="M3022">
        <f t="array" ref="M3022">MIN(IFERROR(FIND(IstNumbers,E3022),""))</f>
        <v>34</v>
      </c>
      <c r="N3022" s="1" t="str">
        <f>IF([first '# in desc]&lt;[pos kw in desc],MID([desc],[pos kw in desc]-7,7))</f>
        <v xml:space="preserve">­me 42 </v>
      </c>
      <c r="O30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22" s="1" t="str">
        <f>TRIM(IF([first '# in desc]&lt;[pos kw in desc],MID([desc],[pos kw in desc]-6,6),FALSE))</f>
        <v>me 42</v>
      </c>
      <c r="Q3022" s="1">
        <f>IF(LEN([manuell])=0,IFERROR([kw fine in title]*1,IFERROR(SUMPRODUCT(COUNTIF(IsDigits,MID([kw in desc],ROW($A$1:$A$150),1)))=LEN([kw in desc]),#N/A)),[manuell])</f>
        <v>42</v>
      </c>
      <c r="R3022" s="1" t="e">
        <f>IF([pos kw in title]&gt;0,MID(J3022,#REF!,4),IF([first '# in title]&gt;0,MID([title],[first '# in title],3),IF([first '# in title]&gt;0,MID([desc],#REF!,3),VLOOKUP([productid],$G$2:$R$1386,8))))</f>
        <v>#REF!</v>
      </c>
      <c r="S3022" s="1" t="str">
        <f>IF([kw in desc]=[kw rough in title],[kw in desc]*1,IFERROR(LEFT([kw_dirty],3)*1,IFERROR(LEFT([kw_dirty],2)*1,"n.a.")))</f>
        <v>n.a.</v>
      </c>
      <c r="T3022" s="1"/>
      <c r="U3022" s="1">
        <f>VLOOKUP(Tabelle1[[#This Row],[productid]],Tabelle2[#All],2,FALSE)</f>
        <v>42</v>
      </c>
    </row>
    <row r="3023" spans="1:21" hidden="1">
      <c r="A3023" t="s">
        <v>5002</v>
      </c>
      <c r="B3023">
        <v>3395</v>
      </c>
      <c r="C3023">
        <v>289859</v>
      </c>
      <c r="D3023" t="s">
        <v>5072</v>
      </c>
      <c r="E3023" t="s">
        <v>4579</v>
      </c>
      <c r="F3023">
        <v>18406</v>
      </c>
      <c r="G3023">
        <v>1750863</v>
      </c>
      <c r="H3023">
        <f t="shared" si="47"/>
        <v>28</v>
      </c>
      <c r="I3023">
        <f t="array" ref="I3023">MIN(IFERROR(FIND(IstNumbers,A3023),""))</f>
        <v>25</v>
      </c>
      <c r="J3023" s="1" t="str">
        <f>IF([first '# in title]&lt;[pos kw in title],MID([title],[pos kw in title]-6,6),#N/A)</f>
        <v xml:space="preserve">rt 42 </v>
      </c>
      <c r="K302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23" s="1">
        <f>IFERROR(FIND("kW",[desc]),0)</f>
        <v>70</v>
      </c>
      <c r="M3023">
        <f t="array" ref="M3023">MIN(IFERROR(FIND(IstNumbers,E3023),""))</f>
        <v>34</v>
      </c>
      <c r="N3023" s="1" t="str">
        <f>IF([first '# in desc]&lt;[pos kw in desc],MID([desc],[pos kw in desc]-7,7))</f>
        <v xml:space="preserve">­me 42 </v>
      </c>
      <c r="O30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23" s="1" t="str">
        <f>TRIM(IF([first '# in desc]&lt;[pos kw in desc],MID([desc],[pos kw in desc]-6,6),FALSE))</f>
        <v>me 42</v>
      </c>
      <c r="Q3023" s="1">
        <f>IF(LEN([manuell])=0,IFERROR([kw fine in title]*1,IFERROR(SUMPRODUCT(COUNTIF(IsDigits,MID([kw in desc],ROW($A$1:$A$150),1)))=LEN([kw in desc]),#N/A)),[manuell])</f>
        <v>42</v>
      </c>
      <c r="R3023" s="1" t="e">
        <f>IF([pos kw in title]&gt;0,MID(J3023,#REF!,4),IF([first '# in title]&gt;0,MID([title],[first '# in title],3),IF([first '# in title]&gt;0,MID([desc],#REF!,3),VLOOKUP([productid],$G$2:$R$1386,8))))</f>
        <v>#REF!</v>
      </c>
      <c r="S3023" s="1" t="str">
        <f>IF([kw in desc]=[kw rough in title],[kw in desc]*1,IFERROR(LEFT([kw_dirty],3)*1,IFERROR(LEFT([kw_dirty],2)*1,"n.a.")))</f>
        <v>n.a.</v>
      </c>
      <c r="T3023" s="1"/>
      <c r="U3023" s="1">
        <f>VLOOKUP(Tabelle1[[#This Row],[productid]],Tabelle2[#All],2,FALSE)</f>
        <v>42</v>
      </c>
    </row>
    <row r="3024" spans="1:21" hidden="1">
      <c r="A3024" t="s">
        <v>2399</v>
      </c>
      <c r="B3024">
        <v>2409</v>
      </c>
      <c r="C3024">
        <v>289859</v>
      </c>
      <c r="D3024" t="s">
        <v>5073</v>
      </c>
      <c r="E3024" t="s">
        <v>4362</v>
      </c>
      <c r="F3024">
        <v>18406</v>
      </c>
      <c r="G3024">
        <v>3712883</v>
      </c>
      <c r="H3024">
        <f t="shared" si="47"/>
        <v>60</v>
      </c>
      <c r="I3024">
        <f t="array" ref="I3024">MIN(IFERROR(FIND(IstNumbers,A3024),""))</f>
        <v>24</v>
      </c>
      <c r="J3024" s="1" t="str">
        <f>IF([first '# in title]&lt;[pos kw in title],MID([title],[pos kw in title]-6,6),#N/A)</f>
        <v xml:space="preserve">L (16 </v>
      </c>
      <c r="K302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24" s="1">
        <f>IFERROR(FIND("kW",[desc]),0)</f>
        <v>71</v>
      </c>
      <c r="M3024">
        <f t="array" ref="M3024">MIN(IFERROR(FIND(IstNumbers,E3024),""))</f>
        <v>29</v>
      </c>
      <c r="N3024" s="1" t="str">
        <f>IF([first '# in desc]&lt;[pos kw in desc],MID([desc],[pos kw in desc]-7,7))</f>
        <v xml:space="preserve">­me 16 </v>
      </c>
      <c r="O302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24" s="1" t="str">
        <f>TRIM(IF([first '# in desc]&lt;[pos kw in desc],MID([desc],[pos kw in desc]-6,6),FALSE))</f>
        <v>me 16</v>
      </c>
      <c r="Q3024" s="1">
        <f>IF(LEN([manuell])=0,IFERROR([kw fine in title]*1,IFERROR(SUMPRODUCT(COUNTIF(IsDigits,MID([kw in desc],ROW($A$1:$A$150),1)))=LEN([kw in desc]),#N/A)),[manuell])</f>
        <v>16</v>
      </c>
      <c r="R3024" s="1" t="e">
        <f>IF([pos kw in title]&gt;0,MID(J3024,#REF!,4),IF([first '# in title]&gt;0,MID([title],[first '# in title],3),IF([first '# in title]&gt;0,MID([desc],#REF!,3),VLOOKUP([productid],$G$2:$R$1386,8))))</f>
        <v>#REF!</v>
      </c>
      <c r="S3024" s="1" t="str">
        <f>IF([kw in desc]=[kw rough in title],[kw in desc]*1,IFERROR(LEFT([kw_dirty],3)*1,IFERROR(LEFT([kw_dirty],2)*1,"n.a.")))</f>
        <v>n.a.</v>
      </c>
      <c r="T3024" s="1"/>
      <c r="U3024" s="1">
        <f>VLOOKUP(Tabelle1[[#This Row],[productid]],Tabelle2[#All],2,FALSE)</f>
        <v>16</v>
      </c>
    </row>
    <row r="3025" spans="1:21" hidden="1">
      <c r="A3025" t="s">
        <v>563</v>
      </c>
      <c r="B3025">
        <v>3440</v>
      </c>
      <c r="C3025">
        <v>289859</v>
      </c>
      <c r="D3025" t="s">
        <v>5074</v>
      </c>
      <c r="E3025" t="s">
        <v>5075</v>
      </c>
      <c r="F3025">
        <v>18406</v>
      </c>
      <c r="G3025">
        <v>3497887</v>
      </c>
      <c r="H3025">
        <f t="shared" si="47"/>
        <v>55</v>
      </c>
      <c r="I3025">
        <f t="array" ref="I3025">MIN(IFERROR(FIND(IstNumbers,A3025),""))</f>
        <v>29</v>
      </c>
      <c r="J3025" s="1" t="str">
        <f>IF([first '# in title]&lt;[pos kw in title],MID([title],[pos kw in title]-6,6),#N/A)</f>
        <v xml:space="preserve">L (42 </v>
      </c>
      <c r="K302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25" s="1">
        <f>IFERROR(FIND("kW",[desc]),0)</f>
        <v>70</v>
      </c>
      <c r="M3025">
        <f t="array" ref="M3025">MIN(IFERROR(FIND(IstNumbers,E3025),""))</f>
        <v>34</v>
      </c>
      <c r="N3025" s="1" t="str">
        <f>IF([first '# in desc]&lt;[pos kw in desc],MID([desc],[pos kw in desc]-7,7))</f>
        <v xml:space="preserve">­me 42 </v>
      </c>
      <c r="O30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25" s="1" t="str">
        <f>TRIM(IF([first '# in desc]&lt;[pos kw in desc],MID([desc],[pos kw in desc]-6,6),FALSE))</f>
        <v>me 42</v>
      </c>
      <c r="Q3025" s="1">
        <f>IF(LEN([manuell])=0,IFERROR([kw fine in title]*1,IFERROR(SUMPRODUCT(COUNTIF(IsDigits,MID([kw in desc],ROW($A$1:$A$150),1)))=LEN([kw in desc]),#N/A)),[manuell])</f>
        <v>42</v>
      </c>
      <c r="R3025" s="1" t="e">
        <f>IF([pos kw in title]&gt;0,MID(J3025,#REF!,4),IF([first '# in title]&gt;0,MID([title],[first '# in title],3),IF([first '# in title]&gt;0,MID([desc],#REF!,3),VLOOKUP([productid],$G$2:$R$1386,8))))</f>
        <v>#REF!</v>
      </c>
      <c r="S3025" s="1" t="str">
        <f>IF([kw in desc]=[kw rough in title],[kw in desc]*1,IFERROR(LEFT([kw_dirty],3)*1,IFERROR(LEFT([kw_dirty],2)*1,"n.a.")))</f>
        <v>n.a.</v>
      </c>
      <c r="T3025" s="1"/>
      <c r="U3025" s="1">
        <f>VLOOKUP(Tabelle1[[#This Row],[productid]],Tabelle2[#All],2,FALSE)</f>
        <v>42</v>
      </c>
    </row>
    <row r="3026" spans="1:21">
      <c r="A3026" t="s">
        <v>4033</v>
      </c>
      <c r="B3026">
        <v>1782</v>
      </c>
      <c r="C3026">
        <v>223861</v>
      </c>
      <c r="D3026" t="s">
        <v>5076</v>
      </c>
      <c r="E3026" t="s">
        <v>4588</v>
      </c>
      <c r="F3026">
        <v>18406</v>
      </c>
      <c r="G3026">
        <v>3725833</v>
      </c>
      <c r="H3026">
        <f t="shared" si="47"/>
        <v>0</v>
      </c>
      <c r="I3026">
        <f t="array" ref="I3026">MIN(IFERROR(FIND(IstNumbers,A3026),""))</f>
        <v>8</v>
      </c>
      <c r="J3026" s="1" t="e">
        <f>IF([first '# in title]&lt;[pos kw in title],MID([title],[pos kw in title]-6,6),#N/A)</f>
        <v>#N/A</v>
      </c>
      <c r="K3026" s="1" t="e">
        <f>IFERROR(MID(SUBSTITUTE([kw rough in title],",","."),FIND("(",[kw rough in title])+1,20),SUBSTITUTE(IFERROR(MID([kw rough in title],FIND(" ",[kw rough in title])+1,20),[kw rough in title]),",","."))</f>
        <v>#N/A</v>
      </c>
      <c r="L3026" s="1">
        <f>IFERROR(FIND("kW",[desc]),0)</f>
        <v>0</v>
      </c>
      <c r="M3026">
        <f t="array" ref="M3026">MIN(IFERROR(FIND(IstNumbers,E3026),""))</f>
        <v>25</v>
      </c>
      <c r="N3026" s="1" t="b">
        <f>IF([first '# in desc]&lt;[pos kw in desc],MID([desc],[pos kw in desc]-7,7))</f>
        <v>0</v>
      </c>
      <c r="O30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26" s="1" t="str">
        <f>TRIM(IF([first '# in desc]&lt;[pos kw in desc],MID([desc],[pos kw in desc]-6,6),FALSE))</f>
        <v>FALSCH</v>
      </c>
      <c r="Q3026" s="1" t="b">
        <f>IF(LEN([manuell])=0,IFERROR([kw fine in title]*1,IFERROR(SUMPRODUCT(COUNTIF(IsDigits,MID([kw in desc],ROW($A$1:$A$150),1)))=LEN([kw in desc]),#N/A)),[manuell])</f>
        <v>0</v>
      </c>
      <c r="R3026" s="1" t="str">
        <f>IF([pos kw in title]&gt;0,MID(J3026,#REF!,4),IF([first '# in title]&gt;0,MID([title],[first '# in title],3),IF([first '# in title]&gt;0,MID([desc],#REF!,3),VLOOKUP([productid],$G$2:$R$1386,8))))</f>
        <v>24D</v>
      </c>
      <c r="S3026" s="1" t="e">
        <f>IF([kw in desc]=[kw rough in title],[kw in desc]*1,IFERROR(LEFT([kw_dirty],3)*1,IFERROR(LEFT([kw_dirty],2)*1,"n.a.")))</f>
        <v>#N/A</v>
      </c>
      <c r="T3026" s="1"/>
      <c r="U3026" s="1" t="e">
        <f>VLOOKUP(Tabelle1[[#This Row],[productid]],Tabelle2[#All],2,FALSE)</f>
        <v>#N/A</v>
      </c>
    </row>
    <row r="3027" spans="1:21" hidden="1">
      <c r="A3027" t="s">
        <v>5002</v>
      </c>
      <c r="B3027">
        <v>3395</v>
      </c>
      <c r="C3027">
        <v>289859</v>
      </c>
      <c r="D3027" t="s">
        <v>5077</v>
      </c>
      <c r="E3027" t="s">
        <v>4584</v>
      </c>
      <c r="F3027">
        <v>18406</v>
      </c>
      <c r="G3027">
        <v>1750863</v>
      </c>
      <c r="H3027">
        <f t="shared" si="47"/>
        <v>28</v>
      </c>
      <c r="I3027">
        <f t="array" ref="I3027">MIN(IFERROR(FIND(IstNumbers,A3027),""))</f>
        <v>25</v>
      </c>
      <c r="J3027" s="1" t="str">
        <f>IF([first '# in title]&lt;[pos kw in title],MID([title],[pos kw in title]-6,6),#N/A)</f>
        <v xml:space="preserve">rt 42 </v>
      </c>
      <c r="K302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27" s="1">
        <f>IFERROR(FIND("kW",[desc]),0)</f>
        <v>70</v>
      </c>
      <c r="M3027">
        <f t="array" ref="M3027">MIN(IFERROR(FIND(IstNumbers,E3027),""))</f>
        <v>34</v>
      </c>
      <c r="N3027" s="1" t="str">
        <f>IF([first '# in desc]&lt;[pos kw in desc],MID([desc],[pos kw in desc]-7,7))</f>
        <v xml:space="preserve">­me 42 </v>
      </c>
      <c r="O30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27" s="1" t="str">
        <f>TRIM(IF([first '# in desc]&lt;[pos kw in desc],MID([desc],[pos kw in desc]-6,6),FALSE))</f>
        <v>me 42</v>
      </c>
      <c r="Q3027" s="1">
        <f>IF(LEN([manuell])=0,IFERROR([kw fine in title]*1,IFERROR(SUMPRODUCT(COUNTIF(IsDigits,MID([kw in desc],ROW($A$1:$A$150),1)))=LEN([kw in desc]),#N/A)),[manuell])</f>
        <v>42</v>
      </c>
      <c r="R3027" s="1" t="e">
        <f>IF([pos kw in title]&gt;0,MID(J3027,#REF!,4),IF([first '# in title]&gt;0,MID([title],[first '# in title],3),IF([first '# in title]&gt;0,MID([desc],#REF!,3),VLOOKUP([productid],$G$2:$R$1386,8))))</f>
        <v>#REF!</v>
      </c>
      <c r="S3027" s="1" t="str">
        <f>IF([kw in desc]=[kw rough in title],[kw in desc]*1,IFERROR(LEFT([kw_dirty],3)*1,IFERROR(LEFT([kw_dirty],2)*1,"n.a.")))</f>
        <v>n.a.</v>
      </c>
      <c r="T3027" s="1"/>
      <c r="U3027" s="1">
        <f>VLOOKUP(Tabelle1[[#This Row],[productid]],Tabelle2[#All],2,FALSE)</f>
        <v>42</v>
      </c>
    </row>
    <row r="3028" spans="1:21" hidden="1">
      <c r="A3028" t="s">
        <v>2399</v>
      </c>
      <c r="B3028">
        <v>2409</v>
      </c>
      <c r="C3028">
        <v>289859</v>
      </c>
      <c r="D3028" t="s">
        <v>5078</v>
      </c>
      <c r="E3028" t="s">
        <v>5079</v>
      </c>
      <c r="F3028">
        <v>18406</v>
      </c>
      <c r="G3028">
        <v>3712883</v>
      </c>
      <c r="H3028">
        <f t="shared" si="47"/>
        <v>60</v>
      </c>
      <c r="I3028">
        <f t="array" ref="I3028">MIN(IFERROR(FIND(IstNumbers,A3028),""))</f>
        <v>24</v>
      </c>
      <c r="J3028" s="1" t="str">
        <f>IF([first '# in title]&lt;[pos kw in title],MID([title],[pos kw in title]-6,6),#N/A)</f>
        <v xml:space="preserve">L (16 </v>
      </c>
      <c r="K302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28" s="1">
        <f>IFERROR(FIND("kW",[desc]),0)</f>
        <v>71</v>
      </c>
      <c r="M3028">
        <f t="array" ref="M3028">MIN(IFERROR(FIND(IstNumbers,E3028),""))</f>
        <v>29</v>
      </c>
      <c r="N3028" s="1" t="str">
        <f>IF([first '# in desc]&lt;[pos kw in desc],MID([desc],[pos kw in desc]-7,7))</f>
        <v xml:space="preserve">­me 16 </v>
      </c>
      <c r="O302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28" s="1" t="str">
        <f>TRIM(IF([first '# in desc]&lt;[pos kw in desc],MID([desc],[pos kw in desc]-6,6),FALSE))</f>
        <v>me 16</v>
      </c>
      <c r="Q3028" s="1">
        <f>IF(LEN([manuell])=0,IFERROR([kw fine in title]*1,IFERROR(SUMPRODUCT(COUNTIF(IsDigits,MID([kw in desc],ROW($A$1:$A$150),1)))=LEN([kw in desc]),#N/A)),[manuell])</f>
        <v>16</v>
      </c>
      <c r="R3028" s="1" t="e">
        <f>IF([pos kw in title]&gt;0,MID(J3028,#REF!,4),IF([first '# in title]&gt;0,MID([title],[first '# in title],3),IF([first '# in title]&gt;0,MID([desc],#REF!,3),VLOOKUP([productid],$G$2:$R$1386,8))))</f>
        <v>#REF!</v>
      </c>
      <c r="S3028" s="1" t="str">
        <f>IF([kw in desc]=[kw rough in title],[kw in desc]*1,IFERROR(LEFT([kw_dirty],3)*1,IFERROR(LEFT([kw_dirty],2)*1,"n.a.")))</f>
        <v>n.a.</v>
      </c>
      <c r="T3028" s="1"/>
      <c r="U3028" s="1">
        <f>VLOOKUP(Tabelle1[[#This Row],[productid]],Tabelle2[#All],2,FALSE)</f>
        <v>16</v>
      </c>
    </row>
    <row r="3029" spans="1:21" hidden="1">
      <c r="A3029" t="s">
        <v>563</v>
      </c>
      <c r="B3029">
        <v>3440</v>
      </c>
      <c r="C3029">
        <v>289859</v>
      </c>
      <c r="D3029" t="s">
        <v>5080</v>
      </c>
      <c r="E3029" t="s">
        <v>5081</v>
      </c>
      <c r="F3029">
        <v>18406</v>
      </c>
      <c r="G3029">
        <v>3497887</v>
      </c>
      <c r="H3029">
        <f t="shared" si="47"/>
        <v>55</v>
      </c>
      <c r="I3029">
        <f t="array" ref="I3029">MIN(IFERROR(FIND(IstNumbers,A3029),""))</f>
        <v>29</v>
      </c>
      <c r="J3029" s="1" t="str">
        <f>IF([first '# in title]&lt;[pos kw in title],MID([title],[pos kw in title]-6,6),#N/A)</f>
        <v xml:space="preserve">L (42 </v>
      </c>
      <c r="K302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29" s="1">
        <f>IFERROR(FIND("kW",[desc]),0)</f>
        <v>70</v>
      </c>
      <c r="M3029">
        <f t="array" ref="M3029">MIN(IFERROR(FIND(IstNumbers,E3029),""))</f>
        <v>34</v>
      </c>
      <c r="N3029" s="1" t="str">
        <f>IF([first '# in desc]&lt;[pos kw in desc],MID([desc],[pos kw in desc]-7,7))</f>
        <v xml:space="preserve">­me 42 </v>
      </c>
      <c r="O30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29" s="1" t="str">
        <f>TRIM(IF([first '# in desc]&lt;[pos kw in desc],MID([desc],[pos kw in desc]-6,6),FALSE))</f>
        <v>me 42</v>
      </c>
      <c r="Q3029" s="1">
        <f>IF(LEN([manuell])=0,IFERROR([kw fine in title]*1,IFERROR(SUMPRODUCT(COUNTIF(IsDigits,MID([kw in desc],ROW($A$1:$A$150),1)))=LEN([kw in desc]),#N/A)),[manuell])</f>
        <v>42</v>
      </c>
      <c r="R3029" s="1" t="e">
        <f>IF([pos kw in title]&gt;0,MID(J3029,#REF!,4),IF([first '# in title]&gt;0,MID([title],[first '# in title],3),IF([first '# in title]&gt;0,MID([desc],#REF!,3),VLOOKUP([productid],$G$2:$R$1386,8))))</f>
        <v>#REF!</v>
      </c>
      <c r="S3029" s="1" t="str">
        <f>IF([kw in desc]=[kw rough in title],[kw in desc]*1,IFERROR(LEFT([kw_dirty],3)*1,IFERROR(LEFT([kw_dirty],2)*1,"n.a.")))</f>
        <v>n.a.</v>
      </c>
      <c r="T3029" s="1"/>
      <c r="U3029" s="1">
        <f>VLOOKUP(Tabelle1[[#This Row],[productid]],Tabelle2[#All],2,FALSE)</f>
        <v>42</v>
      </c>
    </row>
    <row r="3030" spans="1:21">
      <c r="A3030" t="s">
        <v>4033</v>
      </c>
      <c r="B3030">
        <v>1782</v>
      </c>
      <c r="C3030">
        <v>223861</v>
      </c>
      <c r="D3030" t="s">
        <v>5082</v>
      </c>
      <c r="E3030" t="s">
        <v>4588</v>
      </c>
      <c r="F3030">
        <v>18406</v>
      </c>
      <c r="G3030">
        <v>3725833</v>
      </c>
      <c r="H3030">
        <f t="shared" si="47"/>
        <v>0</v>
      </c>
      <c r="I3030">
        <f t="array" ref="I3030">MIN(IFERROR(FIND(IstNumbers,A3030),""))</f>
        <v>8</v>
      </c>
      <c r="J3030" s="1" t="e">
        <f>IF([first '# in title]&lt;[pos kw in title],MID([title],[pos kw in title]-6,6),#N/A)</f>
        <v>#N/A</v>
      </c>
      <c r="K3030" s="1" t="e">
        <f>IFERROR(MID(SUBSTITUTE([kw rough in title],",","."),FIND("(",[kw rough in title])+1,20),SUBSTITUTE(IFERROR(MID([kw rough in title],FIND(" ",[kw rough in title])+1,20),[kw rough in title]),",","."))</f>
        <v>#N/A</v>
      </c>
      <c r="L3030" s="1">
        <f>IFERROR(FIND("kW",[desc]),0)</f>
        <v>0</v>
      </c>
      <c r="M3030">
        <f t="array" ref="M3030">MIN(IFERROR(FIND(IstNumbers,E3030),""))</f>
        <v>25</v>
      </c>
      <c r="N3030" s="1" t="b">
        <f>IF([first '# in desc]&lt;[pos kw in desc],MID([desc],[pos kw in desc]-7,7))</f>
        <v>0</v>
      </c>
      <c r="O30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30" s="1" t="str">
        <f>TRIM(IF([first '# in desc]&lt;[pos kw in desc],MID([desc],[pos kw in desc]-6,6),FALSE))</f>
        <v>FALSCH</v>
      </c>
      <c r="Q3030" s="1" t="b">
        <f>IF(LEN([manuell])=0,IFERROR([kw fine in title]*1,IFERROR(SUMPRODUCT(COUNTIF(IsDigits,MID([kw in desc],ROW($A$1:$A$150),1)))=LEN([kw in desc]),#N/A)),[manuell])</f>
        <v>0</v>
      </c>
      <c r="R3030" s="1" t="str">
        <f>IF([pos kw in title]&gt;0,MID(J3030,#REF!,4),IF([first '# in title]&gt;0,MID([title],[first '# in title],3),IF([first '# in title]&gt;0,MID([desc],#REF!,3),VLOOKUP([productid],$G$2:$R$1386,8))))</f>
        <v>24D</v>
      </c>
      <c r="S3030" s="1" t="e">
        <f>IF([kw in desc]=[kw rough in title],[kw in desc]*1,IFERROR(LEFT([kw_dirty],3)*1,IFERROR(LEFT([kw_dirty],2)*1,"n.a.")))</f>
        <v>#N/A</v>
      </c>
      <c r="T3030" s="1"/>
      <c r="U3030" s="1" t="e">
        <f>VLOOKUP(Tabelle1[[#This Row],[productid]],Tabelle2[#All],2,FALSE)</f>
        <v>#N/A</v>
      </c>
    </row>
    <row r="3031" spans="1:21" hidden="1">
      <c r="A3031" t="s">
        <v>5002</v>
      </c>
      <c r="B3031">
        <v>3395</v>
      </c>
      <c r="C3031">
        <v>289859</v>
      </c>
      <c r="D3031" t="s">
        <v>5083</v>
      </c>
      <c r="E3031" t="s">
        <v>4663</v>
      </c>
      <c r="F3031">
        <v>18406</v>
      </c>
      <c r="G3031">
        <v>1750863</v>
      </c>
      <c r="H3031">
        <f t="shared" si="47"/>
        <v>28</v>
      </c>
      <c r="I3031">
        <f t="array" ref="I3031">MIN(IFERROR(FIND(IstNumbers,A3031),""))</f>
        <v>25</v>
      </c>
      <c r="J3031" s="1" t="str">
        <f>IF([first '# in title]&lt;[pos kw in title],MID([title],[pos kw in title]-6,6),#N/A)</f>
        <v xml:space="preserve">rt 42 </v>
      </c>
      <c r="K303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31" s="1">
        <f>IFERROR(FIND("kW",[desc]),0)</f>
        <v>70</v>
      </c>
      <c r="M3031">
        <f t="array" ref="M3031">MIN(IFERROR(FIND(IstNumbers,E3031),""))</f>
        <v>34</v>
      </c>
      <c r="N3031" s="1" t="str">
        <f>IF([first '# in desc]&lt;[pos kw in desc],MID([desc],[pos kw in desc]-7,7))</f>
        <v xml:space="preserve">­me 42 </v>
      </c>
      <c r="O30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31" s="1" t="str">
        <f>TRIM(IF([first '# in desc]&lt;[pos kw in desc],MID([desc],[pos kw in desc]-6,6),FALSE))</f>
        <v>me 42</v>
      </c>
      <c r="Q3031" s="1">
        <f>IF(LEN([manuell])=0,IFERROR([kw fine in title]*1,IFERROR(SUMPRODUCT(COUNTIF(IsDigits,MID([kw in desc],ROW($A$1:$A$150),1)))=LEN([kw in desc]),#N/A)),[manuell])</f>
        <v>42</v>
      </c>
      <c r="R3031" s="1" t="e">
        <f>IF([pos kw in title]&gt;0,MID(J3031,#REF!,4),IF([first '# in title]&gt;0,MID([title],[first '# in title],3),IF([first '# in title]&gt;0,MID([desc],#REF!,3),VLOOKUP([productid],$G$2:$R$1386,8))))</f>
        <v>#REF!</v>
      </c>
      <c r="S3031" s="1" t="str">
        <f>IF([kw in desc]=[kw rough in title],[kw in desc]*1,IFERROR(LEFT([kw_dirty],3)*1,IFERROR(LEFT([kw_dirty],2)*1,"n.a.")))</f>
        <v>n.a.</v>
      </c>
      <c r="T3031" s="1"/>
      <c r="U3031" s="1">
        <f>VLOOKUP(Tabelle1[[#This Row],[productid]],Tabelle2[#All],2,FALSE)</f>
        <v>42</v>
      </c>
    </row>
    <row r="3032" spans="1:21" hidden="1">
      <c r="A3032" t="s">
        <v>2399</v>
      </c>
      <c r="B3032">
        <v>2409</v>
      </c>
      <c r="C3032">
        <v>289859</v>
      </c>
      <c r="D3032" t="s">
        <v>5084</v>
      </c>
      <c r="E3032" t="s">
        <v>5085</v>
      </c>
      <c r="F3032">
        <v>18406</v>
      </c>
      <c r="G3032">
        <v>3712883</v>
      </c>
      <c r="H3032">
        <f t="shared" si="47"/>
        <v>60</v>
      </c>
      <c r="I3032">
        <f t="array" ref="I3032">MIN(IFERROR(FIND(IstNumbers,A3032),""))</f>
        <v>24</v>
      </c>
      <c r="J3032" s="1" t="str">
        <f>IF([first '# in title]&lt;[pos kw in title],MID([title],[pos kw in title]-6,6),#N/A)</f>
        <v xml:space="preserve">L (16 </v>
      </c>
      <c r="K303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32" s="1">
        <f>IFERROR(FIND("kW",[desc]),0)</f>
        <v>71</v>
      </c>
      <c r="M3032">
        <f t="array" ref="M3032">MIN(IFERROR(FIND(IstNumbers,E3032),""))</f>
        <v>29</v>
      </c>
      <c r="N3032" s="1" t="str">
        <f>IF([first '# in desc]&lt;[pos kw in desc],MID([desc],[pos kw in desc]-7,7))</f>
        <v xml:space="preserve">­me 16 </v>
      </c>
      <c r="O303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32" s="1" t="str">
        <f>TRIM(IF([first '# in desc]&lt;[pos kw in desc],MID([desc],[pos kw in desc]-6,6),FALSE))</f>
        <v>me 16</v>
      </c>
      <c r="Q3032" s="1">
        <f>IF(LEN([manuell])=0,IFERROR([kw fine in title]*1,IFERROR(SUMPRODUCT(COUNTIF(IsDigits,MID([kw in desc],ROW($A$1:$A$150),1)))=LEN([kw in desc]),#N/A)),[manuell])</f>
        <v>16</v>
      </c>
      <c r="R3032" s="1" t="e">
        <f>IF([pos kw in title]&gt;0,MID(J3032,#REF!,4),IF([first '# in title]&gt;0,MID([title],[first '# in title],3),IF([first '# in title]&gt;0,MID([desc],#REF!,3),VLOOKUP([productid],$G$2:$R$1386,8))))</f>
        <v>#REF!</v>
      </c>
      <c r="S3032" s="1" t="str">
        <f>IF([kw in desc]=[kw rough in title],[kw in desc]*1,IFERROR(LEFT([kw_dirty],3)*1,IFERROR(LEFT([kw_dirty],2)*1,"n.a.")))</f>
        <v>n.a.</v>
      </c>
      <c r="T3032" s="1"/>
      <c r="U3032" s="1">
        <f>VLOOKUP(Tabelle1[[#This Row],[productid]],Tabelle2[#All],2,FALSE)</f>
        <v>16</v>
      </c>
    </row>
    <row r="3033" spans="1:21" hidden="1">
      <c r="A3033" t="s">
        <v>563</v>
      </c>
      <c r="B3033">
        <v>3445</v>
      </c>
      <c r="C3033">
        <v>289859</v>
      </c>
      <c r="D3033" t="s">
        <v>5086</v>
      </c>
      <c r="E3033" t="s">
        <v>5087</v>
      </c>
      <c r="F3033">
        <v>18406</v>
      </c>
      <c r="G3033">
        <v>3497887</v>
      </c>
      <c r="H3033">
        <f t="shared" si="47"/>
        <v>55</v>
      </c>
      <c r="I3033">
        <f t="array" ref="I3033">MIN(IFERROR(FIND(IstNumbers,A3033),""))</f>
        <v>29</v>
      </c>
      <c r="J3033" s="1" t="str">
        <f>IF([first '# in title]&lt;[pos kw in title],MID([title],[pos kw in title]-6,6),#N/A)</f>
        <v xml:space="preserve">L (42 </v>
      </c>
      <c r="K303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33" s="1">
        <f>IFERROR(FIND("kW",[desc]),0)</f>
        <v>70</v>
      </c>
      <c r="M3033">
        <f t="array" ref="M3033">MIN(IFERROR(FIND(IstNumbers,E3033),""))</f>
        <v>34</v>
      </c>
      <c r="N3033" s="1" t="str">
        <f>IF([first '# in desc]&lt;[pos kw in desc],MID([desc],[pos kw in desc]-7,7))</f>
        <v xml:space="preserve">­me 42 </v>
      </c>
      <c r="O30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33" s="1" t="str">
        <f>TRIM(IF([first '# in desc]&lt;[pos kw in desc],MID([desc],[pos kw in desc]-6,6),FALSE))</f>
        <v>me 42</v>
      </c>
      <c r="Q3033" s="1">
        <f>IF(LEN([manuell])=0,IFERROR([kw fine in title]*1,IFERROR(SUMPRODUCT(COUNTIF(IsDigits,MID([kw in desc],ROW($A$1:$A$150),1)))=LEN([kw in desc]),#N/A)),[manuell])</f>
        <v>42</v>
      </c>
      <c r="R3033" s="1" t="e">
        <f>IF([pos kw in title]&gt;0,MID(J3033,#REF!,4),IF([first '# in title]&gt;0,MID([title],[first '# in title],3),IF([first '# in title]&gt;0,MID([desc],#REF!,3),VLOOKUP([productid],$G$2:$R$1386,8))))</f>
        <v>#REF!</v>
      </c>
      <c r="S3033" s="1" t="str">
        <f>IF([kw in desc]=[kw rough in title],[kw in desc]*1,IFERROR(LEFT([kw_dirty],3)*1,IFERROR(LEFT([kw_dirty],2)*1,"n.a.")))</f>
        <v>n.a.</v>
      </c>
      <c r="T3033" s="1"/>
      <c r="U3033" s="1">
        <f>VLOOKUP(Tabelle1[[#This Row],[productid]],Tabelle2[#All],2,FALSE)</f>
        <v>42</v>
      </c>
    </row>
    <row r="3034" spans="1:21">
      <c r="A3034" t="s">
        <v>4033</v>
      </c>
      <c r="B3034">
        <v>1783</v>
      </c>
      <c r="C3034">
        <v>223861</v>
      </c>
      <c r="D3034" t="s">
        <v>5088</v>
      </c>
      <c r="E3034" t="s">
        <v>3120</v>
      </c>
      <c r="F3034">
        <v>18406</v>
      </c>
      <c r="G3034">
        <v>3725833</v>
      </c>
      <c r="H3034">
        <f t="shared" si="47"/>
        <v>0</v>
      </c>
      <c r="I3034">
        <f t="array" ref="I3034">MIN(IFERROR(FIND(IstNumbers,A3034),""))</f>
        <v>8</v>
      </c>
      <c r="J3034" s="1" t="e">
        <f>IF([first '# in title]&lt;[pos kw in title],MID([title],[pos kw in title]-6,6),#N/A)</f>
        <v>#N/A</v>
      </c>
      <c r="K3034" s="1" t="e">
        <f>IFERROR(MID(SUBSTITUTE([kw rough in title],",","."),FIND("(",[kw rough in title])+1,20),SUBSTITUTE(IFERROR(MID([kw rough in title],FIND(" ",[kw rough in title])+1,20),[kw rough in title]),",","."))</f>
        <v>#N/A</v>
      </c>
      <c r="L3034" s="1">
        <f>IFERROR(FIND("kW",[desc]),0)</f>
        <v>0</v>
      </c>
      <c r="M3034">
        <f t="array" ref="M3034">MIN(IFERROR(FIND(IstNumbers,E3034),""))</f>
        <v>25</v>
      </c>
      <c r="N3034" s="1" t="b">
        <f>IF([first '# in desc]&lt;[pos kw in desc],MID([desc],[pos kw in desc]-7,7))</f>
        <v>0</v>
      </c>
      <c r="O30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34" s="1" t="str">
        <f>TRIM(IF([first '# in desc]&lt;[pos kw in desc],MID([desc],[pos kw in desc]-6,6),FALSE))</f>
        <v>FALSCH</v>
      </c>
      <c r="Q3034" s="1" t="b">
        <f>IF(LEN([manuell])=0,IFERROR([kw fine in title]*1,IFERROR(SUMPRODUCT(COUNTIF(IsDigits,MID([kw in desc],ROW($A$1:$A$150),1)))=LEN([kw in desc]),#N/A)),[manuell])</f>
        <v>0</v>
      </c>
      <c r="R3034" s="1" t="str">
        <f>IF([pos kw in title]&gt;0,MID(J3034,#REF!,4),IF([first '# in title]&gt;0,MID([title],[first '# in title],3),IF([first '# in title]&gt;0,MID([desc],#REF!,3),VLOOKUP([productid],$G$2:$R$1386,8))))</f>
        <v>24D</v>
      </c>
      <c r="S3034" s="1" t="e">
        <f>IF([kw in desc]=[kw rough in title],[kw in desc]*1,IFERROR(LEFT([kw_dirty],3)*1,IFERROR(LEFT([kw_dirty],2)*1,"n.a.")))</f>
        <v>#N/A</v>
      </c>
      <c r="T3034" s="1"/>
      <c r="U3034" s="1" t="e">
        <f>VLOOKUP(Tabelle1[[#This Row],[productid]],Tabelle2[#All],2,FALSE)</f>
        <v>#N/A</v>
      </c>
    </row>
    <row r="3035" spans="1:21" hidden="1">
      <c r="A3035" t="s">
        <v>5002</v>
      </c>
      <c r="B3035">
        <v>3395</v>
      </c>
      <c r="C3035">
        <v>289859</v>
      </c>
      <c r="D3035" t="s">
        <v>5089</v>
      </c>
      <c r="E3035" t="s">
        <v>4671</v>
      </c>
      <c r="F3035">
        <v>18406</v>
      </c>
      <c r="G3035">
        <v>1750863</v>
      </c>
      <c r="H3035">
        <f t="shared" si="47"/>
        <v>28</v>
      </c>
      <c r="I3035">
        <f t="array" ref="I3035">MIN(IFERROR(FIND(IstNumbers,A3035),""))</f>
        <v>25</v>
      </c>
      <c r="J3035" s="1" t="str">
        <f>IF([first '# in title]&lt;[pos kw in title],MID([title],[pos kw in title]-6,6),#N/A)</f>
        <v xml:space="preserve">rt 42 </v>
      </c>
      <c r="K303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35" s="1">
        <f>IFERROR(FIND("kW",[desc]),0)</f>
        <v>70</v>
      </c>
      <c r="M3035">
        <f t="array" ref="M3035">MIN(IFERROR(FIND(IstNumbers,E3035),""))</f>
        <v>34</v>
      </c>
      <c r="N3035" s="1" t="str">
        <f>IF([first '# in desc]&lt;[pos kw in desc],MID([desc],[pos kw in desc]-7,7))</f>
        <v xml:space="preserve">­me 42 </v>
      </c>
      <c r="O30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35" s="1" t="str">
        <f>TRIM(IF([first '# in desc]&lt;[pos kw in desc],MID([desc],[pos kw in desc]-6,6),FALSE))</f>
        <v>me 42</v>
      </c>
      <c r="Q3035" s="1">
        <f>IF(LEN([manuell])=0,IFERROR([kw fine in title]*1,IFERROR(SUMPRODUCT(COUNTIF(IsDigits,MID([kw in desc],ROW($A$1:$A$150),1)))=LEN([kw in desc]),#N/A)),[manuell])</f>
        <v>42</v>
      </c>
      <c r="R3035" s="1" t="e">
        <f>IF([pos kw in title]&gt;0,MID(J3035,#REF!,4),IF([first '# in title]&gt;0,MID([title],[first '# in title],3),IF([first '# in title]&gt;0,MID([desc],#REF!,3),VLOOKUP([productid],$G$2:$R$1386,8))))</f>
        <v>#REF!</v>
      </c>
      <c r="S3035" s="1" t="str">
        <f>IF([kw in desc]=[kw rough in title],[kw in desc]*1,IFERROR(LEFT([kw_dirty],3)*1,IFERROR(LEFT([kw_dirty],2)*1,"n.a.")))</f>
        <v>n.a.</v>
      </c>
      <c r="T3035" s="1"/>
      <c r="U3035" s="1">
        <f>VLOOKUP(Tabelle1[[#This Row],[productid]],Tabelle2[#All],2,FALSE)</f>
        <v>42</v>
      </c>
    </row>
    <row r="3036" spans="1:21" hidden="1">
      <c r="A3036" t="s">
        <v>2399</v>
      </c>
      <c r="B3036">
        <v>2409</v>
      </c>
      <c r="C3036">
        <v>289859</v>
      </c>
      <c r="D3036" t="s">
        <v>5090</v>
      </c>
      <c r="E3036" t="s">
        <v>5091</v>
      </c>
      <c r="F3036">
        <v>18406</v>
      </c>
      <c r="G3036">
        <v>3712883</v>
      </c>
      <c r="H3036">
        <f t="shared" si="47"/>
        <v>60</v>
      </c>
      <c r="I3036">
        <f t="array" ref="I3036">MIN(IFERROR(FIND(IstNumbers,A3036),""))</f>
        <v>24</v>
      </c>
      <c r="J3036" s="1" t="str">
        <f>IF([first '# in title]&lt;[pos kw in title],MID([title],[pos kw in title]-6,6),#N/A)</f>
        <v xml:space="preserve">L (16 </v>
      </c>
      <c r="K303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36" s="1">
        <f>IFERROR(FIND("kW",[desc]),0)</f>
        <v>71</v>
      </c>
      <c r="M3036">
        <f t="array" ref="M3036">MIN(IFERROR(FIND(IstNumbers,E3036),""))</f>
        <v>29</v>
      </c>
      <c r="N3036" s="1" t="str">
        <f>IF([first '# in desc]&lt;[pos kw in desc],MID([desc],[pos kw in desc]-7,7))</f>
        <v xml:space="preserve">­me 16 </v>
      </c>
      <c r="O303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36" s="1" t="str">
        <f>TRIM(IF([first '# in desc]&lt;[pos kw in desc],MID([desc],[pos kw in desc]-6,6),FALSE))</f>
        <v>me 16</v>
      </c>
      <c r="Q3036" s="1">
        <f>IF(LEN([manuell])=0,IFERROR([kw fine in title]*1,IFERROR(SUMPRODUCT(COUNTIF(IsDigits,MID([kw in desc],ROW($A$1:$A$150),1)))=LEN([kw in desc]),#N/A)),[manuell])</f>
        <v>16</v>
      </c>
      <c r="R3036" s="1" t="e">
        <f>IF([pos kw in title]&gt;0,MID(J3036,#REF!,4),IF([first '# in title]&gt;0,MID([title],[first '# in title],3),IF([first '# in title]&gt;0,MID([desc],#REF!,3),VLOOKUP([productid],$G$2:$R$1386,8))))</f>
        <v>#REF!</v>
      </c>
      <c r="S3036" s="1" t="str">
        <f>IF([kw in desc]=[kw rough in title],[kw in desc]*1,IFERROR(LEFT([kw_dirty],3)*1,IFERROR(LEFT([kw_dirty],2)*1,"n.a.")))</f>
        <v>n.a.</v>
      </c>
      <c r="T3036" s="1"/>
      <c r="U3036" s="1">
        <f>VLOOKUP(Tabelle1[[#This Row],[productid]],Tabelle2[#All],2,FALSE)</f>
        <v>16</v>
      </c>
    </row>
    <row r="3037" spans="1:21" hidden="1">
      <c r="A3037" t="s">
        <v>563</v>
      </c>
      <c r="B3037">
        <v>3445</v>
      </c>
      <c r="C3037">
        <v>289859</v>
      </c>
      <c r="D3037" t="s">
        <v>5092</v>
      </c>
      <c r="E3037" t="s">
        <v>5093</v>
      </c>
      <c r="F3037">
        <v>18406</v>
      </c>
      <c r="G3037">
        <v>3497887</v>
      </c>
      <c r="H3037">
        <f t="shared" si="47"/>
        <v>55</v>
      </c>
      <c r="I3037">
        <f t="array" ref="I3037">MIN(IFERROR(FIND(IstNumbers,A3037),""))</f>
        <v>29</v>
      </c>
      <c r="J3037" s="1" t="str">
        <f>IF([first '# in title]&lt;[pos kw in title],MID([title],[pos kw in title]-6,6),#N/A)</f>
        <v xml:space="preserve">L (42 </v>
      </c>
      <c r="K303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37" s="1">
        <f>IFERROR(FIND("kW",[desc]),0)</f>
        <v>70</v>
      </c>
      <c r="M3037">
        <f t="array" ref="M3037">MIN(IFERROR(FIND(IstNumbers,E3037),""))</f>
        <v>34</v>
      </c>
      <c r="N3037" s="1" t="str">
        <f>IF([first '# in desc]&lt;[pos kw in desc],MID([desc],[pos kw in desc]-7,7))</f>
        <v xml:space="preserve">­me 42 </v>
      </c>
      <c r="O30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37" s="1" t="str">
        <f>TRIM(IF([first '# in desc]&lt;[pos kw in desc],MID([desc],[pos kw in desc]-6,6),FALSE))</f>
        <v>me 42</v>
      </c>
      <c r="Q3037" s="1">
        <f>IF(LEN([manuell])=0,IFERROR([kw fine in title]*1,IFERROR(SUMPRODUCT(COUNTIF(IsDigits,MID([kw in desc],ROW($A$1:$A$150),1)))=LEN([kw in desc]),#N/A)),[manuell])</f>
        <v>42</v>
      </c>
      <c r="R3037" s="1" t="e">
        <f>IF([pos kw in title]&gt;0,MID(J3037,#REF!,4),IF([first '# in title]&gt;0,MID([title],[first '# in title],3),IF([first '# in title]&gt;0,MID([desc],#REF!,3),VLOOKUP([productid],$G$2:$R$1386,8))))</f>
        <v>#REF!</v>
      </c>
      <c r="S3037" s="1" t="str">
        <f>IF([kw in desc]=[kw rough in title],[kw in desc]*1,IFERROR(LEFT([kw_dirty],3)*1,IFERROR(LEFT([kw_dirty],2)*1,"n.a.")))</f>
        <v>n.a.</v>
      </c>
      <c r="T3037" s="1"/>
      <c r="U3037" s="1">
        <f>VLOOKUP(Tabelle1[[#This Row],[productid]],Tabelle2[#All],2,FALSE)</f>
        <v>42</v>
      </c>
    </row>
    <row r="3038" spans="1:21">
      <c r="A3038" t="s">
        <v>4033</v>
      </c>
      <c r="B3038">
        <v>1784</v>
      </c>
      <c r="C3038">
        <v>223861</v>
      </c>
      <c r="D3038" t="s">
        <v>5094</v>
      </c>
      <c r="E3038" t="s">
        <v>4419</v>
      </c>
      <c r="F3038">
        <v>18406</v>
      </c>
      <c r="G3038">
        <v>3725833</v>
      </c>
      <c r="H3038">
        <f t="shared" si="47"/>
        <v>0</v>
      </c>
      <c r="I3038">
        <f t="array" ref="I3038">MIN(IFERROR(FIND(IstNumbers,A3038),""))</f>
        <v>8</v>
      </c>
      <c r="J3038" s="1" t="e">
        <f>IF([first '# in title]&lt;[pos kw in title],MID([title],[pos kw in title]-6,6),#N/A)</f>
        <v>#N/A</v>
      </c>
      <c r="K3038" s="1" t="e">
        <f>IFERROR(MID(SUBSTITUTE([kw rough in title],",","."),FIND("(",[kw rough in title])+1,20),SUBSTITUTE(IFERROR(MID([kw rough in title],FIND(" ",[kw rough in title])+1,20),[kw rough in title]),",","."))</f>
        <v>#N/A</v>
      </c>
      <c r="L3038" s="1">
        <f>IFERROR(FIND("kW",[desc]),0)</f>
        <v>0</v>
      </c>
      <c r="M3038">
        <f t="array" ref="M3038">MIN(IFERROR(FIND(IstNumbers,E3038),""))</f>
        <v>25</v>
      </c>
      <c r="N3038" s="1" t="b">
        <f>IF([first '# in desc]&lt;[pos kw in desc],MID([desc],[pos kw in desc]-7,7))</f>
        <v>0</v>
      </c>
      <c r="O30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38" s="1" t="str">
        <f>TRIM(IF([first '# in desc]&lt;[pos kw in desc],MID([desc],[pos kw in desc]-6,6),FALSE))</f>
        <v>FALSCH</v>
      </c>
      <c r="Q3038" s="1" t="b">
        <f>IF(LEN([manuell])=0,IFERROR([kw fine in title]*1,IFERROR(SUMPRODUCT(COUNTIF(IsDigits,MID([kw in desc],ROW($A$1:$A$150),1)))=LEN([kw in desc]),#N/A)),[manuell])</f>
        <v>0</v>
      </c>
      <c r="R3038" s="1" t="str">
        <f>IF([pos kw in title]&gt;0,MID(J3038,#REF!,4),IF([first '# in title]&gt;0,MID([title],[first '# in title],3),IF([first '# in title]&gt;0,MID([desc],#REF!,3),VLOOKUP([productid],$G$2:$R$1386,8))))</f>
        <v>24D</v>
      </c>
      <c r="S3038" s="1" t="e">
        <f>IF([kw in desc]=[kw rough in title],[kw in desc]*1,IFERROR(LEFT([kw_dirty],3)*1,IFERROR(LEFT([kw_dirty],2)*1,"n.a.")))</f>
        <v>#N/A</v>
      </c>
      <c r="T3038" s="1"/>
      <c r="U3038" s="1" t="e">
        <f>VLOOKUP(Tabelle1[[#This Row],[productid]],Tabelle2[#All],2,FALSE)</f>
        <v>#N/A</v>
      </c>
    </row>
    <row r="3039" spans="1:21" hidden="1">
      <c r="A3039" t="s">
        <v>5002</v>
      </c>
      <c r="B3039">
        <v>3395</v>
      </c>
      <c r="C3039">
        <v>289859</v>
      </c>
      <c r="D3039" t="s">
        <v>5095</v>
      </c>
      <c r="E3039" t="s">
        <v>4573</v>
      </c>
      <c r="F3039">
        <v>18406</v>
      </c>
      <c r="G3039">
        <v>1750863</v>
      </c>
      <c r="H3039">
        <f t="shared" si="47"/>
        <v>28</v>
      </c>
      <c r="I3039">
        <f t="array" ref="I3039">MIN(IFERROR(FIND(IstNumbers,A3039),""))</f>
        <v>25</v>
      </c>
      <c r="J3039" s="1" t="str">
        <f>IF([first '# in title]&lt;[pos kw in title],MID([title],[pos kw in title]-6,6),#N/A)</f>
        <v xml:space="preserve">rt 42 </v>
      </c>
      <c r="K303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39" s="1">
        <f>IFERROR(FIND("kW",[desc]),0)</f>
        <v>70</v>
      </c>
      <c r="M3039">
        <f t="array" ref="M3039">MIN(IFERROR(FIND(IstNumbers,E3039),""))</f>
        <v>34</v>
      </c>
      <c r="N3039" s="1" t="str">
        <f>IF([first '# in desc]&lt;[pos kw in desc],MID([desc],[pos kw in desc]-7,7))</f>
        <v xml:space="preserve">­me 42 </v>
      </c>
      <c r="O30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39" s="1" t="str">
        <f>TRIM(IF([first '# in desc]&lt;[pos kw in desc],MID([desc],[pos kw in desc]-6,6),FALSE))</f>
        <v>me 42</v>
      </c>
      <c r="Q3039" s="1">
        <f>IF(LEN([manuell])=0,IFERROR([kw fine in title]*1,IFERROR(SUMPRODUCT(COUNTIF(IsDigits,MID([kw in desc],ROW($A$1:$A$150),1)))=LEN([kw in desc]),#N/A)),[manuell])</f>
        <v>42</v>
      </c>
      <c r="R3039" s="1" t="e">
        <f>IF([pos kw in title]&gt;0,MID(J3039,#REF!,4),IF([first '# in title]&gt;0,MID([title],[first '# in title],3),IF([first '# in title]&gt;0,MID([desc],#REF!,3),VLOOKUP([productid],$G$2:$R$1386,8))))</f>
        <v>#REF!</v>
      </c>
      <c r="S3039" s="1" t="str">
        <f>IF([kw in desc]=[kw rough in title],[kw in desc]*1,IFERROR(LEFT([kw_dirty],3)*1,IFERROR(LEFT([kw_dirty],2)*1,"n.a.")))</f>
        <v>n.a.</v>
      </c>
      <c r="T3039" s="1"/>
      <c r="U3039" s="1">
        <f>VLOOKUP(Tabelle1[[#This Row],[productid]],Tabelle2[#All],2,FALSE)</f>
        <v>42</v>
      </c>
    </row>
    <row r="3040" spans="1:21" hidden="1">
      <c r="A3040" t="s">
        <v>2399</v>
      </c>
      <c r="B3040">
        <v>2409</v>
      </c>
      <c r="C3040">
        <v>289859</v>
      </c>
      <c r="D3040" t="s">
        <v>5096</v>
      </c>
      <c r="E3040" t="s">
        <v>5097</v>
      </c>
      <c r="F3040">
        <v>18406</v>
      </c>
      <c r="G3040">
        <v>3712883</v>
      </c>
      <c r="H3040">
        <f t="shared" si="47"/>
        <v>60</v>
      </c>
      <c r="I3040">
        <f t="array" ref="I3040">MIN(IFERROR(FIND(IstNumbers,A3040),""))</f>
        <v>24</v>
      </c>
      <c r="J3040" s="1" t="str">
        <f>IF([first '# in title]&lt;[pos kw in title],MID([title],[pos kw in title]-6,6),#N/A)</f>
        <v xml:space="preserve">L (16 </v>
      </c>
      <c r="K304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40" s="1">
        <f>IFERROR(FIND("kW",[desc]),0)</f>
        <v>71</v>
      </c>
      <c r="M3040">
        <f t="array" ref="M3040">MIN(IFERROR(FIND(IstNumbers,E3040),""))</f>
        <v>29</v>
      </c>
      <c r="N3040" s="1" t="str">
        <f>IF([first '# in desc]&lt;[pos kw in desc],MID([desc],[pos kw in desc]-7,7))</f>
        <v xml:space="preserve">­me 16 </v>
      </c>
      <c r="O304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40" s="1" t="str">
        <f>TRIM(IF([first '# in desc]&lt;[pos kw in desc],MID([desc],[pos kw in desc]-6,6),FALSE))</f>
        <v>me 16</v>
      </c>
      <c r="Q3040" s="1">
        <f>IF(LEN([manuell])=0,IFERROR([kw fine in title]*1,IFERROR(SUMPRODUCT(COUNTIF(IsDigits,MID([kw in desc],ROW($A$1:$A$150),1)))=LEN([kw in desc]),#N/A)),[manuell])</f>
        <v>16</v>
      </c>
      <c r="R3040" s="1" t="e">
        <f>IF([pos kw in title]&gt;0,MID(J3040,#REF!,4),IF([first '# in title]&gt;0,MID([title],[first '# in title],3),IF([first '# in title]&gt;0,MID([desc],#REF!,3),VLOOKUP([productid],$G$2:$R$1386,8))))</f>
        <v>#REF!</v>
      </c>
      <c r="S3040" s="1" t="str">
        <f>IF([kw in desc]=[kw rough in title],[kw in desc]*1,IFERROR(LEFT([kw_dirty],3)*1,IFERROR(LEFT([kw_dirty],2)*1,"n.a.")))</f>
        <v>n.a.</v>
      </c>
      <c r="T3040" s="1"/>
      <c r="U3040" s="1">
        <f>VLOOKUP(Tabelle1[[#This Row],[productid]],Tabelle2[#All],2,FALSE)</f>
        <v>16</v>
      </c>
    </row>
    <row r="3041" spans="1:21" hidden="1">
      <c r="A3041" t="s">
        <v>563</v>
      </c>
      <c r="B3041">
        <v>3445</v>
      </c>
      <c r="C3041">
        <v>289859</v>
      </c>
      <c r="D3041" t="s">
        <v>5098</v>
      </c>
      <c r="E3041" t="s">
        <v>5099</v>
      </c>
      <c r="F3041">
        <v>18406</v>
      </c>
      <c r="G3041">
        <v>3497887</v>
      </c>
      <c r="H3041">
        <f t="shared" si="47"/>
        <v>55</v>
      </c>
      <c r="I3041">
        <f t="array" ref="I3041">MIN(IFERROR(FIND(IstNumbers,A3041),""))</f>
        <v>29</v>
      </c>
      <c r="J3041" s="1" t="str">
        <f>IF([first '# in title]&lt;[pos kw in title],MID([title],[pos kw in title]-6,6),#N/A)</f>
        <v xml:space="preserve">L (42 </v>
      </c>
      <c r="K304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41" s="1">
        <f>IFERROR(FIND("kW",[desc]),0)</f>
        <v>70</v>
      </c>
      <c r="M3041">
        <f t="array" ref="M3041">MIN(IFERROR(FIND(IstNumbers,E3041),""))</f>
        <v>34</v>
      </c>
      <c r="N3041" s="1" t="str">
        <f>IF([first '# in desc]&lt;[pos kw in desc],MID([desc],[pos kw in desc]-7,7))</f>
        <v xml:space="preserve">­me 42 </v>
      </c>
      <c r="O30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41" s="1" t="str">
        <f>TRIM(IF([first '# in desc]&lt;[pos kw in desc],MID([desc],[pos kw in desc]-6,6),FALSE))</f>
        <v>me 42</v>
      </c>
      <c r="Q3041" s="1">
        <f>IF(LEN([manuell])=0,IFERROR([kw fine in title]*1,IFERROR(SUMPRODUCT(COUNTIF(IsDigits,MID([kw in desc],ROW($A$1:$A$150),1)))=LEN([kw in desc]),#N/A)),[manuell])</f>
        <v>42</v>
      </c>
      <c r="R3041" s="1" t="e">
        <f>IF([pos kw in title]&gt;0,MID(J3041,#REF!,4),IF([first '# in title]&gt;0,MID([title],[first '# in title],3),IF([first '# in title]&gt;0,MID([desc],#REF!,3),VLOOKUP([productid],$G$2:$R$1386,8))))</f>
        <v>#REF!</v>
      </c>
      <c r="S3041" s="1" t="str">
        <f>IF([kw in desc]=[kw rough in title],[kw in desc]*1,IFERROR(LEFT([kw_dirty],3)*1,IFERROR(LEFT([kw_dirty],2)*1,"n.a.")))</f>
        <v>n.a.</v>
      </c>
      <c r="T3041" s="1"/>
      <c r="U3041" s="1">
        <f>VLOOKUP(Tabelle1[[#This Row],[productid]],Tabelle2[#All],2,FALSE)</f>
        <v>42</v>
      </c>
    </row>
    <row r="3042" spans="1:21">
      <c r="A3042" t="s">
        <v>4033</v>
      </c>
      <c r="B3042">
        <v>1785</v>
      </c>
      <c r="C3042">
        <v>223861</v>
      </c>
      <c r="D3042" t="s">
        <v>5100</v>
      </c>
      <c r="E3042" t="s">
        <v>3111</v>
      </c>
      <c r="F3042">
        <v>18406</v>
      </c>
      <c r="G3042">
        <v>3725833</v>
      </c>
      <c r="H3042">
        <f t="shared" si="47"/>
        <v>0</v>
      </c>
      <c r="I3042">
        <f t="array" ref="I3042">MIN(IFERROR(FIND(IstNumbers,A3042),""))</f>
        <v>8</v>
      </c>
      <c r="J3042" s="1" t="e">
        <f>IF([first '# in title]&lt;[pos kw in title],MID([title],[pos kw in title]-6,6),#N/A)</f>
        <v>#N/A</v>
      </c>
      <c r="K3042" s="1" t="e">
        <f>IFERROR(MID(SUBSTITUTE([kw rough in title],",","."),FIND("(",[kw rough in title])+1,20),SUBSTITUTE(IFERROR(MID([kw rough in title],FIND(" ",[kw rough in title])+1,20),[kw rough in title]),",","."))</f>
        <v>#N/A</v>
      </c>
      <c r="L3042" s="1">
        <f>IFERROR(FIND("kW",[desc]),0)</f>
        <v>0</v>
      </c>
      <c r="M3042">
        <f t="array" ref="M3042">MIN(IFERROR(FIND(IstNumbers,E3042),""))</f>
        <v>25</v>
      </c>
      <c r="N3042" s="1" t="b">
        <f>IF([first '# in desc]&lt;[pos kw in desc],MID([desc],[pos kw in desc]-7,7))</f>
        <v>0</v>
      </c>
      <c r="O30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42" s="1" t="str">
        <f>TRIM(IF([first '# in desc]&lt;[pos kw in desc],MID([desc],[pos kw in desc]-6,6),FALSE))</f>
        <v>FALSCH</v>
      </c>
      <c r="Q3042" s="1" t="b">
        <f>IF(LEN([manuell])=0,IFERROR([kw fine in title]*1,IFERROR(SUMPRODUCT(COUNTIF(IsDigits,MID([kw in desc],ROW($A$1:$A$150),1)))=LEN([kw in desc]),#N/A)),[manuell])</f>
        <v>0</v>
      </c>
      <c r="R3042" s="1" t="str">
        <f>IF([pos kw in title]&gt;0,MID(J3042,#REF!,4),IF([first '# in title]&gt;0,MID([title],[first '# in title],3),IF([first '# in title]&gt;0,MID([desc],#REF!,3),VLOOKUP([productid],$G$2:$R$1386,8))))</f>
        <v>24D</v>
      </c>
      <c r="S3042" s="1" t="e">
        <f>IF([kw in desc]=[kw rough in title],[kw in desc]*1,IFERROR(LEFT([kw_dirty],3)*1,IFERROR(LEFT([kw_dirty],2)*1,"n.a.")))</f>
        <v>#N/A</v>
      </c>
      <c r="T3042" s="1"/>
      <c r="U3042" s="1" t="e">
        <f>VLOOKUP(Tabelle1[[#This Row],[productid]],Tabelle2[#All],2,FALSE)</f>
        <v>#N/A</v>
      </c>
    </row>
    <row r="3043" spans="1:21" hidden="1">
      <c r="A3043" t="s">
        <v>563</v>
      </c>
      <c r="B3043">
        <v>3450</v>
      </c>
      <c r="C3043">
        <v>289859</v>
      </c>
      <c r="D3043" t="s">
        <v>5101</v>
      </c>
      <c r="E3043" t="s">
        <v>5102</v>
      </c>
      <c r="F3043">
        <v>18406</v>
      </c>
      <c r="G3043">
        <v>3497887</v>
      </c>
      <c r="H3043">
        <f t="shared" si="47"/>
        <v>55</v>
      </c>
      <c r="I3043">
        <f t="array" ref="I3043">MIN(IFERROR(FIND(IstNumbers,A3043),""))</f>
        <v>29</v>
      </c>
      <c r="J3043" s="1" t="str">
        <f>IF([first '# in title]&lt;[pos kw in title],MID([title],[pos kw in title]-6,6),#N/A)</f>
        <v xml:space="preserve">L (42 </v>
      </c>
      <c r="K304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043" s="1">
        <f>IFERROR(FIND("kW",[desc]),0)</f>
        <v>70</v>
      </c>
      <c r="M3043">
        <f t="array" ref="M3043">MIN(IFERROR(FIND(IstNumbers,E3043),""))</f>
        <v>34</v>
      </c>
      <c r="N3043" s="1" t="str">
        <f>IF([first '# in desc]&lt;[pos kw in desc],MID([desc],[pos kw in desc]-7,7))</f>
        <v xml:space="preserve">­me 42 </v>
      </c>
      <c r="O30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43" s="1" t="str">
        <f>TRIM(IF([first '# in desc]&lt;[pos kw in desc],MID([desc],[pos kw in desc]-6,6),FALSE))</f>
        <v>me 42</v>
      </c>
      <c r="Q3043" s="1">
        <f>IF(LEN([manuell])=0,IFERROR([kw fine in title]*1,IFERROR(SUMPRODUCT(COUNTIF(IsDigits,MID([kw in desc],ROW($A$1:$A$150),1)))=LEN([kw in desc]),#N/A)),[manuell])</f>
        <v>42</v>
      </c>
      <c r="R3043" s="1" t="e">
        <f>IF([pos kw in title]&gt;0,MID(J3043,#REF!,4),IF([first '# in title]&gt;0,MID([title],[first '# in title],3),IF([first '# in title]&gt;0,MID([desc],#REF!,3),VLOOKUP([productid],$G$2:$R$1386,8))))</f>
        <v>#REF!</v>
      </c>
      <c r="S3043" s="1" t="str">
        <f>IF([kw in desc]=[kw rough in title],[kw in desc]*1,IFERROR(LEFT([kw_dirty],3)*1,IFERROR(LEFT([kw_dirty],2)*1,"n.a.")))</f>
        <v>n.a.</v>
      </c>
      <c r="T3043" s="1"/>
      <c r="U3043" s="1">
        <f>VLOOKUP(Tabelle1[[#This Row],[productid]],Tabelle2[#All],2,FALSE)</f>
        <v>42</v>
      </c>
    </row>
    <row r="3044" spans="1:21">
      <c r="A3044" t="s">
        <v>4033</v>
      </c>
      <c r="B3044">
        <v>1786</v>
      </c>
      <c r="C3044">
        <v>223861</v>
      </c>
      <c r="D3044" t="s">
        <v>5103</v>
      </c>
      <c r="E3044" t="s">
        <v>4419</v>
      </c>
      <c r="F3044">
        <v>18406</v>
      </c>
      <c r="G3044">
        <v>3725833</v>
      </c>
      <c r="H3044">
        <f t="shared" si="47"/>
        <v>0</v>
      </c>
      <c r="I3044">
        <f t="array" ref="I3044">MIN(IFERROR(FIND(IstNumbers,A3044),""))</f>
        <v>8</v>
      </c>
      <c r="J3044" s="1" t="e">
        <f>IF([first '# in title]&lt;[pos kw in title],MID([title],[pos kw in title]-6,6),#N/A)</f>
        <v>#N/A</v>
      </c>
      <c r="K3044" s="1" t="e">
        <f>IFERROR(MID(SUBSTITUTE([kw rough in title],",","."),FIND("(",[kw rough in title])+1,20),SUBSTITUTE(IFERROR(MID([kw rough in title],FIND(" ",[kw rough in title])+1,20),[kw rough in title]),",","."))</f>
        <v>#N/A</v>
      </c>
      <c r="L3044" s="1">
        <f>IFERROR(FIND("kW",[desc]),0)</f>
        <v>0</v>
      </c>
      <c r="M3044">
        <f t="array" ref="M3044">MIN(IFERROR(FIND(IstNumbers,E3044),""))</f>
        <v>25</v>
      </c>
      <c r="N3044" s="1" t="b">
        <f>IF([first '# in desc]&lt;[pos kw in desc],MID([desc],[pos kw in desc]-7,7))</f>
        <v>0</v>
      </c>
      <c r="O30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44" s="1" t="str">
        <f>TRIM(IF([first '# in desc]&lt;[pos kw in desc],MID([desc],[pos kw in desc]-6,6),FALSE))</f>
        <v>FALSCH</v>
      </c>
      <c r="Q3044" s="1" t="b">
        <f>IF(LEN([manuell])=0,IFERROR([kw fine in title]*1,IFERROR(SUMPRODUCT(COUNTIF(IsDigits,MID([kw in desc],ROW($A$1:$A$150),1)))=LEN([kw in desc]),#N/A)),[manuell])</f>
        <v>0</v>
      </c>
      <c r="R3044" s="1" t="str">
        <f>IF([pos kw in title]&gt;0,MID(J3044,#REF!,4),IF([first '# in title]&gt;0,MID([title],[first '# in title],3),IF([first '# in title]&gt;0,MID([desc],#REF!,3),VLOOKUP([productid],$G$2:$R$1386,8))))</f>
        <v>24D</v>
      </c>
      <c r="S3044" s="1" t="e">
        <f>IF([kw in desc]=[kw rough in title],[kw in desc]*1,IFERROR(LEFT([kw_dirty],3)*1,IFERROR(LEFT([kw_dirty],2)*1,"n.a.")))</f>
        <v>#N/A</v>
      </c>
      <c r="T3044" s="1"/>
      <c r="U3044" s="1" t="e">
        <f>VLOOKUP(Tabelle1[[#This Row],[productid]],Tabelle2[#All],2,FALSE)</f>
        <v>#N/A</v>
      </c>
    </row>
    <row r="3045" spans="1:21">
      <c r="A3045" t="s">
        <v>4033</v>
      </c>
      <c r="B3045">
        <v>1786</v>
      </c>
      <c r="C3045">
        <v>223861</v>
      </c>
      <c r="D3045" t="s">
        <v>5104</v>
      </c>
      <c r="E3045" t="s">
        <v>4053</v>
      </c>
      <c r="F3045">
        <v>18406</v>
      </c>
      <c r="G3045">
        <v>3725833</v>
      </c>
      <c r="H3045">
        <f t="shared" si="47"/>
        <v>0</v>
      </c>
      <c r="I3045">
        <f t="array" ref="I3045">MIN(IFERROR(FIND(IstNumbers,A3045),""))</f>
        <v>8</v>
      </c>
      <c r="J3045" s="1" t="e">
        <f>IF([first '# in title]&lt;[pos kw in title],MID([title],[pos kw in title]-6,6),#N/A)</f>
        <v>#N/A</v>
      </c>
      <c r="K3045" s="1" t="e">
        <f>IFERROR(MID(SUBSTITUTE([kw rough in title],",","."),FIND("(",[kw rough in title])+1,20),SUBSTITUTE(IFERROR(MID([kw rough in title],FIND(" ",[kw rough in title])+1,20),[kw rough in title]),",","."))</f>
        <v>#N/A</v>
      </c>
      <c r="L3045" s="1">
        <f>IFERROR(FIND("kW",[desc]),0)</f>
        <v>0</v>
      </c>
      <c r="M3045">
        <f t="array" ref="M3045">MIN(IFERROR(FIND(IstNumbers,E3045),""))</f>
        <v>25</v>
      </c>
      <c r="N3045" s="1" t="b">
        <f>IF([first '# in desc]&lt;[pos kw in desc],MID([desc],[pos kw in desc]-7,7))</f>
        <v>0</v>
      </c>
      <c r="O30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45" s="1" t="str">
        <f>TRIM(IF([first '# in desc]&lt;[pos kw in desc],MID([desc],[pos kw in desc]-6,6),FALSE))</f>
        <v>FALSCH</v>
      </c>
      <c r="Q3045" s="1" t="b">
        <f>IF(LEN([manuell])=0,IFERROR([kw fine in title]*1,IFERROR(SUMPRODUCT(COUNTIF(IsDigits,MID([kw in desc],ROW($A$1:$A$150),1)))=LEN([kw in desc]),#N/A)),[manuell])</f>
        <v>0</v>
      </c>
      <c r="R3045" s="1" t="str">
        <f>IF([pos kw in title]&gt;0,MID(J3045,#REF!,4),IF([first '# in title]&gt;0,MID([title],[first '# in title],3),IF([first '# in title]&gt;0,MID([desc],#REF!,3),VLOOKUP([productid],$G$2:$R$1386,8))))</f>
        <v>24D</v>
      </c>
      <c r="S3045" s="1" t="e">
        <f>IF([kw in desc]=[kw rough in title],[kw in desc]*1,IFERROR(LEFT([kw_dirty],3)*1,IFERROR(LEFT([kw_dirty],2)*1,"n.a.")))</f>
        <v>#N/A</v>
      </c>
      <c r="T3045" s="1"/>
      <c r="U3045" s="1" t="e">
        <f>VLOOKUP(Tabelle1[[#This Row],[productid]],Tabelle2[#All],2,FALSE)</f>
        <v>#N/A</v>
      </c>
    </row>
    <row r="3046" spans="1:21">
      <c r="A3046" t="s">
        <v>4033</v>
      </c>
      <c r="B3046">
        <v>1788</v>
      </c>
      <c r="C3046">
        <v>223861</v>
      </c>
      <c r="D3046" t="s">
        <v>5105</v>
      </c>
      <c r="E3046" t="s">
        <v>3850</v>
      </c>
      <c r="F3046">
        <v>18406</v>
      </c>
      <c r="G3046">
        <v>3725833</v>
      </c>
      <c r="H3046">
        <f t="shared" si="47"/>
        <v>0</v>
      </c>
      <c r="I3046">
        <f t="array" ref="I3046">MIN(IFERROR(FIND(IstNumbers,A3046),""))</f>
        <v>8</v>
      </c>
      <c r="J3046" s="1" t="e">
        <f>IF([first '# in title]&lt;[pos kw in title],MID([title],[pos kw in title]-6,6),#N/A)</f>
        <v>#N/A</v>
      </c>
      <c r="K3046" s="1" t="e">
        <f>IFERROR(MID(SUBSTITUTE([kw rough in title],",","."),FIND("(",[kw rough in title])+1,20),SUBSTITUTE(IFERROR(MID([kw rough in title],FIND(" ",[kw rough in title])+1,20),[kw rough in title]),",","."))</f>
        <v>#N/A</v>
      </c>
      <c r="L3046" s="1">
        <f>IFERROR(FIND("kW",[desc]),0)</f>
        <v>0</v>
      </c>
      <c r="M3046">
        <f t="array" ref="M3046">MIN(IFERROR(FIND(IstNumbers,E3046),""))</f>
        <v>25</v>
      </c>
      <c r="N3046" s="1" t="b">
        <f>IF([first '# in desc]&lt;[pos kw in desc],MID([desc],[pos kw in desc]-7,7))</f>
        <v>0</v>
      </c>
      <c r="O30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46" s="1" t="str">
        <f>TRIM(IF([first '# in desc]&lt;[pos kw in desc],MID([desc],[pos kw in desc]-6,6),FALSE))</f>
        <v>FALSCH</v>
      </c>
      <c r="Q3046" s="1" t="b">
        <f>IF(LEN([manuell])=0,IFERROR([kw fine in title]*1,IFERROR(SUMPRODUCT(COUNTIF(IsDigits,MID([kw in desc],ROW($A$1:$A$150),1)))=LEN([kw in desc]),#N/A)),[manuell])</f>
        <v>0</v>
      </c>
      <c r="R3046" s="1" t="str">
        <f>IF([pos kw in title]&gt;0,MID(J3046,#REF!,4),IF([first '# in title]&gt;0,MID([title],[first '# in title],3),IF([first '# in title]&gt;0,MID([desc],#REF!,3),VLOOKUP([productid],$G$2:$R$1386,8))))</f>
        <v>24D</v>
      </c>
      <c r="S3046" s="1" t="e">
        <f>IF([kw in desc]=[kw rough in title],[kw in desc]*1,IFERROR(LEFT([kw_dirty],3)*1,IFERROR(LEFT([kw_dirty],2)*1,"n.a.")))</f>
        <v>#N/A</v>
      </c>
      <c r="T3046" s="1"/>
      <c r="U3046" s="1" t="e">
        <f>VLOOKUP(Tabelle1[[#This Row],[productid]],Tabelle2[#All],2,FALSE)</f>
        <v>#N/A</v>
      </c>
    </row>
    <row r="3047" spans="1:21">
      <c r="A3047" t="s">
        <v>4033</v>
      </c>
      <c r="B3047">
        <v>1788</v>
      </c>
      <c r="C3047">
        <v>223861</v>
      </c>
      <c r="D3047" t="s">
        <v>5106</v>
      </c>
      <c r="E3047" t="s">
        <v>4053</v>
      </c>
      <c r="F3047">
        <v>18406</v>
      </c>
      <c r="G3047">
        <v>3725833</v>
      </c>
      <c r="H3047">
        <f t="shared" si="47"/>
        <v>0</v>
      </c>
      <c r="I3047">
        <f t="array" ref="I3047">MIN(IFERROR(FIND(IstNumbers,A3047),""))</f>
        <v>8</v>
      </c>
      <c r="J3047" s="1" t="e">
        <f>IF([first '# in title]&lt;[pos kw in title],MID([title],[pos kw in title]-6,6),#N/A)</f>
        <v>#N/A</v>
      </c>
      <c r="K3047" s="1" t="e">
        <f>IFERROR(MID(SUBSTITUTE([kw rough in title],",","."),FIND("(",[kw rough in title])+1,20),SUBSTITUTE(IFERROR(MID([kw rough in title],FIND(" ",[kw rough in title])+1,20),[kw rough in title]),",","."))</f>
        <v>#N/A</v>
      </c>
      <c r="L3047" s="1">
        <f>IFERROR(FIND("kW",[desc]),0)</f>
        <v>0</v>
      </c>
      <c r="M3047">
        <f t="array" ref="M3047">MIN(IFERROR(FIND(IstNumbers,E3047),""))</f>
        <v>25</v>
      </c>
      <c r="N3047" s="1" t="b">
        <f>IF([first '# in desc]&lt;[pos kw in desc],MID([desc],[pos kw in desc]-7,7))</f>
        <v>0</v>
      </c>
      <c r="O30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47" s="1" t="str">
        <f>TRIM(IF([first '# in desc]&lt;[pos kw in desc],MID([desc],[pos kw in desc]-6,6),FALSE))</f>
        <v>FALSCH</v>
      </c>
      <c r="Q3047" s="1" t="b">
        <f>IF(LEN([manuell])=0,IFERROR([kw fine in title]*1,IFERROR(SUMPRODUCT(COUNTIF(IsDigits,MID([kw in desc],ROW($A$1:$A$150),1)))=LEN([kw in desc]),#N/A)),[manuell])</f>
        <v>0</v>
      </c>
      <c r="R3047" s="1" t="str">
        <f>IF([pos kw in title]&gt;0,MID(J3047,#REF!,4),IF([first '# in title]&gt;0,MID([title],[first '# in title],3),IF([first '# in title]&gt;0,MID([desc],#REF!,3),VLOOKUP([productid],$G$2:$R$1386,8))))</f>
        <v>24D</v>
      </c>
      <c r="S3047" s="1" t="e">
        <f>IF([kw in desc]=[kw rough in title],[kw in desc]*1,IFERROR(LEFT([kw_dirty],3)*1,IFERROR(LEFT([kw_dirty],2)*1,"n.a.")))</f>
        <v>#N/A</v>
      </c>
      <c r="T3047" s="1"/>
      <c r="U3047" s="1" t="e">
        <f>VLOOKUP(Tabelle1[[#This Row],[productid]],Tabelle2[#All],2,FALSE)</f>
        <v>#N/A</v>
      </c>
    </row>
    <row r="3048" spans="1:21">
      <c r="A3048" t="s">
        <v>4033</v>
      </c>
      <c r="B3048">
        <v>1790</v>
      </c>
      <c r="C3048">
        <v>223861</v>
      </c>
      <c r="D3048" t="s">
        <v>5107</v>
      </c>
      <c r="E3048" t="s">
        <v>4063</v>
      </c>
      <c r="F3048">
        <v>18406</v>
      </c>
      <c r="G3048">
        <v>3725833</v>
      </c>
      <c r="H3048">
        <f t="shared" si="47"/>
        <v>0</v>
      </c>
      <c r="I3048">
        <f t="array" ref="I3048">MIN(IFERROR(FIND(IstNumbers,A3048),""))</f>
        <v>8</v>
      </c>
      <c r="J3048" s="1" t="e">
        <f>IF([first '# in title]&lt;[pos kw in title],MID([title],[pos kw in title]-6,6),#N/A)</f>
        <v>#N/A</v>
      </c>
      <c r="K3048" s="1" t="e">
        <f>IFERROR(MID(SUBSTITUTE([kw rough in title],",","."),FIND("(",[kw rough in title])+1,20),SUBSTITUTE(IFERROR(MID([kw rough in title],FIND(" ",[kw rough in title])+1,20),[kw rough in title]),",","."))</f>
        <v>#N/A</v>
      </c>
      <c r="L3048" s="1">
        <f>IFERROR(FIND("kW",[desc]),0)</f>
        <v>0</v>
      </c>
      <c r="M3048">
        <f t="array" ref="M3048">MIN(IFERROR(FIND(IstNumbers,E3048),""))</f>
        <v>25</v>
      </c>
      <c r="N3048" s="1" t="b">
        <f>IF([first '# in desc]&lt;[pos kw in desc],MID([desc],[pos kw in desc]-7,7))</f>
        <v>0</v>
      </c>
      <c r="O30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48" s="1" t="str">
        <f>TRIM(IF([first '# in desc]&lt;[pos kw in desc],MID([desc],[pos kw in desc]-6,6),FALSE))</f>
        <v>FALSCH</v>
      </c>
      <c r="Q3048" s="1" t="b">
        <f>IF(LEN([manuell])=0,IFERROR([kw fine in title]*1,IFERROR(SUMPRODUCT(COUNTIF(IsDigits,MID([kw in desc],ROW($A$1:$A$150),1)))=LEN([kw in desc]),#N/A)),[manuell])</f>
        <v>0</v>
      </c>
      <c r="R3048" s="1" t="str">
        <f>IF([pos kw in title]&gt;0,MID(J3048,#REF!,4),IF([first '# in title]&gt;0,MID([title],[first '# in title],3),IF([first '# in title]&gt;0,MID([desc],#REF!,3),VLOOKUP([productid],$G$2:$R$1386,8))))</f>
        <v>24D</v>
      </c>
      <c r="S3048" s="1" t="e">
        <f>IF([kw in desc]=[kw rough in title],[kw in desc]*1,IFERROR(LEFT([kw_dirty],3)*1,IFERROR(LEFT([kw_dirty],2)*1,"n.a.")))</f>
        <v>#N/A</v>
      </c>
      <c r="T3048" s="1"/>
      <c r="U3048" s="1" t="e">
        <f>VLOOKUP(Tabelle1[[#This Row],[productid]],Tabelle2[#All],2,FALSE)</f>
        <v>#N/A</v>
      </c>
    </row>
    <row r="3049" spans="1:21">
      <c r="A3049" t="s">
        <v>5108</v>
      </c>
      <c r="B3049">
        <v>3480</v>
      </c>
      <c r="C3049">
        <v>289859</v>
      </c>
      <c r="D3049" t="s">
        <v>5109</v>
      </c>
      <c r="E3049" t="s">
        <v>5110</v>
      </c>
      <c r="F3049">
        <v>18406</v>
      </c>
      <c r="G3049">
        <v>3094808</v>
      </c>
      <c r="H3049">
        <f t="shared" si="47"/>
        <v>0</v>
      </c>
      <c r="I3049">
        <f t="array" ref="I3049">MIN(IFERROR(FIND(IstNumbers,A3049),""))</f>
        <v>24</v>
      </c>
      <c r="J3049" s="1" t="e">
        <f>IF([first '# in title]&lt;[pos kw in title],MID([title],[pos kw in title]-6,6),#N/A)</f>
        <v>#N/A</v>
      </c>
      <c r="K3049" s="1" t="e">
        <f>IFERROR(MID(SUBSTITUTE([kw rough in title],",","."),FIND("(",[kw rough in title])+1,20),SUBSTITUTE(IFERROR(MID([kw rough in title],FIND(" ",[kw rough in title])+1,20),[kw rough in title]),",","."))</f>
        <v>#N/A</v>
      </c>
      <c r="L3049" s="1">
        <f>IFERROR(FIND("kW",[desc]),0)</f>
        <v>0</v>
      </c>
      <c r="M3049">
        <f t="array" ref="M3049">MIN(IFERROR(FIND(IstNumbers,E3049),""))</f>
        <v>31</v>
      </c>
      <c r="N3049" s="1" t="b">
        <f>IF([first '# in desc]&lt;[pos kw in desc],MID([desc],[pos kw in desc]-7,7))</f>
        <v>0</v>
      </c>
      <c r="O30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49" s="1" t="str">
        <f>TRIM(IF([first '# in desc]&lt;[pos kw in desc],MID([desc],[pos kw in desc]-6,6),FALSE))</f>
        <v>FALSCH</v>
      </c>
      <c r="Q3049" s="1" t="b">
        <f>IF(LEN([manuell])=0,IFERROR([kw fine in title]*1,IFERROR(SUMPRODUCT(COUNTIF(IsDigits,MID([kw in desc],ROW($A$1:$A$150),1)))=LEN([kw in desc]),#N/A)),[manuell])</f>
        <v>0</v>
      </c>
      <c r="R3049" s="1" t="str">
        <f>IF([pos kw in title]&gt;0,MID(J3049,#REF!,4),IF([first '# in title]&gt;0,MID([title],[first '# in title],3),IF([first '# in title]&gt;0,MID([desc],#REF!,3),VLOOKUP([productid],$G$2:$R$1386,8))))</f>
        <v>22/</v>
      </c>
      <c r="S3049" s="1" t="e">
        <f>IF([kw in desc]=[kw rough in title],[kw in desc]*1,IFERROR(LEFT([kw_dirty],3)*1,IFERROR(LEFT([kw_dirty],2)*1,"n.a.")))</f>
        <v>#N/A</v>
      </c>
      <c r="T3049" s="1"/>
      <c r="U3049" s="1" t="e">
        <f>VLOOKUP(Tabelle1[[#This Row],[productid]],Tabelle2[#All],2,FALSE)</f>
        <v>#N/A</v>
      </c>
    </row>
    <row r="3050" spans="1:21">
      <c r="A3050" t="s">
        <v>4033</v>
      </c>
      <c r="B3050">
        <v>1792</v>
      </c>
      <c r="C3050">
        <v>223861</v>
      </c>
      <c r="D3050" t="s">
        <v>5111</v>
      </c>
      <c r="E3050" t="s">
        <v>4063</v>
      </c>
      <c r="F3050">
        <v>18406</v>
      </c>
      <c r="G3050">
        <v>3725833</v>
      </c>
      <c r="H3050">
        <f t="shared" si="47"/>
        <v>0</v>
      </c>
      <c r="I3050">
        <f t="array" ref="I3050">MIN(IFERROR(FIND(IstNumbers,A3050),""))</f>
        <v>8</v>
      </c>
      <c r="J3050" s="1" t="e">
        <f>IF([first '# in title]&lt;[pos kw in title],MID([title],[pos kw in title]-6,6),#N/A)</f>
        <v>#N/A</v>
      </c>
      <c r="K3050" s="1" t="e">
        <f>IFERROR(MID(SUBSTITUTE([kw rough in title],",","."),FIND("(",[kw rough in title])+1,20),SUBSTITUTE(IFERROR(MID([kw rough in title],FIND(" ",[kw rough in title])+1,20),[kw rough in title]),",","."))</f>
        <v>#N/A</v>
      </c>
      <c r="L3050" s="1">
        <f>IFERROR(FIND("kW",[desc]),0)</f>
        <v>0</v>
      </c>
      <c r="M3050">
        <f t="array" ref="M3050">MIN(IFERROR(FIND(IstNumbers,E3050),""))</f>
        <v>25</v>
      </c>
      <c r="N3050" s="1" t="b">
        <f>IF([first '# in desc]&lt;[pos kw in desc],MID([desc],[pos kw in desc]-7,7))</f>
        <v>0</v>
      </c>
      <c r="O30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0" s="1" t="str">
        <f>TRIM(IF([first '# in desc]&lt;[pos kw in desc],MID([desc],[pos kw in desc]-6,6),FALSE))</f>
        <v>FALSCH</v>
      </c>
      <c r="Q3050" s="1" t="b">
        <f>IF(LEN([manuell])=0,IFERROR([kw fine in title]*1,IFERROR(SUMPRODUCT(COUNTIF(IsDigits,MID([kw in desc],ROW($A$1:$A$150),1)))=LEN([kw in desc]),#N/A)),[manuell])</f>
        <v>0</v>
      </c>
      <c r="R3050" s="1" t="str">
        <f>IF([pos kw in title]&gt;0,MID(J3050,#REF!,4),IF([first '# in title]&gt;0,MID([title],[first '# in title],3),IF([first '# in title]&gt;0,MID([desc],#REF!,3),VLOOKUP([productid],$G$2:$R$1386,8))))</f>
        <v>24D</v>
      </c>
      <c r="S3050" s="1" t="e">
        <f>IF([kw in desc]=[kw rough in title],[kw in desc]*1,IFERROR(LEFT([kw_dirty],3)*1,IFERROR(LEFT([kw_dirty],2)*1,"n.a.")))</f>
        <v>#N/A</v>
      </c>
      <c r="T3050" s="1"/>
      <c r="U3050" s="1" t="e">
        <f>VLOOKUP(Tabelle1[[#This Row],[productid]],Tabelle2[#All],2,FALSE)</f>
        <v>#N/A</v>
      </c>
    </row>
    <row r="3051" spans="1:21">
      <c r="A3051" t="s">
        <v>5108</v>
      </c>
      <c r="B3051">
        <v>3480</v>
      </c>
      <c r="C3051">
        <v>289859</v>
      </c>
      <c r="D3051" t="s">
        <v>5112</v>
      </c>
      <c r="E3051" t="s">
        <v>5113</v>
      </c>
      <c r="F3051">
        <v>18406</v>
      </c>
      <c r="G3051">
        <v>3094808</v>
      </c>
      <c r="H3051">
        <f t="shared" si="47"/>
        <v>0</v>
      </c>
      <c r="I3051">
        <f t="array" ref="I3051">MIN(IFERROR(FIND(IstNumbers,A3051),""))</f>
        <v>24</v>
      </c>
      <c r="J3051" s="1" t="e">
        <f>IF([first '# in title]&lt;[pos kw in title],MID([title],[pos kw in title]-6,6),#N/A)</f>
        <v>#N/A</v>
      </c>
      <c r="K3051" s="1" t="e">
        <f>IFERROR(MID(SUBSTITUTE([kw rough in title],",","."),FIND("(",[kw rough in title])+1,20),SUBSTITUTE(IFERROR(MID([kw rough in title],FIND(" ",[kw rough in title])+1,20),[kw rough in title]),",","."))</f>
        <v>#N/A</v>
      </c>
      <c r="L3051" s="1">
        <f>IFERROR(FIND("kW",[desc]),0)</f>
        <v>0</v>
      </c>
      <c r="M3051">
        <f t="array" ref="M3051">MIN(IFERROR(FIND(IstNumbers,E3051),""))</f>
        <v>31</v>
      </c>
      <c r="N3051" s="1" t="b">
        <f>IF([first '# in desc]&lt;[pos kw in desc],MID([desc],[pos kw in desc]-7,7))</f>
        <v>0</v>
      </c>
      <c r="O30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1" s="1" t="str">
        <f>TRIM(IF([first '# in desc]&lt;[pos kw in desc],MID([desc],[pos kw in desc]-6,6),FALSE))</f>
        <v>FALSCH</v>
      </c>
      <c r="Q3051" s="1" t="b">
        <f>IF(LEN([manuell])=0,IFERROR([kw fine in title]*1,IFERROR(SUMPRODUCT(COUNTIF(IsDigits,MID([kw in desc],ROW($A$1:$A$150),1)))=LEN([kw in desc]),#N/A)),[manuell])</f>
        <v>0</v>
      </c>
      <c r="R3051" s="1" t="str">
        <f>IF([pos kw in title]&gt;0,MID(J3051,#REF!,4),IF([first '# in title]&gt;0,MID([title],[first '# in title],3),IF([first '# in title]&gt;0,MID([desc],#REF!,3),VLOOKUP([productid],$G$2:$R$1386,8))))</f>
        <v>22/</v>
      </c>
      <c r="S3051" s="1" t="e">
        <f>IF([kw in desc]=[kw rough in title],[kw in desc]*1,IFERROR(LEFT([kw_dirty],3)*1,IFERROR(LEFT([kw_dirty],2)*1,"n.a.")))</f>
        <v>#N/A</v>
      </c>
      <c r="T3051" s="1"/>
      <c r="U3051" s="1" t="e">
        <f>VLOOKUP(Tabelle1[[#This Row],[productid]],Tabelle2[#All],2,FALSE)</f>
        <v>#N/A</v>
      </c>
    </row>
    <row r="3052" spans="1:21">
      <c r="A3052" t="s">
        <v>4033</v>
      </c>
      <c r="B3052">
        <v>1792</v>
      </c>
      <c r="C3052">
        <v>223861</v>
      </c>
      <c r="D3052" t="s">
        <v>5114</v>
      </c>
      <c r="E3052" t="s">
        <v>4037</v>
      </c>
      <c r="F3052">
        <v>18406</v>
      </c>
      <c r="G3052">
        <v>3725833</v>
      </c>
      <c r="H3052">
        <f t="shared" si="47"/>
        <v>0</v>
      </c>
      <c r="I3052">
        <f t="array" ref="I3052">MIN(IFERROR(FIND(IstNumbers,A3052),""))</f>
        <v>8</v>
      </c>
      <c r="J3052" s="1" t="e">
        <f>IF([first '# in title]&lt;[pos kw in title],MID([title],[pos kw in title]-6,6),#N/A)</f>
        <v>#N/A</v>
      </c>
      <c r="K3052" s="1" t="e">
        <f>IFERROR(MID(SUBSTITUTE([kw rough in title],",","."),FIND("(",[kw rough in title])+1,20),SUBSTITUTE(IFERROR(MID([kw rough in title],FIND(" ",[kw rough in title])+1,20),[kw rough in title]),",","."))</f>
        <v>#N/A</v>
      </c>
      <c r="L3052" s="1">
        <f>IFERROR(FIND("kW",[desc]),0)</f>
        <v>0</v>
      </c>
      <c r="M3052">
        <f t="array" ref="M3052">MIN(IFERROR(FIND(IstNumbers,E3052),""))</f>
        <v>25</v>
      </c>
      <c r="N3052" s="1" t="b">
        <f>IF([first '# in desc]&lt;[pos kw in desc],MID([desc],[pos kw in desc]-7,7))</f>
        <v>0</v>
      </c>
      <c r="O30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2" s="1" t="str">
        <f>TRIM(IF([first '# in desc]&lt;[pos kw in desc],MID([desc],[pos kw in desc]-6,6),FALSE))</f>
        <v>FALSCH</v>
      </c>
      <c r="Q3052" s="1" t="b">
        <f>IF(LEN([manuell])=0,IFERROR([kw fine in title]*1,IFERROR(SUMPRODUCT(COUNTIF(IsDigits,MID([kw in desc],ROW($A$1:$A$150),1)))=LEN([kw in desc]),#N/A)),[manuell])</f>
        <v>0</v>
      </c>
      <c r="R3052" s="1" t="str">
        <f>IF([pos kw in title]&gt;0,MID(J3052,#REF!,4),IF([first '# in title]&gt;0,MID([title],[first '# in title],3),IF([first '# in title]&gt;0,MID([desc],#REF!,3),VLOOKUP([productid],$G$2:$R$1386,8))))</f>
        <v>24D</v>
      </c>
      <c r="S3052" s="1" t="e">
        <f>IF([kw in desc]=[kw rough in title],[kw in desc]*1,IFERROR(LEFT([kw_dirty],3)*1,IFERROR(LEFT([kw_dirty],2)*1,"n.a.")))</f>
        <v>#N/A</v>
      </c>
      <c r="T3052" s="1"/>
      <c r="U3052" s="1" t="e">
        <f>VLOOKUP(Tabelle1[[#This Row],[productid]],Tabelle2[#All],2,FALSE)</f>
        <v>#N/A</v>
      </c>
    </row>
    <row r="3053" spans="1:21">
      <c r="A3053" t="s">
        <v>5108</v>
      </c>
      <c r="B3053">
        <v>3480</v>
      </c>
      <c r="C3053">
        <v>289859</v>
      </c>
      <c r="D3053" t="s">
        <v>5115</v>
      </c>
      <c r="E3053" t="s">
        <v>5116</v>
      </c>
      <c r="F3053">
        <v>18406</v>
      </c>
      <c r="G3053">
        <v>3094808</v>
      </c>
      <c r="H3053">
        <f t="shared" si="47"/>
        <v>0</v>
      </c>
      <c r="I3053">
        <f t="array" ref="I3053">MIN(IFERROR(FIND(IstNumbers,A3053),""))</f>
        <v>24</v>
      </c>
      <c r="J3053" s="1" t="e">
        <f>IF([first '# in title]&lt;[pos kw in title],MID([title],[pos kw in title]-6,6),#N/A)</f>
        <v>#N/A</v>
      </c>
      <c r="K3053" s="1" t="e">
        <f>IFERROR(MID(SUBSTITUTE([kw rough in title],",","."),FIND("(",[kw rough in title])+1,20),SUBSTITUTE(IFERROR(MID([kw rough in title],FIND(" ",[kw rough in title])+1,20),[kw rough in title]),",","."))</f>
        <v>#N/A</v>
      </c>
      <c r="L3053" s="1">
        <f>IFERROR(FIND("kW",[desc]),0)</f>
        <v>0</v>
      </c>
      <c r="M3053">
        <f t="array" ref="M3053">MIN(IFERROR(FIND(IstNumbers,E3053),""))</f>
        <v>31</v>
      </c>
      <c r="N3053" s="1" t="b">
        <f>IF([first '# in desc]&lt;[pos kw in desc],MID([desc],[pos kw in desc]-7,7))</f>
        <v>0</v>
      </c>
      <c r="O30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3" s="1" t="str">
        <f>TRIM(IF([first '# in desc]&lt;[pos kw in desc],MID([desc],[pos kw in desc]-6,6),FALSE))</f>
        <v>FALSCH</v>
      </c>
      <c r="Q3053" s="1" t="b">
        <f>IF(LEN([manuell])=0,IFERROR([kw fine in title]*1,IFERROR(SUMPRODUCT(COUNTIF(IsDigits,MID([kw in desc],ROW($A$1:$A$150),1)))=LEN([kw in desc]),#N/A)),[manuell])</f>
        <v>0</v>
      </c>
      <c r="R3053" s="1" t="str">
        <f>IF([pos kw in title]&gt;0,MID(J3053,#REF!,4),IF([first '# in title]&gt;0,MID([title],[first '# in title],3),IF([first '# in title]&gt;0,MID([desc],#REF!,3),VLOOKUP([productid],$G$2:$R$1386,8))))</f>
        <v>22/</v>
      </c>
      <c r="S3053" s="1" t="e">
        <f>IF([kw in desc]=[kw rough in title],[kw in desc]*1,IFERROR(LEFT([kw_dirty],3)*1,IFERROR(LEFT([kw_dirty],2)*1,"n.a.")))</f>
        <v>#N/A</v>
      </c>
      <c r="T3053" s="1"/>
      <c r="U3053" s="1" t="e">
        <f>VLOOKUP(Tabelle1[[#This Row],[productid]],Tabelle2[#All],2,FALSE)</f>
        <v>#N/A</v>
      </c>
    </row>
    <row r="3054" spans="1:21">
      <c r="A3054" t="s">
        <v>4033</v>
      </c>
      <c r="B3054">
        <v>1792</v>
      </c>
      <c r="C3054">
        <v>223861</v>
      </c>
      <c r="D3054" t="s">
        <v>5117</v>
      </c>
      <c r="E3054" t="s">
        <v>4242</v>
      </c>
      <c r="F3054">
        <v>18406</v>
      </c>
      <c r="G3054">
        <v>3725833</v>
      </c>
      <c r="H3054">
        <f t="shared" si="47"/>
        <v>0</v>
      </c>
      <c r="I3054">
        <f t="array" ref="I3054">MIN(IFERROR(FIND(IstNumbers,A3054),""))</f>
        <v>8</v>
      </c>
      <c r="J3054" s="1" t="e">
        <f>IF([first '# in title]&lt;[pos kw in title],MID([title],[pos kw in title]-6,6),#N/A)</f>
        <v>#N/A</v>
      </c>
      <c r="K3054" s="1" t="e">
        <f>IFERROR(MID(SUBSTITUTE([kw rough in title],",","."),FIND("(",[kw rough in title])+1,20),SUBSTITUTE(IFERROR(MID([kw rough in title],FIND(" ",[kw rough in title])+1,20),[kw rough in title]),",","."))</f>
        <v>#N/A</v>
      </c>
      <c r="L3054" s="1">
        <f>IFERROR(FIND("kW",[desc]),0)</f>
        <v>0</v>
      </c>
      <c r="M3054">
        <f t="array" ref="M3054">MIN(IFERROR(FIND(IstNumbers,E3054),""))</f>
        <v>25</v>
      </c>
      <c r="N3054" s="1" t="b">
        <f>IF([first '# in desc]&lt;[pos kw in desc],MID([desc],[pos kw in desc]-7,7))</f>
        <v>0</v>
      </c>
      <c r="O30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4" s="1" t="str">
        <f>TRIM(IF([first '# in desc]&lt;[pos kw in desc],MID([desc],[pos kw in desc]-6,6),FALSE))</f>
        <v>FALSCH</v>
      </c>
      <c r="Q3054" s="1" t="b">
        <f>IF(LEN([manuell])=0,IFERROR([kw fine in title]*1,IFERROR(SUMPRODUCT(COUNTIF(IsDigits,MID([kw in desc],ROW($A$1:$A$150),1)))=LEN([kw in desc]),#N/A)),[manuell])</f>
        <v>0</v>
      </c>
      <c r="R3054" s="1" t="str">
        <f>IF([pos kw in title]&gt;0,MID(J3054,#REF!,4),IF([first '# in title]&gt;0,MID([title],[first '# in title],3),IF([first '# in title]&gt;0,MID([desc],#REF!,3),VLOOKUP([productid],$G$2:$R$1386,8))))</f>
        <v>24D</v>
      </c>
      <c r="S3054" s="1" t="e">
        <f>IF([kw in desc]=[kw rough in title],[kw in desc]*1,IFERROR(LEFT([kw_dirty],3)*1,IFERROR(LEFT([kw_dirty],2)*1,"n.a.")))</f>
        <v>#N/A</v>
      </c>
      <c r="T3054" s="1"/>
      <c r="U3054" s="1" t="e">
        <f>VLOOKUP(Tabelle1[[#This Row],[productid]],Tabelle2[#All],2,FALSE)</f>
        <v>#N/A</v>
      </c>
    </row>
    <row r="3055" spans="1:21">
      <c r="A3055" t="s">
        <v>5108</v>
      </c>
      <c r="B3055">
        <v>3480</v>
      </c>
      <c r="C3055">
        <v>289859</v>
      </c>
      <c r="D3055" t="s">
        <v>5118</v>
      </c>
      <c r="E3055" t="s">
        <v>5119</v>
      </c>
      <c r="F3055">
        <v>18406</v>
      </c>
      <c r="G3055">
        <v>3094808</v>
      </c>
      <c r="H3055">
        <f t="shared" si="47"/>
        <v>0</v>
      </c>
      <c r="I3055">
        <f t="array" ref="I3055">MIN(IFERROR(FIND(IstNumbers,A3055),""))</f>
        <v>24</v>
      </c>
      <c r="J3055" s="1" t="e">
        <f>IF([first '# in title]&lt;[pos kw in title],MID([title],[pos kw in title]-6,6),#N/A)</f>
        <v>#N/A</v>
      </c>
      <c r="K3055" s="1" t="e">
        <f>IFERROR(MID(SUBSTITUTE([kw rough in title],",","."),FIND("(",[kw rough in title])+1,20),SUBSTITUTE(IFERROR(MID([kw rough in title],FIND(" ",[kw rough in title])+1,20),[kw rough in title]),",","."))</f>
        <v>#N/A</v>
      </c>
      <c r="L3055" s="1">
        <f>IFERROR(FIND("kW",[desc]),0)</f>
        <v>0</v>
      </c>
      <c r="M3055">
        <f t="array" ref="M3055">MIN(IFERROR(FIND(IstNumbers,E3055),""))</f>
        <v>31</v>
      </c>
      <c r="N3055" s="1" t="b">
        <f>IF([first '# in desc]&lt;[pos kw in desc],MID([desc],[pos kw in desc]-7,7))</f>
        <v>0</v>
      </c>
      <c r="O30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5" s="1" t="str">
        <f>TRIM(IF([first '# in desc]&lt;[pos kw in desc],MID([desc],[pos kw in desc]-6,6),FALSE))</f>
        <v>FALSCH</v>
      </c>
      <c r="Q3055" s="1" t="b">
        <f>IF(LEN([manuell])=0,IFERROR([kw fine in title]*1,IFERROR(SUMPRODUCT(COUNTIF(IsDigits,MID([kw in desc],ROW($A$1:$A$150),1)))=LEN([kw in desc]),#N/A)),[manuell])</f>
        <v>0</v>
      </c>
      <c r="R3055" s="1" t="str">
        <f>IF([pos kw in title]&gt;0,MID(J3055,#REF!,4),IF([first '# in title]&gt;0,MID([title],[first '# in title],3),IF([first '# in title]&gt;0,MID([desc],#REF!,3),VLOOKUP([productid],$G$2:$R$1386,8))))</f>
        <v>22/</v>
      </c>
      <c r="S3055" s="1" t="e">
        <f>IF([kw in desc]=[kw rough in title],[kw in desc]*1,IFERROR(LEFT([kw_dirty],3)*1,IFERROR(LEFT([kw_dirty],2)*1,"n.a.")))</f>
        <v>#N/A</v>
      </c>
      <c r="T3055" s="1"/>
      <c r="U3055" s="1" t="e">
        <f>VLOOKUP(Tabelle1[[#This Row],[productid]],Tabelle2[#All],2,FALSE)</f>
        <v>#N/A</v>
      </c>
    </row>
    <row r="3056" spans="1:21">
      <c r="A3056" t="s">
        <v>4033</v>
      </c>
      <c r="B3056">
        <v>1793</v>
      </c>
      <c r="C3056">
        <v>223861</v>
      </c>
      <c r="D3056" t="s">
        <v>5120</v>
      </c>
      <c r="E3056" t="s">
        <v>4586</v>
      </c>
      <c r="F3056">
        <v>18406</v>
      </c>
      <c r="G3056">
        <v>3725833</v>
      </c>
      <c r="H3056">
        <f t="shared" si="47"/>
        <v>0</v>
      </c>
      <c r="I3056">
        <f t="array" ref="I3056">MIN(IFERROR(FIND(IstNumbers,A3056),""))</f>
        <v>8</v>
      </c>
      <c r="J3056" s="1" t="e">
        <f>IF([first '# in title]&lt;[pos kw in title],MID([title],[pos kw in title]-6,6),#N/A)</f>
        <v>#N/A</v>
      </c>
      <c r="K3056" s="1" t="e">
        <f>IFERROR(MID(SUBSTITUTE([kw rough in title],",","."),FIND("(",[kw rough in title])+1,20),SUBSTITUTE(IFERROR(MID([kw rough in title],FIND(" ",[kw rough in title])+1,20),[kw rough in title]),",","."))</f>
        <v>#N/A</v>
      </c>
      <c r="L3056" s="1">
        <f>IFERROR(FIND("kW",[desc]),0)</f>
        <v>0</v>
      </c>
      <c r="M3056">
        <f t="array" ref="M3056">MIN(IFERROR(FIND(IstNumbers,E3056),""))</f>
        <v>25</v>
      </c>
      <c r="N3056" s="1" t="b">
        <f>IF([first '# in desc]&lt;[pos kw in desc],MID([desc],[pos kw in desc]-7,7))</f>
        <v>0</v>
      </c>
      <c r="O30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6" s="1" t="str">
        <f>TRIM(IF([first '# in desc]&lt;[pos kw in desc],MID([desc],[pos kw in desc]-6,6),FALSE))</f>
        <v>FALSCH</v>
      </c>
      <c r="Q3056" s="1" t="b">
        <f>IF(LEN([manuell])=0,IFERROR([kw fine in title]*1,IFERROR(SUMPRODUCT(COUNTIF(IsDigits,MID([kw in desc],ROW($A$1:$A$150),1)))=LEN([kw in desc]),#N/A)),[manuell])</f>
        <v>0</v>
      </c>
      <c r="R3056" s="1" t="str">
        <f>IF([pos kw in title]&gt;0,MID(J3056,#REF!,4),IF([first '# in title]&gt;0,MID([title],[first '# in title],3),IF([first '# in title]&gt;0,MID([desc],#REF!,3),VLOOKUP([productid],$G$2:$R$1386,8))))</f>
        <v>24D</v>
      </c>
      <c r="S3056" s="1" t="e">
        <f>IF([kw in desc]=[kw rough in title],[kw in desc]*1,IFERROR(LEFT([kw_dirty],3)*1,IFERROR(LEFT([kw_dirty],2)*1,"n.a.")))</f>
        <v>#N/A</v>
      </c>
      <c r="T3056" s="1"/>
      <c r="U3056" s="1" t="e">
        <f>VLOOKUP(Tabelle1[[#This Row],[productid]],Tabelle2[#All],2,FALSE)</f>
        <v>#N/A</v>
      </c>
    </row>
    <row r="3057" spans="1:21">
      <c r="A3057" t="s">
        <v>5108</v>
      </c>
      <c r="B3057">
        <v>3485</v>
      </c>
      <c r="C3057">
        <v>289859</v>
      </c>
      <c r="D3057" t="s">
        <v>5121</v>
      </c>
      <c r="E3057" t="s">
        <v>5122</v>
      </c>
      <c r="F3057">
        <v>18406</v>
      </c>
      <c r="G3057">
        <v>3094808</v>
      </c>
      <c r="H3057">
        <f t="shared" si="47"/>
        <v>0</v>
      </c>
      <c r="I3057">
        <f t="array" ref="I3057">MIN(IFERROR(FIND(IstNumbers,A3057),""))</f>
        <v>24</v>
      </c>
      <c r="J3057" s="1" t="e">
        <f>IF([first '# in title]&lt;[pos kw in title],MID([title],[pos kw in title]-6,6),#N/A)</f>
        <v>#N/A</v>
      </c>
      <c r="K3057" s="1" t="e">
        <f>IFERROR(MID(SUBSTITUTE([kw rough in title],",","."),FIND("(",[kw rough in title])+1,20),SUBSTITUTE(IFERROR(MID([kw rough in title],FIND(" ",[kw rough in title])+1,20),[kw rough in title]),",","."))</f>
        <v>#N/A</v>
      </c>
      <c r="L3057" s="1">
        <f>IFERROR(FIND("kW",[desc]),0)</f>
        <v>0</v>
      </c>
      <c r="M3057">
        <f t="array" ref="M3057">MIN(IFERROR(FIND(IstNumbers,E3057),""))</f>
        <v>31</v>
      </c>
      <c r="N3057" s="1" t="b">
        <f>IF([first '# in desc]&lt;[pos kw in desc],MID([desc],[pos kw in desc]-7,7))</f>
        <v>0</v>
      </c>
      <c r="O30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7" s="1" t="str">
        <f>TRIM(IF([first '# in desc]&lt;[pos kw in desc],MID([desc],[pos kw in desc]-6,6),FALSE))</f>
        <v>FALSCH</v>
      </c>
      <c r="Q3057" s="1" t="b">
        <f>IF(LEN([manuell])=0,IFERROR([kw fine in title]*1,IFERROR(SUMPRODUCT(COUNTIF(IsDigits,MID([kw in desc],ROW($A$1:$A$150),1)))=LEN([kw in desc]),#N/A)),[manuell])</f>
        <v>0</v>
      </c>
      <c r="R3057" s="1" t="str">
        <f>IF([pos kw in title]&gt;0,MID(J3057,#REF!,4),IF([first '# in title]&gt;0,MID([title],[first '# in title],3),IF([first '# in title]&gt;0,MID([desc],#REF!,3),VLOOKUP([productid],$G$2:$R$1386,8))))</f>
        <v>22/</v>
      </c>
      <c r="S3057" s="1" t="e">
        <f>IF([kw in desc]=[kw rough in title],[kw in desc]*1,IFERROR(LEFT([kw_dirty],3)*1,IFERROR(LEFT([kw_dirty],2)*1,"n.a.")))</f>
        <v>#N/A</v>
      </c>
      <c r="T3057" s="1"/>
      <c r="U3057" s="1" t="e">
        <f>VLOOKUP(Tabelle1[[#This Row],[productid]],Tabelle2[#All],2,FALSE)</f>
        <v>#N/A</v>
      </c>
    </row>
    <row r="3058" spans="1:21">
      <c r="A3058" t="s">
        <v>4033</v>
      </c>
      <c r="B3058">
        <v>1794</v>
      </c>
      <c r="C3058">
        <v>223861</v>
      </c>
      <c r="D3058" t="s">
        <v>5123</v>
      </c>
      <c r="E3058" t="s">
        <v>3120</v>
      </c>
      <c r="F3058">
        <v>18406</v>
      </c>
      <c r="G3058">
        <v>3725833</v>
      </c>
      <c r="H3058">
        <f t="shared" si="47"/>
        <v>0</v>
      </c>
      <c r="I3058">
        <f t="array" ref="I3058">MIN(IFERROR(FIND(IstNumbers,A3058),""))</f>
        <v>8</v>
      </c>
      <c r="J3058" s="1" t="e">
        <f>IF([first '# in title]&lt;[pos kw in title],MID([title],[pos kw in title]-6,6),#N/A)</f>
        <v>#N/A</v>
      </c>
      <c r="K3058" s="1" t="e">
        <f>IFERROR(MID(SUBSTITUTE([kw rough in title],",","."),FIND("(",[kw rough in title])+1,20),SUBSTITUTE(IFERROR(MID([kw rough in title],FIND(" ",[kw rough in title])+1,20),[kw rough in title]),",","."))</f>
        <v>#N/A</v>
      </c>
      <c r="L3058" s="1">
        <f>IFERROR(FIND("kW",[desc]),0)</f>
        <v>0</v>
      </c>
      <c r="M3058">
        <f t="array" ref="M3058">MIN(IFERROR(FIND(IstNumbers,E3058),""))</f>
        <v>25</v>
      </c>
      <c r="N3058" s="1" t="b">
        <f>IF([first '# in desc]&lt;[pos kw in desc],MID([desc],[pos kw in desc]-7,7))</f>
        <v>0</v>
      </c>
      <c r="O30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8" s="1" t="str">
        <f>TRIM(IF([first '# in desc]&lt;[pos kw in desc],MID([desc],[pos kw in desc]-6,6),FALSE))</f>
        <v>FALSCH</v>
      </c>
      <c r="Q3058" s="1" t="b">
        <f>IF(LEN([manuell])=0,IFERROR([kw fine in title]*1,IFERROR(SUMPRODUCT(COUNTIF(IsDigits,MID([kw in desc],ROW($A$1:$A$150),1)))=LEN([kw in desc]),#N/A)),[manuell])</f>
        <v>0</v>
      </c>
      <c r="R3058" s="1" t="str">
        <f>IF([pos kw in title]&gt;0,MID(J3058,#REF!,4),IF([first '# in title]&gt;0,MID([title],[first '# in title],3),IF([first '# in title]&gt;0,MID([desc],#REF!,3),VLOOKUP([productid],$G$2:$R$1386,8))))</f>
        <v>24D</v>
      </c>
      <c r="S3058" s="1" t="e">
        <f>IF([kw in desc]=[kw rough in title],[kw in desc]*1,IFERROR(LEFT([kw_dirty],3)*1,IFERROR(LEFT([kw_dirty],2)*1,"n.a.")))</f>
        <v>#N/A</v>
      </c>
      <c r="T3058" s="1"/>
      <c r="U3058" s="1" t="e">
        <f>VLOOKUP(Tabelle1[[#This Row],[productid]],Tabelle2[#All],2,FALSE)</f>
        <v>#N/A</v>
      </c>
    </row>
    <row r="3059" spans="1:21">
      <c r="A3059" t="s">
        <v>5108</v>
      </c>
      <c r="B3059">
        <v>3485</v>
      </c>
      <c r="C3059">
        <v>289859</v>
      </c>
      <c r="D3059" t="s">
        <v>5124</v>
      </c>
      <c r="E3059" t="s">
        <v>5125</v>
      </c>
      <c r="F3059">
        <v>18406</v>
      </c>
      <c r="G3059">
        <v>3094808</v>
      </c>
      <c r="H3059">
        <f t="shared" si="47"/>
        <v>0</v>
      </c>
      <c r="I3059">
        <f t="array" ref="I3059">MIN(IFERROR(FIND(IstNumbers,A3059),""))</f>
        <v>24</v>
      </c>
      <c r="J3059" s="1" t="e">
        <f>IF([first '# in title]&lt;[pos kw in title],MID([title],[pos kw in title]-6,6),#N/A)</f>
        <v>#N/A</v>
      </c>
      <c r="K3059" s="1" t="e">
        <f>IFERROR(MID(SUBSTITUTE([kw rough in title],",","."),FIND("(",[kw rough in title])+1,20),SUBSTITUTE(IFERROR(MID([kw rough in title],FIND(" ",[kw rough in title])+1,20),[kw rough in title]),",","."))</f>
        <v>#N/A</v>
      </c>
      <c r="L3059" s="1">
        <f>IFERROR(FIND("kW",[desc]),0)</f>
        <v>0</v>
      </c>
      <c r="M3059">
        <f t="array" ref="M3059">MIN(IFERROR(FIND(IstNumbers,E3059),""))</f>
        <v>31</v>
      </c>
      <c r="N3059" s="1" t="b">
        <f>IF([first '# in desc]&lt;[pos kw in desc],MID([desc],[pos kw in desc]-7,7))</f>
        <v>0</v>
      </c>
      <c r="O30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59" s="1" t="str">
        <f>TRIM(IF([first '# in desc]&lt;[pos kw in desc],MID([desc],[pos kw in desc]-6,6),FALSE))</f>
        <v>FALSCH</v>
      </c>
      <c r="Q3059" s="1" t="b">
        <f>IF(LEN([manuell])=0,IFERROR([kw fine in title]*1,IFERROR(SUMPRODUCT(COUNTIF(IsDigits,MID([kw in desc],ROW($A$1:$A$150),1)))=LEN([kw in desc]),#N/A)),[manuell])</f>
        <v>0</v>
      </c>
      <c r="R3059" s="1" t="str">
        <f>IF([pos kw in title]&gt;0,MID(J3059,#REF!,4),IF([first '# in title]&gt;0,MID([title],[first '# in title],3),IF([first '# in title]&gt;0,MID([desc],#REF!,3),VLOOKUP([productid],$G$2:$R$1386,8))))</f>
        <v>22/</v>
      </c>
      <c r="S3059" s="1" t="e">
        <f>IF([kw in desc]=[kw rough in title],[kw in desc]*1,IFERROR(LEFT([kw_dirty],3)*1,IFERROR(LEFT([kw_dirty],2)*1,"n.a.")))</f>
        <v>#N/A</v>
      </c>
      <c r="T3059" s="1"/>
      <c r="U3059" s="1" t="e">
        <f>VLOOKUP(Tabelle1[[#This Row],[productid]],Tabelle2[#All],2,FALSE)</f>
        <v>#N/A</v>
      </c>
    </row>
    <row r="3060" spans="1:21">
      <c r="A3060" t="s">
        <v>5108</v>
      </c>
      <c r="B3060">
        <v>3490</v>
      </c>
      <c r="C3060">
        <v>289859</v>
      </c>
      <c r="D3060" t="s">
        <v>5126</v>
      </c>
      <c r="E3060" t="s">
        <v>5127</v>
      </c>
      <c r="F3060">
        <v>18406</v>
      </c>
      <c r="G3060">
        <v>3094808</v>
      </c>
      <c r="H3060">
        <f t="shared" si="47"/>
        <v>0</v>
      </c>
      <c r="I3060">
        <f t="array" ref="I3060">MIN(IFERROR(FIND(IstNumbers,A3060),""))</f>
        <v>24</v>
      </c>
      <c r="J3060" s="1" t="e">
        <f>IF([first '# in title]&lt;[pos kw in title],MID([title],[pos kw in title]-6,6),#N/A)</f>
        <v>#N/A</v>
      </c>
      <c r="K3060" s="1" t="e">
        <f>IFERROR(MID(SUBSTITUTE([kw rough in title],",","."),FIND("(",[kw rough in title])+1,20),SUBSTITUTE(IFERROR(MID([kw rough in title],FIND(" ",[kw rough in title])+1,20),[kw rough in title]),",","."))</f>
        <v>#N/A</v>
      </c>
      <c r="L3060" s="1">
        <f>IFERROR(FIND("kW",[desc]),0)</f>
        <v>0</v>
      </c>
      <c r="M3060">
        <f t="array" ref="M3060">MIN(IFERROR(FIND(IstNumbers,E3060),""))</f>
        <v>31</v>
      </c>
      <c r="N3060" s="1" t="b">
        <f>IF([first '# in desc]&lt;[pos kw in desc],MID([desc],[pos kw in desc]-7,7))</f>
        <v>0</v>
      </c>
      <c r="O30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0" s="1" t="str">
        <f>TRIM(IF([first '# in desc]&lt;[pos kw in desc],MID([desc],[pos kw in desc]-6,6),FALSE))</f>
        <v>FALSCH</v>
      </c>
      <c r="Q3060" s="1" t="b">
        <f>IF(LEN([manuell])=0,IFERROR([kw fine in title]*1,IFERROR(SUMPRODUCT(COUNTIF(IsDigits,MID([kw in desc],ROW($A$1:$A$150),1)))=LEN([kw in desc]),#N/A)),[manuell])</f>
        <v>0</v>
      </c>
      <c r="R3060" s="1" t="str">
        <f>IF([pos kw in title]&gt;0,MID(J3060,#REF!,4),IF([first '# in title]&gt;0,MID([title],[first '# in title],3),IF([first '# in title]&gt;0,MID([desc],#REF!,3),VLOOKUP([productid],$G$2:$R$1386,8))))</f>
        <v>22/</v>
      </c>
      <c r="S3060" s="1" t="e">
        <f>IF([kw in desc]=[kw rough in title],[kw in desc]*1,IFERROR(LEFT([kw_dirty],3)*1,IFERROR(LEFT([kw_dirty],2)*1,"n.a.")))</f>
        <v>#N/A</v>
      </c>
      <c r="T3060" s="1"/>
      <c r="U3060" s="1" t="e">
        <f>VLOOKUP(Tabelle1[[#This Row],[productid]],Tabelle2[#All],2,FALSE)</f>
        <v>#N/A</v>
      </c>
    </row>
    <row r="3061" spans="1:21">
      <c r="A3061" t="s">
        <v>5128</v>
      </c>
      <c r="B3061">
        <v>2518</v>
      </c>
      <c r="C3061">
        <v>289859</v>
      </c>
      <c r="D3061" t="s">
        <v>5129</v>
      </c>
      <c r="E3061" t="s">
        <v>5130</v>
      </c>
      <c r="F3061">
        <v>18406</v>
      </c>
      <c r="G3061">
        <v>2286143</v>
      </c>
      <c r="H3061">
        <f t="shared" si="47"/>
        <v>0</v>
      </c>
      <c r="I3061">
        <f t="array" ref="I3061">MIN(IFERROR(FIND(IstNumbers,A3061),""))</f>
        <v>12</v>
      </c>
      <c r="J3061" s="1" t="e">
        <f>IF([first '# in title]&lt;[pos kw in title],MID([title],[pos kw in title]-6,6),#N/A)</f>
        <v>#N/A</v>
      </c>
      <c r="K3061" s="1" t="e">
        <f>IFERROR(MID(SUBSTITUTE([kw rough in title],",","."),FIND("(",[kw rough in title])+1,20),SUBSTITUTE(IFERROR(MID([kw rough in title],FIND(" ",[kw rough in title])+1,20),[kw rough in title]),",","."))</f>
        <v>#N/A</v>
      </c>
      <c r="L3061" s="1">
        <f>IFERROR(FIND("kW",[desc]),0)</f>
        <v>0</v>
      </c>
      <c r="M3061">
        <f t="array" ref="M3061">MIN(IFERROR(FIND(IstNumbers,E3061),""))</f>
        <v>33</v>
      </c>
      <c r="N3061" s="1" t="b">
        <f>IF([first '# in desc]&lt;[pos kw in desc],MID([desc],[pos kw in desc]-7,7))</f>
        <v>0</v>
      </c>
      <c r="O30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1" s="1" t="str">
        <f>TRIM(IF([first '# in desc]&lt;[pos kw in desc],MID([desc],[pos kw in desc]-6,6),FALSE))</f>
        <v>FALSCH</v>
      </c>
      <c r="Q3061" s="1" t="b">
        <f>IF(LEN([manuell])=0,IFERROR([kw fine in title]*1,IFERROR(SUMPRODUCT(COUNTIF(IsDigits,MID([kw in desc],ROW($A$1:$A$150),1)))=LEN([kw in desc]),#N/A)),[manuell])</f>
        <v>0</v>
      </c>
      <c r="R3061" s="1" t="str">
        <f>IF([pos kw in title]&gt;0,MID(J3061,#REF!,4),IF([first '# in title]&gt;0,MID([title],[first '# in title],3),IF([first '# in title]&gt;0,MID([desc],#REF!,3),VLOOKUP([productid],$G$2:$R$1386,8))))</f>
        <v>146</v>
      </c>
      <c r="S3061" s="1" t="e">
        <f>IF([kw in desc]=[kw rough in title],[kw in desc]*1,IFERROR(LEFT([kw_dirty],3)*1,IFERROR(LEFT([kw_dirty],2)*1,"n.a.")))</f>
        <v>#N/A</v>
      </c>
      <c r="T3061" s="1"/>
      <c r="U3061" s="1" t="e">
        <f>VLOOKUP(Tabelle1[[#This Row],[productid]],Tabelle2[#All],2,FALSE)</f>
        <v>#N/A</v>
      </c>
    </row>
    <row r="3062" spans="1:21">
      <c r="A3062" t="s">
        <v>5108</v>
      </c>
      <c r="B3062">
        <v>3495</v>
      </c>
      <c r="C3062">
        <v>289859</v>
      </c>
      <c r="D3062" t="s">
        <v>5131</v>
      </c>
      <c r="E3062" t="s">
        <v>5132</v>
      </c>
      <c r="F3062">
        <v>18406</v>
      </c>
      <c r="G3062">
        <v>3094808</v>
      </c>
      <c r="H3062">
        <f t="shared" si="47"/>
        <v>0</v>
      </c>
      <c r="I3062">
        <f t="array" ref="I3062">MIN(IFERROR(FIND(IstNumbers,A3062),""))</f>
        <v>24</v>
      </c>
      <c r="J3062" s="1" t="e">
        <f>IF([first '# in title]&lt;[pos kw in title],MID([title],[pos kw in title]-6,6),#N/A)</f>
        <v>#N/A</v>
      </c>
      <c r="K3062" s="1" t="e">
        <f>IFERROR(MID(SUBSTITUTE([kw rough in title],",","."),FIND("(",[kw rough in title])+1,20),SUBSTITUTE(IFERROR(MID([kw rough in title],FIND(" ",[kw rough in title])+1,20),[kw rough in title]),",","."))</f>
        <v>#N/A</v>
      </c>
      <c r="L3062" s="1">
        <f>IFERROR(FIND("kW",[desc]),0)</f>
        <v>0</v>
      </c>
      <c r="M3062">
        <f t="array" ref="M3062">MIN(IFERROR(FIND(IstNumbers,E3062),""))</f>
        <v>31</v>
      </c>
      <c r="N3062" s="1" t="b">
        <f>IF([first '# in desc]&lt;[pos kw in desc],MID([desc],[pos kw in desc]-7,7))</f>
        <v>0</v>
      </c>
      <c r="O30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2" s="1" t="str">
        <f>TRIM(IF([first '# in desc]&lt;[pos kw in desc],MID([desc],[pos kw in desc]-6,6),FALSE))</f>
        <v>FALSCH</v>
      </c>
      <c r="Q3062" s="1" t="b">
        <f>IF(LEN([manuell])=0,IFERROR([kw fine in title]*1,IFERROR(SUMPRODUCT(COUNTIF(IsDigits,MID([kw in desc],ROW($A$1:$A$150),1)))=LEN([kw in desc]),#N/A)),[manuell])</f>
        <v>0</v>
      </c>
      <c r="R3062" s="1" t="str">
        <f>IF([pos kw in title]&gt;0,MID(J3062,#REF!,4),IF([first '# in title]&gt;0,MID([title],[first '# in title],3),IF([first '# in title]&gt;0,MID([desc],#REF!,3),VLOOKUP([productid],$G$2:$R$1386,8))))</f>
        <v>22/</v>
      </c>
      <c r="S3062" s="1" t="e">
        <f>IF([kw in desc]=[kw rough in title],[kw in desc]*1,IFERROR(LEFT([kw_dirty],3)*1,IFERROR(LEFT([kw_dirty],2)*1,"n.a.")))</f>
        <v>#N/A</v>
      </c>
      <c r="T3062" s="1"/>
      <c r="U3062" s="1" t="e">
        <f>VLOOKUP(Tabelle1[[#This Row],[productid]],Tabelle2[#All],2,FALSE)</f>
        <v>#N/A</v>
      </c>
    </row>
    <row r="3063" spans="1:21">
      <c r="A3063" t="s">
        <v>5128</v>
      </c>
      <c r="B3063">
        <v>2519</v>
      </c>
      <c r="C3063">
        <v>289859</v>
      </c>
      <c r="D3063" t="s">
        <v>5133</v>
      </c>
      <c r="E3063" t="s">
        <v>5134</v>
      </c>
      <c r="F3063">
        <v>18406</v>
      </c>
      <c r="G3063">
        <v>2286143</v>
      </c>
      <c r="H3063">
        <f t="shared" si="47"/>
        <v>0</v>
      </c>
      <c r="I3063">
        <f t="array" ref="I3063">MIN(IFERROR(FIND(IstNumbers,A3063),""))</f>
        <v>12</v>
      </c>
      <c r="J3063" s="1" t="e">
        <f>IF([first '# in title]&lt;[pos kw in title],MID([title],[pos kw in title]-6,6),#N/A)</f>
        <v>#N/A</v>
      </c>
      <c r="K3063" s="1" t="e">
        <f>IFERROR(MID(SUBSTITUTE([kw rough in title],",","."),FIND("(",[kw rough in title])+1,20),SUBSTITUTE(IFERROR(MID([kw rough in title],FIND(" ",[kw rough in title])+1,20),[kw rough in title]),",","."))</f>
        <v>#N/A</v>
      </c>
      <c r="L3063" s="1">
        <f>IFERROR(FIND("kW",[desc]),0)</f>
        <v>0</v>
      </c>
      <c r="M3063">
        <f t="array" ref="M3063">MIN(IFERROR(FIND(IstNumbers,E3063),""))</f>
        <v>33</v>
      </c>
      <c r="N3063" s="1" t="b">
        <f>IF([first '# in desc]&lt;[pos kw in desc],MID([desc],[pos kw in desc]-7,7))</f>
        <v>0</v>
      </c>
      <c r="O30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3" s="1" t="str">
        <f>TRIM(IF([first '# in desc]&lt;[pos kw in desc],MID([desc],[pos kw in desc]-6,6),FALSE))</f>
        <v>FALSCH</v>
      </c>
      <c r="Q3063" s="1" t="b">
        <f>IF(LEN([manuell])=0,IFERROR([kw fine in title]*1,IFERROR(SUMPRODUCT(COUNTIF(IsDigits,MID([kw in desc],ROW($A$1:$A$150),1)))=LEN([kw in desc]),#N/A)),[manuell])</f>
        <v>0</v>
      </c>
      <c r="R3063" s="1" t="str">
        <f>IF([pos kw in title]&gt;0,MID(J3063,#REF!,4),IF([first '# in title]&gt;0,MID([title],[first '# in title],3),IF([first '# in title]&gt;0,MID([desc],#REF!,3),VLOOKUP([productid],$G$2:$R$1386,8))))</f>
        <v>146</v>
      </c>
      <c r="S3063" s="1" t="e">
        <f>IF([kw in desc]=[kw rough in title],[kw in desc]*1,IFERROR(LEFT([kw_dirty],3)*1,IFERROR(LEFT([kw_dirty],2)*1,"n.a.")))</f>
        <v>#N/A</v>
      </c>
      <c r="T3063" s="1"/>
      <c r="U3063" s="1" t="e">
        <f>VLOOKUP(Tabelle1[[#This Row],[productid]],Tabelle2[#All],2,FALSE)</f>
        <v>#N/A</v>
      </c>
    </row>
    <row r="3064" spans="1:21">
      <c r="A3064" t="s">
        <v>5108</v>
      </c>
      <c r="B3064">
        <v>3505</v>
      </c>
      <c r="C3064">
        <v>289859</v>
      </c>
      <c r="D3064" t="s">
        <v>5135</v>
      </c>
      <c r="E3064" t="s">
        <v>5136</v>
      </c>
      <c r="F3064">
        <v>18406</v>
      </c>
      <c r="G3064">
        <v>3094808</v>
      </c>
      <c r="H3064">
        <f t="shared" si="47"/>
        <v>0</v>
      </c>
      <c r="I3064">
        <f t="array" ref="I3064">MIN(IFERROR(FIND(IstNumbers,A3064),""))</f>
        <v>24</v>
      </c>
      <c r="J3064" s="1" t="e">
        <f>IF([first '# in title]&lt;[pos kw in title],MID([title],[pos kw in title]-6,6),#N/A)</f>
        <v>#N/A</v>
      </c>
      <c r="K3064" s="1" t="e">
        <f>IFERROR(MID(SUBSTITUTE([kw rough in title],",","."),FIND("(",[kw rough in title])+1,20),SUBSTITUTE(IFERROR(MID([kw rough in title],FIND(" ",[kw rough in title])+1,20),[kw rough in title]),",","."))</f>
        <v>#N/A</v>
      </c>
      <c r="L3064" s="1">
        <f>IFERROR(FIND("kW",[desc]),0)</f>
        <v>0</v>
      </c>
      <c r="M3064">
        <f t="array" ref="M3064">MIN(IFERROR(FIND(IstNumbers,E3064),""))</f>
        <v>31</v>
      </c>
      <c r="N3064" s="1" t="b">
        <f>IF([first '# in desc]&lt;[pos kw in desc],MID([desc],[pos kw in desc]-7,7))</f>
        <v>0</v>
      </c>
      <c r="O30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4" s="1" t="str">
        <f>TRIM(IF([first '# in desc]&lt;[pos kw in desc],MID([desc],[pos kw in desc]-6,6),FALSE))</f>
        <v>FALSCH</v>
      </c>
      <c r="Q3064" s="1" t="b">
        <f>IF(LEN([manuell])=0,IFERROR([kw fine in title]*1,IFERROR(SUMPRODUCT(COUNTIF(IsDigits,MID([kw in desc],ROW($A$1:$A$150),1)))=LEN([kw in desc]),#N/A)),[manuell])</f>
        <v>0</v>
      </c>
      <c r="R3064" s="1" t="str">
        <f>IF([pos kw in title]&gt;0,MID(J3064,#REF!,4),IF([first '# in title]&gt;0,MID([title],[first '# in title],3),IF([first '# in title]&gt;0,MID([desc],#REF!,3),VLOOKUP([productid],$G$2:$R$1386,8))))</f>
        <v>22/</v>
      </c>
      <c r="S3064" s="1" t="e">
        <f>IF([kw in desc]=[kw rough in title],[kw in desc]*1,IFERROR(LEFT([kw_dirty],3)*1,IFERROR(LEFT([kw_dirty],2)*1,"n.a.")))</f>
        <v>#N/A</v>
      </c>
      <c r="T3064" s="1"/>
      <c r="U3064" s="1" t="e">
        <f>VLOOKUP(Tabelle1[[#This Row],[productid]],Tabelle2[#All],2,FALSE)</f>
        <v>#N/A</v>
      </c>
    </row>
    <row r="3065" spans="1:21">
      <c r="A3065" t="s">
        <v>5128</v>
      </c>
      <c r="B3065">
        <v>2520</v>
      </c>
      <c r="C3065">
        <v>289859</v>
      </c>
      <c r="D3065" t="s">
        <v>5137</v>
      </c>
      <c r="E3065" t="s">
        <v>5138</v>
      </c>
      <c r="F3065">
        <v>18406</v>
      </c>
      <c r="G3065">
        <v>2286143</v>
      </c>
      <c r="H3065">
        <f t="shared" si="47"/>
        <v>0</v>
      </c>
      <c r="I3065">
        <f t="array" ref="I3065">MIN(IFERROR(FIND(IstNumbers,A3065),""))</f>
        <v>12</v>
      </c>
      <c r="J3065" s="1" t="e">
        <f>IF([first '# in title]&lt;[pos kw in title],MID([title],[pos kw in title]-6,6),#N/A)</f>
        <v>#N/A</v>
      </c>
      <c r="K3065" s="1" t="e">
        <f>IFERROR(MID(SUBSTITUTE([kw rough in title],",","."),FIND("(",[kw rough in title])+1,20),SUBSTITUTE(IFERROR(MID([kw rough in title],FIND(" ",[kw rough in title])+1,20),[kw rough in title]),",","."))</f>
        <v>#N/A</v>
      </c>
      <c r="L3065" s="1">
        <f>IFERROR(FIND("kW",[desc]),0)</f>
        <v>0</v>
      </c>
      <c r="M3065">
        <f t="array" ref="M3065">MIN(IFERROR(FIND(IstNumbers,E3065),""))</f>
        <v>33</v>
      </c>
      <c r="N3065" s="1" t="b">
        <f>IF([first '# in desc]&lt;[pos kw in desc],MID([desc],[pos kw in desc]-7,7))</f>
        <v>0</v>
      </c>
      <c r="O30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5" s="1" t="str">
        <f>TRIM(IF([first '# in desc]&lt;[pos kw in desc],MID([desc],[pos kw in desc]-6,6),FALSE))</f>
        <v>FALSCH</v>
      </c>
      <c r="Q3065" s="1" t="b">
        <f>IF(LEN([manuell])=0,IFERROR([kw fine in title]*1,IFERROR(SUMPRODUCT(COUNTIF(IsDigits,MID([kw in desc],ROW($A$1:$A$150),1)))=LEN([kw in desc]),#N/A)),[manuell])</f>
        <v>0</v>
      </c>
      <c r="R3065" s="1" t="str">
        <f>IF([pos kw in title]&gt;0,MID(J3065,#REF!,4),IF([first '# in title]&gt;0,MID([title],[first '# in title],3),IF([first '# in title]&gt;0,MID([desc],#REF!,3),VLOOKUP([productid],$G$2:$R$1386,8))))</f>
        <v>146</v>
      </c>
      <c r="S3065" s="1" t="e">
        <f>IF([kw in desc]=[kw rough in title],[kw in desc]*1,IFERROR(LEFT([kw_dirty],3)*1,IFERROR(LEFT([kw_dirty],2)*1,"n.a.")))</f>
        <v>#N/A</v>
      </c>
      <c r="T3065" s="1"/>
      <c r="U3065" s="1" t="e">
        <f>VLOOKUP(Tabelle1[[#This Row],[productid]],Tabelle2[#All],2,FALSE)</f>
        <v>#N/A</v>
      </c>
    </row>
    <row r="3066" spans="1:21">
      <c r="A3066" t="s">
        <v>5108</v>
      </c>
      <c r="B3066">
        <v>3505</v>
      </c>
      <c r="C3066">
        <v>289859</v>
      </c>
      <c r="D3066" t="s">
        <v>5139</v>
      </c>
      <c r="E3066" t="s">
        <v>5140</v>
      </c>
      <c r="F3066">
        <v>18406</v>
      </c>
      <c r="G3066">
        <v>3094808</v>
      </c>
      <c r="H3066">
        <f t="shared" si="47"/>
        <v>0</v>
      </c>
      <c r="I3066">
        <f t="array" ref="I3066">MIN(IFERROR(FIND(IstNumbers,A3066),""))</f>
        <v>24</v>
      </c>
      <c r="J3066" s="1" t="e">
        <f>IF([first '# in title]&lt;[pos kw in title],MID([title],[pos kw in title]-6,6),#N/A)</f>
        <v>#N/A</v>
      </c>
      <c r="K3066" s="1" t="e">
        <f>IFERROR(MID(SUBSTITUTE([kw rough in title],",","."),FIND("(",[kw rough in title])+1,20),SUBSTITUTE(IFERROR(MID([kw rough in title],FIND(" ",[kw rough in title])+1,20),[kw rough in title]),",","."))</f>
        <v>#N/A</v>
      </c>
      <c r="L3066" s="1">
        <f>IFERROR(FIND("kW",[desc]),0)</f>
        <v>0</v>
      </c>
      <c r="M3066">
        <f t="array" ref="M3066">MIN(IFERROR(FIND(IstNumbers,E3066),""))</f>
        <v>31</v>
      </c>
      <c r="N3066" s="1" t="b">
        <f>IF([first '# in desc]&lt;[pos kw in desc],MID([desc],[pos kw in desc]-7,7))</f>
        <v>0</v>
      </c>
      <c r="O30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6" s="1" t="str">
        <f>TRIM(IF([first '# in desc]&lt;[pos kw in desc],MID([desc],[pos kw in desc]-6,6),FALSE))</f>
        <v>FALSCH</v>
      </c>
      <c r="Q3066" s="1" t="b">
        <f>IF(LEN([manuell])=0,IFERROR([kw fine in title]*1,IFERROR(SUMPRODUCT(COUNTIF(IsDigits,MID([kw in desc],ROW($A$1:$A$150),1)))=LEN([kw in desc]),#N/A)),[manuell])</f>
        <v>0</v>
      </c>
      <c r="R3066" s="1" t="str">
        <f>IF([pos kw in title]&gt;0,MID(J3066,#REF!,4),IF([first '# in title]&gt;0,MID([title],[first '# in title],3),IF([first '# in title]&gt;0,MID([desc],#REF!,3),VLOOKUP([productid],$G$2:$R$1386,8))))</f>
        <v>22/</v>
      </c>
      <c r="S3066" s="1" t="e">
        <f>IF([kw in desc]=[kw rough in title],[kw in desc]*1,IFERROR(LEFT([kw_dirty],3)*1,IFERROR(LEFT([kw_dirty],2)*1,"n.a.")))</f>
        <v>#N/A</v>
      </c>
      <c r="T3066" s="1"/>
      <c r="U3066" s="1" t="e">
        <f>VLOOKUP(Tabelle1[[#This Row],[productid]],Tabelle2[#All],2,FALSE)</f>
        <v>#N/A</v>
      </c>
    </row>
    <row r="3067" spans="1:21" hidden="1">
      <c r="A3067" t="s">
        <v>5141</v>
      </c>
      <c r="B3067">
        <v>2379</v>
      </c>
      <c r="C3067">
        <v>289859</v>
      </c>
      <c r="D3067" t="s">
        <v>5142</v>
      </c>
      <c r="E3067" t="s">
        <v>4728</v>
      </c>
      <c r="F3067">
        <v>18406</v>
      </c>
      <c r="G3067">
        <v>1219746</v>
      </c>
      <c r="H3067">
        <f t="shared" si="47"/>
        <v>0</v>
      </c>
      <c r="I3067">
        <f t="array" ref="I3067">MIN(IFERROR(FIND(IstNumbers,A3067),""))</f>
        <v>24</v>
      </c>
      <c r="J3067" s="1" t="e">
        <f>IF([first '# in title]&lt;[pos kw in title],MID([title],[pos kw in title]-6,6),#N/A)</f>
        <v>#N/A</v>
      </c>
      <c r="K3067" s="1" t="e">
        <f>IFERROR(MID(SUBSTITUTE([kw rough in title],",","."),FIND("(",[kw rough in title])+1,20),SUBSTITUTE(IFERROR(MID([kw rough in title],FIND(" ",[kw rough in title])+1,20),[kw rough in title]),",","."))</f>
        <v>#N/A</v>
      </c>
      <c r="L3067" s="1">
        <f>IFERROR(FIND("kW",[desc]),0)</f>
        <v>71</v>
      </c>
      <c r="M3067">
        <f t="array" ref="M3067">MIN(IFERROR(FIND(IstNumbers,E3067),""))</f>
        <v>29</v>
      </c>
      <c r="N3067" s="1" t="str">
        <f>IF([first '# in desc]&lt;[pos kw in desc],MID([desc],[pos kw in desc]-7,7))</f>
        <v xml:space="preserve">­me 16 </v>
      </c>
      <c r="O306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67" s="1" t="str">
        <f>TRIM(IF([first '# in desc]&lt;[pos kw in desc],MID([desc],[pos kw in desc]-6,6),FALSE))</f>
        <v>me 16</v>
      </c>
      <c r="Q3067" s="1" t="b">
        <f>IF(LEN([manuell])=0,IFERROR([kw fine in title]*1,IFERROR(SUMPRODUCT(COUNTIF(IsDigits,MID([kw in desc],ROW($A$1:$A$150),1)))=LEN([kw in desc]),#N/A)),[manuell])</f>
        <v>0</v>
      </c>
      <c r="R3067" s="1" t="str">
        <f>IF([pos kw in title]&gt;0,MID(J3067,#REF!,4),IF([first '# in title]&gt;0,MID([title],[first '# in title],3),IF([first '# in title]&gt;0,MID([desc],#REF!,3),VLOOKUP([productid],$G$2:$R$1386,8))))</f>
        <v>-Ec</v>
      </c>
      <c r="S3067" s="1" t="e">
        <f>IF([kw in desc]=[kw rough in title],[kw in desc]*1,IFERROR(LEFT([kw_dirty],3)*1,IFERROR(LEFT([kw_dirty],2)*1,"n.a.")))</f>
        <v>#N/A</v>
      </c>
      <c r="T3067" s="1"/>
      <c r="U3067" s="1">
        <f>VLOOKUP(Tabelle1[[#This Row],[productid]],Tabelle2[#All],2,FALSE)</f>
        <v>16</v>
      </c>
    </row>
    <row r="3068" spans="1:21">
      <c r="A3068" t="s">
        <v>5128</v>
      </c>
      <c r="B3068">
        <v>2522</v>
      </c>
      <c r="C3068">
        <v>289859</v>
      </c>
      <c r="D3068" t="s">
        <v>5143</v>
      </c>
      <c r="E3068" t="s">
        <v>5144</v>
      </c>
      <c r="F3068">
        <v>18406</v>
      </c>
      <c r="G3068">
        <v>2286143</v>
      </c>
      <c r="H3068">
        <f t="shared" si="47"/>
        <v>0</v>
      </c>
      <c r="I3068">
        <f t="array" ref="I3068">MIN(IFERROR(FIND(IstNumbers,A3068),""))</f>
        <v>12</v>
      </c>
      <c r="J3068" s="1" t="e">
        <f>IF([first '# in title]&lt;[pos kw in title],MID([title],[pos kw in title]-6,6),#N/A)</f>
        <v>#N/A</v>
      </c>
      <c r="K3068" s="1" t="e">
        <f>IFERROR(MID(SUBSTITUTE([kw rough in title],",","."),FIND("(",[kw rough in title])+1,20),SUBSTITUTE(IFERROR(MID([kw rough in title],FIND(" ",[kw rough in title])+1,20),[kw rough in title]),",","."))</f>
        <v>#N/A</v>
      </c>
      <c r="L3068" s="1">
        <f>IFERROR(FIND("kW",[desc]),0)</f>
        <v>0</v>
      </c>
      <c r="M3068">
        <f t="array" ref="M3068">MIN(IFERROR(FIND(IstNumbers,E3068),""))</f>
        <v>33</v>
      </c>
      <c r="N3068" s="1" t="b">
        <f>IF([first '# in desc]&lt;[pos kw in desc],MID([desc],[pos kw in desc]-7,7))</f>
        <v>0</v>
      </c>
      <c r="O30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8" s="1" t="str">
        <f>TRIM(IF([first '# in desc]&lt;[pos kw in desc],MID([desc],[pos kw in desc]-6,6),FALSE))</f>
        <v>FALSCH</v>
      </c>
      <c r="Q3068" s="1" t="b">
        <f>IF(LEN([manuell])=0,IFERROR([kw fine in title]*1,IFERROR(SUMPRODUCT(COUNTIF(IsDigits,MID([kw in desc],ROW($A$1:$A$150),1)))=LEN([kw in desc]),#N/A)),[manuell])</f>
        <v>0</v>
      </c>
      <c r="R3068" s="1" t="str">
        <f>IF([pos kw in title]&gt;0,MID(J3068,#REF!,4),IF([first '# in title]&gt;0,MID([title],[first '# in title],3),IF([first '# in title]&gt;0,MID([desc],#REF!,3),VLOOKUP([productid],$G$2:$R$1386,8))))</f>
        <v>146</v>
      </c>
      <c r="S3068" s="1" t="e">
        <f>IF([kw in desc]=[kw rough in title],[kw in desc]*1,IFERROR(LEFT([kw_dirty],3)*1,IFERROR(LEFT([kw_dirty],2)*1,"n.a.")))</f>
        <v>#N/A</v>
      </c>
      <c r="T3068" s="1"/>
      <c r="U3068" s="1" t="e">
        <f>VLOOKUP(Tabelle1[[#This Row],[productid]],Tabelle2[#All],2,FALSE)</f>
        <v>#N/A</v>
      </c>
    </row>
    <row r="3069" spans="1:21">
      <c r="A3069" t="s">
        <v>5108</v>
      </c>
      <c r="B3069">
        <v>3510</v>
      </c>
      <c r="C3069">
        <v>289859</v>
      </c>
      <c r="D3069" t="s">
        <v>5145</v>
      </c>
      <c r="E3069" t="s">
        <v>5146</v>
      </c>
      <c r="F3069">
        <v>18406</v>
      </c>
      <c r="G3069">
        <v>3094808</v>
      </c>
      <c r="H3069">
        <f t="shared" si="47"/>
        <v>0</v>
      </c>
      <c r="I3069">
        <f t="array" ref="I3069">MIN(IFERROR(FIND(IstNumbers,A3069),""))</f>
        <v>24</v>
      </c>
      <c r="J3069" s="1" t="e">
        <f>IF([first '# in title]&lt;[pos kw in title],MID([title],[pos kw in title]-6,6),#N/A)</f>
        <v>#N/A</v>
      </c>
      <c r="K3069" s="1" t="e">
        <f>IFERROR(MID(SUBSTITUTE([kw rough in title],",","."),FIND("(",[kw rough in title])+1,20),SUBSTITUTE(IFERROR(MID([kw rough in title],FIND(" ",[kw rough in title])+1,20),[kw rough in title]),",","."))</f>
        <v>#N/A</v>
      </c>
      <c r="L3069" s="1">
        <f>IFERROR(FIND("kW",[desc]),0)</f>
        <v>0</v>
      </c>
      <c r="M3069">
        <f t="array" ref="M3069">MIN(IFERROR(FIND(IstNumbers,E3069),""))</f>
        <v>31</v>
      </c>
      <c r="N3069" s="1" t="b">
        <f>IF([first '# in desc]&lt;[pos kw in desc],MID([desc],[pos kw in desc]-7,7))</f>
        <v>0</v>
      </c>
      <c r="O30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69" s="1" t="str">
        <f>TRIM(IF([first '# in desc]&lt;[pos kw in desc],MID([desc],[pos kw in desc]-6,6),FALSE))</f>
        <v>FALSCH</v>
      </c>
      <c r="Q3069" s="1" t="b">
        <f>IF(LEN([manuell])=0,IFERROR([kw fine in title]*1,IFERROR(SUMPRODUCT(COUNTIF(IsDigits,MID([kw in desc],ROW($A$1:$A$150),1)))=LEN([kw in desc]),#N/A)),[manuell])</f>
        <v>0</v>
      </c>
      <c r="R3069" s="1" t="str">
        <f>IF([pos kw in title]&gt;0,MID(J3069,#REF!,4),IF([first '# in title]&gt;0,MID([title],[first '# in title],3),IF([first '# in title]&gt;0,MID([desc],#REF!,3),VLOOKUP([productid],$G$2:$R$1386,8))))</f>
        <v>22/</v>
      </c>
      <c r="S3069" s="1" t="e">
        <f>IF([kw in desc]=[kw rough in title],[kw in desc]*1,IFERROR(LEFT([kw_dirty],3)*1,IFERROR(LEFT([kw_dirty],2)*1,"n.a.")))</f>
        <v>#N/A</v>
      </c>
      <c r="T3069" s="1"/>
      <c r="U3069" s="1" t="e">
        <f>VLOOKUP(Tabelle1[[#This Row],[productid]],Tabelle2[#All],2,FALSE)</f>
        <v>#N/A</v>
      </c>
    </row>
    <row r="3070" spans="1:21" hidden="1">
      <c r="A3070" t="s">
        <v>5141</v>
      </c>
      <c r="B3070">
        <v>2379</v>
      </c>
      <c r="C3070">
        <v>289859</v>
      </c>
      <c r="D3070" t="s">
        <v>5147</v>
      </c>
      <c r="E3070" t="s">
        <v>4677</v>
      </c>
      <c r="F3070">
        <v>18406</v>
      </c>
      <c r="G3070">
        <v>1219746</v>
      </c>
      <c r="H3070">
        <f t="shared" si="47"/>
        <v>0</v>
      </c>
      <c r="I3070">
        <f t="array" ref="I3070">MIN(IFERROR(FIND(IstNumbers,A3070),""))</f>
        <v>24</v>
      </c>
      <c r="J3070" s="1" t="e">
        <f>IF([first '# in title]&lt;[pos kw in title],MID([title],[pos kw in title]-6,6),#N/A)</f>
        <v>#N/A</v>
      </c>
      <c r="K3070" s="1" t="e">
        <f>IFERROR(MID(SUBSTITUTE([kw rough in title],",","."),FIND("(",[kw rough in title])+1,20),SUBSTITUTE(IFERROR(MID([kw rough in title],FIND(" ",[kw rough in title])+1,20),[kw rough in title]),",","."))</f>
        <v>#N/A</v>
      </c>
      <c r="L3070" s="1">
        <f>IFERROR(FIND("kW",[desc]),0)</f>
        <v>71</v>
      </c>
      <c r="M3070">
        <f t="array" ref="M3070">MIN(IFERROR(FIND(IstNumbers,E3070),""))</f>
        <v>29</v>
      </c>
      <c r="N3070" s="1" t="str">
        <f>IF([first '# in desc]&lt;[pos kw in desc],MID([desc],[pos kw in desc]-7,7))</f>
        <v xml:space="preserve">­me 16 </v>
      </c>
      <c r="O307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70" s="1" t="str">
        <f>TRIM(IF([first '# in desc]&lt;[pos kw in desc],MID([desc],[pos kw in desc]-6,6),FALSE))</f>
        <v>me 16</v>
      </c>
      <c r="Q3070" s="1" t="b">
        <f>IF(LEN([manuell])=0,IFERROR([kw fine in title]*1,IFERROR(SUMPRODUCT(COUNTIF(IsDigits,MID([kw in desc],ROW($A$1:$A$150),1)))=LEN([kw in desc]),#N/A)),[manuell])</f>
        <v>0</v>
      </c>
      <c r="R3070" s="1" t="str">
        <f>IF([pos kw in title]&gt;0,MID(J3070,#REF!,4),IF([first '# in title]&gt;0,MID([title],[first '# in title],3),IF([first '# in title]&gt;0,MID([desc],#REF!,3),VLOOKUP([productid],$G$2:$R$1386,8))))</f>
        <v>-Ec</v>
      </c>
      <c r="S3070" s="1" t="e">
        <f>IF([kw in desc]=[kw rough in title],[kw in desc]*1,IFERROR(LEFT([kw_dirty],3)*1,IFERROR(LEFT([kw_dirty],2)*1,"n.a.")))</f>
        <v>#N/A</v>
      </c>
      <c r="T3070" s="1"/>
      <c r="U3070" s="1">
        <f>VLOOKUP(Tabelle1[[#This Row],[productid]],Tabelle2[#All],2,FALSE)</f>
        <v>16</v>
      </c>
    </row>
    <row r="3071" spans="1:21">
      <c r="A3071" t="s">
        <v>5128</v>
      </c>
      <c r="B3071">
        <v>2522</v>
      </c>
      <c r="C3071">
        <v>289859</v>
      </c>
      <c r="D3071" t="s">
        <v>5148</v>
      </c>
      <c r="E3071" t="s">
        <v>5149</v>
      </c>
      <c r="F3071">
        <v>18406</v>
      </c>
      <c r="G3071">
        <v>2286143</v>
      </c>
      <c r="H3071">
        <f t="shared" si="47"/>
        <v>0</v>
      </c>
      <c r="I3071">
        <f t="array" ref="I3071">MIN(IFERROR(FIND(IstNumbers,A3071),""))</f>
        <v>12</v>
      </c>
      <c r="J3071" s="1" t="e">
        <f>IF([first '# in title]&lt;[pos kw in title],MID([title],[pos kw in title]-6,6),#N/A)</f>
        <v>#N/A</v>
      </c>
      <c r="K3071" s="1" t="e">
        <f>IFERROR(MID(SUBSTITUTE([kw rough in title],",","."),FIND("(",[kw rough in title])+1,20),SUBSTITUTE(IFERROR(MID([kw rough in title],FIND(" ",[kw rough in title])+1,20),[kw rough in title]),",","."))</f>
        <v>#N/A</v>
      </c>
      <c r="L3071" s="1">
        <f>IFERROR(FIND("kW",[desc]),0)</f>
        <v>0</v>
      </c>
      <c r="M3071">
        <f t="array" ref="M3071">MIN(IFERROR(FIND(IstNumbers,E3071),""))</f>
        <v>33</v>
      </c>
      <c r="N3071" s="1" t="b">
        <f>IF([first '# in desc]&lt;[pos kw in desc],MID([desc],[pos kw in desc]-7,7))</f>
        <v>0</v>
      </c>
      <c r="O30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71" s="1" t="str">
        <f>TRIM(IF([first '# in desc]&lt;[pos kw in desc],MID([desc],[pos kw in desc]-6,6),FALSE))</f>
        <v>FALSCH</v>
      </c>
      <c r="Q3071" s="1" t="b">
        <f>IF(LEN([manuell])=0,IFERROR([kw fine in title]*1,IFERROR(SUMPRODUCT(COUNTIF(IsDigits,MID([kw in desc],ROW($A$1:$A$150),1)))=LEN([kw in desc]),#N/A)),[manuell])</f>
        <v>0</v>
      </c>
      <c r="R3071" s="1" t="str">
        <f>IF([pos kw in title]&gt;0,MID(J3071,#REF!,4),IF([first '# in title]&gt;0,MID([title],[first '# in title],3),IF([first '# in title]&gt;0,MID([desc],#REF!,3),VLOOKUP([productid],$G$2:$R$1386,8))))</f>
        <v>146</v>
      </c>
      <c r="S3071" s="1" t="e">
        <f>IF([kw in desc]=[kw rough in title],[kw in desc]*1,IFERROR(LEFT([kw_dirty],3)*1,IFERROR(LEFT([kw_dirty],2)*1,"n.a.")))</f>
        <v>#N/A</v>
      </c>
      <c r="T3071" s="1"/>
      <c r="U3071" s="1" t="e">
        <f>VLOOKUP(Tabelle1[[#This Row],[productid]],Tabelle2[#All],2,FALSE)</f>
        <v>#N/A</v>
      </c>
    </row>
    <row r="3072" spans="1:21">
      <c r="A3072" t="s">
        <v>5108</v>
      </c>
      <c r="B3072">
        <v>3510</v>
      </c>
      <c r="C3072">
        <v>289859</v>
      </c>
      <c r="D3072" t="s">
        <v>5150</v>
      </c>
      <c r="E3072" t="s">
        <v>5151</v>
      </c>
      <c r="F3072">
        <v>18406</v>
      </c>
      <c r="G3072">
        <v>3094808</v>
      </c>
      <c r="H3072">
        <f t="shared" si="47"/>
        <v>0</v>
      </c>
      <c r="I3072">
        <f t="array" ref="I3072">MIN(IFERROR(FIND(IstNumbers,A3072),""))</f>
        <v>24</v>
      </c>
      <c r="J3072" s="1" t="e">
        <f>IF([first '# in title]&lt;[pos kw in title],MID([title],[pos kw in title]-6,6),#N/A)</f>
        <v>#N/A</v>
      </c>
      <c r="K3072" s="1" t="e">
        <f>IFERROR(MID(SUBSTITUTE([kw rough in title],",","."),FIND("(",[kw rough in title])+1,20),SUBSTITUTE(IFERROR(MID([kw rough in title],FIND(" ",[kw rough in title])+1,20),[kw rough in title]),",","."))</f>
        <v>#N/A</v>
      </c>
      <c r="L3072" s="1">
        <f>IFERROR(FIND("kW",[desc]),0)</f>
        <v>0</v>
      </c>
      <c r="M3072">
        <f t="array" ref="M3072">MIN(IFERROR(FIND(IstNumbers,E3072),""))</f>
        <v>31</v>
      </c>
      <c r="N3072" s="1" t="b">
        <f>IF([first '# in desc]&lt;[pos kw in desc],MID([desc],[pos kw in desc]-7,7))</f>
        <v>0</v>
      </c>
      <c r="O30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72" s="1" t="str">
        <f>TRIM(IF([first '# in desc]&lt;[pos kw in desc],MID([desc],[pos kw in desc]-6,6),FALSE))</f>
        <v>FALSCH</v>
      </c>
      <c r="Q3072" s="1" t="b">
        <f>IF(LEN([manuell])=0,IFERROR([kw fine in title]*1,IFERROR(SUMPRODUCT(COUNTIF(IsDigits,MID([kw in desc],ROW($A$1:$A$150),1)))=LEN([kw in desc]),#N/A)),[manuell])</f>
        <v>0</v>
      </c>
      <c r="R3072" s="1" t="str">
        <f>IF([pos kw in title]&gt;0,MID(J3072,#REF!,4),IF([first '# in title]&gt;0,MID([title],[first '# in title],3),IF([first '# in title]&gt;0,MID([desc],#REF!,3),VLOOKUP([productid],$G$2:$R$1386,8))))</f>
        <v>22/</v>
      </c>
      <c r="S3072" s="1" t="e">
        <f>IF([kw in desc]=[kw rough in title],[kw in desc]*1,IFERROR(LEFT([kw_dirty],3)*1,IFERROR(LEFT([kw_dirty],2)*1,"n.a.")))</f>
        <v>#N/A</v>
      </c>
      <c r="T3072" s="1"/>
      <c r="U3072" s="1" t="e">
        <f>VLOOKUP(Tabelle1[[#This Row],[productid]],Tabelle2[#All],2,FALSE)</f>
        <v>#N/A</v>
      </c>
    </row>
    <row r="3073" spans="1:21" hidden="1">
      <c r="A3073" t="s">
        <v>5141</v>
      </c>
      <c r="B3073">
        <v>2379</v>
      </c>
      <c r="C3073">
        <v>289859</v>
      </c>
      <c r="D3073" t="s">
        <v>5152</v>
      </c>
      <c r="E3073" t="s">
        <v>4702</v>
      </c>
      <c r="F3073">
        <v>18406</v>
      </c>
      <c r="G3073">
        <v>1219746</v>
      </c>
      <c r="H3073">
        <f t="shared" si="47"/>
        <v>0</v>
      </c>
      <c r="I3073">
        <f t="array" ref="I3073">MIN(IFERROR(FIND(IstNumbers,A3073),""))</f>
        <v>24</v>
      </c>
      <c r="J3073" s="1" t="e">
        <f>IF([first '# in title]&lt;[pos kw in title],MID([title],[pos kw in title]-6,6),#N/A)</f>
        <v>#N/A</v>
      </c>
      <c r="K3073" s="1" t="e">
        <f>IFERROR(MID(SUBSTITUTE([kw rough in title],",","."),FIND("(",[kw rough in title])+1,20),SUBSTITUTE(IFERROR(MID([kw rough in title],FIND(" ",[kw rough in title])+1,20),[kw rough in title]),",","."))</f>
        <v>#N/A</v>
      </c>
      <c r="L3073" s="1">
        <f>IFERROR(FIND("kW",[desc]),0)</f>
        <v>71</v>
      </c>
      <c r="M3073">
        <f t="array" ref="M3073">MIN(IFERROR(FIND(IstNumbers,E3073),""))</f>
        <v>29</v>
      </c>
      <c r="N3073" s="1" t="str">
        <f>IF([first '# in desc]&lt;[pos kw in desc],MID([desc],[pos kw in desc]-7,7))</f>
        <v xml:space="preserve">­me 16 </v>
      </c>
      <c r="O30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73" s="1" t="str">
        <f>TRIM(IF([first '# in desc]&lt;[pos kw in desc],MID([desc],[pos kw in desc]-6,6),FALSE))</f>
        <v>me 16</v>
      </c>
      <c r="Q3073" s="1" t="b">
        <f>IF(LEN([manuell])=0,IFERROR([kw fine in title]*1,IFERROR(SUMPRODUCT(COUNTIF(IsDigits,MID([kw in desc],ROW($A$1:$A$150),1)))=LEN([kw in desc]),#N/A)),[manuell])</f>
        <v>0</v>
      </c>
      <c r="R3073" s="1" t="str">
        <f>IF([pos kw in title]&gt;0,MID(J3073,#REF!,4),IF([first '# in title]&gt;0,MID([title],[first '# in title],3),IF([first '# in title]&gt;0,MID([desc],#REF!,3),VLOOKUP([productid],$G$2:$R$1386,8))))</f>
        <v>-Ec</v>
      </c>
      <c r="S3073" s="1" t="e">
        <f>IF([kw in desc]=[kw rough in title],[kw in desc]*1,IFERROR(LEFT([kw_dirty],3)*1,IFERROR(LEFT([kw_dirty],2)*1,"n.a.")))</f>
        <v>#N/A</v>
      </c>
      <c r="T3073" s="1"/>
      <c r="U3073" s="1">
        <f>VLOOKUP(Tabelle1[[#This Row],[productid]],Tabelle2[#All],2,FALSE)</f>
        <v>16</v>
      </c>
    </row>
    <row r="3074" spans="1:21">
      <c r="A3074" t="s">
        <v>5128</v>
      </c>
      <c r="B3074">
        <v>2522</v>
      </c>
      <c r="C3074">
        <v>289859</v>
      </c>
      <c r="D3074" t="s">
        <v>5153</v>
      </c>
      <c r="E3074" t="s">
        <v>5154</v>
      </c>
      <c r="F3074">
        <v>18406</v>
      </c>
      <c r="G3074">
        <v>2286143</v>
      </c>
      <c r="H3074">
        <f t="shared" si="47"/>
        <v>0</v>
      </c>
      <c r="I3074">
        <f t="array" ref="I3074">MIN(IFERROR(FIND(IstNumbers,A3074),""))</f>
        <v>12</v>
      </c>
      <c r="J3074" s="1" t="e">
        <f>IF([first '# in title]&lt;[pos kw in title],MID([title],[pos kw in title]-6,6),#N/A)</f>
        <v>#N/A</v>
      </c>
      <c r="K3074" s="1" t="e">
        <f>IFERROR(MID(SUBSTITUTE([kw rough in title],",","."),FIND("(",[kw rough in title])+1,20),SUBSTITUTE(IFERROR(MID([kw rough in title],FIND(" ",[kw rough in title])+1,20),[kw rough in title]),",","."))</f>
        <v>#N/A</v>
      </c>
      <c r="L3074" s="1">
        <f>IFERROR(FIND("kW",[desc]),0)</f>
        <v>0</v>
      </c>
      <c r="M3074">
        <f t="array" ref="M3074">MIN(IFERROR(FIND(IstNumbers,E3074),""))</f>
        <v>33</v>
      </c>
      <c r="N3074" s="1" t="b">
        <f>IF([first '# in desc]&lt;[pos kw in desc],MID([desc],[pos kw in desc]-7,7))</f>
        <v>0</v>
      </c>
      <c r="O30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74" s="1" t="str">
        <f>TRIM(IF([first '# in desc]&lt;[pos kw in desc],MID([desc],[pos kw in desc]-6,6),FALSE))</f>
        <v>FALSCH</v>
      </c>
      <c r="Q3074" s="1" t="b">
        <f>IF(LEN([manuell])=0,IFERROR([kw fine in title]*1,IFERROR(SUMPRODUCT(COUNTIF(IsDigits,MID([kw in desc],ROW($A$1:$A$150),1)))=LEN([kw in desc]),#N/A)),[manuell])</f>
        <v>0</v>
      </c>
      <c r="R3074" s="1" t="str">
        <f>IF([pos kw in title]&gt;0,MID(J3074,#REF!,4),IF([first '# in title]&gt;0,MID([title],[first '# in title],3),IF([first '# in title]&gt;0,MID([desc],#REF!,3),VLOOKUP([productid],$G$2:$R$1386,8))))</f>
        <v>146</v>
      </c>
      <c r="S3074" s="1" t="e">
        <f>IF([kw in desc]=[kw rough in title],[kw in desc]*1,IFERROR(LEFT([kw_dirty],3)*1,IFERROR(LEFT([kw_dirty],2)*1,"n.a.")))</f>
        <v>#N/A</v>
      </c>
      <c r="T3074" s="1"/>
      <c r="U3074" s="1" t="e">
        <f>VLOOKUP(Tabelle1[[#This Row],[productid]],Tabelle2[#All],2,FALSE)</f>
        <v>#N/A</v>
      </c>
    </row>
    <row r="3075" spans="1:21">
      <c r="A3075" t="s">
        <v>5108</v>
      </c>
      <c r="B3075">
        <v>3520</v>
      </c>
      <c r="C3075">
        <v>289859</v>
      </c>
      <c r="D3075" t="s">
        <v>5155</v>
      </c>
      <c r="E3075" t="s">
        <v>5156</v>
      </c>
      <c r="F3075">
        <v>18406</v>
      </c>
      <c r="G3075">
        <v>3094808</v>
      </c>
      <c r="H3075">
        <f t="shared" si="47"/>
        <v>0</v>
      </c>
      <c r="I3075">
        <f t="array" ref="I3075">MIN(IFERROR(FIND(IstNumbers,A3075),""))</f>
        <v>24</v>
      </c>
      <c r="J3075" s="1" t="e">
        <f>IF([first '# in title]&lt;[pos kw in title],MID([title],[pos kw in title]-6,6),#N/A)</f>
        <v>#N/A</v>
      </c>
      <c r="K3075" s="1" t="e">
        <f>IFERROR(MID(SUBSTITUTE([kw rough in title],",","."),FIND("(",[kw rough in title])+1,20),SUBSTITUTE(IFERROR(MID([kw rough in title],FIND(" ",[kw rough in title])+1,20),[kw rough in title]),",","."))</f>
        <v>#N/A</v>
      </c>
      <c r="L3075" s="1">
        <f>IFERROR(FIND("kW",[desc]),0)</f>
        <v>0</v>
      </c>
      <c r="M3075">
        <f t="array" ref="M3075">MIN(IFERROR(FIND(IstNumbers,E3075),""))</f>
        <v>31</v>
      </c>
      <c r="N3075" s="1" t="b">
        <f>IF([first '# in desc]&lt;[pos kw in desc],MID([desc],[pos kw in desc]-7,7))</f>
        <v>0</v>
      </c>
      <c r="O30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75" s="1" t="str">
        <f>TRIM(IF([first '# in desc]&lt;[pos kw in desc],MID([desc],[pos kw in desc]-6,6),FALSE))</f>
        <v>FALSCH</v>
      </c>
      <c r="Q3075" s="1" t="b">
        <f>IF(LEN([manuell])=0,IFERROR([kw fine in title]*1,IFERROR(SUMPRODUCT(COUNTIF(IsDigits,MID([kw in desc],ROW($A$1:$A$150),1)))=LEN([kw in desc]),#N/A)),[manuell])</f>
        <v>0</v>
      </c>
      <c r="R3075" s="1" t="str">
        <f>IF([pos kw in title]&gt;0,MID(J3075,#REF!,4),IF([first '# in title]&gt;0,MID([title],[first '# in title],3),IF([first '# in title]&gt;0,MID([desc],#REF!,3),VLOOKUP([productid],$G$2:$R$1386,8))))</f>
        <v>22/</v>
      </c>
      <c r="S3075" s="1" t="e">
        <f>IF([kw in desc]=[kw rough in title],[kw in desc]*1,IFERROR(LEFT([kw_dirty],3)*1,IFERROR(LEFT([kw_dirty],2)*1,"n.a.")))</f>
        <v>#N/A</v>
      </c>
      <c r="T3075" s="1"/>
      <c r="U3075" s="1" t="e">
        <f>VLOOKUP(Tabelle1[[#This Row],[productid]],Tabelle2[#All],2,FALSE)</f>
        <v>#N/A</v>
      </c>
    </row>
    <row r="3076" spans="1:21" hidden="1">
      <c r="A3076" t="s">
        <v>5141</v>
      </c>
      <c r="B3076">
        <v>2379</v>
      </c>
      <c r="C3076">
        <v>289859</v>
      </c>
      <c r="D3076" t="s">
        <v>5157</v>
      </c>
      <c r="E3076" t="s">
        <v>4710</v>
      </c>
      <c r="F3076">
        <v>18406</v>
      </c>
      <c r="G3076">
        <v>1219746</v>
      </c>
      <c r="H3076">
        <f t="shared" ref="H3076:H3139" si="48">IFERROR(FIND("kW",A3076),0)</f>
        <v>0</v>
      </c>
      <c r="I3076">
        <f t="array" ref="I3076">MIN(IFERROR(FIND(IstNumbers,A3076),""))</f>
        <v>24</v>
      </c>
      <c r="J3076" s="1" t="e">
        <f>IF([first '# in title]&lt;[pos kw in title],MID([title],[pos kw in title]-6,6),#N/A)</f>
        <v>#N/A</v>
      </c>
      <c r="K3076" s="1" t="e">
        <f>IFERROR(MID(SUBSTITUTE([kw rough in title],",","."),FIND("(",[kw rough in title])+1,20),SUBSTITUTE(IFERROR(MID([kw rough in title],FIND(" ",[kw rough in title])+1,20),[kw rough in title]),",","."))</f>
        <v>#N/A</v>
      </c>
      <c r="L3076" s="1">
        <f>IFERROR(FIND("kW",[desc]),0)</f>
        <v>71</v>
      </c>
      <c r="M3076">
        <f t="array" ref="M3076">MIN(IFERROR(FIND(IstNumbers,E3076),""))</f>
        <v>29</v>
      </c>
      <c r="N3076" s="1" t="str">
        <f>IF([first '# in desc]&lt;[pos kw in desc],MID([desc],[pos kw in desc]-7,7))</f>
        <v xml:space="preserve">­me 16 </v>
      </c>
      <c r="O307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76" s="1" t="str">
        <f>TRIM(IF([first '# in desc]&lt;[pos kw in desc],MID([desc],[pos kw in desc]-6,6),FALSE))</f>
        <v>me 16</v>
      </c>
      <c r="Q3076" s="1" t="b">
        <f>IF(LEN([manuell])=0,IFERROR([kw fine in title]*1,IFERROR(SUMPRODUCT(COUNTIF(IsDigits,MID([kw in desc],ROW($A$1:$A$150),1)))=LEN([kw in desc]),#N/A)),[manuell])</f>
        <v>0</v>
      </c>
      <c r="R3076" s="1" t="str">
        <f>IF([pos kw in title]&gt;0,MID(J3076,#REF!,4),IF([first '# in title]&gt;0,MID([title],[first '# in title],3),IF([first '# in title]&gt;0,MID([desc],#REF!,3),VLOOKUP([productid],$G$2:$R$1386,8))))</f>
        <v>-Ec</v>
      </c>
      <c r="S3076" s="1" t="e">
        <f>IF([kw in desc]=[kw rough in title],[kw in desc]*1,IFERROR(LEFT([kw_dirty],3)*1,IFERROR(LEFT([kw_dirty],2)*1,"n.a.")))</f>
        <v>#N/A</v>
      </c>
      <c r="T3076" s="1"/>
      <c r="U3076" s="1">
        <f>VLOOKUP(Tabelle1[[#This Row],[productid]],Tabelle2[#All],2,FALSE)</f>
        <v>16</v>
      </c>
    </row>
    <row r="3077" spans="1:21">
      <c r="A3077" t="s">
        <v>5128</v>
      </c>
      <c r="B3077">
        <v>2522</v>
      </c>
      <c r="C3077">
        <v>289859</v>
      </c>
      <c r="D3077" t="s">
        <v>5158</v>
      </c>
      <c r="E3077" t="s">
        <v>5159</v>
      </c>
      <c r="F3077">
        <v>18406</v>
      </c>
      <c r="G3077">
        <v>2286143</v>
      </c>
      <c r="H3077">
        <f t="shared" si="48"/>
        <v>0</v>
      </c>
      <c r="I3077">
        <f t="array" ref="I3077">MIN(IFERROR(FIND(IstNumbers,A3077),""))</f>
        <v>12</v>
      </c>
      <c r="J3077" s="1" t="e">
        <f>IF([first '# in title]&lt;[pos kw in title],MID([title],[pos kw in title]-6,6),#N/A)</f>
        <v>#N/A</v>
      </c>
      <c r="K3077" s="1" t="e">
        <f>IFERROR(MID(SUBSTITUTE([kw rough in title],",","."),FIND("(",[kw rough in title])+1,20),SUBSTITUTE(IFERROR(MID([kw rough in title],FIND(" ",[kw rough in title])+1,20),[kw rough in title]),",","."))</f>
        <v>#N/A</v>
      </c>
      <c r="L3077" s="1">
        <f>IFERROR(FIND("kW",[desc]),0)</f>
        <v>0</v>
      </c>
      <c r="M3077">
        <f t="array" ref="M3077">MIN(IFERROR(FIND(IstNumbers,E3077),""))</f>
        <v>33</v>
      </c>
      <c r="N3077" s="1" t="b">
        <f>IF([first '# in desc]&lt;[pos kw in desc],MID([desc],[pos kw in desc]-7,7))</f>
        <v>0</v>
      </c>
      <c r="O30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77" s="1" t="str">
        <f>TRIM(IF([first '# in desc]&lt;[pos kw in desc],MID([desc],[pos kw in desc]-6,6),FALSE))</f>
        <v>FALSCH</v>
      </c>
      <c r="Q3077" s="1" t="b">
        <f>IF(LEN([manuell])=0,IFERROR([kw fine in title]*1,IFERROR(SUMPRODUCT(COUNTIF(IsDigits,MID([kw in desc],ROW($A$1:$A$150),1)))=LEN([kw in desc]),#N/A)),[manuell])</f>
        <v>0</v>
      </c>
      <c r="R3077" s="1" t="str">
        <f>IF([pos kw in title]&gt;0,MID(J3077,#REF!,4),IF([first '# in title]&gt;0,MID([title],[first '# in title],3),IF([first '# in title]&gt;0,MID([desc],#REF!,3),VLOOKUP([productid],$G$2:$R$1386,8))))</f>
        <v>146</v>
      </c>
      <c r="S3077" s="1" t="e">
        <f>IF([kw in desc]=[kw rough in title],[kw in desc]*1,IFERROR(LEFT([kw_dirty],3)*1,IFERROR(LEFT([kw_dirty],2)*1,"n.a.")))</f>
        <v>#N/A</v>
      </c>
      <c r="T3077" s="1"/>
      <c r="U3077" s="1" t="e">
        <f>VLOOKUP(Tabelle1[[#This Row],[productid]],Tabelle2[#All],2,FALSE)</f>
        <v>#N/A</v>
      </c>
    </row>
    <row r="3078" spans="1:21">
      <c r="A3078" t="s">
        <v>5108</v>
      </c>
      <c r="B3078">
        <v>3520</v>
      </c>
      <c r="C3078">
        <v>289859</v>
      </c>
      <c r="D3078" t="s">
        <v>5160</v>
      </c>
      <c r="E3078" t="s">
        <v>5161</v>
      </c>
      <c r="F3078">
        <v>18406</v>
      </c>
      <c r="G3078">
        <v>3094808</v>
      </c>
      <c r="H3078">
        <f t="shared" si="48"/>
        <v>0</v>
      </c>
      <c r="I3078">
        <f t="array" ref="I3078">MIN(IFERROR(FIND(IstNumbers,A3078),""))</f>
        <v>24</v>
      </c>
      <c r="J3078" s="1" t="e">
        <f>IF([first '# in title]&lt;[pos kw in title],MID([title],[pos kw in title]-6,6),#N/A)</f>
        <v>#N/A</v>
      </c>
      <c r="K3078" s="1" t="e">
        <f>IFERROR(MID(SUBSTITUTE([kw rough in title],",","."),FIND("(",[kw rough in title])+1,20),SUBSTITUTE(IFERROR(MID([kw rough in title],FIND(" ",[kw rough in title])+1,20),[kw rough in title]),",","."))</f>
        <v>#N/A</v>
      </c>
      <c r="L3078" s="1">
        <f>IFERROR(FIND("kW",[desc]),0)</f>
        <v>0</v>
      </c>
      <c r="M3078">
        <f t="array" ref="M3078">MIN(IFERROR(FIND(IstNumbers,E3078),""))</f>
        <v>31</v>
      </c>
      <c r="N3078" s="1" t="b">
        <f>IF([first '# in desc]&lt;[pos kw in desc],MID([desc],[pos kw in desc]-7,7))</f>
        <v>0</v>
      </c>
      <c r="O30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78" s="1" t="str">
        <f>TRIM(IF([first '# in desc]&lt;[pos kw in desc],MID([desc],[pos kw in desc]-6,6),FALSE))</f>
        <v>FALSCH</v>
      </c>
      <c r="Q3078" s="1" t="b">
        <f>IF(LEN([manuell])=0,IFERROR([kw fine in title]*1,IFERROR(SUMPRODUCT(COUNTIF(IsDigits,MID([kw in desc],ROW($A$1:$A$150),1)))=LEN([kw in desc]),#N/A)),[manuell])</f>
        <v>0</v>
      </c>
      <c r="R3078" s="1" t="str">
        <f>IF([pos kw in title]&gt;0,MID(J3078,#REF!,4),IF([first '# in title]&gt;0,MID([title],[first '# in title],3),IF([first '# in title]&gt;0,MID([desc],#REF!,3),VLOOKUP([productid],$G$2:$R$1386,8))))</f>
        <v>22/</v>
      </c>
      <c r="S3078" s="1" t="e">
        <f>IF([kw in desc]=[kw rough in title],[kw in desc]*1,IFERROR(LEFT([kw_dirty],3)*1,IFERROR(LEFT([kw_dirty],2)*1,"n.a.")))</f>
        <v>#N/A</v>
      </c>
      <c r="T3078" s="1"/>
      <c r="U3078" s="1" t="e">
        <f>VLOOKUP(Tabelle1[[#This Row],[productid]],Tabelle2[#All],2,FALSE)</f>
        <v>#N/A</v>
      </c>
    </row>
    <row r="3079" spans="1:21" hidden="1">
      <c r="A3079" t="s">
        <v>5141</v>
      </c>
      <c r="B3079">
        <v>2384</v>
      </c>
      <c r="C3079">
        <v>289859</v>
      </c>
      <c r="D3079" t="s">
        <v>5162</v>
      </c>
      <c r="E3079" t="s">
        <v>4564</v>
      </c>
      <c r="F3079">
        <v>18406</v>
      </c>
      <c r="G3079">
        <v>1219746</v>
      </c>
      <c r="H3079">
        <f t="shared" si="48"/>
        <v>0</v>
      </c>
      <c r="I3079">
        <f t="array" ref="I3079">MIN(IFERROR(FIND(IstNumbers,A3079),""))</f>
        <v>24</v>
      </c>
      <c r="J3079" s="1" t="e">
        <f>IF([first '# in title]&lt;[pos kw in title],MID([title],[pos kw in title]-6,6),#N/A)</f>
        <v>#N/A</v>
      </c>
      <c r="K3079" s="1" t="e">
        <f>IFERROR(MID(SUBSTITUTE([kw rough in title],",","."),FIND("(",[kw rough in title])+1,20),SUBSTITUTE(IFERROR(MID([kw rough in title],FIND(" ",[kw rough in title])+1,20),[kw rough in title]),",","."))</f>
        <v>#N/A</v>
      </c>
      <c r="L3079" s="1">
        <f>IFERROR(FIND("kW",[desc]),0)</f>
        <v>71</v>
      </c>
      <c r="M3079">
        <f t="array" ref="M3079">MIN(IFERROR(FIND(IstNumbers,E3079),""))</f>
        <v>29</v>
      </c>
      <c r="N3079" s="1" t="str">
        <f>IF([first '# in desc]&lt;[pos kw in desc],MID([desc],[pos kw in desc]-7,7))</f>
        <v xml:space="preserve">­me 16 </v>
      </c>
      <c r="O30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79" s="1" t="str">
        <f>TRIM(IF([first '# in desc]&lt;[pos kw in desc],MID([desc],[pos kw in desc]-6,6),FALSE))</f>
        <v>me 16</v>
      </c>
      <c r="Q3079" s="1" t="b">
        <f>IF(LEN([manuell])=0,IFERROR([kw fine in title]*1,IFERROR(SUMPRODUCT(COUNTIF(IsDigits,MID([kw in desc],ROW($A$1:$A$150),1)))=LEN([kw in desc]),#N/A)),[manuell])</f>
        <v>0</v>
      </c>
      <c r="R3079" s="1" t="str">
        <f>IF([pos kw in title]&gt;0,MID(J3079,#REF!,4),IF([first '# in title]&gt;0,MID([title],[first '# in title],3),IF([first '# in title]&gt;0,MID([desc],#REF!,3),VLOOKUP([productid],$G$2:$R$1386,8))))</f>
        <v>-Ec</v>
      </c>
      <c r="S3079" s="1" t="e">
        <f>IF([kw in desc]=[kw rough in title],[kw in desc]*1,IFERROR(LEFT([kw_dirty],3)*1,IFERROR(LEFT([kw_dirty],2)*1,"n.a.")))</f>
        <v>#N/A</v>
      </c>
      <c r="T3079" s="1"/>
      <c r="U3079" s="1">
        <f>VLOOKUP(Tabelle1[[#This Row],[productid]],Tabelle2[#All],2,FALSE)</f>
        <v>16</v>
      </c>
    </row>
    <row r="3080" spans="1:21">
      <c r="A3080" t="s">
        <v>5128</v>
      </c>
      <c r="B3080">
        <v>2527</v>
      </c>
      <c r="C3080">
        <v>289859</v>
      </c>
      <c r="D3080" t="s">
        <v>5163</v>
      </c>
      <c r="E3080" t="s">
        <v>5164</v>
      </c>
      <c r="F3080">
        <v>18406</v>
      </c>
      <c r="G3080">
        <v>2286143</v>
      </c>
      <c r="H3080">
        <f t="shared" si="48"/>
        <v>0</v>
      </c>
      <c r="I3080">
        <f t="array" ref="I3080">MIN(IFERROR(FIND(IstNumbers,A3080),""))</f>
        <v>12</v>
      </c>
      <c r="J3080" s="1" t="e">
        <f>IF([first '# in title]&lt;[pos kw in title],MID([title],[pos kw in title]-6,6),#N/A)</f>
        <v>#N/A</v>
      </c>
      <c r="K3080" s="1" t="e">
        <f>IFERROR(MID(SUBSTITUTE([kw rough in title],",","."),FIND("(",[kw rough in title])+1,20),SUBSTITUTE(IFERROR(MID([kw rough in title],FIND(" ",[kw rough in title])+1,20),[kw rough in title]),",","."))</f>
        <v>#N/A</v>
      </c>
      <c r="L3080" s="1">
        <f>IFERROR(FIND("kW",[desc]),0)</f>
        <v>0</v>
      </c>
      <c r="M3080">
        <f t="array" ref="M3080">MIN(IFERROR(FIND(IstNumbers,E3080),""))</f>
        <v>33</v>
      </c>
      <c r="N3080" s="1" t="b">
        <f>IF([first '# in desc]&lt;[pos kw in desc],MID([desc],[pos kw in desc]-7,7))</f>
        <v>0</v>
      </c>
      <c r="O30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80" s="1" t="str">
        <f>TRIM(IF([first '# in desc]&lt;[pos kw in desc],MID([desc],[pos kw in desc]-6,6),FALSE))</f>
        <v>FALSCH</v>
      </c>
      <c r="Q3080" s="1" t="b">
        <f>IF(LEN([manuell])=0,IFERROR([kw fine in title]*1,IFERROR(SUMPRODUCT(COUNTIF(IsDigits,MID([kw in desc],ROW($A$1:$A$150),1)))=LEN([kw in desc]),#N/A)),[manuell])</f>
        <v>0</v>
      </c>
      <c r="R3080" s="1" t="str">
        <f>IF([pos kw in title]&gt;0,MID(J3080,#REF!,4),IF([first '# in title]&gt;0,MID([title],[first '# in title],3),IF([first '# in title]&gt;0,MID([desc],#REF!,3),VLOOKUP([productid],$G$2:$R$1386,8))))</f>
        <v>146</v>
      </c>
      <c r="S3080" s="1" t="e">
        <f>IF([kw in desc]=[kw rough in title],[kw in desc]*1,IFERROR(LEFT([kw_dirty],3)*1,IFERROR(LEFT([kw_dirty],2)*1,"n.a.")))</f>
        <v>#N/A</v>
      </c>
      <c r="T3080" s="1"/>
      <c r="U3080" s="1" t="e">
        <f>VLOOKUP(Tabelle1[[#This Row],[productid]],Tabelle2[#All],2,FALSE)</f>
        <v>#N/A</v>
      </c>
    </row>
    <row r="3081" spans="1:21">
      <c r="A3081" t="s">
        <v>5108</v>
      </c>
      <c r="B3081">
        <v>3535</v>
      </c>
      <c r="C3081">
        <v>289859</v>
      </c>
      <c r="D3081" t="s">
        <v>5165</v>
      </c>
      <c r="E3081" t="s">
        <v>5166</v>
      </c>
      <c r="F3081">
        <v>18406</v>
      </c>
      <c r="G3081">
        <v>3094808</v>
      </c>
      <c r="H3081">
        <f t="shared" si="48"/>
        <v>0</v>
      </c>
      <c r="I3081">
        <f t="array" ref="I3081">MIN(IFERROR(FIND(IstNumbers,A3081),""))</f>
        <v>24</v>
      </c>
      <c r="J3081" s="1" t="e">
        <f>IF([first '# in title]&lt;[pos kw in title],MID([title],[pos kw in title]-6,6),#N/A)</f>
        <v>#N/A</v>
      </c>
      <c r="K3081" s="1" t="e">
        <f>IFERROR(MID(SUBSTITUTE([kw rough in title],",","."),FIND("(",[kw rough in title])+1,20),SUBSTITUTE(IFERROR(MID([kw rough in title],FIND(" ",[kw rough in title])+1,20),[kw rough in title]),",","."))</f>
        <v>#N/A</v>
      </c>
      <c r="L3081" s="1">
        <f>IFERROR(FIND("kW",[desc]),0)</f>
        <v>0</v>
      </c>
      <c r="M3081">
        <f t="array" ref="M3081">MIN(IFERROR(FIND(IstNumbers,E3081),""))</f>
        <v>31</v>
      </c>
      <c r="N3081" s="1" t="b">
        <f>IF([first '# in desc]&lt;[pos kw in desc],MID([desc],[pos kw in desc]-7,7))</f>
        <v>0</v>
      </c>
      <c r="O30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81" s="1" t="str">
        <f>TRIM(IF([first '# in desc]&lt;[pos kw in desc],MID([desc],[pos kw in desc]-6,6),FALSE))</f>
        <v>FALSCH</v>
      </c>
      <c r="Q3081" s="1" t="b">
        <f>IF(LEN([manuell])=0,IFERROR([kw fine in title]*1,IFERROR(SUMPRODUCT(COUNTIF(IsDigits,MID([kw in desc],ROW($A$1:$A$150),1)))=LEN([kw in desc]),#N/A)),[manuell])</f>
        <v>0</v>
      </c>
      <c r="R3081" s="1" t="str">
        <f>IF([pos kw in title]&gt;0,MID(J3081,#REF!,4),IF([first '# in title]&gt;0,MID([title],[first '# in title],3),IF([first '# in title]&gt;0,MID([desc],#REF!,3),VLOOKUP([productid],$G$2:$R$1386,8))))</f>
        <v>22/</v>
      </c>
      <c r="S3081" s="1" t="e">
        <f>IF([kw in desc]=[kw rough in title],[kw in desc]*1,IFERROR(LEFT([kw_dirty],3)*1,IFERROR(LEFT([kw_dirty],2)*1,"n.a.")))</f>
        <v>#N/A</v>
      </c>
      <c r="T3081" s="1"/>
      <c r="U3081" s="1" t="e">
        <f>VLOOKUP(Tabelle1[[#This Row],[productid]],Tabelle2[#All],2,FALSE)</f>
        <v>#N/A</v>
      </c>
    </row>
    <row r="3082" spans="1:21" hidden="1">
      <c r="A3082" t="s">
        <v>5141</v>
      </c>
      <c r="B3082">
        <v>2384</v>
      </c>
      <c r="C3082">
        <v>289859</v>
      </c>
      <c r="D3082" t="s">
        <v>5167</v>
      </c>
      <c r="E3082" t="s">
        <v>4754</v>
      </c>
      <c r="F3082">
        <v>18406</v>
      </c>
      <c r="G3082">
        <v>1219746</v>
      </c>
      <c r="H3082">
        <f t="shared" si="48"/>
        <v>0</v>
      </c>
      <c r="I3082">
        <f t="array" ref="I3082">MIN(IFERROR(FIND(IstNumbers,A3082),""))</f>
        <v>24</v>
      </c>
      <c r="J3082" s="1" t="e">
        <f>IF([first '# in title]&lt;[pos kw in title],MID([title],[pos kw in title]-6,6),#N/A)</f>
        <v>#N/A</v>
      </c>
      <c r="K3082" s="1" t="e">
        <f>IFERROR(MID(SUBSTITUTE([kw rough in title],",","."),FIND("(",[kw rough in title])+1,20),SUBSTITUTE(IFERROR(MID([kw rough in title],FIND(" ",[kw rough in title])+1,20),[kw rough in title]),",","."))</f>
        <v>#N/A</v>
      </c>
      <c r="L3082" s="1">
        <f>IFERROR(FIND("kW",[desc]),0)</f>
        <v>71</v>
      </c>
      <c r="M3082">
        <f t="array" ref="M3082">MIN(IFERROR(FIND(IstNumbers,E3082),""))</f>
        <v>29</v>
      </c>
      <c r="N3082" s="1" t="str">
        <f>IF([first '# in desc]&lt;[pos kw in desc],MID([desc],[pos kw in desc]-7,7))</f>
        <v xml:space="preserve">­me 16 </v>
      </c>
      <c r="O308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82" s="1" t="str">
        <f>TRIM(IF([first '# in desc]&lt;[pos kw in desc],MID([desc],[pos kw in desc]-6,6),FALSE))</f>
        <v>me 16</v>
      </c>
      <c r="Q3082" s="1" t="b">
        <f>IF(LEN([manuell])=0,IFERROR([kw fine in title]*1,IFERROR(SUMPRODUCT(COUNTIF(IsDigits,MID([kw in desc],ROW($A$1:$A$150),1)))=LEN([kw in desc]),#N/A)),[manuell])</f>
        <v>0</v>
      </c>
      <c r="R3082" s="1" t="str">
        <f>IF([pos kw in title]&gt;0,MID(J3082,#REF!,4),IF([first '# in title]&gt;0,MID([title],[first '# in title],3),IF([first '# in title]&gt;0,MID([desc],#REF!,3),VLOOKUP([productid],$G$2:$R$1386,8))))</f>
        <v>-Ec</v>
      </c>
      <c r="S3082" s="1" t="e">
        <f>IF([kw in desc]=[kw rough in title],[kw in desc]*1,IFERROR(LEFT([kw_dirty],3)*1,IFERROR(LEFT([kw_dirty],2)*1,"n.a.")))</f>
        <v>#N/A</v>
      </c>
      <c r="T3082" s="1"/>
      <c r="U3082" s="1">
        <f>VLOOKUP(Tabelle1[[#This Row],[productid]],Tabelle2[#All],2,FALSE)</f>
        <v>16</v>
      </c>
    </row>
    <row r="3083" spans="1:21">
      <c r="A3083" t="s">
        <v>5128</v>
      </c>
      <c r="B3083">
        <v>2527</v>
      </c>
      <c r="C3083">
        <v>289859</v>
      </c>
      <c r="D3083" t="s">
        <v>5168</v>
      </c>
      <c r="E3083" t="s">
        <v>5169</v>
      </c>
      <c r="F3083">
        <v>18406</v>
      </c>
      <c r="G3083">
        <v>2286143</v>
      </c>
      <c r="H3083">
        <f t="shared" si="48"/>
        <v>0</v>
      </c>
      <c r="I3083">
        <f t="array" ref="I3083">MIN(IFERROR(FIND(IstNumbers,A3083),""))</f>
        <v>12</v>
      </c>
      <c r="J3083" s="1" t="e">
        <f>IF([first '# in title]&lt;[pos kw in title],MID([title],[pos kw in title]-6,6),#N/A)</f>
        <v>#N/A</v>
      </c>
      <c r="K3083" s="1" t="e">
        <f>IFERROR(MID(SUBSTITUTE([kw rough in title],",","."),FIND("(",[kw rough in title])+1,20),SUBSTITUTE(IFERROR(MID([kw rough in title],FIND(" ",[kw rough in title])+1,20),[kw rough in title]),",","."))</f>
        <v>#N/A</v>
      </c>
      <c r="L3083" s="1">
        <f>IFERROR(FIND("kW",[desc]),0)</f>
        <v>0</v>
      </c>
      <c r="M3083">
        <f t="array" ref="M3083">MIN(IFERROR(FIND(IstNumbers,E3083),""))</f>
        <v>33</v>
      </c>
      <c r="N3083" s="1" t="b">
        <f>IF([first '# in desc]&lt;[pos kw in desc],MID([desc],[pos kw in desc]-7,7))</f>
        <v>0</v>
      </c>
      <c r="O30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83" s="1" t="str">
        <f>TRIM(IF([first '# in desc]&lt;[pos kw in desc],MID([desc],[pos kw in desc]-6,6),FALSE))</f>
        <v>FALSCH</v>
      </c>
      <c r="Q3083" s="1" t="b">
        <f>IF(LEN([manuell])=0,IFERROR([kw fine in title]*1,IFERROR(SUMPRODUCT(COUNTIF(IsDigits,MID([kw in desc],ROW($A$1:$A$150),1)))=LEN([kw in desc]),#N/A)),[manuell])</f>
        <v>0</v>
      </c>
      <c r="R3083" s="1" t="str">
        <f>IF([pos kw in title]&gt;0,MID(J3083,#REF!,4),IF([first '# in title]&gt;0,MID([title],[first '# in title],3),IF([first '# in title]&gt;0,MID([desc],#REF!,3),VLOOKUP([productid],$G$2:$R$1386,8))))</f>
        <v>146</v>
      </c>
      <c r="S3083" s="1" t="e">
        <f>IF([kw in desc]=[kw rough in title],[kw in desc]*1,IFERROR(LEFT([kw_dirty],3)*1,IFERROR(LEFT([kw_dirty],2)*1,"n.a.")))</f>
        <v>#N/A</v>
      </c>
      <c r="T3083" s="1"/>
      <c r="U3083" s="1" t="e">
        <f>VLOOKUP(Tabelle1[[#This Row],[productid]],Tabelle2[#All],2,FALSE)</f>
        <v>#N/A</v>
      </c>
    </row>
    <row r="3084" spans="1:21" hidden="1">
      <c r="A3084" t="s">
        <v>5141</v>
      </c>
      <c r="B3084">
        <v>2384</v>
      </c>
      <c r="C3084">
        <v>289859</v>
      </c>
      <c r="D3084" t="s">
        <v>5170</v>
      </c>
      <c r="E3084" t="s">
        <v>4828</v>
      </c>
      <c r="F3084">
        <v>18406</v>
      </c>
      <c r="G3084">
        <v>1219746</v>
      </c>
      <c r="H3084">
        <f t="shared" si="48"/>
        <v>0</v>
      </c>
      <c r="I3084">
        <f t="array" ref="I3084">MIN(IFERROR(FIND(IstNumbers,A3084),""))</f>
        <v>24</v>
      </c>
      <c r="J3084" s="1" t="e">
        <f>IF([first '# in title]&lt;[pos kw in title],MID([title],[pos kw in title]-6,6),#N/A)</f>
        <v>#N/A</v>
      </c>
      <c r="K3084" s="1" t="e">
        <f>IFERROR(MID(SUBSTITUTE([kw rough in title],",","."),FIND("(",[kw rough in title])+1,20),SUBSTITUTE(IFERROR(MID([kw rough in title],FIND(" ",[kw rough in title])+1,20),[kw rough in title]),",","."))</f>
        <v>#N/A</v>
      </c>
      <c r="L3084" s="1">
        <f>IFERROR(FIND("kW",[desc]),0)</f>
        <v>71</v>
      </c>
      <c r="M3084">
        <f t="array" ref="M3084">MIN(IFERROR(FIND(IstNumbers,E3084),""))</f>
        <v>29</v>
      </c>
      <c r="N3084" s="1" t="str">
        <f>IF([first '# in desc]&lt;[pos kw in desc],MID([desc],[pos kw in desc]-7,7))</f>
        <v xml:space="preserve">­me 16 </v>
      </c>
      <c r="O308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84" s="1" t="str">
        <f>TRIM(IF([first '# in desc]&lt;[pos kw in desc],MID([desc],[pos kw in desc]-6,6),FALSE))</f>
        <v>me 16</v>
      </c>
      <c r="Q3084" s="1" t="b">
        <f>IF(LEN([manuell])=0,IFERROR([kw fine in title]*1,IFERROR(SUMPRODUCT(COUNTIF(IsDigits,MID([kw in desc],ROW($A$1:$A$150),1)))=LEN([kw in desc]),#N/A)),[manuell])</f>
        <v>0</v>
      </c>
      <c r="R3084" s="1" t="str">
        <f>IF([pos kw in title]&gt;0,MID(J3084,#REF!,4),IF([first '# in title]&gt;0,MID([title],[first '# in title],3),IF([first '# in title]&gt;0,MID([desc],#REF!,3),VLOOKUP([productid],$G$2:$R$1386,8))))</f>
        <v>-Ec</v>
      </c>
      <c r="S3084" s="1" t="e">
        <f>IF([kw in desc]=[kw rough in title],[kw in desc]*1,IFERROR(LEFT([kw_dirty],3)*1,IFERROR(LEFT([kw_dirty],2)*1,"n.a.")))</f>
        <v>#N/A</v>
      </c>
      <c r="T3084" s="1"/>
      <c r="U3084" s="1">
        <f>VLOOKUP(Tabelle1[[#This Row],[productid]],Tabelle2[#All],2,FALSE)</f>
        <v>16</v>
      </c>
    </row>
    <row r="3085" spans="1:21">
      <c r="A3085" t="s">
        <v>5128</v>
      </c>
      <c r="B3085">
        <v>2528</v>
      </c>
      <c r="C3085">
        <v>289859</v>
      </c>
      <c r="D3085" t="s">
        <v>5171</v>
      </c>
      <c r="E3085" t="s">
        <v>5172</v>
      </c>
      <c r="F3085">
        <v>18406</v>
      </c>
      <c r="G3085">
        <v>2286143</v>
      </c>
      <c r="H3085">
        <f t="shared" si="48"/>
        <v>0</v>
      </c>
      <c r="I3085">
        <f t="array" ref="I3085">MIN(IFERROR(FIND(IstNumbers,A3085),""))</f>
        <v>12</v>
      </c>
      <c r="J3085" s="1" t="e">
        <f>IF([first '# in title]&lt;[pos kw in title],MID([title],[pos kw in title]-6,6),#N/A)</f>
        <v>#N/A</v>
      </c>
      <c r="K3085" s="1" t="e">
        <f>IFERROR(MID(SUBSTITUTE([kw rough in title],",","."),FIND("(",[kw rough in title])+1,20),SUBSTITUTE(IFERROR(MID([kw rough in title],FIND(" ",[kw rough in title])+1,20),[kw rough in title]),",","."))</f>
        <v>#N/A</v>
      </c>
      <c r="L3085" s="1">
        <f>IFERROR(FIND("kW",[desc]),0)</f>
        <v>0</v>
      </c>
      <c r="M3085">
        <f t="array" ref="M3085">MIN(IFERROR(FIND(IstNumbers,E3085),""))</f>
        <v>33</v>
      </c>
      <c r="N3085" s="1" t="b">
        <f>IF([first '# in desc]&lt;[pos kw in desc],MID([desc],[pos kw in desc]-7,7))</f>
        <v>0</v>
      </c>
      <c r="O30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85" s="1" t="str">
        <f>TRIM(IF([first '# in desc]&lt;[pos kw in desc],MID([desc],[pos kw in desc]-6,6),FALSE))</f>
        <v>FALSCH</v>
      </c>
      <c r="Q3085" s="1" t="b">
        <f>IF(LEN([manuell])=0,IFERROR([kw fine in title]*1,IFERROR(SUMPRODUCT(COUNTIF(IsDigits,MID([kw in desc],ROW($A$1:$A$150),1)))=LEN([kw in desc]),#N/A)),[manuell])</f>
        <v>0</v>
      </c>
      <c r="R3085" s="1" t="str">
        <f>IF([pos kw in title]&gt;0,MID(J3085,#REF!,4),IF([first '# in title]&gt;0,MID([title],[first '# in title],3),IF([first '# in title]&gt;0,MID([desc],#REF!,3),VLOOKUP([productid],$G$2:$R$1386,8))))</f>
        <v>146</v>
      </c>
      <c r="S3085" s="1" t="e">
        <f>IF([kw in desc]=[kw rough in title],[kw in desc]*1,IFERROR(LEFT([kw_dirty],3)*1,IFERROR(LEFT([kw_dirty],2)*1,"n.a.")))</f>
        <v>#N/A</v>
      </c>
      <c r="T3085" s="1"/>
      <c r="U3085" s="1" t="e">
        <f>VLOOKUP(Tabelle1[[#This Row],[productid]],Tabelle2[#All],2,FALSE)</f>
        <v>#N/A</v>
      </c>
    </row>
    <row r="3086" spans="1:21" hidden="1">
      <c r="A3086" t="s">
        <v>2837</v>
      </c>
      <c r="B3086">
        <v>2414</v>
      </c>
      <c r="C3086">
        <v>289859</v>
      </c>
      <c r="D3086" t="s">
        <v>5173</v>
      </c>
      <c r="E3086" t="s">
        <v>5174</v>
      </c>
      <c r="F3086">
        <v>18406</v>
      </c>
      <c r="G3086">
        <v>3712883</v>
      </c>
      <c r="H3086">
        <f t="shared" si="48"/>
        <v>20</v>
      </c>
      <c r="I3086">
        <f t="array" ref="I3086">MIN(IFERROR(FIND(IstNumbers,A3086),""))</f>
        <v>17</v>
      </c>
      <c r="J3086" s="1" t="str">
        <f>IF([first '# in title]&lt;[pos kw in title],MID([title],[pos kw in title]-6,6),#N/A)</f>
        <v xml:space="preserve">ur 16 </v>
      </c>
      <c r="K308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86" s="1">
        <f>IFERROR(FIND("kW",[desc]),0)</f>
        <v>71</v>
      </c>
      <c r="M3086">
        <f t="array" ref="M3086">MIN(IFERROR(FIND(IstNumbers,E3086),""))</f>
        <v>29</v>
      </c>
      <c r="N3086" s="1" t="str">
        <f>IF([first '# in desc]&lt;[pos kw in desc],MID([desc],[pos kw in desc]-7,7))</f>
        <v xml:space="preserve">­me 16 </v>
      </c>
      <c r="O30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86" s="1" t="str">
        <f>TRIM(IF([first '# in desc]&lt;[pos kw in desc],MID([desc],[pos kw in desc]-6,6),FALSE))</f>
        <v>me 16</v>
      </c>
      <c r="Q3086" s="1">
        <f>IF(LEN([manuell])=0,IFERROR([kw fine in title]*1,IFERROR(SUMPRODUCT(COUNTIF(IsDigits,MID([kw in desc],ROW($A$1:$A$150),1)))=LEN([kw in desc]),#N/A)),[manuell])</f>
        <v>16</v>
      </c>
      <c r="R3086" s="1" t="e">
        <f>IF([pos kw in title]&gt;0,MID(J3086,#REF!,4),IF([first '# in title]&gt;0,MID([title],[first '# in title],3),IF([first '# in title]&gt;0,MID([desc],#REF!,3),VLOOKUP([productid],$G$2:$R$1386,8))))</f>
        <v>#REF!</v>
      </c>
      <c r="S3086" s="1" t="str">
        <f>IF([kw in desc]=[kw rough in title],[kw in desc]*1,IFERROR(LEFT([kw_dirty],3)*1,IFERROR(LEFT([kw_dirty],2)*1,"n.a.")))</f>
        <v>n.a.</v>
      </c>
      <c r="T3086" s="1"/>
      <c r="U3086" s="1">
        <f>VLOOKUP(Tabelle1[[#This Row],[productid]],Tabelle2[#All],2,FALSE)</f>
        <v>16</v>
      </c>
    </row>
    <row r="3087" spans="1:21" hidden="1">
      <c r="A3087" t="s">
        <v>5175</v>
      </c>
      <c r="B3087">
        <v>3400</v>
      </c>
      <c r="C3087">
        <v>289859</v>
      </c>
      <c r="D3087" t="s">
        <v>5176</v>
      </c>
      <c r="E3087" t="s">
        <v>5177</v>
      </c>
      <c r="F3087">
        <v>18406</v>
      </c>
      <c r="G3087">
        <v>1750863</v>
      </c>
      <c r="H3087">
        <f t="shared" si="48"/>
        <v>0</v>
      </c>
      <c r="I3087">
        <f t="array" ref="I3087">MIN(IFERROR(FIND(IstNumbers,A3087),""))</f>
        <v>12</v>
      </c>
      <c r="J3087" s="1" t="e">
        <f>IF([first '# in title]&lt;[pos kw in title],MID([title],[pos kw in title]-6,6),#N/A)</f>
        <v>#N/A</v>
      </c>
      <c r="K3087" s="1" t="e">
        <f>IFERROR(MID(SUBSTITUTE([kw rough in title],",","."),FIND("(",[kw rough in title])+1,20),SUBSTITUTE(IFERROR(MID([kw rough in title],FIND(" ",[kw rough in title])+1,20),[kw rough in title]),",","."))</f>
        <v>#N/A</v>
      </c>
      <c r="L3087" s="1">
        <f>IFERROR(FIND("kW",[desc]),0)</f>
        <v>70</v>
      </c>
      <c r="M3087">
        <f t="array" ref="M3087">MIN(IFERROR(FIND(IstNumbers,E3087),""))</f>
        <v>34</v>
      </c>
      <c r="N3087" s="1" t="str">
        <f>IF([first '# in desc]&lt;[pos kw in desc],MID([desc],[pos kw in desc]-7,7))</f>
        <v xml:space="preserve">­me 42 </v>
      </c>
      <c r="O30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87" s="1" t="str">
        <f>TRIM(IF([first '# in desc]&lt;[pos kw in desc],MID([desc],[pos kw in desc]-6,6),FALSE))</f>
        <v>me 42</v>
      </c>
      <c r="Q3087" s="1" t="b">
        <f>IF(LEN([manuell])=0,IFERROR([kw fine in title]*1,IFERROR(SUMPRODUCT(COUNTIF(IsDigits,MID([kw in desc],ROW($A$1:$A$150),1)))=LEN([kw in desc]),#N/A)),[manuell])</f>
        <v>0</v>
      </c>
      <c r="R3087" s="1" t="str">
        <f>IF([pos kw in title]&gt;0,MID(J3087,#REF!,4),IF([first '# in title]&gt;0,MID([title],[first '# in title],3),IF([first '# in title]&gt;0,MID([desc],#REF!,3),VLOOKUP([productid],$G$2:$R$1386,8))))</f>
        <v xml:space="preserve">42 </v>
      </c>
      <c r="S3087" s="1" t="e">
        <f>IF([kw in desc]=[kw rough in title],[kw in desc]*1,IFERROR(LEFT([kw_dirty],3)*1,IFERROR(LEFT([kw_dirty],2)*1,"n.a.")))</f>
        <v>#N/A</v>
      </c>
      <c r="T3087" s="1"/>
      <c r="U3087" s="1">
        <f>VLOOKUP(Tabelle1[[#This Row],[productid]],Tabelle2[#All],2,FALSE)</f>
        <v>42</v>
      </c>
    </row>
    <row r="3088" spans="1:21" hidden="1">
      <c r="A3088" t="s">
        <v>5141</v>
      </c>
      <c r="B3088">
        <v>2384</v>
      </c>
      <c r="C3088">
        <v>289859</v>
      </c>
      <c r="D3088" t="s">
        <v>5178</v>
      </c>
      <c r="E3088" t="s">
        <v>4362</v>
      </c>
      <c r="F3088">
        <v>18406</v>
      </c>
      <c r="G3088">
        <v>1219746</v>
      </c>
      <c r="H3088">
        <f t="shared" si="48"/>
        <v>0</v>
      </c>
      <c r="I3088">
        <f t="array" ref="I3088">MIN(IFERROR(FIND(IstNumbers,A3088),""))</f>
        <v>24</v>
      </c>
      <c r="J3088" s="1" t="e">
        <f>IF([first '# in title]&lt;[pos kw in title],MID([title],[pos kw in title]-6,6),#N/A)</f>
        <v>#N/A</v>
      </c>
      <c r="K3088" s="1" t="e">
        <f>IFERROR(MID(SUBSTITUTE([kw rough in title],",","."),FIND("(",[kw rough in title])+1,20),SUBSTITUTE(IFERROR(MID([kw rough in title],FIND(" ",[kw rough in title])+1,20),[kw rough in title]),",","."))</f>
        <v>#N/A</v>
      </c>
      <c r="L3088" s="1">
        <f>IFERROR(FIND("kW",[desc]),0)</f>
        <v>71</v>
      </c>
      <c r="M3088">
        <f t="array" ref="M3088">MIN(IFERROR(FIND(IstNumbers,E3088),""))</f>
        <v>29</v>
      </c>
      <c r="N3088" s="1" t="str">
        <f>IF([first '# in desc]&lt;[pos kw in desc],MID([desc],[pos kw in desc]-7,7))</f>
        <v xml:space="preserve">­me 16 </v>
      </c>
      <c r="O308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88" s="1" t="str">
        <f>TRIM(IF([first '# in desc]&lt;[pos kw in desc],MID([desc],[pos kw in desc]-6,6),FALSE))</f>
        <v>me 16</v>
      </c>
      <c r="Q3088" s="1" t="b">
        <f>IF(LEN([manuell])=0,IFERROR([kw fine in title]*1,IFERROR(SUMPRODUCT(COUNTIF(IsDigits,MID([kw in desc],ROW($A$1:$A$150),1)))=LEN([kw in desc]),#N/A)),[manuell])</f>
        <v>0</v>
      </c>
      <c r="R3088" s="1" t="str">
        <f>IF([pos kw in title]&gt;0,MID(J3088,#REF!,4),IF([first '# in title]&gt;0,MID([title],[first '# in title],3),IF([first '# in title]&gt;0,MID([desc],#REF!,3),VLOOKUP([productid],$G$2:$R$1386,8))))</f>
        <v>-Ec</v>
      </c>
      <c r="S3088" s="1" t="e">
        <f>IF([kw in desc]=[kw rough in title],[kw in desc]*1,IFERROR(LEFT([kw_dirty],3)*1,IFERROR(LEFT([kw_dirty],2)*1,"n.a.")))</f>
        <v>#N/A</v>
      </c>
      <c r="T3088" s="1"/>
      <c r="U3088" s="1">
        <f>VLOOKUP(Tabelle1[[#This Row],[productid]],Tabelle2[#All],2,FALSE)</f>
        <v>16</v>
      </c>
    </row>
    <row r="3089" spans="1:21">
      <c r="A3089" t="s">
        <v>5128</v>
      </c>
      <c r="B3089">
        <v>2530</v>
      </c>
      <c r="C3089">
        <v>289859</v>
      </c>
      <c r="D3089" t="s">
        <v>5179</v>
      </c>
      <c r="E3089" t="s">
        <v>5180</v>
      </c>
      <c r="F3089">
        <v>18406</v>
      </c>
      <c r="G3089">
        <v>2286143</v>
      </c>
      <c r="H3089">
        <f t="shared" si="48"/>
        <v>0</v>
      </c>
      <c r="I3089">
        <f t="array" ref="I3089">MIN(IFERROR(FIND(IstNumbers,A3089),""))</f>
        <v>12</v>
      </c>
      <c r="J3089" s="1" t="e">
        <f>IF([first '# in title]&lt;[pos kw in title],MID([title],[pos kw in title]-6,6),#N/A)</f>
        <v>#N/A</v>
      </c>
      <c r="K3089" s="1" t="e">
        <f>IFERROR(MID(SUBSTITUTE([kw rough in title],",","."),FIND("(",[kw rough in title])+1,20),SUBSTITUTE(IFERROR(MID([kw rough in title],FIND(" ",[kw rough in title])+1,20),[kw rough in title]),",","."))</f>
        <v>#N/A</v>
      </c>
      <c r="L3089" s="1">
        <f>IFERROR(FIND("kW",[desc]),0)</f>
        <v>0</v>
      </c>
      <c r="M3089">
        <f t="array" ref="M3089">MIN(IFERROR(FIND(IstNumbers,E3089),""))</f>
        <v>33</v>
      </c>
      <c r="N3089" s="1" t="b">
        <f>IF([first '# in desc]&lt;[pos kw in desc],MID([desc],[pos kw in desc]-7,7))</f>
        <v>0</v>
      </c>
      <c r="O30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89" s="1" t="str">
        <f>TRIM(IF([first '# in desc]&lt;[pos kw in desc],MID([desc],[pos kw in desc]-6,6),FALSE))</f>
        <v>FALSCH</v>
      </c>
      <c r="Q3089" s="1" t="b">
        <f>IF(LEN([manuell])=0,IFERROR([kw fine in title]*1,IFERROR(SUMPRODUCT(COUNTIF(IsDigits,MID([kw in desc],ROW($A$1:$A$150),1)))=LEN([kw in desc]),#N/A)),[manuell])</f>
        <v>0</v>
      </c>
      <c r="R3089" s="1" t="str">
        <f>IF([pos kw in title]&gt;0,MID(J3089,#REF!,4),IF([first '# in title]&gt;0,MID([title],[first '# in title],3),IF([first '# in title]&gt;0,MID([desc],#REF!,3),VLOOKUP([productid],$G$2:$R$1386,8))))</f>
        <v>146</v>
      </c>
      <c r="S3089" s="1" t="e">
        <f>IF([kw in desc]=[kw rough in title],[kw in desc]*1,IFERROR(LEFT([kw_dirty],3)*1,IFERROR(LEFT([kw_dirty],2)*1,"n.a.")))</f>
        <v>#N/A</v>
      </c>
      <c r="T3089" s="1"/>
      <c r="U3089" s="1" t="e">
        <f>VLOOKUP(Tabelle1[[#This Row],[productid]],Tabelle2[#All],2,FALSE)</f>
        <v>#N/A</v>
      </c>
    </row>
    <row r="3090" spans="1:21" hidden="1">
      <c r="A3090" t="s">
        <v>2837</v>
      </c>
      <c r="B3090">
        <v>2419</v>
      </c>
      <c r="C3090">
        <v>289859</v>
      </c>
      <c r="D3090" t="s">
        <v>5181</v>
      </c>
      <c r="E3090" t="s">
        <v>5182</v>
      </c>
      <c r="F3090">
        <v>18406</v>
      </c>
      <c r="G3090">
        <v>3712883</v>
      </c>
      <c r="H3090">
        <f t="shared" si="48"/>
        <v>20</v>
      </c>
      <c r="I3090">
        <f t="array" ref="I3090">MIN(IFERROR(FIND(IstNumbers,A3090),""))</f>
        <v>17</v>
      </c>
      <c r="J3090" s="1" t="str">
        <f>IF([first '# in title]&lt;[pos kw in title],MID([title],[pos kw in title]-6,6),#N/A)</f>
        <v xml:space="preserve">ur 16 </v>
      </c>
      <c r="K309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90" s="1">
        <f>IFERROR(FIND("kW",[desc]),0)</f>
        <v>71</v>
      </c>
      <c r="M3090">
        <f t="array" ref="M3090">MIN(IFERROR(FIND(IstNumbers,E3090),""))</f>
        <v>29</v>
      </c>
      <c r="N3090" s="1" t="str">
        <f>IF([first '# in desc]&lt;[pos kw in desc],MID([desc],[pos kw in desc]-7,7))</f>
        <v xml:space="preserve">­me 16 </v>
      </c>
      <c r="O309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90" s="1" t="str">
        <f>TRIM(IF([first '# in desc]&lt;[pos kw in desc],MID([desc],[pos kw in desc]-6,6),FALSE))</f>
        <v>me 16</v>
      </c>
      <c r="Q3090" s="1">
        <f>IF(LEN([manuell])=0,IFERROR([kw fine in title]*1,IFERROR(SUMPRODUCT(COUNTIF(IsDigits,MID([kw in desc],ROW($A$1:$A$150),1)))=LEN([kw in desc]),#N/A)),[manuell])</f>
        <v>16</v>
      </c>
      <c r="R3090" s="1" t="e">
        <f>IF([pos kw in title]&gt;0,MID(J3090,#REF!,4),IF([first '# in title]&gt;0,MID([title],[first '# in title],3),IF([first '# in title]&gt;0,MID([desc],#REF!,3),VLOOKUP([productid],$G$2:$R$1386,8))))</f>
        <v>#REF!</v>
      </c>
      <c r="S3090" s="1" t="str">
        <f>IF([kw in desc]=[kw rough in title],[kw in desc]*1,IFERROR(LEFT([kw_dirty],3)*1,IFERROR(LEFT([kw_dirty],2)*1,"n.a.")))</f>
        <v>n.a.</v>
      </c>
      <c r="T3090" s="1"/>
      <c r="U3090" s="1">
        <f>VLOOKUP(Tabelle1[[#This Row],[productid]],Tabelle2[#All],2,FALSE)</f>
        <v>16</v>
      </c>
    </row>
    <row r="3091" spans="1:21" hidden="1">
      <c r="A3091" t="s">
        <v>5175</v>
      </c>
      <c r="B3091">
        <v>3400</v>
      </c>
      <c r="C3091">
        <v>289859</v>
      </c>
      <c r="D3091" t="s">
        <v>5183</v>
      </c>
      <c r="E3091" t="s">
        <v>4696</v>
      </c>
      <c r="F3091">
        <v>18406</v>
      </c>
      <c r="G3091">
        <v>1750863</v>
      </c>
      <c r="H3091">
        <f t="shared" si="48"/>
        <v>0</v>
      </c>
      <c r="I3091">
        <f t="array" ref="I3091">MIN(IFERROR(FIND(IstNumbers,A3091),""))</f>
        <v>12</v>
      </c>
      <c r="J3091" s="1" t="e">
        <f>IF([first '# in title]&lt;[pos kw in title],MID([title],[pos kw in title]-6,6),#N/A)</f>
        <v>#N/A</v>
      </c>
      <c r="K3091" s="1" t="e">
        <f>IFERROR(MID(SUBSTITUTE([kw rough in title],",","."),FIND("(",[kw rough in title])+1,20),SUBSTITUTE(IFERROR(MID([kw rough in title],FIND(" ",[kw rough in title])+1,20),[kw rough in title]),",","."))</f>
        <v>#N/A</v>
      </c>
      <c r="L3091" s="1">
        <f>IFERROR(FIND("kW",[desc]),0)</f>
        <v>70</v>
      </c>
      <c r="M3091">
        <f t="array" ref="M3091">MIN(IFERROR(FIND(IstNumbers,E3091),""))</f>
        <v>34</v>
      </c>
      <c r="N3091" s="1" t="str">
        <f>IF([first '# in desc]&lt;[pos kw in desc],MID([desc],[pos kw in desc]-7,7))</f>
        <v xml:space="preserve">­me 42 </v>
      </c>
      <c r="O30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91" s="1" t="str">
        <f>TRIM(IF([first '# in desc]&lt;[pos kw in desc],MID([desc],[pos kw in desc]-6,6),FALSE))</f>
        <v>me 42</v>
      </c>
      <c r="Q3091" s="1" t="b">
        <f>IF(LEN([manuell])=0,IFERROR([kw fine in title]*1,IFERROR(SUMPRODUCT(COUNTIF(IsDigits,MID([kw in desc],ROW($A$1:$A$150),1)))=LEN([kw in desc]),#N/A)),[manuell])</f>
        <v>0</v>
      </c>
      <c r="R3091" s="1" t="str">
        <f>IF([pos kw in title]&gt;0,MID(J3091,#REF!,4),IF([first '# in title]&gt;0,MID([title],[first '# in title],3),IF([first '# in title]&gt;0,MID([desc],#REF!,3),VLOOKUP([productid],$G$2:$R$1386,8))))</f>
        <v xml:space="preserve">42 </v>
      </c>
      <c r="S3091" s="1" t="e">
        <f>IF([kw in desc]=[kw rough in title],[kw in desc]*1,IFERROR(LEFT([kw_dirty],3)*1,IFERROR(LEFT([kw_dirty],2)*1,"n.a.")))</f>
        <v>#N/A</v>
      </c>
      <c r="T3091" s="1"/>
      <c r="U3091" s="1">
        <f>VLOOKUP(Tabelle1[[#This Row],[productid]],Tabelle2[#All],2,FALSE)</f>
        <v>42</v>
      </c>
    </row>
    <row r="3092" spans="1:21" hidden="1">
      <c r="A3092" t="s">
        <v>5141</v>
      </c>
      <c r="B3092">
        <v>2384</v>
      </c>
      <c r="C3092">
        <v>289859</v>
      </c>
      <c r="D3092" t="s">
        <v>5184</v>
      </c>
      <c r="E3092" t="s">
        <v>4744</v>
      </c>
      <c r="F3092">
        <v>18406</v>
      </c>
      <c r="G3092">
        <v>1219746</v>
      </c>
      <c r="H3092">
        <f t="shared" si="48"/>
        <v>0</v>
      </c>
      <c r="I3092">
        <f t="array" ref="I3092">MIN(IFERROR(FIND(IstNumbers,A3092),""))</f>
        <v>24</v>
      </c>
      <c r="J3092" s="1" t="e">
        <f>IF([first '# in title]&lt;[pos kw in title],MID([title],[pos kw in title]-6,6),#N/A)</f>
        <v>#N/A</v>
      </c>
      <c r="K3092" s="1" t="e">
        <f>IFERROR(MID(SUBSTITUTE([kw rough in title],",","."),FIND("(",[kw rough in title])+1,20),SUBSTITUTE(IFERROR(MID([kw rough in title],FIND(" ",[kw rough in title])+1,20),[kw rough in title]),",","."))</f>
        <v>#N/A</v>
      </c>
      <c r="L3092" s="1">
        <f>IFERROR(FIND("kW",[desc]),0)</f>
        <v>71</v>
      </c>
      <c r="M3092">
        <f t="array" ref="M3092">MIN(IFERROR(FIND(IstNumbers,E3092),""))</f>
        <v>29</v>
      </c>
      <c r="N3092" s="1" t="str">
        <f>IF([first '# in desc]&lt;[pos kw in desc],MID([desc],[pos kw in desc]-7,7))</f>
        <v xml:space="preserve">­me 16 </v>
      </c>
      <c r="O309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92" s="1" t="str">
        <f>TRIM(IF([first '# in desc]&lt;[pos kw in desc],MID([desc],[pos kw in desc]-6,6),FALSE))</f>
        <v>me 16</v>
      </c>
      <c r="Q3092" s="1" t="b">
        <f>IF(LEN([manuell])=0,IFERROR([kw fine in title]*1,IFERROR(SUMPRODUCT(COUNTIF(IsDigits,MID([kw in desc],ROW($A$1:$A$150),1)))=LEN([kw in desc]),#N/A)),[manuell])</f>
        <v>0</v>
      </c>
      <c r="R3092" s="1" t="str">
        <f>IF([pos kw in title]&gt;0,MID(J3092,#REF!,4),IF([first '# in title]&gt;0,MID([title],[first '# in title],3),IF([first '# in title]&gt;0,MID([desc],#REF!,3),VLOOKUP([productid],$G$2:$R$1386,8))))</f>
        <v>-Ec</v>
      </c>
      <c r="S3092" s="1" t="e">
        <f>IF([kw in desc]=[kw rough in title],[kw in desc]*1,IFERROR(LEFT([kw_dirty],3)*1,IFERROR(LEFT([kw_dirty],2)*1,"n.a.")))</f>
        <v>#N/A</v>
      </c>
      <c r="T3092" s="1"/>
      <c r="U3092" s="1">
        <f>VLOOKUP(Tabelle1[[#This Row],[productid]],Tabelle2[#All],2,FALSE)</f>
        <v>16</v>
      </c>
    </row>
    <row r="3093" spans="1:21">
      <c r="A3093" t="s">
        <v>5128</v>
      </c>
      <c r="B3093">
        <v>2530</v>
      </c>
      <c r="C3093">
        <v>289859</v>
      </c>
      <c r="D3093" t="s">
        <v>5185</v>
      </c>
      <c r="E3093" t="s">
        <v>5186</v>
      </c>
      <c r="F3093">
        <v>18406</v>
      </c>
      <c r="G3093">
        <v>2286143</v>
      </c>
      <c r="H3093">
        <f t="shared" si="48"/>
        <v>0</v>
      </c>
      <c r="I3093">
        <f t="array" ref="I3093">MIN(IFERROR(FIND(IstNumbers,A3093),""))</f>
        <v>12</v>
      </c>
      <c r="J3093" s="1" t="e">
        <f>IF([first '# in title]&lt;[pos kw in title],MID([title],[pos kw in title]-6,6),#N/A)</f>
        <v>#N/A</v>
      </c>
      <c r="K3093" s="1" t="e">
        <f>IFERROR(MID(SUBSTITUTE([kw rough in title],",","."),FIND("(",[kw rough in title])+1,20),SUBSTITUTE(IFERROR(MID([kw rough in title],FIND(" ",[kw rough in title])+1,20),[kw rough in title]),",","."))</f>
        <v>#N/A</v>
      </c>
      <c r="L3093" s="1">
        <f>IFERROR(FIND("kW",[desc]),0)</f>
        <v>0</v>
      </c>
      <c r="M3093">
        <f t="array" ref="M3093">MIN(IFERROR(FIND(IstNumbers,E3093),""))</f>
        <v>33</v>
      </c>
      <c r="N3093" s="1" t="b">
        <f>IF([first '# in desc]&lt;[pos kw in desc],MID([desc],[pos kw in desc]-7,7))</f>
        <v>0</v>
      </c>
      <c r="O30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93" s="1" t="str">
        <f>TRIM(IF([first '# in desc]&lt;[pos kw in desc],MID([desc],[pos kw in desc]-6,6),FALSE))</f>
        <v>FALSCH</v>
      </c>
      <c r="Q3093" s="1" t="b">
        <f>IF(LEN([manuell])=0,IFERROR([kw fine in title]*1,IFERROR(SUMPRODUCT(COUNTIF(IsDigits,MID([kw in desc],ROW($A$1:$A$150),1)))=LEN([kw in desc]),#N/A)),[manuell])</f>
        <v>0</v>
      </c>
      <c r="R3093" s="1" t="str">
        <f>IF([pos kw in title]&gt;0,MID(J3093,#REF!,4),IF([first '# in title]&gt;0,MID([title],[first '# in title],3),IF([first '# in title]&gt;0,MID([desc],#REF!,3),VLOOKUP([productid],$G$2:$R$1386,8))))</f>
        <v>146</v>
      </c>
      <c r="S3093" s="1" t="e">
        <f>IF([kw in desc]=[kw rough in title],[kw in desc]*1,IFERROR(LEFT([kw_dirty],3)*1,IFERROR(LEFT([kw_dirty],2)*1,"n.a.")))</f>
        <v>#N/A</v>
      </c>
      <c r="T3093" s="1"/>
      <c r="U3093" s="1" t="e">
        <f>VLOOKUP(Tabelle1[[#This Row],[productid]],Tabelle2[#All],2,FALSE)</f>
        <v>#N/A</v>
      </c>
    </row>
    <row r="3094" spans="1:21" hidden="1">
      <c r="A3094" t="s">
        <v>1307</v>
      </c>
      <c r="B3094">
        <v>3450</v>
      </c>
      <c r="C3094">
        <v>289859</v>
      </c>
      <c r="D3094" t="s">
        <v>5187</v>
      </c>
      <c r="E3094" t="s">
        <v>5188</v>
      </c>
      <c r="F3094">
        <v>18406</v>
      </c>
      <c r="G3094">
        <v>3497887</v>
      </c>
      <c r="H3094">
        <f t="shared" si="48"/>
        <v>0</v>
      </c>
      <c r="I3094">
        <f t="array" ref="I3094">MIN(IFERROR(FIND(IstNumbers,A3094),""))</f>
        <v>13</v>
      </c>
      <c r="J3094" s="1" t="e">
        <f>IF([first '# in title]&lt;[pos kw in title],MID([title],[pos kw in title]-6,6),#N/A)</f>
        <v>#N/A</v>
      </c>
      <c r="K3094" s="1" t="e">
        <f>IFERROR(MID(SUBSTITUTE([kw rough in title],",","."),FIND("(",[kw rough in title])+1,20),SUBSTITUTE(IFERROR(MID([kw rough in title],FIND(" ",[kw rough in title])+1,20),[kw rough in title]),",","."))</f>
        <v>#N/A</v>
      </c>
      <c r="L3094" s="1">
        <f>IFERROR(FIND("kW",[desc]),0)</f>
        <v>70</v>
      </c>
      <c r="M3094">
        <f t="array" ref="M3094">MIN(IFERROR(FIND(IstNumbers,E3094),""))</f>
        <v>34</v>
      </c>
      <c r="N3094" s="1" t="str">
        <f>IF([first '# in desc]&lt;[pos kw in desc],MID([desc],[pos kw in desc]-7,7))</f>
        <v xml:space="preserve">­me 42 </v>
      </c>
      <c r="O30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94" s="1" t="str">
        <f>TRIM(IF([first '# in desc]&lt;[pos kw in desc],MID([desc],[pos kw in desc]-6,6),FALSE))</f>
        <v>me 42</v>
      </c>
      <c r="Q3094" s="1" t="b">
        <f>IF(LEN([manuell])=0,IFERROR([kw fine in title]*1,IFERROR(SUMPRODUCT(COUNTIF(IsDigits,MID([kw in desc],ROW($A$1:$A$150),1)))=LEN([kw in desc]),#N/A)),[manuell])</f>
        <v>0</v>
      </c>
      <c r="R3094" s="1" t="str">
        <f>IF([pos kw in title]&gt;0,MID(J3094,#REF!,4),IF([first '# in title]&gt;0,MID([title],[first '# in title],3),IF([first '# in title]&gt;0,MID([desc],#REF!,3),VLOOKUP([productid],$G$2:$R$1386,8))))</f>
        <v xml:space="preserve">42 </v>
      </c>
      <c r="S3094" s="1" t="e">
        <f>IF([kw in desc]=[kw rough in title],[kw in desc]*1,IFERROR(LEFT([kw_dirty],3)*1,IFERROR(LEFT([kw_dirty],2)*1,"n.a.")))</f>
        <v>#N/A</v>
      </c>
      <c r="T3094" s="1"/>
      <c r="U3094" s="1">
        <f>VLOOKUP(Tabelle1[[#This Row],[productid]],Tabelle2[#All],2,FALSE)</f>
        <v>42</v>
      </c>
    </row>
    <row r="3095" spans="1:21" hidden="1">
      <c r="A3095" t="s">
        <v>2837</v>
      </c>
      <c r="B3095">
        <v>2419</v>
      </c>
      <c r="C3095">
        <v>289859</v>
      </c>
      <c r="D3095" t="s">
        <v>5189</v>
      </c>
      <c r="E3095" t="s">
        <v>5190</v>
      </c>
      <c r="F3095">
        <v>18406</v>
      </c>
      <c r="G3095">
        <v>3712883</v>
      </c>
      <c r="H3095">
        <f t="shared" si="48"/>
        <v>20</v>
      </c>
      <c r="I3095">
        <f t="array" ref="I3095">MIN(IFERROR(FIND(IstNumbers,A3095),""))</f>
        <v>17</v>
      </c>
      <c r="J3095" s="1" t="str">
        <f>IF([first '# in title]&lt;[pos kw in title],MID([title],[pos kw in title]-6,6),#N/A)</f>
        <v xml:space="preserve">ur 16 </v>
      </c>
      <c r="K309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095" s="1">
        <f>IFERROR(FIND("kW",[desc]),0)</f>
        <v>71</v>
      </c>
      <c r="M3095">
        <f t="array" ref="M3095">MIN(IFERROR(FIND(IstNumbers,E3095),""))</f>
        <v>29</v>
      </c>
      <c r="N3095" s="1" t="str">
        <f>IF([first '# in desc]&lt;[pos kw in desc],MID([desc],[pos kw in desc]-7,7))</f>
        <v xml:space="preserve">­me 16 </v>
      </c>
      <c r="O309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95" s="1" t="str">
        <f>TRIM(IF([first '# in desc]&lt;[pos kw in desc],MID([desc],[pos kw in desc]-6,6),FALSE))</f>
        <v>me 16</v>
      </c>
      <c r="Q3095" s="1">
        <f>IF(LEN([manuell])=0,IFERROR([kw fine in title]*1,IFERROR(SUMPRODUCT(COUNTIF(IsDigits,MID([kw in desc],ROW($A$1:$A$150),1)))=LEN([kw in desc]),#N/A)),[manuell])</f>
        <v>16</v>
      </c>
      <c r="R3095" s="1" t="e">
        <f>IF([pos kw in title]&gt;0,MID(J3095,#REF!,4),IF([first '# in title]&gt;0,MID([title],[first '# in title],3),IF([first '# in title]&gt;0,MID([desc],#REF!,3),VLOOKUP([productid],$G$2:$R$1386,8))))</f>
        <v>#REF!</v>
      </c>
      <c r="S3095" s="1" t="str">
        <f>IF([kw in desc]=[kw rough in title],[kw in desc]*1,IFERROR(LEFT([kw_dirty],3)*1,IFERROR(LEFT([kw_dirty],2)*1,"n.a.")))</f>
        <v>n.a.</v>
      </c>
      <c r="T3095" s="1"/>
      <c r="U3095" s="1">
        <f>VLOOKUP(Tabelle1[[#This Row],[productid]],Tabelle2[#All],2,FALSE)</f>
        <v>16</v>
      </c>
    </row>
    <row r="3096" spans="1:21" hidden="1">
      <c r="A3096" t="s">
        <v>5175</v>
      </c>
      <c r="B3096">
        <v>3400</v>
      </c>
      <c r="C3096">
        <v>289859</v>
      </c>
      <c r="D3096" t="s">
        <v>5191</v>
      </c>
      <c r="E3096" t="s">
        <v>4704</v>
      </c>
      <c r="F3096">
        <v>18406</v>
      </c>
      <c r="G3096">
        <v>1750863</v>
      </c>
      <c r="H3096">
        <f t="shared" si="48"/>
        <v>0</v>
      </c>
      <c r="I3096">
        <f t="array" ref="I3096">MIN(IFERROR(FIND(IstNumbers,A3096),""))</f>
        <v>12</v>
      </c>
      <c r="J3096" s="1" t="e">
        <f>IF([first '# in title]&lt;[pos kw in title],MID([title],[pos kw in title]-6,6),#N/A)</f>
        <v>#N/A</v>
      </c>
      <c r="K3096" s="1" t="e">
        <f>IFERROR(MID(SUBSTITUTE([kw rough in title],",","."),FIND("(",[kw rough in title])+1,20),SUBSTITUTE(IFERROR(MID([kw rough in title],FIND(" ",[kw rough in title])+1,20),[kw rough in title]),",","."))</f>
        <v>#N/A</v>
      </c>
      <c r="L3096" s="1">
        <f>IFERROR(FIND("kW",[desc]),0)</f>
        <v>70</v>
      </c>
      <c r="M3096">
        <f t="array" ref="M3096">MIN(IFERROR(FIND(IstNumbers,E3096),""))</f>
        <v>34</v>
      </c>
      <c r="N3096" s="1" t="str">
        <f>IF([first '# in desc]&lt;[pos kw in desc],MID([desc],[pos kw in desc]-7,7))</f>
        <v xml:space="preserve">­me 42 </v>
      </c>
      <c r="O30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96" s="1" t="str">
        <f>TRIM(IF([first '# in desc]&lt;[pos kw in desc],MID([desc],[pos kw in desc]-6,6),FALSE))</f>
        <v>me 42</v>
      </c>
      <c r="Q3096" s="1" t="b">
        <f>IF(LEN([manuell])=0,IFERROR([kw fine in title]*1,IFERROR(SUMPRODUCT(COUNTIF(IsDigits,MID([kw in desc],ROW($A$1:$A$150),1)))=LEN([kw in desc]),#N/A)),[manuell])</f>
        <v>0</v>
      </c>
      <c r="R3096" s="1" t="str">
        <f>IF([pos kw in title]&gt;0,MID(J3096,#REF!,4),IF([first '# in title]&gt;0,MID([title],[first '# in title],3),IF([first '# in title]&gt;0,MID([desc],#REF!,3),VLOOKUP([productid],$G$2:$R$1386,8))))</f>
        <v xml:space="preserve">42 </v>
      </c>
      <c r="S3096" s="1" t="e">
        <f>IF([kw in desc]=[kw rough in title],[kw in desc]*1,IFERROR(LEFT([kw_dirty],3)*1,IFERROR(LEFT([kw_dirty],2)*1,"n.a.")))</f>
        <v>#N/A</v>
      </c>
      <c r="T3096" s="1"/>
      <c r="U3096" s="1">
        <f>VLOOKUP(Tabelle1[[#This Row],[productid]],Tabelle2[#All],2,FALSE)</f>
        <v>42</v>
      </c>
    </row>
    <row r="3097" spans="1:21" hidden="1">
      <c r="A3097" t="s">
        <v>5141</v>
      </c>
      <c r="B3097">
        <v>2384</v>
      </c>
      <c r="C3097">
        <v>289859</v>
      </c>
      <c r="D3097" t="s">
        <v>5192</v>
      </c>
      <c r="E3097" t="s">
        <v>4750</v>
      </c>
      <c r="F3097">
        <v>18406</v>
      </c>
      <c r="G3097">
        <v>1219746</v>
      </c>
      <c r="H3097">
        <f t="shared" si="48"/>
        <v>0</v>
      </c>
      <c r="I3097">
        <f t="array" ref="I3097">MIN(IFERROR(FIND(IstNumbers,A3097),""))</f>
        <v>24</v>
      </c>
      <c r="J3097" s="1" t="e">
        <f>IF([first '# in title]&lt;[pos kw in title],MID([title],[pos kw in title]-6,6),#N/A)</f>
        <v>#N/A</v>
      </c>
      <c r="K3097" s="1" t="e">
        <f>IFERROR(MID(SUBSTITUTE([kw rough in title],",","."),FIND("(",[kw rough in title])+1,20),SUBSTITUTE(IFERROR(MID([kw rough in title],FIND(" ",[kw rough in title])+1,20),[kw rough in title]),",","."))</f>
        <v>#N/A</v>
      </c>
      <c r="L3097" s="1">
        <f>IFERROR(FIND("kW",[desc]),0)</f>
        <v>71</v>
      </c>
      <c r="M3097">
        <f t="array" ref="M3097">MIN(IFERROR(FIND(IstNumbers,E3097),""))</f>
        <v>29</v>
      </c>
      <c r="N3097" s="1" t="str">
        <f>IF([first '# in desc]&lt;[pos kw in desc],MID([desc],[pos kw in desc]-7,7))</f>
        <v xml:space="preserve">­me 16 </v>
      </c>
      <c r="O309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097" s="1" t="str">
        <f>TRIM(IF([first '# in desc]&lt;[pos kw in desc],MID([desc],[pos kw in desc]-6,6),FALSE))</f>
        <v>me 16</v>
      </c>
      <c r="Q3097" s="1" t="b">
        <f>IF(LEN([manuell])=0,IFERROR([kw fine in title]*1,IFERROR(SUMPRODUCT(COUNTIF(IsDigits,MID([kw in desc],ROW($A$1:$A$150),1)))=LEN([kw in desc]),#N/A)),[manuell])</f>
        <v>0</v>
      </c>
      <c r="R3097" s="1" t="str">
        <f>IF([pos kw in title]&gt;0,MID(J3097,#REF!,4),IF([first '# in title]&gt;0,MID([title],[first '# in title],3),IF([first '# in title]&gt;0,MID([desc],#REF!,3),VLOOKUP([productid],$G$2:$R$1386,8))))</f>
        <v>-Ec</v>
      </c>
      <c r="S3097" s="1" t="e">
        <f>IF([kw in desc]=[kw rough in title],[kw in desc]*1,IFERROR(LEFT([kw_dirty],3)*1,IFERROR(LEFT([kw_dirty],2)*1,"n.a.")))</f>
        <v>#N/A</v>
      </c>
      <c r="T3097" s="1"/>
      <c r="U3097" s="1">
        <f>VLOOKUP(Tabelle1[[#This Row],[productid]],Tabelle2[#All],2,FALSE)</f>
        <v>16</v>
      </c>
    </row>
    <row r="3098" spans="1:21">
      <c r="A3098" t="s">
        <v>5128</v>
      </c>
      <c r="B3098">
        <v>2533</v>
      </c>
      <c r="C3098">
        <v>289859</v>
      </c>
      <c r="D3098" t="s">
        <v>5193</v>
      </c>
      <c r="E3098" t="s">
        <v>5194</v>
      </c>
      <c r="F3098">
        <v>18406</v>
      </c>
      <c r="G3098">
        <v>2286143</v>
      </c>
      <c r="H3098">
        <f t="shared" si="48"/>
        <v>0</v>
      </c>
      <c r="I3098">
        <f t="array" ref="I3098">MIN(IFERROR(FIND(IstNumbers,A3098),""))</f>
        <v>12</v>
      </c>
      <c r="J3098" s="1" t="e">
        <f>IF([first '# in title]&lt;[pos kw in title],MID([title],[pos kw in title]-6,6),#N/A)</f>
        <v>#N/A</v>
      </c>
      <c r="K3098" s="1" t="e">
        <f>IFERROR(MID(SUBSTITUTE([kw rough in title],",","."),FIND("(",[kw rough in title])+1,20),SUBSTITUTE(IFERROR(MID([kw rough in title],FIND(" ",[kw rough in title])+1,20),[kw rough in title]),",","."))</f>
        <v>#N/A</v>
      </c>
      <c r="L3098" s="1">
        <f>IFERROR(FIND("kW",[desc]),0)</f>
        <v>0</v>
      </c>
      <c r="M3098">
        <f t="array" ref="M3098">MIN(IFERROR(FIND(IstNumbers,E3098),""))</f>
        <v>33</v>
      </c>
      <c r="N3098" s="1" t="b">
        <f>IF([first '# in desc]&lt;[pos kw in desc],MID([desc],[pos kw in desc]-7,7))</f>
        <v>0</v>
      </c>
      <c r="O30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098" s="1" t="str">
        <f>TRIM(IF([first '# in desc]&lt;[pos kw in desc],MID([desc],[pos kw in desc]-6,6),FALSE))</f>
        <v>FALSCH</v>
      </c>
      <c r="Q3098" s="1" t="b">
        <f>IF(LEN([manuell])=0,IFERROR([kw fine in title]*1,IFERROR(SUMPRODUCT(COUNTIF(IsDigits,MID([kw in desc],ROW($A$1:$A$150),1)))=LEN([kw in desc]),#N/A)),[manuell])</f>
        <v>0</v>
      </c>
      <c r="R3098" s="1" t="str">
        <f>IF([pos kw in title]&gt;0,MID(J3098,#REF!,4),IF([first '# in title]&gt;0,MID([title],[first '# in title],3),IF([first '# in title]&gt;0,MID([desc],#REF!,3),VLOOKUP([productid],$G$2:$R$1386,8))))</f>
        <v>146</v>
      </c>
      <c r="S3098" s="1" t="e">
        <f>IF([kw in desc]=[kw rough in title],[kw in desc]*1,IFERROR(LEFT([kw_dirty],3)*1,IFERROR(LEFT([kw_dirty],2)*1,"n.a.")))</f>
        <v>#N/A</v>
      </c>
      <c r="T3098" s="1"/>
      <c r="U3098" s="1" t="e">
        <f>VLOOKUP(Tabelle1[[#This Row],[productid]],Tabelle2[#All],2,FALSE)</f>
        <v>#N/A</v>
      </c>
    </row>
    <row r="3099" spans="1:21" hidden="1">
      <c r="A3099" t="s">
        <v>1307</v>
      </c>
      <c r="B3099">
        <v>3450</v>
      </c>
      <c r="C3099">
        <v>289859</v>
      </c>
      <c r="D3099" t="s">
        <v>5195</v>
      </c>
      <c r="E3099" t="s">
        <v>5196</v>
      </c>
      <c r="F3099">
        <v>18406</v>
      </c>
      <c r="G3099">
        <v>3497887</v>
      </c>
      <c r="H3099">
        <f t="shared" si="48"/>
        <v>0</v>
      </c>
      <c r="I3099">
        <f t="array" ref="I3099">MIN(IFERROR(FIND(IstNumbers,A3099),""))</f>
        <v>13</v>
      </c>
      <c r="J3099" s="1" t="e">
        <f>IF([first '# in title]&lt;[pos kw in title],MID([title],[pos kw in title]-6,6),#N/A)</f>
        <v>#N/A</v>
      </c>
      <c r="K3099" s="1" t="e">
        <f>IFERROR(MID(SUBSTITUTE([kw rough in title],",","."),FIND("(",[kw rough in title])+1,20),SUBSTITUTE(IFERROR(MID([kw rough in title],FIND(" ",[kw rough in title])+1,20),[kw rough in title]),",","."))</f>
        <v>#N/A</v>
      </c>
      <c r="L3099" s="1">
        <f>IFERROR(FIND("kW",[desc]),0)</f>
        <v>70</v>
      </c>
      <c r="M3099">
        <f t="array" ref="M3099">MIN(IFERROR(FIND(IstNumbers,E3099),""))</f>
        <v>34</v>
      </c>
      <c r="N3099" s="1" t="str">
        <f>IF([first '# in desc]&lt;[pos kw in desc],MID([desc],[pos kw in desc]-7,7))</f>
        <v xml:space="preserve">­me 42 </v>
      </c>
      <c r="O30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099" s="1" t="str">
        <f>TRIM(IF([first '# in desc]&lt;[pos kw in desc],MID([desc],[pos kw in desc]-6,6),FALSE))</f>
        <v>me 42</v>
      </c>
      <c r="Q3099" s="1" t="b">
        <f>IF(LEN([manuell])=0,IFERROR([kw fine in title]*1,IFERROR(SUMPRODUCT(COUNTIF(IsDigits,MID([kw in desc],ROW($A$1:$A$150),1)))=LEN([kw in desc]),#N/A)),[manuell])</f>
        <v>0</v>
      </c>
      <c r="R3099" s="1" t="str">
        <f>IF([pos kw in title]&gt;0,MID(J3099,#REF!,4),IF([first '# in title]&gt;0,MID([title],[first '# in title],3),IF([first '# in title]&gt;0,MID([desc],#REF!,3),VLOOKUP([productid],$G$2:$R$1386,8))))</f>
        <v xml:space="preserve">42 </v>
      </c>
      <c r="S3099" s="1" t="e">
        <f>IF([kw in desc]=[kw rough in title],[kw in desc]*1,IFERROR(LEFT([kw_dirty],3)*1,IFERROR(LEFT([kw_dirty],2)*1,"n.a.")))</f>
        <v>#N/A</v>
      </c>
      <c r="T3099" s="1"/>
      <c r="U3099" s="1">
        <f>VLOOKUP(Tabelle1[[#This Row],[productid]],Tabelle2[#All],2,FALSE)</f>
        <v>42</v>
      </c>
    </row>
    <row r="3100" spans="1:21" hidden="1">
      <c r="A3100" t="s">
        <v>2837</v>
      </c>
      <c r="B3100">
        <v>2419</v>
      </c>
      <c r="C3100">
        <v>289859</v>
      </c>
      <c r="D3100" t="s">
        <v>5197</v>
      </c>
      <c r="E3100" t="s">
        <v>5198</v>
      </c>
      <c r="F3100">
        <v>18406</v>
      </c>
      <c r="G3100">
        <v>3712883</v>
      </c>
      <c r="H3100">
        <f t="shared" si="48"/>
        <v>20</v>
      </c>
      <c r="I3100">
        <f t="array" ref="I3100">MIN(IFERROR(FIND(IstNumbers,A3100),""))</f>
        <v>17</v>
      </c>
      <c r="J3100" s="1" t="str">
        <f>IF([first '# in title]&lt;[pos kw in title],MID([title],[pos kw in title]-6,6),#N/A)</f>
        <v xml:space="preserve">ur 16 </v>
      </c>
      <c r="K310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00" s="1">
        <f>IFERROR(FIND("kW",[desc]),0)</f>
        <v>71</v>
      </c>
      <c r="M3100">
        <f t="array" ref="M3100">MIN(IFERROR(FIND(IstNumbers,E3100),""))</f>
        <v>29</v>
      </c>
      <c r="N3100" s="1" t="str">
        <f>IF([first '# in desc]&lt;[pos kw in desc],MID([desc],[pos kw in desc]-7,7))</f>
        <v xml:space="preserve">­me 16 </v>
      </c>
      <c r="O310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00" s="1" t="str">
        <f>TRIM(IF([first '# in desc]&lt;[pos kw in desc],MID([desc],[pos kw in desc]-6,6),FALSE))</f>
        <v>me 16</v>
      </c>
      <c r="Q3100" s="1">
        <f>IF(LEN([manuell])=0,IFERROR([kw fine in title]*1,IFERROR(SUMPRODUCT(COUNTIF(IsDigits,MID([kw in desc],ROW($A$1:$A$150),1)))=LEN([kw in desc]),#N/A)),[manuell])</f>
        <v>16</v>
      </c>
      <c r="R3100" s="1" t="e">
        <f>IF([pos kw in title]&gt;0,MID(J3100,#REF!,4),IF([first '# in title]&gt;0,MID([title],[first '# in title],3),IF([first '# in title]&gt;0,MID([desc],#REF!,3),VLOOKUP([productid],$G$2:$R$1386,8))))</f>
        <v>#REF!</v>
      </c>
      <c r="S3100" s="1" t="str">
        <f>IF([kw in desc]=[kw rough in title],[kw in desc]*1,IFERROR(LEFT([kw_dirty],3)*1,IFERROR(LEFT([kw_dirty],2)*1,"n.a.")))</f>
        <v>n.a.</v>
      </c>
      <c r="T3100" s="1"/>
      <c r="U3100" s="1">
        <f>VLOOKUP(Tabelle1[[#This Row],[productid]],Tabelle2[#All],2,FALSE)</f>
        <v>16</v>
      </c>
    </row>
    <row r="3101" spans="1:21" hidden="1">
      <c r="A3101" t="s">
        <v>5175</v>
      </c>
      <c r="B3101">
        <v>3400</v>
      </c>
      <c r="C3101">
        <v>289859</v>
      </c>
      <c r="D3101" t="s">
        <v>5199</v>
      </c>
      <c r="E3101" t="s">
        <v>3956</v>
      </c>
      <c r="F3101">
        <v>18406</v>
      </c>
      <c r="G3101">
        <v>1750863</v>
      </c>
      <c r="H3101">
        <f t="shared" si="48"/>
        <v>0</v>
      </c>
      <c r="I3101">
        <f t="array" ref="I3101">MIN(IFERROR(FIND(IstNumbers,A3101),""))</f>
        <v>12</v>
      </c>
      <c r="J3101" s="1" t="e">
        <f>IF([first '# in title]&lt;[pos kw in title],MID([title],[pos kw in title]-6,6),#N/A)</f>
        <v>#N/A</v>
      </c>
      <c r="K3101" s="1" t="e">
        <f>IFERROR(MID(SUBSTITUTE([kw rough in title],",","."),FIND("(",[kw rough in title])+1,20),SUBSTITUTE(IFERROR(MID([kw rough in title],FIND(" ",[kw rough in title])+1,20),[kw rough in title]),",","."))</f>
        <v>#N/A</v>
      </c>
      <c r="L3101" s="1">
        <f>IFERROR(FIND("kW",[desc]),0)</f>
        <v>70</v>
      </c>
      <c r="M3101">
        <f t="array" ref="M3101">MIN(IFERROR(FIND(IstNumbers,E3101),""))</f>
        <v>34</v>
      </c>
      <c r="N3101" s="1" t="str">
        <f>IF([first '# in desc]&lt;[pos kw in desc],MID([desc],[pos kw in desc]-7,7))</f>
        <v xml:space="preserve">­me 42 </v>
      </c>
      <c r="O31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01" s="1" t="str">
        <f>TRIM(IF([first '# in desc]&lt;[pos kw in desc],MID([desc],[pos kw in desc]-6,6),FALSE))</f>
        <v>me 42</v>
      </c>
      <c r="Q3101" s="1" t="b">
        <f>IF(LEN([manuell])=0,IFERROR([kw fine in title]*1,IFERROR(SUMPRODUCT(COUNTIF(IsDigits,MID([kw in desc],ROW($A$1:$A$150),1)))=LEN([kw in desc]),#N/A)),[manuell])</f>
        <v>0</v>
      </c>
      <c r="R3101" s="1" t="str">
        <f>IF([pos kw in title]&gt;0,MID(J3101,#REF!,4),IF([first '# in title]&gt;0,MID([title],[first '# in title],3),IF([first '# in title]&gt;0,MID([desc],#REF!,3),VLOOKUP([productid],$G$2:$R$1386,8))))</f>
        <v xml:space="preserve">42 </v>
      </c>
      <c r="S3101" s="1" t="e">
        <f>IF([kw in desc]=[kw rough in title],[kw in desc]*1,IFERROR(LEFT([kw_dirty],3)*1,IFERROR(LEFT([kw_dirty],2)*1,"n.a.")))</f>
        <v>#N/A</v>
      </c>
      <c r="T3101" s="1"/>
      <c r="U3101" s="1">
        <f>VLOOKUP(Tabelle1[[#This Row],[productid]],Tabelle2[#All],2,FALSE)</f>
        <v>42</v>
      </c>
    </row>
    <row r="3102" spans="1:21" hidden="1">
      <c r="A3102" t="s">
        <v>5141</v>
      </c>
      <c r="B3102">
        <v>2385</v>
      </c>
      <c r="C3102">
        <v>289859</v>
      </c>
      <c r="D3102" t="s">
        <v>5200</v>
      </c>
      <c r="E3102" t="s">
        <v>5201</v>
      </c>
      <c r="F3102">
        <v>18406</v>
      </c>
      <c r="G3102">
        <v>1219746</v>
      </c>
      <c r="H3102">
        <f t="shared" si="48"/>
        <v>0</v>
      </c>
      <c r="I3102">
        <f t="array" ref="I3102">MIN(IFERROR(FIND(IstNumbers,A3102),""))</f>
        <v>24</v>
      </c>
      <c r="J3102" s="1" t="e">
        <f>IF([first '# in title]&lt;[pos kw in title],MID([title],[pos kw in title]-6,6),#N/A)</f>
        <v>#N/A</v>
      </c>
      <c r="K3102" s="1" t="e">
        <f>IFERROR(MID(SUBSTITUTE([kw rough in title],",","."),FIND("(",[kw rough in title])+1,20),SUBSTITUTE(IFERROR(MID([kw rough in title],FIND(" ",[kw rough in title])+1,20),[kw rough in title]),",","."))</f>
        <v>#N/A</v>
      </c>
      <c r="L3102" s="1">
        <f>IFERROR(FIND("kW",[desc]),0)</f>
        <v>71</v>
      </c>
      <c r="M3102">
        <f t="array" ref="M3102">MIN(IFERROR(FIND(IstNumbers,E3102),""))</f>
        <v>29</v>
      </c>
      <c r="N3102" s="1" t="str">
        <f>IF([first '# in desc]&lt;[pos kw in desc],MID([desc],[pos kw in desc]-7,7))</f>
        <v xml:space="preserve">­me 16 </v>
      </c>
      <c r="O310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02" s="1" t="str">
        <f>TRIM(IF([first '# in desc]&lt;[pos kw in desc],MID([desc],[pos kw in desc]-6,6),FALSE))</f>
        <v>me 16</v>
      </c>
      <c r="Q3102" s="1" t="b">
        <f>IF(LEN([manuell])=0,IFERROR([kw fine in title]*1,IFERROR(SUMPRODUCT(COUNTIF(IsDigits,MID([kw in desc],ROW($A$1:$A$150),1)))=LEN([kw in desc]),#N/A)),[manuell])</f>
        <v>0</v>
      </c>
      <c r="R3102" s="1" t="str">
        <f>IF([pos kw in title]&gt;0,MID(J3102,#REF!,4),IF([first '# in title]&gt;0,MID([title],[first '# in title],3),IF([first '# in title]&gt;0,MID([desc],#REF!,3),VLOOKUP([productid],$G$2:$R$1386,8))))</f>
        <v>-Ec</v>
      </c>
      <c r="S3102" s="1" t="e">
        <f>IF([kw in desc]=[kw rough in title],[kw in desc]*1,IFERROR(LEFT([kw_dirty],3)*1,IFERROR(LEFT([kw_dirty],2)*1,"n.a.")))</f>
        <v>#N/A</v>
      </c>
      <c r="T3102" s="1"/>
      <c r="U3102" s="1">
        <f>VLOOKUP(Tabelle1[[#This Row],[productid]],Tabelle2[#All],2,FALSE)</f>
        <v>16</v>
      </c>
    </row>
    <row r="3103" spans="1:21">
      <c r="A3103" t="s">
        <v>5128</v>
      </c>
      <c r="B3103">
        <v>2533</v>
      </c>
      <c r="C3103">
        <v>289859</v>
      </c>
      <c r="D3103" t="s">
        <v>5202</v>
      </c>
      <c r="E3103" t="s">
        <v>5203</v>
      </c>
      <c r="F3103">
        <v>18406</v>
      </c>
      <c r="G3103">
        <v>2286143</v>
      </c>
      <c r="H3103">
        <f t="shared" si="48"/>
        <v>0</v>
      </c>
      <c r="I3103">
        <f t="array" ref="I3103">MIN(IFERROR(FIND(IstNumbers,A3103),""))</f>
        <v>12</v>
      </c>
      <c r="J3103" s="1" t="e">
        <f>IF([first '# in title]&lt;[pos kw in title],MID([title],[pos kw in title]-6,6),#N/A)</f>
        <v>#N/A</v>
      </c>
      <c r="K3103" s="1" t="e">
        <f>IFERROR(MID(SUBSTITUTE([kw rough in title],",","."),FIND("(",[kw rough in title])+1,20),SUBSTITUTE(IFERROR(MID([kw rough in title],FIND(" ",[kw rough in title])+1,20),[kw rough in title]),",","."))</f>
        <v>#N/A</v>
      </c>
      <c r="L3103" s="1">
        <f>IFERROR(FIND("kW",[desc]),0)</f>
        <v>0</v>
      </c>
      <c r="M3103">
        <f t="array" ref="M3103">MIN(IFERROR(FIND(IstNumbers,E3103),""))</f>
        <v>33</v>
      </c>
      <c r="N3103" s="1" t="b">
        <f>IF([first '# in desc]&lt;[pos kw in desc],MID([desc],[pos kw in desc]-7,7))</f>
        <v>0</v>
      </c>
      <c r="O31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03" s="1" t="str">
        <f>TRIM(IF([first '# in desc]&lt;[pos kw in desc],MID([desc],[pos kw in desc]-6,6),FALSE))</f>
        <v>FALSCH</v>
      </c>
      <c r="Q3103" s="1" t="b">
        <f>IF(LEN([manuell])=0,IFERROR([kw fine in title]*1,IFERROR(SUMPRODUCT(COUNTIF(IsDigits,MID([kw in desc],ROW($A$1:$A$150),1)))=LEN([kw in desc]),#N/A)),[manuell])</f>
        <v>0</v>
      </c>
      <c r="R3103" s="1" t="str">
        <f>IF([pos kw in title]&gt;0,MID(J3103,#REF!,4),IF([first '# in title]&gt;0,MID([title],[first '# in title],3),IF([first '# in title]&gt;0,MID([desc],#REF!,3),VLOOKUP([productid],$G$2:$R$1386,8))))</f>
        <v>146</v>
      </c>
      <c r="S3103" s="1" t="e">
        <f>IF([kw in desc]=[kw rough in title],[kw in desc]*1,IFERROR(LEFT([kw_dirty],3)*1,IFERROR(LEFT([kw_dirty],2)*1,"n.a.")))</f>
        <v>#N/A</v>
      </c>
      <c r="T3103" s="1"/>
      <c r="U3103" s="1" t="e">
        <f>VLOOKUP(Tabelle1[[#This Row],[productid]],Tabelle2[#All],2,FALSE)</f>
        <v>#N/A</v>
      </c>
    </row>
    <row r="3104" spans="1:21" hidden="1">
      <c r="A3104" t="s">
        <v>1307</v>
      </c>
      <c r="B3104">
        <v>3455</v>
      </c>
      <c r="C3104">
        <v>289859</v>
      </c>
      <c r="D3104" t="s">
        <v>5204</v>
      </c>
      <c r="E3104" t="s">
        <v>5205</v>
      </c>
      <c r="F3104">
        <v>18406</v>
      </c>
      <c r="G3104">
        <v>3497887</v>
      </c>
      <c r="H3104">
        <f t="shared" si="48"/>
        <v>0</v>
      </c>
      <c r="I3104">
        <f t="array" ref="I3104">MIN(IFERROR(FIND(IstNumbers,A3104),""))</f>
        <v>13</v>
      </c>
      <c r="J3104" s="1" t="e">
        <f>IF([first '# in title]&lt;[pos kw in title],MID([title],[pos kw in title]-6,6),#N/A)</f>
        <v>#N/A</v>
      </c>
      <c r="K3104" s="1" t="e">
        <f>IFERROR(MID(SUBSTITUTE([kw rough in title],",","."),FIND("(",[kw rough in title])+1,20),SUBSTITUTE(IFERROR(MID([kw rough in title],FIND(" ",[kw rough in title])+1,20),[kw rough in title]),",","."))</f>
        <v>#N/A</v>
      </c>
      <c r="L3104" s="1">
        <f>IFERROR(FIND("kW",[desc]),0)</f>
        <v>70</v>
      </c>
      <c r="M3104">
        <f t="array" ref="M3104">MIN(IFERROR(FIND(IstNumbers,E3104),""))</f>
        <v>34</v>
      </c>
      <c r="N3104" s="1" t="str">
        <f>IF([first '# in desc]&lt;[pos kw in desc],MID([desc],[pos kw in desc]-7,7))</f>
        <v xml:space="preserve">­me 42 </v>
      </c>
      <c r="O31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04" s="1" t="str">
        <f>TRIM(IF([first '# in desc]&lt;[pos kw in desc],MID([desc],[pos kw in desc]-6,6),FALSE))</f>
        <v>me 42</v>
      </c>
      <c r="Q3104" s="1" t="b">
        <f>IF(LEN([manuell])=0,IFERROR([kw fine in title]*1,IFERROR(SUMPRODUCT(COUNTIF(IsDigits,MID([kw in desc],ROW($A$1:$A$150),1)))=LEN([kw in desc]),#N/A)),[manuell])</f>
        <v>0</v>
      </c>
      <c r="R3104" s="1" t="str">
        <f>IF([pos kw in title]&gt;0,MID(J3104,#REF!,4),IF([first '# in title]&gt;0,MID([title],[first '# in title],3),IF([first '# in title]&gt;0,MID([desc],#REF!,3),VLOOKUP([productid],$G$2:$R$1386,8))))</f>
        <v xml:space="preserve">42 </v>
      </c>
      <c r="S3104" s="1" t="e">
        <f>IF([kw in desc]=[kw rough in title],[kw in desc]*1,IFERROR(LEFT([kw_dirty],3)*1,IFERROR(LEFT([kw_dirty],2)*1,"n.a.")))</f>
        <v>#N/A</v>
      </c>
      <c r="T3104" s="1"/>
      <c r="U3104" s="1">
        <f>VLOOKUP(Tabelle1[[#This Row],[productid]],Tabelle2[#All],2,FALSE)</f>
        <v>42</v>
      </c>
    </row>
    <row r="3105" spans="1:21" hidden="1">
      <c r="A3105" t="s">
        <v>2837</v>
      </c>
      <c r="B3105">
        <v>2419</v>
      </c>
      <c r="C3105">
        <v>289859</v>
      </c>
      <c r="D3105" t="s">
        <v>5206</v>
      </c>
      <c r="E3105" t="s">
        <v>5207</v>
      </c>
      <c r="F3105">
        <v>18406</v>
      </c>
      <c r="G3105">
        <v>3712883</v>
      </c>
      <c r="H3105">
        <f t="shared" si="48"/>
        <v>20</v>
      </c>
      <c r="I3105">
        <f t="array" ref="I3105">MIN(IFERROR(FIND(IstNumbers,A3105),""))</f>
        <v>17</v>
      </c>
      <c r="J3105" s="1" t="str">
        <f>IF([first '# in title]&lt;[pos kw in title],MID([title],[pos kw in title]-6,6),#N/A)</f>
        <v xml:space="preserve">ur 16 </v>
      </c>
      <c r="K310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05" s="1">
        <f>IFERROR(FIND("kW",[desc]),0)</f>
        <v>71</v>
      </c>
      <c r="M3105">
        <f t="array" ref="M3105">MIN(IFERROR(FIND(IstNumbers,E3105),""))</f>
        <v>29</v>
      </c>
      <c r="N3105" s="1" t="str">
        <f>IF([first '# in desc]&lt;[pos kw in desc],MID([desc],[pos kw in desc]-7,7))</f>
        <v xml:space="preserve">­me 16 </v>
      </c>
      <c r="O310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05" s="1" t="str">
        <f>TRIM(IF([first '# in desc]&lt;[pos kw in desc],MID([desc],[pos kw in desc]-6,6),FALSE))</f>
        <v>me 16</v>
      </c>
      <c r="Q3105" s="1">
        <f>IF(LEN([manuell])=0,IFERROR([kw fine in title]*1,IFERROR(SUMPRODUCT(COUNTIF(IsDigits,MID([kw in desc],ROW($A$1:$A$150),1)))=LEN([kw in desc]),#N/A)),[manuell])</f>
        <v>16</v>
      </c>
      <c r="R3105" s="1" t="e">
        <f>IF([pos kw in title]&gt;0,MID(J3105,#REF!,4),IF([first '# in title]&gt;0,MID([title],[first '# in title],3),IF([first '# in title]&gt;0,MID([desc],#REF!,3),VLOOKUP([productid],$G$2:$R$1386,8))))</f>
        <v>#REF!</v>
      </c>
      <c r="S3105" s="1" t="str">
        <f>IF([kw in desc]=[kw rough in title],[kw in desc]*1,IFERROR(LEFT([kw_dirty],3)*1,IFERROR(LEFT([kw_dirty],2)*1,"n.a.")))</f>
        <v>n.a.</v>
      </c>
      <c r="T3105" s="1"/>
      <c r="U3105" s="1">
        <f>VLOOKUP(Tabelle1[[#This Row],[productid]],Tabelle2[#All],2,FALSE)</f>
        <v>16</v>
      </c>
    </row>
    <row r="3106" spans="1:21" hidden="1">
      <c r="A3106" t="s">
        <v>5175</v>
      </c>
      <c r="B3106">
        <v>3400</v>
      </c>
      <c r="C3106">
        <v>289859</v>
      </c>
      <c r="D3106" t="s">
        <v>5208</v>
      </c>
      <c r="E3106" t="s">
        <v>5209</v>
      </c>
      <c r="F3106">
        <v>18406</v>
      </c>
      <c r="G3106">
        <v>1750863</v>
      </c>
      <c r="H3106">
        <f t="shared" si="48"/>
        <v>0</v>
      </c>
      <c r="I3106">
        <f t="array" ref="I3106">MIN(IFERROR(FIND(IstNumbers,A3106),""))</f>
        <v>12</v>
      </c>
      <c r="J3106" s="1" t="e">
        <f>IF([first '# in title]&lt;[pos kw in title],MID([title],[pos kw in title]-6,6),#N/A)</f>
        <v>#N/A</v>
      </c>
      <c r="K3106" s="1" t="e">
        <f>IFERROR(MID(SUBSTITUTE([kw rough in title],",","."),FIND("(",[kw rough in title])+1,20),SUBSTITUTE(IFERROR(MID([kw rough in title],FIND(" ",[kw rough in title])+1,20),[kw rough in title]),",","."))</f>
        <v>#N/A</v>
      </c>
      <c r="L3106" s="1">
        <f>IFERROR(FIND("kW",[desc]),0)</f>
        <v>70</v>
      </c>
      <c r="M3106">
        <f t="array" ref="M3106">MIN(IFERROR(FIND(IstNumbers,E3106),""))</f>
        <v>34</v>
      </c>
      <c r="N3106" s="1" t="str">
        <f>IF([first '# in desc]&lt;[pos kw in desc],MID([desc],[pos kw in desc]-7,7))</f>
        <v xml:space="preserve">­me 42 </v>
      </c>
      <c r="O31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06" s="1" t="str">
        <f>TRIM(IF([first '# in desc]&lt;[pos kw in desc],MID([desc],[pos kw in desc]-6,6),FALSE))</f>
        <v>me 42</v>
      </c>
      <c r="Q3106" s="1" t="b">
        <f>IF(LEN([manuell])=0,IFERROR([kw fine in title]*1,IFERROR(SUMPRODUCT(COUNTIF(IsDigits,MID([kw in desc],ROW($A$1:$A$150),1)))=LEN([kw in desc]),#N/A)),[manuell])</f>
        <v>0</v>
      </c>
      <c r="R3106" s="1" t="str">
        <f>IF([pos kw in title]&gt;0,MID(J3106,#REF!,4),IF([first '# in title]&gt;0,MID([title],[first '# in title],3),IF([first '# in title]&gt;0,MID([desc],#REF!,3),VLOOKUP([productid],$G$2:$R$1386,8))))</f>
        <v xml:space="preserve">42 </v>
      </c>
      <c r="S3106" s="1" t="e">
        <f>IF([kw in desc]=[kw rough in title],[kw in desc]*1,IFERROR(LEFT([kw_dirty],3)*1,IFERROR(LEFT([kw_dirty],2)*1,"n.a.")))</f>
        <v>#N/A</v>
      </c>
      <c r="T3106" s="1"/>
      <c r="U3106" s="1">
        <f>VLOOKUP(Tabelle1[[#This Row],[productid]],Tabelle2[#All],2,FALSE)</f>
        <v>42</v>
      </c>
    </row>
    <row r="3107" spans="1:21" hidden="1">
      <c r="A3107" t="s">
        <v>5141</v>
      </c>
      <c r="B3107">
        <v>2389</v>
      </c>
      <c r="C3107">
        <v>289859</v>
      </c>
      <c r="D3107" t="s">
        <v>5210</v>
      </c>
      <c r="E3107" t="s">
        <v>4837</v>
      </c>
      <c r="F3107">
        <v>18406</v>
      </c>
      <c r="G3107">
        <v>1219746</v>
      </c>
      <c r="H3107">
        <f t="shared" si="48"/>
        <v>0</v>
      </c>
      <c r="I3107">
        <f t="array" ref="I3107">MIN(IFERROR(FIND(IstNumbers,A3107),""))</f>
        <v>24</v>
      </c>
      <c r="J3107" s="1" t="e">
        <f>IF([first '# in title]&lt;[pos kw in title],MID([title],[pos kw in title]-6,6),#N/A)</f>
        <v>#N/A</v>
      </c>
      <c r="K3107" s="1" t="e">
        <f>IFERROR(MID(SUBSTITUTE([kw rough in title],",","."),FIND("(",[kw rough in title])+1,20),SUBSTITUTE(IFERROR(MID([kw rough in title],FIND(" ",[kw rough in title])+1,20),[kw rough in title]),",","."))</f>
        <v>#N/A</v>
      </c>
      <c r="L3107" s="1">
        <f>IFERROR(FIND("kW",[desc]),0)</f>
        <v>71</v>
      </c>
      <c r="M3107">
        <f t="array" ref="M3107">MIN(IFERROR(FIND(IstNumbers,E3107),""))</f>
        <v>29</v>
      </c>
      <c r="N3107" s="1" t="str">
        <f>IF([first '# in desc]&lt;[pos kw in desc],MID([desc],[pos kw in desc]-7,7))</f>
        <v xml:space="preserve">­me 16 </v>
      </c>
      <c r="O310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07" s="1" t="str">
        <f>TRIM(IF([first '# in desc]&lt;[pos kw in desc],MID([desc],[pos kw in desc]-6,6),FALSE))</f>
        <v>me 16</v>
      </c>
      <c r="Q3107" s="1" t="b">
        <f>IF(LEN([manuell])=0,IFERROR([kw fine in title]*1,IFERROR(SUMPRODUCT(COUNTIF(IsDigits,MID([kw in desc],ROW($A$1:$A$150),1)))=LEN([kw in desc]),#N/A)),[manuell])</f>
        <v>0</v>
      </c>
      <c r="R3107" s="1" t="str">
        <f>IF([pos kw in title]&gt;0,MID(J3107,#REF!,4),IF([first '# in title]&gt;0,MID([title],[first '# in title],3),IF([first '# in title]&gt;0,MID([desc],#REF!,3),VLOOKUP([productid],$G$2:$R$1386,8))))</f>
        <v>-Ec</v>
      </c>
      <c r="S3107" s="1" t="e">
        <f>IF([kw in desc]=[kw rough in title],[kw in desc]*1,IFERROR(LEFT([kw_dirty],3)*1,IFERROR(LEFT([kw_dirty],2)*1,"n.a.")))</f>
        <v>#N/A</v>
      </c>
      <c r="T3107" s="1"/>
      <c r="U3107" s="1">
        <f>VLOOKUP(Tabelle1[[#This Row],[productid]],Tabelle2[#All],2,FALSE)</f>
        <v>16</v>
      </c>
    </row>
    <row r="3108" spans="1:21">
      <c r="A3108" t="s">
        <v>5128</v>
      </c>
      <c r="B3108">
        <v>2534</v>
      </c>
      <c r="C3108">
        <v>289859</v>
      </c>
      <c r="D3108" t="s">
        <v>5211</v>
      </c>
      <c r="E3108" t="s">
        <v>5212</v>
      </c>
      <c r="F3108">
        <v>18406</v>
      </c>
      <c r="G3108">
        <v>2286143</v>
      </c>
      <c r="H3108">
        <f t="shared" si="48"/>
        <v>0</v>
      </c>
      <c r="I3108">
        <f t="array" ref="I3108">MIN(IFERROR(FIND(IstNumbers,A3108),""))</f>
        <v>12</v>
      </c>
      <c r="J3108" s="1" t="e">
        <f>IF([first '# in title]&lt;[pos kw in title],MID([title],[pos kw in title]-6,6),#N/A)</f>
        <v>#N/A</v>
      </c>
      <c r="K3108" s="1" t="e">
        <f>IFERROR(MID(SUBSTITUTE([kw rough in title],",","."),FIND("(",[kw rough in title])+1,20),SUBSTITUTE(IFERROR(MID([kw rough in title],FIND(" ",[kw rough in title])+1,20),[kw rough in title]),",","."))</f>
        <v>#N/A</v>
      </c>
      <c r="L3108" s="1">
        <f>IFERROR(FIND("kW",[desc]),0)</f>
        <v>0</v>
      </c>
      <c r="M3108">
        <f t="array" ref="M3108">MIN(IFERROR(FIND(IstNumbers,E3108),""))</f>
        <v>33</v>
      </c>
      <c r="N3108" s="1" t="b">
        <f>IF([first '# in desc]&lt;[pos kw in desc],MID([desc],[pos kw in desc]-7,7))</f>
        <v>0</v>
      </c>
      <c r="O31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08" s="1" t="str">
        <f>TRIM(IF([first '# in desc]&lt;[pos kw in desc],MID([desc],[pos kw in desc]-6,6),FALSE))</f>
        <v>FALSCH</v>
      </c>
      <c r="Q3108" s="1" t="b">
        <f>IF(LEN([manuell])=0,IFERROR([kw fine in title]*1,IFERROR(SUMPRODUCT(COUNTIF(IsDigits,MID([kw in desc],ROW($A$1:$A$150),1)))=LEN([kw in desc]),#N/A)),[manuell])</f>
        <v>0</v>
      </c>
      <c r="R3108" s="1" t="str">
        <f>IF([pos kw in title]&gt;0,MID(J3108,#REF!,4),IF([first '# in title]&gt;0,MID([title],[first '# in title],3),IF([first '# in title]&gt;0,MID([desc],#REF!,3),VLOOKUP([productid],$G$2:$R$1386,8))))</f>
        <v>146</v>
      </c>
      <c r="S3108" s="1" t="e">
        <f>IF([kw in desc]=[kw rough in title],[kw in desc]*1,IFERROR(LEFT([kw_dirty],3)*1,IFERROR(LEFT([kw_dirty],2)*1,"n.a.")))</f>
        <v>#N/A</v>
      </c>
      <c r="T3108" s="1"/>
      <c r="U3108" s="1" t="e">
        <f>VLOOKUP(Tabelle1[[#This Row],[productid]],Tabelle2[#All],2,FALSE)</f>
        <v>#N/A</v>
      </c>
    </row>
    <row r="3109" spans="1:21" hidden="1">
      <c r="A3109" t="s">
        <v>1307</v>
      </c>
      <c r="B3109">
        <v>3455</v>
      </c>
      <c r="C3109">
        <v>289859</v>
      </c>
      <c r="D3109" t="s">
        <v>5213</v>
      </c>
      <c r="E3109" t="s">
        <v>5214</v>
      </c>
      <c r="F3109">
        <v>18406</v>
      </c>
      <c r="G3109">
        <v>3497887</v>
      </c>
      <c r="H3109">
        <f t="shared" si="48"/>
        <v>0</v>
      </c>
      <c r="I3109">
        <f t="array" ref="I3109">MIN(IFERROR(FIND(IstNumbers,A3109),""))</f>
        <v>13</v>
      </c>
      <c r="J3109" s="1" t="e">
        <f>IF([first '# in title]&lt;[pos kw in title],MID([title],[pos kw in title]-6,6),#N/A)</f>
        <v>#N/A</v>
      </c>
      <c r="K3109" s="1" t="e">
        <f>IFERROR(MID(SUBSTITUTE([kw rough in title],",","."),FIND("(",[kw rough in title])+1,20),SUBSTITUTE(IFERROR(MID([kw rough in title],FIND(" ",[kw rough in title])+1,20),[kw rough in title]),",","."))</f>
        <v>#N/A</v>
      </c>
      <c r="L3109" s="1">
        <f>IFERROR(FIND("kW",[desc]),0)</f>
        <v>70</v>
      </c>
      <c r="M3109">
        <f t="array" ref="M3109">MIN(IFERROR(FIND(IstNumbers,E3109),""))</f>
        <v>34</v>
      </c>
      <c r="N3109" s="1" t="str">
        <f>IF([first '# in desc]&lt;[pos kw in desc],MID([desc],[pos kw in desc]-7,7))</f>
        <v xml:space="preserve">­me 42 </v>
      </c>
      <c r="O31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09" s="1" t="str">
        <f>TRIM(IF([first '# in desc]&lt;[pos kw in desc],MID([desc],[pos kw in desc]-6,6),FALSE))</f>
        <v>me 42</v>
      </c>
      <c r="Q3109" s="1" t="b">
        <f>IF(LEN([manuell])=0,IFERROR([kw fine in title]*1,IFERROR(SUMPRODUCT(COUNTIF(IsDigits,MID([kw in desc],ROW($A$1:$A$150),1)))=LEN([kw in desc]),#N/A)),[manuell])</f>
        <v>0</v>
      </c>
      <c r="R3109" s="1" t="str">
        <f>IF([pos kw in title]&gt;0,MID(J3109,#REF!,4),IF([first '# in title]&gt;0,MID([title],[first '# in title],3),IF([first '# in title]&gt;0,MID([desc],#REF!,3),VLOOKUP([productid],$G$2:$R$1386,8))))</f>
        <v xml:space="preserve">42 </v>
      </c>
      <c r="S3109" s="1" t="e">
        <f>IF([kw in desc]=[kw rough in title],[kw in desc]*1,IFERROR(LEFT([kw_dirty],3)*1,IFERROR(LEFT([kw_dirty],2)*1,"n.a.")))</f>
        <v>#N/A</v>
      </c>
      <c r="T3109" s="1"/>
      <c r="U3109" s="1">
        <f>VLOOKUP(Tabelle1[[#This Row],[productid]],Tabelle2[#All],2,FALSE)</f>
        <v>42</v>
      </c>
    </row>
    <row r="3110" spans="1:21" hidden="1">
      <c r="A3110" t="s">
        <v>2837</v>
      </c>
      <c r="B3110">
        <v>2424</v>
      </c>
      <c r="C3110">
        <v>289859</v>
      </c>
      <c r="D3110" t="s">
        <v>5215</v>
      </c>
      <c r="E3110" t="s">
        <v>5216</v>
      </c>
      <c r="F3110">
        <v>18406</v>
      </c>
      <c r="G3110">
        <v>3712883</v>
      </c>
      <c r="H3110">
        <f t="shared" si="48"/>
        <v>20</v>
      </c>
      <c r="I3110">
        <f t="array" ref="I3110">MIN(IFERROR(FIND(IstNumbers,A3110),""))</f>
        <v>17</v>
      </c>
      <c r="J3110" s="1" t="str">
        <f>IF([first '# in title]&lt;[pos kw in title],MID([title],[pos kw in title]-6,6),#N/A)</f>
        <v xml:space="preserve">ur 16 </v>
      </c>
      <c r="K311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10" s="1">
        <f>IFERROR(FIND("kW",[desc]),0)</f>
        <v>71</v>
      </c>
      <c r="M3110">
        <f t="array" ref="M3110">MIN(IFERROR(FIND(IstNumbers,E3110),""))</f>
        <v>29</v>
      </c>
      <c r="N3110" s="1" t="str">
        <f>IF([first '# in desc]&lt;[pos kw in desc],MID([desc],[pos kw in desc]-7,7))</f>
        <v xml:space="preserve">­me 16 </v>
      </c>
      <c r="O311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10" s="1" t="str">
        <f>TRIM(IF([first '# in desc]&lt;[pos kw in desc],MID([desc],[pos kw in desc]-6,6),FALSE))</f>
        <v>me 16</v>
      </c>
      <c r="Q3110" s="1">
        <f>IF(LEN([manuell])=0,IFERROR([kw fine in title]*1,IFERROR(SUMPRODUCT(COUNTIF(IsDigits,MID([kw in desc],ROW($A$1:$A$150),1)))=LEN([kw in desc]),#N/A)),[manuell])</f>
        <v>16</v>
      </c>
      <c r="R3110" s="1" t="e">
        <f>IF([pos kw in title]&gt;0,MID(J3110,#REF!,4),IF([first '# in title]&gt;0,MID([title],[first '# in title],3),IF([first '# in title]&gt;0,MID([desc],#REF!,3),VLOOKUP([productid],$G$2:$R$1386,8))))</f>
        <v>#REF!</v>
      </c>
      <c r="S3110" s="1" t="str">
        <f>IF([kw in desc]=[kw rough in title],[kw in desc]*1,IFERROR(LEFT([kw_dirty],3)*1,IFERROR(LEFT([kw_dirty],2)*1,"n.a.")))</f>
        <v>n.a.</v>
      </c>
      <c r="T3110" s="1"/>
      <c r="U3110" s="1">
        <f>VLOOKUP(Tabelle1[[#This Row],[productid]],Tabelle2[#All],2,FALSE)</f>
        <v>16</v>
      </c>
    </row>
    <row r="3111" spans="1:21" hidden="1">
      <c r="A3111" t="s">
        <v>5175</v>
      </c>
      <c r="B3111">
        <v>3400</v>
      </c>
      <c r="C3111">
        <v>289859</v>
      </c>
      <c r="D3111" t="s">
        <v>5217</v>
      </c>
      <c r="E3111" t="s">
        <v>4679</v>
      </c>
      <c r="F3111">
        <v>18406</v>
      </c>
      <c r="G3111">
        <v>1750863</v>
      </c>
      <c r="H3111">
        <f t="shared" si="48"/>
        <v>0</v>
      </c>
      <c r="I3111">
        <f t="array" ref="I3111">MIN(IFERROR(FIND(IstNumbers,A3111),""))</f>
        <v>12</v>
      </c>
      <c r="J3111" s="1" t="e">
        <f>IF([first '# in title]&lt;[pos kw in title],MID([title],[pos kw in title]-6,6),#N/A)</f>
        <v>#N/A</v>
      </c>
      <c r="K3111" s="1" t="e">
        <f>IFERROR(MID(SUBSTITUTE([kw rough in title],",","."),FIND("(",[kw rough in title])+1,20),SUBSTITUTE(IFERROR(MID([kw rough in title],FIND(" ",[kw rough in title])+1,20),[kw rough in title]),",","."))</f>
        <v>#N/A</v>
      </c>
      <c r="L3111" s="1">
        <f>IFERROR(FIND("kW",[desc]),0)</f>
        <v>70</v>
      </c>
      <c r="M3111">
        <f t="array" ref="M3111">MIN(IFERROR(FIND(IstNumbers,E3111),""))</f>
        <v>34</v>
      </c>
      <c r="N3111" s="1" t="str">
        <f>IF([first '# in desc]&lt;[pos kw in desc],MID([desc],[pos kw in desc]-7,7))</f>
        <v xml:space="preserve">­me 42 </v>
      </c>
      <c r="O31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11" s="1" t="str">
        <f>TRIM(IF([first '# in desc]&lt;[pos kw in desc],MID([desc],[pos kw in desc]-6,6),FALSE))</f>
        <v>me 42</v>
      </c>
      <c r="Q3111" s="1" t="b">
        <f>IF(LEN([manuell])=0,IFERROR([kw fine in title]*1,IFERROR(SUMPRODUCT(COUNTIF(IsDigits,MID([kw in desc],ROW($A$1:$A$150),1)))=LEN([kw in desc]),#N/A)),[manuell])</f>
        <v>0</v>
      </c>
      <c r="R3111" s="1" t="str">
        <f>IF([pos kw in title]&gt;0,MID(J3111,#REF!,4),IF([first '# in title]&gt;0,MID([title],[first '# in title],3),IF([first '# in title]&gt;0,MID([desc],#REF!,3),VLOOKUP([productid],$G$2:$R$1386,8))))</f>
        <v xml:space="preserve">42 </v>
      </c>
      <c r="S3111" s="1" t="e">
        <f>IF([kw in desc]=[kw rough in title],[kw in desc]*1,IFERROR(LEFT([kw_dirty],3)*1,IFERROR(LEFT([kw_dirty],2)*1,"n.a.")))</f>
        <v>#N/A</v>
      </c>
      <c r="T3111" s="1"/>
      <c r="U3111" s="1">
        <f>VLOOKUP(Tabelle1[[#This Row],[productid]],Tabelle2[#All],2,FALSE)</f>
        <v>42</v>
      </c>
    </row>
    <row r="3112" spans="1:21" hidden="1">
      <c r="A3112" t="s">
        <v>5141</v>
      </c>
      <c r="B3112">
        <v>2389</v>
      </c>
      <c r="C3112">
        <v>289859</v>
      </c>
      <c r="D3112" t="s">
        <v>5218</v>
      </c>
      <c r="E3112" t="s">
        <v>4853</v>
      </c>
      <c r="F3112">
        <v>18406</v>
      </c>
      <c r="G3112">
        <v>1219746</v>
      </c>
      <c r="H3112">
        <f t="shared" si="48"/>
        <v>0</v>
      </c>
      <c r="I3112">
        <f t="array" ref="I3112">MIN(IFERROR(FIND(IstNumbers,A3112),""))</f>
        <v>24</v>
      </c>
      <c r="J3112" s="1" t="e">
        <f>IF([first '# in title]&lt;[pos kw in title],MID([title],[pos kw in title]-6,6),#N/A)</f>
        <v>#N/A</v>
      </c>
      <c r="K3112" s="1" t="e">
        <f>IFERROR(MID(SUBSTITUTE([kw rough in title],",","."),FIND("(",[kw rough in title])+1,20),SUBSTITUTE(IFERROR(MID([kw rough in title],FIND(" ",[kw rough in title])+1,20),[kw rough in title]),",","."))</f>
        <v>#N/A</v>
      </c>
      <c r="L3112" s="1">
        <f>IFERROR(FIND("kW",[desc]),0)</f>
        <v>71</v>
      </c>
      <c r="M3112">
        <f t="array" ref="M3112">MIN(IFERROR(FIND(IstNumbers,E3112),""))</f>
        <v>29</v>
      </c>
      <c r="N3112" s="1" t="str">
        <f>IF([first '# in desc]&lt;[pos kw in desc],MID([desc],[pos kw in desc]-7,7))</f>
        <v xml:space="preserve">­me 16 </v>
      </c>
      <c r="O311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12" s="1" t="str">
        <f>TRIM(IF([first '# in desc]&lt;[pos kw in desc],MID([desc],[pos kw in desc]-6,6),FALSE))</f>
        <v>me 16</v>
      </c>
      <c r="Q3112" s="1" t="b">
        <f>IF(LEN([manuell])=0,IFERROR([kw fine in title]*1,IFERROR(SUMPRODUCT(COUNTIF(IsDigits,MID([kw in desc],ROW($A$1:$A$150),1)))=LEN([kw in desc]),#N/A)),[manuell])</f>
        <v>0</v>
      </c>
      <c r="R3112" s="1" t="str">
        <f>IF([pos kw in title]&gt;0,MID(J3112,#REF!,4),IF([first '# in title]&gt;0,MID([title],[first '# in title],3),IF([first '# in title]&gt;0,MID([desc],#REF!,3),VLOOKUP([productid],$G$2:$R$1386,8))))</f>
        <v>-Ec</v>
      </c>
      <c r="S3112" s="1" t="e">
        <f>IF([kw in desc]=[kw rough in title],[kw in desc]*1,IFERROR(LEFT([kw_dirty],3)*1,IFERROR(LEFT([kw_dirty],2)*1,"n.a.")))</f>
        <v>#N/A</v>
      </c>
      <c r="T3112" s="1"/>
      <c r="U3112" s="1">
        <f>VLOOKUP(Tabelle1[[#This Row],[productid]],Tabelle2[#All],2,FALSE)</f>
        <v>16</v>
      </c>
    </row>
    <row r="3113" spans="1:21" hidden="1">
      <c r="A3113" t="s">
        <v>1307</v>
      </c>
      <c r="B3113">
        <v>3460</v>
      </c>
      <c r="C3113">
        <v>289859</v>
      </c>
      <c r="D3113" t="s">
        <v>5219</v>
      </c>
      <c r="E3113" t="s">
        <v>5220</v>
      </c>
      <c r="F3113">
        <v>18406</v>
      </c>
      <c r="G3113">
        <v>3497887</v>
      </c>
      <c r="H3113">
        <f t="shared" si="48"/>
        <v>0</v>
      </c>
      <c r="I3113">
        <f t="array" ref="I3113">MIN(IFERROR(FIND(IstNumbers,A3113),""))</f>
        <v>13</v>
      </c>
      <c r="J3113" s="1" t="e">
        <f>IF([first '# in title]&lt;[pos kw in title],MID([title],[pos kw in title]-6,6),#N/A)</f>
        <v>#N/A</v>
      </c>
      <c r="K3113" s="1" t="e">
        <f>IFERROR(MID(SUBSTITUTE([kw rough in title],",","."),FIND("(",[kw rough in title])+1,20),SUBSTITUTE(IFERROR(MID([kw rough in title],FIND(" ",[kw rough in title])+1,20),[kw rough in title]),",","."))</f>
        <v>#N/A</v>
      </c>
      <c r="L3113" s="1">
        <f>IFERROR(FIND("kW",[desc]),0)</f>
        <v>70</v>
      </c>
      <c r="M3113">
        <f t="array" ref="M3113">MIN(IFERROR(FIND(IstNumbers,E3113),""))</f>
        <v>34</v>
      </c>
      <c r="N3113" s="1" t="str">
        <f>IF([first '# in desc]&lt;[pos kw in desc],MID([desc],[pos kw in desc]-7,7))</f>
        <v xml:space="preserve">­me 42 </v>
      </c>
      <c r="O31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13" s="1" t="str">
        <f>TRIM(IF([first '# in desc]&lt;[pos kw in desc],MID([desc],[pos kw in desc]-6,6),FALSE))</f>
        <v>me 42</v>
      </c>
      <c r="Q3113" s="1" t="b">
        <f>IF(LEN([manuell])=0,IFERROR([kw fine in title]*1,IFERROR(SUMPRODUCT(COUNTIF(IsDigits,MID([kw in desc],ROW($A$1:$A$150),1)))=LEN([kw in desc]),#N/A)),[manuell])</f>
        <v>0</v>
      </c>
      <c r="R3113" s="1" t="str">
        <f>IF([pos kw in title]&gt;0,MID(J3113,#REF!,4),IF([first '# in title]&gt;0,MID([title],[first '# in title],3),IF([first '# in title]&gt;0,MID([desc],#REF!,3),VLOOKUP([productid],$G$2:$R$1386,8))))</f>
        <v xml:space="preserve">42 </v>
      </c>
      <c r="S3113" s="1" t="e">
        <f>IF([kw in desc]=[kw rough in title],[kw in desc]*1,IFERROR(LEFT([kw_dirty],3)*1,IFERROR(LEFT([kw_dirty],2)*1,"n.a.")))</f>
        <v>#N/A</v>
      </c>
      <c r="T3113" s="1"/>
      <c r="U3113" s="1">
        <f>VLOOKUP(Tabelle1[[#This Row],[productid]],Tabelle2[#All],2,FALSE)</f>
        <v>42</v>
      </c>
    </row>
    <row r="3114" spans="1:21" hidden="1">
      <c r="A3114" t="s">
        <v>2837</v>
      </c>
      <c r="B3114">
        <v>2424</v>
      </c>
      <c r="C3114">
        <v>289859</v>
      </c>
      <c r="D3114" t="s">
        <v>5221</v>
      </c>
      <c r="E3114" t="s">
        <v>5222</v>
      </c>
      <c r="F3114">
        <v>18406</v>
      </c>
      <c r="G3114">
        <v>3712883</v>
      </c>
      <c r="H3114">
        <f t="shared" si="48"/>
        <v>20</v>
      </c>
      <c r="I3114">
        <f t="array" ref="I3114">MIN(IFERROR(FIND(IstNumbers,A3114),""))</f>
        <v>17</v>
      </c>
      <c r="J3114" s="1" t="str">
        <f>IF([first '# in title]&lt;[pos kw in title],MID([title],[pos kw in title]-6,6),#N/A)</f>
        <v xml:space="preserve">ur 16 </v>
      </c>
      <c r="K311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14" s="1">
        <f>IFERROR(FIND("kW",[desc]),0)</f>
        <v>71</v>
      </c>
      <c r="M3114">
        <f t="array" ref="M3114">MIN(IFERROR(FIND(IstNumbers,E3114),""))</f>
        <v>29</v>
      </c>
      <c r="N3114" s="1" t="str">
        <f>IF([first '# in desc]&lt;[pos kw in desc],MID([desc],[pos kw in desc]-7,7))</f>
        <v xml:space="preserve">­me 16 </v>
      </c>
      <c r="O31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14" s="1" t="str">
        <f>TRIM(IF([first '# in desc]&lt;[pos kw in desc],MID([desc],[pos kw in desc]-6,6),FALSE))</f>
        <v>me 16</v>
      </c>
      <c r="Q3114" s="1">
        <f>IF(LEN([manuell])=0,IFERROR([kw fine in title]*1,IFERROR(SUMPRODUCT(COUNTIF(IsDigits,MID([kw in desc],ROW($A$1:$A$150),1)))=LEN([kw in desc]),#N/A)),[manuell])</f>
        <v>16</v>
      </c>
      <c r="R3114" s="1" t="e">
        <f>IF([pos kw in title]&gt;0,MID(J3114,#REF!,4),IF([first '# in title]&gt;0,MID([title],[first '# in title],3),IF([first '# in title]&gt;0,MID([desc],#REF!,3),VLOOKUP([productid],$G$2:$R$1386,8))))</f>
        <v>#REF!</v>
      </c>
      <c r="S3114" s="1" t="str">
        <f>IF([kw in desc]=[kw rough in title],[kw in desc]*1,IFERROR(LEFT([kw_dirty],3)*1,IFERROR(LEFT([kw_dirty],2)*1,"n.a.")))</f>
        <v>n.a.</v>
      </c>
      <c r="T3114" s="1"/>
      <c r="U3114" s="1">
        <f>VLOOKUP(Tabelle1[[#This Row],[productid]],Tabelle2[#All],2,FALSE)</f>
        <v>16</v>
      </c>
    </row>
    <row r="3115" spans="1:21" hidden="1">
      <c r="A3115" t="s">
        <v>5175</v>
      </c>
      <c r="B3115">
        <v>3400</v>
      </c>
      <c r="C3115">
        <v>289859</v>
      </c>
      <c r="D3115" t="s">
        <v>5223</v>
      </c>
      <c r="E3115" t="s">
        <v>4688</v>
      </c>
      <c r="F3115">
        <v>18406</v>
      </c>
      <c r="G3115">
        <v>1750863</v>
      </c>
      <c r="H3115">
        <f t="shared" si="48"/>
        <v>0</v>
      </c>
      <c r="I3115">
        <f t="array" ref="I3115">MIN(IFERROR(FIND(IstNumbers,A3115),""))</f>
        <v>12</v>
      </c>
      <c r="J3115" s="1" t="e">
        <f>IF([first '# in title]&lt;[pos kw in title],MID([title],[pos kw in title]-6,6),#N/A)</f>
        <v>#N/A</v>
      </c>
      <c r="K3115" s="1" t="e">
        <f>IFERROR(MID(SUBSTITUTE([kw rough in title],",","."),FIND("(",[kw rough in title])+1,20),SUBSTITUTE(IFERROR(MID([kw rough in title],FIND(" ",[kw rough in title])+1,20),[kw rough in title]),",","."))</f>
        <v>#N/A</v>
      </c>
      <c r="L3115" s="1">
        <f>IFERROR(FIND("kW",[desc]),0)</f>
        <v>70</v>
      </c>
      <c r="M3115">
        <f t="array" ref="M3115">MIN(IFERROR(FIND(IstNumbers,E3115),""))</f>
        <v>34</v>
      </c>
      <c r="N3115" s="1" t="str">
        <f>IF([first '# in desc]&lt;[pos kw in desc],MID([desc],[pos kw in desc]-7,7))</f>
        <v xml:space="preserve">­me 42 </v>
      </c>
      <c r="O31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15" s="1" t="str">
        <f>TRIM(IF([first '# in desc]&lt;[pos kw in desc],MID([desc],[pos kw in desc]-6,6),FALSE))</f>
        <v>me 42</v>
      </c>
      <c r="Q3115" s="1" t="b">
        <f>IF(LEN([manuell])=0,IFERROR([kw fine in title]*1,IFERROR(SUMPRODUCT(COUNTIF(IsDigits,MID([kw in desc],ROW($A$1:$A$150),1)))=LEN([kw in desc]),#N/A)),[manuell])</f>
        <v>0</v>
      </c>
      <c r="R3115" s="1" t="str">
        <f>IF([pos kw in title]&gt;0,MID(J3115,#REF!,4),IF([first '# in title]&gt;0,MID([title],[first '# in title],3),IF([first '# in title]&gt;0,MID([desc],#REF!,3),VLOOKUP([productid],$G$2:$R$1386,8))))</f>
        <v xml:space="preserve">42 </v>
      </c>
      <c r="S3115" s="1" t="e">
        <f>IF([kw in desc]=[kw rough in title],[kw in desc]*1,IFERROR(LEFT([kw_dirty],3)*1,IFERROR(LEFT([kw_dirty],2)*1,"n.a.")))</f>
        <v>#N/A</v>
      </c>
      <c r="T3115" s="1"/>
      <c r="U3115" s="1">
        <f>VLOOKUP(Tabelle1[[#This Row],[productid]],Tabelle2[#All],2,FALSE)</f>
        <v>42</v>
      </c>
    </row>
    <row r="3116" spans="1:21" hidden="1">
      <c r="A3116" t="s">
        <v>5141</v>
      </c>
      <c r="B3116">
        <v>2389</v>
      </c>
      <c r="C3116">
        <v>289859</v>
      </c>
      <c r="D3116" t="s">
        <v>5224</v>
      </c>
      <c r="E3116" t="s">
        <v>4845</v>
      </c>
      <c r="F3116">
        <v>18406</v>
      </c>
      <c r="G3116">
        <v>1219746</v>
      </c>
      <c r="H3116">
        <f t="shared" si="48"/>
        <v>0</v>
      </c>
      <c r="I3116">
        <f t="array" ref="I3116">MIN(IFERROR(FIND(IstNumbers,A3116),""))</f>
        <v>24</v>
      </c>
      <c r="J3116" s="1" t="e">
        <f>IF([first '# in title]&lt;[pos kw in title],MID([title],[pos kw in title]-6,6),#N/A)</f>
        <v>#N/A</v>
      </c>
      <c r="K3116" s="1" t="e">
        <f>IFERROR(MID(SUBSTITUTE([kw rough in title],",","."),FIND("(",[kw rough in title])+1,20),SUBSTITUTE(IFERROR(MID([kw rough in title],FIND(" ",[kw rough in title])+1,20),[kw rough in title]),",","."))</f>
        <v>#N/A</v>
      </c>
      <c r="L3116" s="1">
        <f>IFERROR(FIND("kW",[desc]),0)</f>
        <v>71</v>
      </c>
      <c r="M3116">
        <f t="array" ref="M3116">MIN(IFERROR(FIND(IstNumbers,E3116),""))</f>
        <v>29</v>
      </c>
      <c r="N3116" s="1" t="str">
        <f>IF([first '# in desc]&lt;[pos kw in desc],MID([desc],[pos kw in desc]-7,7))</f>
        <v xml:space="preserve">­me 16 </v>
      </c>
      <c r="O31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16" s="1" t="str">
        <f>TRIM(IF([first '# in desc]&lt;[pos kw in desc],MID([desc],[pos kw in desc]-6,6),FALSE))</f>
        <v>me 16</v>
      </c>
      <c r="Q3116" s="1" t="b">
        <f>IF(LEN([manuell])=0,IFERROR([kw fine in title]*1,IFERROR(SUMPRODUCT(COUNTIF(IsDigits,MID([kw in desc],ROW($A$1:$A$150),1)))=LEN([kw in desc]),#N/A)),[manuell])</f>
        <v>0</v>
      </c>
      <c r="R3116" s="1" t="str">
        <f>IF([pos kw in title]&gt;0,MID(J3116,#REF!,4),IF([first '# in title]&gt;0,MID([title],[first '# in title],3),IF([first '# in title]&gt;0,MID([desc],#REF!,3),VLOOKUP([productid],$G$2:$R$1386,8))))</f>
        <v>-Ec</v>
      </c>
      <c r="S3116" s="1" t="e">
        <f>IF([kw in desc]=[kw rough in title],[kw in desc]*1,IFERROR(LEFT([kw_dirty],3)*1,IFERROR(LEFT([kw_dirty],2)*1,"n.a.")))</f>
        <v>#N/A</v>
      </c>
      <c r="T3116" s="1"/>
      <c r="U3116" s="1">
        <f>VLOOKUP(Tabelle1[[#This Row],[productid]],Tabelle2[#All],2,FALSE)</f>
        <v>16</v>
      </c>
    </row>
    <row r="3117" spans="1:21" hidden="1">
      <c r="A3117" t="s">
        <v>1307</v>
      </c>
      <c r="B3117">
        <v>3460</v>
      </c>
      <c r="C3117">
        <v>289859</v>
      </c>
      <c r="D3117" t="s">
        <v>5225</v>
      </c>
      <c r="E3117" t="s">
        <v>5226</v>
      </c>
      <c r="F3117">
        <v>18406</v>
      </c>
      <c r="G3117">
        <v>3497887</v>
      </c>
      <c r="H3117">
        <f t="shared" si="48"/>
        <v>0</v>
      </c>
      <c r="I3117">
        <f t="array" ref="I3117">MIN(IFERROR(FIND(IstNumbers,A3117),""))</f>
        <v>13</v>
      </c>
      <c r="J3117" s="1" t="e">
        <f>IF([first '# in title]&lt;[pos kw in title],MID([title],[pos kw in title]-6,6),#N/A)</f>
        <v>#N/A</v>
      </c>
      <c r="K3117" s="1" t="e">
        <f>IFERROR(MID(SUBSTITUTE([kw rough in title],",","."),FIND("(",[kw rough in title])+1,20),SUBSTITUTE(IFERROR(MID([kw rough in title],FIND(" ",[kw rough in title])+1,20),[kw rough in title]),",","."))</f>
        <v>#N/A</v>
      </c>
      <c r="L3117" s="1">
        <f>IFERROR(FIND("kW",[desc]),0)</f>
        <v>70</v>
      </c>
      <c r="M3117">
        <f t="array" ref="M3117">MIN(IFERROR(FIND(IstNumbers,E3117),""))</f>
        <v>34</v>
      </c>
      <c r="N3117" s="1" t="str">
        <f>IF([first '# in desc]&lt;[pos kw in desc],MID([desc],[pos kw in desc]-7,7))</f>
        <v xml:space="preserve">­me 42 </v>
      </c>
      <c r="O31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17" s="1" t="str">
        <f>TRIM(IF([first '# in desc]&lt;[pos kw in desc],MID([desc],[pos kw in desc]-6,6),FALSE))</f>
        <v>me 42</v>
      </c>
      <c r="Q3117" s="1" t="b">
        <f>IF(LEN([manuell])=0,IFERROR([kw fine in title]*1,IFERROR(SUMPRODUCT(COUNTIF(IsDigits,MID([kw in desc],ROW($A$1:$A$150),1)))=LEN([kw in desc]),#N/A)),[manuell])</f>
        <v>0</v>
      </c>
      <c r="R3117" s="1" t="str">
        <f>IF([pos kw in title]&gt;0,MID(J3117,#REF!,4),IF([first '# in title]&gt;0,MID([title],[first '# in title],3),IF([first '# in title]&gt;0,MID([desc],#REF!,3),VLOOKUP([productid],$G$2:$R$1386,8))))</f>
        <v xml:space="preserve">42 </v>
      </c>
      <c r="S3117" s="1" t="e">
        <f>IF([kw in desc]=[kw rough in title],[kw in desc]*1,IFERROR(LEFT([kw_dirty],3)*1,IFERROR(LEFT([kw_dirty],2)*1,"n.a.")))</f>
        <v>#N/A</v>
      </c>
      <c r="T3117" s="1"/>
      <c r="U3117" s="1">
        <f>VLOOKUP(Tabelle1[[#This Row],[productid]],Tabelle2[#All],2,FALSE)</f>
        <v>42</v>
      </c>
    </row>
    <row r="3118" spans="1:21" hidden="1">
      <c r="A3118" t="s">
        <v>2837</v>
      </c>
      <c r="B3118">
        <v>2424</v>
      </c>
      <c r="C3118">
        <v>289859</v>
      </c>
      <c r="D3118" t="s">
        <v>5227</v>
      </c>
      <c r="E3118" t="s">
        <v>5228</v>
      </c>
      <c r="F3118">
        <v>18406</v>
      </c>
      <c r="G3118">
        <v>3712883</v>
      </c>
      <c r="H3118">
        <f t="shared" si="48"/>
        <v>20</v>
      </c>
      <c r="I3118">
        <f t="array" ref="I3118">MIN(IFERROR(FIND(IstNumbers,A3118),""))</f>
        <v>17</v>
      </c>
      <c r="J3118" s="1" t="str">
        <f>IF([first '# in title]&lt;[pos kw in title],MID([title],[pos kw in title]-6,6),#N/A)</f>
        <v xml:space="preserve">ur 16 </v>
      </c>
      <c r="K311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18" s="1">
        <f>IFERROR(FIND("kW",[desc]),0)</f>
        <v>71</v>
      </c>
      <c r="M3118">
        <f t="array" ref="M3118">MIN(IFERROR(FIND(IstNumbers,E3118),""))</f>
        <v>29</v>
      </c>
      <c r="N3118" s="1" t="str">
        <f>IF([first '# in desc]&lt;[pos kw in desc],MID([desc],[pos kw in desc]-7,7))</f>
        <v xml:space="preserve">­me 16 </v>
      </c>
      <c r="O311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18" s="1" t="str">
        <f>TRIM(IF([first '# in desc]&lt;[pos kw in desc],MID([desc],[pos kw in desc]-6,6),FALSE))</f>
        <v>me 16</v>
      </c>
      <c r="Q3118" s="1">
        <f>IF(LEN([manuell])=0,IFERROR([kw fine in title]*1,IFERROR(SUMPRODUCT(COUNTIF(IsDigits,MID([kw in desc],ROW($A$1:$A$150),1)))=LEN([kw in desc]),#N/A)),[manuell])</f>
        <v>16</v>
      </c>
      <c r="R3118" s="1" t="e">
        <f>IF([pos kw in title]&gt;0,MID(J3118,#REF!,4),IF([first '# in title]&gt;0,MID([title],[first '# in title],3),IF([first '# in title]&gt;0,MID([desc],#REF!,3),VLOOKUP([productid],$G$2:$R$1386,8))))</f>
        <v>#REF!</v>
      </c>
      <c r="S3118" s="1" t="str">
        <f>IF([kw in desc]=[kw rough in title],[kw in desc]*1,IFERROR(LEFT([kw_dirty],3)*1,IFERROR(LEFT([kw_dirty],2)*1,"n.a.")))</f>
        <v>n.a.</v>
      </c>
      <c r="T3118" s="1"/>
      <c r="U3118" s="1">
        <f>VLOOKUP(Tabelle1[[#This Row],[productid]],Tabelle2[#All],2,FALSE)</f>
        <v>16</v>
      </c>
    </row>
    <row r="3119" spans="1:21" hidden="1">
      <c r="A3119" t="s">
        <v>5175</v>
      </c>
      <c r="B3119">
        <v>3400</v>
      </c>
      <c r="C3119">
        <v>289859</v>
      </c>
      <c r="D3119" t="s">
        <v>5229</v>
      </c>
      <c r="E3119" t="s">
        <v>4712</v>
      </c>
      <c r="F3119">
        <v>18406</v>
      </c>
      <c r="G3119">
        <v>1750863</v>
      </c>
      <c r="H3119">
        <f t="shared" si="48"/>
        <v>0</v>
      </c>
      <c r="I3119">
        <f t="array" ref="I3119">MIN(IFERROR(FIND(IstNumbers,A3119),""))</f>
        <v>12</v>
      </c>
      <c r="J3119" s="1" t="e">
        <f>IF([first '# in title]&lt;[pos kw in title],MID([title],[pos kw in title]-6,6),#N/A)</f>
        <v>#N/A</v>
      </c>
      <c r="K3119" s="1" t="e">
        <f>IFERROR(MID(SUBSTITUTE([kw rough in title],",","."),FIND("(",[kw rough in title])+1,20),SUBSTITUTE(IFERROR(MID([kw rough in title],FIND(" ",[kw rough in title])+1,20),[kw rough in title]),",","."))</f>
        <v>#N/A</v>
      </c>
      <c r="L3119" s="1">
        <f>IFERROR(FIND("kW",[desc]),0)</f>
        <v>70</v>
      </c>
      <c r="M3119">
        <f t="array" ref="M3119">MIN(IFERROR(FIND(IstNumbers,E3119),""))</f>
        <v>34</v>
      </c>
      <c r="N3119" s="1" t="str">
        <f>IF([first '# in desc]&lt;[pos kw in desc],MID([desc],[pos kw in desc]-7,7))</f>
        <v xml:space="preserve">­me 42 </v>
      </c>
      <c r="O31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19" s="1" t="str">
        <f>TRIM(IF([first '# in desc]&lt;[pos kw in desc],MID([desc],[pos kw in desc]-6,6),FALSE))</f>
        <v>me 42</v>
      </c>
      <c r="Q3119" s="1" t="b">
        <f>IF(LEN([manuell])=0,IFERROR([kw fine in title]*1,IFERROR(SUMPRODUCT(COUNTIF(IsDigits,MID([kw in desc],ROW($A$1:$A$150),1)))=LEN([kw in desc]),#N/A)),[manuell])</f>
        <v>0</v>
      </c>
      <c r="R3119" s="1" t="str">
        <f>IF([pos kw in title]&gt;0,MID(J3119,#REF!,4),IF([first '# in title]&gt;0,MID([title],[first '# in title],3),IF([first '# in title]&gt;0,MID([desc],#REF!,3),VLOOKUP([productid],$G$2:$R$1386,8))))</f>
        <v xml:space="preserve">42 </v>
      </c>
      <c r="S3119" s="1" t="e">
        <f>IF([kw in desc]=[kw rough in title],[kw in desc]*1,IFERROR(LEFT([kw_dirty],3)*1,IFERROR(LEFT([kw_dirty],2)*1,"n.a.")))</f>
        <v>#N/A</v>
      </c>
      <c r="T3119" s="1"/>
      <c r="U3119" s="1">
        <f>VLOOKUP(Tabelle1[[#This Row],[productid]],Tabelle2[#All],2,FALSE)</f>
        <v>42</v>
      </c>
    </row>
    <row r="3120" spans="1:21" hidden="1">
      <c r="A3120" t="s">
        <v>5141</v>
      </c>
      <c r="B3120">
        <v>2389</v>
      </c>
      <c r="C3120">
        <v>289859</v>
      </c>
      <c r="D3120" t="s">
        <v>5230</v>
      </c>
      <c r="E3120" t="s">
        <v>4861</v>
      </c>
      <c r="F3120">
        <v>18406</v>
      </c>
      <c r="G3120">
        <v>1219746</v>
      </c>
      <c r="H3120">
        <f t="shared" si="48"/>
        <v>0</v>
      </c>
      <c r="I3120">
        <f t="array" ref="I3120">MIN(IFERROR(FIND(IstNumbers,A3120),""))</f>
        <v>24</v>
      </c>
      <c r="J3120" s="1" t="e">
        <f>IF([first '# in title]&lt;[pos kw in title],MID([title],[pos kw in title]-6,6),#N/A)</f>
        <v>#N/A</v>
      </c>
      <c r="K3120" s="1" t="e">
        <f>IFERROR(MID(SUBSTITUTE([kw rough in title],",","."),FIND("(",[kw rough in title])+1,20),SUBSTITUTE(IFERROR(MID([kw rough in title],FIND(" ",[kw rough in title])+1,20),[kw rough in title]),",","."))</f>
        <v>#N/A</v>
      </c>
      <c r="L3120" s="1">
        <f>IFERROR(FIND("kW",[desc]),0)</f>
        <v>71</v>
      </c>
      <c r="M3120">
        <f t="array" ref="M3120">MIN(IFERROR(FIND(IstNumbers,E3120),""))</f>
        <v>29</v>
      </c>
      <c r="N3120" s="1" t="str">
        <f>IF([first '# in desc]&lt;[pos kw in desc],MID([desc],[pos kw in desc]-7,7))</f>
        <v xml:space="preserve">­me 16 </v>
      </c>
      <c r="O312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20" s="1" t="str">
        <f>TRIM(IF([first '# in desc]&lt;[pos kw in desc],MID([desc],[pos kw in desc]-6,6),FALSE))</f>
        <v>me 16</v>
      </c>
      <c r="Q3120" s="1" t="b">
        <f>IF(LEN([manuell])=0,IFERROR([kw fine in title]*1,IFERROR(SUMPRODUCT(COUNTIF(IsDigits,MID([kw in desc],ROW($A$1:$A$150),1)))=LEN([kw in desc]),#N/A)),[manuell])</f>
        <v>0</v>
      </c>
      <c r="R3120" s="1" t="str">
        <f>IF([pos kw in title]&gt;0,MID(J3120,#REF!,4),IF([first '# in title]&gt;0,MID([title],[first '# in title],3),IF([first '# in title]&gt;0,MID([desc],#REF!,3),VLOOKUP([productid],$G$2:$R$1386,8))))</f>
        <v>-Ec</v>
      </c>
      <c r="S3120" s="1" t="e">
        <f>IF([kw in desc]=[kw rough in title],[kw in desc]*1,IFERROR(LEFT([kw_dirty],3)*1,IFERROR(LEFT([kw_dirty],2)*1,"n.a.")))</f>
        <v>#N/A</v>
      </c>
      <c r="T3120" s="1"/>
      <c r="U3120" s="1">
        <f>VLOOKUP(Tabelle1[[#This Row],[productid]],Tabelle2[#All],2,FALSE)</f>
        <v>16</v>
      </c>
    </row>
    <row r="3121" spans="1:21" hidden="1">
      <c r="A3121" t="s">
        <v>1307</v>
      </c>
      <c r="B3121">
        <v>3460</v>
      </c>
      <c r="C3121">
        <v>289859</v>
      </c>
      <c r="D3121" t="s">
        <v>5231</v>
      </c>
      <c r="E3121" t="s">
        <v>5232</v>
      </c>
      <c r="F3121">
        <v>18406</v>
      </c>
      <c r="G3121">
        <v>3497887</v>
      </c>
      <c r="H3121">
        <f t="shared" si="48"/>
        <v>0</v>
      </c>
      <c r="I3121">
        <f t="array" ref="I3121">MIN(IFERROR(FIND(IstNumbers,A3121),""))</f>
        <v>13</v>
      </c>
      <c r="J3121" s="1" t="e">
        <f>IF([first '# in title]&lt;[pos kw in title],MID([title],[pos kw in title]-6,6),#N/A)</f>
        <v>#N/A</v>
      </c>
      <c r="K3121" s="1" t="e">
        <f>IFERROR(MID(SUBSTITUTE([kw rough in title],",","."),FIND("(",[kw rough in title])+1,20),SUBSTITUTE(IFERROR(MID([kw rough in title],FIND(" ",[kw rough in title])+1,20),[kw rough in title]),",","."))</f>
        <v>#N/A</v>
      </c>
      <c r="L3121" s="1">
        <f>IFERROR(FIND("kW",[desc]),0)</f>
        <v>70</v>
      </c>
      <c r="M3121">
        <f t="array" ref="M3121">MIN(IFERROR(FIND(IstNumbers,E3121),""))</f>
        <v>34</v>
      </c>
      <c r="N3121" s="1" t="str">
        <f>IF([first '# in desc]&lt;[pos kw in desc],MID([desc],[pos kw in desc]-7,7))</f>
        <v xml:space="preserve">­me 42 </v>
      </c>
      <c r="O31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21" s="1" t="str">
        <f>TRIM(IF([first '# in desc]&lt;[pos kw in desc],MID([desc],[pos kw in desc]-6,6),FALSE))</f>
        <v>me 42</v>
      </c>
      <c r="Q3121" s="1" t="b">
        <f>IF(LEN([manuell])=0,IFERROR([kw fine in title]*1,IFERROR(SUMPRODUCT(COUNTIF(IsDigits,MID([kw in desc],ROW($A$1:$A$150),1)))=LEN([kw in desc]),#N/A)),[manuell])</f>
        <v>0</v>
      </c>
      <c r="R3121" s="1" t="str">
        <f>IF([pos kw in title]&gt;0,MID(J3121,#REF!,4),IF([first '# in title]&gt;0,MID([title],[first '# in title],3),IF([first '# in title]&gt;0,MID([desc],#REF!,3),VLOOKUP([productid],$G$2:$R$1386,8))))</f>
        <v xml:space="preserve">42 </v>
      </c>
      <c r="S3121" s="1" t="e">
        <f>IF([kw in desc]=[kw rough in title],[kw in desc]*1,IFERROR(LEFT([kw_dirty],3)*1,IFERROR(LEFT([kw_dirty],2)*1,"n.a.")))</f>
        <v>#N/A</v>
      </c>
      <c r="T3121" s="1"/>
      <c r="U3121" s="1">
        <f>VLOOKUP(Tabelle1[[#This Row],[productid]],Tabelle2[#All],2,FALSE)</f>
        <v>42</v>
      </c>
    </row>
    <row r="3122" spans="1:21" hidden="1">
      <c r="A3122" t="s">
        <v>2837</v>
      </c>
      <c r="B3122">
        <v>2424</v>
      </c>
      <c r="C3122">
        <v>289859</v>
      </c>
      <c r="D3122" t="s">
        <v>5233</v>
      </c>
      <c r="E3122" t="s">
        <v>5234</v>
      </c>
      <c r="F3122">
        <v>18406</v>
      </c>
      <c r="G3122">
        <v>3712883</v>
      </c>
      <c r="H3122">
        <f t="shared" si="48"/>
        <v>20</v>
      </c>
      <c r="I3122">
        <f t="array" ref="I3122">MIN(IFERROR(FIND(IstNumbers,A3122),""))</f>
        <v>17</v>
      </c>
      <c r="J3122" s="1" t="str">
        <f>IF([first '# in title]&lt;[pos kw in title],MID([title],[pos kw in title]-6,6),#N/A)</f>
        <v xml:space="preserve">ur 16 </v>
      </c>
      <c r="K312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22" s="1">
        <f>IFERROR(FIND("kW",[desc]),0)</f>
        <v>71</v>
      </c>
      <c r="M3122">
        <f t="array" ref="M3122">MIN(IFERROR(FIND(IstNumbers,E3122),""))</f>
        <v>29</v>
      </c>
      <c r="N3122" s="1" t="str">
        <f>IF([first '# in desc]&lt;[pos kw in desc],MID([desc],[pos kw in desc]-7,7))</f>
        <v xml:space="preserve">­me 16 </v>
      </c>
      <c r="O312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22" s="1" t="str">
        <f>TRIM(IF([first '# in desc]&lt;[pos kw in desc],MID([desc],[pos kw in desc]-6,6),FALSE))</f>
        <v>me 16</v>
      </c>
      <c r="Q3122" s="1">
        <f>IF(LEN([manuell])=0,IFERROR([kw fine in title]*1,IFERROR(SUMPRODUCT(COUNTIF(IsDigits,MID([kw in desc],ROW($A$1:$A$150),1)))=LEN([kw in desc]),#N/A)),[manuell])</f>
        <v>16</v>
      </c>
      <c r="R3122" s="1" t="e">
        <f>IF([pos kw in title]&gt;0,MID(J3122,#REF!,4),IF([first '# in title]&gt;0,MID([title],[first '# in title],3),IF([first '# in title]&gt;0,MID([desc],#REF!,3),VLOOKUP([productid],$G$2:$R$1386,8))))</f>
        <v>#REF!</v>
      </c>
      <c r="S3122" s="1" t="str">
        <f>IF([kw in desc]=[kw rough in title],[kw in desc]*1,IFERROR(LEFT([kw_dirty],3)*1,IFERROR(LEFT([kw_dirty],2)*1,"n.a.")))</f>
        <v>n.a.</v>
      </c>
      <c r="T3122" s="1"/>
      <c r="U3122" s="1">
        <f>VLOOKUP(Tabelle1[[#This Row],[productid]],Tabelle2[#All],2,FALSE)</f>
        <v>16</v>
      </c>
    </row>
    <row r="3123" spans="1:21" hidden="1">
      <c r="A3123" t="s">
        <v>5175</v>
      </c>
      <c r="B3123">
        <v>3400</v>
      </c>
      <c r="C3123">
        <v>289859</v>
      </c>
      <c r="D3123" t="s">
        <v>5235</v>
      </c>
      <c r="E3123" t="s">
        <v>4223</v>
      </c>
      <c r="F3123">
        <v>18406</v>
      </c>
      <c r="G3123">
        <v>1750863</v>
      </c>
      <c r="H3123">
        <f t="shared" si="48"/>
        <v>0</v>
      </c>
      <c r="I3123">
        <f t="array" ref="I3123">MIN(IFERROR(FIND(IstNumbers,A3123),""))</f>
        <v>12</v>
      </c>
      <c r="J3123" s="1" t="e">
        <f>IF([first '# in title]&lt;[pos kw in title],MID([title],[pos kw in title]-6,6),#N/A)</f>
        <v>#N/A</v>
      </c>
      <c r="K3123" s="1" t="e">
        <f>IFERROR(MID(SUBSTITUTE([kw rough in title],",","."),FIND("(",[kw rough in title])+1,20),SUBSTITUTE(IFERROR(MID([kw rough in title],FIND(" ",[kw rough in title])+1,20),[kw rough in title]),",","."))</f>
        <v>#N/A</v>
      </c>
      <c r="L3123" s="1">
        <f>IFERROR(FIND("kW",[desc]),0)</f>
        <v>70</v>
      </c>
      <c r="M3123">
        <f t="array" ref="M3123">MIN(IFERROR(FIND(IstNumbers,E3123),""))</f>
        <v>34</v>
      </c>
      <c r="N3123" s="1" t="str">
        <f>IF([first '# in desc]&lt;[pos kw in desc],MID([desc],[pos kw in desc]-7,7))</f>
        <v xml:space="preserve">­me 42 </v>
      </c>
      <c r="O31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23" s="1" t="str">
        <f>TRIM(IF([first '# in desc]&lt;[pos kw in desc],MID([desc],[pos kw in desc]-6,6),FALSE))</f>
        <v>me 42</v>
      </c>
      <c r="Q3123" s="1" t="b">
        <f>IF(LEN([manuell])=0,IFERROR([kw fine in title]*1,IFERROR(SUMPRODUCT(COUNTIF(IsDigits,MID([kw in desc],ROW($A$1:$A$150),1)))=LEN([kw in desc]),#N/A)),[manuell])</f>
        <v>0</v>
      </c>
      <c r="R3123" s="1" t="str">
        <f>IF([pos kw in title]&gt;0,MID(J3123,#REF!,4),IF([first '# in title]&gt;0,MID([title],[first '# in title],3),IF([first '# in title]&gt;0,MID([desc],#REF!,3),VLOOKUP([productid],$G$2:$R$1386,8))))</f>
        <v xml:space="preserve">42 </v>
      </c>
      <c r="S3123" s="1" t="e">
        <f>IF([kw in desc]=[kw rough in title],[kw in desc]*1,IFERROR(LEFT([kw_dirty],3)*1,IFERROR(LEFT([kw_dirty],2)*1,"n.a.")))</f>
        <v>#N/A</v>
      </c>
      <c r="T3123" s="1"/>
      <c r="U3123" s="1">
        <f>VLOOKUP(Tabelle1[[#This Row],[productid]],Tabelle2[#All],2,FALSE)</f>
        <v>42</v>
      </c>
    </row>
    <row r="3124" spans="1:21" hidden="1">
      <c r="A3124" t="s">
        <v>1307</v>
      </c>
      <c r="B3124">
        <v>3465</v>
      </c>
      <c r="C3124">
        <v>289859</v>
      </c>
      <c r="D3124" t="s">
        <v>5236</v>
      </c>
      <c r="E3124" t="s">
        <v>5237</v>
      </c>
      <c r="F3124">
        <v>18406</v>
      </c>
      <c r="G3124">
        <v>3497887</v>
      </c>
      <c r="H3124">
        <f t="shared" si="48"/>
        <v>0</v>
      </c>
      <c r="I3124">
        <f t="array" ref="I3124">MIN(IFERROR(FIND(IstNumbers,A3124),""))</f>
        <v>13</v>
      </c>
      <c r="J3124" s="1" t="e">
        <f>IF([first '# in title]&lt;[pos kw in title],MID([title],[pos kw in title]-6,6),#N/A)</f>
        <v>#N/A</v>
      </c>
      <c r="K3124" s="1" t="e">
        <f>IFERROR(MID(SUBSTITUTE([kw rough in title],",","."),FIND("(",[kw rough in title])+1,20),SUBSTITUTE(IFERROR(MID([kw rough in title],FIND(" ",[kw rough in title])+1,20),[kw rough in title]),",","."))</f>
        <v>#N/A</v>
      </c>
      <c r="L3124" s="1">
        <f>IFERROR(FIND("kW",[desc]),0)</f>
        <v>70</v>
      </c>
      <c r="M3124">
        <f t="array" ref="M3124">MIN(IFERROR(FIND(IstNumbers,E3124),""))</f>
        <v>34</v>
      </c>
      <c r="N3124" s="1" t="str">
        <f>IF([first '# in desc]&lt;[pos kw in desc],MID([desc],[pos kw in desc]-7,7))</f>
        <v xml:space="preserve">­me 42 </v>
      </c>
      <c r="O31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24" s="1" t="str">
        <f>TRIM(IF([first '# in desc]&lt;[pos kw in desc],MID([desc],[pos kw in desc]-6,6),FALSE))</f>
        <v>me 42</v>
      </c>
      <c r="Q3124" s="1" t="b">
        <f>IF(LEN([manuell])=0,IFERROR([kw fine in title]*1,IFERROR(SUMPRODUCT(COUNTIF(IsDigits,MID([kw in desc],ROW($A$1:$A$150),1)))=LEN([kw in desc]),#N/A)),[manuell])</f>
        <v>0</v>
      </c>
      <c r="R3124" s="1" t="str">
        <f>IF([pos kw in title]&gt;0,MID(J3124,#REF!,4),IF([first '# in title]&gt;0,MID([title],[first '# in title],3),IF([first '# in title]&gt;0,MID([desc],#REF!,3),VLOOKUP([productid],$G$2:$R$1386,8))))</f>
        <v xml:space="preserve">42 </v>
      </c>
      <c r="S3124" s="1" t="e">
        <f>IF([kw in desc]=[kw rough in title],[kw in desc]*1,IFERROR(LEFT([kw_dirty],3)*1,IFERROR(LEFT([kw_dirty],2)*1,"n.a.")))</f>
        <v>#N/A</v>
      </c>
      <c r="T3124" s="1"/>
      <c r="U3124" s="1">
        <f>VLOOKUP(Tabelle1[[#This Row],[productid]],Tabelle2[#All],2,FALSE)</f>
        <v>42</v>
      </c>
    </row>
    <row r="3125" spans="1:21" hidden="1">
      <c r="A3125" t="s">
        <v>2837</v>
      </c>
      <c r="B3125">
        <v>2424</v>
      </c>
      <c r="C3125">
        <v>289859</v>
      </c>
      <c r="D3125" t="s">
        <v>5238</v>
      </c>
      <c r="E3125" t="s">
        <v>4564</v>
      </c>
      <c r="F3125">
        <v>18406</v>
      </c>
      <c r="G3125">
        <v>3712883</v>
      </c>
      <c r="H3125">
        <f t="shared" si="48"/>
        <v>20</v>
      </c>
      <c r="I3125">
        <f t="array" ref="I3125">MIN(IFERROR(FIND(IstNumbers,A3125),""))</f>
        <v>17</v>
      </c>
      <c r="J3125" s="1" t="str">
        <f>IF([first '# in title]&lt;[pos kw in title],MID([title],[pos kw in title]-6,6),#N/A)</f>
        <v xml:space="preserve">ur 16 </v>
      </c>
      <c r="K312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25" s="1">
        <f>IFERROR(FIND("kW",[desc]),0)</f>
        <v>71</v>
      </c>
      <c r="M3125">
        <f t="array" ref="M3125">MIN(IFERROR(FIND(IstNumbers,E3125),""))</f>
        <v>29</v>
      </c>
      <c r="N3125" s="1" t="str">
        <f>IF([first '# in desc]&lt;[pos kw in desc],MID([desc],[pos kw in desc]-7,7))</f>
        <v xml:space="preserve">­me 16 </v>
      </c>
      <c r="O312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25" s="1" t="str">
        <f>TRIM(IF([first '# in desc]&lt;[pos kw in desc],MID([desc],[pos kw in desc]-6,6),FALSE))</f>
        <v>me 16</v>
      </c>
      <c r="Q3125" s="1">
        <f>IF(LEN([manuell])=0,IFERROR([kw fine in title]*1,IFERROR(SUMPRODUCT(COUNTIF(IsDigits,MID([kw in desc],ROW($A$1:$A$150),1)))=LEN([kw in desc]),#N/A)),[manuell])</f>
        <v>16</v>
      </c>
      <c r="R3125" s="1" t="e">
        <f>IF([pos kw in title]&gt;0,MID(J3125,#REF!,4),IF([first '# in title]&gt;0,MID([title],[first '# in title],3),IF([first '# in title]&gt;0,MID([desc],#REF!,3),VLOOKUP([productid],$G$2:$R$1386,8))))</f>
        <v>#REF!</v>
      </c>
      <c r="S3125" s="1" t="str">
        <f>IF([kw in desc]=[kw rough in title],[kw in desc]*1,IFERROR(LEFT([kw_dirty],3)*1,IFERROR(LEFT([kw_dirty],2)*1,"n.a.")))</f>
        <v>n.a.</v>
      </c>
      <c r="T3125" s="1"/>
      <c r="U3125" s="1">
        <f>VLOOKUP(Tabelle1[[#This Row],[productid]],Tabelle2[#All],2,FALSE)</f>
        <v>16</v>
      </c>
    </row>
    <row r="3126" spans="1:21" hidden="1">
      <c r="A3126" t="s">
        <v>5175</v>
      </c>
      <c r="B3126">
        <v>3405</v>
      </c>
      <c r="C3126">
        <v>289859</v>
      </c>
      <c r="D3126" t="s">
        <v>5239</v>
      </c>
      <c r="E3126" t="s">
        <v>5240</v>
      </c>
      <c r="F3126">
        <v>18406</v>
      </c>
      <c r="G3126">
        <v>1750863</v>
      </c>
      <c r="H3126">
        <f t="shared" si="48"/>
        <v>0</v>
      </c>
      <c r="I3126">
        <f t="array" ref="I3126">MIN(IFERROR(FIND(IstNumbers,A3126),""))</f>
        <v>12</v>
      </c>
      <c r="J3126" s="1" t="e">
        <f>IF([first '# in title]&lt;[pos kw in title],MID([title],[pos kw in title]-6,6),#N/A)</f>
        <v>#N/A</v>
      </c>
      <c r="K3126" s="1" t="e">
        <f>IFERROR(MID(SUBSTITUTE([kw rough in title],",","."),FIND("(",[kw rough in title])+1,20),SUBSTITUTE(IFERROR(MID([kw rough in title],FIND(" ",[kw rough in title])+1,20),[kw rough in title]),",","."))</f>
        <v>#N/A</v>
      </c>
      <c r="L3126" s="1">
        <f>IFERROR(FIND("kW",[desc]),0)</f>
        <v>70</v>
      </c>
      <c r="M3126">
        <f t="array" ref="M3126">MIN(IFERROR(FIND(IstNumbers,E3126),""))</f>
        <v>34</v>
      </c>
      <c r="N3126" s="1" t="str">
        <f>IF([first '# in desc]&lt;[pos kw in desc],MID([desc],[pos kw in desc]-7,7))</f>
        <v xml:space="preserve">­me 42 </v>
      </c>
      <c r="O31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26" s="1" t="str">
        <f>TRIM(IF([first '# in desc]&lt;[pos kw in desc],MID([desc],[pos kw in desc]-6,6),FALSE))</f>
        <v>me 42</v>
      </c>
      <c r="Q3126" s="1" t="b">
        <f>IF(LEN([manuell])=0,IFERROR([kw fine in title]*1,IFERROR(SUMPRODUCT(COUNTIF(IsDigits,MID([kw in desc],ROW($A$1:$A$150),1)))=LEN([kw in desc]),#N/A)),[manuell])</f>
        <v>0</v>
      </c>
      <c r="R3126" s="1" t="str">
        <f>IF([pos kw in title]&gt;0,MID(J3126,#REF!,4),IF([first '# in title]&gt;0,MID([title],[first '# in title],3),IF([first '# in title]&gt;0,MID([desc],#REF!,3),VLOOKUP([productid],$G$2:$R$1386,8))))</f>
        <v xml:space="preserve">42 </v>
      </c>
      <c r="S3126" s="1" t="e">
        <f>IF([kw in desc]=[kw rough in title],[kw in desc]*1,IFERROR(LEFT([kw_dirty],3)*1,IFERROR(LEFT([kw_dirty],2)*1,"n.a.")))</f>
        <v>#N/A</v>
      </c>
      <c r="T3126" s="1"/>
      <c r="U3126" s="1">
        <f>VLOOKUP(Tabelle1[[#This Row],[productid]],Tabelle2[#All],2,FALSE)</f>
        <v>42</v>
      </c>
    </row>
    <row r="3127" spans="1:21">
      <c r="A3127" t="s">
        <v>4234</v>
      </c>
      <c r="B3127">
        <v>1794</v>
      </c>
      <c r="C3127">
        <v>223861</v>
      </c>
      <c r="D3127" t="s">
        <v>5241</v>
      </c>
      <c r="E3127" t="s">
        <v>4242</v>
      </c>
      <c r="F3127">
        <v>18406</v>
      </c>
      <c r="G3127">
        <v>3725833</v>
      </c>
      <c r="H3127">
        <f t="shared" si="48"/>
        <v>0</v>
      </c>
      <c r="I3127">
        <f t="array" ref="I3127">MIN(IFERROR(FIND(IstNumbers,A3127),""))</f>
        <v>15</v>
      </c>
      <c r="J3127" s="1" t="e">
        <f>IF([first '# in title]&lt;[pos kw in title],MID([title],[pos kw in title]-6,6),#N/A)</f>
        <v>#N/A</v>
      </c>
      <c r="K3127" s="1" t="e">
        <f>IFERROR(MID(SUBSTITUTE([kw rough in title],",","."),FIND("(",[kw rough in title])+1,20),SUBSTITUTE(IFERROR(MID([kw rough in title],FIND(" ",[kw rough in title])+1,20),[kw rough in title]),",","."))</f>
        <v>#N/A</v>
      </c>
      <c r="L3127" s="1">
        <f>IFERROR(FIND("kW",[desc]),0)</f>
        <v>0</v>
      </c>
      <c r="M3127">
        <f t="array" ref="M3127">MIN(IFERROR(FIND(IstNumbers,E3127),""))</f>
        <v>25</v>
      </c>
      <c r="N3127" s="1" t="b">
        <f>IF([first '# in desc]&lt;[pos kw in desc],MID([desc],[pos kw in desc]-7,7))</f>
        <v>0</v>
      </c>
      <c r="O31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27" s="1" t="str">
        <f>TRIM(IF([first '# in desc]&lt;[pos kw in desc],MID([desc],[pos kw in desc]-6,6),FALSE))</f>
        <v>FALSCH</v>
      </c>
      <c r="Q3127" s="1" t="b">
        <f>IF(LEN([manuell])=0,IFERROR([kw fine in title]*1,IFERROR(SUMPRODUCT(COUNTIF(IsDigits,MID([kw in desc],ROW($A$1:$A$150),1)))=LEN([kw in desc]),#N/A)),[manuell])</f>
        <v>0</v>
      </c>
      <c r="R3127" s="1" t="str">
        <f>IF([pos kw in title]&gt;0,MID(J3127,#REF!,4),IF([first '# in title]&gt;0,MID([title],[first '# in title],3),IF([first '# in title]&gt;0,MID([desc],#REF!,3),VLOOKUP([productid],$G$2:$R$1386,8))))</f>
        <v>24D</v>
      </c>
      <c r="S3127" s="1" t="e">
        <f>IF([kw in desc]=[kw rough in title],[kw in desc]*1,IFERROR(LEFT([kw_dirty],3)*1,IFERROR(LEFT([kw_dirty],2)*1,"n.a.")))</f>
        <v>#N/A</v>
      </c>
      <c r="T3127" s="1"/>
      <c r="U3127" s="1" t="e">
        <f>VLOOKUP(Tabelle1[[#This Row],[productid]],Tabelle2[#All],2,FALSE)</f>
        <v>#N/A</v>
      </c>
    </row>
    <row r="3128" spans="1:21" hidden="1">
      <c r="A3128" t="s">
        <v>1307</v>
      </c>
      <c r="B3128">
        <v>3470</v>
      </c>
      <c r="C3128">
        <v>289859</v>
      </c>
      <c r="D3128" t="s">
        <v>5242</v>
      </c>
      <c r="E3128" t="s">
        <v>5243</v>
      </c>
      <c r="F3128">
        <v>18406</v>
      </c>
      <c r="G3128">
        <v>3497887</v>
      </c>
      <c r="H3128">
        <f t="shared" si="48"/>
        <v>0</v>
      </c>
      <c r="I3128">
        <f t="array" ref="I3128">MIN(IFERROR(FIND(IstNumbers,A3128),""))</f>
        <v>13</v>
      </c>
      <c r="J3128" s="1" t="e">
        <f>IF([first '# in title]&lt;[pos kw in title],MID([title],[pos kw in title]-6,6),#N/A)</f>
        <v>#N/A</v>
      </c>
      <c r="K3128" s="1" t="e">
        <f>IFERROR(MID(SUBSTITUTE([kw rough in title],",","."),FIND("(",[kw rough in title])+1,20),SUBSTITUTE(IFERROR(MID([kw rough in title],FIND(" ",[kw rough in title])+1,20),[kw rough in title]),",","."))</f>
        <v>#N/A</v>
      </c>
      <c r="L3128" s="1">
        <f>IFERROR(FIND("kW",[desc]),0)</f>
        <v>70</v>
      </c>
      <c r="M3128">
        <f t="array" ref="M3128">MIN(IFERROR(FIND(IstNumbers,E3128),""))</f>
        <v>34</v>
      </c>
      <c r="N3128" s="1" t="str">
        <f>IF([first '# in desc]&lt;[pos kw in desc],MID([desc],[pos kw in desc]-7,7))</f>
        <v xml:space="preserve">­me 42 </v>
      </c>
      <c r="O31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28" s="1" t="str">
        <f>TRIM(IF([first '# in desc]&lt;[pos kw in desc],MID([desc],[pos kw in desc]-6,6),FALSE))</f>
        <v>me 42</v>
      </c>
      <c r="Q3128" s="1" t="b">
        <f>IF(LEN([manuell])=0,IFERROR([kw fine in title]*1,IFERROR(SUMPRODUCT(COUNTIF(IsDigits,MID([kw in desc],ROW($A$1:$A$150),1)))=LEN([kw in desc]),#N/A)),[manuell])</f>
        <v>0</v>
      </c>
      <c r="R3128" s="1" t="str">
        <f>IF([pos kw in title]&gt;0,MID(J3128,#REF!,4),IF([first '# in title]&gt;0,MID([title],[first '# in title],3),IF([first '# in title]&gt;0,MID([desc],#REF!,3),VLOOKUP([productid],$G$2:$R$1386,8))))</f>
        <v xml:space="preserve">42 </v>
      </c>
      <c r="S3128" s="1" t="e">
        <f>IF([kw in desc]=[kw rough in title],[kw in desc]*1,IFERROR(LEFT([kw_dirty],3)*1,IFERROR(LEFT([kw_dirty],2)*1,"n.a.")))</f>
        <v>#N/A</v>
      </c>
      <c r="T3128" s="1"/>
      <c r="U3128" s="1">
        <f>VLOOKUP(Tabelle1[[#This Row],[productid]],Tabelle2[#All],2,FALSE)</f>
        <v>42</v>
      </c>
    </row>
    <row r="3129" spans="1:21" hidden="1">
      <c r="A3129" t="s">
        <v>2837</v>
      </c>
      <c r="B3129">
        <v>2424</v>
      </c>
      <c r="C3129">
        <v>289859</v>
      </c>
      <c r="D3129" t="s">
        <v>5244</v>
      </c>
      <c r="E3129" t="s">
        <v>5245</v>
      </c>
      <c r="F3129">
        <v>18406</v>
      </c>
      <c r="G3129">
        <v>3712883</v>
      </c>
      <c r="H3129">
        <f t="shared" si="48"/>
        <v>20</v>
      </c>
      <c r="I3129">
        <f t="array" ref="I3129">MIN(IFERROR(FIND(IstNumbers,A3129),""))</f>
        <v>17</v>
      </c>
      <c r="J3129" s="1" t="str">
        <f>IF([first '# in title]&lt;[pos kw in title],MID([title],[pos kw in title]-6,6),#N/A)</f>
        <v xml:space="preserve">ur 16 </v>
      </c>
      <c r="K312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29" s="1">
        <f>IFERROR(FIND("kW",[desc]),0)</f>
        <v>71</v>
      </c>
      <c r="M3129">
        <f t="array" ref="M3129">MIN(IFERROR(FIND(IstNumbers,E3129),""))</f>
        <v>29</v>
      </c>
      <c r="N3129" s="1" t="str">
        <f>IF([first '# in desc]&lt;[pos kw in desc],MID([desc],[pos kw in desc]-7,7))</f>
        <v xml:space="preserve">­me 16 </v>
      </c>
      <c r="O312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29" s="1" t="str">
        <f>TRIM(IF([first '# in desc]&lt;[pos kw in desc],MID([desc],[pos kw in desc]-6,6),FALSE))</f>
        <v>me 16</v>
      </c>
      <c r="Q3129" s="1">
        <f>IF(LEN([manuell])=0,IFERROR([kw fine in title]*1,IFERROR(SUMPRODUCT(COUNTIF(IsDigits,MID([kw in desc],ROW($A$1:$A$150),1)))=LEN([kw in desc]),#N/A)),[manuell])</f>
        <v>16</v>
      </c>
      <c r="R3129" s="1" t="e">
        <f>IF([pos kw in title]&gt;0,MID(J3129,#REF!,4),IF([first '# in title]&gt;0,MID([title],[first '# in title],3),IF([first '# in title]&gt;0,MID([desc],#REF!,3),VLOOKUP([productid],$G$2:$R$1386,8))))</f>
        <v>#REF!</v>
      </c>
      <c r="S3129" s="1" t="str">
        <f>IF([kw in desc]=[kw rough in title],[kw in desc]*1,IFERROR(LEFT([kw_dirty],3)*1,IFERROR(LEFT([kw_dirty],2)*1,"n.a.")))</f>
        <v>n.a.</v>
      </c>
      <c r="T3129" s="1"/>
      <c r="U3129" s="1">
        <f>VLOOKUP(Tabelle1[[#This Row],[productid]],Tabelle2[#All],2,FALSE)</f>
        <v>16</v>
      </c>
    </row>
    <row r="3130" spans="1:21" hidden="1">
      <c r="A3130" t="s">
        <v>5175</v>
      </c>
      <c r="B3130">
        <v>3405</v>
      </c>
      <c r="C3130">
        <v>289859</v>
      </c>
      <c r="D3130" t="s">
        <v>5246</v>
      </c>
      <c r="E3130" t="s">
        <v>4746</v>
      </c>
      <c r="F3130">
        <v>18406</v>
      </c>
      <c r="G3130">
        <v>1750863</v>
      </c>
      <c r="H3130">
        <f t="shared" si="48"/>
        <v>0</v>
      </c>
      <c r="I3130">
        <f t="array" ref="I3130">MIN(IFERROR(FIND(IstNumbers,A3130),""))</f>
        <v>12</v>
      </c>
      <c r="J3130" s="1" t="e">
        <f>IF([first '# in title]&lt;[pos kw in title],MID([title],[pos kw in title]-6,6),#N/A)</f>
        <v>#N/A</v>
      </c>
      <c r="K3130" s="1" t="e">
        <f>IFERROR(MID(SUBSTITUTE([kw rough in title],",","."),FIND("(",[kw rough in title])+1,20),SUBSTITUTE(IFERROR(MID([kw rough in title],FIND(" ",[kw rough in title])+1,20),[kw rough in title]),",","."))</f>
        <v>#N/A</v>
      </c>
      <c r="L3130" s="1">
        <f>IFERROR(FIND("kW",[desc]),0)</f>
        <v>70</v>
      </c>
      <c r="M3130">
        <f t="array" ref="M3130">MIN(IFERROR(FIND(IstNumbers,E3130),""))</f>
        <v>34</v>
      </c>
      <c r="N3130" s="1" t="str">
        <f>IF([first '# in desc]&lt;[pos kw in desc],MID([desc],[pos kw in desc]-7,7))</f>
        <v xml:space="preserve">­me 42 </v>
      </c>
      <c r="O31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30" s="1" t="str">
        <f>TRIM(IF([first '# in desc]&lt;[pos kw in desc],MID([desc],[pos kw in desc]-6,6),FALSE))</f>
        <v>me 42</v>
      </c>
      <c r="Q3130" s="1" t="b">
        <f>IF(LEN([manuell])=0,IFERROR([kw fine in title]*1,IFERROR(SUMPRODUCT(COUNTIF(IsDigits,MID([kw in desc],ROW($A$1:$A$150),1)))=LEN([kw in desc]),#N/A)),[manuell])</f>
        <v>0</v>
      </c>
      <c r="R3130" s="1" t="str">
        <f>IF([pos kw in title]&gt;0,MID(J3130,#REF!,4),IF([first '# in title]&gt;0,MID([title],[first '# in title],3),IF([first '# in title]&gt;0,MID([desc],#REF!,3),VLOOKUP([productid],$G$2:$R$1386,8))))</f>
        <v xml:space="preserve">42 </v>
      </c>
      <c r="S3130" s="1" t="e">
        <f>IF([kw in desc]=[kw rough in title],[kw in desc]*1,IFERROR(LEFT([kw_dirty],3)*1,IFERROR(LEFT([kw_dirty],2)*1,"n.a.")))</f>
        <v>#N/A</v>
      </c>
      <c r="T3130" s="1"/>
      <c r="U3130" s="1">
        <f>VLOOKUP(Tabelle1[[#This Row],[productid]],Tabelle2[#All],2,FALSE)</f>
        <v>42</v>
      </c>
    </row>
    <row r="3131" spans="1:21">
      <c r="A3131" t="s">
        <v>4234</v>
      </c>
      <c r="B3131">
        <v>1794</v>
      </c>
      <c r="C3131">
        <v>223861</v>
      </c>
      <c r="D3131" t="s">
        <v>5247</v>
      </c>
      <c r="E3131" t="s">
        <v>4588</v>
      </c>
      <c r="F3131">
        <v>18406</v>
      </c>
      <c r="G3131">
        <v>3725833</v>
      </c>
      <c r="H3131">
        <f t="shared" si="48"/>
        <v>0</v>
      </c>
      <c r="I3131">
        <f t="array" ref="I3131">MIN(IFERROR(FIND(IstNumbers,A3131),""))</f>
        <v>15</v>
      </c>
      <c r="J3131" s="1" t="e">
        <f>IF([first '# in title]&lt;[pos kw in title],MID([title],[pos kw in title]-6,6),#N/A)</f>
        <v>#N/A</v>
      </c>
      <c r="K3131" s="1" t="e">
        <f>IFERROR(MID(SUBSTITUTE([kw rough in title],",","."),FIND("(",[kw rough in title])+1,20),SUBSTITUTE(IFERROR(MID([kw rough in title],FIND(" ",[kw rough in title])+1,20),[kw rough in title]),",","."))</f>
        <v>#N/A</v>
      </c>
      <c r="L3131" s="1">
        <f>IFERROR(FIND("kW",[desc]),0)</f>
        <v>0</v>
      </c>
      <c r="M3131">
        <f t="array" ref="M3131">MIN(IFERROR(FIND(IstNumbers,E3131),""))</f>
        <v>25</v>
      </c>
      <c r="N3131" s="1" t="b">
        <f>IF([first '# in desc]&lt;[pos kw in desc],MID([desc],[pos kw in desc]-7,7))</f>
        <v>0</v>
      </c>
      <c r="O31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31" s="1" t="str">
        <f>TRIM(IF([first '# in desc]&lt;[pos kw in desc],MID([desc],[pos kw in desc]-6,6),FALSE))</f>
        <v>FALSCH</v>
      </c>
      <c r="Q3131" s="1" t="b">
        <f>IF(LEN([manuell])=0,IFERROR([kw fine in title]*1,IFERROR(SUMPRODUCT(COUNTIF(IsDigits,MID([kw in desc],ROW($A$1:$A$150),1)))=LEN([kw in desc]),#N/A)),[manuell])</f>
        <v>0</v>
      </c>
      <c r="R3131" s="1" t="str">
        <f>IF([pos kw in title]&gt;0,MID(J3131,#REF!,4),IF([first '# in title]&gt;0,MID([title],[first '# in title],3),IF([first '# in title]&gt;0,MID([desc],#REF!,3),VLOOKUP([productid],$G$2:$R$1386,8))))</f>
        <v>24D</v>
      </c>
      <c r="S3131" s="1" t="e">
        <f>IF([kw in desc]=[kw rough in title],[kw in desc]*1,IFERROR(LEFT([kw_dirty],3)*1,IFERROR(LEFT([kw_dirty],2)*1,"n.a.")))</f>
        <v>#N/A</v>
      </c>
      <c r="T3131" s="1"/>
      <c r="U3131" s="1" t="e">
        <f>VLOOKUP(Tabelle1[[#This Row],[productid]],Tabelle2[#All],2,FALSE)</f>
        <v>#N/A</v>
      </c>
    </row>
    <row r="3132" spans="1:21" hidden="1">
      <c r="A3132" t="s">
        <v>1307</v>
      </c>
      <c r="B3132">
        <v>3470</v>
      </c>
      <c r="C3132">
        <v>289859</v>
      </c>
      <c r="D3132" t="s">
        <v>5248</v>
      </c>
      <c r="E3132" t="s">
        <v>5249</v>
      </c>
      <c r="F3132">
        <v>18406</v>
      </c>
      <c r="G3132">
        <v>3497887</v>
      </c>
      <c r="H3132">
        <f t="shared" si="48"/>
        <v>0</v>
      </c>
      <c r="I3132">
        <f t="array" ref="I3132">MIN(IFERROR(FIND(IstNumbers,A3132),""))</f>
        <v>13</v>
      </c>
      <c r="J3132" s="1" t="e">
        <f>IF([first '# in title]&lt;[pos kw in title],MID([title],[pos kw in title]-6,6),#N/A)</f>
        <v>#N/A</v>
      </c>
      <c r="K3132" s="1" t="e">
        <f>IFERROR(MID(SUBSTITUTE([kw rough in title],",","."),FIND("(",[kw rough in title])+1,20),SUBSTITUTE(IFERROR(MID([kw rough in title],FIND(" ",[kw rough in title])+1,20),[kw rough in title]),",","."))</f>
        <v>#N/A</v>
      </c>
      <c r="L3132" s="1">
        <f>IFERROR(FIND("kW",[desc]),0)</f>
        <v>70</v>
      </c>
      <c r="M3132">
        <f t="array" ref="M3132">MIN(IFERROR(FIND(IstNumbers,E3132),""))</f>
        <v>34</v>
      </c>
      <c r="N3132" s="1" t="str">
        <f>IF([first '# in desc]&lt;[pos kw in desc],MID([desc],[pos kw in desc]-7,7))</f>
        <v xml:space="preserve">­me 42 </v>
      </c>
      <c r="O31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32" s="1" t="str">
        <f>TRIM(IF([first '# in desc]&lt;[pos kw in desc],MID([desc],[pos kw in desc]-6,6),FALSE))</f>
        <v>me 42</v>
      </c>
      <c r="Q3132" s="1" t="b">
        <f>IF(LEN([manuell])=0,IFERROR([kw fine in title]*1,IFERROR(SUMPRODUCT(COUNTIF(IsDigits,MID([kw in desc],ROW($A$1:$A$150),1)))=LEN([kw in desc]),#N/A)),[manuell])</f>
        <v>0</v>
      </c>
      <c r="R3132" s="1" t="str">
        <f>IF([pos kw in title]&gt;0,MID(J3132,#REF!,4),IF([first '# in title]&gt;0,MID([title],[first '# in title],3),IF([first '# in title]&gt;0,MID([desc],#REF!,3),VLOOKUP([productid],$G$2:$R$1386,8))))</f>
        <v xml:space="preserve">42 </v>
      </c>
      <c r="S3132" s="1" t="e">
        <f>IF([kw in desc]=[kw rough in title],[kw in desc]*1,IFERROR(LEFT([kw_dirty],3)*1,IFERROR(LEFT([kw_dirty],2)*1,"n.a.")))</f>
        <v>#N/A</v>
      </c>
      <c r="T3132" s="1"/>
      <c r="U3132" s="1">
        <f>VLOOKUP(Tabelle1[[#This Row],[productid]],Tabelle2[#All],2,FALSE)</f>
        <v>42</v>
      </c>
    </row>
    <row r="3133" spans="1:21" hidden="1">
      <c r="A3133" t="s">
        <v>2837</v>
      </c>
      <c r="B3133">
        <v>2429</v>
      </c>
      <c r="C3133">
        <v>289859</v>
      </c>
      <c r="D3133" t="s">
        <v>5250</v>
      </c>
      <c r="E3133" t="s">
        <v>5251</v>
      </c>
      <c r="F3133">
        <v>18406</v>
      </c>
      <c r="G3133">
        <v>3712883</v>
      </c>
      <c r="H3133">
        <f t="shared" si="48"/>
        <v>20</v>
      </c>
      <c r="I3133">
        <f t="array" ref="I3133">MIN(IFERROR(FIND(IstNumbers,A3133),""))</f>
        <v>17</v>
      </c>
      <c r="J3133" s="1" t="str">
        <f>IF([first '# in title]&lt;[pos kw in title],MID([title],[pos kw in title]-6,6),#N/A)</f>
        <v xml:space="preserve">ur 16 </v>
      </c>
      <c r="K313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33" s="1">
        <f>IFERROR(FIND("kW",[desc]),0)</f>
        <v>71</v>
      </c>
      <c r="M3133">
        <f t="array" ref="M3133">MIN(IFERROR(FIND(IstNumbers,E3133),""))</f>
        <v>29</v>
      </c>
      <c r="N3133" s="1" t="str">
        <f>IF([first '# in desc]&lt;[pos kw in desc],MID([desc],[pos kw in desc]-7,7))</f>
        <v xml:space="preserve">­me 16 </v>
      </c>
      <c r="O313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33" s="1" t="str">
        <f>TRIM(IF([first '# in desc]&lt;[pos kw in desc],MID([desc],[pos kw in desc]-6,6),FALSE))</f>
        <v>me 16</v>
      </c>
      <c r="Q3133" s="1">
        <f>IF(LEN([manuell])=0,IFERROR([kw fine in title]*1,IFERROR(SUMPRODUCT(COUNTIF(IsDigits,MID([kw in desc],ROW($A$1:$A$150),1)))=LEN([kw in desc]),#N/A)),[manuell])</f>
        <v>16</v>
      </c>
      <c r="R3133" s="1" t="e">
        <f>IF([pos kw in title]&gt;0,MID(J3133,#REF!,4),IF([first '# in title]&gt;0,MID([title],[first '# in title],3),IF([first '# in title]&gt;0,MID([desc],#REF!,3),VLOOKUP([productid],$G$2:$R$1386,8))))</f>
        <v>#REF!</v>
      </c>
      <c r="S3133" s="1" t="str">
        <f>IF([kw in desc]=[kw rough in title],[kw in desc]*1,IFERROR(LEFT([kw_dirty],3)*1,IFERROR(LEFT([kw_dirty],2)*1,"n.a.")))</f>
        <v>n.a.</v>
      </c>
      <c r="T3133" s="1"/>
      <c r="U3133" s="1">
        <f>VLOOKUP(Tabelle1[[#This Row],[productid]],Tabelle2[#All],2,FALSE)</f>
        <v>16</v>
      </c>
    </row>
    <row r="3134" spans="1:21" hidden="1">
      <c r="A3134" t="s">
        <v>5175</v>
      </c>
      <c r="B3134">
        <v>3405</v>
      </c>
      <c r="C3134">
        <v>289859</v>
      </c>
      <c r="D3134" t="s">
        <v>5252</v>
      </c>
      <c r="E3134" t="s">
        <v>3999</v>
      </c>
      <c r="F3134">
        <v>18406</v>
      </c>
      <c r="G3134">
        <v>1750863</v>
      </c>
      <c r="H3134">
        <f t="shared" si="48"/>
        <v>0</v>
      </c>
      <c r="I3134">
        <f t="array" ref="I3134">MIN(IFERROR(FIND(IstNumbers,A3134),""))</f>
        <v>12</v>
      </c>
      <c r="J3134" s="1" t="e">
        <f>IF([first '# in title]&lt;[pos kw in title],MID([title],[pos kw in title]-6,6),#N/A)</f>
        <v>#N/A</v>
      </c>
      <c r="K3134" s="1" t="e">
        <f>IFERROR(MID(SUBSTITUTE([kw rough in title],",","."),FIND("(",[kw rough in title])+1,20),SUBSTITUTE(IFERROR(MID([kw rough in title],FIND(" ",[kw rough in title])+1,20),[kw rough in title]),",","."))</f>
        <v>#N/A</v>
      </c>
      <c r="L3134" s="1">
        <f>IFERROR(FIND("kW",[desc]),0)</f>
        <v>70</v>
      </c>
      <c r="M3134">
        <f t="array" ref="M3134">MIN(IFERROR(FIND(IstNumbers,E3134),""))</f>
        <v>34</v>
      </c>
      <c r="N3134" s="1" t="str">
        <f>IF([first '# in desc]&lt;[pos kw in desc],MID([desc],[pos kw in desc]-7,7))</f>
        <v xml:space="preserve">­me 42 </v>
      </c>
      <c r="O31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34" s="1" t="str">
        <f>TRIM(IF([first '# in desc]&lt;[pos kw in desc],MID([desc],[pos kw in desc]-6,6),FALSE))</f>
        <v>me 42</v>
      </c>
      <c r="Q3134" s="1" t="b">
        <f>IF(LEN([manuell])=0,IFERROR([kw fine in title]*1,IFERROR(SUMPRODUCT(COUNTIF(IsDigits,MID([kw in desc],ROW($A$1:$A$150),1)))=LEN([kw in desc]),#N/A)),[manuell])</f>
        <v>0</v>
      </c>
      <c r="R3134" s="1" t="str">
        <f>IF([pos kw in title]&gt;0,MID(J3134,#REF!,4),IF([first '# in title]&gt;0,MID([title],[first '# in title],3),IF([first '# in title]&gt;0,MID([desc],#REF!,3),VLOOKUP([productid],$G$2:$R$1386,8))))</f>
        <v xml:space="preserve">42 </v>
      </c>
      <c r="S3134" s="1" t="e">
        <f>IF([kw in desc]=[kw rough in title],[kw in desc]*1,IFERROR(LEFT([kw_dirty],3)*1,IFERROR(LEFT([kw_dirty],2)*1,"n.a.")))</f>
        <v>#N/A</v>
      </c>
      <c r="T3134" s="1"/>
      <c r="U3134" s="1">
        <f>VLOOKUP(Tabelle1[[#This Row],[productid]],Tabelle2[#All],2,FALSE)</f>
        <v>42</v>
      </c>
    </row>
    <row r="3135" spans="1:21">
      <c r="A3135" t="s">
        <v>4234</v>
      </c>
      <c r="B3135">
        <v>1794</v>
      </c>
      <c r="C3135">
        <v>223861</v>
      </c>
      <c r="D3135" t="s">
        <v>5253</v>
      </c>
      <c r="E3135" t="s">
        <v>4588</v>
      </c>
      <c r="F3135">
        <v>18406</v>
      </c>
      <c r="G3135">
        <v>3725833</v>
      </c>
      <c r="H3135">
        <f t="shared" si="48"/>
        <v>0</v>
      </c>
      <c r="I3135">
        <f t="array" ref="I3135">MIN(IFERROR(FIND(IstNumbers,A3135),""))</f>
        <v>15</v>
      </c>
      <c r="J3135" s="1" t="e">
        <f>IF([first '# in title]&lt;[pos kw in title],MID([title],[pos kw in title]-6,6),#N/A)</f>
        <v>#N/A</v>
      </c>
      <c r="K3135" s="1" t="e">
        <f>IFERROR(MID(SUBSTITUTE([kw rough in title],",","."),FIND("(",[kw rough in title])+1,20),SUBSTITUTE(IFERROR(MID([kw rough in title],FIND(" ",[kw rough in title])+1,20),[kw rough in title]),",","."))</f>
        <v>#N/A</v>
      </c>
      <c r="L3135" s="1">
        <f>IFERROR(FIND("kW",[desc]),0)</f>
        <v>0</v>
      </c>
      <c r="M3135">
        <f t="array" ref="M3135">MIN(IFERROR(FIND(IstNumbers,E3135),""))</f>
        <v>25</v>
      </c>
      <c r="N3135" s="1" t="b">
        <f>IF([first '# in desc]&lt;[pos kw in desc],MID([desc],[pos kw in desc]-7,7))</f>
        <v>0</v>
      </c>
      <c r="O31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35" s="1" t="str">
        <f>TRIM(IF([first '# in desc]&lt;[pos kw in desc],MID([desc],[pos kw in desc]-6,6),FALSE))</f>
        <v>FALSCH</v>
      </c>
      <c r="Q3135" s="1" t="b">
        <f>IF(LEN([manuell])=0,IFERROR([kw fine in title]*1,IFERROR(SUMPRODUCT(COUNTIF(IsDigits,MID([kw in desc],ROW($A$1:$A$150),1)))=LEN([kw in desc]),#N/A)),[manuell])</f>
        <v>0</v>
      </c>
      <c r="R3135" s="1" t="str">
        <f>IF([pos kw in title]&gt;0,MID(J3135,#REF!,4),IF([first '# in title]&gt;0,MID([title],[first '# in title],3),IF([first '# in title]&gt;0,MID([desc],#REF!,3),VLOOKUP([productid],$G$2:$R$1386,8))))</f>
        <v>24D</v>
      </c>
      <c r="S3135" s="1" t="e">
        <f>IF([kw in desc]=[kw rough in title],[kw in desc]*1,IFERROR(LEFT([kw_dirty],3)*1,IFERROR(LEFT([kw_dirty],2)*1,"n.a.")))</f>
        <v>#N/A</v>
      </c>
      <c r="T3135" s="1"/>
      <c r="U3135" s="1" t="e">
        <f>VLOOKUP(Tabelle1[[#This Row],[productid]],Tabelle2[#All],2,FALSE)</f>
        <v>#N/A</v>
      </c>
    </row>
    <row r="3136" spans="1:21" hidden="1">
      <c r="A3136" t="s">
        <v>1307</v>
      </c>
      <c r="B3136">
        <v>3470</v>
      </c>
      <c r="C3136">
        <v>289859</v>
      </c>
      <c r="D3136" t="s">
        <v>5254</v>
      </c>
      <c r="E3136" t="s">
        <v>5255</v>
      </c>
      <c r="F3136">
        <v>18406</v>
      </c>
      <c r="G3136">
        <v>3497887</v>
      </c>
      <c r="H3136">
        <f t="shared" si="48"/>
        <v>0</v>
      </c>
      <c r="I3136">
        <f t="array" ref="I3136">MIN(IFERROR(FIND(IstNumbers,A3136),""))</f>
        <v>13</v>
      </c>
      <c r="J3136" s="1" t="e">
        <f>IF([first '# in title]&lt;[pos kw in title],MID([title],[pos kw in title]-6,6),#N/A)</f>
        <v>#N/A</v>
      </c>
      <c r="K3136" s="1" t="e">
        <f>IFERROR(MID(SUBSTITUTE([kw rough in title],",","."),FIND("(",[kw rough in title])+1,20),SUBSTITUTE(IFERROR(MID([kw rough in title],FIND(" ",[kw rough in title])+1,20),[kw rough in title]),",","."))</f>
        <v>#N/A</v>
      </c>
      <c r="L3136" s="1">
        <f>IFERROR(FIND("kW",[desc]),0)</f>
        <v>70</v>
      </c>
      <c r="M3136">
        <f t="array" ref="M3136">MIN(IFERROR(FIND(IstNumbers,E3136),""))</f>
        <v>34</v>
      </c>
      <c r="N3136" s="1" t="str">
        <f>IF([first '# in desc]&lt;[pos kw in desc],MID([desc],[pos kw in desc]-7,7))</f>
        <v xml:space="preserve">­me 42 </v>
      </c>
      <c r="O31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36" s="1" t="str">
        <f>TRIM(IF([first '# in desc]&lt;[pos kw in desc],MID([desc],[pos kw in desc]-6,6),FALSE))</f>
        <v>me 42</v>
      </c>
      <c r="Q3136" s="1" t="b">
        <f>IF(LEN([manuell])=0,IFERROR([kw fine in title]*1,IFERROR(SUMPRODUCT(COUNTIF(IsDigits,MID([kw in desc],ROW($A$1:$A$150),1)))=LEN([kw in desc]),#N/A)),[manuell])</f>
        <v>0</v>
      </c>
      <c r="R3136" s="1" t="str">
        <f>IF([pos kw in title]&gt;0,MID(J3136,#REF!,4),IF([first '# in title]&gt;0,MID([title],[first '# in title],3),IF([first '# in title]&gt;0,MID([desc],#REF!,3),VLOOKUP([productid],$G$2:$R$1386,8))))</f>
        <v xml:space="preserve">42 </v>
      </c>
      <c r="S3136" s="1" t="e">
        <f>IF([kw in desc]=[kw rough in title],[kw in desc]*1,IFERROR(LEFT([kw_dirty],3)*1,IFERROR(LEFT([kw_dirty],2)*1,"n.a.")))</f>
        <v>#N/A</v>
      </c>
      <c r="T3136" s="1"/>
      <c r="U3136" s="1">
        <f>VLOOKUP(Tabelle1[[#This Row],[productid]],Tabelle2[#All],2,FALSE)</f>
        <v>42</v>
      </c>
    </row>
    <row r="3137" spans="1:21" hidden="1">
      <c r="A3137" t="s">
        <v>2837</v>
      </c>
      <c r="B3137">
        <v>2429</v>
      </c>
      <c r="C3137">
        <v>289859</v>
      </c>
      <c r="D3137" t="s">
        <v>5256</v>
      </c>
      <c r="E3137" t="s">
        <v>5257</v>
      </c>
      <c r="F3137">
        <v>18406</v>
      </c>
      <c r="G3137">
        <v>3712883</v>
      </c>
      <c r="H3137">
        <f t="shared" si="48"/>
        <v>20</v>
      </c>
      <c r="I3137">
        <f t="array" ref="I3137">MIN(IFERROR(FIND(IstNumbers,A3137),""))</f>
        <v>17</v>
      </c>
      <c r="J3137" s="1" t="str">
        <f>IF([first '# in title]&lt;[pos kw in title],MID([title],[pos kw in title]-6,6),#N/A)</f>
        <v xml:space="preserve">ur 16 </v>
      </c>
      <c r="K313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37" s="1">
        <f>IFERROR(FIND("kW",[desc]),0)</f>
        <v>71</v>
      </c>
      <c r="M3137">
        <f t="array" ref="M3137">MIN(IFERROR(FIND(IstNumbers,E3137),""))</f>
        <v>29</v>
      </c>
      <c r="N3137" s="1" t="str">
        <f>IF([first '# in desc]&lt;[pos kw in desc],MID([desc],[pos kw in desc]-7,7))</f>
        <v xml:space="preserve">­me 16 </v>
      </c>
      <c r="O313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37" s="1" t="str">
        <f>TRIM(IF([first '# in desc]&lt;[pos kw in desc],MID([desc],[pos kw in desc]-6,6),FALSE))</f>
        <v>me 16</v>
      </c>
      <c r="Q3137" s="1">
        <f>IF(LEN([manuell])=0,IFERROR([kw fine in title]*1,IFERROR(SUMPRODUCT(COUNTIF(IsDigits,MID([kw in desc],ROW($A$1:$A$150),1)))=LEN([kw in desc]),#N/A)),[manuell])</f>
        <v>16</v>
      </c>
      <c r="R3137" s="1" t="e">
        <f>IF([pos kw in title]&gt;0,MID(J3137,#REF!,4),IF([first '# in title]&gt;0,MID([title],[first '# in title],3),IF([first '# in title]&gt;0,MID([desc],#REF!,3),VLOOKUP([productid],$G$2:$R$1386,8))))</f>
        <v>#REF!</v>
      </c>
      <c r="S3137" s="1" t="str">
        <f>IF([kw in desc]=[kw rough in title],[kw in desc]*1,IFERROR(LEFT([kw_dirty],3)*1,IFERROR(LEFT([kw_dirty],2)*1,"n.a.")))</f>
        <v>n.a.</v>
      </c>
      <c r="T3137" s="1"/>
      <c r="U3137" s="1">
        <f>VLOOKUP(Tabelle1[[#This Row],[productid]],Tabelle2[#All],2,FALSE)</f>
        <v>16</v>
      </c>
    </row>
    <row r="3138" spans="1:21" hidden="1">
      <c r="A3138" t="s">
        <v>5175</v>
      </c>
      <c r="B3138">
        <v>3405</v>
      </c>
      <c r="C3138">
        <v>289859</v>
      </c>
      <c r="D3138" t="s">
        <v>5258</v>
      </c>
      <c r="E3138" t="s">
        <v>4756</v>
      </c>
      <c r="F3138">
        <v>18406</v>
      </c>
      <c r="G3138">
        <v>1750863</v>
      </c>
      <c r="H3138">
        <f t="shared" si="48"/>
        <v>0</v>
      </c>
      <c r="I3138">
        <f t="array" ref="I3138">MIN(IFERROR(FIND(IstNumbers,A3138),""))</f>
        <v>12</v>
      </c>
      <c r="J3138" s="1" t="e">
        <f>IF([first '# in title]&lt;[pos kw in title],MID([title],[pos kw in title]-6,6),#N/A)</f>
        <v>#N/A</v>
      </c>
      <c r="K3138" s="1" t="e">
        <f>IFERROR(MID(SUBSTITUTE([kw rough in title],",","."),FIND("(",[kw rough in title])+1,20),SUBSTITUTE(IFERROR(MID([kw rough in title],FIND(" ",[kw rough in title])+1,20),[kw rough in title]),",","."))</f>
        <v>#N/A</v>
      </c>
      <c r="L3138" s="1">
        <f>IFERROR(FIND("kW",[desc]),0)</f>
        <v>70</v>
      </c>
      <c r="M3138">
        <f t="array" ref="M3138">MIN(IFERROR(FIND(IstNumbers,E3138),""))</f>
        <v>34</v>
      </c>
      <c r="N3138" s="1" t="str">
        <f>IF([first '# in desc]&lt;[pos kw in desc],MID([desc],[pos kw in desc]-7,7))</f>
        <v xml:space="preserve">­me 42 </v>
      </c>
      <c r="O31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38" s="1" t="str">
        <f>TRIM(IF([first '# in desc]&lt;[pos kw in desc],MID([desc],[pos kw in desc]-6,6),FALSE))</f>
        <v>me 42</v>
      </c>
      <c r="Q3138" s="1" t="b">
        <f>IF(LEN([manuell])=0,IFERROR([kw fine in title]*1,IFERROR(SUMPRODUCT(COUNTIF(IsDigits,MID([kw in desc],ROW($A$1:$A$150),1)))=LEN([kw in desc]),#N/A)),[manuell])</f>
        <v>0</v>
      </c>
      <c r="R3138" s="1" t="str">
        <f>IF([pos kw in title]&gt;0,MID(J3138,#REF!,4),IF([first '# in title]&gt;0,MID([title],[first '# in title],3),IF([first '# in title]&gt;0,MID([desc],#REF!,3),VLOOKUP([productid],$G$2:$R$1386,8))))</f>
        <v xml:space="preserve">42 </v>
      </c>
      <c r="S3138" s="1" t="e">
        <f>IF([kw in desc]=[kw rough in title],[kw in desc]*1,IFERROR(LEFT([kw_dirty],3)*1,IFERROR(LEFT([kw_dirty],2)*1,"n.a.")))</f>
        <v>#N/A</v>
      </c>
      <c r="T3138" s="1"/>
      <c r="U3138" s="1">
        <f>VLOOKUP(Tabelle1[[#This Row],[productid]],Tabelle2[#All],2,FALSE)</f>
        <v>42</v>
      </c>
    </row>
    <row r="3139" spans="1:21">
      <c r="A3139" t="s">
        <v>4234</v>
      </c>
      <c r="B3139">
        <v>1795</v>
      </c>
      <c r="C3139">
        <v>223861</v>
      </c>
      <c r="D3139" t="s">
        <v>5259</v>
      </c>
      <c r="E3139" t="s">
        <v>3831</v>
      </c>
      <c r="F3139">
        <v>18406</v>
      </c>
      <c r="G3139">
        <v>3725833</v>
      </c>
      <c r="H3139">
        <f t="shared" si="48"/>
        <v>0</v>
      </c>
      <c r="I3139">
        <f t="array" ref="I3139">MIN(IFERROR(FIND(IstNumbers,A3139),""))</f>
        <v>15</v>
      </c>
      <c r="J3139" s="1" t="e">
        <f>IF([first '# in title]&lt;[pos kw in title],MID([title],[pos kw in title]-6,6),#N/A)</f>
        <v>#N/A</v>
      </c>
      <c r="K3139" s="1" t="e">
        <f>IFERROR(MID(SUBSTITUTE([kw rough in title],",","."),FIND("(",[kw rough in title])+1,20),SUBSTITUTE(IFERROR(MID([kw rough in title],FIND(" ",[kw rough in title])+1,20),[kw rough in title]),",","."))</f>
        <v>#N/A</v>
      </c>
      <c r="L3139" s="1">
        <f>IFERROR(FIND("kW",[desc]),0)</f>
        <v>0</v>
      </c>
      <c r="M3139">
        <f t="array" ref="M3139">MIN(IFERROR(FIND(IstNumbers,E3139),""))</f>
        <v>25</v>
      </c>
      <c r="N3139" s="1" t="b">
        <f>IF([first '# in desc]&lt;[pos kw in desc],MID([desc],[pos kw in desc]-7,7))</f>
        <v>0</v>
      </c>
      <c r="O31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39" s="1" t="str">
        <f>TRIM(IF([first '# in desc]&lt;[pos kw in desc],MID([desc],[pos kw in desc]-6,6),FALSE))</f>
        <v>FALSCH</v>
      </c>
      <c r="Q3139" s="1" t="b">
        <f>IF(LEN([manuell])=0,IFERROR([kw fine in title]*1,IFERROR(SUMPRODUCT(COUNTIF(IsDigits,MID([kw in desc],ROW($A$1:$A$150),1)))=LEN([kw in desc]),#N/A)),[manuell])</f>
        <v>0</v>
      </c>
      <c r="R3139" s="1" t="str">
        <f>IF([pos kw in title]&gt;0,MID(J3139,#REF!,4),IF([first '# in title]&gt;0,MID([title],[first '# in title],3),IF([first '# in title]&gt;0,MID([desc],#REF!,3),VLOOKUP([productid],$G$2:$R$1386,8))))</f>
        <v>24D</v>
      </c>
      <c r="S3139" s="1" t="e">
        <f>IF([kw in desc]=[kw rough in title],[kw in desc]*1,IFERROR(LEFT([kw_dirty],3)*1,IFERROR(LEFT([kw_dirty],2)*1,"n.a.")))</f>
        <v>#N/A</v>
      </c>
      <c r="T3139" s="1"/>
      <c r="U3139" s="1" t="e">
        <f>VLOOKUP(Tabelle1[[#This Row],[productid]],Tabelle2[#All],2,FALSE)</f>
        <v>#N/A</v>
      </c>
    </row>
    <row r="3140" spans="1:21" hidden="1">
      <c r="A3140" t="s">
        <v>1307</v>
      </c>
      <c r="B3140">
        <v>3470</v>
      </c>
      <c r="C3140">
        <v>289859</v>
      </c>
      <c r="D3140" t="s">
        <v>5260</v>
      </c>
      <c r="E3140" t="s">
        <v>5261</v>
      </c>
      <c r="F3140">
        <v>18406</v>
      </c>
      <c r="G3140">
        <v>3497887</v>
      </c>
      <c r="H3140">
        <f t="shared" ref="H3140:H3203" si="49">IFERROR(FIND("kW",A3140),0)</f>
        <v>0</v>
      </c>
      <c r="I3140">
        <f t="array" ref="I3140">MIN(IFERROR(FIND(IstNumbers,A3140),""))</f>
        <v>13</v>
      </c>
      <c r="J3140" s="1" t="e">
        <f>IF([first '# in title]&lt;[pos kw in title],MID([title],[pos kw in title]-6,6),#N/A)</f>
        <v>#N/A</v>
      </c>
      <c r="K3140" s="1" t="e">
        <f>IFERROR(MID(SUBSTITUTE([kw rough in title],",","."),FIND("(",[kw rough in title])+1,20),SUBSTITUTE(IFERROR(MID([kw rough in title],FIND(" ",[kw rough in title])+1,20),[kw rough in title]),",","."))</f>
        <v>#N/A</v>
      </c>
      <c r="L3140" s="1">
        <f>IFERROR(FIND("kW",[desc]),0)</f>
        <v>70</v>
      </c>
      <c r="M3140">
        <f t="array" ref="M3140">MIN(IFERROR(FIND(IstNumbers,E3140),""))</f>
        <v>34</v>
      </c>
      <c r="N3140" s="1" t="str">
        <f>IF([first '# in desc]&lt;[pos kw in desc],MID([desc],[pos kw in desc]-7,7))</f>
        <v xml:space="preserve">­me 42 </v>
      </c>
      <c r="O31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40" s="1" t="str">
        <f>TRIM(IF([first '# in desc]&lt;[pos kw in desc],MID([desc],[pos kw in desc]-6,6),FALSE))</f>
        <v>me 42</v>
      </c>
      <c r="Q3140" s="1" t="b">
        <f>IF(LEN([manuell])=0,IFERROR([kw fine in title]*1,IFERROR(SUMPRODUCT(COUNTIF(IsDigits,MID([kw in desc],ROW($A$1:$A$150),1)))=LEN([kw in desc]),#N/A)),[manuell])</f>
        <v>0</v>
      </c>
      <c r="R3140" s="1" t="str">
        <f>IF([pos kw in title]&gt;0,MID(J3140,#REF!,4),IF([first '# in title]&gt;0,MID([title],[first '# in title],3),IF([first '# in title]&gt;0,MID([desc],#REF!,3),VLOOKUP([productid],$G$2:$R$1386,8))))</f>
        <v xml:space="preserve">42 </v>
      </c>
      <c r="S3140" s="1" t="e">
        <f>IF([kw in desc]=[kw rough in title],[kw in desc]*1,IFERROR(LEFT([kw_dirty],3)*1,IFERROR(LEFT([kw_dirty],2)*1,"n.a.")))</f>
        <v>#N/A</v>
      </c>
      <c r="T3140" s="1"/>
      <c r="U3140" s="1">
        <f>VLOOKUP(Tabelle1[[#This Row],[productid]],Tabelle2[#All],2,FALSE)</f>
        <v>42</v>
      </c>
    </row>
    <row r="3141" spans="1:21" hidden="1">
      <c r="A3141" t="s">
        <v>2837</v>
      </c>
      <c r="B3141">
        <v>2429</v>
      </c>
      <c r="C3141">
        <v>289859</v>
      </c>
      <c r="D3141" t="s">
        <v>5262</v>
      </c>
      <c r="E3141" t="s">
        <v>5263</v>
      </c>
      <c r="F3141">
        <v>18406</v>
      </c>
      <c r="G3141">
        <v>3712883</v>
      </c>
      <c r="H3141">
        <f t="shared" si="49"/>
        <v>20</v>
      </c>
      <c r="I3141">
        <f t="array" ref="I3141">MIN(IFERROR(FIND(IstNumbers,A3141),""))</f>
        <v>17</v>
      </c>
      <c r="J3141" s="1" t="str">
        <f>IF([first '# in title]&lt;[pos kw in title],MID([title],[pos kw in title]-6,6),#N/A)</f>
        <v xml:space="preserve">ur 16 </v>
      </c>
      <c r="K314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41" s="1">
        <f>IFERROR(FIND("kW",[desc]),0)</f>
        <v>71</v>
      </c>
      <c r="M3141">
        <f t="array" ref="M3141">MIN(IFERROR(FIND(IstNumbers,E3141),""))</f>
        <v>29</v>
      </c>
      <c r="N3141" s="1" t="str">
        <f>IF([first '# in desc]&lt;[pos kw in desc],MID([desc],[pos kw in desc]-7,7))</f>
        <v xml:space="preserve">­me 16 </v>
      </c>
      <c r="O314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41" s="1" t="str">
        <f>TRIM(IF([first '# in desc]&lt;[pos kw in desc],MID([desc],[pos kw in desc]-6,6),FALSE))</f>
        <v>me 16</v>
      </c>
      <c r="Q3141" s="1">
        <f>IF(LEN([manuell])=0,IFERROR([kw fine in title]*1,IFERROR(SUMPRODUCT(COUNTIF(IsDigits,MID([kw in desc],ROW($A$1:$A$150),1)))=LEN([kw in desc]),#N/A)),[manuell])</f>
        <v>16</v>
      </c>
      <c r="R3141" s="1" t="e">
        <f>IF([pos kw in title]&gt;0,MID(J3141,#REF!,4),IF([first '# in title]&gt;0,MID([title],[first '# in title],3),IF([first '# in title]&gt;0,MID([desc],#REF!,3),VLOOKUP([productid],$G$2:$R$1386,8))))</f>
        <v>#REF!</v>
      </c>
      <c r="S3141" s="1" t="str">
        <f>IF([kw in desc]=[kw rough in title],[kw in desc]*1,IFERROR(LEFT([kw_dirty],3)*1,IFERROR(LEFT([kw_dirty],2)*1,"n.a.")))</f>
        <v>n.a.</v>
      </c>
      <c r="T3141" s="1"/>
      <c r="U3141" s="1">
        <f>VLOOKUP(Tabelle1[[#This Row],[productid]],Tabelle2[#All],2,FALSE)</f>
        <v>16</v>
      </c>
    </row>
    <row r="3142" spans="1:21" hidden="1">
      <c r="A3142" t="s">
        <v>5175</v>
      </c>
      <c r="B3142">
        <v>3405</v>
      </c>
      <c r="C3142">
        <v>289859</v>
      </c>
      <c r="D3142" t="s">
        <v>5264</v>
      </c>
      <c r="E3142" t="s">
        <v>4730</v>
      </c>
      <c r="F3142">
        <v>18406</v>
      </c>
      <c r="G3142">
        <v>1750863</v>
      </c>
      <c r="H3142">
        <f t="shared" si="49"/>
        <v>0</v>
      </c>
      <c r="I3142">
        <f t="array" ref="I3142">MIN(IFERROR(FIND(IstNumbers,A3142),""))</f>
        <v>12</v>
      </c>
      <c r="J3142" s="1" t="e">
        <f>IF([first '# in title]&lt;[pos kw in title],MID([title],[pos kw in title]-6,6),#N/A)</f>
        <v>#N/A</v>
      </c>
      <c r="K3142" s="1" t="e">
        <f>IFERROR(MID(SUBSTITUTE([kw rough in title],",","."),FIND("(",[kw rough in title])+1,20),SUBSTITUTE(IFERROR(MID([kw rough in title],FIND(" ",[kw rough in title])+1,20),[kw rough in title]),",","."))</f>
        <v>#N/A</v>
      </c>
      <c r="L3142" s="1">
        <f>IFERROR(FIND("kW",[desc]),0)</f>
        <v>70</v>
      </c>
      <c r="M3142">
        <f t="array" ref="M3142">MIN(IFERROR(FIND(IstNumbers,E3142),""))</f>
        <v>34</v>
      </c>
      <c r="N3142" s="1" t="str">
        <f>IF([first '# in desc]&lt;[pos kw in desc],MID([desc],[pos kw in desc]-7,7))</f>
        <v xml:space="preserve">­me 42 </v>
      </c>
      <c r="O31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42" s="1" t="str">
        <f>TRIM(IF([first '# in desc]&lt;[pos kw in desc],MID([desc],[pos kw in desc]-6,6),FALSE))</f>
        <v>me 42</v>
      </c>
      <c r="Q3142" s="1" t="b">
        <f>IF(LEN([manuell])=0,IFERROR([kw fine in title]*1,IFERROR(SUMPRODUCT(COUNTIF(IsDigits,MID([kw in desc],ROW($A$1:$A$150),1)))=LEN([kw in desc]),#N/A)),[manuell])</f>
        <v>0</v>
      </c>
      <c r="R3142" s="1" t="str">
        <f>IF([pos kw in title]&gt;0,MID(J3142,#REF!,4),IF([first '# in title]&gt;0,MID([title],[first '# in title],3),IF([first '# in title]&gt;0,MID([desc],#REF!,3),VLOOKUP([productid],$G$2:$R$1386,8))))</f>
        <v xml:space="preserve">42 </v>
      </c>
      <c r="S3142" s="1" t="e">
        <f>IF([kw in desc]=[kw rough in title],[kw in desc]*1,IFERROR(LEFT([kw_dirty],3)*1,IFERROR(LEFT([kw_dirty],2)*1,"n.a.")))</f>
        <v>#N/A</v>
      </c>
      <c r="T3142" s="1"/>
      <c r="U3142" s="1">
        <f>VLOOKUP(Tabelle1[[#This Row],[productid]],Tabelle2[#All],2,FALSE)</f>
        <v>42</v>
      </c>
    </row>
    <row r="3143" spans="1:21">
      <c r="A3143" t="s">
        <v>4234</v>
      </c>
      <c r="B3143">
        <v>1795</v>
      </c>
      <c r="C3143">
        <v>223861</v>
      </c>
      <c r="D3143" t="s">
        <v>5265</v>
      </c>
      <c r="E3143" t="s">
        <v>4918</v>
      </c>
      <c r="F3143">
        <v>18406</v>
      </c>
      <c r="G3143">
        <v>3725833</v>
      </c>
      <c r="H3143">
        <f t="shared" si="49"/>
        <v>0</v>
      </c>
      <c r="I3143">
        <f t="array" ref="I3143">MIN(IFERROR(FIND(IstNumbers,A3143),""))</f>
        <v>15</v>
      </c>
      <c r="J3143" s="1" t="e">
        <f>IF([first '# in title]&lt;[pos kw in title],MID([title],[pos kw in title]-6,6),#N/A)</f>
        <v>#N/A</v>
      </c>
      <c r="K3143" s="1" t="e">
        <f>IFERROR(MID(SUBSTITUTE([kw rough in title],",","."),FIND("(",[kw rough in title])+1,20),SUBSTITUTE(IFERROR(MID([kw rough in title],FIND(" ",[kw rough in title])+1,20),[kw rough in title]),",","."))</f>
        <v>#N/A</v>
      </c>
      <c r="L3143" s="1">
        <f>IFERROR(FIND("kW",[desc]),0)</f>
        <v>0</v>
      </c>
      <c r="M3143">
        <f t="array" ref="M3143">MIN(IFERROR(FIND(IstNumbers,E3143),""))</f>
        <v>25</v>
      </c>
      <c r="N3143" s="1" t="b">
        <f>IF([first '# in desc]&lt;[pos kw in desc],MID([desc],[pos kw in desc]-7,7))</f>
        <v>0</v>
      </c>
      <c r="O31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43" s="1" t="str">
        <f>TRIM(IF([first '# in desc]&lt;[pos kw in desc],MID([desc],[pos kw in desc]-6,6),FALSE))</f>
        <v>FALSCH</v>
      </c>
      <c r="Q3143" s="1" t="b">
        <f>IF(LEN([manuell])=0,IFERROR([kw fine in title]*1,IFERROR(SUMPRODUCT(COUNTIF(IsDigits,MID([kw in desc],ROW($A$1:$A$150),1)))=LEN([kw in desc]),#N/A)),[manuell])</f>
        <v>0</v>
      </c>
      <c r="R3143" s="1" t="str">
        <f>IF([pos kw in title]&gt;0,MID(J3143,#REF!,4),IF([first '# in title]&gt;0,MID([title],[first '# in title],3),IF([first '# in title]&gt;0,MID([desc],#REF!,3),VLOOKUP([productid],$G$2:$R$1386,8))))</f>
        <v>24D</v>
      </c>
      <c r="S3143" s="1" t="e">
        <f>IF([kw in desc]=[kw rough in title],[kw in desc]*1,IFERROR(LEFT([kw_dirty],3)*1,IFERROR(LEFT([kw_dirty],2)*1,"n.a.")))</f>
        <v>#N/A</v>
      </c>
      <c r="T3143" s="1"/>
      <c r="U3143" s="1" t="e">
        <f>VLOOKUP(Tabelle1[[#This Row],[productid]],Tabelle2[#All],2,FALSE)</f>
        <v>#N/A</v>
      </c>
    </row>
    <row r="3144" spans="1:21" hidden="1">
      <c r="A3144" t="s">
        <v>1307</v>
      </c>
      <c r="B3144">
        <v>3470</v>
      </c>
      <c r="C3144">
        <v>289859</v>
      </c>
      <c r="D3144" t="s">
        <v>5266</v>
      </c>
      <c r="E3144" t="s">
        <v>5267</v>
      </c>
      <c r="F3144">
        <v>18406</v>
      </c>
      <c r="G3144">
        <v>3497887</v>
      </c>
      <c r="H3144">
        <f t="shared" si="49"/>
        <v>0</v>
      </c>
      <c r="I3144">
        <f t="array" ref="I3144">MIN(IFERROR(FIND(IstNumbers,A3144),""))</f>
        <v>13</v>
      </c>
      <c r="J3144" s="1" t="e">
        <f>IF([first '# in title]&lt;[pos kw in title],MID([title],[pos kw in title]-6,6),#N/A)</f>
        <v>#N/A</v>
      </c>
      <c r="K3144" s="1" t="e">
        <f>IFERROR(MID(SUBSTITUTE([kw rough in title],",","."),FIND("(",[kw rough in title])+1,20),SUBSTITUTE(IFERROR(MID([kw rough in title],FIND(" ",[kw rough in title])+1,20),[kw rough in title]),",","."))</f>
        <v>#N/A</v>
      </c>
      <c r="L3144" s="1">
        <f>IFERROR(FIND("kW",[desc]),0)</f>
        <v>70</v>
      </c>
      <c r="M3144">
        <f t="array" ref="M3144">MIN(IFERROR(FIND(IstNumbers,E3144),""))</f>
        <v>34</v>
      </c>
      <c r="N3144" s="1" t="str">
        <f>IF([first '# in desc]&lt;[pos kw in desc],MID([desc],[pos kw in desc]-7,7))</f>
        <v xml:space="preserve">­me 42 </v>
      </c>
      <c r="O31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44" s="1" t="str">
        <f>TRIM(IF([first '# in desc]&lt;[pos kw in desc],MID([desc],[pos kw in desc]-6,6),FALSE))</f>
        <v>me 42</v>
      </c>
      <c r="Q3144" s="1" t="b">
        <f>IF(LEN([manuell])=0,IFERROR([kw fine in title]*1,IFERROR(SUMPRODUCT(COUNTIF(IsDigits,MID([kw in desc],ROW($A$1:$A$150),1)))=LEN([kw in desc]),#N/A)),[manuell])</f>
        <v>0</v>
      </c>
      <c r="R3144" s="1" t="str">
        <f>IF([pos kw in title]&gt;0,MID(J3144,#REF!,4),IF([first '# in title]&gt;0,MID([title],[first '# in title],3),IF([first '# in title]&gt;0,MID([desc],#REF!,3),VLOOKUP([productid],$G$2:$R$1386,8))))</f>
        <v xml:space="preserve">42 </v>
      </c>
      <c r="S3144" s="1" t="e">
        <f>IF([kw in desc]=[kw rough in title],[kw in desc]*1,IFERROR(LEFT([kw_dirty],3)*1,IFERROR(LEFT([kw_dirty],2)*1,"n.a.")))</f>
        <v>#N/A</v>
      </c>
      <c r="T3144" s="1"/>
      <c r="U3144" s="1">
        <f>VLOOKUP(Tabelle1[[#This Row],[productid]],Tabelle2[#All],2,FALSE)</f>
        <v>42</v>
      </c>
    </row>
    <row r="3145" spans="1:21" hidden="1">
      <c r="A3145" t="s">
        <v>2837</v>
      </c>
      <c r="B3145">
        <v>2429</v>
      </c>
      <c r="C3145">
        <v>289859</v>
      </c>
      <c r="D3145" t="s">
        <v>5268</v>
      </c>
      <c r="E3145" t="s">
        <v>5269</v>
      </c>
      <c r="F3145">
        <v>18406</v>
      </c>
      <c r="G3145">
        <v>3712883</v>
      </c>
      <c r="H3145">
        <f t="shared" si="49"/>
        <v>20</v>
      </c>
      <c r="I3145">
        <f t="array" ref="I3145">MIN(IFERROR(FIND(IstNumbers,A3145),""))</f>
        <v>17</v>
      </c>
      <c r="J3145" s="1" t="str">
        <f>IF([first '# in title]&lt;[pos kw in title],MID([title],[pos kw in title]-6,6),#N/A)</f>
        <v xml:space="preserve">ur 16 </v>
      </c>
      <c r="K314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45" s="1">
        <f>IFERROR(FIND("kW",[desc]),0)</f>
        <v>71</v>
      </c>
      <c r="M3145">
        <f t="array" ref="M3145">MIN(IFERROR(FIND(IstNumbers,E3145),""))</f>
        <v>29</v>
      </c>
      <c r="N3145" s="1" t="str">
        <f>IF([first '# in desc]&lt;[pos kw in desc],MID([desc],[pos kw in desc]-7,7))</f>
        <v xml:space="preserve">­me 16 </v>
      </c>
      <c r="O314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45" s="1" t="str">
        <f>TRIM(IF([first '# in desc]&lt;[pos kw in desc],MID([desc],[pos kw in desc]-6,6),FALSE))</f>
        <v>me 16</v>
      </c>
      <c r="Q3145" s="1">
        <f>IF(LEN([manuell])=0,IFERROR([kw fine in title]*1,IFERROR(SUMPRODUCT(COUNTIF(IsDigits,MID([kw in desc],ROW($A$1:$A$150),1)))=LEN([kw in desc]),#N/A)),[manuell])</f>
        <v>16</v>
      </c>
      <c r="R3145" s="1" t="e">
        <f>IF([pos kw in title]&gt;0,MID(J3145,#REF!,4),IF([first '# in title]&gt;0,MID([title],[first '# in title],3),IF([first '# in title]&gt;0,MID([desc],#REF!,3),VLOOKUP([productid],$G$2:$R$1386,8))))</f>
        <v>#REF!</v>
      </c>
      <c r="S3145" s="1" t="str">
        <f>IF([kw in desc]=[kw rough in title],[kw in desc]*1,IFERROR(LEFT([kw_dirty],3)*1,IFERROR(LEFT([kw_dirty],2)*1,"n.a.")))</f>
        <v>n.a.</v>
      </c>
      <c r="T3145" s="1"/>
      <c r="U3145" s="1">
        <f>VLOOKUP(Tabelle1[[#This Row],[productid]],Tabelle2[#All],2,FALSE)</f>
        <v>16</v>
      </c>
    </row>
    <row r="3146" spans="1:21" hidden="1">
      <c r="A3146" t="s">
        <v>5175</v>
      </c>
      <c r="B3146">
        <v>3405</v>
      </c>
      <c r="C3146">
        <v>289859</v>
      </c>
      <c r="D3146" t="s">
        <v>5270</v>
      </c>
      <c r="E3146" t="s">
        <v>4735</v>
      </c>
      <c r="F3146">
        <v>18406</v>
      </c>
      <c r="G3146">
        <v>1750863</v>
      </c>
      <c r="H3146">
        <f t="shared" si="49"/>
        <v>0</v>
      </c>
      <c r="I3146">
        <f t="array" ref="I3146">MIN(IFERROR(FIND(IstNumbers,A3146),""))</f>
        <v>12</v>
      </c>
      <c r="J3146" s="1" t="e">
        <f>IF([first '# in title]&lt;[pos kw in title],MID([title],[pos kw in title]-6,6),#N/A)</f>
        <v>#N/A</v>
      </c>
      <c r="K3146" s="1" t="e">
        <f>IFERROR(MID(SUBSTITUTE([kw rough in title],",","."),FIND("(",[kw rough in title])+1,20),SUBSTITUTE(IFERROR(MID([kw rough in title],FIND(" ",[kw rough in title])+1,20),[kw rough in title]),",","."))</f>
        <v>#N/A</v>
      </c>
      <c r="L3146" s="1">
        <f>IFERROR(FIND("kW",[desc]),0)</f>
        <v>70</v>
      </c>
      <c r="M3146">
        <f t="array" ref="M3146">MIN(IFERROR(FIND(IstNumbers,E3146),""))</f>
        <v>34</v>
      </c>
      <c r="N3146" s="1" t="str">
        <f>IF([first '# in desc]&lt;[pos kw in desc],MID([desc],[pos kw in desc]-7,7))</f>
        <v xml:space="preserve">­me 42 </v>
      </c>
      <c r="O31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46" s="1" t="str">
        <f>TRIM(IF([first '# in desc]&lt;[pos kw in desc],MID([desc],[pos kw in desc]-6,6),FALSE))</f>
        <v>me 42</v>
      </c>
      <c r="Q3146" s="1" t="b">
        <f>IF(LEN([manuell])=0,IFERROR([kw fine in title]*1,IFERROR(SUMPRODUCT(COUNTIF(IsDigits,MID([kw in desc],ROW($A$1:$A$150),1)))=LEN([kw in desc]),#N/A)),[manuell])</f>
        <v>0</v>
      </c>
      <c r="R3146" s="1" t="str">
        <f>IF([pos kw in title]&gt;0,MID(J3146,#REF!,4),IF([first '# in title]&gt;0,MID([title],[first '# in title],3),IF([first '# in title]&gt;0,MID([desc],#REF!,3),VLOOKUP([productid],$G$2:$R$1386,8))))</f>
        <v xml:space="preserve">42 </v>
      </c>
      <c r="S3146" s="1" t="e">
        <f>IF([kw in desc]=[kw rough in title],[kw in desc]*1,IFERROR(LEFT([kw_dirty],3)*1,IFERROR(LEFT([kw_dirty],2)*1,"n.a.")))</f>
        <v>#N/A</v>
      </c>
      <c r="T3146" s="1"/>
      <c r="U3146" s="1">
        <f>VLOOKUP(Tabelle1[[#This Row],[productid]],Tabelle2[#All],2,FALSE)</f>
        <v>42</v>
      </c>
    </row>
    <row r="3147" spans="1:21">
      <c r="A3147" t="s">
        <v>4234</v>
      </c>
      <c r="B3147">
        <v>1795</v>
      </c>
      <c r="C3147">
        <v>223861</v>
      </c>
      <c r="D3147" t="s">
        <v>5271</v>
      </c>
      <c r="E3147" t="s">
        <v>4586</v>
      </c>
      <c r="F3147">
        <v>18406</v>
      </c>
      <c r="G3147">
        <v>3725833</v>
      </c>
      <c r="H3147">
        <f t="shared" si="49"/>
        <v>0</v>
      </c>
      <c r="I3147">
        <f t="array" ref="I3147">MIN(IFERROR(FIND(IstNumbers,A3147),""))</f>
        <v>15</v>
      </c>
      <c r="J3147" s="1" t="e">
        <f>IF([first '# in title]&lt;[pos kw in title],MID([title],[pos kw in title]-6,6),#N/A)</f>
        <v>#N/A</v>
      </c>
      <c r="K3147" s="1" t="e">
        <f>IFERROR(MID(SUBSTITUTE([kw rough in title],",","."),FIND("(",[kw rough in title])+1,20),SUBSTITUTE(IFERROR(MID([kw rough in title],FIND(" ",[kw rough in title])+1,20),[kw rough in title]),",","."))</f>
        <v>#N/A</v>
      </c>
      <c r="L3147" s="1">
        <f>IFERROR(FIND("kW",[desc]),0)</f>
        <v>0</v>
      </c>
      <c r="M3147">
        <f t="array" ref="M3147">MIN(IFERROR(FIND(IstNumbers,E3147),""))</f>
        <v>25</v>
      </c>
      <c r="N3147" s="1" t="b">
        <f>IF([first '# in desc]&lt;[pos kw in desc],MID([desc],[pos kw in desc]-7,7))</f>
        <v>0</v>
      </c>
      <c r="O31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47" s="1" t="str">
        <f>TRIM(IF([first '# in desc]&lt;[pos kw in desc],MID([desc],[pos kw in desc]-6,6),FALSE))</f>
        <v>FALSCH</v>
      </c>
      <c r="Q3147" s="1" t="b">
        <f>IF(LEN([manuell])=0,IFERROR([kw fine in title]*1,IFERROR(SUMPRODUCT(COUNTIF(IsDigits,MID([kw in desc],ROW($A$1:$A$150),1)))=LEN([kw in desc]),#N/A)),[manuell])</f>
        <v>0</v>
      </c>
      <c r="R3147" s="1" t="str">
        <f>IF([pos kw in title]&gt;0,MID(J3147,#REF!,4),IF([first '# in title]&gt;0,MID([title],[first '# in title],3),IF([first '# in title]&gt;0,MID([desc],#REF!,3),VLOOKUP([productid],$G$2:$R$1386,8))))</f>
        <v>24D</v>
      </c>
      <c r="S3147" s="1" t="e">
        <f>IF([kw in desc]=[kw rough in title],[kw in desc]*1,IFERROR(LEFT([kw_dirty],3)*1,IFERROR(LEFT([kw_dirty],2)*1,"n.a.")))</f>
        <v>#N/A</v>
      </c>
      <c r="T3147" s="1"/>
      <c r="U3147" s="1" t="e">
        <f>VLOOKUP(Tabelle1[[#This Row],[productid]],Tabelle2[#All],2,FALSE)</f>
        <v>#N/A</v>
      </c>
    </row>
    <row r="3148" spans="1:21" hidden="1">
      <c r="A3148" t="s">
        <v>1307</v>
      </c>
      <c r="B3148">
        <v>3470</v>
      </c>
      <c r="C3148">
        <v>289859</v>
      </c>
      <c r="D3148" t="s">
        <v>5272</v>
      </c>
      <c r="E3148" t="s">
        <v>5273</v>
      </c>
      <c r="F3148">
        <v>18406</v>
      </c>
      <c r="G3148">
        <v>3497887</v>
      </c>
      <c r="H3148">
        <f t="shared" si="49"/>
        <v>0</v>
      </c>
      <c r="I3148">
        <f t="array" ref="I3148">MIN(IFERROR(FIND(IstNumbers,A3148),""))</f>
        <v>13</v>
      </c>
      <c r="J3148" s="1" t="e">
        <f>IF([first '# in title]&lt;[pos kw in title],MID([title],[pos kw in title]-6,6),#N/A)</f>
        <v>#N/A</v>
      </c>
      <c r="K3148" s="1" t="e">
        <f>IFERROR(MID(SUBSTITUTE([kw rough in title],",","."),FIND("(",[kw rough in title])+1,20),SUBSTITUTE(IFERROR(MID([kw rough in title],FIND(" ",[kw rough in title])+1,20),[kw rough in title]),",","."))</f>
        <v>#N/A</v>
      </c>
      <c r="L3148" s="1">
        <f>IFERROR(FIND("kW",[desc]),0)</f>
        <v>70</v>
      </c>
      <c r="M3148">
        <f t="array" ref="M3148">MIN(IFERROR(FIND(IstNumbers,E3148),""))</f>
        <v>34</v>
      </c>
      <c r="N3148" s="1" t="str">
        <f>IF([first '# in desc]&lt;[pos kw in desc],MID([desc],[pos kw in desc]-7,7))</f>
        <v xml:space="preserve">­me 42 </v>
      </c>
      <c r="O31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48" s="1" t="str">
        <f>TRIM(IF([first '# in desc]&lt;[pos kw in desc],MID([desc],[pos kw in desc]-6,6),FALSE))</f>
        <v>me 42</v>
      </c>
      <c r="Q3148" s="1" t="b">
        <f>IF(LEN([manuell])=0,IFERROR([kw fine in title]*1,IFERROR(SUMPRODUCT(COUNTIF(IsDigits,MID([kw in desc],ROW($A$1:$A$150),1)))=LEN([kw in desc]),#N/A)),[manuell])</f>
        <v>0</v>
      </c>
      <c r="R3148" s="1" t="str">
        <f>IF([pos kw in title]&gt;0,MID(J3148,#REF!,4),IF([first '# in title]&gt;0,MID([title],[first '# in title],3),IF([first '# in title]&gt;0,MID([desc],#REF!,3),VLOOKUP([productid],$G$2:$R$1386,8))))</f>
        <v xml:space="preserve">42 </v>
      </c>
      <c r="S3148" s="1" t="e">
        <f>IF([kw in desc]=[kw rough in title],[kw in desc]*1,IFERROR(LEFT([kw_dirty],3)*1,IFERROR(LEFT([kw_dirty],2)*1,"n.a.")))</f>
        <v>#N/A</v>
      </c>
      <c r="T3148" s="1"/>
      <c r="U3148" s="1">
        <f>VLOOKUP(Tabelle1[[#This Row],[productid]],Tabelle2[#All],2,FALSE)</f>
        <v>42</v>
      </c>
    </row>
    <row r="3149" spans="1:21">
      <c r="A3149" t="s">
        <v>4234</v>
      </c>
      <c r="B3149">
        <v>1796</v>
      </c>
      <c r="C3149">
        <v>223861</v>
      </c>
      <c r="D3149" t="s">
        <v>5274</v>
      </c>
      <c r="E3149" t="s">
        <v>4588</v>
      </c>
      <c r="F3149">
        <v>18406</v>
      </c>
      <c r="G3149">
        <v>3725833</v>
      </c>
      <c r="H3149">
        <f t="shared" si="49"/>
        <v>0</v>
      </c>
      <c r="I3149">
        <f t="array" ref="I3149">MIN(IFERROR(FIND(IstNumbers,A3149),""))</f>
        <v>15</v>
      </c>
      <c r="J3149" s="1" t="e">
        <f>IF([first '# in title]&lt;[pos kw in title],MID([title],[pos kw in title]-6,6),#N/A)</f>
        <v>#N/A</v>
      </c>
      <c r="K3149" s="1" t="e">
        <f>IFERROR(MID(SUBSTITUTE([kw rough in title],",","."),FIND("(",[kw rough in title])+1,20),SUBSTITUTE(IFERROR(MID([kw rough in title],FIND(" ",[kw rough in title])+1,20),[kw rough in title]),",","."))</f>
        <v>#N/A</v>
      </c>
      <c r="L3149" s="1">
        <f>IFERROR(FIND("kW",[desc]),0)</f>
        <v>0</v>
      </c>
      <c r="M3149">
        <f t="array" ref="M3149">MIN(IFERROR(FIND(IstNumbers,E3149),""))</f>
        <v>25</v>
      </c>
      <c r="N3149" s="1" t="b">
        <f>IF([first '# in desc]&lt;[pos kw in desc],MID([desc],[pos kw in desc]-7,7))</f>
        <v>0</v>
      </c>
      <c r="O31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49" s="1" t="str">
        <f>TRIM(IF([first '# in desc]&lt;[pos kw in desc],MID([desc],[pos kw in desc]-6,6),FALSE))</f>
        <v>FALSCH</v>
      </c>
      <c r="Q3149" s="1" t="b">
        <f>IF(LEN([manuell])=0,IFERROR([kw fine in title]*1,IFERROR(SUMPRODUCT(COUNTIF(IsDigits,MID([kw in desc],ROW($A$1:$A$150),1)))=LEN([kw in desc]),#N/A)),[manuell])</f>
        <v>0</v>
      </c>
      <c r="R3149" s="1" t="str">
        <f>IF([pos kw in title]&gt;0,MID(J3149,#REF!,4),IF([first '# in title]&gt;0,MID([title],[first '# in title],3),IF([first '# in title]&gt;0,MID([desc],#REF!,3),VLOOKUP([productid],$G$2:$R$1386,8))))</f>
        <v>24D</v>
      </c>
      <c r="S3149" s="1" t="e">
        <f>IF([kw in desc]=[kw rough in title],[kw in desc]*1,IFERROR(LEFT([kw_dirty],3)*1,IFERROR(LEFT([kw_dirty],2)*1,"n.a.")))</f>
        <v>#N/A</v>
      </c>
      <c r="T3149" s="1"/>
      <c r="U3149" s="1" t="e">
        <f>VLOOKUP(Tabelle1[[#This Row],[productid]],Tabelle2[#All],2,FALSE)</f>
        <v>#N/A</v>
      </c>
    </row>
    <row r="3150" spans="1:21" hidden="1">
      <c r="A3150" t="s">
        <v>1307</v>
      </c>
      <c r="B3150">
        <v>3475</v>
      </c>
      <c r="C3150">
        <v>289859</v>
      </c>
      <c r="D3150" t="s">
        <v>5275</v>
      </c>
      <c r="E3150" t="s">
        <v>5276</v>
      </c>
      <c r="F3150">
        <v>18406</v>
      </c>
      <c r="G3150">
        <v>3497887</v>
      </c>
      <c r="H3150">
        <f t="shared" si="49"/>
        <v>0</v>
      </c>
      <c r="I3150">
        <f t="array" ref="I3150">MIN(IFERROR(FIND(IstNumbers,A3150),""))</f>
        <v>13</v>
      </c>
      <c r="J3150" s="1" t="e">
        <f>IF([first '# in title]&lt;[pos kw in title],MID([title],[pos kw in title]-6,6),#N/A)</f>
        <v>#N/A</v>
      </c>
      <c r="K3150" s="1" t="e">
        <f>IFERROR(MID(SUBSTITUTE([kw rough in title],",","."),FIND("(",[kw rough in title])+1,20),SUBSTITUTE(IFERROR(MID([kw rough in title],FIND(" ",[kw rough in title])+1,20),[kw rough in title]),",","."))</f>
        <v>#N/A</v>
      </c>
      <c r="L3150" s="1">
        <f>IFERROR(FIND("kW",[desc]),0)</f>
        <v>70</v>
      </c>
      <c r="M3150">
        <f t="array" ref="M3150">MIN(IFERROR(FIND(IstNumbers,E3150),""))</f>
        <v>34</v>
      </c>
      <c r="N3150" s="1" t="str">
        <f>IF([first '# in desc]&lt;[pos kw in desc],MID([desc],[pos kw in desc]-7,7))</f>
        <v xml:space="preserve">­me 42 </v>
      </c>
      <c r="O31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50" s="1" t="str">
        <f>TRIM(IF([first '# in desc]&lt;[pos kw in desc],MID([desc],[pos kw in desc]-6,6),FALSE))</f>
        <v>me 42</v>
      </c>
      <c r="Q3150" s="1" t="b">
        <f>IF(LEN([manuell])=0,IFERROR([kw fine in title]*1,IFERROR(SUMPRODUCT(COUNTIF(IsDigits,MID([kw in desc],ROW($A$1:$A$150),1)))=LEN([kw in desc]),#N/A)),[manuell])</f>
        <v>0</v>
      </c>
      <c r="R3150" s="1" t="str">
        <f>IF([pos kw in title]&gt;0,MID(J3150,#REF!,4),IF([first '# in title]&gt;0,MID([title],[first '# in title],3),IF([first '# in title]&gt;0,MID([desc],#REF!,3),VLOOKUP([productid],$G$2:$R$1386,8))))</f>
        <v xml:space="preserve">42 </v>
      </c>
      <c r="S3150" s="1" t="e">
        <f>IF([kw in desc]=[kw rough in title],[kw in desc]*1,IFERROR(LEFT([kw_dirty],3)*1,IFERROR(LEFT([kw_dirty],2)*1,"n.a.")))</f>
        <v>#N/A</v>
      </c>
      <c r="T3150" s="1"/>
      <c r="U3150" s="1">
        <f>VLOOKUP(Tabelle1[[#This Row],[productid]],Tabelle2[#All],2,FALSE)</f>
        <v>42</v>
      </c>
    </row>
    <row r="3151" spans="1:21">
      <c r="A3151" t="s">
        <v>4234</v>
      </c>
      <c r="B3151">
        <v>1796</v>
      </c>
      <c r="C3151">
        <v>223861</v>
      </c>
      <c r="D3151" t="s">
        <v>5277</v>
      </c>
      <c r="E3151" t="s">
        <v>4588</v>
      </c>
      <c r="F3151">
        <v>18406</v>
      </c>
      <c r="G3151">
        <v>3725833</v>
      </c>
      <c r="H3151">
        <f t="shared" si="49"/>
        <v>0</v>
      </c>
      <c r="I3151">
        <f t="array" ref="I3151">MIN(IFERROR(FIND(IstNumbers,A3151),""))</f>
        <v>15</v>
      </c>
      <c r="J3151" s="1" t="e">
        <f>IF([first '# in title]&lt;[pos kw in title],MID([title],[pos kw in title]-6,6),#N/A)</f>
        <v>#N/A</v>
      </c>
      <c r="K3151" s="1" t="e">
        <f>IFERROR(MID(SUBSTITUTE([kw rough in title],",","."),FIND("(",[kw rough in title])+1,20),SUBSTITUTE(IFERROR(MID([kw rough in title],FIND(" ",[kw rough in title])+1,20),[kw rough in title]),",","."))</f>
        <v>#N/A</v>
      </c>
      <c r="L3151" s="1">
        <f>IFERROR(FIND("kW",[desc]),0)</f>
        <v>0</v>
      </c>
      <c r="M3151">
        <f t="array" ref="M3151">MIN(IFERROR(FIND(IstNumbers,E3151),""))</f>
        <v>25</v>
      </c>
      <c r="N3151" s="1" t="b">
        <f>IF([first '# in desc]&lt;[pos kw in desc],MID([desc],[pos kw in desc]-7,7))</f>
        <v>0</v>
      </c>
      <c r="O31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1" s="1" t="str">
        <f>TRIM(IF([first '# in desc]&lt;[pos kw in desc],MID([desc],[pos kw in desc]-6,6),FALSE))</f>
        <v>FALSCH</v>
      </c>
      <c r="Q3151" s="1" t="b">
        <f>IF(LEN([manuell])=0,IFERROR([kw fine in title]*1,IFERROR(SUMPRODUCT(COUNTIF(IsDigits,MID([kw in desc],ROW($A$1:$A$150),1)))=LEN([kw in desc]),#N/A)),[manuell])</f>
        <v>0</v>
      </c>
      <c r="R3151" s="1" t="str">
        <f>IF([pos kw in title]&gt;0,MID(J3151,#REF!,4),IF([first '# in title]&gt;0,MID([title],[first '# in title],3),IF([first '# in title]&gt;0,MID([desc],#REF!,3),VLOOKUP([productid],$G$2:$R$1386,8))))</f>
        <v>24D</v>
      </c>
      <c r="S3151" s="1" t="e">
        <f>IF([kw in desc]=[kw rough in title],[kw in desc]*1,IFERROR(LEFT([kw_dirty],3)*1,IFERROR(LEFT([kw_dirty],2)*1,"n.a.")))</f>
        <v>#N/A</v>
      </c>
      <c r="T3151" s="1"/>
      <c r="U3151" s="1" t="e">
        <f>VLOOKUP(Tabelle1[[#This Row],[productid]],Tabelle2[#All],2,FALSE)</f>
        <v>#N/A</v>
      </c>
    </row>
    <row r="3152" spans="1:21">
      <c r="A3152" t="s">
        <v>4234</v>
      </c>
      <c r="B3152">
        <v>1796</v>
      </c>
      <c r="C3152">
        <v>223861</v>
      </c>
      <c r="D3152" t="s">
        <v>5278</v>
      </c>
      <c r="E3152" t="s">
        <v>4931</v>
      </c>
      <c r="F3152">
        <v>18406</v>
      </c>
      <c r="G3152">
        <v>3725833</v>
      </c>
      <c r="H3152">
        <f t="shared" si="49"/>
        <v>0</v>
      </c>
      <c r="I3152">
        <f t="array" ref="I3152">MIN(IFERROR(FIND(IstNumbers,A3152),""))</f>
        <v>15</v>
      </c>
      <c r="J3152" s="1" t="e">
        <f>IF([first '# in title]&lt;[pos kw in title],MID([title],[pos kw in title]-6,6),#N/A)</f>
        <v>#N/A</v>
      </c>
      <c r="K3152" s="1" t="e">
        <f>IFERROR(MID(SUBSTITUTE([kw rough in title],",","."),FIND("(",[kw rough in title])+1,20),SUBSTITUTE(IFERROR(MID([kw rough in title],FIND(" ",[kw rough in title])+1,20),[kw rough in title]),",","."))</f>
        <v>#N/A</v>
      </c>
      <c r="L3152" s="1">
        <f>IFERROR(FIND("kW",[desc]),0)</f>
        <v>0</v>
      </c>
      <c r="M3152">
        <f t="array" ref="M3152">MIN(IFERROR(FIND(IstNumbers,E3152),""))</f>
        <v>25</v>
      </c>
      <c r="N3152" s="1" t="b">
        <f>IF([first '# in desc]&lt;[pos kw in desc],MID([desc],[pos kw in desc]-7,7))</f>
        <v>0</v>
      </c>
      <c r="O31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2" s="1" t="str">
        <f>TRIM(IF([first '# in desc]&lt;[pos kw in desc],MID([desc],[pos kw in desc]-6,6),FALSE))</f>
        <v>FALSCH</v>
      </c>
      <c r="Q3152" s="1" t="b">
        <f>IF(LEN([manuell])=0,IFERROR([kw fine in title]*1,IFERROR(SUMPRODUCT(COUNTIF(IsDigits,MID([kw in desc],ROW($A$1:$A$150),1)))=LEN([kw in desc]),#N/A)),[manuell])</f>
        <v>0</v>
      </c>
      <c r="R3152" s="1" t="str">
        <f>IF([pos kw in title]&gt;0,MID(J3152,#REF!,4),IF([first '# in title]&gt;0,MID([title],[first '# in title],3),IF([first '# in title]&gt;0,MID([desc],#REF!,3),VLOOKUP([productid],$G$2:$R$1386,8))))</f>
        <v>24D</v>
      </c>
      <c r="S3152" s="1" t="e">
        <f>IF([kw in desc]=[kw rough in title],[kw in desc]*1,IFERROR(LEFT([kw_dirty],3)*1,IFERROR(LEFT([kw_dirty],2)*1,"n.a.")))</f>
        <v>#N/A</v>
      </c>
      <c r="T3152" s="1"/>
      <c r="U3152" s="1" t="e">
        <f>VLOOKUP(Tabelle1[[#This Row],[productid]],Tabelle2[#All],2,FALSE)</f>
        <v>#N/A</v>
      </c>
    </row>
    <row r="3153" spans="1:21">
      <c r="A3153" t="s">
        <v>4234</v>
      </c>
      <c r="B3153">
        <v>1796</v>
      </c>
      <c r="C3153">
        <v>223861</v>
      </c>
      <c r="D3153" t="s">
        <v>5279</v>
      </c>
      <c r="E3153" t="s">
        <v>4931</v>
      </c>
      <c r="F3153">
        <v>18406</v>
      </c>
      <c r="G3153">
        <v>3725833</v>
      </c>
      <c r="H3153">
        <f t="shared" si="49"/>
        <v>0</v>
      </c>
      <c r="I3153">
        <f t="array" ref="I3153">MIN(IFERROR(FIND(IstNumbers,A3153),""))</f>
        <v>15</v>
      </c>
      <c r="J3153" s="1" t="e">
        <f>IF([first '# in title]&lt;[pos kw in title],MID([title],[pos kw in title]-6,6),#N/A)</f>
        <v>#N/A</v>
      </c>
      <c r="K3153" s="1" t="e">
        <f>IFERROR(MID(SUBSTITUTE([kw rough in title],",","."),FIND("(",[kw rough in title])+1,20),SUBSTITUTE(IFERROR(MID([kw rough in title],FIND(" ",[kw rough in title])+1,20),[kw rough in title]),",","."))</f>
        <v>#N/A</v>
      </c>
      <c r="L3153" s="1">
        <f>IFERROR(FIND("kW",[desc]),0)</f>
        <v>0</v>
      </c>
      <c r="M3153">
        <f t="array" ref="M3153">MIN(IFERROR(FIND(IstNumbers,E3153),""))</f>
        <v>25</v>
      </c>
      <c r="N3153" s="1" t="b">
        <f>IF([first '# in desc]&lt;[pos kw in desc],MID([desc],[pos kw in desc]-7,7))</f>
        <v>0</v>
      </c>
      <c r="O31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3" s="1" t="str">
        <f>TRIM(IF([first '# in desc]&lt;[pos kw in desc],MID([desc],[pos kw in desc]-6,6),FALSE))</f>
        <v>FALSCH</v>
      </c>
      <c r="Q3153" s="1" t="b">
        <f>IF(LEN([manuell])=0,IFERROR([kw fine in title]*1,IFERROR(SUMPRODUCT(COUNTIF(IsDigits,MID([kw in desc],ROW($A$1:$A$150),1)))=LEN([kw in desc]),#N/A)),[manuell])</f>
        <v>0</v>
      </c>
      <c r="R3153" s="1" t="str">
        <f>IF([pos kw in title]&gt;0,MID(J3153,#REF!,4),IF([first '# in title]&gt;0,MID([title],[first '# in title],3),IF([first '# in title]&gt;0,MID([desc],#REF!,3),VLOOKUP([productid],$G$2:$R$1386,8))))</f>
        <v>24D</v>
      </c>
      <c r="S3153" s="1" t="e">
        <f>IF([kw in desc]=[kw rough in title],[kw in desc]*1,IFERROR(LEFT([kw_dirty],3)*1,IFERROR(LEFT([kw_dirty],2)*1,"n.a.")))</f>
        <v>#N/A</v>
      </c>
      <c r="T3153" s="1"/>
      <c r="U3153" s="1" t="e">
        <f>VLOOKUP(Tabelle1[[#This Row],[productid]],Tabelle2[#All],2,FALSE)</f>
        <v>#N/A</v>
      </c>
    </row>
    <row r="3154" spans="1:21">
      <c r="A3154" t="s">
        <v>4234</v>
      </c>
      <c r="B3154">
        <v>1799</v>
      </c>
      <c r="C3154">
        <v>223861</v>
      </c>
      <c r="D3154" t="s">
        <v>5280</v>
      </c>
      <c r="E3154" t="s">
        <v>4937</v>
      </c>
      <c r="F3154">
        <v>18406</v>
      </c>
      <c r="G3154">
        <v>3725833</v>
      </c>
      <c r="H3154">
        <f t="shared" si="49"/>
        <v>0</v>
      </c>
      <c r="I3154">
        <f t="array" ref="I3154">MIN(IFERROR(FIND(IstNumbers,A3154),""))</f>
        <v>15</v>
      </c>
      <c r="J3154" s="1" t="e">
        <f>IF([first '# in title]&lt;[pos kw in title],MID([title],[pos kw in title]-6,6),#N/A)</f>
        <v>#N/A</v>
      </c>
      <c r="K3154" s="1" t="e">
        <f>IFERROR(MID(SUBSTITUTE([kw rough in title],",","."),FIND("(",[kw rough in title])+1,20),SUBSTITUTE(IFERROR(MID([kw rough in title],FIND(" ",[kw rough in title])+1,20),[kw rough in title]),",","."))</f>
        <v>#N/A</v>
      </c>
      <c r="L3154" s="1">
        <f>IFERROR(FIND("kW",[desc]),0)</f>
        <v>0</v>
      </c>
      <c r="M3154">
        <f t="array" ref="M3154">MIN(IFERROR(FIND(IstNumbers,E3154),""))</f>
        <v>25</v>
      </c>
      <c r="N3154" s="1" t="b">
        <f>IF([first '# in desc]&lt;[pos kw in desc],MID([desc],[pos kw in desc]-7,7))</f>
        <v>0</v>
      </c>
      <c r="O31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4" s="1" t="str">
        <f>TRIM(IF([first '# in desc]&lt;[pos kw in desc],MID([desc],[pos kw in desc]-6,6),FALSE))</f>
        <v>FALSCH</v>
      </c>
      <c r="Q3154" s="1" t="b">
        <f>IF(LEN([manuell])=0,IFERROR([kw fine in title]*1,IFERROR(SUMPRODUCT(COUNTIF(IsDigits,MID([kw in desc],ROW($A$1:$A$150),1)))=LEN([kw in desc]),#N/A)),[manuell])</f>
        <v>0</v>
      </c>
      <c r="R3154" s="1" t="str">
        <f>IF([pos kw in title]&gt;0,MID(J3154,#REF!,4),IF([first '# in title]&gt;0,MID([title],[first '# in title],3),IF([first '# in title]&gt;0,MID([desc],#REF!,3),VLOOKUP([productid],$G$2:$R$1386,8))))</f>
        <v>24D</v>
      </c>
      <c r="S3154" s="1" t="e">
        <f>IF([kw in desc]=[kw rough in title],[kw in desc]*1,IFERROR(LEFT([kw_dirty],3)*1,IFERROR(LEFT([kw_dirty],2)*1,"n.a.")))</f>
        <v>#N/A</v>
      </c>
      <c r="T3154" s="1"/>
      <c r="U3154" s="1" t="e">
        <f>VLOOKUP(Tabelle1[[#This Row],[productid]],Tabelle2[#All],2,FALSE)</f>
        <v>#N/A</v>
      </c>
    </row>
    <row r="3155" spans="1:21">
      <c r="A3155" t="s">
        <v>5281</v>
      </c>
      <c r="B3155">
        <v>3535</v>
      </c>
      <c r="C3155">
        <v>289859</v>
      </c>
      <c r="D3155" t="s">
        <v>5282</v>
      </c>
      <c r="E3155" t="s">
        <v>5283</v>
      </c>
      <c r="F3155">
        <v>18406</v>
      </c>
      <c r="G3155">
        <v>3094808</v>
      </c>
      <c r="H3155">
        <f t="shared" si="49"/>
        <v>0</v>
      </c>
      <c r="I3155">
        <f t="array" ref="I3155">MIN(IFERROR(FIND(IstNumbers,A3155),""))</f>
        <v>14</v>
      </c>
      <c r="J3155" s="1" t="e">
        <f>IF([first '# in title]&lt;[pos kw in title],MID([title],[pos kw in title]-6,6),#N/A)</f>
        <v>#N/A</v>
      </c>
      <c r="K3155" s="1" t="e">
        <f>IFERROR(MID(SUBSTITUTE([kw rough in title],",","."),FIND("(",[kw rough in title])+1,20),SUBSTITUTE(IFERROR(MID([kw rough in title],FIND(" ",[kw rough in title])+1,20),[kw rough in title]),",","."))</f>
        <v>#N/A</v>
      </c>
      <c r="L3155" s="1">
        <f>IFERROR(FIND("kW",[desc]),0)</f>
        <v>0</v>
      </c>
      <c r="M3155">
        <f t="array" ref="M3155">MIN(IFERROR(FIND(IstNumbers,E3155),""))</f>
        <v>31</v>
      </c>
      <c r="N3155" s="1" t="b">
        <f>IF([first '# in desc]&lt;[pos kw in desc],MID([desc],[pos kw in desc]-7,7))</f>
        <v>0</v>
      </c>
      <c r="O31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5" s="1" t="str">
        <f>TRIM(IF([first '# in desc]&lt;[pos kw in desc],MID([desc],[pos kw in desc]-6,6),FALSE))</f>
        <v>FALSCH</v>
      </c>
      <c r="Q3155" s="1" t="b">
        <f>IF(LEN([manuell])=0,IFERROR([kw fine in title]*1,IFERROR(SUMPRODUCT(COUNTIF(IsDigits,MID([kw in desc],ROW($A$1:$A$150),1)))=LEN([kw in desc]),#N/A)),[manuell])</f>
        <v>0</v>
      </c>
      <c r="R3155" s="1" t="str">
        <f>IF([pos kw in title]&gt;0,MID(J3155,#REF!,4),IF([first '# in title]&gt;0,MID([title],[first '# in title],3),IF([first '# in title]&gt;0,MID([desc],#REF!,3),VLOOKUP([productid],$G$2:$R$1386,8))))</f>
        <v xml:space="preserve">22 </v>
      </c>
      <c r="S3155" s="1" t="e">
        <f>IF([kw in desc]=[kw rough in title],[kw in desc]*1,IFERROR(LEFT([kw_dirty],3)*1,IFERROR(LEFT([kw_dirty],2)*1,"n.a.")))</f>
        <v>#N/A</v>
      </c>
      <c r="T3155" s="1"/>
      <c r="U3155" s="1" t="e">
        <f>VLOOKUP(Tabelle1[[#This Row],[productid]],Tabelle2[#All],2,FALSE)</f>
        <v>#N/A</v>
      </c>
    </row>
    <row r="3156" spans="1:21">
      <c r="A3156" t="s">
        <v>4234</v>
      </c>
      <c r="B3156">
        <v>1800</v>
      </c>
      <c r="C3156">
        <v>223861</v>
      </c>
      <c r="D3156" t="s">
        <v>5284</v>
      </c>
      <c r="E3156" t="s">
        <v>4943</v>
      </c>
      <c r="F3156">
        <v>18406</v>
      </c>
      <c r="G3156">
        <v>3725833</v>
      </c>
      <c r="H3156">
        <f t="shared" si="49"/>
        <v>0</v>
      </c>
      <c r="I3156">
        <f t="array" ref="I3156">MIN(IFERROR(FIND(IstNumbers,A3156),""))</f>
        <v>15</v>
      </c>
      <c r="J3156" s="1" t="e">
        <f>IF([first '# in title]&lt;[pos kw in title],MID([title],[pos kw in title]-6,6),#N/A)</f>
        <v>#N/A</v>
      </c>
      <c r="K3156" s="1" t="e">
        <f>IFERROR(MID(SUBSTITUTE([kw rough in title],",","."),FIND("(",[kw rough in title])+1,20),SUBSTITUTE(IFERROR(MID([kw rough in title],FIND(" ",[kw rough in title])+1,20),[kw rough in title]),",","."))</f>
        <v>#N/A</v>
      </c>
      <c r="L3156" s="1">
        <f>IFERROR(FIND("kW",[desc]),0)</f>
        <v>0</v>
      </c>
      <c r="M3156">
        <f t="array" ref="M3156">MIN(IFERROR(FIND(IstNumbers,E3156),""))</f>
        <v>25</v>
      </c>
      <c r="N3156" s="1" t="b">
        <f>IF([first '# in desc]&lt;[pos kw in desc],MID([desc],[pos kw in desc]-7,7))</f>
        <v>0</v>
      </c>
      <c r="O31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6" s="1" t="str">
        <f>TRIM(IF([first '# in desc]&lt;[pos kw in desc],MID([desc],[pos kw in desc]-6,6),FALSE))</f>
        <v>FALSCH</v>
      </c>
      <c r="Q3156" s="1" t="b">
        <f>IF(LEN([manuell])=0,IFERROR([kw fine in title]*1,IFERROR(SUMPRODUCT(COUNTIF(IsDigits,MID([kw in desc],ROW($A$1:$A$150),1)))=LEN([kw in desc]),#N/A)),[manuell])</f>
        <v>0</v>
      </c>
      <c r="R3156" s="1" t="str">
        <f>IF([pos kw in title]&gt;0,MID(J3156,#REF!,4),IF([first '# in title]&gt;0,MID([title],[first '# in title],3),IF([first '# in title]&gt;0,MID([desc],#REF!,3),VLOOKUP([productid],$G$2:$R$1386,8))))</f>
        <v>24D</v>
      </c>
      <c r="S3156" s="1" t="e">
        <f>IF([kw in desc]=[kw rough in title],[kw in desc]*1,IFERROR(LEFT([kw_dirty],3)*1,IFERROR(LEFT([kw_dirty],2)*1,"n.a.")))</f>
        <v>#N/A</v>
      </c>
      <c r="T3156" s="1"/>
      <c r="U3156" s="1" t="e">
        <f>VLOOKUP(Tabelle1[[#This Row],[productid]],Tabelle2[#All],2,FALSE)</f>
        <v>#N/A</v>
      </c>
    </row>
    <row r="3157" spans="1:21">
      <c r="A3157" t="s">
        <v>5281</v>
      </c>
      <c r="B3157">
        <v>3545</v>
      </c>
      <c r="C3157">
        <v>289859</v>
      </c>
      <c r="D3157" t="s">
        <v>5285</v>
      </c>
      <c r="E3157" t="s">
        <v>5286</v>
      </c>
      <c r="F3157">
        <v>18406</v>
      </c>
      <c r="G3157">
        <v>3094808</v>
      </c>
      <c r="H3157">
        <f t="shared" si="49"/>
        <v>0</v>
      </c>
      <c r="I3157">
        <f t="array" ref="I3157">MIN(IFERROR(FIND(IstNumbers,A3157),""))</f>
        <v>14</v>
      </c>
      <c r="J3157" s="1" t="e">
        <f>IF([first '# in title]&lt;[pos kw in title],MID([title],[pos kw in title]-6,6),#N/A)</f>
        <v>#N/A</v>
      </c>
      <c r="K3157" s="1" t="e">
        <f>IFERROR(MID(SUBSTITUTE([kw rough in title],",","."),FIND("(",[kw rough in title])+1,20),SUBSTITUTE(IFERROR(MID([kw rough in title],FIND(" ",[kw rough in title])+1,20),[kw rough in title]),",","."))</f>
        <v>#N/A</v>
      </c>
      <c r="L3157" s="1">
        <f>IFERROR(FIND("kW",[desc]),0)</f>
        <v>0</v>
      </c>
      <c r="M3157">
        <f t="array" ref="M3157">MIN(IFERROR(FIND(IstNumbers,E3157),""))</f>
        <v>31</v>
      </c>
      <c r="N3157" s="1" t="b">
        <f>IF([first '# in desc]&lt;[pos kw in desc],MID([desc],[pos kw in desc]-7,7))</f>
        <v>0</v>
      </c>
      <c r="O31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7" s="1" t="str">
        <f>TRIM(IF([first '# in desc]&lt;[pos kw in desc],MID([desc],[pos kw in desc]-6,6),FALSE))</f>
        <v>FALSCH</v>
      </c>
      <c r="Q3157" s="1" t="b">
        <f>IF(LEN([manuell])=0,IFERROR([kw fine in title]*1,IFERROR(SUMPRODUCT(COUNTIF(IsDigits,MID([kw in desc],ROW($A$1:$A$150),1)))=LEN([kw in desc]),#N/A)),[manuell])</f>
        <v>0</v>
      </c>
      <c r="R3157" s="1" t="str">
        <f>IF([pos kw in title]&gt;0,MID(J3157,#REF!,4),IF([first '# in title]&gt;0,MID([title],[first '# in title],3),IF([first '# in title]&gt;0,MID([desc],#REF!,3),VLOOKUP([productid],$G$2:$R$1386,8))))</f>
        <v xml:space="preserve">22 </v>
      </c>
      <c r="S3157" s="1" t="e">
        <f>IF([kw in desc]=[kw rough in title],[kw in desc]*1,IFERROR(LEFT([kw_dirty],3)*1,IFERROR(LEFT([kw_dirty],2)*1,"n.a.")))</f>
        <v>#N/A</v>
      </c>
      <c r="T3157" s="1"/>
      <c r="U3157" s="1" t="e">
        <f>VLOOKUP(Tabelle1[[#This Row],[productid]],Tabelle2[#All],2,FALSE)</f>
        <v>#N/A</v>
      </c>
    </row>
    <row r="3158" spans="1:21">
      <c r="A3158" t="s">
        <v>4234</v>
      </c>
      <c r="B3158">
        <v>1800</v>
      </c>
      <c r="C3158">
        <v>223861</v>
      </c>
      <c r="D3158" t="s">
        <v>5287</v>
      </c>
      <c r="E3158" t="s">
        <v>4053</v>
      </c>
      <c r="F3158">
        <v>18406</v>
      </c>
      <c r="G3158">
        <v>3725833</v>
      </c>
      <c r="H3158">
        <f t="shared" si="49"/>
        <v>0</v>
      </c>
      <c r="I3158">
        <f t="array" ref="I3158">MIN(IFERROR(FIND(IstNumbers,A3158),""))</f>
        <v>15</v>
      </c>
      <c r="J3158" s="1" t="e">
        <f>IF([first '# in title]&lt;[pos kw in title],MID([title],[pos kw in title]-6,6),#N/A)</f>
        <v>#N/A</v>
      </c>
      <c r="K3158" s="1" t="e">
        <f>IFERROR(MID(SUBSTITUTE([kw rough in title],",","."),FIND("(",[kw rough in title])+1,20),SUBSTITUTE(IFERROR(MID([kw rough in title],FIND(" ",[kw rough in title])+1,20),[kw rough in title]),",","."))</f>
        <v>#N/A</v>
      </c>
      <c r="L3158" s="1">
        <f>IFERROR(FIND("kW",[desc]),0)</f>
        <v>0</v>
      </c>
      <c r="M3158">
        <f t="array" ref="M3158">MIN(IFERROR(FIND(IstNumbers,E3158),""))</f>
        <v>25</v>
      </c>
      <c r="N3158" s="1" t="b">
        <f>IF([first '# in desc]&lt;[pos kw in desc],MID([desc],[pos kw in desc]-7,7))</f>
        <v>0</v>
      </c>
      <c r="O31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8" s="1" t="str">
        <f>TRIM(IF([first '# in desc]&lt;[pos kw in desc],MID([desc],[pos kw in desc]-6,6),FALSE))</f>
        <v>FALSCH</v>
      </c>
      <c r="Q3158" s="1" t="b">
        <f>IF(LEN([manuell])=0,IFERROR([kw fine in title]*1,IFERROR(SUMPRODUCT(COUNTIF(IsDigits,MID([kw in desc],ROW($A$1:$A$150),1)))=LEN([kw in desc]),#N/A)),[manuell])</f>
        <v>0</v>
      </c>
      <c r="R3158" s="1" t="str">
        <f>IF([pos kw in title]&gt;0,MID(J3158,#REF!,4),IF([first '# in title]&gt;0,MID([title],[first '# in title],3),IF([first '# in title]&gt;0,MID([desc],#REF!,3),VLOOKUP([productid],$G$2:$R$1386,8))))</f>
        <v>24D</v>
      </c>
      <c r="S3158" s="1" t="e">
        <f>IF([kw in desc]=[kw rough in title],[kw in desc]*1,IFERROR(LEFT([kw_dirty],3)*1,IFERROR(LEFT([kw_dirty],2)*1,"n.a.")))</f>
        <v>#N/A</v>
      </c>
      <c r="T3158" s="1"/>
      <c r="U3158" s="1" t="e">
        <f>VLOOKUP(Tabelle1[[#This Row],[productid]],Tabelle2[#All],2,FALSE)</f>
        <v>#N/A</v>
      </c>
    </row>
    <row r="3159" spans="1:21">
      <c r="A3159" t="s">
        <v>5281</v>
      </c>
      <c r="B3159">
        <v>3545</v>
      </c>
      <c r="C3159">
        <v>289859</v>
      </c>
      <c r="D3159" t="s">
        <v>5288</v>
      </c>
      <c r="E3159" t="s">
        <v>5289</v>
      </c>
      <c r="F3159">
        <v>18406</v>
      </c>
      <c r="G3159">
        <v>3094808</v>
      </c>
      <c r="H3159">
        <f t="shared" si="49"/>
        <v>0</v>
      </c>
      <c r="I3159">
        <f t="array" ref="I3159">MIN(IFERROR(FIND(IstNumbers,A3159),""))</f>
        <v>14</v>
      </c>
      <c r="J3159" s="1" t="e">
        <f>IF([first '# in title]&lt;[pos kw in title],MID([title],[pos kw in title]-6,6),#N/A)</f>
        <v>#N/A</v>
      </c>
      <c r="K3159" s="1" t="e">
        <f>IFERROR(MID(SUBSTITUTE([kw rough in title],",","."),FIND("(",[kw rough in title])+1,20),SUBSTITUTE(IFERROR(MID([kw rough in title],FIND(" ",[kw rough in title])+1,20),[kw rough in title]),",","."))</f>
        <v>#N/A</v>
      </c>
      <c r="L3159" s="1">
        <f>IFERROR(FIND("kW",[desc]),0)</f>
        <v>0</v>
      </c>
      <c r="M3159">
        <f t="array" ref="M3159">MIN(IFERROR(FIND(IstNumbers,E3159),""))</f>
        <v>31</v>
      </c>
      <c r="N3159" s="1" t="b">
        <f>IF([first '# in desc]&lt;[pos kw in desc],MID([desc],[pos kw in desc]-7,7))</f>
        <v>0</v>
      </c>
      <c r="O31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59" s="1" t="str">
        <f>TRIM(IF([first '# in desc]&lt;[pos kw in desc],MID([desc],[pos kw in desc]-6,6),FALSE))</f>
        <v>FALSCH</v>
      </c>
      <c r="Q3159" s="1" t="b">
        <f>IF(LEN([manuell])=0,IFERROR([kw fine in title]*1,IFERROR(SUMPRODUCT(COUNTIF(IsDigits,MID([kw in desc],ROW($A$1:$A$150),1)))=LEN([kw in desc]),#N/A)),[manuell])</f>
        <v>0</v>
      </c>
      <c r="R3159" s="1" t="str">
        <f>IF([pos kw in title]&gt;0,MID(J3159,#REF!,4),IF([first '# in title]&gt;0,MID([title],[first '# in title],3),IF([first '# in title]&gt;0,MID([desc],#REF!,3),VLOOKUP([productid],$G$2:$R$1386,8))))</f>
        <v xml:space="preserve">22 </v>
      </c>
      <c r="S3159" s="1" t="e">
        <f>IF([kw in desc]=[kw rough in title],[kw in desc]*1,IFERROR(LEFT([kw_dirty],3)*1,IFERROR(LEFT([kw_dirty],2)*1,"n.a.")))</f>
        <v>#N/A</v>
      </c>
      <c r="T3159" s="1"/>
      <c r="U3159" s="1" t="e">
        <f>VLOOKUP(Tabelle1[[#This Row],[productid]],Tabelle2[#All],2,FALSE)</f>
        <v>#N/A</v>
      </c>
    </row>
    <row r="3160" spans="1:21">
      <c r="A3160" t="s">
        <v>4234</v>
      </c>
      <c r="B3160">
        <v>1800</v>
      </c>
      <c r="C3160">
        <v>223861</v>
      </c>
      <c r="D3160" t="s">
        <v>5290</v>
      </c>
      <c r="E3160" t="s">
        <v>4943</v>
      </c>
      <c r="F3160">
        <v>18406</v>
      </c>
      <c r="G3160">
        <v>3725833</v>
      </c>
      <c r="H3160">
        <f t="shared" si="49"/>
        <v>0</v>
      </c>
      <c r="I3160">
        <f t="array" ref="I3160">MIN(IFERROR(FIND(IstNumbers,A3160),""))</f>
        <v>15</v>
      </c>
      <c r="J3160" s="1" t="e">
        <f>IF([first '# in title]&lt;[pos kw in title],MID([title],[pos kw in title]-6,6),#N/A)</f>
        <v>#N/A</v>
      </c>
      <c r="K3160" s="1" t="e">
        <f>IFERROR(MID(SUBSTITUTE([kw rough in title],",","."),FIND("(",[kw rough in title])+1,20),SUBSTITUTE(IFERROR(MID([kw rough in title],FIND(" ",[kw rough in title])+1,20),[kw rough in title]),",","."))</f>
        <v>#N/A</v>
      </c>
      <c r="L3160" s="1">
        <f>IFERROR(FIND("kW",[desc]),0)</f>
        <v>0</v>
      </c>
      <c r="M3160">
        <f t="array" ref="M3160">MIN(IFERROR(FIND(IstNumbers,E3160),""))</f>
        <v>25</v>
      </c>
      <c r="N3160" s="1" t="b">
        <f>IF([first '# in desc]&lt;[pos kw in desc],MID([desc],[pos kw in desc]-7,7))</f>
        <v>0</v>
      </c>
      <c r="O31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0" s="1" t="str">
        <f>TRIM(IF([first '# in desc]&lt;[pos kw in desc],MID([desc],[pos kw in desc]-6,6),FALSE))</f>
        <v>FALSCH</v>
      </c>
      <c r="Q3160" s="1" t="b">
        <f>IF(LEN([manuell])=0,IFERROR([kw fine in title]*1,IFERROR(SUMPRODUCT(COUNTIF(IsDigits,MID([kw in desc],ROW($A$1:$A$150),1)))=LEN([kw in desc]),#N/A)),[manuell])</f>
        <v>0</v>
      </c>
      <c r="R3160" s="1" t="str">
        <f>IF([pos kw in title]&gt;0,MID(J3160,#REF!,4),IF([first '# in title]&gt;0,MID([title],[first '# in title],3),IF([first '# in title]&gt;0,MID([desc],#REF!,3),VLOOKUP([productid],$G$2:$R$1386,8))))</f>
        <v>24D</v>
      </c>
      <c r="S3160" s="1" t="e">
        <f>IF([kw in desc]=[kw rough in title],[kw in desc]*1,IFERROR(LEFT([kw_dirty],3)*1,IFERROR(LEFT([kw_dirty],2)*1,"n.a.")))</f>
        <v>#N/A</v>
      </c>
      <c r="T3160" s="1"/>
      <c r="U3160" s="1" t="e">
        <f>VLOOKUP(Tabelle1[[#This Row],[productid]],Tabelle2[#All],2,FALSE)</f>
        <v>#N/A</v>
      </c>
    </row>
    <row r="3161" spans="1:21">
      <c r="A3161" t="s">
        <v>5281</v>
      </c>
      <c r="B3161">
        <v>3550</v>
      </c>
      <c r="C3161">
        <v>289859</v>
      </c>
      <c r="D3161" t="s">
        <v>5291</v>
      </c>
      <c r="E3161" t="s">
        <v>5292</v>
      </c>
      <c r="F3161">
        <v>18406</v>
      </c>
      <c r="G3161">
        <v>3094808</v>
      </c>
      <c r="H3161">
        <f t="shared" si="49"/>
        <v>0</v>
      </c>
      <c r="I3161">
        <f t="array" ref="I3161">MIN(IFERROR(FIND(IstNumbers,A3161),""))</f>
        <v>14</v>
      </c>
      <c r="J3161" s="1" t="e">
        <f>IF([first '# in title]&lt;[pos kw in title],MID([title],[pos kw in title]-6,6),#N/A)</f>
        <v>#N/A</v>
      </c>
      <c r="K3161" s="1" t="e">
        <f>IFERROR(MID(SUBSTITUTE([kw rough in title],",","."),FIND("(",[kw rough in title])+1,20),SUBSTITUTE(IFERROR(MID([kw rough in title],FIND(" ",[kw rough in title])+1,20),[kw rough in title]),",","."))</f>
        <v>#N/A</v>
      </c>
      <c r="L3161" s="1">
        <f>IFERROR(FIND("kW",[desc]),0)</f>
        <v>0</v>
      </c>
      <c r="M3161">
        <f t="array" ref="M3161">MIN(IFERROR(FIND(IstNumbers,E3161),""))</f>
        <v>31</v>
      </c>
      <c r="N3161" s="1" t="b">
        <f>IF([first '# in desc]&lt;[pos kw in desc],MID([desc],[pos kw in desc]-7,7))</f>
        <v>0</v>
      </c>
      <c r="O31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1" s="1" t="str">
        <f>TRIM(IF([first '# in desc]&lt;[pos kw in desc],MID([desc],[pos kw in desc]-6,6),FALSE))</f>
        <v>FALSCH</v>
      </c>
      <c r="Q3161" s="1" t="b">
        <f>IF(LEN([manuell])=0,IFERROR([kw fine in title]*1,IFERROR(SUMPRODUCT(COUNTIF(IsDigits,MID([kw in desc],ROW($A$1:$A$150),1)))=LEN([kw in desc]),#N/A)),[manuell])</f>
        <v>0</v>
      </c>
      <c r="R3161" s="1" t="str">
        <f>IF([pos kw in title]&gt;0,MID(J3161,#REF!,4),IF([first '# in title]&gt;0,MID([title],[first '# in title],3),IF([first '# in title]&gt;0,MID([desc],#REF!,3),VLOOKUP([productid],$G$2:$R$1386,8))))</f>
        <v xml:space="preserve">22 </v>
      </c>
      <c r="S3161" s="1" t="e">
        <f>IF([kw in desc]=[kw rough in title],[kw in desc]*1,IFERROR(LEFT([kw_dirty],3)*1,IFERROR(LEFT([kw_dirty],2)*1,"n.a.")))</f>
        <v>#N/A</v>
      </c>
      <c r="T3161" s="1"/>
      <c r="U3161" s="1" t="e">
        <f>VLOOKUP(Tabelle1[[#This Row],[productid]],Tabelle2[#All],2,FALSE)</f>
        <v>#N/A</v>
      </c>
    </row>
    <row r="3162" spans="1:21">
      <c r="A3162" t="s">
        <v>4234</v>
      </c>
      <c r="B3162">
        <v>1803</v>
      </c>
      <c r="C3162">
        <v>223861</v>
      </c>
      <c r="D3162" t="s">
        <v>5293</v>
      </c>
      <c r="E3162" t="s">
        <v>4242</v>
      </c>
      <c r="F3162">
        <v>18406</v>
      </c>
      <c r="G3162">
        <v>3725833</v>
      </c>
      <c r="H3162">
        <f t="shared" si="49"/>
        <v>0</v>
      </c>
      <c r="I3162">
        <f t="array" ref="I3162">MIN(IFERROR(FIND(IstNumbers,A3162),""))</f>
        <v>15</v>
      </c>
      <c r="J3162" s="1" t="e">
        <f>IF([first '# in title]&lt;[pos kw in title],MID([title],[pos kw in title]-6,6),#N/A)</f>
        <v>#N/A</v>
      </c>
      <c r="K3162" s="1" t="e">
        <f>IFERROR(MID(SUBSTITUTE([kw rough in title],",","."),FIND("(",[kw rough in title])+1,20),SUBSTITUTE(IFERROR(MID([kw rough in title],FIND(" ",[kw rough in title])+1,20),[kw rough in title]),",","."))</f>
        <v>#N/A</v>
      </c>
      <c r="L3162" s="1">
        <f>IFERROR(FIND("kW",[desc]),0)</f>
        <v>0</v>
      </c>
      <c r="M3162">
        <f t="array" ref="M3162">MIN(IFERROR(FIND(IstNumbers,E3162),""))</f>
        <v>25</v>
      </c>
      <c r="N3162" s="1" t="b">
        <f>IF([first '# in desc]&lt;[pos kw in desc],MID([desc],[pos kw in desc]-7,7))</f>
        <v>0</v>
      </c>
      <c r="O31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2" s="1" t="str">
        <f>TRIM(IF([first '# in desc]&lt;[pos kw in desc],MID([desc],[pos kw in desc]-6,6),FALSE))</f>
        <v>FALSCH</v>
      </c>
      <c r="Q3162" s="1" t="b">
        <f>IF(LEN([manuell])=0,IFERROR([kw fine in title]*1,IFERROR(SUMPRODUCT(COUNTIF(IsDigits,MID([kw in desc],ROW($A$1:$A$150),1)))=LEN([kw in desc]),#N/A)),[manuell])</f>
        <v>0</v>
      </c>
      <c r="R3162" s="1" t="str">
        <f>IF([pos kw in title]&gt;0,MID(J3162,#REF!,4),IF([first '# in title]&gt;0,MID([title],[first '# in title],3),IF([first '# in title]&gt;0,MID([desc],#REF!,3),VLOOKUP([productid],$G$2:$R$1386,8))))</f>
        <v>24D</v>
      </c>
      <c r="S3162" s="1" t="e">
        <f>IF([kw in desc]=[kw rough in title],[kw in desc]*1,IFERROR(LEFT([kw_dirty],3)*1,IFERROR(LEFT([kw_dirty],2)*1,"n.a.")))</f>
        <v>#N/A</v>
      </c>
      <c r="T3162" s="1"/>
      <c r="U3162" s="1" t="e">
        <f>VLOOKUP(Tabelle1[[#This Row],[productid]],Tabelle2[#All],2,FALSE)</f>
        <v>#N/A</v>
      </c>
    </row>
    <row r="3163" spans="1:21">
      <c r="A3163" t="s">
        <v>5281</v>
      </c>
      <c r="B3163">
        <v>3565</v>
      </c>
      <c r="C3163">
        <v>289859</v>
      </c>
      <c r="D3163" t="s">
        <v>5294</v>
      </c>
      <c r="E3163" t="s">
        <v>5295</v>
      </c>
      <c r="F3163">
        <v>18406</v>
      </c>
      <c r="G3163">
        <v>3094808</v>
      </c>
      <c r="H3163">
        <f t="shared" si="49"/>
        <v>0</v>
      </c>
      <c r="I3163">
        <f t="array" ref="I3163">MIN(IFERROR(FIND(IstNumbers,A3163),""))</f>
        <v>14</v>
      </c>
      <c r="J3163" s="1" t="e">
        <f>IF([first '# in title]&lt;[pos kw in title],MID([title],[pos kw in title]-6,6),#N/A)</f>
        <v>#N/A</v>
      </c>
      <c r="K3163" s="1" t="e">
        <f>IFERROR(MID(SUBSTITUTE([kw rough in title],",","."),FIND("(",[kw rough in title])+1,20),SUBSTITUTE(IFERROR(MID([kw rough in title],FIND(" ",[kw rough in title])+1,20),[kw rough in title]),",","."))</f>
        <v>#N/A</v>
      </c>
      <c r="L3163" s="1">
        <f>IFERROR(FIND("kW",[desc]),0)</f>
        <v>0</v>
      </c>
      <c r="M3163">
        <f t="array" ref="M3163">MIN(IFERROR(FIND(IstNumbers,E3163),""))</f>
        <v>31</v>
      </c>
      <c r="N3163" s="1" t="b">
        <f>IF([first '# in desc]&lt;[pos kw in desc],MID([desc],[pos kw in desc]-7,7))</f>
        <v>0</v>
      </c>
      <c r="O31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3" s="1" t="str">
        <f>TRIM(IF([first '# in desc]&lt;[pos kw in desc],MID([desc],[pos kw in desc]-6,6),FALSE))</f>
        <v>FALSCH</v>
      </c>
      <c r="Q3163" s="1" t="b">
        <f>IF(LEN([manuell])=0,IFERROR([kw fine in title]*1,IFERROR(SUMPRODUCT(COUNTIF(IsDigits,MID([kw in desc],ROW($A$1:$A$150),1)))=LEN([kw in desc]),#N/A)),[manuell])</f>
        <v>0</v>
      </c>
      <c r="R3163" s="1" t="str">
        <f>IF([pos kw in title]&gt;0,MID(J3163,#REF!,4),IF([first '# in title]&gt;0,MID([title],[first '# in title],3),IF([first '# in title]&gt;0,MID([desc],#REF!,3),VLOOKUP([productid],$G$2:$R$1386,8))))</f>
        <v xml:space="preserve">22 </v>
      </c>
      <c r="S3163" s="1" t="e">
        <f>IF([kw in desc]=[kw rough in title],[kw in desc]*1,IFERROR(LEFT([kw_dirty],3)*1,IFERROR(LEFT([kw_dirty],2)*1,"n.a.")))</f>
        <v>#N/A</v>
      </c>
      <c r="T3163" s="1"/>
      <c r="U3163" s="1" t="e">
        <f>VLOOKUP(Tabelle1[[#This Row],[productid]],Tabelle2[#All],2,FALSE)</f>
        <v>#N/A</v>
      </c>
    </row>
    <row r="3164" spans="1:21">
      <c r="A3164" t="s">
        <v>5281</v>
      </c>
      <c r="B3164">
        <v>3575</v>
      </c>
      <c r="C3164">
        <v>289859</v>
      </c>
      <c r="D3164" t="s">
        <v>5296</v>
      </c>
      <c r="E3164" t="s">
        <v>5297</v>
      </c>
      <c r="F3164">
        <v>18406</v>
      </c>
      <c r="G3164">
        <v>3094808</v>
      </c>
      <c r="H3164">
        <f t="shared" si="49"/>
        <v>0</v>
      </c>
      <c r="I3164">
        <f t="array" ref="I3164">MIN(IFERROR(FIND(IstNumbers,A3164),""))</f>
        <v>14</v>
      </c>
      <c r="J3164" s="1" t="e">
        <f>IF([first '# in title]&lt;[pos kw in title],MID([title],[pos kw in title]-6,6),#N/A)</f>
        <v>#N/A</v>
      </c>
      <c r="K3164" s="1" t="e">
        <f>IFERROR(MID(SUBSTITUTE([kw rough in title],",","."),FIND("(",[kw rough in title])+1,20),SUBSTITUTE(IFERROR(MID([kw rough in title],FIND(" ",[kw rough in title])+1,20),[kw rough in title]),",","."))</f>
        <v>#N/A</v>
      </c>
      <c r="L3164" s="1">
        <f>IFERROR(FIND("kW",[desc]),0)</f>
        <v>0</v>
      </c>
      <c r="M3164">
        <f t="array" ref="M3164">MIN(IFERROR(FIND(IstNumbers,E3164),""))</f>
        <v>31</v>
      </c>
      <c r="N3164" s="1" t="b">
        <f>IF([first '# in desc]&lt;[pos kw in desc],MID([desc],[pos kw in desc]-7,7))</f>
        <v>0</v>
      </c>
      <c r="O31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4" s="1" t="str">
        <f>TRIM(IF([first '# in desc]&lt;[pos kw in desc],MID([desc],[pos kw in desc]-6,6),FALSE))</f>
        <v>FALSCH</v>
      </c>
      <c r="Q3164" s="1" t="b">
        <f>IF(LEN([manuell])=0,IFERROR([kw fine in title]*1,IFERROR(SUMPRODUCT(COUNTIF(IsDigits,MID([kw in desc],ROW($A$1:$A$150),1)))=LEN([kw in desc]),#N/A)),[manuell])</f>
        <v>0</v>
      </c>
      <c r="R3164" s="1" t="str">
        <f>IF([pos kw in title]&gt;0,MID(J3164,#REF!,4),IF([first '# in title]&gt;0,MID([title],[first '# in title],3),IF([first '# in title]&gt;0,MID([desc],#REF!,3),VLOOKUP([productid],$G$2:$R$1386,8))))</f>
        <v xml:space="preserve">22 </v>
      </c>
      <c r="S3164" s="1" t="e">
        <f>IF([kw in desc]=[kw rough in title],[kw in desc]*1,IFERROR(LEFT([kw_dirty],3)*1,IFERROR(LEFT([kw_dirty],2)*1,"n.a.")))</f>
        <v>#N/A</v>
      </c>
      <c r="T3164" s="1"/>
      <c r="U3164" s="1" t="e">
        <f>VLOOKUP(Tabelle1[[#This Row],[productid]],Tabelle2[#All],2,FALSE)</f>
        <v>#N/A</v>
      </c>
    </row>
    <row r="3165" spans="1:21">
      <c r="A3165" t="s">
        <v>5298</v>
      </c>
      <c r="B3165">
        <v>2535</v>
      </c>
      <c r="C3165">
        <v>289859</v>
      </c>
      <c r="D3165" t="s">
        <v>5299</v>
      </c>
      <c r="E3165" t="s">
        <v>5300</v>
      </c>
      <c r="F3165">
        <v>18406</v>
      </c>
      <c r="G3165">
        <v>2286143</v>
      </c>
      <c r="H3165">
        <f t="shared" si="49"/>
        <v>0</v>
      </c>
      <c r="I3165">
        <f t="array" ref="I3165">MIN(IFERROR(FIND(IstNumbers,A3165),""))</f>
        <v>28</v>
      </c>
      <c r="J3165" s="1" t="e">
        <f>IF([first '# in title]&lt;[pos kw in title],MID([title],[pos kw in title]-6,6),#N/A)</f>
        <v>#N/A</v>
      </c>
      <c r="K3165" s="1" t="e">
        <f>IFERROR(MID(SUBSTITUTE([kw rough in title],",","."),FIND("(",[kw rough in title])+1,20),SUBSTITUTE(IFERROR(MID([kw rough in title],FIND(" ",[kw rough in title])+1,20),[kw rough in title]),",","."))</f>
        <v>#N/A</v>
      </c>
      <c r="L3165" s="1">
        <f>IFERROR(FIND("kW",[desc]),0)</f>
        <v>0</v>
      </c>
      <c r="M3165">
        <f t="array" ref="M3165">MIN(IFERROR(FIND(IstNumbers,E3165),""))</f>
        <v>33</v>
      </c>
      <c r="N3165" s="1" t="b">
        <f>IF([first '# in desc]&lt;[pos kw in desc],MID([desc],[pos kw in desc]-7,7))</f>
        <v>0</v>
      </c>
      <c r="O31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5" s="1" t="str">
        <f>TRIM(IF([first '# in desc]&lt;[pos kw in desc],MID([desc],[pos kw in desc]-6,6),FALSE))</f>
        <v>FALSCH</v>
      </c>
      <c r="Q3165" s="1" t="b">
        <f>IF(LEN([manuell])=0,IFERROR([kw fine in title]*1,IFERROR(SUMPRODUCT(COUNTIF(IsDigits,MID([kw in desc],ROW($A$1:$A$150),1)))=LEN([kw in desc]),#N/A)),[manuell])</f>
        <v>0</v>
      </c>
      <c r="R3165" s="1" t="str">
        <f>IF([pos kw in title]&gt;0,MID(J3165,#REF!,4),IF([first '# in title]&gt;0,MID([title],[first '# in title],3),IF([first '# in title]&gt;0,MID([desc],#REF!,3),VLOOKUP([productid],$G$2:$R$1386,8))))</f>
        <v>146</v>
      </c>
      <c r="S3165" s="1" t="e">
        <f>IF([kw in desc]=[kw rough in title],[kw in desc]*1,IFERROR(LEFT([kw_dirty],3)*1,IFERROR(LEFT([kw_dirty],2)*1,"n.a.")))</f>
        <v>#N/A</v>
      </c>
      <c r="T3165" s="1"/>
      <c r="U3165" s="1" t="e">
        <f>VLOOKUP(Tabelle1[[#This Row],[productid]],Tabelle2[#All],2,FALSE)</f>
        <v>#N/A</v>
      </c>
    </row>
    <row r="3166" spans="1:21">
      <c r="A3166" t="s">
        <v>5281</v>
      </c>
      <c r="B3166">
        <v>3600</v>
      </c>
      <c r="C3166">
        <v>289859</v>
      </c>
      <c r="D3166" t="s">
        <v>5301</v>
      </c>
      <c r="E3166" t="s">
        <v>5302</v>
      </c>
      <c r="F3166">
        <v>18406</v>
      </c>
      <c r="G3166">
        <v>3094808</v>
      </c>
      <c r="H3166">
        <f t="shared" si="49"/>
        <v>0</v>
      </c>
      <c r="I3166">
        <f t="array" ref="I3166">MIN(IFERROR(FIND(IstNumbers,A3166),""))</f>
        <v>14</v>
      </c>
      <c r="J3166" s="1" t="e">
        <f>IF([first '# in title]&lt;[pos kw in title],MID([title],[pos kw in title]-6,6),#N/A)</f>
        <v>#N/A</v>
      </c>
      <c r="K3166" s="1" t="e">
        <f>IFERROR(MID(SUBSTITUTE([kw rough in title],",","."),FIND("(",[kw rough in title])+1,20),SUBSTITUTE(IFERROR(MID([kw rough in title],FIND(" ",[kw rough in title])+1,20),[kw rough in title]),",","."))</f>
        <v>#N/A</v>
      </c>
      <c r="L3166" s="1">
        <f>IFERROR(FIND("kW",[desc]),0)</f>
        <v>0</v>
      </c>
      <c r="M3166">
        <f t="array" ref="M3166">MIN(IFERROR(FIND(IstNumbers,E3166),""))</f>
        <v>31</v>
      </c>
      <c r="N3166" s="1" t="b">
        <f>IF([first '# in desc]&lt;[pos kw in desc],MID([desc],[pos kw in desc]-7,7))</f>
        <v>0</v>
      </c>
      <c r="O31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6" s="1" t="str">
        <f>TRIM(IF([first '# in desc]&lt;[pos kw in desc],MID([desc],[pos kw in desc]-6,6),FALSE))</f>
        <v>FALSCH</v>
      </c>
      <c r="Q3166" s="1" t="b">
        <f>IF(LEN([manuell])=0,IFERROR([kw fine in title]*1,IFERROR(SUMPRODUCT(COUNTIF(IsDigits,MID([kw in desc],ROW($A$1:$A$150),1)))=LEN([kw in desc]),#N/A)),[manuell])</f>
        <v>0</v>
      </c>
      <c r="R3166" s="1" t="str">
        <f>IF([pos kw in title]&gt;0,MID(J3166,#REF!,4),IF([first '# in title]&gt;0,MID([title],[first '# in title],3),IF([first '# in title]&gt;0,MID([desc],#REF!,3),VLOOKUP([productid],$G$2:$R$1386,8))))</f>
        <v xml:space="preserve">22 </v>
      </c>
      <c r="S3166" s="1" t="e">
        <f>IF([kw in desc]=[kw rough in title],[kw in desc]*1,IFERROR(LEFT([kw_dirty],3)*1,IFERROR(LEFT([kw_dirty],2)*1,"n.a.")))</f>
        <v>#N/A</v>
      </c>
      <c r="T3166" s="1"/>
      <c r="U3166" s="1" t="e">
        <f>VLOOKUP(Tabelle1[[#This Row],[productid]],Tabelle2[#All],2,FALSE)</f>
        <v>#N/A</v>
      </c>
    </row>
    <row r="3167" spans="1:21">
      <c r="A3167" t="s">
        <v>5298</v>
      </c>
      <c r="B3167">
        <v>2535</v>
      </c>
      <c r="C3167">
        <v>289859</v>
      </c>
      <c r="D3167" t="s">
        <v>5303</v>
      </c>
      <c r="E3167" t="s">
        <v>5304</v>
      </c>
      <c r="F3167">
        <v>18406</v>
      </c>
      <c r="G3167">
        <v>2286143</v>
      </c>
      <c r="H3167">
        <f t="shared" si="49"/>
        <v>0</v>
      </c>
      <c r="I3167">
        <f t="array" ref="I3167">MIN(IFERROR(FIND(IstNumbers,A3167),""))</f>
        <v>28</v>
      </c>
      <c r="J3167" s="1" t="e">
        <f>IF([first '# in title]&lt;[pos kw in title],MID([title],[pos kw in title]-6,6),#N/A)</f>
        <v>#N/A</v>
      </c>
      <c r="K3167" s="1" t="e">
        <f>IFERROR(MID(SUBSTITUTE([kw rough in title],",","."),FIND("(",[kw rough in title])+1,20),SUBSTITUTE(IFERROR(MID([kw rough in title],FIND(" ",[kw rough in title])+1,20),[kw rough in title]),",","."))</f>
        <v>#N/A</v>
      </c>
      <c r="L3167" s="1">
        <f>IFERROR(FIND("kW",[desc]),0)</f>
        <v>0</v>
      </c>
      <c r="M3167">
        <f t="array" ref="M3167">MIN(IFERROR(FIND(IstNumbers,E3167),""))</f>
        <v>33</v>
      </c>
      <c r="N3167" s="1" t="b">
        <f>IF([first '# in desc]&lt;[pos kw in desc],MID([desc],[pos kw in desc]-7,7))</f>
        <v>0</v>
      </c>
      <c r="O31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7" s="1" t="str">
        <f>TRIM(IF([first '# in desc]&lt;[pos kw in desc],MID([desc],[pos kw in desc]-6,6),FALSE))</f>
        <v>FALSCH</v>
      </c>
      <c r="Q3167" s="1" t="b">
        <f>IF(LEN([manuell])=0,IFERROR([kw fine in title]*1,IFERROR(SUMPRODUCT(COUNTIF(IsDigits,MID([kw in desc],ROW($A$1:$A$150),1)))=LEN([kw in desc]),#N/A)),[manuell])</f>
        <v>0</v>
      </c>
      <c r="R3167" s="1" t="str">
        <f>IF([pos kw in title]&gt;0,MID(J3167,#REF!,4),IF([first '# in title]&gt;0,MID([title],[first '# in title],3),IF([first '# in title]&gt;0,MID([desc],#REF!,3),VLOOKUP([productid],$G$2:$R$1386,8))))</f>
        <v>146</v>
      </c>
      <c r="S3167" s="1" t="e">
        <f>IF([kw in desc]=[kw rough in title],[kw in desc]*1,IFERROR(LEFT([kw_dirty],3)*1,IFERROR(LEFT([kw_dirty],2)*1,"n.a.")))</f>
        <v>#N/A</v>
      </c>
      <c r="T3167" s="1"/>
      <c r="U3167" s="1" t="e">
        <f>VLOOKUP(Tabelle1[[#This Row],[productid]],Tabelle2[#All],2,FALSE)</f>
        <v>#N/A</v>
      </c>
    </row>
    <row r="3168" spans="1:21">
      <c r="A3168" t="s">
        <v>5281</v>
      </c>
      <c r="B3168">
        <v>3620</v>
      </c>
      <c r="C3168">
        <v>289859</v>
      </c>
      <c r="D3168" t="s">
        <v>5305</v>
      </c>
      <c r="E3168" t="s">
        <v>5306</v>
      </c>
      <c r="F3168">
        <v>18406</v>
      </c>
      <c r="G3168">
        <v>3094808</v>
      </c>
      <c r="H3168">
        <f t="shared" si="49"/>
        <v>0</v>
      </c>
      <c r="I3168">
        <f t="array" ref="I3168">MIN(IFERROR(FIND(IstNumbers,A3168),""))</f>
        <v>14</v>
      </c>
      <c r="J3168" s="1" t="e">
        <f>IF([first '# in title]&lt;[pos kw in title],MID([title],[pos kw in title]-6,6),#N/A)</f>
        <v>#N/A</v>
      </c>
      <c r="K3168" s="1" t="e">
        <f>IFERROR(MID(SUBSTITUTE([kw rough in title],",","."),FIND("(",[kw rough in title])+1,20),SUBSTITUTE(IFERROR(MID([kw rough in title],FIND(" ",[kw rough in title])+1,20),[kw rough in title]),",","."))</f>
        <v>#N/A</v>
      </c>
      <c r="L3168" s="1">
        <f>IFERROR(FIND("kW",[desc]),0)</f>
        <v>0</v>
      </c>
      <c r="M3168">
        <f t="array" ref="M3168">MIN(IFERROR(FIND(IstNumbers,E3168),""))</f>
        <v>31</v>
      </c>
      <c r="N3168" s="1" t="b">
        <f>IF([first '# in desc]&lt;[pos kw in desc],MID([desc],[pos kw in desc]-7,7))</f>
        <v>0</v>
      </c>
      <c r="O31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8" s="1" t="str">
        <f>TRIM(IF([first '# in desc]&lt;[pos kw in desc],MID([desc],[pos kw in desc]-6,6),FALSE))</f>
        <v>FALSCH</v>
      </c>
      <c r="Q3168" s="1" t="b">
        <f>IF(LEN([manuell])=0,IFERROR([kw fine in title]*1,IFERROR(SUMPRODUCT(COUNTIF(IsDigits,MID([kw in desc],ROW($A$1:$A$150),1)))=LEN([kw in desc]),#N/A)),[manuell])</f>
        <v>0</v>
      </c>
      <c r="R3168" s="1" t="str">
        <f>IF([pos kw in title]&gt;0,MID(J3168,#REF!,4),IF([first '# in title]&gt;0,MID([title],[first '# in title],3),IF([first '# in title]&gt;0,MID([desc],#REF!,3),VLOOKUP([productid],$G$2:$R$1386,8))))</f>
        <v xml:space="preserve">22 </v>
      </c>
      <c r="S3168" s="1" t="e">
        <f>IF([kw in desc]=[kw rough in title],[kw in desc]*1,IFERROR(LEFT([kw_dirty],3)*1,IFERROR(LEFT([kw_dirty],2)*1,"n.a.")))</f>
        <v>#N/A</v>
      </c>
      <c r="T3168" s="1"/>
      <c r="U3168" s="1" t="e">
        <f>VLOOKUP(Tabelle1[[#This Row],[productid]],Tabelle2[#All],2,FALSE)</f>
        <v>#N/A</v>
      </c>
    </row>
    <row r="3169" spans="1:21">
      <c r="A3169" t="s">
        <v>5298</v>
      </c>
      <c r="B3169">
        <v>2538</v>
      </c>
      <c r="C3169">
        <v>289859</v>
      </c>
      <c r="D3169" t="s">
        <v>5307</v>
      </c>
      <c r="E3169" t="s">
        <v>5308</v>
      </c>
      <c r="F3169">
        <v>18406</v>
      </c>
      <c r="G3169">
        <v>2286143</v>
      </c>
      <c r="H3169">
        <f t="shared" si="49"/>
        <v>0</v>
      </c>
      <c r="I3169">
        <f t="array" ref="I3169">MIN(IFERROR(FIND(IstNumbers,A3169),""))</f>
        <v>28</v>
      </c>
      <c r="J3169" s="1" t="e">
        <f>IF([first '# in title]&lt;[pos kw in title],MID([title],[pos kw in title]-6,6),#N/A)</f>
        <v>#N/A</v>
      </c>
      <c r="K3169" s="1" t="e">
        <f>IFERROR(MID(SUBSTITUTE([kw rough in title],",","."),FIND("(",[kw rough in title])+1,20),SUBSTITUTE(IFERROR(MID([kw rough in title],FIND(" ",[kw rough in title])+1,20),[kw rough in title]),",","."))</f>
        <v>#N/A</v>
      </c>
      <c r="L3169" s="1">
        <f>IFERROR(FIND("kW",[desc]),0)</f>
        <v>0</v>
      </c>
      <c r="M3169">
        <f t="array" ref="M3169">MIN(IFERROR(FIND(IstNumbers,E3169),""))</f>
        <v>33</v>
      </c>
      <c r="N3169" s="1" t="b">
        <f>IF([first '# in desc]&lt;[pos kw in desc],MID([desc],[pos kw in desc]-7,7))</f>
        <v>0</v>
      </c>
      <c r="O31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69" s="1" t="str">
        <f>TRIM(IF([first '# in desc]&lt;[pos kw in desc],MID([desc],[pos kw in desc]-6,6),FALSE))</f>
        <v>FALSCH</v>
      </c>
      <c r="Q3169" s="1" t="b">
        <f>IF(LEN([manuell])=0,IFERROR([kw fine in title]*1,IFERROR(SUMPRODUCT(COUNTIF(IsDigits,MID([kw in desc],ROW($A$1:$A$150),1)))=LEN([kw in desc]),#N/A)),[manuell])</f>
        <v>0</v>
      </c>
      <c r="R3169" s="1" t="str">
        <f>IF([pos kw in title]&gt;0,MID(J3169,#REF!,4),IF([first '# in title]&gt;0,MID([title],[first '# in title],3),IF([first '# in title]&gt;0,MID([desc],#REF!,3),VLOOKUP([productid],$G$2:$R$1386,8))))</f>
        <v>146</v>
      </c>
      <c r="S3169" s="1" t="e">
        <f>IF([kw in desc]=[kw rough in title],[kw in desc]*1,IFERROR(LEFT([kw_dirty],3)*1,IFERROR(LEFT([kw_dirty],2)*1,"n.a.")))</f>
        <v>#N/A</v>
      </c>
      <c r="T3169" s="1"/>
      <c r="U3169" s="1" t="e">
        <f>VLOOKUP(Tabelle1[[#This Row],[productid]],Tabelle2[#All],2,FALSE)</f>
        <v>#N/A</v>
      </c>
    </row>
    <row r="3170" spans="1:21">
      <c r="A3170" t="s">
        <v>5281</v>
      </c>
      <c r="B3170">
        <v>3645</v>
      </c>
      <c r="C3170">
        <v>289859</v>
      </c>
      <c r="D3170" t="s">
        <v>5309</v>
      </c>
      <c r="E3170" t="s">
        <v>5310</v>
      </c>
      <c r="F3170">
        <v>18406</v>
      </c>
      <c r="G3170">
        <v>3094808</v>
      </c>
      <c r="H3170">
        <f t="shared" si="49"/>
        <v>0</v>
      </c>
      <c r="I3170">
        <f t="array" ref="I3170">MIN(IFERROR(FIND(IstNumbers,A3170),""))</f>
        <v>14</v>
      </c>
      <c r="J3170" s="1" t="e">
        <f>IF([first '# in title]&lt;[pos kw in title],MID([title],[pos kw in title]-6,6),#N/A)</f>
        <v>#N/A</v>
      </c>
      <c r="K3170" s="1" t="e">
        <f>IFERROR(MID(SUBSTITUTE([kw rough in title],",","."),FIND("(",[kw rough in title])+1,20),SUBSTITUTE(IFERROR(MID([kw rough in title],FIND(" ",[kw rough in title])+1,20),[kw rough in title]),",","."))</f>
        <v>#N/A</v>
      </c>
      <c r="L3170" s="1">
        <f>IFERROR(FIND("kW",[desc]),0)</f>
        <v>0</v>
      </c>
      <c r="M3170">
        <f t="array" ref="M3170">MIN(IFERROR(FIND(IstNumbers,E3170),""))</f>
        <v>31</v>
      </c>
      <c r="N3170" s="1" t="b">
        <f>IF([first '# in desc]&lt;[pos kw in desc],MID([desc],[pos kw in desc]-7,7))</f>
        <v>0</v>
      </c>
      <c r="O31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70" s="1" t="str">
        <f>TRIM(IF([first '# in desc]&lt;[pos kw in desc],MID([desc],[pos kw in desc]-6,6),FALSE))</f>
        <v>FALSCH</v>
      </c>
      <c r="Q3170" s="1" t="b">
        <f>IF(LEN([manuell])=0,IFERROR([kw fine in title]*1,IFERROR(SUMPRODUCT(COUNTIF(IsDigits,MID([kw in desc],ROW($A$1:$A$150),1)))=LEN([kw in desc]),#N/A)),[manuell])</f>
        <v>0</v>
      </c>
      <c r="R3170" s="1" t="str">
        <f>IF([pos kw in title]&gt;0,MID(J3170,#REF!,4),IF([first '# in title]&gt;0,MID([title],[first '# in title],3),IF([first '# in title]&gt;0,MID([desc],#REF!,3),VLOOKUP([productid],$G$2:$R$1386,8))))</f>
        <v xml:space="preserve">22 </v>
      </c>
      <c r="S3170" s="1" t="e">
        <f>IF([kw in desc]=[kw rough in title],[kw in desc]*1,IFERROR(LEFT([kw_dirty],3)*1,IFERROR(LEFT([kw_dirty],2)*1,"n.a.")))</f>
        <v>#N/A</v>
      </c>
      <c r="T3170" s="1"/>
      <c r="U3170" s="1" t="e">
        <f>VLOOKUP(Tabelle1[[#This Row],[productid]],Tabelle2[#All],2,FALSE)</f>
        <v>#N/A</v>
      </c>
    </row>
    <row r="3171" spans="1:21">
      <c r="A3171" t="s">
        <v>5298</v>
      </c>
      <c r="B3171">
        <v>2538</v>
      </c>
      <c r="C3171">
        <v>289859</v>
      </c>
      <c r="D3171" t="s">
        <v>5311</v>
      </c>
      <c r="E3171" t="s">
        <v>5312</v>
      </c>
      <c r="F3171">
        <v>18406</v>
      </c>
      <c r="G3171">
        <v>2286143</v>
      </c>
      <c r="H3171">
        <f t="shared" si="49"/>
        <v>0</v>
      </c>
      <c r="I3171">
        <f t="array" ref="I3171">MIN(IFERROR(FIND(IstNumbers,A3171),""))</f>
        <v>28</v>
      </c>
      <c r="J3171" s="1" t="e">
        <f>IF([first '# in title]&lt;[pos kw in title],MID([title],[pos kw in title]-6,6),#N/A)</f>
        <v>#N/A</v>
      </c>
      <c r="K3171" s="1" t="e">
        <f>IFERROR(MID(SUBSTITUTE([kw rough in title],",","."),FIND("(",[kw rough in title])+1,20),SUBSTITUTE(IFERROR(MID([kw rough in title],FIND(" ",[kw rough in title])+1,20),[kw rough in title]),",","."))</f>
        <v>#N/A</v>
      </c>
      <c r="L3171" s="1">
        <f>IFERROR(FIND("kW",[desc]),0)</f>
        <v>0</v>
      </c>
      <c r="M3171">
        <f t="array" ref="M3171">MIN(IFERROR(FIND(IstNumbers,E3171),""))</f>
        <v>33</v>
      </c>
      <c r="N3171" s="1" t="b">
        <f>IF([first '# in desc]&lt;[pos kw in desc],MID([desc],[pos kw in desc]-7,7))</f>
        <v>0</v>
      </c>
      <c r="O31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71" s="1" t="str">
        <f>TRIM(IF([first '# in desc]&lt;[pos kw in desc],MID([desc],[pos kw in desc]-6,6),FALSE))</f>
        <v>FALSCH</v>
      </c>
      <c r="Q3171" s="1" t="b">
        <f>IF(LEN([manuell])=0,IFERROR([kw fine in title]*1,IFERROR(SUMPRODUCT(COUNTIF(IsDigits,MID([kw in desc],ROW($A$1:$A$150),1)))=LEN([kw in desc]),#N/A)),[manuell])</f>
        <v>0</v>
      </c>
      <c r="R3171" s="1" t="str">
        <f>IF([pos kw in title]&gt;0,MID(J3171,#REF!,4),IF([first '# in title]&gt;0,MID([title],[first '# in title],3),IF([first '# in title]&gt;0,MID([desc],#REF!,3),VLOOKUP([productid],$G$2:$R$1386,8))))</f>
        <v>146</v>
      </c>
      <c r="S3171" s="1" t="e">
        <f>IF([kw in desc]=[kw rough in title],[kw in desc]*1,IFERROR(LEFT([kw_dirty],3)*1,IFERROR(LEFT([kw_dirty],2)*1,"n.a.")))</f>
        <v>#N/A</v>
      </c>
      <c r="T3171" s="1"/>
      <c r="U3171" s="1" t="e">
        <f>VLOOKUP(Tabelle1[[#This Row],[productid]],Tabelle2[#All],2,FALSE)</f>
        <v>#N/A</v>
      </c>
    </row>
    <row r="3172" spans="1:21">
      <c r="A3172" t="s">
        <v>5281</v>
      </c>
      <c r="B3172">
        <v>3670</v>
      </c>
      <c r="C3172">
        <v>289859</v>
      </c>
      <c r="D3172" t="s">
        <v>5313</v>
      </c>
      <c r="E3172" t="s">
        <v>5314</v>
      </c>
      <c r="F3172">
        <v>18406</v>
      </c>
      <c r="G3172">
        <v>3094808</v>
      </c>
      <c r="H3172">
        <f t="shared" si="49"/>
        <v>0</v>
      </c>
      <c r="I3172">
        <f t="array" ref="I3172">MIN(IFERROR(FIND(IstNumbers,A3172),""))</f>
        <v>14</v>
      </c>
      <c r="J3172" s="1" t="e">
        <f>IF([first '# in title]&lt;[pos kw in title],MID([title],[pos kw in title]-6,6),#N/A)</f>
        <v>#N/A</v>
      </c>
      <c r="K3172" s="1" t="e">
        <f>IFERROR(MID(SUBSTITUTE([kw rough in title],",","."),FIND("(",[kw rough in title])+1,20),SUBSTITUTE(IFERROR(MID([kw rough in title],FIND(" ",[kw rough in title])+1,20),[kw rough in title]),",","."))</f>
        <v>#N/A</v>
      </c>
      <c r="L3172" s="1">
        <f>IFERROR(FIND("kW",[desc]),0)</f>
        <v>0</v>
      </c>
      <c r="M3172">
        <f t="array" ref="M3172">MIN(IFERROR(FIND(IstNumbers,E3172),""))</f>
        <v>31</v>
      </c>
      <c r="N3172" s="1" t="b">
        <f>IF([first '# in desc]&lt;[pos kw in desc],MID([desc],[pos kw in desc]-7,7))</f>
        <v>0</v>
      </c>
      <c r="O31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72" s="1" t="str">
        <f>TRIM(IF([first '# in desc]&lt;[pos kw in desc],MID([desc],[pos kw in desc]-6,6),FALSE))</f>
        <v>FALSCH</v>
      </c>
      <c r="Q3172" s="1" t="b">
        <f>IF(LEN([manuell])=0,IFERROR([kw fine in title]*1,IFERROR(SUMPRODUCT(COUNTIF(IsDigits,MID([kw in desc],ROW($A$1:$A$150),1)))=LEN([kw in desc]),#N/A)),[manuell])</f>
        <v>0</v>
      </c>
      <c r="R3172" s="1" t="str">
        <f>IF([pos kw in title]&gt;0,MID(J3172,#REF!,4),IF([first '# in title]&gt;0,MID([title],[first '# in title],3),IF([first '# in title]&gt;0,MID([desc],#REF!,3),VLOOKUP([productid],$G$2:$R$1386,8))))</f>
        <v xml:space="preserve">22 </v>
      </c>
      <c r="S3172" s="1" t="e">
        <f>IF([kw in desc]=[kw rough in title],[kw in desc]*1,IFERROR(LEFT([kw_dirty],3)*1,IFERROR(LEFT([kw_dirty],2)*1,"n.a.")))</f>
        <v>#N/A</v>
      </c>
      <c r="T3172" s="1"/>
      <c r="U3172" s="1" t="e">
        <f>VLOOKUP(Tabelle1[[#This Row],[productid]],Tabelle2[#All],2,FALSE)</f>
        <v>#N/A</v>
      </c>
    </row>
    <row r="3173" spans="1:21" hidden="1">
      <c r="A3173" t="s">
        <v>5315</v>
      </c>
      <c r="B3173">
        <v>2394</v>
      </c>
      <c r="C3173">
        <v>289859</v>
      </c>
      <c r="D3173" t="s">
        <v>5316</v>
      </c>
      <c r="E3173" t="s">
        <v>4877</v>
      </c>
      <c r="F3173">
        <v>18406</v>
      </c>
      <c r="G3173">
        <v>1219746</v>
      </c>
      <c r="H3173">
        <f t="shared" si="49"/>
        <v>28</v>
      </c>
      <c r="I3173">
        <f t="array" ref="I3173">MIN(IFERROR(FIND(IstNumbers,A3173),""))</f>
        <v>25</v>
      </c>
      <c r="J3173" s="1" t="str">
        <f>IF([first '# in title]&lt;[pos kw in title],MID([title],[pos kw in title]-6,6),#N/A)</f>
        <v xml:space="preserve">rt 16 </v>
      </c>
      <c r="K317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73" s="1">
        <f>IFERROR(FIND("kW",[desc]),0)</f>
        <v>71</v>
      </c>
      <c r="M3173">
        <f t="array" ref="M3173">MIN(IFERROR(FIND(IstNumbers,E3173),""))</f>
        <v>29</v>
      </c>
      <c r="N3173" s="1" t="str">
        <f>IF([first '# in desc]&lt;[pos kw in desc],MID([desc],[pos kw in desc]-7,7))</f>
        <v xml:space="preserve">­me 16 </v>
      </c>
      <c r="O317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73" s="1" t="str">
        <f>TRIM(IF([first '# in desc]&lt;[pos kw in desc],MID([desc],[pos kw in desc]-6,6),FALSE))</f>
        <v>me 16</v>
      </c>
      <c r="Q3173" s="1">
        <f>IF(LEN([manuell])=0,IFERROR([kw fine in title]*1,IFERROR(SUMPRODUCT(COUNTIF(IsDigits,MID([kw in desc],ROW($A$1:$A$150),1)))=LEN([kw in desc]),#N/A)),[manuell])</f>
        <v>16</v>
      </c>
      <c r="R3173" s="1" t="e">
        <f>IF([pos kw in title]&gt;0,MID(J3173,#REF!,4),IF([first '# in title]&gt;0,MID([title],[first '# in title],3),IF([first '# in title]&gt;0,MID([desc],#REF!,3),VLOOKUP([productid],$G$2:$R$1386,8))))</f>
        <v>#REF!</v>
      </c>
      <c r="S3173" s="1" t="str">
        <f>IF([kw in desc]=[kw rough in title],[kw in desc]*1,IFERROR(LEFT([kw_dirty],3)*1,IFERROR(LEFT([kw_dirty],2)*1,"n.a.")))</f>
        <v>n.a.</v>
      </c>
      <c r="T3173" s="1"/>
      <c r="U3173" s="1">
        <f>VLOOKUP(Tabelle1[[#This Row],[productid]],Tabelle2[#All],2,FALSE)</f>
        <v>16</v>
      </c>
    </row>
    <row r="3174" spans="1:21">
      <c r="A3174" t="s">
        <v>5298</v>
      </c>
      <c r="B3174">
        <v>2540</v>
      </c>
      <c r="C3174">
        <v>289859</v>
      </c>
      <c r="D3174" t="s">
        <v>5317</v>
      </c>
      <c r="E3174" t="s">
        <v>5318</v>
      </c>
      <c r="F3174">
        <v>18406</v>
      </c>
      <c r="G3174">
        <v>2286143</v>
      </c>
      <c r="H3174">
        <f t="shared" si="49"/>
        <v>0</v>
      </c>
      <c r="I3174">
        <f t="array" ref="I3174">MIN(IFERROR(FIND(IstNumbers,A3174),""))</f>
        <v>28</v>
      </c>
      <c r="J3174" s="1" t="e">
        <f>IF([first '# in title]&lt;[pos kw in title],MID([title],[pos kw in title]-6,6),#N/A)</f>
        <v>#N/A</v>
      </c>
      <c r="K3174" s="1" t="e">
        <f>IFERROR(MID(SUBSTITUTE([kw rough in title],",","."),FIND("(",[kw rough in title])+1,20),SUBSTITUTE(IFERROR(MID([kw rough in title],FIND(" ",[kw rough in title])+1,20),[kw rough in title]),",","."))</f>
        <v>#N/A</v>
      </c>
      <c r="L3174" s="1">
        <f>IFERROR(FIND("kW",[desc]),0)</f>
        <v>0</v>
      </c>
      <c r="M3174">
        <f t="array" ref="M3174">MIN(IFERROR(FIND(IstNumbers,E3174),""))</f>
        <v>33</v>
      </c>
      <c r="N3174" s="1" t="b">
        <f>IF([first '# in desc]&lt;[pos kw in desc],MID([desc],[pos kw in desc]-7,7))</f>
        <v>0</v>
      </c>
      <c r="O31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74" s="1" t="str">
        <f>TRIM(IF([first '# in desc]&lt;[pos kw in desc],MID([desc],[pos kw in desc]-6,6),FALSE))</f>
        <v>FALSCH</v>
      </c>
      <c r="Q3174" s="1" t="b">
        <f>IF(LEN([manuell])=0,IFERROR([kw fine in title]*1,IFERROR(SUMPRODUCT(COUNTIF(IsDigits,MID([kw in desc],ROW($A$1:$A$150),1)))=LEN([kw in desc]),#N/A)),[manuell])</f>
        <v>0</v>
      </c>
      <c r="R3174" s="1" t="str">
        <f>IF([pos kw in title]&gt;0,MID(J3174,#REF!,4),IF([first '# in title]&gt;0,MID([title],[first '# in title],3),IF([first '# in title]&gt;0,MID([desc],#REF!,3),VLOOKUP([productid],$G$2:$R$1386,8))))</f>
        <v>146</v>
      </c>
      <c r="S3174" s="1" t="e">
        <f>IF([kw in desc]=[kw rough in title],[kw in desc]*1,IFERROR(LEFT([kw_dirty],3)*1,IFERROR(LEFT([kw_dirty],2)*1,"n.a.")))</f>
        <v>#N/A</v>
      </c>
      <c r="T3174" s="1"/>
      <c r="U3174" s="1" t="e">
        <f>VLOOKUP(Tabelle1[[#This Row],[productid]],Tabelle2[#All],2,FALSE)</f>
        <v>#N/A</v>
      </c>
    </row>
    <row r="3175" spans="1:21">
      <c r="A3175" t="s">
        <v>5281</v>
      </c>
      <c r="B3175">
        <v>3675</v>
      </c>
      <c r="C3175">
        <v>289859</v>
      </c>
      <c r="D3175" t="s">
        <v>5319</v>
      </c>
      <c r="E3175" t="s">
        <v>5320</v>
      </c>
      <c r="F3175">
        <v>18406</v>
      </c>
      <c r="G3175">
        <v>3094808</v>
      </c>
      <c r="H3175">
        <f t="shared" si="49"/>
        <v>0</v>
      </c>
      <c r="I3175">
        <f t="array" ref="I3175">MIN(IFERROR(FIND(IstNumbers,A3175),""))</f>
        <v>14</v>
      </c>
      <c r="J3175" s="1" t="e">
        <f>IF([first '# in title]&lt;[pos kw in title],MID([title],[pos kw in title]-6,6),#N/A)</f>
        <v>#N/A</v>
      </c>
      <c r="K3175" s="1" t="e">
        <f>IFERROR(MID(SUBSTITUTE([kw rough in title],",","."),FIND("(",[kw rough in title])+1,20),SUBSTITUTE(IFERROR(MID([kw rough in title],FIND(" ",[kw rough in title])+1,20),[kw rough in title]),",","."))</f>
        <v>#N/A</v>
      </c>
      <c r="L3175" s="1">
        <f>IFERROR(FIND("kW",[desc]),0)</f>
        <v>0</v>
      </c>
      <c r="M3175">
        <f t="array" ref="M3175">MIN(IFERROR(FIND(IstNumbers,E3175),""))</f>
        <v>31</v>
      </c>
      <c r="N3175" s="1" t="b">
        <f>IF([first '# in desc]&lt;[pos kw in desc],MID([desc],[pos kw in desc]-7,7))</f>
        <v>0</v>
      </c>
      <c r="O31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75" s="1" t="str">
        <f>TRIM(IF([first '# in desc]&lt;[pos kw in desc],MID([desc],[pos kw in desc]-6,6),FALSE))</f>
        <v>FALSCH</v>
      </c>
      <c r="Q3175" s="1" t="b">
        <f>IF(LEN([manuell])=0,IFERROR([kw fine in title]*1,IFERROR(SUMPRODUCT(COUNTIF(IsDigits,MID([kw in desc],ROW($A$1:$A$150),1)))=LEN([kw in desc]),#N/A)),[manuell])</f>
        <v>0</v>
      </c>
      <c r="R3175" s="1" t="str">
        <f>IF([pos kw in title]&gt;0,MID(J3175,#REF!,4),IF([first '# in title]&gt;0,MID([title],[first '# in title],3),IF([first '# in title]&gt;0,MID([desc],#REF!,3),VLOOKUP([productid],$G$2:$R$1386,8))))</f>
        <v xml:space="preserve">22 </v>
      </c>
      <c r="S3175" s="1" t="e">
        <f>IF([kw in desc]=[kw rough in title],[kw in desc]*1,IFERROR(LEFT([kw_dirty],3)*1,IFERROR(LEFT([kw_dirty],2)*1,"n.a.")))</f>
        <v>#N/A</v>
      </c>
      <c r="T3175" s="1"/>
      <c r="U3175" s="1" t="e">
        <f>VLOOKUP(Tabelle1[[#This Row],[productid]],Tabelle2[#All],2,FALSE)</f>
        <v>#N/A</v>
      </c>
    </row>
    <row r="3176" spans="1:21" hidden="1">
      <c r="A3176" t="s">
        <v>5315</v>
      </c>
      <c r="B3176">
        <v>2394</v>
      </c>
      <c r="C3176">
        <v>289859</v>
      </c>
      <c r="D3176" t="s">
        <v>5321</v>
      </c>
      <c r="E3176" t="s">
        <v>4892</v>
      </c>
      <c r="F3176">
        <v>18406</v>
      </c>
      <c r="G3176">
        <v>1219746</v>
      </c>
      <c r="H3176">
        <f t="shared" si="49"/>
        <v>28</v>
      </c>
      <c r="I3176">
        <f t="array" ref="I3176">MIN(IFERROR(FIND(IstNumbers,A3176),""))</f>
        <v>25</v>
      </c>
      <c r="J3176" s="1" t="str">
        <f>IF([first '# in title]&lt;[pos kw in title],MID([title],[pos kw in title]-6,6),#N/A)</f>
        <v xml:space="preserve">rt 16 </v>
      </c>
      <c r="K317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76" s="1">
        <f>IFERROR(FIND("kW",[desc]),0)</f>
        <v>71</v>
      </c>
      <c r="M3176">
        <f t="array" ref="M3176">MIN(IFERROR(FIND(IstNumbers,E3176),""))</f>
        <v>29</v>
      </c>
      <c r="N3176" s="1" t="str">
        <f>IF([first '# in desc]&lt;[pos kw in desc],MID([desc],[pos kw in desc]-7,7))</f>
        <v xml:space="preserve">­me 16 </v>
      </c>
      <c r="O317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76" s="1" t="str">
        <f>TRIM(IF([first '# in desc]&lt;[pos kw in desc],MID([desc],[pos kw in desc]-6,6),FALSE))</f>
        <v>me 16</v>
      </c>
      <c r="Q3176" s="1">
        <f>IF(LEN([manuell])=0,IFERROR([kw fine in title]*1,IFERROR(SUMPRODUCT(COUNTIF(IsDigits,MID([kw in desc],ROW($A$1:$A$150),1)))=LEN([kw in desc]),#N/A)),[manuell])</f>
        <v>16</v>
      </c>
      <c r="R3176" s="1" t="e">
        <f>IF([pos kw in title]&gt;0,MID(J3176,#REF!,4),IF([first '# in title]&gt;0,MID([title],[first '# in title],3),IF([first '# in title]&gt;0,MID([desc],#REF!,3),VLOOKUP([productid],$G$2:$R$1386,8))))</f>
        <v>#REF!</v>
      </c>
      <c r="S3176" s="1" t="str">
        <f>IF([kw in desc]=[kw rough in title],[kw in desc]*1,IFERROR(LEFT([kw_dirty],3)*1,IFERROR(LEFT([kw_dirty],2)*1,"n.a.")))</f>
        <v>n.a.</v>
      </c>
      <c r="T3176" s="1"/>
      <c r="U3176" s="1">
        <f>VLOOKUP(Tabelle1[[#This Row],[productid]],Tabelle2[#All],2,FALSE)</f>
        <v>16</v>
      </c>
    </row>
    <row r="3177" spans="1:21">
      <c r="A3177" t="s">
        <v>5298</v>
      </c>
      <c r="B3177">
        <v>2540</v>
      </c>
      <c r="C3177">
        <v>289859</v>
      </c>
      <c r="D3177" t="s">
        <v>5322</v>
      </c>
      <c r="E3177" t="s">
        <v>5323</v>
      </c>
      <c r="F3177">
        <v>18406</v>
      </c>
      <c r="G3177">
        <v>2286143</v>
      </c>
      <c r="H3177">
        <f t="shared" si="49"/>
        <v>0</v>
      </c>
      <c r="I3177">
        <f t="array" ref="I3177">MIN(IFERROR(FIND(IstNumbers,A3177),""))</f>
        <v>28</v>
      </c>
      <c r="J3177" s="1" t="e">
        <f>IF([first '# in title]&lt;[pos kw in title],MID([title],[pos kw in title]-6,6),#N/A)</f>
        <v>#N/A</v>
      </c>
      <c r="K3177" s="1" t="e">
        <f>IFERROR(MID(SUBSTITUTE([kw rough in title],",","."),FIND("(",[kw rough in title])+1,20),SUBSTITUTE(IFERROR(MID([kw rough in title],FIND(" ",[kw rough in title])+1,20),[kw rough in title]),",","."))</f>
        <v>#N/A</v>
      </c>
      <c r="L3177" s="1">
        <f>IFERROR(FIND("kW",[desc]),0)</f>
        <v>0</v>
      </c>
      <c r="M3177">
        <f t="array" ref="M3177">MIN(IFERROR(FIND(IstNumbers,E3177),""))</f>
        <v>33</v>
      </c>
      <c r="N3177" s="1" t="b">
        <f>IF([first '# in desc]&lt;[pos kw in desc],MID([desc],[pos kw in desc]-7,7))</f>
        <v>0</v>
      </c>
      <c r="O31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77" s="1" t="str">
        <f>TRIM(IF([first '# in desc]&lt;[pos kw in desc],MID([desc],[pos kw in desc]-6,6),FALSE))</f>
        <v>FALSCH</v>
      </c>
      <c r="Q3177" s="1" t="b">
        <f>IF(LEN([manuell])=0,IFERROR([kw fine in title]*1,IFERROR(SUMPRODUCT(COUNTIF(IsDigits,MID([kw in desc],ROW($A$1:$A$150),1)))=LEN([kw in desc]),#N/A)),[manuell])</f>
        <v>0</v>
      </c>
      <c r="R3177" s="1" t="str">
        <f>IF([pos kw in title]&gt;0,MID(J3177,#REF!,4),IF([first '# in title]&gt;0,MID([title],[first '# in title],3),IF([first '# in title]&gt;0,MID([desc],#REF!,3),VLOOKUP([productid],$G$2:$R$1386,8))))</f>
        <v>146</v>
      </c>
      <c r="S3177" s="1" t="e">
        <f>IF([kw in desc]=[kw rough in title],[kw in desc]*1,IFERROR(LEFT([kw_dirty],3)*1,IFERROR(LEFT([kw_dirty],2)*1,"n.a.")))</f>
        <v>#N/A</v>
      </c>
      <c r="T3177" s="1"/>
      <c r="U3177" s="1" t="e">
        <f>VLOOKUP(Tabelle1[[#This Row],[productid]],Tabelle2[#All],2,FALSE)</f>
        <v>#N/A</v>
      </c>
    </row>
    <row r="3178" spans="1:21">
      <c r="A3178" t="s">
        <v>5281</v>
      </c>
      <c r="B3178">
        <v>3725</v>
      </c>
      <c r="C3178">
        <v>289859</v>
      </c>
      <c r="D3178" t="s">
        <v>5324</v>
      </c>
      <c r="E3178" t="s">
        <v>5325</v>
      </c>
      <c r="F3178">
        <v>18406</v>
      </c>
      <c r="G3178">
        <v>3094808</v>
      </c>
      <c r="H3178">
        <f t="shared" si="49"/>
        <v>0</v>
      </c>
      <c r="I3178">
        <f t="array" ref="I3178">MIN(IFERROR(FIND(IstNumbers,A3178),""))</f>
        <v>14</v>
      </c>
      <c r="J3178" s="1" t="e">
        <f>IF([first '# in title]&lt;[pos kw in title],MID([title],[pos kw in title]-6,6),#N/A)</f>
        <v>#N/A</v>
      </c>
      <c r="K3178" s="1" t="e">
        <f>IFERROR(MID(SUBSTITUTE([kw rough in title],",","."),FIND("(",[kw rough in title])+1,20),SUBSTITUTE(IFERROR(MID([kw rough in title],FIND(" ",[kw rough in title])+1,20),[kw rough in title]),",","."))</f>
        <v>#N/A</v>
      </c>
      <c r="L3178" s="1">
        <f>IFERROR(FIND("kW",[desc]),0)</f>
        <v>0</v>
      </c>
      <c r="M3178">
        <f t="array" ref="M3178">MIN(IFERROR(FIND(IstNumbers,E3178),""))</f>
        <v>31</v>
      </c>
      <c r="N3178" s="1" t="b">
        <f>IF([first '# in desc]&lt;[pos kw in desc],MID([desc],[pos kw in desc]-7,7))</f>
        <v>0</v>
      </c>
      <c r="O31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78" s="1" t="str">
        <f>TRIM(IF([first '# in desc]&lt;[pos kw in desc],MID([desc],[pos kw in desc]-6,6),FALSE))</f>
        <v>FALSCH</v>
      </c>
      <c r="Q3178" s="1" t="b">
        <f>IF(LEN([manuell])=0,IFERROR([kw fine in title]*1,IFERROR(SUMPRODUCT(COUNTIF(IsDigits,MID([kw in desc],ROW($A$1:$A$150),1)))=LEN([kw in desc]),#N/A)),[manuell])</f>
        <v>0</v>
      </c>
      <c r="R3178" s="1" t="str">
        <f>IF([pos kw in title]&gt;0,MID(J3178,#REF!,4),IF([first '# in title]&gt;0,MID([title],[first '# in title],3),IF([first '# in title]&gt;0,MID([desc],#REF!,3),VLOOKUP([productid],$G$2:$R$1386,8))))</f>
        <v xml:space="preserve">22 </v>
      </c>
      <c r="S3178" s="1" t="e">
        <f>IF([kw in desc]=[kw rough in title],[kw in desc]*1,IFERROR(LEFT([kw_dirty],3)*1,IFERROR(LEFT([kw_dirty],2)*1,"n.a.")))</f>
        <v>#N/A</v>
      </c>
      <c r="T3178" s="1"/>
      <c r="U3178" s="1" t="e">
        <f>VLOOKUP(Tabelle1[[#This Row],[productid]],Tabelle2[#All],2,FALSE)</f>
        <v>#N/A</v>
      </c>
    </row>
    <row r="3179" spans="1:21" hidden="1">
      <c r="A3179" t="s">
        <v>5315</v>
      </c>
      <c r="B3179">
        <v>2394</v>
      </c>
      <c r="C3179">
        <v>289859</v>
      </c>
      <c r="D3179" t="s">
        <v>5326</v>
      </c>
      <c r="E3179" t="s">
        <v>4897</v>
      </c>
      <c r="F3179">
        <v>18406</v>
      </c>
      <c r="G3179">
        <v>1219746</v>
      </c>
      <c r="H3179">
        <f t="shared" si="49"/>
        <v>28</v>
      </c>
      <c r="I3179">
        <f t="array" ref="I3179">MIN(IFERROR(FIND(IstNumbers,A3179),""))</f>
        <v>25</v>
      </c>
      <c r="J3179" s="1" t="str">
        <f>IF([first '# in title]&lt;[pos kw in title],MID([title],[pos kw in title]-6,6),#N/A)</f>
        <v xml:space="preserve">rt 16 </v>
      </c>
      <c r="K317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79" s="1">
        <f>IFERROR(FIND("kW",[desc]),0)</f>
        <v>71</v>
      </c>
      <c r="M3179">
        <f t="array" ref="M3179">MIN(IFERROR(FIND(IstNumbers,E3179),""))</f>
        <v>29</v>
      </c>
      <c r="N3179" s="1" t="str">
        <f>IF([first '# in desc]&lt;[pos kw in desc],MID([desc],[pos kw in desc]-7,7))</f>
        <v xml:space="preserve">­me 16 </v>
      </c>
      <c r="O31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79" s="1" t="str">
        <f>TRIM(IF([first '# in desc]&lt;[pos kw in desc],MID([desc],[pos kw in desc]-6,6),FALSE))</f>
        <v>me 16</v>
      </c>
      <c r="Q3179" s="1">
        <f>IF(LEN([manuell])=0,IFERROR([kw fine in title]*1,IFERROR(SUMPRODUCT(COUNTIF(IsDigits,MID([kw in desc],ROW($A$1:$A$150),1)))=LEN([kw in desc]),#N/A)),[manuell])</f>
        <v>16</v>
      </c>
      <c r="R3179" s="1" t="e">
        <f>IF([pos kw in title]&gt;0,MID(J3179,#REF!,4),IF([first '# in title]&gt;0,MID([title],[first '# in title],3),IF([first '# in title]&gt;0,MID([desc],#REF!,3),VLOOKUP([productid],$G$2:$R$1386,8))))</f>
        <v>#REF!</v>
      </c>
      <c r="S3179" s="1" t="str">
        <f>IF([kw in desc]=[kw rough in title],[kw in desc]*1,IFERROR(LEFT([kw_dirty],3)*1,IFERROR(LEFT([kw_dirty],2)*1,"n.a.")))</f>
        <v>n.a.</v>
      </c>
      <c r="T3179" s="1"/>
      <c r="U3179" s="1">
        <f>VLOOKUP(Tabelle1[[#This Row],[productid]],Tabelle2[#All],2,FALSE)</f>
        <v>16</v>
      </c>
    </row>
    <row r="3180" spans="1:21">
      <c r="A3180" t="s">
        <v>5298</v>
      </c>
      <c r="B3180">
        <v>2542</v>
      </c>
      <c r="C3180">
        <v>289859</v>
      </c>
      <c r="D3180" t="s">
        <v>5327</v>
      </c>
      <c r="E3180" t="s">
        <v>5328</v>
      </c>
      <c r="F3180">
        <v>18406</v>
      </c>
      <c r="G3180">
        <v>2286143</v>
      </c>
      <c r="H3180">
        <f t="shared" si="49"/>
        <v>0</v>
      </c>
      <c r="I3180">
        <f t="array" ref="I3180">MIN(IFERROR(FIND(IstNumbers,A3180),""))</f>
        <v>28</v>
      </c>
      <c r="J3180" s="1" t="e">
        <f>IF([first '# in title]&lt;[pos kw in title],MID([title],[pos kw in title]-6,6),#N/A)</f>
        <v>#N/A</v>
      </c>
      <c r="K3180" s="1" t="e">
        <f>IFERROR(MID(SUBSTITUTE([kw rough in title],",","."),FIND("(",[kw rough in title])+1,20),SUBSTITUTE(IFERROR(MID([kw rough in title],FIND(" ",[kw rough in title])+1,20),[kw rough in title]),",","."))</f>
        <v>#N/A</v>
      </c>
      <c r="L3180" s="1">
        <f>IFERROR(FIND("kW",[desc]),0)</f>
        <v>0</v>
      </c>
      <c r="M3180">
        <f t="array" ref="M3180">MIN(IFERROR(FIND(IstNumbers,E3180),""))</f>
        <v>33</v>
      </c>
      <c r="N3180" s="1" t="b">
        <f>IF([first '# in desc]&lt;[pos kw in desc],MID([desc],[pos kw in desc]-7,7))</f>
        <v>0</v>
      </c>
      <c r="O31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80" s="1" t="str">
        <f>TRIM(IF([first '# in desc]&lt;[pos kw in desc],MID([desc],[pos kw in desc]-6,6),FALSE))</f>
        <v>FALSCH</v>
      </c>
      <c r="Q3180" s="1" t="b">
        <f>IF(LEN([manuell])=0,IFERROR([kw fine in title]*1,IFERROR(SUMPRODUCT(COUNTIF(IsDigits,MID([kw in desc],ROW($A$1:$A$150),1)))=LEN([kw in desc]),#N/A)),[manuell])</f>
        <v>0</v>
      </c>
      <c r="R3180" s="1" t="str">
        <f>IF([pos kw in title]&gt;0,MID(J3180,#REF!,4),IF([first '# in title]&gt;0,MID([title],[first '# in title],3),IF([first '# in title]&gt;0,MID([desc],#REF!,3),VLOOKUP([productid],$G$2:$R$1386,8))))</f>
        <v>146</v>
      </c>
      <c r="S3180" s="1" t="e">
        <f>IF([kw in desc]=[kw rough in title],[kw in desc]*1,IFERROR(LEFT([kw_dirty],3)*1,IFERROR(LEFT([kw_dirty],2)*1,"n.a.")))</f>
        <v>#N/A</v>
      </c>
      <c r="T3180" s="1"/>
      <c r="U3180" s="1" t="e">
        <f>VLOOKUP(Tabelle1[[#This Row],[productid]],Tabelle2[#All],2,FALSE)</f>
        <v>#N/A</v>
      </c>
    </row>
    <row r="3181" spans="1:21" hidden="1">
      <c r="A3181" t="s">
        <v>5315</v>
      </c>
      <c r="B3181">
        <v>2394</v>
      </c>
      <c r="C3181">
        <v>289859</v>
      </c>
      <c r="D3181" t="s">
        <v>5329</v>
      </c>
      <c r="E3181" t="s">
        <v>4902</v>
      </c>
      <c r="F3181">
        <v>18406</v>
      </c>
      <c r="G3181">
        <v>1219746</v>
      </c>
      <c r="H3181">
        <f t="shared" si="49"/>
        <v>28</v>
      </c>
      <c r="I3181">
        <f t="array" ref="I3181">MIN(IFERROR(FIND(IstNumbers,A3181),""))</f>
        <v>25</v>
      </c>
      <c r="J3181" s="1" t="str">
        <f>IF([first '# in title]&lt;[pos kw in title],MID([title],[pos kw in title]-6,6),#N/A)</f>
        <v xml:space="preserve">rt 16 </v>
      </c>
      <c r="K318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81" s="1">
        <f>IFERROR(FIND("kW",[desc]),0)</f>
        <v>71</v>
      </c>
      <c r="M3181">
        <f t="array" ref="M3181">MIN(IFERROR(FIND(IstNumbers,E3181),""))</f>
        <v>29</v>
      </c>
      <c r="N3181" s="1" t="str">
        <f>IF([first '# in desc]&lt;[pos kw in desc],MID([desc],[pos kw in desc]-7,7))</f>
        <v xml:space="preserve">­me 16 </v>
      </c>
      <c r="O318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81" s="1" t="str">
        <f>TRIM(IF([first '# in desc]&lt;[pos kw in desc],MID([desc],[pos kw in desc]-6,6),FALSE))</f>
        <v>me 16</v>
      </c>
      <c r="Q3181" s="1">
        <f>IF(LEN([manuell])=0,IFERROR([kw fine in title]*1,IFERROR(SUMPRODUCT(COUNTIF(IsDigits,MID([kw in desc],ROW($A$1:$A$150),1)))=LEN([kw in desc]),#N/A)),[manuell])</f>
        <v>16</v>
      </c>
      <c r="R3181" s="1" t="e">
        <f>IF([pos kw in title]&gt;0,MID(J3181,#REF!,4),IF([first '# in title]&gt;0,MID([title],[first '# in title],3),IF([first '# in title]&gt;0,MID([desc],#REF!,3),VLOOKUP([productid],$G$2:$R$1386,8))))</f>
        <v>#REF!</v>
      </c>
      <c r="S3181" s="1" t="str">
        <f>IF([kw in desc]=[kw rough in title],[kw in desc]*1,IFERROR(LEFT([kw_dirty],3)*1,IFERROR(LEFT([kw_dirty],2)*1,"n.a.")))</f>
        <v>n.a.</v>
      </c>
      <c r="T3181" s="1"/>
      <c r="U3181" s="1">
        <f>VLOOKUP(Tabelle1[[#This Row],[productid]],Tabelle2[#All],2,FALSE)</f>
        <v>16</v>
      </c>
    </row>
    <row r="3182" spans="1:21">
      <c r="A3182" t="s">
        <v>5298</v>
      </c>
      <c r="B3182">
        <v>2542</v>
      </c>
      <c r="C3182">
        <v>289859</v>
      </c>
      <c r="D3182" t="s">
        <v>5330</v>
      </c>
      <c r="E3182" t="s">
        <v>5331</v>
      </c>
      <c r="F3182">
        <v>18406</v>
      </c>
      <c r="G3182">
        <v>2286143</v>
      </c>
      <c r="H3182">
        <f t="shared" si="49"/>
        <v>0</v>
      </c>
      <c r="I3182">
        <f t="array" ref="I3182">MIN(IFERROR(FIND(IstNumbers,A3182),""))</f>
        <v>28</v>
      </c>
      <c r="J3182" s="1" t="e">
        <f>IF([first '# in title]&lt;[pos kw in title],MID([title],[pos kw in title]-6,6),#N/A)</f>
        <v>#N/A</v>
      </c>
      <c r="K3182" s="1" t="e">
        <f>IFERROR(MID(SUBSTITUTE([kw rough in title],",","."),FIND("(",[kw rough in title])+1,20),SUBSTITUTE(IFERROR(MID([kw rough in title],FIND(" ",[kw rough in title])+1,20),[kw rough in title]),",","."))</f>
        <v>#N/A</v>
      </c>
      <c r="L3182" s="1">
        <f>IFERROR(FIND("kW",[desc]),0)</f>
        <v>0</v>
      </c>
      <c r="M3182">
        <f t="array" ref="M3182">MIN(IFERROR(FIND(IstNumbers,E3182),""))</f>
        <v>33</v>
      </c>
      <c r="N3182" s="1" t="b">
        <f>IF([first '# in desc]&lt;[pos kw in desc],MID([desc],[pos kw in desc]-7,7))</f>
        <v>0</v>
      </c>
      <c r="O31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82" s="1" t="str">
        <f>TRIM(IF([first '# in desc]&lt;[pos kw in desc],MID([desc],[pos kw in desc]-6,6),FALSE))</f>
        <v>FALSCH</v>
      </c>
      <c r="Q3182" s="1" t="b">
        <f>IF(LEN([manuell])=0,IFERROR([kw fine in title]*1,IFERROR(SUMPRODUCT(COUNTIF(IsDigits,MID([kw in desc],ROW($A$1:$A$150),1)))=LEN([kw in desc]),#N/A)),[manuell])</f>
        <v>0</v>
      </c>
      <c r="R3182" s="1" t="str">
        <f>IF([pos kw in title]&gt;0,MID(J3182,#REF!,4),IF([first '# in title]&gt;0,MID([title],[first '# in title],3),IF([first '# in title]&gt;0,MID([desc],#REF!,3),VLOOKUP([productid],$G$2:$R$1386,8))))</f>
        <v>146</v>
      </c>
      <c r="S3182" s="1" t="e">
        <f>IF([kw in desc]=[kw rough in title],[kw in desc]*1,IFERROR(LEFT([kw_dirty],3)*1,IFERROR(LEFT([kw_dirty],2)*1,"n.a.")))</f>
        <v>#N/A</v>
      </c>
      <c r="T3182" s="1"/>
      <c r="U3182" s="1" t="e">
        <f>VLOOKUP(Tabelle1[[#This Row],[productid]],Tabelle2[#All],2,FALSE)</f>
        <v>#N/A</v>
      </c>
    </row>
    <row r="3183" spans="1:21" hidden="1">
      <c r="A3183" t="s">
        <v>5315</v>
      </c>
      <c r="B3183">
        <v>2394</v>
      </c>
      <c r="C3183">
        <v>289859</v>
      </c>
      <c r="D3183" t="s">
        <v>5332</v>
      </c>
      <c r="E3183" t="s">
        <v>4907</v>
      </c>
      <c r="F3183">
        <v>18406</v>
      </c>
      <c r="G3183">
        <v>1219746</v>
      </c>
      <c r="H3183">
        <f t="shared" si="49"/>
        <v>28</v>
      </c>
      <c r="I3183">
        <f t="array" ref="I3183">MIN(IFERROR(FIND(IstNumbers,A3183),""))</f>
        <v>25</v>
      </c>
      <c r="J3183" s="1" t="str">
        <f>IF([first '# in title]&lt;[pos kw in title],MID([title],[pos kw in title]-6,6),#N/A)</f>
        <v xml:space="preserve">rt 16 </v>
      </c>
      <c r="K318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83" s="1">
        <f>IFERROR(FIND("kW",[desc]),0)</f>
        <v>71</v>
      </c>
      <c r="M3183">
        <f t="array" ref="M3183">MIN(IFERROR(FIND(IstNumbers,E3183),""))</f>
        <v>29</v>
      </c>
      <c r="N3183" s="1" t="str">
        <f>IF([first '# in desc]&lt;[pos kw in desc],MID([desc],[pos kw in desc]-7,7))</f>
        <v xml:space="preserve">­me 16 </v>
      </c>
      <c r="O31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83" s="1" t="str">
        <f>TRIM(IF([first '# in desc]&lt;[pos kw in desc],MID([desc],[pos kw in desc]-6,6),FALSE))</f>
        <v>me 16</v>
      </c>
      <c r="Q3183" s="1">
        <f>IF(LEN([manuell])=0,IFERROR([kw fine in title]*1,IFERROR(SUMPRODUCT(COUNTIF(IsDigits,MID([kw in desc],ROW($A$1:$A$150),1)))=LEN([kw in desc]),#N/A)),[manuell])</f>
        <v>16</v>
      </c>
      <c r="R3183" s="1" t="e">
        <f>IF([pos kw in title]&gt;0,MID(J3183,#REF!,4),IF([first '# in title]&gt;0,MID([title],[first '# in title],3),IF([first '# in title]&gt;0,MID([desc],#REF!,3),VLOOKUP([productid],$G$2:$R$1386,8))))</f>
        <v>#REF!</v>
      </c>
      <c r="S3183" s="1" t="str">
        <f>IF([kw in desc]=[kw rough in title],[kw in desc]*1,IFERROR(LEFT([kw_dirty],3)*1,IFERROR(LEFT([kw_dirty],2)*1,"n.a.")))</f>
        <v>n.a.</v>
      </c>
      <c r="T3183" s="1"/>
      <c r="U3183" s="1">
        <f>VLOOKUP(Tabelle1[[#This Row],[productid]],Tabelle2[#All],2,FALSE)</f>
        <v>16</v>
      </c>
    </row>
    <row r="3184" spans="1:21">
      <c r="A3184" t="s">
        <v>5298</v>
      </c>
      <c r="B3184">
        <v>2544</v>
      </c>
      <c r="C3184">
        <v>289859</v>
      </c>
      <c r="D3184" t="s">
        <v>5333</v>
      </c>
      <c r="E3184" t="s">
        <v>5334</v>
      </c>
      <c r="F3184">
        <v>18406</v>
      </c>
      <c r="G3184">
        <v>2286143</v>
      </c>
      <c r="H3184">
        <f t="shared" si="49"/>
        <v>0</v>
      </c>
      <c r="I3184">
        <f t="array" ref="I3184">MIN(IFERROR(FIND(IstNumbers,A3184),""))</f>
        <v>28</v>
      </c>
      <c r="J3184" s="1" t="e">
        <f>IF([first '# in title]&lt;[pos kw in title],MID([title],[pos kw in title]-6,6),#N/A)</f>
        <v>#N/A</v>
      </c>
      <c r="K3184" s="1" t="e">
        <f>IFERROR(MID(SUBSTITUTE([kw rough in title],",","."),FIND("(",[kw rough in title])+1,20),SUBSTITUTE(IFERROR(MID([kw rough in title],FIND(" ",[kw rough in title])+1,20),[kw rough in title]),",","."))</f>
        <v>#N/A</v>
      </c>
      <c r="L3184" s="1">
        <f>IFERROR(FIND("kW",[desc]),0)</f>
        <v>0</v>
      </c>
      <c r="M3184">
        <f t="array" ref="M3184">MIN(IFERROR(FIND(IstNumbers,E3184),""))</f>
        <v>33</v>
      </c>
      <c r="N3184" s="1" t="b">
        <f>IF([first '# in desc]&lt;[pos kw in desc],MID([desc],[pos kw in desc]-7,7))</f>
        <v>0</v>
      </c>
      <c r="O31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84" s="1" t="str">
        <f>TRIM(IF([first '# in desc]&lt;[pos kw in desc],MID([desc],[pos kw in desc]-6,6),FALSE))</f>
        <v>FALSCH</v>
      </c>
      <c r="Q3184" s="1" t="b">
        <f>IF(LEN([manuell])=0,IFERROR([kw fine in title]*1,IFERROR(SUMPRODUCT(COUNTIF(IsDigits,MID([kw in desc],ROW($A$1:$A$150),1)))=LEN([kw in desc]),#N/A)),[manuell])</f>
        <v>0</v>
      </c>
      <c r="R3184" s="1" t="str">
        <f>IF([pos kw in title]&gt;0,MID(J3184,#REF!,4),IF([first '# in title]&gt;0,MID([title],[first '# in title],3),IF([first '# in title]&gt;0,MID([desc],#REF!,3),VLOOKUP([productid],$G$2:$R$1386,8))))</f>
        <v>146</v>
      </c>
      <c r="S3184" s="1" t="e">
        <f>IF([kw in desc]=[kw rough in title],[kw in desc]*1,IFERROR(LEFT([kw_dirty],3)*1,IFERROR(LEFT([kw_dirty],2)*1,"n.a.")))</f>
        <v>#N/A</v>
      </c>
      <c r="T3184" s="1"/>
      <c r="U3184" s="1" t="e">
        <f>VLOOKUP(Tabelle1[[#This Row],[productid]],Tabelle2[#All],2,FALSE)</f>
        <v>#N/A</v>
      </c>
    </row>
    <row r="3185" spans="1:21" hidden="1">
      <c r="A3185" t="s">
        <v>5315</v>
      </c>
      <c r="B3185">
        <v>2394</v>
      </c>
      <c r="C3185">
        <v>289859</v>
      </c>
      <c r="D3185" t="s">
        <v>5335</v>
      </c>
      <c r="E3185" t="s">
        <v>4869</v>
      </c>
      <c r="F3185">
        <v>18406</v>
      </c>
      <c r="G3185">
        <v>1219746</v>
      </c>
      <c r="H3185">
        <f t="shared" si="49"/>
        <v>28</v>
      </c>
      <c r="I3185">
        <f t="array" ref="I3185">MIN(IFERROR(FIND(IstNumbers,A3185),""))</f>
        <v>25</v>
      </c>
      <c r="J3185" s="1" t="str">
        <f>IF([first '# in title]&lt;[pos kw in title],MID([title],[pos kw in title]-6,6),#N/A)</f>
        <v xml:space="preserve">rt 16 </v>
      </c>
      <c r="K318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85" s="1">
        <f>IFERROR(FIND("kW",[desc]),0)</f>
        <v>71</v>
      </c>
      <c r="M3185">
        <f t="array" ref="M3185">MIN(IFERROR(FIND(IstNumbers,E3185),""))</f>
        <v>29</v>
      </c>
      <c r="N3185" s="1" t="str">
        <f>IF([first '# in desc]&lt;[pos kw in desc],MID([desc],[pos kw in desc]-7,7))</f>
        <v xml:space="preserve">­me 16 </v>
      </c>
      <c r="O318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85" s="1" t="str">
        <f>TRIM(IF([first '# in desc]&lt;[pos kw in desc],MID([desc],[pos kw in desc]-6,6),FALSE))</f>
        <v>me 16</v>
      </c>
      <c r="Q3185" s="1">
        <f>IF(LEN([manuell])=0,IFERROR([kw fine in title]*1,IFERROR(SUMPRODUCT(COUNTIF(IsDigits,MID([kw in desc],ROW($A$1:$A$150),1)))=LEN([kw in desc]),#N/A)),[manuell])</f>
        <v>16</v>
      </c>
      <c r="R3185" s="1" t="e">
        <f>IF([pos kw in title]&gt;0,MID(J3185,#REF!,4),IF([first '# in title]&gt;0,MID([title],[first '# in title],3),IF([first '# in title]&gt;0,MID([desc],#REF!,3),VLOOKUP([productid],$G$2:$R$1386,8))))</f>
        <v>#REF!</v>
      </c>
      <c r="S3185" s="1" t="str">
        <f>IF([kw in desc]=[kw rough in title],[kw in desc]*1,IFERROR(LEFT([kw_dirty],3)*1,IFERROR(LEFT([kw_dirty],2)*1,"n.a.")))</f>
        <v>n.a.</v>
      </c>
      <c r="T3185" s="1"/>
      <c r="U3185" s="1">
        <f>VLOOKUP(Tabelle1[[#This Row],[productid]],Tabelle2[#All],2,FALSE)</f>
        <v>16</v>
      </c>
    </row>
    <row r="3186" spans="1:21">
      <c r="A3186" t="s">
        <v>5298</v>
      </c>
      <c r="B3186">
        <v>2545</v>
      </c>
      <c r="C3186">
        <v>289859</v>
      </c>
      <c r="D3186" t="s">
        <v>5336</v>
      </c>
      <c r="E3186" t="s">
        <v>5337</v>
      </c>
      <c r="F3186">
        <v>18406</v>
      </c>
      <c r="G3186">
        <v>2286143</v>
      </c>
      <c r="H3186">
        <f t="shared" si="49"/>
        <v>0</v>
      </c>
      <c r="I3186">
        <f t="array" ref="I3186">MIN(IFERROR(FIND(IstNumbers,A3186),""))</f>
        <v>28</v>
      </c>
      <c r="J3186" s="1" t="e">
        <f>IF([first '# in title]&lt;[pos kw in title],MID([title],[pos kw in title]-6,6),#N/A)</f>
        <v>#N/A</v>
      </c>
      <c r="K3186" s="1" t="e">
        <f>IFERROR(MID(SUBSTITUTE([kw rough in title],",","."),FIND("(",[kw rough in title])+1,20),SUBSTITUTE(IFERROR(MID([kw rough in title],FIND(" ",[kw rough in title])+1,20),[kw rough in title]),",","."))</f>
        <v>#N/A</v>
      </c>
      <c r="L3186" s="1">
        <f>IFERROR(FIND("kW",[desc]),0)</f>
        <v>0</v>
      </c>
      <c r="M3186">
        <f t="array" ref="M3186">MIN(IFERROR(FIND(IstNumbers,E3186),""))</f>
        <v>33</v>
      </c>
      <c r="N3186" s="1" t="b">
        <f>IF([first '# in desc]&lt;[pos kw in desc],MID([desc],[pos kw in desc]-7,7))</f>
        <v>0</v>
      </c>
      <c r="O31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86" s="1" t="str">
        <f>TRIM(IF([first '# in desc]&lt;[pos kw in desc],MID([desc],[pos kw in desc]-6,6),FALSE))</f>
        <v>FALSCH</v>
      </c>
      <c r="Q3186" s="1" t="b">
        <f>IF(LEN([manuell])=0,IFERROR([kw fine in title]*1,IFERROR(SUMPRODUCT(COUNTIF(IsDigits,MID([kw in desc],ROW($A$1:$A$150),1)))=LEN([kw in desc]),#N/A)),[manuell])</f>
        <v>0</v>
      </c>
      <c r="R3186" s="1" t="str">
        <f>IF([pos kw in title]&gt;0,MID(J3186,#REF!,4),IF([first '# in title]&gt;0,MID([title],[first '# in title],3),IF([first '# in title]&gt;0,MID([desc],#REF!,3),VLOOKUP([productid],$G$2:$R$1386,8))))</f>
        <v>146</v>
      </c>
      <c r="S3186" s="1" t="e">
        <f>IF([kw in desc]=[kw rough in title],[kw in desc]*1,IFERROR(LEFT([kw_dirty],3)*1,IFERROR(LEFT([kw_dirty],2)*1,"n.a.")))</f>
        <v>#N/A</v>
      </c>
      <c r="T3186" s="1"/>
      <c r="U3186" s="1" t="e">
        <f>VLOOKUP(Tabelle1[[#This Row],[productid]],Tabelle2[#All],2,FALSE)</f>
        <v>#N/A</v>
      </c>
    </row>
    <row r="3187" spans="1:21" hidden="1">
      <c r="A3187" t="s">
        <v>5315</v>
      </c>
      <c r="B3187">
        <v>2394</v>
      </c>
      <c r="C3187">
        <v>289859</v>
      </c>
      <c r="D3187" t="s">
        <v>5338</v>
      </c>
      <c r="E3187" t="s">
        <v>4885</v>
      </c>
      <c r="F3187">
        <v>18406</v>
      </c>
      <c r="G3187">
        <v>1219746</v>
      </c>
      <c r="H3187">
        <f t="shared" si="49"/>
        <v>28</v>
      </c>
      <c r="I3187">
        <f t="array" ref="I3187">MIN(IFERROR(FIND(IstNumbers,A3187),""))</f>
        <v>25</v>
      </c>
      <c r="J3187" s="1" t="str">
        <f>IF([first '# in title]&lt;[pos kw in title],MID([title],[pos kw in title]-6,6),#N/A)</f>
        <v xml:space="preserve">rt 16 </v>
      </c>
      <c r="K318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87" s="1">
        <f>IFERROR(FIND("kW",[desc]),0)</f>
        <v>71</v>
      </c>
      <c r="M3187">
        <f t="array" ref="M3187">MIN(IFERROR(FIND(IstNumbers,E3187),""))</f>
        <v>29</v>
      </c>
      <c r="N3187" s="1" t="str">
        <f>IF([first '# in desc]&lt;[pos kw in desc],MID([desc],[pos kw in desc]-7,7))</f>
        <v xml:space="preserve">­me 16 </v>
      </c>
      <c r="O318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87" s="1" t="str">
        <f>TRIM(IF([first '# in desc]&lt;[pos kw in desc],MID([desc],[pos kw in desc]-6,6),FALSE))</f>
        <v>me 16</v>
      </c>
      <c r="Q3187" s="1">
        <f>IF(LEN([manuell])=0,IFERROR([kw fine in title]*1,IFERROR(SUMPRODUCT(COUNTIF(IsDigits,MID([kw in desc],ROW($A$1:$A$150),1)))=LEN([kw in desc]),#N/A)),[manuell])</f>
        <v>16</v>
      </c>
      <c r="R3187" s="1" t="e">
        <f>IF([pos kw in title]&gt;0,MID(J3187,#REF!,4),IF([first '# in title]&gt;0,MID([title],[first '# in title],3),IF([first '# in title]&gt;0,MID([desc],#REF!,3),VLOOKUP([productid],$G$2:$R$1386,8))))</f>
        <v>#REF!</v>
      </c>
      <c r="S3187" s="1" t="str">
        <f>IF([kw in desc]=[kw rough in title],[kw in desc]*1,IFERROR(LEFT([kw_dirty],3)*1,IFERROR(LEFT([kw_dirty],2)*1,"n.a.")))</f>
        <v>n.a.</v>
      </c>
      <c r="T3187" s="1"/>
      <c r="U3187" s="1">
        <f>VLOOKUP(Tabelle1[[#This Row],[productid]],Tabelle2[#All],2,FALSE)</f>
        <v>16</v>
      </c>
    </row>
    <row r="3188" spans="1:21">
      <c r="A3188" t="s">
        <v>5298</v>
      </c>
      <c r="B3188">
        <v>2545</v>
      </c>
      <c r="C3188">
        <v>289859</v>
      </c>
      <c r="D3188" t="s">
        <v>5339</v>
      </c>
      <c r="E3188" t="s">
        <v>5340</v>
      </c>
      <c r="F3188">
        <v>18406</v>
      </c>
      <c r="G3188">
        <v>2286143</v>
      </c>
      <c r="H3188">
        <f t="shared" si="49"/>
        <v>0</v>
      </c>
      <c r="I3188">
        <f t="array" ref="I3188">MIN(IFERROR(FIND(IstNumbers,A3188),""))</f>
        <v>28</v>
      </c>
      <c r="J3188" s="1" t="e">
        <f>IF([first '# in title]&lt;[pos kw in title],MID([title],[pos kw in title]-6,6),#N/A)</f>
        <v>#N/A</v>
      </c>
      <c r="K3188" s="1" t="e">
        <f>IFERROR(MID(SUBSTITUTE([kw rough in title],",","."),FIND("(",[kw rough in title])+1,20),SUBSTITUTE(IFERROR(MID([kw rough in title],FIND(" ",[kw rough in title])+1,20),[kw rough in title]),",","."))</f>
        <v>#N/A</v>
      </c>
      <c r="L3188" s="1">
        <f>IFERROR(FIND("kW",[desc]),0)</f>
        <v>0</v>
      </c>
      <c r="M3188">
        <f t="array" ref="M3188">MIN(IFERROR(FIND(IstNumbers,E3188),""))</f>
        <v>33</v>
      </c>
      <c r="N3188" s="1" t="b">
        <f>IF([first '# in desc]&lt;[pos kw in desc],MID([desc],[pos kw in desc]-7,7))</f>
        <v>0</v>
      </c>
      <c r="O31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88" s="1" t="str">
        <f>TRIM(IF([first '# in desc]&lt;[pos kw in desc],MID([desc],[pos kw in desc]-6,6),FALSE))</f>
        <v>FALSCH</v>
      </c>
      <c r="Q3188" s="1" t="b">
        <f>IF(LEN([manuell])=0,IFERROR([kw fine in title]*1,IFERROR(SUMPRODUCT(COUNTIF(IsDigits,MID([kw in desc],ROW($A$1:$A$150),1)))=LEN([kw in desc]),#N/A)),[manuell])</f>
        <v>0</v>
      </c>
      <c r="R3188" s="1" t="str">
        <f>IF([pos kw in title]&gt;0,MID(J3188,#REF!,4),IF([first '# in title]&gt;0,MID([title],[first '# in title],3),IF([first '# in title]&gt;0,MID([desc],#REF!,3),VLOOKUP([productid],$G$2:$R$1386,8))))</f>
        <v>146</v>
      </c>
      <c r="S3188" s="1" t="e">
        <f>IF([kw in desc]=[kw rough in title],[kw in desc]*1,IFERROR(LEFT([kw_dirty],3)*1,IFERROR(LEFT([kw_dirty],2)*1,"n.a.")))</f>
        <v>#N/A</v>
      </c>
      <c r="T3188" s="1"/>
      <c r="U3188" s="1" t="e">
        <f>VLOOKUP(Tabelle1[[#This Row],[productid]],Tabelle2[#All],2,FALSE)</f>
        <v>#N/A</v>
      </c>
    </row>
    <row r="3189" spans="1:21" hidden="1">
      <c r="A3189" t="s">
        <v>5315</v>
      </c>
      <c r="B3189">
        <v>2399</v>
      </c>
      <c r="C3189">
        <v>289859</v>
      </c>
      <c r="D3189" t="s">
        <v>5341</v>
      </c>
      <c r="E3189" t="s">
        <v>4913</v>
      </c>
      <c r="F3189">
        <v>18406</v>
      </c>
      <c r="G3189">
        <v>1219746</v>
      </c>
      <c r="H3189">
        <f t="shared" si="49"/>
        <v>28</v>
      </c>
      <c r="I3189">
        <f t="array" ref="I3189">MIN(IFERROR(FIND(IstNumbers,A3189),""))</f>
        <v>25</v>
      </c>
      <c r="J3189" s="1" t="str">
        <f>IF([first '# in title]&lt;[pos kw in title],MID([title],[pos kw in title]-6,6),#N/A)</f>
        <v xml:space="preserve">rt 16 </v>
      </c>
      <c r="K318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89" s="1">
        <f>IFERROR(FIND("kW",[desc]),0)</f>
        <v>71</v>
      </c>
      <c r="M3189">
        <f t="array" ref="M3189">MIN(IFERROR(FIND(IstNumbers,E3189),""))</f>
        <v>29</v>
      </c>
      <c r="N3189" s="1" t="str">
        <f>IF([first '# in desc]&lt;[pos kw in desc],MID([desc],[pos kw in desc]-7,7))</f>
        <v xml:space="preserve">­me 16 </v>
      </c>
      <c r="O318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89" s="1" t="str">
        <f>TRIM(IF([first '# in desc]&lt;[pos kw in desc],MID([desc],[pos kw in desc]-6,6),FALSE))</f>
        <v>me 16</v>
      </c>
      <c r="Q3189" s="1">
        <f>IF(LEN([manuell])=0,IFERROR([kw fine in title]*1,IFERROR(SUMPRODUCT(COUNTIF(IsDigits,MID([kw in desc],ROW($A$1:$A$150),1)))=LEN([kw in desc]),#N/A)),[manuell])</f>
        <v>16</v>
      </c>
      <c r="R3189" s="1" t="e">
        <f>IF([pos kw in title]&gt;0,MID(J3189,#REF!,4),IF([first '# in title]&gt;0,MID([title],[first '# in title],3),IF([first '# in title]&gt;0,MID([desc],#REF!,3),VLOOKUP([productid],$G$2:$R$1386,8))))</f>
        <v>#REF!</v>
      </c>
      <c r="S3189" s="1" t="str">
        <f>IF([kw in desc]=[kw rough in title],[kw in desc]*1,IFERROR(LEFT([kw_dirty],3)*1,IFERROR(LEFT([kw_dirty],2)*1,"n.a.")))</f>
        <v>n.a.</v>
      </c>
      <c r="T3189" s="1"/>
      <c r="U3189" s="1">
        <f>VLOOKUP(Tabelle1[[#This Row],[productid]],Tabelle2[#All],2,FALSE)</f>
        <v>16</v>
      </c>
    </row>
    <row r="3190" spans="1:21">
      <c r="A3190" t="s">
        <v>5298</v>
      </c>
      <c r="B3190">
        <v>2545</v>
      </c>
      <c r="C3190">
        <v>289859</v>
      </c>
      <c r="D3190" t="s">
        <v>5342</v>
      </c>
      <c r="E3190" t="s">
        <v>5343</v>
      </c>
      <c r="F3190">
        <v>18406</v>
      </c>
      <c r="G3190">
        <v>2286143</v>
      </c>
      <c r="H3190">
        <f t="shared" si="49"/>
        <v>0</v>
      </c>
      <c r="I3190">
        <f t="array" ref="I3190">MIN(IFERROR(FIND(IstNumbers,A3190),""))</f>
        <v>28</v>
      </c>
      <c r="J3190" s="1" t="e">
        <f>IF([first '# in title]&lt;[pos kw in title],MID([title],[pos kw in title]-6,6),#N/A)</f>
        <v>#N/A</v>
      </c>
      <c r="K3190" s="1" t="e">
        <f>IFERROR(MID(SUBSTITUTE([kw rough in title],",","."),FIND("(",[kw rough in title])+1,20),SUBSTITUTE(IFERROR(MID([kw rough in title],FIND(" ",[kw rough in title])+1,20),[kw rough in title]),",","."))</f>
        <v>#N/A</v>
      </c>
      <c r="L3190" s="1">
        <f>IFERROR(FIND("kW",[desc]),0)</f>
        <v>0</v>
      </c>
      <c r="M3190">
        <f t="array" ref="M3190">MIN(IFERROR(FIND(IstNumbers,E3190),""))</f>
        <v>33</v>
      </c>
      <c r="N3190" s="1" t="b">
        <f>IF([first '# in desc]&lt;[pos kw in desc],MID([desc],[pos kw in desc]-7,7))</f>
        <v>0</v>
      </c>
      <c r="O31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90" s="1" t="str">
        <f>TRIM(IF([first '# in desc]&lt;[pos kw in desc],MID([desc],[pos kw in desc]-6,6),FALSE))</f>
        <v>FALSCH</v>
      </c>
      <c r="Q3190" s="1" t="b">
        <f>IF(LEN([manuell])=0,IFERROR([kw fine in title]*1,IFERROR(SUMPRODUCT(COUNTIF(IsDigits,MID([kw in desc],ROW($A$1:$A$150),1)))=LEN([kw in desc]),#N/A)),[manuell])</f>
        <v>0</v>
      </c>
      <c r="R3190" s="1" t="str">
        <f>IF([pos kw in title]&gt;0,MID(J3190,#REF!,4),IF([first '# in title]&gt;0,MID([title],[first '# in title],3),IF([first '# in title]&gt;0,MID([desc],#REF!,3),VLOOKUP([productid],$G$2:$R$1386,8))))</f>
        <v>146</v>
      </c>
      <c r="S3190" s="1" t="e">
        <f>IF([kw in desc]=[kw rough in title],[kw in desc]*1,IFERROR(LEFT([kw_dirty],3)*1,IFERROR(LEFT([kw_dirty],2)*1,"n.a.")))</f>
        <v>#N/A</v>
      </c>
      <c r="T3190" s="1"/>
      <c r="U3190" s="1" t="e">
        <f>VLOOKUP(Tabelle1[[#This Row],[productid]],Tabelle2[#All],2,FALSE)</f>
        <v>#N/A</v>
      </c>
    </row>
    <row r="3191" spans="1:21" hidden="1">
      <c r="A3191" t="s">
        <v>5344</v>
      </c>
      <c r="B3191">
        <v>3405</v>
      </c>
      <c r="C3191">
        <v>289859</v>
      </c>
      <c r="D3191" t="s">
        <v>5345</v>
      </c>
      <c r="E3191" t="s">
        <v>4740</v>
      </c>
      <c r="F3191">
        <v>18406</v>
      </c>
      <c r="G3191">
        <v>1750863</v>
      </c>
      <c r="H3191">
        <f t="shared" si="49"/>
        <v>0</v>
      </c>
      <c r="I3191">
        <f t="array" ref="I3191">MIN(IFERROR(FIND(IstNumbers,A3191),""))</f>
        <v>29</v>
      </c>
      <c r="J3191" s="1" t="e">
        <f>IF([first '# in title]&lt;[pos kw in title],MID([title],[pos kw in title]-6,6),#N/A)</f>
        <v>#N/A</v>
      </c>
      <c r="K3191" s="1" t="e">
        <f>IFERROR(MID(SUBSTITUTE([kw rough in title],",","."),FIND("(",[kw rough in title])+1,20),SUBSTITUTE(IFERROR(MID([kw rough in title],FIND(" ",[kw rough in title])+1,20),[kw rough in title]),",","."))</f>
        <v>#N/A</v>
      </c>
      <c r="L3191" s="1">
        <f>IFERROR(FIND("kW",[desc]),0)</f>
        <v>70</v>
      </c>
      <c r="M3191">
        <f t="array" ref="M3191">MIN(IFERROR(FIND(IstNumbers,E3191),""))</f>
        <v>34</v>
      </c>
      <c r="N3191" s="1" t="str">
        <f>IF([first '# in desc]&lt;[pos kw in desc],MID([desc],[pos kw in desc]-7,7))</f>
        <v xml:space="preserve">­me 42 </v>
      </c>
      <c r="O31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91" s="1" t="str">
        <f>TRIM(IF([first '# in desc]&lt;[pos kw in desc],MID([desc],[pos kw in desc]-6,6),FALSE))</f>
        <v>me 42</v>
      </c>
      <c r="Q3191" s="1" t="b">
        <f>IF(LEN([manuell])=0,IFERROR([kw fine in title]*1,IFERROR(SUMPRODUCT(COUNTIF(IsDigits,MID([kw in desc],ROW($A$1:$A$150),1)))=LEN([kw in desc]),#N/A)),[manuell])</f>
        <v>0</v>
      </c>
      <c r="R3191" s="1" t="str">
        <f>IF([pos kw in title]&gt;0,MID(J3191,#REF!,4),IF([first '# in title]&gt;0,MID([title],[first '# in title],3),IF([first '# in title]&gt;0,MID([desc],#REF!,3),VLOOKUP([productid],$G$2:$R$1386,8))))</f>
        <v>42-</v>
      </c>
      <c r="S3191" s="1" t="e">
        <f>IF([kw in desc]=[kw rough in title],[kw in desc]*1,IFERROR(LEFT([kw_dirty],3)*1,IFERROR(LEFT([kw_dirty],2)*1,"n.a.")))</f>
        <v>#N/A</v>
      </c>
      <c r="T3191" s="1"/>
      <c r="U3191" s="1">
        <f>VLOOKUP(Tabelle1[[#This Row],[productid]],Tabelle2[#All],2,FALSE)</f>
        <v>42</v>
      </c>
    </row>
    <row r="3192" spans="1:21" hidden="1">
      <c r="A3192" t="s">
        <v>2399</v>
      </c>
      <c r="B3192">
        <v>2429</v>
      </c>
      <c r="C3192">
        <v>289859</v>
      </c>
      <c r="D3192" t="s">
        <v>5346</v>
      </c>
      <c r="E3192" t="s">
        <v>5347</v>
      </c>
      <c r="F3192">
        <v>18406</v>
      </c>
      <c r="G3192">
        <v>3712883</v>
      </c>
      <c r="H3192">
        <f t="shared" si="49"/>
        <v>60</v>
      </c>
      <c r="I3192">
        <f t="array" ref="I3192">MIN(IFERROR(FIND(IstNumbers,A3192),""))</f>
        <v>24</v>
      </c>
      <c r="J3192" s="1" t="str">
        <f>IF([first '# in title]&lt;[pos kw in title],MID([title],[pos kw in title]-6,6),#N/A)</f>
        <v xml:space="preserve">L (16 </v>
      </c>
      <c r="K319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92" s="1">
        <f>IFERROR(FIND("kW",[desc]),0)</f>
        <v>71</v>
      </c>
      <c r="M3192">
        <f t="array" ref="M3192">MIN(IFERROR(FIND(IstNumbers,E3192),""))</f>
        <v>29</v>
      </c>
      <c r="N3192" s="1" t="str">
        <f>IF([first '# in desc]&lt;[pos kw in desc],MID([desc],[pos kw in desc]-7,7))</f>
        <v xml:space="preserve">­me 16 </v>
      </c>
      <c r="O319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92" s="1" t="str">
        <f>TRIM(IF([first '# in desc]&lt;[pos kw in desc],MID([desc],[pos kw in desc]-6,6),FALSE))</f>
        <v>me 16</v>
      </c>
      <c r="Q3192" s="1">
        <f>IF(LEN([manuell])=0,IFERROR([kw fine in title]*1,IFERROR(SUMPRODUCT(COUNTIF(IsDigits,MID([kw in desc],ROW($A$1:$A$150),1)))=LEN([kw in desc]),#N/A)),[manuell])</f>
        <v>16</v>
      </c>
      <c r="R3192" s="1" t="e">
        <f>IF([pos kw in title]&gt;0,MID(J3192,#REF!,4),IF([first '# in title]&gt;0,MID([title],[first '# in title],3),IF([first '# in title]&gt;0,MID([desc],#REF!,3),VLOOKUP([productid],$G$2:$R$1386,8))))</f>
        <v>#REF!</v>
      </c>
      <c r="S3192" s="1" t="str">
        <f>IF([kw in desc]=[kw rough in title],[kw in desc]*1,IFERROR(LEFT([kw_dirty],3)*1,IFERROR(LEFT([kw_dirty],2)*1,"n.a.")))</f>
        <v>n.a.</v>
      </c>
      <c r="T3192" s="1"/>
      <c r="U3192" s="1">
        <f>VLOOKUP(Tabelle1[[#This Row],[productid]],Tabelle2[#All],2,FALSE)</f>
        <v>16</v>
      </c>
    </row>
    <row r="3193" spans="1:21" hidden="1">
      <c r="A3193" t="s">
        <v>5315</v>
      </c>
      <c r="B3193">
        <v>2399</v>
      </c>
      <c r="C3193">
        <v>289859</v>
      </c>
      <c r="D3193" t="s">
        <v>5348</v>
      </c>
      <c r="E3193" t="s">
        <v>4920</v>
      </c>
      <c r="F3193">
        <v>18406</v>
      </c>
      <c r="G3193">
        <v>1219746</v>
      </c>
      <c r="H3193">
        <f t="shared" si="49"/>
        <v>28</v>
      </c>
      <c r="I3193">
        <f t="array" ref="I3193">MIN(IFERROR(FIND(IstNumbers,A3193),""))</f>
        <v>25</v>
      </c>
      <c r="J3193" s="1" t="str">
        <f>IF([first '# in title]&lt;[pos kw in title],MID([title],[pos kw in title]-6,6),#N/A)</f>
        <v xml:space="preserve">rt 16 </v>
      </c>
      <c r="K319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93" s="1">
        <f>IFERROR(FIND("kW",[desc]),0)</f>
        <v>71</v>
      </c>
      <c r="M3193">
        <f t="array" ref="M3193">MIN(IFERROR(FIND(IstNumbers,E3193),""))</f>
        <v>29</v>
      </c>
      <c r="N3193" s="1" t="str">
        <f>IF([first '# in desc]&lt;[pos kw in desc],MID([desc],[pos kw in desc]-7,7))</f>
        <v xml:space="preserve">­me 16 </v>
      </c>
      <c r="O31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93" s="1" t="str">
        <f>TRIM(IF([first '# in desc]&lt;[pos kw in desc],MID([desc],[pos kw in desc]-6,6),FALSE))</f>
        <v>me 16</v>
      </c>
      <c r="Q3193" s="1">
        <f>IF(LEN([manuell])=0,IFERROR([kw fine in title]*1,IFERROR(SUMPRODUCT(COUNTIF(IsDigits,MID([kw in desc],ROW($A$1:$A$150),1)))=LEN([kw in desc]),#N/A)),[manuell])</f>
        <v>16</v>
      </c>
      <c r="R3193" s="1" t="e">
        <f>IF([pos kw in title]&gt;0,MID(J3193,#REF!,4),IF([first '# in title]&gt;0,MID([title],[first '# in title],3),IF([first '# in title]&gt;0,MID([desc],#REF!,3),VLOOKUP([productid],$G$2:$R$1386,8))))</f>
        <v>#REF!</v>
      </c>
      <c r="S3193" s="1" t="str">
        <f>IF([kw in desc]=[kw rough in title],[kw in desc]*1,IFERROR(LEFT([kw_dirty],3)*1,IFERROR(LEFT([kw_dirty],2)*1,"n.a.")))</f>
        <v>n.a.</v>
      </c>
      <c r="T3193" s="1"/>
      <c r="U3193" s="1">
        <f>VLOOKUP(Tabelle1[[#This Row],[productid]],Tabelle2[#All],2,FALSE)</f>
        <v>16</v>
      </c>
    </row>
    <row r="3194" spans="1:21">
      <c r="A3194" t="s">
        <v>5298</v>
      </c>
      <c r="B3194">
        <v>2547</v>
      </c>
      <c r="C3194">
        <v>289859</v>
      </c>
      <c r="D3194" t="s">
        <v>5349</v>
      </c>
      <c r="E3194" t="s">
        <v>5350</v>
      </c>
      <c r="F3194">
        <v>18406</v>
      </c>
      <c r="G3194">
        <v>2286143</v>
      </c>
      <c r="H3194">
        <f t="shared" si="49"/>
        <v>0</v>
      </c>
      <c r="I3194">
        <f t="array" ref="I3194">MIN(IFERROR(FIND(IstNumbers,A3194),""))</f>
        <v>28</v>
      </c>
      <c r="J3194" s="1" t="e">
        <f>IF([first '# in title]&lt;[pos kw in title],MID([title],[pos kw in title]-6,6),#N/A)</f>
        <v>#N/A</v>
      </c>
      <c r="K3194" s="1" t="e">
        <f>IFERROR(MID(SUBSTITUTE([kw rough in title],",","."),FIND("(",[kw rough in title])+1,20),SUBSTITUTE(IFERROR(MID([kw rough in title],FIND(" ",[kw rough in title])+1,20),[kw rough in title]),",","."))</f>
        <v>#N/A</v>
      </c>
      <c r="L3194" s="1">
        <f>IFERROR(FIND("kW",[desc]),0)</f>
        <v>0</v>
      </c>
      <c r="M3194">
        <f t="array" ref="M3194">MIN(IFERROR(FIND(IstNumbers,E3194),""))</f>
        <v>33</v>
      </c>
      <c r="N3194" s="1" t="b">
        <f>IF([first '# in desc]&lt;[pos kw in desc],MID([desc],[pos kw in desc]-7,7))</f>
        <v>0</v>
      </c>
      <c r="O31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94" s="1" t="str">
        <f>TRIM(IF([first '# in desc]&lt;[pos kw in desc],MID([desc],[pos kw in desc]-6,6),FALSE))</f>
        <v>FALSCH</v>
      </c>
      <c r="Q3194" s="1" t="b">
        <f>IF(LEN([manuell])=0,IFERROR([kw fine in title]*1,IFERROR(SUMPRODUCT(COUNTIF(IsDigits,MID([kw in desc],ROW($A$1:$A$150),1)))=LEN([kw in desc]),#N/A)),[manuell])</f>
        <v>0</v>
      </c>
      <c r="R3194" s="1" t="str">
        <f>IF([pos kw in title]&gt;0,MID(J3194,#REF!,4),IF([first '# in title]&gt;0,MID([title],[first '# in title],3),IF([first '# in title]&gt;0,MID([desc],#REF!,3),VLOOKUP([productid],$G$2:$R$1386,8))))</f>
        <v>146</v>
      </c>
      <c r="S3194" s="1" t="e">
        <f>IF([kw in desc]=[kw rough in title],[kw in desc]*1,IFERROR(LEFT([kw_dirty],3)*1,IFERROR(LEFT([kw_dirty],2)*1,"n.a.")))</f>
        <v>#N/A</v>
      </c>
      <c r="T3194" s="1"/>
      <c r="U3194" s="1" t="e">
        <f>VLOOKUP(Tabelle1[[#This Row],[productid]],Tabelle2[#All],2,FALSE)</f>
        <v>#N/A</v>
      </c>
    </row>
    <row r="3195" spans="1:21" hidden="1">
      <c r="A3195" t="s">
        <v>5344</v>
      </c>
      <c r="B3195">
        <v>3410</v>
      </c>
      <c r="C3195">
        <v>289859</v>
      </c>
      <c r="D3195" t="s">
        <v>5351</v>
      </c>
      <c r="E3195" t="s">
        <v>5352</v>
      </c>
      <c r="F3195">
        <v>18406</v>
      </c>
      <c r="G3195">
        <v>1750863</v>
      </c>
      <c r="H3195">
        <f t="shared" si="49"/>
        <v>0</v>
      </c>
      <c r="I3195">
        <f t="array" ref="I3195">MIN(IFERROR(FIND(IstNumbers,A3195),""))</f>
        <v>29</v>
      </c>
      <c r="J3195" s="1" t="e">
        <f>IF([first '# in title]&lt;[pos kw in title],MID([title],[pos kw in title]-6,6),#N/A)</f>
        <v>#N/A</v>
      </c>
      <c r="K3195" s="1" t="e">
        <f>IFERROR(MID(SUBSTITUTE([kw rough in title],",","."),FIND("(",[kw rough in title])+1,20),SUBSTITUTE(IFERROR(MID([kw rough in title],FIND(" ",[kw rough in title])+1,20),[kw rough in title]),",","."))</f>
        <v>#N/A</v>
      </c>
      <c r="L3195" s="1">
        <f>IFERROR(FIND("kW",[desc]),0)</f>
        <v>70</v>
      </c>
      <c r="M3195">
        <f t="array" ref="M3195">MIN(IFERROR(FIND(IstNumbers,E3195),""))</f>
        <v>34</v>
      </c>
      <c r="N3195" s="1" t="str">
        <f>IF([first '# in desc]&lt;[pos kw in desc],MID([desc],[pos kw in desc]-7,7))</f>
        <v xml:space="preserve">­me 42 </v>
      </c>
      <c r="O31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95" s="1" t="str">
        <f>TRIM(IF([first '# in desc]&lt;[pos kw in desc],MID([desc],[pos kw in desc]-6,6),FALSE))</f>
        <v>me 42</v>
      </c>
      <c r="Q3195" s="1" t="b">
        <f>IF(LEN([manuell])=0,IFERROR([kw fine in title]*1,IFERROR(SUMPRODUCT(COUNTIF(IsDigits,MID([kw in desc],ROW($A$1:$A$150),1)))=LEN([kw in desc]),#N/A)),[manuell])</f>
        <v>0</v>
      </c>
      <c r="R3195" s="1" t="str">
        <f>IF([pos kw in title]&gt;0,MID(J3195,#REF!,4),IF([first '# in title]&gt;0,MID([title],[first '# in title],3),IF([first '# in title]&gt;0,MID([desc],#REF!,3),VLOOKUP([productid],$G$2:$R$1386,8))))</f>
        <v>42-</v>
      </c>
      <c r="S3195" s="1" t="e">
        <f>IF([kw in desc]=[kw rough in title],[kw in desc]*1,IFERROR(LEFT([kw_dirty],3)*1,IFERROR(LEFT([kw_dirty],2)*1,"n.a.")))</f>
        <v>#N/A</v>
      </c>
      <c r="T3195" s="1"/>
      <c r="U3195" s="1">
        <f>VLOOKUP(Tabelle1[[#This Row],[productid]],Tabelle2[#All],2,FALSE)</f>
        <v>42</v>
      </c>
    </row>
    <row r="3196" spans="1:21" hidden="1">
      <c r="A3196" t="s">
        <v>2399</v>
      </c>
      <c r="B3196">
        <v>2429</v>
      </c>
      <c r="C3196">
        <v>289859</v>
      </c>
      <c r="D3196" t="s">
        <v>5353</v>
      </c>
      <c r="E3196" t="s">
        <v>5354</v>
      </c>
      <c r="F3196">
        <v>18406</v>
      </c>
      <c r="G3196">
        <v>3712883</v>
      </c>
      <c r="H3196">
        <f t="shared" si="49"/>
        <v>60</v>
      </c>
      <c r="I3196">
        <f t="array" ref="I3196">MIN(IFERROR(FIND(IstNumbers,A3196),""))</f>
        <v>24</v>
      </c>
      <c r="J3196" s="1" t="str">
        <f>IF([first '# in title]&lt;[pos kw in title],MID([title],[pos kw in title]-6,6),#N/A)</f>
        <v xml:space="preserve">L (16 </v>
      </c>
      <c r="K319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96" s="1">
        <f>IFERROR(FIND("kW",[desc]),0)</f>
        <v>71</v>
      </c>
      <c r="M3196">
        <f t="array" ref="M3196">MIN(IFERROR(FIND(IstNumbers,E3196),""))</f>
        <v>29</v>
      </c>
      <c r="N3196" s="1" t="str">
        <f>IF([first '# in desc]&lt;[pos kw in desc],MID([desc],[pos kw in desc]-7,7))</f>
        <v xml:space="preserve">­me 16 </v>
      </c>
      <c r="O319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96" s="1" t="str">
        <f>TRIM(IF([first '# in desc]&lt;[pos kw in desc],MID([desc],[pos kw in desc]-6,6),FALSE))</f>
        <v>me 16</v>
      </c>
      <c r="Q3196" s="1">
        <f>IF(LEN([manuell])=0,IFERROR([kw fine in title]*1,IFERROR(SUMPRODUCT(COUNTIF(IsDigits,MID([kw in desc],ROW($A$1:$A$150),1)))=LEN([kw in desc]),#N/A)),[manuell])</f>
        <v>16</v>
      </c>
      <c r="R3196" s="1" t="e">
        <f>IF([pos kw in title]&gt;0,MID(J3196,#REF!,4),IF([first '# in title]&gt;0,MID([title],[first '# in title],3),IF([first '# in title]&gt;0,MID([desc],#REF!,3),VLOOKUP([productid],$G$2:$R$1386,8))))</f>
        <v>#REF!</v>
      </c>
      <c r="S3196" s="1" t="str">
        <f>IF([kw in desc]=[kw rough in title],[kw in desc]*1,IFERROR(LEFT([kw_dirty],3)*1,IFERROR(LEFT([kw_dirty],2)*1,"n.a.")))</f>
        <v>n.a.</v>
      </c>
      <c r="T3196" s="1"/>
      <c r="U3196" s="1">
        <f>VLOOKUP(Tabelle1[[#This Row],[productid]],Tabelle2[#All],2,FALSE)</f>
        <v>16</v>
      </c>
    </row>
    <row r="3197" spans="1:21" hidden="1">
      <c r="A3197" t="s">
        <v>1988</v>
      </c>
      <c r="B3197">
        <v>3475</v>
      </c>
      <c r="C3197">
        <v>289859</v>
      </c>
      <c r="D3197" t="s">
        <v>5355</v>
      </c>
      <c r="E3197" t="s">
        <v>5356</v>
      </c>
      <c r="F3197">
        <v>18406</v>
      </c>
      <c r="G3197">
        <v>3497887</v>
      </c>
      <c r="H3197">
        <f t="shared" si="49"/>
        <v>0</v>
      </c>
      <c r="I3197">
        <f t="array" ref="I3197">MIN(IFERROR(FIND(IstNumbers,A3197),""))</f>
        <v>13</v>
      </c>
      <c r="J3197" s="1" t="e">
        <f>IF([first '# in title]&lt;[pos kw in title],MID([title],[pos kw in title]-6,6),#N/A)</f>
        <v>#N/A</v>
      </c>
      <c r="K3197" s="1" t="e">
        <f>IFERROR(MID(SUBSTITUTE([kw rough in title],",","."),FIND("(",[kw rough in title])+1,20),SUBSTITUTE(IFERROR(MID([kw rough in title],FIND(" ",[kw rough in title])+1,20),[kw rough in title]),",","."))</f>
        <v>#N/A</v>
      </c>
      <c r="L3197" s="1">
        <f>IFERROR(FIND("kW",[desc]),0)</f>
        <v>70</v>
      </c>
      <c r="M3197">
        <f t="array" ref="M3197">MIN(IFERROR(FIND(IstNumbers,E3197),""))</f>
        <v>34</v>
      </c>
      <c r="N3197" s="1" t="str">
        <f>IF([first '# in desc]&lt;[pos kw in desc],MID([desc],[pos kw in desc]-7,7))</f>
        <v xml:space="preserve">­me 42 </v>
      </c>
      <c r="O31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197" s="1" t="str">
        <f>TRIM(IF([first '# in desc]&lt;[pos kw in desc],MID([desc],[pos kw in desc]-6,6),FALSE))</f>
        <v>me 42</v>
      </c>
      <c r="Q3197" s="1" t="b">
        <f>IF(LEN([manuell])=0,IFERROR([kw fine in title]*1,IFERROR(SUMPRODUCT(COUNTIF(IsDigits,MID([kw in desc],ROW($A$1:$A$150),1)))=LEN([kw in desc]),#N/A)),[manuell])</f>
        <v>0</v>
      </c>
      <c r="R3197" s="1" t="str">
        <f>IF([pos kw in title]&gt;0,MID(J3197,#REF!,4),IF([first '# in title]&gt;0,MID([title],[first '# in title],3),IF([first '# in title]&gt;0,MID([desc],#REF!,3),VLOOKUP([productid],$G$2:$R$1386,8))))</f>
        <v xml:space="preserve">42 </v>
      </c>
      <c r="S3197" s="1" t="e">
        <f>IF([kw in desc]=[kw rough in title],[kw in desc]*1,IFERROR(LEFT([kw_dirty],3)*1,IFERROR(LEFT([kw_dirty],2)*1,"n.a.")))</f>
        <v>#N/A</v>
      </c>
      <c r="T3197" s="1"/>
      <c r="U3197" s="1">
        <f>VLOOKUP(Tabelle1[[#This Row],[productid]],Tabelle2[#All],2,FALSE)</f>
        <v>42</v>
      </c>
    </row>
    <row r="3198" spans="1:21" hidden="1">
      <c r="A3198" t="s">
        <v>5315</v>
      </c>
      <c r="B3198">
        <v>2399</v>
      </c>
      <c r="C3198">
        <v>289859</v>
      </c>
      <c r="D3198" t="s">
        <v>5357</v>
      </c>
      <c r="E3198" t="s">
        <v>5005</v>
      </c>
      <c r="F3198">
        <v>18406</v>
      </c>
      <c r="G3198">
        <v>1219746</v>
      </c>
      <c r="H3198">
        <f t="shared" si="49"/>
        <v>28</v>
      </c>
      <c r="I3198">
        <f t="array" ref="I3198">MIN(IFERROR(FIND(IstNumbers,A3198),""))</f>
        <v>25</v>
      </c>
      <c r="J3198" s="1" t="str">
        <f>IF([first '# in title]&lt;[pos kw in title],MID([title],[pos kw in title]-6,6),#N/A)</f>
        <v xml:space="preserve">rt 16 </v>
      </c>
      <c r="K319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198" s="1">
        <f>IFERROR(FIND("kW",[desc]),0)</f>
        <v>71</v>
      </c>
      <c r="M3198">
        <f t="array" ref="M3198">MIN(IFERROR(FIND(IstNumbers,E3198),""))</f>
        <v>29</v>
      </c>
      <c r="N3198" s="1" t="str">
        <f>IF([first '# in desc]&lt;[pos kw in desc],MID([desc],[pos kw in desc]-7,7))</f>
        <v xml:space="preserve">­me 16 </v>
      </c>
      <c r="O319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198" s="1" t="str">
        <f>TRIM(IF([first '# in desc]&lt;[pos kw in desc],MID([desc],[pos kw in desc]-6,6),FALSE))</f>
        <v>me 16</v>
      </c>
      <c r="Q3198" s="1">
        <f>IF(LEN([manuell])=0,IFERROR([kw fine in title]*1,IFERROR(SUMPRODUCT(COUNTIF(IsDigits,MID([kw in desc],ROW($A$1:$A$150),1)))=LEN([kw in desc]),#N/A)),[manuell])</f>
        <v>16</v>
      </c>
      <c r="R3198" s="1" t="e">
        <f>IF([pos kw in title]&gt;0,MID(J3198,#REF!,4),IF([first '# in title]&gt;0,MID([title],[first '# in title],3),IF([first '# in title]&gt;0,MID([desc],#REF!,3),VLOOKUP([productid],$G$2:$R$1386,8))))</f>
        <v>#REF!</v>
      </c>
      <c r="S3198" s="1" t="str">
        <f>IF([kw in desc]=[kw rough in title],[kw in desc]*1,IFERROR(LEFT([kw_dirty],3)*1,IFERROR(LEFT([kw_dirty],2)*1,"n.a.")))</f>
        <v>n.a.</v>
      </c>
      <c r="T3198" s="1"/>
      <c r="U3198" s="1">
        <f>VLOOKUP(Tabelle1[[#This Row],[productid]],Tabelle2[#All],2,FALSE)</f>
        <v>16</v>
      </c>
    </row>
    <row r="3199" spans="1:21">
      <c r="A3199" t="s">
        <v>5298</v>
      </c>
      <c r="B3199">
        <v>2547</v>
      </c>
      <c r="C3199">
        <v>289859</v>
      </c>
      <c r="D3199" t="s">
        <v>5358</v>
      </c>
      <c r="E3199" t="s">
        <v>5359</v>
      </c>
      <c r="F3199">
        <v>18406</v>
      </c>
      <c r="G3199">
        <v>2286143</v>
      </c>
      <c r="H3199">
        <f t="shared" si="49"/>
        <v>0</v>
      </c>
      <c r="I3199">
        <f t="array" ref="I3199">MIN(IFERROR(FIND(IstNumbers,A3199),""))</f>
        <v>28</v>
      </c>
      <c r="J3199" s="1" t="e">
        <f>IF([first '# in title]&lt;[pos kw in title],MID([title],[pos kw in title]-6,6),#N/A)</f>
        <v>#N/A</v>
      </c>
      <c r="K3199" s="1" t="e">
        <f>IFERROR(MID(SUBSTITUTE([kw rough in title],",","."),FIND("(",[kw rough in title])+1,20),SUBSTITUTE(IFERROR(MID([kw rough in title],FIND(" ",[kw rough in title])+1,20),[kw rough in title]),",","."))</f>
        <v>#N/A</v>
      </c>
      <c r="L3199" s="1">
        <f>IFERROR(FIND("kW",[desc]),0)</f>
        <v>0</v>
      </c>
      <c r="M3199">
        <f t="array" ref="M3199">MIN(IFERROR(FIND(IstNumbers,E3199),""))</f>
        <v>33</v>
      </c>
      <c r="N3199" s="1" t="b">
        <f>IF([first '# in desc]&lt;[pos kw in desc],MID([desc],[pos kw in desc]-7,7))</f>
        <v>0</v>
      </c>
      <c r="O31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199" s="1" t="str">
        <f>TRIM(IF([first '# in desc]&lt;[pos kw in desc],MID([desc],[pos kw in desc]-6,6),FALSE))</f>
        <v>FALSCH</v>
      </c>
      <c r="Q3199" s="1" t="b">
        <f>IF(LEN([manuell])=0,IFERROR([kw fine in title]*1,IFERROR(SUMPRODUCT(COUNTIF(IsDigits,MID([kw in desc],ROW($A$1:$A$150),1)))=LEN([kw in desc]),#N/A)),[manuell])</f>
        <v>0</v>
      </c>
      <c r="R3199" s="1" t="str">
        <f>IF([pos kw in title]&gt;0,MID(J3199,#REF!,4),IF([first '# in title]&gt;0,MID([title],[first '# in title],3),IF([first '# in title]&gt;0,MID([desc],#REF!,3),VLOOKUP([productid],$G$2:$R$1386,8))))</f>
        <v>146</v>
      </c>
      <c r="S3199" s="1" t="e">
        <f>IF([kw in desc]=[kw rough in title],[kw in desc]*1,IFERROR(LEFT([kw_dirty],3)*1,IFERROR(LEFT([kw_dirty],2)*1,"n.a.")))</f>
        <v>#N/A</v>
      </c>
      <c r="T3199" s="1"/>
      <c r="U3199" s="1" t="e">
        <f>VLOOKUP(Tabelle1[[#This Row],[productid]],Tabelle2[#All],2,FALSE)</f>
        <v>#N/A</v>
      </c>
    </row>
    <row r="3200" spans="1:21" hidden="1">
      <c r="A3200" t="s">
        <v>5344</v>
      </c>
      <c r="B3200">
        <v>3410</v>
      </c>
      <c r="C3200">
        <v>289859</v>
      </c>
      <c r="D3200" t="s">
        <v>5360</v>
      </c>
      <c r="E3200" t="s">
        <v>5361</v>
      </c>
      <c r="F3200">
        <v>18406</v>
      </c>
      <c r="G3200">
        <v>1750863</v>
      </c>
      <c r="H3200">
        <f t="shared" si="49"/>
        <v>0</v>
      </c>
      <c r="I3200">
        <f t="array" ref="I3200">MIN(IFERROR(FIND(IstNumbers,A3200),""))</f>
        <v>29</v>
      </c>
      <c r="J3200" s="1" t="e">
        <f>IF([first '# in title]&lt;[pos kw in title],MID([title],[pos kw in title]-6,6),#N/A)</f>
        <v>#N/A</v>
      </c>
      <c r="K3200" s="1" t="e">
        <f>IFERROR(MID(SUBSTITUTE([kw rough in title],",","."),FIND("(",[kw rough in title])+1,20),SUBSTITUTE(IFERROR(MID([kw rough in title],FIND(" ",[kw rough in title])+1,20),[kw rough in title]),",","."))</f>
        <v>#N/A</v>
      </c>
      <c r="L3200" s="1">
        <f>IFERROR(FIND("kW",[desc]),0)</f>
        <v>70</v>
      </c>
      <c r="M3200">
        <f t="array" ref="M3200">MIN(IFERROR(FIND(IstNumbers,E3200),""))</f>
        <v>34</v>
      </c>
      <c r="N3200" s="1" t="str">
        <f>IF([first '# in desc]&lt;[pos kw in desc],MID([desc],[pos kw in desc]-7,7))</f>
        <v xml:space="preserve">­me 42 </v>
      </c>
      <c r="O32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00" s="1" t="str">
        <f>TRIM(IF([first '# in desc]&lt;[pos kw in desc],MID([desc],[pos kw in desc]-6,6),FALSE))</f>
        <v>me 42</v>
      </c>
      <c r="Q3200" s="1" t="b">
        <f>IF(LEN([manuell])=0,IFERROR([kw fine in title]*1,IFERROR(SUMPRODUCT(COUNTIF(IsDigits,MID([kw in desc],ROW($A$1:$A$150),1)))=LEN([kw in desc]),#N/A)),[manuell])</f>
        <v>0</v>
      </c>
      <c r="R3200" s="1" t="str">
        <f>IF([pos kw in title]&gt;0,MID(J3200,#REF!,4),IF([first '# in title]&gt;0,MID([title],[first '# in title],3),IF([first '# in title]&gt;0,MID([desc],#REF!,3),VLOOKUP([productid],$G$2:$R$1386,8))))</f>
        <v>42-</v>
      </c>
      <c r="S3200" s="1" t="e">
        <f>IF([kw in desc]=[kw rough in title],[kw in desc]*1,IFERROR(LEFT([kw_dirty],3)*1,IFERROR(LEFT([kw_dirty],2)*1,"n.a.")))</f>
        <v>#N/A</v>
      </c>
      <c r="T3200" s="1"/>
      <c r="U3200" s="1">
        <f>VLOOKUP(Tabelle1[[#This Row],[productid]],Tabelle2[#All],2,FALSE)</f>
        <v>42</v>
      </c>
    </row>
    <row r="3201" spans="1:21" hidden="1">
      <c r="A3201" t="s">
        <v>2399</v>
      </c>
      <c r="B3201">
        <v>2429</v>
      </c>
      <c r="C3201">
        <v>289859</v>
      </c>
      <c r="D3201" t="s">
        <v>5362</v>
      </c>
      <c r="E3201" t="s">
        <v>5363</v>
      </c>
      <c r="F3201">
        <v>18406</v>
      </c>
      <c r="G3201">
        <v>3712883</v>
      </c>
      <c r="H3201">
        <f t="shared" si="49"/>
        <v>60</v>
      </c>
      <c r="I3201">
        <f t="array" ref="I3201">MIN(IFERROR(FIND(IstNumbers,A3201),""))</f>
        <v>24</v>
      </c>
      <c r="J3201" s="1" t="str">
        <f>IF([first '# in title]&lt;[pos kw in title],MID([title],[pos kw in title]-6,6),#N/A)</f>
        <v xml:space="preserve">L (16 </v>
      </c>
      <c r="K320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01" s="1">
        <f>IFERROR(FIND("kW",[desc]),0)</f>
        <v>71</v>
      </c>
      <c r="M3201">
        <f t="array" ref="M3201">MIN(IFERROR(FIND(IstNumbers,E3201),""))</f>
        <v>29</v>
      </c>
      <c r="N3201" s="1" t="str">
        <f>IF([first '# in desc]&lt;[pos kw in desc],MID([desc],[pos kw in desc]-7,7))</f>
        <v xml:space="preserve">­me 16 </v>
      </c>
      <c r="O320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01" s="1" t="str">
        <f>TRIM(IF([first '# in desc]&lt;[pos kw in desc],MID([desc],[pos kw in desc]-6,6),FALSE))</f>
        <v>me 16</v>
      </c>
      <c r="Q3201" s="1">
        <f>IF(LEN([manuell])=0,IFERROR([kw fine in title]*1,IFERROR(SUMPRODUCT(COUNTIF(IsDigits,MID([kw in desc],ROW($A$1:$A$150),1)))=LEN([kw in desc]),#N/A)),[manuell])</f>
        <v>16</v>
      </c>
      <c r="R3201" s="1" t="e">
        <f>IF([pos kw in title]&gt;0,MID(J3201,#REF!,4),IF([first '# in title]&gt;0,MID([title],[first '# in title],3),IF([first '# in title]&gt;0,MID([desc],#REF!,3),VLOOKUP([productid],$G$2:$R$1386,8))))</f>
        <v>#REF!</v>
      </c>
      <c r="S3201" s="1" t="str">
        <f>IF([kw in desc]=[kw rough in title],[kw in desc]*1,IFERROR(LEFT([kw_dirty],3)*1,IFERROR(LEFT([kw_dirty],2)*1,"n.a.")))</f>
        <v>n.a.</v>
      </c>
      <c r="T3201" s="1"/>
      <c r="U3201" s="1">
        <f>VLOOKUP(Tabelle1[[#This Row],[productid]],Tabelle2[#All],2,FALSE)</f>
        <v>16</v>
      </c>
    </row>
    <row r="3202" spans="1:21" hidden="1">
      <c r="A3202" t="s">
        <v>1988</v>
      </c>
      <c r="B3202">
        <v>3475</v>
      </c>
      <c r="C3202">
        <v>289859</v>
      </c>
      <c r="D3202" t="s">
        <v>5364</v>
      </c>
      <c r="E3202" t="s">
        <v>5365</v>
      </c>
      <c r="F3202">
        <v>18406</v>
      </c>
      <c r="G3202">
        <v>3497887</v>
      </c>
      <c r="H3202">
        <f t="shared" si="49"/>
        <v>0</v>
      </c>
      <c r="I3202">
        <f t="array" ref="I3202">MIN(IFERROR(FIND(IstNumbers,A3202),""))</f>
        <v>13</v>
      </c>
      <c r="J3202" s="1" t="e">
        <f>IF([first '# in title]&lt;[pos kw in title],MID([title],[pos kw in title]-6,6),#N/A)</f>
        <v>#N/A</v>
      </c>
      <c r="K3202" s="1" t="e">
        <f>IFERROR(MID(SUBSTITUTE([kw rough in title],",","."),FIND("(",[kw rough in title])+1,20),SUBSTITUTE(IFERROR(MID([kw rough in title],FIND(" ",[kw rough in title])+1,20),[kw rough in title]),",","."))</f>
        <v>#N/A</v>
      </c>
      <c r="L3202" s="1">
        <f>IFERROR(FIND("kW",[desc]),0)</f>
        <v>70</v>
      </c>
      <c r="M3202">
        <f t="array" ref="M3202">MIN(IFERROR(FIND(IstNumbers,E3202),""))</f>
        <v>34</v>
      </c>
      <c r="N3202" s="1" t="str">
        <f>IF([first '# in desc]&lt;[pos kw in desc],MID([desc],[pos kw in desc]-7,7))</f>
        <v xml:space="preserve">­me 42 </v>
      </c>
      <c r="O32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02" s="1" t="str">
        <f>TRIM(IF([first '# in desc]&lt;[pos kw in desc],MID([desc],[pos kw in desc]-6,6),FALSE))</f>
        <v>me 42</v>
      </c>
      <c r="Q3202" s="1" t="b">
        <f>IF(LEN([manuell])=0,IFERROR([kw fine in title]*1,IFERROR(SUMPRODUCT(COUNTIF(IsDigits,MID([kw in desc],ROW($A$1:$A$150),1)))=LEN([kw in desc]),#N/A)),[manuell])</f>
        <v>0</v>
      </c>
      <c r="R3202" s="1" t="str">
        <f>IF([pos kw in title]&gt;0,MID(J3202,#REF!,4),IF([first '# in title]&gt;0,MID([title],[first '# in title],3),IF([first '# in title]&gt;0,MID([desc],#REF!,3),VLOOKUP([productid],$G$2:$R$1386,8))))</f>
        <v xml:space="preserve">42 </v>
      </c>
      <c r="S3202" s="1" t="e">
        <f>IF([kw in desc]=[kw rough in title],[kw in desc]*1,IFERROR(LEFT([kw_dirty],3)*1,IFERROR(LEFT([kw_dirty],2)*1,"n.a.")))</f>
        <v>#N/A</v>
      </c>
      <c r="T3202" s="1"/>
      <c r="U3202" s="1">
        <f>VLOOKUP(Tabelle1[[#This Row],[productid]],Tabelle2[#All],2,FALSE)</f>
        <v>42</v>
      </c>
    </row>
    <row r="3203" spans="1:21" hidden="1">
      <c r="A3203" t="s">
        <v>5315</v>
      </c>
      <c r="B3203">
        <v>2399</v>
      </c>
      <c r="C3203">
        <v>289859</v>
      </c>
      <c r="D3203" t="s">
        <v>5366</v>
      </c>
      <c r="E3203" t="s">
        <v>5012</v>
      </c>
      <c r="F3203">
        <v>18406</v>
      </c>
      <c r="G3203">
        <v>1219746</v>
      </c>
      <c r="H3203">
        <f t="shared" si="49"/>
        <v>28</v>
      </c>
      <c r="I3203">
        <f t="array" ref="I3203">MIN(IFERROR(FIND(IstNumbers,A3203),""))</f>
        <v>25</v>
      </c>
      <c r="J3203" s="1" t="str">
        <f>IF([first '# in title]&lt;[pos kw in title],MID([title],[pos kw in title]-6,6),#N/A)</f>
        <v xml:space="preserve">rt 16 </v>
      </c>
      <c r="K320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03" s="1">
        <f>IFERROR(FIND("kW",[desc]),0)</f>
        <v>71</v>
      </c>
      <c r="M3203">
        <f t="array" ref="M3203">MIN(IFERROR(FIND(IstNumbers,E3203),""))</f>
        <v>29</v>
      </c>
      <c r="N3203" s="1" t="str">
        <f>IF([first '# in desc]&lt;[pos kw in desc],MID([desc],[pos kw in desc]-7,7))</f>
        <v xml:space="preserve">­me 16 </v>
      </c>
      <c r="O320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03" s="1" t="str">
        <f>TRIM(IF([first '# in desc]&lt;[pos kw in desc],MID([desc],[pos kw in desc]-6,6),FALSE))</f>
        <v>me 16</v>
      </c>
      <c r="Q3203" s="1">
        <f>IF(LEN([manuell])=0,IFERROR([kw fine in title]*1,IFERROR(SUMPRODUCT(COUNTIF(IsDigits,MID([kw in desc],ROW($A$1:$A$150),1)))=LEN([kw in desc]),#N/A)),[manuell])</f>
        <v>16</v>
      </c>
      <c r="R3203" s="1" t="e">
        <f>IF([pos kw in title]&gt;0,MID(J3203,#REF!,4),IF([first '# in title]&gt;0,MID([title],[first '# in title],3),IF([first '# in title]&gt;0,MID([desc],#REF!,3),VLOOKUP([productid],$G$2:$R$1386,8))))</f>
        <v>#REF!</v>
      </c>
      <c r="S3203" s="1" t="str">
        <f>IF([kw in desc]=[kw rough in title],[kw in desc]*1,IFERROR(LEFT([kw_dirty],3)*1,IFERROR(LEFT([kw_dirty],2)*1,"n.a.")))</f>
        <v>n.a.</v>
      </c>
      <c r="T3203" s="1"/>
      <c r="U3203" s="1">
        <f>VLOOKUP(Tabelle1[[#This Row],[productid]],Tabelle2[#All],2,FALSE)</f>
        <v>16</v>
      </c>
    </row>
    <row r="3204" spans="1:21">
      <c r="A3204" t="s">
        <v>5298</v>
      </c>
      <c r="B3204">
        <v>2548</v>
      </c>
      <c r="C3204">
        <v>289859</v>
      </c>
      <c r="D3204" t="s">
        <v>5367</v>
      </c>
      <c r="E3204" t="s">
        <v>5368</v>
      </c>
      <c r="F3204">
        <v>18406</v>
      </c>
      <c r="G3204">
        <v>2286143</v>
      </c>
      <c r="H3204">
        <f t="shared" ref="H3204:H3267" si="50">IFERROR(FIND("kW",A3204),0)</f>
        <v>0</v>
      </c>
      <c r="I3204">
        <f t="array" ref="I3204">MIN(IFERROR(FIND(IstNumbers,A3204),""))</f>
        <v>28</v>
      </c>
      <c r="J3204" s="1" t="e">
        <f>IF([first '# in title]&lt;[pos kw in title],MID([title],[pos kw in title]-6,6),#N/A)</f>
        <v>#N/A</v>
      </c>
      <c r="K3204" s="1" t="e">
        <f>IFERROR(MID(SUBSTITUTE([kw rough in title],",","."),FIND("(",[kw rough in title])+1,20),SUBSTITUTE(IFERROR(MID([kw rough in title],FIND(" ",[kw rough in title])+1,20),[kw rough in title]),",","."))</f>
        <v>#N/A</v>
      </c>
      <c r="L3204" s="1">
        <f>IFERROR(FIND("kW",[desc]),0)</f>
        <v>0</v>
      </c>
      <c r="M3204">
        <f t="array" ref="M3204">MIN(IFERROR(FIND(IstNumbers,E3204),""))</f>
        <v>33</v>
      </c>
      <c r="N3204" s="1" t="b">
        <f>IF([first '# in desc]&lt;[pos kw in desc],MID([desc],[pos kw in desc]-7,7))</f>
        <v>0</v>
      </c>
      <c r="O32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04" s="1" t="str">
        <f>TRIM(IF([first '# in desc]&lt;[pos kw in desc],MID([desc],[pos kw in desc]-6,6),FALSE))</f>
        <v>FALSCH</v>
      </c>
      <c r="Q3204" s="1" t="b">
        <f>IF(LEN([manuell])=0,IFERROR([kw fine in title]*1,IFERROR(SUMPRODUCT(COUNTIF(IsDigits,MID([kw in desc],ROW($A$1:$A$150),1)))=LEN([kw in desc]),#N/A)),[manuell])</f>
        <v>0</v>
      </c>
      <c r="R3204" s="1" t="str">
        <f>IF([pos kw in title]&gt;0,MID(J3204,#REF!,4),IF([first '# in title]&gt;0,MID([title],[first '# in title],3),IF([first '# in title]&gt;0,MID([desc],#REF!,3),VLOOKUP([productid],$G$2:$R$1386,8))))</f>
        <v>146</v>
      </c>
      <c r="S3204" s="1" t="e">
        <f>IF([kw in desc]=[kw rough in title],[kw in desc]*1,IFERROR(LEFT([kw_dirty],3)*1,IFERROR(LEFT([kw_dirty],2)*1,"n.a.")))</f>
        <v>#N/A</v>
      </c>
      <c r="T3204" s="1"/>
      <c r="U3204" s="1" t="e">
        <f>VLOOKUP(Tabelle1[[#This Row],[productid]],Tabelle2[#All],2,FALSE)</f>
        <v>#N/A</v>
      </c>
    </row>
    <row r="3205" spans="1:21" hidden="1">
      <c r="A3205" t="s">
        <v>5344</v>
      </c>
      <c r="B3205">
        <v>3410</v>
      </c>
      <c r="C3205">
        <v>289859</v>
      </c>
      <c r="D3205" t="s">
        <v>5369</v>
      </c>
      <c r="E3205" t="s">
        <v>4832</v>
      </c>
      <c r="F3205">
        <v>18406</v>
      </c>
      <c r="G3205">
        <v>1750863</v>
      </c>
      <c r="H3205">
        <f t="shared" si="50"/>
        <v>0</v>
      </c>
      <c r="I3205">
        <f t="array" ref="I3205">MIN(IFERROR(FIND(IstNumbers,A3205),""))</f>
        <v>29</v>
      </c>
      <c r="J3205" s="1" t="e">
        <f>IF([first '# in title]&lt;[pos kw in title],MID([title],[pos kw in title]-6,6),#N/A)</f>
        <v>#N/A</v>
      </c>
      <c r="K3205" s="1" t="e">
        <f>IFERROR(MID(SUBSTITUTE([kw rough in title],",","."),FIND("(",[kw rough in title])+1,20),SUBSTITUTE(IFERROR(MID([kw rough in title],FIND(" ",[kw rough in title])+1,20),[kw rough in title]),",","."))</f>
        <v>#N/A</v>
      </c>
      <c r="L3205" s="1">
        <f>IFERROR(FIND("kW",[desc]),0)</f>
        <v>70</v>
      </c>
      <c r="M3205">
        <f t="array" ref="M3205">MIN(IFERROR(FIND(IstNumbers,E3205),""))</f>
        <v>34</v>
      </c>
      <c r="N3205" s="1" t="str">
        <f>IF([first '# in desc]&lt;[pos kw in desc],MID([desc],[pos kw in desc]-7,7))</f>
        <v xml:space="preserve">­me 42 </v>
      </c>
      <c r="O32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05" s="1" t="str">
        <f>TRIM(IF([first '# in desc]&lt;[pos kw in desc],MID([desc],[pos kw in desc]-6,6),FALSE))</f>
        <v>me 42</v>
      </c>
      <c r="Q3205" s="1" t="b">
        <f>IF(LEN([manuell])=0,IFERROR([kw fine in title]*1,IFERROR(SUMPRODUCT(COUNTIF(IsDigits,MID([kw in desc],ROW($A$1:$A$150),1)))=LEN([kw in desc]),#N/A)),[manuell])</f>
        <v>0</v>
      </c>
      <c r="R3205" s="1" t="str">
        <f>IF([pos kw in title]&gt;0,MID(J3205,#REF!,4),IF([first '# in title]&gt;0,MID([title],[first '# in title],3),IF([first '# in title]&gt;0,MID([desc],#REF!,3),VLOOKUP([productid],$G$2:$R$1386,8))))</f>
        <v>42-</v>
      </c>
      <c r="S3205" s="1" t="e">
        <f>IF([kw in desc]=[kw rough in title],[kw in desc]*1,IFERROR(LEFT([kw_dirty],3)*1,IFERROR(LEFT([kw_dirty],2)*1,"n.a.")))</f>
        <v>#N/A</v>
      </c>
      <c r="T3205" s="1"/>
      <c r="U3205" s="1">
        <f>VLOOKUP(Tabelle1[[#This Row],[productid]],Tabelle2[#All],2,FALSE)</f>
        <v>42</v>
      </c>
    </row>
    <row r="3206" spans="1:21" hidden="1">
      <c r="A3206" t="s">
        <v>2399</v>
      </c>
      <c r="B3206">
        <v>2434</v>
      </c>
      <c r="C3206">
        <v>289859</v>
      </c>
      <c r="D3206" t="s">
        <v>5370</v>
      </c>
      <c r="E3206" t="s">
        <v>5371</v>
      </c>
      <c r="F3206">
        <v>18406</v>
      </c>
      <c r="G3206">
        <v>3712883</v>
      </c>
      <c r="H3206">
        <f t="shared" si="50"/>
        <v>60</v>
      </c>
      <c r="I3206">
        <f t="array" ref="I3206">MIN(IFERROR(FIND(IstNumbers,A3206),""))</f>
        <v>24</v>
      </c>
      <c r="J3206" s="1" t="str">
        <f>IF([first '# in title]&lt;[pos kw in title],MID([title],[pos kw in title]-6,6),#N/A)</f>
        <v xml:space="preserve">L (16 </v>
      </c>
      <c r="K320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06" s="1">
        <f>IFERROR(FIND("kW",[desc]),0)</f>
        <v>71</v>
      </c>
      <c r="M3206">
        <f t="array" ref="M3206">MIN(IFERROR(FIND(IstNumbers,E3206),""))</f>
        <v>29</v>
      </c>
      <c r="N3206" s="1" t="str">
        <f>IF([first '# in desc]&lt;[pos kw in desc],MID([desc],[pos kw in desc]-7,7))</f>
        <v xml:space="preserve">­me 16 </v>
      </c>
      <c r="O320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06" s="1" t="str">
        <f>TRIM(IF([first '# in desc]&lt;[pos kw in desc],MID([desc],[pos kw in desc]-6,6),FALSE))</f>
        <v>me 16</v>
      </c>
      <c r="Q3206" s="1">
        <f>IF(LEN([manuell])=0,IFERROR([kw fine in title]*1,IFERROR(SUMPRODUCT(COUNTIF(IsDigits,MID([kw in desc],ROW($A$1:$A$150),1)))=LEN([kw in desc]),#N/A)),[manuell])</f>
        <v>16</v>
      </c>
      <c r="R3206" s="1" t="e">
        <f>IF([pos kw in title]&gt;0,MID(J3206,#REF!,4),IF([first '# in title]&gt;0,MID([title],[first '# in title],3),IF([first '# in title]&gt;0,MID([desc],#REF!,3),VLOOKUP([productid],$G$2:$R$1386,8))))</f>
        <v>#REF!</v>
      </c>
      <c r="S3206" s="1" t="str">
        <f>IF([kw in desc]=[kw rough in title],[kw in desc]*1,IFERROR(LEFT([kw_dirty],3)*1,IFERROR(LEFT([kw_dirty],2)*1,"n.a.")))</f>
        <v>n.a.</v>
      </c>
      <c r="T3206" s="1"/>
      <c r="U3206" s="1">
        <f>VLOOKUP(Tabelle1[[#This Row],[productid]],Tabelle2[#All],2,FALSE)</f>
        <v>16</v>
      </c>
    </row>
    <row r="3207" spans="1:21" hidden="1">
      <c r="A3207" t="s">
        <v>1988</v>
      </c>
      <c r="B3207">
        <v>3475</v>
      </c>
      <c r="C3207">
        <v>289859</v>
      </c>
      <c r="D3207" t="s">
        <v>5372</v>
      </c>
      <c r="E3207" t="s">
        <v>5373</v>
      </c>
      <c r="F3207">
        <v>18406</v>
      </c>
      <c r="G3207">
        <v>3497887</v>
      </c>
      <c r="H3207">
        <f t="shared" si="50"/>
        <v>0</v>
      </c>
      <c r="I3207">
        <f t="array" ref="I3207">MIN(IFERROR(FIND(IstNumbers,A3207),""))</f>
        <v>13</v>
      </c>
      <c r="J3207" s="1" t="e">
        <f>IF([first '# in title]&lt;[pos kw in title],MID([title],[pos kw in title]-6,6),#N/A)</f>
        <v>#N/A</v>
      </c>
      <c r="K3207" s="1" t="e">
        <f>IFERROR(MID(SUBSTITUTE([kw rough in title],",","."),FIND("(",[kw rough in title])+1,20),SUBSTITUTE(IFERROR(MID([kw rough in title],FIND(" ",[kw rough in title])+1,20),[kw rough in title]),",","."))</f>
        <v>#N/A</v>
      </c>
      <c r="L3207" s="1">
        <f>IFERROR(FIND("kW",[desc]),0)</f>
        <v>70</v>
      </c>
      <c r="M3207">
        <f t="array" ref="M3207">MIN(IFERROR(FIND(IstNumbers,E3207),""))</f>
        <v>34</v>
      </c>
      <c r="N3207" s="1" t="str">
        <f>IF([first '# in desc]&lt;[pos kw in desc],MID([desc],[pos kw in desc]-7,7))</f>
        <v xml:space="preserve">­me 42 </v>
      </c>
      <c r="O32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07" s="1" t="str">
        <f>TRIM(IF([first '# in desc]&lt;[pos kw in desc],MID([desc],[pos kw in desc]-6,6),FALSE))</f>
        <v>me 42</v>
      </c>
      <c r="Q3207" s="1" t="b">
        <f>IF(LEN([manuell])=0,IFERROR([kw fine in title]*1,IFERROR(SUMPRODUCT(COUNTIF(IsDigits,MID([kw in desc],ROW($A$1:$A$150),1)))=LEN([kw in desc]),#N/A)),[manuell])</f>
        <v>0</v>
      </c>
      <c r="R3207" s="1" t="str">
        <f>IF([pos kw in title]&gt;0,MID(J3207,#REF!,4),IF([first '# in title]&gt;0,MID([title],[first '# in title],3),IF([first '# in title]&gt;0,MID([desc],#REF!,3),VLOOKUP([productid],$G$2:$R$1386,8))))</f>
        <v xml:space="preserve">42 </v>
      </c>
      <c r="S3207" s="1" t="e">
        <f>IF([kw in desc]=[kw rough in title],[kw in desc]*1,IFERROR(LEFT([kw_dirty],3)*1,IFERROR(LEFT([kw_dirty],2)*1,"n.a.")))</f>
        <v>#N/A</v>
      </c>
      <c r="T3207" s="1"/>
      <c r="U3207" s="1">
        <f>VLOOKUP(Tabelle1[[#This Row],[productid]],Tabelle2[#All],2,FALSE)</f>
        <v>42</v>
      </c>
    </row>
    <row r="3208" spans="1:21" hidden="1">
      <c r="A3208" t="s">
        <v>5315</v>
      </c>
      <c r="B3208">
        <v>2399</v>
      </c>
      <c r="C3208">
        <v>289859</v>
      </c>
      <c r="D3208" t="s">
        <v>5374</v>
      </c>
      <c r="E3208" t="s">
        <v>4926</v>
      </c>
      <c r="F3208">
        <v>18406</v>
      </c>
      <c r="G3208">
        <v>1219746</v>
      </c>
      <c r="H3208">
        <f t="shared" si="50"/>
        <v>28</v>
      </c>
      <c r="I3208">
        <f t="array" ref="I3208">MIN(IFERROR(FIND(IstNumbers,A3208),""))</f>
        <v>25</v>
      </c>
      <c r="J3208" s="1" t="str">
        <f>IF([first '# in title]&lt;[pos kw in title],MID([title],[pos kw in title]-6,6),#N/A)</f>
        <v xml:space="preserve">rt 16 </v>
      </c>
      <c r="K320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08" s="1">
        <f>IFERROR(FIND("kW",[desc]),0)</f>
        <v>71</v>
      </c>
      <c r="M3208">
        <f t="array" ref="M3208">MIN(IFERROR(FIND(IstNumbers,E3208),""))</f>
        <v>29</v>
      </c>
      <c r="N3208" s="1" t="str">
        <f>IF([first '# in desc]&lt;[pos kw in desc],MID([desc],[pos kw in desc]-7,7))</f>
        <v xml:space="preserve">­me 16 </v>
      </c>
      <c r="O320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08" s="1" t="str">
        <f>TRIM(IF([first '# in desc]&lt;[pos kw in desc],MID([desc],[pos kw in desc]-6,6),FALSE))</f>
        <v>me 16</v>
      </c>
      <c r="Q3208" s="1">
        <f>IF(LEN([manuell])=0,IFERROR([kw fine in title]*1,IFERROR(SUMPRODUCT(COUNTIF(IsDigits,MID([kw in desc],ROW($A$1:$A$150),1)))=LEN([kw in desc]),#N/A)),[manuell])</f>
        <v>16</v>
      </c>
      <c r="R3208" s="1" t="e">
        <f>IF([pos kw in title]&gt;0,MID(J3208,#REF!,4),IF([first '# in title]&gt;0,MID([title],[first '# in title],3),IF([first '# in title]&gt;0,MID([desc],#REF!,3),VLOOKUP([productid],$G$2:$R$1386,8))))</f>
        <v>#REF!</v>
      </c>
      <c r="S3208" s="1" t="str">
        <f>IF([kw in desc]=[kw rough in title],[kw in desc]*1,IFERROR(LEFT([kw_dirty],3)*1,IFERROR(LEFT([kw_dirty],2)*1,"n.a.")))</f>
        <v>n.a.</v>
      </c>
      <c r="T3208" s="1"/>
      <c r="U3208" s="1">
        <f>VLOOKUP(Tabelle1[[#This Row],[productid]],Tabelle2[#All],2,FALSE)</f>
        <v>16</v>
      </c>
    </row>
    <row r="3209" spans="1:21" hidden="1">
      <c r="A3209" t="s">
        <v>5344</v>
      </c>
      <c r="B3209">
        <v>3415</v>
      </c>
      <c r="C3209">
        <v>289859</v>
      </c>
      <c r="D3209" t="s">
        <v>5375</v>
      </c>
      <c r="E3209" t="s">
        <v>5376</v>
      </c>
      <c r="F3209">
        <v>18406</v>
      </c>
      <c r="G3209">
        <v>1750863</v>
      </c>
      <c r="H3209">
        <f t="shared" si="50"/>
        <v>0</v>
      </c>
      <c r="I3209">
        <f t="array" ref="I3209">MIN(IFERROR(FIND(IstNumbers,A3209),""))</f>
        <v>29</v>
      </c>
      <c r="J3209" s="1" t="e">
        <f>IF([first '# in title]&lt;[pos kw in title],MID([title],[pos kw in title]-6,6),#N/A)</f>
        <v>#N/A</v>
      </c>
      <c r="K3209" s="1" t="e">
        <f>IFERROR(MID(SUBSTITUTE([kw rough in title],",","."),FIND("(",[kw rough in title])+1,20),SUBSTITUTE(IFERROR(MID([kw rough in title],FIND(" ",[kw rough in title])+1,20),[kw rough in title]),",","."))</f>
        <v>#N/A</v>
      </c>
      <c r="L3209" s="1">
        <f>IFERROR(FIND("kW",[desc]),0)</f>
        <v>70</v>
      </c>
      <c r="M3209">
        <f t="array" ref="M3209">MIN(IFERROR(FIND(IstNumbers,E3209),""))</f>
        <v>34</v>
      </c>
      <c r="N3209" s="1" t="str">
        <f>IF([first '# in desc]&lt;[pos kw in desc],MID([desc],[pos kw in desc]-7,7))</f>
        <v xml:space="preserve">­me 42 </v>
      </c>
      <c r="O32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09" s="1" t="str">
        <f>TRIM(IF([first '# in desc]&lt;[pos kw in desc],MID([desc],[pos kw in desc]-6,6),FALSE))</f>
        <v>me 42</v>
      </c>
      <c r="Q3209" s="1" t="b">
        <f>IF(LEN([manuell])=0,IFERROR([kw fine in title]*1,IFERROR(SUMPRODUCT(COUNTIF(IsDigits,MID([kw in desc],ROW($A$1:$A$150),1)))=LEN([kw in desc]),#N/A)),[manuell])</f>
        <v>0</v>
      </c>
      <c r="R3209" s="1" t="str">
        <f>IF([pos kw in title]&gt;0,MID(J3209,#REF!,4),IF([first '# in title]&gt;0,MID([title],[first '# in title],3),IF([first '# in title]&gt;0,MID([desc],#REF!,3),VLOOKUP([productid],$G$2:$R$1386,8))))</f>
        <v>42-</v>
      </c>
      <c r="S3209" s="1" t="e">
        <f>IF([kw in desc]=[kw rough in title],[kw in desc]*1,IFERROR(LEFT([kw_dirty],3)*1,IFERROR(LEFT([kw_dirty],2)*1,"n.a.")))</f>
        <v>#N/A</v>
      </c>
      <c r="T3209" s="1"/>
      <c r="U3209" s="1">
        <f>VLOOKUP(Tabelle1[[#This Row],[productid]],Tabelle2[#All],2,FALSE)</f>
        <v>42</v>
      </c>
    </row>
    <row r="3210" spans="1:21" hidden="1">
      <c r="A3210" t="s">
        <v>2399</v>
      </c>
      <c r="B3210">
        <v>2434</v>
      </c>
      <c r="C3210">
        <v>289859</v>
      </c>
      <c r="D3210" t="s">
        <v>5377</v>
      </c>
      <c r="E3210" t="s">
        <v>5378</v>
      </c>
      <c r="F3210">
        <v>18406</v>
      </c>
      <c r="G3210">
        <v>3712883</v>
      </c>
      <c r="H3210">
        <f t="shared" si="50"/>
        <v>60</v>
      </c>
      <c r="I3210">
        <f t="array" ref="I3210">MIN(IFERROR(FIND(IstNumbers,A3210),""))</f>
        <v>24</v>
      </c>
      <c r="J3210" s="1" t="str">
        <f>IF([first '# in title]&lt;[pos kw in title],MID([title],[pos kw in title]-6,6),#N/A)</f>
        <v xml:space="preserve">L (16 </v>
      </c>
      <c r="K321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10" s="1">
        <f>IFERROR(FIND("kW",[desc]),0)</f>
        <v>71</v>
      </c>
      <c r="M3210">
        <f t="array" ref="M3210">MIN(IFERROR(FIND(IstNumbers,E3210),""))</f>
        <v>29</v>
      </c>
      <c r="N3210" s="1" t="str">
        <f>IF([first '# in desc]&lt;[pos kw in desc],MID([desc],[pos kw in desc]-7,7))</f>
        <v xml:space="preserve">­me 16 </v>
      </c>
      <c r="O321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10" s="1" t="str">
        <f>TRIM(IF([first '# in desc]&lt;[pos kw in desc],MID([desc],[pos kw in desc]-6,6),FALSE))</f>
        <v>me 16</v>
      </c>
      <c r="Q3210" s="1">
        <f>IF(LEN([manuell])=0,IFERROR([kw fine in title]*1,IFERROR(SUMPRODUCT(COUNTIF(IsDigits,MID([kw in desc],ROW($A$1:$A$150),1)))=LEN([kw in desc]),#N/A)),[manuell])</f>
        <v>16</v>
      </c>
      <c r="R3210" s="1" t="e">
        <f>IF([pos kw in title]&gt;0,MID(J3210,#REF!,4),IF([first '# in title]&gt;0,MID([title],[first '# in title],3),IF([first '# in title]&gt;0,MID([desc],#REF!,3),VLOOKUP([productid],$G$2:$R$1386,8))))</f>
        <v>#REF!</v>
      </c>
      <c r="S3210" s="1" t="str">
        <f>IF([kw in desc]=[kw rough in title],[kw in desc]*1,IFERROR(LEFT([kw_dirty],3)*1,IFERROR(LEFT([kw_dirty],2)*1,"n.a.")))</f>
        <v>n.a.</v>
      </c>
      <c r="T3210" s="1"/>
      <c r="U3210" s="1">
        <f>VLOOKUP(Tabelle1[[#This Row],[productid]],Tabelle2[#All],2,FALSE)</f>
        <v>16</v>
      </c>
    </row>
    <row r="3211" spans="1:21" hidden="1">
      <c r="A3211" t="s">
        <v>1988</v>
      </c>
      <c r="B3211">
        <v>3480</v>
      </c>
      <c r="C3211">
        <v>289859</v>
      </c>
      <c r="D3211" t="s">
        <v>5379</v>
      </c>
      <c r="E3211" t="s">
        <v>5380</v>
      </c>
      <c r="F3211">
        <v>18406</v>
      </c>
      <c r="G3211">
        <v>3497887</v>
      </c>
      <c r="H3211">
        <f t="shared" si="50"/>
        <v>0</v>
      </c>
      <c r="I3211">
        <f t="array" ref="I3211">MIN(IFERROR(FIND(IstNumbers,A3211),""))</f>
        <v>13</v>
      </c>
      <c r="J3211" s="1" t="e">
        <f>IF([first '# in title]&lt;[pos kw in title],MID([title],[pos kw in title]-6,6),#N/A)</f>
        <v>#N/A</v>
      </c>
      <c r="K3211" s="1" t="e">
        <f>IFERROR(MID(SUBSTITUTE([kw rough in title],",","."),FIND("(",[kw rough in title])+1,20),SUBSTITUTE(IFERROR(MID([kw rough in title],FIND(" ",[kw rough in title])+1,20),[kw rough in title]),",","."))</f>
        <v>#N/A</v>
      </c>
      <c r="L3211" s="1">
        <f>IFERROR(FIND("kW",[desc]),0)</f>
        <v>70</v>
      </c>
      <c r="M3211">
        <f t="array" ref="M3211">MIN(IFERROR(FIND(IstNumbers,E3211),""))</f>
        <v>34</v>
      </c>
      <c r="N3211" s="1" t="str">
        <f>IF([first '# in desc]&lt;[pos kw in desc],MID([desc],[pos kw in desc]-7,7))</f>
        <v xml:space="preserve">­me 42 </v>
      </c>
      <c r="O32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11" s="1" t="str">
        <f>TRIM(IF([first '# in desc]&lt;[pos kw in desc],MID([desc],[pos kw in desc]-6,6),FALSE))</f>
        <v>me 42</v>
      </c>
      <c r="Q3211" s="1" t="b">
        <f>IF(LEN([manuell])=0,IFERROR([kw fine in title]*1,IFERROR(SUMPRODUCT(COUNTIF(IsDigits,MID([kw in desc],ROW($A$1:$A$150),1)))=LEN([kw in desc]),#N/A)),[manuell])</f>
        <v>0</v>
      </c>
      <c r="R3211" s="1" t="str">
        <f>IF([pos kw in title]&gt;0,MID(J3211,#REF!,4),IF([first '# in title]&gt;0,MID([title],[first '# in title],3),IF([first '# in title]&gt;0,MID([desc],#REF!,3),VLOOKUP([productid],$G$2:$R$1386,8))))</f>
        <v xml:space="preserve">42 </v>
      </c>
      <c r="S3211" s="1" t="e">
        <f>IF([kw in desc]=[kw rough in title],[kw in desc]*1,IFERROR(LEFT([kw_dirty],3)*1,IFERROR(LEFT([kw_dirty],2)*1,"n.a.")))</f>
        <v>#N/A</v>
      </c>
      <c r="T3211" s="1"/>
      <c r="U3211" s="1">
        <f>VLOOKUP(Tabelle1[[#This Row],[productid]],Tabelle2[#All],2,FALSE)</f>
        <v>42</v>
      </c>
    </row>
    <row r="3212" spans="1:21" hidden="1">
      <c r="A3212" t="s">
        <v>5315</v>
      </c>
      <c r="B3212">
        <v>2404</v>
      </c>
      <c r="C3212">
        <v>289859</v>
      </c>
      <c r="D3212" t="s">
        <v>5381</v>
      </c>
      <c r="E3212" t="s">
        <v>5020</v>
      </c>
      <c r="F3212">
        <v>18406</v>
      </c>
      <c r="G3212">
        <v>1219746</v>
      </c>
      <c r="H3212">
        <f t="shared" si="50"/>
        <v>28</v>
      </c>
      <c r="I3212">
        <f t="array" ref="I3212">MIN(IFERROR(FIND(IstNumbers,A3212),""))</f>
        <v>25</v>
      </c>
      <c r="J3212" s="1" t="str">
        <f>IF([first '# in title]&lt;[pos kw in title],MID([title],[pos kw in title]-6,6),#N/A)</f>
        <v xml:space="preserve">rt 16 </v>
      </c>
      <c r="K321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12" s="1">
        <f>IFERROR(FIND("kW",[desc]),0)</f>
        <v>71</v>
      </c>
      <c r="M3212">
        <f t="array" ref="M3212">MIN(IFERROR(FIND(IstNumbers,E3212),""))</f>
        <v>29</v>
      </c>
      <c r="N3212" s="1" t="str">
        <f>IF([first '# in desc]&lt;[pos kw in desc],MID([desc],[pos kw in desc]-7,7))</f>
        <v xml:space="preserve">­me 16 </v>
      </c>
      <c r="O321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12" s="1" t="str">
        <f>TRIM(IF([first '# in desc]&lt;[pos kw in desc],MID([desc],[pos kw in desc]-6,6),FALSE))</f>
        <v>me 16</v>
      </c>
      <c r="Q3212" s="1">
        <f>IF(LEN([manuell])=0,IFERROR([kw fine in title]*1,IFERROR(SUMPRODUCT(COUNTIF(IsDigits,MID([kw in desc],ROW($A$1:$A$150),1)))=LEN([kw in desc]),#N/A)),[manuell])</f>
        <v>16</v>
      </c>
      <c r="R3212" s="1" t="e">
        <f>IF([pos kw in title]&gt;0,MID(J3212,#REF!,4),IF([first '# in title]&gt;0,MID([title],[first '# in title],3),IF([first '# in title]&gt;0,MID([desc],#REF!,3),VLOOKUP([productid],$G$2:$R$1386,8))))</f>
        <v>#REF!</v>
      </c>
      <c r="S3212" s="1" t="str">
        <f>IF([kw in desc]=[kw rough in title],[kw in desc]*1,IFERROR(LEFT([kw_dirty],3)*1,IFERROR(LEFT([kw_dirty],2)*1,"n.a.")))</f>
        <v>n.a.</v>
      </c>
      <c r="T3212" s="1"/>
      <c r="U3212" s="1">
        <f>VLOOKUP(Tabelle1[[#This Row],[productid]],Tabelle2[#All],2,FALSE)</f>
        <v>16</v>
      </c>
    </row>
    <row r="3213" spans="1:21" hidden="1">
      <c r="A3213" t="s">
        <v>5344</v>
      </c>
      <c r="B3213">
        <v>3415</v>
      </c>
      <c r="C3213">
        <v>289859</v>
      </c>
      <c r="D3213" t="s">
        <v>5382</v>
      </c>
      <c r="E3213" t="s">
        <v>4848</v>
      </c>
      <c r="F3213">
        <v>18406</v>
      </c>
      <c r="G3213">
        <v>1750863</v>
      </c>
      <c r="H3213">
        <f t="shared" si="50"/>
        <v>0</v>
      </c>
      <c r="I3213">
        <f t="array" ref="I3213">MIN(IFERROR(FIND(IstNumbers,A3213),""))</f>
        <v>29</v>
      </c>
      <c r="J3213" s="1" t="e">
        <f>IF([first '# in title]&lt;[pos kw in title],MID([title],[pos kw in title]-6,6),#N/A)</f>
        <v>#N/A</v>
      </c>
      <c r="K3213" s="1" t="e">
        <f>IFERROR(MID(SUBSTITUTE([kw rough in title],",","."),FIND("(",[kw rough in title])+1,20),SUBSTITUTE(IFERROR(MID([kw rough in title],FIND(" ",[kw rough in title])+1,20),[kw rough in title]),",","."))</f>
        <v>#N/A</v>
      </c>
      <c r="L3213" s="1">
        <f>IFERROR(FIND("kW",[desc]),0)</f>
        <v>70</v>
      </c>
      <c r="M3213">
        <f t="array" ref="M3213">MIN(IFERROR(FIND(IstNumbers,E3213),""))</f>
        <v>34</v>
      </c>
      <c r="N3213" s="1" t="str">
        <f>IF([first '# in desc]&lt;[pos kw in desc],MID([desc],[pos kw in desc]-7,7))</f>
        <v xml:space="preserve">­me 42 </v>
      </c>
      <c r="O32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13" s="1" t="str">
        <f>TRIM(IF([first '# in desc]&lt;[pos kw in desc],MID([desc],[pos kw in desc]-6,6),FALSE))</f>
        <v>me 42</v>
      </c>
      <c r="Q3213" s="1" t="b">
        <f>IF(LEN([manuell])=0,IFERROR([kw fine in title]*1,IFERROR(SUMPRODUCT(COUNTIF(IsDigits,MID([kw in desc],ROW($A$1:$A$150),1)))=LEN([kw in desc]),#N/A)),[manuell])</f>
        <v>0</v>
      </c>
      <c r="R3213" s="1" t="str">
        <f>IF([pos kw in title]&gt;0,MID(J3213,#REF!,4),IF([first '# in title]&gt;0,MID([title],[first '# in title],3),IF([first '# in title]&gt;0,MID([desc],#REF!,3),VLOOKUP([productid],$G$2:$R$1386,8))))</f>
        <v>42-</v>
      </c>
      <c r="S3213" s="1" t="e">
        <f>IF([kw in desc]=[kw rough in title],[kw in desc]*1,IFERROR(LEFT([kw_dirty],3)*1,IFERROR(LEFT([kw_dirty],2)*1,"n.a.")))</f>
        <v>#N/A</v>
      </c>
      <c r="T3213" s="1"/>
      <c r="U3213" s="1">
        <f>VLOOKUP(Tabelle1[[#This Row],[productid]],Tabelle2[#All],2,FALSE)</f>
        <v>42</v>
      </c>
    </row>
    <row r="3214" spans="1:21" hidden="1">
      <c r="A3214" t="s">
        <v>2399</v>
      </c>
      <c r="B3214">
        <v>2434</v>
      </c>
      <c r="C3214">
        <v>289859</v>
      </c>
      <c r="D3214" t="s">
        <v>5383</v>
      </c>
      <c r="E3214" t="s">
        <v>5384</v>
      </c>
      <c r="F3214">
        <v>18406</v>
      </c>
      <c r="G3214">
        <v>3712883</v>
      </c>
      <c r="H3214">
        <f t="shared" si="50"/>
        <v>60</v>
      </c>
      <c r="I3214">
        <f t="array" ref="I3214">MIN(IFERROR(FIND(IstNumbers,A3214),""))</f>
        <v>24</v>
      </c>
      <c r="J3214" s="1" t="str">
        <f>IF([first '# in title]&lt;[pos kw in title],MID([title],[pos kw in title]-6,6),#N/A)</f>
        <v xml:space="preserve">L (16 </v>
      </c>
      <c r="K321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14" s="1">
        <f>IFERROR(FIND("kW",[desc]),0)</f>
        <v>71</v>
      </c>
      <c r="M3214">
        <f t="array" ref="M3214">MIN(IFERROR(FIND(IstNumbers,E3214),""))</f>
        <v>29</v>
      </c>
      <c r="N3214" s="1" t="str">
        <f>IF([first '# in desc]&lt;[pos kw in desc],MID([desc],[pos kw in desc]-7,7))</f>
        <v xml:space="preserve">­me 16 </v>
      </c>
      <c r="O32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14" s="1" t="str">
        <f>TRIM(IF([first '# in desc]&lt;[pos kw in desc],MID([desc],[pos kw in desc]-6,6),FALSE))</f>
        <v>me 16</v>
      </c>
      <c r="Q3214" s="1">
        <f>IF(LEN([manuell])=0,IFERROR([kw fine in title]*1,IFERROR(SUMPRODUCT(COUNTIF(IsDigits,MID([kw in desc],ROW($A$1:$A$150),1)))=LEN([kw in desc]),#N/A)),[manuell])</f>
        <v>16</v>
      </c>
      <c r="R3214" s="1" t="e">
        <f>IF([pos kw in title]&gt;0,MID(J3214,#REF!,4),IF([first '# in title]&gt;0,MID([title],[first '# in title],3),IF([first '# in title]&gt;0,MID([desc],#REF!,3),VLOOKUP([productid],$G$2:$R$1386,8))))</f>
        <v>#REF!</v>
      </c>
      <c r="S3214" s="1" t="str">
        <f>IF([kw in desc]=[kw rough in title],[kw in desc]*1,IFERROR(LEFT([kw_dirty],3)*1,IFERROR(LEFT([kw_dirty],2)*1,"n.a.")))</f>
        <v>n.a.</v>
      </c>
      <c r="T3214" s="1"/>
      <c r="U3214" s="1">
        <f>VLOOKUP(Tabelle1[[#This Row],[productid]],Tabelle2[#All],2,FALSE)</f>
        <v>16</v>
      </c>
    </row>
    <row r="3215" spans="1:21" hidden="1">
      <c r="A3215" t="s">
        <v>1988</v>
      </c>
      <c r="B3215">
        <v>3480</v>
      </c>
      <c r="C3215">
        <v>289859</v>
      </c>
      <c r="D3215" t="s">
        <v>5385</v>
      </c>
      <c r="E3215" t="s">
        <v>5386</v>
      </c>
      <c r="F3215">
        <v>18406</v>
      </c>
      <c r="G3215">
        <v>3497887</v>
      </c>
      <c r="H3215">
        <f t="shared" si="50"/>
        <v>0</v>
      </c>
      <c r="I3215">
        <f t="array" ref="I3215">MIN(IFERROR(FIND(IstNumbers,A3215),""))</f>
        <v>13</v>
      </c>
      <c r="J3215" s="1" t="e">
        <f>IF([first '# in title]&lt;[pos kw in title],MID([title],[pos kw in title]-6,6),#N/A)</f>
        <v>#N/A</v>
      </c>
      <c r="K3215" s="1" t="e">
        <f>IFERROR(MID(SUBSTITUTE([kw rough in title],",","."),FIND("(",[kw rough in title])+1,20),SUBSTITUTE(IFERROR(MID([kw rough in title],FIND(" ",[kw rough in title])+1,20),[kw rough in title]),",","."))</f>
        <v>#N/A</v>
      </c>
      <c r="L3215" s="1">
        <f>IFERROR(FIND("kW",[desc]),0)</f>
        <v>70</v>
      </c>
      <c r="M3215">
        <f t="array" ref="M3215">MIN(IFERROR(FIND(IstNumbers,E3215),""))</f>
        <v>34</v>
      </c>
      <c r="N3215" s="1" t="str">
        <f>IF([first '# in desc]&lt;[pos kw in desc],MID([desc],[pos kw in desc]-7,7))</f>
        <v xml:space="preserve">­me 42 </v>
      </c>
      <c r="O32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15" s="1" t="str">
        <f>TRIM(IF([first '# in desc]&lt;[pos kw in desc],MID([desc],[pos kw in desc]-6,6),FALSE))</f>
        <v>me 42</v>
      </c>
      <c r="Q3215" s="1" t="b">
        <f>IF(LEN([manuell])=0,IFERROR([kw fine in title]*1,IFERROR(SUMPRODUCT(COUNTIF(IsDigits,MID([kw in desc],ROW($A$1:$A$150),1)))=LEN([kw in desc]),#N/A)),[manuell])</f>
        <v>0</v>
      </c>
      <c r="R3215" s="1" t="str">
        <f>IF([pos kw in title]&gt;0,MID(J3215,#REF!,4),IF([first '# in title]&gt;0,MID([title],[first '# in title],3),IF([first '# in title]&gt;0,MID([desc],#REF!,3),VLOOKUP([productid],$G$2:$R$1386,8))))</f>
        <v xml:space="preserve">42 </v>
      </c>
      <c r="S3215" s="1" t="e">
        <f>IF([kw in desc]=[kw rough in title],[kw in desc]*1,IFERROR(LEFT([kw_dirty],3)*1,IFERROR(LEFT([kw_dirty],2)*1,"n.a.")))</f>
        <v>#N/A</v>
      </c>
      <c r="T3215" s="1"/>
      <c r="U3215" s="1">
        <f>VLOOKUP(Tabelle1[[#This Row],[productid]],Tabelle2[#All],2,FALSE)</f>
        <v>42</v>
      </c>
    </row>
    <row r="3216" spans="1:21" hidden="1">
      <c r="A3216" t="s">
        <v>5315</v>
      </c>
      <c r="B3216">
        <v>2404</v>
      </c>
      <c r="C3216">
        <v>289859</v>
      </c>
      <c r="D3216" t="s">
        <v>5387</v>
      </c>
      <c r="E3216" t="s">
        <v>5036</v>
      </c>
      <c r="F3216">
        <v>18406</v>
      </c>
      <c r="G3216">
        <v>1219746</v>
      </c>
      <c r="H3216">
        <f t="shared" si="50"/>
        <v>28</v>
      </c>
      <c r="I3216">
        <f t="array" ref="I3216">MIN(IFERROR(FIND(IstNumbers,A3216),""))</f>
        <v>25</v>
      </c>
      <c r="J3216" s="1" t="str">
        <f>IF([first '# in title]&lt;[pos kw in title],MID([title],[pos kw in title]-6,6),#N/A)</f>
        <v xml:space="preserve">rt 16 </v>
      </c>
      <c r="K321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16" s="1">
        <f>IFERROR(FIND("kW",[desc]),0)</f>
        <v>71</v>
      </c>
      <c r="M3216">
        <f t="array" ref="M3216">MIN(IFERROR(FIND(IstNumbers,E3216),""))</f>
        <v>29</v>
      </c>
      <c r="N3216" s="1" t="str">
        <f>IF([first '# in desc]&lt;[pos kw in desc],MID([desc],[pos kw in desc]-7,7))</f>
        <v xml:space="preserve">­me 16 </v>
      </c>
      <c r="O32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16" s="1" t="str">
        <f>TRIM(IF([first '# in desc]&lt;[pos kw in desc],MID([desc],[pos kw in desc]-6,6),FALSE))</f>
        <v>me 16</v>
      </c>
      <c r="Q3216" s="1">
        <f>IF(LEN([manuell])=0,IFERROR([kw fine in title]*1,IFERROR(SUMPRODUCT(COUNTIF(IsDigits,MID([kw in desc],ROW($A$1:$A$150),1)))=LEN([kw in desc]),#N/A)),[manuell])</f>
        <v>16</v>
      </c>
      <c r="R3216" s="1" t="e">
        <f>IF([pos kw in title]&gt;0,MID(J3216,#REF!,4),IF([first '# in title]&gt;0,MID([title],[first '# in title],3),IF([first '# in title]&gt;0,MID([desc],#REF!,3),VLOOKUP([productid],$G$2:$R$1386,8))))</f>
        <v>#REF!</v>
      </c>
      <c r="S3216" s="1" t="str">
        <f>IF([kw in desc]=[kw rough in title],[kw in desc]*1,IFERROR(LEFT([kw_dirty],3)*1,IFERROR(LEFT([kw_dirty],2)*1,"n.a.")))</f>
        <v>n.a.</v>
      </c>
      <c r="T3216" s="1"/>
      <c r="U3216" s="1">
        <f>VLOOKUP(Tabelle1[[#This Row],[productid]],Tabelle2[#All],2,FALSE)</f>
        <v>16</v>
      </c>
    </row>
    <row r="3217" spans="1:21" hidden="1">
      <c r="A3217" t="s">
        <v>5344</v>
      </c>
      <c r="B3217">
        <v>3415</v>
      </c>
      <c r="C3217">
        <v>289859</v>
      </c>
      <c r="D3217" t="s">
        <v>5388</v>
      </c>
      <c r="E3217" t="s">
        <v>4840</v>
      </c>
      <c r="F3217">
        <v>18406</v>
      </c>
      <c r="G3217">
        <v>1750863</v>
      </c>
      <c r="H3217">
        <f t="shared" si="50"/>
        <v>0</v>
      </c>
      <c r="I3217">
        <f t="array" ref="I3217">MIN(IFERROR(FIND(IstNumbers,A3217),""))</f>
        <v>29</v>
      </c>
      <c r="J3217" s="1" t="e">
        <f>IF([first '# in title]&lt;[pos kw in title],MID([title],[pos kw in title]-6,6),#N/A)</f>
        <v>#N/A</v>
      </c>
      <c r="K3217" s="1" t="e">
        <f>IFERROR(MID(SUBSTITUTE([kw rough in title],",","."),FIND("(",[kw rough in title])+1,20),SUBSTITUTE(IFERROR(MID([kw rough in title],FIND(" ",[kw rough in title])+1,20),[kw rough in title]),",","."))</f>
        <v>#N/A</v>
      </c>
      <c r="L3217" s="1">
        <f>IFERROR(FIND("kW",[desc]),0)</f>
        <v>70</v>
      </c>
      <c r="M3217">
        <f t="array" ref="M3217">MIN(IFERROR(FIND(IstNumbers,E3217),""))</f>
        <v>34</v>
      </c>
      <c r="N3217" s="1" t="str">
        <f>IF([first '# in desc]&lt;[pos kw in desc],MID([desc],[pos kw in desc]-7,7))</f>
        <v xml:space="preserve">­me 42 </v>
      </c>
      <c r="O32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17" s="1" t="str">
        <f>TRIM(IF([first '# in desc]&lt;[pos kw in desc],MID([desc],[pos kw in desc]-6,6),FALSE))</f>
        <v>me 42</v>
      </c>
      <c r="Q3217" s="1" t="b">
        <f>IF(LEN([manuell])=0,IFERROR([kw fine in title]*1,IFERROR(SUMPRODUCT(COUNTIF(IsDigits,MID([kw in desc],ROW($A$1:$A$150),1)))=LEN([kw in desc]),#N/A)),[manuell])</f>
        <v>0</v>
      </c>
      <c r="R3217" s="1" t="str">
        <f>IF([pos kw in title]&gt;0,MID(J3217,#REF!,4),IF([first '# in title]&gt;0,MID([title],[first '# in title],3),IF([first '# in title]&gt;0,MID([desc],#REF!,3),VLOOKUP([productid],$G$2:$R$1386,8))))</f>
        <v>42-</v>
      </c>
      <c r="S3217" s="1" t="e">
        <f>IF([kw in desc]=[kw rough in title],[kw in desc]*1,IFERROR(LEFT([kw_dirty],3)*1,IFERROR(LEFT([kw_dirty],2)*1,"n.a.")))</f>
        <v>#N/A</v>
      </c>
      <c r="T3217" s="1"/>
      <c r="U3217" s="1">
        <f>VLOOKUP(Tabelle1[[#This Row],[productid]],Tabelle2[#All],2,FALSE)</f>
        <v>42</v>
      </c>
    </row>
    <row r="3218" spans="1:21" hidden="1">
      <c r="A3218" t="s">
        <v>2399</v>
      </c>
      <c r="B3218">
        <v>2434</v>
      </c>
      <c r="C3218">
        <v>289859</v>
      </c>
      <c r="D3218" t="s">
        <v>5389</v>
      </c>
      <c r="E3218" t="s">
        <v>5390</v>
      </c>
      <c r="F3218">
        <v>18406</v>
      </c>
      <c r="G3218">
        <v>3712883</v>
      </c>
      <c r="H3218">
        <f t="shared" si="50"/>
        <v>60</v>
      </c>
      <c r="I3218">
        <f t="array" ref="I3218">MIN(IFERROR(FIND(IstNumbers,A3218),""))</f>
        <v>24</v>
      </c>
      <c r="J3218" s="1" t="str">
        <f>IF([first '# in title]&lt;[pos kw in title],MID([title],[pos kw in title]-6,6),#N/A)</f>
        <v xml:space="preserve">L (16 </v>
      </c>
      <c r="K321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18" s="1">
        <f>IFERROR(FIND("kW",[desc]),0)</f>
        <v>71</v>
      </c>
      <c r="M3218">
        <f t="array" ref="M3218">MIN(IFERROR(FIND(IstNumbers,E3218),""))</f>
        <v>29</v>
      </c>
      <c r="N3218" s="1" t="str">
        <f>IF([first '# in desc]&lt;[pos kw in desc],MID([desc],[pos kw in desc]-7,7))</f>
        <v xml:space="preserve">­me 16 </v>
      </c>
      <c r="O321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18" s="1" t="str">
        <f>TRIM(IF([first '# in desc]&lt;[pos kw in desc],MID([desc],[pos kw in desc]-6,6),FALSE))</f>
        <v>me 16</v>
      </c>
      <c r="Q3218" s="1">
        <f>IF(LEN([manuell])=0,IFERROR([kw fine in title]*1,IFERROR(SUMPRODUCT(COUNTIF(IsDigits,MID([kw in desc],ROW($A$1:$A$150),1)))=LEN([kw in desc]),#N/A)),[manuell])</f>
        <v>16</v>
      </c>
      <c r="R3218" s="1" t="e">
        <f>IF([pos kw in title]&gt;0,MID(J3218,#REF!,4),IF([first '# in title]&gt;0,MID([title],[first '# in title],3),IF([first '# in title]&gt;0,MID([desc],#REF!,3),VLOOKUP([productid],$G$2:$R$1386,8))))</f>
        <v>#REF!</v>
      </c>
      <c r="S3218" s="1" t="str">
        <f>IF([kw in desc]=[kw rough in title],[kw in desc]*1,IFERROR(LEFT([kw_dirty],3)*1,IFERROR(LEFT([kw_dirty],2)*1,"n.a.")))</f>
        <v>n.a.</v>
      </c>
      <c r="T3218" s="1"/>
      <c r="U3218" s="1">
        <f>VLOOKUP(Tabelle1[[#This Row],[productid]],Tabelle2[#All],2,FALSE)</f>
        <v>16</v>
      </c>
    </row>
    <row r="3219" spans="1:21" hidden="1">
      <c r="A3219" t="s">
        <v>1988</v>
      </c>
      <c r="B3219">
        <v>3480</v>
      </c>
      <c r="C3219">
        <v>289859</v>
      </c>
      <c r="D3219" t="s">
        <v>5391</v>
      </c>
      <c r="E3219" t="s">
        <v>5392</v>
      </c>
      <c r="F3219">
        <v>18406</v>
      </c>
      <c r="G3219">
        <v>3497887</v>
      </c>
      <c r="H3219">
        <f t="shared" si="50"/>
        <v>0</v>
      </c>
      <c r="I3219">
        <f t="array" ref="I3219">MIN(IFERROR(FIND(IstNumbers,A3219),""))</f>
        <v>13</v>
      </c>
      <c r="J3219" s="1" t="e">
        <f>IF([first '# in title]&lt;[pos kw in title],MID([title],[pos kw in title]-6,6),#N/A)</f>
        <v>#N/A</v>
      </c>
      <c r="K3219" s="1" t="e">
        <f>IFERROR(MID(SUBSTITUTE([kw rough in title],",","."),FIND("(",[kw rough in title])+1,20),SUBSTITUTE(IFERROR(MID([kw rough in title],FIND(" ",[kw rough in title])+1,20),[kw rough in title]),",","."))</f>
        <v>#N/A</v>
      </c>
      <c r="L3219" s="1">
        <f>IFERROR(FIND("kW",[desc]),0)</f>
        <v>70</v>
      </c>
      <c r="M3219">
        <f t="array" ref="M3219">MIN(IFERROR(FIND(IstNumbers,E3219),""))</f>
        <v>34</v>
      </c>
      <c r="N3219" s="1" t="str">
        <f>IF([first '# in desc]&lt;[pos kw in desc],MID([desc],[pos kw in desc]-7,7))</f>
        <v xml:space="preserve">­me 42 </v>
      </c>
      <c r="O32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19" s="1" t="str">
        <f>TRIM(IF([first '# in desc]&lt;[pos kw in desc],MID([desc],[pos kw in desc]-6,6),FALSE))</f>
        <v>me 42</v>
      </c>
      <c r="Q3219" s="1" t="b">
        <f>IF(LEN([manuell])=0,IFERROR([kw fine in title]*1,IFERROR(SUMPRODUCT(COUNTIF(IsDigits,MID([kw in desc],ROW($A$1:$A$150),1)))=LEN([kw in desc]),#N/A)),[manuell])</f>
        <v>0</v>
      </c>
      <c r="R3219" s="1" t="str">
        <f>IF([pos kw in title]&gt;0,MID(J3219,#REF!,4),IF([first '# in title]&gt;0,MID([title],[first '# in title],3),IF([first '# in title]&gt;0,MID([desc],#REF!,3),VLOOKUP([productid],$G$2:$R$1386,8))))</f>
        <v xml:space="preserve">42 </v>
      </c>
      <c r="S3219" s="1" t="e">
        <f>IF([kw in desc]=[kw rough in title],[kw in desc]*1,IFERROR(LEFT([kw_dirty],3)*1,IFERROR(LEFT([kw_dirty],2)*1,"n.a.")))</f>
        <v>#N/A</v>
      </c>
      <c r="T3219" s="1"/>
      <c r="U3219" s="1">
        <f>VLOOKUP(Tabelle1[[#This Row],[productid]],Tabelle2[#All],2,FALSE)</f>
        <v>42</v>
      </c>
    </row>
    <row r="3220" spans="1:21" hidden="1">
      <c r="A3220" t="s">
        <v>5315</v>
      </c>
      <c r="B3220">
        <v>2404</v>
      </c>
      <c r="C3220">
        <v>289859</v>
      </c>
      <c r="D3220" t="s">
        <v>5393</v>
      </c>
      <c r="E3220" t="s">
        <v>5057</v>
      </c>
      <c r="F3220">
        <v>18406</v>
      </c>
      <c r="G3220">
        <v>1219746</v>
      </c>
      <c r="H3220">
        <f t="shared" si="50"/>
        <v>28</v>
      </c>
      <c r="I3220">
        <f t="array" ref="I3220">MIN(IFERROR(FIND(IstNumbers,A3220),""))</f>
        <v>25</v>
      </c>
      <c r="J3220" s="1" t="str">
        <f>IF([first '# in title]&lt;[pos kw in title],MID([title],[pos kw in title]-6,6),#N/A)</f>
        <v xml:space="preserve">rt 16 </v>
      </c>
      <c r="K322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220" s="1">
        <f>IFERROR(FIND("kW",[desc]),0)</f>
        <v>71</v>
      </c>
      <c r="M3220">
        <f t="array" ref="M3220">MIN(IFERROR(FIND(IstNumbers,E3220),""))</f>
        <v>29</v>
      </c>
      <c r="N3220" s="1" t="str">
        <f>IF([first '# in desc]&lt;[pos kw in desc],MID([desc],[pos kw in desc]-7,7))</f>
        <v xml:space="preserve">­me 16 </v>
      </c>
      <c r="O322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20" s="1" t="str">
        <f>TRIM(IF([first '# in desc]&lt;[pos kw in desc],MID([desc],[pos kw in desc]-6,6),FALSE))</f>
        <v>me 16</v>
      </c>
      <c r="Q3220" s="1">
        <f>IF(LEN([manuell])=0,IFERROR([kw fine in title]*1,IFERROR(SUMPRODUCT(COUNTIF(IsDigits,MID([kw in desc],ROW($A$1:$A$150),1)))=LEN([kw in desc]),#N/A)),[manuell])</f>
        <v>16</v>
      </c>
      <c r="R3220" s="1" t="e">
        <f>IF([pos kw in title]&gt;0,MID(J3220,#REF!,4),IF([first '# in title]&gt;0,MID([title],[first '# in title],3),IF([first '# in title]&gt;0,MID([desc],#REF!,3),VLOOKUP([productid],$G$2:$R$1386,8))))</f>
        <v>#REF!</v>
      </c>
      <c r="S3220" s="1" t="str">
        <f>IF([kw in desc]=[kw rough in title],[kw in desc]*1,IFERROR(LEFT([kw_dirty],3)*1,IFERROR(LEFT([kw_dirty],2)*1,"n.a.")))</f>
        <v>n.a.</v>
      </c>
      <c r="T3220" s="1"/>
      <c r="U3220" s="1">
        <f>VLOOKUP(Tabelle1[[#This Row],[productid]],Tabelle2[#All],2,FALSE)</f>
        <v>16</v>
      </c>
    </row>
    <row r="3221" spans="1:21" hidden="1">
      <c r="A3221" t="s">
        <v>5344</v>
      </c>
      <c r="B3221">
        <v>3415</v>
      </c>
      <c r="C3221">
        <v>289859</v>
      </c>
      <c r="D3221" t="s">
        <v>5394</v>
      </c>
      <c r="E3221" t="s">
        <v>4856</v>
      </c>
      <c r="F3221">
        <v>18406</v>
      </c>
      <c r="G3221">
        <v>1750863</v>
      </c>
      <c r="H3221">
        <f t="shared" si="50"/>
        <v>0</v>
      </c>
      <c r="I3221">
        <f t="array" ref="I3221">MIN(IFERROR(FIND(IstNumbers,A3221),""))</f>
        <v>29</v>
      </c>
      <c r="J3221" s="1" t="e">
        <f>IF([first '# in title]&lt;[pos kw in title],MID([title],[pos kw in title]-6,6),#N/A)</f>
        <v>#N/A</v>
      </c>
      <c r="K3221" s="1" t="e">
        <f>IFERROR(MID(SUBSTITUTE([kw rough in title],",","."),FIND("(",[kw rough in title])+1,20),SUBSTITUTE(IFERROR(MID([kw rough in title],FIND(" ",[kw rough in title])+1,20),[kw rough in title]),",","."))</f>
        <v>#N/A</v>
      </c>
      <c r="L3221" s="1">
        <f>IFERROR(FIND("kW",[desc]),0)</f>
        <v>70</v>
      </c>
      <c r="M3221">
        <f t="array" ref="M3221">MIN(IFERROR(FIND(IstNumbers,E3221),""))</f>
        <v>34</v>
      </c>
      <c r="N3221" s="1" t="str">
        <f>IF([first '# in desc]&lt;[pos kw in desc],MID([desc],[pos kw in desc]-7,7))</f>
        <v xml:space="preserve">­me 42 </v>
      </c>
      <c r="O32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21" s="1" t="str">
        <f>TRIM(IF([first '# in desc]&lt;[pos kw in desc],MID([desc],[pos kw in desc]-6,6),FALSE))</f>
        <v>me 42</v>
      </c>
      <c r="Q3221" s="1" t="b">
        <f>IF(LEN([manuell])=0,IFERROR([kw fine in title]*1,IFERROR(SUMPRODUCT(COUNTIF(IsDigits,MID([kw in desc],ROW($A$1:$A$150),1)))=LEN([kw in desc]),#N/A)),[manuell])</f>
        <v>0</v>
      </c>
      <c r="R3221" s="1" t="str">
        <f>IF([pos kw in title]&gt;0,MID(J3221,#REF!,4),IF([first '# in title]&gt;0,MID([title],[first '# in title],3),IF([first '# in title]&gt;0,MID([desc],#REF!,3),VLOOKUP([productid],$G$2:$R$1386,8))))</f>
        <v>42-</v>
      </c>
      <c r="S3221" s="1" t="e">
        <f>IF([kw in desc]=[kw rough in title],[kw in desc]*1,IFERROR(LEFT([kw_dirty],3)*1,IFERROR(LEFT([kw_dirty],2)*1,"n.a.")))</f>
        <v>#N/A</v>
      </c>
      <c r="T3221" s="1"/>
      <c r="U3221" s="1">
        <f>VLOOKUP(Tabelle1[[#This Row],[productid]],Tabelle2[#All],2,FALSE)</f>
        <v>42</v>
      </c>
    </row>
    <row r="3222" spans="1:21" hidden="1">
      <c r="A3222" t="s">
        <v>1988</v>
      </c>
      <c r="B3222">
        <v>3490</v>
      </c>
      <c r="C3222">
        <v>289859</v>
      </c>
      <c r="D3222" t="s">
        <v>5395</v>
      </c>
      <c r="E3222" t="s">
        <v>5396</v>
      </c>
      <c r="F3222">
        <v>18406</v>
      </c>
      <c r="G3222">
        <v>3497887</v>
      </c>
      <c r="H3222">
        <f t="shared" si="50"/>
        <v>0</v>
      </c>
      <c r="I3222">
        <f t="array" ref="I3222">MIN(IFERROR(FIND(IstNumbers,A3222),""))</f>
        <v>13</v>
      </c>
      <c r="J3222" s="1" t="e">
        <f>IF([first '# in title]&lt;[pos kw in title],MID([title],[pos kw in title]-6,6),#N/A)</f>
        <v>#N/A</v>
      </c>
      <c r="K3222" s="1" t="e">
        <f>IFERROR(MID(SUBSTITUTE([kw rough in title],",","."),FIND("(",[kw rough in title])+1,20),SUBSTITUTE(IFERROR(MID([kw rough in title],FIND(" ",[kw rough in title])+1,20),[kw rough in title]),",","."))</f>
        <v>#N/A</v>
      </c>
      <c r="L3222" s="1">
        <f>IFERROR(FIND("kW",[desc]),0)</f>
        <v>70</v>
      </c>
      <c r="M3222">
        <f t="array" ref="M3222">MIN(IFERROR(FIND(IstNumbers,E3222),""))</f>
        <v>34</v>
      </c>
      <c r="N3222" s="1" t="str">
        <f>IF([first '# in desc]&lt;[pos kw in desc],MID([desc],[pos kw in desc]-7,7))</f>
        <v xml:space="preserve">­me 42 </v>
      </c>
      <c r="O32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22" s="1" t="str">
        <f>TRIM(IF([first '# in desc]&lt;[pos kw in desc],MID([desc],[pos kw in desc]-6,6),FALSE))</f>
        <v>me 42</v>
      </c>
      <c r="Q3222" s="1" t="b">
        <f>IF(LEN([manuell])=0,IFERROR([kw fine in title]*1,IFERROR(SUMPRODUCT(COUNTIF(IsDigits,MID([kw in desc],ROW($A$1:$A$150),1)))=LEN([kw in desc]),#N/A)),[manuell])</f>
        <v>0</v>
      </c>
      <c r="R3222" s="1" t="str">
        <f>IF([pos kw in title]&gt;0,MID(J3222,#REF!,4),IF([first '# in title]&gt;0,MID([title],[first '# in title],3),IF([first '# in title]&gt;0,MID([desc],#REF!,3),VLOOKUP([productid],$G$2:$R$1386,8))))</f>
        <v xml:space="preserve">42 </v>
      </c>
      <c r="S3222" s="1" t="e">
        <f>IF([kw in desc]=[kw rough in title],[kw in desc]*1,IFERROR(LEFT([kw_dirty],3)*1,IFERROR(LEFT([kw_dirty],2)*1,"n.a.")))</f>
        <v>#N/A</v>
      </c>
      <c r="T3222" s="1"/>
      <c r="U3222" s="1">
        <f>VLOOKUP(Tabelle1[[#This Row],[productid]],Tabelle2[#All],2,FALSE)</f>
        <v>42</v>
      </c>
    </row>
    <row r="3223" spans="1:21">
      <c r="A3223" t="s">
        <v>4405</v>
      </c>
      <c r="B3223">
        <v>1804</v>
      </c>
      <c r="C3223">
        <v>223861</v>
      </c>
      <c r="D3223" t="s">
        <v>5397</v>
      </c>
      <c r="E3223" t="s">
        <v>5398</v>
      </c>
      <c r="F3223">
        <v>18406</v>
      </c>
      <c r="G3223">
        <v>3725833</v>
      </c>
      <c r="H3223">
        <f t="shared" si="50"/>
        <v>0</v>
      </c>
      <c r="I3223">
        <f t="array" ref="I3223">MIN(IFERROR(FIND(IstNumbers,A3223),""))</f>
        <v>14</v>
      </c>
      <c r="J3223" s="1" t="e">
        <f>IF([first '# in title]&lt;[pos kw in title],MID([title],[pos kw in title]-6,6),#N/A)</f>
        <v>#N/A</v>
      </c>
      <c r="K3223" s="1" t="e">
        <f>IFERROR(MID(SUBSTITUTE([kw rough in title],",","."),FIND("(",[kw rough in title])+1,20),SUBSTITUTE(IFERROR(MID([kw rough in title],FIND(" ",[kw rough in title])+1,20),[kw rough in title]),",","."))</f>
        <v>#N/A</v>
      </c>
      <c r="L3223" s="1">
        <f>IFERROR(FIND("kW",[desc]),0)</f>
        <v>0</v>
      </c>
      <c r="M3223">
        <f t="array" ref="M3223">MIN(IFERROR(FIND(IstNumbers,E3223),""))</f>
        <v>25</v>
      </c>
      <c r="N3223" s="1" t="b">
        <f>IF([first '# in desc]&lt;[pos kw in desc],MID([desc],[pos kw in desc]-7,7))</f>
        <v>0</v>
      </c>
      <c r="O32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23" s="1" t="str">
        <f>TRIM(IF([first '# in desc]&lt;[pos kw in desc],MID([desc],[pos kw in desc]-6,6),FALSE))</f>
        <v>FALSCH</v>
      </c>
      <c r="Q3223" s="1" t="b">
        <f>IF(LEN([manuell])=0,IFERROR([kw fine in title]*1,IFERROR(SUMPRODUCT(COUNTIF(IsDigits,MID([kw in desc],ROW($A$1:$A$150),1)))=LEN([kw in desc]),#N/A)),[manuell])</f>
        <v>0</v>
      </c>
      <c r="R3223" s="1" t="str">
        <f>IF([pos kw in title]&gt;0,MID(J3223,#REF!,4),IF([first '# in title]&gt;0,MID([title],[first '# in title],3),IF([first '# in title]&gt;0,MID([desc],#REF!,3),VLOOKUP([productid],$G$2:$R$1386,8))))</f>
        <v>24D</v>
      </c>
      <c r="S3223" s="1" t="e">
        <f>IF([kw in desc]=[kw rough in title],[kw in desc]*1,IFERROR(LEFT([kw_dirty],3)*1,IFERROR(LEFT([kw_dirty],2)*1,"n.a.")))</f>
        <v>#N/A</v>
      </c>
      <c r="T3223" s="1"/>
      <c r="U3223" s="1" t="e">
        <f>VLOOKUP(Tabelle1[[#This Row],[productid]],Tabelle2[#All],2,FALSE)</f>
        <v>#N/A</v>
      </c>
    </row>
    <row r="3224" spans="1:21" hidden="1">
      <c r="A3224" t="s">
        <v>5344</v>
      </c>
      <c r="B3224">
        <v>3415</v>
      </c>
      <c r="C3224">
        <v>289859</v>
      </c>
      <c r="D3224" t="s">
        <v>5399</v>
      </c>
      <c r="E3224" t="s">
        <v>4864</v>
      </c>
      <c r="F3224">
        <v>18406</v>
      </c>
      <c r="G3224">
        <v>1750863</v>
      </c>
      <c r="H3224">
        <f t="shared" si="50"/>
        <v>0</v>
      </c>
      <c r="I3224">
        <f t="array" ref="I3224">MIN(IFERROR(FIND(IstNumbers,A3224),""))</f>
        <v>29</v>
      </c>
      <c r="J3224" s="1" t="e">
        <f>IF([first '# in title]&lt;[pos kw in title],MID([title],[pos kw in title]-6,6),#N/A)</f>
        <v>#N/A</v>
      </c>
      <c r="K3224" s="1" t="e">
        <f>IFERROR(MID(SUBSTITUTE([kw rough in title],",","."),FIND("(",[kw rough in title])+1,20),SUBSTITUTE(IFERROR(MID([kw rough in title],FIND(" ",[kw rough in title])+1,20),[kw rough in title]),",","."))</f>
        <v>#N/A</v>
      </c>
      <c r="L3224" s="1">
        <f>IFERROR(FIND("kW",[desc]),0)</f>
        <v>70</v>
      </c>
      <c r="M3224">
        <f t="array" ref="M3224">MIN(IFERROR(FIND(IstNumbers,E3224),""))</f>
        <v>34</v>
      </c>
      <c r="N3224" s="1" t="str">
        <f>IF([first '# in desc]&lt;[pos kw in desc],MID([desc],[pos kw in desc]-7,7))</f>
        <v xml:space="preserve">­me 42 </v>
      </c>
      <c r="O32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24" s="1" t="str">
        <f>TRIM(IF([first '# in desc]&lt;[pos kw in desc],MID([desc],[pos kw in desc]-6,6),FALSE))</f>
        <v>me 42</v>
      </c>
      <c r="Q3224" s="1" t="b">
        <f>IF(LEN([manuell])=0,IFERROR([kw fine in title]*1,IFERROR(SUMPRODUCT(COUNTIF(IsDigits,MID([kw in desc],ROW($A$1:$A$150),1)))=LEN([kw in desc]),#N/A)),[manuell])</f>
        <v>0</v>
      </c>
      <c r="R3224" s="1" t="str">
        <f>IF([pos kw in title]&gt;0,MID(J3224,#REF!,4),IF([first '# in title]&gt;0,MID([title],[first '# in title],3),IF([first '# in title]&gt;0,MID([desc],#REF!,3),VLOOKUP([productid],$G$2:$R$1386,8))))</f>
        <v>42-</v>
      </c>
      <c r="S3224" s="1" t="e">
        <f>IF([kw in desc]=[kw rough in title],[kw in desc]*1,IFERROR(LEFT([kw_dirty],3)*1,IFERROR(LEFT([kw_dirty],2)*1,"n.a.")))</f>
        <v>#N/A</v>
      </c>
      <c r="T3224" s="1"/>
      <c r="U3224" s="1">
        <f>VLOOKUP(Tabelle1[[#This Row],[productid]],Tabelle2[#All],2,FALSE)</f>
        <v>42</v>
      </c>
    </row>
    <row r="3225" spans="1:21" hidden="1">
      <c r="A3225" t="s">
        <v>1988</v>
      </c>
      <c r="B3225">
        <v>3490</v>
      </c>
      <c r="C3225">
        <v>289859</v>
      </c>
      <c r="D3225" t="s">
        <v>5400</v>
      </c>
      <c r="E3225" t="s">
        <v>5401</v>
      </c>
      <c r="F3225">
        <v>18406</v>
      </c>
      <c r="G3225">
        <v>3497887</v>
      </c>
      <c r="H3225">
        <f t="shared" si="50"/>
        <v>0</v>
      </c>
      <c r="I3225">
        <f t="array" ref="I3225">MIN(IFERROR(FIND(IstNumbers,A3225),""))</f>
        <v>13</v>
      </c>
      <c r="J3225" s="1" t="e">
        <f>IF([first '# in title]&lt;[pos kw in title],MID([title],[pos kw in title]-6,6),#N/A)</f>
        <v>#N/A</v>
      </c>
      <c r="K3225" s="1" t="e">
        <f>IFERROR(MID(SUBSTITUTE([kw rough in title],",","."),FIND("(",[kw rough in title])+1,20),SUBSTITUTE(IFERROR(MID([kw rough in title],FIND(" ",[kw rough in title])+1,20),[kw rough in title]),",","."))</f>
        <v>#N/A</v>
      </c>
      <c r="L3225" s="1">
        <f>IFERROR(FIND("kW",[desc]),0)</f>
        <v>70</v>
      </c>
      <c r="M3225">
        <f t="array" ref="M3225">MIN(IFERROR(FIND(IstNumbers,E3225),""))</f>
        <v>34</v>
      </c>
      <c r="N3225" s="1" t="str">
        <f>IF([first '# in desc]&lt;[pos kw in desc],MID([desc],[pos kw in desc]-7,7))</f>
        <v xml:space="preserve">­me 42 </v>
      </c>
      <c r="O32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25" s="1" t="str">
        <f>TRIM(IF([first '# in desc]&lt;[pos kw in desc],MID([desc],[pos kw in desc]-6,6),FALSE))</f>
        <v>me 42</v>
      </c>
      <c r="Q3225" s="1" t="b">
        <f>IF(LEN([manuell])=0,IFERROR([kw fine in title]*1,IFERROR(SUMPRODUCT(COUNTIF(IsDigits,MID([kw in desc],ROW($A$1:$A$150),1)))=LEN([kw in desc]),#N/A)),[manuell])</f>
        <v>0</v>
      </c>
      <c r="R3225" s="1" t="str">
        <f>IF([pos kw in title]&gt;0,MID(J3225,#REF!,4),IF([first '# in title]&gt;0,MID([title],[first '# in title],3),IF([first '# in title]&gt;0,MID([desc],#REF!,3),VLOOKUP([productid],$G$2:$R$1386,8))))</f>
        <v xml:space="preserve">42 </v>
      </c>
      <c r="S3225" s="1" t="e">
        <f>IF([kw in desc]=[kw rough in title],[kw in desc]*1,IFERROR(LEFT([kw_dirty],3)*1,IFERROR(LEFT([kw_dirty],2)*1,"n.a.")))</f>
        <v>#N/A</v>
      </c>
      <c r="T3225" s="1"/>
      <c r="U3225" s="1">
        <f>VLOOKUP(Tabelle1[[#This Row],[productid]],Tabelle2[#All],2,FALSE)</f>
        <v>42</v>
      </c>
    </row>
    <row r="3226" spans="1:21">
      <c r="A3226" t="s">
        <v>4405</v>
      </c>
      <c r="B3226">
        <v>1804</v>
      </c>
      <c r="C3226">
        <v>223861</v>
      </c>
      <c r="D3226" t="s">
        <v>5402</v>
      </c>
      <c r="E3226" t="s">
        <v>4419</v>
      </c>
      <c r="F3226">
        <v>18406</v>
      </c>
      <c r="G3226">
        <v>3725833</v>
      </c>
      <c r="H3226">
        <f t="shared" si="50"/>
        <v>0</v>
      </c>
      <c r="I3226">
        <f t="array" ref="I3226">MIN(IFERROR(FIND(IstNumbers,A3226),""))</f>
        <v>14</v>
      </c>
      <c r="J3226" s="1" t="e">
        <f>IF([first '# in title]&lt;[pos kw in title],MID([title],[pos kw in title]-6,6),#N/A)</f>
        <v>#N/A</v>
      </c>
      <c r="K3226" s="1" t="e">
        <f>IFERROR(MID(SUBSTITUTE([kw rough in title],",","."),FIND("(",[kw rough in title])+1,20),SUBSTITUTE(IFERROR(MID([kw rough in title],FIND(" ",[kw rough in title])+1,20),[kw rough in title]),",","."))</f>
        <v>#N/A</v>
      </c>
      <c r="L3226" s="1">
        <f>IFERROR(FIND("kW",[desc]),0)</f>
        <v>0</v>
      </c>
      <c r="M3226">
        <f t="array" ref="M3226">MIN(IFERROR(FIND(IstNumbers,E3226),""))</f>
        <v>25</v>
      </c>
      <c r="N3226" s="1" t="b">
        <f>IF([first '# in desc]&lt;[pos kw in desc],MID([desc],[pos kw in desc]-7,7))</f>
        <v>0</v>
      </c>
      <c r="O32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26" s="1" t="str">
        <f>TRIM(IF([first '# in desc]&lt;[pos kw in desc],MID([desc],[pos kw in desc]-6,6),FALSE))</f>
        <v>FALSCH</v>
      </c>
      <c r="Q3226" s="1" t="b">
        <f>IF(LEN([manuell])=0,IFERROR([kw fine in title]*1,IFERROR(SUMPRODUCT(COUNTIF(IsDigits,MID([kw in desc],ROW($A$1:$A$150),1)))=LEN([kw in desc]),#N/A)),[manuell])</f>
        <v>0</v>
      </c>
      <c r="R3226" s="1" t="str">
        <f>IF([pos kw in title]&gt;0,MID(J3226,#REF!,4),IF([first '# in title]&gt;0,MID([title],[first '# in title],3),IF([first '# in title]&gt;0,MID([desc],#REF!,3),VLOOKUP([productid],$G$2:$R$1386,8))))</f>
        <v>24D</v>
      </c>
      <c r="S3226" s="1" t="e">
        <f>IF([kw in desc]=[kw rough in title],[kw in desc]*1,IFERROR(LEFT([kw_dirty],3)*1,IFERROR(LEFT([kw_dirty],2)*1,"n.a.")))</f>
        <v>#N/A</v>
      </c>
      <c r="T3226" s="1"/>
      <c r="U3226" s="1" t="e">
        <f>VLOOKUP(Tabelle1[[#This Row],[productid]],Tabelle2[#All],2,FALSE)</f>
        <v>#N/A</v>
      </c>
    </row>
    <row r="3227" spans="1:21" hidden="1">
      <c r="A3227" t="s">
        <v>5344</v>
      </c>
      <c r="B3227">
        <v>3420</v>
      </c>
      <c r="C3227">
        <v>289859</v>
      </c>
      <c r="D3227" t="s">
        <v>5403</v>
      </c>
      <c r="E3227" t="s">
        <v>5404</v>
      </c>
      <c r="F3227">
        <v>18406</v>
      </c>
      <c r="G3227">
        <v>1750863</v>
      </c>
      <c r="H3227">
        <f t="shared" si="50"/>
        <v>0</v>
      </c>
      <c r="I3227">
        <f t="array" ref="I3227">MIN(IFERROR(FIND(IstNumbers,A3227),""))</f>
        <v>29</v>
      </c>
      <c r="J3227" s="1" t="e">
        <f>IF([first '# in title]&lt;[pos kw in title],MID([title],[pos kw in title]-6,6),#N/A)</f>
        <v>#N/A</v>
      </c>
      <c r="K3227" s="1" t="e">
        <f>IFERROR(MID(SUBSTITUTE([kw rough in title],",","."),FIND("(",[kw rough in title])+1,20),SUBSTITUTE(IFERROR(MID([kw rough in title],FIND(" ",[kw rough in title])+1,20),[kw rough in title]),",","."))</f>
        <v>#N/A</v>
      </c>
      <c r="L3227" s="1">
        <f>IFERROR(FIND("kW",[desc]),0)</f>
        <v>70</v>
      </c>
      <c r="M3227">
        <f t="array" ref="M3227">MIN(IFERROR(FIND(IstNumbers,E3227),""))</f>
        <v>34</v>
      </c>
      <c r="N3227" s="1" t="str">
        <f>IF([first '# in desc]&lt;[pos kw in desc],MID([desc],[pos kw in desc]-7,7))</f>
        <v xml:space="preserve">­me 42 </v>
      </c>
      <c r="O32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27" s="1" t="str">
        <f>TRIM(IF([first '# in desc]&lt;[pos kw in desc],MID([desc],[pos kw in desc]-6,6),FALSE))</f>
        <v>me 42</v>
      </c>
      <c r="Q3227" s="1" t="b">
        <f>IF(LEN([manuell])=0,IFERROR([kw fine in title]*1,IFERROR(SUMPRODUCT(COUNTIF(IsDigits,MID([kw in desc],ROW($A$1:$A$150),1)))=LEN([kw in desc]),#N/A)),[manuell])</f>
        <v>0</v>
      </c>
      <c r="R3227" s="1" t="str">
        <f>IF([pos kw in title]&gt;0,MID(J3227,#REF!,4),IF([first '# in title]&gt;0,MID([title],[first '# in title],3),IF([first '# in title]&gt;0,MID([desc],#REF!,3),VLOOKUP([productid],$G$2:$R$1386,8))))</f>
        <v>42-</v>
      </c>
      <c r="S3227" s="1" t="e">
        <f>IF([kw in desc]=[kw rough in title],[kw in desc]*1,IFERROR(LEFT([kw_dirty],3)*1,IFERROR(LEFT([kw_dirty],2)*1,"n.a.")))</f>
        <v>#N/A</v>
      </c>
      <c r="T3227" s="1"/>
      <c r="U3227" s="1">
        <f>VLOOKUP(Tabelle1[[#This Row],[productid]],Tabelle2[#All],2,FALSE)</f>
        <v>42</v>
      </c>
    </row>
    <row r="3228" spans="1:21" hidden="1">
      <c r="A3228" t="s">
        <v>1988</v>
      </c>
      <c r="B3228">
        <v>3495</v>
      </c>
      <c r="C3228">
        <v>289859</v>
      </c>
      <c r="D3228" t="s">
        <v>5405</v>
      </c>
      <c r="E3228" t="s">
        <v>5406</v>
      </c>
      <c r="F3228">
        <v>18406</v>
      </c>
      <c r="G3228">
        <v>3497887</v>
      </c>
      <c r="H3228">
        <f t="shared" si="50"/>
        <v>0</v>
      </c>
      <c r="I3228">
        <f t="array" ref="I3228">MIN(IFERROR(FIND(IstNumbers,A3228),""))</f>
        <v>13</v>
      </c>
      <c r="J3228" s="1" t="e">
        <f>IF([first '# in title]&lt;[pos kw in title],MID([title],[pos kw in title]-6,6),#N/A)</f>
        <v>#N/A</v>
      </c>
      <c r="K3228" s="1" t="e">
        <f>IFERROR(MID(SUBSTITUTE([kw rough in title],",","."),FIND("(",[kw rough in title])+1,20),SUBSTITUTE(IFERROR(MID([kw rough in title],FIND(" ",[kw rough in title])+1,20),[kw rough in title]),",","."))</f>
        <v>#N/A</v>
      </c>
      <c r="L3228" s="1">
        <f>IFERROR(FIND("kW",[desc]),0)</f>
        <v>70</v>
      </c>
      <c r="M3228">
        <f t="array" ref="M3228">MIN(IFERROR(FIND(IstNumbers,E3228),""))</f>
        <v>34</v>
      </c>
      <c r="N3228" s="1" t="str">
        <f>IF([first '# in desc]&lt;[pos kw in desc],MID([desc],[pos kw in desc]-7,7))</f>
        <v xml:space="preserve">­me 42 </v>
      </c>
      <c r="O32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28" s="1" t="str">
        <f>TRIM(IF([first '# in desc]&lt;[pos kw in desc],MID([desc],[pos kw in desc]-6,6),FALSE))</f>
        <v>me 42</v>
      </c>
      <c r="Q3228" s="1" t="b">
        <f>IF(LEN([manuell])=0,IFERROR([kw fine in title]*1,IFERROR(SUMPRODUCT(COUNTIF(IsDigits,MID([kw in desc],ROW($A$1:$A$150),1)))=LEN([kw in desc]),#N/A)),[manuell])</f>
        <v>0</v>
      </c>
      <c r="R3228" s="1" t="str">
        <f>IF([pos kw in title]&gt;0,MID(J3228,#REF!,4),IF([first '# in title]&gt;0,MID([title],[first '# in title],3),IF([first '# in title]&gt;0,MID([desc],#REF!,3),VLOOKUP([productid],$G$2:$R$1386,8))))</f>
        <v xml:space="preserve">42 </v>
      </c>
      <c r="S3228" s="1" t="e">
        <f>IF([kw in desc]=[kw rough in title],[kw in desc]*1,IFERROR(LEFT([kw_dirty],3)*1,IFERROR(LEFT([kw_dirty],2)*1,"n.a.")))</f>
        <v>#N/A</v>
      </c>
      <c r="T3228" s="1"/>
      <c r="U3228" s="1">
        <f>VLOOKUP(Tabelle1[[#This Row],[productid]],Tabelle2[#All],2,FALSE)</f>
        <v>42</v>
      </c>
    </row>
    <row r="3229" spans="1:21">
      <c r="A3229" t="s">
        <v>4405</v>
      </c>
      <c r="B3229">
        <v>1804</v>
      </c>
      <c r="C3229">
        <v>223861</v>
      </c>
      <c r="D3229" t="s">
        <v>5407</v>
      </c>
      <c r="E3229" t="s">
        <v>4063</v>
      </c>
      <c r="F3229">
        <v>18406</v>
      </c>
      <c r="G3229">
        <v>3725833</v>
      </c>
      <c r="H3229">
        <f t="shared" si="50"/>
        <v>0</v>
      </c>
      <c r="I3229">
        <f t="array" ref="I3229">MIN(IFERROR(FIND(IstNumbers,A3229),""))</f>
        <v>14</v>
      </c>
      <c r="J3229" s="1" t="e">
        <f>IF([first '# in title]&lt;[pos kw in title],MID([title],[pos kw in title]-6,6),#N/A)</f>
        <v>#N/A</v>
      </c>
      <c r="K3229" s="1" t="e">
        <f>IFERROR(MID(SUBSTITUTE([kw rough in title],",","."),FIND("(",[kw rough in title])+1,20),SUBSTITUTE(IFERROR(MID([kw rough in title],FIND(" ",[kw rough in title])+1,20),[kw rough in title]),",","."))</f>
        <v>#N/A</v>
      </c>
      <c r="L3229" s="1">
        <f>IFERROR(FIND("kW",[desc]),0)</f>
        <v>0</v>
      </c>
      <c r="M3229">
        <f t="array" ref="M3229">MIN(IFERROR(FIND(IstNumbers,E3229),""))</f>
        <v>25</v>
      </c>
      <c r="N3229" s="1" t="b">
        <f>IF([first '# in desc]&lt;[pos kw in desc],MID([desc],[pos kw in desc]-7,7))</f>
        <v>0</v>
      </c>
      <c r="O32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29" s="1" t="str">
        <f>TRIM(IF([first '# in desc]&lt;[pos kw in desc],MID([desc],[pos kw in desc]-6,6),FALSE))</f>
        <v>FALSCH</v>
      </c>
      <c r="Q3229" s="1" t="b">
        <f>IF(LEN([manuell])=0,IFERROR([kw fine in title]*1,IFERROR(SUMPRODUCT(COUNTIF(IsDigits,MID([kw in desc],ROW($A$1:$A$150),1)))=LEN([kw in desc]),#N/A)),[manuell])</f>
        <v>0</v>
      </c>
      <c r="R3229" s="1" t="str">
        <f>IF([pos kw in title]&gt;0,MID(J3229,#REF!,4),IF([first '# in title]&gt;0,MID([title],[first '# in title],3),IF([first '# in title]&gt;0,MID([desc],#REF!,3),VLOOKUP([productid],$G$2:$R$1386,8))))</f>
        <v>24D</v>
      </c>
      <c r="S3229" s="1" t="e">
        <f>IF([kw in desc]=[kw rough in title],[kw in desc]*1,IFERROR(LEFT([kw_dirty],3)*1,IFERROR(LEFT([kw_dirty],2)*1,"n.a.")))</f>
        <v>#N/A</v>
      </c>
      <c r="T3229" s="1"/>
      <c r="U3229" s="1" t="e">
        <f>VLOOKUP(Tabelle1[[#This Row],[productid]],Tabelle2[#All],2,FALSE)</f>
        <v>#N/A</v>
      </c>
    </row>
    <row r="3230" spans="1:21" hidden="1">
      <c r="A3230" t="s">
        <v>5344</v>
      </c>
      <c r="B3230">
        <v>3420</v>
      </c>
      <c r="C3230">
        <v>289859</v>
      </c>
      <c r="D3230" t="s">
        <v>5408</v>
      </c>
      <c r="E3230" t="s">
        <v>5409</v>
      </c>
      <c r="F3230">
        <v>18406</v>
      </c>
      <c r="G3230">
        <v>1750863</v>
      </c>
      <c r="H3230">
        <f t="shared" si="50"/>
        <v>0</v>
      </c>
      <c r="I3230">
        <f t="array" ref="I3230">MIN(IFERROR(FIND(IstNumbers,A3230),""))</f>
        <v>29</v>
      </c>
      <c r="J3230" s="1" t="e">
        <f>IF([first '# in title]&lt;[pos kw in title],MID([title],[pos kw in title]-6,6),#N/A)</f>
        <v>#N/A</v>
      </c>
      <c r="K3230" s="1" t="e">
        <f>IFERROR(MID(SUBSTITUTE([kw rough in title],",","."),FIND("(",[kw rough in title])+1,20),SUBSTITUTE(IFERROR(MID([kw rough in title],FIND(" ",[kw rough in title])+1,20),[kw rough in title]),",","."))</f>
        <v>#N/A</v>
      </c>
      <c r="L3230" s="1">
        <f>IFERROR(FIND("kW",[desc]),0)</f>
        <v>70</v>
      </c>
      <c r="M3230">
        <f t="array" ref="M3230">MIN(IFERROR(FIND(IstNumbers,E3230),""))</f>
        <v>34</v>
      </c>
      <c r="N3230" s="1" t="str">
        <f>IF([first '# in desc]&lt;[pos kw in desc],MID([desc],[pos kw in desc]-7,7))</f>
        <v xml:space="preserve">­me 42 </v>
      </c>
      <c r="O32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30" s="1" t="str">
        <f>TRIM(IF([first '# in desc]&lt;[pos kw in desc],MID([desc],[pos kw in desc]-6,6),FALSE))</f>
        <v>me 42</v>
      </c>
      <c r="Q3230" s="1" t="b">
        <f>IF(LEN([manuell])=0,IFERROR([kw fine in title]*1,IFERROR(SUMPRODUCT(COUNTIF(IsDigits,MID([kw in desc],ROW($A$1:$A$150),1)))=LEN([kw in desc]),#N/A)),[manuell])</f>
        <v>0</v>
      </c>
      <c r="R3230" s="1" t="str">
        <f>IF([pos kw in title]&gt;0,MID(J3230,#REF!,4),IF([first '# in title]&gt;0,MID([title],[first '# in title],3),IF([first '# in title]&gt;0,MID([desc],#REF!,3),VLOOKUP([productid],$G$2:$R$1386,8))))</f>
        <v>42-</v>
      </c>
      <c r="S3230" s="1" t="e">
        <f>IF([kw in desc]=[kw rough in title],[kw in desc]*1,IFERROR(LEFT([kw_dirty],3)*1,IFERROR(LEFT([kw_dirty],2)*1,"n.a.")))</f>
        <v>#N/A</v>
      </c>
      <c r="T3230" s="1"/>
      <c r="U3230" s="1">
        <f>VLOOKUP(Tabelle1[[#This Row],[productid]],Tabelle2[#All],2,FALSE)</f>
        <v>42</v>
      </c>
    </row>
    <row r="3231" spans="1:21" hidden="1">
      <c r="A3231" t="s">
        <v>1988</v>
      </c>
      <c r="B3231">
        <v>3495</v>
      </c>
      <c r="C3231">
        <v>289859</v>
      </c>
      <c r="D3231" t="s">
        <v>5410</v>
      </c>
      <c r="E3231" t="s">
        <v>5411</v>
      </c>
      <c r="F3231">
        <v>18406</v>
      </c>
      <c r="G3231">
        <v>3497887</v>
      </c>
      <c r="H3231">
        <f t="shared" si="50"/>
        <v>0</v>
      </c>
      <c r="I3231">
        <f t="array" ref="I3231">MIN(IFERROR(FIND(IstNumbers,A3231),""))</f>
        <v>13</v>
      </c>
      <c r="J3231" s="1" t="e">
        <f>IF([first '# in title]&lt;[pos kw in title],MID([title],[pos kw in title]-6,6),#N/A)</f>
        <v>#N/A</v>
      </c>
      <c r="K3231" s="1" t="e">
        <f>IFERROR(MID(SUBSTITUTE([kw rough in title],",","."),FIND("(",[kw rough in title])+1,20),SUBSTITUTE(IFERROR(MID([kw rough in title],FIND(" ",[kw rough in title])+1,20),[kw rough in title]),",","."))</f>
        <v>#N/A</v>
      </c>
      <c r="L3231" s="1">
        <f>IFERROR(FIND("kW",[desc]),0)</f>
        <v>70</v>
      </c>
      <c r="M3231">
        <f t="array" ref="M3231">MIN(IFERROR(FIND(IstNumbers,E3231),""))</f>
        <v>34</v>
      </c>
      <c r="N3231" s="1" t="str">
        <f>IF([first '# in desc]&lt;[pos kw in desc],MID([desc],[pos kw in desc]-7,7))</f>
        <v xml:space="preserve">­me 42 </v>
      </c>
      <c r="O32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31" s="1" t="str">
        <f>TRIM(IF([first '# in desc]&lt;[pos kw in desc],MID([desc],[pos kw in desc]-6,6),FALSE))</f>
        <v>me 42</v>
      </c>
      <c r="Q3231" s="1" t="b">
        <f>IF(LEN([manuell])=0,IFERROR([kw fine in title]*1,IFERROR(SUMPRODUCT(COUNTIF(IsDigits,MID([kw in desc],ROW($A$1:$A$150),1)))=LEN([kw in desc]),#N/A)),[manuell])</f>
        <v>0</v>
      </c>
      <c r="R3231" s="1" t="str">
        <f>IF([pos kw in title]&gt;0,MID(J3231,#REF!,4),IF([first '# in title]&gt;0,MID([title],[first '# in title],3),IF([first '# in title]&gt;0,MID([desc],#REF!,3),VLOOKUP([productid],$G$2:$R$1386,8))))</f>
        <v xml:space="preserve">42 </v>
      </c>
      <c r="S3231" s="1" t="e">
        <f>IF([kw in desc]=[kw rough in title],[kw in desc]*1,IFERROR(LEFT([kw_dirty],3)*1,IFERROR(LEFT([kw_dirty],2)*1,"n.a.")))</f>
        <v>#N/A</v>
      </c>
      <c r="T3231" s="1"/>
      <c r="U3231" s="1">
        <f>VLOOKUP(Tabelle1[[#This Row],[productid]],Tabelle2[#All],2,FALSE)</f>
        <v>42</v>
      </c>
    </row>
    <row r="3232" spans="1:21">
      <c r="A3232" t="s">
        <v>4405</v>
      </c>
      <c r="B3232">
        <v>1805</v>
      </c>
      <c r="C3232">
        <v>223861</v>
      </c>
      <c r="D3232" t="s">
        <v>5412</v>
      </c>
      <c r="E3232" t="s">
        <v>5413</v>
      </c>
      <c r="F3232">
        <v>18406</v>
      </c>
      <c r="G3232">
        <v>3725833</v>
      </c>
      <c r="H3232">
        <f t="shared" si="50"/>
        <v>0</v>
      </c>
      <c r="I3232">
        <f t="array" ref="I3232">MIN(IFERROR(FIND(IstNumbers,A3232),""))</f>
        <v>14</v>
      </c>
      <c r="J3232" s="1" t="e">
        <f>IF([first '# in title]&lt;[pos kw in title],MID([title],[pos kw in title]-6,6),#N/A)</f>
        <v>#N/A</v>
      </c>
      <c r="K3232" s="1" t="e">
        <f>IFERROR(MID(SUBSTITUTE([kw rough in title],",","."),FIND("(",[kw rough in title])+1,20),SUBSTITUTE(IFERROR(MID([kw rough in title],FIND(" ",[kw rough in title])+1,20),[kw rough in title]),",","."))</f>
        <v>#N/A</v>
      </c>
      <c r="L3232" s="1">
        <f>IFERROR(FIND("kW",[desc]),0)</f>
        <v>0</v>
      </c>
      <c r="M3232">
        <f t="array" ref="M3232">MIN(IFERROR(FIND(IstNumbers,E3232),""))</f>
        <v>25</v>
      </c>
      <c r="N3232" s="1" t="b">
        <f>IF([first '# in desc]&lt;[pos kw in desc],MID([desc],[pos kw in desc]-7,7))</f>
        <v>0</v>
      </c>
      <c r="O32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32" s="1" t="str">
        <f>TRIM(IF([first '# in desc]&lt;[pos kw in desc],MID([desc],[pos kw in desc]-6,6),FALSE))</f>
        <v>FALSCH</v>
      </c>
      <c r="Q3232" s="1" t="b">
        <f>IF(LEN([manuell])=0,IFERROR([kw fine in title]*1,IFERROR(SUMPRODUCT(COUNTIF(IsDigits,MID([kw in desc],ROW($A$1:$A$150),1)))=LEN([kw in desc]),#N/A)),[manuell])</f>
        <v>0</v>
      </c>
      <c r="R3232" s="1" t="str">
        <f>IF([pos kw in title]&gt;0,MID(J3232,#REF!,4),IF([first '# in title]&gt;0,MID([title],[first '# in title],3),IF([first '# in title]&gt;0,MID([desc],#REF!,3),VLOOKUP([productid],$G$2:$R$1386,8))))</f>
        <v>24D</v>
      </c>
      <c r="S3232" s="1" t="e">
        <f>IF([kw in desc]=[kw rough in title],[kw in desc]*1,IFERROR(LEFT([kw_dirty],3)*1,IFERROR(LEFT([kw_dirty],2)*1,"n.a.")))</f>
        <v>#N/A</v>
      </c>
      <c r="T3232" s="1"/>
      <c r="U3232" s="1" t="e">
        <f>VLOOKUP(Tabelle1[[#This Row],[productid]],Tabelle2[#All],2,FALSE)</f>
        <v>#N/A</v>
      </c>
    </row>
    <row r="3233" spans="1:21" hidden="1">
      <c r="A3233" t="s">
        <v>5344</v>
      </c>
      <c r="B3233">
        <v>3420</v>
      </c>
      <c r="C3233">
        <v>289859</v>
      </c>
      <c r="D3233" t="s">
        <v>5414</v>
      </c>
      <c r="E3233" t="s">
        <v>4889</v>
      </c>
      <c r="F3233">
        <v>18406</v>
      </c>
      <c r="G3233">
        <v>1750863</v>
      </c>
      <c r="H3233">
        <f t="shared" si="50"/>
        <v>0</v>
      </c>
      <c r="I3233">
        <f t="array" ref="I3233">MIN(IFERROR(FIND(IstNumbers,A3233),""))</f>
        <v>29</v>
      </c>
      <c r="J3233" s="1" t="e">
        <f>IF([first '# in title]&lt;[pos kw in title],MID([title],[pos kw in title]-6,6),#N/A)</f>
        <v>#N/A</v>
      </c>
      <c r="K3233" s="1" t="e">
        <f>IFERROR(MID(SUBSTITUTE([kw rough in title],",","."),FIND("(",[kw rough in title])+1,20),SUBSTITUTE(IFERROR(MID([kw rough in title],FIND(" ",[kw rough in title])+1,20),[kw rough in title]),",","."))</f>
        <v>#N/A</v>
      </c>
      <c r="L3233" s="1">
        <f>IFERROR(FIND("kW",[desc]),0)</f>
        <v>70</v>
      </c>
      <c r="M3233">
        <f t="array" ref="M3233">MIN(IFERROR(FIND(IstNumbers,E3233),""))</f>
        <v>34</v>
      </c>
      <c r="N3233" s="1" t="str">
        <f>IF([first '# in desc]&lt;[pos kw in desc],MID([desc],[pos kw in desc]-7,7))</f>
        <v xml:space="preserve">­me 42 </v>
      </c>
      <c r="O32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33" s="1" t="str">
        <f>TRIM(IF([first '# in desc]&lt;[pos kw in desc],MID([desc],[pos kw in desc]-6,6),FALSE))</f>
        <v>me 42</v>
      </c>
      <c r="Q3233" s="1" t="b">
        <f>IF(LEN([manuell])=0,IFERROR([kw fine in title]*1,IFERROR(SUMPRODUCT(COUNTIF(IsDigits,MID([kw in desc],ROW($A$1:$A$150),1)))=LEN([kw in desc]),#N/A)),[manuell])</f>
        <v>0</v>
      </c>
      <c r="R3233" s="1" t="str">
        <f>IF([pos kw in title]&gt;0,MID(J3233,#REF!,4),IF([first '# in title]&gt;0,MID([title],[first '# in title],3),IF([first '# in title]&gt;0,MID([desc],#REF!,3),VLOOKUP([productid],$G$2:$R$1386,8))))</f>
        <v>42-</v>
      </c>
      <c r="S3233" s="1" t="e">
        <f>IF([kw in desc]=[kw rough in title],[kw in desc]*1,IFERROR(LEFT([kw_dirty],3)*1,IFERROR(LEFT([kw_dirty],2)*1,"n.a.")))</f>
        <v>#N/A</v>
      </c>
      <c r="T3233" s="1"/>
      <c r="U3233" s="1">
        <f>VLOOKUP(Tabelle1[[#This Row],[productid]],Tabelle2[#All],2,FALSE)</f>
        <v>42</v>
      </c>
    </row>
    <row r="3234" spans="1:21" hidden="1">
      <c r="A3234" t="s">
        <v>1988</v>
      </c>
      <c r="B3234">
        <v>3495</v>
      </c>
      <c r="C3234">
        <v>289859</v>
      </c>
      <c r="D3234" t="s">
        <v>5415</v>
      </c>
      <c r="E3234" t="s">
        <v>5416</v>
      </c>
      <c r="F3234">
        <v>18406</v>
      </c>
      <c r="G3234">
        <v>3497887</v>
      </c>
      <c r="H3234">
        <f t="shared" si="50"/>
        <v>0</v>
      </c>
      <c r="I3234">
        <f t="array" ref="I3234">MIN(IFERROR(FIND(IstNumbers,A3234),""))</f>
        <v>13</v>
      </c>
      <c r="J3234" s="1" t="e">
        <f>IF([first '# in title]&lt;[pos kw in title],MID([title],[pos kw in title]-6,6),#N/A)</f>
        <v>#N/A</v>
      </c>
      <c r="K3234" s="1" t="e">
        <f>IFERROR(MID(SUBSTITUTE([kw rough in title],",","."),FIND("(",[kw rough in title])+1,20),SUBSTITUTE(IFERROR(MID([kw rough in title],FIND(" ",[kw rough in title])+1,20),[kw rough in title]),",","."))</f>
        <v>#N/A</v>
      </c>
      <c r="L3234" s="1">
        <f>IFERROR(FIND("kW",[desc]),0)</f>
        <v>70</v>
      </c>
      <c r="M3234">
        <f t="array" ref="M3234">MIN(IFERROR(FIND(IstNumbers,E3234),""))</f>
        <v>34</v>
      </c>
      <c r="N3234" s="1" t="str">
        <f>IF([first '# in desc]&lt;[pos kw in desc],MID([desc],[pos kw in desc]-7,7))</f>
        <v xml:space="preserve">­me 42 </v>
      </c>
      <c r="O32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34" s="1" t="str">
        <f>TRIM(IF([first '# in desc]&lt;[pos kw in desc],MID([desc],[pos kw in desc]-6,6),FALSE))</f>
        <v>me 42</v>
      </c>
      <c r="Q3234" s="1" t="b">
        <f>IF(LEN([manuell])=0,IFERROR([kw fine in title]*1,IFERROR(SUMPRODUCT(COUNTIF(IsDigits,MID([kw in desc],ROW($A$1:$A$150),1)))=LEN([kw in desc]),#N/A)),[manuell])</f>
        <v>0</v>
      </c>
      <c r="R3234" s="1" t="str">
        <f>IF([pos kw in title]&gt;0,MID(J3234,#REF!,4),IF([first '# in title]&gt;0,MID([title],[first '# in title],3),IF([first '# in title]&gt;0,MID([desc],#REF!,3),VLOOKUP([productid],$G$2:$R$1386,8))))</f>
        <v xml:space="preserve">42 </v>
      </c>
      <c r="S3234" s="1" t="e">
        <f>IF([kw in desc]=[kw rough in title],[kw in desc]*1,IFERROR(LEFT([kw_dirty],3)*1,IFERROR(LEFT([kw_dirty],2)*1,"n.a.")))</f>
        <v>#N/A</v>
      </c>
      <c r="T3234" s="1"/>
      <c r="U3234" s="1">
        <f>VLOOKUP(Tabelle1[[#This Row],[productid]],Tabelle2[#All],2,FALSE)</f>
        <v>42</v>
      </c>
    </row>
    <row r="3235" spans="1:21">
      <c r="A3235" t="s">
        <v>4405</v>
      </c>
      <c r="B3235">
        <v>1805</v>
      </c>
      <c r="C3235">
        <v>223861</v>
      </c>
      <c r="D3235" t="s">
        <v>5417</v>
      </c>
      <c r="E3235" t="s">
        <v>5413</v>
      </c>
      <c r="F3235">
        <v>18406</v>
      </c>
      <c r="G3235">
        <v>3725833</v>
      </c>
      <c r="H3235">
        <f t="shared" si="50"/>
        <v>0</v>
      </c>
      <c r="I3235">
        <f t="array" ref="I3235">MIN(IFERROR(FIND(IstNumbers,A3235),""))</f>
        <v>14</v>
      </c>
      <c r="J3235" s="1" t="e">
        <f>IF([first '# in title]&lt;[pos kw in title],MID([title],[pos kw in title]-6,6),#N/A)</f>
        <v>#N/A</v>
      </c>
      <c r="K3235" s="1" t="e">
        <f>IFERROR(MID(SUBSTITUTE([kw rough in title],",","."),FIND("(",[kw rough in title])+1,20),SUBSTITUTE(IFERROR(MID([kw rough in title],FIND(" ",[kw rough in title])+1,20),[kw rough in title]),",","."))</f>
        <v>#N/A</v>
      </c>
      <c r="L3235" s="1">
        <f>IFERROR(FIND("kW",[desc]),0)</f>
        <v>0</v>
      </c>
      <c r="M3235">
        <f t="array" ref="M3235">MIN(IFERROR(FIND(IstNumbers,E3235),""))</f>
        <v>25</v>
      </c>
      <c r="N3235" s="1" t="b">
        <f>IF([first '# in desc]&lt;[pos kw in desc],MID([desc],[pos kw in desc]-7,7))</f>
        <v>0</v>
      </c>
      <c r="O32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35" s="1" t="str">
        <f>TRIM(IF([first '# in desc]&lt;[pos kw in desc],MID([desc],[pos kw in desc]-6,6),FALSE))</f>
        <v>FALSCH</v>
      </c>
      <c r="Q3235" s="1" t="b">
        <f>IF(LEN([manuell])=0,IFERROR([kw fine in title]*1,IFERROR(SUMPRODUCT(COUNTIF(IsDigits,MID([kw in desc],ROW($A$1:$A$150),1)))=LEN([kw in desc]),#N/A)),[manuell])</f>
        <v>0</v>
      </c>
      <c r="R3235" s="1" t="str">
        <f>IF([pos kw in title]&gt;0,MID(J3235,#REF!,4),IF([first '# in title]&gt;0,MID([title],[first '# in title],3),IF([first '# in title]&gt;0,MID([desc],#REF!,3),VLOOKUP([productid],$G$2:$R$1386,8))))</f>
        <v>24D</v>
      </c>
      <c r="S3235" s="1" t="e">
        <f>IF([kw in desc]=[kw rough in title],[kw in desc]*1,IFERROR(LEFT([kw_dirty],3)*1,IFERROR(LEFT([kw_dirty],2)*1,"n.a.")))</f>
        <v>#N/A</v>
      </c>
      <c r="T3235" s="1"/>
      <c r="U3235" s="1" t="e">
        <f>VLOOKUP(Tabelle1[[#This Row],[productid]],Tabelle2[#All],2,FALSE)</f>
        <v>#N/A</v>
      </c>
    </row>
    <row r="3236" spans="1:21" hidden="1">
      <c r="A3236" t="s">
        <v>5344</v>
      </c>
      <c r="B3236">
        <v>3420</v>
      </c>
      <c r="C3236">
        <v>289859</v>
      </c>
      <c r="D3236" t="s">
        <v>5418</v>
      </c>
      <c r="E3236" t="s">
        <v>4223</v>
      </c>
      <c r="F3236">
        <v>18406</v>
      </c>
      <c r="G3236">
        <v>1750863</v>
      </c>
      <c r="H3236">
        <f t="shared" si="50"/>
        <v>0</v>
      </c>
      <c r="I3236">
        <f t="array" ref="I3236">MIN(IFERROR(FIND(IstNumbers,A3236),""))</f>
        <v>29</v>
      </c>
      <c r="J3236" s="1" t="e">
        <f>IF([first '# in title]&lt;[pos kw in title],MID([title],[pos kw in title]-6,6),#N/A)</f>
        <v>#N/A</v>
      </c>
      <c r="K3236" s="1" t="e">
        <f>IFERROR(MID(SUBSTITUTE([kw rough in title],",","."),FIND("(",[kw rough in title])+1,20),SUBSTITUTE(IFERROR(MID([kw rough in title],FIND(" ",[kw rough in title])+1,20),[kw rough in title]),",","."))</f>
        <v>#N/A</v>
      </c>
      <c r="L3236" s="1">
        <f>IFERROR(FIND("kW",[desc]),0)</f>
        <v>70</v>
      </c>
      <c r="M3236">
        <f t="array" ref="M3236">MIN(IFERROR(FIND(IstNumbers,E3236),""))</f>
        <v>34</v>
      </c>
      <c r="N3236" s="1" t="str">
        <f>IF([first '# in desc]&lt;[pos kw in desc],MID([desc],[pos kw in desc]-7,7))</f>
        <v xml:space="preserve">­me 42 </v>
      </c>
      <c r="O32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36" s="1" t="str">
        <f>TRIM(IF([first '# in desc]&lt;[pos kw in desc],MID([desc],[pos kw in desc]-6,6),FALSE))</f>
        <v>me 42</v>
      </c>
      <c r="Q3236" s="1" t="b">
        <f>IF(LEN([manuell])=0,IFERROR([kw fine in title]*1,IFERROR(SUMPRODUCT(COUNTIF(IsDigits,MID([kw in desc],ROW($A$1:$A$150),1)))=LEN([kw in desc]),#N/A)),[manuell])</f>
        <v>0</v>
      </c>
      <c r="R3236" s="1" t="str">
        <f>IF([pos kw in title]&gt;0,MID(J3236,#REF!,4),IF([first '# in title]&gt;0,MID([title],[first '# in title],3),IF([first '# in title]&gt;0,MID([desc],#REF!,3),VLOOKUP([productid],$G$2:$R$1386,8))))</f>
        <v>42-</v>
      </c>
      <c r="S3236" s="1" t="e">
        <f>IF([kw in desc]=[kw rough in title],[kw in desc]*1,IFERROR(LEFT([kw_dirty],3)*1,IFERROR(LEFT([kw_dirty],2)*1,"n.a.")))</f>
        <v>#N/A</v>
      </c>
      <c r="T3236" s="1"/>
      <c r="U3236" s="1">
        <f>VLOOKUP(Tabelle1[[#This Row],[productid]],Tabelle2[#All],2,FALSE)</f>
        <v>42</v>
      </c>
    </row>
    <row r="3237" spans="1:21" hidden="1">
      <c r="A3237" t="s">
        <v>1988</v>
      </c>
      <c r="B3237">
        <v>3500</v>
      </c>
      <c r="C3237">
        <v>289859</v>
      </c>
      <c r="D3237" t="s">
        <v>5419</v>
      </c>
      <c r="E3237" t="s">
        <v>5420</v>
      </c>
      <c r="F3237">
        <v>18406</v>
      </c>
      <c r="G3237">
        <v>3497887</v>
      </c>
      <c r="H3237">
        <f t="shared" si="50"/>
        <v>0</v>
      </c>
      <c r="I3237">
        <f t="array" ref="I3237">MIN(IFERROR(FIND(IstNumbers,A3237),""))</f>
        <v>13</v>
      </c>
      <c r="J3237" s="1" t="e">
        <f>IF([first '# in title]&lt;[pos kw in title],MID([title],[pos kw in title]-6,6),#N/A)</f>
        <v>#N/A</v>
      </c>
      <c r="K3237" s="1" t="e">
        <f>IFERROR(MID(SUBSTITUTE([kw rough in title],",","."),FIND("(",[kw rough in title])+1,20),SUBSTITUTE(IFERROR(MID([kw rough in title],FIND(" ",[kw rough in title])+1,20),[kw rough in title]),",","."))</f>
        <v>#N/A</v>
      </c>
      <c r="L3237" s="1">
        <f>IFERROR(FIND("kW",[desc]),0)</f>
        <v>70</v>
      </c>
      <c r="M3237">
        <f t="array" ref="M3237">MIN(IFERROR(FIND(IstNumbers,E3237),""))</f>
        <v>34</v>
      </c>
      <c r="N3237" s="1" t="str">
        <f>IF([first '# in desc]&lt;[pos kw in desc],MID([desc],[pos kw in desc]-7,7))</f>
        <v xml:space="preserve">­me 42 </v>
      </c>
      <c r="O32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37" s="1" t="str">
        <f>TRIM(IF([first '# in desc]&lt;[pos kw in desc],MID([desc],[pos kw in desc]-6,6),FALSE))</f>
        <v>me 42</v>
      </c>
      <c r="Q3237" s="1" t="b">
        <f>IF(LEN([manuell])=0,IFERROR([kw fine in title]*1,IFERROR(SUMPRODUCT(COUNTIF(IsDigits,MID([kw in desc],ROW($A$1:$A$150),1)))=LEN([kw in desc]),#N/A)),[manuell])</f>
        <v>0</v>
      </c>
      <c r="R3237" s="1" t="str">
        <f>IF([pos kw in title]&gt;0,MID(J3237,#REF!,4),IF([first '# in title]&gt;0,MID([title],[first '# in title],3),IF([first '# in title]&gt;0,MID([desc],#REF!,3),VLOOKUP([productid],$G$2:$R$1386,8))))</f>
        <v xml:space="preserve">42 </v>
      </c>
      <c r="S3237" s="1" t="e">
        <f>IF([kw in desc]=[kw rough in title],[kw in desc]*1,IFERROR(LEFT([kw_dirty],3)*1,IFERROR(LEFT([kw_dirty],2)*1,"n.a.")))</f>
        <v>#N/A</v>
      </c>
      <c r="T3237" s="1"/>
      <c r="U3237" s="1">
        <f>VLOOKUP(Tabelle1[[#This Row],[productid]],Tabelle2[#All],2,FALSE)</f>
        <v>42</v>
      </c>
    </row>
    <row r="3238" spans="1:21">
      <c r="A3238" t="s">
        <v>4405</v>
      </c>
      <c r="B3238">
        <v>1806</v>
      </c>
      <c r="C3238">
        <v>223861</v>
      </c>
      <c r="D3238" t="s">
        <v>5421</v>
      </c>
      <c r="E3238" t="s">
        <v>4419</v>
      </c>
      <c r="F3238">
        <v>18406</v>
      </c>
      <c r="G3238">
        <v>3725833</v>
      </c>
      <c r="H3238">
        <f t="shared" si="50"/>
        <v>0</v>
      </c>
      <c r="I3238">
        <f t="array" ref="I3238">MIN(IFERROR(FIND(IstNumbers,A3238),""))</f>
        <v>14</v>
      </c>
      <c r="J3238" s="1" t="e">
        <f>IF([first '# in title]&lt;[pos kw in title],MID([title],[pos kw in title]-6,6),#N/A)</f>
        <v>#N/A</v>
      </c>
      <c r="K3238" s="1" t="e">
        <f>IFERROR(MID(SUBSTITUTE([kw rough in title],",","."),FIND("(",[kw rough in title])+1,20),SUBSTITUTE(IFERROR(MID([kw rough in title],FIND(" ",[kw rough in title])+1,20),[kw rough in title]),",","."))</f>
        <v>#N/A</v>
      </c>
      <c r="L3238" s="1">
        <f>IFERROR(FIND("kW",[desc]),0)</f>
        <v>0</v>
      </c>
      <c r="M3238">
        <f t="array" ref="M3238">MIN(IFERROR(FIND(IstNumbers,E3238),""))</f>
        <v>25</v>
      </c>
      <c r="N3238" s="1" t="b">
        <f>IF([first '# in desc]&lt;[pos kw in desc],MID([desc],[pos kw in desc]-7,7))</f>
        <v>0</v>
      </c>
      <c r="O32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38" s="1" t="str">
        <f>TRIM(IF([first '# in desc]&lt;[pos kw in desc],MID([desc],[pos kw in desc]-6,6),FALSE))</f>
        <v>FALSCH</v>
      </c>
      <c r="Q3238" s="1" t="b">
        <f>IF(LEN([manuell])=0,IFERROR([kw fine in title]*1,IFERROR(SUMPRODUCT(COUNTIF(IsDigits,MID([kw in desc],ROW($A$1:$A$150),1)))=LEN([kw in desc]),#N/A)),[manuell])</f>
        <v>0</v>
      </c>
      <c r="R3238" s="1" t="str">
        <f>IF([pos kw in title]&gt;0,MID(J3238,#REF!,4),IF([first '# in title]&gt;0,MID([title],[first '# in title],3),IF([first '# in title]&gt;0,MID([desc],#REF!,3),VLOOKUP([productid],$G$2:$R$1386,8))))</f>
        <v>24D</v>
      </c>
      <c r="S3238" s="1" t="e">
        <f>IF([kw in desc]=[kw rough in title],[kw in desc]*1,IFERROR(LEFT([kw_dirty],3)*1,IFERROR(LEFT([kw_dirty],2)*1,"n.a.")))</f>
        <v>#N/A</v>
      </c>
      <c r="T3238" s="1"/>
      <c r="U3238" s="1" t="e">
        <f>VLOOKUP(Tabelle1[[#This Row],[productid]],Tabelle2[#All],2,FALSE)</f>
        <v>#N/A</v>
      </c>
    </row>
    <row r="3239" spans="1:21" hidden="1">
      <c r="A3239" t="s">
        <v>5344</v>
      </c>
      <c r="B3239">
        <v>3420</v>
      </c>
      <c r="C3239">
        <v>289859</v>
      </c>
      <c r="D3239" t="s">
        <v>5422</v>
      </c>
      <c r="E3239" t="s">
        <v>4872</v>
      </c>
      <c r="F3239">
        <v>18406</v>
      </c>
      <c r="G3239">
        <v>1750863</v>
      </c>
      <c r="H3239">
        <f t="shared" si="50"/>
        <v>0</v>
      </c>
      <c r="I3239">
        <f t="array" ref="I3239">MIN(IFERROR(FIND(IstNumbers,A3239),""))</f>
        <v>29</v>
      </c>
      <c r="J3239" s="1" t="e">
        <f>IF([first '# in title]&lt;[pos kw in title],MID([title],[pos kw in title]-6,6),#N/A)</f>
        <v>#N/A</v>
      </c>
      <c r="K3239" s="1" t="e">
        <f>IFERROR(MID(SUBSTITUTE([kw rough in title],",","."),FIND("(",[kw rough in title])+1,20),SUBSTITUTE(IFERROR(MID([kw rough in title],FIND(" ",[kw rough in title])+1,20),[kw rough in title]),",","."))</f>
        <v>#N/A</v>
      </c>
      <c r="L3239" s="1">
        <f>IFERROR(FIND("kW",[desc]),0)</f>
        <v>70</v>
      </c>
      <c r="M3239">
        <f t="array" ref="M3239">MIN(IFERROR(FIND(IstNumbers,E3239),""))</f>
        <v>34</v>
      </c>
      <c r="N3239" s="1" t="str">
        <f>IF([first '# in desc]&lt;[pos kw in desc],MID([desc],[pos kw in desc]-7,7))</f>
        <v xml:space="preserve">­me 42 </v>
      </c>
      <c r="O32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39" s="1" t="str">
        <f>TRIM(IF([first '# in desc]&lt;[pos kw in desc],MID([desc],[pos kw in desc]-6,6),FALSE))</f>
        <v>me 42</v>
      </c>
      <c r="Q3239" s="1" t="b">
        <f>IF(LEN([manuell])=0,IFERROR([kw fine in title]*1,IFERROR(SUMPRODUCT(COUNTIF(IsDigits,MID([kw in desc],ROW($A$1:$A$150),1)))=LEN([kw in desc]),#N/A)),[manuell])</f>
        <v>0</v>
      </c>
      <c r="R3239" s="1" t="str">
        <f>IF([pos kw in title]&gt;0,MID(J3239,#REF!,4),IF([first '# in title]&gt;0,MID([title],[first '# in title],3),IF([first '# in title]&gt;0,MID([desc],#REF!,3),VLOOKUP([productid],$G$2:$R$1386,8))))</f>
        <v>42-</v>
      </c>
      <c r="S3239" s="1" t="e">
        <f>IF([kw in desc]=[kw rough in title],[kw in desc]*1,IFERROR(LEFT([kw_dirty],3)*1,IFERROR(LEFT([kw_dirty],2)*1,"n.a.")))</f>
        <v>#N/A</v>
      </c>
      <c r="T3239" s="1"/>
      <c r="U3239" s="1">
        <f>VLOOKUP(Tabelle1[[#This Row],[productid]],Tabelle2[#All],2,FALSE)</f>
        <v>42</v>
      </c>
    </row>
    <row r="3240" spans="1:21" hidden="1">
      <c r="A3240" t="s">
        <v>1988</v>
      </c>
      <c r="B3240">
        <v>3500</v>
      </c>
      <c r="C3240">
        <v>289859</v>
      </c>
      <c r="D3240" t="s">
        <v>5423</v>
      </c>
      <c r="E3240" t="s">
        <v>4537</v>
      </c>
      <c r="F3240">
        <v>18406</v>
      </c>
      <c r="G3240">
        <v>3497887</v>
      </c>
      <c r="H3240">
        <f t="shared" si="50"/>
        <v>0</v>
      </c>
      <c r="I3240">
        <f t="array" ref="I3240">MIN(IFERROR(FIND(IstNumbers,A3240),""))</f>
        <v>13</v>
      </c>
      <c r="J3240" s="1" t="e">
        <f>IF([first '# in title]&lt;[pos kw in title],MID([title],[pos kw in title]-6,6),#N/A)</f>
        <v>#N/A</v>
      </c>
      <c r="K3240" s="1" t="e">
        <f>IFERROR(MID(SUBSTITUTE([kw rough in title],",","."),FIND("(",[kw rough in title])+1,20),SUBSTITUTE(IFERROR(MID([kw rough in title],FIND(" ",[kw rough in title])+1,20),[kw rough in title]),",","."))</f>
        <v>#N/A</v>
      </c>
      <c r="L3240" s="1">
        <f>IFERROR(FIND("kW",[desc]),0)</f>
        <v>70</v>
      </c>
      <c r="M3240">
        <f t="array" ref="M3240">MIN(IFERROR(FIND(IstNumbers,E3240),""))</f>
        <v>34</v>
      </c>
      <c r="N3240" s="1" t="str">
        <f>IF([first '# in desc]&lt;[pos kw in desc],MID([desc],[pos kw in desc]-7,7))</f>
        <v xml:space="preserve">­me 42 </v>
      </c>
      <c r="O32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40" s="1" t="str">
        <f>TRIM(IF([first '# in desc]&lt;[pos kw in desc],MID([desc],[pos kw in desc]-6,6),FALSE))</f>
        <v>me 42</v>
      </c>
      <c r="Q3240" s="1" t="b">
        <f>IF(LEN([manuell])=0,IFERROR([kw fine in title]*1,IFERROR(SUMPRODUCT(COUNTIF(IsDigits,MID([kw in desc],ROW($A$1:$A$150),1)))=LEN([kw in desc]),#N/A)),[manuell])</f>
        <v>0</v>
      </c>
      <c r="R3240" s="1" t="str">
        <f>IF([pos kw in title]&gt;0,MID(J3240,#REF!,4),IF([first '# in title]&gt;0,MID([title],[first '# in title],3),IF([first '# in title]&gt;0,MID([desc],#REF!,3),VLOOKUP([productid],$G$2:$R$1386,8))))</f>
        <v xml:space="preserve">42 </v>
      </c>
      <c r="S3240" s="1" t="e">
        <f>IF([kw in desc]=[kw rough in title],[kw in desc]*1,IFERROR(LEFT([kw_dirty],3)*1,IFERROR(LEFT([kw_dirty],2)*1,"n.a.")))</f>
        <v>#N/A</v>
      </c>
      <c r="T3240" s="1"/>
      <c r="U3240" s="1">
        <f>VLOOKUP(Tabelle1[[#This Row],[productid]],Tabelle2[#All],2,FALSE)</f>
        <v>42</v>
      </c>
    </row>
    <row r="3241" spans="1:21">
      <c r="A3241" t="s">
        <v>4405</v>
      </c>
      <c r="B3241">
        <v>1806</v>
      </c>
      <c r="C3241">
        <v>223861</v>
      </c>
      <c r="D3241" t="s">
        <v>5424</v>
      </c>
      <c r="E3241" t="s">
        <v>3831</v>
      </c>
      <c r="F3241">
        <v>18406</v>
      </c>
      <c r="G3241">
        <v>3725833</v>
      </c>
      <c r="H3241">
        <f t="shared" si="50"/>
        <v>0</v>
      </c>
      <c r="I3241">
        <f t="array" ref="I3241">MIN(IFERROR(FIND(IstNumbers,A3241),""))</f>
        <v>14</v>
      </c>
      <c r="J3241" s="1" t="e">
        <f>IF([first '# in title]&lt;[pos kw in title],MID([title],[pos kw in title]-6,6),#N/A)</f>
        <v>#N/A</v>
      </c>
      <c r="K3241" s="1" t="e">
        <f>IFERROR(MID(SUBSTITUTE([kw rough in title],",","."),FIND("(",[kw rough in title])+1,20),SUBSTITUTE(IFERROR(MID([kw rough in title],FIND(" ",[kw rough in title])+1,20),[kw rough in title]),",","."))</f>
        <v>#N/A</v>
      </c>
      <c r="L3241" s="1">
        <f>IFERROR(FIND("kW",[desc]),0)</f>
        <v>0</v>
      </c>
      <c r="M3241">
        <f t="array" ref="M3241">MIN(IFERROR(FIND(IstNumbers,E3241),""))</f>
        <v>25</v>
      </c>
      <c r="N3241" s="1" t="b">
        <f>IF([first '# in desc]&lt;[pos kw in desc],MID([desc],[pos kw in desc]-7,7))</f>
        <v>0</v>
      </c>
      <c r="O32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41" s="1" t="str">
        <f>TRIM(IF([first '# in desc]&lt;[pos kw in desc],MID([desc],[pos kw in desc]-6,6),FALSE))</f>
        <v>FALSCH</v>
      </c>
      <c r="Q3241" s="1" t="b">
        <f>IF(LEN([manuell])=0,IFERROR([kw fine in title]*1,IFERROR(SUMPRODUCT(COUNTIF(IsDigits,MID([kw in desc],ROW($A$1:$A$150),1)))=LEN([kw in desc]),#N/A)),[manuell])</f>
        <v>0</v>
      </c>
      <c r="R3241" s="1" t="str">
        <f>IF([pos kw in title]&gt;0,MID(J3241,#REF!,4),IF([first '# in title]&gt;0,MID([title],[first '# in title],3),IF([first '# in title]&gt;0,MID([desc],#REF!,3),VLOOKUP([productid],$G$2:$R$1386,8))))</f>
        <v>24D</v>
      </c>
      <c r="S3241" s="1" t="e">
        <f>IF([kw in desc]=[kw rough in title],[kw in desc]*1,IFERROR(LEFT([kw_dirty],3)*1,IFERROR(LEFT([kw_dirty],2)*1,"n.a.")))</f>
        <v>#N/A</v>
      </c>
      <c r="T3241" s="1"/>
      <c r="U3241" s="1" t="e">
        <f>VLOOKUP(Tabelle1[[#This Row],[productid]],Tabelle2[#All],2,FALSE)</f>
        <v>#N/A</v>
      </c>
    </row>
    <row r="3242" spans="1:21" hidden="1">
      <c r="A3242" t="s">
        <v>5344</v>
      </c>
      <c r="B3242">
        <v>3420</v>
      </c>
      <c r="C3242">
        <v>289859</v>
      </c>
      <c r="D3242" t="s">
        <v>5425</v>
      </c>
      <c r="E3242" t="s">
        <v>4880</v>
      </c>
      <c r="F3242">
        <v>18406</v>
      </c>
      <c r="G3242">
        <v>1750863</v>
      </c>
      <c r="H3242">
        <f t="shared" si="50"/>
        <v>0</v>
      </c>
      <c r="I3242">
        <f t="array" ref="I3242">MIN(IFERROR(FIND(IstNumbers,A3242),""))</f>
        <v>29</v>
      </c>
      <c r="J3242" s="1" t="e">
        <f>IF([first '# in title]&lt;[pos kw in title],MID([title],[pos kw in title]-6,6),#N/A)</f>
        <v>#N/A</v>
      </c>
      <c r="K3242" s="1" t="e">
        <f>IFERROR(MID(SUBSTITUTE([kw rough in title],",","."),FIND("(",[kw rough in title])+1,20),SUBSTITUTE(IFERROR(MID([kw rough in title],FIND(" ",[kw rough in title])+1,20),[kw rough in title]),",","."))</f>
        <v>#N/A</v>
      </c>
      <c r="L3242" s="1">
        <f>IFERROR(FIND("kW",[desc]),0)</f>
        <v>70</v>
      </c>
      <c r="M3242">
        <f t="array" ref="M3242">MIN(IFERROR(FIND(IstNumbers,E3242),""))</f>
        <v>34</v>
      </c>
      <c r="N3242" s="1" t="str">
        <f>IF([first '# in desc]&lt;[pos kw in desc],MID([desc],[pos kw in desc]-7,7))</f>
        <v xml:space="preserve">­me 42 </v>
      </c>
      <c r="O32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42" s="1" t="str">
        <f>TRIM(IF([first '# in desc]&lt;[pos kw in desc],MID([desc],[pos kw in desc]-6,6),FALSE))</f>
        <v>me 42</v>
      </c>
      <c r="Q3242" s="1" t="b">
        <f>IF(LEN([manuell])=0,IFERROR([kw fine in title]*1,IFERROR(SUMPRODUCT(COUNTIF(IsDigits,MID([kw in desc],ROW($A$1:$A$150),1)))=LEN([kw in desc]),#N/A)),[manuell])</f>
        <v>0</v>
      </c>
      <c r="R3242" s="1" t="str">
        <f>IF([pos kw in title]&gt;0,MID(J3242,#REF!,4),IF([first '# in title]&gt;0,MID([title],[first '# in title],3),IF([first '# in title]&gt;0,MID([desc],#REF!,3),VLOOKUP([productid],$G$2:$R$1386,8))))</f>
        <v>42-</v>
      </c>
      <c r="S3242" s="1" t="e">
        <f>IF([kw in desc]=[kw rough in title],[kw in desc]*1,IFERROR(LEFT([kw_dirty],3)*1,IFERROR(LEFT([kw_dirty],2)*1,"n.a.")))</f>
        <v>#N/A</v>
      </c>
      <c r="T3242" s="1"/>
      <c r="U3242" s="1">
        <f>VLOOKUP(Tabelle1[[#This Row],[productid]],Tabelle2[#All],2,FALSE)</f>
        <v>42</v>
      </c>
    </row>
    <row r="3243" spans="1:21" hidden="1">
      <c r="A3243" t="s">
        <v>1988</v>
      </c>
      <c r="B3243">
        <v>3500</v>
      </c>
      <c r="C3243">
        <v>289859</v>
      </c>
      <c r="D3243" t="s">
        <v>5426</v>
      </c>
      <c r="E3243" t="s">
        <v>5427</v>
      </c>
      <c r="F3243">
        <v>18406</v>
      </c>
      <c r="G3243">
        <v>3497887</v>
      </c>
      <c r="H3243">
        <f t="shared" si="50"/>
        <v>0</v>
      </c>
      <c r="I3243">
        <f t="array" ref="I3243">MIN(IFERROR(FIND(IstNumbers,A3243),""))</f>
        <v>13</v>
      </c>
      <c r="J3243" s="1" t="e">
        <f>IF([first '# in title]&lt;[pos kw in title],MID([title],[pos kw in title]-6,6),#N/A)</f>
        <v>#N/A</v>
      </c>
      <c r="K3243" s="1" t="e">
        <f>IFERROR(MID(SUBSTITUTE([kw rough in title],",","."),FIND("(",[kw rough in title])+1,20),SUBSTITUTE(IFERROR(MID([kw rough in title],FIND(" ",[kw rough in title])+1,20),[kw rough in title]),",","."))</f>
        <v>#N/A</v>
      </c>
      <c r="L3243" s="1">
        <f>IFERROR(FIND("kW",[desc]),0)</f>
        <v>70</v>
      </c>
      <c r="M3243">
        <f t="array" ref="M3243">MIN(IFERROR(FIND(IstNumbers,E3243),""))</f>
        <v>34</v>
      </c>
      <c r="N3243" s="1" t="str">
        <f>IF([first '# in desc]&lt;[pos kw in desc],MID([desc],[pos kw in desc]-7,7))</f>
        <v xml:space="preserve">­me 42 </v>
      </c>
      <c r="O32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43" s="1" t="str">
        <f>TRIM(IF([first '# in desc]&lt;[pos kw in desc],MID([desc],[pos kw in desc]-6,6),FALSE))</f>
        <v>me 42</v>
      </c>
      <c r="Q3243" s="1" t="b">
        <f>IF(LEN([manuell])=0,IFERROR([kw fine in title]*1,IFERROR(SUMPRODUCT(COUNTIF(IsDigits,MID([kw in desc],ROW($A$1:$A$150),1)))=LEN([kw in desc]),#N/A)),[manuell])</f>
        <v>0</v>
      </c>
      <c r="R3243" s="1" t="str">
        <f>IF([pos kw in title]&gt;0,MID(J3243,#REF!,4),IF([first '# in title]&gt;0,MID([title],[first '# in title],3),IF([first '# in title]&gt;0,MID([desc],#REF!,3),VLOOKUP([productid],$G$2:$R$1386,8))))</f>
        <v xml:space="preserve">42 </v>
      </c>
      <c r="S3243" s="1" t="e">
        <f>IF([kw in desc]=[kw rough in title],[kw in desc]*1,IFERROR(LEFT([kw_dirty],3)*1,IFERROR(LEFT([kw_dirty],2)*1,"n.a.")))</f>
        <v>#N/A</v>
      </c>
      <c r="T3243" s="1"/>
      <c r="U3243" s="1">
        <f>VLOOKUP(Tabelle1[[#This Row],[productid]],Tabelle2[#All],2,FALSE)</f>
        <v>42</v>
      </c>
    </row>
    <row r="3244" spans="1:21">
      <c r="A3244" t="s">
        <v>4405</v>
      </c>
      <c r="B3244">
        <v>1806</v>
      </c>
      <c r="C3244">
        <v>223861</v>
      </c>
      <c r="D3244" t="s">
        <v>5428</v>
      </c>
      <c r="E3244" t="s">
        <v>4918</v>
      </c>
      <c r="F3244">
        <v>18406</v>
      </c>
      <c r="G3244">
        <v>3725833</v>
      </c>
      <c r="H3244">
        <f t="shared" si="50"/>
        <v>0</v>
      </c>
      <c r="I3244">
        <f t="array" ref="I3244">MIN(IFERROR(FIND(IstNumbers,A3244),""))</f>
        <v>14</v>
      </c>
      <c r="J3244" s="1" t="e">
        <f>IF([first '# in title]&lt;[pos kw in title],MID([title],[pos kw in title]-6,6),#N/A)</f>
        <v>#N/A</v>
      </c>
      <c r="K3244" s="1" t="e">
        <f>IFERROR(MID(SUBSTITUTE([kw rough in title],",","."),FIND("(",[kw rough in title])+1,20),SUBSTITUTE(IFERROR(MID([kw rough in title],FIND(" ",[kw rough in title])+1,20),[kw rough in title]),",","."))</f>
        <v>#N/A</v>
      </c>
      <c r="L3244" s="1">
        <f>IFERROR(FIND("kW",[desc]),0)</f>
        <v>0</v>
      </c>
      <c r="M3244">
        <f t="array" ref="M3244">MIN(IFERROR(FIND(IstNumbers,E3244),""))</f>
        <v>25</v>
      </c>
      <c r="N3244" s="1" t="b">
        <f>IF([first '# in desc]&lt;[pos kw in desc],MID([desc],[pos kw in desc]-7,7))</f>
        <v>0</v>
      </c>
      <c r="O32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44" s="1" t="str">
        <f>TRIM(IF([first '# in desc]&lt;[pos kw in desc],MID([desc],[pos kw in desc]-6,6),FALSE))</f>
        <v>FALSCH</v>
      </c>
      <c r="Q3244" s="1" t="b">
        <f>IF(LEN([manuell])=0,IFERROR([kw fine in title]*1,IFERROR(SUMPRODUCT(COUNTIF(IsDigits,MID([kw in desc],ROW($A$1:$A$150),1)))=LEN([kw in desc]),#N/A)),[manuell])</f>
        <v>0</v>
      </c>
      <c r="R3244" s="1" t="str">
        <f>IF([pos kw in title]&gt;0,MID(J3244,#REF!,4),IF([first '# in title]&gt;0,MID([title],[first '# in title],3),IF([first '# in title]&gt;0,MID([desc],#REF!,3),VLOOKUP([productid],$G$2:$R$1386,8))))</f>
        <v>24D</v>
      </c>
      <c r="S3244" s="1" t="e">
        <f>IF([kw in desc]=[kw rough in title],[kw in desc]*1,IFERROR(LEFT([kw_dirty],3)*1,IFERROR(LEFT([kw_dirty],2)*1,"n.a.")))</f>
        <v>#N/A</v>
      </c>
      <c r="T3244" s="1"/>
      <c r="U3244" s="1" t="e">
        <f>VLOOKUP(Tabelle1[[#This Row],[productid]],Tabelle2[#All],2,FALSE)</f>
        <v>#N/A</v>
      </c>
    </row>
    <row r="3245" spans="1:21" hidden="1">
      <c r="A3245" t="s">
        <v>1988</v>
      </c>
      <c r="B3245">
        <v>3500</v>
      </c>
      <c r="C3245">
        <v>289859</v>
      </c>
      <c r="D3245" t="s">
        <v>5429</v>
      </c>
      <c r="E3245" t="s">
        <v>5249</v>
      </c>
      <c r="F3245">
        <v>18406</v>
      </c>
      <c r="G3245">
        <v>3497887</v>
      </c>
      <c r="H3245">
        <f t="shared" si="50"/>
        <v>0</v>
      </c>
      <c r="I3245">
        <f t="array" ref="I3245">MIN(IFERROR(FIND(IstNumbers,A3245),""))</f>
        <v>13</v>
      </c>
      <c r="J3245" s="1" t="e">
        <f>IF([first '# in title]&lt;[pos kw in title],MID([title],[pos kw in title]-6,6),#N/A)</f>
        <v>#N/A</v>
      </c>
      <c r="K3245" s="1" t="e">
        <f>IFERROR(MID(SUBSTITUTE([kw rough in title],",","."),FIND("(",[kw rough in title])+1,20),SUBSTITUTE(IFERROR(MID([kw rough in title],FIND(" ",[kw rough in title])+1,20),[kw rough in title]),",","."))</f>
        <v>#N/A</v>
      </c>
      <c r="L3245" s="1">
        <f>IFERROR(FIND("kW",[desc]),0)</f>
        <v>70</v>
      </c>
      <c r="M3245">
        <f t="array" ref="M3245">MIN(IFERROR(FIND(IstNumbers,E3245),""))</f>
        <v>34</v>
      </c>
      <c r="N3245" s="1" t="str">
        <f>IF([first '# in desc]&lt;[pos kw in desc],MID([desc],[pos kw in desc]-7,7))</f>
        <v xml:space="preserve">­me 42 </v>
      </c>
      <c r="O32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45" s="1" t="str">
        <f>TRIM(IF([first '# in desc]&lt;[pos kw in desc],MID([desc],[pos kw in desc]-6,6),FALSE))</f>
        <v>me 42</v>
      </c>
      <c r="Q3245" s="1" t="b">
        <f>IF(LEN([manuell])=0,IFERROR([kw fine in title]*1,IFERROR(SUMPRODUCT(COUNTIF(IsDigits,MID([kw in desc],ROW($A$1:$A$150),1)))=LEN([kw in desc]),#N/A)),[manuell])</f>
        <v>0</v>
      </c>
      <c r="R3245" s="1" t="str">
        <f>IF([pos kw in title]&gt;0,MID(J3245,#REF!,4),IF([first '# in title]&gt;0,MID([title],[first '# in title],3),IF([first '# in title]&gt;0,MID([desc],#REF!,3),VLOOKUP([productid],$G$2:$R$1386,8))))</f>
        <v xml:space="preserve">42 </v>
      </c>
      <c r="S3245" s="1" t="e">
        <f>IF([kw in desc]=[kw rough in title],[kw in desc]*1,IFERROR(LEFT([kw_dirty],3)*1,IFERROR(LEFT([kw_dirty],2)*1,"n.a.")))</f>
        <v>#N/A</v>
      </c>
      <c r="T3245" s="1"/>
      <c r="U3245" s="1">
        <f>VLOOKUP(Tabelle1[[#This Row],[productid]],Tabelle2[#All],2,FALSE)</f>
        <v>42</v>
      </c>
    </row>
    <row r="3246" spans="1:21">
      <c r="A3246" t="s">
        <v>4405</v>
      </c>
      <c r="B3246">
        <v>1807</v>
      </c>
      <c r="C3246">
        <v>223861</v>
      </c>
      <c r="D3246" t="s">
        <v>5430</v>
      </c>
      <c r="E3246" t="s">
        <v>4931</v>
      </c>
      <c r="F3246">
        <v>18406</v>
      </c>
      <c r="G3246">
        <v>3725833</v>
      </c>
      <c r="H3246">
        <f t="shared" si="50"/>
        <v>0</v>
      </c>
      <c r="I3246">
        <f t="array" ref="I3246">MIN(IFERROR(FIND(IstNumbers,A3246),""))</f>
        <v>14</v>
      </c>
      <c r="J3246" s="1" t="e">
        <f>IF([first '# in title]&lt;[pos kw in title],MID([title],[pos kw in title]-6,6),#N/A)</f>
        <v>#N/A</v>
      </c>
      <c r="K3246" s="1" t="e">
        <f>IFERROR(MID(SUBSTITUTE([kw rough in title],",","."),FIND("(",[kw rough in title])+1,20),SUBSTITUTE(IFERROR(MID([kw rough in title],FIND(" ",[kw rough in title])+1,20),[kw rough in title]),",","."))</f>
        <v>#N/A</v>
      </c>
      <c r="L3246" s="1">
        <f>IFERROR(FIND("kW",[desc]),0)</f>
        <v>0</v>
      </c>
      <c r="M3246">
        <f t="array" ref="M3246">MIN(IFERROR(FIND(IstNumbers,E3246),""))</f>
        <v>25</v>
      </c>
      <c r="N3246" s="1" t="b">
        <f>IF([first '# in desc]&lt;[pos kw in desc],MID([desc],[pos kw in desc]-7,7))</f>
        <v>0</v>
      </c>
      <c r="O32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46" s="1" t="str">
        <f>TRIM(IF([first '# in desc]&lt;[pos kw in desc],MID([desc],[pos kw in desc]-6,6),FALSE))</f>
        <v>FALSCH</v>
      </c>
      <c r="Q3246" s="1" t="b">
        <f>IF(LEN([manuell])=0,IFERROR([kw fine in title]*1,IFERROR(SUMPRODUCT(COUNTIF(IsDigits,MID([kw in desc],ROW($A$1:$A$150),1)))=LEN([kw in desc]),#N/A)),[manuell])</f>
        <v>0</v>
      </c>
      <c r="R3246" s="1" t="str">
        <f>IF([pos kw in title]&gt;0,MID(J3246,#REF!,4),IF([first '# in title]&gt;0,MID([title],[first '# in title],3),IF([first '# in title]&gt;0,MID([desc],#REF!,3),VLOOKUP([productid],$G$2:$R$1386,8))))</f>
        <v>24D</v>
      </c>
      <c r="S3246" s="1" t="e">
        <f>IF([kw in desc]=[kw rough in title],[kw in desc]*1,IFERROR(LEFT([kw_dirty],3)*1,IFERROR(LEFT([kw_dirty],2)*1,"n.a.")))</f>
        <v>#N/A</v>
      </c>
      <c r="T3246" s="1"/>
      <c r="U3246" s="1" t="e">
        <f>VLOOKUP(Tabelle1[[#This Row],[productid]],Tabelle2[#All],2,FALSE)</f>
        <v>#N/A</v>
      </c>
    </row>
    <row r="3247" spans="1:21">
      <c r="A3247" t="s">
        <v>4405</v>
      </c>
      <c r="B3247">
        <v>1807</v>
      </c>
      <c r="C3247">
        <v>223861</v>
      </c>
      <c r="D3247" t="s">
        <v>5431</v>
      </c>
      <c r="E3247" t="s">
        <v>4931</v>
      </c>
      <c r="F3247">
        <v>18406</v>
      </c>
      <c r="G3247">
        <v>3725833</v>
      </c>
      <c r="H3247">
        <f t="shared" si="50"/>
        <v>0</v>
      </c>
      <c r="I3247">
        <f t="array" ref="I3247">MIN(IFERROR(FIND(IstNumbers,A3247),""))</f>
        <v>14</v>
      </c>
      <c r="J3247" s="1" t="e">
        <f>IF([first '# in title]&lt;[pos kw in title],MID([title],[pos kw in title]-6,6),#N/A)</f>
        <v>#N/A</v>
      </c>
      <c r="K3247" s="1" t="e">
        <f>IFERROR(MID(SUBSTITUTE([kw rough in title],",","."),FIND("(",[kw rough in title])+1,20),SUBSTITUTE(IFERROR(MID([kw rough in title],FIND(" ",[kw rough in title])+1,20),[kw rough in title]),",","."))</f>
        <v>#N/A</v>
      </c>
      <c r="L3247" s="1">
        <f>IFERROR(FIND("kW",[desc]),0)</f>
        <v>0</v>
      </c>
      <c r="M3247">
        <f t="array" ref="M3247">MIN(IFERROR(FIND(IstNumbers,E3247),""))</f>
        <v>25</v>
      </c>
      <c r="N3247" s="1" t="b">
        <f>IF([first '# in desc]&lt;[pos kw in desc],MID([desc],[pos kw in desc]-7,7))</f>
        <v>0</v>
      </c>
      <c r="O32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47" s="1" t="str">
        <f>TRIM(IF([first '# in desc]&lt;[pos kw in desc],MID([desc],[pos kw in desc]-6,6),FALSE))</f>
        <v>FALSCH</v>
      </c>
      <c r="Q3247" s="1" t="b">
        <f>IF(LEN([manuell])=0,IFERROR([kw fine in title]*1,IFERROR(SUMPRODUCT(COUNTIF(IsDigits,MID([kw in desc],ROW($A$1:$A$150),1)))=LEN([kw in desc]),#N/A)),[manuell])</f>
        <v>0</v>
      </c>
      <c r="R3247" s="1" t="str">
        <f>IF([pos kw in title]&gt;0,MID(J3247,#REF!,4),IF([first '# in title]&gt;0,MID([title],[first '# in title],3),IF([first '# in title]&gt;0,MID([desc],#REF!,3),VLOOKUP([productid],$G$2:$R$1386,8))))</f>
        <v>24D</v>
      </c>
      <c r="S3247" s="1" t="e">
        <f>IF([kw in desc]=[kw rough in title],[kw in desc]*1,IFERROR(LEFT([kw_dirty],3)*1,IFERROR(LEFT([kw_dirty],2)*1,"n.a.")))</f>
        <v>#N/A</v>
      </c>
      <c r="T3247" s="1"/>
      <c r="U3247" s="1" t="e">
        <f>VLOOKUP(Tabelle1[[#This Row],[productid]],Tabelle2[#All],2,FALSE)</f>
        <v>#N/A</v>
      </c>
    </row>
    <row r="3248" spans="1:21">
      <c r="A3248" t="s">
        <v>4405</v>
      </c>
      <c r="B3248">
        <v>1808</v>
      </c>
      <c r="C3248">
        <v>223861</v>
      </c>
      <c r="D3248" t="s">
        <v>5432</v>
      </c>
      <c r="E3248" t="s">
        <v>3850</v>
      </c>
      <c r="F3248">
        <v>18406</v>
      </c>
      <c r="G3248">
        <v>3725833</v>
      </c>
      <c r="H3248">
        <f t="shared" si="50"/>
        <v>0</v>
      </c>
      <c r="I3248">
        <f t="array" ref="I3248">MIN(IFERROR(FIND(IstNumbers,A3248),""))</f>
        <v>14</v>
      </c>
      <c r="J3248" s="1" t="e">
        <f>IF([first '# in title]&lt;[pos kw in title],MID([title],[pos kw in title]-6,6),#N/A)</f>
        <v>#N/A</v>
      </c>
      <c r="K3248" s="1" t="e">
        <f>IFERROR(MID(SUBSTITUTE([kw rough in title],",","."),FIND("(",[kw rough in title])+1,20),SUBSTITUTE(IFERROR(MID([kw rough in title],FIND(" ",[kw rough in title])+1,20),[kw rough in title]),",","."))</f>
        <v>#N/A</v>
      </c>
      <c r="L3248" s="1">
        <f>IFERROR(FIND("kW",[desc]),0)</f>
        <v>0</v>
      </c>
      <c r="M3248">
        <f t="array" ref="M3248">MIN(IFERROR(FIND(IstNumbers,E3248),""))</f>
        <v>25</v>
      </c>
      <c r="N3248" s="1" t="b">
        <f>IF([first '# in desc]&lt;[pos kw in desc],MID([desc],[pos kw in desc]-7,7))</f>
        <v>0</v>
      </c>
      <c r="O32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48" s="1" t="str">
        <f>TRIM(IF([first '# in desc]&lt;[pos kw in desc],MID([desc],[pos kw in desc]-6,6),FALSE))</f>
        <v>FALSCH</v>
      </c>
      <c r="Q3248" s="1" t="b">
        <f>IF(LEN([manuell])=0,IFERROR([kw fine in title]*1,IFERROR(SUMPRODUCT(COUNTIF(IsDigits,MID([kw in desc],ROW($A$1:$A$150),1)))=LEN([kw in desc]),#N/A)),[manuell])</f>
        <v>0</v>
      </c>
      <c r="R3248" s="1" t="str">
        <f>IF([pos kw in title]&gt;0,MID(J3248,#REF!,4),IF([first '# in title]&gt;0,MID([title],[first '# in title],3),IF([first '# in title]&gt;0,MID([desc],#REF!,3),VLOOKUP([productid],$G$2:$R$1386,8))))</f>
        <v>24D</v>
      </c>
      <c r="S3248" s="1" t="e">
        <f>IF([kw in desc]=[kw rough in title],[kw in desc]*1,IFERROR(LEFT([kw_dirty],3)*1,IFERROR(LEFT([kw_dirty],2)*1,"n.a.")))</f>
        <v>#N/A</v>
      </c>
      <c r="T3248" s="1"/>
      <c r="U3248" s="1" t="e">
        <f>VLOOKUP(Tabelle1[[#This Row],[productid]],Tabelle2[#All],2,FALSE)</f>
        <v>#N/A</v>
      </c>
    </row>
    <row r="3249" spans="1:21">
      <c r="A3249" t="s">
        <v>4405</v>
      </c>
      <c r="B3249">
        <v>1810</v>
      </c>
      <c r="C3249">
        <v>223861</v>
      </c>
      <c r="D3249" t="s">
        <v>5433</v>
      </c>
      <c r="E3249" t="s">
        <v>4937</v>
      </c>
      <c r="F3249">
        <v>18406</v>
      </c>
      <c r="G3249">
        <v>3725833</v>
      </c>
      <c r="H3249">
        <f t="shared" si="50"/>
        <v>0</v>
      </c>
      <c r="I3249">
        <f t="array" ref="I3249">MIN(IFERROR(FIND(IstNumbers,A3249),""))</f>
        <v>14</v>
      </c>
      <c r="J3249" s="1" t="e">
        <f>IF([first '# in title]&lt;[pos kw in title],MID([title],[pos kw in title]-6,6),#N/A)</f>
        <v>#N/A</v>
      </c>
      <c r="K3249" s="1" t="e">
        <f>IFERROR(MID(SUBSTITUTE([kw rough in title],",","."),FIND("(",[kw rough in title])+1,20),SUBSTITUTE(IFERROR(MID([kw rough in title],FIND(" ",[kw rough in title])+1,20),[kw rough in title]),",","."))</f>
        <v>#N/A</v>
      </c>
      <c r="L3249" s="1">
        <f>IFERROR(FIND("kW",[desc]),0)</f>
        <v>0</v>
      </c>
      <c r="M3249">
        <f t="array" ref="M3249">MIN(IFERROR(FIND(IstNumbers,E3249),""))</f>
        <v>25</v>
      </c>
      <c r="N3249" s="1" t="b">
        <f>IF([first '# in desc]&lt;[pos kw in desc],MID([desc],[pos kw in desc]-7,7))</f>
        <v>0</v>
      </c>
      <c r="O32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49" s="1" t="str">
        <f>TRIM(IF([first '# in desc]&lt;[pos kw in desc],MID([desc],[pos kw in desc]-6,6),FALSE))</f>
        <v>FALSCH</v>
      </c>
      <c r="Q3249" s="1" t="b">
        <f>IF(LEN([manuell])=0,IFERROR([kw fine in title]*1,IFERROR(SUMPRODUCT(COUNTIF(IsDigits,MID([kw in desc],ROW($A$1:$A$150),1)))=LEN([kw in desc]),#N/A)),[manuell])</f>
        <v>0</v>
      </c>
      <c r="R3249" s="1" t="str">
        <f>IF([pos kw in title]&gt;0,MID(J3249,#REF!,4),IF([first '# in title]&gt;0,MID([title],[first '# in title],3),IF([first '# in title]&gt;0,MID([desc],#REF!,3),VLOOKUP([productid],$G$2:$R$1386,8))))</f>
        <v>24D</v>
      </c>
      <c r="S3249" s="1" t="e">
        <f>IF([kw in desc]=[kw rough in title],[kw in desc]*1,IFERROR(LEFT([kw_dirty],3)*1,IFERROR(LEFT([kw_dirty],2)*1,"n.a.")))</f>
        <v>#N/A</v>
      </c>
      <c r="T3249" s="1"/>
      <c r="U3249" s="1" t="e">
        <f>VLOOKUP(Tabelle1[[#This Row],[productid]],Tabelle2[#All],2,FALSE)</f>
        <v>#N/A</v>
      </c>
    </row>
    <row r="3250" spans="1:21">
      <c r="A3250" t="s">
        <v>4405</v>
      </c>
      <c r="B3250">
        <v>1811</v>
      </c>
      <c r="C3250">
        <v>223861</v>
      </c>
      <c r="D3250" t="s">
        <v>5434</v>
      </c>
      <c r="E3250" t="s">
        <v>4943</v>
      </c>
      <c r="F3250">
        <v>18406</v>
      </c>
      <c r="G3250">
        <v>3725833</v>
      </c>
      <c r="H3250">
        <f t="shared" si="50"/>
        <v>0</v>
      </c>
      <c r="I3250">
        <f t="array" ref="I3250">MIN(IFERROR(FIND(IstNumbers,A3250),""))</f>
        <v>14</v>
      </c>
      <c r="J3250" s="1" t="e">
        <f>IF([first '# in title]&lt;[pos kw in title],MID([title],[pos kw in title]-6,6),#N/A)</f>
        <v>#N/A</v>
      </c>
      <c r="K3250" s="1" t="e">
        <f>IFERROR(MID(SUBSTITUTE([kw rough in title],",","."),FIND("(",[kw rough in title])+1,20),SUBSTITUTE(IFERROR(MID([kw rough in title],FIND(" ",[kw rough in title])+1,20),[kw rough in title]),",","."))</f>
        <v>#N/A</v>
      </c>
      <c r="L3250" s="1">
        <f>IFERROR(FIND("kW",[desc]),0)</f>
        <v>0</v>
      </c>
      <c r="M3250">
        <f t="array" ref="M3250">MIN(IFERROR(FIND(IstNumbers,E3250),""))</f>
        <v>25</v>
      </c>
      <c r="N3250" s="1" t="b">
        <f>IF([first '# in desc]&lt;[pos kw in desc],MID([desc],[pos kw in desc]-7,7))</f>
        <v>0</v>
      </c>
      <c r="O32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0" s="1" t="str">
        <f>TRIM(IF([first '# in desc]&lt;[pos kw in desc],MID([desc],[pos kw in desc]-6,6),FALSE))</f>
        <v>FALSCH</v>
      </c>
      <c r="Q3250" s="1" t="b">
        <f>IF(LEN([manuell])=0,IFERROR([kw fine in title]*1,IFERROR(SUMPRODUCT(COUNTIF(IsDigits,MID([kw in desc],ROW($A$1:$A$150),1)))=LEN([kw in desc]),#N/A)),[manuell])</f>
        <v>0</v>
      </c>
      <c r="R3250" s="1" t="str">
        <f>IF([pos kw in title]&gt;0,MID(J3250,#REF!,4),IF([first '# in title]&gt;0,MID([title],[first '# in title],3),IF([first '# in title]&gt;0,MID([desc],#REF!,3),VLOOKUP([productid],$G$2:$R$1386,8))))</f>
        <v>24D</v>
      </c>
      <c r="S3250" s="1" t="e">
        <f>IF([kw in desc]=[kw rough in title],[kw in desc]*1,IFERROR(LEFT([kw_dirty],3)*1,IFERROR(LEFT([kw_dirty],2)*1,"n.a.")))</f>
        <v>#N/A</v>
      </c>
      <c r="T3250" s="1"/>
      <c r="U3250" s="1" t="e">
        <f>VLOOKUP(Tabelle1[[#This Row],[productid]],Tabelle2[#All],2,FALSE)</f>
        <v>#N/A</v>
      </c>
    </row>
    <row r="3251" spans="1:21">
      <c r="A3251" t="s">
        <v>4405</v>
      </c>
      <c r="B3251">
        <v>1811</v>
      </c>
      <c r="C3251">
        <v>223861</v>
      </c>
      <c r="D3251" t="s">
        <v>5435</v>
      </c>
      <c r="E3251" t="s">
        <v>4943</v>
      </c>
      <c r="F3251">
        <v>18406</v>
      </c>
      <c r="G3251">
        <v>3725833</v>
      </c>
      <c r="H3251">
        <f t="shared" si="50"/>
        <v>0</v>
      </c>
      <c r="I3251">
        <f t="array" ref="I3251">MIN(IFERROR(FIND(IstNumbers,A3251),""))</f>
        <v>14</v>
      </c>
      <c r="J3251" s="1" t="e">
        <f>IF([first '# in title]&lt;[pos kw in title],MID([title],[pos kw in title]-6,6),#N/A)</f>
        <v>#N/A</v>
      </c>
      <c r="K3251" s="1" t="e">
        <f>IFERROR(MID(SUBSTITUTE([kw rough in title],",","."),FIND("(",[kw rough in title])+1,20),SUBSTITUTE(IFERROR(MID([kw rough in title],FIND(" ",[kw rough in title])+1,20),[kw rough in title]),",","."))</f>
        <v>#N/A</v>
      </c>
      <c r="L3251" s="1">
        <f>IFERROR(FIND("kW",[desc]),0)</f>
        <v>0</v>
      </c>
      <c r="M3251">
        <f t="array" ref="M3251">MIN(IFERROR(FIND(IstNumbers,E3251),""))</f>
        <v>25</v>
      </c>
      <c r="N3251" s="1" t="b">
        <f>IF([first '# in desc]&lt;[pos kw in desc],MID([desc],[pos kw in desc]-7,7))</f>
        <v>0</v>
      </c>
      <c r="O32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1" s="1" t="str">
        <f>TRIM(IF([first '# in desc]&lt;[pos kw in desc],MID([desc],[pos kw in desc]-6,6),FALSE))</f>
        <v>FALSCH</v>
      </c>
      <c r="Q3251" s="1" t="b">
        <f>IF(LEN([manuell])=0,IFERROR([kw fine in title]*1,IFERROR(SUMPRODUCT(COUNTIF(IsDigits,MID([kw in desc],ROW($A$1:$A$150),1)))=LEN([kw in desc]),#N/A)),[manuell])</f>
        <v>0</v>
      </c>
      <c r="R3251" s="1" t="str">
        <f>IF([pos kw in title]&gt;0,MID(J3251,#REF!,4),IF([first '# in title]&gt;0,MID([title],[first '# in title],3),IF([first '# in title]&gt;0,MID([desc],#REF!,3),VLOOKUP([productid],$G$2:$R$1386,8))))</f>
        <v>24D</v>
      </c>
      <c r="S3251" s="1" t="e">
        <f>IF([kw in desc]=[kw rough in title],[kw in desc]*1,IFERROR(LEFT([kw_dirty],3)*1,IFERROR(LEFT([kw_dirty],2)*1,"n.a.")))</f>
        <v>#N/A</v>
      </c>
      <c r="T3251" s="1"/>
      <c r="U3251" s="1" t="e">
        <f>VLOOKUP(Tabelle1[[#This Row],[productid]],Tabelle2[#All],2,FALSE)</f>
        <v>#N/A</v>
      </c>
    </row>
    <row r="3252" spans="1:21">
      <c r="A3252" t="s">
        <v>4405</v>
      </c>
      <c r="B3252">
        <v>1812</v>
      </c>
      <c r="C3252">
        <v>223861</v>
      </c>
      <c r="D3252" t="s">
        <v>5436</v>
      </c>
      <c r="E3252" t="s">
        <v>4037</v>
      </c>
      <c r="F3252">
        <v>18406</v>
      </c>
      <c r="G3252">
        <v>3725833</v>
      </c>
      <c r="H3252">
        <f t="shared" si="50"/>
        <v>0</v>
      </c>
      <c r="I3252">
        <f t="array" ref="I3252">MIN(IFERROR(FIND(IstNumbers,A3252),""))</f>
        <v>14</v>
      </c>
      <c r="J3252" s="1" t="e">
        <f>IF([first '# in title]&lt;[pos kw in title],MID([title],[pos kw in title]-6,6),#N/A)</f>
        <v>#N/A</v>
      </c>
      <c r="K3252" s="1" t="e">
        <f>IFERROR(MID(SUBSTITUTE([kw rough in title],",","."),FIND("(",[kw rough in title])+1,20),SUBSTITUTE(IFERROR(MID([kw rough in title],FIND(" ",[kw rough in title])+1,20),[kw rough in title]),",","."))</f>
        <v>#N/A</v>
      </c>
      <c r="L3252" s="1">
        <f>IFERROR(FIND("kW",[desc]),0)</f>
        <v>0</v>
      </c>
      <c r="M3252">
        <f t="array" ref="M3252">MIN(IFERROR(FIND(IstNumbers,E3252),""))</f>
        <v>25</v>
      </c>
      <c r="N3252" s="1" t="b">
        <f>IF([first '# in desc]&lt;[pos kw in desc],MID([desc],[pos kw in desc]-7,7))</f>
        <v>0</v>
      </c>
      <c r="O32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2" s="1" t="str">
        <f>TRIM(IF([first '# in desc]&lt;[pos kw in desc],MID([desc],[pos kw in desc]-6,6),FALSE))</f>
        <v>FALSCH</v>
      </c>
      <c r="Q3252" s="1" t="b">
        <f>IF(LEN([manuell])=0,IFERROR([kw fine in title]*1,IFERROR(SUMPRODUCT(COUNTIF(IsDigits,MID([kw in desc],ROW($A$1:$A$150),1)))=LEN([kw in desc]),#N/A)),[manuell])</f>
        <v>0</v>
      </c>
      <c r="R3252" s="1" t="str">
        <f>IF([pos kw in title]&gt;0,MID(J3252,#REF!,4),IF([first '# in title]&gt;0,MID([title],[first '# in title],3),IF([first '# in title]&gt;0,MID([desc],#REF!,3),VLOOKUP([productid],$G$2:$R$1386,8))))</f>
        <v>24D</v>
      </c>
      <c r="S3252" s="1" t="e">
        <f>IF([kw in desc]=[kw rough in title],[kw in desc]*1,IFERROR(LEFT([kw_dirty],3)*1,IFERROR(LEFT([kw_dirty],2)*1,"n.a.")))</f>
        <v>#N/A</v>
      </c>
      <c r="T3252" s="1"/>
      <c r="U3252" s="1" t="e">
        <f>VLOOKUP(Tabelle1[[#This Row],[productid]],Tabelle2[#All],2,FALSE)</f>
        <v>#N/A</v>
      </c>
    </row>
    <row r="3253" spans="1:21">
      <c r="A3253" t="s">
        <v>5437</v>
      </c>
      <c r="B3253">
        <v>2548</v>
      </c>
      <c r="C3253">
        <v>289859</v>
      </c>
      <c r="D3253" t="s">
        <v>5438</v>
      </c>
      <c r="E3253" t="s">
        <v>5439</v>
      </c>
      <c r="F3253">
        <v>18406</v>
      </c>
      <c r="G3253">
        <v>2286143</v>
      </c>
      <c r="H3253">
        <f t="shared" si="50"/>
        <v>0</v>
      </c>
      <c r="I3253">
        <f t="array" ref="I3253">MIN(IFERROR(FIND(IstNumbers,A3253),""))</f>
        <v>13</v>
      </c>
      <c r="J3253" s="1" t="e">
        <f>IF([first '# in title]&lt;[pos kw in title],MID([title],[pos kw in title]-6,6),#N/A)</f>
        <v>#N/A</v>
      </c>
      <c r="K3253" s="1" t="e">
        <f>IFERROR(MID(SUBSTITUTE([kw rough in title],",","."),FIND("(",[kw rough in title])+1,20),SUBSTITUTE(IFERROR(MID([kw rough in title],FIND(" ",[kw rough in title])+1,20),[kw rough in title]),",","."))</f>
        <v>#N/A</v>
      </c>
      <c r="L3253" s="1">
        <f>IFERROR(FIND("kW",[desc]),0)</f>
        <v>0</v>
      </c>
      <c r="M3253">
        <f t="array" ref="M3253">MIN(IFERROR(FIND(IstNumbers,E3253),""))</f>
        <v>33</v>
      </c>
      <c r="N3253" s="1" t="b">
        <f>IF([first '# in desc]&lt;[pos kw in desc],MID([desc],[pos kw in desc]-7,7))</f>
        <v>0</v>
      </c>
      <c r="O32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3" s="1" t="str">
        <f>TRIM(IF([first '# in desc]&lt;[pos kw in desc],MID([desc],[pos kw in desc]-6,6),FALSE))</f>
        <v>FALSCH</v>
      </c>
      <c r="Q3253" s="1" t="b">
        <f>IF(LEN([manuell])=0,IFERROR([kw fine in title]*1,IFERROR(SUMPRODUCT(COUNTIF(IsDigits,MID([kw in desc],ROW($A$1:$A$150),1)))=LEN([kw in desc]),#N/A)),[manuell])</f>
        <v>0</v>
      </c>
      <c r="R3253" s="1" t="str">
        <f>IF([pos kw in title]&gt;0,MID(J3253,#REF!,4),IF([first '# in title]&gt;0,MID([title],[first '# in title],3),IF([first '# in title]&gt;0,MID([desc],#REF!,3),VLOOKUP([productid],$G$2:$R$1386,8))))</f>
        <v>146</v>
      </c>
      <c r="S3253" s="1" t="e">
        <f>IF([kw in desc]=[kw rough in title],[kw in desc]*1,IFERROR(LEFT([kw_dirty],3)*1,IFERROR(LEFT([kw_dirty],2)*1,"n.a.")))</f>
        <v>#N/A</v>
      </c>
      <c r="T3253" s="1"/>
      <c r="U3253" s="1" t="e">
        <f>VLOOKUP(Tabelle1[[#This Row],[productid]],Tabelle2[#All],2,FALSE)</f>
        <v>#N/A</v>
      </c>
    </row>
    <row r="3254" spans="1:21">
      <c r="A3254" t="s">
        <v>5437</v>
      </c>
      <c r="B3254">
        <v>2549</v>
      </c>
      <c r="C3254">
        <v>289859</v>
      </c>
      <c r="D3254" t="s">
        <v>5440</v>
      </c>
      <c r="E3254" t="s">
        <v>5441</v>
      </c>
      <c r="F3254">
        <v>18406</v>
      </c>
      <c r="G3254">
        <v>2286143</v>
      </c>
      <c r="H3254">
        <f t="shared" si="50"/>
        <v>0</v>
      </c>
      <c r="I3254">
        <f t="array" ref="I3254">MIN(IFERROR(FIND(IstNumbers,A3254),""))</f>
        <v>13</v>
      </c>
      <c r="J3254" s="1" t="e">
        <f>IF([first '# in title]&lt;[pos kw in title],MID([title],[pos kw in title]-6,6),#N/A)</f>
        <v>#N/A</v>
      </c>
      <c r="K3254" s="1" t="e">
        <f>IFERROR(MID(SUBSTITUTE([kw rough in title],",","."),FIND("(",[kw rough in title])+1,20),SUBSTITUTE(IFERROR(MID([kw rough in title],FIND(" ",[kw rough in title])+1,20),[kw rough in title]),",","."))</f>
        <v>#N/A</v>
      </c>
      <c r="L3254" s="1">
        <f>IFERROR(FIND("kW",[desc]),0)</f>
        <v>0</v>
      </c>
      <c r="M3254">
        <f t="array" ref="M3254">MIN(IFERROR(FIND(IstNumbers,E3254),""))</f>
        <v>33</v>
      </c>
      <c r="N3254" s="1" t="b">
        <f>IF([first '# in desc]&lt;[pos kw in desc],MID([desc],[pos kw in desc]-7,7))</f>
        <v>0</v>
      </c>
      <c r="O32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4" s="1" t="str">
        <f>TRIM(IF([first '# in desc]&lt;[pos kw in desc],MID([desc],[pos kw in desc]-6,6),FALSE))</f>
        <v>FALSCH</v>
      </c>
      <c r="Q3254" s="1" t="b">
        <f>IF(LEN([manuell])=0,IFERROR([kw fine in title]*1,IFERROR(SUMPRODUCT(COUNTIF(IsDigits,MID([kw in desc],ROW($A$1:$A$150),1)))=LEN([kw in desc]),#N/A)),[manuell])</f>
        <v>0</v>
      </c>
      <c r="R3254" s="1" t="str">
        <f>IF([pos kw in title]&gt;0,MID(J3254,#REF!,4),IF([first '# in title]&gt;0,MID([title],[first '# in title],3),IF([first '# in title]&gt;0,MID([desc],#REF!,3),VLOOKUP([productid],$G$2:$R$1386,8))))</f>
        <v>146</v>
      </c>
      <c r="S3254" s="1" t="e">
        <f>IF([kw in desc]=[kw rough in title],[kw in desc]*1,IFERROR(LEFT([kw_dirty],3)*1,IFERROR(LEFT([kw_dirty],2)*1,"n.a.")))</f>
        <v>#N/A</v>
      </c>
      <c r="T3254" s="1"/>
      <c r="U3254" s="1" t="e">
        <f>VLOOKUP(Tabelle1[[#This Row],[productid]],Tabelle2[#All],2,FALSE)</f>
        <v>#N/A</v>
      </c>
    </row>
    <row r="3255" spans="1:21">
      <c r="A3255" t="s">
        <v>5437</v>
      </c>
      <c r="B3255">
        <v>2549</v>
      </c>
      <c r="C3255">
        <v>289859</v>
      </c>
      <c r="D3255" t="s">
        <v>5442</v>
      </c>
      <c r="E3255" t="s">
        <v>5443</v>
      </c>
      <c r="F3255">
        <v>18406</v>
      </c>
      <c r="G3255">
        <v>2286143</v>
      </c>
      <c r="H3255">
        <f t="shared" si="50"/>
        <v>0</v>
      </c>
      <c r="I3255">
        <f t="array" ref="I3255">MIN(IFERROR(FIND(IstNumbers,A3255),""))</f>
        <v>13</v>
      </c>
      <c r="J3255" s="1" t="e">
        <f>IF([first '# in title]&lt;[pos kw in title],MID([title],[pos kw in title]-6,6),#N/A)</f>
        <v>#N/A</v>
      </c>
      <c r="K3255" s="1" t="e">
        <f>IFERROR(MID(SUBSTITUTE([kw rough in title],",","."),FIND("(",[kw rough in title])+1,20),SUBSTITUTE(IFERROR(MID([kw rough in title],FIND(" ",[kw rough in title])+1,20),[kw rough in title]),",","."))</f>
        <v>#N/A</v>
      </c>
      <c r="L3255" s="1">
        <f>IFERROR(FIND("kW",[desc]),0)</f>
        <v>0</v>
      </c>
      <c r="M3255">
        <f t="array" ref="M3255">MIN(IFERROR(FIND(IstNumbers,E3255),""))</f>
        <v>33</v>
      </c>
      <c r="N3255" s="1" t="b">
        <f>IF([first '# in desc]&lt;[pos kw in desc],MID([desc],[pos kw in desc]-7,7))</f>
        <v>0</v>
      </c>
      <c r="O32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5" s="1" t="str">
        <f>TRIM(IF([first '# in desc]&lt;[pos kw in desc],MID([desc],[pos kw in desc]-6,6),FALSE))</f>
        <v>FALSCH</v>
      </c>
      <c r="Q3255" s="1" t="b">
        <f>IF(LEN([manuell])=0,IFERROR([kw fine in title]*1,IFERROR(SUMPRODUCT(COUNTIF(IsDigits,MID([kw in desc],ROW($A$1:$A$150),1)))=LEN([kw in desc]),#N/A)),[manuell])</f>
        <v>0</v>
      </c>
      <c r="R3255" s="1" t="str">
        <f>IF([pos kw in title]&gt;0,MID(J3255,#REF!,4),IF([first '# in title]&gt;0,MID([title],[first '# in title],3),IF([first '# in title]&gt;0,MID([desc],#REF!,3),VLOOKUP([productid],$G$2:$R$1386,8))))</f>
        <v>146</v>
      </c>
      <c r="S3255" s="1" t="e">
        <f>IF([kw in desc]=[kw rough in title],[kw in desc]*1,IFERROR(LEFT([kw_dirty],3)*1,IFERROR(LEFT([kw_dirty],2)*1,"n.a.")))</f>
        <v>#N/A</v>
      </c>
      <c r="T3255" s="1"/>
      <c r="U3255" s="1" t="e">
        <f>VLOOKUP(Tabelle1[[#This Row],[productid]],Tabelle2[#All],2,FALSE)</f>
        <v>#N/A</v>
      </c>
    </row>
    <row r="3256" spans="1:21">
      <c r="A3256" t="s">
        <v>5437</v>
      </c>
      <c r="B3256">
        <v>2549</v>
      </c>
      <c r="C3256">
        <v>289859</v>
      </c>
      <c r="D3256" t="s">
        <v>5444</v>
      </c>
      <c r="E3256" t="s">
        <v>5445</v>
      </c>
      <c r="F3256">
        <v>18406</v>
      </c>
      <c r="G3256">
        <v>2286143</v>
      </c>
      <c r="H3256">
        <f t="shared" si="50"/>
        <v>0</v>
      </c>
      <c r="I3256">
        <f t="array" ref="I3256">MIN(IFERROR(FIND(IstNumbers,A3256),""))</f>
        <v>13</v>
      </c>
      <c r="J3256" s="1" t="e">
        <f>IF([first '# in title]&lt;[pos kw in title],MID([title],[pos kw in title]-6,6),#N/A)</f>
        <v>#N/A</v>
      </c>
      <c r="K3256" s="1" t="e">
        <f>IFERROR(MID(SUBSTITUTE([kw rough in title],",","."),FIND("(",[kw rough in title])+1,20),SUBSTITUTE(IFERROR(MID([kw rough in title],FIND(" ",[kw rough in title])+1,20),[kw rough in title]),",","."))</f>
        <v>#N/A</v>
      </c>
      <c r="L3256" s="1">
        <f>IFERROR(FIND("kW",[desc]),0)</f>
        <v>0</v>
      </c>
      <c r="M3256">
        <f t="array" ref="M3256">MIN(IFERROR(FIND(IstNumbers,E3256),""))</f>
        <v>33</v>
      </c>
      <c r="N3256" s="1" t="b">
        <f>IF([first '# in desc]&lt;[pos kw in desc],MID([desc],[pos kw in desc]-7,7))</f>
        <v>0</v>
      </c>
      <c r="O32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6" s="1" t="str">
        <f>TRIM(IF([first '# in desc]&lt;[pos kw in desc],MID([desc],[pos kw in desc]-6,6),FALSE))</f>
        <v>FALSCH</v>
      </c>
      <c r="Q3256" s="1" t="b">
        <f>IF(LEN([manuell])=0,IFERROR([kw fine in title]*1,IFERROR(SUMPRODUCT(COUNTIF(IsDigits,MID([kw in desc],ROW($A$1:$A$150),1)))=LEN([kw in desc]),#N/A)),[manuell])</f>
        <v>0</v>
      </c>
      <c r="R3256" s="1" t="str">
        <f>IF([pos kw in title]&gt;0,MID(J3256,#REF!,4),IF([first '# in title]&gt;0,MID([title],[first '# in title],3),IF([first '# in title]&gt;0,MID([desc],#REF!,3),VLOOKUP([productid],$G$2:$R$1386,8))))</f>
        <v>146</v>
      </c>
      <c r="S3256" s="1" t="e">
        <f>IF([kw in desc]=[kw rough in title],[kw in desc]*1,IFERROR(LEFT([kw_dirty],3)*1,IFERROR(LEFT([kw_dirty],2)*1,"n.a.")))</f>
        <v>#N/A</v>
      </c>
      <c r="T3256" s="1"/>
      <c r="U3256" s="1" t="e">
        <f>VLOOKUP(Tabelle1[[#This Row],[productid]],Tabelle2[#All],2,FALSE)</f>
        <v>#N/A</v>
      </c>
    </row>
    <row r="3257" spans="1:21">
      <c r="A3257" t="s">
        <v>5437</v>
      </c>
      <c r="B3257">
        <v>2550</v>
      </c>
      <c r="C3257">
        <v>289859</v>
      </c>
      <c r="D3257" t="s">
        <v>5446</v>
      </c>
      <c r="E3257" t="s">
        <v>5447</v>
      </c>
      <c r="F3257">
        <v>18406</v>
      </c>
      <c r="G3257">
        <v>2286143</v>
      </c>
      <c r="H3257">
        <f t="shared" si="50"/>
        <v>0</v>
      </c>
      <c r="I3257">
        <f t="array" ref="I3257">MIN(IFERROR(FIND(IstNumbers,A3257),""))</f>
        <v>13</v>
      </c>
      <c r="J3257" s="1" t="e">
        <f>IF([first '# in title]&lt;[pos kw in title],MID([title],[pos kw in title]-6,6),#N/A)</f>
        <v>#N/A</v>
      </c>
      <c r="K3257" s="1" t="e">
        <f>IFERROR(MID(SUBSTITUTE([kw rough in title],",","."),FIND("(",[kw rough in title])+1,20),SUBSTITUTE(IFERROR(MID([kw rough in title],FIND(" ",[kw rough in title])+1,20),[kw rough in title]),",","."))</f>
        <v>#N/A</v>
      </c>
      <c r="L3257" s="1">
        <f>IFERROR(FIND("kW",[desc]),0)</f>
        <v>0</v>
      </c>
      <c r="M3257">
        <f t="array" ref="M3257">MIN(IFERROR(FIND(IstNumbers,E3257),""))</f>
        <v>33</v>
      </c>
      <c r="N3257" s="1" t="b">
        <f>IF([first '# in desc]&lt;[pos kw in desc],MID([desc],[pos kw in desc]-7,7))</f>
        <v>0</v>
      </c>
      <c r="O32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7" s="1" t="str">
        <f>TRIM(IF([first '# in desc]&lt;[pos kw in desc],MID([desc],[pos kw in desc]-6,6),FALSE))</f>
        <v>FALSCH</v>
      </c>
      <c r="Q3257" s="1" t="b">
        <f>IF(LEN([manuell])=0,IFERROR([kw fine in title]*1,IFERROR(SUMPRODUCT(COUNTIF(IsDigits,MID([kw in desc],ROW($A$1:$A$150),1)))=LEN([kw in desc]),#N/A)),[manuell])</f>
        <v>0</v>
      </c>
      <c r="R3257" s="1" t="str">
        <f>IF([pos kw in title]&gt;0,MID(J3257,#REF!,4),IF([first '# in title]&gt;0,MID([title],[first '# in title],3),IF([first '# in title]&gt;0,MID([desc],#REF!,3),VLOOKUP([productid],$G$2:$R$1386,8))))</f>
        <v>146</v>
      </c>
      <c r="S3257" s="1" t="e">
        <f>IF([kw in desc]=[kw rough in title],[kw in desc]*1,IFERROR(LEFT([kw_dirty],3)*1,IFERROR(LEFT([kw_dirty],2)*1,"n.a.")))</f>
        <v>#N/A</v>
      </c>
      <c r="T3257" s="1"/>
      <c r="U3257" s="1" t="e">
        <f>VLOOKUP(Tabelle1[[#This Row],[productid]],Tabelle2[#All],2,FALSE)</f>
        <v>#N/A</v>
      </c>
    </row>
    <row r="3258" spans="1:21" hidden="1">
      <c r="A3258" t="s">
        <v>5448</v>
      </c>
      <c r="B3258">
        <v>2404</v>
      </c>
      <c r="C3258">
        <v>289859</v>
      </c>
      <c r="D3258" t="s">
        <v>5449</v>
      </c>
      <c r="E3258" t="s">
        <v>4354</v>
      </c>
      <c r="F3258">
        <v>18406</v>
      </c>
      <c r="G3258">
        <v>1219746</v>
      </c>
      <c r="H3258">
        <f t="shared" si="50"/>
        <v>0</v>
      </c>
      <c r="I3258">
        <f t="array" ref="I3258">MIN(IFERROR(FIND(IstNumbers,A3258),""))</f>
        <v>0</v>
      </c>
      <c r="J3258" s="1" t="e">
        <f>IF([first '# in title]&lt;[pos kw in title],MID([title],[pos kw in title]-6,6),#N/A)</f>
        <v>#N/A</v>
      </c>
      <c r="K3258" s="1" t="e">
        <f>IFERROR(MID(SUBSTITUTE([kw rough in title],",","."),FIND("(",[kw rough in title])+1,20),SUBSTITUTE(IFERROR(MID([kw rough in title],FIND(" ",[kw rough in title])+1,20),[kw rough in title]),",","."))</f>
        <v>#N/A</v>
      </c>
      <c r="L3258" s="1">
        <f>IFERROR(FIND("kW",[desc]),0)</f>
        <v>71</v>
      </c>
      <c r="M3258">
        <f t="array" ref="M3258">MIN(IFERROR(FIND(IstNumbers,E3258),""))</f>
        <v>29</v>
      </c>
      <c r="N3258" s="1" t="str">
        <f>IF([first '# in desc]&lt;[pos kw in desc],MID([desc],[pos kw in desc]-7,7))</f>
        <v xml:space="preserve">­me 16 </v>
      </c>
      <c r="O325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58" s="1" t="str">
        <f>TRIM(IF([first '# in desc]&lt;[pos kw in desc],MID([desc],[pos kw in desc]-6,6),FALSE))</f>
        <v>me 16</v>
      </c>
      <c r="Q3258" s="1" t="b">
        <f>IF(LEN([manuell])=0,IFERROR([kw fine in title]*1,IFERROR(SUMPRODUCT(COUNTIF(IsDigits,MID([kw in desc],ROW($A$1:$A$150),1)))=LEN([kw in desc]),#N/A)),[manuell])</f>
        <v>0</v>
      </c>
      <c r="R3258" s="1" t="b">
        <f>IF([pos kw in title]&gt;0,MID(J3258,#REF!,4),IF([first '# in title]&gt;0,MID([title],[first '# in title],3),IF([first '# in title]&gt;0,MID([desc],#REF!,3),VLOOKUP([productid],$G$2:$R$1386,8))))</f>
        <v>0</v>
      </c>
      <c r="S3258" s="1" t="e">
        <f>IF([kw in desc]=[kw rough in title],[kw in desc]*1,IFERROR(LEFT([kw_dirty],3)*1,IFERROR(LEFT([kw_dirty],2)*1,"n.a.")))</f>
        <v>#N/A</v>
      </c>
      <c r="T3258" s="1"/>
      <c r="U3258" s="1">
        <f>VLOOKUP(Tabelle1[[#This Row],[productid]],Tabelle2[#All],2,FALSE)</f>
        <v>16</v>
      </c>
    </row>
    <row r="3259" spans="1:21">
      <c r="A3259" t="s">
        <v>5437</v>
      </c>
      <c r="B3259">
        <v>2553</v>
      </c>
      <c r="C3259">
        <v>289859</v>
      </c>
      <c r="D3259" t="s">
        <v>5450</v>
      </c>
      <c r="E3259" t="s">
        <v>5451</v>
      </c>
      <c r="F3259">
        <v>18406</v>
      </c>
      <c r="G3259">
        <v>2286143</v>
      </c>
      <c r="H3259">
        <f t="shared" si="50"/>
        <v>0</v>
      </c>
      <c r="I3259">
        <f t="array" ref="I3259">MIN(IFERROR(FIND(IstNumbers,A3259),""))</f>
        <v>13</v>
      </c>
      <c r="J3259" s="1" t="e">
        <f>IF([first '# in title]&lt;[pos kw in title],MID([title],[pos kw in title]-6,6),#N/A)</f>
        <v>#N/A</v>
      </c>
      <c r="K3259" s="1" t="e">
        <f>IFERROR(MID(SUBSTITUTE([kw rough in title],",","."),FIND("(",[kw rough in title])+1,20),SUBSTITUTE(IFERROR(MID([kw rough in title],FIND(" ",[kw rough in title])+1,20),[kw rough in title]),",","."))</f>
        <v>#N/A</v>
      </c>
      <c r="L3259" s="1">
        <f>IFERROR(FIND("kW",[desc]),0)</f>
        <v>0</v>
      </c>
      <c r="M3259">
        <f t="array" ref="M3259">MIN(IFERROR(FIND(IstNumbers,E3259),""))</f>
        <v>33</v>
      </c>
      <c r="N3259" s="1" t="b">
        <f>IF([first '# in desc]&lt;[pos kw in desc],MID([desc],[pos kw in desc]-7,7))</f>
        <v>0</v>
      </c>
      <c r="O32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59" s="1" t="str">
        <f>TRIM(IF([first '# in desc]&lt;[pos kw in desc],MID([desc],[pos kw in desc]-6,6),FALSE))</f>
        <v>FALSCH</v>
      </c>
      <c r="Q3259" s="1" t="b">
        <f>IF(LEN([manuell])=0,IFERROR([kw fine in title]*1,IFERROR(SUMPRODUCT(COUNTIF(IsDigits,MID([kw in desc],ROW($A$1:$A$150),1)))=LEN([kw in desc]),#N/A)),[manuell])</f>
        <v>0</v>
      </c>
      <c r="R3259" s="1" t="str">
        <f>IF([pos kw in title]&gt;0,MID(J3259,#REF!,4),IF([first '# in title]&gt;0,MID([title],[first '# in title],3),IF([first '# in title]&gt;0,MID([desc],#REF!,3),VLOOKUP([productid],$G$2:$R$1386,8))))</f>
        <v>146</v>
      </c>
      <c r="S3259" s="1" t="e">
        <f>IF([kw in desc]=[kw rough in title],[kw in desc]*1,IFERROR(LEFT([kw_dirty],3)*1,IFERROR(LEFT([kw_dirty],2)*1,"n.a.")))</f>
        <v>#N/A</v>
      </c>
      <c r="T3259" s="1"/>
      <c r="U3259" s="1" t="e">
        <f>VLOOKUP(Tabelle1[[#This Row],[productid]],Tabelle2[#All],2,FALSE)</f>
        <v>#N/A</v>
      </c>
    </row>
    <row r="3260" spans="1:21" hidden="1">
      <c r="A3260" t="s">
        <v>5448</v>
      </c>
      <c r="B3260">
        <v>2404</v>
      </c>
      <c r="C3260">
        <v>289859</v>
      </c>
      <c r="D3260" t="s">
        <v>5452</v>
      </c>
      <c r="E3260" t="s">
        <v>5063</v>
      </c>
      <c r="F3260">
        <v>18406</v>
      </c>
      <c r="G3260">
        <v>1219746</v>
      </c>
      <c r="H3260">
        <f t="shared" si="50"/>
        <v>0</v>
      </c>
      <c r="I3260">
        <f t="array" ref="I3260">MIN(IFERROR(FIND(IstNumbers,A3260),""))</f>
        <v>0</v>
      </c>
      <c r="J3260" s="1" t="e">
        <f>IF([first '# in title]&lt;[pos kw in title],MID([title],[pos kw in title]-6,6),#N/A)</f>
        <v>#N/A</v>
      </c>
      <c r="K3260" s="1" t="e">
        <f>IFERROR(MID(SUBSTITUTE([kw rough in title],",","."),FIND("(",[kw rough in title])+1,20),SUBSTITUTE(IFERROR(MID([kw rough in title],FIND(" ",[kw rough in title])+1,20),[kw rough in title]),",","."))</f>
        <v>#N/A</v>
      </c>
      <c r="L3260" s="1">
        <f>IFERROR(FIND("kW",[desc]),0)</f>
        <v>71</v>
      </c>
      <c r="M3260">
        <f t="array" ref="M3260">MIN(IFERROR(FIND(IstNumbers,E3260),""))</f>
        <v>29</v>
      </c>
      <c r="N3260" s="1" t="str">
        <f>IF([first '# in desc]&lt;[pos kw in desc],MID([desc],[pos kw in desc]-7,7))</f>
        <v xml:space="preserve">­me 16 </v>
      </c>
      <c r="O326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60" s="1" t="str">
        <f>TRIM(IF([first '# in desc]&lt;[pos kw in desc],MID([desc],[pos kw in desc]-6,6),FALSE))</f>
        <v>me 16</v>
      </c>
      <c r="Q3260" s="1" t="b">
        <f>IF(LEN([manuell])=0,IFERROR([kw fine in title]*1,IFERROR(SUMPRODUCT(COUNTIF(IsDigits,MID([kw in desc],ROW($A$1:$A$150),1)))=LEN([kw in desc]),#N/A)),[manuell])</f>
        <v>0</v>
      </c>
      <c r="R3260" s="1" t="b">
        <f>IF([pos kw in title]&gt;0,MID(J3260,#REF!,4),IF([first '# in title]&gt;0,MID([title],[first '# in title],3),IF([first '# in title]&gt;0,MID([desc],#REF!,3),VLOOKUP([productid],$G$2:$R$1386,8))))</f>
        <v>0</v>
      </c>
      <c r="S3260" s="1" t="e">
        <f>IF([kw in desc]=[kw rough in title],[kw in desc]*1,IFERROR(LEFT([kw_dirty],3)*1,IFERROR(LEFT([kw_dirty],2)*1,"n.a.")))</f>
        <v>#N/A</v>
      </c>
      <c r="T3260" s="1"/>
      <c r="U3260" s="1">
        <f>VLOOKUP(Tabelle1[[#This Row],[productid]],Tabelle2[#All],2,FALSE)</f>
        <v>16</v>
      </c>
    </row>
    <row r="3261" spans="1:21">
      <c r="A3261" t="s">
        <v>5437</v>
      </c>
      <c r="B3261">
        <v>2553</v>
      </c>
      <c r="C3261">
        <v>289859</v>
      </c>
      <c r="D3261" t="s">
        <v>5453</v>
      </c>
      <c r="E3261" t="s">
        <v>5454</v>
      </c>
      <c r="F3261">
        <v>18406</v>
      </c>
      <c r="G3261">
        <v>2286143</v>
      </c>
      <c r="H3261">
        <f t="shared" si="50"/>
        <v>0</v>
      </c>
      <c r="I3261">
        <f t="array" ref="I3261">MIN(IFERROR(FIND(IstNumbers,A3261),""))</f>
        <v>13</v>
      </c>
      <c r="J3261" s="1" t="e">
        <f>IF([first '# in title]&lt;[pos kw in title],MID([title],[pos kw in title]-6,6),#N/A)</f>
        <v>#N/A</v>
      </c>
      <c r="K3261" s="1" t="e">
        <f>IFERROR(MID(SUBSTITUTE([kw rough in title],",","."),FIND("(",[kw rough in title])+1,20),SUBSTITUTE(IFERROR(MID([kw rough in title],FIND(" ",[kw rough in title])+1,20),[kw rough in title]),",","."))</f>
        <v>#N/A</v>
      </c>
      <c r="L3261" s="1">
        <f>IFERROR(FIND("kW",[desc]),0)</f>
        <v>0</v>
      </c>
      <c r="M3261">
        <f t="array" ref="M3261">MIN(IFERROR(FIND(IstNumbers,E3261),""))</f>
        <v>33</v>
      </c>
      <c r="N3261" s="1" t="b">
        <f>IF([first '# in desc]&lt;[pos kw in desc],MID([desc],[pos kw in desc]-7,7))</f>
        <v>0</v>
      </c>
      <c r="O32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61" s="1" t="str">
        <f>TRIM(IF([first '# in desc]&lt;[pos kw in desc],MID([desc],[pos kw in desc]-6,6),FALSE))</f>
        <v>FALSCH</v>
      </c>
      <c r="Q3261" s="1" t="b">
        <f>IF(LEN([manuell])=0,IFERROR([kw fine in title]*1,IFERROR(SUMPRODUCT(COUNTIF(IsDigits,MID([kw in desc],ROW($A$1:$A$150),1)))=LEN([kw in desc]),#N/A)),[manuell])</f>
        <v>0</v>
      </c>
      <c r="R3261" s="1" t="str">
        <f>IF([pos kw in title]&gt;0,MID(J3261,#REF!,4),IF([first '# in title]&gt;0,MID([title],[first '# in title],3),IF([first '# in title]&gt;0,MID([desc],#REF!,3),VLOOKUP([productid],$G$2:$R$1386,8))))</f>
        <v>146</v>
      </c>
      <c r="S3261" s="1" t="e">
        <f>IF([kw in desc]=[kw rough in title],[kw in desc]*1,IFERROR(LEFT([kw_dirty],3)*1,IFERROR(LEFT([kw_dirty],2)*1,"n.a.")))</f>
        <v>#N/A</v>
      </c>
      <c r="T3261" s="1"/>
      <c r="U3261" s="1" t="e">
        <f>VLOOKUP(Tabelle1[[#This Row],[productid]],Tabelle2[#All],2,FALSE)</f>
        <v>#N/A</v>
      </c>
    </row>
    <row r="3262" spans="1:21" hidden="1">
      <c r="A3262" t="s">
        <v>5448</v>
      </c>
      <c r="B3262">
        <v>2404</v>
      </c>
      <c r="C3262">
        <v>289859</v>
      </c>
      <c r="D3262" t="s">
        <v>5455</v>
      </c>
      <c r="E3262" t="s">
        <v>4564</v>
      </c>
      <c r="F3262">
        <v>18406</v>
      </c>
      <c r="G3262">
        <v>1219746</v>
      </c>
      <c r="H3262">
        <f t="shared" si="50"/>
        <v>0</v>
      </c>
      <c r="I3262">
        <f t="array" ref="I3262">MIN(IFERROR(FIND(IstNumbers,A3262),""))</f>
        <v>0</v>
      </c>
      <c r="J3262" s="1" t="e">
        <f>IF([first '# in title]&lt;[pos kw in title],MID([title],[pos kw in title]-6,6),#N/A)</f>
        <v>#N/A</v>
      </c>
      <c r="K3262" s="1" t="e">
        <f>IFERROR(MID(SUBSTITUTE([kw rough in title],",","."),FIND("(",[kw rough in title])+1,20),SUBSTITUTE(IFERROR(MID([kw rough in title],FIND(" ",[kw rough in title])+1,20),[kw rough in title]),",","."))</f>
        <v>#N/A</v>
      </c>
      <c r="L3262" s="1">
        <f>IFERROR(FIND("kW",[desc]),0)</f>
        <v>71</v>
      </c>
      <c r="M3262">
        <f t="array" ref="M3262">MIN(IFERROR(FIND(IstNumbers,E3262),""))</f>
        <v>29</v>
      </c>
      <c r="N3262" s="1" t="str">
        <f>IF([first '# in desc]&lt;[pos kw in desc],MID([desc],[pos kw in desc]-7,7))</f>
        <v xml:space="preserve">­me 16 </v>
      </c>
      <c r="O326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62" s="1" t="str">
        <f>TRIM(IF([first '# in desc]&lt;[pos kw in desc],MID([desc],[pos kw in desc]-6,6),FALSE))</f>
        <v>me 16</v>
      </c>
      <c r="Q3262" s="1" t="b">
        <f>IF(LEN([manuell])=0,IFERROR([kw fine in title]*1,IFERROR(SUMPRODUCT(COUNTIF(IsDigits,MID([kw in desc],ROW($A$1:$A$150),1)))=LEN([kw in desc]),#N/A)),[manuell])</f>
        <v>0</v>
      </c>
      <c r="R3262" s="1" t="b">
        <f>IF([pos kw in title]&gt;0,MID(J3262,#REF!,4),IF([first '# in title]&gt;0,MID([title],[first '# in title],3),IF([first '# in title]&gt;0,MID([desc],#REF!,3),VLOOKUP([productid],$G$2:$R$1386,8))))</f>
        <v>0</v>
      </c>
      <c r="S3262" s="1" t="e">
        <f>IF([kw in desc]=[kw rough in title],[kw in desc]*1,IFERROR(LEFT([kw_dirty],3)*1,IFERROR(LEFT([kw_dirty],2)*1,"n.a.")))</f>
        <v>#N/A</v>
      </c>
      <c r="T3262" s="1"/>
      <c r="U3262" s="1">
        <f>VLOOKUP(Tabelle1[[#This Row],[productid]],Tabelle2[#All],2,FALSE)</f>
        <v>16</v>
      </c>
    </row>
    <row r="3263" spans="1:21">
      <c r="A3263" t="s">
        <v>5437</v>
      </c>
      <c r="B3263">
        <v>2553</v>
      </c>
      <c r="C3263">
        <v>289859</v>
      </c>
      <c r="D3263" t="s">
        <v>5456</v>
      </c>
      <c r="E3263" t="s">
        <v>5457</v>
      </c>
      <c r="F3263">
        <v>18406</v>
      </c>
      <c r="G3263">
        <v>2286143</v>
      </c>
      <c r="H3263">
        <f t="shared" si="50"/>
        <v>0</v>
      </c>
      <c r="I3263">
        <f t="array" ref="I3263">MIN(IFERROR(FIND(IstNumbers,A3263),""))</f>
        <v>13</v>
      </c>
      <c r="J3263" s="1" t="e">
        <f>IF([first '# in title]&lt;[pos kw in title],MID([title],[pos kw in title]-6,6),#N/A)</f>
        <v>#N/A</v>
      </c>
      <c r="K3263" s="1" t="e">
        <f>IFERROR(MID(SUBSTITUTE([kw rough in title],",","."),FIND("(",[kw rough in title])+1,20),SUBSTITUTE(IFERROR(MID([kw rough in title],FIND(" ",[kw rough in title])+1,20),[kw rough in title]),",","."))</f>
        <v>#N/A</v>
      </c>
      <c r="L3263" s="1">
        <f>IFERROR(FIND("kW",[desc]),0)</f>
        <v>0</v>
      </c>
      <c r="M3263">
        <f t="array" ref="M3263">MIN(IFERROR(FIND(IstNumbers,E3263),""))</f>
        <v>33</v>
      </c>
      <c r="N3263" s="1" t="b">
        <f>IF([first '# in desc]&lt;[pos kw in desc],MID([desc],[pos kw in desc]-7,7))</f>
        <v>0</v>
      </c>
      <c r="O32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63" s="1" t="str">
        <f>TRIM(IF([first '# in desc]&lt;[pos kw in desc],MID([desc],[pos kw in desc]-6,6),FALSE))</f>
        <v>FALSCH</v>
      </c>
      <c r="Q3263" s="1" t="b">
        <f>IF(LEN([manuell])=0,IFERROR([kw fine in title]*1,IFERROR(SUMPRODUCT(COUNTIF(IsDigits,MID([kw in desc],ROW($A$1:$A$150),1)))=LEN([kw in desc]),#N/A)),[manuell])</f>
        <v>0</v>
      </c>
      <c r="R3263" s="1" t="str">
        <f>IF([pos kw in title]&gt;0,MID(J3263,#REF!,4),IF([first '# in title]&gt;0,MID([title],[first '# in title],3),IF([first '# in title]&gt;0,MID([desc],#REF!,3),VLOOKUP([productid],$G$2:$R$1386,8))))</f>
        <v>146</v>
      </c>
      <c r="S3263" s="1" t="e">
        <f>IF([kw in desc]=[kw rough in title],[kw in desc]*1,IFERROR(LEFT([kw_dirty],3)*1,IFERROR(LEFT([kw_dirty],2)*1,"n.a.")))</f>
        <v>#N/A</v>
      </c>
      <c r="T3263" s="1"/>
      <c r="U3263" s="1" t="e">
        <f>VLOOKUP(Tabelle1[[#This Row],[productid]],Tabelle2[#All],2,FALSE)</f>
        <v>#N/A</v>
      </c>
    </row>
    <row r="3264" spans="1:21" hidden="1">
      <c r="A3264" t="s">
        <v>5448</v>
      </c>
      <c r="B3264">
        <v>2404</v>
      </c>
      <c r="C3264">
        <v>289859</v>
      </c>
      <c r="D3264" t="s">
        <v>5458</v>
      </c>
      <c r="E3264" t="s">
        <v>5051</v>
      </c>
      <c r="F3264">
        <v>18406</v>
      </c>
      <c r="G3264">
        <v>1219746</v>
      </c>
      <c r="H3264">
        <f t="shared" si="50"/>
        <v>0</v>
      </c>
      <c r="I3264">
        <f t="array" ref="I3264">MIN(IFERROR(FIND(IstNumbers,A3264),""))</f>
        <v>0</v>
      </c>
      <c r="J3264" s="1" t="e">
        <f>IF([first '# in title]&lt;[pos kw in title],MID([title],[pos kw in title]-6,6),#N/A)</f>
        <v>#N/A</v>
      </c>
      <c r="K3264" s="1" t="e">
        <f>IFERROR(MID(SUBSTITUTE([kw rough in title],",","."),FIND("(",[kw rough in title])+1,20),SUBSTITUTE(IFERROR(MID([kw rough in title],FIND(" ",[kw rough in title])+1,20),[kw rough in title]),",","."))</f>
        <v>#N/A</v>
      </c>
      <c r="L3264" s="1">
        <f>IFERROR(FIND("kW",[desc]),0)</f>
        <v>71</v>
      </c>
      <c r="M3264">
        <f t="array" ref="M3264">MIN(IFERROR(FIND(IstNumbers,E3264),""))</f>
        <v>29</v>
      </c>
      <c r="N3264" s="1" t="str">
        <f>IF([first '# in desc]&lt;[pos kw in desc],MID([desc],[pos kw in desc]-7,7))</f>
        <v xml:space="preserve">­me 16 </v>
      </c>
      <c r="O32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64" s="1" t="str">
        <f>TRIM(IF([first '# in desc]&lt;[pos kw in desc],MID([desc],[pos kw in desc]-6,6),FALSE))</f>
        <v>me 16</v>
      </c>
      <c r="Q3264" s="1" t="b">
        <f>IF(LEN([manuell])=0,IFERROR([kw fine in title]*1,IFERROR(SUMPRODUCT(COUNTIF(IsDigits,MID([kw in desc],ROW($A$1:$A$150),1)))=LEN([kw in desc]),#N/A)),[manuell])</f>
        <v>0</v>
      </c>
      <c r="R3264" s="1" t="b">
        <f>IF([pos kw in title]&gt;0,MID(J3264,#REF!,4),IF([first '# in title]&gt;0,MID([title],[first '# in title],3),IF([first '# in title]&gt;0,MID([desc],#REF!,3),VLOOKUP([productid],$G$2:$R$1386,8))))</f>
        <v>0</v>
      </c>
      <c r="S3264" s="1" t="e">
        <f>IF([kw in desc]=[kw rough in title],[kw in desc]*1,IFERROR(LEFT([kw_dirty],3)*1,IFERROR(LEFT([kw_dirty],2)*1,"n.a.")))</f>
        <v>#N/A</v>
      </c>
      <c r="T3264" s="1"/>
      <c r="U3264" s="1">
        <f>VLOOKUP(Tabelle1[[#This Row],[productid]],Tabelle2[#All],2,FALSE)</f>
        <v>16</v>
      </c>
    </row>
    <row r="3265" spans="1:21">
      <c r="A3265" t="s">
        <v>5437</v>
      </c>
      <c r="B3265">
        <v>2553</v>
      </c>
      <c r="C3265">
        <v>289859</v>
      </c>
      <c r="D3265" t="s">
        <v>5459</v>
      </c>
      <c r="E3265" t="s">
        <v>5460</v>
      </c>
      <c r="F3265">
        <v>18406</v>
      </c>
      <c r="G3265">
        <v>2286143</v>
      </c>
      <c r="H3265">
        <f t="shared" si="50"/>
        <v>0</v>
      </c>
      <c r="I3265">
        <f t="array" ref="I3265">MIN(IFERROR(FIND(IstNumbers,A3265),""))</f>
        <v>13</v>
      </c>
      <c r="J3265" s="1" t="e">
        <f>IF([first '# in title]&lt;[pos kw in title],MID([title],[pos kw in title]-6,6),#N/A)</f>
        <v>#N/A</v>
      </c>
      <c r="K3265" s="1" t="e">
        <f>IFERROR(MID(SUBSTITUTE([kw rough in title],",","."),FIND("(",[kw rough in title])+1,20),SUBSTITUTE(IFERROR(MID([kw rough in title],FIND(" ",[kw rough in title])+1,20),[kw rough in title]),",","."))</f>
        <v>#N/A</v>
      </c>
      <c r="L3265" s="1">
        <f>IFERROR(FIND("kW",[desc]),0)</f>
        <v>0</v>
      </c>
      <c r="M3265">
        <f t="array" ref="M3265">MIN(IFERROR(FIND(IstNumbers,E3265),""))</f>
        <v>33</v>
      </c>
      <c r="N3265" s="1" t="b">
        <f>IF([first '# in desc]&lt;[pos kw in desc],MID([desc],[pos kw in desc]-7,7))</f>
        <v>0</v>
      </c>
      <c r="O32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65" s="1" t="str">
        <f>TRIM(IF([first '# in desc]&lt;[pos kw in desc],MID([desc],[pos kw in desc]-6,6),FALSE))</f>
        <v>FALSCH</v>
      </c>
      <c r="Q3265" s="1" t="b">
        <f>IF(LEN([manuell])=0,IFERROR([kw fine in title]*1,IFERROR(SUMPRODUCT(COUNTIF(IsDigits,MID([kw in desc],ROW($A$1:$A$150),1)))=LEN([kw in desc]),#N/A)),[manuell])</f>
        <v>0</v>
      </c>
      <c r="R3265" s="1" t="str">
        <f>IF([pos kw in title]&gt;0,MID(J3265,#REF!,4),IF([first '# in title]&gt;0,MID([title],[first '# in title],3),IF([first '# in title]&gt;0,MID([desc],#REF!,3),VLOOKUP([productid],$G$2:$R$1386,8))))</f>
        <v>146</v>
      </c>
      <c r="S3265" s="1" t="e">
        <f>IF([kw in desc]=[kw rough in title],[kw in desc]*1,IFERROR(LEFT([kw_dirty],3)*1,IFERROR(LEFT([kw_dirty],2)*1,"n.a.")))</f>
        <v>#N/A</v>
      </c>
      <c r="T3265" s="1"/>
      <c r="U3265" s="1" t="e">
        <f>VLOOKUP(Tabelle1[[#This Row],[productid]],Tabelle2[#All],2,FALSE)</f>
        <v>#N/A</v>
      </c>
    </row>
    <row r="3266" spans="1:21" hidden="1">
      <c r="A3266" t="s">
        <v>5448</v>
      </c>
      <c r="B3266">
        <v>2409</v>
      </c>
      <c r="C3266">
        <v>289859</v>
      </c>
      <c r="D3266" t="s">
        <v>5461</v>
      </c>
      <c r="E3266" t="s">
        <v>5069</v>
      </c>
      <c r="F3266">
        <v>18406</v>
      </c>
      <c r="G3266">
        <v>1219746</v>
      </c>
      <c r="H3266">
        <f t="shared" si="50"/>
        <v>0</v>
      </c>
      <c r="I3266">
        <f t="array" ref="I3266">MIN(IFERROR(FIND(IstNumbers,A3266),""))</f>
        <v>0</v>
      </c>
      <c r="J3266" s="1" t="e">
        <f>IF([first '# in title]&lt;[pos kw in title],MID([title],[pos kw in title]-6,6),#N/A)</f>
        <v>#N/A</v>
      </c>
      <c r="K3266" s="1" t="e">
        <f>IFERROR(MID(SUBSTITUTE([kw rough in title],",","."),FIND("(",[kw rough in title])+1,20),SUBSTITUTE(IFERROR(MID([kw rough in title],FIND(" ",[kw rough in title])+1,20),[kw rough in title]),",","."))</f>
        <v>#N/A</v>
      </c>
      <c r="L3266" s="1">
        <f>IFERROR(FIND("kW",[desc]),0)</f>
        <v>71</v>
      </c>
      <c r="M3266">
        <f t="array" ref="M3266">MIN(IFERROR(FIND(IstNumbers,E3266),""))</f>
        <v>29</v>
      </c>
      <c r="N3266" s="1" t="str">
        <f>IF([first '# in desc]&lt;[pos kw in desc],MID([desc],[pos kw in desc]-7,7))</f>
        <v xml:space="preserve">­me 16 </v>
      </c>
      <c r="O326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66" s="1" t="str">
        <f>TRIM(IF([first '# in desc]&lt;[pos kw in desc],MID([desc],[pos kw in desc]-6,6),FALSE))</f>
        <v>me 16</v>
      </c>
      <c r="Q3266" s="1" t="b">
        <f>IF(LEN([manuell])=0,IFERROR([kw fine in title]*1,IFERROR(SUMPRODUCT(COUNTIF(IsDigits,MID([kw in desc],ROW($A$1:$A$150),1)))=LEN([kw in desc]),#N/A)),[manuell])</f>
        <v>0</v>
      </c>
      <c r="R3266" s="1" t="b">
        <f>IF([pos kw in title]&gt;0,MID(J3266,#REF!,4),IF([first '# in title]&gt;0,MID([title],[first '# in title],3),IF([first '# in title]&gt;0,MID([desc],#REF!,3),VLOOKUP([productid],$G$2:$R$1386,8))))</f>
        <v>0</v>
      </c>
      <c r="S3266" s="1" t="e">
        <f>IF([kw in desc]=[kw rough in title],[kw in desc]*1,IFERROR(LEFT([kw_dirty],3)*1,IFERROR(LEFT([kw_dirty],2)*1,"n.a.")))</f>
        <v>#N/A</v>
      </c>
      <c r="T3266" s="1"/>
      <c r="U3266" s="1">
        <f>VLOOKUP(Tabelle1[[#This Row],[productid]],Tabelle2[#All],2,FALSE)</f>
        <v>16</v>
      </c>
    </row>
    <row r="3267" spans="1:21">
      <c r="A3267" t="s">
        <v>5437</v>
      </c>
      <c r="B3267">
        <v>2553</v>
      </c>
      <c r="C3267">
        <v>289859</v>
      </c>
      <c r="D3267" t="s">
        <v>5462</v>
      </c>
      <c r="E3267" t="s">
        <v>5463</v>
      </c>
      <c r="F3267">
        <v>18406</v>
      </c>
      <c r="G3267">
        <v>2286143</v>
      </c>
      <c r="H3267">
        <f t="shared" si="50"/>
        <v>0</v>
      </c>
      <c r="I3267">
        <f t="array" ref="I3267">MIN(IFERROR(FIND(IstNumbers,A3267),""))</f>
        <v>13</v>
      </c>
      <c r="J3267" s="1" t="e">
        <f>IF([first '# in title]&lt;[pos kw in title],MID([title],[pos kw in title]-6,6),#N/A)</f>
        <v>#N/A</v>
      </c>
      <c r="K3267" s="1" t="e">
        <f>IFERROR(MID(SUBSTITUTE([kw rough in title],",","."),FIND("(",[kw rough in title])+1,20),SUBSTITUTE(IFERROR(MID([kw rough in title],FIND(" ",[kw rough in title])+1,20),[kw rough in title]),",","."))</f>
        <v>#N/A</v>
      </c>
      <c r="L3267" s="1">
        <f>IFERROR(FIND("kW",[desc]),0)</f>
        <v>0</v>
      </c>
      <c r="M3267">
        <f t="array" ref="M3267">MIN(IFERROR(FIND(IstNumbers,E3267),""))</f>
        <v>33</v>
      </c>
      <c r="N3267" s="1" t="b">
        <f>IF([first '# in desc]&lt;[pos kw in desc],MID([desc],[pos kw in desc]-7,7))</f>
        <v>0</v>
      </c>
      <c r="O32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67" s="1" t="str">
        <f>TRIM(IF([first '# in desc]&lt;[pos kw in desc],MID([desc],[pos kw in desc]-6,6),FALSE))</f>
        <v>FALSCH</v>
      </c>
      <c r="Q3267" s="1" t="b">
        <f>IF(LEN([manuell])=0,IFERROR([kw fine in title]*1,IFERROR(SUMPRODUCT(COUNTIF(IsDigits,MID([kw in desc],ROW($A$1:$A$150),1)))=LEN([kw in desc]),#N/A)),[manuell])</f>
        <v>0</v>
      </c>
      <c r="R3267" s="1" t="str">
        <f>IF([pos kw in title]&gt;0,MID(J3267,#REF!,4),IF([first '# in title]&gt;0,MID([title],[first '# in title],3),IF([first '# in title]&gt;0,MID([desc],#REF!,3),VLOOKUP([productid],$G$2:$R$1386,8))))</f>
        <v>146</v>
      </c>
      <c r="S3267" s="1" t="e">
        <f>IF([kw in desc]=[kw rough in title],[kw in desc]*1,IFERROR(LEFT([kw_dirty],3)*1,IFERROR(LEFT([kw_dirty],2)*1,"n.a.")))</f>
        <v>#N/A</v>
      </c>
      <c r="T3267" s="1"/>
      <c r="U3267" s="1" t="e">
        <f>VLOOKUP(Tabelle1[[#This Row],[productid]],Tabelle2[#All],2,FALSE)</f>
        <v>#N/A</v>
      </c>
    </row>
    <row r="3268" spans="1:21" hidden="1">
      <c r="A3268" t="s">
        <v>5448</v>
      </c>
      <c r="B3268">
        <v>2409</v>
      </c>
      <c r="C3268">
        <v>289859</v>
      </c>
      <c r="D3268" t="s">
        <v>5464</v>
      </c>
      <c r="E3268" t="s">
        <v>5079</v>
      </c>
      <c r="F3268">
        <v>18406</v>
      </c>
      <c r="G3268">
        <v>1219746</v>
      </c>
      <c r="H3268">
        <f t="shared" ref="H3268:H3331" si="51">IFERROR(FIND("kW",A3268),0)</f>
        <v>0</v>
      </c>
      <c r="I3268">
        <f t="array" ref="I3268">MIN(IFERROR(FIND(IstNumbers,A3268),""))</f>
        <v>0</v>
      </c>
      <c r="J3268" s="1" t="e">
        <f>IF([first '# in title]&lt;[pos kw in title],MID([title],[pos kw in title]-6,6),#N/A)</f>
        <v>#N/A</v>
      </c>
      <c r="K3268" s="1" t="e">
        <f>IFERROR(MID(SUBSTITUTE([kw rough in title],",","."),FIND("(",[kw rough in title])+1,20),SUBSTITUTE(IFERROR(MID([kw rough in title],FIND(" ",[kw rough in title])+1,20),[kw rough in title]),",","."))</f>
        <v>#N/A</v>
      </c>
      <c r="L3268" s="1">
        <f>IFERROR(FIND("kW",[desc]),0)</f>
        <v>71</v>
      </c>
      <c r="M3268">
        <f t="array" ref="M3268">MIN(IFERROR(FIND(IstNumbers,E3268),""))</f>
        <v>29</v>
      </c>
      <c r="N3268" s="1" t="str">
        <f>IF([first '# in desc]&lt;[pos kw in desc],MID([desc],[pos kw in desc]-7,7))</f>
        <v xml:space="preserve">­me 16 </v>
      </c>
      <c r="O326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68" s="1" t="str">
        <f>TRIM(IF([first '# in desc]&lt;[pos kw in desc],MID([desc],[pos kw in desc]-6,6),FALSE))</f>
        <v>me 16</v>
      </c>
      <c r="Q3268" s="1" t="b">
        <f>IF(LEN([manuell])=0,IFERROR([kw fine in title]*1,IFERROR(SUMPRODUCT(COUNTIF(IsDigits,MID([kw in desc],ROW($A$1:$A$150),1)))=LEN([kw in desc]),#N/A)),[manuell])</f>
        <v>0</v>
      </c>
      <c r="R3268" s="1" t="b">
        <f>IF([pos kw in title]&gt;0,MID(J3268,#REF!,4),IF([first '# in title]&gt;0,MID([title],[first '# in title],3),IF([first '# in title]&gt;0,MID([desc],#REF!,3),VLOOKUP([productid],$G$2:$R$1386,8))))</f>
        <v>0</v>
      </c>
      <c r="S3268" s="1" t="e">
        <f>IF([kw in desc]=[kw rough in title],[kw in desc]*1,IFERROR(LEFT([kw_dirty],3)*1,IFERROR(LEFT([kw_dirty],2)*1,"n.a.")))</f>
        <v>#N/A</v>
      </c>
      <c r="T3268" s="1"/>
      <c r="U3268" s="1">
        <f>VLOOKUP(Tabelle1[[#This Row],[productid]],Tabelle2[#All],2,FALSE)</f>
        <v>16</v>
      </c>
    </row>
    <row r="3269" spans="1:21">
      <c r="A3269" t="s">
        <v>5437</v>
      </c>
      <c r="B3269">
        <v>2554</v>
      </c>
      <c r="C3269">
        <v>289859</v>
      </c>
      <c r="D3269" t="s">
        <v>5465</v>
      </c>
      <c r="E3269" t="s">
        <v>5466</v>
      </c>
      <c r="F3269">
        <v>18406</v>
      </c>
      <c r="G3269">
        <v>2286143</v>
      </c>
      <c r="H3269">
        <f t="shared" si="51"/>
        <v>0</v>
      </c>
      <c r="I3269">
        <f t="array" ref="I3269">MIN(IFERROR(FIND(IstNumbers,A3269),""))</f>
        <v>13</v>
      </c>
      <c r="J3269" s="1" t="e">
        <f>IF([first '# in title]&lt;[pos kw in title],MID([title],[pos kw in title]-6,6),#N/A)</f>
        <v>#N/A</v>
      </c>
      <c r="K3269" s="1" t="e">
        <f>IFERROR(MID(SUBSTITUTE([kw rough in title],",","."),FIND("(",[kw rough in title])+1,20),SUBSTITUTE(IFERROR(MID([kw rough in title],FIND(" ",[kw rough in title])+1,20),[kw rough in title]),",","."))</f>
        <v>#N/A</v>
      </c>
      <c r="L3269" s="1">
        <f>IFERROR(FIND("kW",[desc]),0)</f>
        <v>0</v>
      </c>
      <c r="M3269">
        <f t="array" ref="M3269">MIN(IFERROR(FIND(IstNumbers,E3269),""))</f>
        <v>33</v>
      </c>
      <c r="N3269" s="1" t="b">
        <f>IF([first '# in desc]&lt;[pos kw in desc],MID([desc],[pos kw in desc]-7,7))</f>
        <v>0</v>
      </c>
      <c r="O32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69" s="1" t="str">
        <f>TRIM(IF([first '# in desc]&lt;[pos kw in desc],MID([desc],[pos kw in desc]-6,6),FALSE))</f>
        <v>FALSCH</v>
      </c>
      <c r="Q3269" s="1" t="b">
        <f>IF(LEN([manuell])=0,IFERROR([kw fine in title]*1,IFERROR(SUMPRODUCT(COUNTIF(IsDigits,MID([kw in desc],ROW($A$1:$A$150),1)))=LEN([kw in desc]),#N/A)),[manuell])</f>
        <v>0</v>
      </c>
      <c r="R3269" s="1" t="str">
        <f>IF([pos kw in title]&gt;0,MID(J3269,#REF!,4),IF([first '# in title]&gt;0,MID([title],[first '# in title],3),IF([first '# in title]&gt;0,MID([desc],#REF!,3),VLOOKUP([productid],$G$2:$R$1386,8))))</f>
        <v>146</v>
      </c>
      <c r="S3269" s="1" t="e">
        <f>IF([kw in desc]=[kw rough in title],[kw in desc]*1,IFERROR(LEFT([kw_dirty],3)*1,IFERROR(LEFT([kw_dirty],2)*1,"n.a.")))</f>
        <v>#N/A</v>
      </c>
      <c r="T3269" s="1"/>
      <c r="U3269" s="1" t="e">
        <f>VLOOKUP(Tabelle1[[#This Row],[productid]],Tabelle2[#All],2,FALSE)</f>
        <v>#N/A</v>
      </c>
    </row>
    <row r="3270" spans="1:21" hidden="1">
      <c r="A3270" t="s">
        <v>5448</v>
      </c>
      <c r="B3270">
        <v>2409</v>
      </c>
      <c r="C3270">
        <v>289859</v>
      </c>
      <c r="D3270" t="s">
        <v>5467</v>
      </c>
      <c r="E3270" t="s">
        <v>5085</v>
      </c>
      <c r="F3270">
        <v>18406</v>
      </c>
      <c r="G3270">
        <v>1219746</v>
      </c>
      <c r="H3270">
        <f t="shared" si="51"/>
        <v>0</v>
      </c>
      <c r="I3270">
        <f t="array" ref="I3270">MIN(IFERROR(FIND(IstNumbers,A3270),""))</f>
        <v>0</v>
      </c>
      <c r="J3270" s="1" t="e">
        <f>IF([first '# in title]&lt;[pos kw in title],MID([title],[pos kw in title]-6,6),#N/A)</f>
        <v>#N/A</v>
      </c>
      <c r="K3270" s="1" t="e">
        <f>IFERROR(MID(SUBSTITUTE([kw rough in title],",","."),FIND("(",[kw rough in title])+1,20),SUBSTITUTE(IFERROR(MID([kw rough in title],FIND(" ",[kw rough in title])+1,20),[kw rough in title]),",","."))</f>
        <v>#N/A</v>
      </c>
      <c r="L3270" s="1">
        <f>IFERROR(FIND("kW",[desc]),0)</f>
        <v>71</v>
      </c>
      <c r="M3270">
        <f t="array" ref="M3270">MIN(IFERROR(FIND(IstNumbers,E3270),""))</f>
        <v>29</v>
      </c>
      <c r="N3270" s="1" t="str">
        <f>IF([first '# in desc]&lt;[pos kw in desc],MID([desc],[pos kw in desc]-7,7))</f>
        <v xml:space="preserve">­me 16 </v>
      </c>
      <c r="O327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70" s="1" t="str">
        <f>TRIM(IF([first '# in desc]&lt;[pos kw in desc],MID([desc],[pos kw in desc]-6,6),FALSE))</f>
        <v>me 16</v>
      </c>
      <c r="Q3270" s="1" t="b">
        <f>IF(LEN([manuell])=0,IFERROR([kw fine in title]*1,IFERROR(SUMPRODUCT(COUNTIF(IsDigits,MID([kw in desc],ROW($A$1:$A$150),1)))=LEN([kw in desc]),#N/A)),[manuell])</f>
        <v>0</v>
      </c>
      <c r="R3270" s="1" t="b">
        <f>IF([pos kw in title]&gt;0,MID(J3270,#REF!,4),IF([first '# in title]&gt;0,MID([title],[first '# in title],3),IF([first '# in title]&gt;0,MID([desc],#REF!,3),VLOOKUP([productid],$G$2:$R$1386,8))))</f>
        <v>0</v>
      </c>
      <c r="S3270" s="1" t="e">
        <f>IF([kw in desc]=[kw rough in title],[kw in desc]*1,IFERROR(LEFT([kw_dirty],3)*1,IFERROR(LEFT([kw_dirty],2)*1,"n.a.")))</f>
        <v>#N/A</v>
      </c>
      <c r="T3270" s="1"/>
      <c r="U3270" s="1">
        <f>VLOOKUP(Tabelle1[[#This Row],[productid]],Tabelle2[#All],2,FALSE)</f>
        <v>16</v>
      </c>
    </row>
    <row r="3271" spans="1:21">
      <c r="A3271" t="s">
        <v>5437</v>
      </c>
      <c r="B3271">
        <v>2554</v>
      </c>
      <c r="C3271">
        <v>289859</v>
      </c>
      <c r="D3271" t="s">
        <v>5468</v>
      </c>
      <c r="E3271" t="s">
        <v>5469</v>
      </c>
      <c r="F3271">
        <v>18406</v>
      </c>
      <c r="G3271">
        <v>2286143</v>
      </c>
      <c r="H3271">
        <f t="shared" si="51"/>
        <v>0</v>
      </c>
      <c r="I3271">
        <f t="array" ref="I3271">MIN(IFERROR(FIND(IstNumbers,A3271),""))</f>
        <v>13</v>
      </c>
      <c r="J3271" s="1" t="e">
        <f>IF([first '# in title]&lt;[pos kw in title],MID([title],[pos kw in title]-6,6),#N/A)</f>
        <v>#N/A</v>
      </c>
      <c r="K3271" s="1" t="e">
        <f>IFERROR(MID(SUBSTITUTE([kw rough in title],",","."),FIND("(",[kw rough in title])+1,20),SUBSTITUTE(IFERROR(MID([kw rough in title],FIND(" ",[kw rough in title])+1,20),[kw rough in title]),",","."))</f>
        <v>#N/A</v>
      </c>
      <c r="L3271" s="1">
        <f>IFERROR(FIND("kW",[desc]),0)</f>
        <v>0</v>
      </c>
      <c r="M3271">
        <f t="array" ref="M3271">MIN(IFERROR(FIND(IstNumbers,E3271),""))</f>
        <v>33</v>
      </c>
      <c r="N3271" s="1" t="b">
        <f>IF([first '# in desc]&lt;[pos kw in desc],MID([desc],[pos kw in desc]-7,7))</f>
        <v>0</v>
      </c>
      <c r="O32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71" s="1" t="str">
        <f>TRIM(IF([first '# in desc]&lt;[pos kw in desc],MID([desc],[pos kw in desc]-6,6),FALSE))</f>
        <v>FALSCH</v>
      </c>
      <c r="Q3271" s="1" t="b">
        <f>IF(LEN([manuell])=0,IFERROR([kw fine in title]*1,IFERROR(SUMPRODUCT(COUNTIF(IsDigits,MID([kw in desc],ROW($A$1:$A$150),1)))=LEN([kw in desc]),#N/A)),[manuell])</f>
        <v>0</v>
      </c>
      <c r="R3271" s="1" t="str">
        <f>IF([pos kw in title]&gt;0,MID(J3271,#REF!,4),IF([first '# in title]&gt;0,MID([title],[first '# in title],3),IF([first '# in title]&gt;0,MID([desc],#REF!,3),VLOOKUP([productid],$G$2:$R$1386,8))))</f>
        <v>146</v>
      </c>
      <c r="S3271" s="1" t="e">
        <f>IF([kw in desc]=[kw rough in title],[kw in desc]*1,IFERROR(LEFT([kw_dirty],3)*1,IFERROR(LEFT([kw_dirty],2)*1,"n.a.")))</f>
        <v>#N/A</v>
      </c>
      <c r="T3271" s="1"/>
      <c r="U3271" s="1" t="e">
        <f>VLOOKUP(Tabelle1[[#This Row],[productid]],Tabelle2[#All],2,FALSE)</f>
        <v>#N/A</v>
      </c>
    </row>
    <row r="3272" spans="1:21" hidden="1">
      <c r="A3272" t="s">
        <v>5448</v>
      </c>
      <c r="B3272">
        <v>2409</v>
      </c>
      <c r="C3272">
        <v>289859</v>
      </c>
      <c r="D3272" t="s">
        <v>5470</v>
      </c>
      <c r="E3272" t="s">
        <v>5097</v>
      </c>
      <c r="F3272">
        <v>18406</v>
      </c>
      <c r="G3272">
        <v>1219746</v>
      </c>
      <c r="H3272">
        <f t="shared" si="51"/>
        <v>0</v>
      </c>
      <c r="I3272">
        <f t="array" ref="I3272">MIN(IFERROR(FIND(IstNumbers,A3272),""))</f>
        <v>0</v>
      </c>
      <c r="J3272" s="1" t="e">
        <f>IF([first '# in title]&lt;[pos kw in title],MID([title],[pos kw in title]-6,6),#N/A)</f>
        <v>#N/A</v>
      </c>
      <c r="K3272" s="1" t="e">
        <f>IFERROR(MID(SUBSTITUTE([kw rough in title],",","."),FIND("(",[kw rough in title])+1,20),SUBSTITUTE(IFERROR(MID([kw rough in title],FIND(" ",[kw rough in title])+1,20),[kw rough in title]),",","."))</f>
        <v>#N/A</v>
      </c>
      <c r="L3272" s="1">
        <f>IFERROR(FIND("kW",[desc]),0)</f>
        <v>71</v>
      </c>
      <c r="M3272">
        <f t="array" ref="M3272">MIN(IFERROR(FIND(IstNumbers,E3272),""))</f>
        <v>29</v>
      </c>
      <c r="N3272" s="1" t="str">
        <f>IF([first '# in desc]&lt;[pos kw in desc],MID([desc],[pos kw in desc]-7,7))</f>
        <v xml:space="preserve">­me 16 </v>
      </c>
      <c r="O327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72" s="1" t="str">
        <f>TRIM(IF([first '# in desc]&lt;[pos kw in desc],MID([desc],[pos kw in desc]-6,6),FALSE))</f>
        <v>me 16</v>
      </c>
      <c r="Q3272" s="1" t="b">
        <f>IF(LEN([manuell])=0,IFERROR([kw fine in title]*1,IFERROR(SUMPRODUCT(COUNTIF(IsDigits,MID([kw in desc],ROW($A$1:$A$150),1)))=LEN([kw in desc]),#N/A)),[manuell])</f>
        <v>0</v>
      </c>
      <c r="R3272" s="1" t="b">
        <f>IF([pos kw in title]&gt;0,MID(J3272,#REF!,4),IF([first '# in title]&gt;0,MID([title],[first '# in title],3),IF([first '# in title]&gt;0,MID([desc],#REF!,3),VLOOKUP([productid],$G$2:$R$1386,8))))</f>
        <v>0</v>
      </c>
      <c r="S3272" s="1" t="e">
        <f>IF([kw in desc]=[kw rough in title],[kw in desc]*1,IFERROR(LEFT([kw_dirty],3)*1,IFERROR(LEFT([kw_dirty],2)*1,"n.a.")))</f>
        <v>#N/A</v>
      </c>
      <c r="T3272" s="1"/>
      <c r="U3272" s="1">
        <f>VLOOKUP(Tabelle1[[#This Row],[productid]],Tabelle2[#All],2,FALSE)</f>
        <v>16</v>
      </c>
    </row>
    <row r="3273" spans="1:21">
      <c r="A3273" t="s">
        <v>5437</v>
      </c>
      <c r="B3273">
        <v>2558</v>
      </c>
      <c r="C3273">
        <v>289859</v>
      </c>
      <c r="D3273" t="s">
        <v>5471</v>
      </c>
      <c r="E3273" t="s">
        <v>5472</v>
      </c>
      <c r="F3273">
        <v>18406</v>
      </c>
      <c r="G3273">
        <v>2286143</v>
      </c>
      <c r="H3273">
        <f t="shared" si="51"/>
        <v>0</v>
      </c>
      <c r="I3273">
        <f t="array" ref="I3273">MIN(IFERROR(FIND(IstNumbers,A3273),""))</f>
        <v>13</v>
      </c>
      <c r="J3273" s="1" t="e">
        <f>IF([first '# in title]&lt;[pos kw in title],MID([title],[pos kw in title]-6,6),#N/A)</f>
        <v>#N/A</v>
      </c>
      <c r="K3273" s="1" t="e">
        <f>IFERROR(MID(SUBSTITUTE([kw rough in title],",","."),FIND("(",[kw rough in title])+1,20),SUBSTITUTE(IFERROR(MID([kw rough in title],FIND(" ",[kw rough in title])+1,20),[kw rough in title]),",","."))</f>
        <v>#N/A</v>
      </c>
      <c r="L3273" s="1">
        <f>IFERROR(FIND("kW",[desc]),0)</f>
        <v>0</v>
      </c>
      <c r="M3273">
        <f t="array" ref="M3273">MIN(IFERROR(FIND(IstNumbers,E3273),""))</f>
        <v>33</v>
      </c>
      <c r="N3273" s="1" t="b">
        <f>IF([first '# in desc]&lt;[pos kw in desc],MID([desc],[pos kw in desc]-7,7))</f>
        <v>0</v>
      </c>
      <c r="O32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73" s="1" t="str">
        <f>TRIM(IF([first '# in desc]&lt;[pos kw in desc],MID([desc],[pos kw in desc]-6,6),FALSE))</f>
        <v>FALSCH</v>
      </c>
      <c r="Q3273" s="1" t="b">
        <f>IF(LEN([manuell])=0,IFERROR([kw fine in title]*1,IFERROR(SUMPRODUCT(COUNTIF(IsDigits,MID([kw in desc],ROW($A$1:$A$150),1)))=LEN([kw in desc]),#N/A)),[manuell])</f>
        <v>0</v>
      </c>
      <c r="R3273" s="1" t="str">
        <f>IF([pos kw in title]&gt;0,MID(J3273,#REF!,4),IF([first '# in title]&gt;0,MID([title],[first '# in title],3),IF([first '# in title]&gt;0,MID([desc],#REF!,3),VLOOKUP([productid],$G$2:$R$1386,8))))</f>
        <v>146</v>
      </c>
      <c r="S3273" s="1" t="e">
        <f>IF([kw in desc]=[kw rough in title],[kw in desc]*1,IFERROR(LEFT([kw_dirty],3)*1,IFERROR(LEFT([kw_dirty],2)*1,"n.a.")))</f>
        <v>#N/A</v>
      </c>
      <c r="T3273" s="1"/>
      <c r="U3273" s="1" t="e">
        <f>VLOOKUP(Tabelle1[[#This Row],[productid]],Tabelle2[#All],2,FALSE)</f>
        <v>#N/A</v>
      </c>
    </row>
    <row r="3274" spans="1:21" hidden="1">
      <c r="A3274" t="s">
        <v>5473</v>
      </c>
      <c r="B3274">
        <v>3420</v>
      </c>
      <c r="C3274">
        <v>289859</v>
      </c>
      <c r="D3274" t="s">
        <v>5474</v>
      </c>
      <c r="E3274" t="s">
        <v>5475</v>
      </c>
      <c r="F3274">
        <v>18406</v>
      </c>
      <c r="G3274">
        <v>1750863</v>
      </c>
      <c r="H3274">
        <f t="shared" si="51"/>
        <v>0</v>
      </c>
      <c r="I3274">
        <f t="array" ref="I3274">MIN(IFERROR(FIND(IstNumbers,A3274),""))</f>
        <v>21</v>
      </c>
      <c r="J3274" s="1" t="e">
        <f>IF([first '# in title]&lt;[pos kw in title],MID([title],[pos kw in title]-6,6),#N/A)</f>
        <v>#N/A</v>
      </c>
      <c r="K3274" s="1" t="e">
        <f>IFERROR(MID(SUBSTITUTE([kw rough in title],",","."),FIND("(",[kw rough in title])+1,20),SUBSTITUTE(IFERROR(MID([kw rough in title],FIND(" ",[kw rough in title])+1,20),[kw rough in title]),",","."))</f>
        <v>#N/A</v>
      </c>
      <c r="L3274" s="1">
        <f>IFERROR(FIND("kW",[desc]),0)</f>
        <v>70</v>
      </c>
      <c r="M3274">
        <f t="array" ref="M3274">MIN(IFERROR(FIND(IstNumbers,E3274),""))</f>
        <v>34</v>
      </c>
      <c r="N3274" s="1" t="str">
        <f>IF([first '# in desc]&lt;[pos kw in desc],MID([desc],[pos kw in desc]-7,7))</f>
        <v xml:space="preserve">­me 42 </v>
      </c>
      <c r="O32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74" s="1" t="str">
        <f>TRIM(IF([first '# in desc]&lt;[pos kw in desc],MID([desc],[pos kw in desc]-6,6),FALSE))</f>
        <v>me 42</v>
      </c>
      <c r="Q3274" s="1" t="b">
        <f>IF(LEN([manuell])=0,IFERROR([kw fine in title]*1,IFERROR(SUMPRODUCT(COUNTIF(IsDigits,MID([kw in desc],ROW($A$1:$A$150),1)))=LEN([kw in desc]),#N/A)),[manuell])</f>
        <v>0</v>
      </c>
      <c r="R3274" s="1" t="str">
        <f>IF([pos kw in title]&gt;0,MID(J3274,#REF!,4),IF([first '# in title]&gt;0,MID([title],[first '# in title],3),IF([first '# in title]&gt;0,MID([desc],#REF!,3),VLOOKUP([productid],$G$2:$R$1386,8))))</f>
        <v xml:space="preserve">42 </v>
      </c>
      <c r="S3274" s="1" t="e">
        <f>IF([kw in desc]=[kw rough in title],[kw in desc]*1,IFERROR(LEFT([kw_dirty],3)*1,IFERROR(LEFT([kw_dirty],2)*1,"n.a.")))</f>
        <v>#N/A</v>
      </c>
      <c r="T3274" s="1"/>
      <c r="U3274" s="1">
        <f>VLOOKUP(Tabelle1[[#This Row],[productid]],Tabelle2[#All],2,FALSE)</f>
        <v>42</v>
      </c>
    </row>
    <row r="3275" spans="1:21" hidden="1">
      <c r="A3275" t="s">
        <v>5448</v>
      </c>
      <c r="B3275">
        <v>2409</v>
      </c>
      <c r="C3275">
        <v>289859</v>
      </c>
      <c r="D3275" t="s">
        <v>5476</v>
      </c>
      <c r="E3275" t="s">
        <v>5091</v>
      </c>
      <c r="F3275">
        <v>18406</v>
      </c>
      <c r="G3275">
        <v>1219746</v>
      </c>
      <c r="H3275">
        <f t="shared" si="51"/>
        <v>0</v>
      </c>
      <c r="I3275">
        <f t="array" ref="I3275">MIN(IFERROR(FIND(IstNumbers,A3275),""))</f>
        <v>0</v>
      </c>
      <c r="J3275" s="1" t="e">
        <f>IF([first '# in title]&lt;[pos kw in title],MID([title],[pos kw in title]-6,6),#N/A)</f>
        <v>#N/A</v>
      </c>
      <c r="K3275" s="1" t="e">
        <f>IFERROR(MID(SUBSTITUTE([kw rough in title],",","."),FIND("(",[kw rough in title])+1,20),SUBSTITUTE(IFERROR(MID([kw rough in title],FIND(" ",[kw rough in title])+1,20),[kw rough in title]),",","."))</f>
        <v>#N/A</v>
      </c>
      <c r="L3275" s="1">
        <f>IFERROR(FIND("kW",[desc]),0)</f>
        <v>71</v>
      </c>
      <c r="M3275">
        <f t="array" ref="M3275">MIN(IFERROR(FIND(IstNumbers,E3275),""))</f>
        <v>29</v>
      </c>
      <c r="N3275" s="1" t="str">
        <f>IF([first '# in desc]&lt;[pos kw in desc],MID([desc],[pos kw in desc]-7,7))</f>
        <v xml:space="preserve">­me 16 </v>
      </c>
      <c r="O327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75" s="1" t="str">
        <f>TRIM(IF([first '# in desc]&lt;[pos kw in desc],MID([desc],[pos kw in desc]-6,6),FALSE))</f>
        <v>me 16</v>
      </c>
      <c r="Q3275" s="1" t="b">
        <f>IF(LEN([manuell])=0,IFERROR([kw fine in title]*1,IFERROR(SUMPRODUCT(COUNTIF(IsDigits,MID([kw in desc],ROW($A$1:$A$150),1)))=LEN([kw in desc]),#N/A)),[manuell])</f>
        <v>0</v>
      </c>
      <c r="R3275" s="1" t="b">
        <f>IF([pos kw in title]&gt;0,MID(J3275,#REF!,4),IF([first '# in title]&gt;0,MID([title],[first '# in title],3),IF([first '# in title]&gt;0,MID([desc],#REF!,3),VLOOKUP([productid],$G$2:$R$1386,8))))</f>
        <v>0</v>
      </c>
      <c r="S3275" s="1" t="e">
        <f>IF([kw in desc]=[kw rough in title],[kw in desc]*1,IFERROR(LEFT([kw_dirty],3)*1,IFERROR(LEFT([kw_dirty],2)*1,"n.a.")))</f>
        <v>#N/A</v>
      </c>
      <c r="T3275" s="1"/>
      <c r="U3275" s="1">
        <f>VLOOKUP(Tabelle1[[#This Row],[productid]],Tabelle2[#All],2,FALSE)</f>
        <v>16</v>
      </c>
    </row>
    <row r="3276" spans="1:21">
      <c r="A3276" t="s">
        <v>5437</v>
      </c>
      <c r="B3276">
        <v>2558</v>
      </c>
      <c r="C3276">
        <v>289859</v>
      </c>
      <c r="D3276" t="s">
        <v>5477</v>
      </c>
      <c r="E3276" t="s">
        <v>5478</v>
      </c>
      <c r="F3276">
        <v>18406</v>
      </c>
      <c r="G3276">
        <v>2286143</v>
      </c>
      <c r="H3276">
        <f t="shared" si="51"/>
        <v>0</v>
      </c>
      <c r="I3276">
        <f t="array" ref="I3276">MIN(IFERROR(FIND(IstNumbers,A3276),""))</f>
        <v>13</v>
      </c>
      <c r="J3276" s="1" t="e">
        <f>IF([first '# in title]&lt;[pos kw in title],MID([title],[pos kw in title]-6,6),#N/A)</f>
        <v>#N/A</v>
      </c>
      <c r="K3276" s="1" t="e">
        <f>IFERROR(MID(SUBSTITUTE([kw rough in title],",","."),FIND("(",[kw rough in title])+1,20),SUBSTITUTE(IFERROR(MID([kw rough in title],FIND(" ",[kw rough in title])+1,20),[kw rough in title]),",","."))</f>
        <v>#N/A</v>
      </c>
      <c r="L3276" s="1">
        <f>IFERROR(FIND("kW",[desc]),0)</f>
        <v>0</v>
      </c>
      <c r="M3276">
        <f t="array" ref="M3276">MIN(IFERROR(FIND(IstNumbers,E3276),""))</f>
        <v>33</v>
      </c>
      <c r="N3276" s="1" t="b">
        <f>IF([first '# in desc]&lt;[pos kw in desc],MID([desc],[pos kw in desc]-7,7))</f>
        <v>0</v>
      </c>
      <c r="O32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76" s="1" t="str">
        <f>TRIM(IF([first '# in desc]&lt;[pos kw in desc],MID([desc],[pos kw in desc]-6,6),FALSE))</f>
        <v>FALSCH</v>
      </c>
      <c r="Q3276" s="1" t="b">
        <f>IF(LEN([manuell])=0,IFERROR([kw fine in title]*1,IFERROR(SUMPRODUCT(COUNTIF(IsDigits,MID([kw in desc],ROW($A$1:$A$150),1)))=LEN([kw in desc]),#N/A)),[manuell])</f>
        <v>0</v>
      </c>
      <c r="R3276" s="1" t="str">
        <f>IF([pos kw in title]&gt;0,MID(J3276,#REF!,4),IF([first '# in title]&gt;0,MID([title],[first '# in title],3),IF([first '# in title]&gt;0,MID([desc],#REF!,3),VLOOKUP([productid],$G$2:$R$1386,8))))</f>
        <v>146</v>
      </c>
      <c r="S3276" s="1" t="e">
        <f>IF([kw in desc]=[kw rough in title],[kw in desc]*1,IFERROR(LEFT([kw_dirty],3)*1,IFERROR(LEFT([kw_dirty],2)*1,"n.a.")))</f>
        <v>#N/A</v>
      </c>
      <c r="T3276" s="1"/>
      <c r="U3276" s="1" t="e">
        <f>VLOOKUP(Tabelle1[[#This Row],[productid]],Tabelle2[#All],2,FALSE)</f>
        <v>#N/A</v>
      </c>
    </row>
    <row r="3277" spans="1:21" hidden="1">
      <c r="A3277" t="s">
        <v>5473</v>
      </c>
      <c r="B3277">
        <v>3420</v>
      </c>
      <c r="C3277">
        <v>289859</v>
      </c>
      <c r="D3277" t="s">
        <v>5479</v>
      </c>
      <c r="E3277" t="s">
        <v>4895</v>
      </c>
      <c r="F3277">
        <v>18406</v>
      </c>
      <c r="G3277">
        <v>1750863</v>
      </c>
      <c r="H3277">
        <f t="shared" si="51"/>
        <v>0</v>
      </c>
      <c r="I3277">
        <f t="array" ref="I3277">MIN(IFERROR(FIND(IstNumbers,A3277),""))</f>
        <v>21</v>
      </c>
      <c r="J3277" s="1" t="e">
        <f>IF([first '# in title]&lt;[pos kw in title],MID([title],[pos kw in title]-6,6),#N/A)</f>
        <v>#N/A</v>
      </c>
      <c r="K3277" s="1" t="e">
        <f>IFERROR(MID(SUBSTITUTE([kw rough in title],",","."),FIND("(",[kw rough in title])+1,20),SUBSTITUTE(IFERROR(MID([kw rough in title],FIND(" ",[kw rough in title])+1,20),[kw rough in title]),",","."))</f>
        <v>#N/A</v>
      </c>
      <c r="L3277" s="1">
        <f>IFERROR(FIND("kW",[desc]),0)</f>
        <v>70</v>
      </c>
      <c r="M3277">
        <f t="array" ref="M3277">MIN(IFERROR(FIND(IstNumbers,E3277),""))</f>
        <v>34</v>
      </c>
      <c r="N3277" s="1" t="str">
        <f>IF([first '# in desc]&lt;[pos kw in desc],MID([desc],[pos kw in desc]-7,7))</f>
        <v xml:space="preserve">­me 42 </v>
      </c>
      <c r="O32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77" s="1" t="str">
        <f>TRIM(IF([first '# in desc]&lt;[pos kw in desc],MID([desc],[pos kw in desc]-6,6),FALSE))</f>
        <v>me 42</v>
      </c>
      <c r="Q3277" s="1" t="b">
        <f>IF(LEN([manuell])=0,IFERROR([kw fine in title]*1,IFERROR(SUMPRODUCT(COUNTIF(IsDigits,MID([kw in desc],ROW($A$1:$A$150),1)))=LEN([kw in desc]),#N/A)),[manuell])</f>
        <v>0</v>
      </c>
      <c r="R3277" s="1" t="str">
        <f>IF([pos kw in title]&gt;0,MID(J3277,#REF!,4),IF([first '# in title]&gt;0,MID([title],[first '# in title],3),IF([first '# in title]&gt;0,MID([desc],#REF!,3),VLOOKUP([productid],$G$2:$R$1386,8))))</f>
        <v xml:space="preserve">42 </v>
      </c>
      <c r="S3277" s="1" t="e">
        <f>IF([kw in desc]=[kw rough in title],[kw in desc]*1,IFERROR(LEFT([kw_dirty],3)*1,IFERROR(LEFT([kw_dirty],2)*1,"n.a.")))</f>
        <v>#N/A</v>
      </c>
      <c r="T3277" s="1"/>
      <c r="U3277" s="1">
        <f>VLOOKUP(Tabelle1[[#This Row],[productid]],Tabelle2[#All],2,FALSE)</f>
        <v>42</v>
      </c>
    </row>
    <row r="3278" spans="1:21" hidden="1">
      <c r="A3278" t="s">
        <v>2621</v>
      </c>
      <c r="B3278">
        <v>3500</v>
      </c>
      <c r="C3278">
        <v>289859</v>
      </c>
      <c r="D3278" t="s">
        <v>5480</v>
      </c>
      <c r="E3278" t="s">
        <v>5481</v>
      </c>
      <c r="F3278">
        <v>18406</v>
      </c>
      <c r="G3278">
        <v>3497887</v>
      </c>
      <c r="H3278">
        <f t="shared" si="51"/>
        <v>0</v>
      </c>
      <c r="I3278">
        <f t="array" ref="I3278">MIN(IFERROR(FIND(IstNumbers,A3278),""))</f>
        <v>12</v>
      </c>
      <c r="J3278" s="1" t="e">
        <f>IF([first '# in title]&lt;[pos kw in title],MID([title],[pos kw in title]-6,6),#N/A)</f>
        <v>#N/A</v>
      </c>
      <c r="K3278" s="1" t="e">
        <f>IFERROR(MID(SUBSTITUTE([kw rough in title],",","."),FIND("(",[kw rough in title])+1,20),SUBSTITUTE(IFERROR(MID([kw rough in title],FIND(" ",[kw rough in title])+1,20),[kw rough in title]),",","."))</f>
        <v>#N/A</v>
      </c>
      <c r="L3278" s="1">
        <f>IFERROR(FIND("kW",[desc]),0)</f>
        <v>70</v>
      </c>
      <c r="M3278">
        <f t="array" ref="M3278">MIN(IFERROR(FIND(IstNumbers,E3278),""))</f>
        <v>34</v>
      </c>
      <c r="N3278" s="1" t="str">
        <f>IF([first '# in desc]&lt;[pos kw in desc],MID([desc],[pos kw in desc]-7,7))</f>
        <v xml:space="preserve">­me 42 </v>
      </c>
      <c r="O32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78" s="1" t="str">
        <f>TRIM(IF([first '# in desc]&lt;[pos kw in desc],MID([desc],[pos kw in desc]-6,6),FALSE))</f>
        <v>me 42</v>
      </c>
      <c r="Q3278" s="1" t="b">
        <f>IF(LEN([manuell])=0,IFERROR([kw fine in title]*1,IFERROR(SUMPRODUCT(COUNTIF(IsDigits,MID([kw in desc],ROW($A$1:$A$150),1)))=LEN([kw in desc]),#N/A)),[manuell])</f>
        <v>0</v>
      </c>
      <c r="R3278" s="1" t="str">
        <f>IF([pos kw in title]&gt;0,MID(J3278,#REF!,4),IF([first '# in title]&gt;0,MID([title],[first '# in title],3),IF([first '# in title]&gt;0,MID([desc],#REF!,3),VLOOKUP([productid],$G$2:$R$1386,8))))</f>
        <v xml:space="preserve">42 </v>
      </c>
      <c r="S3278" s="1" t="e">
        <f>IF([kw in desc]=[kw rough in title],[kw in desc]*1,IFERROR(LEFT([kw_dirty],3)*1,IFERROR(LEFT([kw_dirty],2)*1,"n.a.")))</f>
        <v>#N/A</v>
      </c>
      <c r="T3278" s="1"/>
      <c r="U3278" s="1">
        <f>VLOOKUP(Tabelle1[[#This Row],[productid]],Tabelle2[#All],2,FALSE)</f>
        <v>42</v>
      </c>
    </row>
    <row r="3279" spans="1:21" hidden="1">
      <c r="A3279" t="s">
        <v>5448</v>
      </c>
      <c r="B3279">
        <v>2409</v>
      </c>
      <c r="C3279">
        <v>289859</v>
      </c>
      <c r="D3279" t="s">
        <v>5482</v>
      </c>
      <c r="E3279" t="s">
        <v>4362</v>
      </c>
      <c r="F3279">
        <v>18406</v>
      </c>
      <c r="G3279">
        <v>1219746</v>
      </c>
      <c r="H3279">
        <f t="shared" si="51"/>
        <v>0</v>
      </c>
      <c r="I3279">
        <f t="array" ref="I3279">MIN(IFERROR(FIND(IstNumbers,A3279),""))</f>
        <v>0</v>
      </c>
      <c r="J3279" s="1" t="e">
        <f>IF([first '# in title]&lt;[pos kw in title],MID([title],[pos kw in title]-6,6),#N/A)</f>
        <v>#N/A</v>
      </c>
      <c r="K3279" s="1" t="e">
        <f>IFERROR(MID(SUBSTITUTE([kw rough in title],",","."),FIND("(",[kw rough in title])+1,20),SUBSTITUTE(IFERROR(MID([kw rough in title],FIND(" ",[kw rough in title])+1,20),[kw rough in title]),",","."))</f>
        <v>#N/A</v>
      </c>
      <c r="L3279" s="1">
        <f>IFERROR(FIND("kW",[desc]),0)</f>
        <v>71</v>
      </c>
      <c r="M3279">
        <f t="array" ref="M3279">MIN(IFERROR(FIND(IstNumbers,E3279),""))</f>
        <v>29</v>
      </c>
      <c r="N3279" s="1" t="str">
        <f>IF([first '# in desc]&lt;[pos kw in desc],MID([desc],[pos kw in desc]-7,7))</f>
        <v xml:space="preserve">­me 16 </v>
      </c>
      <c r="O32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79" s="1" t="str">
        <f>TRIM(IF([first '# in desc]&lt;[pos kw in desc],MID([desc],[pos kw in desc]-6,6),FALSE))</f>
        <v>me 16</v>
      </c>
      <c r="Q3279" s="1" t="b">
        <f>IF(LEN([manuell])=0,IFERROR([kw fine in title]*1,IFERROR(SUMPRODUCT(COUNTIF(IsDigits,MID([kw in desc],ROW($A$1:$A$150),1)))=LEN([kw in desc]),#N/A)),[manuell])</f>
        <v>0</v>
      </c>
      <c r="R3279" s="1" t="b">
        <f>IF([pos kw in title]&gt;0,MID(J3279,#REF!,4),IF([first '# in title]&gt;0,MID([title],[first '# in title],3),IF([first '# in title]&gt;0,MID([desc],#REF!,3),VLOOKUP([productid],$G$2:$R$1386,8))))</f>
        <v>0</v>
      </c>
      <c r="S3279" s="1" t="e">
        <f>IF([kw in desc]=[kw rough in title],[kw in desc]*1,IFERROR(LEFT([kw_dirty],3)*1,IFERROR(LEFT([kw_dirty],2)*1,"n.a.")))</f>
        <v>#N/A</v>
      </c>
      <c r="T3279" s="1"/>
      <c r="U3279" s="1">
        <f>VLOOKUP(Tabelle1[[#This Row],[productid]],Tabelle2[#All],2,FALSE)</f>
        <v>16</v>
      </c>
    </row>
    <row r="3280" spans="1:21">
      <c r="A3280" t="s">
        <v>5437</v>
      </c>
      <c r="B3280">
        <v>2558</v>
      </c>
      <c r="C3280">
        <v>289859</v>
      </c>
      <c r="D3280" t="s">
        <v>5483</v>
      </c>
      <c r="E3280" t="s">
        <v>5484</v>
      </c>
      <c r="F3280">
        <v>18406</v>
      </c>
      <c r="G3280">
        <v>2286143</v>
      </c>
      <c r="H3280">
        <f t="shared" si="51"/>
        <v>0</v>
      </c>
      <c r="I3280">
        <f t="array" ref="I3280">MIN(IFERROR(FIND(IstNumbers,A3280),""))</f>
        <v>13</v>
      </c>
      <c r="J3280" s="1" t="e">
        <f>IF([first '# in title]&lt;[pos kw in title],MID([title],[pos kw in title]-6,6),#N/A)</f>
        <v>#N/A</v>
      </c>
      <c r="K3280" s="1" t="e">
        <f>IFERROR(MID(SUBSTITUTE([kw rough in title],",","."),FIND("(",[kw rough in title])+1,20),SUBSTITUTE(IFERROR(MID([kw rough in title],FIND(" ",[kw rough in title])+1,20),[kw rough in title]),",","."))</f>
        <v>#N/A</v>
      </c>
      <c r="L3280" s="1">
        <f>IFERROR(FIND("kW",[desc]),0)</f>
        <v>0</v>
      </c>
      <c r="M3280">
        <f t="array" ref="M3280">MIN(IFERROR(FIND(IstNumbers,E3280),""))</f>
        <v>33</v>
      </c>
      <c r="N3280" s="1" t="b">
        <f>IF([first '# in desc]&lt;[pos kw in desc],MID([desc],[pos kw in desc]-7,7))</f>
        <v>0</v>
      </c>
      <c r="O32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80" s="1" t="str">
        <f>TRIM(IF([first '# in desc]&lt;[pos kw in desc],MID([desc],[pos kw in desc]-6,6),FALSE))</f>
        <v>FALSCH</v>
      </c>
      <c r="Q3280" s="1" t="b">
        <f>IF(LEN([manuell])=0,IFERROR([kw fine in title]*1,IFERROR(SUMPRODUCT(COUNTIF(IsDigits,MID([kw in desc],ROW($A$1:$A$150),1)))=LEN([kw in desc]),#N/A)),[manuell])</f>
        <v>0</v>
      </c>
      <c r="R3280" s="1" t="str">
        <f>IF([pos kw in title]&gt;0,MID(J3280,#REF!,4),IF([first '# in title]&gt;0,MID([title],[first '# in title],3),IF([first '# in title]&gt;0,MID([desc],#REF!,3),VLOOKUP([productid],$G$2:$R$1386,8))))</f>
        <v>146</v>
      </c>
      <c r="S3280" s="1" t="e">
        <f>IF([kw in desc]=[kw rough in title],[kw in desc]*1,IFERROR(LEFT([kw_dirty],3)*1,IFERROR(LEFT([kw_dirty],2)*1,"n.a.")))</f>
        <v>#N/A</v>
      </c>
      <c r="T3280" s="1"/>
      <c r="U3280" s="1" t="e">
        <f>VLOOKUP(Tabelle1[[#This Row],[productid]],Tabelle2[#All],2,FALSE)</f>
        <v>#N/A</v>
      </c>
    </row>
    <row r="3281" spans="1:21" hidden="1">
      <c r="A3281" t="s">
        <v>5473</v>
      </c>
      <c r="B3281">
        <v>3420</v>
      </c>
      <c r="C3281">
        <v>289859</v>
      </c>
      <c r="D3281" t="s">
        <v>5485</v>
      </c>
      <c r="E3281" t="s">
        <v>4900</v>
      </c>
      <c r="F3281">
        <v>18406</v>
      </c>
      <c r="G3281">
        <v>1750863</v>
      </c>
      <c r="H3281">
        <f t="shared" si="51"/>
        <v>0</v>
      </c>
      <c r="I3281">
        <f t="array" ref="I3281">MIN(IFERROR(FIND(IstNumbers,A3281),""))</f>
        <v>21</v>
      </c>
      <c r="J3281" s="1" t="e">
        <f>IF([first '# in title]&lt;[pos kw in title],MID([title],[pos kw in title]-6,6),#N/A)</f>
        <v>#N/A</v>
      </c>
      <c r="K3281" s="1" t="e">
        <f>IFERROR(MID(SUBSTITUTE([kw rough in title],",","."),FIND("(",[kw rough in title])+1,20),SUBSTITUTE(IFERROR(MID([kw rough in title],FIND(" ",[kw rough in title])+1,20),[kw rough in title]),",","."))</f>
        <v>#N/A</v>
      </c>
      <c r="L3281" s="1">
        <f>IFERROR(FIND("kW",[desc]),0)</f>
        <v>70</v>
      </c>
      <c r="M3281">
        <f t="array" ref="M3281">MIN(IFERROR(FIND(IstNumbers,E3281),""))</f>
        <v>34</v>
      </c>
      <c r="N3281" s="1" t="str">
        <f>IF([first '# in desc]&lt;[pos kw in desc],MID([desc],[pos kw in desc]-7,7))</f>
        <v xml:space="preserve">­me 42 </v>
      </c>
      <c r="O32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81" s="1" t="str">
        <f>TRIM(IF([first '# in desc]&lt;[pos kw in desc],MID([desc],[pos kw in desc]-6,6),FALSE))</f>
        <v>me 42</v>
      </c>
      <c r="Q3281" s="1" t="b">
        <f>IF(LEN([manuell])=0,IFERROR([kw fine in title]*1,IFERROR(SUMPRODUCT(COUNTIF(IsDigits,MID([kw in desc],ROW($A$1:$A$150),1)))=LEN([kw in desc]),#N/A)),[manuell])</f>
        <v>0</v>
      </c>
      <c r="R3281" s="1" t="str">
        <f>IF([pos kw in title]&gt;0,MID(J3281,#REF!,4),IF([first '# in title]&gt;0,MID([title],[first '# in title],3),IF([first '# in title]&gt;0,MID([desc],#REF!,3),VLOOKUP([productid],$G$2:$R$1386,8))))</f>
        <v xml:space="preserve">42 </v>
      </c>
      <c r="S3281" s="1" t="e">
        <f>IF([kw in desc]=[kw rough in title],[kw in desc]*1,IFERROR(LEFT([kw_dirty],3)*1,IFERROR(LEFT([kw_dirty],2)*1,"n.a.")))</f>
        <v>#N/A</v>
      </c>
      <c r="T3281" s="1"/>
      <c r="U3281" s="1">
        <f>VLOOKUP(Tabelle1[[#This Row],[productid]],Tabelle2[#All],2,FALSE)</f>
        <v>42</v>
      </c>
    </row>
    <row r="3282" spans="1:21" hidden="1">
      <c r="A3282" t="s">
        <v>2621</v>
      </c>
      <c r="B3282">
        <v>3505</v>
      </c>
      <c r="C3282">
        <v>289859</v>
      </c>
      <c r="D3282" t="s">
        <v>5486</v>
      </c>
      <c r="E3282" t="s">
        <v>5487</v>
      </c>
      <c r="F3282">
        <v>18406</v>
      </c>
      <c r="G3282">
        <v>3497887</v>
      </c>
      <c r="H3282">
        <f t="shared" si="51"/>
        <v>0</v>
      </c>
      <c r="I3282">
        <f t="array" ref="I3282">MIN(IFERROR(FIND(IstNumbers,A3282),""))</f>
        <v>12</v>
      </c>
      <c r="J3282" s="1" t="e">
        <f>IF([first '# in title]&lt;[pos kw in title],MID([title],[pos kw in title]-6,6),#N/A)</f>
        <v>#N/A</v>
      </c>
      <c r="K3282" s="1" t="e">
        <f>IFERROR(MID(SUBSTITUTE([kw rough in title],",","."),FIND("(",[kw rough in title])+1,20),SUBSTITUTE(IFERROR(MID([kw rough in title],FIND(" ",[kw rough in title])+1,20),[kw rough in title]),",","."))</f>
        <v>#N/A</v>
      </c>
      <c r="L3282" s="1">
        <f>IFERROR(FIND("kW",[desc]),0)</f>
        <v>70</v>
      </c>
      <c r="M3282">
        <f t="array" ref="M3282">MIN(IFERROR(FIND(IstNumbers,E3282),""))</f>
        <v>34</v>
      </c>
      <c r="N3282" s="1" t="str">
        <f>IF([first '# in desc]&lt;[pos kw in desc],MID([desc],[pos kw in desc]-7,7))</f>
        <v xml:space="preserve">­me 42 </v>
      </c>
      <c r="O32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82" s="1" t="str">
        <f>TRIM(IF([first '# in desc]&lt;[pos kw in desc],MID([desc],[pos kw in desc]-6,6),FALSE))</f>
        <v>me 42</v>
      </c>
      <c r="Q3282" s="1" t="b">
        <f>IF(LEN([manuell])=0,IFERROR([kw fine in title]*1,IFERROR(SUMPRODUCT(COUNTIF(IsDigits,MID([kw in desc],ROW($A$1:$A$150),1)))=LEN([kw in desc]),#N/A)),[manuell])</f>
        <v>0</v>
      </c>
      <c r="R3282" s="1" t="str">
        <f>IF([pos kw in title]&gt;0,MID(J3282,#REF!,4),IF([first '# in title]&gt;0,MID([title],[first '# in title],3),IF([first '# in title]&gt;0,MID([desc],#REF!,3),VLOOKUP([productid],$G$2:$R$1386,8))))</f>
        <v xml:space="preserve">42 </v>
      </c>
      <c r="S3282" s="1" t="e">
        <f>IF([kw in desc]=[kw rough in title],[kw in desc]*1,IFERROR(LEFT([kw_dirty],3)*1,IFERROR(LEFT([kw_dirty],2)*1,"n.a.")))</f>
        <v>#N/A</v>
      </c>
      <c r="T3282" s="1"/>
      <c r="U3282" s="1">
        <f>VLOOKUP(Tabelle1[[#This Row],[productid]],Tabelle2[#All],2,FALSE)</f>
        <v>42</v>
      </c>
    </row>
    <row r="3283" spans="1:21" hidden="1">
      <c r="A3283" t="s">
        <v>5448</v>
      </c>
      <c r="B3283">
        <v>2414</v>
      </c>
      <c r="C3283">
        <v>289859</v>
      </c>
      <c r="D3283" t="s">
        <v>5488</v>
      </c>
      <c r="E3283" t="s">
        <v>5174</v>
      </c>
      <c r="F3283">
        <v>18406</v>
      </c>
      <c r="G3283">
        <v>1219746</v>
      </c>
      <c r="H3283">
        <f t="shared" si="51"/>
        <v>0</v>
      </c>
      <c r="I3283">
        <f t="array" ref="I3283">MIN(IFERROR(FIND(IstNumbers,A3283),""))</f>
        <v>0</v>
      </c>
      <c r="J3283" s="1" t="e">
        <f>IF([first '# in title]&lt;[pos kw in title],MID([title],[pos kw in title]-6,6),#N/A)</f>
        <v>#N/A</v>
      </c>
      <c r="K3283" s="1" t="e">
        <f>IFERROR(MID(SUBSTITUTE([kw rough in title],",","."),FIND("(",[kw rough in title])+1,20),SUBSTITUTE(IFERROR(MID([kw rough in title],FIND(" ",[kw rough in title])+1,20),[kw rough in title]),",","."))</f>
        <v>#N/A</v>
      </c>
      <c r="L3283" s="1">
        <f>IFERROR(FIND("kW",[desc]),0)</f>
        <v>71</v>
      </c>
      <c r="M3283">
        <f t="array" ref="M3283">MIN(IFERROR(FIND(IstNumbers,E3283),""))</f>
        <v>29</v>
      </c>
      <c r="N3283" s="1" t="str">
        <f>IF([first '# in desc]&lt;[pos kw in desc],MID([desc],[pos kw in desc]-7,7))</f>
        <v xml:space="preserve">­me 16 </v>
      </c>
      <c r="O32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83" s="1" t="str">
        <f>TRIM(IF([first '# in desc]&lt;[pos kw in desc],MID([desc],[pos kw in desc]-6,6),FALSE))</f>
        <v>me 16</v>
      </c>
      <c r="Q3283" s="1" t="b">
        <f>IF(LEN([manuell])=0,IFERROR([kw fine in title]*1,IFERROR(SUMPRODUCT(COUNTIF(IsDigits,MID([kw in desc],ROW($A$1:$A$150),1)))=LEN([kw in desc]),#N/A)),[manuell])</f>
        <v>0</v>
      </c>
      <c r="R3283" s="1" t="b">
        <f>IF([pos kw in title]&gt;0,MID(J3283,#REF!,4),IF([first '# in title]&gt;0,MID([title],[first '# in title],3),IF([first '# in title]&gt;0,MID([desc],#REF!,3),VLOOKUP([productid],$G$2:$R$1386,8))))</f>
        <v>0</v>
      </c>
      <c r="S3283" s="1" t="e">
        <f>IF([kw in desc]=[kw rough in title],[kw in desc]*1,IFERROR(LEFT([kw_dirty],3)*1,IFERROR(LEFT([kw_dirty],2)*1,"n.a.")))</f>
        <v>#N/A</v>
      </c>
      <c r="T3283" s="1"/>
      <c r="U3283" s="1">
        <f>VLOOKUP(Tabelle1[[#This Row],[productid]],Tabelle2[#All],2,FALSE)</f>
        <v>16</v>
      </c>
    </row>
    <row r="3284" spans="1:21" hidden="1">
      <c r="A3284" t="s">
        <v>5473</v>
      </c>
      <c r="B3284">
        <v>3425</v>
      </c>
      <c r="C3284">
        <v>289859</v>
      </c>
      <c r="D3284" t="s">
        <v>5489</v>
      </c>
      <c r="E3284" t="s">
        <v>4916</v>
      </c>
      <c r="F3284">
        <v>18406</v>
      </c>
      <c r="G3284">
        <v>1750863</v>
      </c>
      <c r="H3284">
        <f t="shared" si="51"/>
        <v>0</v>
      </c>
      <c r="I3284">
        <f t="array" ref="I3284">MIN(IFERROR(FIND(IstNumbers,A3284),""))</f>
        <v>21</v>
      </c>
      <c r="J3284" s="1" t="e">
        <f>IF([first '# in title]&lt;[pos kw in title],MID([title],[pos kw in title]-6,6),#N/A)</f>
        <v>#N/A</v>
      </c>
      <c r="K3284" s="1" t="e">
        <f>IFERROR(MID(SUBSTITUTE([kw rough in title],",","."),FIND("(",[kw rough in title])+1,20),SUBSTITUTE(IFERROR(MID([kw rough in title],FIND(" ",[kw rough in title])+1,20),[kw rough in title]),",","."))</f>
        <v>#N/A</v>
      </c>
      <c r="L3284" s="1">
        <f>IFERROR(FIND("kW",[desc]),0)</f>
        <v>70</v>
      </c>
      <c r="M3284">
        <f t="array" ref="M3284">MIN(IFERROR(FIND(IstNumbers,E3284),""))</f>
        <v>34</v>
      </c>
      <c r="N3284" s="1" t="str">
        <f>IF([first '# in desc]&lt;[pos kw in desc],MID([desc],[pos kw in desc]-7,7))</f>
        <v xml:space="preserve">­me 42 </v>
      </c>
      <c r="O32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84" s="1" t="str">
        <f>TRIM(IF([first '# in desc]&lt;[pos kw in desc],MID([desc],[pos kw in desc]-6,6),FALSE))</f>
        <v>me 42</v>
      </c>
      <c r="Q3284" s="1" t="b">
        <f>IF(LEN([manuell])=0,IFERROR([kw fine in title]*1,IFERROR(SUMPRODUCT(COUNTIF(IsDigits,MID([kw in desc],ROW($A$1:$A$150),1)))=LEN([kw in desc]),#N/A)),[manuell])</f>
        <v>0</v>
      </c>
      <c r="R3284" s="1" t="str">
        <f>IF([pos kw in title]&gt;0,MID(J3284,#REF!,4),IF([first '# in title]&gt;0,MID([title],[first '# in title],3),IF([first '# in title]&gt;0,MID([desc],#REF!,3),VLOOKUP([productid],$G$2:$R$1386,8))))</f>
        <v xml:space="preserve">42 </v>
      </c>
      <c r="S3284" s="1" t="e">
        <f>IF([kw in desc]=[kw rough in title],[kw in desc]*1,IFERROR(LEFT([kw_dirty],3)*1,IFERROR(LEFT([kw_dirty],2)*1,"n.a.")))</f>
        <v>#N/A</v>
      </c>
      <c r="T3284" s="1"/>
      <c r="U3284" s="1">
        <f>VLOOKUP(Tabelle1[[#This Row],[productid]],Tabelle2[#All],2,FALSE)</f>
        <v>42</v>
      </c>
    </row>
    <row r="3285" spans="1:21" hidden="1">
      <c r="A3285" t="s">
        <v>2621</v>
      </c>
      <c r="B3285">
        <v>3505</v>
      </c>
      <c r="C3285">
        <v>289859</v>
      </c>
      <c r="D3285" t="s">
        <v>5490</v>
      </c>
      <c r="E3285" t="s">
        <v>5491</v>
      </c>
      <c r="F3285">
        <v>18406</v>
      </c>
      <c r="G3285">
        <v>3497887</v>
      </c>
      <c r="H3285">
        <f t="shared" si="51"/>
        <v>0</v>
      </c>
      <c r="I3285">
        <f t="array" ref="I3285">MIN(IFERROR(FIND(IstNumbers,A3285),""))</f>
        <v>12</v>
      </c>
      <c r="J3285" s="1" t="e">
        <f>IF([first '# in title]&lt;[pos kw in title],MID([title],[pos kw in title]-6,6),#N/A)</f>
        <v>#N/A</v>
      </c>
      <c r="K3285" s="1" t="e">
        <f>IFERROR(MID(SUBSTITUTE([kw rough in title],",","."),FIND("(",[kw rough in title])+1,20),SUBSTITUTE(IFERROR(MID([kw rough in title],FIND(" ",[kw rough in title])+1,20),[kw rough in title]),",","."))</f>
        <v>#N/A</v>
      </c>
      <c r="L3285" s="1">
        <f>IFERROR(FIND("kW",[desc]),0)</f>
        <v>70</v>
      </c>
      <c r="M3285">
        <f t="array" ref="M3285">MIN(IFERROR(FIND(IstNumbers,E3285),""))</f>
        <v>34</v>
      </c>
      <c r="N3285" s="1" t="str">
        <f>IF([first '# in desc]&lt;[pos kw in desc],MID([desc],[pos kw in desc]-7,7))</f>
        <v xml:space="preserve">­me 42 </v>
      </c>
      <c r="O32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85" s="1" t="str">
        <f>TRIM(IF([first '# in desc]&lt;[pos kw in desc],MID([desc],[pos kw in desc]-6,6),FALSE))</f>
        <v>me 42</v>
      </c>
      <c r="Q3285" s="1" t="b">
        <f>IF(LEN([manuell])=0,IFERROR([kw fine in title]*1,IFERROR(SUMPRODUCT(COUNTIF(IsDigits,MID([kw in desc],ROW($A$1:$A$150),1)))=LEN([kw in desc]),#N/A)),[manuell])</f>
        <v>0</v>
      </c>
      <c r="R3285" s="1" t="str">
        <f>IF([pos kw in title]&gt;0,MID(J3285,#REF!,4),IF([first '# in title]&gt;0,MID([title],[first '# in title],3),IF([first '# in title]&gt;0,MID([desc],#REF!,3),VLOOKUP([productid],$G$2:$R$1386,8))))</f>
        <v xml:space="preserve">42 </v>
      </c>
      <c r="S3285" s="1" t="e">
        <f>IF([kw in desc]=[kw rough in title],[kw in desc]*1,IFERROR(LEFT([kw_dirty],3)*1,IFERROR(LEFT([kw_dirty],2)*1,"n.a.")))</f>
        <v>#N/A</v>
      </c>
      <c r="T3285" s="1"/>
      <c r="U3285" s="1">
        <f>VLOOKUP(Tabelle1[[#This Row],[productid]],Tabelle2[#All],2,FALSE)</f>
        <v>42</v>
      </c>
    </row>
    <row r="3286" spans="1:21" hidden="1">
      <c r="A3286" t="s">
        <v>5448</v>
      </c>
      <c r="B3286">
        <v>2415</v>
      </c>
      <c r="C3286">
        <v>289859</v>
      </c>
      <c r="D3286" t="s">
        <v>5492</v>
      </c>
      <c r="E3286" t="s">
        <v>5493</v>
      </c>
      <c r="F3286">
        <v>18406</v>
      </c>
      <c r="G3286">
        <v>1219746</v>
      </c>
      <c r="H3286">
        <f t="shared" si="51"/>
        <v>0</v>
      </c>
      <c r="I3286">
        <f t="array" ref="I3286">MIN(IFERROR(FIND(IstNumbers,A3286),""))</f>
        <v>0</v>
      </c>
      <c r="J3286" s="1" t="e">
        <f>IF([first '# in title]&lt;[pos kw in title],MID([title],[pos kw in title]-6,6),#N/A)</f>
        <v>#N/A</v>
      </c>
      <c r="K3286" s="1" t="e">
        <f>IFERROR(MID(SUBSTITUTE([kw rough in title],",","."),FIND("(",[kw rough in title])+1,20),SUBSTITUTE(IFERROR(MID([kw rough in title],FIND(" ",[kw rough in title])+1,20),[kw rough in title]),",","."))</f>
        <v>#N/A</v>
      </c>
      <c r="L3286" s="1">
        <f>IFERROR(FIND("kW",[desc]),0)</f>
        <v>71</v>
      </c>
      <c r="M3286">
        <f t="array" ref="M3286">MIN(IFERROR(FIND(IstNumbers,E3286),""))</f>
        <v>29</v>
      </c>
      <c r="N3286" s="1" t="str">
        <f>IF([first '# in desc]&lt;[pos kw in desc],MID([desc],[pos kw in desc]-7,7))</f>
        <v xml:space="preserve">­me 16 </v>
      </c>
      <c r="O32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86" s="1" t="str">
        <f>TRIM(IF([first '# in desc]&lt;[pos kw in desc],MID([desc],[pos kw in desc]-6,6),FALSE))</f>
        <v>me 16</v>
      </c>
      <c r="Q3286" s="1" t="b">
        <f>IF(LEN([manuell])=0,IFERROR([kw fine in title]*1,IFERROR(SUMPRODUCT(COUNTIF(IsDigits,MID([kw in desc],ROW($A$1:$A$150),1)))=LEN([kw in desc]),#N/A)),[manuell])</f>
        <v>0</v>
      </c>
      <c r="R3286" s="1" t="b">
        <f>IF([pos kw in title]&gt;0,MID(J3286,#REF!,4),IF([first '# in title]&gt;0,MID([title],[first '# in title],3),IF([first '# in title]&gt;0,MID([desc],#REF!,3),VLOOKUP([productid],$G$2:$R$1386,8))))</f>
        <v>0</v>
      </c>
      <c r="S3286" s="1" t="e">
        <f>IF([kw in desc]=[kw rough in title],[kw in desc]*1,IFERROR(LEFT([kw_dirty],3)*1,IFERROR(LEFT([kw_dirty],2)*1,"n.a.")))</f>
        <v>#N/A</v>
      </c>
      <c r="T3286" s="1"/>
      <c r="U3286" s="1">
        <f>VLOOKUP(Tabelle1[[#This Row],[productid]],Tabelle2[#All],2,FALSE)</f>
        <v>16</v>
      </c>
    </row>
    <row r="3287" spans="1:21" hidden="1">
      <c r="A3287" t="s">
        <v>5473</v>
      </c>
      <c r="B3287">
        <v>3425</v>
      </c>
      <c r="C3287">
        <v>289859</v>
      </c>
      <c r="D3287" t="s">
        <v>5494</v>
      </c>
      <c r="E3287" t="s">
        <v>5022</v>
      </c>
      <c r="F3287">
        <v>18406</v>
      </c>
      <c r="G3287">
        <v>1750863</v>
      </c>
      <c r="H3287">
        <f t="shared" si="51"/>
        <v>0</v>
      </c>
      <c r="I3287">
        <f t="array" ref="I3287">MIN(IFERROR(FIND(IstNumbers,A3287),""))</f>
        <v>21</v>
      </c>
      <c r="J3287" s="1" t="e">
        <f>IF([first '# in title]&lt;[pos kw in title],MID([title],[pos kw in title]-6,6),#N/A)</f>
        <v>#N/A</v>
      </c>
      <c r="K3287" s="1" t="e">
        <f>IFERROR(MID(SUBSTITUTE([kw rough in title],",","."),FIND("(",[kw rough in title])+1,20),SUBSTITUTE(IFERROR(MID([kw rough in title],FIND(" ",[kw rough in title])+1,20),[kw rough in title]),",","."))</f>
        <v>#N/A</v>
      </c>
      <c r="L3287" s="1">
        <f>IFERROR(FIND("kW",[desc]),0)</f>
        <v>70</v>
      </c>
      <c r="M3287">
        <f t="array" ref="M3287">MIN(IFERROR(FIND(IstNumbers,E3287),""))</f>
        <v>34</v>
      </c>
      <c r="N3287" s="1" t="str">
        <f>IF([first '# in desc]&lt;[pos kw in desc],MID([desc],[pos kw in desc]-7,7))</f>
        <v xml:space="preserve">­me 42 </v>
      </c>
      <c r="O32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87" s="1" t="str">
        <f>TRIM(IF([first '# in desc]&lt;[pos kw in desc],MID([desc],[pos kw in desc]-6,6),FALSE))</f>
        <v>me 42</v>
      </c>
      <c r="Q3287" s="1" t="b">
        <f>IF(LEN([manuell])=0,IFERROR([kw fine in title]*1,IFERROR(SUMPRODUCT(COUNTIF(IsDigits,MID([kw in desc],ROW($A$1:$A$150),1)))=LEN([kw in desc]),#N/A)),[manuell])</f>
        <v>0</v>
      </c>
      <c r="R3287" s="1" t="str">
        <f>IF([pos kw in title]&gt;0,MID(J3287,#REF!,4),IF([first '# in title]&gt;0,MID([title],[first '# in title],3),IF([first '# in title]&gt;0,MID([desc],#REF!,3),VLOOKUP([productid],$G$2:$R$1386,8))))</f>
        <v xml:space="preserve">42 </v>
      </c>
      <c r="S3287" s="1" t="e">
        <f>IF([kw in desc]=[kw rough in title],[kw in desc]*1,IFERROR(LEFT([kw_dirty],3)*1,IFERROR(LEFT([kw_dirty],2)*1,"n.a.")))</f>
        <v>#N/A</v>
      </c>
      <c r="T3287" s="1"/>
      <c r="U3287" s="1">
        <f>VLOOKUP(Tabelle1[[#This Row],[productid]],Tabelle2[#All],2,FALSE)</f>
        <v>42</v>
      </c>
    </row>
    <row r="3288" spans="1:21" hidden="1">
      <c r="A3288" t="s">
        <v>2621</v>
      </c>
      <c r="B3288">
        <v>3505</v>
      </c>
      <c r="C3288">
        <v>289859</v>
      </c>
      <c r="D3288" t="s">
        <v>5495</v>
      </c>
      <c r="E3288" t="s">
        <v>5373</v>
      </c>
      <c r="F3288">
        <v>18406</v>
      </c>
      <c r="G3288">
        <v>3497887</v>
      </c>
      <c r="H3288">
        <f t="shared" si="51"/>
        <v>0</v>
      </c>
      <c r="I3288">
        <f t="array" ref="I3288">MIN(IFERROR(FIND(IstNumbers,A3288),""))</f>
        <v>12</v>
      </c>
      <c r="J3288" s="1" t="e">
        <f>IF([first '# in title]&lt;[pos kw in title],MID([title],[pos kw in title]-6,6),#N/A)</f>
        <v>#N/A</v>
      </c>
      <c r="K3288" s="1" t="e">
        <f>IFERROR(MID(SUBSTITUTE([kw rough in title],",","."),FIND("(",[kw rough in title])+1,20),SUBSTITUTE(IFERROR(MID([kw rough in title],FIND(" ",[kw rough in title])+1,20),[kw rough in title]),",","."))</f>
        <v>#N/A</v>
      </c>
      <c r="L3288" s="1">
        <f>IFERROR(FIND("kW",[desc]),0)</f>
        <v>70</v>
      </c>
      <c r="M3288">
        <f t="array" ref="M3288">MIN(IFERROR(FIND(IstNumbers,E3288),""))</f>
        <v>34</v>
      </c>
      <c r="N3288" s="1" t="str">
        <f>IF([first '# in desc]&lt;[pos kw in desc],MID([desc],[pos kw in desc]-7,7))</f>
        <v xml:space="preserve">­me 42 </v>
      </c>
      <c r="O32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88" s="1" t="str">
        <f>TRIM(IF([first '# in desc]&lt;[pos kw in desc],MID([desc],[pos kw in desc]-6,6),FALSE))</f>
        <v>me 42</v>
      </c>
      <c r="Q3288" s="1" t="b">
        <f>IF(LEN([manuell])=0,IFERROR([kw fine in title]*1,IFERROR(SUMPRODUCT(COUNTIF(IsDigits,MID([kw in desc],ROW($A$1:$A$150),1)))=LEN([kw in desc]),#N/A)),[manuell])</f>
        <v>0</v>
      </c>
      <c r="R3288" s="1" t="str">
        <f>IF([pos kw in title]&gt;0,MID(J3288,#REF!,4),IF([first '# in title]&gt;0,MID([title],[first '# in title],3),IF([first '# in title]&gt;0,MID([desc],#REF!,3),VLOOKUP([productid],$G$2:$R$1386,8))))</f>
        <v xml:space="preserve">42 </v>
      </c>
      <c r="S3288" s="1" t="e">
        <f>IF([kw in desc]=[kw rough in title],[kw in desc]*1,IFERROR(LEFT([kw_dirty],3)*1,IFERROR(LEFT([kw_dirty],2)*1,"n.a.")))</f>
        <v>#N/A</v>
      </c>
      <c r="T3288" s="1"/>
      <c r="U3288" s="1">
        <f>VLOOKUP(Tabelle1[[#This Row],[productid]],Tabelle2[#All],2,FALSE)</f>
        <v>42</v>
      </c>
    </row>
    <row r="3289" spans="1:21" hidden="1">
      <c r="A3289" t="s">
        <v>5448</v>
      </c>
      <c r="B3289">
        <v>2415</v>
      </c>
      <c r="C3289">
        <v>289859</v>
      </c>
      <c r="D3289" t="s">
        <v>5496</v>
      </c>
      <c r="E3289" t="s">
        <v>5497</v>
      </c>
      <c r="F3289">
        <v>18406</v>
      </c>
      <c r="G3289">
        <v>1219746</v>
      </c>
      <c r="H3289">
        <f t="shared" si="51"/>
        <v>0</v>
      </c>
      <c r="I3289">
        <f t="array" ref="I3289">MIN(IFERROR(FIND(IstNumbers,A3289),""))</f>
        <v>0</v>
      </c>
      <c r="J3289" s="1" t="e">
        <f>IF([first '# in title]&lt;[pos kw in title],MID([title],[pos kw in title]-6,6),#N/A)</f>
        <v>#N/A</v>
      </c>
      <c r="K3289" s="1" t="e">
        <f>IFERROR(MID(SUBSTITUTE([kw rough in title],",","."),FIND("(",[kw rough in title])+1,20),SUBSTITUTE(IFERROR(MID([kw rough in title],FIND(" ",[kw rough in title])+1,20),[kw rough in title]),",","."))</f>
        <v>#N/A</v>
      </c>
      <c r="L3289" s="1">
        <f>IFERROR(FIND("kW",[desc]),0)</f>
        <v>71</v>
      </c>
      <c r="M3289">
        <f t="array" ref="M3289">MIN(IFERROR(FIND(IstNumbers,E3289),""))</f>
        <v>29</v>
      </c>
      <c r="N3289" s="1" t="str">
        <f>IF([first '# in desc]&lt;[pos kw in desc],MID([desc],[pos kw in desc]-7,7))</f>
        <v xml:space="preserve">­me 16 </v>
      </c>
      <c r="O328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89" s="1" t="str">
        <f>TRIM(IF([first '# in desc]&lt;[pos kw in desc],MID([desc],[pos kw in desc]-6,6),FALSE))</f>
        <v>me 16</v>
      </c>
      <c r="Q3289" s="1" t="b">
        <f>IF(LEN([manuell])=0,IFERROR([kw fine in title]*1,IFERROR(SUMPRODUCT(COUNTIF(IsDigits,MID([kw in desc],ROW($A$1:$A$150),1)))=LEN([kw in desc]),#N/A)),[manuell])</f>
        <v>0</v>
      </c>
      <c r="R3289" s="1" t="b">
        <f>IF([pos kw in title]&gt;0,MID(J3289,#REF!,4),IF([first '# in title]&gt;0,MID([title],[first '# in title],3),IF([first '# in title]&gt;0,MID([desc],#REF!,3),VLOOKUP([productid],$G$2:$R$1386,8))))</f>
        <v>0</v>
      </c>
      <c r="S3289" s="1" t="e">
        <f>IF([kw in desc]=[kw rough in title],[kw in desc]*1,IFERROR(LEFT([kw_dirty],3)*1,IFERROR(LEFT([kw_dirty],2)*1,"n.a.")))</f>
        <v>#N/A</v>
      </c>
      <c r="T3289" s="1"/>
      <c r="U3289" s="1">
        <f>VLOOKUP(Tabelle1[[#This Row],[productid]],Tabelle2[#All],2,FALSE)</f>
        <v>16</v>
      </c>
    </row>
    <row r="3290" spans="1:21" hidden="1">
      <c r="A3290" t="s">
        <v>5473</v>
      </c>
      <c r="B3290">
        <v>3425</v>
      </c>
      <c r="C3290">
        <v>289859</v>
      </c>
      <c r="D3290" t="s">
        <v>5498</v>
      </c>
      <c r="E3290" t="s">
        <v>4910</v>
      </c>
      <c r="F3290">
        <v>18406</v>
      </c>
      <c r="G3290">
        <v>1750863</v>
      </c>
      <c r="H3290">
        <f t="shared" si="51"/>
        <v>0</v>
      </c>
      <c r="I3290">
        <f t="array" ref="I3290">MIN(IFERROR(FIND(IstNumbers,A3290),""))</f>
        <v>21</v>
      </c>
      <c r="J3290" s="1" t="e">
        <f>IF([first '# in title]&lt;[pos kw in title],MID([title],[pos kw in title]-6,6),#N/A)</f>
        <v>#N/A</v>
      </c>
      <c r="K3290" s="1" t="e">
        <f>IFERROR(MID(SUBSTITUTE([kw rough in title],",","."),FIND("(",[kw rough in title])+1,20),SUBSTITUTE(IFERROR(MID([kw rough in title],FIND(" ",[kw rough in title])+1,20),[kw rough in title]),",","."))</f>
        <v>#N/A</v>
      </c>
      <c r="L3290" s="1">
        <f>IFERROR(FIND("kW",[desc]),0)</f>
        <v>70</v>
      </c>
      <c r="M3290">
        <f t="array" ref="M3290">MIN(IFERROR(FIND(IstNumbers,E3290),""))</f>
        <v>34</v>
      </c>
      <c r="N3290" s="1" t="str">
        <f>IF([first '# in desc]&lt;[pos kw in desc],MID([desc],[pos kw in desc]-7,7))</f>
        <v xml:space="preserve">­me 42 </v>
      </c>
      <c r="O32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90" s="1" t="str">
        <f>TRIM(IF([first '# in desc]&lt;[pos kw in desc],MID([desc],[pos kw in desc]-6,6),FALSE))</f>
        <v>me 42</v>
      </c>
      <c r="Q3290" s="1" t="b">
        <f>IF(LEN([manuell])=0,IFERROR([kw fine in title]*1,IFERROR(SUMPRODUCT(COUNTIF(IsDigits,MID([kw in desc],ROW($A$1:$A$150),1)))=LEN([kw in desc]),#N/A)),[manuell])</f>
        <v>0</v>
      </c>
      <c r="R3290" s="1" t="str">
        <f>IF([pos kw in title]&gt;0,MID(J3290,#REF!,4),IF([first '# in title]&gt;0,MID([title],[first '# in title],3),IF([first '# in title]&gt;0,MID([desc],#REF!,3),VLOOKUP([productid],$G$2:$R$1386,8))))</f>
        <v xml:space="preserve">42 </v>
      </c>
      <c r="S3290" s="1" t="e">
        <f>IF([kw in desc]=[kw rough in title],[kw in desc]*1,IFERROR(LEFT([kw_dirty],3)*1,IFERROR(LEFT([kw_dirty],2)*1,"n.a.")))</f>
        <v>#N/A</v>
      </c>
      <c r="T3290" s="1"/>
      <c r="U3290" s="1">
        <f>VLOOKUP(Tabelle1[[#This Row],[productid]],Tabelle2[#All],2,FALSE)</f>
        <v>42</v>
      </c>
    </row>
    <row r="3291" spans="1:21" hidden="1">
      <c r="A3291" t="s">
        <v>2621</v>
      </c>
      <c r="B3291">
        <v>3505</v>
      </c>
      <c r="C3291">
        <v>289859</v>
      </c>
      <c r="D3291" t="s">
        <v>5499</v>
      </c>
      <c r="E3291" t="s">
        <v>5500</v>
      </c>
      <c r="F3291">
        <v>18406</v>
      </c>
      <c r="G3291">
        <v>3497887</v>
      </c>
      <c r="H3291">
        <f t="shared" si="51"/>
        <v>0</v>
      </c>
      <c r="I3291">
        <f t="array" ref="I3291">MIN(IFERROR(FIND(IstNumbers,A3291),""))</f>
        <v>12</v>
      </c>
      <c r="J3291" s="1" t="e">
        <f>IF([first '# in title]&lt;[pos kw in title],MID([title],[pos kw in title]-6,6),#N/A)</f>
        <v>#N/A</v>
      </c>
      <c r="K3291" s="1" t="e">
        <f>IFERROR(MID(SUBSTITUTE([kw rough in title],",","."),FIND("(",[kw rough in title])+1,20),SUBSTITUTE(IFERROR(MID([kw rough in title],FIND(" ",[kw rough in title])+1,20),[kw rough in title]),",","."))</f>
        <v>#N/A</v>
      </c>
      <c r="L3291" s="1">
        <f>IFERROR(FIND("kW",[desc]),0)</f>
        <v>70</v>
      </c>
      <c r="M3291">
        <f t="array" ref="M3291">MIN(IFERROR(FIND(IstNumbers,E3291),""))</f>
        <v>34</v>
      </c>
      <c r="N3291" s="1" t="str">
        <f>IF([first '# in desc]&lt;[pos kw in desc],MID([desc],[pos kw in desc]-7,7))</f>
        <v xml:space="preserve">­me 42 </v>
      </c>
      <c r="O32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91" s="1" t="str">
        <f>TRIM(IF([first '# in desc]&lt;[pos kw in desc],MID([desc],[pos kw in desc]-6,6),FALSE))</f>
        <v>me 42</v>
      </c>
      <c r="Q3291" s="1" t="b">
        <f>IF(LEN([manuell])=0,IFERROR([kw fine in title]*1,IFERROR(SUMPRODUCT(COUNTIF(IsDigits,MID([kw in desc],ROW($A$1:$A$150),1)))=LEN([kw in desc]),#N/A)),[manuell])</f>
        <v>0</v>
      </c>
      <c r="R3291" s="1" t="str">
        <f>IF([pos kw in title]&gt;0,MID(J3291,#REF!,4),IF([first '# in title]&gt;0,MID([title],[first '# in title],3),IF([first '# in title]&gt;0,MID([desc],#REF!,3),VLOOKUP([productid],$G$2:$R$1386,8))))</f>
        <v xml:space="preserve">42 </v>
      </c>
      <c r="S3291" s="1" t="e">
        <f>IF([kw in desc]=[kw rough in title],[kw in desc]*1,IFERROR(LEFT([kw_dirty],3)*1,IFERROR(LEFT([kw_dirty],2)*1,"n.a.")))</f>
        <v>#N/A</v>
      </c>
      <c r="T3291" s="1"/>
      <c r="U3291" s="1">
        <f>VLOOKUP(Tabelle1[[#This Row],[productid]],Tabelle2[#All],2,FALSE)</f>
        <v>42</v>
      </c>
    </row>
    <row r="3292" spans="1:21" hidden="1">
      <c r="A3292" t="s">
        <v>5448</v>
      </c>
      <c r="B3292">
        <v>2419</v>
      </c>
      <c r="C3292">
        <v>289859</v>
      </c>
      <c r="D3292" t="s">
        <v>5501</v>
      </c>
      <c r="E3292" t="s">
        <v>5182</v>
      </c>
      <c r="F3292">
        <v>18406</v>
      </c>
      <c r="G3292">
        <v>1219746</v>
      </c>
      <c r="H3292">
        <f t="shared" si="51"/>
        <v>0</v>
      </c>
      <c r="I3292">
        <f t="array" ref="I3292">MIN(IFERROR(FIND(IstNumbers,A3292),""))</f>
        <v>0</v>
      </c>
      <c r="J3292" s="1" t="e">
        <f>IF([first '# in title]&lt;[pos kw in title],MID([title],[pos kw in title]-6,6),#N/A)</f>
        <v>#N/A</v>
      </c>
      <c r="K3292" s="1" t="e">
        <f>IFERROR(MID(SUBSTITUTE([kw rough in title],",","."),FIND("(",[kw rough in title])+1,20),SUBSTITUTE(IFERROR(MID([kw rough in title],FIND(" ",[kw rough in title])+1,20),[kw rough in title]),",","."))</f>
        <v>#N/A</v>
      </c>
      <c r="L3292" s="1">
        <f>IFERROR(FIND("kW",[desc]),0)</f>
        <v>71</v>
      </c>
      <c r="M3292">
        <f t="array" ref="M3292">MIN(IFERROR(FIND(IstNumbers,E3292),""))</f>
        <v>29</v>
      </c>
      <c r="N3292" s="1" t="str">
        <f>IF([first '# in desc]&lt;[pos kw in desc],MID([desc],[pos kw in desc]-7,7))</f>
        <v xml:space="preserve">­me 16 </v>
      </c>
      <c r="O329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92" s="1" t="str">
        <f>TRIM(IF([first '# in desc]&lt;[pos kw in desc],MID([desc],[pos kw in desc]-6,6),FALSE))</f>
        <v>me 16</v>
      </c>
      <c r="Q3292" s="1" t="b">
        <f>IF(LEN([manuell])=0,IFERROR([kw fine in title]*1,IFERROR(SUMPRODUCT(COUNTIF(IsDigits,MID([kw in desc],ROW($A$1:$A$150),1)))=LEN([kw in desc]),#N/A)),[manuell])</f>
        <v>0</v>
      </c>
      <c r="R3292" s="1" t="b">
        <f>IF([pos kw in title]&gt;0,MID(J3292,#REF!,4),IF([first '# in title]&gt;0,MID([title],[first '# in title],3),IF([first '# in title]&gt;0,MID([desc],#REF!,3),VLOOKUP([productid],$G$2:$R$1386,8))))</f>
        <v>0</v>
      </c>
      <c r="S3292" s="1" t="e">
        <f>IF([kw in desc]=[kw rough in title],[kw in desc]*1,IFERROR(LEFT([kw_dirty],3)*1,IFERROR(LEFT([kw_dirty],2)*1,"n.a.")))</f>
        <v>#N/A</v>
      </c>
      <c r="T3292" s="1"/>
      <c r="U3292" s="1">
        <f>VLOOKUP(Tabelle1[[#This Row],[productid]],Tabelle2[#All],2,FALSE)</f>
        <v>16</v>
      </c>
    </row>
    <row r="3293" spans="1:21" hidden="1">
      <c r="A3293" t="s">
        <v>5473</v>
      </c>
      <c r="B3293">
        <v>3425</v>
      </c>
      <c r="C3293">
        <v>289859</v>
      </c>
      <c r="D3293" t="s">
        <v>5502</v>
      </c>
      <c r="E3293" t="s">
        <v>4923</v>
      </c>
      <c r="F3293">
        <v>18406</v>
      </c>
      <c r="G3293">
        <v>1750863</v>
      </c>
      <c r="H3293">
        <f t="shared" si="51"/>
        <v>0</v>
      </c>
      <c r="I3293">
        <f t="array" ref="I3293">MIN(IFERROR(FIND(IstNumbers,A3293),""))</f>
        <v>21</v>
      </c>
      <c r="J3293" s="1" t="e">
        <f>IF([first '# in title]&lt;[pos kw in title],MID([title],[pos kw in title]-6,6),#N/A)</f>
        <v>#N/A</v>
      </c>
      <c r="K3293" s="1" t="e">
        <f>IFERROR(MID(SUBSTITUTE([kw rough in title],",","."),FIND("(",[kw rough in title])+1,20),SUBSTITUTE(IFERROR(MID([kw rough in title],FIND(" ",[kw rough in title])+1,20),[kw rough in title]),",","."))</f>
        <v>#N/A</v>
      </c>
      <c r="L3293" s="1">
        <f>IFERROR(FIND("kW",[desc]),0)</f>
        <v>70</v>
      </c>
      <c r="M3293">
        <f t="array" ref="M3293">MIN(IFERROR(FIND(IstNumbers,E3293),""))</f>
        <v>34</v>
      </c>
      <c r="N3293" s="1" t="str">
        <f>IF([first '# in desc]&lt;[pos kw in desc],MID([desc],[pos kw in desc]-7,7))</f>
        <v xml:space="preserve">­me 42 </v>
      </c>
      <c r="O32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93" s="1" t="str">
        <f>TRIM(IF([first '# in desc]&lt;[pos kw in desc],MID([desc],[pos kw in desc]-6,6),FALSE))</f>
        <v>me 42</v>
      </c>
      <c r="Q3293" s="1" t="b">
        <f>IF(LEN([manuell])=0,IFERROR([kw fine in title]*1,IFERROR(SUMPRODUCT(COUNTIF(IsDigits,MID([kw in desc],ROW($A$1:$A$150),1)))=LEN([kw in desc]),#N/A)),[manuell])</f>
        <v>0</v>
      </c>
      <c r="R3293" s="1" t="str">
        <f>IF([pos kw in title]&gt;0,MID(J3293,#REF!,4),IF([first '# in title]&gt;0,MID([title],[first '# in title],3),IF([first '# in title]&gt;0,MID([desc],#REF!,3),VLOOKUP([productid],$G$2:$R$1386,8))))</f>
        <v xml:space="preserve">42 </v>
      </c>
      <c r="S3293" s="1" t="e">
        <f>IF([kw in desc]=[kw rough in title],[kw in desc]*1,IFERROR(LEFT([kw_dirty],3)*1,IFERROR(LEFT([kw_dirty],2)*1,"n.a.")))</f>
        <v>#N/A</v>
      </c>
      <c r="T3293" s="1"/>
      <c r="U3293" s="1">
        <f>VLOOKUP(Tabelle1[[#This Row],[productid]],Tabelle2[#All],2,FALSE)</f>
        <v>42</v>
      </c>
    </row>
    <row r="3294" spans="1:21" hidden="1">
      <c r="A3294" t="s">
        <v>2621</v>
      </c>
      <c r="B3294">
        <v>3505</v>
      </c>
      <c r="C3294">
        <v>289859</v>
      </c>
      <c r="D3294" t="s">
        <v>5503</v>
      </c>
      <c r="E3294" t="s">
        <v>5504</v>
      </c>
      <c r="F3294">
        <v>18406</v>
      </c>
      <c r="G3294">
        <v>3497887</v>
      </c>
      <c r="H3294">
        <f t="shared" si="51"/>
        <v>0</v>
      </c>
      <c r="I3294">
        <f t="array" ref="I3294">MIN(IFERROR(FIND(IstNumbers,A3294),""))</f>
        <v>12</v>
      </c>
      <c r="J3294" s="1" t="e">
        <f>IF([first '# in title]&lt;[pos kw in title],MID([title],[pos kw in title]-6,6),#N/A)</f>
        <v>#N/A</v>
      </c>
      <c r="K3294" s="1" t="e">
        <f>IFERROR(MID(SUBSTITUTE([kw rough in title],",","."),FIND("(",[kw rough in title])+1,20),SUBSTITUTE(IFERROR(MID([kw rough in title],FIND(" ",[kw rough in title])+1,20),[kw rough in title]),",","."))</f>
        <v>#N/A</v>
      </c>
      <c r="L3294" s="1">
        <f>IFERROR(FIND("kW",[desc]),0)</f>
        <v>70</v>
      </c>
      <c r="M3294">
        <f t="array" ref="M3294">MIN(IFERROR(FIND(IstNumbers,E3294),""))</f>
        <v>34</v>
      </c>
      <c r="N3294" s="1" t="str">
        <f>IF([first '# in desc]&lt;[pos kw in desc],MID([desc],[pos kw in desc]-7,7))</f>
        <v xml:space="preserve">­me 42 </v>
      </c>
      <c r="O32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94" s="1" t="str">
        <f>TRIM(IF([first '# in desc]&lt;[pos kw in desc],MID([desc],[pos kw in desc]-6,6),FALSE))</f>
        <v>me 42</v>
      </c>
      <c r="Q3294" s="1" t="b">
        <f>IF(LEN([manuell])=0,IFERROR([kw fine in title]*1,IFERROR(SUMPRODUCT(COUNTIF(IsDigits,MID([kw in desc],ROW($A$1:$A$150),1)))=LEN([kw in desc]),#N/A)),[manuell])</f>
        <v>0</v>
      </c>
      <c r="R3294" s="1" t="str">
        <f>IF([pos kw in title]&gt;0,MID(J3294,#REF!,4),IF([first '# in title]&gt;0,MID([title],[first '# in title],3),IF([first '# in title]&gt;0,MID([desc],#REF!,3),VLOOKUP([productid],$G$2:$R$1386,8))))</f>
        <v xml:space="preserve">42 </v>
      </c>
      <c r="S3294" s="1" t="e">
        <f>IF([kw in desc]=[kw rough in title],[kw in desc]*1,IFERROR(LEFT([kw_dirty],3)*1,IFERROR(LEFT([kw_dirty],2)*1,"n.a.")))</f>
        <v>#N/A</v>
      </c>
      <c r="T3294" s="1"/>
      <c r="U3294" s="1">
        <f>VLOOKUP(Tabelle1[[#This Row],[productid]],Tabelle2[#All],2,FALSE)</f>
        <v>42</v>
      </c>
    </row>
    <row r="3295" spans="1:21" hidden="1">
      <c r="A3295" t="s">
        <v>5448</v>
      </c>
      <c r="B3295">
        <v>2419</v>
      </c>
      <c r="C3295">
        <v>289859</v>
      </c>
      <c r="D3295" t="s">
        <v>5505</v>
      </c>
      <c r="E3295" t="s">
        <v>5198</v>
      </c>
      <c r="F3295">
        <v>18406</v>
      </c>
      <c r="G3295">
        <v>1219746</v>
      </c>
      <c r="H3295">
        <f t="shared" si="51"/>
        <v>0</v>
      </c>
      <c r="I3295">
        <f t="array" ref="I3295">MIN(IFERROR(FIND(IstNumbers,A3295),""))</f>
        <v>0</v>
      </c>
      <c r="J3295" s="1" t="e">
        <f>IF([first '# in title]&lt;[pos kw in title],MID([title],[pos kw in title]-6,6),#N/A)</f>
        <v>#N/A</v>
      </c>
      <c r="K3295" s="1" t="e">
        <f>IFERROR(MID(SUBSTITUTE([kw rough in title],",","."),FIND("(",[kw rough in title])+1,20),SUBSTITUTE(IFERROR(MID([kw rough in title],FIND(" ",[kw rough in title])+1,20),[kw rough in title]),",","."))</f>
        <v>#N/A</v>
      </c>
      <c r="L3295" s="1">
        <f>IFERROR(FIND("kW",[desc]),0)</f>
        <v>71</v>
      </c>
      <c r="M3295">
        <f t="array" ref="M3295">MIN(IFERROR(FIND(IstNumbers,E3295),""))</f>
        <v>29</v>
      </c>
      <c r="N3295" s="1" t="str">
        <f>IF([first '# in desc]&lt;[pos kw in desc],MID([desc],[pos kw in desc]-7,7))</f>
        <v xml:space="preserve">­me 16 </v>
      </c>
      <c r="O329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295" s="1" t="str">
        <f>TRIM(IF([first '# in desc]&lt;[pos kw in desc],MID([desc],[pos kw in desc]-6,6),FALSE))</f>
        <v>me 16</v>
      </c>
      <c r="Q3295" s="1" t="b">
        <f>IF(LEN([manuell])=0,IFERROR([kw fine in title]*1,IFERROR(SUMPRODUCT(COUNTIF(IsDigits,MID([kw in desc],ROW($A$1:$A$150),1)))=LEN([kw in desc]),#N/A)),[manuell])</f>
        <v>0</v>
      </c>
      <c r="R3295" s="1" t="b">
        <f>IF([pos kw in title]&gt;0,MID(J3295,#REF!,4),IF([first '# in title]&gt;0,MID([title],[first '# in title],3),IF([first '# in title]&gt;0,MID([desc],#REF!,3),VLOOKUP([productid],$G$2:$R$1386,8))))</f>
        <v>0</v>
      </c>
      <c r="S3295" s="1" t="e">
        <f>IF([kw in desc]=[kw rough in title],[kw in desc]*1,IFERROR(LEFT([kw_dirty],3)*1,IFERROR(LEFT([kw_dirty],2)*1,"n.a.")))</f>
        <v>#N/A</v>
      </c>
      <c r="T3295" s="1"/>
      <c r="U3295" s="1">
        <f>VLOOKUP(Tabelle1[[#This Row],[productid]],Tabelle2[#All],2,FALSE)</f>
        <v>16</v>
      </c>
    </row>
    <row r="3296" spans="1:21">
      <c r="A3296" t="s">
        <v>4570</v>
      </c>
      <c r="B3296">
        <v>1813</v>
      </c>
      <c r="C3296">
        <v>223861</v>
      </c>
      <c r="D3296" t="s">
        <v>5506</v>
      </c>
      <c r="E3296" t="s">
        <v>4586</v>
      </c>
      <c r="F3296">
        <v>18406</v>
      </c>
      <c r="G3296">
        <v>3725833</v>
      </c>
      <c r="H3296">
        <f t="shared" si="51"/>
        <v>0</v>
      </c>
      <c r="I3296">
        <f t="array" ref="I3296">MIN(IFERROR(FIND(IstNumbers,A3296),""))</f>
        <v>18</v>
      </c>
      <c r="J3296" s="1" t="e">
        <f>IF([first '# in title]&lt;[pos kw in title],MID([title],[pos kw in title]-6,6),#N/A)</f>
        <v>#N/A</v>
      </c>
      <c r="K3296" s="1" t="e">
        <f>IFERROR(MID(SUBSTITUTE([kw rough in title],",","."),FIND("(",[kw rough in title])+1,20),SUBSTITUTE(IFERROR(MID([kw rough in title],FIND(" ",[kw rough in title])+1,20),[kw rough in title]),",","."))</f>
        <v>#N/A</v>
      </c>
      <c r="L3296" s="1">
        <f>IFERROR(FIND("kW",[desc]),0)</f>
        <v>0</v>
      </c>
      <c r="M3296">
        <f t="array" ref="M3296">MIN(IFERROR(FIND(IstNumbers,E3296),""))</f>
        <v>25</v>
      </c>
      <c r="N3296" s="1" t="b">
        <f>IF([first '# in desc]&lt;[pos kw in desc],MID([desc],[pos kw in desc]-7,7))</f>
        <v>0</v>
      </c>
      <c r="O32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96" s="1" t="str">
        <f>TRIM(IF([first '# in desc]&lt;[pos kw in desc],MID([desc],[pos kw in desc]-6,6),FALSE))</f>
        <v>FALSCH</v>
      </c>
      <c r="Q3296" s="1" t="b">
        <f>IF(LEN([manuell])=0,IFERROR([kw fine in title]*1,IFERROR(SUMPRODUCT(COUNTIF(IsDigits,MID([kw in desc],ROW($A$1:$A$150),1)))=LEN([kw in desc]),#N/A)),[manuell])</f>
        <v>0</v>
      </c>
      <c r="R3296" s="1" t="str">
        <f>IF([pos kw in title]&gt;0,MID(J3296,#REF!,4),IF([first '# in title]&gt;0,MID([title],[first '# in title],3),IF([first '# in title]&gt;0,MID([desc],#REF!,3),VLOOKUP([productid],$G$2:$R$1386,8))))</f>
        <v>24</v>
      </c>
      <c r="S3296" s="1" t="e">
        <f>IF([kw in desc]=[kw rough in title],[kw in desc]*1,IFERROR(LEFT([kw_dirty],3)*1,IFERROR(LEFT([kw_dirty],2)*1,"n.a.")))</f>
        <v>#N/A</v>
      </c>
      <c r="T3296" s="1"/>
      <c r="U3296" s="1" t="e">
        <f>VLOOKUP(Tabelle1[[#This Row],[productid]],Tabelle2[#All],2,FALSE)</f>
        <v>#N/A</v>
      </c>
    </row>
    <row r="3297" spans="1:21" hidden="1">
      <c r="A3297" t="s">
        <v>5473</v>
      </c>
      <c r="B3297">
        <v>3425</v>
      </c>
      <c r="C3297">
        <v>289859</v>
      </c>
      <c r="D3297" t="s">
        <v>5507</v>
      </c>
      <c r="E3297" t="s">
        <v>4929</v>
      </c>
      <c r="F3297">
        <v>18406</v>
      </c>
      <c r="G3297">
        <v>1750863</v>
      </c>
      <c r="H3297">
        <f t="shared" si="51"/>
        <v>0</v>
      </c>
      <c r="I3297">
        <f t="array" ref="I3297">MIN(IFERROR(FIND(IstNumbers,A3297),""))</f>
        <v>21</v>
      </c>
      <c r="J3297" s="1" t="e">
        <f>IF([first '# in title]&lt;[pos kw in title],MID([title],[pos kw in title]-6,6),#N/A)</f>
        <v>#N/A</v>
      </c>
      <c r="K3297" s="1" t="e">
        <f>IFERROR(MID(SUBSTITUTE([kw rough in title],",","."),FIND("(",[kw rough in title])+1,20),SUBSTITUTE(IFERROR(MID([kw rough in title],FIND(" ",[kw rough in title])+1,20),[kw rough in title]),",","."))</f>
        <v>#N/A</v>
      </c>
      <c r="L3297" s="1">
        <f>IFERROR(FIND("kW",[desc]),0)</f>
        <v>70</v>
      </c>
      <c r="M3297">
        <f t="array" ref="M3297">MIN(IFERROR(FIND(IstNumbers,E3297),""))</f>
        <v>34</v>
      </c>
      <c r="N3297" s="1" t="str">
        <f>IF([first '# in desc]&lt;[pos kw in desc],MID([desc],[pos kw in desc]-7,7))</f>
        <v xml:space="preserve">­me 42 </v>
      </c>
      <c r="O32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97" s="1" t="str">
        <f>TRIM(IF([first '# in desc]&lt;[pos kw in desc],MID([desc],[pos kw in desc]-6,6),FALSE))</f>
        <v>me 42</v>
      </c>
      <c r="Q3297" s="1" t="b">
        <f>IF(LEN([manuell])=0,IFERROR([kw fine in title]*1,IFERROR(SUMPRODUCT(COUNTIF(IsDigits,MID([kw in desc],ROW($A$1:$A$150),1)))=LEN([kw in desc]),#N/A)),[manuell])</f>
        <v>0</v>
      </c>
      <c r="R3297" s="1" t="str">
        <f>IF([pos kw in title]&gt;0,MID(J3297,#REF!,4),IF([first '# in title]&gt;0,MID([title],[first '# in title],3),IF([first '# in title]&gt;0,MID([desc],#REF!,3),VLOOKUP([productid],$G$2:$R$1386,8))))</f>
        <v xml:space="preserve">42 </v>
      </c>
      <c r="S3297" s="1" t="e">
        <f>IF([kw in desc]=[kw rough in title],[kw in desc]*1,IFERROR(LEFT([kw_dirty],3)*1,IFERROR(LEFT([kw_dirty],2)*1,"n.a.")))</f>
        <v>#N/A</v>
      </c>
      <c r="T3297" s="1"/>
      <c r="U3297" s="1">
        <f>VLOOKUP(Tabelle1[[#This Row],[productid]],Tabelle2[#All],2,FALSE)</f>
        <v>42</v>
      </c>
    </row>
    <row r="3298" spans="1:21" hidden="1">
      <c r="A3298" t="s">
        <v>2621</v>
      </c>
      <c r="B3298">
        <v>3510</v>
      </c>
      <c r="C3298">
        <v>289859</v>
      </c>
      <c r="D3298" t="s">
        <v>5508</v>
      </c>
      <c r="E3298" t="s">
        <v>5509</v>
      </c>
      <c r="F3298">
        <v>18406</v>
      </c>
      <c r="G3298">
        <v>3497887</v>
      </c>
      <c r="H3298">
        <f t="shared" si="51"/>
        <v>0</v>
      </c>
      <c r="I3298">
        <f t="array" ref="I3298">MIN(IFERROR(FIND(IstNumbers,A3298),""))</f>
        <v>12</v>
      </c>
      <c r="J3298" s="1" t="e">
        <f>IF([first '# in title]&lt;[pos kw in title],MID([title],[pos kw in title]-6,6),#N/A)</f>
        <v>#N/A</v>
      </c>
      <c r="K3298" s="1" t="e">
        <f>IFERROR(MID(SUBSTITUTE([kw rough in title],",","."),FIND("(",[kw rough in title])+1,20),SUBSTITUTE(IFERROR(MID([kw rough in title],FIND(" ",[kw rough in title])+1,20),[kw rough in title]),",","."))</f>
        <v>#N/A</v>
      </c>
      <c r="L3298" s="1">
        <f>IFERROR(FIND("kW",[desc]),0)</f>
        <v>70</v>
      </c>
      <c r="M3298">
        <f t="array" ref="M3298">MIN(IFERROR(FIND(IstNumbers,E3298),""))</f>
        <v>34</v>
      </c>
      <c r="N3298" s="1" t="str">
        <f>IF([first '# in desc]&lt;[pos kw in desc],MID([desc],[pos kw in desc]-7,7))</f>
        <v xml:space="preserve">­me 42 </v>
      </c>
      <c r="O32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298" s="1" t="str">
        <f>TRIM(IF([first '# in desc]&lt;[pos kw in desc],MID([desc],[pos kw in desc]-6,6),FALSE))</f>
        <v>me 42</v>
      </c>
      <c r="Q3298" s="1" t="b">
        <f>IF(LEN([manuell])=0,IFERROR([kw fine in title]*1,IFERROR(SUMPRODUCT(COUNTIF(IsDigits,MID([kw in desc],ROW($A$1:$A$150),1)))=LEN([kw in desc]),#N/A)),[manuell])</f>
        <v>0</v>
      </c>
      <c r="R3298" s="1" t="str">
        <f>IF([pos kw in title]&gt;0,MID(J3298,#REF!,4),IF([first '# in title]&gt;0,MID([title],[first '# in title],3),IF([first '# in title]&gt;0,MID([desc],#REF!,3),VLOOKUP([productid],$G$2:$R$1386,8))))</f>
        <v xml:space="preserve">42 </v>
      </c>
      <c r="S3298" s="1" t="e">
        <f>IF([kw in desc]=[kw rough in title],[kw in desc]*1,IFERROR(LEFT([kw_dirty],3)*1,IFERROR(LEFT([kw_dirty],2)*1,"n.a.")))</f>
        <v>#N/A</v>
      </c>
      <c r="T3298" s="1"/>
      <c r="U3298" s="1">
        <f>VLOOKUP(Tabelle1[[#This Row],[productid]],Tabelle2[#All],2,FALSE)</f>
        <v>42</v>
      </c>
    </row>
    <row r="3299" spans="1:21">
      <c r="A3299" t="s">
        <v>4570</v>
      </c>
      <c r="B3299">
        <v>1814</v>
      </c>
      <c r="C3299">
        <v>223861</v>
      </c>
      <c r="D3299" t="s">
        <v>5510</v>
      </c>
      <c r="E3299" t="s">
        <v>4588</v>
      </c>
      <c r="F3299">
        <v>18406</v>
      </c>
      <c r="G3299">
        <v>3725833</v>
      </c>
      <c r="H3299">
        <f t="shared" si="51"/>
        <v>0</v>
      </c>
      <c r="I3299">
        <f t="array" ref="I3299">MIN(IFERROR(FIND(IstNumbers,A3299),""))</f>
        <v>18</v>
      </c>
      <c r="J3299" s="1" t="e">
        <f>IF([first '# in title]&lt;[pos kw in title],MID([title],[pos kw in title]-6,6),#N/A)</f>
        <v>#N/A</v>
      </c>
      <c r="K3299" s="1" t="e">
        <f>IFERROR(MID(SUBSTITUTE([kw rough in title],",","."),FIND("(",[kw rough in title])+1,20),SUBSTITUTE(IFERROR(MID([kw rough in title],FIND(" ",[kw rough in title])+1,20),[kw rough in title]),",","."))</f>
        <v>#N/A</v>
      </c>
      <c r="L3299" s="1">
        <f>IFERROR(FIND("kW",[desc]),0)</f>
        <v>0</v>
      </c>
      <c r="M3299">
        <f t="array" ref="M3299">MIN(IFERROR(FIND(IstNumbers,E3299),""))</f>
        <v>25</v>
      </c>
      <c r="N3299" s="1" t="b">
        <f>IF([first '# in desc]&lt;[pos kw in desc],MID([desc],[pos kw in desc]-7,7))</f>
        <v>0</v>
      </c>
      <c r="O32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299" s="1" t="str">
        <f>TRIM(IF([first '# in desc]&lt;[pos kw in desc],MID([desc],[pos kw in desc]-6,6),FALSE))</f>
        <v>FALSCH</v>
      </c>
      <c r="Q3299" s="1" t="b">
        <f>IF(LEN([manuell])=0,IFERROR([kw fine in title]*1,IFERROR(SUMPRODUCT(COUNTIF(IsDigits,MID([kw in desc],ROW($A$1:$A$150),1)))=LEN([kw in desc]),#N/A)),[manuell])</f>
        <v>0</v>
      </c>
      <c r="R3299" s="1" t="str">
        <f>IF([pos kw in title]&gt;0,MID(J3299,#REF!,4),IF([first '# in title]&gt;0,MID([title],[first '# in title],3),IF([first '# in title]&gt;0,MID([desc],#REF!,3),VLOOKUP([productid],$G$2:$R$1386,8))))</f>
        <v>24</v>
      </c>
      <c r="S3299" s="1" t="e">
        <f>IF([kw in desc]=[kw rough in title],[kw in desc]*1,IFERROR(LEFT([kw_dirty],3)*1,IFERROR(LEFT([kw_dirty],2)*1,"n.a.")))</f>
        <v>#N/A</v>
      </c>
      <c r="T3299" s="1"/>
      <c r="U3299" s="1" t="e">
        <f>VLOOKUP(Tabelle1[[#This Row],[productid]],Tabelle2[#All],2,FALSE)</f>
        <v>#N/A</v>
      </c>
    </row>
    <row r="3300" spans="1:21" hidden="1">
      <c r="A3300" t="s">
        <v>5473</v>
      </c>
      <c r="B3300">
        <v>3425</v>
      </c>
      <c r="C3300">
        <v>289859</v>
      </c>
      <c r="D3300" t="s">
        <v>5511</v>
      </c>
      <c r="E3300" t="s">
        <v>5014</v>
      </c>
      <c r="F3300">
        <v>18406</v>
      </c>
      <c r="G3300">
        <v>1750863</v>
      </c>
      <c r="H3300">
        <f t="shared" si="51"/>
        <v>0</v>
      </c>
      <c r="I3300">
        <f t="array" ref="I3300">MIN(IFERROR(FIND(IstNumbers,A3300),""))</f>
        <v>21</v>
      </c>
      <c r="J3300" s="1" t="e">
        <f>IF([first '# in title]&lt;[pos kw in title],MID([title],[pos kw in title]-6,6),#N/A)</f>
        <v>#N/A</v>
      </c>
      <c r="K3300" s="1" t="e">
        <f>IFERROR(MID(SUBSTITUTE([kw rough in title],",","."),FIND("(",[kw rough in title])+1,20),SUBSTITUTE(IFERROR(MID([kw rough in title],FIND(" ",[kw rough in title])+1,20),[kw rough in title]),",","."))</f>
        <v>#N/A</v>
      </c>
      <c r="L3300" s="1">
        <f>IFERROR(FIND("kW",[desc]),0)</f>
        <v>70</v>
      </c>
      <c r="M3300">
        <f t="array" ref="M3300">MIN(IFERROR(FIND(IstNumbers,E3300),""))</f>
        <v>34</v>
      </c>
      <c r="N3300" s="1" t="str">
        <f>IF([first '# in desc]&lt;[pos kw in desc],MID([desc],[pos kw in desc]-7,7))</f>
        <v xml:space="preserve">­me 42 </v>
      </c>
      <c r="O33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00" s="1" t="str">
        <f>TRIM(IF([first '# in desc]&lt;[pos kw in desc],MID([desc],[pos kw in desc]-6,6),FALSE))</f>
        <v>me 42</v>
      </c>
      <c r="Q3300" s="1" t="b">
        <f>IF(LEN([manuell])=0,IFERROR([kw fine in title]*1,IFERROR(SUMPRODUCT(COUNTIF(IsDigits,MID([kw in desc],ROW($A$1:$A$150),1)))=LEN([kw in desc]),#N/A)),[manuell])</f>
        <v>0</v>
      </c>
      <c r="R3300" s="1" t="str">
        <f>IF([pos kw in title]&gt;0,MID(J3300,#REF!,4),IF([first '# in title]&gt;0,MID([title],[first '# in title],3),IF([first '# in title]&gt;0,MID([desc],#REF!,3),VLOOKUP([productid],$G$2:$R$1386,8))))</f>
        <v xml:space="preserve">42 </v>
      </c>
      <c r="S3300" s="1" t="e">
        <f>IF([kw in desc]=[kw rough in title],[kw in desc]*1,IFERROR(LEFT([kw_dirty],3)*1,IFERROR(LEFT([kw_dirty],2)*1,"n.a.")))</f>
        <v>#N/A</v>
      </c>
      <c r="T3300" s="1"/>
      <c r="U3300" s="1">
        <f>VLOOKUP(Tabelle1[[#This Row],[productid]],Tabelle2[#All],2,FALSE)</f>
        <v>42</v>
      </c>
    </row>
    <row r="3301" spans="1:21" hidden="1">
      <c r="A3301" t="s">
        <v>2621</v>
      </c>
      <c r="B3301">
        <v>3515</v>
      </c>
      <c r="C3301">
        <v>289859</v>
      </c>
      <c r="D3301" t="s">
        <v>5512</v>
      </c>
      <c r="E3301" t="s">
        <v>5513</v>
      </c>
      <c r="F3301">
        <v>18406</v>
      </c>
      <c r="G3301">
        <v>3497887</v>
      </c>
      <c r="H3301">
        <f t="shared" si="51"/>
        <v>0</v>
      </c>
      <c r="I3301">
        <f t="array" ref="I3301">MIN(IFERROR(FIND(IstNumbers,A3301),""))</f>
        <v>12</v>
      </c>
      <c r="J3301" s="1" t="e">
        <f>IF([first '# in title]&lt;[pos kw in title],MID([title],[pos kw in title]-6,6),#N/A)</f>
        <v>#N/A</v>
      </c>
      <c r="K3301" s="1" t="e">
        <f>IFERROR(MID(SUBSTITUTE([kw rough in title],",","."),FIND("(",[kw rough in title])+1,20),SUBSTITUTE(IFERROR(MID([kw rough in title],FIND(" ",[kw rough in title])+1,20),[kw rough in title]),",","."))</f>
        <v>#N/A</v>
      </c>
      <c r="L3301" s="1">
        <f>IFERROR(FIND("kW",[desc]),0)</f>
        <v>70</v>
      </c>
      <c r="M3301">
        <f t="array" ref="M3301">MIN(IFERROR(FIND(IstNumbers,E3301),""))</f>
        <v>34</v>
      </c>
      <c r="N3301" s="1" t="str">
        <f>IF([first '# in desc]&lt;[pos kw in desc],MID([desc],[pos kw in desc]-7,7))</f>
        <v xml:space="preserve">­me 42 </v>
      </c>
      <c r="O33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01" s="1" t="str">
        <f>TRIM(IF([first '# in desc]&lt;[pos kw in desc],MID([desc],[pos kw in desc]-6,6),FALSE))</f>
        <v>me 42</v>
      </c>
      <c r="Q3301" s="1" t="b">
        <f>IF(LEN([manuell])=0,IFERROR([kw fine in title]*1,IFERROR(SUMPRODUCT(COUNTIF(IsDigits,MID([kw in desc],ROW($A$1:$A$150),1)))=LEN([kw in desc]),#N/A)),[manuell])</f>
        <v>0</v>
      </c>
      <c r="R3301" s="1" t="str">
        <f>IF([pos kw in title]&gt;0,MID(J3301,#REF!,4),IF([first '# in title]&gt;0,MID([title],[first '# in title],3),IF([first '# in title]&gt;0,MID([desc],#REF!,3),VLOOKUP([productid],$G$2:$R$1386,8))))</f>
        <v xml:space="preserve">42 </v>
      </c>
      <c r="S3301" s="1" t="e">
        <f>IF([kw in desc]=[kw rough in title],[kw in desc]*1,IFERROR(LEFT([kw_dirty],3)*1,IFERROR(LEFT([kw_dirty],2)*1,"n.a.")))</f>
        <v>#N/A</v>
      </c>
      <c r="T3301" s="1"/>
      <c r="U3301" s="1">
        <f>VLOOKUP(Tabelle1[[#This Row],[productid]],Tabelle2[#All],2,FALSE)</f>
        <v>42</v>
      </c>
    </row>
    <row r="3302" spans="1:21">
      <c r="A3302" t="s">
        <v>4570</v>
      </c>
      <c r="B3302">
        <v>1814</v>
      </c>
      <c r="C3302">
        <v>223861</v>
      </c>
      <c r="D3302" t="s">
        <v>5514</v>
      </c>
      <c r="E3302" t="s">
        <v>4588</v>
      </c>
      <c r="F3302">
        <v>18406</v>
      </c>
      <c r="G3302">
        <v>3725833</v>
      </c>
      <c r="H3302">
        <f t="shared" si="51"/>
        <v>0</v>
      </c>
      <c r="I3302">
        <f t="array" ref="I3302">MIN(IFERROR(FIND(IstNumbers,A3302),""))</f>
        <v>18</v>
      </c>
      <c r="J3302" s="1" t="e">
        <f>IF([first '# in title]&lt;[pos kw in title],MID([title],[pos kw in title]-6,6),#N/A)</f>
        <v>#N/A</v>
      </c>
      <c r="K3302" s="1" t="e">
        <f>IFERROR(MID(SUBSTITUTE([kw rough in title],",","."),FIND("(",[kw rough in title])+1,20),SUBSTITUTE(IFERROR(MID([kw rough in title],FIND(" ",[kw rough in title])+1,20),[kw rough in title]),",","."))</f>
        <v>#N/A</v>
      </c>
      <c r="L3302" s="1">
        <f>IFERROR(FIND("kW",[desc]),0)</f>
        <v>0</v>
      </c>
      <c r="M3302">
        <f t="array" ref="M3302">MIN(IFERROR(FIND(IstNumbers,E3302),""))</f>
        <v>25</v>
      </c>
      <c r="N3302" s="1" t="b">
        <f>IF([first '# in desc]&lt;[pos kw in desc],MID([desc],[pos kw in desc]-7,7))</f>
        <v>0</v>
      </c>
      <c r="O33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02" s="1" t="str">
        <f>TRIM(IF([first '# in desc]&lt;[pos kw in desc],MID([desc],[pos kw in desc]-6,6),FALSE))</f>
        <v>FALSCH</v>
      </c>
      <c r="Q3302" s="1" t="b">
        <f>IF(LEN([manuell])=0,IFERROR([kw fine in title]*1,IFERROR(SUMPRODUCT(COUNTIF(IsDigits,MID([kw in desc],ROW($A$1:$A$150),1)))=LEN([kw in desc]),#N/A)),[manuell])</f>
        <v>0</v>
      </c>
      <c r="R3302" s="1" t="str">
        <f>IF([pos kw in title]&gt;0,MID(J3302,#REF!,4),IF([first '# in title]&gt;0,MID([title],[first '# in title],3),IF([first '# in title]&gt;0,MID([desc],#REF!,3),VLOOKUP([productid],$G$2:$R$1386,8))))</f>
        <v>24</v>
      </c>
      <c r="S3302" s="1" t="e">
        <f>IF([kw in desc]=[kw rough in title],[kw in desc]*1,IFERROR(LEFT([kw_dirty],3)*1,IFERROR(LEFT([kw_dirty],2)*1,"n.a.")))</f>
        <v>#N/A</v>
      </c>
      <c r="T3302" s="1"/>
      <c r="U3302" s="1" t="e">
        <f>VLOOKUP(Tabelle1[[#This Row],[productid]],Tabelle2[#All],2,FALSE)</f>
        <v>#N/A</v>
      </c>
    </row>
    <row r="3303" spans="1:21" hidden="1">
      <c r="A3303" t="s">
        <v>5473</v>
      </c>
      <c r="B3303">
        <v>3425</v>
      </c>
      <c r="C3303">
        <v>289859</v>
      </c>
      <c r="D3303" t="s">
        <v>5515</v>
      </c>
      <c r="E3303" t="s">
        <v>5030</v>
      </c>
      <c r="F3303">
        <v>18406</v>
      </c>
      <c r="G3303">
        <v>1750863</v>
      </c>
      <c r="H3303">
        <f t="shared" si="51"/>
        <v>0</v>
      </c>
      <c r="I3303">
        <f t="array" ref="I3303">MIN(IFERROR(FIND(IstNumbers,A3303),""))</f>
        <v>21</v>
      </c>
      <c r="J3303" s="1" t="e">
        <f>IF([first '# in title]&lt;[pos kw in title],MID([title],[pos kw in title]-6,6),#N/A)</f>
        <v>#N/A</v>
      </c>
      <c r="K3303" s="1" t="e">
        <f>IFERROR(MID(SUBSTITUTE([kw rough in title],",","."),FIND("(",[kw rough in title])+1,20),SUBSTITUTE(IFERROR(MID([kw rough in title],FIND(" ",[kw rough in title])+1,20),[kw rough in title]),",","."))</f>
        <v>#N/A</v>
      </c>
      <c r="L3303" s="1">
        <f>IFERROR(FIND("kW",[desc]),0)</f>
        <v>70</v>
      </c>
      <c r="M3303">
        <f t="array" ref="M3303">MIN(IFERROR(FIND(IstNumbers,E3303),""))</f>
        <v>34</v>
      </c>
      <c r="N3303" s="1" t="str">
        <f>IF([first '# in desc]&lt;[pos kw in desc],MID([desc],[pos kw in desc]-7,7))</f>
        <v xml:space="preserve">­me 42 </v>
      </c>
      <c r="O33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03" s="1" t="str">
        <f>TRIM(IF([first '# in desc]&lt;[pos kw in desc],MID([desc],[pos kw in desc]-6,6),FALSE))</f>
        <v>me 42</v>
      </c>
      <c r="Q3303" s="1" t="b">
        <f>IF(LEN([manuell])=0,IFERROR([kw fine in title]*1,IFERROR(SUMPRODUCT(COUNTIF(IsDigits,MID([kw in desc],ROW($A$1:$A$150),1)))=LEN([kw in desc]),#N/A)),[manuell])</f>
        <v>0</v>
      </c>
      <c r="R3303" s="1" t="str">
        <f>IF([pos kw in title]&gt;0,MID(J3303,#REF!,4),IF([first '# in title]&gt;0,MID([title],[first '# in title],3),IF([first '# in title]&gt;0,MID([desc],#REF!,3),VLOOKUP([productid],$G$2:$R$1386,8))))</f>
        <v xml:space="preserve">42 </v>
      </c>
      <c r="S3303" s="1" t="e">
        <f>IF([kw in desc]=[kw rough in title],[kw in desc]*1,IFERROR(LEFT([kw_dirty],3)*1,IFERROR(LEFT([kw_dirty],2)*1,"n.a.")))</f>
        <v>#N/A</v>
      </c>
      <c r="T3303" s="1"/>
      <c r="U3303" s="1">
        <f>VLOOKUP(Tabelle1[[#This Row],[productid]],Tabelle2[#All],2,FALSE)</f>
        <v>42</v>
      </c>
    </row>
    <row r="3304" spans="1:21" hidden="1">
      <c r="A3304" t="s">
        <v>2621</v>
      </c>
      <c r="B3304">
        <v>3515</v>
      </c>
      <c r="C3304">
        <v>289859</v>
      </c>
      <c r="D3304" t="s">
        <v>5516</v>
      </c>
      <c r="E3304" t="s">
        <v>5517</v>
      </c>
      <c r="F3304">
        <v>18406</v>
      </c>
      <c r="G3304">
        <v>3497887</v>
      </c>
      <c r="H3304">
        <f t="shared" si="51"/>
        <v>0</v>
      </c>
      <c r="I3304">
        <f t="array" ref="I3304">MIN(IFERROR(FIND(IstNumbers,A3304),""))</f>
        <v>12</v>
      </c>
      <c r="J3304" s="1" t="e">
        <f>IF([first '# in title]&lt;[pos kw in title],MID([title],[pos kw in title]-6,6),#N/A)</f>
        <v>#N/A</v>
      </c>
      <c r="K3304" s="1" t="e">
        <f>IFERROR(MID(SUBSTITUTE([kw rough in title],",","."),FIND("(",[kw rough in title])+1,20),SUBSTITUTE(IFERROR(MID([kw rough in title],FIND(" ",[kw rough in title])+1,20),[kw rough in title]),",","."))</f>
        <v>#N/A</v>
      </c>
      <c r="L3304" s="1">
        <f>IFERROR(FIND("kW",[desc]),0)</f>
        <v>70</v>
      </c>
      <c r="M3304">
        <f t="array" ref="M3304">MIN(IFERROR(FIND(IstNumbers,E3304),""))</f>
        <v>34</v>
      </c>
      <c r="N3304" s="1" t="str">
        <f>IF([first '# in desc]&lt;[pos kw in desc],MID([desc],[pos kw in desc]-7,7))</f>
        <v xml:space="preserve">­me 42 </v>
      </c>
      <c r="O33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04" s="1" t="str">
        <f>TRIM(IF([first '# in desc]&lt;[pos kw in desc],MID([desc],[pos kw in desc]-6,6),FALSE))</f>
        <v>me 42</v>
      </c>
      <c r="Q3304" s="1" t="b">
        <f>IF(LEN([manuell])=0,IFERROR([kw fine in title]*1,IFERROR(SUMPRODUCT(COUNTIF(IsDigits,MID([kw in desc],ROW($A$1:$A$150),1)))=LEN([kw in desc]),#N/A)),[manuell])</f>
        <v>0</v>
      </c>
      <c r="R3304" s="1" t="str">
        <f>IF([pos kw in title]&gt;0,MID(J3304,#REF!,4),IF([first '# in title]&gt;0,MID([title],[first '# in title],3),IF([first '# in title]&gt;0,MID([desc],#REF!,3),VLOOKUP([productid],$G$2:$R$1386,8))))</f>
        <v xml:space="preserve">42 </v>
      </c>
      <c r="S3304" s="1" t="e">
        <f>IF([kw in desc]=[kw rough in title],[kw in desc]*1,IFERROR(LEFT([kw_dirty],3)*1,IFERROR(LEFT([kw_dirty],2)*1,"n.a.")))</f>
        <v>#N/A</v>
      </c>
      <c r="T3304" s="1"/>
      <c r="U3304" s="1">
        <f>VLOOKUP(Tabelle1[[#This Row],[productid]],Tabelle2[#All],2,FALSE)</f>
        <v>42</v>
      </c>
    </row>
    <row r="3305" spans="1:21">
      <c r="A3305" t="s">
        <v>4570</v>
      </c>
      <c r="B3305">
        <v>1815</v>
      </c>
      <c r="C3305">
        <v>223861</v>
      </c>
      <c r="D3305" t="s">
        <v>5518</v>
      </c>
      <c r="E3305" t="s">
        <v>4586</v>
      </c>
      <c r="F3305">
        <v>18406</v>
      </c>
      <c r="G3305">
        <v>3725833</v>
      </c>
      <c r="H3305">
        <f t="shared" si="51"/>
        <v>0</v>
      </c>
      <c r="I3305">
        <f t="array" ref="I3305">MIN(IFERROR(FIND(IstNumbers,A3305),""))</f>
        <v>18</v>
      </c>
      <c r="J3305" s="1" t="e">
        <f>IF([first '# in title]&lt;[pos kw in title],MID([title],[pos kw in title]-6,6),#N/A)</f>
        <v>#N/A</v>
      </c>
      <c r="K3305" s="1" t="e">
        <f>IFERROR(MID(SUBSTITUTE([kw rough in title],",","."),FIND("(",[kw rough in title])+1,20),SUBSTITUTE(IFERROR(MID([kw rough in title],FIND(" ",[kw rough in title])+1,20),[kw rough in title]),",","."))</f>
        <v>#N/A</v>
      </c>
      <c r="L3305" s="1">
        <f>IFERROR(FIND("kW",[desc]),0)</f>
        <v>0</v>
      </c>
      <c r="M3305">
        <f t="array" ref="M3305">MIN(IFERROR(FIND(IstNumbers,E3305),""))</f>
        <v>25</v>
      </c>
      <c r="N3305" s="1" t="b">
        <f>IF([first '# in desc]&lt;[pos kw in desc],MID([desc],[pos kw in desc]-7,7))</f>
        <v>0</v>
      </c>
      <c r="O33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05" s="1" t="str">
        <f>TRIM(IF([first '# in desc]&lt;[pos kw in desc],MID([desc],[pos kw in desc]-6,6),FALSE))</f>
        <v>FALSCH</v>
      </c>
      <c r="Q3305" s="1" t="b">
        <f>IF(LEN([manuell])=0,IFERROR([kw fine in title]*1,IFERROR(SUMPRODUCT(COUNTIF(IsDigits,MID([kw in desc],ROW($A$1:$A$150),1)))=LEN([kw in desc]),#N/A)),[manuell])</f>
        <v>0</v>
      </c>
      <c r="R3305" s="1" t="str">
        <f>IF([pos kw in title]&gt;0,MID(J3305,#REF!,4),IF([first '# in title]&gt;0,MID([title],[first '# in title],3),IF([first '# in title]&gt;0,MID([desc],#REF!,3),VLOOKUP([productid],$G$2:$R$1386,8))))</f>
        <v>24</v>
      </c>
      <c r="S3305" s="1" t="e">
        <f>IF([kw in desc]=[kw rough in title],[kw in desc]*1,IFERROR(LEFT([kw_dirty],3)*1,IFERROR(LEFT([kw_dirty],2)*1,"n.a.")))</f>
        <v>#N/A</v>
      </c>
      <c r="T3305" s="1"/>
      <c r="U3305" s="1" t="e">
        <f>VLOOKUP(Tabelle1[[#This Row],[productid]],Tabelle2[#All],2,FALSE)</f>
        <v>#N/A</v>
      </c>
    </row>
    <row r="3306" spans="1:21" hidden="1">
      <c r="A3306" t="s">
        <v>5473</v>
      </c>
      <c r="B3306">
        <v>3430</v>
      </c>
      <c r="C3306">
        <v>289859</v>
      </c>
      <c r="D3306" t="s">
        <v>5519</v>
      </c>
      <c r="E3306" t="s">
        <v>5045</v>
      </c>
      <c r="F3306">
        <v>18406</v>
      </c>
      <c r="G3306">
        <v>1750863</v>
      </c>
      <c r="H3306">
        <f t="shared" si="51"/>
        <v>0</v>
      </c>
      <c r="I3306">
        <f t="array" ref="I3306">MIN(IFERROR(FIND(IstNumbers,A3306),""))</f>
        <v>21</v>
      </c>
      <c r="J3306" s="1" t="e">
        <f>IF([first '# in title]&lt;[pos kw in title],MID([title],[pos kw in title]-6,6),#N/A)</f>
        <v>#N/A</v>
      </c>
      <c r="K3306" s="1" t="e">
        <f>IFERROR(MID(SUBSTITUTE([kw rough in title],",","."),FIND("(",[kw rough in title])+1,20),SUBSTITUTE(IFERROR(MID([kw rough in title],FIND(" ",[kw rough in title])+1,20),[kw rough in title]),",","."))</f>
        <v>#N/A</v>
      </c>
      <c r="L3306" s="1">
        <f>IFERROR(FIND("kW",[desc]),0)</f>
        <v>70</v>
      </c>
      <c r="M3306">
        <f t="array" ref="M3306">MIN(IFERROR(FIND(IstNumbers,E3306),""))</f>
        <v>34</v>
      </c>
      <c r="N3306" s="1" t="str">
        <f>IF([first '# in desc]&lt;[pos kw in desc],MID([desc],[pos kw in desc]-7,7))</f>
        <v xml:space="preserve">­me 42 </v>
      </c>
      <c r="O33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06" s="1" t="str">
        <f>TRIM(IF([first '# in desc]&lt;[pos kw in desc],MID([desc],[pos kw in desc]-6,6),FALSE))</f>
        <v>me 42</v>
      </c>
      <c r="Q3306" s="1" t="b">
        <f>IF(LEN([manuell])=0,IFERROR([kw fine in title]*1,IFERROR(SUMPRODUCT(COUNTIF(IsDigits,MID([kw in desc],ROW($A$1:$A$150),1)))=LEN([kw in desc]),#N/A)),[manuell])</f>
        <v>0</v>
      </c>
      <c r="R3306" s="1" t="str">
        <f>IF([pos kw in title]&gt;0,MID(J3306,#REF!,4),IF([first '# in title]&gt;0,MID([title],[first '# in title],3),IF([first '# in title]&gt;0,MID([desc],#REF!,3),VLOOKUP([productid],$G$2:$R$1386,8))))</f>
        <v xml:space="preserve">42 </v>
      </c>
      <c r="S3306" s="1" t="e">
        <f>IF([kw in desc]=[kw rough in title],[kw in desc]*1,IFERROR(LEFT([kw_dirty],3)*1,IFERROR(LEFT([kw_dirty],2)*1,"n.a.")))</f>
        <v>#N/A</v>
      </c>
      <c r="T3306" s="1"/>
      <c r="U3306" s="1">
        <f>VLOOKUP(Tabelle1[[#This Row],[productid]],Tabelle2[#All],2,FALSE)</f>
        <v>42</v>
      </c>
    </row>
    <row r="3307" spans="1:21" hidden="1">
      <c r="A3307" t="s">
        <v>2621</v>
      </c>
      <c r="B3307">
        <v>3520</v>
      </c>
      <c r="C3307">
        <v>289859</v>
      </c>
      <c r="D3307" t="s">
        <v>5520</v>
      </c>
      <c r="E3307" t="s">
        <v>5521</v>
      </c>
      <c r="F3307">
        <v>18406</v>
      </c>
      <c r="G3307">
        <v>3497887</v>
      </c>
      <c r="H3307">
        <f t="shared" si="51"/>
        <v>0</v>
      </c>
      <c r="I3307">
        <f t="array" ref="I3307">MIN(IFERROR(FIND(IstNumbers,A3307),""))</f>
        <v>12</v>
      </c>
      <c r="J3307" s="1" t="e">
        <f>IF([first '# in title]&lt;[pos kw in title],MID([title],[pos kw in title]-6,6),#N/A)</f>
        <v>#N/A</v>
      </c>
      <c r="K3307" s="1" t="e">
        <f>IFERROR(MID(SUBSTITUTE([kw rough in title],",","."),FIND("(",[kw rough in title])+1,20),SUBSTITUTE(IFERROR(MID([kw rough in title],FIND(" ",[kw rough in title])+1,20),[kw rough in title]),",","."))</f>
        <v>#N/A</v>
      </c>
      <c r="L3307" s="1">
        <f>IFERROR(FIND("kW",[desc]),0)</f>
        <v>70</v>
      </c>
      <c r="M3307">
        <f t="array" ref="M3307">MIN(IFERROR(FIND(IstNumbers,E3307),""))</f>
        <v>34</v>
      </c>
      <c r="N3307" s="1" t="str">
        <f>IF([first '# in desc]&lt;[pos kw in desc],MID([desc],[pos kw in desc]-7,7))</f>
        <v xml:space="preserve">­me 42 </v>
      </c>
      <c r="O33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07" s="1" t="str">
        <f>TRIM(IF([first '# in desc]&lt;[pos kw in desc],MID([desc],[pos kw in desc]-6,6),FALSE))</f>
        <v>me 42</v>
      </c>
      <c r="Q3307" s="1" t="b">
        <f>IF(LEN([manuell])=0,IFERROR([kw fine in title]*1,IFERROR(SUMPRODUCT(COUNTIF(IsDigits,MID([kw in desc],ROW($A$1:$A$150),1)))=LEN([kw in desc]),#N/A)),[manuell])</f>
        <v>0</v>
      </c>
      <c r="R3307" s="1" t="str">
        <f>IF([pos kw in title]&gt;0,MID(J3307,#REF!,4),IF([first '# in title]&gt;0,MID([title],[first '# in title],3),IF([first '# in title]&gt;0,MID([desc],#REF!,3),VLOOKUP([productid],$G$2:$R$1386,8))))</f>
        <v xml:space="preserve">42 </v>
      </c>
      <c r="S3307" s="1" t="e">
        <f>IF([kw in desc]=[kw rough in title],[kw in desc]*1,IFERROR(LEFT([kw_dirty],3)*1,IFERROR(LEFT([kw_dirty],2)*1,"n.a.")))</f>
        <v>#N/A</v>
      </c>
      <c r="T3307" s="1"/>
      <c r="U3307" s="1">
        <f>VLOOKUP(Tabelle1[[#This Row],[productid]],Tabelle2[#All],2,FALSE)</f>
        <v>42</v>
      </c>
    </row>
    <row r="3308" spans="1:21">
      <c r="A3308" t="s">
        <v>4570</v>
      </c>
      <c r="B3308">
        <v>1815</v>
      </c>
      <c r="C3308">
        <v>223861</v>
      </c>
      <c r="D3308" t="s">
        <v>5522</v>
      </c>
      <c r="E3308" t="s">
        <v>4419</v>
      </c>
      <c r="F3308">
        <v>18406</v>
      </c>
      <c r="G3308">
        <v>3725833</v>
      </c>
      <c r="H3308">
        <f t="shared" si="51"/>
        <v>0</v>
      </c>
      <c r="I3308">
        <f t="array" ref="I3308">MIN(IFERROR(FIND(IstNumbers,A3308),""))</f>
        <v>18</v>
      </c>
      <c r="J3308" s="1" t="e">
        <f>IF([first '# in title]&lt;[pos kw in title],MID([title],[pos kw in title]-6,6),#N/A)</f>
        <v>#N/A</v>
      </c>
      <c r="K3308" s="1" t="e">
        <f>IFERROR(MID(SUBSTITUTE([kw rough in title],",","."),FIND("(",[kw rough in title])+1,20),SUBSTITUTE(IFERROR(MID([kw rough in title],FIND(" ",[kw rough in title])+1,20),[kw rough in title]),",","."))</f>
        <v>#N/A</v>
      </c>
      <c r="L3308" s="1">
        <f>IFERROR(FIND("kW",[desc]),0)</f>
        <v>0</v>
      </c>
      <c r="M3308">
        <f t="array" ref="M3308">MIN(IFERROR(FIND(IstNumbers,E3308),""))</f>
        <v>25</v>
      </c>
      <c r="N3308" s="1" t="b">
        <f>IF([first '# in desc]&lt;[pos kw in desc],MID([desc],[pos kw in desc]-7,7))</f>
        <v>0</v>
      </c>
      <c r="O33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08" s="1" t="str">
        <f>TRIM(IF([first '# in desc]&lt;[pos kw in desc],MID([desc],[pos kw in desc]-6,6),FALSE))</f>
        <v>FALSCH</v>
      </c>
      <c r="Q3308" s="1" t="b">
        <f>IF(LEN([manuell])=0,IFERROR([kw fine in title]*1,IFERROR(SUMPRODUCT(COUNTIF(IsDigits,MID([kw in desc],ROW($A$1:$A$150),1)))=LEN([kw in desc]),#N/A)),[manuell])</f>
        <v>0</v>
      </c>
      <c r="R3308" s="1" t="str">
        <f>IF([pos kw in title]&gt;0,MID(J3308,#REF!,4),IF([first '# in title]&gt;0,MID([title],[first '# in title],3),IF([first '# in title]&gt;0,MID([desc],#REF!,3),VLOOKUP([productid],$G$2:$R$1386,8))))</f>
        <v>24</v>
      </c>
      <c r="S3308" s="1" t="e">
        <f>IF([kw in desc]=[kw rough in title],[kw in desc]*1,IFERROR(LEFT([kw_dirty],3)*1,IFERROR(LEFT([kw_dirty],2)*1,"n.a.")))</f>
        <v>#N/A</v>
      </c>
      <c r="T3308" s="1"/>
      <c r="U3308" s="1" t="e">
        <f>VLOOKUP(Tabelle1[[#This Row],[productid]],Tabelle2[#All],2,FALSE)</f>
        <v>#N/A</v>
      </c>
    </row>
    <row r="3309" spans="1:21" hidden="1">
      <c r="A3309" t="s">
        <v>5473</v>
      </c>
      <c r="B3309">
        <v>3430</v>
      </c>
      <c r="C3309">
        <v>289859</v>
      </c>
      <c r="D3309" t="s">
        <v>5523</v>
      </c>
      <c r="E3309" t="s">
        <v>5038</v>
      </c>
      <c r="F3309">
        <v>18406</v>
      </c>
      <c r="G3309">
        <v>1750863</v>
      </c>
      <c r="H3309">
        <f t="shared" si="51"/>
        <v>0</v>
      </c>
      <c r="I3309">
        <f t="array" ref="I3309">MIN(IFERROR(FIND(IstNumbers,A3309),""))</f>
        <v>21</v>
      </c>
      <c r="J3309" s="1" t="e">
        <f>IF([first '# in title]&lt;[pos kw in title],MID([title],[pos kw in title]-6,6),#N/A)</f>
        <v>#N/A</v>
      </c>
      <c r="K3309" s="1" t="e">
        <f>IFERROR(MID(SUBSTITUTE([kw rough in title],",","."),FIND("(",[kw rough in title])+1,20),SUBSTITUTE(IFERROR(MID([kw rough in title],FIND(" ",[kw rough in title])+1,20),[kw rough in title]),",","."))</f>
        <v>#N/A</v>
      </c>
      <c r="L3309" s="1">
        <f>IFERROR(FIND("kW",[desc]),0)</f>
        <v>70</v>
      </c>
      <c r="M3309">
        <f t="array" ref="M3309">MIN(IFERROR(FIND(IstNumbers,E3309),""))</f>
        <v>34</v>
      </c>
      <c r="N3309" s="1" t="str">
        <f>IF([first '# in desc]&lt;[pos kw in desc],MID([desc],[pos kw in desc]-7,7))</f>
        <v xml:space="preserve">­me 42 </v>
      </c>
      <c r="O33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09" s="1" t="str">
        <f>TRIM(IF([first '# in desc]&lt;[pos kw in desc],MID([desc],[pos kw in desc]-6,6),FALSE))</f>
        <v>me 42</v>
      </c>
      <c r="Q3309" s="1" t="b">
        <f>IF(LEN([manuell])=0,IFERROR([kw fine in title]*1,IFERROR(SUMPRODUCT(COUNTIF(IsDigits,MID([kw in desc],ROW($A$1:$A$150),1)))=LEN([kw in desc]),#N/A)),[manuell])</f>
        <v>0</v>
      </c>
      <c r="R3309" s="1" t="str">
        <f>IF([pos kw in title]&gt;0,MID(J3309,#REF!,4),IF([first '# in title]&gt;0,MID([title],[first '# in title],3),IF([first '# in title]&gt;0,MID([desc],#REF!,3),VLOOKUP([productid],$G$2:$R$1386,8))))</f>
        <v xml:space="preserve">42 </v>
      </c>
      <c r="S3309" s="1" t="e">
        <f>IF([kw in desc]=[kw rough in title],[kw in desc]*1,IFERROR(LEFT([kw_dirty],3)*1,IFERROR(LEFT([kw_dirty],2)*1,"n.a.")))</f>
        <v>#N/A</v>
      </c>
      <c r="T3309" s="1"/>
      <c r="U3309" s="1">
        <f>VLOOKUP(Tabelle1[[#This Row],[productid]],Tabelle2[#All],2,FALSE)</f>
        <v>42</v>
      </c>
    </row>
    <row r="3310" spans="1:21" hidden="1">
      <c r="A3310" t="s">
        <v>2621</v>
      </c>
      <c r="B3310">
        <v>3520</v>
      </c>
      <c r="C3310">
        <v>289859</v>
      </c>
      <c r="D3310" t="s">
        <v>5524</v>
      </c>
      <c r="E3310" t="s">
        <v>5525</v>
      </c>
      <c r="F3310">
        <v>18406</v>
      </c>
      <c r="G3310">
        <v>3497887</v>
      </c>
      <c r="H3310">
        <f t="shared" si="51"/>
        <v>0</v>
      </c>
      <c r="I3310">
        <f t="array" ref="I3310">MIN(IFERROR(FIND(IstNumbers,A3310),""))</f>
        <v>12</v>
      </c>
      <c r="J3310" s="1" t="e">
        <f>IF([first '# in title]&lt;[pos kw in title],MID([title],[pos kw in title]-6,6),#N/A)</f>
        <v>#N/A</v>
      </c>
      <c r="K3310" s="1" t="e">
        <f>IFERROR(MID(SUBSTITUTE([kw rough in title],",","."),FIND("(",[kw rough in title])+1,20),SUBSTITUTE(IFERROR(MID([kw rough in title],FIND(" ",[kw rough in title])+1,20),[kw rough in title]),",","."))</f>
        <v>#N/A</v>
      </c>
      <c r="L3310" s="1">
        <f>IFERROR(FIND("kW",[desc]),0)</f>
        <v>70</v>
      </c>
      <c r="M3310">
        <f t="array" ref="M3310">MIN(IFERROR(FIND(IstNumbers,E3310),""))</f>
        <v>34</v>
      </c>
      <c r="N3310" s="1" t="str">
        <f>IF([first '# in desc]&lt;[pos kw in desc],MID([desc],[pos kw in desc]-7,7))</f>
        <v xml:space="preserve">­me 42 </v>
      </c>
      <c r="O33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10" s="1" t="str">
        <f>TRIM(IF([first '# in desc]&lt;[pos kw in desc],MID([desc],[pos kw in desc]-6,6),FALSE))</f>
        <v>me 42</v>
      </c>
      <c r="Q3310" s="1" t="b">
        <f>IF(LEN([manuell])=0,IFERROR([kw fine in title]*1,IFERROR(SUMPRODUCT(COUNTIF(IsDigits,MID([kw in desc],ROW($A$1:$A$150),1)))=LEN([kw in desc]),#N/A)),[manuell])</f>
        <v>0</v>
      </c>
      <c r="R3310" s="1" t="str">
        <f>IF([pos kw in title]&gt;0,MID(J3310,#REF!,4),IF([first '# in title]&gt;0,MID([title],[first '# in title],3),IF([first '# in title]&gt;0,MID([desc],#REF!,3),VLOOKUP([productid],$G$2:$R$1386,8))))</f>
        <v xml:space="preserve">42 </v>
      </c>
      <c r="S3310" s="1" t="e">
        <f>IF([kw in desc]=[kw rough in title],[kw in desc]*1,IFERROR(LEFT([kw_dirty],3)*1,IFERROR(LEFT([kw_dirty],2)*1,"n.a.")))</f>
        <v>#N/A</v>
      </c>
      <c r="T3310" s="1"/>
      <c r="U3310" s="1">
        <f>VLOOKUP(Tabelle1[[#This Row],[productid]],Tabelle2[#All],2,FALSE)</f>
        <v>42</v>
      </c>
    </row>
    <row r="3311" spans="1:21">
      <c r="A3311" t="s">
        <v>4570</v>
      </c>
      <c r="B3311">
        <v>1816</v>
      </c>
      <c r="C3311">
        <v>223861</v>
      </c>
      <c r="D3311" t="s">
        <v>5526</v>
      </c>
      <c r="E3311" t="s">
        <v>4588</v>
      </c>
      <c r="F3311">
        <v>18406</v>
      </c>
      <c r="G3311">
        <v>3725833</v>
      </c>
      <c r="H3311">
        <f t="shared" si="51"/>
        <v>0</v>
      </c>
      <c r="I3311">
        <f t="array" ref="I3311">MIN(IFERROR(FIND(IstNumbers,A3311),""))</f>
        <v>18</v>
      </c>
      <c r="J3311" s="1" t="e">
        <f>IF([first '# in title]&lt;[pos kw in title],MID([title],[pos kw in title]-6,6),#N/A)</f>
        <v>#N/A</v>
      </c>
      <c r="K3311" s="1" t="e">
        <f>IFERROR(MID(SUBSTITUTE([kw rough in title],",","."),FIND("(",[kw rough in title])+1,20),SUBSTITUTE(IFERROR(MID([kw rough in title],FIND(" ",[kw rough in title])+1,20),[kw rough in title]),",","."))</f>
        <v>#N/A</v>
      </c>
      <c r="L3311" s="1">
        <f>IFERROR(FIND("kW",[desc]),0)</f>
        <v>0</v>
      </c>
      <c r="M3311">
        <f t="array" ref="M3311">MIN(IFERROR(FIND(IstNumbers,E3311),""))</f>
        <v>25</v>
      </c>
      <c r="N3311" s="1" t="b">
        <f>IF([first '# in desc]&lt;[pos kw in desc],MID([desc],[pos kw in desc]-7,7))</f>
        <v>0</v>
      </c>
      <c r="O33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11" s="1" t="str">
        <f>TRIM(IF([first '# in desc]&lt;[pos kw in desc],MID([desc],[pos kw in desc]-6,6),FALSE))</f>
        <v>FALSCH</v>
      </c>
      <c r="Q3311" s="1" t="b">
        <f>IF(LEN([manuell])=0,IFERROR([kw fine in title]*1,IFERROR(SUMPRODUCT(COUNTIF(IsDigits,MID([kw in desc],ROW($A$1:$A$150),1)))=LEN([kw in desc]),#N/A)),[manuell])</f>
        <v>0</v>
      </c>
      <c r="R3311" s="1" t="str">
        <f>IF([pos kw in title]&gt;0,MID(J3311,#REF!,4),IF([first '# in title]&gt;0,MID([title],[first '# in title],3),IF([first '# in title]&gt;0,MID([desc],#REF!,3),VLOOKUP([productid],$G$2:$R$1386,8))))</f>
        <v>24</v>
      </c>
      <c r="S3311" s="1" t="e">
        <f>IF([kw in desc]=[kw rough in title],[kw in desc]*1,IFERROR(LEFT([kw_dirty],3)*1,IFERROR(LEFT([kw_dirty],2)*1,"n.a.")))</f>
        <v>#N/A</v>
      </c>
      <c r="T3311" s="1"/>
      <c r="U3311" s="1" t="e">
        <f>VLOOKUP(Tabelle1[[#This Row],[productid]],Tabelle2[#All],2,FALSE)</f>
        <v>#N/A</v>
      </c>
    </row>
    <row r="3312" spans="1:21" hidden="1">
      <c r="A3312" t="s">
        <v>5473</v>
      </c>
      <c r="B3312">
        <v>3430</v>
      </c>
      <c r="C3312">
        <v>289859</v>
      </c>
      <c r="D3312" t="s">
        <v>5527</v>
      </c>
      <c r="E3312" t="s">
        <v>5053</v>
      </c>
      <c r="F3312">
        <v>18406</v>
      </c>
      <c r="G3312">
        <v>1750863</v>
      </c>
      <c r="H3312">
        <f t="shared" si="51"/>
        <v>0</v>
      </c>
      <c r="I3312">
        <f t="array" ref="I3312">MIN(IFERROR(FIND(IstNumbers,A3312),""))</f>
        <v>21</v>
      </c>
      <c r="J3312" s="1" t="e">
        <f>IF([first '# in title]&lt;[pos kw in title],MID([title],[pos kw in title]-6,6),#N/A)</f>
        <v>#N/A</v>
      </c>
      <c r="K3312" s="1" t="e">
        <f>IFERROR(MID(SUBSTITUTE([kw rough in title],",","."),FIND("(",[kw rough in title])+1,20),SUBSTITUTE(IFERROR(MID([kw rough in title],FIND(" ",[kw rough in title])+1,20),[kw rough in title]),",","."))</f>
        <v>#N/A</v>
      </c>
      <c r="L3312" s="1">
        <f>IFERROR(FIND("kW",[desc]),0)</f>
        <v>70</v>
      </c>
      <c r="M3312">
        <f t="array" ref="M3312">MIN(IFERROR(FIND(IstNumbers,E3312),""))</f>
        <v>34</v>
      </c>
      <c r="N3312" s="1" t="str">
        <f>IF([first '# in desc]&lt;[pos kw in desc],MID([desc],[pos kw in desc]-7,7))</f>
        <v xml:space="preserve">­me 42 </v>
      </c>
      <c r="O33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12" s="1" t="str">
        <f>TRIM(IF([first '# in desc]&lt;[pos kw in desc],MID([desc],[pos kw in desc]-6,6),FALSE))</f>
        <v>me 42</v>
      </c>
      <c r="Q3312" s="1" t="b">
        <f>IF(LEN([manuell])=0,IFERROR([kw fine in title]*1,IFERROR(SUMPRODUCT(COUNTIF(IsDigits,MID([kw in desc],ROW($A$1:$A$150),1)))=LEN([kw in desc]),#N/A)),[manuell])</f>
        <v>0</v>
      </c>
      <c r="R3312" s="1" t="str">
        <f>IF([pos kw in title]&gt;0,MID(J3312,#REF!,4),IF([first '# in title]&gt;0,MID([title],[first '# in title],3),IF([first '# in title]&gt;0,MID([desc],#REF!,3),VLOOKUP([productid],$G$2:$R$1386,8))))</f>
        <v xml:space="preserve">42 </v>
      </c>
      <c r="S3312" s="1" t="e">
        <f>IF([kw in desc]=[kw rough in title],[kw in desc]*1,IFERROR(LEFT([kw_dirty],3)*1,IFERROR(LEFT([kw_dirty],2)*1,"n.a.")))</f>
        <v>#N/A</v>
      </c>
      <c r="T3312" s="1"/>
      <c r="U3312" s="1">
        <f>VLOOKUP(Tabelle1[[#This Row],[productid]],Tabelle2[#All],2,FALSE)</f>
        <v>42</v>
      </c>
    </row>
    <row r="3313" spans="1:21" hidden="1">
      <c r="A3313" t="s">
        <v>2621</v>
      </c>
      <c r="B3313">
        <v>3525</v>
      </c>
      <c r="C3313">
        <v>289859</v>
      </c>
      <c r="D3313" t="s">
        <v>5528</v>
      </c>
      <c r="E3313" t="s">
        <v>5529</v>
      </c>
      <c r="F3313">
        <v>18406</v>
      </c>
      <c r="G3313">
        <v>3497887</v>
      </c>
      <c r="H3313">
        <f t="shared" si="51"/>
        <v>0</v>
      </c>
      <c r="I3313">
        <f t="array" ref="I3313">MIN(IFERROR(FIND(IstNumbers,A3313),""))</f>
        <v>12</v>
      </c>
      <c r="J3313" s="1" t="e">
        <f>IF([first '# in title]&lt;[pos kw in title],MID([title],[pos kw in title]-6,6),#N/A)</f>
        <v>#N/A</v>
      </c>
      <c r="K3313" s="1" t="e">
        <f>IFERROR(MID(SUBSTITUTE([kw rough in title],",","."),FIND("(",[kw rough in title])+1,20),SUBSTITUTE(IFERROR(MID([kw rough in title],FIND(" ",[kw rough in title])+1,20),[kw rough in title]),",","."))</f>
        <v>#N/A</v>
      </c>
      <c r="L3313" s="1">
        <f>IFERROR(FIND("kW",[desc]),0)</f>
        <v>70</v>
      </c>
      <c r="M3313">
        <f t="array" ref="M3313">MIN(IFERROR(FIND(IstNumbers,E3313),""))</f>
        <v>34</v>
      </c>
      <c r="N3313" s="1" t="str">
        <f>IF([first '# in desc]&lt;[pos kw in desc],MID([desc],[pos kw in desc]-7,7))</f>
        <v xml:space="preserve">­me 42 </v>
      </c>
      <c r="O33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13" s="1" t="str">
        <f>TRIM(IF([first '# in desc]&lt;[pos kw in desc],MID([desc],[pos kw in desc]-6,6),FALSE))</f>
        <v>me 42</v>
      </c>
      <c r="Q3313" s="1" t="b">
        <f>IF(LEN([manuell])=0,IFERROR([kw fine in title]*1,IFERROR(SUMPRODUCT(COUNTIF(IsDigits,MID([kw in desc],ROW($A$1:$A$150),1)))=LEN([kw in desc]),#N/A)),[manuell])</f>
        <v>0</v>
      </c>
      <c r="R3313" s="1" t="str">
        <f>IF([pos kw in title]&gt;0,MID(J3313,#REF!,4),IF([first '# in title]&gt;0,MID([title],[first '# in title],3),IF([first '# in title]&gt;0,MID([desc],#REF!,3),VLOOKUP([productid],$G$2:$R$1386,8))))</f>
        <v xml:space="preserve">42 </v>
      </c>
      <c r="S3313" s="1" t="e">
        <f>IF([kw in desc]=[kw rough in title],[kw in desc]*1,IFERROR(LEFT([kw_dirty],3)*1,IFERROR(LEFT([kw_dirty],2)*1,"n.a.")))</f>
        <v>#N/A</v>
      </c>
      <c r="T3313" s="1"/>
      <c r="U3313" s="1">
        <f>VLOOKUP(Tabelle1[[#This Row],[productid]],Tabelle2[#All],2,FALSE)</f>
        <v>42</v>
      </c>
    </row>
    <row r="3314" spans="1:21">
      <c r="A3314" t="s">
        <v>4570</v>
      </c>
      <c r="B3314">
        <v>1816</v>
      </c>
      <c r="C3314">
        <v>223861</v>
      </c>
      <c r="D3314" t="s">
        <v>5530</v>
      </c>
      <c r="E3314" t="s">
        <v>4588</v>
      </c>
      <c r="F3314">
        <v>18406</v>
      </c>
      <c r="G3314">
        <v>3725833</v>
      </c>
      <c r="H3314">
        <f t="shared" si="51"/>
        <v>0</v>
      </c>
      <c r="I3314">
        <f t="array" ref="I3314">MIN(IFERROR(FIND(IstNumbers,A3314),""))</f>
        <v>18</v>
      </c>
      <c r="J3314" s="1" t="e">
        <f>IF([first '# in title]&lt;[pos kw in title],MID([title],[pos kw in title]-6,6),#N/A)</f>
        <v>#N/A</v>
      </c>
      <c r="K3314" s="1" t="e">
        <f>IFERROR(MID(SUBSTITUTE([kw rough in title],",","."),FIND("(",[kw rough in title])+1,20),SUBSTITUTE(IFERROR(MID([kw rough in title],FIND(" ",[kw rough in title])+1,20),[kw rough in title]),",","."))</f>
        <v>#N/A</v>
      </c>
      <c r="L3314" s="1">
        <f>IFERROR(FIND("kW",[desc]),0)</f>
        <v>0</v>
      </c>
      <c r="M3314">
        <f t="array" ref="M3314">MIN(IFERROR(FIND(IstNumbers,E3314),""))</f>
        <v>25</v>
      </c>
      <c r="N3314" s="1" t="b">
        <f>IF([first '# in desc]&lt;[pos kw in desc],MID([desc],[pos kw in desc]-7,7))</f>
        <v>0</v>
      </c>
      <c r="O33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14" s="1" t="str">
        <f>TRIM(IF([first '# in desc]&lt;[pos kw in desc],MID([desc],[pos kw in desc]-6,6),FALSE))</f>
        <v>FALSCH</v>
      </c>
      <c r="Q3314" s="1" t="b">
        <f>IF(LEN([manuell])=0,IFERROR([kw fine in title]*1,IFERROR(SUMPRODUCT(COUNTIF(IsDigits,MID([kw in desc],ROW($A$1:$A$150),1)))=LEN([kw in desc]),#N/A)),[manuell])</f>
        <v>0</v>
      </c>
      <c r="R3314" s="1" t="str">
        <f>IF([pos kw in title]&gt;0,MID(J3314,#REF!,4),IF([first '# in title]&gt;0,MID([title],[first '# in title],3),IF([first '# in title]&gt;0,MID([desc],#REF!,3),VLOOKUP([productid],$G$2:$R$1386,8))))</f>
        <v>24</v>
      </c>
      <c r="S3314" s="1" t="e">
        <f>IF([kw in desc]=[kw rough in title],[kw in desc]*1,IFERROR(LEFT([kw_dirty],3)*1,IFERROR(LEFT([kw_dirty],2)*1,"n.a.")))</f>
        <v>#N/A</v>
      </c>
      <c r="T3314" s="1"/>
      <c r="U3314" s="1" t="e">
        <f>VLOOKUP(Tabelle1[[#This Row],[productid]],Tabelle2[#All],2,FALSE)</f>
        <v>#N/A</v>
      </c>
    </row>
    <row r="3315" spans="1:21" hidden="1">
      <c r="A3315" t="s">
        <v>5473</v>
      </c>
      <c r="B3315">
        <v>3430</v>
      </c>
      <c r="C3315">
        <v>289859</v>
      </c>
      <c r="D3315" t="s">
        <v>5531</v>
      </c>
      <c r="E3315" t="s">
        <v>5059</v>
      </c>
      <c r="F3315">
        <v>18406</v>
      </c>
      <c r="G3315">
        <v>1750863</v>
      </c>
      <c r="H3315">
        <f t="shared" si="51"/>
        <v>0</v>
      </c>
      <c r="I3315">
        <f t="array" ref="I3315">MIN(IFERROR(FIND(IstNumbers,A3315),""))</f>
        <v>21</v>
      </c>
      <c r="J3315" s="1" t="e">
        <f>IF([first '# in title]&lt;[pos kw in title],MID([title],[pos kw in title]-6,6),#N/A)</f>
        <v>#N/A</v>
      </c>
      <c r="K3315" s="1" t="e">
        <f>IFERROR(MID(SUBSTITUTE([kw rough in title],",","."),FIND("(",[kw rough in title])+1,20),SUBSTITUTE(IFERROR(MID([kw rough in title],FIND(" ",[kw rough in title])+1,20),[kw rough in title]),",","."))</f>
        <v>#N/A</v>
      </c>
      <c r="L3315" s="1">
        <f>IFERROR(FIND("kW",[desc]),0)</f>
        <v>70</v>
      </c>
      <c r="M3315">
        <f t="array" ref="M3315">MIN(IFERROR(FIND(IstNumbers,E3315),""))</f>
        <v>34</v>
      </c>
      <c r="N3315" s="1" t="str">
        <f>IF([first '# in desc]&lt;[pos kw in desc],MID([desc],[pos kw in desc]-7,7))</f>
        <v xml:space="preserve">­me 42 </v>
      </c>
      <c r="O33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15" s="1" t="str">
        <f>TRIM(IF([first '# in desc]&lt;[pos kw in desc],MID([desc],[pos kw in desc]-6,6),FALSE))</f>
        <v>me 42</v>
      </c>
      <c r="Q3315" s="1" t="b">
        <f>IF(LEN([manuell])=0,IFERROR([kw fine in title]*1,IFERROR(SUMPRODUCT(COUNTIF(IsDigits,MID([kw in desc],ROW($A$1:$A$150),1)))=LEN([kw in desc]),#N/A)),[manuell])</f>
        <v>0</v>
      </c>
      <c r="R3315" s="1" t="str">
        <f>IF([pos kw in title]&gt;0,MID(J3315,#REF!,4),IF([first '# in title]&gt;0,MID([title],[first '# in title],3),IF([first '# in title]&gt;0,MID([desc],#REF!,3),VLOOKUP([productid],$G$2:$R$1386,8))))</f>
        <v xml:space="preserve">42 </v>
      </c>
      <c r="S3315" s="1" t="e">
        <f>IF([kw in desc]=[kw rough in title],[kw in desc]*1,IFERROR(LEFT([kw_dirty],3)*1,IFERROR(LEFT([kw_dirty],2)*1,"n.a.")))</f>
        <v>#N/A</v>
      </c>
      <c r="T3315" s="1"/>
      <c r="U3315" s="1">
        <f>VLOOKUP(Tabelle1[[#This Row],[productid]],Tabelle2[#All],2,FALSE)</f>
        <v>42</v>
      </c>
    </row>
    <row r="3316" spans="1:21" hidden="1">
      <c r="A3316" t="s">
        <v>2621</v>
      </c>
      <c r="B3316">
        <v>3525</v>
      </c>
      <c r="C3316">
        <v>289859</v>
      </c>
      <c r="D3316" t="s">
        <v>5532</v>
      </c>
      <c r="E3316" t="s">
        <v>5249</v>
      </c>
      <c r="F3316">
        <v>18406</v>
      </c>
      <c r="G3316">
        <v>3497887</v>
      </c>
      <c r="H3316">
        <f t="shared" si="51"/>
        <v>0</v>
      </c>
      <c r="I3316">
        <f t="array" ref="I3316">MIN(IFERROR(FIND(IstNumbers,A3316),""))</f>
        <v>12</v>
      </c>
      <c r="J3316" s="1" t="e">
        <f>IF([first '# in title]&lt;[pos kw in title],MID([title],[pos kw in title]-6,6),#N/A)</f>
        <v>#N/A</v>
      </c>
      <c r="K3316" s="1" t="e">
        <f>IFERROR(MID(SUBSTITUTE([kw rough in title],",","."),FIND("(",[kw rough in title])+1,20),SUBSTITUTE(IFERROR(MID([kw rough in title],FIND(" ",[kw rough in title])+1,20),[kw rough in title]),",","."))</f>
        <v>#N/A</v>
      </c>
      <c r="L3316" s="1">
        <f>IFERROR(FIND("kW",[desc]),0)</f>
        <v>70</v>
      </c>
      <c r="M3316">
        <f t="array" ref="M3316">MIN(IFERROR(FIND(IstNumbers,E3316),""))</f>
        <v>34</v>
      </c>
      <c r="N3316" s="1" t="str">
        <f>IF([first '# in desc]&lt;[pos kw in desc],MID([desc],[pos kw in desc]-7,7))</f>
        <v xml:space="preserve">­me 42 </v>
      </c>
      <c r="O33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16" s="1" t="str">
        <f>TRIM(IF([first '# in desc]&lt;[pos kw in desc],MID([desc],[pos kw in desc]-6,6),FALSE))</f>
        <v>me 42</v>
      </c>
      <c r="Q3316" s="1" t="b">
        <f>IF(LEN([manuell])=0,IFERROR([kw fine in title]*1,IFERROR(SUMPRODUCT(COUNTIF(IsDigits,MID([kw in desc],ROW($A$1:$A$150),1)))=LEN([kw in desc]),#N/A)),[manuell])</f>
        <v>0</v>
      </c>
      <c r="R3316" s="1" t="str">
        <f>IF([pos kw in title]&gt;0,MID(J3316,#REF!,4),IF([first '# in title]&gt;0,MID([title],[first '# in title],3),IF([first '# in title]&gt;0,MID([desc],#REF!,3),VLOOKUP([productid],$G$2:$R$1386,8))))</f>
        <v xml:space="preserve">42 </v>
      </c>
      <c r="S3316" s="1" t="e">
        <f>IF([kw in desc]=[kw rough in title],[kw in desc]*1,IFERROR(LEFT([kw_dirty],3)*1,IFERROR(LEFT([kw_dirty],2)*1,"n.a.")))</f>
        <v>#N/A</v>
      </c>
      <c r="T3316" s="1"/>
      <c r="U3316" s="1">
        <f>VLOOKUP(Tabelle1[[#This Row],[productid]],Tabelle2[#All],2,FALSE)</f>
        <v>42</v>
      </c>
    </row>
    <row r="3317" spans="1:21">
      <c r="A3317" t="s">
        <v>4570</v>
      </c>
      <c r="B3317">
        <v>1817</v>
      </c>
      <c r="C3317">
        <v>223861</v>
      </c>
      <c r="D3317" t="s">
        <v>5533</v>
      </c>
      <c r="E3317" t="s">
        <v>4419</v>
      </c>
      <c r="F3317">
        <v>18406</v>
      </c>
      <c r="G3317">
        <v>3725833</v>
      </c>
      <c r="H3317">
        <f t="shared" si="51"/>
        <v>0</v>
      </c>
      <c r="I3317">
        <f t="array" ref="I3317">MIN(IFERROR(FIND(IstNumbers,A3317),""))</f>
        <v>18</v>
      </c>
      <c r="J3317" s="1" t="e">
        <f>IF([first '# in title]&lt;[pos kw in title],MID([title],[pos kw in title]-6,6),#N/A)</f>
        <v>#N/A</v>
      </c>
      <c r="K3317" s="1" t="e">
        <f>IFERROR(MID(SUBSTITUTE([kw rough in title],",","."),FIND("(",[kw rough in title])+1,20),SUBSTITUTE(IFERROR(MID([kw rough in title],FIND(" ",[kw rough in title])+1,20),[kw rough in title]),",","."))</f>
        <v>#N/A</v>
      </c>
      <c r="L3317" s="1">
        <f>IFERROR(FIND("kW",[desc]),0)</f>
        <v>0</v>
      </c>
      <c r="M3317">
        <f t="array" ref="M3317">MIN(IFERROR(FIND(IstNumbers,E3317),""))</f>
        <v>25</v>
      </c>
      <c r="N3317" s="1" t="b">
        <f>IF([first '# in desc]&lt;[pos kw in desc],MID([desc],[pos kw in desc]-7,7))</f>
        <v>0</v>
      </c>
      <c r="O33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17" s="1" t="str">
        <f>TRIM(IF([first '# in desc]&lt;[pos kw in desc],MID([desc],[pos kw in desc]-6,6),FALSE))</f>
        <v>FALSCH</v>
      </c>
      <c r="Q3317" s="1" t="b">
        <f>IF(LEN([manuell])=0,IFERROR([kw fine in title]*1,IFERROR(SUMPRODUCT(COUNTIF(IsDigits,MID([kw in desc],ROW($A$1:$A$150),1)))=LEN([kw in desc]),#N/A)),[manuell])</f>
        <v>0</v>
      </c>
      <c r="R3317" s="1" t="str">
        <f>IF([pos kw in title]&gt;0,MID(J3317,#REF!,4),IF([first '# in title]&gt;0,MID([title],[first '# in title],3),IF([first '# in title]&gt;0,MID([desc],#REF!,3),VLOOKUP([productid],$G$2:$R$1386,8))))</f>
        <v>24</v>
      </c>
      <c r="S3317" s="1" t="e">
        <f>IF([kw in desc]=[kw rough in title],[kw in desc]*1,IFERROR(LEFT([kw_dirty],3)*1,IFERROR(LEFT([kw_dirty],2)*1,"n.a.")))</f>
        <v>#N/A</v>
      </c>
      <c r="T3317" s="1"/>
      <c r="U3317" s="1" t="e">
        <f>VLOOKUP(Tabelle1[[#This Row],[productid]],Tabelle2[#All],2,FALSE)</f>
        <v>#N/A</v>
      </c>
    </row>
    <row r="3318" spans="1:21" hidden="1">
      <c r="A3318" t="s">
        <v>5473</v>
      </c>
      <c r="B3318">
        <v>3435</v>
      </c>
      <c r="C3318">
        <v>289859</v>
      </c>
      <c r="D3318" t="s">
        <v>5534</v>
      </c>
      <c r="E3318" t="s">
        <v>5535</v>
      </c>
      <c r="F3318">
        <v>18406</v>
      </c>
      <c r="G3318">
        <v>1750863</v>
      </c>
      <c r="H3318">
        <f t="shared" si="51"/>
        <v>0</v>
      </c>
      <c r="I3318">
        <f t="array" ref="I3318">MIN(IFERROR(FIND(IstNumbers,A3318),""))</f>
        <v>21</v>
      </c>
      <c r="J3318" s="1" t="e">
        <f>IF([first '# in title]&lt;[pos kw in title],MID([title],[pos kw in title]-6,6),#N/A)</f>
        <v>#N/A</v>
      </c>
      <c r="K3318" s="1" t="e">
        <f>IFERROR(MID(SUBSTITUTE([kw rough in title],",","."),FIND("(",[kw rough in title])+1,20),SUBSTITUTE(IFERROR(MID([kw rough in title],FIND(" ",[kw rough in title])+1,20),[kw rough in title]),",","."))</f>
        <v>#N/A</v>
      </c>
      <c r="L3318" s="1">
        <f>IFERROR(FIND("kW",[desc]),0)</f>
        <v>70</v>
      </c>
      <c r="M3318">
        <f t="array" ref="M3318">MIN(IFERROR(FIND(IstNumbers,E3318),""))</f>
        <v>34</v>
      </c>
      <c r="N3318" s="1" t="str">
        <f>IF([first '# in desc]&lt;[pos kw in desc],MID([desc],[pos kw in desc]-7,7))</f>
        <v xml:space="preserve">­me 42 </v>
      </c>
      <c r="O33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18" s="1" t="str">
        <f>TRIM(IF([first '# in desc]&lt;[pos kw in desc],MID([desc],[pos kw in desc]-6,6),FALSE))</f>
        <v>me 42</v>
      </c>
      <c r="Q3318" s="1" t="b">
        <f>IF(LEN([manuell])=0,IFERROR([kw fine in title]*1,IFERROR(SUMPRODUCT(COUNTIF(IsDigits,MID([kw in desc],ROW($A$1:$A$150),1)))=LEN([kw in desc]),#N/A)),[manuell])</f>
        <v>0</v>
      </c>
      <c r="R3318" s="1" t="str">
        <f>IF([pos kw in title]&gt;0,MID(J3318,#REF!,4),IF([first '# in title]&gt;0,MID([title],[first '# in title],3),IF([first '# in title]&gt;0,MID([desc],#REF!,3),VLOOKUP([productid],$G$2:$R$1386,8))))</f>
        <v xml:space="preserve">42 </v>
      </c>
      <c r="S3318" s="1" t="e">
        <f>IF([kw in desc]=[kw rough in title],[kw in desc]*1,IFERROR(LEFT([kw_dirty],3)*1,IFERROR(LEFT([kw_dirty],2)*1,"n.a.")))</f>
        <v>#N/A</v>
      </c>
      <c r="T3318" s="1"/>
      <c r="U3318" s="1">
        <f>VLOOKUP(Tabelle1[[#This Row],[productid]],Tabelle2[#All],2,FALSE)</f>
        <v>42</v>
      </c>
    </row>
    <row r="3319" spans="1:21" hidden="1">
      <c r="A3319" t="s">
        <v>2621</v>
      </c>
      <c r="B3319">
        <v>3525</v>
      </c>
      <c r="C3319">
        <v>289859</v>
      </c>
      <c r="D3319" t="s">
        <v>5536</v>
      </c>
      <c r="E3319" t="s">
        <v>5537</v>
      </c>
      <c r="F3319">
        <v>18406</v>
      </c>
      <c r="G3319">
        <v>3497887</v>
      </c>
      <c r="H3319">
        <f t="shared" si="51"/>
        <v>0</v>
      </c>
      <c r="I3319">
        <f t="array" ref="I3319">MIN(IFERROR(FIND(IstNumbers,A3319),""))</f>
        <v>12</v>
      </c>
      <c r="J3319" s="1" t="e">
        <f>IF([first '# in title]&lt;[pos kw in title],MID([title],[pos kw in title]-6,6),#N/A)</f>
        <v>#N/A</v>
      </c>
      <c r="K3319" s="1" t="e">
        <f>IFERROR(MID(SUBSTITUTE([kw rough in title],",","."),FIND("(",[kw rough in title])+1,20),SUBSTITUTE(IFERROR(MID([kw rough in title],FIND(" ",[kw rough in title])+1,20),[kw rough in title]),",","."))</f>
        <v>#N/A</v>
      </c>
      <c r="L3319" s="1">
        <f>IFERROR(FIND("kW",[desc]),0)</f>
        <v>70</v>
      </c>
      <c r="M3319">
        <f t="array" ref="M3319">MIN(IFERROR(FIND(IstNumbers,E3319),""))</f>
        <v>34</v>
      </c>
      <c r="N3319" s="1" t="str">
        <f>IF([first '# in desc]&lt;[pos kw in desc],MID([desc],[pos kw in desc]-7,7))</f>
        <v xml:space="preserve">­me 42 </v>
      </c>
      <c r="O33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19" s="1" t="str">
        <f>TRIM(IF([first '# in desc]&lt;[pos kw in desc],MID([desc],[pos kw in desc]-6,6),FALSE))</f>
        <v>me 42</v>
      </c>
      <c r="Q3319" s="1" t="b">
        <f>IF(LEN([manuell])=0,IFERROR([kw fine in title]*1,IFERROR(SUMPRODUCT(COUNTIF(IsDigits,MID([kw in desc],ROW($A$1:$A$150),1)))=LEN([kw in desc]),#N/A)),[manuell])</f>
        <v>0</v>
      </c>
      <c r="R3319" s="1" t="str">
        <f>IF([pos kw in title]&gt;0,MID(J3319,#REF!,4),IF([first '# in title]&gt;0,MID([title],[first '# in title],3),IF([first '# in title]&gt;0,MID([desc],#REF!,3),VLOOKUP([productid],$G$2:$R$1386,8))))</f>
        <v xml:space="preserve">42 </v>
      </c>
      <c r="S3319" s="1" t="e">
        <f>IF([kw in desc]=[kw rough in title],[kw in desc]*1,IFERROR(LEFT([kw_dirty],3)*1,IFERROR(LEFT([kw_dirty],2)*1,"n.a.")))</f>
        <v>#N/A</v>
      </c>
      <c r="T3319" s="1"/>
      <c r="U3319" s="1">
        <f>VLOOKUP(Tabelle1[[#This Row],[productid]],Tabelle2[#All],2,FALSE)</f>
        <v>42</v>
      </c>
    </row>
    <row r="3320" spans="1:21">
      <c r="A3320" t="s">
        <v>4570</v>
      </c>
      <c r="B3320">
        <v>1817</v>
      </c>
      <c r="C3320">
        <v>223861</v>
      </c>
      <c r="D3320" t="s">
        <v>5538</v>
      </c>
      <c r="E3320" t="s">
        <v>4242</v>
      </c>
      <c r="F3320">
        <v>18406</v>
      </c>
      <c r="G3320">
        <v>3725833</v>
      </c>
      <c r="H3320">
        <f t="shared" si="51"/>
        <v>0</v>
      </c>
      <c r="I3320">
        <f t="array" ref="I3320">MIN(IFERROR(FIND(IstNumbers,A3320),""))</f>
        <v>18</v>
      </c>
      <c r="J3320" s="1" t="e">
        <f>IF([first '# in title]&lt;[pos kw in title],MID([title],[pos kw in title]-6,6),#N/A)</f>
        <v>#N/A</v>
      </c>
      <c r="K3320" s="1" t="e">
        <f>IFERROR(MID(SUBSTITUTE([kw rough in title],",","."),FIND("(",[kw rough in title])+1,20),SUBSTITUTE(IFERROR(MID([kw rough in title],FIND(" ",[kw rough in title])+1,20),[kw rough in title]),",","."))</f>
        <v>#N/A</v>
      </c>
      <c r="L3320" s="1">
        <f>IFERROR(FIND("kW",[desc]),0)</f>
        <v>0</v>
      </c>
      <c r="M3320">
        <f t="array" ref="M3320">MIN(IFERROR(FIND(IstNumbers,E3320),""))</f>
        <v>25</v>
      </c>
      <c r="N3320" s="1" t="b">
        <f>IF([first '# in desc]&lt;[pos kw in desc],MID([desc],[pos kw in desc]-7,7))</f>
        <v>0</v>
      </c>
      <c r="O33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0" s="1" t="str">
        <f>TRIM(IF([first '# in desc]&lt;[pos kw in desc],MID([desc],[pos kw in desc]-6,6),FALSE))</f>
        <v>FALSCH</v>
      </c>
      <c r="Q3320" s="1" t="b">
        <f>IF(LEN([manuell])=0,IFERROR([kw fine in title]*1,IFERROR(SUMPRODUCT(COUNTIF(IsDigits,MID([kw in desc],ROW($A$1:$A$150),1)))=LEN([kw in desc]),#N/A)),[manuell])</f>
        <v>0</v>
      </c>
      <c r="R3320" s="1" t="str">
        <f>IF([pos kw in title]&gt;0,MID(J3320,#REF!,4),IF([first '# in title]&gt;0,MID([title],[first '# in title],3),IF([first '# in title]&gt;0,MID([desc],#REF!,3),VLOOKUP([productid],$G$2:$R$1386,8))))</f>
        <v>24</v>
      </c>
      <c r="S3320" s="1" t="e">
        <f>IF([kw in desc]=[kw rough in title],[kw in desc]*1,IFERROR(LEFT([kw_dirty],3)*1,IFERROR(LEFT([kw_dirty],2)*1,"n.a.")))</f>
        <v>#N/A</v>
      </c>
      <c r="T3320" s="1"/>
      <c r="U3320" s="1" t="e">
        <f>VLOOKUP(Tabelle1[[#This Row],[productid]],Tabelle2[#All],2,FALSE)</f>
        <v>#N/A</v>
      </c>
    </row>
    <row r="3321" spans="1:21" hidden="1">
      <c r="A3321" t="s">
        <v>2621</v>
      </c>
      <c r="B3321">
        <v>3525</v>
      </c>
      <c r="C3321">
        <v>289859</v>
      </c>
      <c r="D3321" t="s">
        <v>5539</v>
      </c>
      <c r="E3321" t="s">
        <v>5540</v>
      </c>
      <c r="F3321">
        <v>18406</v>
      </c>
      <c r="G3321">
        <v>3497887</v>
      </c>
      <c r="H3321">
        <f t="shared" si="51"/>
        <v>0</v>
      </c>
      <c r="I3321">
        <f t="array" ref="I3321">MIN(IFERROR(FIND(IstNumbers,A3321),""))</f>
        <v>12</v>
      </c>
      <c r="J3321" s="1" t="e">
        <f>IF([first '# in title]&lt;[pos kw in title],MID([title],[pos kw in title]-6,6),#N/A)</f>
        <v>#N/A</v>
      </c>
      <c r="K3321" s="1" t="e">
        <f>IFERROR(MID(SUBSTITUTE([kw rough in title],",","."),FIND("(",[kw rough in title])+1,20),SUBSTITUTE(IFERROR(MID([kw rough in title],FIND(" ",[kw rough in title])+1,20),[kw rough in title]),",","."))</f>
        <v>#N/A</v>
      </c>
      <c r="L3321" s="1">
        <f>IFERROR(FIND("kW",[desc]),0)</f>
        <v>70</v>
      </c>
      <c r="M3321">
        <f t="array" ref="M3321">MIN(IFERROR(FIND(IstNumbers,E3321),""))</f>
        <v>34</v>
      </c>
      <c r="N3321" s="1" t="str">
        <f>IF([first '# in desc]&lt;[pos kw in desc],MID([desc],[pos kw in desc]-7,7))</f>
        <v xml:space="preserve">­me 42 </v>
      </c>
      <c r="O33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21" s="1" t="str">
        <f>TRIM(IF([first '# in desc]&lt;[pos kw in desc],MID([desc],[pos kw in desc]-6,6),FALSE))</f>
        <v>me 42</v>
      </c>
      <c r="Q3321" s="1" t="b">
        <f>IF(LEN([manuell])=0,IFERROR([kw fine in title]*1,IFERROR(SUMPRODUCT(COUNTIF(IsDigits,MID([kw in desc],ROW($A$1:$A$150),1)))=LEN([kw in desc]),#N/A)),[manuell])</f>
        <v>0</v>
      </c>
      <c r="R3321" s="1" t="str">
        <f>IF([pos kw in title]&gt;0,MID(J3321,#REF!,4),IF([first '# in title]&gt;0,MID([title],[first '# in title],3),IF([first '# in title]&gt;0,MID([desc],#REF!,3),VLOOKUP([productid],$G$2:$R$1386,8))))</f>
        <v xml:space="preserve">42 </v>
      </c>
      <c r="S3321" s="1" t="e">
        <f>IF([kw in desc]=[kw rough in title],[kw in desc]*1,IFERROR(LEFT([kw_dirty],3)*1,IFERROR(LEFT([kw_dirty],2)*1,"n.a.")))</f>
        <v>#N/A</v>
      </c>
      <c r="T3321" s="1"/>
      <c r="U3321" s="1">
        <f>VLOOKUP(Tabelle1[[#This Row],[productid]],Tabelle2[#All],2,FALSE)</f>
        <v>42</v>
      </c>
    </row>
    <row r="3322" spans="1:21">
      <c r="A3322" t="s">
        <v>4570</v>
      </c>
      <c r="B3322">
        <v>1818</v>
      </c>
      <c r="C3322">
        <v>223861</v>
      </c>
      <c r="D3322" t="s">
        <v>5541</v>
      </c>
      <c r="E3322" t="s">
        <v>4918</v>
      </c>
      <c r="F3322">
        <v>18406</v>
      </c>
      <c r="G3322">
        <v>3725833</v>
      </c>
      <c r="H3322">
        <f t="shared" si="51"/>
        <v>0</v>
      </c>
      <c r="I3322">
        <f t="array" ref="I3322">MIN(IFERROR(FIND(IstNumbers,A3322),""))</f>
        <v>18</v>
      </c>
      <c r="J3322" s="1" t="e">
        <f>IF([first '# in title]&lt;[pos kw in title],MID([title],[pos kw in title]-6,6),#N/A)</f>
        <v>#N/A</v>
      </c>
      <c r="K3322" s="1" t="e">
        <f>IFERROR(MID(SUBSTITUTE([kw rough in title],",","."),FIND("(",[kw rough in title])+1,20),SUBSTITUTE(IFERROR(MID([kw rough in title],FIND(" ",[kw rough in title])+1,20),[kw rough in title]),",","."))</f>
        <v>#N/A</v>
      </c>
      <c r="L3322" s="1">
        <f>IFERROR(FIND("kW",[desc]),0)</f>
        <v>0</v>
      </c>
      <c r="M3322">
        <f t="array" ref="M3322">MIN(IFERROR(FIND(IstNumbers,E3322),""))</f>
        <v>25</v>
      </c>
      <c r="N3322" s="1" t="b">
        <f>IF([first '# in desc]&lt;[pos kw in desc],MID([desc],[pos kw in desc]-7,7))</f>
        <v>0</v>
      </c>
      <c r="O33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2" s="1" t="str">
        <f>TRIM(IF([first '# in desc]&lt;[pos kw in desc],MID([desc],[pos kw in desc]-6,6),FALSE))</f>
        <v>FALSCH</v>
      </c>
      <c r="Q3322" s="1" t="b">
        <f>IF(LEN([manuell])=0,IFERROR([kw fine in title]*1,IFERROR(SUMPRODUCT(COUNTIF(IsDigits,MID([kw in desc],ROW($A$1:$A$150),1)))=LEN([kw in desc]),#N/A)),[manuell])</f>
        <v>0</v>
      </c>
      <c r="R3322" s="1" t="str">
        <f>IF([pos kw in title]&gt;0,MID(J3322,#REF!,4),IF([first '# in title]&gt;0,MID([title],[first '# in title],3),IF([first '# in title]&gt;0,MID([desc],#REF!,3),VLOOKUP([productid],$G$2:$R$1386,8))))</f>
        <v>24</v>
      </c>
      <c r="S3322" s="1" t="e">
        <f>IF([kw in desc]=[kw rough in title],[kw in desc]*1,IFERROR(LEFT([kw_dirty],3)*1,IFERROR(LEFT([kw_dirty],2)*1,"n.a.")))</f>
        <v>#N/A</v>
      </c>
      <c r="T3322" s="1"/>
      <c r="U3322" s="1" t="e">
        <f>VLOOKUP(Tabelle1[[#This Row],[productid]],Tabelle2[#All],2,FALSE)</f>
        <v>#N/A</v>
      </c>
    </row>
    <row r="3323" spans="1:21" hidden="1">
      <c r="A3323" t="s">
        <v>4570</v>
      </c>
      <c r="B3323">
        <v>1819</v>
      </c>
      <c r="C3323">
        <v>288366</v>
      </c>
      <c r="D3323" t="s">
        <v>5542</v>
      </c>
      <c r="E3323" t="s">
        <v>5543</v>
      </c>
      <c r="F3323">
        <v>18406</v>
      </c>
      <c r="G3323">
        <v>3725833</v>
      </c>
      <c r="H3323">
        <f t="shared" si="51"/>
        <v>0</v>
      </c>
      <c r="I3323">
        <f t="array" ref="I3323">MIN(IFERROR(FIND(IstNumbers,A3323),""))</f>
        <v>18</v>
      </c>
      <c r="J3323" s="1" t="e">
        <f>IF([first '# in title]&lt;[pos kw in title],MID([title],[pos kw in title]-6,6),#N/A)</f>
        <v>#N/A</v>
      </c>
      <c r="K3323" s="1" t="e">
        <f>IFERROR(MID(SUBSTITUTE([kw rough in title],",","."),FIND("(",[kw rough in title])+1,20),SUBSTITUTE(IFERROR(MID([kw rough in title],FIND(" ",[kw rough in title])+1,20),[kw rough in title]),",","."))</f>
        <v>#N/A</v>
      </c>
      <c r="L3323" s="1">
        <f>IFERROR(FIND("kW",[desc]),0)</f>
        <v>56</v>
      </c>
      <c r="M3323">
        <f t="array" ref="M3323">MIN(IFERROR(FIND(IstNumbers,E3323),""))</f>
        <v>16</v>
      </c>
      <c r="N3323" s="1" t="str">
        <f>IF([first '# in desc]&lt;[pos kw in desc],MID([desc],[pos kw in desc]-7,7))</f>
        <v xml:space="preserve">- 24,8 </v>
      </c>
      <c r="O3323" s="1" t="str">
        <f>IFERROR(SUBSTITUTE(MID([kw rough in desc],FIND("(",[kw rough in desc])+1,20),",","."),IFERROR(SUBSTITUTE(TRIM(SUBSTITUTE(SUBSTITUTE(MID([kw rough in desc],FIND(" ",TRIM([kw rough in desc]))+1,20),"""",""),"/","")),",","."),#N/A))</f>
        <v>24.8</v>
      </c>
      <c r="P3323" s="1" t="str">
        <f>TRIM(IF([first '# in desc]&lt;[pos kw in desc],MID([desc],[pos kw in desc]-6,6),FALSE))</f>
        <v>24,8</v>
      </c>
      <c r="Q3323" s="1" t="str">
        <f>IF(LEN([manuell])=0,IFERROR([kw fine in title]*1,IFERROR(SUMPRODUCT(COUNTIF(IsDigits,MID([kw in desc],ROW($A$1:$A$150),1)))=LEN([kw in desc]),#N/A)),[manuell])</f>
        <v>6,1 - 24,8</v>
      </c>
      <c r="R3323" s="1" t="str">
        <f>IF([pos kw in title]&gt;0,MID(J3323,#REF!,4),IF([first '# in title]&gt;0,MID([title],[first '# in title],3),IF([first '# in title]&gt;0,MID([desc],#REF!,3),VLOOKUP([productid],$G$2:$R$1386,8))))</f>
        <v>24</v>
      </c>
      <c r="S3323" s="1" t="e">
        <f>IF([kw in desc]=[kw rough in title],[kw in desc]*1,IFERROR(LEFT([kw_dirty],3)*1,IFERROR(LEFT([kw_dirty],2)*1,"n.a.")))</f>
        <v>#N/A</v>
      </c>
      <c r="T3323" s="1" t="s">
        <v>10419</v>
      </c>
      <c r="U3323" s="1" t="e">
        <f>VLOOKUP(Tabelle1[[#This Row],[productid]],Tabelle2[#All],2,FALSE)</f>
        <v>#N/A</v>
      </c>
    </row>
    <row r="3324" spans="1:21">
      <c r="A3324" t="s">
        <v>4570</v>
      </c>
      <c r="B3324">
        <v>1819</v>
      </c>
      <c r="C3324">
        <v>223861</v>
      </c>
      <c r="D3324" t="s">
        <v>5544</v>
      </c>
      <c r="E3324" t="s">
        <v>4931</v>
      </c>
      <c r="F3324">
        <v>18406</v>
      </c>
      <c r="G3324">
        <v>3725833</v>
      </c>
      <c r="H3324">
        <f t="shared" si="51"/>
        <v>0</v>
      </c>
      <c r="I3324">
        <f t="array" ref="I3324">MIN(IFERROR(FIND(IstNumbers,A3324),""))</f>
        <v>18</v>
      </c>
      <c r="J3324" s="1" t="e">
        <f>IF([first '# in title]&lt;[pos kw in title],MID([title],[pos kw in title]-6,6),#N/A)</f>
        <v>#N/A</v>
      </c>
      <c r="K3324" s="1" t="e">
        <f>IFERROR(MID(SUBSTITUTE([kw rough in title],",","."),FIND("(",[kw rough in title])+1,20),SUBSTITUTE(IFERROR(MID([kw rough in title],FIND(" ",[kw rough in title])+1,20),[kw rough in title]),",","."))</f>
        <v>#N/A</v>
      </c>
      <c r="L3324" s="1">
        <f>IFERROR(FIND("kW",[desc]),0)</f>
        <v>0</v>
      </c>
      <c r="M3324">
        <f t="array" ref="M3324">MIN(IFERROR(FIND(IstNumbers,E3324),""))</f>
        <v>25</v>
      </c>
      <c r="N3324" s="1" t="b">
        <f>IF([first '# in desc]&lt;[pos kw in desc],MID([desc],[pos kw in desc]-7,7))</f>
        <v>0</v>
      </c>
      <c r="O33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4" s="1" t="str">
        <f>TRIM(IF([first '# in desc]&lt;[pos kw in desc],MID([desc],[pos kw in desc]-6,6),FALSE))</f>
        <v>FALSCH</v>
      </c>
      <c r="Q3324" s="1" t="b">
        <f>IF(LEN([manuell])=0,IFERROR([kw fine in title]*1,IFERROR(SUMPRODUCT(COUNTIF(IsDigits,MID([kw in desc],ROW($A$1:$A$150),1)))=LEN([kw in desc]),#N/A)),[manuell])</f>
        <v>0</v>
      </c>
      <c r="R3324" s="1" t="str">
        <f>IF([pos kw in title]&gt;0,MID(J3324,#REF!,4),IF([first '# in title]&gt;0,MID([title],[first '# in title],3),IF([first '# in title]&gt;0,MID([desc],#REF!,3),VLOOKUP([productid],$G$2:$R$1386,8))))</f>
        <v>24</v>
      </c>
      <c r="S3324" s="1" t="e">
        <f>IF([kw in desc]=[kw rough in title],[kw in desc]*1,IFERROR(LEFT([kw_dirty],3)*1,IFERROR(LEFT([kw_dirty],2)*1,"n.a.")))</f>
        <v>#N/A</v>
      </c>
      <c r="T3324" s="1"/>
      <c r="U3324" s="1" t="e">
        <f>VLOOKUP(Tabelle1[[#This Row],[productid]],Tabelle2[#All],2,FALSE)</f>
        <v>#N/A</v>
      </c>
    </row>
    <row r="3325" spans="1:21">
      <c r="A3325" t="s">
        <v>4570</v>
      </c>
      <c r="B3325">
        <v>1819</v>
      </c>
      <c r="C3325">
        <v>223861</v>
      </c>
      <c r="D3325" t="s">
        <v>5545</v>
      </c>
      <c r="E3325" t="s">
        <v>3850</v>
      </c>
      <c r="F3325">
        <v>18406</v>
      </c>
      <c r="G3325">
        <v>3725833</v>
      </c>
      <c r="H3325">
        <f t="shared" si="51"/>
        <v>0</v>
      </c>
      <c r="I3325">
        <f t="array" ref="I3325">MIN(IFERROR(FIND(IstNumbers,A3325),""))</f>
        <v>18</v>
      </c>
      <c r="J3325" s="1" t="e">
        <f>IF([first '# in title]&lt;[pos kw in title],MID([title],[pos kw in title]-6,6),#N/A)</f>
        <v>#N/A</v>
      </c>
      <c r="K3325" s="1" t="e">
        <f>IFERROR(MID(SUBSTITUTE([kw rough in title],",","."),FIND("(",[kw rough in title])+1,20),SUBSTITUTE(IFERROR(MID([kw rough in title],FIND(" ",[kw rough in title])+1,20),[kw rough in title]),",","."))</f>
        <v>#N/A</v>
      </c>
      <c r="L3325" s="1">
        <f>IFERROR(FIND("kW",[desc]),0)</f>
        <v>0</v>
      </c>
      <c r="M3325">
        <f t="array" ref="M3325">MIN(IFERROR(FIND(IstNumbers,E3325),""))</f>
        <v>25</v>
      </c>
      <c r="N3325" s="1" t="b">
        <f>IF([first '# in desc]&lt;[pos kw in desc],MID([desc],[pos kw in desc]-7,7))</f>
        <v>0</v>
      </c>
      <c r="O33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5" s="1" t="str">
        <f>TRIM(IF([first '# in desc]&lt;[pos kw in desc],MID([desc],[pos kw in desc]-6,6),FALSE))</f>
        <v>FALSCH</v>
      </c>
      <c r="Q3325" s="1" t="b">
        <f>IF(LEN([manuell])=0,IFERROR([kw fine in title]*1,IFERROR(SUMPRODUCT(COUNTIF(IsDigits,MID([kw in desc],ROW($A$1:$A$150),1)))=LEN([kw in desc]),#N/A)),[manuell])</f>
        <v>0</v>
      </c>
      <c r="R3325" s="1" t="str">
        <f>IF([pos kw in title]&gt;0,MID(J3325,#REF!,4),IF([first '# in title]&gt;0,MID([title],[first '# in title],3),IF([first '# in title]&gt;0,MID([desc],#REF!,3),VLOOKUP([productid],$G$2:$R$1386,8))))</f>
        <v>24</v>
      </c>
      <c r="S3325" s="1" t="e">
        <f>IF([kw in desc]=[kw rough in title],[kw in desc]*1,IFERROR(LEFT([kw_dirty],3)*1,IFERROR(LEFT([kw_dirty],2)*1,"n.a.")))</f>
        <v>#N/A</v>
      </c>
      <c r="T3325" s="1"/>
      <c r="U3325" s="1" t="e">
        <f>VLOOKUP(Tabelle1[[#This Row],[productid]],Tabelle2[#All],2,FALSE)</f>
        <v>#N/A</v>
      </c>
    </row>
    <row r="3326" spans="1:21">
      <c r="A3326" t="s">
        <v>4570</v>
      </c>
      <c r="B3326">
        <v>1819</v>
      </c>
      <c r="C3326">
        <v>223861</v>
      </c>
      <c r="D3326" t="s">
        <v>5546</v>
      </c>
      <c r="E3326" t="s">
        <v>4931</v>
      </c>
      <c r="F3326">
        <v>18406</v>
      </c>
      <c r="G3326">
        <v>3725833</v>
      </c>
      <c r="H3326">
        <f t="shared" si="51"/>
        <v>0</v>
      </c>
      <c r="I3326">
        <f t="array" ref="I3326">MIN(IFERROR(FIND(IstNumbers,A3326),""))</f>
        <v>18</v>
      </c>
      <c r="J3326" s="1" t="e">
        <f>IF([first '# in title]&lt;[pos kw in title],MID([title],[pos kw in title]-6,6),#N/A)</f>
        <v>#N/A</v>
      </c>
      <c r="K3326" s="1" t="e">
        <f>IFERROR(MID(SUBSTITUTE([kw rough in title],",","."),FIND("(",[kw rough in title])+1,20),SUBSTITUTE(IFERROR(MID([kw rough in title],FIND(" ",[kw rough in title])+1,20),[kw rough in title]),",","."))</f>
        <v>#N/A</v>
      </c>
      <c r="L3326" s="1">
        <f>IFERROR(FIND("kW",[desc]),0)</f>
        <v>0</v>
      </c>
      <c r="M3326">
        <f t="array" ref="M3326">MIN(IFERROR(FIND(IstNumbers,E3326),""))</f>
        <v>25</v>
      </c>
      <c r="N3326" s="1" t="b">
        <f>IF([first '# in desc]&lt;[pos kw in desc],MID([desc],[pos kw in desc]-7,7))</f>
        <v>0</v>
      </c>
      <c r="O33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6" s="1" t="str">
        <f>TRIM(IF([first '# in desc]&lt;[pos kw in desc],MID([desc],[pos kw in desc]-6,6),FALSE))</f>
        <v>FALSCH</v>
      </c>
      <c r="Q3326" s="1" t="b">
        <f>IF(LEN([manuell])=0,IFERROR([kw fine in title]*1,IFERROR(SUMPRODUCT(COUNTIF(IsDigits,MID([kw in desc],ROW($A$1:$A$150),1)))=LEN([kw in desc]),#N/A)),[manuell])</f>
        <v>0</v>
      </c>
      <c r="R3326" s="1" t="str">
        <f>IF([pos kw in title]&gt;0,MID(J3326,#REF!,4),IF([first '# in title]&gt;0,MID([title],[first '# in title],3),IF([first '# in title]&gt;0,MID([desc],#REF!,3),VLOOKUP([productid],$G$2:$R$1386,8))))</f>
        <v>24</v>
      </c>
      <c r="S3326" s="1" t="e">
        <f>IF([kw in desc]=[kw rough in title],[kw in desc]*1,IFERROR(LEFT([kw_dirty],3)*1,IFERROR(LEFT([kw_dirty],2)*1,"n.a.")))</f>
        <v>#N/A</v>
      </c>
      <c r="T3326" s="1"/>
      <c r="U3326" s="1" t="e">
        <f>VLOOKUP(Tabelle1[[#This Row],[productid]],Tabelle2[#All],2,FALSE)</f>
        <v>#N/A</v>
      </c>
    </row>
    <row r="3327" spans="1:21">
      <c r="A3327" t="s">
        <v>4570</v>
      </c>
      <c r="B3327">
        <v>1820</v>
      </c>
      <c r="C3327">
        <v>223861</v>
      </c>
      <c r="D3327" t="s">
        <v>5547</v>
      </c>
      <c r="E3327" t="s">
        <v>4918</v>
      </c>
      <c r="F3327">
        <v>18406</v>
      </c>
      <c r="G3327">
        <v>3725833</v>
      </c>
      <c r="H3327">
        <f t="shared" si="51"/>
        <v>0</v>
      </c>
      <c r="I3327">
        <f t="array" ref="I3327">MIN(IFERROR(FIND(IstNumbers,A3327),""))</f>
        <v>18</v>
      </c>
      <c r="J3327" s="1" t="e">
        <f>IF([first '# in title]&lt;[pos kw in title],MID([title],[pos kw in title]-6,6),#N/A)</f>
        <v>#N/A</v>
      </c>
      <c r="K3327" s="1" t="e">
        <f>IFERROR(MID(SUBSTITUTE([kw rough in title],",","."),FIND("(",[kw rough in title])+1,20),SUBSTITUTE(IFERROR(MID([kw rough in title],FIND(" ",[kw rough in title])+1,20),[kw rough in title]),",","."))</f>
        <v>#N/A</v>
      </c>
      <c r="L3327" s="1">
        <f>IFERROR(FIND("kW",[desc]),0)</f>
        <v>0</v>
      </c>
      <c r="M3327">
        <f t="array" ref="M3327">MIN(IFERROR(FIND(IstNumbers,E3327),""))</f>
        <v>25</v>
      </c>
      <c r="N3327" s="1" t="b">
        <f>IF([first '# in desc]&lt;[pos kw in desc],MID([desc],[pos kw in desc]-7,7))</f>
        <v>0</v>
      </c>
      <c r="O33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7" s="1" t="str">
        <f>TRIM(IF([first '# in desc]&lt;[pos kw in desc],MID([desc],[pos kw in desc]-6,6),FALSE))</f>
        <v>FALSCH</v>
      </c>
      <c r="Q3327" s="1" t="b">
        <f>IF(LEN([manuell])=0,IFERROR([kw fine in title]*1,IFERROR(SUMPRODUCT(COUNTIF(IsDigits,MID([kw in desc],ROW($A$1:$A$150),1)))=LEN([kw in desc]),#N/A)),[manuell])</f>
        <v>0</v>
      </c>
      <c r="R3327" s="1" t="str">
        <f>IF([pos kw in title]&gt;0,MID(J3327,#REF!,4),IF([first '# in title]&gt;0,MID([title],[first '# in title],3),IF([first '# in title]&gt;0,MID([desc],#REF!,3),VLOOKUP([productid],$G$2:$R$1386,8))))</f>
        <v>24</v>
      </c>
      <c r="S3327" s="1" t="e">
        <f>IF([kw in desc]=[kw rough in title],[kw in desc]*1,IFERROR(LEFT([kw_dirty],3)*1,IFERROR(LEFT([kw_dirty],2)*1,"n.a.")))</f>
        <v>#N/A</v>
      </c>
      <c r="T3327" s="1"/>
      <c r="U3327" s="1" t="e">
        <f>VLOOKUP(Tabelle1[[#This Row],[productid]],Tabelle2[#All],2,FALSE)</f>
        <v>#N/A</v>
      </c>
    </row>
    <row r="3328" spans="1:21">
      <c r="A3328" t="s">
        <v>5548</v>
      </c>
      <c r="B3328">
        <v>2559</v>
      </c>
      <c r="C3328">
        <v>289859</v>
      </c>
      <c r="D3328" t="s">
        <v>5549</v>
      </c>
      <c r="E3328" t="s">
        <v>5550</v>
      </c>
      <c r="F3328">
        <v>18406</v>
      </c>
      <c r="G3328">
        <v>2286143</v>
      </c>
      <c r="H3328">
        <f t="shared" si="51"/>
        <v>0</v>
      </c>
      <c r="I3328">
        <f t="array" ref="I3328">MIN(IFERROR(FIND(IstNumbers,A3328),""))</f>
        <v>22</v>
      </c>
      <c r="J3328" s="1" t="e">
        <f>IF([first '# in title]&lt;[pos kw in title],MID([title],[pos kw in title]-6,6),#N/A)</f>
        <v>#N/A</v>
      </c>
      <c r="K3328" s="1" t="e">
        <f>IFERROR(MID(SUBSTITUTE([kw rough in title],",","."),FIND("(",[kw rough in title])+1,20),SUBSTITUTE(IFERROR(MID([kw rough in title],FIND(" ",[kw rough in title])+1,20),[kw rough in title]),",","."))</f>
        <v>#N/A</v>
      </c>
      <c r="L3328" s="1">
        <f>IFERROR(FIND("kW",[desc]),0)</f>
        <v>0</v>
      </c>
      <c r="M3328">
        <f t="array" ref="M3328">MIN(IFERROR(FIND(IstNumbers,E3328),""))</f>
        <v>33</v>
      </c>
      <c r="N3328" s="1" t="b">
        <f>IF([first '# in desc]&lt;[pos kw in desc],MID([desc],[pos kw in desc]-7,7))</f>
        <v>0</v>
      </c>
      <c r="O33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8" s="1" t="str">
        <f>TRIM(IF([first '# in desc]&lt;[pos kw in desc],MID([desc],[pos kw in desc]-6,6),FALSE))</f>
        <v>FALSCH</v>
      </c>
      <c r="Q3328" s="1" t="b">
        <f>IF(LEN([manuell])=0,IFERROR([kw fine in title]*1,IFERROR(SUMPRODUCT(COUNTIF(IsDigits,MID([kw in desc],ROW($A$1:$A$150),1)))=LEN([kw in desc]),#N/A)),[manuell])</f>
        <v>0</v>
      </c>
      <c r="R3328" s="1" t="str">
        <f>IF([pos kw in title]&gt;0,MID(J3328,#REF!,4),IF([first '# in title]&gt;0,MID([title],[first '# in title],3),IF([first '# in title]&gt;0,MID([desc],#REF!,3),VLOOKUP([productid],$G$2:$R$1386,8))))</f>
        <v>146</v>
      </c>
      <c r="S3328" s="1" t="e">
        <f>IF([kw in desc]=[kw rough in title],[kw in desc]*1,IFERROR(LEFT([kw_dirty],3)*1,IFERROR(LEFT([kw_dirty],2)*1,"n.a.")))</f>
        <v>#N/A</v>
      </c>
      <c r="T3328" s="1"/>
      <c r="U3328" s="1" t="e">
        <f>VLOOKUP(Tabelle1[[#This Row],[productid]],Tabelle2[#All],2,FALSE)</f>
        <v>#N/A</v>
      </c>
    </row>
    <row r="3329" spans="1:21">
      <c r="A3329" t="s">
        <v>5548</v>
      </c>
      <c r="B3329">
        <v>2559</v>
      </c>
      <c r="C3329">
        <v>289859</v>
      </c>
      <c r="D3329" t="s">
        <v>5551</v>
      </c>
      <c r="E3329" t="s">
        <v>5552</v>
      </c>
      <c r="F3329">
        <v>18406</v>
      </c>
      <c r="G3329">
        <v>2286143</v>
      </c>
      <c r="H3329">
        <f t="shared" si="51"/>
        <v>0</v>
      </c>
      <c r="I3329">
        <f t="array" ref="I3329">MIN(IFERROR(FIND(IstNumbers,A3329),""))</f>
        <v>22</v>
      </c>
      <c r="J3329" s="1" t="e">
        <f>IF([first '# in title]&lt;[pos kw in title],MID([title],[pos kw in title]-6,6),#N/A)</f>
        <v>#N/A</v>
      </c>
      <c r="K3329" s="1" t="e">
        <f>IFERROR(MID(SUBSTITUTE([kw rough in title],",","."),FIND("(",[kw rough in title])+1,20),SUBSTITUTE(IFERROR(MID([kw rough in title],FIND(" ",[kw rough in title])+1,20),[kw rough in title]),",","."))</f>
        <v>#N/A</v>
      </c>
      <c r="L3329" s="1">
        <f>IFERROR(FIND("kW",[desc]),0)</f>
        <v>0</v>
      </c>
      <c r="M3329">
        <f t="array" ref="M3329">MIN(IFERROR(FIND(IstNumbers,E3329),""))</f>
        <v>33</v>
      </c>
      <c r="N3329" s="1" t="b">
        <f>IF([first '# in desc]&lt;[pos kw in desc],MID([desc],[pos kw in desc]-7,7))</f>
        <v>0</v>
      </c>
      <c r="O33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29" s="1" t="str">
        <f>TRIM(IF([first '# in desc]&lt;[pos kw in desc],MID([desc],[pos kw in desc]-6,6),FALSE))</f>
        <v>FALSCH</v>
      </c>
      <c r="Q3329" s="1" t="b">
        <f>IF(LEN([manuell])=0,IFERROR([kw fine in title]*1,IFERROR(SUMPRODUCT(COUNTIF(IsDigits,MID([kw in desc],ROW($A$1:$A$150),1)))=LEN([kw in desc]),#N/A)),[manuell])</f>
        <v>0</v>
      </c>
      <c r="R3329" s="1" t="str">
        <f>IF([pos kw in title]&gt;0,MID(J3329,#REF!,4),IF([first '# in title]&gt;0,MID([title],[first '# in title],3),IF([first '# in title]&gt;0,MID([desc],#REF!,3),VLOOKUP([productid],$G$2:$R$1386,8))))</f>
        <v>146</v>
      </c>
      <c r="S3329" s="1" t="e">
        <f>IF([kw in desc]=[kw rough in title],[kw in desc]*1,IFERROR(LEFT([kw_dirty],3)*1,IFERROR(LEFT([kw_dirty],2)*1,"n.a.")))</f>
        <v>#N/A</v>
      </c>
      <c r="T3329" s="1"/>
      <c r="U3329" s="1" t="e">
        <f>VLOOKUP(Tabelle1[[#This Row],[productid]],Tabelle2[#All],2,FALSE)</f>
        <v>#N/A</v>
      </c>
    </row>
    <row r="3330" spans="1:21">
      <c r="A3330" t="s">
        <v>5548</v>
      </c>
      <c r="B3330">
        <v>2562</v>
      </c>
      <c r="C3330">
        <v>289859</v>
      </c>
      <c r="D3330" t="s">
        <v>5553</v>
      </c>
      <c r="E3330" t="s">
        <v>5554</v>
      </c>
      <c r="F3330">
        <v>18406</v>
      </c>
      <c r="G3330">
        <v>2286143</v>
      </c>
      <c r="H3330">
        <f t="shared" si="51"/>
        <v>0</v>
      </c>
      <c r="I3330">
        <f t="array" ref="I3330">MIN(IFERROR(FIND(IstNumbers,A3330),""))</f>
        <v>22</v>
      </c>
      <c r="J3330" s="1" t="e">
        <f>IF([first '# in title]&lt;[pos kw in title],MID([title],[pos kw in title]-6,6),#N/A)</f>
        <v>#N/A</v>
      </c>
      <c r="K3330" s="1" t="e">
        <f>IFERROR(MID(SUBSTITUTE([kw rough in title],",","."),FIND("(",[kw rough in title])+1,20),SUBSTITUTE(IFERROR(MID([kw rough in title],FIND(" ",[kw rough in title])+1,20),[kw rough in title]),",","."))</f>
        <v>#N/A</v>
      </c>
      <c r="L3330" s="1">
        <f>IFERROR(FIND("kW",[desc]),0)</f>
        <v>0</v>
      </c>
      <c r="M3330">
        <f t="array" ref="M3330">MIN(IFERROR(FIND(IstNumbers,E3330),""))</f>
        <v>33</v>
      </c>
      <c r="N3330" s="1" t="b">
        <f>IF([first '# in desc]&lt;[pos kw in desc],MID([desc],[pos kw in desc]-7,7))</f>
        <v>0</v>
      </c>
      <c r="O33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30" s="1" t="str">
        <f>TRIM(IF([first '# in desc]&lt;[pos kw in desc],MID([desc],[pos kw in desc]-6,6),FALSE))</f>
        <v>FALSCH</v>
      </c>
      <c r="Q3330" s="1" t="b">
        <f>IF(LEN([manuell])=0,IFERROR([kw fine in title]*1,IFERROR(SUMPRODUCT(COUNTIF(IsDigits,MID([kw in desc],ROW($A$1:$A$150),1)))=LEN([kw in desc]),#N/A)),[manuell])</f>
        <v>0</v>
      </c>
      <c r="R3330" s="1" t="str">
        <f>IF([pos kw in title]&gt;0,MID(J3330,#REF!,4),IF([first '# in title]&gt;0,MID([title],[first '# in title],3),IF([first '# in title]&gt;0,MID([desc],#REF!,3),VLOOKUP([productid],$G$2:$R$1386,8))))</f>
        <v>146</v>
      </c>
      <c r="S3330" s="1" t="e">
        <f>IF([kw in desc]=[kw rough in title],[kw in desc]*1,IFERROR(LEFT([kw_dirty],3)*1,IFERROR(LEFT([kw_dirty],2)*1,"n.a.")))</f>
        <v>#N/A</v>
      </c>
      <c r="T3330" s="1"/>
      <c r="U3330" s="1" t="e">
        <f>VLOOKUP(Tabelle1[[#This Row],[productid]],Tabelle2[#All],2,FALSE)</f>
        <v>#N/A</v>
      </c>
    </row>
    <row r="3331" spans="1:21">
      <c r="A3331" t="s">
        <v>5548</v>
      </c>
      <c r="B3331">
        <v>2562</v>
      </c>
      <c r="C3331">
        <v>289859</v>
      </c>
      <c r="D3331" t="s">
        <v>5555</v>
      </c>
      <c r="E3331" t="s">
        <v>5556</v>
      </c>
      <c r="F3331">
        <v>18406</v>
      </c>
      <c r="G3331">
        <v>2286143</v>
      </c>
      <c r="H3331">
        <f t="shared" si="51"/>
        <v>0</v>
      </c>
      <c r="I3331">
        <f t="array" ref="I3331">MIN(IFERROR(FIND(IstNumbers,A3331),""))</f>
        <v>22</v>
      </c>
      <c r="J3331" s="1" t="e">
        <f>IF([first '# in title]&lt;[pos kw in title],MID([title],[pos kw in title]-6,6),#N/A)</f>
        <v>#N/A</v>
      </c>
      <c r="K3331" s="1" t="e">
        <f>IFERROR(MID(SUBSTITUTE([kw rough in title],",","."),FIND("(",[kw rough in title])+1,20),SUBSTITUTE(IFERROR(MID([kw rough in title],FIND(" ",[kw rough in title])+1,20),[kw rough in title]),",","."))</f>
        <v>#N/A</v>
      </c>
      <c r="L3331" s="1">
        <f>IFERROR(FIND("kW",[desc]),0)</f>
        <v>0</v>
      </c>
      <c r="M3331">
        <f t="array" ref="M3331">MIN(IFERROR(FIND(IstNumbers,E3331),""))</f>
        <v>33</v>
      </c>
      <c r="N3331" s="1" t="b">
        <f>IF([first '# in desc]&lt;[pos kw in desc],MID([desc],[pos kw in desc]-7,7))</f>
        <v>0</v>
      </c>
      <c r="O33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31" s="1" t="str">
        <f>TRIM(IF([first '# in desc]&lt;[pos kw in desc],MID([desc],[pos kw in desc]-6,6),FALSE))</f>
        <v>FALSCH</v>
      </c>
      <c r="Q3331" s="1" t="b">
        <f>IF(LEN([manuell])=0,IFERROR([kw fine in title]*1,IFERROR(SUMPRODUCT(COUNTIF(IsDigits,MID([kw in desc],ROW($A$1:$A$150),1)))=LEN([kw in desc]),#N/A)),[manuell])</f>
        <v>0</v>
      </c>
      <c r="R3331" s="1" t="str">
        <f>IF([pos kw in title]&gt;0,MID(J3331,#REF!,4),IF([first '# in title]&gt;0,MID([title],[first '# in title],3),IF([first '# in title]&gt;0,MID([desc],#REF!,3),VLOOKUP([productid],$G$2:$R$1386,8))))</f>
        <v>146</v>
      </c>
      <c r="S3331" s="1" t="e">
        <f>IF([kw in desc]=[kw rough in title],[kw in desc]*1,IFERROR(LEFT([kw_dirty],3)*1,IFERROR(LEFT([kw_dirty],2)*1,"n.a.")))</f>
        <v>#N/A</v>
      </c>
      <c r="T3331" s="1"/>
      <c r="U3331" s="1" t="e">
        <f>VLOOKUP(Tabelle1[[#This Row],[productid]],Tabelle2[#All],2,FALSE)</f>
        <v>#N/A</v>
      </c>
    </row>
    <row r="3332" spans="1:21">
      <c r="A3332" t="s">
        <v>5548</v>
      </c>
      <c r="B3332">
        <v>2564</v>
      </c>
      <c r="C3332">
        <v>289859</v>
      </c>
      <c r="D3332" t="s">
        <v>5557</v>
      </c>
      <c r="E3332" t="s">
        <v>5558</v>
      </c>
      <c r="F3332">
        <v>18406</v>
      </c>
      <c r="G3332">
        <v>2286143</v>
      </c>
      <c r="H3332">
        <f t="shared" ref="H3332:H3395" si="52">IFERROR(FIND("kW",A3332),0)</f>
        <v>0</v>
      </c>
      <c r="I3332">
        <f t="array" ref="I3332">MIN(IFERROR(FIND(IstNumbers,A3332),""))</f>
        <v>22</v>
      </c>
      <c r="J3332" s="1" t="e">
        <f>IF([first '# in title]&lt;[pos kw in title],MID([title],[pos kw in title]-6,6),#N/A)</f>
        <v>#N/A</v>
      </c>
      <c r="K3332" s="1" t="e">
        <f>IFERROR(MID(SUBSTITUTE([kw rough in title],",","."),FIND("(",[kw rough in title])+1,20),SUBSTITUTE(IFERROR(MID([kw rough in title],FIND(" ",[kw rough in title])+1,20),[kw rough in title]),",","."))</f>
        <v>#N/A</v>
      </c>
      <c r="L3332" s="1">
        <f>IFERROR(FIND("kW",[desc]),0)</f>
        <v>0</v>
      </c>
      <c r="M3332">
        <f t="array" ref="M3332">MIN(IFERROR(FIND(IstNumbers,E3332),""))</f>
        <v>33</v>
      </c>
      <c r="N3332" s="1" t="b">
        <f>IF([first '# in desc]&lt;[pos kw in desc],MID([desc],[pos kw in desc]-7,7))</f>
        <v>0</v>
      </c>
      <c r="O33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32" s="1" t="str">
        <f>TRIM(IF([first '# in desc]&lt;[pos kw in desc],MID([desc],[pos kw in desc]-6,6),FALSE))</f>
        <v>FALSCH</v>
      </c>
      <c r="Q3332" s="1" t="b">
        <f>IF(LEN([manuell])=0,IFERROR([kw fine in title]*1,IFERROR(SUMPRODUCT(COUNTIF(IsDigits,MID([kw in desc],ROW($A$1:$A$150),1)))=LEN([kw in desc]),#N/A)),[manuell])</f>
        <v>0</v>
      </c>
      <c r="R3332" s="1" t="str">
        <f>IF([pos kw in title]&gt;0,MID(J3332,#REF!,4),IF([first '# in title]&gt;0,MID([title],[first '# in title],3),IF([first '# in title]&gt;0,MID([desc],#REF!,3),VLOOKUP([productid],$G$2:$R$1386,8))))</f>
        <v>146</v>
      </c>
      <c r="S3332" s="1" t="e">
        <f>IF([kw in desc]=[kw rough in title],[kw in desc]*1,IFERROR(LEFT([kw_dirty],3)*1,IFERROR(LEFT([kw_dirty],2)*1,"n.a.")))</f>
        <v>#N/A</v>
      </c>
      <c r="T3332" s="1"/>
      <c r="U3332" s="1" t="e">
        <f>VLOOKUP(Tabelle1[[#This Row],[productid]],Tabelle2[#All],2,FALSE)</f>
        <v>#N/A</v>
      </c>
    </row>
    <row r="3333" spans="1:21" hidden="1">
      <c r="A3333" t="s">
        <v>5559</v>
      </c>
      <c r="B3333">
        <v>2419</v>
      </c>
      <c r="C3333">
        <v>289859</v>
      </c>
      <c r="D3333" t="s">
        <v>5560</v>
      </c>
      <c r="E3333" t="s">
        <v>5207</v>
      </c>
      <c r="F3333">
        <v>18406</v>
      </c>
      <c r="G3333">
        <v>1219746</v>
      </c>
      <c r="H3333">
        <f t="shared" si="52"/>
        <v>0</v>
      </c>
      <c r="I3333">
        <f t="array" ref="I3333">MIN(IFERROR(FIND(IstNumbers,A3333),""))</f>
        <v>14</v>
      </c>
      <c r="J3333" s="1" t="e">
        <f>IF([first '# in title]&lt;[pos kw in title],MID([title],[pos kw in title]-6,6),#N/A)</f>
        <v>#N/A</v>
      </c>
      <c r="K3333" s="1" t="e">
        <f>IFERROR(MID(SUBSTITUTE([kw rough in title],",","."),FIND("(",[kw rough in title])+1,20),SUBSTITUTE(IFERROR(MID([kw rough in title],FIND(" ",[kw rough in title])+1,20),[kw rough in title]),",","."))</f>
        <v>#N/A</v>
      </c>
      <c r="L3333" s="1">
        <f>IFERROR(FIND("kW",[desc]),0)</f>
        <v>71</v>
      </c>
      <c r="M3333">
        <f t="array" ref="M3333">MIN(IFERROR(FIND(IstNumbers,E3333),""))</f>
        <v>29</v>
      </c>
      <c r="N3333" s="1" t="str">
        <f>IF([first '# in desc]&lt;[pos kw in desc],MID([desc],[pos kw in desc]-7,7))</f>
        <v xml:space="preserve">­me 16 </v>
      </c>
      <c r="O333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33" s="1" t="str">
        <f>TRIM(IF([first '# in desc]&lt;[pos kw in desc],MID([desc],[pos kw in desc]-6,6),FALSE))</f>
        <v>me 16</v>
      </c>
      <c r="Q3333" s="1" t="b">
        <f>IF(LEN([manuell])=0,IFERROR([kw fine in title]*1,IFERROR(SUMPRODUCT(COUNTIF(IsDigits,MID([kw in desc],ROW($A$1:$A$150),1)))=LEN([kw in desc]),#N/A)),[manuell])</f>
        <v>0</v>
      </c>
      <c r="R3333" s="1" t="str">
        <f>IF([pos kw in title]&gt;0,MID(J3333,#REF!,4),IF([first '# in title]&gt;0,MID([title],[first '# in title],3),IF([first '# in title]&gt;0,MID([desc],#REF!,3),VLOOKUP([productid],$G$2:$R$1386,8))))</f>
        <v xml:space="preserve">16 </v>
      </c>
      <c r="S3333" s="1" t="e">
        <f>IF([kw in desc]=[kw rough in title],[kw in desc]*1,IFERROR(LEFT([kw_dirty],3)*1,IFERROR(LEFT([kw_dirty],2)*1,"n.a.")))</f>
        <v>#N/A</v>
      </c>
      <c r="T3333" s="1"/>
      <c r="U3333" s="1">
        <f>VLOOKUP(Tabelle1[[#This Row],[productid]],Tabelle2[#All],2,FALSE)</f>
        <v>16</v>
      </c>
    </row>
    <row r="3334" spans="1:21">
      <c r="A3334" t="s">
        <v>5548</v>
      </c>
      <c r="B3334">
        <v>2567</v>
      </c>
      <c r="C3334">
        <v>289859</v>
      </c>
      <c r="D3334" t="s">
        <v>5561</v>
      </c>
      <c r="E3334" t="s">
        <v>5562</v>
      </c>
      <c r="F3334">
        <v>18406</v>
      </c>
      <c r="G3334">
        <v>2286143</v>
      </c>
      <c r="H3334">
        <f t="shared" si="52"/>
        <v>0</v>
      </c>
      <c r="I3334">
        <f t="array" ref="I3334">MIN(IFERROR(FIND(IstNumbers,A3334),""))</f>
        <v>22</v>
      </c>
      <c r="J3334" s="1" t="e">
        <f>IF([first '# in title]&lt;[pos kw in title],MID([title],[pos kw in title]-6,6),#N/A)</f>
        <v>#N/A</v>
      </c>
      <c r="K3334" s="1" t="e">
        <f>IFERROR(MID(SUBSTITUTE([kw rough in title],",","."),FIND("(",[kw rough in title])+1,20),SUBSTITUTE(IFERROR(MID([kw rough in title],FIND(" ",[kw rough in title])+1,20),[kw rough in title]),",","."))</f>
        <v>#N/A</v>
      </c>
      <c r="L3334" s="1">
        <f>IFERROR(FIND("kW",[desc]),0)</f>
        <v>0</v>
      </c>
      <c r="M3334">
        <f t="array" ref="M3334">MIN(IFERROR(FIND(IstNumbers,E3334),""))</f>
        <v>33</v>
      </c>
      <c r="N3334" s="1" t="b">
        <f>IF([first '# in desc]&lt;[pos kw in desc],MID([desc],[pos kw in desc]-7,7))</f>
        <v>0</v>
      </c>
      <c r="O33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34" s="1" t="str">
        <f>TRIM(IF([first '# in desc]&lt;[pos kw in desc],MID([desc],[pos kw in desc]-6,6),FALSE))</f>
        <v>FALSCH</v>
      </c>
      <c r="Q3334" s="1" t="b">
        <f>IF(LEN([manuell])=0,IFERROR([kw fine in title]*1,IFERROR(SUMPRODUCT(COUNTIF(IsDigits,MID([kw in desc],ROW($A$1:$A$150),1)))=LEN([kw in desc]),#N/A)),[manuell])</f>
        <v>0</v>
      </c>
      <c r="R3334" s="1" t="str">
        <f>IF([pos kw in title]&gt;0,MID(J3334,#REF!,4),IF([first '# in title]&gt;0,MID([title],[first '# in title],3),IF([first '# in title]&gt;0,MID([desc],#REF!,3),VLOOKUP([productid],$G$2:$R$1386,8))))</f>
        <v>146</v>
      </c>
      <c r="S3334" s="1" t="e">
        <f>IF([kw in desc]=[kw rough in title],[kw in desc]*1,IFERROR(LEFT([kw_dirty],3)*1,IFERROR(LEFT([kw_dirty],2)*1,"n.a.")))</f>
        <v>#N/A</v>
      </c>
      <c r="T3334" s="1"/>
      <c r="U3334" s="1" t="e">
        <f>VLOOKUP(Tabelle1[[#This Row],[productid]],Tabelle2[#All],2,FALSE)</f>
        <v>#N/A</v>
      </c>
    </row>
    <row r="3335" spans="1:21" hidden="1">
      <c r="A3335" t="s">
        <v>5559</v>
      </c>
      <c r="B3335">
        <v>2419</v>
      </c>
      <c r="C3335">
        <v>289859</v>
      </c>
      <c r="D3335" t="s">
        <v>5563</v>
      </c>
      <c r="E3335" t="s">
        <v>5190</v>
      </c>
      <c r="F3335">
        <v>18406</v>
      </c>
      <c r="G3335">
        <v>1219746</v>
      </c>
      <c r="H3335">
        <f t="shared" si="52"/>
        <v>0</v>
      </c>
      <c r="I3335">
        <f t="array" ref="I3335">MIN(IFERROR(FIND(IstNumbers,A3335),""))</f>
        <v>14</v>
      </c>
      <c r="J3335" s="1" t="e">
        <f>IF([first '# in title]&lt;[pos kw in title],MID([title],[pos kw in title]-6,6),#N/A)</f>
        <v>#N/A</v>
      </c>
      <c r="K3335" s="1" t="e">
        <f>IFERROR(MID(SUBSTITUTE([kw rough in title],",","."),FIND("(",[kw rough in title])+1,20),SUBSTITUTE(IFERROR(MID([kw rough in title],FIND(" ",[kw rough in title])+1,20),[kw rough in title]),",","."))</f>
        <v>#N/A</v>
      </c>
      <c r="L3335" s="1">
        <f>IFERROR(FIND("kW",[desc]),0)</f>
        <v>71</v>
      </c>
      <c r="M3335">
        <f t="array" ref="M3335">MIN(IFERROR(FIND(IstNumbers,E3335),""))</f>
        <v>29</v>
      </c>
      <c r="N3335" s="1" t="str">
        <f>IF([first '# in desc]&lt;[pos kw in desc],MID([desc],[pos kw in desc]-7,7))</f>
        <v xml:space="preserve">­me 16 </v>
      </c>
      <c r="O33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35" s="1" t="str">
        <f>TRIM(IF([first '# in desc]&lt;[pos kw in desc],MID([desc],[pos kw in desc]-6,6),FALSE))</f>
        <v>me 16</v>
      </c>
      <c r="Q3335" s="1" t="b">
        <f>IF(LEN([manuell])=0,IFERROR([kw fine in title]*1,IFERROR(SUMPRODUCT(COUNTIF(IsDigits,MID([kw in desc],ROW($A$1:$A$150),1)))=LEN([kw in desc]),#N/A)),[manuell])</f>
        <v>0</v>
      </c>
      <c r="R3335" s="1" t="str">
        <f>IF([pos kw in title]&gt;0,MID(J3335,#REF!,4),IF([first '# in title]&gt;0,MID([title],[first '# in title],3),IF([first '# in title]&gt;0,MID([desc],#REF!,3),VLOOKUP([productid],$G$2:$R$1386,8))))</f>
        <v xml:space="preserve">16 </v>
      </c>
      <c r="S3335" s="1" t="e">
        <f>IF([kw in desc]=[kw rough in title],[kw in desc]*1,IFERROR(LEFT([kw_dirty],3)*1,IFERROR(LEFT([kw_dirty],2)*1,"n.a.")))</f>
        <v>#N/A</v>
      </c>
      <c r="T3335" s="1"/>
      <c r="U3335" s="1">
        <f>VLOOKUP(Tabelle1[[#This Row],[productid]],Tabelle2[#All],2,FALSE)</f>
        <v>16</v>
      </c>
    </row>
    <row r="3336" spans="1:21">
      <c r="A3336" t="s">
        <v>5548</v>
      </c>
      <c r="B3336">
        <v>2567</v>
      </c>
      <c r="C3336">
        <v>289859</v>
      </c>
      <c r="D3336" t="s">
        <v>5564</v>
      </c>
      <c r="E3336" t="s">
        <v>5565</v>
      </c>
      <c r="F3336">
        <v>18406</v>
      </c>
      <c r="G3336">
        <v>2286143</v>
      </c>
      <c r="H3336">
        <f t="shared" si="52"/>
        <v>0</v>
      </c>
      <c r="I3336">
        <f t="array" ref="I3336">MIN(IFERROR(FIND(IstNumbers,A3336),""))</f>
        <v>22</v>
      </c>
      <c r="J3336" s="1" t="e">
        <f>IF([first '# in title]&lt;[pos kw in title],MID([title],[pos kw in title]-6,6),#N/A)</f>
        <v>#N/A</v>
      </c>
      <c r="K3336" s="1" t="e">
        <f>IFERROR(MID(SUBSTITUTE([kw rough in title],",","."),FIND("(",[kw rough in title])+1,20),SUBSTITUTE(IFERROR(MID([kw rough in title],FIND(" ",[kw rough in title])+1,20),[kw rough in title]),",","."))</f>
        <v>#N/A</v>
      </c>
      <c r="L3336" s="1">
        <f>IFERROR(FIND("kW",[desc]),0)</f>
        <v>0</v>
      </c>
      <c r="M3336">
        <f t="array" ref="M3336">MIN(IFERROR(FIND(IstNumbers,E3336),""))</f>
        <v>33</v>
      </c>
      <c r="N3336" s="1" t="b">
        <f>IF([first '# in desc]&lt;[pos kw in desc],MID([desc],[pos kw in desc]-7,7))</f>
        <v>0</v>
      </c>
      <c r="O33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36" s="1" t="str">
        <f>TRIM(IF([first '# in desc]&lt;[pos kw in desc],MID([desc],[pos kw in desc]-6,6),FALSE))</f>
        <v>FALSCH</v>
      </c>
      <c r="Q3336" s="1" t="b">
        <f>IF(LEN([manuell])=0,IFERROR([kw fine in title]*1,IFERROR(SUMPRODUCT(COUNTIF(IsDigits,MID([kw in desc],ROW($A$1:$A$150),1)))=LEN([kw in desc]),#N/A)),[manuell])</f>
        <v>0</v>
      </c>
      <c r="R3336" s="1" t="str">
        <f>IF([pos kw in title]&gt;0,MID(J3336,#REF!,4),IF([first '# in title]&gt;0,MID([title],[first '# in title],3),IF([first '# in title]&gt;0,MID([desc],#REF!,3),VLOOKUP([productid],$G$2:$R$1386,8))))</f>
        <v>146</v>
      </c>
      <c r="S3336" s="1" t="e">
        <f>IF([kw in desc]=[kw rough in title],[kw in desc]*1,IFERROR(LEFT([kw_dirty],3)*1,IFERROR(LEFT([kw_dirty],2)*1,"n.a.")))</f>
        <v>#N/A</v>
      </c>
      <c r="T3336" s="1"/>
      <c r="U3336" s="1" t="e">
        <f>VLOOKUP(Tabelle1[[#This Row],[productid]],Tabelle2[#All],2,FALSE)</f>
        <v>#N/A</v>
      </c>
    </row>
    <row r="3337" spans="1:21" hidden="1">
      <c r="A3337" t="s">
        <v>5559</v>
      </c>
      <c r="B3337">
        <v>2424</v>
      </c>
      <c r="C3337">
        <v>289859</v>
      </c>
      <c r="D3337" t="s">
        <v>5566</v>
      </c>
      <c r="E3337" t="s">
        <v>5216</v>
      </c>
      <c r="F3337">
        <v>18406</v>
      </c>
      <c r="G3337">
        <v>1219746</v>
      </c>
      <c r="H3337">
        <f t="shared" si="52"/>
        <v>0</v>
      </c>
      <c r="I3337">
        <f t="array" ref="I3337">MIN(IFERROR(FIND(IstNumbers,A3337),""))</f>
        <v>14</v>
      </c>
      <c r="J3337" s="1" t="e">
        <f>IF([first '# in title]&lt;[pos kw in title],MID([title],[pos kw in title]-6,6),#N/A)</f>
        <v>#N/A</v>
      </c>
      <c r="K3337" s="1" t="e">
        <f>IFERROR(MID(SUBSTITUTE([kw rough in title],",","."),FIND("(",[kw rough in title])+1,20),SUBSTITUTE(IFERROR(MID([kw rough in title],FIND(" ",[kw rough in title])+1,20),[kw rough in title]),",","."))</f>
        <v>#N/A</v>
      </c>
      <c r="L3337" s="1">
        <f>IFERROR(FIND("kW",[desc]),0)</f>
        <v>71</v>
      </c>
      <c r="M3337">
        <f t="array" ref="M3337">MIN(IFERROR(FIND(IstNumbers,E3337),""))</f>
        <v>29</v>
      </c>
      <c r="N3337" s="1" t="str">
        <f>IF([first '# in desc]&lt;[pos kw in desc],MID([desc],[pos kw in desc]-7,7))</f>
        <v xml:space="preserve">­me 16 </v>
      </c>
      <c r="O333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37" s="1" t="str">
        <f>TRIM(IF([first '# in desc]&lt;[pos kw in desc],MID([desc],[pos kw in desc]-6,6),FALSE))</f>
        <v>me 16</v>
      </c>
      <c r="Q3337" s="1" t="b">
        <f>IF(LEN([manuell])=0,IFERROR([kw fine in title]*1,IFERROR(SUMPRODUCT(COUNTIF(IsDigits,MID([kw in desc],ROW($A$1:$A$150),1)))=LEN([kw in desc]),#N/A)),[manuell])</f>
        <v>0</v>
      </c>
      <c r="R3337" s="1" t="str">
        <f>IF([pos kw in title]&gt;0,MID(J3337,#REF!,4),IF([first '# in title]&gt;0,MID([title],[first '# in title],3),IF([first '# in title]&gt;0,MID([desc],#REF!,3),VLOOKUP([productid],$G$2:$R$1386,8))))</f>
        <v xml:space="preserve">16 </v>
      </c>
      <c r="S3337" s="1" t="e">
        <f>IF([kw in desc]=[kw rough in title],[kw in desc]*1,IFERROR(LEFT([kw_dirty],3)*1,IFERROR(LEFT([kw_dirty],2)*1,"n.a.")))</f>
        <v>#N/A</v>
      </c>
      <c r="T3337" s="1"/>
      <c r="U3337" s="1">
        <f>VLOOKUP(Tabelle1[[#This Row],[productid]],Tabelle2[#All],2,FALSE)</f>
        <v>16</v>
      </c>
    </row>
    <row r="3338" spans="1:21">
      <c r="A3338" t="s">
        <v>5548</v>
      </c>
      <c r="B3338">
        <v>2568</v>
      </c>
      <c r="C3338">
        <v>289859</v>
      </c>
      <c r="D3338" t="s">
        <v>5567</v>
      </c>
      <c r="E3338" t="s">
        <v>5568</v>
      </c>
      <c r="F3338">
        <v>18406</v>
      </c>
      <c r="G3338">
        <v>2286143</v>
      </c>
      <c r="H3338">
        <f t="shared" si="52"/>
        <v>0</v>
      </c>
      <c r="I3338">
        <f t="array" ref="I3338">MIN(IFERROR(FIND(IstNumbers,A3338),""))</f>
        <v>22</v>
      </c>
      <c r="J3338" s="1" t="e">
        <f>IF([first '# in title]&lt;[pos kw in title],MID([title],[pos kw in title]-6,6),#N/A)</f>
        <v>#N/A</v>
      </c>
      <c r="K3338" s="1" t="e">
        <f>IFERROR(MID(SUBSTITUTE([kw rough in title],",","."),FIND("(",[kw rough in title])+1,20),SUBSTITUTE(IFERROR(MID([kw rough in title],FIND(" ",[kw rough in title])+1,20),[kw rough in title]),",","."))</f>
        <v>#N/A</v>
      </c>
      <c r="L3338" s="1">
        <f>IFERROR(FIND("kW",[desc]),0)</f>
        <v>0</v>
      </c>
      <c r="M3338">
        <f t="array" ref="M3338">MIN(IFERROR(FIND(IstNumbers,E3338),""))</f>
        <v>33</v>
      </c>
      <c r="N3338" s="1" t="b">
        <f>IF([first '# in desc]&lt;[pos kw in desc],MID([desc],[pos kw in desc]-7,7))</f>
        <v>0</v>
      </c>
      <c r="O33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38" s="1" t="str">
        <f>TRIM(IF([first '# in desc]&lt;[pos kw in desc],MID([desc],[pos kw in desc]-6,6),FALSE))</f>
        <v>FALSCH</v>
      </c>
      <c r="Q3338" s="1" t="b">
        <f>IF(LEN([manuell])=0,IFERROR([kw fine in title]*1,IFERROR(SUMPRODUCT(COUNTIF(IsDigits,MID([kw in desc],ROW($A$1:$A$150),1)))=LEN([kw in desc]),#N/A)),[manuell])</f>
        <v>0</v>
      </c>
      <c r="R3338" s="1" t="str">
        <f>IF([pos kw in title]&gt;0,MID(J3338,#REF!,4),IF([first '# in title]&gt;0,MID([title],[first '# in title],3),IF([first '# in title]&gt;0,MID([desc],#REF!,3),VLOOKUP([productid],$G$2:$R$1386,8))))</f>
        <v>146</v>
      </c>
      <c r="S3338" s="1" t="e">
        <f>IF([kw in desc]=[kw rough in title],[kw in desc]*1,IFERROR(LEFT([kw_dirty],3)*1,IFERROR(LEFT([kw_dirty],2)*1,"n.a.")))</f>
        <v>#N/A</v>
      </c>
      <c r="T3338" s="1"/>
      <c r="U3338" s="1" t="e">
        <f>VLOOKUP(Tabelle1[[#This Row],[productid]],Tabelle2[#All],2,FALSE)</f>
        <v>#N/A</v>
      </c>
    </row>
    <row r="3339" spans="1:21" hidden="1">
      <c r="A3339" t="s">
        <v>5559</v>
      </c>
      <c r="B3339">
        <v>2424</v>
      </c>
      <c r="C3339">
        <v>289859</v>
      </c>
      <c r="D3339" t="s">
        <v>5569</v>
      </c>
      <c r="E3339" t="s">
        <v>5222</v>
      </c>
      <c r="F3339">
        <v>18406</v>
      </c>
      <c r="G3339">
        <v>1219746</v>
      </c>
      <c r="H3339">
        <f t="shared" si="52"/>
        <v>0</v>
      </c>
      <c r="I3339">
        <f t="array" ref="I3339">MIN(IFERROR(FIND(IstNumbers,A3339),""))</f>
        <v>14</v>
      </c>
      <c r="J3339" s="1" t="e">
        <f>IF([first '# in title]&lt;[pos kw in title],MID([title],[pos kw in title]-6,6),#N/A)</f>
        <v>#N/A</v>
      </c>
      <c r="K3339" s="1" t="e">
        <f>IFERROR(MID(SUBSTITUTE([kw rough in title],",","."),FIND("(",[kw rough in title])+1,20),SUBSTITUTE(IFERROR(MID([kw rough in title],FIND(" ",[kw rough in title])+1,20),[kw rough in title]),",","."))</f>
        <v>#N/A</v>
      </c>
      <c r="L3339" s="1">
        <f>IFERROR(FIND("kW",[desc]),0)</f>
        <v>71</v>
      </c>
      <c r="M3339">
        <f t="array" ref="M3339">MIN(IFERROR(FIND(IstNumbers,E3339),""))</f>
        <v>29</v>
      </c>
      <c r="N3339" s="1" t="str">
        <f>IF([first '# in desc]&lt;[pos kw in desc],MID([desc],[pos kw in desc]-7,7))</f>
        <v xml:space="preserve">­me 16 </v>
      </c>
      <c r="O333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39" s="1" t="str">
        <f>TRIM(IF([first '# in desc]&lt;[pos kw in desc],MID([desc],[pos kw in desc]-6,6),FALSE))</f>
        <v>me 16</v>
      </c>
      <c r="Q3339" s="1" t="b">
        <f>IF(LEN([manuell])=0,IFERROR([kw fine in title]*1,IFERROR(SUMPRODUCT(COUNTIF(IsDigits,MID([kw in desc],ROW($A$1:$A$150),1)))=LEN([kw in desc]),#N/A)),[manuell])</f>
        <v>0</v>
      </c>
      <c r="R3339" s="1" t="str">
        <f>IF([pos kw in title]&gt;0,MID(J3339,#REF!,4),IF([first '# in title]&gt;0,MID([title],[first '# in title],3),IF([first '# in title]&gt;0,MID([desc],#REF!,3),VLOOKUP([productid],$G$2:$R$1386,8))))</f>
        <v xml:space="preserve">16 </v>
      </c>
      <c r="S3339" s="1" t="e">
        <f>IF([kw in desc]=[kw rough in title],[kw in desc]*1,IFERROR(LEFT([kw_dirty],3)*1,IFERROR(LEFT([kw_dirty],2)*1,"n.a.")))</f>
        <v>#N/A</v>
      </c>
      <c r="T3339" s="1"/>
      <c r="U3339" s="1">
        <f>VLOOKUP(Tabelle1[[#This Row],[productid]],Tabelle2[#All],2,FALSE)</f>
        <v>16</v>
      </c>
    </row>
    <row r="3340" spans="1:21">
      <c r="A3340" t="s">
        <v>5548</v>
      </c>
      <c r="B3340">
        <v>2569</v>
      </c>
      <c r="C3340">
        <v>289859</v>
      </c>
      <c r="D3340" t="s">
        <v>5570</v>
      </c>
      <c r="E3340" t="s">
        <v>5571</v>
      </c>
      <c r="F3340">
        <v>18406</v>
      </c>
      <c r="G3340">
        <v>2286143</v>
      </c>
      <c r="H3340">
        <f t="shared" si="52"/>
        <v>0</v>
      </c>
      <c r="I3340">
        <f t="array" ref="I3340">MIN(IFERROR(FIND(IstNumbers,A3340),""))</f>
        <v>22</v>
      </c>
      <c r="J3340" s="1" t="e">
        <f>IF([first '# in title]&lt;[pos kw in title],MID([title],[pos kw in title]-6,6),#N/A)</f>
        <v>#N/A</v>
      </c>
      <c r="K3340" s="1" t="e">
        <f>IFERROR(MID(SUBSTITUTE([kw rough in title],",","."),FIND("(",[kw rough in title])+1,20),SUBSTITUTE(IFERROR(MID([kw rough in title],FIND(" ",[kw rough in title])+1,20),[kw rough in title]),",","."))</f>
        <v>#N/A</v>
      </c>
      <c r="L3340" s="1">
        <f>IFERROR(FIND("kW",[desc]),0)</f>
        <v>0</v>
      </c>
      <c r="M3340">
        <f t="array" ref="M3340">MIN(IFERROR(FIND(IstNumbers,E3340),""))</f>
        <v>33</v>
      </c>
      <c r="N3340" s="1" t="b">
        <f>IF([first '# in desc]&lt;[pos kw in desc],MID([desc],[pos kw in desc]-7,7))</f>
        <v>0</v>
      </c>
      <c r="O33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40" s="1" t="str">
        <f>TRIM(IF([first '# in desc]&lt;[pos kw in desc],MID([desc],[pos kw in desc]-6,6),FALSE))</f>
        <v>FALSCH</v>
      </c>
      <c r="Q3340" s="1" t="b">
        <f>IF(LEN([manuell])=0,IFERROR([kw fine in title]*1,IFERROR(SUMPRODUCT(COUNTIF(IsDigits,MID([kw in desc],ROW($A$1:$A$150),1)))=LEN([kw in desc]),#N/A)),[manuell])</f>
        <v>0</v>
      </c>
      <c r="R3340" s="1" t="str">
        <f>IF([pos kw in title]&gt;0,MID(J3340,#REF!,4),IF([first '# in title]&gt;0,MID([title],[first '# in title],3),IF([first '# in title]&gt;0,MID([desc],#REF!,3),VLOOKUP([productid],$G$2:$R$1386,8))))</f>
        <v>146</v>
      </c>
      <c r="S3340" s="1" t="e">
        <f>IF([kw in desc]=[kw rough in title],[kw in desc]*1,IFERROR(LEFT([kw_dirty],3)*1,IFERROR(LEFT([kw_dirty],2)*1,"n.a.")))</f>
        <v>#N/A</v>
      </c>
      <c r="T3340" s="1"/>
      <c r="U3340" s="1" t="e">
        <f>VLOOKUP(Tabelle1[[#This Row],[productid]],Tabelle2[#All],2,FALSE)</f>
        <v>#N/A</v>
      </c>
    </row>
    <row r="3341" spans="1:21" hidden="1">
      <c r="A3341" t="s">
        <v>5559</v>
      </c>
      <c r="B3341">
        <v>2424</v>
      </c>
      <c r="C3341">
        <v>289859</v>
      </c>
      <c r="D3341" t="s">
        <v>5572</v>
      </c>
      <c r="E3341" t="s">
        <v>5228</v>
      </c>
      <c r="F3341">
        <v>18406</v>
      </c>
      <c r="G3341">
        <v>1219746</v>
      </c>
      <c r="H3341">
        <f t="shared" si="52"/>
        <v>0</v>
      </c>
      <c r="I3341">
        <f t="array" ref="I3341">MIN(IFERROR(FIND(IstNumbers,A3341),""))</f>
        <v>14</v>
      </c>
      <c r="J3341" s="1" t="e">
        <f>IF([first '# in title]&lt;[pos kw in title],MID([title],[pos kw in title]-6,6),#N/A)</f>
        <v>#N/A</v>
      </c>
      <c r="K3341" s="1" t="e">
        <f>IFERROR(MID(SUBSTITUTE([kw rough in title],",","."),FIND("(",[kw rough in title])+1,20),SUBSTITUTE(IFERROR(MID([kw rough in title],FIND(" ",[kw rough in title])+1,20),[kw rough in title]),",","."))</f>
        <v>#N/A</v>
      </c>
      <c r="L3341" s="1">
        <f>IFERROR(FIND("kW",[desc]),0)</f>
        <v>71</v>
      </c>
      <c r="M3341">
        <f t="array" ref="M3341">MIN(IFERROR(FIND(IstNumbers,E3341),""))</f>
        <v>29</v>
      </c>
      <c r="N3341" s="1" t="str">
        <f>IF([first '# in desc]&lt;[pos kw in desc],MID([desc],[pos kw in desc]-7,7))</f>
        <v xml:space="preserve">­me 16 </v>
      </c>
      <c r="O334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41" s="1" t="str">
        <f>TRIM(IF([first '# in desc]&lt;[pos kw in desc],MID([desc],[pos kw in desc]-6,6),FALSE))</f>
        <v>me 16</v>
      </c>
      <c r="Q3341" s="1" t="b">
        <f>IF(LEN([manuell])=0,IFERROR([kw fine in title]*1,IFERROR(SUMPRODUCT(COUNTIF(IsDigits,MID([kw in desc],ROW($A$1:$A$150),1)))=LEN([kw in desc]),#N/A)),[manuell])</f>
        <v>0</v>
      </c>
      <c r="R3341" s="1" t="str">
        <f>IF([pos kw in title]&gt;0,MID(J3341,#REF!,4),IF([first '# in title]&gt;0,MID([title],[first '# in title],3),IF([first '# in title]&gt;0,MID([desc],#REF!,3),VLOOKUP([productid],$G$2:$R$1386,8))))</f>
        <v xml:space="preserve">16 </v>
      </c>
      <c r="S3341" s="1" t="e">
        <f>IF([kw in desc]=[kw rough in title],[kw in desc]*1,IFERROR(LEFT([kw_dirty],3)*1,IFERROR(LEFT([kw_dirty],2)*1,"n.a.")))</f>
        <v>#N/A</v>
      </c>
      <c r="T3341" s="1"/>
      <c r="U3341" s="1">
        <f>VLOOKUP(Tabelle1[[#This Row],[productid]],Tabelle2[#All],2,FALSE)</f>
        <v>16</v>
      </c>
    </row>
    <row r="3342" spans="1:21">
      <c r="A3342" t="s">
        <v>5548</v>
      </c>
      <c r="B3342">
        <v>2569</v>
      </c>
      <c r="C3342">
        <v>289859</v>
      </c>
      <c r="D3342" t="s">
        <v>5573</v>
      </c>
      <c r="E3342" t="s">
        <v>5574</v>
      </c>
      <c r="F3342">
        <v>18406</v>
      </c>
      <c r="G3342">
        <v>2286143</v>
      </c>
      <c r="H3342">
        <f t="shared" si="52"/>
        <v>0</v>
      </c>
      <c r="I3342">
        <f t="array" ref="I3342">MIN(IFERROR(FIND(IstNumbers,A3342),""))</f>
        <v>22</v>
      </c>
      <c r="J3342" s="1" t="e">
        <f>IF([first '# in title]&lt;[pos kw in title],MID([title],[pos kw in title]-6,6),#N/A)</f>
        <v>#N/A</v>
      </c>
      <c r="K3342" s="1" t="e">
        <f>IFERROR(MID(SUBSTITUTE([kw rough in title],",","."),FIND("(",[kw rough in title])+1,20),SUBSTITUTE(IFERROR(MID([kw rough in title],FIND(" ",[kw rough in title])+1,20),[kw rough in title]),",","."))</f>
        <v>#N/A</v>
      </c>
      <c r="L3342" s="1">
        <f>IFERROR(FIND("kW",[desc]),0)</f>
        <v>0</v>
      </c>
      <c r="M3342">
        <f t="array" ref="M3342">MIN(IFERROR(FIND(IstNumbers,E3342),""))</f>
        <v>33</v>
      </c>
      <c r="N3342" s="1" t="b">
        <f>IF([first '# in desc]&lt;[pos kw in desc],MID([desc],[pos kw in desc]-7,7))</f>
        <v>0</v>
      </c>
      <c r="O33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42" s="1" t="str">
        <f>TRIM(IF([first '# in desc]&lt;[pos kw in desc],MID([desc],[pos kw in desc]-6,6),FALSE))</f>
        <v>FALSCH</v>
      </c>
      <c r="Q3342" s="1" t="b">
        <f>IF(LEN([manuell])=0,IFERROR([kw fine in title]*1,IFERROR(SUMPRODUCT(COUNTIF(IsDigits,MID([kw in desc],ROW($A$1:$A$150),1)))=LEN([kw in desc]),#N/A)),[manuell])</f>
        <v>0</v>
      </c>
      <c r="R3342" s="1" t="str">
        <f>IF([pos kw in title]&gt;0,MID(J3342,#REF!,4),IF([first '# in title]&gt;0,MID([title],[first '# in title],3),IF([first '# in title]&gt;0,MID([desc],#REF!,3),VLOOKUP([productid],$G$2:$R$1386,8))))</f>
        <v>146</v>
      </c>
      <c r="S3342" s="1" t="e">
        <f>IF([kw in desc]=[kw rough in title],[kw in desc]*1,IFERROR(LEFT([kw_dirty],3)*1,IFERROR(LEFT([kw_dirty],2)*1,"n.a.")))</f>
        <v>#N/A</v>
      </c>
      <c r="T3342" s="1"/>
      <c r="U3342" s="1" t="e">
        <f>VLOOKUP(Tabelle1[[#This Row],[productid]],Tabelle2[#All],2,FALSE)</f>
        <v>#N/A</v>
      </c>
    </row>
    <row r="3343" spans="1:21" hidden="1">
      <c r="A3343" t="s">
        <v>5559</v>
      </c>
      <c r="B3343">
        <v>2424</v>
      </c>
      <c r="C3343">
        <v>289859</v>
      </c>
      <c r="D3343" t="s">
        <v>5575</v>
      </c>
      <c r="E3343" t="s">
        <v>5234</v>
      </c>
      <c r="F3343">
        <v>18406</v>
      </c>
      <c r="G3343">
        <v>1219746</v>
      </c>
      <c r="H3343">
        <f t="shared" si="52"/>
        <v>0</v>
      </c>
      <c r="I3343">
        <f t="array" ref="I3343">MIN(IFERROR(FIND(IstNumbers,A3343),""))</f>
        <v>14</v>
      </c>
      <c r="J3343" s="1" t="e">
        <f>IF([first '# in title]&lt;[pos kw in title],MID([title],[pos kw in title]-6,6),#N/A)</f>
        <v>#N/A</v>
      </c>
      <c r="K3343" s="1" t="e">
        <f>IFERROR(MID(SUBSTITUTE([kw rough in title],",","."),FIND("(",[kw rough in title])+1,20),SUBSTITUTE(IFERROR(MID([kw rough in title],FIND(" ",[kw rough in title])+1,20),[kw rough in title]),",","."))</f>
        <v>#N/A</v>
      </c>
      <c r="L3343" s="1">
        <f>IFERROR(FIND("kW",[desc]),0)</f>
        <v>71</v>
      </c>
      <c r="M3343">
        <f t="array" ref="M3343">MIN(IFERROR(FIND(IstNumbers,E3343),""))</f>
        <v>29</v>
      </c>
      <c r="N3343" s="1" t="str">
        <f>IF([first '# in desc]&lt;[pos kw in desc],MID([desc],[pos kw in desc]-7,7))</f>
        <v xml:space="preserve">­me 16 </v>
      </c>
      <c r="O334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43" s="1" t="str">
        <f>TRIM(IF([first '# in desc]&lt;[pos kw in desc],MID([desc],[pos kw in desc]-6,6),FALSE))</f>
        <v>me 16</v>
      </c>
      <c r="Q3343" s="1" t="b">
        <f>IF(LEN([manuell])=0,IFERROR([kw fine in title]*1,IFERROR(SUMPRODUCT(COUNTIF(IsDigits,MID([kw in desc],ROW($A$1:$A$150),1)))=LEN([kw in desc]),#N/A)),[manuell])</f>
        <v>0</v>
      </c>
      <c r="R3343" s="1" t="str">
        <f>IF([pos kw in title]&gt;0,MID(J3343,#REF!,4),IF([first '# in title]&gt;0,MID([title],[first '# in title],3),IF([first '# in title]&gt;0,MID([desc],#REF!,3),VLOOKUP([productid],$G$2:$R$1386,8))))</f>
        <v xml:space="preserve">16 </v>
      </c>
      <c r="S3343" s="1" t="e">
        <f>IF([kw in desc]=[kw rough in title],[kw in desc]*1,IFERROR(LEFT([kw_dirty],3)*1,IFERROR(LEFT([kw_dirty],2)*1,"n.a.")))</f>
        <v>#N/A</v>
      </c>
      <c r="T3343" s="1"/>
      <c r="U3343" s="1">
        <f>VLOOKUP(Tabelle1[[#This Row],[productid]],Tabelle2[#All],2,FALSE)</f>
        <v>16</v>
      </c>
    </row>
    <row r="3344" spans="1:21">
      <c r="A3344" t="s">
        <v>5548</v>
      </c>
      <c r="B3344">
        <v>2574</v>
      </c>
      <c r="C3344">
        <v>289859</v>
      </c>
      <c r="D3344" t="s">
        <v>5576</v>
      </c>
      <c r="E3344" t="s">
        <v>5577</v>
      </c>
      <c r="F3344">
        <v>18406</v>
      </c>
      <c r="G3344">
        <v>2286143</v>
      </c>
      <c r="H3344">
        <f t="shared" si="52"/>
        <v>0</v>
      </c>
      <c r="I3344">
        <f t="array" ref="I3344">MIN(IFERROR(FIND(IstNumbers,A3344),""))</f>
        <v>22</v>
      </c>
      <c r="J3344" s="1" t="e">
        <f>IF([first '# in title]&lt;[pos kw in title],MID([title],[pos kw in title]-6,6),#N/A)</f>
        <v>#N/A</v>
      </c>
      <c r="K3344" s="1" t="e">
        <f>IFERROR(MID(SUBSTITUTE([kw rough in title],",","."),FIND("(",[kw rough in title])+1,20),SUBSTITUTE(IFERROR(MID([kw rough in title],FIND(" ",[kw rough in title])+1,20),[kw rough in title]),",","."))</f>
        <v>#N/A</v>
      </c>
      <c r="L3344" s="1">
        <f>IFERROR(FIND("kW",[desc]),0)</f>
        <v>0</v>
      </c>
      <c r="M3344">
        <f t="array" ref="M3344">MIN(IFERROR(FIND(IstNumbers,E3344),""))</f>
        <v>33</v>
      </c>
      <c r="N3344" s="1" t="b">
        <f>IF([first '# in desc]&lt;[pos kw in desc],MID([desc],[pos kw in desc]-7,7))</f>
        <v>0</v>
      </c>
      <c r="O33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44" s="1" t="str">
        <f>TRIM(IF([first '# in desc]&lt;[pos kw in desc],MID([desc],[pos kw in desc]-6,6),FALSE))</f>
        <v>FALSCH</v>
      </c>
      <c r="Q3344" s="1" t="b">
        <f>IF(LEN([manuell])=0,IFERROR([kw fine in title]*1,IFERROR(SUMPRODUCT(COUNTIF(IsDigits,MID([kw in desc],ROW($A$1:$A$150),1)))=LEN([kw in desc]),#N/A)),[manuell])</f>
        <v>0</v>
      </c>
      <c r="R3344" s="1" t="str">
        <f>IF([pos kw in title]&gt;0,MID(J3344,#REF!,4),IF([first '# in title]&gt;0,MID([title],[first '# in title],3),IF([first '# in title]&gt;0,MID([desc],#REF!,3),VLOOKUP([productid],$G$2:$R$1386,8))))</f>
        <v>146</v>
      </c>
      <c r="S3344" s="1" t="e">
        <f>IF([kw in desc]=[kw rough in title],[kw in desc]*1,IFERROR(LEFT([kw_dirty],3)*1,IFERROR(LEFT([kw_dirty],2)*1,"n.a.")))</f>
        <v>#N/A</v>
      </c>
      <c r="T3344" s="1"/>
      <c r="U3344" s="1" t="e">
        <f>VLOOKUP(Tabelle1[[#This Row],[productid]],Tabelle2[#All],2,FALSE)</f>
        <v>#N/A</v>
      </c>
    </row>
    <row r="3345" spans="1:21" hidden="1">
      <c r="A3345" t="s">
        <v>5559</v>
      </c>
      <c r="B3345">
        <v>2424</v>
      </c>
      <c r="C3345">
        <v>289859</v>
      </c>
      <c r="D3345" t="s">
        <v>5578</v>
      </c>
      <c r="E3345" t="s">
        <v>4564</v>
      </c>
      <c r="F3345">
        <v>18406</v>
      </c>
      <c r="G3345">
        <v>1219746</v>
      </c>
      <c r="H3345">
        <f t="shared" si="52"/>
        <v>0</v>
      </c>
      <c r="I3345">
        <f t="array" ref="I3345">MIN(IFERROR(FIND(IstNumbers,A3345),""))</f>
        <v>14</v>
      </c>
      <c r="J3345" s="1" t="e">
        <f>IF([first '# in title]&lt;[pos kw in title],MID([title],[pos kw in title]-6,6),#N/A)</f>
        <v>#N/A</v>
      </c>
      <c r="K3345" s="1" t="e">
        <f>IFERROR(MID(SUBSTITUTE([kw rough in title],",","."),FIND("(",[kw rough in title])+1,20),SUBSTITUTE(IFERROR(MID([kw rough in title],FIND(" ",[kw rough in title])+1,20),[kw rough in title]),",","."))</f>
        <v>#N/A</v>
      </c>
      <c r="L3345" s="1">
        <f>IFERROR(FIND("kW",[desc]),0)</f>
        <v>71</v>
      </c>
      <c r="M3345">
        <f t="array" ref="M3345">MIN(IFERROR(FIND(IstNumbers,E3345),""))</f>
        <v>29</v>
      </c>
      <c r="N3345" s="1" t="str">
        <f>IF([first '# in desc]&lt;[pos kw in desc],MID([desc],[pos kw in desc]-7,7))</f>
        <v xml:space="preserve">­me 16 </v>
      </c>
      <c r="O334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45" s="1" t="str">
        <f>TRIM(IF([first '# in desc]&lt;[pos kw in desc],MID([desc],[pos kw in desc]-6,6),FALSE))</f>
        <v>me 16</v>
      </c>
      <c r="Q3345" s="1" t="b">
        <f>IF(LEN([manuell])=0,IFERROR([kw fine in title]*1,IFERROR(SUMPRODUCT(COUNTIF(IsDigits,MID([kw in desc],ROW($A$1:$A$150),1)))=LEN([kw in desc]),#N/A)),[manuell])</f>
        <v>0</v>
      </c>
      <c r="R3345" s="1" t="str">
        <f>IF([pos kw in title]&gt;0,MID(J3345,#REF!,4),IF([first '# in title]&gt;0,MID([title],[first '# in title],3),IF([first '# in title]&gt;0,MID([desc],#REF!,3),VLOOKUP([productid],$G$2:$R$1386,8))))</f>
        <v xml:space="preserve">16 </v>
      </c>
      <c r="S3345" s="1" t="e">
        <f>IF([kw in desc]=[kw rough in title],[kw in desc]*1,IFERROR(LEFT([kw_dirty],3)*1,IFERROR(LEFT([kw_dirty],2)*1,"n.a.")))</f>
        <v>#N/A</v>
      </c>
      <c r="T3345" s="1"/>
      <c r="U3345" s="1">
        <f>VLOOKUP(Tabelle1[[#This Row],[productid]],Tabelle2[#All],2,FALSE)</f>
        <v>16</v>
      </c>
    </row>
    <row r="3346" spans="1:21">
      <c r="A3346" t="s">
        <v>5548</v>
      </c>
      <c r="B3346">
        <v>2574</v>
      </c>
      <c r="C3346">
        <v>289859</v>
      </c>
      <c r="D3346" t="s">
        <v>5579</v>
      </c>
      <c r="E3346" t="s">
        <v>5580</v>
      </c>
      <c r="F3346">
        <v>18406</v>
      </c>
      <c r="G3346">
        <v>2286143</v>
      </c>
      <c r="H3346">
        <f t="shared" si="52"/>
        <v>0</v>
      </c>
      <c r="I3346">
        <f t="array" ref="I3346">MIN(IFERROR(FIND(IstNumbers,A3346),""))</f>
        <v>22</v>
      </c>
      <c r="J3346" s="1" t="e">
        <f>IF([first '# in title]&lt;[pos kw in title],MID([title],[pos kw in title]-6,6),#N/A)</f>
        <v>#N/A</v>
      </c>
      <c r="K3346" s="1" t="e">
        <f>IFERROR(MID(SUBSTITUTE([kw rough in title],",","."),FIND("(",[kw rough in title])+1,20),SUBSTITUTE(IFERROR(MID([kw rough in title],FIND(" ",[kw rough in title])+1,20),[kw rough in title]),",","."))</f>
        <v>#N/A</v>
      </c>
      <c r="L3346" s="1">
        <f>IFERROR(FIND("kW",[desc]),0)</f>
        <v>0</v>
      </c>
      <c r="M3346">
        <f t="array" ref="M3346">MIN(IFERROR(FIND(IstNumbers,E3346),""))</f>
        <v>33</v>
      </c>
      <c r="N3346" s="1" t="b">
        <f>IF([first '# in desc]&lt;[pos kw in desc],MID([desc],[pos kw in desc]-7,7))</f>
        <v>0</v>
      </c>
      <c r="O33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46" s="1" t="str">
        <f>TRIM(IF([first '# in desc]&lt;[pos kw in desc],MID([desc],[pos kw in desc]-6,6),FALSE))</f>
        <v>FALSCH</v>
      </c>
      <c r="Q3346" s="1" t="b">
        <f>IF(LEN([manuell])=0,IFERROR([kw fine in title]*1,IFERROR(SUMPRODUCT(COUNTIF(IsDigits,MID([kw in desc],ROW($A$1:$A$150),1)))=LEN([kw in desc]),#N/A)),[manuell])</f>
        <v>0</v>
      </c>
      <c r="R3346" s="1" t="str">
        <f>IF([pos kw in title]&gt;0,MID(J3346,#REF!,4),IF([first '# in title]&gt;0,MID([title],[first '# in title],3),IF([first '# in title]&gt;0,MID([desc],#REF!,3),VLOOKUP([productid],$G$2:$R$1386,8))))</f>
        <v>146</v>
      </c>
      <c r="S3346" s="1" t="e">
        <f>IF([kw in desc]=[kw rough in title],[kw in desc]*1,IFERROR(LEFT([kw_dirty],3)*1,IFERROR(LEFT([kw_dirty],2)*1,"n.a.")))</f>
        <v>#N/A</v>
      </c>
      <c r="T3346" s="1"/>
      <c r="U3346" s="1" t="e">
        <f>VLOOKUP(Tabelle1[[#This Row],[productid]],Tabelle2[#All],2,FALSE)</f>
        <v>#N/A</v>
      </c>
    </row>
    <row r="3347" spans="1:21" hidden="1">
      <c r="A3347" t="s">
        <v>5559</v>
      </c>
      <c r="B3347">
        <v>2424</v>
      </c>
      <c r="C3347">
        <v>289859</v>
      </c>
      <c r="D3347" t="s">
        <v>5581</v>
      </c>
      <c r="E3347" t="s">
        <v>5245</v>
      </c>
      <c r="F3347">
        <v>18406</v>
      </c>
      <c r="G3347">
        <v>1219746</v>
      </c>
      <c r="H3347">
        <f t="shared" si="52"/>
        <v>0</v>
      </c>
      <c r="I3347">
        <f t="array" ref="I3347">MIN(IFERROR(FIND(IstNumbers,A3347),""))</f>
        <v>14</v>
      </c>
      <c r="J3347" s="1" t="e">
        <f>IF([first '# in title]&lt;[pos kw in title],MID([title],[pos kw in title]-6,6),#N/A)</f>
        <v>#N/A</v>
      </c>
      <c r="K3347" s="1" t="e">
        <f>IFERROR(MID(SUBSTITUTE([kw rough in title],",","."),FIND("(",[kw rough in title])+1,20),SUBSTITUTE(IFERROR(MID([kw rough in title],FIND(" ",[kw rough in title])+1,20),[kw rough in title]),",","."))</f>
        <v>#N/A</v>
      </c>
      <c r="L3347" s="1">
        <f>IFERROR(FIND("kW",[desc]),0)</f>
        <v>71</v>
      </c>
      <c r="M3347">
        <f t="array" ref="M3347">MIN(IFERROR(FIND(IstNumbers,E3347),""))</f>
        <v>29</v>
      </c>
      <c r="N3347" s="1" t="str">
        <f>IF([first '# in desc]&lt;[pos kw in desc],MID([desc],[pos kw in desc]-7,7))</f>
        <v xml:space="preserve">­me 16 </v>
      </c>
      <c r="O334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47" s="1" t="str">
        <f>TRIM(IF([first '# in desc]&lt;[pos kw in desc],MID([desc],[pos kw in desc]-6,6),FALSE))</f>
        <v>me 16</v>
      </c>
      <c r="Q3347" s="1" t="b">
        <f>IF(LEN([manuell])=0,IFERROR([kw fine in title]*1,IFERROR(SUMPRODUCT(COUNTIF(IsDigits,MID([kw in desc],ROW($A$1:$A$150),1)))=LEN([kw in desc]),#N/A)),[manuell])</f>
        <v>0</v>
      </c>
      <c r="R3347" s="1" t="str">
        <f>IF([pos kw in title]&gt;0,MID(J3347,#REF!,4),IF([first '# in title]&gt;0,MID([title],[first '# in title],3),IF([first '# in title]&gt;0,MID([desc],#REF!,3),VLOOKUP([productid],$G$2:$R$1386,8))))</f>
        <v xml:space="preserve">16 </v>
      </c>
      <c r="S3347" s="1" t="e">
        <f>IF([kw in desc]=[kw rough in title],[kw in desc]*1,IFERROR(LEFT([kw_dirty],3)*1,IFERROR(LEFT([kw_dirty],2)*1,"n.a.")))</f>
        <v>#N/A</v>
      </c>
      <c r="T3347" s="1"/>
      <c r="U3347" s="1">
        <f>VLOOKUP(Tabelle1[[#This Row],[productid]],Tabelle2[#All],2,FALSE)</f>
        <v>16</v>
      </c>
    </row>
    <row r="3348" spans="1:21">
      <c r="A3348" t="s">
        <v>5548</v>
      </c>
      <c r="B3348">
        <v>2574</v>
      </c>
      <c r="C3348">
        <v>289859</v>
      </c>
      <c r="D3348" t="s">
        <v>5582</v>
      </c>
      <c r="E3348" t="s">
        <v>5583</v>
      </c>
      <c r="F3348">
        <v>18406</v>
      </c>
      <c r="G3348">
        <v>2286143</v>
      </c>
      <c r="H3348">
        <f t="shared" si="52"/>
        <v>0</v>
      </c>
      <c r="I3348">
        <f t="array" ref="I3348">MIN(IFERROR(FIND(IstNumbers,A3348),""))</f>
        <v>22</v>
      </c>
      <c r="J3348" s="1" t="e">
        <f>IF([first '# in title]&lt;[pos kw in title],MID([title],[pos kw in title]-6,6),#N/A)</f>
        <v>#N/A</v>
      </c>
      <c r="K3348" s="1" t="e">
        <f>IFERROR(MID(SUBSTITUTE([kw rough in title],",","."),FIND("(",[kw rough in title])+1,20),SUBSTITUTE(IFERROR(MID([kw rough in title],FIND(" ",[kw rough in title])+1,20),[kw rough in title]),",","."))</f>
        <v>#N/A</v>
      </c>
      <c r="L3348" s="1">
        <f>IFERROR(FIND("kW",[desc]),0)</f>
        <v>0</v>
      </c>
      <c r="M3348">
        <f t="array" ref="M3348">MIN(IFERROR(FIND(IstNumbers,E3348),""))</f>
        <v>33</v>
      </c>
      <c r="N3348" s="1" t="b">
        <f>IF([first '# in desc]&lt;[pos kw in desc],MID([desc],[pos kw in desc]-7,7))</f>
        <v>0</v>
      </c>
      <c r="O33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48" s="1" t="str">
        <f>TRIM(IF([first '# in desc]&lt;[pos kw in desc],MID([desc],[pos kw in desc]-6,6),FALSE))</f>
        <v>FALSCH</v>
      </c>
      <c r="Q3348" s="1" t="b">
        <f>IF(LEN([manuell])=0,IFERROR([kw fine in title]*1,IFERROR(SUMPRODUCT(COUNTIF(IsDigits,MID([kw in desc],ROW($A$1:$A$150),1)))=LEN([kw in desc]),#N/A)),[manuell])</f>
        <v>0</v>
      </c>
      <c r="R3348" s="1" t="str">
        <f>IF([pos kw in title]&gt;0,MID(J3348,#REF!,4),IF([first '# in title]&gt;0,MID([title],[first '# in title],3),IF([first '# in title]&gt;0,MID([desc],#REF!,3),VLOOKUP([productid],$G$2:$R$1386,8))))</f>
        <v>146</v>
      </c>
      <c r="S3348" s="1" t="e">
        <f>IF([kw in desc]=[kw rough in title],[kw in desc]*1,IFERROR(LEFT([kw_dirty],3)*1,IFERROR(LEFT([kw_dirty],2)*1,"n.a.")))</f>
        <v>#N/A</v>
      </c>
      <c r="T3348" s="1"/>
      <c r="U3348" s="1" t="e">
        <f>VLOOKUP(Tabelle1[[#This Row],[productid]],Tabelle2[#All],2,FALSE)</f>
        <v>#N/A</v>
      </c>
    </row>
    <row r="3349" spans="1:21" hidden="1">
      <c r="A3349" t="s">
        <v>853</v>
      </c>
      <c r="B3349">
        <v>3435</v>
      </c>
      <c r="C3349">
        <v>289859</v>
      </c>
      <c r="D3349" t="s">
        <v>5584</v>
      </c>
      <c r="E3349" t="s">
        <v>5585</v>
      </c>
      <c r="F3349">
        <v>18406</v>
      </c>
      <c r="G3349">
        <v>1750863</v>
      </c>
      <c r="H3349">
        <f t="shared" si="52"/>
        <v>40</v>
      </c>
      <c r="I3349">
        <f t="array" ref="I3349">MIN(IFERROR(FIND(IstNumbers,A3349),""))</f>
        <v>29</v>
      </c>
      <c r="J3349" s="1" t="str">
        <f>IF([first '# in title]&lt;[pos kw in title],MID([title],[pos kw in title]-6,6),#N/A)</f>
        <v xml:space="preserve">A (42 </v>
      </c>
      <c r="K334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49" s="1">
        <f>IFERROR(FIND("kW",[desc]),0)</f>
        <v>70</v>
      </c>
      <c r="M3349">
        <f t="array" ref="M3349">MIN(IFERROR(FIND(IstNumbers,E3349),""))</f>
        <v>34</v>
      </c>
      <c r="N3349" s="1" t="str">
        <f>IF([first '# in desc]&lt;[pos kw in desc],MID([desc],[pos kw in desc]-7,7))</f>
        <v xml:space="preserve">­me 42 </v>
      </c>
      <c r="O33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49" s="1" t="str">
        <f>TRIM(IF([first '# in desc]&lt;[pos kw in desc],MID([desc],[pos kw in desc]-6,6),FALSE))</f>
        <v>me 42</v>
      </c>
      <c r="Q3349" s="1">
        <f>IF(LEN([manuell])=0,IFERROR([kw fine in title]*1,IFERROR(SUMPRODUCT(COUNTIF(IsDigits,MID([kw in desc],ROW($A$1:$A$150),1)))=LEN([kw in desc]),#N/A)),[manuell])</f>
        <v>42</v>
      </c>
      <c r="R3349" s="1" t="e">
        <f>IF([pos kw in title]&gt;0,MID(J3349,#REF!,4),IF([first '# in title]&gt;0,MID([title],[first '# in title],3),IF([first '# in title]&gt;0,MID([desc],#REF!,3),VLOOKUP([productid],$G$2:$R$1386,8))))</f>
        <v>#REF!</v>
      </c>
      <c r="S3349" s="1" t="str">
        <f>IF([kw in desc]=[kw rough in title],[kw in desc]*1,IFERROR(LEFT([kw_dirty],3)*1,IFERROR(LEFT([kw_dirty],2)*1,"n.a.")))</f>
        <v>n.a.</v>
      </c>
      <c r="T3349" s="1"/>
      <c r="U3349" s="1">
        <f>VLOOKUP(Tabelle1[[#This Row],[productid]],Tabelle2[#All],2,FALSE)</f>
        <v>42</v>
      </c>
    </row>
    <row r="3350" spans="1:21" hidden="1">
      <c r="A3350" t="s">
        <v>5559</v>
      </c>
      <c r="B3350">
        <v>2429</v>
      </c>
      <c r="C3350">
        <v>289859</v>
      </c>
      <c r="D3350" t="s">
        <v>5586</v>
      </c>
      <c r="E3350" t="s">
        <v>5263</v>
      </c>
      <c r="F3350">
        <v>18406</v>
      </c>
      <c r="G3350">
        <v>1219746</v>
      </c>
      <c r="H3350">
        <f t="shared" si="52"/>
        <v>0</v>
      </c>
      <c r="I3350">
        <f t="array" ref="I3350">MIN(IFERROR(FIND(IstNumbers,A3350),""))</f>
        <v>14</v>
      </c>
      <c r="J3350" s="1" t="e">
        <f>IF([first '# in title]&lt;[pos kw in title],MID([title],[pos kw in title]-6,6),#N/A)</f>
        <v>#N/A</v>
      </c>
      <c r="K3350" s="1" t="e">
        <f>IFERROR(MID(SUBSTITUTE([kw rough in title],",","."),FIND("(",[kw rough in title])+1,20),SUBSTITUTE(IFERROR(MID([kw rough in title],FIND(" ",[kw rough in title])+1,20),[kw rough in title]),",","."))</f>
        <v>#N/A</v>
      </c>
      <c r="L3350" s="1">
        <f>IFERROR(FIND("kW",[desc]),0)</f>
        <v>71</v>
      </c>
      <c r="M3350">
        <f t="array" ref="M3350">MIN(IFERROR(FIND(IstNumbers,E3350),""))</f>
        <v>29</v>
      </c>
      <c r="N3350" s="1" t="str">
        <f>IF([first '# in desc]&lt;[pos kw in desc],MID([desc],[pos kw in desc]-7,7))</f>
        <v xml:space="preserve">­me 16 </v>
      </c>
      <c r="O335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50" s="1" t="str">
        <f>TRIM(IF([first '# in desc]&lt;[pos kw in desc],MID([desc],[pos kw in desc]-6,6),FALSE))</f>
        <v>me 16</v>
      </c>
      <c r="Q3350" s="1" t="b">
        <f>IF(LEN([manuell])=0,IFERROR([kw fine in title]*1,IFERROR(SUMPRODUCT(COUNTIF(IsDigits,MID([kw in desc],ROW($A$1:$A$150),1)))=LEN([kw in desc]),#N/A)),[manuell])</f>
        <v>0</v>
      </c>
      <c r="R3350" s="1" t="str">
        <f>IF([pos kw in title]&gt;0,MID(J3350,#REF!,4),IF([first '# in title]&gt;0,MID([title],[first '# in title],3),IF([first '# in title]&gt;0,MID([desc],#REF!,3),VLOOKUP([productid],$G$2:$R$1386,8))))</f>
        <v xml:space="preserve">16 </v>
      </c>
      <c r="S3350" s="1" t="e">
        <f>IF([kw in desc]=[kw rough in title],[kw in desc]*1,IFERROR(LEFT([kw_dirty],3)*1,IFERROR(LEFT([kw_dirty],2)*1,"n.a.")))</f>
        <v>#N/A</v>
      </c>
      <c r="T3350" s="1"/>
      <c r="U3350" s="1">
        <f>VLOOKUP(Tabelle1[[#This Row],[productid]],Tabelle2[#All],2,FALSE)</f>
        <v>16</v>
      </c>
    </row>
    <row r="3351" spans="1:21">
      <c r="A3351" t="s">
        <v>5548</v>
      </c>
      <c r="B3351">
        <v>2575</v>
      </c>
      <c r="C3351">
        <v>289859</v>
      </c>
      <c r="D3351" t="s">
        <v>5587</v>
      </c>
      <c r="E3351" t="s">
        <v>5588</v>
      </c>
      <c r="F3351">
        <v>18406</v>
      </c>
      <c r="G3351">
        <v>2286143</v>
      </c>
      <c r="H3351">
        <f t="shared" si="52"/>
        <v>0</v>
      </c>
      <c r="I3351">
        <f t="array" ref="I3351">MIN(IFERROR(FIND(IstNumbers,A3351),""))</f>
        <v>22</v>
      </c>
      <c r="J3351" s="1" t="e">
        <f>IF([first '# in title]&lt;[pos kw in title],MID([title],[pos kw in title]-6,6),#N/A)</f>
        <v>#N/A</v>
      </c>
      <c r="K3351" s="1" t="e">
        <f>IFERROR(MID(SUBSTITUTE([kw rough in title],",","."),FIND("(",[kw rough in title])+1,20),SUBSTITUTE(IFERROR(MID([kw rough in title],FIND(" ",[kw rough in title])+1,20),[kw rough in title]),",","."))</f>
        <v>#N/A</v>
      </c>
      <c r="L3351" s="1">
        <f>IFERROR(FIND("kW",[desc]),0)</f>
        <v>0</v>
      </c>
      <c r="M3351">
        <f t="array" ref="M3351">MIN(IFERROR(FIND(IstNumbers,E3351),""))</f>
        <v>33</v>
      </c>
      <c r="N3351" s="1" t="b">
        <f>IF([first '# in desc]&lt;[pos kw in desc],MID([desc],[pos kw in desc]-7,7))</f>
        <v>0</v>
      </c>
      <c r="O33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51" s="1" t="str">
        <f>TRIM(IF([first '# in desc]&lt;[pos kw in desc],MID([desc],[pos kw in desc]-6,6),FALSE))</f>
        <v>FALSCH</v>
      </c>
      <c r="Q3351" s="1" t="b">
        <f>IF(LEN([manuell])=0,IFERROR([kw fine in title]*1,IFERROR(SUMPRODUCT(COUNTIF(IsDigits,MID([kw in desc],ROW($A$1:$A$150),1)))=LEN([kw in desc]),#N/A)),[manuell])</f>
        <v>0</v>
      </c>
      <c r="R3351" s="1" t="str">
        <f>IF([pos kw in title]&gt;0,MID(J3351,#REF!,4),IF([first '# in title]&gt;0,MID([title],[first '# in title],3),IF([first '# in title]&gt;0,MID([desc],#REF!,3),VLOOKUP([productid],$G$2:$R$1386,8))))</f>
        <v>146</v>
      </c>
      <c r="S3351" s="1" t="e">
        <f>IF([kw in desc]=[kw rough in title],[kw in desc]*1,IFERROR(LEFT([kw_dirty],3)*1,IFERROR(LEFT([kw_dirty],2)*1,"n.a.")))</f>
        <v>#N/A</v>
      </c>
      <c r="T3351" s="1"/>
      <c r="U3351" s="1" t="e">
        <f>VLOOKUP(Tabelle1[[#This Row],[productid]],Tabelle2[#All],2,FALSE)</f>
        <v>#N/A</v>
      </c>
    </row>
    <row r="3352" spans="1:21" hidden="1">
      <c r="A3352" t="s">
        <v>853</v>
      </c>
      <c r="B3352">
        <v>3435</v>
      </c>
      <c r="C3352">
        <v>289859</v>
      </c>
      <c r="D3352" t="s">
        <v>5589</v>
      </c>
      <c r="E3352" t="s">
        <v>5071</v>
      </c>
      <c r="F3352">
        <v>18406</v>
      </c>
      <c r="G3352">
        <v>1750863</v>
      </c>
      <c r="H3352">
        <f t="shared" si="52"/>
        <v>40</v>
      </c>
      <c r="I3352">
        <f t="array" ref="I3352">MIN(IFERROR(FIND(IstNumbers,A3352),""))</f>
        <v>29</v>
      </c>
      <c r="J3352" s="1" t="str">
        <f>IF([first '# in title]&lt;[pos kw in title],MID([title],[pos kw in title]-6,6),#N/A)</f>
        <v xml:space="preserve">A (42 </v>
      </c>
      <c r="K335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52" s="1">
        <f>IFERROR(FIND("kW",[desc]),0)</f>
        <v>70</v>
      </c>
      <c r="M3352">
        <f t="array" ref="M3352">MIN(IFERROR(FIND(IstNumbers,E3352),""))</f>
        <v>34</v>
      </c>
      <c r="N3352" s="1" t="str">
        <f>IF([first '# in desc]&lt;[pos kw in desc],MID([desc],[pos kw in desc]-7,7))</f>
        <v xml:space="preserve">­me 42 </v>
      </c>
      <c r="O33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52" s="1" t="str">
        <f>TRIM(IF([first '# in desc]&lt;[pos kw in desc],MID([desc],[pos kw in desc]-6,6),FALSE))</f>
        <v>me 42</v>
      </c>
      <c r="Q3352" s="1">
        <f>IF(LEN([manuell])=0,IFERROR([kw fine in title]*1,IFERROR(SUMPRODUCT(COUNTIF(IsDigits,MID([kw in desc],ROW($A$1:$A$150),1)))=LEN([kw in desc]),#N/A)),[manuell])</f>
        <v>42</v>
      </c>
      <c r="R3352" s="1" t="e">
        <f>IF([pos kw in title]&gt;0,MID(J3352,#REF!,4),IF([first '# in title]&gt;0,MID([title],[first '# in title],3),IF([first '# in title]&gt;0,MID([desc],#REF!,3),VLOOKUP([productid],$G$2:$R$1386,8))))</f>
        <v>#REF!</v>
      </c>
      <c r="S3352" s="1" t="str">
        <f>IF([kw in desc]=[kw rough in title],[kw in desc]*1,IFERROR(LEFT([kw_dirty],3)*1,IFERROR(LEFT([kw_dirty],2)*1,"n.a.")))</f>
        <v>n.a.</v>
      </c>
      <c r="T3352" s="1"/>
      <c r="U3352" s="1">
        <f>VLOOKUP(Tabelle1[[#This Row],[productid]],Tabelle2[#All],2,FALSE)</f>
        <v>42</v>
      </c>
    </row>
    <row r="3353" spans="1:21" hidden="1">
      <c r="A3353" t="s">
        <v>3181</v>
      </c>
      <c r="B3353">
        <v>3525</v>
      </c>
      <c r="C3353">
        <v>289859</v>
      </c>
      <c r="D3353" t="s">
        <v>5590</v>
      </c>
      <c r="E3353" t="s">
        <v>5591</v>
      </c>
      <c r="F3353">
        <v>18406</v>
      </c>
      <c r="G3353">
        <v>3497887</v>
      </c>
      <c r="H3353">
        <f t="shared" si="52"/>
        <v>0</v>
      </c>
      <c r="I3353">
        <f t="array" ref="I3353">MIN(IFERROR(FIND(IstNumbers,A3353),""))</f>
        <v>13</v>
      </c>
      <c r="J3353" s="1" t="e">
        <f>IF([first '# in title]&lt;[pos kw in title],MID([title],[pos kw in title]-6,6),#N/A)</f>
        <v>#N/A</v>
      </c>
      <c r="K3353" s="1" t="e">
        <f>IFERROR(MID(SUBSTITUTE([kw rough in title],",","."),FIND("(",[kw rough in title])+1,20),SUBSTITUTE(IFERROR(MID([kw rough in title],FIND(" ",[kw rough in title])+1,20),[kw rough in title]),",","."))</f>
        <v>#N/A</v>
      </c>
      <c r="L3353" s="1">
        <f>IFERROR(FIND("kW",[desc]),0)</f>
        <v>70</v>
      </c>
      <c r="M3353">
        <f t="array" ref="M3353">MIN(IFERROR(FIND(IstNumbers,E3353),""))</f>
        <v>34</v>
      </c>
      <c r="N3353" s="1" t="str">
        <f>IF([first '# in desc]&lt;[pos kw in desc],MID([desc],[pos kw in desc]-7,7))</f>
        <v xml:space="preserve">­me 42 </v>
      </c>
      <c r="O33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53" s="1" t="str">
        <f>TRIM(IF([first '# in desc]&lt;[pos kw in desc],MID([desc],[pos kw in desc]-6,6),FALSE))</f>
        <v>me 42</v>
      </c>
      <c r="Q3353" s="1" t="b">
        <f>IF(LEN([manuell])=0,IFERROR([kw fine in title]*1,IFERROR(SUMPRODUCT(COUNTIF(IsDigits,MID([kw in desc],ROW($A$1:$A$150),1)))=LEN([kw in desc]),#N/A)),[manuell])</f>
        <v>0</v>
      </c>
      <c r="R3353" s="1" t="str">
        <f>IF([pos kw in title]&gt;0,MID(J3353,#REF!,4),IF([first '# in title]&gt;0,MID([title],[first '# in title],3),IF([first '# in title]&gt;0,MID([desc],#REF!,3),VLOOKUP([productid],$G$2:$R$1386,8))))</f>
        <v xml:space="preserve">42 </v>
      </c>
      <c r="S3353" s="1" t="e">
        <f>IF([kw in desc]=[kw rough in title],[kw in desc]*1,IFERROR(LEFT([kw_dirty],3)*1,IFERROR(LEFT([kw_dirty],2)*1,"n.a.")))</f>
        <v>#N/A</v>
      </c>
      <c r="T3353" s="1"/>
      <c r="U3353" s="1">
        <f>VLOOKUP(Tabelle1[[#This Row],[productid]],Tabelle2[#All],2,FALSE)</f>
        <v>42</v>
      </c>
    </row>
    <row r="3354" spans="1:21" hidden="1">
      <c r="A3354" t="s">
        <v>5559</v>
      </c>
      <c r="B3354">
        <v>2429</v>
      </c>
      <c r="C3354">
        <v>289859</v>
      </c>
      <c r="D3354" t="s">
        <v>5592</v>
      </c>
      <c r="E3354" t="s">
        <v>5269</v>
      </c>
      <c r="F3354">
        <v>18406</v>
      </c>
      <c r="G3354">
        <v>1219746</v>
      </c>
      <c r="H3354">
        <f t="shared" si="52"/>
        <v>0</v>
      </c>
      <c r="I3354">
        <f t="array" ref="I3354">MIN(IFERROR(FIND(IstNumbers,A3354),""))</f>
        <v>14</v>
      </c>
      <c r="J3354" s="1" t="e">
        <f>IF([first '# in title]&lt;[pos kw in title],MID([title],[pos kw in title]-6,6),#N/A)</f>
        <v>#N/A</v>
      </c>
      <c r="K3354" s="1" t="e">
        <f>IFERROR(MID(SUBSTITUTE([kw rough in title],",","."),FIND("(",[kw rough in title])+1,20),SUBSTITUTE(IFERROR(MID([kw rough in title],FIND(" ",[kw rough in title])+1,20),[kw rough in title]),",","."))</f>
        <v>#N/A</v>
      </c>
      <c r="L3354" s="1">
        <f>IFERROR(FIND("kW",[desc]),0)</f>
        <v>71</v>
      </c>
      <c r="M3354">
        <f t="array" ref="M3354">MIN(IFERROR(FIND(IstNumbers,E3354),""))</f>
        <v>29</v>
      </c>
      <c r="N3354" s="1" t="str">
        <f>IF([first '# in desc]&lt;[pos kw in desc],MID([desc],[pos kw in desc]-7,7))</f>
        <v xml:space="preserve">­me 16 </v>
      </c>
      <c r="O335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54" s="1" t="str">
        <f>TRIM(IF([first '# in desc]&lt;[pos kw in desc],MID([desc],[pos kw in desc]-6,6),FALSE))</f>
        <v>me 16</v>
      </c>
      <c r="Q3354" s="1" t="b">
        <f>IF(LEN([manuell])=0,IFERROR([kw fine in title]*1,IFERROR(SUMPRODUCT(COUNTIF(IsDigits,MID([kw in desc],ROW($A$1:$A$150),1)))=LEN([kw in desc]),#N/A)),[manuell])</f>
        <v>0</v>
      </c>
      <c r="R3354" s="1" t="str">
        <f>IF([pos kw in title]&gt;0,MID(J3354,#REF!,4),IF([first '# in title]&gt;0,MID([title],[first '# in title],3),IF([first '# in title]&gt;0,MID([desc],#REF!,3),VLOOKUP([productid],$G$2:$R$1386,8))))</f>
        <v xml:space="preserve">16 </v>
      </c>
      <c r="S3354" s="1" t="e">
        <f>IF([kw in desc]=[kw rough in title],[kw in desc]*1,IFERROR(LEFT([kw_dirty],3)*1,IFERROR(LEFT([kw_dirty],2)*1,"n.a.")))</f>
        <v>#N/A</v>
      </c>
      <c r="T3354" s="1"/>
      <c r="U3354" s="1">
        <f>VLOOKUP(Tabelle1[[#This Row],[productid]],Tabelle2[#All],2,FALSE)</f>
        <v>16</v>
      </c>
    </row>
    <row r="3355" spans="1:21">
      <c r="A3355" t="s">
        <v>5548</v>
      </c>
      <c r="B3355">
        <v>2583</v>
      </c>
      <c r="C3355">
        <v>289859</v>
      </c>
      <c r="D3355" t="s">
        <v>5593</v>
      </c>
      <c r="E3355" t="s">
        <v>5594</v>
      </c>
      <c r="F3355">
        <v>18406</v>
      </c>
      <c r="G3355">
        <v>2286143</v>
      </c>
      <c r="H3355">
        <f t="shared" si="52"/>
        <v>0</v>
      </c>
      <c r="I3355">
        <f t="array" ref="I3355">MIN(IFERROR(FIND(IstNumbers,A3355),""))</f>
        <v>22</v>
      </c>
      <c r="J3355" s="1" t="e">
        <f>IF([first '# in title]&lt;[pos kw in title],MID([title],[pos kw in title]-6,6),#N/A)</f>
        <v>#N/A</v>
      </c>
      <c r="K3355" s="1" t="e">
        <f>IFERROR(MID(SUBSTITUTE([kw rough in title],",","."),FIND("(",[kw rough in title])+1,20),SUBSTITUTE(IFERROR(MID([kw rough in title],FIND(" ",[kw rough in title])+1,20),[kw rough in title]),",","."))</f>
        <v>#N/A</v>
      </c>
      <c r="L3355" s="1">
        <f>IFERROR(FIND("kW",[desc]),0)</f>
        <v>0</v>
      </c>
      <c r="M3355">
        <f t="array" ref="M3355">MIN(IFERROR(FIND(IstNumbers,E3355),""))</f>
        <v>33</v>
      </c>
      <c r="N3355" s="1" t="b">
        <f>IF([first '# in desc]&lt;[pos kw in desc],MID([desc],[pos kw in desc]-7,7))</f>
        <v>0</v>
      </c>
      <c r="O33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55" s="1" t="str">
        <f>TRIM(IF([first '# in desc]&lt;[pos kw in desc],MID([desc],[pos kw in desc]-6,6),FALSE))</f>
        <v>FALSCH</v>
      </c>
      <c r="Q3355" s="1" t="b">
        <f>IF(LEN([manuell])=0,IFERROR([kw fine in title]*1,IFERROR(SUMPRODUCT(COUNTIF(IsDigits,MID([kw in desc],ROW($A$1:$A$150),1)))=LEN([kw in desc]),#N/A)),[manuell])</f>
        <v>0</v>
      </c>
      <c r="R3355" s="1" t="str">
        <f>IF([pos kw in title]&gt;0,MID(J3355,#REF!,4),IF([first '# in title]&gt;0,MID([title],[first '# in title],3),IF([first '# in title]&gt;0,MID([desc],#REF!,3),VLOOKUP([productid],$G$2:$R$1386,8))))</f>
        <v>146</v>
      </c>
      <c r="S3355" s="1" t="e">
        <f>IF([kw in desc]=[kw rough in title],[kw in desc]*1,IFERROR(LEFT([kw_dirty],3)*1,IFERROR(LEFT([kw_dirty],2)*1,"n.a.")))</f>
        <v>#N/A</v>
      </c>
      <c r="T3355" s="1"/>
      <c r="U3355" s="1" t="e">
        <f>VLOOKUP(Tabelle1[[#This Row],[productid]],Tabelle2[#All],2,FALSE)</f>
        <v>#N/A</v>
      </c>
    </row>
    <row r="3356" spans="1:21" hidden="1">
      <c r="A3356" t="s">
        <v>853</v>
      </c>
      <c r="B3356">
        <v>3435</v>
      </c>
      <c r="C3356">
        <v>289859</v>
      </c>
      <c r="D3356" t="s">
        <v>5595</v>
      </c>
      <c r="E3356" t="s">
        <v>5065</v>
      </c>
      <c r="F3356">
        <v>18406</v>
      </c>
      <c r="G3356">
        <v>1750863</v>
      </c>
      <c r="H3356">
        <f t="shared" si="52"/>
        <v>40</v>
      </c>
      <c r="I3356">
        <f t="array" ref="I3356">MIN(IFERROR(FIND(IstNumbers,A3356),""))</f>
        <v>29</v>
      </c>
      <c r="J3356" s="1" t="str">
        <f>IF([first '# in title]&lt;[pos kw in title],MID([title],[pos kw in title]-6,6),#N/A)</f>
        <v xml:space="preserve">A (42 </v>
      </c>
      <c r="K335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56" s="1">
        <f>IFERROR(FIND("kW",[desc]),0)</f>
        <v>70</v>
      </c>
      <c r="M3356">
        <f t="array" ref="M3356">MIN(IFERROR(FIND(IstNumbers,E3356),""))</f>
        <v>34</v>
      </c>
      <c r="N3356" s="1" t="str">
        <f>IF([first '# in desc]&lt;[pos kw in desc],MID([desc],[pos kw in desc]-7,7))</f>
        <v xml:space="preserve">­me 42 </v>
      </c>
      <c r="O33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56" s="1" t="str">
        <f>TRIM(IF([first '# in desc]&lt;[pos kw in desc],MID([desc],[pos kw in desc]-6,6),FALSE))</f>
        <v>me 42</v>
      </c>
      <c r="Q3356" s="1">
        <f>IF(LEN([manuell])=0,IFERROR([kw fine in title]*1,IFERROR(SUMPRODUCT(COUNTIF(IsDigits,MID([kw in desc],ROW($A$1:$A$150),1)))=LEN([kw in desc]),#N/A)),[manuell])</f>
        <v>42</v>
      </c>
      <c r="R3356" s="1" t="e">
        <f>IF([pos kw in title]&gt;0,MID(J3356,#REF!,4),IF([first '# in title]&gt;0,MID([title],[first '# in title],3),IF([first '# in title]&gt;0,MID([desc],#REF!,3),VLOOKUP([productid],$G$2:$R$1386,8))))</f>
        <v>#REF!</v>
      </c>
      <c r="S3356" s="1" t="str">
        <f>IF([kw in desc]=[kw rough in title],[kw in desc]*1,IFERROR(LEFT([kw_dirty],3)*1,IFERROR(LEFT([kw_dirty],2)*1,"n.a.")))</f>
        <v>n.a.</v>
      </c>
      <c r="T3356" s="1"/>
      <c r="U3356" s="1">
        <f>VLOOKUP(Tabelle1[[#This Row],[productid]],Tabelle2[#All],2,FALSE)</f>
        <v>42</v>
      </c>
    </row>
    <row r="3357" spans="1:21" hidden="1">
      <c r="A3357" t="s">
        <v>3181</v>
      </c>
      <c r="B3357">
        <v>3525</v>
      </c>
      <c r="C3357">
        <v>289859</v>
      </c>
      <c r="D3357" t="s">
        <v>5596</v>
      </c>
      <c r="E3357" t="s">
        <v>5597</v>
      </c>
      <c r="F3357">
        <v>18406</v>
      </c>
      <c r="G3357">
        <v>3497887</v>
      </c>
      <c r="H3357">
        <f t="shared" si="52"/>
        <v>0</v>
      </c>
      <c r="I3357">
        <f t="array" ref="I3357">MIN(IFERROR(FIND(IstNumbers,A3357),""))</f>
        <v>13</v>
      </c>
      <c r="J3357" s="1" t="e">
        <f>IF([first '# in title]&lt;[pos kw in title],MID([title],[pos kw in title]-6,6),#N/A)</f>
        <v>#N/A</v>
      </c>
      <c r="K3357" s="1" t="e">
        <f>IFERROR(MID(SUBSTITUTE([kw rough in title],",","."),FIND("(",[kw rough in title])+1,20),SUBSTITUTE(IFERROR(MID([kw rough in title],FIND(" ",[kw rough in title])+1,20),[kw rough in title]),",","."))</f>
        <v>#N/A</v>
      </c>
      <c r="L3357" s="1">
        <f>IFERROR(FIND("kW",[desc]),0)</f>
        <v>70</v>
      </c>
      <c r="M3357">
        <f t="array" ref="M3357">MIN(IFERROR(FIND(IstNumbers,E3357),""))</f>
        <v>34</v>
      </c>
      <c r="N3357" s="1" t="str">
        <f>IF([first '# in desc]&lt;[pos kw in desc],MID([desc],[pos kw in desc]-7,7))</f>
        <v xml:space="preserve">­me 42 </v>
      </c>
      <c r="O33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57" s="1" t="str">
        <f>TRIM(IF([first '# in desc]&lt;[pos kw in desc],MID([desc],[pos kw in desc]-6,6),FALSE))</f>
        <v>me 42</v>
      </c>
      <c r="Q3357" s="1" t="b">
        <f>IF(LEN([manuell])=0,IFERROR([kw fine in title]*1,IFERROR(SUMPRODUCT(COUNTIF(IsDigits,MID([kw in desc],ROW($A$1:$A$150),1)))=LEN([kw in desc]),#N/A)),[manuell])</f>
        <v>0</v>
      </c>
      <c r="R3357" s="1" t="str">
        <f>IF([pos kw in title]&gt;0,MID(J3357,#REF!,4),IF([first '# in title]&gt;0,MID([title],[first '# in title],3),IF([first '# in title]&gt;0,MID([desc],#REF!,3),VLOOKUP([productid],$G$2:$R$1386,8))))</f>
        <v xml:space="preserve">42 </v>
      </c>
      <c r="S3357" s="1" t="e">
        <f>IF([kw in desc]=[kw rough in title],[kw in desc]*1,IFERROR(LEFT([kw_dirty],3)*1,IFERROR(LEFT([kw_dirty],2)*1,"n.a.")))</f>
        <v>#N/A</v>
      </c>
      <c r="T3357" s="1"/>
      <c r="U3357" s="1">
        <f>VLOOKUP(Tabelle1[[#This Row],[productid]],Tabelle2[#All],2,FALSE)</f>
        <v>42</v>
      </c>
    </row>
    <row r="3358" spans="1:21" hidden="1">
      <c r="A3358" t="s">
        <v>5559</v>
      </c>
      <c r="B3358">
        <v>2429</v>
      </c>
      <c r="C3358">
        <v>289859</v>
      </c>
      <c r="D3358" t="s">
        <v>5598</v>
      </c>
      <c r="E3358" t="s">
        <v>5347</v>
      </c>
      <c r="F3358">
        <v>18406</v>
      </c>
      <c r="G3358">
        <v>1219746</v>
      </c>
      <c r="H3358">
        <f t="shared" si="52"/>
        <v>0</v>
      </c>
      <c r="I3358">
        <f t="array" ref="I3358">MIN(IFERROR(FIND(IstNumbers,A3358),""))</f>
        <v>14</v>
      </c>
      <c r="J3358" s="1" t="e">
        <f>IF([first '# in title]&lt;[pos kw in title],MID([title],[pos kw in title]-6,6),#N/A)</f>
        <v>#N/A</v>
      </c>
      <c r="K3358" s="1" t="e">
        <f>IFERROR(MID(SUBSTITUTE([kw rough in title],",","."),FIND("(",[kw rough in title])+1,20),SUBSTITUTE(IFERROR(MID([kw rough in title],FIND(" ",[kw rough in title])+1,20),[kw rough in title]),",","."))</f>
        <v>#N/A</v>
      </c>
      <c r="L3358" s="1">
        <f>IFERROR(FIND("kW",[desc]),0)</f>
        <v>71</v>
      </c>
      <c r="M3358">
        <f t="array" ref="M3358">MIN(IFERROR(FIND(IstNumbers,E3358),""))</f>
        <v>29</v>
      </c>
      <c r="N3358" s="1" t="str">
        <f>IF([first '# in desc]&lt;[pos kw in desc],MID([desc],[pos kw in desc]-7,7))</f>
        <v xml:space="preserve">­me 16 </v>
      </c>
      <c r="O335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58" s="1" t="str">
        <f>TRIM(IF([first '# in desc]&lt;[pos kw in desc],MID([desc],[pos kw in desc]-6,6),FALSE))</f>
        <v>me 16</v>
      </c>
      <c r="Q3358" s="1" t="b">
        <f>IF(LEN([manuell])=0,IFERROR([kw fine in title]*1,IFERROR(SUMPRODUCT(COUNTIF(IsDigits,MID([kw in desc],ROW($A$1:$A$150),1)))=LEN([kw in desc]),#N/A)),[manuell])</f>
        <v>0</v>
      </c>
      <c r="R3358" s="1" t="str">
        <f>IF([pos kw in title]&gt;0,MID(J3358,#REF!,4),IF([first '# in title]&gt;0,MID([title],[first '# in title],3),IF([first '# in title]&gt;0,MID([desc],#REF!,3),VLOOKUP([productid],$G$2:$R$1386,8))))</f>
        <v xml:space="preserve">16 </v>
      </c>
      <c r="S3358" s="1" t="e">
        <f>IF([kw in desc]=[kw rough in title],[kw in desc]*1,IFERROR(LEFT([kw_dirty],3)*1,IFERROR(LEFT([kw_dirty],2)*1,"n.a.")))</f>
        <v>#N/A</v>
      </c>
      <c r="T3358" s="1"/>
      <c r="U3358" s="1">
        <f>VLOOKUP(Tabelle1[[#This Row],[productid]],Tabelle2[#All],2,FALSE)</f>
        <v>16</v>
      </c>
    </row>
    <row r="3359" spans="1:21" hidden="1">
      <c r="A3359" t="s">
        <v>853</v>
      </c>
      <c r="B3359">
        <v>3440</v>
      </c>
      <c r="C3359">
        <v>289859</v>
      </c>
      <c r="D3359" t="s">
        <v>5599</v>
      </c>
      <c r="E3359" t="s">
        <v>5075</v>
      </c>
      <c r="F3359">
        <v>18406</v>
      </c>
      <c r="G3359">
        <v>1750863</v>
      </c>
      <c r="H3359">
        <f t="shared" si="52"/>
        <v>40</v>
      </c>
      <c r="I3359">
        <f t="array" ref="I3359">MIN(IFERROR(FIND(IstNumbers,A3359),""))</f>
        <v>29</v>
      </c>
      <c r="J3359" s="1" t="str">
        <f>IF([first '# in title]&lt;[pos kw in title],MID([title],[pos kw in title]-6,6),#N/A)</f>
        <v xml:space="preserve">A (42 </v>
      </c>
      <c r="K335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59" s="1">
        <f>IFERROR(FIND("kW",[desc]),0)</f>
        <v>70</v>
      </c>
      <c r="M3359">
        <f t="array" ref="M3359">MIN(IFERROR(FIND(IstNumbers,E3359),""))</f>
        <v>34</v>
      </c>
      <c r="N3359" s="1" t="str">
        <f>IF([first '# in desc]&lt;[pos kw in desc],MID([desc],[pos kw in desc]-7,7))</f>
        <v xml:space="preserve">­me 42 </v>
      </c>
      <c r="O33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59" s="1" t="str">
        <f>TRIM(IF([first '# in desc]&lt;[pos kw in desc],MID([desc],[pos kw in desc]-6,6),FALSE))</f>
        <v>me 42</v>
      </c>
      <c r="Q3359" s="1">
        <f>IF(LEN([manuell])=0,IFERROR([kw fine in title]*1,IFERROR(SUMPRODUCT(COUNTIF(IsDigits,MID([kw in desc],ROW($A$1:$A$150),1)))=LEN([kw in desc]),#N/A)),[manuell])</f>
        <v>42</v>
      </c>
      <c r="R3359" s="1" t="e">
        <f>IF([pos kw in title]&gt;0,MID(J3359,#REF!,4),IF([first '# in title]&gt;0,MID([title],[first '# in title],3),IF([first '# in title]&gt;0,MID([desc],#REF!,3),VLOOKUP([productid],$G$2:$R$1386,8))))</f>
        <v>#REF!</v>
      </c>
      <c r="S3359" s="1" t="str">
        <f>IF([kw in desc]=[kw rough in title],[kw in desc]*1,IFERROR(LEFT([kw_dirty],3)*1,IFERROR(LEFT([kw_dirty],2)*1,"n.a.")))</f>
        <v>n.a.</v>
      </c>
      <c r="T3359" s="1"/>
      <c r="U3359" s="1">
        <f>VLOOKUP(Tabelle1[[#This Row],[productid]],Tabelle2[#All],2,FALSE)</f>
        <v>42</v>
      </c>
    </row>
    <row r="3360" spans="1:21" hidden="1">
      <c r="A3360" t="s">
        <v>3181</v>
      </c>
      <c r="B3360">
        <v>3525</v>
      </c>
      <c r="C3360">
        <v>289859</v>
      </c>
      <c r="D3360" t="s">
        <v>5600</v>
      </c>
      <c r="E3360" t="s">
        <v>5601</v>
      </c>
      <c r="F3360">
        <v>18406</v>
      </c>
      <c r="G3360">
        <v>3497887</v>
      </c>
      <c r="H3360">
        <f t="shared" si="52"/>
        <v>0</v>
      </c>
      <c r="I3360">
        <f t="array" ref="I3360">MIN(IFERROR(FIND(IstNumbers,A3360),""))</f>
        <v>13</v>
      </c>
      <c r="J3360" s="1" t="e">
        <f>IF([first '# in title]&lt;[pos kw in title],MID([title],[pos kw in title]-6,6),#N/A)</f>
        <v>#N/A</v>
      </c>
      <c r="K3360" s="1" t="e">
        <f>IFERROR(MID(SUBSTITUTE([kw rough in title],",","."),FIND("(",[kw rough in title])+1,20),SUBSTITUTE(IFERROR(MID([kw rough in title],FIND(" ",[kw rough in title])+1,20),[kw rough in title]),",","."))</f>
        <v>#N/A</v>
      </c>
      <c r="L3360" s="1">
        <f>IFERROR(FIND("kW",[desc]),0)</f>
        <v>70</v>
      </c>
      <c r="M3360">
        <f t="array" ref="M3360">MIN(IFERROR(FIND(IstNumbers,E3360),""))</f>
        <v>34</v>
      </c>
      <c r="N3360" s="1" t="str">
        <f>IF([first '# in desc]&lt;[pos kw in desc],MID([desc],[pos kw in desc]-7,7))</f>
        <v xml:space="preserve">­me 42 </v>
      </c>
      <c r="O33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60" s="1" t="str">
        <f>TRIM(IF([first '# in desc]&lt;[pos kw in desc],MID([desc],[pos kw in desc]-6,6),FALSE))</f>
        <v>me 42</v>
      </c>
      <c r="Q3360" s="1" t="b">
        <f>IF(LEN([manuell])=0,IFERROR([kw fine in title]*1,IFERROR(SUMPRODUCT(COUNTIF(IsDigits,MID([kw in desc],ROW($A$1:$A$150),1)))=LEN([kw in desc]),#N/A)),[manuell])</f>
        <v>0</v>
      </c>
      <c r="R3360" s="1" t="str">
        <f>IF([pos kw in title]&gt;0,MID(J3360,#REF!,4),IF([first '# in title]&gt;0,MID([title],[first '# in title],3),IF([first '# in title]&gt;0,MID([desc],#REF!,3),VLOOKUP([productid],$G$2:$R$1386,8))))</f>
        <v xml:space="preserve">42 </v>
      </c>
      <c r="S3360" s="1" t="e">
        <f>IF([kw in desc]=[kw rough in title],[kw in desc]*1,IFERROR(LEFT([kw_dirty],3)*1,IFERROR(LEFT([kw_dirty],2)*1,"n.a.")))</f>
        <v>#N/A</v>
      </c>
      <c r="T3360" s="1"/>
      <c r="U3360" s="1">
        <f>VLOOKUP(Tabelle1[[#This Row],[productid]],Tabelle2[#All],2,FALSE)</f>
        <v>42</v>
      </c>
    </row>
    <row r="3361" spans="1:21" hidden="1">
      <c r="A3361" t="s">
        <v>5559</v>
      </c>
      <c r="B3361">
        <v>2429</v>
      </c>
      <c r="C3361">
        <v>289859</v>
      </c>
      <c r="D3361" t="s">
        <v>5602</v>
      </c>
      <c r="E3361" t="s">
        <v>5251</v>
      </c>
      <c r="F3361">
        <v>18406</v>
      </c>
      <c r="G3361">
        <v>1219746</v>
      </c>
      <c r="H3361">
        <f t="shared" si="52"/>
        <v>0</v>
      </c>
      <c r="I3361">
        <f t="array" ref="I3361">MIN(IFERROR(FIND(IstNumbers,A3361),""))</f>
        <v>14</v>
      </c>
      <c r="J3361" s="1" t="e">
        <f>IF([first '# in title]&lt;[pos kw in title],MID([title],[pos kw in title]-6,6),#N/A)</f>
        <v>#N/A</v>
      </c>
      <c r="K3361" s="1" t="e">
        <f>IFERROR(MID(SUBSTITUTE([kw rough in title],",","."),FIND("(",[kw rough in title])+1,20),SUBSTITUTE(IFERROR(MID([kw rough in title],FIND(" ",[kw rough in title])+1,20),[kw rough in title]),",","."))</f>
        <v>#N/A</v>
      </c>
      <c r="L3361" s="1">
        <f>IFERROR(FIND("kW",[desc]),0)</f>
        <v>71</v>
      </c>
      <c r="M3361">
        <f t="array" ref="M3361">MIN(IFERROR(FIND(IstNumbers,E3361),""))</f>
        <v>29</v>
      </c>
      <c r="N3361" s="1" t="str">
        <f>IF([first '# in desc]&lt;[pos kw in desc],MID([desc],[pos kw in desc]-7,7))</f>
        <v xml:space="preserve">­me 16 </v>
      </c>
      <c r="O336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61" s="1" t="str">
        <f>TRIM(IF([first '# in desc]&lt;[pos kw in desc],MID([desc],[pos kw in desc]-6,6),FALSE))</f>
        <v>me 16</v>
      </c>
      <c r="Q3361" s="1" t="b">
        <f>IF(LEN([manuell])=0,IFERROR([kw fine in title]*1,IFERROR(SUMPRODUCT(COUNTIF(IsDigits,MID([kw in desc],ROW($A$1:$A$150),1)))=LEN([kw in desc]),#N/A)),[manuell])</f>
        <v>0</v>
      </c>
      <c r="R3361" s="1" t="str">
        <f>IF([pos kw in title]&gt;0,MID(J3361,#REF!,4),IF([first '# in title]&gt;0,MID([title],[first '# in title],3),IF([first '# in title]&gt;0,MID([desc],#REF!,3),VLOOKUP([productid],$G$2:$R$1386,8))))</f>
        <v xml:space="preserve">16 </v>
      </c>
      <c r="S3361" s="1" t="e">
        <f>IF([kw in desc]=[kw rough in title],[kw in desc]*1,IFERROR(LEFT([kw_dirty],3)*1,IFERROR(LEFT([kw_dirty],2)*1,"n.a.")))</f>
        <v>#N/A</v>
      </c>
      <c r="T3361" s="1"/>
      <c r="U3361" s="1">
        <f>VLOOKUP(Tabelle1[[#This Row],[productid]],Tabelle2[#All],2,FALSE)</f>
        <v>16</v>
      </c>
    </row>
    <row r="3362" spans="1:21" hidden="1">
      <c r="A3362" t="s">
        <v>853</v>
      </c>
      <c r="B3362">
        <v>3440</v>
      </c>
      <c r="C3362">
        <v>289859</v>
      </c>
      <c r="D3362" t="s">
        <v>5603</v>
      </c>
      <c r="E3362" t="s">
        <v>5081</v>
      </c>
      <c r="F3362">
        <v>18406</v>
      </c>
      <c r="G3362">
        <v>1750863</v>
      </c>
      <c r="H3362">
        <f t="shared" si="52"/>
        <v>40</v>
      </c>
      <c r="I3362">
        <f t="array" ref="I3362">MIN(IFERROR(FIND(IstNumbers,A3362),""))</f>
        <v>29</v>
      </c>
      <c r="J3362" s="1" t="str">
        <f>IF([first '# in title]&lt;[pos kw in title],MID([title],[pos kw in title]-6,6),#N/A)</f>
        <v xml:space="preserve">A (42 </v>
      </c>
      <c r="K336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62" s="1">
        <f>IFERROR(FIND("kW",[desc]),0)</f>
        <v>70</v>
      </c>
      <c r="M3362">
        <f t="array" ref="M3362">MIN(IFERROR(FIND(IstNumbers,E3362),""))</f>
        <v>34</v>
      </c>
      <c r="N3362" s="1" t="str">
        <f>IF([first '# in desc]&lt;[pos kw in desc],MID([desc],[pos kw in desc]-7,7))</f>
        <v xml:space="preserve">­me 42 </v>
      </c>
      <c r="O33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62" s="1" t="str">
        <f>TRIM(IF([first '# in desc]&lt;[pos kw in desc],MID([desc],[pos kw in desc]-6,6),FALSE))</f>
        <v>me 42</v>
      </c>
      <c r="Q3362" s="1">
        <f>IF(LEN([manuell])=0,IFERROR([kw fine in title]*1,IFERROR(SUMPRODUCT(COUNTIF(IsDigits,MID([kw in desc],ROW($A$1:$A$150),1)))=LEN([kw in desc]),#N/A)),[manuell])</f>
        <v>42</v>
      </c>
      <c r="R3362" s="1" t="e">
        <f>IF([pos kw in title]&gt;0,MID(J3362,#REF!,4),IF([first '# in title]&gt;0,MID([title],[first '# in title],3),IF([first '# in title]&gt;0,MID([desc],#REF!,3),VLOOKUP([productid],$G$2:$R$1386,8))))</f>
        <v>#REF!</v>
      </c>
      <c r="S3362" s="1" t="str">
        <f>IF([kw in desc]=[kw rough in title],[kw in desc]*1,IFERROR(LEFT([kw_dirty],3)*1,IFERROR(LEFT([kw_dirty],2)*1,"n.a.")))</f>
        <v>n.a.</v>
      </c>
      <c r="T3362" s="1"/>
      <c r="U3362" s="1">
        <f>VLOOKUP(Tabelle1[[#This Row],[productid]],Tabelle2[#All],2,FALSE)</f>
        <v>42</v>
      </c>
    </row>
    <row r="3363" spans="1:21" hidden="1">
      <c r="A3363" t="s">
        <v>3181</v>
      </c>
      <c r="B3363">
        <v>3530</v>
      </c>
      <c r="C3363">
        <v>289859</v>
      </c>
      <c r="D3363" t="s">
        <v>5604</v>
      </c>
      <c r="E3363" t="s">
        <v>5373</v>
      </c>
      <c r="F3363">
        <v>18406</v>
      </c>
      <c r="G3363">
        <v>3497887</v>
      </c>
      <c r="H3363">
        <f t="shared" si="52"/>
        <v>0</v>
      </c>
      <c r="I3363">
        <f t="array" ref="I3363">MIN(IFERROR(FIND(IstNumbers,A3363),""))</f>
        <v>13</v>
      </c>
      <c r="J3363" s="1" t="e">
        <f>IF([first '# in title]&lt;[pos kw in title],MID([title],[pos kw in title]-6,6),#N/A)</f>
        <v>#N/A</v>
      </c>
      <c r="K3363" s="1" t="e">
        <f>IFERROR(MID(SUBSTITUTE([kw rough in title],",","."),FIND("(",[kw rough in title])+1,20),SUBSTITUTE(IFERROR(MID([kw rough in title],FIND(" ",[kw rough in title])+1,20),[kw rough in title]),",","."))</f>
        <v>#N/A</v>
      </c>
      <c r="L3363" s="1">
        <f>IFERROR(FIND("kW",[desc]),0)</f>
        <v>70</v>
      </c>
      <c r="M3363">
        <f t="array" ref="M3363">MIN(IFERROR(FIND(IstNumbers,E3363),""))</f>
        <v>34</v>
      </c>
      <c r="N3363" s="1" t="str">
        <f>IF([first '# in desc]&lt;[pos kw in desc],MID([desc],[pos kw in desc]-7,7))</f>
        <v xml:space="preserve">­me 42 </v>
      </c>
      <c r="O33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63" s="1" t="str">
        <f>TRIM(IF([first '# in desc]&lt;[pos kw in desc],MID([desc],[pos kw in desc]-6,6),FALSE))</f>
        <v>me 42</v>
      </c>
      <c r="Q3363" s="1" t="b">
        <f>IF(LEN([manuell])=0,IFERROR([kw fine in title]*1,IFERROR(SUMPRODUCT(COUNTIF(IsDigits,MID([kw in desc],ROW($A$1:$A$150),1)))=LEN([kw in desc]),#N/A)),[manuell])</f>
        <v>0</v>
      </c>
      <c r="R3363" s="1" t="str">
        <f>IF([pos kw in title]&gt;0,MID(J3363,#REF!,4),IF([first '# in title]&gt;0,MID([title],[first '# in title],3),IF([first '# in title]&gt;0,MID([desc],#REF!,3),VLOOKUP([productid],$G$2:$R$1386,8))))</f>
        <v xml:space="preserve">42 </v>
      </c>
      <c r="S3363" s="1" t="e">
        <f>IF([kw in desc]=[kw rough in title],[kw in desc]*1,IFERROR(LEFT([kw_dirty],3)*1,IFERROR(LEFT([kw_dirty],2)*1,"n.a.")))</f>
        <v>#N/A</v>
      </c>
      <c r="T3363" s="1"/>
      <c r="U3363" s="1">
        <f>VLOOKUP(Tabelle1[[#This Row],[productid]],Tabelle2[#All],2,FALSE)</f>
        <v>42</v>
      </c>
    </row>
    <row r="3364" spans="1:21" hidden="1">
      <c r="A3364" t="s">
        <v>5559</v>
      </c>
      <c r="B3364">
        <v>2429</v>
      </c>
      <c r="C3364">
        <v>289859</v>
      </c>
      <c r="D3364" t="s">
        <v>5605</v>
      </c>
      <c r="E3364" t="s">
        <v>5257</v>
      </c>
      <c r="F3364">
        <v>18406</v>
      </c>
      <c r="G3364">
        <v>1219746</v>
      </c>
      <c r="H3364">
        <f t="shared" si="52"/>
        <v>0</v>
      </c>
      <c r="I3364">
        <f t="array" ref="I3364">MIN(IFERROR(FIND(IstNumbers,A3364),""))</f>
        <v>14</v>
      </c>
      <c r="J3364" s="1" t="e">
        <f>IF([first '# in title]&lt;[pos kw in title],MID([title],[pos kw in title]-6,6),#N/A)</f>
        <v>#N/A</v>
      </c>
      <c r="K3364" s="1" t="e">
        <f>IFERROR(MID(SUBSTITUTE([kw rough in title],",","."),FIND("(",[kw rough in title])+1,20),SUBSTITUTE(IFERROR(MID([kw rough in title],FIND(" ",[kw rough in title])+1,20),[kw rough in title]),",","."))</f>
        <v>#N/A</v>
      </c>
      <c r="L3364" s="1">
        <f>IFERROR(FIND("kW",[desc]),0)</f>
        <v>71</v>
      </c>
      <c r="M3364">
        <f t="array" ref="M3364">MIN(IFERROR(FIND(IstNumbers,E3364),""))</f>
        <v>29</v>
      </c>
      <c r="N3364" s="1" t="str">
        <f>IF([first '# in desc]&lt;[pos kw in desc],MID([desc],[pos kw in desc]-7,7))</f>
        <v xml:space="preserve">­me 16 </v>
      </c>
      <c r="O33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64" s="1" t="str">
        <f>TRIM(IF([first '# in desc]&lt;[pos kw in desc],MID([desc],[pos kw in desc]-6,6),FALSE))</f>
        <v>me 16</v>
      </c>
      <c r="Q3364" s="1" t="b">
        <f>IF(LEN([manuell])=0,IFERROR([kw fine in title]*1,IFERROR(SUMPRODUCT(COUNTIF(IsDigits,MID([kw in desc],ROW($A$1:$A$150),1)))=LEN([kw in desc]),#N/A)),[manuell])</f>
        <v>0</v>
      </c>
      <c r="R3364" s="1" t="str">
        <f>IF([pos kw in title]&gt;0,MID(J3364,#REF!,4),IF([first '# in title]&gt;0,MID([title],[first '# in title],3),IF([first '# in title]&gt;0,MID([desc],#REF!,3),VLOOKUP([productid],$G$2:$R$1386,8))))</f>
        <v xml:space="preserve">16 </v>
      </c>
      <c r="S3364" s="1" t="e">
        <f>IF([kw in desc]=[kw rough in title],[kw in desc]*1,IFERROR(LEFT([kw_dirty],3)*1,IFERROR(LEFT([kw_dirty],2)*1,"n.a.")))</f>
        <v>#N/A</v>
      </c>
      <c r="T3364" s="1"/>
      <c r="U3364" s="1">
        <f>VLOOKUP(Tabelle1[[#This Row],[productid]],Tabelle2[#All],2,FALSE)</f>
        <v>16</v>
      </c>
    </row>
    <row r="3365" spans="1:21" hidden="1">
      <c r="A3365" t="s">
        <v>853</v>
      </c>
      <c r="B3365">
        <v>3440</v>
      </c>
      <c r="C3365">
        <v>289859</v>
      </c>
      <c r="D3365" t="s">
        <v>5606</v>
      </c>
      <c r="E3365" t="s">
        <v>5607</v>
      </c>
      <c r="F3365">
        <v>18406</v>
      </c>
      <c r="G3365">
        <v>1750863</v>
      </c>
      <c r="H3365">
        <f t="shared" si="52"/>
        <v>40</v>
      </c>
      <c r="I3365">
        <f t="array" ref="I3365">MIN(IFERROR(FIND(IstNumbers,A3365),""))</f>
        <v>29</v>
      </c>
      <c r="J3365" s="1" t="str">
        <f>IF([first '# in title]&lt;[pos kw in title],MID([title],[pos kw in title]-6,6),#N/A)</f>
        <v xml:space="preserve">A (42 </v>
      </c>
      <c r="K336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65" s="1">
        <f>IFERROR(FIND("kW",[desc]),0)</f>
        <v>70</v>
      </c>
      <c r="M3365">
        <f t="array" ref="M3365">MIN(IFERROR(FIND(IstNumbers,E3365),""))</f>
        <v>34</v>
      </c>
      <c r="N3365" s="1" t="str">
        <f>IF([first '# in desc]&lt;[pos kw in desc],MID([desc],[pos kw in desc]-7,7))</f>
        <v xml:space="preserve">­me 42 </v>
      </c>
      <c r="O33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65" s="1" t="str">
        <f>TRIM(IF([first '# in desc]&lt;[pos kw in desc],MID([desc],[pos kw in desc]-6,6),FALSE))</f>
        <v>me 42</v>
      </c>
      <c r="Q3365" s="1">
        <f>IF(LEN([manuell])=0,IFERROR([kw fine in title]*1,IFERROR(SUMPRODUCT(COUNTIF(IsDigits,MID([kw in desc],ROW($A$1:$A$150),1)))=LEN([kw in desc]),#N/A)),[manuell])</f>
        <v>42</v>
      </c>
      <c r="R3365" s="1" t="e">
        <f>IF([pos kw in title]&gt;0,MID(J3365,#REF!,4),IF([first '# in title]&gt;0,MID([title],[first '# in title],3),IF([first '# in title]&gt;0,MID([desc],#REF!,3),VLOOKUP([productid],$G$2:$R$1386,8))))</f>
        <v>#REF!</v>
      </c>
      <c r="S3365" s="1" t="str">
        <f>IF([kw in desc]=[kw rough in title],[kw in desc]*1,IFERROR(LEFT([kw_dirty],3)*1,IFERROR(LEFT([kw_dirty],2)*1,"n.a.")))</f>
        <v>n.a.</v>
      </c>
      <c r="T3365" s="1"/>
      <c r="U3365" s="1">
        <f>VLOOKUP(Tabelle1[[#This Row],[productid]],Tabelle2[#All],2,FALSE)</f>
        <v>42</v>
      </c>
    </row>
    <row r="3366" spans="1:21" hidden="1">
      <c r="A3366" t="s">
        <v>3181</v>
      </c>
      <c r="B3366">
        <v>3530</v>
      </c>
      <c r="C3366">
        <v>289859</v>
      </c>
      <c r="D3366" t="s">
        <v>5608</v>
      </c>
      <c r="E3366" t="s">
        <v>5609</v>
      </c>
      <c r="F3366">
        <v>18406</v>
      </c>
      <c r="G3366">
        <v>3497887</v>
      </c>
      <c r="H3366">
        <f t="shared" si="52"/>
        <v>0</v>
      </c>
      <c r="I3366">
        <f t="array" ref="I3366">MIN(IFERROR(FIND(IstNumbers,A3366),""))</f>
        <v>13</v>
      </c>
      <c r="J3366" s="1" t="e">
        <f>IF([first '# in title]&lt;[pos kw in title],MID([title],[pos kw in title]-6,6),#N/A)</f>
        <v>#N/A</v>
      </c>
      <c r="K3366" s="1" t="e">
        <f>IFERROR(MID(SUBSTITUTE([kw rough in title],",","."),FIND("(",[kw rough in title])+1,20),SUBSTITUTE(IFERROR(MID([kw rough in title],FIND(" ",[kw rough in title])+1,20),[kw rough in title]),",","."))</f>
        <v>#N/A</v>
      </c>
      <c r="L3366" s="1">
        <f>IFERROR(FIND("kW",[desc]),0)</f>
        <v>70</v>
      </c>
      <c r="M3366">
        <f t="array" ref="M3366">MIN(IFERROR(FIND(IstNumbers,E3366),""))</f>
        <v>34</v>
      </c>
      <c r="N3366" s="1" t="str">
        <f>IF([first '# in desc]&lt;[pos kw in desc],MID([desc],[pos kw in desc]-7,7))</f>
        <v xml:space="preserve">­me 42 </v>
      </c>
      <c r="O33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66" s="1" t="str">
        <f>TRIM(IF([first '# in desc]&lt;[pos kw in desc],MID([desc],[pos kw in desc]-6,6),FALSE))</f>
        <v>me 42</v>
      </c>
      <c r="Q3366" s="1" t="b">
        <f>IF(LEN([manuell])=0,IFERROR([kw fine in title]*1,IFERROR(SUMPRODUCT(COUNTIF(IsDigits,MID([kw in desc],ROW($A$1:$A$150),1)))=LEN([kw in desc]),#N/A)),[manuell])</f>
        <v>0</v>
      </c>
      <c r="R3366" s="1" t="str">
        <f>IF([pos kw in title]&gt;0,MID(J3366,#REF!,4),IF([first '# in title]&gt;0,MID([title],[first '# in title],3),IF([first '# in title]&gt;0,MID([desc],#REF!,3),VLOOKUP([productid],$G$2:$R$1386,8))))</f>
        <v xml:space="preserve">42 </v>
      </c>
      <c r="S3366" s="1" t="e">
        <f>IF([kw in desc]=[kw rough in title],[kw in desc]*1,IFERROR(LEFT([kw_dirty],3)*1,IFERROR(LEFT([kw_dirty],2)*1,"n.a.")))</f>
        <v>#N/A</v>
      </c>
      <c r="T3366" s="1"/>
      <c r="U3366" s="1">
        <f>VLOOKUP(Tabelle1[[#This Row],[productid]],Tabelle2[#All],2,FALSE)</f>
        <v>42</v>
      </c>
    </row>
    <row r="3367" spans="1:21" hidden="1">
      <c r="A3367" t="s">
        <v>5559</v>
      </c>
      <c r="B3367">
        <v>2429</v>
      </c>
      <c r="C3367">
        <v>289859</v>
      </c>
      <c r="D3367" t="s">
        <v>5610</v>
      </c>
      <c r="E3367" t="s">
        <v>5354</v>
      </c>
      <c r="F3367">
        <v>18406</v>
      </c>
      <c r="G3367">
        <v>1219746</v>
      </c>
      <c r="H3367">
        <f t="shared" si="52"/>
        <v>0</v>
      </c>
      <c r="I3367">
        <f t="array" ref="I3367">MIN(IFERROR(FIND(IstNumbers,A3367),""))</f>
        <v>14</v>
      </c>
      <c r="J3367" s="1" t="e">
        <f>IF([first '# in title]&lt;[pos kw in title],MID([title],[pos kw in title]-6,6),#N/A)</f>
        <v>#N/A</v>
      </c>
      <c r="K3367" s="1" t="e">
        <f>IFERROR(MID(SUBSTITUTE([kw rough in title],",","."),FIND("(",[kw rough in title])+1,20),SUBSTITUTE(IFERROR(MID([kw rough in title],FIND(" ",[kw rough in title])+1,20),[kw rough in title]),",","."))</f>
        <v>#N/A</v>
      </c>
      <c r="L3367" s="1">
        <f>IFERROR(FIND("kW",[desc]),0)</f>
        <v>71</v>
      </c>
      <c r="M3367">
        <f t="array" ref="M3367">MIN(IFERROR(FIND(IstNumbers,E3367),""))</f>
        <v>29</v>
      </c>
      <c r="N3367" s="1" t="str">
        <f>IF([first '# in desc]&lt;[pos kw in desc],MID([desc],[pos kw in desc]-7,7))</f>
        <v xml:space="preserve">­me 16 </v>
      </c>
      <c r="O336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67" s="1" t="str">
        <f>TRIM(IF([first '# in desc]&lt;[pos kw in desc],MID([desc],[pos kw in desc]-6,6),FALSE))</f>
        <v>me 16</v>
      </c>
      <c r="Q3367" s="1" t="b">
        <f>IF(LEN([manuell])=0,IFERROR([kw fine in title]*1,IFERROR(SUMPRODUCT(COUNTIF(IsDigits,MID([kw in desc],ROW($A$1:$A$150),1)))=LEN([kw in desc]),#N/A)),[manuell])</f>
        <v>0</v>
      </c>
      <c r="R3367" s="1" t="str">
        <f>IF([pos kw in title]&gt;0,MID(J3367,#REF!,4),IF([first '# in title]&gt;0,MID([title],[first '# in title],3),IF([first '# in title]&gt;0,MID([desc],#REF!,3),VLOOKUP([productid],$G$2:$R$1386,8))))</f>
        <v xml:space="preserve">16 </v>
      </c>
      <c r="S3367" s="1" t="e">
        <f>IF([kw in desc]=[kw rough in title],[kw in desc]*1,IFERROR(LEFT([kw_dirty],3)*1,IFERROR(LEFT([kw_dirty],2)*1,"n.a.")))</f>
        <v>#N/A</v>
      </c>
      <c r="T3367" s="1"/>
      <c r="U3367" s="1">
        <f>VLOOKUP(Tabelle1[[#This Row],[productid]],Tabelle2[#All],2,FALSE)</f>
        <v>16</v>
      </c>
    </row>
    <row r="3368" spans="1:21">
      <c r="A3368" t="s">
        <v>3042</v>
      </c>
      <c r="B3368">
        <v>1820</v>
      </c>
      <c r="C3368">
        <v>223861</v>
      </c>
      <c r="D3368" t="s">
        <v>5611</v>
      </c>
      <c r="E3368" t="s">
        <v>4053</v>
      </c>
      <c r="F3368">
        <v>18406</v>
      </c>
      <c r="G3368">
        <v>3725833</v>
      </c>
      <c r="H3368">
        <f t="shared" si="52"/>
        <v>0</v>
      </c>
      <c r="I3368">
        <f t="array" ref="I3368">MIN(IFERROR(FIND(IstNumbers,A3368),""))</f>
        <v>15</v>
      </c>
      <c r="J3368" s="1" t="e">
        <f>IF([first '# in title]&lt;[pos kw in title],MID([title],[pos kw in title]-6,6),#N/A)</f>
        <v>#N/A</v>
      </c>
      <c r="K3368" s="1" t="e">
        <f>IFERROR(MID(SUBSTITUTE([kw rough in title],",","."),FIND("(",[kw rough in title])+1,20),SUBSTITUTE(IFERROR(MID([kw rough in title],FIND(" ",[kw rough in title])+1,20),[kw rough in title]),",","."))</f>
        <v>#N/A</v>
      </c>
      <c r="L3368" s="1">
        <f>IFERROR(FIND("kW",[desc]),0)</f>
        <v>0</v>
      </c>
      <c r="M3368">
        <f t="array" ref="M3368">MIN(IFERROR(FIND(IstNumbers,E3368),""))</f>
        <v>25</v>
      </c>
      <c r="N3368" s="1" t="b">
        <f>IF([first '# in desc]&lt;[pos kw in desc],MID([desc],[pos kw in desc]-7,7))</f>
        <v>0</v>
      </c>
      <c r="O33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68" s="1" t="str">
        <f>TRIM(IF([first '# in desc]&lt;[pos kw in desc],MID([desc],[pos kw in desc]-6,6),FALSE))</f>
        <v>FALSCH</v>
      </c>
      <c r="Q3368" s="1" t="b">
        <f>IF(LEN([manuell])=0,IFERROR([kw fine in title]*1,IFERROR(SUMPRODUCT(COUNTIF(IsDigits,MID([kw in desc],ROW($A$1:$A$150),1)))=LEN([kw in desc]),#N/A)),[manuell])</f>
        <v>0</v>
      </c>
      <c r="R3368" s="1" t="str">
        <f>IF([pos kw in title]&gt;0,MID(J3368,#REF!,4),IF([first '# in title]&gt;0,MID([title],[first '# in title],3),IF([first '# in title]&gt;0,MID([desc],#REF!,3),VLOOKUP([productid],$G$2:$R$1386,8))))</f>
        <v xml:space="preserve">24 </v>
      </c>
      <c r="S3368" s="1" t="e">
        <f>IF([kw in desc]=[kw rough in title],[kw in desc]*1,IFERROR(LEFT([kw_dirty],3)*1,IFERROR(LEFT([kw_dirty],2)*1,"n.a.")))</f>
        <v>#N/A</v>
      </c>
      <c r="T3368" s="1"/>
      <c r="U3368" s="1" t="e">
        <f>VLOOKUP(Tabelle1[[#This Row],[productid]],Tabelle2[#All],2,FALSE)</f>
        <v>#N/A</v>
      </c>
    </row>
    <row r="3369" spans="1:21" hidden="1">
      <c r="A3369" t="s">
        <v>853</v>
      </c>
      <c r="B3369">
        <v>3445</v>
      </c>
      <c r="C3369">
        <v>289859</v>
      </c>
      <c r="D3369" t="s">
        <v>5612</v>
      </c>
      <c r="E3369" t="s">
        <v>5613</v>
      </c>
      <c r="F3369">
        <v>18406</v>
      </c>
      <c r="G3369">
        <v>1750863</v>
      </c>
      <c r="H3369">
        <f t="shared" si="52"/>
        <v>40</v>
      </c>
      <c r="I3369">
        <f t="array" ref="I3369">MIN(IFERROR(FIND(IstNumbers,A3369),""))</f>
        <v>29</v>
      </c>
      <c r="J3369" s="1" t="str">
        <f>IF([first '# in title]&lt;[pos kw in title],MID([title],[pos kw in title]-6,6),#N/A)</f>
        <v xml:space="preserve">A (42 </v>
      </c>
      <c r="K336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69" s="1">
        <f>IFERROR(FIND("kW",[desc]),0)</f>
        <v>70</v>
      </c>
      <c r="M3369">
        <f t="array" ref="M3369">MIN(IFERROR(FIND(IstNumbers,E3369),""))</f>
        <v>34</v>
      </c>
      <c r="N3369" s="1" t="str">
        <f>IF([first '# in desc]&lt;[pos kw in desc],MID([desc],[pos kw in desc]-7,7))</f>
        <v xml:space="preserve">­me 42 </v>
      </c>
      <c r="O33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69" s="1" t="str">
        <f>TRIM(IF([first '# in desc]&lt;[pos kw in desc],MID([desc],[pos kw in desc]-6,6),FALSE))</f>
        <v>me 42</v>
      </c>
      <c r="Q3369" s="1">
        <f>IF(LEN([manuell])=0,IFERROR([kw fine in title]*1,IFERROR(SUMPRODUCT(COUNTIF(IsDigits,MID([kw in desc],ROW($A$1:$A$150),1)))=LEN([kw in desc]),#N/A)),[manuell])</f>
        <v>42</v>
      </c>
      <c r="R3369" s="1" t="e">
        <f>IF([pos kw in title]&gt;0,MID(J3369,#REF!,4),IF([first '# in title]&gt;0,MID([title],[first '# in title],3),IF([first '# in title]&gt;0,MID([desc],#REF!,3),VLOOKUP([productid],$G$2:$R$1386,8))))</f>
        <v>#REF!</v>
      </c>
      <c r="S3369" s="1" t="str">
        <f>IF([kw in desc]=[kw rough in title],[kw in desc]*1,IFERROR(LEFT([kw_dirty],3)*1,IFERROR(LEFT([kw_dirty],2)*1,"n.a.")))</f>
        <v>n.a.</v>
      </c>
      <c r="T3369" s="1"/>
      <c r="U3369" s="1">
        <f>VLOOKUP(Tabelle1[[#This Row],[productid]],Tabelle2[#All],2,FALSE)</f>
        <v>42</v>
      </c>
    </row>
    <row r="3370" spans="1:21" hidden="1">
      <c r="A3370" t="s">
        <v>3181</v>
      </c>
      <c r="B3370">
        <v>3530</v>
      </c>
      <c r="C3370">
        <v>289859</v>
      </c>
      <c r="D3370" t="s">
        <v>5614</v>
      </c>
      <c r="E3370" t="s">
        <v>4537</v>
      </c>
      <c r="F3370">
        <v>18406</v>
      </c>
      <c r="G3370">
        <v>3497887</v>
      </c>
      <c r="H3370">
        <f t="shared" si="52"/>
        <v>0</v>
      </c>
      <c r="I3370">
        <f t="array" ref="I3370">MIN(IFERROR(FIND(IstNumbers,A3370),""))</f>
        <v>13</v>
      </c>
      <c r="J3370" s="1" t="e">
        <f>IF([first '# in title]&lt;[pos kw in title],MID([title],[pos kw in title]-6,6),#N/A)</f>
        <v>#N/A</v>
      </c>
      <c r="K3370" s="1" t="e">
        <f>IFERROR(MID(SUBSTITUTE([kw rough in title],",","."),FIND("(",[kw rough in title])+1,20),SUBSTITUTE(IFERROR(MID([kw rough in title],FIND(" ",[kw rough in title])+1,20),[kw rough in title]),",","."))</f>
        <v>#N/A</v>
      </c>
      <c r="L3370" s="1">
        <f>IFERROR(FIND("kW",[desc]),0)</f>
        <v>70</v>
      </c>
      <c r="M3370">
        <f t="array" ref="M3370">MIN(IFERROR(FIND(IstNumbers,E3370),""))</f>
        <v>34</v>
      </c>
      <c r="N3370" s="1" t="str">
        <f>IF([first '# in desc]&lt;[pos kw in desc],MID([desc],[pos kw in desc]-7,7))</f>
        <v xml:space="preserve">­me 42 </v>
      </c>
      <c r="O33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70" s="1" t="str">
        <f>TRIM(IF([first '# in desc]&lt;[pos kw in desc],MID([desc],[pos kw in desc]-6,6),FALSE))</f>
        <v>me 42</v>
      </c>
      <c r="Q3370" s="1" t="b">
        <f>IF(LEN([manuell])=0,IFERROR([kw fine in title]*1,IFERROR(SUMPRODUCT(COUNTIF(IsDigits,MID([kw in desc],ROW($A$1:$A$150),1)))=LEN([kw in desc]),#N/A)),[manuell])</f>
        <v>0</v>
      </c>
      <c r="R3370" s="1" t="str">
        <f>IF([pos kw in title]&gt;0,MID(J3370,#REF!,4),IF([first '# in title]&gt;0,MID([title],[first '# in title],3),IF([first '# in title]&gt;0,MID([desc],#REF!,3),VLOOKUP([productid],$G$2:$R$1386,8))))</f>
        <v xml:space="preserve">42 </v>
      </c>
      <c r="S3370" s="1" t="e">
        <f>IF([kw in desc]=[kw rough in title],[kw in desc]*1,IFERROR(LEFT([kw_dirty],3)*1,IFERROR(LEFT([kw_dirty],2)*1,"n.a.")))</f>
        <v>#N/A</v>
      </c>
      <c r="T3370" s="1"/>
      <c r="U3370" s="1">
        <f>VLOOKUP(Tabelle1[[#This Row],[productid]],Tabelle2[#All],2,FALSE)</f>
        <v>42</v>
      </c>
    </row>
    <row r="3371" spans="1:21" hidden="1">
      <c r="A3371" t="s">
        <v>5559</v>
      </c>
      <c r="B3371">
        <v>2429</v>
      </c>
      <c r="C3371">
        <v>289859</v>
      </c>
      <c r="D3371" t="s">
        <v>5615</v>
      </c>
      <c r="E3371" t="s">
        <v>5363</v>
      </c>
      <c r="F3371">
        <v>18406</v>
      </c>
      <c r="G3371">
        <v>1219746</v>
      </c>
      <c r="H3371">
        <f t="shared" si="52"/>
        <v>0</v>
      </c>
      <c r="I3371">
        <f t="array" ref="I3371">MIN(IFERROR(FIND(IstNumbers,A3371),""))</f>
        <v>14</v>
      </c>
      <c r="J3371" s="1" t="e">
        <f>IF([first '# in title]&lt;[pos kw in title],MID([title],[pos kw in title]-6,6),#N/A)</f>
        <v>#N/A</v>
      </c>
      <c r="K3371" s="1" t="e">
        <f>IFERROR(MID(SUBSTITUTE([kw rough in title],",","."),FIND("(",[kw rough in title])+1,20),SUBSTITUTE(IFERROR(MID([kw rough in title],FIND(" ",[kw rough in title])+1,20),[kw rough in title]),",","."))</f>
        <v>#N/A</v>
      </c>
      <c r="L3371" s="1">
        <f>IFERROR(FIND("kW",[desc]),0)</f>
        <v>71</v>
      </c>
      <c r="M3371">
        <f t="array" ref="M3371">MIN(IFERROR(FIND(IstNumbers,E3371),""))</f>
        <v>29</v>
      </c>
      <c r="N3371" s="1" t="str">
        <f>IF([first '# in desc]&lt;[pos kw in desc],MID([desc],[pos kw in desc]-7,7))</f>
        <v xml:space="preserve">­me 16 </v>
      </c>
      <c r="O337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371" s="1" t="str">
        <f>TRIM(IF([first '# in desc]&lt;[pos kw in desc],MID([desc],[pos kw in desc]-6,6),FALSE))</f>
        <v>me 16</v>
      </c>
      <c r="Q3371" s="1" t="b">
        <f>IF(LEN([manuell])=0,IFERROR([kw fine in title]*1,IFERROR(SUMPRODUCT(COUNTIF(IsDigits,MID([kw in desc],ROW($A$1:$A$150),1)))=LEN([kw in desc]),#N/A)),[manuell])</f>
        <v>0</v>
      </c>
      <c r="R3371" s="1" t="str">
        <f>IF([pos kw in title]&gt;0,MID(J3371,#REF!,4),IF([first '# in title]&gt;0,MID([title],[first '# in title],3),IF([first '# in title]&gt;0,MID([desc],#REF!,3),VLOOKUP([productid],$G$2:$R$1386,8))))</f>
        <v xml:space="preserve">16 </v>
      </c>
      <c r="S3371" s="1" t="e">
        <f>IF([kw in desc]=[kw rough in title],[kw in desc]*1,IFERROR(LEFT([kw_dirty],3)*1,IFERROR(LEFT([kw_dirty],2)*1,"n.a.")))</f>
        <v>#N/A</v>
      </c>
      <c r="T3371" s="1"/>
      <c r="U3371" s="1">
        <f>VLOOKUP(Tabelle1[[#This Row],[productid]],Tabelle2[#All],2,FALSE)</f>
        <v>16</v>
      </c>
    </row>
    <row r="3372" spans="1:21">
      <c r="A3372" t="s">
        <v>3042</v>
      </c>
      <c r="B3372">
        <v>1821</v>
      </c>
      <c r="C3372">
        <v>223861</v>
      </c>
      <c r="D3372" t="s">
        <v>5616</v>
      </c>
      <c r="E3372" t="s">
        <v>4931</v>
      </c>
      <c r="F3372">
        <v>18406</v>
      </c>
      <c r="G3372">
        <v>3725833</v>
      </c>
      <c r="H3372">
        <f t="shared" si="52"/>
        <v>0</v>
      </c>
      <c r="I3372">
        <f t="array" ref="I3372">MIN(IFERROR(FIND(IstNumbers,A3372),""))</f>
        <v>15</v>
      </c>
      <c r="J3372" s="1" t="e">
        <f>IF([first '# in title]&lt;[pos kw in title],MID([title],[pos kw in title]-6,6),#N/A)</f>
        <v>#N/A</v>
      </c>
      <c r="K3372" s="1" t="e">
        <f>IFERROR(MID(SUBSTITUTE([kw rough in title],",","."),FIND("(",[kw rough in title])+1,20),SUBSTITUTE(IFERROR(MID([kw rough in title],FIND(" ",[kw rough in title])+1,20),[kw rough in title]),",","."))</f>
        <v>#N/A</v>
      </c>
      <c r="L3372" s="1">
        <f>IFERROR(FIND("kW",[desc]),0)</f>
        <v>0</v>
      </c>
      <c r="M3372">
        <f t="array" ref="M3372">MIN(IFERROR(FIND(IstNumbers,E3372),""))</f>
        <v>25</v>
      </c>
      <c r="N3372" s="1" t="b">
        <f>IF([first '# in desc]&lt;[pos kw in desc],MID([desc],[pos kw in desc]-7,7))</f>
        <v>0</v>
      </c>
      <c r="O33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72" s="1" t="str">
        <f>TRIM(IF([first '# in desc]&lt;[pos kw in desc],MID([desc],[pos kw in desc]-6,6),FALSE))</f>
        <v>FALSCH</v>
      </c>
      <c r="Q3372" s="1" t="b">
        <f>IF(LEN([manuell])=0,IFERROR([kw fine in title]*1,IFERROR(SUMPRODUCT(COUNTIF(IsDigits,MID([kw in desc],ROW($A$1:$A$150),1)))=LEN([kw in desc]),#N/A)),[manuell])</f>
        <v>0</v>
      </c>
      <c r="R3372" s="1" t="str">
        <f>IF([pos kw in title]&gt;0,MID(J3372,#REF!,4),IF([first '# in title]&gt;0,MID([title],[first '# in title],3),IF([first '# in title]&gt;0,MID([desc],#REF!,3),VLOOKUP([productid],$G$2:$R$1386,8))))</f>
        <v xml:space="preserve">24 </v>
      </c>
      <c r="S3372" s="1" t="e">
        <f>IF([kw in desc]=[kw rough in title],[kw in desc]*1,IFERROR(LEFT([kw_dirty],3)*1,IFERROR(LEFT([kw_dirty],2)*1,"n.a.")))</f>
        <v>#N/A</v>
      </c>
      <c r="T3372" s="1"/>
      <c r="U3372" s="1" t="e">
        <f>VLOOKUP(Tabelle1[[#This Row],[productid]],Tabelle2[#All],2,FALSE)</f>
        <v>#N/A</v>
      </c>
    </row>
    <row r="3373" spans="1:21" hidden="1">
      <c r="A3373" t="s">
        <v>853</v>
      </c>
      <c r="B3373">
        <v>3445</v>
      </c>
      <c r="C3373">
        <v>289859</v>
      </c>
      <c r="D3373" t="s">
        <v>5617</v>
      </c>
      <c r="E3373" t="s">
        <v>5099</v>
      </c>
      <c r="F3373">
        <v>18406</v>
      </c>
      <c r="G3373">
        <v>1750863</v>
      </c>
      <c r="H3373">
        <f t="shared" si="52"/>
        <v>40</v>
      </c>
      <c r="I3373">
        <f t="array" ref="I3373">MIN(IFERROR(FIND(IstNumbers,A3373),""))</f>
        <v>29</v>
      </c>
      <c r="J3373" s="1" t="str">
        <f>IF([first '# in title]&lt;[pos kw in title],MID([title],[pos kw in title]-6,6),#N/A)</f>
        <v xml:space="preserve">A (42 </v>
      </c>
      <c r="K337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73" s="1">
        <f>IFERROR(FIND("kW",[desc]),0)</f>
        <v>70</v>
      </c>
      <c r="M3373">
        <f t="array" ref="M3373">MIN(IFERROR(FIND(IstNumbers,E3373),""))</f>
        <v>34</v>
      </c>
      <c r="N3373" s="1" t="str">
        <f>IF([first '# in desc]&lt;[pos kw in desc],MID([desc],[pos kw in desc]-7,7))</f>
        <v xml:space="preserve">­me 42 </v>
      </c>
      <c r="O33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73" s="1" t="str">
        <f>TRIM(IF([first '# in desc]&lt;[pos kw in desc],MID([desc],[pos kw in desc]-6,6),FALSE))</f>
        <v>me 42</v>
      </c>
      <c r="Q3373" s="1">
        <f>IF(LEN([manuell])=0,IFERROR([kw fine in title]*1,IFERROR(SUMPRODUCT(COUNTIF(IsDigits,MID([kw in desc],ROW($A$1:$A$150),1)))=LEN([kw in desc]),#N/A)),[manuell])</f>
        <v>42</v>
      </c>
      <c r="R3373" s="1" t="e">
        <f>IF([pos kw in title]&gt;0,MID(J3373,#REF!,4),IF([first '# in title]&gt;0,MID([title],[first '# in title],3),IF([first '# in title]&gt;0,MID([desc],#REF!,3),VLOOKUP([productid],$G$2:$R$1386,8))))</f>
        <v>#REF!</v>
      </c>
      <c r="S3373" s="1" t="str">
        <f>IF([kw in desc]=[kw rough in title],[kw in desc]*1,IFERROR(LEFT([kw_dirty],3)*1,IFERROR(LEFT([kw_dirty],2)*1,"n.a.")))</f>
        <v>n.a.</v>
      </c>
      <c r="T3373" s="1"/>
      <c r="U3373" s="1">
        <f>VLOOKUP(Tabelle1[[#This Row],[productid]],Tabelle2[#All],2,FALSE)</f>
        <v>42</v>
      </c>
    </row>
    <row r="3374" spans="1:21" hidden="1">
      <c r="A3374" t="s">
        <v>3181</v>
      </c>
      <c r="B3374">
        <v>3530</v>
      </c>
      <c r="C3374">
        <v>289859</v>
      </c>
      <c r="D3374" t="s">
        <v>5618</v>
      </c>
      <c r="E3374" t="s">
        <v>5619</v>
      </c>
      <c r="F3374">
        <v>18406</v>
      </c>
      <c r="G3374">
        <v>3497887</v>
      </c>
      <c r="H3374">
        <f t="shared" si="52"/>
        <v>0</v>
      </c>
      <c r="I3374">
        <f t="array" ref="I3374">MIN(IFERROR(FIND(IstNumbers,A3374),""))</f>
        <v>13</v>
      </c>
      <c r="J3374" s="1" t="e">
        <f>IF([first '# in title]&lt;[pos kw in title],MID([title],[pos kw in title]-6,6),#N/A)</f>
        <v>#N/A</v>
      </c>
      <c r="K3374" s="1" t="e">
        <f>IFERROR(MID(SUBSTITUTE([kw rough in title],",","."),FIND("(",[kw rough in title])+1,20),SUBSTITUTE(IFERROR(MID([kw rough in title],FIND(" ",[kw rough in title])+1,20),[kw rough in title]),",","."))</f>
        <v>#N/A</v>
      </c>
      <c r="L3374" s="1">
        <f>IFERROR(FIND("kW",[desc]),0)</f>
        <v>70</v>
      </c>
      <c r="M3374">
        <f t="array" ref="M3374">MIN(IFERROR(FIND(IstNumbers,E3374),""))</f>
        <v>34</v>
      </c>
      <c r="N3374" s="1" t="str">
        <f>IF([first '# in desc]&lt;[pos kw in desc],MID([desc],[pos kw in desc]-7,7))</f>
        <v xml:space="preserve">­me 42 </v>
      </c>
      <c r="O33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74" s="1" t="str">
        <f>TRIM(IF([first '# in desc]&lt;[pos kw in desc],MID([desc],[pos kw in desc]-6,6),FALSE))</f>
        <v>me 42</v>
      </c>
      <c r="Q3374" s="1" t="b">
        <f>IF(LEN([manuell])=0,IFERROR([kw fine in title]*1,IFERROR(SUMPRODUCT(COUNTIF(IsDigits,MID([kw in desc],ROW($A$1:$A$150),1)))=LEN([kw in desc]),#N/A)),[manuell])</f>
        <v>0</v>
      </c>
      <c r="R3374" s="1" t="str">
        <f>IF([pos kw in title]&gt;0,MID(J3374,#REF!,4),IF([first '# in title]&gt;0,MID([title],[first '# in title],3),IF([first '# in title]&gt;0,MID([desc],#REF!,3),VLOOKUP([productid],$G$2:$R$1386,8))))</f>
        <v xml:space="preserve">42 </v>
      </c>
      <c r="S3374" s="1" t="e">
        <f>IF([kw in desc]=[kw rough in title],[kw in desc]*1,IFERROR(LEFT([kw_dirty],3)*1,IFERROR(LEFT([kw_dirty],2)*1,"n.a.")))</f>
        <v>#N/A</v>
      </c>
      <c r="T3374" s="1"/>
      <c r="U3374" s="1">
        <f>VLOOKUP(Tabelle1[[#This Row],[productid]],Tabelle2[#All],2,FALSE)</f>
        <v>42</v>
      </c>
    </row>
    <row r="3375" spans="1:21">
      <c r="A3375" t="s">
        <v>3042</v>
      </c>
      <c r="B3375">
        <v>1821</v>
      </c>
      <c r="C3375">
        <v>223861</v>
      </c>
      <c r="D3375" t="s">
        <v>5620</v>
      </c>
      <c r="E3375" t="s">
        <v>4931</v>
      </c>
      <c r="F3375">
        <v>18406</v>
      </c>
      <c r="G3375">
        <v>3725833</v>
      </c>
      <c r="H3375">
        <f t="shared" si="52"/>
        <v>0</v>
      </c>
      <c r="I3375">
        <f t="array" ref="I3375">MIN(IFERROR(FIND(IstNumbers,A3375),""))</f>
        <v>15</v>
      </c>
      <c r="J3375" s="1" t="e">
        <f>IF([first '# in title]&lt;[pos kw in title],MID([title],[pos kw in title]-6,6),#N/A)</f>
        <v>#N/A</v>
      </c>
      <c r="K3375" s="1" t="e">
        <f>IFERROR(MID(SUBSTITUTE([kw rough in title],",","."),FIND("(",[kw rough in title])+1,20),SUBSTITUTE(IFERROR(MID([kw rough in title],FIND(" ",[kw rough in title])+1,20),[kw rough in title]),",","."))</f>
        <v>#N/A</v>
      </c>
      <c r="L3375" s="1">
        <f>IFERROR(FIND("kW",[desc]),0)</f>
        <v>0</v>
      </c>
      <c r="M3375">
        <f t="array" ref="M3375">MIN(IFERROR(FIND(IstNumbers,E3375),""))</f>
        <v>25</v>
      </c>
      <c r="N3375" s="1" t="b">
        <f>IF([first '# in desc]&lt;[pos kw in desc],MID([desc],[pos kw in desc]-7,7))</f>
        <v>0</v>
      </c>
      <c r="O33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75" s="1" t="str">
        <f>TRIM(IF([first '# in desc]&lt;[pos kw in desc],MID([desc],[pos kw in desc]-6,6),FALSE))</f>
        <v>FALSCH</v>
      </c>
      <c r="Q3375" s="1" t="b">
        <f>IF(LEN([manuell])=0,IFERROR([kw fine in title]*1,IFERROR(SUMPRODUCT(COUNTIF(IsDigits,MID([kw in desc],ROW($A$1:$A$150),1)))=LEN([kw in desc]),#N/A)),[manuell])</f>
        <v>0</v>
      </c>
      <c r="R3375" s="1" t="str">
        <f>IF([pos kw in title]&gt;0,MID(J3375,#REF!,4),IF([first '# in title]&gt;0,MID([title],[first '# in title],3),IF([first '# in title]&gt;0,MID([desc],#REF!,3),VLOOKUP([productid],$G$2:$R$1386,8))))</f>
        <v xml:space="preserve">24 </v>
      </c>
      <c r="S3375" s="1" t="e">
        <f>IF([kw in desc]=[kw rough in title],[kw in desc]*1,IFERROR(LEFT([kw_dirty],3)*1,IFERROR(LEFT([kw_dirty],2)*1,"n.a.")))</f>
        <v>#N/A</v>
      </c>
      <c r="T3375" s="1"/>
      <c r="U3375" s="1" t="e">
        <f>VLOOKUP(Tabelle1[[#This Row],[productid]],Tabelle2[#All],2,FALSE)</f>
        <v>#N/A</v>
      </c>
    </row>
    <row r="3376" spans="1:21" hidden="1">
      <c r="A3376" t="s">
        <v>853</v>
      </c>
      <c r="B3376">
        <v>3445</v>
      </c>
      <c r="C3376">
        <v>289859</v>
      </c>
      <c r="D3376" t="s">
        <v>5621</v>
      </c>
      <c r="E3376" t="s">
        <v>5087</v>
      </c>
      <c r="F3376">
        <v>18406</v>
      </c>
      <c r="G3376">
        <v>1750863</v>
      </c>
      <c r="H3376">
        <f t="shared" si="52"/>
        <v>40</v>
      </c>
      <c r="I3376">
        <f t="array" ref="I3376">MIN(IFERROR(FIND(IstNumbers,A3376),""))</f>
        <v>29</v>
      </c>
      <c r="J3376" s="1" t="str">
        <f>IF([first '# in title]&lt;[pos kw in title],MID([title],[pos kw in title]-6,6),#N/A)</f>
        <v xml:space="preserve">A (42 </v>
      </c>
      <c r="K337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76" s="1">
        <f>IFERROR(FIND("kW",[desc]),0)</f>
        <v>70</v>
      </c>
      <c r="M3376">
        <f t="array" ref="M3376">MIN(IFERROR(FIND(IstNumbers,E3376),""))</f>
        <v>34</v>
      </c>
      <c r="N3376" s="1" t="str">
        <f>IF([first '# in desc]&lt;[pos kw in desc],MID([desc],[pos kw in desc]-7,7))</f>
        <v xml:space="preserve">­me 42 </v>
      </c>
      <c r="O33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76" s="1" t="str">
        <f>TRIM(IF([first '# in desc]&lt;[pos kw in desc],MID([desc],[pos kw in desc]-6,6),FALSE))</f>
        <v>me 42</v>
      </c>
      <c r="Q3376" s="1">
        <f>IF(LEN([manuell])=0,IFERROR([kw fine in title]*1,IFERROR(SUMPRODUCT(COUNTIF(IsDigits,MID([kw in desc],ROW($A$1:$A$150),1)))=LEN([kw in desc]),#N/A)),[manuell])</f>
        <v>42</v>
      </c>
      <c r="R3376" s="1" t="e">
        <f>IF([pos kw in title]&gt;0,MID(J3376,#REF!,4),IF([first '# in title]&gt;0,MID([title],[first '# in title],3),IF([first '# in title]&gt;0,MID([desc],#REF!,3),VLOOKUP([productid],$G$2:$R$1386,8))))</f>
        <v>#REF!</v>
      </c>
      <c r="S3376" s="1" t="str">
        <f>IF([kw in desc]=[kw rough in title],[kw in desc]*1,IFERROR(LEFT([kw_dirty],3)*1,IFERROR(LEFT([kw_dirty],2)*1,"n.a.")))</f>
        <v>n.a.</v>
      </c>
      <c r="T3376" s="1"/>
      <c r="U3376" s="1">
        <f>VLOOKUP(Tabelle1[[#This Row],[productid]],Tabelle2[#All],2,FALSE)</f>
        <v>42</v>
      </c>
    </row>
    <row r="3377" spans="1:21" hidden="1">
      <c r="A3377" t="s">
        <v>3181</v>
      </c>
      <c r="B3377">
        <v>3530</v>
      </c>
      <c r="C3377">
        <v>289859</v>
      </c>
      <c r="D3377" t="s">
        <v>5622</v>
      </c>
      <c r="E3377" t="s">
        <v>5623</v>
      </c>
      <c r="F3377">
        <v>18406</v>
      </c>
      <c r="G3377">
        <v>3497887</v>
      </c>
      <c r="H3377">
        <f t="shared" si="52"/>
        <v>0</v>
      </c>
      <c r="I3377">
        <f t="array" ref="I3377">MIN(IFERROR(FIND(IstNumbers,A3377),""))</f>
        <v>13</v>
      </c>
      <c r="J3377" s="1" t="e">
        <f>IF([first '# in title]&lt;[pos kw in title],MID([title],[pos kw in title]-6,6),#N/A)</f>
        <v>#N/A</v>
      </c>
      <c r="K3377" s="1" t="e">
        <f>IFERROR(MID(SUBSTITUTE([kw rough in title],",","."),FIND("(",[kw rough in title])+1,20),SUBSTITUTE(IFERROR(MID([kw rough in title],FIND(" ",[kw rough in title])+1,20),[kw rough in title]),",","."))</f>
        <v>#N/A</v>
      </c>
      <c r="L3377" s="1">
        <f>IFERROR(FIND("kW",[desc]),0)</f>
        <v>70</v>
      </c>
      <c r="M3377">
        <f t="array" ref="M3377">MIN(IFERROR(FIND(IstNumbers,E3377),""))</f>
        <v>34</v>
      </c>
      <c r="N3377" s="1" t="str">
        <f>IF([first '# in desc]&lt;[pos kw in desc],MID([desc],[pos kw in desc]-7,7))</f>
        <v xml:space="preserve">­me 42 </v>
      </c>
      <c r="O33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77" s="1" t="str">
        <f>TRIM(IF([first '# in desc]&lt;[pos kw in desc],MID([desc],[pos kw in desc]-6,6),FALSE))</f>
        <v>me 42</v>
      </c>
      <c r="Q3377" s="1" t="b">
        <f>IF(LEN([manuell])=0,IFERROR([kw fine in title]*1,IFERROR(SUMPRODUCT(COUNTIF(IsDigits,MID([kw in desc],ROW($A$1:$A$150),1)))=LEN([kw in desc]),#N/A)),[manuell])</f>
        <v>0</v>
      </c>
      <c r="R3377" s="1" t="str">
        <f>IF([pos kw in title]&gt;0,MID(J3377,#REF!,4),IF([first '# in title]&gt;0,MID([title],[first '# in title],3),IF([first '# in title]&gt;0,MID([desc],#REF!,3),VLOOKUP([productid],$G$2:$R$1386,8))))</f>
        <v xml:space="preserve">42 </v>
      </c>
      <c r="S3377" s="1" t="e">
        <f>IF([kw in desc]=[kw rough in title],[kw in desc]*1,IFERROR(LEFT([kw_dirty],3)*1,IFERROR(LEFT([kw_dirty],2)*1,"n.a.")))</f>
        <v>#N/A</v>
      </c>
      <c r="T3377" s="1"/>
      <c r="U3377" s="1">
        <f>VLOOKUP(Tabelle1[[#This Row],[productid]],Tabelle2[#All],2,FALSE)</f>
        <v>42</v>
      </c>
    </row>
    <row r="3378" spans="1:21">
      <c r="A3378" t="s">
        <v>3042</v>
      </c>
      <c r="B3378">
        <v>1822</v>
      </c>
      <c r="C3378">
        <v>223861</v>
      </c>
      <c r="D3378" t="s">
        <v>5624</v>
      </c>
      <c r="E3378" t="s">
        <v>4937</v>
      </c>
      <c r="F3378">
        <v>18406</v>
      </c>
      <c r="G3378">
        <v>3725833</v>
      </c>
      <c r="H3378">
        <f t="shared" si="52"/>
        <v>0</v>
      </c>
      <c r="I3378">
        <f t="array" ref="I3378">MIN(IFERROR(FIND(IstNumbers,A3378),""))</f>
        <v>15</v>
      </c>
      <c r="J3378" s="1" t="e">
        <f>IF([first '# in title]&lt;[pos kw in title],MID([title],[pos kw in title]-6,6),#N/A)</f>
        <v>#N/A</v>
      </c>
      <c r="K3378" s="1" t="e">
        <f>IFERROR(MID(SUBSTITUTE([kw rough in title],",","."),FIND("(",[kw rough in title])+1,20),SUBSTITUTE(IFERROR(MID([kw rough in title],FIND(" ",[kw rough in title])+1,20),[kw rough in title]),",","."))</f>
        <v>#N/A</v>
      </c>
      <c r="L3378" s="1">
        <f>IFERROR(FIND("kW",[desc]),0)</f>
        <v>0</v>
      </c>
      <c r="M3378">
        <f t="array" ref="M3378">MIN(IFERROR(FIND(IstNumbers,E3378),""))</f>
        <v>25</v>
      </c>
      <c r="N3378" s="1" t="b">
        <f>IF([first '# in desc]&lt;[pos kw in desc],MID([desc],[pos kw in desc]-7,7))</f>
        <v>0</v>
      </c>
      <c r="O33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78" s="1" t="str">
        <f>TRIM(IF([first '# in desc]&lt;[pos kw in desc],MID([desc],[pos kw in desc]-6,6),FALSE))</f>
        <v>FALSCH</v>
      </c>
      <c r="Q3378" s="1" t="b">
        <f>IF(LEN([manuell])=0,IFERROR([kw fine in title]*1,IFERROR(SUMPRODUCT(COUNTIF(IsDigits,MID([kw in desc],ROW($A$1:$A$150),1)))=LEN([kw in desc]),#N/A)),[manuell])</f>
        <v>0</v>
      </c>
      <c r="R3378" s="1" t="str">
        <f>IF([pos kw in title]&gt;0,MID(J3378,#REF!,4),IF([first '# in title]&gt;0,MID([title],[first '# in title],3),IF([first '# in title]&gt;0,MID([desc],#REF!,3),VLOOKUP([productid],$G$2:$R$1386,8))))</f>
        <v xml:space="preserve">24 </v>
      </c>
      <c r="S3378" s="1" t="e">
        <f>IF([kw in desc]=[kw rough in title],[kw in desc]*1,IFERROR(LEFT([kw_dirty],3)*1,IFERROR(LEFT([kw_dirty],2)*1,"n.a.")))</f>
        <v>#N/A</v>
      </c>
      <c r="T3378" s="1"/>
      <c r="U3378" s="1" t="e">
        <f>VLOOKUP(Tabelle1[[#This Row],[productid]],Tabelle2[#All],2,FALSE)</f>
        <v>#N/A</v>
      </c>
    </row>
    <row r="3379" spans="1:21" hidden="1">
      <c r="A3379" t="s">
        <v>853</v>
      </c>
      <c r="B3379">
        <v>3445</v>
      </c>
      <c r="C3379">
        <v>289859</v>
      </c>
      <c r="D3379" t="s">
        <v>5625</v>
      </c>
      <c r="E3379" t="s">
        <v>5093</v>
      </c>
      <c r="F3379">
        <v>18406</v>
      </c>
      <c r="G3379">
        <v>1750863</v>
      </c>
      <c r="H3379">
        <f t="shared" si="52"/>
        <v>40</v>
      </c>
      <c r="I3379">
        <f t="array" ref="I3379">MIN(IFERROR(FIND(IstNumbers,A3379),""))</f>
        <v>29</v>
      </c>
      <c r="J3379" s="1" t="str">
        <f>IF([first '# in title]&lt;[pos kw in title],MID([title],[pos kw in title]-6,6),#N/A)</f>
        <v xml:space="preserve">A (42 </v>
      </c>
      <c r="K337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79" s="1">
        <f>IFERROR(FIND("kW",[desc]),0)</f>
        <v>70</v>
      </c>
      <c r="M3379">
        <f t="array" ref="M3379">MIN(IFERROR(FIND(IstNumbers,E3379),""))</f>
        <v>34</v>
      </c>
      <c r="N3379" s="1" t="str">
        <f>IF([first '# in desc]&lt;[pos kw in desc],MID([desc],[pos kw in desc]-7,7))</f>
        <v xml:space="preserve">­me 42 </v>
      </c>
      <c r="O33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79" s="1" t="str">
        <f>TRIM(IF([first '# in desc]&lt;[pos kw in desc],MID([desc],[pos kw in desc]-6,6),FALSE))</f>
        <v>me 42</v>
      </c>
      <c r="Q3379" s="1">
        <f>IF(LEN([manuell])=0,IFERROR([kw fine in title]*1,IFERROR(SUMPRODUCT(COUNTIF(IsDigits,MID([kw in desc],ROW($A$1:$A$150),1)))=LEN([kw in desc]),#N/A)),[manuell])</f>
        <v>42</v>
      </c>
      <c r="R3379" s="1" t="e">
        <f>IF([pos kw in title]&gt;0,MID(J3379,#REF!,4),IF([first '# in title]&gt;0,MID([title],[first '# in title],3),IF([first '# in title]&gt;0,MID([desc],#REF!,3),VLOOKUP([productid],$G$2:$R$1386,8))))</f>
        <v>#REF!</v>
      </c>
      <c r="S3379" s="1" t="str">
        <f>IF([kw in desc]=[kw rough in title],[kw in desc]*1,IFERROR(LEFT([kw_dirty],3)*1,IFERROR(LEFT([kw_dirty],2)*1,"n.a.")))</f>
        <v>n.a.</v>
      </c>
      <c r="T3379" s="1"/>
      <c r="U3379" s="1">
        <f>VLOOKUP(Tabelle1[[#This Row],[productid]],Tabelle2[#All],2,FALSE)</f>
        <v>42</v>
      </c>
    </row>
    <row r="3380" spans="1:21" hidden="1">
      <c r="A3380" t="s">
        <v>3181</v>
      </c>
      <c r="B3380">
        <v>3535</v>
      </c>
      <c r="C3380">
        <v>289859</v>
      </c>
      <c r="D3380" t="s">
        <v>5626</v>
      </c>
      <c r="E3380" t="s">
        <v>5500</v>
      </c>
      <c r="F3380">
        <v>18406</v>
      </c>
      <c r="G3380">
        <v>3497887</v>
      </c>
      <c r="H3380">
        <f t="shared" si="52"/>
        <v>0</v>
      </c>
      <c r="I3380">
        <f t="array" ref="I3380">MIN(IFERROR(FIND(IstNumbers,A3380),""))</f>
        <v>13</v>
      </c>
      <c r="J3380" s="1" t="e">
        <f>IF([first '# in title]&lt;[pos kw in title],MID([title],[pos kw in title]-6,6),#N/A)</f>
        <v>#N/A</v>
      </c>
      <c r="K3380" s="1" t="e">
        <f>IFERROR(MID(SUBSTITUTE([kw rough in title],",","."),FIND("(",[kw rough in title])+1,20),SUBSTITUTE(IFERROR(MID([kw rough in title],FIND(" ",[kw rough in title])+1,20),[kw rough in title]),",","."))</f>
        <v>#N/A</v>
      </c>
      <c r="L3380" s="1">
        <f>IFERROR(FIND("kW",[desc]),0)</f>
        <v>70</v>
      </c>
      <c r="M3380">
        <f t="array" ref="M3380">MIN(IFERROR(FIND(IstNumbers,E3380),""))</f>
        <v>34</v>
      </c>
      <c r="N3380" s="1" t="str">
        <f>IF([first '# in desc]&lt;[pos kw in desc],MID([desc],[pos kw in desc]-7,7))</f>
        <v xml:space="preserve">­me 42 </v>
      </c>
      <c r="O33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80" s="1" t="str">
        <f>TRIM(IF([first '# in desc]&lt;[pos kw in desc],MID([desc],[pos kw in desc]-6,6),FALSE))</f>
        <v>me 42</v>
      </c>
      <c r="Q3380" s="1" t="b">
        <f>IF(LEN([manuell])=0,IFERROR([kw fine in title]*1,IFERROR(SUMPRODUCT(COUNTIF(IsDigits,MID([kw in desc],ROW($A$1:$A$150),1)))=LEN([kw in desc]),#N/A)),[manuell])</f>
        <v>0</v>
      </c>
      <c r="R3380" s="1" t="str">
        <f>IF([pos kw in title]&gt;0,MID(J3380,#REF!,4),IF([first '# in title]&gt;0,MID([title],[first '# in title],3),IF([first '# in title]&gt;0,MID([desc],#REF!,3),VLOOKUP([productid],$G$2:$R$1386,8))))</f>
        <v xml:space="preserve">42 </v>
      </c>
      <c r="S3380" s="1" t="e">
        <f>IF([kw in desc]=[kw rough in title],[kw in desc]*1,IFERROR(LEFT([kw_dirty],3)*1,IFERROR(LEFT([kw_dirty],2)*1,"n.a.")))</f>
        <v>#N/A</v>
      </c>
      <c r="T3380" s="1"/>
      <c r="U3380" s="1">
        <f>VLOOKUP(Tabelle1[[#This Row],[productid]],Tabelle2[#All],2,FALSE)</f>
        <v>42</v>
      </c>
    </row>
    <row r="3381" spans="1:21">
      <c r="A3381" t="s">
        <v>3042</v>
      </c>
      <c r="B3381">
        <v>1823</v>
      </c>
      <c r="C3381">
        <v>223861</v>
      </c>
      <c r="D3381" t="s">
        <v>5627</v>
      </c>
      <c r="E3381" t="s">
        <v>4943</v>
      </c>
      <c r="F3381">
        <v>18406</v>
      </c>
      <c r="G3381">
        <v>3725833</v>
      </c>
      <c r="H3381">
        <f t="shared" si="52"/>
        <v>0</v>
      </c>
      <c r="I3381">
        <f t="array" ref="I3381">MIN(IFERROR(FIND(IstNumbers,A3381),""))</f>
        <v>15</v>
      </c>
      <c r="J3381" s="1" t="e">
        <f>IF([first '# in title]&lt;[pos kw in title],MID([title],[pos kw in title]-6,6),#N/A)</f>
        <v>#N/A</v>
      </c>
      <c r="K3381" s="1" t="e">
        <f>IFERROR(MID(SUBSTITUTE([kw rough in title],",","."),FIND("(",[kw rough in title])+1,20),SUBSTITUTE(IFERROR(MID([kw rough in title],FIND(" ",[kw rough in title])+1,20),[kw rough in title]),",","."))</f>
        <v>#N/A</v>
      </c>
      <c r="L3381" s="1">
        <f>IFERROR(FIND("kW",[desc]),0)</f>
        <v>0</v>
      </c>
      <c r="M3381">
        <f t="array" ref="M3381">MIN(IFERROR(FIND(IstNumbers,E3381),""))</f>
        <v>25</v>
      </c>
      <c r="N3381" s="1" t="b">
        <f>IF([first '# in desc]&lt;[pos kw in desc],MID([desc],[pos kw in desc]-7,7))</f>
        <v>0</v>
      </c>
      <c r="O33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81" s="1" t="str">
        <f>TRIM(IF([first '# in desc]&lt;[pos kw in desc],MID([desc],[pos kw in desc]-6,6),FALSE))</f>
        <v>FALSCH</v>
      </c>
      <c r="Q3381" s="1" t="b">
        <f>IF(LEN([manuell])=0,IFERROR([kw fine in title]*1,IFERROR(SUMPRODUCT(COUNTIF(IsDigits,MID([kw in desc],ROW($A$1:$A$150),1)))=LEN([kw in desc]),#N/A)),[manuell])</f>
        <v>0</v>
      </c>
      <c r="R3381" s="1" t="str">
        <f>IF([pos kw in title]&gt;0,MID(J3381,#REF!,4),IF([first '# in title]&gt;0,MID([title],[first '# in title],3),IF([first '# in title]&gt;0,MID([desc],#REF!,3),VLOOKUP([productid],$G$2:$R$1386,8))))</f>
        <v xml:space="preserve">24 </v>
      </c>
      <c r="S3381" s="1" t="e">
        <f>IF([kw in desc]=[kw rough in title],[kw in desc]*1,IFERROR(LEFT([kw_dirty],3)*1,IFERROR(LEFT([kw_dirty],2)*1,"n.a.")))</f>
        <v>#N/A</v>
      </c>
      <c r="T3381" s="1"/>
      <c r="U3381" s="1" t="e">
        <f>VLOOKUP(Tabelle1[[#This Row],[productid]],Tabelle2[#All],2,FALSE)</f>
        <v>#N/A</v>
      </c>
    </row>
    <row r="3382" spans="1:21" hidden="1">
      <c r="A3382" t="s">
        <v>853</v>
      </c>
      <c r="B3382">
        <v>3450</v>
      </c>
      <c r="C3382">
        <v>289859</v>
      </c>
      <c r="D3382" t="s">
        <v>5628</v>
      </c>
      <c r="E3382" t="s">
        <v>5102</v>
      </c>
      <c r="F3382">
        <v>18406</v>
      </c>
      <c r="G3382">
        <v>1750863</v>
      </c>
      <c r="H3382">
        <f t="shared" si="52"/>
        <v>40</v>
      </c>
      <c r="I3382">
        <f t="array" ref="I3382">MIN(IFERROR(FIND(IstNumbers,A3382),""))</f>
        <v>29</v>
      </c>
      <c r="J3382" s="1" t="str">
        <f>IF([first '# in title]&lt;[pos kw in title],MID([title],[pos kw in title]-6,6),#N/A)</f>
        <v xml:space="preserve">A (42 </v>
      </c>
      <c r="K338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82" s="1">
        <f>IFERROR(FIND("kW",[desc]),0)</f>
        <v>70</v>
      </c>
      <c r="M3382">
        <f t="array" ref="M3382">MIN(IFERROR(FIND(IstNumbers,E3382),""))</f>
        <v>34</v>
      </c>
      <c r="N3382" s="1" t="str">
        <f>IF([first '# in desc]&lt;[pos kw in desc],MID([desc],[pos kw in desc]-7,7))</f>
        <v xml:space="preserve">­me 42 </v>
      </c>
      <c r="O33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82" s="1" t="str">
        <f>TRIM(IF([first '# in desc]&lt;[pos kw in desc],MID([desc],[pos kw in desc]-6,6),FALSE))</f>
        <v>me 42</v>
      </c>
      <c r="Q3382" s="1">
        <f>IF(LEN([manuell])=0,IFERROR([kw fine in title]*1,IFERROR(SUMPRODUCT(COUNTIF(IsDigits,MID([kw in desc],ROW($A$1:$A$150),1)))=LEN([kw in desc]),#N/A)),[manuell])</f>
        <v>42</v>
      </c>
      <c r="R3382" s="1" t="e">
        <f>IF([pos kw in title]&gt;0,MID(J3382,#REF!,4),IF([first '# in title]&gt;0,MID([title],[first '# in title],3),IF([first '# in title]&gt;0,MID([desc],#REF!,3),VLOOKUP([productid],$G$2:$R$1386,8))))</f>
        <v>#REF!</v>
      </c>
      <c r="S3382" s="1" t="str">
        <f>IF([kw in desc]=[kw rough in title],[kw in desc]*1,IFERROR(LEFT([kw_dirty],3)*1,IFERROR(LEFT([kw_dirty],2)*1,"n.a.")))</f>
        <v>n.a.</v>
      </c>
      <c r="T3382" s="1"/>
      <c r="U3382" s="1">
        <f>VLOOKUP(Tabelle1[[#This Row],[productid]],Tabelle2[#All],2,FALSE)</f>
        <v>42</v>
      </c>
    </row>
    <row r="3383" spans="1:21" hidden="1">
      <c r="A3383" t="s">
        <v>3181</v>
      </c>
      <c r="B3383">
        <v>3535</v>
      </c>
      <c r="C3383">
        <v>289859</v>
      </c>
      <c r="D3383" t="s">
        <v>5629</v>
      </c>
      <c r="E3383" t="s">
        <v>5630</v>
      </c>
      <c r="F3383">
        <v>18406</v>
      </c>
      <c r="G3383">
        <v>3497887</v>
      </c>
      <c r="H3383">
        <f t="shared" si="52"/>
        <v>0</v>
      </c>
      <c r="I3383">
        <f t="array" ref="I3383">MIN(IFERROR(FIND(IstNumbers,A3383),""))</f>
        <v>13</v>
      </c>
      <c r="J3383" s="1" t="e">
        <f>IF([first '# in title]&lt;[pos kw in title],MID([title],[pos kw in title]-6,6),#N/A)</f>
        <v>#N/A</v>
      </c>
      <c r="K3383" s="1" t="e">
        <f>IFERROR(MID(SUBSTITUTE([kw rough in title],",","."),FIND("(",[kw rough in title])+1,20),SUBSTITUTE(IFERROR(MID([kw rough in title],FIND(" ",[kw rough in title])+1,20),[kw rough in title]),",","."))</f>
        <v>#N/A</v>
      </c>
      <c r="L3383" s="1">
        <f>IFERROR(FIND("kW",[desc]),0)</f>
        <v>70</v>
      </c>
      <c r="M3383">
        <f t="array" ref="M3383">MIN(IFERROR(FIND(IstNumbers,E3383),""))</f>
        <v>34</v>
      </c>
      <c r="N3383" s="1" t="str">
        <f>IF([first '# in desc]&lt;[pos kw in desc],MID([desc],[pos kw in desc]-7,7))</f>
        <v xml:space="preserve">­me 42 </v>
      </c>
      <c r="O33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83" s="1" t="str">
        <f>TRIM(IF([first '# in desc]&lt;[pos kw in desc],MID([desc],[pos kw in desc]-6,6),FALSE))</f>
        <v>me 42</v>
      </c>
      <c r="Q3383" s="1" t="b">
        <f>IF(LEN([manuell])=0,IFERROR([kw fine in title]*1,IFERROR(SUMPRODUCT(COUNTIF(IsDigits,MID([kw in desc],ROW($A$1:$A$150),1)))=LEN([kw in desc]),#N/A)),[manuell])</f>
        <v>0</v>
      </c>
      <c r="R3383" s="1" t="str">
        <f>IF([pos kw in title]&gt;0,MID(J3383,#REF!,4),IF([first '# in title]&gt;0,MID([title],[first '# in title],3),IF([first '# in title]&gt;0,MID([desc],#REF!,3),VLOOKUP([productid],$G$2:$R$1386,8))))</f>
        <v xml:space="preserve">42 </v>
      </c>
      <c r="S3383" s="1" t="e">
        <f>IF([kw in desc]=[kw rough in title],[kw in desc]*1,IFERROR(LEFT([kw_dirty],3)*1,IFERROR(LEFT([kw_dirty],2)*1,"n.a.")))</f>
        <v>#N/A</v>
      </c>
      <c r="T3383" s="1"/>
      <c r="U3383" s="1">
        <f>VLOOKUP(Tabelle1[[#This Row],[productid]],Tabelle2[#All],2,FALSE)</f>
        <v>42</v>
      </c>
    </row>
    <row r="3384" spans="1:21">
      <c r="A3384" t="s">
        <v>3042</v>
      </c>
      <c r="B3384">
        <v>1823</v>
      </c>
      <c r="C3384">
        <v>223861</v>
      </c>
      <c r="D3384" t="s">
        <v>5631</v>
      </c>
      <c r="E3384" t="s">
        <v>4943</v>
      </c>
      <c r="F3384">
        <v>18406</v>
      </c>
      <c r="G3384">
        <v>3725833</v>
      </c>
      <c r="H3384">
        <f t="shared" si="52"/>
        <v>0</v>
      </c>
      <c r="I3384">
        <f t="array" ref="I3384">MIN(IFERROR(FIND(IstNumbers,A3384),""))</f>
        <v>15</v>
      </c>
      <c r="J3384" s="1" t="e">
        <f>IF([first '# in title]&lt;[pos kw in title],MID([title],[pos kw in title]-6,6),#N/A)</f>
        <v>#N/A</v>
      </c>
      <c r="K3384" s="1" t="e">
        <f>IFERROR(MID(SUBSTITUTE([kw rough in title],",","."),FIND("(",[kw rough in title])+1,20),SUBSTITUTE(IFERROR(MID([kw rough in title],FIND(" ",[kw rough in title])+1,20),[kw rough in title]),",","."))</f>
        <v>#N/A</v>
      </c>
      <c r="L3384" s="1">
        <f>IFERROR(FIND("kW",[desc]),0)</f>
        <v>0</v>
      </c>
      <c r="M3384">
        <f t="array" ref="M3384">MIN(IFERROR(FIND(IstNumbers,E3384),""))</f>
        <v>25</v>
      </c>
      <c r="N3384" s="1" t="b">
        <f>IF([first '# in desc]&lt;[pos kw in desc],MID([desc],[pos kw in desc]-7,7))</f>
        <v>0</v>
      </c>
      <c r="O33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84" s="1" t="str">
        <f>TRIM(IF([first '# in desc]&lt;[pos kw in desc],MID([desc],[pos kw in desc]-6,6),FALSE))</f>
        <v>FALSCH</v>
      </c>
      <c r="Q3384" s="1" t="b">
        <f>IF(LEN([manuell])=0,IFERROR([kw fine in title]*1,IFERROR(SUMPRODUCT(COUNTIF(IsDigits,MID([kw in desc],ROW($A$1:$A$150),1)))=LEN([kw in desc]),#N/A)),[manuell])</f>
        <v>0</v>
      </c>
      <c r="R3384" s="1" t="str">
        <f>IF([pos kw in title]&gt;0,MID(J3384,#REF!,4),IF([first '# in title]&gt;0,MID([title],[first '# in title],3),IF([first '# in title]&gt;0,MID([desc],#REF!,3),VLOOKUP([productid],$G$2:$R$1386,8))))</f>
        <v xml:space="preserve">24 </v>
      </c>
      <c r="S3384" s="1" t="e">
        <f>IF([kw in desc]=[kw rough in title],[kw in desc]*1,IFERROR(LEFT([kw_dirty],3)*1,IFERROR(LEFT([kw_dirty],2)*1,"n.a.")))</f>
        <v>#N/A</v>
      </c>
      <c r="T3384" s="1"/>
      <c r="U3384" s="1" t="e">
        <f>VLOOKUP(Tabelle1[[#This Row],[productid]],Tabelle2[#All],2,FALSE)</f>
        <v>#N/A</v>
      </c>
    </row>
    <row r="3385" spans="1:21" hidden="1">
      <c r="A3385" t="s">
        <v>853</v>
      </c>
      <c r="B3385">
        <v>3450</v>
      </c>
      <c r="C3385">
        <v>289859</v>
      </c>
      <c r="D3385" t="s">
        <v>5632</v>
      </c>
      <c r="E3385" t="s">
        <v>5188</v>
      </c>
      <c r="F3385">
        <v>18406</v>
      </c>
      <c r="G3385">
        <v>1750863</v>
      </c>
      <c r="H3385">
        <f t="shared" si="52"/>
        <v>40</v>
      </c>
      <c r="I3385">
        <f t="array" ref="I3385">MIN(IFERROR(FIND(IstNumbers,A3385),""))</f>
        <v>29</v>
      </c>
      <c r="J3385" s="1" t="str">
        <f>IF([first '# in title]&lt;[pos kw in title],MID([title],[pos kw in title]-6,6),#N/A)</f>
        <v xml:space="preserve">A (42 </v>
      </c>
      <c r="K338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85" s="1">
        <f>IFERROR(FIND("kW",[desc]),0)</f>
        <v>70</v>
      </c>
      <c r="M3385">
        <f t="array" ref="M3385">MIN(IFERROR(FIND(IstNumbers,E3385),""))</f>
        <v>34</v>
      </c>
      <c r="N3385" s="1" t="str">
        <f>IF([first '# in desc]&lt;[pos kw in desc],MID([desc],[pos kw in desc]-7,7))</f>
        <v xml:space="preserve">­me 42 </v>
      </c>
      <c r="O33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85" s="1" t="str">
        <f>TRIM(IF([first '# in desc]&lt;[pos kw in desc],MID([desc],[pos kw in desc]-6,6),FALSE))</f>
        <v>me 42</v>
      </c>
      <c r="Q3385" s="1">
        <f>IF(LEN([manuell])=0,IFERROR([kw fine in title]*1,IFERROR(SUMPRODUCT(COUNTIF(IsDigits,MID([kw in desc],ROW($A$1:$A$150),1)))=LEN([kw in desc]),#N/A)),[manuell])</f>
        <v>42</v>
      </c>
      <c r="R3385" s="1" t="e">
        <f>IF([pos kw in title]&gt;0,MID(J3385,#REF!,4),IF([first '# in title]&gt;0,MID([title],[first '# in title],3),IF([first '# in title]&gt;0,MID([desc],#REF!,3),VLOOKUP([productid],$G$2:$R$1386,8))))</f>
        <v>#REF!</v>
      </c>
      <c r="S3385" s="1" t="str">
        <f>IF([kw in desc]=[kw rough in title],[kw in desc]*1,IFERROR(LEFT([kw_dirty],3)*1,IFERROR(LEFT([kw_dirty],2)*1,"n.a.")))</f>
        <v>n.a.</v>
      </c>
      <c r="T3385" s="1"/>
      <c r="U3385" s="1">
        <f>VLOOKUP(Tabelle1[[#This Row],[productid]],Tabelle2[#All],2,FALSE)</f>
        <v>42</v>
      </c>
    </row>
    <row r="3386" spans="1:21" hidden="1">
      <c r="A3386" t="s">
        <v>3181</v>
      </c>
      <c r="B3386">
        <v>3535</v>
      </c>
      <c r="C3386">
        <v>289859</v>
      </c>
      <c r="D3386" t="s">
        <v>5633</v>
      </c>
      <c r="E3386" t="s">
        <v>5634</v>
      </c>
      <c r="F3386">
        <v>18406</v>
      </c>
      <c r="G3386">
        <v>3497887</v>
      </c>
      <c r="H3386">
        <f t="shared" si="52"/>
        <v>0</v>
      </c>
      <c r="I3386">
        <f t="array" ref="I3386">MIN(IFERROR(FIND(IstNumbers,A3386),""))</f>
        <v>13</v>
      </c>
      <c r="J3386" s="1" t="e">
        <f>IF([first '# in title]&lt;[pos kw in title],MID([title],[pos kw in title]-6,6),#N/A)</f>
        <v>#N/A</v>
      </c>
      <c r="K3386" s="1" t="e">
        <f>IFERROR(MID(SUBSTITUTE([kw rough in title],",","."),FIND("(",[kw rough in title])+1,20),SUBSTITUTE(IFERROR(MID([kw rough in title],FIND(" ",[kw rough in title])+1,20),[kw rough in title]),",","."))</f>
        <v>#N/A</v>
      </c>
      <c r="L3386" s="1">
        <f>IFERROR(FIND("kW",[desc]),0)</f>
        <v>70</v>
      </c>
      <c r="M3386">
        <f t="array" ref="M3386">MIN(IFERROR(FIND(IstNumbers,E3386),""))</f>
        <v>34</v>
      </c>
      <c r="N3386" s="1" t="str">
        <f>IF([first '# in desc]&lt;[pos kw in desc],MID([desc],[pos kw in desc]-7,7))</f>
        <v xml:space="preserve">­me 42 </v>
      </c>
      <c r="O33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86" s="1" t="str">
        <f>TRIM(IF([first '# in desc]&lt;[pos kw in desc],MID([desc],[pos kw in desc]-6,6),FALSE))</f>
        <v>me 42</v>
      </c>
      <c r="Q3386" s="1" t="b">
        <f>IF(LEN([manuell])=0,IFERROR([kw fine in title]*1,IFERROR(SUMPRODUCT(COUNTIF(IsDigits,MID([kw in desc],ROW($A$1:$A$150),1)))=LEN([kw in desc]),#N/A)),[manuell])</f>
        <v>0</v>
      </c>
      <c r="R3386" s="1" t="str">
        <f>IF([pos kw in title]&gt;0,MID(J3386,#REF!,4),IF([first '# in title]&gt;0,MID([title],[first '# in title],3),IF([first '# in title]&gt;0,MID([desc],#REF!,3),VLOOKUP([productid],$G$2:$R$1386,8))))</f>
        <v xml:space="preserve">42 </v>
      </c>
      <c r="S3386" s="1" t="e">
        <f>IF([kw in desc]=[kw rough in title],[kw in desc]*1,IFERROR(LEFT([kw_dirty],3)*1,IFERROR(LEFT([kw_dirty],2)*1,"n.a.")))</f>
        <v>#N/A</v>
      </c>
      <c r="T3386" s="1"/>
      <c r="U3386" s="1">
        <f>VLOOKUP(Tabelle1[[#This Row],[productid]],Tabelle2[#All],2,FALSE)</f>
        <v>42</v>
      </c>
    </row>
    <row r="3387" spans="1:21">
      <c r="A3387" t="s">
        <v>3042</v>
      </c>
      <c r="B3387">
        <v>1823</v>
      </c>
      <c r="C3387">
        <v>223861</v>
      </c>
      <c r="D3387" t="s">
        <v>5635</v>
      </c>
      <c r="E3387" t="s">
        <v>4037</v>
      </c>
      <c r="F3387">
        <v>18406</v>
      </c>
      <c r="G3387">
        <v>3725833</v>
      </c>
      <c r="H3387">
        <f t="shared" si="52"/>
        <v>0</v>
      </c>
      <c r="I3387">
        <f t="array" ref="I3387">MIN(IFERROR(FIND(IstNumbers,A3387),""))</f>
        <v>15</v>
      </c>
      <c r="J3387" s="1" t="e">
        <f>IF([first '# in title]&lt;[pos kw in title],MID([title],[pos kw in title]-6,6),#N/A)</f>
        <v>#N/A</v>
      </c>
      <c r="K3387" s="1" t="e">
        <f>IFERROR(MID(SUBSTITUTE([kw rough in title],",","."),FIND("(",[kw rough in title])+1,20),SUBSTITUTE(IFERROR(MID([kw rough in title],FIND(" ",[kw rough in title])+1,20),[kw rough in title]),",","."))</f>
        <v>#N/A</v>
      </c>
      <c r="L3387" s="1">
        <f>IFERROR(FIND("kW",[desc]),0)</f>
        <v>0</v>
      </c>
      <c r="M3387">
        <f t="array" ref="M3387">MIN(IFERROR(FIND(IstNumbers,E3387),""))</f>
        <v>25</v>
      </c>
      <c r="N3387" s="1" t="b">
        <f>IF([first '# in desc]&lt;[pos kw in desc],MID([desc],[pos kw in desc]-7,7))</f>
        <v>0</v>
      </c>
      <c r="O33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87" s="1" t="str">
        <f>TRIM(IF([first '# in desc]&lt;[pos kw in desc],MID([desc],[pos kw in desc]-6,6),FALSE))</f>
        <v>FALSCH</v>
      </c>
      <c r="Q3387" s="1" t="b">
        <f>IF(LEN([manuell])=0,IFERROR([kw fine in title]*1,IFERROR(SUMPRODUCT(COUNTIF(IsDigits,MID([kw in desc],ROW($A$1:$A$150),1)))=LEN([kw in desc]),#N/A)),[manuell])</f>
        <v>0</v>
      </c>
      <c r="R3387" s="1" t="str">
        <f>IF([pos kw in title]&gt;0,MID(J3387,#REF!,4),IF([first '# in title]&gt;0,MID([title],[first '# in title],3),IF([first '# in title]&gt;0,MID([desc],#REF!,3),VLOOKUP([productid],$G$2:$R$1386,8))))</f>
        <v xml:space="preserve">24 </v>
      </c>
      <c r="S3387" s="1" t="e">
        <f>IF([kw in desc]=[kw rough in title],[kw in desc]*1,IFERROR(LEFT([kw_dirty],3)*1,IFERROR(LEFT([kw_dirty],2)*1,"n.a.")))</f>
        <v>#N/A</v>
      </c>
      <c r="T3387" s="1"/>
      <c r="U3387" s="1" t="e">
        <f>VLOOKUP(Tabelle1[[#This Row],[productid]],Tabelle2[#All],2,FALSE)</f>
        <v>#N/A</v>
      </c>
    </row>
    <row r="3388" spans="1:21" hidden="1">
      <c r="A3388" t="s">
        <v>853</v>
      </c>
      <c r="B3388">
        <v>3450</v>
      </c>
      <c r="C3388">
        <v>289859</v>
      </c>
      <c r="D3388" t="s">
        <v>5636</v>
      </c>
      <c r="E3388" t="s">
        <v>5196</v>
      </c>
      <c r="F3388">
        <v>18406</v>
      </c>
      <c r="G3388">
        <v>1750863</v>
      </c>
      <c r="H3388">
        <f t="shared" si="52"/>
        <v>40</v>
      </c>
      <c r="I3388">
        <f t="array" ref="I3388">MIN(IFERROR(FIND(IstNumbers,A3388),""))</f>
        <v>29</v>
      </c>
      <c r="J3388" s="1" t="str">
        <f>IF([first '# in title]&lt;[pos kw in title],MID([title],[pos kw in title]-6,6),#N/A)</f>
        <v xml:space="preserve">A (42 </v>
      </c>
      <c r="K338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88" s="1">
        <f>IFERROR(FIND("kW",[desc]),0)</f>
        <v>70</v>
      </c>
      <c r="M3388">
        <f t="array" ref="M3388">MIN(IFERROR(FIND(IstNumbers,E3388),""))</f>
        <v>34</v>
      </c>
      <c r="N3388" s="1" t="str">
        <f>IF([first '# in desc]&lt;[pos kw in desc],MID([desc],[pos kw in desc]-7,7))</f>
        <v xml:space="preserve">­me 42 </v>
      </c>
      <c r="O33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88" s="1" t="str">
        <f>TRIM(IF([first '# in desc]&lt;[pos kw in desc],MID([desc],[pos kw in desc]-6,6),FALSE))</f>
        <v>me 42</v>
      </c>
      <c r="Q3388" s="1">
        <f>IF(LEN([manuell])=0,IFERROR([kw fine in title]*1,IFERROR(SUMPRODUCT(COUNTIF(IsDigits,MID([kw in desc],ROW($A$1:$A$150),1)))=LEN([kw in desc]),#N/A)),[manuell])</f>
        <v>42</v>
      </c>
      <c r="R3388" s="1" t="e">
        <f>IF([pos kw in title]&gt;0,MID(J3388,#REF!,4),IF([first '# in title]&gt;0,MID([title],[first '# in title],3),IF([first '# in title]&gt;0,MID([desc],#REF!,3),VLOOKUP([productid],$G$2:$R$1386,8))))</f>
        <v>#REF!</v>
      </c>
      <c r="S3388" s="1" t="str">
        <f>IF([kw in desc]=[kw rough in title],[kw in desc]*1,IFERROR(LEFT([kw_dirty],3)*1,IFERROR(LEFT([kw_dirty],2)*1,"n.a.")))</f>
        <v>n.a.</v>
      </c>
      <c r="T3388" s="1"/>
      <c r="U3388" s="1">
        <f>VLOOKUP(Tabelle1[[#This Row],[productid]],Tabelle2[#All],2,FALSE)</f>
        <v>42</v>
      </c>
    </row>
    <row r="3389" spans="1:21" hidden="1">
      <c r="A3389" t="s">
        <v>3181</v>
      </c>
      <c r="B3389">
        <v>3535</v>
      </c>
      <c r="C3389">
        <v>289859</v>
      </c>
      <c r="D3389" t="s">
        <v>5637</v>
      </c>
      <c r="E3389" t="s">
        <v>5638</v>
      </c>
      <c r="F3389">
        <v>18406</v>
      </c>
      <c r="G3389">
        <v>3497887</v>
      </c>
      <c r="H3389">
        <f t="shared" si="52"/>
        <v>0</v>
      </c>
      <c r="I3389">
        <f t="array" ref="I3389">MIN(IFERROR(FIND(IstNumbers,A3389),""))</f>
        <v>13</v>
      </c>
      <c r="J3389" s="1" t="e">
        <f>IF([first '# in title]&lt;[pos kw in title],MID([title],[pos kw in title]-6,6),#N/A)</f>
        <v>#N/A</v>
      </c>
      <c r="K3389" s="1" t="e">
        <f>IFERROR(MID(SUBSTITUTE([kw rough in title],",","."),FIND("(",[kw rough in title])+1,20),SUBSTITUTE(IFERROR(MID([kw rough in title],FIND(" ",[kw rough in title])+1,20),[kw rough in title]),",","."))</f>
        <v>#N/A</v>
      </c>
      <c r="L3389" s="1">
        <f>IFERROR(FIND("kW",[desc]),0)</f>
        <v>70</v>
      </c>
      <c r="M3389">
        <f t="array" ref="M3389">MIN(IFERROR(FIND(IstNumbers,E3389),""))</f>
        <v>34</v>
      </c>
      <c r="N3389" s="1" t="str">
        <f>IF([first '# in desc]&lt;[pos kw in desc],MID([desc],[pos kw in desc]-7,7))</f>
        <v xml:space="preserve">­me 42 </v>
      </c>
      <c r="O33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89" s="1" t="str">
        <f>TRIM(IF([first '# in desc]&lt;[pos kw in desc],MID([desc],[pos kw in desc]-6,6),FALSE))</f>
        <v>me 42</v>
      </c>
      <c r="Q3389" s="1" t="b">
        <f>IF(LEN([manuell])=0,IFERROR([kw fine in title]*1,IFERROR(SUMPRODUCT(COUNTIF(IsDigits,MID([kw in desc],ROW($A$1:$A$150),1)))=LEN([kw in desc]),#N/A)),[manuell])</f>
        <v>0</v>
      </c>
      <c r="R3389" s="1" t="str">
        <f>IF([pos kw in title]&gt;0,MID(J3389,#REF!,4),IF([first '# in title]&gt;0,MID([title],[first '# in title],3),IF([first '# in title]&gt;0,MID([desc],#REF!,3),VLOOKUP([productid],$G$2:$R$1386,8))))</f>
        <v xml:space="preserve">42 </v>
      </c>
      <c r="S3389" s="1" t="e">
        <f>IF([kw in desc]=[kw rough in title],[kw in desc]*1,IFERROR(LEFT([kw_dirty],3)*1,IFERROR(LEFT([kw_dirty],2)*1,"n.a.")))</f>
        <v>#N/A</v>
      </c>
      <c r="T3389" s="1"/>
      <c r="U3389" s="1">
        <f>VLOOKUP(Tabelle1[[#This Row],[productid]],Tabelle2[#All],2,FALSE)</f>
        <v>42</v>
      </c>
    </row>
    <row r="3390" spans="1:21">
      <c r="A3390" t="s">
        <v>3042</v>
      </c>
      <c r="B3390">
        <v>1824</v>
      </c>
      <c r="C3390">
        <v>223861</v>
      </c>
      <c r="D3390" t="s">
        <v>5639</v>
      </c>
      <c r="E3390" t="s">
        <v>4937</v>
      </c>
      <c r="F3390">
        <v>18406</v>
      </c>
      <c r="G3390">
        <v>3725833</v>
      </c>
      <c r="H3390">
        <f t="shared" si="52"/>
        <v>0</v>
      </c>
      <c r="I3390">
        <f t="array" ref="I3390">MIN(IFERROR(FIND(IstNumbers,A3390),""))</f>
        <v>15</v>
      </c>
      <c r="J3390" s="1" t="e">
        <f>IF([first '# in title]&lt;[pos kw in title],MID([title],[pos kw in title]-6,6),#N/A)</f>
        <v>#N/A</v>
      </c>
      <c r="K3390" s="1" t="e">
        <f>IFERROR(MID(SUBSTITUTE([kw rough in title],",","."),FIND("(",[kw rough in title])+1,20),SUBSTITUTE(IFERROR(MID([kw rough in title],FIND(" ",[kw rough in title])+1,20),[kw rough in title]),",","."))</f>
        <v>#N/A</v>
      </c>
      <c r="L3390" s="1">
        <f>IFERROR(FIND("kW",[desc]),0)</f>
        <v>0</v>
      </c>
      <c r="M3390">
        <f t="array" ref="M3390">MIN(IFERROR(FIND(IstNumbers,E3390),""))</f>
        <v>25</v>
      </c>
      <c r="N3390" s="1" t="b">
        <f>IF([first '# in desc]&lt;[pos kw in desc],MID([desc],[pos kw in desc]-7,7))</f>
        <v>0</v>
      </c>
      <c r="O33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90" s="1" t="str">
        <f>TRIM(IF([first '# in desc]&lt;[pos kw in desc],MID([desc],[pos kw in desc]-6,6),FALSE))</f>
        <v>FALSCH</v>
      </c>
      <c r="Q3390" s="1" t="b">
        <f>IF(LEN([manuell])=0,IFERROR([kw fine in title]*1,IFERROR(SUMPRODUCT(COUNTIF(IsDigits,MID([kw in desc],ROW($A$1:$A$150),1)))=LEN([kw in desc]),#N/A)),[manuell])</f>
        <v>0</v>
      </c>
      <c r="R3390" s="1" t="str">
        <f>IF([pos kw in title]&gt;0,MID(J3390,#REF!,4),IF([first '# in title]&gt;0,MID([title],[first '# in title],3),IF([first '# in title]&gt;0,MID([desc],#REF!,3),VLOOKUP([productid],$G$2:$R$1386,8))))</f>
        <v xml:space="preserve">24 </v>
      </c>
      <c r="S3390" s="1" t="e">
        <f>IF([kw in desc]=[kw rough in title],[kw in desc]*1,IFERROR(LEFT([kw_dirty],3)*1,IFERROR(LEFT([kw_dirty],2)*1,"n.a.")))</f>
        <v>#N/A</v>
      </c>
      <c r="T3390" s="1"/>
      <c r="U3390" s="1" t="e">
        <f>VLOOKUP(Tabelle1[[#This Row],[productid]],Tabelle2[#All],2,FALSE)</f>
        <v>#N/A</v>
      </c>
    </row>
    <row r="3391" spans="1:21" hidden="1">
      <c r="A3391" t="s">
        <v>853</v>
      </c>
      <c r="B3391">
        <v>3455</v>
      </c>
      <c r="C3391">
        <v>289859</v>
      </c>
      <c r="D3391" t="s">
        <v>5640</v>
      </c>
      <c r="E3391" t="s">
        <v>5205</v>
      </c>
      <c r="F3391">
        <v>18406</v>
      </c>
      <c r="G3391">
        <v>1750863</v>
      </c>
      <c r="H3391">
        <f t="shared" si="52"/>
        <v>40</v>
      </c>
      <c r="I3391">
        <f t="array" ref="I3391">MIN(IFERROR(FIND(IstNumbers,A3391),""))</f>
        <v>29</v>
      </c>
      <c r="J3391" s="1" t="str">
        <f>IF([first '# in title]&lt;[pos kw in title],MID([title],[pos kw in title]-6,6),#N/A)</f>
        <v xml:space="preserve">A (42 </v>
      </c>
      <c r="K339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91" s="1">
        <f>IFERROR(FIND("kW",[desc]),0)</f>
        <v>70</v>
      </c>
      <c r="M3391">
        <f t="array" ref="M3391">MIN(IFERROR(FIND(IstNumbers,E3391),""))</f>
        <v>34</v>
      </c>
      <c r="N3391" s="1" t="str">
        <f>IF([first '# in desc]&lt;[pos kw in desc],MID([desc],[pos kw in desc]-7,7))</f>
        <v xml:space="preserve">­me 42 </v>
      </c>
      <c r="O33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91" s="1" t="str">
        <f>TRIM(IF([first '# in desc]&lt;[pos kw in desc],MID([desc],[pos kw in desc]-6,6),FALSE))</f>
        <v>me 42</v>
      </c>
      <c r="Q3391" s="1">
        <f>IF(LEN([manuell])=0,IFERROR([kw fine in title]*1,IFERROR(SUMPRODUCT(COUNTIF(IsDigits,MID([kw in desc],ROW($A$1:$A$150),1)))=LEN([kw in desc]),#N/A)),[manuell])</f>
        <v>42</v>
      </c>
      <c r="R3391" s="1" t="e">
        <f>IF([pos kw in title]&gt;0,MID(J3391,#REF!,4),IF([first '# in title]&gt;0,MID([title],[first '# in title],3),IF([first '# in title]&gt;0,MID([desc],#REF!,3),VLOOKUP([productid],$G$2:$R$1386,8))))</f>
        <v>#REF!</v>
      </c>
      <c r="S3391" s="1" t="str">
        <f>IF([kw in desc]=[kw rough in title],[kw in desc]*1,IFERROR(LEFT([kw_dirty],3)*1,IFERROR(LEFT([kw_dirty],2)*1,"n.a.")))</f>
        <v>n.a.</v>
      </c>
      <c r="T3391" s="1"/>
      <c r="U3391" s="1">
        <f>VLOOKUP(Tabelle1[[#This Row],[productid]],Tabelle2[#All],2,FALSE)</f>
        <v>42</v>
      </c>
    </row>
    <row r="3392" spans="1:21" hidden="1">
      <c r="A3392" t="s">
        <v>3181</v>
      </c>
      <c r="B3392">
        <v>3535</v>
      </c>
      <c r="C3392">
        <v>289859</v>
      </c>
      <c r="D3392" t="s">
        <v>5641</v>
      </c>
      <c r="E3392" t="s">
        <v>5642</v>
      </c>
      <c r="F3392">
        <v>18406</v>
      </c>
      <c r="G3392">
        <v>3497887</v>
      </c>
      <c r="H3392">
        <f t="shared" si="52"/>
        <v>0</v>
      </c>
      <c r="I3392">
        <f t="array" ref="I3392">MIN(IFERROR(FIND(IstNumbers,A3392),""))</f>
        <v>13</v>
      </c>
      <c r="J3392" s="1" t="e">
        <f>IF([first '# in title]&lt;[pos kw in title],MID([title],[pos kw in title]-6,6),#N/A)</f>
        <v>#N/A</v>
      </c>
      <c r="K3392" s="1" t="e">
        <f>IFERROR(MID(SUBSTITUTE([kw rough in title],",","."),FIND("(",[kw rough in title])+1,20),SUBSTITUTE(IFERROR(MID([kw rough in title],FIND(" ",[kw rough in title])+1,20),[kw rough in title]),",","."))</f>
        <v>#N/A</v>
      </c>
      <c r="L3392" s="1">
        <f>IFERROR(FIND("kW",[desc]),0)</f>
        <v>70</v>
      </c>
      <c r="M3392">
        <f t="array" ref="M3392">MIN(IFERROR(FIND(IstNumbers,E3392),""))</f>
        <v>34</v>
      </c>
      <c r="N3392" s="1" t="str">
        <f>IF([first '# in desc]&lt;[pos kw in desc],MID([desc],[pos kw in desc]-7,7))</f>
        <v xml:space="preserve">­me 42 </v>
      </c>
      <c r="O33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92" s="1" t="str">
        <f>TRIM(IF([first '# in desc]&lt;[pos kw in desc],MID([desc],[pos kw in desc]-6,6),FALSE))</f>
        <v>me 42</v>
      </c>
      <c r="Q3392" s="1" t="b">
        <f>IF(LEN([manuell])=0,IFERROR([kw fine in title]*1,IFERROR(SUMPRODUCT(COUNTIF(IsDigits,MID([kw in desc],ROW($A$1:$A$150),1)))=LEN([kw in desc]),#N/A)),[manuell])</f>
        <v>0</v>
      </c>
      <c r="R3392" s="1" t="str">
        <f>IF([pos kw in title]&gt;0,MID(J3392,#REF!,4),IF([first '# in title]&gt;0,MID([title],[first '# in title],3),IF([first '# in title]&gt;0,MID([desc],#REF!,3),VLOOKUP([productid],$G$2:$R$1386,8))))</f>
        <v xml:space="preserve">42 </v>
      </c>
      <c r="S3392" s="1" t="e">
        <f>IF([kw in desc]=[kw rough in title],[kw in desc]*1,IFERROR(LEFT([kw_dirty],3)*1,IFERROR(LEFT([kw_dirty],2)*1,"n.a.")))</f>
        <v>#N/A</v>
      </c>
      <c r="T3392" s="1"/>
      <c r="U3392" s="1">
        <f>VLOOKUP(Tabelle1[[#This Row],[productid]],Tabelle2[#All],2,FALSE)</f>
        <v>42</v>
      </c>
    </row>
    <row r="3393" spans="1:21">
      <c r="A3393" t="s">
        <v>3042</v>
      </c>
      <c r="B3393">
        <v>1824</v>
      </c>
      <c r="C3393">
        <v>223861</v>
      </c>
      <c r="D3393" t="s">
        <v>5643</v>
      </c>
      <c r="E3393" t="s">
        <v>4586</v>
      </c>
      <c r="F3393">
        <v>18406</v>
      </c>
      <c r="G3393">
        <v>3725833</v>
      </c>
      <c r="H3393">
        <f t="shared" si="52"/>
        <v>0</v>
      </c>
      <c r="I3393">
        <f t="array" ref="I3393">MIN(IFERROR(FIND(IstNumbers,A3393),""))</f>
        <v>15</v>
      </c>
      <c r="J3393" s="1" t="e">
        <f>IF([first '# in title]&lt;[pos kw in title],MID([title],[pos kw in title]-6,6),#N/A)</f>
        <v>#N/A</v>
      </c>
      <c r="K3393" s="1" t="e">
        <f>IFERROR(MID(SUBSTITUTE([kw rough in title],",","."),FIND("(",[kw rough in title])+1,20),SUBSTITUTE(IFERROR(MID([kw rough in title],FIND(" ",[kw rough in title])+1,20),[kw rough in title]),",","."))</f>
        <v>#N/A</v>
      </c>
      <c r="L3393" s="1">
        <f>IFERROR(FIND("kW",[desc]),0)</f>
        <v>0</v>
      </c>
      <c r="M3393">
        <f t="array" ref="M3393">MIN(IFERROR(FIND(IstNumbers,E3393),""))</f>
        <v>25</v>
      </c>
      <c r="N3393" s="1" t="b">
        <f>IF([first '# in desc]&lt;[pos kw in desc],MID([desc],[pos kw in desc]-7,7))</f>
        <v>0</v>
      </c>
      <c r="O33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93" s="1" t="str">
        <f>TRIM(IF([first '# in desc]&lt;[pos kw in desc],MID([desc],[pos kw in desc]-6,6),FALSE))</f>
        <v>FALSCH</v>
      </c>
      <c r="Q3393" s="1" t="b">
        <f>IF(LEN([manuell])=0,IFERROR([kw fine in title]*1,IFERROR(SUMPRODUCT(COUNTIF(IsDigits,MID([kw in desc],ROW($A$1:$A$150),1)))=LEN([kw in desc]),#N/A)),[manuell])</f>
        <v>0</v>
      </c>
      <c r="R3393" s="1" t="str">
        <f>IF([pos kw in title]&gt;0,MID(J3393,#REF!,4),IF([first '# in title]&gt;0,MID([title],[first '# in title],3),IF([first '# in title]&gt;0,MID([desc],#REF!,3),VLOOKUP([productid],$G$2:$R$1386,8))))</f>
        <v xml:space="preserve">24 </v>
      </c>
      <c r="S3393" s="1" t="e">
        <f>IF([kw in desc]=[kw rough in title],[kw in desc]*1,IFERROR(LEFT([kw_dirty],3)*1,IFERROR(LEFT([kw_dirty],2)*1,"n.a.")))</f>
        <v>#N/A</v>
      </c>
      <c r="T3393" s="1"/>
      <c r="U3393" s="1" t="e">
        <f>VLOOKUP(Tabelle1[[#This Row],[productid]],Tabelle2[#All],2,FALSE)</f>
        <v>#N/A</v>
      </c>
    </row>
    <row r="3394" spans="1:21" hidden="1">
      <c r="A3394" t="s">
        <v>853</v>
      </c>
      <c r="B3394">
        <v>3455</v>
      </c>
      <c r="C3394">
        <v>289859</v>
      </c>
      <c r="D3394" t="s">
        <v>5644</v>
      </c>
      <c r="E3394" t="s">
        <v>5214</v>
      </c>
      <c r="F3394">
        <v>18406</v>
      </c>
      <c r="G3394">
        <v>1750863</v>
      </c>
      <c r="H3394">
        <f t="shared" si="52"/>
        <v>40</v>
      </c>
      <c r="I3394">
        <f t="array" ref="I3394">MIN(IFERROR(FIND(IstNumbers,A3394),""))</f>
        <v>29</v>
      </c>
      <c r="J3394" s="1" t="str">
        <f>IF([first '# in title]&lt;[pos kw in title],MID([title],[pos kw in title]-6,6),#N/A)</f>
        <v xml:space="preserve">A (42 </v>
      </c>
      <c r="K339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394" s="1">
        <f>IFERROR(FIND("kW",[desc]),0)</f>
        <v>70</v>
      </c>
      <c r="M3394">
        <f t="array" ref="M3394">MIN(IFERROR(FIND(IstNumbers,E3394),""))</f>
        <v>34</v>
      </c>
      <c r="N3394" s="1" t="str">
        <f>IF([first '# in desc]&lt;[pos kw in desc],MID([desc],[pos kw in desc]-7,7))</f>
        <v xml:space="preserve">­me 42 </v>
      </c>
      <c r="O33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94" s="1" t="str">
        <f>TRIM(IF([first '# in desc]&lt;[pos kw in desc],MID([desc],[pos kw in desc]-6,6),FALSE))</f>
        <v>me 42</v>
      </c>
      <c r="Q3394" s="1">
        <f>IF(LEN([manuell])=0,IFERROR([kw fine in title]*1,IFERROR(SUMPRODUCT(COUNTIF(IsDigits,MID([kw in desc],ROW($A$1:$A$150),1)))=LEN([kw in desc]),#N/A)),[manuell])</f>
        <v>42</v>
      </c>
      <c r="R3394" s="1" t="e">
        <f>IF([pos kw in title]&gt;0,MID(J3394,#REF!,4),IF([first '# in title]&gt;0,MID([title],[first '# in title],3),IF([first '# in title]&gt;0,MID([desc],#REF!,3),VLOOKUP([productid],$G$2:$R$1386,8))))</f>
        <v>#REF!</v>
      </c>
      <c r="S3394" s="1" t="str">
        <f>IF([kw in desc]=[kw rough in title],[kw in desc]*1,IFERROR(LEFT([kw_dirty],3)*1,IFERROR(LEFT([kw_dirty],2)*1,"n.a.")))</f>
        <v>n.a.</v>
      </c>
      <c r="T3394" s="1"/>
      <c r="U3394" s="1">
        <f>VLOOKUP(Tabelle1[[#This Row],[productid]],Tabelle2[#All],2,FALSE)</f>
        <v>42</v>
      </c>
    </row>
    <row r="3395" spans="1:21" hidden="1">
      <c r="A3395" t="s">
        <v>3181</v>
      </c>
      <c r="B3395">
        <v>3535</v>
      </c>
      <c r="C3395">
        <v>289859</v>
      </c>
      <c r="D3395" t="s">
        <v>5645</v>
      </c>
      <c r="E3395" t="s">
        <v>5646</v>
      </c>
      <c r="F3395">
        <v>18406</v>
      </c>
      <c r="G3395">
        <v>3497887</v>
      </c>
      <c r="H3395">
        <f t="shared" si="52"/>
        <v>0</v>
      </c>
      <c r="I3395">
        <f t="array" ref="I3395">MIN(IFERROR(FIND(IstNumbers,A3395),""))</f>
        <v>13</v>
      </c>
      <c r="J3395" s="1" t="e">
        <f>IF([first '# in title]&lt;[pos kw in title],MID([title],[pos kw in title]-6,6),#N/A)</f>
        <v>#N/A</v>
      </c>
      <c r="K3395" s="1" t="e">
        <f>IFERROR(MID(SUBSTITUTE([kw rough in title],",","."),FIND("(",[kw rough in title])+1,20),SUBSTITUTE(IFERROR(MID([kw rough in title],FIND(" ",[kw rough in title])+1,20),[kw rough in title]),",","."))</f>
        <v>#N/A</v>
      </c>
      <c r="L3395" s="1">
        <f>IFERROR(FIND("kW",[desc]),0)</f>
        <v>70</v>
      </c>
      <c r="M3395">
        <f t="array" ref="M3395">MIN(IFERROR(FIND(IstNumbers,E3395),""))</f>
        <v>34</v>
      </c>
      <c r="N3395" s="1" t="str">
        <f>IF([first '# in desc]&lt;[pos kw in desc],MID([desc],[pos kw in desc]-7,7))</f>
        <v xml:space="preserve">­me 42 </v>
      </c>
      <c r="O33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95" s="1" t="str">
        <f>TRIM(IF([first '# in desc]&lt;[pos kw in desc],MID([desc],[pos kw in desc]-6,6),FALSE))</f>
        <v>me 42</v>
      </c>
      <c r="Q3395" s="1" t="b">
        <f>IF(LEN([manuell])=0,IFERROR([kw fine in title]*1,IFERROR(SUMPRODUCT(COUNTIF(IsDigits,MID([kw in desc],ROW($A$1:$A$150),1)))=LEN([kw in desc]),#N/A)),[manuell])</f>
        <v>0</v>
      </c>
      <c r="R3395" s="1" t="str">
        <f>IF([pos kw in title]&gt;0,MID(J3395,#REF!,4),IF([first '# in title]&gt;0,MID([title],[first '# in title],3),IF([first '# in title]&gt;0,MID([desc],#REF!,3),VLOOKUP([productid],$G$2:$R$1386,8))))</f>
        <v xml:space="preserve">42 </v>
      </c>
      <c r="S3395" s="1" t="e">
        <f>IF([kw in desc]=[kw rough in title],[kw in desc]*1,IFERROR(LEFT([kw_dirty],3)*1,IFERROR(LEFT([kw_dirty],2)*1,"n.a.")))</f>
        <v>#N/A</v>
      </c>
      <c r="T3395" s="1"/>
      <c r="U3395" s="1">
        <f>VLOOKUP(Tabelle1[[#This Row],[productid]],Tabelle2[#All],2,FALSE)</f>
        <v>42</v>
      </c>
    </row>
    <row r="3396" spans="1:21">
      <c r="A3396" t="s">
        <v>3042</v>
      </c>
      <c r="B3396">
        <v>1824</v>
      </c>
      <c r="C3396">
        <v>223861</v>
      </c>
      <c r="D3396" t="s">
        <v>5647</v>
      </c>
      <c r="E3396" t="s">
        <v>5398</v>
      </c>
      <c r="F3396">
        <v>18406</v>
      </c>
      <c r="G3396">
        <v>3725833</v>
      </c>
      <c r="H3396">
        <f t="shared" ref="H3396:H3459" si="53">IFERROR(FIND("kW",A3396),0)</f>
        <v>0</v>
      </c>
      <c r="I3396">
        <f t="array" ref="I3396">MIN(IFERROR(FIND(IstNumbers,A3396),""))</f>
        <v>15</v>
      </c>
      <c r="J3396" s="1" t="e">
        <f>IF([first '# in title]&lt;[pos kw in title],MID([title],[pos kw in title]-6,6),#N/A)</f>
        <v>#N/A</v>
      </c>
      <c r="K3396" s="1" t="e">
        <f>IFERROR(MID(SUBSTITUTE([kw rough in title],",","."),FIND("(",[kw rough in title])+1,20),SUBSTITUTE(IFERROR(MID([kw rough in title],FIND(" ",[kw rough in title])+1,20),[kw rough in title]),",","."))</f>
        <v>#N/A</v>
      </c>
      <c r="L3396" s="1">
        <f>IFERROR(FIND("kW",[desc]),0)</f>
        <v>0</v>
      </c>
      <c r="M3396">
        <f t="array" ref="M3396">MIN(IFERROR(FIND(IstNumbers,E3396),""))</f>
        <v>25</v>
      </c>
      <c r="N3396" s="1" t="b">
        <f>IF([first '# in desc]&lt;[pos kw in desc],MID([desc],[pos kw in desc]-7,7))</f>
        <v>0</v>
      </c>
      <c r="O33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96" s="1" t="str">
        <f>TRIM(IF([first '# in desc]&lt;[pos kw in desc],MID([desc],[pos kw in desc]-6,6),FALSE))</f>
        <v>FALSCH</v>
      </c>
      <c r="Q3396" s="1" t="b">
        <f>IF(LEN([manuell])=0,IFERROR([kw fine in title]*1,IFERROR(SUMPRODUCT(COUNTIF(IsDigits,MID([kw in desc],ROW($A$1:$A$150),1)))=LEN([kw in desc]),#N/A)),[manuell])</f>
        <v>0</v>
      </c>
      <c r="R3396" s="1" t="str">
        <f>IF([pos kw in title]&gt;0,MID(J3396,#REF!,4),IF([first '# in title]&gt;0,MID([title],[first '# in title],3),IF([first '# in title]&gt;0,MID([desc],#REF!,3),VLOOKUP([productid],$G$2:$R$1386,8))))</f>
        <v xml:space="preserve">24 </v>
      </c>
      <c r="S3396" s="1" t="e">
        <f>IF([kw in desc]=[kw rough in title],[kw in desc]*1,IFERROR(LEFT([kw_dirty],3)*1,IFERROR(LEFT([kw_dirty],2)*1,"n.a.")))</f>
        <v>#N/A</v>
      </c>
      <c r="T3396" s="1"/>
      <c r="U3396" s="1" t="e">
        <f>VLOOKUP(Tabelle1[[#This Row],[productid]],Tabelle2[#All],2,FALSE)</f>
        <v>#N/A</v>
      </c>
    </row>
    <row r="3397" spans="1:21" hidden="1">
      <c r="A3397" t="s">
        <v>3181</v>
      </c>
      <c r="B3397">
        <v>3540</v>
      </c>
      <c r="C3397">
        <v>289859</v>
      </c>
      <c r="D3397" t="s">
        <v>5648</v>
      </c>
      <c r="E3397" t="s">
        <v>5525</v>
      </c>
      <c r="F3397">
        <v>18406</v>
      </c>
      <c r="G3397">
        <v>3497887</v>
      </c>
      <c r="H3397">
        <f t="shared" si="53"/>
        <v>0</v>
      </c>
      <c r="I3397">
        <f t="array" ref="I3397">MIN(IFERROR(FIND(IstNumbers,A3397),""))</f>
        <v>13</v>
      </c>
      <c r="J3397" s="1" t="e">
        <f>IF([first '# in title]&lt;[pos kw in title],MID([title],[pos kw in title]-6,6),#N/A)</f>
        <v>#N/A</v>
      </c>
      <c r="K3397" s="1" t="e">
        <f>IFERROR(MID(SUBSTITUTE([kw rough in title],",","."),FIND("(",[kw rough in title])+1,20),SUBSTITUTE(IFERROR(MID([kw rough in title],FIND(" ",[kw rough in title])+1,20),[kw rough in title]),",","."))</f>
        <v>#N/A</v>
      </c>
      <c r="L3397" s="1">
        <f>IFERROR(FIND("kW",[desc]),0)</f>
        <v>70</v>
      </c>
      <c r="M3397">
        <f t="array" ref="M3397">MIN(IFERROR(FIND(IstNumbers,E3397),""))</f>
        <v>34</v>
      </c>
      <c r="N3397" s="1" t="str">
        <f>IF([first '# in desc]&lt;[pos kw in desc],MID([desc],[pos kw in desc]-7,7))</f>
        <v xml:space="preserve">­me 42 </v>
      </c>
      <c r="O33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397" s="1" t="str">
        <f>TRIM(IF([first '# in desc]&lt;[pos kw in desc],MID([desc],[pos kw in desc]-6,6),FALSE))</f>
        <v>me 42</v>
      </c>
      <c r="Q3397" s="1" t="b">
        <f>IF(LEN([manuell])=0,IFERROR([kw fine in title]*1,IFERROR(SUMPRODUCT(COUNTIF(IsDigits,MID([kw in desc],ROW($A$1:$A$150),1)))=LEN([kw in desc]),#N/A)),[manuell])</f>
        <v>0</v>
      </c>
      <c r="R3397" s="1" t="str">
        <f>IF([pos kw in title]&gt;0,MID(J3397,#REF!,4),IF([first '# in title]&gt;0,MID([title],[first '# in title],3),IF([first '# in title]&gt;0,MID([desc],#REF!,3),VLOOKUP([productid],$G$2:$R$1386,8))))</f>
        <v xml:space="preserve">42 </v>
      </c>
      <c r="S3397" s="1" t="e">
        <f>IF([kw in desc]=[kw rough in title],[kw in desc]*1,IFERROR(LEFT([kw_dirty],3)*1,IFERROR(LEFT([kw_dirty],2)*1,"n.a.")))</f>
        <v>#N/A</v>
      </c>
      <c r="T3397" s="1"/>
      <c r="U3397" s="1">
        <f>VLOOKUP(Tabelle1[[#This Row],[productid]],Tabelle2[#All],2,FALSE)</f>
        <v>42</v>
      </c>
    </row>
    <row r="3398" spans="1:21">
      <c r="A3398" t="s">
        <v>3042</v>
      </c>
      <c r="B3398">
        <v>1824</v>
      </c>
      <c r="C3398">
        <v>223861</v>
      </c>
      <c r="D3398" t="s">
        <v>5649</v>
      </c>
      <c r="E3398" t="s">
        <v>4063</v>
      </c>
      <c r="F3398">
        <v>18406</v>
      </c>
      <c r="G3398">
        <v>3725833</v>
      </c>
      <c r="H3398">
        <f t="shared" si="53"/>
        <v>0</v>
      </c>
      <c r="I3398">
        <f t="array" ref="I3398">MIN(IFERROR(FIND(IstNumbers,A3398),""))</f>
        <v>15</v>
      </c>
      <c r="J3398" s="1" t="e">
        <f>IF([first '# in title]&lt;[pos kw in title],MID([title],[pos kw in title]-6,6),#N/A)</f>
        <v>#N/A</v>
      </c>
      <c r="K3398" s="1" t="e">
        <f>IFERROR(MID(SUBSTITUTE([kw rough in title],",","."),FIND("(",[kw rough in title])+1,20),SUBSTITUTE(IFERROR(MID([kw rough in title],FIND(" ",[kw rough in title])+1,20),[kw rough in title]),",","."))</f>
        <v>#N/A</v>
      </c>
      <c r="L3398" s="1">
        <f>IFERROR(FIND("kW",[desc]),0)</f>
        <v>0</v>
      </c>
      <c r="M3398">
        <f t="array" ref="M3398">MIN(IFERROR(FIND(IstNumbers,E3398),""))</f>
        <v>25</v>
      </c>
      <c r="N3398" s="1" t="b">
        <f>IF([first '# in desc]&lt;[pos kw in desc],MID([desc],[pos kw in desc]-7,7))</f>
        <v>0</v>
      </c>
      <c r="O33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98" s="1" t="str">
        <f>TRIM(IF([first '# in desc]&lt;[pos kw in desc],MID([desc],[pos kw in desc]-6,6),FALSE))</f>
        <v>FALSCH</v>
      </c>
      <c r="Q3398" s="1" t="b">
        <f>IF(LEN([manuell])=0,IFERROR([kw fine in title]*1,IFERROR(SUMPRODUCT(COUNTIF(IsDigits,MID([kw in desc],ROW($A$1:$A$150),1)))=LEN([kw in desc]),#N/A)),[manuell])</f>
        <v>0</v>
      </c>
      <c r="R3398" s="1" t="str">
        <f>IF([pos kw in title]&gt;0,MID(J3398,#REF!,4),IF([first '# in title]&gt;0,MID([title],[first '# in title],3),IF([first '# in title]&gt;0,MID([desc],#REF!,3),VLOOKUP([productid],$G$2:$R$1386,8))))</f>
        <v xml:space="preserve">24 </v>
      </c>
      <c r="S3398" s="1" t="e">
        <f>IF([kw in desc]=[kw rough in title],[kw in desc]*1,IFERROR(LEFT([kw_dirty],3)*1,IFERROR(LEFT([kw_dirty],2)*1,"n.a.")))</f>
        <v>#N/A</v>
      </c>
      <c r="T3398" s="1"/>
      <c r="U3398" s="1" t="e">
        <f>VLOOKUP(Tabelle1[[#This Row],[productid]],Tabelle2[#All],2,FALSE)</f>
        <v>#N/A</v>
      </c>
    </row>
    <row r="3399" spans="1:21">
      <c r="A3399" t="s">
        <v>3042</v>
      </c>
      <c r="B3399">
        <v>1825</v>
      </c>
      <c r="C3399">
        <v>223861</v>
      </c>
      <c r="D3399" t="s">
        <v>5650</v>
      </c>
      <c r="E3399" t="s">
        <v>4588</v>
      </c>
      <c r="F3399">
        <v>18406</v>
      </c>
      <c r="G3399">
        <v>3725833</v>
      </c>
      <c r="H3399">
        <f t="shared" si="53"/>
        <v>0</v>
      </c>
      <c r="I3399">
        <f t="array" ref="I3399">MIN(IFERROR(FIND(IstNumbers,A3399),""))</f>
        <v>15</v>
      </c>
      <c r="J3399" s="1" t="e">
        <f>IF([first '# in title]&lt;[pos kw in title],MID([title],[pos kw in title]-6,6),#N/A)</f>
        <v>#N/A</v>
      </c>
      <c r="K3399" s="1" t="e">
        <f>IFERROR(MID(SUBSTITUTE([kw rough in title],",","."),FIND("(",[kw rough in title])+1,20),SUBSTITUTE(IFERROR(MID([kw rough in title],FIND(" ",[kw rough in title])+1,20),[kw rough in title]),",","."))</f>
        <v>#N/A</v>
      </c>
      <c r="L3399" s="1">
        <f>IFERROR(FIND("kW",[desc]),0)</f>
        <v>0</v>
      </c>
      <c r="M3399">
        <f t="array" ref="M3399">MIN(IFERROR(FIND(IstNumbers,E3399),""))</f>
        <v>25</v>
      </c>
      <c r="N3399" s="1" t="b">
        <f>IF([first '# in desc]&lt;[pos kw in desc],MID([desc],[pos kw in desc]-7,7))</f>
        <v>0</v>
      </c>
      <c r="O33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399" s="1" t="str">
        <f>TRIM(IF([first '# in desc]&lt;[pos kw in desc],MID([desc],[pos kw in desc]-6,6),FALSE))</f>
        <v>FALSCH</v>
      </c>
      <c r="Q3399" s="1" t="b">
        <f>IF(LEN([manuell])=0,IFERROR([kw fine in title]*1,IFERROR(SUMPRODUCT(COUNTIF(IsDigits,MID([kw in desc],ROW($A$1:$A$150),1)))=LEN([kw in desc]),#N/A)),[manuell])</f>
        <v>0</v>
      </c>
      <c r="R3399" s="1" t="str">
        <f>IF([pos kw in title]&gt;0,MID(J3399,#REF!,4),IF([first '# in title]&gt;0,MID([title],[first '# in title],3),IF([first '# in title]&gt;0,MID([desc],#REF!,3),VLOOKUP([productid],$G$2:$R$1386,8))))</f>
        <v xml:space="preserve">24 </v>
      </c>
      <c r="S3399" s="1" t="e">
        <f>IF([kw in desc]=[kw rough in title],[kw in desc]*1,IFERROR(LEFT([kw_dirty],3)*1,IFERROR(LEFT([kw_dirty],2)*1,"n.a.")))</f>
        <v>#N/A</v>
      </c>
      <c r="T3399" s="1"/>
      <c r="U3399" s="1" t="e">
        <f>VLOOKUP(Tabelle1[[#This Row],[productid]],Tabelle2[#All],2,FALSE)</f>
        <v>#N/A</v>
      </c>
    </row>
    <row r="3400" spans="1:21">
      <c r="A3400" t="s">
        <v>3042</v>
      </c>
      <c r="B3400">
        <v>1825</v>
      </c>
      <c r="C3400">
        <v>223861</v>
      </c>
      <c r="D3400" t="s">
        <v>5651</v>
      </c>
      <c r="E3400" t="s">
        <v>4588</v>
      </c>
      <c r="F3400">
        <v>18406</v>
      </c>
      <c r="G3400">
        <v>3725833</v>
      </c>
      <c r="H3400">
        <f t="shared" si="53"/>
        <v>0</v>
      </c>
      <c r="I3400">
        <f t="array" ref="I3400">MIN(IFERROR(FIND(IstNumbers,A3400),""))</f>
        <v>15</v>
      </c>
      <c r="J3400" s="1" t="e">
        <f>IF([first '# in title]&lt;[pos kw in title],MID([title],[pos kw in title]-6,6),#N/A)</f>
        <v>#N/A</v>
      </c>
      <c r="K3400" s="1" t="e">
        <f>IFERROR(MID(SUBSTITUTE([kw rough in title],",","."),FIND("(",[kw rough in title])+1,20),SUBSTITUTE(IFERROR(MID([kw rough in title],FIND(" ",[kw rough in title])+1,20),[kw rough in title]),",","."))</f>
        <v>#N/A</v>
      </c>
      <c r="L3400" s="1">
        <f>IFERROR(FIND("kW",[desc]),0)</f>
        <v>0</v>
      </c>
      <c r="M3400">
        <f t="array" ref="M3400">MIN(IFERROR(FIND(IstNumbers,E3400),""))</f>
        <v>25</v>
      </c>
      <c r="N3400" s="1" t="b">
        <f>IF([first '# in desc]&lt;[pos kw in desc],MID([desc],[pos kw in desc]-7,7))</f>
        <v>0</v>
      </c>
      <c r="O34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0" s="1" t="str">
        <f>TRIM(IF([first '# in desc]&lt;[pos kw in desc],MID([desc],[pos kw in desc]-6,6),FALSE))</f>
        <v>FALSCH</v>
      </c>
      <c r="Q3400" s="1" t="b">
        <f>IF(LEN([manuell])=0,IFERROR([kw fine in title]*1,IFERROR(SUMPRODUCT(COUNTIF(IsDigits,MID([kw in desc],ROW($A$1:$A$150),1)))=LEN([kw in desc]),#N/A)),[manuell])</f>
        <v>0</v>
      </c>
      <c r="R3400" s="1" t="str">
        <f>IF([pos kw in title]&gt;0,MID(J3400,#REF!,4),IF([first '# in title]&gt;0,MID([title],[first '# in title],3),IF([first '# in title]&gt;0,MID([desc],#REF!,3),VLOOKUP([productid],$G$2:$R$1386,8))))</f>
        <v xml:space="preserve">24 </v>
      </c>
      <c r="S3400" s="1" t="e">
        <f>IF([kw in desc]=[kw rough in title],[kw in desc]*1,IFERROR(LEFT([kw_dirty],3)*1,IFERROR(LEFT([kw_dirty],2)*1,"n.a.")))</f>
        <v>#N/A</v>
      </c>
      <c r="T3400" s="1"/>
      <c r="U3400" s="1" t="e">
        <f>VLOOKUP(Tabelle1[[#This Row],[productid]],Tabelle2[#All],2,FALSE)</f>
        <v>#N/A</v>
      </c>
    </row>
    <row r="3401" spans="1:21">
      <c r="A3401" t="s">
        <v>3042</v>
      </c>
      <c r="B3401">
        <v>1825</v>
      </c>
      <c r="C3401">
        <v>223861</v>
      </c>
      <c r="D3401" t="s">
        <v>5652</v>
      </c>
      <c r="E3401" t="s">
        <v>5413</v>
      </c>
      <c r="F3401">
        <v>18406</v>
      </c>
      <c r="G3401">
        <v>3725833</v>
      </c>
      <c r="H3401">
        <f t="shared" si="53"/>
        <v>0</v>
      </c>
      <c r="I3401">
        <f t="array" ref="I3401">MIN(IFERROR(FIND(IstNumbers,A3401),""))</f>
        <v>15</v>
      </c>
      <c r="J3401" s="1" t="e">
        <f>IF([first '# in title]&lt;[pos kw in title],MID([title],[pos kw in title]-6,6),#N/A)</f>
        <v>#N/A</v>
      </c>
      <c r="K3401" s="1" t="e">
        <f>IFERROR(MID(SUBSTITUTE([kw rough in title],",","."),FIND("(",[kw rough in title])+1,20),SUBSTITUTE(IFERROR(MID([kw rough in title],FIND(" ",[kw rough in title])+1,20),[kw rough in title]),",","."))</f>
        <v>#N/A</v>
      </c>
      <c r="L3401" s="1">
        <f>IFERROR(FIND("kW",[desc]),0)</f>
        <v>0</v>
      </c>
      <c r="M3401">
        <f t="array" ref="M3401">MIN(IFERROR(FIND(IstNumbers,E3401),""))</f>
        <v>25</v>
      </c>
      <c r="N3401" s="1" t="b">
        <f>IF([first '# in desc]&lt;[pos kw in desc],MID([desc],[pos kw in desc]-7,7))</f>
        <v>0</v>
      </c>
      <c r="O34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1" s="1" t="str">
        <f>TRIM(IF([first '# in desc]&lt;[pos kw in desc],MID([desc],[pos kw in desc]-6,6),FALSE))</f>
        <v>FALSCH</v>
      </c>
      <c r="Q3401" s="1" t="b">
        <f>IF(LEN([manuell])=0,IFERROR([kw fine in title]*1,IFERROR(SUMPRODUCT(COUNTIF(IsDigits,MID([kw in desc],ROW($A$1:$A$150),1)))=LEN([kw in desc]),#N/A)),[manuell])</f>
        <v>0</v>
      </c>
      <c r="R3401" s="1" t="str">
        <f>IF([pos kw in title]&gt;0,MID(J3401,#REF!,4),IF([first '# in title]&gt;0,MID([title],[first '# in title],3),IF([first '# in title]&gt;0,MID([desc],#REF!,3),VLOOKUP([productid],$G$2:$R$1386,8))))</f>
        <v xml:space="preserve">24 </v>
      </c>
      <c r="S3401" s="1" t="e">
        <f>IF([kw in desc]=[kw rough in title],[kw in desc]*1,IFERROR(LEFT([kw_dirty],3)*1,IFERROR(LEFT([kw_dirty],2)*1,"n.a.")))</f>
        <v>#N/A</v>
      </c>
      <c r="T3401" s="1"/>
      <c r="U3401" s="1" t="e">
        <f>VLOOKUP(Tabelle1[[#This Row],[productid]],Tabelle2[#All],2,FALSE)</f>
        <v>#N/A</v>
      </c>
    </row>
    <row r="3402" spans="1:21">
      <c r="A3402" t="s">
        <v>3042</v>
      </c>
      <c r="B3402">
        <v>1825</v>
      </c>
      <c r="C3402">
        <v>223861</v>
      </c>
      <c r="D3402" t="s">
        <v>5653</v>
      </c>
      <c r="E3402" t="s">
        <v>5413</v>
      </c>
      <c r="F3402">
        <v>18406</v>
      </c>
      <c r="G3402">
        <v>3725833</v>
      </c>
      <c r="H3402">
        <f t="shared" si="53"/>
        <v>0</v>
      </c>
      <c r="I3402">
        <f t="array" ref="I3402">MIN(IFERROR(FIND(IstNumbers,A3402),""))</f>
        <v>15</v>
      </c>
      <c r="J3402" s="1" t="e">
        <f>IF([first '# in title]&lt;[pos kw in title],MID([title],[pos kw in title]-6,6),#N/A)</f>
        <v>#N/A</v>
      </c>
      <c r="K3402" s="1" t="e">
        <f>IFERROR(MID(SUBSTITUTE([kw rough in title],",","."),FIND("(",[kw rough in title])+1,20),SUBSTITUTE(IFERROR(MID([kw rough in title],FIND(" ",[kw rough in title])+1,20),[kw rough in title]),",","."))</f>
        <v>#N/A</v>
      </c>
      <c r="L3402" s="1">
        <f>IFERROR(FIND("kW",[desc]),0)</f>
        <v>0</v>
      </c>
      <c r="M3402">
        <f t="array" ref="M3402">MIN(IFERROR(FIND(IstNumbers,E3402),""))</f>
        <v>25</v>
      </c>
      <c r="N3402" s="1" t="b">
        <f>IF([first '# in desc]&lt;[pos kw in desc],MID([desc],[pos kw in desc]-7,7))</f>
        <v>0</v>
      </c>
      <c r="O34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2" s="1" t="str">
        <f>TRIM(IF([first '# in desc]&lt;[pos kw in desc],MID([desc],[pos kw in desc]-6,6),FALSE))</f>
        <v>FALSCH</v>
      </c>
      <c r="Q3402" s="1" t="b">
        <f>IF(LEN([manuell])=0,IFERROR([kw fine in title]*1,IFERROR(SUMPRODUCT(COUNTIF(IsDigits,MID([kw in desc],ROW($A$1:$A$150),1)))=LEN([kw in desc]),#N/A)),[manuell])</f>
        <v>0</v>
      </c>
      <c r="R3402" s="1" t="str">
        <f>IF([pos kw in title]&gt;0,MID(J3402,#REF!,4),IF([first '# in title]&gt;0,MID([title],[first '# in title],3),IF([first '# in title]&gt;0,MID([desc],#REF!,3),VLOOKUP([productid],$G$2:$R$1386,8))))</f>
        <v xml:space="preserve">24 </v>
      </c>
      <c r="S3402" s="1" t="e">
        <f>IF([kw in desc]=[kw rough in title],[kw in desc]*1,IFERROR(LEFT([kw_dirty],3)*1,IFERROR(LEFT([kw_dirty],2)*1,"n.a.")))</f>
        <v>#N/A</v>
      </c>
      <c r="T3402" s="1"/>
      <c r="U3402" s="1" t="e">
        <f>VLOOKUP(Tabelle1[[#This Row],[productid]],Tabelle2[#All],2,FALSE)</f>
        <v>#N/A</v>
      </c>
    </row>
    <row r="3403" spans="1:21">
      <c r="A3403" t="s">
        <v>165</v>
      </c>
      <c r="B3403">
        <v>2584</v>
      </c>
      <c r="C3403">
        <v>289859</v>
      </c>
      <c r="D3403" t="s">
        <v>5654</v>
      </c>
      <c r="E3403" t="s">
        <v>5655</v>
      </c>
      <c r="F3403">
        <v>18406</v>
      </c>
      <c r="G3403">
        <v>2286143</v>
      </c>
      <c r="H3403">
        <f t="shared" si="53"/>
        <v>0</v>
      </c>
      <c r="I3403">
        <f t="array" ref="I3403">MIN(IFERROR(FIND(IstNumbers,A3403),""))</f>
        <v>29</v>
      </c>
      <c r="J3403" s="1" t="e">
        <f>IF([first '# in title]&lt;[pos kw in title],MID([title],[pos kw in title]-6,6),#N/A)</f>
        <v>#N/A</v>
      </c>
      <c r="K3403" s="1" t="e">
        <f>IFERROR(MID(SUBSTITUTE([kw rough in title],",","."),FIND("(",[kw rough in title])+1,20),SUBSTITUTE(IFERROR(MID([kw rough in title],FIND(" ",[kw rough in title])+1,20),[kw rough in title]),",","."))</f>
        <v>#N/A</v>
      </c>
      <c r="L3403" s="1">
        <f>IFERROR(FIND("kW",[desc]),0)</f>
        <v>0</v>
      </c>
      <c r="M3403">
        <f t="array" ref="M3403">MIN(IFERROR(FIND(IstNumbers,E3403),""))</f>
        <v>33</v>
      </c>
      <c r="N3403" s="1" t="b">
        <f>IF([first '# in desc]&lt;[pos kw in desc],MID([desc],[pos kw in desc]-7,7))</f>
        <v>0</v>
      </c>
      <c r="O34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3" s="1" t="str">
        <f>TRIM(IF([first '# in desc]&lt;[pos kw in desc],MID([desc],[pos kw in desc]-6,6),FALSE))</f>
        <v>FALSCH</v>
      </c>
      <c r="Q3403" s="1" t="b">
        <f>IF(LEN([manuell])=0,IFERROR([kw fine in title]*1,IFERROR(SUMPRODUCT(COUNTIF(IsDigits,MID([kw in desc],ROW($A$1:$A$150),1)))=LEN([kw in desc]),#N/A)),[manuell])</f>
        <v>0</v>
      </c>
      <c r="R3403" s="1" t="str">
        <f>IF([pos kw in title]&gt;0,MID(J3403,#REF!,4),IF([first '# in title]&gt;0,MID([title],[first '# in title],3),IF([first '# in title]&gt;0,MID([desc],#REF!,3),VLOOKUP([productid],$G$2:$R$1386,8))))</f>
        <v>146</v>
      </c>
      <c r="S3403" s="1" t="e">
        <f>IF([kw in desc]=[kw rough in title],[kw in desc]*1,IFERROR(LEFT([kw_dirty],3)*1,IFERROR(LEFT([kw_dirty],2)*1,"n.a.")))</f>
        <v>#N/A</v>
      </c>
      <c r="T3403" s="1"/>
      <c r="U3403" s="1" t="e">
        <f>VLOOKUP(Tabelle1[[#This Row],[productid]],Tabelle2[#All],2,FALSE)</f>
        <v>#N/A</v>
      </c>
    </row>
    <row r="3404" spans="1:21">
      <c r="A3404" t="s">
        <v>165</v>
      </c>
      <c r="B3404">
        <v>2589</v>
      </c>
      <c r="C3404">
        <v>289859</v>
      </c>
      <c r="D3404" t="s">
        <v>5656</v>
      </c>
      <c r="E3404" t="s">
        <v>5657</v>
      </c>
      <c r="F3404">
        <v>18406</v>
      </c>
      <c r="G3404">
        <v>2286143</v>
      </c>
      <c r="H3404">
        <f t="shared" si="53"/>
        <v>0</v>
      </c>
      <c r="I3404">
        <f t="array" ref="I3404">MIN(IFERROR(FIND(IstNumbers,A3404),""))</f>
        <v>29</v>
      </c>
      <c r="J3404" s="1" t="e">
        <f>IF([first '# in title]&lt;[pos kw in title],MID([title],[pos kw in title]-6,6),#N/A)</f>
        <v>#N/A</v>
      </c>
      <c r="K3404" s="1" t="e">
        <f>IFERROR(MID(SUBSTITUTE([kw rough in title],",","."),FIND("(",[kw rough in title])+1,20),SUBSTITUTE(IFERROR(MID([kw rough in title],FIND(" ",[kw rough in title])+1,20),[kw rough in title]),",","."))</f>
        <v>#N/A</v>
      </c>
      <c r="L3404" s="1">
        <f>IFERROR(FIND("kW",[desc]),0)</f>
        <v>0</v>
      </c>
      <c r="M3404">
        <f t="array" ref="M3404">MIN(IFERROR(FIND(IstNumbers,E3404),""))</f>
        <v>33</v>
      </c>
      <c r="N3404" s="1" t="b">
        <f>IF([first '# in desc]&lt;[pos kw in desc],MID([desc],[pos kw in desc]-7,7))</f>
        <v>0</v>
      </c>
      <c r="O34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4" s="1" t="str">
        <f>TRIM(IF([first '# in desc]&lt;[pos kw in desc],MID([desc],[pos kw in desc]-6,6),FALSE))</f>
        <v>FALSCH</v>
      </c>
      <c r="Q3404" s="1" t="b">
        <f>IF(LEN([manuell])=0,IFERROR([kw fine in title]*1,IFERROR(SUMPRODUCT(COUNTIF(IsDigits,MID([kw in desc],ROW($A$1:$A$150),1)))=LEN([kw in desc]),#N/A)),[manuell])</f>
        <v>0</v>
      </c>
      <c r="R3404" s="1" t="str">
        <f>IF([pos kw in title]&gt;0,MID(J3404,#REF!,4),IF([first '# in title]&gt;0,MID([title],[first '# in title],3),IF([first '# in title]&gt;0,MID([desc],#REF!,3),VLOOKUP([productid],$G$2:$R$1386,8))))</f>
        <v>146</v>
      </c>
      <c r="S3404" s="1" t="e">
        <f>IF([kw in desc]=[kw rough in title],[kw in desc]*1,IFERROR(LEFT([kw_dirty],3)*1,IFERROR(LEFT([kw_dirty],2)*1,"n.a.")))</f>
        <v>#N/A</v>
      </c>
      <c r="T3404" s="1"/>
      <c r="U3404" s="1" t="e">
        <f>VLOOKUP(Tabelle1[[#This Row],[productid]],Tabelle2[#All],2,FALSE)</f>
        <v>#N/A</v>
      </c>
    </row>
    <row r="3405" spans="1:21">
      <c r="A3405" t="s">
        <v>165</v>
      </c>
      <c r="B3405">
        <v>2589</v>
      </c>
      <c r="C3405">
        <v>289859</v>
      </c>
      <c r="D3405" t="s">
        <v>5658</v>
      </c>
      <c r="E3405" t="s">
        <v>5659</v>
      </c>
      <c r="F3405">
        <v>18406</v>
      </c>
      <c r="G3405">
        <v>2286143</v>
      </c>
      <c r="H3405">
        <f t="shared" si="53"/>
        <v>0</v>
      </c>
      <c r="I3405">
        <f t="array" ref="I3405">MIN(IFERROR(FIND(IstNumbers,A3405),""))</f>
        <v>29</v>
      </c>
      <c r="J3405" s="1" t="e">
        <f>IF([first '# in title]&lt;[pos kw in title],MID([title],[pos kw in title]-6,6),#N/A)</f>
        <v>#N/A</v>
      </c>
      <c r="K3405" s="1" t="e">
        <f>IFERROR(MID(SUBSTITUTE([kw rough in title],",","."),FIND("(",[kw rough in title])+1,20),SUBSTITUTE(IFERROR(MID([kw rough in title],FIND(" ",[kw rough in title])+1,20),[kw rough in title]),",","."))</f>
        <v>#N/A</v>
      </c>
      <c r="L3405" s="1">
        <f>IFERROR(FIND("kW",[desc]),0)</f>
        <v>0</v>
      </c>
      <c r="M3405">
        <f t="array" ref="M3405">MIN(IFERROR(FIND(IstNumbers,E3405),""))</f>
        <v>33</v>
      </c>
      <c r="N3405" s="1" t="b">
        <f>IF([first '# in desc]&lt;[pos kw in desc],MID([desc],[pos kw in desc]-7,7))</f>
        <v>0</v>
      </c>
      <c r="O34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5" s="1" t="str">
        <f>TRIM(IF([first '# in desc]&lt;[pos kw in desc],MID([desc],[pos kw in desc]-6,6),FALSE))</f>
        <v>FALSCH</v>
      </c>
      <c r="Q3405" s="1" t="b">
        <f>IF(LEN([manuell])=0,IFERROR([kw fine in title]*1,IFERROR(SUMPRODUCT(COUNTIF(IsDigits,MID([kw in desc],ROW($A$1:$A$150),1)))=LEN([kw in desc]),#N/A)),[manuell])</f>
        <v>0</v>
      </c>
      <c r="R3405" s="1" t="str">
        <f>IF([pos kw in title]&gt;0,MID(J3405,#REF!,4),IF([first '# in title]&gt;0,MID([title],[first '# in title],3),IF([first '# in title]&gt;0,MID([desc],#REF!,3),VLOOKUP([productid],$G$2:$R$1386,8))))</f>
        <v>146</v>
      </c>
      <c r="S3405" s="1" t="e">
        <f>IF([kw in desc]=[kw rough in title],[kw in desc]*1,IFERROR(LEFT([kw_dirty],3)*1,IFERROR(LEFT([kw_dirty],2)*1,"n.a.")))</f>
        <v>#N/A</v>
      </c>
      <c r="T3405" s="1"/>
      <c r="U3405" s="1" t="e">
        <f>VLOOKUP(Tabelle1[[#This Row],[productid]],Tabelle2[#All],2,FALSE)</f>
        <v>#N/A</v>
      </c>
    </row>
    <row r="3406" spans="1:21">
      <c r="A3406" t="s">
        <v>165</v>
      </c>
      <c r="B3406">
        <v>2593</v>
      </c>
      <c r="C3406">
        <v>289859</v>
      </c>
      <c r="D3406" t="s">
        <v>5660</v>
      </c>
      <c r="E3406" t="s">
        <v>5661</v>
      </c>
      <c r="F3406">
        <v>18406</v>
      </c>
      <c r="G3406">
        <v>2286143</v>
      </c>
      <c r="H3406">
        <f t="shared" si="53"/>
        <v>0</v>
      </c>
      <c r="I3406">
        <f t="array" ref="I3406">MIN(IFERROR(FIND(IstNumbers,A3406),""))</f>
        <v>29</v>
      </c>
      <c r="J3406" s="1" t="e">
        <f>IF([first '# in title]&lt;[pos kw in title],MID([title],[pos kw in title]-6,6),#N/A)</f>
        <v>#N/A</v>
      </c>
      <c r="K3406" s="1" t="e">
        <f>IFERROR(MID(SUBSTITUTE([kw rough in title],",","."),FIND("(",[kw rough in title])+1,20),SUBSTITUTE(IFERROR(MID([kw rough in title],FIND(" ",[kw rough in title])+1,20),[kw rough in title]),",","."))</f>
        <v>#N/A</v>
      </c>
      <c r="L3406" s="1">
        <f>IFERROR(FIND("kW",[desc]),0)</f>
        <v>0</v>
      </c>
      <c r="M3406">
        <f t="array" ref="M3406">MIN(IFERROR(FIND(IstNumbers,E3406),""))</f>
        <v>33</v>
      </c>
      <c r="N3406" s="1" t="b">
        <f>IF([first '# in desc]&lt;[pos kw in desc],MID([desc],[pos kw in desc]-7,7))</f>
        <v>0</v>
      </c>
      <c r="O34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6" s="1" t="str">
        <f>TRIM(IF([first '# in desc]&lt;[pos kw in desc],MID([desc],[pos kw in desc]-6,6),FALSE))</f>
        <v>FALSCH</v>
      </c>
      <c r="Q3406" s="1" t="b">
        <f>IF(LEN([manuell])=0,IFERROR([kw fine in title]*1,IFERROR(SUMPRODUCT(COUNTIF(IsDigits,MID([kw in desc],ROW($A$1:$A$150),1)))=LEN([kw in desc]),#N/A)),[manuell])</f>
        <v>0</v>
      </c>
      <c r="R3406" s="1" t="str">
        <f>IF([pos kw in title]&gt;0,MID(J3406,#REF!,4),IF([first '# in title]&gt;0,MID([title],[first '# in title],3),IF([first '# in title]&gt;0,MID([desc],#REF!,3),VLOOKUP([productid],$G$2:$R$1386,8))))</f>
        <v>146</v>
      </c>
      <c r="S3406" s="1" t="e">
        <f>IF([kw in desc]=[kw rough in title],[kw in desc]*1,IFERROR(LEFT([kw_dirty],3)*1,IFERROR(LEFT([kw_dirty],2)*1,"n.a.")))</f>
        <v>#N/A</v>
      </c>
      <c r="T3406" s="1"/>
      <c r="U3406" s="1" t="e">
        <f>VLOOKUP(Tabelle1[[#This Row],[productid]],Tabelle2[#All],2,FALSE)</f>
        <v>#N/A</v>
      </c>
    </row>
    <row r="3407" spans="1:21">
      <c r="A3407" t="s">
        <v>165</v>
      </c>
      <c r="B3407">
        <v>2593</v>
      </c>
      <c r="C3407">
        <v>289859</v>
      </c>
      <c r="D3407" t="s">
        <v>5662</v>
      </c>
      <c r="E3407" t="s">
        <v>5663</v>
      </c>
      <c r="F3407">
        <v>18406</v>
      </c>
      <c r="G3407">
        <v>2286143</v>
      </c>
      <c r="H3407">
        <f t="shared" si="53"/>
        <v>0</v>
      </c>
      <c r="I3407">
        <f t="array" ref="I3407">MIN(IFERROR(FIND(IstNumbers,A3407),""))</f>
        <v>29</v>
      </c>
      <c r="J3407" s="1" t="e">
        <f>IF([first '# in title]&lt;[pos kw in title],MID([title],[pos kw in title]-6,6),#N/A)</f>
        <v>#N/A</v>
      </c>
      <c r="K3407" s="1" t="e">
        <f>IFERROR(MID(SUBSTITUTE([kw rough in title],",","."),FIND("(",[kw rough in title])+1,20),SUBSTITUTE(IFERROR(MID([kw rough in title],FIND(" ",[kw rough in title])+1,20),[kw rough in title]),",","."))</f>
        <v>#N/A</v>
      </c>
      <c r="L3407" s="1">
        <f>IFERROR(FIND("kW",[desc]),0)</f>
        <v>0</v>
      </c>
      <c r="M3407">
        <f t="array" ref="M3407">MIN(IFERROR(FIND(IstNumbers,E3407),""))</f>
        <v>33</v>
      </c>
      <c r="N3407" s="1" t="b">
        <f>IF([first '# in desc]&lt;[pos kw in desc],MID([desc],[pos kw in desc]-7,7))</f>
        <v>0</v>
      </c>
      <c r="O34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7" s="1" t="str">
        <f>TRIM(IF([first '# in desc]&lt;[pos kw in desc],MID([desc],[pos kw in desc]-6,6),FALSE))</f>
        <v>FALSCH</v>
      </c>
      <c r="Q3407" s="1" t="b">
        <f>IF(LEN([manuell])=0,IFERROR([kw fine in title]*1,IFERROR(SUMPRODUCT(COUNTIF(IsDigits,MID([kw in desc],ROW($A$1:$A$150),1)))=LEN([kw in desc]),#N/A)),[manuell])</f>
        <v>0</v>
      </c>
      <c r="R3407" s="1" t="str">
        <f>IF([pos kw in title]&gt;0,MID(J3407,#REF!,4),IF([first '# in title]&gt;0,MID([title],[first '# in title],3),IF([first '# in title]&gt;0,MID([desc],#REF!,3),VLOOKUP([productid],$G$2:$R$1386,8))))</f>
        <v>146</v>
      </c>
      <c r="S3407" s="1" t="e">
        <f>IF([kw in desc]=[kw rough in title],[kw in desc]*1,IFERROR(LEFT([kw_dirty],3)*1,IFERROR(LEFT([kw_dirty],2)*1,"n.a.")))</f>
        <v>#N/A</v>
      </c>
      <c r="T3407" s="1"/>
      <c r="U3407" s="1" t="e">
        <f>VLOOKUP(Tabelle1[[#This Row],[productid]],Tabelle2[#All],2,FALSE)</f>
        <v>#N/A</v>
      </c>
    </row>
    <row r="3408" spans="1:21" hidden="1">
      <c r="A3408" t="s">
        <v>5664</v>
      </c>
      <c r="B3408">
        <v>2434</v>
      </c>
      <c r="C3408">
        <v>289859</v>
      </c>
      <c r="D3408" t="s">
        <v>5665</v>
      </c>
      <c r="E3408" t="s">
        <v>5390</v>
      </c>
      <c r="F3408">
        <v>18406</v>
      </c>
      <c r="G3408">
        <v>1219746</v>
      </c>
      <c r="H3408">
        <f t="shared" si="53"/>
        <v>27</v>
      </c>
      <c r="I3408">
        <f t="array" ref="I3408">MIN(IFERROR(FIND(IstNumbers,A3408),""))</f>
        <v>24</v>
      </c>
      <c r="J3408" s="1" t="str">
        <f>IF([first '# in title]&lt;[pos kw in title],MID([title],[pos kw in title]-6,6),#N/A)</f>
        <v xml:space="preserve">rt 16 </v>
      </c>
      <c r="K340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08" s="1">
        <f>IFERROR(FIND("kW",[desc]),0)</f>
        <v>71</v>
      </c>
      <c r="M3408">
        <f t="array" ref="M3408">MIN(IFERROR(FIND(IstNumbers,E3408),""))</f>
        <v>29</v>
      </c>
      <c r="N3408" s="1" t="str">
        <f>IF([first '# in desc]&lt;[pos kw in desc],MID([desc],[pos kw in desc]-7,7))</f>
        <v xml:space="preserve">­me 16 </v>
      </c>
      <c r="O340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08" s="1" t="str">
        <f>TRIM(IF([first '# in desc]&lt;[pos kw in desc],MID([desc],[pos kw in desc]-6,6),FALSE))</f>
        <v>me 16</v>
      </c>
      <c r="Q3408" s="1">
        <f>IF(LEN([manuell])=0,IFERROR([kw fine in title]*1,IFERROR(SUMPRODUCT(COUNTIF(IsDigits,MID([kw in desc],ROW($A$1:$A$150),1)))=LEN([kw in desc]),#N/A)),[manuell])</f>
        <v>16</v>
      </c>
      <c r="R3408" s="1" t="e">
        <f>IF([pos kw in title]&gt;0,MID(J3408,#REF!,4),IF([first '# in title]&gt;0,MID([title],[first '# in title],3),IF([first '# in title]&gt;0,MID([desc],#REF!,3),VLOOKUP([productid],$G$2:$R$1386,8))))</f>
        <v>#REF!</v>
      </c>
      <c r="S3408" s="1" t="str">
        <f>IF([kw in desc]=[kw rough in title],[kw in desc]*1,IFERROR(LEFT([kw_dirty],3)*1,IFERROR(LEFT([kw_dirty],2)*1,"n.a.")))</f>
        <v>n.a.</v>
      </c>
      <c r="T3408" s="1"/>
      <c r="U3408" s="1">
        <f>VLOOKUP(Tabelle1[[#This Row],[productid]],Tabelle2[#All],2,FALSE)</f>
        <v>16</v>
      </c>
    </row>
    <row r="3409" spans="1:21">
      <c r="A3409" t="s">
        <v>165</v>
      </c>
      <c r="B3409">
        <v>2598</v>
      </c>
      <c r="C3409">
        <v>289859</v>
      </c>
      <c r="D3409" t="s">
        <v>5666</v>
      </c>
      <c r="E3409" t="s">
        <v>5667</v>
      </c>
      <c r="F3409">
        <v>18406</v>
      </c>
      <c r="G3409">
        <v>2286143</v>
      </c>
      <c r="H3409">
        <f t="shared" si="53"/>
        <v>0</v>
      </c>
      <c r="I3409">
        <f t="array" ref="I3409">MIN(IFERROR(FIND(IstNumbers,A3409),""))</f>
        <v>29</v>
      </c>
      <c r="J3409" s="1" t="e">
        <f>IF([first '# in title]&lt;[pos kw in title],MID([title],[pos kw in title]-6,6),#N/A)</f>
        <v>#N/A</v>
      </c>
      <c r="K3409" s="1" t="e">
        <f>IFERROR(MID(SUBSTITUTE([kw rough in title],",","."),FIND("(",[kw rough in title])+1,20),SUBSTITUTE(IFERROR(MID([kw rough in title],FIND(" ",[kw rough in title])+1,20),[kw rough in title]),",","."))</f>
        <v>#N/A</v>
      </c>
      <c r="L3409" s="1">
        <f>IFERROR(FIND("kW",[desc]),0)</f>
        <v>0</v>
      </c>
      <c r="M3409">
        <f t="array" ref="M3409">MIN(IFERROR(FIND(IstNumbers,E3409),""))</f>
        <v>33</v>
      </c>
      <c r="N3409" s="1" t="b">
        <f>IF([first '# in desc]&lt;[pos kw in desc],MID([desc],[pos kw in desc]-7,7))</f>
        <v>0</v>
      </c>
      <c r="O34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09" s="1" t="str">
        <f>TRIM(IF([first '# in desc]&lt;[pos kw in desc],MID([desc],[pos kw in desc]-6,6),FALSE))</f>
        <v>FALSCH</v>
      </c>
      <c r="Q3409" s="1" t="b">
        <f>IF(LEN([manuell])=0,IFERROR([kw fine in title]*1,IFERROR(SUMPRODUCT(COUNTIF(IsDigits,MID([kw in desc],ROW($A$1:$A$150),1)))=LEN([kw in desc]),#N/A)),[manuell])</f>
        <v>0</v>
      </c>
      <c r="R3409" s="1" t="str">
        <f>IF([pos kw in title]&gt;0,MID(J3409,#REF!,4),IF([first '# in title]&gt;0,MID([title],[first '# in title],3),IF([first '# in title]&gt;0,MID([desc],#REF!,3),VLOOKUP([productid],$G$2:$R$1386,8))))</f>
        <v>146</v>
      </c>
      <c r="S3409" s="1" t="e">
        <f>IF([kw in desc]=[kw rough in title],[kw in desc]*1,IFERROR(LEFT([kw_dirty],3)*1,IFERROR(LEFT([kw_dirty],2)*1,"n.a.")))</f>
        <v>#N/A</v>
      </c>
      <c r="T3409" s="1"/>
      <c r="U3409" s="1" t="e">
        <f>VLOOKUP(Tabelle1[[#This Row],[productid]],Tabelle2[#All],2,FALSE)</f>
        <v>#N/A</v>
      </c>
    </row>
    <row r="3410" spans="1:21" hidden="1">
      <c r="A3410" t="s">
        <v>5664</v>
      </c>
      <c r="B3410">
        <v>2434</v>
      </c>
      <c r="C3410">
        <v>289859</v>
      </c>
      <c r="D3410" t="s">
        <v>5668</v>
      </c>
      <c r="E3410" t="s">
        <v>5371</v>
      </c>
      <c r="F3410">
        <v>18406</v>
      </c>
      <c r="G3410">
        <v>1219746</v>
      </c>
      <c r="H3410">
        <f t="shared" si="53"/>
        <v>27</v>
      </c>
      <c r="I3410">
        <f t="array" ref="I3410">MIN(IFERROR(FIND(IstNumbers,A3410),""))</f>
        <v>24</v>
      </c>
      <c r="J3410" s="1" t="str">
        <f>IF([first '# in title]&lt;[pos kw in title],MID([title],[pos kw in title]-6,6),#N/A)</f>
        <v xml:space="preserve">rt 16 </v>
      </c>
      <c r="K341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10" s="1">
        <f>IFERROR(FIND("kW",[desc]),0)</f>
        <v>71</v>
      </c>
      <c r="M3410">
        <f t="array" ref="M3410">MIN(IFERROR(FIND(IstNumbers,E3410),""))</f>
        <v>29</v>
      </c>
      <c r="N3410" s="1" t="str">
        <f>IF([first '# in desc]&lt;[pos kw in desc],MID([desc],[pos kw in desc]-7,7))</f>
        <v xml:space="preserve">­me 16 </v>
      </c>
      <c r="O341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10" s="1" t="str">
        <f>TRIM(IF([first '# in desc]&lt;[pos kw in desc],MID([desc],[pos kw in desc]-6,6),FALSE))</f>
        <v>me 16</v>
      </c>
      <c r="Q3410" s="1">
        <f>IF(LEN([manuell])=0,IFERROR([kw fine in title]*1,IFERROR(SUMPRODUCT(COUNTIF(IsDigits,MID([kw in desc],ROW($A$1:$A$150),1)))=LEN([kw in desc]),#N/A)),[manuell])</f>
        <v>16</v>
      </c>
      <c r="R3410" s="1" t="e">
        <f>IF([pos kw in title]&gt;0,MID(J3410,#REF!,4),IF([first '# in title]&gt;0,MID([title],[first '# in title],3),IF([first '# in title]&gt;0,MID([desc],#REF!,3),VLOOKUP([productid],$G$2:$R$1386,8))))</f>
        <v>#REF!</v>
      </c>
      <c r="S3410" s="1" t="str">
        <f>IF([kw in desc]=[kw rough in title],[kw in desc]*1,IFERROR(LEFT([kw_dirty],3)*1,IFERROR(LEFT([kw_dirty],2)*1,"n.a.")))</f>
        <v>n.a.</v>
      </c>
      <c r="T3410" s="1"/>
      <c r="U3410" s="1">
        <f>VLOOKUP(Tabelle1[[#This Row],[productid]],Tabelle2[#All],2,FALSE)</f>
        <v>16</v>
      </c>
    </row>
    <row r="3411" spans="1:21">
      <c r="A3411" t="s">
        <v>165</v>
      </c>
      <c r="B3411">
        <v>2599</v>
      </c>
      <c r="C3411">
        <v>289859</v>
      </c>
      <c r="D3411" t="s">
        <v>5669</v>
      </c>
      <c r="E3411" t="s">
        <v>5670</v>
      </c>
      <c r="F3411">
        <v>18406</v>
      </c>
      <c r="G3411">
        <v>2286143</v>
      </c>
      <c r="H3411">
        <f t="shared" si="53"/>
        <v>0</v>
      </c>
      <c r="I3411">
        <f t="array" ref="I3411">MIN(IFERROR(FIND(IstNumbers,A3411),""))</f>
        <v>29</v>
      </c>
      <c r="J3411" s="1" t="e">
        <f>IF([first '# in title]&lt;[pos kw in title],MID([title],[pos kw in title]-6,6),#N/A)</f>
        <v>#N/A</v>
      </c>
      <c r="K3411" s="1" t="e">
        <f>IFERROR(MID(SUBSTITUTE([kw rough in title],",","."),FIND("(",[kw rough in title])+1,20),SUBSTITUTE(IFERROR(MID([kw rough in title],FIND(" ",[kw rough in title])+1,20),[kw rough in title]),",","."))</f>
        <v>#N/A</v>
      </c>
      <c r="L3411" s="1">
        <f>IFERROR(FIND("kW",[desc]),0)</f>
        <v>0</v>
      </c>
      <c r="M3411">
        <f t="array" ref="M3411">MIN(IFERROR(FIND(IstNumbers,E3411),""))</f>
        <v>33</v>
      </c>
      <c r="N3411" s="1" t="b">
        <f>IF([first '# in desc]&lt;[pos kw in desc],MID([desc],[pos kw in desc]-7,7))</f>
        <v>0</v>
      </c>
      <c r="O34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11" s="1" t="str">
        <f>TRIM(IF([first '# in desc]&lt;[pos kw in desc],MID([desc],[pos kw in desc]-6,6),FALSE))</f>
        <v>FALSCH</v>
      </c>
      <c r="Q3411" s="1" t="b">
        <f>IF(LEN([manuell])=0,IFERROR([kw fine in title]*1,IFERROR(SUMPRODUCT(COUNTIF(IsDigits,MID([kw in desc],ROW($A$1:$A$150),1)))=LEN([kw in desc]),#N/A)),[manuell])</f>
        <v>0</v>
      </c>
      <c r="R3411" s="1" t="str">
        <f>IF([pos kw in title]&gt;0,MID(J3411,#REF!,4),IF([first '# in title]&gt;0,MID([title],[first '# in title],3),IF([first '# in title]&gt;0,MID([desc],#REF!,3),VLOOKUP([productid],$G$2:$R$1386,8))))</f>
        <v>146</v>
      </c>
      <c r="S3411" s="1" t="e">
        <f>IF([kw in desc]=[kw rough in title],[kw in desc]*1,IFERROR(LEFT([kw_dirty],3)*1,IFERROR(LEFT([kw_dirty],2)*1,"n.a.")))</f>
        <v>#N/A</v>
      </c>
      <c r="T3411" s="1"/>
      <c r="U3411" s="1" t="e">
        <f>VLOOKUP(Tabelle1[[#This Row],[productid]],Tabelle2[#All],2,FALSE)</f>
        <v>#N/A</v>
      </c>
    </row>
    <row r="3412" spans="1:21" hidden="1">
      <c r="A3412" t="s">
        <v>5664</v>
      </c>
      <c r="B3412">
        <v>2434</v>
      </c>
      <c r="C3412">
        <v>289859</v>
      </c>
      <c r="D3412" t="s">
        <v>5671</v>
      </c>
      <c r="E3412" t="s">
        <v>5384</v>
      </c>
      <c r="F3412">
        <v>18406</v>
      </c>
      <c r="G3412">
        <v>1219746</v>
      </c>
      <c r="H3412">
        <f t="shared" si="53"/>
        <v>27</v>
      </c>
      <c r="I3412">
        <f t="array" ref="I3412">MIN(IFERROR(FIND(IstNumbers,A3412),""))</f>
        <v>24</v>
      </c>
      <c r="J3412" s="1" t="str">
        <f>IF([first '# in title]&lt;[pos kw in title],MID([title],[pos kw in title]-6,6),#N/A)</f>
        <v xml:space="preserve">rt 16 </v>
      </c>
      <c r="K341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12" s="1">
        <f>IFERROR(FIND("kW",[desc]),0)</f>
        <v>71</v>
      </c>
      <c r="M3412">
        <f t="array" ref="M3412">MIN(IFERROR(FIND(IstNumbers,E3412),""))</f>
        <v>29</v>
      </c>
      <c r="N3412" s="1" t="str">
        <f>IF([first '# in desc]&lt;[pos kw in desc],MID([desc],[pos kw in desc]-7,7))</f>
        <v xml:space="preserve">­me 16 </v>
      </c>
      <c r="O341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12" s="1" t="str">
        <f>TRIM(IF([first '# in desc]&lt;[pos kw in desc],MID([desc],[pos kw in desc]-6,6),FALSE))</f>
        <v>me 16</v>
      </c>
      <c r="Q3412" s="1">
        <f>IF(LEN([manuell])=0,IFERROR([kw fine in title]*1,IFERROR(SUMPRODUCT(COUNTIF(IsDigits,MID([kw in desc],ROW($A$1:$A$150),1)))=LEN([kw in desc]),#N/A)),[manuell])</f>
        <v>16</v>
      </c>
      <c r="R3412" s="1" t="e">
        <f>IF([pos kw in title]&gt;0,MID(J3412,#REF!,4),IF([first '# in title]&gt;0,MID([title],[first '# in title],3),IF([first '# in title]&gt;0,MID([desc],#REF!,3),VLOOKUP([productid],$G$2:$R$1386,8))))</f>
        <v>#REF!</v>
      </c>
      <c r="S3412" s="1" t="str">
        <f>IF([kw in desc]=[kw rough in title],[kw in desc]*1,IFERROR(LEFT([kw_dirty],3)*1,IFERROR(LEFT([kw_dirty],2)*1,"n.a.")))</f>
        <v>n.a.</v>
      </c>
      <c r="T3412" s="1"/>
      <c r="U3412" s="1">
        <f>VLOOKUP(Tabelle1[[#This Row],[productid]],Tabelle2[#All],2,FALSE)</f>
        <v>16</v>
      </c>
    </row>
    <row r="3413" spans="1:21">
      <c r="A3413" t="s">
        <v>165</v>
      </c>
      <c r="B3413">
        <v>2602</v>
      </c>
      <c r="C3413">
        <v>289859</v>
      </c>
      <c r="D3413" t="s">
        <v>5672</v>
      </c>
      <c r="E3413" t="s">
        <v>5673</v>
      </c>
      <c r="F3413">
        <v>18406</v>
      </c>
      <c r="G3413">
        <v>2286143</v>
      </c>
      <c r="H3413">
        <f t="shared" si="53"/>
        <v>0</v>
      </c>
      <c r="I3413">
        <f t="array" ref="I3413">MIN(IFERROR(FIND(IstNumbers,A3413),""))</f>
        <v>29</v>
      </c>
      <c r="J3413" s="1" t="e">
        <f>IF([first '# in title]&lt;[pos kw in title],MID([title],[pos kw in title]-6,6),#N/A)</f>
        <v>#N/A</v>
      </c>
      <c r="K3413" s="1" t="e">
        <f>IFERROR(MID(SUBSTITUTE([kw rough in title],",","."),FIND("(",[kw rough in title])+1,20),SUBSTITUTE(IFERROR(MID([kw rough in title],FIND(" ",[kw rough in title])+1,20),[kw rough in title]),",","."))</f>
        <v>#N/A</v>
      </c>
      <c r="L3413" s="1">
        <f>IFERROR(FIND("kW",[desc]),0)</f>
        <v>0</v>
      </c>
      <c r="M3413">
        <f t="array" ref="M3413">MIN(IFERROR(FIND(IstNumbers,E3413),""))</f>
        <v>33</v>
      </c>
      <c r="N3413" s="1" t="b">
        <f>IF([first '# in desc]&lt;[pos kw in desc],MID([desc],[pos kw in desc]-7,7))</f>
        <v>0</v>
      </c>
      <c r="O34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13" s="1" t="str">
        <f>TRIM(IF([first '# in desc]&lt;[pos kw in desc],MID([desc],[pos kw in desc]-6,6),FALSE))</f>
        <v>FALSCH</v>
      </c>
      <c r="Q3413" s="1" t="b">
        <f>IF(LEN([manuell])=0,IFERROR([kw fine in title]*1,IFERROR(SUMPRODUCT(COUNTIF(IsDigits,MID([kw in desc],ROW($A$1:$A$150),1)))=LEN([kw in desc]),#N/A)),[manuell])</f>
        <v>0</v>
      </c>
      <c r="R3413" s="1" t="str">
        <f>IF([pos kw in title]&gt;0,MID(J3413,#REF!,4),IF([first '# in title]&gt;0,MID([title],[first '# in title],3),IF([first '# in title]&gt;0,MID([desc],#REF!,3),VLOOKUP([productid],$G$2:$R$1386,8))))</f>
        <v>146</v>
      </c>
      <c r="S3413" s="1" t="e">
        <f>IF([kw in desc]=[kw rough in title],[kw in desc]*1,IFERROR(LEFT([kw_dirty],3)*1,IFERROR(LEFT([kw_dirty],2)*1,"n.a.")))</f>
        <v>#N/A</v>
      </c>
      <c r="T3413" s="1"/>
      <c r="U3413" s="1" t="e">
        <f>VLOOKUP(Tabelle1[[#This Row],[productid]],Tabelle2[#All],2,FALSE)</f>
        <v>#N/A</v>
      </c>
    </row>
    <row r="3414" spans="1:21" hidden="1">
      <c r="A3414" t="s">
        <v>5664</v>
      </c>
      <c r="B3414">
        <v>2434</v>
      </c>
      <c r="C3414">
        <v>289859</v>
      </c>
      <c r="D3414" t="s">
        <v>5674</v>
      </c>
      <c r="E3414" t="s">
        <v>5378</v>
      </c>
      <c r="F3414">
        <v>18406</v>
      </c>
      <c r="G3414">
        <v>1219746</v>
      </c>
      <c r="H3414">
        <f t="shared" si="53"/>
        <v>27</v>
      </c>
      <c r="I3414">
        <f t="array" ref="I3414">MIN(IFERROR(FIND(IstNumbers,A3414),""))</f>
        <v>24</v>
      </c>
      <c r="J3414" s="1" t="str">
        <f>IF([first '# in title]&lt;[pos kw in title],MID([title],[pos kw in title]-6,6),#N/A)</f>
        <v xml:space="preserve">rt 16 </v>
      </c>
      <c r="K341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14" s="1">
        <f>IFERROR(FIND("kW",[desc]),0)</f>
        <v>71</v>
      </c>
      <c r="M3414">
        <f t="array" ref="M3414">MIN(IFERROR(FIND(IstNumbers,E3414),""))</f>
        <v>29</v>
      </c>
      <c r="N3414" s="1" t="str">
        <f>IF([first '# in desc]&lt;[pos kw in desc],MID([desc],[pos kw in desc]-7,7))</f>
        <v xml:space="preserve">­me 16 </v>
      </c>
      <c r="O34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14" s="1" t="str">
        <f>TRIM(IF([first '# in desc]&lt;[pos kw in desc],MID([desc],[pos kw in desc]-6,6),FALSE))</f>
        <v>me 16</v>
      </c>
      <c r="Q3414" s="1">
        <f>IF(LEN([manuell])=0,IFERROR([kw fine in title]*1,IFERROR(SUMPRODUCT(COUNTIF(IsDigits,MID([kw in desc],ROW($A$1:$A$150),1)))=LEN([kw in desc]),#N/A)),[manuell])</f>
        <v>16</v>
      </c>
      <c r="R3414" s="1" t="e">
        <f>IF([pos kw in title]&gt;0,MID(J3414,#REF!,4),IF([first '# in title]&gt;0,MID([title],[first '# in title],3),IF([first '# in title]&gt;0,MID([desc],#REF!,3),VLOOKUP([productid],$G$2:$R$1386,8))))</f>
        <v>#REF!</v>
      </c>
      <c r="S3414" s="1" t="str">
        <f>IF([kw in desc]=[kw rough in title],[kw in desc]*1,IFERROR(LEFT([kw_dirty],3)*1,IFERROR(LEFT([kw_dirty],2)*1,"n.a.")))</f>
        <v>n.a.</v>
      </c>
      <c r="T3414" s="1"/>
      <c r="U3414" s="1">
        <f>VLOOKUP(Tabelle1[[#This Row],[productid]],Tabelle2[#All],2,FALSE)</f>
        <v>16</v>
      </c>
    </row>
    <row r="3415" spans="1:21">
      <c r="A3415" t="s">
        <v>165</v>
      </c>
      <c r="B3415">
        <v>2608</v>
      </c>
      <c r="C3415">
        <v>289859</v>
      </c>
      <c r="D3415" t="s">
        <v>5675</v>
      </c>
      <c r="E3415" t="s">
        <v>5676</v>
      </c>
      <c r="F3415">
        <v>18406</v>
      </c>
      <c r="G3415">
        <v>2286143</v>
      </c>
      <c r="H3415">
        <f t="shared" si="53"/>
        <v>0</v>
      </c>
      <c r="I3415">
        <f t="array" ref="I3415">MIN(IFERROR(FIND(IstNumbers,A3415),""))</f>
        <v>29</v>
      </c>
      <c r="J3415" s="1" t="e">
        <f>IF([first '# in title]&lt;[pos kw in title],MID([title],[pos kw in title]-6,6),#N/A)</f>
        <v>#N/A</v>
      </c>
      <c r="K3415" s="1" t="e">
        <f>IFERROR(MID(SUBSTITUTE([kw rough in title],",","."),FIND("(",[kw rough in title])+1,20),SUBSTITUTE(IFERROR(MID([kw rough in title],FIND(" ",[kw rough in title])+1,20),[kw rough in title]),",","."))</f>
        <v>#N/A</v>
      </c>
      <c r="L3415" s="1">
        <f>IFERROR(FIND("kW",[desc]),0)</f>
        <v>0</v>
      </c>
      <c r="M3415">
        <f t="array" ref="M3415">MIN(IFERROR(FIND(IstNumbers,E3415),""))</f>
        <v>33</v>
      </c>
      <c r="N3415" s="1" t="b">
        <f>IF([first '# in desc]&lt;[pos kw in desc],MID([desc],[pos kw in desc]-7,7))</f>
        <v>0</v>
      </c>
      <c r="O34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15" s="1" t="str">
        <f>TRIM(IF([first '# in desc]&lt;[pos kw in desc],MID([desc],[pos kw in desc]-6,6),FALSE))</f>
        <v>FALSCH</v>
      </c>
      <c r="Q3415" s="1" t="b">
        <f>IF(LEN([manuell])=0,IFERROR([kw fine in title]*1,IFERROR(SUMPRODUCT(COUNTIF(IsDigits,MID([kw in desc],ROW($A$1:$A$150),1)))=LEN([kw in desc]),#N/A)),[manuell])</f>
        <v>0</v>
      </c>
      <c r="R3415" s="1" t="str">
        <f>IF([pos kw in title]&gt;0,MID(J3415,#REF!,4),IF([first '# in title]&gt;0,MID([title],[first '# in title],3),IF([first '# in title]&gt;0,MID([desc],#REF!,3),VLOOKUP([productid],$G$2:$R$1386,8))))</f>
        <v>146</v>
      </c>
      <c r="S3415" s="1" t="e">
        <f>IF([kw in desc]=[kw rough in title],[kw in desc]*1,IFERROR(LEFT([kw_dirty],3)*1,IFERROR(LEFT([kw_dirty],2)*1,"n.a.")))</f>
        <v>#N/A</v>
      </c>
      <c r="T3415" s="1"/>
      <c r="U3415" s="1" t="e">
        <f>VLOOKUP(Tabelle1[[#This Row],[productid]],Tabelle2[#All],2,FALSE)</f>
        <v>#N/A</v>
      </c>
    </row>
    <row r="3416" spans="1:21" hidden="1">
      <c r="A3416" t="s">
        <v>5664</v>
      </c>
      <c r="B3416">
        <v>2435</v>
      </c>
      <c r="C3416">
        <v>289859</v>
      </c>
      <c r="D3416" t="s">
        <v>5677</v>
      </c>
      <c r="E3416" t="s">
        <v>5678</v>
      </c>
      <c r="F3416">
        <v>18406</v>
      </c>
      <c r="G3416">
        <v>1219746</v>
      </c>
      <c r="H3416">
        <f t="shared" si="53"/>
        <v>27</v>
      </c>
      <c r="I3416">
        <f t="array" ref="I3416">MIN(IFERROR(FIND(IstNumbers,A3416),""))</f>
        <v>24</v>
      </c>
      <c r="J3416" s="1" t="str">
        <f>IF([first '# in title]&lt;[pos kw in title],MID([title],[pos kw in title]-6,6),#N/A)</f>
        <v xml:space="preserve">rt 16 </v>
      </c>
      <c r="K341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16" s="1">
        <f>IFERROR(FIND("kW",[desc]),0)</f>
        <v>71</v>
      </c>
      <c r="M3416">
        <f t="array" ref="M3416">MIN(IFERROR(FIND(IstNumbers,E3416),""))</f>
        <v>29</v>
      </c>
      <c r="N3416" s="1" t="str">
        <f>IF([first '# in desc]&lt;[pos kw in desc],MID([desc],[pos kw in desc]-7,7))</f>
        <v xml:space="preserve">­me 16 </v>
      </c>
      <c r="O341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16" s="1" t="str">
        <f>TRIM(IF([first '# in desc]&lt;[pos kw in desc],MID([desc],[pos kw in desc]-6,6),FALSE))</f>
        <v>me 16</v>
      </c>
      <c r="Q3416" s="1">
        <f>IF(LEN([manuell])=0,IFERROR([kw fine in title]*1,IFERROR(SUMPRODUCT(COUNTIF(IsDigits,MID([kw in desc],ROW($A$1:$A$150),1)))=LEN([kw in desc]),#N/A)),[manuell])</f>
        <v>16</v>
      </c>
      <c r="R3416" s="1" t="e">
        <f>IF([pos kw in title]&gt;0,MID(J3416,#REF!,4),IF([first '# in title]&gt;0,MID([title],[first '# in title],3),IF([first '# in title]&gt;0,MID([desc],#REF!,3),VLOOKUP([productid],$G$2:$R$1386,8))))</f>
        <v>#REF!</v>
      </c>
      <c r="S3416" s="1" t="str">
        <f>IF([kw in desc]=[kw rough in title],[kw in desc]*1,IFERROR(LEFT([kw_dirty],3)*1,IFERROR(LEFT([kw_dirty],2)*1,"n.a.")))</f>
        <v>n.a.</v>
      </c>
      <c r="T3416" s="1"/>
      <c r="U3416" s="1">
        <f>VLOOKUP(Tabelle1[[#This Row],[productid]],Tabelle2[#All],2,FALSE)</f>
        <v>16</v>
      </c>
    </row>
    <row r="3417" spans="1:21">
      <c r="A3417" t="s">
        <v>165</v>
      </c>
      <c r="B3417">
        <v>2610</v>
      </c>
      <c r="C3417">
        <v>289859</v>
      </c>
      <c r="D3417" t="s">
        <v>5679</v>
      </c>
      <c r="E3417" t="s">
        <v>5680</v>
      </c>
      <c r="F3417">
        <v>18406</v>
      </c>
      <c r="G3417">
        <v>2286143</v>
      </c>
      <c r="H3417">
        <f t="shared" si="53"/>
        <v>0</v>
      </c>
      <c r="I3417">
        <f t="array" ref="I3417">MIN(IFERROR(FIND(IstNumbers,A3417),""))</f>
        <v>29</v>
      </c>
      <c r="J3417" s="1" t="e">
        <f>IF([first '# in title]&lt;[pos kw in title],MID([title],[pos kw in title]-6,6),#N/A)</f>
        <v>#N/A</v>
      </c>
      <c r="K3417" s="1" t="e">
        <f>IFERROR(MID(SUBSTITUTE([kw rough in title],",","."),FIND("(",[kw rough in title])+1,20),SUBSTITUTE(IFERROR(MID([kw rough in title],FIND(" ",[kw rough in title])+1,20),[kw rough in title]),",","."))</f>
        <v>#N/A</v>
      </c>
      <c r="L3417" s="1">
        <f>IFERROR(FIND("kW",[desc]),0)</f>
        <v>0</v>
      </c>
      <c r="M3417">
        <f t="array" ref="M3417">MIN(IFERROR(FIND(IstNumbers,E3417),""))</f>
        <v>33</v>
      </c>
      <c r="N3417" s="1" t="b">
        <f>IF([first '# in desc]&lt;[pos kw in desc],MID([desc],[pos kw in desc]-7,7))</f>
        <v>0</v>
      </c>
      <c r="O34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17" s="1" t="str">
        <f>TRIM(IF([first '# in desc]&lt;[pos kw in desc],MID([desc],[pos kw in desc]-6,6),FALSE))</f>
        <v>FALSCH</v>
      </c>
      <c r="Q3417" s="1" t="b">
        <f>IF(LEN([manuell])=0,IFERROR([kw fine in title]*1,IFERROR(SUMPRODUCT(COUNTIF(IsDigits,MID([kw in desc],ROW($A$1:$A$150),1)))=LEN([kw in desc]),#N/A)),[manuell])</f>
        <v>0</v>
      </c>
      <c r="R3417" s="1" t="str">
        <f>IF([pos kw in title]&gt;0,MID(J3417,#REF!,4),IF([first '# in title]&gt;0,MID([title],[first '# in title],3),IF([first '# in title]&gt;0,MID([desc],#REF!,3),VLOOKUP([productid],$G$2:$R$1386,8))))</f>
        <v>146</v>
      </c>
      <c r="S3417" s="1" t="e">
        <f>IF([kw in desc]=[kw rough in title],[kw in desc]*1,IFERROR(LEFT([kw_dirty],3)*1,IFERROR(LEFT([kw_dirty],2)*1,"n.a.")))</f>
        <v>#N/A</v>
      </c>
      <c r="T3417" s="1"/>
      <c r="U3417" s="1" t="e">
        <f>VLOOKUP(Tabelle1[[#This Row],[productid]],Tabelle2[#All],2,FALSE)</f>
        <v>#N/A</v>
      </c>
    </row>
    <row r="3418" spans="1:21" hidden="1">
      <c r="A3418" t="s">
        <v>5664</v>
      </c>
      <c r="B3418">
        <v>2445</v>
      </c>
      <c r="C3418">
        <v>289859</v>
      </c>
      <c r="D3418" t="s">
        <v>5681</v>
      </c>
      <c r="E3418" t="s">
        <v>5682</v>
      </c>
      <c r="F3418">
        <v>18406</v>
      </c>
      <c r="G3418">
        <v>1219746</v>
      </c>
      <c r="H3418">
        <f t="shared" si="53"/>
        <v>27</v>
      </c>
      <c r="I3418">
        <f t="array" ref="I3418">MIN(IFERROR(FIND(IstNumbers,A3418),""))</f>
        <v>24</v>
      </c>
      <c r="J3418" s="1" t="str">
        <f>IF([first '# in title]&lt;[pos kw in title],MID([title],[pos kw in title]-6,6),#N/A)</f>
        <v xml:space="preserve">rt 16 </v>
      </c>
      <c r="K341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18" s="1">
        <f>IFERROR(FIND("kW",[desc]),0)</f>
        <v>71</v>
      </c>
      <c r="M3418">
        <f t="array" ref="M3418">MIN(IFERROR(FIND(IstNumbers,E3418),""))</f>
        <v>29</v>
      </c>
      <c r="N3418" s="1" t="str">
        <f>IF([first '# in desc]&lt;[pos kw in desc],MID([desc],[pos kw in desc]-7,7))</f>
        <v xml:space="preserve">­me 16 </v>
      </c>
      <c r="O341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18" s="1" t="str">
        <f>TRIM(IF([first '# in desc]&lt;[pos kw in desc],MID([desc],[pos kw in desc]-6,6),FALSE))</f>
        <v>me 16</v>
      </c>
      <c r="Q3418" s="1">
        <f>IF(LEN([manuell])=0,IFERROR([kw fine in title]*1,IFERROR(SUMPRODUCT(COUNTIF(IsDigits,MID([kw in desc],ROW($A$1:$A$150),1)))=LEN([kw in desc]),#N/A)),[manuell])</f>
        <v>16</v>
      </c>
      <c r="R3418" s="1" t="e">
        <f>IF([pos kw in title]&gt;0,MID(J3418,#REF!,4),IF([first '# in title]&gt;0,MID([title],[first '# in title],3),IF([first '# in title]&gt;0,MID([desc],#REF!,3),VLOOKUP([productid],$G$2:$R$1386,8))))</f>
        <v>#REF!</v>
      </c>
      <c r="S3418" s="1" t="str">
        <f>IF([kw in desc]=[kw rough in title],[kw in desc]*1,IFERROR(LEFT([kw_dirty],3)*1,IFERROR(LEFT([kw_dirty],2)*1,"n.a.")))</f>
        <v>n.a.</v>
      </c>
      <c r="T3418" s="1"/>
      <c r="U3418" s="1">
        <f>VLOOKUP(Tabelle1[[#This Row],[productid]],Tabelle2[#All],2,FALSE)</f>
        <v>16</v>
      </c>
    </row>
    <row r="3419" spans="1:21">
      <c r="A3419" t="s">
        <v>165</v>
      </c>
      <c r="B3419">
        <v>2613</v>
      </c>
      <c r="C3419">
        <v>289859</v>
      </c>
      <c r="D3419" t="s">
        <v>5683</v>
      </c>
      <c r="E3419" t="s">
        <v>5684</v>
      </c>
      <c r="F3419">
        <v>18406</v>
      </c>
      <c r="G3419">
        <v>2286143</v>
      </c>
      <c r="H3419">
        <f t="shared" si="53"/>
        <v>0</v>
      </c>
      <c r="I3419">
        <f t="array" ref="I3419">MIN(IFERROR(FIND(IstNumbers,A3419),""))</f>
        <v>29</v>
      </c>
      <c r="J3419" s="1" t="e">
        <f>IF([first '# in title]&lt;[pos kw in title],MID([title],[pos kw in title]-6,6),#N/A)</f>
        <v>#N/A</v>
      </c>
      <c r="K3419" s="1" t="e">
        <f>IFERROR(MID(SUBSTITUTE([kw rough in title],",","."),FIND("(",[kw rough in title])+1,20),SUBSTITUTE(IFERROR(MID([kw rough in title],FIND(" ",[kw rough in title])+1,20),[kw rough in title]),",","."))</f>
        <v>#N/A</v>
      </c>
      <c r="L3419" s="1">
        <f>IFERROR(FIND("kW",[desc]),0)</f>
        <v>0</v>
      </c>
      <c r="M3419">
        <f t="array" ref="M3419">MIN(IFERROR(FIND(IstNumbers,E3419),""))</f>
        <v>33</v>
      </c>
      <c r="N3419" s="1" t="b">
        <f>IF([first '# in desc]&lt;[pos kw in desc],MID([desc],[pos kw in desc]-7,7))</f>
        <v>0</v>
      </c>
      <c r="O34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19" s="1" t="str">
        <f>TRIM(IF([first '# in desc]&lt;[pos kw in desc],MID([desc],[pos kw in desc]-6,6),FALSE))</f>
        <v>FALSCH</v>
      </c>
      <c r="Q3419" s="1" t="b">
        <f>IF(LEN([manuell])=0,IFERROR([kw fine in title]*1,IFERROR(SUMPRODUCT(COUNTIF(IsDigits,MID([kw in desc],ROW($A$1:$A$150),1)))=LEN([kw in desc]),#N/A)),[manuell])</f>
        <v>0</v>
      </c>
      <c r="R3419" s="1" t="str">
        <f>IF([pos kw in title]&gt;0,MID(J3419,#REF!,4),IF([first '# in title]&gt;0,MID([title],[first '# in title],3),IF([first '# in title]&gt;0,MID([desc],#REF!,3),VLOOKUP([productid],$G$2:$R$1386,8))))</f>
        <v>146</v>
      </c>
      <c r="S3419" s="1" t="e">
        <f>IF([kw in desc]=[kw rough in title],[kw in desc]*1,IFERROR(LEFT([kw_dirty],3)*1,IFERROR(LEFT([kw_dirty],2)*1,"n.a.")))</f>
        <v>#N/A</v>
      </c>
      <c r="T3419" s="1"/>
      <c r="U3419" s="1" t="e">
        <f>VLOOKUP(Tabelle1[[#This Row],[productid]],Tabelle2[#All],2,FALSE)</f>
        <v>#N/A</v>
      </c>
    </row>
    <row r="3420" spans="1:21" hidden="1">
      <c r="A3420" t="s">
        <v>5664</v>
      </c>
      <c r="B3420">
        <v>2445</v>
      </c>
      <c r="C3420">
        <v>289859</v>
      </c>
      <c r="D3420" t="s">
        <v>5685</v>
      </c>
      <c r="E3420" t="s">
        <v>5686</v>
      </c>
      <c r="F3420">
        <v>18406</v>
      </c>
      <c r="G3420">
        <v>1219746</v>
      </c>
      <c r="H3420">
        <f t="shared" si="53"/>
        <v>27</v>
      </c>
      <c r="I3420">
        <f t="array" ref="I3420">MIN(IFERROR(FIND(IstNumbers,A3420),""))</f>
        <v>24</v>
      </c>
      <c r="J3420" s="1" t="str">
        <f>IF([first '# in title]&lt;[pos kw in title],MID([title],[pos kw in title]-6,6),#N/A)</f>
        <v xml:space="preserve">rt 16 </v>
      </c>
      <c r="K342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20" s="1">
        <f>IFERROR(FIND("kW",[desc]),0)</f>
        <v>71</v>
      </c>
      <c r="M3420">
        <f t="array" ref="M3420">MIN(IFERROR(FIND(IstNumbers,E3420),""))</f>
        <v>29</v>
      </c>
      <c r="N3420" s="1" t="str">
        <f>IF([first '# in desc]&lt;[pos kw in desc],MID([desc],[pos kw in desc]-7,7))</f>
        <v xml:space="preserve">­me 16 </v>
      </c>
      <c r="O342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20" s="1" t="str">
        <f>TRIM(IF([first '# in desc]&lt;[pos kw in desc],MID([desc],[pos kw in desc]-6,6),FALSE))</f>
        <v>me 16</v>
      </c>
      <c r="Q3420" s="1">
        <f>IF(LEN([manuell])=0,IFERROR([kw fine in title]*1,IFERROR(SUMPRODUCT(COUNTIF(IsDigits,MID([kw in desc],ROW($A$1:$A$150),1)))=LEN([kw in desc]),#N/A)),[manuell])</f>
        <v>16</v>
      </c>
      <c r="R3420" s="1" t="e">
        <f>IF([pos kw in title]&gt;0,MID(J3420,#REF!,4),IF([first '# in title]&gt;0,MID([title],[first '# in title],3),IF([first '# in title]&gt;0,MID([desc],#REF!,3),VLOOKUP([productid],$G$2:$R$1386,8))))</f>
        <v>#REF!</v>
      </c>
      <c r="S3420" s="1" t="str">
        <f>IF([kw in desc]=[kw rough in title],[kw in desc]*1,IFERROR(LEFT([kw_dirty],3)*1,IFERROR(LEFT([kw_dirty],2)*1,"n.a.")))</f>
        <v>n.a.</v>
      </c>
      <c r="T3420" s="1"/>
      <c r="U3420" s="1">
        <f>VLOOKUP(Tabelle1[[#This Row],[productid]],Tabelle2[#All],2,FALSE)</f>
        <v>16</v>
      </c>
    </row>
    <row r="3421" spans="1:21">
      <c r="A3421" t="s">
        <v>165</v>
      </c>
      <c r="B3421">
        <v>2614</v>
      </c>
      <c r="C3421">
        <v>289859</v>
      </c>
      <c r="D3421" t="s">
        <v>5687</v>
      </c>
      <c r="E3421" t="s">
        <v>5688</v>
      </c>
      <c r="F3421">
        <v>18406</v>
      </c>
      <c r="G3421">
        <v>2286143</v>
      </c>
      <c r="H3421">
        <f t="shared" si="53"/>
        <v>0</v>
      </c>
      <c r="I3421">
        <f t="array" ref="I3421">MIN(IFERROR(FIND(IstNumbers,A3421),""))</f>
        <v>29</v>
      </c>
      <c r="J3421" s="1" t="e">
        <f>IF([first '# in title]&lt;[pos kw in title],MID([title],[pos kw in title]-6,6),#N/A)</f>
        <v>#N/A</v>
      </c>
      <c r="K3421" s="1" t="e">
        <f>IFERROR(MID(SUBSTITUTE([kw rough in title],",","."),FIND("(",[kw rough in title])+1,20),SUBSTITUTE(IFERROR(MID([kw rough in title],FIND(" ",[kw rough in title])+1,20),[kw rough in title]),",","."))</f>
        <v>#N/A</v>
      </c>
      <c r="L3421" s="1">
        <f>IFERROR(FIND("kW",[desc]),0)</f>
        <v>0</v>
      </c>
      <c r="M3421">
        <f t="array" ref="M3421">MIN(IFERROR(FIND(IstNumbers,E3421),""))</f>
        <v>33</v>
      </c>
      <c r="N3421" s="1" t="b">
        <f>IF([first '# in desc]&lt;[pos kw in desc],MID([desc],[pos kw in desc]-7,7))</f>
        <v>0</v>
      </c>
      <c r="O34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21" s="1" t="str">
        <f>TRIM(IF([first '# in desc]&lt;[pos kw in desc],MID([desc],[pos kw in desc]-6,6),FALSE))</f>
        <v>FALSCH</v>
      </c>
      <c r="Q3421" s="1" t="b">
        <f>IF(LEN([manuell])=0,IFERROR([kw fine in title]*1,IFERROR(SUMPRODUCT(COUNTIF(IsDigits,MID([kw in desc],ROW($A$1:$A$150),1)))=LEN([kw in desc]),#N/A)),[manuell])</f>
        <v>0</v>
      </c>
      <c r="R3421" s="1" t="str">
        <f>IF([pos kw in title]&gt;0,MID(J3421,#REF!,4),IF([first '# in title]&gt;0,MID([title],[first '# in title],3),IF([first '# in title]&gt;0,MID([desc],#REF!,3),VLOOKUP([productid],$G$2:$R$1386,8))))</f>
        <v>146</v>
      </c>
      <c r="S3421" s="1" t="e">
        <f>IF([kw in desc]=[kw rough in title],[kw in desc]*1,IFERROR(LEFT([kw_dirty],3)*1,IFERROR(LEFT([kw_dirty],2)*1,"n.a.")))</f>
        <v>#N/A</v>
      </c>
      <c r="T3421" s="1"/>
      <c r="U3421" s="1" t="e">
        <f>VLOOKUP(Tabelle1[[#This Row],[productid]],Tabelle2[#All],2,FALSE)</f>
        <v>#N/A</v>
      </c>
    </row>
    <row r="3422" spans="1:21" hidden="1">
      <c r="A3422" t="s">
        <v>5664</v>
      </c>
      <c r="B3422">
        <v>2454</v>
      </c>
      <c r="C3422">
        <v>289859</v>
      </c>
      <c r="D3422" t="s">
        <v>5689</v>
      </c>
      <c r="E3422" t="s">
        <v>4276</v>
      </c>
      <c r="F3422">
        <v>18406</v>
      </c>
      <c r="G3422">
        <v>1219746</v>
      </c>
      <c r="H3422">
        <f t="shared" si="53"/>
        <v>27</v>
      </c>
      <c r="I3422">
        <f t="array" ref="I3422">MIN(IFERROR(FIND(IstNumbers,A3422),""))</f>
        <v>24</v>
      </c>
      <c r="J3422" s="1" t="str">
        <f>IF([first '# in title]&lt;[pos kw in title],MID([title],[pos kw in title]-6,6),#N/A)</f>
        <v xml:space="preserve">rt 16 </v>
      </c>
      <c r="K342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22" s="1">
        <f>IFERROR(FIND("kW",[desc]),0)</f>
        <v>71</v>
      </c>
      <c r="M3422">
        <f t="array" ref="M3422">MIN(IFERROR(FIND(IstNumbers,E3422),""))</f>
        <v>29</v>
      </c>
      <c r="N3422" s="1" t="str">
        <f>IF([first '# in desc]&lt;[pos kw in desc],MID([desc],[pos kw in desc]-7,7))</f>
        <v xml:space="preserve">­me 16 </v>
      </c>
      <c r="O342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22" s="1" t="str">
        <f>TRIM(IF([first '# in desc]&lt;[pos kw in desc],MID([desc],[pos kw in desc]-6,6),FALSE))</f>
        <v>me 16</v>
      </c>
      <c r="Q3422" s="1">
        <f>IF(LEN([manuell])=0,IFERROR([kw fine in title]*1,IFERROR(SUMPRODUCT(COUNTIF(IsDigits,MID([kw in desc],ROW($A$1:$A$150),1)))=LEN([kw in desc]),#N/A)),[manuell])</f>
        <v>16</v>
      </c>
      <c r="R3422" s="1" t="e">
        <f>IF([pos kw in title]&gt;0,MID(J3422,#REF!,4),IF([first '# in title]&gt;0,MID([title],[first '# in title],3),IF([first '# in title]&gt;0,MID([desc],#REF!,3),VLOOKUP([productid],$G$2:$R$1386,8))))</f>
        <v>#REF!</v>
      </c>
      <c r="S3422" s="1" t="str">
        <f>IF([kw in desc]=[kw rough in title],[kw in desc]*1,IFERROR(LEFT([kw_dirty],3)*1,IFERROR(LEFT([kw_dirty],2)*1,"n.a.")))</f>
        <v>n.a.</v>
      </c>
      <c r="T3422" s="1"/>
      <c r="U3422" s="1">
        <f>VLOOKUP(Tabelle1[[#This Row],[productid]],Tabelle2[#All],2,FALSE)</f>
        <v>16</v>
      </c>
    </row>
    <row r="3423" spans="1:21">
      <c r="A3423" t="s">
        <v>165</v>
      </c>
      <c r="B3423">
        <v>2615</v>
      </c>
      <c r="C3423">
        <v>289859</v>
      </c>
      <c r="D3423" t="s">
        <v>5690</v>
      </c>
      <c r="E3423" t="s">
        <v>5691</v>
      </c>
      <c r="F3423">
        <v>18406</v>
      </c>
      <c r="G3423">
        <v>2286143</v>
      </c>
      <c r="H3423">
        <f t="shared" si="53"/>
        <v>0</v>
      </c>
      <c r="I3423">
        <f t="array" ref="I3423">MIN(IFERROR(FIND(IstNumbers,A3423),""))</f>
        <v>29</v>
      </c>
      <c r="J3423" s="1" t="e">
        <f>IF([first '# in title]&lt;[pos kw in title],MID([title],[pos kw in title]-6,6),#N/A)</f>
        <v>#N/A</v>
      </c>
      <c r="K3423" s="1" t="e">
        <f>IFERROR(MID(SUBSTITUTE([kw rough in title],",","."),FIND("(",[kw rough in title])+1,20),SUBSTITUTE(IFERROR(MID([kw rough in title],FIND(" ",[kw rough in title])+1,20),[kw rough in title]),",","."))</f>
        <v>#N/A</v>
      </c>
      <c r="L3423" s="1">
        <f>IFERROR(FIND("kW",[desc]),0)</f>
        <v>0</v>
      </c>
      <c r="M3423">
        <f t="array" ref="M3423">MIN(IFERROR(FIND(IstNumbers,E3423),""))</f>
        <v>33</v>
      </c>
      <c r="N3423" s="1" t="b">
        <f>IF([first '# in desc]&lt;[pos kw in desc],MID([desc],[pos kw in desc]-7,7))</f>
        <v>0</v>
      </c>
      <c r="O34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23" s="1" t="str">
        <f>TRIM(IF([first '# in desc]&lt;[pos kw in desc],MID([desc],[pos kw in desc]-6,6),FALSE))</f>
        <v>FALSCH</v>
      </c>
      <c r="Q3423" s="1" t="b">
        <f>IF(LEN([manuell])=0,IFERROR([kw fine in title]*1,IFERROR(SUMPRODUCT(COUNTIF(IsDigits,MID([kw in desc],ROW($A$1:$A$150),1)))=LEN([kw in desc]),#N/A)),[manuell])</f>
        <v>0</v>
      </c>
      <c r="R3423" s="1" t="str">
        <f>IF([pos kw in title]&gt;0,MID(J3423,#REF!,4),IF([first '# in title]&gt;0,MID([title],[first '# in title],3),IF([first '# in title]&gt;0,MID([desc],#REF!,3),VLOOKUP([productid],$G$2:$R$1386,8))))</f>
        <v>146</v>
      </c>
      <c r="S3423" s="1" t="e">
        <f>IF([kw in desc]=[kw rough in title],[kw in desc]*1,IFERROR(LEFT([kw_dirty],3)*1,IFERROR(LEFT([kw_dirty],2)*1,"n.a.")))</f>
        <v>#N/A</v>
      </c>
      <c r="T3423" s="1"/>
      <c r="U3423" s="1" t="e">
        <f>VLOOKUP(Tabelle1[[#This Row],[productid]],Tabelle2[#All],2,FALSE)</f>
        <v>#N/A</v>
      </c>
    </row>
    <row r="3424" spans="1:21" hidden="1">
      <c r="A3424" t="s">
        <v>1489</v>
      </c>
      <c r="B3424">
        <v>3460</v>
      </c>
      <c r="C3424">
        <v>289859</v>
      </c>
      <c r="D3424" t="s">
        <v>5692</v>
      </c>
      <c r="E3424" t="s">
        <v>5226</v>
      </c>
      <c r="F3424">
        <v>18406</v>
      </c>
      <c r="G3424">
        <v>1750863</v>
      </c>
      <c r="H3424">
        <f t="shared" si="53"/>
        <v>0</v>
      </c>
      <c r="I3424">
        <f t="array" ref="I3424">MIN(IFERROR(FIND(IstNumbers,A3424),""))</f>
        <v>13</v>
      </c>
      <c r="J3424" s="1" t="e">
        <f>IF([first '# in title]&lt;[pos kw in title],MID([title],[pos kw in title]-6,6),#N/A)</f>
        <v>#N/A</v>
      </c>
      <c r="K3424" s="1" t="e">
        <f>IFERROR(MID(SUBSTITUTE([kw rough in title],",","."),FIND("(",[kw rough in title])+1,20),SUBSTITUTE(IFERROR(MID([kw rough in title],FIND(" ",[kw rough in title])+1,20),[kw rough in title]),",","."))</f>
        <v>#N/A</v>
      </c>
      <c r="L3424" s="1">
        <f>IFERROR(FIND("kW",[desc]),0)</f>
        <v>70</v>
      </c>
      <c r="M3424">
        <f t="array" ref="M3424">MIN(IFERROR(FIND(IstNumbers,E3424),""))</f>
        <v>34</v>
      </c>
      <c r="N3424" s="1" t="str">
        <f>IF([first '# in desc]&lt;[pos kw in desc],MID([desc],[pos kw in desc]-7,7))</f>
        <v xml:space="preserve">­me 42 </v>
      </c>
      <c r="O34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24" s="1" t="str">
        <f>TRIM(IF([first '# in desc]&lt;[pos kw in desc],MID([desc],[pos kw in desc]-6,6),FALSE))</f>
        <v>me 42</v>
      </c>
      <c r="Q3424" s="1" t="b">
        <f>IF(LEN([manuell])=0,IFERROR([kw fine in title]*1,IFERROR(SUMPRODUCT(COUNTIF(IsDigits,MID([kw in desc],ROW($A$1:$A$150),1)))=LEN([kw in desc]),#N/A)),[manuell])</f>
        <v>0</v>
      </c>
      <c r="R3424" s="1" t="str">
        <f>IF([pos kw in title]&gt;0,MID(J3424,#REF!,4),IF([first '# in title]&gt;0,MID([title],[first '# in title],3),IF([first '# in title]&gt;0,MID([desc],#REF!,3),VLOOKUP([productid],$G$2:$R$1386,8))))</f>
        <v xml:space="preserve">42 </v>
      </c>
      <c r="S3424" s="1" t="e">
        <f>IF([kw in desc]=[kw rough in title],[kw in desc]*1,IFERROR(LEFT([kw_dirty],3)*1,IFERROR(LEFT([kw_dirty],2)*1,"n.a.")))</f>
        <v>#N/A</v>
      </c>
      <c r="T3424" s="1"/>
      <c r="U3424" s="1">
        <f>VLOOKUP(Tabelle1[[#This Row],[productid]],Tabelle2[#All],2,FALSE)</f>
        <v>42</v>
      </c>
    </row>
    <row r="3425" spans="1:21" hidden="1">
      <c r="A3425" t="s">
        <v>5664</v>
      </c>
      <c r="B3425">
        <v>2455</v>
      </c>
      <c r="C3425">
        <v>289859</v>
      </c>
      <c r="D3425" t="s">
        <v>5693</v>
      </c>
      <c r="E3425" t="s">
        <v>5694</v>
      </c>
      <c r="F3425">
        <v>18406</v>
      </c>
      <c r="G3425">
        <v>1219746</v>
      </c>
      <c r="H3425">
        <f t="shared" si="53"/>
        <v>27</v>
      </c>
      <c r="I3425">
        <f t="array" ref="I3425">MIN(IFERROR(FIND(IstNumbers,A3425),""))</f>
        <v>24</v>
      </c>
      <c r="J3425" s="1" t="str">
        <f>IF([first '# in title]&lt;[pos kw in title],MID([title],[pos kw in title]-6,6),#N/A)</f>
        <v xml:space="preserve">rt 16 </v>
      </c>
      <c r="K342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25" s="1">
        <f>IFERROR(FIND("kW",[desc]),0)</f>
        <v>71</v>
      </c>
      <c r="M3425">
        <f t="array" ref="M3425">MIN(IFERROR(FIND(IstNumbers,E3425),""))</f>
        <v>29</v>
      </c>
      <c r="N3425" s="1" t="str">
        <f>IF([first '# in desc]&lt;[pos kw in desc],MID([desc],[pos kw in desc]-7,7))</f>
        <v xml:space="preserve">­me 16 </v>
      </c>
      <c r="O342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25" s="1" t="str">
        <f>TRIM(IF([first '# in desc]&lt;[pos kw in desc],MID([desc],[pos kw in desc]-6,6),FALSE))</f>
        <v>me 16</v>
      </c>
      <c r="Q3425" s="1">
        <f>IF(LEN([manuell])=0,IFERROR([kw fine in title]*1,IFERROR(SUMPRODUCT(COUNTIF(IsDigits,MID([kw in desc],ROW($A$1:$A$150),1)))=LEN([kw in desc]),#N/A)),[manuell])</f>
        <v>16</v>
      </c>
      <c r="R3425" s="1" t="e">
        <f>IF([pos kw in title]&gt;0,MID(J3425,#REF!,4),IF([first '# in title]&gt;0,MID([title],[first '# in title],3),IF([first '# in title]&gt;0,MID([desc],#REF!,3),VLOOKUP([productid],$G$2:$R$1386,8))))</f>
        <v>#REF!</v>
      </c>
      <c r="S3425" s="1" t="str">
        <f>IF([kw in desc]=[kw rough in title],[kw in desc]*1,IFERROR(LEFT([kw_dirty],3)*1,IFERROR(LEFT([kw_dirty],2)*1,"n.a.")))</f>
        <v>n.a.</v>
      </c>
      <c r="T3425" s="1"/>
      <c r="U3425" s="1">
        <f>VLOOKUP(Tabelle1[[#This Row],[productid]],Tabelle2[#All],2,FALSE)</f>
        <v>16</v>
      </c>
    </row>
    <row r="3426" spans="1:21">
      <c r="A3426" t="s">
        <v>165</v>
      </c>
      <c r="B3426">
        <v>2615</v>
      </c>
      <c r="C3426">
        <v>289859</v>
      </c>
      <c r="D3426" t="s">
        <v>5695</v>
      </c>
      <c r="E3426" t="s">
        <v>5696</v>
      </c>
      <c r="F3426">
        <v>18406</v>
      </c>
      <c r="G3426">
        <v>2286143</v>
      </c>
      <c r="H3426">
        <f t="shared" si="53"/>
        <v>0</v>
      </c>
      <c r="I3426">
        <f t="array" ref="I3426">MIN(IFERROR(FIND(IstNumbers,A3426),""))</f>
        <v>29</v>
      </c>
      <c r="J3426" s="1" t="e">
        <f>IF([first '# in title]&lt;[pos kw in title],MID([title],[pos kw in title]-6,6),#N/A)</f>
        <v>#N/A</v>
      </c>
      <c r="K3426" s="1" t="e">
        <f>IFERROR(MID(SUBSTITUTE([kw rough in title],",","."),FIND("(",[kw rough in title])+1,20),SUBSTITUTE(IFERROR(MID([kw rough in title],FIND(" ",[kw rough in title])+1,20),[kw rough in title]),",","."))</f>
        <v>#N/A</v>
      </c>
      <c r="L3426" s="1">
        <f>IFERROR(FIND("kW",[desc]),0)</f>
        <v>0</v>
      </c>
      <c r="M3426">
        <f t="array" ref="M3426">MIN(IFERROR(FIND(IstNumbers,E3426),""))</f>
        <v>33</v>
      </c>
      <c r="N3426" s="1" t="b">
        <f>IF([first '# in desc]&lt;[pos kw in desc],MID([desc],[pos kw in desc]-7,7))</f>
        <v>0</v>
      </c>
      <c r="O34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26" s="1" t="str">
        <f>TRIM(IF([first '# in desc]&lt;[pos kw in desc],MID([desc],[pos kw in desc]-6,6),FALSE))</f>
        <v>FALSCH</v>
      </c>
      <c r="Q3426" s="1" t="b">
        <f>IF(LEN([manuell])=0,IFERROR([kw fine in title]*1,IFERROR(SUMPRODUCT(COUNTIF(IsDigits,MID([kw in desc],ROW($A$1:$A$150),1)))=LEN([kw in desc]),#N/A)),[manuell])</f>
        <v>0</v>
      </c>
      <c r="R3426" s="1" t="str">
        <f>IF([pos kw in title]&gt;0,MID(J3426,#REF!,4),IF([first '# in title]&gt;0,MID([title],[first '# in title],3),IF([first '# in title]&gt;0,MID([desc],#REF!,3),VLOOKUP([productid],$G$2:$R$1386,8))))</f>
        <v>146</v>
      </c>
      <c r="S3426" s="1" t="e">
        <f>IF([kw in desc]=[kw rough in title],[kw in desc]*1,IFERROR(LEFT([kw_dirty],3)*1,IFERROR(LEFT([kw_dirty],2)*1,"n.a.")))</f>
        <v>#N/A</v>
      </c>
      <c r="T3426" s="1"/>
      <c r="U3426" s="1" t="e">
        <f>VLOOKUP(Tabelle1[[#This Row],[productid]],Tabelle2[#All],2,FALSE)</f>
        <v>#N/A</v>
      </c>
    </row>
    <row r="3427" spans="1:21" hidden="1">
      <c r="A3427" t="s">
        <v>1489</v>
      </c>
      <c r="B3427">
        <v>3460</v>
      </c>
      <c r="C3427">
        <v>289859</v>
      </c>
      <c r="D3427" t="s">
        <v>5697</v>
      </c>
      <c r="E3427" t="s">
        <v>5232</v>
      </c>
      <c r="F3427">
        <v>18406</v>
      </c>
      <c r="G3427">
        <v>1750863</v>
      </c>
      <c r="H3427">
        <f t="shared" si="53"/>
        <v>0</v>
      </c>
      <c r="I3427">
        <f t="array" ref="I3427">MIN(IFERROR(FIND(IstNumbers,A3427),""))</f>
        <v>13</v>
      </c>
      <c r="J3427" s="1" t="e">
        <f>IF([first '# in title]&lt;[pos kw in title],MID([title],[pos kw in title]-6,6),#N/A)</f>
        <v>#N/A</v>
      </c>
      <c r="K3427" s="1" t="e">
        <f>IFERROR(MID(SUBSTITUTE([kw rough in title],",","."),FIND("(",[kw rough in title])+1,20),SUBSTITUTE(IFERROR(MID([kw rough in title],FIND(" ",[kw rough in title])+1,20),[kw rough in title]),",","."))</f>
        <v>#N/A</v>
      </c>
      <c r="L3427" s="1">
        <f>IFERROR(FIND("kW",[desc]),0)</f>
        <v>70</v>
      </c>
      <c r="M3427">
        <f t="array" ref="M3427">MIN(IFERROR(FIND(IstNumbers,E3427),""))</f>
        <v>34</v>
      </c>
      <c r="N3427" s="1" t="str">
        <f>IF([first '# in desc]&lt;[pos kw in desc],MID([desc],[pos kw in desc]-7,7))</f>
        <v xml:space="preserve">­me 42 </v>
      </c>
      <c r="O34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27" s="1" t="str">
        <f>TRIM(IF([first '# in desc]&lt;[pos kw in desc],MID([desc],[pos kw in desc]-6,6),FALSE))</f>
        <v>me 42</v>
      </c>
      <c r="Q3427" s="1" t="b">
        <f>IF(LEN([manuell])=0,IFERROR([kw fine in title]*1,IFERROR(SUMPRODUCT(COUNTIF(IsDigits,MID([kw in desc],ROW($A$1:$A$150),1)))=LEN([kw in desc]),#N/A)),[manuell])</f>
        <v>0</v>
      </c>
      <c r="R3427" s="1" t="str">
        <f>IF([pos kw in title]&gt;0,MID(J3427,#REF!,4),IF([first '# in title]&gt;0,MID([title],[first '# in title],3),IF([first '# in title]&gt;0,MID([desc],#REF!,3),VLOOKUP([productid],$G$2:$R$1386,8))))</f>
        <v xml:space="preserve">42 </v>
      </c>
      <c r="S3427" s="1" t="e">
        <f>IF([kw in desc]=[kw rough in title],[kw in desc]*1,IFERROR(LEFT([kw_dirty],3)*1,IFERROR(LEFT([kw_dirty],2)*1,"n.a.")))</f>
        <v>#N/A</v>
      </c>
      <c r="T3427" s="1"/>
      <c r="U3427" s="1">
        <f>VLOOKUP(Tabelle1[[#This Row],[productid]],Tabelle2[#All],2,FALSE)</f>
        <v>42</v>
      </c>
    </row>
    <row r="3428" spans="1:21" hidden="1">
      <c r="A3428" t="s">
        <v>3593</v>
      </c>
      <c r="B3428">
        <v>3540</v>
      </c>
      <c r="C3428">
        <v>289859</v>
      </c>
      <c r="D3428" t="s">
        <v>5698</v>
      </c>
      <c r="E3428" t="s">
        <v>5699</v>
      </c>
      <c r="F3428">
        <v>18406</v>
      </c>
      <c r="G3428">
        <v>3497887</v>
      </c>
      <c r="H3428">
        <f t="shared" si="53"/>
        <v>0</v>
      </c>
      <c r="I3428">
        <f t="array" ref="I3428">MIN(IFERROR(FIND(IstNumbers,A3428),""))</f>
        <v>13</v>
      </c>
      <c r="J3428" s="1" t="e">
        <f>IF([first '# in title]&lt;[pos kw in title],MID([title],[pos kw in title]-6,6),#N/A)</f>
        <v>#N/A</v>
      </c>
      <c r="K3428" s="1" t="e">
        <f>IFERROR(MID(SUBSTITUTE([kw rough in title],",","."),FIND("(",[kw rough in title])+1,20),SUBSTITUTE(IFERROR(MID([kw rough in title],FIND(" ",[kw rough in title])+1,20),[kw rough in title]),",","."))</f>
        <v>#N/A</v>
      </c>
      <c r="L3428" s="1">
        <f>IFERROR(FIND("kW",[desc]),0)</f>
        <v>70</v>
      </c>
      <c r="M3428">
        <f t="array" ref="M3428">MIN(IFERROR(FIND(IstNumbers,E3428),""))</f>
        <v>34</v>
      </c>
      <c r="N3428" s="1" t="str">
        <f>IF([first '# in desc]&lt;[pos kw in desc],MID([desc],[pos kw in desc]-7,7))</f>
        <v xml:space="preserve">­me 42 </v>
      </c>
      <c r="O34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28" s="1" t="str">
        <f>TRIM(IF([first '# in desc]&lt;[pos kw in desc],MID([desc],[pos kw in desc]-6,6),FALSE))</f>
        <v>me 42</v>
      </c>
      <c r="Q3428" s="1" t="b">
        <f>IF(LEN([manuell])=0,IFERROR([kw fine in title]*1,IFERROR(SUMPRODUCT(COUNTIF(IsDigits,MID([kw in desc],ROW($A$1:$A$150),1)))=LEN([kw in desc]),#N/A)),[manuell])</f>
        <v>0</v>
      </c>
      <c r="R3428" s="1" t="str">
        <f>IF([pos kw in title]&gt;0,MID(J3428,#REF!,4),IF([first '# in title]&gt;0,MID([title],[first '# in title],3),IF([first '# in title]&gt;0,MID([desc],#REF!,3),VLOOKUP([productid],$G$2:$R$1386,8))))</f>
        <v xml:space="preserve">42 </v>
      </c>
      <c r="S3428" s="1" t="e">
        <f>IF([kw in desc]=[kw rough in title],[kw in desc]*1,IFERROR(LEFT([kw_dirty],3)*1,IFERROR(LEFT([kw_dirty],2)*1,"n.a.")))</f>
        <v>#N/A</v>
      </c>
      <c r="T3428" s="1"/>
      <c r="U3428" s="1">
        <f>VLOOKUP(Tabelle1[[#This Row],[productid]],Tabelle2[#All],2,FALSE)</f>
        <v>42</v>
      </c>
    </row>
    <row r="3429" spans="1:21" hidden="1">
      <c r="A3429" t="s">
        <v>5664</v>
      </c>
      <c r="B3429">
        <v>2460</v>
      </c>
      <c r="C3429">
        <v>289859</v>
      </c>
      <c r="D3429" t="s">
        <v>5700</v>
      </c>
      <c r="E3429" t="s">
        <v>5701</v>
      </c>
      <c r="F3429">
        <v>18406</v>
      </c>
      <c r="G3429">
        <v>1219746</v>
      </c>
      <c r="H3429">
        <f t="shared" si="53"/>
        <v>27</v>
      </c>
      <c r="I3429">
        <f t="array" ref="I3429">MIN(IFERROR(FIND(IstNumbers,A3429),""))</f>
        <v>24</v>
      </c>
      <c r="J3429" s="1" t="str">
        <f>IF([first '# in title]&lt;[pos kw in title],MID([title],[pos kw in title]-6,6),#N/A)</f>
        <v xml:space="preserve">rt 16 </v>
      </c>
      <c r="K342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29" s="1">
        <f>IFERROR(FIND("kW",[desc]),0)</f>
        <v>71</v>
      </c>
      <c r="M3429">
        <f t="array" ref="M3429">MIN(IFERROR(FIND(IstNumbers,E3429),""))</f>
        <v>29</v>
      </c>
      <c r="N3429" s="1" t="str">
        <f>IF([first '# in desc]&lt;[pos kw in desc],MID([desc],[pos kw in desc]-7,7))</f>
        <v xml:space="preserve">­me 16 </v>
      </c>
      <c r="O342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29" s="1" t="str">
        <f>TRIM(IF([first '# in desc]&lt;[pos kw in desc],MID([desc],[pos kw in desc]-6,6),FALSE))</f>
        <v>me 16</v>
      </c>
      <c r="Q3429" s="1">
        <f>IF(LEN([manuell])=0,IFERROR([kw fine in title]*1,IFERROR(SUMPRODUCT(COUNTIF(IsDigits,MID([kw in desc],ROW($A$1:$A$150),1)))=LEN([kw in desc]),#N/A)),[manuell])</f>
        <v>16</v>
      </c>
      <c r="R3429" s="1" t="e">
        <f>IF([pos kw in title]&gt;0,MID(J3429,#REF!,4),IF([first '# in title]&gt;0,MID([title],[first '# in title],3),IF([first '# in title]&gt;0,MID([desc],#REF!,3),VLOOKUP([productid],$G$2:$R$1386,8))))</f>
        <v>#REF!</v>
      </c>
      <c r="S3429" s="1" t="str">
        <f>IF([kw in desc]=[kw rough in title],[kw in desc]*1,IFERROR(LEFT([kw_dirty],3)*1,IFERROR(LEFT([kw_dirty],2)*1,"n.a.")))</f>
        <v>n.a.</v>
      </c>
      <c r="T3429" s="1"/>
      <c r="U3429" s="1">
        <f>VLOOKUP(Tabelle1[[#This Row],[productid]],Tabelle2[#All],2,FALSE)</f>
        <v>16</v>
      </c>
    </row>
    <row r="3430" spans="1:21">
      <c r="A3430" t="s">
        <v>165</v>
      </c>
      <c r="B3430">
        <v>2620</v>
      </c>
      <c r="C3430">
        <v>289859</v>
      </c>
      <c r="D3430" t="s">
        <v>5702</v>
      </c>
      <c r="E3430" t="s">
        <v>5703</v>
      </c>
      <c r="F3430">
        <v>18406</v>
      </c>
      <c r="G3430">
        <v>2286143</v>
      </c>
      <c r="H3430">
        <f t="shared" si="53"/>
        <v>0</v>
      </c>
      <c r="I3430">
        <f t="array" ref="I3430">MIN(IFERROR(FIND(IstNumbers,A3430),""))</f>
        <v>29</v>
      </c>
      <c r="J3430" s="1" t="e">
        <f>IF([first '# in title]&lt;[pos kw in title],MID([title],[pos kw in title]-6,6),#N/A)</f>
        <v>#N/A</v>
      </c>
      <c r="K3430" s="1" t="e">
        <f>IFERROR(MID(SUBSTITUTE([kw rough in title],",","."),FIND("(",[kw rough in title])+1,20),SUBSTITUTE(IFERROR(MID([kw rough in title],FIND(" ",[kw rough in title])+1,20),[kw rough in title]),",","."))</f>
        <v>#N/A</v>
      </c>
      <c r="L3430" s="1">
        <f>IFERROR(FIND("kW",[desc]),0)</f>
        <v>0</v>
      </c>
      <c r="M3430">
        <f t="array" ref="M3430">MIN(IFERROR(FIND(IstNumbers,E3430),""))</f>
        <v>33</v>
      </c>
      <c r="N3430" s="1" t="b">
        <f>IF([first '# in desc]&lt;[pos kw in desc],MID([desc],[pos kw in desc]-7,7))</f>
        <v>0</v>
      </c>
      <c r="O34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30" s="1" t="str">
        <f>TRIM(IF([first '# in desc]&lt;[pos kw in desc],MID([desc],[pos kw in desc]-6,6),FALSE))</f>
        <v>FALSCH</v>
      </c>
      <c r="Q3430" s="1" t="b">
        <f>IF(LEN([manuell])=0,IFERROR([kw fine in title]*1,IFERROR(SUMPRODUCT(COUNTIF(IsDigits,MID([kw in desc],ROW($A$1:$A$150),1)))=LEN([kw in desc]),#N/A)),[manuell])</f>
        <v>0</v>
      </c>
      <c r="R3430" s="1" t="str">
        <f>IF([pos kw in title]&gt;0,MID(J3430,#REF!,4),IF([first '# in title]&gt;0,MID([title],[first '# in title],3),IF([first '# in title]&gt;0,MID([desc],#REF!,3),VLOOKUP([productid],$G$2:$R$1386,8))))</f>
        <v>146</v>
      </c>
      <c r="S3430" s="1" t="e">
        <f>IF([kw in desc]=[kw rough in title],[kw in desc]*1,IFERROR(LEFT([kw_dirty],3)*1,IFERROR(LEFT([kw_dirty],2)*1,"n.a.")))</f>
        <v>#N/A</v>
      </c>
      <c r="T3430" s="1"/>
      <c r="U3430" s="1" t="e">
        <f>VLOOKUP(Tabelle1[[#This Row],[productid]],Tabelle2[#All],2,FALSE)</f>
        <v>#N/A</v>
      </c>
    </row>
    <row r="3431" spans="1:21" hidden="1">
      <c r="A3431" t="s">
        <v>1489</v>
      </c>
      <c r="B3431">
        <v>3460</v>
      </c>
      <c r="C3431">
        <v>289859</v>
      </c>
      <c r="D3431" t="s">
        <v>5704</v>
      </c>
      <c r="E3431" t="s">
        <v>5220</v>
      </c>
      <c r="F3431">
        <v>18406</v>
      </c>
      <c r="G3431">
        <v>1750863</v>
      </c>
      <c r="H3431">
        <f t="shared" si="53"/>
        <v>0</v>
      </c>
      <c r="I3431">
        <f t="array" ref="I3431">MIN(IFERROR(FIND(IstNumbers,A3431),""))</f>
        <v>13</v>
      </c>
      <c r="J3431" s="1" t="e">
        <f>IF([first '# in title]&lt;[pos kw in title],MID([title],[pos kw in title]-6,6),#N/A)</f>
        <v>#N/A</v>
      </c>
      <c r="K3431" s="1" t="e">
        <f>IFERROR(MID(SUBSTITUTE([kw rough in title],",","."),FIND("(",[kw rough in title])+1,20),SUBSTITUTE(IFERROR(MID([kw rough in title],FIND(" ",[kw rough in title])+1,20),[kw rough in title]),",","."))</f>
        <v>#N/A</v>
      </c>
      <c r="L3431" s="1">
        <f>IFERROR(FIND("kW",[desc]),0)</f>
        <v>70</v>
      </c>
      <c r="M3431">
        <f t="array" ref="M3431">MIN(IFERROR(FIND(IstNumbers,E3431),""))</f>
        <v>34</v>
      </c>
      <c r="N3431" s="1" t="str">
        <f>IF([first '# in desc]&lt;[pos kw in desc],MID([desc],[pos kw in desc]-7,7))</f>
        <v xml:space="preserve">­me 42 </v>
      </c>
      <c r="O34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31" s="1" t="str">
        <f>TRIM(IF([first '# in desc]&lt;[pos kw in desc],MID([desc],[pos kw in desc]-6,6),FALSE))</f>
        <v>me 42</v>
      </c>
      <c r="Q3431" s="1" t="b">
        <f>IF(LEN([manuell])=0,IFERROR([kw fine in title]*1,IFERROR(SUMPRODUCT(COUNTIF(IsDigits,MID([kw in desc],ROW($A$1:$A$150),1)))=LEN([kw in desc]),#N/A)),[manuell])</f>
        <v>0</v>
      </c>
      <c r="R3431" s="1" t="str">
        <f>IF([pos kw in title]&gt;0,MID(J3431,#REF!,4),IF([first '# in title]&gt;0,MID([title],[first '# in title],3),IF([first '# in title]&gt;0,MID([desc],#REF!,3),VLOOKUP([productid],$G$2:$R$1386,8))))</f>
        <v xml:space="preserve">42 </v>
      </c>
      <c r="S3431" s="1" t="e">
        <f>IF([kw in desc]=[kw rough in title],[kw in desc]*1,IFERROR(LEFT([kw_dirty],3)*1,IFERROR(LEFT([kw_dirty],2)*1,"n.a.")))</f>
        <v>#N/A</v>
      </c>
      <c r="T3431" s="1"/>
      <c r="U3431" s="1">
        <f>VLOOKUP(Tabelle1[[#This Row],[productid]],Tabelle2[#All],2,FALSE)</f>
        <v>42</v>
      </c>
    </row>
    <row r="3432" spans="1:21" hidden="1">
      <c r="A3432" t="s">
        <v>3593</v>
      </c>
      <c r="B3432">
        <v>3545</v>
      </c>
      <c r="C3432">
        <v>289859</v>
      </c>
      <c r="D3432" t="s">
        <v>5705</v>
      </c>
      <c r="E3432" t="s">
        <v>5706</v>
      </c>
      <c r="F3432">
        <v>18406</v>
      </c>
      <c r="G3432">
        <v>3497887</v>
      </c>
      <c r="H3432">
        <f t="shared" si="53"/>
        <v>0</v>
      </c>
      <c r="I3432">
        <f t="array" ref="I3432">MIN(IFERROR(FIND(IstNumbers,A3432),""))</f>
        <v>13</v>
      </c>
      <c r="J3432" s="1" t="e">
        <f>IF([first '# in title]&lt;[pos kw in title],MID([title],[pos kw in title]-6,6),#N/A)</f>
        <v>#N/A</v>
      </c>
      <c r="K3432" s="1" t="e">
        <f>IFERROR(MID(SUBSTITUTE([kw rough in title],",","."),FIND("(",[kw rough in title])+1,20),SUBSTITUTE(IFERROR(MID([kw rough in title],FIND(" ",[kw rough in title])+1,20),[kw rough in title]),",","."))</f>
        <v>#N/A</v>
      </c>
      <c r="L3432" s="1">
        <f>IFERROR(FIND("kW",[desc]),0)</f>
        <v>70</v>
      </c>
      <c r="M3432">
        <f t="array" ref="M3432">MIN(IFERROR(FIND(IstNumbers,E3432),""))</f>
        <v>34</v>
      </c>
      <c r="N3432" s="1" t="str">
        <f>IF([first '# in desc]&lt;[pos kw in desc],MID([desc],[pos kw in desc]-7,7))</f>
        <v xml:space="preserve">­me 42 </v>
      </c>
      <c r="O34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32" s="1" t="str">
        <f>TRIM(IF([first '# in desc]&lt;[pos kw in desc],MID([desc],[pos kw in desc]-6,6),FALSE))</f>
        <v>me 42</v>
      </c>
      <c r="Q3432" s="1" t="b">
        <f>IF(LEN([manuell])=0,IFERROR([kw fine in title]*1,IFERROR(SUMPRODUCT(COUNTIF(IsDigits,MID([kw in desc],ROW($A$1:$A$150),1)))=LEN([kw in desc]),#N/A)),[manuell])</f>
        <v>0</v>
      </c>
      <c r="R3432" s="1" t="str">
        <f>IF([pos kw in title]&gt;0,MID(J3432,#REF!,4),IF([first '# in title]&gt;0,MID([title],[first '# in title],3),IF([first '# in title]&gt;0,MID([desc],#REF!,3),VLOOKUP([productid],$G$2:$R$1386,8))))</f>
        <v xml:space="preserve">42 </v>
      </c>
      <c r="S3432" s="1" t="e">
        <f>IF([kw in desc]=[kw rough in title],[kw in desc]*1,IFERROR(LEFT([kw_dirty],3)*1,IFERROR(LEFT([kw_dirty],2)*1,"n.a.")))</f>
        <v>#N/A</v>
      </c>
      <c r="T3432" s="1"/>
      <c r="U3432" s="1">
        <f>VLOOKUP(Tabelle1[[#This Row],[productid]],Tabelle2[#All],2,FALSE)</f>
        <v>42</v>
      </c>
    </row>
    <row r="3433" spans="1:21" hidden="1">
      <c r="A3433" t="s">
        <v>5664</v>
      </c>
      <c r="B3433">
        <v>2465</v>
      </c>
      <c r="C3433">
        <v>289859</v>
      </c>
      <c r="D3433" t="s">
        <v>5707</v>
      </c>
      <c r="E3433" t="s">
        <v>5708</v>
      </c>
      <c r="F3433">
        <v>18406</v>
      </c>
      <c r="G3433">
        <v>1219746</v>
      </c>
      <c r="H3433">
        <f t="shared" si="53"/>
        <v>27</v>
      </c>
      <c r="I3433">
        <f t="array" ref="I3433">MIN(IFERROR(FIND(IstNumbers,A3433),""))</f>
        <v>24</v>
      </c>
      <c r="J3433" s="1" t="str">
        <f>IF([first '# in title]&lt;[pos kw in title],MID([title],[pos kw in title]-6,6),#N/A)</f>
        <v xml:space="preserve">rt 16 </v>
      </c>
      <c r="K343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33" s="1">
        <f>IFERROR(FIND("kW",[desc]),0)</f>
        <v>71</v>
      </c>
      <c r="M3433">
        <f t="array" ref="M3433">MIN(IFERROR(FIND(IstNumbers,E3433),""))</f>
        <v>29</v>
      </c>
      <c r="N3433" s="1" t="str">
        <f>IF([first '# in desc]&lt;[pos kw in desc],MID([desc],[pos kw in desc]-7,7))</f>
        <v xml:space="preserve">­me 16 </v>
      </c>
      <c r="O343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33" s="1" t="str">
        <f>TRIM(IF([first '# in desc]&lt;[pos kw in desc],MID([desc],[pos kw in desc]-6,6),FALSE))</f>
        <v>me 16</v>
      </c>
      <c r="Q3433" s="1">
        <f>IF(LEN([manuell])=0,IFERROR([kw fine in title]*1,IFERROR(SUMPRODUCT(COUNTIF(IsDigits,MID([kw in desc],ROW($A$1:$A$150),1)))=LEN([kw in desc]),#N/A)),[manuell])</f>
        <v>16</v>
      </c>
      <c r="R3433" s="1" t="e">
        <f>IF([pos kw in title]&gt;0,MID(J3433,#REF!,4),IF([first '# in title]&gt;0,MID([title],[first '# in title],3),IF([first '# in title]&gt;0,MID([desc],#REF!,3),VLOOKUP([productid],$G$2:$R$1386,8))))</f>
        <v>#REF!</v>
      </c>
      <c r="S3433" s="1" t="str">
        <f>IF([kw in desc]=[kw rough in title],[kw in desc]*1,IFERROR(LEFT([kw_dirty],3)*1,IFERROR(LEFT([kw_dirty],2)*1,"n.a.")))</f>
        <v>n.a.</v>
      </c>
      <c r="T3433" s="1"/>
      <c r="U3433" s="1">
        <f>VLOOKUP(Tabelle1[[#This Row],[productid]],Tabelle2[#All],2,FALSE)</f>
        <v>16</v>
      </c>
    </row>
    <row r="3434" spans="1:21" hidden="1">
      <c r="A3434" t="s">
        <v>1489</v>
      </c>
      <c r="B3434">
        <v>3465</v>
      </c>
      <c r="C3434">
        <v>289859</v>
      </c>
      <c r="D3434" t="s">
        <v>5709</v>
      </c>
      <c r="E3434" t="s">
        <v>5237</v>
      </c>
      <c r="F3434">
        <v>18406</v>
      </c>
      <c r="G3434">
        <v>1750863</v>
      </c>
      <c r="H3434">
        <f t="shared" si="53"/>
        <v>0</v>
      </c>
      <c r="I3434">
        <f t="array" ref="I3434">MIN(IFERROR(FIND(IstNumbers,A3434),""))</f>
        <v>13</v>
      </c>
      <c r="J3434" s="1" t="e">
        <f>IF([first '# in title]&lt;[pos kw in title],MID([title],[pos kw in title]-6,6),#N/A)</f>
        <v>#N/A</v>
      </c>
      <c r="K3434" s="1" t="e">
        <f>IFERROR(MID(SUBSTITUTE([kw rough in title],",","."),FIND("(",[kw rough in title])+1,20),SUBSTITUTE(IFERROR(MID([kw rough in title],FIND(" ",[kw rough in title])+1,20),[kw rough in title]),",","."))</f>
        <v>#N/A</v>
      </c>
      <c r="L3434" s="1">
        <f>IFERROR(FIND("kW",[desc]),0)</f>
        <v>70</v>
      </c>
      <c r="M3434">
        <f t="array" ref="M3434">MIN(IFERROR(FIND(IstNumbers,E3434),""))</f>
        <v>34</v>
      </c>
      <c r="N3434" s="1" t="str">
        <f>IF([first '# in desc]&lt;[pos kw in desc],MID([desc],[pos kw in desc]-7,7))</f>
        <v xml:space="preserve">­me 42 </v>
      </c>
      <c r="O34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34" s="1" t="str">
        <f>TRIM(IF([first '# in desc]&lt;[pos kw in desc],MID([desc],[pos kw in desc]-6,6),FALSE))</f>
        <v>me 42</v>
      </c>
      <c r="Q3434" s="1" t="b">
        <f>IF(LEN([manuell])=0,IFERROR([kw fine in title]*1,IFERROR(SUMPRODUCT(COUNTIF(IsDigits,MID([kw in desc],ROW($A$1:$A$150),1)))=LEN([kw in desc]),#N/A)),[manuell])</f>
        <v>0</v>
      </c>
      <c r="R3434" s="1" t="str">
        <f>IF([pos kw in title]&gt;0,MID(J3434,#REF!,4),IF([first '# in title]&gt;0,MID([title],[first '# in title],3),IF([first '# in title]&gt;0,MID([desc],#REF!,3),VLOOKUP([productid],$G$2:$R$1386,8))))</f>
        <v xml:space="preserve">42 </v>
      </c>
      <c r="S3434" s="1" t="e">
        <f>IF([kw in desc]=[kw rough in title],[kw in desc]*1,IFERROR(LEFT([kw_dirty],3)*1,IFERROR(LEFT([kw_dirty],2)*1,"n.a.")))</f>
        <v>#N/A</v>
      </c>
      <c r="T3434" s="1"/>
      <c r="U3434" s="1">
        <f>VLOOKUP(Tabelle1[[#This Row],[productid]],Tabelle2[#All],2,FALSE)</f>
        <v>42</v>
      </c>
    </row>
    <row r="3435" spans="1:21" hidden="1">
      <c r="A3435" t="s">
        <v>3593</v>
      </c>
      <c r="B3435">
        <v>3545</v>
      </c>
      <c r="C3435">
        <v>289859</v>
      </c>
      <c r="D3435" t="s">
        <v>5710</v>
      </c>
      <c r="E3435" t="s">
        <v>5711</v>
      </c>
      <c r="F3435">
        <v>18406</v>
      </c>
      <c r="G3435">
        <v>3497887</v>
      </c>
      <c r="H3435">
        <f t="shared" si="53"/>
        <v>0</v>
      </c>
      <c r="I3435">
        <f t="array" ref="I3435">MIN(IFERROR(FIND(IstNumbers,A3435),""))</f>
        <v>13</v>
      </c>
      <c r="J3435" s="1" t="e">
        <f>IF([first '# in title]&lt;[pos kw in title],MID([title],[pos kw in title]-6,6),#N/A)</f>
        <v>#N/A</v>
      </c>
      <c r="K3435" s="1" t="e">
        <f>IFERROR(MID(SUBSTITUTE([kw rough in title],",","."),FIND("(",[kw rough in title])+1,20),SUBSTITUTE(IFERROR(MID([kw rough in title],FIND(" ",[kw rough in title])+1,20),[kw rough in title]),",","."))</f>
        <v>#N/A</v>
      </c>
      <c r="L3435" s="1">
        <f>IFERROR(FIND("kW",[desc]),0)</f>
        <v>70</v>
      </c>
      <c r="M3435">
        <f t="array" ref="M3435">MIN(IFERROR(FIND(IstNumbers,E3435),""))</f>
        <v>34</v>
      </c>
      <c r="N3435" s="1" t="str">
        <f>IF([first '# in desc]&lt;[pos kw in desc],MID([desc],[pos kw in desc]-7,7))</f>
        <v xml:space="preserve">­me 42 </v>
      </c>
      <c r="O34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35" s="1" t="str">
        <f>TRIM(IF([first '# in desc]&lt;[pos kw in desc],MID([desc],[pos kw in desc]-6,6),FALSE))</f>
        <v>me 42</v>
      </c>
      <c r="Q3435" s="1" t="b">
        <f>IF(LEN([manuell])=0,IFERROR([kw fine in title]*1,IFERROR(SUMPRODUCT(COUNTIF(IsDigits,MID([kw in desc],ROW($A$1:$A$150),1)))=LEN([kw in desc]),#N/A)),[manuell])</f>
        <v>0</v>
      </c>
      <c r="R3435" s="1" t="str">
        <f>IF([pos kw in title]&gt;0,MID(J3435,#REF!,4),IF([first '# in title]&gt;0,MID([title],[first '# in title],3),IF([first '# in title]&gt;0,MID([desc],#REF!,3),VLOOKUP([productid],$G$2:$R$1386,8))))</f>
        <v xml:space="preserve">42 </v>
      </c>
      <c r="S3435" s="1" t="e">
        <f>IF([kw in desc]=[kw rough in title],[kw in desc]*1,IFERROR(LEFT([kw_dirty],3)*1,IFERROR(LEFT([kw_dirty],2)*1,"n.a.")))</f>
        <v>#N/A</v>
      </c>
      <c r="T3435" s="1"/>
      <c r="U3435" s="1">
        <f>VLOOKUP(Tabelle1[[#This Row],[productid]],Tabelle2[#All],2,FALSE)</f>
        <v>42</v>
      </c>
    </row>
    <row r="3436" spans="1:21" hidden="1">
      <c r="A3436" t="s">
        <v>5664</v>
      </c>
      <c r="B3436">
        <v>2470</v>
      </c>
      <c r="C3436">
        <v>289859</v>
      </c>
      <c r="D3436" t="s">
        <v>5712</v>
      </c>
      <c r="E3436" t="s">
        <v>5713</v>
      </c>
      <c r="F3436">
        <v>18406</v>
      </c>
      <c r="G3436">
        <v>1219746</v>
      </c>
      <c r="H3436">
        <f t="shared" si="53"/>
        <v>27</v>
      </c>
      <c r="I3436">
        <f t="array" ref="I3436">MIN(IFERROR(FIND(IstNumbers,A3436),""))</f>
        <v>24</v>
      </c>
      <c r="J3436" s="1" t="str">
        <f>IF([first '# in title]&lt;[pos kw in title],MID([title],[pos kw in title]-6,6),#N/A)</f>
        <v xml:space="preserve">rt 16 </v>
      </c>
      <c r="K343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36" s="1">
        <f>IFERROR(FIND("kW",[desc]),0)</f>
        <v>71</v>
      </c>
      <c r="M3436">
        <f t="array" ref="M3436">MIN(IFERROR(FIND(IstNumbers,E3436),""))</f>
        <v>29</v>
      </c>
      <c r="N3436" s="1" t="str">
        <f>IF([first '# in desc]&lt;[pos kw in desc],MID([desc],[pos kw in desc]-7,7))</f>
        <v xml:space="preserve">­me 16 </v>
      </c>
      <c r="O343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36" s="1" t="str">
        <f>TRIM(IF([first '# in desc]&lt;[pos kw in desc],MID([desc],[pos kw in desc]-6,6),FALSE))</f>
        <v>me 16</v>
      </c>
      <c r="Q3436" s="1">
        <f>IF(LEN([manuell])=0,IFERROR([kw fine in title]*1,IFERROR(SUMPRODUCT(COUNTIF(IsDigits,MID([kw in desc],ROW($A$1:$A$150),1)))=LEN([kw in desc]),#N/A)),[manuell])</f>
        <v>16</v>
      </c>
      <c r="R3436" s="1" t="e">
        <f>IF([pos kw in title]&gt;0,MID(J3436,#REF!,4),IF([first '# in title]&gt;0,MID([title],[first '# in title],3),IF([first '# in title]&gt;0,MID([desc],#REF!,3),VLOOKUP([productid],$G$2:$R$1386,8))))</f>
        <v>#REF!</v>
      </c>
      <c r="S3436" s="1" t="str">
        <f>IF([kw in desc]=[kw rough in title],[kw in desc]*1,IFERROR(LEFT([kw_dirty],3)*1,IFERROR(LEFT([kw_dirty],2)*1,"n.a.")))</f>
        <v>n.a.</v>
      </c>
      <c r="T3436" s="1"/>
      <c r="U3436" s="1">
        <f>VLOOKUP(Tabelle1[[#This Row],[productid]],Tabelle2[#All],2,FALSE)</f>
        <v>16</v>
      </c>
    </row>
    <row r="3437" spans="1:21" hidden="1">
      <c r="A3437" t="s">
        <v>1489</v>
      </c>
      <c r="B3437">
        <v>3470</v>
      </c>
      <c r="C3437">
        <v>289859</v>
      </c>
      <c r="D3437" t="s">
        <v>5714</v>
      </c>
      <c r="E3437" t="s">
        <v>5243</v>
      </c>
      <c r="F3437">
        <v>18406</v>
      </c>
      <c r="G3437">
        <v>1750863</v>
      </c>
      <c r="H3437">
        <f t="shared" si="53"/>
        <v>0</v>
      </c>
      <c r="I3437">
        <f t="array" ref="I3437">MIN(IFERROR(FIND(IstNumbers,A3437),""))</f>
        <v>13</v>
      </c>
      <c r="J3437" s="1" t="e">
        <f>IF([first '# in title]&lt;[pos kw in title],MID([title],[pos kw in title]-6,6),#N/A)</f>
        <v>#N/A</v>
      </c>
      <c r="K3437" s="1" t="e">
        <f>IFERROR(MID(SUBSTITUTE([kw rough in title],",","."),FIND("(",[kw rough in title])+1,20),SUBSTITUTE(IFERROR(MID([kw rough in title],FIND(" ",[kw rough in title])+1,20),[kw rough in title]),",","."))</f>
        <v>#N/A</v>
      </c>
      <c r="L3437" s="1">
        <f>IFERROR(FIND("kW",[desc]),0)</f>
        <v>70</v>
      </c>
      <c r="M3437">
        <f t="array" ref="M3437">MIN(IFERROR(FIND(IstNumbers,E3437),""))</f>
        <v>34</v>
      </c>
      <c r="N3437" s="1" t="str">
        <f>IF([first '# in desc]&lt;[pos kw in desc],MID([desc],[pos kw in desc]-7,7))</f>
        <v xml:space="preserve">­me 42 </v>
      </c>
      <c r="O34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37" s="1" t="str">
        <f>TRIM(IF([first '# in desc]&lt;[pos kw in desc],MID([desc],[pos kw in desc]-6,6),FALSE))</f>
        <v>me 42</v>
      </c>
      <c r="Q3437" s="1" t="b">
        <f>IF(LEN([manuell])=0,IFERROR([kw fine in title]*1,IFERROR(SUMPRODUCT(COUNTIF(IsDigits,MID([kw in desc],ROW($A$1:$A$150),1)))=LEN([kw in desc]),#N/A)),[manuell])</f>
        <v>0</v>
      </c>
      <c r="R3437" s="1" t="str">
        <f>IF([pos kw in title]&gt;0,MID(J3437,#REF!,4),IF([first '# in title]&gt;0,MID([title],[first '# in title],3),IF([first '# in title]&gt;0,MID([desc],#REF!,3),VLOOKUP([productid],$G$2:$R$1386,8))))</f>
        <v xml:space="preserve">42 </v>
      </c>
      <c r="S3437" s="1" t="e">
        <f>IF([kw in desc]=[kw rough in title],[kw in desc]*1,IFERROR(LEFT([kw_dirty],3)*1,IFERROR(LEFT([kw_dirty],2)*1,"n.a.")))</f>
        <v>#N/A</v>
      </c>
      <c r="T3437" s="1"/>
      <c r="U3437" s="1">
        <f>VLOOKUP(Tabelle1[[#This Row],[productid]],Tabelle2[#All],2,FALSE)</f>
        <v>42</v>
      </c>
    </row>
    <row r="3438" spans="1:21" hidden="1">
      <c r="A3438" t="s">
        <v>3593</v>
      </c>
      <c r="B3438">
        <v>3550</v>
      </c>
      <c r="C3438">
        <v>289859</v>
      </c>
      <c r="D3438" t="s">
        <v>5715</v>
      </c>
      <c r="E3438" t="s">
        <v>5716</v>
      </c>
      <c r="F3438">
        <v>18406</v>
      </c>
      <c r="G3438">
        <v>3497887</v>
      </c>
      <c r="H3438">
        <f t="shared" si="53"/>
        <v>0</v>
      </c>
      <c r="I3438">
        <f t="array" ref="I3438">MIN(IFERROR(FIND(IstNumbers,A3438),""))</f>
        <v>13</v>
      </c>
      <c r="J3438" s="1" t="e">
        <f>IF([first '# in title]&lt;[pos kw in title],MID([title],[pos kw in title]-6,6),#N/A)</f>
        <v>#N/A</v>
      </c>
      <c r="K3438" s="1" t="e">
        <f>IFERROR(MID(SUBSTITUTE([kw rough in title],",","."),FIND("(",[kw rough in title])+1,20),SUBSTITUTE(IFERROR(MID([kw rough in title],FIND(" ",[kw rough in title])+1,20),[kw rough in title]),",","."))</f>
        <v>#N/A</v>
      </c>
      <c r="L3438" s="1">
        <f>IFERROR(FIND("kW",[desc]),0)</f>
        <v>70</v>
      </c>
      <c r="M3438">
        <f t="array" ref="M3438">MIN(IFERROR(FIND(IstNumbers,E3438),""))</f>
        <v>34</v>
      </c>
      <c r="N3438" s="1" t="str">
        <f>IF([first '# in desc]&lt;[pos kw in desc],MID([desc],[pos kw in desc]-7,7))</f>
        <v xml:space="preserve">­me 42 </v>
      </c>
      <c r="O34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38" s="1" t="str">
        <f>TRIM(IF([first '# in desc]&lt;[pos kw in desc],MID([desc],[pos kw in desc]-6,6),FALSE))</f>
        <v>me 42</v>
      </c>
      <c r="Q3438" s="1" t="b">
        <f>IF(LEN([manuell])=0,IFERROR([kw fine in title]*1,IFERROR(SUMPRODUCT(COUNTIF(IsDigits,MID([kw in desc],ROW($A$1:$A$150),1)))=LEN([kw in desc]),#N/A)),[manuell])</f>
        <v>0</v>
      </c>
      <c r="R3438" s="1" t="str">
        <f>IF([pos kw in title]&gt;0,MID(J3438,#REF!,4),IF([first '# in title]&gt;0,MID([title],[first '# in title],3),IF([first '# in title]&gt;0,MID([desc],#REF!,3),VLOOKUP([productid],$G$2:$R$1386,8))))</f>
        <v xml:space="preserve">42 </v>
      </c>
      <c r="S3438" s="1" t="e">
        <f>IF([kw in desc]=[kw rough in title],[kw in desc]*1,IFERROR(LEFT([kw_dirty],3)*1,IFERROR(LEFT([kw_dirty],2)*1,"n.a.")))</f>
        <v>#N/A</v>
      </c>
      <c r="T3438" s="1"/>
      <c r="U3438" s="1">
        <f>VLOOKUP(Tabelle1[[#This Row],[productid]],Tabelle2[#All],2,FALSE)</f>
        <v>42</v>
      </c>
    </row>
    <row r="3439" spans="1:21" hidden="1">
      <c r="A3439" t="s">
        <v>5664</v>
      </c>
      <c r="B3439">
        <v>2475</v>
      </c>
      <c r="C3439">
        <v>289859</v>
      </c>
      <c r="D3439" t="s">
        <v>5717</v>
      </c>
      <c r="E3439" t="s">
        <v>5718</v>
      </c>
      <c r="F3439">
        <v>18406</v>
      </c>
      <c r="G3439">
        <v>1219746</v>
      </c>
      <c r="H3439">
        <f t="shared" si="53"/>
        <v>27</v>
      </c>
      <c r="I3439">
        <f t="array" ref="I3439">MIN(IFERROR(FIND(IstNumbers,A3439),""))</f>
        <v>24</v>
      </c>
      <c r="J3439" s="1" t="str">
        <f>IF([first '# in title]&lt;[pos kw in title],MID([title],[pos kw in title]-6,6),#N/A)</f>
        <v xml:space="preserve">rt 16 </v>
      </c>
      <c r="K343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39" s="1">
        <f>IFERROR(FIND("kW",[desc]),0)</f>
        <v>71</v>
      </c>
      <c r="M3439">
        <f t="array" ref="M3439">MIN(IFERROR(FIND(IstNumbers,E3439),""))</f>
        <v>29</v>
      </c>
      <c r="N3439" s="1" t="str">
        <f>IF([first '# in desc]&lt;[pos kw in desc],MID([desc],[pos kw in desc]-7,7))</f>
        <v xml:space="preserve">­me 16 </v>
      </c>
      <c r="O343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39" s="1" t="str">
        <f>TRIM(IF([first '# in desc]&lt;[pos kw in desc],MID([desc],[pos kw in desc]-6,6),FALSE))</f>
        <v>me 16</v>
      </c>
      <c r="Q3439" s="1">
        <f>IF(LEN([manuell])=0,IFERROR([kw fine in title]*1,IFERROR(SUMPRODUCT(COUNTIF(IsDigits,MID([kw in desc],ROW($A$1:$A$150),1)))=LEN([kw in desc]),#N/A)),[manuell])</f>
        <v>16</v>
      </c>
      <c r="R3439" s="1" t="e">
        <f>IF([pos kw in title]&gt;0,MID(J3439,#REF!,4),IF([first '# in title]&gt;0,MID([title],[first '# in title],3),IF([first '# in title]&gt;0,MID([desc],#REF!,3),VLOOKUP([productid],$G$2:$R$1386,8))))</f>
        <v>#REF!</v>
      </c>
      <c r="S3439" s="1" t="str">
        <f>IF([kw in desc]=[kw rough in title],[kw in desc]*1,IFERROR(LEFT([kw_dirty],3)*1,IFERROR(LEFT([kw_dirty],2)*1,"n.a.")))</f>
        <v>n.a.</v>
      </c>
      <c r="T3439" s="1"/>
      <c r="U3439" s="1">
        <f>VLOOKUP(Tabelle1[[#This Row],[productid]],Tabelle2[#All],2,FALSE)</f>
        <v>16</v>
      </c>
    </row>
    <row r="3440" spans="1:21" hidden="1">
      <c r="A3440" t="s">
        <v>1489</v>
      </c>
      <c r="B3440">
        <v>3470</v>
      </c>
      <c r="C3440">
        <v>289859</v>
      </c>
      <c r="D3440" t="s">
        <v>5719</v>
      </c>
      <c r="E3440" t="s">
        <v>5249</v>
      </c>
      <c r="F3440">
        <v>18406</v>
      </c>
      <c r="G3440">
        <v>1750863</v>
      </c>
      <c r="H3440">
        <f t="shared" si="53"/>
        <v>0</v>
      </c>
      <c r="I3440">
        <f t="array" ref="I3440">MIN(IFERROR(FIND(IstNumbers,A3440),""))</f>
        <v>13</v>
      </c>
      <c r="J3440" s="1" t="e">
        <f>IF([first '# in title]&lt;[pos kw in title],MID([title],[pos kw in title]-6,6),#N/A)</f>
        <v>#N/A</v>
      </c>
      <c r="K3440" s="1" t="e">
        <f>IFERROR(MID(SUBSTITUTE([kw rough in title],",","."),FIND("(",[kw rough in title])+1,20),SUBSTITUTE(IFERROR(MID([kw rough in title],FIND(" ",[kw rough in title])+1,20),[kw rough in title]),",","."))</f>
        <v>#N/A</v>
      </c>
      <c r="L3440" s="1">
        <f>IFERROR(FIND("kW",[desc]),0)</f>
        <v>70</v>
      </c>
      <c r="M3440">
        <f t="array" ref="M3440">MIN(IFERROR(FIND(IstNumbers,E3440),""))</f>
        <v>34</v>
      </c>
      <c r="N3440" s="1" t="str">
        <f>IF([first '# in desc]&lt;[pos kw in desc],MID([desc],[pos kw in desc]-7,7))</f>
        <v xml:space="preserve">­me 42 </v>
      </c>
      <c r="O34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40" s="1" t="str">
        <f>TRIM(IF([first '# in desc]&lt;[pos kw in desc],MID([desc],[pos kw in desc]-6,6),FALSE))</f>
        <v>me 42</v>
      </c>
      <c r="Q3440" s="1" t="b">
        <f>IF(LEN([manuell])=0,IFERROR([kw fine in title]*1,IFERROR(SUMPRODUCT(COUNTIF(IsDigits,MID([kw in desc],ROW($A$1:$A$150),1)))=LEN([kw in desc]),#N/A)),[manuell])</f>
        <v>0</v>
      </c>
      <c r="R3440" s="1" t="str">
        <f>IF([pos kw in title]&gt;0,MID(J3440,#REF!,4),IF([first '# in title]&gt;0,MID([title],[first '# in title],3),IF([first '# in title]&gt;0,MID([desc],#REF!,3),VLOOKUP([productid],$G$2:$R$1386,8))))</f>
        <v xml:space="preserve">42 </v>
      </c>
      <c r="S3440" s="1" t="e">
        <f>IF([kw in desc]=[kw rough in title],[kw in desc]*1,IFERROR(LEFT([kw_dirty],3)*1,IFERROR(LEFT([kw_dirty],2)*1,"n.a.")))</f>
        <v>#N/A</v>
      </c>
      <c r="T3440" s="1"/>
      <c r="U3440" s="1">
        <f>VLOOKUP(Tabelle1[[#This Row],[productid]],Tabelle2[#All],2,FALSE)</f>
        <v>42</v>
      </c>
    </row>
    <row r="3441" spans="1:21" hidden="1">
      <c r="A3441" t="s">
        <v>3593</v>
      </c>
      <c r="B3441">
        <v>3550</v>
      </c>
      <c r="C3441">
        <v>289859</v>
      </c>
      <c r="D3441" t="s">
        <v>5720</v>
      </c>
      <c r="E3441" t="s">
        <v>5721</v>
      </c>
      <c r="F3441">
        <v>18406</v>
      </c>
      <c r="G3441">
        <v>3497887</v>
      </c>
      <c r="H3441">
        <f t="shared" si="53"/>
        <v>0</v>
      </c>
      <c r="I3441">
        <f t="array" ref="I3441">MIN(IFERROR(FIND(IstNumbers,A3441),""))</f>
        <v>13</v>
      </c>
      <c r="J3441" s="1" t="e">
        <f>IF([first '# in title]&lt;[pos kw in title],MID([title],[pos kw in title]-6,6),#N/A)</f>
        <v>#N/A</v>
      </c>
      <c r="K3441" s="1" t="e">
        <f>IFERROR(MID(SUBSTITUTE([kw rough in title],",","."),FIND("(",[kw rough in title])+1,20),SUBSTITUTE(IFERROR(MID([kw rough in title],FIND(" ",[kw rough in title])+1,20),[kw rough in title]),",","."))</f>
        <v>#N/A</v>
      </c>
      <c r="L3441" s="1">
        <f>IFERROR(FIND("kW",[desc]),0)</f>
        <v>70</v>
      </c>
      <c r="M3441">
        <f t="array" ref="M3441">MIN(IFERROR(FIND(IstNumbers,E3441),""))</f>
        <v>34</v>
      </c>
      <c r="N3441" s="1" t="str">
        <f>IF([first '# in desc]&lt;[pos kw in desc],MID([desc],[pos kw in desc]-7,7))</f>
        <v xml:space="preserve">­me 42 </v>
      </c>
      <c r="O34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41" s="1" t="str">
        <f>TRIM(IF([first '# in desc]&lt;[pos kw in desc],MID([desc],[pos kw in desc]-6,6),FALSE))</f>
        <v>me 42</v>
      </c>
      <c r="Q3441" s="1" t="b">
        <f>IF(LEN([manuell])=0,IFERROR([kw fine in title]*1,IFERROR(SUMPRODUCT(COUNTIF(IsDigits,MID([kw in desc],ROW($A$1:$A$150),1)))=LEN([kw in desc]),#N/A)),[manuell])</f>
        <v>0</v>
      </c>
      <c r="R3441" s="1" t="str">
        <f>IF([pos kw in title]&gt;0,MID(J3441,#REF!,4),IF([first '# in title]&gt;0,MID([title],[first '# in title],3),IF([first '# in title]&gt;0,MID([desc],#REF!,3),VLOOKUP([productid],$G$2:$R$1386,8))))</f>
        <v xml:space="preserve">42 </v>
      </c>
      <c r="S3441" s="1" t="e">
        <f>IF([kw in desc]=[kw rough in title],[kw in desc]*1,IFERROR(LEFT([kw_dirty],3)*1,IFERROR(LEFT([kw_dirty],2)*1,"n.a.")))</f>
        <v>#N/A</v>
      </c>
      <c r="T3441" s="1"/>
      <c r="U3441" s="1">
        <f>VLOOKUP(Tabelle1[[#This Row],[productid]],Tabelle2[#All],2,FALSE)</f>
        <v>42</v>
      </c>
    </row>
    <row r="3442" spans="1:21" hidden="1">
      <c r="A3442" t="s">
        <v>5664</v>
      </c>
      <c r="B3442">
        <v>2480</v>
      </c>
      <c r="C3442">
        <v>289859</v>
      </c>
      <c r="D3442" t="s">
        <v>5722</v>
      </c>
      <c r="E3442" t="s">
        <v>5723</v>
      </c>
      <c r="F3442">
        <v>18406</v>
      </c>
      <c r="G3442">
        <v>1219746</v>
      </c>
      <c r="H3442">
        <f t="shared" si="53"/>
        <v>27</v>
      </c>
      <c r="I3442">
        <f t="array" ref="I3442">MIN(IFERROR(FIND(IstNumbers,A3442),""))</f>
        <v>24</v>
      </c>
      <c r="J3442" s="1" t="str">
        <f>IF([first '# in title]&lt;[pos kw in title],MID([title],[pos kw in title]-6,6),#N/A)</f>
        <v xml:space="preserve">rt 16 </v>
      </c>
      <c r="K3442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42" s="1">
        <f>IFERROR(FIND("kW",[desc]),0)</f>
        <v>71</v>
      </c>
      <c r="M3442">
        <f t="array" ref="M3442">MIN(IFERROR(FIND(IstNumbers,E3442),""))</f>
        <v>29</v>
      </c>
      <c r="N3442" s="1" t="str">
        <f>IF([first '# in desc]&lt;[pos kw in desc],MID([desc],[pos kw in desc]-7,7))</f>
        <v xml:space="preserve">­me 16 </v>
      </c>
      <c r="O344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42" s="1" t="str">
        <f>TRIM(IF([first '# in desc]&lt;[pos kw in desc],MID([desc],[pos kw in desc]-6,6),FALSE))</f>
        <v>me 16</v>
      </c>
      <c r="Q3442" s="1">
        <f>IF(LEN([manuell])=0,IFERROR([kw fine in title]*1,IFERROR(SUMPRODUCT(COUNTIF(IsDigits,MID([kw in desc],ROW($A$1:$A$150),1)))=LEN([kw in desc]),#N/A)),[manuell])</f>
        <v>16</v>
      </c>
      <c r="R3442" s="1" t="e">
        <f>IF([pos kw in title]&gt;0,MID(J3442,#REF!,4),IF([first '# in title]&gt;0,MID([title],[first '# in title],3),IF([first '# in title]&gt;0,MID([desc],#REF!,3),VLOOKUP([productid],$G$2:$R$1386,8))))</f>
        <v>#REF!</v>
      </c>
      <c r="S3442" s="1" t="str">
        <f>IF([kw in desc]=[kw rough in title],[kw in desc]*1,IFERROR(LEFT([kw_dirty],3)*1,IFERROR(LEFT([kw_dirty],2)*1,"n.a.")))</f>
        <v>n.a.</v>
      </c>
      <c r="T3442" s="1"/>
      <c r="U3442" s="1">
        <f>VLOOKUP(Tabelle1[[#This Row],[productid]],Tabelle2[#All],2,FALSE)</f>
        <v>16</v>
      </c>
    </row>
    <row r="3443" spans="1:21">
      <c r="A3443" t="s">
        <v>3810</v>
      </c>
      <c r="B3443">
        <v>1825</v>
      </c>
      <c r="C3443">
        <v>223861</v>
      </c>
      <c r="D3443" t="s">
        <v>5724</v>
      </c>
      <c r="E3443" t="s">
        <v>4943</v>
      </c>
      <c r="F3443">
        <v>18406</v>
      </c>
      <c r="G3443">
        <v>3725833</v>
      </c>
      <c r="H3443">
        <f t="shared" si="53"/>
        <v>0</v>
      </c>
      <c r="I3443">
        <f t="array" ref="I3443">MIN(IFERROR(FIND(IstNumbers,A3443),""))</f>
        <v>14</v>
      </c>
      <c r="J3443" s="1" t="e">
        <f>IF([first '# in title]&lt;[pos kw in title],MID([title],[pos kw in title]-6,6),#N/A)</f>
        <v>#N/A</v>
      </c>
      <c r="K3443" s="1" t="e">
        <f>IFERROR(MID(SUBSTITUTE([kw rough in title],",","."),FIND("(",[kw rough in title])+1,20),SUBSTITUTE(IFERROR(MID([kw rough in title],FIND(" ",[kw rough in title])+1,20),[kw rough in title]),",","."))</f>
        <v>#N/A</v>
      </c>
      <c r="L3443" s="1">
        <f>IFERROR(FIND("kW",[desc]),0)</f>
        <v>0</v>
      </c>
      <c r="M3443">
        <f t="array" ref="M3443">MIN(IFERROR(FIND(IstNumbers,E3443),""))</f>
        <v>25</v>
      </c>
      <c r="N3443" s="1" t="b">
        <f>IF([first '# in desc]&lt;[pos kw in desc],MID([desc],[pos kw in desc]-7,7))</f>
        <v>0</v>
      </c>
      <c r="O34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43" s="1" t="str">
        <f>TRIM(IF([first '# in desc]&lt;[pos kw in desc],MID([desc],[pos kw in desc]-6,6),FALSE))</f>
        <v>FALSCH</v>
      </c>
      <c r="Q3443" s="1" t="b">
        <f>IF(LEN([manuell])=0,IFERROR([kw fine in title]*1,IFERROR(SUMPRODUCT(COUNTIF(IsDigits,MID([kw in desc],ROW($A$1:$A$150),1)))=LEN([kw in desc]),#N/A)),[manuell])</f>
        <v>0</v>
      </c>
      <c r="R3443" s="1" t="str">
        <f>IF([pos kw in title]&gt;0,MID(J3443,#REF!,4),IF([first '# in title]&gt;0,MID([title],[first '# in title],3),IF([first '# in title]&gt;0,MID([desc],#REF!,3),VLOOKUP([productid],$G$2:$R$1386,8))))</f>
        <v xml:space="preserve">24 </v>
      </c>
      <c r="S3443" s="1" t="e">
        <f>IF([kw in desc]=[kw rough in title],[kw in desc]*1,IFERROR(LEFT([kw_dirty],3)*1,IFERROR(LEFT([kw_dirty],2)*1,"n.a.")))</f>
        <v>#N/A</v>
      </c>
      <c r="T3443" s="1"/>
      <c r="U3443" s="1" t="e">
        <f>VLOOKUP(Tabelle1[[#This Row],[productid]],Tabelle2[#All],2,FALSE)</f>
        <v>#N/A</v>
      </c>
    </row>
    <row r="3444" spans="1:21" hidden="1">
      <c r="A3444" t="s">
        <v>1489</v>
      </c>
      <c r="B3444">
        <v>3470</v>
      </c>
      <c r="C3444">
        <v>289859</v>
      </c>
      <c r="D3444" t="s">
        <v>5725</v>
      </c>
      <c r="E3444" t="s">
        <v>5255</v>
      </c>
      <c r="F3444">
        <v>18406</v>
      </c>
      <c r="G3444">
        <v>1750863</v>
      </c>
      <c r="H3444">
        <f t="shared" si="53"/>
        <v>0</v>
      </c>
      <c r="I3444">
        <f t="array" ref="I3444">MIN(IFERROR(FIND(IstNumbers,A3444),""))</f>
        <v>13</v>
      </c>
      <c r="J3444" s="1" t="e">
        <f>IF([first '# in title]&lt;[pos kw in title],MID([title],[pos kw in title]-6,6),#N/A)</f>
        <v>#N/A</v>
      </c>
      <c r="K3444" s="1" t="e">
        <f>IFERROR(MID(SUBSTITUTE([kw rough in title],",","."),FIND("(",[kw rough in title])+1,20),SUBSTITUTE(IFERROR(MID([kw rough in title],FIND(" ",[kw rough in title])+1,20),[kw rough in title]),",","."))</f>
        <v>#N/A</v>
      </c>
      <c r="L3444" s="1">
        <f>IFERROR(FIND("kW",[desc]),0)</f>
        <v>70</v>
      </c>
      <c r="M3444">
        <f t="array" ref="M3444">MIN(IFERROR(FIND(IstNumbers,E3444),""))</f>
        <v>34</v>
      </c>
      <c r="N3444" s="1" t="str">
        <f>IF([first '# in desc]&lt;[pos kw in desc],MID([desc],[pos kw in desc]-7,7))</f>
        <v xml:space="preserve">­me 42 </v>
      </c>
      <c r="O34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44" s="1" t="str">
        <f>TRIM(IF([first '# in desc]&lt;[pos kw in desc],MID([desc],[pos kw in desc]-6,6),FALSE))</f>
        <v>me 42</v>
      </c>
      <c r="Q3444" s="1" t="b">
        <f>IF(LEN([manuell])=0,IFERROR([kw fine in title]*1,IFERROR(SUMPRODUCT(COUNTIF(IsDigits,MID([kw in desc],ROW($A$1:$A$150),1)))=LEN([kw in desc]),#N/A)),[manuell])</f>
        <v>0</v>
      </c>
      <c r="R3444" s="1" t="str">
        <f>IF([pos kw in title]&gt;0,MID(J3444,#REF!,4),IF([first '# in title]&gt;0,MID([title],[first '# in title],3),IF([first '# in title]&gt;0,MID([desc],#REF!,3),VLOOKUP([productid],$G$2:$R$1386,8))))</f>
        <v xml:space="preserve">42 </v>
      </c>
      <c r="S3444" s="1" t="e">
        <f>IF([kw in desc]=[kw rough in title],[kw in desc]*1,IFERROR(LEFT([kw_dirty],3)*1,IFERROR(LEFT([kw_dirty],2)*1,"n.a.")))</f>
        <v>#N/A</v>
      </c>
      <c r="T3444" s="1"/>
      <c r="U3444" s="1">
        <f>VLOOKUP(Tabelle1[[#This Row],[productid]],Tabelle2[#All],2,FALSE)</f>
        <v>42</v>
      </c>
    </row>
    <row r="3445" spans="1:21" hidden="1">
      <c r="A3445" t="s">
        <v>3593</v>
      </c>
      <c r="B3445">
        <v>3550</v>
      </c>
      <c r="C3445">
        <v>289859</v>
      </c>
      <c r="D3445" t="s">
        <v>5726</v>
      </c>
      <c r="E3445" t="s">
        <v>5727</v>
      </c>
      <c r="F3445">
        <v>18406</v>
      </c>
      <c r="G3445">
        <v>3497887</v>
      </c>
      <c r="H3445">
        <f t="shared" si="53"/>
        <v>0</v>
      </c>
      <c r="I3445">
        <f t="array" ref="I3445">MIN(IFERROR(FIND(IstNumbers,A3445),""))</f>
        <v>13</v>
      </c>
      <c r="J3445" s="1" t="e">
        <f>IF([first '# in title]&lt;[pos kw in title],MID([title],[pos kw in title]-6,6),#N/A)</f>
        <v>#N/A</v>
      </c>
      <c r="K3445" s="1" t="e">
        <f>IFERROR(MID(SUBSTITUTE([kw rough in title],",","."),FIND("(",[kw rough in title])+1,20),SUBSTITUTE(IFERROR(MID([kw rough in title],FIND(" ",[kw rough in title])+1,20),[kw rough in title]),",","."))</f>
        <v>#N/A</v>
      </c>
      <c r="L3445" s="1">
        <f>IFERROR(FIND("kW",[desc]),0)</f>
        <v>70</v>
      </c>
      <c r="M3445">
        <f t="array" ref="M3445">MIN(IFERROR(FIND(IstNumbers,E3445),""))</f>
        <v>34</v>
      </c>
      <c r="N3445" s="1" t="str">
        <f>IF([first '# in desc]&lt;[pos kw in desc],MID([desc],[pos kw in desc]-7,7))</f>
        <v xml:space="preserve">­me 42 </v>
      </c>
      <c r="O34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45" s="1" t="str">
        <f>TRIM(IF([first '# in desc]&lt;[pos kw in desc],MID([desc],[pos kw in desc]-6,6),FALSE))</f>
        <v>me 42</v>
      </c>
      <c r="Q3445" s="1" t="b">
        <f>IF(LEN([manuell])=0,IFERROR([kw fine in title]*1,IFERROR(SUMPRODUCT(COUNTIF(IsDigits,MID([kw in desc],ROW($A$1:$A$150),1)))=LEN([kw in desc]),#N/A)),[manuell])</f>
        <v>0</v>
      </c>
      <c r="R3445" s="1" t="str">
        <f>IF([pos kw in title]&gt;0,MID(J3445,#REF!,4),IF([first '# in title]&gt;0,MID([title],[first '# in title],3),IF([first '# in title]&gt;0,MID([desc],#REF!,3),VLOOKUP([productid],$G$2:$R$1386,8))))</f>
        <v xml:space="preserve">42 </v>
      </c>
      <c r="S3445" s="1" t="e">
        <f>IF([kw in desc]=[kw rough in title],[kw in desc]*1,IFERROR(LEFT([kw_dirty],3)*1,IFERROR(LEFT([kw_dirty],2)*1,"n.a.")))</f>
        <v>#N/A</v>
      </c>
      <c r="T3445" s="1"/>
      <c r="U3445" s="1">
        <f>VLOOKUP(Tabelle1[[#This Row],[productid]],Tabelle2[#All],2,FALSE)</f>
        <v>42</v>
      </c>
    </row>
    <row r="3446" spans="1:21" hidden="1">
      <c r="A3446" t="s">
        <v>5664</v>
      </c>
      <c r="B3446">
        <v>2490</v>
      </c>
      <c r="C3446">
        <v>289859</v>
      </c>
      <c r="D3446" t="s">
        <v>5728</v>
      </c>
      <c r="E3446" t="s">
        <v>5729</v>
      </c>
      <c r="F3446">
        <v>18406</v>
      </c>
      <c r="G3446">
        <v>1219746</v>
      </c>
      <c r="H3446">
        <f t="shared" si="53"/>
        <v>27</v>
      </c>
      <c r="I3446">
        <f t="array" ref="I3446">MIN(IFERROR(FIND(IstNumbers,A3446),""))</f>
        <v>24</v>
      </c>
      <c r="J3446" s="1" t="str">
        <f>IF([first '# in title]&lt;[pos kw in title],MID([title],[pos kw in title]-6,6),#N/A)</f>
        <v xml:space="preserve">rt 16 </v>
      </c>
      <c r="K3446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46" s="1">
        <f>IFERROR(FIND("kW",[desc]),0)</f>
        <v>71</v>
      </c>
      <c r="M3446">
        <f t="array" ref="M3446">MIN(IFERROR(FIND(IstNumbers,E3446),""))</f>
        <v>29</v>
      </c>
      <c r="N3446" s="1" t="str">
        <f>IF([first '# in desc]&lt;[pos kw in desc],MID([desc],[pos kw in desc]-7,7))</f>
        <v xml:space="preserve">­me 16 </v>
      </c>
      <c r="O344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46" s="1" t="str">
        <f>TRIM(IF([first '# in desc]&lt;[pos kw in desc],MID([desc],[pos kw in desc]-6,6),FALSE))</f>
        <v>me 16</v>
      </c>
      <c r="Q3446" s="1">
        <f>IF(LEN([manuell])=0,IFERROR([kw fine in title]*1,IFERROR(SUMPRODUCT(COUNTIF(IsDigits,MID([kw in desc],ROW($A$1:$A$150),1)))=LEN([kw in desc]),#N/A)),[manuell])</f>
        <v>16</v>
      </c>
      <c r="R3446" s="1" t="e">
        <f>IF([pos kw in title]&gt;0,MID(J3446,#REF!,4),IF([first '# in title]&gt;0,MID([title],[first '# in title],3),IF([first '# in title]&gt;0,MID([desc],#REF!,3),VLOOKUP([productid],$G$2:$R$1386,8))))</f>
        <v>#REF!</v>
      </c>
      <c r="S3446" s="1" t="str">
        <f>IF([kw in desc]=[kw rough in title],[kw in desc]*1,IFERROR(LEFT([kw_dirty],3)*1,IFERROR(LEFT([kw_dirty],2)*1,"n.a.")))</f>
        <v>n.a.</v>
      </c>
      <c r="T3446" s="1"/>
      <c r="U3446" s="1">
        <f>VLOOKUP(Tabelle1[[#This Row],[productid]],Tabelle2[#All],2,FALSE)</f>
        <v>16</v>
      </c>
    </row>
    <row r="3447" spans="1:21">
      <c r="A3447" t="s">
        <v>3810</v>
      </c>
      <c r="B3447">
        <v>1825</v>
      </c>
      <c r="C3447">
        <v>223861</v>
      </c>
      <c r="D3447" t="s">
        <v>5730</v>
      </c>
      <c r="E3447" t="s">
        <v>4943</v>
      </c>
      <c r="F3447">
        <v>18406</v>
      </c>
      <c r="G3447">
        <v>3725833</v>
      </c>
      <c r="H3447">
        <f t="shared" si="53"/>
        <v>0</v>
      </c>
      <c r="I3447">
        <f t="array" ref="I3447">MIN(IFERROR(FIND(IstNumbers,A3447),""))</f>
        <v>14</v>
      </c>
      <c r="J3447" s="1" t="e">
        <f>IF([first '# in title]&lt;[pos kw in title],MID([title],[pos kw in title]-6,6),#N/A)</f>
        <v>#N/A</v>
      </c>
      <c r="K3447" s="1" t="e">
        <f>IFERROR(MID(SUBSTITUTE([kw rough in title],",","."),FIND("(",[kw rough in title])+1,20),SUBSTITUTE(IFERROR(MID([kw rough in title],FIND(" ",[kw rough in title])+1,20),[kw rough in title]),",","."))</f>
        <v>#N/A</v>
      </c>
      <c r="L3447" s="1">
        <f>IFERROR(FIND("kW",[desc]),0)</f>
        <v>0</v>
      </c>
      <c r="M3447">
        <f t="array" ref="M3447">MIN(IFERROR(FIND(IstNumbers,E3447),""))</f>
        <v>25</v>
      </c>
      <c r="N3447" s="1" t="b">
        <f>IF([first '# in desc]&lt;[pos kw in desc],MID([desc],[pos kw in desc]-7,7))</f>
        <v>0</v>
      </c>
      <c r="O34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47" s="1" t="str">
        <f>TRIM(IF([first '# in desc]&lt;[pos kw in desc],MID([desc],[pos kw in desc]-6,6),FALSE))</f>
        <v>FALSCH</v>
      </c>
      <c r="Q3447" s="1" t="b">
        <f>IF(LEN([manuell])=0,IFERROR([kw fine in title]*1,IFERROR(SUMPRODUCT(COUNTIF(IsDigits,MID([kw in desc],ROW($A$1:$A$150),1)))=LEN([kw in desc]),#N/A)),[manuell])</f>
        <v>0</v>
      </c>
      <c r="R3447" s="1" t="str">
        <f>IF([pos kw in title]&gt;0,MID(J3447,#REF!,4),IF([first '# in title]&gt;0,MID([title],[first '# in title],3),IF([first '# in title]&gt;0,MID([desc],#REF!,3),VLOOKUP([productid],$G$2:$R$1386,8))))</f>
        <v xml:space="preserve">24 </v>
      </c>
      <c r="S3447" s="1" t="e">
        <f>IF([kw in desc]=[kw rough in title],[kw in desc]*1,IFERROR(LEFT([kw_dirty],3)*1,IFERROR(LEFT([kw_dirty],2)*1,"n.a.")))</f>
        <v>#N/A</v>
      </c>
      <c r="T3447" s="1"/>
      <c r="U3447" s="1" t="e">
        <f>VLOOKUP(Tabelle1[[#This Row],[productid]],Tabelle2[#All],2,FALSE)</f>
        <v>#N/A</v>
      </c>
    </row>
    <row r="3448" spans="1:21" hidden="1">
      <c r="A3448" t="s">
        <v>1489</v>
      </c>
      <c r="B3448">
        <v>3470</v>
      </c>
      <c r="C3448">
        <v>289859</v>
      </c>
      <c r="D3448" t="s">
        <v>5731</v>
      </c>
      <c r="E3448" t="s">
        <v>5261</v>
      </c>
      <c r="F3448">
        <v>18406</v>
      </c>
      <c r="G3448">
        <v>1750863</v>
      </c>
      <c r="H3448">
        <f t="shared" si="53"/>
        <v>0</v>
      </c>
      <c r="I3448">
        <f t="array" ref="I3448">MIN(IFERROR(FIND(IstNumbers,A3448),""))</f>
        <v>13</v>
      </c>
      <c r="J3448" s="1" t="e">
        <f>IF([first '# in title]&lt;[pos kw in title],MID([title],[pos kw in title]-6,6),#N/A)</f>
        <v>#N/A</v>
      </c>
      <c r="K3448" s="1" t="e">
        <f>IFERROR(MID(SUBSTITUTE([kw rough in title],",","."),FIND("(",[kw rough in title])+1,20),SUBSTITUTE(IFERROR(MID([kw rough in title],FIND(" ",[kw rough in title])+1,20),[kw rough in title]),",","."))</f>
        <v>#N/A</v>
      </c>
      <c r="L3448" s="1">
        <f>IFERROR(FIND("kW",[desc]),0)</f>
        <v>70</v>
      </c>
      <c r="M3448">
        <f t="array" ref="M3448">MIN(IFERROR(FIND(IstNumbers,E3448),""))</f>
        <v>34</v>
      </c>
      <c r="N3448" s="1" t="str">
        <f>IF([first '# in desc]&lt;[pos kw in desc],MID([desc],[pos kw in desc]-7,7))</f>
        <v xml:space="preserve">­me 42 </v>
      </c>
      <c r="O34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48" s="1" t="str">
        <f>TRIM(IF([first '# in desc]&lt;[pos kw in desc],MID([desc],[pos kw in desc]-6,6),FALSE))</f>
        <v>me 42</v>
      </c>
      <c r="Q3448" s="1" t="b">
        <f>IF(LEN([manuell])=0,IFERROR([kw fine in title]*1,IFERROR(SUMPRODUCT(COUNTIF(IsDigits,MID([kw in desc],ROW($A$1:$A$150),1)))=LEN([kw in desc]),#N/A)),[manuell])</f>
        <v>0</v>
      </c>
      <c r="R3448" s="1" t="str">
        <f>IF([pos kw in title]&gt;0,MID(J3448,#REF!,4),IF([first '# in title]&gt;0,MID([title],[first '# in title],3),IF([first '# in title]&gt;0,MID([desc],#REF!,3),VLOOKUP([productid],$G$2:$R$1386,8))))</f>
        <v xml:space="preserve">42 </v>
      </c>
      <c r="S3448" s="1" t="e">
        <f>IF([kw in desc]=[kw rough in title],[kw in desc]*1,IFERROR(LEFT([kw_dirty],3)*1,IFERROR(LEFT([kw_dirty],2)*1,"n.a.")))</f>
        <v>#N/A</v>
      </c>
      <c r="T3448" s="1"/>
      <c r="U3448" s="1">
        <f>VLOOKUP(Tabelle1[[#This Row],[productid]],Tabelle2[#All],2,FALSE)</f>
        <v>42</v>
      </c>
    </row>
    <row r="3449" spans="1:21" hidden="1">
      <c r="A3449" t="s">
        <v>3593</v>
      </c>
      <c r="B3449">
        <v>3550</v>
      </c>
      <c r="C3449">
        <v>289859</v>
      </c>
      <c r="D3449" t="s">
        <v>5732</v>
      </c>
      <c r="E3449" t="s">
        <v>5249</v>
      </c>
      <c r="F3449">
        <v>18406</v>
      </c>
      <c r="G3449">
        <v>3497887</v>
      </c>
      <c r="H3449">
        <f t="shared" si="53"/>
        <v>0</v>
      </c>
      <c r="I3449">
        <f t="array" ref="I3449">MIN(IFERROR(FIND(IstNumbers,A3449),""))</f>
        <v>13</v>
      </c>
      <c r="J3449" s="1" t="e">
        <f>IF([first '# in title]&lt;[pos kw in title],MID([title],[pos kw in title]-6,6),#N/A)</f>
        <v>#N/A</v>
      </c>
      <c r="K3449" s="1" t="e">
        <f>IFERROR(MID(SUBSTITUTE([kw rough in title],",","."),FIND("(",[kw rough in title])+1,20),SUBSTITUTE(IFERROR(MID([kw rough in title],FIND(" ",[kw rough in title])+1,20),[kw rough in title]),",","."))</f>
        <v>#N/A</v>
      </c>
      <c r="L3449" s="1">
        <f>IFERROR(FIND("kW",[desc]),0)</f>
        <v>70</v>
      </c>
      <c r="M3449">
        <f t="array" ref="M3449">MIN(IFERROR(FIND(IstNumbers,E3449),""))</f>
        <v>34</v>
      </c>
      <c r="N3449" s="1" t="str">
        <f>IF([first '# in desc]&lt;[pos kw in desc],MID([desc],[pos kw in desc]-7,7))</f>
        <v xml:space="preserve">­me 42 </v>
      </c>
      <c r="O34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49" s="1" t="str">
        <f>TRIM(IF([first '# in desc]&lt;[pos kw in desc],MID([desc],[pos kw in desc]-6,6),FALSE))</f>
        <v>me 42</v>
      </c>
      <c r="Q3449" s="1" t="b">
        <f>IF(LEN([manuell])=0,IFERROR([kw fine in title]*1,IFERROR(SUMPRODUCT(COUNTIF(IsDigits,MID([kw in desc],ROW($A$1:$A$150),1)))=LEN([kw in desc]),#N/A)),[manuell])</f>
        <v>0</v>
      </c>
      <c r="R3449" s="1" t="str">
        <f>IF([pos kw in title]&gt;0,MID(J3449,#REF!,4),IF([first '# in title]&gt;0,MID([title],[first '# in title],3),IF([first '# in title]&gt;0,MID([desc],#REF!,3),VLOOKUP([productid],$G$2:$R$1386,8))))</f>
        <v xml:space="preserve">42 </v>
      </c>
      <c r="S3449" s="1" t="e">
        <f>IF([kw in desc]=[kw rough in title],[kw in desc]*1,IFERROR(LEFT([kw_dirty],3)*1,IFERROR(LEFT([kw_dirty],2)*1,"n.a.")))</f>
        <v>#N/A</v>
      </c>
      <c r="T3449" s="1"/>
      <c r="U3449" s="1">
        <f>VLOOKUP(Tabelle1[[#This Row],[productid]],Tabelle2[#All],2,FALSE)</f>
        <v>42</v>
      </c>
    </row>
    <row r="3450" spans="1:21">
      <c r="A3450" t="s">
        <v>3810</v>
      </c>
      <c r="B3450">
        <v>1826</v>
      </c>
      <c r="C3450">
        <v>223861</v>
      </c>
      <c r="D3450" t="s">
        <v>5733</v>
      </c>
      <c r="E3450" t="s">
        <v>5734</v>
      </c>
      <c r="F3450">
        <v>18406</v>
      </c>
      <c r="G3450">
        <v>3725833</v>
      </c>
      <c r="H3450">
        <f t="shared" si="53"/>
        <v>0</v>
      </c>
      <c r="I3450">
        <f t="array" ref="I3450">MIN(IFERROR(FIND(IstNumbers,A3450),""))</f>
        <v>14</v>
      </c>
      <c r="J3450" s="1" t="e">
        <f>IF([first '# in title]&lt;[pos kw in title],MID([title],[pos kw in title]-6,6),#N/A)</f>
        <v>#N/A</v>
      </c>
      <c r="K3450" s="1" t="e">
        <f>IFERROR(MID(SUBSTITUTE([kw rough in title],",","."),FIND("(",[kw rough in title])+1,20),SUBSTITUTE(IFERROR(MID([kw rough in title],FIND(" ",[kw rough in title])+1,20),[kw rough in title]),",","."))</f>
        <v>#N/A</v>
      </c>
      <c r="L3450" s="1">
        <f>IFERROR(FIND("kW",[desc]),0)</f>
        <v>0</v>
      </c>
      <c r="M3450">
        <f t="array" ref="M3450">MIN(IFERROR(FIND(IstNumbers,E3450),""))</f>
        <v>25</v>
      </c>
      <c r="N3450" s="1" t="b">
        <f>IF([first '# in desc]&lt;[pos kw in desc],MID([desc],[pos kw in desc]-7,7))</f>
        <v>0</v>
      </c>
      <c r="O34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50" s="1" t="str">
        <f>TRIM(IF([first '# in desc]&lt;[pos kw in desc],MID([desc],[pos kw in desc]-6,6),FALSE))</f>
        <v>FALSCH</v>
      </c>
      <c r="Q3450" s="1" t="b">
        <f>IF(LEN([manuell])=0,IFERROR([kw fine in title]*1,IFERROR(SUMPRODUCT(COUNTIF(IsDigits,MID([kw in desc],ROW($A$1:$A$150),1)))=LEN([kw in desc]),#N/A)),[manuell])</f>
        <v>0</v>
      </c>
      <c r="R3450" s="1" t="str">
        <f>IF([pos kw in title]&gt;0,MID(J3450,#REF!,4),IF([first '# in title]&gt;0,MID([title],[first '# in title],3),IF([first '# in title]&gt;0,MID([desc],#REF!,3),VLOOKUP([productid],$G$2:$R$1386,8))))</f>
        <v xml:space="preserve">24 </v>
      </c>
      <c r="S3450" s="1" t="e">
        <f>IF([kw in desc]=[kw rough in title],[kw in desc]*1,IFERROR(LEFT([kw_dirty],3)*1,IFERROR(LEFT([kw_dirty],2)*1,"n.a.")))</f>
        <v>#N/A</v>
      </c>
      <c r="T3450" s="1"/>
      <c r="U3450" s="1" t="e">
        <f>VLOOKUP(Tabelle1[[#This Row],[productid]],Tabelle2[#All],2,FALSE)</f>
        <v>#N/A</v>
      </c>
    </row>
    <row r="3451" spans="1:21" hidden="1">
      <c r="A3451" t="s">
        <v>1489</v>
      </c>
      <c r="B3451">
        <v>3470</v>
      </c>
      <c r="C3451">
        <v>289859</v>
      </c>
      <c r="D3451" t="s">
        <v>5735</v>
      </c>
      <c r="E3451" t="s">
        <v>5267</v>
      </c>
      <c r="F3451">
        <v>18406</v>
      </c>
      <c r="G3451">
        <v>1750863</v>
      </c>
      <c r="H3451">
        <f t="shared" si="53"/>
        <v>0</v>
      </c>
      <c r="I3451">
        <f t="array" ref="I3451">MIN(IFERROR(FIND(IstNumbers,A3451),""))</f>
        <v>13</v>
      </c>
      <c r="J3451" s="1" t="e">
        <f>IF([first '# in title]&lt;[pos kw in title],MID([title],[pos kw in title]-6,6),#N/A)</f>
        <v>#N/A</v>
      </c>
      <c r="K3451" s="1" t="e">
        <f>IFERROR(MID(SUBSTITUTE([kw rough in title],",","."),FIND("(",[kw rough in title])+1,20),SUBSTITUTE(IFERROR(MID([kw rough in title],FIND(" ",[kw rough in title])+1,20),[kw rough in title]),",","."))</f>
        <v>#N/A</v>
      </c>
      <c r="L3451" s="1">
        <f>IFERROR(FIND("kW",[desc]),0)</f>
        <v>70</v>
      </c>
      <c r="M3451">
        <f t="array" ref="M3451">MIN(IFERROR(FIND(IstNumbers,E3451),""))</f>
        <v>34</v>
      </c>
      <c r="N3451" s="1" t="str">
        <f>IF([first '# in desc]&lt;[pos kw in desc],MID([desc],[pos kw in desc]-7,7))</f>
        <v xml:space="preserve">­me 42 </v>
      </c>
      <c r="O34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51" s="1" t="str">
        <f>TRIM(IF([first '# in desc]&lt;[pos kw in desc],MID([desc],[pos kw in desc]-6,6),FALSE))</f>
        <v>me 42</v>
      </c>
      <c r="Q3451" s="1" t="b">
        <f>IF(LEN([manuell])=0,IFERROR([kw fine in title]*1,IFERROR(SUMPRODUCT(COUNTIF(IsDigits,MID([kw in desc],ROW($A$1:$A$150),1)))=LEN([kw in desc]),#N/A)),[manuell])</f>
        <v>0</v>
      </c>
      <c r="R3451" s="1" t="str">
        <f>IF([pos kw in title]&gt;0,MID(J3451,#REF!,4),IF([first '# in title]&gt;0,MID([title],[first '# in title],3),IF([first '# in title]&gt;0,MID([desc],#REF!,3),VLOOKUP([productid],$G$2:$R$1386,8))))</f>
        <v xml:space="preserve">42 </v>
      </c>
      <c r="S3451" s="1" t="e">
        <f>IF([kw in desc]=[kw rough in title],[kw in desc]*1,IFERROR(LEFT([kw_dirty],3)*1,IFERROR(LEFT([kw_dirty],2)*1,"n.a.")))</f>
        <v>#N/A</v>
      </c>
      <c r="T3451" s="1"/>
      <c r="U3451" s="1">
        <f>VLOOKUP(Tabelle1[[#This Row],[productid]],Tabelle2[#All],2,FALSE)</f>
        <v>42</v>
      </c>
    </row>
    <row r="3452" spans="1:21" hidden="1">
      <c r="A3452" t="s">
        <v>3593</v>
      </c>
      <c r="B3452">
        <v>3550</v>
      </c>
      <c r="C3452">
        <v>289859</v>
      </c>
      <c r="D3452" t="s">
        <v>5736</v>
      </c>
      <c r="E3452" t="s">
        <v>5737</v>
      </c>
      <c r="F3452">
        <v>18406</v>
      </c>
      <c r="G3452">
        <v>3497887</v>
      </c>
      <c r="H3452">
        <f t="shared" si="53"/>
        <v>0</v>
      </c>
      <c r="I3452">
        <f t="array" ref="I3452">MIN(IFERROR(FIND(IstNumbers,A3452),""))</f>
        <v>13</v>
      </c>
      <c r="J3452" s="1" t="e">
        <f>IF([first '# in title]&lt;[pos kw in title],MID([title],[pos kw in title]-6,6),#N/A)</f>
        <v>#N/A</v>
      </c>
      <c r="K3452" s="1" t="e">
        <f>IFERROR(MID(SUBSTITUTE([kw rough in title],",","."),FIND("(",[kw rough in title])+1,20),SUBSTITUTE(IFERROR(MID([kw rough in title],FIND(" ",[kw rough in title])+1,20),[kw rough in title]),",","."))</f>
        <v>#N/A</v>
      </c>
      <c r="L3452" s="1">
        <f>IFERROR(FIND("kW",[desc]),0)</f>
        <v>70</v>
      </c>
      <c r="M3452">
        <f t="array" ref="M3452">MIN(IFERROR(FIND(IstNumbers,E3452),""))</f>
        <v>34</v>
      </c>
      <c r="N3452" s="1" t="str">
        <f>IF([first '# in desc]&lt;[pos kw in desc],MID([desc],[pos kw in desc]-7,7))</f>
        <v xml:space="preserve">­me 42 </v>
      </c>
      <c r="O34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52" s="1" t="str">
        <f>TRIM(IF([first '# in desc]&lt;[pos kw in desc],MID([desc],[pos kw in desc]-6,6),FALSE))</f>
        <v>me 42</v>
      </c>
      <c r="Q3452" s="1" t="b">
        <f>IF(LEN([manuell])=0,IFERROR([kw fine in title]*1,IFERROR(SUMPRODUCT(COUNTIF(IsDigits,MID([kw in desc],ROW($A$1:$A$150),1)))=LEN([kw in desc]),#N/A)),[manuell])</f>
        <v>0</v>
      </c>
      <c r="R3452" s="1" t="str">
        <f>IF([pos kw in title]&gt;0,MID(J3452,#REF!,4),IF([first '# in title]&gt;0,MID([title],[first '# in title],3),IF([first '# in title]&gt;0,MID([desc],#REF!,3),VLOOKUP([productid],$G$2:$R$1386,8))))</f>
        <v xml:space="preserve">42 </v>
      </c>
      <c r="S3452" s="1" t="e">
        <f>IF([kw in desc]=[kw rough in title],[kw in desc]*1,IFERROR(LEFT([kw_dirty],3)*1,IFERROR(LEFT([kw_dirty],2)*1,"n.a.")))</f>
        <v>#N/A</v>
      </c>
      <c r="T3452" s="1"/>
      <c r="U3452" s="1">
        <f>VLOOKUP(Tabelle1[[#This Row],[productid]],Tabelle2[#All],2,FALSE)</f>
        <v>42</v>
      </c>
    </row>
    <row r="3453" spans="1:21">
      <c r="A3453" t="s">
        <v>3810</v>
      </c>
      <c r="B3453">
        <v>1826</v>
      </c>
      <c r="C3453">
        <v>223861</v>
      </c>
      <c r="D3453" t="s">
        <v>5738</v>
      </c>
      <c r="E3453" t="s">
        <v>5734</v>
      </c>
      <c r="F3453">
        <v>18406</v>
      </c>
      <c r="G3453">
        <v>3725833</v>
      </c>
      <c r="H3453">
        <f t="shared" si="53"/>
        <v>0</v>
      </c>
      <c r="I3453">
        <f t="array" ref="I3453">MIN(IFERROR(FIND(IstNumbers,A3453),""))</f>
        <v>14</v>
      </c>
      <c r="J3453" s="1" t="e">
        <f>IF([first '# in title]&lt;[pos kw in title],MID([title],[pos kw in title]-6,6),#N/A)</f>
        <v>#N/A</v>
      </c>
      <c r="K3453" s="1" t="e">
        <f>IFERROR(MID(SUBSTITUTE([kw rough in title],",","."),FIND("(",[kw rough in title])+1,20),SUBSTITUTE(IFERROR(MID([kw rough in title],FIND(" ",[kw rough in title])+1,20),[kw rough in title]),",","."))</f>
        <v>#N/A</v>
      </c>
      <c r="L3453" s="1">
        <f>IFERROR(FIND("kW",[desc]),0)</f>
        <v>0</v>
      </c>
      <c r="M3453">
        <f t="array" ref="M3453">MIN(IFERROR(FIND(IstNumbers,E3453),""))</f>
        <v>25</v>
      </c>
      <c r="N3453" s="1" t="b">
        <f>IF([first '# in desc]&lt;[pos kw in desc],MID([desc],[pos kw in desc]-7,7))</f>
        <v>0</v>
      </c>
      <c r="O34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53" s="1" t="str">
        <f>TRIM(IF([first '# in desc]&lt;[pos kw in desc],MID([desc],[pos kw in desc]-6,6),FALSE))</f>
        <v>FALSCH</v>
      </c>
      <c r="Q3453" s="1" t="b">
        <f>IF(LEN([manuell])=0,IFERROR([kw fine in title]*1,IFERROR(SUMPRODUCT(COUNTIF(IsDigits,MID([kw in desc],ROW($A$1:$A$150),1)))=LEN([kw in desc]),#N/A)),[manuell])</f>
        <v>0</v>
      </c>
      <c r="R3453" s="1" t="str">
        <f>IF([pos kw in title]&gt;0,MID(J3453,#REF!,4),IF([first '# in title]&gt;0,MID([title],[first '# in title],3),IF([first '# in title]&gt;0,MID([desc],#REF!,3),VLOOKUP([productid],$G$2:$R$1386,8))))</f>
        <v xml:space="preserve">24 </v>
      </c>
      <c r="S3453" s="1" t="e">
        <f>IF([kw in desc]=[kw rough in title],[kw in desc]*1,IFERROR(LEFT([kw_dirty],3)*1,IFERROR(LEFT([kw_dirty],2)*1,"n.a.")))</f>
        <v>#N/A</v>
      </c>
      <c r="T3453" s="1"/>
      <c r="U3453" s="1" t="e">
        <f>VLOOKUP(Tabelle1[[#This Row],[productid]],Tabelle2[#All],2,FALSE)</f>
        <v>#N/A</v>
      </c>
    </row>
    <row r="3454" spans="1:21" hidden="1">
      <c r="A3454" t="s">
        <v>1489</v>
      </c>
      <c r="B3454">
        <v>3470</v>
      </c>
      <c r="C3454">
        <v>289859</v>
      </c>
      <c r="D3454" t="s">
        <v>5739</v>
      </c>
      <c r="E3454" t="s">
        <v>5273</v>
      </c>
      <c r="F3454">
        <v>18406</v>
      </c>
      <c r="G3454">
        <v>1750863</v>
      </c>
      <c r="H3454">
        <f t="shared" si="53"/>
        <v>0</v>
      </c>
      <c r="I3454">
        <f t="array" ref="I3454">MIN(IFERROR(FIND(IstNumbers,A3454),""))</f>
        <v>13</v>
      </c>
      <c r="J3454" s="1" t="e">
        <f>IF([first '# in title]&lt;[pos kw in title],MID([title],[pos kw in title]-6,6),#N/A)</f>
        <v>#N/A</v>
      </c>
      <c r="K3454" s="1" t="e">
        <f>IFERROR(MID(SUBSTITUTE([kw rough in title],",","."),FIND("(",[kw rough in title])+1,20),SUBSTITUTE(IFERROR(MID([kw rough in title],FIND(" ",[kw rough in title])+1,20),[kw rough in title]),",","."))</f>
        <v>#N/A</v>
      </c>
      <c r="L3454" s="1">
        <f>IFERROR(FIND("kW",[desc]),0)</f>
        <v>70</v>
      </c>
      <c r="M3454">
        <f t="array" ref="M3454">MIN(IFERROR(FIND(IstNumbers,E3454),""))</f>
        <v>34</v>
      </c>
      <c r="N3454" s="1" t="str">
        <f>IF([first '# in desc]&lt;[pos kw in desc],MID([desc],[pos kw in desc]-7,7))</f>
        <v xml:space="preserve">­me 42 </v>
      </c>
      <c r="O34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54" s="1" t="str">
        <f>TRIM(IF([first '# in desc]&lt;[pos kw in desc],MID([desc],[pos kw in desc]-6,6),FALSE))</f>
        <v>me 42</v>
      </c>
      <c r="Q3454" s="1" t="b">
        <f>IF(LEN([manuell])=0,IFERROR([kw fine in title]*1,IFERROR(SUMPRODUCT(COUNTIF(IsDigits,MID([kw in desc],ROW($A$1:$A$150),1)))=LEN([kw in desc]),#N/A)),[manuell])</f>
        <v>0</v>
      </c>
      <c r="R3454" s="1" t="str">
        <f>IF([pos kw in title]&gt;0,MID(J3454,#REF!,4),IF([first '# in title]&gt;0,MID([title],[first '# in title],3),IF([first '# in title]&gt;0,MID([desc],#REF!,3),VLOOKUP([productid],$G$2:$R$1386,8))))</f>
        <v xml:space="preserve">42 </v>
      </c>
      <c r="S3454" s="1" t="e">
        <f>IF([kw in desc]=[kw rough in title],[kw in desc]*1,IFERROR(LEFT([kw_dirty],3)*1,IFERROR(LEFT([kw_dirty],2)*1,"n.a.")))</f>
        <v>#N/A</v>
      </c>
      <c r="T3454" s="1"/>
      <c r="U3454" s="1">
        <f>VLOOKUP(Tabelle1[[#This Row],[productid]],Tabelle2[#All],2,FALSE)</f>
        <v>42</v>
      </c>
    </row>
    <row r="3455" spans="1:21" hidden="1">
      <c r="A3455" t="s">
        <v>3593</v>
      </c>
      <c r="B3455">
        <v>3550</v>
      </c>
      <c r="C3455">
        <v>289859</v>
      </c>
      <c r="D3455" t="s">
        <v>5740</v>
      </c>
      <c r="E3455" t="s">
        <v>5741</v>
      </c>
      <c r="F3455">
        <v>18406</v>
      </c>
      <c r="G3455">
        <v>3497887</v>
      </c>
      <c r="H3455">
        <f t="shared" si="53"/>
        <v>0</v>
      </c>
      <c r="I3455">
        <f t="array" ref="I3455">MIN(IFERROR(FIND(IstNumbers,A3455),""))</f>
        <v>13</v>
      </c>
      <c r="J3455" s="1" t="e">
        <f>IF([first '# in title]&lt;[pos kw in title],MID([title],[pos kw in title]-6,6),#N/A)</f>
        <v>#N/A</v>
      </c>
      <c r="K3455" s="1" t="e">
        <f>IFERROR(MID(SUBSTITUTE([kw rough in title],",","."),FIND("(",[kw rough in title])+1,20),SUBSTITUTE(IFERROR(MID([kw rough in title],FIND(" ",[kw rough in title])+1,20),[kw rough in title]),",","."))</f>
        <v>#N/A</v>
      </c>
      <c r="L3455" s="1">
        <f>IFERROR(FIND("kW",[desc]),0)</f>
        <v>70</v>
      </c>
      <c r="M3455">
        <f t="array" ref="M3455">MIN(IFERROR(FIND(IstNumbers,E3455),""))</f>
        <v>34</v>
      </c>
      <c r="N3455" s="1" t="str">
        <f>IF([first '# in desc]&lt;[pos kw in desc],MID([desc],[pos kw in desc]-7,7))</f>
        <v xml:space="preserve">­me 42 </v>
      </c>
      <c r="O34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55" s="1" t="str">
        <f>TRIM(IF([first '# in desc]&lt;[pos kw in desc],MID([desc],[pos kw in desc]-6,6),FALSE))</f>
        <v>me 42</v>
      </c>
      <c r="Q3455" s="1" t="b">
        <f>IF(LEN([manuell])=0,IFERROR([kw fine in title]*1,IFERROR(SUMPRODUCT(COUNTIF(IsDigits,MID([kw in desc],ROW($A$1:$A$150),1)))=LEN([kw in desc]),#N/A)),[manuell])</f>
        <v>0</v>
      </c>
      <c r="R3455" s="1" t="str">
        <f>IF([pos kw in title]&gt;0,MID(J3455,#REF!,4),IF([first '# in title]&gt;0,MID([title],[first '# in title],3),IF([first '# in title]&gt;0,MID([desc],#REF!,3),VLOOKUP([productid],$G$2:$R$1386,8))))</f>
        <v xml:space="preserve">42 </v>
      </c>
      <c r="S3455" s="1" t="e">
        <f>IF([kw in desc]=[kw rough in title],[kw in desc]*1,IFERROR(LEFT([kw_dirty],3)*1,IFERROR(LEFT([kw_dirty],2)*1,"n.a.")))</f>
        <v>#N/A</v>
      </c>
      <c r="T3455" s="1"/>
      <c r="U3455" s="1">
        <f>VLOOKUP(Tabelle1[[#This Row],[productid]],Tabelle2[#All],2,FALSE)</f>
        <v>42</v>
      </c>
    </row>
    <row r="3456" spans="1:21">
      <c r="A3456" t="s">
        <v>3810</v>
      </c>
      <c r="B3456">
        <v>1826</v>
      </c>
      <c r="C3456">
        <v>223861</v>
      </c>
      <c r="D3456" t="s">
        <v>5742</v>
      </c>
      <c r="E3456" t="s">
        <v>4586</v>
      </c>
      <c r="F3456">
        <v>18406</v>
      </c>
      <c r="G3456">
        <v>3725833</v>
      </c>
      <c r="H3456">
        <f t="shared" si="53"/>
        <v>0</v>
      </c>
      <c r="I3456">
        <f t="array" ref="I3456">MIN(IFERROR(FIND(IstNumbers,A3456),""))</f>
        <v>14</v>
      </c>
      <c r="J3456" s="1" t="e">
        <f>IF([first '# in title]&lt;[pos kw in title],MID([title],[pos kw in title]-6,6),#N/A)</f>
        <v>#N/A</v>
      </c>
      <c r="K3456" s="1" t="e">
        <f>IFERROR(MID(SUBSTITUTE([kw rough in title],",","."),FIND("(",[kw rough in title])+1,20),SUBSTITUTE(IFERROR(MID([kw rough in title],FIND(" ",[kw rough in title])+1,20),[kw rough in title]),",","."))</f>
        <v>#N/A</v>
      </c>
      <c r="L3456" s="1">
        <f>IFERROR(FIND("kW",[desc]),0)</f>
        <v>0</v>
      </c>
      <c r="M3456">
        <f t="array" ref="M3456">MIN(IFERROR(FIND(IstNumbers,E3456),""))</f>
        <v>25</v>
      </c>
      <c r="N3456" s="1" t="b">
        <f>IF([first '# in desc]&lt;[pos kw in desc],MID([desc],[pos kw in desc]-7,7))</f>
        <v>0</v>
      </c>
      <c r="O34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56" s="1" t="str">
        <f>TRIM(IF([first '# in desc]&lt;[pos kw in desc],MID([desc],[pos kw in desc]-6,6),FALSE))</f>
        <v>FALSCH</v>
      </c>
      <c r="Q3456" s="1" t="b">
        <f>IF(LEN([manuell])=0,IFERROR([kw fine in title]*1,IFERROR(SUMPRODUCT(COUNTIF(IsDigits,MID([kw in desc],ROW($A$1:$A$150),1)))=LEN([kw in desc]),#N/A)),[manuell])</f>
        <v>0</v>
      </c>
      <c r="R3456" s="1" t="str">
        <f>IF([pos kw in title]&gt;0,MID(J3456,#REF!,4),IF([first '# in title]&gt;0,MID([title],[first '# in title],3),IF([first '# in title]&gt;0,MID([desc],#REF!,3),VLOOKUP([productid],$G$2:$R$1386,8))))</f>
        <v xml:space="preserve">24 </v>
      </c>
      <c r="S3456" s="1" t="e">
        <f>IF([kw in desc]=[kw rough in title],[kw in desc]*1,IFERROR(LEFT([kw_dirty],3)*1,IFERROR(LEFT([kw_dirty],2)*1,"n.a.")))</f>
        <v>#N/A</v>
      </c>
      <c r="T3456" s="1"/>
      <c r="U3456" s="1" t="e">
        <f>VLOOKUP(Tabelle1[[#This Row],[productid]],Tabelle2[#All],2,FALSE)</f>
        <v>#N/A</v>
      </c>
    </row>
    <row r="3457" spans="1:21" hidden="1">
      <c r="A3457" t="s">
        <v>1489</v>
      </c>
      <c r="B3457">
        <v>3475</v>
      </c>
      <c r="C3457">
        <v>289859</v>
      </c>
      <c r="D3457" t="s">
        <v>5743</v>
      </c>
      <c r="E3457" t="s">
        <v>5365</v>
      </c>
      <c r="F3457">
        <v>18406</v>
      </c>
      <c r="G3457">
        <v>1750863</v>
      </c>
      <c r="H3457">
        <f t="shared" si="53"/>
        <v>0</v>
      </c>
      <c r="I3457">
        <f t="array" ref="I3457">MIN(IFERROR(FIND(IstNumbers,A3457),""))</f>
        <v>13</v>
      </c>
      <c r="J3457" s="1" t="e">
        <f>IF([first '# in title]&lt;[pos kw in title],MID([title],[pos kw in title]-6,6),#N/A)</f>
        <v>#N/A</v>
      </c>
      <c r="K3457" s="1" t="e">
        <f>IFERROR(MID(SUBSTITUTE([kw rough in title],",","."),FIND("(",[kw rough in title])+1,20),SUBSTITUTE(IFERROR(MID([kw rough in title],FIND(" ",[kw rough in title])+1,20),[kw rough in title]),",","."))</f>
        <v>#N/A</v>
      </c>
      <c r="L3457" s="1">
        <f>IFERROR(FIND("kW",[desc]),0)</f>
        <v>70</v>
      </c>
      <c r="M3457">
        <f t="array" ref="M3457">MIN(IFERROR(FIND(IstNumbers,E3457),""))</f>
        <v>34</v>
      </c>
      <c r="N3457" s="1" t="str">
        <f>IF([first '# in desc]&lt;[pos kw in desc],MID([desc],[pos kw in desc]-7,7))</f>
        <v xml:space="preserve">­me 42 </v>
      </c>
      <c r="O34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57" s="1" t="str">
        <f>TRIM(IF([first '# in desc]&lt;[pos kw in desc],MID([desc],[pos kw in desc]-6,6),FALSE))</f>
        <v>me 42</v>
      </c>
      <c r="Q3457" s="1" t="b">
        <f>IF(LEN([manuell])=0,IFERROR([kw fine in title]*1,IFERROR(SUMPRODUCT(COUNTIF(IsDigits,MID([kw in desc],ROW($A$1:$A$150),1)))=LEN([kw in desc]),#N/A)),[manuell])</f>
        <v>0</v>
      </c>
      <c r="R3457" s="1" t="str">
        <f>IF([pos kw in title]&gt;0,MID(J3457,#REF!,4),IF([first '# in title]&gt;0,MID([title],[first '# in title],3),IF([first '# in title]&gt;0,MID([desc],#REF!,3),VLOOKUP([productid],$G$2:$R$1386,8))))</f>
        <v xml:space="preserve">42 </v>
      </c>
      <c r="S3457" s="1" t="e">
        <f>IF([kw in desc]=[kw rough in title],[kw in desc]*1,IFERROR(LEFT([kw_dirty],3)*1,IFERROR(LEFT([kw_dirty],2)*1,"n.a.")))</f>
        <v>#N/A</v>
      </c>
      <c r="T3457" s="1"/>
      <c r="U3457" s="1">
        <f>VLOOKUP(Tabelle1[[#This Row],[productid]],Tabelle2[#All],2,FALSE)</f>
        <v>42</v>
      </c>
    </row>
    <row r="3458" spans="1:21" hidden="1">
      <c r="A3458" t="s">
        <v>3593</v>
      </c>
      <c r="B3458">
        <v>3550</v>
      </c>
      <c r="C3458">
        <v>289859</v>
      </c>
      <c r="D3458" t="s">
        <v>5744</v>
      </c>
      <c r="E3458" t="s">
        <v>5745</v>
      </c>
      <c r="F3458">
        <v>18406</v>
      </c>
      <c r="G3458">
        <v>3497887</v>
      </c>
      <c r="H3458">
        <f t="shared" si="53"/>
        <v>0</v>
      </c>
      <c r="I3458">
        <f t="array" ref="I3458">MIN(IFERROR(FIND(IstNumbers,A3458),""))</f>
        <v>13</v>
      </c>
      <c r="J3458" s="1" t="e">
        <f>IF([first '# in title]&lt;[pos kw in title],MID([title],[pos kw in title]-6,6),#N/A)</f>
        <v>#N/A</v>
      </c>
      <c r="K3458" s="1" t="e">
        <f>IFERROR(MID(SUBSTITUTE([kw rough in title],",","."),FIND("(",[kw rough in title])+1,20),SUBSTITUTE(IFERROR(MID([kw rough in title],FIND(" ",[kw rough in title])+1,20),[kw rough in title]),",","."))</f>
        <v>#N/A</v>
      </c>
      <c r="L3458" s="1">
        <f>IFERROR(FIND("kW",[desc]),0)</f>
        <v>70</v>
      </c>
      <c r="M3458">
        <f t="array" ref="M3458">MIN(IFERROR(FIND(IstNumbers,E3458),""))</f>
        <v>34</v>
      </c>
      <c r="N3458" s="1" t="str">
        <f>IF([first '# in desc]&lt;[pos kw in desc],MID([desc],[pos kw in desc]-7,7))</f>
        <v xml:space="preserve">­me 42 </v>
      </c>
      <c r="O34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58" s="1" t="str">
        <f>TRIM(IF([first '# in desc]&lt;[pos kw in desc],MID([desc],[pos kw in desc]-6,6),FALSE))</f>
        <v>me 42</v>
      </c>
      <c r="Q3458" s="1" t="b">
        <f>IF(LEN([manuell])=0,IFERROR([kw fine in title]*1,IFERROR(SUMPRODUCT(COUNTIF(IsDigits,MID([kw in desc],ROW($A$1:$A$150),1)))=LEN([kw in desc]),#N/A)),[manuell])</f>
        <v>0</v>
      </c>
      <c r="R3458" s="1" t="str">
        <f>IF([pos kw in title]&gt;0,MID(J3458,#REF!,4),IF([first '# in title]&gt;0,MID([title],[first '# in title],3),IF([first '# in title]&gt;0,MID([desc],#REF!,3),VLOOKUP([productid],$G$2:$R$1386,8))))</f>
        <v xml:space="preserve">42 </v>
      </c>
      <c r="S3458" s="1" t="e">
        <f>IF([kw in desc]=[kw rough in title],[kw in desc]*1,IFERROR(LEFT([kw_dirty],3)*1,IFERROR(LEFT([kw_dirty],2)*1,"n.a.")))</f>
        <v>#N/A</v>
      </c>
      <c r="T3458" s="1"/>
      <c r="U3458" s="1">
        <f>VLOOKUP(Tabelle1[[#This Row],[productid]],Tabelle2[#All],2,FALSE)</f>
        <v>42</v>
      </c>
    </row>
    <row r="3459" spans="1:21">
      <c r="A3459" t="s">
        <v>3810</v>
      </c>
      <c r="B3459">
        <v>1827</v>
      </c>
      <c r="C3459">
        <v>223861</v>
      </c>
      <c r="D3459" t="s">
        <v>5746</v>
      </c>
      <c r="E3459" t="s">
        <v>4588</v>
      </c>
      <c r="F3459">
        <v>18406</v>
      </c>
      <c r="G3459">
        <v>3725833</v>
      </c>
      <c r="H3459">
        <f t="shared" si="53"/>
        <v>0</v>
      </c>
      <c r="I3459">
        <f t="array" ref="I3459">MIN(IFERROR(FIND(IstNumbers,A3459),""))</f>
        <v>14</v>
      </c>
      <c r="J3459" s="1" t="e">
        <f>IF([first '# in title]&lt;[pos kw in title],MID([title],[pos kw in title]-6,6),#N/A)</f>
        <v>#N/A</v>
      </c>
      <c r="K3459" s="1" t="e">
        <f>IFERROR(MID(SUBSTITUTE([kw rough in title],",","."),FIND("(",[kw rough in title])+1,20),SUBSTITUTE(IFERROR(MID([kw rough in title],FIND(" ",[kw rough in title])+1,20),[kw rough in title]),",","."))</f>
        <v>#N/A</v>
      </c>
      <c r="L3459" s="1">
        <f>IFERROR(FIND("kW",[desc]),0)</f>
        <v>0</v>
      </c>
      <c r="M3459">
        <f t="array" ref="M3459">MIN(IFERROR(FIND(IstNumbers,E3459),""))</f>
        <v>25</v>
      </c>
      <c r="N3459" s="1" t="b">
        <f>IF([first '# in desc]&lt;[pos kw in desc],MID([desc],[pos kw in desc]-7,7))</f>
        <v>0</v>
      </c>
      <c r="O34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59" s="1" t="str">
        <f>TRIM(IF([first '# in desc]&lt;[pos kw in desc],MID([desc],[pos kw in desc]-6,6),FALSE))</f>
        <v>FALSCH</v>
      </c>
      <c r="Q3459" s="1" t="b">
        <f>IF(LEN([manuell])=0,IFERROR([kw fine in title]*1,IFERROR(SUMPRODUCT(COUNTIF(IsDigits,MID([kw in desc],ROW($A$1:$A$150),1)))=LEN([kw in desc]),#N/A)),[manuell])</f>
        <v>0</v>
      </c>
      <c r="R3459" s="1" t="str">
        <f>IF([pos kw in title]&gt;0,MID(J3459,#REF!,4),IF([first '# in title]&gt;0,MID([title],[first '# in title],3),IF([first '# in title]&gt;0,MID([desc],#REF!,3),VLOOKUP([productid],$G$2:$R$1386,8))))</f>
        <v xml:space="preserve">24 </v>
      </c>
      <c r="S3459" s="1" t="e">
        <f>IF([kw in desc]=[kw rough in title],[kw in desc]*1,IFERROR(LEFT([kw_dirty],3)*1,IFERROR(LEFT([kw_dirty],2)*1,"n.a.")))</f>
        <v>#N/A</v>
      </c>
      <c r="T3459" s="1"/>
      <c r="U3459" s="1" t="e">
        <f>VLOOKUP(Tabelle1[[#This Row],[productid]],Tabelle2[#All],2,FALSE)</f>
        <v>#N/A</v>
      </c>
    </row>
    <row r="3460" spans="1:21" hidden="1">
      <c r="A3460" t="s">
        <v>1489</v>
      </c>
      <c r="B3460">
        <v>3475</v>
      </c>
      <c r="C3460">
        <v>289859</v>
      </c>
      <c r="D3460" t="s">
        <v>5747</v>
      </c>
      <c r="E3460" t="s">
        <v>5373</v>
      </c>
      <c r="F3460">
        <v>18406</v>
      </c>
      <c r="G3460">
        <v>1750863</v>
      </c>
      <c r="H3460">
        <f t="shared" ref="H3460:H3523" si="54">IFERROR(FIND("kW",A3460),0)</f>
        <v>0</v>
      </c>
      <c r="I3460">
        <f t="array" ref="I3460">MIN(IFERROR(FIND(IstNumbers,A3460),""))</f>
        <v>13</v>
      </c>
      <c r="J3460" s="1" t="e">
        <f>IF([first '# in title]&lt;[pos kw in title],MID([title],[pos kw in title]-6,6),#N/A)</f>
        <v>#N/A</v>
      </c>
      <c r="K3460" s="1" t="e">
        <f>IFERROR(MID(SUBSTITUTE([kw rough in title],",","."),FIND("(",[kw rough in title])+1,20),SUBSTITUTE(IFERROR(MID([kw rough in title],FIND(" ",[kw rough in title])+1,20),[kw rough in title]),",","."))</f>
        <v>#N/A</v>
      </c>
      <c r="L3460" s="1">
        <f>IFERROR(FIND("kW",[desc]),0)</f>
        <v>70</v>
      </c>
      <c r="M3460">
        <f t="array" ref="M3460">MIN(IFERROR(FIND(IstNumbers,E3460),""))</f>
        <v>34</v>
      </c>
      <c r="N3460" s="1" t="str">
        <f>IF([first '# in desc]&lt;[pos kw in desc],MID([desc],[pos kw in desc]-7,7))</f>
        <v xml:space="preserve">­me 42 </v>
      </c>
      <c r="O34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60" s="1" t="str">
        <f>TRIM(IF([first '# in desc]&lt;[pos kw in desc],MID([desc],[pos kw in desc]-6,6),FALSE))</f>
        <v>me 42</v>
      </c>
      <c r="Q3460" s="1" t="b">
        <f>IF(LEN([manuell])=0,IFERROR([kw fine in title]*1,IFERROR(SUMPRODUCT(COUNTIF(IsDigits,MID([kw in desc],ROW($A$1:$A$150),1)))=LEN([kw in desc]),#N/A)),[manuell])</f>
        <v>0</v>
      </c>
      <c r="R3460" s="1" t="str">
        <f>IF([pos kw in title]&gt;0,MID(J3460,#REF!,4),IF([first '# in title]&gt;0,MID([title],[first '# in title],3),IF([first '# in title]&gt;0,MID([desc],#REF!,3),VLOOKUP([productid],$G$2:$R$1386,8))))</f>
        <v xml:space="preserve">42 </v>
      </c>
      <c r="S3460" s="1" t="e">
        <f>IF([kw in desc]=[kw rough in title],[kw in desc]*1,IFERROR(LEFT([kw_dirty],3)*1,IFERROR(LEFT([kw_dirty],2)*1,"n.a.")))</f>
        <v>#N/A</v>
      </c>
      <c r="T3460" s="1"/>
      <c r="U3460" s="1">
        <f>VLOOKUP(Tabelle1[[#This Row],[productid]],Tabelle2[#All],2,FALSE)</f>
        <v>42</v>
      </c>
    </row>
    <row r="3461" spans="1:21" hidden="1">
      <c r="A3461" t="s">
        <v>3593</v>
      </c>
      <c r="B3461">
        <v>3550</v>
      </c>
      <c r="C3461">
        <v>289859</v>
      </c>
      <c r="D3461" t="s">
        <v>5748</v>
      </c>
      <c r="E3461" t="s">
        <v>5745</v>
      </c>
      <c r="F3461">
        <v>18406</v>
      </c>
      <c r="G3461">
        <v>3497887</v>
      </c>
      <c r="H3461">
        <f t="shared" si="54"/>
        <v>0</v>
      </c>
      <c r="I3461">
        <f t="array" ref="I3461">MIN(IFERROR(FIND(IstNumbers,A3461),""))</f>
        <v>13</v>
      </c>
      <c r="J3461" s="1" t="e">
        <f>IF([first '# in title]&lt;[pos kw in title],MID([title],[pos kw in title]-6,6),#N/A)</f>
        <v>#N/A</v>
      </c>
      <c r="K3461" s="1" t="e">
        <f>IFERROR(MID(SUBSTITUTE([kw rough in title],",","."),FIND("(",[kw rough in title])+1,20),SUBSTITUTE(IFERROR(MID([kw rough in title],FIND(" ",[kw rough in title])+1,20),[kw rough in title]),",","."))</f>
        <v>#N/A</v>
      </c>
      <c r="L3461" s="1">
        <f>IFERROR(FIND("kW",[desc]),0)</f>
        <v>70</v>
      </c>
      <c r="M3461">
        <f t="array" ref="M3461">MIN(IFERROR(FIND(IstNumbers,E3461),""))</f>
        <v>34</v>
      </c>
      <c r="N3461" s="1" t="str">
        <f>IF([first '# in desc]&lt;[pos kw in desc],MID([desc],[pos kw in desc]-7,7))</f>
        <v xml:space="preserve">­me 42 </v>
      </c>
      <c r="O34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61" s="1" t="str">
        <f>TRIM(IF([first '# in desc]&lt;[pos kw in desc],MID([desc],[pos kw in desc]-6,6),FALSE))</f>
        <v>me 42</v>
      </c>
      <c r="Q3461" s="1" t="b">
        <f>IF(LEN([manuell])=0,IFERROR([kw fine in title]*1,IFERROR(SUMPRODUCT(COUNTIF(IsDigits,MID([kw in desc],ROW($A$1:$A$150),1)))=LEN([kw in desc]),#N/A)),[manuell])</f>
        <v>0</v>
      </c>
      <c r="R3461" s="1" t="str">
        <f>IF([pos kw in title]&gt;0,MID(J3461,#REF!,4),IF([first '# in title]&gt;0,MID([title],[first '# in title],3),IF([first '# in title]&gt;0,MID([desc],#REF!,3),VLOOKUP([productid],$G$2:$R$1386,8))))</f>
        <v xml:space="preserve">42 </v>
      </c>
      <c r="S3461" s="1" t="e">
        <f>IF([kw in desc]=[kw rough in title],[kw in desc]*1,IFERROR(LEFT([kw_dirty],3)*1,IFERROR(LEFT([kw_dirty],2)*1,"n.a.")))</f>
        <v>#N/A</v>
      </c>
      <c r="T3461" s="1"/>
      <c r="U3461" s="1">
        <f>VLOOKUP(Tabelle1[[#This Row],[productid]],Tabelle2[#All],2,FALSE)</f>
        <v>42</v>
      </c>
    </row>
    <row r="3462" spans="1:21">
      <c r="A3462" t="s">
        <v>3810</v>
      </c>
      <c r="B3462">
        <v>1827</v>
      </c>
      <c r="C3462">
        <v>223861</v>
      </c>
      <c r="D3462" t="s">
        <v>5749</v>
      </c>
      <c r="E3462" t="s">
        <v>4588</v>
      </c>
      <c r="F3462">
        <v>18406</v>
      </c>
      <c r="G3462">
        <v>3725833</v>
      </c>
      <c r="H3462">
        <f t="shared" si="54"/>
        <v>0</v>
      </c>
      <c r="I3462">
        <f t="array" ref="I3462">MIN(IFERROR(FIND(IstNumbers,A3462),""))</f>
        <v>14</v>
      </c>
      <c r="J3462" s="1" t="e">
        <f>IF([first '# in title]&lt;[pos kw in title],MID([title],[pos kw in title]-6,6),#N/A)</f>
        <v>#N/A</v>
      </c>
      <c r="K3462" s="1" t="e">
        <f>IFERROR(MID(SUBSTITUTE([kw rough in title],",","."),FIND("(",[kw rough in title])+1,20),SUBSTITUTE(IFERROR(MID([kw rough in title],FIND(" ",[kw rough in title])+1,20),[kw rough in title]),",","."))</f>
        <v>#N/A</v>
      </c>
      <c r="L3462" s="1">
        <f>IFERROR(FIND("kW",[desc]),0)</f>
        <v>0</v>
      </c>
      <c r="M3462">
        <f t="array" ref="M3462">MIN(IFERROR(FIND(IstNumbers,E3462),""))</f>
        <v>25</v>
      </c>
      <c r="N3462" s="1" t="b">
        <f>IF([first '# in desc]&lt;[pos kw in desc],MID([desc],[pos kw in desc]-7,7))</f>
        <v>0</v>
      </c>
      <c r="O34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62" s="1" t="str">
        <f>TRIM(IF([first '# in desc]&lt;[pos kw in desc],MID([desc],[pos kw in desc]-6,6),FALSE))</f>
        <v>FALSCH</v>
      </c>
      <c r="Q3462" s="1" t="b">
        <f>IF(LEN([manuell])=0,IFERROR([kw fine in title]*1,IFERROR(SUMPRODUCT(COUNTIF(IsDigits,MID([kw in desc],ROW($A$1:$A$150),1)))=LEN([kw in desc]),#N/A)),[manuell])</f>
        <v>0</v>
      </c>
      <c r="R3462" s="1" t="str">
        <f>IF([pos kw in title]&gt;0,MID(J3462,#REF!,4),IF([first '# in title]&gt;0,MID([title],[first '# in title],3),IF([first '# in title]&gt;0,MID([desc],#REF!,3),VLOOKUP([productid],$G$2:$R$1386,8))))</f>
        <v xml:space="preserve">24 </v>
      </c>
      <c r="S3462" s="1" t="e">
        <f>IF([kw in desc]=[kw rough in title],[kw in desc]*1,IFERROR(LEFT([kw_dirty],3)*1,IFERROR(LEFT([kw_dirty],2)*1,"n.a.")))</f>
        <v>#N/A</v>
      </c>
      <c r="T3462" s="1"/>
      <c r="U3462" s="1" t="e">
        <f>VLOOKUP(Tabelle1[[#This Row],[productid]],Tabelle2[#All],2,FALSE)</f>
        <v>#N/A</v>
      </c>
    </row>
    <row r="3463" spans="1:21" hidden="1">
      <c r="A3463" t="s">
        <v>1489</v>
      </c>
      <c r="B3463">
        <v>3475</v>
      </c>
      <c r="C3463">
        <v>289859</v>
      </c>
      <c r="D3463" t="s">
        <v>5750</v>
      </c>
      <c r="E3463" t="s">
        <v>5276</v>
      </c>
      <c r="F3463">
        <v>18406</v>
      </c>
      <c r="G3463">
        <v>1750863</v>
      </c>
      <c r="H3463">
        <f t="shared" si="54"/>
        <v>0</v>
      </c>
      <c r="I3463">
        <f t="array" ref="I3463">MIN(IFERROR(FIND(IstNumbers,A3463),""))</f>
        <v>13</v>
      </c>
      <c r="J3463" s="1" t="e">
        <f>IF([first '# in title]&lt;[pos kw in title],MID([title],[pos kw in title]-6,6),#N/A)</f>
        <v>#N/A</v>
      </c>
      <c r="K3463" s="1" t="e">
        <f>IFERROR(MID(SUBSTITUTE([kw rough in title],",","."),FIND("(",[kw rough in title])+1,20),SUBSTITUTE(IFERROR(MID([kw rough in title],FIND(" ",[kw rough in title])+1,20),[kw rough in title]),",","."))</f>
        <v>#N/A</v>
      </c>
      <c r="L3463" s="1">
        <f>IFERROR(FIND("kW",[desc]),0)</f>
        <v>70</v>
      </c>
      <c r="M3463">
        <f t="array" ref="M3463">MIN(IFERROR(FIND(IstNumbers,E3463),""))</f>
        <v>34</v>
      </c>
      <c r="N3463" s="1" t="str">
        <f>IF([first '# in desc]&lt;[pos kw in desc],MID([desc],[pos kw in desc]-7,7))</f>
        <v xml:space="preserve">­me 42 </v>
      </c>
      <c r="O34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63" s="1" t="str">
        <f>TRIM(IF([first '# in desc]&lt;[pos kw in desc],MID([desc],[pos kw in desc]-6,6),FALSE))</f>
        <v>me 42</v>
      </c>
      <c r="Q3463" s="1" t="b">
        <f>IF(LEN([manuell])=0,IFERROR([kw fine in title]*1,IFERROR(SUMPRODUCT(COUNTIF(IsDigits,MID([kw in desc],ROW($A$1:$A$150),1)))=LEN([kw in desc]),#N/A)),[manuell])</f>
        <v>0</v>
      </c>
      <c r="R3463" s="1" t="str">
        <f>IF([pos kw in title]&gt;0,MID(J3463,#REF!,4),IF([first '# in title]&gt;0,MID([title],[first '# in title],3),IF([first '# in title]&gt;0,MID([desc],#REF!,3),VLOOKUP([productid],$G$2:$R$1386,8))))</f>
        <v xml:space="preserve">42 </v>
      </c>
      <c r="S3463" s="1" t="e">
        <f>IF([kw in desc]=[kw rough in title],[kw in desc]*1,IFERROR(LEFT([kw_dirty],3)*1,IFERROR(LEFT([kw_dirty],2)*1,"n.a.")))</f>
        <v>#N/A</v>
      </c>
      <c r="T3463" s="1"/>
      <c r="U3463" s="1">
        <f>VLOOKUP(Tabelle1[[#This Row],[productid]],Tabelle2[#All],2,FALSE)</f>
        <v>42</v>
      </c>
    </row>
    <row r="3464" spans="1:21" hidden="1">
      <c r="A3464" t="s">
        <v>3593</v>
      </c>
      <c r="B3464">
        <v>3550</v>
      </c>
      <c r="C3464">
        <v>289859</v>
      </c>
      <c r="D3464" t="s">
        <v>5751</v>
      </c>
      <c r="E3464" t="s">
        <v>5752</v>
      </c>
      <c r="F3464">
        <v>18406</v>
      </c>
      <c r="G3464">
        <v>3497887</v>
      </c>
      <c r="H3464">
        <f t="shared" si="54"/>
        <v>0</v>
      </c>
      <c r="I3464">
        <f t="array" ref="I3464">MIN(IFERROR(FIND(IstNumbers,A3464),""))</f>
        <v>13</v>
      </c>
      <c r="J3464" s="1" t="e">
        <f>IF([first '# in title]&lt;[pos kw in title],MID([title],[pos kw in title]-6,6),#N/A)</f>
        <v>#N/A</v>
      </c>
      <c r="K3464" s="1" t="e">
        <f>IFERROR(MID(SUBSTITUTE([kw rough in title],",","."),FIND("(",[kw rough in title])+1,20),SUBSTITUTE(IFERROR(MID([kw rough in title],FIND(" ",[kw rough in title])+1,20),[kw rough in title]),",","."))</f>
        <v>#N/A</v>
      </c>
      <c r="L3464" s="1">
        <f>IFERROR(FIND("kW",[desc]),0)</f>
        <v>70</v>
      </c>
      <c r="M3464">
        <f t="array" ref="M3464">MIN(IFERROR(FIND(IstNumbers,E3464),""))</f>
        <v>34</v>
      </c>
      <c r="N3464" s="1" t="str">
        <f>IF([first '# in desc]&lt;[pos kw in desc],MID([desc],[pos kw in desc]-7,7))</f>
        <v xml:space="preserve">­me 42 </v>
      </c>
      <c r="O34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64" s="1" t="str">
        <f>TRIM(IF([first '# in desc]&lt;[pos kw in desc],MID([desc],[pos kw in desc]-6,6),FALSE))</f>
        <v>me 42</v>
      </c>
      <c r="Q3464" s="1" t="b">
        <f>IF(LEN([manuell])=0,IFERROR([kw fine in title]*1,IFERROR(SUMPRODUCT(COUNTIF(IsDigits,MID([kw in desc],ROW($A$1:$A$150),1)))=LEN([kw in desc]),#N/A)),[manuell])</f>
        <v>0</v>
      </c>
      <c r="R3464" s="1" t="str">
        <f>IF([pos kw in title]&gt;0,MID(J3464,#REF!,4),IF([first '# in title]&gt;0,MID([title],[first '# in title],3),IF([first '# in title]&gt;0,MID([desc],#REF!,3),VLOOKUP([productid],$G$2:$R$1386,8))))</f>
        <v xml:space="preserve">42 </v>
      </c>
      <c r="S3464" s="1" t="e">
        <f>IF([kw in desc]=[kw rough in title],[kw in desc]*1,IFERROR(LEFT([kw_dirty],3)*1,IFERROR(LEFT([kw_dirty],2)*1,"n.a.")))</f>
        <v>#N/A</v>
      </c>
      <c r="T3464" s="1"/>
      <c r="U3464" s="1">
        <f>VLOOKUP(Tabelle1[[#This Row],[productid]],Tabelle2[#All],2,FALSE)</f>
        <v>42</v>
      </c>
    </row>
    <row r="3465" spans="1:21">
      <c r="A3465" t="s">
        <v>3810</v>
      </c>
      <c r="B3465">
        <v>1829</v>
      </c>
      <c r="C3465">
        <v>223861</v>
      </c>
      <c r="D3465" t="s">
        <v>5753</v>
      </c>
      <c r="E3465" t="s">
        <v>4419</v>
      </c>
      <c r="F3465">
        <v>18406</v>
      </c>
      <c r="G3465">
        <v>3725833</v>
      </c>
      <c r="H3465">
        <f t="shared" si="54"/>
        <v>0</v>
      </c>
      <c r="I3465">
        <f t="array" ref="I3465">MIN(IFERROR(FIND(IstNumbers,A3465),""))</f>
        <v>14</v>
      </c>
      <c r="J3465" s="1" t="e">
        <f>IF([first '# in title]&lt;[pos kw in title],MID([title],[pos kw in title]-6,6),#N/A)</f>
        <v>#N/A</v>
      </c>
      <c r="K3465" s="1" t="e">
        <f>IFERROR(MID(SUBSTITUTE([kw rough in title],",","."),FIND("(",[kw rough in title])+1,20),SUBSTITUTE(IFERROR(MID([kw rough in title],FIND(" ",[kw rough in title])+1,20),[kw rough in title]),",","."))</f>
        <v>#N/A</v>
      </c>
      <c r="L3465" s="1">
        <f>IFERROR(FIND("kW",[desc]),0)</f>
        <v>0</v>
      </c>
      <c r="M3465">
        <f t="array" ref="M3465">MIN(IFERROR(FIND(IstNumbers,E3465),""))</f>
        <v>25</v>
      </c>
      <c r="N3465" s="1" t="b">
        <f>IF([first '# in desc]&lt;[pos kw in desc],MID([desc],[pos kw in desc]-7,7))</f>
        <v>0</v>
      </c>
      <c r="O34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65" s="1" t="str">
        <f>TRIM(IF([first '# in desc]&lt;[pos kw in desc],MID([desc],[pos kw in desc]-6,6),FALSE))</f>
        <v>FALSCH</v>
      </c>
      <c r="Q3465" s="1" t="b">
        <f>IF(LEN([manuell])=0,IFERROR([kw fine in title]*1,IFERROR(SUMPRODUCT(COUNTIF(IsDigits,MID([kw in desc],ROW($A$1:$A$150),1)))=LEN([kw in desc]),#N/A)),[manuell])</f>
        <v>0</v>
      </c>
      <c r="R3465" s="1" t="str">
        <f>IF([pos kw in title]&gt;0,MID(J3465,#REF!,4),IF([first '# in title]&gt;0,MID([title],[first '# in title],3),IF([first '# in title]&gt;0,MID([desc],#REF!,3),VLOOKUP([productid],$G$2:$R$1386,8))))</f>
        <v xml:space="preserve">24 </v>
      </c>
      <c r="S3465" s="1" t="e">
        <f>IF([kw in desc]=[kw rough in title],[kw in desc]*1,IFERROR(LEFT([kw_dirty],3)*1,IFERROR(LEFT([kw_dirty],2)*1,"n.a.")))</f>
        <v>#N/A</v>
      </c>
      <c r="T3465" s="1"/>
      <c r="U3465" s="1" t="e">
        <f>VLOOKUP(Tabelle1[[#This Row],[productid]],Tabelle2[#All],2,FALSE)</f>
        <v>#N/A</v>
      </c>
    </row>
    <row r="3466" spans="1:21" hidden="1">
      <c r="A3466" t="s">
        <v>1489</v>
      </c>
      <c r="B3466">
        <v>3475</v>
      </c>
      <c r="C3466">
        <v>289859</v>
      </c>
      <c r="D3466" t="s">
        <v>5754</v>
      </c>
      <c r="E3466" t="s">
        <v>5356</v>
      </c>
      <c r="F3466">
        <v>18406</v>
      </c>
      <c r="G3466">
        <v>1750863</v>
      </c>
      <c r="H3466">
        <f t="shared" si="54"/>
        <v>0</v>
      </c>
      <c r="I3466">
        <f t="array" ref="I3466">MIN(IFERROR(FIND(IstNumbers,A3466),""))</f>
        <v>13</v>
      </c>
      <c r="J3466" s="1" t="e">
        <f>IF([first '# in title]&lt;[pos kw in title],MID([title],[pos kw in title]-6,6),#N/A)</f>
        <v>#N/A</v>
      </c>
      <c r="K3466" s="1" t="e">
        <f>IFERROR(MID(SUBSTITUTE([kw rough in title],",","."),FIND("(",[kw rough in title])+1,20),SUBSTITUTE(IFERROR(MID([kw rough in title],FIND(" ",[kw rough in title])+1,20),[kw rough in title]),",","."))</f>
        <v>#N/A</v>
      </c>
      <c r="L3466" s="1">
        <f>IFERROR(FIND("kW",[desc]),0)</f>
        <v>70</v>
      </c>
      <c r="M3466">
        <f t="array" ref="M3466">MIN(IFERROR(FIND(IstNumbers,E3466),""))</f>
        <v>34</v>
      </c>
      <c r="N3466" s="1" t="str">
        <f>IF([first '# in desc]&lt;[pos kw in desc],MID([desc],[pos kw in desc]-7,7))</f>
        <v xml:space="preserve">­me 42 </v>
      </c>
      <c r="O34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66" s="1" t="str">
        <f>TRIM(IF([first '# in desc]&lt;[pos kw in desc],MID([desc],[pos kw in desc]-6,6),FALSE))</f>
        <v>me 42</v>
      </c>
      <c r="Q3466" s="1" t="b">
        <f>IF(LEN([manuell])=0,IFERROR([kw fine in title]*1,IFERROR(SUMPRODUCT(COUNTIF(IsDigits,MID([kw in desc],ROW($A$1:$A$150),1)))=LEN([kw in desc]),#N/A)),[manuell])</f>
        <v>0</v>
      </c>
      <c r="R3466" s="1" t="str">
        <f>IF([pos kw in title]&gt;0,MID(J3466,#REF!,4),IF([first '# in title]&gt;0,MID([title],[first '# in title],3),IF([first '# in title]&gt;0,MID([desc],#REF!,3),VLOOKUP([productid],$G$2:$R$1386,8))))</f>
        <v xml:space="preserve">42 </v>
      </c>
      <c r="S3466" s="1" t="e">
        <f>IF([kw in desc]=[kw rough in title],[kw in desc]*1,IFERROR(LEFT([kw_dirty],3)*1,IFERROR(LEFT([kw_dirty],2)*1,"n.a.")))</f>
        <v>#N/A</v>
      </c>
      <c r="T3466" s="1"/>
      <c r="U3466" s="1">
        <f>VLOOKUP(Tabelle1[[#This Row],[productid]],Tabelle2[#All],2,FALSE)</f>
        <v>42</v>
      </c>
    </row>
    <row r="3467" spans="1:21" hidden="1">
      <c r="A3467" t="s">
        <v>3593</v>
      </c>
      <c r="B3467">
        <v>3555</v>
      </c>
      <c r="C3467">
        <v>289859</v>
      </c>
      <c r="D3467" t="s">
        <v>5755</v>
      </c>
      <c r="E3467" t="s">
        <v>5756</v>
      </c>
      <c r="F3467">
        <v>18406</v>
      </c>
      <c r="G3467">
        <v>3497887</v>
      </c>
      <c r="H3467">
        <f t="shared" si="54"/>
        <v>0</v>
      </c>
      <c r="I3467">
        <f t="array" ref="I3467">MIN(IFERROR(FIND(IstNumbers,A3467),""))</f>
        <v>13</v>
      </c>
      <c r="J3467" s="1" t="e">
        <f>IF([first '# in title]&lt;[pos kw in title],MID([title],[pos kw in title]-6,6),#N/A)</f>
        <v>#N/A</v>
      </c>
      <c r="K3467" s="1" t="e">
        <f>IFERROR(MID(SUBSTITUTE([kw rough in title],",","."),FIND("(",[kw rough in title])+1,20),SUBSTITUTE(IFERROR(MID([kw rough in title],FIND(" ",[kw rough in title])+1,20),[kw rough in title]),",","."))</f>
        <v>#N/A</v>
      </c>
      <c r="L3467" s="1">
        <f>IFERROR(FIND("kW",[desc]),0)</f>
        <v>70</v>
      </c>
      <c r="M3467">
        <f t="array" ref="M3467">MIN(IFERROR(FIND(IstNumbers,E3467),""))</f>
        <v>34</v>
      </c>
      <c r="N3467" s="1" t="str">
        <f>IF([first '# in desc]&lt;[pos kw in desc],MID([desc],[pos kw in desc]-7,7))</f>
        <v xml:space="preserve">­me 42 </v>
      </c>
      <c r="O34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67" s="1" t="str">
        <f>TRIM(IF([first '# in desc]&lt;[pos kw in desc],MID([desc],[pos kw in desc]-6,6),FALSE))</f>
        <v>me 42</v>
      </c>
      <c r="Q3467" s="1" t="b">
        <f>IF(LEN([manuell])=0,IFERROR([kw fine in title]*1,IFERROR(SUMPRODUCT(COUNTIF(IsDigits,MID([kw in desc],ROW($A$1:$A$150),1)))=LEN([kw in desc]),#N/A)),[manuell])</f>
        <v>0</v>
      </c>
      <c r="R3467" s="1" t="str">
        <f>IF([pos kw in title]&gt;0,MID(J3467,#REF!,4),IF([first '# in title]&gt;0,MID([title],[first '# in title],3),IF([first '# in title]&gt;0,MID([desc],#REF!,3),VLOOKUP([productid],$G$2:$R$1386,8))))</f>
        <v xml:space="preserve">42 </v>
      </c>
      <c r="S3467" s="1" t="e">
        <f>IF([kw in desc]=[kw rough in title],[kw in desc]*1,IFERROR(LEFT([kw_dirty],3)*1,IFERROR(LEFT([kw_dirty],2)*1,"n.a.")))</f>
        <v>#N/A</v>
      </c>
      <c r="T3467" s="1"/>
      <c r="U3467" s="1">
        <f>VLOOKUP(Tabelle1[[#This Row],[productid]],Tabelle2[#All],2,FALSE)</f>
        <v>42</v>
      </c>
    </row>
    <row r="3468" spans="1:21">
      <c r="A3468" t="s">
        <v>3810</v>
      </c>
      <c r="B3468">
        <v>1831</v>
      </c>
      <c r="C3468">
        <v>223861</v>
      </c>
      <c r="D3468" t="s">
        <v>5757</v>
      </c>
      <c r="E3468" t="s">
        <v>4053</v>
      </c>
      <c r="F3468">
        <v>18406</v>
      </c>
      <c r="G3468">
        <v>3725833</v>
      </c>
      <c r="H3468">
        <f t="shared" si="54"/>
        <v>0</v>
      </c>
      <c r="I3468">
        <f t="array" ref="I3468">MIN(IFERROR(FIND(IstNumbers,A3468),""))</f>
        <v>14</v>
      </c>
      <c r="J3468" s="1" t="e">
        <f>IF([first '# in title]&lt;[pos kw in title],MID([title],[pos kw in title]-6,6),#N/A)</f>
        <v>#N/A</v>
      </c>
      <c r="K3468" s="1" t="e">
        <f>IFERROR(MID(SUBSTITUTE([kw rough in title],",","."),FIND("(",[kw rough in title])+1,20),SUBSTITUTE(IFERROR(MID([kw rough in title],FIND(" ",[kw rough in title])+1,20),[kw rough in title]),",","."))</f>
        <v>#N/A</v>
      </c>
      <c r="L3468" s="1">
        <f>IFERROR(FIND("kW",[desc]),0)</f>
        <v>0</v>
      </c>
      <c r="M3468">
        <f t="array" ref="M3468">MIN(IFERROR(FIND(IstNumbers,E3468),""))</f>
        <v>25</v>
      </c>
      <c r="N3468" s="1" t="b">
        <f>IF([first '# in desc]&lt;[pos kw in desc],MID([desc],[pos kw in desc]-7,7))</f>
        <v>0</v>
      </c>
      <c r="O34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68" s="1" t="str">
        <f>TRIM(IF([first '# in desc]&lt;[pos kw in desc],MID([desc],[pos kw in desc]-6,6),FALSE))</f>
        <v>FALSCH</v>
      </c>
      <c r="Q3468" s="1" t="b">
        <f>IF(LEN([manuell])=0,IFERROR([kw fine in title]*1,IFERROR(SUMPRODUCT(COUNTIF(IsDigits,MID([kw in desc],ROW($A$1:$A$150),1)))=LEN([kw in desc]),#N/A)),[manuell])</f>
        <v>0</v>
      </c>
      <c r="R3468" s="1" t="str">
        <f>IF([pos kw in title]&gt;0,MID(J3468,#REF!,4),IF([first '# in title]&gt;0,MID([title],[first '# in title],3),IF([first '# in title]&gt;0,MID([desc],#REF!,3),VLOOKUP([productid],$G$2:$R$1386,8))))</f>
        <v xml:space="preserve">24 </v>
      </c>
      <c r="S3468" s="1" t="e">
        <f>IF([kw in desc]=[kw rough in title],[kw in desc]*1,IFERROR(LEFT([kw_dirty],3)*1,IFERROR(LEFT([kw_dirty],2)*1,"n.a.")))</f>
        <v>#N/A</v>
      </c>
      <c r="T3468" s="1"/>
      <c r="U3468" s="1" t="e">
        <f>VLOOKUP(Tabelle1[[#This Row],[productid]],Tabelle2[#All],2,FALSE)</f>
        <v>#N/A</v>
      </c>
    </row>
    <row r="3469" spans="1:21" hidden="1">
      <c r="A3469" t="s">
        <v>1489</v>
      </c>
      <c r="B3469">
        <v>3480</v>
      </c>
      <c r="C3469">
        <v>289859</v>
      </c>
      <c r="D3469" t="s">
        <v>5758</v>
      </c>
      <c r="E3469" t="s">
        <v>5759</v>
      </c>
      <c r="F3469">
        <v>18406</v>
      </c>
      <c r="G3469">
        <v>1750863</v>
      </c>
      <c r="H3469">
        <f t="shared" si="54"/>
        <v>0</v>
      </c>
      <c r="I3469">
        <f t="array" ref="I3469">MIN(IFERROR(FIND(IstNumbers,A3469),""))</f>
        <v>13</v>
      </c>
      <c r="J3469" s="1" t="e">
        <f>IF([first '# in title]&lt;[pos kw in title],MID([title],[pos kw in title]-6,6),#N/A)</f>
        <v>#N/A</v>
      </c>
      <c r="K3469" s="1" t="e">
        <f>IFERROR(MID(SUBSTITUTE([kw rough in title],",","."),FIND("(",[kw rough in title])+1,20),SUBSTITUTE(IFERROR(MID([kw rough in title],FIND(" ",[kw rough in title])+1,20),[kw rough in title]),",","."))</f>
        <v>#N/A</v>
      </c>
      <c r="L3469" s="1">
        <f>IFERROR(FIND("kW",[desc]),0)</f>
        <v>70</v>
      </c>
      <c r="M3469">
        <f t="array" ref="M3469">MIN(IFERROR(FIND(IstNumbers,E3469),""))</f>
        <v>34</v>
      </c>
      <c r="N3469" s="1" t="str">
        <f>IF([first '# in desc]&lt;[pos kw in desc],MID([desc],[pos kw in desc]-7,7))</f>
        <v xml:space="preserve">­me 42 </v>
      </c>
      <c r="O34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69" s="1" t="str">
        <f>TRIM(IF([first '# in desc]&lt;[pos kw in desc],MID([desc],[pos kw in desc]-6,6),FALSE))</f>
        <v>me 42</v>
      </c>
      <c r="Q3469" s="1" t="b">
        <f>IF(LEN([manuell])=0,IFERROR([kw fine in title]*1,IFERROR(SUMPRODUCT(COUNTIF(IsDigits,MID([kw in desc],ROW($A$1:$A$150),1)))=LEN([kw in desc]),#N/A)),[manuell])</f>
        <v>0</v>
      </c>
      <c r="R3469" s="1" t="str">
        <f>IF([pos kw in title]&gt;0,MID(J3469,#REF!,4),IF([first '# in title]&gt;0,MID([title],[first '# in title],3),IF([first '# in title]&gt;0,MID([desc],#REF!,3),VLOOKUP([productid],$G$2:$R$1386,8))))</f>
        <v xml:space="preserve">42 </v>
      </c>
      <c r="S3469" s="1" t="e">
        <f>IF([kw in desc]=[kw rough in title],[kw in desc]*1,IFERROR(LEFT([kw_dirty],3)*1,IFERROR(LEFT([kw_dirty],2)*1,"n.a.")))</f>
        <v>#N/A</v>
      </c>
      <c r="T3469" s="1"/>
      <c r="U3469" s="1">
        <f>VLOOKUP(Tabelle1[[#This Row],[productid]],Tabelle2[#All],2,FALSE)</f>
        <v>42</v>
      </c>
    </row>
    <row r="3470" spans="1:21" hidden="1">
      <c r="A3470" t="s">
        <v>3593</v>
      </c>
      <c r="B3470">
        <v>3555</v>
      </c>
      <c r="C3470">
        <v>289859</v>
      </c>
      <c r="D3470" t="s">
        <v>5760</v>
      </c>
      <c r="E3470" t="s">
        <v>5761</v>
      </c>
      <c r="F3470">
        <v>18406</v>
      </c>
      <c r="G3470">
        <v>3497887</v>
      </c>
      <c r="H3470">
        <f t="shared" si="54"/>
        <v>0</v>
      </c>
      <c r="I3470">
        <f t="array" ref="I3470">MIN(IFERROR(FIND(IstNumbers,A3470),""))</f>
        <v>13</v>
      </c>
      <c r="J3470" s="1" t="e">
        <f>IF([first '# in title]&lt;[pos kw in title],MID([title],[pos kw in title]-6,6),#N/A)</f>
        <v>#N/A</v>
      </c>
      <c r="K3470" s="1" t="e">
        <f>IFERROR(MID(SUBSTITUTE([kw rough in title],",","."),FIND("(",[kw rough in title])+1,20),SUBSTITUTE(IFERROR(MID([kw rough in title],FIND(" ",[kw rough in title])+1,20),[kw rough in title]),",","."))</f>
        <v>#N/A</v>
      </c>
      <c r="L3470" s="1">
        <f>IFERROR(FIND("kW",[desc]),0)</f>
        <v>70</v>
      </c>
      <c r="M3470">
        <f t="array" ref="M3470">MIN(IFERROR(FIND(IstNumbers,E3470),""))</f>
        <v>34</v>
      </c>
      <c r="N3470" s="1" t="str">
        <f>IF([first '# in desc]&lt;[pos kw in desc],MID([desc],[pos kw in desc]-7,7))</f>
        <v xml:space="preserve">­me 42 </v>
      </c>
      <c r="O34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70" s="1" t="str">
        <f>TRIM(IF([first '# in desc]&lt;[pos kw in desc],MID([desc],[pos kw in desc]-6,6),FALSE))</f>
        <v>me 42</v>
      </c>
      <c r="Q3470" s="1" t="b">
        <f>IF(LEN([manuell])=0,IFERROR([kw fine in title]*1,IFERROR(SUMPRODUCT(COUNTIF(IsDigits,MID([kw in desc],ROW($A$1:$A$150),1)))=LEN([kw in desc]),#N/A)),[manuell])</f>
        <v>0</v>
      </c>
      <c r="R3470" s="1" t="str">
        <f>IF([pos kw in title]&gt;0,MID(J3470,#REF!,4),IF([first '# in title]&gt;0,MID([title],[first '# in title],3),IF([first '# in title]&gt;0,MID([desc],#REF!,3),VLOOKUP([productid],$G$2:$R$1386,8))))</f>
        <v xml:space="preserve">42 </v>
      </c>
      <c r="S3470" s="1" t="e">
        <f>IF([kw in desc]=[kw rough in title],[kw in desc]*1,IFERROR(LEFT([kw_dirty],3)*1,IFERROR(LEFT([kw_dirty],2)*1,"n.a.")))</f>
        <v>#N/A</v>
      </c>
      <c r="T3470" s="1"/>
      <c r="U3470" s="1">
        <f>VLOOKUP(Tabelle1[[#This Row],[productid]],Tabelle2[#All],2,FALSE)</f>
        <v>42</v>
      </c>
    </row>
    <row r="3471" spans="1:21">
      <c r="A3471" t="s">
        <v>3810</v>
      </c>
      <c r="B3471">
        <v>1835</v>
      </c>
      <c r="C3471">
        <v>223861</v>
      </c>
      <c r="D3471" t="s">
        <v>5762</v>
      </c>
      <c r="E3471" t="s">
        <v>5398</v>
      </c>
      <c r="F3471">
        <v>18406</v>
      </c>
      <c r="G3471">
        <v>3725833</v>
      </c>
      <c r="H3471">
        <f t="shared" si="54"/>
        <v>0</v>
      </c>
      <c r="I3471">
        <f t="array" ref="I3471">MIN(IFERROR(FIND(IstNumbers,A3471),""))</f>
        <v>14</v>
      </c>
      <c r="J3471" s="1" t="e">
        <f>IF([first '# in title]&lt;[pos kw in title],MID([title],[pos kw in title]-6,6),#N/A)</f>
        <v>#N/A</v>
      </c>
      <c r="K3471" s="1" t="e">
        <f>IFERROR(MID(SUBSTITUTE([kw rough in title],",","."),FIND("(",[kw rough in title])+1,20),SUBSTITUTE(IFERROR(MID([kw rough in title],FIND(" ",[kw rough in title])+1,20),[kw rough in title]),",","."))</f>
        <v>#N/A</v>
      </c>
      <c r="L3471" s="1">
        <f>IFERROR(FIND("kW",[desc]),0)</f>
        <v>0</v>
      </c>
      <c r="M3471">
        <f t="array" ref="M3471">MIN(IFERROR(FIND(IstNumbers,E3471),""))</f>
        <v>25</v>
      </c>
      <c r="N3471" s="1" t="b">
        <f>IF([first '# in desc]&lt;[pos kw in desc],MID([desc],[pos kw in desc]-7,7))</f>
        <v>0</v>
      </c>
      <c r="O34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1" s="1" t="str">
        <f>TRIM(IF([first '# in desc]&lt;[pos kw in desc],MID([desc],[pos kw in desc]-6,6),FALSE))</f>
        <v>FALSCH</v>
      </c>
      <c r="Q3471" s="1" t="b">
        <f>IF(LEN([manuell])=0,IFERROR([kw fine in title]*1,IFERROR(SUMPRODUCT(COUNTIF(IsDigits,MID([kw in desc],ROW($A$1:$A$150),1)))=LEN([kw in desc]),#N/A)),[manuell])</f>
        <v>0</v>
      </c>
      <c r="R3471" s="1" t="str">
        <f>IF([pos kw in title]&gt;0,MID(J3471,#REF!,4),IF([first '# in title]&gt;0,MID([title],[first '# in title],3),IF([first '# in title]&gt;0,MID([desc],#REF!,3),VLOOKUP([productid],$G$2:$R$1386,8))))</f>
        <v xml:space="preserve">24 </v>
      </c>
      <c r="S3471" s="1" t="e">
        <f>IF([kw in desc]=[kw rough in title],[kw in desc]*1,IFERROR(LEFT([kw_dirty],3)*1,IFERROR(LEFT([kw_dirty],2)*1,"n.a.")))</f>
        <v>#N/A</v>
      </c>
      <c r="T3471" s="1"/>
      <c r="U3471" s="1" t="e">
        <f>VLOOKUP(Tabelle1[[#This Row],[productid]],Tabelle2[#All],2,FALSE)</f>
        <v>#N/A</v>
      </c>
    </row>
    <row r="3472" spans="1:21" hidden="1">
      <c r="A3472" t="s">
        <v>3593</v>
      </c>
      <c r="B3472">
        <v>3555</v>
      </c>
      <c r="C3472">
        <v>289859</v>
      </c>
      <c r="D3472" t="s">
        <v>5763</v>
      </c>
      <c r="E3472" t="s">
        <v>5764</v>
      </c>
      <c r="F3472">
        <v>18406</v>
      </c>
      <c r="G3472">
        <v>3497887</v>
      </c>
      <c r="H3472">
        <f t="shared" si="54"/>
        <v>0</v>
      </c>
      <c r="I3472">
        <f t="array" ref="I3472">MIN(IFERROR(FIND(IstNumbers,A3472),""))</f>
        <v>13</v>
      </c>
      <c r="J3472" s="1" t="e">
        <f>IF([first '# in title]&lt;[pos kw in title],MID([title],[pos kw in title]-6,6),#N/A)</f>
        <v>#N/A</v>
      </c>
      <c r="K3472" s="1" t="e">
        <f>IFERROR(MID(SUBSTITUTE([kw rough in title],",","."),FIND("(",[kw rough in title])+1,20),SUBSTITUTE(IFERROR(MID([kw rough in title],FIND(" ",[kw rough in title])+1,20),[kw rough in title]),",","."))</f>
        <v>#N/A</v>
      </c>
      <c r="L3472" s="1">
        <f>IFERROR(FIND("kW",[desc]),0)</f>
        <v>70</v>
      </c>
      <c r="M3472">
        <f t="array" ref="M3472">MIN(IFERROR(FIND(IstNumbers,E3472),""))</f>
        <v>34</v>
      </c>
      <c r="N3472" s="1" t="str">
        <f>IF([first '# in desc]&lt;[pos kw in desc],MID([desc],[pos kw in desc]-7,7))</f>
        <v xml:space="preserve">­me 42 </v>
      </c>
      <c r="O34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72" s="1" t="str">
        <f>TRIM(IF([first '# in desc]&lt;[pos kw in desc],MID([desc],[pos kw in desc]-6,6),FALSE))</f>
        <v>me 42</v>
      </c>
      <c r="Q3472" s="1" t="b">
        <f>IF(LEN([manuell])=0,IFERROR([kw fine in title]*1,IFERROR(SUMPRODUCT(COUNTIF(IsDigits,MID([kw in desc],ROW($A$1:$A$150),1)))=LEN([kw in desc]),#N/A)),[manuell])</f>
        <v>0</v>
      </c>
      <c r="R3472" s="1" t="str">
        <f>IF([pos kw in title]&gt;0,MID(J3472,#REF!,4),IF([first '# in title]&gt;0,MID([title],[first '# in title],3),IF([first '# in title]&gt;0,MID([desc],#REF!,3),VLOOKUP([productid],$G$2:$R$1386,8))))</f>
        <v xml:space="preserve">42 </v>
      </c>
      <c r="S3472" s="1" t="e">
        <f>IF([kw in desc]=[kw rough in title],[kw in desc]*1,IFERROR(LEFT([kw_dirty],3)*1,IFERROR(LEFT([kw_dirty],2)*1,"n.a.")))</f>
        <v>#N/A</v>
      </c>
      <c r="T3472" s="1"/>
      <c r="U3472" s="1">
        <f>VLOOKUP(Tabelle1[[#This Row],[productid]],Tabelle2[#All],2,FALSE)</f>
        <v>42</v>
      </c>
    </row>
    <row r="3473" spans="1:21">
      <c r="A3473" t="s">
        <v>3810</v>
      </c>
      <c r="B3473">
        <v>1835</v>
      </c>
      <c r="C3473">
        <v>223861</v>
      </c>
      <c r="D3473" t="s">
        <v>5765</v>
      </c>
      <c r="E3473" t="s">
        <v>4063</v>
      </c>
      <c r="F3473">
        <v>18406</v>
      </c>
      <c r="G3473">
        <v>3725833</v>
      </c>
      <c r="H3473">
        <f t="shared" si="54"/>
        <v>0</v>
      </c>
      <c r="I3473">
        <f t="array" ref="I3473">MIN(IFERROR(FIND(IstNumbers,A3473),""))</f>
        <v>14</v>
      </c>
      <c r="J3473" s="1" t="e">
        <f>IF([first '# in title]&lt;[pos kw in title],MID([title],[pos kw in title]-6,6),#N/A)</f>
        <v>#N/A</v>
      </c>
      <c r="K3473" s="1" t="e">
        <f>IFERROR(MID(SUBSTITUTE([kw rough in title],",","."),FIND("(",[kw rough in title])+1,20),SUBSTITUTE(IFERROR(MID([kw rough in title],FIND(" ",[kw rough in title])+1,20),[kw rough in title]),",","."))</f>
        <v>#N/A</v>
      </c>
      <c r="L3473" s="1">
        <f>IFERROR(FIND("kW",[desc]),0)</f>
        <v>0</v>
      </c>
      <c r="M3473">
        <f t="array" ref="M3473">MIN(IFERROR(FIND(IstNumbers,E3473),""))</f>
        <v>25</v>
      </c>
      <c r="N3473" s="1" t="b">
        <f>IF([first '# in desc]&lt;[pos kw in desc],MID([desc],[pos kw in desc]-7,7))</f>
        <v>0</v>
      </c>
      <c r="O34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3" s="1" t="str">
        <f>TRIM(IF([first '# in desc]&lt;[pos kw in desc],MID([desc],[pos kw in desc]-6,6),FALSE))</f>
        <v>FALSCH</v>
      </c>
      <c r="Q3473" s="1" t="b">
        <f>IF(LEN([manuell])=0,IFERROR([kw fine in title]*1,IFERROR(SUMPRODUCT(COUNTIF(IsDigits,MID([kw in desc],ROW($A$1:$A$150),1)))=LEN([kw in desc]),#N/A)),[manuell])</f>
        <v>0</v>
      </c>
      <c r="R3473" s="1" t="str">
        <f>IF([pos kw in title]&gt;0,MID(J3473,#REF!,4),IF([first '# in title]&gt;0,MID([title],[first '# in title],3),IF([first '# in title]&gt;0,MID([desc],#REF!,3),VLOOKUP([productid],$G$2:$R$1386,8))))</f>
        <v xml:space="preserve">24 </v>
      </c>
      <c r="S3473" s="1" t="e">
        <f>IF([kw in desc]=[kw rough in title],[kw in desc]*1,IFERROR(LEFT([kw_dirty],3)*1,IFERROR(LEFT([kw_dirty],2)*1,"n.a.")))</f>
        <v>#N/A</v>
      </c>
      <c r="T3473" s="1"/>
      <c r="U3473" s="1" t="e">
        <f>VLOOKUP(Tabelle1[[#This Row],[productid]],Tabelle2[#All],2,FALSE)</f>
        <v>#N/A</v>
      </c>
    </row>
    <row r="3474" spans="1:21">
      <c r="A3474" t="s">
        <v>3810</v>
      </c>
      <c r="B3474">
        <v>1836</v>
      </c>
      <c r="C3474">
        <v>223861</v>
      </c>
      <c r="D3474" t="s">
        <v>5766</v>
      </c>
      <c r="E3474" t="s">
        <v>5413</v>
      </c>
      <c r="F3474">
        <v>18406</v>
      </c>
      <c r="G3474">
        <v>3725833</v>
      </c>
      <c r="H3474">
        <f t="shared" si="54"/>
        <v>0</v>
      </c>
      <c r="I3474">
        <f t="array" ref="I3474">MIN(IFERROR(FIND(IstNumbers,A3474),""))</f>
        <v>14</v>
      </c>
      <c r="J3474" s="1" t="e">
        <f>IF([first '# in title]&lt;[pos kw in title],MID([title],[pos kw in title]-6,6),#N/A)</f>
        <v>#N/A</v>
      </c>
      <c r="K3474" s="1" t="e">
        <f>IFERROR(MID(SUBSTITUTE([kw rough in title],",","."),FIND("(",[kw rough in title])+1,20),SUBSTITUTE(IFERROR(MID([kw rough in title],FIND(" ",[kw rough in title])+1,20),[kw rough in title]),",","."))</f>
        <v>#N/A</v>
      </c>
      <c r="L3474" s="1">
        <f>IFERROR(FIND("kW",[desc]),0)</f>
        <v>0</v>
      </c>
      <c r="M3474">
        <f t="array" ref="M3474">MIN(IFERROR(FIND(IstNumbers,E3474),""))</f>
        <v>25</v>
      </c>
      <c r="N3474" s="1" t="b">
        <f>IF([first '# in desc]&lt;[pos kw in desc],MID([desc],[pos kw in desc]-7,7))</f>
        <v>0</v>
      </c>
      <c r="O34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4" s="1" t="str">
        <f>TRIM(IF([first '# in desc]&lt;[pos kw in desc],MID([desc],[pos kw in desc]-6,6),FALSE))</f>
        <v>FALSCH</v>
      </c>
      <c r="Q3474" s="1" t="b">
        <f>IF(LEN([manuell])=0,IFERROR([kw fine in title]*1,IFERROR(SUMPRODUCT(COUNTIF(IsDigits,MID([kw in desc],ROW($A$1:$A$150),1)))=LEN([kw in desc]),#N/A)),[manuell])</f>
        <v>0</v>
      </c>
      <c r="R3474" s="1" t="str">
        <f>IF([pos kw in title]&gt;0,MID(J3474,#REF!,4),IF([first '# in title]&gt;0,MID([title],[first '# in title],3),IF([first '# in title]&gt;0,MID([desc],#REF!,3),VLOOKUP([productid],$G$2:$R$1386,8))))</f>
        <v xml:space="preserve">24 </v>
      </c>
      <c r="S3474" s="1" t="e">
        <f>IF([kw in desc]=[kw rough in title],[kw in desc]*1,IFERROR(LEFT([kw_dirty],3)*1,IFERROR(LEFT([kw_dirty],2)*1,"n.a.")))</f>
        <v>#N/A</v>
      </c>
      <c r="T3474" s="1"/>
      <c r="U3474" s="1" t="e">
        <f>VLOOKUP(Tabelle1[[#This Row],[productid]],Tabelle2[#All],2,FALSE)</f>
        <v>#N/A</v>
      </c>
    </row>
    <row r="3475" spans="1:21">
      <c r="A3475" t="s">
        <v>3810</v>
      </c>
      <c r="B3475">
        <v>1836</v>
      </c>
      <c r="C3475">
        <v>223861</v>
      </c>
      <c r="D3475" t="s">
        <v>5767</v>
      </c>
      <c r="E3475" t="s">
        <v>5413</v>
      </c>
      <c r="F3475">
        <v>18406</v>
      </c>
      <c r="G3475">
        <v>3725833</v>
      </c>
      <c r="H3475">
        <f t="shared" si="54"/>
        <v>0</v>
      </c>
      <c r="I3475">
        <f t="array" ref="I3475">MIN(IFERROR(FIND(IstNumbers,A3475),""))</f>
        <v>14</v>
      </c>
      <c r="J3475" s="1" t="e">
        <f>IF([first '# in title]&lt;[pos kw in title],MID([title],[pos kw in title]-6,6),#N/A)</f>
        <v>#N/A</v>
      </c>
      <c r="K3475" s="1" t="e">
        <f>IFERROR(MID(SUBSTITUTE([kw rough in title],",","."),FIND("(",[kw rough in title])+1,20),SUBSTITUTE(IFERROR(MID([kw rough in title],FIND(" ",[kw rough in title])+1,20),[kw rough in title]),",","."))</f>
        <v>#N/A</v>
      </c>
      <c r="L3475" s="1">
        <f>IFERROR(FIND("kW",[desc]),0)</f>
        <v>0</v>
      </c>
      <c r="M3475">
        <f t="array" ref="M3475">MIN(IFERROR(FIND(IstNumbers,E3475),""))</f>
        <v>25</v>
      </c>
      <c r="N3475" s="1" t="b">
        <f>IF([first '# in desc]&lt;[pos kw in desc],MID([desc],[pos kw in desc]-7,7))</f>
        <v>0</v>
      </c>
      <c r="O34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5" s="1" t="str">
        <f>TRIM(IF([first '# in desc]&lt;[pos kw in desc],MID([desc],[pos kw in desc]-6,6),FALSE))</f>
        <v>FALSCH</v>
      </c>
      <c r="Q3475" s="1" t="b">
        <f>IF(LEN([manuell])=0,IFERROR([kw fine in title]*1,IFERROR(SUMPRODUCT(COUNTIF(IsDigits,MID([kw in desc],ROW($A$1:$A$150),1)))=LEN([kw in desc]),#N/A)),[manuell])</f>
        <v>0</v>
      </c>
      <c r="R3475" s="1" t="str">
        <f>IF([pos kw in title]&gt;0,MID(J3475,#REF!,4),IF([first '# in title]&gt;0,MID([title],[first '# in title],3),IF([first '# in title]&gt;0,MID([desc],#REF!,3),VLOOKUP([productid],$G$2:$R$1386,8))))</f>
        <v xml:space="preserve">24 </v>
      </c>
      <c r="S3475" s="1" t="e">
        <f>IF([kw in desc]=[kw rough in title],[kw in desc]*1,IFERROR(LEFT([kw_dirty],3)*1,IFERROR(LEFT([kw_dirty],2)*1,"n.a.")))</f>
        <v>#N/A</v>
      </c>
      <c r="T3475" s="1"/>
      <c r="U3475" s="1" t="e">
        <f>VLOOKUP(Tabelle1[[#This Row],[productid]],Tabelle2[#All],2,FALSE)</f>
        <v>#N/A</v>
      </c>
    </row>
    <row r="3476" spans="1:21">
      <c r="A3476" t="s">
        <v>3810</v>
      </c>
      <c r="B3476">
        <v>1837</v>
      </c>
      <c r="C3476">
        <v>223861</v>
      </c>
      <c r="D3476" t="s">
        <v>5768</v>
      </c>
      <c r="E3476" t="s">
        <v>4242</v>
      </c>
      <c r="F3476">
        <v>18406</v>
      </c>
      <c r="G3476">
        <v>3725833</v>
      </c>
      <c r="H3476">
        <f t="shared" si="54"/>
        <v>0</v>
      </c>
      <c r="I3476">
        <f t="array" ref="I3476">MIN(IFERROR(FIND(IstNumbers,A3476),""))</f>
        <v>14</v>
      </c>
      <c r="J3476" s="1" t="e">
        <f>IF([first '# in title]&lt;[pos kw in title],MID([title],[pos kw in title]-6,6),#N/A)</f>
        <v>#N/A</v>
      </c>
      <c r="K3476" s="1" t="e">
        <f>IFERROR(MID(SUBSTITUTE([kw rough in title],",","."),FIND("(",[kw rough in title])+1,20),SUBSTITUTE(IFERROR(MID([kw rough in title],FIND(" ",[kw rough in title])+1,20),[kw rough in title]),",","."))</f>
        <v>#N/A</v>
      </c>
      <c r="L3476" s="1">
        <f>IFERROR(FIND("kW",[desc]),0)</f>
        <v>0</v>
      </c>
      <c r="M3476">
        <f t="array" ref="M3476">MIN(IFERROR(FIND(IstNumbers,E3476),""))</f>
        <v>25</v>
      </c>
      <c r="N3476" s="1" t="b">
        <f>IF([first '# in desc]&lt;[pos kw in desc],MID([desc],[pos kw in desc]-7,7))</f>
        <v>0</v>
      </c>
      <c r="O34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6" s="1" t="str">
        <f>TRIM(IF([first '# in desc]&lt;[pos kw in desc],MID([desc],[pos kw in desc]-6,6),FALSE))</f>
        <v>FALSCH</v>
      </c>
      <c r="Q3476" s="1" t="b">
        <f>IF(LEN([manuell])=0,IFERROR([kw fine in title]*1,IFERROR(SUMPRODUCT(COUNTIF(IsDigits,MID([kw in desc],ROW($A$1:$A$150),1)))=LEN([kw in desc]),#N/A)),[manuell])</f>
        <v>0</v>
      </c>
      <c r="R3476" s="1" t="str">
        <f>IF([pos kw in title]&gt;0,MID(J3476,#REF!,4),IF([first '# in title]&gt;0,MID([title],[first '# in title],3),IF([first '# in title]&gt;0,MID([desc],#REF!,3),VLOOKUP([productid],$G$2:$R$1386,8))))</f>
        <v xml:space="preserve">24 </v>
      </c>
      <c r="S3476" s="1" t="e">
        <f>IF([kw in desc]=[kw rough in title],[kw in desc]*1,IFERROR(LEFT([kw_dirty],3)*1,IFERROR(LEFT([kw_dirty],2)*1,"n.a.")))</f>
        <v>#N/A</v>
      </c>
      <c r="T3476" s="1"/>
      <c r="U3476" s="1" t="e">
        <f>VLOOKUP(Tabelle1[[#This Row],[productid]],Tabelle2[#All],2,FALSE)</f>
        <v>#N/A</v>
      </c>
    </row>
    <row r="3477" spans="1:21">
      <c r="A3477" t="s">
        <v>3810</v>
      </c>
      <c r="B3477">
        <v>1838</v>
      </c>
      <c r="C3477">
        <v>223861</v>
      </c>
      <c r="D3477" t="s">
        <v>5769</v>
      </c>
      <c r="E3477" t="s">
        <v>4918</v>
      </c>
      <c r="F3477">
        <v>18406</v>
      </c>
      <c r="G3477">
        <v>3725833</v>
      </c>
      <c r="H3477">
        <f t="shared" si="54"/>
        <v>0</v>
      </c>
      <c r="I3477">
        <f t="array" ref="I3477">MIN(IFERROR(FIND(IstNumbers,A3477),""))</f>
        <v>14</v>
      </c>
      <c r="J3477" s="1" t="e">
        <f>IF([first '# in title]&lt;[pos kw in title],MID([title],[pos kw in title]-6,6),#N/A)</f>
        <v>#N/A</v>
      </c>
      <c r="K3477" s="1" t="e">
        <f>IFERROR(MID(SUBSTITUTE([kw rough in title],",","."),FIND("(",[kw rough in title])+1,20),SUBSTITUTE(IFERROR(MID([kw rough in title],FIND(" ",[kw rough in title])+1,20),[kw rough in title]),",","."))</f>
        <v>#N/A</v>
      </c>
      <c r="L3477" s="1">
        <f>IFERROR(FIND("kW",[desc]),0)</f>
        <v>0</v>
      </c>
      <c r="M3477">
        <f t="array" ref="M3477">MIN(IFERROR(FIND(IstNumbers,E3477),""))</f>
        <v>25</v>
      </c>
      <c r="N3477" s="1" t="b">
        <f>IF([first '# in desc]&lt;[pos kw in desc],MID([desc],[pos kw in desc]-7,7))</f>
        <v>0</v>
      </c>
      <c r="O34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7" s="1" t="str">
        <f>TRIM(IF([first '# in desc]&lt;[pos kw in desc],MID([desc],[pos kw in desc]-6,6),FALSE))</f>
        <v>FALSCH</v>
      </c>
      <c r="Q3477" s="1" t="b">
        <f>IF(LEN([manuell])=0,IFERROR([kw fine in title]*1,IFERROR(SUMPRODUCT(COUNTIF(IsDigits,MID([kw in desc],ROW($A$1:$A$150),1)))=LEN([kw in desc]),#N/A)),[manuell])</f>
        <v>0</v>
      </c>
      <c r="R3477" s="1" t="str">
        <f>IF([pos kw in title]&gt;0,MID(J3477,#REF!,4),IF([first '# in title]&gt;0,MID([title],[first '# in title],3),IF([first '# in title]&gt;0,MID([desc],#REF!,3),VLOOKUP([productid],$G$2:$R$1386,8))))</f>
        <v xml:space="preserve">24 </v>
      </c>
      <c r="S3477" s="1" t="e">
        <f>IF([kw in desc]=[kw rough in title],[kw in desc]*1,IFERROR(LEFT([kw_dirty],3)*1,IFERROR(LEFT([kw_dirty],2)*1,"n.a.")))</f>
        <v>#N/A</v>
      </c>
      <c r="T3477" s="1"/>
      <c r="U3477" s="1" t="e">
        <f>VLOOKUP(Tabelle1[[#This Row],[productid]],Tabelle2[#All],2,FALSE)</f>
        <v>#N/A</v>
      </c>
    </row>
    <row r="3478" spans="1:21">
      <c r="A3478" t="s">
        <v>666</v>
      </c>
      <c r="B3478">
        <v>2620</v>
      </c>
      <c r="C3478">
        <v>289859</v>
      </c>
      <c r="D3478" t="s">
        <v>5770</v>
      </c>
      <c r="E3478" t="s">
        <v>5771</v>
      </c>
      <c r="F3478">
        <v>18406</v>
      </c>
      <c r="G3478">
        <v>2286143</v>
      </c>
      <c r="H3478">
        <f t="shared" si="54"/>
        <v>0</v>
      </c>
      <c r="I3478">
        <f t="array" ref="I3478">MIN(IFERROR(FIND(IstNumbers,A3478),""))</f>
        <v>29</v>
      </c>
      <c r="J3478" s="1" t="e">
        <f>IF([first '# in title]&lt;[pos kw in title],MID([title],[pos kw in title]-6,6),#N/A)</f>
        <v>#N/A</v>
      </c>
      <c r="K3478" s="1" t="e">
        <f>IFERROR(MID(SUBSTITUTE([kw rough in title],",","."),FIND("(",[kw rough in title])+1,20),SUBSTITUTE(IFERROR(MID([kw rough in title],FIND(" ",[kw rough in title])+1,20),[kw rough in title]),",","."))</f>
        <v>#N/A</v>
      </c>
      <c r="L3478" s="1">
        <f>IFERROR(FIND("kW",[desc]),0)</f>
        <v>0</v>
      </c>
      <c r="M3478">
        <f t="array" ref="M3478">MIN(IFERROR(FIND(IstNumbers,E3478),""))</f>
        <v>33</v>
      </c>
      <c r="N3478" s="1" t="b">
        <f>IF([first '# in desc]&lt;[pos kw in desc],MID([desc],[pos kw in desc]-7,7))</f>
        <v>0</v>
      </c>
      <c r="O34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8" s="1" t="str">
        <f>TRIM(IF([first '# in desc]&lt;[pos kw in desc],MID([desc],[pos kw in desc]-6,6),FALSE))</f>
        <v>FALSCH</v>
      </c>
      <c r="Q3478" s="1" t="b">
        <f>IF(LEN([manuell])=0,IFERROR([kw fine in title]*1,IFERROR(SUMPRODUCT(COUNTIF(IsDigits,MID([kw in desc],ROW($A$1:$A$150),1)))=LEN([kw in desc]),#N/A)),[manuell])</f>
        <v>0</v>
      </c>
      <c r="R3478" s="1" t="str">
        <f>IF([pos kw in title]&gt;0,MID(J3478,#REF!,4),IF([first '# in title]&gt;0,MID([title],[first '# in title],3),IF([first '# in title]&gt;0,MID([desc],#REF!,3),VLOOKUP([productid],$G$2:$R$1386,8))))</f>
        <v>146</v>
      </c>
      <c r="S3478" s="1" t="e">
        <f>IF([kw in desc]=[kw rough in title],[kw in desc]*1,IFERROR(LEFT([kw_dirty],3)*1,IFERROR(LEFT([kw_dirty],2)*1,"n.a.")))</f>
        <v>#N/A</v>
      </c>
      <c r="T3478" s="1"/>
      <c r="U3478" s="1" t="e">
        <f>VLOOKUP(Tabelle1[[#This Row],[productid]],Tabelle2[#All],2,FALSE)</f>
        <v>#N/A</v>
      </c>
    </row>
    <row r="3479" spans="1:21">
      <c r="A3479" t="s">
        <v>666</v>
      </c>
      <c r="B3479">
        <v>2622</v>
      </c>
      <c r="C3479">
        <v>289859</v>
      </c>
      <c r="D3479" t="s">
        <v>5772</v>
      </c>
      <c r="E3479" t="s">
        <v>5773</v>
      </c>
      <c r="F3479">
        <v>18406</v>
      </c>
      <c r="G3479">
        <v>2286143</v>
      </c>
      <c r="H3479">
        <f t="shared" si="54"/>
        <v>0</v>
      </c>
      <c r="I3479">
        <f t="array" ref="I3479">MIN(IFERROR(FIND(IstNumbers,A3479),""))</f>
        <v>29</v>
      </c>
      <c r="J3479" s="1" t="e">
        <f>IF([first '# in title]&lt;[pos kw in title],MID([title],[pos kw in title]-6,6),#N/A)</f>
        <v>#N/A</v>
      </c>
      <c r="K3479" s="1" t="e">
        <f>IFERROR(MID(SUBSTITUTE([kw rough in title],",","."),FIND("(",[kw rough in title])+1,20),SUBSTITUTE(IFERROR(MID([kw rough in title],FIND(" ",[kw rough in title])+1,20),[kw rough in title]),",","."))</f>
        <v>#N/A</v>
      </c>
      <c r="L3479" s="1">
        <f>IFERROR(FIND("kW",[desc]),0)</f>
        <v>0</v>
      </c>
      <c r="M3479">
        <f t="array" ref="M3479">MIN(IFERROR(FIND(IstNumbers,E3479),""))</f>
        <v>33</v>
      </c>
      <c r="N3479" s="1" t="b">
        <f>IF([first '# in desc]&lt;[pos kw in desc],MID([desc],[pos kw in desc]-7,7))</f>
        <v>0</v>
      </c>
      <c r="O34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79" s="1" t="str">
        <f>TRIM(IF([first '# in desc]&lt;[pos kw in desc],MID([desc],[pos kw in desc]-6,6),FALSE))</f>
        <v>FALSCH</v>
      </c>
      <c r="Q3479" s="1" t="b">
        <f>IF(LEN([manuell])=0,IFERROR([kw fine in title]*1,IFERROR(SUMPRODUCT(COUNTIF(IsDigits,MID([kw in desc],ROW($A$1:$A$150),1)))=LEN([kw in desc]),#N/A)),[manuell])</f>
        <v>0</v>
      </c>
      <c r="R3479" s="1" t="str">
        <f>IF([pos kw in title]&gt;0,MID(J3479,#REF!,4),IF([first '# in title]&gt;0,MID([title],[first '# in title],3),IF([first '# in title]&gt;0,MID([desc],#REF!,3),VLOOKUP([productid],$G$2:$R$1386,8))))</f>
        <v>146</v>
      </c>
      <c r="S3479" s="1" t="e">
        <f>IF([kw in desc]=[kw rough in title],[kw in desc]*1,IFERROR(LEFT([kw_dirty],3)*1,IFERROR(LEFT([kw_dirty],2)*1,"n.a.")))</f>
        <v>#N/A</v>
      </c>
      <c r="T3479" s="1"/>
      <c r="U3479" s="1" t="e">
        <f>VLOOKUP(Tabelle1[[#This Row],[productid]],Tabelle2[#All],2,FALSE)</f>
        <v>#N/A</v>
      </c>
    </row>
    <row r="3480" spans="1:21">
      <c r="A3480" t="s">
        <v>666</v>
      </c>
      <c r="B3480">
        <v>2623</v>
      </c>
      <c r="C3480">
        <v>289859</v>
      </c>
      <c r="D3480" t="s">
        <v>5774</v>
      </c>
      <c r="E3480" t="s">
        <v>5775</v>
      </c>
      <c r="F3480">
        <v>18406</v>
      </c>
      <c r="G3480">
        <v>2286143</v>
      </c>
      <c r="H3480">
        <f t="shared" si="54"/>
        <v>0</v>
      </c>
      <c r="I3480">
        <f t="array" ref="I3480">MIN(IFERROR(FIND(IstNumbers,A3480),""))</f>
        <v>29</v>
      </c>
      <c r="J3480" s="1" t="e">
        <f>IF([first '# in title]&lt;[pos kw in title],MID([title],[pos kw in title]-6,6),#N/A)</f>
        <v>#N/A</v>
      </c>
      <c r="K3480" s="1" t="e">
        <f>IFERROR(MID(SUBSTITUTE([kw rough in title],",","."),FIND("(",[kw rough in title])+1,20),SUBSTITUTE(IFERROR(MID([kw rough in title],FIND(" ",[kw rough in title])+1,20),[kw rough in title]),",","."))</f>
        <v>#N/A</v>
      </c>
      <c r="L3480" s="1">
        <f>IFERROR(FIND("kW",[desc]),0)</f>
        <v>0</v>
      </c>
      <c r="M3480">
        <f t="array" ref="M3480">MIN(IFERROR(FIND(IstNumbers,E3480),""))</f>
        <v>33</v>
      </c>
      <c r="N3480" s="1" t="b">
        <f>IF([first '# in desc]&lt;[pos kw in desc],MID([desc],[pos kw in desc]-7,7))</f>
        <v>0</v>
      </c>
      <c r="O34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80" s="1" t="str">
        <f>TRIM(IF([first '# in desc]&lt;[pos kw in desc],MID([desc],[pos kw in desc]-6,6),FALSE))</f>
        <v>FALSCH</v>
      </c>
      <c r="Q3480" s="1" t="b">
        <f>IF(LEN([manuell])=0,IFERROR([kw fine in title]*1,IFERROR(SUMPRODUCT(COUNTIF(IsDigits,MID([kw in desc],ROW($A$1:$A$150),1)))=LEN([kw in desc]),#N/A)),[manuell])</f>
        <v>0</v>
      </c>
      <c r="R3480" s="1" t="str">
        <f>IF([pos kw in title]&gt;0,MID(J3480,#REF!,4),IF([first '# in title]&gt;0,MID([title],[first '# in title],3),IF([first '# in title]&gt;0,MID([desc],#REF!,3),VLOOKUP([productid],$G$2:$R$1386,8))))</f>
        <v>146</v>
      </c>
      <c r="S3480" s="1" t="e">
        <f>IF([kw in desc]=[kw rough in title],[kw in desc]*1,IFERROR(LEFT([kw_dirty],3)*1,IFERROR(LEFT([kw_dirty],2)*1,"n.a.")))</f>
        <v>#N/A</v>
      </c>
      <c r="T3480" s="1"/>
      <c r="U3480" s="1" t="e">
        <f>VLOOKUP(Tabelle1[[#This Row],[productid]],Tabelle2[#All],2,FALSE)</f>
        <v>#N/A</v>
      </c>
    </row>
    <row r="3481" spans="1:21">
      <c r="A3481" t="s">
        <v>666</v>
      </c>
      <c r="B3481">
        <v>2623</v>
      </c>
      <c r="C3481">
        <v>289859</v>
      </c>
      <c r="D3481" t="s">
        <v>5776</v>
      </c>
      <c r="E3481" t="s">
        <v>5777</v>
      </c>
      <c r="F3481">
        <v>18406</v>
      </c>
      <c r="G3481">
        <v>2286143</v>
      </c>
      <c r="H3481">
        <f t="shared" si="54"/>
        <v>0</v>
      </c>
      <c r="I3481">
        <f t="array" ref="I3481">MIN(IFERROR(FIND(IstNumbers,A3481),""))</f>
        <v>29</v>
      </c>
      <c r="J3481" s="1" t="e">
        <f>IF([first '# in title]&lt;[pos kw in title],MID([title],[pos kw in title]-6,6),#N/A)</f>
        <v>#N/A</v>
      </c>
      <c r="K3481" s="1" t="e">
        <f>IFERROR(MID(SUBSTITUTE([kw rough in title],",","."),FIND("(",[kw rough in title])+1,20),SUBSTITUTE(IFERROR(MID([kw rough in title],FIND(" ",[kw rough in title])+1,20),[kw rough in title]),",","."))</f>
        <v>#N/A</v>
      </c>
      <c r="L3481" s="1">
        <f>IFERROR(FIND("kW",[desc]),0)</f>
        <v>0</v>
      </c>
      <c r="M3481">
        <f t="array" ref="M3481">MIN(IFERROR(FIND(IstNumbers,E3481),""))</f>
        <v>33</v>
      </c>
      <c r="N3481" s="1" t="b">
        <f>IF([first '# in desc]&lt;[pos kw in desc],MID([desc],[pos kw in desc]-7,7))</f>
        <v>0</v>
      </c>
      <c r="O34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81" s="1" t="str">
        <f>TRIM(IF([first '# in desc]&lt;[pos kw in desc],MID([desc],[pos kw in desc]-6,6),FALSE))</f>
        <v>FALSCH</v>
      </c>
      <c r="Q3481" s="1" t="b">
        <f>IF(LEN([manuell])=0,IFERROR([kw fine in title]*1,IFERROR(SUMPRODUCT(COUNTIF(IsDigits,MID([kw in desc],ROW($A$1:$A$150),1)))=LEN([kw in desc]),#N/A)),[manuell])</f>
        <v>0</v>
      </c>
      <c r="R3481" s="1" t="str">
        <f>IF([pos kw in title]&gt;0,MID(J3481,#REF!,4),IF([first '# in title]&gt;0,MID([title],[first '# in title],3),IF([first '# in title]&gt;0,MID([desc],#REF!,3),VLOOKUP([productid],$G$2:$R$1386,8))))</f>
        <v>146</v>
      </c>
      <c r="S3481" s="1" t="e">
        <f>IF([kw in desc]=[kw rough in title],[kw in desc]*1,IFERROR(LEFT([kw_dirty],3)*1,IFERROR(LEFT([kw_dirty],2)*1,"n.a.")))</f>
        <v>#N/A</v>
      </c>
      <c r="T3481" s="1"/>
      <c r="U3481" s="1" t="e">
        <f>VLOOKUP(Tabelle1[[#This Row],[productid]],Tabelle2[#All],2,FALSE)</f>
        <v>#N/A</v>
      </c>
    </row>
    <row r="3482" spans="1:21">
      <c r="A3482" t="s">
        <v>666</v>
      </c>
      <c r="B3482">
        <v>2623</v>
      </c>
      <c r="C3482">
        <v>289859</v>
      </c>
      <c r="D3482" t="s">
        <v>5778</v>
      </c>
      <c r="E3482" t="s">
        <v>5779</v>
      </c>
      <c r="F3482">
        <v>18406</v>
      </c>
      <c r="G3482">
        <v>2286143</v>
      </c>
      <c r="H3482">
        <f t="shared" si="54"/>
        <v>0</v>
      </c>
      <c r="I3482">
        <f t="array" ref="I3482">MIN(IFERROR(FIND(IstNumbers,A3482),""))</f>
        <v>29</v>
      </c>
      <c r="J3482" s="1" t="e">
        <f>IF([first '# in title]&lt;[pos kw in title],MID([title],[pos kw in title]-6,6),#N/A)</f>
        <v>#N/A</v>
      </c>
      <c r="K3482" s="1" t="e">
        <f>IFERROR(MID(SUBSTITUTE([kw rough in title],",","."),FIND("(",[kw rough in title])+1,20),SUBSTITUTE(IFERROR(MID([kw rough in title],FIND(" ",[kw rough in title])+1,20),[kw rough in title]),",","."))</f>
        <v>#N/A</v>
      </c>
      <c r="L3482" s="1">
        <f>IFERROR(FIND("kW",[desc]),0)</f>
        <v>0</v>
      </c>
      <c r="M3482">
        <f t="array" ref="M3482">MIN(IFERROR(FIND(IstNumbers,E3482),""))</f>
        <v>33</v>
      </c>
      <c r="N3482" s="1" t="b">
        <f>IF([first '# in desc]&lt;[pos kw in desc],MID([desc],[pos kw in desc]-7,7))</f>
        <v>0</v>
      </c>
      <c r="O34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82" s="1" t="str">
        <f>TRIM(IF([first '# in desc]&lt;[pos kw in desc],MID([desc],[pos kw in desc]-6,6),FALSE))</f>
        <v>FALSCH</v>
      </c>
      <c r="Q3482" s="1" t="b">
        <f>IF(LEN([manuell])=0,IFERROR([kw fine in title]*1,IFERROR(SUMPRODUCT(COUNTIF(IsDigits,MID([kw in desc],ROW($A$1:$A$150),1)))=LEN([kw in desc]),#N/A)),[manuell])</f>
        <v>0</v>
      </c>
      <c r="R3482" s="1" t="str">
        <f>IF([pos kw in title]&gt;0,MID(J3482,#REF!,4),IF([first '# in title]&gt;0,MID([title],[first '# in title],3),IF([first '# in title]&gt;0,MID([desc],#REF!,3),VLOOKUP([productid],$G$2:$R$1386,8))))</f>
        <v>146</v>
      </c>
      <c r="S3482" s="1" t="e">
        <f>IF([kw in desc]=[kw rough in title],[kw in desc]*1,IFERROR(LEFT([kw_dirty],3)*1,IFERROR(LEFT([kw_dirty],2)*1,"n.a.")))</f>
        <v>#N/A</v>
      </c>
      <c r="T3482" s="1"/>
      <c r="U3482" s="1" t="e">
        <f>VLOOKUP(Tabelle1[[#This Row],[productid]],Tabelle2[#All],2,FALSE)</f>
        <v>#N/A</v>
      </c>
    </row>
    <row r="3483" spans="1:21" hidden="1">
      <c r="A3483" t="s">
        <v>1891</v>
      </c>
      <c r="B3483">
        <v>2490</v>
      </c>
      <c r="C3483">
        <v>289859</v>
      </c>
      <c r="D3483" t="s">
        <v>5780</v>
      </c>
      <c r="E3483" t="s">
        <v>5781</v>
      </c>
      <c r="F3483">
        <v>18406</v>
      </c>
      <c r="G3483">
        <v>1219746</v>
      </c>
      <c r="H3483">
        <f t="shared" si="54"/>
        <v>45</v>
      </c>
      <c r="I3483">
        <f t="array" ref="I3483">MIN(IFERROR(FIND(IstNumbers,A3483),""))</f>
        <v>24</v>
      </c>
      <c r="J3483" s="1" t="str">
        <f>IF([first '# in title]&lt;[pos kw in title],MID([title],[pos kw in title]-6,6),#N/A)</f>
        <v xml:space="preserve">A (16 </v>
      </c>
      <c r="K348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83" s="1">
        <f>IFERROR(FIND("kW",[desc]),0)</f>
        <v>71</v>
      </c>
      <c r="M3483">
        <f t="array" ref="M3483">MIN(IFERROR(FIND(IstNumbers,E3483),""))</f>
        <v>29</v>
      </c>
      <c r="N3483" s="1" t="str">
        <f>IF([first '# in desc]&lt;[pos kw in desc],MID([desc],[pos kw in desc]-7,7))</f>
        <v xml:space="preserve">­me 16 </v>
      </c>
      <c r="O34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83" s="1" t="str">
        <f>TRIM(IF([first '# in desc]&lt;[pos kw in desc],MID([desc],[pos kw in desc]-6,6),FALSE))</f>
        <v>me 16</v>
      </c>
      <c r="Q3483" s="1">
        <f>IF(LEN([manuell])=0,IFERROR([kw fine in title]*1,IFERROR(SUMPRODUCT(COUNTIF(IsDigits,MID([kw in desc],ROW($A$1:$A$150),1)))=LEN([kw in desc]),#N/A)),[manuell])</f>
        <v>16</v>
      </c>
      <c r="R3483" s="1" t="e">
        <f>IF([pos kw in title]&gt;0,MID(J3483,#REF!,4),IF([first '# in title]&gt;0,MID([title],[first '# in title],3),IF([first '# in title]&gt;0,MID([desc],#REF!,3),VLOOKUP([productid],$G$2:$R$1386,8))))</f>
        <v>#REF!</v>
      </c>
      <c r="S3483" s="1" t="str">
        <f>IF([kw in desc]=[kw rough in title],[kw in desc]*1,IFERROR(LEFT([kw_dirty],3)*1,IFERROR(LEFT([kw_dirty],2)*1,"n.a.")))</f>
        <v>n.a.</v>
      </c>
      <c r="T3483" s="1"/>
      <c r="U3483" s="1">
        <f>VLOOKUP(Tabelle1[[#This Row],[productid]],Tabelle2[#All],2,FALSE)</f>
        <v>16</v>
      </c>
    </row>
    <row r="3484" spans="1:21">
      <c r="A3484" t="s">
        <v>666</v>
      </c>
      <c r="B3484">
        <v>2624</v>
      </c>
      <c r="C3484">
        <v>289859</v>
      </c>
      <c r="D3484" t="s">
        <v>5782</v>
      </c>
      <c r="E3484" t="s">
        <v>5783</v>
      </c>
      <c r="F3484">
        <v>18406</v>
      </c>
      <c r="G3484">
        <v>2286143</v>
      </c>
      <c r="H3484">
        <f t="shared" si="54"/>
        <v>0</v>
      </c>
      <c r="I3484">
        <f t="array" ref="I3484">MIN(IFERROR(FIND(IstNumbers,A3484),""))</f>
        <v>29</v>
      </c>
      <c r="J3484" s="1" t="e">
        <f>IF([first '# in title]&lt;[pos kw in title],MID([title],[pos kw in title]-6,6),#N/A)</f>
        <v>#N/A</v>
      </c>
      <c r="K3484" s="1" t="e">
        <f>IFERROR(MID(SUBSTITUTE([kw rough in title],",","."),FIND("(",[kw rough in title])+1,20),SUBSTITUTE(IFERROR(MID([kw rough in title],FIND(" ",[kw rough in title])+1,20),[kw rough in title]),",","."))</f>
        <v>#N/A</v>
      </c>
      <c r="L3484" s="1">
        <f>IFERROR(FIND("kW",[desc]),0)</f>
        <v>0</v>
      </c>
      <c r="M3484">
        <f t="array" ref="M3484">MIN(IFERROR(FIND(IstNumbers,E3484),""))</f>
        <v>33</v>
      </c>
      <c r="N3484" s="1" t="b">
        <f>IF([first '# in desc]&lt;[pos kw in desc],MID([desc],[pos kw in desc]-7,7))</f>
        <v>0</v>
      </c>
      <c r="O34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84" s="1" t="str">
        <f>TRIM(IF([first '# in desc]&lt;[pos kw in desc],MID([desc],[pos kw in desc]-6,6),FALSE))</f>
        <v>FALSCH</v>
      </c>
      <c r="Q3484" s="1" t="b">
        <f>IF(LEN([manuell])=0,IFERROR([kw fine in title]*1,IFERROR(SUMPRODUCT(COUNTIF(IsDigits,MID([kw in desc],ROW($A$1:$A$150),1)))=LEN([kw in desc]),#N/A)),[manuell])</f>
        <v>0</v>
      </c>
      <c r="R3484" s="1" t="str">
        <f>IF([pos kw in title]&gt;0,MID(J3484,#REF!,4),IF([first '# in title]&gt;0,MID([title],[first '# in title],3),IF([first '# in title]&gt;0,MID([desc],#REF!,3),VLOOKUP([productid],$G$2:$R$1386,8))))</f>
        <v>146</v>
      </c>
      <c r="S3484" s="1" t="e">
        <f>IF([kw in desc]=[kw rough in title],[kw in desc]*1,IFERROR(LEFT([kw_dirty],3)*1,IFERROR(LEFT([kw_dirty],2)*1,"n.a.")))</f>
        <v>#N/A</v>
      </c>
      <c r="T3484" s="1"/>
      <c r="U3484" s="1" t="e">
        <f>VLOOKUP(Tabelle1[[#This Row],[productid]],Tabelle2[#All],2,FALSE)</f>
        <v>#N/A</v>
      </c>
    </row>
    <row r="3485" spans="1:21" hidden="1">
      <c r="A3485" t="s">
        <v>1891</v>
      </c>
      <c r="B3485">
        <v>2490</v>
      </c>
      <c r="C3485">
        <v>289859</v>
      </c>
      <c r="D3485" t="s">
        <v>5784</v>
      </c>
      <c r="E3485" t="s">
        <v>5785</v>
      </c>
      <c r="F3485">
        <v>18406</v>
      </c>
      <c r="G3485">
        <v>1219746</v>
      </c>
      <c r="H3485">
        <f t="shared" si="54"/>
        <v>45</v>
      </c>
      <c r="I3485">
        <f t="array" ref="I3485">MIN(IFERROR(FIND(IstNumbers,A3485),""))</f>
        <v>24</v>
      </c>
      <c r="J3485" s="1" t="str">
        <f>IF([first '# in title]&lt;[pos kw in title],MID([title],[pos kw in title]-6,6),#N/A)</f>
        <v xml:space="preserve">A (16 </v>
      </c>
      <c r="K348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85" s="1">
        <f>IFERROR(FIND("kW",[desc]),0)</f>
        <v>71</v>
      </c>
      <c r="M3485">
        <f t="array" ref="M3485">MIN(IFERROR(FIND(IstNumbers,E3485),""))</f>
        <v>29</v>
      </c>
      <c r="N3485" s="1" t="str">
        <f>IF([first '# in desc]&lt;[pos kw in desc],MID([desc],[pos kw in desc]-7,7))</f>
        <v xml:space="preserve">­me 16 </v>
      </c>
      <c r="O348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85" s="1" t="str">
        <f>TRIM(IF([first '# in desc]&lt;[pos kw in desc],MID([desc],[pos kw in desc]-6,6),FALSE))</f>
        <v>me 16</v>
      </c>
      <c r="Q3485" s="1">
        <f>IF(LEN([manuell])=0,IFERROR([kw fine in title]*1,IFERROR(SUMPRODUCT(COUNTIF(IsDigits,MID([kw in desc],ROW($A$1:$A$150),1)))=LEN([kw in desc]),#N/A)),[manuell])</f>
        <v>16</v>
      </c>
      <c r="R3485" s="1" t="e">
        <f>IF([pos kw in title]&gt;0,MID(J3485,#REF!,4),IF([first '# in title]&gt;0,MID([title],[first '# in title],3),IF([first '# in title]&gt;0,MID([desc],#REF!,3),VLOOKUP([productid],$G$2:$R$1386,8))))</f>
        <v>#REF!</v>
      </c>
      <c r="S3485" s="1" t="str">
        <f>IF([kw in desc]=[kw rough in title],[kw in desc]*1,IFERROR(LEFT([kw_dirty],3)*1,IFERROR(LEFT([kw_dirty],2)*1,"n.a.")))</f>
        <v>n.a.</v>
      </c>
      <c r="T3485" s="1"/>
      <c r="U3485" s="1">
        <f>VLOOKUP(Tabelle1[[#This Row],[productid]],Tabelle2[#All],2,FALSE)</f>
        <v>16</v>
      </c>
    </row>
    <row r="3486" spans="1:21">
      <c r="A3486" t="s">
        <v>666</v>
      </c>
      <c r="B3486">
        <v>2624</v>
      </c>
      <c r="C3486">
        <v>289859</v>
      </c>
      <c r="D3486" t="s">
        <v>5786</v>
      </c>
      <c r="E3486" t="s">
        <v>5787</v>
      </c>
      <c r="F3486">
        <v>18406</v>
      </c>
      <c r="G3486">
        <v>2286143</v>
      </c>
      <c r="H3486">
        <f t="shared" si="54"/>
        <v>0</v>
      </c>
      <c r="I3486">
        <f t="array" ref="I3486">MIN(IFERROR(FIND(IstNumbers,A3486),""))</f>
        <v>29</v>
      </c>
      <c r="J3486" s="1" t="e">
        <f>IF([first '# in title]&lt;[pos kw in title],MID([title],[pos kw in title]-6,6),#N/A)</f>
        <v>#N/A</v>
      </c>
      <c r="K3486" s="1" t="e">
        <f>IFERROR(MID(SUBSTITUTE([kw rough in title],",","."),FIND("(",[kw rough in title])+1,20),SUBSTITUTE(IFERROR(MID([kw rough in title],FIND(" ",[kw rough in title])+1,20),[kw rough in title]),",","."))</f>
        <v>#N/A</v>
      </c>
      <c r="L3486" s="1">
        <f>IFERROR(FIND("kW",[desc]),0)</f>
        <v>0</v>
      </c>
      <c r="M3486">
        <f t="array" ref="M3486">MIN(IFERROR(FIND(IstNumbers,E3486),""))</f>
        <v>33</v>
      </c>
      <c r="N3486" s="1" t="b">
        <f>IF([first '# in desc]&lt;[pos kw in desc],MID([desc],[pos kw in desc]-7,7))</f>
        <v>0</v>
      </c>
      <c r="O34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86" s="1" t="str">
        <f>TRIM(IF([first '# in desc]&lt;[pos kw in desc],MID([desc],[pos kw in desc]-6,6),FALSE))</f>
        <v>FALSCH</v>
      </c>
      <c r="Q3486" s="1" t="b">
        <f>IF(LEN([manuell])=0,IFERROR([kw fine in title]*1,IFERROR(SUMPRODUCT(COUNTIF(IsDigits,MID([kw in desc],ROW($A$1:$A$150),1)))=LEN([kw in desc]),#N/A)),[manuell])</f>
        <v>0</v>
      </c>
      <c r="R3486" s="1" t="str">
        <f>IF([pos kw in title]&gt;0,MID(J3486,#REF!,4),IF([first '# in title]&gt;0,MID([title],[first '# in title],3),IF([first '# in title]&gt;0,MID([desc],#REF!,3),VLOOKUP([productid],$G$2:$R$1386,8))))</f>
        <v>146</v>
      </c>
      <c r="S3486" s="1" t="e">
        <f>IF([kw in desc]=[kw rough in title],[kw in desc]*1,IFERROR(LEFT([kw_dirty],3)*1,IFERROR(LEFT([kw_dirty],2)*1,"n.a.")))</f>
        <v>#N/A</v>
      </c>
      <c r="T3486" s="1"/>
      <c r="U3486" s="1" t="e">
        <f>VLOOKUP(Tabelle1[[#This Row],[productid]],Tabelle2[#All],2,FALSE)</f>
        <v>#N/A</v>
      </c>
    </row>
    <row r="3487" spans="1:21" hidden="1">
      <c r="A3487" t="s">
        <v>1891</v>
      </c>
      <c r="B3487">
        <v>2495</v>
      </c>
      <c r="C3487">
        <v>289859</v>
      </c>
      <c r="D3487" t="s">
        <v>5788</v>
      </c>
      <c r="E3487" t="s">
        <v>5789</v>
      </c>
      <c r="F3487">
        <v>18406</v>
      </c>
      <c r="G3487">
        <v>1219746</v>
      </c>
      <c r="H3487">
        <f t="shared" si="54"/>
        <v>45</v>
      </c>
      <c r="I3487">
        <f t="array" ref="I3487">MIN(IFERROR(FIND(IstNumbers,A3487),""))</f>
        <v>24</v>
      </c>
      <c r="J3487" s="1" t="str">
        <f>IF([first '# in title]&lt;[pos kw in title],MID([title],[pos kw in title]-6,6),#N/A)</f>
        <v xml:space="preserve">A (16 </v>
      </c>
      <c r="K348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87" s="1">
        <f>IFERROR(FIND("kW",[desc]),0)</f>
        <v>71</v>
      </c>
      <c r="M3487">
        <f t="array" ref="M3487">MIN(IFERROR(FIND(IstNumbers,E3487),""))</f>
        <v>29</v>
      </c>
      <c r="N3487" s="1" t="str">
        <f>IF([first '# in desc]&lt;[pos kw in desc],MID([desc],[pos kw in desc]-7,7))</f>
        <v xml:space="preserve">­me 16 </v>
      </c>
      <c r="O348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87" s="1" t="str">
        <f>TRIM(IF([first '# in desc]&lt;[pos kw in desc],MID([desc],[pos kw in desc]-6,6),FALSE))</f>
        <v>me 16</v>
      </c>
      <c r="Q3487" s="1">
        <f>IF(LEN([manuell])=0,IFERROR([kw fine in title]*1,IFERROR(SUMPRODUCT(COUNTIF(IsDigits,MID([kw in desc],ROW($A$1:$A$150),1)))=LEN([kw in desc]),#N/A)),[manuell])</f>
        <v>16</v>
      </c>
      <c r="R3487" s="1" t="e">
        <f>IF([pos kw in title]&gt;0,MID(J3487,#REF!,4),IF([first '# in title]&gt;0,MID([title],[first '# in title],3),IF([first '# in title]&gt;0,MID([desc],#REF!,3),VLOOKUP([productid],$G$2:$R$1386,8))))</f>
        <v>#REF!</v>
      </c>
      <c r="S3487" s="1" t="str">
        <f>IF([kw in desc]=[kw rough in title],[kw in desc]*1,IFERROR(LEFT([kw_dirty],3)*1,IFERROR(LEFT([kw_dirty],2)*1,"n.a.")))</f>
        <v>n.a.</v>
      </c>
      <c r="T3487" s="1"/>
      <c r="U3487" s="1">
        <f>VLOOKUP(Tabelle1[[#This Row],[productid]],Tabelle2[#All],2,FALSE)</f>
        <v>16</v>
      </c>
    </row>
    <row r="3488" spans="1:21">
      <c r="A3488" t="s">
        <v>666</v>
      </c>
      <c r="B3488">
        <v>2628</v>
      </c>
      <c r="C3488">
        <v>289859</v>
      </c>
      <c r="D3488" t="s">
        <v>5790</v>
      </c>
      <c r="E3488" t="s">
        <v>5791</v>
      </c>
      <c r="F3488">
        <v>18406</v>
      </c>
      <c r="G3488">
        <v>2286143</v>
      </c>
      <c r="H3488">
        <f t="shared" si="54"/>
        <v>0</v>
      </c>
      <c r="I3488">
        <f t="array" ref="I3488">MIN(IFERROR(FIND(IstNumbers,A3488),""))</f>
        <v>29</v>
      </c>
      <c r="J3488" s="1" t="e">
        <f>IF([first '# in title]&lt;[pos kw in title],MID([title],[pos kw in title]-6,6),#N/A)</f>
        <v>#N/A</v>
      </c>
      <c r="K3488" s="1" t="e">
        <f>IFERROR(MID(SUBSTITUTE([kw rough in title],",","."),FIND("(",[kw rough in title])+1,20),SUBSTITUTE(IFERROR(MID([kw rough in title],FIND(" ",[kw rough in title])+1,20),[kw rough in title]),",","."))</f>
        <v>#N/A</v>
      </c>
      <c r="L3488" s="1">
        <f>IFERROR(FIND("kW",[desc]),0)</f>
        <v>0</v>
      </c>
      <c r="M3488">
        <f t="array" ref="M3488">MIN(IFERROR(FIND(IstNumbers,E3488),""))</f>
        <v>33</v>
      </c>
      <c r="N3488" s="1" t="b">
        <f>IF([first '# in desc]&lt;[pos kw in desc],MID([desc],[pos kw in desc]-7,7))</f>
        <v>0</v>
      </c>
      <c r="O34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88" s="1" t="str">
        <f>TRIM(IF([first '# in desc]&lt;[pos kw in desc],MID([desc],[pos kw in desc]-6,6),FALSE))</f>
        <v>FALSCH</v>
      </c>
      <c r="Q3488" s="1" t="b">
        <f>IF(LEN([manuell])=0,IFERROR([kw fine in title]*1,IFERROR(SUMPRODUCT(COUNTIF(IsDigits,MID([kw in desc],ROW($A$1:$A$150),1)))=LEN([kw in desc]),#N/A)),[manuell])</f>
        <v>0</v>
      </c>
      <c r="R3488" s="1" t="str">
        <f>IF([pos kw in title]&gt;0,MID(J3488,#REF!,4),IF([first '# in title]&gt;0,MID([title],[first '# in title],3),IF([first '# in title]&gt;0,MID([desc],#REF!,3),VLOOKUP([productid],$G$2:$R$1386,8))))</f>
        <v>146</v>
      </c>
      <c r="S3488" s="1" t="e">
        <f>IF([kw in desc]=[kw rough in title],[kw in desc]*1,IFERROR(LEFT([kw_dirty],3)*1,IFERROR(LEFT([kw_dirty],2)*1,"n.a.")))</f>
        <v>#N/A</v>
      </c>
      <c r="T3488" s="1"/>
      <c r="U3488" s="1" t="e">
        <f>VLOOKUP(Tabelle1[[#This Row],[productid]],Tabelle2[#All],2,FALSE)</f>
        <v>#N/A</v>
      </c>
    </row>
    <row r="3489" spans="1:21" hidden="1">
      <c r="A3489" t="s">
        <v>1891</v>
      </c>
      <c r="B3489">
        <v>2495</v>
      </c>
      <c r="C3489">
        <v>289859</v>
      </c>
      <c r="D3489" t="s">
        <v>5792</v>
      </c>
      <c r="E3489" t="s">
        <v>5793</v>
      </c>
      <c r="F3489">
        <v>18406</v>
      </c>
      <c r="G3489">
        <v>1219746</v>
      </c>
      <c r="H3489">
        <f t="shared" si="54"/>
        <v>45</v>
      </c>
      <c r="I3489">
        <f t="array" ref="I3489">MIN(IFERROR(FIND(IstNumbers,A3489),""))</f>
        <v>24</v>
      </c>
      <c r="J3489" s="1" t="str">
        <f>IF([first '# in title]&lt;[pos kw in title],MID([title],[pos kw in title]-6,6),#N/A)</f>
        <v xml:space="preserve">A (16 </v>
      </c>
      <c r="K3489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89" s="1">
        <f>IFERROR(FIND("kW",[desc]),0)</f>
        <v>71</v>
      </c>
      <c r="M3489">
        <f t="array" ref="M3489">MIN(IFERROR(FIND(IstNumbers,E3489),""))</f>
        <v>29</v>
      </c>
      <c r="N3489" s="1" t="str">
        <f>IF([first '# in desc]&lt;[pos kw in desc],MID([desc],[pos kw in desc]-7,7))</f>
        <v xml:space="preserve">­me 16 </v>
      </c>
      <c r="O348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89" s="1" t="str">
        <f>TRIM(IF([first '# in desc]&lt;[pos kw in desc],MID([desc],[pos kw in desc]-6,6),FALSE))</f>
        <v>me 16</v>
      </c>
      <c r="Q3489" s="1">
        <f>IF(LEN([manuell])=0,IFERROR([kw fine in title]*1,IFERROR(SUMPRODUCT(COUNTIF(IsDigits,MID([kw in desc],ROW($A$1:$A$150),1)))=LEN([kw in desc]),#N/A)),[manuell])</f>
        <v>16</v>
      </c>
      <c r="R3489" s="1" t="e">
        <f>IF([pos kw in title]&gt;0,MID(J3489,#REF!,4),IF([first '# in title]&gt;0,MID([title],[first '# in title],3),IF([first '# in title]&gt;0,MID([desc],#REF!,3),VLOOKUP([productid],$G$2:$R$1386,8))))</f>
        <v>#REF!</v>
      </c>
      <c r="S3489" s="1" t="str">
        <f>IF([kw in desc]=[kw rough in title],[kw in desc]*1,IFERROR(LEFT([kw_dirty],3)*1,IFERROR(LEFT([kw_dirty],2)*1,"n.a.")))</f>
        <v>n.a.</v>
      </c>
      <c r="T3489" s="1"/>
      <c r="U3489" s="1">
        <f>VLOOKUP(Tabelle1[[#This Row],[productid]],Tabelle2[#All],2,FALSE)</f>
        <v>16</v>
      </c>
    </row>
    <row r="3490" spans="1:21">
      <c r="A3490" t="s">
        <v>666</v>
      </c>
      <c r="B3490">
        <v>2628</v>
      </c>
      <c r="C3490">
        <v>289859</v>
      </c>
      <c r="D3490" t="s">
        <v>5794</v>
      </c>
      <c r="E3490" t="s">
        <v>5795</v>
      </c>
      <c r="F3490">
        <v>18406</v>
      </c>
      <c r="G3490">
        <v>2286143</v>
      </c>
      <c r="H3490">
        <f t="shared" si="54"/>
        <v>0</v>
      </c>
      <c r="I3490">
        <f t="array" ref="I3490">MIN(IFERROR(FIND(IstNumbers,A3490),""))</f>
        <v>29</v>
      </c>
      <c r="J3490" s="1" t="e">
        <f>IF([first '# in title]&lt;[pos kw in title],MID([title],[pos kw in title]-6,6),#N/A)</f>
        <v>#N/A</v>
      </c>
      <c r="K3490" s="1" t="e">
        <f>IFERROR(MID(SUBSTITUTE([kw rough in title],",","."),FIND("(",[kw rough in title])+1,20),SUBSTITUTE(IFERROR(MID([kw rough in title],FIND(" ",[kw rough in title])+1,20),[kw rough in title]),",","."))</f>
        <v>#N/A</v>
      </c>
      <c r="L3490" s="1">
        <f>IFERROR(FIND("kW",[desc]),0)</f>
        <v>0</v>
      </c>
      <c r="M3490">
        <f t="array" ref="M3490">MIN(IFERROR(FIND(IstNumbers,E3490),""))</f>
        <v>33</v>
      </c>
      <c r="N3490" s="1" t="b">
        <f>IF([first '# in desc]&lt;[pos kw in desc],MID([desc],[pos kw in desc]-7,7))</f>
        <v>0</v>
      </c>
      <c r="O34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90" s="1" t="str">
        <f>TRIM(IF([first '# in desc]&lt;[pos kw in desc],MID([desc],[pos kw in desc]-6,6),FALSE))</f>
        <v>FALSCH</v>
      </c>
      <c r="Q3490" s="1" t="b">
        <f>IF(LEN([manuell])=0,IFERROR([kw fine in title]*1,IFERROR(SUMPRODUCT(COUNTIF(IsDigits,MID([kw in desc],ROW($A$1:$A$150),1)))=LEN([kw in desc]),#N/A)),[manuell])</f>
        <v>0</v>
      </c>
      <c r="R3490" s="1" t="str">
        <f>IF([pos kw in title]&gt;0,MID(J3490,#REF!,4),IF([first '# in title]&gt;0,MID([title],[first '# in title],3),IF([first '# in title]&gt;0,MID([desc],#REF!,3),VLOOKUP([productid],$G$2:$R$1386,8))))</f>
        <v>146</v>
      </c>
      <c r="S3490" s="1" t="e">
        <f>IF([kw in desc]=[kw rough in title],[kw in desc]*1,IFERROR(LEFT([kw_dirty],3)*1,IFERROR(LEFT([kw_dirty],2)*1,"n.a.")))</f>
        <v>#N/A</v>
      </c>
      <c r="T3490" s="1"/>
      <c r="U3490" s="1" t="e">
        <f>VLOOKUP(Tabelle1[[#This Row],[productid]],Tabelle2[#All],2,FALSE)</f>
        <v>#N/A</v>
      </c>
    </row>
    <row r="3491" spans="1:21" hidden="1">
      <c r="A3491" t="s">
        <v>1891</v>
      </c>
      <c r="B3491">
        <v>2500</v>
      </c>
      <c r="C3491">
        <v>289859</v>
      </c>
      <c r="D3491" t="s">
        <v>5796</v>
      </c>
      <c r="E3491" t="s">
        <v>5797</v>
      </c>
      <c r="F3491">
        <v>18406</v>
      </c>
      <c r="G3491">
        <v>1219746</v>
      </c>
      <c r="H3491">
        <f t="shared" si="54"/>
        <v>45</v>
      </c>
      <c r="I3491">
        <f t="array" ref="I3491">MIN(IFERROR(FIND(IstNumbers,A3491),""))</f>
        <v>24</v>
      </c>
      <c r="J3491" s="1" t="str">
        <f>IF([first '# in title]&lt;[pos kw in title],MID([title],[pos kw in title]-6,6),#N/A)</f>
        <v xml:space="preserve">A (16 </v>
      </c>
      <c r="K349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91" s="1">
        <f>IFERROR(FIND("kW",[desc]),0)</f>
        <v>71</v>
      </c>
      <c r="M3491">
        <f t="array" ref="M3491">MIN(IFERROR(FIND(IstNumbers,E3491),""))</f>
        <v>29</v>
      </c>
      <c r="N3491" s="1" t="str">
        <f>IF([first '# in desc]&lt;[pos kw in desc],MID([desc],[pos kw in desc]-7,7))</f>
        <v xml:space="preserve">­me 16 </v>
      </c>
      <c r="O349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91" s="1" t="str">
        <f>TRIM(IF([first '# in desc]&lt;[pos kw in desc],MID([desc],[pos kw in desc]-6,6),FALSE))</f>
        <v>me 16</v>
      </c>
      <c r="Q3491" s="1">
        <f>IF(LEN([manuell])=0,IFERROR([kw fine in title]*1,IFERROR(SUMPRODUCT(COUNTIF(IsDigits,MID([kw in desc],ROW($A$1:$A$150),1)))=LEN([kw in desc]),#N/A)),[manuell])</f>
        <v>16</v>
      </c>
      <c r="R3491" s="1" t="e">
        <f>IF([pos kw in title]&gt;0,MID(J3491,#REF!,4),IF([first '# in title]&gt;0,MID([title],[first '# in title],3),IF([first '# in title]&gt;0,MID([desc],#REF!,3),VLOOKUP([productid],$G$2:$R$1386,8))))</f>
        <v>#REF!</v>
      </c>
      <c r="S3491" s="1" t="str">
        <f>IF([kw in desc]=[kw rough in title],[kw in desc]*1,IFERROR(LEFT([kw_dirty],3)*1,IFERROR(LEFT([kw_dirty],2)*1,"n.a.")))</f>
        <v>n.a.</v>
      </c>
      <c r="T3491" s="1"/>
      <c r="U3491" s="1">
        <f>VLOOKUP(Tabelle1[[#This Row],[productid]],Tabelle2[#All],2,FALSE)</f>
        <v>16</v>
      </c>
    </row>
    <row r="3492" spans="1:21">
      <c r="A3492" t="s">
        <v>666</v>
      </c>
      <c r="B3492">
        <v>2628</v>
      </c>
      <c r="C3492">
        <v>289859</v>
      </c>
      <c r="D3492" t="s">
        <v>5798</v>
      </c>
      <c r="E3492" t="s">
        <v>5799</v>
      </c>
      <c r="F3492">
        <v>18406</v>
      </c>
      <c r="G3492">
        <v>2286143</v>
      </c>
      <c r="H3492">
        <f t="shared" si="54"/>
        <v>0</v>
      </c>
      <c r="I3492">
        <f t="array" ref="I3492">MIN(IFERROR(FIND(IstNumbers,A3492),""))</f>
        <v>29</v>
      </c>
      <c r="J3492" s="1" t="e">
        <f>IF([first '# in title]&lt;[pos kw in title],MID([title],[pos kw in title]-6,6),#N/A)</f>
        <v>#N/A</v>
      </c>
      <c r="K3492" s="1" t="e">
        <f>IFERROR(MID(SUBSTITUTE([kw rough in title],",","."),FIND("(",[kw rough in title])+1,20),SUBSTITUTE(IFERROR(MID([kw rough in title],FIND(" ",[kw rough in title])+1,20),[kw rough in title]),",","."))</f>
        <v>#N/A</v>
      </c>
      <c r="L3492" s="1">
        <f>IFERROR(FIND("kW",[desc]),0)</f>
        <v>0</v>
      </c>
      <c r="M3492">
        <f t="array" ref="M3492">MIN(IFERROR(FIND(IstNumbers,E3492),""))</f>
        <v>33</v>
      </c>
      <c r="N3492" s="1" t="b">
        <f>IF([first '# in desc]&lt;[pos kw in desc],MID([desc],[pos kw in desc]-7,7))</f>
        <v>0</v>
      </c>
      <c r="O34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92" s="1" t="str">
        <f>TRIM(IF([first '# in desc]&lt;[pos kw in desc],MID([desc],[pos kw in desc]-6,6),FALSE))</f>
        <v>FALSCH</v>
      </c>
      <c r="Q3492" s="1" t="b">
        <f>IF(LEN([manuell])=0,IFERROR([kw fine in title]*1,IFERROR(SUMPRODUCT(COUNTIF(IsDigits,MID([kw in desc],ROW($A$1:$A$150),1)))=LEN([kw in desc]),#N/A)),[manuell])</f>
        <v>0</v>
      </c>
      <c r="R3492" s="1" t="str">
        <f>IF([pos kw in title]&gt;0,MID(J3492,#REF!,4),IF([first '# in title]&gt;0,MID([title],[first '# in title],3),IF([first '# in title]&gt;0,MID([desc],#REF!,3),VLOOKUP([productid],$G$2:$R$1386,8))))</f>
        <v>146</v>
      </c>
      <c r="S3492" s="1" t="e">
        <f>IF([kw in desc]=[kw rough in title],[kw in desc]*1,IFERROR(LEFT([kw_dirty],3)*1,IFERROR(LEFT([kw_dirty],2)*1,"n.a.")))</f>
        <v>#N/A</v>
      </c>
      <c r="T3492" s="1"/>
      <c r="U3492" s="1" t="e">
        <f>VLOOKUP(Tabelle1[[#This Row],[productid]],Tabelle2[#All],2,FALSE)</f>
        <v>#N/A</v>
      </c>
    </row>
    <row r="3493" spans="1:21" hidden="1">
      <c r="A3493" t="s">
        <v>1891</v>
      </c>
      <c r="B3493">
        <v>2500</v>
      </c>
      <c r="C3493">
        <v>289859</v>
      </c>
      <c r="D3493" t="s">
        <v>5800</v>
      </c>
      <c r="E3493" t="s">
        <v>5801</v>
      </c>
      <c r="F3493">
        <v>18406</v>
      </c>
      <c r="G3493">
        <v>1219746</v>
      </c>
      <c r="H3493">
        <f t="shared" si="54"/>
        <v>45</v>
      </c>
      <c r="I3493">
        <f t="array" ref="I3493">MIN(IFERROR(FIND(IstNumbers,A3493),""))</f>
        <v>24</v>
      </c>
      <c r="J3493" s="1" t="str">
        <f>IF([first '# in title]&lt;[pos kw in title],MID([title],[pos kw in title]-6,6),#N/A)</f>
        <v xml:space="preserve">A (16 </v>
      </c>
      <c r="K3493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93" s="1">
        <f>IFERROR(FIND("kW",[desc]),0)</f>
        <v>71</v>
      </c>
      <c r="M3493">
        <f t="array" ref="M3493">MIN(IFERROR(FIND(IstNumbers,E3493),""))</f>
        <v>29</v>
      </c>
      <c r="N3493" s="1" t="str">
        <f>IF([first '# in desc]&lt;[pos kw in desc],MID([desc],[pos kw in desc]-7,7))</f>
        <v xml:space="preserve">­me 16 </v>
      </c>
      <c r="O349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93" s="1" t="str">
        <f>TRIM(IF([first '# in desc]&lt;[pos kw in desc],MID([desc],[pos kw in desc]-6,6),FALSE))</f>
        <v>me 16</v>
      </c>
      <c r="Q3493" s="1">
        <f>IF(LEN([manuell])=0,IFERROR([kw fine in title]*1,IFERROR(SUMPRODUCT(COUNTIF(IsDigits,MID([kw in desc],ROW($A$1:$A$150),1)))=LEN([kw in desc]),#N/A)),[manuell])</f>
        <v>16</v>
      </c>
      <c r="R3493" s="1" t="e">
        <f>IF([pos kw in title]&gt;0,MID(J3493,#REF!,4),IF([first '# in title]&gt;0,MID([title],[first '# in title],3),IF([first '# in title]&gt;0,MID([desc],#REF!,3),VLOOKUP([productid],$G$2:$R$1386,8))))</f>
        <v>#REF!</v>
      </c>
      <c r="S3493" s="1" t="str">
        <f>IF([kw in desc]=[kw rough in title],[kw in desc]*1,IFERROR(LEFT([kw_dirty],3)*1,IFERROR(LEFT([kw_dirty],2)*1,"n.a.")))</f>
        <v>n.a.</v>
      </c>
      <c r="T3493" s="1"/>
      <c r="U3493" s="1">
        <f>VLOOKUP(Tabelle1[[#This Row],[productid]],Tabelle2[#All],2,FALSE)</f>
        <v>16</v>
      </c>
    </row>
    <row r="3494" spans="1:21">
      <c r="A3494" t="s">
        <v>666</v>
      </c>
      <c r="B3494">
        <v>2628</v>
      </c>
      <c r="C3494">
        <v>289859</v>
      </c>
      <c r="D3494" t="s">
        <v>5802</v>
      </c>
      <c r="E3494" t="s">
        <v>5803</v>
      </c>
      <c r="F3494">
        <v>18406</v>
      </c>
      <c r="G3494">
        <v>2286143</v>
      </c>
      <c r="H3494">
        <f t="shared" si="54"/>
        <v>0</v>
      </c>
      <c r="I3494">
        <f t="array" ref="I3494">MIN(IFERROR(FIND(IstNumbers,A3494),""))</f>
        <v>29</v>
      </c>
      <c r="J3494" s="1" t="e">
        <f>IF([first '# in title]&lt;[pos kw in title],MID([title],[pos kw in title]-6,6),#N/A)</f>
        <v>#N/A</v>
      </c>
      <c r="K3494" s="1" t="e">
        <f>IFERROR(MID(SUBSTITUTE([kw rough in title],",","."),FIND("(",[kw rough in title])+1,20),SUBSTITUTE(IFERROR(MID([kw rough in title],FIND(" ",[kw rough in title])+1,20),[kw rough in title]),",","."))</f>
        <v>#N/A</v>
      </c>
      <c r="L3494" s="1">
        <f>IFERROR(FIND("kW",[desc]),0)</f>
        <v>0</v>
      </c>
      <c r="M3494">
        <f t="array" ref="M3494">MIN(IFERROR(FIND(IstNumbers,E3494),""))</f>
        <v>33</v>
      </c>
      <c r="N3494" s="1" t="b">
        <f>IF([first '# in desc]&lt;[pos kw in desc],MID([desc],[pos kw in desc]-7,7))</f>
        <v>0</v>
      </c>
      <c r="O34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94" s="1" t="str">
        <f>TRIM(IF([first '# in desc]&lt;[pos kw in desc],MID([desc],[pos kw in desc]-6,6),FALSE))</f>
        <v>FALSCH</v>
      </c>
      <c r="Q3494" s="1" t="b">
        <f>IF(LEN([manuell])=0,IFERROR([kw fine in title]*1,IFERROR(SUMPRODUCT(COUNTIF(IsDigits,MID([kw in desc],ROW($A$1:$A$150),1)))=LEN([kw in desc]),#N/A)),[manuell])</f>
        <v>0</v>
      </c>
      <c r="R3494" s="1" t="str">
        <f>IF([pos kw in title]&gt;0,MID(J3494,#REF!,4),IF([first '# in title]&gt;0,MID([title],[first '# in title],3),IF([first '# in title]&gt;0,MID([desc],#REF!,3),VLOOKUP([productid],$G$2:$R$1386,8))))</f>
        <v>146</v>
      </c>
      <c r="S3494" s="1" t="e">
        <f>IF([kw in desc]=[kw rough in title],[kw in desc]*1,IFERROR(LEFT([kw_dirty],3)*1,IFERROR(LEFT([kw_dirty],2)*1,"n.a.")))</f>
        <v>#N/A</v>
      </c>
      <c r="T3494" s="1"/>
      <c r="U3494" s="1" t="e">
        <f>VLOOKUP(Tabelle1[[#This Row],[productid]],Tabelle2[#All],2,FALSE)</f>
        <v>#N/A</v>
      </c>
    </row>
    <row r="3495" spans="1:21" hidden="1">
      <c r="A3495" t="s">
        <v>1891</v>
      </c>
      <c r="B3495">
        <v>2520</v>
      </c>
      <c r="C3495">
        <v>289859</v>
      </c>
      <c r="D3495" t="s">
        <v>5804</v>
      </c>
      <c r="E3495" t="s">
        <v>5805</v>
      </c>
      <c r="F3495">
        <v>18406</v>
      </c>
      <c r="G3495">
        <v>1219746</v>
      </c>
      <c r="H3495">
        <f t="shared" si="54"/>
        <v>45</v>
      </c>
      <c r="I3495">
        <f t="array" ref="I3495">MIN(IFERROR(FIND(IstNumbers,A3495),""))</f>
        <v>24</v>
      </c>
      <c r="J3495" s="1" t="str">
        <f>IF([first '# in title]&lt;[pos kw in title],MID([title],[pos kw in title]-6,6),#N/A)</f>
        <v xml:space="preserve">A (16 </v>
      </c>
      <c r="K3495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95" s="1">
        <f>IFERROR(FIND("kW",[desc]),0)</f>
        <v>71</v>
      </c>
      <c r="M3495">
        <f t="array" ref="M3495">MIN(IFERROR(FIND(IstNumbers,E3495),""))</f>
        <v>29</v>
      </c>
      <c r="N3495" s="1" t="str">
        <f>IF([first '# in desc]&lt;[pos kw in desc],MID([desc],[pos kw in desc]-7,7))</f>
        <v xml:space="preserve">­me 16 </v>
      </c>
      <c r="O349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95" s="1" t="str">
        <f>TRIM(IF([first '# in desc]&lt;[pos kw in desc],MID([desc],[pos kw in desc]-6,6),FALSE))</f>
        <v>me 16</v>
      </c>
      <c r="Q3495" s="1">
        <f>IF(LEN([manuell])=0,IFERROR([kw fine in title]*1,IFERROR(SUMPRODUCT(COUNTIF(IsDigits,MID([kw in desc],ROW($A$1:$A$150),1)))=LEN([kw in desc]),#N/A)),[manuell])</f>
        <v>16</v>
      </c>
      <c r="R3495" s="1" t="e">
        <f>IF([pos kw in title]&gt;0,MID(J3495,#REF!,4),IF([first '# in title]&gt;0,MID([title],[first '# in title],3),IF([first '# in title]&gt;0,MID([desc],#REF!,3),VLOOKUP([productid],$G$2:$R$1386,8))))</f>
        <v>#REF!</v>
      </c>
      <c r="S3495" s="1" t="str">
        <f>IF([kw in desc]=[kw rough in title],[kw in desc]*1,IFERROR(LEFT([kw_dirty],3)*1,IFERROR(LEFT([kw_dirty],2)*1,"n.a.")))</f>
        <v>n.a.</v>
      </c>
      <c r="T3495" s="1"/>
      <c r="U3495" s="1">
        <f>VLOOKUP(Tabelle1[[#This Row],[productid]],Tabelle2[#All],2,FALSE)</f>
        <v>16</v>
      </c>
    </row>
    <row r="3496" spans="1:21">
      <c r="A3496" t="s">
        <v>666</v>
      </c>
      <c r="B3496">
        <v>2629</v>
      </c>
      <c r="C3496">
        <v>289859</v>
      </c>
      <c r="D3496" t="s">
        <v>5806</v>
      </c>
      <c r="E3496" t="s">
        <v>5807</v>
      </c>
      <c r="F3496">
        <v>18406</v>
      </c>
      <c r="G3496">
        <v>2286143</v>
      </c>
      <c r="H3496">
        <f t="shared" si="54"/>
        <v>0</v>
      </c>
      <c r="I3496">
        <f t="array" ref="I3496">MIN(IFERROR(FIND(IstNumbers,A3496),""))</f>
        <v>29</v>
      </c>
      <c r="J3496" s="1" t="e">
        <f>IF([first '# in title]&lt;[pos kw in title],MID([title],[pos kw in title]-6,6),#N/A)</f>
        <v>#N/A</v>
      </c>
      <c r="K3496" s="1" t="e">
        <f>IFERROR(MID(SUBSTITUTE([kw rough in title],",","."),FIND("(",[kw rough in title])+1,20),SUBSTITUTE(IFERROR(MID([kw rough in title],FIND(" ",[kw rough in title])+1,20),[kw rough in title]),",","."))</f>
        <v>#N/A</v>
      </c>
      <c r="L3496" s="1">
        <f>IFERROR(FIND("kW",[desc]),0)</f>
        <v>0</v>
      </c>
      <c r="M3496">
        <f t="array" ref="M3496">MIN(IFERROR(FIND(IstNumbers,E3496),""))</f>
        <v>33</v>
      </c>
      <c r="N3496" s="1" t="b">
        <f>IF([first '# in desc]&lt;[pos kw in desc],MID([desc],[pos kw in desc]-7,7))</f>
        <v>0</v>
      </c>
      <c r="O34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96" s="1" t="str">
        <f>TRIM(IF([first '# in desc]&lt;[pos kw in desc],MID([desc],[pos kw in desc]-6,6),FALSE))</f>
        <v>FALSCH</v>
      </c>
      <c r="Q3496" s="1" t="b">
        <f>IF(LEN([manuell])=0,IFERROR([kw fine in title]*1,IFERROR(SUMPRODUCT(COUNTIF(IsDigits,MID([kw in desc],ROW($A$1:$A$150),1)))=LEN([kw in desc]),#N/A)),[manuell])</f>
        <v>0</v>
      </c>
      <c r="R3496" s="1" t="str">
        <f>IF([pos kw in title]&gt;0,MID(J3496,#REF!,4),IF([first '# in title]&gt;0,MID([title],[first '# in title],3),IF([first '# in title]&gt;0,MID([desc],#REF!,3),VLOOKUP([productid],$G$2:$R$1386,8))))</f>
        <v>146</v>
      </c>
      <c r="S3496" s="1" t="e">
        <f>IF([kw in desc]=[kw rough in title],[kw in desc]*1,IFERROR(LEFT([kw_dirty],3)*1,IFERROR(LEFT([kw_dirty],2)*1,"n.a.")))</f>
        <v>#N/A</v>
      </c>
      <c r="T3496" s="1"/>
      <c r="U3496" s="1" t="e">
        <f>VLOOKUP(Tabelle1[[#This Row],[productid]],Tabelle2[#All],2,FALSE)</f>
        <v>#N/A</v>
      </c>
    </row>
    <row r="3497" spans="1:21" hidden="1">
      <c r="A3497" t="s">
        <v>1891</v>
      </c>
      <c r="B3497">
        <v>2520</v>
      </c>
      <c r="C3497">
        <v>289859</v>
      </c>
      <c r="D3497" t="s">
        <v>5808</v>
      </c>
      <c r="E3497" t="s">
        <v>5809</v>
      </c>
      <c r="F3497">
        <v>18406</v>
      </c>
      <c r="G3497">
        <v>1219746</v>
      </c>
      <c r="H3497">
        <f t="shared" si="54"/>
        <v>45</v>
      </c>
      <c r="I3497">
        <f t="array" ref="I3497">MIN(IFERROR(FIND(IstNumbers,A3497),""))</f>
        <v>24</v>
      </c>
      <c r="J3497" s="1" t="str">
        <f>IF([first '# in title]&lt;[pos kw in title],MID([title],[pos kw in title]-6,6),#N/A)</f>
        <v xml:space="preserve">A (16 </v>
      </c>
      <c r="K349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497" s="1">
        <f>IFERROR(FIND("kW",[desc]),0)</f>
        <v>71</v>
      </c>
      <c r="M3497">
        <f t="array" ref="M3497">MIN(IFERROR(FIND(IstNumbers,E3497),""))</f>
        <v>29</v>
      </c>
      <c r="N3497" s="1" t="str">
        <f>IF([first '# in desc]&lt;[pos kw in desc],MID([desc],[pos kw in desc]-7,7))</f>
        <v xml:space="preserve">­me 16 </v>
      </c>
      <c r="O349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497" s="1" t="str">
        <f>TRIM(IF([first '# in desc]&lt;[pos kw in desc],MID([desc],[pos kw in desc]-6,6),FALSE))</f>
        <v>me 16</v>
      </c>
      <c r="Q3497" s="1">
        <f>IF(LEN([manuell])=0,IFERROR([kw fine in title]*1,IFERROR(SUMPRODUCT(COUNTIF(IsDigits,MID([kw in desc],ROW($A$1:$A$150),1)))=LEN([kw in desc]),#N/A)),[manuell])</f>
        <v>16</v>
      </c>
      <c r="R3497" s="1" t="e">
        <f>IF([pos kw in title]&gt;0,MID(J3497,#REF!,4),IF([first '# in title]&gt;0,MID([title],[first '# in title],3),IF([first '# in title]&gt;0,MID([desc],#REF!,3),VLOOKUP([productid],$G$2:$R$1386,8))))</f>
        <v>#REF!</v>
      </c>
      <c r="S3497" s="1" t="str">
        <f>IF([kw in desc]=[kw rough in title],[kw in desc]*1,IFERROR(LEFT([kw_dirty],3)*1,IFERROR(LEFT([kw_dirty],2)*1,"n.a.")))</f>
        <v>n.a.</v>
      </c>
      <c r="T3497" s="1"/>
      <c r="U3497" s="1">
        <f>VLOOKUP(Tabelle1[[#This Row],[productid]],Tabelle2[#All],2,FALSE)</f>
        <v>16</v>
      </c>
    </row>
    <row r="3498" spans="1:21">
      <c r="A3498" t="s">
        <v>666</v>
      </c>
      <c r="B3498">
        <v>2629</v>
      </c>
      <c r="C3498">
        <v>289859</v>
      </c>
      <c r="D3498" t="s">
        <v>5810</v>
      </c>
      <c r="E3498" t="s">
        <v>5811</v>
      </c>
      <c r="F3498">
        <v>18406</v>
      </c>
      <c r="G3498">
        <v>2286143</v>
      </c>
      <c r="H3498">
        <f t="shared" si="54"/>
        <v>0</v>
      </c>
      <c r="I3498">
        <f t="array" ref="I3498">MIN(IFERROR(FIND(IstNumbers,A3498),""))</f>
        <v>29</v>
      </c>
      <c r="J3498" s="1" t="e">
        <f>IF([first '# in title]&lt;[pos kw in title],MID([title],[pos kw in title]-6,6),#N/A)</f>
        <v>#N/A</v>
      </c>
      <c r="K3498" s="1" t="e">
        <f>IFERROR(MID(SUBSTITUTE([kw rough in title],",","."),FIND("(",[kw rough in title])+1,20),SUBSTITUTE(IFERROR(MID([kw rough in title],FIND(" ",[kw rough in title])+1,20),[kw rough in title]),",","."))</f>
        <v>#N/A</v>
      </c>
      <c r="L3498" s="1">
        <f>IFERROR(FIND("kW",[desc]),0)</f>
        <v>0</v>
      </c>
      <c r="M3498">
        <f t="array" ref="M3498">MIN(IFERROR(FIND(IstNumbers,E3498),""))</f>
        <v>33</v>
      </c>
      <c r="N3498" s="1" t="b">
        <f>IF([first '# in desc]&lt;[pos kw in desc],MID([desc],[pos kw in desc]-7,7))</f>
        <v>0</v>
      </c>
      <c r="O34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498" s="1" t="str">
        <f>TRIM(IF([first '# in desc]&lt;[pos kw in desc],MID([desc],[pos kw in desc]-6,6),FALSE))</f>
        <v>FALSCH</v>
      </c>
      <c r="Q3498" s="1" t="b">
        <f>IF(LEN([manuell])=0,IFERROR([kw fine in title]*1,IFERROR(SUMPRODUCT(COUNTIF(IsDigits,MID([kw in desc],ROW($A$1:$A$150),1)))=LEN([kw in desc]),#N/A)),[manuell])</f>
        <v>0</v>
      </c>
      <c r="R3498" s="1" t="str">
        <f>IF([pos kw in title]&gt;0,MID(J3498,#REF!,4),IF([first '# in title]&gt;0,MID([title],[first '# in title],3),IF([first '# in title]&gt;0,MID([desc],#REF!,3),VLOOKUP([productid],$G$2:$R$1386,8))))</f>
        <v>146</v>
      </c>
      <c r="S3498" s="1" t="e">
        <f>IF([kw in desc]=[kw rough in title],[kw in desc]*1,IFERROR(LEFT([kw_dirty],3)*1,IFERROR(LEFT([kw_dirty],2)*1,"n.a.")))</f>
        <v>#N/A</v>
      </c>
      <c r="T3498" s="1"/>
      <c r="U3498" s="1" t="e">
        <f>VLOOKUP(Tabelle1[[#This Row],[productid]],Tabelle2[#All],2,FALSE)</f>
        <v>#N/A</v>
      </c>
    </row>
    <row r="3499" spans="1:21" hidden="1">
      <c r="A3499" t="s">
        <v>1945</v>
      </c>
      <c r="B3499">
        <v>3480</v>
      </c>
      <c r="C3499">
        <v>289859</v>
      </c>
      <c r="D3499" t="s">
        <v>5812</v>
      </c>
      <c r="E3499" t="s">
        <v>5386</v>
      </c>
      <c r="F3499">
        <v>18406</v>
      </c>
      <c r="G3499">
        <v>1750863</v>
      </c>
      <c r="H3499">
        <f t="shared" si="54"/>
        <v>0</v>
      </c>
      <c r="I3499">
        <f t="array" ref="I3499">MIN(IFERROR(FIND(IstNumbers,A3499),""))</f>
        <v>13</v>
      </c>
      <c r="J3499" s="1" t="e">
        <f>IF([first '# in title]&lt;[pos kw in title],MID([title],[pos kw in title]-6,6),#N/A)</f>
        <v>#N/A</v>
      </c>
      <c r="K3499" s="1" t="e">
        <f>IFERROR(MID(SUBSTITUTE([kw rough in title],",","."),FIND("(",[kw rough in title])+1,20),SUBSTITUTE(IFERROR(MID([kw rough in title],FIND(" ",[kw rough in title])+1,20),[kw rough in title]),",","."))</f>
        <v>#N/A</v>
      </c>
      <c r="L3499" s="1">
        <f>IFERROR(FIND("kW",[desc]),0)</f>
        <v>70</v>
      </c>
      <c r="M3499">
        <f t="array" ref="M3499">MIN(IFERROR(FIND(IstNumbers,E3499),""))</f>
        <v>34</v>
      </c>
      <c r="N3499" s="1" t="str">
        <f>IF([first '# in desc]&lt;[pos kw in desc],MID([desc],[pos kw in desc]-7,7))</f>
        <v xml:space="preserve">­me 42 </v>
      </c>
      <c r="O34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499" s="1" t="str">
        <f>TRIM(IF([first '# in desc]&lt;[pos kw in desc],MID([desc],[pos kw in desc]-6,6),FALSE))</f>
        <v>me 42</v>
      </c>
      <c r="Q3499" s="1" t="b">
        <f>IF(LEN([manuell])=0,IFERROR([kw fine in title]*1,IFERROR(SUMPRODUCT(COUNTIF(IsDigits,MID([kw in desc],ROW($A$1:$A$150),1)))=LEN([kw in desc]),#N/A)),[manuell])</f>
        <v>0</v>
      </c>
      <c r="R3499" s="1" t="str">
        <f>IF([pos kw in title]&gt;0,MID(J3499,#REF!,4),IF([first '# in title]&gt;0,MID([title],[first '# in title],3),IF([first '# in title]&gt;0,MID([desc],#REF!,3),VLOOKUP([productid],$G$2:$R$1386,8))))</f>
        <v xml:space="preserve">42 </v>
      </c>
      <c r="S3499" s="1" t="e">
        <f>IF([kw in desc]=[kw rough in title],[kw in desc]*1,IFERROR(LEFT([kw_dirty],3)*1,IFERROR(LEFT([kw_dirty],2)*1,"n.a.")))</f>
        <v>#N/A</v>
      </c>
      <c r="T3499" s="1"/>
      <c r="U3499" s="1">
        <f>VLOOKUP(Tabelle1[[#This Row],[productid]],Tabelle2[#All],2,FALSE)</f>
        <v>42</v>
      </c>
    </row>
    <row r="3500" spans="1:21" hidden="1">
      <c r="A3500" t="s">
        <v>1891</v>
      </c>
      <c r="B3500">
        <v>2575</v>
      </c>
      <c r="C3500">
        <v>289859</v>
      </c>
      <c r="D3500" t="s">
        <v>5813</v>
      </c>
      <c r="E3500" t="s">
        <v>5814</v>
      </c>
      <c r="F3500">
        <v>18406</v>
      </c>
      <c r="G3500">
        <v>1219746</v>
      </c>
      <c r="H3500">
        <f t="shared" si="54"/>
        <v>45</v>
      </c>
      <c r="I3500">
        <f t="array" ref="I3500">MIN(IFERROR(FIND(IstNumbers,A3500),""))</f>
        <v>24</v>
      </c>
      <c r="J3500" s="1" t="str">
        <f>IF([first '# in title]&lt;[pos kw in title],MID([title],[pos kw in title]-6,6),#N/A)</f>
        <v xml:space="preserve">A (16 </v>
      </c>
      <c r="K3500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500" s="1">
        <f>IFERROR(FIND("kW",[desc]),0)</f>
        <v>71</v>
      </c>
      <c r="M3500">
        <f t="array" ref="M3500">MIN(IFERROR(FIND(IstNumbers,E3500),""))</f>
        <v>29</v>
      </c>
      <c r="N3500" s="1" t="str">
        <f>IF([first '# in desc]&lt;[pos kw in desc],MID([desc],[pos kw in desc]-7,7))</f>
        <v xml:space="preserve">­me 16 </v>
      </c>
      <c r="O350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00" s="1" t="str">
        <f>TRIM(IF([first '# in desc]&lt;[pos kw in desc],MID([desc],[pos kw in desc]-6,6),FALSE))</f>
        <v>me 16</v>
      </c>
      <c r="Q3500" s="1">
        <f>IF(LEN([manuell])=0,IFERROR([kw fine in title]*1,IFERROR(SUMPRODUCT(COUNTIF(IsDigits,MID([kw in desc],ROW($A$1:$A$150),1)))=LEN([kw in desc]),#N/A)),[manuell])</f>
        <v>16</v>
      </c>
      <c r="R3500" s="1" t="e">
        <f>IF([pos kw in title]&gt;0,MID(J3500,#REF!,4),IF([first '# in title]&gt;0,MID([title],[first '# in title],3),IF([first '# in title]&gt;0,MID([desc],#REF!,3),VLOOKUP([productid],$G$2:$R$1386,8))))</f>
        <v>#REF!</v>
      </c>
      <c r="S3500" s="1" t="str">
        <f>IF([kw in desc]=[kw rough in title],[kw in desc]*1,IFERROR(LEFT([kw_dirty],3)*1,IFERROR(LEFT([kw_dirty],2)*1,"n.a.")))</f>
        <v>n.a.</v>
      </c>
      <c r="T3500" s="1"/>
      <c r="U3500" s="1">
        <f>VLOOKUP(Tabelle1[[#This Row],[productid]],Tabelle2[#All],2,FALSE)</f>
        <v>16</v>
      </c>
    </row>
    <row r="3501" spans="1:21">
      <c r="A3501" t="s">
        <v>666</v>
      </c>
      <c r="B3501">
        <v>2633</v>
      </c>
      <c r="C3501">
        <v>289859</v>
      </c>
      <c r="D3501" t="s">
        <v>5815</v>
      </c>
      <c r="E3501" t="s">
        <v>5816</v>
      </c>
      <c r="F3501">
        <v>18406</v>
      </c>
      <c r="G3501">
        <v>2286143</v>
      </c>
      <c r="H3501">
        <f t="shared" si="54"/>
        <v>0</v>
      </c>
      <c r="I3501">
        <f t="array" ref="I3501">MIN(IFERROR(FIND(IstNumbers,A3501),""))</f>
        <v>29</v>
      </c>
      <c r="J3501" s="1" t="e">
        <f>IF([first '# in title]&lt;[pos kw in title],MID([title],[pos kw in title]-6,6),#N/A)</f>
        <v>#N/A</v>
      </c>
      <c r="K3501" s="1" t="e">
        <f>IFERROR(MID(SUBSTITUTE([kw rough in title],",","."),FIND("(",[kw rough in title])+1,20),SUBSTITUTE(IFERROR(MID([kw rough in title],FIND(" ",[kw rough in title])+1,20),[kw rough in title]),",","."))</f>
        <v>#N/A</v>
      </c>
      <c r="L3501" s="1">
        <f>IFERROR(FIND("kW",[desc]),0)</f>
        <v>0</v>
      </c>
      <c r="M3501">
        <f t="array" ref="M3501">MIN(IFERROR(FIND(IstNumbers,E3501),""))</f>
        <v>33</v>
      </c>
      <c r="N3501" s="1" t="b">
        <f>IF([first '# in desc]&lt;[pos kw in desc],MID([desc],[pos kw in desc]-7,7))</f>
        <v>0</v>
      </c>
      <c r="O35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01" s="1" t="str">
        <f>TRIM(IF([first '# in desc]&lt;[pos kw in desc],MID([desc],[pos kw in desc]-6,6),FALSE))</f>
        <v>FALSCH</v>
      </c>
      <c r="Q3501" s="1" t="b">
        <f>IF(LEN([manuell])=0,IFERROR([kw fine in title]*1,IFERROR(SUMPRODUCT(COUNTIF(IsDigits,MID([kw in desc],ROW($A$1:$A$150),1)))=LEN([kw in desc]),#N/A)),[manuell])</f>
        <v>0</v>
      </c>
      <c r="R3501" s="1" t="str">
        <f>IF([pos kw in title]&gt;0,MID(J3501,#REF!,4),IF([first '# in title]&gt;0,MID([title],[first '# in title],3),IF([first '# in title]&gt;0,MID([desc],#REF!,3),VLOOKUP([productid],$G$2:$R$1386,8))))</f>
        <v>146</v>
      </c>
      <c r="S3501" s="1" t="e">
        <f>IF([kw in desc]=[kw rough in title],[kw in desc]*1,IFERROR(LEFT([kw_dirty],3)*1,IFERROR(LEFT([kw_dirty],2)*1,"n.a.")))</f>
        <v>#N/A</v>
      </c>
      <c r="T3501" s="1"/>
      <c r="U3501" s="1" t="e">
        <f>VLOOKUP(Tabelle1[[#This Row],[productid]],Tabelle2[#All],2,FALSE)</f>
        <v>#N/A</v>
      </c>
    </row>
    <row r="3502" spans="1:21" hidden="1">
      <c r="A3502" t="s">
        <v>1945</v>
      </c>
      <c r="B3502">
        <v>3480</v>
      </c>
      <c r="C3502">
        <v>289859</v>
      </c>
      <c r="D3502" t="s">
        <v>5817</v>
      </c>
      <c r="E3502" t="s">
        <v>5380</v>
      </c>
      <c r="F3502">
        <v>18406</v>
      </c>
      <c r="G3502">
        <v>1750863</v>
      </c>
      <c r="H3502">
        <f t="shared" si="54"/>
        <v>0</v>
      </c>
      <c r="I3502">
        <f t="array" ref="I3502">MIN(IFERROR(FIND(IstNumbers,A3502),""))</f>
        <v>13</v>
      </c>
      <c r="J3502" s="1" t="e">
        <f>IF([first '# in title]&lt;[pos kw in title],MID([title],[pos kw in title]-6,6),#N/A)</f>
        <v>#N/A</v>
      </c>
      <c r="K3502" s="1" t="e">
        <f>IFERROR(MID(SUBSTITUTE([kw rough in title],",","."),FIND("(",[kw rough in title])+1,20),SUBSTITUTE(IFERROR(MID([kw rough in title],FIND(" ",[kw rough in title])+1,20),[kw rough in title]),",","."))</f>
        <v>#N/A</v>
      </c>
      <c r="L3502" s="1">
        <f>IFERROR(FIND("kW",[desc]),0)</f>
        <v>70</v>
      </c>
      <c r="M3502">
        <f t="array" ref="M3502">MIN(IFERROR(FIND(IstNumbers,E3502),""))</f>
        <v>34</v>
      </c>
      <c r="N3502" s="1" t="str">
        <f>IF([first '# in desc]&lt;[pos kw in desc],MID([desc],[pos kw in desc]-7,7))</f>
        <v xml:space="preserve">­me 42 </v>
      </c>
      <c r="O35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02" s="1" t="str">
        <f>TRIM(IF([first '# in desc]&lt;[pos kw in desc],MID([desc],[pos kw in desc]-6,6),FALSE))</f>
        <v>me 42</v>
      </c>
      <c r="Q3502" s="1" t="b">
        <f>IF(LEN([manuell])=0,IFERROR([kw fine in title]*1,IFERROR(SUMPRODUCT(COUNTIF(IsDigits,MID([kw in desc],ROW($A$1:$A$150),1)))=LEN([kw in desc]),#N/A)),[manuell])</f>
        <v>0</v>
      </c>
      <c r="R3502" s="1" t="str">
        <f>IF([pos kw in title]&gt;0,MID(J3502,#REF!,4),IF([first '# in title]&gt;0,MID([title],[first '# in title],3),IF([first '# in title]&gt;0,MID([desc],#REF!,3),VLOOKUP([productid],$G$2:$R$1386,8))))</f>
        <v xml:space="preserve">42 </v>
      </c>
      <c r="S3502" s="1" t="e">
        <f>IF([kw in desc]=[kw rough in title],[kw in desc]*1,IFERROR(LEFT([kw_dirty],3)*1,IFERROR(LEFT([kw_dirty],2)*1,"n.a.")))</f>
        <v>#N/A</v>
      </c>
      <c r="T3502" s="1"/>
      <c r="U3502" s="1">
        <f>VLOOKUP(Tabelle1[[#This Row],[productid]],Tabelle2[#All],2,FALSE)</f>
        <v>42</v>
      </c>
    </row>
    <row r="3503" spans="1:21" hidden="1">
      <c r="A3503" t="s">
        <v>563</v>
      </c>
      <c r="B3503">
        <v>3555</v>
      </c>
      <c r="C3503">
        <v>289859</v>
      </c>
      <c r="D3503" t="s">
        <v>5818</v>
      </c>
      <c r="E3503" t="s">
        <v>5819</v>
      </c>
      <c r="F3503">
        <v>18406</v>
      </c>
      <c r="G3503">
        <v>3497887</v>
      </c>
      <c r="H3503">
        <f t="shared" si="54"/>
        <v>55</v>
      </c>
      <c r="I3503">
        <f t="array" ref="I3503">MIN(IFERROR(FIND(IstNumbers,A3503),""))</f>
        <v>29</v>
      </c>
      <c r="J3503" s="1" t="str">
        <f>IF([first '# in title]&lt;[pos kw in title],MID([title],[pos kw in title]-6,6),#N/A)</f>
        <v xml:space="preserve">L (42 </v>
      </c>
      <c r="K350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03" s="1">
        <f>IFERROR(FIND("kW",[desc]),0)</f>
        <v>70</v>
      </c>
      <c r="M3503">
        <f t="array" ref="M3503">MIN(IFERROR(FIND(IstNumbers,E3503),""))</f>
        <v>34</v>
      </c>
      <c r="N3503" s="1" t="str">
        <f>IF([first '# in desc]&lt;[pos kw in desc],MID([desc],[pos kw in desc]-7,7))</f>
        <v xml:space="preserve">­me 42 </v>
      </c>
      <c r="O35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03" s="1" t="str">
        <f>TRIM(IF([first '# in desc]&lt;[pos kw in desc],MID([desc],[pos kw in desc]-6,6),FALSE))</f>
        <v>me 42</v>
      </c>
      <c r="Q3503" s="1">
        <f>IF(LEN([manuell])=0,IFERROR([kw fine in title]*1,IFERROR(SUMPRODUCT(COUNTIF(IsDigits,MID([kw in desc],ROW($A$1:$A$150),1)))=LEN([kw in desc]),#N/A)),[manuell])</f>
        <v>42</v>
      </c>
      <c r="R3503" s="1" t="e">
        <f>IF([pos kw in title]&gt;0,MID(J3503,#REF!,4),IF([first '# in title]&gt;0,MID([title],[first '# in title],3),IF([first '# in title]&gt;0,MID([desc],#REF!,3),VLOOKUP([productid],$G$2:$R$1386,8))))</f>
        <v>#REF!</v>
      </c>
      <c r="S3503" s="1" t="str">
        <f>IF([kw in desc]=[kw rough in title],[kw in desc]*1,IFERROR(LEFT([kw_dirty],3)*1,IFERROR(LEFT([kw_dirty],2)*1,"n.a.")))</f>
        <v>n.a.</v>
      </c>
      <c r="T3503" s="1"/>
      <c r="U3503" s="1">
        <f>VLOOKUP(Tabelle1[[#This Row],[productid]],Tabelle2[#All],2,FALSE)</f>
        <v>42</v>
      </c>
    </row>
    <row r="3504" spans="1:21" hidden="1">
      <c r="A3504" t="s">
        <v>1891</v>
      </c>
      <c r="B3504">
        <v>2585</v>
      </c>
      <c r="C3504">
        <v>289859</v>
      </c>
      <c r="D3504" t="s">
        <v>5820</v>
      </c>
      <c r="E3504" t="s">
        <v>5821</v>
      </c>
      <c r="F3504">
        <v>18406</v>
      </c>
      <c r="G3504">
        <v>1219746</v>
      </c>
      <c r="H3504">
        <f t="shared" si="54"/>
        <v>45</v>
      </c>
      <c r="I3504">
        <f t="array" ref="I3504">MIN(IFERROR(FIND(IstNumbers,A3504),""))</f>
        <v>24</v>
      </c>
      <c r="J3504" s="1" t="str">
        <f>IF([first '# in title]&lt;[pos kw in title],MID([title],[pos kw in title]-6,6),#N/A)</f>
        <v xml:space="preserve">A (16 </v>
      </c>
      <c r="K350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504" s="1">
        <f>IFERROR(FIND("kW",[desc]),0)</f>
        <v>71</v>
      </c>
      <c r="M3504">
        <f t="array" ref="M3504">MIN(IFERROR(FIND(IstNumbers,E3504),""))</f>
        <v>29</v>
      </c>
      <c r="N3504" s="1" t="str">
        <f>IF([first '# in desc]&lt;[pos kw in desc],MID([desc],[pos kw in desc]-7,7))</f>
        <v xml:space="preserve">­me 16 </v>
      </c>
      <c r="O350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04" s="1" t="str">
        <f>TRIM(IF([first '# in desc]&lt;[pos kw in desc],MID([desc],[pos kw in desc]-6,6),FALSE))</f>
        <v>me 16</v>
      </c>
      <c r="Q3504" s="1">
        <f>IF(LEN([manuell])=0,IFERROR([kw fine in title]*1,IFERROR(SUMPRODUCT(COUNTIF(IsDigits,MID([kw in desc],ROW($A$1:$A$150),1)))=LEN([kw in desc]),#N/A)),[manuell])</f>
        <v>16</v>
      </c>
      <c r="R3504" s="1" t="e">
        <f>IF([pos kw in title]&gt;0,MID(J3504,#REF!,4),IF([first '# in title]&gt;0,MID([title],[first '# in title],3),IF([first '# in title]&gt;0,MID([desc],#REF!,3),VLOOKUP([productid],$G$2:$R$1386,8))))</f>
        <v>#REF!</v>
      </c>
      <c r="S3504" s="1" t="str">
        <f>IF([kw in desc]=[kw rough in title],[kw in desc]*1,IFERROR(LEFT([kw_dirty],3)*1,IFERROR(LEFT([kw_dirty],2)*1,"n.a.")))</f>
        <v>n.a.</v>
      </c>
      <c r="T3504" s="1"/>
      <c r="U3504" s="1">
        <f>VLOOKUP(Tabelle1[[#This Row],[productid]],Tabelle2[#All],2,FALSE)</f>
        <v>16</v>
      </c>
    </row>
    <row r="3505" spans="1:21">
      <c r="A3505" t="s">
        <v>666</v>
      </c>
      <c r="B3505">
        <v>2633</v>
      </c>
      <c r="C3505">
        <v>289859</v>
      </c>
      <c r="D3505" t="s">
        <v>5822</v>
      </c>
      <c r="E3505" t="s">
        <v>5823</v>
      </c>
      <c r="F3505">
        <v>18406</v>
      </c>
      <c r="G3505">
        <v>2286143</v>
      </c>
      <c r="H3505">
        <f t="shared" si="54"/>
        <v>0</v>
      </c>
      <c r="I3505">
        <f t="array" ref="I3505">MIN(IFERROR(FIND(IstNumbers,A3505),""))</f>
        <v>29</v>
      </c>
      <c r="J3505" s="1" t="e">
        <f>IF([first '# in title]&lt;[pos kw in title],MID([title],[pos kw in title]-6,6),#N/A)</f>
        <v>#N/A</v>
      </c>
      <c r="K3505" s="1" t="e">
        <f>IFERROR(MID(SUBSTITUTE([kw rough in title],",","."),FIND("(",[kw rough in title])+1,20),SUBSTITUTE(IFERROR(MID([kw rough in title],FIND(" ",[kw rough in title])+1,20),[kw rough in title]),",","."))</f>
        <v>#N/A</v>
      </c>
      <c r="L3505" s="1">
        <f>IFERROR(FIND("kW",[desc]),0)</f>
        <v>0</v>
      </c>
      <c r="M3505">
        <f t="array" ref="M3505">MIN(IFERROR(FIND(IstNumbers,E3505),""))</f>
        <v>33</v>
      </c>
      <c r="N3505" s="1" t="b">
        <f>IF([first '# in desc]&lt;[pos kw in desc],MID([desc],[pos kw in desc]-7,7))</f>
        <v>0</v>
      </c>
      <c r="O35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05" s="1" t="str">
        <f>TRIM(IF([first '# in desc]&lt;[pos kw in desc],MID([desc],[pos kw in desc]-6,6),FALSE))</f>
        <v>FALSCH</v>
      </c>
      <c r="Q3505" s="1" t="b">
        <f>IF(LEN([manuell])=0,IFERROR([kw fine in title]*1,IFERROR(SUMPRODUCT(COUNTIF(IsDigits,MID([kw in desc],ROW($A$1:$A$150),1)))=LEN([kw in desc]),#N/A)),[manuell])</f>
        <v>0</v>
      </c>
      <c r="R3505" s="1" t="str">
        <f>IF([pos kw in title]&gt;0,MID(J3505,#REF!,4),IF([first '# in title]&gt;0,MID([title],[first '# in title],3),IF([first '# in title]&gt;0,MID([desc],#REF!,3),VLOOKUP([productid],$G$2:$R$1386,8))))</f>
        <v>146</v>
      </c>
      <c r="S3505" s="1" t="e">
        <f>IF([kw in desc]=[kw rough in title],[kw in desc]*1,IFERROR(LEFT([kw_dirty],3)*1,IFERROR(LEFT([kw_dirty],2)*1,"n.a.")))</f>
        <v>#N/A</v>
      </c>
      <c r="T3505" s="1"/>
      <c r="U3505" s="1" t="e">
        <f>VLOOKUP(Tabelle1[[#This Row],[productid]],Tabelle2[#All],2,FALSE)</f>
        <v>#N/A</v>
      </c>
    </row>
    <row r="3506" spans="1:21" hidden="1">
      <c r="A3506" t="s">
        <v>1945</v>
      </c>
      <c r="B3506">
        <v>3480</v>
      </c>
      <c r="C3506">
        <v>289859</v>
      </c>
      <c r="D3506" t="s">
        <v>5824</v>
      </c>
      <c r="E3506" t="s">
        <v>5392</v>
      </c>
      <c r="F3506">
        <v>18406</v>
      </c>
      <c r="G3506">
        <v>1750863</v>
      </c>
      <c r="H3506">
        <f t="shared" si="54"/>
        <v>0</v>
      </c>
      <c r="I3506">
        <f t="array" ref="I3506">MIN(IFERROR(FIND(IstNumbers,A3506),""))</f>
        <v>13</v>
      </c>
      <c r="J3506" s="1" t="e">
        <f>IF([first '# in title]&lt;[pos kw in title],MID([title],[pos kw in title]-6,6),#N/A)</f>
        <v>#N/A</v>
      </c>
      <c r="K3506" s="1" t="e">
        <f>IFERROR(MID(SUBSTITUTE([kw rough in title],",","."),FIND("(",[kw rough in title])+1,20),SUBSTITUTE(IFERROR(MID([kw rough in title],FIND(" ",[kw rough in title])+1,20),[kw rough in title]),",","."))</f>
        <v>#N/A</v>
      </c>
      <c r="L3506" s="1">
        <f>IFERROR(FIND("kW",[desc]),0)</f>
        <v>70</v>
      </c>
      <c r="M3506">
        <f t="array" ref="M3506">MIN(IFERROR(FIND(IstNumbers,E3506),""))</f>
        <v>34</v>
      </c>
      <c r="N3506" s="1" t="str">
        <f>IF([first '# in desc]&lt;[pos kw in desc],MID([desc],[pos kw in desc]-7,7))</f>
        <v xml:space="preserve">­me 42 </v>
      </c>
      <c r="O35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06" s="1" t="str">
        <f>TRIM(IF([first '# in desc]&lt;[pos kw in desc],MID([desc],[pos kw in desc]-6,6),FALSE))</f>
        <v>me 42</v>
      </c>
      <c r="Q3506" s="1" t="b">
        <f>IF(LEN([manuell])=0,IFERROR([kw fine in title]*1,IFERROR(SUMPRODUCT(COUNTIF(IsDigits,MID([kw in desc],ROW($A$1:$A$150),1)))=LEN([kw in desc]),#N/A)),[manuell])</f>
        <v>0</v>
      </c>
      <c r="R3506" s="1" t="str">
        <f>IF([pos kw in title]&gt;0,MID(J3506,#REF!,4),IF([first '# in title]&gt;0,MID([title],[first '# in title],3),IF([first '# in title]&gt;0,MID([desc],#REF!,3),VLOOKUP([productid],$G$2:$R$1386,8))))</f>
        <v xml:space="preserve">42 </v>
      </c>
      <c r="S3506" s="1" t="e">
        <f>IF([kw in desc]=[kw rough in title],[kw in desc]*1,IFERROR(LEFT([kw_dirty],3)*1,IFERROR(LEFT([kw_dirty],2)*1,"n.a.")))</f>
        <v>#N/A</v>
      </c>
      <c r="T3506" s="1"/>
      <c r="U3506" s="1">
        <f>VLOOKUP(Tabelle1[[#This Row],[productid]],Tabelle2[#All],2,FALSE)</f>
        <v>42</v>
      </c>
    </row>
    <row r="3507" spans="1:21" hidden="1">
      <c r="A3507" t="s">
        <v>563</v>
      </c>
      <c r="B3507">
        <v>3555</v>
      </c>
      <c r="C3507">
        <v>289859</v>
      </c>
      <c r="D3507" t="s">
        <v>5825</v>
      </c>
      <c r="E3507" t="s">
        <v>5826</v>
      </c>
      <c r="F3507">
        <v>18406</v>
      </c>
      <c r="G3507">
        <v>3497887</v>
      </c>
      <c r="H3507">
        <f t="shared" si="54"/>
        <v>55</v>
      </c>
      <c r="I3507">
        <f t="array" ref="I3507">MIN(IFERROR(FIND(IstNumbers,A3507),""))</f>
        <v>29</v>
      </c>
      <c r="J3507" s="1" t="str">
        <f>IF([first '# in title]&lt;[pos kw in title],MID([title],[pos kw in title]-6,6),#N/A)</f>
        <v xml:space="preserve">L (42 </v>
      </c>
      <c r="K350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07" s="1">
        <f>IFERROR(FIND("kW",[desc]),0)</f>
        <v>70</v>
      </c>
      <c r="M3507">
        <f t="array" ref="M3507">MIN(IFERROR(FIND(IstNumbers,E3507),""))</f>
        <v>34</v>
      </c>
      <c r="N3507" s="1" t="str">
        <f>IF([first '# in desc]&lt;[pos kw in desc],MID([desc],[pos kw in desc]-7,7))</f>
        <v xml:space="preserve">­me 42 </v>
      </c>
      <c r="O35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07" s="1" t="str">
        <f>TRIM(IF([first '# in desc]&lt;[pos kw in desc],MID([desc],[pos kw in desc]-6,6),FALSE))</f>
        <v>me 42</v>
      </c>
      <c r="Q3507" s="1">
        <f>IF(LEN([manuell])=0,IFERROR([kw fine in title]*1,IFERROR(SUMPRODUCT(COUNTIF(IsDigits,MID([kw in desc],ROW($A$1:$A$150),1)))=LEN([kw in desc]),#N/A)),[manuell])</f>
        <v>42</v>
      </c>
      <c r="R3507" s="1" t="e">
        <f>IF([pos kw in title]&gt;0,MID(J3507,#REF!,4),IF([first '# in title]&gt;0,MID([title],[first '# in title],3),IF([first '# in title]&gt;0,MID([desc],#REF!,3),VLOOKUP([productid],$G$2:$R$1386,8))))</f>
        <v>#REF!</v>
      </c>
      <c r="S3507" s="1" t="str">
        <f>IF([kw in desc]=[kw rough in title],[kw in desc]*1,IFERROR(LEFT([kw_dirty],3)*1,IFERROR(LEFT([kw_dirty],2)*1,"n.a.")))</f>
        <v>n.a.</v>
      </c>
      <c r="T3507" s="1"/>
      <c r="U3507" s="1">
        <f>VLOOKUP(Tabelle1[[#This Row],[productid]],Tabelle2[#All],2,FALSE)</f>
        <v>42</v>
      </c>
    </row>
    <row r="3508" spans="1:21" hidden="1">
      <c r="A3508" t="s">
        <v>1891</v>
      </c>
      <c r="B3508">
        <v>2585</v>
      </c>
      <c r="C3508">
        <v>289859</v>
      </c>
      <c r="D3508" t="s">
        <v>5827</v>
      </c>
      <c r="E3508" t="s">
        <v>5828</v>
      </c>
      <c r="F3508">
        <v>18406</v>
      </c>
      <c r="G3508">
        <v>1219746</v>
      </c>
      <c r="H3508">
        <f t="shared" si="54"/>
        <v>45</v>
      </c>
      <c r="I3508">
        <f t="array" ref="I3508">MIN(IFERROR(FIND(IstNumbers,A3508),""))</f>
        <v>24</v>
      </c>
      <c r="J3508" s="1" t="str">
        <f>IF([first '# in title]&lt;[pos kw in title],MID([title],[pos kw in title]-6,6),#N/A)</f>
        <v xml:space="preserve">A (16 </v>
      </c>
      <c r="K3508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508" s="1">
        <f>IFERROR(FIND("kW",[desc]),0)</f>
        <v>71</v>
      </c>
      <c r="M3508">
        <f t="array" ref="M3508">MIN(IFERROR(FIND(IstNumbers,E3508),""))</f>
        <v>29</v>
      </c>
      <c r="N3508" s="1" t="str">
        <f>IF([first '# in desc]&lt;[pos kw in desc],MID([desc],[pos kw in desc]-7,7))</f>
        <v xml:space="preserve">­me 16 </v>
      </c>
      <c r="O350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08" s="1" t="str">
        <f>TRIM(IF([first '# in desc]&lt;[pos kw in desc],MID([desc],[pos kw in desc]-6,6),FALSE))</f>
        <v>me 16</v>
      </c>
      <c r="Q3508" s="1">
        <f>IF(LEN([manuell])=0,IFERROR([kw fine in title]*1,IFERROR(SUMPRODUCT(COUNTIF(IsDigits,MID([kw in desc],ROW($A$1:$A$150),1)))=LEN([kw in desc]),#N/A)),[manuell])</f>
        <v>16</v>
      </c>
      <c r="R3508" s="1" t="e">
        <f>IF([pos kw in title]&gt;0,MID(J3508,#REF!,4),IF([first '# in title]&gt;0,MID([title],[first '# in title],3),IF([first '# in title]&gt;0,MID([desc],#REF!,3),VLOOKUP([productid],$G$2:$R$1386,8))))</f>
        <v>#REF!</v>
      </c>
      <c r="S3508" s="1" t="str">
        <f>IF([kw in desc]=[kw rough in title],[kw in desc]*1,IFERROR(LEFT([kw_dirty],3)*1,IFERROR(LEFT([kw_dirty],2)*1,"n.a.")))</f>
        <v>n.a.</v>
      </c>
      <c r="T3508" s="1"/>
      <c r="U3508" s="1">
        <f>VLOOKUP(Tabelle1[[#This Row],[productid]],Tabelle2[#All],2,FALSE)</f>
        <v>16</v>
      </c>
    </row>
    <row r="3509" spans="1:21" hidden="1">
      <c r="A3509" t="s">
        <v>1945</v>
      </c>
      <c r="B3509">
        <v>3485</v>
      </c>
      <c r="C3509">
        <v>289859</v>
      </c>
      <c r="D3509" t="s">
        <v>5829</v>
      </c>
      <c r="E3509" t="s">
        <v>5830</v>
      </c>
      <c r="F3509">
        <v>18406</v>
      </c>
      <c r="G3509">
        <v>1750863</v>
      </c>
      <c r="H3509">
        <f t="shared" si="54"/>
        <v>0</v>
      </c>
      <c r="I3509">
        <f t="array" ref="I3509">MIN(IFERROR(FIND(IstNumbers,A3509),""))</f>
        <v>13</v>
      </c>
      <c r="J3509" s="1" t="e">
        <f>IF([first '# in title]&lt;[pos kw in title],MID([title],[pos kw in title]-6,6),#N/A)</f>
        <v>#N/A</v>
      </c>
      <c r="K3509" s="1" t="e">
        <f>IFERROR(MID(SUBSTITUTE([kw rough in title],",","."),FIND("(",[kw rough in title])+1,20),SUBSTITUTE(IFERROR(MID([kw rough in title],FIND(" ",[kw rough in title])+1,20),[kw rough in title]),",","."))</f>
        <v>#N/A</v>
      </c>
      <c r="L3509" s="1">
        <f>IFERROR(FIND("kW",[desc]),0)</f>
        <v>70</v>
      </c>
      <c r="M3509">
        <f t="array" ref="M3509">MIN(IFERROR(FIND(IstNumbers,E3509),""))</f>
        <v>34</v>
      </c>
      <c r="N3509" s="1" t="str">
        <f>IF([first '# in desc]&lt;[pos kw in desc],MID([desc],[pos kw in desc]-7,7))</f>
        <v xml:space="preserve">­me 42 </v>
      </c>
      <c r="O35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09" s="1" t="str">
        <f>TRIM(IF([first '# in desc]&lt;[pos kw in desc],MID([desc],[pos kw in desc]-6,6),FALSE))</f>
        <v>me 42</v>
      </c>
      <c r="Q3509" s="1" t="b">
        <f>IF(LEN([manuell])=0,IFERROR([kw fine in title]*1,IFERROR(SUMPRODUCT(COUNTIF(IsDigits,MID([kw in desc],ROW($A$1:$A$150),1)))=LEN([kw in desc]),#N/A)),[manuell])</f>
        <v>0</v>
      </c>
      <c r="R3509" s="1" t="str">
        <f>IF([pos kw in title]&gt;0,MID(J3509,#REF!,4),IF([first '# in title]&gt;0,MID([title],[first '# in title],3),IF([first '# in title]&gt;0,MID([desc],#REF!,3),VLOOKUP([productid],$G$2:$R$1386,8))))</f>
        <v xml:space="preserve">42 </v>
      </c>
      <c r="S3509" s="1" t="e">
        <f>IF([kw in desc]=[kw rough in title],[kw in desc]*1,IFERROR(LEFT([kw_dirty],3)*1,IFERROR(LEFT([kw_dirty],2)*1,"n.a.")))</f>
        <v>#N/A</v>
      </c>
      <c r="T3509" s="1"/>
      <c r="U3509" s="1">
        <f>VLOOKUP(Tabelle1[[#This Row],[productid]],Tabelle2[#All],2,FALSE)</f>
        <v>42</v>
      </c>
    </row>
    <row r="3510" spans="1:21" hidden="1">
      <c r="A3510" t="s">
        <v>563</v>
      </c>
      <c r="B3510">
        <v>3555</v>
      </c>
      <c r="C3510">
        <v>289859</v>
      </c>
      <c r="D3510" t="s">
        <v>5831</v>
      </c>
      <c r="E3510" t="s">
        <v>5832</v>
      </c>
      <c r="F3510">
        <v>18406</v>
      </c>
      <c r="G3510">
        <v>3497887</v>
      </c>
      <c r="H3510">
        <f t="shared" si="54"/>
        <v>55</v>
      </c>
      <c r="I3510">
        <f t="array" ref="I3510">MIN(IFERROR(FIND(IstNumbers,A3510),""))</f>
        <v>29</v>
      </c>
      <c r="J3510" s="1" t="str">
        <f>IF([first '# in title]&lt;[pos kw in title],MID([title],[pos kw in title]-6,6),#N/A)</f>
        <v xml:space="preserve">L (42 </v>
      </c>
      <c r="K351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10" s="1">
        <f>IFERROR(FIND("kW",[desc]),0)</f>
        <v>70</v>
      </c>
      <c r="M3510">
        <f t="array" ref="M3510">MIN(IFERROR(FIND(IstNumbers,E3510),""))</f>
        <v>34</v>
      </c>
      <c r="N3510" s="1" t="str">
        <f>IF([first '# in desc]&lt;[pos kw in desc],MID([desc],[pos kw in desc]-7,7))</f>
        <v xml:space="preserve">­me 42 </v>
      </c>
      <c r="O35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10" s="1" t="str">
        <f>TRIM(IF([first '# in desc]&lt;[pos kw in desc],MID([desc],[pos kw in desc]-6,6),FALSE))</f>
        <v>me 42</v>
      </c>
      <c r="Q3510" s="1">
        <f>IF(LEN([manuell])=0,IFERROR([kw fine in title]*1,IFERROR(SUMPRODUCT(COUNTIF(IsDigits,MID([kw in desc],ROW($A$1:$A$150),1)))=LEN([kw in desc]),#N/A)),[manuell])</f>
        <v>42</v>
      </c>
      <c r="R3510" s="1" t="e">
        <f>IF([pos kw in title]&gt;0,MID(J3510,#REF!,4),IF([first '# in title]&gt;0,MID([title],[first '# in title],3),IF([first '# in title]&gt;0,MID([desc],#REF!,3),VLOOKUP([productid],$G$2:$R$1386,8))))</f>
        <v>#REF!</v>
      </c>
      <c r="S3510" s="1" t="str">
        <f>IF([kw in desc]=[kw rough in title],[kw in desc]*1,IFERROR(LEFT([kw_dirty],3)*1,IFERROR(LEFT([kw_dirty],2)*1,"n.a.")))</f>
        <v>n.a.</v>
      </c>
      <c r="T3510" s="1"/>
      <c r="U3510" s="1">
        <f>VLOOKUP(Tabelle1[[#This Row],[productid]],Tabelle2[#All],2,FALSE)</f>
        <v>42</v>
      </c>
    </row>
    <row r="3511" spans="1:21" hidden="1">
      <c r="A3511" t="s">
        <v>1891</v>
      </c>
      <c r="B3511">
        <v>2590</v>
      </c>
      <c r="C3511">
        <v>289859</v>
      </c>
      <c r="D3511" t="s">
        <v>5833</v>
      </c>
      <c r="E3511" t="s">
        <v>5834</v>
      </c>
      <c r="F3511">
        <v>18406</v>
      </c>
      <c r="G3511">
        <v>1219746</v>
      </c>
      <c r="H3511">
        <f t="shared" si="54"/>
        <v>45</v>
      </c>
      <c r="I3511">
        <f t="array" ref="I3511">MIN(IFERROR(FIND(IstNumbers,A3511),""))</f>
        <v>24</v>
      </c>
      <c r="J3511" s="1" t="str">
        <f>IF([first '# in title]&lt;[pos kw in title],MID([title],[pos kw in title]-6,6),#N/A)</f>
        <v xml:space="preserve">A (16 </v>
      </c>
      <c r="K351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511" s="1">
        <f>IFERROR(FIND("kW",[desc]),0)</f>
        <v>71</v>
      </c>
      <c r="M3511">
        <f t="array" ref="M3511">MIN(IFERROR(FIND(IstNumbers,E3511),""))</f>
        <v>29</v>
      </c>
      <c r="N3511" s="1" t="str">
        <f>IF([first '# in desc]&lt;[pos kw in desc],MID([desc],[pos kw in desc]-7,7))</f>
        <v xml:space="preserve">­me 16 </v>
      </c>
      <c r="O351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11" s="1" t="str">
        <f>TRIM(IF([first '# in desc]&lt;[pos kw in desc],MID([desc],[pos kw in desc]-6,6),FALSE))</f>
        <v>me 16</v>
      </c>
      <c r="Q3511" s="1">
        <f>IF(LEN([manuell])=0,IFERROR([kw fine in title]*1,IFERROR(SUMPRODUCT(COUNTIF(IsDigits,MID([kw in desc],ROW($A$1:$A$150),1)))=LEN([kw in desc]),#N/A)),[manuell])</f>
        <v>16</v>
      </c>
      <c r="R3511" s="1" t="e">
        <f>IF([pos kw in title]&gt;0,MID(J3511,#REF!,4),IF([first '# in title]&gt;0,MID([title],[first '# in title],3),IF([first '# in title]&gt;0,MID([desc],#REF!,3),VLOOKUP([productid],$G$2:$R$1386,8))))</f>
        <v>#REF!</v>
      </c>
      <c r="S3511" s="1" t="str">
        <f>IF([kw in desc]=[kw rough in title],[kw in desc]*1,IFERROR(LEFT([kw_dirty],3)*1,IFERROR(LEFT([kw_dirty],2)*1,"n.a.")))</f>
        <v>n.a.</v>
      </c>
      <c r="T3511" s="1"/>
      <c r="U3511" s="1">
        <f>VLOOKUP(Tabelle1[[#This Row],[productid]],Tabelle2[#All],2,FALSE)</f>
        <v>16</v>
      </c>
    </row>
    <row r="3512" spans="1:21" hidden="1">
      <c r="A3512" t="s">
        <v>1945</v>
      </c>
      <c r="B3512">
        <v>3490</v>
      </c>
      <c r="C3512">
        <v>289859</v>
      </c>
      <c r="D3512" t="s">
        <v>5835</v>
      </c>
      <c r="E3512" t="s">
        <v>5836</v>
      </c>
      <c r="F3512">
        <v>18406</v>
      </c>
      <c r="G3512">
        <v>1750863</v>
      </c>
      <c r="H3512">
        <f t="shared" si="54"/>
        <v>0</v>
      </c>
      <c r="I3512">
        <f t="array" ref="I3512">MIN(IFERROR(FIND(IstNumbers,A3512),""))</f>
        <v>13</v>
      </c>
      <c r="J3512" s="1" t="e">
        <f>IF([first '# in title]&lt;[pos kw in title],MID([title],[pos kw in title]-6,6),#N/A)</f>
        <v>#N/A</v>
      </c>
      <c r="K3512" s="1" t="e">
        <f>IFERROR(MID(SUBSTITUTE([kw rough in title],",","."),FIND("(",[kw rough in title])+1,20),SUBSTITUTE(IFERROR(MID([kw rough in title],FIND(" ",[kw rough in title])+1,20),[kw rough in title]),",","."))</f>
        <v>#N/A</v>
      </c>
      <c r="L3512" s="1">
        <f>IFERROR(FIND("kW",[desc]),0)</f>
        <v>70</v>
      </c>
      <c r="M3512">
        <f t="array" ref="M3512">MIN(IFERROR(FIND(IstNumbers,E3512),""))</f>
        <v>34</v>
      </c>
      <c r="N3512" s="1" t="str">
        <f>IF([first '# in desc]&lt;[pos kw in desc],MID([desc],[pos kw in desc]-7,7))</f>
        <v xml:space="preserve">­me 42 </v>
      </c>
      <c r="O35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12" s="1" t="str">
        <f>TRIM(IF([first '# in desc]&lt;[pos kw in desc],MID([desc],[pos kw in desc]-6,6),FALSE))</f>
        <v>me 42</v>
      </c>
      <c r="Q3512" s="1" t="b">
        <f>IF(LEN([manuell])=0,IFERROR([kw fine in title]*1,IFERROR(SUMPRODUCT(COUNTIF(IsDigits,MID([kw in desc],ROW($A$1:$A$150),1)))=LEN([kw in desc]),#N/A)),[manuell])</f>
        <v>0</v>
      </c>
      <c r="R3512" s="1" t="str">
        <f>IF([pos kw in title]&gt;0,MID(J3512,#REF!,4),IF([first '# in title]&gt;0,MID([title],[first '# in title],3),IF([first '# in title]&gt;0,MID([desc],#REF!,3),VLOOKUP([productid],$G$2:$R$1386,8))))</f>
        <v xml:space="preserve">42 </v>
      </c>
      <c r="S3512" s="1" t="e">
        <f>IF([kw in desc]=[kw rough in title],[kw in desc]*1,IFERROR(LEFT([kw_dirty],3)*1,IFERROR(LEFT([kw_dirty],2)*1,"n.a.")))</f>
        <v>#N/A</v>
      </c>
      <c r="T3512" s="1"/>
      <c r="U3512" s="1">
        <f>VLOOKUP(Tabelle1[[#This Row],[productid]],Tabelle2[#All],2,FALSE)</f>
        <v>42</v>
      </c>
    </row>
    <row r="3513" spans="1:21" hidden="1">
      <c r="A3513" t="s">
        <v>563</v>
      </c>
      <c r="B3513">
        <v>3555</v>
      </c>
      <c r="C3513">
        <v>289859</v>
      </c>
      <c r="D3513" t="s">
        <v>5837</v>
      </c>
      <c r="E3513" t="s">
        <v>5373</v>
      </c>
      <c r="F3513">
        <v>18406</v>
      </c>
      <c r="G3513">
        <v>3497887</v>
      </c>
      <c r="H3513">
        <f t="shared" si="54"/>
        <v>55</v>
      </c>
      <c r="I3513">
        <f t="array" ref="I3513">MIN(IFERROR(FIND(IstNumbers,A3513),""))</f>
        <v>29</v>
      </c>
      <c r="J3513" s="1" t="str">
        <f>IF([first '# in title]&lt;[pos kw in title],MID([title],[pos kw in title]-6,6),#N/A)</f>
        <v xml:space="preserve">L (42 </v>
      </c>
      <c r="K351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13" s="1">
        <f>IFERROR(FIND("kW",[desc]),0)</f>
        <v>70</v>
      </c>
      <c r="M3513">
        <f t="array" ref="M3513">MIN(IFERROR(FIND(IstNumbers,E3513),""))</f>
        <v>34</v>
      </c>
      <c r="N3513" s="1" t="str">
        <f>IF([first '# in desc]&lt;[pos kw in desc],MID([desc],[pos kw in desc]-7,7))</f>
        <v xml:space="preserve">­me 42 </v>
      </c>
      <c r="O35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13" s="1" t="str">
        <f>TRIM(IF([first '# in desc]&lt;[pos kw in desc],MID([desc],[pos kw in desc]-6,6),FALSE))</f>
        <v>me 42</v>
      </c>
      <c r="Q3513" s="1">
        <f>IF(LEN([manuell])=0,IFERROR([kw fine in title]*1,IFERROR(SUMPRODUCT(COUNTIF(IsDigits,MID([kw in desc],ROW($A$1:$A$150),1)))=LEN([kw in desc]),#N/A)),[manuell])</f>
        <v>42</v>
      </c>
      <c r="R3513" s="1" t="e">
        <f>IF([pos kw in title]&gt;0,MID(J3513,#REF!,4),IF([first '# in title]&gt;0,MID([title],[first '# in title],3),IF([first '# in title]&gt;0,MID([desc],#REF!,3),VLOOKUP([productid],$G$2:$R$1386,8))))</f>
        <v>#REF!</v>
      </c>
      <c r="S3513" s="1" t="str">
        <f>IF([kw in desc]=[kw rough in title],[kw in desc]*1,IFERROR(LEFT([kw_dirty],3)*1,IFERROR(LEFT([kw_dirty],2)*1,"n.a.")))</f>
        <v>n.a.</v>
      </c>
      <c r="T3513" s="1"/>
      <c r="U3513" s="1">
        <f>VLOOKUP(Tabelle1[[#This Row],[productid]],Tabelle2[#All],2,FALSE)</f>
        <v>42</v>
      </c>
    </row>
    <row r="3514" spans="1:21" hidden="1">
      <c r="A3514" t="s">
        <v>1891</v>
      </c>
      <c r="B3514">
        <v>2600</v>
      </c>
      <c r="C3514">
        <v>289859</v>
      </c>
      <c r="D3514" t="s">
        <v>5838</v>
      </c>
      <c r="E3514" t="s">
        <v>5839</v>
      </c>
      <c r="F3514">
        <v>18406</v>
      </c>
      <c r="G3514">
        <v>1219746</v>
      </c>
      <c r="H3514">
        <f t="shared" si="54"/>
        <v>45</v>
      </c>
      <c r="I3514">
        <f t="array" ref="I3514">MIN(IFERROR(FIND(IstNumbers,A3514),""))</f>
        <v>24</v>
      </c>
      <c r="J3514" s="1" t="str">
        <f>IF([first '# in title]&lt;[pos kw in title],MID([title],[pos kw in title]-6,6),#N/A)</f>
        <v xml:space="preserve">A (16 </v>
      </c>
      <c r="K3514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514" s="1">
        <f>IFERROR(FIND("kW",[desc]),0)</f>
        <v>71</v>
      </c>
      <c r="M3514">
        <f t="array" ref="M3514">MIN(IFERROR(FIND(IstNumbers,E3514),""))</f>
        <v>29</v>
      </c>
      <c r="N3514" s="1" t="str">
        <f>IF([first '# in desc]&lt;[pos kw in desc],MID([desc],[pos kw in desc]-7,7))</f>
        <v xml:space="preserve">­me 16 </v>
      </c>
      <c r="O351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14" s="1" t="str">
        <f>TRIM(IF([first '# in desc]&lt;[pos kw in desc],MID([desc],[pos kw in desc]-6,6),FALSE))</f>
        <v>me 16</v>
      </c>
      <c r="Q3514" s="1">
        <f>IF(LEN([manuell])=0,IFERROR([kw fine in title]*1,IFERROR(SUMPRODUCT(COUNTIF(IsDigits,MID([kw in desc],ROW($A$1:$A$150),1)))=LEN([kw in desc]),#N/A)),[manuell])</f>
        <v>16</v>
      </c>
      <c r="R3514" s="1" t="e">
        <f>IF([pos kw in title]&gt;0,MID(J3514,#REF!,4),IF([first '# in title]&gt;0,MID([title],[first '# in title],3),IF([first '# in title]&gt;0,MID([desc],#REF!,3),VLOOKUP([productid],$G$2:$R$1386,8))))</f>
        <v>#REF!</v>
      </c>
      <c r="S3514" s="1" t="str">
        <f>IF([kw in desc]=[kw rough in title],[kw in desc]*1,IFERROR(LEFT([kw_dirty],3)*1,IFERROR(LEFT([kw_dirty],2)*1,"n.a.")))</f>
        <v>n.a.</v>
      </c>
      <c r="T3514" s="1"/>
      <c r="U3514" s="1">
        <f>VLOOKUP(Tabelle1[[#This Row],[productid]],Tabelle2[#All],2,FALSE)</f>
        <v>16</v>
      </c>
    </row>
    <row r="3515" spans="1:21" hidden="1">
      <c r="A3515" t="s">
        <v>1945</v>
      </c>
      <c r="B3515">
        <v>3490</v>
      </c>
      <c r="C3515">
        <v>289859</v>
      </c>
      <c r="D3515" t="s">
        <v>5840</v>
      </c>
      <c r="E3515" t="s">
        <v>5396</v>
      </c>
      <c r="F3515">
        <v>18406</v>
      </c>
      <c r="G3515">
        <v>1750863</v>
      </c>
      <c r="H3515">
        <f t="shared" si="54"/>
        <v>0</v>
      </c>
      <c r="I3515">
        <f t="array" ref="I3515">MIN(IFERROR(FIND(IstNumbers,A3515),""))</f>
        <v>13</v>
      </c>
      <c r="J3515" s="1" t="e">
        <f>IF([first '# in title]&lt;[pos kw in title],MID([title],[pos kw in title]-6,6),#N/A)</f>
        <v>#N/A</v>
      </c>
      <c r="K3515" s="1" t="e">
        <f>IFERROR(MID(SUBSTITUTE([kw rough in title],",","."),FIND("(",[kw rough in title])+1,20),SUBSTITUTE(IFERROR(MID([kw rough in title],FIND(" ",[kw rough in title])+1,20),[kw rough in title]),",","."))</f>
        <v>#N/A</v>
      </c>
      <c r="L3515" s="1">
        <f>IFERROR(FIND("kW",[desc]),0)</f>
        <v>70</v>
      </c>
      <c r="M3515">
        <f t="array" ref="M3515">MIN(IFERROR(FIND(IstNumbers,E3515),""))</f>
        <v>34</v>
      </c>
      <c r="N3515" s="1" t="str">
        <f>IF([first '# in desc]&lt;[pos kw in desc],MID([desc],[pos kw in desc]-7,7))</f>
        <v xml:space="preserve">­me 42 </v>
      </c>
      <c r="O35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15" s="1" t="str">
        <f>TRIM(IF([first '# in desc]&lt;[pos kw in desc],MID([desc],[pos kw in desc]-6,6),FALSE))</f>
        <v>me 42</v>
      </c>
      <c r="Q3515" s="1" t="b">
        <f>IF(LEN([manuell])=0,IFERROR([kw fine in title]*1,IFERROR(SUMPRODUCT(COUNTIF(IsDigits,MID([kw in desc],ROW($A$1:$A$150),1)))=LEN([kw in desc]),#N/A)),[manuell])</f>
        <v>0</v>
      </c>
      <c r="R3515" s="1" t="str">
        <f>IF([pos kw in title]&gt;0,MID(J3515,#REF!,4),IF([first '# in title]&gt;0,MID([title],[first '# in title],3),IF([first '# in title]&gt;0,MID([desc],#REF!,3),VLOOKUP([productid],$G$2:$R$1386,8))))</f>
        <v xml:space="preserve">42 </v>
      </c>
      <c r="S3515" s="1" t="e">
        <f>IF([kw in desc]=[kw rough in title],[kw in desc]*1,IFERROR(LEFT([kw_dirty],3)*1,IFERROR(LEFT([kw_dirty],2)*1,"n.a.")))</f>
        <v>#N/A</v>
      </c>
      <c r="T3515" s="1"/>
      <c r="U3515" s="1">
        <f>VLOOKUP(Tabelle1[[#This Row],[productid]],Tabelle2[#All],2,FALSE)</f>
        <v>42</v>
      </c>
    </row>
    <row r="3516" spans="1:21" hidden="1">
      <c r="A3516" t="s">
        <v>563</v>
      </c>
      <c r="B3516">
        <v>3555</v>
      </c>
      <c r="C3516">
        <v>289859</v>
      </c>
      <c r="D3516" t="s">
        <v>5841</v>
      </c>
      <c r="E3516" t="s">
        <v>4537</v>
      </c>
      <c r="F3516">
        <v>18406</v>
      </c>
      <c r="G3516">
        <v>3497887</v>
      </c>
      <c r="H3516">
        <f t="shared" si="54"/>
        <v>55</v>
      </c>
      <c r="I3516">
        <f t="array" ref="I3516">MIN(IFERROR(FIND(IstNumbers,A3516),""))</f>
        <v>29</v>
      </c>
      <c r="J3516" s="1" t="str">
        <f>IF([first '# in title]&lt;[pos kw in title],MID([title],[pos kw in title]-6,6),#N/A)</f>
        <v xml:space="preserve">L (42 </v>
      </c>
      <c r="K351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16" s="1">
        <f>IFERROR(FIND("kW",[desc]),0)</f>
        <v>70</v>
      </c>
      <c r="M3516">
        <f t="array" ref="M3516">MIN(IFERROR(FIND(IstNumbers,E3516),""))</f>
        <v>34</v>
      </c>
      <c r="N3516" s="1" t="str">
        <f>IF([first '# in desc]&lt;[pos kw in desc],MID([desc],[pos kw in desc]-7,7))</f>
        <v xml:space="preserve">­me 42 </v>
      </c>
      <c r="O35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16" s="1" t="str">
        <f>TRIM(IF([first '# in desc]&lt;[pos kw in desc],MID([desc],[pos kw in desc]-6,6),FALSE))</f>
        <v>me 42</v>
      </c>
      <c r="Q3516" s="1">
        <f>IF(LEN([manuell])=0,IFERROR([kw fine in title]*1,IFERROR(SUMPRODUCT(COUNTIF(IsDigits,MID([kw in desc],ROW($A$1:$A$150),1)))=LEN([kw in desc]),#N/A)),[manuell])</f>
        <v>42</v>
      </c>
      <c r="R3516" s="1" t="e">
        <f>IF([pos kw in title]&gt;0,MID(J3516,#REF!,4),IF([first '# in title]&gt;0,MID([title],[first '# in title],3),IF([first '# in title]&gt;0,MID([desc],#REF!,3),VLOOKUP([productid],$G$2:$R$1386,8))))</f>
        <v>#REF!</v>
      </c>
      <c r="S3516" s="1" t="str">
        <f>IF([kw in desc]=[kw rough in title],[kw in desc]*1,IFERROR(LEFT([kw_dirty],3)*1,IFERROR(LEFT([kw_dirty],2)*1,"n.a.")))</f>
        <v>n.a.</v>
      </c>
      <c r="T3516" s="1"/>
      <c r="U3516" s="1">
        <f>VLOOKUP(Tabelle1[[#This Row],[productid]],Tabelle2[#All],2,FALSE)</f>
        <v>42</v>
      </c>
    </row>
    <row r="3517" spans="1:21" hidden="1">
      <c r="A3517" t="s">
        <v>1891</v>
      </c>
      <c r="B3517">
        <v>2600</v>
      </c>
      <c r="C3517">
        <v>289859</v>
      </c>
      <c r="D3517" t="s">
        <v>5842</v>
      </c>
      <c r="E3517" t="s">
        <v>5843</v>
      </c>
      <c r="F3517">
        <v>18406</v>
      </c>
      <c r="G3517">
        <v>1219746</v>
      </c>
      <c r="H3517">
        <f t="shared" si="54"/>
        <v>45</v>
      </c>
      <c r="I3517">
        <f t="array" ref="I3517">MIN(IFERROR(FIND(IstNumbers,A3517),""))</f>
        <v>24</v>
      </c>
      <c r="J3517" s="1" t="str">
        <f>IF([first '# in title]&lt;[pos kw in title],MID([title],[pos kw in title]-6,6),#N/A)</f>
        <v xml:space="preserve">A (16 </v>
      </c>
      <c r="K3517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517" s="1">
        <f>IFERROR(FIND("kW",[desc]),0)</f>
        <v>71</v>
      </c>
      <c r="M3517">
        <f t="array" ref="M3517">MIN(IFERROR(FIND(IstNumbers,E3517),""))</f>
        <v>29</v>
      </c>
      <c r="N3517" s="1" t="str">
        <f>IF([first '# in desc]&lt;[pos kw in desc],MID([desc],[pos kw in desc]-7,7))</f>
        <v xml:space="preserve">­me 16 </v>
      </c>
      <c r="O351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17" s="1" t="str">
        <f>TRIM(IF([first '# in desc]&lt;[pos kw in desc],MID([desc],[pos kw in desc]-6,6),FALSE))</f>
        <v>me 16</v>
      </c>
      <c r="Q3517" s="1">
        <f>IF(LEN([manuell])=0,IFERROR([kw fine in title]*1,IFERROR(SUMPRODUCT(COUNTIF(IsDigits,MID([kw in desc],ROW($A$1:$A$150),1)))=LEN([kw in desc]),#N/A)),[manuell])</f>
        <v>16</v>
      </c>
      <c r="R3517" s="1" t="e">
        <f>IF([pos kw in title]&gt;0,MID(J3517,#REF!,4),IF([first '# in title]&gt;0,MID([title],[first '# in title],3),IF([first '# in title]&gt;0,MID([desc],#REF!,3),VLOOKUP([productid],$G$2:$R$1386,8))))</f>
        <v>#REF!</v>
      </c>
      <c r="S3517" s="1" t="str">
        <f>IF([kw in desc]=[kw rough in title],[kw in desc]*1,IFERROR(LEFT([kw_dirty],3)*1,IFERROR(LEFT([kw_dirty],2)*1,"n.a.")))</f>
        <v>n.a.</v>
      </c>
      <c r="T3517" s="1"/>
      <c r="U3517" s="1">
        <f>VLOOKUP(Tabelle1[[#This Row],[productid]],Tabelle2[#All],2,FALSE)</f>
        <v>16</v>
      </c>
    </row>
    <row r="3518" spans="1:21">
      <c r="A3518" t="s">
        <v>4033</v>
      </c>
      <c r="B3518">
        <v>1838</v>
      </c>
      <c r="C3518">
        <v>223861</v>
      </c>
      <c r="D3518" t="s">
        <v>5844</v>
      </c>
      <c r="E3518" t="s">
        <v>4586</v>
      </c>
      <c r="F3518">
        <v>18406</v>
      </c>
      <c r="G3518">
        <v>3725833</v>
      </c>
      <c r="H3518">
        <f t="shared" si="54"/>
        <v>0</v>
      </c>
      <c r="I3518">
        <f t="array" ref="I3518">MIN(IFERROR(FIND(IstNumbers,A3518),""))</f>
        <v>8</v>
      </c>
      <c r="J3518" s="1" t="e">
        <f>IF([first '# in title]&lt;[pos kw in title],MID([title],[pos kw in title]-6,6),#N/A)</f>
        <v>#N/A</v>
      </c>
      <c r="K3518" s="1" t="e">
        <f>IFERROR(MID(SUBSTITUTE([kw rough in title],",","."),FIND("(",[kw rough in title])+1,20),SUBSTITUTE(IFERROR(MID([kw rough in title],FIND(" ",[kw rough in title])+1,20),[kw rough in title]),",","."))</f>
        <v>#N/A</v>
      </c>
      <c r="L3518" s="1">
        <f>IFERROR(FIND("kW",[desc]),0)</f>
        <v>0</v>
      </c>
      <c r="M3518">
        <f t="array" ref="M3518">MIN(IFERROR(FIND(IstNumbers,E3518),""))</f>
        <v>25</v>
      </c>
      <c r="N3518" s="1" t="b">
        <f>IF([first '# in desc]&lt;[pos kw in desc],MID([desc],[pos kw in desc]-7,7))</f>
        <v>0</v>
      </c>
      <c r="O35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18" s="1" t="str">
        <f>TRIM(IF([first '# in desc]&lt;[pos kw in desc],MID([desc],[pos kw in desc]-6,6),FALSE))</f>
        <v>FALSCH</v>
      </c>
      <c r="Q3518" s="1" t="b">
        <f>IF(LEN([manuell])=0,IFERROR([kw fine in title]*1,IFERROR(SUMPRODUCT(COUNTIF(IsDigits,MID([kw in desc],ROW($A$1:$A$150),1)))=LEN([kw in desc]),#N/A)),[manuell])</f>
        <v>0</v>
      </c>
      <c r="R3518" s="1" t="str">
        <f>IF([pos kw in title]&gt;0,MID(J3518,#REF!,4),IF([first '# in title]&gt;0,MID([title],[first '# in title],3),IF([first '# in title]&gt;0,MID([desc],#REF!,3),VLOOKUP([productid],$G$2:$R$1386,8))))</f>
        <v>24D</v>
      </c>
      <c r="S3518" s="1" t="e">
        <f>IF([kw in desc]=[kw rough in title],[kw in desc]*1,IFERROR(LEFT([kw_dirty],3)*1,IFERROR(LEFT([kw_dirty],2)*1,"n.a.")))</f>
        <v>#N/A</v>
      </c>
      <c r="T3518" s="1"/>
      <c r="U3518" s="1" t="e">
        <f>VLOOKUP(Tabelle1[[#This Row],[productid]],Tabelle2[#All],2,FALSE)</f>
        <v>#N/A</v>
      </c>
    </row>
    <row r="3519" spans="1:21" hidden="1">
      <c r="A3519" t="s">
        <v>1945</v>
      </c>
      <c r="B3519">
        <v>3490</v>
      </c>
      <c r="C3519">
        <v>289859</v>
      </c>
      <c r="D3519" t="s">
        <v>5845</v>
      </c>
      <c r="E3519" t="s">
        <v>5401</v>
      </c>
      <c r="F3519">
        <v>18406</v>
      </c>
      <c r="G3519">
        <v>1750863</v>
      </c>
      <c r="H3519">
        <f t="shared" si="54"/>
        <v>0</v>
      </c>
      <c r="I3519">
        <f t="array" ref="I3519">MIN(IFERROR(FIND(IstNumbers,A3519),""))</f>
        <v>13</v>
      </c>
      <c r="J3519" s="1" t="e">
        <f>IF([first '# in title]&lt;[pos kw in title],MID([title],[pos kw in title]-6,6),#N/A)</f>
        <v>#N/A</v>
      </c>
      <c r="K3519" s="1" t="e">
        <f>IFERROR(MID(SUBSTITUTE([kw rough in title],",","."),FIND("(",[kw rough in title])+1,20),SUBSTITUTE(IFERROR(MID([kw rough in title],FIND(" ",[kw rough in title])+1,20),[kw rough in title]),",","."))</f>
        <v>#N/A</v>
      </c>
      <c r="L3519" s="1">
        <f>IFERROR(FIND("kW",[desc]),0)</f>
        <v>70</v>
      </c>
      <c r="M3519">
        <f t="array" ref="M3519">MIN(IFERROR(FIND(IstNumbers,E3519),""))</f>
        <v>34</v>
      </c>
      <c r="N3519" s="1" t="str">
        <f>IF([first '# in desc]&lt;[pos kw in desc],MID([desc],[pos kw in desc]-7,7))</f>
        <v xml:space="preserve">­me 42 </v>
      </c>
      <c r="O35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19" s="1" t="str">
        <f>TRIM(IF([first '# in desc]&lt;[pos kw in desc],MID([desc],[pos kw in desc]-6,6),FALSE))</f>
        <v>me 42</v>
      </c>
      <c r="Q3519" s="1" t="b">
        <f>IF(LEN([manuell])=0,IFERROR([kw fine in title]*1,IFERROR(SUMPRODUCT(COUNTIF(IsDigits,MID([kw in desc],ROW($A$1:$A$150),1)))=LEN([kw in desc]),#N/A)),[manuell])</f>
        <v>0</v>
      </c>
      <c r="R3519" s="1" t="str">
        <f>IF([pos kw in title]&gt;0,MID(J3519,#REF!,4),IF([first '# in title]&gt;0,MID([title],[first '# in title],3),IF([first '# in title]&gt;0,MID([desc],#REF!,3),VLOOKUP([productid],$G$2:$R$1386,8))))</f>
        <v xml:space="preserve">42 </v>
      </c>
      <c r="S3519" s="1" t="e">
        <f>IF([kw in desc]=[kw rough in title],[kw in desc]*1,IFERROR(LEFT([kw_dirty],3)*1,IFERROR(LEFT([kw_dirty],2)*1,"n.a.")))</f>
        <v>#N/A</v>
      </c>
      <c r="T3519" s="1"/>
      <c r="U3519" s="1">
        <f>VLOOKUP(Tabelle1[[#This Row],[productid]],Tabelle2[#All],2,FALSE)</f>
        <v>42</v>
      </c>
    </row>
    <row r="3520" spans="1:21" hidden="1">
      <c r="A3520" t="s">
        <v>563</v>
      </c>
      <c r="B3520">
        <v>3555</v>
      </c>
      <c r="C3520">
        <v>289859</v>
      </c>
      <c r="D3520" t="s">
        <v>5846</v>
      </c>
      <c r="E3520" t="s">
        <v>5847</v>
      </c>
      <c r="F3520">
        <v>18406</v>
      </c>
      <c r="G3520">
        <v>3497887</v>
      </c>
      <c r="H3520">
        <f t="shared" si="54"/>
        <v>55</v>
      </c>
      <c r="I3520">
        <f t="array" ref="I3520">MIN(IFERROR(FIND(IstNumbers,A3520),""))</f>
        <v>29</v>
      </c>
      <c r="J3520" s="1" t="str">
        <f>IF([first '# in title]&lt;[pos kw in title],MID([title],[pos kw in title]-6,6),#N/A)</f>
        <v xml:space="preserve">L (42 </v>
      </c>
      <c r="K352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20" s="1">
        <f>IFERROR(FIND("kW",[desc]),0)</f>
        <v>70</v>
      </c>
      <c r="M3520">
        <f t="array" ref="M3520">MIN(IFERROR(FIND(IstNumbers,E3520),""))</f>
        <v>34</v>
      </c>
      <c r="N3520" s="1" t="str">
        <f>IF([first '# in desc]&lt;[pos kw in desc],MID([desc],[pos kw in desc]-7,7))</f>
        <v xml:space="preserve">­me 42 </v>
      </c>
      <c r="O35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20" s="1" t="str">
        <f>TRIM(IF([first '# in desc]&lt;[pos kw in desc],MID([desc],[pos kw in desc]-6,6),FALSE))</f>
        <v>me 42</v>
      </c>
      <c r="Q3520" s="1">
        <f>IF(LEN([manuell])=0,IFERROR([kw fine in title]*1,IFERROR(SUMPRODUCT(COUNTIF(IsDigits,MID([kw in desc],ROW($A$1:$A$150),1)))=LEN([kw in desc]),#N/A)),[manuell])</f>
        <v>42</v>
      </c>
      <c r="R3520" s="1" t="e">
        <f>IF([pos kw in title]&gt;0,MID(J3520,#REF!,4),IF([first '# in title]&gt;0,MID([title],[first '# in title],3),IF([first '# in title]&gt;0,MID([desc],#REF!,3),VLOOKUP([productid],$G$2:$R$1386,8))))</f>
        <v>#REF!</v>
      </c>
      <c r="S3520" s="1" t="str">
        <f>IF([kw in desc]=[kw rough in title],[kw in desc]*1,IFERROR(LEFT([kw_dirty],3)*1,IFERROR(LEFT([kw_dirty],2)*1,"n.a.")))</f>
        <v>n.a.</v>
      </c>
      <c r="T3520" s="1"/>
      <c r="U3520" s="1">
        <f>VLOOKUP(Tabelle1[[#This Row],[productid]],Tabelle2[#All],2,FALSE)</f>
        <v>42</v>
      </c>
    </row>
    <row r="3521" spans="1:21" hidden="1">
      <c r="A3521" t="s">
        <v>1891</v>
      </c>
      <c r="B3521">
        <v>2605</v>
      </c>
      <c r="C3521">
        <v>289859</v>
      </c>
      <c r="D3521" t="s">
        <v>5848</v>
      </c>
      <c r="E3521" t="s">
        <v>5849</v>
      </c>
      <c r="F3521">
        <v>18406</v>
      </c>
      <c r="G3521">
        <v>1219746</v>
      </c>
      <c r="H3521">
        <f t="shared" si="54"/>
        <v>45</v>
      </c>
      <c r="I3521">
        <f t="array" ref="I3521">MIN(IFERROR(FIND(IstNumbers,A3521),""))</f>
        <v>24</v>
      </c>
      <c r="J3521" s="1" t="str">
        <f>IF([first '# in title]&lt;[pos kw in title],MID([title],[pos kw in title]-6,6),#N/A)</f>
        <v xml:space="preserve">A (16 </v>
      </c>
      <c r="K3521" s="1" t="str">
        <f>IFERROR(MID(SUBSTITUTE([kw rough in title],",","."),FIND("(",[kw rough in title])+1,20),SUBSTITUTE(IFERROR(MID([kw rough in title],FIND(" ",[kw rough in title])+1,20),[kw rough in title]),",","."))</f>
        <v xml:space="preserve">16 </v>
      </c>
      <c r="L3521" s="1">
        <f>IFERROR(FIND("kW",[desc]),0)</f>
        <v>71</v>
      </c>
      <c r="M3521">
        <f t="array" ref="M3521">MIN(IFERROR(FIND(IstNumbers,E3521),""))</f>
        <v>29</v>
      </c>
      <c r="N3521" s="1" t="str">
        <f>IF([first '# in desc]&lt;[pos kw in desc],MID([desc],[pos kw in desc]-7,7))</f>
        <v xml:space="preserve">­me 16 </v>
      </c>
      <c r="O352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21" s="1" t="str">
        <f>TRIM(IF([first '# in desc]&lt;[pos kw in desc],MID([desc],[pos kw in desc]-6,6),FALSE))</f>
        <v>me 16</v>
      </c>
      <c r="Q3521" s="1">
        <f>IF(LEN([manuell])=0,IFERROR([kw fine in title]*1,IFERROR(SUMPRODUCT(COUNTIF(IsDigits,MID([kw in desc],ROW($A$1:$A$150),1)))=LEN([kw in desc]),#N/A)),[manuell])</f>
        <v>16</v>
      </c>
      <c r="R3521" s="1" t="e">
        <f>IF([pos kw in title]&gt;0,MID(J3521,#REF!,4),IF([first '# in title]&gt;0,MID([title],[first '# in title],3),IF([first '# in title]&gt;0,MID([desc],#REF!,3),VLOOKUP([productid],$G$2:$R$1386,8))))</f>
        <v>#REF!</v>
      </c>
      <c r="S3521" s="1" t="str">
        <f>IF([kw in desc]=[kw rough in title],[kw in desc]*1,IFERROR(LEFT([kw_dirty],3)*1,IFERROR(LEFT([kw_dirty],2)*1,"n.a.")))</f>
        <v>n.a.</v>
      </c>
      <c r="T3521" s="1"/>
      <c r="U3521" s="1">
        <f>VLOOKUP(Tabelle1[[#This Row],[productid]],Tabelle2[#All],2,FALSE)</f>
        <v>16</v>
      </c>
    </row>
    <row r="3522" spans="1:21">
      <c r="A3522" t="s">
        <v>4033</v>
      </c>
      <c r="B3522">
        <v>1839</v>
      </c>
      <c r="C3522">
        <v>223861</v>
      </c>
      <c r="D3522" t="s">
        <v>5850</v>
      </c>
      <c r="E3522" t="s">
        <v>4931</v>
      </c>
      <c r="F3522">
        <v>18406</v>
      </c>
      <c r="G3522">
        <v>3725833</v>
      </c>
      <c r="H3522">
        <f t="shared" si="54"/>
        <v>0</v>
      </c>
      <c r="I3522">
        <f t="array" ref="I3522">MIN(IFERROR(FIND(IstNumbers,A3522),""))</f>
        <v>8</v>
      </c>
      <c r="J3522" s="1" t="e">
        <f>IF([first '# in title]&lt;[pos kw in title],MID([title],[pos kw in title]-6,6),#N/A)</f>
        <v>#N/A</v>
      </c>
      <c r="K3522" s="1" t="e">
        <f>IFERROR(MID(SUBSTITUTE([kw rough in title],",","."),FIND("(",[kw rough in title])+1,20),SUBSTITUTE(IFERROR(MID([kw rough in title],FIND(" ",[kw rough in title])+1,20),[kw rough in title]),",","."))</f>
        <v>#N/A</v>
      </c>
      <c r="L3522" s="1">
        <f>IFERROR(FIND("kW",[desc]),0)</f>
        <v>0</v>
      </c>
      <c r="M3522">
        <f t="array" ref="M3522">MIN(IFERROR(FIND(IstNumbers,E3522),""))</f>
        <v>25</v>
      </c>
      <c r="N3522" s="1" t="b">
        <f>IF([first '# in desc]&lt;[pos kw in desc],MID([desc],[pos kw in desc]-7,7))</f>
        <v>0</v>
      </c>
      <c r="O35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22" s="1" t="str">
        <f>TRIM(IF([first '# in desc]&lt;[pos kw in desc],MID([desc],[pos kw in desc]-6,6),FALSE))</f>
        <v>FALSCH</v>
      </c>
      <c r="Q3522" s="1" t="b">
        <f>IF(LEN([manuell])=0,IFERROR([kw fine in title]*1,IFERROR(SUMPRODUCT(COUNTIF(IsDigits,MID([kw in desc],ROW($A$1:$A$150),1)))=LEN([kw in desc]),#N/A)),[manuell])</f>
        <v>0</v>
      </c>
      <c r="R3522" s="1" t="str">
        <f>IF([pos kw in title]&gt;0,MID(J3522,#REF!,4),IF([first '# in title]&gt;0,MID([title],[first '# in title],3),IF([first '# in title]&gt;0,MID([desc],#REF!,3),VLOOKUP([productid],$G$2:$R$1386,8))))</f>
        <v>24D</v>
      </c>
      <c r="S3522" s="1" t="e">
        <f>IF([kw in desc]=[kw rough in title],[kw in desc]*1,IFERROR(LEFT([kw_dirty],3)*1,IFERROR(LEFT([kw_dirty],2)*1,"n.a.")))</f>
        <v>#N/A</v>
      </c>
      <c r="T3522" s="1"/>
      <c r="U3522" s="1" t="e">
        <f>VLOOKUP(Tabelle1[[#This Row],[productid]],Tabelle2[#All],2,FALSE)</f>
        <v>#N/A</v>
      </c>
    </row>
    <row r="3523" spans="1:21" hidden="1">
      <c r="A3523" t="s">
        <v>1945</v>
      </c>
      <c r="B3523">
        <v>3490</v>
      </c>
      <c r="C3523">
        <v>289859</v>
      </c>
      <c r="D3523" t="s">
        <v>5851</v>
      </c>
      <c r="E3523" t="s">
        <v>5852</v>
      </c>
      <c r="F3523">
        <v>18406</v>
      </c>
      <c r="G3523">
        <v>1750863</v>
      </c>
      <c r="H3523">
        <f t="shared" si="54"/>
        <v>0</v>
      </c>
      <c r="I3523">
        <f t="array" ref="I3523">MIN(IFERROR(FIND(IstNumbers,A3523),""))</f>
        <v>13</v>
      </c>
      <c r="J3523" s="1" t="e">
        <f>IF([first '# in title]&lt;[pos kw in title],MID([title],[pos kw in title]-6,6),#N/A)</f>
        <v>#N/A</v>
      </c>
      <c r="K3523" s="1" t="e">
        <f>IFERROR(MID(SUBSTITUTE([kw rough in title],",","."),FIND("(",[kw rough in title])+1,20),SUBSTITUTE(IFERROR(MID([kw rough in title],FIND(" ",[kw rough in title])+1,20),[kw rough in title]),",","."))</f>
        <v>#N/A</v>
      </c>
      <c r="L3523" s="1">
        <f>IFERROR(FIND("kW",[desc]),0)</f>
        <v>70</v>
      </c>
      <c r="M3523">
        <f t="array" ref="M3523">MIN(IFERROR(FIND(IstNumbers,E3523),""))</f>
        <v>34</v>
      </c>
      <c r="N3523" s="1" t="str">
        <f>IF([first '# in desc]&lt;[pos kw in desc],MID([desc],[pos kw in desc]-7,7))</f>
        <v xml:space="preserve">­me 42 </v>
      </c>
      <c r="O35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23" s="1" t="str">
        <f>TRIM(IF([first '# in desc]&lt;[pos kw in desc],MID([desc],[pos kw in desc]-6,6),FALSE))</f>
        <v>me 42</v>
      </c>
      <c r="Q3523" s="1" t="b">
        <f>IF(LEN([manuell])=0,IFERROR([kw fine in title]*1,IFERROR(SUMPRODUCT(COUNTIF(IsDigits,MID([kw in desc],ROW($A$1:$A$150),1)))=LEN([kw in desc]),#N/A)),[manuell])</f>
        <v>0</v>
      </c>
      <c r="R3523" s="1" t="str">
        <f>IF([pos kw in title]&gt;0,MID(J3523,#REF!,4),IF([first '# in title]&gt;0,MID([title],[first '# in title],3),IF([first '# in title]&gt;0,MID([desc],#REF!,3),VLOOKUP([productid],$G$2:$R$1386,8))))</f>
        <v xml:space="preserve">42 </v>
      </c>
      <c r="S3523" s="1" t="e">
        <f>IF([kw in desc]=[kw rough in title],[kw in desc]*1,IFERROR(LEFT([kw_dirty],3)*1,IFERROR(LEFT([kw_dirty],2)*1,"n.a.")))</f>
        <v>#N/A</v>
      </c>
      <c r="T3523" s="1"/>
      <c r="U3523" s="1">
        <f>VLOOKUP(Tabelle1[[#This Row],[productid]],Tabelle2[#All],2,FALSE)</f>
        <v>42</v>
      </c>
    </row>
    <row r="3524" spans="1:21" hidden="1">
      <c r="A3524" t="s">
        <v>563</v>
      </c>
      <c r="B3524">
        <v>3555</v>
      </c>
      <c r="C3524">
        <v>289859</v>
      </c>
      <c r="D3524" t="s">
        <v>5853</v>
      </c>
      <c r="E3524" t="s">
        <v>5854</v>
      </c>
      <c r="F3524">
        <v>18406</v>
      </c>
      <c r="G3524">
        <v>3497887</v>
      </c>
      <c r="H3524">
        <f t="shared" ref="H3524:H3587" si="55">IFERROR(FIND("kW",A3524),0)</f>
        <v>55</v>
      </c>
      <c r="I3524">
        <f t="array" ref="I3524">MIN(IFERROR(FIND(IstNumbers,A3524),""))</f>
        <v>29</v>
      </c>
      <c r="J3524" s="1" t="str">
        <f>IF([first '# in title]&lt;[pos kw in title],MID([title],[pos kw in title]-6,6),#N/A)</f>
        <v xml:space="preserve">L (42 </v>
      </c>
      <c r="K352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24" s="1">
        <f>IFERROR(FIND("kW",[desc]),0)</f>
        <v>70</v>
      </c>
      <c r="M3524">
        <f t="array" ref="M3524">MIN(IFERROR(FIND(IstNumbers,E3524),""))</f>
        <v>34</v>
      </c>
      <c r="N3524" s="1" t="str">
        <f>IF([first '# in desc]&lt;[pos kw in desc],MID([desc],[pos kw in desc]-7,7))</f>
        <v xml:space="preserve">­me 42 </v>
      </c>
      <c r="O35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24" s="1" t="str">
        <f>TRIM(IF([first '# in desc]&lt;[pos kw in desc],MID([desc],[pos kw in desc]-6,6),FALSE))</f>
        <v>me 42</v>
      </c>
      <c r="Q3524" s="1">
        <f>IF(LEN([manuell])=0,IFERROR([kw fine in title]*1,IFERROR(SUMPRODUCT(COUNTIF(IsDigits,MID([kw in desc],ROW($A$1:$A$150),1)))=LEN([kw in desc]),#N/A)),[manuell])</f>
        <v>42</v>
      </c>
      <c r="R3524" s="1" t="e">
        <f>IF([pos kw in title]&gt;0,MID(J3524,#REF!,4),IF([first '# in title]&gt;0,MID([title],[first '# in title],3),IF([first '# in title]&gt;0,MID([desc],#REF!,3),VLOOKUP([productid],$G$2:$R$1386,8))))</f>
        <v>#REF!</v>
      </c>
      <c r="S3524" s="1" t="str">
        <f>IF([kw in desc]=[kw rough in title],[kw in desc]*1,IFERROR(LEFT([kw_dirty],3)*1,IFERROR(LEFT([kw_dirty],2)*1,"n.a.")))</f>
        <v>n.a.</v>
      </c>
      <c r="T3524" s="1"/>
      <c r="U3524" s="1">
        <f>VLOOKUP(Tabelle1[[#This Row],[productid]],Tabelle2[#All],2,FALSE)</f>
        <v>42</v>
      </c>
    </row>
    <row r="3525" spans="1:21">
      <c r="A3525" t="s">
        <v>4033</v>
      </c>
      <c r="B3525">
        <v>1839</v>
      </c>
      <c r="C3525">
        <v>223861</v>
      </c>
      <c r="D3525" t="s">
        <v>5855</v>
      </c>
      <c r="E3525" t="s">
        <v>4588</v>
      </c>
      <c r="F3525">
        <v>18406</v>
      </c>
      <c r="G3525">
        <v>3725833</v>
      </c>
      <c r="H3525">
        <f t="shared" si="55"/>
        <v>0</v>
      </c>
      <c r="I3525">
        <f t="array" ref="I3525">MIN(IFERROR(FIND(IstNumbers,A3525),""))</f>
        <v>8</v>
      </c>
      <c r="J3525" s="1" t="e">
        <f>IF([first '# in title]&lt;[pos kw in title],MID([title],[pos kw in title]-6,6),#N/A)</f>
        <v>#N/A</v>
      </c>
      <c r="K3525" s="1" t="e">
        <f>IFERROR(MID(SUBSTITUTE([kw rough in title],",","."),FIND("(",[kw rough in title])+1,20),SUBSTITUTE(IFERROR(MID([kw rough in title],FIND(" ",[kw rough in title])+1,20),[kw rough in title]),",","."))</f>
        <v>#N/A</v>
      </c>
      <c r="L3525" s="1">
        <f>IFERROR(FIND("kW",[desc]),0)</f>
        <v>0</v>
      </c>
      <c r="M3525">
        <f t="array" ref="M3525">MIN(IFERROR(FIND(IstNumbers,E3525),""))</f>
        <v>25</v>
      </c>
      <c r="N3525" s="1" t="b">
        <f>IF([first '# in desc]&lt;[pos kw in desc],MID([desc],[pos kw in desc]-7,7))</f>
        <v>0</v>
      </c>
      <c r="O35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25" s="1" t="str">
        <f>TRIM(IF([first '# in desc]&lt;[pos kw in desc],MID([desc],[pos kw in desc]-6,6),FALSE))</f>
        <v>FALSCH</v>
      </c>
      <c r="Q3525" s="1" t="b">
        <f>IF(LEN([manuell])=0,IFERROR([kw fine in title]*1,IFERROR(SUMPRODUCT(COUNTIF(IsDigits,MID([kw in desc],ROW($A$1:$A$150),1)))=LEN([kw in desc]),#N/A)),[manuell])</f>
        <v>0</v>
      </c>
      <c r="R3525" s="1" t="str">
        <f>IF([pos kw in title]&gt;0,MID(J3525,#REF!,4),IF([first '# in title]&gt;0,MID([title],[first '# in title],3),IF([first '# in title]&gt;0,MID([desc],#REF!,3),VLOOKUP([productid],$G$2:$R$1386,8))))</f>
        <v>24D</v>
      </c>
      <c r="S3525" s="1" t="e">
        <f>IF([kw in desc]=[kw rough in title],[kw in desc]*1,IFERROR(LEFT([kw_dirty],3)*1,IFERROR(LEFT([kw_dirty],2)*1,"n.a.")))</f>
        <v>#N/A</v>
      </c>
      <c r="T3525" s="1"/>
      <c r="U3525" s="1" t="e">
        <f>VLOOKUP(Tabelle1[[#This Row],[productid]],Tabelle2[#All],2,FALSE)</f>
        <v>#N/A</v>
      </c>
    </row>
    <row r="3526" spans="1:21" hidden="1">
      <c r="A3526" t="s">
        <v>1945</v>
      </c>
      <c r="B3526">
        <v>3495</v>
      </c>
      <c r="C3526">
        <v>289859</v>
      </c>
      <c r="D3526" t="s">
        <v>5856</v>
      </c>
      <c r="E3526" t="s">
        <v>5857</v>
      </c>
      <c r="F3526">
        <v>18406</v>
      </c>
      <c r="G3526">
        <v>1750863</v>
      </c>
      <c r="H3526">
        <f t="shared" si="55"/>
        <v>0</v>
      </c>
      <c r="I3526">
        <f t="array" ref="I3526">MIN(IFERROR(FIND(IstNumbers,A3526),""))</f>
        <v>13</v>
      </c>
      <c r="J3526" s="1" t="e">
        <f>IF([first '# in title]&lt;[pos kw in title],MID([title],[pos kw in title]-6,6),#N/A)</f>
        <v>#N/A</v>
      </c>
      <c r="K3526" s="1" t="e">
        <f>IFERROR(MID(SUBSTITUTE([kw rough in title],",","."),FIND("(",[kw rough in title])+1,20),SUBSTITUTE(IFERROR(MID([kw rough in title],FIND(" ",[kw rough in title])+1,20),[kw rough in title]),",","."))</f>
        <v>#N/A</v>
      </c>
      <c r="L3526" s="1">
        <f>IFERROR(FIND("kW",[desc]),0)</f>
        <v>70</v>
      </c>
      <c r="M3526">
        <f t="array" ref="M3526">MIN(IFERROR(FIND(IstNumbers,E3526),""))</f>
        <v>34</v>
      </c>
      <c r="N3526" s="1" t="str">
        <f>IF([first '# in desc]&lt;[pos kw in desc],MID([desc],[pos kw in desc]-7,7))</f>
        <v xml:space="preserve">­me 42 </v>
      </c>
      <c r="O35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26" s="1" t="str">
        <f>TRIM(IF([first '# in desc]&lt;[pos kw in desc],MID([desc],[pos kw in desc]-6,6),FALSE))</f>
        <v>me 42</v>
      </c>
      <c r="Q3526" s="1" t="b">
        <f>IF(LEN([manuell])=0,IFERROR([kw fine in title]*1,IFERROR(SUMPRODUCT(COUNTIF(IsDigits,MID([kw in desc],ROW($A$1:$A$150),1)))=LEN([kw in desc]),#N/A)),[manuell])</f>
        <v>0</v>
      </c>
      <c r="R3526" s="1" t="str">
        <f>IF([pos kw in title]&gt;0,MID(J3526,#REF!,4),IF([first '# in title]&gt;0,MID([title],[first '# in title],3),IF([first '# in title]&gt;0,MID([desc],#REF!,3),VLOOKUP([productid],$G$2:$R$1386,8))))</f>
        <v xml:space="preserve">42 </v>
      </c>
      <c r="S3526" s="1" t="e">
        <f>IF([kw in desc]=[kw rough in title],[kw in desc]*1,IFERROR(LEFT([kw_dirty],3)*1,IFERROR(LEFT([kw_dirty],2)*1,"n.a.")))</f>
        <v>#N/A</v>
      </c>
      <c r="T3526" s="1"/>
      <c r="U3526" s="1">
        <f>VLOOKUP(Tabelle1[[#This Row],[productid]],Tabelle2[#All],2,FALSE)</f>
        <v>42</v>
      </c>
    </row>
    <row r="3527" spans="1:21" hidden="1">
      <c r="A3527" t="s">
        <v>563</v>
      </c>
      <c r="B3527">
        <v>3555</v>
      </c>
      <c r="C3527">
        <v>289859</v>
      </c>
      <c r="D3527" t="s">
        <v>5858</v>
      </c>
      <c r="E3527" t="s">
        <v>5859</v>
      </c>
      <c r="F3527">
        <v>18406</v>
      </c>
      <c r="G3527">
        <v>3497887</v>
      </c>
      <c r="H3527">
        <f t="shared" si="55"/>
        <v>55</v>
      </c>
      <c r="I3527">
        <f t="array" ref="I3527">MIN(IFERROR(FIND(IstNumbers,A3527),""))</f>
        <v>29</v>
      </c>
      <c r="J3527" s="1" t="str">
        <f>IF([first '# in title]&lt;[pos kw in title],MID([title],[pos kw in title]-6,6),#N/A)</f>
        <v xml:space="preserve">L (42 </v>
      </c>
      <c r="K352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27" s="1">
        <f>IFERROR(FIND("kW",[desc]),0)</f>
        <v>70</v>
      </c>
      <c r="M3527">
        <f t="array" ref="M3527">MIN(IFERROR(FIND(IstNumbers,E3527),""))</f>
        <v>34</v>
      </c>
      <c r="N3527" s="1" t="str">
        <f>IF([first '# in desc]&lt;[pos kw in desc],MID([desc],[pos kw in desc]-7,7))</f>
        <v xml:space="preserve">­me 42 </v>
      </c>
      <c r="O35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27" s="1" t="str">
        <f>TRIM(IF([first '# in desc]&lt;[pos kw in desc],MID([desc],[pos kw in desc]-6,6),FALSE))</f>
        <v>me 42</v>
      </c>
      <c r="Q3527" s="1">
        <f>IF(LEN([manuell])=0,IFERROR([kw fine in title]*1,IFERROR(SUMPRODUCT(COUNTIF(IsDigits,MID([kw in desc],ROW($A$1:$A$150),1)))=LEN([kw in desc]),#N/A)),[manuell])</f>
        <v>42</v>
      </c>
      <c r="R3527" s="1" t="e">
        <f>IF([pos kw in title]&gt;0,MID(J3527,#REF!,4),IF([first '# in title]&gt;0,MID([title],[first '# in title],3),IF([first '# in title]&gt;0,MID([desc],#REF!,3),VLOOKUP([productid],$G$2:$R$1386,8))))</f>
        <v>#REF!</v>
      </c>
      <c r="S3527" s="1" t="str">
        <f>IF([kw in desc]=[kw rough in title],[kw in desc]*1,IFERROR(LEFT([kw_dirty],3)*1,IFERROR(LEFT([kw_dirty],2)*1,"n.a.")))</f>
        <v>n.a.</v>
      </c>
      <c r="T3527" s="1"/>
      <c r="U3527" s="1">
        <f>VLOOKUP(Tabelle1[[#This Row],[productid]],Tabelle2[#All],2,FALSE)</f>
        <v>42</v>
      </c>
    </row>
    <row r="3528" spans="1:21">
      <c r="A3528" t="s">
        <v>4033</v>
      </c>
      <c r="B3528">
        <v>1839</v>
      </c>
      <c r="C3528">
        <v>223861</v>
      </c>
      <c r="D3528" t="s">
        <v>5860</v>
      </c>
      <c r="E3528" t="s">
        <v>4931</v>
      </c>
      <c r="F3528">
        <v>18406</v>
      </c>
      <c r="G3528">
        <v>3725833</v>
      </c>
      <c r="H3528">
        <f t="shared" si="55"/>
        <v>0</v>
      </c>
      <c r="I3528">
        <f t="array" ref="I3528">MIN(IFERROR(FIND(IstNumbers,A3528),""))</f>
        <v>8</v>
      </c>
      <c r="J3528" s="1" t="e">
        <f>IF([first '# in title]&lt;[pos kw in title],MID([title],[pos kw in title]-6,6),#N/A)</f>
        <v>#N/A</v>
      </c>
      <c r="K3528" s="1" t="e">
        <f>IFERROR(MID(SUBSTITUTE([kw rough in title],",","."),FIND("(",[kw rough in title])+1,20),SUBSTITUTE(IFERROR(MID([kw rough in title],FIND(" ",[kw rough in title])+1,20),[kw rough in title]),",","."))</f>
        <v>#N/A</v>
      </c>
      <c r="L3528" s="1">
        <f>IFERROR(FIND("kW",[desc]),0)</f>
        <v>0</v>
      </c>
      <c r="M3528">
        <f t="array" ref="M3528">MIN(IFERROR(FIND(IstNumbers,E3528),""))</f>
        <v>25</v>
      </c>
      <c r="N3528" s="1" t="b">
        <f>IF([first '# in desc]&lt;[pos kw in desc],MID([desc],[pos kw in desc]-7,7))</f>
        <v>0</v>
      </c>
      <c r="O35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28" s="1" t="str">
        <f>TRIM(IF([first '# in desc]&lt;[pos kw in desc],MID([desc],[pos kw in desc]-6,6),FALSE))</f>
        <v>FALSCH</v>
      </c>
      <c r="Q3528" s="1" t="b">
        <f>IF(LEN([manuell])=0,IFERROR([kw fine in title]*1,IFERROR(SUMPRODUCT(COUNTIF(IsDigits,MID([kw in desc],ROW($A$1:$A$150),1)))=LEN([kw in desc]),#N/A)),[manuell])</f>
        <v>0</v>
      </c>
      <c r="R3528" s="1" t="str">
        <f>IF([pos kw in title]&gt;0,MID(J3528,#REF!,4),IF([first '# in title]&gt;0,MID([title],[first '# in title],3),IF([first '# in title]&gt;0,MID([desc],#REF!,3),VLOOKUP([productid],$G$2:$R$1386,8))))</f>
        <v>24D</v>
      </c>
      <c r="S3528" s="1" t="e">
        <f>IF([kw in desc]=[kw rough in title],[kw in desc]*1,IFERROR(LEFT([kw_dirty],3)*1,IFERROR(LEFT([kw_dirty],2)*1,"n.a.")))</f>
        <v>#N/A</v>
      </c>
      <c r="T3528" s="1"/>
      <c r="U3528" s="1" t="e">
        <f>VLOOKUP(Tabelle1[[#This Row],[productid]],Tabelle2[#All],2,FALSE)</f>
        <v>#N/A</v>
      </c>
    </row>
    <row r="3529" spans="1:21" hidden="1">
      <c r="A3529" t="s">
        <v>1945</v>
      </c>
      <c r="B3529">
        <v>3495</v>
      </c>
      <c r="C3529">
        <v>289859</v>
      </c>
      <c r="D3529" t="s">
        <v>5861</v>
      </c>
      <c r="E3529" t="s">
        <v>5862</v>
      </c>
      <c r="F3529">
        <v>18406</v>
      </c>
      <c r="G3529">
        <v>1750863</v>
      </c>
      <c r="H3529">
        <f t="shared" si="55"/>
        <v>0</v>
      </c>
      <c r="I3529">
        <f t="array" ref="I3529">MIN(IFERROR(FIND(IstNumbers,A3529),""))</f>
        <v>13</v>
      </c>
      <c r="J3529" s="1" t="e">
        <f>IF([first '# in title]&lt;[pos kw in title],MID([title],[pos kw in title]-6,6),#N/A)</f>
        <v>#N/A</v>
      </c>
      <c r="K3529" s="1" t="e">
        <f>IFERROR(MID(SUBSTITUTE([kw rough in title],",","."),FIND("(",[kw rough in title])+1,20),SUBSTITUTE(IFERROR(MID([kw rough in title],FIND(" ",[kw rough in title])+1,20),[kw rough in title]),",","."))</f>
        <v>#N/A</v>
      </c>
      <c r="L3529" s="1">
        <f>IFERROR(FIND("kW",[desc]),0)</f>
        <v>70</v>
      </c>
      <c r="M3529">
        <f t="array" ref="M3529">MIN(IFERROR(FIND(IstNumbers,E3529),""))</f>
        <v>34</v>
      </c>
      <c r="N3529" s="1" t="str">
        <f>IF([first '# in desc]&lt;[pos kw in desc],MID([desc],[pos kw in desc]-7,7))</f>
        <v xml:space="preserve">­me 42 </v>
      </c>
      <c r="O35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29" s="1" t="str">
        <f>TRIM(IF([first '# in desc]&lt;[pos kw in desc],MID([desc],[pos kw in desc]-6,6),FALSE))</f>
        <v>me 42</v>
      </c>
      <c r="Q3529" s="1" t="b">
        <f>IF(LEN([manuell])=0,IFERROR([kw fine in title]*1,IFERROR(SUMPRODUCT(COUNTIF(IsDigits,MID([kw in desc],ROW($A$1:$A$150),1)))=LEN([kw in desc]),#N/A)),[manuell])</f>
        <v>0</v>
      </c>
      <c r="R3529" s="1" t="str">
        <f>IF([pos kw in title]&gt;0,MID(J3529,#REF!,4),IF([first '# in title]&gt;0,MID([title],[first '# in title],3),IF([first '# in title]&gt;0,MID([desc],#REF!,3),VLOOKUP([productid],$G$2:$R$1386,8))))</f>
        <v xml:space="preserve">42 </v>
      </c>
      <c r="S3529" s="1" t="e">
        <f>IF([kw in desc]=[kw rough in title],[kw in desc]*1,IFERROR(LEFT([kw_dirty],3)*1,IFERROR(LEFT([kw_dirty],2)*1,"n.a.")))</f>
        <v>#N/A</v>
      </c>
      <c r="T3529" s="1"/>
      <c r="U3529" s="1">
        <f>VLOOKUP(Tabelle1[[#This Row],[productid]],Tabelle2[#All],2,FALSE)</f>
        <v>42</v>
      </c>
    </row>
    <row r="3530" spans="1:21" hidden="1">
      <c r="A3530" t="s">
        <v>563</v>
      </c>
      <c r="B3530">
        <v>3560</v>
      </c>
      <c r="C3530">
        <v>289859</v>
      </c>
      <c r="D3530" t="s">
        <v>5863</v>
      </c>
      <c r="E3530" t="s">
        <v>5864</v>
      </c>
      <c r="F3530">
        <v>18406</v>
      </c>
      <c r="G3530">
        <v>3497887</v>
      </c>
      <c r="H3530">
        <f t="shared" si="55"/>
        <v>55</v>
      </c>
      <c r="I3530">
        <f t="array" ref="I3530">MIN(IFERROR(FIND(IstNumbers,A3530),""))</f>
        <v>29</v>
      </c>
      <c r="J3530" s="1" t="str">
        <f>IF([first '# in title]&lt;[pos kw in title],MID([title],[pos kw in title]-6,6),#N/A)</f>
        <v xml:space="preserve">L (42 </v>
      </c>
      <c r="K353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30" s="1">
        <f>IFERROR(FIND("kW",[desc]),0)</f>
        <v>70</v>
      </c>
      <c r="M3530">
        <f t="array" ref="M3530">MIN(IFERROR(FIND(IstNumbers,E3530),""))</f>
        <v>34</v>
      </c>
      <c r="N3530" s="1" t="str">
        <f>IF([first '# in desc]&lt;[pos kw in desc],MID([desc],[pos kw in desc]-7,7))</f>
        <v xml:space="preserve">­me 42 </v>
      </c>
      <c r="O35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30" s="1" t="str">
        <f>TRIM(IF([first '# in desc]&lt;[pos kw in desc],MID([desc],[pos kw in desc]-6,6),FALSE))</f>
        <v>me 42</v>
      </c>
      <c r="Q3530" s="1">
        <f>IF(LEN([manuell])=0,IFERROR([kw fine in title]*1,IFERROR(SUMPRODUCT(COUNTIF(IsDigits,MID([kw in desc],ROW($A$1:$A$150),1)))=LEN([kw in desc]),#N/A)),[manuell])</f>
        <v>42</v>
      </c>
      <c r="R3530" s="1" t="e">
        <f>IF([pos kw in title]&gt;0,MID(J3530,#REF!,4),IF([first '# in title]&gt;0,MID([title],[first '# in title],3),IF([first '# in title]&gt;0,MID([desc],#REF!,3),VLOOKUP([productid],$G$2:$R$1386,8))))</f>
        <v>#REF!</v>
      </c>
      <c r="S3530" s="1" t="str">
        <f>IF([kw in desc]=[kw rough in title],[kw in desc]*1,IFERROR(LEFT([kw_dirty],3)*1,IFERROR(LEFT([kw_dirty],2)*1,"n.a.")))</f>
        <v>n.a.</v>
      </c>
      <c r="T3530" s="1"/>
      <c r="U3530" s="1">
        <f>VLOOKUP(Tabelle1[[#This Row],[productid]],Tabelle2[#All],2,FALSE)</f>
        <v>42</v>
      </c>
    </row>
    <row r="3531" spans="1:21">
      <c r="A3531" t="s">
        <v>4033</v>
      </c>
      <c r="B3531">
        <v>1839</v>
      </c>
      <c r="C3531">
        <v>223861</v>
      </c>
      <c r="D3531" t="s">
        <v>5865</v>
      </c>
      <c r="E3531" t="s">
        <v>4588</v>
      </c>
      <c r="F3531">
        <v>18406</v>
      </c>
      <c r="G3531">
        <v>3725833</v>
      </c>
      <c r="H3531">
        <f t="shared" si="55"/>
        <v>0</v>
      </c>
      <c r="I3531">
        <f t="array" ref="I3531">MIN(IFERROR(FIND(IstNumbers,A3531),""))</f>
        <v>8</v>
      </c>
      <c r="J3531" s="1" t="e">
        <f>IF([first '# in title]&lt;[pos kw in title],MID([title],[pos kw in title]-6,6),#N/A)</f>
        <v>#N/A</v>
      </c>
      <c r="K3531" s="1" t="e">
        <f>IFERROR(MID(SUBSTITUTE([kw rough in title],",","."),FIND("(",[kw rough in title])+1,20),SUBSTITUTE(IFERROR(MID([kw rough in title],FIND(" ",[kw rough in title])+1,20),[kw rough in title]),",","."))</f>
        <v>#N/A</v>
      </c>
      <c r="L3531" s="1">
        <f>IFERROR(FIND("kW",[desc]),0)</f>
        <v>0</v>
      </c>
      <c r="M3531">
        <f t="array" ref="M3531">MIN(IFERROR(FIND(IstNumbers,E3531),""))</f>
        <v>25</v>
      </c>
      <c r="N3531" s="1" t="b">
        <f>IF([first '# in desc]&lt;[pos kw in desc],MID([desc],[pos kw in desc]-7,7))</f>
        <v>0</v>
      </c>
      <c r="O35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31" s="1" t="str">
        <f>TRIM(IF([first '# in desc]&lt;[pos kw in desc],MID([desc],[pos kw in desc]-6,6),FALSE))</f>
        <v>FALSCH</v>
      </c>
      <c r="Q3531" s="1" t="b">
        <f>IF(LEN([manuell])=0,IFERROR([kw fine in title]*1,IFERROR(SUMPRODUCT(COUNTIF(IsDigits,MID([kw in desc],ROW($A$1:$A$150),1)))=LEN([kw in desc]),#N/A)),[manuell])</f>
        <v>0</v>
      </c>
      <c r="R3531" s="1" t="str">
        <f>IF([pos kw in title]&gt;0,MID(J3531,#REF!,4),IF([first '# in title]&gt;0,MID([title],[first '# in title],3),IF([first '# in title]&gt;0,MID([desc],#REF!,3),VLOOKUP([productid],$G$2:$R$1386,8))))</f>
        <v>24D</v>
      </c>
      <c r="S3531" s="1" t="e">
        <f>IF([kw in desc]=[kw rough in title],[kw in desc]*1,IFERROR(LEFT([kw_dirty],3)*1,IFERROR(LEFT([kw_dirty],2)*1,"n.a.")))</f>
        <v>#N/A</v>
      </c>
      <c r="T3531" s="1"/>
      <c r="U3531" s="1" t="e">
        <f>VLOOKUP(Tabelle1[[#This Row],[productid]],Tabelle2[#All],2,FALSE)</f>
        <v>#N/A</v>
      </c>
    </row>
    <row r="3532" spans="1:21" hidden="1">
      <c r="A3532" t="s">
        <v>1945</v>
      </c>
      <c r="B3532">
        <v>3495</v>
      </c>
      <c r="C3532">
        <v>289859</v>
      </c>
      <c r="D3532" t="s">
        <v>5866</v>
      </c>
      <c r="E3532" t="s">
        <v>5406</v>
      </c>
      <c r="F3532">
        <v>18406</v>
      </c>
      <c r="G3532">
        <v>1750863</v>
      </c>
      <c r="H3532">
        <f t="shared" si="55"/>
        <v>0</v>
      </c>
      <c r="I3532">
        <f t="array" ref="I3532">MIN(IFERROR(FIND(IstNumbers,A3532),""))</f>
        <v>13</v>
      </c>
      <c r="J3532" s="1" t="e">
        <f>IF([first '# in title]&lt;[pos kw in title],MID([title],[pos kw in title]-6,6),#N/A)</f>
        <v>#N/A</v>
      </c>
      <c r="K3532" s="1" t="e">
        <f>IFERROR(MID(SUBSTITUTE([kw rough in title],",","."),FIND("(",[kw rough in title])+1,20),SUBSTITUTE(IFERROR(MID([kw rough in title],FIND(" ",[kw rough in title])+1,20),[kw rough in title]),",","."))</f>
        <v>#N/A</v>
      </c>
      <c r="L3532" s="1">
        <f>IFERROR(FIND("kW",[desc]),0)</f>
        <v>70</v>
      </c>
      <c r="M3532">
        <f t="array" ref="M3532">MIN(IFERROR(FIND(IstNumbers,E3532),""))</f>
        <v>34</v>
      </c>
      <c r="N3532" s="1" t="str">
        <f>IF([first '# in desc]&lt;[pos kw in desc],MID([desc],[pos kw in desc]-7,7))</f>
        <v xml:space="preserve">­me 42 </v>
      </c>
      <c r="O35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32" s="1" t="str">
        <f>TRIM(IF([first '# in desc]&lt;[pos kw in desc],MID([desc],[pos kw in desc]-6,6),FALSE))</f>
        <v>me 42</v>
      </c>
      <c r="Q3532" s="1" t="b">
        <f>IF(LEN([manuell])=0,IFERROR([kw fine in title]*1,IFERROR(SUMPRODUCT(COUNTIF(IsDigits,MID([kw in desc],ROW($A$1:$A$150),1)))=LEN([kw in desc]),#N/A)),[manuell])</f>
        <v>0</v>
      </c>
      <c r="R3532" s="1" t="str">
        <f>IF([pos kw in title]&gt;0,MID(J3532,#REF!,4),IF([first '# in title]&gt;0,MID([title],[first '# in title],3),IF([first '# in title]&gt;0,MID([desc],#REF!,3),VLOOKUP([productid],$G$2:$R$1386,8))))</f>
        <v xml:space="preserve">42 </v>
      </c>
      <c r="S3532" s="1" t="e">
        <f>IF([kw in desc]=[kw rough in title],[kw in desc]*1,IFERROR(LEFT([kw_dirty],3)*1,IFERROR(LEFT([kw_dirty],2)*1,"n.a.")))</f>
        <v>#N/A</v>
      </c>
      <c r="T3532" s="1"/>
      <c r="U3532" s="1">
        <f>VLOOKUP(Tabelle1[[#This Row],[productid]],Tabelle2[#All],2,FALSE)</f>
        <v>42</v>
      </c>
    </row>
    <row r="3533" spans="1:21" hidden="1">
      <c r="A3533" t="s">
        <v>563</v>
      </c>
      <c r="B3533">
        <v>3560</v>
      </c>
      <c r="C3533">
        <v>289859</v>
      </c>
      <c r="D3533" t="s">
        <v>5867</v>
      </c>
      <c r="E3533" t="s">
        <v>5525</v>
      </c>
      <c r="F3533">
        <v>18406</v>
      </c>
      <c r="G3533">
        <v>3497887</v>
      </c>
      <c r="H3533">
        <f t="shared" si="55"/>
        <v>55</v>
      </c>
      <c r="I3533">
        <f t="array" ref="I3533">MIN(IFERROR(FIND(IstNumbers,A3533),""))</f>
        <v>29</v>
      </c>
      <c r="J3533" s="1" t="str">
        <f>IF([first '# in title]&lt;[pos kw in title],MID([title],[pos kw in title]-6,6),#N/A)</f>
        <v xml:space="preserve">L (42 </v>
      </c>
      <c r="K353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33" s="1">
        <f>IFERROR(FIND("kW",[desc]),0)</f>
        <v>70</v>
      </c>
      <c r="M3533">
        <f t="array" ref="M3533">MIN(IFERROR(FIND(IstNumbers,E3533),""))</f>
        <v>34</v>
      </c>
      <c r="N3533" s="1" t="str">
        <f>IF([first '# in desc]&lt;[pos kw in desc],MID([desc],[pos kw in desc]-7,7))</f>
        <v xml:space="preserve">­me 42 </v>
      </c>
      <c r="O35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33" s="1" t="str">
        <f>TRIM(IF([first '# in desc]&lt;[pos kw in desc],MID([desc],[pos kw in desc]-6,6),FALSE))</f>
        <v>me 42</v>
      </c>
      <c r="Q3533" s="1">
        <f>IF(LEN([manuell])=0,IFERROR([kw fine in title]*1,IFERROR(SUMPRODUCT(COUNTIF(IsDigits,MID([kw in desc],ROW($A$1:$A$150),1)))=LEN([kw in desc]),#N/A)),[manuell])</f>
        <v>42</v>
      </c>
      <c r="R3533" s="1" t="e">
        <f>IF([pos kw in title]&gt;0,MID(J3533,#REF!,4),IF([first '# in title]&gt;0,MID([title],[first '# in title],3),IF([first '# in title]&gt;0,MID([desc],#REF!,3),VLOOKUP([productid],$G$2:$R$1386,8))))</f>
        <v>#REF!</v>
      </c>
      <c r="S3533" s="1" t="str">
        <f>IF([kw in desc]=[kw rough in title],[kw in desc]*1,IFERROR(LEFT([kw_dirty],3)*1,IFERROR(LEFT([kw_dirty],2)*1,"n.a.")))</f>
        <v>n.a.</v>
      </c>
      <c r="T3533" s="1"/>
      <c r="U3533" s="1">
        <f>VLOOKUP(Tabelle1[[#This Row],[productid]],Tabelle2[#All],2,FALSE)</f>
        <v>42</v>
      </c>
    </row>
    <row r="3534" spans="1:21">
      <c r="A3534" t="s">
        <v>4033</v>
      </c>
      <c r="B3534">
        <v>1840</v>
      </c>
      <c r="C3534">
        <v>223861</v>
      </c>
      <c r="D3534" t="s">
        <v>5868</v>
      </c>
      <c r="E3534" t="s">
        <v>4918</v>
      </c>
      <c r="F3534">
        <v>18406</v>
      </c>
      <c r="G3534">
        <v>3725833</v>
      </c>
      <c r="H3534">
        <f t="shared" si="55"/>
        <v>0</v>
      </c>
      <c r="I3534">
        <f t="array" ref="I3534">MIN(IFERROR(FIND(IstNumbers,A3534),""))</f>
        <v>8</v>
      </c>
      <c r="J3534" s="1" t="e">
        <f>IF([first '# in title]&lt;[pos kw in title],MID([title],[pos kw in title]-6,6),#N/A)</f>
        <v>#N/A</v>
      </c>
      <c r="K3534" s="1" t="e">
        <f>IFERROR(MID(SUBSTITUTE([kw rough in title],",","."),FIND("(",[kw rough in title])+1,20),SUBSTITUTE(IFERROR(MID([kw rough in title],FIND(" ",[kw rough in title])+1,20),[kw rough in title]),",","."))</f>
        <v>#N/A</v>
      </c>
      <c r="L3534" s="1">
        <f>IFERROR(FIND("kW",[desc]),0)</f>
        <v>0</v>
      </c>
      <c r="M3534">
        <f t="array" ref="M3534">MIN(IFERROR(FIND(IstNumbers,E3534),""))</f>
        <v>25</v>
      </c>
      <c r="N3534" s="1" t="b">
        <f>IF([first '# in desc]&lt;[pos kw in desc],MID([desc],[pos kw in desc]-7,7))</f>
        <v>0</v>
      </c>
      <c r="O35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34" s="1" t="str">
        <f>TRIM(IF([first '# in desc]&lt;[pos kw in desc],MID([desc],[pos kw in desc]-6,6),FALSE))</f>
        <v>FALSCH</v>
      </c>
      <c r="Q3534" s="1" t="b">
        <f>IF(LEN([manuell])=0,IFERROR([kw fine in title]*1,IFERROR(SUMPRODUCT(COUNTIF(IsDigits,MID([kw in desc],ROW($A$1:$A$150),1)))=LEN([kw in desc]),#N/A)),[manuell])</f>
        <v>0</v>
      </c>
      <c r="R3534" s="1" t="str">
        <f>IF([pos kw in title]&gt;0,MID(J3534,#REF!,4),IF([first '# in title]&gt;0,MID([title],[first '# in title],3),IF([first '# in title]&gt;0,MID([desc],#REF!,3),VLOOKUP([productid],$G$2:$R$1386,8))))</f>
        <v>24D</v>
      </c>
      <c r="S3534" s="1" t="e">
        <f>IF([kw in desc]=[kw rough in title],[kw in desc]*1,IFERROR(LEFT([kw_dirty],3)*1,IFERROR(LEFT([kw_dirty],2)*1,"n.a.")))</f>
        <v>#N/A</v>
      </c>
      <c r="T3534" s="1"/>
      <c r="U3534" s="1" t="e">
        <f>VLOOKUP(Tabelle1[[#This Row],[productid]],Tabelle2[#All],2,FALSE)</f>
        <v>#N/A</v>
      </c>
    </row>
    <row r="3535" spans="1:21" hidden="1">
      <c r="A3535" t="s">
        <v>1945</v>
      </c>
      <c r="B3535">
        <v>3495</v>
      </c>
      <c r="C3535">
        <v>289859</v>
      </c>
      <c r="D3535" t="s">
        <v>5869</v>
      </c>
      <c r="E3535" t="s">
        <v>5411</v>
      </c>
      <c r="F3535">
        <v>18406</v>
      </c>
      <c r="G3535">
        <v>1750863</v>
      </c>
      <c r="H3535">
        <f t="shared" si="55"/>
        <v>0</v>
      </c>
      <c r="I3535">
        <f t="array" ref="I3535">MIN(IFERROR(FIND(IstNumbers,A3535),""))</f>
        <v>13</v>
      </c>
      <c r="J3535" s="1" t="e">
        <f>IF([first '# in title]&lt;[pos kw in title],MID([title],[pos kw in title]-6,6),#N/A)</f>
        <v>#N/A</v>
      </c>
      <c r="K3535" s="1" t="e">
        <f>IFERROR(MID(SUBSTITUTE([kw rough in title],",","."),FIND("(",[kw rough in title])+1,20),SUBSTITUTE(IFERROR(MID([kw rough in title],FIND(" ",[kw rough in title])+1,20),[kw rough in title]),",","."))</f>
        <v>#N/A</v>
      </c>
      <c r="L3535" s="1">
        <f>IFERROR(FIND("kW",[desc]),0)</f>
        <v>70</v>
      </c>
      <c r="M3535">
        <f t="array" ref="M3535">MIN(IFERROR(FIND(IstNumbers,E3535),""))</f>
        <v>34</v>
      </c>
      <c r="N3535" s="1" t="str">
        <f>IF([first '# in desc]&lt;[pos kw in desc],MID([desc],[pos kw in desc]-7,7))</f>
        <v xml:space="preserve">­me 42 </v>
      </c>
      <c r="O35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35" s="1" t="str">
        <f>TRIM(IF([first '# in desc]&lt;[pos kw in desc],MID([desc],[pos kw in desc]-6,6),FALSE))</f>
        <v>me 42</v>
      </c>
      <c r="Q3535" s="1" t="b">
        <f>IF(LEN([manuell])=0,IFERROR([kw fine in title]*1,IFERROR(SUMPRODUCT(COUNTIF(IsDigits,MID([kw in desc],ROW($A$1:$A$150),1)))=LEN([kw in desc]),#N/A)),[manuell])</f>
        <v>0</v>
      </c>
      <c r="R3535" s="1" t="str">
        <f>IF([pos kw in title]&gt;0,MID(J3535,#REF!,4),IF([first '# in title]&gt;0,MID([title],[first '# in title],3),IF([first '# in title]&gt;0,MID([desc],#REF!,3),VLOOKUP([productid],$G$2:$R$1386,8))))</f>
        <v xml:space="preserve">42 </v>
      </c>
      <c r="S3535" s="1" t="e">
        <f>IF([kw in desc]=[kw rough in title],[kw in desc]*1,IFERROR(LEFT([kw_dirty],3)*1,IFERROR(LEFT([kw_dirty],2)*1,"n.a.")))</f>
        <v>#N/A</v>
      </c>
      <c r="T3535" s="1"/>
      <c r="U3535" s="1">
        <f>VLOOKUP(Tabelle1[[#This Row],[productid]],Tabelle2[#All],2,FALSE)</f>
        <v>42</v>
      </c>
    </row>
    <row r="3536" spans="1:21" hidden="1">
      <c r="A3536" t="s">
        <v>563</v>
      </c>
      <c r="B3536">
        <v>3560</v>
      </c>
      <c r="C3536">
        <v>289859</v>
      </c>
      <c r="D3536" t="s">
        <v>5870</v>
      </c>
      <c r="E3536" t="s">
        <v>5871</v>
      </c>
      <c r="F3536">
        <v>18406</v>
      </c>
      <c r="G3536">
        <v>3497887</v>
      </c>
      <c r="H3536">
        <f t="shared" si="55"/>
        <v>55</v>
      </c>
      <c r="I3536">
        <f t="array" ref="I3536">MIN(IFERROR(FIND(IstNumbers,A3536),""))</f>
        <v>29</v>
      </c>
      <c r="J3536" s="1" t="str">
        <f>IF([first '# in title]&lt;[pos kw in title],MID([title],[pos kw in title]-6,6),#N/A)</f>
        <v xml:space="preserve">L (42 </v>
      </c>
      <c r="K353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36" s="1">
        <f>IFERROR(FIND("kW",[desc]),0)</f>
        <v>70</v>
      </c>
      <c r="M3536">
        <f t="array" ref="M3536">MIN(IFERROR(FIND(IstNumbers,E3536),""))</f>
        <v>34</v>
      </c>
      <c r="N3536" s="1" t="str">
        <f>IF([first '# in desc]&lt;[pos kw in desc],MID([desc],[pos kw in desc]-7,7))</f>
        <v xml:space="preserve">­me 42 </v>
      </c>
      <c r="O35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36" s="1" t="str">
        <f>TRIM(IF([first '# in desc]&lt;[pos kw in desc],MID([desc],[pos kw in desc]-6,6),FALSE))</f>
        <v>me 42</v>
      </c>
      <c r="Q3536" s="1">
        <f>IF(LEN([manuell])=0,IFERROR([kw fine in title]*1,IFERROR(SUMPRODUCT(COUNTIF(IsDigits,MID([kw in desc],ROW($A$1:$A$150),1)))=LEN([kw in desc]),#N/A)),[manuell])</f>
        <v>42</v>
      </c>
      <c r="R3536" s="1" t="e">
        <f>IF([pos kw in title]&gt;0,MID(J3536,#REF!,4),IF([first '# in title]&gt;0,MID([title],[first '# in title],3),IF([first '# in title]&gt;0,MID([desc],#REF!,3),VLOOKUP([productid],$G$2:$R$1386,8))))</f>
        <v>#REF!</v>
      </c>
      <c r="S3536" s="1" t="str">
        <f>IF([kw in desc]=[kw rough in title],[kw in desc]*1,IFERROR(LEFT([kw_dirty],3)*1,IFERROR(LEFT([kw_dirty],2)*1,"n.a.")))</f>
        <v>n.a.</v>
      </c>
      <c r="T3536" s="1"/>
      <c r="U3536" s="1">
        <f>VLOOKUP(Tabelle1[[#This Row],[productid]],Tabelle2[#All],2,FALSE)</f>
        <v>42</v>
      </c>
    </row>
    <row r="3537" spans="1:21">
      <c r="A3537" t="s">
        <v>4033</v>
      </c>
      <c r="B3537">
        <v>1841</v>
      </c>
      <c r="C3537">
        <v>223861</v>
      </c>
      <c r="D3537" t="s">
        <v>5872</v>
      </c>
      <c r="E3537" t="s">
        <v>4931</v>
      </c>
      <c r="F3537">
        <v>18406</v>
      </c>
      <c r="G3537">
        <v>3725833</v>
      </c>
      <c r="H3537">
        <f t="shared" si="55"/>
        <v>0</v>
      </c>
      <c r="I3537">
        <f t="array" ref="I3537">MIN(IFERROR(FIND(IstNumbers,A3537),""))</f>
        <v>8</v>
      </c>
      <c r="J3537" s="1" t="e">
        <f>IF([first '# in title]&lt;[pos kw in title],MID([title],[pos kw in title]-6,6),#N/A)</f>
        <v>#N/A</v>
      </c>
      <c r="K3537" s="1" t="e">
        <f>IFERROR(MID(SUBSTITUTE([kw rough in title],",","."),FIND("(",[kw rough in title])+1,20),SUBSTITUTE(IFERROR(MID([kw rough in title],FIND(" ",[kw rough in title])+1,20),[kw rough in title]),",","."))</f>
        <v>#N/A</v>
      </c>
      <c r="L3537" s="1">
        <f>IFERROR(FIND("kW",[desc]),0)</f>
        <v>0</v>
      </c>
      <c r="M3537">
        <f t="array" ref="M3537">MIN(IFERROR(FIND(IstNumbers,E3537),""))</f>
        <v>25</v>
      </c>
      <c r="N3537" s="1" t="b">
        <f>IF([first '# in desc]&lt;[pos kw in desc],MID([desc],[pos kw in desc]-7,7))</f>
        <v>0</v>
      </c>
      <c r="O35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37" s="1" t="str">
        <f>TRIM(IF([first '# in desc]&lt;[pos kw in desc],MID([desc],[pos kw in desc]-6,6),FALSE))</f>
        <v>FALSCH</v>
      </c>
      <c r="Q3537" s="1" t="b">
        <f>IF(LEN([manuell])=0,IFERROR([kw fine in title]*1,IFERROR(SUMPRODUCT(COUNTIF(IsDigits,MID([kw in desc],ROW($A$1:$A$150),1)))=LEN([kw in desc]),#N/A)),[manuell])</f>
        <v>0</v>
      </c>
      <c r="R3537" s="1" t="str">
        <f>IF([pos kw in title]&gt;0,MID(J3537,#REF!,4),IF([first '# in title]&gt;0,MID([title],[first '# in title],3),IF([first '# in title]&gt;0,MID([desc],#REF!,3),VLOOKUP([productid],$G$2:$R$1386,8))))</f>
        <v>24D</v>
      </c>
      <c r="S3537" s="1" t="e">
        <f>IF([kw in desc]=[kw rough in title],[kw in desc]*1,IFERROR(LEFT([kw_dirty],3)*1,IFERROR(LEFT([kw_dirty],2)*1,"n.a.")))</f>
        <v>#N/A</v>
      </c>
      <c r="T3537" s="1"/>
      <c r="U3537" s="1" t="e">
        <f>VLOOKUP(Tabelle1[[#This Row],[productid]],Tabelle2[#All],2,FALSE)</f>
        <v>#N/A</v>
      </c>
    </row>
    <row r="3538" spans="1:21" hidden="1">
      <c r="A3538" t="s">
        <v>1945</v>
      </c>
      <c r="B3538">
        <v>3495</v>
      </c>
      <c r="C3538">
        <v>289859</v>
      </c>
      <c r="D3538" t="s">
        <v>5873</v>
      </c>
      <c r="E3538" t="s">
        <v>5416</v>
      </c>
      <c r="F3538">
        <v>18406</v>
      </c>
      <c r="G3538">
        <v>1750863</v>
      </c>
      <c r="H3538">
        <f t="shared" si="55"/>
        <v>0</v>
      </c>
      <c r="I3538">
        <f t="array" ref="I3538">MIN(IFERROR(FIND(IstNumbers,A3538),""))</f>
        <v>13</v>
      </c>
      <c r="J3538" s="1" t="e">
        <f>IF([first '# in title]&lt;[pos kw in title],MID([title],[pos kw in title]-6,6),#N/A)</f>
        <v>#N/A</v>
      </c>
      <c r="K3538" s="1" t="e">
        <f>IFERROR(MID(SUBSTITUTE([kw rough in title],",","."),FIND("(",[kw rough in title])+1,20),SUBSTITUTE(IFERROR(MID([kw rough in title],FIND(" ",[kw rough in title])+1,20),[kw rough in title]),",","."))</f>
        <v>#N/A</v>
      </c>
      <c r="L3538" s="1">
        <f>IFERROR(FIND("kW",[desc]),0)</f>
        <v>70</v>
      </c>
      <c r="M3538">
        <f t="array" ref="M3538">MIN(IFERROR(FIND(IstNumbers,E3538),""))</f>
        <v>34</v>
      </c>
      <c r="N3538" s="1" t="str">
        <f>IF([first '# in desc]&lt;[pos kw in desc],MID([desc],[pos kw in desc]-7,7))</f>
        <v xml:space="preserve">­me 42 </v>
      </c>
      <c r="O35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38" s="1" t="str">
        <f>TRIM(IF([first '# in desc]&lt;[pos kw in desc],MID([desc],[pos kw in desc]-6,6),FALSE))</f>
        <v>me 42</v>
      </c>
      <c r="Q3538" s="1" t="b">
        <f>IF(LEN([manuell])=0,IFERROR([kw fine in title]*1,IFERROR(SUMPRODUCT(COUNTIF(IsDigits,MID([kw in desc],ROW($A$1:$A$150),1)))=LEN([kw in desc]),#N/A)),[manuell])</f>
        <v>0</v>
      </c>
      <c r="R3538" s="1" t="str">
        <f>IF([pos kw in title]&gt;0,MID(J3538,#REF!,4),IF([first '# in title]&gt;0,MID([title],[first '# in title],3),IF([first '# in title]&gt;0,MID([desc],#REF!,3),VLOOKUP([productid],$G$2:$R$1386,8))))</f>
        <v xml:space="preserve">42 </v>
      </c>
      <c r="S3538" s="1" t="e">
        <f>IF([kw in desc]=[kw rough in title],[kw in desc]*1,IFERROR(LEFT([kw_dirty],3)*1,IFERROR(LEFT([kw_dirty],2)*1,"n.a.")))</f>
        <v>#N/A</v>
      </c>
      <c r="T3538" s="1"/>
      <c r="U3538" s="1">
        <f>VLOOKUP(Tabelle1[[#This Row],[productid]],Tabelle2[#All],2,FALSE)</f>
        <v>42</v>
      </c>
    </row>
    <row r="3539" spans="1:21" hidden="1">
      <c r="A3539" t="s">
        <v>563</v>
      </c>
      <c r="B3539">
        <v>3560</v>
      </c>
      <c r="C3539">
        <v>289859</v>
      </c>
      <c r="D3539" t="s">
        <v>5874</v>
      </c>
      <c r="E3539" t="s">
        <v>5500</v>
      </c>
      <c r="F3539">
        <v>18406</v>
      </c>
      <c r="G3539">
        <v>3497887</v>
      </c>
      <c r="H3539">
        <f t="shared" si="55"/>
        <v>55</v>
      </c>
      <c r="I3539">
        <f t="array" ref="I3539">MIN(IFERROR(FIND(IstNumbers,A3539),""))</f>
        <v>29</v>
      </c>
      <c r="J3539" s="1" t="str">
        <f>IF([first '# in title]&lt;[pos kw in title],MID([title],[pos kw in title]-6,6),#N/A)</f>
        <v xml:space="preserve">L (42 </v>
      </c>
      <c r="K353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39" s="1">
        <f>IFERROR(FIND("kW",[desc]),0)</f>
        <v>70</v>
      </c>
      <c r="M3539">
        <f t="array" ref="M3539">MIN(IFERROR(FIND(IstNumbers,E3539),""))</f>
        <v>34</v>
      </c>
      <c r="N3539" s="1" t="str">
        <f>IF([first '# in desc]&lt;[pos kw in desc],MID([desc],[pos kw in desc]-7,7))</f>
        <v xml:space="preserve">­me 42 </v>
      </c>
      <c r="O35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39" s="1" t="str">
        <f>TRIM(IF([first '# in desc]&lt;[pos kw in desc],MID([desc],[pos kw in desc]-6,6),FALSE))</f>
        <v>me 42</v>
      </c>
      <c r="Q3539" s="1">
        <f>IF(LEN([manuell])=0,IFERROR([kw fine in title]*1,IFERROR(SUMPRODUCT(COUNTIF(IsDigits,MID([kw in desc],ROW($A$1:$A$150),1)))=LEN([kw in desc]),#N/A)),[manuell])</f>
        <v>42</v>
      </c>
      <c r="R3539" s="1" t="e">
        <f>IF([pos kw in title]&gt;0,MID(J3539,#REF!,4),IF([first '# in title]&gt;0,MID([title],[first '# in title],3),IF([first '# in title]&gt;0,MID([desc],#REF!,3),VLOOKUP([productid],$G$2:$R$1386,8))))</f>
        <v>#REF!</v>
      </c>
      <c r="S3539" s="1" t="str">
        <f>IF([kw in desc]=[kw rough in title],[kw in desc]*1,IFERROR(LEFT([kw_dirty],3)*1,IFERROR(LEFT([kw_dirty],2)*1,"n.a.")))</f>
        <v>n.a.</v>
      </c>
      <c r="T3539" s="1"/>
      <c r="U3539" s="1">
        <f>VLOOKUP(Tabelle1[[#This Row],[productid]],Tabelle2[#All],2,FALSE)</f>
        <v>42</v>
      </c>
    </row>
    <row r="3540" spans="1:21">
      <c r="A3540" t="s">
        <v>4033</v>
      </c>
      <c r="B3540">
        <v>1841</v>
      </c>
      <c r="C3540">
        <v>223861</v>
      </c>
      <c r="D3540" t="s">
        <v>5875</v>
      </c>
      <c r="E3540" t="s">
        <v>4931</v>
      </c>
      <c r="F3540">
        <v>18406</v>
      </c>
      <c r="G3540">
        <v>3725833</v>
      </c>
      <c r="H3540">
        <f t="shared" si="55"/>
        <v>0</v>
      </c>
      <c r="I3540">
        <f t="array" ref="I3540">MIN(IFERROR(FIND(IstNumbers,A3540),""))</f>
        <v>8</v>
      </c>
      <c r="J3540" s="1" t="e">
        <f>IF([first '# in title]&lt;[pos kw in title],MID([title],[pos kw in title]-6,6),#N/A)</f>
        <v>#N/A</v>
      </c>
      <c r="K3540" s="1" t="e">
        <f>IFERROR(MID(SUBSTITUTE([kw rough in title],",","."),FIND("(",[kw rough in title])+1,20),SUBSTITUTE(IFERROR(MID([kw rough in title],FIND(" ",[kw rough in title])+1,20),[kw rough in title]),",","."))</f>
        <v>#N/A</v>
      </c>
      <c r="L3540" s="1">
        <f>IFERROR(FIND("kW",[desc]),0)</f>
        <v>0</v>
      </c>
      <c r="M3540">
        <f t="array" ref="M3540">MIN(IFERROR(FIND(IstNumbers,E3540),""))</f>
        <v>25</v>
      </c>
      <c r="N3540" s="1" t="b">
        <f>IF([first '# in desc]&lt;[pos kw in desc],MID([desc],[pos kw in desc]-7,7))</f>
        <v>0</v>
      </c>
      <c r="O35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40" s="1" t="str">
        <f>TRIM(IF([first '# in desc]&lt;[pos kw in desc],MID([desc],[pos kw in desc]-6,6),FALSE))</f>
        <v>FALSCH</v>
      </c>
      <c r="Q3540" s="1" t="b">
        <f>IF(LEN([manuell])=0,IFERROR([kw fine in title]*1,IFERROR(SUMPRODUCT(COUNTIF(IsDigits,MID([kw in desc],ROW($A$1:$A$150),1)))=LEN([kw in desc]),#N/A)),[manuell])</f>
        <v>0</v>
      </c>
      <c r="R3540" s="1" t="str">
        <f>IF([pos kw in title]&gt;0,MID(J3540,#REF!,4),IF([first '# in title]&gt;0,MID([title],[first '# in title],3),IF([first '# in title]&gt;0,MID([desc],#REF!,3),VLOOKUP([productid],$G$2:$R$1386,8))))</f>
        <v>24D</v>
      </c>
      <c r="S3540" s="1" t="e">
        <f>IF([kw in desc]=[kw rough in title],[kw in desc]*1,IFERROR(LEFT([kw_dirty],3)*1,IFERROR(LEFT([kw_dirty],2)*1,"n.a.")))</f>
        <v>#N/A</v>
      </c>
      <c r="T3540" s="1"/>
      <c r="U3540" s="1" t="e">
        <f>VLOOKUP(Tabelle1[[#This Row],[productid]],Tabelle2[#All],2,FALSE)</f>
        <v>#N/A</v>
      </c>
    </row>
    <row r="3541" spans="1:21" hidden="1">
      <c r="A3541" t="s">
        <v>1945</v>
      </c>
      <c r="B3541">
        <v>3500</v>
      </c>
      <c r="C3541">
        <v>289859</v>
      </c>
      <c r="D3541" t="s">
        <v>5876</v>
      </c>
      <c r="E3541" t="s">
        <v>5427</v>
      </c>
      <c r="F3541">
        <v>18406</v>
      </c>
      <c r="G3541">
        <v>1750863</v>
      </c>
      <c r="H3541">
        <f t="shared" si="55"/>
        <v>0</v>
      </c>
      <c r="I3541">
        <f t="array" ref="I3541">MIN(IFERROR(FIND(IstNumbers,A3541),""))</f>
        <v>13</v>
      </c>
      <c r="J3541" s="1" t="e">
        <f>IF([first '# in title]&lt;[pos kw in title],MID([title],[pos kw in title]-6,6),#N/A)</f>
        <v>#N/A</v>
      </c>
      <c r="K3541" s="1" t="e">
        <f>IFERROR(MID(SUBSTITUTE([kw rough in title],",","."),FIND("(",[kw rough in title])+1,20),SUBSTITUTE(IFERROR(MID([kw rough in title],FIND(" ",[kw rough in title])+1,20),[kw rough in title]),",","."))</f>
        <v>#N/A</v>
      </c>
      <c r="L3541" s="1">
        <f>IFERROR(FIND("kW",[desc]),0)</f>
        <v>70</v>
      </c>
      <c r="M3541">
        <f t="array" ref="M3541">MIN(IFERROR(FIND(IstNumbers,E3541),""))</f>
        <v>34</v>
      </c>
      <c r="N3541" s="1" t="str">
        <f>IF([first '# in desc]&lt;[pos kw in desc],MID([desc],[pos kw in desc]-7,7))</f>
        <v xml:space="preserve">­me 42 </v>
      </c>
      <c r="O35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41" s="1" t="str">
        <f>TRIM(IF([first '# in desc]&lt;[pos kw in desc],MID([desc],[pos kw in desc]-6,6),FALSE))</f>
        <v>me 42</v>
      </c>
      <c r="Q3541" s="1" t="b">
        <f>IF(LEN([manuell])=0,IFERROR([kw fine in title]*1,IFERROR(SUMPRODUCT(COUNTIF(IsDigits,MID([kw in desc],ROW($A$1:$A$150),1)))=LEN([kw in desc]),#N/A)),[manuell])</f>
        <v>0</v>
      </c>
      <c r="R3541" s="1" t="str">
        <f>IF([pos kw in title]&gt;0,MID(J3541,#REF!,4),IF([first '# in title]&gt;0,MID([title],[first '# in title],3),IF([first '# in title]&gt;0,MID([desc],#REF!,3),VLOOKUP([productid],$G$2:$R$1386,8))))</f>
        <v xml:space="preserve">42 </v>
      </c>
      <c r="S3541" s="1" t="e">
        <f>IF([kw in desc]=[kw rough in title],[kw in desc]*1,IFERROR(LEFT([kw_dirty],3)*1,IFERROR(LEFT([kw_dirty],2)*1,"n.a.")))</f>
        <v>#N/A</v>
      </c>
      <c r="T3541" s="1"/>
      <c r="U3541" s="1">
        <f>VLOOKUP(Tabelle1[[#This Row],[productid]],Tabelle2[#All],2,FALSE)</f>
        <v>42</v>
      </c>
    </row>
    <row r="3542" spans="1:21" hidden="1">
      <c r="A3542" t="s">
        <v>563</v>
      </c>
      <c r="B3542">
        <v>3560</v>
      </c>
      <c r="C3542">
        <v>289859</v>
      </c>
      <c r="D3542" t="s">
        <v>5877</v>
      </c>
      <c r="E3542" t="s">
        <v>5878</v>
      </c>
      <c r="F3542">
        <v>18406</v>
      </c>
      <c r="G3542">
        <v>3497887</v>
      </c>
      <c r="H3542">
        <f t="shared" si="55"/>
        <v>55</v>
      </c>
      <c r="I3542">
        <f t="array" ref="I3542">MIN(IFERROR(FIND(IstNumbers,A3542),""))</f>
        <v>29</v>
      </c>
      <c r="J3542" s="1" t="str">
        <f>IF([first '# in title]&lt;[pos kw in title],MID([title],[pos kw in title]-6,6),#N/A)</f>
        <v xml:space="preserve">L (42 </v>
      </c>
      <c r="K354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42" s="1">
        <f>IFERROR(FIND("kW",[desc]),0)</f>
        <v>70</v>
      </c>
      <c r="M3542">
        <f t="array" ref="M3542">MIN(IFERROR(FIND(IstNumbers,E3542),""))</f>
        <v>34</v>
      </c>
      <c r="N3542" s="1" t="str">
        <f>IF([first '# in desc]&lt;[pos kw in desc],MID([desc],[pos kw in desc]-7,7))</f>
        <v xml:space="preserve">­me 42 </v>
      </c>
      <c r="O35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42" s="1" t="str">
        <f>TRIM(IF([first '# in desc]&lt;[pos kw in desc],MID([desc],[pos kw in desc]-6,6),FALSE))</f>
        <v>me 42</v>
      </c>
      <c r="Q3542" s="1">
        <f>IF(LEN([manuell])=0,IFERROR([kw fine in title]*1,IFERROR(SUMPRODUCT(COUNTIF(IsDigits,MID([kw in desc],ROW($A$1:$A$150),1)))=LEN([kw in desc]),#N/A)),[manuell])</f>
        <v>42</v>
      </c>
      <c r="R3542" s="1" t="e">
        <f>IF([pos kw in title]&gt;0,MID(J3542,#REF!,4),IF([first '# in title]&gt;0,MID([title],[first '# in title],3),IF([first '# in title]&gt;0,MID([desc],#REF!,3),VLOOKUP([productid],$G$2:$R$1386,8))))</f>
        <v>#REF!</v>
      </c>
      <c r="S3542" s="1" t="str">
        <f>IF([kw in desc]=[kw rough in title],[kw in desc]*1,IFERROR(LEFT([kw_dirty],3)*1,IFERROR(LEFT([kw_dirty],2)*1,"n.a.")))</f>
        <v>n.a.</v>
      </c>
      <c r="T3542" s="1"/>
      <c r="U3542" s="1">
        <f>VLOOKUP(Tabelle1[[#This Row],[productid]],Tabelle2[#All],2,FALSE)</f>
        <v>42</v>
      </c>
    </row>
    <row r="3543" spans="1:21">
      <c r="A3543" t="s">
        <v>4033</v>
      </c>
      <c r="B3543">
        <v>1842</v>
      </c>
      <c r="C3543">
        <v>223861</v>
      </c>
      <c r="D3543" t="s">
        <v>5879</v>
      </c>
      <c r="E3543" t="s">
        <v>4937</v>
      </c>
      <c r="F3543">
        <v>18406</v>
      </c>
      <c r="G3543">
        <v>3725833</v>
      </c>
      <c r="H3543">
        <f t="shared" si="55"/>
        <v>0</v>
      </c>
      <c r="I3543">
        <f t="array" ref="I3543">MIN(IFERROR(FIND(IstNumbers,A3543),""))</f>
        <v>8</v>
      </c>
      <c r="J3543" s="1" t="e">
        <f>IF([first '# in title]&lt;[pos kw in title],MID([title],[pos kw in title]-6,6),#N/A)</f>
        <v>#N/A</v>
      </c>
      <c r="K3543" s="1" t="e">
        <f>IFERROR(MID(SUBSTITUTE([kw rough in title],",","."),FIND("(",[kw rough in title])+1,20),SUBSTITUTE(IFERROR(MID([kw rough in title],FIND(" ",[kw rough in title])+1,20),[kw rough in title]),",","."))</f>
        <v>#N/A</v>
      </c>
      <c r="L3543" s="1">
        <f>IFERROR(FIND("kW",[desc]),0)</f>
        <v>0</v>
      </c>
      <c r="M3543">
        <f t="array" ref="M3543">MIN(IFERROR(FIND(IstNumbers,E3543),""))</f>
        <v>25</v>
      </c>
      <c r="N3543" s="1" t="b">
        <f>IF([first '# in desc]&lt;[pos kw in desc],MID([desc],[pos kw in desc]-7,7))</f>
        <v>0</v>
      </c>
      <c r="O35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43" s="1" t="str">
        <f>TRIM(IF([first '# in desc]&lt;[pos kw in desc],MID([desc],[pos kw in desc]-6,6),FALSE))</f>
        <v>FALSCH</v>
      </c>
      <c r="Q3543" s="1" t="b">
        <f>IF(LEN([manuell])=0,IFERROR([kw fine in title]*1,IFERROR(SUMPRODUCT(COUNTIF(IsDigits,MID([kw in desc],ROW($A$1:$A$150),1)))=LEN([kw in desc]),#N/A)),[manuell])</f>
        <v>0</v>
      </c>
      <c r="R3543" s="1" t="str">
        <f>IF([pos kw in title]&gt;0,MID(J3543,#REF!,4),IF([first '# in title]&gt;0,MID([title],[first '# in title],3),IF([first '# in title]&gt;0,MID([desc],#REF!,3),VLOOKUP([productid],$G$2:$R$1386,8))))</f>
        <v>24D</v>
      </c>
      <c r="S3543" s="1" t="e">
        <f>IF([kw in desc]=[kw rough in title],[kw in desc]*1,IFERROR(LEFT([kw_dirty],3)*1,IFERROR(LEFT([kw_dirty],2)*1,"n.a.")))</f>
        <v>#N/A</v>
      </c>
      <c r="T3543" s="1"/>
      <c r="U3543" s="1" t="e">
        <f>VLOOKUP(Tabelle1[[#This Row],[productid]],Tabelle2[#All],2,FALSE)</f>
        <v>#N/A</v>
      </c>
    </row>
    <row r="3544" spans="1:21" hidden="1">
      <c r="A3544" t="s">
        <v>1945</v>
      </c>
      <c r="B3544">
        <v>3500</v>
      </c>
      <c r="C3544">
        <v>289859</v>
      </c>
      <c r="D3544" t="s">
        <v>5880</v>
      </c>
      <c r="E3544" t="s">
        <v>5881</v>
      </c>
      <c r="F3544">
        <v>18406</v>
      </c>
      <c r="G3544">
        <v>1750863</v>
      </c>
      <c r="H3544">
        <f t="shared" si="55"/>
        <v>0</v>
      </c>
      <c r="I3544">
        <f t="array" ref="I3544">MIN(IFERROR(FIND(IstNumbers,A3544),""))</f>
        <v>13</v>
      </c>
      <c r="J3544" s="1" t="e">
        <f>IF([first '# in title]&lt;[pos kw in title],MID([title],[pos kw in title]-6,6),#N/A)</f>
        <v>#N/A</v>
      </c>
      <c r="K3544" s="1" t="e">
        <f>IFERROR(MID(SUBSTITUTE([kw rough in title],",","."),FIND("(",[kw rough in title])+1,20),SUBSTITUTE(IFERROR(MID([kw rough in title],FIND(" ",[kw rough in title])+1,20),[kw rough in title]),",","."))</f>
        <v>#N/A</v>
      </c>
      <c r="L3544" s="1">
        <f>IFERROR(FIND("kW",[desc]),0)</f>
        <v>70</v>
      </c>
      <c r="M3544">
        <f t="array" ref="M3544">MIN(IFERROR(FIND(IstNumbers,E3544),""))</f>
        <v>34</v>
      </c>
      <c r="N3544" s="1" t="str">
        <f>IF([first '# in desc]&lt;[pos kw in desc],MID([desc],[pos kw in desc]-7,7))</f>
        <v xml:space="preserve">­me 42 </v>
      </c>
      <c r="O35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44" s="1" t="str">
        <f>TRIM(IF([first '# in desc]&lt;[pos kw in desc],MID([desc],[pos kw in desc]-6,6),FALSE))</f>
        <v>me 42</v>
      </c>
      <c r="Q3544" s="1" t="b">
        <f>IF(LEN([manuell])=0,IFERROR([kw fine in title]*1,IFERROR(SUMPRODUCT(COUNTIF(IsDigits,MID([kw in desc],ROW($A$1:$A$150),1)))=LEN([kw in desc]),#N/A)),[manuell])</f>
        <v>0</v>
      </c>
      <c r="R3544" s="1" t="str">
        <f>IF([pos kw in title]&gt;0,MID(J3544,#REF!,4),IF([first '# in title]&gt;0,MID([title],[first '# in title],3),IF([first '# in title]&gt;0,MID([desc],#REF!,3),VLOOKUP([productid],$G$2:$R$1386,8))))</f>
        <v xml:space="preserve">42 </v>
      </c>
      <c r="S3544" s="1" t="e">
        <f>IF([kw in desc]=[kw rough in title],[kw in desc]*1,IFERROR(LEFT([kw_dirty],3)*1,IFERROR(LEFT([kw_dirty],2)*1,"n.a.")))</f>
        <v>#N/A</v>
      </c>
      <c r="T3544" s="1"/>
      <c r="U3544" s="1">
        <f>VLOOKUP(Tabelle1[[#This Row],[productid]],Tabelle2[#All],2,FALSE)</f>
        <v>42</v>
      </c>
    </row>
    <row r="3545" spans="1:21" hidden="1">
      <c r="A3545" t="s">
        <v>563</v>
      </c>
      <c r="B3545">
        <v>3565</v>
      </c>
      <c r="C3545">
        <v>289859</v>
      </c>
      <c r="D3545" t="s">
        <v>5882</v>
      </c>
      <c r="E3545" t="s">
        <v>5883</v>
      </c>
      <c r="F3545">
        <v>18406</v>
      </c>
      <c r="G3545">
        <v>3497887</v>
      </c>
      <c r="H3545">
        <f t="shared" si="55"/>
        <v>55</v>
      </c>
      <c r="I3545">
        <f t="array" ref="I3545">MIN(IFERROR(FIND(IstNumbers,A3545),""))</f>
        <v>29</v>
      </c>
      <c r="J3545" s="1" t="str">
        <f>IF([first '# in title]&lt;[pos kw in title],MID([title],[pos kw in title]-6,6),#N/A)</f>
        <v xml:space="preserve">L (42 </v>
      </c>
      <c r="K354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45" s="1">
        <f>IFERROR(FIND("kW",[desc]),0)</f>
        <v>70</v>
      </c>
      <c r="M3545">
        <f t="array" ref="M3545">MIN(IFERROR(FIND(IstNumbers,E3545),""))</f>
        <v>34</v>
      </c>
      <c r="N3545" s="1" t="str">
        <f>IF([first '# in desc]&lt;[pos kw in desc],MID([desc],[pos kw in desc]-7,7))</f>
        <v xml:space="preserve">­me 42 </v>
      </c>
      <c r="O35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45" s="1" t="str">
        <f>TRIM(IF([first '# in desc]&lt;[pos kw in desc],MID([desc],[pos kw in desc]-6,6),FALSE))</f>
        <v>me 42</v>
      </c>
      <c r="Q3545" s="1">
        <f>IF(LEN([manuell])=0,IFERROR([kw fine in title]*1,IFERROR(SUMPRODUCT(COUNTIF(IsDigits,MID([kw in desc],ROW($A$1:$A$150),1)))=LEN([kw in desc]),#N/A)),[manuell])</f>
        <v>42</v>
      </c>
      <c r="R3545" s="1" t="e">
        <f>IF([pos kw in title]&gt;0,MID(J3545,#REF!,4),IF([first '# in title]&gt;0,MID([title],[first '# in title],3),IF([first '# in title]&gt;0,MID([desc],#REF!,3),VLOOKUP([productid],$G$2:$R$1386,8))))</f>
        <v>#REF!</v>
      </c>
      <c r="S3545" s="1" t="str">
        <f>IF([kw in desc]=[kw rough in title],[kw in desc]*1,IFERROR(LEFT([kw_dirty],3)*1,IFERROR(LEFT([kw_dirty],2)*1,"n.a.")))</f>
        <v>n.a.</v>
      </c>
      <c r="T3545" s="1"/>
      <c r="U3545" s="1">
        <f>VLOOKUP(Tabelle1[[#This Row],[productid]],Tabelle2[#All],2,FALSE)</f>
        <v>42</v>
      </c>
    </row>
    <row r="3546" spans="1:21">
      <c r="A3546" t="s">
        <v>4033</v>
      </c>
      <c r="B3546">
        <v>1843</v>
      </c>
      <c r="C3546">
        <v>223861</v>
      </c>
      <c r="D3546" t="s">
        <v>5884</v>
      </c>
      <c r="E3546" t="s">
        <v>4943</v>
      </c>
      <c r="F3546">
        <v>18406</v>
      </c>
      <c r="G3546">
        <v>3725833</v>
      </c>
      <c r="H3546">
        <f t="shared" si="55"/>
        <v>0</v>
      </c>
      <c r="I3546">
        <f t="array" ref="I3546">MIN(IFERROR(FIND(IstNumbers,A3546),""))</f>
        <v>8</v>
      </c>
      <c r="J3546" s="1" t="e">
        <f>IF([first '# in title]&lt;[pos kw in title],MID([title],[pos kw in title]-6,6),#N/A)</f>
        <v>#N/A</v>
      </c>
      <c r="K3546" s="1" t="e">
        <f>IFERROR(MID(SUBSTITUTE([kw rough in title],",","."),FIND("(",[kw rough in title])+1,20),SUBSTITUTE(IFERROR(MID([kw rough in title],FIND(" ",[kw rough in title])+1,20),[kw rough in title]),",","."))</f>
        <v>#N/A</v>
      </c>
      <c r="L3546" s="1">
        <f>IFERROR(FIND("kW",[desc]),0)</f>
        <v>0</v>
      </c>
      <c r="M3546">
        <f t="array" ref="M3546">MIN(IFERROR(FIND(IstNumbers,E3546),""))</f>
        <v>25</v>
      </c>
      <c r="N3546" s="1" t="b">
        <f>IF([first '# in desc]&lt;[pos kw in desc],MID([desc],[pos kw in desc]-7,7))</f>
        <v>0</v>
      </c>
      <c r="O35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46" s="1" t="str">
        <f>TRIM(IF([first '# in desc]&lt;[pos kw in desc],MID([desc],[pos kw in desc]-6,6),FALSE))</f>
        <v>FALSCH</v>
      </c>
      <c r="Q3546" s="1" t="b">
        <f>IF(LEN([manuell])=0,IFERROR([kw fine in title]*1,IFERROR(SUMPRODUCT(COUNTIF(IsDigits,MID([kw in desc],ROW($A$1:$A$150),1)))=LEN([kw in desc]),#N/A)),[manuell])</f>
        <v>0</v>
      </c>
      <c r="R3546" s="1" t="str">
        <f>IF([pos kw in title]&gt;0,MID(J3546,#REF!,4),IF([first '# in title]&gt;0,MID([title],[first '# in title],3),IF([first '# in title]&gt;0,MID([desc],#REF!,3),VLOOKUP([productid],$G$2:$R$1386,8))))</f>
        <v>24D</v>
      </c>
      <c r="S3546" s="1" t="e">
        <f>IF([kw in desc]=[kw rough in title],[kw in desc]*1,IFERROR(LEFT([kw_dirty],3)*1,IFERROR(LEFT([kw_dirty],2)*1,"n.a.")))</f>
        <v>#N/A</v>
      </c>
      <c r="T3546" s="1"/>
      <c r="U3546" s="1" t="e">
        <f>VLOOKUP(Tabelle1[[#This Row],[productid]],Tabelle2[#All],2,FALSE)</f>
        <v>#N/A</v>
      </c>
    </row>
    <row r="3547" spans="1:21" hidden="1">
      <c r="A3547" t="s">
        <v>563</v>
      </c>
      <c r="B3547">
        <v>3565</v>
      </c>
      <c r="C3547">
        <v>289859</v>
      </c>
      <c r="D3547" t="s">
        <v>5885</v>
      </c>
      <c r="E3547" t="s">
        <v>5886</v>
      </c>
      <c r="F3547">
        <v>18406</v>
      </c>
      <c r="G3547">
        <v>3497887</v>
      </c>
      <c r="H3547">
        <f t="shared" si="55"/>
        <v>55</v>
      </c>
      <c r="I3547">
        <f t="array" ref="I3547">MIN(IFERROR(FIND(IstNumbers,A3547),""))</f>
        <v>29</v>
      </c>
      <c r="J3547" s="1" t="str">
        <f>IF([first '# in title]&lt;[pos kw in title],MID([title],[pos kw in title]-6,6),#N/A)</f>
        <v xml:space="preserve">L (42 </v>
      </c>
      <c r="K354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547" s="1">
        <f>IFERROR(FIND("kW",[desc]),0)</f>
        <v>70</v>
      </c>
      <c r="M3547">
        <f t="array" ref="M3547">MIN(IFERROR(FIND(IstNumbers,E3547),""))</f>
        <v>34</v>
      </c>
      <c r="N3547" s="1" t="str">
        <f>IF([first '# in desc]&lt;[pos kw in desc],MID([desc],[pos kw in desc]-7,7))</f>
        <v xml:space="preserve">­me 42 </v>
      </c>
      <c r="O35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47" s="1" t="str">
        <f>TRIM(IF([first '# in desc]&lt;[pos kw in desc],MID([desc],[pos kw in desc]-6,6),FALSE))</f>
        <v>me 42</v>
      </c>
      <c r="Q3547" s="1">
        <f>IF(LEN([manuell])=0,IFERROR([kw fine in title]*1,IFERROR(SUMPRODUCT(COUNTIF(IsDigits,MID([kw in desc],ROW($A$1:$A$150),1)))=LEN([kw in desc]),#N/A)),[manuell])</f>
        <v>42</v>
      </c>
      <c r="R3547" s="1" t="e">
        <f>IF([pos kw in title]&gt;0,MID(J3547,#REF!,4),IF([first '# in title]&gt;0,MID([title],[first '# in title],3),IF([first '# in title]&gt;0,MID([desc],#REF!,3),VLOOKUP([productid],$G$2:$R$1386,8))))</f>
        <v>#REF!</v>
      </c>
      <c r="S3547" s="1" t="str">
        <f>IF([kw in desc]=[kw rough in title],[kw in desc]*1,IFERROR(LEFT([kw_dirty],3)*1,IFERROR(LEFT([kw_dirty],2)*1,"n.a.")))</f>
        <v>n.a.</v>
      </c>
      <c r="T3547" s="1"/>
      <c r="U3547" s="1">
        <f>VLOOKUP(Tabelle1[[#This Row],[productid]],Tabelle2[#All],2,FALSE)</f>
        <v>42</v>
      </c>
    </row>
    <row r="3548" spans="1:21">
      <c r="A3548" t="s">
        <v>4033</v>
      </c>
      <c r="B3548">
        <v>1843</v>
      </c>
      <c r="C3548">
        <v>223861</v>
      </c>
      <c r="D3548" t="s">
        <v>5887</v>
      </c>
      <c r="E3548" t="s">
        <v>4943</v>
      </c>
      <c r="F3548">
        <v>18406</v>
      </c>
      <c r="G3548">
        <v>3725833</v>
      </c>
      <c r="H3548">
        <f t="shared" si="55"/>
        <v>0</v>
      </c>
      <c r="I3548">
        <f t="array" ref="I3548">MIN(IFERROR(FIND(IstNumbers,A3548),""))</f>
        <v>8</v>
      </c>
      <c r="J3548" s="1" t="e">
        <f>IF([first '# in title]&lt;[pos kw in title],MID([title],[pos kw in title]-6,6),#N/A)</f>
        <v>#N/A</v>
      </c>
      <c r="K3548" s="1" t="e">
        <f>IFERROR(MID(SUBSTITUTE([kw rough in title],",","."),FIND("(",[kw rough in title])+1,20),SUBSTITUTE(IFERROR(MID([kw rough in title],FIND(" ",[kw rough in title])+1,20),[kw rough in title]),",","."))</f>
        <v>#N/A</v>
      </c>
      <c r="L3548" s="1">
        <f>IFERROR(FIND("kW",[desc]),0)</f>
        <v>0</v>
      </c>
      <c r="M3548">
        <f t="array" ref="M3548">MIN(IFERROR(FIND(IstNumbers,E3548),""))</f>
        <v>25</v>
      </c>
      <c r="N3548" s="1" t="b">
        <f>IF([first '# in desc]&lt;[pos kw in desc],MID([desc],[pos kw in desc]-7,7))</f>
        <v>0</v>
      </c>
      <c r="O35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48" s="1" t="str">
        <f>TRIM(IF([first '# in desc]&lt;[pos kw in desc],MID([desc],[pos kw in desc]-6,6),FALSE))</f>
        <v>FALSCH</v>
      </c>
      <c r="Q3548" s="1" t="b">
        <f>IF(LEN([manuell])=0,IFERROR([kw fine in title]*1,IFERROR(SUMPRODUCT(COUNTIF(IsDigits,MID([kw in desc],ROW($A$1:$A$150),1)))=LEN([kw in desc]),#N/A)),[manuell])</f>
        <v>0</v>
      </c>
      <c r="R3548" s="1" t="str">
        <f>IF([pos kw in title]&gt;0,MID(J3548,#REF!,4),IF([first '# in title]&gt;0,MID([title],[first '# in title],3),IF([first '# in title]&gt;0,MID([desc],#REF!,3),VLOOKUP([productid],$G$2:$R$1386,8))))</f>
        <v>24D</v>
      </c>
      <c r="S3548" s="1" t="e">
        <f>IF([kw in desc]=[kw rough in title],[kw in desc]*1,IFERROR(LEFT([kw_dirty],3)*1,IFERROR(LEFT([kw_dirty],2)*1,"n.a.")))</f>
        <v>#N/A</v>
      </c>
      <c r="T3548" s="1"/>
      <c r="U3548" s="1" t="e">
        <f>VLOOKUP(Tabelle1[[#This Row],[productid]],Tabelle2[#All],2,FALSE)</f>
        <v>#N/A</v>
      </c>
    </row>
    <row r="3549" spans="1:21">
      <c r="A3549" t="s">
        <v>4033</v>
      </c>
      <c r="B3549">
        <v>1844</v>
      </c>
      <c r="C3549">
        <v>223861</v>
      </c>
      <c r="D3549" t="s">
        <v>5888</v>
      </c>
      <c r="E3549" t="s">
        <v>4937</v>
      </c>
      <c r="F3549">
        <v>18406</v>
      </c>
      <c r="G3549">
        <v>3725833</v>
      </c>
      <c r="H3549">
        <f t="shared" si="55"/>
        <v>0</v>
      </c>
      <c r="I3549">
        <f t="array" ref="I3549">MIN(IFERROR(FIND(IstNumbers,A3549),""))</f>
        <v>8</v>
      </c>
      <c r="J3549" s="1" t="e">
        <f>IF([first '# in title]&lt;[pos kw in title],MID([title],[pos kw in title]-6,6),#N/A)</f>
        <v>#N/A</v>
      </c>
      <c r="K3549" s="1" t="e">
        <f>IFERROR(MID(SUBSTITUTE([kw rough in title],",","."),FIND("(",[kw rough in title])+1,20),SUBSTITUTE(IFERROR(MID([kw rough in title],FIND(" ",[kw rough in title])+1,20),[kw rough in title]),",","."))</f>
        <v>#N/A</v>
      </c>
      <c r="L3549" s="1">
        <f>IFERROR(FIND("kW",[desc]),0)</f>
        <v>0</v>
      </c>
      <c r="M3549">
        <f t="array" ref="M3549">MIN(IFERROR(FIND(IstNumbers,E3549),""))</f>
        <v>25</v>
      </c>
      <c r="N3549" s="1" t="b">
        <f>IF([first '# in desc]&lt;[pos kw in desc],MID([desc],[pos kw in desc]-7,7))</f>
        <v>0</v>
      </c>
      <c r="O35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49" s="1" t="str">
        <f>TRIM(IF([first '# in desc]&lt;[pos kw in desc],MID([desc],[pos kw in desc]-6,6),FALSE))</f>
        <v>FALSCH</v>
      </c>
      <c r="Q3549" s="1" t="b">
        <f>IF(LEN([manuell])=0,IFERROR([kw fine in title]*1,IFERROR(SUMPRODUCT(COUNTIF(IsDigits,MID([kw in desc],ROW($A$1:$A$150),1)))=LEN([kw in desc]),#N/A)),[manuell])</f>
        <v>0</v>
      </c>
      <c r="R3549" s="1" t="str">
        <f>IF([pos kw in title]&gt;0,MID(J3549,#REF!,4),IF([first '# in title]&gt;0,MID([title],[first '# in title],3),IF([first '# in title]&gt;0,MID([desc],#REF!,3),VLOOKUP([productid],$G$2:$R$1386,8))))</f>
        <v>24D</v>
      </c>
      <c r="S3549" s="1" t="e">
        <f>IF([kw in desc]=[kw rough in title],[kw in desc]*1,IFERROR(LEFT([kw_dirty],3)*1,IFERROR(LEFT([kw_dirty],2)*1,"n.a.")))</f>
        <v>#N/A</v>
      </c>
      <c r="T3549" s="1"/>
      <c r="U3549" s="1" t="e">
        <f>VLOOKUP(Tabelle1[[#This Row],[productid]],Tabelle2[#All],2,FALSE)</f>
        <v>#N/A</v>
      </c>
    </row>
    <row r="3550" spans="1:21">
      <c r="A3550" t="s">
        <v>4033</v>
      </c>
      <c r="B3550">
        <v>1845</v>
      </c>
      <c r="C3550">
        <v>223861</v>
      </c>
      <c r="D3550" t="s">
        <v>5889</v>
      </c>
      <c r="E3550" t="s">
        <v>4943</v>
      </c>
      <c r="F3550">
        <v>18406</v>
      </c>
      <c r="G3550">
        <v>3725833</v>
      </c>
      <c r="H3550">
        <f t="shared" si="55"/>
        <v>0</v>
      </c>
      <c r="I3550">
        <f t="array" ref="I3550">MIN(IFERROR(FIND(IstNumbers,A3550),""))</f>
        <v>8</v>
      </c>
      <c r="J3550" s="1" t="e">
        <f>IF([first '# in title]&lt;[pos kw in title],MID([title],[pos kw in title]-6,6),#N/A)</f>
        <v>#N/A</v>
      </c>
      <c r="K3550" s="1" t="e">
        <f>IFERROR(MID(SUBSTITUTE([kw rough in title],",","."),FIND("(",[kw rough in title])+1,20),SUBSTITUTE(IFERROR(MID([kw rough in title],FIND(" ",[kw rough in title])+1,20),[kw rough in title]),",","."))</f>
        <v>#N/A</v>
      </c>
      <c r="L3550" s="1">
        <f>IFERROR(FIND("kW",[desc]),0)</f>
        <v>0</v>
      </c>
      <c r="M3550">
        <f t="array" ref="M3550">MIN(IFERROR(FIND(IstNumbers,E3550),""))</f>
        <v>25</v>
      </c>
      <c r="N3550" s="1" t="b">
        <f>IF([first '# in desc]&lt;[pos kw in desc],MID([desc],[pos kw in desc]-7,7))</f>
        <v>0</v>
      </c>
      <c r="O35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0" s="1" t="str">
        <f>TRIM(IF([first '# in desc]&lt;[pos kw in desc],MID([desc],[pos kw in desc]-6,6),FALSE))</f>
        <v>FALSCH</v>
      </c>
      <c r="Q3550" s="1" t="b">
        <f>IF(LEN([manuell])=0,IFERROR([kw fine in title]*1,IFERROR(SUMPRODUCT(COUNTIF(IsDigits,MID([kw in desc],ROW($A$1:$A$150),1)))=LEN([kw in desc]),#N/A)),[manuell])</f>
        <v>0</v>
      </c>
      <c r="R3550" s="1" t="str">
        <f>IF([pos kw in title]&gt;0,MID(J3550,#REF!,4),IF([first '# in title]&gt;0,MID([title],[first '# in title],3),IF([first '# in title]&gt;0,MID([desc],#REF!,3),VLOOKUP([productid],$G$2:$R$1386,8))))</f>
        <v>24D</v>
      </c>
      <c r="S3550" s="1" t="e">
        <f>IF([kw in desc]=[kw rough in title],[kw in desc]*1,IFERROR(LEFT([kw_dirty],3)*1,IFERROR(LEFT([kw_dirty],2)*1,"n.a.")))</f>
        <v>#N/A</v>
      </c>
      <c r="T3550" s="1"/>
      <c r="U3550" s="1" t="e">
        <f>VLOOKUP(Tabelle1[[#This Row],[productid]],Tabelle2[#All],2,FALSE)</f>
        <v>#N/A</v>
      </c>
    </row>
    <row r="3551" spans="1:21">
      <c r="A3551" t="s">
        <v>4033</v>
      </c>
      <c r="B3551">
        <v>1845</v>
      </c>
      <c r="C3551">
        <v>223861</v>
      </c>
      <c r="D3551" t="s">
        <v>5890</v>
      </c>
      <c r="E3551" t="s">
        <v>4943</v>
      </c>
      <c r="F3551">
        <v>18406</v>
      </c>
      <c r="G3551">
        <v>3725833</v>
      </c>
      <c r="H3551">
        <f t="shared" si="55"/>
        <v>0</v>
      </c>
      <c r="I3551">
        <f t="array" ref="I3551">MIN(IFERROR(FIND(IstNumbers,A3551),""))</f>
        <v>8</v>
      </c>
      <c r="J3551" s="1" t="e">
        <f>IF([first '# in title]&lt;[pos kw in title],MID([title],[pos kw in title]-6,6),#N/A)</f>
        <v>#N/A</v>
      </c>
      <c r="K3551" s="1" t="e">
        <f>IFERROR(MID(SUBSTITUTE([kw rough in title],",","."),FIND("(",[kw rough in title])+1,20),SUBSTITUTE(IFERROR(MID([kw rough in title],FIND(" ",[kw rough in title])+1,20),[kw rough in title]),",","."))</f>
        <v>#N/A</v>
      </c>
      <c r="L3551" s="1">
        <f>IFERROR(FIND("kW",[desc]),0)</f>
        <v>0</v>
      </c>
      <c r="M3551">
        <f t="array" ref="M3551">MIN(IFERROR(FIND(IstNumbers,E3551),""))</f>
        <v>25</v>
      </c>
      <c r="N3551" s="1" t="b">
        <f>IF([first '# in desc]&lt;[pos kw in desc],MID([desc],[pos kw in desc]-7,7))</f>
        <v>0</v>
      </c>
      <c r="O35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1" s="1" t="str">
        <f>TRIM(IF([first '# in desc]&lt;[pos kw in desc],MID([desc],[pos kw in desc]-6,6),FALSE))</f>
        <v>FALSCH</v>
      </c>
      <c r="Q3551" s="1" t="b">
        <f>IF(LEN([manuell])=0,IFERROR([kw fine in title]*1,IFERROR(SUMPRODUCT(COUNTIF(IsDigits,MID([kw in desc],ROW($A$1:$A$150),1)))=LEN([kw in desc]),#N/A)),[manuell])</f>
        <v>0</v>
      </c>
      <c r="R3551" s="1" t="str">
        <f>IF([pos kw in title]&gt;0,MID(J3551,#REF!,4),IF([first '# in title]&gt;0,MID([title],[first '# in title],3),IF([first '# in title]&gt;0,MID([desc],#REF!,3),VLOOKUP([productid],$G$2:$R$1386,8))))</f>
        <v>24D</v>
      </c>
      <c r="S3551" s="1" t="e">
        <f>IF([kw in desc]=[kw rough in title],[kw in desc]*1,IFERROR(LEFT([kw_dirty],3)*1,IFERROR(LEFT([kw_dirty],2)*1,"n.a.")))</f>
        <v>#N/A</v>
      </c>
      <c r="T3551" s="1"/>
      <c r="U3551" s="1" t="e">
        <f>VLOOKUP(Tabelle1[[#This Row],[productid]],Tabelle2[#All],2,FALSE)</f>
        <v>#N/A</v>
      </c>
    </row>
    <row r="3552" spans="1:21">
      <c r="A3552" t="s">
        <v>4033</v>
      </c>
      <c r="B3552">
        <v>1846</v>
      </c>
      <c r="C3552">
        <v>223861</v>
      </c>
      <c r="D3552" t="s">
        <v>5891</v>
      </c>
      <c r="E3552" t="s">
        <v>5734</v>
      </c>
      <c r="F3552">
        <v>18406</v>
      </c>
      <c r="G3552">
        <v>3725833</v>
      </c>
      <c r="H3552">
        <f t="shared" si="55"/>
        <v>0</v>
      </c>
      <c r="I3552">
        <f t="array" ref="I3552">MIN(IFERROR(FIND(IstNumbers,A3552),""))</f>
        <v>8</v>
      </c>
      <c r="J3552" s="1" t="e">
        <f>IF([first '# in title]&lt;[pos kw in title],MID([title],[pos kw in title]-6,6),#N/A)</f>
        <v>#N/A</v>
      </c>
      <c r="K3552" s="1" t="e">
        <f>IFERROR(MID(SUBSTITUTE([kw rough in title],",","."),FIND("(",[kw rough in title])+1,20),SUBSTITUTE(IFERROR(MID([kw rough in title],FIND(" ",[kw rough in title])+1,20),[kw rough in title]),",","."))</f>
        <v>#N/A</v>
      </c>
      <c r="L3552" s="1">
        <f>IFERROR(FIND("kW",[desc]),0)</f>
        <v>0</v>
      </c>
      <c r="M3552">
        <f t="array" ref="M3552">MIN(IFERROR(FIND(IstNumbers,E3552),""))</f>
        <v>25</v>
      </c>
      <c r="N3552" s="1" t="b">
        <f>IF([first '# in desc]&lt;[pos kw in desc],MID([desc],[pos kw in desc]-7,7))</f>
        <v>0</v>
      </c>
      <c r="O35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2" s="1" t="str">
        <f>TRIM(IF([first '# in desc]&lt;[pos kw in desc],MID([desc],[pos kw in desc]-6,6),FALSE))</f>
        <v>FALSCH</v>
      </c>
      <c r="Q3552" s="1" t="b">
        <f>IF(LEN([manuell])=0,IFERROR([kw fine in title]*1,IFERROR(SUMPRODUCT(COUNTIF(IsDigits,MID([kw in desc],ROW($A$1:$A$150),1)))=LEN([kw in desc]),#N/A)),[manuell])</f>
        <v>0</v>
      </c>
      <c r="R3552" s="1" t="str">
        <f>IF([pos kw in title]&gt;0,MID(J3552,#REF!,4),IF([first '# in title]&gt;0,MID([title],[first '# in title],3),IF([first '# in title]&gt;0,MID([desc],#REF!,3),VLOOKUP([productid],$G$2:$R$1386,8))))</f>
        <v>24D</v>
      </c>
      <c r="S3552" s="1" t="e">
        <f>IF([kw in desc]=[kw rough in title],[kw in desc]*1,IFERROR(LEFT([kw_dirty],3)*1,IFERROR(LEFT([kw_dirty],2)*1,"n.a.")))</f>
        <v>#N/A</v>
      </c>
      <c r="T3552" s="1"/>
      <c r="U3552" s="1" t="e">
        <f>VLOOKUP(Tabelle1[[#This Row],[productid]],Tabelle2[#All],2,FALSE)</f>
        <v>#N/A</v>
      </c>
    </row>
    <row r="3553" spans="1:21">
      <c r="A3553" t="s">
        <v>1935</v>
      </c>
      <c r="B3553">
        <v>2633</v>
      </c>
      <c r="C3553">
        <v>289859</v>
      </c>
      <c r="D3553" t="s">
        <v>5892</v>
      </c>
      <c r="E3553" t="s">
        <v>5893</v>
      </c>
      <c r="F3553">
        <v>18406</v>
      </c>
      <c r="G3553">
        <v>2286143</v>
      </c>
      <c r="H3553">
        <f t="shared" si="55"/>
        <v>0</v>
      </c>
      <c r="I3553">
        <f t="array" ref="I3553">MIN(IFERROR(FIND(IstNumbers,A3553),""))</f>
        <v>13</v>
      </c>
      <c r="J3553" s="1" t="e">
        <f>IF([first '# in title]&lt;[pos kw in title],MID([title],[pos kw in title]-6,6),#N/A)</f>
        <v>#N/A</v>
      </c>
      <c r="K3553" s="1" t="e">
        <f>IFERROR(MID(SUBSTITUTE([kw rough in title],",","."),FIND("(",[kw rough in title])+1,20),SUBSTITUTE(IFERROR(MID([kw rough in title],FIND(" ",[kw rough in title])+1,20),[kw rough in title]),",","."))</f>
        <v>#N/A</v>
      </c>
      <c r="L3553" s="1">
        <f>IFERROR(FIND("kW",[desc]),0)</f>
        <v>0</v>
      </c>
      <c r="M3553">
        <f t="array" ref="M3553">MIN(IFERROR(FIND(IstNumbers,E3553),""))</f>
        <v>33</v>
      </c>
      <c r="N3553" s="1" t="b">
        <f>IF([first '# in desc]&lt;[pos kw in desc],MID([desc],[pos kw in desc]-7,7))</f>
        <v>0</v>
      </c>
      <c r="O35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3" s="1" t="str">
        <f>TRIM(IF([first '# in desc]&lt;[pos kw in desc],MID([desc],[pos kw in desc]-6,6),FALSE))</f>
        <v>FALSCH</v>
      </c>
      <c r="Q3553" s="1" t="b">
        <f>IF(LEN([manuell])=0,IFERROR([kw fine in title]*1,IFERROR(SUMPRODUCT(COUNTIF(IsDigits,MID([kw in desc],ROW($A$1:$A$150),1)))=LEN([kw in desc]),#N/A)),[manuell])</f>
        <v>0</v>
      </c>
      <c r="R3553" s="1" t="str">
        <f>IF([pos kw in title]&gt;0,MID(J3553,#REF!,4),IF([first '# in title]&gt;0,MID([title],[first '# in title],3),IF([first '# in title]&gt;0,MID([desc],#REF!,3),VLOOKUP([productid],$G$2:$R$1386,8))))</f>
        <v>146</v>
      </c>
      <c r="S3553" s="1" t="e">
        <f>IF([kw in desc]=[kw rough in title],[kw in desc]*1,IFERROR(LEFT([kw_dirty],3)*1,IFERROR(LEFT([kw_dirty],2)*1,"n.a.")))</f>
        <v>#N/A</v>
      </c>
      <c r="T3553" s="1"/>
      <c r="U3553" s="1" t="e">
        <f>VLOOKUP(Tabelle1[[#This Row],[productid]],Tabelle2[#All],2,FALSE)</f>
        <v>#N/A</v>
      </c>
    </row>
    <row r="3554" spans="1:21">
      <c r="A3554" t="s">
        <v>1935</v>
      </c>
      <c r="B3554">
        <v>2637</v>
      </c>
      <c r="C3554">
        <v>289859</v>
      </c>
      <c r="D3554" t="s">
        <v>5894</v>
      </c>
      <c r="E3554" t="s">
        <v>5895</v>
      </c>
      <c r="F3554">
        <v>18406</v>
      </c>
      <c r="G3554">
        <v>2286143</v>
      </c>
      <c r="H3554">
        <f t="shared" si="55"/>
        <v>0</v>
      </c>
      <c r="I3554">
        <f t="array" ref="I3554">MIN(IFERROR(FIND(IstNumbers,A3554),""))</f>
        <v>13</v>
      </c>
      <c r="J3554" s="1" t="e">
        <f>IF([first '# in title]&lt;[pos kw in title],MID([title],[pos kw in title]-6,6),#N/A)</f>
        <v>#N/A</v>
      </c>
      <c r="K3554" s="1" t="e">
        <f>IFERROR(MID(SUBSTITUTE([kw rough in title],",","."),FIND("(",[kw rough in title])+1,20),SUBSTITUTE(IFERROR(MID([kw rough in title],FIND(" ",[kw rough in title])+1,20),[kw rough in title]),",","."))</f>
        <v>#N/A</v>
      </c>
      <c r="L3554" s="1">
        <f>IFERROR(FIND("kW",[desc]),0)</f>
        <v>0</v>
      </c>
      <c r="M3554">
        <f t="array" ref="M3554">MIN(IFERROR(FIND(IstNumbers,E3554),""))</f>
        <v>33</v>
      </c>
      <c r="N3554" s="1" t="b">
        <f>IF([first '# in desc]&lt;[pos kw in desc],MID([desc],[pos kw in desc]-7,7))</f>
        <v>0</v>
      </c>
      <c r="O35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4" s="1" t="str">
        <f>TRIM(IF([first '# in desc]&lt;[pos kw in desc],MID([desc],[pos kw in desc]-6,6),FALSE))</f>
        <v>FALSCH</v>
      </c>
      <c r="Q3554" s="1" t="b">
        <f>IF(LEN([manuell])=0,IFERROR([kw fine in title]*1,IFERROR(SUMPRODUCT(COUNTIF(IsDigits,MID([kw in desc],ROW($A$1:$A$150),1)))=LEN([kw in desc]),#N/A)),[manuell])</f>
        <v>0</v>
      </c>
      <c r="R3554" s="1" t="str">
        <f>IF([pos kw in title]&gt;0,MID(J3554,#REF!,4),IF([first '# in title]&gt;0,MID([title],[first '# in title],3),IF([first '# in title]&gt;0,MID([desc],#REF!,3),VLOOKUP([productid],$G$2:$R$1386,8))))</f>
        <v>146</v>
      </c>
      <c r="S3554" s="1" t="e">
        <f>IF([kw in desc]=[kw rough in title],[kw in desc]*1,IFERROR(LEFT([kw_dirty],3)*1,IFERROR(LEFT([kw_dirty],2)*1,"n.a.")))</f>
        <v>#N/A</v>
      </c>
      <c r="T3554" s="1"/>
      <c r="U3554" s="1" t="e">
        <f>VLOOKUP(Tabelle1[[#This Row],[productid]],Tabelle2[#All],2,FALSE)</f>
        <v>#N/A</v>
      </c>
    </row>
    <row r="3555" spans="1:21">
      <c r="A3555" t="s">
        <v>1935</v>
      </c>
      <c r="B3555">
        <v>2637</v>
      </c>
      <c r="C3555">
        <v>289859</v>
      </c>
      <c r="D3555" t="s">
        <v>5896</v>
      </c>
      <c r="E3555" t="s">
        <v>5897</v>
      </c>
      <c r="F3555">
        <v>18406</v>
      </c>
      <c r="G3555">
        <v>2286143</v>
      </c>
      <c r="H3555">
        <f t="shared" si="55"/>
        <v>0</v>
      </c>
      <c r="I3555">
        <f t="array" ref="I3555">MIN(IFERROR(FIND(IstNumbers,A3555),""))</f>
        <v>13</v>
      </c>
      <c r="J3555" s="1" t="e">
        <f>IF([first '# in title]&lt;[pos kw in title],MID([title],[pos kw in title]-6,6),#N/A)</f>
        <v>#N/A</v>
      </c>
      <c r="K3555" s="1" t="e">
        <f>IFERROR(MID(SUBSTITUTE([kw rough in title],",","."),FIND("(",[kw rough in title])+1,20),SUBSTITUTE(IFERROR(MID([kw rough in title],FIND(" ",[kw rough in title])+1,20),[kw rough in title]),",","."))</f>
        <v>#N/A</v>
      </c>
      <c r="L3555" s="1">
        <f>IFERROR(FIND("kW",[desc]),0)</f>
        <v>0</v>
      </c>
      <c r="M3555">
        <f t="array" ref="M3555">MIN(IFERROR(FIND(IstNumbers,E3555),""))</f>
        <v>33</v>
      </c>
      <c r="N3555" s="1" t="b">
        <f>IF([first '# in desc]&lt;[pos kw in desc],MID([desc],[pos kw in desc]-7,7))</f>
        <v>0</v>
      </c>
      <c r="O35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5" s="1" t="str">
        <f>TRIM(IF([first '# in desc]&lt;[pos kw in desc],MID([desc],[pos kw in desc]-6,6),FALSE))</f>
        <v>FALSCH</v>
      </c>
      <c r="Q3555" s="1" t="b">
        <f>IF(LEN([manuell])=0,IFERROR([kw fine in title]*1,IFERROR(SUMPRODUCT(COUNTIF(IsDigits,MID([kw in desc],ROW($A$1:$A$150),1)))=LEN([kw in desc]),#N/A)),[manuell])</f>
        <v>0</v>
      </c>
      <c r="R3555" s="1" t="str">
        <f>IF([pos kw in title]&gt;0,MID(J3555,#REF!,4),IF([first '# in title]&gt;0,MID([title],[first '# in title],3),IF([first '# in title]&gt;0,MID([desc],#REF!,3),VLOOKUP([productid],$G$2:$R$1386,8))))</f>
        <v>146</v>
      </c>
      <c r="S3555" s="1" t="e">
        <f>IF([kw in desc]=[kw rough in title],[kw in desc]*1,IFERROR(LEFT([kw_dirty],3)*1,IFERROR(LEFT([kw_dirty],2)*1,"n.a.")))</f>
        <v>#N/A</v>
      </c>
      <c r="T3555" s="1"/>
      <c r="U3555" s="1" t="e">
        <f>VLOOKUP(Tabelle1[[#This Row],[productid]],Tabelle2[#All],2,FALSE)</f>
        <v>#N/A</v>
      </c>
    </row>
    <row r="3556" spans="1:21">
      <c r="A3556" t="s">
        <v>1935</v>
      </c>
      <c r="B3556">
        <v>2640</v>
      </c>
      <c r="C3556">
        <v>289859</v>
      </c>
      <c r="D3556" t="s">
        <v>5898</v>
      </c>
      <c r="E3556" t="s">
        <v>5899</v>
      </c>
      <c r="F3556">
        <v>18406</v>
      </c>
      <c r="G3556">
        <v>2286143</v>
      </c>
      <c r="H3556">
        <f t="shared" si="55"/>
        <v>0</v>
      </c>
      <c r="I3556">
        <f t="array" ref="I3556">MIN(IFERROR(FIND(IstNumbers,A3556),""))</f>
        <v>13</v>
      </c>
      <c r="J3556" s="1" t="e">
        <f>IF([first '# in title]&lt;[pos kw in title],MID([title],[pos kw in title]-6,6),#N/A)</f>
        <v>#N/A</v>
      </c>
      <c r="K3556" s="1" t="e">
        <f>IFERROR(MID(SUBSTITUTE([kw rough in title],",","."),FIND("(",[kw rough in title])+1,20),SUBSTITUTE(IFERROR(MID([kw rough in title],FIND(" ",[kw rough in title])+1,20),[kw rough in title]),",","."))</f>
        <v>#N/A</v>
      </c>
      <c r="L3556" s="1">
        <f>IFERROR(FIND("kW",[desc]),0)</f>
        <v>0</v>
      </c>
      <c r="M3556">
        <f t="array" ref="M3556">MIN(IFERROR(FIND(IstNumbers,E3556),""))</f>
        <v>33</v>
      </c>
      <c r="N3556" s="1" t="b">
        <f>IF([first '# in desc]&lt;[pos kw in desc],MID([desc],[pos kw in desc]-7,7))</f>
        <v>0</v>
      </c>
      <c r="O35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6" s="1" t="str">
        <f>TRIM(IF([first '# in desc]&lt;[pos kw in desc],MID([desc],[pos kw in desc]-6,6),FALSE))</f>
        <v>FALSCH</v>
      </c>
      <c r="Q3556" s="1" t="b">
        <f>IF(LEN([manuell])=0,IFERROR([kw fine in title]*1,IFERROR(SUMPRODUCT(COUNTIF(IsDigits,MID([kw in desc],ROW($A$1:$A$150),1)))=LEN([kw in desc]),#N/A)),[manuell])</f>
        <v>0</v>
      </c>
      <c r="R3556" s="1" t="str">
        <f>IF([pos kw in title]&gt;0,MID(J3556,#REF!,4),IF([first '# in title]&gt;0,MID([title],[first '# in title],3),IF([first '# in title]&gt;0,MID([desc],#REF!,3),VLOOKUP([productid],$G$2:$R$1386,8))))</f>
        <v>146</v>
      </c>
      <c r="S3556" s="1" t="e">
        <f>IF([kw in desc]=[kw rough in title],[kw in desc]*1,IFERROR(LEFT([kw_dirty],3)*1,IFERROR(LEFT([kw_dirty],2)*1,"n.a.")))</f>
        <v>#N/A</v>
      </c>
      <c r="T3556" s="1"/>
      <c r="U3556" s="1" t="e">
        <f>VLOOKUP(Tabelle1[[#This Row],[productid]],Tabelle2[#All],2,FALSE)</f>
        <v>#N/A</v>
      </c>
    </row>
    <row r="3557" spans="1:21">
      <c r="A3557" t="s">
        <v>1935</v>
      </c>
      <c r="B3557">
        <v>2640</v>
      </c>
      <c r="C3557">
        <v>289859</v>
      </c>
      <c r="D3557" t="s">
        <v>5900</v>
      </c>
      <c r="E3557" t="s">
        <v>5901</v>
      </c>
      <c r="F3557">
        <v>18406</v>
      </c>
      <c r="G3557">
        <v>2286143</v>
      </c>
      <c r="H3557">
        <f t="shared" si="55"/>
        <v>0</v>
      </c>
      <c r="I3557">
        <f t="array" ref="I3557">MIN(IFERROR(FIND(IstNumbers,A3557),""))</f>
        <v>13</v>
      </c>
      <c r="J3557" s="1" t="e">
        <f>IF([first '# in title]&lt;[pos kw in title],MID([title],[pos kw in title]-6,6),#N/A)</f>
        <v>#N/A</v>
      </c>
      <c r="K3557" s="1" t="e">
        <f>IFERROR(MID(SUBSTITUTE([kw rough in title],",","."),FIND("(",[kw rough in title])+1,20),SUBSTITUTE(IFERROR(MID([kw rough in title],FIND(" ",[kw rough in title])+1,20),[kw rough in title]),",","."))</f>
        <v>#N/A</v>
      </c>
      <c r="L3557" s="1">
        <f>IFERROR(FIND("kW",[desc]),0)</f>
        <v>0</v>
      </c>
      <c r="M3557">
        <f t="array" ref="M3557">MIN(IFERROR(FIND(IstNumbers,E3557),""))</f>
        <v>33</v>
      </c>
      <c r="N3557" s="1" t="b">
        <f>IF([first '# in desc]&lt;[pos kw in desc],MID([desc],[pos kw in desc]-7,7))</f>
        <v>0</v>
      </c>
      <c r="O35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7" s="1" t="str">
        <f>TRIM(IF([first '# in desc]&lt;[pos kw in desc],MID([desc],[pos kw in desc]-6,6),FALSE))</f>
        <v>FALSCH</v>
      </c>
      <c r="Q3557" s="1" t="b">
        <f>IF(LEN([manuell])=0,IFERROR([kw fine in title]*1,IFERROR(SUMPRODUCT(COUNTIF(IsDigits,MID([kw in desc],ROW($A$1:$A$150),1)))=LEN([kw in desc]),#N/A)),[manuell])</f>
        <v>0</v>
      </c>
      <c r="R3557" s="1" t="str">
        <f>IF([pos kw in title]&gt;0,MID(J3557,#REF!,4),IF([first '# in title]&gt;0,MID([title],[first '# in title],3),IF([first '# in title]&gt;0,MID([desc],#REF!,3),VLOOKUP([productid],$G$2:$R$1386,8))))</f>
        <v>146</v>
      </c>
      <c r="S3557" s="1" t="e">
        <f>IF([kw in desc]=[kw rough in title],[kw in desc]*1,IFERROR(LEFT([kw_dirty],3)*1,IFERROR(LEFT([kw_dirty],2)*1,"n.a.")))</f>
        <v>#N/A</v>
      </c>
      <c r="T3557" s="1"/>
      <c r="U3557" s="1" t="e">
        <f>VLOOKUP(Tabelle1[[#This Row],[productid]],Tabelle2[#All],2,FALSE)</f>
        <v>#N/A</v>
      </c>
    </row>
    <row r="3558" spans="1:21" hidden="1">
      <c r="A3558" t="s">
        <v>2386</v>
      </c>
      <c r="B3558">
        <v>2625</v>
      </c>
      <c r="C3558">
        <v>289859</v>
      </c>
      <c r="D3558" t="s">
        <v>5902</v>
      </c>
      <c r="E3558" t="s">
        <v>5903</v>
      </c>
      <c r="F3558">
        <v>18406</v>
      </c>
      <c r="G3558">
        <v>1219746</v>
      </c>
      <c r="H3558">
        <f t="shared" si="55"/>
        <v>22</v>
      </c>
      <c r="I3558">
        <f t="array" ref="I3558">MIN(IFERROR(FIND(IstNumbers,A3558),""))</f>
        <v>14</v>
      </c>
      <c r="J3558" s="1" t="str">
        <f>IF([first '# in title]&lt;[pos kw in title],MID([title],[pos kw in title]-6,6),#N/A)</f>
        <v xml:space="preserve"> 3 16 </v>
      </c>
      <c r="K3558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58" s="1">
        <f>IFERROR(FIND("kW",[desc]),0)</f>
        <v>71</v>
      </c>
      <c r="M3558">
        <f t="array" ref="M3558">MIN(IFERROR(FIND(IstNumbers,E3558),""))</f>
        <v>29</v>
      </c>
      <c r="N3558" s="1" t="str">
        <f>IF([first '# in desc]&lt;[pos kw in desc],MID([desc],[pos kw in desc]-7,7))</f>
        <v xml:space="preserve">­me 16 </v>
      </c>
      <c r="O355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58" s="1" t="str">
        <f>TRIM(IF([first '# in desc]&lt;[pos kw in desc],MID([desc],[pos kw in desc]-6,6),FALSE))</f>
        <v>me 16</v>
      </c>
      <c r="Q3558" s="1" t="b">
        <f>IF(LEN([manuell])=0,IFERROR([kw fine in title]*1,IFERROR(SUMPRODUCT(COUNTIF(IsDigits,MID([kw in desc],ROW($A$1:$A$150),1)))=LEN([kw in desc]),#N/A)),[manuell])</f>
        <v>0</v>
      </c>
      <c r="R3558" s="1" t="e">
        <f>IF([pos kw in title]&gt;0,MID(J3558,#REF!,4),IF([first '# in title]&gt;0,MID([title],[first '# in title],3),IF([first '# in title]&gt;0,MID([desc],#REF!,3),VLOOKUP([productid],$G$2:$R$1386,8))))</f>
        <v>#REF!</v>
      </c>
      <c r="S3558" s="1" t="str">
        <f>IF([kw in desc]=[kw rough in title],[kw in desc]*1,IFERROR(LEFT([kw_dirty],3)*1,IFERROR(LEFT([kw_dirty],2)*1,"n.a.")))</f>
        <v>n.a.</v>
      </c>
      <c r="T3558" s="1"/>
      <c r="U3558" s="1">
        <f>VLOOKUP(Tabelle1[[#This Row],[productid]],Tabelle2[#All],2,FALSE)</f>
        <v>16</v>
      </c>
    </row>
    <row r="3559" spans="1:21">
      <c r="A3559" t="s">
        <v>1935</v>
      </c>
      <c r="B3559">
        <v>2642</v>
      </c>
      <c r="C3559">
        <v>289859</v>
      </c>
      <c r="D3559" t="s">
        <v>5904</v>
      </c>
      <c r="E3559" t="s">
        <v>5905</v>
      </c>
      <c r="F3559">
        <v>18406</v>
      </c>
      <c r="G3559">
        <v>2286143</v>
      </c>
      <c r="H3559">
        <f t="shared" si="55"/>
        <v>0</v>
      </c>
      <c r="I3559">
        <f t="array" ref="I3559">MIN(IFERROR(FIND(IstNumbers,A3559),""))</f>
        <v>13</v>
      </c>
      <c r="J3559" s="1" t="e">
        <f>IF([first '# in title]&lt;[pos kw in title],MID([title],[pos kw in title]-6,6),#N/A)</f>
        <v>#N/A</v>
      </c>
      <c r="K3559" s="1" t="e">
        <f>IFERROR(MID(SUBSTITUTE([kw rough in title],",","."),FIND("(",[kw rough in title])+1,20),SUBSTITUTE(IFERROR(MID([kw rough in title],FIND(" ",[kw rough in title])+1,20),[kw rough in title]),",","."))</f>
        <v>#N/A</v>
      </c>
      <c r="L3559" s="1">
        <f>IFERROR(FIND("kW",[desc]),0)</f>
        <v>0</v>
      </c>
      <c r="M3559">
        <f t="array" ref="M3559">MIN(IFERROR(FIND(IstNumbers,E3559),""))</f>
        <v>33</v>
      </c>
      <c r="N3559" s="1" t="b">
        <f>IF([first '# in desc]&lt;[pos kw in desc],MID([desc],[pos kw in desc]-7,7))</f>
        <v>0</v>
      </c>
      <c r="O35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59" s="1" t="str">
        <f>TRIM(IF([first '# in desc]&lt;[pos kw in desc],MID([desc],[pos kw in desc]-6,6),FALSE))</f>
        <v>FALSCH</v>
      </c>
      <c r="Q3559" s="1" t="b">
        <f>IF(LEN([manuell])=0,IFERROR([kw fine in title]*1,IFERROR(SUMPRODUCT(COUNTIF(IsDigits,MID([kw in desc],ROW($A$1:$A$150),1)))=LEN([kw in desc]),#N/A)),[manuell])</f>
        <v>0</v>
      </c>
      <c r="R3559" s="1" t="str">
        <f>IF([pos kw in title]&gt;0,MID(J3559,#REF!,4),IF([first '# in title]&gt;0,MID([title],[first '# in title],3),IF([first '# in title]&gt;0,MID([desc],#REF!,3),VLOOKUP([productid],$G$2:$R$1386,8))))</f>
        <v>146</v>
      </c>
      <c r="S3559" s="1" t="e">
        <f>IF([kw in desc]=[kw rough in title],[kw in desc]*1,IFERROR(LEFT([kw_dirty],3)*1,IFERROR(LEFT([kw_dirty],2)*1,"n.a.")))</f>
        <v>#N/A</v>
      </c>
      <c r="T3559" s="1"/>
      <c r="U3559" s="1" t="e">
        <f>VLOOKUP(Tabelle1[[#This Row],[productid]],Tabelle2[#All],2,FALSE)</f>
        <v>#N/A</v>
      </c>
    </row>
    <row r="3560" spans="1:21" hidden="1">
      <c r="A3560" t="s">
        <v>2386</v>
      </c>
      <c r="B3560">
        <v>2630</v>
      </c>
      <c r="C3560">
        <v>289859</v>
      </c>
      <c r="D3560" t="s">
        <v>5906</v>
      </c>
      <c r="E3560" t="s">
        <v>5907</v>
      </c>
      <c r="F3560">
        <v>18406</v>
      </c>
      <c r="G3560">
        <v>1219746</v>
      </c>
      <c r="H3560">
        <f t="shared" si="55"/>
        <v>22</v>
      </c>
      <c r="I3560">
        <f t="array" ref="I3560">MIN(IFERROR(FIND(IstNumbers,A3560),""))</f>
        <v>14</v>
      </c>
      <c r="J3560" s="1" t="str">
        <f>IF([first '# in title]&lt;[pos kw in title],MID([title],[pos kw in title]-6,6),#N/A)</f>
        <v xml:space="preserve"> 3 16 </v>
      </c>
      <c r="K3560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60" s="1">
        <f>IFERROR(FIND("kW",[desc]),0)</f>
        <v>71</v>
      </c>
      <c r="M3560">
        <f t="array" ref="M3560">MIN(IFERROR(FIND(IstNumbers,E3560),""))</f>
        <v>29</v>
      </c>
      <c r="N3560" s="1" t="str">
        <f>IF([first '# in desc]&lt;[pos kw in desc],MID([desc],[pos kw in desc]-7,7))</f>
        <v xml:space="preserve">­me 16 </v>
      </c>
      <c r="O356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60" s="1" t="str">
        <f>TRIM(IF([first '# in desc]&lt;[pos kw in desc],MID([desc],[pos kw in desc]-6,6),FALSE))</f>
        <v>me 16</v>
      </c>
      <c r="Q3560" s="1" t="b">
        <f>IF(LEN([manuell])=0,IFERROR([kw fine in title]*1,IFERROR(SUMPRODUCT(COUNTIF(IsDigits,MID([kw in desc],ROW($A$1:$A$150),1)))=LEN([kw in desc]),#N/A)),[manuell])</f>
        <v>0</v>
      </c>
      <c r="R3560" s="1" t="e">
        <f>IF([pos kw in title]&gt;0,MID(J3560,#REF!,4),IF([first '# in title]&gt;0,MID([title],[first '# in title],3),IF([first '# in title]&gt;0,MID([desc],#REF!,3),VLOOKUP([productid],$G$2:$R$1386,8))))</f>
        <v>#REF!</v>
      </c>
      <c r="S3560" s="1" t="str">
        <f>IF([kw in desc]=[kw rough in title],[kw in desc]*1,IFERROR(LEFT([kw_dirty],3)*1,IFERROR(LEFT([kw_dirty],2)*1,"n.a.")))</f>
        <v>n.a.</v>
      </c>
      <c r="T3560" s="1"/>
      <c r="U3560" s="1">
        <f>VLOOKUP(Tabelle1[[#This Row],[productid]],Tabelle2[#All],2,FALSE)</f>
        <v>16</v>
      </c>
    </row>
    <row r="3561" spans="1:21">
      <c r="A3561" t="s">
        <v>1935</v>
      </c>
      <c r="B3561">
        <v>2642</v>
      </c>
      <c r="C3561">
        <v>289859</v>
      </c>
      <c r="D3561" t="s">
        <v>5908</v>
      </c>
      <c r="E3561" t="s">
        <v>5909</v>
      </c>
      <c r="F3561">
        <v>18406</v>
      </c>
      <c r="G3561">
        <v>2286143</v>
      </c>
      <c r="H3561">
        <f t="shared" si="55"/>
        <v>0</v>
      </c>
      <c r="I3561">
        <f t="array" ref="I3561">MIN(IFERROR(FIND(IstNumbers,A3561),""))</f>
        <v>13</v>
      </c>
      <c r="J3561" s="1" t="e">
        <f>IF([first '# in title]&lt;[pos kw in title],MID([title],[pos kw in title]-6,6),#N/A)</f>
        <v>#N/A</v>
      </c>
      <c r="K3561" s="1" t="e">
        <f>IFERROR(MID(SUBSTITUTE([kw rough in title],",","."),FIND("(",[kw rough in title])+1,20),SUBSTITUTE(IFERROR(MID([kw rough in title],FIND(" ",[kw rough in title])+1,20),[kw rough in title]),",","."))</f>
        <v>#N/A</v>
      </c>
      <c r="L3561" s="1">
        <f>IFERROR(FIND("kW",[desc]),0)</f>
        <v>0</v>
      </c>
      <c r="M3561">
        <f t="array" ref="M3561">MIN(IFERROR(FIND(IstNumbers,E3561),""))</f>
        <v>33</v>
      </c>
      <c r="N3561" s="1" t="b">
        <f>IF([first '# in desc]&lt;[pos kw in desc],MID([desc],[pos kw in desc]-7,7))</f>
        <v>0</v>
      </c>
      <c r="O35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61" s="1" t="str">
        <f>TRIM(IF([first '# in desc]&lt;[pos kw in desc],MID([desc],[pos kw in desc]-6,6),FALSE))</f>
        <v>FALSCH</v>
      </c>
      <c r="Q3561" s="1" t="b">
        <f>IF(LEN([manuell])=0,IFERROR([kw fine in title]*1,IFERROR(SUMPRODUCT(COUNTIF(IsDigits,MID([kw in desc],ROW($A$1:$A$150),1)))=LEN([kw in desc]),#N/A)),[manuell])</f>
        <v>0</v>
      </c>
      <c r="R3561" s="1" t="str">
        <f>IF([pos kw in title]&gt;0,MID(J3561,#REF!,4),IF([first '# in title]&gt;0,MID([title],[first '# in title],3),IF([first '# in title]&gt;0,MID([desc],#REF!,3),VLOOKUP([productid],$G$2:$R$1386,8))))</f>
        <v>146</v>
      </c>
      <c r="S3561" s="1" t="e">
        <f>IF([kw in desc]=[kw rough in title],[kw in desc]*1,IFERROR(LEFT([kw_dirty],3)*1,IFERROR(LEFT([kw_dirty],2)*1,"n.a.")))</f>
        <v>#N/A</v>
      </c>
      <c r="T3561" s="1"/>
      <c r="U3561" s="1" t="e">
        <f>VLOOKUP(Tabelle1[[#This Row],[productid]],Tabelle2[#All],2,FALSE)</f>
        <v>#N/A</v>
      </c>
    </row>
    <row r="3562" spans="1:21" hidden="1">
      <c r="A3562" t="s">
        <v>2386</v>
      </c>
      <c r="B3562">
        <v>2640</v>
      </c>
      <c r="C3562">
        <v>289859</v>
      </c>
      <c r="D3562" t="s">
        <v>5910</v>
      </c>
      <c r="E3562" t="s">
        <v>5911</v>
      </c>
      <c r="F3562">
        <v>18406</v>
      </c>
      <c r="G3562">
        <v>1219746</v>
      </c>
      <c r="H3562">
        <f t="shared" si="55"/>
        <v>22</v>
      </c>
      <c r="I3562">
        <f t="array" ref="I3562">MIN(IFERROR(FIND(IstNumbers,A3562),""))</f>
        <v>14</v>
      </c>
      <c r="J3562" s="1" t="str">
        <f>IF([first '# in title]&lt;[pos kw in title],MID([title],[pos kw in title]-6,6),#N/A)</f>
        <v xml:space="preserve"> 3 16 </v>
      </c>
      <c r="K3562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62" s="1">
        <f>IFERROR(FIND("kW",[desc]),0)</f>
        <v>71</v>
      </c>
      <c r="M3562">
        <f t="array" ref="M3562">MIN(IFERROR(FIND(IstNumbers,E3562),""))</f>
        <v>29</v>
      </c>
      <c r="N3562" s="1" t="str">
        <f>IF([first '# in desc]&lt;[pos kw in desc],MID([desc],[pos kw in desc]-7,7))</f>
        <v xml:space="preserve">­me 16 </v>
      </c>
      <c r="O356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62" s="1" t="str">
        <f>TRIM(IF([first '# in desc]&lt;[pos kw in desc],MID([desc],[pos kw in desc]-6,6),FALSE))</f>
        <v>me 16</v>
      </c>
      <c r="Q3562" s="1" t="b">
        <f>IF(LEN([manuell])=0,IFERROR([kw fine in title]*1,IFERROR(SUMPRODUCT(COUNTIF(IsDigits,MID([kw in desc],ROW($A$1:$A$150),1)))=LEN([kw in desc]),#N/A)),[manuell])</f>
        <v>0</v>
      </c>
      <c r="R3562" s="1" t="e">
        <f>IF([pos kw in title]&gt;0,MID(J3562,#REF!,4),IF([first '# in title]&gt;0,MID([title],[first '# in title],3),IF([first '# in title]&gt;0,MID([desc],#REF!,3),VLOOKUP([productid],$G$2:$R$1386,8))))</f>
        <v>#REF!</v>
      </c>
      <c r="S3562" s="1" t="str">
        <f>IF([kw in desc]=[kw rough in title],[kw in desc]*1,IFERROR(LEFT([kw_dirty],3)*1,IFERROR(LEFT([kw_dirty],2)*1,"n.a.")))</f>
        <v>n.a.</v>
      </c>
      <c r="T3562" s="1"/>
      <c r="U3562" s="1">
        <f>VLOOKUP(Tabelle1[[#This Row],[productid]],Tabelle2[#All],2,FALSE)</f>
        <v>16</v>
      </c>
    </row>
    <row r="3563" spans="1:21">
      <c r="A3563" t="s">
        <v>1935</v>
      </c>
      <c r="B3563">
        <v>2642</v>
      </c>
      <c r="C3563">
        <v>289859</v>
      </c>
      <c r="D3563" t="s">
        <v>5912</v>
      </c>
      <c r="E3563" t="s">
        <v>5913</v>
      </c>
      <c r="F3563">
        <v>18406</v>
      </c>
      <c r="G3563">
        <v>2286143</v>
      </c>
      <c r="H3563">
        <f t="shared" si="55"/>
        <v>0</v>
      </c>
      <c r="I3563">
        <f t="array" ref="I3563">MIN(IFERROR(FIND(IstNumbers,A3563),""))</f>
        <v>13</v>
      </c>
      <c r="J3563" s="1" t="e">
        <f>IF([first '# in title]&lt;[pos kw in title],MID([title],[pos kw in title]-6,6),#N/A)</f>
        <v>#N/A</v>
      </c>
      <c r="K3563" s="1" t="e">
        <f>IFERROR(MID(SUBSTITUTE([kw rough in title],",","."),FIND("(",[kw rough in title])+1,20),SUBSTITUTE(IFERROR(MID([kw rough in title],FIND(" ",[kw rough in title])+1,20),[kw rough in title]),",","."))</f>
        <v>#N/A</v>
      </c>
      <c r="L3563" s="1">
        <f>IFERROR(FIND("kW",[desc]),0)</f>
        <v>0</v>
      </c>
      <c r="M3563">
        <f t="array" ref="M3563">MIN(IFERROR(FIND(IstNumbers,E3563),""))</f>
        <v>33</v>
      </c>
      <c r="N3563" s="1" t="b">
        <f>IF([first '# in desc]&lt;[pos kw in desc],MID([desc],[pos kw in desc]-7,7))</f>
        <v>0</v>
      </c>
      <c r="O35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63" s="1" t="str">
        <f>TRIM(IF([first '# in desc]&lt;[pos kw in desc],MID([desc],[pos kw in desc]-6,6),FALSE))</f>
        <v>FALSCH</v>
      </c>
      <c r="Q3563" s="1" t="b">
        <f>IF(LEN([manuell])=0,IFERROR([kw fine in title]*1,IFERROR(SUMPRODUCT(COUNTIF(IsDigits,MID([kw in desc],ROW($A$1:$A$150),1)))=LEN([kw in desc]),#N/A)),[manuell])</f>
        <v>0</v>
      </c>
      <c r="R3563" s="1" t="str">
        <f>IF([pos kw in title]&gt;0,MID(J3563,#REF!,4),IF([first '# in title]&gt;0,MID([title],[first '# in title],3),IF([first '# in title]&gt;0,MID([desc],#REF!,3),VLOOKUP([productid],$G$2:$R$1386,8))))</f>
        <v>146</v>
      </c>
      <c r="S3563" s="1" t="e">
        <f>IF([kw in desc]=[kw rough in title],[kw in desc]*1,IFERROR(LEFT([kw_dirty],3)*1,IFERROR(LEFT([kw_dirty],2)*1,"n.a.")))</f>
        <v>#N/A</v>
      </c>
      <c r="T3563" s="1"/>
      <c r="U3563" s="1" t="e">
        <f>VLOOKUP(Tabelle1[[#This Row],[productid]],Tabelle2[#All],2,FALSE)</f>
        <v>#N/A</v>
      </c>
    </row>
    <row r="3564" spans="1:21" hidden="1">
      <c r="A3564" t="s">
        <v>2386</v>
      </c>
      <c r="B3564">
        <v>2640</v>
      </c>
      <c r="C3564">
        <v>289859</v>
      </c>
      <c r="D3564" t="s">
        <v>5914</v>
      </c>
      <c r="E3564" t="s">
        <v>5915</v>
      </c>
      <c r="F3564">
        <v>18406</v>
      </c>
      <c r="G3564">
        <v>1219746</v>
      </c>
      <c r="H3564">
        <f t="shared" si="55"/>
        <v>22</v>
      </c>
      <c r="I3564">
        <f t="array" ref="I3564">MIN(IFERROR(FIND(IstNumbers,A3564),""))</f>
        <v>14</v>
      </c>
      <c r="J3564" s="1" t="str">
        <f>IF([first '# in title]&lt;[pos kw in title],MID([title],[pos kw in title]-6,6),#N/A)</f>
        <v xml:space="preserve"> 3 16 </v>
      </c>
      <c r="K3564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64" s="1">
        <f>IFERROR(FIND("kW",[desc]),0)</f>
        <v>71</v>
      </c>
      <c r="M3564">
        <f t="array" ref="M3564">MIN(IFERROR(FIND(IstNumbers,E3564),""))</f>
        <v>29</v>
      </c>
      <c r="N3564" s="1" t="str">
        <f>IF([first '# in desc]&lt;[pos kw in desc],MID([desc],[pos kw in desc]-7,7))</f>
        <v xml:space="preserve">­me 16 </v>
      </c>
      <c r="O3564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64" s="1" t="str">
        <f>TRIM(IF([first '# in desc]&lt;[pos kw in desc],MID([desc],[pos kw in desc]-6,6),FALSE))</f>
        <v>me 16</v>
      </c>
      <c r="Q3564" s="1" t="b">
        <f>IF(LEN([manuell])=0,IFERROR([kw fine in title]*1,IFERROR(SUMPRODUCT(COUNTIF(IsDigits,MID([kw in desc],ROW($A$1:$A$150),1)))=LEN([kw in desc]),#N/A)),[manuell])</f>
        <v>0</v>
      </c>
      <c r="R3564" s="1" t="e">
        <f>IF([pos kw in title]&gt;0,MID(J3564,#REF!,4),IF([first '# in title]&gt;0,MID([title],[first '# in title],3),IF([first '# in title]&gt;0,MID([desc],#REF!,3),VLOOKUP([productid],$G$2:$R$1386,8))))</f>
        <v>#REF!</v>
      </c>
      <c r="S3564" s="1" t="str">
        <f>IF([kw in desc]=[kw rough in title],[kw in desc]*1,IFERROR(LEFT([kw_dirty],3)*1,IFERROR(LEFT([kw_dirty],2)*1,"n.a.")))</f>
        <v>n.a.</v>
      </c>
      <c r="T3564" s="1"/>
      <c r="U3564" s="1">
        <f>VLOOKUP(Tabelle1[[#This Row],[productid]],Tabelle2[#All],2,FALSE)</f>
        <v>16</v>
      </c>
    </row>
    <row r="3565" spans="1:21">
      <c r="A3565" t="s">
        <v>1935</v>
      </c>
      <c r="B3565">
        <v>2644</v>
      </c>
      <c r="C3565">
        <v>289859</v>
      </c>
      <c r="D3565" t="s">
        <v>5916</v>
      </c>
      <c r="E3565" t="s">
        <v>5917</v>
      </c>
      <c r="F3565">
        <v>18406</v>
      </c>
      <c r="G3565">
        <v>2286143</v>
      </c>
      <c r="H3565">
        <f t="shared" si="55"/>
        <v>0</v>
      </c>
      <c r="I3565">
        <f t="array" ref="I3565">MIN(IFERROR(FIND(IstNumbers,A3565),""))</f>
        <v>13</v>
      </c>
      <c r="J3565" s="1" t="e">
        <f>IF([first '# in title]&lt;[pos kw in title],MID([title],[pos kw in title]-6,6),#N/A)</f>
        <v>#N/A</v>
      </c>
      <c r="K3565" s="1" t="e">
        <f>IFERROR(MID(SUBSTITUTE([kw rough in title],",","."),FIND("(",[kw rough in title])+1,20),SUBSTITUTE(IFERROR(MID([kw rough in title],FIND(" ",[kw rough in title])+1,20),[kw rough in title]),",","."))</f>
        <v>#N/A</v>
      </c>
      <c r="L3565" s="1">
        <f>IFERROR(FIND("kW",[desc]),0)</f>
        <v>0</v>
      </c>
      <c r="M3565">
        <f t="array" ref="M3565">MIN(IFERROR(FIND(IstNumbers,E3565),""))</f>
        <v>33</v>
      </c>
      <c r="N3565" s="1" t="b">
        <f>IF([first '# in desc]&lt;[pos kw in desc],MID([desc],[pos kw in desc]-7,7))</f>
        <v>0</v>
      </c>
      <c r="O35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65" s="1" t="str">
        <f>TRIM(IF([first '# in desc]&lt;[pos kw in desc],MID([desc],[pos kw in desc]-6,6),FALSE))</f>
        <v>FALSCH</v>
      </c>
      <c r="Q3565" s="1" t="b">
        <f>IF(LEN([manuell])=0,IFERROR([kw fine in title]*1,IFERROR(SUMPRODUCT(COUNTIF(IsDigits,MID([kw in desc],ROW($A$1:$A$150),1)))=LEN([kw in desc]),#N/A)),[manuell])</f>
        <v>0</v>
      </c>
      <c r="R3565" s="1" t="str">
        <f>IF([pos kw in title]&gt;0,MID(J3565,#REF!,4),IF([first '# in title]&gt;0,MID([title],[first '# in title],3),IF([first '# in title]&gt;0,MID([desc],#REF!,3),VLOOKUP([productid],$G$2:$R$1386,8))))</f>
        <v>146</v>
      </c>
      <c r="S3565" s="1" t="e">
        <f>IF([kw in desc]=[kw rough in title],[kw in desc]*1,IFERROR(LEFT([kw_dirty],3)*1,IFERROR(LEFT([kw_dirty],2)*1,"n.a.")))</f>
        <v>#N/A</v>
      </c>
      <c r="T3565" s="1"/>
      <c r="U3565" s="1" t="e">
        <f>VLOOKUP(Tabelle1[[#This Row],[productid]],Tabelle2[#All],2,FALSE)</f>
        <v>#N/A</v>
      </c>
    </row>
    <row r="3566" spans="1:21" hidden="1">
      <c r="A3566" t="s">
        <v>2386</v>
      </c>
      <c r="B3566">
        <v>2655</v>
      </c>
      <c r="C3566">
        <v>289859</v>
      </c>
      <c r="D3566" t="s">
        <v>5918</v>
      </c>
      <c r="E3566" t="s">
        <v>5919</v>
      </c>
      <c r="F3566">
        <v>18406</v>
      </c>
      <c r="G3566">
        <v>1219746</v>
      </c>
      <c r="H3566">
        <f t="shared" si="55"/>
        <v>22</v>
      </c>
      <c r="I3566">
        <f t="array" ref="I3566">MIN(IFERROR(FIND(IstNumbers,A3566),""))</f>
        <v>14</v>
      </c>
      <c r="J3566" s="1" t="str">
        <f>IF([first '# in title]&lt;[pos kw in title],MID([title],[pos kw in title]-6,6),#N/A)</f>
        <v xml:space="preserve"> 3 16 </v>
      </c>
      <c r="K3566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66" s="1">
        <f>IFERROR(FIND("kW",[desc]),0)</f>
        <v>71</v>
      </c>
      <c r="M3566">
        <f t="array" ref="M3566">MIN(IFERROR(FIND(IstNumbers,E3566),""))</f>
        <v>29</v>
      </c>
      <c r="N3566" s="1" t="str">
        <f>IF([first '# in desc]&lt;[pos kw in desc],MID([desc],[pos kw in desc]-7,7))</f>
        <v xml:space="preserve">­me 16 </v>
      </c>
      <c r="O356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66" s="1" t="str">
        <f>TRIM(IF([first '# in desc]&lt;[pos kw in desc],MID([desc],[pos kw in desc]-6,6),FALSE))</f>
        <v>me 16</v>
      </c>
      <c r="Q3566" s="1" t="b">
        <f>IF(LEN([manuell])=0,IFERROR([kw fine in title]*1,IFERROR(SUMPRODUCT(COUNTIF(IsDigits,MID([kw in desc],ROW($A$1:$A$150),1)))=LEN([kw in desc]),#N/A)),[manuell])</f>
        <v>0</v>
      </c>
      <c r="R3566" s="1" t="e">
        <f>IF([pos kw in title]&gt;0,MID(J3566,#REF!,4),IF([first '# in title]&gt;0,MID([title],[first '# in title],3),IF([first '# in title]&gt;0,MID([desc],#REF!,3),VLOOKUP([productid],$G$2:$R$1386,8))))</f>
        <v>#REF!</v>
      </c>
      <c r="S3566" s="1" t="str">
        <f>IF([kw in desc]=[kw rough in title],[kw in desc]*1,IFERROR(LEFT([kw_dirty],3)*1,IFERROR(LEFT([kw_dirty],2)*1,"n.a.")))</f>
        <v>n.a.</v>
      </c>
      <c r="T3566" s="1"/>
      <c r="U3566" s="1">
        <f>VLOOKUP(Tabelle1[[#This Row],[productid]],Tabelle2[#All],2,FALSE)</f>
        <v>16</v>
      </c>
    </row>
    <row r="3567" spans="1:21">
      <c r="A3567" t="s">
        <v>1935</v>
      </c>
      <c r="B3567">
        <v>2644</v>
      </c>
      <c r="C3567">
        <v>289859</v>
      </c>
      <c r="D3567" t="s">
        <v>5920</v>
      </c>
      <c r="E3567" t="s">
        <v>5921</v>
      </c>
      <c r="F3567">
        <v>18406</v>
      </c>
      <c r="G3567">
        <v>2286143</v>
      </c>
      <c r="H3567">
        <f t="shared" si="55"/>
        <v>0</v>
      </c>
      <c r="I3567">
        <f t="array" ref="I3567">MIN(IFERROR(FIND(IstNumbers,A3567),""))</f>
        <v>13</v>
      </c>
      <c r="J3567" s="1" t="e">
        <f>IF([first '# in title]&lt;[pos kw in title],MID([title],[pos kw in title]-6,6),#N/A)</f>
        <v>#N/A</v>
      </c>
      <c r="K3567" s="1" t="e">
        <f>IFERROR(MID(SUBSTITUTE([kw rough in title],",","."),FIND("(",[kw rough in title])+1,20),SUBSTITUTE(IFERROR(MID([kw rough in title],FIND(" ",[kw rough in title])+1,20),[kw rough in title]),",","."))</f>
        <v>#N/A</v>
      </c>
      <c r="L3567" s="1">
        <f>IFERROR(FIND("kW",[desc]),0)</f>
        <v>0</v>
      </c>
      <c r="M3567">
        <f t="array" ref="M3567">MIN(IFERROR(FIND(IstNumbers,E3567),""))</f>
        <v>33</v>
      </c>
      <c r="N3567" s="1" t="b">
        <f>IF([first '# in desc]&lt;[pos kw in desc],MID([desc],[pos kw in desc]-7,7))</f>
        <v>0</v>
      </c>
      <c r="O35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67" s="1" t="str">
        <f>TRIM(IF([first '# in desc]&lt;[pos kw in desc],MID([desc],[pos kw in desc]-6,6),FALSE))</f>
        <v>FALSCH</v>
      </c>
      <c r="Q3567" s="1" t="b">
        <f>IF(LEN([manuell])=0,IFERROR([kw fine in title]*1,IFERROR(SUMPRODUCT(COUNTIF(IsDigits,MID([kw in desc],ROW($A$1:$A$150),1)))=LEN([kw in desc]),#N/A)),[manuell])</f>
        <v>0</v>
      </c>
      <c r="R3567" s="1" t="str">
        <f>IF([pos kw in title]&gt;0,MID(J3567,#REF!,4),IF([first '# in title]&gt;0,MID([title],[first '# in title],3),IF([first '# in title]&gt;0,MID([desc],#REF!,3),VLOOKUP([productid],$G$2:$R$1386,8))))</f>
        <v>146</v>
      </c>
      <c r="S3567" s="1" t="e">
        <f>IF([kw in desc]=[kw rough in title],[kw in desc]*1,IFERROR(LEFT([kw_dirty],3)*1,IFERROR(LEFT([kw_dirty],2)*1,"n.a.")))</f>
        <v>#N/A</v>
      </c>
      <c r="T3567" s="1"/>
      <c r="U3567" s="1" t="e">
        <f>VLOOKUP(Tabelle1[[#This Row],[productid]],Tabelle2[#All],2,FALSE)</f>
        <v>#N/A</v>
      </c>
    </row>
    <row r="3568" spans="1:21" hidden="1">
      <c r="A3568" t="s">
        <v>2386</v>
      </c>
      <c r="B3568">
        <v>2655</v>
      </c>
      <c r="C3568">
        <v>289859</v>
      </c>
      <c r="D3568" t="s">
        <v>5922</v>
      </c>
      <c r="E3568" t="s">
        <v>5923</v>
      </c>
      <c r="F3568">
        <v>18406</v>
      </c>
      <c r="G3568">
        <v>1219746</v>
      </c>
      <c r="H3568">
        <f t="shared" si="55"/>
        <v>22</v>
      </c>
      <c r="I3568">
        <f t="array" ref="I3568">MIN(IFERROR(FIND(IstNumbers,A3568),""))</f>
        <v>14</v>
      </c>
      <c r="J3568" s="1" t="str">
        <f>IF([first '# in title]&lt;[pos kw in title],MID([title],[pos kw in title]-6,6),#N/A)</f>
        <v xml:space="preserve"> 3 16 </v>
      </c>
      <c r="K3568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68" s="1">
        <f>IFERROR(FIND("kW",[desc]),0)</f>
        <v>71</v>
      </c>
      <c r="M3568">
        <f t="array" ref="M3568">MIN(IFERROR(FIND(IstNumbers,E3568),""))</f>
        <v>29</v>
      </c>
      <c r="N3568" s="1" t="str">
        <f>IF([first '# in desc]&lt;[pos kw in desc],MID([desc],[pos kw in desc]-7,7))</f>
        <v xml:space="preserve">­me 16 </v>
      </c>
      <c r="O3568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68" s="1" t="str">
        <f>TRIM(IF([first '# in desc]&lt;[pos kw in desc],MID([desc],[pos kw in desc]-6,6),FALSE))</f>
        <v>me 16</v>
      </c>
      <c r="Q3568" s="1" t="b">
        <f>IF(LEN([manuell])=0,IFERROR([kw fine in title]*1,IFERROR(SUMPRODUCT(COUNTIF(IsDigits,MID([kw in desc],ROW($A$1:$A$150),1)))=LEN([kw in desc]),#N/A)),[manuell])</f>
        <v>0</v>
      </c>
      <c r="R3568" s="1" t="e">
        <f>IF([pos kw in title]&gt;0,MID(J3568,#REF!,4),IF([first '# in title]&gt;0,MID([title],[first '# in title],3),IF([first '# in title]&gt;0,MID([desc],#REF!,3),VLOOKUP([productid],$G$2:$R$1386,8))))</f>
        <v>#REF!</v>
      </c>
      <c r="S3568" s="1" t="str">
        <f>IF([kw in desc]=[kw rough in title],[kw in desc]*1,IFERROR(LEFT([kw_dirty],3)*1,IFERROR(LEFT([kw_dirty],2)*1,"n.a.")))</f>
        <v>n.a.</v>
      </c>
      <c r="T3568" s="1"/>
      <c r="U3568" s="1">
        <f>VLOOKUP(Tabelle1[[#This Row],[productid]],Tabelle2[#All],2,FALSE)</f>
        <v>16</v>
      </c>
    </row>
    <row r="3569" spans="1:21">
      <c r="A3569" t="s">
        <v>1935</v>
      </c>
      <c r="B3569">
        <v>2645</v>
      </c>
      <c r="C3569">
        <v>289859</v>
      </c>
      <c r="D3569" t="s">
        <v>5924</v>
      </c>
      <c r="E3569" t="s">
        <v>5925</v>
      </c>
      <c r="F3569">
        <v>18406</v>
      </c>
      <c r="G3569">
        <v>2286143</v>
      </c>
      <c r="H3569">
        <f t="shared" si="55"/>
        <v>0</v>
      </c>
      <c r="I3569">
        <f t="array" ref="I3569">MIN(IFERROR(FIND(IstNumbers,A3569),""))</f>
        <v>13</v>
      </c>
      <c r="J3569" s="1" t="e">
        <f>IF([first '# in title]&lt;[pos kw in title],MID([title],[pos kw in title]-6,6),#N/A)</f>
        <v>#N/A</v>
      </c>
      <c r="K3569" s="1" t="e">
        <f>IFERROR(MID(SUBSTITUTE([kw rough in title],",","."),FIND("(",[kw rough in title])+1,20),SUBSTITUTE(IFERROR(MID([kw rough in title],FIND(" ",[kw rough in title])+1,20),[kw rough in title]),",","."))</f>
        <v>#N/A</v>
      </c>
      <c r="L3569" s="1">
        <f>IFERROR(FIND("kW",[desc]),0)</f>
        <v>0</v>
      </c>
      <c r="M3569">
        <f t="array" ref="M3569">MIN(IFERROR(FIND(IstNumbers,E3569),""))</f>
        <v>33</v>
      </c>
      <c r="N3569" s="1" t="b">
        <f>IF([first '# in desc]&lt;[pos kw in desc],MID([desc],[pos kw in desc]-7,7))</f>
        <v>0</v>
      </c>
      <c r="O35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69" s="1" t="str">
        <f>TRIM(IF([first '# in desc]&lt;[pos kw in desc],MID([desc],[pos kw in desc]-6,6),FALSE))</f>
        <v>FALSCH</v>
      </c>
      <c r="Q3569" s="1" t="b">
        <f>IF(LEN([manuell])=0,IFERROR([kw fine in title]*1,IFERROR(SUMPRODUCT(COUNTIF(IsDigits,MID([kw in desc],ROW($A$1:$A$150),1)))=LEN([kw in desc]),#N/A)),[manuell])</f>
        <v>0</v>
      </c>
      <c r="R3569" s="1" t="str">
        <f>IF([pos kw in title]&gt;0,MID(J3569,#REF!,4),IF([first '# in title]&gt;0,MID([title],[first '# in title],3),IF([first '# in title]&gt;0,MID([desc],#REF!,3),VLOOKUP([productid],$G$2:$R$1386,8))))</f>
        <v>146</v>
      </c>
      <c r="S3569" s="1" t="e">
        <f>IF([kw in desc]=[kw rough in title],[kw in desc]*1,IFERROR(LEFT([kw_dirty],3)*1,IFERROR(LEFT([kw_dirty],2)*1,"n.a.")))</f>
        <v>#N/A</v>
      </c>
      <c r="T3569" s="1"/>
      <c r="U3569" s="1" t="e">
        <f>VLOOKUP(Tabelle1[[#This Row],[productid]],Tabelle2[#All],2,FALSE)</f>
        <v>#N/A</v>
      </c>
    </row>
    <row r="3570" spans="1:21" hidden="1">
      <c r="A3570" t="s">
        <v>2386</v>
      </c>
      <c r="B3570">
        <v>2655</v>
      </c>
      <c r="C3570">
        <v>289859</v>
      </c>
      <c r="D3570" t="s">
        <v>5926</v>
      </c>
      <c r="E3570" t="s">
        <v>5927</v>
      </c>
      <c r="F3570">
        <v>18406</v>
      </c>
      <c r="G3570">
        <v>1219746</v>
      </c>
      <c r="H3570">
        <f t="shared" si="55"/>
        <v>22</v>
      </c>
      <c r="I3570">
        <f t="array" ref="I3570">MIN(IFERROR(FIND(IstNumbers,A3570),""))</f>
        <v>14</v>
      </c>
      <c r="J3570" s="1" t="str">
        <f>IF([first '# in title]&lt;[pos kw in title],MID([title],[pos kw in title]-6,6),#N/A)</f>
        <v xml:space="preserve"> 3 16 </v>
      </c>
      <c r="K3570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70" s="1">
        <f>IFERROR(FIND("kW",[desc]),0)</f>
        <v>71</v>
      </c>
      <c r="M3570">
        <f t="array" ref="M3570">MIN(IFERROR(FIND(IstNumbers,E3570),""))</f>
        <v>29</v>
      </c>
      <c r="N3570" s="1" t="str">
        <f>IF([first '# in desc]&lt;[pos kw in desc],MID([desc],[pos kw in desc]-7,7))</f>
        <v xml:space="preserve">­me 16 </v>
      </c>
      <c r="O3570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70" s="1" t="str">
        <f>TRIM(IF([first '# in desc]&lt;[pos kw in desc],MID([desc],[pos kw in desc]-6,6),FALSE))</f>
        <v>me 16</v>
      </c>
      <c r="Q3570" s="1" t="b">
        <f>IF(LEN([manuell])=0,IFERROR([kw fine in title]*1,IFERROR(SUMPRODUCT(COUNTIF(IsDigits,MID([kw in desc],ROW($A$1:$A$150),1)))=LEN([kw in desc]),#N/A)),[manuell])</f>
        <v>0</v>
      </c>
      <c r="R3570" s="1" t="e">
        <f>IF([pos kw in title]&gt;0,MID(J3570,#REF!,4),IF([first '# in title]&gt;0,MID([title],[first '# in title],3),IF([first '# in title]&gt;0,MID([desc],#REF!,3),VLOOKUP([productid],$G$2:$R$1386,8))))</f>
        <v>#REF!</v>
      </c>
      <c r="S3570" s="1" t="str">
        <f>IF([kw in desc]=[kw rough in title],[kw in desc]*1,IFERROR(LEFT([kw_dirty],3)*1,IFERROR(LEFT([kw_dirty],2)*1,"n.a.")))</f>
        <v>n.a.</v>
      </c>
      <c r="T3570" s="1"/>
      <c r="U3570" s="1">
        <f>VLOOKUP(Tabelle1[[#This Row],[productid]],Tabelle2[#All],2,FALSE)</f>
        <v>16</v>
      </c>
    </row>
    <row r="3571" spans="1:21">
      <c r="A3571" t="s">
        <v>1935</v>
      </c>
      <c r="B3571">
        <v>2645</v>
      </c>
      <c r="C3571">
        <v>289859</v>
      </c>
      <c r="D3571" t="s">
        <v>5928</v>
      </c>
      <c r="E3571" t="s">
        <v>5929</v>
      </c>
      <c r="F3571">
        <v>18406</v>
      </c>
      <c r="G3571">
        <v>2286143</v>
      </c>
      <c r="H3571">
        <f t="shared" si="55"/>
        <v>0</v>
      </c>
      <c r="I3571">
        <f t="array" ref="I3571">MIN(IFERROR(FIND(IstNumbers,A3571),""))</f>
        <v>13</v>
      </c>
      <c r="J3571" s="1" t="e">
        <f>IF([first '# in title]&lt;[pos kw in title],MID([title],[pos kw in title]-6,6),#N/A)</f>
        <v>#N/A</v>
      </c>
      <c r="K3571" s="1" t="e">
        <f>IFERROR(MID(SUBSTITUTE([kw rough in title],",","."),FIND("(",[kw rough in title])+1,20),SUBSTITUTE(IFERROR(MID([kw rough in title],FIND(" ",[kw rough in title])+1,20),[kw rough in title]),",","."))</f>
        <v>#N/A</v>
      </c>
      <c r="L3571" s="1">
        <f>IFERROR(FIND("kW",[desc]),0)</f>
        <v>0</v>
      </c>
      <c r="M3571">
        <f t="array" ref="M3571">MIN(IFERROR(FIND(IstNumbers,E3571),""))</f>
        <v>33</v>
      </c>
      <c r="N3571" s="1" t="b">
        <f>IF([first '# in desc]&lt;[pos kw in desc],MID([desc],[pos kw in desc]-7,7))</f>
        <v>0</v>
      </c>
      <c r="O35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71" s="1" t="str">
        <f>TRIM(IF([first '# in desc]&lt;[pos kw in desc],MID([desc],[pos kw in desc]-6,6),FALSE))</f>
        <v>FALSCH</v>
      </c>
      <c r="Q3571" s="1" t="b">
        <f>IF(LEN([manuell])=0,IFERROR([kw fine in title]*1,IFERROR(SUMPRODUCT(COUNTIF(IsDigits,MID([kw in desc],ROW($A$1:$A$150),1)))=LEN([kw in desc]),#N/A)),[manuell])</f>
        <v>0</v>
      </c>
      <c r="R3571" s="1" t="str">
        <f>IF([pos kw in title]&gt;0,MID(J3571,#REF!,4),IF([first '# in title]&gt;0,MID([title],[first '# in title],3),IF([first '# in title]&gt;0,MID([desc],#REF!,3),VLOOKUP([productid],$G$2:$R$1386,8))))</f>
        <v>146</v>
      </c>
      <c r="S3571" s="1" t="e">
        <f>IF([kw in desc]=[kw rough in title],[kw in desc]*1,IFERROR(LEFT([kw_dirty],3)*1,IFERROR(LEFT([kw_dirty],2)*1,"n.a.")))</f>
        <v>#N/A</v>
      </c>
      <c r="T3571" s="1"/>
      <c r="U3571" s="1" t="e">
        <f>VLOOKUP(Tabelle1[[#This Row],[productid]],Tabelle2[#All],2,FALSE)</f>
        <v>#N/A</v>
      </c>
    </row>
    <row r="3572" spans="1:21" hidden="1">
      <c r="A3572" t="s">
        <v>2386</v>
      </c>
      <c r="B3572">
        <v>2660</v>
      </c>
      <c r="C3572">
        <v>289859</v>
      </c>
      <c r="D3572" t="s">
        <v>5930</v>
      </c>
      <c r="E3572" t="s">
        <v>5931</v>
      </c>
      <c r="F3572">
        <v>18406</v>
      </c>
      <c r="G3572">
        <v>1219746</v>
      </c>
      <c r="H3572">
        <f t="shared" si="55"/>
        <v>22</v>
      </c>
      <c r="I3572">
        <f t="array" ref="I3572">MIN(IFERROR(FIND(IstNumbers,A3572),""))</f>
        <v>14</v>
      </c>
      <c r="J3572" s="1" t="str">
        <f>IF([first '# in title]&lt;[pos kw in title],MID([title],[pos kw in title]-6,6),#N/A)</f>
        <v xml:space="preserve"> 3 16 </v>
      </c>
      <c r="K3572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72" s="1">
        <f>IFERROR(FIND("kW",[desc]),0)</f>
        <v>71</v>
      </c>
      <c r="M3572">
        <f t="array" ref="M3572">MIN(IFERROR(FIND(IstNumbers,E3572),""))</f>
        <v>29</v>
      </c>
      <c r="N3572" s="1" t="str">
        <f>IF([first '# in desc]&lt;[pos kw in desc],MID([desc],[pos kw in desc]-7,7))</f>
        <v xml:space="preserve">­me 16 </v>
      </c>
      <c r="O357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72" s="1" t="str">
        <f>TRIM(IF([first '# in desc]&lt;[pos kw in desc],MID([desc],[pos kw in desc]-6,6),FALSE))</f>
        <v>me 16</v>
      </c>
      <c r="Q3572" s="1" t="b">
        <f>IF(LEN([manuell])=0,IFERROR([kw fine in title]*1,IFERROR(SUMPRODUCT(COUNTIF(IsDigits,MID([kw in desc],ROW($A$1:$A$150),1)))=LEN([kw in desc]),#N/A)),[manuell])</f>
        <v>0</v>
      </c>
      <c r="R3572" s="1" t="e">
        <f>IF([pos kw in title]&gt;0,MID(J3572,#REF!,4),IF([first '# in title]&gt;0,MID([title],[first '# in title],3),IF([first '# in title]&gt;0,MID([desc],#REF!,3),VLOOKUP([productid],$G$2:$R$1386,8))))</f>
        <v>#REF!</v>
      </c>
      <c r="S3572" s="1" t="str">
        <f>IF([kw in desc]=[kw rough in title],[kw in desc]*1,IFERROR(LEFT([kw_dirty],3)*1,IFERROR(LEFT([kw_dirty],2)*1,"n.a.")))</f>
        <v>n.a.</v>
      </c>
      <c r="T3572" s="1"/>
      <c r="U3572" s="1">
        <f>VLOOKUP(Tabelle1[[#This Row],[productid]],Tabelle2[#All],2,FALSE)</f>
        <v>16</v>
      </c>
    </row>
    <row r="3573" spans="1:21">
      <c r="A3573" t="s">
        <v>1935</v>
      </c>
      <c r="B3573">
        <v>2645</v>
      </c>
      <c r="C3573">
        <v>289859</v>
      </c>
      <c r="D3573" t="s">
        <v>5932</v>
      </c>
      <c r="E3573" t="s">
        <v>5933</v>
      </c>
      <c r="F3573">
        <v>18406</v>
      </c>
      <c r="G3573">
        <v>2286143</v>
      </c>
      <c r="H3573">
        <f t="shared" si="55"/>
        <v>0</v>
      </c>
      <c r="I3573">
        <f t="array" ref="I3573">MIN(IFERROR(FIND(IstNumbers,A3573),""))</f>
        <v>13</v>
      </c>
      <c r="J3573" s="1" t="e">
        <f>IF([first '# in title]&lt;[pos kw in title],MID([title],[pos kw in title]-6,6),#N/A)</f>
        <v>#N/A</v>
      </c>
      <c r="K3573" s="1" t="e">
        <f>IFERROR(MID(SUBSTITUTE([kw rough in title],",","."),FIND("(",[kw rough in title])+1,20),SUBSTITUTE(IFERROR(MID([kw rough in title],FIND(" ",[kw rough in title])+1,20),[kw rough in title]),",","."))</f>
        <v>#N/A</v>
      </c>
      <c r="L3573" s="1">
        <f>IFERROR(FIND("kW",[desc]),0)</f>
        <v>0</v>
      </c>
      <c r="M3573">
        <f t="array" ref="M3573">MIN(IFERROR(FIND(IstNumbers,E3573),""))</f>
        <v>33</v>
      </c>
      <c r="N3573" s="1" t="b">
        <f>IF([first '# in desc]&lt;[pos kw in desc],MID([desc],[pos kw in desc]-7,7))</f>
        <v>0</v>
      </c>
      <c r="O35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73" s="1" t="str">
        <f>TRIM(IF([first '# in desc]&lt;[pos kw in desc],MID([desc],[pos kw in desc]-6,6),FALSE))</f>
        <v>FALSCH</v>
      </c>
      <c r="Q3573" s="1" t="b">
        <f>IF(LEN([manuell])=0,IFERROR([kw fine in title]*1,IFERROR(SUMPRODUCT(COUNTIF(IsDigits,MID([kw in desc],ROW($A$1:$A$150),1)))=LEN([kw in desc]),#N/A)),[manuell])</f>
        <v>0</v>
      </c>
      <c r="R3573" s="1" t="str">
        <f>IF([pos kw in title]&gt;0,MID(J3573,#REF!,4),IF([first '# in title]&gt;0,MID([title],[first '# in title],3),IF([first '# in title]&gt;0,MID([desc],#REF!,3),VLOOKUP([productid],$G$2:$R$1386,8))))</f>
        <v>146</v>
      </c>
      <c r="S3573" s="1" t="e">
        <f>IF([kw in desc]=[kw rough in title],[kw in desc]*1,IFERROR(LEFT([kw_dirty],3)*1,IFERROR(LEFT([kw_dirty],2)*1,"n.a.")))</f>
        <v>#N/A</v>
      </c>
      <c r="T3573" s="1"/>
      <c r="U3573" s="1" t="e">
        <f>VLOOKUP(Tabelle1[[#This Row],[productid]],Tabelle2[#All],2,FALSE)</f>
        <v>#N/A</v>
      </c>
    </row>
    <row r="3574" spans="1:21" hidden="1">
      <c r="A3574" t="s">
        <v>2435</v>
      </c>
      <c r="B3574">
        <v>3500</v>
      </c>
      <c r="C3574">
        <v>289859</v>
      </c>
      <c r="D3574" t="s">
        <v>5934</v>
      </c>
      <c r="E3574" t="s">
        <v>5420</v>
      </c>
      <c r="F3574">
        <v>18406</v>
      </c>
      <c r="G3574">
        <v>1750863</v>
      </c>
      <c r="H3574">
        <f t="shared" si="55"/>
        <v>0</v>
      </c>
      <c r="I3574">
        <f t="array" ref="I3574">MIN(IFERROR(FIND(IstNumbers,A3574),""))</f>
        <v>12</v>
      </c>
      <c r="J3574" s="1" t="e">
        <f>IF([first '# in title]&lt;[pos kw in title],MID([title],[pos kw in title]-6,6),#N/A)</f>
        <v>#N/A</v>
      </c>
      <c r="K3574" s="1" t="e">
        <f>IFERROR(MID(SUBSTITUTE([kw rough in title],",","."),FIND("(",[kw rough in title])+1,20),SUBSTITUTE(IFERROR(MID([kw rough in title],FIND(" ",[kw rough in title])+1,20),[kw rough in title]),",","."))</f>
        <v>#N/A</v>
      </c>
      <c r="L3574" s="1">
        <f>IFERROR(FIND("kW",[desc]),0)</f>
        <v>70</v>
      </c>
      <c r="M3574">
        <f t="array" ref="M3574">MIN(IFERROR(FIND(IstNumbers,E3574),""))</f>
        <v>34</v>
      </c>
      <c r="N3574" s="1" t="str">
        <f>IF([first '# in desc]&lt;[pos kw in desc],MID([desc],[pos kw in desc]-7,7))</f>
        <v xml:space="preserve">­me 42 </v>
      </c>
      <c r="O35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74" s="1" t="str">
        <f>TRIM(IF([first '# in desc]&lt;[pos kw in desc],MID([desc],[pos kw in desc]-6,6),FALSE))</f>
        <v>me 42</v>
      </c>
      <c r="Q3574" s="1" t="b">
        <f>IF(LEN([manuell])=0,IFERROR([kw fine in title]*1,IFERROR(SUMPRODUCT(COUNTIF(IsDigits,MID([kw in desc],ROW($A$1:$A$150),1)))=LEN([kw in desc]),#N/A)),[manuell])</f>
        <v>0</v>
      </c>
      <c r="R3574" s="1" t="str">
        <f>IF([pos kw in title]&gt;0,MID(J3574,#REF!,4),IF([first '# in title]&gt;0,MID([title],[first '# in title],3),IF([first '# in title]&gt;0,MID([desc],#REF!,3),VLOOKUP([productid],$G$2:$R$1386,8))))</f>
        <v xml:space="preserve">42 </v>
      </c>
      <c r="S3574" s="1" t="e">
        <f>IF([kw in desc]=[kw rough in title],[kw in desc]*1,IFERROR(LEFT([kw_dirty],3)*1,IFERROR(LEFT([kw_dirty],2)*1,"n.a.")))</f>
        <v>#N/A</v>
      </c>
      <c r="T3574" s="1"/>
      <c r="U3574" s="1">
        <f>VLOOKUP(Tabelle1[[#This Row],[productid]],Tabelle2[#All],2,FALSE)</f>
        <v>42</v>
      </c>
    </row>
    <row r="3575" spans="1:21" hidden="1">
      <c r="A3575" t="s">
        <v>2386</v>
      </c>
      <c r="B3575">
        <v>2680</v>
      </c>
      <c r="C3575">
        <v>289859</v>
      </c>
      <c r="D3575" t="s">
        <v>5935</v>
      </c>
      <c r="E3575" t="s">
        <v>5936</v>
      </c>
      <c r="F3575">
        <v>18406</v>
      </c>
      <c r="G3575">
        <v>1219746</v>
      </c>
      <c r="H3575">
        <f t="shared" si="55"/>
        <v>22</v>
      </c>
      <c r="I3575">
        <f t="array" ref="I3575">MIN(IFERROR(FIND(IstNumbers,A3575),""))</f>
        <v>14</v>
      </c>
      <c r="J3575" s="1" t="str">
        <f>IF([first '# in title]&lt;[pos kw in title],MID([title],[pos kw in title]-6,6),#N/A)</f>
        <v xml:space="preserve"> 3 16 </v>
      </c>
      <c r="K3575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75" s="1">
        <f>IFERROR(FIND("kW",[desc]),0)</f>
        <v>71</v>
      </c>
      <c r="M3575">
        <f t="array" ref="M3575">MIN(IFERROR(FIND(IstNumbers,E3575),""))</f>
        <v>29</v>
      </c>
      <c r="N3575" s="1" t="str">
        <f>IF([first '# in desc]&lt;[pos kw in desc],MID([desc],[pos kw in desc]-7,7))</f>
        <v xml:space="preserve">­me 16 </v>
      </c>
      <c r="O357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75" s="1" t="str">
        <f>TRIM(IF([first '# in desc]&lt;[pos kw in desc],MID([desc],[pos kw in desc]-6,6),FALSE))</f>
        <v>me 16</v>
      </c>
      <c r="Q3575" s="1" t="b">
        <f>IF(LEN([manuell])=0,IFERROR([kw fine in title]*1,IFERROR(SUMPRODUCT(COUNTIF(IsDigits,MID([kw in desc],ROW($A$1:$A$150),1)))=LEN([kw in desc]),#N/A)),[manuell])</f>
        <v>0</v>
      </c>
      <c r="R3575" s="1" t="e">
        <f>IF([pos kw in title]&gt;0,MID(J3575,#REF!,4),IF([first '# in title]&gt;0,MID([title],[first '# in title],3),IF([first '# in title]&gt;0,MID([desc],#REF!,3),VLOOKUP([productid],$G$2:$R$1386,8))))</f>
        <v>#REF!</v>
      </c>
      <c r="S3575" s="1" t="str">
        <f>IF([kw in desc]=[kw rough in title],[kw in desc]*1,IFERROR(LEFT([kw_dirty],3)*1,IFERROR(LEFT([kw_dirty],2)*1,"n.a.")))</f>
        <v>n.a.</v>
      </c>
      <c r="T3575" s="1"/>
      <c r="U3575" s="1">
        <f>VLOOKUP(Tabelle1[[#This Row],[productid]],Tabelle2[#All],2,FALSE)</f>
        <v>16</v>
      </c>
    </row>
    <row r="3576" spans="1:21">
      <c r="A3576" t="s">
        <v>1935</v>
      </c>
      <c r="B3576">
        <v>2645</v>
      </c>
      <c r="C3576">
        <v>289859</v>
      </c>
      <c r="D3576" t="s">
        <v>5937</v>
      </c>
      <c r="E3576" t="s">
        <v>5938</v>
      </c>
      <c r="F3576">
        <v>18406</v>
      </c>
      <c r="G3576">
        <v>2286143</v>
      </c>
      <c r="H3576">
        <f t="shared" si="55"/>
        <v>0</v>
      </c>
      <c r="I3576">
        <f t="array" ref="I3576">MIN(IFERROR(FIND(IstNumbers,A3576),""))</f>
        <v>13</v>
      </c>
      <c r="J3576" s="1" t="e">
        <f>IF([first '# in title]&lt;[pos kw in title],MID([title],[pos kw in title]-6,6),#N/A)</f>
        <v>#N/A</v>
      </c>
      <c r="K3576" s="1" t="e">
        <f>IFERROR(MID(SUBSTITUTE([kw rough in title],",","."),FIND("(",[kw rough in title])+1,20),SUBSTITUTE(IFERROR(MID([kw rough in title],FIND(" ",[kw rough in title])+1,20),[kw rough in title]),",","."))</f>
        <v>#N/A</v>
      </c>
      <c r="L3576" s="1">
        <f>IFERROR(FIND("kW",[desc]),0)</f>
        <v>0</v>
      </c>
      <c r="M3576">
        <f t="array" ref="M3576">MIN(IFERROR(FIND(IstNumbers,E3576),""))</f>
        <v>33</v>
      </c>
      <c r="N3576" s="1" t="b">
        <f>IF([first '# in desc]&lt;[pos kw in desc],MID([desc],[pos kw in desc]-7,7))</f>
        <v>0</v>
      </c>
      <c r="O35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76" s="1" t="str">
        <f>TRIM(IF([first '# in desc]&lt;[pos kw in desc],MID([desc],[pos kw in desc]-6,6),FALSE))</f>
        <v>FALSCH</v>
      </c>
      <c r="Q3576" s="1" t="b">
        <f>IF(LEN([manuell])=0,IFERROR([kw fine in title]*1,IFERROR(SUMPRODUCT(COUNTIF(IsDigits,MID([kw in desc],ROW($A$1:$A$150),1)))=LEN([kw in desc]),#N/A)),[manuell])</f>
        <v>0</v>
      </c>
      <c r="R3576" s="1" t="str">
        <f>IF([pos kw in title]&gt;0,MID(J3576,#REF!,4),IF([first '# in title]&gt;0,MID([title],[first '# in title],3),IF([first '# in title]&gt;0,MID([desc],#REF!,3),VLOOKUP([productid],$G$2:$R$1386,8))))</f>
        <v>146</v>
      </c>
      <c r="S3576" s="1" t="e">
        <f>IF([kw in desc]=[kw rough in title],[kw in desc]*1,IFERROR(LEFT([kw_dirty],3)*1,IFERROR(LEFT([kw_dirty],2)*1,"n.a.")))</f>
        <v>#N/A</v>
      </c>
      <c r="T3576" s="1"/>
      <c r="U3576" s="1" t="e">
        <f>VLOOKUP(Tabelle1[[#This Row],[productid]],Tabelle2[#All],2,FALSE)</f>
        <v>#N/A</v>
      </c>
    </row>
    <row r="3577" spans="1:21" hidden="1">
      <c r="A3577" t="s">
        <v>2435</v>
      </c>
      <c r="B3577">
        <v>3500</v>
      </c>
      <c r="C3577">
        <v>289859</v>
      </c>
      <c r="D3577" t="s">
        <v>5939</v>
      </c>
      <c r="E3577" t="s">
        <v>4537</v>
      </c>
      <c r="F3577">
        <v>18406</v>
      </c>
      <c r="G3577">
        <v>1750863</v>
      </c>
      <c r="H3577">
        <f t="shared" si="55"/>
        <v>0</v>
      </c>
      <c r="I3577">
        <f t="array" ref="I3577">MIN(IFERROR(FIND(IstNumbers,A3577),""))</f>
        <v>12</v>
      </c>
      <c r="J3577" s="1" t="e">
        <f>IF([first '# in title]&lt;[pos kw in title],MID([title],[pos kw in title]-6,6),#N/A)</f>
        <v>#N/A</v>
      </c>
      <c r="K3577" s="1" t="e">
        <f>IFERROR(MID(SUBSTITUTE([kw rough in title],",","."),FIND("(",[kw rough in title])+1,20),SUBSTITUTE(IFERROR(MID([kw rough in title],FIND(" ",[kw rough in title])+1,20),[kw rough in title]),",","."))</f>
        <v>#N/A</v>
      </c>
      <c r="L3577" s="1">
        <f>IFERROR(FIND("kW",[desc]),0)</f>
        <v>70</v>
      </c>
      <c r="M3577">
        <f t="array" ref="M3577">MIN(IFERROR(FIND(IstNumbers,E3577),""))</f>
        <v>34</v>
      </c>
      <c r="N3577" s="1" t="str">
        <f>IF([first '# in desc]&lt;[pos kw in desc],MID([desc],[pos kw in desc]-7,7))</f>
        <v xml:space="preserve">­me 42 </v>
      </c>
      <c r="O35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77" s="1" t="str">
        <f>TRIM(IF([first '# in desc]&lt;[pos kw in desc],MID([desc],[pos kw in desc]-6,6),FALSE))</f>
        <v>me 42</v>
      </c>
      <c r="Q3577" s="1" t="b">
        <f>IF(LEN([manuell])=0,IFERROR([kw fine in title]*1,IFERROR(SUMPRODUCT(COUNTIF(IsDigits,MID([kw in desc],ROW($A$1:$A$150),1)))=LEN([kw in desc]),#N/A)),[manuell])</f>
        <v>0</v>
      </c>
      <c r="R3577" s="1" t="str">
        <f>IF([pos kw in title]&gt;0,MID(J3577,#REF!,4),IF([first '# in title]&gt;0,MID([title],[first '# in title],3),IF([first '# in title]&gt;0,MID([desc],#REF!,3),VLOOKUP([productid],$G$2:$R$1386,8))))</f>
        <v xml:space="preserve">42 </v>
      </c>
      <c r="S3577" s="1" t="e">
        <f>IF([kw in desc]=[kw rough in title],[kw in desc]*1,IFERROR(LEFT([kw_dirty],3)*1,IFERROR(LEFT([kw_dirty],2)*1,"n.a.")))</f>
        <v>#N/A</v>
      </c>
      <c r="T3577" s="1"/>
      <c r="U3577" s="1">
        <f>VLOOKUP(Tabelle1[[#This Row],[productid]],Tabelle2[#All],2,FALSE)</f>
        <v>42</v>
      </c>
    </row>
    <row r="3578" spans="1:21" hidden="1">
      <c r="A3578" t="s">
        <v>1307</v>
      </c>
      <c r="B3578">
        <v>3565</v>
      </c>
      <c r="C3578">
        <v>289859</v>
      </c>
      <c r="D3578" t="s">
        <v>5940</v>
      </c>
      <c r="E3578" t="s">
        <v>5941</v>
      </c>
      <c r="F3578">
        <v>18406</v>
      </c>
      <c r="G3578">
        <v>3497887</v>
      </c>
      <c r="H3578">
        <f t="shared" si="55"/>
        <v>0</v>
      </c>
      <c r="I3578">
        <f t="array" ref="I3578">MIN(IFERROR(FIND(IstNumbers,A3578),""))</f>
        <v>13</v>
      </c>
      <c r="J3578" s="1" t="e">
        <f>IF([first '# in title]&lt;[pos kw in title],MID([title],[pos kw in title]-6,6),#N/A)</f>
        <v>#N/A</v>
      </c>
      <c r="K3578" s="1" t="e">
        <f>IFERROR(MID(SUBSTITUTE([kw rough in title],",","."),FIND("(",[kw rough in title])+1,20),SUBSTITUTE(IFERROR(MID([kw rough in title],FIND(" ",[kw rough in title])+1,20),[kw rough in title]),",","."))</f>
        <v>#N/A</v>
      </c>
      <c r="L3578" s="1">
        <f>IFERROR(FIND("kW",[desc]),0)</f>
        <v>70</v>
      </c>
      <c r="M3578">
        <f t="array" ref="M3578">MIN(IFERROR(FIND(IstNumbers,E3578),""))</f>
        <v>34</v>
      </c>
      <c r="N3578" s="1" t="str">
        <f>IF([first '# in desc]&lt;[pos kw in desc],MID([desc],[pos kw in desc]-7,7))</f>
        <v xml:space="preserve">­me 42 </v>
      </c>
      <c r="O35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78" s="1" t="str">
        <f>TRIM(IF([first '# in desc]&lt;[pos kw in desc],MID([desc],[pos kw in desc]-6,6),FALSE))</f>
        <v>me 42</v>
      </c>
      <c r="Q3578" s="1" t="b">
        <f>IF(LEN([manuell])=0,IFERROR([kw fine in title]*1,IFERROR(SUMPRODUCT(COUNTIF(IsDigits,MID([kw in desc],ROW($A$1:$A$150),1)))=LEN([kw in desc]),#N/A)),[manuell])</f>
        <v>0</v>
      </c>
      <c r="R3578" s="1" t="str">
        <f>IF([pos kw in title]&gt;0,MID(J3578,#REF!,4),IF([first '# in title]&gt;0,MID([title],[first '# in title],3),IF([first '# in title]&gt;0,MID([desc],#REF!,3),VLOOKUP([productid],$G$2:$R$1386,8))))</f>
        <v xml:space="preserve">42 </v>
      </c>
      <c r="S3578" s="1" t="e">
        <f>IF([kw in desc]=[kw rough in title],[kw in desc]*1,IFERROR(LEFT([kw_dirty],3)*1,IFERROR(LEFT([kw_dirty],2)*1,"n.a.")))</f>
        <v>#N/A</v>
      </c>
      <c r="T3578" s="1"/>
      <c r="U3578" s="1">
        <f>VLOOKUP(Tabelle1[[#This Row],[productid]],Tabelle2[#All],2,FALSE)</f>
        <v>42</v>
      </c>
    </row>
    <row r="3579" spans="1:21" hidden="1">
      <c r="A3579" t="s">
        <v>2386</v>
      </c>
      <c r="B3579">
        <v>2725</v>
      </c>
      <c r="C3579">
        <v>289859</v>
      </c>
      <c r="D3579" t="s">
        <v>5942</v>
      </c>
      <c r="E3579" t="s">
        <v>5943</v>
      </c>
      <c r="F3579">
        <v>18406</v>
      </c>
      <c r="G3579">
        <v>1219746</v>
      </c>
      <c r="H3579">
        <f t="shared" si="55"/>
        <v>22</v>
      </c>
      <c r="I3579">
        <f t="array" ref="I3579">MIN(IFERROR(FIND(IstNumbers,A3579),""))</f>
        <v>14</v>
      </c>
      <c r="J3579" s="1" t="str">
        <f>IF([first '# in title]&lt;[pos kw in title],MID([title],[pos kw in title]-6,6),#N/A)</f>
        <v xml:space="preserve"> 3 16 </v>
      </c>
      <c r="K3579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79" s="1">
        <f>IFERROR(FIND("kW",[desc]),0)</f>
        <v>71</v>
      </c>
      <c r="M3579">
        <f t="array" ref="M3579">MIN(IFERROR(FIND(IstNumbers,E3579),""))</f>
        <v>29</v>
      </c>
      <c r="N3579" s="1" t="str">
        <f>IF([first '# in desc]&lt;[pos kw in desc],MID([desc],[pos kw in desc]-7,7))</f>
        <v xml:space="preserve">­me 16 </v>
      </c>
      <c r="O357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79" s="1" t="str">
        <f>TRIM(IF([first '# in desc]&lt;[pos kw in desc],MID([desc],[pos kw in desc]-6,6),FALSE))</f>
        <v>me 16</v>
      </c>
      <c r="Q3579" s="1" t="b">
        <f>IF(LEN([manuell])=0,IFERROR([kw fine in title]*1,IFERROR(SUMPRODUCT(COUNTIF(IsDigits,MID([kw in desc],ROW($A$1:$A$150),1)))=LEN([kw in desc]),#N/A)),[manuell])</f>
        <v>0</v>
      </c>
      <c r="R3579" s="1" t="e">
        <f>IF([pos kw in title]&gt;0,MID(J3579,#REF!,4),IF([first '# in title]&gt;0,MID([title],[first '# in title],3),IF([first '# in title]&gt;0,MID([desc],#REF!,3),VLOOKUP([productid],$G$2:$R$1386,8))))</f>
        <v>#REF!</v>
      </c>
      <c r="S3579" s="1" t="str">
        <f>IF([kw in desc]=[kw rough in title],[kw in desc]*1,IFERROR(LEFT([kw_dirty],3)*1,IFERROR(LEFT([kw_dirty],2)*1,"n.a.")))</f>
        <v>n.a.</v>
      </c>
      <c r="T3579" s="1"/>
      <c r="U3579" s="1">
        <f>VLOOKUP(Tabelle1[[#This Row],[productid]],Tabelle2[#All],2,FALSE)</f>
        <v>16</v>
      </c>
    </row>
    <row r="3580" spans="1:21">
      <c r="A3580" t="s">
        <v>1935</v>
      </c>
      <c r="B3580">
        <v>2648</v>
      </c>
      <c r="C3580">
        <v>289859</v>
      </c>
      <c r="D3580" t="s">
        <v>5944</v>
      </c>
      <c r="E3580" t="s">
        <v>5945</v>
      </c>
      <c r="F3580">
        <v>18406</v>
      </c>
      <c r="G3580">
        <v>2286143</v>
      </c>
      <c r="H3580">
        <f t="shared" si="55"/>
        <v>0</v>
      </c>
      <c r="I3580">
        <f t="array" ref="I3580">MIN(IFERROR(FIND(IstNumbers,A3580),""))</f>
        <v>13</v>
      </c>
      <c r="J3580" s="1" t="e">
        <f>IF([first '# in title]&lt;[pos kw in title],MID([title],[pos kw in title]-6,6),#N/A)</f>
        <v>#N/A</v>
      </c>
      <c r="K3580" s="1" t="e">
        <f>IFERROR(MID(SUBSTITUTE([kw rough in title],",","."),FIND("(",[kw rough in title])+1,20),SUBSTITUTE(IFERROR(MID([kw rough in title],FIND(" ",[kw rough in title])+1,20),[kw rough in title]),",","."))</f>
        <v>#N/A</v>
      </c>
      <c r="L3580" s="1">
        <f>IFERROR(FIND("kW",[desc]),0)</f>
        <v>0</v>
      </c>
      <c r="M3580">
        <f t="array" ref="M3580">MIN(IFERROR(FIND(IstNumbers,E3580),""))</f>
        <v>33</v>
      </c>
      <c r="N3580" s="1" t="b">
        <f>IF([first '# in desc]&lt;[pos kw in desc],MID([desc],[pos kw in desc]-7,7))</f>
        <v>0</v>
      </c>
      <c r="O35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80" s="1" t="str">
        <f>TRIM(IF([first '# in desc]&lt;[pos kw in desc],MID([desc],[pos kw in desc]-6,6),FALSE))</f>
        <v>FALSCH</v>
      </c>
      <c r="Q3580" s="1" t="b">
        <f>IF(LEN([manuell])=0,IFERROR([kw fine in title]*1,IFERROR(SUMPRODUCT(COUNTIF(IsDigits,MID([kw in desc],ROW($A$1:$A$150),1)))=LEN([kw in desc]),#N/A)),[manuell])</f>
        <v>0</v>
      </c>
      <c r="R3580" s="1" t="str">
        <f>IF([pos kw in title]&gt;0,MID(J3580,#REF!,4),IF([first '# in title]&gt;0,MID([title],[first '# in title],3),IF([first '# in title]&gt;0,MID([desc],#REF!,3),VLOOKUP([productid],$G$2:$R$1386,8))))</f>
        <v>146</v>
      </c>
      <c r="S3580" s="1" t="e">
        <f>IF([kw in desc]=[kw rough in title],[kw in desc]*1,IFERROR(LEFT([kw_dirty],3)*1,IFERROR(LEFT([kw_dirty],2)*1,"n.a.")))</f>
        <v>#N/A</v>
      </c>
      <c r="T3580" s="1"/>
      <c r="U3580" s="1" t="e">
        <f>VLOOKUP(Tabelle1[[#This Row],[productid]],Tabelle2[#All],2,FALSE)</f>
        <v>#N/A</v>
      </c>
    </row>
    <row r="3581" spans="1:21" hidden="1">
      <c r="A3581" t="s">
        <v>2435</v>
      </c>
      <c r="B3581">
        <v>3500</v>
      </c>
      <c r="C3581">
        <v>289859</v>
      </c>
      <c r="D3581" t="s">
        <v>5946</v>
      </c>
      <c r="E3581" t="s">
        <v>5249</v>
      </c>
      <c r="F3581">
        <v>18406</v>
      </c>
      <c r="G3581">
        <v>1750863</v>
      </c>
      <c r="H3581">
        <f t="shared" si="55"/>
        <v>0</v>
      </c>
      <c r="I3581">
        <f t="array" ref="I3581">MIN(IFERROR(FIND(IstNumbers,A3581),""))</f>
        <v>12</v>
      </c>
      <c r="J3581" s="1" t="e">
        <f>IF([first '# in title]&lt;[pos kw in title],MID([title],[pos kw in title]-6,6),#N/A)</f>
        <v>#N/A</v>
      </c>
      <c r="K3581" s="1" t="e">
        <f>IFERROR(MID(SUBSTITUTE([kw rough in title],",","."),FIND("(",[kw rough in title])+1,20),SUBSTITUTE(IFERROR(MID([kw rough in title],FIND(" ",[kw rough in title])+1,20),[kw rough in title]),",","."))</f>
        <v>#N/A</v>
      </c>
      <c r="L3581" s="1">
        <f>IFERROR(FIND("kW",[desc]),0)</f>
        <v>70</v>
      </c>
      <c r="M3581">
        <f t="array" ref="M3581">MIN(IFERROR(FIND(IstNumbers,E3581),""))</f>
        <v>34</v>
      </c>
      <c r="N3581" s="1" t="str">
        <f>IF([first '# in desc]&lt;[pos kw in desc],MID([desc],[pos kw in desc]-7,7))</f>
        <v xml:space="preserve">­me 42 </v>
      </c>
      <c r="O35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81" s="1" t="str">
        <f>TRIM(IF([first '# in desc]&lt;[pos kw in desc],MID([desc],[pos kw in desc]-6,6),FALSE))</f>
        <v>me 42</v>
      </c>
      <c r="Q3581" s="1" t="b">
        <f>IF(LEN([manuell])=0,IFERROR([kw fine in title]*1,IFERROR(SUMPRODUCT(COUNTIF(IsDigits,MID([kw in desc],ROW($A$1:$A$150),1)))=LEN([kw in desc]),#N/A)),[manuell])</f>
        <v>0</v>
      </c>
      <c r="R3581" s="1" t="str">
        <f>IF([pos kw in title]&gt;0,MID(J3581,#REF!,4),IF([first '# in title]&gt;0,MID([title],[first '# in title],3),IF([first '# in title]&gt;0,MID([desc],#REF!,3),VLOOKUP([productid],$G$2:$R$1386,8))))</f>
        <v xml:space="preserve">42 </v>
      </c>
      <c r="S3581" s="1" t="e">
        <f>IF([kw in desc]=[kw rough in title],[kw in desc]*1,IFERROR(LEFT([kw_dirty],3)*1,IFERROR(LEFT([kw_dirty],2)*1,"n.a.")))</f>
        <v>#N/A</v>
      </c>
      <c r="T3581" s="1"/>
      <c r="U3581" s="1">
        <f>VLOOKUP(Tabelle1[[#This Row],[productid]],Tabelle2[#All],2,FALSE)</f>
        <v>42</v>
      </c>
    </row>
    <row r="3582" spans="1:21" hidden="1">
      <c r="A3582" t="s">
        <v>1307</v>
      </c>
      <c r="B3582">
        <v>3565</v>
      </c>
      <c r="C3582">
        <v>289859</v>
      </c>
      <c r="D3582" t="s">
        <v>5947</v>
      </c>
      <c r="E3582" t="s">
        <v>5948</v>
      </c>
      <c r="F3582">
        <v>18406</v>
      </c>
      <c r="G3582">
        <v>3497887</v>
      </c>
      <c r="H3582">
        <f t="shared" si="55"/>
        <v>0</v>
      </c>
      <c r="I3582">
        <f t="array" ref="I3582">MIN(IFERROR(FIND(IstNumbers,A3582),""))</f>
        <v>13</v>
      </c>
      <c r="J3582" s="1" t="e">
        <f>IF([first '# in title]&lt;[pos kw in title],MID([title],[pos kw in title]-6,6),#N/A)</f>
        <v>#N/A</v>
      </c>
      <c r="K3582" s="1" t="e">
        <f>IFERROR(MID(SUBSTITUTE([kw rough in title],",","."),FIND("(",[kw rough in title])+1,20),SUBSTITUTE(IFERROR(MID([kw rough in title],FIND(" ",[kw rough in title])+1,20),[kw rough in title]),",","."))</f>
        <v>#N/A</v>
      </c>
      <c r="L3582" s="1">
        <f>IFERROR(FIND("kW",[desc]),0)</f>
        <v>70</v>
      </c>
      <c r="M3582">
        <f t="array" ref="M3582">MIN(IFERROR(FIND(IstNumbers,E3582),""))</f>
        <v>34</v>
      </c>
      <c r="N3582" s="1" t="str">
        <f>IF([first '# in desc]&lt;[pos kw in desc],MID([desc],[pos kw in desc]-7,7))</f>
        <v xml:space="preserve">­me 42 </v>
      </c>
      <c r="O35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82" s="1" t="str">
        <f>TRIM(IF([first '# in desc]&lt;[pos kw in desc],MID([desc],[pos kw in desc]-6,6),FALSE))</f>
        <v>me 42</v>
      </c>
      <c r="Q3582" s="1" t="b">
        <f>IF(LEN([manuell])=0,IFERROR([kw fine in title]*1,IFERROR(SUMPRODUCT(COUNTIF(IsDigits,MID([kw in desc],ROW($A$1:$A$150),1)))=LEN([kw in desc]),#N/A)),[manuell])</f>
        <v>0</v>
      </c>
      <c r="R3582" s="1" t="str">
        <f>IF([pos kw in title]&gt;0,MID(J3582,#REF!,4),IF([first '# in title]&gt;0,MID([title],[first '# in title],3),IF([first '# in title]&gt;0,MID([desc],#REF!,3),VLOOKUP([productid],$G$2:$R$1386,8))))</f>
        <v xml:space="preserve">42 </v>
      </c>
      <c r="S3582" s="1" t="e">
        <f>IF([kw in desc]=[kw rough in title],[kw in desc]*1,IFERROR(LEFT([kw_dirty],3)*1,IFERROR(LEFT([kw_dirty],2)*1,"n.a.")))</f>
        <v>#N/A</v>
      </c>
      <c r="T3582" s="1"/>
      <c r="U3582" s="1">
        <f>VLOOKUP(Tabelle1[[#This Row],[productid]],Tabelle2[#All],2,FALSE)</f>
        <v>42</v>
      </c>
    </row>
    <row r="3583" spans="1:21" hidden="1">
      <c r="A3583" t="s">
        <v>2386</v>
      </c>
      <c r="B3583">
        <v>2735</v>
      </c>
      <c r="C3583">
        <v>289859</v>
      </c>
      <c r="D3583" t="s">
        <v>5949</v>
      </c>
      <c r="E3583" t="s">
        <v>5950</v>
      </c>
      <c r="F3583">
        <v>18406</v>
      </c>
      <c r="G3583">
        <v>1219746</v>
      </c>
      <c r="H3583">
        <f t="shared" si="55"/>
        <v>22</v>
      </c>
      <c r="I3583">
        <f t="array" ref="I3583">MIN(IFERROR(FIND(IstNumbers,A3583),""))</f>
        <v>14</v>
      </c>
      <c r="J3583" s="1" t="str">
        <f>IF([first '# in title]&lt;[pos kw in title],MID([title],[pos kw in title]-6,6),#N/A)</f>
        <v xml:space="preserve"> 3 16 </v>
      </c>
      <c r="K3583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83" s="1">
        <f>IFERROR(FIND("kW",[desc]),0)</f>
        <v>71</v>
      </c>
      <c r="M3583">
        <f t="array" ref="M3583">MIN(IFERROR(FIND(IstNumbers,E3583),""))</f>
        <v>29</v>
      </c>
      <c r="N3583" s="1" t="str">
        <f>IF([first '# in desc]&lt;[pos kw in desc],MID([desc],[pos kw in desc]-7,7))</f>
        <v xml:space="preserve">­me 16 </v>
      </c>
      <c r="O358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83" s="1" t="str">
        <f>TRIM(IF([first '# in desc]&lt;[pos kw in desc],MID([desc],[pos kw in desc]-6,6),FALSE))</f>
        <v>me 16</v>
      </c>
      <c r="Q3583" s="1" t="b">
        <f>IF(LEN([manuell])=0,IFERROR([kw fine in title]*1,IFERROR(SUMPRODUCT(COUNTIF(IsDigits,MID([kw in desc],ROW($A$1:$A$150),1)))=LEN([kw in desc]),#N/A)),[manuell])</f>
        <v>0</v>
      </c>
      <c r="R3583" s="1" t="e">
        <f>IF([pos kw in title]&gt;0,MID(J3583,#REF!,4),IF([first '# in title]&gt;0,MID([title],[first '# in title],3),IF([first '# in title]&gt;0,MID([desc],#REF!,3),VLOOKUP([productid],$G$2:$R$1386,8))))</f>
        <v>#REF!</v>
      </c>
      <c r="S3583" s="1" t="str">
        <f>IF([kw in desc]=[kw rough in title],[kw in desc]*1,IFERROR(LEFT([kw_dirty],3)*1,IFERROR(LEFT([kw_dirty],2)*1,"n.a.")))</f>
        <v>n.a.</v>
      </c>
      <c r="T3583" s="1"/>
      <c r="U3583" s="1">
        <f>VLOOKUP(Tabelle1[[#This Row],[productid]],Tabelle2[#All],2,FALSE)</f>
        <v>16</v>
      </c>
    </row>
    <row r="3584" spans="1:21" hidden="1">
      <c r="A3584" t="s">
        <v>2435</v>
      </c>
      <c r="B3584">
        <v>3500</v>
      </c>
      <c r="C3584">
        <v>289859</v>
      </c>
      <c r="D3584" t="s">
        <v>5951</v>
      </c>
      <c r="E3584" t="s">
        <v>5481</v>
      </c>
      <c r="F3584">
        <v>18406</v>
      </c>
      <c r="G3584">
        <v>1750863</v>
      </c>
      <c r="H3584">
        <f t="shared" si="55"/>
        <v>0</v>
      </c>
      <c r="I3584">
        <f t="array" ref="I3584">MIN(IFERROR(FIND(IstNumbers,A3584),""))</f>
        <v>12</v>
      </c>
      <c r="J3584" s="1" t="e">
        <f>IF([first '# in title]&lt;[pos kw in title],MID([title],[pos kw in title]-6,6),#N/A)</f>
        <v>#N/A</v>
      </c>
      <c r="K3584" s="1" t="e">
        <f>IFERROR(MID(SUBSTITUTE([kw rough in title],",","."),FIND("(",[kw rough in title])+1,20),SUBSTITUTE(IFERROR(MID([kw rough in title],FIND(" ",[kw rough in title])+1,20),[kw rough in title]),",","."))</f>
        <v>#N/A</v>
      </c>
      <c r="L3584" s="1">
        <f>IFERROR(FIND("kW",[desc]),0)</f>
        <v>70</v>
      </c>
      <c r="M3584">
        <f t="array" ref="M3584">MIN(IFERROR(FIND(IstNumbers,E3584),""))</f>
        <v>34</v>
      </c>
      <c r="N3584" s="1" t="str">
        <f>IF([first '# in desc]&lt;[pos kw in desc],MID([desc],[pos kw in desc]-7,7))</f>
        <v xml:space="preserve">­me 42 </v>
      </c>
      <c r="O35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84" s="1" t="str">
        <f>TRIM(IF([first '# in desc]&lt;[pos kw in desc],MID([desc],[pos kw in desc]-6,6),FALSE))</f>
        <v>me 42</v>
      </c>
      <c r="Q3584" s="1" t="b">
        <f>IF(LEN([manuell])=0,IFERROR([kw fine in title]*1,IFERROR(SUMPRODUCT(COUNTIF(IsDigits,MID([kw in desc],ROW($A$1:$A$150),1)))=LEN([kw in desc]),#N/A)),[manuell])</f>
        <v>0</v>
      </c>
      <c r="R3584" s="1" t="str">
        <f>IF([pos kw in title]&gt;0,MID(J3584,#REF!,4),IF([first '# in title]&gt;0,MID([title],[first '# in title],3),IF([first '# in title]&gt;0,MID([desc],#REF!,3),VLOOKUP([productid],$G$2:$R$1386,8))))</f>
        <v xml:space="preserve">42 </v>
      </c>
      <c r="S3584" s="1" t="e">
        <f>IF([kw in desc]=[kw rough in title],[kw in desc]*1,IFERROR(LEFT([kw_dirty],3)*1,IFERROR(LEFT([kw_dirty],2)*1,"n.a.")))</f>
        <v>#N/A</v>
      </c>
      <c r="T3584" s="1"/>
      <c r="U3584" s="1">
        <f>VLOOKUP(Tabelle1[[#This Row],[productid]],Tabelle2[#All],2,FALSE)</f>
        <v>42</v>
      </c>
    </row>
    <row r="3585" spans="1:21" hidden="1">
      <c r="A3585" t="s">
        <v>1307</v>
      </c>
      <c r="B3585">
        <v>3565</v>
      </c>
      <c r="C3585">
        <v>289859</v>
      </c>
      <c r="D3585" t="s">
        <v>5952</v>
      </c>
      <c r="E3585" t="s">
        <v>5953</v>
      </c>
      <c r="F3585">
        <v>18406</v>
      </c>
      <c r="G3585">
        <v>3497887</v>
      </c>
      <c r="H3585">
        <f t="shared" si="55"/>
        <v>0</v>
      </c>
      <c r="I3585">
        <f t="array" ref="I3585">MIN(IFERROR(FIND(IstNumbers,A3585),""))</f>
        <v>13</v>
      </c>
      <c r="J3585" s="1" t="e">
        <f>IF([first '# in title]&lt;[pos kw in title],MID([title],[pos kw in title]-6,6),#N/A)</f>
        <v>#N/A</v>
      </c>
      <c r="K3585" s="1" t="e">
        <f>IFERROR(MID(SUBSTITUTE([kw rough in title],",","."),FIND("(",[kw rough in title])+1,20),SUBSTITUTE(IFERROR(MID([kw rough in title],FIND(" ",[kw rough in title])+1,20),[kw rough in title]),",","."))</f>
        <v>#N/A</v>
      </c>
      <c r="L3585" s="1">
        <f>IFERROR(FIND("kW",[desc]),0)</f>
        <v>70</v>
      </c>
      <c r="M3585">
        <f t="array" ref="M3585">MIN(IFERROR(FIND(IstNumbers,E3585),""))</f>
        <v>34</v>
      </c>
      <c r="N3585" s="1" t="str">
        <f>IF([first '# in desc]&lt;[pos kw in desc],MID([desc],[pos kw in desc]-7,7))</f>
        <v xml:space="preserve">­me 42 </v>
      </c>
      <c r="O35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85" s="1" t="str">
        <f>TRIM(IF([first '# in desc]&lt;[pos kw in desc],MID([desc],[pos kw in desc]-6,6),FALSE))</f>
        <v>me 42</v>
      </c>
      <c r="Q3585" s="1" t="b">
        <f>IF(LEN([manuell])=0,IFERROR([kw fine in title]*1,IFERROR(SUMPRODUCT(COUNTIF(IsDigits,MID([kw in desc],ROW($A$1:$A$150),1)))=LEN([kw in desc]),#N/A)),[manuell])</f>
        <v>0</v>
      </c>
      <c r="R3585" s="1" t="str">
        <f>IF([pos kw in title]&gt;0,MID(J3585,#REF!,4),IF([first '# in title]&gt;0,MID([title],[first '# in title],3),IF([first '# in title]&gt;0,MID([desc],#REF!,3),VLOOKUP([productid],$G$2:$R$1386,8))))</f>
        <v xml:space="preserve">42 </v>
      </c>
      <c r="S3585" s="1" t="e">
        <f>IF([kw in desc]=[kw rough in title],[kw in desc]*1,IFERROR(LEFT([kw_dirty],3)*1,IFERROR(LEFT([kw_dirty],2)*1,"n.a.")))</f>
        <v>#N/A</v>
      </c>
      <c r="T3585" s="1"/>
      <c r="U3585" s="1">
        <f>VLOOKUP(Tabelle1[[#This Row],[productid]],Tabelle2[#All],2,FALSE)</f>
        <v>42</v>
      </c>
    </row>
    <row r="3586" spans="1:21" hidden="1">
      <c r="A3586" t="s">
        <v>2386</v>
      </c>
      <c r="B3586">
        <v>2735</v>
      </c>
      <c r="C3586">
        <v>289859</v>
      </c>
      <c r="D3586" t="s">
        <v>5954</v>
      </c>
      <c r="E3586" t="s">
        <v>5955</v>
      </c>
      <c r="F3586">
        <v>18406</v>
      </c>
      <c r="G3586">
        <v>1219746</v>
      </c>
      <c r="H3586">
        <f t="shared" si="55"/>
        <v>22</v>
      </c>
      <c r="I3586">
        <f t="array" ref="I3586">MIN(IFERROR(FIND(IstNumbers,A3586),""))</f>
        <v>14</v>
      </c>
      <c r="J3586" s="1" t="str">
        <f>IF([first '# in title]&lt;[pos kw in title],MID([title],[pos kw in title]-6,6),#N/A)</f>
        <v xml:space="preserve"> 3 16 </v>
      </c>
      <c r="K3586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86" s="1">
        <f>IFERROR(FIND("kW",[desc]),0)</f>
        <v>71</v>
      </c>
      <c r="M3586">
        <f t="array" ref="M3586">MIN(IFERROR(FIND(IstNumbers,E3586),""))</f>
        <v>29</v>
      </c>
      <c r="N3586" s="1" t="str">
        <f>IF([first '# in desc]&lt;[pos kw in desc],MID([desc],[pos kw in desc]-7,7))</f>
        <v xml:space="preserve">­me 16 </v>
      </c>
      <c r="O358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86" s="1" t="str">
        <f>TRIM(IF([first '# in desc]&lt;[pos kw in desc],MID([desc],[pos kw in desc]-6,6),FALSE))</f>
        <v>me 16</v>
      </c>
      <c r="Q3586" s="1" t="b">
        <f>IF(LEN([manuell])=0,IFERROR([kw fine in title]*1,IFERROR(SUMPRODUCT(COUNTIF(IsDigits,MID([kw in desc],ROW($A$1:$A$150),1)))=LEN([kw in desc]),#N/A)),[manuell])</f>
        <v>0</v>
      </c>
      <c r="R3586" s="1" t="e">
        <f>IF([pos kw in title]&gt;0,MID(J3586,#REF!,4),IF([first '# in title]&gt;0,MID([title],[first '# in title],3),IF([first '# in title]&gt;0,MID([desc],#REF!,3),VLOOKUP([productid],$G$2:$R$1386,8))))</f>
        <v>#REF!</v>
      </c>
      <c r="S3586" s="1" t="str">
        <f>IF([kw in desc]=[kw rough in title],[kw in desc]*1,IFERROR(LEFT([kw_dirty],3)*1,IFERROR(LEFT([kw_dirty],2)*1,"n.a.")))</f>
        <v>n.a.</v>
      </c>
      <c r="T3586" s="1"/>
      <c r="U3586" s="1">
        <f>VLOOKUP(Tabelle1[[#This Row],[productid]],Tabelle2[#All],2,FALSE)</f>
        <v>16</v>
      </c>
    </row>
    <row r="3587" spans="1:21" hidden="1">
      <c r="A3587" t="s">
        <v>2435</v>
      </c>
      <c r="B3587">
        <v>3505</v>
      </c>
      <c r="C3587">
        <v>289859</v>
      </c>
      <c r="D3587" t="s">
        <v>5956</v>
      </c>
      <c r="E3587" t="s">
        <v>5500</v>
      </c>
      <c r="F3587">
        <v>18406</v>
      </c>
      <c r="G3587">
        <v>1750863</v>
      </c>
      <c r="H3587">
        <f t="shared" si="55"/>
        <v>0</v>
      </c>
      <c r="I3587">
        <f t="array" ref="I3587">MIN(IFERROR(FIND(IstNumbers,A3587),""))</f>
        <v>12</v>
      </c>
      <c r="J3587" s="1" t="e">
        <f>IF([first '# in title]&lt;[pos kw in title],MID([title],[pos kw in title]-6,6),#N/A)</f>
        <v>#N/A</v>
      </c>
      <c r="K3587" s="1" t="e">
        <f>IFERROR(MID(SUBSTITUTE([kw rough in title],",","."),FIND("(",[kw rough in title])+1,20),SUBSTITUTE(IFERROR(MID([kw rough in title],FIND(" ",[kw rough in title])+1,20),[kw rough in title]),",","."))</f>
        <v>#N/A</v>
      </c>
      <c r="L3587" s="1">
        <f>IFERROR(FIND("kW",[desc]),0)</f>
        <v>70</v>
      </c>
      <c r="M3587">
        <f t="array" ref="M3587">MIN(IFERROR(FIND(IstNumbers,E3587),""))</f>
        <v>34</v>
      </c>
      <c r="N3587" s="1" t="str">
        <f>IF([first '# in desc]&lt;[pos kw in desc],MID([desc],[pos kw in desc]-7,7))</f>
        <v xml:space="preserve">­me 42 </v>
      </c>
      <c r="O35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87" s="1" t="str">
        <f>TRIM(IF([first '# in desc]&lt;[pos kw in desc],MID([desc],[pos kw in desc]-6,6),FALSE))</f>
        <v>me 42</v>
      </c>
      <c r="Q3587" s="1" t="b">
        <f>IF(LEN([manuell])=0,IFERROR([kw fine in title]*1,IFERROR(SUMPRODUCT(COUNTIF(IsDigits,MID([kw in desc],ROW($A$1:$A$150),1)))=LEN([kw in desc]),#N/A)),[manuell])</f>
        <v>0</v>
      </c>
      <c r="R3587" s="1" t="str">
        <f>IF([pos kw in title]&gt;0,MID(J3587,#REF!,4),IF([first '# in title]&gt;0,MID([title],[first '# in title],3),IF([first '# in title]&gt;0,MID([desc],#REF!,3),VLOOKUP([productid],$G$2:$R$1386,8))))</f>
        <v xml:space="preserve">42 </v>
      </c>
      <c r="S3587" s="1" t="e">
        <f>IF([kw in desc]=[kw rough in title],[kw in desc]*1,IFERROR(LEFT([kw_dirty],3)*1,IFERROR(LEFT([kw_dirty],2)*1,"n.a.")))</f>
        <v>#N/A</v>
      </c>
      <c r="T3587" s="1"/>
      <c r="U3587" s="1">
        <f>VLOOKUP(Tabelle1[[#This Row],[productid]],Tabelle2[#All],2,FALSE)</f>
        <v>42</v>
      </c>
    </row>
    <row r="3588" spans="1:21" hidden="1">
      <c r="A3588" t="s">
        <v>1307</v>
      </c>
      <c r="B3588">
        <v>3570</v>
      </c>
      <c r="C3588">
        <v>289859</v>
      </c>
      <c r="D3588" t="s">
        <v>5957</v>
      </c>
      <c r="E3588" t="s">
        <v>5958</v>
      </c>
      <c r="F3588">
        <v>18406</v>
      </c>
      <c r="G3588">
        <v>3497887</v>
      </c>
      <c r="H3588">
        <f t="shared" ref="H3588:H3651" si="56">IFERROR(FIND("kW",A3588),0)</f>
        <v>0</v>
      </c>
      <c r="I3588">
        <f t="array" ref="I3588">MIN(IFERROR(FIND(IstNumbers,A3588),""))</f>
        <v>13</v>
      </c>
      <c r="J3588" s="1" t="e">
        <f>IF([first '# in title]&lt;[pos kw in title],MID([title],[pos kw in title]-6,6),#N/A)</f>
        <v>#N/A</v>
      </c>
      <c r="K3588" s="1" t="e">
        <f>IFERROR(MID(SUBSTITUTE([kw rough in title],",","."),FIND("(",[kw rough in title])+1,20),SUBSTITUTE(IFERROR(MID([kw rough in title],FIND(" ",[kw rough in title])+1,20),[kw rough in title]),",","."))</f>
        <v>#N/A</v>
      </c>
      <c r="L3588" s="1">
        <f>IFERROR(FIND("kW",[desc]),0)</f>
        <v>70</v>
      </c>
      <c r="M3588">
        <f t="array" ref="M3588">MIN(IFERROR(FIND(IstNumbers,E3588),""))</f>
        <v>34</v>
      </c>
      <c r="N3588" s="1" t="str">
        <f>IF([first '# in desc]&lt;[pos kw in desc],MID([desc],[pos kw in desc]-7,7))</f>
        <v xml:space="preserve">­me 42 </v>
      </c>
      <c r="O35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88" s="1" t="str">
        <f>TRIM(IF([first '# in desc]&lt;[pos kw in desc],MID([desc],[pos kw in desc]-6,6),FALSE))</f>
        <v>me 42</v>
      </c>
      <c r="Q3588" s="1" t="b">
        <f>IF(LEN([manuell])=0,IFERROR([kw fine in title]*1,IFERROR(SUMPRODUCT(COUNTIF(IsDigits,MID([kw in desc],ROW($A$1:$A$150),1)))=LEN([kw in desc]),#N/A)),[manuell])</f>
        <v>0</v>
      </c>
      <c r="R3588" s="1" t="str">
        <f>IF([pos kw in title]&gt;0,MID(J3588,#REF!,4),IF([first '# in title]&gt;0,MID([title],[first '# in title],3),IF([first '# in title]&gt;0,MID([desc],#REF!,3),VLOOKUP([productid],$G$2:$R$1386,8))))</f>
        <v xml:space="preserve">42 </v>
      </c>
      <c r="S3588" s="1" t="e">
        <f>IF([kw in desc]=[kw rough in title],[kw in desc]*1,IFERROR(LEFT([kw_dirty],3)*1,IFERROR(LEFT([kw_dirty],2)*1,"n.a.")))</f>
        <v>#N/A</v>
      </c>
      <c r="T3588" s="1"/>
      <c r="U3588" s="1">
        <f>VLOOKUP(Tabelle1[[#This Row],[productid]],Tabelle2[#All],2,FALSE)</f>
        <v>42</v>
      </c>
    </row>
    <row r="3589" spans="1:21" hidden="1">
      <c r="A3589" t="s">
        <v>2386</v>
      </c>
      <c r="B3589">
        <v>2740</v>
      </c>
      <c r="C3589">
        <v>223861</v>
      </c>
      <c r="D3589" t="s">
        <v>5959</v>
      </c>
      <c r="E3589" t="s">
        <v>4283</v>
      </c>
      <c r="F3589">
        <v>18406</v>
      </c>
      <c r="G3589">
        <v>1219746</v>
      </c>
      <c r="H3589">
        <f t="shared" si="56"/>
        <v>22</v>
      </c>
      <c r="I3589">
        <f t="array" ref="I3589">MIN(IFERROR(FIND(IstNumbers,A3589),""))</f>
        <v>14</v>
      </c>
      <c r="J3589" s="1" t="str">
        <f>IF([first '# in title]&lt;[pos kw in title],MID([title],[pos kw in title]-6,6),#N/A)</f>
        <v xml:space="preserve"> 3 16 </v>
      </c>
      <c r="K3589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89" s="1">
        <f>IFERROR(FIND("kW",[desc]),0)</f>
        <v>61</v>
      </c>
      <c r="M3589">
        <f t="array" ref="M3589">MIN(IFERROR(FIND(IstNumbers,E3589),""))</f>
        <v>15</v>
      </c>
      <c r="N3589" s="1" t="str">
        <f>IF([first '# in desc]&lt;[pos kw in desc],MID([desc],[pos kw in desc]-7,7))</f>
        <v xml:space="preserve">SBE 16 </v>
      </c>
      <c r="O358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89" s="1" t="str">
        <f>TRIM(IF([first '# in desc]&lt;[pos kw in desc],MID([desc],[pos kw in desc]-6,6),FALSE))</f>
        <v>BE 16</v>
      </c>
      <c r="Q3589" s="1" t="b">
        <f>IF(LEN([manuell])=0,IFERROR([kw fine in title]*1,IFERROR(SUMPRODUCT(COUNTIF(IsDigits,MID([kw in desc],ROW($A$1:$A$150),1)))=LEN([kw in desc]),#N/A)),[manuell])</f>
        <v>0</v>
      </c>
      <c r="R3589" s="1" t="e">
        <f>IF([pos kw in title]&gt;0,MID(J3589,#REF!,4),IF([first '# in title]&gt;0,MID([title],[first '# in title],3),IF([first '# in title]&gt;0,MID([desc],#REF!,3),VLOOKUP([productid],$G$2:$R$1386,8))))</f>
        <v>#REF!</v>
      </c>
      <c r="S3589" s="1" t="str">
        <f>IF([kw in desc]=[kw rough in title],[kw in desc]*1,IFERROR(LEFT([kw_dirty],3)*1,IFERROR(LEFT([kw_dirty],2)*1,"n.a.")))</f>
        <v>n.a.</v>
      </c>
      <c r="T3589" s="1"/>
      <c r="U3589" s="1">
        <f>VLOOKUP(Tabelle1[[#This Row],[productid]],Tabelle2[#All],2,FALSE)</f>
        <v>16</v>
      </c>
    </row>
    <row r="3590" spans="1:21" hidden="1">
      <c r="A3590" t="s">
        <v>2435</v>
      </c>
      <c r="B3590">
        <v>3505</v>
      </c>
      <c r="C3590">
        <v>289859</v>
      </c>
      <c r="D3590" t="s">
        <v>5960</v>
      </c>
      <c r="E3590" t="s">
        <v>5504</v>
      </c>
      <c r="F3590">
        <v>18406</v>
      </c>
      <c r="G3590">
        <v>1750863</v>
      </c>
      <c r="H3590">
        <f t="shared" si="56"/>
        <v>0</v>
      </c>
      <c r="I3590">
        <f t="array" ref="I3590">MIN(IFERROR(FIND(IstNumbers,A3590),""))</f>
        <v>12</v>
      </c>
      <c r="J3590" s="1" t="e">
        <f>IF([first '# in title]&lt;[pos kw in title],MID([title],[pos kw in title]-6,6),#N/A)</f>
        <v>#N/A</v>
      </c>
      <c r="K3590" s="1" t="e">
        <f>IFERROR(MID(SUBSTITUTE([kw rough in title],",","."),FIND("(",[kw rough in title])+1,20),SUBSTITUTE(IFERROR(MID([kw rough in title],FIND(" ",[kw rough in title])+1,20),[kw rough in title]),",","."))</f>
        <v>#N/A</v>
      </c>
      <c r="L3590" s="1">
        <f>IFERROR(FIND("kW",[desc]),0)</f>
        <v>70</v>
      </c>
      <c r="M3590">
        <f t="array" ref="M3590">MIN(IFERROR(FIND(IstNumbers,E3590),""))</f>
        <v>34</v>
      </c>
      <c r="N3590" s="1" t="str">
        <f>IF([first '# in desc]&lt;[pos kw in desc],MID([desc],[pos kw in desc]-7,7))</f>
        <v xml:space="preserve">­me 42 </v>
      </c>
      <c r="O35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90" s="1" t="str">
        <f>TRIM(IF([first '# in desc]&lt;[pos kw in desc],MID([desc],[pos kw in desc]-6,6),FALSE))</f>
        <v>me 42</v>
      </c>
      <c r="Q3590" s="1" t="b">
        <f>IF(LEN([manuell])=0,IFERROR([kw fine in title]*1,IFERROR(SUMPRODUCT(COUNTIF(IsDigits,MID([kw in desc],ROW($A$1:$A$150),1)))=LEN([kw in desc]),#N/A)),[manuell])</f>
        <v>0</v>
      </c>
      <c r="R3590" s="1" t="str">
        <f>IF([pos kw in title]&gt;0,MID(J3590,#REF!,4),IF([first '# in title]&gt;0,MID([title],[first '# in title],3),IF([first '# in title]&gt;0,MID([desc],#REF!,3),VLOOKUP([productid],$G$2:$R$1386,8))))</f>
        <v xml:space="preserve">42 </v>
      </c>
      <c r="S3590" s="1" t="e">
        <f>IF([kw in desc]=[kw rough in title],[kw in desc]*1,IFERROR(LEFT([kw_dirty],3)*1,IFERROR(LEFT([kw_dirty],2)*1,"n.a.")))</f>
        <v>#N/A</v>
      </c>
      <c r="T3590" s="1"/>
      <c r="U3590" s="1">
        <f>VLOOKUP(Tabelle1[[#This Row],[productid]],Tabelle2[#All],2,FALSE)</f>
        <v>42</v>
      </c>
    </row>
    <row r="3591" spans="1:21" hidden="1">
      <c r="A3591" t="s">
        <v>1307</v>
      </c>
      <c r="B3591">
        <v>3575</v>
      </c>
      <c r="C3591">
        <v>289859</v>
      </c>
      <c r="D3591" t="s">
        <v>5961</v>
      </c>
      <c r="E3591" t="s">
        <v>5962</v>
      </c>
      <c r="F3591">
        <v>18406</v>
      </c>
      <c r="G3591">
        <v>3497887</v>
      </c>
      <c r="H3591">
        <f t="shared" si="56"/>
        <v>0</v>
      </c>
      <c r="I3591">
        <f t="array" ref="I3591">MIN(IFERROR(FIND(IstNumbers,A3591),""))</f>
        <v>13</v>
      </c>
      <c r="J3591" s="1" t="e">
        <f>IF([first '# in title]&lt;[pos kw in title],MID([title],[pos kw in title]-6,6),#N/A)</f>
        <v>#N/A</v>
      </c>
      <c r="K3591" s="1" t="e">
        <f>IFERROR(MID(SUBSTITUTE([kw rough in title],",","."),FIND("(",[kw rough in title])+1,20),SUBSTITUTE(IFERROR(MID([kw rough in title],FIND(" ",[kw rough in title])+1,20),[kw rough in title]),",","."))</f>
        <v>#N/A</v>
      </c>
      <c r="L3591" s="1">
        <f>IFERROR(FIND("kW",[desc]),0)</f>
        <v>70</v>
      </c>
      <c r="M3591">
        <f t="array" ref="M3591">MIN(IFERROR(FIND(IstNumbers,E3591),""))</f>
        <v>34</v>
      </c>
      <c r="N3591" s="1" t="str">
        <f>IF([first '# in desc]&lt;[pos kw in desc],MID([desc],[pos kw in desc]-7,7))</f>
        <v xml:space="preserve">­me 42 </v>
      </c>
      <c r="O35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91" s="1" t="str">
        <f>TRIM(IF([first '# in desc]&lt;[pos kw in desc],MID([desc],[pos kw in desc]-6,6),FALSE))</f>
        <v>me 42</v>
      </c>
      <c r="Q3591" s="1" t="b">
        <f>IF(LEN([manuell])=0,IFERROR([kw fine in title]*1,IFERROR(SUMPRODUCT(COUNTIF(IsDigits,MID([kw in desc],ROW($A$1:$A$150),1)))=LEN([kw in desc]),#N/A)),[manuell])</f>
        <v>0</v>
      </c>
      <c r="R3591" s="1" t="str">
        <f>IF([pos kw in title]&gt;0,MID(J3591,#REF!,4),IF([first '# in title]&gt;0,MID([title],[first '# in title],3),IF([first '# in title]&gt;0,MID([desc],#REF!,3),VLOOKUP([productid],$G$2:$R$1386,8))))</f>
        <v xml:space="preserve">42 </v>
      </c>
      <c r="S3591" s="1" t="e">
        <f>IF([kw in desc]=[kw rough in title],[kw in desc]*1,IFERROR(LEFT([kw_dirty],3)*1,IFERROR(LEFT([kw_dirty],2)*1,"n.a.")))</f>
        <v>#N/A</v>
      </c>
      <c r="T3591" s="1"/>
      <c r="U3591" s="1">
        <f>VLOOKUP(Tabelle1[[#This Row],[productid]],Tabelle2[#All],2,FALSE)</f>
        <v>42</v>
      </c>
    </row>
    <row r="3592" spans="1:21" hidden="1">
      <c r="A3592" t="s">
        <v>2386</v>
      </c>
      <c r="B3592">
        <v>2745</v>
      </c>
      <c r="C3592">
        <v>289859</v>
      </c>
      <c r="D3592" t="s">
        <v>5963</v>
      </c>
      <c r="E3592" t="s">
        <v>5964</v>
      </c>
      <c r="F3592">
        <v>18406</v>
      </c>
      <c r="G3592">
        <v>1219746</v>
      </c>
      <c r="H3592">
        <f t="shared" si="56"/>
        <v>22</v>
      </c>
      <c r="I3592">
        <f t="array" ref="I3592">MIN(IFERROR(FIND(IstNumbers,A3592),""))</f>
        <v>14</v>
      </c>
      <c r="J3592" s="1" t="str">
        <f>IF([first '# in title]&lt;[pos kw in title],MID([title],[pos kw in title]-6,6),#N/A)</f>
        <v xml:space="preserve"> 3 16 </v>
      </c>
      <c r="K3592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92" s="1">
        <f>IFERROR(FIND("kW",[desc]),0)</f>
        <v>71</v>
      </c>
      <c r="M3592">
        <f t="array" ref="M3592">MIN(IFERROR(FIND(IstNumbers,E3592),""))</f>
        <v>29</v>
      </c>
      <c r="N3592" s="1" t="str">
        <f>IF([first '# in desc]&lt;[pos kw in desc],MID([desc],[pos kw in desc]-7,7))</f>
        <v xml:space="preserve">­me 16 </v>
      </c>
      <c r="O3592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92" s="1" t="str">
        <f>TRIM(IF([first '# in desc]&lt;[pos kw in desc],MID([desc],[pos kw in desc]-6,6),FALSE))</f>
        <v>me 16</v>
      </c>
      <c r="Q3592" s="1" t="b">
        <f>IF(LEN([manuell])=0,IFERROR([kw fine in title]*1,IFERROR(SUMPRODUCT(COUNTIF(IsDigits,MID([kw in desc],ROW($A$1:$A$150),1)))=LEN([kw in desc]),#N/A)),[manuell])</f>
        <v>0</v>
      </c>
      <c r="R3592" s="1" t="e">
        <f>IF([pos kw in title]&gt;0,MID(J3592,#REF!,4),IF([first '# in title]&gt;0,MID([title],[first '# in title],3),IF([first '# in title]&gt;0,MID([desc],#REF!,3),VLOOKUP([productid],$G$2:$R$1386,8))))</f>
        <v>#REF!</v>
      </c>
      <c r="S3592" s="1" t="str">
        <f>IF([kw in desc]=[kw rough in title],[kw in desc]*1,IFERROR(LEFT([kw_dirty],3)*1,IFERROR(LEFT([kw_dirty],2)*1,"n.a.")))</f>
        <v>n.a.</v>
      </c>
      <c r="T3592" s="1"/>
      <c r="U3592" s="1">
        <f>VLOOKUP(Tabelle1[[#This Row],[productid]],Tabelle2[#All],2,FALSE)</f>
        <v>16</v>
      </c>
    </row>
    <row r="3593" spans="1:21">
      <c r="A3593" t="s">
        <v>4234</v>
      </c>
      <c r="B3593">
        <v>1846</v>
      </c>
      <c r="C3593">
        <v>223861</v>
      </c>
      <c r="D3593" t="s">
        <v>5965</v>
      </c>
      <c r="E3593" t="s">
        <v>5734</v>
      </c>
      <c r="F3593">
        <v>18406</v>
      </c>
      <c r="G3593">
        <v>3725833</v>
      </c>
      <c r="H3593">
        <f t="shared" si="56"/>
        <v>0</v>
      </c>
      <c r="I3593">
        <f t="array" ref="I3593">MIN(IFERROR(FIND(IstNumbers,A3593),""))</f>
        <v>15</v>
      </c>
      <c r="J3593" s="1" t="e">
        <f>IF([first '# in title]&lt;[pos kw in title],MID([title],[pos kw in title]-6,6),#N/A)</f>
        <v>#N/A</v>
      </c>
      <c r="K3593" s="1" t="e">
        <f>IFERROR(MID(SUBSTITUTE([kw rough in title],",","."),FIND("(",[kw rough in title])+1,20),SUBSTITUTE(IFERROR(MID([kw rough in title],FIND(" ",[kw rough in title])+1,20),[kw rough in title]),",","."))</f>
        <v>#N/A</v>
      </c>
      <c r="L3593" s="1">
        <f>IFERROR(FIND("kW",[desc]),0)</f>
        <v>0</v>
      </c>
      <c r="M3593">
        <f t="array" ref="M3593">MIN(IFERROR(FIND(IstNumbers,E3593),""))</f>
        <v>25</v>
      </c>
      <c r="N3593" s="1" t="b">
        <f>IF([first '# in desc]&lt;[pos kw in desc],MID([desc],[pos kw in desc]-7,7))</f>
        <v>0</v>
      </c>
      <c r="O35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93" s="1" t="str">
        <f>TRIM(IF([first '# in desc]&lt;[pos kw in desc],MID([desc],[pos kw in desc]-6,6),FALSE))</f>
        <v>FALSCH</v>
      </c>
      <c r="Q3593" s="1" t="b">
        <f>IF(LEN([manuell])=0,IFERROR([kw fine in title]*1,IFERROR(SUMPRODUCT(COUNTIF(IsDigits,MID([kw in desc],ROW($A$1:$A$150),1)))=LEN([kw in desc]),#N/A)),[manuell])</f>
        <v>0</v>
      </c>
      <c r="R3593" s="1" t="str">
        <f>IF([pos kw in title]&gt;0,MID(J3593,#REF!,4),IF([first '# in title]&gt;0,MID([title],[first '# in title],3),IF([first '# in title]&gt;0,MID([desc],#REF!,3),VLOOKUP([productid],$G$2:$R$1386,8))))</f>
        <v>24D</v>
      </c>
      <c r="S3593" s="1" t="e">
        <f>IF([kw in desc]=[kw rough in title],[kw in desc]*1,IFERROR(LEFT([kw_dirty],3)*1,IFERROR(LEFT([kw_dirty],2)*1,"n.a.")))</f>
        <v>#N/A</v>
      </c>
      <c r="T3593" s="1"/>
      <c r="U3593" s="1" t="e">
        <f>VLOOKUP(Tabelle1[[#This Row],[productid]],Tabelle2[#All],2,FALSE)</f>
        <v>#N/A</v>
      </c>
    </row>
    <row r="3594" spans="1:21" hidden="1">
      <c r="A3594" t="s">
        <v>2435</v>
      </c>
      <c r="B3594">
        <v>3505</v>
      </c>
      <c r="C3594">
        <v>289859</v>
      </c>
      <c r="D3594" t="s">
        <v>5966</v>
      </c>
      <c r="E3594" t="s">
        <v>5487</v>
      </c>
      <c r="F3594">
        <v>18406</v>
      </c>
      <c r="G3594">
        <v>1750863</v>
      </c>
      <c r="H3594">
        <f t="shared" si="56"/>
        <v>0</v>
      </c>
      <c r="I3594">
        <f t="array" ref="I3594">MIN(IFERROR(FIND(IstNumbers,A3594),""))</f>
        <v>12</v>
      </c>
      <c r="J3594" s="1" t="e">
        <f>IF([first '# in title]&lt;[pos kw in title],MID([title],[pos kw in title]-6,6),#N/A)</f>
        <v>#N/A</v>
      </c>
      <c r="K3594" s="1" t="e">
        <f>IFERROR(MID(SUBSTITUTE([kw rough in title],",","."),FIND("(",[kw rough in title])+1,20),SUBSTITUTE(IFERROR(MID([kw rough in title],FIND(" ",[kw rough in title])+1,20),[kw rough in title]),",","."))</f>
        <v>#N/A</v>
      </c>
      <c r="L3594" s="1">
        <f>IFERROR(FIND("kW",[desc]),0)</f>
        <v>70</v>
      </c>
      <c r="M3594">
        <f t="array" ref="M3594">MIN(IFERROR(FIND(IstNumbers,E3594),""))</f>
        <v>34</v>
      </c>
      <c r="N3594" s="1" t="str">
        <f>IF([first '# in desc]&lt;[pos kw in desc],MID([desc],[pos kw in desc]-7,7))</f>
        <v xml:space="preserve">­me 42 </v>
      </c>
      <c r="O35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94" s="1" t="str">
        <f>TRIM(IF([first '# in desc]&lt;[pos kw in desc],MID([desc],[pos kw in desc]-6,6),FALSE))</f>
        <v>me 42</v>
      </c>
      <c r="Q3594" s="1" t="b">
        <f>IF(LEN([manuell])=0,IFERROR([kw fine in title]*1,IFERROR(SUMPRODUCT(COUNTIF(IsDigits,MID([kw in desc],ROW($A$1:$A$150),1)))=LEN([kw in desc]),#N/A)),[manuell])</f>
        <v>0</v>
      </c>
      <c r="R3594" s="1" t="str">
        <f>IF([pos kw in title]&gt;0,MID(J3594,#REF!,4),IF([first '# in title]&gt;0,MID([title],[first '# in title],3),IF([first '# in title]&gt;0,MID([desc],#REF!,3),VLOOKUP([productid],$G$2:$R$1386,8))))</f>
        <v xml:space="preserve">42 </v>
      </c>
      <c r="S3594" s="1" t="e">
        <f>IF([kw in desc]=[kw rough in title],[kw in desc]*1,IFERROR(LEFT([kw_dirty],3)*1,IFERROR(LEFT([kw_dirty],2)*1,"n.a.")))</f>
        <v>#N/A</v>
      </c>
      <c r="T3594" s="1"/>
      <c r="U3594" s="1">
        <f>VLOOKUP(Tabelle1[[#This Row],[productid]],Tabelle2[#All],2,FALSE)</f>
        <v>42</v>
      </c>
    </row>
    <row r="3595" spans="1:21" hidden="1">
      <c r="A3595" t="s">
        <v>1307</v>
      </c>
      <c r="B3595">
        <v>3575</v>
      </c>
      <c r="C3595">
        <v>289859</v>
      </c>
      <c r="D3595" t="s">
        <v>5967</v>
      </c>
      <c r="E3595" t="s">
        <v>5968</v>
      </c>
      <c r="F3595">
        <v>18406</v>
      </c>
      <c r="G3595">
        <v>3497887</v>
      </c>
      <c r="H3595">
        <f t="shared" si="56"/>
        <v>0</v>
      </c>
      <c r="I3595">
        <f t="array" ref="I3595">MIN(IFERROR(FIND(IstNumbers,A3595),""))</f>
        <v>13</v>
      </c>
      <c r="J3595" s="1" t="e">
        <f>IF([first '# in title]&lt;[pos kw in title],MID([title],[pos kw in title]-6,6),#N/A)</f>
        <v>#N/A</v>
      </c>
      <c r="K3595" s="1" t="e">
        <f>IFERROR(MID(SUBSTITUTE([kw rough in title],",","."),FIND("(",[kw rough in title])+1,20),SUBSTITUTE(IFERROR(MID([kw rough in title],FIND(" ",[kw rough in title])+1,20),[kw rough in title]),",","."))</f>
        <v>#N/A</v>
      </c>
      <c r="L3595" s="1">
        <f>IFERROR(FIND("kW",[desc]),0)</f>
        <v>70</v>
      </c>
      <c r="M3595">
        <f t="array" ref="M3595">MIN(IFERROR(FIND(IstNumbers,E3595),""))</f>
        <v>34</v>
      </c>
      <c r="N3595" s="1" t="str">
        <f>IF([first '# in desc]&lt;[pos kw in desc],MID([desc],[pos kw in desc]-7,7))</f>
        <v xml:space="preserve">­me 42 </v>
      </c>
      <c r="O35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95" s="1" t="str">
        <f>TRIM(IF([first '# in desc]&lt;[pos kw in desc],MID([desc],[pos kw in desc]-6,6),FALSE))</f>
        <v>me 42</v>
      </c>
      <c r="Q3595" s="1" t="b">
        <f>IF(LEN([manuell])=0,IFERROR([kw fine in title]*1,IFERROR(SUMPRODUCT(COUNTIF(IsDigits,MID([kw in desc],ROW($A$1:$A$150),1)))=LEN([kw in desc]),#N/A)),[manuell])</f>
        <v>0</v>
      </c>
      <c r="R3595" s="1" t="str">
        <f>IF([pos kw in title]&gt;0,MID(J3595,#REF!,4),IF([first '# in title]&gt;0,MID([title],[first '# in title],3),IF([first '# in title]&gt;0,MID([desc],#REF!,3),VLOOKUP([productid],$G$2:$R$1386,8))))</f>
        <v xml:space="preserve">42 </v>
      </c>
      <c r="S3595" s="1" t="e">
        <f>IF([kw in desc]=[kw rough in title],[kw in desc]*1,IFERROR(LEFT([kw_dirty],3)*1,IFERROR(LEFT([kw_dirty],2)*1,"n.a.")))</f>
        <v>#N/A</v>
      </c>
      <c r="T3595" s="1"/>
      <c r="U3595" s="1">
        <f>VLOOKUP(Tabelle1[[#This Row],[productid]],Tabelle2[#All],2,FALSE)</f>
        <v>42</v>
      </c>
    </row>
    <row r="3596" spans="1:21" hidden="1">
      <c r="A3596" t="s">
        <v>2386</v>
      </c>
      <c r="B3596">
        <v>2750</v>
      </c>
      <c r="C3596">
        <v>289859</v>
      </c>
      <c r="D3596" t="s">
        <v>5969</v>
      </c>
      <c r="E3596" t="s">
        <v>5970</v>
      </c>
      <c r="F3596">
        <v>18406</v>
      </c>
      <c r="G3596">
        <v>1219746</v>
      </c>
      <c r="H3596">
        <f t="shared" si="56"/>
        <v>22</v>
      </c>
      <c r="I3596">
        <f t="array" ref="I3596">MIN(IFERROR(FIND(IstNumbers,A3596),""))</f>
        <v>14</v>
      </c>
      <c r="J3596" s="1" t="str">
        <f>IF([first '# in title]&lt;[pos kw in title],MID([title],[pos kw in title]-6,6),#N/A)</f>
        <v xml:space="preserve"> 3 16 </v>
      </c>
      <c r="K3596" s="1" t="str">
        <f>IFERROR(MID(SUBSTITUTE([kw rough in title],",","."),FIND("(",[kw rough in title])+1,20),SUBSTITUTE(IFERROR(MID([kw rough in title],FIND(" ",[kw rough in title])+1,20),[kw rough in title]),",","."))</f>
        <v xml:space="preserve">3 16 </v>
      </c>
      <c r="L3596" s="1">
        <f>IFERROR(FIND("kW",[desc]),0)</f>
        <v>71</v>
      </c>
      <c r="M3596">
        <f t="array" ref="M3596">MIN(IFERROR(FIND(IstNumbers,E3596),""))</f>
        <v>29</v>
      </c>
      <c r="N3596" s="1" t="str">
        <f>IF([first '# in desc]&lt;[pos kw in desc],MID([desc],[pos kw in desc]-7,7))</f>
        <v xml:space="preserve">­me 16 </v>
      </c>
      <c r="O3596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596" s="1" t="str">
        <f>TRIM(IF([first '# in desc]&lt;[pos kw in desc],MID([desc],[pos kw in desc]-6,6),FALSE))</f>
        <v>me 16</v>
      </c>
      <c r="Q3596" s="1" t="b">
        <f>IF(LEN([manuell])=0,IFERROR([kw fine in title]*1,IFERROR(SUMPRODUCT(COUNTIF(IsDigits,MID([kw in desc],ROW($A$1:$A$150),1)))=LEN([kw in desc]),#N/A)),[manuell])</f>
        <v>0</v>
      </c>
      <c r="R3596" s="1" t="e">
        <f>IF([pos kw in title]&gt;0,MID(J3596,#REF!,4),IF([first '# in title]&gt;0,MID([title],[first '# in title],3),IF([first '# in title]&gt;0,MID([desc],#REF!,3),VLOOKUP([productid],$G$2:$R$1386,8))))</f>
        <v>#REF!</v>
      </c>
      <c r="S3596" s="1" t="str">
        <f>IF([kw in desc]=[kw rough in title],[kw in desc]*1,IFERROR(LEFT([kw_dirty],3)*1,IFERROR(LEFT([kw_dirty],2)*1,"n.a.")))</f>
        <v>n.a.</v>
      </c>
      <c r="T3596" s="1"/>
      <c r="U3596" s="1">
        <f>VLOOKUP(Tabelle1[[#This Row],[productid]],Tabelle2[#All],2,FALSE)</f>
        <v>16</v>
      </c>
    </row>
    <row r="3597" spans="1:21">
      <c r="A3597" t="s">
        <v>4234</v>
      </c>
      <c r="B3597">
        <v>1847</v>
      </c>
      <c r="C3597">
        <v>223861</v>
      </c>
      <c r="D3597" t="s">
        <v>5971</v>
      </c>
      <c r="E3597" t="s">
        <v>5398</v>
      </c>
      <c r="F3597">
        <v>18406</v>
      </c>
      <c r="G3597">
        <v>3725833</v>
      </c>
      <c r="H3597">
        <f t="shared" si="56"/>
        <v>0</v>
      </c>
      <c r="I3597">
        <f t="array" ref="I3597">MIN(IFERROR(FIND(IstNumbers,A3597),""))</f>
        <v>15</v>
      </c>
      <c r="J3597" s="1" t="e">
        <f>IF([first '# in title]&lt;[pos kw in title],MID([title],[pos kw in title]-6,6),#N/A)</f>
        <v>#N/A</v>
      </c>
      <c r="K3597" s="1" t="e">
        <f>IFERROR(MID(SUBSTITUTE([kw rough in title],",","."),FIND("(",[kw rough in title])+1,20),SUBSTITUTE(IFERROR(MID([kw rough in title],FIND(" ",[kw rough in title])+1,20),[kw rough in title]),",","."))</f>
        <v>#N/A</v>
      </c>
      <c r="L3597" s="1">
        <f>IFERROR(FIND("kW",[desc]),0)</f>
        <v>0</v>
      </c>
      <c r="M3597">
        <f t="array" ref="M3597">MIN(IFERROR(FIND(IstNumbers,E3597),""))</f>
        <v>25</v>
      </c>
      <c r="N3597" s="1" t="b">
        <f>IF([first '# in desc]&lt;[pos kw in desc],MID([desc],[pos kw in desc]-7,7))</f>
        <v>0</v>
      </c>
      <c r="O35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597" s="1" t="str">
        <f>TRIM(IF([first '# in desc]&lt;[pos kw in desc],MID([desc],[pos kw in desc]-6,6),FALSE))</f>
        <v>FALSCH</v>
      </c>
      <c r="Q3597" s="1" t="b">
        <f>IF(LEN([manuell])=0,IFERROR([kw fine in title]*1,IFERROR(SUMPRODUCT(COUNTIF(IsDigits,MID([kw in desc],ROW($A$1:$A$150),1)))=LEN([kw in desc]),#N/A)),[manuell])</f>
        <v>0</v>
      </c>
      <c r="R3597" s="1" t="str">
        <f>IF([pos kw in title]&gt;0,MID(J3597,#REF!,4),IF([first '# in title]&gt;0,MID([title],[first '# in title],3),IF([first '# in title]&gt;0,MID([desc],#REF!,3),VLOOKUP([productid],$G$2:$R$1386,8))))</f>
        <v>24D</v>
      </c>
      <c r="S3597" s="1" t="e">
        <f>IF([kw in desc]=[kw rough in title],[kw in desc]*1,IFERROR(LEFT([kw_dirty],3)*1,IFERROR(LEFT([kw_dirty],2)*1,"n.a.")))</f>
        <v>#N/A</v>
      </c>
      <c r="T3597" s="1"/>
      <c r="U3597" s="1" t="e">
        <f>VLOOKUP(Tabelle1[[#This Row],[productid]],Tabelle2[#All],2,FALSE)</f>
        <v>#N/A</v>
      </c>
    </row>
    <row r="3598" spans="1:21" hidden="1">
      <c r="A3598" t="s">
        <v>2435</v>
      </c>
      <c r="B3598">
        <v>3505</v>
      </c>
      <c r="C3598">
        <v>289859</v>
      </c>
      <c r="D3598" t="s">
        <v>5972</v>
      </c>
      <c r="E3598" t="s">
        <v>5491</v>
      </c>
      <c r="F3598">
        <v>18406</v>
      </c>
      <c r="G3598">
        <v>1750863</v>
      </c>
      <c r="H3598">
        <f t="shared" si="56"/>
        <v>0</v>
      </c>
      <c r="I3598">
        <f t="array" ref="I3598">MIN(IFERROR(FIND(IstNumbers,A3598),""))</f>
        <v>12</v>
      </c>
      <c r="J3598" s="1" t="e">
        <f>IF([first '# in title]&lt;[pos kw in title],MID([title],[pos kw in title]-6,6),#N/A)</f>
        <v>#N/A</v>
      </c>
      <c r="K3598" s="1" t="e">
        <f>IFERROR(MID(SUBSTITUTE([kw rough in title],",","."),FIND("(",[kw rough in title])+1,20),SUBSTITUTE(IFERROR(MID([kw rough in title],FIND(" ",[kw rough in title])+1,20),[kw rough in title]),",","."))</f>
        <v>#N/A</v>
      </c>
      <c r="L3598" s="1">
        <f>IFERROR(FIND("kW",[desc]),0)</f>
        <v>70</v>
      </c>
      <c r="M3598">
        <f t="array" ref="M3598">MIN(IFERROR(FIND(IstNumbers,E3598),""))</f>
        <v>34</v>
      </c>
      <c r="N3598" s="1" t="str">
        <f>IF([first '# in desc]&lt;[pos kw in desc],MID([desc],[pos kw in desc]-7,7))</f>
        <v xml:space="preserve">­me 42 </v>
      </c>
      <c r="O35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98" s="1" t="str">
        <f>TRIM(IF([first '# in desc]&lt;[pos kw in desc],MID([desc],[pos kw in desc]-6,6),FALSE))</f>
        <v>me 42</v>
      </c>
      <c r="Q3598" s="1" t="b">
        <f>IF(LEN([manuell])=0,IFERROR([kw fine in title]*1,IFERROR(SUMPRODUCT(COUNTIF(IsDigits,MID([kw in desc],ROW($A$1:$A$150),1)))=LEN([kw in desc]),#N/A)),[manuell])</f>
        <v>0</v>
      </c>
      <c r="R3598" s="1" t="str">
        <f>IF([pos kw in title]&gt;0,MID(J3598,#REF!,4),IF([first '# in title]&gt;0,MID([title],[first '# in title],3),IF([first '# in title]&gt;0,MID([desc],#REF!,3),VLOOKUP([productid],$G$2:$R$1386,8))))</f>
        <v xml:space="preserve">42 </v>
      </c>
      <c r="S3598" s="1" t="e">
        <f>IF([kw in desc]=[kw rough in title],[kw in desc]*1,IFERROR(LEFT([kw_dirty],3)*1,IFERROR(LEFT([kw_dirty],2)*1,"n.a.")))</f>
        <v>#N/A</v>
      </c>
      <c r="T3598" s="1"/>
      <c r="U3598" s="1">
        <f>VLOOKUP(Tabelle1[[#This Row],[productid]],Tabelle2[#All],2,FALSE)</f>
        <v>42</v>
      </c>
    </row>
    <row r="3599" spans="1:21" hidden="1">
      <c r="A3599" t="s">
        <v>1307</v>
      </c>
      <c r="B3599">
        <v>3575</v>
      </c>
      <c r="C3599">
        <v>289859</v>
      </c>
      <c r="D3599" t="s">
        <v>5973</v>
      </c>
      <c r="E3599" t="s">
        <v>5974</v>
      </c>
      <c r="F3599">
        <v>18406</v>
      </c>
      <c r="G3599">
        <v>3497887</v>
      </c>
      <c r="H3599">
        <f t="shared" si="56"/>
        <v>0</v>
      </c>
      <c r="I3599">
        <f t="array" ref="I3599">MIN(IFERROR(FIND(IstNumbers,A3599),""))</f>
        <v>13</v>
      </c>
      <c r="J3599" s="1" t="e">
        <f>IF([first '# in title]&lt;[pos kw in title],MID([title],[pos kw in title]-6,6),#N/A)</f>
        <v>#N/A</v>
      </c>
      <c r="K3599" s="1" t="e">
        <f>IFERROR(MID(SUBSTITUTE([kw rough in title],",","."),FIND("(",[kw rough in title])+1,20),SUBSTITUTE(IFERROR(MID([kw rough in title],FIND(" ",[kw rough in title])+1,20),[kw rough in title]),",","."))</f>
        <v>#N/A</v>
      </c>
      <c r="L3599" s="1">
        <f>IFERROR(FIND("kW",[desc]),0)</f>
        <v>70</v>
      </c>
      <c r="M3599">
        <f t="array" ref="M3599">MIN(IFERROR(FIND(IstNumbers,E3599),""))</f>
        <v>34</v>
      </c>
      <c r="N3599" s="1" t="str">
        <f>IF([first '# in desc]&lt;[pos kw in desc],MID([desc],[pos kw in desc]-7,7))</f>
        <v xml:space="preserve">­me 42 </v>
      </c>
      <c r="O35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599" s="1" t="str">
        <f>TRIM(IF([first '# in desc]&lt;[pos kw in desc],MID([desc],[pos kw in desc]-6,6),FALSE))</f>
        <v>me 42</v>
      </c>
      <c r="Q3599" s="1" t="b">
        <f>IF(LEN([manuell])=0,IFERROR([kw fine in title]*1,IFERROR(SUMPRODUCT(COUNTIF(IsDigits,MID([kw in desc],ROW($A$1:$A$150),1)))=LEN([kw in desc]),#N/A)),[manuell])</f>
        <v>0</v>
      </c>
      <c r="R3599" s="1" t="str">
        <f>IF([pos kw in title]&gt;0,MID(J3599,#REF!,4),IF([first '# in title]&gt;0,MID([title],[first '# in title],3),IF([first '# in title]&gt;0,MID([desc],#REF!,3),VLOOKUP([productid],$G$2:$R$1386,8))))</f>
        <v xml:space="preserve">42 </v>
      </c>
      <c r="S3599" s="1" t="e">
        <f>IF([kw in desc]=[kw rough in title],[kw in desc]*1,IFERROR(LEFT([kw_dirty],3)*1,IFERROR(LEFT([kw_dirty],2)*1,"n.a.")))</f>
        <v>#N/A</v>
      </c>
      <c r="T3599" s="1"/>
      <c r="U3599" s="1">
        <f>VLOOKUP(Tabelle1[[#This Row],[productid]],Tabelle2[#All],2,FALSE)</f>
        <v>42</v>
      </c>
    </row>
    <row r="3600" spans="1:21">
      <c r="A3600" t="s">
        <v>4234</v>
      </c>
      <c r="B3600">
        <v>1848</v>
      </c>
      <c r="C3600">
        <v>223861</v>
      </c>
      <c r="D3600" t="s">
        <v>5975</v>
      </c>
      <c r="E3600" t="s">
        <v>4242</v>
      </c>
      <c r="F3600">
        <v>18406</v>
      </c>
      <c r="G3600">
        <v>3725833</v>
      </c>
      <c r="H3600">
        <f t="shared" si="56"/>
        <v>0</v>
      </c>
      <c r="I3600">
        <f t="array" ref="I3600">MIN(IFERROR(FIND(IstNumbers,A3600),""))</f>
        <v>15</v>
      </c>
      <c r="J3600" s="1" t="e">
        <f>IF([first '# in title]&lt;[pos kw in title],MID([title],[pos kw in title]-6,6),#N/A)</f>
        <v>#N/A</v>
      </c>
      <c r="K3600" s="1" t="e">
        <f>IFERROR(MID(SUBSTITUTE([kw rough in title],",","."),FIND("(",[kw rough in title])+1,20),SUBSTITUTE(IFERROR(MID([kw rough in title],FIND(" ",[kw rough in title])+1,20),[kw rough in title]),",","."))</f>
        <v>#N/A</v>
      </c>
      <c r="L3600" s="1">
        <f>IFERROR(FIND("kW",[desc]),0)</f>
        <v>0</v>
      </c>
      <c r="M3600">
        <f t="array" ref="M3600">MIN(IFERROR(FIND(IstNumbers,E3600),""))</f>
        <v>25</v>
      </c>
      <c r="N3600" s="1" t="b">
        <f>IF([first '# in desc]&lt;[pos kw in desc],MID([desc],[pos kw in desc]-7,7))</f>
        <v>0</v>
      </c>
      <c r="O36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00" s="1" t="str">
        <f>TRIM(IF([first '# in desc]&lt;[pos kw in desc],MID([desc],[pos kw in desc]-6,6),FALSE))</f>
        <v>FALSCH</v>
      </c>
      <c r="Q3600" s="1" t="b">
        <f>IF(LEN([manuell])=0,IFERROR([kw fine in title]*1,IFERROR(SUMPRODUCT(COUNTIF(IsDigits,MID([kw in desc],ROW($A$1:$A$150),1)))=LEN([kw in desc]),#N/A)),[manuell])</f>
        <v>0</v>
      </c>
      <c r="R3600" s="1" t="str">
        <f>IF([pos kw in title]&gt;0,MID(J3600,#REF!,4),IF([first '# in title]&gt;0,MID([title],[first '# in title],3),IF([first '# in title]&gt;0,MID([desc],#REF!,3),VLOOKUP([productid],$G$2:$R$1386,8))))</f>
        <v>24D</v>
      </c>
      <c r="S3600" s="1" t="e">
        <f>IF([kw in desc]=[kw rough in title],[kw in desc]*1,IFERROR(LEFT([kw_dirty],3)*1,IFERROR(LEFT([kw_dirty],2)*1,"n.a.")))</f>
        <v>#N/A</v>
      </c>
      <c r="T3600" s="1"/>
      <c r="U3600" s="1" t="e">
        <f>VLOOKUP(Tabelle1[[#This Row],[productid]],Tabelle2[#All],2,FALSE)</f>
        <v>#N/A</v>
      </c>
    </row>
    <row r="3601" spans="1:21" hidden="1">
      <c r="A3601" t="s">
        <v>2435</v>
      </c>
      <c r="B3601">
        <v>3505</v>
      </c>
      <c r="C3601">
        <v>289859</v>
      </c>
      <c r="D3601" t="s">
        <v>5976</v>
      </c>
      <c r="E3601" t="s">
        <v>5373</v>
      </c>
      <c r="F3601">
        <v>18406</v>
      </c>
      <c r="G3601">
        <v>1750863</v>
      </c>
      <c r="H3601">
        <f t="shared" si="56"/>
        <v>0</v>
      </c>
      <c r="I3601">
        <f t="array" ref="I3601">MIN(IFERROR(FIND(IstNumbers,A3601),""))</f>
        <v>12</v>
      </c>
      <c r="J3601" s="1" t="e">
        <f>IF([first '# in title]&lt;[pos kw in title],MID([title],[pos kw in title]-6,6),#N/A)</f>
        <v>#N/A</v>
      </c>
      <c r="K3601" s="1" t="e">
        <f>IFERROR(MID(SUBSTITUTE([kw rough in title],",","."),FIND("(",[kw rough in title])+1,20),SUBSTITUTE(IFERROR(MID([kw rough in title],FIND(" ",[kw rough in title])+1,20),[kw rough in title]),",","."))</f>
        <v>#N/A</v>
      </c>
      <c r="L3601" s="1">
        <f>IFERROR(FIND("kW",[desc]),0)</f>
        <v>70</v>
      </c>
      <c r="M3601">
        <f t="array" ref="M3601">MIN(IFERROR(FIND(IstNumbers,E3601),""))</f>
        <v>34</v>
      </c>
      <c r="N3601" s="1" t="str">
        <f>IF([first '# in desc]&lt;[pos kw in desc],MID([desc],[pos kw in desc]-7,7))</f>
        <v xml:space="preserve">­me 42 </v>
      </c>
      <c r="O36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01" s="1" t="str">
        <f>TRIM(IF([first '# in desc]&lt;[pos kw in desc],MID([desc],[pos kw in desc]-6,6),FALSE))</f>
        <v>me 42</v>
      </c>
      <c r="Q3601" s="1" t="b">
        <f>IF(LEN([manuell])=0,IFERROR([kw fine in title]*1,IFERROR(SUMPRODUCT(COUNTIF(IsDigits,MID([kw in desc],ROW($A$1:$A$150),1)))=LEN([kw in desc]),#N/A)),[manuell])</f>
        <v>0</v>
      </c>
      <c r="R3601" s="1" t="str">
        <f>IF([pos kw in title]&gt;0,MID(J3601,#REF!,4),IF([first '# in title]&gt;0,MID([title],[first '# in title],3),IF([first '# in title]&gt;0,MID([desc],#REF!,3),VLOOKUP([productid],$G$2:$R$1386,8))))</f>
        <v xml:space="preserve">42 </v>
      </c>
      <c r="S3601" s="1" t="e">
        <f>IF([kw in desc]=[kw rough in title],[kw in desc]*1,IFERROR(LEFT([kw_dirty],3)*1,IFERROR(LEFT([kw_dirty],2)*1,"n.a.")))</f>
        <v>#N/A</v>
      </c>
      <c r="T3601" s="1"/>
      <c r="U3601" s="1">
        <f>VLOOKUP(Tabelle1[[#This Row],[productid]],Tabelle2[#All],2,FALSE)</f>
        <v>42</v>
      </c>
    </row>
    <row r="3602" spans="1:21" hidden="1">
      <c r="A3602" t="s">
        <v>1307</v>
      </c>
      <c r="B3602">
        <v>3575</v>
      </c>
      <c r="C3602">
        <v>289859</v>
      </c>
      <c r="D3602" t="s">
        <v>5977</v>
      </c>
      <c r="E3602" t="s">
        <v>5978</v>
      </c>
      <c r="F3602">
        <v>18406</v>
      </c>
      <c r="G3602">
        <v>3497887</v>
      </c>
      <c r="H3602">
        <f t="shared" si="56"/>
        <v>0</v>
      </c>
      <c r="I3602">
        <f t="array" ref="I3602">MIN(IFERROR(FIND(IstNumbers,A3602),""))</f>
        <v>13</v>
      </c>
      <c r="J3602" s="1" t="e">
        <f>IF([first '# in title]&lt;[pos kw in title],MID([title],[pos kw in title]-6,6),#N/A)</f>
        <v>#N/A</v>
      </c>
      <c r="K3602" s="1" t="e">
        <f>IFERROR(MID(SUBSTITUTE([kw rough in title],",","."),FIND("(",[kw rough in title])+1,20),SUBSTITUTE(IFERROR(MID([kw rough in title],FIND(" ",[kw rough in title])+1,20),[kw rough in title]),",","."))</f>
        <v>#N/A</v>
      </c>
      <c r="L3602" s="1">
        <f>IFERROR(FIND("kW",[desc]),0)</f>
        <v>70</v>
      </c>
      <c r="M3602">
        <f t="array" ref="M3602">MIN(IFERROR(FIND(IstNumbers,E3602),""))</f>
        <v>34</v>
      </c>
      <c r="N3602" s="1" t="str">
        <f>IF([first '# in desc]&lt;[pos kw in desc],MID([desc],[pos kw in desc]-7,7))</f>
        <v xml:space="preserve">­me 42 </v>
      </c>
      <c r="O36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02" s="1" t="str">
        <f>TRIM(IF([first '# in desc]&lt;[pos kw in desc],MID([desc],[pos kw in desc]-6,6),FALSE))</f>
        <v>me 42</v>
      </c>
      <c r="Q3602" s="1" t="b">
        <f>IF(LEN([manuell])=0,IFERROR([kw fine in title]*1,IFERROR(SUMPRODUCT(COUNTIF(IsDigits,MID([kw in desc],ROW($A$1:$A$150),1)))=LEN([kw in desc]),#N/A)),[manuell])</f>
        <v>0</v>
      </c>
      <c r="R3602" s="1" t="str">
        <f>IF([pos kw in title]&gt;0,MID(J3602,#REF!,4),IF([first '# in title]&gt;0,MID([title],[first '# in title],3),IF([first '# in title]&gt;0,MID([desc],#REF!,3),VLOOKUP([productid],$G$2:$R$1386,8))))</f>
        <v xml:space="preserve">42 </v>
      </c>
      <c r="S3602" s="1" t="e">
        <f>IF([kw in desc]=[kw rough in title],[kw in desc]*1,IFERROR(LEFT([kw_dirty],3)*1,IFERROR(LEFT([kw_dirty],2)*1,"n.a.")))</f>
        <v>#N/A</v>
      </c>
      <c r="T3602" s="1"/>
      <c r="U3602" s="1">
        <f>VLOOKUP(Tabelle1[[#This Row],[productid]],Tabelle2[#All],2,FALSE)</f>
        <v>42</v>
      </c>
    </row>
    <row r="3603" spans="1:21">
      <c r="A3603" t="s">
        <v>4234</v>
      </c>
      <c r="B3603">
        <v>1848</v>
      </c>
      <c r="C3603">
        <v>223861</v>
      </c>
      <c r="D3603" t="s">
        <v>5979</v>
      </c>
      <c r="E3603" t="s">
        <v>5413</v>
      </c>
      <c r="F3603">
        <v>18406</v>
      </c>
      <c r="G3603">
        <v>3725833</v>
      </c>
      <c r="H3603">
        <f t="shared" si="56"/>
        <v>0</v>
      </c>
      <c r="I3603">
        <f t="array" ref="I3603">MIN(IFERROR(FIND(IstNumbers,A3603),""))</f>
        <v>15</v>
      </c>
      <c r="J3603" s="1" t="e">
        <f>IF([first '# in title]&lt;[pos kw in title],MID([title],[pos kw in title]-6,6),#N/A)</f>
        <v>#N/A</v>
      </c>
      <c r="K3603" s="1" t="e">
        <f>IFERROR(MID(SUBSTITUTE([kw rough in title],",","."),FIND("(",[kw rough in title])+1,20),SUBSTITUTE(IFERROR(MID([kw rough in title],FIND(" ",[kw rough in title])+1,20),[kw rough in title]),",","."))</f>
        <v>#N/A</v>
      </c>
      <c r="L3603" s="1">
        <f>IFERROR(FIND("kW",[desc]),0)</f>
        <v>0</v>
      </c>
      <c r="M3603">
        <f t="array" ref="M3603">MIN(IFERROR(FIND(IstNumbers,E3603),""))</f>
        <v>25</v>
      </c>
      <c r="N3603" s="1" t="b">
        <f>IF([first '# in desc]&lt;[pos kw in desc],MID([desc],[pos kw in desc]-7,7))</f>
        <v>0</v>
      </c>
      <c r="O36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03" s="1" t="str">
        <f>TRIM(IF([first '# in desc]&lt;[pos kw in desc],MID([desc],[pos kw in desc]-6,6),FALSE))</f>
        <v>FALSCH</v>
      </c>
      <c r="Q3603" s="1" t="b">
        <f>IF(LEN([manuell])=0,IFERROR([kw fine in title]*1,IFERROR(SUMPRODUCT(COUNTIF(IsDigits,MID([kw in desc],ROW($A$1:$A$150),1)))=LEN([kw in desc]),#N/A)),[manuell])</f>
        <v>0</v>
      </c>
      <c r="R3603" s="1" t="str">
        <f>IF([pos kw in title]&gt;0,MID(J3603,#REF!,4),IF([first '# in title]&gt;0,MID([title],[first '# in title],3),IF([first '# in title]&gt;0,MID([desc],#REF!,3),VLOOKUP([productid],$G$2:$R$1386,8))))</f>
        <v>24D</v>
      </c>
      <c r="S3603" s="1" t="e">
        <f>IF([kw in desc]=[kw rough in title],[kw in desc]*1,IFERROR(LEFT([kw_dirty],3)*1,IFERROR(LEFT([kw_dirty],2)*1,"n.a.")))</f>
        <v>#N/A</v>
      </c>
      <c r="T3603" s="1"/>
      <c r="U3603" s="1" t="e">
        <f>VLOOKUP(Tabelle1[[#This Row],[productid]],Tabelle2[#All],2,FALSE)</f>
        <v>#N/A</v>
      </c>
    </row>
    <row r="3604" spans="1:21" hidden="1">
      <c r="A3604" t="s">
        <v>2435</v>
      </c>
      <c r="B3604">
        <v>3510</v>
      </c>
      <c r="C3604">
        <v>289859</v>
      </c>
      <c r="D3604" t="s">
        <v>5980</v>
      </c>
      <c r="E3604" t="s">
        <v>5509</v>
      </c>
      <c r="F3604">
        <v>18406</v>
      </c>
      <c r="G3604">
        <v>1750863</v>
      </c>
      <c r="H3604">
        <f t="shared" si="56"/>
        <v>0</v>
      </c>
      <c r="I3604">
        <f t="array" ref="I3604">MIN(IFERROR(FIND(IstNumbers,A3604),""))</f>
        <v>12</v>
      </c>
      <c r="J3604" s="1" t="e">
        <f>IF([first '# in title]&lt;[pos kw in title],MID([title],[pos kw in title]-6,6),#N/A)</f>
        <v>#N/A</v>
      </c>
      <c r="K3604" s="1" t="e">
        <f>IFERROR(MID(SUBSTITUTE([kw rough in title],",","."),FIND("(",[kw rough in title])+1,20),SUBSTITUTE(IFERROR(MID([kw rough in title],FIND(" ",[kw rough in title])+1,20),[kw rough in title]),",","."))</f>
        <v>#N/A</v>
      </c>
      <c r="L3604" s="1">
        <f>IFERROR(FIND("kW",[desc]),0)</f>
        <v>70</v>
      </c>
      <c r="M3604">
        <f t="array" ref="M3604">MIN(IFERROR(FIND(IstNumbers,E3604),""))</f>
        <v>34</v>
      </c>
      <c r="N3604" s="1" t="str">
        <f>IF([first '# in desc]&lt;[pos kw in desc],MID([desc],[pos kw in desc]-7,7))</f>
        <v xml:space="preserve">­me 42 </v>
      </c>
      <c r="O36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04" s="1" t="str">
        <f>TRIM(IF([first '# in desc]&lt;[pos kw in desc],MID([desc],[pos kw in desc]-6,6),FALSE))</f>
        <v>me 42</v>
      </c>
      <c r="Q3604" s="1" t="b">
        <f>IF(LEN([manuell])=0,IFERROR([kw fine in title]*1,IFERROR(SUMPRODUCT(COUNTIF(IsDigits,MID([kw in desc],ROW($A$1:$A$150),1)))=LEN([kw in desc]),#N/A)),[manuell])</f>
        <v>0</v>
      </c>
      <c r="R3604" s="1" t="str">
        <f>IF([pos kw in title]&gt;0,MID(J3604,#REF!,4),IF([first '# in title]&gt;0,MID([title],[first '# in title],3),IF([first '# in title]&gt;0,MID([desc],#REF!,3),VLOOKUP([productid],$G$2:$R$1386,8))))</f>
        <v xml:space="preserve">42 </v>
      </c>
      <c r="S3604" s="1" t="e">
        <f>IF([kw in desc]=[kw rough in title],[kw in desc]*1,IFERROR(LEFT([kw_dirty],3)*1,IFERROR(LEFT([kw_dirty],2)*1,"n.a.")))</f>
        <v>#N/A</v>
      </c>
      <c r="T3604" s="1"/>
      <c r="U3604" s="1">
        <f>VLOOKUP(Tabelle1[[#This Row],[productid]],Tabelle2[#All],2,FALSE)</f>
        <v>42</v>
      </c>
    </row>
    <row r="3605" spans="1:21" hidden="1">
      <c r="A3605" t="s">
        <v>1307</v>
      </c>
      <c r="B3605">
        <v>3575</v>
      </c>
      <c r="C3605">
        <v>289859</v>
      </c>
      <c r="D3605" t="s">
        <v>5981</v>
      </c>
      <c r="E3605" t="s">
        <v>5982</v>
      </c>
      <c r="F3605">
        <v>18406</v>
      </c>
      <c r="G3605">
        <v>3497887</v>
      </c>
      <c r="H3605">
        <f t="shared" si="56"/>
        <v>0</v>
      </c>
      <c r="I3605">
        <f t="array" ref="I3605">MIN(IFERROR(FIND(IstNumbers,A3605),""))</f>
        <v>13</v>
      </c>
      <c r="J3605" s="1" t="e">
        <f>IF([first '# in title]&lt;[pos kw in title],MID([title],[pos kw in title]-6,6),#N/A)</f>
        <v>#N/A</v>
      </c>
      <c r="K3605" s="1" t="e">
        <f>IFERROR(MID(SUBSTITUTE([kw rough in title],",","."),FIND("(",[kw rough in title])+1,20),SUBSTITUTE(IFERROR(MID([kw rough in title],FIND(" ",[kw rough in title])+1,20),[kw rough in title]),",","."))</f>
        <v>#N/A</v>
      </c>
      <c r="L3605" s="1">
        <f>IFERROR(FIND("kW",[desc]),0)</f>
        <v>70</v>
      </c>
      <c r="M3605">
        <f t="array" ref="M3605">MIN(IFERROR(FIND(IstNumbers,E3605),""))</f>
        <v>34</v>
      </c>
      <c r="N3605" s="1" t="str">
        <f>IF([first '# in desc]&lt;[pos kw in desc],MID([desc],[pos kw in desc]-7,7))</f>
        <v xml:space="preserve">­me 42 </v>
      </c>
      <c r="O36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05" s="1" t="str">
        <f>TRIM(IF([first '# in desc]&lt;[pos kw in desc],MID([desc],[pos kw in desc]-6,6),FALSE))</f>
        <v>me 42</v>
      </c>
      <c r="Q3605" s="1" t="b">
        <f>IF(LEN([manuell])=0,IFERROR([kw fine in title]*1,IFERROR(SUMPRODUCT(COUNTIF(IsDigits,MID([kw in desc],ROW($A$1:$A$150),1)))=LEN([kw in desc]),#N/A)),[manuell])</f>
        <v>0</v>
      </c>
      <c r="R3605" s="1" t="str">
        <f>IF([pos kw in title]&gt;0,MID(J3605,#REF!,4),IF([first '# in title]&gt;0,MID([title],[first '# in title],3),IF([first '# in title]&gt;0,MID([desc],#REF!,3),VLOOKUP([productid],$G$2:$R$1386,8))))</f>
        <v xml:space="preserve">42 </v>
      </c>
      <c r="S3605" s="1" t="e">
        <f>IF([kw in desc]=[kw rough in title],[kw in desc]*1,IFERROR(LEFT([kw_dirty],3)*1,IFERROR(LEFT([kw_dirty],2)*1,"n.a.")))</f>
        <v>#N/A</v>
      </c>
      <c r="T3605" s="1"/>
      <c r="U3605" s="1">
        <f>VLOOKUP(Tabelle1[[#This Row],[productid]],Tabelle2[#All],2,FALSE)</f>
        <v>42</v>
      </c>
    </row>
    <row r="3606" spans="1:21">
      <c r="A3606" t="s">
        <v>4234</v>
      </c>
      <c r="B3606">
        <v>1848</v>
      </c>
      <c r="C3606">
        <v>223861</v>
      </c>
      <c r="D3606" t="s">
        <v>5983</v>
      </c>
      <c r="E3606" t="s">
        <v>5413</v>
      </c>
      <c r="F3606">
        <v>18406</v>
      </c>
      <c r="G3606">
        <v>3725833</v>
      </c>
      <c r="H3606">
        <f t="shared" si="56"/>
        <v>0</v>
      </c>
      <c r="I3606">
        <f t="array" ref="I3606">MIN(IFERROR(FIND(IstNumbers,A3606),""))</f>
        <v>15</v>
      </c>
      <c r="J3606" s="1" t="e">
        <f>IF([first '# in title]&lt;[pos kw in title],MID([title],[pos kw in title]-6,6),#N/A)</f>
        <v>#N/A</v>
      </c>
      <c r="K3606" s="1" t="e">
        <f>IFERROR(MID(SUBSTITUTE([kw rough in title],",","."),FIND("(",[kw rough in title])+1,20),SUBSTITUTE(IFERROR(MID([kw rough in title],FIND(" ",[kw rough in title])+1,20),[kw rough in title]),",","."))</f>
        <v>#N/A</v>
      </c>
      <c r="L3606" s="1">
        <f>IFERROR(FIND("kW",[desc]),0)</f>
        <v>0</v>
      </c>
      <c r="M3606">
        <f t="array" ref="M3606">MIN(IFERROR(FIND(IstNumbers,E3606),""))</f>
        <v>25</v>
      </c>
      <c r="N3606" s="1" t="b">
        <f>IF([first '# in desc]&lt;[pos kw in desc],MID([desc],[pos kw in desc]-7,7))</f>
        <v>0</v>
      </c>
      <c r="O36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06" s="1" t="str">
        <f>TRIM(IF([first '# in desc]&lt;[pos kw in desc],MID([desc],[pos kw in desc]-6,6),FALSE))</f>
        <v>FALSCH</v>
      </c>
      <c r="Q3606" s="1" t="b">
        <f>IF(LEN([manuell])=0,IFERROR([kw fine in title]*1,IFERROR(SUMPRODUCT(COUNTIF(IsDigits,MID([kw in desc],ROW($A$1:$A$150),1)))=LEN([kw in desc]),#N/A)),[manuell])</f>
        <v>0</v>
      </c>
      <c r="R3606" s="1" t="str">
        <f>IF([pos kw in title]&gt;0,MID(J3606,#REF!,4),IF([first '# in title]&gt;0,MID([title],[first '# in title],3),IF([first '# in title]&gt;0,MID([desc],#REF!,3),VLOOKUP([productid],$G$2:$R$1386,8))))</f>
        <v>24D</v>
      </c>
      <c r="S3606" s="1" t="e">
        <f>IF([kw in desc]=[kw rough in title],[kw in desc]*1,IFERROR(LEFT([kw_dirty],3)*1,IFERROR(LEFT([kw_dirty],2)*1,"n.a.")))</f>
        <v>#N/A</v>
      </c>
      <c r="T3606" s="1"/>
      <c r="U3606" s="1" t="e">
        <f>VLOOKUP(Tabelle1[[#This Row],[productid]],Tabelle2[#All],2,FALSE)</f>
        <v>#N/A</v>
      </c>
    </row>
    <row r="3607" spans="1:21" hidden="1">
      <c r="A3607" t="s">
        <v>2435</v>
      </c>
      <c r="B3607">
        <v>3515</v>
      </c>
      <c r="C3607">
        <v>289859</v>
      </c>
      <c r="D3607" t="s">
        <v>5984</v>
      </c>
      <c r="E3607" t="s">
        <v>5985</v>
      </c>
      <c r="F3607">
        <v>18406</v>
      </c>
      <c r="G3607">
        <v>1750863</v>
      </c>
      <c r="H3607">
        <f t="shared" si="56"/>
        <v>0</v>
      </c>
      <c r="I3607">
        <f t="array" ref="I3607">MIN(IFERROR(FIND(IstNumbers,A3607),""))</f>
        <v>12</v>
      </c>
      <c r="J3607" s="1" t="e">
        <f>IF([first '# in title]&lt;[pos kw in title],MID([title],[pos kw in title]-6,6),#N/A)</f>
        <v>#N/A</v>
      </c>
      <c r="K3607" s="1" t="e">
        <f>IFERROR(MID(SUBSTITUTE([kw rough in title],",","."),FIND("(",[kw rough in title])+1,20),SUBSTITUTE(IFERROR(MID([kw rough in title],FIND(" ",[kw rough in title])+1,20),[kw rough in title]),",","."))</f>
        <v>#N/A</v>
      </c>
      <c r="L3607" s="1">
        <f>IFERROR(FIND("kW",[desc]),0)</f>
        <v>70</v>
      </c>
      <c r="M3607">
        <f t="array" ref="M3607">MIN(IFERROR(FIND(IstNumbers,E3607),""))</f>
        <v>34</v>
      </c>
      <c r="N3607" s="1" t="str">
        <f>IF([first '# in desc]&lt;[pos kw in desc],MID([desc],[pos kw in desc]-7,7))</f>
        <v xml:space="preserve">­me 42 </v>
      </c>
      <c r="O36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07" s="1" t="str">
        <f>TRIM(IF([first '# in desc]&lt;[pos kw in desc],MID([desc],[pos kw in desc]-6,6),FALSE))</f>
        <v>me 42</v>
      </c>
      <c r="Q3607" s="1" t="b">
        <f>IF(LEN([manuell])=0,IFERROR([kw fine in title]*1,IFERROR(SUMPRODUCT(COUNTIF(IsDigits,MID([kw in desc],ROW($A$1:$A$150),1)))=LEN([kw in desc]),#N/A)),[manuell])</f>
        <v>0</v>
      </c>
      <c r="R3607" s="1" t="str">
        <f>IF([pos kw in title]&gt;0,MID(J3607,#REF!,4),IF([first '# in title]&gt;0,MID([title],[first '# in title],3),IF([first '# in title]&gt;0,MID([desc],#REF!,3),VLOOKUP([productid],$G$2:$R$1386,8))))</f>
        <v xml:space="preserve">42 </v>
      </c>
      <c r="S3607" s="1" t="e">
        <f>IF([kw in desc]=[kw rough in title],[kw in desc]*1,IFERROR(LEFT([kw_dirty],3)*1,IFERROR(LEFT([kw_dirty],2)*1,"n.a.")))</f>
        <v>#N/A</v>
      </c>
      <c r="T3607" s="1"/>
      <c r="U3607" s="1">
        <f>VLOOKUP(Tabelle1[[#This Row],[productid]],Tabelle2[#All],2,FALSE)</f>
        <v>42</v>
      </c>
    </row>
    <row r="3608" spans="1:21" hidden="1">
      <c r="A3608" t="s">
        <v>1307</v>
      </c>
      <c r="B3608">
        <v>3575</v>
      </c>
      <c r="C3608">
        <v>289859</v>
      </c>
      <c r="D3608" t="s">
        <v>5986</v>
      </c>
      <c r="E3608" t="s">
        <v>5987</v>
      </c>
      <c r="F3608">
        <v>18406</v>
      </c>
      <c r="G3608">
        <v>3497887</v>
      </c>
      <c r="H3608">
        <f t="shared" si="56"/>
        <v>0</v>
      </c>
      <c r="I3608">
        <f t="array" ref="I3608">MIN(IFERROR(FIND(IstNumbers,A3608),""))</f>
        <v>13</v>
      </c>
      <c r="J3608" s="1" t="e">
        <f>IF([first '# in title]&lt;[pos kw in title],MID([title],[pos kw in title]-6,6),#N/A)</f>
        <v>#N/A</v>
      </c>
      <c r="K3608" s="1" t="e">
        <f>IFERROR(MID(SUBSTITUTE([kw rough in title],",","."),FIND("(",[kw rough in title])+1,20),SUBSTITUTE(IFERROR(MID([kw rough in title],FIND(" ",[kw rough in title])+1,20),[kw rough in title]),",","."))</f>
        <v>#N/A</v>
      </c>
      <c r="L3608" s="1">
        <f>IFERROR(FIND("kW",[desc]),0)</f>
        <v>70</v>
      </c>
      <c r="M3608">
        <f t="array" ref="M3608">MIN(IFERROR(FIND(IstNumbers,E3608),""))</f>
        <v>34</v>
      </c>
      <c r="N3608" s="1" t="str">
        <f>IF([first '# in desc]&lt;[pos kw in desc],MID([desc],[pos kw in desc]-7,7))</f>
        <v xml:space="preserve">­me 42 </v>
      </c>
      <c r="O36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08" s="1" t="str">
        <f>TRIM(IF([first '# in desc]&lt;[pos kw in desc],MID([desc],[pos kw in desc]-6,6),FALSE))</f>
        <v>me 42</v>
      </c>
      <c r="Q3608" s="1" t="b">
        <f>IF(LEN([manuell])=0,IFERROR([kw fine in title]*1,IFERROR(SUMPRODUCT(COUNTIF(IsDigits,MID([kw in desc],ROW($A$1:$A$150),1)))=LEN([kw in desc]),#N/A)),[manuell])</f>
        <v>0</v>
      </c>
      <c r="R3608" s="1" t="str">
        <f>IF([pos kw in title]&gt;0,MID(J3608,#REF!,4),IF([first '# in title]&gt;0,MID([title],[first '# in title],3),IF([first '# in title]&gt;0,MID([desc],#REF!,3),VLOOKUP([productid],$G$2:$R$1386,8))))</f>
        <v xml:space="preserve">42 </v>
      </c>
      <c r="S3608" s="1" t="e">
        <f>IF([kw in desc]=[kw rough in title],[kw in desc]*1,IFERROR(LEFT([kw_dirty],3)*1,IFERROR(LEFT([kw_dirty],2)*1,"n.a.")))</f>
        <v>#N/A</v>
      </c>
      <c r="T3608" s="1"/>
      <c r="U3608" s="1">
        <f>VLOOKUP(Tabelle1[[#This Row],[productid]],Tabelle2[#All],2,FALSE)</f>
        <v>42</v>
      </c>
    </row>
    <row r="3609" spans="1:21">
      <c r="A3609" t="s">
        <v>4234</v>
      </c>
      <c r="B3609">
        <v>1849</v>
      </c>
      <c r="C3609">
        <v>223861</v>
      </c>
      <c r="D3609" t="s">
        <v>5988</v>
      </c>
      <c r="E3609" t="s">
        <v>5398</v>
      </c>
      <c r="F3609">
        <v>18406</v>
      </c>
      <c r="G3609">
        <v>3725833</v>
      </c>
      <c r="H3609">
        <f t="shared" si="56"/>
        <v>0</v>
      </c>
      <c r="I3609">
        <f t="array" ref="I3609">MIN(IFERROR(FIND(IstNumbers,A3609),""))</f>
        <v>15</v>
      </c>
      <c r="J3609" s="1" t="e">
        <f>IF([first '# in title]&lt;[pos kw in title],MID([title],[pos kw in title]-6,6),#N/A)</f>
        <v>#N/A</v>
      </c>
      <c r="K3609" s="1" t="e">
        <f>IFERROR(MID(SUBSTITUTE([kw rough in title],",","."),FIND("(",[kw rough in title])+1,20),SUBSTITUTE(IFERROR(MID([kw rough in title],FIND(" ",[kw rough in title])+1,20),[kw rough in title]),",","."))</f>
        <v>#N/A</v>
      </c>
      <c r="L3609" s="1">
        <f>IFERROR(FIND("kW",[desc]),0)</f>
        <v>0</v>
      </c>
      <c r="M3609">
        <f t="array" ref="M3609">MIN(IFERROR(FIND(IstNumbers,E3609),""))</f>
        <v>25</v>
      </c>
      <c r="N3609" s="1" t="b">
        <f>IF([first '# in desc]&lt;[pos kw in desc],MID([desc],[pos kw in desc]-7,7))</f>
        <v>0</v>
      </c>
      <c r="O36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09" s="1" t="str">
        <f>TRIM(IF([first '# in desc]&lt;[pos kw in desc],MID([desc],[pos kw in desc]-6,6),FALSE))</f>
        <v>FALSCH</v>
      </c>
      <c r="Q3609" s="1" t="b">
        <f>IF(LEN([manuell])=0,IFERROR([kw fine in title]*1,IFERROR(SUMPRODUCT(COUNTIF(IsDigits,MID([kw in desc],ROW($A$1:$A$150),1)))=LEN([kw in desc]),#N/A)),[manuell])</f>
        <v>0</v>
      </c>
      <c r="R3609" s="1" t="str">
        <f>IF([pos kw in title]&gt;0,MID(J3609,#REF!,4),IF([first '# in title]&gt;0,MID([title],[first '# in title],3),IF([first '# in title]&gt;0,MID([desc],#REF!,3),VLOOKUP([productid],$G$2:$R$1386,8))))</f>
        <v>24D</v>
      </c>
      <c r="S3609" s="1" t="e">
        <f>IF([kw in desc]=[kw rough in title],[kw in desc]*1,IFERROR(LEFT([kw_dirty],3)*1,IFERROR(LEFT([kw_dirty],2)*1,"n.a.")))</f>
        <v>#N/A</v>
      </c>
      <c r="T3609" s="1"/>
      <c r="U3609" s="1" t="e">
        <f>VLOOKUP(Tabelle1[[#This Row],[productid]],Tabelle2[#All],2,FALSE)</f>
        <v>#N/A</v>
      </c>
    </row>
    <row r="3610" spans="1:21" hidden="1">
      <c r="A3610" t="s">
        <v>2435</v>
      </c>
      <c r="B3610">
        <v>3515</v>
      </c>
      <c r="C3610">
        <v>289859</v>
      </c>
      <c r="D3610" t="s">
        <v>5989</v>
      </c>
      <c r="E3610" t="s">
        <v>5513</v>
      </c>
      <c r="F3610">
        <v>18406</v>
      </c>
      <c r="G3610">
        <v>1750863</v>
      </c>
      <c r="H3610">
        <f t="shared" si="56"/>
        <v>0</v>
      </c>
      <c r="I3610">
        <f t="array" ref="I3610">MIN(IFERROR(FIND(IstNumbers,A3610),""))</f>
        <v>12</v>
      </c>
      <c r="J3610" s="1" t="e">
        <f>IF([first '# in title]&lt;[pos kw in title],MID([title],[pos kw in title]-6,6),#N/A)</f>
        <v>#N/A</v>
      </c>
      <c r="K3610" s="1" t="e">
        <f>IFERROR(MID(SUBSTITUTE([kw rough in title],",","."),FIND("(",[kw rough in title])+1,20),SUBSTITUTE(IFERROR(MID([kw rough in title],FIND(" ",[kw rough in title])+1,20),[kw rough in title]),",","."))</f>
        <v>#N/A</v>
      </c>
      <c r="L3610" s="1">
        <f>IFERROR(FIND("kW",[desc]),0)</f>
        <v>70</v>
      </c>
      <c r="M3610">
        <f t="array" ref="M3610">MIN(IFERROR(FIND(IstNumbers,E3610),""))</f>
        <v>34</v>
      </c>
      <c r="N3610" s="1" t="str">
        <f>IF([first '# in desc]&lt;[pos kw in desc],MID([desc],[pos kw in desc]-7,7))</f>
        <v xml:space="preserve">­me 42 </v>
      </c>
      <c r="O36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10" s="1" t="str">
        <f>TRIM(IF([first '# in desc]&lt;[pos kw in desc],MID([desc],[pos kw in desc]-6,6),FALSE))</f>
        <v>me 42</v>
      </c>
      <c r="Q3610" s="1" t="b">
        <f>IF(LEN([manuell])=0,IFERROR([kw fine in title]*1,IFERROR(SUMPRODUCT(COUNTIF(IsDigits,MID([kw in desc],ROW($A$1:$A$150),1)))=LEN([kw in desc]),#N/A)),[manuell])</f>
        <v>0</v>
      </c>
      <c r="R3610" s="1" t="str">
        <f>IF([pos kw in title]&gt;0,MID(J3610,#REF!,4),IF([first '# in title]&gt;0,MID([title],[first '# in title],3),IF([first '# in title]&gt;0,MID([desc],#REF!,3),VLOOKUP([productid],$G$2:$R$1386,8))))</f>
        <v xml:space="preserve">42 </v>
      </c>
      <c r="S3610" s="1" t="e">
        <f>IF([kw in desc]=[kw rough in title],[kw in desc]*1,IFERROR(LEFT([kw_dirty],3)*1,IFERROR(LEFT([kw_dirty],2)*1,"n.a.")))</f>
        <v>#N/A</v>
      </c>
      <c r="T3610" s="1"/>
      <c r="U3610" s="1">
        <f>VLOOKUP(Tabelle1[[#This Row],[productid]],Tabelle2[#All],2,FALSE)</f>
        <v>42</v>
      </c>
    </row>
    <row r="3611" spans="1:21" hidden="1">
      <c r="A3611" t="s">
        <v>1307</v>
      </c>
      <c r="B3611">
        <v>3575</v>
      </c>
      <c r="C3611">
        <v>289859</v>
      </c>
      <c r="D3611" t="s">
        <v>5990</v>
      </c>
      <c r="E3611" t="s">
        <v>5991</v>
      </c>
      <c r="F3611">
        <v>18406</v>
      </c>
      <c r="G3611">
        <v>3497887</v>
      </c>
      <c r="H3611">
        <f t="shared" si="56"/>
        <v>0</v>
      </c>
      <c r="I3611">
        <f t="array" ref="I3611">MIN(IFERROR(FIND(IstNumbers,A3611),""))</f>
        <v>13</v>
      </c>
      <c r="J3611" s="1" t="e">
        <f>IF([first '# in title]&lt;[pos kw in title],MID([title],[pos kw in title]-6,6),#N/A)</f>
        <v>#N/A</v>
      </c>
      <c r="K3611" s="1" t="e">
        <f>IFERROR(MID(SUBSTITUTE([kw rough in title],",","."),FIND("(",[kw rough in title])+1,20),SUBSTITUTE(IFERROR(MID([kw rough in title],FIND(" ",[kw rough in title])+1,20),[kw rough in title]),",","."))</f>
        <v>#N/A</v>
      </c>
      <c r="L3611" s="1">
        <f>IFERROR(FIND("kW",[desc]),0)</f>
        <v>70</v>
      </c>
      <c r="M3611">
        <f t="array" ref="M3611">MIN(IFERROR(FIND(IstNumbers,E3611),""))</f>
        <v>34</v>
      </c>
      <c r="N3611" s="1" t="str">
        <f>IF([first '# in desc]&lt;[pos kw in desc],MID([desc],[pos kw in desc]-7,7))</f>
        <v xml:space="preserve">­me 42 </v>
      </c>
      <c r="O36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11" s="1" t="str">
        <f>TRIM(IF([first '# in desc]&lt;[pos kw in desc],MID([desc],[pos kw in desc]-6,6),FALSE))</f>
        <v>me 42</v>
      </c>
      <c r="Q3611" s="1" t="b">
        <f>IF(LEN([manuell])=0,IFERROR([kw fine in title]*1,IFERROR(SUMPRODUCT(COUNTIF(IsDigits,MID([kw in desc],ROW($A$1:$A$150),1)))=LEN([kw in desc]),#N/A)),[manuell])</f>
        <v>0</v>
      </c>
      <c r="R3611" s="1" t="str">
        <f>IF([pos kw in title]&gt;0,MID(J3611,#REF!,4),IF([first '# in title]&gt;0,MID([title],[first '# in title],3),IF([first '# in title]&gt;0,MID([desc],#REF!,3),VLOOKUP([productid],$G$2:$R$1386,8))))</f>
        <v xml:space="preserve">42 </v>
      </c>
      <c r="S3611" s="1" t="e">
        <f>IF([kw in desc]=[kw rough in title],[kw in desc]*1,IFERROR(LEFT([kw_dirty],3)*1,IFERROR(LEFT([kw_dirty],2)*1,"n.a.")))</f>
        <v>#N/A</v>
      </c>
      <c r="T3611" s="1"/>
      <c r="U3611" s="1">
        <f>VLOOKUP(Tabelle1[[#This Row],[productid]],Tabelle2[#All],2,FALSE)</f>
        <v>42</v>
      </c>
    </row>
    <row r="3612" spans="1:21">
      <c r="A3612" t="s">
        <v>4234</v>
      </c>
      <c r="B3612">
        <v>1849</v>
      </c>
      <c r="C3612">
        <v>223861</v>
      </c>
      <c r="D3612" t="s">
        <v>5992</v>
      </c>
      <c r="E3612" t="s">
        <v>4918</v>
      </c>
      <c r="F3612">
        <v>18406</v>
      </c>
      <c r="G3612">
        <v>3725833</v>
      </c>
      <c r="H3612">
        <f t="shared" si="56"/>
        <v>0</v>
      </c>
      <c r="I3612">
        <f t="array" ref="I3612">MIN(IFERROR(FIND(IstNumbers,A3612),""))</f>
        <v>15</v>
      </c>
      <c r="J3612" s="1" t="e">
        <f>IF([first '# in title]&lt;[pos kw in title],MID([title],[pos kw in title]-6,6),#N/A)</f>
        <v>#N/A</v>
      </c>
      <c r="K3612" s="1" t="e">
        <f>IFERROR(MID(SUBSTITUTE([kw rough in title],",","."),FIND("(",[kw rough in title])+1,20),SUBSTITUTE(IFERROR(MID([kw rough in title],FIND(" ",[kw rough in title])+1,20),[kw rough in title]),",","."))</f>
        <v>#N/A</v>
      </c>
      <c r="L3612" s="1">
        <f>IFERROR(FIND("kW",[desc]),0)</f>
        <v>0</v>
      </c>
      <c r="M3612">
        <f t="array" ref="M3612">MIN(IFERROR(FIND(IstNumbers,E3612),""))</f>
        <v>25</v>
      </c>
      <c r="N3612" s="1" t="b">
        <f>IF([first '# in desc]&lt;[pos kw in desc],MID([desc],[pos kw in desc]-7,7))</f>
        <v>0</v>
      </c>
      <c r="O36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12" s="1" t="str">
        <f>TRIM(IF([first '# in desc]&lt;[pos kw in desc],MID([desc],[pos kw in desc]-6,6),FALSE))</f>
        <v>FALSCH</v>
      </c>
      <c r="Q3612" s="1" t="b">
        <f>IF(LEN([manuell])=0,IFERROR([kw fine in title]*1,IFERROR(SUMPRODUCT(COUNTIF(IsDigits,MID([kw in desc],ROW($A$1:$A$150),1)))=LEN([kw in desc]),#N/A)),[manuell])</f>
        <v>0</v>
      </c>
      <c r="R3612" s="1" t="str">
        <f>IF([pos kw in title]&gt;0,MID(J3612,#REF!,4),IF([first '# in title]&gt;0,MID([title],[first '# in title],3),IF([first '# in title]&gt;0,MID([desc],#REF!,3),VLOOKUP([productid],$G$2:$R$1386,8))))</f>
        <v>24D</v>
      </c>
      <c r="S3612" s="1" t="e">
        <f>IF([kw in desc]=[kw rough in title],[kw in desc]*1,IFERROR(LEFT([kw_dirty],3)*1,IFERROR(LEFT([kw_dirty],2)*1,"n.a.")))</f>
        <v>#N/A</v>
      </c>
      <c r="T3612" s="1"/>
      <c r="U3612" s="1" t="e">
        <f>VLOOKUP(Tabelle1[[#This Row],[productid]],Tabelle2[#All],2,FALSE)</f>
        <v>#N/A</v>
      </c>
    </row>
    <row r="3613" spans="1:21" hidden="1">
      <c r="A3613" t="s">
        <v>2435</v>
      </c>
      <c r="B3613">
        <v>3515</v>
      </c>
      <c r="C3613">
        <v>289859</v>
      </c>
      <c r="D3613" t="s">
        <v>5993</v>
      </c>
      <c r="E3613" t="s">
        <v>5517</v>
      </c>
      <c r="F3613">
        <v>18406</v>
      </c>
      <c r="G3613">
        <v>1750863</v>
      </c>
      <c r="H3613">
        <f t="shared" si="56"/>
        <v>0</v>
      </c>
      <c r="I3613">
        <f t="array" ref="I3613">MIN(IFERROR(FIND(IstNumbers,A3613),""))</f>
        <v>12</v>
      </c>
      <c r="J3613" s="1" t="e">
        <f>IF([first '# in title]&lt;[pos kw in title],MID([title],[pos kw in title]-6,6),#N/A)</f>
        <v>#N/A</v>
      </c>
      <c r="K3613" s="1" t="e">
        <f>IFERROR(MID(SUBSTITUTE([kw rough in title],",","."),FIND("(",[kw rough in title])+1,20),SUBSTITUTE(IFERROR(MID([kw rough in title],FIND(" ",[kw rough in title])+1,20),[kw rough in title]),",","."))</f>
        <v>#N/A</v>
      </c>
      <c r="L3613" s="1">
        <f>IFERROR(FIND("kW",[desc]),0)</f>
        <v>70</v>
      </c>
      <c r="M3613">
        <f t="array" ref="M3613">MIN(IFERROR(FIND(IstNumbers,E3613),""))</f>
        <v>34</v>
      </c>
      <c r="N3613" s="1" t="str">
        <f>IF([first '# in desc]&lt;[pos kw in desc],MID([desc],[pos kw in desc]-7,7))</f>
        <v xml:space="preserve">­me 42 </v>
      </c>
      <c r="O36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13" s="1" t="str">
        <f>TRIM(IF([first '# in desc]&lt;[pos kw in desc],MID([desc],[pos kw in desc]-6,6),FALSE))</f>
        <v>me 42</v>
      </c>
      <c r="Q3613" s="1" t="b">
        <f>IF(LEN([manuell])=0,IFERROR([kw fine in title]*1,IFERROR(SUMPRODUCT(COUNTIF(IsDigits,MID([kw in desc],ROW($A$1:$A$150),1)))=LEN([kw in desc]),#N/A)),[manuell])</f>
        <v>0</v>
      </c>
      <c r="R3613" s="1" t="str">
        <f>IF([pos kw in title]&gt;0,MID(J3613,#REF!,4),IF([first '# in title]&gt;0,MID([title],[first '# in title],3),IF([first '# in title]&gt;0,MID([desc],#REF!,3),VLOOKUP([productid],$G$2:$R$1386,8))))</f>
        <v xml:space="preserve">42 </v>
      </c>
      <c r="S3613" s="1" t="e">
        <f>IF([kw in desc]=[kw rough in title],[kw in desc]*1,IFERROR(LEFT([kw_dirty],3)*1,IFERROR(LEFT([kw_dirty],2)*1,"n.a.")))</f>
        <v>#N/A</v>
      </c>
      <c r="T3613" s="1"/>
      <c r="U3613" s="1">
        <f>VLOOKUP(Tabelle1[[#This Row],[productid]],Tabelle2[#All],2,FALSE)</f>
        <v>42</v>
      </c>
    </row>
    <row r="3614" spans="1:21" hidden="1">
      <c r="A3614" t="s">
        <v>1307</v>
      </c>
      <c r="B3614">
        <v>3580</v>
      </c>
      <c r="C3614">
        <v>289859</v>
      </c>
      <c r="D3614" t="s">
        <v>5994</v>
      </c>
      <c r="E3614" t="s">
        <v>5995</v>
      </c>
      <c r="F3614">
        <v>18406</v>
      </c>
      <c r="G3614">
        <v>3497887</v>
      </c>
      <c r="H3614">
        <f t="shared" si="56"/>
        <v>0</v>
      </c>
      <c r="I3614">
        <f t="array" ref="I3614">MIN(IFERROR(FIND(IstNumbers,A3614),""))</f>
        <v>13</v>
      </c>
      <c r="J3614" s="1" t="e">
        <f>IF([first '# in title]&lt;[pos kw in title],MID([title],[pos kw in title]-6,6),#N/A)</f>
        <v>#N/A</v>
      </c>
      <c r="K3614" s="1" t="e">
        <f>IFERROR(MID(SUBSTITUTE([kw rough in title],",","."),FIND("(",[kw rough in title])+1,20),SUBSTITUTE(IFERROR(MID([kw rough in title],FIND(" ",[kw rough in title])+1,20),[kw rough in title]),",","."))</f>
        <v>#N/A</v>
      </c>
      <c r="L3614" s="1">
        <f>IFERROR(FIND("kW",[desc]),0)</f>
        <v>70</v>
      </c>
      <c r="M3614">
        <f t="array" ref="M3614">MIN(IFERROR(FIND(IstNumbers,E3614),""))</f>
        <v>34</v>
      </c>
      <c r="N3614" s="1" t="str">
        <f>IF([first '# in desc]&lt;[pos kw in desc],MID([desc],[pos kw in desc]-7,7))</f>
        <v xml:space="preserve">­me 42 </v>
      </c>
      <c r="O36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14" s="1" t="str">
        <f>TRIM(IF([first '# in desc]&lt;[pos kw in desc],MID([desc],[pos kw in desc]-6,6),FALSE))</f>
        <v>me 42</v>
      </c>
      <c r="Q3614" s="1" t="b">
        <f>IF(LEN([manuell])=0,IFERROR([kw fine in title]*1,IFERROR(SUMPRODUCT(COUNTIF(IsDigits,MID([kw in desc],ROW($A$1:$A$150),1)))=LEN([kw in desc]),#N/A)),[manuell])</f>
        <v>0</v>
      </c>
      <c r="R3614" s="1" t="str">
        <f>IF([pos kw in title]&gt;0,MID(J3614,#REF!,4),IF([first '# in title]&gt;0,MID([title],[first '# in title],3),IF([first '# in title]&gt;0,MID([desc],#REF!,3),VLOOKUP([productid],$G$2:$R$1386,8))))</f>
        <v xml:space="preserve">42 </v>
      </c>
      <c r="S3614" s="1" t="e">
        <f>IF([kw in desc]=[kw rough in title],[kw in desc]*1,IFERROR(LEFT([kw_dirty],3)*1,IFERROR(LEFT([kw_dirty],2)*1,"n.a.")))</f>
        <v>#N/A</v>
      </c>
      <c r="T3614" s="1"/>
      <c r="U3614" s="1">
        <f>VLOOKUP(Tabelle1[[#This Row],[productid]],Tabelle2[#All],2,FALSE)</f>
        <v>42</v>
      </c>
    </row>
    <row r="3615" spans="1:21">
      <c r="A3615" t="s">
        <v>4234</v>
      </c>
      <c r="B3615">
        <v>1849</v>
      </c>
      <c r="C3615">
        <v>223861</v>
      </c>
      <c r="D3615" t="s">
        <v>5996</v>
      </c>
      <c r="E3615" t="s">
        <v>4419</v>
      </c>
      <c r="F3615">
        <v>18406</v>
      </c>
      <c r="G3615">
        <v>3725833</v>
      </c>
      <c r="H3615">
        <f t="shared" si="56"/>
        <v>0</v>
      </c>
      <c r="I3615">
        <f t="array" ref="I3615">MIN(IFERROR(FIND(IstNumbers,A3615),""))</f>
        <v>15</v>
      </c>
      <c r="J3615" s="1" t="e">
        <f>IF([first '# in title]&lt;[pos kw in title],MID([title],[pos kw in title]-6,6),#N/A)</f>
        <v>#N/A</v>
      </c>
      <c r="K3615" s="1" t="e">
        <f>IFERROR(MID(SUBSTITUTE([kw rough in title],",","."),FIND("(",[kw rough in title])+1,20),SUBSTITUTE(IFERROR(MID([kw rough in title],FIND(" ",[kw rough in title])+1,20),[kw rough in title]),",","."))</f>
        <v>#N/A</v>
      </c>
      <c r="L3615" s="1">
        <f>IFERROR(FIND("kW",[desc]),0)</f>
        <v>0</v>
      </c>
      <c r="M3615">
        <f t="array" ref="M3615">MIN(IFERROR(FIND(IstNumbers,E3615),""))</f>
        <v>25</v>
      </c>
      <c r="N3615" s="1" t="b">
        <f>IF([first '# in desc]&lt;[pos kw in desc],MID([desc],[pos kw in desc]-7,7))</f>
        <v>0</v>
      </c>
      <c r="O36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15" s="1" t="str">
        <f>TRIM(IF([first '# in desc]&lt;[pos kw in desc],MID([desc],[pos kw in desc]-6,6),FALSE))</f>
        <v>FALSCH</v>
      </c>
      <c r="Q3615" s="1" t="b">
        <f>IF(LEN([manuell])=0,IFERROR([kw fine in title]*1,IFERROR(SUMPRODUCT(COUNTIF(IsDigits,MID([kw in desc],ROW($A$1:$A$150),1)))=LEN([kw in desc]),#N/A)),[manuell])</f>
        <v>0</v>
      </c>
      <c r="R3615" s="1" t="str">
        <f>IF([pos kw in title]&gt;0,MID(J3615,#REF!,4),IF([first '# in title]&gt;0,MID([title],[first '# in title],3),IF([first '# in title]&gt;0,MID([desc],#REF!,3),VLOOKUP([productid],$G$2:$R$1386,8))))</f>
        <v>24D</v>
      </c>
      <c r="S3615" s="1" t="e">
        <f>IF([kw in desc]=[kw rough in title],[kw in desc]*1,IFERROR(LEFT([kw_dirty],3)*1,IFERROR(LEFT([kw_dirty],2)*1,"n.a.")))</f>
        <v>#N/A</v>
      </c>
      <c r="T3615" s="1"/>
      <c r="U3615" s="1" t="e">
        <f>VLOOKUP(Tabelle1[[#This Row],[productid]],Tabelle2[#All],2,FALSE)</f>
        <v>#N/A</v>
      </c>
    </row>
    <row r="3616" spans="1:21" hidden="1">
      <c r="A3616" t="s">
        <v>2435</v>
      </c>
      <c r="B3616">
        <v>3520</v>
      </c>
      <c r="C3616">
        <v>289859</v>
      </c>
      <c r="D3616" t="s">
        <v>5997</v>
      </c>
      <c r="E3616" t="s">
        <v>5998</v>
      </c>
      <c r="F3616">
        <v>18406</v>
      </c>
      <c r="G3616">
        <v>1750863</v>
      </c>
      <c r="H3616">
        <f t="shared" si="56"/>
        <v>0</v>
      </c>
      <c r="I3616">
        <f t="array" ref="I3616">MIN(IFERROR(FIND(IstNumbers,A3616),""))</f>
        <v>12</v>
      </c>
      <c r="J3616" s="1" t="e">
        <f>IF([first '# in title]&lt;[pos kw in title],MID([title],[pos kw in title]-6,6),#N/A)</f>
        <v>#N/A</v>
      </c>
      <c r="K3616" s="1" t="e">
        <f>IFERROR(MID(SUBSTITUTE([kw rough in title],",","."),FIND("(",[kw rough in title])+1,20),SUBSTITUTE(IFERROR(MID([kw rough in title],FIND(" ",[kw rough in title])+1,20),[kw rough in title]),",","."))</f>
        <v>#N/A</v>
      </c>
      <c r="L3616" s="1">
        <f>IFERROR(FIND("kW",[desc]),0)</f>
        <v>70</v>
      </c>
      <c r="M3616">
        <f t="array" ref="M3616">MIN(IFERROR(FIND(IstNumbers,E3616),""))</f>
        <v>34</v>
      </c>
      <c r="N3616" s="1" t="str">
        <f>IF([first '# in desc]&lt;[pos kw in desc],MID([desc],[pos kw in desc]-7,7))</f>
        <v xml:space="preserve">­me 42 </v>
      </c>
      <c r="O36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16" s="1" t="str">
        <f>TRIM(IF([first '# in desc]&lt;[pos kw in desc],MID([desc],[pos kw in desc]-6,6),FALSE))</f>
        <v>me 42</v>
      </c>
      <c r="Q3616" s="1" t="b">
        <f>IF(LEN([manuell])=0,IFERROR([kw fine in title]*1,IFERROR(SUMPRODUCT(COUNTIF(IsDigits,MID([kw in desc],ROW($A$1:$A$150),1)))=LEN([kw in desc]),#N/A)),[manuell])</f>
        <v>0</v>
      </c>
      <c r="R3616" s="1" t="str">
        <f>IF([pos kw in title]&gt;0,MID(J3616,#REF!,4),IF([first '# in title]&gt;0,MID([title],[first '# in title],3),IF([first '# in title]&gt;0,MID([desc],#REF!,3),VLOOKUP([productid],$G$2:$R$1386,8))))</f>
        <v xml:space="preserve">42 </v>
      </c>
      <c r="S3616" s="1" t="e">
        <f>IF([kw in desc]=[kw rough in title],[kw in desc]*1,IFERROR(LEFT([kw_dirty],3)*1,IFERROR(LEFT([kw_dirty],2)*1,"n.a.")))</f>
        <v>#N/A</v>
      </c>
      <c r="T3616" s="1"/>
      <c r="U3616" s="1">
        <f>VLOOKUP(Tabelle1[[#This Row],[productid]],Tabelle2[#All],2,FALSE)</f>
        <v>42</v>
      </c>
    </row>
    <row r="3617" spans="1:21" hidden="1">
      <c r="A3617" t="s">
        <v>1307</v>
      </c>
      <c r="B3617">
        <v>3580</v>
      </c>
      <c r="C3617">
        <v>289859</v>
      </c>
      <c r="D3617" t="s">
        <v>5999</v>
      </c>
      <c r="E3617" t="s">
        <v>6000</v>
      </c>
      <c r="F3617">
        <v>18406</v>
      </c>
      <c r="G3617">
        <v>3497887</v>
      </c>
      <c r="H3617">
        <f t="shared" si="56"/>
        <v>0</v>
      </c>
      <c r="I3617">
        <f t="array" ref="I3617">MIN(IFERROR(FIND(IstNumbers,A3617),""))</f>
        <v>13</v>
      </c>
      <c r="J3617" s="1" t="e">
        <f>IF([first '# in title]&lt;[pos kw in title],MID([title],[pos kw in title]-6,6),#N/A)</f>
        <v>#N/A</v>
      </c>
      <c r="K3617" s="1" t="e">
        <f>IFERROR(MID(SUBSTITUTE([kw rough in title],",","."),FIND("(",[kw rough in title])+1,20),SUBSTITUTE(IFERROR(MID([kw rough in title],FIND(" ",[kw rough in title])+1,20),[kw rough in title]),",","."))</f>
        <v>#N/A</v>
      </c>
      <c r="L3617" s="1">
        <f>IFERROR(FIND("kW",[desc]),0)</f>
        <v>70</v>
      </c>
      <c r="M3617">
        <f t="array" ref="M3617">MIN(IFERROR(FIND(IstNumbers,E3617),""))</f>
        <v>34</v>
      </c>
      <c r="N3617" s="1" t="str">
        <f>IF([first '# in desc]&lt;[pos kw in desc],MID([desc],[pos kw in desc]-7,7))</f>
        <v xml:space="preserve">­me 42 </v>
      </c>
      <c r="O36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17" s="1" t="str">
        <f>TRIM(IF([first '# in desc]&lt;[pos kw in desc],MID([desc],[pos kw in desc]-6,6),FALSE))</f>
        <v>me 42</v>
      </c>
      <c r="Q3617" s="1" t="b">
        <f>IF(LEN([manuell])=0,IFERROR([kw fine in title]*1,IFERROR(SUMPRODUCT(COUNTIF(IsDigits,MID([kw in desc],ROW($A$1:$A$150),1)))=LEN([kw in desc]),#N/A)),[manuell])</f>
        <v>0</v>
      </c>
      <c r="R3617" s="1" t="str">
        <f>IF([pos kw in title]&gt;0,MID(J3617,#REF!,4),IF([first '# in title]&gt;0,MID([title],[first '# in title],3),IF([first '# in title]&gt;0,MID([desc],#REF!,3),VLOOKUP([productid],$G$2:$R$1386,8))))</f>
        <v xml:space="preserve">42 </v>
      </c>
      <c r="S3617" s="1" t="e">
        <f>IF([kw in desc]=[kw rough in title],[kw in desc]*1,IFERROR(LEFT([kw_dirty],3)*1,IFERROR(LEFT([kw_dirty],2)*1,"n.a.")))</f>
        <v>#N/A</v>
      </c>
      <c r="T3617" s="1"/>
      <c r="U3617" s="1">
        <f>VLOOKUP(Tabelle1[[#This Row],[productid]],Tabelle2[#All],2,FALSE)</f>
        <v>42</v>
      </c>
    </row>
    <row r="3618" spans="1:21">
      <c r="A3618" t="s">
        <v>4234</v>
      </c>
      <c r="B3618">
        <v>1850</v>
      </c>
      <c r="C3618">
        <v>223861</v>
      </c>
      <c r="D3618" t="s">
        <v>6001</v>
      </c>
      <c r="E3618" t="s">
        <v>4931</v>
      </c>
      <c r="F3618">
        <v>18406</v>
      </c>
      <c r="G3618">
        <v>3725833</v>
      </c>
      <c r="H3618">
        <f t="shared" si="56"/>
        <v>0</v>
      </c>
      <c r="I3618">
        <f t="array" ref="I3618">MIN(IFERROR(FIND(IstNumbers,A3618),""))</f>
        <v>15</v>
      </c>
      <c r="J3618" s="1" t="e">
        <f>IF([first '# in title]&lt;[pos kw in title],MID([title],[pos kw in title]-6,6),#N/A)</f>
        <v>#N/A</v>
      </c>
      <c r="K3618" s="1" t="e">
        <f>IFERROR(MID(SUBSTITUTE([kw rough in title],",","."),FIND("(",[kw rough in title])+1,20),SUBSTITUTE(IFERROR(MID([kw rough in title],FIND(" ",[kw rough in title])+1,20),[kw rough in title]),",","."))</f>
        <v>#N/A</v>
      </c>
      <c r="L3618" s="1">
        <f>IFERROR(FIND("kW",[desc]),0)</f>
        <v>0</v>
      </c>
      <c r="M3618">
        <f t="array" ref="M3618">MIN(IFERROR(FIND(IstNumbers,E3618),""))</f>
        <v>25</v>
      </c>
      <c r="N3618" s="1" t="b">
        <f>IF([first '# in desc]&lt;[pos kw in desc],MID([desc],[pos kw in desc]-7,7))</f>
        <v>0</v>
      </c>
      <c r="O36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18" s="1" t="str">
        <f>TRIM(IF([first '# in desc]&lt;[pos kw in desc],MID([desc],[pos kw in desc]-6,6),FALSE))</f>
        <v>FALSCH</v>
      </c>
      <c r="Q3618" s="1" t="b">
        <f>IF(LEN([manuell])=0,IFERROR([kw fine in title]*1,IFERROR(SUMPRODUCT(COUNTIF(IsDigits,MID([kw in desc],ROW($A$1:$A$150),1)))=LEN([kw in desc]),#N/A)),[manuell])</f>
        <v>0</v>
      </c>
      <c r="R3618" s="1" t="str">
        <f>IF([pos kw in title]&gt;0,MID(J3618,#REF!,4),IF([first '# in title]&gt;0,MID([title],[first '# in title],3),IF([first '# in title]&gt;0,MID([desc],#REF!,3),VLOOKUP([productid],$G$2:$R$1386,8))))</f>
        <v>24D</v>
      </c>
      <c r="S3618" s="1" t="e">
        <f>IF([kw in desc]=[kw rough in title],[kw in desc]*1,IFERROR(LEFT([kw_dirty],3)*1,IFERROR(LEFT([kw_dirty],2)*1,"n.a.")))</f>
        <v>#N/A</v>
      </c>
      <c r="T3618" s="1"/>
      <c r="U3618" s="1" t="e">
        <f>VLOOKUP(Tabelle1[[#This Row],[productid]],Tabelle2[#All],2,FALSE)</f>
        <v>#N/A</v>
      </c>
    </row>
    <row r="3619" spans="1:21" hidden="1">
      <c r="A3619" t="s">
        <v>2435</v>
      </c>
      <c r="B3619">
        <v>3520</v>
      </c>
      <c r="C3619">
        <v>289859</v>
      </c>
      <c r="D3619" t="s">
        <v>6002</v>
      </c>
      <c r="E3619" t="s">
        <v>5525</v>
      </c>
      <c r="F3619">
        <v>18406</v>
      </c>
      <c r="G3619">
        <v>1750863</v>
      </c>
      <c r="H3619">
        <f t="shared" si="56"/>
        <v>0</v>
      </c>
      <c r="I3619">
        <f t="array" ref="I3619">MIN(IFERROR(FIND(IstNumbers,A3619),""))</f>
        <v>12</v>
      </c>
      <c r="J3619" s="1" t="e">
        <f>IF([first '# in title]&lt;[pos kw in title],MID([title],[pos kw in title]-6,6),#N/A)</f>
        <v>#N/A</v>
      </c>
      <c r="K3619" s="1" t="e">
        <f>IFERROR(MID(SUBSTITUTE([kw rough in title],",","."),FIND("(",[kw rough in title])+1,20),SUBSTITUTE(IFERROR(MID([kw rough in title],FIND(" ",[kw rough in title])+1,20),[kw rough in title]),",","."))</f>
        <v>#N/A</v>
      </c>
      <c r="L3619" s="1">
        <f>IFERROR(FIND("kW",[desc]),0)</f>
        <v>70</v>
      </c>
      <c r="M3619">
        <f t="array" ref="M3619">MIN(IFERROR(FIND(IstNumbers,E3619),""))</f>
        <v>34</v>
      </c>
      <c r="N3619" s="1" t="str">
        <f>IF([first '# in desc]&lt;[pos kw in desc],MID([desc],[pos kw in desc]-7,7))</f>
        <v xml:space="preserve">­me 42 </v>
      </c>
      <c r="O36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19" s="1" t="str">
        <f>TRIM(IF([first '# in desc]&lt;[pos kw in desc],MID([desc],[pos kw in desc]-6,6),FALSE))</f>
        <v>me 42</v>
      </c>
      <c r="Q3619" s="1" t="b">
        <f>IF(LEN([manuell])=0,IFERROR([kw fine in title]*1,IFERROR(SUMPRODUCT(COUNTIF(IsDigits,MID([kw in desc],ROW($A$1:$A$150),1)))=LEN([kw in desc]),#N/A)),[manuell])</f>
        <v>0</v>
      </c>
      <c r="R3619" s="1" t="str">
        <f>IF([pos kw in title]&gt;0,MID(J3619,#REF!,4),IF([first '# in title]&gt;0,MID([title],[first '# in title],3),IF([first '# in title]&gt;0,MID([desc],#REF!,3),VLOOKUP([productid],$G$2:$R$1386,8))))</f>
        <v xml:space="preserve">42 </v>
      </c>
      <c r="S3619" s="1" t="e">
        <f>IF([kw in desc]=[kw rough in title],[kw in desc]*1,IFERROR(LEFT([kw_dirty],3)*1,IFERROR(LEFT([kw_dirty],2)*1,"n.a.")))</f>
        <v>#N/A</v>
      </c>
      <c r="T3619" s="1"/>
      <c r="U3619" s="1">
        <f>VLOOKUP(Tabelle1[[#This Row],[productid]],Tabelle2[#All],2,FALSE)</f>
        <v>42</v>
      </c>
    </row>
    <row r="3620" spans="1:21" hidden="1">
      <c r="A3620" t="s">
        <v>1307</v>
      </c>
      <c r="B3620">
        <v>3580</v>
      </c>
      <c r="C3620">
        <v>289859</v>
      </c>
      <c r="D3620" t="s">
        <v>6003</v>
      </c>
      <c r="E3620" t="s">
        <v>6004</v>
      </c>
      <c r="F3620">
        <v>18406</v>
      </c>
      <c r="G3620">
        <v>3497887</v>
      </c>
      <c r="H3620">
        <f t="shared" si="56"/>
        <v>0</v>
      </c>
      <c r="I3620">
        <f t="array" ref="I3620">MIN(IFERROR(FIND(IstNumbers,A3620),""))</f>
        <v>13</v>
      </c>
      <c r="J3620" s="1" t="e">
        <f>IF([first '# in title]&lt;[pos kw in title],MID([title],[pos kw in title]-6,6),#N/A)</f>
        <v>#N/A</v>
      </c>
      <c r="K3620" s="1" t="e">
        <f>IFERROR(MID(SUBSTITUTE([kw rough in title],",","."),FIND("(",[kw rough in title])+1,20),SUBSTITUTE(IFERROR(MID([kw rough in title],FIND(" ",[kw rough in title])+1,20),[kw rough in title]),",","."))</f>
        <v>#N/A</v>
      </c>
      <c r="L3620" s="1">
        <f>IFERROR(FIND("kW",[desc]),0)</f>
        <v>70</v>
      </c>
      <c r="M3620">
        <f t="array" ref="M3620">MIN(IFERROR(FIND(IstNumbers,E3620),""))</f>
        <v>34</v>
      </c>
      <c r="N3620" s="1" t="str">
        <f>IF([first '# in desc]&lt;[pos kw in desc],MID([desc],[pos kw in desc]-7,7))</f>
        <v xml:space="preserve">­me 42 </v>
      </c>
      <c r="O36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20" s="1" t="str">
        <f>TRIM(IF([first '# in desc]&lt;[pos kw in desc],MID([desc],[pos kw in desc]-6,6),FALSE))</f>
        <v>me 42</v>
      </c>
      <c r="Q3620" s="1" t="b">
        <f>IF(LEN([manuell])=0,IFERROR([kw fine in title]*1,IFERROR(SUMPRODUCT(COUNTIF(IsDigits,MID([kw in desc],ROW($A$1:$A$150),1)))=LEN([kw in desc]),#N/A)),[manuell])</f>
        <v>0</v>
      </c>
      <c r="R3620" s="1" t="str">
        <f>IF([pos kw in title]&gt;0,MID(J3620,#REF!,4),IF([first '# in title]&gt;0,MID([title],[first '# in title],3),IF([first '# in title]&gt;0,MID([desc],#REF!,3),VLOOKUP([productid],$G$2:$R$1386,8))))</f>
        <v xml:space="preserve">42 </v>
      </c>
      <c r="S3620" s="1" t="e">
        <f>IF([kw in desc]=[kw rough in title],[kw in desc]*1,IFERROR(LEFT([kw_dirty],3)*1,IFERROR(LEFT([kw_dirty],2)*1,"n.a.")))</f>
        <v>#N/A</v>
      </c>
      <c r="T3620" s="1"/>
      <c r="U3620" s="1">
        <f>VLOOKUP(Tabelle1[[#This Row],[productid]],Tabelle2[#All],2,FALSE)</f>
        <v>42</v>
      </c>
    </row>
    <row r="3621" spans="1:21">
      <c r="A3621" t="s">
        <v>4234</v>
      </c>
      <c r="B3621">
        <v>1850</v>
      </c>
      <c r="C3621">
        <v>223861</v>
      </c>
      <c r="D3621" t="s">
        <v>6005</v>
      </c>
      <c r="E3621" t="s">
        <v>4931</v>
      </c>
      <c r="F3621">
        <v>18406</v>
      </c>
      <c r="G3621">
        <v>3725833</v>
      </c>
      <c r="H3621">
        <f t="shared" si="56"/>
        <v>0</v>
      </c>
      <c r="I3621">
        <f t="array" ref="I3621">MIN(IFERROR(FIND(IstNumbers,A3621),""))</f>
        <v>15</v>
      </c>
      <c r="J3621" s="1" t="e">
        <f>IF([first '# in title]&lt;[pos kw in title],MID([title],[pos kw in title]-6,6),#N/A)</f>
        <v>#N/A</v>
      </c>
      <c r="K3621" s="1" t="e">
        <f>IFERROR(MID(SUBSTITUTE([kw rough in title],",","."),FIND("(",[kw rough in title])+1,20),SUBSTITUTE(IFERROR(MID([kw rough in title],FIND(" ",[kw rough in title])+1,20),[kw rough in title]),",","."))</f>
        <v>#N/A</v>
      </c>
      <c r="L3621" s="1">
        <f>IFERROR(FIND("kW",[desc]),0)</f>
        <v>0</v>
      </c>
      <c r="M3621">
        <f t="array" ref="M3621">MIN(IFERROR(FIND(IstNumbers,E3621),""))</f>
        <v>25</v>
      </c>
      <c r="N3621" s="1" t="b">
        <f>IF([first '# in desc]&lt;[pos kw in desc],MID([desc],[pos kw in desc]-7,7))</f>
        <v>0</v>
      </c>
      <c r="O36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21" s="1" t="str">
        <f>TRIM(IF([first '# in desc]&lt;[pos kw in desc],MID([desc],[pos kw in desc]-6,6),FALSE))</f>
        <v>FALSCH</v>
      </c>
      <c r="Q3621" s="1" t="b">
        <f>IF(LEN([manuell])=0,IFERROR([kw fine in title]*1,IFERROR(SUMPRODUCT(COUNTIF(IsDigits,MID([kw in desc],ROW($A$1:$A$150),1)))=LEN([kw in desc]),#N/A)),[manuell])</f>
        <v>0</v>
      </c>
      <c r="R3621" s="1" t="str">
        <f>IF([pos kw in title]&gt;0,MID(J3621,#REF!,4),IF([first '# in title]&gt;0,MID([title],[first '# in title],3),IF([first '# in title]&gt;0,MID([desc],#REF!,3),VLOOKUP([productid],$G$2:$R$1386,8))))</f>
        <v>24D</v>
      </c>
      <c r="S3621" s="1" t="e">
        <f>IF([kw in desc]=[kw rough in title],[kw in desc]*1,IFERROR(LEFT([kw_dirty],3)*1,IFERROR(LEFT([kw_dirty],2)*1,"n.a.")))</f>
        <v>#N/A</v>
      </c>
      <c r="T3621" s="1"/>
      <c r="U3621" s="1" t="e">
        <f>VLOOKUP(Tabelle1[[#This Row],[productid]],Tabelle2[#All],2,FALSE)</f>
        <v>#N/A</v>
      </c>
    </row>
    <row r="3622" spans="1:21" hidden="1">
      <c r="A3622" t="s">
        <v>1307</v>
      </c>
      <c r="B3622">
        <v>3580</v>
      </c>
      <c r="C3622">
        <v>289859</v>
      </c>
      <c r="D3622" t="s">
        <v>6006</v>
      </c>
      <c r="E3622" t="s">
        <v>6007</v>
      </c>
      <c r="F3622">
        <v>18406</v>
      </c>
      <c r="G3622">
        <v>3497887</v>
      </c>
      <c r="H3622">
        <f t="shared" si="56"/>
        <v>0</v>
      </c>
      <c r="I3622">
        <f t="array" ref="I3622">MIN(IFERROR(FIND(IstNumbers,A3622),""))</f>
        <v>13</v>
      </c>
      <c r="J3622" s="1" t="e">
        <f>IF([first '# in title]&lt;[pos kw in title],MID([title],[pos kw in title]-6,6),#N/A)</f>
        <v>#N/A</v>
      </c>
      <c r="K3622" s="1" t="e">
        <f>IFERROR(MID(SUBSTITUTE([kw rough in title],",","."),FIND("(",[kw rough in title])+1,20),SUBSTITUTE(IFERROR(MID([kw rough in title],FIND(" ",[kw rough in title])+1,20),[kw rough in title]),",","."))</f>
        <v>#N/A</v>
      </c>
      <c r="L3622" s="1">
        <f>IFERROR(FIND("kW",[desc]),0)</f>
        <v>70</v>
      </c>
      <c r="M3622">
        <f t="array" ref="M3622">MIN(IFERROR(FIND(IstNumbers,E3622),""))</f>
        <v>34</v>
      </c>
      <c r="N3622" s="1" t="str">
        <f>IF([first '# in desc]&lt;[pos kw in desc],MID([desc],[pos kw in desc]-7,7))</f>
        <v xml:space="preserve">­me 42 </v>
      </c>
      <c r="O36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22" s="1" t="str">
        <f>TRIM(IF([first '# in desc]&lt;[pos kw in desc],MID([desc],[pos kw in desc]-6,6),FALSE))</f>
        <v>me 42</v>
      </c>
      <c r="Q3622" s="1" t="b">
        <f>IF(LEN([manuell])=0,IFERROR([kw fine in title]*1,IFERROR(SUMPRODUCT(COUNTIF(IsDigits,MID([kw in desc],ROW($A$1:$A$150),1)))=LEN([kw in desc]),#N/A)),[manuell])</f>
        <v>0</v>
      </c>
      <c r="R3622" s="1" t="str">
        <f>IF([pos kw in title]&gt;0,MID(J3622,#REF!,4),IF([first '# in title]&gt;0,MID([title],[first '# in title],3),IF([first '# in title]&gt;0,MID([desc],#REF!,3),VLOOKUP([productid],$G$2:$R$1386,8))))</f>
        <v xml:space="preserve">42 </v>
      </c>
      <c r="S3622" s="1" t="e">
        <f>IF([kw in desc]=[kw rough in title],[kw in desc]*1,IFERROR(LEFT([kw_dirty],3)*1,IFERROR(LEFT([kw_dirty],2)*1,"n.a.")))</f>
        <v>#N/A</v>
      </c>
      <c r="T3622" s="1"/>
      <c r="U3622" s="1">
        <f>VLOOKUP(Tabelle1[[#This Row],[productid]],Tabelle2[#All],2,FALSE)</f>
        <v>42</v>
      </c>
    </row>
    <row r="3623" spans="1:21">
      <c r="A3623" t="s">
        <v>4234</v>
      </c>
      <c r="B3623">
        <v>1850</v>
      </c>
      <c r="C3623">
        <v>223861</v>
      </c>
      <c r="D3623" t="s">
        <v>6008</v>
      </c>
      <c r="E3623" t="s">
        <v>5413</v>
      </c>
      <c r="F3623">
        <v>18406</v>
      </c>
      <c r="G3623">
        <v>3725833</v>
      </c>
      <c r="H3623">
        <f t="shared" si="56"/>
        <v>0</v>
      </c>
      <c r="I3623">
        <f t="array" ref="I3623">MIN(IFERROR(FIND(IstNumbers,A3623),""))</f>
        <v>15</v>
      </c>
      <c r="J3623" s="1" t="e">
        <f>IF([first '# in title]&lt;[pos kw in title],MID([title],[pos kw in title]-6,6),#N/A)</f>
        <v>#N/A</v>
      </c>
      <c r="K3623" s="1" t="e">
        <f>IFERROR(MID(SUBSTITUTE([kw rough in title],",","."),FIND("(",[kw rough in title])+1,20),SUBSTITUTE(IFERROR(MID([kw rough in title],FIND(" ",[kw rough in title])+1,20),[kw rough in title]),",","."))</f>
        <v>#N/A</v>
      </c>
      <c r="L3623" s="1">
        <f>IFERROR(FIND("kW",[desc]),0)</f>
        <v>0</v>
      </c>
      <c r="M3623">
        <f t="array" ref="M3623">MIN(IFERROR(FIND(IstNumbers,E3623),""))</f>
        <v>25</v>
      </c>
      <c r="N3623" s="1" t="b">
        <f>IF([first '# in desc]&lt;[pos kw in desc],MID([desc],[pos kw in desc]-7,7))</f>
        <v>0</v>
      </c>
      <c r="O36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23" s="1" t="str">
        <f>TRIM(IF([first '# in desc]&lt;[pos kw in desc],MID([desc],[pos kw in desc]-6,6),FALSE))</f>
        <v>FALSCH</v>
      </c>
      <c r="Q3623" s="1" t="b">
        <f>IF(LEN([manuell])=0,IFERROR([kw fine in title]*1,IFERROR(SUMPRODUCT(COUNTIF(IsDigits,MID([kw in desc],ROW($A$1:$A$150),1)))=LEN([kw in desc]),#N/A)),[manuell])</f>
        <v>0</v>
      </c>
      <c r="R3623" s="1" t="str">
        <f>IF([pos kw in title]&gt;0,MID(J3623,#REF!,4),IF([first '# in title]&gt;0,MID([title],[first '# in title],3),IF([first '# in title]&gt;0,MID([desc],#REF!,3),VLOOKUP([productid],$G$2:$R$1386,8))))</f>
        <v>24D</v>
      </c>
      <c r="S3623" s="1" t="e">
        <f>IF([kw in desc]=[kw rough in title],[kw in desc]*1,IFERROR(LEFT([kw_dirty],3)*1,IFERROR(LEFT([kw_dirty],2)*1,"n.a.")))</f>
        <v>#N/A</v>
      </c>
      <c r="T3623" s="1"/>
      <c r="U3623" s="1" t="e">
        <f>VLOOKUP(Tabelle1[[#This Row],[productid]],Tabelle2[#All],2,FALSE)</f>
        <v>#N/A</v>
      </c>
    </row>
    <row r="3624" spans="1:21">
      <c r="A3624" t="s">
        <v>4234</v>
      </c>
      <c r="B3624">
        <v>1850</v>
      </c>
      <c r="C3624">
        <v>223861</v>
      </c>
      <c r="D3624" t="s">
        <v>6009</v>
      </c>
      <c r="E3624" t="s">
        <v>5413</v>
      </c>
      <c r="F3624">
        <v>18406</v>
      </c>
      <c r="G3624">
        <v>3725833</v>
      </c>
      <c r="H3624">
        <f t="shared" si="56"/>
        <v>0</v>
      </c>
      <c r="I3624">
        <f t="array" ref="I3624">MIN(IFERROR(FIND(IstNumbers,A3624),""))</f>
        <v>15</v>
      </c>
      <c r="J3624" s="1" t="e">
        <f>IF([first '# in title]&lt;[pos kw in title],MID([title],[pos kw in title]-6,6),#N/A)</f>
        <v>#N/A</v>
      </c>
      <c r="K3624" s="1" t="e">
        <f>IFERROR(MID(SUBSTITUTE([kw rough in title],",","."),FIND("(",[kw rough in title])+1,20),SUBSTITUTE(IFERROR(MID([kw rough in title],FIND(" ",[kw rough in title])+1,20),[kw rough in title]),",","."))</f>
        <v>#N/A</v>
      </c>
      <c r="L3624" s="1">
        <f>IFERROR(FIND("kW",[desc]),0)</f>
        <v>0</v>
      </c>
      <c r="M3624">
        <f t="array" ref="M3624">MIN(IFERROR(FIND(IstNumbers,E3624),""))</f>
        <v>25</v>
      </c>
      <c r="N3624" s="1" t="b">
        <f>IF([first '# in desc]&lt;[pos kw in desc],MID([desc],[pos kw in desc]-7,7))</f>
        <v>0</v>
      </c>
      <c r="O36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24" s="1" t="str">
        <f>TRIM(IF([first '# in desc]&lt;[pos kw in desc],MID([desc],[pos kw in desc]-6,6),FALSE))</f>
        <v>FALSCH</v>
      </c>
      <c r="Q3624" s="1" t="b">
        <f>IF(LEN([manuell])=0,IFERROR([kw fine in title]*1,IFERROR(SUMPRODUCT(COUNTIF(IsDigits,MID([kw in desc],ROW($A$1:$A$150),1)))=LEN([kw in desc]),#N/A)),[manuell])</f>
        <v>0</v>
      </c>
      <c r="R3624" s="1" t="str">
        <f>IF([pos kw in title]&gt;0,MID(J3624,#REF!,4),IF([first '# in title]&gt;0,MID([title],[first '# in title],3),IF([first '# in title]&gt;0,MID([desc],#REF!,3),VLOOKUP([productid],$G$2:$R$1386,8))))</f>
        <v>24D</v>
      </c>
      <c r="S3624" s="1" t="e">
        <f>IF([kw in desc]=[kw rough in title],[kw in desc]*1,IFERROR(LEFT([kw_dirty],3)*1,IFERROR(LEFT([kw_dirty],2)*1,"n.a.")))</f>
        <v>#N/A</v>
      </c>
      <c r="T3624" s="1"/>
      <c r="U3624" s="1" t="e">
        <f>VLOOKUP(Tabelle1[[#This Row],[productid]],Tabelle2[#All],2,FALSE)</f>
        <v>#N/A</v>
      </c>
    </row>
    <row r="3625" spans="1:21">
      <c r="A3625" t="s">
        <v>4234</v>
      </c>
      <c r="B3625">
        <v>1851</v>
      </c>
      <c r="C3625">
        <v>223861</v>
      </c>
      <c r="D3625" t="s">
        <v>6010</v>
      </c>
      <c r="E3625" t="s">
        <v>6011</v>
      </c>
      <c r="F3625">
        <v>18406</v>
      </c>
      <c r="G3625">
        <v>3725833</v>
      </c>
      <c r="H3625">
        <f t="shared" si="56"/>
        <v>0</v>
      </c>
      <c r="I3625">
        <f t="array" ref="I3625">MIN(IFERROR(FIND(IstNumbers,A3625),""))</f>
        <v>15</v>
      </c>
      <c r="J3625" s="1" t="e">
        <f>IF([first '# in title]&lt;[pos kw in title],MID([title],[pos kw in title]-6,6),#N/A)</f>
        <v>#N/A</v>
      </c>
      <c r="K3625" s="1" t="e">
        <f>IFERROR(MID(SUBSTITUTE([kw rough in title],",","."),FIND("(",[kw rough in title])+1,20),SUBSTITUTE(IFERROR(MID([kw rough in title],FIND(" ",[kw rough in title])+1,20),[kw rough in title]),",","."))</f>
        <v>#N/A</v>
      </c>
      <c r="L3625" s="1">
        <f>IFERROR(FIND("kW",[desc]),0)</f>
        <v>0</v>
      </c>
      <c r="M3625">
        <f t="array" ref="M3625">MIN(IFERROR(FIND(IstNumbers,E3625),""))</f>
        <v>25</v>
      </c>
      <c r="N3625" s="1" t="b">
        <f>IF([first '# in desc]&lt;[pos kw in desc],MID([desc],[pos kw in desc]-7,7))</f>
        <v>0</v>
      </c>
      <c r="O36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25" s="1" t="str">
        <f>TRIM(IF([first '# in desc]&lt;[pos kw in desc],MID([desc],[pos kw in desc]-6,6),FALSE))</f>
        <v>FALSCH</v>
      </c>
      <c r="Q3625" s="1" t="b">
        <f>IF(LEN([manuell])=0,IFERROR([kw fine in title]*1,IFERROR(SUMPRODUCT(COUNTIF(IsDigits,MID([kw in desc],ROW($A$1:$A$150),1)))=LEN([kw in desc]),#N/A)),[manuell])</f>
        <v>0</v>
      </c>
      <c r="R3625" s="1" t="str">
        <f>IF([pos kw in title]&gt;0,MID(J3625,#REF!,4),IF([first '# in title]&gt;0,MID([title],[first '# in title],3),IF([first '# in title]&gt;0,MID([desc],#REF!,3),VLOOKUP([productid],$G$2:$R$1386,8))))</f>
        <v>24D</v>
      </c>
      <c r="S3625" s="1" t="e">
        <f>IF([kw in desc]=[kw rough in title],[kw in desc]*1,IFERROR(LEFT([kw_dirty],3)*1,IFERROR(LEFT([kw_dirty],2)*1,"n.a.")))</f>
        <v>#N/A</v>
      </c>
      <c r="T3625" s="1"/>
      <c r="U3625" s="1" t="e">
        <f>VLOOKUP(Tabelle1[[#This Row],[productid]],Tabelle2[#All],2,FALSE)</f>
        <v>#N/A</v>
      </c>
    </row>
    <row r="3626" spans="1:21">
      <c r="A3626" t="s">
        <v>4234</v>
      </c>
      <c r="B3626">
        <v>1851</v>
      </c>
      <c r="C3626">
        <v>223861</v>
      </c>
      <c r="D3626" t="s">
        <v>6012</v>
      </c>
      <c r="E3626" t="s">
        <v>4918</v>
      </c>
      <c r="F3626">
        <v>18406</v>
      </c>
      <c r="G3626">
        <v>3725833</v>
      </c>
      <c r="H3626">
        <f t="shared" si="56"/>
        <v>0</v>
      </c>
      <c r="I3626">
        <f t="array" ref="I3626">MIN(IFERROR(FIND(IstNumbers,A3626),""))</f>
        <v>15</v>
      </c>
      <c r="J3626" s="1" t="e">
        <f>IF([first '# in title]&lt;[pos kw in title],MID([title],[pos kw in title]-6,6),#N/A)</f>
        <v>#N/A</v>
      </c>
      <c r="K3626" s="1" t="e">
        <f>IFERROR(MID(SUBSTITUTE([kw rough in title],",","."),FIND("(",[kw rough in title])+1,20),SUBSTITUTE(IFERROR(MID([kw rough in title],FIND(" ",[kw rough in title])+1,20),[kw rough in title]),",","."))</f>
        <v>#N/A</v>
      </c>
      <c r="L3626" s="1">
        <f>IFERROR(FIND("kW",[desc]),0)</f>
        <v>0</v>
      </c>
      <c r="M3626">
        <f t="array" ref="M3626">MIN(IFERROR(FIND(IstNumbers,E3626),""))</f>
        <v>25</v>
      </c>
      <c r="N3626" s="1" t="b">
        <f>IF([first '# in desc]&lt;[pos kw in desc],MID([desc],[pos kw in desc]-7,7))</f>
        <v>0</v>
      </c>
      <c r="O36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26" s="1" t="str">
        <f>TRIM(IF([first '# in desc]&lt;[pos kw in desc],MID([desc],[pos kw in desc]-6,6),FALSE))</f>
        <v>FALSCH</v>
      </c>
      <c r="Q3626" s="1" t="b">
        <f>IF(LEN([manuell])=0,IFERROR([kw fine in title]*1,IFERROR(SUMPRODUCT(COUNTIF(IsDigits,MID([kw in desc],ROW($A$1:$A$150),1)))=LEN([kw in desc]),#N/A)),[manuell])</f>
        <v>0</v>
      </c>
      <c r="R3626" s="1" t="str">
        <f>IF([pos kw in title]&gt;0,MID(J3626,#REF!,4),IF([first '# in title]&gt;0,MID([title],[first '# in title],3),IF([first '# in title]&gt;0,MID([desc],#REF!,3),VLOOKUP([productid],$G$2:$R$1386,8))))</f>
        <v>24D</v>
      </c>
      <c r="S3626" s="1" t="e">
        <f>IF([kw in desc]=[kw rough in title],[kw in desc]*1,IFERROR(LEFT([kw_dirty],3)*1,IFERROR(LEFT([kw_dirty],2)*1,"n.a.")))</f>
        <v>#N/A</v>
      </c>
      <c r="T3626" s="1"/>
      <c r="U3626" s="1" t="e">
        <f>VLOOKUP(Tabelle1[[#This Row],[productid]],Tabelle2[#All],2,FALSE)</f>
        <v>#N/A</v>
      </c>
    </row>
    <row r="3627" spans="1:21">
      <c r="A3627" t="s">
        <v>4234</v>
      </c>
      <c r="B3627">
        <v>1851</v>
      </c>
      <c r="C3627">
        <v>223861</v>
      </c>
      <c r="D3627" t="s">
        <v>6013</v>
      </c>
      <c r="E3627" t="s">
        <v>6011</v>
      </c>
      <c r="F3627">
        <v>18406</v>
      </c>
      <c r="G3627">
        <v>3725833</v>
      </c>
      <c r="H3627">
        <f t="shared" si="56"/>
        <v>0</v>
      </c>
      <c r="I3627">
        <f t="array" ref="I3627">MIN(IFERROR(FIND(IstNumbers,A3627),""))</f>
        <v>15</v>
      </c>
      <c r="J3627" s="1" t="e">
        <f>IF([first '# in title]&lt;[pos kw in title],MID([title],[pos kw in title]-6,6),#N/A)</f>
        <v>#N/A</v>
      </c>
      <c r="K3627" s="1" t="e">
        <f>IFERROR(MID(SUBSTITUTE([kw rough in title],",","."),FIND("(",[kw rough in title])+1,20),SUBSTITUTE(IFERROR(MID([kw rough in title],FIND(" ",[kw rough in title])+1,20),[kw rough in title]),",","."))</f>
        <v>#N/A</v>
      </c>
      <c r="L3627" s="1">
        <f>IFERROR(FIND("kW",[desc]),0)</f>
        <v>0</v>
      </c>
      <c r="M3627">
        <f t="array" ref="M3627">MIN(IFERROR(FIND(IstNumbers,E3627),""))</f>
        <v>25</v>
      </c>
      <c r="N3627" s="1" t="b">
        <f>IF([first '# in desc]&lt;[pos kw in desc],MID([desc],[pos kw in desc]-7,7))</f>
        <v>0</v>
      </c>
      <c r="O36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27" s="1" t="str">
        <f>TRIM(IF([first '# in desc]&lt;[pos kw in desc],MID([desc],[pos kw in desc]-6,6),FALSE))</f>
        <v>FALSCH</v>
      </c>
      <c r="Q3627" s="1" t="b">
        <f>IF(LEN([manuell])=0,IFERROR([kw fine in title]*1,IFERROR(SUMPRODUCT(COUNTIF(IsDigits,MID([kw in desc],ROW($A$1:$A$150),1)))=LEN([kw in desc]),#N/A)),[manuell])</f>
        <v>0</v>
      </c>
      <c r="R3627" s="1" t="str">
        <f>IF([pos kw in title]&gt;0,MID(J3627,#REF!,4),IF([first '# in title]&gt;0,MID([title],[first '# in title],3),IF([first '# in title]&gt;0,MID([desc],#REF!,3),VLOOKUP([productid],$G$2:$R$1386,8))))</f>
        <v>24D</v>
      </c>
      <c r="S3627" s="1" t="e">
        <f>IF([kw in desc]=[kw rough in title],[kw in desc]*1,IFERROR(LEFT([kw_dirty],3)*1,IFERROR(LEFT([kw_dirty],2)*1,"n.a.")))</f>
        <v>#N/A</v>
      </c>
      <c r="T3627" s="1"/>
      <c r="U3627" s="1" t="e">
        <f>VLOOKUP(Tabelle1[[#This Row],[productid]],Tabelle2[#All],2,FALSE)</f>
        <v>#N/A</v>
      </c>
    </row>
    <row r="3628" spans="1:21">
      <c r="A3628" t="s">
        <v>2597</v>
      </c>
      <c r="B3628">
        <v>2648</v>
      </c>
      <c r="C3628">
        <v>289859</v>
      </c>
      <c r="D3628" t="s">
        <v>6014</v>
      </c>
      <c r="E3628" t="s">
        <v>6015</v>
      </c>
      <c r="F3628">
        <v>18406</v>
      </c>
      <c r="G3628">
        <v>2286143</v>
      </c>
      <c r="H3628">
        <f t="shared" si="56"/>
        <v>0</v>
      </c>
      <c r="I3628">
        <f t="array" ref="I3628">MIN(IFERROR(FIND(IstNumbers,A3628),""))</f>
        <v>12</v>
      </c>
      <c r="J3628" s="1" t="e">
        <f>IF([first '# in title]&lt;[pos kw in title],MID([title],[pos kw in title]-6,6),#N/A)</f>
        <v>#N/A</v>
      </c>
      <c r="K3628" s="1" t="e">
        <f>IFERROR(MID(SUBSTITUTE([kw rough in title],",","."),FIND("(",[kw rough in title])+1,20),SUBSTITUTE(IFERROR(MID([kw rough in title],FIND(" ",[kw rough in title])+1,20),[kw rough in title]),",","."))</f>
        <v>#N/A</v>
      </c>
      <c r="L3628" s="1">
        <f>IFERROR(FIND("kW",[desc]),0)</f>
        <v>0</v>
      </c>
      <c r="M3628">
        <f t="array" ref="M3628">MIN(IFERROR(FIND(IstNumbers,E3628),""))</f>
        <v>33</v>
      </c>
      <c r="N3628" s="1" t="b">
        <f>IF([first '# in desc]&lt;[pos kw in desc],MID([desc],[pos kw in desc]-7,7))</f>
        <v>0</v>
      </c>
      <c r="O36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28" s="1" t="str">
        <f>TRIM(IF([first '# in desc]&lt;[pos kw in desc],MID([desc],[pos kw in desc]-6,6),FALSE))</f>
        <v>FALSCH</v>
      </c>
      <c r="Q3628" s="1" t="b">
        <f>IF(LEN([manuell])=0,IFERROR([kw fine in title]*1,IFERROR(SUMPRODUCT(COUNTIF(IsDigits,MID([kw in desc],ROW($A$1:$A$150),1)))=LEN([kw in desc]),#N/A)),[manuell])</f>
        <v>0</v>
      </c>
      <c r="R3628" s="1" t="str">
        <f>IF([pos kw in title]&gt;0,MID(J3628,#REF!,4),IF([first '# in title]&gt;0,MID([title],[first '# in title],3),IF([first '# in title]&gt;0,MID([desc],#REF!,3),VLOOKUP([productid],$G$2:$R$1386,8))))</f>
        <v>146</v>
      </c>
      <c r="S3628" s="1" t="e">
        <f>IF([kw in desc]=[kw rough in title],[kw in desc]*1,IFERROR(LEFT([kw_dirty],3)*1,IFERROR(LEFT([kw_dirty],2)*1,"n.a.")))</f>
        <v>#N/A</v>
      </c>
      <c r="T3628" s="1"/>
      <c r="U3628" s="1" t="e">
        <f>VLOOKUP(Tabelle1[[#This Row],[productid]],Tabelle2[#All],2,FALSE)</f>
        <v>#N/A</v>
      </c>
    </row>
    <row r="3629" spans="1:21">
      <c r="A3629" t="s">
        <v>2597</v>
      </c>
      <c r="B3629">
        <v>2649</v>
      </c>
      <c r="C3629">
        <v>289859</v>
      </c>
      <c r="D3629" t="s">
        <v>6016</v>
      </c>
      <c r="E3629" t="s">
        <v>6017</v>
      </c>
      <c r="F3629">
        <v>18406</v>
      </c>
      <c r="G3629">
        <v>2286143</v>
      </c>
      <c r="H3629">
        <f t="shared" si="56"/>
        <v>0</v>
      </c>
      <c r="I3629">
        <f t="array" ref="I3629">MIN(IFERROR(FIND(IstNumbers,A3629),""))</f>
        <v>12</v>
      </c>
      <c r="J3629" s="1" t="e">
        <f>IF([first '# in title]&lt;[pos kw in title],MID([title],[pos kw in title]-6,6),#N/A)</f>
        <v>#N/A</v>
      </c>
      <c r="K3629" s="1" t="e">
        <f>IFERROR(MID(SUBSTITUTE([kw rough in title],",","."),FIND("(",[kw rough in title])+1,20),SUBSTITUTE(IFERROR(MID([kw rough in title],FIND(" ",[kw rough in title])+1,20),[kw rough in title]),",","."))</f>
        <v>#N/A</v>
      </c>
      <c r="L3629" s="1">
        <f>IFERROR(FIND("kW",[desc]),0)</f>
        <v>0</v>
      </c>
      <c r="M3629">
        <f t="array" ref="M3629">MIN(IFERROR(FIND(IstNumbers,E3629),""))</f>
        <v>33</v>
      </c>
      <c r="N3629" s="1" t="b">
        <f>IF([first '# in desc]&lt;[pos kw in desc],MID([desc],[pos kw in desc]-7,7))</f>
        <v>0</v>
      </c>
      <c r="O36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29" s="1" t="str">
        <f>TRIM(IF([first '# in desc]&lt;[pos kw in desc],MID([desc],[pos kw in desc]-6,6),FALSE))</f>
        <v>FALSCH</v>
      </c>
      <c r="Q3629" s="1" t="b">
        <f>IF(LEN([manuell])=0,IFERROR([kw fine in title]*1,IFERROR(SUMPRODUCT(COUNTIF(IsDigits,MID([kw in desc],ROW($A$1:$A$150),1)))=LEN([kw in desc]),#N/A)),[manuell])</f>
        <v>0</v>
      </c>
      <c r="R3629" s="1" t="str">
        <f>IF([pos kw in title]&gt;0,MID(J3629,#REF!,4),IF([first '# in title]&gt;0,MID([title],[first '# in title],3),IF([first '# in title]&gt;0,MID([desc],#REF!,3),VLOOKUP([productid],$G$2:$R$1386,8))))</f>
        <v>146</v>
      </c>
      <c r="S3629" s="1" t="e">
        <f>IF([kw in desc]=[kw rough in title],[kw in desc]*1,IFERROR(LEFT([kw_dirty],3)*1,IFERROR(LEFT([kw_dirty],2)*1,"n.a.")))</f>
        <v>#N/A</v>
      </c>
      <c r="T3629" s="1"/>
      <c r="U3629" s="1" t="e">
        <f>VLOOKUP(Tabelle1[[#This Row],[productid]],Tabelle2[#All],2,FALSE)</f>
        <v>#N/A</v>
      </c>
    </row>
    <row r="3630" spans="1:21">
      <c r="A3630" t="s">
        <v>2597</v>
      </c>
      <c r="B3630">
        <v>2649</v>
      </c>
      <c r="C3630">
        <v>289859</v>
      </c>
      <c r="D3630" t="s">
        <v>6018</v>
      </c>
      <c r="E3630" t="s">
        <v>6019</v>
      </c>
      <c r="F3630">
        <v>18406</v>
      </c>
      <c r="G3630">
        <v>2286143</v>
      </c>
      <c r="H3630">
        <f t="shared" si="56"/>
        <v>0</v>
      </c>
      <c r="I3630">
        <f t="array" ref="I3630">MIN(IFERROR(FIND(IstNumbers,A3630),""))</f>
        <v>12</v>
      </c>
      <c r="J3630" s="1" t="e">
        <f>IF([first '# in title]&lt;[pos kw in title],MID([title],[pos kw in title]-6,6),#N/A)</f>
        <v>#N/A</v>
      </c>
      <c r="K3630" s="1" t="e">
        <f>IFERROR(MID(SUBSTITUTE([kw rough in title],",","."),FIND("(",[kw rough in title])+1,20),SUBSTITUTE(IFERROR(MID([kw rough in title],FIND(" ",[kw rough in title])+1,20),[kw rough in title]),",","."))</f>
        <v>#N/A</v>
      </c>
      <c r="L3630" s="1">
        <f>IFERROR(FIND("kW",[desc]),0)</f>
        <v>0</v>
      </c>
      <c r="M3630">
        <f t="array" ref="M3630">MIN(IFERROR(FIND(IstNumbers,E3630),""))</f>
        <v>33</v>
      </c>
      <c r="N3630" s="1" t="b">
        <f>IF([first '# in desc]&lt;[pos kw in desc],MID([desc],[pos kw in desc]-7,7))</f>
        <v>0</v>
      </c>
      <c r="O36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30" s="1" t="str">
        <f>TRIM(IF([first '# in desc]&lt;[pos kw in desc],MID([desc],[pos kw in desc]-6,6),FALSE))</f>
        <v>FALSCH</v>
      </c>
      <c r="Q3630" s="1" t="b">
        <f>IF(LEN([manuell])=0,IFERROR([kw fine in title]*1,IFERROR(SUMPRODUCT(COUNTIF(IsDigits,MID([kw in desc],ROW($A$1:$A$150),1)))=LEN([kw in desc]),#N/A)),[manuell])</f>
        <v>0</v>
      </c>
      <c r="R3630" s="1" t="str">
        <f>IF([pos kw in title]&gt;0,MID(J3630,#REF!,4),IF([first '# in title]&gt;0,MID([title],[first '# in title],3),IF([first '# in title]&gt;0,MID([desc],#REF!,3),VLOOKUP([productid],$G$2:$R$1386,8))))</f>
        <v>146</v>
      </c>
      <c r="S3630" s="1" t="e">
        <f>IF([kw in desc]=[kw rough in title],[kw in desc]*1,IFERROR(LEFT([kw_dirty],3)*1,IFERROR(LEFT([kw_dirty],2)*1,"n.a.")))</f>
        <v>#N/A</v>
      </c>
      <c r="T3630" s="1"/>
      <c r="U3630" s="1" t="e">
        <f>VLOOKUP(Tabelle1[[#This Row],[productid]],Tabelle2[#All],2,FALSE)</f>
        <v>#N/A</v>
      </c>
    </row>
    <row r="3631" spans="1:21">
      <c r="A3631" t="s">
        <v>2597</v>
      </c>
      <c r="B3631">
        <v>2649</v>
      </c>
      <c r="C3631">
        <v>289859</v>
      </c>
      <c r="D3631" t="s">
        <v>6020</v>
      </c>
      <c r="E3631" t="s">
        <v>6021</v>
      </c>
      <c r="F3631">
        <v>18406</v>
      </c>
      <c r="G3631">
        <v>2286143</v>
      </c>
      <c r="H3631">
        <f t="shared" si="56"/>
        <v>0</v>
      </c>
      <c r="I3631">
        <f t="array" ref="I3631">MIN(IFERROR(FIND(IstNumbers,A3631),""))</f>
        <v>12</v>
      </c>
      <c r="J3631" s="1" t="e">
        <f>IF([first '# in title]&lt;[pos kw in title],MID([title],[pos kw in title]-6,6),#N/A)</f>
        <v>#N/A</v>
      </c>
      <c r="K3631" s="1" t="e">
        <f>IFERROR(MID(SUBSTITUTE([kw rough in title],",","."),FIND("(",[kw rough in title])+1,20),SUBSTITUTE(IFERROR(MID([kw rough in title],FIND(" ",[kw rough in title])+1,20),[kw rough in title]),",","."))</f>
        <v>#N/A</v>
      </c>
      <c r="L3631" s="1">
        <f>IFERROR(FIND("kW",[desc]),0)</f>
        <v>0</v>
      </c>
      <c r="M3631">
        <f t="array" ref="M3631">MIN(IFERROR(FIND(IstNumbers,E3631),""))</f>
        <v>33</v>
      </c>
      <c r="N3631" s="1" t="b">
        <f>IF([first '# in desc]&lt;[pos kw in desc],MID([desc],[pos kw in desc]-7,7))</f>
        <v>0</v>
      </c>
      <c r="O36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31" s="1" t="str">
        <f>TRIM(IF([first '# in desc]&lt;[pos kw in desc],MID([desc],[pos kw in desc]-6,6),FALSE))</f>
        <v>FALSCH</v>
      </c>
      <c r="Q3631" s="1" t="b">
        <f>IF(LEN([manuell])=0,IFERROR([kw fine in title]*1,IFERROR(SUMPRODUCT(COUNTIF(IsDigits,MID([kw in desc],ROW($A$1:$A$150),1)))=LEN([kw in desc]),#N/A)),[manuell])</f>
        <v>0</v>
      </c>
      <c r="R3631" s="1" t="str">
        <f>IF([pos kw in title]&gt;0,MID(J3631,#REF!,4),IF([first '# in title]&gt;0,MID([title],[first '# in title],3),IF([first '# in title]&gt;0,MID([desc],#REF!,3),VLOOKUP([productid],$G$2:$R$1386,8))))</f>
        <v>146</v>
      </c>
      <c r="S3631" s="1" t="e">
        <f>IF([kw in desc]=[kw rough in title],[kw in desc]*1,IFERROR(LEFT([kw_dirty],3)*1,IFERROR(LEFT([kw_dirty],2)*1,"n.a.")))</f>
        <v>#N/A</v>
      </c>
      <c r="T3631" s="1"/>
      <c r="U3631" s="1" t="e">
        <f>VLOOKUP(Tabelle1[[#This Row],[productid]],Tabelle2[#All],2,FALSE)</f>
        <v>#N/A</v>
      </c>
    </row>
    <row r="3632" spans="1:21">
      <c r="A3632" t="s">
        <v>2597</v>
      </c>
      <c r="B3632">
        <v>2649</v>
      </c>
      <c r="C3632">
        <v>289859</v>
      </c>
      <c r="D3632" t="s">
        <v>6022</v>
      </c>
      <c r="E3632" t="s">
        <v>6023</v>
      </c>
      <c r="F3632">
        <v>18406</v>
      </c>
      <c r="G3632">
        <v>2286143</v>
      </c>
      <c r="H3632">
        <f t="shared" si="56"/>
        <v>0</v>
      </c>
      <c r="I3632">
        <f t="array" ref="I3632">MIN(IFERROR(FIND(IstNumbers,A3632),""))</f>
        <v>12</v>
      </c>
      <c r="J3632" s="1" t="e">
        <f>IF([first '# in title]&lt;[pos kw in title],MID([title],[pos kw in title]-6,6),#N/A)</f>
        <v>#N/A</v>
      </c>
      <c r="K3632" s="1" t="e">
        <f>IFERROR(MID(SUBSTITUTE([kw rough in title],",","."),FIND("(",[kw rough in title])+1,20),SUBSTITUTE(IFERROR(MID([kw rough in title],FIND(" ",[kw rough in title])+1,20),[kw rough in title]),",","."))</f>
        <v>#N/A</v>
      </c>
      <c r="L3632" s="1">
        <f>IFERROR(FIND("kW",[desc]),0)</f>
        <v>0</v>
      </c>
      <c r="M3632">
        <f t="array" ref="M3632">MIN(IFERROR(FIND(IstNumbers,E3632),""))</f>
        <v>33</v>
      </c>
      <c r="N3632" s="1" t="b">
        <f>IF([first '# in desc]&lt;[pos kw in desc],MID([desc],[pos kw in desc]-7,7))</f>
        <v>0</v>
      </c>
      <c r="O36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32" s="1" t="str">
        <f>TRIM(IF([first '# in desc]&lt;[pos kw in desc],MID([desc],[pos kw in desc]-6,6),FALSE))</f>
        <v>FALSCH</v>
      </c>
      <c r="Q3632" s="1" t="b">
        <f>IF(LEN([manuell])=0,IFERROR([kw fine in title]*1,IFERROR(SUMPRODUCT(COUNTIF(IsDigits,MID([kw in desc],ROW($A$1:$A$150),1)))=LEN([kw in desc]),#N/A)),[manuell])</f>
        <v>0</v>
      </c>
      <c r="R3632" s="1" t="str">
        <f>IF([pos kw in title]&gt;0,MID(J3632,#REF!,4),IF([first '# in title]&gt;0,MID([title],[first '# in title],3),IF([first '# in title]&gt;0,MID([desc],#REF!,3),VLOOKUP([productid],$G$2:$R$1386,8))))</f>
        <v>146</v>
      </c>
      <c r="S3632" s="1" t="e">
        <f>IF([kw in desc]=[kw rough in title],[kw in desc]*1,IFERROR(LEFT([kw_dirty],3)*1,IFERROR(LEFT([kw_dirty],2)*1,"n.a.")))</f>
        <v>#N/A</v>
      </c>
      <c r="T3632" s="1"/>
      <c r="U3632" s="1" t="e">
        <f>VLOOKUP(Tabelle1[[#This Row],[productid]],Tabelle2[#All],2,FALSE)</f>
        <v>#N/A</v>
      </c>
    </row>
    <row r="3633" spans="1:21" hidden="1">
      <c r="A3633" t="s">
        <v>2809</v>
      </c>
      <c r="B3633">
        <v>2750</v>
      </c>
      <c r="C3633">
        <v>289859</v>
      </c>
      <c r="D3633" t="s">
        <v>6024</v>
      </c>
      <c r="E3633" t="s">
        <v>6025</v>
      </c>
      <c r="F3633">
        <v>18406</v>
      </c>
      <c r="G3633">
        <v>1219746</v>
      </c>
      <c r="H3633">
        <f t="shared" si="56"/>
        <v>0</v>
      </c>
      <c r="I3633">
        <f t="array" ref="I3633">MIN(IFERROR(FIND(IstNumbers,A3633),""))</f>
        <v>23</v>
      </c>
      <c r="J3633" s="1" t="e">
        <f>IF([first '# in title]&lt;[pos kw in title],MID([title],[pos kw in title]-6,6),#N/A)</f>
        <v>#N/A</v>
      </c>
      <c r="K3633" s="1" t="e">
        <f>IFERROR(MID(SUBSTITUTE([kw rough in title],",","."),FIND("(",[kw rough in title])+1,20),SUBSTITUTE(IFERROR(MID([kw rough in title],FIND(" ",[kw rough in title])+1,20),[kw rough in title]),",","."))</f>
        <v>#N/A</v>
      </c>
      <c r="L3633" s="1">
        <f>IFERROR(FIND("kW",[desc]),0)</f>
        <v>71</v>
      </c>
      <c r="M3633">
        <f t="array" ref="M3633">MIN(IFERROR(FIND(IstNumbers,E3633),""))</f>
        <v>29</v>
      </c>
      <c r="N3633" s="1" t="str">
        <f>IF([first '# in desc]&lt;[pos kw in desc],MID([desc],[pos kw in desc]-7,7))</f>
        <v xml:space="preserve">­me 16 </v>
      </c>
      <c r="O3633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633" s="1" t="str">
        <f>TRIM(IF([first '# in desc]&lt;[pos kw in desc],MID([desc],[pos kw in desc]-6,6),FALSE))</f>
        <v>me 16</v>
      </c>
      <c r="Q3633" s="1" t="b">
        <f>IF(LEN([manuell])=0,IFERROR([kw fine in title]*1,IFERROR(SUMPRODUCT(COUNTIF(IsDigits,MID([kw in desc],ROW($A$1:$A$150),1)))=LEN([kw in desc]),#N/A)),[manuell])</f>
        <v>0</v>
      </c>
      <c r="R3633" s="1" t="str">
        <f>IF([pos kw in title]&gt;0,MID(J3633,#REF!,4),IF([first '# in title]&gt;0,MID([title],[first '# in title],3),IF([first '# in title]&gt;0,MID([desc],#REF!,3),VLOOKUP([productid],$G$2:$R$1386,8))))</f>
        <v>-Ec</v>
      </c>
      <c r="S3633" s="1" t="e">
        <f>IF([kw in desc]=[kw rough in title],[kw in desc]*1,IFERROR(LEFT([kw_dirty],3)*1,IFERROR(LEFT([kw_dirty],2)*1,"n.a.")))</f>
        <v>#N/A</v>
      </c>
      <c r="T3633" s="1"/>
      <c r="U3633" s="1">
        <f>VLOOKUP(Tabelle1[[#This Row],[productid]],Tabelle2[#All],2,FALSE)</f>
        <v>16</v>
      </c>
    </row>
    <row r="3634" spans="1:21">
      <c r="A3634" t="s">
        <v>2597</v>
      </c>
      <c r="B3634">
        <v>2650</v>
      </c>
      <c r="C3634">
        <v>289859</v>
      </c>
      <c r="D3634" t="s">
        <v>6026</v>
      </c>
      <c r="E3634" t="s">
        <v>6027</v>
      </c>
      <c r="F3634">
        <v>18406</v>
      </c>
      <c r="G3634">
        <v>2286143</v>
      </c>
      <c r="H3634">
        <f t="shared" si="56"/>
        <v>0</v>
      </c>
      <c r="I3634">
        <f t="array" ref="I3634">MIN(IFERROR(FIND(IstNumbers,A3634),""))</f>
        <v>12</v>
      </c>
      <c r="J3634" s="1" t="e">
        <f>IF([first '# in title]&lt;[pos kw in title],MID([title],[pos kw in title]-6,6),#N/A)</f>
        <v>#N/A</v>
      </c>
      <c r="K3634" s="1" t="e">
        <f>IFERROR(MID(SUBSTITUTE([kw rough in title],",","."),FIND("(",[kw rough in title])+1,20),SUBSTITUTE(IFERROR(MID([kw rough in title],FIND(" ",[kw rough in title])+1,20),[kw rough in title]),",","."))</f>
        <v>#N/A</v>
      </c>
      <c r="L3634" s="1">
        <f>IFERROR(FIND("kW",[desc]),0)</f>
        <v>0</v>
      </c>
      <c r="M3634">
        <f t="array" ref="M3634">MIN(IFERROR(FIND(IstNumbers,E3634),""))</f>
        <v>33</v>
      </c>
      <c r="N3634" s="1" t="b">
        <f>IF([first '# in desc]&lt;[pos kw in desc],MID([desc],[pos kw in desc]-7,7))</f>
        <v>0</v>
      </c>
      <c r="O36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34" s="1" t="str">
        <f>TRIM(IF([first '# in desc]&lt;[pos kw in desc],MID([desc],[pos kw in desc]-6,6),FALSE))</f>
        <v>FALSCH</v>
      </c>
      <c r="Q3634" s="1" t="b">
        <f>IF(LEN([manuell])=0,IFERROR([kw fine in title]*1,IFERROR(SUMPRODUCT(COUNTIF(IsDigits,MID([kw in desc],ROW($A$1:$A$150),1)))=LEN([kw in desc]),#N/A)),[manuell])</f>
        <v>0</v>
      </c>
      <c r="R3634" s="1" t="str">
        <f>IF([pos kw in title]&gt;0,MID(J3634,#REF!,4),IF([first '# in title]&gt;0,MID([title],[first '# in title],3),IF([first '# in title]&gt;0,MID([desc],#REF!,3),VLOOKUP([productid],$G$2:$R$1386,8))))</f>
        <v>146</v>
      </c>
      <c r="S3634" s="1" t="e">
        <f>IF([kw in desc]=[kw rough in title],[kw in desc]*1,IFERROR(LEFT([kw_dirty],3)*1,IFERROR(LEFT([kw_dirty],2)*1,"n.a.")))</f>
        <v>#N/A</v>
      </c>
      <c r="T3634" s="1"/>
      <c r="U3634" s="1" t="e">
        <f>VLOOKUP(Tabelle1[[#This Row],[productid]],Tabelle2[#All],2,FALSE)</f>
        <v>#N/A</v>
      </c>
    </row>
    <row r="3635" spans="1:21" hidden="1">
      <c r="A3635" t="s">
        <v>2809</v>
      </c>
      <c r="B3635">
        <v>2750</v>
      </c>
      <c r="C3635">
        <v>289859</v>
      </c>
      <c r="D3635" t="s">
        <v>6028</v>
      </c>
      <c r="E3635" t="s">
        <v>6029</v>
      </c>
      <c r="F3635">
        <v>18406</v>
      </c>
      <c r="G3635">
        <v>1219746</v>
      </c>
      <c r="H3635">
        <f t="shared" si="56"/>
        <v>0</v>
      </c>
      <c r="I3635">
        <f t="array" ref="I3635">MIN(IFERROR(FIND(IstNumbers,A3635),""))</f>
        <v>23</v>
      </c>
      <c r="J3635" s="1" t="e">
        <f>IF([first '# in title]&lt;[pos kw in title],MID([title],[pos kw in title]-6,6),#N/A)</f>
        <v>#N/A</v>
      </c>
      <c r="K3635" s="1" t="e">
        <f>IFERROR(MID(SUBSTITUTE([kw rough in title],",","."),FIND("(",[kw rough in title])+1,20),SUBSTITUTE(IFERROR(MID([kw rough in title],FIND(" ",[kw rough in title])+1,20),[kw rough in title]),",","."))</f>
        <v>#N/A</v>
      </c>
      <c r="L3635" s="1">
        <f>IFERROR(FIND("kW",[desc]),0)</f>
        <v>71</v>
      </c>
      <c r="M3635">
        <f t="array" ref="M3635">MIN(IFERROR(FIND(IstNumbers,E3635),""))</f>
        <v>29</v>
      </c>
      <c r="N3635" s="1" t="str">
        <f>IF([first '# in desc]&lt;[pos kw in desc],MID([desc],[pos kw in desc]-7,7))</f>
        <v xml:space="preserve">­me 16 </v>
      </c>
      <c r="O3635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635" s="1" t="str">
        <f>TRIM(IF([first '# in desc]&lt;[pos kw in desc],MID([desc],[pos kw in desc]-6,6),FALSE))</f>
        <v>me 16</v>
      </c>
      <c r="Q3635" s="1" t="b">
        <f>IF(LEN([manuell])=0,IFERROR([kw fine in title]*1,IFERROR(SUMPRODUCT(COUNTIF(IsDigits,MID([kw in desc],ROW($A$1:$A$150),1)))=LEN([kw in desc]),#N/A)),[manuell])</f>
        <v>0</v>
      </c>
      <c r="R3635" s="1" t="str">
        <f>IF([pos kw in title]&gt;0,MID(J3635,#REF!,4),IF([first '# in title]&gt;0,MID([title],[first '# in title],3),IF([first '# in title]&gt;0,MID([desc],#REF!,3),VLOOKUP([productid],$G$2:$R$1386,8))))</f>
        <v>-Ec</v>
      </c>
      <c r="S3635" s="1" t="e">
        <f>IF([kw in desc]=[kw rough in title],[kw in desc]*1,IFERROR(LEFT([kw_dirty],3)*1,IFERROR(LEFT([kw_dirty],2)*1,"n.a.")))</f>
        <v>#N/A</v>
      </c>
      <c r="T3635" s="1"/>
      <c r="U3635" s="1">
        <f>VLOOKUP(Tabelle1[[#This Row],[productid]],Tabelle2[#All],2,FALSE)</f>
        <v>16</v>
      </c>
    </row>
    <row r="3636" spans="1:21">
      <c r="A3636" t="s">
        <v>2597</v>
      </c>
      <c r="B3636">
        <v>2650</v>
      </c>
      <c r="C3636">
        <v>289859</v>
      </c>
      <c r="D3636" t="s">
        <v>6030</v>
      </c>
      <c r="E3636" t="s">
        <v>6031</v>
      </c>
      <c r="F3636">
        <v>18406</v>
      </c>
      <c r="G3636">
        <v>2286143</v>
      </c>
      <c r="H3636">
        <f t="shared" si="56"/>
        <v>0</v>
      </c>
      <c r="I3636">
        <f t="array" ref="I3636">MIN(IFERROR(FIND(IstNumbers,A3636),""))</f>
        <v>12</v>
      </c>
      <c r="J3636" s="1" t="e">
        <f>IF([first '# in title]&lt;[pos kw in title],MID([title],[pos kw in title]-6,6),#N/A)</f>
        <v>#N/A</v>
      </c>
      <c r="K3636" s="1" t="e">
        <f>IFERROR(MID(SUBSTITUTE([kw rough in title],",","."),FIND("(",[kw rough in title])+1,20),SUBSTITUTE(IFERROR(MID([kw rough in title],FIND(" ",[kw rough in title])+1,20),[kw rough in title]),",","."))</f>
        <v>#N/A</v>
      </c>
      <c r="L3636" s="1">
        <f>IFERROR(FIND("kW",[desc]),0)</f>
        <v>0</v>
      </c>
      <c r="M3636">
        <f t="array" ref="M3636">MIN(IFERROR(FIND(IstNumbers,E3636),""))</f>
        <v>33</v>
      </c>
      <c r="N3636" s="1" t="b">
        <f>IF([first '# in desc]&lt;[pos kw in desc],MID([desc],[pos kw in desc]-7,7))</f>
        <v>0</v>
      </c>
      <c r="O36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36" s="1" t="str">
        <f>TRIM(IF([first '# in desc]&lt;[pos kw in desc],MID([desc],[pos kw in desc]-6,6),FALSE))</f>
        <v>FALSCH</v>
      </c>
      <c r="Q3636" s="1" t="b">
        <f>IF(LEN([manuell])=0,IFERROR([kw fine in title]*1,IFERROR(SUMPRODUCT(COUNTIF(IsDigits,MID([kw in desc],ROW($A$1:$A$150),1)))=LEN([kw in desc]),#N/A)),[manuell])</f>
        <v>0</v>
      </c>
      <c r="R3636" s="1" t="str">
        <f>IF([pos kw in title]&gt;0,MID(J3636,#REF!,4),IF([first '# in title]&gt;0,MID([title],[first '# in title],3),IF([first '# in title]&gt;0,MID([desc],#REF!,3),VLOOKUP([productid],$G$2:$R$1386,8))))</f>
        <v>146</v>
      </c>
      <c r="S3636" s="1" t="e">
        <f>IF([kw in desc]=[kw rough in title],[kw in desc]*1,IFERROR(LEFT([kw_dirty],3)*1,IFERROR(LEFT([kw_dirty],2)*1,"n.a.")))</f>
        <v>#N/A</v>
      </c>
      <c r="T3636" s="1"/>
      <c r="U3636" s="1" t="e">
        <f>VLOOKUP(Tabelle1[[#This Row],[productid]],Tabelle2[#All],2,FALSE)</f>
        <v>#N/A</v>
      </c>
    </row>
    <row r="3637" spans="1:21" hidden="1">
      <c r="A3637" t="s">
        <v>2809</v>
      </c>
      <c r="B3637">
        <v>2750</v>
      </c>
      <c r="C3637">
        <v>289859</v>
      </c>
      <c r="D3637" t="s">
        <v>6032</v>
      </c>
      <c r="E3637" t="s">
        <v>6033</v>
      </c>
      <c r="F3637">
        <v>18406</v>
      </c>
      <c r="G3637">
        <v>1219746</v>
      </c>
      <c r="H3637">
        <f t="shared" si="56"/>
        <v>0</v>
      </c>
      <c r="I3637">
        <f t="array" ref="I3637">MIN(IFERROR(FIND(IstNumbers,A3637),""))</f>
        <v>23</v>
      </c>
      <c r="J3637" s="1" t="e">
        <f>IF([first '# in title]&lt;[pos kw in title],MID([title],[pos kw in title]-6,6),#N/A)</f>
        <v>#N/A</v>
      </c>
      <c r="K3637" s="1" t="e">
        <f>IFERROR(MID(SUBSTITUTE([kw rough in title],",","."),FIND("(",[kw rough in title])+1,20),SUBSTITUTE(IFERROR(MID([kw rough in title],FIND(" ",[kw rough in title])+1,20),[kw rough in title]),",","."))</f>
        <v>#N/A</v>
      </c>
      <c r="L3637" s="1">
        <f>IFERROR(FIND("kW",[desc]),0)</f>
        <v>71</v>
      </c>
      <c r="M3637">
        <f t="array" ref="M3637">MIN(IFERROR(FIND(IstNumbers,E3637),""))</f>
        <v>29</v>
      </c>
      <c r="N3637" s="1" t="str">
        <f>IF([first '# in desc]&lt;[pos kw in desc],MID([desc],[pos kw in desc]-7,7))</f>
        <v xml:space="preserve">­me 16 </v>
      </c>
      <c r="O3637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637" s="1" t="str">
        <f>TRIM(IF([first '# in desc]&lt;[pos kw in desc],MID([desc],[pos kw in desc]-6,6),FALSE))</f>
        <v>me 16</v>
      </c>
      <c r="Q3637" s="1" t="b">
        <f>IF(LEN([manuell])=0,IFERROR([kw fine in title]*1,IFERROR(SUMPRODUCT(COUNTIF(IsDigits,MID([kw in desc],ROW($A$1:$A$150),1)))=LEN([kw in desc]),#N/A)),[manuell])</f>
        <v>0</v>
      </c>
      <c r="R3637" s="1" t="str">
        <f>IF([pos kw in title]&gt;0,MID(J3637,#REF!,4),IF([first '# in title]&gt;0,MID([title],[first '# in title],3),IF([first '# in title]&gt;0,MID([desc],#REF!,3),VLOOKUP([productid],$G$2:$R$1386,8))))</f>
        <v>-Ec</v>
      </c>
      <c r="S3637" s="1" t="e">
        <f>IF([kw in desc]=[kw rough in title],[kw in desc]*1,IFERROR(LEFT([kw_dirty],3)*1,IFERROR(LEFT([kw_dirty],2)*1,"n.a.")))</f>
        <v>#N/A</v>
      </c>
      <c r="T3637" s="1"/>
      <c r="U3637" s="1">
        <f>VLOOKUP(Tabelle1[[#This Row],[productid]],Tabelle2[#All],2,FALSE)</f>
        <v>16</v>
      </c>
    </row>
    <row r="3638" spans="1:21">
      <c r="A3638" t="s">
        <v>2597</v>
      </c>
      <c r="B3638">
        <v>2650</v>
      </c>
      <c r="C3638">
        <v>289859</v>
      </c>
      <c r="D3638" t="s">
        <v>6034</v>
      </c>
      <c r="E3638" t="s">
        <v>6035</v>
      </c>
      <c r="F3638">
        <v>18406</v>
      </c>
      <c r="G3638">
        <v>2286143</v>
      </c>
      <c r="H3638">
        <f t="shared" si="56"/>
        <v>0</v>
      </c>
      <c r="I3638">
        <f t="array" ref="I3638">MIN(IFERROR(FIND(IstNumbers,A3638),""))</f>
        <v>12</v>
      </c>
      <c r="J3638" s="1" t="e">
        <f>IF([first '# in title]&lt;[pos kw in title],MID([title],[pos kw in title]-6,6),#N/A)</f>
        <v>#N/A</v>
      </c>
      <c r="K3638" s="1" t="e">
        <f>IFERROR(MID(SUBSTITUTE([kw rough in title],",","."),FIND("(",[kw rough in title])+1,20),SUBSTITUTE(IFERROR(MID([kw rough in title],FIND(" ",[kw rough in title])+1,20),[kw rough in title]),",","."))</f>
        <v>#N/A</v>
      </c>
      <c r="L3638" s="1">
        <f>IFERROR(FIND("kW",[desc]),0)</f>
        <v>0</v>
      </c>
      <c r="M3638">
        <f t="array" ref="M3638">MIN(IFERROR(FIND(IstNumbers,E3638),""))</f>
        <v>33</v>
      </c>
      <c r="N3638" s="1" t="b">
        <f>IF([first '# in desc]&lt;[pos kw in desc],MID([desc],[pos kw in desc]-7,7))</f>
        <v>0</v>
      </c>
      <c r="O36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38" s="1" t="str">
        <f>TRIM(IF([first '# in desc]&lt;[pos kw in desc],MID([desc],[pos kw in desc]-6,6),FALSE))</f>
        <v>FALSCH</v>
      </c>
      <c r="Q3638" s="1" t="b">
        <f>IF(LEN([manuell])=0,IFERROR([kw fine in title]*1,IFERROR(SUMPRODUCT(COUNTIF(IsDigits,MID([kw in desc],ROW($A$1:$A$150),1)))=LEN([kw in desc]),#N/A)),[manuell])</f>
        <v>0</v>
      </c>
      <c r="R3638" s="1" t="str">
        <f>IF([pos kw in title]&gt;0,MID(J3638,#REF!,4),IF([first '# in title]&gt;0,MID([title],[first '# in title],3),IF([first '# in title]&gt;0,MID([desc],#REF!,3),VLOOKUP([productid],$G$2:$R$1386,8))))</f>
        <v>146</v>
      </c>
      <c r="S3638" s="1" t="e">
        <f>IF([kw in desc]=[kw rough in title],[kw in desc]*1,IFERROR(LEFT([kw_dirty],3)*1,IFERROR(LEFT([kw_dirty],2)*1,"n.a.")))</f>
        <v>#N/A</v>
      </c>
      <c r="T3638" s="1"/>
      <c r="U3638" s="1" t="e">
        <f>VLOOKUP(Tabelle1[[#This Row],[productid]],Tabelle2[#All],2,FALSE)</f>
        <v>#N/A</v>
      </c>
    </row>
    <row r="3639" spans="1:21" hidden="1">
      <c r="A3639" t="s">
        <v>2809</v>
      </c>
      <c r="B3639">
        <v>2755</v>
      </c>
      <c r="C3639">
        <v>289859</v>
      </c>
      <c r="D3639" t="s">
        <v>6036</v>
      </c>
      <c r="E3639" t="s">
        <v>6037</v>
      </c>
      <c r="F3639">
        <v>18406</v>
      </c>
      <c r="G3639">
        <v>1219746</v>
      </c>
      <c r="H3639">
        <f t="shared" si="56"/>
        <v>0</v>
      </c>
      <c r="I3639">
        <f t="array" ref="I3639">MIN(IFERROR(FIND(IstNumbers,A3639),""))</f>
        <v>23</v>
      </c>
      <c r="J3639" s="1" t="e">
        <f>IF([first '# in title]&lt;[pos kw in title],MID([title],[pos kw in title]-6,6),#N/A)</f>
        <v>#N/A</v>
      </c>
      <c r="K3639" s="1" t="e">
        <f>IFERROR(MID(SUBSTITUTE([kw rough in title],",","."),FIND("(",[kw rough in title])+1,20),SUBSTITUTE(IFERROR(MID([kw rough in title],FIND(" ",[kw rough in title])+1,20),[kw rough in title]),",","."))</f>
        <v>#N/A</v>
      </c>
      <c r="L3639" s="1">
        <f>IFERROR(FIND("kW",[desc]),0)</f>
        <v>71</v>
      </c>
      <c r="M3639">
        <f t="array" ref="M3639">MIN(IFERROR(FIND(IstNumbers,E3639),""))</f>
        <v>29</v>
      </c>
      <c r="N3639" s="1" t="str">
        <f>IF([first '# in desc]&lt;[pos kw in desc],MID([desc],[pos kw in desc]-7,7))</f>
        <v xml:space="preserve">­me 16 </v>
      </c>
      <c r="O3639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639" s="1" t="str">
        <f>TRIM(IF([first '# in desc]&lt;[pos kw in desc],MID([desc],[pos kw in desc]-6,6),FALSE))</f>
        <v>me 16</v>
      </c>
      <c r="Q3639" s="1" t="b">
        <f>IF(LEN([manuell])=0,IFERROR([kw fine in title]*1,IFERROR(SUMPRODUCT(COUNTIF(IsDigits,MID([kw in desc],ROW($A$1:$A$150),1)))=LEN([kw in desc]),#N/A)),[manuell])</f>
        <v>0</v>
      </c>
      <c r="R3639" s="1" t="str">
        <f>IF([pos kw in title]&gt;0,MID(J3639,#REF!,4),IF([first '# in title]&gt;0,MID([title],[first '# in title],3),IF([first '# in title]&gt;0,MID([desc],#REF!,3),VLOOKUP([productid],$G$2:$R$1386,8))))</f>
        <v>-Ec</v>
      </c>
      <c r="S3639" s="1" t="e">
        <f>IF([kw in desc]=[kw rough in title],[kw in desc]*1,IFERROR(LEFT([kw_dirty],3)*1,IFERROR(LEFT([kw_dirty],2)*1,"n.a.")))</f>
        <v>#N/A</v>
      </c>
      <c r="T3639" s="1"/>
      <c r="U3639" s="1">
        <f>VLOOKUP(Tabelle1[[#This Row],[productid]],Tabelle2[#All],2,FALSE)</f>
        <v>16</v>
      </c>
    </row>
    <row r="3640" spans="1:21">
      <c r="A3640" t="s">
        <v>2597</v>
      </c>
      <c r="B3640">
        <v>2653</v>
      </c>
      <c r="C3640">
        <v>289859</v>
      </c>
      <c r="D3640" t="s">
        <v>6038</v>
      </c>
      <c r="E3640" t="s">
        <v>6039</v>
      </c>
      <c r="F3640">
        <v>18406</v>
      </c>
      <c r="G3640">
        <v>2286143</v>
      </c>
      <c r="H3640">
        <f t="shared" si="56"/>
        <v>0</v>
      </c>
      <c r="I3640">
        <f t="array" ref="I3640">MIN(IFERROR(FIND(IstNumbers,A3640),""))</f>
        <v>12</v>
      </c>
      <c r="J3640" s="1" t="e">
        <f>IF([first '# in title]&lt;[pos kw in title],MID([title],[pos kw in title]-6,6),#N/A)</f>
        <v>#N/A</v>
      </c>
      <c r="K3640" s="1" t="e">
        <f>IFERROR(MID(SUBSTITUTE([kw rough in title],",","."),FIND("(",[kw rough in title])+1,20),SUBSTITUTE(IFERROR(MID([kw rough in title],FIND(" ",[kw rough in title])+1,20),[kw rough in title]),",","."))</f>
        <v>#N/A</v>
      </c>
      <c r="L3640" s="1">
        <f>IFERROR(FIND("kW",[desc]),0)</f>
        <v>0</v>
      </c>
      <c r="M3640">
        <f t="array" ref="M3640">MIN(IFERROR(FIND(IstNumbers,E3640),""))</f>
        <v>33</v>
      </c>
      <c r="N3640" s="1" t="b">
        <f>IF([first '# in desc]&lt;[pos kw in desc],MID([desc],[pos kw in desc]-7,7))</f>
        <v>0</v>
      </c>
      <c r="O36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40" s="1" t="str">
        <f>TRIM(IF([first '# in desc]&lt;[pos kw in desc],MID([desc],[pos kw in desc]-6,6),FALSE))</f>
        <v>FALSCH</v>
      </c>
      <c r="Q3640" s="1" t="b">
        <f>IF(LEN([manuell])=0,IFERROR([kw fine in title]*1,IFERROR(SUMPRODUCT(COUNTIF(IsDigits,MID([kw in desc],ROW($A$1:$A$150),1)))=LEN([kw in desc]),#N/A)),[manuell])</f>
        <v>0</v>
      </c>
      <c r="R3640" s="1" t="str">
        <f>IF([pos kw in title]&gt;0,MID(J3640,#REF!,4),IF([first '# in title]&gt;0,MID([title],[first '# in title],3),IF([first '# in title]&gt;0,MID([desc],#REF!,3),VLOOKUP([productid],$G$2:$R$1386,8))))</f>
        <v>146</v>
      </c>
      <c r="S3640" s="1" t="e">
        <f>IF([kw in desc]=[kw rough in title],[kw in desc]*1,IFERROR(LEFT([kw_dirty],3)*1,IFERROR(LEFT([kw_dirty],2)*1,"n.a.")))</f>
        <v>#N/A</v>
      </c>
      <c r="T3640" s="1"/>
      <c r="U3640" s="1" t="e">
        <f>VLOOKUP(Tabelle1[[#This Row],[productid]],Tabelle2[#All],2,FALSE)</f>
        <v>#N/A</v>
      </c>
    </row>
    <row r="3641" spans="1:21" hidden="1">
      <c r="A3641" t="s">
        <v>2809</v>
      </c>
      <c r="B3641">
        <v>2760</v>
      </c>
      <c r="C3641">
        <v>289859</v>
      </c>
      <c r="D3641" t="s">
        <v>6040</v>
      </c>
      <c r="E3641" t="s">
        <v>6041</v>
      </c>
      <c r="F3641">
        <v>18406</v>
      </c>
      <c r="G3641">
        <v>1219746</v>
      </c>
      <c r="H3641">
        <f t="shared" si="56"/>
        <v>0</v>
      </c>
      <c r="I3641">
        <f t="array" ref="I3641">MIN(IFERROR(FIND(IstNumbers,A3641),""))</f>
        <v>23</v>
      </c>
      <c r="J3641" s="1" t="e">
        <f>IF([first '# in title]&lt;[pos kw in title],MID([title],[pos kw in title]-6,6),#N/A)</f>
        <v>#N/A</v>
      </c>
      <c r="K3641" s="1" t="e">
        <f>IFERROR(MID(SUBSTITUTE([kw rough in title],",","."),FIND("(",[kw rough in title])+1,20),SUBSTITUTE(IFERROR(MID([kw rough in title],FIND(" ",[kw rough in title])+1,20),[kw rough in title]),",","."))</f>
        <v>#N/A</v>
      </c>
      <c r="L3641" s="1">
        <f>IFERROR(FIND("kW",[desc]),0)</f>
        <v>71</v>
      </c>
      <c r="M3641">
        <f t="array" ref="M3641">MIN(IFERROR(FIND(IstNumbers,E3641),""))</f>
        <v>29</v>
      </c>
      <c r="N3641" s="1" t="str">
        <f>IF([first '# in desc]&lt;[pos kw in desc],MID([desc],[pos kw in desc]-7,7))</f>
        <v xml:space="preserve">­me 16 </v>
      </c>
      <c r="O3641" s="1" t="str">
        <f>IFERROR(SUBSTITUTE(MID([kw rough in desc],FIND("(",[kw rough in desc])+1,20),",","."),IFERROR(SUBSTITUTE(TRIM(SUBSTITUTE(SUBSTITUTE(MID([kw rough in desc],FIND(" ",TRIM([kw rough in desc]))+1,20),"""",""),"/","")),",","."),#N/A))</f>
        <v>16</v>
      </c>
      <c r="P3641" s="1" t="str">
        <f>TRIM(IF([first '# in desc]&lt;[pos kw in desc],MID([desc],[pos kw in desc]-6,6),FALSE))</f>
        <v>me 16</v>
      </c>
      <c r="Q3641" s="1" t="b">
        <f>IF(LEN([manuell])=0,IFERROR([kw fine in title]*1,IFERROR(SUMPRODUCT(COUNTIF(IsDigits,MID([kw in desc],ROW($A$1:$A$150),1)))=LEN([kw in desc]),#N/A)),[manuell])</f>
        <v>0</v>
      </c>
      <c r="R3641" s="1" t="str">
        <f>IF([pos kw in title]&gt;0,MID(J3641,#REF!,4),IF([first '# in title]&gt;0,MID([title],[first '# in title],3),IF([first '# in title]&gt;0,MID([desc],#REF!,3),VLOOKUP([productid],$G$2:$R$1386,8))))</f>
        <v>-Ec</v>
      </c>
      <c r="S3641" s="1" t="e">
        <f>IF([kw in desc]=[kw rough in title],[kw in desc]*1,IFERROR(LEFT([kw_dirty],3)*1,IFERROR(LEFT([kw_dirty],2)*1,"n.a.")))</f>
        <v>#N/A</v>
      </c>
      <c r="T3641" s="1"/>
      <c r="U3641" s="1">
        <f>VLOOKUP(Tabelle1[[#This Row],[productid]],Tabelle2[#All],2,FALSE)</f>
        <v>16</v>
      </c>
    </row>
    <row r="3642" spans="1:21">
      <c r="A3642" t="s">
        <v>2597</v>
      </c>
      <c r="B3642">
        <v>2653</v>
      </c>
      <c r="C3642">
        <v>289859</v>
      </c>
      <c r="D3642" t="s">
        <v>6042</v>
      </c>
      <c r="E3642" t="s">
        <v>6043</v>
      </c>
      <c r="F3642">
        <v>18406</v>
      </c>
      <c r="G3642">
        <v>2286143</v>
      </c>
      <c r="H3642">
        <f t="shared" si="56"/>
        <v>0</v>
      </c>
      <c r="I3642">
        <f t="array" ref="I3642">MIN(IFERROR(FIND(IstNumbers,A3642),""))</f>
        <v>12</v>
      </c>
      <c r="J3642" s="1" t="e">
        <f>IF([first '# in title]&lt;[pos kw in title],MID([title],[pos kw in title]-6,6),#N/A)</f>
        <v>#N/A</v>
      </c>
      <c r="K3642" s="1" t="e">
        <f>IFERROR(MID(SUBSTITUTE([kw rough in title],",","."),FIND("(",[kw rough in title])+1,20),SUBSTITUTE(IFERROR(MID([kw rough in title],FIND(" ",[kw rough in title])+1,20),[kw rough in title]),",","."))</f>
        <v>#N/A</v>
      </c>
      <c r="L3642" s="1">
        <f>IFERROR(FIND("kW",[desc]),0)</f>
        <v>0</v>
      </c>
      <c r="M3642">
        <f t="array" ref="M3642">MIN(IFERROR(FIND(IstNumbers,E3642),""))</f>
        <v>33</v>
      </c>
      <c r="N3642" s="1" t="b">
        <f>IF([first '# in desc]&lt;[pos kw in desc],MID([desc],[pos kw in desc]-7,7))</f>
        <v>0</v>
      </c>
      <c r="O36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42" s="1" t="str">
        <f>TRIM(IF([first '# in desc]&lt;[pos kw in desc],MID([desc],[pos kw in desc]-6,6),FALSE))</f>
        <v>FALSCH</v>
      </c>
      <c r="Q3642" s="1" t="b">
        <f>IF(LEN([manuell])=0,IFERROR([kw fine in title]*1,IFERROR(SUMPRODUCT(COUNTIF(IsDigits,MID([kw in desc],ROW($A$1:$A$150),1)))=LEN([kw in desc]),#N/A)),[manuell])</f>
        <v>0</v>
      </c>
      <c r="R3642" s="1" t="str">
        <f>IF([pos kw in title]&gt;0,MID(J3642,#REF!,4),IF([first '# in title]&gt;0,MID([title],[first '# in title],3),IF([first '# in title]&gt;0,MID([desc],#REF!,3),VLOOKUP([productid],$G$2:$R$1386,8))))</f>
        <v>146</v>
      </c>
      <c r="S3642" s="1" t="e">
        <f>IF([kw in desc]=[kw rough in title],[kw in desc]*1,IFERROR(LEFT([kw_dirty],3)*1,IFERROR(LEFT([kw_dirty],2)*1,"n.a.")))</f>
        <v>#N/A</v>
      </c>
      <c r="T3642" s="1"/>
      <c r="U3642" s="1" t="e">
        <f>VLOOKUP(Tabelle1[[#This Row],[productid]],Tabelle2[#All],2,FALSE)</f>
        <v>#N/A</v>
      </c>
    </row>
    <row r="3643" spans="1:21" hidden="1">
      <c r="A3643" t="s">
        <v>2809</v>
      </c>
      <c r="B3643">
        <v>2990.23</v>
      </c>
      <c r="C3643">
        <v>26395</v>
      </c>
      <c r="D3643" t="s">
        <v>6044</v>
      </c>
      <c r="E3643" t="s">
        <v>4290</v>
      </c>
      <c r="F3643">
        <v>18406</v>
      </c>
      <c r="G3643">
        <v>1219746</v>
      </c>
      <c r="H3643">
        <f t="shared" si="56"/>
        <v>0</v>
      </c>
      <c r="I3643">
        <f t="array" ref="I3643">MIN(IFERROR(FIND(IstNumbers,A3643),""))</f>
        <v>23</v>
      </c>
      <c r="J3643" s="1" t="e">
        <f>IF([first '# in title]&lt;[pos kw in title],MID([title],[pos kw in title]-6,6),#N/A)</f>
        <v>#N/A</v>
      </c>
      <c r="K3643" s="1" t="e">
        <f>IFERROR(MID(SUBSTITUTE([kw rough in title],",","."),FIND("(",[kw rough in title])+1,20),SUBSTITUTE(IFERROR(MID([kw rough in title],FIND(" ",[kw rough in title])+1,20),[kw rough in title]),",","."))</f>
        <v>#N/A</v>
      </c>
      <c r="L3643" s="1">
        <f>IFERROR(FIND("kW",[desc]),0)</f>
        <v>93</v>
      </c>
      <c r="M3643">
        <f t="array" ref="M3643">MIN(IFERROR(FIND(IstNumbers,E3643),""))</f>
        <v>39</v>
      </c>
      <c r="N3643" s="1" t="str">
        <f>IF([first '# in desc]&lt;[pos kw in desc],MID([desc],[pos kw in desc]-7,7))</f>
        <v xml:space="preserve">l 15,9 </v>
      </c>
      <c r="O3643" s="1" t="str">
        <f>IFERROR(SUBSTITUTE(MID([kw rough in desc],FIND("(",[kw rough in desc])+1,20),",","."),IFERROR(SUBSTITUTE(TRIM(SUBSTITUTE(SUBSTITUTE(MID([kw rough in desc],FIND(" ",TRIM([kw rough in desc]))+1,20),"""",""),"/","")),",","."),#N/A))</f>
        <v>15.9</v>
      </c>
      <c r="P3643" s="1" t="str">
        <f>TRIM(IF([first '# in desc]&lt;[pos kw in desc],MID([desc],[pos kw in desc]-6,6),FALSE))</f>
        <v>15,9</v>
      </c>
      <c r="Q3643" s="1" t="b">
        <f>IF(LEN([manuell])=0,IFERROR([kw fine in title]*1,IFERROR(SUMPRODUCT(COUNTIF(IsDigits,MID([kw in desc],ROW($A$1:$A$150),1)))=LEN([kw in desc]),#N/A)),[manuell])</f>
        <v>0</v>
      </c>
      <c r="R3643" s="1" t="str">
        <f>IF([pos kw in title]&gt;0,MID(J3643,#REF!,4),IF([first '# in title]&gt;0,MID([title],[first '# in title],3),IF([first '# in title]&gt;0,MID([desc],#REF!,3),VLOOKUP([productid],$G$2:$R$1386,8))))</f>
        <v>-Ec</v>
      </c>
      <c r="S3643" s="1" t="e">
        <f>IF([kw in desc]=[kw rough in title],[kw in desc]*1,IFERROR(LEFT([kw_dirty],3)*1,IFERROR(LEFT([kw_dirty],2)*1,"n.a.")))</f>
        <v>#N/A</v>
      </c>
      <c r="T3643" s="1"/>
      <c r="U3643" s="1">
        <f>VLOOKUP(Tabelle1[[#This Row],[productid]],Tabelle2[#All],2,FALSE)</f>
        <v>16</v>
      </c>
    </row>
    <row r="3644" spans="1:21">
      <c r="A3644" t="s">
        <v>2597</v>
      </c>
      <c r="B3644">
        <v>2653</v>
      </c>
      <c r="C3644">
        <v>289859</v>
      </c>
      <c r="D3644" t="s">
        <v>6045</v>
      </c>
      <c r="E3644" t="s">
        <v>6046</v>
      </c>
      <c r="F3644">
        <v>18406</v>
      </c>
      <c r="G3644">
        <v>2286143</v>
      </c>
      <c r="H3644">
        <f t="shared" si="56"/>
        <v>0</v>
      </c>
      <c r="I3644">
        <f t="array" ref="I3644">MIN(IFERROR(FIND(IstNumbers,A3644),""))</f>
        <v>12</v>
      </c>
      <c r="J3644" s="1" t="e">
        <f>IF([first '# in title]&lt;[pos kw in title],MID([title],[pos kw in title]-6,6),#N/A)</f>
        <v>#N/A</v>
      </c>
      <c r="K3644" s="1" t="e">
        <f>IFERROR(MID(SUBSTITUTE([kw rough in title],",","."),FIND("(",[kw rough in title])+1,20),SUBSTITUTE(IFERROR(MID([kw rough in title],FIND(" ",[kw rough in title])+1,20),[kw rough in title]),",","."))</f>
        <v>#N/A</v>
      </c>
      <c r="L3644" s="1">
        <f>IFERROR(FIND("kW",[desc]),0)</f>
        <v>0</v>
      </c>
      <c r="M3644">
        <f t="array" ref="M3644">MIN(IFERROR(FIND(IstNumbers,E3644),""))</f>
        <v>33</v>
      </c>
      <c r="N3644" s="1" t="b">
        <f>IF([first '# in desc]&lt;[pos kw in desc],MID([desc],[pos kw in desc]-7,7))</f>
        <v>0</v>
      </c>
      <c r="O36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44" s="1" t="str">
        <f>TRIM(IF([first '# in desc]&lt;[pos kw in desc],MID([desc],[pos kw in desc]-6,6),FALSE))</f>
        <v>FALSCH</v>
      </c>
      <c r="Q3644" s="1" t="b">
        <f>IF(LEN([manuell])=0,IFERROR([kw fine in title]*1,IFERROR(SUMPRODUCT(COUNTIF(IsDigits,MID([kw in desc],ROW($A$1:$A$150),1)))=LEN([kw in desc]),#N/A)),[manuell])</f>
        <v>0</v>
      </c>
      <c r="R3644" s="1" t="str">
        <f>IF([pos kw in title]&gt;0,MID(J3644,#REF!,4),IF([first '# in title]&gt;0,MID([title],[first '# in title],3),IF([first '# in title]&gt;0,MID([desc],#REF!,3),VLOOKUP([productid],$G$2:$R$1386,8))))</f>
        <v>146</v>
      </c>
      <c r="S3644" s="1" t="e">
        <f>IF([kw in desc]=[kw rough in title],[kw in desc]*1,IFERROR(LEFT([kw_dirty],3)*1,IFERROR(LEFT([kw_dirty],2)*1,"n.a.")))</f>
        <v>#N/A</v>
      </c>
      <c r="T3644" s="1"/>
      <c r="U3644" s="1" t="e">
        <f>VLOOKUP(Tabelle1[[#This Row],[productid]],Tabelle2[#All],2,FALSE)</f>
        <v>#N/A</v>
      </c>
    </row>
    <row r="3645" spans="1:21">
      <c r="A3645" t="s">
        <v>2597</v>
      </c>
      <c r="B3645">
        <v>2653</v>
      </c>
      <c r="C3645">
        <v>289859</v>
      </c>
      <c r="D3645" t="s">
        <v>6047</v>
      </c>
      <c r="E3645" t="s">
        <v>6048</v>
      </c>
      <c r="F3645">
        <v>18406</v>
      </c>
      <c r="G3645">
        <v>2286143</v>
      </c>
      <c r="H3645">
        <f t="shared" si="56"/>
        <v>0</v>
      </c>
      <c r="I3645">
        <f t="array" ref="I3645">MIN(IFERROR(FIND(IstNumbers,A3645),""))</f>
        <v>12</v>
      </c>
      <c r="J3645" s="1" t="e">
        <f>IF([first '# in title]&lt;[pos kw in title],MID([title],[pos kw in title]-6,6),#N/A)</f>
        <v>#N/A</v>
      </c>
      <c r="K3645" s="1" t="e">
        <f>IFERROR(MID(SUBSTITUTE([kw rough in title],",","."),FIND("(",[kw rough in title])+1,20),SUBSTITUTE(IFERROR(MID([kw rough in title],FIND(" ",[kw rough in title])+1,20),[kw rough in title]),",","."))</f>
        <v>#N/A</v>
      </c>
      <c r="L3645" s="1">
        <f>IFERROR(FIND("kW",[desc]),0)</f>
        <v>0</v>
      </c>
      <c r="M3645">
        <f t="array" ref="M3645">MIN(IFERROR(FIND(IstNumbers,E3645),""))</f>
        <v>33</v>
      </c>
      <c r="N3645" s="1" t="b">
        <f>IF([first '# in desc]&lt;[pos kw in desc],MID([desc],[pos kw in desc]-7,7))</f>
        <v>0</v>
      </c>
      <c r="O36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45" s="1" t="str">
        <f>TRIM(IF([first '# in desc]&lt;[pos kw in desc],MID([desc],[pos kw in desc]-6,6),FALSE))</f>
        <v>FALSCH</v>
      </c>
      <c r="Q3645" s="1" t="b">
        <f>IF(LEN([manuell])=0,IFERROR([kw fine in title]*1,IFERROR(SUMPRODUCT(COUNTIF(IsDigits,MID([kw in desc],ROW($A$1:$A$150),1)))=LEN([kw in desc]),#N/A)),[manuell])</f>
        <v>0</v>
      </c>
      <c r="R3645" s="1" t="str">
        <f>IF([pos kw in title]&gt;0,MID(J3645,#REF!,4),IF([first '# in title]&gt;0,MID([title],[first '# in title],3),IF([first '# in title]&gt;0,MID([desc],#REF!,3),VLOOKUP([productid],$G$2:$R$1386,8))))</f>
        <v>146</v>
      </c>
      <c r="S3645" s="1" t="e">
        <f>IF([kw in desc]=[kw rough in title],[kw in desc]*1,IFERROR(LEFT([kw_dirty],3)*1,IFERROR(LEFT([kw_dirty],2)*1,"n.a.")))</f>
        <v>#N/A</v>
      </c>
      <c r="T3645" s="1"/>
      <c r="U3645" s="1" t="e">
        <f>VLOOKUP(Tabelle1[[#This Row],[productid]],Tabelle2[#All],2,FALSE)</f>
        <v>#N/A</v>
      </c>
    </row>
    <row r="3646" spans="1:21">
      <c r="A3646" t="s">
        <v>2597</v>
      </c>
      <c r="B3646">
        <v>2653</v>
      </c>
      <c r="C3646">
        <v>289859</v>
      </c>
      <c r="D3646" t="s">
        <v>6049</v>
      </c>
      <c r="E3646" t="s">
        <v>6050</v>
      </c>
      <c r="F3646">
        <v>18406</v>
      </c>
      <c r="G3646">
        <v>2286143</v>
      </c>
      <c r="H3646">
        <f t="shared" si="56"/>
        <v>0</v>
      </c>
      <c r="I3646">
        <f t="array" ref="I3646">MIN(IFERROR(FIND(IstNumbers,A3646),""))</f>
        <v>12</v>
      </c>
      <c r="J3646" s="1" t="e">
        <f>IF([first '# in title]&lt;[pos kw in title],MID([title],[pos kw in title]-6,6),#N/A)</f>
        <v>#N/A</v>
      </c>
      <c r="K3646" s="1" t="e">
        <f>IFERROR(MID(SUBSTITUTE([kw rough in title],",","."),FIND("(",[kw rough in title])+1,20),SUBSTITUTE(IFERROR(MID([kw rough in title],FIND(" ",[kw rough in title])+1,20),[kw rough in title]),",","."))</f>
        <v>#N/A</v>
      </c>
      <c r="L3646" s="1">
        <f>IFERROR(FIND("kW",[desc]),0)</f>
        <v>0</v>
      </c>
      <c r="M3646">
        <f t="array" ref="M3646">MIN(IFERROR(FIND(IstNumbers,E3646),""))</f>
        <v>33</v>
      </c>
      <c r="N3646" s="1" t="b">
        <f>IF([first '# in desc]&lt;[pos kw in desc],MID([desc],[pos kw in desc]-7,7))</f>
        <v>0</v>
      </c>
      <c r="O36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46" s="1" t="str">
        <f>TRIM(IF([first '# in desc]&lt;[pos kw in desc],MID([desc],[pos kw in desc]-6,6),FALSE))</f>
        <v>FALSCH</v>
      </c>
      <c r="Q3646" s="1" t="b">
        <f>IF(LEN([manuell])=0,IFERROR([kw fine in title]*1,IFERROR(SUMPRODUCT(COUNTIF(IsDigits,MID([kw in desc],ROW($A$1:$A$150),1)))=LEN([kw in desc]),#N/A)),[manuell])</f>
        <v>0</v>
      </c>
      <c r="R3646" s="1" t="str">
        <f>IF([pos kw in title]&gt;0,MID(J3646,#REF!,4),IF([first '# in title]&gt;0,MID([title],[first '# in title],3),IF([first '# in title]&gt;0,MID([desc],#REF!,3),VLOOKUP([productid],$G$2:$R$1386,8))))</f>
        <v>146</v>
      </c>
      <c r="S3646" s="1" t="e">
        <f>IF([kw in desc]=[kw rough in title],[kw in desc]*1,IFERROR(LEFT([kw_dirty],3)*1,IFERROR(LEFT([kw_dirty],2)*1,"n.a.")))</f>
        <v>#N/A</v>
      </c>
      <c r="T3646" s="1"/>
      <c r="U3646" s="1" t="e">
        <f>VLOOKUP(Tabelle1[[#This Row],[productid]],Tabelle2[#All],2,FALSE)</f>
        <v>#N/A</v>
      </c>
    </row>
    <row r="3647" spans="1:21" hidden="1">
      <c r="A3647" t="s">
        <v>2846</v>
      </c>
      <c r="B3647">
        <v>3520</v>
      </c>
      <c r="C3647">
        <v>289859</v>
      </c>
      <c r="D3647" t="s">
        <v>6051</v>
      </c>
      <c r="E3647" t="s">
        <v>5521</v>
      </c>
      <c r="F3647">
        <v>18406</v>
      </c>
      <c r="G3647">
        <v>1750863</v>
      </c>
      <c r="H3647">
        <f t="shared" si="56"/>
        <v>0</v>
      </c>
      <c r="I3647">
        <f t="array" ref="I3647">MIN(IFERROR(FIND(IstNumbers,A3647),""))</f>
        <v>28</v>
      </c>
      <c r="J3647" s="1" t="e">
        <f>IF([first '# in title]&lt;[pos kw in title],MID([title],[pos kw in title]-6,6),#N/A)</f>
        <v>#N/A</v>
      </c>
      <c r="K3647" s="1" t="e">
        <f>IFERROR(MID(SUBSTITUTE([kw rough in title],",","."),FIND("(",[kw rough in title])+1,20),SUBSTITUTE(IFERROR(MID([kw rough in title],FIND(" ",[kw rough in title])+1,20),[kw rough in title]),",","."))</f>
        <v>#N/A</v>
      </c>
      <c r="L3647" s="1">
        <f>IFERROR(FIND("kW",[desc]),0)</f>
        <v>70</v>
      </c>
      <c r="M3647">
        <f t="array" ref="M3647">MIN(IFERROR(FIND(IstNumbers,E3647),""))</f>
        <v>34</v>
      </c>
      <c r="N3647" s="1" t="str">
        <f>IF([first '# in desc]&lt;[pos kw in desc],MID([desc],[pos kw in desc]-7,7))</f>
        <v xml:space="preserve">­me 42 </v>
      </c>
      <c r="O36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47" s="1" t="str">
        <f>TRIM(IF([first '# in desc]&lt;[pos kw in desc],MID([desc],[pos kw in desc]-6,6),FALSE))</f>
        <v>me 42</v>
      </c>
      <c r="Q3647" s="1" t="b">
        <f>IF(LEN([manuell])=0,IFERROR([kw fine in title]*1,IFERROR(SUMPRODUCT(COUNTIF(IsDigits,MID([kw in desc],ROW($A$1:$A$150),1)))=LEN([kw in desc]),#N/A)),[manuell])</f>
        <v>0</v>
      </c>
      <c r="R3647" s="1" t="str">
        <f>IF([pos kw in title]&gt;0,MID(J3647,#REF!,4),IF([first '# in title]&gt;0,MID([title],[first '# in title],3),IF([first '# in title]&gt;0,MID([desc],#REF!,3),VLOOKUP([productid],$G$2:$R$1386,8))))</f>
        <v>42-</v>
      </c>
      <c r="S3647" s="1" t="e">
        <f>IF([kw in desc]=[kw rough in title],[kw in desc]*1,IFERROR(LEFT([kw_dirty],3)*1,IFERROR(LEFT([kw_dirty],2)*1,"n.a.")))</f>
        <v>#N/A</v>
      </c>
      <c r="T3647" s="1"/>
      <c r="U3647" s="1">
        <f>VLOOKUP(Tabelle1[[#This Row],[productid]],Tabelle2[#All],2,FALSE)</f>
        <v>42</v>
      </c>
    </row>
    <row r="3648" spans="1:21">
      <c r="A3648" t="s">
        <v>2597</v>
      </c>
      <c r="B3648">
        <v>2653</v>
      </c>
      <c r="C3648">
        <v>289859</v>
      </c>
      <c r="D3648" t="s">
        <v>6052</v>
      </c>
      <c r="E3648" t="s">
        <v>6053</v>
      </c>
      <c r="F3648">
        <v>18406</v>
      </c>
      <c r="G3648">
        <v>2286143</v>
      </c>
      <c r="H3648">
        <f t="shared" si="56"/>
        <v>0</v>
      </c>
      <c r="I3648">
        <f t="array" ref="I3648">MIN(IFERROR(FIND(IstNumbers,A3648),""))</f>
        <v>12</v>
      </c>
      <c r="J3648" s="1" t="e">
        <f>IF([first '# in title]&lt;[pos kw in title],MID([title],[pos kw in title]-6,6),#N/A)</f>
        <v>#N/A</v>
      </c>
      <c r="K3648" s="1" t="e">
        <f>IFERROR(MID(SUBSTITUTE([kw rough in title],",","."),FIND("(",[kw rough in title])+1,20),SUBSTITUTE(IFERROR(MID([kw rough in title],FIND(" ",[kw rough in title])+1,20),[kw rough in title]),",","."))</f>
        <v>#N/A</v>
      </c>
      <c r="L3648" s="1">
        <f>IFERROR(FIND("kW",[desc]),0)</f>
        <v>0</v>
      </c>
      <c r="M3648">
        <f t="array" ref="M3648">MIN(IFERROR(FIND(IstNumbers,E3648),""))</f>
        <v>33</v>
      </c>
      <c r="N3648" s="1" t="b">
        <f>IF([first '# in desc]&lt;[pos kw in desc],MID([desc],[pos kw in desc]-7,7))</f>
        <v>0</v>
      </c>
      <c r="O36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48" s="1" t="str">
        <f>TRIM(IF([first '# in desc]&lt;[pos kw in desc],MID([desc],[pos kw in desc]-6,6),FALSE))</f>
        <v>FALSCH</v>
      </c>
      <c r="Q3648" s="1" t="b">
        <f>IF(LEN([manuell])=0,IFERROR([kw fine in title]*1,IFERROR(SUMPRODUCT(COUNTIF(IsDigits,MID([kw in desc],ROW($A$1:$A$150),1)))=LEN([kw in desc]),#N/A)),[manuell])</f>
        <v>0</v>
      </c>
      <c r="R3648" s="1" t="str">
        <f>IF([pos kw in title]&gt;0,MID(J3648,#REF!,4),IF([first '# in title]&gt;0,MID([title],[first '# in title],3),IF([first '# in title]&gt;0,MID([desc],#REF!,3),VLOOKUP([productid],$G$2:$R$1386,8))))</f>
        <v>146</v>
      </c>
      <c r="S3648" s="1" t="e">
        <f>IF([kw in desc]=[kw rough in title],[kw in desc]*1,IFERROR(LEFT([kw_dirty],3)*1,IFERROR(LEFT([kw_dirty],2)*1,"n.a.")))</f>
        <v>#N/A</v>
      </c>
      <c r="T3648" s="1"/>
      <c r="U3648" s="1" t="e">
        <f>VLOOKUP(Tabelle1[[#This Row],[productid]],Tabelle2[#All],2,FALSE)</f>
        <v>#N/A</v>
      </c>
    </row>
    <row r="3649" spans="1:21" hidden="1">
      <c r="A3649" t="s">
        <v>2846</v>
      </c>
      <c r="B3649">
        <v>3520</v>
      </c>
      <c r="C3649">
        <v>289859</v>
      </c>
      <c r="D3649" t="s">
        <v>6054</v>
      </c>
      <c r="E3649" t="s">
        <v>6055</v>
      </c>
      <c r="F3649">
        <v>18406</v>
      </c>
      <c r="G3649">
        <v>1750863</v>
      </c>
      <c r="H3649">
        <f t="shared" si="56"/>
        <v>0</v>
      </c>
      <c r="I3649">
        <f t="array" ref="I3649">MIN(IFERROR(FIND(IstNumbers,A3649),""))</f>
        <v>28</v>
      </c>
      <c r="J3649" s="1" t="e">
        <f>IF([first '# in title]&lt;[pos kw in title],MID([title],[pos kw in title]-6,6),#N/A)</f>
        <v>#N/A</v>
      </c>
      <c r="K3649" s="1" t="e">
        <f>IFERROR(MID(SUBSTITUTE([kw rough in title],",","."),FIND("(",[kw rough in title])+1,20),SUBSTITUTE(IFERROR(MID([kw rough in title],FIND(" ",[kw rough in title])+1,20),[kw rough in title]),",","."))</f>
        <v>#N/A</v>
      </c>
      <c r="L3649" s="1">
        <f>IFERROR(FIND("kW",[desc]),0)</f>
        <v>70</v>
      </c>
      <c r="M3649">
        <f t="array" ref="M3649">MIN(IFERROR(FIND(IstNumbers,E3649),""))</f>
        <v>34</v>
      </c>
      <c r="N3649" s="1" t="str">
        <f>IF([first '# in desc]&lt;[pos kw in desc],MID([desc],[pos kw in desc]-7,7))</f>
        <v xml:space="preserve">­me 42 </v>
      </c>
      <c r="O36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49" s="1" t="str">
        <f>TRIM(IF([first '# in desc]&lt;[pos kw in desc],MID([desc],[pos kw in desc]-6,6),FALSE))</f>
        <v>me 42</v>
      </c>
      <c r="Q3649" s="1" t="b">
        <f>IF(LEN([manuell])=0,IFERROR([kw fine in title]*1,IFERROR(SUMPRODUCT(COUNTIF(IsDigits,MID([kw in desc],ROW($A$1:$A$150),1)))=LEN([kw in desc]),#N/A)),[manuell])</f>
        <v>0</v>
      </c>
      <c r="R3649" s="1" t="str">
        <f>IF([pos kw in title]&gt;0,MID(J3649,#REF!,4),IF([first '# in title]&gt;0,MID([title],[first '# in title],3),IF([first '# in title]&gt;0,MID([desc],#REF!,3),VLOOKUP([productid],$G$2:$R$1386,8))))</f>
        <v>42-</v>
      </c>
      <c r="S3649" s="1" t="e">
        <f>IF([kw in desc]=[kw rough in title],[kw in desc]*1,IFERROR(LEFT([kw_dirty],3)*1,IFERROR(LEFT([kw_dirty],2)*1,"n.a.")))</f>
        <v>#N/A</v>
      </c>
      <c r="T3649" s="1"/>
      <c r="U3649" s="1">
        <f>VLOOKUP(Tabelle1[[#This Row],[productid]],Tabelle2[#All],2,FALSE)</f>
        <v>42</v>
      </c>
    </row>
    <row r="3650" spans="1:21" hidden="1">
      <c r="A3650" t="s">
        <v>1988</v>
      </c>
      <c r="B3650">
        <v>3580</v>
      </c>
      <c r="C3650">
        <v>289859</v>
      </c>
      <c r="D3650" t="s">
        <v>6056</v>
      </c>
      <c r="E3650" t="s">
        <v>6057</v>
      </c>
      <c r="F3650">
        <v>18406</v>
      </c>
      <c r="G3650">
        <v>3497887</v>
      </c>
      <c r="H3650">
        <f t="shared" si="56"/>
        <v>0</v>
      </c>
      <c r="I3650">
        <f t="array" ref="I3650">MIN(IFERROR(FIND(IstNumbers,A3650),""))</f>
        <v>13</v>
      </c>
      <c r="J3650" s="1" t="e">
        <f>IF([first '# in title]&lt;[pos kw in title],MID([title],[pos kw in title]-6,6),#N/A)</f>
        <v>#N/A</v>
      </c>
      <c r="K3650" s="1" t="e">
        <f>IFERROR(MID(SUBSTITUTE([kw rough in title],",","."),FIND("(",[kw rough in title])+1,20),SUBSTITUTE(IFERROR(MID([kw rough in title],FIND(" ",[kw rough in title])+1,20),[kw rough in title]),",","."))</f>
        <v>#N/A</v>
      </c>
      <c r="L3650" s="1">
        <f>IFERROR(FIND("kW",[desc]),0)</f>
        <v>70</v>
      </c>
      <c r="M3650">
        <f t="array" ref="M3650">MIN(IFERROR(FIND(IstNumbers,E3650),""))</f>
        <v>34</v>
      </c>
      <c r="N3650" s="1" t="str">
        <f>IF([first '# in desc]&lt;[pos kw in desc],MID([desc],[pos kw in desc]-7,7))</f>
        <v xml:space="preserve">­me 42 </v>
      </c>
      <c r="O36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0" s="1" t="str">
        <f>TRIM(IF([first '# in desc]&lt;[pos kw in desc],MID([desc],[pos kw in desc]-6,6),FALSE))</f>
        <v>me 42</v>
      </c>
      <c r="Q3650" s="1" t="b">
        <f>IF(LEN([manuell])=0,IFERROR([kw fine in title]*1,IFERROR(SUMPRODUCT(COUNTIF(IsDigits,MID([kw in desc],ROW($A$1:$A$150),1)))=LEN([kw in desc]),#N/A)),[manuell])</f>
        <v>0</v>
      </c>
      <c r="R3650" s="1" t="str">
        <f>IF([pos kw in title]&gt;0,MID(J3650,#REF!,4),IF([first '# in title]&gt;0,MID([title],[first '# in title],3),IF([first '# in title]&gt;0,MID([desc],#REF!,3),VLOOKUP([productid],$G$2:$R$1386,8))))</f>
        <v xml:space="preserve">42 </v>
      </c>
      <c r="S3650" s="1" t="e">
        <f>IF([kw in desc]=[kw rough in title],[kw in desc]*1,IFERROR(LEFT([kw_dirty],3)*1,IFERROR(LEFT([kw_dirty],2)*1,"n.a.")))</f>
        <v>#N/A</v>
      </c>
      <c r="T3650" s="1"/>
      <c r="U3650" s="1">
        <f>VLOOKUP(Tabelle1[[#This Row],[productid]],Tabelle2[#All],2,FALSE)</f>
        <v>42</v>
      </c>
    </row>
    <row r="3651" spans="1:21">
      <c r="A3651" t="s">
        <v>2597</v>
      </c>
      <c r="B3651">
        <v>2653</v>
      </c>
      <c r="C3651">
        <v>289859</v>
      </c>
      <c r="D3651" t="s">
        <v>6058</v>
      </c>
      <c r="E3651" t="s">
        <v>6059</v>
      </c>
      <c r="F3651">
        <v>18406</v>
      </c>
      <c r="G3651">
        <v>2286143</v>
      </c>
      <c r="H3651">
        <f t="shared" si="56"/>
        <v>0</v>
      </c>
      <c r="I3651">
        <f t="array" ref="I3651">MIN(IFERROR(FIND(IstNumbers,A3651),""))</f>
        <v>12</v>
      </c>
      <c r="J3651" s="1" t="e">
        <f>IF([first '# in title]&lt;[pos kw in title],MID([title],[pos kw in title]-6,6),#N/A)</f>
        <v>#N/A</v>
      </c>
      <c r="K3651" s="1" t="e">
        <f>IFERROR(MID(SUBSTITUTE([kw rough in title],",","."),FIND("(",[kw rough in title])+1,20),SUBSTITUTE(IFERROR(MID([kw rough in title],FIND(" ",[kw rough in title])+1,20),[kw rough in title]),",","."))</f>
        <v>#N/A</v>
      </c>
      <c r="L3651" s="1">
        <f>IFERROR(FIND("kW",[desc]),0)</f>
        <v>0</v>
      </c>
      <c r="M3651">
        <f t="array" ref="M3651">MIN(IFERROR(FIND(IstNumbers,E3651),""))</f>
        <v>33</v>
      </c>
      <c r="N3651" s="1" t="b">
        <f>IF([first '# in desc]&lt;[pos kw in desc],MID([desc],[pos kw in desc]-7,7))</f>
        <v>0</v>
      </c>
      <c r="O36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51" s="1" t="str">
        <f>TRIM(IF([first '# in desc]&lt;[pos kw in desc],MID([desc],[pos kw in desc]-6,6),FALSE))</f>
        <v>FALSCH</v>
      </c>
      <c r="Q3651" s="1" t="b">
        <f>IF(LEN([manuell])=0,IFERROR([kw fine in title]*1,IFERROR(SUMPRODUCT(COUNTIF(IsDigits,MID([kw in desc],ROW($A$1:$A$150),1)))=LEN([kw in desc]),#N/A)),[manuell])</f>
        <v>0</v>
      </c>
      <c r="R3651" s="1" t="str">
        <f>IF([pos kw in title]&gt;0,MID(J3651,#REF!,4),IF([first '# in title]&gt;0,MID([title],[first '# in title],3),IF([first '# in title]&gt;0,MID([desc],#REF!,3),VLOOKUP([productid],$G$2:$R$1386,8))))</f>
        <v>146</v>
      </c>
      <c r="S3651" s="1" t="e">
        <f>IF([kw in desc]=[kw rough in title],[kw in desc]*1,IFERROR(LEFT([kw_dirty],3)*1,IFERROR(LEFT([kw_dirty],2)*1,"n.a.")))</f>
        <v>#N/A</v>
      </c>
      <c r="T3651" s="1"/>
      <c r="U3651" s="1" t="e">
        <f>VLOOKUP(Tabelle1[[#This Row],[productid]],Tabelle2[#All],2,FALSE)</f>
        <v>#N/A</v>
      </c>
    </row>
    <row r="3652" spans="1:21" hidden="1">
      <c r="A3652" t="s">
        <v>2846</v>
      </c>
      <c r="B3652">
        <v>3525</v>
      </c>
      <c r="C3652">
        <v>289859</v>
      </c>
      <c r="D3652" t="s">
        <v>6060</v>
      </c>
      <c r="E3652" t="s">
        <v>6061</v>
      </c>
      <c r="F3652">
        <v>18406</v>
      </c>
      <c r="G3652">
        <v>1750863</v>
      </c>
      <c r="H3652">
        <f t="shared" ref="H3652:H3715" si="57">IFERROR(FIND("kW",A3652),0)</f>
        <v>0</v>
      </c>
      <c r="I3652">
        <f t="array" ref="I3652">MIN(IFERROR(FIND(IstNumbers,A3652),""))</f>
        <v>28</v>
      </c>
      <c r="J3652" s="1" t="e">
        <f>IF([first '# in title]&lt;[pos kw in title],MID([title],[pos kw in title]-6,6),#N/A)</f>
        <v>#N/A</v>
      </c>
      <c r="K3652" s="1" t="e">
        <f>IFERROR(MID(SUBSTITUTE([kw rough in title],",","."),FIND("(",[kw rough in title])+1,20),SUBSTITUTE(IFERROR(MID([kw rough in title],FIND(" ",[kw rough in title])+1,20),[kw rough in title]),",","."))</f>
        <v>#N/A</v>
      </c>
      <c r="L3652" s="1">
        <f>IFERROR(FIND("kW",[desc]),0)</f>
        <v>70</v>
      </c>
      <c r="M3652">
        <f t="array" ref="M3652">MIN(IFERROR(FIND(IstNumbers,E3652),""))</f>
        <v>34</v>
      </c>
      <c r="N3652" s="1" t="str">
        <f>IF([first '# in desc]&lt;[pos kw in desc],MID([desc],[pos kw in desc]-7,7))</f>
        <v xml:space="preserve">­me 42 </v>
      </c>
      <c r="O36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2" s="1" t="str">
        <f>TRIM(IF([first '# in desc]&lt;[pos kw in desc],MID([desc],[pos kw in desc]-6,6),FALSE))</f>
        <v>me 42</v>
      </c>
      <c r="Q3652" s="1" t="b">
        <f>IF(LEN([manuell])=0,IFERROR([kw fine in title]*1,IFERROR(SUMPRODUCT(COUNTIF(IsDigits,MID([kw in desc],ROW($A$1:$A$150),1)))=LEN([kw in desc]),#N/A)),[manuell])</f>
        <v>0</v>
      </c>
      <c r="R3652" s="1" t="str">
        <f>IF([pos kw in title]&gt;0,MID(J3652,#REF!,4),IF([first '# in title]&gt;0,MID([title],[first '# in title],3),IF([first '# in title]&gt;0,MID([desc],#REF!,3),VLOOKUP([productid],$G$2:$R$1386,8))))</f>
        <v>42-</v>
      </c>
      <c r="S3652" s="1" t="e">
        <f>IF([kw in desc]=[kw rough in title],[kw in desc]*1,IFERROR(LEFT([kw_dirty],3)*1,IFERROR(LEFT([kw_dirty],2)*1,"n.a.")))</f>
        <v>#N/A</v>
      </c>
      <c r="T3652" s="1"/>
      <c r="U3652" s="1">
        <f>VLOOKUP(Tabelle1[[#This Row],[productid]],Tabelle2[#All],2,FALSE)</f>
        <v>42</v>
      </c>
    </row>
    <row r="3653" spans="1:21" hidden="1">
      <c r="A3653" t="s">
        <v>1988</v>
      </c>
      <c r="B3653">
        <v>3580</v>
      </c>
      <c r="C3653">
        <v>289859</v>
      </c>
      <c r="D3653" t="s">
        <v>6062</v>
      </c>
      <c r="E3653" t="s">
        <v>6063</v>
      </c>
      <c r="F3653">
        <v>18406</v>
      </c>
      <c r="G3653">
        <v>3497887</v>
      </c>
      <c r="H3653">
        <f t="shared" si="57"/>
        <v>0</v>
      </c>
      <c r="I3653">
        <f t="array" ref="I3653">MIN(IFERROR(FIND(IstNumbers,A3653),""))</f>
        <v>13</v>
      </c>
      <c r="J3653" s="1" t="e">
        <f>IF([first '# in title]&lt;[pos kw in title],MID([title],[pos kw in title]-6,6),#N/A)</f>
        <v>#N/A</v>
      </c>
      <c r="K3653" s="1" t="e">
        <f>IFERROR(MID(SUBSTITUTE([kw rough in title],",","."),FIND("(",[kw rough in title])+1,20),SUBSTITUTE(IFERROR(MID([kw rough in title],FIND(" ",[kw rough in title])+1,20),[kw rough in title]),",","."))</f>
        <v>#N/A</v>
      </c>
      <c r="L3653" s="1">
        <f>IFERROR(FIND("kW",[desc]),0)</f>
        <v>70</v>
      </c>
      <c r="M3653">
        <f t="array" ref="M3653">MIN(IFERROR(FIND(IstNumbers,E3653),""))</f>
        <v>34</v>
      </c>
      <c r="N3653" s="1" t="str">
        <f>IF([first '# in desc]&lt;[pos kw in desc],MID([desc],[pos kw in desc]-7,7))</f>
        <v xml:space="preserve">­me 42 </v>
      </c>
      <c r="O36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3" s="1" t="str">
        <f>TRIM(IF([first '# in desc]&lt;[pos kw in desc],MID([desc],[pos kw in desc]-6,6),FALSE))</f>
        <v>me 42</v>
      </c>
      <c r="Q3653" s="1" t="b">
        <f>IF(LEN([manuell])=0,IFERROR([kw fine in title]*1,IFERROR(SUMPRODUCT(COUNTIF(IsDigits,MID([kw in desc],ROW($A$1:$A$150),1)))=LEN([kw in desc]),#N/A)),[manuell])</f>
        <v>0</v>
      </c>
      <c r="R3653" s="1" t="str">
        <f>IF([pos kw in title]&gt;0,MID(J3653,#REF!,4),IF([first '# in title]&gt;0,MID([title],[first '# in title],3),IF([first '# in title]&gt;0,MID([desc],#REF!,3),VLOOKUP([productid],$G$2:$R$1386,8))))</f>
        <v xml:space="preserve">42 </v>
      </c>
      <c r="S3653" s="1" t="e">
        <f>IF([kw in desc]=[kw rough in title],[kw in desc]*1,IFERROR(LEFT([kw_dirty],3)*1,IFERROR(LEFT([kw_dirty],2)*1,"n.a.")))</f>
        <v>#N/A</v>
      </c>
      <c r="T3653" s="1"/>
      <c r="U3653" s="1">
        <f>VLOOKUP(Tabelle1[[#This Row],[productid]],Tabelle2[#All],2,FALSE)</f>
        <v>42</v>
      </c>
    </row>
    <row r="3654" spans="1:21" hidden="1">
      <c r="A3654" t="s">
        <v>2846</v>
      </c>
      <c r="B3654">
        <v>3525</v>
      </c>
      <c r="C3654">
        <v>289859</v>
      </c>
      <c r="D3654" t="s">
        <v>6064</v>
      </c>
      <c r="E3654" t="s">
        <v>5529</v>
      </c>
      <c r="F3654">
        <v>18406</v>
      </c>
      <c r="G3654">
        <v>1750863</v>
      </c>
      <c r="H3654">
        <f t="shared" si="57"/>
        <v>0</v>
      </c>
      <c r="I3654">
        <f t="array" ref="I3654">MIN(IFERROR(FIND(IstNumbers,A3654),""))</f>
        <v>28</v>
      </c>
      <c r="J3654" s="1" t="e">
        <f>IF([first '# in title]&lt;[pos kw in title],MID([title],[pos kw in title]-6,6),#N/A)</f>
        <v>#N/A</v>
      </c>
      <c r="K3654" s="1" t="e">
        <f>IFERROR(MID(SUBSTITUTE([kw rough in title],",","."),FIND("(",[kw rough in title])+1,20),SUBSTITUTE(IFERROR(MID([kw rough in title],FIND(" ",[kw rough in title])+1,20),[kw rough in title]),",","."))</f>
        <v>#N/A</v>
      </c>
      <c r="L3654" s="1">
        <f>IFERROR(FIND("kW",[desc]),0)</f>
        <v>70</v>
      </c>
      <c r="M3654">
        <f t="array" ref="M3654">MIN(IFERROR(FIND(IstNumbers,E3654),""))</f>
        <v>34</v>
      </c>
      <c r="N3654" s="1" t="str">
        <f>IF([first '# in desc]&lt;[pos kw in desc],MID([desc],[pos kw in desc]-7,7))</f>
        <v xml:space="preserve">­me 42 </v>
      </c>
      <c r="O36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4" s="1" t="str">
        <f>TRIM(IF([first '# in desc]&lt;[pos kw in desc],MID([desc],[pos kw in desc]-6,6),FALSE))</f>
        <v>me 42</v>
      </c>
      <c r="Q3654" s="1" t="b">
        <f>IF(LEN([manuell])=0,IFERROR([kw fine in title]*1,IFERROR(SUMPRODUCT(COUNTIF(IsDigits,MID([kw in desc],ROW($A$1:$A$150),1)))=LEN([kw in desc]),#N/A)),[manuell])</f>
        <v>0</v>
      </c>
      <c r="R3654" s="1" t="str">
        <f>IF([pos kw in title]&gt;0,MID(J3654,#REF!,4),IF([first '# in title]&gt;0,MID([title],[first '# in title],3),IF([first '# in title]&gt;0,MID([desc],#REF!,3),VLOOKUP([productid],$G$2:$R$1386,8))))</f>
        <v>42-</v>
      </c>
      <c r="S3654" s="1" t="e">
        <f>IF([kw in desc]=[kw rough in title],[kw in desc]*1,IFERROR(LEFT([kw_dirty],3)*1,IFERROR(LEFT([kw_dirty],2)*1,"n.a.")))</f>
        <v>#N/A</v>
      </c>
      <c r="T3654" s="1"/>
      <c r="U3654" s="1">
        <f>VLOOKUP(Tabelle1[[#This Row],[productid]],Tabelle2[#All],2,FALSE)</f>
        <v>42</v>
      </c>
    </row>
    <row r="3655" spans="1:21" hidden="1">
      <c r="A3655" t="s">
        <v>1988</v>
      </c>
      <c r="B3655">
        <v>3580</v>
      </c>
      <c r="C3655">
        <v>289859</v>
      </c>
      <c r="D3655" t="s">
        <v>6065</v>
      </c>
      <c r="E3655" t="s">
        <v>6066</v>
      </c>
      <c r="F3655">
        <v>18406</v>
      </c>
      <c r="G3655">
        <v>3497887</v>
      </c>
      <c r="H3655">
        <f t="shared" si="57"/>
        <v>0</v>
      </c>
      <c r="I3655">
        <f t="array" ref="I3655">MIN(IFERROR(FIND(IstNumbers,A3655),""))</f>
        <v>13</v>
      </c>
      <c r="J3655" s="1" t="e">
        <f>IF([first '# in title]&lt;[pos kw in title],MID([title],[pos kw in title]-6,6),#N/A)</f>
        <v>#N/A</v>
      </c>
      <c r="K3655" s="1" t="e">
        <f>IFERROR(MID(SUBSTITUTE([kw rough in title],",","."),FIND("(",[kw rough in title])+1,20),SUBSTITUTE(IFERROR(MID([kw rough in title],FIND(" ",[kw rough in title])+1,20),[kw rough in title]),",","."))</f>
        <v>#N/A</v>
      </c>
      <c r="L3655" s="1">
        <f>IFERROR(FIND("kW",[desc]),0)</f>
        <v>70</v>
      </c>
      <c r="M3655">
        <f t="array" ref="M3655">MIN(IFERROR(FIND(IstNumbers,E3655),""))</f>
        <v>34</v>
      </c>
      <c r="N3655" s="1" t="str">
        <f>IF([first '# in desc]&lt;[pos kw in desc],MID([desc],[pos kw in desc]-7,7))</f>
        <v xml:space="preserve">­me 42 </v>
      </c>
      <c r="O36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5" s="1" t="str">
        <f>TRIM(IF([first '# in desc]&lt;[pos kw in desc],MID([desc],[pos kw in desc]-6,6),FALSE))</f>
        <v>me 42</v>
      </c>
      <c r="Q3655" s="1" t="b">
        <f>IF(LEN([manuell])=0,IFERROR([kw fine in title]*1,IFERROR(SUMPRODUCT(COUNTIF(IsDigits,MID([kw in desc],ROW($A$1:$A$150),1)))=LEN([kw in desc]),#N/A)),[manuell])</f>
        <v>0</v>
      </c>
      <c r="R3655" s="1" t="str">
        <f>IF([pos kw in title]&gt;0,MID(J3655,#REF!,4),IF([first '# in title]&gt;0,MID([title],[first '# in title],3),IF([first '# in title]&gt;0,MID([desc],#REF!,3),VLOOKUP([productid],$G$2:$R$1386,8))))</f>
        <v xml:space="preserve">42 </v>
      </c>
      <c r="S3655" s="1" t="e">
        <f>IF([kw in desc]=[kw rough in title],[kw in desc]*1,IFERROR(LEFT([kw_dirty],3)*1,IFERROR(LEFT([kw_dirty],2)*1,"n.a.")))</f>
        <v>#N/A</v>
      </c>
      <c r="T3655" s="1"/>
      <c r="U3655" s="1">
        <f>VLOOKUP(Tabelle1[[#This Row],[productid]],Tabelle2[#All],2,FALSE)</f>
        <v>42</v>
      </c>
    </row>
    <row r="3656" spans="1:21" hidden="1">
      <c r="A3656" t="s">
        <v>2846</v>
      </c>
      <c r="B3656">
        <v>3525</v>
      </c>
      <c r="C3656">
        <v>289859</v>
      </c>
      <c r="D3656" t="s">
        <v>6067</v>
      </c>
      <c r="E3656" t="s">
        <v>5591</v>
      </c>
      <c r="F3656">
        <v>18406</v>
      </c>
      <c r="G3656">
        <v>1750863</v>
      </c>
      <c r="H3656">
        <f t="shared" si="57"/>
        <v>0</v>
      </c>
      <c r="I3656">
        <f t="array" ref="I3656">MIN(IFERROR(FIND(IstNumbers,A3656),""))</f>
        <v>28</v>
      </c>
      <c r="J3656" s="1" t="e">
        <f>IF([first '# in title]&lt;[pos kw in title],MID([title],[pos kw in title]-6,6),#N/A)</f>
        <v>#N/A</v>
      </c>
      <c r="K3656" s="1" t="e">
        <f>IFERROR(MID(SUBSTITUTE([kw rough in title],",","."),FIND("(",[kw rough in title])+1,20),SUBSTITUTE(IFERROR(MID([kw rough in title],FIND(" ",[kw rough in title])+1,20),[kw rough in title]),",","."))</f>
        <v>#N/A</v>
      </c>
      <c r="L3656" s="1">
        <f>IFERROR(FIND("kW",[desc]),0)</f>
        <v>70</v>
      </c>
      <c r="M3656">
        <f t="array" ref="M3656">MIN(IFERROR(FIND(IstNumbers,E3656),""))</f>
        <v>34</v>
      </c>
      <c r="N3656" s="1" t="str">
        <f>IF([first '# in desc]&lt;[pos kw in desc],MID([desc],[pos kw in desc]-7,7))</f>
        <v xml:space="preserve">­me 42 </v>
      </c>
      <c r="O36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6" s="1" t="str">
        <f>TRIM(IF([first '# in desc]&lt;[pos kw in desc],MID([desc],[pos kw in desc]-6,6),FALSE))</f>
        <v>me 42</v>
      </c>
      <c r="Q3656" s="1" t="b">
        <f>IF(LEN([manuell])=0,IFERROR([kw fine in title]*1,IFERROR(SUMPRODUCT(COUNTIF(IsDigits,MID([kw in desc],ROW($A$1:$A$150),1)))=LEN([kw in desc]),#N/A)),[manuell])</f>
        <v>0</v>
      </c>
      <c r="R3656" s="1" t="str">
        <f>IF([pos kw in title]&gt;0,MID(J3656,#REF!,4),IF([first '# in title]&gt;0,MID([title],[first '# in title],3),IF([first '# in title]&gt;0,MID([desc],#REF!,3),VLOOKUP([productid],$G$2:$R$1386,8))))</f>
        <v>42-</v>
      </c>
      <c r="S3656" s="1" t="e">
        <f>IF([kw in desc]=[kw rough in title],[kw in desc]*1,IFERROR(LEFT([kw_dirty],3)*1,IFERROR(LEFT([kw_dirty],2)*1,"n.a.")))</f>
        <v>#N/A</v>
      </c>
      <c r="T3656" s="1"/>
      <c r="U3656" s="1">
        <f>VLOOKUP(Tabelle1[[#This Row],[productid]],Tabelle2[#All],2,FALSE)</f>
        <v>42</v>
      </c>
    </row>
    <row r="3657" spans="1:21" hidden="1">
      <c r="A3657" t="s">
        <v>1988</v>
      </c>
      <c r="B3657">
        <v>3580</v>
      </c>
      <c r="C3657">
        <v>289859</v>
      </c>
      <c r="D3657" t="s">
        <v>6068</v>
      </c>
      <c r="E3657" t="s">
        <v>6069</v>
      </c>
      <c r="F3657">
        <v>18406</v>
      </c>
      <c r="G3657">
        <v>3497887</v>
      </c>
      <c r="H3657">
        <f t="shared" si="57"/>
        <v>0</v>
      </c>
      <c r="I3657">
        <f t="array" ref="I3657">MIN(IFERROR(FIND(IstNumbers,A3657),""))</f>
        <v>13</v>
      </c>
      <c r="J3657" s="1" t="e">
        <f>IF([first '# in title]&lt;[pos kw in title],MID([title],[pos kw in title]-6,6),#N/A)</f>
        <v>#N/A</v>
      </c>
      <c r="K3657" s="1" t="e">
        <f>IFERROR(MID(SUBSTITUTE([kw rough in title],",","."),FIND("(",[kw rough in title])+1,20),SUBSTITUTE(IFERROR(MID([kw rough in title],FIND(" ",[kw rough in title])+1,20),[kw rough in title]),",","."))</f>
        <v>#N/A</v>
      </c>
      <c r="L3657" s="1">
        <f>IFERROR(FIND("kW",[desc]),0)</f>
        <v>70</v>
      </c>
      <c r="M3657">
        <f t="array" ref="M3657">MIN(IFERROR(FIND(IstNumbers,E3657),""))</f>
        <v>34</v>
      </c>
      <c r="N3657" s="1" t="str">
        <f>IF([first '# in desc]&lt;[pos kw in desc],MID([desc],[pos kw in desc]-7,7))</f>
        <v xml:space="preserve">­me 42 </v>
      </c>
      <c r="O36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7" s="1" t="str">
        <f>TRIM(IF([first '# in desc]&lt;[pos kw in desc],MID([desc],[pos kw in desc]-6,6),FALSE))</f>
        <v>me 42</v>
      </c>
      <c r="Q3657" s="1" t="b">
        <f>IF(LEN([manuell])=0,IFERROR([kw fine in title]*1,IFERROR(SUMPRODUCT(COUNTIF(IsDigits,MID([kw in desc],ROW($A$1:$A$150),1)))=LEN([kw in desc]),#N/A)),[manuell])</f>
        <v>0</v>
      </c>
      <c r="R3657" s="1" t="str">
        <f>IF([pos kw in title]&gt;0,MID(J3657,#REF!,4),IF([first '# in title]&gt;0,MID([title],[first '# in title],3),IF([first '# in title]&gt;0,MID([desc],#REF!,3),VLOOKUP([productid],$G$2:$R$1386,8))))</f>
        <v xml:space="preserve">42 </v>
      </c>
      <c r="S3657" s="1" t="e">
        <f>IF([kw in desc]=[kw rough in title],[kw in desc]*1,IFERROR(LEFT([kw_dirty],3)*1,IFERROR(LEFT([kw_dirty],2)*1,"n.a.")))</f>
        <v>#N/A</v>
      </c>
      <c r="T3657" s="1"/>
      <c r="U3657" s="1">
        <f>VLOOKUP(Tabelle1[[#This Row],[productid]],Tabelle2[#All],2,FALSE)</f>
        <v>42</v>
      </c>
    </row>
    <row r="3658" spans="1:21" hidden="1">
      <c r="A3658" t="s">
        <v>2846</v>
      </c>
      <c r="B3658">
        <v>3525</v>
      </c>
      <c r="C3658">
        <v>289859</v>
      </c>
      <c r="D3658" t="s">
        <v>6070</v>
      </c>
      <c r="E3658" t="s">
        <v>5597</v>
      </c>
      <c r="F3658">
        <v>18406</v>
      </c>
      <c r="G3658">
        <v>1750863</v>
      </c>
      <c r="H3658">
        <f t="shared" si="57"/>
        <v>0</v>
      </c>
      <c r="I3658">
        <f t="array" ref="I3658">MIN(IFERROR(FIND(IstNumbers,A3658),""))</f>
        <v>28</v>
      </c>
      <c r="J3658" s="1" t="e">
        <f>IF([first '# in title]&lt;[pos kw in title],MID([title],[pos kw in title]-6,6),#N/A)</f>
        <v>#N/A</v>
      </c>
      <c r="K3658" s="1" t="e">
        <f>IFERROR(MID(SUBSTITUTE([kw rough in title],",","."),FIND("(",[kw rough in title])+1,20),SUBSTITUTE(IFERROR(MID([kw rough in title],FIND(" ",[kw rough in title])+1,20),[kw rough in title]),",","."))</f>
        <v>#N/A</v>
      </c>
      <c r="L3658" s="1">
        <f>IFERROR(FIND("kW",[desc]),0)</f>
        <v>70</v>
      </c>
      <c r="M3658">
        <f t="array" ref="M3658">MIN(IFERROR(FIND(IstNumbers,E3658),""))</f>
        <v>34</v>
      </c>
      <c r="N3658" s="1" t="str">
        <f>IF([first '# in desc]&lt;[pos kw in desc],MID([desc],[pos kw in desc]-7,7))</f>
        <v xml:space="preserve">­me 42 </v>
      </c>
      <c r="O36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8" s="1" t="str">
        <f>TRIM(IF([first '# in desc]&lt;[pos kw in desc],MID([desc],[pos kw in desc]-6,6),FALSE))</f>
        <v>me 42</v>
      </c>
      <c r="Q3658" s="1" t="b">
        <f>IF(LEN([manuell])=0,IFERROR([kw fine in title]*1,IFERROR(SUMPRODUCT(COUNTIF(IsDigits,MID([kw in desc],ROW($A$1:$A$150),1)))=LEN([kw in desc]),#N/A)),[manuell])</f>
        <v>0</v>
      </c>
      <c r="R3658" s="1" t="str">
        <f>IF([pos kw in title]&gt;0,MID(J3658,#REF!,4),IF([first '# in title]&gt;0,MID([title],[first '# in title],3),IF([first '# in title]&gt;0,MID([desc],#REF!,3),VLOOKUP([productid],$G$2:$R$1386,8))))</f>
        <v>42-</v>
      </c>
      <c r="S3658" s="1" t="e">
        <f>IF([kw in desc]=[kw rough in title],[kw in desc]*1,IFERROR(LEFT([kw_dirty],3)*1,IFERROR(LEFT([kw_dirty],2)*1,"n.a.")))</f>
        <v>#N/A</v>
      </c>
      <c r="T3658" s="1"/>
      <c r="U3658" s="1">
        <f>VLOOKUP(Tabelle1[[#This Row],[productid]],Tabelle2[#All],2,FALSE)</f>
        <v>42</v>
      </c>
    </row>
    <row r="3659" spans="1:21" hidden="1">
      <c r="A3659" t="s">
        <v>1988</v>
      </c>
      <c r="B3659">
        <v>3580</v>
      </c>
      <c r="C3659">
        <v>289859</v>
      </c>
      <c r="D3659" t="s">
        <v>6071</v>
      </c>
      <c r="E3659" t="s">
        <v>5525</v>
      </c>
      <c r="F3659">
        <v>18406</v>
      </c>
      <c r="G3659">
        <v>3497887</v>
      </c>
      <c r="H3659">
        <f t="shared" si="57"/>
        <v>0</v>
      </c>
      <c r="I3659">
        <f t="array" ref="I3659">MIN(IFERROR(FIND(IstNumbers,A3659),""))</f>
        <v>13</v>
      </c>
      <c r="J3659" s="1" t="e">
        <f>IF([first '# in title]&lt;[pos kw in title],MID([title],[pos kw in title]-6,6),#N/A)</f>
        <v>#N/A</v>
      </c>
      <c r="K3659" s="1" t="e">
        <f>IFERROR(MID(SUBSTITUTE([kw rough in title],",","."),FIND("(",[kw rough in title])+1,20),SUBSTITUTE(IFERROR(MID([kw rough in title],FIND(" ",[kw rough in title])+1,20),[kw rough in title]),",","."))</f>
        <v>#N/A</v>
      </c>
      <c r="L3659" s="1">
        <f>IFERROR(FIND("kW",[desc]),0)</f>
        <v>70</v>
      </c>
      <c r="M3659">
        <f t="array" ref="M3659">MIN(IFERROR(FIND(IstNumbers,E3659),""))</f>
        <v>34</v>
      </c>
      <c r="N3659" s="1" t="str">
        <f>IF([first '# in desc]&lt;[pos kw in desc],MID([desc],[pos kw in desc]-7,7))</f>
        <v xml:space="preserve">­me 42 </v>
      </c>
      <c r="O36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59" s="1" t="str">
        <f>TRIM(IF([first '# in desc]&lt;[pos kw in desc],MID([desc],[pos kw in desc]-6,6),FALSE))</f>
        <v>me 42</v>
      </c>
      <c r="Q3659" s="1" t="b">
        <f>IF(LEN([manuell])=0,IFERROR([kw fine in title]*1,IFERROR(SUMPRODUCT(COUNTIF(IsDigits,MID([kw in desc],ROW($A$1:$A$150),1)))=LEN([kw in desc]),#N/A)),[manuell])</f>
        <v>0</v>
      </c>
      <c r="R3659" s="1" t="str">
        <f>IF([pos kw in title]&gt;0,MID(J3659,#REF!,4),IF([first '# in title]&gt;0,MID([title],[first '# in title],3),IF([first '# in title]&gt;0,MID([desc],#REF!,3),VLOOKUP([productid],$G$2:$R$1386,8))))</f>
        <v xml:space="preserve">42 </v>
      </c>
      <c r="S3659" s="1" t="e">
        <f>IF([kw in desc]=[kw rough in title],[kw in desc]*1,IFERROR(LEFT([kw_dirty],3)*1,IFERROR(LEFT([kw_dirty],2)*1,"n.a.")))</f>
        <v>#N/A</v>
      </c>
      <c r="T3659" s="1"/>
      <c r="U3659" s="1">
        <f>VLOOKUP(Tabelle1[[#This Row],[productid]],Tabelle2[#All],2,FALSE)</f>
        <v>42</v>
      </c>
    </row>
    <row r="3660" spans="1:21">
      <c r="A3660" t="s">
        <v>4405</v>
      </c>
      <c r="B3660">
        <v>1852</v>
      </c>
      <c r="C3660">
        <v>223861</v>
      </c>
      <c r="D3660" t="s">
        <v>6072</v>
      </c>
      <c r="E3660" t="s">
        <v>4931</v>
      </c>
      <c r="F3660">
        <v>18406</v>
      </c>
      <c r="G3660">
        <v>3725833</v>
      </c>
      <c r="H3660">
        <f t="shared" si="57"/>
        <v>0</v>
      </c>
      <c r="I3660">
        <f t="array" ref="I3660">MIN(IFERROR(FIND(IstNumbers,A3660),""))</f>
        <v>14</v>
      </c>
      <c r="J3660" s="1" t="e">
        <f>IF([first '# in title]&lt;[pos kw in title],MID([title],[pos kw in title]-6,6),#N/A)</f>
        <v>#N/A</v>
      </c>
      <c r="K3660" s="1" t="e">
        <f>IFERROR(MID(SUBSTITUTE([kw rough in title],",","."),FIND("(",[kw rough in title])+1,20),SUBSTITUTE(IFERROR(MID([kw rough in title],FIND(" ",[kw rough in title])+1,20),[kw rough in title]),",","."))</f>
        <v>#N/A</v>
      </c>
      <c r="L3660" s="1">
        <f>IFERROR(FIND("kW",[desc]),0)</f>
        <v>0</v>
      </c>
      <c r="M3660">
        <f t="array" ref="M3660">MIN(IFERROR(FIND(IstNumbers,E3660),""))</f>
        <v>25</v>
      </c>
      <c r="N3660" s="1" t="b">
        <f>IF([first '# in desc]&lt;[pos kw in desc],MID([desc],[pos kw in desc]-7,7))</f>
        <v>0</v>
      </c>
      <c r="O36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60" s="1" t="str">
        <f>TRIM(IF([first '# in desc]&lt;[pos kw in desc],MID([desc],[pos kw in desc]-6,6),FALSE))</f>
        <v>FALSCH</v>
      </c>
      <c r="Q3660" s="1" t="b">
        <f>IF(LEN([manuell])=0,IFERROR([kw fine in title]*1,IFERROR(SUMPRODUCT(COUNTIF(IsDigits,MID([kw in desc],ROW($A$1:$A$150),1)))=LEN([kw in desc]),#N/A)),[manuell])</f>
        <v>0</v>
      </c>
      <c r="R3660" s="1" t="str">
        <f>IF([pos kw in title]&gt;0,MID(J3660,#REF!,4),IF([first '# in title]&gt;0,MID([title],[first '# in title],3),IF([first '# in title]&gt;0,MID([desc],#REF!,3),VLOOKUP([productid],$G$2:$R$1386,8))))</f>
        <v>24D</v>
      </c>
      <c r="S3660" s="1" t="e">
        <f>IF([kw in desc]=[kw rough in title],[kw in desc]*1,IFERROR(LEFT([kw_dirty],3)*1,IFERROR(LEFT([kw_dirty],2)*1,"n.a.")))</f>
        <v>#N/A</v>
      </c>
      <c r="T3660" s="1"/>
      <c r="U3660" s="1" t="e">
        <f>VLOOKUP(Tabelle1[[#This Row],[productid]],Tabelle2[#All],2,FALSE)</f>
        <v>#N/A</v>
      </c>
    </row>
    <row r="3661" spans="1:21" hidden="1">
      <c r="A3661" t="s">
        <v>2846</v>
      </c>
      <c r="B3661">
        <v>3525</v>
      </c>
      <c r="C3661">
        <v>289859</v>
      </c>
      <c r="D3661" t="s">
        <v>6073</v>
      </c>
      <c r="E3661" t="s">
        <v>6074</v>
      </c>
      <c r="F3661">
        <v>18406</v>
      </c>
      <c r="G3661">
        <v>1750863</v>
      </c>
      <c r="H3661">
        <f t="shared" si="57"/>
        <v>0</v>
      </c>
      <c r="I3661">
        <f t="array" ref="I3661">MIN(IFERROR(FIND(IstNumbers,A3661),""))</f>
        <v>28</v>
      </c>
      <c r="J3661" s="1" t="e">
        <f>IF([first '# in title]&lt;[pos kw in title],MID([title],[pos kw in title]-6,6),#N/A)</f>
        <v>#N/A</v>
      </c>
      <c r="K3661" s="1" t="e">
        <f>IFERROR(MID(SUBSTITUTE([kw rough in title],",","."),FIND("(",[kw rough in title])+1,20),SUBSTITUTE(IFERROR(MID([kw rough in title],FIND(" ",[kw rough in title])+1,20),[kw rough in title]),",","."))</f>
        <v>#N/A</v>
      </c>
      <c r="L3661" s="1">
        <f>IFERROR(FIND("kW",[desc]),0)</f>
        <v>70</v>
      </c>
      <c r="M3661">
        <f t="array" ref="M3661">MIN(IFERROR(FIND(IstNumbers,E3661),""))</f>
        <v>34</v>
      </c>
      <c r="N3661" s="1" t="str">
        <f>IF([first '# in desc]&lt;[pos kw in desc],MID([desc],[pos kw in desc]-7,7))</f>
        <v xml:space="preserve">­me 42 </v>
      </c>
      <c r="O36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61" s="1" t="str">
        <f>TRIM(IF([first '# in desc]&lt;[pos kw in desc],MID([desc],[pos kw in desc]-6,6),FALSE))</f>
        <v>me 42</v>
      </c>
      <c r="Q3661" s="1" t="b">
        <f>IF(LEN([manuell])=0,IFERROR([kw fine in title]*1,IFERROR(SUMPRODUCT(COUNTIF(IsDigits,MID([kw in desc],ROW($A$1:$A$150),1)))=LEN([kw in desc]),#N/A)),[manuell])</f>
        <v>0</v>
      </c>
      <c r="R3661" s="1" t="str">
        <f>IF([pos kw in title]&gt;0,MID(J3661,#REF!,4),IF([first '# in title]&gt;0,MID([title],[first '# in title],3),IF([first '# in title]&gt;0,MID([desc],#REF!,3),VLOOKUP([productid],$G$2:$R$1386,8))))</f>
        <v>42-</v>
      </c>
      <c r="S3661" s="1" t="e">
        <f>IF([kw in desc]=[kw rough in title],[kw in desc]*1,IFERROR(LEFT([kw_dirty],3)*1,IFERROR(LEFT([kw_dirty],2)*1,"n.a.")))</f>
        <v>#N/A</v>
      </c>
      <c r="T3661" s="1"/>
      <c r="U3661" s="1">
        <f>VLOOKUP(Tabelle1[[#This Row],[productid]],Tabelle2[#All],2,FALSE)</f>
        <v>42</v>
      </c>
    </row>
    <row r="3662" spans="1:21" hidden="1">
      <c r="A3662" t="s">
        <v>1988</v>
      </c>
      <c r="B3662">
        <v>3580</v>
      </c>
      <c r="C3662">
        <v>289859</v>
      </c>
      <c r="D3662" t="s">
        <v>6075</v>
      </c>
      <c r="E3662" t="s">
        <v>4537</v>
      </c>
      <c r="F3662">
        <v>18406</v>
      </c>
      <c r="G3662">
        <v>3497887</v>
      </c>
      <c r="H3662">
        <f t="shared" si="57"/>
        <v>0</v>
      </c>
      <c r="I3662">
        <f t="array" ref="I3662">MIN(IFERROR(FIND(IstNumbers,A3662),""))</f>
        <v>13</v>
      </c>
      <c r="J3662" s="1" t="e">
        <f>IF([first '# in title]&lt;[pos kw in title],MID([title],[pos kw in title]-6,6),#N/A)</f>
        <v>#N/A</v>
      </c>
      <c r="K3662" s="1" t="e">
        <f>IFERROR(MID(SUBSTITUTE([kw rough in title],",","."),FIND("(",[kw rough in title])+1,20),SUBSTITUTE(IFERROR(MID([kw rough in title],FIND(" ",[kw rough in title])+1,20),[kw rough in title]),",","."))</f>
        <v>#N/A</v>
      </c>
      <c r="L3662" s="1">
        <f>IFERROR(FIND("kW",[desc]),0)</f>
        <v>70</v>
      </c>
      <c r="M3662">
        <f t="array" ref="M3662">MIN(IFERROR(FIND(IstNumbers,E3662),""))</f>
        <v>34</v>
      </c>
      <c r="N3662" s="1" t="str">
        <f>IF([first '# in desc]&lt;[pos kw in desc],MID([desc],[pos kw in desc]-7,7))</f>
        <v xml:space="preserve">­me 42 </v>
      </c>
      <c r="O36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62" s="1" t="str">
        <f>TRIM(IF([first '# in desc]&lt;[pos kw in desc],MID([desc],[pos kw in desc]-6,6),FALSE))</f>
        <v>me 42</v>
      </c>
      <c r="Q3662" s="1" t="b">
        <f>IF(LEN([manuell])=0,IFERROR([kw fine in title]*1,IFERROR(SUMPRODUCT(COUNTIF(IsDigits,MID([kw in desc],ROW($A$1:$A$150),1)))=LEN([kw in desc]),#N/A)),[manuell])</f>
        <v>0</v>
      </c>
      <c r="R3662" s="1" t="str">
        <f>IF([pos kw in title]&gt;0,MID(J3662,#REF!,4),IF([first '# in title]&gt;0,MID([title],[first '# in title],3),IF([first '# in title]&gt;0,MID([desc],#REF!,3),VLOOKUP([productid],$G$2:$R$1386,8))))</f>
        <v xml:space="preserve">42 </v>
      </c>
      <c r="S3662" s="1" t="e">
        <f>IF([kw in desc]=[kw rough in title],[kw in desc]*1,IFERROR(LEFT([kw_dirty],3)*1,IFERROR(LEFT([kw_dirty],2)*1,"n.a.")))</f>
        <v>#N/A</v>
      </c>
      <c r="T3662" s="1"/>
      <c r="U3662" s="1">
        <f>VLOOKUP(Tabelle1[[#This Row],[productid]],Tabelle2[#All],2,FALSE)</f>
        <v>42</v>
      </c>
    </row>
    <row r="3663" spans="1:21">
      <c r="A3663" t="s">
        <v>4405</v>
      </c>
      <c r="B3663">
        <v>1852</v>
      </c>
      <c r="C3663">
        <v>223861</v>
      </c>
      <c r="D3663" t="s">
        <v>6076</v>
      </c>
      <c r="E3663" t="s">
        <v>4931</v>
      </c>
      <c r="F3663">
        <v>18406</v>
      </c>
      <c r="G3663">
        <v>3725833</v>
      </c>
      <c r="H3663">
        <f t="shared" si="57"/>
        <v>0</v>
      </c>
      <c r="I3663">
        <f t="array" ref="I3663">MIN(IFERROR(FIND(IstNumbers,A3663),""))</f>
        <v>14</v>
      </c>
      <c r="J3663" s="1" t="e">
        <f>IF([first '# in title]&lt;[pos kw in title],MID([title],[pos kw in title]-6,6),#N/A)</f>
        <v>#N/A</v>
      </c>
      <c r="K3663" s="1" t="e">
        <f>IFERROR(MID(SUBSTITUTE([kw rough in title],",","."),FIND("(",[kw rough in title])+1,20),SUBSTITUTE(IFERROR(MID([kw rough in title],FIND(" ",[kw rough in title])+1,20),[kw rough in title]),",","."))</f>
        <v>#N/A</v>
      </c>
      <c r="L3663" s="1">
        <f>IFERROR(FIND("kW",[desc]),0)</f>
        <v>0</v>
      </c>
      <c r="M3663">
        <f t="array" ref="M3663">MIN(IFERROR(FIND(IstNumbers,E3663),""))</f>
        <v>25</v>
      </c>
      <c r="N3663" s="1" t="b">
        <f>IF([first '# in desc]&lt;[pos kw in desc],MID([desc],[pos kw in desc]-7,7))</f>
        <v>0</v>
      </c>
      <c r="O36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63" s="1" t="str">
        <f>TRIM(IF([first '# in desc]&lt;[pos kw in desc],MID([desc],[pos kw in desc]-6,6),FALSE))</f>
        <v>FALSCH</v>
      </c>
      <c r="Q3663" s="1" t="b">
        <f>IF(LEN([manuell])=0,IFERROR([kw fine in title]*1,IFERROR(SUMPRODUCT(COUNTIF(IsDigits,MID([kw in desc],ROW($A$1:$A$150),1)))=LEN([kw in desc]),#N/A)),[manuell])</f>
        <v>0</v>
      </c>
      <c r="R3663" s="1" t="str">
        <f>IF([pos kw in title]&gt;0,MID(J3663,#REF!,4),IF([first '# in title]&gt;0,MID([title],[first '# in title],3),IF([first '# in title]&gt;0,MID([desc],#REF!,3),VLOOKUP([productid],$G$2:$R$1386,8))))</f>
        <v>24D</v>
      </c>
      <c r="S3663" s="1" t="e">
        <f>IF([kw in desc]=[kw rough in title],[kw in desc]*1,IFERROR(LEFT([kw_dirty],3)*1,IFERROR(LEFT([kw_dirty],2)*1,"n.a.")))</f>
        <v>#N/A</v>
      </c>
      <c r="T3663" s="1"/>
      <c r="U3663" s="1" t="e">
        <f>VLOOKUP(Tabelle1[[#This Row],[productid]],Tabelle2[#All],2,FALSE)</f>
        <v>#N/A</v>
      </c>
    </row>
    <row r="3664" spans="1:21" hidden="1">
      <c r="A3664" t="s">
        <v>2846</v>
      </c>
      <c r="B3664">
        <v>3525</v>
      </c>
      <c r="C3664">
        <v>289859</v>
      </c>
      <c r="D3664" t="s">
        <v>6077</v>
      </c>
      <c r="E3664" t="s">
        <v>5601</v>
      </c>
      <c r="F3664">
        <v>18406</v>
      </c>
      <c r="G3664">
        <v>1750863</v>
      </c>
      <c r="H3664">
        <f t="shared" si="57"/>
        <v>0</v>
      </c>
      <c r="I3664">
        <f t="array" ref="I3664">MIN(IFERROR(FIND(IstNumbers,A3664),""))</f>
        <v>28</v>
      </c>
      <c r="J3664" s="1" t="e">
        <f>IF([first '# in title]&lt;[pos kw in title],MID([title],[pos kw in title]-6,6),#N/A)</f>
        <v>#N/A</v>
      </c>
      <c r="K3664" s="1" t="e">
        <f>IFERROR(MID(SUBSTITUTE([kw rough in title],",","."),FIND("(",[kw rough in title])+1,20),SUBSTITUTE(IFERROR(MID([kw rough in title],FIND(" ",[kw rough in title])+1,20),[kw rough in title]),",","."))</f>
        <v>#N/A</v>
      </c>
      <c r="L3664" s="1">
        <f>IFERROR(FIND("kW",[desc]),0)</f>
        <v>70</v>
      </c>
      <c r="M3664">
        <f t="array" ref="M3664">MIN(IFERROR(FIND(IstNumbers,E3664),""))</f>
        <v>34</v>
      </c>
      <c r="N3664" s="1" t="str">
        <f>IF([first '# in desc]&lt;[pos kw in desc],MID([desc],[pos kw in desc]-7,7))</f>
        <v xml:space="preserve">­me 42 </v>
      </c>
      <c r="O36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64" s="1" t="str">
        <f>TRIM(IF([first '# in desc]&lt;[pos kw in desc],MID([desc],[pos kw in desc]-6,6),FALSE))</f>
        <v>me 42</v>
      </c>
      <c r="Q3664" s="1" t="b">
        <f>IF(LEN([manuell])=0,IFERROR([kw fine in title]*1,IFERROR(SUMPRODUCT(COUNTIF(IsDigits,MID([kw in desc],ROW($A$1:$A$150),1)))=LEN([kw in desc]),#N/A)),[manuell])</f>
        <v>0</v>
      </c>
      <c r="R3664" s="1" t="str">
        <f>IF([pos kw in title]&gt;0,MID(J3664,#REF!,4),IF([first '# in title]&gt;0,MID([title],[first '# in title],3),IF([first '# in title]&gt;0,MID([desc],#REF!,3),VLOOKUP([productid],$G$2:$R$1386,8))))</f>
        <v>42-</v>
      </c>
      <c r="S3664" s="1" t="e">
        <f>IF([kw in desc]=[kw rough in title],[kw in desc]*1,IFERROR(LEFT([kw_dirty],3)*1,IFERROR(LEFT([kw_dirty],2)*1,"n.a.")))</f>
        <v>#N/A</v>
      </c>
      <c r="T3664" s="1"/>
      <c r="U3664" s="1">
        <f>VLOOKUP(Tabelle1[[#This Row],[productid]],Tabelle2[#All],2,FALSE)</f>
        <v>42</v>
      </c>
    </row>
    <row r="3665" spans="1:21" hidden="1">
      <c r="A3665" t="s">
        <v>1988</v>
      </c>
      <c r="B3665">
        <v>3580</v>
      </c>
      <c r="C3665">
        <v>289859</v>
      </c>
      <c r="D3665" t="s">
        <v>6078</v>
      </c>
      <c r="E3665" t="s">
        <v>6079</v>
      </c>
      <c r="F3665">
        <v>18406</v>
      </c>
      <c r="G3665">
        <v>3497887</v>
      </c>
      <c r="H3665">
        <f t="shared" si="57"/>
        <v>0</v>
      </c>
      <c r="I3665">
        <f t="array" ref="I3665">MIN(IFERROR(FIND(IstNumbers,A3665),""))</f>
        <v>13</v>
      </c>
      <c r="J3665" s="1" t="e">
        <f>IF([first '# in title]&lt;[pos kw in title],MID([title],[pos kw in title]-6,6),#N/A)</f>
        <v>#N/A</v>
      </c>
      <c r="K3665" s="1" t="e">
        <f>IFERROR(MID(SUBSTITUTE([kw rough in title],",","."),FIND("(",[kw rough in title])+1,20),SUBSTITUTE(IFERROR(MID([kw rough in title],FIND(" ",[kw rough in title])+1,20),[kw rough in title]),",","."))</f>
        <v>#N/A</v>
      </c>
      <c r="L3665" s="1">
        <f>IFERROR(FIND("kW",[desc]),0)</f>
        <v>70</v>
      </c>
      <c r="M3665">
        <f t="array" ref="M3665">MIN(IFERROR(FIND(IstNumbers,E3665),""))</f>
        <v>34</v>
      </c>
      <c r="N3665" s="1" t="str">
        <f>IF([first '# in desc]&lt;[pos kw in desc],MID([desc],[pos kw in desc]-7,7))</f>
        <v xml:space="preserve">­me 42 </v>
      </c>
      <c r="O36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65" s="1" t="str">
        <f>TRIM(IF([first '# in desc]&lt;[pos kw in desc],MID([desc],[pos kw in desc]-6,6),FALSE))</f>
        <v>me 42</v>
      </c>
      <c r="Q3665" s="1" t="b">
        <f>IF(LEN([manuell])=0,IFERROR([kw fine in title]*1,IFERROR(SUMPRODUCT(COUNTIF(IsDigits,MID([kw in desc],ROW($A$1:$A$150),1)))=LEN([kw in desc]),#N/A)),[manuell])</f>
        <v>0</v>
      </c>
      <c r="R3665" s="1" t="str">
        <f>IF([pos kw in title]&gt;0,MID(J3665,#REF!,4),IF([first '# in title]&gt;0,MID([title],[first '# in title],3),IF([first '# in title]&gt;0,MID([desc],#REF!,3),VLOOKUP([productid],$G$2:$R$1386,8))))</f>
        <v xml:space="preserve">42 </v>
      </c>
      <c r="S3665" s="1" t="e">
        <f>IF([kw in desc]=[kw rough in title],[kw in desc]*1,IFERROR(LEFT([kw_dirty],3)*1,IFERROR(LEFT([kw_dirty],2)*1,"n.a.")))</f>
        <v>#N/A</v>
      </c>
      <c r="T3665" s="1"/>
      <c r="U3665" s="1">
        <f>VLOOKUP(Tabelle1[[#This Row],[productid]],Tabelle2[#All],2,FALSE)</f>
        <v>42</v>
      </c>
    </row>
    <row r="3666" spans="1:21">
      <c r="A3666" t="s">
        <v>4405</v>
      </c>
      <c r="B3666">
        <v>1853</v>
      </c>
      <c r="C3666">
        <v>223861</v>
      </c>
      <c r="D3666" t="s">
        <v>6080</v>
      </c>
      <c r="E3666" t="s">
        <v>4937</v>
      </c>
      <c r="F3666">
        <v>18406</v>
      </c>
      <c r="G3666">
        <v>3725833</v>
      </c>
      <c r="H3666">
        <f t="shared" si="57"/>
        <v>0</v>
      </c>
      <c r="I3666">
        <f t="array" ref="I3666">MIN(IFERROR(FIND(IstNumbers,A3666),""))</f>
        <v>14</v>
      </c>
      <c r="J3666" s="1" t="e">
        <f>IF([first '# in title]&lt;[pos kw in title],MID([title],[pos kw in title]-6,6),#N/A)</f>
        <v>#N/A</v>
      </c>
      <c r="K3666" s="1" t="e">
        <f>IFERROR(MID(SUBSTITUTE([kw rough in title],",","."),FIND("(",[kw rough in title])+1,20),SUBSTITUTE(IFERROR(MID([kw rough in title],FIND(" ",[kw rough in title])+1,20),[kw rough in title]),",","."))</f>
        <v>#N/A</v>
      </c>
      <c r="L3666" s="1">
        <f>IFERROR(FIND("kW",[desc]),0)</f>
        <v>0</v>
      </c>
      <c r="M3666">
        <f t="array" ref="M3666">MIN(IFERROR(FIND(IstNumbers,E3666),""))</f>
        <v>25</v>
      </c>
      <c r="N3666" s="1" t="b">
        <f>IF([first '# in desc]&lt;[pos kw in desc],MID([desc],[pos kw in desc]-7,7))</f>
        <v>0</v>
      </c>
      <c r="O36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66" s="1" t="str">
        <f>TRIM(IF([first '# in desc]&lt;[pos kw in desc],MID([desc],[pos kw in desc]-6,6),FALSE))</f>
        <v>FALSCH</v>
      </c>
      <c r="Q3666" s="1" t="b">
        <f>IF(LEN([manuell])=0,IFERROR([kw fine in title]*1,IFERROR(SUMPRODUCT(COUNTIF(IsDigits,MID([kw in desc],ROW($A$1:$A$150),1)))=LEN([kw in desc]),#N/A)),[manuell])</f>
        <v>0</v>
      </c>
      <c r="R3666" s="1" t="str">
        <f>IF([pos kw in title]&gt;0,MID(J3666,#REF!,4),IF([first '# in title]&gt;0,MID([title],[first '# in title],3),IF([first '# in title]&gt;0,MID([desc],#REF!,3),VLOOKUP([productid],$G$2:$R$1386,8))))</f>
        <v>24D</v>
      </c>
      <c r="S3666" s="1" t="e">
        <f>IF([kw in desc]=[kw rough in title],[kw in desc]*1,IFERROR(LEFT([kw_dirty],3)*1,IFERROR(LEFT([kw_dirty],2)*1,"n.a.")))</f>
        <v>#N/A</v>
      </c>
      <c r="T3666" s="1"/>
      <c r="U3666" s="1" t="e">
        <f>VLOOKUP(Tabelle1[[#This Row],[productid]],Tabelle2[#All],2,FALSE)</f>
        <v>#N/A</v>
      </c>
    </row>
    <row r="3667" spans="1:21" hidden="1">
      <c r="A3667" t="s">
        <v>2846</v>
      </c>
      <c r="B3667">
        <v>3525</v>
      </c>
      <c r="C3667">
        <v>289859</v>
      </c>
      <c r="D3667" t="s">
        <v>6081</v>
      </c>
      <c r="E3667" t="s">
        <v>5249</v>
      </c>
      <c r="F3667">
        <v>18406</v>
      </c>
      <c r="G3667">
        <v>1750863</v>
      </c>
      <c r="H3667">
        <f t="shared" si="57"/>
        <v>0</v>
      </c>
      <c r="I3667">
        <f t="array" ref="I3667">MIN(IFERROR(FIND(IstNumbers,A3667),""))</f>
        <v>28</v>
      </c>
      <c r="J3667" s="1" t="e">
        <f>IF([first '# in title]&lt;[pos kw in title],MID([title],[pos kw in title]-6,6),#N/A)</f>
        <v>#N/A</v>
      </c>
      <c r="K3667" s="1" t="e">
        <f>IFERROR(MID(SUBSTITUTE([kw rough in title],",","."),FIND("(",[kw rough in title])+1,20),SUBSTITUTE(IFERROR(MID([kw rough in title],FIND(" ",[kw rough in title])+1,20),[kw rough in title]),",","."))</f>
        <v>#N/A</v>
      </c>
      <c r="L3667" s="1">
        <f>IFERROR(FIND("kW",[desc]),0)</f>
        <v>70</v>
      </c>
      <c r="M3667">
        <f t="array" ref="M3667">MIN(IFERROR(FIND(IstNumbers,E3667),""))</f>
        <v>34</v>
      </c>
      <c r="N3667" s="1" t="str">
        <f>IF([first '# in desc]&lt;[pos kw in desc],MID([desc],[pos kw in desc]-7,7))</f>
        <v xml:space="preserve">­me 42 </v>
      </c>
      <c r="O36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67" s="1" t="str">
        <f>TRIM(IF([first '# in desc]&lt;[pos kw in desc],MID([desc],[pos kw in desc]-6,6),FALSE))</f>
        <v>me 42</v>
      </c>
      <c r="Q3667" s="1" t="b">
        <f>IF(LEN([manuell])=0,IFERROR([kw fine in title]*1,IFERROR(SUMPRODUCT(COUNTIF(IsDigits,MID([kw in desc],ROW($A$1:$A$150),1)))=LEN([kw in desc]),#N/A)),[manuell])</f>
        <v>0</v>
      </c>
      <c r="R3667" s="1" t="str">
        <f>IF([pos kw in title]&gt;0,MID(J3667,#REF!,4),IF([first '# in title]&gt;0,MID([title],[first '# in title],3),IF([first '# in title]&gt;0,MID([desc],#REF!,3),VLOOKUP([productid],$G$2:$R$1386,8))))</f>
        <v>42-</v>
      </c>
      <c r="S3667" s="1" t="e">
        <f>IF([kw in desc]=[kw rough in title],[kw in desc]*1,IFERROR(LEFT([kw_dirty],3)*1,IFERROR(LEFT([kw_dirty],2)*1,"n.a.")))</f>
        <v>#N/A</v>
      </c>
      <c r="T3667" s="1"/>
      <c r="U3667" s="1">
        <f>VLOOKUP(Tabelle1[[#This Row],[productid]],Tabelle2[#All],2,FALSE)</f>
        <v>42</v>
      </c>
    </row>
    <row r="3668" spans="1:21" hidden="1">
      <c r="A3668" t="s">
        <v>1988</v>
      </c>
      <c r="B3668">
        <v>3580</v>
      </c>
      <c r="C3668">
        <v>289859</v>
      </c>
      <c r="D3668" t="s">
        <v>6082</v>
      </c>
      <c r="E3668" t="s">
        <v>6083</v>
      </c>
      <c r="F3668">
        <v>18406</v>
      </c>
      <c r="G3668">
        <v>3497887</v>
      </c>
      <c r="H3668">
        <f t="shared" si="57"/>
        <v>0</v>
      </c>
      <c r="I3668">
        <f t="array" ref="I3668">MIN(IFERROR(FIND(IstNumbers,A3668),""))</f>
        <v>13</v>
      </c>
      <c r="J3668" s="1" t="e">
        <f>IF([first '# in title]&lt;[pos kw in title],MID([title],[pos kw in title]-6,6),#N/A)</f>
        <v>#N/A</v>
      </c>
      <c r="K3668" s="1" t="e">
        <f>IFERROR(MID(SUBSTITUTE([kw rough in title],",","."),FIND("(",[kw rough in title])+1,20),SUBSTITUTE(IFERROR(MID([kw rough in title],FIND(" ",[kw rough in title])+1,20),[kw rough in title]),",","."))</f>
        <v>#N/A</v>
      </c>
      <c r="L3668" s="1">
        <f>IFERROR(FIND("kW",[desc]),0)</f>
        <v>70</v>
      </c>
      <c r="M3668">
        <f t="array" ref="M3668">MIN(IFERROR(FIND(IstNumbers,E3668),""))</f>
        <v>34</v>
      </c>
      <c r="N3668" s="1" t="str">
        <f>IF([first '# in desc]&lt;[pos kw in desc],MID([desc],[pos kw in desc]-7,7))</f>
        <v xml:space="preserve">­me 42 </v>
      </c>
      <c r="O36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68" s="1" t="str">
        <f>TRIM(IF([first '# in desc]&lt;[pos kw in desc],MID([desc],[pos kw in desc]-6,6),FALSE))</f>
        <v>me 42</v>
      </c>
      <c r="Q3668" s="1" t="b">
        <f>IF(LEN([manuell])=0,IFERROR([kw fine in title]*1,IFERROR(SUMPRODUCT(COUNTIF(IsDigits,MID([kw in desc],ROW($A$1:$A$150),1)))=LEN([kw in desc]),#N/A)),[manuell])</f>
        <v>0</v>
      </c>
      <c r="R3668" s="1" t="str">
        <f>IF([pos kw in title]&gt;0,MID(J3668,#REF!,4),IF([first '# in title]&gt;0,MID([title],[first '# in title],3),IF([first '# in title]&gt;0,MID([desc],#REF!,3),VLOOKUP([productid],$G$2:$R$1386,8))))</f>
        <v xml:space="preserve">42 </v>
      </c>
      <c r="S3668" s="1" t="e">
        <f>IF([kw in desc]=[kw rough in title],[kw in desc]*1,IFERROR(LEFT([kw_dirty],3)*1,IFERROR(LEFT([kw_dirty],2)*1,"n.a.")))</f>
        <v>#N/A</v>
      </c>
      <c r="T3668" s="1"/>
      <c r="U3668" s="1">
        <f>VLOOKUP(Tabelle1[[#This Row],[productid]],Tabelle2[#All],2,FALSE)</f>
        <v>42</v>
      </c>
    </row>
    <row r="3669" spans="1:21">
      <c r="A3669" t="s">
        <v>4405</v>
      </c>
      <c r="B3669">
        <v>1854</v>
      </c>
      <c r="C3669">
        <v>223861</v>
      </c>
      <c r="D3669" t="s">
        <v>6084</v>
      </c>
      <c r="E3669" t="s">
        <v>4943</v>
      </c>
      <c r="F3669">
        <v>18406</v>
      </c>
      <c r="G3669">
        <v>3725833</v>
      </c>
      <c r="H3669">
        <f t="shared" si="57"/>
        <v>0</v>
      </c>
      <c r="I3669">
        <f t="array" ref="I3669">MIN(IFERROR(FIND(IstNumbers,A3669),""))</f>
        <v>14</v>
      </c>
      <c r="J3669" s="1" t="e">
        <f>IF([first '# in title]&lt;[pos kw in title],MID([title],[pos kw in title]-6,6),#N/A)</f>
        <v>#N/A</v>
      </c>
      <c r="K3669" s="1" t="e">
        <f>IFERROR(MID(SUBSTITUTE([kw rough in title],",","."),FIND("(",[kw rough in title])+1,20),SUBSTITUTE(IFERROR(MID([kw rough in title],FIND(" ",[kw rough in title])+1,20),[kw rough in title]),",","."))</f>
        <v>#N/A</v>
      </c>
      <c r="L3669" s="1">
        <f>IFERROR(FIND("kW",[desc]),0)</f>
        <v>0</v>
      </c>
      <c r="M3669">
        <f t="array" ref="M3669">MIN(IFERROR(FIND(IstNumbers,E3669),""))</f>
        <v>25</v>
      </c>
      <c r="N3669" s="1" t="b">
        <f>IF([first '# in desc]&lt;[pos kw in desc],MID([desc],[pos kw in desc]-7,7))</f>
        <v>0</v>
      </c>
      <c r="O36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69" s="1" t="str">
        <f>TRIM(IF([first '# in desc]&lt;[pos kw in desc],MID([desc],[pos kw in desc]-6,6),FALSE))</f>
        <v>FALSCH</v>
      </c>
      <c r="Q3669" s="1" t="b">
        <f>IF(LEN([manuell])=0,IFERROR([kw fine in title]*1,IFERROR(SUMPRODUCT(COUNTIF(IsDigits,MID([kw in desc],ROW($A$1:$A$150),1)))=LEN([kw in desc]),#N/A)),[manuell])</f>
        <v>0</v>
      </c>
      <c r="R3669" s="1" t="str">
        <f>IF([pos kw in title]&gt;0,MID(J3669,#REF!,4),IF([first '# in title]&gt;0,MID([title],[first '# in title],3),IF([first '# in title]&gt;0,MID([desc],#REF!,3),VLOOKUP([productid],$G$2:$R$1386,8))))</f>
        <v>24D</v>
      </c>
      <c r="S3669" s="1" t="e">
        <f>IF([kw in desc]=[kw rough in title],[kw in desc]*1,IFERROR(LEFT([kw_dirty],3)*1,IFERROR(LEFT([kw_dirty],2)*1,"n.a.")))</f>
        <v>#N/A</v>
      </c>
      <c r="T3669" s="1"/>
      <c r="U3669" s="1" t="e">
        <f>VLOOKUP(Tabelle1[[#This Row],[productid]],Tabelle2[#All],2,FALSE)</f>
        <v>#N/A</v>
      </c>
    </row>
    <row r="3670" spans="1:21" hidden="1">
      <c r="A3670" t="s">
        <v>2846</v>
      </c>
      <c r="B3670">
        <v>3525</v>
      </c>
      <c r="C3670">
        <v>289859</v>
      </c>
      <c r="D3670" t="s">
        <v>6085</v>
      </c>
      <c r="E3670" t="s">
        <v>5537</v>
      </c>
      <c r="F3670">
        <v>18406</v>
      </c>
      <c r="G3670">
        <v>1750863</v>
      </c>
      <c r="H3670">
        <f t="shared" si="57"/>
        <v>0</v>
      </c>
      <c r="I3670">
        <f t="array" ref="I3670">MIN(IFERROR(FIND(IstNumbers,A3670),""))</f>
        <v>28</v>
      </c>
      <c r="J3670" s="1" t="e">
        <f>IF([first '# in title]&lt;[pos kw in title],MID([title],[pos kw in title]-6,6),#N/A)</f>
        <v>#N/A</v>
      </c>
      <c r="K3670" s="1" t="e">
        <f>IFERROR(MID(SUBSTITUTE([kw rough in title],",","."),FIND("(",[kw rough in title])+1,20),SUBSTITUTE(IFERROR(MID([kw rough in title],FIND(" ",[kw rough in title])+1,20),[kw rough in title]),",","."))</f>
        <v>#N/A</v>
      </c>
      <c r="L3670" s="1">
        <f>IFERROR(FIND("kW",[desc]),0)</f>
        <v>70</v>
      </c>
      <c r="M3670">
        <f t="array" ref="M3670">MIN(IFERROR(FIND(IstNumbers,E3670),""))</f>
        <v>34</v>
      </c>
      <c r="N3670" s="1" t="str">
        <f>IF([first '# in desc]&lt;[pos kw in desc],MID([desc],[pos kw in desc]-7,7))</f>
        <v xml:space="preserve">­me 42 </v>
      </c>
      <c r="O36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70" s="1" t="str">
        <f>TRIM(IF([first '# in desc]&lt;[pos kw in desc],MID([desc],[pos kw in desc]-6,6),FALSE))</f>
        <v>me 42</v>
      </c>
      <c r="Q3670" s="1" t="b">
        <f>IF(LEN([manuell])=0,IFERROR([kw fine in title]*1,IFERROR(SUMPRODUCT(COUNTIF(IsDigits,MID([kw in desc],ROW($A$1:$A$150),1)))=LEN([kw in desc]),#N/A)),[manuell])</f>
        <v>0</v>
      </c>
      <c r="R3670" s="1" t="str">
        <f>IF([pos kw in title]&gt;0,MID(J3670,#REF!,4),IF([first '# in title]&gt;0,MID([title],[first '# in title],3),IF([first '# in title]&gt;0,MID([desc],#REF!,3),VLOOKUP([productid],$G$2:$R$1386,8))))</f>
        <v>42-</v>
      </c>
      <c r="S3670" s="1" t="e">
        <f>IF([kw in desc]=[kw rough in title],[kw in desc]*1,IFERROR(LEFT([kw_dirty],3)*1,IFERROR(LEFT([kw_dirty],2)*1,"n.a.")))</f>
        <v>#N/A</v>
      </c>
      <c r="T3670" s="1"/>
      <c r="U3670" s="1">
        <f>VLOOKUP(Tabelle1[[#This Row],[productid]],Tabelle2[#All],2,FALSE)</f>
        <v>42</v>
      </c>
    </row>
    <row r="3671" spans="1:21" hidden="1">
      <c r="A3671" t="s">
        <v>1988</v>
      </c>
      <c r="B3671">
        <v>3585</v>
      </c>
      <c r="C3671">
        <v>289859</v>
      </c>
      <c r="D3671" t="s">
        <v>6086</v>
      </c>
      <c r="E3671" t="s">
        <v>6087</v>
      </c>
      <c r="F3671">
        <v>18406</v>
      </c>
      <c r="G3671">
        <v>3497887</v>
      </c>
      <c r="H3671">
        <f t="shared" si="57"/>
        <v>0</v>
      </c>
      <c r="I3671">
        <f t="array" ref="I3671">MIN(IFERROR(FIND(IstNumbers,A3671),""))</f>
        <v>13</v>
      </c>
      <c r="J3671" s="1" t="e">
        <f>IF([first '# in title]&lt;[pos kw in title],MID([title],[pos kw in title]-6,6),#N/A)</f>
        <v>#N/A</v>
      </c>
      <c r="K3671" s="1" t="e">
        <f>IFERROR(MID(SUBSTITUTE([kw rough in title],",","."),FIND("(",[kw rough in title])+1,20),SUBSTITUTE(IFERROR(MID([kw rough in title],FIND(" ",[kw rough in title])+1,20),[kw rough in title]),",","."))</f>
        <v>#N/A</v>
      </c>
      <c r="L3671" s="1">
        <f>IFERROR(FIND("kW",[desc]),0)</f>
        <v>70</v>
      </c>
      <c r="M3671">
        <f t="array" ref="M3671">MIN(IFERROR(FIND(IstNumbers,E3671),""))</f>
        <v>34</v>
      </c>
      <c r="N3671" s="1" t="str">
        <f>IF([first '# in desc]&lt;[pos kw in desc],MID([desc],[pos kw in desc]-7,7))</f>
        <v xml:space="preserve">­me 42 </v>
      </c>
      <c r="O36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71" s="1" t="str">
        <f>TRIM(IF([first '# in desc]&lt;[pos kw in desc],MID([desc],[pos kw in desc]-6,6),FALSE))</f>
        <v>me 42</v>
      </c>
      <c r="Q3671" s="1" t="b">
        <f>IF(LEN([manuell])=0,IFERROR([kw fine in title]*1,IFERROR(SUMPRODUCT(COUNTIF(IsDigits,MID([kw in desc],ROW($A$1:$A$150),1)))=LEN([kw in desc]),#N/A)),[manuell])</f>
        <v>0</v>
      </c>
      <c r="R3671" s="1" t="str">
        <f>IF([pos kw in title]&gt;0,MID(J3671,#REF!,4),IF([first '# in title]&gt;0,MID([title],[first '# in title],3),IF([first '# in title]&gt;0,MID([desc],#REF!,3),VLOOKUP([productid],$G$2:$R$1386,8))))</f>
        <v xml:space="preserve">42 </v>
      </c>
      <c r="S3671" s="1" t="e">
        <f>IF([kw in desc]=[kw rough in title],[kw in desc]*1,IFERROR(LEFT([kw_dirty],3)*1,IFERROR(LEFT([kw_dirty],2)*1,"n.a.")))</f>
        <v>#N/A</v>
      </c>
      <c r="T3671" s="1"/>
      <c r="U3671" s="1">
        <f>VLOOKUP(Tabelle1[[#This Row],[productid]],Tabelle2[#All],2,FALSE)</f>
        <v>42</v>
      </c>
    </row>
    <row r="3672" spans="1:21">
      <c r="A3672" t="s">
        <v>4405</v>
      </c>
      <c r="B3672">
        <v>1854</v>
      </c>
      <c r="C3672">
        <v>223861</v>
      </c>
      <c r="D3672" t="s">
        <v>6088</v>
      </c>
      <c r="E3672" t="s">
        <v>4943</v>
      </c>
      <c r="F3672">
        <v>18406</v>
      </c>
      <c r="G3672">
        <v>3725833</v>
      </c>
      <c r="H3672">
        <f t="shared" si="57"/>
        <v>0</v>
      </c>
      <c r="I3672">
        <f t="array" ref="I3672">MIN(IFERROR(FIND(IstNumbers,A3672),""))</f>
        <v>14</v>
      </c>
      <c r="J3672" s="1" t="e">
        <f>IF([first '# in title]&lt;[pos kw in title],MID([title],[pos kw in title]-6,6),#N/A)</f>
        <v>#N/A</v>
      </c>
      <c r="K3672" s="1" t="e">
        <f>IFERROR(MID(SUBSTITUTE([kw rough in title],",","."),FIND("(",[kw rough in title])+1,20),SUBSTITUTE(IFERROR(MID([kw rough in title],FIND(" ",[kw rough in title])+1,20),[kw rough in title]),",","."))</f>
        <v>#N/A</v>
      </c>
      <c r="L3672" s="1">
        <f>IFERROR(FIND("kW",[desc]),0)</f>
        <v>0</v>
      </c>
      <c r="M3672">
        <f t="array" ref="M3672">MIN(IFERROR(FIND(IstNumbers,E3672),""))</f>
        <v>25</v>
      </c>
      <c r="N3672" s="1" t="b">
        <f>IF([first '# in desc]&lt;[pos kw in desc],MID([desc],[pos kw in desc]-7,7))</f>
        <v>0</v>
      </c>
      <c r="O36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72" s="1" t="str">
        <f>TRIM(IF([first '# in desc]&lt;[pos kw in desc],MID([desc],[pos kw in desc]-6,6),FALSE))</f>
        <v>FALSCH</v>
      </c>
      <c r="Q3672" s="1" t="b">
        <f>IF(LEN([manuell])=0,IFERROR([kw fine in title]*1,IFERROR(SUMPRODUCT(COUNTIF(IsDigits,MID([kw in desc],ROW($A$1:$A$150),1)))=LEN([kw in desc]),#N/A)),[manuell])</f>
        <v>0</v>
      </c>
      <c r="R3672" s="1" t="str">
        <f>IF([pos kw in title]&gt;0,MID(J3672,#REF!,4),IF([first '# in title]&gt;0,MID([title],[first '# in title],3),IF([first '# in title]&gt;0,MID([desc],#REF!,3),VLOOKUP([productid],$G$2:$R$1386,8))))</f>
        <v>24D</v>
      </c>
      <c r="S3672" s="1" t="e">
        <f>IF([kw in desc]=[kw rough in title],[kw in desc]*1,IFERROR(LEFT([kw_dirty],3)*1,IFERROR(LEFT([kw_dirty],2)*1,"n.a.")))</f>
        <v>#N/A</v>
      </c>
      <c r="T3672" s="1"/>
      <c r="U3672" s="1" t="e">
        <f>VLOOKUP(Tabelle1[[#This Row],[productid]],Tabelle2[#All],2,FALSE)</f>
        <v>#N/A</v>
      </c>
    </row>
    <row r="3673" spans="1:21" hidden="1">
      <c r="A3673" t="s">
        <v>2846</v>
      </c>
      <c r="B3673">
        <v>3525</v>
      </c>
      <c r="C3673">
        <v>289859</v>
      </c>
      <c r="D3673" t="s">
        <v>6089</v>
      </c>
      <c r="E3673" t="s">
        <v>5540</v>
      </c>
      <c r="F3673">
        <v>18406</v>
      </c>
      <c r="G3673">
        <v>1750863</v>
      </c>
      <c r="H3673">
        <f t="shared" si="57"/>
        <v>0</v>
      </c>
      <c r="I3673">
        <f t="array" ref="I3673">MIN(IFERROR(FIND(IstNumbers,A3673),""))</f>
        <v>28</v>
      </c>
      <c r="J3673" s="1" t="e">
        <f>IF([first '# in title]&lt;[pos kw in title],MID([title],[pos kw in title]-6,6),#N/A)</f>
        <v>#N/A</v>
      </c>
      <c r="K3673" s="1" t="e">
        <f>IFERROR(MID(SUBSTITUTE([kw rough in title],",","."),FIND("(",[kw rough in title])+1,20),SUBSTITUTE(IFERROR(MID([kw rough in title],FIND(" ",[kw rough in title])+1,20),[kw rough in title]),",","."))</f>
        <v>#N/A</v>
      </c>
      <c r="L3673" s="1">
        <f>IFERROR(FIND("kW",[desc]),0)</f>
        <v>70</v>
      </c>
      <c r="M3673">
        <f t="array" ref="M3673">MIN(IFERROR(FIND(IstNumbers,E3673),""))</f>
        <v>34</v>
      </c>
      <c r="N3673" s="1" t="str">
        <f>IF([first '# in desc]&lt;[pos kw in desc],MID([desc],[pos kw in desc]-7,7))</f>
        <v xml:space="preserve">­me 42 </v>
      </c>
      <c r="O36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73" s="1" t="str">
        <f>TRIM(IF([first '# in desc]&lt;[pos kw in desc],MID([desc],[pos kw in desc]-6,6),FALSE))</f>
        <v>me 42</v>
      </c>
      <c r="Q3673" s="1" t="b">
        <f>IF(LEN([manuell])=0,IFERROR([kw fine in title]*1,IFERROR(SUMPRODUCT(COUNTIF(IsDigits,MID([kw in desc],ROW($A$1:$A$150),1)))=LEN([kw in desc]),#N/A)),[manuell])</f>
        <v>0</v>
      </c>
      <c r="R3673" s="1" t="str">
        <f>IF([pos kw in title]&gt;0,MID(J3673,#REF!,4),IF([first '# in title]&gt;0,MID([title],[first '# in title],3),IF([first '# in title]&gt;0,MID([desc],#REF!,3),VLOOKUP([productid],$G$2:$R$1386,8))))</f>
        <v>42-</v>
      </c>
      <c r="S3673" s="1" t="e">
        <f>IF([kw in desc]=[kw rough in title],[kw in desc]*1,IFERROR(LEFT([kw_dirty],3)*1,IFERROR(LEFT([kw_dirty],2)*1,"n.a.")))</f>
        <v>#N/A</v>
      </c>
      <c r="T3673" s="1"/>
      <c r="U3673" s="1">
        <f>VLOOKUP(Tabelle1[[#This Row],[productid]],Tabelle2[#All],2,FALSE)</f>
        <v>42</v>
      </c>
    </row>
    <row r="3674" spans="1:21" hidden="1">
      <c r="A3674" t="s">
        <v>1988</v>
      </c>
      <c r="B3674">
        <v>3585</v>
      </c>
      <c r="C3674">
        <v>289859</v>
      </c>
      <c r="D3674" t="s">
        <v>6090</v>
      </c>
      <c r="E3674" t="s">
        <v>5500</v>
      </c>
      <c r="F3674">
        <v>18406</v>
      </c>
      <c r="G3674">
        <v>3497887</v>
      </c>
      <c r="H3674">
        <f t="shared" si="57"/>
        <v>0</v>
      </c>
      <c r="I3674">
        <f t="array" ref="I3674">MIN(IFERROR(FIND(IstNumbers,A3674),""))</f>
        <v>13</v>
      </c>
      <c r="J3674" s="1" t="e">
        <f>IF([first '# in title]&lt;[pos kw in title],MID([title],[pos kw in title]-6,6),#N/A)</f>
        <v>#N/A</v>
      </c>
      <c r="K3674" s="1" t="e">
        <f>IFERROR(MID(SUBSTITUTE([kw rough in title],",","."),FIND("(",[kw rough in title])+1,20),SUBSTITUTE(IFERROR(MID([kw rough in title],FIND(" ",[kw rough in title])+1,20),[kw rough in title]),",","."))</f>
        <v>#N/A</v>
      </c>
      <c r="L3674" s="1">
        <f>IFERROR(FIND("kW",[desc]),0)</f>
        <v>70</v>
      </c>
      <c r="M3674">
        <f t="array" ref="M3674">MIN(IFERROR(FIND(IstNumbers,E3674),""))</f>
        <v>34</v>
      </c>
      <c r="N3674" s="1" t="str">
        <f>IF([first '# in desc]&lt;[pos kw in desc],MID([desc],[pos kw in desc]-7,7))</f>
        <v xml:space="preserve">­me 42 </v>
      </c>
      <c r="O36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74" s="1" t="str">
        <f>TRIM(IF([first '# in desc]&lt;[pos kw in desc],MID([desc],[pos kw in desc]-6,6),FALSE))</f>
        <v>me 42</v>
      </c>
      <c r="Q3674" s="1" t="b">
        <f>IF(LEN([manuell])=0,IFERROR([kw fine in title]*1,IFERROR(SUMPRODUCT(COUNTIF(IsDigits,MID([kw in desc],ROW($A$1:$A$150),1)))=LEN([kw in desc]),#N/A)),[manuell])</f>
        <v>0</v>
      </c>
      <c r="R3674" s="1" t="str">
        <f>IF([pos kw in title]&gt;0,MID(J3674,#REF!,4),IF([first '# in title]&gt;0,MID([title],[first '# in title],3),IF([first '# in title]&gt;0,MID([desc],#REF!,3),VLOOKUP([productid],$G$2:$R$1386,8))))</f>
        <v xml:space="preserve">42 </v>
      </c>
      <c r="S3674" s="1" t="e">
        <f>IF([kw in desc]=[kw rough in title],[kw in desc]*1,IFERROR(LEFT([kw_dirty],3)*1,IFERROR(LEFT([kw_dirty],2)*1,"n.a.")))</f>
        <v>#N/A</v>
      </c>
      <c r="T3674" s="1"/>
      <c r="U3674" s="1">
        <f>VLOOKUP(Tabelle1[[#This Row],[productid]],Tabelle2[#All],2,FALSE)</f>
        <v>42</v>
      </c>
    </row>
    <row r="3675" spans="1:21">
      <c r="A3675" t="s">
        <v>4405</v>
      </c>
      <c r="B3675">
        <v>1855</v>
      </c>
      <c r="C3675">
        <v>223861</v>
      </c>
      <c r="D3675" t="s">
        <v>6091</v>
      </c>
      <c r="E3675" t="s">
        <v>4937</v>
      </c>
      <c r="F3675">
        <v>18406</v>
      </c>
      <c r="G3675">
        <v>3725833</v>
      </c>
      <c r="H3675">
        <f t="shared" si="57"/>
        <v>0</v>
      </c>
      <c r="I3675">
        <f t="array" ref="I3675">MIN(IFERROR(FIND(IstNumbers,A3675),""))</f>
        <v>14</v>
      </c>
      <c r="J3675" s="1" t="e">
        <f>IF([first '# in title]&lt;[pos kw in title],MID([title],[pos kw in title]-6,6),#N/A)</f>
        <v>#N/A</v>
      </c>
      <c r="K3675" s="1" t="e">
        <f>IFERROR(MID(SUBSTITUTE([kw rough in title],",","."),FIND("(",[kw rough in title])+1,20),SUBSTITUTE(IFERROR(MID([kw rough in title],FIND(" ",[kw rough in title])+1,20),[kw rough in title]),",","."))</f>
        <v>#N/A</v>
      </c>
      <c r="L3675" s="1">
        <f>IFERROR(FIND("kW",[desc]),0)</f>
        <v>0</v>
      </c>
      <c r="M3675">
        <f t="array" ref="M3675">MIN(IFERROR(FIND(IstNumbers,E3675),""))</f>
        <v>25</v>
      </c>
      <c r="N3675" s="1" t="b">
        <f>IF([first '# in desc]&lt;[pos kw in desc],MID([desc],[pos kw in desc]-7,7))</f>
        <v>0</v>
      </c>
      <c r="O36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75" s="1" t="str">
        <f>TRIM(IF([first '# in desc]&lt;[pos kw in desc],MID([desc],[pos kw in desc]-6,6),FALSE))</f>
        <v>FALSCH</v>
      </c>
      <c r="Q3675" s="1" t="b">
        <f>IF(LEN([manuell])=0,IFERROR([kw fine in title]*1,IFERROR(SUMPRODUCT(COUNTIF(IsDigits,MID([kw in desc],ROW($A$1:$A$150),1)))=LEN([kw in desc]),#N/A)),[manuell])</f>
        <v>0</v>
      </c>
      <c r="R3675" s="1" t="str">
        <f>IF([pos kw in title]&gt;0,MID(J3675,#REF!,4),IF([first '# in title]&gt;0,MID([title],[first '# in title],3),IF([first '# in title]&gt;0,MID([desc],#REF!,3),VLOOKUP([productid],$G$2:$R$1386,8))))</f>
        <v>24D</v>
      </c>
      <c r="S3675" s="1" t="e">
        <f>IF([kw in desc]=[kw rough in title],[kw in desc]*1,IFERROR(LEFT([kw_dirty],3)*1,IFERROR(LEFT([kw_dirty],2)*1,"n.a.")))</f>
        <v>#N/A</v>
      </c>
      <c r="T3675" s="1"/>
      <c r="U3675" s="1" t="e">
        <f>VLOOKUP(Tabelle1[[#This Row],[productid]],Tabelle2[#All],2,FALSE)</f>
        <v>#N/A</v>
      </c>
    </row>
    <row r="3676" spans="1:21" hidden="1">
      <c r="A3676" t="s">
        <v>2846</v>
      </c>
      <c r="B3676">
        <v>3530</v>
      </c>
      <c r="C3676">
        <v>289859</v>
      </c>
      <c r="D3676" t="s">
        <v>6092</v>
      </c>
      <c r="E3676" t="s">
        <v>5373</v>
      </c>
      <c r="F3676">
        <v>18406</v>
      </c>
      <c r="G3676">
        <v>1750863</v>
      </c>
      <c r="H3676">
        <f t="shared" si="57"/>
        <v>0</v>
      </c>
      <c r="I3676">
        <f t="array" ref="I3676">MIN(IFERROR(FIND(IstNumbers,A3676),""))</f>
        <v>28</v>
      </c>
      <c r="J3676" s="1" t="e">
        <f>IF([first '# in title]&lt;[pos kw in title],MID([title],[pos kw in title]-6,6),#N/A)</f>
        <v>#N/A</v>
      </c>
      <c r="K3676" s="1" t="e">
        <f>IFERROR(MID(SUBSTITUTE([kw rough in title],",","."),FIND("(",[kw rough in title])+1,20),SUBSTITUTE(IFERROR(MID([kw rough in title],FIND(" ",[kw rough in title])+1,20),[kw rough in title]),",","."))</f>
        <v>#N/A</v>
      </c>
      <c r="L3676" s="1">
        <f>IFERROR(FIND("kW",[desc]),0)</f>
        <v>70</v>
      </c>
      <c r="M3676">
        <f t="array" ref="M3676">MIN(IFERROR(FIND(IstNumbers,E3676),""))</f>
        <v>34</v>
      </c>
      <c r="N3676" s="1" t="str">
        <f>IF([first '# in desc]&lt;[pos kw in desc],MID([desc],[pos kw in desc]-7,7))</f>
        <v xml:space="preserve">­me 42 </v>
      </c>
      <c r="O36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76" s="1" t="str">
        <f>TRIM(IF([first '# in desc]&lt;[pos kw in desc],MID([desc],[pos kw in desc]-6,6),FALSE))</f>
        <v>me 42</v>
      </c>
      <c r="Q3676" s="1" t="b">
        <f>IF(LEN([manuell])=0,IFERROR([kw fine in title]*1,IFERROR(SUMPRODUCT(COUNTIF(IsDigits,MID([kw in desc],ROW($A$1:$A$150),1)))=LEN([kw in desc]),#N/A)),[manuell])</f>
        <v>0</v>
      </c>
      <c r="R3676" s="1" t="str">
        <f>IF([pos kw in title]&gt;0,MID(J3676,#REF!,4),IF([first '# in title]&gt;0,MID([title],[first '# in title],3),IF([first '# in title]&gt;0,MID([desc],#REF!,3),VLOOKUP([productid],$G$2:$R$1386,8))))</f>
        <v>42-</v>
      </c>
      <c r="S3676" s="1" t="e">
        <f>IF([kw in desc]=[kw rough in title],[kw in desc]*1,IFERROR(LEFT([kw_dirty],3)*1,IFERROR(LEFT([kw_dirty],2)*1,"n.a.")))</f>
        <v>#N/A</v>
      </c>
      <c r="T3676" s="1"/>
      <c r="U3676" s="1">
        <f>VLOOKUP(Tabelle1[[#This Row],[productid]],Tabelle2[#All],2,FALSE)</f>
        <v>42</v>
      </c>
    </row>
    <row r="3677" spans="1:21" hidden="1">
      <c r="A3677" t="s">
        <v>1988</v>
      </c>
      <c r="B3677">
        <v>3585</v>
      </c>
      <c r="C3677">
        <v>289859</v>
      </c>
      <c r="D3677" t="s">
        <v>6093</v>
      </c>
      <c r="E3677" t="s">
        <v>6094</v>
      </c>
      <c r="F3677">
        <v>18406</v>
      </c>
      <c r="G3677">
        <v>3497887</v>
      </c>
      <c r="H3677">
        <f t="shared" si="57"/>
        <v>0</v>
      </c>
      <c r="I3677">
        <f t="array" ref="I3677">MIN(IFERROR(FIND(IstNumbers,A3677),""))</f>
        <v>13</v>
      </c>
      <c r="J3677" s="1" t="e">
        <f>IF([first '# in title]&lt;[pos kw in title],MID([title],[pos kw in title]-6,6),#N/A)</f>
        <v>#N/A</v>
      </c>
      <c r="K3677" s="1" t="e">
        <f>IFERROR(MID(SUBSTITUTE([kw rough in title],",","."),FIND("(",[kw rough in title])+1,20),SUBSTITUTE(IFERROR(MID([kw rough in title],FIND(" ",[kw rough in title])+1,20),[kw rough in title]),",","."))</f>
        <v>#N/A</v>
      </c>
      <c r="L3677" s="1">
        <f>IFERROR(FIND("kW",[desc]),0)</f>
        <v>70</v>
      </c>
      <c r="M3677">
        <f t="array" ref="M3677">MIN(IFERROR(FIND(IstNumbers,E3677),""))</f>
        <v>34</v>
      </c>
      <c r="N3677" s="1" t="str">
        <f>IF([first '# in desc]&lt;[pos kw in desc],MID([desc],[pos kw in desc]-7,7))</f>
        <v xml:space="preserve">­me 42 </v>
      </c>
      <c r="O36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77" s="1" t="str">
        <f>TRIM(IF([first '# in desc]&lt;[pos kw in desc],MID([desc],[pos kw in desc]-6,6),FALSE))</f>
        <v>me 42</v>
      </c>
      <c r="Q3677" s="1" t="b">
        <f>IF(LEN([manuell])=0,IFERROR([kw fine in title]*1,IFERROR(SUMPRODUCT(COUNTIF(IsDigits,MID([kw in desc],ROW($A$1:$A$150),1)))=LEN([kw in desc]),#N/A)),[manuell])</f>
        <v>0</v>
      </c>
      <c r="R3677" s="1" t="str">
        <f>IF([pos kw in title]&gt;0,MID(J3677,#REF!,4),IF([first '# in title]&gt;0,MID([title],[first '# in title],3),IF([first '# in title]&gt;0,MID([desc],#REF!,3),VLOOKUP([productid],$G$2:$R$1386,8))))</f>
        <v xml:space="preserve">42 </v>
      </c>
      <c r="S3677" s="1" t="e">
        <f>IF([kw in desc]=[kw rough in title],[kw in desc]*1,IFERROR(LEFT([kw_dirty],3)*1,IFERROR(LEFT([kw_dirty],2)*1,"n.a.")))</f>
        <v>#N/A</v>
      </c>
      <c r="T3677" s="1"/>
      <c r="U3677" s="1">
        <f>VLOOKUP(Tabelle1[[#This Row],[productid]],Tabelle2[#All],2,FALSE)</f>
        <v>42</v>
      </c>
    </row>
    <row r="3678" spans="1:21">
      <c r="A3678" t="s">
        <v>4405</v>
      </c>
      <c r="B3678">
        <v>1855</v>
      </c>
      <c r="C3678">
        <v>223861</v>
      </c>
      <c r="D3678" t="s">
        <v>6095</v>
      </c>
      <c r="E3678" t="s">
        <v>6096</v>
      </c>
      <c r="F3678">
        <v>18406</v>
      </c>
      <c r="G3678">
        <v>3725833</v>
      </c>
      <c r="H3678">
        <f t="shared" si="57"/>
        <v>0</v>
      </c>
      <c r="I3678">
        <f t="array" ref="I3678">MIN(IFERROR(FIND(IstNumbers,A3678),""))</f>
        <v>14</v>
      </c>
      <c r="J3678" s="1" t="e">
        <f>IF([first '# in title]&lt;[pos kw in title],MID([title],[pos kw in title]-6,6),#N/A)</f>
        <v>#N/A</v>
      </c>
      <c r="K3678" s="1" t="e">
        <f>IFERROR(MID(SUBSTITUTE([kw rough in title],",","."),FIND("(",[kw rough in title])+1,20),SUBSTITUTE(IFERROR(MID([kw rough in title],FIND(" ",[kw rough in title])+1,20),[kw rough in title]),",","."))</f>
        <v>#N/A</v>
      </c>
      <c r="L3678" s="1">
        <f>IFERROR(FIND("kW",[desc]),0)</f>
        <v>0</v>
      </c>
      <c r="M3678">
        <f t="array" ref="M3678">MIN(IFERROR(FIND(IstNumbers,E3678),""))</f>
        <v>25</v>
      </c>
      <c r="N3678" s="1" t="b">
        <f>IF([first '# in desc]&lt;[pos kw in desc],MID([desc],[pos kw in desc]-7,7))</f>
        <v>0</v>
      </c>
      <c r="O36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78" s="1" t="str">
        <f>TRIM(IF([first '# in desc]&lt;[pos kw in desc],MID([desc],[pos kw in desc]-6,6),FALSE))</f>
        <v>FALSCH</v>
      </c>
      <c r="Q3678" s="1" t="b">
        <f>IF(LEN([manuell])=0,IFERROR([kw fine in title]*1,IFERROR(SUMPRODUCT(COUNTIF(IsDigits,MID([kw in desc],ROW($A$1:$A$150),1)))=LEN([kw in desc]),#N/A)),[manuell])</f>
        <v>0</v>
      </c>
      <c r="R3678" s="1" t="str">
        <f>IF([pos kw in title]&gt;0,MID(J3678,#REF!,4),IF([first '# in title]&gt;0,MID([title],[first '# in title],3),IF([first '# in title]&gt;0,MID([desc],#REF!,3),VLOOKUP([productid],$G$2:$R$1386,8))))</f>
        <v>24D</v>
      </c>
      <c r="S3678" s="1" t="e">
        <f>IF([kw in desc]=[kw rough in title],[kw in desc]*1,IFERROR(LEFT([kw_dirty],3)*1,IFERROR(LEFT([kw_dirty],2)*1,"n.a.")))</f>
        <v>#N/A</v>
      </c>
      <c r="T3678" s="1"/>
      <c r="U3678" s="1" t="e">
        <f>VLOOKUP(Tabelle1[[#This Row],[productid]],Tabelle2[#All],2,FALSE)</f>
        <v>#N/A</v>
      </c>
    </row>
    <row r="3679" spans="1:21" hidden="1">
      <c r="A3679" t="s">
        <v>2846</v>
      </c>
      <c r="B3679">
        <v>3530</v>
      </c>
      <c r="C3679">
        <v>289859</v>
      </c>
      <c r="D3679" t="s">
        <v>6097</v>
      </c>
      <c r="E3679" t="s">
        <v>5623</v>
      </c>
      <c r="F3679">
        <v>18406</v>
      </c>
      <c r="G3679">
        <v>1750863</v>
      </c>
      <c r="H3679">
        <f t="shared" si="57"/>
        <v>0</v>
      </c>
      <c r="I3679">
        <f t="array" ref="I3679">MIN(IFERROR(FIND(IstNumbers,A3679),""))</f>
        <v>28</v>
      </c>
      <c r="J3679" s="1" t="e">
        <f>IF([first '# in title]&lt;[pos kw in title],MID([title],[pos kw in title]-6,6),#N/A)</f>
        <v>#N/A</v>
      </c>
      <c r="K3679" s="1" t="e">
        <f>IFERROR(MID(SUBSTITUTE([kw rough in title],",","."),FIND("(",[kw rough in title])+1,20),SUBSTITUTE(IFERROR(MID([kw rough in title],FIND(" ",[kw rough in title])+1,20),[kw rough in title]),",","."))</f>
        <v>#N/A</v>
      </c>
      <c r="L3679" s="1">
        <f>IFERROR(FIND("kW",[desc]),0)</f>
        <v>70</v>
      </c>
      <c r="M3679">
        <f t="array" ref="M3679">MIN(IFERROR(FIND(IstNumbers,E3679),""))</f>
        <v>34</v>
      </c>
      <c r="N3679" s="1" t="str">
        <f>IF([first '# in desc]&lt;[pos kw in desc],MID([desc],[pos kw in desc]-7,7))</f>
        <v xml:space="preserve">­me 42 </v>
      </c>
      <c r="O36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79" s="1" t="str">
        <f>TRIM(IF([first '# in desc]&lt;[pos kw in desc],MID([desc],[pos kw in desc]-6,6),FALSE))</f>
        <v>me 42</v>
      </c>
      <c r="Q3679" s="1" t="b">
        <f>IF(LEN([manuell])=0,IFERROR([kw fine in title]*1,IFERROR(SUMPRODUCT(COUNTIF(IsDigits,MID([kw in desc],ROW($A$1:$A$150),1)))=LEN([kw in desc]),#N/A)),[manuell])</f>
        <v>0</v>
      </c>
      <c r="R3679" s="1" t="str">
        <f>IF([pos kw in title]&gt;0,MID(J3679,#REF!,4),IF([first '# in title]&gt;0,MID([title],[first '# in title],3),IF([first '# in title]&gt;0,MID([desc],#REF!,3),VLOOKUP([productid],$G$2:$R$1386,8))))</f>
        <v>42-</v>
      </c>
      <c r="S3679" s="1" t="e">
        <f>IF([kw in desc]=[kw rough in title],[kw in desc]*1,IFERROR(LEFT([kw_dirty],3)*1,IFERROR(LEFT([kw_dirty],2)*1,"n.a.")))</f>
        <v>#N/A</v>
      </c>
      <c r="T3679" s="1"/>
      <c r="U3679" s="1">
        <f>VLOOKUP(Tabelle1[[#This Row],[productid]],Tabelle2[#All],2,FALSE)</f>
        <v>42</v>
      </c>
    </row>
    <row r="3680" spans="1:21" hidden="1">
      <c r="A3680" t="s">
        <v>1988</v>
      </c>
      <c r="B3680">
        <v>3585</v>
      </c>
      <c r="C3680">
        <v>289859</v>
      </c>
      <c r="D3680" t="s">
        <v>6098</v>
      </c>
      <c r="E3680" t="s">
        <v>6099</v>
      </c>
      <c r="F3680">
        <v>18406</v>
      </c>
      <c r="G3680">
        <v>3497887</v>
      </c>
      <c r="H3680">
        <f t="shared" si="57"/>
        <v>0</v>
      </c>
      <c r="I3680">
        <f t="array" ref="I3680">MIN(IFERROR(FIND(IstNumbers,A3680),""))</f>
        <v>13</v>
      </c>
      <c r="J3680" s="1" t="e">
        <f>IF([first '# in title]&lt;[pos kw in title],MID([title],[pos kw in title]-6,6),#N/A)</f>
        <v>#N/A</v>
      </c>
      <c r="K3680" s="1" t="e">
        <f>IFERROR(MID(SUBSTITUTE([kw rough in title],",","."),FIND("(",[kw rough in title])+1,20),SUBSTITUTE(IFERROR(MID([kw rough in title],FIND(" ",[kw rough in title])+1,20),[kw rough in title]),",","."))</f>
        <v>#N/A</v>
      </c>
      <c r="L3680" s="1">
        <f>IFERROR(FIND("kW",[desc]),0)</f>
        <v>70</v>
      </c>
      <c r="M3680">
        <f t="array" ref="M3680">MIN(IFERROR(FIND(IstNumbers,E3680),""))</f>
        <v>34</v>
      </c>
      <c r="N3680" s="1" t="str">
        <f>IF([first '# in desc]&lt;[pos kw in desc],MID([desc],[pos kw in desc]-7,7))</f>
        <v xml:space="preserve">­me 42 </v>
      </c>
      <c r="O36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80" s="1" t="str">
        <f>TRIM(IF([first '# in desc]&lt;[pos kw in desc],MID([desc],[pos kw in desc]-6,6),FALSE))</f>
        <v>me 42</v>
      </c>
      <c r="Q3680" s="1" t="b">
        <f>IF(LEN([manuell])=0,IFERROR([kw fine in title]*1,IFERROR(SUMPRODUCT(COUNTIF(IsDigits,MID([kw in desc],ROW($A$1:$A$150),1)))=LEN([kw in desc]),#N/A)),[manuell])</f>
        <v>0</v>
      </c>
      <c r="R3680" s="1" t="str">
        <f>IF([pos kw in title]&gt;0,MID(J3680,#REF!,4),IF([first '# in title]&gt;0,MID([title],[first '# in title],3),IF([first '# in title]&gt;0,MID([desc],#REF!,3),VLOOKUP([productid],$G$2:$R$1386,8))))</f>
        <v xml:space="preserve">42 </v>
      </c>
      <c r="S3680" s="1" t="e">
        <f>IF([kw in desc]=[kw rough in title],[kw in desc]*1,IFERROR(LEFT([kw_dirty],3)*1,IFERROR(LEFT([kw_dirty],2)*1,"n.a.")))</f>
        <v>#N/A</v>
      </c>
      <c r="T3680" s="1"/>
      <c r="U3680" s="1">
        <f>VLOOKUP(Tabelle1[[#This Row],[productid]],Tabelle2[#All],2,FALSE)</f>
        <v>42</v>
      </c>
    </row>
    <row r="3681" spans="1:21">
      <c r="A3681" t="s">
        <v>4405</v>
      </c>
      <c r="B3681">
        <v>1855</v>
      </c>
      <c r="C3681">
        <v>223861</v>
      </c>
      <c r="D3681" t="s">
        <v>6100</v>
      </c>
      <c r="E3681" t="s">
        <v>6096</v>
      </c>
      <c r="F3681">
        <v>18406</v>
      </c>
      <c r="G3681">
        <v>3725833</v>
      </c>
      <c r="H3681">
        <f t="shared" si="57"/>
        <v>0</v>
      </c>
      <c r="I3681">
        <f t="array" ref="I3681">MIN(IFERROR(FIND(IstNumbers,A3681),""))</f>
        <v>14</v>
      </c>
      <c r="J3681" s="1" t="e">
        <f>IF([first '# in title]&lt;[pos kw in title],MID([title],[pos kw in title]-6,6),#N/A)</f>
        <v>#N/A</v>
      </c>
      <c r="K3681" s="1" t="e">
        <f>IFERROR(MID(SUBSTITUTE([kw rough in title],",","."),FIND("(",[kw rough in title])+1,20),SUBSTITUTE(IFERROR(MID([kw rough in title],FIND(" ",[kw rough in title])+1,20),[kw rough in title]),",","."))</f>
        <v>#N/A</v>
      </c>
      <c r="L3681" s="1">
        <f>IFERROR(FIND("kW",[desc]),0)</f>
        <v>0</v>
      </c>
      <c r="M3681">
        <f t="array" ref="M3681">MIN(IFERROR(FIND(IstNumbers,E3681),""))</f>
        <v>25</v>
      </c>
      <c r="N3681" s="1" t="b">
        <f>IF([first '# in desc]&lt;[pos kw in desc],MID([desc],[pos kw in desc]-7,7))</f>
        <v>0</v>
      </c>
      <c r="O36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81" s="1" t="str">
        <f>TRIM(IF([first '# in desc]&lt;[pos kw in desc],MID([desc],[pos kw in desc]-6,6),FALSE))</f>
        <v>FALSCH</v>
      </c>
      <c r="Q3681" s="1" t="b">
        <f>IF(LEN([manuell])=0,IFERROR([kw fine in title]*1,IFERROR(SUMPRODUCT(COUNTIF(IsDigits,MID([kw in desc],ROW($A$1:$A$150),1)))=LEN([kw in desc]),#N/A)),[manuell])</f>
        <v>0</v>
      </c>
      <c r="R3681" s="1" t="str">
        <f>IF([pos kw in title]&gt;0,MID(J3681,#REF!,4),IF([first '# in title]&gt;0,MID([title],[first '# in title],3),IF([first '# in title]&gt;0,MID([desc],#REF!,3),VLOOKUP([productid],$G$2:$R$1386,8))))</f>
        <v>24D</v>
      </c>
      <c r="S3681" s="1" t="e">
        <f>IF([kw in desc]=[kw rough in title],[kw in desc]*1,IFERROR(LEFT([kw_dirty],3)*1,IFERROR(LEFT([kw_dirty],2)*1,"n.a.")))</f>
        <v>#N/A</v>
      </c>
      <c r="T3681" s="1"/>
      <c r="U3681" s="1" t="e">
        <f>VLOOKUP(Tabelle1[[#This Row],[productid]],Tabelle2[#All],2,FALSE)</f>
        <v>#N/A</v>
      </c>
    </row>
    <row r="3682" spans="1:21" hidden="1">
      <c r="A3682" t="s">
        <v>2846</v>
      </c>
      <c r="B3682">
        <v>3530</v>
      </c>
      <c r="C3682">
        <v>289859</v>
      </c>
      <c r="D3682" t="s">
        <v>6101</v>
      </c>
      <c r="E3682" t="s">
        <v>5609</v>
      </c>
      <c r="F3682">
        <v>18406</v>
      </c>
      <c r="G3682">
        <v>1750863</v>
      </c>
      <c r="H3682">
        <f t="shared" si="57"/>
        <v>0</v>
      </c>
      <c r="I3682">
        <f t="array" ref="I3682">MIN(IFERROR(FIND(IstNumbers,A3682),""))</f>
        <v>28</v>
      </c>
      <c r="J3682" s="1" t="e">
        <f>IF([first '# in title]&lt;[pos kw in title],MID([title],[pos kw in title]-6,6),#N/A)</f>
        <v>#N/A</v>
      </c>
      <c r="K3682" s="1" t="e">
        <f>IFERROR(MID(SUBSTITUTE([kw rough in title],",","."),FIND("(",[kw rough in title])+1,20),SUBSTITUTE(IFERROR(MID([kw rough in title],FIND(" ",[kw rough in title])+1,20),[kw rough in title]),",","."))</f>
        <v>#N/A</v>
      </c>
      <c r="L3682" s="1">
        <f>IFERROR(FIND("kW",[desc]),0)</f>
        <v>70</v>
      </c>
      <c r="M3682">
        <f t="array" ref="M3682">MIN(IFERROR(FIND(IstNumbers,E3682),""))</f>
        <v>34</v>
      </c>
      <c r="N3682" s="1" t="str">
        <f>IF([first '# in desc]&lt;[pos kw in desc],MID([desc],[pos kw in desc]-7,7))</f>
        <v xml:space="preserve">­me 42 </v>
      </c>
      <c r="O36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82" s="1" t="str">
        <f>TRIM(IF([first '# in desc]&lt;[pos kw in desc],MID([desc],[pos kw in desc]-6,6),FALSE))</f>
        <v>me 42</v>
      </c>
      <c r="Q3682" s="1" t="b">
        <f>IF(LEN([manuell])=0,IFERROR([kw fine in title]*1,IFERROR(SUMPRODUCT(COUNTIF(IsDigits,MID([kw in desc],ROW($A$1:$A$150),1)))=LEN([kw in desc]),#N/A)),[manuell])</f>
        <v>0</v>
      </c>
      <c r="R3682" s="1" t="str">
        <f>IF([pos kw in title]&gt;0,MID(J3682,#REF!,4),IF([first '# in title]&gt;0,MID([title],[first '# in title],3),IF([first '# in title]&gt;0,MID([desc],#REF!,3),VLOOKUP([productid],$G$2:$R$1386,8))))</f>
        <v>42-</v>
      </c>
      <c r="S3682" s="1" t="e">
        <f>IF([kw in desc]=[kw rough in title],[kw in desc]*1,IFERROR(LEFT([kw_dirty],3)*1,IFERROR(LEFT([kw_dirty],2)*1,"n.a.")))</f>
        <v>#N/A</v>
      </c>
      <c r="T3682" s="1"/>
      <c r="U3682" s="1">
        <f>VLOOKUP(Tabelle1[[#This Row],[productid]],Tabelle2[#All],2,FALSE)</f>
        <v>42</v>
      </c>
    </row>
    <row r="3683" spans="1:21" hidden="1">
      <c r="A3683" t="s">
        <v>1988</v>
      </c>
      <c r="B3683">
        <v>3585</v>
      </c>
      <c r="C3683">
        <v>289859</v>
      </c>
      <c r="D3683" t="s">
        <v>6102</v>
      </c>
      <c r="E3683" t="s">
        <v>6103</v>
      </c>
      <c r="F3683">
        <v>18406</v>
      </c>
      <c r="G3683">
        <v>3497887</v>
      </c>
      <c r="H3683">
        <f t="shared" si="57"/>
        <v>0</v>
      </c>
      <c r="I3683">
        <f t="array" ref="I3683">MIN(IFERROR(FIND(IstNumbers,A3683),""))</f>
        <v>13</v>
      </c>
      <c r="J3683" s="1" t="e">
        <f>IF([first '# in title]&lt;[pos kw in title],MID([title],[pos kw in title]-6,6),#N/A)</f>
        <v>#N/A</v>
      </c>
      <c r="K3683" s="1" t="e">
        <f>IFERROR(MID(SUBSTITUTE([kw rough in title],",","."),FIND("(",[kw rough in title])+1,20),SUBSTITUTE(IFERROR(MID([kw rough in title],FIND(" ",[kw rough in title])+1,20),[kw rough in title]),",","."))</f>
        <v>#N/A</v>
      </c>
      <c r="L3683" s="1">
        <f>IFERROR(FIND("kW",[desc]),0)</f>
        <v>70</v>
      </c>
      <c r="M3683">
        <f t="array" ref="M3683">MIN(IFERROR(FIND(IstNumbers,E3683),""))</f>
        <v>34</v>
      </c>
      <c r="N3683" s="1" t="str">
        <f>IF([first '# in desc]&lt;[pos kw in desc],MID([desc],[pos kw in desc]-7,7))</f>
        <v xml:space="preserve">­me 42 </v>
      </c>
      <c r="O36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83" s="1" t="str">
        <f>TRIM(IF([first '# in desc]&lt;[pos kw in desc],MID([desc],[pos kw in desc]-6,6),FALSE))</f>
        <v>me 42</v>
      </c>
      <c r="Q3683" s="1" t="b">
        <f>IF(LEN([manuell])=0,IFERROR([kw fine in title]*1,IFERROR(SUMPRODUCT(COUNTIF(IsDigits,MID([kw in desc],ROW($A$1:$A$150),1)))=LEN([kw in desc]),#N/A)),[manuell])</f>
        <v>0</v>
      </c>
      <c r="R3683" s="1" t="str">
        <f>IF([pos kw in title]&gt;0,MID(J3683,#REF!,4),IF([first '# in title]&gt;0,MID([title],[first '# in title],3),IF([first '# in title]&gt;0,MID([desc],#REF!,3),VLOOKUP([productid],$G$2:$R$1386,8))))</f>
        <v xml:space="preserve">42 </v>
      </c>
      <c r="S3683" s="1" t="e">
        <f>IF([kw in desc]=[kw rough in title],[kw in desc]*1,IFERROR(LEFT([kw_dirty],3)*1,IFERROR(LEFT([kw_dirty],2)*1,"n.a.")))</f>
        <v>#N/A</v>
      </c>
      <c r="T3683" s="1"/>
      <c r="U3683" s="1">
        <f>VLOOKUP(Tabelle1[[#This Row],[productid]],Tabelle2[#All],2,FALSE)</f>
        <v>42</v>
      </c>
    </row>
    <row r="3684" spans="1:21">
      <c r="A3684" t="s">
        <v>4405</v>
      </c>
      <c r="B3684">
        <v>1856</v>
      </c>
      <c r="C3684">
        <v>223861</v>
      </c>
      <c r="D3684" t="s">
        <v>6104</v>
      </c>
      <c r="E3684" t="s">
        <v>4943</v>
      </c>
      <c r="F3684">
        <v>18406</v>
      </c>
      <c r="G3684">
        <v>3725833</v>
      </c>
      <c r="H3684">
        <f t="shared" si="57"/>
        <v>0</v>
      </c>
      <c r="I3684">
        <f t="array" ref="I3684">MIN(IFERROR(FIND(IstNumbers,A3684),""))</f>
        <v>14</v>
      </c>
      <c r="J3684" s="1" t="e">
        <f>IF([first '# in title]&lt;[pos kw in title],MID([title],[pos kw in title]-6,6),#N/A)</f>
        <v>#N/A</v>
      </c>
      <c r="K3684" s="1" t="e">
        <f>IFERROR(MID(SUBSTITUTE([kw rough in title],",","."),FIND("(",[kw rough in title])+1,20),SUBSTITUTE(IFERROR(MID([kw rough in title],FIND(" ",[kw rough in title])+1,20),[kw rough in title]),",","."))</f>
        <v>#N/A</v>
      </c>
      <c r="L3684" s="1">
        <f>IFERROR(FIND("kW",[desc]),0)</f>
        <v>0</v>
      </c>
      <c r="M3684">
        <f t="array" ref="M3684">MIN(IFERROR(FIND(IstNumbers,E3684),""))</f>
        <v>25</v>
      </c>
      <c r="N3684" s="1" t="b">
        <f>IF([first '# in desc]&lt;[pos kw in desc],MID([desc],[pos kw in desc]-7,7))</f>
        <v>0</v>
      </c>
      <c r="O36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84" s="1" t="str">
        <f>TRIM(IF([first '# in desc]&lt;[pos kw in desc],MID([desc],[pos kw in desc]-6,6),FALSE))</f>
        <v>FALSCH</v>
      </c>
      <c r="Q3684" s="1" t="b">
        <f>IF(LEN([manuell])=0,IFERROR([kw fine in title]*1,IFERROR(SUMPRODUCT(COUNTIF(IsDigits,MID([kw in desc],ROW($A$1:$A$150),1)))=LEN([kw in desc]),#N/A)),[manuell])</f>
        <v>0</v>
      </c>
      <c r="R3684" s="1" t="str">
        <f>IF([pos kw in title]&gt;0,MID(J3684,#REF!,4),IF([first '# in title]&gt;0,MID([title],[first '# in title],3),IF([first '# in title]&gt;0,MID([desc],#REF!,3),VLOOKUP([productid],$G$2:$R$1386,8))))</f>
        <v>24D</v>
      </c>
      <c r="S3684" s="1" t="e">
        <f>IF([kw in desc]=[kw rough in title],[kw in desc]*1,IFERROR(LEFT([kw_dirty],3)*1,IFERROR(LEFT([kw_dirty],2)*1,"n.a.")))</f>
        <v>#N/A</v>
      </c>
      <c r="T3684" s="1"/>
      <c r="U3684" s="1" t="e">
        <f>VLOOKUP(Tabelle1[[#This Row],[productid]],Tabelle2[#All],2,FALSE)</f>
        <v>#N/A</v>
      </c>
    </row>
    <row r="3685" spans="1:21" hidden="1">
      <c r="A3685" t="s">
        <v>2846</v>
      </c>
      <c r="B3685">
        <v>3530</v>
      </c>
      <c r="C3685">
        <v>289859</v>
      </c>
      <c r="D3685" t="s">
        <v>6105</v>
      </c>
      <c r="E3685" t="s">
        <v>4537</v>
      </c>
      <c r="F3685">
        <v>18406</v>
      </c>
      <c r="G3685">
        <v>1750863</v>
      </c>
      <c r="H3685">
        <f t="shared" si="57"/>
        <v>0</v>
      </c>
      <c r="I3685">
        <f t="array" ref="I3685">MIN(IFERROR(FIND(IstNumbers,A3685),""))</f>
        <v>28</v>
      </c>
      <c r="J3685" s="1" t="e">
        <f>IF([first '# in title]&lt;[pos kw in title],MID([title],[pos kw in title]-6,6),#N/A)</f>
        <v>#N/A</v>
      </c>
      <c r="K3685" s="1" t="e">
        <f>IFERROR(MID(SUBSTITUTE([kw rough in title],",","."),FIND("(",[kw rough in title])+1,20),SUBSTITUTE(IFERROR(MID([kw rough in title],FIND(" ",[kw rough in title])+1,20),[kw rough in title]),",","."))</f>
        <v>#N/A</v>
      </c>
      <c r="L3685" s="1">
        <f>IFERROR(FIND("kW",[desc]),0)</f>
        <v>70</v>
      </c>
      <c r="M3685">
        <f t="array" ref="M3685">MIN(IFERROR(FIND(IstNumbers,E3685),""))</f>
        <v>34</v>
      </c>
      <c r="N3685" s="1" t="str">
        <f>IF([first '# in desc]&lt;[pos kw in desc],MID([desc],[pos kw in desc]-7,7))</f>
        <v xml:space="preserve">­me 42 </v>
      </c>
      <c r="O36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85" s="1" t="str">
        <f>TRIM(IF([first '# in desc]&lt;[pos kw in desc],MID([desc],[pos kw in desc]-6,6),FALSE))</f>
        <v>me 42</v>
      </c>
      <c r="Q3685" s="1" t="b">
        <f>IF(LEN([manuell])=0,IFERROR([kw fine in title]*1,IFERROR(SUMPRODUCT(COUNTIF(IsDigits,MID([kw in desc],ROW($A$1:$A$150),1)))=LEN([kw in desc]),#N/A)),[manuell])</f>
        <v>0</v>
      </c>
      <c r="R3685" s="1" t="str">
        <f>IF([pos kw in title]&gt;0,MID(J3685,#REF!,4),IF([first '# in title]&gt;0,MID([title],[first '# in title],3),IF([first '# in title]&gt;0,MID([desc],#REF!,3),VLOOKUP([productid],$G$2:$R$1386,8))))</f>
        <v>42-</v>
      </c>
      <c r="S3685" s="1" t="e">
        <f>IF([kw in desc]=[kw rough in title],[kw in desc]*1,IFERROR(LEFT([kw_dirty],3)*1,IFERROR(LEFT([kw_dirty],2)*1,"n.a.")))</f>
        <v>#N/A</v>
      </c>
      <c r="T3685" s="1"/>
      <c r="U3685" s="1">
        <f>VLOOKUP(Tabelle1[[#This Row],[productid]],Tabelle2[#All],2,FALSE)</f>
        <v>42</v>
      </c>
    </row>
    <row r="3686" spans="1:21" hidden="1">
      <c r="A3686" t="s">
        <v>1988</v>
      </c>
      <c r="B3686">
        <v>3585</v>
      </c>
      <c r="C3686">
        <v>289859</v>
      </c>
      <c r="D3686" t="s">
        <v>6106</v>
      </c>
      <c r="E3686" t="s">
        <v>6107</v>
      </c>
      <c r="F3686">
        <v>18406</v>
      </c>
      <c r="G3686">
        <v>3497887</v>
      </c>
      <c r="H3686">
        <f t="shared" si="57"/>
        <v>0</v>
      </c>
      <c r="I3686">
        <f t="array" ref="I3686">MIN(IFERROR(FIND(IstNumbers,A3686),""))</f>
        <v>13</v>
      </c>
      <c r="J3686" s="1" t="e">
        <f>IF([first '# in title]&lt;[pos kw in title],MID([title],[pos kw in title]-6,6),#N/A)</f>
        <v>#N/A</v>
      </c>
      <c r="K3686" s="1" t="e">
        <f>IFERROR(MID(SUBSTITUTE([kw rough in title],",","."),FIND("(",[kw rough in title])+1,20),SUBSTITUTE(IFERROR(MID([kw rough in title],FIND(" ",[kw rough in title])+1,20),[kw rough in title]),",","."))</f>
        <v>#N/A</v>
      </c>
      <c r="L3686" s="1">
        <f>IFERROR(FIND("kW",[desc]),0)</f>
        <v>70</v>
      </c>
      <c r="M3686">
        <f t="array" ref="M3686">MIN(IFERROR(FIND(IstNumbers,E3686),""))</f>
        <v>34</v>
      </c>
      <c r="N3686" s="1" t="str">
        <f>IF([first '# in desc]&lt;[pos kw in desc],MID([desc],[pos kw in desc]-7,7))</f>
        <v xml:space="preserve">­me 42 </v>
      </c>
      <c r="O36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86" s="1" t="str">
        <f>TRIM(IF([first '# in desc]&lt;[pos kw in desc],MID([desc],[pos kw in desc]-6,6),FALSE))</f>
        <v>me 42</v>
      </c>
      <c r="Q3686" s="1" t="b">
        <f>IF(LEN([manuell])=0,IFERROR([kw fine in title]*1,IFERROR(SUMPRODUCT(COUNTIF(IsDigits,MID([kw in desc],ROW($A$1:$A$150),1)))=LEN([kw in desc]),#N/A)),[manuell])</f>
        <v>0</v>
      </c>
      <c r="R3686" s="1" t="str">
        <f>IF([pos kw in title]&gt;0,MID(J3686,#REF!,4),IF([first '# in title]&gt;0,MID([title],[first '# in title],3),IF([first '# in title]&gt;0,MID([desc],#REF!,3),VLOOKUP([productid],$G$2:$R$1386,8))))</f>
        <v xml:space="preserve">42 </v>
      </c>
      <c r="S3686" s="1" t="e">
        <f>IF([kw in desc]=[kw rough in title],[kw in desc]*1,IFERROR(LEFT([kw_dirty],3)*1,IFERROR(LEFT([kw_dirty],2)*1,"n.a.")))</f>
        <v>#N/A</v>
      </c>
      <c r="T3686" s="1"/>
      <c r="U3686" s="1">
        <f>VLOOKUP(Tabelle1[[#This Row],[productid]],Tabelle2[#All],2,FALSE)</f>
        <v>42</v>
      </c>
    </row>
    <row r="3687" spans="1:21">
      <c r="A3687" t="s">
        <v>4405</v>
      </c>
      <c r="B3687">
        <v>1856</v>
      </c>
      <c r="C3687">
        <v>223861</v>
      </c>
      <c r="D3687" t="s">
        <v>6108</v>
      </c>
      <c r="E3687" t="s">
        <v>4943</v>
      </c>
      <c r="F3687">
        <v>18406</v>
      </c>
      <c r="G3687">
        <v>3725833</v>
      </c>
      <c r="H3687">
        <f t="shared" si="57"/>
        <v>0</v>
      </c>
      <c r="I3687">
        <f t="array" ref="I3687">MIN(IFERROR(FIND(IstNumbers,A3687),""))</f>
        <v>14</v>
      </c>
      <c r="J3687" s="1" t="e">
        <f>IF([first '# in title]&lt;[pos kw in title],MID([title],[pos kw in title]-6,6),#N/A)</f>
        <v>#N/A</v>
      </c>
      <c r="K3687" s="1" t="e">
        <f>IFERROR(MID(SUBSTITUTE([kw rough in title],",","."),FIND("(",[kw rough in title])+1,20),SUBSTITUTE(IFERROR(MID([kw rough in title],FIND(" ",[kw rough in title])+1,20),[kw rough in title]),",","."))</f>
        <v>#N/A</v>
      </c>
      <c r="L3687" s="1">
        <f>IFERROR(FIND("kW",[desc]),0)</f>
        <v>0</v>
      </c>
      <c r="M3687">
        <f t="array" ref="M3687">MIN(IFERROR(FIND(IstNumbers,E3687),""))</f>
        <v>25</v>
      </c>
      <c r="N3687" s="1" t="b">
        <f>IF([first '# in desc]&lt;[pos kw in desc],MID([desc],[pos kw in desc]-7,7))</f>
        <v>0</v>
      </c>
      <c r="O36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87" s="1" t="str">
        <f>TRIM(IF([first '# in desc]&lt;[pos kw in desc],MID([desc],[pos kw in desc]-6,6),FALSE))</f>
        <v>FALSCH</v>
      </c>
      <c r="Q3687" s="1" t="b">
        <f>IF(LEN([manuell])=0,IFERROR([kw fine in title]*1,IFERROR(SUMPRODUCT(COUNTIF(IsDigits,MID([kw in desc],ROW($A$1:$A$150),1)))=LEN([kw in desc]),#N/A)),[manuell])</f>
        <v>0</v>
      </c>
      <c r="R3687" s="1" t="str">
        <f>IF([pos kw in title]&gt;0,MID(J3687,#REF!,4),IF([first '# in title]&gt;0,MID([title],[first '# in title],3),IF([first '# in title]&gt;0,MID([desc],#REF!,3),VLOOKUP([productid],$G$2:$R$1386,8))))</f>
        <v>24D</v>
      </c>
      <c r="S3687" s="1" t="e">
        <f>IF([kw in desc]=[kw rough in title],[kw in desc]*1,IFERROR(LEFT([kw_dirty],3)*1,IFERROR(LEFT([kw_dirty],2)*1,"n.a.")))</f>
        <v>#N/A</v>
      </c>
      <c r="T3687" s="1"/>
      <c r="U3687" s="1" t="e">
        <f>VLOOKUP(Tabelle1[[#This Row],[productid]],Tabelle2[#All],2,FALSE)</f>
        <v>#N/A</v>
      </c>
    </row>
    <row r="3688" spans="1:21" hidden="1">
      <c r="A3688" t="s">
        <v>1988</v>
      </c>
      <c r="B3688">
        <v>3590</v>
      </c>
      <c r="C3688">
        <v>289859</v>
      </c>
      <c r="D3688" t="s">
        <v>6109</v>
      </c>
      <c r="E3688" t="s">
        <v>6110</v>
      </c>
      <c r="F3688">
        <v>18406</v>
      </c>
      <c r="G3688">
        <v>3497887</v>
      </c>
      <c r="H3688">
        <f t="shared" si="57"/>
        <v>0</v>
      </c>
      <c r="I3688">
        <f t="array" ref="I3688">MIN(IFERROR(FIND(IstNumbers,A3688),""))</f>
        <v>13</v>
      </c>
      <c r="J3688" s="1" t="e">
        <f>IF([first '# in title]&lt;[pos kw in title],MID([title],[pos kw in title]-6,6),#N/A)</f>
        <v>#N/A</v>
      </c>
      <c r="K3688" s="1" t="e">
        <f>IFERROR(MID(SUBSTITUTE([kw rough in title],",","."),FIND("(",[kw rough in title])+1,20),SUBSTITUTE(IFERROR(MID([kw rough in title],FIND(" ",[kw rough in title])+1,20),[kw rough in title]),",","."))</f>
        <v>#N/A</v>
      </c>
      <c r="L3688" s="1">
        <f>IFERROR(FIND("kW",[desc]),0)</f>
        <v>70</v>
      </c>
      <c r="M3688">
        <f t="array" ref="M3688">MIN(IFERROR(FIND(IstNumbers,E3688),""))</f>
        <v>34</v>
      </c>
      <c r="N3688" s="1" t="str">
        <f>IF([first '# in desc]&lt;[pos kw in desc],MID([desc],[pos kw in desc]-7,7))</f>
        <v xml:space="preserve">­me 42 </v>
      </c>
      <c r="O36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688" s="1" t="str">
        <f>TRIM(IF([first '# in desc]&lt;[pos kw in desc],MID([desc],[pos kw in desc]-6,6),FALSE))</f>
        <v>me 42</v>
      </c>
      <c r="Q3688" s="1" t="b">
        <f>IF(LEN([manuell])=0,IFERROR([kw fine in title]*1,IFERROR(SUMPRODUCT(COUNTIF(IsDigits,MID([kw in desc],ROW($A$1:$A$150),1)))=LEN([kw in desc]),#N/A)),[manuell])</f>
        <v>0</v>
      </c>
      <c r="R3688" s="1" t="str">
        <f>IF([pos kw in title]&gt;0,MID(J3688,#REF!,4),IF([first '# in title]&gt;0,MID([title],[first '# in title],3),IF([first '# in title]&gt;0,MID([desc],#REF!,3),VLOOKUP([productid],$G$2:$R$1386,8))))</f>
        <v xml:space="preserve">42 </v>
      </c>
      <c r="S3688" s="1" t="e">
        <f>IF([kw in desc]=[kw rough in title],[kw in desc]*1,IFERROR(LEFT([kw_dirty],3)*1,IFERROR(LEFT([kw_dirty],2)*1,"n.a.")))</f>
        <v>#N/A</v>
      </c>
      <c r="T3688" s="1"/>
      <c r="U3688" s="1">
        <f>VLOOKUP(Tabelle1[[#This Row],[productid]],Tabelle2[#All],2,FALSE)</f>
        <v>42</v>
      </c>
    </row>
    <row r="3689" spans="1:21">
      <c r="A3689" t="s">
        <v>4405</v>
      </c>
      <c r="B3689">
        <v>1857</v>
      </c>
      <c r="C3689">
        <v>223861</v>
      </c>
      <c r="D3689" t="s">
        <v>6111</v>
      </c>
      <c r="E3689" t="s">
        <v>5734</v>
      </c>
      <c r="F3689">
        <v>18406</v>
      </c>
      <c r="G3689">
        <v>3725833</v>
      </c>
      <c r="H3689">
        <f t="shared" si="57"/>
        <v>0</v>
      </c>
      <c r="I3689">
        <f t="array" ref="I3689">MIN(IFERROR(FIND(IstNumbers,A3689),""))</f>
        <v>14</v>
      </c>
      <c r="J3689" s="1" t="e">
        <f>IF([first '# in title]&lt;[pos kw in title],MID([title],[pos kw in title]-6,6),#N/A)</f>
        <v>#N/A</v>
      </c>
      <c r="K3689" s="1" t="e">
        <f>IFERROR(MID(SUBSTITUTE([kw rough in title],",","."),FIND("(",[kw rough in title])+1,20),SUBSTITUTE(IFERROR(MID([kw rough in title],FIND(" ",[kw rough in title])+1,20),[kw rough in title]),",","."))</f>
        <v>#N/A</v>
      </c>
      <c r="L3689" s="1">
        <f>IFERROR(FIND("kW",[desc]),0)</f>
        <v>0</v>
      </c>
      <c r="M3689">
        <f t="array" ref="M3689">MIN(IFERROR(FIND(IstNumbers,E3689),""))</f>
        <v>25</v>
      </c>
      <c r="N3689" s="1" t="b">
        <f>IF([first '# in desc]&lt;[pos kw in desc],MID([desc],[pos kw in desc]-7,7))</f>
        <v>0</v>
      </c>
      <c r="O36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89" s="1" t="str">
        <f>TRIM(IF([first '# in desc]&lt;[pos kw in desc],MID([desc],[pos kw in desc]-6,6),FALSE))</f>
        <v>FALSCH</v>
      </c>
      <c r="Q3689" s="1" t="b">
        <f>IF(LEN([manuell])=0,IFERROR([kw fine in title]*1,IFERROR(SUMPRODUCT(COUNTIF(IsDigits,MID([kw in desc],ROW($A$1:$A$150),1)))=LEN([kw in desc]),#N/A)),[manuell])</f>
        <v>0</v>
      </c>
      <c r="R3689" s="1" t="str">
        <f>IF([pos kw in title]&gt;0,MID(J3689,#REF!,4),IF([first '# in title]&gt;0,MID([title],[first '# in title],3),IF([first '# in title]&gt;0,MID([desc],#REF!,3),VLOOKUP([productid],$G$2:$R$1386,8))))</f>
        <v>24D</v>
      </c>
      <c r="S3689" s="1" t="e">
        <f>IF([kw in desc]=[kw rough in title],[kw in desc]*1,IFERROR(LEFT([kw_dirty],3)*1,IFERROR(LEFT([kw_dirty],2)*1,"n.a.")))</f>
        <v>#N/A</v>
      </c>
      <c r="T3689" s="1"/>
      <c r="U3689" s="1" t="e">
        <f>VLOOKUP(Tabelle1[[#This Row],[productid]],Tabelle2[#All],2,FALSE)</f>
        <v>#N/A</v>
      </c>
    </row>
    <row r="3690" spans="1:21">
      <c r="A3690" t="s">
        <v>4405</v>
      </c>
      <c r="B3690">
        <v>1857</v>
      </c>
      <c r="C3690">
        <v>223861</v>
      </c>
      <c r="D3690" t="s">
        <v>6112</v>
      </c>
      <c r="E3690" t="s">
        <v>5734</v>
      </c>
      <c r="F3690">
        <v>18406</v>
      </c>
      <c r="G3690">
        <v>3725833</v>
      </c>
      <c r="H3690">
        <f t="shared" si="57"/>
        <v>0</v>
      </c>
      <c r="I3690">
        <f t="array" ref="I3690">MIN(IFERROR(FIND(IstNumbers,A3690),""))</f>
        <v>14</v>
      </c>
      <c r="J3690" s="1" t="e">
        <f>IF([first '# in title]&lt;[pos kw in title],MID([title],[pos kw in title]-6,6),#N/A)</f>
        <v>#N/A</v>
      </c>
      <c r="K3690" s="1" t="e">
        <f>IFERROR(MID(SUBSTITUTE([kw rough in title],",","."),FIND("(",[kw rough in title])+1,20),SUBSTITUTE(IFERROR(MID([kw rough in title],FIND(" ",[kw rough in title])+1,20),[kw rough in title]),",","."))</f>
        <v>#N/A</v>
      </c>
      <c r="L3690" s="1">
        <f>IFERROR(FIND("kW",[desc]),0)</f>
        <v>0</v>
      </c>
      <c r="M3690">
        <f t="array" ref="M3690">MIN(IFERROR(FIND(IstNumbers,E3690),""))</f>
        <v>25</v>
      </c>
      <c r="N3690" s="1" t="b">
        <f>IF([first '# in desc]&lt;[pos kw in desc],MID([desc],[pos kw in desc]-7,7))</f>
        <v>0</v>
      </c>
      <c r="O36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0" s="1" t="str">
        <f>TRIM(IF([first '# in desc]&lt;[pos kw in desc],MID([desc],[pos kw in desc]-6,6),FALSE))</f>
        <v>FALSCH</v>
      </c>
      <c r="Q3690" s="1" t="b">
        <f>IF(LEN([manuell])=0,IFERROR([kw fine in title]*1,IFERROR(SUMPRODUCT(COUNTIF(IsDigits,MID([kw in desc],ROW($A$1:$A$150),1)))=LEN([kw in desc]),#N/A)),[manuell])</f>
        <v>0</v>
      </c>
      <c r="R3690" s="1" t="str">
        <f>IF([pos kw in title]&gt;0,MID(J3690,#REF!,4),IF([first '# in title]&gt;0,MID([title],[first '# in title],3),IF([first '# in title]&gt;0,MID([desc],#REF!,3),VLOOKUP([productid],$G$2:$R$1386,8))))</f>
        <v>24D</v>
      </c>
      <c r="S3690" s="1" t="e">
        <f>IF([kw in desc]=[kw rough in title],[kw in desc]*1,IFERROR(LEFT([kw_dirty],3)*1,IFERROR(LEFT([kw_dirty],2)*1,"n.a.")))</f>
        <v>#N/A</v>
      </c>
      <c r="T3690" s="1"/>
      <c r="U3690" s="1" t="e">
        <f>VLOOKUP(Tabelle1[[#This Row],[productid]],Tabelle2[#All],2,FALSE)</f>
        <v>#N/A</v>
      </c>
    </row>
    <row r="3691" spans="1:21">
      <c r="A3691" t="s">
        <v>4405</v>
      </c>
      <c r="B3691">
        <v>1858</v>
      </c>
      <c r="C3691">
        <v>223861</v>
      </c>
      <c r="D3691" t="s">
        <v>6113</v>
      </c>
      <c r="E3691" t="s">
        <v>4586</v>
      </c>
      <c r="F3691">
        <v>18406</v>
      </c>
      <c r="G3691">
        <v>3725833</v>
      </c>
      <c r="H3691">
        <f t="shared" si="57"/>
        <v>0</v>
      </c>
      <c r="I3691">
        <f t="array" ref="I3691">MIN(IFERROR(FIND(IstNumbers,A3691),""))</f>
        <v>14</v>
      </c>
      <c r="J3691" s="1" t="e">
        <f>IF([first '# in title]&lt;[pos kw in title],MID([title],[pos kw in title]-6,6),#N/A)</f>
        <v>#N/A</v>
      </c>
      <c r="K3691" s="1" t="e">
        <f>IFERROR(MID(SUBSTITUTE([kw rough in title],",","."),FIND("(",[kw rough in title])+1,20),SUBSTITUTE(IFERROR(MID([kw rough in title],FIND(" ",[kw rough in title])+1,20),[kw rough in title]),",","."))</f>
        <v>#N/A</v>
      </c>
      <c r="L3691" s="1">
        <f>IFERROR(FIND("kW",[desc]),0)</f>
        <v>0</v>
      </c>
      <c r="M3691">
        <f t="array" ref="M3691">MIN(IFERROR(FIND(IstNumbers,E3691),""))</f>
        <v>25</v>
      </c>
      <c r="N3691" s="1" t="b">
        <f>IF([first '# in desc]&lt;[pos kw in desc],MID([desc],[pos kw in desc]-7,7))</f>
        <v>0</v>
      </c>
      <c r="O36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1" s="1" t="str">
        <f>TRIM(IF([first '# in desc]&lt;[pos kw in desc],MID([desc],[pos kw in desc]-6,6),FALSE))</f>
        <v>FALSCH</v>
      </c>
      <c r="Q3691" s="1" t="b">
        <f>IF(LEN([manuell])=0,IFERROR([kw fine in title]*1,IFERROR(SUMPRODUCT(COUNTIF(IsDigits,MID([kw in desc],ROW($A$1:$A$150),1)))=LEN([kw in desc]),#N/A)),[manuell])</f>
        <v>0</v>
      </c>
      <c r="R3691" s="1" t="str">
        <f>IF([pos kw in title]&gt;0,MID(J3691,#REF!,4),IF([first '# in title]&gt;0,MID([title],[first '# in title],3),IF([first '# in title]&gt;0,MID([desc],#REF!,3),VLOOKUP([productid],$G$2:$R$1386,8))))</f>
        <v>24D</v>
      </c>
      <c r="S3691" s="1" t="e">
        <f>IF([kw in desc]=[kw rough in title],[kw in desc]*1,IFERROR(LEFT([kw_dirty],3)*1,IFERROR(LEFT([kw_dirty],2)*1,"n.a.")))</f>
        <v>#N/A</v>
      </c>
      <c r="T3691" s="1"/>
      <c r="U3691" s="1" t="e">
        <f>VLOOKUP(Tabelle1[[#This Row],[productid]],Tabelle2[#All],2,FALSE)</f>
        <v>#N/A</v>
      </c>
    </row>
    <row r="3692" spans="1:21">
      <c r="A3692" t="s">
        <v>4405</v>
      </c>
      <c r="B3692">
        <v>1859</v>
      </c>
      <c r="C3692">
        <v>223861</v>
      </c>
      <c r="D3692" t="s">
        <v>6114</v>
      </c>
      <c r="E3692" t="s">
        <v>4588</v>
      </c>
      <c r="F3692">
        <v>18406</v>
      </c>
      <c r="G3692">
        <v>3725833</v>
      </c>
      <c r="H3692">
        <f t="shared" si="57"/>
        <v>0</v>
      </c>
      <c r="I3692">
        <f t="array" ref="I3692">MIN(IFERROR(FIND(IstNumbers,A3692),""))</f>
        <v>14</v>
      </c>
      <c r="J3692" s="1" t="e">
        <f>IF([first '# in title]&lt;[pos kw in title],MID([title],[pos kw in title]-6,6),#N/A)</f>
        <v>#N/A</v>
      </c>
      <c r="K3692" s="1" t="e">
        <f>IFERROR(MID(SUBSTITUTE([kw rough in title],",","."),FIND("(",[kw rough in title])+1,20),SUBSTITUTE(IFERROR(MID([kw rough in title],FIND(" ",[kw rough in title])+1,20),[kw rough in title]),",","."))</f>
        <v>#N/A</v>
      </c>
      <c r="L3692" s="1">
        <f>IFERROR(FIND("kW",[desc]),0)</f>
        <v>0</v>
      </c>
      <c r="M3692">
        <f t="array" ref="M3692">MIN(IFERROR(FIND(IstNumbers,E3692),""))</f>
        <v>25</v>
      </c>
      <c r="N3692" s="1" t="b">
        <f>IF([first '# in desc]&lt;[pos kw in desc],MID([desc],[pos kw in desc]-7,7))</f>
        <v>0</v>
      </c>
      <c r="O36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2" s="1" t="str">
        <f>TRIM(IF([first '# in desc]&lt;[pos kw in desc],MID([desc],[pos kw in desc]-6,6),FALSE))</f>
        <v>FALSCH</v>
      </c>
      <c r="Q3692" s="1" t="b">
        <f>IF(LEN([manuell])=0,IFERROR([kw fine in title]*1,IFERROR(SUMPRODUCT(COUNTIF(IsDigits,MID([kw in desc],ROW($A$1:$A$150),1)))=LEN([kw in desc]),#N/A)),[manuell])</f>
        <v>0</v>
      </c>
      <c r="R3692" s="1" t="str">
        <f>IF([pos kw in title]&gt;0,MID(J3692,#REF!,4),IF([first '# in title]&gt;0,MID([title],[first '# in title],3),IF([first '# in title]&gt;0,MID([desc],#REF!,3),VLOOKUP([productid],$G$2:$R$1386,8))))</f>
        <v>24D</v>
      </c>
      <c r="S3692" s="1" t="e">
        <f>IF([kw in desc]=[kw rough in title],[kw in desc]*1,IFERROR(LEFT([kw_dirty],3)*1,IFERROR(LEFT([kw_dirty],2)*1,"n.a.")))</f>
        <v>#N/A</v>
      </c>
      <c r="T3692" s="1"/>
      <c r="U3692" s="1" t="e">
        <f>VLOOKUP(Tabelle1[[#This Row],[productid]],Tabelle2[#All],2,FALSE)</f>
        <v>#N/A</v>
      </c>
    </row>
    <row r="3693" spans="1:21">
      <c r="A3693" t="s">
        <v>4405</v>
      </c>
      <c r="B3693">
        <v>1859</v>
      </c>
      <c r="C3693">
        <v>223861</v>
      </c>
      <c r="D3693" t="s">
        <v>6115</v>
      </c>
      <c r="E3693" t="s">
        <v>4588</v>
      </c>
      <c r="F3693">
        <v>18406</v>
      </c>
      <c r="G3693">
        <v>3725833</v>
      </c>
      <c r="H3693">
        <f t="shared" si="57"/>
        <v>0</v>
      </c>
      <c r="I3693">
        <f t="array" ref="I3693">MIN(IFERROR(FIND(IstNumbers,A3693),""))</f>
        <v>14</v>
      </c>
      <c r="J3693" s="1" t="e">
        <f>IF([first '# in title]&lt;[pos kw in title],MID([title],[pos kw in title]-6,6),#N/A)</f>
        <v>#N/A</v>
      </c>
      <c r="K3693" s="1" t="e">
        <f>IFERROR(MID(SUBSTITUTE([kw rough in title],",","."),FIND("(",[kw rough in title])+1,20),SUBSTITUTE(IFERROR(MID([kw rough in title],FIND(" ",[kw rough in title])+1,20),[kw rough in title]),",","."))</f>
        <v>#N/A</v>
      </c>
      <c r="L3693" s="1">
        <f>IFERROR(FIND("kW",[desc]),0)</f>
        <v>0</v>
      </c>
      <c r="M3693">
        <f t="array" ref="M3693">MIN(IFERROR(FIND(IstNumbers,E3693),""))</f>
        <v>25</v>
      </c>
      <c r="N3693" s="1" t="b">
        <f>IF([first '# in desc]&lt;[pos kw in desc],MID([desc],[pos kw in desc]-7,7))</f>
        <v>0</v>
      </c>
      <c r="O36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3" s="1" t="str">
        <f>TRIM(IF([first '# in desc]&lt;[pos kw in desc],MID([desc],[pos kw in desc]-6,6),FALSE))</f>
        <v>FALSCH</v>
      </c>
      <c r="Q3693" s="1" t="b">
        <f>IF(LEN([manuell])=0,IFERROR([kw fine in title]*1,IFERROR(SUMPRODUCT(COUNTIF(IsDigits,MID([kw in desc],ROW($A$1:$A$150),1)))=LEN([kw in desc]),#N/A)),[manuell])</f>
        <v>0</v>
      </c>
      <c r="R3693" s="1" t="str">
        <f>IF([pos kw in title]&gt;0,MID(J3693,#REF!,4),IF([first '# in title]&gt;0,MID([title],[first '# in title],3),IF([first '# in title]&gt;0,MID([desc],#REF!,3),VLOOKUP([productid],$G$2:$R$1386,8))))</f>
        <v>24D</v>
      </c>
      <c r="S3693" s="1" t="e">
        <f>IF([kw in desc]=[kw rough in title],[kw in desc]*1,IFERROR(LEFT([kw_dirty],3)*1,IFERROR(LEFT([kw_dirty],2)*1,"n.a.")))</f>
        <v>#N/A</v>
      </c>
      <c r="T3693" s="1"/>
      <c r="U3693" s="1" t="e">
        <f>VLOOKUP(Tabelle1[[#This Row],[productid]],Tabelle2[#All],2,FALSE)</f>
        <v>#N/A</v>
      </c>
    </row>
    <row r="3694" spans="1:21">
      <c r="A3694" t="s">
        <v>3264</v>
      </c>
      <c r="B3694">
        <v>2654</v>
      </c>
      <c r="C3694">
        <v>289859</v>
      </c>
      <c r="D3694" t="s">
        <v>6116</v>
      </c>
      <c r="E3694" t="s">
        <v>6117</v>
      </c>
      <c r="F3694">
        <v>18406</v>
      </c>
      <c r="G3694">
        <v>2286143</v>
      </c>
      <c r="H3694">
        <f t="shared" si="57"/>
        <v>0</v>
      </c>
      <c r="I3694">
        <f t="array" ref="I3694">MIN(IFERROR(FIND(IstNumbers,A3694),""))</f>
        <v>30</v>
      </c>
      <c r="J3694" s="1" t="e">
        <f>IF([first '# in title]&lt;[pos kw in title],MID([title],[pos kw in title]-6,6),#N/A)</f>
        <v>#N/A</v>
      </c>
      <c r="K3694" s="1" t="e">
        <f>IFERROR(MID(SUBSTITUTE([kw rough in title],",","."),FIND("(",[kw rough in title])+1,20),SUBSTITUTE(IFERROR(MID([kw rough in title],FIND(" ",[kw rough in title])+1,20),[kw rough in title]),",","."))</f>
        <v>#N/A</v>
      </c>
      <c r="L3694" s="1">
        <f>IFERROR(FIND("kW",[desc]),0)</f>
        <v>0</v>
      </c>
      <c r="M3694">
        <f t="array" ref="M3694">MIN(IFERROR(FIND(IstNumbers,E3694),""))</f>
        <v>33</v>
      </c>
      <c r="N3694" s="1" t="b">
        <f>IF([first '# in desc]&lt;[pos kw in desc],MID([desc],[pos kw in desc]-7,7))</f>
        <v>0</v>
      </c>
      <c r="O36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4" s="1" t="str">
        <f>TRIM(IF([first '# in desc]&lt;[pos kw in desc],MID([desc],[pos kw in desc]-6,6),FALSE))</f>
        <v>FALSCH</v>
      </c>
      <c r="Q3694" s="1" t="b">
        <f>IF(LEN([manuell])=0,IFERROR([kw fine in title]*1,IFERROR(SUMPRODUCT(COUNTIF(IsDigits,MID([kw in desc],ROW($A$1:$A$150),1)))=LEN([kw in desc]),#N/A)),[manuell])</f>
        <v>0</v>
      </c>
      <c r="R3694" s="1" t="str">
        <f>IF([pos kw in title]&gt;0,MID(J3694,#REF!,4),IF([first '# in title]&gt;0,MID([title],[first '# in title],3),IF([first '# in title]&gt;0,MID([desc],#REF!,3),VLOOKUP([productid],$G$2:$R$1386,8))))</f>
        <v>146</v>
      </c>
      <c r="S3694" s="1" t="e">
        <f>IF([kw in desc]=[kw rough in title],[kw in desc]*1,IFERROR(LEFT([kw_dirty],3)*1,IFERROR(LEFT([kw_dirty],2)*1,"n.a.")))</f>
        <v>#N/A</v>
      </c>
      <c r="T3694" s="1"/>
      <c r="U3694" s="1" t="e">
        <f>VLOOKUP(Tabelle1[[#This Row],[productid]],Tabelle2[#All],2,FALSE)</f>
        <v>#N/A</v>
      </c>
    </row>
    <row r="3695" spans="1:21">
      <c r="A3695" t="s">
        <v>3264</v>
      </c>
      <c r="B3695">
        <v>2654</v>
      </c>
      <c r="C3695">
        <v>289859</v>
      </c>
      <c r="D3695" t="s">
        <v>6118</v>
      </c>
      <c r="E3695" t="s">
        <v>6119</v>
      </c>
      <c r="F3695">
        <v>18406</v>
      </c>
      <c r="G3695">
        <v>2286143</v>
      </c>
      <c r="H3695">
        <f t="shared" si="57"/>
        <v>0</v>
      </c>
      <c r="I3695">
        <f t="array" ref="I3695">MIN(IFERROR(FIND(IstNumbers,A3695),""))</f>
        <v>30</v>
      </c>
      <c r="J3695" s="1" t="e">
        <f>IF([first '# in title]&lt;[pos kw in title],MID([title],[pos kw in title]-6,6),#N/A)</f>
        <v>#N/A</v>
      </c>
      <c r="K3695" s="1" t="e">
        <f>IFERROR(MID(SUBSTITUTE([kw rough in title],",","."),FIND("(",[kw rough in title])+1,20),SUBSTITUTE(IFERROR(MID([kw rough in title],FIND(" ",[kw rough in title])+1,20),[kw rough in title]),",","."))</f>
        <v>#N/A</v>
      </c>
      <c r="L3695" s="1">
        <f>IFERROR(FIND("kW",[desc]),0)</f>
        <v>0</v>
      </c>
      <c r="M3695">
        <f t="array" ref="M3695">MIN(IFERROR(FIND(IstNumbers,E3695),""))</f>
        <v>33</v>
      </c>
      <c r="N3695" s="1" t="b">
        <f>IF([first '# in desc]&lt;[pos kw in desc],MID([desc],[pos kw in desc]-7,7))</f>
        <v>0</v>
      </c>
      <c r="O36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5" s="1" t="str">
        <f>TRIM(IF([first '# in desc]&lt;[pos kw in desc],MID([desc],[pos kw in desc]-6,6),FALSE))</f>
        <v>FALSCH</v>
      </c>
      <c r="Q3695" s="1" t="b">
        <f>IF(LEN([manuell])=0,IFERROR([kw fine in title]*1,IFERROR(SUMPRODUCT(COUNTIF(IsDigits,MID([kw in desc],ROW($A$1:$A$150),1)))=LEN([kw in desc]),#N/A)),[manuell])</f>
        <v>0</v>
      </c>
      <c r="R3695" s="1" t="str">
        <f>IF([pos kw in title]&gt;0,MID(J3695,#REF!,4),IF([first '# in title]&gt;0,MID([title],[first '# in title],3),IF([first '# in title]&gt;0,MID([desc],#REF!,3),VLOOKUP([productid],$G$2:$R$1386,8))))</f>
        <v>146</v>
      </c>
      <c r="S3695" s="1" t="e">
        <f>IF([kw in desc]=[kw rough in title],[kw in desc]*1,IFERROR(LEFT([kw_dirty],3)*1,IFERROR(LEFT([kw_dirty],2)*1,"n.a.")))</f>
        <v>#N/A</v>
      </c>
      <c r="T3695" s="1"/>
      <c r="U3695" s="1" t="e">
        <f>VLOOKUP(Tabelle1[[#This Row],[productid]],Tabelle2[#All],2,FALSE)</f>
        <v>#N/A</v>
      </c>
    </row>
    <row r="3696" spans="1:21">
      <c r="A3696" t="s">
        <v>3264</v>
      </c>
      <c r="B3696">
        <v>2654</v>
      </c>
      <c r="C3696">
        <v>289859</v>
      </c>
      <c r="D3696" t="s">
        <v>6120</v>
      </c>
      <c r="E3696" t="s">
        <v>6121</v>
      </c>
      <c r="F3696">
        <v>18406</v>
      </c>
      <c r="G3696">
        <v>2286143</v>
      </c>
      <c r="H3696">
        <f t="shared" si="57"/>
        <v>0</v>
      </c>
      <c r="I3696">
        <f t="array" ref="I3696">MIN(IFERROR(FIND(IstNumbers,A3696),""))</f>
        <v>30</v>
      </c>
      <c r="J3696" s="1" t="e">
        <f>IF([first '# in title]&lt;[pos kw in title],MID([title],[pos kw in title]-6,6),#N/A)</f>
        <v>#N/A</v>
      </c>
      <c r="K3696" s="1" t="e">
        <f>IFERROR(MID(SUBSTITUTE([kw rough in title],",","."),FIND("(",[kw rough in title])+1,20),SUBSTITUTE(IFERROR(MID([kw rough in title],FIND(" ",[kw rough in title])+1,20),[kw rough in title]),",","."))</f>
        <v>#N/A</v>
      </c>
      <c r="L3696" s="1">
        <f>IFERROR(FIND("kW",[desc]),0)</f>
        <v>0</v>
      </c>
      <c r="M3696">
        <f t="array" ref="M3696">MIN(IFERROR(FIND(IstNumbers,E3696),""))</f>
        <v>33</v>
      </c>
      <c r="N3696" s="1" t="b">
        <f>IF([first '# in desc]&lt;[pos kw in desc],MID([desc],[pos kw in desc]-7,7))</f>
        <v>0</v>
      </c>
      <c r="O36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6" s="1" t="str">
        <f>TRIM(IF([first '# in desc]&lt;[pos kw in desc],MID([desc],[pos kw in desc]-6,6),FALSE))</f>
        <v>FALSCH</v>
      </c>
      <c r="Q3696" s="1" t="b">
        <f>IF(LEN([manuell])=0,IFERROR([kw fine in title]*1,IFERROR(SUMPRODUCT(COUNTIF(IsDigits,MID([kw in desc],ROW($A$1:$A$150),1)))=LEN([kw in desc]),#N/A)),[manuell])</f>
        <v>0</v>
      </c>
      <c r="R3696" s="1" t="str">
        <f>IF([pos kw in title]&gt;0,MID(J3696,#REF!,4),IF([first '# in title]&gt;0,MID([title],[first '# in title],3),IF([first '# in title]&gt;0,MID([desc],#REF!,3),VLOOKUP([productid],$G$2:$R$1386,8))))</f>
        <v>146</v>
      </c>
      <c r="S3696" s="1" t="e">
        <f>IF([kw in desc]=[kw rough in title],[kw in desc]*1,IFERROR(LEFT([kw_dirty],3)*1,IFERROR(LEFT([kw_dirty],2)*1,"n.a.")))</f>
        <v>#N/A</v>
      </c>
      <c r="T3696" s="1"/>
      <c r="U3696" s="1" t="e">
        <f>VLOOKUP(Tabelle1[[#This Row],[productid]],Tabelle2[#All],2,FALSE)</f>
        <v>#N/A</v>
      </c>
    </row>
    <row r="3697" spans="1:21">
      <c r="A3697" t="s">
        <v>3264</v>
      </c>
      <c r="B3697">
        <v>2654</v>
      </c>
      <c r="C3697">
        <v>289859</v>
      </c>
      <c r="D3697" t="s">
        <v>6122</v>
      </c>
      <c r="E3697" t="s">
        <v>6123</v>
      </c>
      <c r="F3697">
        <v>18406</v>
      </c>
      <c r="G3697">
        <v>2286143</v>
      </c>
      <c r="H3697">
        <f t="shared" si="57"/>
        <v>0</v>
      </c>
      <c r="I3697">
        <f t="array" ref="I3697">MIN(IFERROR(FIND(IstNumbers,A3697),""))</f>
        <v>30</v>
      </c>
      <c r="J3697" s="1" t="e">
        <f>IF([first '# in title]&lt;[pos kw in title],MID([title],[pos kw in title]-6,6),#N/A)</f>
        <v>#N/A</v>
      </c>
      <c r="K3697" s="1" t="e">
        <f>IFERROR(MID(SUBSTITUTE([kw rough in title],",","."),FIND("(",[kw rough in title])+1,20),SUBSTITUTE(IFERROR(MID([kw rough in title],FIND(" ",[kw rough in title])+1,20),[kw rough in title]),",","."))</f>
        <v>#N/A</v>
      </c>
      <c r="L3697" s="1">
        <f>IFERROR(FIND("kW",[desc]),0)</f>
        <v>0</v>
      </c>
      <c r="M3697">
        <f t="array" ref="M3697">MIN(IFERROR(FIND(IstNumbers,E3697),""))</f>
        <v>33</v>
      </c>
      <c r="N3697" s="1" t="b">
        <f>IF([first '# in desc]&lt;[pos kw in desc],MID([desc],[pos kw in desc]-7,7))</f>
        <v>0</v>
      </c>
      <c r="O36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7" s="1" t="str">
        <f>TRIM(IF([first '# in desc]&lt;[pos kw in desc],MID([desc],[pos kw in desc]-6,6),FALSE))</f>
        <v>FALSCH</v>
      </c>
      <c r="Q3697" s="1" t="b">
        <f>IF(LEN([manuell])=0,IFERROR([kw fine in title]*1,IFERROR(SUMPRODUCT(COUNTIF(IsDigits,MID([kw in desc],ROW($A$1:$A$150),1)))=LEN([kw in desc]),#N/A)),[manuell])</f>
        <v>0</v>
      </c>
      <c r="R3697" s="1" t="str">
        <f>IF([pos kw in title]&gt;0,MID(J3697,#REF!,4),IF([first '# in title]&gt;0,MID([title],[first '# in title],3),IF([first '# in title]&gt;0,MID([desc],#REF!,3),VLOOKUP([productid],$G$2:$R$1386,8))))</f>
        <v>146</v>
      </c>
      <c r="S3697" s="1" t="e">
        <f>IF([kw in desc]=[kw rough in title],[kw in desc]*1,IFERROR(LEFT([kw_dirty],3)*1,IFERROR(LEFT([kw_dirty],2)*1,"n.a.")))</f>
        <v>#N/A</v>
      </c>
      <c r="T3697" s="1"/>
      <c r="U3697" s="1" t="e">
        <f>VLOOKUP(Tabelle1[[#This Row],[productid]],Tabelle2[#All],2,FALSE)</f>
        <v>#N/A</v>
      </c>
    </row>
    <row r="3698" spans="1:21">
      <c r="A3698" t="s">
        <v>3264</v>
      </c>
      <c r="B3698">
        <v>2658</v>
      </c>
      <c r="C3698">
        <v>289859</v>
      </c>
      <c r="D3698" t="s">
        <v>6124</v>
      </c>
      <c r="E3698" t="s">
        <v>6125</v>
      </c>
      <c r="F3698">
        <v>18406</v>
      </c>
      <c r="G3698">
        <v>2286143</v>
      </c>
      <c r="H3698">
        <f t="shared" si="57"/>
        <v>0</v>
      </c>
      <c r="I3698">
        <f t="array" ref="I3698">MIN(IFERROR(FIND(IstNumbers,A3698),""))</f>
        <v>30</v>
      </c>
      <c r="J3698" s="1" t="e">
        <f>IF([first '# in title]&lt;[pos kw in title],MID([title],[pos kw in title]-6,6),#N/A)</f>
        <v>#N/A</v>
      </c>
      <c r="K3698" s="1" t="e">
        <f>IFERROR(MID(SUBSTITUTE([kw rough in title],",","."),FIND("(",[kw rough in title])+1,20),SUBSTITUTE(IFERROR(MID([kw rough in title],FIND(" ",[kw rough in title])+1,20),[kw rough in title]),",","."))</f>
        <v>#N/A</v>
      </c>
      <c r="L3698" s="1">
        <f>IFERROR(FIND("kW",[desc]),0)</f>
        <v>0</v>
      </c>
      <c r="M3698">
        <f t="array" ref="M3698">MIN(IFERROR(FIND(IstNumbers,E3698),""))</f>
        <v>33</v>
      </c>
      <c r="N3698" s="1" t="b">
        <f>IF([first '# in desc]&lt;[pos kw in desc],MID([desc],[pos kw in desc]-7,7))</f>
        <v>0</v>
      </c>
      <c r="O36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8" s="1" t="str">
        <f>TRIM(IF([first '# in desc]&lt;[pos kw in desc],MID([desc],[pos kw in desc]-6,6),FALSE))</f>
        <v>FALSCH</v>
      </c>
      <c r="Q3698" s="1" t="b">
        <f>IF(LEN([manuell])=0,IFERROR([kw fine in title]*1,IFERROR(SUMPRODUCT(COUNTIF(IsDigits,MID([kw in desc],ROW($A$1:$A$150),1)))=LEN([kw in desc]),#N/A)),[manuell])</f>
        <v>0</v>
      </c>
      <c r="R3698" s="1" t="str">
        <f>IF([pos kw in title]&gt;0,MID(J3698,#REF!,4),IF([first '# in title]&gt;0,MID([title],[first '# in title],3),IF([first '# in title]&gt;0,MID([desc],#REF!,3),VLOOKUP([productid],$G$2:$R$1386,8))))</f>
        <v>146</v>
      </c>
      <c r="S3698" s="1" t="e">
        <f>IF([kw in desc]=[kw rough in title],[kw in desc]*1,IFERROR(LEFT([kw_dirty],3)*1,IFERROR(LEFT([kw_dirty],2)*1,"n.a.")))</f>
        <v>#N/A</v>
      </c>
      <c r="T3698" s="1"/>
      <c r="U3698" s="1" t="e">
        <f>VLOOKUP(Tabelle1[[#This Row],[productid]],Tabelle2[#All],2,FALSE)</f>
        <v>#N/A</v>
      </c>
    </row>
    <row r="3699" spans="1:21">
      <c r="A3699" t="s">
        <v>3264</v>
      </c>
      <c r="B3699">
        <v>2658</v>
      </c>
      <c r="C3699">
        <v>289859</v>
      </c>
      <c r="D3699" t="s">
        <v>6126</v>
      </c>
      <c r="E3699" t="s">
        <v>6127</v>
      </c>
      <c r="F3699">
        <v>18406</v>
      </c>
      <c r="G3699">
        <v>2286143</v>
      </c>
      <c r="H3699">
        <f t="shared" si="57"/>
        <v>0</v>
      </c>
      <c r="I3699">
        <f t="array" ref="I3699">MIN(IFERROR(FIND(IstNumbers,A3699),""))</f>
        <v>30</v>
      </c>
      <c r="J3699" s="1" t="e">
        <f>IF([first '# in title]&lt;[pos kw in title],MID([title],[pos kw in title]-6,6),#N/A)</f>
        <v>#N/A</v>
      </c>
      <c r="K3699" s="1" t="e">
        <f>IFERROR(MID(SUBSTITUTE([kw rough in title],",","."),FIND("(",[kw rough in title])+1,20),SUBSTITUTE(IFERROR(MID([kw rough in title],FIND(" ",[kw rough in title])+1,20),[kw rough in title]),",","."))</f>
        <v>#N/A</v>
      </c>
      <c r="L3699" s="1">
        <f>IFERROR(FIND("kW",[desc]),0)</f>
        <v>0</v>
      </c>
      <c r="M3699">
        <f t="array" ref="M3699">MIN(IFERROR(FIND(IstNumbers,E3699),""))</f>
        <v>33</v>
      </c>
      <c r="N3699" s="1" t="b">
        <f>IF([first '# in desc]&lt;[pos kw in desc],MID([desc],[pos kw in desc]-7,7))</f>
        <v>0</v>
      </c>
      <c r="O36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699" s="1" t="str">
        <f>TRIM(IF([first '# in desc]&lt;[pos kw in desc],MID([desc],[pos kw in desc]-6,6),FALSE))</f>
        <v>FALSCH</v>
      </c>
      <c r="Q3699" s="1" t="b">
        <f>IF(LEN([manuell])=0,IFERROR([kw fine in title]*1,IFERROR(SUMPRODUCT(COUNTIF(IsDigits,MID([kw in desc],ROW($A$1:$A$150),1)))=LEN([kw in desc]),#N/A)),[manuell])</f>
        <v>0</v>
      </c>
      <c r="R3699" s="1" t="str">
        <f>IF([pos kw in title]&gt;0,MID(J3699,#REF!,4),IF([first '# in title]&gt;0,MID([title],[first '# in title],3),IF([first '# in title]&gt;0,MID([desc],#REF!,3),VLOOKUP([productid],$G$2:$R$1386,8))))</f>
        <v>146</v>
      </c>
      <c r="S3699" s="1" t="e">
        <f>IF([kw in desc]=[kw rough in title],[kw in desc]*1,IFERROR(LEFT([kw_dirty],3)*1,IFERROR(LEFT([kw_dirty],2)*1,"n.a.")))</f>
        <v>#N/A</v>
      </c>
      <c r="T3699" s="1"/>
      <c r="U3699" s="1" t="e">
        <f>VLOOKUP(Tabelle1[[#This Row],[productid]],Tabelle2[#All],2,FALSE)</f>
        <v>#N/A</v>
      </c>
    </row>
    <row r="3700" spans="1:21">
      <c r="A3700" t="s">
        <v>3264</v>
      </c>
      <c r="B3700">
        <v>2658</v>
      </c>
      <c r="C3700">
        <v>289859</v>
      </c>
      <c r="D3700" t="s">
        <v>6128</v>
      </c>
      <c r="E3700" t="s">
        <v>6129</v>
      </c>
      <c r="F3700">
        <v>18406</v>
      </c>
      <c r="G3700">
        <v>2286143</v>
      </c>
      <c r="H3700">
        <f t="shared" si="57"/>
        <v>0</v>
      </c>
      <c r="I3700">
        <f t="array" ref="I3700">MIN(IFERROR(FIND(IstNumbers,A3700),""))</f>
        <v>30</v>
      </c>
      <c r="J3700" s="1" t="e">
        <f>IF([first '# in title]&lt;[pos kw in title],MID([title],[pos kw in title]-6,6),#N/A)</f>
        <v>#N/A</v>
      </c>
      <c r="K3700" s="1" t="e">
        <f>IFERROR(MID(SUBSTITUTE([kw rough in title],",","."),FIND("(",[kw rough in title])+1,20),SUBSTITUTE(IFERROR(MID([kw rough in title],FIND(" ",[kw rough in title])+1,20),[kw rough in title]),",","."))</f>
        <v>#N/A</v>
      </c>
      <c r="L3700" s="1">
        <f>IFERROR(FIND("kW",[desc]),0)</f>
        <v>0</v>
      </c>
      <c r="M3700">
        <f t="array" ref="M3700">MIN(IFERROR(FIND(IstNumbers,E3700),""))</f>
        <v>33</v>
      </c>
      <c r="N3700" s="1" t="b">
        <f>IF([first '# in desc]&lt;[pos kw in desc],MID([desc],[pos kw in desc]-7,7))</f>
        <v>0</v>
      </c>
      <c r="O37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0" s="1" t="str">
        <f>TRIM(IF([first '# in desc]&lt;[pos kw in desc],MID([desc],[pos kw in desc]-6,6),FALSE))</f>
        <v>FALSCH</v>
      </c>
      <c r="Q3700" s="1" t="b">
        <f>IF(LEN([manuell])=0,IFERROR([kw fine in title]*1,IFERROR(SUMPRODUCT(COUNTIF(IsDigits,MID([kw in desc],ROW($A$1:$A$150),1)))=LEN([kw in desc]),#N/A)),[manuell])</f>
        <v>0</v>
      </c>
      <c r="R3700" s="1" t="str">
        <f>IF([pos kw in title]&gt;0,MID(J3700,#REF!,4),IF([first '# in title]&gt;0,MID([title],[first '# in title],3),IF([first '# in title]&gt;0,MID([desc],#REF!,3),VLOOKUP([productid],$G$2:$R$1386,8))))</f>
        <v>146</v>
      </c>
      <c r="S3700" s="1" t="e">
        <f>IF([kw in desc]=[kw rough in title],[kw in desc]*1,IFERROR(LEFT([kw_dirty],3)*1,IFERROR(LEFT([kw_dirty],2)*1,"n.a.")))</f>
        <v>#N/A</v>
      </c>
      <c r="T3700" s="1"/>
      <c r="U3700" s="1" t="e">
        <f>VLOOKUP(Tabelle1[[#This Row],[productid]],Tabelle2[#All],2,FALSE)</f>
        <v>#N/A</v>
      </c>
    </row>
    <row r="3701" spans="1:21">
      <c r="A3701" t="s">
        <v>3264</v>
      </c>
      <c r="B3701">
        <v>2658</v>
      </c>
      <c r="C3701">
        <v>289859</v>
      </c>
      <c r="D3701" t="s">
        <v>6130</v>
      </c>
      <c r="E3701" t="s">
        <v>6131</v>
      </c>
      <c r="F3701">
        <v>18406</v>
      </c>
      <c r="G3701">
        <v>2286143</v>
      </c>
      <c r="H3701">
        <f t="shared" si="57"/>
        <v>0</v>
      </c>
      <c r="I3701">
        <f t="array" ref="I3701">MIN(IFERROR(FIND(IstNumbers,A3701),""))</f>
        <v>30</v>
      </c>
      <c r="J3701" s="1" t="e">
        <f>IF([first '# in title]&lt;[pos kw in title],MID([title],[pos kw in title]-6,6),#N/A)</f>
        <v>#N/A</v>
      </c>
      <c r="K3701" s="1" t="e">
        <f>IFERROR(MID(SUBSTITUTE([kw rough in title],",","."),FIND("(",[kw rough in title])+1,20),SUBSTITUTE(IFERROR(MID([kw rough in title],FIND(" ",[kw rough in title])+1,20),[kw rough in title]),",","."))</f>
        <v>#N/A</v>
      </c>
      <c r="L3701" s="1">
        <f>IFERROR(FIND("kW",[desc]),0)</f>
        <v>0</v>
      </c>
      <c r="M3701">
        <f t="array" ref="M3701">MIN(IFERROR(FIND(IstNumbers,E3701),""))</f>
        <v>33</v>
      </c>
      <c r="N3701" s="1" t="b">
        <f>IF([first '# in desc]&lt;[pos kw in desc],MID([desc],[pos kw in desc]-7,7))</f>
        <v>0</v>
      </c>
      <c r="O37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1" s="1" t="str">
        <f>TRIM(IF([first '# in desc]&lt;[pos kw in desc],MID([desc],[pos kw in desc]-6,6),FALSE))</f>
        <v>FALSCH</v>
      </c>
      <c r="Q3701" s="1" t="b">
        <f>IF(LEN([manuell])=0,IFERROR([kw fine in title]*1,IFERROR(SUMPRODUCT(COUNTIF(IsDigits,MID([kw in desc],ROW($A$1:$A$150),1)))=LEN([kw in desc]),#N/A)),[manuell])</f>
        <v>0</v>
      </c>
      <c r="R3701" s="1" t="str">
        <f>IF([pos kw in title]&gt;0,MID(J3701,#REF!,4),IF([first '# in title]&gt;0,MID([title],[first '# in title],3),IF([first '# in title]&gt;0,MID([desc],#REF!,3),VLOOKUP([productid],$G$2:$R$1386,8))))</f>
        <v>146</v>
      </c>
      <c r="S3701" s="1" t="e">
        <f>IF([kw in desc]=[kw rough in title],[kw in desc]*1,IFERROR(LEFT([kw_dirty],3)*1,IFERROR(LEFT([kw_dirty],2)*1,"n.a.")))</f>
        <v>#N/A</v>
      </c>
      <c r="T3701" s="1"/>
      <c r="U3701" s="1" t="e">
        <f>VLOOKUP(Tabelle1[[#This Row],[productid]],Tabelle2[#All],2,FALSE)</f>
        <v>#N/A</v>
      </c>
    </row>
    <row r="3702" spans="1:21">
      <c r="A3702" t="s">
        <v>3264</v>
      </c>
      <c r="B3702">
        <v>2658</v>
      </c>
      <c r="C3702">
        <v>289859</v>
      </c>
      <c r="D3702" t="s">
        <v>6132</v>
      </c>
      <c r="E3702" t="s">
        <v>6133</v>
      </c>
      <c r="F3702">
        <v>18406</v>
      </c>
      <c r="G3702">
        <v>2286143</v>
      </c>
      <c r="H3702">
        <f t="shared" si="57"/>
        <v>0</v>
      </c>
      <c r="I3702">
        <f t="array" ref="I3702">MIN(IFERROR(FIND(IstNumbers,A3702),""))</f>
        <v>30</v>
      </c>
      <c r="J3702" s="1" t="e">
        <f>IF([first '# in title]&lt;[pos kw in title],MID([title],[pos kw in title]-6,6),#N/A)</f>
        <v>#N/A</v>
      </c>
      <c r="K3702" s="1" t="e">
        <f>IFERROR(MID(SUBSTITUTE([kw rough in title],",","."),FIND("(",[kw rough in title])+1,20),SUBSTITUTE(IFERROR(MID([kw rough in title],FIND(" ",[kw rough in title])+1,20),[kw rough in title]),",","."))</f>
        <v>#N/A</v>
      </c>
      <c r="L3702" s="1">
        <f>IFERROR(FIND("kW",[desc]),0)</f>
        <v>0</v>
      </c>
      <c r="M3702">
        <f t="array" ref="M3702">MIN(IFERROR(FIND(IstNumbers,E3702),""))</f>
        <v>33</v>
      </c>
      <c r="N3702" s="1" t="b">
        <f>IF([first '# in desc]&lt;[pos kw in desc],MID([desc],[pos kw in desc]-7,7))</f>
        <v>0</v>
      </c>
      <c r="O37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2" s="1" t="str">
        <f>TRIM(IF([first '# in desc]&lt;[pos kw in desc],MID([desc],[pos kw in desc]-6,6),FALSE))</f>
        <v>FALSCH</v>
      </c>
      <c r="Q3702" s="1" t="b">
        <f>IF(LEN([manuell])=0,IFERROR([kw fine in title]*1,IFERROR(SUMPRODUCT(COUNTIF(IsDigits,MID([kw in desc],ROW($A$1:$A$150),1)))=LEN([kw in desc]),#N/A)),[manuell])</f>
        <v>0</v>
      </c>
      <c r="R3702" s="1" t="str">
        <f>IF([pos kw in title]&gt;0,MID(J3702,#REF!,4),IF([first '# in title]&gt;0,MID([title],[first '# in title],3),IF([first '# in title]&gt;0,MID([desc],#REF!,3),VLOOKUP([productid],$G$2:$R$1386,8))))</f>
        <v>146</v>
      </c>
      <c r="S3702" s="1" t="e">
        <f>IF([kw in desc]=[kw rough in title],[kw in desc]*1,IFERROR(LEFT([kw_dirty],3)*1,IFERROR(LEFT([kw_dirty],2)*1,"n.a.")))</f>
        <v>#N/A</v>
      </c>
      <c r="T3702" s="1"/>
      <c r="U3702" s="1" t="e">
        <f>VLOOKUP(Tabelle1[[#This Row],[productid]],Tabelle2[#All],2,FALSE)</f>
        <v>#N/A</v>
      </c>
    </row>
    <row r="3703" spans="1:21">
      <c r="A3703" t="s">
        <v>3264</v>
      </c>
      <c r="B3703">
        <v>2658</v>
      </c>
      <c r="C3703">
        <v>289859</v>
      </c>
      <c r="D3703" t="s">
        <v>6134</v>
      </c>
      <c r="E3703" t="s">
        <v>6135</v>
      </c>
      <c r="F3703">
        <v>18406</v>
      </c>
      <c r="G3703">
        <v>2286143</v>
      </c>
      <c r="H3703">
        <f t="shared" si="57"/>
        <v>0</v>
      </c>
      <c r="I3703">
        <f t="array" ref="I3703">MIN(IFERROR(FIND(IstNumbers,A3703),""))</f>
        <v>30</v>
      </c>
      <c r="J3703" s="1" t="e">
        <f>IF([first '# in title]&lt;[pos kw in title],MID([title],[pos kw in title]-6,6),#N/A)</f>
        <v>#N/A</v>
      </c>
      <c r="K3703" s="1" t="e">
        <f>IFERROR(MID(SUBSTITUTE([kw rough in title],",","."),FIND("(",[kw rough in title])+1,20),SUBSTITUTE(IFERROR(MID([kw rough in title],FIND(" ",[kw rough in title])+1,20),[kw rough in title]),",","."))</f>
        <v>#N/A</v>
      </c>
      <c r="L3703" s="1">
        <f>IFERROR(FIND("kW",[desc]),0)</f>
        <v>0</v>
      </c>
      <c r="M3703">
        <f t="array" ref="M3703">MIN(IFERROR(FIND(IstNumbers,E3703),""))</f>
        <v>33</v>
      </c>
      <c r="N3703" s="1" t="b">
        <f>IF([first '# in desc]&lt;[pos kw in desc],MID([desc],[pos kw in desc]-7,7))</f>
        <v>0</v>
      </c>
      <c r="O37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3" s="1" t="str">
        <f>TRIM(IF([first '# in desc]&lt;[pos kw in desc],MID([desc],[pos kw in desc]-6,6),FALSE))</f>
        <v>FALSCH</v>
      </c>
      <c r="Q3703" s="1" t="b">
        <f>IF(LEN([manuell])=0,IFERROR([kw fine in title]*1,IFERROR(SUMPRODUCT(COUNTIF(IsDigits,MID([kw in desc],ROW($A$1:$A$150),1)))=LEN([kw in desc]),#N/A)),[manuell])</f>
        <v>0</v>
      </c>
      <c r="R3703" s="1" t="str">
        <f>IF([pos kw in title]&gt;0,MID(J3703,#REF!,4),IF([first '# in title]&gt;0,MID([title],[first '# in title],3),IF([first '# in title]&gt;0,MID([desc],#REF!,3),VLOOKUP([productid],$G$2:$R$1386,8))))</f>
        <v>146</v>
      </c>
      <c r="S3703" s="1" t="e">
        <f>IF([kw in desc]=[kw rough in title],[kw in desc]*1,IFERROR(LEFT([kw_dirty],3)*1,IFERROR(LEFT([kw_dirty],2)*1,"n.a.")))</f>
        <v>#N/A</v>
      </c>
      <c r="T3703" s="1"/>
      <c r="U3703" s="1" t="e">
        <f>VLOOKUP(Tabelle1[[#This Row],[productid]],Tabelle2[#All],2,FALSE)</f>
        <v>#N/A</v>
      </c>
    </row>
    <row r="3704" spans="1:21">
      <c r="A3704" t="s">
        <v>3264</v>
      </c>
      <c r="B3704">
        <v>2659</v>
      </c>
      <c r="C3704">
        <v>289859</v>
      </c>
      <c r="D3704" t="s">
        <v>6136</v>
      </c>
      <c r="E3704" t="s">
        <v>6137</v>
      </c>
      <c r="F3704">
        <v>18406</v>
      </c>
      <c r="G3704">
        <v>2286143</v>
      </c>
      <c r="H3704">
        <f t="shared" si="57"/>
        <v>0</v>
      </c>
      <c r="I3704">
        <f t="array" ref="I3704">MIN(IFERROR(FIND(IstNumbers,A3704),""))</f>
        <v>30</v>
      </c>
      <c r="J3704" s="1" t="e">
        <f>IF([first '# in title]&lt;[pos kw in title],MID([title],[pos kw in title]-6,6),#N/A)</f>
        <v>#N/A</v>
      </c>
      <c r="K3704" s="1" t="e">
        <f>IFERROR(MID(SUBSTITUTE([kw rough in title],",","."),FIND("(",[kw rough in title])+1,20),SUBSTITUTE(IFERROR(MID([kw rough in title],FIND(" ",[kw rough in title])+1,20),[kw rough in title]),",","."))</f>
        <v>#N/A</v>
      </c>
      <c r="L3704" s="1">
        <f>IFERROR(FIND("kW",[desc]),0)</f>
        <v>0</v>
      </c>
      <c r="M3704">
        <f t="array" ref="M3704">MIN(IFERROR(FIND(IstNumbers,E3704),""))</f>
        <v>33</v>
      </c>
      <c r="N3704" s="1" t="b">
        <f>IF([first '# in desc]&lt;[pos kw in desc],MID([desc],[pos kw in desc]-7,7))</f>
        <v>0</v>
      </c>
      <c r="O37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4" s="1" t="str">
        <f>TRIM(IF([first '# in desc]&lt;[pos kw in desc],MID([desc],[pos kw in desc]-6,6),FALSE))</f>
        <v>FALSCH</v>
      </c>
      <c r="Q3704" s="1" t="b">
        <f>IF(LEN([manuell])=0,IFERROR([kw fine in title]*1,IFERROR(SUMPRODUCT(COUNTIF(IsDigits,MID([kw in desc],ROW($A$1:$A$150),1)))=LEN([kw in desc]),#N/A)),[manuell])</f>
        <v>0</v>
      </c>
      <c r="R3704" s="1" t="str">
        <f>IF([pos kw in title]&gt;0,MID(J3704,#REF!,4),IF([first '# in title]&gt;0,MID([title],[first '# in title],3),IF([first '# in title]&gt;0,MID([desc],#REF!,3),VLOOKUP([productid],$G$2:$R$1386,8))))</f>
        <v>146</v>
      </c>
      <c r="S3704" s="1" t="e">
        <f>IF([kw in desc]=[kw rough in title],[kw in desc]*1,IFERROR(LEFT([kw_dirty],3)*1,IFERROR(LEFT([kw_dirty],2)*1,"n.a.")))</f>
        <v>#N/A</v>
      </c>
      <c r="T3704" s="1"/>
      <c r="U3704" s="1" t="e">
        <f>VLOOKUP(Tabelle1[[#This Row],[productid]],Tabelle2[#All],2,FALSE)</f>
        <v>#N/A</v>
      </c>
    </row>
    <row r="3705" spans="1:21">
      <c r="A3705" t="s">
        <v>3264</v>
      </c>
      <c r="B3705">
        <v>2659</v>
      </c>
      <c r="C3705">
        <v>289859</v>
      </c>
      <c r="D3705" t="s">
        <v>6138</v>
      </c>
      <c r="E3705" t="s">
        <v>6139</v>
      </c>
      <c r="F3705">
        <v>18406</v>
      </c>
      <c r="G3705">
        <v>2286143</v>
      </c>
      <c r="H3705">
        <f t="shared" si="57"/>
        <v>0</v>
      </c>
      <c r="I3705">
        <f t="array" ref="I3705">MIN(IFERROR(FIND(IstNumbers,A3705),""))</f>
        <v>30</v>
      </c>
      <c r="J3705" s="1" t="e">
        <f>IF([first '# in title]&lt;[pos kw in title],MID([title],[pos kw in title]-6,6),#N/A)</f>
        <v>#N/A</v>
      </c>
      <c r="K3705" s="1" t="e">
        <f>IFERROR(MID(SUBSTITUTE([kw rough in title],",","."),FIND("(",[kw rough in title])+1,20),SUBSTITUTE(IFERROR(MID([kw rough in title],FIND(" ",[kw rough in title])+1,20),[kw rough in title]),",","."))</f>
        <v>#N/A</v>
      </c>
      <c r="L3705" s="1">
        <f>IFERROR(FIND("kW",[desc]),0)</f>
        <v>0</v>
      </c>
      <c r="M3705">
        <f t="array" ref="M3705">MIN(IFERROR(FIND(IstNumbers,E3705),""))</f>
        <v>33</v>
      </c>
      <c r="N3705" s="1" t="b">
        <f>IF([first '# in desc]&lt;[pos kw in desc],MID([desc],[pos kw in desc]-7,7))</f>
        <v>0</v>
      </c>
      <c r="O37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5" s="1" t="str">
        <f>TRIM(IF([first '# in desc]&lt;[pos kw in desc],MID([desc],[pos kw in desc]-6,6),FALSE))</f>
        <v>FALSCH</v>
      </c>
      <c r="Q3705" s="1" t="b">
        <f>IF(LEN([manuell])=0,IFERROR([kw fine in title]*1,IFERROR(SUMPRODUCT(COUNTIF(IsDigits,MID([kw in desc],ROW($A$1:$A$150),1)))=LEN([kw in desc]),#N/A)),[manuell])</f>
        <v>0</v>
      </c>
      <c r="R3705" s="1" t="str">
        <f>IF([pos kw in title]&gt;0,MID(J3705,#REF!,4),IF([first '# in title]&gt;0,MID([title],[first '# in title],3),IF([first '# in title]&gt;0,MID([desc],#REF!,3),VLOOKUP([productid],$G$2:$R$1386,8))))</f>
        <v>146</v>
      </c>
      <c r="S3705" s="1" t="e">
        <f>IF([kw in desc]=[kw rough in title],[kw in desc]*1,IFERROR(LEFT([kw_dirty],3)*1,IFERROR(LEFT([kw_dirty],2)*1,"n.a.")))</f>
        <v>#N/A</v>
      </c>
      <c r="T3705" s="1"/>
      <c r="U3705" s="1" t="e">
        <f>VLOOKUP(Tabelle1[[#This Row],[productid]],Tabelle2[#All],2,FALSE)</f>
        <v>#N/A</v>
      </c>
    </row>
    <row r="3706" spans="1:21">
      <c r="A3706" t="s">
        <v>3264</v>
      </c>
      <c r="B3706">
        <v>2662</v>
      </c>
      <c r="C3706">
        <v>289859</v>
      </c>
      <c r="D3706" t="s">
        <v>6140</v>
      </c>
      <c r="E3706" t="s">
        <v>6141</v>
      </c>
      <c r="F3706">
        <v>18406</v>
      </c>
      <c r="G3706">
        <v>2286143</v>
      </c>
      <c r="H3706">
        <f t="shared" si="57"/>
        <v>0</v>
      </c>
      <c r="I3706">
        <f t="array" ref="I3706">MIN(IFERROR(FIND(IstNumbers,A3706),""))</f>
        <v>30</v>
      </c>
      <c r="J3706" s="1" t="e">
        <f>IF([first '# in title]&lt;[pos kw in title],MID([title],[pos kw in title]-6,6),#N/A)</f>
        <v>#N/A</v>
      </c>
      <c r="K3706" s="1" t="e">
        <f>IFERROR(MID(SUBSTITUTE([kw rough in title],",","."),FIND("(",[kw rough in title])+1,20),SUBSTITUTE(IFERROR(MID([kw rough in title],FIND(" ",[kw rough in title])+1,20),[kw rough in title]),",","."))</f>
        <v>#N/A</v>
      </c>
      <c r="L3706" s="1">
        <f>IFERROR(FIND("kW",[desc]),0)</f>
        <v>0</v>
      </c>
      <c r="M3706">
        <f t="array" ref="M3706">MIN(IFERROR(FIND(IstNumbers,E3706),""))</f>
        <v>33</v>
      </c>
      <c r="N3706" s="1" t="b">
        <f>IF([first '# in desc]&lt;[pos kw in desc],MID([desc],[pos kw in desc]-7,7))</f>
        <v>0</v>
      </c>
      <c r="O37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6" s="1" t="str">
        <f>TRIM(IF([first '# in desc]&lt;[pos kw in desc],MID([desc],[pos kw in desc]-6,6),FALSE))</f>
        <v>FALSCH</v>
      </c>
      <c r="Q3706" s="1" t="b">
        <f>IF(LEN([manuell])=0,IFERROR([kw fine in title]*1,IFERROR(SUMPRODUCT(COUNTIF(IsDigits,MID([kw in desc],ROW($A$1:$A$150),1)))=LEN([kw in desc]),#N/A)),[manuell])</f>
        <v>0</v>
      </c>
      <c r="R3706" s="1" t="str">
        <f>IF([pos kw in title]&gt;0,MID(J3706,#REF!,4),IF([first '# in title]&gt;0,MID([title],[first '# in title],3),IF([first '# in title]&gt;0,MID([desc],#REF!,3),VLOOKUP([productid],$G$2:$R$1386,8))))</f>
        <v>146</v>
      </c>
      <c r="S3706" s="1" t="e">
        <f>IF([kw in desc]=[kw rough in title],[kw in desc]*1,IFERROR(LEFT([kw_dirty],3)*1,IFERROR(LEFT([kw_dirty],2)*1,"n.a.")))</f>
        <v>#N/A</v>
      </c>
      <c r="T3706" s="1"/>
      <c r="U3706" s="1" t="e">
        <f>VLOOKUP(Tabelle1[[#This Row],[productid]],Tabelle2[#All],2,FALSE)</f>
        <v>#N/A</v>
      </c>
    </row>
    <row r="3707" spans="1:21">
      <c r="A3707" t="s">
        <v>3264</v>
      </c>
      <c r="B3707">
        <v>2662</v>
      </c>
      <c r="C3707">
        <v>289859</v>
      </c>
      <c r="D3707" t="s">
        <v>6142</v>
      </c>
      <c r="E3707" t="s">
        <v>6143</v>
      </c>
      <c r="F3707">
        <v>18406</v>
      </c>
      <c r="G3707">
        <v>2286143</v>
      </c>
      <c r="H3707">
        <f t="shared" si="57"/>
        <v>0</v>
      </c>
      <c r="I3707">
        <f t="array" ref="I3707">MIN(IFERROR(FIND(IstNumbers,A3707),""))</f>
        <v>30</v>
      </c>
      <c r="J3707" s="1" t="e">
        <f>IF([first '# in title]&lt;[pos kw in title],MID([title],[pos kw in title]-6,6),#N/A)</f>
        <v>#N/A</v>
      </c>
      <c r="K3707" s="1" t="e">
        <f>IFERROR(MID(SUBSTITUTE([kw rough in title],",","."),FIND("(",[kw rough in title])+1,20),SUBSTITUTE(IFERROR(MID([kw rough in title],FIND(" ",[kw rough in title])+1,20),[kw rough in title]),",","."))</f>
        <v>#N/A</v>
      </c>
      <c r="L3707" s="1">
        <f>IFERROR(FIND("kW",[desc]),0)</f>
        <v>0</v>
      </c>
      <c r="M3707">
        <f t="array" ref="M3707">MIN(IFERROR(FIND(IstNumbers,E3707),""))</f>
        <v>33</v>
      </c>
      <c r="N3707" s="1" t="b">
        <f>IF([first '# in desc]&lt;[pos kw in desc],MID([desc],[pos kw in desc]-7,7))</f>
        <v>0</v>
      </c>
      <c r="O37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7" s="1" t="str">
        <f>TRIM(IF([first '# in desc]&lt;[pos kw in desc],MID([desc],[pos kw in desc]-6,6),FALSE))</f>
        <v>FALSCH</v>
      </c>
      <c r="Q3707" s="1" t="b">
        <f>IF(LEN([manuell])=0,IFERROR([kw fine in title]*1,IFERROR(SUMPRODUCT(COUNTIF(IsDigits,MID([kw in desc],ROW($A$1:$A$150),1)))=LEN([kw in desc]),#N/A)),[manuell])</f>
        <v>0</v>
      </c>
      <c r="R3707" s="1" t="str">
        <f>IF([pos kw in title]&gt;0,MID(J3707,#REF!,4),IF([first '# in title]&gt;0,MID([title],[first '# in title],3),IF([first '# in title]&gt;0,MID([desc],#REF!,3),VLOOKUP([productid],$G$2:$R$1386,8))))</f>
        <v>146</v>
      </c>
      <c r="S3707" s="1" t="e">
        <f>IF([kw in desc]=[kw rough in title],[kw in desc]*1,IFERROR(LEFT([kw_dirty],3)*1,IFERROR(LEFT([kw_dirty],2)*1,"n.a.")))</f>
        <v>#N/A</v>
      </c>
      <c r="T3707" s="1"/>
      <c r="U3707" s="1" t="e">
        <f>VLOOKUP(Tabelle1[[#This Row],[productid]],Tabelle2[#All],2,FALSE)</f>
        <v>#N/A</v>
      </c>
    </row>
    <row r="3708" spans="1:21">
      <c r="A3708" t="s">
        <v>3264</v>
      </c>
      <c r="B3708">
        <v>2662</v>
      </c>
      <c r="C3708">
        <v>289859</v>
      </c>
      <c r="D3708" t="s">
        <v>6144</v>
      </c>
      <c r="E3708" t="s">
        <v>6145</v>
      </c>
      <c r="F3708">
        <v>18406</v>
      </c>
      <c r="G3708">
        <v>2286143</v>
      </c>
      <c r="H3708">
        <f t="shared" si="57"/>
        <v>0</v>
      </c>
      <c r="I3708">
        <f t="array" ref="I3708">MIN(IFERROR(FIND(IstNumbers,A3708),""))</f>
        <v>30</v>
      </c>
      <c r="J3708" s="1" t="e">
        <f>IF([first '# in title]&lt;[pos kw in title],MID([title],[pos kw in title]-6,6),#N/A)</f>
        <v>#N/A</v>
      </c>
      <c r="K3708" s="1" t="e">
        <f>IFERROR(MID(SUBSTITUTE([kw rough in title],",","."),FIND("(",[kw rough in title])+1,20),SUBSTITUTE(IFERROR(MID([kw rough in title],FIND(" ",[kw rough in title])+1,20),[kw rough in title]),",","."))</f>
        <v>#N/A</v>
      </c>
      <c r="L3708" s="1">
        <f>IFERROR(FIND("kW",[desc]),0)</f>
        <v>0</v>
      </c>
      <c r="M3708">
        <f t="array" ref="M3708">MIN(IFERROR(FIND(IstNumbers,E3708),""))</f>
        <v>33</v>
      </c>
      <c r="N3708" s="1" t="b">
        <f>IF([first '# in desc]&lt;[pos kw in desc],MID([desc],[pos kw in desc]-7,7))</f>
        <v>0</v>
      </c>
      <c r="O37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08" s="1" t="str">
        <f>TRIM(IF([first '# in desc]&lt;[pos kw in desc],MID([desc],[pos kw in desc]-6,6),FALSE))</f>
        <v>FALSCH</v>
      </c>
      <c r="Q3708" s="1" t="b">
        <f>IF(LEN([manuell])=0,IFERROR([kw fine in title]*1,IFERROR(SUMPRODUCT(COUNTIF(IsDigits,MID([kw in desc],ROW($A$1:$A$150),1)))=LEN([kw in desc]),#N/A)),[manuell])</f>
        <v>0</v>
      </c>
      <c r="R3708" s="1" t="str">
        <f>IF([pos kw in title]&gt;0,MID(J3708,#REF!,4),IF([first '# in title]&gt;0,MID([title],[first '# in title],3),IF([first '# in title]&gt;0,MID([desc],#REF!,3),VLOOKUP([productid],$G$2:$R$1386,8))))</f>
        <v>146</v>
      </c>
      <c r="S3708" s="1" t="e">
        <f>IF([kw in desc]=[kw rough in title],[kw in desc]*1,IFERROR(LEFT([kw_dirty],3)*1,IFERROR(LEFT([kw_dirty],2)*1,"n.a.")))</f>
        <v>#N/A</v>
      </c>
      <c r="T3708" s="1"/>
      <c r="U3708" s="1" t="e">
        <f>VLOOKUP(Tabelle1[[#This Row],[productid]],Tabelle2[#All],2,FALSE)</f>
        <v>#N/A</v>
      </c>
    </row>
    <row r="3709" spans="1:21" hidden="1">
      <c r="A3709" t="s">
        <v>3224</v>
      </c>
      <c r="B3709">
        <v>3530</v>
      </c>
      <c r="C3709">
        <v>289859</v>
      </c>
      <c r="D3709" t="s">
        <v>6146</v>
      </c>
      <c r="E3709" t="s">
        <v>5619</v>
      </c>
      <c r="F3709">
        <v>18406</v>
      </c>
      <c r="G3709">
        <v>1750863</v>
      </c>
      <c r="H3709">
        <f t="shared" si="57"/>
        <v>0</v>
      </c>
      <c r="I3709">
        <f t="array" ref="I3709">MIN(IFERROR(FIND(IstNumbers,A3709),""))</f>
        <v>12</v>
      </c>
      <c r="J3709" s="1" t="e">
        <f>IF([first '# in title]&lt;[pos kw in title],MID([title],[pos kw in title]-6,6),#N/A)</f>
        <v>#N/A</v>
      </c>
      <c r="K3709" s="1" t="e">
        <f>IFERROR(MID(SUBSTITUTE([kw rough in title],",","."),FIND("(",[kw rough in title])+1,20),SUBSTITUTE(IFERROR(MID([kw rough in title],FIND(" ",[kw rough in title])+1,20),[kw rough in title]),",","."))</f>
        <v>#N/A</v>
      </c>
      <c r="L3709" s="1">
        <f>IFERROR(FIND("kW",[desc]),0)</f>
        <v>70</v>
      </c>
      <c r="M3709">
        <f t="array" ref="M3709">MIN(IFERROR(FIND(IstNumbers,E3709),""))</f>
        <v>34</v>
      </c>
      <c r="N3709" s="1" t="str">
        <f>IF([first '# in desc]&lt;[pos kw in desc],MID([desc],[pos kw in desc]-7,7))</f>
        <v xml:space="preserve">­me 42 </v>
      </c>
      <c r="O37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09" s="1" t="str">
        <f>TRIM(IF([first '# in desc]&lt;[pos kw in desc],MID([desc],[pos kw in desc]-6,6),FALSE))</f>
        <v>me 42</v>
      </c>
      <c r="Q3709" s="1" t="b">
        <f>IF(LEN([manuell])=0,IFERROR([kw fine in title]*1,IFERROR(SUMPRODUCT(COUNTIF(IsDigits,MID([kw in desc],ROW($A$1:$A$150),1)))=LEN([kw in desc]),#N/A)),[manuell])</f>
        <v>0</v>
      </c>
      <c r="R3709" s="1" t="str">
        <f>IF([pos kw in title]&gt;0,MID(J3709,#REF!,4),IF([first '# in title]&gt;0,MID([title],[first '# in title],3),IF([first '# in title]&gt;0,MID([desc],#REF!,3),VLOOKUP([productid],$G$2:$R$1386,8))))</f>
        <v xml:space="preserve">42 </v>
      </c>
      <c r="S3709" s="1" t="e">
        <f>IF([kw in desc]=[kw rough in title],[kw in desc]*1,IFERROR(LEFT([kw_dirty],3)*1,IFERROR(LEFT([kw_dirty],2)*1,"n.a.")))</f>
        <v>#N/A</v>
      </c>
      <c r="T3709" s="1"/>
      <c r="U3709" s="1">
        <f>VLOOKUP(Tabelle1[[#This Row],[productid]],Tabelle2[#All],2,FALSE)</f>
        <v>42</v>
      </c>
    </row>
    <row r="3710" spans="1:21" hidden="1">
      <c r="A3710" t="s">
        <v>2621</v>
      </c>
      <c r="B3710">
        <v>3590</v>
      </c>
      <c r="C3710">
        <v>289859</v>
      </c>
      <c r="D3710" t="s">
        <v>6147</v>
      </c>
      <c r="E3710" t="s">
        <v>6148</v>
      </c>
      <c r="F3710">
        <v>18406</v>
      </c>
      <c r="G3710">
        <v>3497887</v>
      </c>
      <c r="H3710">
        <f t="shared" si="57"/>
        <v>0</v>
      </c>
      <c r="I3710">
        <f t="array" ref="I3710">MIN(IFERROR(FIND(IstNumbers,A3710),""))</f>
        <v>12</v>
      </c>
      <c r="J3710" s="1" t="e">
        <f>IF([first '# in title]&lt;[pos kw in title],MID([title],[pos kw in title]-6,6),#N/A)</f>
        <v>#N/A</v>
      </c>
      <c r="K3710" s="1" t="e">
        <f>IFERROR(MID(SUBSTITUTE([kw rough in title],",","."),FIND("(",[kw rough in title])+1,20),SUBSTITUTE(IFERROR(MID([kw rough in title],FIND(" ",[kw rough in title])+1,20),[kw rough in title]),",","."))</f>
        <v>#N/A</v>
      </c>
      <c r="L3710" s="1">
        <f>IFERROR(FIND("kW",[desc]),0)</f>
        <v>70</v>
      </c>
      <c r="M3710">
        <f t="array" ref="M3710">MIN(IFERROR(FIND(IstNumbers,E3710),""))</f>
        <v>34</v>
      </c>
      <c r="N3710" s="1" t="str">
        <f>IF([first '# in desc]&lt;[pos kw in desc],MID([desc],[pos kw in desc]-7,7))</f>
        <v xml:space="preserve">­me 42 </v>
      </c>
      <c r="O37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0" s="1" t="str">
        <f>TRIM(IF([first '# in desc]&lt;[pos kw in desc],MID([desc],[pos kw in desc]-6,6),FALSE))</f>
        <v>me 42</v>
      </c>
      <c r="Q3710" s="1" t="b">
        <f>IF(LEN([manuell])=0,IFERROR([kw fine in title]*1,IFERROR(SUMPRODUCT(COUNTIF(IsDigits,MID([kw in desc],ROW($A$1:$A$150),1)))=LEN([kw in desc]),#N/A)),[manuell])</f>
        <v>0</v>
      </c>
      <c r="R3710" s="1" t="str">
        <f>IF([pos kw in title]&gt;0,MID(J3710,#REF!,4),IF([first '# in title]&gt;0,MID([title],[first '# in title],3),IF([first '# in title]&gt;0,MID([desc],#REF!,3),VLOOKUP([productid],$G$2:$R$1386,8))))</f>
        <v xml:space="preserve">42 </v>
      </c>
      <c r="S3710" s="1" t="e">
        <f>IF([kw in desc]=[kw rough in title],[kw in desc]*1,IFERROR(LEFT([kw_dirty],3)*1,IFERROR(LEFT([kw_dirty],2)*1,"n.a.")))</f>
        <v>#N/A</v>
      </c>
      <c r="T3710" s="1"/>
      <c r="U3710" s="1">
        <f>VLOOKUP(Tabelle1[[#This Row],[productid]],Tabelle2[#All],2,FALSE)</f>
        <v>42</v>
      </c>
    </row>
    <row r="3711" spans="1:21" hidden="1">
      <c r="A3711" t="s">
        <v>3224</v>
      </c>
      <c r="B3711">
        <v>3535</v>
      </c>
      <c r="C3711">
        <v>289859</v>
      </c>
      <c r="D3711" t="s">
        <v>6149</v>
      </c>
      <c r="E3711" t="s">
        <v>5630</v>
      </c>
      <c r="F3711">
        <v>18406</v>
      </c>
      <c r="G3711">
        <v>1750863</v>
      </c>
      <c r="H3711">
        <f t="shared" si="57"/>
        <v>0</v>
      </c>
      <c r="I3711">
        <f t="array" ref="I3711">MIN(IFERROR(FIND(IstNumbers,A3711),""))</f>
        <v>12</v>
      </c>
      <c r="J3711" s="1" t="e">
        <f>IF([first '# in title]&lt;[pos kw in title],MID([title],[pos kw in title]-6,6),#N/A)</f>
        <v>#N/A</v>
      </c>
      <c r="K3711" s="1" t="e">
        <f>IFERROR(MID(SUBSTITUTE([kw rough in title],",","."),FIND("(",[kw rough in title])+1,20),SUBSTITUTE(IFERROR(MID([kw rough in title],FIND(" ",[kw rough in title])+1,20),[kw rough in title]),",","."))</f>
        <v>#N/A</v>
      </c>
      <c r="L3711" s="1">
        <f>IFERROR(FIND("kW",[desc]),0)</f>
        <v>70</v>
      </c>
      <c r="M3711">
        <f t="array" ref="M3711">MIN(IFERROR(FIND(IstNumbers,E3711),""))</f>
        <v>34</v>
      </c>
      <c r="N3711" s="1" t="str">
        <f>IF([first '# in desc]&lt;[pos kw in desc],MID([desc],[pos kw in desc]-7,7))</f>
        <v xml:space="preserve">­me 42 </v>
      </c>
      <c r="O37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1" s="1" t="str">
        <f>TRIM(IF([first '# in desc]&lt;[pos kw in desc],MID([desc],[pos kw in desc]-6,6),FALSE))</f>
        <v>me 42</v>
      </c>
      <c r="Q3711" s="1" t="b">
        <f>IF(LEN([manuell])=0,IFERROR([kw fine in title]*1,IFERROR(SUMPRODUCT(COUNTIF(IsDigits,MID([kw in desc],ROW($A$1:$A$150),1)))=LEN([kw in desc]),#N/A)),[manuell])</f>
        <v>0</v>
      </c>
      <c r="R3711" s="1" t="str">
        <f>IF([pos kw in title]&gt;0,MID(J3711,#REF!,4),IF([first '# in title]&gt;0,MID([title],[first '# in title],3),IF([first '# in title]&gt;0,MID([desc],#REF!,3),VLOOKUP([productid],$G$2:$R$1386,8))))</f>
        <v xml:space="preserve">42 </v>
      </c>
      <c r="S3711" s="1" t="e">
        <f>IF([kw in desc]=[kw rough in title],[kw in desc]*1,IFERROR(LEFT([kw_dirty],3)*1,IFERROR(LEFT([kw_dirty],2)*1,"n.a.")))</f>
        <v>#N/A</v>
      </c>
      <c r="T3711" s="1"/>
      <c r="U3711" s="1">
        <f>VLOOKUP(Tabelle1[[#This Row],[productid]],Tabelle2[#All],2,FALSE)</f>
        <v>42</v>
      </c>
    </row>
    <row r="3712" spans="1:21" hidden="1">
      <c r="A3712" t="s">
        <v>2621</v>
      </c>
      <c r="B3712">
        <v>3590</v>
      </c>
      <c r="C3712">
        <v>289859</v>
      </c>
      <c r="D3712" t="s">
        <v>6150</v>
      </c>
      <c r="E3712" t="s">
        <v>6151</v>
      </c>
      <c r="F3712">
        <v>18406</v>
      </c>
      <c r="G3712">
        <v>3497887</v>
      </c>
      <c r="H3712">
        <f t="shared" si="57"/>
        <v>0</v>
      </c>
      <c r="I3712">
        <f t="array" ref="I3712">MIN(IFERROR(FIND(IstNumbers,A3712),""))</f>
        <v>12</v>
      </c>
      <c r="J3712" s="1" t="e">
        <f>IF([first '# in title]&lt;[pos kw in title],MID([title],[pos kw in title]-6,6),#N/A)</f>
        <v>#N/A</v>
      </c>
      <c r="K3712" s="1" t="e">
        <f>IFERROR(MID(SUBSTITUTE([kw rough in title],",","."),FIND("(",[kw rough in title])+1,20),SUBSTITUTE(IFERROR(MID([kw rough in title],FIND(" ",[kw rough in title])+1,20),[kw rough in title]),",","."))</f>
        <v>#N/A</v>
      </c>
      <c r="L3712" s="1">
        <f>IFERROR(FIND("kW",[desc]),0)</f>
        <v>70</v>
      </c>
      <c r="M3712">
        <f t="array" ref="M3712">MIN(IFERROR(FIND(IstNumbers,E3712),""))</f>
        <v>34</v>
      </c>
      <c r="N3712" s="1" t="str">
        <f>IF([first '# in desc]&lt;[pos kw in desc],MID([desc],[pos kw in desc]-7,7))</f>
        <v xml:space="preserve">­me 42 </v>
      </c>
      <c r="O37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2" s="1" t="str">
        <f>TRIM(IF([first '# in desc]&lt;[pos kw in desc],MID([desc],[pos kw in desc]-6,6),FALSE))</f>
        <v>me 42</v>
      </c>
      <c r="Q3712" s="1" t="b">
        <f>IF(LEN([manuell])=0,IFERROR([kw fine in title]*1,IFERROR(SUMPRODUCT(COUNTIF(IsDigits,MID([kw in desc],ROW($A$1:$A$150),1)))=LEN([kw in desc]),#N/A)),[manuell])</f>
        <v>0</v>
      </c>
      <c r="R3712" s="1" t="str">
        <f>IF([pos kw in title]&gt;0,MID(J3712,#REF!,4),IF([first '# in title]&gt;0,MID([title],[first '# in title],3),IF([first '# in title]&gt;0,MID([desc],#REF!,3),VLOOKUP([productid],$G$2:$R$1386,8))))</f>
        <v xml:space="preserve">42 </v>
      </c>
      <c r="S3712" s="1" t="e">
        <f>IF([kw in desc]=[kw rough in title],[kw in desc]*1,IFERROR(LEFT([kw_dirty],3)*1,IFERROR(LEFT([kw_dirty],2)*1,"n.a.")))</f>
        <v>#N/A</v>
      </c>
      <c r="T3712" s="1"/>
      <c r="U3712" s="1">
        <f>VLOOKUP(Tabelle1[[#This Row],[productid]],Tabelle2[#All],2,FALSE)</f>
        <v>42</v>
      </c>
    </row>
    <row r="3713" spans="1:21" hidden="1">
      <c r="A3713" t="s">
        <v>3224</v>
      </c>
      <c r="B3713">
        <v>3535</v>
      </c>
      <c r="C3713">
        <v>289859</v>
      </c>
      <c r="D3713" t="s">
        <v>6152</v>
      </c>
      <c r="E3713" t="s">
        <v>5634</v>
      </c>
      <c r="F3713">
        <v>18406</v>
      </c>
      <c r="G3713">
        <v>1750863</v>
      </c>
      <c r="H3713">
        <f t="shared" si="57"/>
        <v>0</v>
      </c>
      <c r="I3713">
        <f t="array" ref="I3713">MIN(IFERROR(FIND(IstNumbers,A3713),""))</f>
        <v>12</v>
      </c>
      <c r="J3713" s="1" t="e">
        <f>IF([first '# in title]&lt;[pos kw in title],MID([title],[pos kw in title]-6,6),#N/A)</f>
        <v>#N/A</v>
      </c>
      <c r="K3713" s="1" t="e">
        <f>IFERROR(MID(SUBSTITUTE([kw rough in title],",","."),FIND("(",[kw rough in title])+1,20),SUBSTITUTE(IFERROR(MID([kw rough in title],FIND(" ",[kw rough in title])+1,20),[kw rough in title]),",","."))</f>
        <v>#N/A</v>
      </c>
      <c r="L3713" s="1">
        <f>IFERROR(FIND("kW",[desc]),0)</f>
        <v>70</v>
      </c>
      <c r="M3713">
        <f t="array" ref="M3713">MIN(IFERROR(FIND(IstNumbers,E3713),""))</f>
        <v>34</v>
      </c>
      <c r="N3713" s="1" t="str">
        <f>IF([first '# in desc]&lt;[pos kw in desc],MID([desc],[pos kw in desc]-7,7))</f>
        <v xml:space="preserve">­me 42 </v>
      </c>
      <c r="O37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3" s="1" t="str">
        <f>TRIM(IF([first '# in desc]&lt;[pos kw in desc],MID([desc],[pos kw in desc]-6,6),FALSE))</f>
        <v>me 42</v>
      </c>
      <c r="Q3713" s="1" t="b">
        <f>IF(LEN([manuell])=0,IFERROR([kw fine in title]*1,IFERROR(SUMPRODUCT(COUNTIF(IsDigits,MID([kw in desc],ROW($A$1:$A$150),1)))=LEN([kw in desc]),#N/A)),[manuell])</f>
        <v>0</v>
      </c>
      <c r="R3713" s="1" t="str">
        <f>IF([pos kw in title]&gt;0,MID(J3713,#REF!,4),IF([first '# in title]&gt;0,MID([title],[first '# in title],3),IF([first '# in title]&gt;0,MID([desc],#REF!,3),VLOOKUP([productid],$G$2:$R$1386,8))))</f>
        <v xml:space="preserve">42 </v>
      </c>
      <c r="S3713" s="1" t="e">
        <f>IF([kw in desc]=[kw rough in title],[kw in desc]*1,IFERROR(LEFT([kw_dirty],3)*1,IFERROR(LEFT([kw_dirty],2)*1,"n.a.")))</f>
        <v>#N/A</v>
      </c>
      <c r="T3713" s="1"/>
      <c r="U3713" s="1">
        <f>VLOOKUP(Tabelle1[[#This Row],[productid]],Tabelle2[#All],2,FALSE)</f>
        <v>42</v>
      </c>
    </row>
    <row r="3714" spans="1:21" hidden="1">
      <c r="A3714" t="s">
        <v>2621</v>
      </c>
      <c r="B3714">
        <v>3590</v>
      </c>
      <c r="C3714">
        <v>289859</v>
      </c>
      <c r="D3714" t="s">
        <v>6153</v>
      </c>
      <c r="E3714" t="s">
        <v>6154</v>
      </c>
      <c r="F3714">
        <v>18406</v>
      </c>
      <c r="G3714">
        <v>3497887</v>
      </c>
      <c r="H3714">
        <f t="shared" si="57"/>
        <v>0</v>
      </c>
      <c r="I3714">
        <f t="array" ref="I3714">MIN(IFERROR(FIND(IstNumbers,A3714),""))</f>
        <v>12</v>
      </c>
      <c r="J3714" s="1" t="e">
        <f>IF([first '# in title]&lt;[pos kw in title],MID([title],[pos kw in title]-6,6),#N/A)</f>
        <v>#N/A</v>
      </c>
      <c r="K3714" s="1" t="e">
        <f>IFERROR(MID(SUBSTITUTE([kw rough in title],",","."),FIND("(",[kw rough in title])+1,20),SUBSTITUTE(IFERROR(MID([kw rough in title],FIND(" ",[kw rough in title])+1,20),[kw rough in title]),",","."))</f>
        <v>#N/A</v>
      </c>
      <c r="L3714" s="1">
        <f>IFERROR(FIND("kW",[desc]),0)</f>
        <v>70</v>
      </c>
      <c r="M3714">
        <f t="array" ref="M3714">MIN(IFERROR(FIND(IstNumbers,E3714),""))</f>
        <v>34</v>
      </c>
      <c r="N3714" s="1" t="str">
        <f>IF([first '# in desc]&lt;[pos kw in desc],MID([desc],[pos kw in desc]-7,7))</f>
        <v xml:space="preserve">­me 42 </v>
      </c>
      <c r="O37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4" s="1" t="str">
        <f>TRIM(IF([first '# in desc]&lt;[pos kw in desc],MID([desc],[pos kw in desc]-6,6),FALSE))</f>
        <v>me 42</v>
      </c>
      <c r="Q3714" s="1" t="b">
        <f>IF(LEN([manuell])=0,IFERROR([kw fine in title]*1,IFERROR(SUMPRODUCT(COUNTIF(IsDigits,MID([kw in desc],ROW($A$1:$A$150),1)))=LEN([kw in desc]),#N/A)),[manuell])</f>
        <v>0</v>
      </c>
      <c r="R3714" s="1" t="str">
        <f>IF([pos kw in title]&gt;0,MID(J3714,#REF!,4),IF([first '# in title]&gt;0,MID([title],[first '# in title],3),IF([first '# in title]&gt;0,MID([desc],#REF!,3),VLOOKUP([productid],$G$2:$R$1386,8))))</f>
        <v xml:space="preserve">42 </v>
      </c>
      <c r="S3714" s="1" t="e">
        <f>IF([kw in desc]=[kw rough in title],[kw in desc]*1,IFERROR(LEFT([kw_dirty],3)*1,IFERROR(LEFT([kw_dirty],2)*1,"n.a.")))</f>
        <v>#N/A</v>
      </c>
      <c r="T3714" s="1"/>
      <c r="U3714" s="1">
        <f>VLOOKUP(Tabelle1[[#This Row],[productid]],Tabelle2[#All],2,FALSE)</f>
        <v>42</v>
      </c>
    </row>
    <row r="3715" spans="1:21" hidden="1">
      <c r="A3715" t="s">
        <v>3224</v>
      </c>
      <c r="B3715">
        <v>3535</v>
      </c>
      <c r="C3715">
        <v>289859</v>
      </c>
      <c r="D3715" t="s">
        <v>6155</v>
      </c>
      <c r="E3715" t="s">
        <v>5642</v>
      </c>
      <c r="F3715">
        <v>18406</v>
      </c>
      <c r="G3715">
        <v>1750863</v>
      </c>
      <c r="H3715">
        <f t="shared" si="57"/>
        <v>0</v>
      </c>
      <c r="I3715">
        <f t="array" ref="I3715">MIN(IFERROR(FIND(IstNumbers,A3715),""))</f>
        <v>12</v>
      </c>
      <c r="J3715" s="1" t="e">
        <f>IF([first '# in title]&lt;[pos kw in title],MID([title],[pos kw in title]-6,6),#N/A)</f>
        <v>#N/A</v>
      </c>
      <c r="K3715" s="1" t="e">
        <f>IFERROR(MID(SUBSTITUTE([kw rough in title],",","."),FIND("(",[kw rough in title])+1,20),SUBSTITUTE(IFERROR(MID([kw rough in title],FIND(" ",[kw rough in title])+1,20),[kw rough in title]),",","."))</f>
        <v>#N/A</v>
      </c>
      <c r="L3715" s="1">
        <f>IFERROR(FIND("kW",[desc]),0)</f>
        <v>70</v>
      </c>
      <c r="M3715">
        <f t="array" ref="M3715">MIN(IFERROR(FIND(IstNumbers,E3715),""))</f>
        <v>34</v>
      </c>
      <c r="N3715" s="1" t="str">
        <f>IF([first '# in desc]&lt;[pos kw in desc],MID([desc],[pos kw in desc]-7,7))</f>
        <v xml:space="preserve">­me 42 </v>
      </c>
      <c r="O37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5" s="1" t="str">
        <f>TRIM(IF([first '# in desc]&lt;[pos kw in desc],MID([desc],[pos kw in desc]-6,6),FALSE))</f>
        <v>me 42</v>
      </c>
      <c r="Q3715" s="1" t="b">
        <f>IF(LEN([manuell])=0,IFERROR([kw fine in title]*1,IFERROR(SUMPRODUCT(COUNTIF(IsDigits,MID([kw in desc],ROW($A$1:$A$150),1)))=LEN([kw in desc]),#N/A)),[manuell])</f>
        <v>0</v>
      </c>
      <c r="R3715" s="1" t="str">
        <f>IF([pos kw in title]&gt;0,MID(J3715,#REF!,4),IF([first '# in title]&gt;0,MID([title],[first '# in title],3),IF([first '# in title]&gt;0,MID([desc],#REF!,3),VLOOKUP([productid],$G$2:$R$1386,8))))</f>
        <v xml:space="preserve">42 </v>
      </c>
      <c r="S3715" s="1" t="e">
        <f>IF([kw in desc]=[kw rough in title],[kw in desc]*1,IFERROR(LEFT([kw_dirty],3)*1,IFERROR(LEFT([kw_dirty],2)*1,"n.a.")))</f>
        <v>#N/A</v>
      </c>
      <c r="T3715" s="1"/>
      <c r="U3715" s="1">
        <f>VLOOKUP(Tabelle1[[#This Row],[productid]],Tabelle2[#All],2,FALSE)</f>
        <v>42</v>
      </c>
    </row>
    <row r="3716" spans="1:21" hidden="1">
      <c r="A3716" t="s">
        <v>2621</v>
      </c>
      <c r="B3716">
        <v>3590</v>
      </c>
      <c r="C3716">
        <v>289859</v>
      </c>
      <c r="D3716" t="s">
        <v>6156</v>
      </c>
      <c r="E3716" t="s">
        <v>6157</v>
      </c>
      <c r="F3716">
        <v>18406</v>
      </c>
      <c r="G3716">
        <v>3497887</v>
      </c>
      <c r="H3716">
        <f t="shared" ref="H3716:H3779" si="58">IFERROR(FIND("kW",A3716),0)</f>
        <v>0</v>
      </c>
      <c r="I3716">
        <f t="array" ref="I3716">MIN(IFERROR(FIND(IstNumbers,A3716),""))</f>
        <v>12</v>
      </c>
      <c r="J3716" s="1" t="e">
        <f>IF([first '# in title]&lt;[pos kw in title],MID([title],[pos kw in title]-6,6),#N/A)</f>
        <v>#N/A</v>
      </c>
      <c r="K3716" s="1" t="e">
        <f>IFERROR(MID(SUBSTITUTE([kw rough in title],",","."),FIND("(",[kw rough in title])+1,20),SUBSTITUTE(IFERROR(MID([kw rough in title],FIND(" ",[kw rough in title])+1,20),[kw rough in title]),",","."))</f>
        <v>#N/A</v>
      </c>
      <c r="L3716" s="1">
        <f>IFERROR(FIND("kW",[desc]),0)</f>
        <v>70</v>
      </c>
      <c r="M3716">
        <f t="array" ref="M3716">MIN(IFERROR(FIND(IstNumbers,E3716),""))</f>
        <v>34</v>
      </c>
      <c r="N3716" s="1" t="str">
        <f>IF([first '# in desc]&lt;[pos kw in desc],MID([desc],[pos kw in desc]-7,7))</f>
        <v xml:space="preserve">­me 42 </v>
      </c>
      <c r="O37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6" s="1" t="str">
        <f>TRIM(IF([first '# in desc]&lt;[pos kw in desc],MID([desc],[pos kw in desc]-6,6),FALSE))</f>
        <v>me 42</v>
      </c>
      <c r="Q3716" s="1" t="b">
        <f>IF(LEN([manuell])=0,IFERROR([kw fine in title]*1,IFERROR(SUMPRODUCT(COUNTIF(IsDigits,MID([kw in desc],ROW($A$1:$A$150),1)))=LEN([kw in desc]),#N/A)),[manuell])</f>
        <v>0</v>
      </c>
      <c r="R3716" s="1" t="str">
        <f>IF([pos kw in title]&gt;0,MID(J3716,#REF!,4),IF([first '# in title]&gt;0,MID([title],[first '# in title],3),IF([first '# in title]&gt;0,MID([desc],#REF!,3),VLOOKUP([productid],$G$2:$R$1386,8))))</f>
        <v xml:space="preserve">42 </v>
      </c>
      <c r="S3716" s="1" t="e">
        <f>IF([kw in desc]=[kw rough in title],[kw in desc]*1,IFERROR(LEFT([kw_dirty],3)*1,IFERROR(LEFT([kw_dirty],2)*1,"n.a.")))</f>
        <v>#N/A</v>
      </c>
      <c r="T3716" s="1"/>
      <c r="U3716" s="1">
        <f>VLOOKUP(Tabelle1[[#This Row],[productid]],Tabelle2[#All],2,FALSE)</f>
        <v>42</v>
      </c>
    </row>
    <row r="3717" spans="1:21" hidden="1">
      <c r="A3717" t="s">
        <v>3224</v>
      </c>
      <c r="B3717">
        <v>3535</v>
      </c>
      <c r="C3717">
        <v>289859</v>
      </c>
      <c r="D3717" t="s">
        <v>6158</v>
      </c>
      <c r="E3717" t="s">
        <v>5646</v>
      </c>
      <c r="F3717">
        <v>18406</v>
      </c>
      <c r="G3717">
        <v>1750863</v>
      </c>
      <c r="H3717">
        <f t="shared" si="58"/>
        <v>0</v>
      </c>
      <c r="I3717">
        <f t="array" ref="I3717">MIN(IFERROR(FIND(IstNumbers,A3717),""))</f>
        <v>12</v>
      </c>
      <c r="J3717" s="1" t="e">
        <f>IF([first '# in title]&lt;[pos kw in title],MID([title],[pos kw in title]-6,6),#N/A)</f>
        <v>#N/A</v>
      </c>
      <c r="K3717" s="1" t="e">
        <f>IFERROR(MID(SUBSTITUTE([kw rough in title],",","."),FIND("(",[kw rough in title])+1,20),SUBSTITUTE(IFERROR(MID([kw rough in title],FIND(" ",[kw rough in title])+1,20),[kw rough in title]),",","."))</f>
        <v>#N/A</v>
      </c>
      <c r="L3717" s="1">
        <f>IFERROR(FIND("kW",[desc]),0)</f>
        <v>70</v>
      </c>
      <c r="M3717">
        <f t="array" ref="M3717">MIN(IFERROR(FIND(IstNumbers,E3717),""))</f>
        <v>34</v>
      </c>
      <c r="N3717" s="1" t="str">
        <f>IF([first '# in desc]&lt;[pos kw in desc],MID([desc],[pos kw in desc]-7,7))</f>
        <v xml:space="preserve">­me 42 </v>
      </c>
      <c r="O37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7" s="1" t="str">
        <f>TRIM(IF([first '# in desc]&lt;[pos kw in desc],MID([desc],[pos kw in desc]-6,6),FALSE))</f>
        <v>me 42</v>
      </c>
      <c r="Q3717" s="1" t="b">
        <f>IF(LEN([manuell])=0,IFERROR([kw fine in title]*1,IFERROR(SUMPRODUCT(COUNTIF(IsDigits,MID([kw in desc],ROW($A$1:$A$150),1)))=LEN([kw in desc]),#N/A)),[manuell])</f>
        <v>0</v>
      </c>
      <c r="R3717" s="1" t="str">
        <f>IF([pos kw in title]&gt;0,MID(J3717,#REF!,4),IF([first '# in title]&gt;0,MID([title],[first '# in title],3),IF([first '# in title]&gt;0,MID([desc],#REF!,3),VLOOKUP([productid],$G$2:$R$1386,8))))</f>
        <v xml:space="preserve">42 </v>
      </c>
      <c r="S3717" s="1" t="e">
        <f>IF([kw in desc]=[kw rough in title],[kw in desc]*1,IFERROR(LEFT([kw_dirty],3)*1,IFERROR(LEFT([kw_dirty],2)*1,"n.a.")))</f>
        <v>#N/A</v>
      </c>
      <c r="T3717" s="1"/>
      <c r="U3717" s="1">
        <f>VLOOKUP(Tabelle1[[#This Row],[productid]],Tabelle2[#All],2,FALSE)</f>
        <v>42</v>
      </c>
    </row>
    <row r="3718" spans="1:21" hidden="1">
      <c r="A3718" t="s">
        <v>2621</v>
      </c>
      <c r="B3718">
        <v>3595</v>
      </c>
      <c r="C3718">
        <v>289859</v>
      </c>
      <c r="D3718" t="s">
        <v>6159</v>
      </c>
      <c r="E3718" t="s">
        <v>5982</v>
      </c>
      <c r="F3718">
        <v>18406</v>
      </c>
      <c r="G3718">
        <v>3497887</v>
      </c>
      <c r="H3718">
        <f t="shared" si="58"/>
        <v>0</v>
      </c>
      <c r="I3718">
        <f t="array" ref="I3718">MIN(IFERROR(FIND(IstNumbers,A3718),""))</f>
        <v>12</v>
      </c>
      <c r="J3718" s="1" t="e">
        <f>IF([first '# in title]&lt;[pos kw in title],MID([title],[pos kw in title]-6,6),#N/A)</f>
        <v>#N/A</v>
      </c>
      <c r="K3718" s="1" t="e">
        <f>IFERROR(MID(SUBSTITUTE([kw rough in title],",","."),FIND("(",[kw rough in title])+1,20),SUBSTITUTE(IFERROR(MID([kw rough in title],FIND(" ",[kw rough in title])+1,20),[kw rough in title]),",","."))</f>
        <v>#N/A</v>
      </c>
      <c r="L3718" s="1">
        <f>IFERROR(FIND("kW",[desc]),0)</f>
        <v>70</v>
      </c>
      <c r="M3718">
        <f t="array" ref="M3718">MIN(IFERROR(FIND(IstNumbers,E3718),""))</f>
        <v>34</v>
      </c>
      <c r="N3718" s="1" t="str">
        <f>IF([first '# in desc]&lt;[pos kw in desc],MID([desc],[pos kw in desc]-7,7))</f>
        <v xml:space="preserve">­me 42 </v>
      </c>
      <c r="O37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18" s="1" t="str">
        <f>TRIM(IF([first '# in desc]&lt;[pos kw in desc],MID([desc],[pos kw in desc]-6,6),FALSE))</f>
        <v>me 42</v>
      </c>
      <c r="Q3718" s="1" t="b">
        <f>IF(LEN([manuell])=0,IFERROR([kw fine in title]*1,IFERROR(SUMPRODUCT(COUNTIF(IsDigits,MID([kw in desc],ROW($A$1:$A$150),1)))=LEN([kw in desc]),#N/A)),[manuell])</f>
        <v>0</v>
      </c>
      <c r="R3718" s="1" t="str">
        <f>IF([pos kw in title]&gt;0,MID(J3718,#REF!,4),IF([first '# in title]&gt;0,MID([title],[first '# in title],3),IF([first '# in title]&gt;0,MID([desc],#REF!,3),VLOOKUP([productid],$G$2:$R$1386,8))))</f>
        <v xml:space="preserve">42 </v>
      </c>
      <c r="S3718" s="1" t="e">
        <f>IF([kw in desc]=[kw rough in title],[kw in desc]*1,IFERROR(LEFT([kw_dirty],3)*1,IFERROR(LEFT([kw_dirty],2)*1,"n.a.")))</f>
        <v>#N/A</v>
      </c>
      <c r="T3718" s="1"/>
      <c r="U3718" s="1">
        <f>VLOOKUP(Tabelle1[[#This Row],[productid]],Tabelle2[#All],2,FALSE)</f>
        <v>42</v>
      </c>
    </row>
    <row r="3719" spans="1:21">
      <c r="A3719" t="s">
        <v>4570</v>
      </c>
      <c r="B3719">
        <v>1863</v>
      </c>
      <c r="C3719">
        <v>223861</v>
      </c>
      <c r="D3719" t="s">
        <v>6160</v>
      </c>
      <c r="E3719" t="s">
        <v>4918</v>
      </c>
      <c r="F3719">
        <v>18406</v>
      </c>
      <c r="G3719">
        <v>3725833</v>
      </c>
      <c r="H3719">
        <f t="shared" si="58"/>
        <v>0</v>
      </c>
      <c r="I3719">
        <f t="array" ref="I3719">MIN(IFERROR(FIND(IstNumbers,A3719),""))</f>
        <v>18</v>
      </c>
      <c r="J3719" s="1" t="e">
        <f>IF([first '# in title]&lt;[pos kw in title],MID([title],[pos kw in title]-6,6),#N/A)</f>
        <v>#N/A</v>
      </c>
      <c r="K3719" s="1" t="e">
        <f>IFERROR(MID(SUBSTITUTE([kw rough in title],",","."),FIND("(",[kw rough in title])+1,20),SUBSTITUTE(IFERROR(MID([kw rough in title],FIND(" ",[kw rough in title])+1,20),[kw rough in title]),",","."))</f>
        <v>#N/A</v>
      </c>
      <c r="L3719" s="1">
        <f>IFERROR(FIND("kW",[desc]),0)</f>
        <v>0</v>
      </c>
      <c r="M3719">
        <f t="array" ref="M3719">MIN(IFERROR(FIND(IstNumbers,E3719),""))</f>
        <v>25</v>
      </c>
      <c r="N3719" s="1" t="b">
        <f>IF([first '# in desc]&lt;[pos kw in desc],MID([desc],[pos kw in desc]-7,7))</f>
        <v>0</v>
      </c>
      <c r="O37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19" s="1" t="str">
        <f>TRIM(IF([first '# in desc]&lt;[pos kw in desc],MID([desc],[pos kw in desc]-6,6),FALSE))</f>
        <v>FALSCH</v>
      </c>
      <c r="Q3719" s="1" t="b">
        <f>IF(LEN([manuell])=0,IFERROR([kw fine in title]*1,IFERROR(SUMPRODUCT(COUNTIF(IsDigits,MID([kw in desc],ROW($A$1:$A$150),1)))=LEN([kw in desc]),#N/A)),[manuell])</f>
        <v>0</v>
      </c>
      <c r="R3719" s="1" t="str">
        <f>IF([pos kw in title]&gt;0,MID(J3719,#REF!,4),IF([first '# in title]&gt;0,MID([title],[first '# in title],3),IF([first '# in title]&gt;0,MID([desc],#REF!,3),VLOOKUP([productid],$G$2:$R$1386,8))))</f>
        <v>24</v>
      </c>
      <c r="S3719" s="1" t="e">
        <f>IF([kw in desc]=[kw rough in title],[kw in desc]*1,IFERROR(LEFT([kw_dirty],3)*1,IFERROR(LEFT([kw_dirty],2)*1,"n.a.")))</f>
        <v>#N/A</v>
      </c>
      <c r="T3719" s="1"/>
      <c r="U3719" s="1" t="e">
        <f>VLOOKUP(Tabelle1[[#This Row],[productid]],Tabelle2[#All],2,FALSE)</f>
        <v>#N/A</v>
      </c>
    </row>
    <row r="3720" spans="1:21" hidden="1">
      <c r="A3720" t="s">
        <v>3224</v>
      </c>
      <c r="B3720">
        <v>3535</v>
      </c>
      <c r="C3720">
        <v>289859</v>
      </c>
      <c r="D3720" t="s">
        <v>6161</v>
      </c>
      <c r="E3720" t="s">
        <v>5500</v>
      </c>
      <c r="F3720">
        <v>18406</v>
      </c>
      <c r="G3720">
        <v>1750863</v>
      </c>
      <c r="H3720">
        <f t="shared" si="58"/>
        <v>0</v>
      </c>
      <c r="I3720">
        <f t="array" ref="I3720">MIN(IFERROR(FIND(IstNumbers,A3720),""))</f>
        <v>12</v>
      </c>
      <c r="J3720" s="1" t="e">
        <f>IF([first '# in title]&lt;[pos kw in title],MID([title],[pos kw in title]-6,6),#N/A)</f>
        <v>#N/A</v>
      </c>
      <c r="K3720" s="1" t="e">
        <f>IFERROR(MID(SUBSTITUTE([kw rough in title],",","."),FIND("(",[kw rough in title])+1,20),SUBSTITUTE(IFERROR(MID([kw rough in title],FIND(" ",[kw rough in title])+1,20),[kw rough in title]),",","."))</f>
        <v>#N/A</v>
      </c>
      <c r="L3720" s="1">
        <f>IFERROR(FIND("kW",[desc]),0)</f>
        <v>70</v>
      </c>
      <c r="M3720">
        <f t="array" ref="M3720">MIN(IFERROR(FIND(IstNumbers,E3720),""))</f>
        <v>34</v>
      </c>
      <c r="N3720" s="1" t="str">
        <f>IF([first '# in desc]&lt;[pos kw in desc],MID([desc],[pos kw in desc]-7,7))</f>
        <v xml:space="preserve">­me 42 </v>
      </c>
      <c r="O37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20" s="1" t="str">
        <f>TRIM(IF([first '# in desc]&lt;[pos kw in desc],MID([desc],[pos kw in desc]-6,6),FALSE))</f>
        <v>me 42</v>
      </c>
      <c r="Q3720" s="1" t="b">
        <f>IF(LEN([manuell])=0,IFERROR([kw fine in title]*1,IFERROR(SUMPRODUCT(COUNTIF(IsDigits,MID([kw in desc],ROW($A$1:$A$150),1)))=LEN([kw in desc]),#N/A)),[manuell])</f>
        <v>0</v>
      </c>
      <c r="R3720" s="1" t="str">
        <f>IF([pos kw in title]&gt;0,MID(J3720,#REF!,4),IF([first '# in title]&gt;0,MID([title],[first '# in title],3),IF([first '# in title]&gt;0,MID([desc],#REF!,3),VLOOKUP([productid],$G$2:$R$1386,8))))</f>
        <v xml:space="preserve">42 </v>
      </c>
      <c r="S3720" s="1" t="e">
        <f>IF([kw in desc]=[kw rough in title],[kw in desc]*1,IFERROR(LEFT([kw_dirty],3)*1,IFERROR(LEFT([kw_dirty],2)*1,"n.a.")))</f>
        <v>#N/A</v>
      </c>
      <c r="T3720" s="1"/>
      <c r="U3720" s="1">
        <f>VLOOKUP(Tabelle1[[#This Row],[productid]],Tabelle2[#All],2,FALSE)</f>
        <v>42</v>
      </c>
    </row>
    <row r="3721" spans="1:21" hidden="1">
      <c r="A3721" t="s">
        <v>2621</v>
      </c>
      <c r="B3721">
        <v>3595</v>
      </c>
      <c r="C3721">
        <v>289859</v>
      </c>
      <c r="D3721" t="s">
        <v>6162</v>
      </c>
      <c r="E3721" t="s">
        <v>6163</v>
      </c>
      <c r="F3721">
        <v>18406</v>
      </c>
      <c r="G3721">
        <v>3497887</v>
      </c>
      <c r="H3721">
        <f t="shared" si="58"/>
        <v>0</v>
      </c>
      <c r="I3721">
        <f t="array" ref="I3721">MIN(IFERROR(FIND(IstNumbers,A3721),""))</f>
        <v>12</v>
      </c>
      <c r="J3721" s="1" t="e">
        <f>IF([first '# in title]&lt;[pos kw in title],MID([title],[pos kw in title]-6,6),#N/A)</f>
        <v>#N/A</v>
      </c>
      <c r="K3721" s="1" t="e">
        <f>IFERROR(MID(SUBSTITUTE([kw rough in title],",","."),FIND("(",[kw rough in title])+1,20),SUBSTITUTE(IFERROR(MID([kw rough in title],FIND(" ",[kw rough in title])+1,20),[kw rough in title]),",","."))</f>
        <v>#N/A</v>
      </c>
      <c r="L3721" s="1">
        <f>IFERROR(FIND("kW",[desc]),0)</f>
        <v>70</v>
      </c>
      <c r="M3721">
        <f t="array" ref="M3721">MIN(IFERROR(FIND(IstNumbers,E3721),""))</f>
        <v>34</v>
      </c>
      <c r="N3721" s="1" t="str">
        <f>IF([first '# in desc]&lt;[pos kw in desc],MID([desc],[pos kw in desc]-7,7))</f>
        <v xml:space="preserve">­me 42 </v>
      </c>
      <c r="O37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21" s="1" t="str">
        <f>TRIM(IF([first '# in desc]&lt;[pos kw in desc],MID([desc],[pos kw in desc]-6,6),FALSE))</f>
        <v>me 42</v>
      </c>
      <c r="Q3721" s="1" t="b">
        <f>IF(LEN([manuell])=0,IFERROR([kw fine in title]*1,IFERROR(SUMPRODUCT(COUNTIF(IsDigits,MID([kw in desc],ROW($A$1:$A$150),1)))=LEN([kw in desc]),#N/A)),[manuell])</f>
        <v>0</v>
      </c>
      <c r="R3721" s="1" t="str">
        <f>IF([pos kw in title]&gt;0,MID(J3721,#REF!,4),IF([first '# in title]&gt;0,MID([title],[first '# in title],3),IF([first '# in title]&gt;0,MID([desc],#REF!,3),VLOOKUP([productid],$G$2:$R$1386,8))))</f>
        <v xml:space="preserve">42 </v>
      </c>
      <c r="S3721" s="1" t="e">
        <f>IF([kw in desc]=[kw rough in title],[kw in desc]*1,IFERROR(LEFT([kw_dirty],3)*1,IFERROR(LEFT([kw_dirty],2)*1,"n.a.")))</f>
        <v>#N/A</v>
      </c>
      <c r="T3721" s="1"/>
      <c r="U3721" s="1">
        <f>VLOOKUP(Tabelle1[[#This Row],[productid]],Tabelle2[#All],2,FALSE)</f>
        <v>42</v>
      </c>
    </row>
    <row r="3722" spans="1:21">
      <c r="A3722" t="s">
        <v>4570</v>
      </c>
      <c r="B3722">
        <v>1864</v>
      </c>
      <c r="C3722">
        <v>223861</v>
      </c>
      <c r="D3722" t="s">
        <v>6164</v>
      </c>
      <c r="E3722" t="s">
        <v>4931</v>
      </c>
      <c r="F3722">
        <v>18406</v>
      </c>
      <c r="G3722">
        <v>3725833</v>
      </c>
      <c r="H3722">
        <f t="shared" si="58"/>
        <v>0</v>
      </c>
      <c r="I3722">
        <f t="array" ref="I3722">MIN(IFERROR(FIND(IstNumbers,A3722),""))</f>
        <v>18</v>
      </c>
      <c r="J3722" s="1" t="e">
        <f>IF([first '# in title]&lt;[pos kw in title],MID([title],[pos kw in title]-6,6),#N/A)</f>
        <v>#N/A</v>
      </c>
      <c r="K3722" s="1" t="e">
        <f>IFERROR(MID(SUBSTITUTE([kw rough in title],",","."),FIND("(",[kw rough in title])+1,20),SUBSTITUTE(IFERROR(MID([kw rough in title],FIND(" ",[kw rough in title])+1,20),[kw rough in title]),",","."))</f>
        <v>#N/A</v>
      </c>
      <c r="L3722" s="1">
        <f>IFERROR(FIND("kW",[desc]),0)</f>
        <v>0</v>
      </c>
      <c r="M3722">
        <f t="array" ref="M3722">MIN(IFERROR(FIND(IstNumbers,E3722),""))</f>
        <v>25</v>
      </c>
      <c r="N3722" s="1" t="b">
        <f>IF([first '# in desc]&lt;[pos kw in desc],MID([desc],[pos kw in desc]-7,7))</f>
        <v>0</v>
      </c>
      <c r="O37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22" s="1" t="str">
        <f>TRIM(IF([first '# in desc]&lt;[pos kw in desc],MID([desc],[pos kw in desc]-6,6),FALSE))</f>
        <v>FALSCH</v>
      </c>
      <c r="Q3722" s="1" t="b">
        <f>IF(LEN([manuell])=0,IFERROR([kw fine in title]*1,IFERROR(SUMPRODUCT(COUNTIF(IsDigits,MID([kw in desc],ROW($A$1:$A$150),1)))=LEN([kw in desc]),#N/A)),[manuell])</f>
        <v>0</v>
      </c>
      <c r="R3722" s="1" t="str">
        <f>IF([pos kw in title]&gt;0,MID(J3722,#REF!,4),IF([first '# in title]&gt;0,MID([title],[first '# in title],3),IF([first '# in title]&gt;0,MID([desc],#REF!,3),VLOOKUP([productid],$G$2:$R$1386,8))))</f>
        <v>24</v>
      </c>
      <c r="S3722" s="1" t="e">
        <f>IF([kw in desc]=[kw rough in title],[kw in desc]*1,IFERROR(LEFT([kw_dirty],3)*1,IFERROR(LEFT([kw_dirty],2)*1,"n.a.")))</f>
        <v>#N/A</v>
      </c>
      <c r="T3722" s="1"/>
      <c r="U3722" s="1" t="e">
        <f>VLOOKUP(Tabelle1[[#This Row],[productid]],Tabelle2[#All],2,FALSE)</f>
        <v>#N/A</v>
      </c>
    </row>
    <row r="3723" spans="1:21" hidden="1">
      <c r="A3723" t="s">
        <v>3224</v>
      </c>
      <c r="B3723">
        <v>3535</v>
      </c>
      <c r="C3723">
        <v>289859</v>
      </c>
      <c r="D3723" t="s">
        <v>6165</v>
      </c>
      <c r="E3723" t="s">
        <v>5638</v>
      </c>
      <c r="F3723">
        <v>18406</v>
      </c>
      <c r="G3723">
        <v>1750863</v>
      </c>
      <c r="H3723">
        <f t="shared" si="58"/>
        <v>0</v>
      </c>
      <c r="I3723">
        <f t="array" ref="I3723">MIN(IFERROR(FIND(IstNumbers,A3723),""))</f>
        <v>12</v>
      </c>
      <c r="J3723" s="1" t="e">
        <f>IF([first '# in title]&lt;[pos kw in title],MID([title],[pos kw in title]-6,6),#N/A)</f>
        <v>#N/A</v>
      </c>
      <c r="K3723" s="1" t="e">
        <f>IFERROR(MID(SUBSTITUTE([kw rough in title],",","."),FIND("(",[kw rough in title])+1,20),SUBSTITUTE(IFERROR(MID([kw rough in title],FIND(" ",[kw rough in title])+1,20),[kw rough in title]),",","."))</f>
        <v>#N/A</v>
      </c>
      <c r="L3723" s="1">
        <f>IFERROR(FIND("kW",[desc]),0)</f>
        <v>70</v>
      </c>
      <c r="M3723">
        <f t="array" ref="M3723">MIN(IFERROR(FIND(IstNumbers,E3723),""))</f>
        <v>34</v>
      </c>
      <c r="N3723" s="1" t="str">
        <f>IF([first '# in desc]&lt;[pos kw in desc],MID([desc],[pos kw in desc]-7,7))</f>
        <v xml:space="preserve">­me 42 </v>
      </c>
      <c r="O37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23" s="1" t="str">
        <f>TRIM(IF([first '# in desc]&lt;[pos kw in desc],MID([desc],[pos kw in desc]-6,6),FALSE))</f>
        <v>me 42</v>
      </c>
      <c r="Q3723" s="1" t="b">
        <f>IF(LEN([manuell])=0,IFERROR([kw fine in title]*1,IFERROR(SUMPRODUCT(COUNTIF(IsDigits,MID([kw in desc],ROW($A$1:$A$150),1)))=LEN([kw in desc]),#N/A)),[manuell])</f>
        <v>0</v>
      </c>
      <c r="R3723" s="1" t="str">
        <f>IF([pos kw in title]&gt;0,MID(J3723,#REF!,4),IF([first '# in title]&gt;0,MID([title],[first '# in title],3),IF([first '# in title]&gt;0,MID([desc],#REF!,3),VLOOKUP([productid],$G$2:$R$1386,8))))</f>
        <v xml:space="preserve">42 </v>
      </c>
      <c r="S3723" s="1" t="e">
        <f>IF([kw in desc]=[kw rough in title],[kw in desc]*1,IFERROR(LEFT([kw_dirty],3)*1,IFERROR(LEFT([kw_dirty],2)*1,"n.a.")))</f>
        <v>#N/A</v>
      </c>
      <c r="T3723" s="1"/>
      <c r="U3723" s="1">
        <f>VLOOKUP(Tabelle1[[#This Row],[productid]],Tabelle2[#All],2,FALSE)</f>
        <v>42</v>
      </c>
    </row>
    <row r="3724" spans="1:21" hidden="1">
      <c r="A3724" t="s">
        <v>2621</v>
      </c>
      <c r="B3724">
        <v>3600</v>
      </c>
      <c r="C3724">
        <v>289859</v>
      </c>
      <c r="D3724" t="s">
        <v>6166</v>
      </c>
      <c r="E3724" t="s">
        <v>6167</v>
      </c>
      <c r="F3724">
        <v>18406</v>
      </c>
      <c r="G3724">
        <v>3497887</v>
      </c>
      <c r="H3724">
        <f t="shared" si="58"/>
        <v>0</v>
      </c>
      <c r="I3724">
        <f t="array" ref="I3724">MIN(IFERROR(FIND(IstNumbers,A3724),""))</f>
        <v>12</v>
      </c>
      <c r="J3724" s="1" t="e">
        <f>IF([first '# in title]&lt;[pos kw in title],MID([title],[pos kw in title]-6,6),#N/A)</f>
        <v>#N/A</v>
      </c>
      <c r="K3724" s="1" t="e">
        <f>IFERROR(MID(SUBSTITUTE([kw rough in title],",","."),FIND("(",[kw rough in title])+1,20),SUBSTITUTE(IFERROR(MID([kw rough in title],FIND(" ",[kw rough in title])+1,20),[kw rough in title]),",","."))</f>
        <v>#N/A</v>
      </c>
      <c r="L3724" s="1">
        <f>IFERROR(FIND("kW",[desc]),0)</f>
        <v>70</v>
      </c>
      <c r="M3724">
        <f t="array" ref="M3724">MIN(IFERROR(FIND(IstNumbers,E3724),""))</f>
        <v>34</v>
      </c>
      <c r="N3724" s="1" t="str">
        <f>IF([first '# in desc]&lt;[pos kw in desc],MID([desc],[pos kw in desc]-7,7))</f>
        <v xml:space="preserve">­me 42 </v>
      </c>
      <c r="O37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24" s="1" t="str">
        <f>TRIM(IF([first '# in desc]&lt;[pos kw in desc],MID([desc],[pos kw in desc]-6,6),FALSE))</f>
        <v>me 42</v>
      </c>
      <c r="Q3724" s="1" t="b">
        <f>IF(LEN([manuell])=0,IFERROR([kw fine in title]*1,IFERROR(SUMPRODUCT(COUNTIF(IsDigits,MID([kw in desc],ROW($A$1:$A$150),1)))=LEN([kw in desc]),#N/A)),[manuell])</f>
        <v>0</v>
      </c>
      <c r="R3724" s="1" t="str">
        <f>IF([pos kw in title]&gt;0,MID(J3724,#REF!,4),IF([first '# in title]&gt;0,MID([title],[first '# in title],3),IF([first '# in title]&gt;0,MID([desc],#REF!,3),VLOOKUP([productid],$G$2:$R$1386,8))))</f>
        <v xml:space="preserve">42 </v>
      </c>
      <c r="S3724" s="1" t="e">
        <f>IF([kw in desc]=[kw rough in title],[kw in desc]*1,IFERROR(LEFT([kw_dirty],3)*1,IFERROR(LEFT([kw_dirty],2)*1,"n.a.")))</f>
        <v>#N/A</v>
      </c>
      <c r="T3724" s="1"/>
      <c r="U3724" s="1">
        <f>VLOOKUP(Tabelle1[[#This Row],[productid]],Tabelle2[#All],2,FALSE)</f>
        <v>42</v>
      </c>
    </row>
    <row r="3725" spans="1:21">
      <c r="A3725" t="s">
        <v>4570</v>
      </c>
      <c r="B3725">
        <v>1864</v>
      </c>
      <c r="C3725">
        <v>223861</v>
      </c>
      <c r="D3725" t="s">
        <v>6168</v>
      </c>
      <c r="E3725" t="s">
        <v>4931</v>
      </c>
      <c r="F3725">
        <v>18406</v>
      </c>
      <c r="G3725">
        <v>3725833</v>
      </c>
      <c r="H3725">
        <f t="shared" si="58"/>
        <v>0</v>
      </c>
      <c r="I3725">
        <f t="array" ref="I3725">MIN(IFERROR(FIND(IstNumbers,A3725),""))</f>
        <v>18</v>
      </c>
      <c r="J3725" s="1" t="e">
        <f>IF([first '# in title]&lt;[pos kw in title],MID([title],[pos kw in title]-6,6),#N/A)</f>
        <v>#N/A</v>
      </c>
      <c r="K3725" s="1" t="e">
        <f>IFERROR(MID(SUBSTITUTE([kw rough in title],",","."),FIND("(",[kw rough in title])+1,20),SUBSTITUTE(IFERROR(MID([kw rough in title],FIND(" ",[kw rough in title])+1,20),[kw rough in title]),",","."))</f>
        <v>#N/A</v>
      </c>
      <c r="L3725" s="1">
        <f>IFERROR(FIND("kW",[desc]),0)</f>
        <v>0</v>
      </c>
      <c r="M3725">
        <f t="array" ref="M3725">MIN(IFERROR(FIND(IstNumbers,E3725),""))</f>
        <v>25</v>
      </c>
      <c r="N3725" s="1" t="b">
        <f>IF([first '# in desc]&lt;[pos kw in desc],MID([desc],[pos kw in desc]-7,7))</f>
        <v>0</v>
      </c>
      <c r="O37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25" s="1" t="str">
        <f>TRIM(IF([first '# in desc]&lt;[pos kw in desc],MID([desc],[pos kw in desc]-6,6),FALSE))</f>
        <v>FALSCH</v>
      </c>
      <c r="Q3725" s="1" t="b">
        <f>IF(LEN([manuell])=0,IFERROR([kw fine in title]*1,IFERROR(SUMPRODUCT(COUNTIF(IsDigits,MID([kw in desc],ROW($A$1:$A$150),1)))=LEN([kw in desc]),#N/A)),[manuell])</f>
        <v>0</v>
      </c>
      <c r="R3725" s="1" t="str">
        <f>IF([pos kw in title]&gt;0,MID(J3725,#REF!,4),IF([first '# in title]&gt;0,MID([title],[first '# in title],3),IF([first '# in title]&gt;0,MID([desc],#REF!,3),VLOOKUP([productid],$G$2:$R$1386,8))))</f>
        <v>24</v>
      </c>
      <c r="S3725" s="1" t="e">
        <f>IF([kw in desc]=[kw rough in title],[kw in desc]*1,IFERROR(LEFT([kw_dirty],3)*1,IFERROR(LEFT([kw_dirty],2)*1,"n.a.")))</f>
        <v>#N/A</v>
      </c>
      <c r="T3725" s="1"/>
      <c r="U3725" s="1" t="e">
        <f>VLOOKUP(Tabelle1[[#This Row],[productid]],Tabelle2[#All],2,FALSE)</f>
        <v>#N/A</v>
      </c>
    </row>
    <row r="3726" spans="1:21" hidden="1">
      <c r="A3726" t="s">
        <v>3224</v>
      </c>
      <c r="B3726">
        <v>3540</v>
      </c>
      <c r="C3726">
        <v>289859</v>
      </c>
      <c r="D3726" t="s">
        <v>6169</v>
      </c>
      <c r="E3726" t="s">
        <v>5699</v>
      </c>
      <c r="F3726">
        <v>18406</v>
      </c>
      <c r="G3726">
        <v>1750863</v>
      </c>
      <c r="H3726">
        <f t="shared" si="58"/>
        <v>0</v>
      </c>
      <c r="I3726">
        <f t="array" ref="I3726">MIN(IFERROR(FIND(IstNumbers,A3726),""))</f>
        <v>12</v>
      </c>
      <c r="J3726" s="1" t="e">
        <f>IF([first '# in title]&lt;[pos kw in title],MID([title],[pos kw in title]-6,6),#N/A)</f>
        <v>#N/A</v>
      </c>
      <c r="K3726" s="1" t="e">
        <f>IFERROR(MID(SUBSTITUTE([kw rough in title],",","."),FIND("(",[kw rough in title])+1,20),SUBSTITUTE(IFERROR(MID([kw rough in title],FIND(" ",[kw rough in title])+1,20),[kw rough in title]),",","."))</f>
        <v>#N/A</v>
      </c>
      <c r="L3726" s="1">
        <f>IFERROR(FIND("kW",[desc]),0)</f>
        <v>70</v>
      </c>
      <c r="M3726">
        <f t="array" ref="M3726">MIN(IFERROR(FIND(IstNumbers,E3726),""))</f>
        <v>34</v>
      </c>
      <c r="N3726" s="1" t="str">
        <f>IF([first '# in desc]&lt;[pos kw in desc],MID([desc],[pos kw in desc]-7,7))</f>
        <v xml:space="preserve">­me 42 </v>
      </c>
      <c r="O37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26" s="1" t="str">
        <f>TRIM(IF([first '# in desc]&lt;[pos kw in desc],MID([desc],[pos kw in desc]-6,6),FALSE))</f>
        <v>me 42</v>
      </c>
      <c r="Q3726" s="1" t="b">
        <f>IF(LEN([manuell])=0,IFERROR([kw fine in title]*1,IFERROR(SUMPRODUCT(COUNTIF(IsDigits,MID([kw in desc],ROW($A$1:$A$150),1)))=LEN([kw in desc]),#N/A)),[manuell])</f>
        <v>0</v>
      </c>
      <c r="R3726" s="1" t="str">
        <f>IF([pos kw in title]&gt;0,MID(J3726,#REF!,4),IF([first '# in title]&gt;0,MID([title],[first '# in title],3),IF([first '# in title]&gt;0,MID([desc],#REF!,3),VLOOKUP([productid],$G$2:$R$1386,8))))</f>
        <v xml:space="preserve">42 </v>
      </c>
      <c r="S3726" s="1" t="e">
        <f>IF([kw in desc]=[kw rough in title],[kw in desc]*1,IFERROR(LEFT([kw_dirty],3)*1,IFERROR(LEFT([kw_dirty],2)*1,"n.a.")))</f>
        <v>#N/A</v>
      </c>
      <c r="T3726" s="1"/>
      <c r="U3726" s="1">
        <f>VLOOKUP(Tabelle1[[#This Row],[productid]],Tabelle2[#All],2,FALSE)</f>
        <v>42</v>
      </c>
    </row>
    <row r="3727" spans="1:21" hidden="1">
      <c r="A3727" t="s">
        <v>2621</v>
      </c>
      <c r="B3727">
        <v>3600</v>
      </c>
      <c r="C3727">
        <v>289859</v>
      </c>
      <c r="D3727" t="s">
        <v>6170</v>
      </c>
      <c r="E3727" t="s">
        <v>6171</v>
      </c>
      <c r="F3727">
        <v>18406</v>
      </c>
      <c r="G3727">
        <v>3497887</v>
      </c>
      <c r="H3727">
        <f t="shared" si="58"/>
        <v>0</v>
      </c>
      <c r="I3727">
        <f t="array" ref="I3727">MIN(IFERROR(FIND(IstNumbers,A3727),""))</f>
        <v>12</v>
      </c>
      <c r="J3727" s="1" t="e">
        <f>IF([first '# in title]&lt;[pos kw in title],MID([title],[pos kw in title]-6,6),#N/A)</f>
        <v>#N/A</v>
      </c>
      <c r="K3727" s="1" t="e">
        <f>IFERROR(MID(SUBSTITUTE([kw rough in title],",","."),FIND("(",[kw rough in title])+1,20),SUBSTITUTE(IFERROR(MID([kw rough in title],FIND(" ",[kw rough in title])+1,20),[kw rough in title]),",","."))</f>
        <v>#N/A</v>
      </c>
      <c r="L3727" s="1">
        <f>IFERROR(FIND("kW",[desc]),0)</f>
        <v>70</v>
      </c>
      <c r="M3727">
        <f t="array" ref="M3727">MIN(IFERROR(FIND(IstNumbers,E3727),""))</f>
        <v>34</v>
      </c>
      <c r="N3727" s="1" t="str">
        <f>IF([first '# in desc]&lt;[pos kw in desc],MID([desc],[pos kw in desc]-7,7))</f>
        <v xml:space="preserve">­me 42 </v>
      </c>
      <c r="O37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27" s="1" t="str">
        <f>TRIM(IF([first '# in desc]&lt;[pos kw in desc],MID([desc],[pos kw in desc]-6,6),FALSE))</f>
        <v>me 42</v>
      </c>
      <c r="Q3727" s="1" t="b">
        <f>IF(LEN([manuell])=0,IFERROR([kw fine in title]*1,IFERROR(SUMPRODUCT(COUNTIF(IsDigits,MID([kw in desc],ROW($A$1:$A$150),1)))=LEN([kw in desc]),#N/A)),[manuell])</f>
        <v>0</v>
      </c>
      <c r="R3727" s="1" t="str">
        <f>IF([pos kw in title]&gt;0,MID(J3727,#REF!,4),IF([first '# in title]&gt;0,MID([title],[first '# in title],3),IF([first '# in title]&gt;0,MID([desc],#REF!,3),VLOOKUP([productid],$G$2:$R$1386,8))))</f>
        <v xml:space="preserve">42 </v>
      </c>
      <c r="S3727" s="1" t="e">
        <f>IF([kw in desc]=[kw rough in title],[kw in desc]*1,IFERROR(LEFT([kw_dirty],3)*1,IFERROR(LEFT([kw_dirty],2)*1,"n.a.")))</f>
        <v>#N/A</v>
      </c>
      <c r="T3727" s="1"/>
      <c r="U3727" s="1">
        <f>VLOOKUP(Tabelle1[[#This Row],[productid]],Tabelle2[#All],2,FALSE)</f>
        <v>42</v>
      </c>
    </row>
    <row r="3728" spans="1:21">
      <c r="A3728" t="s">
        <v>4570</v>
      </c>
      <c r="B3728">
        <v>1867</v>
      </c>
      <c r="C3728">
        <v>223861</v>
      </c>
      <c r="D3728" t="s">
        <v>6172</v>
      </c>
      <c r="E3728" t="s">
        <v>5398</v>
      </c>
      <c r="F3728">
        <v>18406</v>
      </c>
      <c r="G3728">
        <v>3725833</v>
      </c>
      <c r="H3728">
        <f t="shared" si="58"/>
        <v>0</v>
      </c>
      <c r="I3728">
        <f t="array" ref="I3728">MIN(IFERROR(FIND(IstNumbers,A3728),""))</f>
        <v>18</v>
      </c>
      <c r="J3728" s="1" t="e">
        <f>IF([first '# in title]&lt;[pos kw in title],MID([title],[pos kw in title]-6,6),#N/A)</f>
        <v>#N/A</v>
      </c>
      <c r="K3728" s="1" t="e">
        <f>IFERROR(MID(SUBSTITUTE([kw rough in title],",","."),FIND("(",[kw rough in title])+1,20),SUBSTITUTE(IFERROR(MID([kw rough in title],FIND(" ",[kw rough in title])+1,20),[kw rough in title]),",","."))</f>
        <v>#N/A</v>
      </c>
      <c r="L3728" s="1">
        <f>IFERROR(FIND("kW",[desc]),0)</f>
        <v>0</v>
      </c>
      <c r="M3728">
        <f t="array" ref="M3728">MIN(IFERROR(FIND(IstNumbers,E3728),""))</f>
        <v>25</v>
      </c>
      <c r="N3728" s="1" t="b">
        <f>IF([first '# in desc]&lt;[pos kw in desc],MID([desc],[pos kw in desc]-7,7))</f>
        <v>0</v>
      </c>
      <c r="O37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28" s="1" t="str">
        <f>TRIM(IF([first '# in desc]&lt;[pos kw in desc],MID([desc],[pos kw in desc]-6,6),FALSE))</f>
        <v>FALSCH</v>
      </c>
      <c r="Q3728" s="1" t="b">
        <f>IF(LEN([manuell])=0,IFERROR([kw fine in title]*1,IFERROR(SUMPRODUCT(COUNTIF(IsDigits,MID([kw in desc],ROW($A$1:$A$150),1)))=LEN([kw in desc]),#N/A)),[manuell])</f>
        <v>0</v>
      </c>
      <c r="R3728" s="1" t="str">
        <f>IF([pos kw in title]&gt;0,MID(J3728,#REF!,4),IF([first '# in title]&gt;0,MID([title],[first '# in title],3),IF([first '# in title]&gt;0,MID([desc],#REF!,3),VLOOKUP([productid],$G$2:$R$1386,8))))</f>
        <v>24</v>
      </c>
      <c r="S3728" s="1" t="e">
        <f>IF([kw in desc]=[kw rough in title],[kw in desc]*1,IFERROR(LEFT([kw_dirty],3)*1,IFERROR(LEFT([kw_dirty],2)*1,"n.a.")))</f>
        <v>#N/A</v>
      </c>
      <c r="T3728" s="1"/>
      <c r="U3728" s="1" t="e">
        <f>VLOOKUP(Tabelle1[[#This Row],[productid]],Tabelle2[#All],2,FALSE)</f>
        <v>#N/A</v>
      </c>
    </row>
    <row r="3729" spans="1:21" hidden="1">
      <c r="A3729" t="s">
        <v>3224</v>
      </c>
      <c r="B3729">
        <v>3540</v>
      </c>
      <c r="C3729">
        <v>289859</v>
      </c>
      <c r="D3729" t="s">
        <v>6173</v>
      </c>
      <c r="E3729" t="s">
        <v>5525</v>
      </c>
      <c r="F3729">
        <v>18406</v>
      </c>
      <c r="G3729">
        <v>1750863</v>
      </c>
      <c r="H3729">
        <f t="shared" si="58"/>
        <v>0</v>
      </c>
      <c r="I3729">
        <f t="array" ref="I3729">MIN(IFERROR(FIND(IstNumbers,A3729),""))</f>
        <v>12</v>
      </c>
      <c r="J3729" s="1" t="e">
        <f>IF([first '# in title]&lt;[pos kw in title],MID([title],[pos kw in title]-6,6),#N/A)</f>
        <v>#N/A</v>
      </c>
      <c r="K3729" s="1" t="e">
        <f>IFERROR(MID(SUBSTITUTE([kw rough in title],",","."),FIND("(",[kw rough in title])+1,20),SUBSTITUTE(IFERROR(MID([kw rough in title],FIND(" ",[kw rough in title])+1,20),[kw rough in title]),",","."))</f>
        <v>#N/A</v>
      </c>
      <c r="L3729" s="1">
        <f>IFERROR(FIND("kW",[desc]),0)</f>
        <v>70</v>
      </c>
      <c r="M3729">
        <f t="array" ref="M3729">MIN(IFERROR(FIND(IstNumbers,E3729),""))</f>
        <v>34</v>
      </c>
      <c r="N3729" s="1" t="str">
        <f>IF([first '# in desc]&lt;[pos kw in desc],MID([desc],[pos kw in desc]-7,7))</f>
        <v xml:space="preserve">­me 42 </v>
      </c>
      <c r="O37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29" s="1" t="str">
        <f>TRIM(IF([first '# in desc]&lt;[pos kw in desc],MID([desc],[pos kw in desc]-6,6),FALSE))</f>
        <v>me 42</v>
      </c>
      <c r="Q3729" s="1" t="b">
        <f>IF(LEN([manuell])=0,IFERROR([kw fine in title]*1,IFERROR(SUMPRODUCT(COUNTIF(IsDigits,MID([kw in desc],ROW($A$1:$A$150),1)))=LEN([kw in desc]),#N/A)),[manuell])</f>
        <v>0</v>
      </c>
      <c r="R3729" s="1" t="str">
        <f>IF([pos kw in title]&gt;0,MID(J3729,#REF!,4),IF([first '# in title]&gt;0,MID([title],[first '# in title],3),IF([first '# in title]&gt;0,MID([desc],#REF!,3),VLOOKUP([productid],$G$2:$R$1386,8))))</f>
        <v xml:space="preserve">42 </v>
      </c>
      <c r="S3729" s="1" t="e">
        <f>IF([kw in desc]=[kw rough in title],[kw in desc]*1,IFERROR(LEFT([kw_dirty],3)*1,IFERROR(LEFT([kw_dirty],2)*1,"n.a.")))</f>
        <v>#N/A</v>
      </c>
      <c r="T3729" s="1"/>
      <c r="U3729" s="1">
        <f>VLOOKUP(Tabelle1[[#This Row],[productid]],Tabelle2[#All],2,FALSE)</f>
        <v>42</v>
      </c>
    </row>
    <row r="3730" spans="1:21" hidden="1">
      <c r="A3730" t="s">
        <v>2621</v>
      </c>
      <c r="B3730">
        <v>3600</v>
      </c>
      <c r="C3730">
        <v>289859</v>
      </c>
      <c r="D3730" t="s">
        <v>6174</v>
      </c>
      <c r="E3730" t="s">
        <v>6175</v>
      </c>
      <c r="F3730">
        <v>18406</v>
      </c>
      <c r="G3730">
        <v>3497887</v>
      </c>
      <c r="H3730">
        <f t="shared" si="58"/>
        <v>0</v>
      </c>
      <c r="I3730">
        <f t="array" ref="I3730">MIN(IFERROR(FIND(IstNumbers,A3730),""))</f>
        <v>12</v>
      </c>
      <c r="J3730" s="1" t="e">
        <f>IF([first '# in title]&lt;[pos kw in title],MID([title],[pos kw in title]-6,6),#N/A)</f>
        <v>#N/A</v>
      </c>
      <c r="K3730" s="1" t="e">
        <f>IFERROR(MID(SUBSTITUTE([kw rough in title],",","."),FIND("(",[kw rough in title])+1,20),SUBSTITUTE(IFERROR(MID([kw rough in title],FIND(" ",[kw rough in title])+1,20),[kw rough in title]),",","."))</f>
        <v>#N/A</v>
      </c>
      <c r="L3730" s="1">
        <f>IFERROR(FIND("kW",[desc]),0)</f>
        <v>70</v>
      </c>
      <c r="M3730">
        <f t="array" ref="M3730">MIN(IFERROR(FIND(IstNumbers,E3730),""))</f>
        <v>34</v>
      </c>
      <c r="N3730" s="1" t="str">
        <f>IF([first '# in desc]&lt;[pos kw in desc],MID([desc],[pos kw in desc]-7,7))</f>
        <v xml:space="preserve">­me 42 </v>
      </c>
      <c r="O37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30" s="1" t="str">
        <f>TRIM(IF([first '# in desc]&lt;[pos kw in desc],MID([desc],[pos kw in desc]-6,6),FALSE))</f>
        <v>me 42</v>
      </c>
      <c r="Q3730" s="1" t="b">
        <f>IF(LEN([manuell])=0,IFERROR([kw fine in title]*1,IFERROR(SUMPRODUCT(COUNTIF(IsDigits,MID([kw in desc],ROW($A$1:$A$150),1)))=LEN([kw in desc]),#N/A)),[manuell])</f>
        <v>0</v>
      </c>
      <c r="R3730" s="1" t="str">
        <f>IF([pos kw in title]&gt;0,MID(J3730,#REF!,4),IF([first '# in title]&gt;0,MID([title],[first '# in title],3),IF([first '# in title]&gt;0,MID([desc],#REF!,3),VLOOKUP([productid],$G$2:$R$1386,8))))</f>
        <v xml:space="preserve">42 </v>
      </c>
      <c r="S3730" s="1" t="e">
        <f>IF([kw in desc]=[kw rough in title],[kw in desc]*1,IFERROR(LEFT([kw_dirty],3)*1,IFERROR(LEFT([kw_dirty],2)*1,"n.a.")))</f>
        <v>#N/A</v>
      </c>
      <c r="T3730" s="1"/>
      <c r="U3730" s="1">
        <f>VLOOKUP(Tabelle1[[#This Row],[productid]],Tabelle2[#All],2,FALSE)</f>
        <v>42</v>
      </c>
    </row>
    <row r="3731" spans="1:21">
      <c r="A3731" t="s">
        <v>4570</v>
      </c>
      <c r="B3731">
        <v>1867</v>
      </c>
      <c r="C3731">
        <v>223861</v>
      </c>
      <c r="D3731" t="s">
        <v>6176</v>
      </c>
      <c r="E3731" t="s">
        <v>4937</v>
      </c>
      <c r="F3731">
        <v>18406</v>
      </c>
      <c r="G3731">
        <v>3725833</v>
      </c>
      <c r="H3731">
        <f t="shared" si="58"/>
        <v>0</v>
      </c>
      <c r="I3731">
        <f t="array" ref="I3731">MIN(IFERROR(FIND(IstNumbers,A3731),""))</f>
        <v>18</v>
      </c>
      <c r="J3731" s="1" t="e">
        <f>IF([first '# in title]&lt;[pos kw in title],MID([title],[pos kw in title]-6,6),#N/A)</f>
        <v>#N/A</v>
      </c>
      <c r="K3731" s="1" t="e">
        <f>IFERROR(MID(SUBSTITUTE([kw rough in title],",","."),FIND("(",[kw rough in title])+1,20),SUBSTITUTE(IFERROR(MID([kw rough in title],FIND(" ",[kw rough in title])+1,20),[kw rough in title]),",","."))</f>
        <v>#N/A</v>
      </c>
      <c r="L3731" s="1">
        <f>IFERROR(FIND("kW",[desc]),0)</f>
        <v>0</v>
      </c>
      <c r="M3731">
        <f t="array" ref="M3731">MIN(IFERROR(FIND(IstNumbers,E3731),""))</f>
        <v>25</v>
      </c>
      <c r="N3731" s="1" t="b">
        <f>IF([first '# in desc]&lt;[pos kw in desc],MID([desc],[pos kw in desc]-7,7))</f>
        <v>0</v>
      </c>
      <c r="O37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31" s="1" t="str">
        <f>TRIM(IF([first '# in desc]&lt;[pos kw in desc],MID([desc],[pos kw in desc]-6,6),FALSE))</f>
        <v>FALSCH</v>
      </c>
      <c r="Q3731" s="1" t="b">
        <f>IF(LEN([manuell])=0,IFERROR([kw fine in title]*1,IFERROR(SUMPRODUCT(COUNTIF(IsDigits,MID([kw in desc],ROW($A$1:$A$150),1)))=LEN([kw in desc]),#N/A)),[manuell])</f>
        <v>0</v>
      </c>
      <c r="R3731" s="1" t="str">
        <f>IF([pos kw in title]&gt;0,MID(J3731,#REF!,4),IF([first '# in title]&gt;0,MID([title],[first '# in title],3),IF([first '# in title]&gt;0,MID([desc],#REF!,3),VLOOKUP([productid],$G$2:$R$1386,8))))</f>
        <v>24</v>
      </c>
      <c r="S3731" s="1" t="e">
        <f>IF([kw in desc]=[kw rough in title],[kw in desc]*1,IFERROR(LEFT([kw_dirty],3)*1,IFERROR(LEFT([kw_dirty],2)*1,"n.a.")))</f>
        <v>#N/A</v>
      </c>
      <c r="T3731" s="1"/>
      <c r="U3731" s="1" t="e">
        <f>VLOOKUP(Tabelle1[[#This Row],[productid]],Tabelle2[#All],2,FALSE)</f>
        <v>#N/A</v>
      </c>
    </row>
    <row r="3732" spans="1:21" hidden="1">
      <c r="A3732" t="s">
        <v>3224</v>
      </c>
      <c r="B3732">
        <v>3545</v>
      </c>
      <c r="C3732">
        <v>289859</v>
      </c>
      <c r="D3732" t="s">
        <v>6177</v>
      </c>
      <c r="E3732" t="s">
        <v>5711</v>
      </c>
      <c r="F3732">
        <v>18406</v>
      </c>
      <c r="G3732">
        <v>1750863</v>
      </c>
      <c r="H3732">
        <f t="shared" si="58"/>
        <v>0</v>
      </c>
      <c r="I3732">
        <f t="array" ref="I3732">MIN(IFERROR(FIND(IstNumbers,A3732),""))</f>
        <v>12</v>
      </c>
      <c r="J3732" s="1" t="e">
        <f>IF([first '# in title]&lt;[pos kw in title],MID([title],[pos kw in title]-6,6),#N/A)</f>
        <v>#N/A</v>
      </c>
      <c r="K3732" s="1" t="e">
        <f>IFERROR(MID(SUBSTITUTE([kw rough in title],",","."),FIND("(",[kw rough in title])+1,20),SUBSTITUTE(IFERROR(MID([kw rough in title],FIND(" ",[kw rough in title])+1,20),[kw rough in title]),",","."))</f>
        <v>#N/A</v>
      </c>
      <c r="L3732" s="1">
        <f>IFERROR(FIND("kW",[desc]),0)</f>
        <v>70</v>
      </c>
      <c r="M3732">
        <f t="array" ref="M3732">MIN(IFERROR(FIND(IstNumbers,E3732),""))</f>
        <v>34</v>
      </c>
      <c r="N3732" s="1" t="str">
        <f>IF([first '# in desc]&lt;[pos kw in desc],MID([desc],[pos kw in desc]-7,7))</f>
        <v xml:space="preserve">­me 42 </v>
      </c>
      <c r="O37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32" s="1" t="str">
        <f>TRIM(IF([first '# in desc]&lt;[pos kw in desc],MID([desc],[pos kw in desc]-6,6),FALSE))</f>
        <v>me 42</v>
      </c>
      <c r="Q3732" s="1" t="b">
        <f>IF(LEN([manuell])=0,IFERROR([kw fine in title]*1,IFERROR(SUMPRODUCT(COUNTIF(IsDigits,MID([kw in desc],ROW($A$1:$A$150),1)))=LEN([kw in desc]),#N/A)),[manuell])</f>
        <v>0</v>
      </c>
      <c r="R3732" s="1" t="str">
        <f>IF([pos kw in title]&gt;0,MID(J3732,#REF!,4),IF([first '# in title]&gt;0,MID([title],[first '# in title],3),IF([first '# in title]&gt;0,MID([desc],#REF!,3),VLOOKUP([productid],$G$2:$R$1386,8))))</f>
        <v xml:space="preserve">42 </v>
      </c>
      <c r="S3732" s="1" t="e">
        <f>IF([kw in desc]=[kw rough in title],[kw in desc]*1,IFERROR(LEFT([kw_dirty],3)*1,IFERROR(LEFT([kw_dirty],2)*1,"n.a.")))</f>
        <v>#N/A</v>
      </c>
      <c r="T3732" s="1"/>
      <c r="U3732" s="1">
        <f>VLOOKUP(Tabelle1[[#This Row],[productid]],Tabelle2[#All],2,FALSE)</f>
        <v>42</v>
      </c>
    </row>
    <row r="3733" spans="1:21" hidden="1">
      <c r="A3733" t="s">
        <v>2621</v>
      </c>
      <c r="B3733">
        <v>3600</v>
      </c>
      <c r="C3733">
        <v>289859</v>
      </c>
      <c r="D3733" t="s">
        <v>6178</v>
      </c>
      <c r="E3733" t="s">
        <v>6179</v>
      </c>
      <c r="F3733">
        <v>18406</v>
      </c>
      <c r="G3733">
        <v>3497887</v>
      </c>
      <c r="H3733">
        <f t="shared" si="58"/>
        <v>0</v>
      </c>
      <c r="I3733">
        <f t="array" ref="I3733">MIN(IFERROR(FIND(IstNumbers,A3733),""))</f>
        <v>12</v>
      </c>
      <c r="J3733" s="1" t="e">
        <f>IF([first '# in title]&lt;[pos kw in title],MID([title],[pos kw in title]-6,6),#N/A)</f>
        <v>#N/A</v>
      </c>
      <c r="K3733" s="1" t="e">
        <f>IFERROR(MID(SUBSTITUTE([kw rough in title],",","."),FIND("(",[kw rough in title])+1,20),SUBSTITUTE(IFERROR(MID([kw rough in title],FIND(" ",[kw rough in title])+1,20),[kw rough in title]),",","."))</f>
        <v>#N/A</v>
      </c>
      <c r="L3733" s="1">
        <f>IFERROR(FIND("kW",[desc]),0)</f>
        <v>70</v>
      </c>
      <c r="M3733">
        <f t="array" ref="M3733">MIN(IFERROR(FIND(IstNumbers,E3733),""))</f>
        <v>34</v>
      </c>
      <c r="N3733" s="1" t="str">
        <f>IF([first '# in desc]&lt;[pos kw in desc],MID([desc],[pos kw in desc]-7,7))</f>
        <v xml:space="preserve">­me 42 </v>
      </c>
      <c r="O37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33" s="1" t="str">
        <f>TRIM(IF([first '# in desc]&lt;[pos kw in desc],MID([desc],[pos kw in desc]-6,6),FALSE))</f>
        <v>me 42</v>
      </c>
      <c r="Q3733" s="1" t="b">
        <f>IF(LEN([manuell])=0,IFERROR([kw fine in title]*1,IFERROR(SUMPRODUCT(COUNTIF(IsDigits,MID([kw in desc],ROW($A$1:$A$150),1)))=LEN([kw in desc]),#N/A)),[manuell])</f>
        <v>0</v>
      </c>
      <c r="R3733" s="1" t="str">
        <f>IF([pos kw in title]&gt;0,MID(J3733,#REF!,4),IF([first '# in title]&gt;0,MID([title],[first '# in title],3),IF([first '# in title]&gt;0,MID([desc],#REF!,3),VLOOKUP([productid],$G$2:$R$1386,8))))</f>
        <v xml:space="preserve">42 </v>
      </c>
      <c r="S3733" s="1" t="e">
        <f>IF([kw in desc]=[kw rough in title],[kw in desc]*1,IFERROR(LEFT([kw_dirty],3)*1,IFERROR(LEFT([kw_dirty],2)*1,"n.a.")))</f>
        <v>#N/A</v>
      </c>
      <c r="T3733" s="1"/>
      <c r="U3733" s="1">
        <f>VLOOKUP(Tabelle1[[#This Row],[productid]],Tabelle2[#All],2,FALSE)</f>
        <v>42</v>
      </c>
    </row>
    <row r="3734" spans="1:21">
      <c r="A3734" t="s">
        <v>4570</v>
      </c>
      <c r="B3734">
        <v>1868</v>
      </c>
      <c r="C3734">
        <v>223861</v>
      </c>
      <c r="D3734" t="s">
        <v>6180</v>
      </c>
      <c r="E3734" t="s">
        <v>5413</v>
      </c>
      <c r="F3734">
        <v>18406</v>
      </c>
      <c r="G3734">
        <v>3725833</v>
      </c>
      <c r="H3734">
        <f t="shared" si="58"/>
        <v>0</v>
      </c>
      <c r="I3734">
        <f t="array" ref="I3734">MIN(IFERROR(FIND(IstNumbers,A3734),""))</f>
        <v>18</v>
      </c>
      <c r="J3734" s="1" t="e">
        <f>IF([first '# in title]&lt;[pos kw in title],MID([title],[pos kw in title]-6,6),#N/A)</f>
        <v>#N/A</v>
      </c>
      <c r="K3734" s="1" t="e">
        <f>IFERROR(MID(SUBSTITUTE([kw rough in title],",","."),FIND("(",[kw rough in title])+1,20),SUBSTITUTE(IFERROR(MID([kw rough in title],FIND(" ",[kw rough in title])+1,20),[kw rough in title]),",","."))</f>
        <v>#N/A</v>
      </c>
      <c r="L3734" s="1">
        <f>IFERROR(FIND("kW",[desc]),0)</f>
        <v>0</v>
      </c>
      <c r="M3734">
        <f t="array" ref="M3734">MIN(IFERROR(FIND(IstNumbers,E3734),""))</f>
        <v>25</v>
      </c>
      <c r="N3734" s="1" t="b">
        <f>IF([first '# in desc]&lt;[pos kw in desc],MID([desc],[pos kw in desc]-7,7))</f>
        <v>0</v>
      </c>
      <c r="O37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34" s="1" t="str">
        <f>TRIM(IF([first '# in desc]&lt;[pos kw in desc],MID([desc],[pos kw in desc]-6,6),FALSE))</f>
        <v>FALSCH</v>
      </c>
      <c r="Q3734" s="1" t="b">
        <f>IF(LEN([manuell])=0,IFERROR([kw fine in title]*1,IFERROR(SUMPRODUCT(COUNTIF(IsDigits,MID([kw in desc],ROW($A$1:$A$150),1)))=LEN([kw in desc]),#N/A)),[manuell])</f>
        <v>0</v>
      </c>
      <c r="R3734" s="1" t="str">
        <f>IF([pos kw in title]&gt;0,MID(J3734,#REF!,4),IF([first '# in title]&gt;0,MID([title],[first '# in title],3),IF([first '# in title]&gt;0,MID([desc],#REF!,3),VLOOKUP([productid],$G$2:$R$1386,8))))</f>
        <v>24</v>
      </c>
      <c r="S3734" s="1" t="e">
        <f>IF([kw in desc]=[kw rough in title],[kw in desc]*1,IFERROR(LEFT([kw_dirty],3)*1,IFERROR(LEFT([kw_dirty],2)*1,"n.a.")))</f>
        <v>#N/A</v>
      </c>
      <c r="T3734" s="1"/>
      <c r="U3734" s="1" t="e">
        <f>VLOOKUP(Tabelle1[[#This Row],[productid]],Tabelle2[#All],2,FALSE)</f>
        <v>#N/A</v>
      </c>
    </row>
    <row r="3735" spans="1:21" hidden="1">
      <c r="A3735" t="s">
        <v>3224</v>
      </c>
      <c r="B3735">
        <v>3545</v>
      </c>
      <c r="C3735">
        <v>289859</v>
      </c>
      <c r="D3735" t="s">
        <v>6181</v>
      </c>
      <c r="E3735" t="s">
        <v>5706</v>
      </c>
      <c r="F3735">
        <v>18406</v>
      </c>
      <c r="G3735">
        <v>1750863</v>
      </c>
      <c r="H3735">
        <f t="shared" si="58"/>
        <v>0</v>
      </c>
      <c r="I3735">
        <f t="array" ref="I3735">MIN(IFERROR(FIND(IstNumbers,A3735),""))</f>
        <v>12</v>
      </c>
      <c r="J3735" s="1" t="e">
        <f>IF([first '# in title]&lt;[pos kw in title],MID([title],[pos kw in title]-6,6),#N/A)</f>
        <v>#N/A</v>
      </c>
      <c r="K3735" s="1" t="e">
        <f>IFERROR(MID(SUBSTITUTE([kw rough in title],",","."),FIND("(",[kw rough in title])+1,20),SUBSTITUTE(IFERROR(MID([kw rough in title],FIND(" ",[kw rough in title])+1,20),[kw rough in title]),",","."))</f>
        <v>#N/A</v>
      </c>
      <c r="L3735" s="1">
        <f>IFERROR(FIND("kW",[desc]),0)</f>
        <v>70</v>
      </c>
      <c r="M3735">
        <f t="array" ref="M3735">MIN(IFERROR(FIND(IstNumbers,E3735),""))</f>
        <v>34</v>
      </c>
      <c r="N3735" s="1" t="str">
        <f>IF([first '# in desc]&lt;[pos kw in desc],MID([desc],[pos kw in desc]-7,7))</f>
        <v xml:space="preserve">­me 42 </v>
      </c>
      <c r="O37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35" s="1" t="str">
        <f>TRIM(IF([first '# in desc]&lt;[pos kw in desc],MID([desc],[pos kw in desc]-6,6),FALSE))</f>
        <v>me 42</v>
      </c>
      <c r="Q3735" s="1" t="b">
        <f>IF(LEN([manuell])=0,IFERROR([kw fine in title]*1,IFERROR(SUMPRODUCT(COUNTIF(IsDigits,MID([kw in desc],ROW($A$1:$A$150),1)))=LEN([kw in desc]),#N/A)),[manuell])</f>
        <v>0</v>
      </c>
      <c r="R3735" s="1" t="str">
        <f>IF([pos kw in title]&gt;0,MID(J3735,#REF!,4),IF([first '# in title]&gt;0,MID([title],[first '# in title],3),IF([first '# in title]&gt;0,MID([desc],#REF!,3),VLOOKUP([productid],$G$2:$R$1386,8))))</f>
        <v xml:space="preserve">42 </v>
      </c>
      <c r="S3735" s="1" t="e">
        <f>IF([kw in desc]=[kw rough in title],[kw in desc]*1,IFERROR(LEFT([kw_dirty],3)*1,IFERROR(LEFT([kw_dirty],2)*1,"n.a.")))</f>
        <v>#N/A</v>
      </c>
      <c r="T3735" s="1"/>
      <c r="U3735" s="1">
        <f>VLOOKUP(Tabelle1[[#This Row],[productid]],Tabelle2[#All],2,FALSE)</f>
        <v>42</v>
      </c>
    </row>
    <row r="3736" spans="1:21" hidden="1">
      <c r="A3736" t="s">
        <v>2621</v>
      </c>
      <c r="B3736">
        <v>3605</v>
      </c>
      <c r="C3736">
        <v>289859</v>
      </c>
      <c r="D3736" t="s">
        <v>6182</v>
      </c>
      <c r="E3736" t="s">
        <v>6183</v>
      </c>
      <c r="F3736">
        <v>18406</v>
      </c>
      <c r="G3736">
        <v>3497887</v>
      </c>
      <c r="H3736">
        <f t="shared" si="58"/>
        <v>0</v>
      </c>
      <c r="I3736">
        <f t="array" ref="I3736">MIN(IFERROR(FIND(IstNumbers,A3736),""))</f>
        <v>12</v>
      </c>
      <c r="J3736" s="1" t="e">
        <f>IF([first '# in title]&lt;[pos kw in title],MID([title],[pos kw in title]-6,6),#N/A)</f>
        <v>#N/A</v>
      </c>
      <c r="K3736" s="1" t="e">
        <f>IFERROR(MID(SUBSTITUTE([kw rough in title],",","."),FIND("(",[kw rough in title])+1,20),SUBSTITUTE(IFERROR(MID([kw rough in title],FIND(" ",[kw rough in title])+1,20),[kw rough in title]),",","."))</f>
        <v>#N/A</v>
      </c>
      <c r="L3736" s="1">
        <f>IFERROR(FIND("kW",[desc]),0)</f>
        <v>70</v>
      </c>
      <c r="M3736">
        <f t="array" ref="M3736">MIN(IFERROR(FIND(IstNumbers,E3736),""))</f>
        <v>34</v>
      </c>
      <c r="N3736" s="1" t="str">
        <f>IF([first '# in desc]&lt;[pos kw in desc],MID([desc],[pos kw in desc]-7,7))</f>
        <v xml:space="preserve">­me 42 </v>
      </c>
      <c r="O37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36" s="1" t="str">
        <f>TRIM(IF([first '# in desc]&lt;[pos kw in desc],MID([desc],[pos kw in desc]-6,6),FALSE))</f>
        <v>me 42</v>
      </c>
      <c r="Q3736" s="1" t="b">
        <f>IF(LEN([manuell])=0,IFERROR([kw fine in title]*1,IFERROR(SUMPRODUCT(COUNTIF(IsDigits,MID([kw in desc],ROW($A$1:$A$150),1)))=LEN([kw in desc]),#N/A)),[manuell])</f>
        <v>0</v>
      </c>
      <c r="R3736" s="1" t="str">
        <f>IF([pos kw in title]&gt;0,MID(J3736,#REF!,4),IF([first '# in title]&gt;0,MID([title],[first '# in title],3),IF([first '# in title]&gt;0,MID([desc],#REF!,3),VLOOKUP([productid],$G$2:$R$1386,8))))</f>
        <v xml:space="preserve">42 </v>
      </c>
      <c r="S3736" s="1" t="e">
        <f>IF([kw in desc]=[kw rough in title],[kw in desc]*1,IFERROR(LEFT([kw_dirty],3)*1,IFERROR(LEFT([kw_dirty],2)*1,"n.a.")))</f>
        <v>#N/A</v>
      </c>
      <c r="T3736" s="1"/>
      <c r="U3736" s="1">
        <f>VLOOKUP(Tabelle1[[#This Row],[productid]],Tabelle2[#All],2,FALSE)</f>
        <v>42</v>
      </c>
    </row>
    <row r="3737" spans="1:21">
      <c r="A3737" t="s">
        <v>4570</v>
      </c>
      <c r="B3737">
        <v>1868</v>
      </c>
      <c r="C3737">
        <v>223861</v>
      </c>
      <c r="D3737" t="s">
        <v>6184</v>
      </c>
      <c r="E3737" t="s">
        <v>5413</v>
      </c>
      <c r="F3737">
        <v>18406</v>
      </c>
      <c r="G3737">
        <v>3725833</v>
      </c>
      <c r="H3737">
        <f t="shared" si="58"/>
        <v>0</v>
      </c>
      <c r="I3737">
        <f t="array" ref="I3737">MIN(IFERROR(FIND(IstNumbers,A3737),""))</f>
        <v>18</v>
      </c>
      <c r="J3737" s="1" t="e">
        <f>IF([first '# in title]&lt;[pos kw in title],MID([title],[pos kw in title]-6,6),#N/A)</f>
        <v>#N/A</v>
      </c>
      <c r="K3737" s="1" t="e">
        <f>IFERROR(MID(SUBSTITUTE([kw rough in title],",","."),FIND("(",[kw rough in title])+1,20),SUBSTITUTE(IFERROR(MID([kw rough in title],FIND(" ",[kw rough in title])+1,20),[kw rough in title]),",","."))</f>
        <v>#N/A</v>
      </c>
      <c r="L3737" s="1">
        <f>IFERROR(FIND("kW",[desc]),0)</f>
        <v>0</v>
      </c>
      <c r="M3737">
        <f t="array" ref="M3737">MIN(IFERROR(FIND(IstNumbers,E3737),""))</f>
        <v>25</v>
      </c>
      <c r="N3737" s="1" t="b">
        <f>IF([first '# in desc]&lt;[pos kw in desc],MID([desc],[pos kw in desc]-7,7))</f>
        <v>0</v>
      </c>
      <c r="O37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37" s="1" t="str">
        <f>TRIM(IF([first '# in desc]&lt;[pos kw in desc],MID([desc],[pos kw in desc]-6,6),FALSE))</f>
        <v>FALSCH</v>
      </c>
      <c r="Q3737" s="1" t="b">
        <f>IF(LEN([manuell])=0,IFERROR([kw fine in title]*1,IFERROR(SUMPRODUCT(COUNTIF(IsDigits,MID([kw in desc],ROW($A$1:$A$150),1)))=LEN([kw in desc]),#N/A)),[manuell])</f>
        <v>0</v>
      </c>
      <c r="R3737" s="1" t="str">
        <f>IF([pos kw in title]&gt;0,MID(J3737,#REF!,4),IF([first '# in title]&gt;0,MID([title],[first '# in title],3),IF([first '# in title]&gt;0,MID([desc],#REF!,3),VLOOKUP([productid],$G$2:$R$1386,8))))</f>
        <v>24</v>
      </c>
      <c r="S3737" s="1" t="e">
        <f>IF([kw in desc]=[kw rough in title],[kw in desc]*1,IFERROR(LEFT([kw_dirty],3)*1,IFERROR(LEFT([kw_dirty],2)*1,"n.a.")))</f>
        <v>#N/A</v>
      </c>
      <c r="T3737" s="1"/>
      <c r="U3737" s="1" t="e">
        <f>VLOOKUP(Tabelle1[[#This Row],[productid]],Tabelle2[#All],2,FALSE)</f>
        <v>#N/A</v>
      </c>
    </row>
    <row r="3738" spans="1:21" hidden="1">
      <c r="A3738" t="s">
        <v>3224</v>
      </c>
      <c r="B3738">
        <v>3550</v>
      </c>
      <c r="C3738">
        <v>289859</v>
      </c>
      <c r="D3738" t="s">
        <v>6185</v>
      </c>
      <c r="E3738" t="s">
        <v>6186</v>
      </c>
      <c r="F3738">
        <v>18406</v>
      </c>
      <c r="G3738">
        <v>1750863</v>
      </c>
      <c r="H3738">
        <f t="shared" si="58"/>
        <v>0</v>
      </c>
      <c r="I3738">
        <f t="array" ref="I3738">MIN(IFERROR(FIND(IstNumbers,A3738),""))</f>
        <v>12</v>
      </c>
      <c r="J3738" s="1" t="e">
        <f>IF([first '# in title]&lt;[pos kw in title],MID([title],[pos kw in title]-6,6),#N/A)</f>
        <v>#N/A</v>
      </c>
      <c r="K3738" s="1" t="e">
        <f>IFERROR(MID(SUBSTITUTE([kw rough in title],",","."),FIND("(",[kw rough in title])+1,20),SUBSTITUTE(IFERROR(MID([kw rough in title],FIND(" ",[kw rough in title])+1,20),[kw rough in title]),",","."))</f>
        <v>#N/A</v>
      </c>
      <c r="L3738" s="1">
        <f>IFERROR(FIND("kW",[desc]),0)</f>
        <v>70</v>
      </c>
      <c r="M3738">
        <f t="array" ref="M3738">MIN(IFERROR(FIND(IstNumbers,E3738),""))</f>
        <v>34</v>
      </c>
      <c r="N3738" s="1" t="str">
        <f>IF([first '# in desc]&lt;[pos kw in desc],MID([desc],[pos kw in desc]-7,7))</f>
        <v xml:space="preserve">­me 42 </v>
      </c>
      <c r="O37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38" s="1" t="str">
        <f>TRIM(IF([first '# in desc]&lt;[pos kw in desc],MID([desc],[pos kw in desc]-6,6),FALSE))</f>
        <v>me 42</v>
      </c>
      <c r="Q3738" s="1" t="b">
        <f>IF(LEN([manuell])=0,IFERROR([kw fine in title]*1,IFERROR(SUMPRODUCT(COUNTIF(IsDigits,MID([kw in desc],ROW($A$1:$A$150),1)))=LEN([kw in desc]),#N/A)),[manuell])</f>
        <v>0</v>
      </c>
      <c r="R3738" s="1" t="str">
        <f>IF([pos kw in title]&gt;0,MID(J3738,#REF!,4),IF([first '# in title]&gt;0,MID([title],[first '# in title],3),IF([first '# in title]&gt;0,MID([desc],#REF!,3),VLOOKUP([productid],$G$2:$R$1386,8))))</f>
        <v xml:space="preserve">42 </v>
      </c>
      <c r="S3738" s="1" t="e">
        <f>IF([kw in desc]=[kw rough in title],[kw in desc]*1,IFERROR(LEFT([kw_dirty],3)*1,IFERROR(LEFT([kw_dirty],2)*1,"n.a.")))</f>
        <v>#N/A</v>
      </c>
      <c r="T3738" s="1"/>
      <c r="U3738" s="1">
        <f>VLOOKUP(Tabelle1[[#This Row],[productid]],Tabelle2[#All],2,FALSE)</f>
        <v>42</v>
      </c>
    </row>
    <row r="3739" spans="1:21" hidden="1">
      <c r="A3739" t="s">
        <v>2621</v>
      </c>
      <c r="B3739">
        <v>3605</v>
      </c>
      <c r="C3739">
        <v>289859</v>
      </c>
      <c r="D3739" t="s">
        <v>6187</v>
      </c>
      <c r="E3739" t="s">
        <v>6188</v>
      </c>
      <c r="F3739">
        <v>18406</v>
      </c>
      <c r="G3739">
        <v>3497887</v>
      </c>
      <c r="H3739">
        <f t="shared" si="58"/>
        <v>0</v>
      </c>
      <c r="I3739">
        <f t="array" ref="I3739">MIN(IFERROR(FIND(IstNumbers,A3739),""))</f>
        <v>12</v>
      </c>
      <c r="J3739" s="1" t="e">
        <f>IF([first '# in title]&lt;[pos kw in title],MID([title],[pos kw in title]-6,6),#N/A)</f>
        <v>#N/A</v>
      </c>
      <c r="K3739" s="1" t="e">
        <f>IFERROR(MID(SUBSTITUTE([kw rough in title],",","."),FIND("(",[kw rough in title])+1,20),SUBSTITUTE(IFERROR(MID([kw rough in title],FIND(" ",[kw rough in title])+1,20),[kw rough in title]),",","."))</f>
        <v>#N/A</v>
      </c>
      <c r="L3739" s="1">
        <f>IFERROR(FIND("kW",[desc]),0)</f>
        <v>70</v>
      </c>
      <c r="M3739">
        <f t="array" ref="M3739">MIN(IFERROR(FIND(IstNumbers,E3739),""))</f>
        <v>34</v>
      </c>
      <c r="N3739" s="1" t="str">
        <f>IF([first '# in desc]&lt;[pos kw in desc],MID([desc],[pos kw in desc]-7,7))</f>
        <v xml:space="preserve">­me 42 </v>
      </c>
      <c r="O37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39" s="1" t="str">
        <f>TRIM(IF([first '# in desc]&lt;[pos kw in desc],MID([desc],[pos kw in desc]-6,6),FALSE))</f>
        <v>me 42</v>
      </c>
      <c r="Q3739" s="1" t="b">
        <f>IF(LEN([manuell])=0,IFERROR([kw fine in title]*1,IFERROR(SUMPRODUCT(COUNTIF(IsDigits,MID([kw in desc],ROW($A$1:$A$150),1)))=LEN([kw in desc]),#N/A)),[manuell])</f>
        <v>0</v>
      </c>
      <c r="R3739" s="1" t="str">
        <f>IF([pos kw in title]&gt;0,MID(J3739,#REF!,4),IF([first '# in title]&gt;0,MID([title],[first '# in title],3),IF([first '# in title]&gt;0,MID([desc],#REF!,3),VLOOKUP([productid],$G$2:$R$1386,8))))</f>
        <v xml:space="preserve">42 </v>
      </c>
      <c r="S3739" s="1" t="e">
        <f>IF([kw in desc]=[kw rough in title],[kw in desc]*1,IFERROR(LEFT([kw_dirty],3)*1,IFERROR(LEFT([kw_dirty],2)*1,"n.a.")))</f>
        <v>#N/A</v>
      </c>
      <c r="T3739" s="1"/>
      <c r="U3739" s="1">
        <f>VLOOKUP(Tabelle1[[#This Row],[productid]],Tabelle2[#All],2,FALSE)</f>
        <v>42</v>
      </c>
    </row>
    <row r="3740" spans="1:21">
      <c r="A3740" t="s">
        <v>4570</v>
      </c>
      <c r="B3740">
        <v>1868</v>
      </c>
      <c r="C3740">
        <v>223861</v>
      </c>
      <c r="D3740" t="s">
        <v>6189</v>
      </c>
      <c r="E3740" t="s">
        <v>4943</v>
      </c>
      <c r="F3740">
        <v>18406</v>
      </c>
      <c r="G3740">
        <v>3725833</v>
      </c>
      <c r="H3740">
        <f t="shared" si="58"/>
        <v>0</v>
      </c>
      <c r="I3740">
        <f t="array" ref="I3740">MIN(IFERROR(FIND(IstNumbers,A3740),""))</f>
        <v>18</v>
      </c>
      <c r="J3740" s="1" t="e">
        <f>IF([first '# in title]&lt;[pos kw in title],MID([title],[pos kw in title]-6,6),#N/A)</f>
        <v>#N/A</v>
      </c>
      <c r="K3740" s="1" t="e">
        <f>IFERROR(MID(SUBSTITUTE([kw rough in title],",","."),FIND("(",[kw rough in title])+1,20),SUBSTITUTE(IFERROR(MID([kw rough in title],FIND(" ",[kw rough in title])+1,20),[kw rough in title]),",","."))</f>
        <v>#N/A</v>
      </c>
      <c r="L3740" s="1">
        <f>IFERROR(FIND("kW",[desc]),0)</f>
        <v>0</v>
      </c>
      <c r="M3740">
        <f t="array" ref="M3740">MIN(IFERROR(FIND(IstNumbers,E3740),""))</f>
        <v>25</v>
      </c>
      <c r="N3740" s="1" t="b">
        <f>IF([first '# in desc]&lt;[pos kw in desc],MID([desc],[pos kw in desc]-7,7))</f>
        <v>0</v>
      </c>
      <c r="O37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40" s="1" t="str">
        <f>TRIM(IF([first '# in desc]&lt;[pos kw in desc],MID([desc],[pos kw in desc]-6,6),FALSE))</f>
        <v>FALSCH</v>
      </c>
      <c r="Q3740" s="1" t="b">
        <f>IF(LEN([manuell])=0,IFERROR([kw fine in title]*1,IFERROR(SUMPRODUCT(COUNTIF(IsDigits,MID([kw in desc],ROW($A$1:$A$150),1)))=LEN([kw in desc]),#N/A)),[manuell])</f>
        <v>0</v>
      </c>
      <c r="R3740" s="1" t="str">
        <f>IF([pos kw in title]&gt;0,MID(J3740,#REF!,4),IF([first '# in title]&gt;0,MID([title],[first '# in title],3),IF([first '# in title]&gt;0,MID([desc],#REF!,3),VLOOKUP([productid],$G$2:$R$1386,8))))</f>
        <v>24</v>
      </c>
      <c r="S3740" s="1" t="e">
        <f>IF([kw in desc]=[kw rough in title],[kw in desc]*1,IFERROR(LEFT([kw_dirty],3)*1,IFERROR(LEFT([kw_dirty],2)*1,"n.a.")))</f>
        <v>#N/A</v>
      </c>
      <c r="T3740" s="1"/>
      <c r="U3740" s="1" t="e">
        <f>VLOOKUP(Tabelle1[[#This Row],[productid]],Tabelle2[#All],2,FALSE)</f>
        <v>#N/A</v>
      </c>
    </row>
    <row r="3741" spans="1:21" hidden="1">
      <c r="A3741" t="s">
        <v>3224</v>
      </c>
      <c r="B3741">
        <v>3550</v>
      </c>
      <c r="C3741">
        <v>289859</v>
      </c>
      <c r="D3741" t="s">
        <v>6190</v>
      </c>
      <c r="E3741" t="s">
        <v>5361</v>
      </c>
      <c r="F3741">
        <v>18406</v>
      </c>
      <c r="G3741">
        <v>1750863</v>
      </c>
      <c r="H3741">
        <f t="shared" si="58"/>
        <v>0</v>
      </c>
      <c r="I3741">
        <f t="array" ref="I3741">MIN(IFERROR(FIND(IstNumbers,A3741),""))</f>
        <v>12</v>
      </c>
      <c r="J3741" s="1" t="e">
        <f>IF([first '# in title]&lt;[pos kw in title],MID([title],[pos kw in title]-6,6),#N/A)</f>
        <v>#N/A</v>
      </c>
      <c r="K3741" s="1" t="e">
        <f>IFERROR(MID(SUBSTITUTE([kw rough in title],",","."),FIND("(",[kw rough in title])+1,20),SUBSTITUTE(IFERROR(MID([kw rough in title],FIND(" ",[kw rough in title])+1,20),[kw rough in title]),",","."))</f>
        <v>#N/A</v>
      </c>
      <c r="L3741" s="1">
        <f>IFERROR(FIND("kW",[desc]),0)</f>
        <v>70</v>
      </c>
      <c r="M3741">
        <f t="array" ref="M3741">MIN(IFERROR(FIND(IstNumbers,E3741),""))</f>
        <v>34</v>
      </c>
      <c r="N3741" s="1" t="str">
        <f>IF([first '# in desc]&lt;[pos kw in desc],MID([desc],[pos kw in desc]-7,7))</f>
        <v xml:space="preserve">­me 42 </v>
      </c>
      <c r="O37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41" s="1" t="str">
        <f>TRIM(IF([first '# in desc]&lt;[pos kw in desc],MID([desc],[pos kw in desc]-6,6),FALSE))</f>
        <v>me 42</v>
      </c>
      <c r="Q3741" s="1" t="b">
        <f>IF(LEN([manuell])=0,IFERROR([kw fine in title]*1,IFERROR(SUMPRODUCT(COUNTIF(IsDigits,MID([kw in desc],ROW($A$1:$A$150),1)))=LEN([kw in desc]),#N/A)),[manuell])</f>
        <v>0</v>
      </c>
      <c r="R3741" s="1" t="str">
        <f>IF([pos kw in title]&gt;0,MID(J3741,#REF!,4),IF([first '# in title]&gt;0,MID([title],[first '# in title],3),IF([first '# in title]&gt;0,MID([desc],#REF!,3),VLOOKUP([productid],$G$2:$R$1386,8))))</f>
        <v xml:space="preserve">42 </v>
      </c>
      <c r="S3741" s="1" t="e">
        <f>IF([kw in desc]=[kw rough in title],[kw in desc]*1,IFERROR(LEFT([kw_dirty],3)*1,IFERROR(LEFT([kw_dirty],2)*1,"n.a.")))</f>
        <v>#N/A</v>
      </c>
      <c r="T3741" s="1"/>
      <c r="U3741" s="1">
        <f>VLOOKUP(Tabelle1[[#This Row],[productid]],Tabelle2[#All],2,FALSE)</f>
        <v>42</v>
      </c>
    </row>
    <row r="3742" spans="1:21" hidden="1">
      <c r="A3742" t="s">
        <v>2621</v>
      </c>
      <c r="B3742">
        <v>3605</v>
      </c>
      <c r="C3742">
        <v>289859</v>
      </c>
      <c r="D3742" t="s">
        <v>6191</v>
      </c>
      <c r="E3742" t="s">
        <v>6192</v>
      </c>
      <c r="F3742">
        <v>18406</v>
      </c>
      <c r="G3742">
        <v>3497887</v>
      </c>
      <c r="H3742">
        <f t="shared" si="58"/>
        <v>0</v>
      </c>
      <c r="I3742">
        <f t="array" ref="I3742">MIN(IFERROR(FIND(IstNumbers,A3742),""))</f>
        <v>12</v>
      </c>
      <c r="J3742" s="1" t="e">
        <f>IF([first '# in title]&lt;[pos kw in title],MID([title],[pos kw in title]-6,6),#N/A)</f>
        <v>#N/A</v>
      </c>
      <c r="K3742" s="1" t="e">
        <f>IFERROR(MID(SUBSTITUTE([kw rough in title],",","."),FIND("(",[kw rough in title])+1,20),SUBSTITUTE(IFERROR(MID([kw rough in title],FIND(" ",[kw rough in title])+1,20),[kw rough in title]),",","."))</f>
        <v>#N/A</v>
      </c>
      <c r="L3742" s="1">
        <f>IFERROR(FIND("kW",[desc]),0)</f>
        <v>70</v>
      </c>
      <c r="M3742">
        <f t="array" ref="M3742">MIN(IFERROR(FIND(IstNumbers,E3742),""))</f>
        <v>34</v>
      </c>
      <c r="N3742" s="1" t="str">
        <f>IF([first '# in desc]&lt;[pos kw in desc],MID([desc],[pos kw in desc]-7,7))</f>
        <v xml:space="preserve">­me 42 </v>
      </c>
      <c r="O37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42" s="1" t="str">
        <f>TRIM(IF([first '# in desc]&lt;[pos kw in desc],MID([desc],[pos kw in desc]-6,6),FALSE))</f>
        <v>me 42</v>
      </c>
      <c r="Q3742" s="1" t="b">
        <f>IF(LEN([manuell])=0,IFERROR([kw fine in title]*1,IFERROR(SUMPRODUCT(COUNTIF(IsDigits,MID([kw in desc],ROW($A$1:$A$150),1)))=LEN([kw in desc]),#N/A)),[manuell])</f>
        <v>0</v>
      </c>
      <c r="R3742" s="1" t="str">
        <f>IF([pos kw in title]&gt;0,MID(J3742,#REF!,4),IF([first '# in title]&gt;0,MID([title],[first '# in title],3),IF([first '# in title]&gt;0,MID([desc],#REF!,3),VLOOKUP([productid],$G$2:$R$1386,8))))</f>
        <v xml:space="preserve">42 </v>
      </c>
      <c r="S3742" s="1" t="e">
        <f>IF([kw in desc]=[kw rough in title],[kw in desc]*1,IFERROR(LEFT([kw_dirty],3)*1,IFERROR(LEFT([kw_dirty],2)*1,"n.a.")))</f>
        <v>#N/A</v>
      </c>
      <c r="T3742" s="1"/>
      <c r="U3742" s="1">
        <f>VLOOKUP(Tabelle1[[#This Row],[productid]],Tabelle2[#All],2,FALSE)</f>
        <v>42</v>
      </c>
    </row>
    <row r="3743" spans="1:21">
      <c r="A3743" t="s">
        <v>4570</v>
      </c>
      <c r="B3743">
        <v>1868</v>
      </c>
      <c r="C3743">
        <v>223861</v>
      </c>
      <c r="D3743" t="s">
        <v>6193</v>
      </c>
      <c r="E3743" t="s">
        <v>4943</v>
      </c>
      <c r="F3743">
        <v>18406</v>
      </c>
      <c r="G3743">
        <v>3725833</v>
      </c>
      <c r="H3743">
        <f t="shared" si="58"/>
        <v>0</v>
      </c>
      <c r="I3743">
        <f t="array" ref="I3743">MIN(IFERROR(FIND(IstNumbers,A3743),""))</f>
        <v>18</v>
      </c>
      <c r="J3743" s="1" t="e">
        <f>IF([first '# in title]&lt;[pos kw in title],MID([title],[pos kw in title]-6,6),#N/A)</f>
        <v>#N/A</v>
      </c>
      <c r="K3743" s="1" t="e">
        <f>IFERROR(MID(SUBSTITUTE([kw rough in title],",","."),FIND("(",[kw rough in title])+1,20),SUBSTITUTE(IFERROR(MID([kw rough in title],FIND(" ",[kw rough in title])+1,20),[kw rough in title]),",","."))</f>
        <v>#N/A</v>
      </c>
      <c r="L3743" s="1">
        <f>IFERROR(FIND("kW",[desc]),0)</f>
        <v>0</v>
      </c>
      <c r="M3743">
        <f t="array" ref="M3743">MIN(IFERROR(FIND(IstNumbers,E3743),""))</f>
        <v>25</v>
      </c>
      <c r="N3743" s="1" t="b">
        <f>IF([first '# in desc]&lt;[pos kw in desc],MID([desc],[pos kw in desc]-7,7))</f>
        <v>0</v>
      </c>
      <c r="O37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43" s="1" t="str">
        <f>TRIM(IF([first '# in desc]&lt;[pos kw in desc],MID([desc],[pos kw in desc]-6,6),FALSE))</f>
        <v>FALSCH</v>
      </c>
      <c r="Q3743" s="1" t="b">
        <f>IF(LEN([manuell])=0,IFERROR([kw fine in title]*1,IFERROR(SUMPRODUCT(COUNTIF(IsDigits,MID([kw in desc],ROW($A$1:$A$150),1)))=LEN([kw in desc]),#N/A)),[manuell])</f>
        <v>0</v>
      </c>
      <c r="R3743" s="1" t="str">
        <f>IF([pos kw in title]&gt;0,MID(J3743,#REF!,4),IF([first '# in title]&gt;0,MID([title],[first '# in title],3),IF([first '# in title]&gt;0,MID([desc],#REF!,3),VLOOKUP([productid],$G$2:$R$1386,8))))</f>
        <v>24</v>
      </c>
      <c r="S3743" s="1" t="e">
        <f>IF([kw in desc]=[kw rough in title],[kw in desc]*1,IFERROR(LEFT([kw_dirty],3)*1,IFERROR(LEFT([kw_dirty],2)*1,"n.a.")))</f>
        <v>#N/A</v>
      </c>
      <c r="T3743" s="1"/>
      <c r="U3743" s="1" t="e">
        <f>VLOOKUP(Tabelle1[[#This Row],[productid]],Tabelle2[#All],2,FALSE)</f>
        <v>#N/A</v>
      </c>
    </row>
    <row r="3744" spans="1:21" hidden="1">
      <c r="A3744" t="s">
        <v>3224</v>
      </c>
      <c r="B3744">
        <v>3550</v>
      </c>
      <c r="C3744">
        <v>289859</v>
      </c>
      <c r="D3744" t="s">
        <v>6194</v>
      </c>
      <c r="E3744" t="s">
        <v>6195</v>
      </c>
      <c r="F3744">
        <v>18406</v>
      </c>
      <c r="G3744">
        <v>1750863</v>
      </c>
      <c r="H3744">
        <f t="shared" si="58"/>
        <v>0</v>
      </c>
      <c r="I3744">
        <f t="array" ref="I3744">MIN(IFERROR(FIND(IstNumbers,A3744),""))</f>
        <v>12</v>
      </c>
      <c r="J3744" s="1" t="e">
        <f>IF([first '# in title]&lt;[pos kw in title],MID([title],[pos kw in title]-6,6),#N/A)</f>
        <v>#N/A</v>
      </c>
      <c r="K3744" s="1" t="e">
        <f>IFERROR(MID(SUBSTITUTE([kw rough in title],",","."),FIND("(",[kw rough in title])+1,20),SUBSTITUTE(IFERROR(MID([kw rough in title],FIND(" ",[kw rough in title])+1,20),[kw rough in title]),",","."))</f>
        <v>#N/A</v>
      </c>
      <c r="L3744" s="1">
        <f>IFERROR(FIND("kW",[desc]),0)</f>
        <v>70</v>
      </c>
      <c r="M3744">
        <f t="array" ref="M3744">MIN(IFERROR(FIND(IstNumbers,E3744),""))</f>
        <v>34</v>
      </c>
      <c r="N3744" s="1" t="str">
        <f>IF([first '# in desc]&lt;[pos kw in desc],MID([desc],[pos kw in desc]-7,7))</f>
        <v xml:space="preserve">­me 42 </v>
      </c>
      <c r="O37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44" s="1" t="str">
        <f>TRIM(IF([first '# in desc]&lt;[pos kw in desc],MID([desc],[pos kw in desc]-6,6),FALSE))</f>
        <v>me 42</v>
      </c>
      <c r="Q3744" s="1" t="b">
        <f>IF(LEN([manuell])=0,IFERROR([kw fine in title]*1,IFERROR(SUMPRODUCT(COUNTIF(IsDigits,MID([kw in desc],ROW($A$1:$A$150),1)))=LEN([kw in desc]),#N/A)),[manuell])</f>
        <v>0</v>
      </c>
      <c r="R3744" s="1" t="str">
        <f>IF([pos kw in title]&gt;0,MID(J3744,#REF!,4),IF([first '# in title]&gt;0,MID([title],[first '# in title],3),IF([first '# in title]&gt;0,MID([desc],#REF!,3),VLOOKUP([productid],$G$2:$R$1386,8))))</f>
        <v xml:space="preserve">42 </v>
      </c>
      <c r="S3744" s="1" t="e">
        <f>IF([kw in desc]=[kw rough in title],[kw in desc]*1,IFERROR(LEFT([kw_dirty],3)*1,IFERROR(LEFT([kw_dirty],2)*1,"n.a.")))</f>
        <v>#N/A</v>
      </c>
      <c r="T3744" s="1"/>
      <c r="U3744" s="1">
        <f>VLOOKUP(Tabelle1[[#This Row],[productid]],Tabelle2[#All],2,FALSE)</f>
        <v>42</v>
      </c>
    </row>
    <row r="3745" spans="1:21" hidden="1">
      <c r="A3745" t="s">
        <v>2621</v>
      </c>
      <c r="B3745">
        <v>3605</v>
      </c>
      <c r="C3745">
        <v>289859</v>
      </c>
      <c r="D3745" t="s">
        <v>6196</v>
      </c>
      <c r="E3745" t="s">
        <v>6188</v>
      </c>
      <c r="F3745">
        <v>18406</v>
      </c>
      <c r="G3745">
        <v>3497887</v>
      </c>
      <c r="H3745">
        <f t="shared" si="58"/>
        <v>0</v>
      </c>
      <c r="I3745">
        <f t="array" ref="I3745">MIN(IFERROR(FIND(IstNumbers,A3745),""))</f>
        <v>12</v>
      </c>
      <c r="J3745" s="1" t="e">
        <f>IF([first '# in title]&lt;[pos kw in title],MID([title],[pos kw in title]-6,6),#N/A)</f>
        <v>#N/A</v>
      </c>
      <c r="K3745" s="1" t="e">
        <f>IFERROR(MID(SUBSTITUTE([kw rough in title],",","."),FIND("(",[kw rough in title])+1,20),SUBSTITUTE(IFERROR(MID([kw rough in title],FIND(" ",[kw rough in title])+1,20),[kw rough in title]),",","."))</f>
        <v>#N/A</v>
      </c>
      <c r="L3745" s="1">
        <f>IFERROR(FIND("kW",[desc]),0)</f>
        <v>70</v>
      </c>
      <c r="M3745">
        <f t="array" ref="M3745">MIN(IFERROR(FIND(IstNumbers,E3745),""))</f>
        <v>34</v>
      </c>
      <c r="N3745" s="1" t="str">
        <f>IF([first '# in desc]&lt;[pos kw in desc],MID([desc],[pos kw in desc]-7,7))</f>
        <v xml:space="preserve">­me 42 </v>
      </c>
      <c r="O37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45" s="1" t="str">
        <f>TRIM(IF([first '# in desc]&lt;[pos kw in desc],MID([desc],[pos kw in desc]-6,6),FALSE))</f>
        <v>me 42</v>
      </c>
      <c r="Q3745" s="1" t="b">
        <f>IF(LEN([manuell])=0,IFERROR([kw fine in title]*1,IFERROR(SUMPRODUCT(COUNTIF(IsDigits,MID([kw in desc],ROW($A$1:$A$150),1)))=LEN([kw in desc]),#N/A)),[manuell])</f>
        <v>0</v>
      </c>
      <c r="R3745" s="1" t="str">
        <f>IF([pos kw in title]&gt;0,MID(J3745,#REF!,4),IF([first '# in title]&gt;0,MID([title],[first '# in title],3),IF([first '# in title]&gt;0,MID([desc],#REF!,3),VLOOKUP([productid],$G$2:$R$1386,8))))</f>
        <v xml:space="preserve">42 </v>
      </c>
      <c r="S3745" s="1" t="e">
        <f>IF([kw in desc]=[kw rough in title],[kw in desc]*1,IFERROR(LEFT([kw_dirty],3)*1,IFERROR(LEFT([kw_dirty],2)*1,"n.a.")))</f>
        <v>#N/A</v>
      </c>
      <c r="T3745" s="1"/>
      <c r="U3745" s="1">
        <f>VLOOKUP(Tabelle1[[#This Row],[productid]],Tabelle2[#All],2,FALSE)</f>
        <v>42</v>
      </c>
    </row>
    <row r="3746" spans="1:21">
      <c r="A3746" t="s">
        <v>4570</v>
      </c>
      <c r="B3746">
        <v>1869</v>
      </c>
      <c r="C3746">
        <v>223861</v>
      </c>
      <c r="D3746" t="s">
        <v>6197</v>
      </c>
      <c r="E3746" t="s">
        <v>5398</v>
      </c>
      <c r="F3746">
        <v>18406</v>
      </c>
      <c r="G3746">
        <v>3725833</v>
      </c>
      <c r="H3746">
        <f t="shared" si="58"/>
        <v>0</v>
      </c>
      <c r="I3746">
        <f t="array" ref="I3746">MIN(IFERROR(FIND(IstNumbers,A3746),""))</f>
        <v>18</v>
      </c>
      <c r="J3746" s="1" t="e">
        <f>IF([first '# in title]&lt;[pos kw in title],MID([title],[pos kw in title]-6,6),#N/A)</f>
        <v>#N/A</v>
      </c>
      <c r="K3746" s="1" t="e">
        <f>IFERROR(MID(SUBSTITUTE([kw rough in title],",","."),FIND("(",[kw rough in title])+1,20),SUBSTITUTE(IFERROR(MID([kw rough in title],FIND(" ",[kw rough in title])+1,20),[kw rough in title]),",","."))</f>
        <v>#N/A</v>
      </c>
      <c r="L3746" s="1">
        <f>IFERROR(FIND("kW",[desc]),0)</f>
        <v>0</v>
      </c>
      <c r="M3746">
        <f t="array" ref="M3746">MIN(IFERROR(FIND(IstNumbers,E3746),""))</f>
        <v>25</v>
      </c>
      <c r="N3746" s="1" t="b">
        <f>IF([first '# in desc]&lt;[pos kw in desc],MID([desc],[pos kw in desc]-7,7))</f>
        <v>0</v>
      </c>
      <c r="O37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46" s="1" t="str">
        <f>TRIM(IF([first '# in desc]&lt;[pos kw in desc],MID([desc],[pos kw in desc]-6,6),FALSE))</f>
        <v>FALSCH</v>
      </c>
      <c r="Q3746" s="1" t="b">
        <f>IF(LEN([manuell])=0,IFERROR([kw fine in title]*1,IFERROR(SUMPRODUCT(COUNTIF(IsDigits,MID([kw in desc],ROW($A$1:$A$150),1)))=LEN([kw in desc]),#N/A)),[manuell])</f>
        <v>0</v>
      </c>
      <c r="R3746" s="1" t="str">
        <f>IF([pos kw in title]&gt;0,MID(J3746,#REF!,4),IF([first '# in title]&gt;0,MID([title],[first '# in title],3),IF([first '# in title]&gt;0,MID([desc],#REF!,3),VLOOKUP([productid],$G$2:$R$1386,8))))</f>
        <v>24</v>
      </c>
      <c r="S3746" s="1" t="e">
        <f>IF([kw in desc]=[kw rough in title],[kw in desc]*1,IFERROR(LEFT([kw_dirty],3)*1,IFERROR(LEFT([kw_dirty],2)*1,"n.a.")))</f>
        <v>#N/A</v>
      </c>
      <c r="T3746" s="1"/>
      <c r="U3746" s="1" t="e">
        <f>VLOOKUP(Tabelle1[[#This Row],[productid]],Tabelle2[#All],2,FALSE)</f>
        <v>#N/A</v>
      </c>
    </row>
    <row r="3747" spans="1:21" hidden="1">
      <c r="A3747" t="s">
        <v>3224</v>
      </c>
      <c r="B3747">
        <v>3550</v>
      </c>
      <c r="C3747">
        <v>289859</v>
      </c>
      <c r="D3747" t="s">
        <v>6198</v>
      </c>
      <c r="E3747" t="s">
        <v>5249</v>
      </c>
      <c r="F3747">
        <v>18406</v>
      </c>
      <c r="G3747">
        <v>1750863</v>
      </c>
      <c r="H3747">
        <f t="shared" si="58"/>
        <v>0</v>
      </c>
      <c r="I3747">
        <f t="array" ref="I3747">MIN(IFERROR(FIND(IstNumbers,A3747),""))</f>
        <v>12</v>
      </c>
      <c r="J3747" s="1" t="e">
        <f>IF([first '# in title]&lt;[pos kw in title],MID([title],[pos kw in title]-6,6),#N/A)</f>
        <v>#N/A</v>
      </c>
      <c r="K3747" s="1" t="e">
        <f>IFERROR(MID(SUBSTITUTE([kw rough in title],",","."),FIND("(",[kw rough in title])+1,20),SUBSTITUTE(IFERROR(MID([kw rough in title],FIND(" ",[kw rough in title])+1,20),[kw rough in title]),",","."))</f>
        <v>#N/A</v>
      </c>
      <c r="L3747" s="1">
        <f>IFERROR(FIND("kW",[desc]),0)</f>
        <v>70</v>
      </c>
      <c r="M3747">
        <f t="array" ref="M3747">MIN(IFERROR(FIND(IstNumbers,E3747),""))</f>
        <v>34</v>
      </c>
      <c r="N3747" s="1" t="str">
        <f>IF([first '# in desc]&lt;[pos kw in desc],MID([desc],[pos kw in desc]-7,7))</f>
        <v xml:space="preserve">­me 42 </v>
      </c>
      <c r="O37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47" s="1" t="str">
        <f>TRIM(IF([first '# in desc]&lt;[pos kw in desc],MID([desc],[pos kw in desc]-6,6),FALSE))</f>
        <v>me 42</v>
      </c>
      <c r="Q3747" s="1" t="b">
        <f>IF(LEN([manuell])=0,IFERROR([kw fine in title]*1,IFERROR(SUMPRODUCT(COUNTIF(IsDigits,MID([kw in desc],ROW($A$1:$A$150),1)))=LEN([kw in desc]),#N/A)),[manuell])</f>
        <v>0</v>
      </c>
      <c r="R3747" s="1" t="str">
        <f>IF([pos kw in title]&gt;0,MID(J3747,#REF!,4),IF([first '# in title]&gt;0,MID([title],[first '# in title],3),IF([first '# in title]&gt;0,MID([desc],#REF!,3),VLOOKUP([productid],$G$2:$R$1386,8))))</f>
        <v xml:space="preserve">42 </v>
      </c>
      <c r="S3747" s="1" t="e">
        <f>IF([kw in desc]=[kw rough in title],[kw in desc]*1,IFERROR(LEFT([kw_dirty],3)*1,IFERROR(LEFT([kw_dirty],2)*1,"n.a.")))</f>
        <v>#N/A</v>
      </c>
      <c r="T3747" s="1"/>
      <c r="U3747" s="1">
        <f>VLOOKUP(Tabelle1[[#This Row],[productid]],Tabelle2[#All],2,FALSE)</f>
        <v>42</v>
      </c>
    </row>
    <row r="3748" spans="1:21" hidden="1">
      <c r="A3748" t="s">
        <v>2621</v>
      </c>
      <c r="B3748">
        <v>3605</v>
      </c>
      <c r="C3748">
        <v>289859</v>
      </c>
      <c r="D3748" t="s">
        <v>6199</v>
      </c>
      <c r="E3748" t="s">
        <v>6200</v>
      </c>
      <c r="F3748">
        <v>18406</v>
      </c>
      <c r="G3748">
        <v>3497887</v>
      </c>
      <c r="H3748">
        <f t="shared" si="58"/>
        <v>0</v>
      </c>
      <c r="I3748">
        <f t="array" ref="I3748">MIN(IFERROR(FIND(IstNumbers,A3748),""))</f>
        <v>12</v>
      </c>
      <c r="J3748" s="1" t="e">
        <f>IF([first '# in title]&lt;[pos kw in title],MID([title],[pos kw in title]-6,6),#N/A)</f>
        <v>#N/A</v>
      </c>
      <c r="K3748" s="1" t="e">
        <f>IFERROR(MID(SUBSTITUTE([kw rough in title],",","."),FIND("(",[kw rough in title])+1,20),SUBSTITUTE(IFERROR(MID([kw rough in title],FIND(" ",[kw rough in title])+1,20),[kw rough in title]),",","."))</f>
        <v>#N/A</v>
      </c>
      <c r="L3748" s="1">
        <f>IFERROR(FIND("kW",[desc]),0)</f>
        <v>70</v>
      </c>
      <c r="M3748">
        <f t="array" ref="M3748">MIN(IFERROR(FIND(IstNumbers,E3748),""))</f>
        <v>34</v>
      </c>
      <c r="N3748" s="1" t="str">
        <f>IF([first '# in desc]&lt;[pos kw in desc],MID([desc],[pos kw in desc]-7,7))</f>
        <v xml:space="preserve">­me 42 </v>
      </c>
      <c r="O37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48" s="1" t="str">
        <f>TRIM(IF([first '# in desc]&lt;[pos kw in desc],MID([desc],[pos kw in desc]-6,6),FALSE))</f>
        <v>me 42</v>
      </c>
      <c r="Q3748" s="1" t="b">
        <f>IF(LEN([manuell])=0,IFERROR([kw fine in title]*1,IFERROR(SUMPRODUCT(COUNTIF(IsDigits,MID([kw in desc],ROW($A$1:$A$150),1)))=LEN([kw in desc]),#N/A)),[manuell])</f>
        <v>0</v>
      </c>
      <c r="R3748" s="1" t="str">
        <f>IF([pos kw in title]&gt;0,MID(J3748,#REF!,4),IF([first '# in title]&gt;0,MID([title],[first '# in title],3),IF([first '# in title]&gt;0,MID([desc],#REF!,3),VLOOKUP([productid],$G$2:$R$1386,8))))</f>
        <v xml:space="preserve">42 </v>
      </c>
      <c r="S3748" s="1" t="e">
        <f>IF([kw in desc]=[kw rough in title],[kw in desc]*1,IFERROR(LEFT([kw_dirty],3)*1,IFERROR(LEFT([kw_dirty],2)*1,"n.a.")))</f>
        <v>#N/A</v>
      </c>
      <c r="T3748" s="1"/>
      <c r="U3748" s="1">
        <f>VLOOKUP(Tabelle1[[#This Row],[productid]],Tabelle2[#All],2,FALSE)</f>
        <v>42</v>
      </c>
    </row>
    <row r="3749" spans="1:21">
      <c r="A3749" t="s">
        <v>4570</v>
      </c>
      <c r="B3749">
        <v>1869</v>
      </c>
      <c r="C3749">
        <v>223861</v>
      </c>
      <c r="D3749" t="s">
        <v>6201</v>
      </c>
      <c r="E3749" t="s">
        <v>5734</v>
      </c>
      <c r="F3749">
        <v>18406</v>
      </c>
      <c r="G3749">
        <v>3725833</v>
      </c>
      <c r="H3749">
        <f t="shared" si="58"/>
        <v>0</v>
      </c>
      <c r="I3749">
        <f t="array" ref="I3749">MIN(IFERROR(FIND(IstNumbers,A3749),""))</f>
        <v>18</v>
      </c>
      <c r="J3749" s="1" t="e">
        <f>IF([first '# in title]&lt;[pos kw in title],MID([title],[pos kw in title]-6,6),#N/A)</f>
        <v>#N/A</v>
      </c>
      <c r="K3749" s="1" t="e">
        <f>IFERROR(MID(SUBSTITUTE([kw rough in title],",","."),FIND("(",[kw rough in title])+1,20),SUBSTITUTE(IFERROR(MID([kw rough in title],FIND(" ",[kw rough in title])+1,20),[kw rough in title]),",","."))</f>
        <v>#N/A</v>
      </c>
      <c r="L3749" s="1">
        <f>IFERROR(FIND("kW",[desc]),0)</f>
        <v>0</v>
      </c>
      <c r="M3749">
        <f t="array" ref="M3749">MIN(IFERROR(FIND(IstNumbers,E3749),""))</f>
        <v>25</v>
      </c>
      <c r="N3749" s="1" t="b">
        <f>IF([first '# in desc]&lt;[pos kw in desc],MID([desc],[pos kw in desc]-7,7))</f>
        <v>0</v>
      </c>
      <c r="O37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49" s="1" t="str">
        <f>TRIM(IF([first '# in desc]&lt;[pos kw in desc],MID([desc],[pos kw in desc]-6,6),FALSE))</f>
        <v>FALSCH</v>
      </c>
      <c r="Q3749" s="1" t="b">
        <f>IF(LEN([manuell])=0,IFERROR([kw fine in title]*1,IFERROR(SUMPRODUCT(COUNTIF(IsDigits,MID([kw in desc],ROW($A$1:$A$150),1)))=LEN([kw in desc]),#N/A)),[manuell])</f>
        <v>0</v>
      </c>
      <c r="R3749" s="1" t="str">
        <f>IF([pos kw in title]&gt;0,MID(J3749,#REF!,4),IF([first '# in title]&gt;0,MID([title],[first '# in title],3),IF([first '# in title]&gt;0,MID([desc],#REF!,3),VLOOKUP([productid],$G$2:$R$1386,8))))</f>
        <v>24</v>
      </c>
      <c r="S3749" s="1" t="e">
        <f>IF([kw in desc]=[kw rough in title],[kw in desc]*1,IFERROR(LEFT([kw_dirty],3)*1,IFERROR(LEFT([kw_dirty],2)*1,"n.a.")))</f>
        <v>#N/A</v>
      </c>
      <c r="T3749" s="1"/>
      <c r="U3749" s="1" t="e">
        <f>VLOOKUP(Tabelle1[[#This Row],[productid]],Tabelle2[#All],2,FALSE)</f>
        <v>#N/A</v>
      </c>
    </row>
    <row r="3750" spans="1:21">
      <c r="A3750" t="s">
        <v>4570</v>
      </c>
      <c r="B3750">
        <v>1869</v>
      </c>
      <c r="C3750">
        <v>223861</v>
      </c>
      <c r="D3750" t="s">
        <v>6202</v>
      </c>
      <c r="E3750" t="s">
        <v>5734</v>
      </c>
      <c r="F3750">
        <v>18406</v>
      </c>
      <c r="G3750">
        <v>3725833</v>
      </c>
      <c r="H3750">
        <f t="shared" si="58"/>
        <v>0</v>
      </c>
      <c r="I3750">
        <f t="array" ref="I3750">MIN(IFERROR(FIND(IstNumbers,A3750),""))</f>
        <v>18</v>
      </c>
      <c r="J3750" s="1" t="e">
        <f>IF([first '# in title]&lt;[pos kw in title],MID([title],[pos kw in title]-6,6),#N/A)</f>
        <v>#N/A</v>
      </c>
      <c r="K3750" s="1" t="e">
        <f>IFERROR(MID(SUBSTITUTE([kw rough in title],",","."),FIND("(",[kw rough in title])+1,20),SUBSTITUTE(IFERROR(MID([kw rough in title],FIND(" ",[kw rough in title])+1,20),[kw rough in title]),",","."))</f>
        <v>#N/A</v>
      </c>
      <c r="L3750" s="1">
        <f>IFERROR(FIND("kW",[desc]),0)</f>
        <v>0</v>
      </c>
      <c r="M3750">
        <f t="array" ref="M3750">MIN(IFERROR(FIND(IstNumbers,E3750),""))</f>
        <v>25</v>
      </c>
      <c r="N3750" s="1" t="b">
        <f>IF([first '# in desc]&lt;[pos kw in desc],MID([desc],[pos kw in desc]-7,7))</f>
        <v>0</v>
      </c>
      <c r="O37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0" s="1" t="str">
        <f>TRIM(IF([first '# in desc]&lt;[pos kw in desc],MID([desc],[pos kw in desc]-6,6),FALSE))</f>
        <v>FALSCH</v>
      </c>
      <c r="Q3750" s="1" t="b">
        <f>IF(LEN([manuell])=0,IFERROR([kw fine in title]*1,IFERROR(SUMPRODUCT(COUNTIF(IsDigits,MID([kw in desc],ROW($A$1:$A$150),1)))=LEN([kw in desc]),#N/A)),[manuell])</f>
        <v>0</v>
      </c>
      <c r="R3750" s="1" t="str">
        <f>IF([pos kw in title]&gt;0,MID(J3750,#REF!,4),IF([first '# in title]&gt;0,MID([title],[first '# in title],3),IF([first '# in title]&gt;0,MID([desc],#REF!,3),VLOOKUP([productid],$G$2:$R$1386,8))))</f>
        <v>24</v>
      </c>
      <c r="S3750" s="1" t="e">
        <f>IF([kw in desc]=[kw rough in title],[kw in desc]*1,IFERROR(LEFT([kw_dirty],3)*1,IFERROR(LEFT([kw_dirty],2)*1,"n.a.")))</f>
        <v>#N/A</v>
      </c>
      <c r="T3750" s="1"/>
      <c r="U3750" s="1" t="e">
        <f>VLOOKUP(Tabelle1[[#This Row],[productid]],Tabelle2[#All],2,FALSE)</f>
        <v>#N/A</v>
      </c>
    </row>
    <row r="3751" spans="1:21">
      <c r="A3751" t="s">
        <v>4570</v>
      </c>
      <c r="B3751">
        <v>1869</v>
      </c>
      <c r="C3751">
        <v>223861</v>
      </c>
      <c r="D3751" t="s">
        <v>6203</v>
      </c>
      <c r="E3751" t="s">
        <v>4586</v>
      </c>
      <c r="F3751">
        <v>18406</v>
      </c>
      <c r="G3751">
        <v>3725833</v>
      </c>
      <c r="H3751">
        <f t="shared" si="58"/>
        <v>0</v>
      </c>
      <c r="I3751">
        <f t="array" ref="I3751">MIN(IFERROR(FIND(IstNumbers,A3751),""))</f>
        <v>18</v>
      </c>
      <c r="J3751" s="1" t="e">
        <f>IF([first '# in title]&lt;[pos kw in title],MID([title],[pos kw in title]-6,6),#N/A)</f>
        <v>#N/A</v>
      </c>
      <c r="K3751" s="1" t="e">
        <f>IFERROR(MID(SUBSTITUTE([kw rough in title],",","."),FIND("(",[kw rough in title])+1,20),SUBSTITUTE(IFERROR(MID([kw rough in title],FIND(" ",[kw rough in title])+1,20),[kw rough in title]),",","."))</f>
        <v>#N/A</v>
      </c>
      <c r="L3751" s="1">
        <f>IFERROR(FIND("kW",[desc]),0)</f>
        <v>0</v>
      </c>
      <c r="M3751">
        <f t="array" ref="M3751">MIN(IFERROR(FIND(IstNumbers,E3751),""))</f>
        <v>25</v>
      </c>
      <c r="N3751" s="1" t="b">
        <f>IF([first '# in desc]&lt;[pos kw in desc],MID([desc],[pos kw in desc]-7,7))</f>
        <v>0</v>
      </c>
      <c r="O37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1" s="1" t="str">
        <f>TRIM(IF([first '# in desc]&lt;[pos kw in desc],MID([desc],[pos kw in desc]-6,6),FALSE))</f>
        <v>FALSCH</v>
      </c>
      <c r="Q3751" s="1" t="b">
        <f>IF(LEN([manuell])=0,IFERROR([kw fine in title]*1,IFERROR(SUMPRODUCT(COUNTIF(IsDigits,MID([kw in desc],ROW($A$1:$A$150),1)))=LEN([kw in desc]),#N/A)),[manuell])</f>
        <v>0</v>
      </c>
      <c r="R3751" s="1" t="str">
        <f>IF([pos kw in title]&gt;0,MID(J3751,#REF!,4),IF([first '# in title]&gt;0,MID([title],[first '# in title],3),IF([first '# in title]&gt;0,MID([desc],#REF!,3),VLOOKUP([productid],$G$2:$R$1386,8))))</f>
        <v>24</v>
      </c>
      <c r="S3751" s="1" t="e">
        <f>IF([kw in desc]=[kw rough in title],[kw in desc]*1,IFERROR(LEFT([kw_dirty],3)*1,IFERROR(LEFT([kw_dirty],2)*1,"n.a.")))</f>
        <v>#N/A</v>
      </c>
      <c r="T3751" s="1"/>
      <c r="U3751" s="1" t="e">
        <f>VLOOKUP(Tabelle1[[#This Row],[productid]],Tabelle2[#All],2,FALSE)</f>
        <v>#N/A</v>
      </c>
    </row>
    <row r="3752" spans="1:21">
      <c r="A3752" t="s">
        <v>4570</v>
      </c>
      <c r="B3752">
        <v>1870</v>
      </c>
      <c r="C3752">
        <v>223861</v>
      </c>
      <c r="D3752" t="s">
        <v>6204</v>
      </c>
      <c r="E3752" t="s">
        <v>5413</v>
      </c>
      <c r="F3752">
        <v>18406</v>
      </c>
      <c r="G3752">
        <v>3725833</v>
      </c>
      <c r="H3752">
        <f t="shared" si="58"/>
        <v>0</v>
      </c>
      <c r="I3752">
        <f t="array" ref="I3752">MIN(IFERROR(FIND(IstNumbers,A3752),""))</f>
        <v>18</v>
      </c>
      <c r="J3752" s="1" t="e">
        <f>IF([first '# in title]&lt;[pos kw in title],MID([title],[pos kw in title]-6,6),#N/A)</f>
        <v>#N/A</v>
      </c>
      <c r="K3752" s="1" t="e">
        <f>IFERROR(MID(SUBSTITUTE([kw rough in title],",","."),FIND("(",[kw rough in title])+1,20),SUBSTITUTE(IFERROR(MID([kw rough in title],FIND(" ",[kw rough in title])+1,20),[kw rough in title]),",","."))</f>
        <v>#N/A</v>
      </c>
      <c r="L3752" s="1">
        <f>IFERROR(FIND("kW",[desc]),0)</f>
        <v>0</v>
      </c>
      <c r="M3752">
        <f t="array" ref="M3752">MIN(IFERROR(FIND(IstNumbers,E3752),""))</f>
        <v>25</v>
      </c>
      <c r="N3752" s="1" t="b">
        <f>IF([first '# in desc]&lt;[pos kw in desc],MID([desc],[pos kw in desc]-7,7))</f>
        <v>0</v>
      </c>
      <c r="O37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2" s="1" t="str">
        <f>TRIM(IF([first '# in desc]&lt;[pos kw in desc],MID([desc],[pos kw in desc]-6,6),FALSE))</f>
        <v>FALSCH</v>
      </c>
      <c r="Q3752" s="1" t="b">
        <f>IF(LEN([manuell])=0,IFERROR([kw fine in title]*1,IFERROR(SUMPRODUCT(COUNTIF(IsDigits,MID([kw in desc],ROW($A$1:$A$150),1)))=LEN([kw in desc]),#N/A)),[manuell])</f>
        <v>0</v>
      </c>
      <c r="R3752" s="1" t="str">
        <f>IF([pos kw in title]&gt;0,MID(J3752,#REF!,4),IF([first '# in title]&gt;0,MID([title],[first '# in title],3),IF([first '# in title]&gt;0,MID([desc],#REF!,3),VLOOKUP([productid],$G$2:$R$1386,8))))</f>
        <v>24</v>
      </c>
      <c r="S3752" s="1" t="e">
        <f>IF([kw in desc]=[kw rough in title],[kw in desc]*1,IFERROR(LEFT([kw_dirty],3)*1,IFERROR(LEFT([kw_dirty],2)*1,"n.a.")))</f>
        <v>#N/A</v>
      </c>
      <c r="T3752" s="1"/>
      <c r="U3752" s="1" t="e">
        <f>VLOOKUP(Tabelle1[[#This Row],[productid]],Tabelle2[#All],2,FALSE)</f>
        <v>#N/A</v>
      </c>
    </row>
    <row r="3753" spans="1:21">
      <c r="A3753" t="s">
        <v>4570</v>
      </c>
      <c r="B3753">
        <v>1870</v>
      </c>
      <c r="C3753">
        <v>223861</v>
      </c>
      <c r="D3753" t="s">
        <v>6205</v>
      </c>
      <c r="E3753" t="s">
        <v>4588</v>
      </c>
      <c r="F3753">
        <v>18406</v>
      </c>
      <c r="G3753">
        <v>3725833</v>
      </c>
      <c r="H3753">
        <f t="shared" si="58"/>
        <v>0</v>
      </c>
      <c r="I3753">
        <f t="array" ref="I3753">MIN(IFERROR(FIND(IstNumbers,A3753),""))</f>
        <v>18</v>
      </c>
      <c r="J3753" s="1" t="e">
        <f>IF([first '# in title]&lt;[pos kw in title],MID([title],[pos kw in title]-6,6),#N/A)</f>
        <v>#N/A</v>
      </c>
      <c r="K3753" s="1" t="e">
        <f>IFERROR(MID(SUBSTITUTE([kw rough in title],",","."),FIND("(",[kw rough in title])+1,20),SUBSTITUTE(IFERROR(MID([kw rough in title],FIND(" ",[kw rough in title])+1,20),[kw rough in title]),",","."))</f>
        <v>#N/A</v>
      </c>
      <c r="L3753" s="1">
        <f>IFERROR(FIND("kW",[desc]),0)</f>
        <v>0</v>
      </c>
      <c r="M3753">
        <f t="array" ref="M3753">MIN(IFERROR(FIND(IstNumbers,E3753),""))</f>
        <v>25</v>
      </c>
      <c r="N3753" s="1" t="b">
        <f>IF([first '# in desc]&lt;[pos kw in desc],MID([desc],[pos kw in desc]-7,7))</f>
        <v>0</v>
      </c>
      <c r="O37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3" s="1" t="str">
        <f>TRIM(IF([first '# in desc]&lt;[pos kw in desc],MID([desc],[pos kw in desc]-6,6),FALSE))</f>
        <v>FALSCH</v>
      </c>
      <c r="Q3753" s="1" t="b">
        <f>IF(LEN([manuell])=0,IFERROR([kw fine in title]*1,IFERROR(SUMPRODUCT(COUNTIF(IsDigits,MID([kw in desc],ROW($A$1:$A$150),1)))=LEN([kw in desc]),#N/A)),[manuell])</f>
        <v>0</v>
      </c>
      <c r="R3753" s="1" t="str">
        <f>IF([pos kw in title]&gt;0,MID(J3753,#REF!,4),IF([first '# in title]&gt;0,MID([title],[first '# in title],3),IF([first '# in title]&gt;0,MID([desc],#REF!,3),VLOOKUP([productid],$G$2:$R$1386,8))))</f>
        <v>24</v>
      </c>
      <c r="S3753" s="1" t="e">
        <f>IF([kw in desc]=[kw rough in title],[kw in desc]*1,IFERROR(LEFT([kw_dirty],3)*1,IFERROR(LEFT([kw_dirty],2)*1,"n.a.")))</f>
        <v>#N/A</v>
      </c>
      <c r="T3753" s="1"/>
      <c r="U3753" s="1" t="e">
        <f>VLOOKUP(Tabelle1[[#This Row],[productid]],Tabelle2[#All],2,FALSE)</f>
        <v>#N/A</v>
      </c>
    </row>
    <row r="3754" spans="1:21">
      <c r="A3754" t="s">
        <v>3585</v>
      </c>
      <c r="B3754">
        <v>2663</v>
      </c>
      <c r="C3754">
        <v>289859</v>
      </c>
      <c r="D3754" t="s">
        <v>6206</v>
      </c>
      <c r="E3754" t="s">
        <v>6207</v>
      </c>
      <c r="F3754">
        <v>18406</v>
      </c>
      <c r="G3754">
        <v>2286143</v>
      </c>
      <c r="H3754">
        <f t="shared" si="58"/>
        <v>0</v>
      </c>
      <c r="I3754">
        <f t="array" ref="I3754">MIN(IFERROR(FIND(IstNumbers,A3754),""))</f>
        <v>20</v>
      </c>
      <c r="J3754" s="1" t="e">
        <f>IF([first '# in title]&lt;[pos kw in title],MID([title],[pos kw in title]-6,6),#N/A)</f>
        <v>#N/A</v>
      </c>
      <c r="K3754" s="1" t="e">
        <f>IFERROR(MID(SUBSTITUTE([kw rough in title],",","."),FIND("(",[kw rough in title])+1,20),SUBSTITUTE(IFERROR(MID([kw rough in title],FIND(" ",[kw rough in title])+1,20),[kw rough in title]),",","."))</f>
        <v>#N/A</v>
      </c>
      <c r="L3754" s="1">
        <f>IFERROR(FIND("kW",[desc]),0)</f>
        <v>0</v>
      </c>
      <c r="M3754">
        <f t="array" ref="M3754">MIN(IFERROR(FIND(IstNumbers,E3754),""))</f>
        <v>33</v>
      </c>
      <c r="N3754" s="1" t="b">
        <f>IF([first '# in desc]&lt;[pos kw in desc],MID([desc],[pos kw in desc]-7,7))</f>
        <v>0</v>
      </c>
      <c r="O37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4" s="1" t="str">
        <f>TRIM(IF([first '# in desc]&lt;[pos kw in desc],MID([desc],[pos kw in desc]-6,6),FALSE))</f>
        <v>FALSCH</v>
      </c>
      <c r="Q3754" s="1" t="b">
        <f>IF(LEN([manuell])=0,IFERROR([kw fine in title]*1,IFERROR(SUMPRODUCT(COUNTIF(IsDigits,MID([kw in desc],ROW($A$1:$A$150),1)))=LEN([kw in desc]),#N/A)),[manuell])</f>
        <v>0</v>
      </c>
      <c r="R3754" s="1" t="str">
        <f>IF([pos kw in title]&gt;0,MID(J3754,#REF!,4),IF([first '# in title]&gt;0,MID([title],[first '# in title],3),IF([first '# in title]&gt;0,MID([desc],#REF!,3),VLOOKUP([productid],$G$2:$R$1386,8))))</f>
        <v>146</v>
      </c>
      <c r="S3754" s="1" t="e">
        <f>IF([kw in desc]=[kw rough in title],[kw in desc]*1,IFERROR(LEFT([kw_dirty],3)*1,IFERROR(LEFT([kw_dirty],2)*1,"n.a.")))</f>
        <v>#N/A</v>
      </c>
      <c r="T3754" s="1"/>
      <c r="U3754" s="1" t="e">
        <f>VLOOKUP(Tabelle1[[#This Row],[productid]],Tabelle2[#All],2,FALSE)</f>
        <v>#N/A</v>
      </c>
    </row>
    <row r="3755" spans="1:21">
      <c r="A3755" t="s">
        <v>3585</v>
      </c>
      <c r="B3755">
        <v>2663</v>
      </c>
      <c r="C3755">
        <v>289859</v>
      </c>
      <c r="D3755" t="s">
        <v>6208</v>
      </c>
      <c r="E3755" t="s">
        <v>6209</v>
      </c>
      <c r="F3755">
        <v>18406</v>
      </c>
      <c r="G3755">
        <v>2286143</v>
      </c>
      <c r="H3755">
        <f t="shared" si="58"/>
        <v>0</v>
      </c>
      <c r="I3755">
        <f t="array" ref="I3755">MIN(IFERROR(FIND(IstNumbers,A3755),""))</f>
        <v>20</v>
      </c>
      <c r="J3755" s="1" t="e">
        <f>IF([first '# in title]&lt;[pos kw in title],MID([title],[pos kw in title]-6,6),#N/A)</f>
        <v>#N/A</v>
      </c>
      <c r="K3755" s="1" t="e">
        <f>IFERROR(MID(SUBSTITUTE([kw rough in title],",","."),FIND("(",[kw rough in title])+1,20),SUBSTITUTE(IFERROR(MID([kw rough in title],FIND(" ",[kw rough in title])+1,20),[kw rough in title]),",","."))</f>
        <v>#N/A</v>
      </c>
      <c r="L3755" s="1">
        <f>IFERROR(FIND("kW",[desc]),0)</f>
        <v>0</v>
      </c>
      <c r="M3755">
        <f t="array" ref="M3755">MIN(IFERROR(FIND(IstNumbers,E3755),""))</f>
        <v>33</v>
      </c>
      <c r="N3755" s="1" t="b">
        <f>IF([first '# in desc]&lt;[pos kw in desc],MID([desc],[pos kw in desc]-7,7))</f>
        <v>0</v>
      </c>
      <c r="O37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5" s="1" t="str">
        <f>TRIM(IF([first '# in desc]&lt;[pos kw in desc],MID([desc],[pos kw in desc]-6,6),FALSE))</f>
        <v>FALSCH</v>
      </c>
      <c r="Q3755" s="1" t="b">
        <f>IF(LEN([manuell])=0,IFERROR([kw fine in title]*1,IFERROR(SUMPRODUCT(COUNTIF(IsDigits,MID([kw in desc],ROW($A$1:$A$150),1)))=LEN([kw in desc]),#N/A)),[manuell])</f>
        <v>0</v>
      </c>
      <c r="R3755" s="1" t="str">
        <f>IF([pos kw in title]&gt;0,MID(J3755,#REF!,4),IF([first '# in title]&gt;0,MID([title],[first '# in title],3),IF([first '# in title]&gt;0,MID([desc],#REF!,3),VLOOKUP([productid],$G$2:$R$1386,8))))</f>
        <v>146</v>
      </c>
      <c r="S3755" s="1" t="e">
        <f>IF([kw in desc]=[kw rough in title],[kw in desc]*1,IFERROR(LEFT([kw_dirty],3)*1,IFERROR(LEFT([kw_dirty],2)*1,"n.a.")))</f>
        <v>#N/A</v>
      </c>
      <c r="T3755" s="1"/>
      <c r="U3755" s="1" t="e">
        <f>VLOOKUP(Tabelle1[[#This Row],[productid]],Tabelle2[#All],2,FALSE)</f>
        <v>#N/A</v>
      </c>
    </row>
    <row r="3756" spans="1:21">
      <c r="A3756" t="s">
        <v>3585</v>
      </c>
      <c r="B3756">
        <v>2667</v>
      </c>
      <c r="C3756">
        <v>289859</v>
      </c>
      <c r="D3756" t="s">
        <v>6210</v>
      </c>
      <c r="E3756" t="s">
        <v>6211</v>
      </c>
      <c r="F3756">
        <v>18406</v>
      </c>
      <c r="G3756">
        <v>2286143</v>
      </c>
      <c r="H3756">
        <f t="shared" si="58"/>
        <v>0</v>
      </c>
      <c r="I3756">
        <f t="array" ref="I3756">MIN(IFERROR(FIND(IstNumbers,A3756),""))</f>
        <v>20</v>
      </c>
      <c r="J3756" s="1" t="e">
        <f>IF([first '# in title]&lt;[pos kw in title],MID([title],[pos kw in title]-6,6),#N/A)</f>
        <v>#N/A</v>
      </c>
      <c r="K3756" s="1" t="e">
        <f>IFERROR(MID(SUBSTITUTE([kw rough in title],",","."),FIND("(",[kw rough in title])+1,20),SUBSTITUTE(IFERROR(MID([kw rough in title],FIND(" ",[kw rough in title])+1,20),[kw rough in title]),",","."))</f>
        <v>#N/A</v>
      </c>
      <c r="L3756" s="1">
        <f>IFERROR(FIND("kW",[desc]),0)</f>
        <v>0</v>
      </c>
      <c r="M3756">
        <f t="array" ref="M3756">MIN(IFERROR(FIND(IstNumbers,E3756),""))</f>
        <v>33</v>
      </c>
      <c r="N3756" s="1" t="b">
        <f>IF([first '# in desc]&lt;[pos kw in desc],MID([desc],[pos kw in desc]-7,7))</f>
        <v>0</v>
      </c>
      <c r="O37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6" s="1" t="str">
        <f>TRIM(IF([first '# in desc]&lt;[pos kw in desc],MID([desc],[pos kw in desc]-6,6),FALSE))</f>
        <v>FALSCH</v>
      </c>
      <c r="Q3756" s="1" t="b">
        <f>IF(LEN([manuell])=0,IFERROR([kw fine in title]*1,IFERROR(SUMPRODUCT(COUNTIF(IsDigits,MID([kw in desc],ROW($A$1:$A$150),1)))=LEN([kw in desc]),#N/A)),[manuell])</f>
        <v>0</v>
      </c>
      <c r="R3756" s="1" t="str">
        <f>IF([pos kw in title]&gt;0,MID(J3756,#REF!,4),IF([first '# in title]&gt;0,MID([title],[first '# in title],3),IF([first '# in title]&gt;0,MID([desc],#REF!,3),VLOOKUP([productid],$G$2:$R$1386,8))))</f>
        <v>146</v>
      </c>
      <c r="S3756" s="1" t="e">
        <f>IF([kw in desc]=[kw rough in title],[kw in desc]*1,IFERROR(LEFT([kw_dirty],3)*1,IFERROR(LEFT([kw_dirty],2)*1,"n.a.")))</f>
        <v>#N/A</v>
      </c>
      <c r="T3756" s="1"/>
      <c r="U3756" s="1" t="e">
        <f>VLOOKUP(Tabelle1[[#This Row],[productid]],Tabelle2[#All],2,FALSE)</f>
        <v>#N/A</v>
      </c>
    </row>
    <row r="3757" spans="1:21">
      <c r="A3757" t="s">
        <v>3585</v>
      </c>
      <c r="B3757">
        <v>2667</v>
      </c>
      <c r="C3757">
        <v>289859</v>
      </c>
      <c r="D3757" t="s">
        <v>6212</v>
      </c>
      <c r="E3757" t="s">
        <v>6213</v>
      </c>
      <c r="F3757">
        <v>18406</v>
      </c>
      <c r="G3757">
        <v>2286143</v>
      </c>
      <c r="H3757">
        <f t="shared" si="58"/>
        <v>0</v>
      </c>
      <c r="I3757">
        <f t="array" ref="I3757">MIN(IFERROR(FIND(IstNumbers,A3757),""))</f>
        <v>20</v>
      </c>
      <c r="J3757" s="1" t="e">
        <f>IF([first '# in title]&lt;[pos kw in title],MID([title],[pos kw in title]-6,6),#N/A)</f>
        <v>#N/A</v>
      </c>
      <c r="K3757" s="1" t="e">
        <f>IFERROR(MID(SUBSTITUTE([kw rough in title],",","."),FIND("(",[kw rough in title])+1,20),SUBSTITUTE(IFERROR(MID([kw rough in title],FIND(" ",[kw rough in title])+1,20),[kw rough in title]),",","."))</f>
        <v>#N/A</v>
      </c>
      <c r="L3757" s="1">
        <f>IFERROR(FIND("kW",[desc]),0)</f>
        <v>0</v>
      </c>
      <c r="M3757">
        <f t="array" ref="M3757">MIN(IFERROR(FIND(IstNumbers,E3757),""))</f>
        <v>33</v>
      </c>
      <c r="N3757" s="1" t="b">
        <f>IF([first '# in desc]&lt;[pos kw in desc],MID([desc],[pos kw in desc]-7,7))</f>
        <v>0</v>
      </c>
      <c r="O37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7" s="1" t="str">
        <f>TRIM(IF([first '# in desc]&lt;[pos kw in desc],MID([desc],[pos kw in desc]-6,6),FALSE))</f>
        <v>FALSCH</v>
      </c>
      <c r="Q3757" s="1" t="b">
        <f>IF(LEN([manuell])=0,IFERROR([kw fine in title]*1,IFERROR(SUMPRODUCT(COUNTIF(IsDigits,MID([kw in desc],ROW($A$1:$A$150),1)))=LEN([kw in desc]),#N/A)),[manuell])</f>
        <v>0</v>
      </c>
      <c r="R3757" s="1" t="str">
        <f>IF([pos kw in title]&gt;0,MID(J3757,#REF!,4),IF([first '# in title]&gt;0,MID([title],[first '# in title],3),IF([first '# in title]&gt;0,MID([desc],#REF!,3),VLOOKUP([productid],$G$2:$R$1386,8))))</f>
        <v>146</v>
      </c>
      <c r="S3757" s="1" t="e">
        <f>IF([kw in desc]=[kw rough in title],[kw in desc]*1,IFERROR(LEFT([kw_dirty],3)*1,IFERROR(LEFT([kw_dirty],2)*1,"n.a.")))</f>
        <v>#N/A</v>
      </c>
      <c r="T3757" s="1"/>
      <c r="U3757" s="1" t="e">
        <f>VLOOKUP(Tabelle1[[#This Row],[productid]],Tabelle2[#All],2,FALSE)</f>
        <v>#N/A</v>
      </c>
    </row>
    <row r="3758" spans="1:21">
      <c r="A3758" t="s">
        <v>3585</v>
      </c>
      <c r="B3758">
        <v>2667</v>
      </c>
      <c r="C3758">
        <v>289859</v>
      </c>
      <c r="D3758" t="s">
        <v>6214</v>
      </c>
      <c r="E3758" t="s">
        <v>6215</v>
      </c>
      <c r="F3758">
        <v>18406</v>
      </c>
      <c r="G3758">
        <v>2286143</v>
      </c>
      <c r="H3758">
        <f t="shared" si="58"/>
        <v>0</v>
      </c>
      <c r="I3758">
        <f t="array" ref="I3758">MIN(IFERROR(FIND(IstNumbers,A3758),""))</f>
        <v>20</v>
      </c>
      <c r="J3758" s="1" t="e">
        <f>IF([first '# in title]&lt;[pos kw in title],MID([title],[pos kw in title]-6,6),#N/A)</f>
        <v>#N/A</v>
      </c>
      <c r="K3758" s="1" t="e">
        <f>IFERROR(MID(SUBSTITUTE([kw rough in title],",","."),FIND("(",[kw rough in title])+1,20),SUBSTITUTE(IFERROR(MID([kw rough in title],FIND(" ",[kw rough in title])+1,20),[kw rough in title]),",","."))</f>
        <v>#N/A</v>
      </c>
      <c r="L3758" s="1">
        <f>IFERROR(FIND("kW",[desc]),0)</f>
        <v>0</v>
      </c>
      <c r="M3758">
        <f t="array" ref="M3758">MIN(IFERROR(FIND(IstNumbers,E3758),""))</f>
        <v>33</v>
      </c>
      <c r="N3758" s="1" t="b">
        <f>IF([first '# in desc]&lt;[pos kw in desc],MID([desc],[pos kw in desc]-7,7))</f>
        <v>0</v>
      </c>
      <c r="O37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8" s="1" t="str">
        <f>TRIM(IF([first '# in desc]&lt;[pos kw in desc],MID([desc],[pos kw in desc]-6,6),FALSE))</f>
        <v>FALSCH</v>
      </c>
      <c r="Q3758" s="1" t="b">
        <f>IF(LEN([manuell])=0,IFERROR([kw fine in title]*1,IFERROR(SUMPRODUCT(COUNTIF(IsDigits,MID([kw in desc],ROW($A$1:$A$150),1)))=LEN([kw in desc]),#N/A)),[manuell])</f>
        <v>0</v>
      </c>
      <c r="R3758" s="1" t="str">
        <f>IF([pos kw in title]&gt;0,MID(J3758,#REF!,4),IF([first '# in title]&gt;0,MID([title],[first '# in title],3),IF([first '# in title]&gt;0,MID([desc],#REF!,3),VLOOKUP([productid],$G$2:$R$1386,8))))</f>
        <v>146</v>
      </c>
      <c r="S3758" s="1" t="e">
        <f>IF([kw in desc]=[kw rough in title],[kw in desc]*1,IFERROR(LEFT([kw_dirty],3)*1,IFERROR(LEFT([kw_dirty],2)*1,"n.a.")))</f>
        <v>#N/A</v>
      </c>
      <c r="T3758" s="1"/>
      <c r="U3758" s="1" t="e">
        <f>VLOOKUP(Tabelle1[[#This Row],[productid]],Tabelle2[#All],2,FALSE)</f>
        <v>#N/A</v>
      </c>
    </row>
    <row r="3759" spans="1:21">
      <c r="A3759" t="s">
        <v>3585</v>
      </c>
      <c r="B3759">
        <v>2667</v>
      </c>
      <c r="C3759">
        <v>289859</v>
      </c>
      <c r="D3759" t="s">
        <v>6216</v>
      </c>
      <c r="E3759" t="s">
        <v>6217</v>
      </c>
      <c r="F3759">
        <v>18406</v>
      </c>
      <c r="G3759">
        <v>2286143</v>
      </c>
      <c r="H3759">
        <f t="shared" si="58"/>
        <v>0</v>
      </c>
      <c r="I3759">
        <f t="array" ref="I3759">MIN(IFERROR(FIND(IstNumbers,A3759),""))</f>
        <v>20</v>
      </c>
      <c r="J3759" s="1" t="e">
        <f>IF([first '# in title]&lt;[pos kw in title],MID([title],[pos kw in title]-6,6),#N/A)</f>
        <v>#N/A</v>
      </c>
      <c r="K3759" s="1" t="e">
        <f>IFERROR(MID(SUBSTITUTE([kw rough in title],",","."),FIND("(",[kw rough in title])+1,20),SUBSTITUTE(IFERROR(MID([kw rough in title],FIND(" ",[kw rough in title])+1,20),[kw rough in title]),",","."))</f>
        <v>#N/A</v>
      </c>
      <c r="L3759" s="1">
        <f>IFERROR(FIND("kW",[desc]),0)</f>
        <v>0</v>
      </c>
      <c r="M3759">
        <f t="array" ref="M3759">MIN(IFERROR(FIND(IstNumbers,E3759),""))</f>
        <v>33</v>
      </c>
      <c r="N3759" s="1" t="b">
        <f>IF([first '# in desc]&lt;[pos kw in desc],MID([desc],[pos kw in desc]-7,7))</f>
        <v>0</v>
      </c>
      <c r="O37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59" s="1" t="str">
        <f>TRIM(IF([first '# in desc]&lt;[pos kw in desc],MID([desc],[pos kw in desc]-6,6),FALSE))</f>
        <v>FALSCH</v>
      </c>
      <c r="Q3759" s="1" t="b">
        <f>IF(LEN([manuell])=0,IFERROR([kw fine in title]*1,IFERROR(SUMPRODUCT(COUNTIF(IsDigits,MID([kw in desc],ROW($A$1:$A$150),1)))=LEN([kw in desc]),#N/A)),[manuell])</f>
        <v>0</v>
      </c>
      <c r="R3759" s="1" t="str">
        <f>IF([pos kw in title]&gt;0,MID(J3759,#REF!,4),IF([first '# in title]&gt;0,MID([title],[first '# in title],3),IF([first '# in title]&gt;0,MID([desc],#REF!,3),VLOOKUP([productid],$G$2:$R$1386,8))))</f>
        <v>146</v>
      </c>
      <c r="S3759" s="1" t="e">
        <f>IF([kw in desc]=[kw rough in title],[kw in desc]*1,IFERROR(LEFT([kw_dirty],3)*1,IFERROR(LEFT([kw_dirty],2)*1,"n.a.")))</f>
        <v>#N/A</v>
      </c>
      <c r="T3759" s="1"/>
      <c r="U3759" s="1" t="e">
        <f>VLOOKUP(Tabelle1[[#This Row],[productid]],Tabelle2[#All],2,FALSE)</f>
        <v>#N/A</v>
      </c>
    </row>
    <row r="3760" spans="1:21">
      <c r="A3760" t="s">
        <v>3585</v>
      </c>
      <c r="B3760">
        <v>2668</v>
      </c>
      <c r="C3760">
        <v>289859</v>
      </c>
      <c r="D3760" t="s">
        <v>6218</v>
      </c>
      <c r="E3760" t="s">
        <v>6219</v>
      </c>
      <c r="F3760">
        <v>18406</v>
      </c>
      <c r="G3760">
        <v>2286143</v>
      </c>
      <c r="H3760">
        <f t="shared" si="58"/>
        <v>0</v>
      </c>
      <c r="I3760">
        <f t="array" ref="I3760">MIN(IFERROR(FIND(IstNumbers,A3760),""))</f>
        <v>20</v>
      </c>
      <c r="J3760" s="1" t="e">
        <f>IF([first '# in title]&lt;[pos kw in title],MID([title],[pos kw in title]-6,6),#N/A)</f>
        <v>#N/A</v>
      </c>
      <c r="K3760" s="1" t="e">
        <f>IFERROR(MID(SUBSTITUTE([kw rough in title],",","."),FIND("(",[kw rough in title])+1,20),SUBSTITUTE(IFERROR(MID([kw rough in title],FIND(" ",[kw rough in title])+1,20),[kw rough in title]),",","."))</f>
        <v>#N/A</v>
      </c>
      <c r="L3760" s="1">
        <f>IFERROR(FIND("kW",[desc]),0)</f>
        <v>0</v>
      </c>
      <c r="M3760">
        <f t="array" ref="M3760">MIN(IFERROR(FIND(IstNumbers,E3760),""))</f>
        <v>33</v>
      </c>
      <c r="N3760" s="1" t="b">
        <f>IF([first '# in desc]&lt;[pos kw in desc],MID([desc],[pos kw in desc]-7,7))</f>
        <v>0</v>
      </c>
      <c r="O37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0" s="1" t="str">
        <f>TRIM(IF([first '# in desc]&lt;[pos kw in desc],MID([desc],[pos kw in desc]-6,6),FALSE))</f>
        <v>FALSCH</v>
      </c>
      <c r="Q3760" s="1" t="b">
        <f>IF(LEN([manuell])=0,IFERROR([kw fine in title]*1,IFERROR(SUMPRODUCT(COUNTIF(IsDigits,MID([kw in desc],ROW($A$1:$A$150),1)))=LEN([kw in desc]),#N/A)),[manuell])</f>
        <v>0</v>
      </c>
      <c r="R3760" s="1" t="str">
        <f>IF([pos kw in title]&gt;0,MID(J3760,#REF!,4),IF([first '# in title]&gt;0,MID([title],[first '# in title],3),IF([first '# in title]&gt;0,MID([desc],#REF!,3),VLOOKUP([productid],$G$2:$R$1386,8))))</f>
        <v>146</v>
      </c>
      <c r="S3760" s="1" t="e">
        <f>IF([kw in desc]=[kw rough in title],[kw in desc]*1,IFERROR(LEFT([kw_dirty],3)*1,IFERROR(LEFT([kw_dirty],2)*1,"n.a.")))</f>
        <v>#N/A</v>
      </c>
      <c r="T3760" s="1"/>
      <c r="U3760" s="1" t="e">
        <f>VLOOKUP(Tabelle1[[#This Row],[productid]],Tabelle2[#All],2,FALSE)</f>
        <v>#N/A</v>
      </c>
    </row>
    <row r="3761" spans="1:21">
      <c r="A3761" t="s">
        <v>3585</v>
      </c>
      <c r="B3761">
        <v>2669</v>
      </c>
      <c r="C3761">
        <v>289859</v>
      </c>
      <c r="D3761" t="s">
        <v>6220</v>
      </c>
      <c r="E3761" t="s">
        <v>6221</v>
      </c>
      <c r="F3761">
        <v>18406</v>
      </c>
      <c r="G3761">
        <v>2286143</v>
      </c>
      <c r="H3761">
        <f t="shared" si="58"/>
        <v>0</v>
      </c>
      <c r="I3761">
        <f t="array" ref="I3761">MIN(IFERROR(FIND(IstNumbers,A3761),""))</f>
        <v>20</v>
      </c>
      <c r="J3761" s="1" t="e">
        <f>IF([first '# in title]&lt;[pos kw in title],MID([title],[pos kw in title]-6,6),#N/A)</f>
        <v>#N/A</v>
      </c>
      <c r="K3761" s="1" t="e">
        <f>IFERROR(MID(SUBSTITUTE([kw rough in title],",","."),FIND("(",[kw rough in title])+1,20),SUBSTITUTE(IFERROR(MID([kw rough in title],FIND(" ",[kw rough in title])+1,20),[kw rough in title]),",","."))</f>
        <v>#N/A</v>
      </c>
      <c r="L3761" s="1">
        <f>IFERROR(FIND("kW",[desc]),0)</f>
        <v>0</v>
      </c>
      <c r="M3761">
        <f t="array" ref="M3761">MIN(IFERROR(FIND(IstNumbers,E3761),""))</f>
        <v>33</v>
      </c>
      <c r="N3761" s="1" t="b">
        <f>IF([first '# in desc]&lt;[pos kw in desc],MID([desc],[pos kw in desc]-7,7))</f>
        <v>0</v>
      </c>
      <c r="O37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1" s="1" t="str">
        <f>TRIM(IF([first '# in desc]&lt;[pos kw in desc],MID([desc],[pos kw in desc]-6,6),FALSE))</f>
        <v>FALSCH</v>
      </c>
      <c r="Q3761" s="1" t="b">
        <f>IF(LEN([manuell])=0,IFERROR([kw fine in title]*1,IFERROR(SUMPRODUCT(COUNTIF(IsDigits,MID([kw in desc],ROW($A$1:$A$150),1)))=LEN([kw in desc]),#N/A)),[manuell])</f>
        <v>0</v>
      </c>
      <c r="R3761" s="1" t="str">
        <f>IF([pos kw in title]&gt;0,MID(J3761,#REF!,4),IF([first '# in title]&gt;0,MID([title],[first '# in title],3),IF([first '# in title]&gt;0,MID([desc],#REF!,3),VLOOKUP([productid],$G$2:$R$1386,8))))</f>
        <v>146</v>
      </c>
      <c r="S3761" s="1" t="e">
        <f>IF([kw in desc]=[kw rough in title],[kw in desc]*1,IFERROR(LEFT([kw_dirty],3)*1,IFERROR(LEFT([kw_dirty],2)*1,"n.a.")))</f>
        <v>#N/A</v>
      </c>
      <c r="T3761" s="1"/>
      <c r="U3761" s="1" t="e">
        <f>VLOOKUP(Tabelle1[[#This Row],[productid]],Tabelle2[#All],2,FALSE)</f>
        <v>#N/A</v>
      </c>
    </row>
    <row r="3762" spans="1:21">
      <c r="A3762" t="s">
        <v>3585</v>
      </c>
      <c r="B3762">
        <v>2669</v>
      </c>
      <c r="C3762">
        <v>289859</v>
      </c>
      <c r="D3762" t="s">
        <v>6222</v>
      </c>
      <c r="E3762" t="s">
        <v>6223</v>
      </c>
      <c r="F3762">
        <v>18406</v>
      </c>
      <c r="G3762">
        <v>2286143</v>
      </c>
      <c r="H3762">
        <f t="shared" si="58"/>
        <v>0</v>
      </c>
      <c r="I3762">
        <f t="array" ref="I3762">MIN(IFERROR(FIND(IstNumbers,A3762),""))</f>
        <v>20</v>
      </c>
      <c r="J3762" s="1" t="e">
        <f>IF([first '# in title]&lt;[pos kw in title],MID([title],[pos kw in title]-6,6),#N/A)</f>
        <v>#N/A</v>
      </c>
      <c r="K3762" s="1" t="e">
        <f>IFERROR(MID(SUBSTITUTE([kw rough in title],",","."),FIND("(",[kw rough in title])+1,20),SUBSTITUTE(IFERROR(MID([kw rough in title],FIND(" ",[kw rough in title])+1,20),[kw rough in title]),",","."))</f>
        <v>#N/A</v>
      </c>
      <c r="L3762" s="1">
        <f>IFERROR(FIND("kW",[desc]),0)</f>
        <v>0</v>
      </c>
      <c r="M3762">
        <f t="array" ref="M3762">MIN(IFERROR(FIND(IstNumbers,E3762),""))</f>
        <v>33</v>
      </c>
      <c r="N3762" s="1" t="b">
        <f>IF([first '# in desc]&lt;[pos kw in desc],MID([desc],[pos kw in desc]-7,7))</f>
        <v>0</v>
      </c>
      <c r="O37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2" s="1" t="str">
        <f>TRIM(IF([first '# in desc]&lt;[pos kw in desc],MID([desc],[pos kw in desc]-6,6),FALSE))</f>
        <v>FALSCH</v>
      </c>
      <c r="Q3762" s="1" t="b">
        <f>IF(LEN([manuell])=0,IFERROR([kw fine in title]*1,IFERROR(SUMPRODUCT(COUNTIF(IsDigits,MID([kw in desc],ROW($A$1:$A$150),1)))=LEN([kw in desc]),#N/A)),[manuell])</f>
        <v>0</v>
      </c>
      <c r="R3762" s="1" t="str">
        <f>IF([pos kw in title]&gt;0,MID(J3762,#REF!,4),IF([first '# in title]&gt;0,MID([title],[first '# in title],3),IF([first '# in title]&gt;0,MID([desc],#REF!,3),VLOOKUP([productid],$G$2:$R$1386,8))))</f>
        <v>146</v>
      </c>
      <c r="S3762" s="1" t="e">
        <f>IF([kw in desc]=[kw rough in title],[kw in desc]*1,IFERROR(LEFT([kw_dirty],3)*1,IFERROR(LEFT([kw_dirty],2)*1,"n.a.")))</f>
        <v>#N/A</v>
      </c>
      <c r="T3762" s="1"/>
      <c r="U3762" s="1" t="e">
        <f>VLOOKUP(Tabelle1[[#This Row],[productid]],Tabelle2[#All],2,FALSE)</f>
        <v>#N/A</v>
      </c>
    </row>
    <row r="3763" spans="1:21">
      <c r="A3763" t="s">
        <v>3585</v>
      </c>
      <c r="B3763">
        <v>2670</v>
      </c>
      <c r="C3763">
        <v>289859</v>
      </c>
      <c r="D3763" t="s">
        <v>6224</v>
      </c>
      <c r="E3763" t="s">
        <v>6225</v>
      </c>
      <c r="F3763">
        <v>18406</v>
      </c>
      <c r="G3763">
        <v>2286143</v>
      </c>
      <c r="H3763">
        <f t="shared" si="58"/>
        <v>0</v>
      </c>
      <c r="I3763">
        <f t="array" ref="I3763">MIN(IFERROR(FIND(IstNumbers,A3763),""))</f>
        <v>20</v>
      </c>
      <c r="J3763" s="1" t="e">
        <f>IF([first '# in title]&lt;[pos kw in title],MID([title],[pos kw in title]-6,6),#N/A)</f>
        <v>#N/A</v>
      </c>
      <c r="K3763" s="1" t="e">
        <f>IFERROR(MID(SUBSTITUTE([kw rough in title],",","."),FIND("(",[kw rough in title])+1,20),SUBSTITUTE(IFERROR(MID([kw rough in title],FIND(" ",[kw rough in title])+1,20),[kw rough in title]),",","."))</f>
        <v>#N/A</v>
      </c>
      <c r="L3763" s="1">
        <f>IFERROR(FIND("kW",[desc]),0)</f>
        <v>0</v>
      </c>
      <c r="M3763">
        <f t="array" ref="M3763">MIN(IFERROR(FIND(IstNumbers,E3763),""))</f>
        <v>33</v>
      </c>
      <c r="N3763" s="1" t="b">
        <f>IF([first '# in desc]&lt;[pos kw in desc],MID([desc],[pos kw in desc]-7,7))</f>
        <v>0</v>
      </c>
      <c r="O37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3" s="1" t="str">
        <f>TRIM(IF([first '# in desc]&lt;[pos kw in desc],MID([desc],[pos kw in desc]-6,6),FALSE))</f>
        <v>FALSCH</v>
      </c>
      <c r="Q3763" s="1" t="b">
        <f>IF(LEN([manuell])=0,IFERROR([kw fine in title]*1,IFERROR(SUMPRODUCT(COUNTIF(IsDigits,MID([kw in desc],ROW($A$1:$A$150),1)))=LEN([kw in desc]),#N/A)),[manuell])</f>
        <v>0</v>
      </c>
      <c r="R3763" s="1" t="str">
        <f>IF([pos kw in title]&gt;0,MID(J3763,#REF!,4),IF([first '# in title]&gt;0,MID([title],[first '# in title],3),IF([first '# in title]&gt;0,MID([desc],#REF!,3),VLOOKUP([productid],$G$2:$R$1386,8))))</f>
        <v>146</v>
      </c>
      <c r="S3763" s="1" t="e">
        <f>IF([kw in desc]=[kw rough in title],[kw in desc]*1,IFERROR(LEFT([kw_dirty],3)*1,IFERROR(LEFT([kw_dirty],2)*1,"n.a.")))</f>
        <v>#N/A</v>
      </c>
      <c r="T3763" s="1"/>
      <c r="U3763" s="1" t="e">
        <f>VLOOKUP(Tabelle1[[#This Row],[productid]],Tabelle2[#All],2,FALSE)</f>
        <v>#N/A</v>
      </c>
    </row>
    <row r="3764" spans="1:21">
      <c r="A3764" t="s">
        <v>3585</v>
      </c>
      <c r="B3764">
        <v>2670</v>
      </c>
      <c r="C3764">
        <v>289859</v>
      </c>
      <c r="D3764" t="s">
        <v>6226</v>
      </c>
      <c r="E3764" t="s">
        <v>6227</v>
      </c>
      <c r="F3764">
        <v>18406</v>
      </c>
      <c r="G3764">
        <v>2286143</v>
      </c>
      <c r="H3764">
        <f t="shared" si="58"/>
        <v>0</v>
      </c>
      <c r="I3764">
        <f t="array" ref="I3764">MIN(IFERROR(FIND(IstNumbers,A3764),""))</f>
        <v>20</v>
      </c>
      <c r="J3764" s="1" t="e">
        <f>IF([first '# in title]&lt;[pos kw in title],MID([title],[pos kw in title]-6,6),#N/A)</f>
        <v>#N/A</v>
      </c>
      <c r="K3764" s="1" t="e">
        <f>IFERROR(MID(SUBSTITUTE([kw rough in title],",","."),FIND("(",[kw rough in title])+1,20),SUBSTITUTE(IFERROR(MID([kw rough in title],FIND(" ",[kw rough in title])+1,20),[kw rough in title]),",","."))</f>
        <v>#N/A</v>
      </c>
      <c r="L3764" s="1">
        <f>IFERROR(FIND("kW",[desc]),0)</f>
        <v>0</v>
      </c>
      <c r="M3764">
        <f t="array" ref="M3764">MIN(IFERROR(FIND(IstNumbers,E3764),""))</f>
        <v>33</v>
      </c>
      <c r="N3764" s="1" t="b">
        <f>IF([first '# in desc]&lt;[pos kw in desc],MID([desc],[pos kw in desc]-7,7))</f>
        <v>0</v>
      </c>
      <c r="O37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4" s="1" t="str">
        <f>TRIM(IF([first '# in desc]&lt;[pos kw in desc],MID([desc],[pos kw in desc]-6,6),FALSE))</f>
        <v>FALSCH</v>
      </c>
      <c r="Q3764" s="1" t="b">
        <f>IF(LEN([manuell])=0,IFERROR([kw fine in title]*1,IFERROR(SUMPRODUCT(COUNTIF(IsDigits,MID([kw in desc],ROW($A$1:$A$150),1)))=LEN([kw in desc]),#N/A)),[manuell])</f>
        <v>0</v>
      </c>
      <c r="R3764" s="1" t="str">
        <f>IF([pos kw in title]&gt;0,MID(J3764,#REF!,4),IF([first '# in title]&gt;0,MID([title],[first '# in title],3),IF([first '# in title]&gt;0,MID([desc],#REF!,3),VLOOKUP([productid],$G$2:$R$1386,8))))</f>
        <v>146</v>
      </c>
      <c r="S3764" s="1" t="e">
        <f>IF([kw in desc]=[kw rough in title],[kw in desc]*1,IFERROR(LEFT([kw_dirty],3)*1,IFERROR(LEFT([kw_dirty],2)*1,"n.a.")))</f>
        <v>#N/A</v>
      </c>
      <c r="T3764" s="1"/>
      <c r="U3764" s="1" t="e">
        <f>VLOOKUP(Tabelle1[[#This Row],[productid]],Tabelle2[#All],2,FALSE)</f>
        <v>#N/A</v>
      </c>
    </row>
    <row r="3765" spans="1:21">
      <c r="A3765" t="s">
        <v>3585</v>
      </c>
      <c r="B3765">
        <v>2672</v>
      </c>
      <c r="C3765">
        <v>289859</v>
      </c>
      <c r="D3765" t="s">
        <v>6228</v>
      </c>
      <c r="E3765" t="s">
        <v>6229</v>
      </c>
      <c r="F3765">
        <v>18406</v>
      </c>
      <c r="G3765">
        <v>2286143</v>
      </c>
      <c r="H3765">
        <f t="shared" si="58"/>
        <v>0</v>
      </c>
      <c r="I3765">
        <f t="array" ref="I3765">MIN(IFERROR(FIND(IstNumbers,A3765),""))</f>
        <v>20</v>
      </c>
      <c r="J3765" s="1" t="e">
        <f>IF([first '# in title]&lt;[pos kw in title],MID([title],[pos kw in title]-6,6),#N/A)</f>
        <v>#N/A</v>
      </c>
      <c r="K3765" s="1" t="e">
        <f>IFERROR(MID(SUBSTITUTE([kw rough in title],",","."),FIND("(",[kw rough in title])+1,20),SUBSTITUTE(IFERROR(MID([kw rough in title],FIND(" ",[kw rough in title])+1,20),[kw rough in title]),",","."))</f>
        <v>#N/A</v>
      </c>
      <c r="L3765" s="1">
        <f>IFERROR(FIND("kW",[desc]),0)</f>
        <v>0</v>
      </c>
      <c r="M3765">
        <f t="array" ref="M3765">MIN(IFERROR(FIND(IstNumbers,E3765),""))</f>
        <v>33</v>
      </c>
      <c r="N3765" s="1" t="b">
        <f>IF([first '# in desc]&lt;[pos kw in desc],MID([desc],[pos kw in desc]-7,7))</f>
        <v>0</v>
      </c>
      <c r="O37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5" s="1" t="str">
        <f>TRIM(IF([first '# in desc]&lt;[pos kw in desc],MID([desc],[pos kw in desc]-6,6),FALSE))</f>
        <v>FALSCH</v>
      </c>
      <c r="Q3765" s="1" t="b">
        <f>IF(LEN([manuell])=0,IFERROR([kw fine in title]*1,IFERROR(SUMPRODUCT(COUNTIF(IsDigits,MID([kw in desc],ROW($A$1:$A$150),1)))=LEN([kw in desc]),#N/A)),[manuell])</f>
        <v>0</v>
      </c>
      <c r="R3765" s="1" t="str">
        <f>IF([pos kw in title]&gt;0,MID(J3765,#REF!,4),IF([first '# in title]&gt;0,MID([title],[first '# in title],3),IF([first '# in title]&gt;0,MID([desc],#REF!,3),VLOOKUP([productid],$G$2:$R$1386,8))))</f>
        <v>146</v>
      </c>
      <c r="S3765" s="1" t="e">
        <f>IF([kw in desc]=[kw rough in title],[kw in desc]*1,IFERROR(LEFT([kw_dirty],3)*1,IFERROR(LEFT([kw_dirty],2)*1,"n.a.")))</f>
        <v>#N/A</v>
      </c>
      <c r="T3765" s="1"/>
      <c r="U3765" s="1" t="e">
        <f>VLOOKUP(Tabelle1[[#This Row],[productid]],Tabelle2[#All],2,FALSE)</f>
        <v>#N/A</v>
      </c>
    </row>
    <row r="3766" spans="1:21">
      <c r="A3766" t="s">
        <v>3585</v>
      </c>
      <c r="B3766">
        <v>2672</v>
      </c>
      <c r="C3766">
        <v>289859</v>
      </c>
      <c r="D3766" t="s">
        <v>6230</v>
      </c>
      <c r="E3766" t="s">
        <v>6231</v>
      </c>
      <c r="F3766">
        <v>18406</v>
      </c>
      <c r="G3766">
        <v>2286143</v>
      </c>
      <c r="H3766">
        <f t="shared" si="58"/>
        <v>0</v>
      </c>
      <c r="I3766">
        <f t="array" ref="I3766">MIN(IFERROR(FIND(IstNumbers,A3766),""))</f>
        <v>20</v>
      </c>
      <c r="J3766" s="1" t="e">
        <f>IF([first '# in title]&lt;[pos kw in title],MID([title],[pos kw in title]-6,6),#N/A)</f>
        <v>#N/A</v>
      </c>
      <c r="K3766" s="1" t="e">
        <f>IFERROR(MID(SUBSTITUTE([kw rough in title],",","."),FIND("(",[kw rough in title])+1,20),SUBSTITUTE(IFERROR(MID([kw rough in title],FIND(" ",[kw rough in title])+1,20),[kw rough in title]),",","."))</f>
        <v>#N/A</v>
      </c>
      <c r="L3766" s="1">
        <f>IFERROR(FIND("kW",[desc]),0)</f>
        <v>0</v>
      </c>
      <c r="M3766">
        <f t="array" ref="M3766">MIN(IFERROR(FIND(IstNumbers,E3766),""))</f>
        <v>33</v>
      </c>
      <c r="N3766" s="1" t="b">
        <f>IF([first '# in desc]&lt;[pos kw in desc],MID([desc],[pos kw in desc]-7,7))</f>
        <v>0</v>
      </c>
      <c r="O37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6" s="1" t="str">
        <f>TRIM(IF([first '# in desc]&lt;[pos kw in desc],MID([desc],[pos kw in desc]-6,6),FALSE))</f>
        <v>FALSCH</v>
      </c>
      <c r="Q3766" s="1" t="b">
        <f>IF(LEN([manuell])=0,IFERROR([kw fine in title]*1,IFERROR(SUMPRODUCT(COUNTIF(IsDigits,MID([kw in desc],ROW($A$1:$A$150),1)))=LEN([kw in desc]),#N/A)),[manuell])</f>
        <v>0</v>
      </c>
      <c r="R3766" s="1" t="str">
        <f>IF([pos kw in title]&gt;0,MID(J3766,#REF!,4),IF([first '# in title]&gt;0,MID([title],[first '# in title],3),IF([first '# in title]&gt;0,MID([desc],#REF!,3),VLOOKUP([productid],$G$2:$R$1386,8))))</f>
        <v>146</v>
      </c>
      <c r="S3766" s="1" t="e">
        <f>IF([kw in desc]=[kw rough in title],[kw in desc]*1,IFERROR(LEFT([kw_dirty],3)*1,IFERROR(LEFT([kw_dirty],2)*1,"n.a.")))</f>
        <v>#N/A</v>
      </c>
      <c r="T3766" s="1"/>
      <c r="U3766" s="1" t="e">
        <f>VLOOKUP(Tabelle1[[#This Row],[productid]],Tabelle2[#All],2,FALSE)</f>
        <v>#N/A</v>
      </c>
    </row>
    <row r="3767" spans="1:21">
      <c r="A3767" t="s">
        <v>3585</v>
      </c>
      <c r="B3767">
        <v>2673</v>
      </c>
      <c r="C3767">
        <v>289859</v>
      </c>
      <c r="D3767" t="s">
        <v>6232</v>
      </c>
      <c r="E3767" t="s">
        <v>6233</v>
      </c>
      <c r="F3767">
        <v>18406</v>
      </c>
      <c r="G3767">
        <v>2286143</v>
      </c>
      <c r="H3767">
        <f t="shared" si="58"/>
        <v>0</v>
      </c>
      <c r="I3767">
        <f t="array" ref="I3767">MIN(IFERROR(FIND(IstNumbers,A3767),""))</f>
        <v>20</v>
      </c>
      <c r="J3767" s="1" t="e">
        <f>IF([first '# in title]&lt;[pos kw in title],MID([title],[pos kw in title]-6,6),#N/A)</f>
        <v>#N/A</v>
      </c>
      <c r="K3767" s="1" t="e">
        <f>IFERROR(MID(SUBSTITUTE([kw rough in title],",","."),FIND("(",[kw rough in title])+1,20),SUBSTITUTE(IFERROR(MID([kw rough in title],FIND(" ",[kw rough in title])+1,20),[kw rough in title]),",","."))</f>
        <v>#N/A</v>
      </c>
      <c r="L3767" s="1">
        <f>IFERROR(FIND("kW",[desc]),0)</f>
        <v>0</v>
      </c>
      <c r="M3767">
        <f t="array" ref="M3767">MIN(IFERROR(FIND(IstNumbers,E3767),""))</f>
        <v>33</v>
      </c>
      <c r="N3767" s="1" t="b">
        <f>IF([first '# in desc]&lt;[pos kw in desc],MID([desc],[pos kw in desc]-7,7))</f>
        <v>0</v>
      </c>
      <c r="O37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7" s="1" t="str">
        <f>TRIM(IF([first '# in desc]&lt;[pos kw in desc],MID([desc],[pos kw in desc]-6,6),FALSE))</f>
        <v>FALSCH</v>
      </c>
      <c r="Q3767" s="1" t="b">
        <f>IF(LEN([manuell])=0,IFERROR([kw fine in title]*1,IFERROR(SUMPRODUCT(COUNTIF(IsDigits,MID([kw in desc],ROW($A$1:$A$150),1)))=LEN([kw in desc]),#N/A)),[manuell])</f>
        <v>0</v>
      </c>
      <c r="R3767" s="1" t="str">
        <f>IF([pos kw in title]&gt;0,MID(J3767,#REF!,4),IF([first '# in title]&gt;0,MID([title],[first '# in title],3),IF([first '# in title]&gt;0,MID([desc],#REF!,3),VLOOKUP([productid],$G$2:$R$1386,8))))</f>
        <v>146</v>
      </c>
      <c r="S3767" s="1" t="e">
        <f>IF([kw in desc]=[kw rough in title],[kw in desc]*1,IFERROR(LEFT([kw_dirty],3)*1,IFERROR(LEFT([kw_dirty],2)*1,"n.a.")))</f>
        <v>#N/A</v>
      </c>
      <c r="T3767" s="1"/>
      <c r="U3767" s="1" t="e">
        <f>VLOOKUP(Tabelle1[[#This Row],[productid]],Tabelle2[#All],2,FALSE)</f>
        <v>#N/A</v>
      </c>
    </row>
    <row r="3768" spans="1:21">
      <c r="A3768" t="s">
        <v>3585</v>
      </c>
      <c r="B3768">
        <v>2674</v>
      </c>
      <c r="C3768">
        <v>289859</v>
      </c>
      <c r="D3768" t="s">
        <v>6234</v>
      </c>
      <c r="E3768" t="s">
        <v>6235</v>
      </c>
      <c r="F3768">
        <v>18406</v>
      </c>
      <c r="G3768">
        <v>2286143</v>
      </c>
      <c r="H3768">
        <f t="shared" si="58"/>
        <v>0</v>
      </c>
      <c r="I3768">
        <f t="array" ref="I3768">MIN(IFERROR(FIND(IstNumbers,A3768),""))</f>
        <v>20</v>
      </c>
      <c r="J3768" s="1" t="e">
        <f>IF([first '# in title]&lt;[pos kw in title],MID([title],[pos kw in title]-6,6),#N/A)</f>
        <v>#N/A</v>
      </c>
      <c r="K3768" s="1" t="e">
        <f>IFERROR(MID(SUBSTITUTE([kw rough in title],",","."),FIND("(",[kw rough in title])+1,20),SUBSTITUTE(IFERROR(MID([kw rough in title],FIND(" ",[kw rough in title])+1,20),[kw rough in title]),",","."))</f>
        <v>#N/A</v>
      </c>
      <c r="L3768" s="1">
        <f>IFERROR(FIND("kW",[desc]),0)</f>
        <v>0</v>
      </c>
      <c r="M3768">
        <f t="array" ref="M3768">MIN(IFERROR(FIND(IstNumbers,E3768),""))</f>
        <v>33</v>
      </c>
      <c r="N3768" s="1" t="b">
        <f>IF([first '# in desc]&lt;[pos kw in desc],MID([desc],[pos kw in desc]-7,7))</f>
        <v>0</v>
      </c>
      <c r="O37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68" s="1" t="str">
        <f>TRIM(IF([first '# in desc]&lt;[pos kw in desc],MID([desc],[pos kw in desc]-6,6),FALSE))</f>
        <v>FALSCH</v>
      </c>
      <c r="Q3768" s="1" t="b">
        <f>IF(LEN([manuell])=0,IFERROR([kw fine in title]*1,IFERROR(SUMPRODUCT(COUNTIF(IsDigits,MID([kw in desc],ROW($A$1:$A$150),1)))=LEN([kw in desc]),#N/A)),[manuell])</f>
        <v>0</v>
      </c>
      <c r="R3768" s="1" t="str">
        <f>IF([pos kw in title]&gt;0,MID(J3768,#REF!,4),IF([first '# in title]&gt;0,MID([title],[first '# in title],3),IF([first '# in title]&gt;0,MID([desc],#REF!,3),VLOOKUP([productid],$G$2:$R$1386,8))))</f>
        <v>146</v>
      </c>
      <c r="S3768" s="1" t="e">
        <f>IF([kw in desc]=[kw rough in title],[kw in desc]*1,IFERROR(LEFT([kw_dirty],3)*1,IFERROR(LEFT([kw_dirty],2)*1,"n.a.")))</f>
        <v>#N/A</v>
      </c>
      <c r="T3768" s="1"/>
      <c r="U3768" s="1" t="e">
        <f>VLOOKUP(Tabelle1[[#This Row],[productid]],Tabelle2[#All],2,FALSE)</f>
        <v>#N/A</v>
      </c>
    </row>
    <row r="3769" spans="1:21" hidden="1">
      <c r="A3769" t="s">
        <v>3566</v>
      </c>
      <c r="B3769">
        <v>3550</v>
      </c>
      <c r="C3769">
        <v>289859</v>
      </c>
      <c r="D3769" t="s">
        <v>6236</v>
      </c>
      <c r="E3769" t="s">
        <v>5716</v>
      </c>
      <c r="F3769">
        <v>18406</v>
      </c>
      <c r="G3769">
        <v>1750863</v>
      </c>
      <c r="H3769">
        <f t="shared" si="58"/>
        <v>0</v>
      </c>
      <c r="I3769">
        <f t="array" ref="I3769">MIN(IFERROR(FIND(IstNumbers,A3769),""))</f>
        <v>13</v>
      </c>
      <c r="J3769" s="1" t="e">
        <f>IF([first '# in title]&lt;[pos kw in title],MID([title],[pos kw in title]-6,6),#N/A)</f>
        <v>#N/A</v>
      </c>
      <c r="K3769" s="1" t="e">
        <f>IFERROR(MID(SUBSTITUTE([kw rough in title],",","."),FIND("(",[kw rough in title])+1,20),SUBSTITUTE(IFERROR(MID([kw rough in title],FIND(" ",[kw rough in title])+1,20),[kw rough in title]),",","."))</f>
        <v>#N/A</v>
      </c>
      <c r="L3769" s="1">
        <f>IFERROR(FIND("kW",[desc]),0)</f>
        <v>70</v>
      </c>
      <c r="M3769">
        <f t="array" ref="M3769">MIN(IFERROR(FIND(IstNumbers,E3769),""))</f>
        <v>34</v>
      </c>
      <c r="N3769" s="1" t="str">
        <f>IF([first '# in desc]&lt;[pos kw in desc],MID([desc],[pos kw in desc]-7,7))</f>
        <v xml:space="preserve">­me 42 </v>
      </c>
      <c r="O37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69" s="1" t="str">
        <f>TRIM(IF([first '# in desc]&lt;[pos kw in desc],MID([desc],[pos kw in desc]-6,6),FALSE))</f>
        <v>me 42</v>
      </c>
      <c r="Q3769" s="1" t="b">
        <f>IF(LEN([manuell])=0,IFERROR([kw fine in title]*1,IFERROR(SUMPRODUCT(COUNTIF(IsDigits,MID([kw in desc],ROW($A$1:$A$150),1)))=LEN([kw in desc]),#N/A)),[manuell])</f>
        <v>0</v>
      </c>
      <c r="R3769" s="1" t="str">
        <f>IF([pos kw in title]&gt;0,MID(J3769,#REF!,4),IF([first '# in title]&gt;0,MID([title],[first '# in title],3),IF([first '# in title]&gt;0,MID([desc],#REF!,3),VLOOKUP([productid],$G$2:$R$1386,8))))</f>
        <v xml:space="preserve">42 </v>
      </c>
      <c r="S3769" s="1" t="e">
        <f>IF([kw in desc]=[kw rough in title],[kw in desc]*1,IFERROR(LEFT([kw_dirty],3)*1,IFERROR(LEFT([kw_dirty],2)*1,"n.a.")))</f>
        <v>#N/A</v>
      </c>
      <c r="T3769" s="1"/>
      <c r="U3769" s="1">
        <f>VLOOKUP(Tabelle1[[#This Row],[productid]],Tabelle2[#All],2,FALSE)</f>
        <v>42</v>
      </c>
    </row>
    <row r="3770" spans="1:21" hidden="1">
      <c r="A3770" t="s">
        <v>3566</v>
      </c>
      <c r="B3770">
        <v>3550</v>
      </c>
      <c r="C3770">
        <v>289859</v>
      </c>
      <c r="D3770" t="s">
        <v>6237</v>
      </c>
      <c r="E3770" t="s">
        <v>5721</v>
      </c>
      <c r="F3770">
        <v>18406</v>
      </c>
      <c r="G3770">
        <v>1750863</v>
      </c>
      <c r="H3770">
        <f t="shared" si="58"/>
        <v>0</v>
      </c>
      <c r="I3770">
        <f t="array" ref="I3770">MIN(IFERROR(FIND(IstNumbers,A3770),""))</f>
        <v>13</v>
      </c>
      <c r="J3770" s="1" t="e">
        <f>IF([first '# in title]&lt;[pos kw in title],MID([title],[pos kw in title]-6,6),#N/A)</f>
        <v>#N/A</v>
      </c>
      <c r="K3770" s="1" t="e">
        <f>IFERROR(MID(SUBSTITUTE([kw rough in title],",","."),FIND("(",[kw rough in title])+1,20),SUBSTITUTE(IFERROR(MID([kw rough in title],FIND(" ",[kw rough in title])+1,20),[kw rough in title]),",","."))</f>
        <v>#N/A</v>
      </c>
      <c r="L3770" s="1">
        <f>IFERROR(FIND("kW",[desc]),0)</f>
        <v>70</v>
      </c>
      <c r="M3770">
        <f t="array" ref="M3770">MIN(IFERROR(FIND(IstNumbers,E3770),""))</f>
        <v>34</v>
      </c>
      <c r="N3770" s="1" t="str">
        <f>IF([first '# in desc]&lt;[pos kw in desc],MID([desc],[pos kw in desc]-7,7))</f>
        <v xml:space="preserve">­me 42 </v>
      </c>
      <c r="O37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0" s="1" t="str">
        <f>TRIM(IF([first '# in desc]&lt;[pos kw in desc],MID([desc],[pos kw in desc]-6,6),FALSE))</f>
        <v>me 42</v>
      </c>
      <c r="Q3770" s="1" t="b">
        <f>IF(LEN([manuell])=0,IFERROR([kw fine in title]*1,IFERROR(SUMPRODUCT(COUNTIF(IsDigits,MID([kw in desc],ROW($A$1:$A$150),1)))=LEN([kw in desc]),#N/A)),[manuell])</f>
        <v>0</v>
      </c>
      <c r="R3770" s="1" t="str">
        <f>IF([pos kw in title]&gt;0,MID(J3770,#REF!,4),IF([first '# in title]&gt;0,MID([title],[first '# in title],3),IF([first '# in title]&gt;0,MID([desc],#REF!,3),VLOOKUP([productid],$G$2:$R$1386,8))))</f>
        <v xml:space="preserve">42 </v>
      </c>
      <c r="S3770" s="1" t="e">
        <f>IF([kw in desc]=[kw rough in title],[kw in desc]*1,IFERROR(LEFT([kw_dirty],3)*1,IFERROR(LEFT([kw_dirty],2)*1,"n.a.")))</f>
        <v>#N/A</v>
      </c>
      <c r="T3770" s="1"/>
      <c r="U3770" s="1">
        <f>VLOOKUP(Tabelle1[[#This Row],[productid]],Tabelle2[#All],2,FALSE)</f>
        <v>42</v>
      </c>
    </row>
    <row r="3771" spans="1:21" hidden="1">
      <c r="A3771" t="s">
        <v>3181</v>
      </c>
      <c r="B3771">
        <v>3605</v>
      </c>
      <c r="C3771">
        <v>289859</v>
      </c>
      <c r="D3771" t="s">
        <v>6238</v>
      </c>
      <c r="E3771" t="s">
        <v>6239</v>
      </c>
      <c r="F3771">
        <v>18406</v>
      </c>
      <c r="G3771">
        <v>3497887</v>
      </c>
      <c r="H3771">
        <f t="shared" si="58"/>
        <v>0</v>
      </c>
      <c r="I3771">
        <f t="array" ref="I3771">MIN(IFERROR(FIND(IstNumbers,A3771),""))</f>
        <v>13</v>
      </c>
      <c r="J3771" s="1" t="e">
        <f>IF([first '# in title]&lt;[pos kw in title],MID([title],[pos kw in title]-6,6),#N/A)</f>
        <v>#N/A</v>
      </c>
      <c r="K3771" s="1" t="e">
        <f>IFERROR(MID(SUBSTITUTE([kw rough in title],",","."),FIND("(",[kw rough in title])+1,20),SUBSTITUTE(IFERROR(MID([kw rough in title],FIND(" ",[kw rough in title])+1,20),[kw rough in title]),",","."))</f>
        <v>#N/A</v>
      </c>
      <c r="L3771" s="1">
        <f>IFERROR(FIND("kW",[desc]),0)</f>
        <v>70</v>
      </c>
      <c r="M3771">
        <f t="array" ref="M3771">MIN(IFERROR(FIND(IstNumbers,E3771),""))</f>
        <v>34</v>
      </c>
      <c r="N3771" s="1" t="str">
        <f>IF([first '# in desc]&lt;[pos kw in desc],MID([desc],[pos kw in desc]-7,7))</f>
        <v xml:space="preserve">­me 42 </v>
      </c>
      <c r="O37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1" s="1" t="str">
        <f>TRIM(IF([first '# in desc]&lt;[pos kw in desc],MID([desc],[pos kw in desc]-6,6),FALSE))</f>
        <v>me 42</v>
      </c>
      <c r="Q3771" s="1" t="b">
        <f>IF(LEN([manuell])=0,IFERROR([kw fine in title]*1,IFERROR(SUMPRODUCT(COUNTIF(IsDigits,MID([kw in desc],ROW($A$1:$A$150),1)))=LEN([kw in desc]),#N/A)),[manuell])</f>
        <v>0</v>
      </c>
      <c r="R3771" s="1" t="str">
        <f>IF([pos kw in title]&gt;0,MID(J3771,#REF!,4),IF([first '# in title]&gt;0,MID([title],[first '# in title],3),IF([first '# in title]&gt;0,MID([desc],#REF!,3),VLOOKUP([productid],$G$2:$R$1386,8))))</f>
        <v xml:space="preserve">42 </v>
      </c>
      <c r="S3771" s="1" t="e">
        <f>IF([kw in desc]=[kw rough in title],[kw in desc]*1,IFERROR(LEFT([kw_dirty],3)*1,IFERROR(LEFT([kw_dirty],2)*1,"n.a.")))</f>
        <v>#N/A</v>
      </c>
      <c r="T3771" s="1"/>
      <c r="U3771" s="1">
        <f>VLOOKUP(Tabelle1[[#This Row],[productid]],Tabelle2[#All],2,FALSE)</f>
        <v>42</v>
      </c>
    </row>
    <row r="3772" spans="1:21" hidden="1">
      <c r="A3772" t="s">
        <v>3566</v>
      </c>
      <c r="B3772">
        <v>3550</v>
      </c>
      <c r="C3772">
        <v>289859</v>
      </c>
      <c r="D3772" t="s">
        <v>6240</v>
      </c>
      <c r="E3772" t="s">
        <v>5727</v>
      </c>
      <c r="F3772">
        <v>18406</v>
      </c>
      <c r="G3772">
        <v>1750863</v>
      </c>
      <c r="H3772">
        <f t="shared" si="58"/>
        <v>0</v>
      </c>
      <c r="I3772">
        <f t="array" ref="I3772">MIN(IFERROR(FIND(IstNumbers,A3772),""))</f>
        <v>13</v>
      </c>
      <c r="J3772" s="1" t="e">
        <f>IF([first '# in title]&lt;[pos kw in title],MID([title],[pos kw in title]-6,6),#N/A)</f>
        <v>#N/A</v>
      </c>
      <c r="K3772" s="1" t="e">
        <f>IFERROR(MID(SUBSTITUTE([kw rough in title],",","."),FIND("(",[kw rough in title])+1,20),SUBSTITUTE(IFERROR(MID([kw rough in title],FIND(" ",[kw rough in title])+1,20),[kw rough in title]),",","."))</f>
        <v>#N/A</v>
      </c>
      <c r="L3772" s="1">
        <f>IFERROR(FIND("kW",[desc]),0)</f>
        <v>70</v>
      </c>
      <c r="M3772">
        <f t="array" ref="M3772">MIN(IFERROR(FIND(IstNumbers,E3772),""))</f>
        <v>34</v>
      </c>
      <c r="N3772" s="1" t="str">
        <f>IF([first '# in desc]&lt;[pos kw in desc],MID([desc],[pos kw in desc]-7,7))</f>
        <v xml:space="preserve">­me 42 </v>
      </c>
      <c r="O37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2" s="1" t="str">
        <f>TRIM(IF([first '# in desc]&lt;[pos kw in desc],MID([desc],[pos kw in desc]-6,6),FALSE))</f>
        <v>me 42</v>
      </c>
      <c r="Q3772" s="1" t="b">
        <f>IF(LEN([manuell])=0,IFERROR([kw fine in title]*1,IFERROR(SUMPRODUCT(COUNTIF(IsDigits,MID([kw in desc],ROW($A$1:$A$150),1)))=LEN([kw in desc]),#N/A)),[manuell])</f>
        <v>0</v>
      </c>
      <c r="R3772" s="1" t="str">
        <f>IF([pos kw in title]&gt;0,MID(J3772,#REF!,4),IF([first '# in title]&gt;0,MID([title],[first '# in title],3),IF([first '# in title]&gt;0,MID([desc],#REF!,3),VLOOKUP([productid],$G$2:$R$1386,8))))</f>
        <v xml:space="preserve">42 </v>
      </c>
      <c r="S3772" s="1" t="e">
        <f>IF([kw in desc]=[kw rough in title],[kw in desc]*1,IFERROR(LEFT([kw_dirty],3)*1,IFERROR(LEFT([kw_dirty],2)*1,"n.a.")))</f>
        <v>#N/A</v>
      </c>
      <c r="T3772" s="1"/>
      <c r="U3772" s="1">
        <f>VLOOKUP(Tabelle1[[#This Row],[productid]],Tabelle2[#All],2,FALSE)</f>
        <v>42</v>
      </c>
    </row>
    <row r="3773" spans="1:21" hidden="1">
      <c r="A3773" t="s">
        <v>3181</v>
      </c>
      <c r="B3773">
        <v>3605</v>
      </c>
      <c r="C3773">
        <v>289859</v>
      </c>
      <c r="D3773" t="s">
        <v>6241</v>
      </c>
      <c r="E3773" t="s">
        <v>6242</v>
      </c>
      <c r="F3773">
        <v>18406</v>
      </c>
      <c r="G3773">
        <v>3497887</v>
      </c>
      <c r="H3773">
        <f t="shared" si="58"/>
        <v>0</v>
      </c>
      <c r="I3773">
        <f t="array" ref="I3773">MIN(IFERROR(FIND(IstNumbers,A3773),""))</f>
        <v>13</v>
      </c>
      <c r="J3773" s="1" t="e">
        <f>IF([first '# in title]&lt;[pos kw in title],MID([title],[pos kw in title]-6,6),#N/A)</f>
        <v>#N/A</v>
      </c>
      <c r="K3773" s="1" t="e">
        <f>IFERROR(MID(SUBSTITUTE([kw rough in title],",","."),FIND("(",[kw rough in title])+1,20),SUBSTITUTE(IFERROR(MID([kw rough in title],FIND(" ",[kw rough in title])+1,20),[kw rough in title]),",","."))</f>
        <v>#N/A</v>
      </c>
      <c r="L3773" s="1">
        <f>IFERROR(FIND("kW",[desc]),0)</f>
        <v>70</v>
      </c>
      <c r="M3773">
        <f t="array" ref="M3773">MIN(IFERROR(FIND(IstNumbers,E3773),""))</f>
        <v>34</v>
      </c>
      <c r="N3773" s="1" t="str">
        <f>IF([first '# in desc]&lt;[pos kw in desc],MID([desc],[pos kw in desc]-7,7))</f>
        <v xml:space="preserve">­me 42 </v>
      </c>
      <c r="O37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3" s="1" t="str">
        <f>TRIM(IF([first '# in desc]&lt;[pos kw in desc],MID([desc],[pos kw in desc]-6,6),FALSE))</f>
        <v>me 42</v>
      </c>
      <c r="Q3773" s="1" t="b">
        <f>IF(LEN([manuell])=0,IFERROR([kw fine in title]*1,IFERROR(SUMPRODUCT(COUNTIF(IsDigits,MID([kw in desc],ROW($A$1:$A$150),1)))=LEN([kw in desc]),#N/A)),[manuell])</f>
        <v>0</v>
      </c>
      <c r="R3773" s="1" t="str">
        <f>IF([pos kw in title]&gt;0,MID(J3773,#REF!,4),IF([first '# in title]&gt;0,MID([title],[first '# in title],3),IF([first '# in title]&gt;0,MID([desc],#REF!,3),VLOOKUP([productid],$G$2:$R$1386,8))))</f>
        <v xml:space="preserve">42 </v>
      </c>
      <c r="S3773" s="1" t="e">
        <f>IF([kw in desc]=[kw rough in title],[kw in desc]*1,IFERROR(LEFT([kw_dirty],3)*1,IFERROR(LEFT([kw_dirty],2)*1,"n.a.")))</f>
        <v>#N/A</v>
      </c>
      <c r="T3773" s="1"/>
      <c r="U3773" s="1">
        <f>VLOOKUP(Tabelle1[[#This Row],[productid]],Tabelle2[#All],2,FALSE)</f>
        <v>42</v>
      </c>
    </row>
    <row r="3774" spans="1:21" hidden="1">
      <c r="A3774" t="s">
        <v>3566</v>
      </c>
      <c r="B3774">
        <v>3550</v>
      </c>
      <c r="C3774">
        <v>289859</v>
      </c>
      <c r="D3774" t="s">
        <v>6243</v>
      </c>
      <c r="E3774" t="s">
        <v>5737</v>
      </c>
      <c r="F3774">
        <v>18406</v>
      </c>
      <c r="G3774">
        <v>1750863</v>
      </c>
      <c r="H3774">
        <f t="shared" si="58"/>
        <v>0</v>
      </c>
      <c r="I3774">
        <f t="array" ref="I3774">MIN(IFERROR(FIND(IstNumbers,A3774),""))</f>
        <v>13</v>
      </c>
      <c r="J3774" s="1" t="e">
        <f>IF([first '# in title]&lt;[pos kw in title],MID([title],[pos kw in title]-6,6),#N/A)</f>
        <v>#N/A</v>
      </c>
      <c r="K3774" s="1" t="e">
        <f>IFERROR(MID(SUBSTITUTE([kw rough in title],",","."),FIND("(",[kw rough in title])+1,20),SUBSTITUTE(IFERROR(MID([kw rough in title],FIND(" ",[kw rough in title])+1,20),[kw rough in title]),",","."))</f>
        <v>#N/A</v>
      </c>
      <c r="L3774" s="1">
        <f>IFERROR(FIND("kW",[desc]),0)</f>
        <v>70</v>
      </c>
      <c r="M3774">
        <f t="array" ref="M3774">MIN(IFERROR(FIND(IstNumbers,E3774),""))</f>
        <v>34</v>
      </c>
      <c r="N3774" s="1" t="str">
        <f>IF([first '# in desc]&lt;[pos kw in desc],MID([desc],[pos kw in desc]-7,7))</f>
        <v xml:space="preserve">­me 42 </v>
      </c>
      <c r="O37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4" s="1" t="str">
        <f>TRIM(IF([first '# in desc]&lt;[pos kw in desc],MID([desc],[pos kw in desc]-6,6),FALSE))</f>
        <v>me 42</v>
      </c>
      <c r="Q3774" s="1" t="b">
        <f>IF(LEN([manuell])=0,IFERROR([kw fine in title]*1,IFERROR(SUMPRODUCT(COUNTIF(IsDigits,MID([kw in desc],ROW($A$1:$A$150),1)))=LEN([kw in desc]),#N/A)),[manuell])</f>
        <v>0</v>
      </c>
      <c r="R3774" s="1" t="str">
        <f>IF([pos kw in title]&gt;0,MID(J3774,#REF!,4),IF([first '# in title]&gt;0,MID([title],[first '# in title],3),IF([first '# in title]&gt;0,MID([desc],#REF!,3),VLOOKUP([productid],$G$2:$R$1386,8))))</f>
        <v xml:space="preserve">42 </v>
      </c>
      <c r="S3774" s="1" t="e">
        <f>IF([kw in desc]=[kw rough in title],[kw in desc]*1,IFERROR(LEFT([kw_dirty],3)*1,IFERROR(LEFT([kw_dirty],2)*1,"n.a.")))</f>
        <v>#N/A</v>
      </c>
      <c r="T3774" s="1"/>
      <c r="U3774" s="1">
        <f>VLOOKUP(Tabelle1[[#This Row],[productid]],Tabelle2[#All],2,FALSE)</f>
        <v>42</v>
      </c>
    </row>
    <row r="3775" spans="1:21" hidden="1">
      <c r="A3775" t="s">
        <v>3181</v>
      </c>
      <c r="B3775">
        <v>3610</v>
      </c>
      <c r="C3775">
        <v>289859</v>
      </c>
      <c r="D3775" t="s">
        <v>6244</v>
      </c>
      <c r="E3775" t="s">
        <v>6245</v>
      </c>
      <c r="F3775">
        <v>18406</v>
      </c>
      <c r="G3775">
        <v>3497887</v>
      </c>
      <c r="H3775">
        <f t="shared" si="58"/>
        <v>0</v>
      </c>
      <c r="I3775">
        <f t="array" ref="I3775">MIN(IFERROR(FIND(IstNumbers,A3775),""))</f>
        <v>13</v>
      </c>
      <c r="J3775" s="1" t="e">
        <f>IF([first '# in title]&lt;[pos kw in title],MID([title],[pos kw in title]-6,6),#N/A)</f>
        <v>#N/A</v>
      </c>
      <c r="K3775" s="1" t="e">
        <f>IFERROR(MID(SUBSTITUTE([kw rough in title],",","."),FIND("(",[kw rough in title])+1,20),SUBSTITUTE(IFERROR(MID([kw rough in title],FIND(" ",[kw rough in title])+1,20),[kw rough in title]),",","."))</f>
        <v>#N/A</v>
      </c>
      <c r="L3775" s="1">
        <f>IFERROR(FIND("kW",[desc]),0)</f>
        <v>70</v>
      </c>
      <c r="M3775">
        <f t="array" ref="M3775">MIN(IFERROR(FIND(IstNumbers,E3775),""))</f>
        <v>34</v>
      </c>
      <c r="N3775" s="1" t="str">
        <f>IF([first '# in desc]&lt;[pos kw in desc],MID([desc],[pos kw in desc]-7,7))</f>
        <v xml:space="preserve">­me 42 </v>
      </c>
      <c r="O37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5" s="1" t="str">
        <f>TRIM(IF([first '# in desc]&lt;[pos kw in desc],MID([desc],[pos kw in desc]-6,6),FALSE))</f>
        <v>me 42</v>
      </c>
      <c r="Q3775" s="1" t="b">
        <f>IF(LEN([manuell])=0,IFERROR([kw fine in title]*1,IFERROR(SUMPRODUCT(COUNTIF(IsDigits,MID([kw in desc],ROW($A$1:$A$150),1)))=LEN([kw in desc]),#N/A)),[manuell])</f>
        <v>0</v>
      </c>
      <c r="R3775" s="1" t="str">
        <f>IF([pos kw in title]&gt;0,MID(J3775,#REF!,4),IF([first '# in title]&gt;0,MID([title],[first '# in title],3),IF([first '# in title]&gt;0,MID([desc],#REF!,3),VLOOKUP([productid],$G$2:$R$1386,8))))</f>
        <v xml:space="preserve">42 </v>
      </c>
      <c r="S3775" s="1" t="e">
        <f>IF([kw in desc]=[kw rough in title],[kw in desc]*1,IFERROR(LEFT([kw_dirty],3)*1,IFERROR(LEFT([kw_dirty],2)*1,"n.a.")))</f>
        <v>#N/A</v>
      </c>
      <c r="T3775" s="1"/>
      <c r="U3775" s="1">
        <f>VLOOKUP(Tabelle1[[#This Row],[productid]],Tabelle2[#All],2,FALSE)</f>
        <v>42</v>
      </c>
    </row>
    <row r="3776" spans="1:21" hidden="1">
      <c r="A3776" t="s">
        <v>3566</v>
      </c>
      <c r="B3776">
        <v>3550</v>
      </c>
      <c r="C3776">
        <v>289859</v>
      </c>
      <c r="D3776" t="s">
        <v>6246</v>
      </c>
      <c r="E3776" t="s">
        <v>5741</v>
      </c>
      <c r="F3776">
        <v>18406</v>
      </c>
      <c r="G3776">
        <v>1750863</v>
      </c>
      <c r="H3776">
        <f t="shared" si="58"/>
        <v>0</v>
      </c>
      <c r="I3776">
        <f t="array" ref="I3776">MIN(IFERROR(FIND(IstNumbers,A3776),""))</f>
        <v>13</v>
      </c>
      <c r="J3776" s="1" t="e">
        <f>IF([first '# in title]&lt;[pos kw in title],MID([title],[pos kw in title]-6,6),#N/A)</f>
        <v>#N/A</v>
      </c>
      <c r="K3776" s="1" t="e">
        <f>IFERROR(MID(SUBSTITUTE([kw rough in title],",","."),FIND("(",[kw rough in title])+1,20),SUBSTITUTE(IFERROR(MID([kw rough in title],FIND(" ",[kw rough in title])+1,20),[kw rough in title]),",","."))</f>
        <v>#N/A</v>
      </c>
      <c r="L3776" s="1">
        <f>IFERROR(FIND("kW",[desc]),0)</f>
        <v>70</v>
      </c>
      <c r="M3776">
        <f t="array" ref="M3776">MIN(IFERROR(FIND(IstNumbers,E3776),""))</f>
        <v>34</v>
      </c>
      <c r="N3776" s="1" t="str">
        <f>IF([first '# in desc]&lt;[pos kw in desc],MID([desc],[pos kw in desc]-7,7))</f>
        <v xml:space="preserve">­me 42 </v>
      </c>
      <c r="O37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6" s="1" t="str">
        <f>TRIM(IF([first '# in desc]&lt;[pos kw in desc],MID([desc],[pos kw in desc]-6,6),FALSE))</f>
        <v>me 42</v>
      </c>
      <c r="Q3776" s="1" t="b">
        <f>IF(LEN([manuell])=0,IFERROR([kw fine in title]*1,IFERROR(SUMPRODUCT(COUNTIF(IsDigits,MID([kw in desc],ROW($A$1:$A$150),1)))=LEN([kw in desc]),#N/A)),[manuell])</f>
        <v>0</v>
      </c>
      <c r="R3776" s="1" t="str">
        <f>IF([pos kw in title]&gt;0,MID(J3776,#REF!,4),IF([first '# in title]&gt;0,MID([title],[first '# in title],3),IF([first '# in title]&gt;0,MID([desc],#REF!,3),VLOOKUP([productid],$G$2:$R$1386,8))))</f>
        <v xml:space="preserve">42 </v>
      </c>
      <c r="S3776" s="1" t="e">
        <f>IF([kw in desc]=[kw rough in title],[kw in desc]*1,IFERROR(LEFT([kw_dirty],3)*1,IFERROR(LEFT([kw_dirty],2)*1,"n.a.")))</f>
        <v>#N/A</v>
      </c>
      <c r="T3776" s="1"/>
      <c r="U3776" s="1">
        <f>VLOOKUP(Tabelle1[[#This Row],[productid]],Tabelle2[#All],2,FALSE)</f>
        <v>42</v>
      </c>
    </row>
    <row r="3777" spans="1:21" hidden="1">
      <c r="A3777" t="s">
        <v>3181</v>
      </c>
      <c r="B3777">
        <v>3610</v>
      </c>
      <c r="C3777">
        <v>289859</v>
      </c>
      <c r="D3777" t="s">
        <v>6247</v>
      </c>
      <c r="E3777" t="s">
        <v>6248</v>
      </c>
      <c r="F3777">
        <v>18406</v>
      </c>
      <c r="G3777">
        <v>3497887</v>
      </c>
      <c r="H3777">
        <f t="shared" si="58"/>
        <v>0</v>
      </c>
      <c r="I3777">
        <f t="array" ref="I3777">MIN(IFERROR(FIND(IstNumbers,A3777),""))</f>
        <v>13</v>
      </c>
      <c r="J3777" s="1" t="e">
        <f>IF([first '# in title]&lt;[pos kw in title],MID([title],[pos kw in title]-6,6),#N/A)</f>
        <v>#N/A</v>
      </c>
      <c r="K3777" s="1" t="e">
        <f>IFERROR(MID(SUBSTITUTE([kw rough in title],",","."),FIND("(",[kw rough in title])+1,20),SUBSTITUTE(IFERROR(MID([kw rough in title],FIND(" ",[kw rough in title])+1,20),[kw rough in title]),",","."))</f>
        <v>#N/A</v>
      </c>
      <c r="L3777" s="1">
        <f>IFERROR(FIND("kW",[desc]),0)</f>
        <v>70</v>
      </c>
      <c r="M3777">
        <f t="array" ref="M3777">MIN(IFERROR(FIND(IstNumbers,E3777),""))</f>
        <v>34</v>
      </c>
      <c r="N3777" s="1" t="str">
        <f>IF([first '# in desc]&lt;[pos kw in desc],MID([desc],[pos kw in desc]-7,7))</f>
        <v xml:space="preserve">­me 42 </v>
      </c>
      <c r="O37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7" s="1" t="str">
        <f>TRIM(IF([first '# in desc]&lt;[pos kw in desc],MID([desc],[pos kw in desc]-6,6),FALSE))</f>
        <v>me 42</v>
      </c>
      <c r="Q3777" s="1" t="b">
        <f>IF(LEN([manuell])=0,IFERROR([kw fine in title]*1,IFERROR(SUMPRODUCT(COUNTIF(IsDigits,MID([kw in desc],ROW($A$1:$A$150),1)))=LEN([kw in desc]),#N/A)),[manuell])</f>
        <v>0</v>
      </c>
      <c r="R3777" s="1" t="str">
        <f>IF([pos kw in title]&gt;0,MID(J3777,#REF!,4),IF([first '# in title]&gt;0,MID([title],[first '# in title],3),IF([first '# in title]&gt;0,MID([desc],#REF!,3),VLOOKUP([productid],$G$2:$R$1386,8))))</f>
        <v xml:space="preserve">42 </v>
      </c>
      <c r="S3777" s="1" t="e">
        <f>IF([kw in desc]=[kw rough in title],[kw in desc]*1,IFERROR(LEFT([kw_dirty],3)*1,IFERROR(LEFT([kw_dirty],2)*1,"n.a.")))</f>
        <v>#N/A</v>
      </c>
      <c r="T3777" s="1"/>
      <c r="U3777" s="1">
        <f>VLOOKUP(Tabelle1[[#This Row],[productid]],Tabelle2[#All],2,FALSE)</f>
        <v>42</v>
      </c>
    </row>
    <row r="3778" spans="1:21">
      <c r="A3778" t="s">
        <v>3042</v>
      </c>
      <c r="B3778">
        <v>1870</v>
      </c>
      <c r="C3778">
        <v>223861</v>
      </c>
      <c r="D3778" t="s">
        <v>6249</v>
      </c>
      <c r="E3778" t="s">
        <v>4588</v>
      </c>
      <c r="F3778">
        <v>18406</v>
      </c>
      <c r="G3778">
        <v>3725833</v>
      </c>
      <c r="H3778">
        <f t="shared" si="58"/>
        <v>0</v>
      </c>
      <c r="I3778">
        <f t="array" ref="I3778">MIN(IFERROR(FIND(IstNumbers,A3778),""))</f>
        <v>15</v>
      </c>
      <c r="J3778" s="1" t="e">
        <f>IF([first '# in title]&lt;[pos kw in title],MID([title],[pos kw in title]-6,6),#N/A)</f>
        <v>#N/A</v>
      </c>
      <c r="K3778" s="1" t="e">
        <f>IFERROR(MID(SUBSTITUTE([kw rough in title],",","."),FIND("(",[kw rough in title])+1,20),SUBSTITUTE(IFERROR(MID([kw rough in title],FIND(" ",[kw rough in title])+1,20),[kw rough in title]),",","."))</f>
        <v>#N/A</v>
      </c>
      <c r="L3778" s="1">
        <f>IFERROR(FIND("kW",[desc]),0)</f>
        <v>0</v>
      </c>
      <c r="M3778">
        <f t="array" ref="M3778">MIN(IFERROR(FIND(IstNumbers,E3778),""))</f>
        <v>25</v>
      </c>
      <c r="N3778" s="1" t="b">
        <f>IF([first '# in desc]&lt;[pos kw in desc],MID([desc],[pos kw in desc]-7,7))</f>
        <v>0</v>
      </c>
      <c r="O37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78" s="1" t="str">
        <f>TRIM(IF([first '# in desc]&lt;[pos kw in desc],MID([desc],[pos kw in desc]-6,6),FALSE))</f>
        <v>FALSCH</v>
      </c>
      <c r="Q3778" s="1" t="b">
        <f>IF(LEN([manuell])=0,IFERROR([kw fine in title]*1,IFERROR(SUMPRODUCT(COUNTIF(IsDigits,MID([kw in desc],ROW($A$1:$A$150),1)))=LEN([kw in desc]),#N/A)),[manuell])</f>
        <v>0</v>
      </c>
      <c r="R3778" s="1" t="str">
        <f>IF([pos kw in title]&gt;0,MID(J3778,#REF!,4),IF([first '# in title]&gt;0,MID([title],[first '# in title],3),IF([first '# in title]&gt;0,MID([desc],#REF!,3),VLOOKUP([productid],$G$2:$R$1386,8))))</f>
        <v xml:space="preserve">24 </v>
      </c>
      <c r="S3778" s="1" t="e">
        <f>IF([kw in desc]=[kw rough in title],[kw in desc]*1,IFERROR(LEFT([kw_dirty],3)*1,IFERROR(LEFT([kw_dirty],2)*1,"n.a.")))</f>
        <v>#N/A</v>
      </c>
      <c r="T3778" s="1"/>
      <c r="U3778" s="1" t="e">
        <f>VLOOKUP(Tabelle1[[#This Row],[productid]],Tabelle2[#All],2,FALSE)</f>
        <v>#N/A</v>
      </c>
    </row>
    <row r="3779" spans="1:21" hidden="1">
      <c r="A3779" t="s">
        <v>3566</v>
      </c>
      <c r="B3779">
        <v>3550</v>
      </c>
      <c r="C3779">
        <v>289859</v>
      </c>
      <c r="D3779" t="s">
        <v>6250</v>
      </c>
      <c r="E3779" t="s">
        <v>5745</v>
      </c>
      <c r="F3779">
        <v>18406</v>
      </c>
      <c r="G3779">
        <v>1750863</v>
      </c>
      <c r="H3779">
        <f t="shared" si="58"/>
        <v>0</v>
      </c>
      <c r="I3779">
        <f t="array" ref="I3779">MIN(IFERROR(FIND(IstNumbers,A3779),""))</f>
        <v>13</v>
      </c>
      <c r="J3779" s="1" t="e">
        <f>IF([first '# in title]&lt;[pos kw in title],MID([title],[pos kw in title]-6,6),#N/A)</f>
        <v>#N/A</v>
      </c>
      <c r="K3779" s="1" t="e">
        <f>IFERROR(MID(SUBSTITUTE([kw rough in title],",","."),FIND("(",[kw rough in title])+1,20),SUBSTITUTE(IFERROR(MID([kw rough in title],FIND(" ",[kw rough in title])+1,20),[kw rough in title]),",","."))</f>
        <v>#N/A</v>
      </c>
      <c r="L3779" s="1">
        <f>IFERROR(FIND("kW",[desc]),0)</f>
        <v>70</v>
      </c>
      <c r="M3779">
        <f t="array" ref="M3779">MIN(IFERROR(FIND(IstNumbers,E3779),""))</f>
        <v>34</v>
      </c>
      <c r="N3779" s="1" t="str">
        <f>IF([first '# in desc]&lt;[pos kw in desc],MID([desc],[pos kw in desc]-7,7))</f>
        <v xml:space="preserve">­me 42 </v>
      </c>
      <c r="O37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79" s="1" t="str">
        <f>TRIM(IF([first '# in desc]&lt;[pos kw in desc],MID([desc],[pos kw in desc]-6,6),FALSE))</f>
        <v>me 42</v>
      </c>
      <c r="Q3779" s="1" t="b">
        <f>IF(LEN([manuell])=0,IFERROR([kw fine in title]*1,IFERROR(SUMPRODUCT(COUNTIF(IsDigits,MID([kw in desc],ROW($A$1:$A$150),1)))=LEN([kw in desc]),#N/A)),[manuell])</f>
        <v>0</v>
      </c>
      <c r="R3779" s="1" t="str">
        <f>IF([pos kw in title]&gt;0,MID(J3779,#REF!,4),IF([first '# in title]&gt;0,MID([title],[first '# in title],3),IF([first '# in title]&gt;0,MID([desc],#REF!,3),VLOOKUP([productid],$G$2:$R$1386,8))))</f>
        <v xml:space="preserve">42 </v>
      </c>
      <c r="S3779" s="1" t="e">
        <f>IF([kw in desc]=[kw rough in title],[kw in desc]*1,IFERROR(LEFT([kw_dirty],3)*1,IFERROR(LEFT([kw_dirty],2)*1,"n.a.")))</f>
        <v>#N/A</v>
      </c>
      <c r="T3779" s="1"/>
      <c r="U3779" s="1">
        <f>VLOOKUP(Tabelle1[[#This Row],[productid]],Tabelle2[#All],2,FALSE)</f>
        <v>42</v>
      </c>
    </row>
    <row r="3780" spans="1:21" hidden="1">
      <c r="A3780" t="s">
        <v>3181</v>
      </c>
      <c r="B3780">
        <v>3610</v>
      </c>
      <c r="C3780">
        <v>289859</v>
      </c>
      <c r="D3780" t="s">
        <v>6251</v>
      </c>
      <c r="E3780" t="s">
        <v>6252</v>
      </c>
      <c r="F3780">
        <v>18406</v>
      </c>
      <c r="G3780">
        <v>3497887</v>
      </c>
      <c r="H3780">
        <f t="shared" ref="H3780:H3843" si="59">IFERROR(FIND("kW",A3780),0)</f>
        <v>0</v>
      </c>
      <c r="I3780">
        <f t="array" ref="I3780">MIN(IFERROR(FIND(IstNumbers,A3780),""))</f>
        <v>13</v>
      </c>
      <c r="J3780" s="1" t="e">
        <f>IF([first '# in title]&lt;[pos kw in title],MID([title],[pos kw in title]-6,6),#N/A)</f>
        <v>#N/A</v>
      </c>
      <c r="K3780" s="1" t="e">
        <f>IFERROR(MID(SUBSTITUTE([kw rough in title],",","."),FIND("(",[kw rough in title])+1,20),SUBSTITUTE(IFERROR(MID([kw rough in title],FIND(" ",[kw rough in title])+1,20),[kw rough in title]),",","."))</f>
        <v>#N/A</v>
      </c>
      <c r="L3780" s="1">
        <f>IFERROR(FIND("kW",[desc]),0)</f>
        <v>70</v>
      </c>
      <c r="M3780">
        <f t="array" ref="M3780">MIN(IFERROR(FIND(IstNumbers,E3780),""))</f>
        <v>34</v>
      </c>
      <c r="N3780" s="1" t="str">
        <f>IF([first '# in desc]&lt;[pos kw in desc],MID([desc],[pos kw in desc]-7,7))</f>
        <v xml:space="preserve">­me 42 </v>
      </c>
      <c r="O37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80" s="1" t="str">
        <f>TRIM(IF([first '# in desc]&lt;[pos kw in desc],MID([desc],[pos kw in desc]-6,6),FALSE))</f>
        <v>me 42</v>
      </c>
      <c r="Q3780" s="1" t="b">
        <f>IF(LEN([manuell])=0,IFERROR([kw fine in title]*1,IFERROR(SUMPRODUCT(COUNTIF(IsDigits,MID([kw in desc],ROW($A$1:$A$150),1)))=LEN([kw in desc]),#N/A)),[manuell])</f>
        <v>0</v>
      </c>
      <c r="R3780" s="1" t="str">
        <f>IF([pos kw in title]&gt;0,MID(J3780,#REF!,4),IF([first '# in title]&gt;0,MID([title],[first '# in title],3),IF([first '# in title]&gt;0,MID([desc],#REF!,3),VLOOKUP([productid],$G$2:$R$1386,8))))</f>
        <v xml:space="preserve">42 </v>
      </c>
      <c r="S3780" s="1" t="e">
        <f>IF([kw in desc]=[kw rough in title],[kw in desc]*1,IFERROR(LEFT([kw_dirty],3)*1,IFERROR(LEFT([kw_dirty],2)*1,"n.a.")))</f>
        <v>#N/A</v>
      </c>
      <c r="T3780" s="1"/>
      <c r="U3780" s="1">
        <f>VLOOKUP(Tabelle1[[#This Row],[productid]],Tabelle2[#All],2,FALSE)</f>
        <v>42</v>
      </c>
    </row>
    <row r="3781" spans="1:21">
      <c r="A3781" t="s">
        <v>3042</v>
      </c>
      <c r="B3781">
        <v>1870</v>
      </c>
      <c r="C3781">
        <v>223861</v>
      </c>
      <c r="D3781" t="s">
        <v>6253</v>
      </c>
      <c r="E3781" t="s">
        <v>5413</v>
      </c>
      <c r="F3781">
        <v>18406</v>
      </c>
      <c r="G3781">
        <v>3725833</v>
      </c>
      <c r="H3781">
        <f t="shared" si="59"/>
        <v>0</v>
      </c>
      <c r="I3781">
        <f t="array" ref="I3781">MIN(IFERROR(FIND(IstNumbers,A3781),""))</f>
        <v>15</v>
      </c>
      <c r="J3781" s="1" t="e">
        <f>IF([first '# in title]&lt;[pos kw in title],MID([title],[pos kw in title]-6,6),#N/A)</f>
        <v>#N/A</v>
      </c>
      <c r="K3781" s="1" t="e">
        <f>IFERROR(MID(SUBSTITUTE([kw rough in title],",","."),FIND("(",[kw rough in title])+1,20),SUBSTITUTE(IFERROR(MID([kw rough in title],FIND(" ",[kw rough in title])+1,20),[kw rough in title]),",","."))</f>
        <v>#N/A</v>
      </c>
      <c r="L3781" s="1">
        <f>IFERROR(FIND("kW",[desc]),0)</f>
        <v>0</v>
      </c>
      <c r="M3781">
        <f t="array" ref="M3781">MIN(IFERROR(FIND(IstNumbers,E3781),""))</f>
        <v>25</v>
      </c>
      <c r="N3781" s="1" t="b">
        <f>IF([first '# in desc]&lt;[pos kw in desc],MID([desc],[pos kw in desc]-7,7))</f>
        <v>0</v>
      </c>
      <c r="O37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81" s="1" t="str">
        <f>TRIM(IF([first '# in desc]&lt;[pos kw in desc],MID([desc],[pos kw in desc]-6,6),FALSE))</f>
        <v>FALSCH</v>
      </c>
      <c r="Q3781" s="1" t="b">
        <f>IF(LEN([manuell])=0,IFERROR([kw fine in title]*1,IFERROR(SUMPRODUCT(COUNTIF(IsDigits,MID([kw in desc],ROW($A$1:$A$150),1)))=LEN([kw in desc]),#N/A)),[manuell])</f>
        <v>0</v>
      </c>
      <c r="R3781" s="1" t="str">
        <f>IF([pos kw in title]&gt;0,MID(J3781,#REF!,4),IF([first '# in title]&gt;0,MID([title],[first '# in title],3),IF([first '# in title]&gt;0,MID([desc],#REF!,3),VLOOKUP([productid],$G$2:$R$1386,8))))</f>
        <v xml:space="preserve">24 </v>
      </c>
      <c r="S3781" s="1" t="e">
        <f>IF([kw in desc]=[kw rough in title],[kw in desc]*1,IFERROR(LEFT([kw_dirty],3)*1,IFERROR(LEFT([kw_dirty],2)*1,"n.a.")))</f>
        <v>#N/A</v>
      </c>
      <c r="T3781" s="1"/>
      <c r="U3781" s="1" t="e">
        <f>VLOOKUP(Tabelle1[[#This Row],[productid]],Tabelle2[#All],2,FALSE)</f>
        <v>#N/A</v>
      </c>
    </row>
    <row r="3782" spans="1:21" hidden="1">
      <c r="A3782" t="s">
        <v>3566</v>
      </c>
      <c r="B3782">
        <v>3550</v>
      </c>
      <c r="C3782">
        <v>289859</v>
      </c>
      <c r="D3782" t="s">
        <v>6254</v>
      </c>
      <c r="E3782" t="s">
        <v>5745</v>
      </c>
      <c r="F3782">
        <v>18406</v>
      </c>
      <c r="G3782">
        <v>1750863</v>
      </c>
      <c r="H3782">
        <f t="shared" si="59"/>
        <v>0</v>
      </c>
      <c r="I3782">
        <f t="array" ref="I3782">MIN(IFERROR(FIND(IstNumbers,A3782),""))</f>
        <v>13</v>
      </c>
      <c r="J3782" s="1" t="e">
        <f>IF([first '# in title]&lt;[pos kw in title],MID([title],[pos kw in title]-6,6),#N/A)</f>
        <v>#N/A</v>
      </c>
      <c r="K3782" s="1" t="e">
        <f>IFERROR(MID(SUBSTITUTE([kw rough in title],",","."),FIND("(",[kw rough in title])+1,20),SUBSTITUTE(IFERROR(MID([kw rough in title],FIND(" ",[kw rough in title])+1,20),[kw rough in title]),",","."))</f>
        <v>#N/A</v>
      </c>
      <c r="L3782" s="1">
        <f>IFERROR(FIND("kW",[desc]),0)</f>
        <v>70</v>
      </c>
      <c r="M3782">
        <f t="array" ref="M3782">MIN(IFERROR(FIND(IstNumbers,E3782),""))</f>
        <v>34</v>
      </c>
      <c r="N3782" s="1" t="str">
        <f>IF([first '# in desc]&lt;[pos kw in desc],MID([desc],[pos kw in desc]-7,7))</f>
        <v xml:space="preserve">­me 42 </v>
      </c>
      <c r="O37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82" s="1" t="str">
        <f>TRIM(IF([first '# in desc]&lt;[pos kw in desc],MID([desc],[pos kw in desc]-6,6),FALSE))</f>
        <v>me 42</v>
      </c>
      <c r="Q3782" s="1" t="b">
        <f>IF(LEN([manuell])=0,IFERROR([kw fine in title]*1,IFERROR(SUMPRODUCT(COUNTIF(IsDigits,MID([kw in desc],ROW($A$1:$A$150),1)))=LEN([kw in desc]),#N/A)),[manuell])</f>
        <v>0</v>
      </c>
      <c r="R3782" s="1" t="str">
        <f>IF([pos kw in title]&gt;0,MID(J3782,#REF!,4),IF([first '# in title]&gt;0,MID([title],[first '# in title],3),IF([first '# in title]&gt;0,MID([desc],#REF!,3),VLOOKUP([productid],$G$2:$R$1386,8))))</f>
        <v xml:space="preserve">42 </v>
      </c>
      <c r="S3782" s="1" t="e">
        <f>IF([kw in desc]=[kw rough in title],[kw in desc]*1,IFERROR(LEFT([kw_dirty],3)*1,IFERROR(LEFT([kw_dirty],2)*1,"n.a.")))</f>
        <v>#N/A</v>
      </c>
      <c r="T3782" s="1"/>
      <c r="U3782" s="1">
        <f>VLOOKUP(Tabelle1[[#This Row],[productid]],Tabelle2[#All],2,FALSE)</f>
        <v>42</v>
      </c>
    </row>
    <row r="3783" spans="1:21" hidden="1">
      <c r="A3783" t="s">
        <v>3181</v>
      </c>
      <c r="B3783">
        <v>3610</v>
      </c>
      <c r="C3783">
        <v>289859</v>
      </c>
      <c r="D3783" t="s">
        <v>6255</v>
      </c>
      <c r="E3783" t="s">
        <v>6256</v>
      </c>
      <c r="F3783">
        <v>18406</v>
      </c>
      <c r="G3783">
        <v>3497887</v>
      </c>
      <c r="H3783">
        <f t="shared" si="59"/>
        <v>0</v>
      </c>
      <c r="I3783">
        <f t="array" ref="I3783">MIN(IFERROR(FIND(IstNumbers,A3783),""))</f>
        <v>13</v>
      </c>
      <c r="J3783" s="1" t="e">
        <f>IF([first '# in title]&lt;[pos kw in title],MID([title],[pos kw in title]-6,6),#N/A)</f>
        <v>#N/A</v>
      </c>
      <c r="K3783" s="1" t="e">
        <f>IFERROR(MID(SUBSTITUTE([kw rough in title],",","."),FIND("(",[kw rough in title])+1,20),SUBSTITUTE(IFERROR(MID([kw rough in title],FIND(" ",[kw rough in title])+1,20),[kw rough in title]),",","."))</f>
        <v>#N/A</v>
      </c>
      <c r="L3783" s="1">
        <f>IFERROR(FIND("kW",[desc]),0)</f>
        <v>70</v>
      </c>
      <c r="M3783">
        <f t="array" ref="M3783">MIN(IFERROR(FIND(IstNumbers,E3783),""))</f>
        <v>34</v>
      </c>
      <c r="N3783" s="1" t="str">
        <f>IF([first '# in desc]&lt;[pos kw in desc],MID([desc],[pos kw in desc]-7,7))</f>
        <v xml:space="preserve">­me 42 </v>
      </c>
      <c r="O37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83" s="1" t="str">
        <f>TRIM(IF([first '# in desc]&lt;[pos kw in desc],MID([desc],[pos kw in desc]-6,6),FALSE))</f>
        <v>me 42</v>
      </c>
      <c r="Q3783" s="1" t="b">
        <f>IF(LEN([manuell])=0,IFERROR([kw fine in title]*1,IFERROR(SUMPRODUCT(COUNTIF(IsDigits,MID([kw in desc],ROW($A$1:$A$150),1)))=LEN([kw in desc]),#N/A)),[manuell])</f>
        <v>0</v>
      </c>
      <c r="R3783" s="1" t="str">
        <f>IF([pos kw in title]&gt;0,MID(J3783,#REF!,4),IF([first '# in title]&gt;0,MID([title],[first '# in title],3),IF([first '# in title]&gt;0,MID([desc],#REF!,3),VLOOKUP([productid],$G$2:$R$1386,8))))</f>
        <v xml:space="preserve">42 </v>
      </c>
      <c r="S3783" s="1" t="e">
        <f>IF([kw in desc]=[kw rough in title],[kw in desc]*1,IFERROR(LEFT([kw_dirty],3)*1,IFERROR(LEFT([kw_dirty],2)*1,"n.a.")))</f>
        <v>#N/A</v>
      </c>
      <c r="T3783" s="1"/>
      <c r="U3783" s="1">
        <f>VLOOKUP(Tabelle1[[#This Row],[productid]],Tabelle2[#All],2,FALSE)</f>
        <v>42</v>
      </c>
    </row>
    <row r="3784" spans="1:21">
      <c r="A3784" t="s">
        <v>3042</v>
      </c>
      <c r="B3784">
        <v>1871</v>
      </c>
      <c r="C3784">
        <v>223861</v>
      </c>
      <c r="D3784" t="s">
        <v>6257</v>
      </c>
      <c r="E3784" t="s">
        <v>5734</v>
      </c>
      <c r="F3784">
        <v>18406</v>
      </c>
      <c r="G3784">
        <v>3725833</v>
      </c>
      <c r="H3784">
        <f t="shared" si="59"/>
        <v>0</v>
      </c>
      <c r="I3784">
        <f t="array" ref="I3784">MIN(IFERROR(FIND(IstNumbers,A3784),""))</f>
        <v>15</v>
      </c>
      <c r="J3784" s="1" t="e">
        <f>IF([first '# in title]&lt;[pos kw in title],MID([title],[pos kw in title]-6,6),#N/A)</f>
        <v>#N/A</v>
      </c>
      <c r="K3784" s="1" t="e">
        <f>IFERROR(MID(SUBSTITUTE([kw rough in title],",","."),FIND("(",[kw rough in title])+1,20),SUBSTITUTE(IFERROR(MID([kw rough in title],FIND(" ",[kw rough in title])+1,20),[kw rough in title]),",","."))</f>
        <v>#N/A</v>
      </c>
      <c r="L3784" s="1">
        <f>IFERROR(FIND("kW",[desc]),0)</f>
        <v>0</v>
      </c>
      <c r="M3784">
        <f t="array" ref="M3784">MIN(IFERROR(FIND(IstNumbers,E3784),""))</f>
        <v>25</v>
      </c>
      <c r="N3784" s="1" t="b">
        <f>IF([first '# in desc]&lt;[pos kw in desc],MID([desc],[pos kw in desc]-7,7))</f>
        <v>0</v>
      </c>
      <c r="O37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84" s="1" t="str">
        <f>TRIM(IF([first '# in desc]&lt;[pos kw in desc],MID([desc],[pos kw in desc]-6,6),FALSE))</f>
        <v>FALSCH</v>
      </c>
      <c r="Q3784" s="1" t="b">
        <f>IF(LEN([manuell])=0,IFERROR([kw fine in title]*1,IFERROR(SUMPRODUCT(COUNTIF(IsDigits,MID([kw in desc],ROW($A$1:$A$150),1)))=LEN([kw in desc]),#N/A)),[manuell])</f>
        <v>0</v>
      </c>
      <c r="R3784" s="1" t="str">
        <f>IF([pos kw in title]&gt;0,MID(J3784,#REF!,4),IF([first '# in title]&gt;0,MID([title],[first '# in title],3),IF([first '# in title]&gt;0,MID([desc],#REF!,3),VLOOKUP([productid],$G$2:$R$1386,8))))</f>
        <v xml:space="preserve">24 </v>
      </c>
      <c r="S3784" s="1" t="e">
        <f>IF([kw in desc]=[kw rough in title],[kw in desc]*1,IFERROR(LEFT([kw_dirty],3)*1,IFERROR(LEFT([kw_dirty],2)*1,"n.a.")))</f>
        <v>#N/A</v>
      </c>
      <c r="T3784" s="1"/>
      <c r="U3784" s="1" t="e">
        <f>VLOOKUP(Tabelle1[[#This Row],[productid]],Tabelle2[#All],2,FALSE)</f>
        <v>#N/A</v>
      </c>
    </row>
    <row r="3785" spans="1:21" hidden="1">
      <c r="A3785" t="s">
        <v>3566</v>
      </c>
      <c r="B3785">
        <v>3550</v>
      </c>
      <c r="C3785">
        <v>289859</v>
      </c>
      <c r="D3785" t="s">
        <v>6258</v>
      </c>
      <c r="E3785" t="s">
        <v>5752</v>
      </c>
      <c r="F3785">
        <v>18406</v>
      </c>
      <c r="G3785">
        <v>1750863</v>
      </c>
      <c r="H3785">
        <f t="shared" si="59"/>
        <v>0</v>
      </c>
      <c r="I3785">
        <f t="array" ref="I3785">MIN(IFERROR(FIND(IstNumbers,A3785),""))</f>
        <v>13</v>
      </c>
      <c r="J3785" s="1" t="e">
        <f>IF([first '# in title]&lt;[pos kw in title],MID([title],[pos kw in title]-6,6),#N/A)</f>
        <v>#N/A</v>
      </c>
      <c r="K3785" s="1" t="e">
        <f>IFERROR(MID(SUBSTITUTE([kw rough in title],",","."),FIND("(",[kw rough in title])+1,20),SUBSTITUTE(IFERROR(MID([kw rough in title],FIND(" ",[kw rough in title])+1,20),[kw rough in title]),",","."))</f>
        <v>#N/A</v>
      </c>
      <c r="L3785" s="1">
        <f>IFERROR(FIND("kW",[desc]),0)</f>
        <v>70</v>
      </c>
      <c r="M3785">
        <f t="array" ref="M3785">MIN(IFERROR(FIND(IstNumbers,E3785),""))</f>
        <v>34</v>
      </c>
      <c r="N3785" s="1" t="str">
        <f>IF([first '# in desc]&lt;[pos kw in desc],MID([desc],[pos kw in desc]-7,7))</f>
        <v xml:space="preserve">­me 42 </v>
      </c>
      <c r="O37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85" s="1" t="str">
        <f>TRIM(IF([first '# in desc]&lt;[pos kw in desc],MID([desc],[pos kw in desc]-6,6),FALSE))</f>
        <v>me 42</v>
      </c>
      <c r="Q3785" s="1" t="b">
        <f>IF(LEN([manuell])=0,IFERROR([kw fine in title]*1,IFERROR(SUMPRODUCT(COUNTIF(IsDigits,MID([kw in desc],ROW($A$1:$A$150),1)))=LEN([kw in desc]),#N/A)),[manuell])</f>
        <v>0</v>
      </c>
      <c r="R3785" s="1" t="str">
        <f>IF([pos kw in title]&gt;0,MID(J3785,#REF!,4),IF([first '# in title]&gt;0,MID([title],[first '# in title],3),IF([first '# in title]&gt;0,MID([desc],#REF!,3),VLOOKUP([productid],$G$2:$R$1386,8))))</f>
        <v xml:space="preserve">42 </v>
      </c>
      <c r="S3785" s="1" t="e">
        <f>IF([kw in desc]=[kw rough in title],[kw in desc]*1,IFERROR(LEFT([kw_dirty],3)*1,IFERROR(LEFT([kw_dirty],2)*1,"n.a.")))</f>
        <v>#N/A</v>
      </c>
      <c r="T3785" s="1"/>
      <c r="U3785" s="1">
        <f>VLOOKUP(Tabelle1[[#This Row],[productid]],Tabelle2[#All],2,FALSE)</f>
        <v>42</v>
      </c>
    </row>
    <row r="3786" spans="1:21" hidden="1">
      <c r="A3786" t="s">
        <v>3181</v>
      </c>
      <c r="B3786">
        <v>3610</v>
      </c>
      <c r="C3786">
        <v>289859</v>
      </c>
      <c r="D3786" t="s">
        <v>6259</v>
      </c>
      <c r="E3786" t="s">
        <v>6260</v>
      </c>
      <c r="F3786">
        <v>18406</v>
      </c>
      <c r="G3786">
        <v>3497887</v>
      </c>
      <c r="H3786">
        <f t="shared" si="59"/>
        <v>0</v>
      </c>
      <c r="I3786">
        <f t="array" ref="I3786">MIN(IFERROR(FIND(IstNumbers,A3786),""))</f>
        <v>13</v>
      </c>
      <c r="J3786" s="1" t="e">
        <f>IF([first '# in title]&lt;[pos kw in title],MID([title],[pos kw in title]-6,6),#N/A)</f>
        <v>#N/A</v>
      </c>
      <c r="K3786" s="1" t="e">
        <f>IFERROR(MID(SUBSTITUTE([kw rough in title],",","."),FIND("(",[kw rough in title])+1,20),SUBSTITUTE(IFERROR(MID([kw rough in title],FIND(" ",[kw rough in title])+1,20),[kw rough in title]),",","."))</f>
        <v>#N/A</v>
      </c>
      <c r="L3786" s="1">
        <f>IFERROR(FIND("kW",[desc]),0)</f>
        <v>70</v>
      </c>
      <c r="M3786">
        <f t="array" ref="M3786">MIN(IFERROR(FIND(IstNumbers,E3786),""))</f>
        <v>34</v>
      </c>
      <c r="N3786" s="1" t="str">
        <f>IF([first '# in desc]&lt;[pos kw in desc],MID([desc],[pos kw in desc]-7,7))</f>
        <v xml:space="preserve">­me 42 </v>
      </c>
      <c r="O37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86" s="1" t="str">
        <f>TRIM(IF([first '# in desc]&lt;[pos kw in desc],MID([desc],[pos kw in desc]-6,6),FALSE))</f>
        <v>me 42</v>
      </c>
      <c r="Q3786" s="1" t="b">
        <f>IF(LEN([manuell])=0,IFERROR([kw fine in title]*1,IFERROR(SUMPRODUCT(COUNTIF(IsDigits,MID([kw in desc],ROW($A$1:$A$150),1)))=LEN([kw in desc]),#N/A)),[manuell])</f>
        <v>0</v>
      </c>
      <c r="R3786" s="1" t="str">
        <f>IF([pos kw in title]&gt;0,MID(J3786,#REF!,4),IF([first '# in title]&gt;0,MID([title],[first '# in title],3),IF([first '# in title]&gt;0,MID([desc],#REF!,3),VLOOKUP([productid],$G$2:$R$1386,8))))</f>
        <v xml:space="preserve">42 </v>
      </c>
      <c r="S3786" s="1" t="e">
        <f>IF([kw in desc]=[kw rough in title],[kw in desc]*1,IFERROR(LEFT([kw_dirty],3)*1,IFERROR(LEFT([kw_dirty],2)*1,"n.a.")))</f>
        <v>#N/A</v>
      </c>
      <c r="T3786" s="1"/>
      <c r="U3786" s="1">
        <f>VLOOKUP(Tabelle1[[#This Row],[productid]],Tabelle2[#All],2,FALSE)</f>
        <v>42</v>
      </c>
    </row>
    <row r="3787" spans="1:21">
      <c r="A3787" t="s">
        <v>3042</v>
      </c>
      <c r="B3787">
        <v>1871</v>
      </c>
      <c r="C3787">
        <v>223861</v>
      </c>
      <c r="D3787" t="s">
        <v>6261</v>
      </c>
      <c r="E3787" t="s">
        <v>6011</v>
      </c>
      <c r="F3787">
        <v>18406</v>
      </c>
      <c r="G3787">
        <v>3725833</v>
      </c>
      <c r="H3787">
        <f t="shared" si="59"/>
        <v>0</v>
      </c>
      <c r="I3787">
        <f t="array" ref="I3787">MIN(IFERROR(FIND(IstNumbers,A3787),""))</f>
        <v>15</v>
      </c>
      <c r="J3787" s="1" t="e">
        <f>IF([first '# in title]&lt;[pos kw in title],MID([title],[pos kw in title]-6,6),#N/A)</f>
        <v>#N/A</v>
      </c>
      <c r="K3787" s="1" t="e">
        <f>IFERROR(MID(SUBSTITUTE([kw rough in title],",","."),FIND("(",[kw rough in title])+1,20),SUBSTITUTE(IFERROR(MID([kw rough in title],FIND(" ",[kw rough in title])+1,20),[kw rough in title]),",","."))</f>
        <v>#N/A</v>
      </c>
      <c r="L3787" s="1">
        <f>IFERROR(FIND("kW",[desc]),0)</f>
        <v>0</v>
      </c>
      <c r="M3787">
        <f t="array" ref="M3787">MIN(IFERROR(FIND(IstNumbers,E3787),""))</f>
        <v>25</v>
      </c>
      <c r="N3787" s="1" t="b">
        <f>IF([first '# in desc]&lt;[pos kw in desc],MID([desc],[pos kw in desc]-7,7))</f>
        <v>0</v>
      </c>
      <c r="O37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87" s="1" t="str">
        <f>TRIM(IF([first '# in desc]&lt;[pos kw in desc],MID([desc],[pos kw in desc]-6,6),FALSE))</f>
        <v>FALSCH</v>
      </c>
      <c r="Q3787" s="1" t="b">
        <f>IF(LEN([manuell])=0,IFERROR([kw fine in title]*1,IFERROR(SUMPRODUCT(COUNTIF(IsDigits,MID([kw in desc],ROW($A$1:$A$150),1)))=LEN([kw in desc]),#N/A)),[manuell])</f>
        <v>0</v>
      </c>
      <c r="R3787" s="1" t="str">
        <f>IF([pos kw in title]&gt;0,MID(J3787,#REF!,4),IF([first '# in title]&gt;0,MID([title],[first '# in title],3),IF([first '# in title]&gt;0,MID([desc],#REF!,3),VLOOKUP([productid],$G$2:$R$1386,8))))</f>
        <v xml:space="preserve">24 </v>
      </c>
      <c r="S3787" s="1" t="e">
        <f>IF([kw in desc]=[kw rough in title],[kw in desc]*1,IFERROR(LEFT([kw_dirty],3)*1,IFERROR(LEFT([kw_dirty],2)*1,"n.a.")))</f>
        <v>#N/A</v>
      </c>
      <c r="T3787" s="1"/>
      <c r="U3787" s="1" t="e">
        <f>VLOOKUP(Tabelle1[[#This Row],[productid]],Tabelle2[#All],2,FALSE)</f>
        <v>#N/A</v>
      </c>
    </row>
    <row r="3788" spans="1:21" hidden="1">
      <c r="A3788" t="s">
        <v>3566</v>
      </c>
      <c r="B3788">
        <v>3555</v>
      </c>
      <c r="C3788">
        <v>289859</v>
      </c>
      <c r="D3788" t="s">
        <v>6262</v>
      </c>
      <c r="E3788" t="s">
        <v>5373</v>
      </c>
      <c r="F3788">
        <v>18406</v>
      </c>
      <c r="G3788">
        <v>1750863</v>
      </c>
      <c r="H3788">
        <f t="shared" si="59"/>
        <v>0</v>
      </c>
      <c r="I3788">
        <f t="array" ref="I3788">MIN(IFERROR(FIND(IstNumbers,A3788),""))</f>
        <v>13</v>
      </c>
      <c r="J3788" s="1" t="e">
        <f>IF([first '# in title]&lt;[pos kw in title],MID([title],[pos kw in title]-6,6),#N/A)</f>
        <v>#N/A</v>
      </c>
      <c r="K3788" s="1" t="e">
        <f>IFERROR(MID(SUBSTITUTE([kw rough in title],",","."),FIND("(",[kw rough in title])+1,20),SUBSTITUTE(IFERROR(MID([kw rough in title],FIND(" ",[kw rough in title])+1,20),[kw rough in title]),",","."))</f>
        <v>#N/A</v>
      </c>
      <c r="L3788" s="1">
        <f>IFERROR(FIND("kW",[desc]),0)</f>
        <v>70</v>
      </c>
      <c r="M3788">
        <f t="array" ref="M3788">MIN(IFERROR(FIND(IstNumbers,E3788),""))</f>
        <v>34</v>
      </c>
      <c r="N3788" s="1" t="str">
        <f>IF([first '# in desc]&lt;[pos kw in desc],MID([desc],[pos kw in desc]-7,7))</f>
        <v xml:space="preserve">­me 42 </v>
      </c>
      <c r="O37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88" s="1" t="str">
        <f>TRIM(IF([first '# in desc]&lt;[pos kw in desc],MID([desc],[pos kw in desc]-6,6),FALSE))</f>
        <v>me 42</v>
      </c>
      <c r="Q3788" s="1" t="b">
        <f>IF(LEN([manuell])=0,IFERROR([kw fine in title]*1,IFERROR(SUMPRODUCT(COUNTIF(IsDigits,MID([kw in desc],ROW($A$1:$A$150),1)))=LEN([kw in desc]),#N/A)),[manuell])</f>
        <v>0</v>
      </c>
      <c r="R3788" s="1" t="str">
        <f>IF([pos kw in title]&gt;0,MID(J3788,#REF!,4),IF([first '# in title]&gt;0,MID([title],[first '# in title],3),IF([first '# in title]&gt;0,MID([desc],#REF!,3),VLOOKUP([productid],$G$2:$R$1386,8))))</f>
        <v xml:space="preserve">42 </v>
      </c>
      <c r="S3788" s="1" t="e">
        <f>IF([kw in desc]=[kw rough in title],[kw in desc]*1,IFERROR(LEFT([kw_dirty],3)*1,IFERROR(LEFT([kw_dirty],2)*1,"n.a.")))</f>
        <v>#N/A</v>
      </c>
      <c r="T3788" s="1"/>
      <c r="U3788" s="1">
        <f>VLOOKUP(Tabelle1[[#This Row],[productid]],Tabelle2[#All],2,FALSE)</f>
        <v>42</v>
      </c>
    </row>
    <row r="3789" spans="1:21" hidden="1">
      <c r="A3789" t="s">
        <v>3181</v>
      </c>
      <c r="B3789">
        <v>3610</v>
      </c>
      <c r="C3789">
        <v>289859</v>
      </c>
      <c r="D3789" t="s">
        <v>6263</v>
      </c>
      <c r="E3789" t="s">
        <v>6264</v>
      </c>
      <c r="F3789">
        <v>18406</v>
      </c>
      <c r="G3789">
        <v>3497887</v>
      </c>
      <c r="H3789">
        <f t="shared" si="59"/>
        <v>0</v>
      </c>
      <c r="I3789">
        <f t="array" ref="I3789">MIN(IFERROR(FIND(IstNumbers,A3789),""))</f>
        <v>13</v>
      </c>
      <c r="J3789" s="1" t="e">
        <f>IF([first '# in title]&lt;[pos kw in title],MID([title],[pos kw in title]-6,6),#N/A)</f>
        <v>#N/A</v>
      </c>
      <c r="K3789" s="1" t="e">
        <f>IFERROR(MID(SUBSTITUTE([kw rough in title],",","."),FIND("(",[kw rough in title])+1,20),SUBSTITUTE(IFERROR(MID([kw rough in title],FIND(" ",[kw rough in title])+1,20),[kw rough in title]),",","."))</f>
        <v>#N/A</v>
      </c>
      <c r="L3789" s="1">
        <f>IFERROR(FIND("kW",[desc]),0)</f>
        <v>70</v>
      </c>
      <c r="M3789">
        <f t="array" ref="M3789">MIN(IFERROR(FIND(IstNumbers,E3789),""))</f>
        <v>34</v>
      </c>
      <c r="N3789" s="1" t="str">
        <f>IF([first '# in desc]&lt;[pos kw in desc],MID([desc],[pos kw in desc]-7,7))</f>
        <v xml:space="preserve">­me 42 </v>
      </c>
      <c r="O37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89" s="1" t="str">
        <f>TRIM(IF([first '# in desc]&lt;[pos kw in desc],MID([desc],[pos kw in desc]-6,6),FALSE))</f>
        <v>me 42</v>
      </c>
      <c r="Q3789" s="1" t="b">
        <f>IF(LEN([manuell])=0,IFERROR([kw fine in title]*1,IFERROR(SUMPRODUCT(COUNTIF(IsDigits,MID([kw in desc],ROW($A$1:$A$150),1)))=LEN([kw in desc]),#N/A)),[manuell])</f>
        <v>0</v>
      </c>
      <c r="R3789" s="1" t="str">
        <f>IF([pos kw in title]&gt;0,MID(J3789,#REF!,4),IF([first '# in title]&gt;0,MID([title],[first '# in title],3),IF([first '# in title]&gt;0,MID([desc],#REF!,3),VLOOKUP([productid],$G$2:$R$1386,8))))</f>
        <v xml:space="preserve">42 </v>
      </c>
      <c r="S3789" s="1" t="e">
        <f>IF([kw in desc]=[kw rough in title],[kw in desc]*1,IFERROR(LEFT([kw_dirty],3)*1,IFERROR(LEFT([kw_dirty],2)*1,"n.a.")))</f>
        <v>#N/A</v>
      </c>
      <c r="T3789" s="1"/>
      <c r="U3789" s="1">
        <f>VLOOKUP(Tabelle1[[#This Row],[productid]],Tabelle2[#All],2,FALSE)</f>
        <v>42</v>
      </c>
    </row>
    <row r="3790" spans="1:21">
      <c r="A3790" t="s">
        <v>3042</v>
      </c>
      <c r="B3790">
        <v>1871</v>
      </c>
      <c r="C3790">
        <v>223861</v>
      </c>
      <c r="D3790" t="s">
        <v>6265</v>
      </c>
      <c r="E3790" t="s">
        <v>6011</v>
      </c>
      <c r="F3790">
        <v>18406</v>
      </c>
      <c r="G3790">
        <v>3725833</v>
      </c>
      <c r="H3790">
        <f t="shared" si="59"/>
        <v>0</v>
      </c>
      <c r="I3790">
        <f t="array" ref="I3790">MIN(IFERROR(FIND(IstNumbers,A3790),""))</f>
        <v>15</v>
      </c>
      <c r="J3790" s="1" t="e">
        <f>IF([first '# in title]&lt;[pos kw in title],MID([title],[pos kw in title]-6,6),#N/A)</f>
        <v>#N/A</v>
      </c>
      <c r="K3790" s="1" t="e">
        <f>IFERROR(MID(SUBSTITUTE([kw rough in title],",","."),FIND("(",[kw rough in title])+1,20),SUBSTITUTE(IFERROR(MID([kw rough in title],FIND(" ",[kw rough in title])+1,20),[kw rough in title]),",","."))</f>
        <v>#N/A</v>
      </c>
      <c r="L3790" s="1">
        <f>IFERROR(FIND("kW",[desc]),0)</f>
        <v>0</v>
      </c>
      <c r="M3790">
        <f t="array" ref="M3790">MIN(IFERROR(FIND(IstNumbers,E3790),""))</f>
        <v>25</v>
      </c>
      <c r="N3790" s="1" t="b">
        <f>IF([first '# in desc]&lt;[pos kw in desc],MID([desc],[pos kw in desc]-7,7))</f>
        <v>0</v>
      </c>
      <c r="O37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90" s="1" t="str">
        <f>TRIM(IF([first '# in desc]&lt;[pos kw in desc],MID([desc],[pos kw in desc]-6,6),FALSE))</f>
        <v>FALSCH</v>
      </c>
      <c r="Q3790" s="1" t="b">
        <f>IF(LEN([manuell])=0,IFERROR([kw fine in title]*1,IFERROR(SUMPRODUCT(COUNTIF(IsDigits,MID([kw in desc],ROW($A$1:$A$150),1)))=LEN([kw in desc]),#N/A)),[manuell])</f>
        <v>0</v>
      </c>
      <c r="R3790" s="1" t="str">
        <f>IF([pos kw in title]&gt;0,MID(J3790,#REF!,4),IF([first '# in title]&gt;0,MID([title],[first '# in title],3),IF([first '# in title]&gt;0,MID([desc],#REF!,3),VLOOKUP([productid],$G$2:$R$1386,8))))</f>
        <v xml:space="preserve">24 </v>
      </c>
      <c r="S3790" s="1" t="e">
        <f>IF([kw in desc]=[kw rough in title],[kw in desc]*1,IFERROR(LEFT([kw_dirty],3)*1,IFERROR(LEFT([kw_dirty],2)*1,"n.a.")))</f>
        <v>#N/A</v>
      </c>
      <c r="T3790" s="1"/>
      <c r="U3790" s="1" t="e">
        <f>VLOOKUP(Tabelle1[[#This Row],[productid]],Tabelle2[#All],2,FALSE)</f>
        <v>#N/A</v>
      </c>
    </row>
    <row r="3791" spans="1:21" hidden="1">
      <c r="A3791" t="s">
        <v>3566</v>
      </c>
      <c r="B3791">
        <v>3555</v>
      </c>
      <c r="C3791">
        <v>289859</v>
      </c>
      <c r="D3791" t="s">
        <v>6266</v>
      </c>
      <c r="E3791" t="s">
        <v>4537</v>
      </c>
      <c r="F3791">
        <v>18406</v>
      </c>
      <c r="G3791">
        <v>1750863</v>
      </c>
      <c r="H3791">
        <f t="shared" si="59"/>
        <v>0</v>
      </c>
      <c r="I3791">
        <f t="array" ref="I3791">MIN(IFERROR(FIND(IstNumbers,A3791),""))</f>
        <v>13</v>
      </c>
      <c r="J3791" s="1" t="e">
        <f>IF([first '# in title]&lt;[pos kw in title],MID([title],[pos kw in title]-6,6),#N/A)</f>
        <v>#N/A</v>
      </c>
      <c r="K3791" s="1" t="e">
        <f>IFERROR(MID(SUBSTITUTE([kw rough in title],",","."),FIND("(",[kw rough in title])+1,20),SUBSTITUTE(IFERROR(MID([kw rough in title],FIND(" ",[kw rough in title])+1,20),[kw rough in title]),",","."))</f>
        <v>#N/A</v>
      </c>
      <c r="L3791" s="1">
        <f>IFERROR(FIND("kW",[desc]),0)</f>
        <v>70</v>
      </c>
      <c r="M3791">
        <f t="array" ref="M3791">MIN(IFERROR(FIND(IstNumbers,E3791),""))</f>
        <v>34</v>
      </c>
      <c r="N3791" s="1" t="str">
        <f>IF([first '# in desc]&lt;[pos kw in desc],MID([desc],[pos kw in desc]-7,7))</f>
        <v xml:space="preserve">­me 42 </v>
      </c>
      <c r="O37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91" s="1" t="str">
        <f>TRIM(IF([first '# in desc]&lt;[pos kw in desc],MID([desc],[pos kw in desc]-6,6),FALSE))</f>
        <v>me 42</v>
      </c>
      <c r="Q3791" s="1" t="b">
        <f>IF(LEN([manuell])=0,IFERROR([kw fine in title]*1,IFERROR(SUMPRODUCT(COUNTIF(IsDigits,MID([kw in desc],ROW($A$1:$A$150),1)))=LEN([kw in desc]),#N/A)),[manuell])</f>
        <v>0</v>
      </c>
      <c r="R3791" s="1" t="str">
        <f>IF([pos kw in title]&gt;0,MID(J3791,#REF!,4),IF([first '# in title]&gt;0,MID([title],[first '# in title],3),IF([first '# in title]&gt;0,MID([desc],#REF!,3),VLOOKUP([productid],$G$2:$R$1386,8))))</f>
        <v xml:space="preserve">42 </v>
      </c>
      <c r="S3791" s="1" t="e">
        <f>IF([kw in desc]=[kw rough in title],[kw in desc]*1,IFERROR(LEFT([kw_dirty],3)*1,IFERROR(LEFT([kw_dirty],2)*1,"n.a.")))</f>
        <v>#N/A</v>
      </c>
      <c r="T3791" s="1"/>
      <c r="U3791" s="1">
        <f>VLOOKUP(Tabelle1[[#This Row],[productid]],Tabelle2[#All],2,FALSE)</f>
        <v>42</v>
      </c>
    </row>
    <row r="3792" spans="1:21" hidden="1">
      <c r="A3792" t="s">
        <v>3181</v>
      </c>
      <c r="B3792">
        <v>3610</v>
      </c>
      <c r="C3792">
        <v>289859</v>
      </c>
      <c r="D3792" t="s">
        <v>6267</v>
      </c>
      <c r="E3792" t="s">
        <v>6268</v>
      </c>
      <c r="F3792">
        <v>18406</v>
      </c>
      <c r="G3792">
        <v>3497887</v>
      </c>
      <c r="H3792">
        <f t="shared" si="59"/>
        <v>0</v>
      </c>
      <c r="I3792">
        <f t="array" ref="I3792">MIN(IFERROR(FIND(IstNumbers,A3792),""))</f>
        <v>13</v>
      </c>
      <c r="J3792" s="1" t="e">
        <f>IF([first '# in title]&lt;[pos kw in title],MID([title],[pos kw in title]-6,6),#N/A)</f>
        <v>#N/A</v>
      </c>
      <c r="K3792" s="1" t="e">
        <f>IFERROR(MID(SUBSTITUTE([kw rough in title],",","."),FIND("(",[kw rough in title])+1,20),SUBSTITUTE(IFERROR(MID([kw rough in title],FIND(" ",[kw rough in title])+1,20),[kw rough in title]),",","."))</f>
        <v>#N/A</v>
      </c>
      <c r="L3792" s="1">
        <f>IFERROR(FIND("kW",[desc]),0)</f>
        <v>70</v>
      </c>
      <c r="M3792">
        <f t="array" ref="M3792">MIN(IFERROR(FIND(IstNumbers,E3792),""))</f>
        <v>34</v>
      </c>
      <c r="N3792" s="1" t="str">
        <f>IF([first '# in desc]&lt;[pos kw in desc],MID([desc],[pos kw in desc]-7,7))</f>
        <v xml:space="preserve">­me 42 </v>
      </c>
      <c r="O37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92" s="1" t="str">
        <f>TRIM(IF([first '# in desc]&lt;[pos kw in desc],MID([desc],[pos kw in desc]-6,6),FALSE))</f>
        <v>me 42</v>
      </c>
      <c r="Q3792" s="1" t="b">
        <f>IF(LEN([manuell])=0,IFERROR([kw fine in title]*1,IFERROR(SUMPRODUCT(COUNTIF(IsDigits,MID([kw in desc],ROW($A$1:$A$150),1)))=LEN([kw in desc]),#N/A)),[manuell])</f>
        <v>0</v>
      </c>
      <c r="R3792" s="1" t="str">
        <f>IF([pos kw in title]&gt;0,MID(J3792,#REF!,4),IF([first '# in title]&gt;0,MID([title],[first '# in title],3),IF([first '# in title]&gt;0,MID([desc],#REF!,3),VLOOKUP([productid],$G$2:$R$1386,8))))</f>
        <v xml:space="preserve">42 </v>
      </c>
      <c r="S3792" s="1" t="e">
        <f>IF([kw in desc]=[kw rough in title],[kw in desc]*1,IFERROR(LEFT([kw_dirty],3)*1,IFERROR(LEFT([kw_dirty],2)*1,"n.a.")))</f>
        <v>#N/A</v>
      </c>
      <c r="T3792" s="1"/>
      <c r="U3792" s="1">
        <f>VLOOKUP(Tabelle1[[#This Row],[productid]],Tabelle2[#All],2,FALSE)</f>
        <v>42</v>
      </c>
    </row>
    <row r="3793" spans="1:21">
      <c r="A3793" t="s">
        <v>3042</v>
      </c>
      <c r="B3793">
        <v>1871</v>
      </c>
      <c r="C3793">
        <v>223861</v>
      </c>
      <c r="D3793" t="s">
        <v>6269</v>
      </c>
      <c r="E3793" t="s">
        <v>5734</v>
      </c>
      <c r="F3793">
        <v>18406</v>
      </c>
      <c r="G3793">
        <v>3725833</v>
      </c>
      <c r="H3793">
        <f t="shared" si="59"/>
        <v>0</v>
      </c>
      <c r="I3793">
        <f t="array" ref="I3793">MIN(IFERROR(FIND(IstNumbers,A3793),""))</f>
        <v>15</v>
      </c>
      <c r="J3793" s="1" t="e">
        <f>IF([first '# in title]&lt;[pos kw in title],MID([title],[pos kw in title]-6,6),#N/A)</f>
        <v>#N/A</v>
      </c>
      <c r="K3793" s="1" t="e">
        <f>IFERROR(MID(SUBSTITUTE([kw rough in title],",","."),FIND("(",[kw rough in title])+1,20),SUBSTITUTE(IFERROR(MID([kw rough in title],FIND(" ",[kw rough in title])+1,20),[kw rough in title]),",","."))</f>
        <v>#N/A</v>
      </c>
      <c r="L3793" s="1">
        <f>IFERROR(FIND("kW",[desc]),0)</f>
        <v>0</v>
      </c>
      <c r="M3793">
        <f t="array" ref="M3793">MIN(IFERROR(FIND(IstNumbers,E3793),""))</f>
        <v>25</v>
      </c>
      <c r="N3793" s="1" t="b">
        <f>IF([first '# in desc]&lt;[pos kw in desc],MID([desc],[pos kw in desc]-7,7))</f>
        <v>0</v>
      </c>
      <c r="O37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93" s="1" t="str">
        <f>TRIM(IF([first '# in desc]&lt;[pos kw in desc],MID([desc],[pos kw in desc]-6,6),FALSE))</f>
        <v>FALSCH</v>
      </c>
      <c r="Q3793" s="1" t="b">
        <f>IF(LEN([manuell])=0,IFERROR([kw fine in title]*1,IFERROR(SUMPRODUCT(COUNTIF(IsDigits,MID([kw in desc],ROW($A$1:$A$150),1)))=LEN([kw in desc]),#N/A)),[manuell])</f>
        <v>0</v>
      </c>
      <c r="R3793" s="1" t="str">
        <f>IF([pos kw in title]&gt;0,MID(J3793,#REF!,4),IF([first '# in title]&gt;0,MID([title],[first '# in title],3),IF([first '# in title]&gt;0,MID([desc],#REF!,3),VLOOKUP([productid],$G$2:$R$1386,8))))</f>
        <v xml:space="preserve">24 </v>
      </c>
      <c r="S3793" s="1" t="e">
        <f>IF([kw in desc]=[kw rough in title],[kw in desc]*1,IFERROR(LEFT([kw_dirty],3)*1,IFERROR(LEFT([kw_dirty],2)*1,"n.a.")))</f>
        <v>#N/A</v>
      </c>
      <c r="T3793" s="1"/>
      <c r="U3793" s="1" t="e">
        <f>VLOOKUP(Tabelle1[[#This Row],[productid]],Tabelle2[#All],2,FALSE)</f>
        <v>#N/A</v>
      </c>
    </row>
    <row r="3794" spans="1:21" hidden="1">
      <c r="A3794" t="s">
        <v>3566</v>
      </c>
      <c r="B3794">
        <v>3555</v>
      </c>
      <c r="C3794">
        <v>289859</v>
      </c>
      <c r="D3794" t="s">
        <v>6270</v>
      </c>
      <c r="E3794" t="s">
        <v>5859</v>
      </c>
      <c r="F3794">
        <v>18406</v>
      </c>
      <c r="G3794">
        <v>1750863</v>
      </c>
      <c r="H3794">
        <f t="shared" si="59"/>
        <v>0</v>
      </c>
      <c r="I3794">
        <f t="array" ref="I3794">MIN(IFERROR(FIND(IstNumbers,A3794),""))</f>
        <v>13</v>
      </c>
      <c r="J3794" s="1" t="e">
        <f>IF([first '# in title]&lt;[pos kw in title],MID([title],[pos kw in title]-6,6),#N/A)</f>
        <v>#N/A</v>
      </c>
      <c r="K3794" s="1" t="e">
        <f>IFERROR(MID(SUBSTITUTE([kw rough in title],",","."),FIND("(",[kw rough in title])+1,20),SUBSTITUTE(IFERROR(MID([kw rough in title],FIND(" ",[kw rough in title])+1,20),[kw rough in title]),",","."))</f>
        <v>#N/A</v>
      </c>
      <c r="L3794" s="1">
        <f>IFERROR(FIND("kW",[desc]),0)</f>
        <v>70</v>
      </c>
      <c r="M3794">
        <f t="array" ref="M3794">MIN(IFERROR(FIND(IstNumbers,E3794),""))</f>
        <v>34</v>
      </c>
      <c r="N3794" s="1" t="str">
        <f>IF([first '# in desc]&lt;[pos kw in desc],MID([desc],[pos kw in desc]-7,7))</f>
        <v xml:space="preserve">­me 42 </v>
      </c>
      <c r="O37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94" s="1" t="str">
        <f>TRIM(IF([first '# in desc]&lt;[pos kw in desc],MID([desc],[pos kw in desc]-6,6),FALSE))</f>
        <v>me 42</v>
      </c>
      <c r="Q3794" s="1" t="b">
        <f>IF(LEN([manuell])=0,IFERROR([kw fine in title]*1,IFERROR(SUMPRODUCT(COUNTIF(IsDigits,MID([kw in desc],ROW($A$1:$A$150),1)))=LEN([kw in desc]),#N/A)),[manuell])</f>
        <v>0</v>
      </c>
      <c r="R3794" s="1" t="str">
        <f>IF([pos kw in title]&gt;0,MID(J3794,#REF!,4),IF([first '# in title]&gt;0,MID([title],[first '# in title],3),IF([first '# in title]&gt;0,MID([desc],#REF!,3),VLOOKUP([productid],$G$2:$R$1386,8))))</f>
        <v xml:space="preserve">42 </v>
      </c>
      <c r="S3794" s="1" t="e">
        <f>IF([kw in desc]=[kw rough in title],[kw in desc]*1,IFERROR(LEFT([kw_dirty],3)*1,IFERROR(LEFT([kw_dirty],2)*1,"n.a.")))</f>
        <v>#N/A</v>
      </c>
      <c r="T3794" s="1"/>
      <c r="U3794" s="1">
        <f>VLOOKUP(Tabelle1[[#This Row],[productid]],Tabelle2[#All],2,FALSE)</f>
        <v>42</v>
      </c>
    </row>
    <row r="3795" spans="1:21" hidden="1">
      <c r="A3795" t="s">
        <v>3181</v>
      </c>
      <c r="B3795">
        <v>3610</v>
      </c>
      <c r="C3795">
        <v>289859</v>
      </c>
      <c r="D3795" t="s">
        <v>6271</v>
      </c>
      <c r="E3795" t="s">
        <v>6272</v>
      </c>
      <c r="F3795">
        <v>18406</v>
      </c>
      <c r="G3795">
        <v>3497887</v>
      </c>
      <c r="H3795">
        <f t="shared" si="59"/>
        <v>0</v>
      </c>
      <c r="I3795">
        <f t="array" ref="I3795">MIN(IFERROR(FIND(IstNumbers,A3795),""))</f>
        <v>13</v>
      </c>
      <c r="J3795" s="1" t="e">
        <f>IF([first '# in title]&lt;[pos kw in title],MID([title],[pos kw in title]-6,6),#N/A)</f>
        <v>#N/A</v>
      </c>
      <c r="K3795" s="1" t="e">
        <f>IFERROR(MID(SUBSTITUTE([kw rough in title],",","."),FIND("(",[kw rough in title])+1,20),SUBSTITUTE(IFERROR(MID([kw rough in title],FIND(" ",[kw rough in title])+1,20),[kw rough in title]),",","."))</f>
        <v>#N/A</v>
      </c>
      <c r="L3795" s="1">
        <f>IFERROR(FIND("kW",[desc]),0)</f>
        <v>70</v>
      </c>
      <c r="M3795">
        <f t="array" ref="M3795">MIN(IFERROR(FIND(IstNumbers,E3795),""))</f>
        <v>34</v>
      </c>
      <c r="N3795" s="1" t="str">
        <f>IF([first '# in desc]&lt;[pos kw in desc],MID([desc],[pos kw in desc]-7,7))</f>
        <v xml:space="preserve">­me 42 </v>
      </c>
      <c r="O37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95" s="1" t="str">
        <f>TRIM(IF([first '# in desc]&lt;[pos kw in desc],MID([desc],[pos kw in desc]-6,6),FALSE))</f>
        <v>me 42</v>
      </c>
      <c r="Q3795" s="1" t="b">
        <f>IF(LEN([manuell])=0,IFERROR([kw fine in title]*1,IFERROR(SUMPRODUCT(COUNTIF(IsDigits,MID([kw in desc],ROW($A$1:$A$150),1)))=LEN([kw in desc]),#N/A)),[manuell])</f>
        <v>0</v>
      </c>
      <c r="R3795" s="1" t="str">
        <f>IF([pos kw in title]&gt;0,MID(J3795,#REF!,4),IF([first '# in title]&gt;0,MID([title],[first '# in title],3),IF([first '# in title]&gt;0,MID([desc],#REF!,3),VLOOKUP([productid],$G$2:$R$1386,8))))</f>
        <v xml:space="preserve">42 </v>
      </c>
      <c r="S3795" s="1" t="e">
        <f>IF([kw in desc]=[kw rough in title],[kw in desc]*1,IFERROR(LEFT([kw_dirty],3)*1,IFERROR(LEFT([kw_dirty],2)*1,"n.a.")))</f>
        <v>#N/A</v>
      </c>
      <c r="T3795" s="1"/>
      <c r="U3795" s="1">
        <f>VLOOKUP(Tabelle1[[#This Row],[productid]],Tabelle2[#All],2,FALSE)</f>
        <v>42</v>
      </c>
    </row>
    <row r="3796" spans="1:21">
      <c r="A3796" t="s">
        <v>3042</v>
      </c>
      <c r="B3796">
        <v>1875</v>
      </c>
      <c r="C3796">
        <v>223861</v>
      </c>
      <c r="D3796" t="s">
        <v>6273</v>
      </c>
      <c r="E3796" t="s">
        <v>6096</v>
      </c>
      <c r="F3796">
        <v>18406</v>
      </c>
      <c r="G3796">
        <v>3725833</v>
      </c>
      <c r="H3796">
        <f t="shared" si="59"/>
        <v>0</v>
      </c>
      <c r="I3796">
        <f t="array" ref="I3796">MIN(IFERROR(FIND(IstNumbers,A3796),""))</f>
        <v>15</v>
      </c>
      <c r="J3796" s="1" t="e">
        <f>IF([first '# in title]&lt;[pos kw in title],MID([title],[pos kw in title]-6,6),#N/A)</f>
        <v>#N/A</v>
      </c>
      <c r="K3796" s="1" t="e">
        <f>IFERROR(MID(SUBSTITUTE([kw rough in title],",","."),FIND("(",[kw rough in title])+1,20),SUBSTITUTE(IFERROR(MID([kw rough in title],FIND(" ",[kw rough in title])+1,20),[kw rough in title]),",","."))</f>
        <v>#N/A</v>
      </c>
      <c r="L3796" s="1">
        <f>IFERROR(FIND("kW",[desc]),0)</f>
        <v>0</v>
      </c>
      <c r="M3796">
        <f t="array" ref="M3796">MIN(IFERROR(FIND(IstNumbers,E3796),""))</f>
        <v>25</v>
      </c>
      <c r="N3796" s="1" t="b">
        <f>IF([first '# in desc]&lt;[pos kw in desc],MID([desc],[pos kw in desc]-7,7))</f>
        <v>0</v>
      </c>
      <c r="O37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96" s="1" t="str">
        <f>TRIM(IF([first '# in desc]&lt;[pos kw in desc],MID([desc],[pos kw in desc]-6,6),FALSE))</f>
        <v>FALSCH</v>
      </c>
      <c r="Q3796" s="1" t="b">
        <f>IF(LEN([manuell])=0,IFERROR([kw fine in title]*1,IFERROR(SUMPRODUCT(COUNTIF(IsDigits,MID([kw in desc],ROW($A$1:$A$150),1)))=LEN([kw in desc]),#N/A)),[manuell])</f>
        <v>0</v>
      </c>
      <c r="R3796" s="1" t="str">
        <f>IF([pos kw in title]&gt;0,MID(J3796,#REF!,4),IF([first '# in title]&gt;0,MID([title],[first '# in title],3),IF([first '# in title]&gt;0,MID([desc],#REF!,3),VLOOKUP([productid],$G$2:$R$1386,8))))</f>
        <v xml:space="preserve">24 </v>
      </c>
      <c r="S3796" s="1" t="e">
        <f>IF([kw in desc]=[kw rough in title],[kw in desc]*1,IFERROR(LEFT([kw_dirty],3)*1,IFERROR(LEFT([kw_dirty],2)*1,"n.a.")))</f>
        <v>#N/A</v>
      </c>
      <c r="T3796" s="1"/>
      <c r="U3796" s="1" t="e">
        <f>VLOOKUP(Tabelle1[[#This Row],[productid]],Tabelle2[#All],2,FALSE)</f>
        <v>#N/A</v>
      </c>
    </row>
    <row r="3797" spans="1:21" hidden="1">
      <c r="A3797" t="s">
        <v>3566</v>
      </c>
      <c r="B3797">
        <v>3555</v>
      </c>
      <c r="C3797">
        <v>289859</v>
      </c>
      <c r="D3797" t="s">
        <v>6274</v>
      </c>
      <c r="E3797" t="s">
        <v>5756</v>
      </c>
      <c r="F3797">
        <v>18406</v>
      </c>
      <c r="G3797">
        <v>1750863</v>
      </c>
      <c r="H3797">
        <f t="shared" si="59"/>
        <v>0</v>
      </c>
      <c r="I3797">
        <f t="array" ref="I3797">MIN(IFERROR(FIND(IstNumbers,A3797),""))</f>
        <v>13</v>
      </c>
      <c r="J3797" s="1" t="e">
        <f>IF([first '# in title]&lt;[pos kw in title],MID([title],[pos kw in title]-6,6),#N/A)</f>
        <v>#N/A</v>
      </c>
      <c r="K3797" s="1" t="e">
        <f>IFERROR(MID(SUBSTITUTE([kw rough in title],",","."),FIND("(",[kw rough in title])+1,20),SUBSTITUTE(IFERROR(MID([kw rough in title],FIND(" ",[kw rough in title])+1,20),[kw rough in title]),",","."))</f>
        <v>#N/A</v>
      </c>
      <c r="L3797" s="1">
        <f>IFERROR(FIND("kW",[desc]),0)</f>
        <v>70</v>
      </c>
      <c r="M3797">
        <f t="array" ref="M3797">MIN(IFERROR(FIND(IstNumbers,E3797),""))</f>
        <v>34</v>
      </c>
      <c r="N3797" s="1" t="str">
        <f>IF([first '# in desc]&lt;[pos kw in desc],MID([desc],[pos kw in desc]-7,7))</f>
        <v xml:space="preserve">­me 42 </v>
      </c>
      <c r="O37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97" s="1" t="str">
        <f>TRIM(IF([first '# in desc]&lt;[pos kw in desc],MID([desc],[pos kw in desc]-6,6),FALSE))</f>
        <v>me 42</v>
      </c>
      <c r="Q3797" s="1" t="b">
        <f>IF(LEN([manuell])=0,IFERROR([kw fine in title]*1,IFERROR(SUMPRODUCT(COUNTIF(IsDigits,MID([kw in desc],ROW($A$1:$A$150),1)))=LEN([kw in desc]),#N/A)),[manuell])</f>
        <v>0</v>
      </c>
      <c r="R3797" s="1" t="str">
        <f>IF([pos kw in title]&gt;0,MID(J3797,#REF!,4),IF([first '# in title]&gt;0,MID([title],[first '# in title],3),IF([first '# in title]&gt;0,MID([desc],#REF!,3),VLOOKUP([productid],$G$2:$R$1386,8))))</f>
        <v xml:space="preserve">42 </v>
      </c>
      <c r="S3797" s="1" t="e">
        <f>IF([kw in desc]=[kw rough in title],[kw in desc]*1,IFERROR(LEFT([kw_dirty],3)*1,IFERROR(LEFT([kw_dirty],2)*1,"n.a.")))</f>
        <v>#N/A</v>
      </c>
      <c r="T3797" s="1"/>
      <c r="U3797" s="1">
        <f>VLOOKUP(Tabelle1[[#This Row],[productid]],Tabelle2[#All],2,FALSE)</f>
        <v>42</v>
      </c>
    </row>
    <row r="3798" spans="1:21" hidden="1">
      <c r="A3798" t="s">
        <v>3181</v>
      </c>
      <c r="B3798">
        <v>3615</v>
      </c>
      <c r="C3798">
        <v>289859</v>
      </c>
      <c r="D3798" t="s">
        <v>6275</v>
      </c>
      <c r="E3798" t="s">
        <v>6276</v>
      </c>
      <c r="F3798">
        <v>18406</v>
      </c>
      <c r="G3798">
        <v>3497887</v>
      </c>
      <c r="H3798">
        <f t="shared" si="59"/>
        <v>0</v>
      </c>
      <c r="I3798">
        <f t="array" ref="I3798">MIN(IFERROR(FIND(IstNumbers,A3798),""))</f>
        <v>13</v>
      </c>
      <c r="J3798" s="1" t="e">
        <f>IF([first '# in title]&lt;[pos kw in title],MID([title],[pos kw in title]-6,6),#N/A)</f>
        <v>#N/A</v>
      </c>
      <c r="K3798" s="1" t="e">
        <f>IFERROR(MID(SUBSTITUTE([kw rough in title],",","."),FIND("(",[kw rough in title])+1,20),SUBSTITUTE(IFERROR(MID([kw rough in title],FIND(" ",[kw rough in title])+1,20),[kw rough in title]),",","."))</f>
        <v>#N/A</v>
      </c>
      <c r="L3798" s="1">
        <f>IFERROR(FIND("kW",[desc]),0)</f>
        <v>70</v>
      </c>
      <c r="M3798">
        <f t="array" ref="M3798">MIN(IFERROR(FIND(IstNumbers,E3798),""))</f>
        <v>34</v>
      </c>
      <c r="N3798" s="1" t="str">
        <f>IF([first '# in desc]&lt;[pos kw in desc],MID([desc],[pos kw in desc]-7,7))</f>
        <v xml:space="preserve">­me 42 </v>
      </c>
      <c r="O37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798" s="1" t="str">
        <f>TRIM(IF([first '# in desc]&lt;[pos kw in desc],MID([desc],[pos kw in desc]-6,6),FALSE))</f>
        <v>me 42</v>
      </c>
      <c r="Q3798" s="1" t="b">
        <f>IF(LEN([manuell])=0,IFERROR([kw fine in title]*1,IFERROR(SUMPRODUCT(COUNTIF(IsDigits,MID([kw in desc],ROW($A$1:$A$150),1)))=LEN([kw in desc]),#N/A)),[manuell])</f>
        <v>0</v>
      </c>
      <c r="R3798" s="1" t="str">
        <f>IF([pos kw in title]&gt;0,MID(J3798,#REF!,4),IF([first '# in title]&gt;0,MID([title],[first '# in title],3),IF([first '# in title]&gt;0,MID([desc],#REF!,3),VLOOKUP([productid],$G$2:$R$1386,8))))</f>
        <v xml:space="preserve">42 </v>
      </c>
      <c r="S3798" s="1" t="e">
        <f>IF([kw in desc]=[kw rough in title],[kw in desc]*1,IFERROR(LEFT([kw_dirty],3)*1,IFERROR(LEFT([kw_dirty],2)*1,"n.a.")))</f>
        <v>#N/A</v>
      </c>
      <c r="T3798" s="1"/>
      <c r="U3798" s="1">
        <f>VLOOKUP(Tabelle1[[#This Row],[productid]],Tabelle2[#All],2,FALSE)</f>
        <v>42</v>
      </c>
    </row>
    <row r="3799" spans="1:21">
      <c r="A3799" t="s">
        <v>3042</v>
      </c>
      <c r="B3799">
        <v>1875</v>
      </c>
      <c r="C3799">
        <v>223861</v>
      </c>
      <c r="D3799" t="s">
        <v>6277</v>
      </c>
      <c r="E3799" t="s">
        <v>6096</v>
      </c>
      <c r="F3799">
        <v>18406</v>
      </c>
      <c r="G3799">
        <v>3725833</v>
      </c>
      <c r="H3799">
        <f t="shared" si="59"/>
        <v>0</v>
      </c>
      <c r="I3799">
        <f t="array" ref="I3799">MIN(IFERROR(FIND(IstNumbers,A3799),""))</f>
        <v>15</v>
      </c>
      <c r="J3799" s="1" t="e">
        <f>IF([first '# in title]&lt;[pos kw in title],MID([title],[pos kw in title]-6,6),#N/A)</f>
        <v>#N/A</v>
      </c>
      <c r="K3799" s="1" t="e">
        <f>IFERROR(MID(SUBSTITUTE([kw rough in title],",","."),FIND("(",[kw rough in title])+1,20),SUBSTITUTE(IFERROR(MID([kw rough in title],FIND(" ",[kw rough in title])+1,20),[kw rough in title]),",","."))</f>
        <v>#N/A</v>
      </c>
      <c r="L3799" s="1">
        <f>IFERROR(FIND("kW",[desc]),0)</f>
        <v>0</v>
      </c>
      <c r="M3799">
        <f t="array" ref="M3799">MIN(IFERROR(FIND(IstNumbers,E3799),""))</f>
        <v>25</v>
      </c>
      <c r="N3799" s="1" t="b">
        <f>IF([first '# in desc]&lt;[pos kw in desc],MID([desc],[pos kw in desc]-7,7))</f>
        <v>0</v>
      </c>
      <c r="O37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799" s="1" t="str">
        <f>TRIM(IF([first '# in desc]&lt;[pos kw in desc],MID([desc],[pos kw in desc]-6,6),FALSE))</f>
        <v>FALSCH</v>
      </c>
      <c r="Q3799" s="1" t="b">
        <f>IF(LEN([manuell])=0,IFERROR([kw fine in title]*1,IFERROR(SUMPRODUCT(COUNTIF(IsDigits,MID([kw in desc],ROW($A$1:$A$150),1)))=LEN([kw in desc]),#N/A)),[manuell])</f>
        <v>0</v>
      </c>
      <c r="R3799" s="1" t="str">
        <f>IF([pos kw in title]&gt;0,MID(J3799,#REF!,4),IF([first '# in title]&gt;0,MID([title],[first '# in title],3),IF([first '# in title]&gt;0,MID([desc],#REF!,3),VLOOKUP([productid],$G$2:$R$1386,8))))</f>
        <v xml:space="preserve">24 </v>
      </c>
      <c r="S3799" s="1" t="e">
        <f>IF([kw in desc]=[kw rough in title],[kw in desc]*1,IFERROR(LEFT([kw_dirty],3)*1,IFERROR(LEFT([kw_dirty],2)*1,"n.a.")))</f>
        <v>#N/A</v>
      </c>
      <c r="T3799" s="1"/>
      <c r="U3799" s="1" t="e">
        <f>VLOOKUP(Tabelle1[[#This Row],[productid]],Tabelle2[#All],2,FALSE)</f>
        <v>#N/A</v>
      </c>
    </row>
    <row r="3800" spans="1:21" hidden="1">
      <c r="A3800" t="s">
        <v>3566</v>
      </c>
      <c r="B3800">
        <v>3555</v>
      </c>
      <c r="C3800">
        <v>289859</v>
      </c>
      <c r="D3800" t="s">
        <v>6278</v>
      </c>
      <c r="E3800" t="s">
        <v>5761</v>
      </c>
      <c r="F3800">
        <v>18406</v>
      </c>
      <c r="G3800">
        <v>1750863</v>
      </c>
      <c r="H3800">
        <f t="shared" si="59"/>
        <v>0</v>
      </c>
      <c r="I3800">
        <f t="array" ref="I3800">MIN(IFERROR(FIND(IstNumbers,A3800),""))</f>
        <v>13</v>
      </c>
      <c r="J3800" s="1" t="e">
        <f>IF([first '# in title]&lt;[pos kw in title],MID([title],[pos kw in title]-6,6),#N/A)</f>
        <v>#N/A</v>
      </c>
      <c r="K3800" s="1" t="e">
        <f>IFERROR(MID(SUBSTITUTE([kw rough in title],",","."),FIND("(",[kw rough in title])+1,20),SUBSTITUTE(IFERROR(MID([kw rough in title],FIND(" ",[kw rough in title])+1,20),[kw rough in title]),",","."))</f>
        <v>#N/A</v>
      </c>
      <c r="L3800" s="1">
        <f>IFERROR(FIND("kW",[desc]),0)</f>
        <v>70</v>
      </c>
      <c r="M3800">
        <f t="array" ref="M3800">MIN(IFERROR(FIND(IstNumbers,E3800),""))</f>
        <v>34</v>
      </c>
      <c r="N3800" s="1" t="str">
        <f>IF([first '# in desc]&lt;[pos kw in desc],MID([desc],[pos kw in desc]-7,7))</f>
        <v xml:space="preserve">­me 42 </v>
      </c>
      <c r="O38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00" s="1" t="str">
        <f>TRIM(IF([first '# in desc]&lt;[pos kw in desc],MID([desc],[pos kw in desc]-6,6),FALSE))</f>
        <v>me 42</v>
      </c>
      <c r="Q3800" s="1" t="b">
        <f>IF(LEN([manuell])=0,IFERROR([kw fine in title]*1,IFERROR(SUMPRODUCT(COUNTIF(IsDigits,MID([kw in desc],ROW($A$1:$A$150),1)))=LEN([kw in desc]),#N/A)),[manuell])</f>
        <v>0</v>
      </c>
      <c r="R3800" s="1" t="str">
        <f>IF([pos kw in title]&gt;0,MID(J3800,#REF!,4),IF([first '# in title]&gt;0,MID([title],[first '# in title],3),IF([first '# in title]&gt;0,MID([desc],#REF!,3),VLOOKUP([productid],$G$2:$R$1386,8))))</f>
        <v xml:space="preserve">42 </v>
      </c>
      <c r="S3800" s="1" t="e">
        <f>IF([kw in desc]=[kw rough in title],[kw in desc]*1,IFERROR(LEFT([kw_dirty],3)*1,IFERROR(LEFT([kw_dirty],2)*1,"n.a.")))</f>
        <v>#N/A</v>
      </c>
      <c r="T3800" s="1"/>
      <c r="U3800" s="1">
        <f>VLOOKUP(Tabelle1[[#This Row],[productid]],Tabelle2[#All],2,FALSE)</f>
        <v>42</v>
      </c>
    </row>
    <row r="3801" spans="1:21" hidden="1">
      <c r="A3801" t="s">
        <v>3181</v>
      </c>
      <c r="B3801">
        <v>3615</v>
      </c>
      <c r="C3801">
        <v>289859</v>
      </c>
      <c r="D3801" t="s">
        <v>6279</v>
      </c>
      <c r="E3801" t="s">
        <v>6280</v>
      </c>
      <c r="F3801">
        <v>18406</v>
      </c>
      <c r="G3801">
        <v>3497887</v>
      </c>
      <c r="H3801">
        <f t="shared" si="59"/>
        <v>0</v>
      </c>
      <c r="I3801">
        <f t="array" ref="I3801">MIN(IFERROR(FIND(IstNumbers,A3801),""))</f>
        <v>13</v>
      </c>
      <c r="J3801" s="1" t="e">
        <f>IF([first '# in title]&lt;[pos kw in title],MID([title],[pos kw in title]-6,6),#N/A)</f>
        <v>#N/A</v>
      </c>
      <c r="K3801" s="1" t="e">
        <f>IFERROR(MID(SUBSTITUTE([kw rough in title],",","."),FIND("(",[kw rough in title])+1,20),SUBSTITUTE(IFERROR(MID([kw rough in title],FIND(" ",[kw rough in title])+1,20),[kw rough in title]),",","."))</f>
        <v>#N/A</v>
      </c>
      <c r="L3801" s="1">
        <f>IFERROR(FIND("kW",[desc]),0)</f>
        <v>70</v>
      </c>
      <c r="M3801">
        <f t="array" ref="M3801">MIN(IFERROR(FIND(IstNumbers,E3801),""))</f>
        <v>34</v>
      </c>
      <c r="N3801" s="1" t="str">
        <f>IF([first '# in desc]&lt;[pos kw in desc],MID([desc],[pos kw in desc]-7,7))</f>
        <v xml:space="preserve">­me 42 </v>
      </c>
      <c r="O38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01" s="1" t="str">
        <f>TRIM(IF([first '# in desc]&lt;[pos kw in desc],MID([desc],[pos kw in desc]-6,6),FALSE))</f>
        <v>me 42</v>
      </c>
      <c r="Q3801" s="1" t="b">
        <f>IF(LEN([manuell])=0,IFERROR([kw fine in title]*1,IFERROR(SUMPRODUCT(COUNTIF(IsDigits,MID([kw in desc],ROW($A$1:$A$150),1)))=LEN([kw in desc]),#N/A)),[manuell])</f>
        <v>0</v>
      </c>
      <c r="R3801" s="1" t="str">
        <f>IF([pos kw in title]&gt;0,MID(J3801,#REF!,4),IF([first '# in title]&gt;0,MID([title],[first '# in title],3),IF([first '# in title]&gt;0,MID([desc],#REF!,3),VLOOKUP([productid],$G$2:$R$1386,8))))</f>
        <v xml:space="preserve">42 </v>
      </c>
      <c r="S3801" s="1" t="e">
        <f>IF([kw in desc]=[kw rough in title],[kw in desc]*1,IFERROR(LEFT([kw_dirty],3)*1,IFERROR(LEFT([kw_dirty],2)*1,"n.a.")))</f>
        <v>#N/A</v>
      </c>
      <c r="T3801" s="1"/>
      <c r="U3801" s="1">
        <f>VLOOKUP(Tabelle1[[#This Row],[productid]],Tabelle2[#All],2,FALSE)</f>
        <v>42</v>
      </c>
    </row>
    <row r="3802" spans="1:21">
      <c r="A3802" t="s">
        <v>3042</v>
      </c>
      <c r="B3802">
        <v>1878</v>
      </c>
      <c r="C3802">
        <v>223861</v>
      </c>
      <c r="D3802" t="s">
        <v>6281</v>
      </c>
      <c r="E3802" t="s">
        <v>5398</v>
      </c>
      <c r="F3802">
        <v>18406</v>
      </c>
      <c r="G3802">
        <v>3725833</v>
      </c>
      <c r="H3802">
        <f t="shared" si="59"/>
        <v>0</v>
      </c>
      <c r="I3802">
        <f t="array" ref="I3802">MIN(IFERROR(FIND(IstNumbers,A3802),""))</f>
        <v>15</v>
      </c>
      <c r="J3802" s="1" t="e">
        <f>IF([first '# in title]&lt;[pos kw in title],MID([title],[pos kw in title]-6,6),#N/A)</f>
        <v>#N/A</v>
      </c>
      <c r="K3802" s="1" t="e">
        <f>IFERROR(MID(SUBSTITUTE([kw rough in title],",","."),FIND("(",[kw rough in title])+1,20),SUBSTITUTE(IFERROR(MID([kw rough in title],FIND(" ",[kw rough in title])+1,20),[kw rough in title]),",","."))</f>
        <v>#N/A</v>
      </c>
      <c r="L3802" s="1">
        <f>IFERROR(FIND("kW",[desc]),0)</f>
        <v>0</v>
      </c>
      <c r="M3802">
        <f t="array" ref="M3802">MIN(IFERROR(FIND(IstNumbers,E3802),""))</f>
        <v>25</v>
      </c>
      <c r="N3802" s="1" t="b">
        <f>IF([first '# in desc]&lt;[pos kw in desc],MID([desc],[pos kw in desc]-7,7))</f>
        <v>0</v>
      </c>
      <c r="O38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02" s="1" t="str">
        <f>TRIM(IF([first '# in desc]&lt;[pos kw in desc],MID([desc],[pos kw in desc]-6,6),FALSE))</f>
        <v>FALSCH</v>
      </c>
      <c r="Q3802" s="1" t="b">
        <f>IF(LEN([manuell])=0,IFERROR([kw fine in title]*1,IFERROR(SUMPRODUCT(COUNTIF(IsDigits,MID([kw in desc],ROW($A$1:$A$150),1)))=LEN([kw in desc]),#N/A)),[manuell])</f>
        <v>0</v>
      </c>
      <c r="R3802" s="1" t="str">
        <f>IF([pos kw in title]&gt;0,MID(J3802,#REF!,4),IF([first '# in title]&gt;0,MID([title],[first '# in title],3),IF([first '# in title]&gt;0,MID([desc],#REF!,3),VLOOKUP([productid],$G$2:$R$1386,8))))</f>
        <v xml:space="preserve">24 </v>
      </c>
      <c r="S3802" s="1" t="e">
        <f>IF([kw in desc]=[kw rough in title],[kw in desc]*1,IFERROR(LEFT([kw_dirty],3)*1,IFERROR(LEFT([kw_dirty],2)*1,"n.a.")))</f>
        <v>#N/A</v>
      </c>
      <c r="T3802" s="1"/>
      <c r="U3802" s="1" t="e">
        <f>VLOOKUP(Tabelle1[[#This Row],[productid]],Tabelle2[#All],2,FALSE)</f>
        <v>#N/A</v>
      </c>
    </row>
    <row r="3803" spans="1:21" hidden="1">
      <c r="A3803" t="s">
        <v>3566</v>
      </c>
      <c r="B3803">
        <v>3555</v>
      </c>
      <c r="C3803">
        <v>289859</v>
      </c>
      <c r="D3803" t="s">
        <v>6282</v>
      </c>
      <c r="E3803" t="s">
        <v>5764</v>
      </c>
      <c r="F3803">
        <v>18406</v>
      </c>
      <c r="G3803">
        <v>1750863</v>
      </c>
      <c r="H3803">
        <f t="shared" si="59"/>
        <v>0</v>
      </c>
      <c r="I3803">
        <f t="array" ref="I3803">MIN(IFERROR(FIND(IstNumbers,A3803),""))</f>
        <v>13</v>
      </c>
      <c r="J3803" s="1" t="e">
        <f>IF([first '# in title]&lt;[pos kw in title],MID([title],[pos kw in title]-6,6),#N/A)</f>
        <v>#N/A</v>
      </c>
      <c r="K3803" s="1" t="e">
        <f>IFERROR(MID(SUBSTITUTE([kw rough in title],",","."),FIND("(",[kw rough in title])+1,20),SUBSTITUTE(IFERROR(MID([kw rough in title],FIND(" ",[kw rough in title])+1,20),[kw rough in title]),",","."))</f>
        <v>#N/A</v>
      </c>
      <c r="L3803" s="1">
        <f>IFERROR(FIND("kW",[desc]),0)</f>
        <v>70</v>
      </c>
      <c r="M3803">
        <f t="array" ref="M3803">MIN(IFERROR(FIND(IstNumbers,E3803),""))</f>
        <v>34</v>
      </c>
      <c r="N3803" s="1" t="str">
        <f>IF([first '# in desc]&lt;[pos kw in desc],MID([desc],[pos kw in desc]-7,7))</f>
        <v xml:space="preserve">­me 42 </v>
      </c>
      <c r="O38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03" s="1" t="str">
        <f>TRIM(IF([first '# in desc]&lt;[pos kw in desc],MID([desc],[pos kw in desc]-6,6),FALSE))</f>
        <v>me 42</v>
      </c>
      <c r="Q3803" s="1" t="b">
        <f>IF(LEN([manuell])=0,IFERROR([kw fine in title]*1,IFERROR(SUMPRODUCT(COUNTIF(IsDigits,MID([kw in desc],ROW($A$1:$A$150),1)))=LEN([kw in desc]),#N/A)),[manuell])</f>
        <v>0</v>
      </c>
      <c r="R3803" s="1" t="str">
        <f>IF([pos kw in title]&gt;0,MID(J3803,#REF!,4),IF([first '# in title]&gt;0,MID([title],[first '# in title],3),IF([first '# in title]&gt;0,MID([desc],#REF!,3),VLOOKUP([productid],$G$2:$R$1386,8))))</f>
        <v xml:space="preserve">42 </v>
      </c>
      <c r="S3803" s="1" t="e">
        <f>IF([kw in desc]=[kw rough in title],[kw in desc]*1,IFERROR(LEFT([kw_dirty],3)*1,IFERROR(LEFT([kw_dirty],2)*1,"n.a.")))</f>
        <v>#N/A</v>
      </c>
      <c r="T3803" s="1"/>
      <c r="U3803" s="1">
        <f>VLOOKUP(Tabelle1[[#This Row],[productid]],Tabelle2[#All],2,FALSE)</f>
        <v>42</v>
      </c>
    </row>
    <row r="3804" spans="1:21" hidden="1">
      <c r="A3804" t="s">
        <v>3181</v>
      </c>
      <c r="B3804">
        <v>3615</v>
      </c>
      <c r="C3804">
        <v>289859</v>
      </c>
      <c r="D3804" t="s">
        <v>6283</v>
      </c>
      <c r="E3804" t="s">
        <v>5982</v>
      </c>
      <c r="F3804">
        <v>18406</v>
      </c>
      <c r="G3804">
        <v>3497887</v>
      </c>
      <c r="H3804">
        <f t="shared" si="59"/>
        <v>0</v>
      </c>
      <c r="I3804">
        <f t="array" ref="I3804">MIN(IFERROR(FIND(IstNumbers,A3804),""))</f>
        <v>13</v>
      </c>
      <c r="J3804" s="1" t="e">
        <f>IF([first '# in title]&lt;[pos kw in title],MID([title],[pos kw in title]-6,6),#N/A)</f>
        <v>#N/A</v>
      </c>
      <c r="K3804" s="1" t="e">
        <f>IFERROR(MID(SUBSTITUTE([kw rough in title],",","."),FIND("(",[kw rough in title])+1,20),SUBSTITUTE(IFERROR(MID([kw rough in title],FIND(" ",[kw rough in title])+1,20),[kw rough in title]),",","."))</f>
        <v>#N/A</v>
      </c>
      <c r="L3804" s="1">
        <f>IFERROR(FIND("kW",[desc]),0)</f>
        <v>70</v>
      </c>
      <c r="M3804">
        <f t="array" ref="M3804">MIN(IFERROR(FIND(IstNumbers,E3804),""))</f>
        <v>34</v>
      </c>
      <c r="N3804" s="1" t="str">
        <f>IF([first '# in desc]&lt;[pos kw in desc],MID([desc],[pos kw in desc]-7,7))</f>
        <v xml:space="preserve">­me 42 </v>
      </c>
      <c r="O38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04" s="1" t="str">
        <f>TRIM(IF([first '# in desc]&lt;[pos kw in desc],MID([desc],[pos kw in desc]-6,6),FALSE))</f>
        <v>me 42</v>
      </c>
      <c r="Q3804" s="1" t="b">
        <f>IF(LEN([manuell])=0,IFERROR([kw fine in title]*1,IFERROR(SUMPRODUCT(COUNTIF(IsDigits,MID([kw in desc],ROW($A$1:$A$150),1)))=LEN([kw in desc]),#N/A)),[manuell])</f>
        <v>0</v>
      </c>
      <c r="R3804" s="1" t="str">
        <f>IF([pos kw in title]&gt;0,MID(J3804,#REF!,4),IF([first '# in title]&gt;0,MID([title],[first '# in title],3),IF([first '# in title]&gt;0,MID([desc],#REF!,3),VLOOKUP([productid],$G$2:$R$1386,8))))</f>
        <v xml:space="preserve">42 </v>
      </c>
      <c r="S3804" s="1" t="e">
        <f>IF([kw in desc]=[kw rough in title],[kw in desc]*1,IFERROR(LEFT([kw_dirty],3)*1,IFERROR(LEFT([kw_dirty],2)*1,"n.a.")))</f>
        <v>#N/A</v>
      </c>
      <c r="T3804" s="1"/>
      <c r="U3804" s="1">
        <f>VLOOKUP(Tabelle1[[#This Row],[productid]],Tabelle2[#All],2,FALSE)</f>
        <v>42</v>
      </c>
    </row>
    <row r="3805" spans="1:21">
      <c r="A3805" t="s">
        <v>3042</v>
      </c>
      <c r="B3805">
        <v>1879</v>
      </c>
      <c r="C3805">
        <v>223861</v>
      </c>
      <c r="D3805" t="s">
        <v>6284</v>
      </c>
      <c r="E3805" t="s">
        <v>5413</v>
      </c>
      <c r="F3805">
        <v>18406</v>
      </c>
      <c r="G3805">
        <v>3725833</v>
      </c>
      <c r="H3805">
        <f t="shared" si="59"/>
        <v>0</v>
      </c>
      <c r="I3805">
        <f t="array" ref="I3805">MIN(IFERROR(FIND(IstNumbers,A3805),""))</f>
        <v>15</v>
      </c>
      <c r="J3805" s="1" t="e">
        <f>IF([first '# in title]&lt;[pos kw in title],MID([title],[pos kw in title]-6,6),#N/A)</f>
        <v>#N/A</v>
      </c>
      <c r="K3805" s="1" t="e">
        <f>IFERROR(MID(SUBSTITUTE([kw rough in title],",","."),FIND("(",[kw rough in title])+1,20),SUBSTITUTE(IFERROR(MID([kw rough in title],FIND(" ",[kw rough in title])+1,20),[kw rough in title]),",","."))</f>
        <v>#N/A</v>
      </c>
      <c r="L3805" s="1">
        <f>IFERROR(FIND("kW",[desc]),0)</f>
        <v>0</v>
      </c>
      <c r="M3805">
        <f t="array" ref="M3805">MIN(IFERROR(FIND(IstNumbers,E3805),""))</f>
        <v>25</v>
      </c>
      <c r="N3805" s="1" t="b">
        <f>IF([first '# in desc]&lt;[pos kw in desc],MID([desc],[pos kw in desc]-7,7))</f>
        <v>0</v>
      </c>
      <c r="O38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05" s="1" t="str">
        <f>TRIM(IF([first '# in desc]&lt;[pos kw in desc],MID([desc],[pos kw in desc]-6,6),FALSE))</f>
        <v>FALSCH</v>
      </c>
      <c r="Q3805" s="1" t="b">
        <f>IF(LEN([manuell])=0,IFERROR([kw fine in title]*1,IFERROR(SUMPRODUCT(COUNTIF(IsDigits,MID([kw in desc],ROW($A$1:$A$150),1)))=LEN([kw in desc]),#N/A)),[manuell])</f>
        <v>0</v>
      </c>
      <c r="R3805" s="1" t="str">
        <f>IF([pos kw in title]&gt;0,MID(J3805,#REF!,4),IF([first '# in title]&gt;0,MID([title],[first '# in title],3),IF([first '# in title]&gt;0,MID([desc],#REF!,3),VLOOKUP([productid],$G$2:$R$1386,8))))</f>
        <v xml:space="preserve">24 </v>
      </c>
      <c r="S3805" s="1" t="e">
        <f>IF([kw in desc]=[kw rough in title],[kw in desc]*1,IFERROR(LEFT([kw_dirty],3)*1,IFERROR(LEFT([kw_dirty],2)*1,"n.a.")))</f>
        <v>#N/A</v>
      </c>
      <c r="T3805" s="1"/>
      <c r="U3805" s="1" t="e">
        <f>VLOOKUP(Tabelle1[[#This Row],[productid]],Tabelle2[#All],2,FALSE)</f>
        <v>#N/A</v>
      </c>
    </row>
    <row r="3806" spans="1:21" hidden="1">
      <c r="A3806" t="s">
        <v>3566</v>
      </c>
      <c r="B3806">
        <v>3555</v>
      </c>
      <c r="C3806">
        <v>289859</v>
      </c>
      <c r="D3806" t="s">
        <v>6285</v>
      </c>
      <c r="E3806" t="s">
        <v>5819</v>
      </c>
      <c r="F3806">
        <v>18406</v>
      </c>
      <c r="G3806">
        <v>1750863</v>
      </c>
      <c r="H3806">
        <f t="shared" si="59"/>
        <v>0</v>
      </c>
      <c r="I3806">
        <f t="array" ref="I3806">MIN(IFERROR(FIND(IstNumbers,A3806),""))</f>
        <v>13</v>
      </c>
      <c r="J3806" s="1" t="e">
        <f>IF([first '# in title]&lt;[pos kw in title],MID([title],[pos kw in title]-6,6),#N/A)</f>
        <v>#N/A</v>
      </c>
      <c r="K3806" s="1" t="e">
        <f>IFERROR(MID(SUBSTITUTE([kw rough in title],",","."),FIND("(",[kw rough in title])+1,20),SUBSTITUTE(IFERROR(MID([kw rough in title],FIND(" ",[kw rough in title])+1,20),[kw rough in title]),",","."))</f>
        <v>#N/A</v>
      </c>
      <c r="L3806" s="1">
        <f>IFERROR(FIND("kW",[desc]),0)</f>
        <v>70</v>
      </c>
      <c r="M3806">
        <f t="array" ref="M3806">MIN(IFERROR(FIND(IstNumbers,E3806),""))</f>
        <v>34</v>
      </c>
      <c r="N3806" s="1" t="str">
        <f>IF([first '# in desc]&lt;[pos kw in desc],MID([desc],[pos kw in desc]-7,7))</f>
        <v xml:space="preserve">­me 42 </v>
      </c>
      <c r="O38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06" s="1" t="str">
        <f>TRIM(IF([first '# in desc]&lt;[pos kw in desc],MID([desc],[pos kw in desc]-6,6),FALSE))</f>
        <v>me 42</v>
      </c>
      <c r="Q3806" s="1" t="b">
        <f>IF(LEN([manuell])=0,IFERROR([kw fine in title]*1,IFERROR(SUMPRODUCT(COUNTIF(IsDigits,MID([kw in desc],ROW($A$1:$A$150),1)))=LEN([kw in desc]),#N/A)),[manuell])</f>
        <v>0</v>
      </c>
      <c r="R3806" s="1" t="str">
        <f>IF([pos kw in title]&gt;0,MID(J3806,#REF!,4),IF([first '# in title]&gt;0,MID([title],[first '# in title],3),IF([first '# in title]&gt;0,MID([desc],#REF!,3),VLOOKUP([productid],$G$2:$R$1386,8))))</f>
        <v xml:space="preserve">42 </v>
      </c>
      <c r="S3806" s="1" t="e">
        <f>IF([kw in desc]=[kw rough in title],[kw in desc]*1,IFERROR(LEFT([kw_dirty],3)*1,IFERROR(LEFT([kw_dirty],2)*1,"n.a.")))</f>
        <v>#N/A</v>
      </c>
      <c r="T3806" s="1"/>
      <c r="U3806" s="1">
        <f>VLOOKUP(Tabelle1[[#This Row],[productid]],Tabelle2[#All],2,FALSE)</f>
        <v>42</v>
      </c>
    </row>
    <row r="3807" spans="1:21" hidden="1">
      <c r="A3807" t="s">
        <v>3181</v>
      </c>
      <c r="B3807">
        <v>3615</v>
      </c>
      <c r="C3807">
        <v>289859</v>
      </c>
      <c r="D3807" t="s">
        <v>6286</v>
      </c>
      <c r="E3807" t="s">
        <v>6287</v>
      </c>
      <c r="F3807">
        <v>18406</v>
      </c>
      <c r="G3807">
        <v>3497887</v>
      </c>
      <c r="H3807">
        <f t="shared" si="59"/>
        <v>0</v>
      </c>
      <c r="I3807">
        <f t="array" ref="I3807">MIN(IFERROR(FIND(IstNumbers,A3807),""))</f>
        <v>13</v>
      </c>
      <c r="J3807" s="1" t="e">
        <f>IF([first '# in title]&lt;[pos kw in title],MID([title],[pos kw in title]-6,6),#N/A)</f>
        <v>#N/A</v>
      </c>
      <c r="K3807" s="1" t="e">
        <f>IFERROR(MID(SUBSTITUTE([kw rough in title],",","."),FIND("(",[kw rough in title])+1,20),SUBSTITUTE(IFERROR(MID([kw rough in title],FIND(" ",[kw rough in title])+1,20),[kw rough in title]),",","."))</f>
        <v>#N/A</v>
      </c>
      <c r="L3807" s="1">
        <f>IFERROR(FIND("kW",[desc]),0)</f>
        <v>70</v>
      </c>
      <c r="M3807">
        <f t="array" ref="M3807">MIN(IFERROR(FIND(IstNumbers,E3807),""))</f>
        <v>34</v>
      </c>
      <c r="N3807" s="1" t="str">
        <f>IF([first '# in desc]&lt;[pos kw in desc],MID([desc],[pos kw in desc]-7,7))</f>
        <v xml:space="preserve">­me 42 </v>
      </c>
      <c r="O38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07" s="1" t="str">
        <f>TRIM(IF([first '# in desc]&lt;[pos kw in desc],MID([desc],[pos kw in desc]-6,6),FALSE))</f>
        <v>me 42</v>
      </c>
      <c r="Q3807" s="1" t="b">
        <f>IF(LEN([manuell])=0,IFERROR([kw fine in title]*1,IFERROR(SUMPRODUCT(COUNTIF(IsDigits,MID([kw in desc],ROW($A$1:$A$150),1)))=LEN([kw in desc]),#N/A)),[manuell])</f>
        <v>0</v>
      </c>
      <c r="R3807" s="1" t="str">
        <f>IF([pos kw in title]&gt;0,MID(J3807,#REF!,4),IF([first '# in title]&gt;0,MID([title],[first '# in title],3),IF([first '# in title]&gt;0,MID([desc],#REF!,3),VLOOKUP([productid],$G$2:$R$1386,8))))</f>
        <v xml:space="preserve">42 </v>
      </c>
      <c r="S3807" s="1" t="e">
        <f>IF([kw in desc]=[kw rough in title],[kw in desc]*1,IFERROR(LEFT([kw_dirty],3)*1,IFERROR(LEFT([kw_dirty],2)*1,"n.a.")))</f>
        <v>#N/A</v>
      </c>
      <c r="T3807" s="1"/>
      <c r="U3807" s="1">
        <f>VLOOKUP(Tabelle1[[#This Row],[productid]],Tabelle2[#All],2,FALSE)</f>
        <v>42</v>
      </c>
    </row>
    <row r="3808" spans="1:21">
      <c r="A3808" t="s">
        <v>3042</v>
      </c>
      <c r="B3808">
        <v>1879</v>
      </c>
      <c r="C3808">
        <v>223861</v>
      </c>
      <c r="D3808" t="s">
        <v>6288</v>
      </c>
      <c r="E3808" t="s">
        <v>5413</v>
      </c>
      <c r="F3808">
        <v>18406</v>
      </c>
      <c r="G3808">
        <v>3725833</v>
      </c>
      <c r="H3808">
        <f t="shared" si="59"/>
        <v>0</v>
      </c>
      <c r="I3808">
        <f t="array" ref="I3808">MIN(IFERROR(FIND(IstNumbers,A3808),""))</f>
        <v>15</v>
      </c>
      <c r="J3808" s="1" t="e">
        <f>IF([first '# in title]&lt;[pos kw in title],MID([title],[pos kw in title]-6,6),#N/A)</f>
        <v>#N/A</v>
      </c>
      <c r="K3808" s="1" t="e">
        <f>IFERROR(MID(SUBSTITUTE([kw rough in title],",","."),FIND("(",[kw rough in title])+1,20),SUBSTITUTE(IFERROR(MID([kw rough in title],FIND(" ",[kw rough in title])+1,20),[kw rough in title]),",","."))</f>
        <v>#N/A</v>
      </c>
      <c r="L3808" s="1">
        <f>IFERROR(FIND("kW",[desc]),0)</f>
        <v>0</v>
      </c>
      <c r="M3808">
        <f t="array" ref="M3808">MIN(IFERROR(FIND(IstNumbers,E3808),""))</f>
        <v>25</v>
      </c>
      <c r="N3808" s="1" t="b">
        <f>IF([first '# in desc]&lt;[pos kw in desc],MID([desc],[pos kw in desc]-7,7))</f>
        <v>0</v>
      </c>
      <c r="O38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08" s="1" t="str">
        <f>TRIM(IF([first '# in desc]&lt;[pos kw in desc],MID([desc],[pos kw in desc]-6,6),FALSE))</f>
        <v>FALSCH</v>
      </c>
      <c r="Q3808" s="1" t="b">
        <f>IF(LEN([manuell])=0,IFERROR([kw fine in title]*1,IFERROR(SUMPRODUCT(COUNTIF(IsDigits,MID([kw in desc],ROW($A$1:$A$150),1)))=LEN([kw in desc]),#N/A)),[manuell])</f>
        <v>0</v>
      </c>
      <c r="R3808" s="1" t="str">
        <f>IF([pos kw in title]&gt;0,MID(J3808,#REF!,4),IF([first '# in title]&gt;0,MID([title],[first '# in title],3),IF([first '# in title]&gt;0,MID([desc],#REF!,3),VLOOKUP([productid],$G$2:$R$1386,8))))</f>
        <v xml:space="preserve">24 </v>
      </c>
      <c r="S3808" s="1" t="e">
        <f>IF([kw in desc]=[kw rough in title],[kw in desc]*1,IFERROR(LEFT([kw_dirty],3)*1,IFERROR(LEFT([kw_dirty],2)*1,"n.a.")))</f>
        <v>#N/A</v>
      </c>
      <c r="T3808" s="1"/>
      <c r="U3808" s="1" t="e">
        <f>VLOOKUP(Tabelle1[[#This Row],[productid]],Tabelle2[#All],2,FALSE)</f>
        <v>#N/A</v>
      </c>
    </row>
    <row r="3809" spans="1:21" hidden="1">
      <c r="A3809" t="s">
        <v>3181</v>
      </c>
      <c r="B3809">
        <v>3615</v>
      </c>
      <c r="C3809">
        <v>289859</v>
      </c>
      <c r="D3809" t="s">
        <v>6289</v>
      </c>
      <c r="E3809" t="s">
        <v>6290</v>
      </c>
      <c r="F3809">
        <v>18406</v>
      </c>
      <c r="G3809">
        <v>3497887</v>
      </c>
      <c r="H3809">
        <f t="shared" si="59"/>
        <v>0</v>
      </c>
      <c r="I3809">
        <f t="array" ref="I3809">MIN(IFERROR(FIND(IstNumbers,A3809),""))</f>
        <v>13</v>
      </c>
      <c r="J3809" s="1" t="e">
        <f>IF([first '# in title]&lt;[pos kw in title],MID([title],[pos kw in title]-6,6),#N/A)</f>
        <v>#N/A</v>
      </c>
      <c r="K3809" s="1" t="e">
        <f>IFERROR(MID(SUBSTITUTE([kw rough in title],",","."),FIND("(",[kw rough in title])+1,20),SUBSTITUTE(IFERROR(MID([kw rough in title],FIND(" ",[kw rough in title])+1,20),[kw rough in title]),",","."))</f>
        <v>#N/A</v>
      </c>
      <c r="L3809" s="1">
        <f>IFERROR(FIND("kW",[desc]),0)</f>
        <v>70</v>
      </c>
      <c r="M3809">
        <f t="array" ref="M3809">MIN(IFERROR(FIND(IstNumbers,E3809),""))</f>
        <v>34</v>
      </c>
      <c r="N3809" s="1" t="str">
        <f>IF([first '# in desc]&lt;[pos kw in desc],MID([desc],[pos kw in desc]-7,7))</f>
        <v xml:space="preserve">­me 42 </v>
      </c>
      <c r="O38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09" s="1" t="str">
        <f>TRIM(IF([first '# in desc]&lt;[pos kw in desc],MID([desc],[pos kw in desc]-6,6),FALSE))</f>
        <v>me 42</v>
      </c>
      <c r="Q3809" s="1" t="b">
        <f>IF(LEN([manuell])=0,IFERROR([kw fine in title]*1,IFERROR(SUMPRODUCT(COUNTIF(IsDigits,MID([kw in desc],ROW($A$1:$A$150),1)))=LEN([kw in desc]),#N/A)),[manuell])</f>
        <v>0</v>
      </c>
      <c r="R3809" s="1" t="str">
        <f>IF([pos kw in title]&gt;0,MID(J3809,#REF!,4),IF([first '# in title]&gt;0,MID([title],[first '# in title],3),IF([first '# in title]&gt;0,MID([desc],#REF!,3),VLOOKUP([productid],$G$2:$R$1386,8))))</f>
        <v xml:space="preserve">42 </v>
      </c>
      <c r="S3809" s="1" t="e">
        <f>IF([kw in desc]=[kw rough in title],[kw in desc]*1,IFERROR(LEFT([kw_dirty],3)*1,IFERROR(LEFT([kw_dirty],2)*1,"n.a.")))</f>
        <v>#N/A</v>
      </c>
      <c r="T3809" s="1"/>
      <c r="U3809" s="1">
        <f>VLOOKUP(Tabelle1[[#This Row],[productid]],Tabelle2[#All],2,FALSE)</f>
        <v>42</v>
      </c>
    </row>
    <row r="3810" spans="1:21">
      <c r="A3810" t="s">
        <v>3042</v>
      </c>
      <c r="B3810">
        <v>1880</v>
      </c>
      <c r="C3810">
        <v>223861</v>
      </c>
      <c r="D3810" t="s">
        <v>6291</v>
      </c>
      <c r="E3810" t="s">
        <v>6292</v>
      </c>
      <c r="F3810">
        <v>18406</v>
      </c>
      <c r="G3810">
        <v>3725833</v>
      </c>
      <c r="H3810">
        <f t="shared" si="59"/>
        <v>0</v>
      </c>
      <c r="I3810">
        <f t="array" ref="I3810">MIN(IFERROR(FIND(IstNumbers,A3810),""))</f>
        <v>15</v>
      </c>
      <c r="J3810" s="1" t="e">
        <f>IF([first '# in title]&lt;[pos kw in title],MID([title],[pos kw in title]-6,6),#N/A)</f>
        <v>#N/A</v>
      </c>
      <c r="K3810" s="1" t="e">
        <f>IFERROR(MID(SUBSTITUTE([kw rough in title],",","."),FIND("(",[kw rough in title])+1,20),SUBSTITUTE(IFERROR(MID([kw rough in title],FIND(" ",[kw rough in title])+1,20),[kw rough in title]),",","."))</f>
        <v>#N/A</v>
      </c>
      <c r="L3810" s="1">
        <f>IFERROR(FIND("kW",[desc]),0)</f>
        <v>0</v>
      </c>
      <c r="M3810">
        <f t="array" ref="M3810">MIN(IFERROR(FIND(IstNumbers,E3810),""))</f>
        <v>25</v>
      </c>
      <c r="N3810" s="1" t="b">
        <f>IF([first '# in desc]&lt;[pos kw in desc],MID([desc],[pos kw in desc]-7,7))</f>
        <v>0</v>
      </c>
      <c r="O38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0" s="1" t="str">
        <f>TRIM(IF([first '# in desc]&lt;[pos kw in desc],MID([desc],[pos kw in desc]-6,6),FALSE))</f>
        <v>FALSCH</v>
      </c>
      <c r="Q3810" s="1" t="b">
        <f>IF(LEN([manuell])=0,IFERROR([kw fine in title]*1,IFERROR(SUMPRODUCT(COUNTIF(IsDigits,MID([kw in desc],ROW($A$1:$A$150),1)))=LEN([kw in desc]),#N/A)),[manuell])</f>
        <v>0</v>
      </c>
      <c r="R3810" s="1" t="str">
        <f>IF([pos kw in title]&gt;0,MID(J3810,#REF!,4),IF([first '# in title]&gt;0,MID([title],[first '# in title],3),IF([first '# in title]&gt;0,MID([desc],#REF!,3),VLOOKUP([productid],$G$2:$R$1386,8))))</f>
        <v xml:space="preserve">24 </v>
      </c>
      <c r="S3810" s="1" t="e">
        <f>IF([kw in desc]=[kw rough in title],[kw in desc]*1,IFERROR(LEFT([kw_dirty],3)*1,IFERROR(LEFT([kw_dirty],2)*1,"n.a.")))</f>
        <v>#N/A</v>
      </c>
      <c r="T3810" s="1"/>
      <c r="U3810" s="1" t="e">
        <f>VLOOKUP(Tabelle1[[#This Row],[productid]],Tabelle2[#All],2,FALSE)</f>
        <v>#N/A</v>
      </c>
    </row>
    <row r="3811" spans="1:21">
      <c r="A3811" t="s">
        <v>3042</v>
      </c>
      <c r="B3811">
        <v>1880</v>
      </c>
      <c r="C3811">
        <v>223861</v>
      </c>
      <c r="D3811" t="s">
        <v>6293</v>
      </c>
      <c r="E3811" t="s">
        <v>5398</v>
      </c>
      <c r="F3811">
        <v>18406</v>
      </c>
      <c r="G3811">
        <v>3725833</v>
      </c>
      <c r="H3811">
        <f t="shared" si="59"/>
        <v>0</v>
      </c>
      <c r="I3811">
        <f t="array" ref="I3811">MIN(IFERROR(FIND(IstNumbers,A3811),""))</f>
        <v>15</v>
      </c>
      <c r="J3811" s="1" t="e">
        <f>IF([first '# in title]&lt;[pos kw in title],MID([title],[pos kw in title]-6,6),#N/A)</f>
        <v>#N/A</v>
      </c>
      <c r="K3811" s="1" t="e">
        <f>IFERROR(MID(SUBSTITUTE([kw rough in title],",","."),FIND("(",[kw rough in title])+1,20),SUBSTITUTE(IFERROR(MID([kw rough in title],FIND(" ",[kw rough in title])+1,20),[kw rough in title]),",","."))</f>
        <v>#N/A</v>
      </c>
      <c r="L3811" s="1">
        <f>IFERROR(FIND("kW",[desc]),0)</f>
        <v>0</v>
      </c>
      <c r="M3811">
        <f t="array" ref="M3811">MIN(IFERROR(FIND(IstNumbers,E3811),""))</f>
        <v>25</v>
      </c>
      <c r="N3811" s="1" t="b">
        <f>IF([first '# in desc]&lt;[pos kw in desc],MID([desc],[pos kw in desc]-7,7))</f>
        <v>0</v>
      </c>
      <c r="O38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1" s="1" t="str">
        <f>TRIM(IF([first '# in desc]&lt;[pos kw in desc],MID([desc],[pos kw in desc]-6,6),FALSE))</f>
        <v>FALSCH</v>
      </c>
      <c r="Q3811" s="1" t="b">
        <f>IF(LEN([manuell])=0,IFERROR([kw fine in title]*1,IFERROR(SUMPRODUCT(COUNTIF(IsDigits,MID([kw in desc],ROW($A$1:$A$150),1)))=LEN([kw in desc]),#N/A)),[manuell])</f>
        <v>0</v>
      </c>
      <c r="R3811" s="1" t="str">
        <f>IF([pos kw in title]&gt;0,MID(J3811,#REF!,4),IF([first '# in title]&gt;0,MID([title],[first '# in title],3),IF([first '# in title]&gt;0,MID([desc],#REF!,3),VLOOKUP([productid],$G$2:$R$1386,8))))</f>
        <v xml:space="preserve">24 </v>
      </c>
      <c r="S3811" s="1" t="e">
        <f>IF([kw in desc]=[kw rough in title],[kw in desc]*1,IFERROR(LEFT([kw_dirty],3)*1,IFERROR(LEFT([kw_dirty],2)*1,"n.a.")))</f>
        <v>#N/A</v>
      </c>
      <c r="T3811" s="1"/>
      <c r="U3811" s="1" t="e">
        <f>VLOOKUP(Tabelle1[[#This Row],[productid]],Tabelle2[#All],2,FALSE)</f>
        <v>#N/A</v>
      </c>
    </row>
    <row r="3812" spans="1:21">
      <c r="A3812" t="s">
        <v>3042</v>
      </c>
      <c r="B3812">
        <v>1880</v>
      </c>
      <c r="C3812">
        <v>223861</v>
      </c>
      <c r="D3812" t="s">
        <v>6294</v>
      </c>
      <c r="E3812" t="s">
        <v>6292</v>
      </c>
      <c r="F3812">
        <v>18406</v>
      </c>
      <c r="G3812">
        <v>3725833</v>
      </c>
      <c r="H3812">
        <f t="shared" si="59"/>
        <v>0</v>
      </c>
      <c r="I3812">
        <f t="array" ref="I3812">MIN(IFERROR(FIND(IstNumbers,A3812),""))</f>
        <v>15</v>
      </c>
      <c r="J3812" s="1" t="e">
        <f>IF([first '# in title]&lt;[pos kw in title],MID([title],[pos kw in title]-6,6),#N/A)</f>
        <v>#N/A</v>
      </c>
      <c r="K3812" s="1" t="e">
        <f>IFERROR(MID(SUBSTITUTE([kw rough in title],",","."),FIND("(",[kw rough in title])+1,20),SUBSTITUTE(IFERROR(MID([kw rough in title],FIND(" ",[kw rough in title])+1,20),[kw rough in title]),",","."))</f>
        <v>#N/A</v>
      </c>
      <c r="L3812" s="1">
        <f>IFERROR(FIND("kW",[desc]),0)</f>
        <v>0</v>
      </c>
      <c r="M3812">
        <f t="array" ref="M3812">MIN(IFERROR(FIND(IstNumbers,E3812),""))</f>
        <v>25</v>
      </c>
      <c r="N3812" s="1" t="b">
        <f>IF([first '# in desc]&lt;[pos kw in desc],MID([desc],[pos kw in desc]-7,7))</f>
        <v>0</v>
      </c>
      <c r="O38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2" s="1" t="str">
        <f>TRIM(IF([first '# in desc]&lt;[pos kw in desc],MID([desc],[pos kw in desc]-6,6),FALSE))</f>
        <v>FALSCH</v>
      </c>
      <c r="Q3812" s="1" t="b">
        <f>IF(LEN([manuell])=0,IFERROR([kw fine in title]*1,IFERROR(SUMPRODUCT(COUNTIF(IsDigits,MID([kw in desc],ROW($A$1:$A$150),1)))=LEN([kw in desc]),#N/A)),[manuell])</f>
        <v>0</v>
      </c>
      <c r="R3812" s="1" t="str">
        <f>IF([pos kw in title]&gt;0,MID(J3812,#REF!,4),IF([first '# in title]&gt;0,MID([title],[first '# in title],3),IF([first '# in title]&gt;0,MID([desc],#REF!,3),VLOOKUP([productid],$G$2:$R$1386,8))))</f>
        <v xml:space="preserve">24 </v>
      </c>
      <c r="S3812" s="1" t="e">
        <f>IF([kw in desc]=[kw rough in title],[kw in desc]*1,IFERROR(LEFT([kw_dirty],3)*1,IFERROR(LEFT([kw_dirty],2)*1,"n.a.")))</f>
        <v>#N/A</v>
      </c>
      <c r="T3812" s="1"/>
      <c r="U3812" s="1" t="e">
        <f>VLOOKUP(Tabelle1[[#This Row],[productid]],Tabelle2[#All],2,FALSE)</f>
        <v>#N/A</v>
      </c>
    </row>
    <row r="3813" spans="1:21">
      <c r="A3813" t="s">
        <v>3042</v>
      </c>
      <c r="B3813">
        <v>1881</v>
      </c>
      <c r="C3813">
        <v>223861</v>
      </c>
      <c r="D3813" t="s">
        <v>6295</v>
      </c>
      <c r="E3813" t="s">
        <v>5413</v>
      </c>
      <c r="F3813">
        <v>18406</v>
      </c>
      <c r="G3813">
        <v>3725833</v>
      </c>
      <c r="H3813">
        <f t="shared" si="59"/>
        <v>0</v>
      </c>
      <c r="I3813">
        <f t="array" ref="I3813">MIN(IFERROR(FIND(IstNumbers,A3813),""))</f>
        <v>15</v>
      </c>
      <c r="J3813" s="1" t="e">
        <f>IF([first '# in title]&lt;[pos kw in title],MID([title],[pos kw in title]-6,6),#N/A)</f>
        <v>#N/A</v>
      </c>
      <c r="K3813" s="1" t="e">
        <f>IFERROR(MID(SUBSTITUTE([kw rough in title],",","."),FIND("(",[kw rough in title])+1,20),SUBSTITUTE(IFERROR(MID([kw rough in title],FIND(" ",[kw rough in title])+1,20),[kw rough in title]),",","."))</f>
        <v>#N/A</v>
      </c>
      <c r="L3813" s="1">
        <f>IFERROR(FIND("kW",[desc]),0)</f>
        <v>0</v>
      </c>
      <c r="M3813">
        <f t="array" ref="M3813">MIN(IFERROR(FIND(IstNumbers,E3813),""))</f>
        <v>25</v>
      </c>
      <c r="N3813" s="1" t="b">
        <f>IF([first '# in desc]&lt;[pos kw in desc],MID([desc],[pos kw in desc]-7,7))</f>
        <v>0</v>
      </c>
      <c r="O38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3" s="1" t="str">
        <f>TRIM(IF([first '# in desc]&lt;[pos kw in desc],MID([desc],[pos kw in desc]-6,6),FALSE))</f>
        <v>FALSCH</v>
      </c>
      <c r="Q3813" s="1" t="b">
        <f>IF(LEN([manuell])=0,IFERROR([kw fine in title]*1,IFERROR(SUMPRODUCT(COUNTIF(IsDigits,MID([kw in desc],ROW($A$1:$A$150),1)))=LEN([kw in desc]),#N/A)),[manuell])</f>
        <v>0</v>
      </c>
      <c r="R3813" s="1" t="str">
        <f>IF([pos kw in title]&gt;0,MID(J3813,#REF!,4),IF([first '# in title]&gt;0,MID([title],[first '# in title],3),IF([first '# in title]&gt;0,MID([desc],#REF!,3),VLOOKUP([productid],$G$2:$R$1386,8))))</f>
        <v xml:space="preserve">24 </v>
      </c>
      <c r="S3813" s="1" t="e">
        <f>IF([kw in desc]=[kw rough in title],[kw in desc]*1,IFERROR(LEFT([kw_dirty],3)*1,IFERROR(LEFT([kw_dirty],2)*1,"n.a.")))</f>
        <v>#N/A</v>
      </c>
      <c r="T3813" s="1"/>
      <c r="U3813" s="1" t="e">
        <f>VLOOKUP(Tabelle1[[#This Row],[productid]],Tabelle2[#All],2,FALSE)</f>
        <v>#N/A</v>
      </c>
    </row>
    <row r="3814" spans="1:21">
      <c r="A3814" t="s">
        <v>3885</v>
      </c>
      <c r="B3814">
        <v>2674</v>
      </c>
      <c r="C3814">
        <v>289859</v>
      </c>
      <c r="D3814" t="s">
        <v>6296</v>
      </c>
      <c r="E3814" t="s">
        <v>6297</v>
      </c>
      <c r="F3814">
        <v>18406</v>
      </c>
      <c r="G3814">
        <v>2286143</v>
      </c>
      <c r="H3814">
        <f t="shared" si="59"/>
        <v>0</v>
      </c>
      <c r="I3814">
        <f t="array" ref="I3814">MIN(IFERROR(FIND(IstNumbers,A3814),""))</f>
        <v>10</v>
      </c>
      <c r="J3814" s="1" t="e">
        <f>IF([first '# in title]&lt;[pos kw in title],MID([title],[pos kw in title]-6,6),#N/A)</f>
        <v>#N/A</v>
      </c>
      <c r="K3814" s="1" t="e">
        <f>IFERROR(MID(SUBSTITUTE([kw rough in title],",","."),FIND("(",[kw rough in title])+1,20),SUBSTITUTE(IFERROR(MID([kw rough in title],FIND(" ",[kw rough in title])+1,20),[kw rough in title]),",","."))</f>
        <v>#N/A</v>
      </c>
      <c r="L3814" s="1">
        <f>IFERROR(FIND("kW",[desc]),0)</f>
        <v>0</v>
      </c>
      <c r="M3814">
        <f t="array" ref="M3814">MIN(IFERROR(FIND(IstNumbers,E3814),""))</f>
        <v>33</v>
      </c>
      <c r="N3814" s="1" t="b">
        <f>IF([first '# in desc]&lt;[pos kw in desc],MID([desc],[pos kw in desc]-7,7))</f>
        <v>0</v>
      </c>
      <c r="O38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4" s="1" t="str">
        <f>TRIM(IF([first '# in desc]&lt;[pos kw in desc],MID([desc],[pos kw in desc]-6,6),FALSE))</f>
        <v>FALSCH</v>
      </c>
      <c r="Q3814" s="1" t="b">
        <f>IF(LEN([manuell])=0,IFERROR([kw fine in title]*1,IFERROR(SUMPRODUCT(COUNTIF(IsDigits,MID([kw in desc],ROW($A$1:$A$150),1)))=LEN([kw in desc]),#N/A)),[manuell])</f>
        <v>0</v>
      </c>
      <c r="R3814" s="1" t="str">
        <f>IF([pos kw in title]&gt;0,MID(J3814,#REF!,4),IF([first '# in title]&gt;0,MID([title],[first '# in title],3),IF([first '# in title]&gt;0,MID([desc],#REF!,3),VLOOKUP([productid],$G$2:$R$1386,8))))</f>
        <v>146</v>
      </c>
      <c r="S3814" s="1" t="e">
        <f>IF([kw in desc]=[kw rough in title],[kw in desc]*1,IFERROR(LEFT([kw_dirty],3)*1,IFERROR(LEFT([kw_dirty],2)*1,"n.a.")))</f>
        <v>#N/A</v>
      </c>
      <c r="T3814" s="1"/>
      <c r="U3814" s="1" t="e">
        <f>VLOOKUP(Tabelle1[[#This Row],[productid]],Tabelle2[#All],2,FALSE)</f>
        <v>#N/A</v>
      </c>
    </row>
    <row r="3815" spans="1:21">
      <c r="A3815" t="s">
        <v>3885</v>
      </c>
      <c r="B3815">
        <v>2674</v>
      </c>
      <c r="C3815">
        <v>289859</v>
      </c>
      <c r="D3815" t="s">
        <v>6298</v>
      </c>
      <c r="E3815" t="s">
        <v>6299</v>
      </c>
      <c r="F3815">
        <v>18406</v>
      </c>
      <c r="G3815">
        <v>2286143</v>
      </c>
      <c r="H3815">
        <f t="shared" si="59"/>
        <v>0</v>
      </c>
      <c r="I3815">
        <f t="array" ref="I3815">MIN(IFERROR(FIND(IstNumbers,A3815),""))</f>
        <v>10</v>
      </c>
      <c r="J3815" s="1" t="e">
        <f>IF([first '# in title]&lt;[pos kw in title],MID([title],[pos kw in title]-6,6),#N/A)</f>
        <v>#N/A</v>
      </c>
      <c r="K3815" s="1" t="e">
        <f>IFERROR(MID(SUBSTITUTE([kw rough in title],",","."),FIND("(",[kw rough in title])+1,20),SUBSTITUTE(IFERROR(MID([kw rough in title],FIND(" ",[kw rough in title])+1,20),[kw rough in title]),",","."))</f>
        <v>#N/A</v>
      </c>
      <c r="L3815" s="1">
        <f>IFERROR(FIND("kW",[desc]),0)</f>
        <v>0</v>
      </c>
      <c r="M3815">
        <f t="array" ref="M3815">MIN(IFERROR(FIND(IstNumbers,E3815),""))</f>
        <v>33</v>
      </c>
      <c r="N3815" s="1" t="b">
        <f>IF([first '# in desc]&lt;[pos kw in desc],MID([desc],[pos kw in desc]-7,7))</f>
        <v>0</v>
      </c>
      <c r="O38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5" s="1" t="str">
        <f>TRIM(IF([first '# in desc]&lt;[pos kw in desc],MID([desc],[pos kw in desc]-6,6),FALSE))</f>
        <v>FALSCH</v>
      </c>
      <c r="Q3815" s="1" t="b">
        <f>IF(LEN([manuell])=0,IFERROR([kw fine in title]*1,IFERROR(SUMPRODUCT(COUNTIF(IsDigits,MID([kw in desc],ROW($A$1:$A$150),1)))=LEN([kw in desc]),#N/A)),[manuell])</f>
        <v>0</v>
      </c>
      <c r="R3815" s="1" t="str">
        <f>IF([pos kw in title]&gt;0,MID(J3815,#REF!,4),IF([first '# in title]&gt;0,MID([title],[first '# in title],3),IF([first '# in title]&gt;0,MID([desc],#REF!,3),VLOOKUP([productid],$G$2:$R$1386,8))))</f>
        <v>146</v>
      </c>
      <c r="S3815" s="1" t="e">
        <f>IF([kw in desc]=[kw rough in title],[kw in desc]*1,IFERROR(LEFT([kw_dirty],3)*1,IFERROR(LEFT([kw_dirty],2)*1,"n.a.")))</f>
        <v>#N/A</v>
      </c>
      <c r="T3815" s="1"/>
      <c r="U3815" s="1" t="e">
        <f>VLOOKUP(Tabelle1[[#This Row],[productid]],Tabelle2[#All],2,FALSE)</f>
        <v>#N/A</v>
      </c>
    </row>
    <row r="3816" spans="1:21">
      <c r="A3816" t="s">
        <v>3885</v>
      </c>
      <c r="B3816">
        <v>2674</v>
      </c>
      <c r="C3816">
        <v>289859</v>
      </c>
      <c r="D3816" t="s">
        <v>6300</v>
      </c>
      <c r="E3816" t="s">
        <v>6301</v>
      </c>
      <c r="F3816">
        <v>18406</v>
      </c>
      <c r="G3816">
        <v>2286143</v>
      </c>
      <c r="H3816">
        <f t="shared" si="59"/>
        <v>0</v>
      </c>
      <c r="I3816">
        <f t="array" ref="I3816">MIN(IFERROR(FIND(IstNumbers,A3816),""))</f>
        <v>10</v>
      </c>
      <c r="J3816" s="1" t="e">
        <f>IF([first '# in title]&lt;[pos kw in title],MID([title],[pos kw in title]-6,6),#N/A)</f>
        <v>#N/A</v>
      </c>
      <c r="K3816" s="1" t="e">
        <f>IFERROR(MID(SUBSTITUTE([kw rough in title],",","."),FIND("(",[kw rough in title])+1,20),SUBSTITUTE(IFERROR(MID([kw rough in title],FIND(" ",[kw rough in title])+1,20),[kw rough in title]),",","."))</f>
        <v>#N/A</v>
      </c>
      <c r="L3816" s="1">
        <f>IFERROR(FIND("kW",[desc]),0)</f>
        <v>0</v>
      </c>
      <c r="M3816">
        <f t="array" ref="M3816">MIN(IFERROR(FIND(IstNumbers,E3816),""))</f>
        <v>33</v>
      </c>
      <c r="N3816" s="1" t="b">
        <f>IF([first '# in desc]&lt;[pos kw in desc],MID([desc],[pos kw in desc]-7,7))</f>
        <v>0</v>
      </c>
      <c r="O38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6" s="1" t="str">
        <f>TRIM(IF([first '# in desc]&lt;[pos kw in desc],MID([desc],[pos kw in desc]-6,6),FALSE))</f>
        <v>FALSCH</v>
      </c>
      <c r="Q3816" s="1" t="b">
        <f>IF(LEN([manuell])=0,IFERROR([kw fine in title]*1,IFERROR(SUMPRODUCT(COUNTIF(IsDigits,MID([kw in desc],ROW($A$1:$A$150),1)))=LEN([kw in desc]),#N/A)),[manuell])</f>
        <v>0</v>
      </c>
      <c r="R3816" s="1" t="str">
        <f>IF([pos kw in title]&gt;0,MID(J3816,#REF!,4),IF([first '# in title]&gt;0,MID([title],[first '# in title],3),IF([first '# in title]&gt;0,MID([desc],#REF!,3),VLOOKUP([productid],$G$2:$R$1386,8))))</f>
        <v>146</v>
      </c>
      <c r="S3816" s="1" t="e">
        <f>IF([kw in desc]=[kw rough in title],[kw in desc]*1,IFERROR(LEFT([kw_dirty],3)*1,IFERROR(LEFT([kw_dirty],2)*1,"n.a.")))</f>
        <v>#N/A</v>
      </c>
      <c r="T3816" s="1"/>
      <c r="U3816" s="1" t="e">
        <f>VLOOKUP(Tabelle1[[#This Row],[productid]],Tabelle2[#All],2,FALSE)</f>
        <v>#N/A</v>
      </c>
    </row>
    <row r="3817" spans="1:21">
      <c r="A3817" t="s">
        <v>3885</v>
      </c>
      <c r="B3817">
        <v>2674</v>
      </c>
      <c r="C3817">
        <v>289859</v>
      </c>
      <c r="D3817" t="s">
        <v>6302</v>
      </c>
      <c r="E3817" t="s">
        <v>6303</v>
      </c>
      <c r="F3817">
        <v>18406</v>
      </c>
      <c r="G3817">
        <v>2286143</v>
      </c>
      <c r="H3817">
        <f t="shared" si="59"/>
        <v>0</v>
      </c>
      <c r="I3817">
        <f t="array" ref="I3817">MIN(IFERROR(FIND(IstNumbers,A3817),""))</f>
        <v>10</v>
      </c>
      <c r="J3817" s="1" t="e">
        <f>IF([first '# in title]&lt;[pos kw in title],MID([title],[pos kw in title]-6,6),#N/A)</f>
        <v>#N/A</v>
      </c>
      <c r="K3817" s="1" t="e">
        <f>IFERROR(MID(SUBSTITUTE([kw rough in title],",","."),FIND("(",[kw rough in title])+1,20),SUBSTITUTE(IFERROR(MID([kw rough in title],FIND(" ",[kw rough in title])+1,20),[kw rough in title]),",","."))</f>
        <v>#N/A</v>
      </c>
      <c r="L3817" s="1">
        <f>IFERROR(FIND("kW",[desc]),0)</f>
        <v>0</v>
      </c>
      <c r="M3817">
        <f t="array" ref="M3817">MIN(IFERROR(FIND(IstNumbers,E3817),""))</f>
        <v>33</v>
      </c>
      <c r="N3817" s="1" t="b">
        <f>IF([first '# in desc]&lt;[pos kw in desc],MID([desc],[pos kw in desc]-7,7))</f>
        <v>0</v>
      </c>
      <c r="O38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7" s="1" t="str">
        <f>TRIM(IF([first '# in desc]&lt;[pos kw in desc],MID([desc],[pos kw in desc]-6,6),FALSE))</f>
        <v>FALSCH</v>
      </c>
      <c r="Q3817" s="1" t="b">
        <f>IF(LEN([manuell])=0,IFERROR([kw fine in title]*1,IFERROR(SUMPRODUCT(COUNTIF(IsDigits,MID([kw in desc],ROW($A$1:$A$150),1)))=LEN([kw in desc]),#N/A)),[manuell])</f>
        <v>0</v>
      </c>
      <c r="R3817" s="1" t="str">
        <f>IF([pos kw in title]&gt;0,MID(J3817,#REF!,4),IF([first '# in title]&gt;0,MID([title],[first '# in title],3),IF([first '# in title]&gt;0,MID([desc],#REF!,3),VLOOKUP([productid],$G$2:$R$1386,8))))</f>
        <v>146</v>
      </c>
      <c r="S3817" s="1" t="e">
        <f>IF([kw in desc]=[kw rough in title],[kw in desc]*1,IFERROR(LEFT([kw_dirty],3)*1,IFERROR(LEFT([kw_dirty],2)*1,"n.a.")))</f>
        <v>#N/A</v>
      </c>
      <c r="T3817" s="1"/>
      <c r="U3817" s="1" t="e">
        <f>VLOOKUP(Tabelle1[[#This Row],[productid]],Tabelle2[#All],2,FALSE)</f>
        <v>#N/A</v>
      </c>
    </row>
    <row r="3818" spans="1:21">
      <c r="A3818" t="s">
        <v>3885</v>
      </c>
      <c r="B3818">
        <v>2675</v>
      </c>
      <c r="C3818">
        <v>289859</v>
      </c>
      <c r="D3818" t="s">
        <v>6304</v>
      </c>
      <c r="E3818" t="s">
        <v>6305</v>
      </c>
      <c r="F3818">
        <v>18406</v>
      </c>
      <c r="G3818">
        <v>2286143</v>
      </c>
      <c r="H3818">
        <f t="shared" si="59"/>
        <v>0</v>
      </c>
      <c r="I3818">
        <f t="array" ref="I3818">MIN(IFERROR(FIND(IstNumbers,A3818),""))</f>
        <v>10</v>
      </c>
      <c r="J3818" s="1" t="e">
        <f>IF([first '# in title]&lt;[pos kw in title],MID([title],[pos kw in title]-6,6),#N/A)</f>
        <v>#N/A</v>
      </c>
      <c r="K3818" s="1" t="e">
        <f>IFERROR(MID(SUBSTITUTE([kw rough in title],",","."),FIND("(",[kw rough in title])+1,20),SUBSTITUTE(IFERROR(MID([kw rough in title],FIND(" ",[kw rough in title])+1,20),[kw rough in title]),",","."))</f>
        <v>#N/A</v>
      </c>
      <c r="L3818" s="1">
        <f>IFERROR(FIND("kW",[desc]),0)</f>
        <v>0</v>
      </c>
      <c r="M3818">
        <f t="array" ref="M3818">MIN(IFERROR(FIND(IstNumbers,E3818),""))</f>
        <v>33</v>
      </c>
      <c r="N3818" s="1" t="b">
        <f>IF([first '# in desc]&lt;[pos kw in desc],MID([desc],[pos kw in desc]-7,7))</f>
        <v>0</v>
      </c>
      <c r="O38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8" s="1" t="str">
        <f>TRIM(IF([first '# in desc]&lt;[pos kw in desc],MID([desc],[pos kw in desc]-6,6),FALSE))</f>
        <v>FALSCH</v>
      </c>
      <c r="Q3818" s="1" t="b">
        <f>IF(LEN([manuell])=0,IFERROR([kw fine in title]*1,IFERROR(SUMPRODUCT(COUNTIF(IsDigits,MID([kw in desc],ROW($A$1:$A$150),1)))=LEN([kw in desc]),#N/A)),[manuell])</f>
        <v>0</v>
      </c>
      <c r="R3818" s="1" t="str">
        <f>IF([pos kw in title]&gt;0,MID(J3818,#REF!,4),IF([first '# in title]&gt;0,MID([title],[first '# in title],3),IF([first '# in title]&gt;0,MID([desc],#REF!,3),VLOOKUP([productid],$G$2:$R$1386,8))))</f>
        <v>146</v>
      </c>
      <c r="S3818" s="1" t="e">
        <f>IF([kw in desc]=[kw rough in title],[kw in desc]*1,IFERROR(LEFT([kw_dirty],3)*1,IFERROR(LEFT([kw_dirty],2)*1,"n.a.")))</f>
        <v>#N/A</v>
      </c>
      <c r="T3818" s="1"/>
      <c r="U3818" s="1" t="e">
        <f>VLOOKUP(Tabelle1[[#This Row],[productid]],Tabelle2[#All],2,FALSE)</f>
        <v>#N/A</v>
      </c>
    </row>
    <row r="3819" spans="1:21">
      <c r="A3819" t="s">
        <v>3885</v>
      </c>
      <c r="B3819">
        <v>2675</v>
      </c>
      <c r="C3819">
        <v>289859</v>
      </c>
      <c r="D3819" t="s">
        <v>6306</v>
      </c>
      <c r="E3819" t="s">
        <v>6307</v>
      </c>
      <c r="F3819">
        <v>18406</v>
      </c>
      <c r="G3819">
        <v>2286143</v>
      </c>
      <c r="H3819">
        <f t="shared" si="59"/>
        <v>0</v>
      </c>
      <c r="I3819">
        <f t="array" ref="I3819">MIN(IFERROR(FIND(IstNumbers,A3819),""))</f>
        <v>10</v>
      </c>
      <c r="J3819" s="1" t="e">
        <f>IF([first '# in title]&lt;[pos kw in title],MID([title],[pos kw in title]-6,6),#N/A)</f>
        <v>#N/A</v>
      </c>
      <c r="K3819" s="1" t="e">
        <f>IFERROR(MID(SUBSTITUTE([kw rough in title],",","."),FIND("(",[kw rough in title])+1,20),SUBSTITUTE(IFERROR(MID([kw rough in title],FIND(" ",[kw rough in title])+1,20),[kw rough in title]),",","."))</f>
        <v>#N/A</v>
      </c>
      <c r="L3819" s="1">
        <f>IFERROR(FIND("kW",[desc]),0)</f>
        <v>0</v>
      </c>
      <c r="M3819">
        <f t="array" ref="M3819">MIN(IFERROR(FIND(IstNumbers,E3819),""))</f>
        <v>33</v>
      </c>
      <c r="N3819" s="1" t="b">
        <f>IF([first '# in desc]&lt;[pos kw in desc],MID([desc],[pos kw in desc]-7,7))</f>
        <v>0</v>
      </c>
      <c r="O38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19" s="1" t="str">
        <f>TRIM(IF([first '# in desc]&lt;[pos kw in desc],MID([desc],[pos kw in desc]-6,6),FALSE))</f>
        <v>FALSCH</v>
      </c>
      <c r="Q3819" s="1" t="b">
        <f>IF(LEN([manuell])=0,IFERROR([kw fine in title]*1,IFERROR(SUMPRODUCT(COUNTIF(IsDigits,MID([kw in desc],ROW($A$1:$A$150),1)))=LEN([kw in desc]),#N/A)),[manuell])</f>
        <v>0</v>
      </c>
      <c r="R3819" s="1" t="str">
        <f>IF([pos kw in title]&gt;0,MID(J3819,#REF!,4),IF([first '# in title]&gt;0,MID([title],[first '# in title],3),IF([first '# in title]&gt;0,MID([desc],#REF!,3),VLOOKUP([productid],$G$2:$R$1386,8))))</f>
        <v>146</v>
      </c>
      <c r="S3819" s="1" t="e">
        <f>IF([kw in desc]=[kw rough in title],[kw in desc]*1,IFERROR(LEFT([kw_dirty],3)*1,IFERROR(LEFT([kw_dirty],2)*1,"n.a.")))</f>
        <v>#N/A</v>
      </c>
      <c r="T3819" s="1"/>
      <c r="U3819" s="1" t="e">
        <f>VLOOKUP(Tabelle1[[#This Row],[productid]],Tabelle2[#All],2,FALSE)</f>
        <v>#N/A</v>
      </c>
    </row>
    <row r="3820" spans="1:21">
      <c r="A3820" t="s">
        <v>3885</v>
      </c>
      <c r="B3820">
        <v>2677</v>
      </c>
      <c r="C3820">
        <v>289859</v>
      </c>
      <c r="D3820" t="s">
        <v>6308</v>
      </c>
      <c r="E3820" t="s">
        <v>6309</v>
      </c>
      <c r="F3820">
        <v>18406</v>
      </c>
      <c r="G3820">
        <v>2286143</v>
      </c>
      <c r="H3820">
        <f t="shared" si="59"/>
        <v>0</v>
      </c>
      <c r="I3820">
        <f t="array" ref="I3820">MIN(IFERROR(FIND(IstNumbers,A3820),""))</f>
        <v>10</v>
      </c>
      <c r="J3820" s="1" t="e">
        <f>IF([first '# in title]&lt;[pos kw in title],MID([title],[pos kw in title]-6,6),#N/A)</f>
        <v>#N/A</v>
      </c>
      <c r="K3820" s="1" t="e">
        <f>IFERROR(MID(SUBSTITUTE([kw rough in title],",","."),FIND("(",[kw rough in title])+1,20),SUBSTITUTE(IFERROR(MID([kw rough in title],FIND(" ",[kw rough in title])+1,20),[kw rough in title]),",","."))</f>
        <v>#N/A</v>
      </c>
      <c r="L3820" s="1">
        <f>IFERROR(FIND("kW",[desc]),0)</f>
        <v>0</v>
      </c>
      <c r="M3820">
        <f t="array" ref="M3820">MIN(IFERROR(FIND(IstNumbers,E3820),""))</f>
        <v>33</v>
      </c>
      <c r="N3820" s="1" t="b">
        <f>IF([first '# in desc]&lt;[pos kw in desc],MID([desc],[pos kw in desc]-7,7))</f>
        <v>0</v>
      </c>
      <c r="O38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0" s="1" t="str">
        <f>TRIM(IF([first '# in desc]&lt;[pos kw in desc],MID([desc],[pos kw in desc]-6,6),FALSE))</f>
        <v>FALSCH</v>
      </c>
      <c r="Q3820" s="1" t="b">
        <f>IF(LEN([manuell])=0,IFERROR([kw fine in title]*1,IFERROR(SUMPRODUCT(COUNTIF(IsDigits,MID([kw in desc],ROW($A$1:$A$150),1)))=LEN([kw in desc]),#N/A)),[manuell])</f>
        <v>0</v>
      </c>
      <c r="R3820" s="1" t="str">
        <f>IF([pos kw in title]&gt;0,MID(J3820,#REF!,4),IF([first '# in title]&gt;0,MID([title],[first '# in title],3),IF([first '# in title]&gt;0,MID([desc],#REF!,3),VLOOKUP([productid],$G$2:$R$1386,8))))</f>
        <v>146</v>
      </c>
      <c r="S3820" s="1" t="e">
        <f>IF([kw in desc]=[kw rough in title],[kw in desc]*1,IFERROR(LEFT([kw_dirty],3)*1,IFERROR(LEFT([kw_dirty],2)*1,"n.a.")))</f>
        <v>#N/A</v>
      </c>
      <c r="T3820" s="1"/>
      <c r="U3820" s="1" t="e">
        <f>VLOOKUP(Tabelle1[[#This Row],[productid]],Tabelle2[#All],2,FALSE)</f>
        <v>#N/A</v>
      </c>
    </row>
    <row r="3821" spans="1:21">
      <c r="A3821" t="s">
        <v>3885</v>
      </c>
      <c r="B3821">
        <v>2678</v>
      </c>
      <c r="C3821">
        <v>289859</v>
      </c>
      <c r="D3821" t="s">
        <v>6310</v>
      </c>
      <c r="E3821" t="s">
        <v>6311</v>
      </c>
      <c r="F3821">
        <v>18406</v>
      </c>
      <c r="G3821">
        <v>2286143</v>
      </c>
      <c r="H3821">
        <f t="shared" si="59"/>
        <v>0</v>
      </c>
      <c r="I3821">
        <f t="array" ref="I3821">MIN(IFERROR(FIND(IstNumbers,A3821),""))</f>
        <v>10</v>
      </c>
      <c r="J3821" s="1" t="e">
        <f>IF([first '# in title]&lt;[pos kw in title],MID([title],[pos kw in title]-6,6),#N/A)</f>
        <v>#N/A</v>
      </c>
      <c r="K3821" s="1" t="e">
        <f>IFERROR(MID(SUBSTITUTE([kw rough in title],",","."),FIND("(",[kw rough in title])+1,20),SUBSTITUTE(IFERROR(MID([kw rough in title],FIND(" ",[kw rough in title])+1,20),[kw rough in title]),",","."))</f>
        <v>#N/A</v>
      </c>
      <c r="L3821" s="1">
        <f>IFERROR(FIND("kW",[desc]),0)</f>
        <v>0</v>
      </c>
      <c r="M3821">
        <f t="array" ref="M3821">MIN(IFERROR(FIND(IstNumbers,E3821),""))</f>
        <v>33</v>
      </c>
      <c r="N3821" s="1" t="b">
        <f>IF([first '# in desc]&lt;[pos kw in desc],MID([desc],[pos kw in desc]-7,7))</f>
        <v>0</v>
      </c>
      <c r="O38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1" s="1" t="str">
        <f>TRIM(IF([first '# in desc]&lt;[pos kw in desc],MID([desc],[pos kw in desc]-6,6),FALSE))</f>
        <v>FALSCH</v>
      </c>
      <c r="Q3821" s="1" t="b">
        <f>IF(LEN([manuell])=0,IFERROR([kw fine in title]*1,IFERROR(SUMPRODUCT(COUNTIF(IsDigits,MID([kw in desc],ROW($A$1:$A$150),1)))=LEN([kw in desc]),#N/A)),[manuell])</f>
        <v>0</v>
      </c>
      <c r="R3821" s="1" t="str">
        <f>IF([pos kw in title]&gt;0,MID(J3821,#REF!,4),IF([first '# in title]&gt;0,MID([title],[first '# in title],3),IF([first '# in title]&gt;0,MID([desc],#REF!,3),VLOOKUP([productid],$G$2:$R$1386,8))))</f>
        <v>146</v>
      </c>
      <c r="S3821" s="1" t="e">
        <f>IF([kw in desc]=[kw rough in title],[kw in desc]*1,IFERROR(LEFT([kw_dirty],3)*1,IFERROR(LEFT([kw_dirty],2)*1,"n.a.")))</f>
        <v>#N/A</v>
      </c>
      <c r="T3821" s="1"/>
      <c r="U3821" s="1" t="e">
        <f>VLOOKUP(Tabelle1[[#This Row],[productid]],Tabelle2[#All],2,FALSE)</f>
        <v>#N/A</v>
      </c>
    </row>
    <row r="3822" spans="1:21">
      <c r="A3822" t="s">
        <v>3885</v>
      </c>
      <c r="B3822">
        <v>2678</v>
      </c>
      <c r="C3822">
        <v>289859</v>
      </c>
      <c r="D3822" t="s">
        <v>6312</v>
      </c>
      <c r="E3822" t="s">
        <v>6313</v>
      </c>
      <c r="F3822">
        <v>18406</v>
      </c>
      <c r="G3822">
        <v>2286143</v>
      </c>
      <c r="H3822">
        <f t="shared" si="59"/>
        <v>0</v>
      </c>
      <c r="I3822">
        <f t="array" ref="I3822">MIN(IFERROR(FIND(IstNumbers,A3822),""))</f>
        <v>10</v>
      </c>
      <c r="J3822" s="1" t="e">
        <f>IF([first '# in title]&lt;[pos kw in title],MID([title],[pos kw in title]-6,6),#N/A)</f>
        <v>#N/A</v>
      </c>
      <c r="K3822" s="1" t="e">
        <f>IFERROR(MID(SUBSTITUTE([kw rough in title],",","."),FIND("(",[kw rough in title])+1,20),SUBSTITUTE(IFERROR(MID([kw rough in title],FIND(" ",[kw rough in title])+1,20),[kw rough in title]),",","."))</f>
        <v>#N/A</v>
      </c>
      <c r="L3822" s="1">
        <f>IFERROR(FIND("kW",[desc]),0)</f>
        <v>0</v>
      </c>
      <c r="M3822">
        <f t="array" ref="M3822">MIN(IFERROR(FIND(IstNumbers,E3822),""))</f>
        <v>33</v>
      </c>
      <c r="N3822" s="1" t="b">
        <f>IF([first '# in desc]&lt;[pos kw in desc],MID([desc],[pos kw in desc]-7,7))</f>
        <v>0</v>
      </c>
      <c r="O38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2" s="1" t="str">
        <f>TRIM(IF([first '# in desc]&lt;[pos kw in desc],MID([desc],[pos kw in desc]-6,6),FALSE))</f>
        <v>FALSCH</v>
      </c>
      <c r="Q3822" s="1" t="b">
        <f>IF(LEN([manuell])=0,IFERROR([kw fine in title]*1,IFERROR(SUMPRODUCT(COUNTIF(IsDigits,MID([kw in desc],ROW($A$1:$A$150),1)))=LEN([kw in desc]),#N/A)),[manuell])</f>
        <v>0</v>
      </c>
      <c r="R3822" s="1" t="str">
        <f>IF([pos kw in title]&gt;0,MID(J3822,#REF!,4),IF([first '# in title]&gt;0,MID([title],[first '# in title],3),IF([first '# in title]&gt;0,MID([desc],#REF!,3),VLOOKUP([productid],$G$2:$R$1386,8))))</f>
        <v>146</v>
      </c>
      <c r="S3822" s="1" t="e">
        <f>IF([kw in desc]=[kw rough in title],[kw in desc]*1,IFERROR(LEFT([kw_dirty],3)*1,IFERROR(LEFT([kw_dirty],2)*1,"n.a.")))</f>
        <v>#N/A</v>
      </c>
      <c r="T3822" s="1"/>
      <c r="U3822" s="1" t="e">
        <f>VLOOKUP(Tabelle1[[#This Row],[productid]],Tabelle2[#All],2,FALSE)</f>
        <v>#N/A</v>
      </c>
    </row>
    <row r="3823" spans="1:21">
      <c r="A3823" t="s">
        <v>3885</v>
      </c>
      <c r="B3823">
        <v>2679</v>
      </c>
      <c r="C3823">
        <v>289859</v>
      </c>
      <c r="D3823" t="s">
        <v>6314</v>
      </c>
      <c r="E3823" t="s">
        <v>6315</v>
      </c>
      <c r="F3823">
        <v>18406</v>
      </c>
      <c r="G3823">
        <v>2286143</v>
      </c>
      <c r="H3823">
        <f t="shared" si="59"/>
        <v>0</v>
      </c>
      <c r="I3823">
        <f t="array" ref="I3823">MIN(IFERROR(FIND(IstNumbers,A3823),""))</f>
        <v>10</v>
      </c>
      <c r="J3823" s="1" t="e">
        <f>IF([first '# in title]&lt;[pos kw in title],MID([title],[pos kw in title]-6,6),#N/A)</f>
        <v>#N/A</v>
      </c>
      <c r="K3823" s="1" t="e">
        <f>IFERROR(MID(SUBSTITUTE([kw rough in title],",","."),FIND("(",[kw rough in title])+1,20),SUBSTITUTE(IFERROR(MID([kw rough in title],FIND(" ",[kw rough in title])+1,20),[kw rough in title]),",","."))</f>
        <v>#N/A</v>
      </c>
      <c r="L3823" s="1">
        <f>IFERROR(FIND("kW",[desc]),0)</f>
        <v>0</v>
      </c>
      <c r="M3823">
        <f t="array" ref="M3823">MIN(IFERROR(FIND(IstNumbers,E3823),""))</f>
        <v>33</v>
      </c>
      <c r="N3823" s="1" t="b">
        <f>IF([first '# in desc]&lt;[pos kw in desc],MID([desc],[pos kw in desc]-7,7))</f>
        <v>0</v>
      </c>
      <c r="O38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3" s="1" t="str">
        <f>TRIM(IF([first '# in desc]&lt;[pos kw in desc],MID([desc],[pos kw in desc]-6,6),FALSE))</f>
        <v>FALSCH</v>
      </c>
      <c r="Q3823" s="1" t="b">
        <f>IF(LEN([manuell])=0,IFERROR([kw fine in title]*1,IFERROR(SUMPRODUCT(COUNTIF(IsDigits,MID([kw in desc],ROW($A$1:$A$150),1)))=LEN([kw in desc]),#N/A)),[manuell])</f>
        <v>0</v>
      </c>
      <c r="R3823" s="1" t="str">
        <f>IF([pos kw in title]&gt;0,MID(J3823,#REF!,4),IF([first '# in title]&gt;0,MID([title],[first '# in title],3),IF([first '# in title]&gt;0,MID([desc],#REF!,3),VLOOKUP([productid],$G$2:$R$1386,8))))</f>
        <v>146</v>
      </c>
      <c r="S3823" s="1" t="e">
        <f>IF([kw in desc]=[kw rough in title],[kw in desc]*1,IFERROR(LEFT([kw_dirty],3)*1,IFERROR(LEFT([kw_dirty],2)*1,"n.a.")))</f>
        <v>#N/A</v>
      </c>
      <c r="T3823" s="1"/>
      <c r="U3823" s="1" t="e">
        <f>VLOOKUP(Tabelle1[[#This Row],[productid]],Tabelle2[#All],2,FALSE)</f>
        <v>#N/A</v>
      </c>
    </row>
    <row r="3824" spans="1:21">
      <c r="A3824" t="s">
        <v>3885</v>
      </c>
      <c r="B3824">
        <v>2679</v>
      </c>
      <c r="C3824">
        <v>289859</v>
      </c>
      <c r="D3824" t="s">
        <v>6316</v>
      </c>
      <c r="E3824" t="s">
        <v>6317</v>
      </c>
      <c r="F3824">
        <v>18406</v>
      </c>
      <c r="G3824">
        <v>2286143</v>
      </c>
      <c r="H3824">
        <f t="shared" si="59"/>
        <v>0</v>
      </c>
      <c r="I3824">
        <f t="array" ref="I3824">MIN(IFERROR(FIND(IstNumbers,A3824),""))</f>
        <v>10</v>
      </c>
      <c r="J3824" s="1" t="e">
        <f>IF([first '# in title]&lt;[pos kw in title],MID([title],[pos kw in title]-6,6),#N/A)</f>
        <v>#N/A</v>
      </c>
      <c r="K3824" s="1" t="e">
        <f>IFERROR(MID(SUBSTITUTE([kw rough in title],",","."),FIND("(",[kw rough in title])+1,20),SUBSTITUTE(IFERROR(MID([kw rough in title],FIND(" ",[kw rough in title])+1,20),[kw rough in title]),",","."))</f>
        <v>#N/A</v>
      </c>
      <c r="L3824" s="1">
        <f>IFERROR(FIND("kW",[desc]),0)</f>
        <v>0</v>
      </c>
      <c r="M3824">
        <f t="array" ref="M3824">MIN(IFERROR(FIND(IstNumbers,E3824),""))</f>
        <v>33</v>
      </c>
      <c r="N3824" s="1" t="b">
        <f>IF([first '# in desc]&lt;[pos kw in desc],MID([desc],[pos kw in desc]-7,7))</f>
        <v>0</v>
      </c>
      <c r="O38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4" s="1" t="str">
        <f>TRIM(IF([first '# in desc]&lt;[pos kw in desc],MID([desc],[pos kw in desc]-6,6),FALSE))</f>
        <v>FALSCH</v>
      </c>
      <c r="Q3824" s="1" t="b">
        <f>IF(LEN([manuell])=0,IFERROR([kw fine in title]*1,IFERROR(SUMPRODUCT(COUNTIF(IsDigits,MID([kw in desc],ROW($A$1:$A$150),1)))=LEN([kw in desc]),#N/A)),[manuell])</f>
        <v>0</v>
      </c>
      <c r="R3824" s="1" t="str">
        <f>IF([pos kw in title]&gt;0,MID(J3824,#REF!,4),IF([first '# in title]&gt;0,MID([title],[first '# in title],3),IF([first '# in title]&gt;0,MID([desc],#REF!,3),VLOOKUP([productid],$G$2:$R$1386,8))))</f>
        <v>146</v>
      </c>
      <c r="S3824" s="1" t="e">
        <f>IF([kw in desc]=[kw rough in title],[kw in desc]*1,IFERROR(LEFT([kw_dirty],3)*1,IFERROR(LEFT([kw_dirty],2)*1,"n.a.")))</f>
        <v>#N/A</v>
      </c>
      <c r="T3824" s="1"/>
      <c r="U3824" s="1" t="e">
        <f>VLOOKUP(Tabelle1[[#This Row],[productid]],Tabelle2[#All],2,FALSE)</f>
        <v>#N/A</v>
      </c>
    </row>
    <row r="3825" spans="1:21">
      <c r="A3825" t="s">
        <v>3885</v>
      </c>
      <c r="B3825">
        <v>2679</v>
      </c>
      <c r="C3825">
        <v>289859</v>
      </c>
      <c r="D3825" t="s">
        <v>6318</v>
      </c>
      <c r="E3825" t="s">
        <v>6319</v>
      </c>
      <c r="F3825">
        <v>18406</v>
      </c>
      <c r="G3825">
        <v>2286143</v>
      </c>
      <c r="H3825">
        <f t="shared" si="59"/>
        <v>0</v>
      </c>
      <c r="I3825">
        <f t="array" ref="I3825">MIN(IFERROR(FIND(IstNumbers,A3825),""))</f>
        <v>10</v>
      </c>
      <c r="J3825" s="1" t="e">
        <f>IF([first '# in title]&lt;[pos kw in title],MID([title],[pos kw in title]-6,6),#N/A)</f>
        <v>#N/A</v>
      </c>
      <c r="K3825" s="1" t="e">
        <f>IFERROR(MID(SUBSTITUTE([kw rough in title],",","."),FIND("(",[kw rough in title])+1,20),SUBSTITUTE(IFERROR(MID([kw rough in title],FIND(" ",[kw rough in title])+1,20),[kw rough in title]),",","."))</f>
        <v>#N/A</v>
      </c>
      <c r="L3825" s="1">
        <f>IFERROR(FIND("kW",[desc]),0)</f>
        <v>0</v>
      </c>
      <c r="M3825">
        <f t="array" ref="M3825">MIN(IFERROR(FIND(IstNumbers,E3825),""))</f>
        <v>33</v>
      </c>
      <c r="N3825" s="1" t="b">
        <f>IF([first '# in desc]&lt;[pos kw in desc],MID([desc],[pos kw in desc]-7,7))</f>
        <v>0</v>
      </c>
      <c r="O38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5" s="1" t="str">
        <f>TRIM(IF([first '# in desc]&lt;[pos kw in desc],MID([desc],[pos kw in desc]-6,6),FALSE))</f>
        <v>FALSCH</v>
      </c>
      <c r="Q3825" s="1" t="b">
        <f>IF(LEN([manuell])=0,IFERROR([kw fine in title]*1,IFERROR(SUMPRODUCT(COUNTIF(IsDigits,MID([kw in desc],ROW($A$1:$A$150),1)))=LEN([kw in desc]),#N/A)),[manuell])</f>
        <v>0</v>
      </c>
      <c r="R3825" s="1" t="str">
        <f>IF([pos kw in title]&gt;0,MID(J3825,#REF!,4),IF([first '# in title]&gt;0,MID([title],[first '# in title],3),IF([first '# in title]&gt;0,MID([desc],#REF!,3),VLOOKUP([productid],$G$2:$R$1386,8))))</f>
        <v>146</v>
      </c>
      <c r="S3825" s="1" t="e">
        <f>IF([kw in desc]=[kw rough in title],[kw in desc]*1,IFERROR(LEFT([kw_dirty],3)*1,IFERROR(LEFT([kw_dirty],2)*1,"n.a.")))</f>
        <v>#N/A</v>
      </c>
      <c r="T3825" s="1"/>
      <c r="U3825" s="1" t="e">
        <f>VLOOKUP(Tabelle1[[#This Row],[productid]],Tabelle2[#All],2,FALSE)</f>
        <v>#N/A</v>
      </c>
    </row>
    <row r="3826" spans="1:21">
      <c r="A3826" t="s">
        <v>3885</v>
      </c>
      <c r="B3826">
        <v>2679</v>
      </c>
      <c r="C3826">
        <v>289859</v>
      </c>
      <c r="D3826" t="s">
        <v>6320</v>
      </c>
      <c r="E3826" t="s">
        <v>6321</v>
      </c>
      <c r="F3826">
        <v>18406</v>
      </c>
      <c r="G3826">
        <v>2286143</v>
      </c>
      <c r="H3826">
        <f t="shared" si="59"/>
        <v>0</v>
      </c>
      <c r="I3826">
        <f t="array" ref="I3826">MIN(IFERROR(FIND(IstNumbers,A3826),""))</f>
        <v>10</v>
      </c>
      <c r="J3826" s="1" t="e">
        <f>IF([first '# in title]&lt;[pos kw in title],MID([title],[pos kw in title]-6,6),#N/A)</f>
        <v>#N/A</v>
      </c>
      <c r="K3826" s="1" t="e">
        <f>IFERROR(MID(SUBSTITUTE([kw rough in title],",","."),FIND("(",[kw rough in title])+1,20),SUBSTITUTE(IFERROR(MID([kw rough in title],FIND(" ",[kw rough in title])+1,20),[kw rough in title]),",","."))</f>
        <v>#N/A</v>
      </c>
      <c r="L3826" s="1">
        <f>IFERROR(FIND("kW",[desc]),0)</f>
        <v>0</v>
      </c>
      <c r="M3826">
        <f t="array" ref="M3826">MIN(IFERROR(FIND(IstNumbers,E3826),""))</f>
        <v>33</v>
      </c>
      <c r="N3826" s="1" t="b">
        <f>IF([first '# in desc]&lt;[pos kw in desc],MID([desc],[pos kw in desc]-7,7))</f>
        <v>0</v>
      </c>
      <c r="O38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6" s="1" t="str">
        <f>TRIM(IF([first '# in desc]&lt;[pos kw in desc],MID([desc],[pos kw in desc]-6,6),FALSE))</f>
        <v>FALSCH</v>
      </c>
      <c r="Q3826" s="1" t="b">
        <f>IF(LEN([manuell])=0,IFERROR([kw fine in title]*1,IFERROR(SUMPRODUCT(COUNTIF(IsDigits,MID([kw in desc],ROW($A$1:$A$150),1)))=LEN([kw in desc]),#N/A)),[manuell])</f>
        <v>0</v>
      </c>
      <c r="R3826" s="1" t="str">
        <f>IF([pos kw in title]&gt;0,MID(J3826,#REF!,4),IF([first '# in title]&gt;0,MID([title],[first '# in title],3),IF([first '# in title]&gt;0,MID([desc],#REF!,3),VLOOKUP([productid],$G$2:$R$1386,8))))</f>
        <v>146</v>
      </c>
      <c r="S3826" s="1" t="e">
        <f>IF([kw in desc]=[kw rough in title],[kw in desc]*1,IFERROR(LEFT([kw_dirty],3)*1,IFERROR(LEFT([kw_dirty],2)*1,"n.a.")))</f>
        <v>#N/A</v>
      </c>
      <c r="T3826" s="1"/>
      <c r="U3826" s="1" t="e">
        <f>VLOOKUP(Tabelle1[[#This Row],[productid]],Tabelle2[#All],2,FALSE)</f>
        <v>#N/A</v>
      </c>
    </row>
    <row r="3827" spans="1:21">
      <c r="A3827" t="s">
        <v>3885</v>
      </c>
      <c r="B3827">
        <v>2682</v>
      </c>
      <c r="C3827">
        <v>289859</v>
      </c>
      <c r="D3827" t="s">
        <v>6322</v>
      </c>
      <c r="E3827" t="s">
        <v>6323</v>
      </c>
      <c r="F3827">
        <v>18406</v>
      </c>
      <c r="G3827">
        <v>2286143</v>
      </c>
      <c r="H3827">
        <f t="shared" si="59"/>
        <v>0</v>
      </c>
      <c r="I3827">
        <f t="array" ref="I3827">MIN(IFERROR(FIND(IstNumbers,A3827),""))</f>
        <v>10</v>
      </c>
      <c r="J3827" s="1" t="e">
        <f>IF([first '# in title]&lt;[pos kw in title],MID([title],[pos kw in title]-6,6),#N/A)</f>
        <v>#N/A</v>
      </c>
      <c r="K3827" s="1" t="e">
        <f>IFERROR(MID(SUBSTITUTE([kw rough in title],",","."),FIND("(",[kw rough in title])+1,20),SUBSTITUTE(IFERROR(MID([kw rough in title],FIND(" ",[kw rough in title])+1,20),[kw rough in title]),",","."))</f>
        <v>#N/A</v>
      </c>
      <c r="L3827" s="1">
        <f>IFERROR(FIND("kW",[desc]),0)</f>
        <v>0</v>
      </c>
      <c r="M3827">
        <f t="array" ref="M3827">MIN(IFERROR(FIND(IstNumbers,E3827),""))</f>
        <v>33</v>
      </c>
      <c r="N3827" s="1" t="b">
        <f>IF([first '# in desc]&lt;[pos kw in desc],MID([desc],[pos kw in desc]-7,7))</f>
        <v>0</v>
      </c>
      <c r="O38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7" s="1" t="str">
        <f>TRIM(IF([first '# in desc]&lt;[pos kw in desc],MID([desc],[pos kw in desc]-6,6),FALSE))</f>
        <v>FALSCH</v>
      </c>
      <c r="Q3827" s="1" t="b">
        <f>IF(LEN([manuell])=0,IFERROR([kw fine in title]*1,IFERROR(SUMPRODUCT(COUNTIF(IsDigits,MID([kw in desc],ROW($A$1:$A$150),1)))=LEN([kw in desc]),#N/A)),[manuell])</f>
        <v>0</v>
      </c>
      <c r="R3827" s="1" t="str">
        <f>IF([pos kw in title]&gt;0,MID(J3827,#REF!,4),IF([first '# in title]&gt;0,MID([title],[first '# in title],3),IF([first '# in title]&gt;0,MID([desc],#REF!,3),VLOOKUP([productid],$G$2:$R$1386,8))))</f>
        <v>146</v>
      </c>
      <c r="S3827" s="1" t="e">
        <f>IF([kw in desc]=[kw rough in title],[kw in desc]*1,IFERROR(LEFT([kw_dirty],3)*1,IFERROR(LEFT([kw_dirty],2)*1,"n.a.")))</f>
        <v>#N/A</v>
      </c>
      <c r="T3827" s="1"/>
      <c r="U3827" s="1" t="e">
        <f>VLOOKUP(Tabelle1[[#This Row],[productid]],Tabelle2[#All],2,FALSE)</f>
        <v>#N/A</v>
      </c>
    </row>
    <row r="3828" spans="1:21">
      <c r="A3828" t="s">
        <v>3885</v>
      </c>
      <c r="B3828">
        <v>2683</v>
      </c>
      <c r="C3828">
        <v>289859</v>
      </c>
      <c r="D3828" t="s">
        <v>6324</v>
      </c>
      <c r="E3828" t="s">
        <v>6325</v>
      </c>
      <c r="F3828">
        <v>18406</v>
      </c>
      <c r="G3828">
        <v>2286143</v>
      </c>
      <c r="H3828">
        <f t="shared" si="59"/>
        <v>0</v>
      </c>
      <c r="I3828">
        <f t="array" ref="I3828">MIN(IFERROR(FIND(IstNumbers,A3828),""))</f>
        <v>10</v>
      </c>
      <c r="J3828" s="1" t="e">
        <f>IF([first '# in title]&lt;[pos kw in title],MID([title],[pos kw in title]-6,6),#N/A)</f>
        <v>#N/A</v>
      </c>
      <c r="K3828" s="1" t="e">
        <f>IFERROR(MID(SUBSTITUTE([kw rough in title],",","."),FIND("(",[kw rough in title])+1,20),SUBSTITUTE(IFERROR(MID([kw rough in title],FIND(" ",[kw rough in title])+1,20),[kw rough in title]),",","."))</f>
        <v>#N/A</v>
      </c>
      <c r="L3828" s="1">
        <f>IFERROR(FIND("kW",[desc]),0)</f>
        <v>0</v>
      </c>
      <c r="M3828">
        <f t="array" ref="M3828">MIN(IFERROR(FIND(IstNumbers,E3828),""))</f>
        <v>33</v>
      </c>
      <c r="N3828" s="1" t="b">
        <f>IF([first '# in desc]&lt;[pos kw in desc],MID([desc],[pos kw in desc]-7,7))</f>
        <v>0</v>
      </c>
      <c r="O38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28" s="1" t="str">
        <f>TRIM(IF([first '# in desc]&lt;[pos kw in desc],MID([desc],[pos kw in desc]-6,6),FALSE))</f>
        <v>FALSCH</v>
      </c>
      <c r="Q3828" s="1" t="b">
        <f>IF(LEN([manuell])=0,IFERROR([kw fine in title]*1,IFERROR(SUMPRODUCT(COUNTIF(IsDigits,MID([kw in desc],ROW($A$1:$A$150),1)))=LEN([kw in desc]),#N/A)),[manuell])</f>
        <v>0</v>
      </c>
      <c r="R3828" s="1" t="str">
        <f>IF([pos kw in title]&gt;0,MID(J3828,#REF!,4),IF([first '# in title]&gt;0,MID([title],[first '# in title],3),IF([first '# in title]&gt;0,MID([desc],#REF!,3),VLOOKUP([productid],$G$2:$R$1386,8))))</f>
        <v>146</v>
      </c>
      <c r="S3828" s="1" t="e">
        <f>IF([kw in desc]=[kw rough in title],[kw in desc]*1,IFERROR(LEFT([kw_dirty],3)*1,IFERROR(LEFT([kw_dirty],2)*1,"n.a.")))</f>
        <v>#N/A</v>
      </c>
      <c r="T3828" s="1"/>
      <c r="U3828" s="1" t="e">
        <f>VLOOKUP(Tabelle1[[#This Row],[productid]],Tabelle2[#All],2,FALSE)</f>
        <v>#N/A</v>
      </c>
    </row>
    <row r="3829" spans="1:21" hidden="1">
      <c r="A3829" t="s">
        <v>3882</v>
      </c>
      <c r="B3829">
        <v>3555</v>
      </c>
      <c r="C3829">
        <v>289859</v>
      </c>
      <c r="D3829" t="s">
        <v>6326</v>
      </c>
      <c r="E3829" t="s">
        <v>5826</v>
      </c>
      <c r="F3829">
        <v>18406</v>
      </c>
      <c r="G3829">
        <v>1750863</v>
      </c>
      <c r="H3829">
        <f t="shared" si="59"/>
        <v>20</v>
      </c>
      <c r="I3829">
        <f t="array" ref="I3829">MIN(IFERROR(FIND(IstNumbers,A3829),""))</f>
        <v>17</v>
      </c>
      <c r="J3829" s="1" t="str">
        <f>IF([first '# in title]&lt;[pos kw in title],MID([title],[pos kw in title]-6,6),#N/A)</f>
        <v xml:space="preserve">ur 42 </v>
      </c>
      <c r="K382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29" s="1">
        <f>IFERROR(FIND("kW",[desc]),0)</f>
        <v>70</v>
      </c>
      <c r="M3829">
        <f t="array" ref="M3829">MIN(IFERROR(FIND(IstNumbers,E3829),""))</f>
        <v>34</v>
      </c>
      <c r="N3829" s="1" t="str">
        <f>IF([first '# in desc]&lt;[pos kw in desc],MID([desc],[pos kw in desc]-7,7))</f>
        <v xml:space="preserve">­me 42 </v>
      </c>
      <c r="O38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29" s="1" t="str">
        <f>TRIM(IF([first '# in desc]&lt;[pos kw in desc],MID([desc],[pos kw in desc]-6,6),FALSE))</f>
        <v>me 42</v>
      </c>
      <c r="Q3829" s="1">
        <f>IF(LEN([manuell])=0,IFERROR([kw fine in title]*1,IFERROR(SUMPRODUCT(COUNTIF(IsDigits,MID([kw in desc],ROW($A$1:$A$150),1)))=LEN([kw in desc]),#N/A)),[manuell])</f>
        <v>42</v>
      </c>
      <c r="R3829" s="1" t="e">
        <f>IF([pos kw in title]&gt;0,MID(J3829,#REF!,4),IF([first '# in title]&gt;0,MID([title],[first '# in title],3),IF([first '# in title]&gt;0,MID([desc],#REF!,3),VLOOKUP([productid],$G$2:$R$1386,8))))</f>
        <v>#REF!</v>
      </c>
      <c r="S3829" s="1" t="str">
        <f>IF([kw in desc]=[kw rough in title],[kw in desc]*1,IFERROR(LEFT([kw_dirty],3)*1,IFERROR(LEFT([kw_dirty],2)*1,"n.a.")))</f>
        <v>n.a.</v>
      </c>
      <c r="T3829" s="1"/>
      <c r="U3829" s="1">
        <f>VLOOKUP(Tabelle1[[#This Row],[productid]],Tabelle2[#All],2,FALSE)</f>
        <v>42</v>
      </c>
    </row>
    <row r="3830" spans="1:21" hidden="1">
      <c r="A3830" t="s">
        <v>3882</v>
      </c>
      <c r="B3830">
        <v>3555</v>
      </c>
      <c r="C3830">
        <v>289859</v>
      </c>
      <c r="D3830" t="s">
        <v>6327</v>
      </c>
      <c r="E3830" t="s">
        <v>5832</v>
      </c>
      <c r="F3830">
        <v>18406</v>
      </c>
      <c r="G3830">
        <v>1750863</v>
      </c>
      <c r="H3830">
        <f t="shared" si="59"/>
        <v>20</v>
      </c>
      <c r="I3830">
        <f t="array" ref="I3830">MIN(IFERROR(FIND(IstNumbers,A3830),""))</f>
        <v>17</v>
      </c>
      <c r="J3830" s="1" t="str">
        <f>IF([first '# in title]&lt;[pos kw in title],MID([title],[pos kw in title]-6,6),#N/A)</f>
        <v xml:space="preserve">ur 42 </v>
      </c>
      <c r="K383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30" s="1">
        <f>IFERROR(FIND("kW",[desc]),0)</f>
        <v>70</v>
      </c>
      <c r="M3830">
        <f t="array" ref="M3830">MIN(IFERROR(FIND(IstNumbers,E3830),""))</f>
        <v>34</v>
      </c>
      <c r="N3830" s="1" t="str">
        <f>IF([first '# in desc]&lt;[pos kw in desc],MID([desc],[pos kw in desc]-7,7))</f>
        <v xml:space="preserve">­me 42 </v>
      </c>
      <c r="O38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0" s="1" t="str">
        <f>TRIM(IF([first '# in desc]&lt;[pos kw in desc],MID([desc],[pos kw in desc]-6,6),FALSE))</f>
        <v>me 42</v>
      </c>
      <c r="Q3830" s="1">
        <f>IF(LEN([manuell])=0,IFERROR([kw fine in title]*1,IFERROR(SUMPRODUCT(COUNTIF(IsDigits,MID([kw in desc],ROW($A$1:$A$150),1)))=LEN([kw in desc]),#N/A)),[manuell])</f>
        <v>42</v>
      </c>
      <c r="R3830" s="1" t="e">
        <f>IF([pos kw in title]&gt;0,MID(J3830,#REF!,4),IF([first '# in title]&gt;0,MID([title],[first '# in title],3),IF([first '# in title]&gt;0,MID([desc],#REF!,3),VLOOKUP([productid],$G$2:$R$1386,8))))</f>
        <v>#REF!</v>
      </c>
      <c r="S3830" s="1" t="str">
        <f>IF([kw in desc]=[kw rough in title],[kw in desc]*1,IFERROR(LEFT([kw_dirty],3)*1,IFERROR(LEFT([kw_dirty],2)*1,"n.a.")))</f>
        <v>n.a.</v>
      </c>
      <c r="T3830" s="1"/>
      <c r="U3830" s="1">
        <f>VLOOKUP(Tabelle1[[#This Row],[productid]],Tabelle2[#All],2,FALSE)</f>
        <v>42</v>
      </c>
    </row>
    <row r="3831" spans="1:21" hidden="1">
      <c r="A3831" t="s">
        <v>3593</v>
      </c>
      <c r="B3831">
        <v>3620</v>
      </c>
      <c r="C3831">
        <v>289859</v>
      </c>
      <c r="D3831" t="s">
        <v>6328</v>
      </c>
      <c r="E3831" t="s">
        <v>6329</v>
      </c>
      <c r="F3831">
        <v>18406</v>
      </c>
      <c r="G3831">
        <v>3497887</v>
      </c>
      <c r="H3831">
        <f t="shared" si="59"/>
        <v>0</v>
      </c>
      <c r="I3831">
        <f t="array" ref="I3831">MIN(IFERROR(FIND(IstNumbers,A3831),""))</f>
        <v>13</v>
      </c>
      <c r="J3831" s="1" t="e">
        <f>IF([first '# in title]&lt;[pos kw in title],MID([title],[pos kw in title]-6,6),#N/A)</f>
        <v>#N/A</v>
      </c>
      <c r="K3831" s="1" t="e">
        <f>IFERROR(MID(SUBSTITUTE([kw rough in title],",","."),FIND("(",[kw rough in title])+1,20),SUBSTITUTE(IFERROR(MID([kw rough in title],FIND(" ",[kw rough in title])+1,20),[kw rough in title]),",","."))</f>
        <v>#N/A</v>
      </c>
      <c r="L3831" s="1">
        <f>IFERROR(FIND("kW",[desc]),0)</f>
        <v>70</v>
      </c>
      <c r="M3831">
        <f t="array" ref="M3831">MIN(IFERROR(FIND(IstNumbers,E3831),""))</f>
        <v>34</v>
      </c>
      <c r="N3831" s="1" t="str">
        <f>IF([first '# in desc]&lt;[pos kw in desc],MID([desc],[pos kw in desc]-7,7))</f>
        <v xml:space="preserve">­me 42 </v>
      </c>
      <c r="O38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1" s="1" t="str">
        <f>TRIM(IF([first '# in desc]&lt;[pos kw in desc],MID([desc],[pos kw in desc]-6,6),FALSE))</f>
        <v>me 42</v>
      </c>
      <c r="Q3831" s="1" t="b">
        <f>IF(LEN([manuell])=0,IFERROR([kw fine in title]*1,IFERROR(SUMPRODUCT(COUNTIF(IsDigits,MID([kw in desc],ROW($A$1:$A$150),1)))=LEN([kw in desc]),#N/A)),[manuell])</f>
        <v>0</v>
      </c>
      <c r="R3831" s="1" t="str">
        <f>IF([pos kw in title]&gt;0,MID(J3831,#REF!,4),IF([first '# in title]&gt;0,MID([title],[first '# in title],3),IF([first '# in title]&gt;0,MID([desc],#REF!,3),VLOOKUP([productid],$G$2:$R$1386,8))))</f>
        <v xml:space="preserve">42 </v>
      </c>
      <c r="S3831" s="1" t="e">
        <f>IF([kw in desc]=[kw rough in title],[kw in desc]*1,IFERROR(LEFT([kw_dirty],3)*1,IFERROR(LEFT([kw_dirty],2)*1,"n.a.")))</f>
        <v>#N/A</v>
      </c>
      <c r="T3831" s="1"/>
      <c r="U3831" s="1">
        <f>VLOOKUP(Tabelle1[[#This Row],[productid]],Tabelle2[#All],2,FALSE)</f>
        <v>42</v>
      </c>
    </row>
    <row r="3832" spans="1:21" hidden="1">
      <c r="A3832" t="s">
        <v>3882</v>
      </c>
      <c r="B3832">
        <v>3555</v>
      </c>
      <c r="C3832">
        <v>289859</v>
      </c>
      <c r="D3832" t="s">
        <v>6330</v>
      </c>
      <c r="E3832" t="s">
        <v>5847</v>
      </c>
      <c r="F3832">
        <v>18406</v>
      </c>
      <c r="G3832">
        <v>1750863</v>
      </c>
      <c r="H3832">
        <f t="shared" si="59"/>
        <v>20</v>
      </c>
      <c r="I3832">
        <f t="array" ref="I3832">MIN(IFERROR(FIND(IstNumbers,A3832),""))</f>
        <v>17</v>
      </c>
      <c r="J3832" s="1" t="str">
        <f>IF([first '# in title]&lt;[pos kw in title],MID([title],[pos kw in title]-6,6),#N/A)</f>
        <v xml:space="preserve">ur 42 </v>
      </c>
      <c r="K383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32" s="1">
        <f>IFERROR(FIND("kW",[desc]),0)</f>
        <v>70</v>
      </c>
      <c r="M3832">
        <f t="array" ref="M3832">MIN(IFERROR(FIND(IstNumbers,E3832),""))</f>
        <v>34</v>
      </c>
      <c r="N3832" s="1" t="str">
        <f>IF([first '# in desc]&lt;[pos kw in desc],MID([desc],[pos kw in desc]-7,7))</f>
        <v xml:space="preserve">­me 42 </v>
      </c>
      <c r="O38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2" s="1" t="str">
        <f>TRIM(IF([first '# in desc]&lt;[pos kw in desc],MID([desc],[pos kw in desc]-6,6),FALSE))</f>
        <v>me 42</v>
      </c>
      <c r="Q3832" s="1">
        <f>IF(LEN([manuell])=0,IFERROR([kw fine in title]*1,IFERROR(SUMPRODUCT(COUNTIF(IsDigits,MID([kw in desc],ROW($A$1:$A$150),1)))=LEN([kw in desc]),#N/A)),[manuell])</f>
        <v>42</v>
      </c>
      <c r="R3832" s="1" t="e">
        <f>IF([pos kw in title]&gt;0,MID(J3832,#REF!,4),IF([first '# in title]&gt;0,MID([title],[first '# in title],3),IF([first '# in title]&gt;0,MID([desc],#REF!,3),VLOOKUP([productid],$G$2:$R$1386,8))))</f>
        <v>#REF!</v>
      </c>
      <c r="S3832" s="1" t="str">
        <f>IF([kw in desc]=[kw rough in title],[kw in desc]*1,IFERROR(LEFT([kw_dirty],3)*1,IFERROR(LEFT([kw_dirty],2)*1,"n.a.")))</f>
        <v>n.a.</v>
      </c>
      <c r="T3832" s="1"/>
      <c r="U3832" s="1">
        <f>VLOOKUP(Tabelle1[[#This Row],[productid]],Tabelle2[#All],2,FALSE)</f>
        <v>42</v>
      </c>
    </row>
    <row r="3833" spans="1:21" hidden="1">
      <c r="A3833" t="s">
        <v>3593</v>
      </c>
      <c r="B3833">
        <v>3620</v>
      </c>
      <c r="C3833">
        <v>289859</v>
      </c>
      <c r="D3833" t="s">
        <v>6331</v>
      </c>
      <c r="E3833" t="s">
        <v>6332</v>
      </c>
      <c r="F3833">
        <v>18406</v>
      </c>
      <c r="G3833">
        <v>3497887</v>
      </c>
      <c r="H3833">
        <f t="shared" si="59"/>
        <v>0</v>
      </c>
      <c r="I3833">
        <f t="array" ref="I3833">MIN(IFERROR(FIND(IstNumbers,A3833),""))</f>
        <v>13</v>
      </c>
      <c r="J3833" s="1" t="e">
        <f>IF([first '# in title]&lt;[pos kw in title],MID([title],[pos kw in title]-6,6),#N/A)</f>
        <v>#N/A</v>
      </c>
      <c r="K3833" s="1" t="e">
        <f>IFERROR(MID(SUBSTITUTE([kw rough in title],",","."),FIND("(",[kw rough in title])+1,20),SUBSTITUTE(IFERROR(MID([kw rough in title],FIND(" ",[kw rough in title])+1,20),[kw rough in title]),",","."))</f>
        <v>#N/A</v>
      </c>
      <c r="L3833" s="1">
        <f>IFERROR(FIND("kW",[desc]),0)</f>
        <v>70</v>
      </c>
      <c r="M3833">
        <f t="array" ref="M3833">MIN(IFERROR(FIND(IstNumbers,E3833),""))</f>
        <v>34</v>
      </c>
      <c r="N3833" s="1" t="str">
        <f>IF([first '# in desc]&lt;[pos kw in desc],MID([desc],[pos kw in desc]-7,7))</f>
        <v xml:space="preserve">­me 42 </v>
      </c>
      <c r="O38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3" s="1" t="str">
        <f>TRIM(IF([first '# in desc]&lt;[pos kw in desc],MID([desc],[pos kw in desc]-6,6),FALSE))</f>
        <v>me 42</v>
      </c>
      <c r="Q3833" s="1" t="b">
        <f>IF(LEN([manuell])=0,IFERROR([kw fine in title]*1,IFERROR(SUMPRODUCT(COUNTIF(IsDigits,MID([kw in desc],ROW($A$1:$A$150),1)))=LEN([kw in desc]),#N/A)),[manuell])</f>
        <v>0</v>
      </c>
      <c r="R3833" s="1" t="str">
        <f>IF([pos kw in title]&gt;0,MID(J3833,#REF!,4),IF([first '# in title]&gt;0,MID([title],[first '# in title],3),IF([first '# in title]&gt;0,MID([desc],#REF!,3),VLOOKUP([productid],$G$2:$R$1386,8))))</f>
        <v xml:space="preserve">42 </v>
      </c>
      <c r="S3833" s="1" t="e">
        <f>IF([kw in desc]=[kw rough in title],[kw in desc]*1,IFERROR(LEFT([kw_dirty],3)*1,IFERROR(LEFT([kw_dirty],2)*1,"n.a.")))</f>
        <v>#N/A</v>
      </c>
      <c r="T3833" s="1"/>
      <c r="U3833" s="1">
        <f>VLOOKUP(Tabelle1[[#This Row],[productid]],Tabelle2[#All],2,FALSE)</f>
        <v>42</v>
      </c>
    </row>
    <row r="3834" spans="1:21" hidden="1">
      <c r="A3834" t="s">
        <v>3882</v>
      </c>
      <c r="B3834">
        <v>3555</v>
      </c>
      <c r="C3834">
        <v>289859</v>
      </c>
      <c r="D3834" t="s">
        <v>6333</v>
      </c>
      <c r="E3834" t="s">
        <v>5854</v>
      </c>
      <c r="F3834">
        <v>18406</v>
      </c>
      <c r="G3834">
        <v>1750863</v>
      </c>
      <c r="H3834">
        <f t="shared" si="59"/>
        <v>20</v>
      </c>
      <c r="I3834">
        <f t="array" ref="I3834">MIN(IFERROR(FIND(IstNumbers,A3834),""))</f>
        <v>17</v>
      </c>
      <c r="J3834" s="1" t="str">
        <f>IF([first '# in title]&lt;[pos kw in title],MID([title],[pos kw in title]-6,6),#N/A)</f>
        <v xml:space="preserve">ur 42 </v>
      </c>
      <c r="K383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34" s="1">
        <f>IFERROR(FIND("kW",[desc]),0)</f>
        <v>70</v>
      </c>
      <c r="M3834">
        <f t="array" ref="M3834">MIN(IFERROR(FIND(IstNumbers,E3834),""))</f>
        <v>34</v>
      </c>
      <c r="N3834" s="1" t="str">
        <f>IF([first '# in desc]&lt;[pos kw in desc],MID([desc],[pos kw in desc]-7,7))</f>
        <v xml:space="preserve">­me 42 </v>
      </c>
      <c r="O38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4" s="1" t="str">
        <f>TRIM(IF([first '# in desc]&lt;[pos kw in desc],MID([desc],[pos kw in desc]-6,6),FALSE))</f>
        <v>me 42</v>
      </c>
      <c r="Q3834" s="1">
        <f>IF(LEN([manuell])=0,IFERROR([kw fine in title]*1,IFERROR(SUMPRODUCT(COUNTIF(IsDigits,MID([kw in desc],ROW($A$1:$A$150),1)))=LEN([kw in desc]),#N/A)),[manuell])</f>
        <v>42</v>
      </c>
      <c r="R3834" s="1" t="e">
        <f>IF([pos kw in title]&gt;0,MID(J3834,#REF!,4),IF([first '# in title]&gt;0,MID([title],[first '# in title],3),IF([first '# in title]&gt;0,MID([desc],#REF!,3),VLOOKUP([productid],$G$2:$R$1386,8))))</f>
        <v>#REF!</v>
      </c>
      <c r="S3834" s="1" t="str">
        <f>IF([kw in desc]=[kw rough in title],[kw in desc]*1,IFERROR(LEFT([kw_dirty],3)*1,IFERROR(LEFT([kw_dirty],2)*1,"n.a.")))</f>
        <v>n.a.</v>
      </c>
      <c r="T3834" s="1"/>
      <c r="U3834" s="1">
        <f>VLOOKUP(Tabelle1[[#This Row],[productid]],Tabelle2[#All],2,FALSE)</f>
        <v>42</v>
      </c>
    </row>
    <row r="3835" spans="1:21" hidden="1">
      <c r="A3835" t="s">
        <v>3593</v>
      </c>
      <c r="B3835">
        <v>3620</v>
      </c>
      <c r="C3835">
        <v>289859</v>
      </c>
      <c r="D3835" t="s">
        <v>6334</v>
      </c>
      <c r="E3835" t="s">
        <v>6335</v>
      </c>
      <c r="F3835">
        <v>18406</v>
      </c>
      <c r="G3835">
        <v>3497887</v>
      </c>
      <c r="H3835">
        <f t="shared" si="59"/>
        <v>0</v>
      </c>
      <c r="I3835">
        <f t="array" ref="I3835">MIN(IFERROR(FIND(IstNumbers,A3835),""))</f>
        <v>13</v>
      </c>
      <c r="J3835" s="1" t="e">
        <f>IF([first '# in title]&lt;[pos kw in title],MID([title],[pos kw in title]-6,6),#N/A)</f>
        <v>#N/A</v>
      </c>
      <c r="K3835" s="1" t="e">
        <f>IFERROR(MID(SUBSTITUTE([kw rough in title],",","."),FIND("(",[kw rough in title])+1,20),SUBSTITUTE(IFERROR(MID([kw rough in title],FIND(" ",[kw rough in title])+1,20),[kw rough in title]),",","."))</f>
        <v>#N/A</v>
      </c>
      <c r="L3835" s="1">
        <f>IFERROR(FIND("kW",[desc]),0)</f>
        <v>70</v>
      </c>
      <c r="M3835">
        <f t="array" ref="M3835">MIN(IFERROR(FIND(IstNumbers,E3835),""))</f>
        <v>34</v>
      </c>
      <c r="N3835" s="1" t="str">
        <f>IF([first '# in desc]&lt;[pos kw in desc],MID([desc],[pos kw in desc]-7,7))</f>
        <v xml:space="preserve">­me 42 </v>
      </c>
      <c r="O38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5" s="1" t="str">
        <f>TRIM(IF([first '# in desc]&lt;[pos kw in desc],MID([desc],[pos kw in desc]-6,6),FALSE))</f>
        <v>me 42</v>
      </c>
      <c r="Q3835" s="1" t="b">
        <f>IF(LEN([manuell])=0,IFERROR([kw fine in title]*1,IFERROR(SUMPRODUCT(COUNTIF(IsDigits,MID([kw in desc],ROW($A$1:$A$150),1)))=LEN([kw in desc]),#N/A)),[manuell])</f>
        <v>0</v>
      </c>
      <c r="R3835" s="1" t="str">
        <f>IF([pos kw in title]&gt;0,MID(J3835,#REF!,4),IF([first '# in title]&gt;0,MID([title],[first '# in title],3),IF([first '# in title]&gt;0,MID([desc],#REF!,3),VLOOKUP([productid],$G$2:$R$1386,8))))</f>
        <v xml:space="preserve">42 </v>
      </c>
      <c r="S3835" s="1" t="e">
        <f>IF([kw in desc]=[kw rough in title],[kw in desc]*1,IFERROR(LEFT([kw_dirty],3)*1,IFERROR(LEFT([kw_dirty],2)*1,"n.a.")))</f>
        <v>#N/A</v>
      </c>
      <c r="T3835" s="1"/>
      <c r="U3835" s="1">
        <f>VLOOKUP(Tabelle1[[#This Row],[productid]],Tabelle2[#All],2,FALSE)</f>
        <v>42</v>
      </c>
    </row>
    <row r="3836" spans="1:21" hidden="1">
      <c r="A3836" t="s">
        <v>3882</v>
      </c>
      <c r="B3836">
        <v>3560</v>
      </c>
      <c r="C3836">
        <v>289859</v>
      </c>
      <c r="D3836" t="s">
        <v>6336</v>
      </c>
      <c r="E3836" t="s">
        <v>5500</v>
      </c>
      <c r="F3836">
        <v>18406</v>
      </c>
      <c r="G3836">
        <v>1750863</v>
      </c>
      <c r="H3836">
        <f t="shared" si="59"/>
        <v>20</v>
      </c>
      <c r="I3836">
        <f t="array" ref="I3836">MIN(IFERROR(FIND(IstNumbers,A3836),""))</f>
        <v>17</v>
      </c>
      <c r="J3836" s="1" t="str">
        <f>IF([first '# in title]&lt;[pos kw in title],MID([title],[pos kw in title]-6,6),#N/A)</f>
        <v xml:space="preserve">ur 42 </v>
      </c>
      <c r="K383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36" s="1">
        <f>IFERROR(FIND("kW",[desc]),0)</f>
        <v>70</v>
      </c>
      <c r="M3836">
        <f t="array" ref="M3836">MIN(IFERROR(FIND(IstNumbers,E3836),""))</f>
        <v>34</v>
      </c>
      <c r="N3836" s="1" t="str">
        <f>IF([first '# in desc]&lt;[pos kw in desc],MID([desc],[pos kw in desc]-7,7))</f>
        <v xml:space="preserve">­me 42 </v>
      </c>
      <c r="O38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6" s="1" t="str">
        <f>TRIM(IF([first '# in desc]&lt;[pos kw in desc],MID([desc],[pos kw in desc]-6,6),FALSE))</f>
        <v>me 42</v>
      </c>
      <c r="Q3836" s="1">
        <f>IF(LEN([manuell])=0,IFERROR([kw fine in title]*1,IFERROR(SUMPRODUCT(COUNTIF(IsDigits,MID([kw in desc],ROW($A$1:$A$150),1)))=LEN([kw in desc]),#N/A)),[manuell])</f>
        <v>42</v>
      </c>
      <c r="R3836" s="1" t="e">
        <f>IF([pos kw in title]&gt;0,MID(J3836,#REF!,4),IF([first '# in title]&gt;0,MID([title],[first '# in title],3),IF([first '# in title]&gt;0,MID([desc],#REF!,3),VLOOKUP([productid],$G$2:$R$1386,8))))</f>
        <v>#REF!</v>
      </c>
      <c r="S3836" s="1" t="str">
        <f>IF([kw in desc]=[kw rough in title],[kw in desc]*1,IFERROR(LEFT([kw_dirty],3)*1,IFERROR(LEFT([kw_dirty],2)*1,"n.a.")))</f>
        <v>n.a.</v>
      </c>
      <c r="T3836" s="1"/>
      <c r="U3836" s="1">
        <f>VLOOKUP(Tabelle1[[#This Row],[productid]],Tabelle2[#All],2,FALSE)</f>
        <v>42</v>
      </c>
    </row>
    <row r="3837" spans="1:21" hidden="1">
      <c r="A3837" t="s">
        <v>3593</v>
      </c>
      <c r="B3837">
        <v>3620</v>
      </c>
      <c r="C3837">
        <v>289859</v>
      </c>
      <c r="D3837" t="s">
        <v>6337</v>
      </c>
      <c r="E3837" t="s">
        <v>6175</v>
      </c>
      <c r="F3837">
        <v>18406</v>
      </c>
      <c r="G3837">
        <v>3497887</v>
      </c>
      <c r="H3837">
        <f t="shared" si="59"/>
        <v>0</v>
      </c>
      <c r="I3837">
        <f t="array" ref="I3837">MIN(IFERROR(FIND(IstNumbers,A3837),""))</f>
        <v>13</v>
      </c>
      <c r="J3837" s="1" t="e">
        <f>IF([first '# in title]&lt;[pos kw in title],MID([title],[pos kw in title]-6,6),#N/A)</f>
        <v>#N/A</v>
      </c>
      <c r="K3837" s="1" t="e">
        <f>IFERROR(MID(SUBSTITUTE([kw rough in title],",","."),FIND("(",[kw rough in title])+1,20),SUBSTITUTE(IFERROR(MID([kw rough in title],FIND(" ",[kw rough in title])+1,20),[kw rough in title]),",","."))</f>
        <v>#N/A</v>
      </c>
      <c r="L3837" s="1">
        <f>IFERROR(FIND("kW",[desc]),0)</f>
        <v>70</v>
      </c>
      <c r="M3837">
        <f t="array" ref="M3837">MIN(IFERROR(FIND(IstNumbers,E3837),""))</f>
        <v>34</v>
      </c>
      <c r="N3837" s="1" t="str">
        <f>IF([first '# in desc]&lt;[pos kw in desc],MID([desc],[pos kw in desc]-7,7))</f>
        <v xml:space="preserve">­me 42 </v>
      </c>
      <c r="O38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7" s="1" t="str">
        <f>TRIM(IF([first '# in desc]&lt;[pos kw in desc],MID([desc],[pos kw in desc]-6,6),FALSE))</f>
        <v>me 42</v>
      </c>
      <c r="Q3837" s="1" t="b">
        <f>IF(LEN([manuell])=0,IFERROR([kw fine in title]*1,IFERROR(SUMPRODUCT(COUNTIF(IsDigits,MID([kw in desc],ROW($A$1:$A$150),1)))=LEN([kw in desc]),#N/A)),[manuell])</f>
        <v>0</v>
      </c>
      <c r="R3837" s="1" t="str">
        <f>IF([pos kw in title]&gt;0,MID(J3837,#REF!,4),IF([first '# in title]&gt;0,MID([title],[first '# in title],3),IF([first '# in title]&gt;0,MID([desc],#REF!,3),VLOOKUP([productid],$G$2:$R$1386,8))))</f>
        <v xml:space="preserve">42 </v>
      </c>
      <c r="S3837" s="1" t="e">
        <f>IF([kw in desc]=[kw rough in title],[kw in desc]*1,IFERROR(LEFT([kw_dirty],3)*1,IFERROR(LEFT([kw_dirty],2)*1,"n.a.")))</f>
        <v>#N/A</v>
      </c>
      <c r="T3837" s="1"/>
      <c r="U3837" s="1">
        <f>VLOOKUP(Tabelle1[[#This Row],[productid]],Tabelle2[#All],2,FALSE)</f>
        <v>42</v>
      </c>
    </row>
    <row r="3838" spans="1:21">
      <c r="A3838" t="s">
        <v>3810</v>
      </c>
      <c r="B3838">
        <v>1881</v>
      </c>
      <c r="C3838">
        <v>223861</v>
      </c>
      <c r="D3838" t="s">
        <v>6338</v>
      </c>
      <c r="E3838" t="s">
        <v>5413</v>
      </c>
      <c r="F3838">
        <v>18406</v>
      </c>
      <c r="G3838">
        <v>3725833</v>
      </c>
      <c r="H3838">
        <f t="shared" si="59"/>
        <v>0</v>
      </c>
      <c r="I3838">
        <f t="array" ref="I3838">MIN(IFERROR(FIND(IstNumbers,A3838),""))</f>
        <v>14</v>
      </c>
      <c r="J3838" s="1" t="e">
        <f>IF([first '# in title]&lt;[pos kw in title],MID([title],[pos kw in title]-6,6),#N/A)</f>
        <v>#N/A</v>
      </c>
      <c r="K3838" s="1" t="e">
        <f>IFERROR(MID(SUBSTITUTE([kw rough in title],",","."),FIND("(",[kw rough in title])+1,20),SUBSTITUTE(IFERROR(MID([kw rough in title],FIND(" ",[kw rough in title])+1,20),[kw rough in title]),",","."))</f>
        <v>#N/A</v>
      </c>
      <c r="L3838" s="1">
        <f>IFERROR(FIND("kW",[desc]),0)</f>
        <v>0</v>
      </c>
      <c r="M3838">
        <f t="array" ref="M3838">MIN(IFERROR(FIND(IstNumbers,E3838),""))</f>
        <v>25</v>
      </c>
      <c r="N3838" s="1" t="b">
        <f>IF([first '# in desc]&lt;[pos kw in desc],MID([desc],[pos kw in desc]-7,7))</f>
        <v>0</v>
      </c>
      <c r="O38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38" s="1" t="str">
        <f>TRIM(IF([first '# in desc]&lt;[pos kw in desc],MID([desc],[pos kw in desc]-6,6),FALSE))</f>
        <v>FALSCH</v>
      </c>
      <c r="Q3838" s="1" t="b">
        <f>IF(LEN([manuell])=0,IFERROR([kw fine in title]*1,IFERROR(SUMPRODUCT(COUNTIF(IsDigits,MID([kw in desc],ROW($A$1:$A$150),1)))=LEN([kw in desc]),#N/A)),[manuell])</f>
        <v>0</v>
      </c>
      <c r="R3838" s="1" t="str">
        <f>IF([pos kw in title]&gt;0,MID(J3838,#REF!,4),IF([first '# in title]&gt;0,MID([title],[first '# in title],3),IF([first '# in title]&gt;0,MID([desc],#REF!,3),VLOOKUP([productid],$G$2:$R$1386,8))))</f>
        <v xml:space="preserve">24 </v>
      </c>
      <c r="S3838" s="1" t="e">
        <f>IF([kw in desc]=[kw rough in title],[kw in desc]*1,IFERROR(LEFT([kw_dirty],3)*1,IFERROR(LEFT([kw_dirty],2)*1,"n.a.")))</f>
        <v>#N/A</v>
      </c>
      <c r="T3838" s="1"/>
      <c r="U3838" s="1" t="e">
        <f>VLOOKUP(Tabelle1[[#This Row],[productid]],Tabelle2[#All],2,FALSE)</f>
        <v>#N/A</v>
      </c>
    </row>
    <row r="3839" spans="1:21" hidden="1">
      <c r="A3839" t="s">
        <v>3882</v>
      </c>
      <c r="B3839">
        <v>3560</v>
      </c>
      <c r="C3839">
        <v>289859</v>
      </c>
      <c r="D3839" t="s">
        <v>6339</v>
      </c>
      <c r="E3839" t="s">
        <v>5864</v>
      </c>
      <c r="F3839">
        <v>18406</v>
      </c>
      <c r="G3839">
        <v>1750863</v>
      </c>
      <c r="H3839">
        <f t="shared" si="59"/>
        <v>20</v>
      </c>
      <c r="I3839">
        <f t="array" ref="I3839">MIN(IFERROR(FIND(IstNumbers,A3839),""))</f>
        <v>17</v>
      </c>
      <c r="J3839" s="1" t="str">
        <f>IF([first '# in title]&lt;[pos kw in title],MID([title],[pos kw in title]-6,6),#N/A)</f>
        <v xml:space="preserve">ur 42 </v>
      </c>
      <c r="K383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39" s="1">
        <f>IFERROR(FIND("kW",[desc]),0)</f>
        <v>70</v>
      </c>
      <c r="M3839">
        <f t="array" ref="M3839">MIN(IFERROR(FIND(IstNumbers,E3839),""))</f>
        <v>34</v>
      </c>
      <c r="N3839" s="1" t="str">
        <f>IF([first '# in desc]&lt;[pos kw in desc],MID([desc],[pos kw in desc]-7,7))</f>
        <v xml:space="preserve">­me 42 </v>
      </c>
      <c r="O38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39" s="1" t="str">
        <f>TRIM(IF([first '# in desc]&lt;[pos kw in desc],MID([desc],[pos kw in desc]-6,6),FALSE))</f>
        <v>me 42</v>
      </c>
      <c r="Q3839" s="1">
        <f>IF(LEN([manuell])=0,IFERROR([kw fine in title]*1,IFERROR(SUMPRODUCT(COUNTIF(IsDigits,MID([kw in desc],ROW($A$1:$A$150),1)))=LEN([kw in desc]),#N/A)),[manuell])</f>
        <v>42</v>
      </c>
      <c r="R3839" s="1" t="e">
        <f>IF([pos kw in title]&gt;0,MID(J3839,#REF!,4),IF([first '# in title]&gt;0,MID([title],[first '# in title],3),IF([first '# in title]&gt;0,MID([desc],#REF!,3),VLOOKUP([productid],$G$2:$R$1386,8))))</f>
        <v>#REF!</v>
      </c>
      <c r="S3839" s="1" t="str">
        <f>IF([kw in desc]=[kw rough in title],[kw in desc]*1,IFERROR(LEFT([kw_dirty],3)*1,IFERROR(LEFT([kw_dirty],2)*1,"n.a.")))</f>
        <v>n.a.</v>
      </c>
      <c r="T3839" s="1"/>
      <c r="U3839" s="1">
        <f>VLOOKUP(Tabelle1[[#This Row],[productid]],Tabelle2[#All],2,FALSE)</f>
        <v>42</v>
      </c>
    </row>
    <row r="3840" spans="1:21" hidden="1">
      <c r="A3840" t="s">
        <v>3593</v>
      </c>
      <c r="B3840">
        <v>3620</v>
      </c>
      <c r="C3840">
        <v>289859</v>
      </c>
      <c r="D3840" t="s">
        <v>6340</v>
      </c>
      <c r="E3840" t="s">
        <v>6341</v>
      </c>
      <c r="F3840">
        <v>18406</v>
      </c>
      <c r="G3840">
        <v>3497887</v>
      </c>
      <c r="H3840">
        <f t="shared" si="59"/>
        <v>0</v>
      </c>
      <c r="I3840">
        <f t="array" ref="I3840">MIN(IFERROR(FIND(IstNumbers,A3840),""))</f>
        <v>13</v>
      </c>
      <c r="J3840" s="1" t="e">
        <f>IF([first '# in title]&lt;[pos kw in title],MID([title],[pos kw in title]-6,6),#N/A)</f>
        <v>#N/A</v>
      </c>
      <c r="K3840" s="1" t="e">
        <f>IFERROR(MID(SUBSTITUTE([kw rough in title],",","."),FIND("(",[kw rough in title])+1,20),SUBSTITUTE(IFERROR(MID([kw rough in title],FIND(" ",[kw rough in title])+1,20),[kw rough in title]),",","."))</f>
        <v>#N/A</v>
      </c>
      <c r="L3840" s="1">
        <f>IFERROR(FIND("kW",[desc]),0)</f>
        <v>70</v>
      </c>
      <c r="M3840">
        <f t="array" ref="M3840">MIN(IFERROR(FIND(IstNumbers,E3840),""))</f>
        <v>34</v>
      </c>
      <c r="N3840" s="1" t="str">
        <f>IF([first '# in desc]&lt;[pos kw in desc],MID([desc],[pos kw in desc]-7,7))</f>
        <v xml:space="preserve">­me 42 </v>
      </c>
      <c r="O38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40" s="1" t="str">
        <f>TRIM(IF([first '# in desc]&lt;[pos kw in desc],MID([desc],[pos kw in desc]-6,6),FALSE))</f>
        <v>me 42</v>
      </c>
      <c r="Q3840" s="1" t="b">
        <f>IF(LEN([manuell])=0,IFERROR([kw fine in title]*1,IFERROR(SUMPRODUCT(COUNTIF(IsDigits,MID([kw in desc],ROW($A$1:$A$150),1)))=LEN([kw in desc]),#N/A)),[manuell])</f>
        <v>0</v>
      </c>
      <c r="R3840" s="1" t="str">
        <f>IF([pos kw in title]&gt;0,MID(J3840,#REF!,4),IF([first '# in title]&gt;0,MID([title],[first '# in title],3),IF([first '# in title]&gt;0,MID([desc],#REF!,3),VLOOKUP([productid],$G$2:$R$1386,8))))</f>
        <v xml:space="preserve">42 </v>
      </c>
      <c r="S3840" s="1" t="e">
        <f>IF([kw in desc]=[kw rough in title],[kw in desc]*1,IFERROR(LEFT([kw_dirty],3)*1,IFERROR(LEFT([kw_dirty],2)*1,"n.a.")))</f>
        <v>#N/A</v>
      </c>
      <c r="T3840" s="1"/>
      <c r="U3840" s="1">
        <f>VLOOKUP(Tabelle1[[#This Row],[productid]],Tabelle2[#All],2,FALSE)</f>
        <v>42</v>
      </c>
    </row>
    <row r="3841" spans="1:21">
      <c r="A3841" t="s">
        <v>3810</v>
      </c>
      <c r="B3841">
        <v>1882</v>
      </c>
      <c r="C3841">
        <v>223861</v>
      </c>
      <c r="D3841" t="s">
        <v>6342</v>
      </c>
      <c r="E3841" t="s">
        <v>6011</v>
      </c>
      <c r="F3841">
        <v>18406</v>
      </c>
      <c r="G3841">
        <v>3725833</v>
      </c>
      <c r="H3841">
        <f t="shared" si="59"/>
        <v>0</v>
      </c>
      <c r="I3841">
        <f t="array" ref="I3841">MIN(IFERROR(FIND(IstNumbers,A3841),""))</f>
        <v>14</v>
      </c>
      <c r="J3841" s="1" t="e">
        <f>IF([first '# in title]&lt;[pos kw in title],MID([title],[pos kw in title]-6,6),#N/A)</f>
        <v>#N/A</v>
      </c>
      <c r="K3841" s="1" t="e">
        <f>IFERROR(MID(SUBSTITUTE([kw rough in title],",","."),FIND("(",[kw rough in title])+1,20),SUBSTITUTE(IFERROR(MID([kw rough in title],FIND(" ",[kw rough in title])+1,20),[kw rough in title]),",","."))</f>
        <v>#N/A</v>
      </c>
      <c r="L3841" s="1">
        <f>IFERROR(FIND("kW",[desc]),0)</f>
        <v>0</v>
      </c>
      <c r="M3841">
        <f t="array" ref="M3841">MIN(IFERROR(FIND(IstNumbers,E3841),""))</f>
        <v>25</v>
      </c>
      <c r="N3841" s="1" t="b">
        <f>IF([first '# in desc]&lt;[pos kw in desc],MID([desc],[pos kw in desc]-7,7))</f>
        <v>0</v>
      </c>
      <c r="O38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41" s="1" t="str">
        <f>TRIM(IF([first '# in desc]&lt;[pos kw in desc],MID([desc],[pos kw in desc]-6,6),FALSE))</f>
        <v>FALSCH</v>
      </c>
      <c r="Q3841" s="1" t="b">
        <f>IF(LEN([manuell])=0,IFERROR([kw fine in title]*1,IFERROR(SUMPRODUCT(COUNTIF(IsDigits,MID([kw in desc],ROW($A$1:$A$150),1)))=LEN([kw in desc]),#N/A)),[manuell])</f>
        <v>0</v>
      </c>
      <c r="R3841" s="1" t="str">
        <f>IF([pos kw in title]&gt;0,MID(J3841,#REF!,4),IF([first '# in title]&gt;0,MID([title],[first '# in title],3),IF([first '# in title]&gt;0,MID([desc],#REF!,3),VLOOKUP([productid],$G$2:$R$1386,8))))</f>
        <v xml:space="preserve">24 </v>
      </c>
      <c r="S3841" s="1" t="e">
        <f>IF([kw in desc]=[kw rough in title],[kw in desc]*1,IFERROR(LEFT([kw_dirty],3)*1,IFERROR(LEFT([kw_dirty],2)*1,"n.a.")))</f>
        <v>#N/A</v>
      </c>
      <c r="T3841" s="1"/>
      <c r="U3841" s="1" t="e">
        <f>VLOOKUP(Tabelle1[[#This Row],[productid]],Tabelle2[#All],2,FALSE)</f>
        <v>#N/A</v>
      </c>
    </row>
    <row r="3842" spans="1:21" hidden="1">
      <c r="A3842" t="s">
        <v>3882</v>
      </c>
      <c r="B3842">
        <v>3560</v>
      </c>
      <c r="C3842">
        <v>289859</v>
      </c>
      <c r="D3842" t="s">
        <v>6343</v>
      </c>
      <c r="E3842" t="s">
        <v>5525</v>
      </c>
      <c r="F3842">
        <v>18406</v>
      </c>
      <c r="G3842">
        <v>1750863</v>
      </c>
      <c r="H3842">
        <f t="shared" si="59"/>
        <v>20</v>
      </c>
      <c r="I3842">
        <f t="array" ref="I3842">MIN(IFERROR(FIND(IstNumbers,A3842),""))</f>
        <v>17</v>
      </c>
      <c r="J3842" s="1" t="str">
        <f>IF([first '# in title]&lt;[pos kw in title],MID([title],[pos kw in title]-6,6),#N/A)</f>
        <v xml:space="preserve">ur 42 </v>
      </c>
      <c r="K384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42" s="1">
        <f>IFERROR(FIND("kW",[desc]),0)</f>
        <v>70</v>
      </c>
      <c r="M3842">
        <f t="array" ref="M3842">MIN(IFERROR(FIND(IstNumbers,E3842),""))</f>
        <v>34</v>
      </c>
      <c r="N3842" s="1" t="str">
        <f>IF([first '# in desc]&lt;[pos kw in desc],MID([desc],[pos kw in desc]-7,7))</f>
        <v xml:space="preserve">­me 42 </v>
      </c>
      <c r="O38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42" s="1" t="str">
        <f>TRIM(IF([first '# in desc]&lt;[pos kw in desc],MID([desc],[pos kw in desc]-6,6),FALSE))</f>
        <v>me 42</v>
      </c>
      <c r="Q3842" s="1">
        <f>IF(LEN([manuell])=0,IFERROR([kw fine in title]*1,IFERROR(SUMPRODUCT(COUNTIF(IsDigits,MID([kw in desc],ROW($A$1:$A$150),1)))=LEN([kw in desc]),#N/A)),[manuell])</f>
        <v>42</v>
      </c>
      <c r="R3842" s="1" t="e">
        <f>IF([pos kw in title]&gt;0,MID(J3842,#REF!,4),IF([first '# in title]&gt;0,MID([title],[first '# in title],3),IF([first '# in title]&gt;0,MID([desc],#REF!,3),VLOOKUP([productid],$G$2:$R$1386,8))))</f>
        <v>#REF!</v>
      </c>
      <c r="S3842" s="1" t="str">
        <f>IF([kw in desc]=[kw rough in title],[kw in desc]*1,IFERROR(LEFT([kw_dirty],3)*1,IFERROR(LEFT([kw_dirty],2)*1,"n.a.")))</f>
        <v>n.a.</v>
      </c>
      <c r="T3842" s="1"/>
      <c r="U3842" s="1">
        <f>VLOOKUP(Tabelle1[[#This Row],[productid]],Tabelle2[#All],2,FALSE)</f>
        <v>42</v>
      </c>
    </row>
    <row r="3843" spans="1:21" hidden="1">
      <c r="A3843" t="s">
        <v>3593</v>
      </c>
      <c r="B3843">
        <v>3620</v>
      </c>
      <c r="C3843">
        <v>289859</v>
      </c>
      <c r="D3843" t="s">
        <v>6344</v>
      </c>
      <c r="E3843" t="s">
        <v>6345</v>
      </c>
      <c r="F3843">
        <v>18406</v>
      </c>
      <c r="G3843">
        <v>3497887</v>
      </c>
      <c r="H3843">
        <f t="shared" si="59"/>
        <v>0</v>
      </c>
      <c r="I3843">
        <f t="array" ref="I3843">MIN(IFERROR(FIND(IstNumbers,A3843),""))</f>
        <v>13</v>
      </c>
      <c r="J3843" s="1" t="e">
        <f>IF([first '# in title]&lt;[pos kw in title],MID([title],[pos kw in title]-6,6),#N/A)</f>
        <v>#N/A</v>
      </c>
      <c r="K3843" s="1" t="e">
        <f>IFERROR(MID(SUBSTITUTE([kw rough in title],",","."),FIND("(",[kw rough in title])+1,20),SUBSTITUTE(IFERROR(MID([kw rough in title],FIND(" ",[kw rough in title])+1,20),[kw rough in title]),",","."))</f>
        <v>#N/A</v>
      </c>
      <c r="L3843" s="1">
        <f>IFERROR(FIND("kW",[desc]),0)</f>
        <v>70</v>
      </c>
      <c r="M3843">
        <f t="array" ref="M3843">MIN(IFERROR(FIND(IstNumbers,E3843),""))</f>
        <v>34</v>
      </c>
      <c r="N3843" s="1" t="str">
        <f>IF([first '# in desc]&lt;[pos kw in desc],MID([desc],[pos kw in desc]-7,7))</f>
        <v xml:space="preserve">­me 42 </v>
      </c>
      <c r="O38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43" s="1" t="str">
        <f>TRIM(IF([first '# in desc]&lt;[pos kw in desc],MID([desc],[pos kw in desc]-6,6),FALSE))</f>
        <v>me 42</v>
      </c>
      <c r="Q3843" s="1" t="b">
        <f>IF(LEN([manuell])=0,IFERROR([kw fine in title]*1,IFERROR(SUMPRODUCT(COUNTIF(IsDigits,MID([kw in desc],ROW($A$1:$A$150),1)))=LEN([kw in desc]),#N/A)),[manuell])</f>
        <v>0</v>
      </c>
      <c r="R3843" s="1" t="str">
        <f>IF([pos kw in title]&gt;0,MID(J3843,#REF!,4),IF([first '# in title]&gt;0,MID([title],[first '# in title],3),IF([first '# in title]&gt;0,MID([desc],#REF!,3),VLOOKUP([productid],$G$2:$R$1386,8))))</f>
        <v xml:space="preserve">42 </v>
      </c>
      <c r="S3843" s="1" t="e">
        <f>IF([kw in desc]=[kw rough in title],[kw in desc]*1,IFERROR(LEFT([kw_dirty],3)*1,IFERROR(LEFT([kw_dirty],2)*1,"n.a.")))</f>
        <v>#N/A</v>
      </c>
      <c r="T3843" s="1"/>
      <c r="U3843" s="1">
        <f>VLOOKUP(Tabelle1[[#This Row],[productid]],Tabelle2[#All],2,FALSE)</f>
        <v>42</v>
      </c>
    </row>
    <row r="3844" spans="1:21">
      <c r="A3844" t="s">
        <v>3810</v>
      </c>
      <c r="B3844">
        <v>1882</v>
      </c>
      <c r="C3844">
        <v>223861</v>
      </c>
      <c r="D3844" t="s">
        <v>6346</v>
      </c>
      <c r="E3844" t="s">
        <v>6011</v>
      </c>
      <c r="F3844">
        <v>18406</v>
      </c>
      <c r="G3844">
        <v>3725833</v>
      </c>
      <c r="H3844">
        <f t="shared" ref="H3844:H3907" si="60">IFERROR(FIND("kW",A3844),0)</f>
        <v>0</v>
      </c>
      <c r="I3844">
        <f t="array" ref="I3844">MIN(IFERROR(FIND(IstNumbers,A3844),""))</f>
        <v>14</v>
      </c>
      <c r="J3844" s="1" t="e">
        <f>IF([first '# in title]&lt;[pos kw in title],MID([title],[pos kw in title]-6,6),#N/A)</f>
        <v>#N/A</v>
      </c>
      <c r="K3844" s="1" t="e">
        <f>IFERROR(MID(SUBSTITUTE([kw rough in title],",","."),FIND("(",[kw rough in title])+1,20),SUBSTITUTE(IFERROR(MID([kw rough in title],FIND(" ",[kw rough in title])+1,20),[kw rough in title]),",","."))</f>
        <v>#N/A</v>
      </c>
      <c r="L3844" s="1">
        <f>IFERROR(FIND("kW",[desc]),0)</f>
        <v>0</v>
      </c>
      <c r="M3844">
        <f t="array" ref="M3844">MIN(IFERROR(FIND(IstNumbers,E3844),""))</f>
        <v>25</v>
      </c>
      <c r="N3844" s="1" t="b">
        <f>IF([first '# in desc]&lt;[pos kw in desc],MID([desc],[pos kw in desc]-7,7))</f>
        <v>0</v>
      </c>
      <c r="O38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44" s="1" t="str">
        <f>TRIM(IF([first '# in desc]&lt;[pos kw in desc],MID([desc],[pos kw in desc]-6,6),FALSE))</f>
        <v>FALSCH</v>
      </c>
      <c r="Q3844" s="1" t="b">
        <f>IF(LEN([manuell])=0,IFERROR([kw fine in title]*1,IFERROR(SUMPRODUCT(COUNTIF(IsDigits,MID([kw in desc],ROW($A$1:$A$150),1)))=LEN([kw in desc]),#N/A)),[manuell])</f>
        <v>0</v>
      </c>
      <c r="R3844" s="1" t="str">
        <f>IF([pos kw in title]&gt;0,MID(J3844,#REF!,4),IF([first '# in title]&gt;0,MID([title],[first '# in title],3),IF([first '# in title]&gt;0,MID([desc],#REF!,3),VLOOKUP([productid],$G$2:$R$1386,8))))</f>
        <v xml:space="preserve">24 </v>
      </c>
      <c r="S3844" s="1" t="e">
        <f>IF([kw in desc]=[kw rough in title],[kw in desc]*1,IFERROR(LEFT([kw_dirty],3)*1,IFERROR(LEFT([kw_dirty],2)*1,"n.a.")))</f>
        <v>#N/A</v>
      </c>
      <c r="T3844" s="1"/>
      <c r="U3844" s="1" t="e">
        <f>VLOOKUP(Tabelle1[[#This Row],[productid]],Tabelle2[#All],2,FALSE)</f>
        <v>#N/A</v>
      </c>
    </row>
    <row r="3845" spans="1:21" hidden="1">
      <c r="A3845" t="s">
        <v>3882</v>
      </c>
      <c r="B3845">
        <v>3560</v>
      </c>
      <c r="C3845">
        <v>289859</v>
      </c>
      <c r="D3845" t="s">
        <v>6347</v>
      </c>
      <c r="E3845" t="s">
        <v>5871</v>
      </c>
      <c r="F3845">
        <v>18406</v>
      </c>
      <c r="G3845">
        <v>1750863</v>
      </c>
      <c r="H3845">
        <f t="shared" si="60"/>
        <v>20</v>
      </c>
      <c r="I3845">
        <f t="array" ref="I3845">MIN(IFERROR(FIND(IstNumbers,A3845),""))</f>
        <v>17</v>
      </c>
      <c r="J3845" s="1" t="str">
        <f>IF([first '# in title]&lt;[pos kw in title],MID([title],[pos kw in title]-6,6),#N/A)</f>
        <v xml:space="preserve">ur 42 </v>
      </c>
      <c r="K384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45" s="1">
        <f>IFERROR(FIND("kW",[desc]),0)</f>
        <v>70</v>
      </c>
      <c r="M3845">
        <f t="array" ref="M3845">MIN(IFERROR(FIND(IstNumbers,E3845),""))</f>
        <v>34</v>
      </c>
      <c r="N3845" s="1" t="str">
        <f>IF([first '# in desc]&lt;[pos kw in desc],MID([desc],[pos kw in desc]-7,7))</f>
        <v xml:space="preserve">­me 42 </v>
      </c>
      <c r="O38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45" s="1" t="str">
        <f>TRIM(IF([first '# in desc]&lt;[pos kw in desc],MID([desc],[pos kw in desc]-6,6),FALSE))</f>
        <v>me 42</v>
      </c>
      <c r="Q3845" s="1">
        <f>IF(LEN([manuell])=0,IFERROR([kw fine in title]*1,IFERROR(SUMPRODUCT(COUNTIF(IsDigits,MID([kw in desc],ROW($A$1:$A$150),1)))=LEN([kw in desc]),#N/A)),[manuell])</f>
        <v>42</v>
      </c>
      <c r="R3845" s="1" t="e">
        <f>IF([pos kw in title]&gt;0,MID(J3845,#REF!,4),IF([first '# in title]&gt;0,MID([title],[first '# in title],3),IF([first '# in title]&gt;0,MID([desc],#REF!,3),VLOOKUP([productid],$G$2:$R$1386,8))))</f>
        <v>#REF!</v>
      </c>
      <c r="S3845" s="1" t="str">
        <f>IF([kw in desc]=[kw rough in title],[kw in desc]*1,IFERROR(LEFT([kw_dirty],3)*1,IFERROR(LEFT([kw_dirty],2)*1,"n.a.")))</f>
        <v>n.a.</v>
      </c>
      <c r="T3845" s="1"/>
      <c r="U3845" s="1">
        <f>VLOOKUP(Tabelle1[[#This Row],[productid]],Tabelle2[#All],2,FALSE)</f>
        <v>42</v>
      </c>
    </row>
    <row r="3846" spans="1:21" hidden="1">
      <c r="A3846" t="s">
        <v>3593</v>
      </c>
      <c r="B3846">
        <v>3620</v>
      </c>
      <c r="C3846">
        <v>289859</v>
      </c>
      <c r="D3846" t="s">
        <v>6348</v>
      </c>
      <c r="E3846" t="s">
        <v>6349</v>
      </c>
      <c r="F3846">
        <v>18406</v>
      </c>
      <c r="G3846">
        <v>3497887</v>
      </c>
      <c r="H3846">
        <f t="shared" si="60"/>
        <v>0</v>
      </c>
      <c r="I3846">
        <f t="array" ref="I3846">MIN(IFERROR(FIND(IstNumbers,A3846),""))</f>
        <v>13</v>
      </c>
      <c r="J3846" s="1" t="e">
        <f>IF([first '# in title]&lt;[pos kw in title],MID([title],[pos kw in title]-6,6),#N/A)</f>
        <v>#N/A</v>
      </c>
      <c r="K3846" s="1" t="e">
        <f>IFERROR(MID(SUBSTITUTE([kw rough in title],",","."),FIND("(",[kw rough in title])+1,20),SUBSTITUTE(IFERROR(MID([kw rough in title],FIND(" ",[kw rough in title])+1,20),[kw rough in title]),",","."))</f>
        <v>#N/A</v>
      </c>
      <c r="L3846" s="1">
        <f>IFERROR(FIND("kW",[desc]),0)</f>
        <v>70</v>
      </c>
      <c r="M3846">
        <f t="array" ref="M3846">MIN(IFERROR(FIND(IstNumbers,E3846),""))</f>
        <v>34</v>
      </c>
      <c r="N3846" s="1" t="str">
        <f>IF([first '# in desc]&lt;[pos kw in desc],MID([desc],[pos kw in desc]-7,7))</f>
        <v xml:space="preserve">­me 42 </v>
      </c>
      <c r="O38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46" s="1" t="str">
        <f>TRIM(IF([first '# in desc]&lt;[pos kw in desc],MID([desc],[pos kw in desc]-6,6),FALSE))</f>
        <v>me 42</v>
      </c>
      <c r="Q3846" s="1" t="b">
        <f>IF(LEN([manuell])=0,IFERROR([kw fine in title]*1,IFERROR(SUMPRODUCT(COUNTIF(IsDigits,MID([kw in desc],ROW($A$1:$A$150),1)))=LEN([kw in desc]),#N/A)),[manuell])</f>
        <v>0</v>
      </c>
      <c r="R3846" s="1" t="str">
        <f>IF([pos kw in title]&gt;0,MID(J3846,#REF!,4),IF([first '# in title]&gt;0,MID([title],[first '# in title],3),IF([first '# in title]&gt;0,MID([desc],#REF!,3),VLOOKUP([productid],$G$2:$R$1386,8))))</f>
        <v xml:space="preserve">42 </v>
      </c>
      <c r="S3846" s="1" t="e">
        <f>IF([kw in desc]=[kw rough in title],[kw in desc]*1,IFERROR(LEFT([kw_dirty],3)*1,IFERROR(LEFT([kw_dirty],2)*1,"n.a.")))</f>
        <v>#N/A</v>
      </c>
      <c r="T3846" s="1"/>
      <c r="U3846" s="1">
        <f>VLOOKUP(Tabelle1[[#This Row],[productid]],Tabelle2[#All],2,FALSE)</f>
        <v>42</v>
      </c>
    </row>
    <row r="3847" spans="1:21">
      <c r="A3847" t="s">
        <v>3810</v>
      </c>
      <c r="B3847">
        <v>1883</v>
      </c>
      <c r="C3847">
        <v>223861</v>
      </c>
      <c r="D3847" t="s">
        <v>6350</v>
      </c>
      <c r="E3847" t="s">
        <v>4918</v>
      </c>
      <c r="F3847">
        <v>18406</v>
      </c>
      <c r="G3847">
        <v>3725833</v>
      </c>
      <c r="H3847">
        <f t="shared" si="60"/>
        <v>0</v>
      </c>
      <c r="I3847">
        <f t="array" ref="I3847">MIN(IFERROR(FIND(IstNumbers,A3847),""))</f>
        <v>14</v>
      </c>
      <c r="J3847" s="1" t="e">
        <f>IF([first '# in title]&lt;[pos kw in title],MID([title],[pos kw in title]-6,6),#N/A)</f>
        <v>#N/A</v>
      </c>
      <c r="K3847" s="1" t="e">
        <f>IFERROR(MID(SUBSTITUTE([kw rough in title],",","."),FIND("(",[kw rough in title])+1,20),SUBSTITUTE(IFERROR(MID([kw rough in title],FIND(" ",[kw rough in title])+1,20),[kw rough in title]),",","."))</f>
        <v>#N/A</v>
      </c>
      <c r="L3847" s="1">
        <f>IFERROR(FIND("kW",[desc]),0)</f>
        <v>0</v>
      </c>
      <c r="M3847">
        <f t="array" ref="M3847">MIN(IFERROR(FIND(IstNumbers,E3847),""))</f>
        <v>25</v>
      </c>
      <c r="N3847" s="1" t="b">
        <f>IF([first '# in desc]&lt;[pos kw in desc],MID([desc],[pos kw in desc]-7,7))</f>
        <v>0</v>
      </c>
      <c r="O38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47" s="1" t="str">
        <f>TRIM(IF([first '# in desc]&lt;[pos kw in desc],MID([desc],[pos kw in desc]-6,6),FALSE))</f>
        <v>FALSCH</v>
      </c>
      <c r="Q3847" s="1" t="b">
        <f>IF(LEN([manuell])=0,IFERROR([kw fine in title]*1,IFERROR(SUMPRODUCT(COUNTIF(IsDigits,MID([kw in desc],ROW($A$1:$A$150),1)))=LEN([kw in desc]),#N/A)),[manuell])</f>
        <v>0</v>
      </c>
      <c r="R3847" s="1" t="str">
        <f>IF([pos kw in title]&gt;0,MID(J3847,#REF!,4),IF([first '# in title]&gt;0,MID([title],[first '# in title],3),IF([first '# in title]&gt;0,MID([desc],#REF!,3),VLOOKUP([productid],$G$2:$R$1386,8))))</f>
        <v xml:space="preserve">24 </v>
      </c>
      <c r="S3847" s="1" t="e">
        <f>IF([kw in desc]=[kw rough in title],[kw in desc]*1,IFERROR(LEFT([kw_dirty],3)*1,IFERROR(LEFT([kw_dirty],2)*1,"n.a.")))</f>
        <v>#N/A</v>
      </c>
      <c r="T3847" s="1"/>
      <c r="U3847" s="1" t="e">
        <f>VLOOKUP(Tabelle1[[#This Row],[productid]],Tabelle2[#All],2,FALSE)</f>
        <v>#N/A</v>
      </c>
    </row>
    <row r="3848" spans="1:21" hidden="1">
      <c r="A3848" t="s">
        <v>3882</v>
      </c>
      <c r="B3848">
        <v>3560</v>
      </c>
      <c r="C3848">
        <v>289859</v>
      </c>
      <c r="D3848" t="s">
        <v>6351</v>
      </c>
      <c r="E3848" t="s">
        <v>5878</v>
      </c>
      <c r="F3848">
        <v>18406</v>
      </c>
      <c r="G3848">
        <v>1750863</v>
      </c>
      <c r="H3848">
        <f t="shared" si="60"/>
        <v>20</v>
      </c>
      <c r="I3848">
        <f t="array" ref="I3848">MIN(IFERROR(FIND(IstNumbers,A3848),""))</f>
        <v>17</v>
      </c>
      <c r="J3848" s="1" t="str">
        <f>IF([first '# in title]&lt;[pos kw in title],MID([title],[pos kw in title]-6,6),#N/A)</f>
        <v xml:space="preserve">ur 42 </v>
      </c>
      <c r="K384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48" s="1">
        <f>IFERROR(FIND("kW",[desc]),0)</f>
        <v>70</v>
      </c>
      <c r="M3848">
        <f t="array" ref="M3848">MIN(IFERROR(FIND(IstNumbers,E3848),""))</f>
        <v>34</v>
      </c>
      <c r="N3848" s="1" t="str">
        <f>IF([first '# in desc]&lt;[pos kw in desc],MID([desc],[pos kw in desc]-7,7))</f>
        <v xml:space="preserve">­me 42 </v>
      </c>
      <c r="O38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48" s="1" t="str">
        <f>TRIM(IF([first '# in desc]&lt;[pos kw in desc],MID([desc],[pos kw in desc]-6,6),FALSE))</f>
        <v>me 42</v>
      </c>
      <c r="Q3848" s="1">
        <f>IF(LEN([manuell])=0,IFERROR([kw fine in title]*1,IFERROR(SUMPRODUCT(COUNTIF(IsDigits,MID([kw in desc],ROW($A$1:$A$150),1)))=LEN([kw in desc]),#N/A)),[manuell])</f>
        <v>42</v>
      </c>
      <c r="R3848" s="1" t="e">
        <f>IF([pos kw in title]&gt;0,MID(J3848,#REF!,4),IF([first '# in title]&gt;0,MID([title],[first '# in title],3),IF([first '# in title]&gt;0,MID([desc],#REF!,3),VLOOKUP([productid],$G$2:$R$1386,8))))</f>
        <v>#REF!</v>
      </c>
      <c r="S3848" s="1" t="str">
        <f>IF([kw in desc]=[kw rough in title],[kw in desc]*1,IFERROR(LEFT([kw_dirty],3)*1,IFERROR(LEFT([kw_dirty],2)*1,"n.a.")))</f>
        <v>n.a.</v>
      </c>
      <c r="T3848" s="1"/>
      <c r="U3848" s="1">
        <f>VLOOKUP(Tabelle1[[#This Row],[productid]],Tabelle2[#All],2,FALSE)</f>
        <v>42</v>
      </c>
    </row>
    <row r="3849" spans="1:21" hidden="1">
      <c r="A3849" t="s">
        <v>3593</v>
      </c>
      <c r="B3849">
        <v>3625</v>
      </c>
      <c r="C3849">
        <v>289859</v>
      </c>
      <c r="D3849" t="s">
        <v>6352</v>
      </c>
      <c r="E3849" t="s">
        <v>6353</v>
      </c>
      <c r="F3849">
        <v>18406</v>
      </c>
      <c r="G3849">
        <v>3497887</v>
      </c>
      <c r="H3849">
        <f t="shared" si="60"/>
        <v>0</v>
      </c>
      <c r="I3849">
        <f t="array" ref="I3849">MIN(IFERROR(FIND(IstNumbers,A3849),""))</f>
        <v>13</v>
      </c>
      <c r="J3849" s="1" t="e">
        <f>IF([first '# in title]&lt;[pos kw in title],MID([title],[pos kw in title]-6,6),#N/A)</f>
        <v>#N/A</v>
      </c>
      <c r="K3849" s="1" t="e">
        <f>IFERROR(MID(SUBSTITUTE([kw rough in title],",","."),FIND("(",[kw rough in title])+1,20),SUBSTITUTE(IFERROR(MID([kw rough in title],FIND(" ",[kw rough in title])+1,20),[kw rough in title]),",","."))</f>
        <v>#N/A</v>
      </c>
      <c r="L3849" s="1">
        <f>IFERROR(FIND("kW",[desc]),0)</f>
        <v>70</v>
      </c>
      <c r="M3849">
        <f t="array" ref="M3849">MIN(IFERROR(FIND(IstNumbers,E3849),""))</f>
        <v>34</v>
      </c>
      <c r="N3849" s="1" t="str">
        <f>IF([first '# in desc]&lt;[pos kw in desc],MID([desc],[pos kw in desc]-7,7))</f>
        <v xml:space="preserve">­me 42 </v>
      </c>
      <c r="O38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49" s="1" t="str">
        <f>TRIM(IF([first '# in desc]&lt;[pos kw in desc],MID([desc],[pos kw in desc]-6,6),FALSE))</f>
        <v>me 42</v>
      </c>
      <c r="Q3849" s="1" t="b">
        <f>IF(LEN([manuell])=0,IFERROR([kw fine in title]*1,IFERROR(SUMPRODUCT(COUNTIF(IsDigits,MID([kw in desc],ROW($A$1:$A$150),1)))=LEN([kw in desc]),#N/A)),[manuell])</f>
        <v>0</v>
      </c>
      <c r="R3849" s="1" t="str">
        <f>IF([pos kw in title]&gt;0,MID(J3849,#REF!,4),IF([first '# in title]&gt;0,MID([title],[first '# in title],3),IF([first '# in title]&gt;0,MID([desc],#REF!,3),VLOOKUP([productid],$G$2:$R$1386,8))))</f>
        <v xml:space="preserve">42 </v>
      </c>
      <c r="S3849" s="1" t="e">
        <f>IF([kw in desc]=[kw rough in title],[kw in desc]*1,IFERROR(LEFT([kw_dirty],3)*1,IFERROR(LEFT([kw_dirty],2)*1,"n.a.")))</f>
        <v>#N/A</v>
      </c>
      <c r="T3849" s="1"/>
      <c r="U3849" s="1">
        <f>VLOOKUP(Tabelle1[[#This Row],[productid]],Tabelle2[#All],2,FALSE)</f>
        <v>42</v>
      </c>
    </row>
    <row r="3850" spans="1:21">
      <c r="A3850" t="s">
        <v>3810</v>
      </c>
      <c r="B3850">
        <v>1884</v>
      </c>
      <c r="C3850">
        <v>223861</v>
      </c>
      <c r="D3850" t="s">
        <v>6354</v>
      </c>
      <c r="E3850" t="s">
        <v>4931</v>
      </c>
      <c r="F3850">
        <v>18406</v>
      </c>
      <c r="G3850">
        <v>3725833</v>
      </c>
      <c r="H3850">
        <f t="shared" si="60"/>
        <v>0</v>
      </c>
      <c r="I3850">
        <f t="array" ref="I3850">MIN(IFERROR(FIND(IstNumbers,A3850),""))</f>
        <v>14</v>
      </c>
      <c r="J3850" s="1" t="e">
        <f>IF([first '# in title]&lt;[pos kw in title],MID([title],[pos kw in title]-6,6),#N/A)</f>
        <v>#N/A</v>
      </c>
      <c r="K3850" s="1" t="e">
        <f>IFERROR(MID(SUBSTITUTE([kw rough in title],",","."),FIND("(",[kw rough in title])+1,20),SUBSTITUTE(IFERROR(MID([kw rough in title],FIND(" ",[kw rough in title])+1,20),[kw rough in title]),",","."))</f>
        <v>#N/A</v>
      </c>
      <c r="L3850" s="1">
        <f>IFERROR(FIND("kW",[desc]),0)</f>
        <v>0</v>
      </c>
      <c r="M3850">
        <f t="array" ref="M3850">MIN(IFERROR(FIND(IstNumbers,E3850),""))</f>
        <v>25</v>
      </c>
      <c r="N3850" s="1" t="b">
        <f>IF([first '# in desc]&lt;[pos kw in desc],MID([desc],[pos kw in desc]-7,7))</f>
        <v>0</v>
      </c>
      <c r="O38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50" s="1" t="str">
        <f>TRIM(IF([first '# in desc]&lt;[pos kw in desc],MID([desc],[pos kw in desc]-6,6),FALSE))</f>
        <v>FALSCH</v>
      </c>
      <c r="Q3850" s="1" t="b">
        <f>IF(LEN([manuell])=0,IFERROR([kw fine in title]*1,IFERROR(SUMPRODUCT(COUNTIF(IsDigits,MID([kw in desc],ROW($A$1:$A$150),1)))=LEN([kw in desc]),#N/A)),[manuell])</f>
        <v>0</v>
      </c>
      <c r="R3850" s="1" t="str">
        <f>IF([pos kw in title]&gt;0,MID(J3850,#REF!,4),IF([first '# in title]&gt;0,MID([title],[first '# in title],3),IF([first '# in title]&gt;0,MID([desc],#REF!,3),VLOOKUP([productid],$G$2:$R$1386,8))))</f>
        <v xml:space="preserve">24 </v>
      </c>
      <c r="S3850" s="1" t="e">
        <f>IF([kw in desc]=[kw rough in title],[kw in desc]*1,IFERROR(LEFT([kw_dirty],3)*1,IFERROR(LEFT([kw_dirty],2)*1,"n.a.")))</f>
        <v>#N/A</v>
      </c>
      <c r="T3850" s="1"/>
      <c r="U3850" s="1" t="e">
        <f>VLOOKUP(Tabelle1[[#This Row],[productid]],Tabelle2[#All],2,FALSE)</f>
        <v>#N/A</v>
      </c>
    </row>
    <row r="3851" spans="1:21" hidden="1">
      <c r="A3851" t="s">
        <v>3882</v>
      </c>
      <c r="B3851">
        <v>3565</v>
      </c>
      <c r="C3851">
        <v>289859</v>
      </c>
      <c r="D3851" t="s">
        <v>6355</v>
      </c>
      <c r="E3851" t="s">
        <v>5941</v>
      </c>
      <c r="F3851">
        <v>18406</v>
      </c>
      <c r="G3851">
        <v>1750863</v>
      </c>
      <c r="H3851">
        <f t="shared" si="60"/>
        <v>20</v>
      </c>
      <c r="I3851">
        <f t="array" ref="I3851">MIN(IFERROR(FIND(IstNumbers,A3851),""))</f>
        <v>17</v>
      </c>
      <c r="J3851" s="1" t="str">
        <f>IF([first '# in title]&lt;[pos kw in title],MID([title],[pos kw in title]-6,6),#N/A)</f>
        <v xml:space="preserve">ur 42 </v>
      </c>
      <c r="K385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51" s="1">
        <f>IFERROR(FIND("kW",[desc]),0)</f>
        <v>70</v>
      </c>
      <c r="M3851">
        <f t="array" ref="M3851">MIN(IFERROR(FIND(IstNumbers,E3851),""))</f>
        <v>34</v>
      </c>
      <c r="N3851" s="1" t="str">
        <f>IF([first '# in desc]&lt;[pos kw in desc],MID([desc],[pos kw in desc]-7,7))</f>
        <v xml:space="preserve">­me 42 </v>
      </c>
      <c r="O38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51" s="1" t="str">
        <f>TRIM(IF([first '# in desc]&lt;[pos kw in desc],MID([desc],[pos kw in desc]-6,6),FALSE))</f>
        <v>me 42</v>
      </c>
      <c r="Q3851" s="1">
        <f>IF(LEN([manuell])=0,IFERROR([kw fine in title]*1,IFERROR(SUMPRODUCT(COUNTIF(IsDigits,MID([kw in desc],ROW($A$1:$A$150),1)))=LEN([kw in desc]),#N/A)),[manuell])</f>
        <v>42</v>
      </c>
      <c r="R3851" s="1" t="e">
        <f>IF([pos kw in title]&gt;0,MID(J3851,#REF!,4),IF([first '# in title]&gt;0,MID([title],[first '# in title],3),IF([first '# in title]&gt;0,MID([desc],#REF!,3),VLOOKUP([productid],$G$2:$R$1386,8))))</f>
        <v>#REF!</v>
      </c>
      <c r="S3851" s="1" t="str">
        <f>IF([kw in desc]=[kw rough in title],[kw in desc]*1,IFERROR(LEFT([kw_dirty],3)*1,IFERROR(LEFT([kw_dirty],2)*1,"n.a.")))</f>
        <v>n.a.</v>
      </c>
      <c r="T3851" s="1"/>
      <c r="U3851" s="1">
        <f>VLOOKUP(Tabelle1[[#This Row],[productid]],Tabelle2[#All],2,FALSE)</f>
        <v>42</v>
      </c>
    </row>
    <row r="3852" spans="1:21" hidden="1">
      <c r="A3852" t="s">
        <v>3593</v>
      </c>
      <c r="B3852">
        <v>3625</v>
      </c>
      <c r="C3852">
        <v>289859</v>
      </c>
      <c r="D3852" t="s">
        <v>6356</v>
      </c>
      <c r="E3852" t="s">
        <v>6357</v>
      </c>
      <c r="F3852">
        <v>18406</v>
      </c>
      <c r="G3852">
        <v>3497887</v>
      </c>
      <c r="H3852">
        <f t="shared" si="60"/>
        <v>0</v>
      </c>
      <c r="I3852">
        <f t="array" ref="I3852">MIN(IFERROR(FIND(IstNumbers,A3852),""))</f>
        <v>13</v>
      </c>
      <c r="J3852" s="1" t="e">
        <f>IF([first '# in title]&lt;[pos kw in title],MID([title],[pos kw in title]-6,6),#N/A)</f>
        <v>#N/A</v>
      </c>
      <c r="K3852" s="1" t="e">
        <f>IFERROR(MID(SUBSTITUTE([kw rough in title],",","."),FIND("(",[kw rough in title])+1,20),SUBSTITUTE(IFERROR(MID([kw rough in title],FIND(" ",[kw rough in title])+1,20),[kw rough in title]),",","."))</f>
        <v>#N/A</v>
      </c>
      <c r="L3852" s="1">
        <f>IFERROR(FIND("kW",[desc]),0)</f>
        <v>70</v>
      </c>
      <c r="M3852">
        <f t="array" ref="M3852">MIN(IFERROR(FIND(IstNumbers,E3852),""))</f>
        <v>34</v>
      </c>
      <c r="N3852" s="1" t="str">
        <f>IF([first '# in desc]&lt;[pos kw in desc],MID([desc],[pos kw in desc]-7,7))</f>
        <v xml:space="preserve">­me 42 </v>
      </c>
      <c r="O38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52" s="1" t="str">
        <f>TRIM(IF([first '# in desc]&lt;[pos kw in desc],MID([desc],[pos kw in desc]-6,6),FALSE))</f>
        <v>me 42</v>
      </c>
      <c r="Q3852" s="1" t="b">
        <f>IF(LEN([manuell])=0,IFERROR([kw fine in title]*1,IFERROR(SUMPRODUCT(COUNTIF(IsDigits,MID([kw in desc],ROW($A$1:$A$150),1)))=LEN([kw in desc]),#N/A)),[manuell])</f>
        <v>0</v>
      </c>
      <c r="R3852" s="1" t="str">
        <f>IF([pos kw in title]&gt;0,MID(J3852,#REF!,4),IF([first '# in title]&gt;0,MID([title],[first '# in title],3),IF([first '# in title]&gt;0,MID([desc],#REF!,3),VLOOKUP([productid],$G$2:$R$1386,8))))</f>
        <v xml:space="preserve">42 </v>
      </c>
      <c r="S3852" s="1" t="e">
        <f>IF([kw in desc]=[kw rough in title],[kw in desc]*1,IFERROR(LEFT([kw_dirty],3)*1,IFERROR(LEFT([kw_dirty],2)*1,"n.a.")))</f>
        <v>#N/A</v>
      </c>
      <c r="T3852" s="1"/>
      <c r="U3852" s="1">
        <f>VLOOKUP(Tabelle1[[#This Row],[productid]],Tabelle2[#All],2,FALSE)</f>
        <v>42</v>
      </c>
    </row>
    <row r="3853" spans="1:21">
      <c r="A3853" t="s">
        <v>3810</v>
      </c>
      <c r="B3853">
        <v>1884</v>
      </c>
      <c r="C3853">
        <v>223861</v>
      </c>
      <c r="D3853" t="s">
        <v>6358</v>
      </c>
      <c r="E3853" t="s">
        <v>4931</v>
      </c>
      <c r="F3853">
        <v>18406</v>
      </c>
      <c r="G3853">
        <v>3725833</v>
      </c>
      <c r="H3853">
        <f t="shared" si="60"/>
        <v>0</v>
      </c>
      <c r="I3853">
        <f t="array" ref="I3853">MIN(IFERROR(FIND(IstNumbers,A3853),""))</f>
        <v>14</v>
      </c>
      <c r="J3853" s="1" t="e">
        <f>IF([first '# in title]&lt;[pos kw in title],MID([title],[pos kw in title]-6,6),#N/A)</f>
        <v>#N/A</v>
      </c>
      <c r="K3853" s="1" t="e">
        <f>IFERROR(MID(SUBSTITUTE([kw rough in title],",","."),FIND("(",[kw rough in title])+1,20),SUBSTITUTE(IFERROR(MID([kw rough in title],FIND(" ",[kw rough in title])+1,20),[kw rough in title]),",","."))</f>
        <v>#N/A</v>
      </c>
      <c r="L3853" s="1">
        <f>IFERROR(FIND("kW",[desc]),0)</f>
        <v>0</v>
      </c>
      <c r="M3853">
        <f t="array" ref="M3853">MIN(IFERROR(FIND(IstNumbers,E3853),""))</f>
        <v>25</v>
      </c>
      <c r="N3853" s="1" t="b">
        <f>IF([first '# in desc]&lt;[pos kw in desc],MID([desc],[pos kw in desc]-7,7))</f>
        <v>0</v>
      </c>
      <c r="O38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53" s="1" t="str">
        <f>TRIM(IF([first '# in desc]&lt;[pos kw in desc],MID([desc],[pos kw in desc]-6,6),FALSE))</f>
        <v>FALSCH</v>
      </c>
      <c r="Q3853" s="1" t="b">
        <f>IF(LEN([manuell])=0,IFERROR([kw fine in title]*1,IFERROR(SUMPRODUCT(COUNTIF(IsDigits,MID([kw in desc],ROW($A$1:$A$150),1)))=LEN([kw in desc]),#N/A)),[manuell])</f>
        <v>0</v>
      </c>
      <c r="R3853" s="1" t="str">
        <f>IF([pos kw in title]&gt;0,MID(J3853,#REF!,4),IF([first '# in title]&gt;0,MID([title],[first '# in title],3),IF([first '# in title]&gt;0,MID([desc],#REF!,3),VLOOKUP([productid],$G$2:$R$1386,8))))</f>
        <v xml:space="preserve">24 </v>
      </c>
      <c r="S3853" s="1" t="e">
        <f>IF([kw in desc]=[kw rough in title],[kw in desc]*1,IFERROR(LEFT([kw_dirty],3)*1,IFERROR(LEFT([kw_dirty],2)*1,"n.a.")))</f>
        <v>#N/A</v>
      </c>
      <c r="T3853" s="1"/>
      <c r="U3853" s="1" t="e">
        <f>VLOOKUP(Tabelle1[[#This Row],[productid]],Tabelle2[#All],2,FALSE)</f>
        <v>#N/A</v>
      </c>
    </row>
    <row r="3854" spans="1:21" hidden="1">
      <c r="A3854" t="s">
        <v>3882</v>
      </c>
      <c r="B3854">
        <v>3565</v>
      </c>
      <c r="C3854">
        <v>289859</v>
      </c>
      <c r="D3854" t="s">
        <v>6359</v>
      </c>
      <c r="E3854" t="s">
        <v>5948</v>
      </c>
      <c r="F3854">
        <v>18406</v>
      </c>
      <c r="G3854">
        <v>1750863</v>
      </c>
      <c r="H3854">
        <f t="shared" si="60"/>
        <v>20</v>
      </c>
      <c r="I3854">
        <f t="array" ref="I3854">MIN(IFERROR(FIND(IstNumbers,A3854),""))</f>
        <v>17</v>
      </c>
      <c r="J3854" s="1" t="str">
        <f>IF([first '# in title]&lt;[pos kw in title],MID([title],[pos kw in title]-6,6),#N/A)</f>
        <v xml:space="preserve">ur 42 </v>
      </c>
      <c r="K385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54" s="1">
        <f>IFERROR(FIND("kW",[desc]),0)</f>
        <v>70</v>
      </c>
      <c r="M3854">
        <f t="array" ref="M3854">MIN(IFERROR(FIND(IstNumbers,E3854),""))</f>
        <v>34</v>
      </c>
      <c r="N3854" s="1" t="str">
        <f>IF([first '# in desc]&lt;[pos kw in desc],MID([desc],[pos kw in desc]-7,7))</f>
        <v xml:space="preserve">­me 42 </v>
      </c>
      <c r="O38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54" s="1" t="str">
        <f>TRIM(IF([first '# in desc]&lt;[pos kw in desc],MID([desc],[pos kw in desc]-6,6),FALSE))</f>
        <v>me 42</v>
      </c>
      <c r="Q3854" s="1">
        <f>IF(LEN([manuell])=0,IFERROR([kw fine in title]*1,IFERROR(SUMPRODUCT(COUNTIF(IsDigits,MID([kw in desc],ROW($A$1:$A$150),1)))=LEN([kw in desc]),#N/A)),[manuell])</f>
        <v>42</v>
      </c>
      <c r="R3854" s="1" t="e">
        <f>IF([pos kw in title]&gt;0,MID(J3854,#REF!,4),IF([first '# in title]&gt;0,MID([title],[first '# in title],3),IF([first '# in title]&gt;0,MID([desc],#REF!,3),VLOOKUP([productid],$G$2:$R$1386,8))))</f>
        <v>#REF!</v>
      </c>
      <c r="S3854" s="1" t="str">
        <f>IF([kw in desc]=[kw rough in title],[kw in desc]*1,IFERROR(LEFT([kw_dirty],3)*1,IFERROR(LEFT([kw_dirty],2)*1,"n.a.")))</f>
        <v>n.a.</v>
      </c>
      <c r="T3854" s="1"/>
      <c r="U3854" s="1">
        <f>VLOOKUP(Tabelle1[[#This Row],[productid]],Tabelle2[#All],2,FALSE)</f>
        <v>42</v>
      </c>
    </row>
    <row r="3855" spans="1:21" hidden="1">
      <c r="A3855" t="s">
        <v>3593</v>
      </c>
      <c r="B3855">
        <v>3625</v>
      </c>
      <c r="C3855">
        <v>289859</v>
      </c>
      <c r="D3855" t="s">
        <v>6360</v>
      </c>
      <c r="E3855" t="s">
        <v>6361</v>
      </c>
      <c r="F3855">
        <v>18406</v>
      </c>
      <c r="G3855">
        <v>3497887</v>
      </c>
      <c r="H3855">
        <f t="shared" si="60"/>
        <v>0</v>
      </c>
      <c r="I3855">
        <f t="array" ref="I3855">MIN(IFERROR(FIND(IstNumbers,A3855),""))</f>
        <v>13</v>
      </c>
      <c r="J3855" s="1" t="e">
        <f>IF([first '# in title]&lt;[pos kw in title],MID([title],[pos kw in title]-6,6),#N/A)</f>
        <v>#N/A</v>
      </c>
      <c r="K3855" s="1" t="e">
        <f>IFERROR(MID(SUBSTITUTE([kw rough in title],",","."),FIND("(",[kw rough in title])+1,20),SUBSTITUTE(IFERROR(MID([kw rough in title],FIND(" ",[kw rough in title])+1,20),[kw rough in title]),",","."))</f>
        <v>#N/A</v>
      </c>
      <c r="L3855" s="1">
        <f>IFERROR(FIND("kW",[desc]),0)</f>
        <v>70</v>
      </c>
      <c r="M3855">
        <f t="array" ref="M3855">MIN(IFERROR(FIND(IstNumbers,E3855),""))</f>
        <v>34</v>
      </c>
      <c r="N3855" s="1" t="str">
        <f>IF([first '# in desc]&lt;[pos kw in desc],MID([desc],[pos kw in desc]-7,7))</f>
        <v xml:space="preserve">­me 42 </v>
      </c>
      <c r="O38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55" s="1" t="str">
        <f>TRIM(IF([first '# in desc]&lt;[pos kw in desc],MID([desc],[pos kw in desc]-6,6),FALSE))</f>
        <v>me 42</v>
      </c>
      <c r="Q3855" s="1" t="b">
        <f>IF(LEN([manuell])=0,IFERROR([kw fine in title]*1,IFERROR(SUMPRODUCT(COUNTIF(IsDigits,MID([kw in desc],ROW($A$1:$A$150),1)))=LEN([kw in desc]),#N/A)),[manuell])</f>
        <v>0</v>
      </c>
      <c r="R3855" s="1" t="str">
        <f>IF([pos kw in title]&gt;0,MID(J3855,#REF!,4),IF([first '# in title]&gt;0,MID([title],[first '# in title],3),IF([first '# in title]&gt;0,MID([desc],#REF!,3),VLOOKUP([productid],$G$2:$R$1386,8))))</f>
        <v xml:space="preserve">42 </v>
      </c>
      <c r="S3855" s="1" t="e">
        <f>IF([kw in desc]=[kw rough in title],[kw in desc]*1,IFERROR(LEFT([kw_dirty],3)*1,IFERROR(LEFT([kw_dirty],2)*1,"n.a.")))</f>
        <v>#N/A</v>
      </c>
      <c r="T3855" s="1"/>
      <c r="U3855" s="1">
        <f>VLOOKUP(Tabelle1[[#This Row],[productid]],Tabelle2[#All],2,FALSE)</f>
        <v>42</v>
      </c>
    </row>
    <row r="3856" spans="1:21">
      <c r="A3856" t="s">
        <v>3810</v>
      </c>
      <c r="B3856">
        <v>1886</v>
      </c>
      <c r="C3856">
        <v>223861</v>
      </c>
      <c r="D3856" t="s">
        <v>6362</v>
      </c>
      <c r="E3856" t="s">
        <v>6096</v>
      </c>
      <c r="F3856">
        <v>18406</v>
      </c>
      <c r="G3856">
        <v>3725833</v>
      </c>
      <c r="H3856">
        <f t="shared" si="60"/>
        <v>0</v>
      </c>
      <c r="I3856">
        <f t="array" ref="I3856">MIN(IFERROR(FIND(IstNumbers,A3856),""))</f>
        <v>14</v>
      </c>
      <c r="J3856" s="1" t="e">
        <f>IF([first '# in title]&lt;[pos kw in title],MID([title],[pos kw in title]-6,6),#N/A)</f>
        <v>#N/A</v>
      </c>
      <c r="K3856" s="1" t="e">
        <f>IFERROR(MID(SUBSTITUTE([kw rough in title],",","."),FIND("(",[kw rough in title])+1,20),SUBSTITUTE(IFERROR(MID([kw rough in title],FIND(" ",[kw rough in title])+1,20),[kw rough in title]),",","."))</f>
        <v>#N/A</v>
      </c>
      <c r="L3856" s="1">
        <f>IFERROR(FIND("kW",[desc]),0)</f>
        <v>0</v>
      </c>
      <c r="M3856">
        <f t="array" ref="M3856">MIN(IFERROR(FIND(IstNumbers,E3856),""))</f>
        <v>25</v>
      </c>
      <c r="N3856" s="1" t="b">
        <f>IF([first '# in desc]&lt;[pos kw in desc],MID([desc],[pos kw in desc]-7,7))</f>
        <v>0</v>
      </c>
      <c r="O38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56" s="1" t="str">
        <f>TRIM(IF([first '# in desc]&lt;[pos kw in desc],MID([desc],[pos kw in desc]-6,6),FALSE))</f>
        <v>FALSCH</v>
      </c>
      <c r="Q3856" s="1" t="b">
        <f>IF(LEN([manuell])=0,IFERROR([kw fine in title]*1,IFERROR(SUMPRODUCT(COUNTIF(IsDigits,MID([kw in desc],ROW($A$1:$A$150),1)))=LEN([kw in desc]),#N/A)),[manuell])</f>
        <v>0</v>
      </c>
      <c r="R3856" s="1" t="str">
        <f>IF([pos kw in title]&gt;0,MID(J3856,#REF!,4),IF([first '# in title]&gt;0,MID([title],[first '# in title],3),IF([first '# in title]&gt;0,MID([desc],#REF!,3),VLOOKUP([productid],$G$2:$R$1386,8))))</f>
        <v xml:space="preserve">24 </v>
      </c>
      <c r="S3856" s="1" t="e">
        <f>IF([kw in desc]=[kw rough in title],[kw in desc]*1,IFERROR(LEFT([kw_dirty],3)*1,IFERROR(LEFT([kw_dirty],2)*1,"n.a.")))</f>
        <v>#N/A</v>
      </c>
      <c r="T3856" s="1"/>
      <c r="U3856" s="1" t="e">
        <f>VLOOKUP(Tabelle1[[#This Row],[productid]],Tabelle2[#All],2,FALSE)</f>
        <v>#N/A</v>
      </c>
    </row>
    <row r="3857" spans="1:21" hidden="1">
      <c r="A3857" t="s">
        <v>3882</v>
      </c>
      <c r="B3857">
        <v>3565</v>
      </c>
      <c r="C3857">
        <v>289859</v>
      </c>
      <c r="D3857" t="s">
        <v>6363</v>
      </c>
      <c r="E3857" t="s">
        <v>5883</v>
      </c>
      <c r="F3857">
        <v>18406</v>
      </c>
      <c r="G3857">
        <v>1750863</v>
      </c>
      <c r="H3857">
        <f t="shared" si="60"/>
        <v>20</v>
      </c>
      <c r="I3857">
        <f t="array" ref="I3857">MIN(IFERROR(FIND(IstNumbers,A3857),""))</f>
        <v>17</v>
      </c>
      <c r="J3857" s="1" t="str">
        <f>IF([first '# in title]&lt;[pos kw in title],MID([title],[pos kw in title]-6,6),#N/A)</f>
        <v xml:space="preserve">ur 42 </v>
      </c>
      <c r="K385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57" s="1">
        <f>IFERROR(FIND("kW",[desc]),0)</f>
        <v>70</v>
      </c>
      <c r="M3857">
        <f t="array" ref="M3857">MIN(IFERROR(FIND(IstNumbers,E3857),""))</f>
        <v>34</v>
      </c>
      <c r="N3857" s="1" t="str">
        <f>IF([first '# in desc]&lt;[pos kw in desc],MID([desc],[pos kw in desc]-7,7))</f>
        <v xml:space="preserve">­me 42 </v>
      </c>
      <c r="O38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57" s="1" t="str">
        <f>TRIM(IF([first '# in desc]&lt;[pos kw in desc],MID([desc],[pos kw in desc]-6,6),FALSE))</f>
        <v>me 42</v>
      </c>
      <c r="Q3857" s="1">
        <f>IF(LEN([manuell])=0,IFERROR([kw fine in title]*1,IFERROR(SUMPRODUCT(COUNTIF(IsDigits,MID([kw in desc],ROW($A$1:$A$150),1)))=LEN([kw in desc]),#N/A)),[manuell])</f>
        <v>42</v>
      </c>
      <c r="R3857" s="1" t="e">
        <f>IF([pos kw in title]&gt;0,MID(J3857,#REF!,4),IF([first '# in title]&gt;0,MID([title],[first '# in title],3),IF([first '# in title]&gt;0,MID([desc],#REF!,3),VLOOKUP([productid],$G$2:$R$1386,8))))</f>
        <v>#REF!</v>
      </c>
      <c r="S3857" s="1" t="str">
        <f>IF([kw in desc]=[kw rough in title],[kw in desc]*1,IFERROR(LEFT([kw_dirty],3)*1,IFERROR(LEFT([kw_dirty],2)*1,"n.a.")))</f>
        <v>n.a.</v>
      </c>
      <c r="T3857" s="1"/>
      <c r="U3857" s="1">
        <f>VLOOKUP(Tabelle1[[#This Row],[productid]],Tabelle2[#All],2,FALSE)</f>
        <v>42</v>
      </c>
    </row>
    <row r="3858" spans="1:21" hidden="1">
      <c r="A3858" t="s">
        <v>3593</v>
      </c>
      <c r="B3858">
        <v>3625</v>
      </c>
      <c r="C3858">
        <v>289859</v>
      </c>
      <c r="D3858" t="s">
        <v>6364</v>
      </c>
      <c r="E3858" t="s">
        <v>6200</v>
      </c>
      <c r="F3858">
        <v>18406</v>
      </c>
      <c r="G3858">
        <v>3497887</v>
      </c>
      <c r="H3858">
        <f t="shared" si="60"/>
        <v>0</v>
      </c>
      <c r="I3858">
        <f t="array" ref="I3858">MIN(IFERROR(FIND(IstNumbers,A3858),""))</f>
        <v>13</v>
      </c>
      <c r="J3858" s="1" t="e">
        <f>IF([first '# in title]&lt;[pos kw in title],MID([title],[pos kw in title]-6,6),#N/A)</f>
        <v>#N/A</v>
      </c>
      <c r="K3858" s="1" t="e">
        <f>IFERROR(MID(SUBSTITUTE([kw rough in title],",","."),FIND("(",[kw rough in title])+1,20),SUBSTITUTE(IFERROR(MID([kw rough in title],FIND(" ",[kw rough in title])+1,20),[kw rough in title]),",","."))</f>
        <v>#N/A</v>
      </c>
      <c r="L3858" s="1">
        <f>IFERROR(FIND("kW",[desc]),0)</f>
        <v>70</v>
      </c>
      <c r="M3858">
        <f t="array" ref="M3858">MIN(IFERROR(FIND(IstNumbers,E3858),""))</f>
        <v>34</v>
      </c>
      <c r="N3858" s="1" t="str">
        <f>IF([first '# in desc]&lt;[pos kw in desc],MID([desc],[pos kw in desc]-7,7))</f>
        <v xml:space="preserve">­me 42 </v>
      </c>
      <c r="O38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58" s="1" t="str">
        <f>TRIM(IF([first '# in desc]&lt;[pos kw in desc],MID([desc],[pos kw in desc]-6,6),FALSE))</f>
        <v>me 42</v>
      </c>
      <c r="Q3858" s="1" t="b">
        <f>IF(LEN([manuell])=0,IFERROR([kw fine in title]*1,IFERROR(SUMPRODUCT(COUNTIF(IsDigits,MID([kw in desc],ROW($A$1:$A$150),1)))=LEN([kw in desc]),#N/A)),[manuell])</f>
        <v>0</v>
      </c>
      <c r="R3858" s="1" t="str">
        <f>IF([pos kw in title]&gt;0,MID(J3858,#REF!,4),IF([first '# in title]&gt;0,MID([title],[first '# in title],3),IF([first '# in title]&gt;0,MID([desc],#REF!,3),VLOOKUP([productid],$G$2:$R$1386,8))))</f>
        <v xml:space="preserve">42 </v>
      </c>
      <c r="S3858" s="1" t="e">
        <f>IF([kw in desc]=[kw rough in title],[kw in desc]*1,IFERROR(LEFT([kw_dirty],3)*1,IFERROR(LEFT([kw_dirty],2)*1,"n.a.")))</f>
        <v>#N/A</v>
      </c>
      <c r="T3858" s="1"/>
      <c r="U3858" s="1">
        <f>VLOOKUP(Tabelle1[[#This Row],[productid]],Tabelle2[#All],2,FALSE)</f>
        <v>42</v>
      </c>
    </row>
    <row r="3859" spans="1:21">
      <c r="A3859" t="s">
        <v>3810</v>
      </c>
      <c r="B3859">
        <v>1886</v>
      </c>
      <c r="C3859">
        <v>223861</v>
      </c>
      <c r="D3859" t="s">
        <v>6365</v>
      </c>
      <c r="E3859" t="s">
        <v>6096</v>
      </c>
      <c r="F3859">
        <v>18406</v>
      </c>
      <c r="G3859">
        <v>3725833</v>
      </c>
      <c r="H3859">
        <f t="shared" si="60"/>
        <v>0</v>
      </c>
      <c r="I3859">
        <f t="array" ref="I3859">MIN(IFERROR(FIND(IstNumbers,A3859),""))</f>
        <v>14</v>
      </c>
      <c r="J3859" s="1" t="e">
        <f>IF([first '# in title]&lt;[pos kw in title],MID([title],[pos kw in title]-6,6),#N/A)</f>
        <v>#N/A</v>
      </c>
      <c r="K3859" s="1" t="e">
        <f>IFERROR(MID(SUBSTITUTE([kw rough in title],",","."),FIND("(",[kw rough in title])+1,20),SUBSTITUTE(IFERROR(MID([kw rough in title],FIND(" ",[kw rough in title])+1,20),[kw rough in title]),",","."))</f>
        <v>#N/A</v>
      </c>
      <c r="L3859" s="1">
        <f>IFERROR(FIND("kW",[desc]),0)</f>
        <v>0</v>
      </c>
      <c r="M3859">
        <f t="array" ref="M3859">MIN(IFERROR(FIND(IstNumbers,E3859),""))</f>
        <v>25</v>
      </c>
      <c r="N3859" s="1" t="b">
        <f>IF([first '# in desc]&lt;[pos kw in desc],MID([desc],[pos kw in desc]-7,7))</f>
        <v>0</v>
      </c>
      <c r="O38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59" s="1" t="str">
        <f>TRIM(IF([first '# in desc]&lt;[pos kw in desc],MID([desc],[pos kw in desc]-6,6),FALSE))</f>
        <v>FALSCH</v>
      </c>
      <c r="Q3859" s="1" t="b">
        <f>IF(LEN([manuell])=0,IFERROR([kw fine in title]*1,IFERROR(SUMPRODUCT(COUNTIF(IsDigits,MID([kw in desc],ROW($A$1:$A$150),1)))=LEN([kw in desc]),#N/A)),[manuell])</f>
        <v>0</v>
      </c>
      <c r="R3859" s="1" t="str">
        <f>IF([pos kw in title]&gt;0,MID(J3859,#REF!,4),IF([first '# in title]&gt;0,MID([title],[first '# in title],3),IF([first '# in title]&gt;0,MID([desc],#REF!,3),VLOOKUP([productid],$G$2:$R$1386,8))))</f>
        <v xml:space="preserve">24 </v>
      </c>
      <c r="S3859" s="1" t="e">
        <f>IF([kw in desc]=[kw rough in title],[kw in desc]*1,IFERROR(LEFT([kw_dirty],3)*1,IFERROR(LEFT([kw_dirty],2)*1,"n.a.")))</f>
        <v>#N/A</v>
      </c>
      <c r="T3859" s="1"/>
      <c r="U3859" s="1" t="e">
        <f>VLOOKUP(Tabelle1[[#This Row],[productid]],Tabelle2[#All],2,FALSE)</f>
        <v>#N/A</v>
      </c>
    </row>
    <row r="3860" spans="1:21" hidden="1">
      <c r="A3860" t="s">
        <v>3882</v>
      </c>
      <c r="B3860">
        <v>3565</v>
      </c>
      <c r="C3860">
        <v>289859</v>
      </c>
      <c r="D3860" t="s">
        <v>6366</v>
      </c>
      <c r="E3860" t="s">
        <v>5886</v>
      </c>
      <c r="F3860">
        <v>18406</v>
      </c>
      <c r="G3860">
        <v>1750863</v>
      </c>
      <c r="H3860">
        <f t="shared" si="60"/>
        <v>20</v>
      </c>
      <c r="I3860">
        <f t="array" ref="I3860">MIN(IFERROR(FIND(IstNumbers,A3860),""))</f>
        <v>17</v>
      </c>
      <c r="J3860" s="1" t="str">
        <f>IF([first '# in title]&lt;[pos kw in title],MID([title],[pos kw in title]-6,6),#N/A)</f>
        <v xml:space="preserve">ur 42 </v>
      </c>
      <c r="K386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60" s="1">
        <f>IFERROR(FIND("kW",[desc]),0)</f>
        <v>70</v>
      </c>
      <c r="M3860">
        <f t="array" ref="M3860">MIN(IFERROR(FIND(IstNumbers,E3860),""))</f>
        <v>34</v>
      </c>
      <c r="N3860" s="1" t="str">
        <f>IF([first '# in desc]&lt;[pos kw in desc],MID([desc],[pos kw in desc]-7,7))</f>
        <v xml:space="preserve">­me 42 </v>
      </c>
      <c r="O38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60" s="1" t="str">
        <f>TRIM(IF([first '# in desc]&lt;[pos kw in desc],MID([desc],[pos kw in desc]-6,6),FALSE))</f>
        <v>me 42</v>
      </c>
      <c r="Q3860" s="1">
        <f>IF(LEN([manuell])=0,IFERROR([kw fine in title]*1,IFERROR(SUMPRODUCT(COUNTIF(IsDigits,MID([kw in desc],ROW($A$1:$A$150),1)))=LEN([kw in desc]),#N/A)),[manuell])</f>
        <v>42</v>
      </c>
      <c r="R3860" s="1" t="e">
        <f>IF([pos kw in title]&gt;0,MID(J3860,#REF!,4),IF([first '# in title]&gt;0,MID([title],[first '# in title],3),IF([first '# in title]&gt;0,MID([desc],#REF!,3),VLOOKUP([productid],$G$2:$R$1386,8))))</f>
        <v>#REF!</v>
      </c>
      <c r="S3860" s="1" t="str">
        <f>IF([kw in desc]=[kw rough in title],[kw in desc]*1,IFERROR(LEFT([kw_dirty],3)*1,IFERROR(LEFT([kw_dirty],2)*1,"n.a.")))</f>
        <v>n.a.</v>
      </c>
      <c r="T3860" s="1"/>
      <c r="U3860" s="1">
        <f>VLOOKUP(Tabelle1[[#This Row],[productid]],Tabelle2[#All],2,FALSE)</f>
        <v>42</v>
      </c>
    </row>
    <row r="3861" spans="1:21" hidden="1">
      <c r="A3861" t="s">
        <v>3593</v>
      </c>
      <c r="B3861">
        <v>3630</v>
      </c>
      <c r="C3861">
        <v>289859</v>
      </c>
      <c r="D3861" t="s">
        <v>6367</v>
      </c>
      <c r="E3861" t="s">
        <v>6368</v>
      </c>
      <c r="F3861">
        <v>18406</v>
      </c>
      <c r="G3861">
        <v>3497887</v>
      </c>
      <c r="H3861">
        <f t="shared" si="60"/>
        <v>0</v>
      </c>
      <c r="I3861">
        <f t="array" ref="I3861">MIN(IFERROR(FIND(IstNumbers,A3861),""))</f>
        <v>13</v>
      </c>
      <c r="J3861" s="1" t="e">
        <f>IF([first '# in title]&lt;[pos kw in title],MID([title],[pos kw in title]-6,6),#N/A)</f>
        <v>#N/A</v>
      </c>
      <c r="K3861" s="1" t="e">
        <f>IFERROR(MID(SUBSTITUTE([kw rough in title],",","."),FIND("(",[kw rough in title])+1,20),SUBSTITUTE(IFERROR(MID([kw rough in title],FIND(" ",[kw rough in title])+1,20),[kw rough in title]),",","."))</f>
        <v>#N/A</v>
      </c>
      <c r="L3861" s="1">
        <f>IFERROR(FIND("kW",[desc]),0)</f>
        <v>70</v>
      </c>
      <c r="M3861">
        <f t="array" ref="M3861">MIN(IFERROR(FIND(IstNumbers,E3861),""))</f>
        <v>34</v>
      </c>
      <c r="N3861" s="1" t="str">
        <f>IF([first '# in desc]&lt;[pos kw in desc],MID([desc],[pos kw in desc]-7,7))</f>
        <v xml:space="preserve">­me 42 </v>
      </c>
      <c r="O38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61" s="1" t="str">
        <f>TRIM(IF([first '# in desc]&lt;[pos kw in desc],MID([desc],[pos kw in desc]-6,6),FALSE))</f>
        <v>me 42</v>
      </c>
      <c r="Q3861" s="1" t="b">
        <f>IF(LEN([manuell])=0,IFERROR([kw fine in title]*1,IFERROR(SUMPRODUCT(COUNTIF(IsDigits,MID([kw in desc],ROW($A$1:$A$150),1)))=LEN([kw in desc]),#N/A)),[manuell])</f>
        <v>0</v>
      </c>
      <c r="R3861" s="1" t="str">
        <f>IF([pos kw in title]&gt;0,MID(J3861,#REF!,4),IF([first '# in title]&gt;0,MID([title],[first '# in title],3),IF([first '# in title]&gt;0,MID([desc],#REF!,3),VLOOKUP([productid],$G$2:$R$1386,8))))</f>
        <v xml:space="preserve">42 </v>
      </c>
      <c r="S3861" s="1" t="e">
        <f>IF([kw in desc]=[kw rough in title],[kw in desc]*1,IFERROR(LEFT([kw_dirty],3)*1,IFERROR(LEFT([kw_dirty],2)*1,"n.a.")))</f>
        <v>#N/A</v>
      </c>
      <c r="T3861" s="1"/>
      <c r="U3861" s="1">
        <f>VLOOKUP(Tabelle1[[#This Row],[productid]],Tabelle2[#All],2,FALSE)</f>
        <v>42</v>
      </c>
    </row>
    <row r="3862" spans="1:21">
      <c r="A3862" t="s">
        <v>3810</v>
      </c>
      <c r="B3862">
        <v>1887</v>
      </c>
      <c r="C3862">
        <v>223861</v>
      </c>
      <c r="D3862" t="s">
        <v>6369</v>
      </c>
      <c r="E3862" t="s">
        <v>4937</v>
      </c>
      <c r="F3862">
        <v>18406</v>
      </c>
      <c r="G3862">
        <v>3725833</v>
      </c>
      <c r="H3862">
        <f t="shared" si="60"/>
        <v>0</v>
      </c>
      <c r="I3862">
        <f t="array" ref="I3862">MIN(IFERROR(FIND(IstNumbers,A3862),""))</f>
        <v>14</v>
      </c>
      <c r="J3862" s="1" t="e">
        <f>IF([first '# in title]&lt;[pos kw in title],MID([title],[pos kw in title]-6,6),#N/A)</f>
        <v>#N/A</v>
      </c>
      <c r="K3862" s="1" t="e">
        <f>IFERROR(MID(SUBSTITUTE([kw rough in title],",","."),FIND("(",[kw rough in title])+1,20),SUBSTITUTE(IFERROR(MID([kw rough in title],FIND(" ",[kw rough in title])+1,20),[kw rough in title]),",","."))</f>
        <v>#N/A</v>
      </c>
      <c r="L3862" s="1">
        <f>IFERROR(FIND("kW",[desc]),0)</f>
        <v>0</v>
      </c>
      <c r="M3862">
        <f t="array" ref="M3862">MIN(IFERROR(FIND(IstNumbers,E3862),""))</f>
        <v>25</v>
      </c>
      <c r="N3862" s="1" t="b">
        <f>IF([first '# in desc]&lt;[pos kw in desc],MID([desc],[pos kw in desc]-7,7))</f>
        <v>0</v>
      </c>
      <c r="O38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62" s="1" t="str">
        <f>TRIM(IF([first '# in desc]&lt;[pos kw in desc],MID([desc],[pos kw in desc]-6,6),FALSE))</f>
        <v>FALSCH</v>
      </c>
      <c r="Q3862" s="1" t="b">
        <f>IF(LEN([manuell])=0,IFERROR([kw fine in title]*1,IFERROR(SUMPRODUCT(COUNTIF(IsDigits,MID([kw in desc],ROW($A$1:$A$150),1)))=LEN([kw in desc]),#N/A)),[manuell])</f>
        <v>0</v>
      </c>
      <c r="R3862" s="1" t="str">
        <f>IF([pos kw in title]&gt;0,MID(J3862,#REF!,4),IF([first '# in title]&gt;0,MID([title],[first '# in title],3),IF([first '# in title]&gt;0,MID([desc],#REF!,3),VLOOKUP([productid],$G$2:$R$1386,8))))</f>
        <v xml:space="preserve">24 </v>
      </c>
      <c r="S3862" s="1" t="e">
        <f>IF([kw in desc]=[kw rough in title],[kw in desc]*1,IFERROR(LEFT([kw_dirty],3)*1,IFERROR(LEFT([kw_dirty],2)*1,"n.a.")))</f>
        <v>#N/A</v>
      </c>
      <c r="T3862" s="1"/>
      <c r="U3862" s="1" t="e">
        <f>VLOOKUP(Tabelle1[[#This Row],[productid]],Tabelle2[#All],2,FALSE)</f>
        <v>#N/A</v>
      </c>
    </row>
    <row r="3863" spans="1:21" hidden="1">
      <c r="A3863" t="s">
        <v>3882</v>
      </c>
      <c r="B3863">
        <v>3565</v>
      </c>
      <c r="C3863">
        <v>289859</v>
      </c>
      <c r="D3863" t="s">
        <v>6370</v>
      </c>
      <c r="E3863" t="s">
        <v>5953</v>
      </c>
      <c r="F3863">
        <v>18406</v>
      </c>
      <c r="G3863">
        <v>1750863</v>
      </c>
      <c r="H3863">
        <f t="shared" si="60"/>
        <v>20</v>
      </c>
      <c r="I3863">
        <f t="array" ref="I3863">MIN(IFERROR(FIND(IstNumbers,A3863),""))</f>
        <v>17</v>
      </c>
      <c r="J3863" s="1" t="str">
        <f>IF([first '# in title]&lt;[pos kw in title],MID([title],[pos kw in title]-6,6),#N/A)</f>
        <v xml:space="preserve">ur 42 </v>
      </c>
      <c r="K386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63" s="1">
        <f>IFERROR(FIND("kW",[desc]),0)</f>
        <v>70</v>
      </c>
      <c r="M3863">
        <f t="array" ref="M3863">MIN(IFERROR(FIND(IstNumbers,E3863),""))</f>
        <v>34</v>
      </c>
      <c r="N3863" s="1" t="str">
        <f>IF([first '# in desc]&lt;[pos kw in desc],MID([desc],[pos kw in desc]-7,7))</f>
        <v xml:space="preserve">­me 42 </v>
      </c>
      <c r="O38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63" s="1" t="str">
        <f>TRIM(IF([first '# in desc]&lt;[pos kw in desc],MID([desc],[pos kw in desc]-6,6),FALSE))</f>
        <v>me 42</v>
      </c>
      <c r="Q3863" s="1">
        <f>IF(LEN([manuell])=0,IFERROR([kw fine in title]*1,IFERROR(SUMPRODUCT(COUNTIF(IsDigits,MID([kw in desc],ROW($A$1:$A$150),1)))=LEN([kw in desc]),#N/A)),[manuell])</f>
        <v>42</v>
      </c>
      <c r="R3863" s="1" t="e">
        <f>IF([pos kw in title]&gt;0,MID(J3863,#REF!,4),IF([first '# in title]&gt;0,MID([title],[first '# in title],3),IF([first '# in title]&gt;0,MID([desc],#REF!,3),VLOOKUP([productid],$G$2:$R$1386,8))))</f>
        <v>#REF!</v>
      </c>
      <c r="S3863" s="1" t="str">
        <f>IF([kw in desc]=[kw rough in title],[kw in desc]*1,IFERROR(LEFT([kw_dirty],3)*1,IFERROR(LEFT([kw_dirty],2)*1,"n.a.")))</f>
        <v>n.a.</v>
      </c>
      <c r="T3863" s="1"/>
      <c r="U3863" s="1">
        <f>VLOOKUP(Tabelle1[[#This Row],[productid]],Tabelle2[#All],2,FALSE)</f>
        <v>42</v>
      </c>
    </row>
    <row r="3864" spans="1:21" hidden="1">
      <c r="A3864" t="s">
        <v>3593</v>
      </c>
      <c r="B3864">
        <v>3630</v>
      </c>
      <c r="C3864">
        <v>289859</v>
      </c>
      <c r="D3864" t="s">
        <v>6371</v>
      </c>
      <c r="E3864" t="s">
        <v>6368</v>
      </c>
      <c r="F3864">
        <v>18406</v>
      </c>
      <c r="G3864">
        <v>3497887</v>
      </c>
      <c r="H3864">
        <f t="shared" si="60"/>
        <v>0</v>
      </c>
      <c r="I3864">
        <f t="array" ref="I3864">MIN(IFERROR(FIND(IstNumbers,A3864),""))</f>
        <v>13</v>
      </c>
      <c r="J3864" s="1" t="e">
        <f>IF([first '# in title]&lt;[pos kw in title],MID([title],[pos kw in title]-6,6),#N/A)</f>
        <v>#N/A</v>
      </c>
      <c r="K3864" s="1" t="e">
        <f>IFERROR(MID(SUBSTITUTE([kw rough in title],",","."),FIND("(",[kw rough in title])+1,20),SUBSTITUTE(IFERROR(MID([kw rough in title],FIND(" ",[kw rough in title])+1,20),[kw rough in title]),",","."))</f>
        <v>#N/A</v>
      </c>
      <c r="L3864" s="1">
        <f>IFERROR(FIND("kW",[desc]),0)</f>
        <v>70</v>
      </c>
      <c r="M3864">
        <f t="array" ref="M3864">MIN(IFERROR(FIND(IstNumbers,E3864),""))</f>
        <v>34</v>
      </c>
      <c r="N3864" s="1" t="str">
        <f>IF([first '# in desc]&lt;[pos kw in desc],MID([desc],[pos kw in desc]-7,7))</f>
        <v xml:space="preserve">­me 42 </v>
      </c>
      <c r="O38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64" s="1" t="str">
        <f>TRIM(IF([first '# in desc]&lt;[pos kw in desc],MID([desc],[pos kw in desc]-6,6),FALSE))</f>
        <v>me 42</v>
      </c>
      <c r="Q3864" s="1" t="b">
        <f>IF(LEN([manuell])=0,IFERROR([kw fine in title]*1,IFERROR(SUMPRODUCT(COUNTIF(IsDigits,MID([kw in desc],ROW($A$1:$A$150),1)))=LEN([kw in desc]),#N/A)),[manuell])</f>
        <v>0</v>
      </c>
      <c r="R3864" s="1" t="str">
        <f>IF([pos kw in title]&gt;0,MID(J3864,#REF!,4),IF([first '# in title]&gt;0,MID([title],[first '# in title],3),IF([first '# in title]&gt;0,MID([desc],#REF!,3),VLOOKUP([productid],$G$2:$R$1386,8))))</f>
        <v xml:space="preserve">42 </v>
      </c>
      <c r="S3864" s="1" t="e">
        <f>IF([kw in desc]=[kw rough in title],[kw in desc]*1,IFERROR(LEFT([kw_dirty],3)*1,IFERROR(LEFT([kw_dirty],2)*1,"n.a.")))</f>
        <v>#N/A</v>
      </c>
      <c r="T3864" s="1"/>
      <c r="U3864" s="1">
        <f>VLOOKUP(Tabelle1[[#This Row],[productid]],Tabelle2[#All],2,FALSE)</f>
        <v>42</v>
      </c>
    </row>
    <row r="3865" spans="1:21">
      <c r="A3865" t="s">
        <v>3810</v>
      </c>
      <c r="B3865">
        <v>1888</v>
      </c>
      <c r="C3865">
        <v>223861</v>
      </c>
      <c r="D3865" t="s">
        <v>6372</v>
      </c>
      <c r="E3865" t="s">
        <v>4943</v>
      </c>
      <c r="F3865">
        <v>18406</v>
      </c>
      <c r="G3865">
        <v>3725833</v>
      </c>
      <c r="H3865">
        <f t="shared" si="60"/>
        <v>0</v>
      </c>
      <c r="I3865">
        <f t="array" ref="I3865">MIN(IFERROR(FIND(IstNumbers,A3865),""))</f>
        <v>14</v>
      </c>
      <c r="J3865" s="1" t="e">
        <f>IF([first '# in title]&lt;[pos kw in title],MID([title],[pos kw in title]-6,6),#N/A)</f>
        <v>#N/A</v>
      </c>
      <c r="K3865" s="1" t="e">
        <f>IFERROR(MID(SUBSTITUTE([kw rough in title],",","."),FIND("(",[kw rough in title])+1,20),SUBSTITUTE(IFERROR(MID([kw rough in title],FIND(" ",[kw rough in title])+1,20),[kw rough in title]),",","."))</f>
        <v>#N/A</v>
      </c>
      <c r="L3865" s="1">
        <f>IFERROR(FIND("kW",[desc]),0)</f>
        <v>0</v>
      </c>
      <c r="M3865">
        <f t="array" ref="M3865">MIN(IFERROR(FIND(IstNumbers,E3865),""))</f>
        <v>25</v>
      </c>
      <c r="N3865" s="1" t="b">
        <f>IF([first '# in desc]&lt;[pos kw in desc],MID([desc],[pos kw in desc]-7,7))</f>
        <v>0</v>
      </c>
      <c r="O38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65" s="1" t="str">
        <f>TRIM(IF([first '# in desc]&lt;[pos kw in desc],MID([desc],[pos kw in desc]-6,6),FALSE))</f>
        <v>FALSCH</v>
      </c>
      <c r="Q3865" s="1" t="b">
        <f>IF(LEN([manuell])=0,IFERROR([kw fine in title]*1,IFERROR(SUMPRODUCT(COUNTIF(IsDigits,MID([kw in desc],ROW($A$1:$A$150),1)))=LEN([kw in desc]),#N/A)),[manuell])</f>
        <v>0</v>
      </c>
      <c r="R3865" s="1" t="str">
        <f>IF([pos kw in title]&gt;0,MID(J3865,#REF!,4),IF([first '# in title]&gt;0,MID([title],[first '# in title],3),IF([first '# in title]&gt;0,MID([desc],#REF!,3),VLOOKUP([productid],$G$2:$R$1386,8))))</f>
        <v xml:space="preserve">24 </v>
      </c>
      <c r="S3865" s="1" t="e">
        <f>IF([kw in desc]=[kw rough in title],[kw in desc]*1,IFERROR(LEFT([kw_dirty],3)*1,IFERROR(LEFT([kw_dirty],2)*1,"n.a.")))</f>
        <v>#N/A</v>
      </c>
      <c r="T3865" s="1"/>
      <c r="U3865" s="1" t="e">
        <f>VLOOKUP(Tabelle1[[#This Row],[productid]],Tabelle2[#All],2,FALSE)</f>
        <v>#N/A</v>
      </c>
    </row>
    <row r="3866" spans="1:21" hidden="1">
      <c r="A3866" t="s">
        <v>3882</v>
      </c>
      <c r="B3866">
        <v>3570</v>
      </c>
      <c r="C3866">
        <v>289859</v>
      </c>
      <c r="D3866" t="s">
        <v>6373</v>
      </c>
      <c r="E3866" t="s">
        <v>6374</v>
      </c>
      <c r="F3866">
        <v>18406</v>
      </c>
      <c r="G3866">
        <v>1750863</v>
      </c>
      <c r="H3866">
        <f t="shared" si="60"/>
        <v>20</v>
      </c>
      <c r="I3866">
        <f t="array" ref="I3866">MIN(IFERROR(FIND(IstNumbers,A3866),""))</f>
        <v>17</v>
      </c>
      <c r="J3866" s="1" t="str">
        <f>IF([first '# in title]&lt;[pos kw in title],MID([title],[pos kw in title]-6,6),#N/A)</f>
        <v xml:space="preserve">ur 42 </v>
      </c>
      <c r="K386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66" s="1">
        <f>IFERROR(FIND("kW",[desc]),0)</f>
        <v>70</v>
      </c>
      <c r="M3866">
        <f t="array" ref="M3866">MIN(IFERROR(FIND(IstNumbers,E3866),""))</f>
        <v>34</v>
      </c>
      <c r="N3866" s="1" t="str">
        <f>IF([first '# in desc]&lt;[pos kw in desc],MID([desc],[pos kw in desc]-7,7))</f>
        <v xml:space="preserve">­me 42 </v>
      </c>
      <c r="O38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66" s="1" t="str">
        <f>TRIM(IF([first '# in desc]&lt;[pos kw in desc],MID([desc],[pos kw in desc]-6,6),FALSE))</f>
        <v>me 42</v>
      </c>
      <c r="Q3866" s="1">
        <f>IF(LEN([manuell])=0,IFERROR([kw fine in title]*1,IFERROR(SUMPRODUCT(COUNTIF(IsDigits,MID([kw in desc],ROW($A$1:$A$150),1)))=LEN([kw in desc]),#N/A)),[manuell])</f>
        <v>42</v>
      </c>
      <c r="R3866" s="1" t="e">
        <f>IF([pos kw in title]&gt;0,MID(J3866,#REF!,4),IF([first '# in title]&gt;0,MID([title],[first '# in title],3),IF([first '# in title]&gt;0,MID([desc],#REF!,3),VLOOKUP([productid],$G$2:$R$1386,8))))</f>
        <v>#REF!</v>
      </c>
      <c r="S3866" s="1" t="str">
        <f>IF([kw in desc]=[kw rough in title],[kw in desc]*1,IFERROR(LEFT([kw_dirty],3)*1,IFERROR(LEFT([kw_dirty],2)*1,"n.a.")))</f>
        <v>n.a.</v>
      </c>
      <c r="T3866" s="1"/>
      <c r="U3866" s="1">
        <f>VLOOKUP(Tabelle1[[#This Row],[productid]],Tabelle2[#All],2,FALSE)</f>
        <v>42</v>
      </c>
    </row>
    <row r="3867" spans="1:21" hidden="1">
      <c r="A3867" t="s">
        <v>3593</v>
      </c>
      <c r="B3867">
        <v>3630</v>
      </c>
      <c r="C3867">
        <v>289859</v>
      </c>
      <c r="D3867" t="s">
        <v>6375</v>
      </c>
      <c r="E3867" t="s">
        <v>6376</v>
      </c>
      <c r="F3867">
        <v>18406</v>
      </c>
      <c r="G3867">
        <v>3497887</v>
      </c>
      <c r="H3867">
        <f t="shared" si="60"/>
        <v>0</v>
      </c>
      <c r="I3867">
        <f t="array" ref="I3867">MIN(IFERROR(FIND(IstNumbers,A3867),""))</f>
        <v>13</v>
      </c>
      <c r="J3867" s="1" t="e">
        <f>IF([first '# in title]&lt;[pos kw in title],MID([title],[pos kw in title]-6,6),#N/A)</f>
        <v>#N/A</v>
      </c>
      <c r="K3867" s="1" t="e">
        <f>IFERROR(MID(SUBSTITUTE([kw rough in title],",","."),FIND("(",[kw rough in title])+1,20),SUBSTITUTE(IFERROR(MID([kw rough in title],FIND(" ",[kw rough in title])+1,20),[kw rough in title]),",","."))</f>
        <v>#N/A</v>
      </c>
      <c r="L3867" s="1">
        <f>IFERROR(FIND("kW",[desc]),0)</f>
        <v>70</v>
      </c>
      <c r="M3867">
        <f t="array" ref="M3867">MIN(IFERROR(FIND(IstNumbers,E3867),""))</f>
        <v>34</v>
      </c>
      <c r="N3867" s="1" t="str">
        <f>IF([first '# in desc]&lt;[pos kw in desc],MID([desc],[pos kw in desc]-7,7))</f>
        <v xml:space="preserve">­me 42 </v>
      </c>
      <c r="O38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67" s="1" t="str">
        <f>TRIM(IF([first '# in desc]&lt;[pos kw in desc],MID([desc],[pos kw in desc]-6,6),FALSE))</f>
        <v>me 42</v>
      </c>
      <c r="Q3867" s="1" t="b">
        <f>IF(LEN([manuell])=0,IFERROR([kw fine in title]*1,IFERROR(SUMPRODUCT(COUNTIF(IsDigits,MID([kw in desc],ROW($A$1:$A$150),1)))=LEN([kw in desc]),#N/A)),[manuell])</f>
        <v>0</v>
      </c>
      <c r="R3867" s="1" t="str">
        <f>IF([pos kw in title]&gt;0,MID(J3867,#REF!,4),IF([first '# in title]&gt;0,MID([title],[first '# in title],3),IF([first '# in title]&gt;0,MID([desc],#REF!,3),VLOOKUP([productid],$G$2:$R$1386,8))))</f>
        <v xml:space="preserve">42 </v>
      </c>
      <c r="S3867" s="1" t="e">
        <f>IF([kw in desc]=[kw rough in title],[kw in desc]*1,IFERROR(LEFT([kw_dirty],3)*1,IFERROR(LEFT([kw_dirty],2)*1,"n.a.")))</f>
        <v>#N/A</v>
      </c>
      <c r="T3867" s="1"/>
      <c r="U3867" s="1">
        <f>VLOOKUP(Tabelle1[[#This Row],[productid]],Tabelle2[#All],2,FALSE)</f>
        <v>42</v>
      </c>
    </row>
    <row r="3868" spans="1:21">
      <c r="A3868" t="s">
        <v>3810</v>
      </c>
      <c r="B3868">
        <v>1888</v>
      </c>
      <c r="C3868">
        <v>223861</v>
      </c>
      <c r="D3868" t="s">
        <v>6377</v>
      </c>
      <c r="E3868" t="s">
        <v>4943</v>
      </c>
      <c r="F3868">
        <v>18406</v>
      </c>
      <c r="G3868">
        <v>3725833</v>
      </c>
      <c r="H3868">
        <f t="shared" si="60"/>
        <v>0</v>
      </c>
      <c r="I3868">
        <f t="array" ref="I3868">MIN(IFERROR(FIND(IstNumbers,A3868),""))</f>
        <v>14</v>
      </c>
      <c r="J3868" s="1" t="e">
        <f>IF([first '# in title]&lt;[pos kw in title],MID([title],[pos kw in title]-6,6),#N/A)</f>
        <v>#N/A</v>
      </c>
      <c r="K3868" s="1" t="e">
        <f>IFERROR(MID(SUBSTITUTE([kw rough in title],",","."),FIND("(",[kw rough in title])+1,20),SUBSTITUTE(IFERROR(MID([kw rough in title],FIND(" ",[kw rough in title])+1,20),[kw rough in title]),",","."))</f>
        <v>#N/A</v>
      </c>
      <c r="L3868" s="1">
        <f>IFERROR(FIND("kW",[desc]),0)</f>
        <v>0</v>
      </c>
      <c r="M3868">
        <f t="array" ref="M3868">MIN(IFERROR(FIND(IstNumbers,E3868),""))</f>
        <v>25</v>
      </c>
      <c r="N3868" s="1" t="b">
        <f>IF([first '# in desc]&lt;[pos kw in desc],MID([desc],[pos kw in desc]-7,7))</f>
        <v>0</v>
      </c>
      <c r="O38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68" s="1" t="str">
        <f>TRIM(IF([first '# in desc]&lt;[pos kw in desc],MID([desc],[pos kw in desc]-6,6),FALSE))</f>
        <v>FALSCH</v>
      </c>
      <c r="Q3868" s="1" t="b">
        <f>IF(LEN([manuell])=0,IFERROR([kw fine in title]*1,IFERROR(SUMPRODUCT(COUNTIF(IsDigits,MID([kw in desc],ROW($A$1:$A$150),1)))=LEN([kw in desc]),#N/A)),[manuell])</f>
        <v>0</v>
      </c>
      <c r="R3868" s="1" t="str">
        <f>IF([pos kw in title]&gt;0,MID(J3868,#REF!,4),IF([first '# in title]&gt;0,MID([title],[first '# in title],3),IF([first '# in title]&gt;0,MID([desc],#REF!,3),VLOOKUP([productid],$G$2:$R$1386,8))))</f>
        <v xml:space="preserve">24 </v>
      </c>
      <c r="S3868" s="1" t="e">
        <f>IF([kw in desc]=[kw rough in title],[kw in desc]*1,IFERROR(LEFT([kw_dirty],3)*1,IFERROR(LEFT([kw_dirty],2)*1,"n.a.")))</f>
        <v>#N/A</v>
      </c>
      <c r="T3868" s="1"/>
      <c r="U3868" s="1" t="e">
        <f>VLOOKUP(Tabelle1[[#This Row],[productid]],Tabelle2[#All],2,FALSE)</f>
        <v>#N/A</v>
      </c>
    </row>
    <row r="3869" spans="1:21" hidden="1">
      <c r="A3869" t="s">
        <v>3593</v>
      </c>
      <c r="B3869">
        <v>3630</v>
      </c>
      <c r="C3869">
        <v>289859</v>
      </c>
      <c r="D3869" t="s">
        <v>6378</v>
      </c>
      <c r="E3869" t="s">
        <v>6379</v>
      </c>
      <c r="F3869">
        <v>18406</v>
      </c>
      <c r="G3869">
        <v>3497887</v>
      </c>
      <c r="H3869">
        <f t="shared" si="60"/>
        <v>0</v>
      </c>
      <c r="I3869">
        <f t="array" ref="I3869">MIN(IFERROR(FIND(IstNumbers,A3869),""))</f>
        <v>13</v>
      </c>
      <c r="J3869" s="1" t="e">
        <f>IF([first '# in title]&lt;[pos kw in title],MID([title],[pos kw in title]-6,6),#N/A)</f>
        <v>#N/A</v>
      </c>
      <c r="K3869" s="1" t="e">
        <f>IFERROR(MID(SUBSTITUTE([kw rough in title],",","."),FIND("(",[kw rough in title])+1,20),SUBSTITUTE(IFERROR(MID([kw rough in title],FIND(" ",[kw rough in title])+1,20),[kw rough in title]),",","."))</f>
        <v>#N/A</v>
      </c>
      <c r="L3869" s="1">
        <f>IFERROR(FIND("kW",[desc]),0)</f>
        <v>70</v>
      </c>
      <c r="M3869">
        <f t="array" ref="M3869">MIN(IFERROR(FIND(IstNumbers,E3869),""))</f>
        <v>34</v>
      </c>
      <c r="N3869" s="1" t="str">
        <f>IF([first '# in desc]&lt;[pos kw in desc],MID([desc],[pos kw in desc]-7,7))</f>
        <v xml:space="preserve">­me 42 </v>
      </c>
      <c r="O38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69" s="1" t="str">
        <f>TRIM(IF([first '# in desc]&lt;[pos kw in desc],MID([desc],[pos kw in desc]-6,6),FALSE))</f>
        <v>me 42</v>
      </c>
      <c r="Q3869" s="1" t="b">
        <f>IF(LEN([manuell])=0,IFERROR([kw fine in title]*1,IFERROR(SUMPRODUCT(COUNTIF(IsDigits,MID([kw in desc],ROW($A$1:$A$150),1)))=LEN([kw in desc]),#N/A)),[manuell])</f>
        <v>0</v>
      </c>
      <c r="R3869" s="1" t="str">
        <f>IF([pos kw in title]&gt;0,MID(J3869,#REF!,4),IF([first '# in title]&gt;0,MID([title],[first '# in title],3),IF([first '# in title]&gt;0,MID([desc],#REF!,3),VLOOKUP([productid],$G$2:$R$1386,8))))</f>
        <v xml:space="preserve">42 </v>
      </c>
      <c r="S3869" s="1" t="e">
        <f>IF([kw in desc]=[kw rough in title],[kw in desc]*1,IFERROR(LEFT([kw_dirty],3)*1,IFERROR(LEFT([kw_dirty],2)*1,"n.a.")))</f>
        <v>#N/A</v>
      </c>
      <c r="T3869" s="1"/>
      <c r="U3869" s="1">
        <f>VLOOKUP(Tabelle1[[#This Row],[productid]],Tabelle2[#All],2,FALSE)</f>
        <v>42</v>
      </c>
    </row>
    <row r="3870" spans="1:21">
      <c r="A3870" t="s">
        <v>3810</v>
      </c>
      <c r="B3870">
        <v>1889</v>
      </c>
      <c r="C3870">
        <v>223861</v>
      </c>
      <c r="D3870" t="s">
        <v>6380</v>
      </c>
      <c r="E3870" t="s">
        <v>5734</v>
      </c>
      <c r="F3870">
        <v>18406</v>
      </c>
      <c r="G3870">
        <v>3725833</v>
      </c>
      <c r="H3870">
        <f t="shared" si="60"/>
        <v>0</v>
      </c>
      <c r="I3870">
        <f t="array" ref="I3870">MIN(IFERROR(FIND(IstNumbers,A3870),""))</f>
        <v>14</v>
      </c>
      <c r="J3870" s="1" t="e">
        <f>IF([first '# in title]&lt;[pos kw in title],MID([title],[pos kw in title]-6,6),#N/A)</f>
        <v>#N/A</v>
      </c>
      <c r="K3870" s="1" t="e">
        <f>IFERROR(MID(SUBSTITUTE([kw rough in title],",","."),FIND("(",[kw rough in title])+1,20),SUBSTITUTE(IFERROR(MID([kw rough in title],FIND(" ",[kw rough in title])+1,20),[kw rough in title]),",","."))</f>
        <v>#N/A</v>
      </c>
      <c r="L3870" s="1">
        <f>IFERROR(FIND("kW",[desc]),0)</f>
        <v>0</v>
      </c>
      <c r="M3870">
        <f t="array" ref="M3870">MIN(IFERROR(FIND(IstNumbers,E3870),""))</f>
        <v>25</v>
      </c>
      <c r="N3870" s="1" t="b">
        <f>IF([first '# in desc]&lt;[pos kw in desc],MID([desc],[pos kw in desc]-7,7))</f>
        <v>0</v>
      </c>
      <c r="O38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0" s="1" t="str">
        <f>TRIM(IF([first '# in desc]&lt;[pos kw in desc],MID([desc],[pos kw in desc]-6,6),FALSE))</f>
        <v>FALSCH</v>
      </c>
      <c r="Q3870" s="1" t="b">
        <f>IF(LEN([manuell])=0,IFERROR([kw fine in title]*1,IFERROR(SUMPRODUCT(COUNTIF(IsDigits,MID([kw in desc],ROW($A$1:$A$150),1)))=LEN([kw in desc]),#N/A)),[manuell])</f>
        <v>0</v>
      </c>
      <c r="R3870" s="1" t="str">
        <f>IF([pos kw in title]&gt;0,MID(J3870,#REF!,4),IF([first '# in title]&gt;0,MID([title],[first '# in title],3),IF([first '# in title]&gt;0,MID([desc],#REF!,3),VLOOKUP([productid],$G$2:$R$1386,8))))</f>
        <v xml:space="preserve">24 </v>
      </c>
      <c r="S3870" s="1" t="e">
        <f>IF([kw in desc]=[kw rough in title],[kw in desc]*1,IFERROR(LEFT([kw_dirty],3)*1,IFERROR(LEFT([kw_dirty],2)*1,"n.a.")))</f>
        <v>#N/A</v>
      </c>
      <c r="T3870" s="1"/>
      <c r="U3870" s="1" t="e">
        <f>VLOOKUP(Tabelle1[[#This Row],[productid]],Tabelle2[#All],2,FALSE)</f>
        <v>#N/A</v>
      </c>
    </row>
    <row r="3871" spans="1:21">
      <c r="A3871" t="s">
        <v>3810</v>
      </c>
      <c r="B3871">
        <v>1889</v>
      </c>
      <c r="C3871">
        <v>223861</v>
      </c>
      <c r="D3871" t="s">
        <v>6381</v>
      </c>
      <c r="E3871" t="s">
        <v>5734</v>
      </c>
      <c r="F3871">
        <v>18406</v>
      </c>
      <c r="G3871">
        <v>3725833</v>
      </c>
      <c r="H3871">
        <f t="shared" si="60"/>
        <v>0</v>
      </c>
      <c r="I3871">
        <f t="array" ref="I3871">MIN(IFERROR(FIND(IstNumbers,A3871),""))</f>
        <v>14</v>
      </c>
      <c r="J3871" s="1" t="e">
        <f>IF([first '# in title]&lt;[pos kw in title],MID([title],[pos kw in title]-6,6),#N/A)</f>
        <v>#N/A</v>
      </c>
      <c r="K3871" s="1" t="e">
        <f>IFERROR(MID(SUBSTITUTE([kw rough in title],",","."),FIND("(",[kw rough in title])+1,20),SUBSTITUTE(IFERROR(MID([kw rough in title],FIND(" ",[kw rough in title])+1,20),[kw rough in title]),",","."))</f>
        <v>#N/A</v>
      </c>
      <c r="L3871" s="1">
        <f>IFERROR(FIND("kW",[desc]),0)</f>
        <v>0</v>
      </c>
      <c r="M3871">
        <f t="array" ref="M3871">MIN(IFERROR(FIND(IstNumbers,E3871),""))</f>
        <v>25</v>
      </c>
      <c r="N3871" s="1" t="b">
        <f>IF([first '# in desc]&lt;[pos kw in desc],MID([desc],[pos kw in desc]-7,7))</f>
        <v>0</v>
      </c>
      <c r="O38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1" s="1" t="str">
        <f>TRIM(IF([first '# in desc]&lt;[pos kw in desc],MID([desc],[pos kw in desc]-6,6),FALSE))</f>
        <v>FALSCH</v>
      </c>
      <c r="Q3871" s="1" t="b">
        <f>IF(LEN([manuell])=0,IFERROR([kw fine in title]*1,IFERROR(SUMPRODUCT(COUNTIF(IsDigits,MID([kw in desc],ROW($A$1:$A$150),1)))=LEN([kw in desc]),#N/A)),[manuell])</f>
        <v>0</v>
      </c>
      <c r="R3871" s="1" t="str">
        <f>IF([pos kw in title]&gt;0,MID(J3871,#REF!,4),IF([first '# in title]&gt;0,MID([title],[first '# in title],3),IF([first '# in title]&gt;0,MID([desc],#REF!,3),VLOOKUP([productid],$G$2:$R$1386,8))))</f>
        <v xml:space="preserve">24 </v>
      </c>
      <c r="S3871" s="1" t="e">
        <f>IF([kw in desc]=[kw rough in title],[kw in desc]*1,IFERROR(LEFT([kw_dirty],3)*1,IFERROR(LEFT([kw_dirty],2)*1,"n.a.")))</f>
        <v>#N/A</v>
      </c>
      <c r="T3871" s="1"/>
      <c r="U3871" s="1" t="e">
        <f>VLOOKUP(Tabelle1[[#This Row],[productid]],Tabelle2[#All],2,FALSE)</f>
        <v>#N/A</v>
      </c>
    </row>
    <row r="3872" spans="1:21">
      <c r="A3872" t="s">
        <v>3810</v>
      </c>
      <c r="B3872">
        <v>1891</v>
      </c>
      <c r="C3872">
        <v>223861</v>
      </c>
      <c r="D3872" t="s">
        <v>6382</v>
      </c>
      <c r="E3872" t="s">
        <v>5734</v>
      </c>
      <c r="F3872">
        <v>18406</v>
      </c>
      <c r="G3872">
        <v>3725833</v>
      </c>
      <c r="H3872">
        <f t="shared" si="60"/>
        <v>0</v>
      </c>
      <c r="I3872">
        <f t="array" ref="I3872">MIN(IFERROR(FIND(IstNumbers,A3872),""))</f>
        <v>14</v>
      </c>
      <c r="J3872" s="1" t="e">
        <f>IF([first '# in title]&lt;[pos kw in title],MID([title],[pos kw in title]-6,6),#N/A)</f>
        <v>#N/A</v>
      </c>
      <c r="K3872" s="1" t="e">
        <f>IFERROR(MID(SUBSTITUTE([kw rough in title],",","."),FIND("(",[kw rough in title])+1,20),SUBSTITUTE(IFERROR(MID([kw rough in title],FIND(" ",[kw rough in title])+1,20),[kw rough in title]),",","."))</f>
        <v>#N/A</v>
      </c>
      <c r="L3872" s="1">
        <f>IFERROR(FIND("kW",[desc]),0)</f>
        <v>0</v>
      </c>
      <c r="M3872">
        <f t="array" ref="M3872">MIN(IFERROR(FIND(IstNumbers,E3872),""))</f>
        <v>25</v>
      </c>
      <c r="N3872" s="1" t="b">
        <f>IF([first '# in desc]&lt;[pos kw in desc],MID([desc],[pos kw in desc]-7,7))</f>
        <v>0</v>
      </c>
      <c r="O38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2" s="1" t="str">
        <f>TRIM(IF([first '# in desc]&lt;[pos kw in desc],MID([desc],[pos kw in desc]-6,6),FALSE))</f>
        <v>FALSCH</v>
      </c>
      <c r="Q3872" s="1" t="b">
        <f>IF(LEN([manuell])=0,IFERROR([kw fine in title]*1,IFERROR(SUMPRODUCT(COUNTIF(IsDigits,MID([kw in desc],ROW($A$1:$A$150),1)))=LEN([kw in desc]),#N/A)),[manuell])</f>
        <v>0</v>
      </c>
      <c r="R3872" s="1" t="str">
        <f>IF([pos kw in title]&gt;0,MID(J3872,#REF!,4),IF([first '# in title]&gt;0,MID([title],[first '# in title],3),IF([first '# in title]&gt;0,MID([desc],#REF!,3),VLOOKUP([productid],$G$2:$R$1386,8))))</f>
        <v xml:space="preserve">24 </v>
      </c>
      <c r="S3872" s="1" t="e">
        <f>IF([kw in desc]=[kw rough in title],[kw in desc]*1,IFERROR(LEFT([kw_dirty],3)*1,IFERROR(LEFT([kw_dirty],2)*1,"n.a.")))</f>
        <v>#N/A</v>
      </c>
      <c r="T3872" s="1"/>
      <c r="U3872" s="1" t="e">
        <f>VLOOKUP(Tabelle1[[#This Row],[productid]],Tabelle2[#All],2,FALSE)</f>
        <v>#N/A</v>
      </c>
    </row>
    <row r="3873" spans="1:21">
      <c r="A3873" t="s">
        <v>4087</v>
      </c>
      <c r="B3873">
        <v>2683</v>
      </c>
      <c r="C3873">
        <v>289859</v>
      </c>
      <c r="D3873" t="s">
        <v>6383</v>
      </c>
      <c r="E3873" t="s">
        <v>6384</v>
      </c>
      <c r="F3873">
        <v>18406</v>
      </c>
      <c r="G3873">
        <v>2286143</v>
      </c>
      <c r="H3873">
        <f t="shared" si="60"/>
        <v>0</v>
      </c>
      <c r="I3873">
        <f t="array" ref="I3873">MIN(IFERROR(FIND(IstNumbers,A3873),""))</f>
        <v>30</v>
      </c>
      <c r="J3873" s="1" t="e">
        <f>IF([first '# in title]&lt;[pos kw in title],MID([title],[pos kw in title]-6,6),#N/A)</f>
        <v>#N/A</v>
      </c>
      <c r="K3873" s="1" t="e">
        <f>IFERROR(MID(SUBSTITUTE([kw rough in title],",","."),FIND("(",[kw rough in title])+1,20),SUBSTITUTE(IFERROR(MID([kw rough in title],FIND(" ",[kw rough in title])+1,20),[kw rough in title]),",","."))</f>
        <v>#N/A</v>
      </c>
      <c r="L3873" s="1">
        <f>IFERROR(FIND("kW",[desc]),0)</f>
        <v>0</v>
      </c>
      <c r="M3873">
        <f t="array" ref="M3873">MIN(IFERROR(FIND(IstNumbers,E3873),""))</f>
        <v>33</v>
      </c>
      <c r="N3873" s="1" t="b">
        <f>IF([first '# in desc]&lt;[pos kw in desc],MID([desc],[pos kw in desc]-7,7))</f>
        <v>0</v>
      </c>
      <c r="O38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3" s="1" t="str">
        <f>TRIM(IF([first '# in desc]&lt;[pos kw in desc],MID([desc],[pos kw in desc]-6,6),FALSE))</f>
        <v>FALSCH</v>
      </c>
      <c r="Q3873" s="1" t="b">
        <f>IF(LEN([manuell])=0,IFERROR([kw fine in title]*1,IFERROR(SUMPRODUCT(COUNTIF(IsDigits,MID([kw in desc],ROW($A$1:$A$150),1)))=LEN([kw in desc]),#N/A)),[manuell])</f>
        <v>0</v>
      </c>
      <c r="R3873" s="1" t="str">
        <f>IF([pos kw in title]&gt;0,MID(J3873,#REF!,4),IF([first '# in title]&gt;0,MID([title],[first '# in title],3),IF([first '# in title]&gt;0,MID([desc],#REF!,3),VLOOKUP([productid],$G$2:$R$1386,8))))</f>
        <v>146</v>
      </c>
      <c r="S3873" s="1" t="e">
        <f>IF([kw in desc]=[kw rough in title],[kw in desc]*1,IFERROR(LEFT([kw_dirty],3)*1,IFERROR(LEFT([kw_dirty],2)*1,"n.a.")))</f>
        <v>#N/A</v>
      </c>
      <c r="T3873" s="1"/>
      <c r="U3873" s="1" t="e">
        <f>VLOOKUP(Tabelle1[[#This Row],[productid]],Tabelle2[#All],2,FALSE)</f>
        <v>#N/A</v>
      </c>
    </row>
    <row r="3874" spans="1:21">
      <c r="A3874" t="s">
        <v>3810</v>
      </c>
      <c r="B3874">
        <v>1891</v>
      </c>
      <c r="C3874">
        <v>223861</v>
      </c>
      <c r="D3874" t="s">
        <v>6385</v>
      </c>
      <c r="E3874" t="s">
        <v>5734</v>
      </c>
      <c r="F3874">
        <v>18406</v>
      </c>
      <c r="G3874">
        <v>3725833</v>
      </c>
      <c r="H3874">
        <f t="shared" si="60"/>
        <v>0</v>
      </c>
      <c r="I3874">
        <f t="array" ref="I3874">MIN(IFERROR(FIND(IstNumbers,A3874),""))</f>
        <v>14</v>
      </c>
      <c r="J3874" s="1" t="e">
        <f>IF([first '# in title]&lt;[pos kw in title],MID([title],[pos kw in title]-6,6),#N/A)</f>
        <v>#N/A</v>
      </c>
      <c r="K3874" s="1" t="e">
        <f>IFERROR(MID(SUBSTITUTE([kw rough in title],",","."),FIND("(",[kw rough in title])+1,20),SUBSTITUTE(IFERROR(MID([kw rough in title],FIND(" ",[kw rough in title])+1,20),[kw rough in title]),",","."))</f>
        <v>#N/A</v>
      </c>
      <c r="L3874" s="1">
        <f>IFERROR(FIND("kW",[desc]),0)</f>
        <v>0</v>
      </c>
      <c r="M3874">
        <f t="array" ref="M3874">MIN(IFERROR(FIND(IstNumbers,E3874),""))</f>
        <v>25</v>
      </c>
      <c r="N3874" s="1" t="b">
        <f>IF([first '# in desc]&lt;[pos kw in desc],MID([desc],[pos kw in desc]-7,7))</f>
        <v>0</v>
      </c>
      <c r="O38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4" s="1" t="str">
        <f>TRIM(IF([first '# in desc]&lt;[pos kw in desc],MID([desc],[pos kw in desc]-6,6),FALSE))</f>
        <v>FALSCH</v>
      </c>
      <c r="Q3874" s="1" t="b">
        <f>IF(LEN([manuell])=0,IFERROR([kw fine in title]*1,IFERROR(SUMPRODUCT(COUNTIF(IsDigits,MID([kw in desc],ROW($A$1:$A$150),1)))=LEN([kw in desc]),#N/A)),[manuell])</f>
        <v>0</v>
      </c>
      <c r="R3874" s="1" t="str">
        <f>IF([pos kw in title]&gt;0,MID(J3874,#REF!,4),IF([first '# in title]&gt;0,MID([title],[first '# in title],3),IF([first '# in title]&gt;0,MID([desc],#REF!,3),VLOOKUP([productid],$G$2:$R$1386,8))))</f>
        <v xml:space="preserve">24 </v>
      </c>
      <c r="S3874" s="1" t="e">
        <f>IF([kw in desc]=[kw rough in title],[kw in desc]*1,IFERROR(LEFT([kw_dirty],3)*1,IFERROR(LEFT([kw_dirty],2)*1,"n.a.")))</f>
        <v>#N/A</v>
      </c>
      <c r="T3874" s="1"/>
      <c r="U3874" s="1" t="e">
        <f>VLOOKUP(Tabelle1[[#This Row],[productid]],Tabelle2[#All],2,FALSE)</f>
        <v>#N/A</v>
      </c>
    </row>
    <row r="3875" spans="1:21">
      <c r="A3875" t="s">
        <v>4087</v>
      </c>
      <c r="B3875">
        <v>2683</v>
      </c>
      <c r="C3875">
        <v>289859</v>
      </c>
      <c r="D3875" t="s">
        <v>6386</v>
      </c>
      <c r="E3875" t="s">
        <v>6387</v>
      </c>
      <c r="F3875">
        <v>18406</v>
      </c>
      <c r="G3875">
        <v>2286143</v>
      </c>
      <c r="H3875">
        <f t="shared" si="60"/>
        <v>0</v>
      </c>
      <c r="I3875">
        <f t="array" ref="I3875">MIN(IFERROR(FIND(IstNumbers,A3875),""))</f>
        <v>30</v>
      </c>
      <c r="J3875" s="1" t="e">
        <f>IF([first '# in title]&lt;[pos kw in title],MID([title],[pos kw in title]-6,6),#N/A)</f>
        <v>#N/A</v>
      </c>
      <c r="K3875" s="1" t="e">
        <f>IFERROR(MID(SUBSTITUTE([kw rough in title],",","."),FIND("(",[kw rough in title])+1,20),SUBSTITUTE(IFERROR(MID([kw rough in title],FIND(" ",[kw rough in title])+1,20),[kw rough in title]),",","."))</f>
        <v>#N/A</v>
      </c>
      <c r="L3875" s="1">
        <f>IFERROR(FIND("kW",[desc]),0)</f>
        <v>0</v>
      </c>
      <c r="M3875">
        <f t="array" ref="M3875">MIN(IFERROR(FIND(IstNumbers,E3875),""))</f>
        <v>33</v>
      </c>
      <c r="N3875" s="1" t="b">
        <f>IF([first '# in desc]&lt;[pos kw in desc],MID([desc],[pos kw in desc]-7,7))</f>
        <v>0</v>
      </c>
      <c r="O38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5" s="1" t="str">
        <f>TRIM(IF([first '# in desc]&lt;[pos kw in desc],MID([desc],[pos kw in desc]-6,6),FALSE))</f>
        <v>FALSCH</v>
      </c>
      <c r="Q3875" s="1" t="b">
        <f>IF(LEN([manuell])=0,IFERROR([kw fine in title]*1,IFERROR(SUMPRODUCT(COUNTIF(IsDigits,MID([kw in desc],ROW($A$1:$A$150),1)))=LEN([kw in desc]),#N/A)),[manuell])</f>
        <v>0</v>
      </c>
      <c r="R3875" s="1" t="str">
        <f>IF([pos kw in title]&gt;0,MID(J3875,#REF!,4),IF([first '# in title]&gt;0,MID([title],[first '# in title],3),IF([first '# in title]&gt;0,MID([desc],#REF!,3),VLOOKUP([productid],$G$2:$R$1386,8))))</f>
        <v>146</v>
      </c>
      <c r="S3875" s="1" t="e">
        <f>IF([kw in desc]=[kw rough in title],[kw in desc]*1,IFERROR(LEFT([kw_dirty],3)*1,IFERROR(LEFT([kw_dirty],2)*1,"n.a.")))</f>
        <v>#N/A</v>
      </c>
      <c r="T3875" s="1"/>
      <c r="U3875" s="1" t="e">
        <f>VLOOKUP(Tabelle1[[#This Row],[productid]],Tabelle2[#All],2,FALSE)</f>
        <v>#N/A</v>
      </c>
    </row>
    <row r="3876" spans="1:21">
      <c r="A3876" t="s">
        <v>4087</v>
      </c>
      <c r="B3876">
        <v>2683</v>
      </c>
      <c r="C3876">
        <v>289859</v>
      </c>
      <c r="D3876" t="s">
        <v>6388</v>
      </c>
      <c r="E3876" t="s">
        <v>6389</v>
      </c>
      <c r="F3876">
        <v>18406</v>
      </c>
      <c r="G3876">
        <v>2286143</v>
      </c>
      <c r="H3876">
        <f t="shared" si="60"/>
        <v>0</v>
      </c>
      <c r="I3876">
        <f t="array" ref="I3876">MIN(IFERROR(FIND(IstNumbers,A3876),""))</f>
        <v>30</v>
      </c>
      <c r="J3876" s="1" t="e">
        <f>IF([first '# in title]&lt;[pos kw in title],MID([title],[pos kw in title]-6,6),#N/A)</f>
        <v>#N/A</v>
      </c>
      <c r="K3876" s="1" t="e">
        <f>IFERROR(MID(SUBSTITUTE([kw rough in title],",","."),FIND("(",[kw rough in title])+1,20),SUBSTITUTE(IFERROR(MID([kw rough in title],FIND(" ",[kw rough in title])+1,20),[kw rough in title]),",","."))</f>
        <v>#N/A</v>
      </c>
      <c r="L3876" s="1">
        <f>IFERROR(FIND("kW",[desc]),0)</f>
        <v>0</v>
      </c>
      <c r="M3876">
        <f t="array" ref="M3876">MIN(IFERROR(FIND(IstNumbers,E3876),""))</f>
        <v>33</v>
      </c>
      <c r="N3876" s="1" t="b">
        <f>IF([first '# in desc]&lt;[pos kw in desc],MID([desc],[pos kw in desc]-7,7))</f>
        <v>0</v>
      </c>
      <c r="O38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6" s="1" t="str">
        <f>TRIM(IF([first '# in desc]&lt;[pos kw in desc],MID([desc],[pos kw in desc]-6,6),FALSE))</f>
        <v>FALSCH</v>
      </c>
      <c r="Q3876" s="1" t="b">
        <f>IF(LEN([manuell])=0,IFERROR([kw fine in title]*1,IFERROR(SUMPRODUCT(COUNTIF(IsDigits,MID([kw in desc],ROW($A$1:$A$150),1)))=LEN([kw in desc]),#N/A)),[manuell])</f>
        <v>0</v>
      </c>
      <c r="R3876" s="1" t="str">
        <f>IF([pos kw in title]&gt;0,MID(J3876,#REF!,4),IF([first '# in title]&gt;0,MID([title],[first '# in title],3),IF([first '# in title]&gt;0,MID([desc],#REF!,3),VLOOKUP([productid],$G$2:$R$1386,8))))</f>
        <v>146</v>
      </c>
      <c r="S3876" s="1" t="e">
        <f>IF([kw in desc]=[kw rough in title],[kw in desc]*1,IFERROR(LEFT([kw_dirty],3)*1,IFERROR(LEFT([kw_dirty],2)*1,"n.a.")))</f>
        <v>#N/A</v>
      </c>
      <c r="T3876" s="1"/>
      <c r="U3876" s="1" t="e">
        <f>VLOOKUP(Tabelle1[[#This Row],[productid]],Tabelle2[#All],2,FALSE)</f>
        <v>#N/A</v>
      </c>
    </row>
    <row r="3877" spans="1:21">
      <c r="A3877" t="s">
        <v>4087</v>
      </c>
      <c r="B3877">
        <v>2683</v>
      </c>
      <c r="C3877">
        <v>289859</v>
      </c>
      <c r="D3877" t="s">
        <v>6390</v>
      </c>
      <c r="E3877" t="s">
        <v>6391</v>
      </c>
      <c r="F3877">
        <v>18406</v>
      </c>
      <c r="G3877">
        <v>2286143</v>
      </c>
      <c r="H3877">
        <f t="shared" si="60"/>
        <v>0</v>
      </c>
      <c r="I3877">
        <f t="array" ref="I3877">MIN(IFERROR(FIND(IstNumbers,A3877),""))</f>
        <v>30</v>
      </c>
      <c r="J3877" s="1" t="e">
        <f>IF([first '# in title]&lt;[pos kw in title],MID([title],[pos kw in title]-6,6),#N/A)</f>
        <v>#N/A</v>
      </c>
      <c r="K3877" s="1" t="e">
        <f>IFERROR(MID(SUBSTITUTE([kw rough in title],",","."),FIND("(",[kw rough in title])+1,20),SUBSTITUTE(IFERROR(MID([kw rough in title],FIND(" ",[kw rough in title])+1,20),[kw rough in title]),",","."))</f>
        <v>#N/A</v>
      </c>
      <c r="L3877" s="1">
        <f>IFERROR(FIND("kW",[desc]),0)</f>
        <v>0</v>
      </c>
      <c r="M3877">
        <f t="array" ref="M3877">MIN(IFERROR(FIND(IstNumbers,E3877),""))</f>
        <v>33</v>
      </c>
      <c r="N3877" s="1" t="b">
        <f>IF([first '# in desc]&lt;[pos kw in desc],MID([desc],[pos kw in desc]-7,7))</f>
        <v>0</v>
      </c>
      <c r="O38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7" s="1" t="str">
        <f>TRIM(IF([first '# in desc]&lt;[pos kw in desc],MID([desc],[pos kw in desc]-6,6),FALSE))</f>
        <v>FALSCH</v>
      </c>
      <c r="Q3877" s="1" t="b">
        <f>IF(LEN([manuell])=0,IFERROR([kw fine in title]*1,IFERROR(SUMPRODUCT(COUNTIF(IsDigits,MID([kw in desc],ROW($A$1:$A$150),1)))=LEN([kw in desc]),#N/A)),[manuell])</f>
        <v>0</v>
      </c>
      <c r="R3877" s="1" t="str">
        <f>IF([pos kw in title]&gt;0,MID(J3877,#REF!,4),IF([first '# in title]&gt;0,MID([title],[first '# in title],3),IF([first '# in title]&gt;0,MID([desc],#REF!,3),VLOOKUP([productid],$G$2:$R$1386,8))))</f>
        <v>146</v>
      </c>
      <c r="S3877" s="1" t="e">
        <f>IF([kw in desc]=[kw rough in title],[kw in desc]*1,IFERROR(LEFT([kw_dirty],3)*1,IFERROR(LEFT([kw_dirty],2)*1,"n.a.")))</f>
        <v>#N/A</v>
      </c>
      <c r="T3877" s="1"/>
      <c r="U3877" s="1" t="e">
        <f>VLOOKUP(Tabelle1[[#This Row],[productid]],Tabelle2[#All],2,FALSE)</f>
        <v>#N/A</v>
      </c>
    </row>
    <row r="3878" spans="1:21">
      <c r="A3878" t="s">
        <v>4087</v>
      </c>
      <c r="B3878">
        <v>2684</v>
      </c>
      <c r="C3878">
        <v>289859</v>
      </c>
      <c r="D3878" t="s">
        <v>6392</v>
      </c>
      <c r="E3878" t="s">
        <v>6393</v>
      </c>
      <c r="F3878">
        <v>18406</v>
      </c>
      <c r="G3878">
        <v>2286143</v>
      </c>
      <c r="H3878">
        <f t="shared" si="60"/>
        <v>0</v>
      </c>
      <c r="I3878">
        <f t="array" ref="I3878">MIN(IFERROR(FIND(IstNumbers,A3878),""))</f>
        <v>30</v>
      </c>
      <c r="J3878" s="1" t="e">
        <f>IF([first '# in title]&lt;[pos kw in title],MID([title],[pos kw in title]-6,6),#N/A)</f>
        <v>#N/A</v>
      </c>
      <c r="K3878" s="1" t="e">
        <f>IFERROR(MID(SUBSTITUTE([kw rough in title],",","."),FIND("(",[kw rough in title])+1,20),SUBSTITUTE(IFERROR(MID([kw rough in title],FIND(" ",[kw rough in title])+1,20),[kw rough in title]),",","."))</f>
        <v>#N/A</v>
      </c>
      <c r="L3878" s="1">
        <f>IFERROR(FIND("kW",[desc]),0)</f>
        <v>0</v>
      </c>
      <c r="M3878">
        <f t="array" ref="M3878">MIN(IFERROR(FIND(IstNumbers,E3878),""))</f>
        <v>33</v>
      </c>
      <c r="N3878" s="1" t="b">
        <f>IF([first '# in desc]&lt;[pos kw in desc],MID([desc],[pos kw in desc]-7,7))</f>
        <v>0</v>
      </c>
      <c r="O38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8" s="1" t="str">
        <f>TRIM(IF([first '# in desc]&lt;[pos kw in desc],MID([desc],[pos kw in desc]-6,6),FALSE))</f>
        <v>FALSCH</v>
      </c>
      <c r="Q3878" s="1" t="b">
        <f>IF(LEN([manuell])=0,IFERROR([kw fine in title]*1,IFERROR(SUMPRODUCT(COUNTIF(IsDigits,MID([kw in desc],ROW($A$1:$A$150),1)))=LEN([kw in desc]),#N/A)),[manuell])</f>
        <v>0</v>
      </c>
      <c r="R3878" s="1" t="str">
        <f>IF([pos kw in title]&gt;0,MID(J3878,#REF!,4),IF([first '# in title]&gt;0,MID([title],[first '# in title],3),IF([first '# in title]&gt;0,MID([desc],#REF!,3),VLOOKUP([productid],$G$2:$R$1386,8))))</f>
        <v>146</v>
      </c>
      <c r="S3878" s="1" t="e">
        <f>IF([kw in desc]=[kw rough in title],[kw in desc]*1,IFERROR(LEFT([kw_dirty],3)*1,IFERROR(LEFT([kw_dirty],2)*1,"n.a.")))</f>
        <v>#N/A</v>
      </c>
      <c r="T3878" s="1"/>
      <c r="U3878" s="1" t="e">
        <f>VLOOKUP(Tabelle1[[#This Row],[productid]],Tabelle2[#All],2,FALSE)</f>
        <v>#N/A</v>
      </c>
    </row>
    <row r="3879" spans="1:21">
      <c r="A3879" t="s">
        <v>4087</v>
      </c>
      <c r="B3879">
        <v>2684</v>
      </c>
      <c r="C3879">
        <v>289859</v>
      </c>
      <c r="D3879" t="s">
        <v>6394</v>
      </c>
      <c r="E3879" t="s">
        <v>6395</v>
      </c>
      <c r="F3879">
        <v>18406</v>
      </c>
      <c r="G3879">
        <v>2286143</v>
      </c>
      <c r="H3879">
        <f t="shared" si="60"/>
        <v>0</v>
      </c>
      <c r="I3879">
        <f t="array" ref="I3879">MIN(IFERROR(FIND(IstNumbers,A3879),""))</f>
        <v>30</v>
      </c>
      <c r="J3879" s="1" t="e">
        <f>IF([first '# in title]&lt;[pos kw in title],MID([title],[pos kw in title]-6,6),#N/A)</f>
        <v>#N/A</v>
      </c>
      <c r="K3879" s="1" t="e">
        <f>IFERROR(MID(SUBSTITUTE([kw rough in title],",","."),FIND("(",[kw rough in title])+1,20),SUBSTITUTE(IFERROR(MID([kw rough in title],FIND(" ",[kw rough in title])+1,20),[kw rough in title]),",","."))</f>
        <v>#N/A</v>
      </c>
      <c r="L3879" s="1">
        <f>IFERROR(FIND("kW",[desc]),0)</f>
        <v>0</v>
      </c>
      <c r="M3879">
        <f t="array" ref="M3879">MIN(IFERROR(FIND(IstNumbers,E3879),""))</f>
        <v>33</v>
      </c>
      <c r="N3879" s="1" t="b">
        <f>IF([first '# in desc]&lt;[pos kw in desc],MID([desc],[pos kw in desc]-7,7))</f>
        <v>0</v>
      </c>
      <c r="O38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79" s="1" t="str">
        <f>TRIM(IF([first '# in desc]&lt;[pos kw in desc],MID([desc],[pos kw in desc]-6,6),FALSE))</f>
        <v>FALSCH</v>
      </c>
      <c r="Q3879" s="1" t="b">
        <f>IF(LEN([manuell])=0,IFERROR([kw fine in title]*1,IFERROR(SUMPRODUCT(COUNTIF(IsDigits,MID([kw in desc],ROW($A$1:$A$150),1)))=LEN([kw in desc]),#N/A)),[manuell])</f>
        <v>0</v>
      </c>
      <c r="R3879" s="1" t="str">
        <f>IF([pos kw in title]&gt;0,MID(J3879,#REF!,4),IF([first '# in title]&gt;0,MID([title],[first '# in title],3),IF([first '# in title]&gt;0,MID([desc],#REF!,3),VLOOKUP([productid],$G$2:$R$1386,8))))</f>
        <v>146</v>
      </c>
      <c r="S3879" s="1" t="e">
        <f>IF([kw in desc]=[kw rough in title],[kw in desc]*1,IFERROR(LEFT([kw_dirty],3)*1,IFERROR(LEFT([kw_dirty],2)*1,"n.a.")))</f>
        <v>#N/A</v>
      </c>
      <c r="T3879" s="1"/>
      <c r="U3879" s="1" t="e">
        <f>VLOOKUP(Tabelle1[[#This Row],[productid]],Tabelle2[#All],2,FALSE)</f>
        <v>#N/A</v>
      </c>
    </row>
    <row r="3880" spans="1:21">
      <c r="A3880" t="s">
        <v>4087</v>
      </c>
      <c r="B3880">
        <v>2685</v>
      </c>
      <c r="C3880">
        <v>289859</v>
      </c>
      <c r="D3880" t="s">
        <v>6396</v>
      </c>
      <c r="E3880" t="s">
        <v>6397</v>
      </c>
      <c r="F3880">
        <v>18406</v>
      </c>
      <c r="G3880">
        <v>2286143</v>
      </c>
      <c r="H3880">
        <f t="shared" si="60"/>
        <v>0</v>
      </c>
      <c r="I3880">
        <f t="array" ref="I3880">MIN(IFERROR(FIND(IstNumbers,A3880),""))</f>
        <v>30</v>
      </c>
      <c r="J3880" s="1" t="e">
        <f>IF([first '# in title]&lt;[pos kw in title],MID([title],[pos kw in title]-6,6),#N/A)</f>
        <v>#N/A</v>
      </c>
      <c r="K3880" s="1" t="e">
        <f>IFERROR(MID(SUBSTITUTE([kw rough in title],",","."),FIND("(",[kw rough in title])+1,20),SUBSTITUTE(IFERROR(MID([kw rough in title],FIND(" ",[kw rough in title])+1,20),[kw rough in title]),",","."))</f>
        <v>#N/A</v>
      </c>
      <c r="L3880" s="1">
        <f>IFERROR(FIND("kW",[desc]),0)</f>
        <v>0</v>
      </c>
      <c r="M3880">
        <f t="array" ref="M3880">MIN(IFERROR(FIND(IstNumbers,E3880),""))</f>
        <v>33</v>
      </c>
      <c r="N3880" s="1" t="b">
        <f>IF([first '# in desc]&lt;[pos kw in desc],MID([desc],[pos kw in desc]-7,7))</f>
        <v>0</v>
      </c>
      <c r="O38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0" s="1" t="str">
        <f>TRIM(IF([first '# in desc]&lt;[pos kw in desc],MID([desc],[pos kw in desc]-6,6),FALSE))</f>
        <v>FALSCH</v>
      </c>
      <c r="Q3880" s="1" t="b">
        <f>IF(LEN([manuell])=0,IFERROR([kw fine in title]*1,IFERROR(SUMPRODUCT(COUNTIF(IsDigits,MID([kw in desc],ROW($A$1:$A$150),1)))=LEN([kw in desc]),#N/A)),[manuell])</f>
        <v>0</v>
      </c>
      <c r="R3880" s="1" t="str">
        <f>IF([pos kw in title]&gt;0,MID(J3880,#REF!,4),IF([first '# in title]&gt;0,MID([title],[first '# in title],3),IF([first '# in title]&gt;0,MID([desc],#REF!,3),VLOOKUP([productid],$G$2:$R$1386,8))))</f>
        <v>146</v>
      </c>
      <c r="S3880" s="1" t="e">
        <f>IF([kw in desc]=[kw rough in title],[kw in desc]*1,IFERROR(LEFT([kw_dirty],3)*1,IFERROR(LEFT([kw_dirty],2)*1,"n.a.")))</f>
        <v>#N/A</v>
      </c>
      <c r="T3880" s="1"/>
      <c r="U3880" s="1" t="e">
        <f>VLOOKUP(Tabelle1[[#This Row],[productid]],Tabelle2[#All],2,FALSE)</f>
        <v>#N/A</v>
      </c>
    </row>
    <row r="3881" spans="1:21">
      <c r="A3881" t="s">
        <v>4087</v>
      </c>
      <c r="B3881">
        <v>2688</v>
      </c>
      <c r="C3881">
        <v>289859</v>
      </c>
      <c r="D3881" t="s">
        <v>6398</v>
      </c>
      <c r="E3881" t="s">
        <v>6399</v>
      </c>
      <c r="F3881">
        <v>18406</v>
      </c>
      <c r="G3881">
        <v>2286143</v>
      </c>
      <c r="H3881">
        <f t="shared" si="60"/>
        <v>0</v>
      </c>
      <c r="I3881">
        <f t="array" ref="I3881">MIN(IFERROR(FIND(IstNumbers,A3881),""))</f>
        <v>30</v>
      </c>
      <c r="J3881" s="1" t="e">
        <f>IF([first '# in title]&lt;[pos kw in title],MID([title],[pos kw in title]-6,6),#N/A)</f>
        <v>#N/A</v>
      </c>
      <c r="K3881" s="1" t="e">
        <f>IFERROR(MID(SUBSTITUTE([kw rough in title],",","."),FIND("(",[kw rough in title])+1,20),SUBSTITUTE(IFERROR(MID([kw rough in title],FIND(" ",[kw rough in title])+1,20),[kw rough in title]),",","."))</f>
        <v>#N/A</v>
      </c>
      <c r="L3881" s="1">
        <f>IFERROR(FIND("kW",[desc]),0)</f>
        <v>0</v>
      </c>
      <c r="M3881">
        <f t="array" ref="M3881">MIN(IFERROR(FIND(IstNumbers,E3881),""))</f>
        <v>33</v>
      </c>
      <c r="N3881" s="1" t="b">
        <f>IF([first '# in desc]&lt;[pos kw in desc],MID([desc],[pos kw in desc]-7,7))</f>
        <v>0</v>
      </c>
      <c r="O38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1" s="1" t="str">
        <f>TRIM(IF([first '# in desc]&lt;[pos kw in desc],MID([desc],[pos kw in desc]-6,6),FALSE))</f>
        <v>FALSCH</v>
      </c>
      <c r="Q3881" s="1" t="b">
        <f>IF(LEN([manuell])=0,IFERROR([kw fine in title]*1,IFERROR(SUMPRODUCT(COUNTIF(IsDigits,MID([kw in desc],ROW($A$1:$A$150),1)))=LEN([kw in desc]),#N/A)),[manuell])</f>
        <v>0</v>
      </c>
      <c r="R3881" s="1" t="str">
        <f>IF([pos kw in title]&gt;0,MID(J3881,#REF!,4),IF([first '# in title]&gt;0,MID([title],[first '# in title],3),IF([first '# in title]&gt;0,MID([desc],#REF!,3),VLOOKUP([productid],$G$2:$R$1386,8))))</f>
        <v>146</v>
      </c>
      <c r="S3881" s="1" t="e">
        <f>IF([kw in desc]=[kw rough in title],[kw in desc]*1,IFERROR(LEFT([kw_dirty],3)*1,IFERROR(LEFT([kw_dirty],2)*1,"n.a.")))</f>
        <v>#N/A</v>
      </c>
      <c r="T3881" s="1"/>
      <c r="U3881" s="1" t="e">
        <f>VLOOKUP(Tabelle1[[#This Row],[productid]],Tabelle2[#All],2,FALSE)</f>
        <v>#N/A</v>
      </c>
    </row>
    <row r="3882" spans="1:21">
      <c r="A3882" t="s">
        <v>4087</v>
      </c>
      <c r="B3882">
        <v>2688</v>
      </c>
      <c r="C3882">
        <v>289859</v>
      </c>
      <c r="D3882" t="s">
        <v>6400</v>
      </c>
      <c r="E3882" t="s">
        <v>6401</v>
      </c>
      <c r="F3882">
        <v>18406</v>
      </c>
      <c r="G3882">
        <v>2286143</v>
      </c>
      <c r="H3882">
        <f t="shared" si="60"/>
        <v>0</v>
      </c>
      <c r="I3882">
        <f t="array" ref="I3882">MIN(IFERROR(FIND(IstNumbers,A3882),""))</f>
        <v>30</v>
      </c>
      <c r="J3882" s="1" t="e">
        <f>IF([first '# in title]&lt;[pos kw in title],MID([title],[pos kw in title]-6,6),#N/A)</f>
        <v>#N/A</v>
      </c>
      <c r="K3882" s="1" t="e">
        <f>IFERROR(MID(SUBSTITUTE([kw rough in title],",","."),FIND("(",[kw rough in title])+1,20),SUBSTITUTE(IFERROR(MID([kw rough in title],FIND(" ",[kw rough in title])+1,20),[kw rough in title]),",","."))</f>
        <v>#N/A</v>
      </c>
      <c r="L3882" s="1">
        <f>IFERROR(FIND("kW",[desc]),0)</f>
        <v>0</v>
      </c>
      <c r="M3882">
        <f t="array" ref="M3882">MIN(IFERROR(FIND(IstNumbers,E3882),""))</f>
        <v>33</v>
      </c>
      <c r="N3882" s="1" t="b">
        <f>IF([first '# in desc]&lt;[pos kw in desc],MID([desc],[pos kw in desc]-7,7))</f>
        <v>0</v>
      </c>
      <c r="O38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2" s="1" t="str">
        <f>TRIM(IF([first '# in desc]&lt;[pos kw in desc],MID([desc],[pos kw in desc]-6,6),FALSE))</f>
        <v>FALSCH</v>
      </c>
      <c r="Q3882" s="1" t="b">
        <f>IF(LEN([manuell])=0,IFERROR([kw fine in title]*1,IFERROR(SUMPRODUCT(COUNTIF(IsDigits,MID([kw in desc],ROW($A$1:$A$150),1)))=LEN([kw in desc]),#N/A)),[manuell])</f>
        <v>0</v>
      </c>
      <c r="R3882" s="1" t="str">
        <f>IF([pos kw in title]&gt;0,MID(J3882,#REF!,4),IF([first '# in title]&gt;0,MID([title],[first '# in title],3),IF([first '# in title]&gt;0,MID([desc],#REF!,3),VLOOKUP([productid],$G$2:$R$1386,8))))</f>
        <v>146</v>
      </c>
      <c r="S3882" s="1" t="e">
        <f>IF([kw in desc]=[kw rough in title],[kw in desc]*1,IFERROR(LEFT([kw_dirty],3)*1,IFERROR(LEFT([kw_dirty],2)*1,"n.a.")))</f>
        <v>#N/A</v>
      </c>
      <c r="T3882" s="1"/>
      <c r="U3882" s="1" t="e">
        <f>VLOOKUP(Tabelle1[[#This Row],[productid]],Tabelle2[#All],2,FALSE)</f>
        <v>#N/A</v>
      </c>
    </row>
    <row r="3883" spans="1:21">
      <c r="A3883" t="s">
        <v>4087</v>
      </c>
      <c r="B3883">
        <v>2688</v>
      </c>
      <c r="C3883">
        <v>289859</v>
      </c>
      <c r="D3883" t="s">
        <v>6402</v>
      </c>
      <c r="E3883" t="s">
        <v>6403</v>
      </c>
      <c r="F3883">
        <v>18406</v>
      </c>
      <c r="G3883">
        <v>2286143</v>
      </c>
      <c r="H3883">
        <f t="shared" si="60"/>
        <v>0</v>
      </c>
      <c r="I3883">
        <f t="array" ref="I3883">MIN(IFERROR(FIND(IstNumbers,A3883),""))</f>
        <v>30</v>
      </c>
      <c r="J3883" s="1" t="e">
        <f>IF([first '# in title]&lt;[pos kw in title],MID([title],[pos kw in title]-6,6),#N/A)</f>
        <v>#N/A</v>
      </c>
      <c r="K3883" s="1" t="e">
        <f>IFERROR(MID(SUBSTITUTE([kw rough in title],",","."),FIND("(",[kw rough in title])+1,20),SUBSTITUTE(IFERROR(MID([kw rough in title],FIND(" ",[kw rough in title])+1,20),[kw rough in title]),",","."))</f>
        <v>#N/A</v>
      </c>
      <c r="L3883" s="1">
        <f>IFERROR(FIND("kW",[desc]),0)</f>
        <v>0</v>
      </c>
      <c r="M3883">
        <f t="array" ref="M3883">MIN(IFERROR(FIND(IstNumbers,E3883),""))</f>
        <v>33</v>
      </c>
      <c r="N3883" s="1" t="b">
        <f>IF([first '# in desc]&lt;[pos kw in desc],MID([desc],[pos kw in desc]-7,7))</f>
        <v>0</v>
      </c>
      <c r="O38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3" s="1" t="str">
        <f>TRIM(IF([first '# in desc]&lt;[pos kw in desc],MID([desc],[pos kw in desc]-6,6),FALSE))</f>
        <v>FALSCH</v>
      </c>
      <c r="Q3883" s="1" t="b">
        <f>IF(LEN([manuell])=0,IFERROR([kw fine in title]*1,IFERROR(SUMPRODUCT(COUNTIF(IsDigits,MID([kw in desc],ROW($A$1:$A$150),1)))=LEN([kw in desc]),#N/A)),[manuell])</f>
        <v>0</v>
      </c>
      <c r="R3883" s="1" t="str">
        <f>IF([pos kw in title]&gt;0,MID(J3883,#REF!,4),IF([first '# in title]&gt;0,MID([title],[first '# in title],3),IF([first '# in title]&gt;0,MID([desc],#REF!,3),VLOOKUP([productid],$G$2:$R$1386,8))))</f>
        <v>146</v>
      </c>
      <c r="S3883" s="1" t="e">
        <f>IF([kw in desc]=[kw rough in title],[kw in desc]*1,IFERROR(LEFT([kw_dirty],3)*1,IFERROR(LEFT([kw_dirty],2)*1,"n.a.")))</f>
        <v>#N/A</v>
      </c>
      <c r="T3883" s="1"/>
      <c r="U3883" s="1" t="e">
        <f>VLOOKUP(Tabelle1[[#This Row],[productid]],Tabelle2[#All],2,FALSE)</f>
        <v>#N/A</v>
      </c>
    </row>
    <row r="3884" spans="1:21">
      <c r="A3884" t="s">
        <v>4087</v>
      </c>
      <c r="B3884">
        <v>2692</v>
      </c>
      <c r="C3884">
        <v>289859</v>
      </c>
      <c r="D3884" t="s">
        <v>6404</v>
      </c>
      <c r="E3884" t="s">
        <v>6405</v>
      </c>
      <c r="F3884">
        <v>18406</v>
      </c>
      <c r="G3884">
        <v>2286143</v>
      </c>
      <c r="H3884">
        <f t="shared" si="60"/>
        <v>0</v>
      </c>
      <c r="I3884">
        <f t="array" ref="I3884">MIN(IFERROR(FIND(IstNumbers,A3884),""))</f>
        <v>30</v>
      </c>
      <c r="J3884" s="1" t="e">
        <f>IF([first '# in title]&lt;[pos kw in title],MID([title],[pos kw in title]-6,6),#N/A)</f>
        <v>#N/A</v>
      </c>
      <c r="K3884" s="1" t="e">
        <f>IFERROR(MID(SUBSTITUTE([kw rough in title],",","."),FIND("(",[kw rough in title])+1,20),SUBSTITUTE(IFERROR(MID([kw rough in title],FIND(" ",[kw rough in title])+1,20),[kw rough in title]),",","."))</f>
        <v>#N/A</v>
      </c>
      <c r="L3884" s="1">
        <f>IFERROR(FIND("kW",[desc]),0)</f>
        <v>0</v>
      </c>
      <c r="M3884">
        <f t="array" ref="M3884">MIN(IFERROR(FIND(IstNumbers,E3884),""))</f>
        <v>33</v>
      </c>
      <c r="N3884" s="1" t="b">
        <f>IF([first '# in desc]&lt;[pos kw in desc],MID([desc],[pos kw in desc]-7,7))</f>
        <v>0</v>
      </c>
      <c r="O38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4" s="1" t="str">
        <f>TRIM(IF([first '# in desc]&lt;[pos kw in desc],MID([desc],[pos kw in desc]-6,6),FALSE))</f>
        <v>FALSCH</v>
      </c>
      <c r="Q3884" s="1" t="b">
        <f>IF(LEN([manuell])=0,IFERROR([kw fine in title]*1,IFERROR(SUMPRODUCT(COUNTIF(IsDigits,MID([kw in desc],ROW($A$1:$A$150),1)))=LEN([kw in desc]),#N/A)),[manuell])</f>
        <v>0</v>
      </c>
      <c r="R3884" s="1" t="str">
        <f>IF([pos kw in title]&gt;0,MID(J3884,#REF!,4),IF([first '# in title]&gt;0,MID([title],[first '# in title],3),IF([first '# in title]&gt;0,MID([desc],#REF!,3),VLOOKUP([productid],$G$2:$R$1386,8))))</f>
        <v>146</v>
      </c>
      <c r="S3884" s="1" t="e">
        <f>IF([kw in desc]=[kw rough in title],[kw in desc]*1,IFERROR(LEFT([kw_dirty],3)*1,IFERROR(LEFT([kw_dirty],2)*1,"n.a.")))</f>
        <v>#N/A</v>
      </c>
      <c r="T3884" s="1"/>
      <c r="U3884" s="1" t="e">
        <f>VLOOKUP(Tabelle1[[#This Row],[productid]],Tabelle2[#All],2,FALSE)</f>
        <v>#N/A</v>
      </c>
    </row>
    <row r="3885" spans="1:21">
      <c r="A3885" t="s">
        <v>4087</v>
      </c>
      <c r="B3885">
        <v>2692</v>
      </c>
      <c r="C3885">
        <v>289859</v>
      </c>
      <c r="D3885" t="s">
        <v>6406</v>
      </c>
      <c r="E3885" t="s">
        <v>6407</v>
      </c>
      <c r="F3885">
        <v>18406</v>
      </c>
      <c r="G3885">
        <v>2286143</v>
      </c>
      <c r="H3885">
        <f t="shared" si="60"/>
        <v>0</v>
      </c>
      <c r="I3885">
        <f t="array" ref="I3885">MIN(IFERROR(FIND(IstNumbers,A3885),""))</f>
        <v>30</v>
      </c>
      <c r="J3885" s="1" t="e">
        <f>IF([first '# in title]&lt;[pos kw in title],MID([title],[pos kw in title]-6,6),#N/A)</f>
        <v>#N/A</v>
      </c>
      <c r="K3885" s="1" t="e">
        <f>IFERROR(MID(SUBSTITUTE([kw rough in title],",","."),FIND("(",[kw rough in title])+1,20),SUBSTITUTE(IFERROR(MID([kw rough in title],FIND(" ",[kw rough in title])+1,20),[kw rough in title]),",","."))</f>
        <v>#N/A</v>
      </c>
      <c r="L3885" s="1">
        <f>IFERROR(FIND("kW",[desc]),0)</f>
        <v>0</v>
      </c>
      <c r="M3885">
        <f t="array" ref="M3885">MIN(IFERROR(FIND(IstNumbers,E3885),""))</f>
        <v>33</v>
      </c>
      <c r="N3885" s="1" t="b">
        <f>IF([first '# in desc]&lt;[pos kw in desc],MID([desc],[pos kw in desc]-7,7))</f>
        <v>0</v>
      </c>
      <c r="O38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5" s="1" t="str">
        <f>TRIM(IF([first '# in desc]&lt;[pos kw in desc],MID([desc],[pos kw in desc]-6,6),FALSE))</f>
        <v>FALSCH</v>
      </c>
      <c r="Q3885" s="1" t="b">
        <f>IF(LEN([manuell])=0,IFERROR([kw fine in title]*1,IFERROR(SUMPRODUCT(COUNTIF(IsDigits,MID([kw in desc],ROW($A$1:$A$150),1)))=LEN([kw in desc]),#N/A)),[manuell])</f>
        <v>0</v>
      </c>
      <c r="R3885" s="1" t="str">
        <f>IF([pos kw in title]&gt;0,MID(J3885,#REF!,4),IF([first '# in title]&gt;0,MID([title],[first '# in title],3),IF([first '# in title]&gt;0,MID([desc],#REF!,3),VLOOKUP([productid],$G$2:$R$1386,8))))</f>
        <v>146</v>
      </c>
      <c r="S3885" s="1" t="e">
        <f>IF([kw in desc]=[kw rough in title],[kw in desc]*1,IFERROR(LEFT([kw_dirty],3)*1,IFERROR(LEFT([kw_dirty],2)*1,"n.a.")))</f>
        <v>#N/A</v>
      </c>
      <c r="T3885" s="1"/>
      <c r="U3885" s="1" t="e">
        <f>VLOOKUP(Tabelle1[[#This Row],[productid]],Tabelle2[#All],2,FALSE)</f>
        <v>#N/A</v>
      </c>
    </row>
    <row r="3886" spans="1:21">
      <c r="A3886" t="s">
        <v>4087</v>
      </c>
      <c r="B3886">
        <v>2693</v>
      </c>
      <c r="C3886">
        <v>289859</v>
      </c>
      <c r="D3886" t="s">
        <v>6408</v>
      </c>
      <c r="E3886" t="s">
        <v>6409</v>
      </c>
      <c r="F3886">
        <v>18406</v>
      </c>
      <c r="G3886">
        <v>2286143</v>
      </c>
      <c r="H3886">
        <f t="shared" si="60"/>
        <v>0</v>
      </c>
      <c r="I3886">
        <f t="array" ref="I3886">MIN(IFERROR(FIND(IstNumbers,A3886),""))</f>
        <v>30</v>
      </c>
      <c r="J3886" s="1" t="e">
        <f>IF([first '# in title]&lt;[pos kw in title],MID([title],[pos kw in title]-6,6),#N/A)</f>
        <v>#N/A</v>
      </c>
      <c r="K3886" s="1" t="e">
        <f>IFERROR(MID(SUBSTITUTE([kw rough in title],",","."),FIND("(",[kw rough in title])+1,20),SUBSTITUTE(IFERROR(MID([kw rough in title],FIND(" ",[kw rough in title])+1,20),[kw rough in title]),",","."))</f>
        <v>#N/A</v>
      </c>
      <c r="L3886" s="1">
        <f>IFERROR(FIND("kW",[desc]),0)</f>
        <v>0</v>
      </c>
      <c r="M3886">
        <f t="array" ref="M3886">MIN(IFERROR(FIND(IstNumbers,E3886),""))</f>
        <v>33</v>
      </c>
      <c r="N3886" s="1" t="b">
        <f>IF([first '# in desc]&lt;[pos kw in desc],MID([desc],[pos kw in desc]-7,7))</f>
        <v>0</v>
      </c>
      <c r="O38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6" s="1" t="str">
        <f>TRIM(IF([first '# in desc]&lt;[pos kw in desc],MID([desc],[pos kw in desc]-6,6),FALSE))</f>
        <v>FALSCH</v>
      </c>
      <c r="Q3886" s="1" t="b">
        <f>IF(LEN([manuell])=0,IFERROR([kw fine in title]*1,IFERROR(SUMPRODUCT(COUNTIF(IsDigits,MID([kw in desc],ROW($A$1:$A$150),1)))=LEN([kw in desc]),#N/A)),[manuell])</f>
        <v>0</v>
      </c>
      <c r="R3886" s="1" t="str">
        <f>IF([pos kw in title]&gt;0,MID(J3886,#REF!,4),IF([first '# in title]&gt;0,MID([title],[first '# in title],3),IF([first '# in title]&gt;0,MID([desc],#REF!,3),VLOOKUP([productid],$G$2:$R$1386,8))))</f>
        <v>146</v>
      </c>
      <c r="S3886" s="1" t="e">
        <f>IF([kw in desc]=[kw rough in title],[kw in desc]*1,IFERROR(LEFT([kw_dirty],3)*1,IFERROR(LEFT([kw_dirty],2)*1,"n.a.")))</f>
        <v>#N/A</v>
      </c>
      <c r="T3886" s="1"/>
      <c r="U3886" s="1" t="e">
        <f>VLOOKUP(Tabelle1[[#This Row],[productid]],Tabelle2[#All],2,FALSE)</f>
        <v>#N/A</v>
      </c>
    </row>
    <row r="3887" spans="1:21">
      <c r="A3887" t="s">
        <v>4087</v>
      </c>
      <c r="B3887">
        <v>2697</v>
      </c>
      <c r="C3887">
        <v>289859</v>
      </c>
      <c r="D3887" t="s">
        <v>6410</v>
      </c>
      <c r="E3887" t="s">
        <v>6411</v>
      </c>
      <c r="F3887">
        <v>18406</v>
      </c>
      <c r="G3887">
        <v>2286143</v>
      </c>
      <c r="H3887">
        <f t="shared" si="60"/>
        <v>0</v>
      </c>
      <c r="I3887">
        <f t="array" ref="I3887">MIN(IFERROR(FIND(IstNumbers,A3887),""))</f>
        <v>30</v>
      </c>
      <c r="J3887" s="1" t="e">
        <f>IF([first '# in title]&lt;[pos kw in title],MID([title],[pos kw in title]-6,6),#N/A)</f>
        <v>#N/A</v>
      </c>
      <c r="K3887" s="1" t="e">
        <f>IFERROR(MID(SUBSTITUTE([kw rough in title],",","."),FIND("(",[kw rough in title])+1,20),SUBSTITUTE(IFERROR(MID([kw rough in title],FIND(" ",[kw rough in title])+1,20),[kw rough in title]),",","."))</f>
        <v>#N/A</v>
      </c>
      <c r="L3887" s="1">
        <f>IFERROR(FIND("kW",[desc]),0)</f>
        <v>0</v>
      </c>
      <c r="M3887">
        <f t="array" ref="M3887">MIN(IFERROR(FIND(IstNumbers,E3887),""))</f>
        <v>33</v>
      </c>
      <c r="N3887" s="1" t="b">
        <f>IF([first '# in desc]&lt;[pos kw in desc],MID([desc],[pos kw in desc]-7,7))</f>
        <v>0</v>
      </c>
      <c r="O38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7" s="1" t="str">
        <f>TRIM(IF([first '# in desc]&lt;[pos kw in desc],MID([desc],[pos kw in desc]-6,6),FALSE))</f>
        <v>FALSCH</v>
      </c>
      <c r="Q3887" s="1" t="b">
        <f>IF(LEN([manuell])=0,IFERROR([kw fine in title]*1,IFERROR(SUMPRODUCT(COUNTIF(IsDigits,MID([kw in desc],ROW($A$1:$A$150),1)))=LEN([kw in desc]),#N/A)),[manuell])</f>
        <v>0</v>
      </c>
      <c r="R3887" s="1" t="str">
        <f>IF([pos kw in title]&gt;0,MID(J3887,#REF!,4),IF([first '# in title]&gt;0,MID([title],[first '# in title],3),IF([first '# in title]&gt;0,MID([desc],#REF!,3),VLOOKUP([productid],$G$2:$R$1386,8))))</f>
        <v>146</v>
      </c>
      <c r="S3887" s="1" t="e">
        <f>IF([kw in desc]=[kw rough in title],[kw in desc]*1,IFERROR(LEFT([kw_dirty],3)*1,IFERROR(LEFT([kw_dirty],2)*1,"n.a.")))</f>
        <v>#N/A</v>
      </c>
      <c r="T3887" s="1"/>
      <c r="U3887" s="1" t="e">
        <f>VLOOKUP(Tabelle1[[#This Row],[productid]],Tabelle2[#All],2,FALSE)</f>
        <v>#N/A</v>
      </c>
    </row>
    <row r="3888" spans="1:21">
      <c r="A3888" t="s">
        <v>4087</v>
      </c>
      <c r="B3888">
        <v>2697</v>
      </c>
      <c r="C3888">
        <v>289859</v>
      </c>
      <c r="D3888" t="s">
        <v>6412</v>
      </c>
      <c r="E3888" t="s">
        <v>6413</v>
      </c>
      <c r="F3888">
        <v>18406</v>
      </c>
      <c r="G3888">
        <v>2286143</v>
      </c>
      <c r="H3888">
        <f t="shared" si="60"/>
        <v>0</v>
      </c>
      <c r="I3888">
        <f t="array" ref="I3888">MIN(IFERROR(FIND(IstNumbers,A3888),""))</f>
        <v>30</v>
      </c>
      <c r="J3888" s="1" t="e">
        <f>IF([first '# in title]&lt;[pos kw in title],MID([title],[pos kw in title]-6,6),#N/A)</f>
        <v>#N/A</v>
      </c>
      <c r="K3888" s="1" t="e">
        <f>IFERROR(MID(SUBSTITUTE([kw rough in title],",","."),FIND("(",[kw rough in title])+1,20),SUBSTITUTE(IFERROR(MID([kw rough in title],FIND(" ",[kw rough in title])+1,20),[kw rough in title]),",","."))</f>
        <v>#N/A</v>
      </c>
      <c r="L3888" s="1">
        <f>IFERROR(FIND("kW",[desc]),0)</f>
        <v>0</v>
      </c>
      <c r="M3888">
        <f t="array" ref="M3888">MIN(IFERROR(FIND(IstNumbers,E3888),""))</f>
        <v>33</v>
      </c>
      <c r="N3888" s="1" t="b">
        <f>IF([first '# in desc]&lt;[pos kw in desc],MID([desc],[pos kw in desc]-7,7))</f>
        <v>0</v>
      </c>
      <c r="O38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88" s="1" t="str">
        <f>TRIM(IF([first '# in desc]&lt;[pos kw in desc],MID([desc],[pos kw in desc]-6,6),FALSE))</f>
        <v>FALSCH</v>
      </c>
      <c r="Q3888" s="1" t="b">
        <f>IF(LEN([manuell])=0,IFERROR([kw fine in title]*1,IFERROR(SUMPRODUCT(COUNTIF(IsDigits,MID([kw in desc],ROW($A$1:$A$150),1)))=LEN([kw in desc]),#N/A)),[manuell])</f>
        <v>0</v>
      </c>
      <c r="R3888" s="1" t="str">
        <f>IF([pos kw in title]&gt;0,MID(J3888,#REF!,4),IF([first '# in title]&gt;0,MID([title],[first '# in title],3),IF([first '# in title]&gt;0,MID([desc],#REF!,3),VLOOKUP([productid],$G$2:$R$1386,8))))</f>
        <v>146</v>
      </c>
      <c r="S3888" s="1" t="e">
        <f>IF([kw in desc]=[kw rough in title],[kw in desc]*1,IFERROR(LEFT([kw_dirty],3)*1,IFERROR(LEFT([kw_dirty],2)*1,"n.a.")))</f>
        <v>#N/A</v>
      </c>
      <c r="T3888" s="1"/>
      <c r="U3888" s="1" t="e">
        <f>VLOOKUP(Tabelle1[[#This Row],[productid]],Tabelle2[#All],2,FALSE)</f>
        <v>#N/A</v>
      </c>
    </row>
    <row r="3889" spans="1:21" hidden="1">
      <c r="A3889" t="s">
        <v>4104</v>
      </c>
      <c r="B3889">
        <v>3570</v>
      </c>
      <c r="C3889">
        <v>289859</v>
      </c>
      <c r="D3889" t="s">
        <v>6414</v>
      </c>
      <c r="E3889" t="s">
        <v>5836</v>
      </c>
      <c r="F3889">
        <v>18406</v>
      </c>
      <c r="G3889">
        <v>1750863</v>
      </c>
      <c r="H3889">
        <f t="shared" si="60"/>
        <v>0</v>
      </c>
      <c r="I3889">
        <f t="array" ref="I3889">MIN(IFERROR(FIND(IstNumbers,A3889),""))</f>
        <v>29</v>
      </c>
      <c r="J3889" s="1" t="e">
        <f>IF([first '# in title]&lt;[pos kw in title],MID([title],[pos kw in title]-6,6),#N/A)</f>
        <v>#N/A</v>
      </c>
      <c r="K3889" s="1" t="e">
        <f>IFERROR(MID(SUBSTITUTE([kw rough in title],",","."),FIND("(",[kw rough in title])+1,20),SUBSTITUTE(IFERROR(MID([kw rough in title],FIND(" ",[kw rough in title])+1,20),[kw rough in title]),",","."))</f>
        <v>#N/A</v>
      </c>
      <c r="L3889" s="1">
        <f>IFERROR(FIND("kW",[desc]),0)</f>
        <v>70</v>
      </c>
      <c r="M3889">
        <f t="array" ref="M3889">MIN(IFERROR(FIND(IstNumbers,E3889),""))</f>
        <v>34</v>
      </c>
      <c r="N3889" s="1" t="str">
        <f>IF([first '# in desc]&lt;[pos kw in desc],MID([desc],[pos kw in desc]-7,7))</f>
        <v xml:space="preserve">­me 42 </v>
      </c>
      <c r="O38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89" s="1" t="str">
        <f>TRIM(IF([first '# in desc]&lt;[pos kw in desc],MID([desc],[pos kw in desc]-6,6),FALSE))</f>
        <v>me 42</v>
      </c>
      <c r="Q3889" s="1" t="b">
        <f>IF(LEN([manuell])=0,IFERROR([kw fine in title]*1,IFERROR(SUMPRODUCT(COUNTIF(IsDigits,MID([kw in desc],ROW($A$1:$A$150),1)))=LEN([kw in desc]),#N/A)),[manuell])</f>
        <v>0</v>
      </c>
      <c r="R3889" s="1" t="str">
        <f>IF([pos kw in title]&gt;0,MID(J3889,#REF!,4),IF([first '# in title]&gt;0,MID([title],[first '# in title],3),IF([first '# in title]&gt;0,MID([desc],#REF!,3),VLOOKUP([productid],$G$2:$R$1386,8))))</f>
        <v>42-</v>
      </c>
      <c r="S3889" s="1" t="e">
        <f>IF([kw in desc]=[kw rough in title],[kw in desc]*1,IFERROR(LEFT([kw_dirty],3)*1,IFERROR(LEFT([kw_dirty],2)*1,"n.a.")))</f>
        <v>#N/A</v>
      </c>
      <c r="T3889" s="1"/>
      <c r="U3889" s="1">
        <f>VLOOKUP(Tabelle1[[#This Row],[productid]],Tabelle2[#All],2,FALSE)</f>
        <v>42</v>
      </c>
    </row>
    <row r="3890" spans="1:21" hidden="1">
      <c r="A3890" t="s">
        <v>563</v>
      </c>
      <c r="B3890">
        <v>3630</v>
      </c>
      <c r="C3890">
        <v>289859</v>
      </c>
      <c r="D3890" t="s">
        <v>6415</v>
      </c>
      <c r="E3890" t="s">
        <v>6416</v>
      </c>
      <c r="F3890">
        <v>18406</v>
      </c>
      <c r="G3890">
        <v>3497887</v>
      </c>
      <c r="H3890">
        <f t="shared" si="60"/>
        <v>55</v>
      </c>
      <c r="I3890">
        <f t="array" ref="I3890">MIN(IFERROR(FIND(IstNumbers,A3890),""))</f>
        <v>29</v>
      </c>
      <c r="J3890" s="1" t="str">
        <f>IF([first '# in title]&lt;[pos kw in title],MID([title],[pos kw in title]-6,6),#N/A)</f>
        <v xml:space="preserve">L (42 </v>
      </c>
      <c r="K389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90" s="1">
        <f>IFERROR(FIND("kW",[desc]),0)</f>
        <v>70</v>
      </c>
      <c r="M3890">
        <f t="array" ref="M3890">MIN(IFERROR(FIND(IstNumbers,E3890),""))</f>
        <v>34</v>
      </c>
      <c r="N3890" s="1" t="str">
        <f>IF([first '# in desc]&lt;[pos kw in desc],MID([desc],[pos kw in desc]-7,7))</f>
        <v xml:space="preserve">­me 42 </v>
      </c>
      <c r="O38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90" s="1" t="str">
        <f>TRIM(IF([first '# in desc]&lt;[pos kw in desc],MID([desc],[pos kw in desc]-6,6),FALSE))</f>
        <v>me 42</v>
      </c>
      <c r="Q3890" s="1">
        <f>IF(LEN([manuell])=0,IFERROR([kw fine in title]*1,IFERROR(SUMPRODUCT(COUNTIF(IsDigits,MID([kw in desc],ROW($A$1:$A$150),1)))=LEN([kw in desc]),#N/A)),[manuell])</f>
        <v>42</v>
      </c>
      <c r="R3890" s="1" t="e">
        <f>IF([pos kw in title]&gt;0,MID(J3890,#REF!,4),IF([first '# in title]&gt;0,MID([title],[first '# in title],3),IF([first '# in title]&gt;0,MID([desc],#REF!,3),VLOOKUP([productid],$G$2:$R$1386,8))))</f>
        <v>#REF!</v>
      </c>
      <c r="S3890" s="1" t="str">
        <f>IF([kw in desc]=[kw rough in title],[kw in desc]*1,IFERROR(LEFT([kw_dirty],3)*1,IFERROR(LEFT([kw_dirty],2)*1,"n.a.")))</f>
        <v>n.a.</v>
      </c>
      <c r="T3890" s="1"/>
      <c r="U3890" s="1">
        <f>VLOOKUP(Tabelle1[[#This Row],[productid]],Tabelle2[#All],2,FALSE)</f>
        <v>42</v>
      </c>
    </row>
    <row r="3891" spans="1:21" hidden="1">
      <c r="A3891" t="s">
        <v>4104</v>
      </c>
      <c r="B3891">
        <v>3570</v>
      </c>
      <c r="C3891">
        <v>289859</v>
      </c>
      <c r="D3891" t="s">
        <v>6417</v>
      </c>
      <c r="E3891" t="s">
        <v>5958</v>
      </c>
      <c r="F3891">
        <v>18406</v>
      </c>
      <c r="G3891">
        <v>1750863</v>
      </c>
      <c r="H3891">
        <f t="shared" si="60"/>
        <v>0</v>
      </c>
      <c r="I3891">
        <f t="array" ref="I3891">MIN(IFERROR(FIND(IstNumbers,A3891),""))</f>
        <v>29</v>
      </c>
      <c r="J3891" s="1" t="e">
        <f>IF([first '# in title]&lt;[pos kw in title],MID([title],[pos kw in title]-6,6),#N/A)</f>
        <v>#N/A</v>
      </c>
      <c r="K3891" s="1" t="e">
        <f>IFERROR(MID(SUBSTITUTE([kw rough in title],",","."),FIND("(",[kw rough in title])+1,20),SUBSTITUTE(IFERROR(MID([kw rough in title],FIND(" ",[kw rough in title])+1,20),[kw rough in title]),",","."))</f>
        <v>#N/A</v>
      </c>
      <c r="L3891" s="1">
        <f>IFERROR(FIND("kW",[desc]),0)</f>
        <v>70</v>
      </c>
      <c r="M3891">
        <f t="array" ref="M3891">MIN(IFERROR(FIND(IstNumbers,E3891),""))</f>
        <v>34</v>
      </c>
      <c r="N3891" s="1" t="str">
        <f>IF([first '# in desc]&lt;[pos kw in desc],MID([desc],[pos kw in desc]-7,7))</f>
        <v xml:space="preserve">­me 42 </v>
      </c>
      <c r="O38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91" s="1" t="str">
        <f>TRIM(IF([first '# in desc]&lt;[pos kw in desc],MID([desc],[pos kw in desc]-6,6),FALSE))</f>
        <v>me 42</v>
      </c>
      <c r="Q3891" s="1" t="b">
        <f>IF(LEN([manuell])=0,IFERROR([kw fine in title]*1,IFERROR(SUMPRODUCT(COUNTIF(IsDigits,MID([kw in desc],ROW($A$1:$A$150),1)))=LEN([kw in desc]),#N/A)),[manuell])</f>
        <v>0</v>
      </c>
      <c r="R3891" s="1" t="str">
        <f>IF([pos kw in title]&gt;0,MID(J3891,#REF!,4),IF([first '# in title]&gt;0,MID([title],[first '# in title],3),IF([first '# in title]&gt;0,MID([desc],#REF!,3),VLOOKUP([productid],$G$2:$R$1386,8))))</f>
        <v>42-</v>
      </c>
      <c r="S3891" s="1" t="e">
        <f>IF([kw in desc]=[kw rough in title],[kw in desc]*1,IFERROR(LEFT([kw_dirty],3)*1,IFERROR(LEFT([kw_dirty],2)*1,"n.a.")))</f>
        <v>#N/A</v>
      </c>
      <c r="T3891" s="1"/>
      <c r="U3891" s="1">
        <f>VLOOKUP(Tabelle1[[#This Row],[productid]],Tabelle2[#All],2,FALSE)</f>
        <v>42</v>
      </c>
    </row>
    <row r="3892" spans="1:21" hidden="1">
      <c r="A3892" t="s">
        <v>563</v>
      </c>
      <c r="B3892">
        <v>3635</v>
      </c>
      <c r="C3892">
        <v>289859</v>
      </c>
      <c r="D3892" t="s">
        <v>6418</v>
      </c>
      <c r="E3892" t="s">
        <v>6419</v>
      </c>
      <c r="F3892">
        <v>18406</v>
      </c>
      <c r="G3892">
        <v>3497887</v>
      </c>
      <c r="H3892">
        <f t="shared" si="60"/>
        <v>55</v>
      </c>
      <c r="I3892">
        <f t="array" ref="I3892">MIN(IFERROR(FIND(IstNumbers,A3892),""))</f>
        <v>29</v>
      </c>
      <c r="J3892" s="1" t="str">
        <f>IF([first '# in title]&lt;[pos kw in title],MID([title],[pos kw in title]-6,6),#N/A)</f>
        <v xml:space="preserve">L (42 </v>
      </c>
      <c r="K389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92" s="1">
        <f>IFERROR(FIND("kW",[desc]),0)</f>
        <v>70</v>
      </c>
      <c r="M3892">
        <f t="array" ref="M3892">MIN(IFERROR(FIND(IstNumbers,E3892),""))</f>
        <v>34</v>
      </c>
      <c r="N3892" s="1" t="str">
        <f>IF([first '# in desc]&lt;[pos kw in desc],MID([desc],[pos kw in desc]-7,7))</f>
        <v xml:space="preserve">­me 42 </v>
      </c>
      <c r="O38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92" s="1" t="str">
        <f>TRIM(IF([first '# in desc]&lt;[pos kw in desc],MID([desc],[pos kw in desc]-6,6),FALSE))</f>
        <v>me 42</v>
      </c>
      <c r="Q3892" s="1">
        <f>IF(LEN([manuell])=0,IFERROR([kw fine in title]*1,IFERROR(SUMPRODUCT(COUNTIF(IsDigits,MID([kw in desc],ROW($A$1:$A$150),1)))=LEN([kw in desc]),#N/A)),[manuell])</f>
        <v>42</v>
      </c>
      <c r="R3892" s="1" t="e">
        <f>IF([pos kw in title]&gt;0,MID(J3892,#REF!,4),IF([first '# in title]&gt;0,MID([title],[first '# in title],3),IF([first '# in title]&gt;0,MID([desc],#REF!,3),VLOOKUP([productid],$G$2:$R$1386,8))))</f>
        <v>#REF!</v>
      </c>
      <c r="S3892" s="1" t="str">
        <f>IF([kw in desc]=[kw rough in title],[kw in desc]*1,IFERROR(LEFT([kw_dirty],3)*1,IFERROR(LEFT([kw_dirty],2)*1,"n.a.")))</f>
        <v>n.a.</v>
      </c>
      <c r="T3892" s="1"/>
      <c r="U3892" s="1">
        <f>VLOOKUP(Tabelle1[[#This Row],[productid]],Tabelle2[#All],2,FALSE)</f>
        <v>42</v>
      </c>
    </row>
    <row r="3893" spans="1:21" hidden="1">
      <c r="A3893" t="s">
        <v>4104</v>
      </c>
      <c r="B3893">
        <v>3570</v>
      </c>
      <c r="C3893">
        <v>289859</v>
      </c>
      <c r="D3893" t="s">
        <v>6420</v>
      </c>
      <c r="E3893" t="s">
        <v>6421</v>
      </c>
      <c r="F3893">
        <v>18406</v>
      </c>
      <c r="G3893">
        <v>1750863</v>
      </c>
      <c r="H3893">
        <f t="shared" si="60"/>
        <v>0</v>
      </c>
      <c r="I3893">
        <f t="array" ref="I3893">MIN(IFERROR(FIND(IstNumbers,A3893),""))</f>
        <v>29</v>
      </c>
      <c r="J3893" s="1" t="e">
        <f>IF([first '# in title]&lt;[pos kw in title],MID([title],[pos kw in title]-6,6),#N/A)</f>
        <v>#N/A</v>
      </c>
      <c r="K3893" s="1" t="e">
        <f>IFERROR(MID(SUBSTITUTE([kw rough in title],",","."),FIND("(",[kw rough in title])+1,20),SUBSTITUTE(IFERROR(MID([kw rough in title],FIND(" ",[kw rough in title])+1,20),[kw rough in title]),",","."))</f>
        <v>#N/A</v>
      </c>
      <c r="L3893" s="1">
        <f>IFERROR(FIND("kW",[desc]),0)</f>
        <v>70</v>
      </c>
      <c r="M3893">
        <f t="array" ref="M3893">MIN(IFERROR(FIND(IstNumbers,E3893),""))</f>
        <v>34</v>
      </c>
      <c r="N3893" s="1" t="str">
        <f>IF([first '# in desc]&lt;[pos kw in desc],MID([desc],[pos kw in desc]-7,7))</f>
        <v xml:space="preserve">­me 42 </v>
      </c>
      <c r="O38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93" s="1" t="str">
        <f>TRIM(IF([first '# in desc]&lt;[pos kw in desc],MID([desc],[pos kw in desc]-6,6),FALSE))</f>
        <v>me 42</v>
      </c>
      <c r="Q3893" s="1" t="b">
        <f>IF(LEN([manuell])=0,IFERROR([kw fine in title]*1,IFERROR(SUMPRODUCT(COUNTIF(IsDigits,MID([kw in desc],ROW($A$1:$A$150),1)))=LEN([kw in desc]),#N/A)),[manuell])</f>
        <v>0</v>
      </c>
      <c r="R3893" s="1" t="str">
        <f>IF([pos kw in title]&gt;0,MID(J3893,#REF!,4),IF([first '# in title]&gt;0,MID([title],[first '# in title],3),IF([first '# in title]&gt;0,MID([desc],#REF!,3),VLOOKUP([productid],$G$2:$R$1386,8))))</f>
        <v>42-</v>
      </c>
      <c r="S3893" s="1" t="e">
        <f>IF([kw in desc]=[kw rough in title],[kw in desc]*1,IFERROR(LEFT([kw_dirty],3)*1,IFERROR(LEFT([kw_dirty],2)*1,"n.a.")))</f>
        <v>#N/A</v>
      </c>
      <c r="T3893" s="1"/>
      <c r="U3893" s="1">
        <f>VLOOKUP(Tabelle1[[#This Row],[productid]],Tabelle2[#All],2,FALSE)</f>
        <v>42</v>
      </c>
    </row>
    <row r="3894" spans="1:21" hidden="1">
      <c r="A3894" t="s">
        <v>563</v>
      </c>
      <c r="B3894">
        <v>3635</v>
      </c>
      <c r="C3894">
        <v>289859</v>
      </c>
      <c r="D3894" t="s">
        <v>6422</v>
      </c>
      <c r="E3894" t="s">
        <v>6419</v>
      </c>
      <c r="F3894">
        <v>18406</v>
      </c>
      <c r="G3894">
        <v>3497887</v>
      </c>
      <c r="H3894">
        <f t="shared" si="60"/>
        <v>55</v>
      </c>
      <c r="I3894">
        <f t="array" ref="I3894">MIN(IFERROR(FIND(IstNumbers,A3894),""))</f>
        <v>29</v>
      </c>
      <c r="J3894" s="1" t="str">
        <f>IF([first '# in title]&lt;[pos kw in title],MID([title],[pos kw in title]-6,6),#N/A)</f>
        <v xml:space="preserve">L (42 </v>
      </c>
      <c r="K389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94" s="1">
        <f>IFERROR(FIND("kW",[desc]),0)</f>
        <v>70</v>
      </c>
      <c r="M3894">
        <f t="array" ref="M3894">MIN(IFERROR(FIND(IstNumbers,E3894),""))</f>
        <v>34</v>
      </c>
      <c r="N3894" s="1" t="str">
        <f>IF([first '# in desc]&lt;[pos kw in desc],MID([desc],[pos kw in desc]-7,7))</f>
        <v xml:space="preserve">­me 42 </v>
      </c>
      <c r="O38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94" s="1" t="str">
        <f>TRIM(IF([first '# in desc]&lt;[pos kw in desc],MID([desc],[pos kw in desc]-6,6),FALSE))</f>
        <v>me 42</v>
      </c>
      <c r="Q3894" s="1">
        <f>IF(LEN([manuell])=0,IFERROR([kw fine in title]*1,IFERROR(SUMPRODUCT(COUNTIF(IsDigits,MID([kw in desc],ROW($A$1:$A$150),1)))=LEN([kw in desc]),#N/A)),[manuell])</f>
        <v>42</v>
      </c>
      <c r="R3894" s="1" t="e">
        <f>IF([pos kw in title]&gt;0,MID(J3894,#REF!,4),IF([first '# in title]&gt;0,MID([title],[first '# in title],3),IF([first '# in title]&gt;0,MID([desc],#REF!,3),VLOOKUP([productid],$G$2:$R$1386,8))))</f>
        <v>#REF!</v>
      </c>
      <c r="S3894" s="1" t="str">
        <f>IF([kw in desc]=[kw rough in title],[kw in desc]*1,IFERROR(LEFT([kw_dirty],3)*1,IFERROR(LEFT([kw_dirty],2)*1,"n.a.")))</f>
        <v>n.a.</v>
      </c>
      <c r="T3894" s="1"/>
      <c r="U3894" s="1">
        <f>VLOOKUP(Tabelle1[[#This Row],[productid]],Tabelle2[#All],2,FALSE)</f>
        <v>42</v>
      </c>
    </row>
    <row r="3895" spans="1:21">
      <c r="A3895" t="s">
        <v>4033</v>
      </c>
      <c r="B3895">
        <v>1892</v>
      </c>
      <c r="C3895">
        <v>223861</v>
      </c>
      <c r="D3895" t="s">
        <v>6423</v>
      </c>
      <c r="E3895" t="s">
        <v>5398</v>
      </c>
      <c r="F3895">
        <v>18406</v>
      </c>
      <c r="G3895">
        <v>3725833</v>
      </c>
      <c r="H3895">
        <f t="shared" si="60"/>
        <v>0</v>
      </c>
      <c r="I3895">
        <f t="array" ref="I3895">MIN(IFERROR(FIND(IstNumbers,A3895),""))</f>
        <v>8</v>
      </c>
      <c r="J3895" s="1" t="e">
        <f>IF([first '# in title]&lt;[pos kw in title],MID([title],[pos kw in title]-6,6),#N/A)</f>
        <v>#N/A</v>
      </c>
      <c r="K3895" s="1" t="e">
        <f>IFERROR(MID(SUBSTITUTE([kw rough in title],",","."),FIND("(",[kw rough in title])+1,20),SUBSTITUTE(IFERROR(MID([kw rough in title],FIND(" ",[kw rough in title])+1,20),[kw rough in title]),",","."))</f>
        <v>#N/A</v>
      </c>
      <c r="L3895" s="1">
        <f>IFERROR(FIND("kW",[desc]),0)</f>
        <v>0</v>
      </c>
      <c r="M3895">
        <f t="array" ref="M3895">MIN(IFERROR(FIND(IstNumbers,E3895),""))</f>
        <v>25</v>
      </c>
      <c r="N3895" s="1" t="b">
        <f>IF([first '# in desc]&lt;[pos kw in desc],MID([desc],[pos kw in desc]-7,7))</f>
        <v>0</v>
      </c>
      <c r="O38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95" s="1" t="str">
        <f>TRIM(IF([first '# in desc]&lt;[pos kw in desc],MID([desc],[pos kw in desc]-6,6),FALSE))</f>
        <v>FALSCH</v>
      </c>
      <c r="Q3895" s="1" t="b">
        <f>IF(LEN([manuell])=0,IFERROR([kw fine in title]*1,IFERROR(SUMPRODUCT(COUNTIF(IsDigits,MID([kw in desc],ROW($A$1:$A$150),1)))=LEN([kw in desc]),#N/A)),[manuell])</f>
        <v>0</v>
      </c>
      <c r="R3895" s="1" t="str">
        <f>IF([pos kw in title]&gt;0,MID(J3895,#REF!,4),IF([first '# in title]&gt;0,MID([title],[first '# in title],3),IF([first '# in title]&gt;0,MID([desc],#REF!,3),VLOOKUP([productid],$G$2:$R$1386,8))))</f>
        <v>24D</v>
      </c>
      <c r="S3895" s="1" t="e">
        <f>IF([kw in desc]=[kw rough in title],[kw in desc]*1,IFERROR(LEFT([kw_dirty],3)*1,IFERROR(LEFT([kw_dirty],2)*1,"n.a.")))</f>
        <v>#N/A</v>
      </c>
      <c r="T3895" s="1"/>
      <c r="U3895" s="1" t="e">
        <f>VLOOKUP(Tabelle1[[#This Row],[productid]],Tabelle2[#All],2,FALSE)</f>
        <v>#N/A</v>
      </c>
    </row>
    <row r="3896" spans="1:21" hidden="1">
      <c r="A3896" t="s">
        <v>4104</v>
      </c>
      <c r="B3896">
        <v>3575</v>
      </c>
      <c r="C3896">
        <v>289859</v>
      </c>
      <c r="D3896" t="s">
        <v>6424</v>
      </c>
      <c r="E3896" t="s">
        <v>5361</v>
      </c>
      <c r="F3896">
        <v>18406</v>
      </c>
      <c r="G3896">
        <v>1750863</v>
      </c>
      <c r="H3896">
        <f t="shared" si="60"/>
        <v>0</v>
      </c>
      <c r="I3896">
        <f t="array" ref="I3896">MIN(IFERROR(FIND(IstNumbers,A3896),""))</f>
        <v>29</v>
      </c>
      <c r="J3896" s="1" t="e">
        <f>IF([first '# in title]&lt;[pos kw in title],MID([title],[pos kw in title]-6,6),#N/A)</f>
        <v>#N/A</v>
      </c>
      <c r="K3896" s="1" t="e">
        <f>IFERROR(MID(SUBSTITUTE([kw rough in title],",","."),FIND("(",[kw rough in title])+1,20),SUBSTITUTE(IFERROR(MID([kw rough in title],FIND(" ",[kw rough in title])+1,20),[kw rough in title]),",","."))</f>
        <v>#N/A</v>
      </c>
      <c r="L3896" s="1">
        <f>IFERROR(FIND("kW",[desc]),0)</f>
        <v>70</v>
      </c>
      <c r="M3896">
        <f t="array" ref="M3896">MIN(IFERROR(FIND(IstNumbers,E3896),""))</f>
        <v>34</v>
      </c>
      <c r="N3896" s="1" t="str">
        <f>IF([first '# in desc]&lt;[pos kw in desc],MID([desc],[pos kw in desc]-7,7))</f>
        <v xml:space="preserve">­me 42 </v>
      </c>
      <c r="O38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96" s="1" t="str">
        <f>TRIM(IF([first '# in desc]&lt;[pos kw in desc],MID([desc],[pos kw in desc]-6,6),FALSE))</f>
        <v>me 42</v>
      </c>
      <c r="Q3896" s="1" t="b">
        <f>IF(LEN([manuell])=0,IFERROR([kw fine in title]*1,IFERROR(SUMPRODUCT(COUNTIF(IsDigits,MID([kw in desc],ROW($A$1:$A$150),1)))=LEN([kw in desc]),#N/A)),[manuell])</f>
        <v>0</v>
      </c>
      <c r="R3896" s="1" t="str">
        <f>IF([pos kw in title]&gt;0,MID(J3896,#REF!,4),IF([first '# in title]&gt;0,MID([title],[first '# in title],3),IF([first '# in title]&gt;0,MID([desc],#REF!,3),VLOOKUP([productid],$G$2:$R$1386,8))))</f>
        <v>42-</v>
      </c>
      <c r="S3896" s="1" t="e">
        <f>IF([kw in desc]=[kw rough in title],[kw in desc]*1,IFERROR(LEFT([kw_dirty],3)*1,IFERROR(LEFT([kw_dirty],2)*1,"n.a.")))</f>
        <v>#N/A</v>
      </c>
      <c r="T3896" s="1"/>
      <c r="U3896" s="1">
        <f>VLOOKUP(Tabelle1[[#This Row],[productid]],Tabelle2[#All],2,FALSE)</f>
        <v>42</v>
      </c>
    </row>
    <row r="3897" spans="1:21" hidden="1">
      <c r="A3897" t="s">
        <v>563</v>
      </c>
      <c r="B3897">
        <v>3635</v>
      </c>
      <c r="C3897">
        <v>289859</v>
      </c>
      <c r="D3897" t="s">
        <v>6425</v>
      </c>
      <c r="E3897" t="s">
        <v>6426</v>
      </c>
      <c r="F3897">
        <v>18406</v>
      </c>
      <c r="G3897">
        <v>3497887</v>
      </c>
      <c r="H3897">
        <f t="shared" si="60"/>
        <v>55</v>
      </c>
      <c r="I3897">
        <f t="array" ref="I3897">MIN(IFERROR(FIND(IstNumbers,A3897),""))</f>
        <v>29</v>
      </c>
      <c r="J3897" s="1" t="str">
        <f>IF([first '# in title]&lt;[pos kw in title],MID([title],[pos kw in title]-6,6),#N/A)</f>
        <v xml:space="preserve">L (42 </v>
      </c>
      <c r="K389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897" s="1">
        <f>IFERROR(FIND("kW",[desc]),0)</f>
        <v>70</v>
      </c>
      <c r="M3897">
        <f t="array" ref="M3897">MIN(IFERROR(FIND(IstNumbers,E3897),""))</f>
        <v>34</v>
      </c>
      <c r="N3897" s="1" t="str">
        <f>IF([first '# in desc]&lt;[pos kw in desc],MID([desc],[pos kw in desc]-7,7))</f>
        <v xml:space="preserve">­me 42 </v>
      </c>
      <c r="O38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97" s="1" t="str">
        <f>TRIM(IF([first '# in desc]&lt;[pos kw in desc],MID([desc],[pos kw in desc]-6,6),FALSE))</f>
        <v>me 42</v>
      </c>
      <c r="Q3897" s="1">
        <f>IF(LEN([manuell])=0,IFERROR([kw fine in title]*1,IFERROR(SUMPRODUCT(COUNTIF(IsDigits,MID([kw in desc],ROW($A$1:$A$150),1)))=LEN([kw in desc]),#N/A)),[manuell])</f>
        <v>42</v>
      </c>
      <c r="R3897" s="1" t="e">
        <f>IF([pos kw in title]&gt;0,MID(J3897,#REF!,4),IF([first '# in title]&gt;0,MID([title],[first '# in title],3),IF([first '# in title]&gt;0,MID([desc],#REF!,3),VLOOKUP([productid],$G$2:$R$1386,8))))</f>
        <v>#REF!</v>
      </c>
      <c r="S3897" s="1" t="str">
        <f>IF([kw in desc]=[kw rough in title],[kw in desc]*1,IFERROR(LEFT([kw_dirty],3)*1,IFERROR(LEFT([kw_dirty],2)*1,"n.a.")))</f>
        <v>n.a.</v>
      </c>
      <c r="T3897" s="1"/>
      <c r="U3897" s="1">
        <f>VLOOKUP(Tabelle1[[#This Row],[productid]],Tabelle2[#All],2,FALSE)</f>
        <v>42</v>
      </c>
    </row>
    <row r="3898" spans="1:21">
      <c r="A3898" t="s">
        <v>4033</v>
      </c>
      <c r="B3898">
        <v>1893</v>
      </c>
      <c r="C3898">
        <v>223861</v>
      </c>
      <c r="D3898" t="s">
        <v>6427</v>
      </c>
      <c r="E3898" t="s">
        <v>5413</v>
      </c>
      <c r="F3898">
        <v>18406</v>
      </c>
      <c r="G3898">
        <v>3725833</v>
      </c>
      <c r="H3898">
        <f t="shared" si="60"/>
        <v>0</v>
      </c>
      <c r="I3898">
        <f t="array" ref="I3898">MIN(IFERROR(FIND(IstNumbers,A3898),""))</f>
        <v>8</v>
      </c>
      <c r="J3898" s="1" t="e">
        <f>IF([first '# in title]&lt;[pos kw in title],MID([title],[pos kw in title]-6,6),#N/A)</f>
        <v>#N/A</v>
      </c>
      <c r="K3898" s="1" t="e">
        <f>IFERROR(MID(SUBSTITUTE([kw rough in title],",","."),FIND("(",[kw rough in title])+1,20),SUBSTITUTE(IFERROR(MID([kw rough in title],FIND(" ",[kw rough in title])+1,20),[kw rough in title]),",","."))</f>
        <v>#N/A</v>
      </c>
      <c r="L3898" s="1">
        <f>IFERROR(FIND("kW",[desc]),0)</f>
        <v>0</v>
      </c>
      <c r="M3898">
        <f t="array" ref="M3898">MIN(IFERROR(FIND(IstNumbers,E3898),""))</f>
        <v>25</v>
      </c>
      <c r="N3898" s="1" t="b">
        <f>IF([first '# in desc]&lt;[pos kw in desc],MID([desc],[pos kw in desc]-7,7))</f>
        <v>0</v>
      </c>
      <c r="O38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898" s="1" t="str">
        <f>TRIM(IF([first '# in desc]&lt;[pos kw in desc],MID([desc],[pos kw in desc]-6,6),FALSE))</f>
        <v>FALSCH</v>
      </c>
      <c r="Q3898" s="1" t="b">
        <f>IF(LEN([manuell])=0,IFERROR([kw fine in title]*1,IFERROR(SUMPRODUCT(COUNTIF(IsDigits,MID([kw in desc],ROW($A$1:$A$150),1)))=LEN([kw in desc]),#N/A)),[manuell])</f>
        <v>0</v>
      </c>
      <c r="R3898" s="1" t="str">
        <f>IF([pos kw in title]&gt;0,MID(J3898,#REF!,4),IF([first '# in title]&gt;0,MID([title],[first '# in title],3),IF([first '# in title]&gt;0,MID([desc],#REF!,3),VLOOKUP([productid],$G$2:$R$1386,8))))</f>
        <v>24D</v>
      </c>
      <c r="S3898" s="1" t="e">
        <f>IF([kw in desc]=[kw rough in title],[kw in desc]*1,IFERROR(LEFT([kw_dirty],3)*1,IFERROR(LEFT([kw_dirty],2)*1,"n.a.")))</f>
        <v>#N/A</v>
      </c>
      <c r="T3898" s="1"/>
      <c r="U3898" s="1" t="e">
        <f>VLOOKUP(Tabelle1[[#This Row],[productid]],Tabelle2[#All],2,FALSE)</f>
        <v>#N/A</v>
      </c>
    </row>
    <row r="3899" spans="1:21" hidden="1">
      <c r="A3899" t="s">
        <v>4104</v>
      </c>
      <c r="B3899">
        <v>3575</v>
      </c>
      <c r="C3899">
        <v>289859</v>
      </c>
      <c r="D3899" t="s">
        <v>6428</v>
      </c>
      <c r="E3899" t="s">
        <v>6429</v>
      </c>
      <c r="F3899">
        <v>18406</v>
      </c>
      <c r="G3899">
        <v>1750863</v>
      </c>
      <c r="H3899">
        <f t="shared" si="60"/>
        <v>0</v>
      </c>
      <c r="I3899">
        <f t="array" ref="I3899">MIN(IFERROR(FIND(IstNumbers,A3899),""))</f>
        <v>29</v>
      </c>
      <c r="J3899" s="1" t="e">
        <f>IF([first '# in title]&lt;[pos kw in title],MID([title],[pos kw in title]-6,6),#N/A)</f>
        <v>#N/A</v>
      </c>
      <c r="K3899" s="1" t="e">
        <f>IFERROR(MID(SUBSTITUTE([kw rough in title],",","."),FIND("(",[kw rough in title])+1,20),SUBSTITUTE(IFERROR(MID([kw rough in title],FIND(" ",[kw rough in title])+1,20),[kw rough in title]),",","."))</f>
        <v>#N/A</v>
      </c>
      <c r="L3899" s="1">
        <f>IFERROR(FIND("kW",[desc]),0)</f>
        <v>70</v>
      </c>
      <c r="M3899">
        <f t="array" ref="M3899">MIN(IFERROR(FIND(IstNumbers,E3899),""))</f>
        <v>34</v>
      </c>
      <c r="N3899" s="1" t="str">
        <f>IF([first '# in desc]&lt;[pos kw in desc],MID([desc],[pos kw in desc]-7,7))</f>
        <v xml:space="preserve">­me 42 </v>
      </c>
      <c r="O38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899" s="1" t="str">
        <f>TRIM(IF([first '# in desc]&lt;[pos kw in desc],MID([desc],[pos kw in desc]-6,6),FALSE))</f>
        <v>me 42</v>
      </c>
      <c r="Q3899" s="1" t="b">
        <f>IF(LEN([manuell])=0,IFERROR([kw fine in title]*1,IFERROR(SUMPRODUCT(COUNTIF(IsDigits,MID([kw in desc],ROW($A$1:$A$150),1)))=LEN([kw in desc]),#N/A)),[manuell])</f>
        <v>0</v>
      </c>
      <c r="R3899" s="1" t="str">
        <f>IF([pos kw in title]&gt;0,MID(J3899,#REF!,4),IF([first '# in title]&gt;0,MID([title],[first '# in title],3),IF([first '# in title]&gt;0,MID([desc],#REF!,3),VLOOKUP([productid],$G$2:$R$1386,8))))</f>
        <v>42-</v>
      </c>
      <c r="S3899" s="1" t="e">
        <f>IF([kw in desc]=[kw rough in title],[kw in desc]*1,IFERROR(LEFT([kw_dirty],3)*1,IFERROR(LEFT([kw_dirty],2)*1,"n.a.")))</f>
        <v>#N/A</v>
      </c>
      <c r="T3899" s="1"/>
      <c r="U3899" s="1">
        <f>VLOOKUP(Tabelle1[[#This Row],[productid]],Tabelle2[#All],2,FALSE)</f>
        <v>42</v>
      </c>
    </row>
    <row r="3900" spans="1:21" hidden="1">
      <c r="A3900" t="s">
        <v>563</v>
      </c>
      <c r="B3900">
        <v>3635</v>
      </c>
      <c r="C3900">
        <v>289859</v>
      </c>
      <c r="D3900" t="s">
        <v>6430</v>
      </c>
      <c r="E3900" t="s">
        <v>6431</v>
      </c>
      <c r="F3900">
        <v>18406</v>
      </c>
      <c r="G3900">
        <v>3497887</v>
      </c>
      <c r="H3900">
        <f t="shared" si="60"/>
        <v>55</v>
      </c>
      <c r="I3900">
        <f t="array" ref="I3900">MIN(IFERROR(FIND(IstNumbers,A3900),""))</f>
        <v>29</v>
      </c>
      <c r="J3900" s="1" t="str">
        <f>IF([first '# in title]&lt;[pos kw in title],MID([title],[pos kw in title]-6,6),#N/A)</f>
        <v xml:space="preserve">L (42 </v>
      </c>
      <c r="K390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00" s="1">
        <f>IFERROR(FIND("kW",[desc]),0)</f>
        <v>70</v>
      </c>
      <c r="M3900">
        <f t="array" ref="M3900">MIN(IFERROR(FIND(IstNumbers,E3900),""))</f>
        <v>34</v>
      </c>
      <c r="N3900" s="1" t="str">
        <f>IF([first '# in desc]&lt;[pos kw in desc],MID([desc],[pos kw in desc]-7,7))</f>
        <v xml:space="preserve">­me 42 </v>
      </c>
      <c r="O39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00" s="1" t="str">
        <f>TRIM(IF([first '# in desc]&lt;[pos kw in desc],MID([desc],[pos kw in desc]-6,6),FALSE))</f>
        <v>me 42</v>
      </c>
      <c r="Q3900" s="1">
        <f>IF(LEN([manuell])=0,IFERROR([kw fine in title]*1,IFERROR(SUMPRODUCT(COUNTIF(IsDigits,MID([kw in desc],ROW($A$1:$A$150),1)))=LEN([kw in desc]),#N/A)),[manuell])</f>
        <v>42</v>
      </c>
      <c r="R3900" s="1" t="e">
        <f>IF([pos kw in title]&gt;0,MID(J3900,#REF!,4),IF([first '# in title]&gt;0,MID([title],[first '# in title],3),IF([first '# in title]&gt;0,MID([desc],#REF!,3),VLOOKUP([productid],$G$2:$R$1386,8))))</f>
        <v>#REF!</v>
      </c>
      <c r="S3900" s="1" t="str">
        <f>IF([kw in desc]=[kw rough in title],[kw in desc]*1,IFERROR(LEFT([kw_dirty],3)*1,IFERROR(LEFT([kw_dirty],2)*1,"n.a.")))</f>
        <v>n.a.</v>
      </c>
      <c r="T3900" s="1"/>
      <c r="U3900" s="1">
        <f>VLOOKUP(Tabelle1[[#This Row],[productid]],Tabelle2[#All],2,FALSE)</f>
        <v>42</v>
      </c>
    </row>
    <row r="3901" spans="1:21">
      <c r="A3901" t="s">
        <v>4033</v>
      </c>
      <c r="B3901">
        <v>1893</v>
      </c>
      <c r="C3901">
        <v>223861</v>
      </c>
      <c r="D3901" t="s">
        <v>6432</v>
      </c>
      <c r="E3901" t="s">
        <v>5413</v>
      </c>
      <c r="F3901">
        <v>18406</v>
      </c>
      <c r="G3901">
        <v>3725833</v>
      </c>
      <c r="H3901">
        <f t="shared" si="60"/>
        <v>0</v>
      </c>
      <c r="I3901">
        <f t="array" ref="I3901">MIN(IFERROR(FIND(IstNumbers,A3901),""))</f>
        <v>8</v>
      </c>
      <c r="J3901" s="1" t="e">
        <f>IF([first '# in title]&lt;[pos kw in title],MID([title],[pos kw in title]-6,6),#N/A)</f>
        <v>#N/A</v>
      </c>
      <c r="K3901" s="1" t="e">
        <f>IFERROR(MID(SUBSTITUTE([kw rough in title],",","."),FIND("(",[kw rough in title])+1,20),SUBSTITUTE(IFERROR(MID([kw rough in title],FIND(" ",[kw rough in title])+1,20),[kw rough in title]),",","."))</f>
        <v>#N/A</v>
      </c>
      <c r="L3901" s="1">
        <f>IFERROR(FIND("kW",[desc]),0)</f>
        <v>0</v>
      </c>
      <c r="M3901">
        <f t="array" ref="M3901">MIN(IFERROR(FIND(IstNumbers,E3901),""))</f>
        <v>25</v>
      </c>
      <c r="N3901" s="1" t="b">
        <f>IF([first '# in desc]&lt;[pos kw in desc],MID([desc],[pos kw in desc]-7,7))</f>
        <v>0</v>
      </c>
      <c r="O39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01" s="1" t="str">
        <f>TRIM(IF([first '# in desc]&lt;[pos kw in desc],MID([desc],[pos kw in desc]-6,6),FALSE))</f>
        <v>FALSCH</v>
      </c>
      <c r="Q3901" s="1" t="b">
        <f>IF(LEN([manuell])=0,IFERROR([kw fine in title]*1,IFERROR(SUMPRODUCT(COUNTIF(IsDigits,MID([kw in desc],ROW($A$1:$A$150),1)))=LEN([kw in desc]),#N/A)),[manuell])</f>
        <v>0</v>
      </c>
      <c r="R3901" s="1" t="str">
        <f>IF([pos kw in title]&gt;0,MID(J3901,#REF!,4),IF([first '# in title]&gt;0,MID([title],[first '# in title],3),IF([first '# in title]&gt;0,MID([desc],#REF!,3),VLOOKUP([productid],$G$2:$R$1386,8))))</f>
        <v>24D</v>
      </c>
      <c r="S3901" s="1" t="e">
        <f>IF([kw in desc]=[kw rough in title],[kw in desc]*1,IFERROR(LEFT([kw_dirty],3)*1,IFERROR(LEFT([kw_dirty],2)*1,"n.a.")))</f>
        <v>#N/A</v>
      </c>
      <c r="T3901" s="1"/>
      <c r="U3901" s="1" t="e">
        <f>VLOOKUP(Tabelle1[[#This Row],[productid]],Tabelle2[#All],2,FALSE)</f>
        <v>#N/A</v>
      </c>
    </row>
    <row r="3902" spans="1:21" hidden="1">
      <c r="A3902" t="s">
        <v>4104</v>
      </c>
      <c r="B3902">
        <v>3575</v>
      </c>
      <c r="C3902">
        <v>289859</v>
      </c>
      <c r="D3902" t="s">
        <v>6433</v>
      </c>
      <c r="E3902" t="s">
        <v>6434</v>
      </c>
      <c r="F3902">
        <v>18406</v>
      </c>
      <c r="G3902">
        <v>1750863</v>
      </c>
      <c r="H3902">
        <f t="shared" si="60"/>
        <v>0</v>
      </c>
      <c r="I3902">
        <f t="array" ref="I3902">MIN(IFERROR(FIND(IstNumbers,A3902),""))</f>
        <v>29</v>
      </c>
      <c r="J3902" s="1" t="e">
        <f>IF([first '# in title]&lt;[pos kw in title],MID([title],[pos kw in title]-6,6),#N/A)</f>
        <v>#N/A</v>
      </c>
      <c r="K3902" s="1" t="e">
        <f>IFERROR(MID(SUBSTITUTE([kw rough in title],",","."),FIND("(",[kw rough in title])+1,20),SUBSTITUTE(IFERROR(MID([kw rough in title],FIND(" ",[kw rough in title])+1,20),[kw rough in title]),",","."))</f>
        <v>#N/A</v>
      </c>
      <c r="L3902" s="1">
        <f>IFERROR(FIND("kW",[desc]),0)</f>
        <v>70</v>
      </c>
      <c r="M3902">
        <f t="array" ref="M3902">MIN(IFERROR(FIND(IstNumbers,E3902),""))</f>
        <v>34</v>
      </c>
      <c r="N3902" s="1" t="str">
        <f>IF([first '# in desc]&lt;[pos kw in desc],MID([desc],[pos kw in desc]-7,7))</f>
        <v xml:space="preserve">­me 42 </v>
      </c>
      <c r="O39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02" s="1" t="str">
        <f>TRIM(IF([first '# in desc]&lt;[pos kw in desc],MID([desc],[pos kw in desc]-6,6),FALSE))</f>
        <v>me 42</v>
      </c>
      <c r="Q3902" s="1" t="b">
        <f>IF(LEN([manuell])=0,IFERROR([kw fine in title]*1,IFERROR(SUMPRODUCT(COUNTIF(IsDigits,MID([kw in desc],ROW($A$1:$A$150),1)))=LEN([kw in desc]),#N/A)),[manuell])</f>
        <v>0</v>
      </c>
      <c r="R3902" s="1" t="str">
        <f>IF([pos kw in title]&gt;0,MID(J3902,#REF!,4),IF([first '# in title]&gt;0,MID([title],[first '# in title],3),IF([first '# in title]&gt;0,MID([desc],#REF!,3),VLOOKUP([productid],$G$2:$R$1386,8))))</f>
        <v>42-</v>
      </c>
      <c r="S3902" s="1" t="e">
        <f>IF([kw in desc]=[kw rough in title],[kw in desc]*1,IFERROR(LEFT([kw_dirty],3)*1,IFERROR(LEFT([kw_dirty],2)*1,"n.a.")))</f>
        <v>#N/A</v>
      </c>
      <c r="T3902" s="1"/>
      <c r="U3902" s="1">
        <f>VLOOKUP(Tabelle1[[#This Row],[productid]],Tabelle2[#All],2,FALSE)</f>
        <v>42</v>
      </c>
    </row>
    <row r="3903" spans="1:21" hidden="1">
      <c r="A3903" t="s">
        <v>563</v>
      </c>
      <c r="B3903">
        <v>3635</v>
      </c>
      <c r="C3903">
        <v>289859</v>
      </c>
      <c r="D3903" t="s">
        <v>6435</v>
      </c>
      <c r="E3903" t="s">
        <v>5982</v>
      </c>
      <c r="F3903">
        <v>18406</v>
      </c>
      <c r="G3903">
        <v>3497887</v>
      </c>
      <c r="H3903">
        <f t="shared" si="60"/>
        <v>55</v>
      </c>
      <c r="I3903">
        <f t="array" ref="I3903">MIN(IFERROR(FIND(IstNumbers,A3903),""))</f>
        <v>29</v>
      </c>
      <c r="J3903" s="1" t="str">
        <f>IF([first '# in title]&lt;[pos kw in title],MID([title],[pos kw in title]-6,6),#N/A)</f>
        <v xml:space="preserve">L (42 </v>
      </c>
      <c r="K390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03" s="1">
        <f>IFERROR(FIND("kW",[desc]),0)</f>
        <v>70</v>
      </c>
      <c r="M3903">
        <f t="array" ref="M3903">MIN(IFERROR(FIND(IstNumbers,E3903),""))</f>
        <v>34</v>
      </c>
      <c r="N3903" s="1" t="str">
        <f>IF([first '# in desc]&lt;[pos kw in desc],MID([desc],[pos kw in desc]-7,7))</f>
        <v xml:space="preserve">­me 42 </v>
      </c>
      <c r="O39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03" s="1" t="str">
        <f>TRIM(IF([first '# in desc]&lt;[pos kw in desc],MID([desc],[pos kw in desc]-6,6),FALSE))</f>
        <v>me 42</v>
      </c>
      <c r="Q3903" s="1">
        <f>IF(LEN([manuell])=0,IFERROR([kw fine in title]*1,IFERROR(SUMPRODUCT(COUNTIF(IsDigits,MID([kw in desc],ROW($A$1:$A$150),1)))=LEN([kw in desc]),#N/A)),[manuell])</f>
        <v>42</v>
      </c>
      <c r="R3903" s="1" t="e">
        <f>IF([pos kw in title]&gt;0,MID(J3903,#REF!,4),IF([first '# in title]&gt;0,MID([title],[first '# in title],3),IF([first '# in title]&gt;0,MID([desc],#REF!,3),VLOOKUP([productid],$G$2:$R$1386,8))))</f>
        <v>#REF!</v>
      </c>
      <c r="S3903" s="1" t="str">
        <f>IF([kw in desc]=[kw rough in title],[kw in desc]*1,IFERROR(LEFT([kw_dirty],3)*1,IFERROR(LEFT([kw_dirty],2)*1,"n.a.")))</f>
        <v>n.a.</v>
      </c>
      <c r="T3903" s="1"/>
      <c r="U3903" s="1">
        <f>VLOOKUP(Tabelle1[[#This Row],[productid]],Tabelle2[#All],2,FALSE)</f>
        <v>42</v>
      </c>
    </row>
    <row r="3904" spans="1:21">
      <c r="A3904" t="s">
        <v>4033</v>
      </c>
      <c r="B3904">
        <v>1894</v>
      </c>
      <c r="C3904">
        <v>223861</v>
      </c>
      <c r="D3904" t="s">
        <v>6436</v>
      </c>
      <c r="E3904" t="s">
        <v>4918</v>
      </c>
      <c r="F3904">
        <v>18406</v>
      </c>
      <c r="G3904">
        <v>3725833</v>
      </c>
      <c r="H3904">
        <f t="shared" si="60"/>
        <v>0</v>
      </c>
      <c r="I3904">
        <f t="array" ref="I3904">MIN(IFERROR(FIND(IstNumbers,A3904),""))</f>
        <v>8</v>
      </c>
      <c r="J3904" s="1" t="e">
        <f>IF([first '# in title]&lt;[pos kw in title],MID([title],[pos kw in title]-6,6),#N/A)</f>
        <v>#N/A</v>
      </c>
      <c r="K3904" s="1" t="e">
        <f>IFERROR(MID(SUBSTITUTE([kw rough in title],",","."),FIND("(",[kw rough in title])+1,20),SUBSTITUTE(IFERROR(MID([kw rough in title],FIND(" ",[kw rough in title])+1,20),[kw rough in title]),",","."))</f>
        <v>#N/A</v>
      </c>
      <c r="L3904" s="1">
        <f>IFERROR(FIND("kW",[desc]),0)</f>
        <v>0</v>
      </c>
      <c r="M3904">
        <f t="array" ref="M3904">MIN(IFERROR(FIND(IstNumbers,E3904),""))</f>
        <v>25</v>
      </c>
      <c r="N3904" s="1" t="b">
        <f>IF([first '# in desc]&lt;[pos kw in desc],MID([desc],[pos kw in desc]-7,7))</f>
        <v>0</v>
      </c>
      <c r="O39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04" s="1" t="str">
        <f>TRIM(IF([first '# in desc]&lt;[pos kw in desc],MID([desc],[pos kw in desc]-6,6),FALSE))</f>
        <v>FALSCH</v>
      </c>
      <c r="Q3904" s="1" t="b">
        <f>IF(LEN([manuell])=0,IFERROR([kw fine in title]*1,IFERROR(SUMPRODUCT(COUNTIF(IsDigits,MID([kw in desc],ROW($A$1:$A$150),1)))=LEN([kw in desc]),#N/A)),[manuell])</f>
        <v>0</v>
      </c>
      <c r="R3904" s="1" t="str">
        <f>IF([pos kw in title]&gt;0,MID(J3904,#REF!,4),IF([first '# in title]&gt;0,MID([title],[first '# in title],3),IF([first '# in title]&gt;0,MID([desc],#REF!,3),VLOOKUP([productid],$G$2:$R$1386,8))))</f>
        <v>24D</v>
      </c>
      <c r="S3904" s="1" t="e">
        <f>IF([kw in desc]=[kw rough in title],[kw in desc]*1,IFERROR(LEFT([kw_dirty],3)*1,IFERROR(LEFT([kw_dirty],2)*1,"n.a.")))</f>
        <v>#N/A</v>
      </c>
      <c r="T3904" s="1"/>
      <c r="U3904" s="1" t="e">
        <f>VLOOKUP(Tabelle1[[#This Row],[productid]],Tabelle2[#All],2,FALSE)</f>
        <v>#N/A</v>
      </c>
    </row>
    <row r="3905" spans="1:21" hidden="1">
      <c r="A3905" t="s">
        <v>4104</v>
      </c>
      <c r="B3905">
        <v>3575</v>
      </c>
      <c r="C3905">
        <v>289859</v>
      </c>
      <c r="D3905" t="s">
        <v>6437</v>
      </c>
      <c r="E3905" t="s">
        <v>5962</v>
      </c>
      <c r="F3905">
        <v>18406</v>
      </c>
      <c r="G3905">
        <v>1750863</v>
      </c>
      <c r="H3905">
        <f t="shared" si="60"/>
        <v>0</v>
      </c>
      <c r="I3905">
        <f t="array" ref="I3905">MIN(IFERROR(FIND(IstNumbers,A3905),""))</f>
        <v>29</v>
      </c>
      <c r="J3905" s="1" t="e">
        <f>IF([first '# in title]&lt;[pos kw in title],MID([title],[pos kw in title]-6,6),#N/A)</f>
        <v>#N/A</v>
      </c>
      <c r="K3905" s="1" t="e">
        <f>IFERROR(MID(SUBSTITUTE([kw rough in title],",","."),FIND("(",[kw rough in title])+1,20),SUBSTITUTE(IFERROR(MID([kw rough in title],FIND(" ",[kw rough in title])+1,20),[kw rough in title]),",","."))</f>
        <v>#N/A</v>
      </c>
      <c r="L3905" s="1">
        <f>IFERROR(FIND("kW",[desc]),0)</f>
        <v>70</v>
      </c>
      <c r="M3905">
        <f t="array" ref="M3905">MIN(IFERROR(FIND(IstNumbers,E3905),""))</f>
        <v>34</v>
      </c>
      <c r="N3905" s="1" t="str">
        <f>IF([first '# in desc]&lt;[pos kw in desc],MID([desc],[pos kw in desc]-7,7))</f>
        <v xml:space="preserve">­me 42 </v>
      </c>
      <c r="O39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05" s="1" t="str">
        <f>TRIM(IF([first '# in desc]&lt;[pos kw in desc],MID([desc],[pos kw in desc]-6,6),FALSE))</f>
        <v>me 42</v>
      </c>
      <c r="Q3905" s="1" t="b">
        <f>IF(LEN([manuell])=0,IFERROR([kw fine in title]*1,IFERROR(SUMPRODUCT(COUNTIF(IsDigits,MID([kw in desc],ROW($A$1:$A$150),1)))=LEN([kw in desc]),#N/A)),[manuell])</f>
        <v>0</v>
      </c>
      <c r="R3905" s="1" t="str">
        <f>IF([pos kw in title]&gt;0,MID(J3905,#REF!,4),IF([first '# in title]&gt;0,MID([title],[first '# in title],3),IF([first '# in title]&gt;0,MID([desc],#REF!,3),VLOOKUP([productid],$G$2:$R$1386,8))))</f>
        <v>42-</v>
      </c>
      <c r="S3905" s="1" t="e">
        <f>IF([kw in desc]=[kw rough in title],[kw in desc]*1,IFERROR(LEFT([kw_dirty],3)*1,IFERROR(LEFT([kw_dirty],2)*1,"n.a.")))</f>
        <v>#N/A</v>
      </c>
      <c r="T3905" s="1"/>
      <c r="U3905" s="1">
        <f>VLOOKUP(Tabelle1[[#This Row],[productid]],Tabelle2[#All],2,FALSE)</f>
        <v>42</v>
      </c>
    </row>
    <row r="3906" spans="1:21" hidden="1">
      <c r="A3906" t="s">
        <v>563</v>
      </c>
      <c r="B3906">
        <v>3635</v>
      </c>
      <c r="C3906">
        <v>289859</v>
      </c>
      <c r="D3906" t="s">
        <v>6438</v>
      </c>
      <c r="E3906" t="s">
        <v>6439</v>
      </c>
      <c r="F3906">
        <v>18406</v>
      </c>
      <c r="G3906">
        <v>3497887</v>
      </c>
      <c r="H3906">
        <f t="shared" si="60"/>
        <v>55</v>
      </c>
      <c r="I3906">
        <f t="array" ref="I3906">MIN(IFERROR(FIND(IstNumbers,A3906),""))</f>
        <v>29</v>
      </c>
      <c r="J3906" s="1" t="str">
        <f>IF([first '# in title]&lt;[pos kw in title],MID([title],[pos kw in title]-6,6),#N/A)</f>
        <v xml:space="preserve">L (42 </v>
      </c>
      <c r="K390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06" s="1">
        <f>IFERROR(FIND("kW",[desc]),0)</f>
        <v>70</v>
      </c>
      <c r="M3906">
        <f t="array" ref="M3906">MIN(IFERROR(FIND(IstNumbers,E3906),""))</f>
        <v>34</v>
      </c>
      <c r="N3906" s="1" t="str">
        <f>IF([first '# in desc]&lt;[pos kw in desc],MID([desc],[pos kw in desc]-7,7))</f>
        <v xml:space="preserve">­me 42 </v>
      </c>
      <c r="O39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06" s="1" t="str">
        <f>TRIM(IF([first '# in desc]&lt;[pos kw in desc],MID([desc],[pos kw in desc]-6,6),FALSE))</f>
        <v>me 42</v>
      </c>
      <c r="Q3906" s="1">
        <f>IF(LEN([manuell])=0,IFERROR([kw fine in title]*1,IFERROR(SUMPRODUCT(COUNTIF(IsDigits,MID([kw in desc],ROW($A$1:$A$150),1)))=LEN([kw in desc]),#N/A)),[manuell])</f>
        <v>42</v>
      </c>
      <c r="R3906" s="1" t="e">
        <f>IF([pos kw in title]&gt;0,MID(J3906,#REF!,4),IF([first '# in title]&gt;0,MID([title],[first '# in title],3),IF([first '# in title]&gt;0,MID([desc],#REF!,3),VLOOKUP([productid],$G$2:$R$1386,8))))</f>
        <v>#REF!</v>
      </c>
      <c r="S3906" s="1" t="str">
        <f>IF([kw in desc]=[kw rough in title],[kw in desc]*1,IFERROR(LEFT([kw_dirty],3)*1,IFERROR(LEFT([kw_dirty],2)*1,"n.a.")))</f>
        <v>n.a.</v>
      </c>
      <c r="T3906" s="1"/>
      <c r="U3906" s="1">
        <f>VLOOKUP(Tabelle1[[#This Row],[productid]],Tabelle2[#All],2,FALSE)</f>
        <v>42</v>
      </c>
    </row>
    <row r="3907" spans="1:21">
      <c r="A3907" t="s">
        <v>4033</v>
      </c>
      <c r="B3907">
        <v>1894</v>
      </c>
      <c r="C3907">
        <v>223861</v>
      </c>
      <c r="D3907" t="s">
        <v>6440</v>
      </c>
      <c r="E3907" t="s">
        <v>6011</v>
      </c>
      <c r="F3907">
        <v>18406</v>
      </c>
      <c r="G3907">
        <v>3725833</v>
      </c>
      <c r="H3907">
        <f t="shared" si="60"/>
        <v>0</v>
      </c>
      <c r="I3907">
        <f t="array" ref="I3907">MIN(IFERROR(FIND(IstNumbers,A3907),""))</f>
        <v>8</v>
      </c>
      <c r="J3907" s="1" t="e">
        <f>IF([first '# in title]&lt;[pos kw in title],MID([title],[pos kw in title]-6,6),#N/A)</f>
        <v>#N/A</v>
      </c>
      <c r="K3907" s="1" t="e">
        <f>IFERROR(MID(SUBSTITUTE([kw rough in title],",","."),FIND("(",[kw rough in title])+1,20),SUBSTITUTE(IFERROR(MID([kw rough in title],FIND(" ",[kw rough in title])+1,20),[kw rough in title]),",","."))</f>
        <v>#N/A</v>
      </c>
      <c r="L3907" s="1">
        <f>IFERROR(FIND("kW",[desc]),0)</f>
        <v>0</v>
      </c>
      <c r="M3907">
        <f t="array" ref="M3907">MIN(IFERROR(FIND(IstNumbers,E3907),""))</f>
        <v>25</v>
      </c>
      <c r="N3907" s="1" t="b">
        <f>IF([first '# in desc]&lt;[pos kw in desc],MID([desc],[pos kw in desc]-7,7))</f>
        <v>0</v>
      </c>
      <c r="O39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07" s="1" t="str">
        <f>TRIM(IF([first '# in desc]&lt;[pos kw in desc],MID([desc],[pos kw in desc]-6,6),FALSE))</f>
        <v>FALSCH</v>
      </c>
      <c r="Q3907" s="1" t="b">
        <f>IF(LEN([manuell])=0,IFERROR([kw fine in title]*1,IFERROR(SUMPRODUCT(COUNTIF(IsDigits,MID([kw in desc],ROW($A$1:$A$150),1)))=LEN([kw in desc]),#N/A)),[manuell])</f>
        <v>0</v>
      </c>
      <c r="R3907" s="1" t="str">
        <f>IF([pos kw in title]&gt;0,MID(J3907,#REF!,4),IF([first '# in title]&gt;0,MID([title],[first '# in title],3),IF([first '# in title]&gt;0,MID([desc],#REF!,3),VLOOKUP([productid],$G$2:$R$1386,8))))</f>
        <v>24D</v>
      </c>
      <c r="S3907" s="1" t="e">
        <f>IF([kw in desc]=[kw rough in title],[kw in desc]*1,IFERROR(LEFT([kw_dirty],3)*1,IFERROR(LEFT([kw_dirty],2)*1,"n.a.")))</f>
        <v>#N/A</v>
      </c>
      <c r="T3907" s="1"/>
      <c r="U3907" s="1" t="e">
        <f>VLOOKUP(Tabelle1[[#This Row],[productid]],Tabelle2[#All],2,FALSE)</f>
        <v>#N/A</v>
      </c>
    </row>
    <row r="3908" spans="1:21" hidden="1">
      <c r="A3908" t="s">
        <v>4104</v>
      </c>
      <c r="B3908">
        <v>3575</v>
      </c>
      <c r="C3908">
        <v>289859</v>
      </c>
      <c r="D3908" t="s">
        <v>6441</v>
      </c>
      <c r="E3908" t="s">
        <v>5968</v>
      </c>
      <c r="F3908">
        <v>18406</v>
      </c>
      <c r="G3908">
        <v>1750863</v>
      </c>
      <c r="H3908">
        <f t="shared" ref="H3908:H3971" si="61">IFERROR(FIND("kW",A3908),0)</f>
        <v>0</v>
      </c>
      <c r="I3908">
        <f t="array" ref="I3908">MIN(IFERROR(FIND(IstNumbers,A3908),""))</f>
        <v>29</v>
      </c>
      <c r="J3908" s="1" t="e">
        <f>IF([first '# in title]&lt;[pos kw in title],MID([title],[pos kw in title]-6,6),#N/A)</f>
        <v>#N/A</v>
      </c>
      <c r="K3908" s="1" t="e">
        <f>IFERROR(MID(SUBSTITUTE([kw rough in title],",","."),FIND("(",[kw rough in title])+1,20),SUBSTITUTE(IFERROR(MID([kw rough in title],FIND(" ",[kw rough in title])+1,20),[kw rough in title]),",","."))</f>
        <v>#N/A</v>
      </c>
      <c r="L3908" s="1">
        <f>IFERROR(FIND("kW",[desc]),0)</f>
        <v>70</v>
      </c>
      <c r="M3908">
        <f t="array" ref="M3908">MIN(IFERROR(FIND(IstNumbers,E3908),""))</f>
        <v>34</v>
      </c>
      <c r="N3908" s="1" t="str">
        <f>IF([first '# in desc]&lt;[pos kw in desc],MID([desc],[pos kw in desc]-7,7))</f>
        <v xml:space="preserve">­me 42 </v>
      </c>
      <c r="O39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08" s="1" t="str">
        <f>TRIM(IF([first '# in desc]&lt;[pos kw in desc],MID([desc],[pos kw in desc]-6,6),FALSE))</f>
        <v>me 42</v>
      </c>
      <c r="Q3908" s="1" t="b">
        <f>IF(LEN([manuell])=0,IFERROR([kw fine in title]*1,IFERROR(SUMPRODUCT(COUNTIF(IsDigits,MID([kw in desc],ROW($A$1:$A$150),1)))=LEN([kw in desc]),#N/A)),[manuell])</f>
        <v>0</v>
      </c>
      <c r="R3908" s="1" t="str">
        <f>IF([pos kw in title]&gt;0,MID(J3908,#REF!,4),IF([first '# in title]&gt;0,MID([title],[first '# in title],3),IF([first '# in title]&gt;0,MID([desc],#REF!,3),VLOOKUP([productid],$G$2:$R$1386,8))))</f>
        <v>42-</v>
      </c>
      <c r="S3908" s="1" t="e">
        <f>IF([kw in desc]=[kw rough in title],[kw in desc]*1,IFERROR(LEFT([kw_dirty],3)*1,IFERROR(LEFT([kw_dirty],2)*1,"n.a.")))</f>
        <v>#N/A</v>
      </c>
      <c r="T3908" s="1"/>
      <c r="U3908" s="1">
        <f>VLOOKUP(Tabelle1[[#This Row],[productid]],Tabelle2[#All],2,FALSE)</f>
        <v>42</v>
      </c>
    </row>
    <row r="3909" spans="1:21" hidden="1">
      <c r="A3909" t="s">
        <v>563</v>
      </c>
      <c r="B3909">
        <v>3635</v>
      </c>
      <c r="C3909">
        <v>289859</v>
      </c>
      <c r="D3909" t="s">
        <v>6442</v>
      </c>
      <c r="E3909" t="s">
        <v>6443</v>
      </c>
      <c r="F3909">
        <v>18406</v>
      </c>
      <c r="G3909">
        <v>3497887</v>
      </c>
      <c r="H3909">
        <f t="shared" si="61"/>
        <v>55</v>
      </c>
      <c r="I3909">
        <f t="array" ref="I3909">MIN(IFERROR(FIND(IstNumbers,A3909),""))</f>
        <v>29</v>
      </c>
      <c r="J3909" s="1" t="str">
        <f>IF([first '# in title]&lt;[pos kw in title],MID([title],[pos kw in title]-6,6),#N/A)</f>
        <v xml:space="preserve">L (42 </v>
      </c>
      <c r="K390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09" s="1">
        <f>IFERROR(FIND("kW",[desc]),0)</f>
        <v>70</v>
      </c>
      <c r="M3909">
        <f t="array" ref="M3909">MIN(IFERROR(FIND(IstNumbers,E3909),""))</f>
        <v>34</v>
      </c>
      <c r="N3909" s="1" t="str">
        <f>IF([first '# in desc]&lt;[pos kw in desc],MID([desc],[pos kw in desc]-7,7))</f>
        <v xml:space="preserve">­me 42 </v>
      </c>
      <c r="O39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09" s="1" t="str">
        <f>TRIM(IF([first '# in desc]&lt;[pos kw in desc],MID([desc],[pos kw in desc]-6,6),FALSE))</f>
        <v>me 42</v>
      </c>
      <c r="Q3909" s="1">
        <f>IF(LEN([manuell])=0,IFERROR([kw fine in title]*1,IFERROR(SUMPRODUCT(COUNTIF(IsDigits,MID([kw in desc],ROW($A$1:$A$150),1)))=LEN([kw in desc]),#N/A)),[manuell])</f>
        <v>42</v>
      </c>
      <c r="R3909" s="1" t="e">
        <f>IF([pos kw in title]&gt;0,MID(J3909,#REF!,4),IF([first '# in title]&gt;0,MID([title],[first '# in title],3),IF([first '# in title]&gt;0,MID([desc],#REF!,3),VLOOKUP([productid],$G$2:$R$1386,8))))</f>
        <v>#REF!</v>
      </c>
      <c r="S3909" s="1" t="str">
        <f>IF([kw in desc]=[kw rough in title],[kw in desc]*1,IFERROR(LEFT([kw_dirty],3)*1,IFERROR(LEFT([kw_dirty],2)*1,"n.a.")))</f>
        <v>n.a.</v>
      </c>
      <c r="T3909" s="1"/>
      <c r="U3909" s="1">
        <f>VLOOKUP(Tabelle1[[#This Row],[productid]],Tabelle2[#All],2,FALSE)</f>
        <v>42</v>
      </c>
    </row>
    <row r="3910" spans="1:21">
      <c r="A3910" t="s">
        <v>4033</v>
      </c>
      <c r="B3910">
        <v>1894</v>
      </c>
      <c r="C3910">
        <v>223861</v>
      </c>
      <c r="D3910" t="s">
        <v>6444</v>
      </c>
      <c r="E3910" t="s">
        <v>6011</v>
      </c>
      <c r="F3910">
        <v>18406</v>
      </c>
      <c r="G3910">
        <v>3725833</v>
      </c>
      <c r="H3910">
        <f t="shared" si="61"/>
        <v>0</v>
      </c>
      <c r="I3910">
        <f t="array" ref="I3910">MIN(IFERROR(FIND(IstNumbers,A3910),""))</f>
        <v>8</v>
      </c>
      <c r="J3910" s="1" t="e">
        <f>IF([first '# in title]&lt;[pos kw in title],MID([title],[pos kw in title]-6,6),#N/A)</f>
        <v>#N/A</v>
      </c>
      <c r="K3910" s="1" t="e">
        <f>IFERROR(MID(SUBSTITUTE([kw rough in title],",","."),FIND("(",[kw rough in title])+1,20),SUBSTITUTE(IFERROR(MID([kw rough in title],FIND(" ",[kw rough in title])+1,20),[kw rough in title]),",","."))</f>
        <v>#N/A</v>
      </c>
      <c r="L3910" s="1">
        <f>IFERROR(FIND("kW",[desc]),0)</f>
        <v>0</v>
      </c>
      <c r="M3910">
        <f t="array" ref="M3910">MIN(IFERROR(FIND(IstNumbers,E3910),""))</f>
        <v>25</v>
      </c>
      <c r="N3910" s="1" t="b">
        <f>IF([first '# in desc]&lt;[pos kw in desc],MID([desc],[pos kw in desc]-7,7))</f>
        <v>0</v>
      </c>
      <c r="O39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10" s="1" t="str">
        <f>TRIM(IF([first '# in desc]&lt;[pos kw in desc],MID([desc],[pos kw in desc]-6,6),FALSE))</f>
        <v>FALSCH</v>
      </c>
      <c r="Q3910" s="1" t="b">
        <f>IF(LEN([manuell])=0,IFERROR([kw fine in title]*1,IFERROR(SUMPRODUCT(COUNTIF(IsDigits,MID([kw in desc],ROW($A$1:$A$150),1)))=LEN([kw in desc]),#N/A)),[manuell])</f>
        <v>0</v>
      </c>
      <c r="R3910" s="1" t="str">
        <f>IF([pos kw in title]&gt;0,MID(J3910,#REF!,4),IF([first '# in title]&gt;0,MID([title],[first '# in title],3),IF([first '# in title]&gt;0,MID([desc],#REF!,3),VLOOKUP([productid],$G$2:$R$1386,8))))</f>
        <v>24D</v>
      </c>
      <c r="S3910" s="1" t="e">
        <f>IF([kw in desc]=[kw rough in title],[kw in desc]*1,IFERROR(LEFT([kw_dirty],3)*1,IFERROR(LEFT([kw_dirty],2)*1,"n.a.")))</f>
        <v>#N/A</v>
      </c>
      <c r="T3910" s="1"/>
      <c r="U3910" s="1" t="e">
        <f>VLOOKUP(Tabelle1[[#This Row],[productid]],Tabelle2[#All],2,FALSE)</f>
        <v>#N/A</v>
      </c>
    </row>
    <row r="3911" spans="1:21" hidden="1">
      <c r="A3911" t="s">
        <v>4104</v>
      </c>
      <c r="B3911">
        <v>3575</v>
      </c>
      <c r="C3911">
        <v>289859</v>
      </c>
      <c r="D3911" t="s">
        <v>6445</v>
      </c>
      <c r="E3911" t="s">
        <v>5974</v>
      </c>
      <c r="F3911">
        <v>18406</v>
      </c>
      <c r="G3911">
        <v>1750863</v>
      </c>
      <c r="H3911">
        <f t="shared" si="61"/>
        <v>0</v>
      </c>
      <c r="I3911">
        <f t="array" ref="I3911">MIN(IFERROR(FIND(IstNumbers,A3911),""))</f>
        <v>29</v>
      </c>
      <c r="J3911" s="1" t="e">
        <f>IF([first '# in title]&lt;[pos kw in title],MID([title],[pos kw in title]-6,6),#N/A)</f>
        <v>#N/A</v>
      </c>
      <c r="K3911" s="1" t="e">
        <f>IFERROR(MID(SUBSTITUTE([kw rough in title],",","."),FIND("(",[kw rough in title])+1,20),SUBSTITUTE(IFERROR(MID([kw rough in title],FIND(" ",[kw rough in title])+1,20),[kw rough in title]),",","."))</f>
        <v>#N/A</v>
      </c>
      <c r="L3911" s="1">
        <f>IFERROR(FIND("kW",[desc]),0)</f>
        <v>70</v>
      </c>
      <c r="M3911">
        <f t="array" ref="M3911">MIN(IFERROR(FIND(IstNumbers,E3911),""))</f>
        <v>34</v>
      </c>
      <c r="N3911" s="1" t="str">
        <f>IF([first '# in desc]&lt;[pos kw in desc],MID([desc],[pos kw in desc]-7,7))</f>
        <v xml:space="preserve">­me 42 </v>
      </c>
      <c r="O39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11" s="1" t="str">
        <f>TRIM(IF([first '# in desc]&lt;[pos kw in desc],MID([desc],[pos kw in desc]-6,6),FALSE))</f>
        <v>me 42</v>
      </c>
      <c r="Q3911" s="1" t="b">
        <f>IF(LEN([manuell])=0,IFERROR([kw fine in title]*1,IFERROR(SUMPRODUCT(COUNTIF(IsDigits,MID([kw in desc],ROW($A$1:$A$150),1)))=LEN([kw in desc]),#N/A)),[manuell])</f>
        <v>0</v>
      </c>
      <c r="R3911" s="1" t="str">
        <f>IF([pos kw in title]&gt;0,MID(J3911,#REF!,4),IF([first '# in title]&gt;0,MID([title],[first '# in title],3),IF([first '# in title]&gt;0,MID([desc],#REF!,3),VLOOKUP([productid],$G$2:$R$1386,8))))</f>
        <v>42-</v>
      </c>
      <c r="S3911" s="1" t="e">
        <f>IF([kw in desc]=[kw rough in title],[kw in desc]*1,IFERROR(LEFT([kw_dirty],3)*1,IFERROR(LEFT([kw_dirty],2)*1,"n.a.")))</f>
        <v>#N/A</v>
      </c>
      <c r="T3911" s="1"/>
      <c r="U3911" s="1">
        <f>VLOOKUP(Tabelle1[[#This Row],[productid]],Tabelle2[#All],2,FALSE)</f>
        <v>42</v>
      </c>
    </row>
    <row r="3912" spans="1:21" hidden="1">
      <c r="A3912" t="s">
        <v>563</v>
      </c>
      <c r="B3912">
        <v>3635</v>
      </c>
      <c r="C3912">
        <v>289859</v>
      </c>
      <c r="D3912" t="s">
        <v>6446</v>
      </c>
      <c r="E3912" t="s">
        <v>6447</v>
      </c>
      <c r="F3912">
        <v>18406</v>
      </c>
      <c r="G3912">
        <v>3497887</v>
      </c>
      <c r="H3912">
        <f t="shared" si="61"/>
        <v>55</v>
      </c>
      <c r="I3912">
        <f t="array" ref="I3912">MIN(IFERROR(FIND(IstNumbers,A3912),""))</f>
        <v>29</v>
      </c>
      <c r="J3912" s="1" t="str">
        <f>IF([first '# in title]&lt;[pos kw in title],MID([title],[pos kw in title]-6,6),#N/A)</f>
        <v xml:space="preserve">L (42 </v>
      </c>
      <c r="K391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12" s="1">
        <f>IFERROR(FIND("kW",[desc]),0)</f>
        <v>70</v>
      </c>
      <c r="M3912">
        <f t="array" ref="M3912">MIN(IFERROR(FIND(IstNumbers,E3912),""))</f>
        <v>34</v>
      </c>
      <c r="N3912" s="1" t="str">
        <f>IF([first '# in desc]&lt;[pos kw in desc],MID([desc],[pos kw in desc]-7,7))</f>
        <v xml:space="preserve">­me 42 </v>
      </c>
      <c r="O39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12" s="1" t="str">
        <f>TRIM(IF([first '# in desc]&lt;[pos kw in desc],MID([desc],[pos kw in desc]-6,6),FALSE))</f>
        <v>me 42</v>
      </c>
      <c r="Q3912" s="1">
        <f>IF(LEN([manuell])=0,IFERROR([kw fine in title]*1,IFERROR(SUMPRODUCT(COUNTIF(IsDigits,MID([kw in desc],ROW($A$1:$A$150),1)))=LEN([kw in desc]),#N/A)),[manuell])</f>
        <v>42</v>
      </c>
      <c r="R3912" s="1" t="e">
        <f>IF([pos kw in title]&gt;0,MID(J3912,#REF!,4),IF([first '# in title]&gt;0,MID([title],[first '# in title],3),IF([first '# in title]&gt;0,MID([desc],#REF!,3),VLOOKUP([productid],$G$2:$R$1386,8))))</f>
        <v>#REF!</v>
      </c>
      <c r="S3912" s="1" t="str">
        <f>IF([kw in desc]=[kw rough in title],[kw in desc]*1,IFERROR(LEFT([kw_dirty],3)*1,IFERROR(LEFT([kw_dirty],2)*1,"n.a.")))</f>
        <v>n.a.</v>
      </c>
      <c r="T3912" s="1"/>
      <c r="U3912" s="1">
        <f>VLOOKUP(Tabelle1[[#This Row],[productid]],Tabelle2[#All],2,FALSE)</f>
        <v>42</v>
      </c>
    </row>
    <row r="3913" spans="1:21">
      <c r="A3913" t="s">
        <v>4033</v>
      </c>
      <c r="B3913">
        <v>1895</v>
      </c>
      <c r="C3913">
        <v>223861</v>
      </c>
      <c r="D3913" t="s">
        <v>6448</v>
      </c>
      <c r="E3913" t="s">
        <v>4931</v>
      </c>
      <c r="F3913">
        <v>18406</v>
      </c>
      <c r="G3913">
        <v>3725833</v>
      </c>
      <c r="H3913">
        <f t="shared" si="61"/>
        <v>0</v>
      </c>
      <c r="I3913">
        <f t="array" ref="I3913">MIN(IFERROR(FIND(IstNumbers,A3913),""))</f>
        <v>8</v>
      </c>
      <c r="J3913" s="1" t="e">
        <f>IF([first '# in title]&lt;[pos kw in title],MID([title],[pos kw in title]-6,6),#N/A)</f>
        <v>#N/A</v>
      </c>
      <c r="K3913" s="1" t="e">
        <f>IFERROR(MID(SUBSTITUTE([kw rough in title],",","."),FIND("(",[kw rough in title])+1,20),SUBSTITUTE(IFERROR(MID([kw rough in title],FIND(" ",[kw rough in title])+1,20),[kw rough in title]),",","."))</f>
        <v>#N/A</v>
      </c>
      <c r="L3913" s="1">
        <f>IFERROR(FIND("kW",[desc]),0)</f>
        <v>0</v>
      </c>
      <c r="M3913">
        <f t="array" ref="M3913">MIN(IFERROR(FIND(IstNumbers,E3913),""))</f>
        <v>25</v>
      </c>
      <c r="N3913" s="1" t="b">
        <f>IF([first '# in desc]&lt;[pos kw in desc],MID([desc],[pos kw in desc]-7,7))</f>
        <v>0</v>
      </c>
      <c r="O39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13" s="1" t="str">
        <f>TRIM(IF([first '# in desc]&lt;[pos kw in desc],MID([desc],[pos kw in desc]-6,6),FALSE))</f>
        <v>FALSCH</v>
      </c>
      <c r="Q3913" s="1" t="b">
        <f>IF(LEN([manuell])=0,IFERROR([kw fine in title]*1,IFERROR(SUMPRODUCT(COUNTIF(IsDigits,MID([kw in desc],ROW($A$1:$A$150),1)))=LEN([kw in desc]),#N/A)),[manuell])</f>
        <v>0</v>
      </c>
      <c r="R3913" s="1" t="str">
        <f>IF([pos kw in title]&gt;0,MID(J3913,#REF!,4),IF([first '# in title]&gt;0,MID([title],[first '# in title],3),IF([first '# in title]&gt;0,MID([desc],#REF!,3),VLOOKUP([productid],$G$2:$R$1386,8))))</f>
        <v>24D</v>
      </c>
      <c r="S3913" s="1" t="e">
        <f>IF([kw in desc]=[kw rough in title],[kw in desc]*1,IFERROR(LEFT([kw_dirty],3)*1,IFERROR(LEFT([kw_dirty],2)*1,"n.a.")))</f>
        <v>#N/A</v>
      </c>
      <c r="T3913" s="1"/>
      <c r="U3913" s="1" t="e">
        <f>VLOOKUP(Tabelle1[[#This Row],[productid]],Tabelle2[#All],2,FALSE)</f>
        <v>#N/A</v>
      </c>
    </row>
    <row r="3914" spans="1:21" hidden="1">
      <c r="A3914" t="s">
        <v>4104</v>
      </c>
      <c r="B3914">
        <v>3575</v>
      </c>
      <c r="C3914">
        <v>289859</v>
      </c>
      <c r="D3914" t="s">
        <v>6449</v>
      </c>
      <c r="E3914" t="s">
        <v>5978</v>
      </c>
      <c r="F3914">
        <v>18406</v>
      </c>
      <c r="G3914">
        <v>1750863</v>
      </c>
      <c r="H3914">
        <f t="shared" si="61"/>
        <v>0</v>
      </c>
      <c r="I3914">
        <f t="array" ref="I3914">MIN(IFERROR(FIND(IstNumbers,A3914),""))</f>
        <v>29</v>
      </c>
      <c r="J3914" s="1" t="e">
        <f>IF([first '# in title]&lt;[pos kw in title],MID([title],[pos kw in title]-6,6),#N/A)</f>
        <v>#N/A</v>
      </c>
      <c r="K3914" s="1" t="e">
        <f>IFERROR(MID(SUBSTITUTE([kw rough in title],",","."),FIND("(",[kw rough in title])+1,20),SUBSTITUTE(IFERROR(MID([kw rough in title],FIND(" ",[kw rough in title])+1,20),[kw rough in title]),",","."))</f>
        <v>#N/A</v>
      </c>
      <c r="L3914" s="1">
        <f>IFERROR(FIND("kW",[desc]),0)</f>
        <v>70</v>
      </c>
      <c r="M3914">
        <f t="array" ref="M3914">MIN(IFERROR(FIND(IstNumbers,E3914),""))</f>
        <v>34</v>
      </c>
      <c r="N3914" s="1" t="str">
        <f>IF([first '# in desc]&lt;[pos kw in desc],MID([desc],[pos kw in desc]-7,7))</f>
        <v xml:space="preserve">­me 42 </v>
      </c>
      <c r="O39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14" s="1" t="str">
        <f>TRIM(IF([first '# in desc]&lt;[pos kw in desc],MID([desc],[pos kw in desc]-6,6),FALSE))</f>
        <v>me 42</v>
      </c>
      <c r="Q3914" s="1" t="b">
        <f>IF(LEN([manuell])=0,IFERROR([kw fine in title]*1,IFERROR(SUMPRODUCT(COUNTIF(IsDigits,MID([kw in desc],ROW($A$1:$A$150),1)))=LEN([kw in desc]),#N/A)),[manuell])</f>
        <v>0</v>
      </c>
      <c r="R3914" s="1" t="str">
        <f>IF([pos kw in title]&gt;0,MID(J3914,#REF!,4),IF([first '# in title]&gt;0,MID([title],[first '# in title],3),IF([first '# in title]&gt;0,MID([desc],#REF!,3),VLOOKUP([productid],$G$2:$R$1386,8))))</f>
        <v>42-</v>
      </c>
      <c r="S3914" s="1" t="e">
        <f>IF([kw in desc]=[kw rough in title],[kw in desc]*1,IFERROR(LEFT([kw_dirty],3)*1,IFERROR(LEFT([kw_dirty],2)*1,"n.a.")))</f>
        <v>#N/A</v>
      </c>
      <c r="T3914" s="1"/>
      <c r="U3914" s="1">
        <f>VLOOKUP(Tabelle1[[#This Row],[productid]],Tabelle2[#All],2,FALSE)</f>
        <v>42</v>
      </c>
    </row>
    <row r="3915" spans="1:21" hidden="1">
      <c r="A3915" t="s">
        <v>563</v>
      </c>
      <c r="B3915">
        <v>3640</v>
      </c>
      <c r="C3915">
        <v>289859</v>
      </c>
      <c r="D3915" t="s">
        <v>6450</v>
      </c>
      <c r="E3915" t="s">
        <v>6451</v>
      </c>
      <c r="F3915">
        <v>18406</v>
      </c>
      <c r="G3915">
        <v>3497887</v>
      </c>
      <c r="H3915">
        <f t="shared" si="61"/>
        <v>55</v>
      </c>
      <c r="I3915">
        <f t="array" ref="I3915">MIN(IFERROR(FIND(IstNumbers,A3915),""))</f>
        <v>29</v>
      </c>
      <c r="J3915" s="1" t="str">
        <f>IF([first '# in title]&lt;[pos kw in title],MID([title],[pos kw in title]-6,6),#N/A)</f>
        <v xml:space="preserve">L (42 </v>
      </c>
      <c r="K391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15" s="1">
        <f>IFERROR(FIND("kW",[desc]),0)</f>
        <v>70</v>
      </c>
      <c r="M3915">
        <f t="array" ref="M3915">MIN(IFERROR(FIND(IstNumbers,E3915),""))</f>
        <v>34</v>
      </c>
      <c r="N3915" s="1" t="str">
        <f>IF([first '# in desc]&lt;[pos kw in desc],MID([desc],[pos kw in desc]-7,7))</f>
        <v xml:space="preserve">­me 42 </v>
      </c>
      <c r="O39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15" s="1" t="str">
        <f>TRIM(IF([first '# in desc]&lt;[pos kw in desc],MID([desc],[pos kw in desc]-6,6),FALSE))</f>
        <v>me 42</v>
      </c>
      <c r="Q3915" s="1">
        <f>IF(LEN([manuell])=0,IFERROR([kw fine in title]*1,IFERROR(SUMPRODUCT(COUNTIF(IsDigits,MID([kw in desc],ROW($A$1:$A$150),1)))=LEN([kw in desc]),#N/A)),[manuell])</f>
        <v>42</v>
      </c>
      <c r="R3915" s="1" t="e">
        <f>IF([pos kw in title]&gt;0,MID(J3915,#REF!,4),IF([first '# in title]&gt;0,MID([title],[first '# in title],3),IF([first '# in title]&gt;0,MID([desc],#REF!,3),VLOOKUP([productid],$G$2:$R$1386,8))))</f>
        <v>#REF!</v>
      </c>
      <c r="S3915" s="1" t="str">
        <f>IF([kw in desc]=[kw rough in title],[kw in desc]*1,IFERROR(LEFT([kw_dirty],3)*1,IFERROR(LEFT([kw_dirty],2)*1,"n.a.")))</f>
        <v>n.a.</v>
      </c>
      <c r="T3915" s="1"/>
      <c r="U3915" s="1">
        <f>VLOOKUP(Tabelle1[[#This Row],[productid]],Tabelle2[#All],2,FALSE)</f>
        <v>42</v>
      </c>
    </row>
    <row r="3916" spans="1:21">
      <c r="A3916" t="s">
        <v>4033</v>
      </c>
      <c r="B3916">
        <v>1895</v>
      </c>
      <c r="C3916">
        <v>223861</v>
      </c>
      <c r="D3916" t="s">
        <v>6452</v>
      </c>
      <c r="E3916" t="s">
        <v>4931</v>
      </c>
      <c r="F3916">
        <v>18406</v>
      </c>
      <c r="G3916">
        <v>3725833</v>
      </c>
      <c r="H3916">
        <f t="shared" si="61"/>
        <v>0</v>
      </c>
      <c r="I3916">
        <f t="array" ref="I3916">MIN(IFERROR(FIND(IstNumbers,A3916),""))</f>
        <v>8</v>
      </c>
      <c r="J3916" s="1" t="e">
        <f>IF([first '# in title]&lt;[pos kw in title],MID([title],[pos kw in title]-6,6),#N/A)</f>
        <v>#N/A</v>
      </c>
      <c r="K3916" s="1" t="e">
        <f>IFERROR(MID(SUBSTITUTE([kw rough in title],",","."),FIND("(",[kw rough in title])+1,20),SUBSTITUTE(IFERROR(MID([kw rough in title],FIND(" ",[kw rough in title])+1,20),[kw rough in title]),",","."))</f>
        <v>#N/A</v>
      </c>
      <c r="L3916" s="1">
        <f>IFERROR(FIND("kW",[desc]),0)</f>
        <v>0</v>
      </c>
      <c r="M3916">
        <f t="array" ref="M3916">MIN(IFERROR(FIND(IstNumbers,E3916),""))</f>
        <v>25</v>
      </c>
      <c r="N3916" s="1" t="b">
        <f>IF([first '# in desc]&lt;[pos kw in desc],MID([desc],[pos kw in desc]-7,7))</f>
        <v>0</v>
      </c>
      <c r="O39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16" s="1" t="str">
        <f>TRIM(IF([first '# in desc]&lt;[pos kw in desc],MID([desc],[pos kw in desc]-6,6),FALSE))</f>
        <v>FALSCH</v>
      </c>
      <c r="Q3916" s="1" t="b">
        <f>IF(LEN([manuell])=0,IFERROR([kw fine in title]*1,IFERROR(SUMPRODUCT(COUNTIF(IsDigits,MID([kw in desc],ROW($A$1:$A$150),1)))=LEN([kw in desc]),#N/A)),[manuell])</f>
        <v>0</v>
      </c>
      <c r="R3916" s="1" t="str">
        <f>IF([pos kw in title]&gt;0,MID(J3916,#REF!,4),IF([first '# in title]&gt;0,MID([title],[first '# in title],3),IF([first '# in title]&gt;0,MID([desc],#REF!,3),VLOOKUP([productid],$G$2:$R$1386,8))))</f>
        <v>24D</v>
      </c>
      <c r="S3916" s="1" t="e">
        <f>IF([kw in desc]=[kw rough in title],[kw in desc]*1,IFERROR(LEFT([kw_dirty],3)*1,IFERROR(LEFT([kw_dirty],2)*1,"n.a.")))</f>
        <v>#N/A</v>
      </c>
      <c r="T3916" s="1"/>
      <c r="U3916" s="1" t="e">
        <f>VLOOKUP(Tabelle1[[#This Row],[productid]],Tabelle2[#All],2,FALSE)</f>
        <v>#N/A</v>
      </c>
    </row>
    <row r="3917" spans="1:21" hidden="1">
      <c r="A3917" t="s">
        <v>4104</v>
      </c>
      <c r="B3917">
        <v>3575</v>
      </c>
      <c r="C3917">
        <v>289859</v>
      </c>
      <c r="D3917" t="s">
        <v>6453</v>
      </c>
      <c r="E3917" t="s">
        <v>5987</v>
      </c>
      <c r="F3917">
        <v>18406</v>
      </c>
      <c r="G3917">
        <v>1750863</v>
      </c>
      <c r="H3917">
        <f t="shared" si="61"/>
        <v>0</v>
      </c>
      <c r="I3917">
        <f t="array" ref="I3917">MIN(IFERROR(FIND(IstNumbers,A3917),""))</f>
        <v>29</v>
      </c>
      <c r="J3917" s="1" t="e">
        <f>IF([first '# in title]&lt;[pos kw in title],MID([title],[pos kw in title]-6,6),#N/A)</f>
        <v>#N/A</v>
      </c>
      <c r="K3917" s="1" t="e">
        <f>IFERROR(MID(SUBSTITUTE([kw rough in title],",","."),FIND("(",[kw rough in title])+1,20),SUBSTITUTE(IFERROR(MID([kw rough in title],FIND(" ",[kw rough in title])+1,20),[kw rough in title]),",","."))</f>
        <v>#N/A</v>
      </c>
      <c r="L3917" s="1">
        <f>IFERROR(FIND("kW",[desc]),0)</f>
        <v>70</v>
      </c>
      <c r="M3917">
        <f t="array" ref="M3917">MIN(IFERROR(FIND(IstNumbers,E3917),""))</f>
        <v>34</v>
      </c>
      <c r="N3917" s="1" t="str">
        <f>IF([first '# in desc]&lt;[pos kw in desc],MID([desc],[pos kw in desc]-7,7))</f>
        <v xml:space="preserve">­me 42 </v>
      </c>
      <c r="O39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17" s="1" t="str">
        <f>TRIM(IF([first '# in desc]&lt;[pos kw in desc],MID([desc],[pos kw in desc]-6,6),FALSE))</f>
        <v>me 42</v>
      </c>
      <c r="Q3917" s="1" t="b">
        <f>IF(LEN([manuell])=0,IFERROR([kw fine in title]*1,IFERROR(SUMPRODUCT(COUNTIF(IsDigits,MID([kw in desc],ROW($A$1:$A$150),1)))=LEN([kw in desc]),#N/A)),[manuell])</f>
        <v>0</v>
      </c>
      <c r="R3917" s="1" t="str">
        <f>IF([pos kw in title]&gt;0,MID(J3917,#REF!,4),IF([first '# in title]&gt;0,MID([title],[first '# in title],3),IF([first '# in title]&gt;0,MID([desc],#REF!,3),VLOOKUP([productid],$G$2:$R$1386,8))))</f>
        <v>42-</v>
      </c>
      <c r="S3917" s="1" t="e">
        <f>IF([kw in desc]=[kw rough in title],[kw in desc]*1,IFERROR(LEFT([kw_dirty],3)*1,IFERROR(LEFT([kw_dirty],2)*1,"n.a.")))</f>
        <v>#N/A</v>
      </c>
      <c r="T3917" s="1"/>
      <c r="U3917" s="1">
        <f>VLOOKUP(Tabelle1[[#This Row],[productid]],Tabelle2[#All],2,FALSE)</f>
        <v>42</v>
      </c>
    </row>
    <row r="3918" spans="1:21" hidden="1">
      <c r="A3918" t="s">
        <v>563</v>
      </c>
      <c r="B3918">
        <v>3640</v>
      </c>
      <c r="C3918">
        <v>289859</v>
      </c>
      <c r="D3918" t="s">
        <v>6454</v>
      </c>
      <c r="E3918" t="s">
        <v>6175</v>
      </c>
      <c r="F3918">
        <v>18406</v>
      </c>
      <c r="G3918">
        <v>3497887</v>
      </c>
      <c r="H3918">
        <f t="shared" si="61"/>
        <v>55</v>
      </c>
      <c r="I3918">
        <f t="array" ref="I3918">MIN(IFERROR(FIND(IstNumbers,A3918),""))</f>
        <v>29</v>
      </c>
      <c r="J3918" s="1" t="str">
        <f>IF([first '# in title]&lt;[pos kw in title],MID([title],[pos kw in title]-6,6),#N/A)</f>
        <v xml:space="preserve">L (42 </v>
      </c>
      <c r="K391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18" s="1">
        <f>IFERROR(FIND("kW",[desc]),0)</f>
        <v>70</v>
      </c>
      <c r="M3918">
        <f t="array" ref="M3918">MIN(IFERROR(FIND(IstNumbers,E3918),""))</f>
        <v>34</v>
      </c>
      <c r="N3918" s="1" t="str">
        <f>IF([first '# in desc]&lt;[pos kw in desc],MID([desc],[pos kw in desc]-7,7))</f>
        <v xml:space="preserve">­me 42 </v>
      </c>
      <c r="O39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18" s="1" t="str">
        <f>TRIM(IF([first '# in desc]&lt;[pos kw in desc],MID([desc],[pos kw in desc]-6,6),FALSE))</f>
        <v>me 42</v>
      </c>
      <c r="Q3918" s="1">
        <f>IF(LEN([manuell])=0,IFERROR([kw fine in title]*1,IFERROR(SUMPRODUCT(COUNTIF(IsDigits,MID([kw in desc],ROW($A$1:$A$150),1)))=LEN([kw in desc]),#N/A)),[manuell])</f>
        <v>42</v>
      </c>
      <c r="R3918" s="1" t="e">
        <f>IF([pos kw in title]&gt;0,MID(J3918,#REF!,4),IF([first '# in title]&gt;0,MID([title],[first '# in title],3),IF([first '# in title]&gt;0,MID([desc],#REF!,3),VLOOKUP([productid],$G$2:$R$1386,8))))</f>
        <v>#REF!</v>
      </c>
      <c r="S3918" s="1" t="str">
        <f>IF([kw in desc]=[kw rough in title],[kw in desc]*1,IFERROR(LEFT([kw_dirty],3)*1,IFERROR(LEFT([kw_dirty],2)*1,"n.a.")))</f>
        <v>n.a.</v>
      </c>
      <c r="T3918" s="1"/>
      <c r="U3918" s="1">
        <f>VLOOKUP(Tabelle1[[#This Row],[productid]],Tabelle2[#All],2,FALSE)</f>
        <v>42</v>
      </c>
    </row>
    <row r="3919" spans="1:21">
      <c r="A3919" t="s">
        <v>4033</v>
      </c>
      <c r="B3919">
        <v>1896</v>
      </c>
      <c r="C3919">
        <v>223861</v>
      </c>
      <c r="D3919" t="s">
        <v>6455</v>
      </c>
      <c r="E3919" t="s">
        <v>6011</v>
      </c>
      <c r="F3919">
        <v>18406</v>
      </c>
      <c r="G3919">
        <v>3725833</v>
      </c>
      <c r="H3919">
        <f t="shared" si="61"/>
        <v>0</v>
      </c>
      <c r="I3919">
        <f t="array" ref="I3919">MIN(IFERROR(FIND(IstNumbers,A3919),""))</f>
        <v>8</v>
      </c>
      <c r="J3919" s="1" t="e">
        <f>IF([first '# in title]&lt;[pos kw in title],MID([title],[pos kw in title]-6,6),#N/A)</f>
        <v>#N/A</v>
      </c>
      <c r="K3919" s="1" t="e">
        <f>IFERROR(MID(SUBSTITUTE([kw rough in title],",","."),FIND("(",[kw rough in title])+1,20),SUBSTITUTE(IFERROR(MID([kw rough in title],FIND(" ",[kw rough in title])+1,20),[kw rough in title]),",","."))</f>
        <v>#N/A</v>
      </c>
      <c r="L3919" s="1">
        <f>IFERROR(FIND("kW",[desc]),0)</f>
        <v>0</v>
      </c>
      <c r="M3919">
        <f t="array" ref="M3919">MIN(IFERROR(FIND(IstNumbers,E3919),""))</f>
        <v>25</v>
      </c>
      <c r="N3919" s="1" t="b">
        <f>IF([first '# in desc]&lt;[pos kw in desc],MID([desc],[pos kw in desc]-7,7))</f>
        <v>0</v>
      </c>
      <c r="O39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19" s="1" t="str">
        <f>TRIM(IF([first '# in desc]&lt;[pos kw in desc],MID([desc],[pos kw in desc]-6,6),FALSE))</f>
        <v>FALSCH</v>
      </c>
      <c r="Q3919" s="1" t="b">
        <f>IF(LEN([manuell])=0,IFERROR([kw fine in title]*1,IFERROR(SUMPRODUCT(COUNTIF(IsDigits,MID([kw in desc],ROW($A$1:$A$150),1)))=LEN([kw in desc]),#N/A)),[manuell])</f>
        <v>0</v>
      </c>
      <c r="R3919" s="1" t="str">
        <f>IF([pos kw in title]&gt;0,MID(J3919,#REF!,4),IF([first '# in title]&gt;0,MID([title],[first '# in title],3),IF([first '# in title]&gt;0,MID([desc],#REF!,3),VLOOKUP([productid],$G$2:$R$1386,8))))</f>
        <v>24D</v>
      </c>
      <c r="S3919" s="1" t="e">
        <f>IF([kw in desc]=[kw rough in title],[kw in desc]*1,IFERROR(LEFT([kw_dirty],3)*1,IFERROR(LEFT([kw_dirty],2)*1,"n.a.")))</f>
        <v>#N/A</v>
      </c>
      <c r="T3919" s="1"/>
      <c r="U3919" s="1" t="e">
        <f>VLOOKUP(Tabelle1[[#This Row],[productid]],Tabelle2[#All],2,FALSE)</f>
        <v>#N/A</v>
      </c>
    </row>
    <row r="3920" spans="1:21" hidden="1">
      <c r="A3920" t="s">
        <v>4104</v>
      </c>
      <c r="B3920">
        <v>3575</v>
      </c>
      <c r="C3920">
        <v>289859</v>
      </c>
      <c r="D3920" t="s">
        <v>6456</v>
      </c>
      <c r="E3920" t="s">
        <v>5991</v>
      </c>
      <c r="F3920">
        <v>18406</v>
      </c>
      <c r="G3920">
        <v>1750863</v>
      </c>
      <c r="H3920">
        <f t="shared" si="61"/>
        <v>0</v>
      </c>
      <c r="I3920">
        <f t="array" ref="I3920">MIN(IFERROR(FIND(IstNumbers,A3920),""))</f>
        <v>29</v>
      </c>
      <c r="J3920" s="1" t="e">
        <f>IF([first '# in title]&lt;[pos kw in title],MID([title],[pos kw in title]-6,6),#N/A)</f>
        <v>#N/A</v>
      </c>
      <c r="K3920" s="1" t="e">
        <f>IFERROR(MID(SUBSTITUTE([kw rough in title],",","."),FIND("(",[kw rough in title])+1,20),SUBSTITUTE(IFERROR(MID([kw rough in title],FIND(" ",[kw rough in title])+1,20),[kw rough in title]),",","."))</f>
        <v>#N/A</v>
      </c>
      <c r="L3920" s="1">
        <f>IFERROR(FIND("kW",[desc]),0)</f>
        <v>70</v>
      </c>
      <c r="M3920">
        <f t="array" ref="M3920">MIN(IFERROR(FIND(IstNumbers,E3920),""))</f>
        <v>34</v>
      </c>
      <c r="N3920" s="1" t="str">
        <f>IF([first '# in desc]&lt;[pos kw in desc],MID([desc],[pos kw in desc]-7,7))</f>
        <v xml:space="preserve">­me 42 </v>
      </c>
      <c r="O39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20" s="1" t="str">
        <f>TRIM(IF([first '# in desc]&lt;[pos kw in desc],MID([desc],[pos kw in desc]-6,6),FALSE))</f>
        <v>me 42</v>
      </c>
      <c r="Q3920" s="1" t="b">
        <f>IF(LEN([manuell])=0,IFERROR([kw fine in title]*1,IFERROR(SUMPRODUCT(COUNTIF(IsDigits,MID([kw in desc],ROW($A$1:$A$150),1)))=LEN([kw in desc]),#N/A)),[manuell])</f>
        <v>0</v>
      </c>
      <c r="R3920" s="1" t="str">
        <f>IF([pos kw in title]&gt;0,MID(J3920,#REF!,4),IF([first '# in title]&gt;0,MID([title],[first '# in title],3),IF([first '# in title]&gt;0,MID([desc],#REF!,3),VLOOKUP([productid],$G$2:$R$1386,8))))</f>
        <v>42-</v>
      </c>
      <c r="S3920" s="1" t="e">
        <f>IF([kw in desc]=[kw rough in title],[kw in desc]*1,IFERROR(LEFT([kw_dirty],3)*1,IFERROR(LEFT([kw_dirty],2)*1,"n.a.")))</f>
        <v>#N/A</v>
      </c>
      <c r="T3920" s="1"/>
      <c r="U3920" s="1">
        <f>VLOOKUP(Tabelle1[[#This Row],[productid]],Tabelle2[#All],2,FALSE)</f>
        <v>42</v>
      </c>
    </row>
    <row r="3921" spans="1:21" hidden="1">
      <c r="A3921" t="s">
        <v>563</v>
      </c>
      <c r="B3921">
        <v>3640</v>
      </c>
      <c r="C3921">
        <v>289859</v>
      </c>
      <c r="D3921" t="s">
        <v>6457</v>
      </c>
      <c r="E3921" t="s">
        <v>6458</v>
      </c>
      <c r="F3921">
        <v>18406</v>
      </c>
      <c r="G3921">
        <v>3497887</v>
      </c>
      <c r="H3921">
        <f t="shared" si="61"/>
        <v>55</v>
      </c>
      <c r="I3921">
        <f t="array" ref="I3921">MIN(IFERROR(FIND(IstNumbers,A3921),""))</f>
        <v>29</v>
      </c>
      <c r="J3921" s="1" t="str">
        <f>IF([first '# in title]&lt;[pos kw in title],MID([title],[pos kw in title]-6,6),#N/A)</f>
        <v xml:space="preserve">L (42 </v>
      </c>
      <c r="K392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21" s="1">
        <f>IFERROR(FIND("kW",[desc]),0)</f>
        <v>70</v>
      </c>
      <c r="M3921">
        <f t="array" ref="M3921">MIN(IFERROR(FIND(IstNumbers,E3921),""))</f>
        <v>34</v>
      </c>
      <c r="N3921" s="1" t="str">
        <f>IF([first '# in desc]&lt;[pos kw in desc],MID([desc],[pos kw in desc]-7,7))</f>
        <v xml:space="preserve">­me 42 </v>
      </c>
      <c r="O39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21" s="1" t="str">
        <f>TRIM(IF([first '# in desc]&lt;[pos kw in desc],MID([desc],[pos kw in desc]-6,6),FALSE))</f>
        <v>me 42</v>
      </c>
      <c r="Q3921" s="1">
        <f>IF(LEN([manuell])=0,IFERROR([kw fine in title]*1,IFERROR(SUMPRODUCT(COUNTIF(IsDigits,MID([kw in desc],ROW($A$1:$A$150),1)))=LEN([kw in desc]),#N/A)),[manuell])</f>
        <v>42</v>
      </c>
      <c r="R3921" s="1" t="e">
        <f>IF([pos kw in title]&gt;0,MID(J3921,#REF!,4),IF([first '# in title]&gt;0,MID([title],[first '# in title],3),IF([first '# in title]&gt;0,MID([desc],#REF!,3),VLOOKUP([productid],$G$2:$R$1386,8))))</f>
        <v>#REF!</v>
      </c>
      <c r="S3921" s="1" t="str">
        <f>IF([kw in desc]=[kw rough in title],[kw in desc]*1,IFERROR(LEFT([kw_dirty],3)*1,IFERROR(LEFT([kw_dirty],2)*1,"n.a.")))</f>
        <v>n.a.</v>
      </c>
      <c r="T3921" s="1"/>
      <c r="U3921" s="1">
        <f>VLOOKUP(Tabelle1[[#This Row],[productid]],Tabelle2[#All],2,FALSE)</f>
        <v>42</v>
      </c>
    </row>
    <row r="3922" spans="1:21">
      <c r="A3922" t="s">
        <v>4033</v>
      </c>
      <c r="B3922">
        <v>1896</v>
      </c>
      <c r="C3922">
        <v>223861</v>
      </c>
      <c r="D3922" t="s">
        <v>6459</v>
      </c>
      <c r="E3922" t="s">
        <v>6011</v>
      </c>
      <c r="F3922">
        <v>18406</v>
      </c>
      <c r="G3922">
        <v>3725833</v>
      </c>
      <c r="H3922">
        <f t="shared" si="61"/>
        <v>0</v>
      </c>
      <c r="I3922">
        <f t="array" ref="I3922">MIN(IFERROR(FIND(IstNumbers,A3922),""))</f>
        <v>8</v>
      </c>
      <c r="J3922" s="1" t="e">
        <f>IF([first '# in title]&lt;[pos kw in title],MID([title],[pos kw in title]-6,6),#N/A)</f>
        <v>#N/A</v>
      </c>
      <c r="K3922" s="1" t="e">
        <f>IFERROR(MID(SUBSTITUTE([kw rough in title],",","."),FIND("(",[kw rough in title])+1,20),SUBSTITUTE(IFERROR(MID([kw rough in title],FIND(" ",[kw rough in title])+1,20),[kw rough in title]),",","."))</f>
        <v>#N/A</v>
      </c>
      <c r="L3922" s="1">
        <f>IFERROR(FIND("kW",[desc]),0)</f>
        <v>0</v>
      </c>
      <c r="M3922">
        <f t="array" ref="M3922">MIN(IFERROR(FIND(IstNumbers,E3922),""))</f>
        <v>25</v>
      </c>
      <c r="N3922" s="1" t="b">
        <f>IF([first '# in desc]&lt;[pos kw in desc],MID([desc],[pos kw in desc]-7,7))</f>
        <v>0</v>
      </c>
      <c r="O39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22" s="1" t="str">
        <f>TRIM(IF([first '# in desc]&lt;[pos kw in desc],MID([desc],[pos kw in desc]-6,6),FALSE))</f>
        <v>FALSCH</v>
      </c>
      <c r="Q3922" s="1" t="b">
        <f>IF(LEN([manuell])=0,IFERROR([kw fine in title]*1,IFERROR(SUMPRODUCT(COUNTIF(IsDigits,MID([kw in desc],ROW($A$1:$A$150),1)))=LEN([kw in desc]),#N/A)),[manuell])</f>
        <v>0</v>
      </c>
      <c r="R3922" s="1" t="str">
        <f>IF([pos kw in title]&gt;0,MID(J3922,#REF!,4),IF([first '# in title]&gt;0,MID([title],[first '# in title],3),IF([first '# in title]&gt;0,MID([desc],#REF!,3),VLOOKUP([productid],$G$2:$R$1386,8))))</f>
        <v>24D</v>
      </c>
      <c r="S3922" s="1" t="e">
        <f>IF([kw in desc]=[kw rough in title],[kw in desc]*1,IFERROR(LEFT([kw_dirty],3)*1,IFERROR(LEFT([kw_dirty],2)*1,"n.a.")))</f>
        <v>#N/A</v>
      </c>
      <c r="T3922" s="1"/>
      <c r="U3922" s="1" t="e">
        <f>VLOOKUP(Tabelle1[[#This Row],[productid]],Tabelle2[#All],2,FALSE)</f>
        <v>#N/A</v>
      </c>
    </row>
    <row r="3923" spans="1:21" hidden="1">
      <c r="A3923" t="s">
        <v>4104</v>
      </c>
      <c r="B3923">
        <v>3575</v>
      </c>
      <c r="C3923">
        <v>289859</v>
      </c>
      <c r="D3923" t="s">
        <v>6460</v>
      </c>
      <c r="E3923" t="s">
        <v>5862</v>
      </c>
      <c r="F3923">
        <v>18406</v>
      </c>
      <c r="G3923">
        <v>1750863</v>
      </c>
      <c r="H3923">
        <f t="shared" si="61"/>
        <v>0</v>
      </c>
      <c r="I3923">
        <f t="array" ref="I3923">MIN(IFERROR(FIND(IstNumbers,A3923),""))</f>
        <v>29</v>
      </c>
      <c r="J3923" s="1" t="e">
        <f>IF([first '# in title]&lt;[pos kw in title],MID([title],[pos kw in title]-6,6),#N/A)</f>
        <v>#N/A</v>
      </c>
      <c r="K3923" s="1" t="e">
        <f>IFERROR(MID(SUBSTITUTE([kw rough in title],",","."),FIND("(",[kw rough in title])+1,20),SUBSTITUTE(IFERROR(MID([kw rough in title],FIND(" ",[kw rough in title])+1,20),[kw rough in title]),",","."))</f>
        <v>#N/A</v>
      </c>
      <c r="L3923" s="1">
        <f>IFERROR(FIND("kW",[desc]),0)</f>
        <v>70</v>
      </c>
      <c r="M3923">
        <f t="array" ref="M3923">MIN(IFERROR(FIND(IstNumbers,E3923),""))</f>
        <v>34</v>
      </c>
      <c r="N3923" s="1" t="str">
        <f>IF([first '# in desc]&lt;[pos kw in desc],MID([desc],[pos kw in desc]-7,7))</f>
        <v xml:space="preserve">­me 42 </v>
      </c>
      <c r="O39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23" s="1" t="str">
        <f>TRIM(IF([first '# in desc]&lt;[pos kw in desc],MID([desc],[pos kw in desc]-6,6),FALSE))</f>
        <v>me 42</v>
      </c>
      <c r="Q3923" s="1" t="b">
        <f>IF(LEN([manuell])=0,IFERROR([kw fine in title]*1,IFERROR(SUMPRODUCT(COUNTIF(IsDigits,MID([kw in desc],ROW($A$1:$A$150),1)))=LEN([kw in desc]),#N/A)),[manuell])</f>
        <v>0</v>
      </c>
      <c r="R3923" s="1" t="str">
        <f>IF([pos kw in title]&gt;0,MID(J3923,#REF!,4),IF([first '# in title]&gt;0,MID([title],[first '# in title],3),IF([first '# in title]&gt;0,MID([desc],#REF!,3),VLOOKUP([productid],$G$2:$R$1386,8))))</f>
        <v>42-</v>
      </c>
      <c r="S3923" s="1" t="e">
        <f>IF([kw in desc]=[kw rough in title],[kw in desc]*1,IFERROR(LEFT([kw_dirty],3)*1,IFERROR(LEFT([kw_dirty],2)*1,"n.a.")))</f>
        <v>#N/A</v>
      </c>
      <c r="T3923" s="1"/>
      <c r="U3923" s="1">
        <f>VLOOKUP(Tabelle1[[#This Row],[productid]],Tabelle2[#All],2,FALSE)</f>
        <v>42</v>
      </c>
    </row>
    <row r="3924" spans="1:21" hidden="1">
      <c r="A3924" t="s">
        <v>563</v>
      </c>
      <c r="B3924">
        <v>3640</v>
      </c>
      <c r="C3924">
        <v>289859</v>
      </c>
      <c r="D3924" t="s">
        <v>6461</v>
      </c>
      <c r="E3924" t="s">
        <v>6462</v>
      </c>
      <c r="F3924">
        <v>18406</v>
      </c>
      <c r="G3924">
        <v>3497887</v>
      </c>
      <c r="H3924">
        <f t="shared" si="61"/>
        <v>55</v>
      </c>
      <c r="I3924">
        <f t="array" ref="I3924">MIN(IFERROR(FIND(IstNumbers,A3924),""))</f>
        <v>29</v>
      </c>
      <c r="J3924" s="1" t="str">
        <f>IF([first '# in title]&lt;[pos kw in title],MID([title],[pos kw in title]-6,6),#N/A)</f>
        <v xml:space="preserve">L (42 </v>
      </c>
      <c r="K392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24" s="1">
        <f>IFERROR(FIND("kW",[desc]),0)</f>
        <v>70</v>
      </c>
      <c r="M3924">
        <f t="array" ref="M3924">MIN(IFERROR(FIND(IstNumbers,E3924),""))</f>
        <v>34</v>
      </c>
      <c r="N3924" s="1" t="str">
        <f>IF([first '# in desc]&lt;[pos kw in desc],MID([desc],[pos kw in desc]-7,7))</f>
        <v xml:space="preserve">­me 42 </v>
      </c>
      <c r="O39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24" s="1" t="str">
        <f>TRIM(IF([first '# in desc]&lt;[pos kw in desc],MID([desc],[pos kw in desc]-6,6),FALSE))</f>
        <v>me 42</v>
      </c>
      <c r="Q3924" s="1">
        <f>IF(LEN([manuell])=0,IFERROR([kw fine in title]*1,IFERROR(SUMPRODUCT(COUNTIF(IsDigits,MID([kw in desc],ROW($A$1:$A$150),1)))=LEN([kw in desc]),#N/A)),[manuell])</f>
        <v>42</v>
      </c>
      <c r="R3924" s="1" t="e">
        <f>IF([pos kw in title]&gt;0,MID(J3924,#REF!,4),IF([first '# in title]&gt;0,MID([title],[first '# in title],3),IF([first '# in title]&gt;0,MID([desc],#REF!,3),VLOOKUP([productid],$G$2:$R$1386,8))))</f>
        <v>#REF!</v>
      </c>
      <c r="S3924" s="1" t="str">
        <f>IF([kw in desc]=[kw rough in title],[kw in desc]*1,IFERROR(LEFT([kw_dirty],3)*1,IFERROR(LEFT([kw_dirty],2)*1,"n.a.")))</f>
        <v>n.a.</v>
      </c>
      <c r="T3924" s="1"/>
      <c r="U3924" s="1">
        <f>VLOOKUP(Tabelle1[[#This Row],[productid]],Tabelle2[#All],2,FALSE)</f>
        <v>42</v>
      </c>
    </row>
    <row r="3925" spans="1:21">
      <c r="A3925" t="s">
        <v>4033</v>
      </c>
      <c r="B3925">
        <v>1898</v>
      </c>
      <c r="C3925">
        <v>223861</v>
      </c>
      <c r="D3925" t="s">
        <v>6463</v>
      </c>
      <c r="E3925" t="s">
        <v>6096</v>
      </c>
      <c r="F3925">
        <v>18406</v>
      </c>
      <c r="G3925">
        <v>3725833</v>
      </c>
      <c r="H3925">
        <f t="shared" si="61"/>
        <v>0</v>
      </c>
      <c r="I3925">
        <f t="array" ref="I3925">MIN(IFERROR(FIND(IstNumbers,A3925),""))</f>
        <v>8</v>
      </c>
      <c r="J3925" s="1" t="e">
        <f>IF([first '# in title]&lt;[pos kw in title],MID([title],[pos kw in title]-6,6),#N/A)</f>
        <v>#N/A</v>
      </c>
      <c r="K3925" s="1" t="e">
        <f>IFERROR(MID(SUBSTITUTE([kw rough in title],",","."),FIND("(",[kw rough in title])+1,20),SUBSTITUTE(IFERROR(MID([kw rough in title],FIND(" ",[kw rough in title])+1,20),[kw rough in title]),",","."))</f>
        <v>#N/A</v>
      </c>
      <c r="L3925" s="1">
        <f>IFERROR(FIND("kW",[desc]),0)</f>
        <v>0</v>
      </c>
      <c r="M3925">
        <f t="array" ref="M3925">MIN(IFERROR(FIND(IstNumbers,E3925),""))</f>
        <v>25</v>
      </c>
      <c r="N3925" s="1" t="b">
        <f>IF([first '# in desc]&lt;[pos kw in desc],MID([desc],[pos kw in desc]-7,7))</f>
        <v>0</v>
      </c>
      <c r="O39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25" s="1" t="str">
        <f>TRIM(IF([first '# in desc]&lt;[pos kw in desc],MID([desc],[pos kw in desc]-6,6),FALSE))</f>
        <v>FALSCH</v>
      </c>
      <c r="Q3925" s="1" t="b">
        <f>IF(LEN([manuell])=0,IFERROR([kw fine in title]*1,IFERROR(SUMPRODUCT(COUNTIF(IsDigits,MID([kw in desc],ROW($A$1:$A$150),1)))=LEN([kw in desc]),#N/A)),[manuell])</f>
        <v>0</v>
      </c>
      <c r="R3925" s="1" t="str">
        <f>IF([pos kw in title]&gt;0,MID(J3925,#REF!,4),IF([first '# in title]&gt;0,MID([title],[first '# in title],3),IF([first '# in title]&gt;0,MID([desc],#REF!,3),VLOOKUP([productid],$G$2:$R$1386,8))))</f>
        <v>24D</v>
      </c>
      <c r="S3925" s="1" t="e">
        <f>IF([kw in desc]=[kw rough in title],[kw in desc]*1,IFERROR(LEFT([kw_dirty],3)*1,IFERROR(LEFT([kw_dirty],2)*1,"n.a.")))</f>
        <v>#N/A</v>
      </c>
      <c r="T3925" s="1"/>
      <c r="U3925" s="1" t="e">
        <f>VLOOKUP(Tabelle1[[#This Row],[productid]],Tabelle2[#All],2,FALSE)</f>
        <v>#N/A</v>
      </c>
    </row>
    <row r="3926" spans="1:21" hidden="1">
      <c r="A3926" t="s">
        <v>4104</v>
      </c>
      <c r="B3926">
        <v>3575</v>
      </c>
      <c r="C3926">
        <v>289859</v>
      </c>
      <c r="D3926" t="s">
        <v>6464</v>
      </c>
      <c r="E3926" t="s">
        <v>5982</v>
      </c>
      <c r="F3926">
        <v>18406</v>
      </c>
      <c r="G3926">
        <v>1750863</v>
      </c>
      <c r="H3926">
        <f t="shared" si="61"/>
        <v>0</v>
      </c>
      <c r="I3926">
        <f t="array" ref="I3926">MIN(IFERROR(FIND(IstNumbers,A3926),""))</f>
        <v>29</v>
      </c>
      <c r="J3926" s="1" t="e">
        <f>IF([first '# in title]&lt;[pos kw in title],MID([title],[pos kw in title]-6,6),#N/A)</f>
        <v>#N/A</v>
      </c>
      <c r="K3926" s="1" t="e">
        <f>IFERROR(MID(SUBSTITUTE([kw rough in title],",","."),FIND("(",[kw rough in title])+1,20),SUBSTITUTE(IFERROR(MID([kw rough in title],FIND(" ",[kw rough in title])+1,20),[kw rough in title]),",","."))</f>
        <v>#N/A</v>
      </c>
      <c r="L3926" s="1">
        <f>IFERROR(FIND("kW",[desc]),0)</f>
        <v>70</v>
      </c>
      <c r="M3926">
        <f t="array" ref="M3926">MIN(IFERROR(FIND(IstNumbers,E3926),""))</f>
        <v>34</v>
      </c>
      <c r="N3926" s="1" t="str">
        <f>IF([first '# in desc]&lt;[pos kw in desc],MID([desc],[pos kw in desc]-7,7))</f>
        <v xml:space="preserve">­me 42 </v>
      </c>
      <c r="O39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26" s="1" t="str">
        <f>TRIM(IF([first '# in desc]&lt;[pos kw in desc],MID([desc],[pos kw in desc]-6,6),FALSE))</f>
        <v>me 42</v>
      </c>
      <c r="Q3926" s="1" t="b">
        <f>IF(LEN([manuell])=0,IFERROR([kw fine in title]*1,IFERROR(SUMPRODUCT(COUNTIF(IsDigits,MID([kw in desc],ROW($A$1:$A$150),1)))=LEN([kw in desc]),#N/A)),[manuell])</f>
        <v>0</v>
      </c>
      <c r="R3926" s="1" t="str">
        <f>IF([pos kw in title]&gt;0,MID(J3926,#REF!,4),IF([first '# in title]&gt;0,MID([title],[first '# in title],3),IF([first '# in title]&gt;0,MID([desc],#REF!,3),VLOOKUP([productid],$G$2:$R$1386,8))))</f>
        <v>42-</v>
      </c>
      <c r="S3926" s="1" t="e">
        <f>IF([kw in desc]=[kw rough in title],[kw in desc]*1,IFERROR(LEFT([kw_dirty],3)*1,IFERROR(LEFT([kw_dirty],2)*1,"n.a.")))</f>
        <v>#N/A</v>
      </c>
      <c r="T3926" s="1"/>
      <c r="U3926" s="1">
        <f>VLOOKUP(Tabelle1[[#This Row],[productid]],Tabelle2[#All],2,FALSE)</f>
        <v>42</v>
      </c>
    </row>
    <row r="3927" spans="1:21" hidden="1">
      <c r="A3927" t="s">
        <v>563</v>
      </c>
      <c r="B3927">
        <v>3640</v>
      </c>
      <c r="C3927">
        <v>289859</v>
      </c>
      <c r="D3927" t="s">
        <v>6465</v>
      </c>
      <c r="E3927" t="s">
        <v>6466</v>
      </c>
      <c r="F3927">
        <v>18406</v>
      </c>
      <c r="G3927">
        <v>3497887</v>
      </c>
      <c r="H3927">
        <f t="shared" si="61"/>
        <v>55</v>
      </c>
      <c r="I3927">
        <f t="array" ref="I3927">MIN(IFERROR(FIND(IstNumbers,A3927),""))</f>
        <v>29</v>
      </c>
      <c r="J3927" s="1" t="str">
        <f>IF([first '# in title]&lt;[pos kw in title],MID([title],[pos kw in title]-6,6),#N/A)</f>
        <v xml:space="preserve">L (42 </v>
      </c>
      <c r="K392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27" s="1">
        <f>IFERROR(FIND("kW",[desc]),0)</f>
        <v>70</v>
      </c>
      <c r="M3927">
        <f t="array" ref="M3927">MIN(IFERROR(FIND(IstNumbers,E3927),""))</f>
        <v>34</v>
      </c>
      <c r="N3927" s="1" t="str">
        <f>IF([first '# in desc]&lt;[pos kw in desc],MID([desc],[pos kw in desc]-7,7))</f>
        <v xml:space="preserve">­me 42 </v>
      </c>
      <c r="O39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27" s="1" t="str">
        <f>TRIM(IF([first '# in desc]&lt;[pos kw in desc],MID([desc],[pos kw in desc]-6,6),FALSE))</f>
        <v>me 42</v>
      </c>
      <c r="Q3927" s="1">
        <f>IF(LEN([manuell])=0,IFERROR([kw fine in title]*1,IFERROR(SUMPRODUCT(COUNTIF(IsDigits,MID([kw in desc],ROW($A$1:$A$150),1)))=LEN([kw in desc]),#N/A)),[manuell])</f>
        <v>42</v>
      </c>
      <c r="R3927" s="1" t="e">
        <f>IF([pos kw in title]&gt;0,MID(J3927,#REF!,4),IF([first '# in title]&gt;0,MID([title],[first '# in title],3),IF([first '# in title]&gt;0,MID([desc],#REF!,3),VLOOKUP([productid],$G$2:$R$1386,8))))</f>
        <v>#REF!</v>
      </c>
      <c r="S3927" s="1" t="str">
        <f>IF([kw in desc]=[kw rough in title],[kw in desc]*1,IFERROR(LEFT([kw_dirty],3)*1,IFERROR(LEFT([kw_dirty],2)*1,"n.a.")))</f>
        <v>n.a.</v>
      </c>
      <c r="T3927" s="1"/>
      <c r="U3927" s="1">
        <f>VLOOKUP(Tabelle1[[#This Row],[productid]],Tabelle2[#All],2,FALSE)</f>
        <v>42</v>
      </c>
    </row>
    <row r="3928" spans="1:21">
      <c r="A3928" t="s">
        <v>4033</v>
      </c>
      <c r="B3928">
        <v>1898</v>
      </c>
      <c r="C3928">
        <v>223861</v>
      </c>
      <c r="D3928" t="s">
        <v>6467</v>
      </c>
      <c r="E3928" t="s">
        <v>6096</v>
      </c>
      <c r="F3928">
        <v>18406</v>
      </c>
      <c r="G3928">
        <v>3725833</v>
      </c>
      <c r="H3928">
        <f t="shared" si="61"/>
        <v>0</v>
      </c>
      <c r="I3928">
        <f t="array" ref="I3928">MIN(IFERROR(FIND(IstNumbers,A3928),""))</f>
        <v>8</v>
      </c>
      <c r="J3928" s="1" t="e">
        <f>IF([first '# in title]&lt;[pos kw in title],MID([title],[pos kw in title]-6,6),#N/A)</f>
        <v>#N/A</v>
      </c>
      <c r="K3928" s="1" t="e">
        <f>IFERROR(MID(SUBSTITUTE([kw rough in title],",","."),FIND("(",[kw rough in title])+1,20),SUBSTITUTE(IFERROR(MID([kw rough in title],FIND(" ",[kw rough in title])+1,20),[kw rough in title]),",","."))</f>
        <v>#N/A</v>
      </c>
      <c r="L3928" s="1">
        <f>IFERROR(FIND("kW",[desc]),0)</f>
        <v>0</v>
      </c>
      <c r="M3928">
        <f t="array" ref="M3928">MIN(IFERROR(FIND(IstNumbers,E3928),""))</f>
        <v>25</v>
      </c>
      <c r="N3928" s="1" t="b">
        <f>IF([first '# in desc]&lt;[pos kw in desc],MID([desc],[pos kw in desc]-7,7))</f>
        <v>0</v>
      </c>
      <c r="O39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28" s="1" t="str">
        <f>TRIM(IF([first '# in desc]&lt;[pos kw in desc],MID([desc],[pos kw in desc]-6,6),FALSE))</f>
        <v>FALSCH</v>
      </c>
      <c r="Q3928" s="1" t="b">
        <f>IF(LEN([manuell])=0,IFERROR([kw fine in title]*1,IFERROR(SUMPRODUCT(COUNTIF(IsDigits,MID([kw in desc],ROW($A$1:$A$150),1)))=LEN([kw in desc]),#N/A)),[manuell])</f>
        <v>0</v>
      </c>
      <c r="R3928" s="1" t="str">
        <f>IF([pos kw in title]&gt;0,MID(J3928,#REF!,4),IF([first '# in title]&gt;0,MID([title],[first '# in title],3),IF([first '# in title]&gt;0,MID([desc],#REF!,3),VLOOKUP([productid],$G$2:$R$1386,8))))</f>
        <v>24D</v>
      </c>
      <c r="S3928" s="1" t="e">
        <f>IF([kw in desc]=[kw rough in title],[kw in desc]*1,IFERROR(LEFT([kw_dirty],3)*1,IFERROR(LEFT([kw_dirty],2)*1,"n.a.")))</f>
        <v>#N/A</v>
      </c>
      <c r="T3928" s="1"/>
      <c r="U3928" s="1" t="e">
        <f>VLOOKUP(Tabelle1[[#This Row],[productid]],Tabelle2[#All],2,FALSE)</f>
        <v>#N/A</v>
      </c>
    </row>
    <row r="3929" spans="1:21" hidden="1">
      <c r="A3929" t="s">
        <v>4104</v>
      </c>
      <c r="B3929">
        <v>3580</v>
      </c>
      <c r="C3929">
        <v>289859</v>
      </c>
      <c r="D3929" t="s">
        <v>6468</v>
      </c>
      <c r="E3929" t="s">
        <v>6074</v>
      </c>
      <c r="F3929">
        <v>18406</v>
      </c>
      <c r="G3929">
        <v>1750863</v>
      </c>
      <c r="H3929">
        <f t="shared" si="61"/>
        <v>0</v>
      </c>
      <c r="I3929">
        <f t="array" ref="I3929">MIN(IFERROR(FIND(IstNumbers,A3929),""))</f>
        <v>29</v>
      </c>
      <c r="J3929" s="1" t="e">
        <f>IF([first '# in title]&lt;[pos kw in title],MID([title],[pos kw in title]-6,6),#N/A)</f>
        <v>#N/A</v>
      </c>
      <c r="K3929" s="1" t="e">
        <f>IFERROR(MID(SUBSTITUTE([kw rough in title],",","."),FIND("(",[kw rough in title])+1,20),SUBSTITUTE(IFERROR(MID([kw rough in title],FIND(" ",[kw rough in title])+1,20),[kw rough in title]),",","."))</f>
        <v>#N/A</v>
      </c>
      <c r="L3929" s="1">
        <f>IFERROR(FIND("kW",[desc]),0)</f>
        <v>70</v>
      </c>
      <c r="M3929">
        <f t="array" ref="M3929">MIN(IFERROR(FIND(IstNumbers,E3929),""))</f>
        <v>34</v>
      </c>
      <c r="N3929" s="1" t="str">
        <f>IF([first '# in desc]&lt;[pos kw in desc],MID([desc],[pos kw in desc]-7,7))</f>
        <v xml:space="preserve">­me 42 </v>
      </c>
      <c r="O39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29" s="1" t="str">
        <f>TRIM(IF([first '# in desc]&lt;[pos kw in desc],MID([desc],[pos kw in desc]-6,6),FALSE))</f>
        <v>me 42</v>
      </c>
      <c r="Q3929" s="1" t="b">
        <f>IF(LEN([manuell])=0,IFERROR([kw fine in title]*1,IFERROR(SUMPRODUCT(COUNTIF(IsDigits,MID([kw in desc],ROW($A$1:$A$150),1)))=LEN([kw in desc]),#N/A)),[manuell])</f>
        <v>0</v>
      </c>
      <c r="R3929" s="1" t="str">
        <f>IF([pos kw in title]&gt;0,MID(J3929,#REF!,4),IF([first '# in title]&gt;0,MID([title],[first '# in title],3),IF([first '# in title]&gt;0,MID([desc],#REF!,3),VLOOKUP([productid],$G$2:$R$1386,8))))</f>
        <v>42-</v>
      </c>
      <c r="S3929" s="1" t="e">
        <f>IF([kw in desc]=[kw rough in title],[kw in desc]*1,IFERROR(LEFT([kw_dirty],3)*1,IFERROR(LEFT([kw_dirty],2)*1,"n.a.")))</f>
        <v>#N/A</v>
      </c>
      <c r="T3929" s="1"/>
      <c r="U3929" s="1">
        <f>VLOOKUP(Tabelle1[[#This Row],[productid]],Tabelle2[#All],2,FALSE)</f>
        <v>42</v>
      </c>
    </row>
    <row r="3930" spans="1:21" hidden="1">
      <c r="A3930" t="s">
        <v>563</v>
      </c>
      <c r="B3930">
        <v>3645</v>
      </c>
      <c r="C3930">
        <v>289859</v>
      </c>
      <c r="D3930" t="s">
        <v>6469</v>
      </c>
      <c r="E3930" t="s">
        <v>6470</v>
      </c>
      <c r="F3930">
        <v>18406</v>
      </c>
      <c r="G3930">
        <v>3497887</v>
      </c>
      <c r="H3930">
        <f t="shared" si="61"/>
        <v>55</v>
      </c>
      <c r="I3930">
        <f t="array" ref="I3930">MIN(IFERROR(FIND(IstNumbers,A3930),""))</f>
        <v>29</v>
      </c>
      <c r="J3930" s="1" t="str">
        <f>IF([first '# in title]&lt;[pos kw in title],MID([title],[pos kw in title]-6,6),#N/A)</f>
        <v xml:space="preserve">L (42 </v>
      </c>
      <c r="K393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3930" s="1">
        <f>IFERROR(FIND("kW",[desc]),0)</f>
        <v>70</v>
      </c>
      <c r="M3930">
        <f t="array" ref="M3930">MIN(IFERROR(FIND(IstNumbers,E3930),""))</f>
        <v>34</v>
      </c>
      <c r="N3930" s="1" t="str">
        <f>IF([first '# in desc]&lt;[pos kw in desc],MID([desc],[pos kw in desc]-7,7))</f>
        <v xml:space="preserve">­me 42 </v>
      </c>
      <c r="O39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30" s="1" t="str">
        <f>TRIM(IF([first '# in desc]&lt;[pos kw in desc],MID([desc],[pos kw in desc]-6,6),FALSE))</f>
        <v>me 42</v>
      </c>
      <c r="Q3930" s="1">
        <f>IF(LEN([manuell])=0,IFERROR([kw fine in title]*1,IFERROR(SUMPRODUCT(COUNTIF(IsDigits,MID([kw in desc],ROW($A$1:$A$150),1)))=LEN([kw in desc]),#N/A)),[manuell])</f>
        <v>42</v>
      </c>
      <c r="R3930" s="1" t="e">
        <f>IF([pos kw in title]&gt;0,MID(J3930,#REF!,4),IF([first '# in title]&gt;0,MID([title],[first '# in title],3),IF([first '# in title]&gt;0,MID([desc],#REF!,3),VLOOKUP([productid],$G$2:$R$1386,8))))</f>
        <v>#REF!</v>
      </c>
      <c r="S3930" s="1" t="str">
        <f>IF([kw in desc]=[kw rough in title],[kw in desc]*1,IFERROR(LEFT([kw_dirty],3)*1,IFERROR(LEFT([kw_dirty],2)*1,"n.a.")))</f>
        <v>n.a.</v>
      </c>
      <c r="T3930" s="1"/>
      <c r="U3930" s="1">
        <f>VLOOKUP(Tabelle1[[#This Row],[productid]],Tabelle2[#All],2,FALSE)</f>
        <v>42</v>
      </c>
    </row>
    <row r="3931" spans="1:21">
      <c r="A3931" t="s">
        <v>4033</v>
      </c>
      <c r="B3931">
        <v>1898</v>
      </c>
      <c r="C3931">
        <v>223861</v>
      </c>
      <c r="D3931" t="s">
        <v>6471</v>
      </c>
      <c r="E3931" t="s">
        <v>4937</v>
      </c>
      <c r="F3931">
        <v>18406</v>
      </c>
      <c r="G3931">
        <v>3725833</v>
      </c>
      <c r="H3931">
        <f t="shared" si="61"/>
        <v>0</v>
      </c>
      <c r="I3931">
        <f t="array" ref="I3931">MIN(IFERROR(FIND(IstNumbers,A3931),""))</f>
        <v>8</v>
      </c>
      <c r="J3931" s="1" t="e">
        <f>IF([first '# in title]&lt;[pos kw in title],MID([title],[pos kw in title]-6,6),#N/A)</f>
        <v>#N/A</v>
      </c>
      <c r="K3931" s="1" t="e">
        <f>IFERROR(MID(SUBSTITUTE([kw rough in title],",","."),FIND("(",[kw rough in title])+1,20),SUBSTITUTE(IFERROR(MID([kw rough in title],FIND(" ",[kw rough in title])+1,20),[kw rough in title]),",","."))</f>
        <v>#N/A</v>
      </c>
      <c r="L3931" s="1">
        <f>IFERROR(FIND("kW",[desc]),0)</f>
        <v>0</v>
      </c>
      <c r="M3931">
        <f t="array" ref="M3931">MIN(IFERROR(FIND(IstNumbers,E3931),""))</f>
        <v>25</v>
      </c>
      <c r="N3931" s="1" t="b">
        <f>IF([first '# in desc]&lt;[pos kw in desc],MID([desc],[pos kw in desc]-7,7))</f>
        <v>0</v>
      </c>
      <c r="O39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1" s="1" t="str">
        <f>TRIM(IF([first '# in desc]&lt;[pos kw in desc],MID([desc],[pos kw in desc]-6,6),FALSE))</f>
        <v>FALSCH</v>
      </c>
      <c r="Q3931" s="1" t="b">
        <f>IF(LEN([manuell])=0,IFERROR([kw fine in title]*1,IFERROR(SUMPRODUCT(COUNTIF(IsDigits,MID([kw in desc],ROW($A$1:$A$150),1)))=LEN([kw in desc]),#N/A)),[manuell])</f>
        <v>0</v>
      </c>
      <c r="R3931" s="1" t="str">
        <f>IF([pos kw in title]&gt;0,MID(J3931,#REF!,4),IF([first '# in title]&gt;0,MID([title],[first '# in title],3),IF([first '# in title]&gt;0,MID([desc],#REF!,3),VLOOKUP([productid],$G$2:$R$1386,8))))</f>
        <v>24D</v>
      </c>
      <c r="S3931" s="1" t="e">
        <f>IF([kw in desc]=[kw rough in title],[kw in desc]*1,IFERROR(LEFT([kw_dirty],3)*1,IFERROR(LEFT([kw_dirty],2)*1,"n.a.")))</f>
        <v>#N/A</v>
      </c>
      <c r="T3931" s="1"/>
      <c r="U3931" s="1" t="e">
        <f>VLOOKUP(Tabelle1[[#This Row],[productid]],Tabelle2[#All],2,FALSE)</f>
        <v>#N/A</v>
      </c>
    </row>
    <row r="3932" spans="1:21">
      <c r="A3932" t="s">
        <v>4272</v>
      </c>
      <c r="B3932">
        <v>2697</v>
      </c>
      <c r="C3932">
        <v>289859</v>
      </c>
      <c r="D3932" t="s">
        <v>6472</v>
      </c>
      <c r="E3932" t="s">
        <v>6473</v>
      </c>
      <c r="F3932">
        <v>18406</v>
      </c>
      <c r="G3932">
        <v>2286143</v>
      </c>
      <c r="H3932">
        <f t="shared" si="61"/>
        <v>0</v>
      </c>
      <c r="I3932">
        <f t="array" ref="I3932">MIN(IFERROR(FIND(IstNumbers,A3932),""))</f>
        <v>28</v>
      </c>
      <c r="J3932" s="1" t="e">
        <f>IF([first '# in title]&lt;[pos kw in title],MID([title],[pos kw in title]-6,6),#N/A)</f>
        <v>#N/A</v>
      </c>
      <c r="K3932" s="1" t="e">
        <f>IFERROR(MID(SUBSTITUTE([kw rough in title],",","."),FIND("(",[kw rough in title])+1,20),SUBSTITUTE(IFERROR(MID([kw rough in title],FIND(" ",[kw rough in title])+1,20),[kw rough in title]),",","."))</f>
        <v>#N/A</v>
      </c>
      <c r="L3932" s="1">
        <f>IFERROR(FIND("kW",[desc]),0)</f>
        <v>0</v>
      </c>
      <c r="M3932">
        <f t="array" ref="M3932">MIN(IFERROR(FIND(IstNumbers,E3932),""))</f>
        <v>33</v>
      </c>
      <c r="N3932" s="1" t="b">
        <f>IF([first '# in desc]&lt;[pos kw in desc],MID([desc],[pos kw in desc]-7,7))</f>
        <v>0</v>
      </c>
      <c r="O39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2" s="1" t="str">
        <f>TRIM(IF([first '# in desc]&lt;[pos kw in desc],MID([desc],[pos kw in desc]-6,6),FALSE))</f>
        <v>FALSCH</v>
      </c>
      <c r="Q3932" s="1" t="b">
        <f>IF(LEN([manuell])=0,IFERROR([kw fine in title]*1,IFERROR(SUMPRODUCT(COUNTIF(IsDigits,MID([kw in desc],ROW($A$1:$A$150),1)))=LEN([kw in desc]),#N/A)),[manuell])</f>
        <v>0</v>
      </c>
      <c r="R3932" s="1" t="str">
        <f>IF([pos kw in title]&gt;0,MID(J3932,#REF!,4),IF([first '# in title]&gt;0,MID([title],[first '# in title],3),IF([first '# in title]&gt;0,MID([desc],#REF!,3),VLOOKUP([productid],$G$2:$R$1386,8))))</f>
        <v>146</v>
      </c>
      <c r="S3932" s="1" t="e">
        <f>IF([kw in desc]=[kw rough in title],[kw in desc]*1,IFERROR(LEFT([kw_dirty],3)*1,IFERROR(LEFT([kw_dirty],2)*1,"n.a.")))</f>
        <v>#N/A</v>
      </c>
      <c r="T3932" s="1"/>
      <c r="U3932" s="1" t="e">
        <f>VLOOKUP(Tabelle1[[#This Row],[productid]],Tabelle2[#All],2,FALSE)</f>
        <v>#N/A</v>
      </c>
    </row>
    <row r="3933" spans="1:21">
      <c r="A3933" t="s">
        <v>4033</v>
      </c>
      <c r="B3933">
        <v>1899</v>
      </c>
      <c r="C3933">
        <v>223861</v>
      </c>
      <c r="D3933" t="s">
        <v>6474</v>
      </c>
      <c r="E3933" t="s">
        <v>4943</v>
      </c>
      <c r="F3933">
        <v>18406</v>
      </c>
      <c r="G3933">
        <v>3725833</v>
      </c>
      <c r="H3933">
        <f t="shared" si="61"/>
        <v>0</v>
      </c>
      <c r="I3933">
        <f t="array" ref="I3933">MIN(IFERROR(FIND(IstNumbers,A3933),""))</f>
        <v>8</v>
      </c>
      <c r="J3933" s="1" t="e">
        <f>IF([first '# in title]&lt;[pos kw in title],MID([title],[pos kw in title]-6,6),#N/A)</f>
        <v>#N/A</v>
      </c>
      <c r="K3933" s="1" t="e">
        <f>IFERROR(MID(SUBSTITUTE([kw rough in title],",","."),FIND("(",[kw rough in title])+1,20),SUBSTITUTE(IFERROR(MID([kw rough in title],FIND(" ",[kw rough in title])+1,20),[kw rough in title]),",","."))</f>
        <v>#N/A</v>
      </c>
      <c r="L3933" s="1">
        <f>IFERROR(FIND("kW",[desc]),0)</f>
        <v>0</v>
      </c>
      <c r="M3933">
        <f t="array" ref="M3933">MIN(IFERROR(FIND(IstNumbers,E3933),""))</f>
        <v>25</v>
      </c>
      <c r="N3933" s="1" t="b">
        <f>IF([first '# in desc]&lt;[pos kw in desc],MID([desc],[pos kw in desc]-7,7))</f>
        <v>0</v>
      </c>
      <c r="O39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3" s="1" t="str">
        <f>TRIM(IF([first '# in desc]&lt;[pos kw in desc],MID([desc],[pos kw in desc]-6,6),FALSE))</f>
        <v>FALSCH</v>
      </c>
      <c r="Q3933" s="1" t="b">
        <f>IF(LEN([manuell])=0,IFERROR([kw fine in title]*1,IFERROR(SUMPRODUCT(COUNTIF(IsDigits,MID([kw in desc],ROW($A$1:$A$150),1)))=LEN([kw in desc]),#N/A)),[manuell])</f>
        <v>0</v>
      </c>
      <c r="R3933" s="1" t="str">
        <f>IF([pos kw in title]&gt;0,MID(J3933,#REF!,4),IF([first '# in title]&gt;0,MID([title],[first '# in title],3),IF([first '# in title]&gt;0,MID([desc],#REF!,3),VLOOKUP([productid],$G$2:$R$1386,8))))</f>
        <v>24D</v>
      </c>
      <c r="S3933" s="1" t="e">
        <f>IF([kw in desc]=[kw rough in title],[kw in desc]*1,IFERROR(LEFT([kw_dirty],3)*1,IFERROR(LEFT([kw_dirty],2)*1,"n.a.")))</f>
        <v>#N/A</v>
      </c>
      <c r="T3933" s="1"/>
      <c r="U3933" s="1" t="e">
        <f>VLOOKUP(Tabelle1[[#This Row],[productid]],Tabelle2[#All],2,FALSE)</f>
        <v>#N/A</v>
      </c>
    </row>
    <row r="3934" spans="1:21">
      <c r="A3934" t="s">
        <v>4272</v>
      </c>
      <c r="B3934">
        <v>2698</v>
      </c>
      <c r="C3934">
        <v>289859</v>
      </c>
      <c r="D3934" t="s">
        <v>6475</v>
      </c>
      <c r="E3934" t="s">
        <v>6476</v>
      </c>
      <c r="F3934">
        <v>18406</v>
      </c>
      <c r="G3934">
        <v>2286143</v>
      </c>
      <c r="H3934">
        <f t="shared" si="61"/>
        <v>0</v>
      </c>
      <c r="I3934">
        <f t="array" ref="I3934">MIN(IFERROR(FIND(IstNumbers,A3934),""))</f>
        <v>28</v>
      </c>
      <c r="J3934" s="1" t="e">
        <f>IF([first '# in title]&lt;[pos kw in title],MID([title],[pos kw in title]-6,6),#N/A)</f>
        <v>#N/A</v>
      </c>
      <c r="K3934" s="1" t="e">
        <f>IFERROR(MID(SUBSTITUTE([kw rough in title],",","."),FIND("(",[kw rough in title])+1,20),SUBSTITUTE(IFERROR(MID([kw rough in title],FIND(" ",[kw rough in title])+1,20),[kw rough in title]),",","."))</f>
        <v>#N/A</v>
      </c>
      <c r="L3934" s="1">
        <f>IFERROR(FIND("kW",[desc]),0)</f>
        <v>0</v>
      </c>
      <c r="M3934">
        <f t="array" ref="M3934">MIN(IFERROR(FIND(IstNumbers,E3934),""))</f>
        <v>33</v>
      </c>
      <c r="N3934" s="1" t="b">
        <f>IF([first '# in desc]&lt;[pos kw in desc],MID([desc],[pos kw in desc]-7,7))</f>
        <v>0</v>
      </c>
      <c r="O39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4" s="1" t="str">
        <f>TRIM(IF([first '# in desc]&lt;[pos kw in desc],MID([desc],[pos kw in desc]-6,6),FALSE))</f>
        <v>FALSCH</v>
      </c>
      <c r="Q3934" s="1" t="b">
        <f>IF(LEN([manuell])=0,IFERROR([kw fine in title]*1,IFERROR(SUMPRODUCT(COUNTIF(IsDigits,MID([kw in desc],ROW($A$1:$A$150),1)))=LEN([kw in desc]),#N/A)),[manuell])</f>
        <v>0</v>
      </c>
      <c r="R3934" s="1" t="str">
        <f>IF([pos kw in title]&gt;0,MID(J3934,#REF!,4),IF([first '# in title]&gt;0,MID([title],[first '# in title],3),IF([first '# in title]&gt;0,MID([desc],#REF!,3),VLOOKUP([productid],$G$2:$R$1386,8))))</f>
        <v>146</v>
      </c>
      <c r="S3934" s="1" t="e">
        <f>IF([kw in desc]=[kw rough in title],[kw in desc]*1,IFERROR(LEFT([kw_dirty],3)*1,IFERROR(LEFT([kw_dirty],2)*1,"n.a.")))</f>
        <v>#N/A</v>
      </c>
      <c r="T3934" s="1"/>
      <c r="U3934" s="1" t="e">
        <f>VLOOKUP(Tabelle1[[#This Row],[productid]],Tabelle2[#All],2,FALSE)</f>
        <v>#N/A</v>
      </c>
    </row>
    <row r="3935" spans="1:21">
      <c r="A3935" t="s">
        <v>4033</v>
      </c>
      <c r="B3935">
        <v>1899</v>
      </c>
      <c r="C3935">
        <v>223861</v>
      </c>
      <c r="D3935" t="s">
        <v>6477</v>
      </c>
      <c r="E3935" t="s">
        <v>4943</v>
      </c>
      <c r="F3935">
        <v>18406</v>
      </c>
      <c r="G3935">
        <v>3725833</v>
      </c>
      <c r="H3935">
        <f t="shared" si="61"/>
        <v>0</v>
      </c>
      <c r="I3935">
        <f t="array" ref="I3935">MIN(IFERROR(FIND(IstNumbers,A3935),""))</f>
        <v>8</v>
      </c>
      <c r="J3935" s="1" t="e">
        <f>IF([first '# in title]&lt;[pos kw in title],MID([title],[pos kw in title]-6,6),#N/A)</f>
        <v>#N/A</v>
      </c>
      <c r="K3935" s="1" t="e">
        <f>IFERROR(MID(SUBSTITUTE([kw rough in title],",","."),FIND("(",[kw rough in title])+1,20),SUBSTITUTE(IFERROR(MID([kw rough in title],FIND(" ",[kw rough in title])+1,20),[kw rough in title]),",","."))</f>
        <v>#N/A</v>
      </c>
      <c r="L3935" s="1">
        <f>IFERROR(FIND("kW",[desc]),0)</f>
        <v>0</v>
      </c>
      <c r="M3935">
        <f t="array" ref="M3935">MIN(IFERROR(FIND(IstNumbers,E3935),""))</f>
        <v>25</v>
      </c>
      <c r="N3935" s="1" t="b">
        <f>IF([first '# in desc]&lt;[pos kw in desc],MID([desc],[pos kw in desc]-7,7))</f>
        <v>0</v>
      </c>
      <c r="O39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5" s="1" t="str">
        <f>TRIM(IF([first '# in desc]&lt;[pos kw in desc],MID([desc],[pos kw in desc]-6,6),FALSE))</f>
        <v>FALSCH</v>
      </c>
      <c r="Q3935" s="1" t="b">
        <f>IF(LEN([manuell])=0,IFERROR([kw fine in title]*1,IFERROR(SUMPRODUCT(COUNTIF(IsDigits,MID([kw in desc],ROW($A$1:$A$150),1)))=LEN([kw in desc]),#N/A)),[manuell])</f>
        <v>0</v>
      </c>
      <c r="R3935" s="1" t="str">
        <f>IF([pos kw in title]&gt;0,MID(J3935,#REF!,4),IF([first '# in title]&gt;0,MID([title],[first '# in title],3),IF([first '# in title]&gt;0,MID([desc],#REF!,3),VLOOKUP([productid],$G$2:$R$1386,8))))</f>
        <v>24D</v>
      </c>
      <c r="S3935" s="1" t="e">
        <f>IF([kw in desc]=[kw rough in title],[kw in desc]*1,IFERROR(LEFT([kw_dirty],3)*1,IFERROR(LEFT([kw_dirty],2)*1,"n.a.")))</f>
        <v>#N/A</v>
      </c>
      <c r="T3935" s="1"/>
      <c r="U3935" s="1" t="e">
        <f>VLOOKUP(Tabelle1[[#This Row],[productid]],Tabelle2[#All],2,FALSE)</f>
        <v>#N/A</v>
      </c>
    </row>
    <row r="3936" spans="1:21">
      <c r="A3936" t="s">
        <v>4272</v>
      </c>
      <c r="B3936">
        <v>2699</v>
      </c>
      <c r="C3936">
        <v>289859</v>
      </c>
      <c r="D3936" t="s">
        <v>6478</v>
      </c>
      <c r="E3936" t="s">
        <v>6479</v>
      </c>
      <c r="F3936">
        <v>18406</v>
      </c>
      <c r="G3936">
        <v>2286143</v>
      </c>
      <c r="H3936">
        <f t="shared" si="61"/>
        <v>0</v>
      </c>
      <c r="I3936">
        <f t="array" ref="I3936">MIN(IFERROR(FIND(IstNumbers,A3936),""))</f>
        <v>28</v>
      </c>
      <c r="J3936" s="1" t="e">
        <f>IF([first '# in title]&lt;[pos kw in title],MID([title],[pos kw in title]-6,6),#N/A)</f>
        <v>#N/A</v>
      </c>
      <c r="K3936" s="1" t="e">
        <f>IFERROR(MID(SUBSTITUTE([kw rough in title],",","."),FIND("(",[kw rough in title])+1,20),SUBSTITUTE(IFERROR(MID([kw rough in title],FIND(" ",[kw rough in title])+1,20),[kw rough in title]),",","."))</f>
        <v>#N/A</v>
      </c>
      <c r="L3936" s="1">
        <f>IFERROR(FIND("kW",[desc]),0)</f>
        <v>0</v>
      </c>
      <c r="M3936">
        <f t="array" ref="M3936">MIN(IFERROR(FIND(IstNumbers,E3936),""))</f>
        <v>33</v>
      </c>
      <c r="N3936" s="1" t="b">
        <f>IF([first '# in desc]&lt;[pos kw in desc],MID([desc],[pos kw in desc]-7,7))</f>
        <v>0</v>
      </c>
      <c r="O39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6" s="1" t="str">
        <f>TRIM(IF([first '# in desc]&lt;[pos kw in desc],MID([desc],[pos kw in desc]-6,6),FALSE))</f>
        <v>FALSCH</v>
      </c>
      <c r="Q3936" s="1" t="b">
        <f>IF(LEN([manuell])=0,IFERROR([kw fine in title]*1,IFERROR(SUMPRODUCT(COUNTIF(IsDigits,MID([kw in desc],ROW($A$1:$A$150),1)))=LEN([kw in desc]),#N/A)),[manuell])</f>
        <v>0</v>
      </c>
      <c r="R3936" s="1" t="str">
        <f>IF([pos kw in title]&gt;0,MID(J3936,#REF!,4),IF([first '# in title]&gt;0,MID([title],[first '# in title],3),IF([first '# in title]&gt;0,MID([desc],#REF!,3),VLOOKUP([productid],$G$2:$R$1386,8))))</f>
        <v>146</v>
      </c>
      <c r="S3936" s="1" t="e">
        <f>IF([kw in desc]=[kw rough in title],[kw in desc]*1,IFERROR(LEFT([kw_dirty],3)*1,IFERROR(LEFT([kw_dirty],2)*1,"n.a.")))</f>
        <v>#N/A</v>
      </c>
      <c r="T3936" s="1"/>
      <c r="U3936" s="1" t="e">
        <f>VLOOKUP(Tabelle1[[#This Row],[productid]],Tabelle2[#All],2,FALSE)</f>
        <v>#N/A</v>
      </c>
    </row>
    <row r="3937" spans="1:21">
      <c r="A3937" t="s">
        <v>4272</v>
      </c>
      <c r="B3937">
        <v>2699</v>
      </c>
      <c r="C3937">
        <v>289859</v>
      </c>
      <c r="D3937" t="s">
        <v>6480</v>
      </c>
      <c r="E3937" t="s">
        <v>6481</v>
      </c>
      <c r="F3937">
        <v>18406</v>
      </c>
      <c r="G3937">
        <v>2286143</v>
      </c>
      <c r="H3937">
        <f t="shared" si="61"/>
        <v>0</v>
      </c>
      <c r="I3937">
        <f t="array" ref="I3937">MIN(IFERROR(FIND(IstNumbers,A3937),""))</f>
        <v>28</v>
      </c>
      <c r="J3937" s="1" t="e">
        <f>IF([first '# in title]&lt;[pos kw in title],MID([title],[pos kw in title]-6,6),#N/A)</f>
        <v>#N/A</v>
      </c>
      <c r="K3937" s="1" t="e">
        <f>IFERROR(MID(SUBSTITUTE([kw rough in title],",","."),FIND("(",[kw rough in title])+1,20),SUBSTITUTE(IFERROR(MID([kw rough in title],FIND(" ",[kw rough in title])+1,20),[kw rough in title]),",","."))</f>
        <v>#N/A</v>
      </c>
      <c r="L3937" s="1">
        <f>IFERROR(FIND("kW",[desc]),0)</f>
        <v>0</v>
      </c>
      <c r="M3937">
        <f t="array" ref="M3937">MIN(IFERROR(FIND(IstNumbers,E3937),""))</f>
        <v>33</v>
      </c>
      <c r="N3937" s="1" t="b">
        <f>IF([first '# in desc]&lt;[pos kw in desc],MID([desc],[pos kw in desc]-7,7))</f>
        <v>0</v>
      </c>
      <c r="O39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7" s="1" t="str">
        <f>TRIM(IF([first '# in desc]&lt;[pos kw in desc],MID([desc],[pos kw in desc]-6,6),FALSE))</f>
        <v>FALSCH</v>
      </c>
      <c r="Q3937" s="1" t="b">
        <f>IF(LEN([manuell])=0,IFERROR([kw fine in title]*1,IFERROR(SUMPRODUCT(COUNTIF(IsDigits,MID([kw in desc],ROW($A$1:$A$150),1)))=LEN([kw in desc]),#N/A)),[manuell])</f>
        <v>0</v>
      </c>
      <c r="R3937" s="1" t="str">
        <f>IF([pos kw in title]&gt;0,MID(J3937,#REF!,4),IF([first '# in title]&gt;0,MID([title],[first '# in title],3),IF([first '# in title]&gt;0,MID([desc],#REF!,3),VLOOKUP([productid],$G$2:$R$1386,8))))</f>
        <v>146</v>
      </c>
      <c r="S3937" s="1" t="e">
        <f>IF([kw in desc]=[kw rough in title],[kw in desc]*1,IFERROR(LEFT([kw_dirty],3)*1,IFERROR(LEFT([kw_dirty],2)*1,"n.a.")))</f>
        <v>#N/A</v>
      </c>
      <c r="T3937" s="1"/>
      <c r="U3937" s="1" t="e">
        <f>VLOOKUP(Tabelle1[[#This Row],[productid]],Tabelle2[#All],2,FALSE)</f>
        <v>#N/A</v>
      </c>
    </row>
    <row r="3938" spans="1:21">
      <c r="A3938" t="s">
        <v>4272</v>
      </c>
      <c r="B3938">
        <v>2699</v>
      </c>
      <c r="C3938">
        <v>289859</v>
      </c>
      <c r="D3938" t="s">
        <v>6482</v>
      </c>
      <c r="E3938" t="s">
        <v>6483</v>
      </c>
      <c r="F3938">
        <v>18406</v>
      </c>
      <c r="G3938">
        <v>2286143</v>
      </c>
      <c r="H3938">
        <f t="shared" si="61"/>
        <v>0</v>
      </c>
      <c r="I3938">
        <f t="array" ref="I3938">MIN(IFERROR(FIND(IstNumbers,A3938),""))</f>
        <v>28</v>
      </c>
      <c r="J3938" s="1" t="e">
        <f>IF([first '# in title]&lt;[pos kw in title],MID([title],[pos kw in title]-6,6),#N/A)</f>
        <v>#N/A</v>
      </c>
      <c r="K3938" s="1" t="e">
        <f>IFERROR(MID(SUBSTITUTE([kw rough in title],",","."),FIND("(",[kw rough in title])+1,20),SUBSTITUTE(IFERROR(MID([kw rough in title],FIND(" ",[kw rough in title])+1,20),[kw rough in title]),",","."))</f>
        <v>#N/A</v>
      </c>
      <c r="L3938" s="1">
        <f>IFERROR(FIND("kW",[desc]),0)</f>
        <v>0</v>
      </c>
      <c r="M3938">
        <f t="array" ref="M3938">MIN(IFERROR(FIND(IstNumbers,E3938),""))</f>
        <v>33</v>
      </c>
      <c r="N3938" s="1" t="b">
        <f>IF([first '# in desc]&lt;[pos kw in desc],MID([desc],[pos kw in desc]-7,7))</f>
        <v>0</v>
      </c>
      <c r="O39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8" s="1" t="str">
        <f>TRIM(IF([first '# in desc]&lt;[pos kw in desc],MID([desc],[pos kw in desc]-6,6),FALSE))</f>
        <v>FALSCH</v>
      </c>
      <c r="Q3938" s="1" t="b">
        <f>IF(LEN([manuell])=0,IFERROR([kw fine in title]*1,IFERROR(SUMPRODUCT(COUNTIF(IsDigits,MID([kw in desc],ROW($A$1:$A$150),1)))=LEN([kw in desc]),#N/A)),[manuell])</f>
        <v>0</v>
      </c>
      <c r="R3938" s="1" t="str">
        <f>IF([pos kw in title]&gt;0,MID(J3938,#REF!,4),IF([first '# in title]&gt;0,MID([title],[first '# in title],3),IF([first '# in title]&gt;0,MID([desc],#REF!,3),VLOOKUP([productid],$G$2:$R$1386,8))))</f>
        <v>146</v>
      </c>
      <c r="S3938" s="1" t="e">
        <f>IF([kw in desc]=[kw rough in title],[kw in desc]*1,IFERROR(LEFT([kw_dirty],3)*1,IFERROR(LEFT([kw_dirty],2)*1,"n.a.")))</f>
        <v>#N/A</v>
      </c>
      <c r="T3938" s="1"/>
      <c r="U3938" s="1" t="e">
        <f>VLOOKUP(Tabelle1[[#This Row],[productid]],Tabelle2[#All],2,FALSE)</f>
        <v>#N/A</v>
      </c>
    </row>
    <row r="3939" spans="1:21">
      <c r="A3939" t="s">
        <v>4272</v>
      </c>
      <c r="B3939">
        <v>2702</v>
      </c>
      <c r="C3939">
        <v>289859</v>
      </c>
      <c r="D3939" t="s">
        <v>6484</v>
      </c>
      <c r="E3939" t="s">
        <v>6485</v>
      </c>
      <c r="F3939">
        <v>18406</v>
      </c>
      <c r="G3939">
        <v>2286143</v>
      </c>
      <c r="H3939">
        <f t="shared" si="61"/>
        <v>0</v>
      </c>
      <c r="I3939">
        <f t="array" ref="I3939">MIN(IFERROR(FIND(IstNumbers,A3939),""))</f>
        <v>28</v>
      </c>
      <c r="J3939" s="1" t="e">
        <f>IF([first '# in title]&lt;[pos kw in title],MID([title],[pos kw in title]-6,6),#N/A)</f>
        <v>#N/A</v>
      </c>
      <c r="K3939" s="1" t="e">
        <f>IFERROR(MID(SUBSTITUTE([kw rough in title],",","."),FIND("(",[kw rough in title])+1,20),SUBSTITUTE(IFERROR(MID([kw rough in title],FIND(" ",[kw rough in title])+1,20),[kw rough in title]),",","."))</f>
        <v>#N/A</v>
      </c>
      <c r="L3939" s="1">
        <f>IFERROR(FIND("kW",[desc]),0)</f>
        <v>0</v>
      </c>
      <c r="M3939">
        <f t="array" ref="M3939">MIN(IFERROR(FIND(IstNumbers,E3939),""))</f>
        <v>33</v>
      </c>
      <c r="N3939" s="1" t="b">
        <f>IF([first '# in desc]&lt;[pos kw in desc],MID([desc],[pos kw in desc]-7,7))</f>
        <v>0</v>
      </c>
      <c r="O39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39" s="1" t="str">
        <f>TRIM(IF([first '# in desc]&lt;[pos kw in desc],MID([desc],[pos kw in desc]-6,6),FALSE))</f>
        <v>FALSCH</v>
      </c>
      <c r="Q3939" s="1" t="b">
        <f>IF(LEN([manuell])=0,IFERROR([kw fine in title]*1,IFERROR(SUMPRODUCT(COUNTIF(IsDigits,MID([kw in desc],ROW($A$1:$A$150),1)))=LEN([kw in desc]),#N/A)),[manuell])</f>
        <v>0</v>
      </c>
      <c r="R3939" s="1" t="str">
        <f>IF([pos kw in title]&gt;0,MID(J3939,#REF!,4),IF([first '# in title]&gt;0,MID([title],[first '# in title],3),IF([first '# in title]&gt;0,MID([desc],#REF!,3),VLOOKUP([productid],$G$2:$R$1386,8))))</f>
        <v>146</v>
      </c>
      <c r="S3939" s="1" t="e">
        <f>IF([kw in desc]=[kw rough in title],[kw in desc]*1,IFERROR(LEFT([kw_dirty],3)*1,IFERROR(LEFT([kw_dirty],2)*1,"n.a.")))</f>
        <v>#N/A</v>
      </c>
      <c r="T3939" s="1"/>
      <c r="U3939" s="1" t="e">
        <f>VLOOKUP(Tabelle1[[#This Row],[productid]],Tabelle2[#All],2,FALSE)</f>
        <v>#N/A</v>
      </c>
    </row>
    <row r="3940" spans="1:21">
      <c r="A3940" t="s">
        <v>4272</v>
      </c>
      <c r="B3940">
        <v>2704</v>
      </c>
      <c r="C3940">
        <v>289859</v>
      </c>
      <c r="D3940" t="s">
        <v>6486</v>
      </c>
      <c r="E3940" t="s">
        <v>6487</v>
      </c>
      <c r="F3940">
        <v>18406</v>
      </c>
      <c r="G3940">
        <v>2286143</v>
      </c>
      <c r="H3940">
        <f t="shared" si="61"/>
        <v>0</v>
      </c>
      <c r="I3940">
        <f t="array" ref="I3940">MIN(IFERROR(FIND(IstNumbers,A3940),""))</f>
        <v>28</v>
      </c>
      <c r="J3940" s="1" t="e">
        <f>IF([first '# in title]&lt;[pos kw in title],MID([title],[pos kw in title]-6,6),#N/A)</f>
        <v>#N/A</v>
      </c>
      <c r="K3940" s="1" t="e">
        <f>IFERROR(MID(SUBSTITUTE([kw rough in title],",","."),FIND("(",[kw rough in title])+1,20),SUBSTITUTE(IFERROR(MID([kw rough in title],FIND(" ",[kw rough in title])+1,20),[kw rough in title]),",","."))</f>
        <v>#N/A</v>
      </c>
      <c r="L3940" s="1">
        <f>IFERROR(FIND("kW",[desc]),0)</f>
        <v>0</v>
      </c>
      <c r="M3940">
        <f t="array" ref="M3940">MIN(IFERROR(FIND(IstNumbers,E3940),""))</f>
        <v>33</v>
      </c>
      <c r="N3940" s="1" t="b">
        <f>IF([first '# in desc]&lt;[pos kw in desc],MID([desc],[pos kw in desc]-7,7))</f>
        <v>0</v>
      </c>
      <c r="O39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0" s="1" t="str">
        <f>TRIM(IF([first '# in desc]&lt;[pos kw in desc],MID([desc],[pos kw in desc]-6,6),FALSE))</f>
        <v>FALSCH</v>
      </c>
      <c r="Q3940" s="1" t="b">
        <f>IF(LEN([manuell])=0,IFERROR([kw fine in title]*1,IFERROR(SUMPRODUCT(COUNTIF(IsDigits,MID([kw in desc],ROW($A$1:$A$150),1)))=LEN([kw in desc]),#N/A)),[manuell])</f>
        <v>0</v>
      </c>
      <c r="R3940" s="1" t="str">
        <f>IF([pos kw in title]&gt;0,MID(J3940,#REF!,4),IF([first '# in title]&gt;0,MID([title],[first '# in title],3),IF([first '# in title]&gt;0,MID([desc],#REF!,3),VLOOKUP([productid],$G$2:$R$1386,8))))</f>
        <v>146</v>
      </c>
      <c r="S3940" s="1" t="e">
        <f>IF([kw in desc]=[kw rough in title],[kw in desc]*1,IFERROR(LEFT([kw_dirty],3)*1,IFERROR(LEFT([kw_dirty],2)*1,"n.a.")))</f>
        <v>#N/A</v>
      </c>
      <c r="T3940" s="1"/>
      <c r="U3940" s="1" t="e">
        <f>VLOOKUP(Tabelle1[[#This Row],[productid]],Tabelle2[#All],2,FALSE)</f>
        <v>#N/A</v>
      </c>
    </row>
    <row r="3941" spans="1:21">
      <c r="A3941" t="s">
        <v>4272</v>
      </c>
      <c r="B3941">
        <v>2704</v>
      </c>
      <c r="C3941">
        <v>289859</v>
      </c>
      <c r="D3941" t="s">
        <v>6488</v>
      </c>
      <c r="E3941" t="s">
        <v>6489</v>
      </c>
      <c r="F3941">
        <v>18406</v>
      </c>
      <c r="G3941">
        <v>2286143</v>
      </c>
      <c r="H3941">
        <f t="shared" si="61"/>
        <v>0</v>
      </c>
      <c r="I3941">
        <f t="array" ref="I3941">MIN(IFERROR(FIND(IstNumbers,A3941),""))</f>
        <v>28</v>
      </c>
      <c r="J3941" s="1" t="e">
        <f>IF([first '# in title]&lt;[pos kw in title],MID([title],[pos kw in title]-6,6),#N/A)</f>
        <v>#N/A</v>
      </c>
      <c r="K3941" s="1" t="e">
        <f>IFERROR(MID(SUBSTITUTE([kw rough in title],",","."),FIND("(",[kw rough in title])+1,20),SUBSTITUTE(IFERROR(MID([kw rough in title],FIND(" ",[kw rough in title])+1,20),[kw rough in title]),",","."))</f>
        <v>#N/A</v>
      </c>
      <c r="L3941" s="1">
        <f>IFERROR(FIND("kW",[desc]),0)</f>
        <v>0</v>
      </c>
      <c r="M3941">
        <f t="array" ref="M3941">MIN(IFERROR(FIND(IstNumbers,E3941),""))</f>
        <v>33</v>
      </c>
      <c r="N3941" s="1" t="b">
        <f>IF([first '# in desc]&lt;[pos kw in desc],MID([desc],[pos kw in desc]-7,7))</f>
        <v>0</v>
      </c>
      <c r="O39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1" s="1" t="str">
        <f>TRIM(IF([first '# in desc]&lt;[pos kw in desc],MID([desc],[pos kw in desc]-6,6),FALSE))</f>
        <v>FALSCH</v>
      </c>
      <c r="Q3941" s="1" t="b">
        <f>IF(LEN([manuell])=0,IFERROR([kw fine in title]*1,IFERROR(SUMPRODUCT(COUNTIF(IsDigits,MID([kw in desc],ROW($A$1:$A$150),1)))=LEN([kw in desc]),#N/A)),[manuell])</f>
        <v>0</v>
      </c>
      <c r="R3941" s="1" t="str">
        <f>IF([pos kw in title]&gt;0,MID(J3941,#REF!,4),IF([first '# in title]&gt;0,MID([title],[first '# in title],3),IF([first '# in title]&gt;0,MID([desc],#REF!,3),VLOOKUP([productid],$G$2:$R$1386,8))))</f>
        <v>146</v>
      </c>
      <c r="S3941" s="1" t="e">
        <f>IF([kw in desc]=[kw rough in title],[kw in desc]*1,IFERROR(LEFT([kw_dirty],3)*1,IFERROR(LEFT([kw_dirty],2)*1,"n.a.")))</f>
        <v>#N/A</v>
      </c>
      <c r="T3941" s="1"/>
      <c r="U3941" s="1" t="e">
        <f>VLOOKUP(Tabelle1[[#This Row],[productid]],Tabelle2[#All],2,FALSE)</f>
        <v>#N/A</v>
      </c>
    </row>
    <row r="3942" spans="1:21">
      <c r="A3942" t="s">
        <v>4272</v>
      </c>
      <c r="B3942">
        <v>2704</v>
      </c>
      <c r="C3942">
        <v>289859</v>
      </c>
      <c r="D3942" t="s">
        <v>6490</v>
      </c>
      <c r="E3942" t="s">
        <v>6491</v>
      </c>
      <c r="F3942">
        <v>18406</v>
      </c>
      <c r="G3942">
        <v>2286143</v>
      </c>
      <c r="H3942">
        <f t="shared" si="61"/>
        <v>0</v>
      </c>
      <c r="I3942">
        <f t="array" ref="I3942">MIN(IFERROR(FIND(IstNumbers,A3942),""))</f>
        <v>28</v>
      </c>
      <c r="J3942" s="1" t="e">
        <f>IF([first '# in title]&lt;[pos kw in title],MID([title],[pos kw in title]-6,6),#N/A)</f>
        <v>#N/A</v>
      </c>
      <c r="K3942" s="1" t="e">
        <f>IFERROR(MID(SUBSTITUTE([kw rough in title],",","."),FIND("(",[kw rough in title])+1,20),SUBSTITUTE(IFERROR(MID([kw rough in title],FIND(" ",[kw rough in title])+1,20),[kw rough in title]),",","."))</f>
        <v>#N/A</v>
      </c>
      <c r="L3942" s="1">
        <f>IFERROR(FIND("kW",[desc]),0)</f>
        <v>0</v>
      </c>
      <c r="M3942">
        <f t="array" ref="M3942">MIN(IFERROR(FIND(IstNumbers,E3942),""))</f>
        <v>33</v>
      </c>
      <c r="N3942" s="1" t="b">
        <f>IF([first '# in desc]&lt;[pos kw in desc],MID([desc],[pos kw in desc]-7,7))</f>
        <v>0</v>
      </c>
      <c r="O39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2" s="1" t="str">
        <f>TRIM(IF([first '# in desc]&lt;[pos kw in desc],MID([desc],[pos kw in desc]-6,6),FALSE))</f>
        <v>FALSCH</v>
      </c>
      <c r="Q3942" s="1" t="b">
        <f>IF(LEN([manuell])=0,IFERROR([kw fine in title]*1,IFERROR(SUMPRODUCT(COUNTIF(IsDigits,MID([kw in desc],ROW($A$1:$A$150),1)))=LEN([kw in desc]),#N/A)),[manuell])</f>
        <v>0</v>
      </c>
      <c r="R3942" s="1" t="str">
        <f>IF([pos kw in title]&gt;0,MID(J3942,#REF!,4),IF([first '# in title]&gt;0,MID([title],[first '# in title],3),IF([first '# in title]&gt;0,MID([desc],#REF!,3),VLOOKUP([productid],$G$2:$R$1386,8))))</f>
        <v>146</v>
      </c>
      <c r="S3942" s="1" t="e">
        <f>IF([kw in desc]=[kw rough in title],[kw in desc]*1,IFERROR(LEFT([kw_dirty],3)*1,IFERROR(LEFT([kw_dirty],2)*1,"n.a.")))</f>
        <v>#N/A</v>
      </c>
      <c r="T3942" s="1"/>
      <c r="U3942" s="1" t="e">
        <f>VLOOKUP(Tabelle1[[#This Row],[productid]],Tabelle2[#All],2,FALSE)</f>
        <v>#N/A</v>
      </c>
    </row>
    <row r="3943" spans="1:21">
      <c r="A3943" t="s">
        <v>4272</v>
      </c>
      <c r="B3943">
        <v>2705</v>
      </c>
      <c r="C3943">
        <v>289859</v>
      </c>
      <c r="D3943" t="s">
        <v>6492</v>
      </c>
      <c r="E3943" t="s">
        <v>6493</v>
      </c>
      <c r="F3943">
        <v>18406</v>
      </c>
      <c r="G3943">
        <v>2286143</v>
      </c>
      <c r="H3943">
        <f t="shared" si="61"/>
        <v>0</v>
      </c>
      <c r="I3943">
        <f t="array" ref="I3943">MIN(IFERROR(FIND(IstNumbers,A3943),""))</f>
        <v>28</v>
      </c>
      <c r="J3943" s="1" t="e">
        <f>IF([first '# in title]&lt;[pos kw in title],MID([title],[pos kw in title]-6,6),#N/A)</f>
        <v>#N/A</v>
      </c>
      <c r="K3943" s="1" t="e">
        <f>IFERROR(MID(SUBSTITUTE([kw rough in title],",","."),FIND("(",[kw rough in title])+1,20),SUBSTITUTE(IFERROR(MID([kw rough in title],FIND(" ",[kw rough in title])+1,20),[kw rough in title]),",","."))</f>
        <v>#N/A</v>
      </c>
      <c r="L3943" s="1">
        <f>IFERROR(FIND("kW",[desc]),0)</f>
        <v>0</v>
      </c>
      <c r="M3943">
        <f t="array" ref="M3943">MIN(IFERROR(FIND(IstNumbers,E3943),""))</f>
        <v>33</v>
      </c>
      <c r="N3943" s="1" t="b">
        <f>IF([first '# in desc]&lt;[pos kw in desc],MID([desc],[pos kw in desc]-7,7))</f>
        <v>0</v>
      </c>
      <c r="O39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3" s="1" t="str">
        <f>TRIM(IF([first '# in desc]&lt;[pos kw in desc],MID([desc],[pos kw in desc]-6,6),FALSE))</f>
        <v>FALSCH</v>
      </c>
      <c r="Q3943" s="1" t="b">
        <f>IF(LEN([manuell])=0,IFERROR([kw fine in title]*1,IFERROR(SUMPRODUCT(COUNTIF(IsDigits,MID([kw in desc],ROW($A$1:$A$150),1)))=LEN([kw in desc]),#N/A)),[manuell])</f>
        <v>0</v>
      </c>
      <c r="R3943" s="1" t="str">
        <f>IF([pos kw in title]&gt;0,MID(J3943,#REF!,4),IF([first '# in title]&gt;0,MID([title],[first '# in title],3),IF([first '# in title]&gt;0,MID([desc],#REF!,3),VLOOKUP([productid],$G$2:$R$1386,8))))</f>
        <v>146</v>
      </c>
      <c r="S3943" s="1" t="e">
        <f>IF([kw in desc]=[kw rough in title],[kw in desc]*1,IFERROR(LEFT([kw_dirty],3)*1,IFERROR(LEFT([kw_dirty],2)*1,"n.a.")))</f>
        <v>#N/A</v>
      </c>
      <c r="T3943" s="1"/>
      <c r="U3943" s="1" t="e">
        <f>VLOOKUP(Tabelle1[[#This Row],[productid]],Tabelle2[#All],2,FALSE)</f>
        <v>#N/A</v>
      </c>
    </row>
    <row r="3944" spans="1:21">
      <c r="A3944" t="s">
        <v>4272</v>
      </c>
      <c r="B3944">
        <v>2705</v>
      </c>
      <c r="C3944">
        <v>289859</v>
      </c>
      <c r="D3944" t="s">
        <v>6494</v>
      </c>
      <c r="E3944" t="s">
        <v>6495</v>
      </c>
      <c r="F3944">
        <v>18406</v>
      </c>
      <c r="G3944">
        <v>2286143</v>
      </c>
      <c r="H3944">
        <f t="shared" si="61"/>
        <v>0</v>
      </c>
      <c r="I3944">
        <f t="array" ref="I3944">MIN(IFERROR(FIND(IstNumbers,A3944),""))</f>
        <v>28</v>
      </c>
      <c r="J3944" s="1" t="e">
        <f>IF([first '# in title]&lt;[pos kw in title],MID([title],[pos kw in title]-6,6),#N/A)</f>
        <v>#N/A</v>
      </c>
      <c r="K3944" s="1" t="e">
        <f>IFERROR(MID(SUBSTITUTE([kw rough in title],",","."),FIND("(",[kw rough in title])+1,20),SUBSTITUTE(IFERROR(MID([kw rough in title],FIND(" ",[kw rough in title])+1,20),[kw rough in title]),",","."))</f>
        <v>#N/A</v>
      </c>
      <c r="L3944" s="1">
        <f>IFERROR(FIND("kW",[desc]),0)</f>
        <v>0</v>
      </c>
      <c r="M3944">
        <f t="array" ref="M3944">MIN(IFERROR(FIND(IstNumbers,E3944),""))</f>
        <v>33</v>
      </c>
      <c r="N3944" s="1" t="b">
        <f>IF([first '# in desc]&lt;[pos kw in desc],MID([desc],[pos kw in desc]-7,7))</f>
        <v>0</v>
      </c>
      <c r="O39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4" s="1" t="str">
        <f>TRIM(IF([first '# in desc]&lt;[pos kw in desc],MID([desc],[pos kw in desc]-6,6),FALSE))</f>
        <v>FALSCH</v>
      </c>
      <c r="Q3944" s="1" t="b">
        <f>IF(LEN([manuell])=0,IFERROR([kw fine in title]*1,IFERROR(SUMPRODUCT(COUNTIF(IsDigits,MID([kw in desc],ROW($A$1:$A$150),1)))=LEN([kw in desc]),#N/A)),[manuell])</f>
        <v>0</v>
      </c>
      <c r="R3944" s="1" t="str">
        <f>IF([pos kw in title]&gt;0,MID(J3944,#REF!,4),IF([first '# in title]&gt;0,MID([title],[first '# in title],3),IF([first '# in title]&gt;0,MID([desc],#REF!,3),VLOOKUP([productid],$G$2:$R$1386,8))))</f>
        <v>146</v>
      </c>
      <c r="S3944" s="1" t="e">
        <f>IF([kw in desc]=[kw rough in title],[kw in desc]*1,IFERROR(LEFT([kw_dirty],3)*1,IFERROR(LEFT([kw_dirty],2)*1,"n.a.")))</f>
        <v>#N/A</v>
      </c>
      <c r="T3944" s="1"/>
      <c r="U3944" s="1" t="e">
        <f>VLOOKUP(Tabelle1[[#This Row],[productid]],Tabelle2[#All],2,FALSE)</f>
        <v>#N/A</v>
      </c>
    </row>
    <row r="3945" spans="1:21">
      <c r="A3945" t="s">
        <v>4272</v>
      </c>
      <c r="B3945">
        <v>2707</v>
      </c>
      <c r="C3945">
        <v>289859</v>
      </c>
      <c r="D3945" t="s">
        <v>6496</v>
      </c>
      <c r="E3945" t="s">
        <v>6497</v>
      </c>
      <c r="F3945">
        <v>18406</v>
      </c>
      <c r="G3945">
        <v>2286143</v>
      </c>
      <c r="H3945">
        <f t="shared" si="61"/>
        <v>0</v>
      </c>
      <c r="I3945">
        <f t="array" ref="I3945">MIN(IFERROR(FIND(IstNumbers,A3945),""))</f>
        <v>28</v>
      </c>
      <c r="J3945" s="1" t="e">
        <f>IF([first '# in title]&lt;[pos kw in title],MID([title],[pos kw in title]-6,6),#N/A)</f>
        <v>#N/A</v>
      </c>
      <c r="K3945" s="1" t="e">
        <f>IFERROR(MID(SUBSTITUTE([kw rough in title],",","."),FIND("(",[kw rough in title])+1,20),SUBSTITUTE(IFERROR(MID([kw rough in title],FIND(" ",[kw rough in title])+1,20),[kw rough in title]),",","."))</f>
        <v>#N/A</v>
      </c>
      <c r="L3945" s="1">
        <f>IFERROR(FIND("kW",[desc]),0)</f>
        <v>0</v>
      </c>
      <c r="M3945">
        <f t="array" ref="M3945">MIN(IFERROR(FIND(IstNumbers,E3945),""))</f>
        <v>33</v>
      </c>
      <c r="N3945" s="1" t="b">
        <f>IF([first '# in desc]&lt;[pos kw in desc],MID([desc],[pos kw in desc]-7,7))</f>
        <v>0</v>
      </c>
      <c r="O39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5" s="1" t="str">
        <f>TRIM(IF([first '# in desc]&lt;[pos kw in desc],MID([desc],[pos kw in desc]-6,6),FALSE))</f>
        <v>FALSCH</v>
      </c>
      <c r="Q3945" s="1" t="b">
        <f>IF(LEN([manuell])=0,IFERROR([kw fine in title]*1,IFERROR(SUMPRODUCT(COUNTIF(IsDigits,MID([kw in desc],ROW($A$1:$A$150),1)))=LEN([kw in desc]),#N/A)),[manuell])</f>
        <v>0</v>
      </c>
      <c r="R3945" s="1" t="str">
        <f>IF([pos kw in title]&gt;0,MID(J3945,#REF!,4),IF([first '# in title]&gt;0,MID([title],[first '# in title],3),IF([first '# in title]&gt;0,MID([desc],#REF!,3),VLOOKUP([productid],$G$2:$R$1386,8))))</f>
        <v>146</v>
      </c>
      <c r="S3945" s="1" t="e">
        <f>IF([kw in desc]=[kw rough in title],[kw in desc]*1,IFERROR(LEFT([kw_dirty],3)*1,IFERROR(LEFT([kw_dirty],2)*1,"n.a.")))</f>
        <v>#N/A</v>
      </c>
      <c r="T3945" s="1"/>
      <c r="U3945" s="1" t="e">
        <f>VLOOKUP(Tabelle1[[#This Row],[productid]],Tabelle2[#All],2,FALSE)</f>
        <v>#N/A</v>
      </c>
    </row>
    <row r="3946" spans="1:21">
      <c r="A3946" t="s">
        <v>4272</v>
      </c>
      <c r="B3946">
        <v>2708</v>
      </c>
      <c r="C3946">
        <v>289859</v>
      </c>
      <c r="D3946" t="s">
        <v>6498</v>
      </c>
      <c r="E3946" t="s">
        <v>6499</v>
      </c>
      <c r="F3946">
        <v>18406</v>
      </c>
      <c r="G3946">
        <v>2286143</v>
      </c>
      <c r="H3946">
        <f t="shared" si="61"/>
        <v>0</v>
      </c>
      <c r="I3946">
        <f t="array" ref="I3946">MIN(IFERROR(FIND(IstNumbers,A3946),""))</f>
        <v>28</v>
      </c>
      <c r="J3946" s="1" t="e">
        <f>IF([first '# in title]&lt;[pos kw in title],MID([title],[pos kw in title]-6,6),#N/A)</f>
        <v>#N/A</v>
      </c>
      <c r="K3946" s="1" t="e">
        <f>IFERROR(MID(SUBSTITUTE([kw rough in title],",","."),FIND("(",[kw rough in title])+1,20),SUBSTITUTE(IFERROR(MID([kw rough in title],FIND(" ",[kw rough in title])+1,20),[kw rough in title]),",","."))</f>
        <v>#N/A</v>
      </c>
      <c r="L3946" s="1">
        <f>IFERROR(FIND("kW",[desc]),0)</f>
        <v>0</v>
      </c>
      <c r="M3946">
        <f t="array" ref="M3946">MIN(IFERROR(FIND(IstNumbers,E3946),""))</f>
        <v>33</v>
      </c>
      <c r="N3946" s="1" t="b">
        <f>IF([first '# in desc]&lt;[pos kw in desc],MID([desc],[pos kw in desc]-7,7))</f>
        <v>0</v>
      </c>
      <c r="O39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6" s="1" t="str">
        <f>TRIM(IF([first '# in desc]&lt;[pos kw in desc],MID([desc],[pos kw in desc]-6,6),FALSE))</f>
        <v>FALSCH</v>
      </c>
      <c r="Q3946" s="1" t="b">
        <f>IF(LEN([manuell])=0,IFERROR([kw fine in title]*1,IFERROR(SUMPRODUCT(COUNTIF(IsDigits,MID([kw in desc],ROW($A$1:$A$150),1)))=LEN([kw in desc]),#N/A)),[manuell])</f>
        <v>0</v>
      </c>
      <c r="R3946" s="1" t="str">
        <f>IF([pos kw in title]&gt;0,MID(J3946,#REF!,4),IF([first '# in title]&gt;0,MID([title],[first '# in title],3),IF([first '# in title]&gt;0,MID([desc],#REF!,3),VLOOKUP([productid],$G$2:$R$1386,8))))</f>
        <v>146</v>
      </c>
      <c r="S3946" s="1" t="e">
        <f>IF([kw in desc]=[kw rough in title],[kw in desc]*1,IFERROR(LEFT([kw_dirty],3)*1,IFERROR(LEFT([kw_dirty],2)*1,"n.a.")))</f>
        <v>#N/A</v>
      </c>
      <c r="T3946" s="1"/>
      <c r="U3946" s="1" t="e">
        <f>VLOOKUP(Tabelle1[[#This Row],[productid]],Tabelle2[#All],2,FALSE)</f>
        <v>#N/A</v>
      </c>
    </row>
    <row r="3947" spans="1:21">
      <c r="A3947" t="s">
        <v>4272</v>
      </c>
      <c r="B3947">
        <v>2708</v>
      </c>
      <c r="C3947">
        <v>289859</v>
      </c>
      <c r="D3947" t="s">
        <v>6500</v>
      </c>
      <c r="E3947" t="s">
        <v>6501</v>
      </c>
      <c r="F3947">
        <v>18406</v>
      </c>
      <c r="G3947">
        <v>2286143</v>
      </c>
      <c r="H3947">
        <f t="shared" si="61"/>
        <v>0</v>
      </c>
      <c r="I3947">
        <f t="array" ref="I3947">MIN(IFERROR(FIND(IstNumbers,A3947),""))</f>
        <v>28</v>
      </c>
      <c r="J3947" s="1" t="e">
        <f>IF([first '# in title]&lt;[pos kw in title],MID([title],[pos kw in title]-6,6),#N/A)</f>
        <v>#N/A</v>
      </c>
      <c r="K3947" s="1" t="e">
        <f>IFERROR(MID(SUBSTITUTE([kw rough in title],",","."),FIND("(",[kw rough in title])+1,20),SUBSTITUTE(IFERROR(MID([kw rough in title],FIND(" ",[kw rough in title])+1,20),[kw rough in title]),",","."))</f>
        <v>#N/A</v>
      </c>
      <c r="L3947" s="1">
        <f>IFERROR(FIND("kW",[desc]),0)</f>
        <v>0</v>
      </c>
      <c r="M3947">
        <f t="array" ref="M3947">MIN(IFERROR(FIND(IstNumbers,E3947),""))</f>
        <v>33</v>
      </c>
      <c r="N3947" s="1" t="b">
        <f>IF([first '# in desc]&lt;[pos kw in desc],MID([desc],[pos kw in desc]-7,7))</f>
        <v>0</v>
      </c>
      <c r="O39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7" s="1" t="str">
        <f>TRIM(IF([first '# in desc]&lt;[pos kw in desc],MID([desc],[pos kw in desc]-6,6),FALSE))</f>
        <v>FALSCH</v>
      </c>
      <c r="Q3947" s="1" t="b">
        <f>IF(LEN([manuell])=0,IFERROR([kw fine in title]*1,IFERROR(SUMPRODUCT(COUNTIF(IsDigits,MID([kw in desc],ROW($A$1:$A$150),1)))=LEN([kw in desc]),#N/A)),[manuell])</f>
        <v>0</v>
      </c>
      <c r="R3947" s="1" t="str">
        <f>IF([pos kw in title]&gt;0,MID(J3947,#REF!,4),IF([first '# in title]&gt;0,MID([title],[first '# in title],3),IF([first '# in title]&gt;0,MID([desc],#REF!,3),VLOOKUP([productid],$G$2:$R$1386,8))))</f>
        <v>146</v>
      </c>
      <c r="S3947" s="1" t="e">
        <f>IF([kw in desc]=[kw rough in title],[kw in desc]*1,IFERROR(LEFT([kw_dirty],3)*1,IFERROR(LEFT([kw_dirty],2)*1,"n.a.")))</f>
        <v>#N/A</v>
      </c>
      <c r="T3947" s="1"/>
      <c r="U3947" s="1" t="e">
        <f>VLOOKUP(Tabelle1[[#This Row],[productid]],Tabelle2[#All],2,FALSE)</f>
        <v>#N/A</v>
      </c>
    </row>
    <row r="3948" spans="1:21">
      <c r="A3948" t="s">
        <v>4272</v>
      </c>
      <c r="B3948">
        <v>2710</v>
      </c>
      <c r="C3948">
        <v>289859</v>
      </c>
      <c r="D3948" t="s">
        <v>6502</v>
      </c>
      <c r="E3948" t="s">
        <v>6503</v>
      </c>
      <c r="F3948">
        <v>18406</v>
      </c>
      <c r="G3948">
        <v>2286143</v>
      </c>
      <c r="H3948">
        <f t="shared" si="61"/>
        <v>0</v>
      </c>
      <c r="I3948">
        <f t="array" ref="I3948">MIN(IFERROR(FIND(IstNumbers,A3948),""))</f>
        <v>28</v>
      </c>
      <c r="J3948" s="1" t="e">
        <f>IF([first '# in title]&lt;[pos kw in title],MID([title],[pos kw in title]-6,6),#N/A)</f>
        <v>#N/A</v>
      </c>
      <c r="K3948" s="1" t="e">
        <f>IFERROR(MID(SUBSTITUTE([kw rough in title],",","."),FIND("(",[kw rough in title])+1,20),SUBSTITUTE(IFERROR(MID([kw rough in title],FIND(" ",[kw rough in title])+1,20),[kw rough in title]),",","."))</f>
        <v>#N/A</v>
      </c>
      <c r="L3948" s="1">
        <f>IFERROR(FIND("kW",[desc]),0)</f>
        <v>0</v>
      </c>
      <c r="M3948">
        <f t="array" ref="M3948">MIN(IFERROR(FIND(IstNumbers,E3948),""))</f>
        <v>33</v>
      </c>
      <c r="N3948" s="1" t="b">
        <f>IF([first '# in desc]&lt;[pos kw in desc],MID([desc],[pos kw in desc]-7,7))</f>
        <v>0</v>
      </c>
      <c r="O39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48" s="1" t="str">
        <f>TRIM(IF([first '# in desc]&lt;[pos kw in desc],MID([desc],[pos kw in desc]-6,6),FALSE))</f>
        <v>FALSCH</v>
      </c>
      <c r="Q3948" s="1" t="b">
        <f>IF(LEN([manuell])=0,IFERROR([kw fine in title]*1,IFERROR(SUMPRODUCT(COUNTIF(IsDigits,MID([kw in desc],ROW($A$1:$A$150),1)))=LEN([kw in desc]),#N/A)),[manuell])</f>
        <v>0</v>
      </c>
      <c r="R3948" s="1" t="str">
        <f>IF([pos kw in title]&gt;0,MID(J3948,#REF!,4),IF([first '# in title]&gt;0,MID([title],[first '# in title],3),IF([first '# in title]&gt;0,MID([desc],#REF!,3),VLOOKUP([productid],$G$2:$R$1386,8))))</f>
        <v>146</v>
      </c>
      <c r="S3948" s="1" t="e">
        <f>IF([kw in desc]=[kw rough in title],[kw in desc]*1,IFERROR(LEFT([kw_dirty],3)*1,IFERROR(LEFT([kw_dirty],2)*1,"n.a.")))</f>
        <v>#N/A</v>
      </c>
      <c r="T3948" s="1"/>
      <c r="U3948" s="1" t="e">
        <f>VLOOKUP(Tabelle1[[#This Row],[productid]],Tabelle2[#All],2,FALSE)</f>
        <v>#N/A</v>
      </c>
    </row>
    <row r="3949" spans="1:21" hidden="1">
      <c r="A3949" t="s">
        <v>4299</v>
      </c>
      <c r="B3949">
        <v>3580</v>
      </c>
      <c r="C3949">
        <v>289859</v>
      </c>
      <c r="D3949" t="s">
        <v>6504</v>
      </c>
      <c r="E3949" t="s">
        <v>6063</v>
      </c>
      <c r="F3949">
        <v>18406</v>
      </c>
      <c r="G3949">
        <v>1750863</v>
      </c>
      <c r="H3949">
        <f t="shared" si="61"/>
        <v>0</v>
      </c>
      <c r="I3949">
        <f t="array" ref="I3949">MIN(IFERROR(FIND(IstNumbers,A3949),""))</f>
        <v>9</v>
      </c>
      <c r="J3949" s="1" t="e">
        <f>IF([first '# in title]&lt;[pos kw in title],MID([title],[pos kw in title]-6,6),#N/A)</f>
        <v>#N/A</v>
      </c>
      <c r="K3949" s="1" t="e">
        <f>IFERROR(MID(SUBSTITUTE([kw rough in title],",","."),FIND("(",[kw rough in title])+1,20),SUBSTITUTE(IFERROR(MID([kw rough in title],FIND(" ",[kw rough in title])+1,20),[kw rough in title]),",","."))</f>
        <v>#N/A</v>
      </c>
      <c r="L3949" s="1">
        <f>IFERROR(FIND("kW",[desc]),0)</f>
        <v>70</v>
      </c>
      <c r="M3949">
        <f t="array" ref="M3949">MIN(IFERROR(FIND(IstNumbers,E3949),""))</f>
        <v>34</v>
      </c>
      <c r="N3949" s="1" t="str">
        <f>IF([first '# in desc]&lt;[pos kw in desc],MID([desc],[pos kw in desc]-7,7))</f>
        <v xml:space="preserve">­me 42 </v>
      </c>
      <c r="O39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49" s="1" t="str">
        <f>TRIM(IF([first '# in desc]&lt;[pos kw in desc],MID([desc],[pos kw in desc]-6,6),FALSE))</f>
        <v>me 42</v>
      </c>
      <c r="Q3949" s="1" t="b">
        <f>IF(LEN([manuell])=0,IFERROR([kw fine in title]*1,IFERROR(SUMPRODUCT(COUNTIF(IsDigits,MID([kw in desc],ROW($A$1:$A$150),1)))=LEN([kw in desc]),#N/A)),[manuell])</f>
        <v>0</v>
      </c>
      <c r="R3949" s="1" t="str">
        <f>IF([pos kw in title]&gt;0,MID(J3949,#REF!,4),IF([first '# in title]&gt;0,MID([title],[first '# in title],3),IF([first '# in title]&gt;0,MID([desc],#REF!,3),VLOOKUP([productid],$G$2:$R$1386,8))))</f>
        <v xml:space="preserve">42 </v>
      </c>
      <c r="S3949" s="1" t="e">
        <f>IF([kw in desc]=[kw rough in title],[kw in desc]*1,IFERROR(LEFT([kw_dirty],3)*1,IFERROR(LEFT([kw_dirty],2)*1,"n.a.")))</f>
        <v>#N/A</v>
      </c>
      <c r="T3949" s="1"/>
      <c r="U3949" s="1">
        <f>VLOOKUP(Tabelle1[[#This Row],[productid]],Tabelle2[#All],2,FALSE)</f>
        <v>42</v>
      </c>
    </row>
    <row r="3950" spans="1:21" hidden="1">
      <c r="A3950" t="s">
        <v>1307</v>
      </c>
      <c r="B3950">
        <v>3645</v>
      </c>
      <c r="C3950">
        <v>289859</v>
      </c>
      <c r="D3950" t="s">
        <v>6505</v>
      </c>
      <c r="E3950" t="s">
        <v>6506</v>
      </c>
      <c r="F3950">
        <v>18406</v>
      </c>
      <c r="G3950">
        <v>3497887</v>
      </c>
      <c r="H3950">
        <f t="shared" si="61"/>
        <v>0</v>
      </c>
      <c r="I3950">
        <f t="array" ref="I3950">MIN(IFERROR(FIND(IstNumbers,A3950),""))</f>
        <v>13</v>
      </c>
      <c r="J3950" s="1" t="e">
        <f>IF([first '# in title]&lt;[pos kw in title],MID([title],[pos kw in title]-6,6),#N/A)</f>
        <v>#N/A</v>
      </c>
      <c r="K3950" s="1" t="e">
        <f>IFERROR(MID(SUBSTITUTE([kw rough in title],",","."),FIND("(",[kw rough in title])+1,20),SUBSTITUTE(IFERROR(MID([kw rough in title],FIND(" ",[kw rough in title])+1,20),[kw rough in title]),",","."))</f>
        <v>#N/A</v>
      </c>
      <c r="L3950" s="1">
        <f>IFERROR(FIND("kW",[desc]),0)</f>
        <v>70</v>
      </c>
      <c r="M3950">
        <f t="array" ref="M3950">MIN(IFERROR(FIND(IstNumbers,E3950),""))</f>
        <v>34</v>
      </c>
      <c r="N3950" s="1" t="str">
        <f>IF([first '# in desc]&lt;[pos kw in desc],MID([desc],[pos kw in desc]-7,7))</f>
        <v xml:space="preserve">­me 42 </v>
      </c>
      <c r="O39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50" s="1" t="str">
        <f>TRIM(IF([first '# in desc]&lt;[pos kw in desc],MID([desc],[pos kw in desc]-6,6),FALSE))</f>
        <v>me 42</v>
      </c>
      <c r="Q3950" s="1" t="b">
        <f>IF(LEN([manuell])=0,IFERROR([kw fine in title]*1,IFERROR(SUMPRODUCT(COUNTIF(IsDigits,MID([kw in desc],ROW($A$1:$A$150),1)))=LEN([kw in desc]),#N/A)),[manuell])</f>
        <v>0</v>
      </c>
      <c r="R3950" s="1" t="str">
        <f>IF([pos kw in title]&gt;0,MID(J3950,#REF!,4),IF([first '# in title]&gt;0,MID([title],[first '# in title],3),IF([first '# in title]&gt;0,MID([desc],#REF!,3),VLOOKUP([productid],$G$2:$R$1386,8))))</f>
        <v xml:space="preserve">42 </v>
      </c>
      <c r="S3950" s="1" t="e">
        <f>IF([kw in desc]=[kw rough in title],[kw in desc]*1,IFERROR(LEFT([kw_dirty],3)*1,IFERROR(LEFT([kw_dirty],2)*1,"n.a.")))</f>
        <v>#N/A</v>
      </c>
      <c r="T3950" s="1"/>
      <c r="U3950" s="1">
        <f>VLOOKUP(Tabelle1[[#This Row],[productid]],Tabelle2[#All],2,FALSE)</f>
        <v>42</v>
      </c>
    </row>
    <row r="3951" spans="1:21" hidden="1">
      <c r="A3951" t="s">
        <v>4299</v>
      </c>
      <c r="B3951">
        <v>3580</v>
      </c>
      <c r="C3951">
        <v>289859</v>
      </c>
      <c r="D3951" t="s">
        <v>6507</v>
      </c>
      <c r="E3951" t="s">
        <v>6066</v>
      </c>
      <c r="F3951">
        <v>18406</v>
      </c>
      <c r="G3951">
        <v>1750863</v>
      </c>
      <c r="H3951">
        <f t="shared" si="61"/>
        <v>0</v>
      </c>
      <c r="I3951">
        <f t="array" ref="I3951">MIN(IFERROR(FIND(IstNumbers,A3951),""))</f>
        <v>9</v>
      </c>
      <c r="J3951" s="1" t="e">
        <f>IF([first '# in title]&lt;[pos kw in title],MID([title],[pos kw in title]-6,6),#N/A)</f>
        <v>#N/A</v>
      </c>
      <c r="K3951" s="1" t="e">
        <f>IFERROR(MID(SUBSTITUTE([kw rough in title],",","."),FIND("(",[kw rough in title])+1,20),SUBSTITUTE(IFERROR(MID([kw rough in title],FIND(" ",[kw rough in title])+1,20),[kw rough in title]),",","."))</f>
        <v>#N/A</v>
      </c>
      <c r="L3951" s="1">
        <f>IFERROR(FIND("kW",[desc]),0)</f>
        <v>70</v>
      </c>
      <c r="M3951">
        <f t="array" ref="M3951">MIN(IFERROR(FIND(IstNumbers,E3951),""))</f>
        <v>34</v>
      </c>
      <c r="N3951" s="1" t="str">
        <f>IF([first '# in desc]&lt;[pos kw in desc],MID([desc],[pos kw in desc]-7,7))</f>
        <v xml:space="preserve">­me 42 </v>
      </c>
      <c r="O39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51" s="1" t="str">
        <f>TRIM(IF([first '# in desc]&lt;[pos kw in desc],MID([desc],[pos kw in desc]-6,6),FALSE))</f>
        <v>me 42</v>
      </c>
      <c r="Q3951" s="1" t="b">
        <f>IF(LEN([manuell])=0,IFERROR([kw fine in title]*1,IFERROR(SUMPRODUCT(COUNTIF(IsDigits,MID([kw in desc],ROW($A$1:$A$150),1)))=LEN([kw in desc]),#N/A)),[manuell])</f>
        <v>0</v>
      </c>
      <c r="R3951" s="1" t="str">
        <f>IF([pos kw in title]&gt;0,MID(J3951,#REF!,4),IF([first '# in title]&gt;0,MID([title],[first '# in title],3),IF([first '# in title]&gt;0,MID([desc],#REF!,3),VLOOKUP([productid],$G$2:$R$1386,8))))</f>
        <v xml:space="preserve">42 </v>
      </c>
      <c r="S3951" s="1" t="e">
        <f>IF([kw in desc]=[kw rough in title],[kw in desc]*1,IFERROR(LEFT([kw_dirty],3)*1,IFERROR(LEFT([kw_dirty],2)*1,"n.a.")))</f>
        <v>#N/A</v>
      </c>
      <c r="T3951" s="1"/>
      <c r="U3951" s="1">
        <f>VLOOKUP(Tabelle1[[#This Row],[productid]],Tabelle2[#All],2,FALSE)</f>
        <v>42</v>
      </c>
    </row>
    <row r="3952" spans="1:21" hidden="1">
      <c r="A3952" t="s">
        <v>1307</v>
      </c>
      <c r="B3952">
        <v>3645</v>
      </c>
      <c r="C3952">
        <v>289859</v>
      </c>
      <c r="D3952" t="s">
        <v>6508</v>
      </c>
      <c r="E3952" t="s">
        <v>6509</v>
      </c>
      <c r="F3952">
        <v>18406</v>
      </c>
      <c r="G3952">
        <v>3497887</v>
      </c>
      <c r="H3952">
        <f t="shared" si="61"/>
        <v>0</v>
      </c>
      <c r="I3952">
        <f t="array" ref="I3952">MIN(IFERROR(FIND(IstNumbers,A3952),""))</f>
        <v>13</v>
      </c>
      <c r="J3952" s="1" t="e">
        <f>IF([first '# in title]&lt;[pos kw in title],MID([title],[pos kw in title]-6,6),#N/A)</f>
        <v>#N/A</v>
      </c>
      <c r="K3952" s="1" t="e">
        <f>IFERROR(MID(SUBSTITUTE([kw rough in title],",","."),FIND("(",[kw rough in title])+1,20),SUBSTITUTE(IFERROR(MID([kw rough in title],FIND(" ",[kw rough in title])+1,20),[kw rough in title]),",","."))</f>
        <v>#N/A</v>
      </c>
      <c r="L3952" s="1">
        <f>IFERROR(FIND("kW",[desc]),0)</f>
        <v>70</v>
      </c>
      <c r="M3952">
        <f t="array" ref="M3952">MIN(IFERROR(FIND(IstNumbers,E3952),""))</f>
        <v>34</v>
      </c>
      <c r="N3952" s="1" t="str">
        <f>IF([first '# in desc]&lt;[pos kw in desc],MID([desc],[pos kw in desc]-7,7))</f>
        <v xml:space="preserve">­me 42 </v>
      </c>
      <c r="O39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52" s="1" t="str">
        <f>TRIM(IF([first '# in desc]&lt;[pos kw in desc],MID([desc],[pos kw in desc]-6,6),FALSE))</f>
        <v>me 42</v>
      </c>
      <c r="Q3952" s="1" t="b">
        <f>IF(LEN([manuell])=0,IFERROR([kw fine in title]*1,IFERROR(SUMPRODUCT(COUNTIF(IsDigits,MID([kw in desc],ROW($A$1:$A$150),1)))=LEN([kw in desc]),#N/A)),[manuell])</f>
        <v>0</v>
      </c>
      <c r="R3952" s="1" t="str">
        <f>IF([pos kw in title]&gt;0,MID(J3952,#REF!,4),IF([first '# in title]&gt;0,MID([title],[first '# in title],3),IF([first '# in title]&gt;0,MID([desc],#REF!,3),VLOOKUP([productid],$G$2:$R$1386,8))))</f>
        <v xml:space="preserve">42 </v>
      </c>
      <c r="S3952" s="1" t="e">
        <f>IF([kw in desc]=[kw rough in title],[kw in desc]*1,IFERROR(LEFT([kw_dirty],3)*1,IFERROR(LEFT([kw_dirty],2)*1,"n.a.")))</f>
        <v>#N/A</v>
      </c>
      <c r="T3952" s="1"/>
      <c r="U3952" s="1">
        <f>VLOOKUP(Tabelle1[[#This Row],[productid]],Tabelle2[#All],2,FALSE)</f>
        <v>42</v>
      </c>
    </row>
    <row r="3953" spans="1:21">
      <c r="A3953" t="s">
        <v>4234</v>
      </c>
      <c r="B3953">
        <v>1900</v>
      </c>
      <c r="C3953">
        <v>223861</v>
      </c>
      <c r="D3953" t="s">
        <v>6510</v>
      </c>
      <c r="E3953" t="s">
        <v>5734</v>
      </c>
      <c r="F3953">
        <v>18406</v>
      </c>
      <c r="G3953">
        <v>3725833</v>
      </c>
      <c r="H3953">
        <f t="shared" si="61"/>
        <v>0</v>
      </c>
      <c r="I3953">
        <f t="array" ref="I3953">MIN(IFERROR(FIND(IstNumbers,A3953),""))</f>
        <v>15</v>
      </c>
      <c r="J3953" s="1" t="e">
        <f>IF([first '# in title]&lt;[pos kw in title],MID([title],[pos kw in title]-6,6),#N/A)</f>
        <v>#N/A</v>
      </c>
      <c r="K3953" s="1" t="e">
        <f>IFERROR(MID(SUBSTITUTE([kw rough in title],",","."),FIND("(",[kw rough in title])+1,20),SUBSTITUTE(IFERROR(MID([kw rough in title],FIND(" ",[kw rough in title])+1,20),[kw rough in title]),",","."))</f>
        <v>#N/A</v>
      </c>
      <c r="L3953" s="1">
        <f>IFERROR(FIND("kW",[desc]),0)</f>
        <v>0</v>
      </c>
      <c r="M3953">
        <f t="array" ref="M3953">MIN(IFERROR(FIND(IstNumbers,E3953),""))</f>
        <v>25</v>
      </c>
      <c r="N3953" s="1" t="b">
        <f>IF([first '# in desc]&lt;[pos kw in desc],MID([desc],[pos kw in desc]-7,7))</f>
        <v>0</v>
      </c>
      <c r="O39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53" s="1" t="str">
        <f>TRIM(IF([first '# in desc]&lt;[pos kw in desc],MID([desc],[pos kw in desc]-6,6),FALSE))</f>
        <v>FALSCH</v>
      </c>
      <c r="Q3953" s="1" t="b">
        <f>IF(LEN([manuell])=0,IFERROR([kw fine in title]*1,IFERROR(SUMPRODUCT(COUNTIF(IsDigits,MID([kw in desc],ROW($A$1:$A$150),1)))=LEN([kw in desc]),#N/A)),[manuell])</f>
        <v>0</v>
      </c>
      <c r="R3953" s="1" t="str">
        <f>IF([pos kw in title]&gt;0,MID(J3953,#REF!,4),IF([first '# in title]&gt;0,MID([title],[first '# in title],3),IF([first '# in title]&gt;0,MID([desc],#REF!,3),VLOOKUP([productid],$G$2:$R$1386,8))))</f>
        <v>24D</v>
      </c>
      <c r="S3953" s="1" t="e">
        <f>IF([kw in desc]=[kw rough in title],[kw in desc]*1,IFERROR(LEFT([kw_dirty],3)*1,IFERROR(LEFT([kw_dirty],2)*1,"n.a.")))</f>
        <v>#N/A</v>
      </c>
      <c r="T3953" s="1"/>
      <c r="U3953" s="1" t="e">
        <f>VLOOKUP(Tabelle1[[#This Row],[productid]],Tabelle2[#All],2,FALSE)</f>
        <v>#N/A</v>
      </c>
    </row>
    <row r="3954" spans="1:21" hidden="1">
      <c r="A3954" t="s">
        <v>4299</v>
      </c>
      <c r="B3954">
        <v>3580</v>
      </c>
      <c r="C3954">
        <v>289859</v>
      </c>
      <c r="D3954" t="s">
        <v>6511</v>
      </c>
      <c r="E3954" t="s">
        <v>6069</v>
      </c>
      <c r="F3954">
        <v>18406</v>
      </c>
      <c r="G3954">
        <v>1750863</v>
      </c>
      <c r="H3954">
        <f t="shared" si="61"/>
        <v>0</v>
      </c>
      <c r="I3954">
        <f t="array" ref="I3954">MIN(IFERROR(FIND(IstNumbers,A3954),""))</f>
        <v>9</v>
      </c>
      <c r="J3954" s="1" t="e">
        <f>IF([first '# in title]&lt;[pos kw in title],MID([title],[pos kw in title]-6,6),#N/A)</f>
        <v>#N/A</v>
      </c>
      <c r="K3954" s="1" t="e">
        <f>IFERROR(MID(SUBSTITUTE([kw rough in title],",","."),FIND("(",[kw rough in title])+1,20),SUBSTITUTE(IFERROR(MID([kw rough in title],FIND(" ",[kw rough in title])+1,20),[kw rough in title]),",","."))</f>
        <v>#N/A</v>
      </c>
      <c r="L3954" s="1">
        <f>IFERROR(FIND("kW",[desc]),0)</f>
        <v>70</v>
      </c>
      <c r="M3954">
        <f t="array" ref="M3954">MIN(IFERROR(FIND(IstNumbers,E3954),""))</f>
        <v>34</v>
      </c>
      <c r="N3954" s="1" t="str">
        <f>IF([first '# in desc]&lt;[pos kw in desc],MID([desc],[pos kw in desc]-7,7))</f>
        <v xml:space="preserve">­me 42 </v>
      </c>
      <c r="O39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54" s="1" t="str">
        <f>TRIM(IF([first '# in desc]&lt;[pos kw in desc],MID([desc],[pos kw in desc]-6,6),FALSE))</f>
        <v>me 42</v>
      </c>
      <c r="Q3954" s="1" t="b">
        <f>IF(LEN([manuell])=0,IFERROR([kw fine in title]*1,IFERROR(SUMPRODUCT(COUNTIF(IsDigits,MID([kw in desc],ROW($A$1:$A$150),1)))=LEN([kw in desc]),#N/A)),[manuell])</f>
        <v>0</v>
      </c>
      <c r="R3954" s="1" t="str">
        <f>IF([pos kw in title]&gt;0,MID(J3954,#REF!,4),IF([first '# in title]&gt;0,MID([title],[first '# in title],3),IF([first '# in title]&gt;0,MID([desc],#REF!,3),VLOOKUP([productid],$G$2:$R$1386,8))))</f>
        <v xml:space="preserve">42 </v>
      </c>
      <c r="S3954" s="1" t="e">
        <f>IF([kw in desc]=[kw rough in title],[kw in desc]*1,IFERROR(LEFT([kw_dirty],3)*1,IFERROR(LEFT([kw_dirty],2)*1,"n.a.")))</f>
        <v>#N/A</v>
      </c>
      <c r="T3954" s="1"/>
      <c r="U3954" s="1">
        <f>VLOOKUP(Tabelle1[[#This Row],[productid]],Tabelle2[#All],2,FALSE)</f>
        <v>42</v>
      </c>
    </row>
    <row r="3955" spans="1:21" hidden="1">
      <c r="A3955" t="s">
        <v>1307</v>
      </c>
      <c r="B3955">
        <v>3645</v>
      </c>
      <c r="C3955">
        <v>289859</v>
      </c>
      <c r="D3955" t="s">
        <v>6512</v>
      </c>
      <c r="E3955" t="s">
        <v>6513</v>
      </c>
      <c r="F3955">
        <v>18406</v>
      </c>
      <c r="G3955">
        <v>3497887</v>
      </c>
      <c r="H3955">
        <f t="shared" si="61"/>
        <v>0</v>
      </c>
      <c r="I3955">
        <f t="array" ref="I3955">MIN(IFERROR(FIND(IstNumbers,A3955),""))</f>
        <v>13</v>
      </c>
      <c r="J3955" s="1" t="e">
        <f>IF([first '# in title]&lt;[pos kw in title],MID([title],[pos kw in title]-6,6),#N/A)</f>
        <v>#N/A</v>
      </c>
      <c r="K3955" s="1" t="e">
        <f>IFERROR(MID(SUBSTITUTE([kw rough in title],",","."),FIND("(",[kw rough in title])+1,20),SUBSTITUTE(IFERROR(MID([kw rough in title],FIND(" ",[kw rough in title])+1,20),[kw rough in title]),",","."))</f>
        <v>#N/A</v>
      </c>
      <c r="L3955" s="1">
        <f>IFERROR(FIND("kW",[desc]),0)</f>
        <v>70</v>
      </c>
      <c r="M3955">
        <f t="array" ref="M3955">MIN(IFERROR(FIND(IstNumbers,E3955),""))</f>
        <v>34</v>
      </c>
      <c r="N3955" s="1" t="str">
        <f>IF([first '# in desc]&lt;[pos kw in desc],MID([desc],[pos kw in desc]-7,7))</f>
        <v xml:space="preserve">­me 42 </v>
      </c>
      <c r="O39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55" s="1" t="str">
        <f>TRIM(IF([first '# in desc]&lt;[pos kw in desc],MID([desc],[pos kw in desc]-6,6),FALSE))</f>
        <v>me 42</v>
      </c>
      <c r="Q3955" s="1" t="b">
        <f>IF(LEN([manuell])=0,IFERROR([kw fine in title]*1,IFERROR(SUMPRODUCT(COUNTIF(IsDigits,MID([kw in desc],ROW($A$1:$A$150),1)))=LEN([kw in desc]),#N/A)),[manuell])</f>
        <v>0</v>
      </c>
      <c r="R3955" s="1" t="str">
        <f>IF([pos kw in title]&gt;0,MID(J3955,#REF!,4),IF([first '# in title]&gt;0,MID([title],[first '# in title],3),IF([first '# in title]&gt;0,MID([desc],#REF!,3),VLOOKUP([productid],$G$2:$R$1386,8))))</f>
        <v xml:space="preserve">42 </v>
      </c>
      <c r="S3955" s="1" t="e">
        <f>IF([kw in desc]=[kw rough in title],[kw in desc]*1,IFERROR(LEFT([kw_dirty],3)*1,IFERROR(LEFT([kw_dirty],2)*1,"n.a.")))</f>
        <v>#N/A</v>
      </c>
      <c r="T3955" s="1"/>
      <c r="U3955" s="1">
        <f>VLOOKUP(Tabelle1[[#This Row],[productid]],Tabelle2[#All],2,FALSE)</f>
        <v>42</v>
      </c>
    </row>
    <row r="3956" spans="1:21">
      <c r="A3956" t="s">
        <v>4234</v>
      </c>
      <c r="B3956">
        <v>1900</v>
      </c>
      <c r="C3956">
        <v>223861</v>
      </c>
      <c r="D3956" t="s">
        <v>6514</v>
      </c>
      <c r="E3956" t="s">
        <v>6292</v>
      </c>
      <c r="F3956">
        <v>18406</v>
      </c>
      <c r="G3956">
        <v>3725833</v>
      </c>
      <c r="H3956">
        <f t="shared" si="61"/>
        <v>0</v>
      </c>
      <c r="I3956">
        <f t="array" ref="I3956">MIN(IFERROR(FIND(IstNumbers,A3956),""))</f>
        <v>15</v>
      </c>
      <c r="J3956" s="1" t="e">
        <f>IF([first '# in title]&lt;[pos kw in title],MID([title],[pos kw in title]-6,6),#N/A)</f>
        <v>#N/A</v>
      </c>
      <c r="K3956" s="1" t="e">
        <f>IFERROR(MID(SUBSTITUTE([kw rough in title],",","."),FIND("(",[kw rough in title])+1,20),SUBSTITUTE(IFERROR(MID([kw rough in title],FIND(" ",[kw rough in title])+1,20),[kw rough in title]),",","."))</f>
        <v>#N/A</v>
      </c>
      <c r="L3956" s="1">
        <f>IFERROR(FIND("kW",[desc]),0)</f>
        <v>0</v>
      </c>
      <c r="M3956">
        <f t="array" ref="M3956">MIN(IFERROR(FIND(IstNumbers,E3956),""))</f>
        <v>25</v>
      </c>
      <c r="N3956" s="1" t="b">
        <f>IF([first '# in desc]&lt;[pos kw in desc],MID([desc],[pos kw in desc]-7,7))</f>
        <v>0</v>
      </c>
      <c r="O39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56" s="1" t="str">
        <f>TRIM(IF([first '# in desc]&lt;[pos kw in desc],MID([desc],[pos kw in desc]-6,6),FALSE))</f>
        <v>FALSCH</v>
      </c>
      <c r="Q3956" s="1" t="b">
        <f>IF(LEN([manuell])=0,IFERROR([kw fine in title]*1,IFERROR(SUMPRODUCT(COUNTIF(IsDigits,MID([kw in desc],ROW($A$1:$A$150),1)))=LEN([kw in desc]),#N/A)),[manuell])</f>
        <v>0</v>
      </c>
      <c r="R3956" s="1" t="str">
        <f>IF([pos kw in title]&gt;0,MID(J3956,#REF!,4),IF([first '# in title]&gt;0,MID([title],[first '# in title],3),IF([first '# in title]&gt;0,MID([desc],#REF!,3),VLOOKUP([productid],$G$2:$R$1386,8))))</f>
        <v>24D</v>
      </c>
      <c r="S3956" s="1" t="e">
        <f>IF([kw in desc]=[kw rough in title],[kw in desc]*1,IFERROR(LEFT([kw_dirty],3)*1,IFERROR(LEFT([kw_dirty],2)*1,"n.a.")))</f>
        <v>#N/A</v>
      </c>
      <c r="T3956" s="1"/>
      <c r="U3956" s="1" t="e">
        <f>VLOOKUP(Tabelle1[[#This Row],[productid]],Tabelle2[#All],2,FALSE)</f>
        <v>#N/A</v>
      </c>
    </row>
    <row r="3957" spans="1:21" hidden="1">
      <c r="A3957" t="s">
        <v>4299</v>
      </c>
      <c r="B3957">
        <v>3580</v>
      </c>
      <c r="C3957">
        <v>289859</v>
      </c>
      <c r="D3957" t="s">
        <v>6515</v>
      </c>
      <c r="E3957" t="s">
        <v>5995</v>
      </c>
      <c r="F3957">
        <v>18406</v>
      </c>
      <c r="G3957">
        <v>1750863</v>
      </c>
      <c r="H3957">
        <f t="shared" si="61"/>
        <v>0</v>
      </c>
      <c r="I3957">
        <f t="array" ref="I3957">MIN(IFERROR(FIND(IstNumbers,A3957),""))</f>
        <v>9</v>
      </c>
      <c r="J3957" s="1" t="e">
        <f>IF([first '# in title]&lt;[pos kw in title],MID([title],[pos kw in title]-6,6),#N/A)</f>
        <v>#N/A</v>
      </c>
      <c r="K3957" s="1" t="e">
        <f>IFERROR(MID(SUBSTITUTE([kw rough in title],",","."),FIND("(",[kw rough in title])+1,20),SUBSTITUTE(IFERROR(MID([kw rough in title],FIND(" ",[kw rough in title])+1,20),[kw rough in title]),",","."))</f>
        <v>#N/A</v>
      </c>
      <c r="L3957" s="1">
        <f>IFERROR(FIND("kW",[desc]),0)</f>
        <v>70</v>
      </c>
      <c r="M3957">
        <f t="array" ref="M3957">MIN(IFERROR(FIND(IstNumbers,E3957),""))</f>
        <v>34</v>
      </c>
      <c r="N3957" s="1" t="str">
        <f>IF([first '# in desc]&lt;[pos kw in desc],MID([desc],[pos kw in desc]-7,7))</f>
        <v xml:space="preserve">­me 42 </v>
      </c>
      <c r="O39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57" s="1" t="str">
        <f>TRIM(IF([first '# in desc]&lt;[pos kw in desc],MID([desc],[pos kw in desc]-6,6),FALSE))</f>
        <v>me 42</v>
      </c>
      <c r="Q3957" s="1" t="b">
        <f>IF(LEN([manuell])=0,IFERROR([kw fine in title]*1,IFERROR(SUMPRODUCT(COUNTIF(IsDigits,MID([kw in desc],ROW($A$1:$A$150),1)))=LEN([kw in desc]),#N/A)),[manuell])</f>
        <v>0</v>
      </c>
      <c r="R3957" s="1" t="str">
        <f>IF([pos kw in title]&gt;0,MID(J3957,#REF!,4),IF([first '# in title]&gt;0,MID([title],[first '# in title],3),IF([first '# in title]&gt;0,MID([desc],#REF!,3),VLOOKUP([productid],$G$2:$R$1386,8))))</f>
        <v xml:space="preserve">42 </v>
      </c>
      <c r="S3957" s="1" t="e">
        <f>IF([kw in desc]=[kw rough in title],[kw in desc]*1,IFERROR(LEFT([kw_dirty],3)*1,IFERROR(LEFT([kw_dirty],2)*1,"n.a.")))</f>
        <v>#N/A</v>
      </c>
      <c r="T3957" s="1"/>
      <c r="U3957" s="1">
        <f>VLOOKUP(Tabelle1[[#This Row],[productid]],Tabelle2[#All],2,FALSE)</f>
        <v>42</v>
      </c>
    </row>
    <row r="3958" spans="1:21" hidden="1">
      <c r="A3958" t="s">
        <v>1307</v>
      </c>
      <c r="B3958">
        <v>3645</v>
      </c>
      <c r="C3958">
        <v>289859</v>
      </c>
      <c r="D3958" t="s">
        <v>6516</v>
      </c>
      <c r="E3958" t="s">
        <v>6200</v>
      </c>
      <c r="F3958">
        <v>18406</v>
      </c>
      <c r="G3958">
        <v>3497887</v>
      </c>
      <c r="H3958">
        <f t="shared" si="61"/>
        <v>0</v>
      </c>
      <c r="I3958">
        <f t="array" ref="I3958">MIN(IFERROR(FIND(IstNumbers,A3958),""))</f>
        <v>13</v>
      </c>
      <c r="J3958" s="1" t="e">
        <f>IF([first '# in title]&lt;[pos kw in title],MID([title],[pos kw in title]-6,6),#N/A)</f>
        <v>#N/A</v>
      </c>
      <c r="K3958" s="1" t="e">
        <f>IFERROR(MID(SUBSTITUTE([kw rough in title],",","."),FIND("(",[kw rough in title])+1,20),SUBSTITUTE(IFERROR(MID([kw rough in title],FIND(" ",[kw rough in title])+1,20),[kw rough in title]),",","."))</f>
        <v>#N/A</v>
      </c>
      <c r="L3958" s="1">
        <f>IFERROR(FIND("kW",[desc]),0)</f>
        <v>70</v>
      </c>
      <c r="M3958">
        <f t="array" ref="M3958">MIN(IFERROR(FIND(IstNumbers,E3958),""))</f>
        <v>34</v>
      </c>
      <c r="N3958" s="1" t="str">
        <f>IF([first '# in desc]&lt;[pos kw in desc],MID([desc],[pos kw in desc]-7,7))</f>
        <v xml:space="preserve">­me 42 </v>
      </c>
      <c r="O39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58" s="1" t="str">
        <f>TRIM(IF([first '# in desc]&lt;[pos kw in desc],MID([desc],[pos kw in desc]-6,6),FALSE))</f>
        <v>me 42</v>
      </c>
      <c r="Q3958" s="1" t="b">
        <f>IF(LEN([manuell])=0,IFERROR([kw fine in title]*1,IFERROR(SUMPRODUCT(COUNTIF(IsDigits,MID([kw in desc],ROW($A$1:$A$150),1)))=LEN([kw in desc]),#N/A)),[manuell])</f>
        <v>0</v>
      </c>
      <c r="R3958" s="1" t="str">
        <f>IF([pos kw in title]&gt;0,MID(J3958,#REF!,4),IF([first '# in title]&gt;0,MID([title],[first '# in title],3),IF([first '# in title]&gt;0,MID([desc],#REF!,3),VLOOKUP([productid],$G$2:$R$1386,8))))</f>
        <v xml:space="preserve">42 </v>
      </c>
      <c r="S3958" s="1" t="e">
        <f>IF([kw in desc]=[kw rough in title],[kw in desc]*1,IFERROR(LEFT([kw_dirty],3)*1,IFERROR(LEFT([kw_dirty],2)*1,"n.a.")))</f>
        <v>#N/A</v>
      </c>
      <c r="T3958" s="1"/>
      <c r="U3958" s="1">
        <f>VLOOKUP(Tabelle1[[#This Row],[productid]],Tabelle2[#All],2,FALSE)</f>
        <v>42</v>
      </c>
    </row>
    <row r="3959" spans="1:21">
      <c r="A3959" t="s">
        <v>4234</v>
      </c>
      <c r="B3959">
        <v>1900</v>
      </c>
      <c r="C3959">
        <v>223861</v>
      </c>
      <c r="D3959" t="s">
        <v>6517</v>
      </c>
      <c r="E3959" t="s">
        <v>5734</v>
      </c>
      <c r="F3959">
        <v>18406</v>
      </c>
      <c r="G3959">
        <v>3725833</v>
      </c>
      <c r="H3959">
        <f t="shared" si="61"/>
        <v>0</v>
      </c>
      <c r="I3959">
        <f t="array" ref="I3959">MIN(IFERROR(FIND(IstNumbers,A3959),""))</f>
        <v>15</v>
      </c>
      <c r="J3959" s="1" t="e">
        <f>IF([first '# in title]&lt;[pos kw in title],MID([title],[pos kw in title]-6,6),#N/A)</f>
        <v>#N/A</v>
      </c>
      <c r="K3959" s="1" t="e">
        <f>IFERROR(MID(SUBSTITUTE([kw rough in title],",","."),FIND("(",[kw rough in title])+1,20),SUBSTITUTE(IFERROR(MID([kw rough in title],FIND(" ",[kw rough in title])+1,20),[kw rough in title]),",","."))</f>
        <v>#N/A</v>
      </c>
      <c r="L3959" s="1">
        <f>IFERROR(FIND("kW",[desc]),0)</f>
        <v>0</v>
      </c>
      <c r="M3959">
        <f t="array" ref="M3959">MIN(IFERROR(FIND(IstNumbers,E3959),""))</f>
        <v>25</v>
      </c>
      <c r="N3959" s="1" t="b">
        <f>IF([first '# in desc]&lt;[pos kw in desc],MID([desc],[pos kw in desc]-7,7))</f>
        <v>0</v>
      </c>
      <c r="O39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59" s="1" t="str">
        <f>TRIM(IF([first '# in desc]&lt;[pos kw in desc],MID([desc],[pos kw in desc]-6,6),FALSE))</f>
        <v>FALSCH</v>
      </c>
      <c r="Q3959" s="1" t="b">
        <f>IF(LEN([manuell])=0,IFERROR([kw fine in title]*1,IFERROR(SUMPRODUCT(COUNTIF(IsDigits,MID([kw in desc],ROW($A$1:$A$150),1)))=LEN([kw in desc]),#N/A)),[manuell])</f>
        <v>0</v>
      </c>
      <c r="R3959" s="1" t="str">
        <f>IF([pos kw in title]&gt;0,MID(J3959,#REF!,4),IF([first '# in title]&gt;0,MID([title],[first '# in title],3),IF([first '# in title]&gt;0,MID([desc],#REF!,3),VLOOKUP([productid],$G$2:$R$1386,8))))</f>
        <v>24D</v>
      </c>
      <c r="S3959" s="1" t="e">
        <f>IF([kw in desc]=[kw rough in title],[kw in desc]*1,IFERROR(LEFT([kw_dirty],3)*1,IFERROR(LEFT([kw_dirty],2)*1,"n.a.")))</f>
        <v>#N/A</v>
      </c>
      <c r="T3959" s="1"/>
      <c r="U3959" s="1" t="e">
        <f>VLOOKUP(Tabelle1[[#This Row],[productid]],Tabelle2[#All],2,FALSE)</f>
        <v>#N/A</v>
      </c>
    </row>
    <row r="3960" spans="1:21" hidden="1">
      <c r="A3960" t="s">
        <v>4299</v>
      </c>
      <c r="B3960">
        <v>3580</v>
      </c>
      <c r="C3960">
        <v>289859</v>
      </c>
      <c r="D3960" t="s">
        <v>6518</v>
      </c>
      <c r="E3960" t="s">
        <v>6000</v>
      </c>
      <c r="F3960">
        <v>18406</v>
      </c>
      <c r="G3960">
        <v>1750863</v>
      </c>
      <c r="H3960">
        <f t="shared" si="61"/>
        <v>0</v>
      </c>
      <c r="I3960">
        <f t="array" ref="I3960">MIN(IFERROR(FIND(IstNumbers,A3960),""))</f>
        <v>9</v>
      </c>
      <c r="J3960" s="1" t="e">
        <f>IF([first '# in title]&lt;[pos kw in title],MID([title],[pos kw in title]-6,6),#N/A)</f>
        <v>#N/A</v>
      </c>
      <c r="K3960" s="1" t="e">
        <f>IFERROR(MID(SUBSTITUTE([kw rough in title],",","."),FIND("(",[kw rough in title])+1,20),SUBSTITUTE(IFERROR(MID([kw rough in title],FIND(" ",[kw rough in title])+1,20),[kw rough in title]),",","."))</f>
        <v>#N/A</v>
      </c>
      <c r="L3960" s="1">
        <f>IFERROR(FIND("kW",[desc]),0)</f>
        <v>70</v>
      </c>
      <c r="M3960">
        <f t="array" ref="M3960">MIN(IFERROR(FIND(IstNumbers,E3960),""))</f>
        <v>34</v>
      </c>
      <c r="N3960" s="1" t="str">
        <f>IF([first '# in desc]&lt;[pos kw in desc],MID([desc],[pos kw in desc]-7,7))</f>
        <v xml:space="preserve">­me 42 </v>
      </c>
      <c r="O39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60" s="1" t="str">
        <f>TRIM(IF([first '# in desc]&lt;[pos kw in desc],MID([desc],[pos kw in desc]-6,6),FALSE))</f>
        <v>me 42</v>
      </c>
      <c r="Q3960" s="1" t="b">
        <f>IF(LEN([manuell])=0,IFERROR([kw fine in title]*1,IFERROR(SUMPRODUCT(COUNTIF(IsDigits,MID([kw in desc],ROW($A$1:$A$150),1)))=LEN([kw in desc]),#N/A)),[manuell])</f>
        <v>0</v>
      </c>
      <c r="R3960" s="1" t="str">
        <f>IF([pos kw in title]&gt;0,MID(J3960,#REF!,4),IF([first '# in title]&gt;0,MID([title],[first '# in title],3),IF([first '# in title]&gt;0,MID([desc],#REF!,3),VLOOKUP([productid],$G$2:$R$1386,8))))</f>
        <v xml:space="preserve">42 </v>
      </c>
      <c r="S3960" s="1" t="e">
        <f>IF([kw in desc]=[kw rough in title],[kw in desc]*1,IFERROR(LEFT([kw_dirty],3)*1,IFERROR(LEFT([kw_dirty],2)*1,"n.a.")))</f>
        <v>#N/A</v>
      </c>
      <c r="T3960" s="1"/>
      <c r="U3960" s="1">
        <f>VLOOKUP(Tabelle1[[#This Row],[productid]],Tabelle2[#All],2,FALSE)</f>
        <v>42</v>
      </c>
    </row>
    <row r="3961" spans="1:21" hidden="1">
      <c r="A3961" t="s">
        <v>1307</v>
      </c>
      <c r="B3961">
        <v>3645</v>
      </c>
      <c r="C3961">
        <v>289859</v>
      </c>
      <c r="D3961" t="s">
        <v>6519</v>
      </c>
      <c r="E3961" t="s">
        <v>6520</v>
      </c>
      <c r="F3961">
        <v>18406</v>
      </c>
      <c r="G3961">
        <v>3497887</v>
      </c>
      <c r="H3961">
        <f t="shared" si="61"/>
        <v>0</v>
      </c>
      <c r="I3961">
        <f t="array" ref="I3961">MIN(IFERROR(FIND(IstNumbers,A3961),""))</f>
        <v>13</v>
      </c>
      <c r="J3961" s="1" t="e">
        <f>IF([first '# in title]&lt;[pos kw in title],MID([title],[pos kw in title]-6,6),#N/A)</f>
        <v>#N/A</v>
      </c>
      <c r="K3961" s="1" t="e">
        <f>IFERROR(MID(SUBSTITUTE([kw rough in title],",","."),FIND("(",[kw rough in title])+1,20),SUBSTITUTE(IFERROR(MID([kw rough in title],FIND(" ",[kw rough in title])+1,20),[kw rough in title]),",","."))</f>
        <v>#N/A</v>
      </c>
      <c r="L3961" s="1">
        <f>IFERROR(FIND("kW",[desc]),0)</f>
        <v>70</v>
      </c>
      <c r="M3961">
        <f t="array" ref="M3961">MIN(IFERROR(FIND(IstNumbers,E3961),""))</f>
        <v>34</v>
      </c>
      <c r="N3961" s="1" t="str">
        <f>IF([first '# in desc]&lt;[pos kw in desc],MID([desc],[pos kw in desc]-7,7))</f>
        <v xml:space="preserve">­me 42 </v>
      </c>
      <c r="O39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61" s="1" t="str">
        <f>TRIM(IF([first '# in desc]&lt;[pos kw in desc],MID([desc],[pos kw in desc]-6,6),FALSE))</f>
        <v>me 42</v>
      </c>
      <c r="Q3961" s="1" t="b">
        <f>IF(LEN([manuell])=0,IFERROR([kw fine in title]*1,IFERROR(SUMPRODUCT(COUNTIF(IsDigits,MID([kw in desc],ROW($A$1:$A$150),1)))=LEN([kw in desc]),#N/A)),[manuell])</f>
        <v>0</v>
      </c>
      <c r="R3961" s="1" t="str">
        <f>IF([pos kw in title]&gt;0,MID(J3961,#REF!,4),IF([first '# in title]&gt;0,MID([title],[first '# in title],3),IF([first '# in title]&gt;0,MID([desc],#REF!,3),VLOOKUP([productid],$G$2:$R$1386,8))))</f>
        <v xml:space="preserve">42 </v>
      </c>
      <c r="S3961" s="1" t="e">
        <f>IF([kw in desc]=[kw rough in title],[kw in desc]*1,IFERROR(LEFT([kw_dirty],3)*1,IFERROR(LEFT([kw_dirty],2)*1,"n.a.")))</f>
        <v>#N/A</v>
      </c>
      <c r="T3961" s="1"/>
      <c r="U3961" s="1">
        <f>VLOOKUP(Tabelle1[[#This Row],[productid]],Tabelle2[#All],2,FALSE)</f>
        <v>42</v>
      </c>
    </row>
    <row r="3962" spans="1:21">
      <c r="A3962" t="s">
        <v>4234</v>
      </c>
      <c r="B3962">
        <v>1900</v>
      </c>
      <c r="C3962">
        <v>223861</v>
      </c>
      <c r="D3962" t="s">
        <v>6521</v>
      </c>
      <c r="E3962" t="s">
        <v>6096</v>
      </c>
      <c r="F3962">
        <v>18406</v>
      </c>
      <c r="G3962">
        <v>3725833</v>
      </c>
      <c r="H3962">
        <f t="shared" si="61"/>
        <v>0</v>
      </c>
      <c r="I3962">
        <f t="array" ref="I3962">MIN(IFERROR(FIND(IstNumbers,A3962),""))</f>
        <v>15</v>
      </c>
      <c r="J3962" s="1" t="e">
        <f>IF([first '# in title]&lt;[pos kw in title],MID([title],[pos kw in title]-6,6),#N/A)</f>
        <v>#N/A</v>
      </c>
      <c r="K3962" s="1" t="e">
        <f>IFERROR(MID(SUBSTITUTE([kw rough in title],",","."),FIND("(",[kw rough in title])+1,20),SUBSTITUTE(IFERROR(MID([kw rough in title],FIND(" ",[kw rough in title])+1,20),[kw rough in title]),",","."))</f>
        <v>#N/A</v>
      </c>
      <c r="L3962" s="1">
        <f>IFERROR(FIND("kW",[desc]),0)</f>
        <v>0</v>
      </c>
      <c r="M3962">
        <f t="array" ref="M3962">MIN(IFERROR(FIND(IstNumbers,E3962),""))</f>
        <v>25</v>
      </c>
      <c r="N3962" s="1" t="b">
        <f>IF([first '# in desc]&lt;[pos kw in desc],MID([desc],[pos kw in desc]-7,7))</f>
        <v>0</v>
      </c>
      <c r="O39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62" s="1" t="str">
        <f>TRIM(IF([first '# in desc]&lt;[pos kw in desc],MID([desc],[pos kw in desc]-6,6),FALSE))</f>
        <v>FALSCH</v>
      </c>
      <c r="Q3962" s="1" t="b">
        <f>IF(LEN([manuell])=0,IFERROR([kw fine in title]*1,IFERROR(SUMPRODUCT(COUNTIF(IsDigits,MID([kw in desc],ROW($A$1:$A$150),1)))=LEN([kw in desc]),#N/A)),[manuell])</f>
        <v>0</v>
      </c>
      <c r="R3962" s="1" t="str">
        <f>IF([pos kw in title]&gt;0,MID(J3962,#REF!,4),IF([first '# in title]&gt;0,MID([title],[first '# in title],3),IF([first '# in title]&gt;0,MID([desc],#REF!,3),VLOOKUP([productid],$G$2:$R$1386,8))))</f>
        <v>24D</v>
      </c>
      <c r="S3962" s="1" t="e">
        <f>IF([kw in desc]=[kw rough in title],[kw in desc]*1,IFERROR(LEFT([kw_dirty],3)*1,IFERROR(LEFT([kw_dirty],2)*1,"n.a.")))</f>
        <v>#N/A</v>
      </c>
      <c r="T3962" s="1"/>
      <c r="U3962" s="1" t="e">
        <f>VLOOKUP(Tabelle1[[#This Row],[productid]],Tabelle2[#All],2,FALSE)</f>
        <v>#N/A</v>
      </c>
    </row>
    <row r="3963" spans="1:21" hidden="1">
      <c r="A3963" t="s">
        <v>4299</v>
      </c>
      <c r="B3963">
        <v>3580</v>
      </c>
      <c r="C3963">
        <v>289859</v>
      </c>
      <c r="D3963" t="s">
        <v>6522</v>
      </c>
      <c r="E3963" t="s">
        <v>6523</v>
      </c>
      <c r="F3963">
        <v>18406</v>
      </c>
      <c r="G3963">
        <v>1750863</v>
      </c>
      <c r="H3963">
        <f t="shared" si="61"/>
        <v>0</v>
      </c>
      <c r="I3963">
        <f t="array" ref="I3963">MIN(IFERROR(FIND(IstNumbers,A3963),""))</f>
        <v>9</v>
      </c>
      <c r="J3963" s="1" t="e">
        <f>IF([first '# in title]&lt;[pos kw in title],MID([title],[pos kw in title]-6,6),#N/A)</f>
        <v>#N/A</v>
      </c>
      <c r="K3963" s="1" t="e">
        <f>IFERROR(MID(SUBSTITUTE([kw rough in title],",","."),FIND("(",[kw rough in title])+1,20),SUBSTITUTE(IFERROR(MID([kw rough in title],FIND(" ",[kw rough in title])+1,20),[kw rough in title]),",","."))</f>
        <v>#N/A</v>
      </c>
      <c r="L3963" s="1">
        <f>IFERROR(FIND("kW",[desc]),0)</f>
        <v>70</v>
      </c>
      <c r="M3963">
        <f t="array" ref="M3963">MIN(IFERROR(FIND(IstNumbers,E3963),""))</f>
        <v>34</v>
      </c>
      <c r="N3963" s="1" t="str">
        <f>IF([first '# in desc]&lt;[pos kw in desc],MID([desc],[pos kw in desc]-7,7))</f>
        <v xml:space="preserve">­me 42 </v>
      </c>
      <c r="O39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63" s="1" t="str">
        <f>TRIM(IF([first '# in desc]&lt;[pos kw in desc],MID([desc],[pos kw in desc]-6,6),FALSE))</f>
        <v>me 42</v>
      </c>
      <c r="Q3963" s="1" t="b">
        <f>IF(LEN([manuell])=0,IFERROR([kw fine in title]*1,IFERROR(SUMPRODUCT(COUNTIF(IsDigits,MID([kw in desc],ROW($A$1:$A$150),1)))=LEN([kw in desc]),#N/A)),[manuell])</f>
        <v>0</v>
      </c>
      <c r="R3963" s="1" t="str">
        <f>IF([pos kw in title]&gt;0,MID(J3963,#REF!,4),IF([first '# in title]&gt;0,MID([title],[first '# in title],3),IF([first '# in title]&gt;0,MID([desc],#REF!,3),VLOOKUP([productid],$G$2:$R$1386,8))))</f>
        <v xml:space="preserve">42 </v>
      </c>
      <c r="S3963" s="1" t="e">
        <f>IF([kw in desc]=[kw rough in title],[kw in desc]*1,IFERROR(LEFT([kw_dirty],3)*1,IFERROR(LEFT([kw_dirty],2)*1,"n.a.")))</f>
        <v>#N/A</v>
      </c>
      <c r="T3963" s="1"/>
      <c r="U3963" s="1">
        <f>VLOOKUP(Tabelle1[[#This Row],[productid]],Tabelle2[#All],2,FALSE)</f>
        <v>42</v>
      </c>
    </row>
    <row r="3964" spans="1:21" hidden="1">
      <c r="A3964" t="s">
        <v>1307</v>
      </c>
      <c r="B3964">
        <v>3645</v>
      </c>
      <c r="C3964">
        <v>289859</v>
      </c>
      <c r="D3964" t="s">
        <v>6524</v>
      </c>
      <c r="E3964" t="s">
        <v>6525</v>
      </c>
      <c r="F3964">
        <v>18406</v>
      </c>
      <c r="G3964">
        <v>3497887</v>
      </c>
      <c r="H3964">
        <f t="shared" si="61"/>
        <v>0</v>
      </c>
      <c r="I3964">
        <f t="array" ref="I3964">MIN(IFERROR(FIND(IstNumbers,A3964),""))</f>
        <v>13</v>
      </c>
      <c r="J3964" s="1" t="e">
        <f>IF([first '# in title]&lt;[pos kw in title],MID([title],[pos kw in title]-6,6),#N/A)</f>
        <v>#N/A</v>
      </c>
      <c r="K3964" s="1" t="e">
        <f>IFERROR(MID(SUBSTITUTE([kw rough in title],",","."),FIND("(",[kw rough in title])+1,20),SUBSTITUTE(IFERROR(MID([kw rough in title],FIND(" ",[kw rough in title])+1,20),[kw rough in title]),",","."))</f>
        <v>#N/A</v>
      </c>
      <c r="L3964" s="1">
        <f>IFERROR(FIND("kW",[desc]),0)</f>
        <v>70</v>
      </c>
      <c r="M3964">
        <f t="array" ref="M3964">MIN(IFERROR(FIND(IstNumbers,E3964),""))</f>
        <v>34</v>
      </c>
      <c r="N3964" s="1" t="str">
        <f>IF([first '# in desc]&lt;[pos kw in desc],MID([desc],[pos kw in desc]-7,7))</f>
        <v xml:space="preserve">­me 42 </v>
      </c>
      <c r="O39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64" s="1" t="str">
        <f>TRIM(IF([first '# in desc]&lt;[pos kw in desc],MID([desc],[pos kw in desc]-6,6),FALSE))</f>
        <v>me 42</v>
      </c>
      <c r="Q3964" s="1" t="b">
        <f>IF(LEN([manuell])=0,IFERROR([kw fine in title]*1,IFERROR(SUMPRODUCT(COUNTIF(IsDigits,MID([kw in desc],ROW($A$1:$A$150),1)))=LEN([kw in desc]),#N/A)),[manuell])</f>
        <v>0</v>
      </c>
      <c r="R3964" s="1" t="str">
        <f>IF([pos kw in title]&gt;0,MID(J3964,#REF!,4),IF([first '# in title]&gt;0,MID([title],[first '# in title],3),IF([first '# in title]&gt;0,MID([desc],#REF!,3),VLOOKUP([productid],$G$2:$R$1386,8))))</f>
        <v xml:space="preserve">42 </v>
      </c>
      <c r="S3964" s="1" t="e">
        <f>IF([kw in desc]=[kw rough in title],[kw in desc]*1,IFERROR(LEFT([kw_dirty],3)*1,IFERROR(LEFT([kw_dirty],2)*1,"n.a.")))</f>
        <v>#N/A</v>
      </c>
      <c r="T3964" s="1"/>
      <c r="U3964" s="1">
        <f>VLOOKUP(Tabelle1[[#This Row],[productid]],Tabelle2[#All],2,FALSE)</f>
        <v>42</v>
      </c>
    </row>
    <row r="3965" spans="1:21">
      <c r="A3965" t="s">
        <v>4234</v>
      </c>
      <c r="B3965">
        <v>1900</v>
      </c>
      <c r="C3965">
        <v>223861</v>
      </c>
      <c r="D3965" t="s">
        <v>6526</v>
      </c>
      <c r="E3965" t="s">
        <v>6096</v>
      </c>
      <c r="F3965">
        <v>18406</v>
      </c>
      <c r="G3965">
        <v>3725833</v>
      </c>
      <c r="H3965">
        <f t="shared" si="61"/>
        <v>0</v>
      </c>
      <c r="I3965">
        <f t="array" ref="I3965">MIN(IFERROR(FIND(IstNumbers,A3965),""))</f>
        <v>15</v>
      </c>
      <c r="J3965" s="1" t="e">
        <f>IF([first '# in title]&lt;[pos kw in title],MID([title],[pos kw in title]-6,6),#N/A)</f>
        <v>#N/A</v>
      </c>
      <c r="K3965" s="1" t="e">
        <f>IFERROR(MID(SUBSTITUTE([kw rough in title],",","."),FIND("(",[kw rough in title])+1,20),SUBSTITUTE(IFERROR(MID([kw rough in title],FIND(" ",[kw rough in title])+1,20),[kw rough in title]),",","."))</f>
        <v>#N/A</v>
      </c>
      <c r="L3965" s="1">
        <f>IFERROR(FIND("kW",[desc]),0)</f>
        <v>0</v>
      </c>
      <c r="M3965">
        <f t="array" ref="M3965">MIN(IFERROR(FIND(IstNumbers,E3965),""))</f>
        <v>25</v>
      </c>
      <c r="N3965" s="1" t="b">
        <f>IF([first '# in desc]&lt;[pos kw in desc],MID([desc],[pos kw in desc]-7,7))</f>
        <v>0</v>
      </c>
      <c r="O39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65" s="1" t="str">
        <f>TRIM(IF([first '# in desc]&lt;[pos kw in desc],MID([desc],[pos kw in desc]-6,6),FALSE))</f>
        <v>FALSCH</v>
      </c>
      <c r="Q3965" s="1" t="b">
        <f>IF(LEN([manuell])=0,IFERROR([kw fine in title]*1,IFERROR(SUMPRODUCT(COUNTIF(IsDigits,MID([kw in desc],ROW($A$1:$A$150),1)))=LEN([kw in desc]),#N/A)),[manuell])</f>
        <v>0</v>
      </c>
      <c r="R3965" s="1" t="str">
        <f>IF([pos kw in title]&gt;0,MID(J3965,#REF!,4),IF([first '# in title]&gt;0,MID([title],[first '# in title],3),IF([first '# in title]&gt;0,MID([desc],#REF!,3),VLOOKUP([productid],$G$2:$R$1386,8))))</f>
        <v>24D</v>
      </c>
      <c r="S3965" s="1" t="e">
        <f>IF([kw in desc]=[kw rough in title],[kw in desc]*1,IFERROR(LEFT([kw_dirty],3)*1,IFERROR(LEFT([kw_dirty],2)*1,"n.a.")))</f>
        <v>#N/A</v>
      </c>
      <c r="T3965" s="1"/>
      <c r="U3965" s="1" t="e">
        <f>VLOOKUP(Tabelle1[[#This Row],[productid]],Tabelle2[#All],2,FALSE)</f>
        <v>#N/A</v>
      </c>
    </row>
    <row r="3966" spans="1:21" hidden="1">
      <c r="A3966" t="s">
        <v>4299</v>
      </c>
      <c r="B3966">
        <v>3580</v>
      </c>
      <c r="C3966">
        <v>289859</v>
      </c>
      <c r="D3966" t="s">
        <v>6527</v>
      </c>
      <c r="E3966" t="s">
        <v>6004</v>
      </c>
      <c r="F3966">
        <v>18406</v>
      </c>
      <c r="G3966">
        <v>1750863</v>
      </c>
      <c r="H3966">
        <f t="shared" si="61"/>
        <v>0</v>
      </c>
      <c r="I3966">
        <f t="array" ref="I3966">MIN(IFERROR(FIND(IstNumbers,A3966),""))</f>
        <v>9</v>
      </c>
      <c r="J3966" s="1" t="e">
        <f>IF([first '# in title]&lt;[pos kw in title],MID([title],[pos kw in title]-6,6),#N/A)</f>
        <v>#N/A</v>
      </c>
      <c r="K3966" s="1" t="e">
        <f>IFERROR(MID(SUBSTITUTE([kw rough in title],",","."),FIND("(",[kw rough in title])+1,20),SUBSTITUTE(IFERROR(MID([kw rough in title],FIND(" ",[kw rough in title])+1,20),[kw rough in title]),",","."))</f>
        <v>#N/A</v>
      </c>
      <c r="L3966" s="1">
        <f>IFERROR(FIND("kW",[desc]),0)</f>
        <v>70</v>
      </c>
      <c r="M3966">
        <f t="array" ref="M3966">MIN(IFERROR(FIND(IstNumbers,E3966),""))</f>
        <v>34</v>
      </c>
      <c r="N3966" s="1" t="str">
        <f>IF([first '# in desc]&lt;[pos kw in desc],MID([desc],[pos kw in desc]-7,7))</f>
        <v xml:space="preserve">­me 42 </v>
      </c>
      <c r="O39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66" s="1" t="str">
        <f>TRIM(IF([first '# in desc]&lt;[pos kw in desc],MID([desc],[pos kw in desc]-6,6),FALSE))</f>
        <v>me 42</v>
      </c>
      <c r="Q3966" s="1" t="b">
        <f>IF(LEN([manuell])=0,IFERROR([kw fine in title]*1,IFERROR(SUMPRODUCT(COUNTIF(IsDigits,MID([kw in desc],ROW($A$1:$A$150),1)))=LEN([kw in desc]),#N/A)),[manuell])</f>
        <v>0</v>
      </c>
      <c r="R3966" s="1" t="str">
        <f>IF([pos kw in title]&gt;0,MID(J3966,#REF!,4),IF([first '# in title]&gt;0,MID([title],[first '# in title],3),IF([first '# in title]&gt;0,MID([desc],#REF!,3),VLOOKUP([productid],$G$2:$R$1386,8))))</f>
        <v xml:space="preserve">42 </v>
      </c>
      <c r="S3966" s="1" t="e">
        <f>IF([kw in desc]=[kw rough in title],[kw in desc]*1,IFERROR(LEFT([kw_dirty],3)*1,IFERROR(LEFT([kw_dirty],2)*1,"n.a.")))</f>
        <v>#N/A</v>
      </c>
      <c r="T3966" s="1"/>
      <c r="U3966" s="1">
        <f>VLOOKUP(Tabelle1[[#This Row],[productid]],Tabelle2[#All],2,FALSE)</f>
        <v>42</v>
      </c>
    </row>
    <row r="3967" spans="1:21" hidden="1">
      <c r="A3967" t="s">
        <v>1307</v>
      </c>
      <c r="B3967">
        <v>3645</v>
      </c>
      <c r="C3967">
        <v>289859</v>
      </c>
      <c r="D3967" t="s">
        <v>6528</v>
      </c>
      <c r="E3967" t="s">
        <v>6529</v>
      </c>
      <c r="F3967">
        <v>18406</v>
      </c>
      <c r="G3967">
        <v>3497887</v>
      </c>
      <c r="H3967">
        <f t="shared" si="61"/>
        <v>0</v>
      </c>
      <c r="I3967">
        <f t="array" ref="I3967">MIN(IFERROR(FIND(IstNumbers,A3967),""))</f>
        <v>13</v>
      </c>
      <c r="J3967" s="1" t="e">
        <f>IF([first '# in title]&lt;[pos kw in title],MID([title],[pos kw in title]-6,6),#N/A)</f>
        <v>#N/A</v>
      </c>
      <c r="K3967" s="1" t="e">
        <f>IFERROR(MID(SUBSTITUTE([kw rough in title],",","."),FIND("(",[kw rough in title])+1,20),SUBSTITUTE(IFERROR(MID([kw rough in title],FIND(" ",[kw rough in title])+1,20),[kw rough in title]),",","."))</f>
        <v>#N/A</v>
      </c>
      <c r="L3967" s="1">
        <f>IFERROR(FIND("kW",[desc]),0)</f>
        <v>70</v>
      </c>
      <c r="M3967">
        <f t="array" ref="M3967">MIN(IFERROR(FIND(IstNumbers,E3967),""))</f>
        <v>34</v>
      </c>
      <c r="N3967" s="1" t="str">
        <f>IF([first '# in desc]&lt;[pos kw in desc],MID([desc],[pos kw in desc]-7,7))</f>
        <v xml:space="preserve">­me 42 </v>
      </c>
      <c r="O39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67" s="1" t="str">
        <f>TRIM(IF([first '# in desc]&lt;[pos kw in desc],MID([desc],[pos kw in desc]-6,6),FALSE))</f>
        <v>me 42</v>
      </c>
      <c r="Q3967" s="1" t="b">
        <f>IF(LEN([manuell])=0,IFERROR([kw fine in title]*1,IFERROR(SUMPRODUCT(COUNTIF(IsDigits,MID([kw in desc],ROW($A$1:$A$150),1)))=LEN([kw in desc]),#N/A)),[manuell])</f>
        <v>0</v>
      </c>
      <c r="R3967" s="1" t="str">
        <f>IF([pos kw in title]&gt;0,MID(J3967,#REF!,4),IF([first '# in title]&gt;0,MID([title],[first '# in title],3),IF([first '# in title]&gt;0,MID([desc],#REF!,3),VLOOKUP([productid],$G$2:$R$1386,8))))</f>
        <v xml:space="preserve">42 </v>
      </c>
      <c r="S3967" s="1" t="e">
        <f>IF([kw in desc]=[kw rough in title],[kw in desc]*1,IFERROR(LEFT([kw_dirty],3)*1,IFERROR(LEFT([kw_dirty],2)*1,"n.a.")))</f>
        <v>#N/A</v>
      </c>
      <c r="T3967" s="1"/>
      <c r="U3967" s="1">
        <f>VLOOKUP(Tabelle1[[#This Row],[productid]],Tabelle2[#All],2,FALSE)</f>
        <v>42</v>
      </c>
    </row>
    <row r="3968" spans="1:21">
      <c r="A3968" t="s">
        <v>4234</v>
      </c>
      <c r="B3968">
        <v>1900</v>
      </c>
      <c r="C3968">
        <v>223861</v>
      </c>
      <c r="D3968" t="s">
        <v>6530</v>
      </c>
      <c r="E3968" t="s">
        <v>6292</v>
      </c>
      <c r="F3968">
        <v>18406</v>
      </c>
      <c r="G3968">
        <v>3725833</v>
      </c>
      <c r="H3968">
        <f t="shared" si="61"/>
        <v>0</v>
      </c>
      <c r="I3968">
        <f t="array" ref="I3968">MIN(IFERROR(FIND(IstNumbers,A3968),""))</f>
        <v>15</v>
      </c>
      <c r="J3968" s="1" t="e">
        <f>IF([first '# in title]&lt;[pos kw in title],MID([title],[pos kw in title]-6,6),#N/A)</f>
        <v>#N/A</v>
      </c>
      <c r="K3968" s="1" t="e">
        <f>IFERROR(MID(SUBSTITUTE([kw rough in title],",","."),FIND("(",[kw rough in title])+1,20),SUBSTITUTE(IFERROR(MID([kw rough in title],FIND(" ",[kw rough in title])+1,20),[kw rough in title]),",","."))</f>
        <v>#N/A</v>
      </c>
      <c r="L3968" s="1">
        <f>IFERROR(FIND("kW",[desc]),0)</f>
        <v>0</v>
      </c>
      <c r="M3968">
        <f t="array" ref="M3968">MIN(IFERROR(FIND(IstNumbers,E3968),""))</f>
        <v>25</v>
      </c>
      <c r="N3968" s="1" t="b">
        <f>IF([first '# in desc]&lt;[pos kw in desc],MID([desc],[pos kw in desc]-7,7))</f>
        <v>0</v>
      </c>
      <c r="O39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68" s="1" t="str">
        <f>TRIM(IF([first '# in desc]&lt;[pos kw in desc],MID([desc],[pos kw in desc]-6,6),FALSE))</f>
        <v>FALSCH</v>
      </c>
      <c r="Q3968" s="1" t="b">
        <f>IF(LEN([manuell])=0,IFERROR([kw fine in title]*1,IFERROR(SUMPRODUCT(COUNTIF(IsDigits,MID([kw in desc],ROW($A$1:$A$150),1)))=LEN([kw in desc]),#N/A)),[manuell])</f>
        <v>0</v>
      </c>
      <c r="R3968" s="1" t="str">
        <f>IF([pos kw in title]&gt;0,MID(J3968,#REF!,4),IF([first '# in title]&gt;0,MID([title],[first '# in title],3),IF([first '# in title]&gt;0,MID([desc],#REF!,3),VLOOKUP([productid],$G$2:$R$1386,8))))</f>
        <v>24D</v>
      </c>
      <c r="S3968" s="1" t="e">
        <f>IF([kw in desc]=[kw rough in title],[kw in desc]*1,IFERROR(LEFT([kw_dirty],3)*1,IFERROR(LEFT([kw_dirty],2)*1,"n.a.")))</f>
        <v>#N/A</v>
      </c>
      <c r="T3968" s="1"/>
      <c r="U3968" s="1" t="e">
        <f>VLOOKUP(Tabelle1[[#This Row],[productid]],Tabelle2[#All],2,FALSE)</f>
        <v>#N/A</v>
      </c>
    </row>
    <row r="3969" spans="1:21" hidden="1">
      <c r="A3969" t="s">
        <v>4299</v>
      </c>
      <c r="B3969">
        <v>3580</v>
      </c>
      <c r="C3969">
        <v>289859</v>
      </c>
      <c r="D3969" t="s">
        <v>6531</v>
      </c>
      <c r="E3969" t="s">
        <v>6007</v>
      </c>
      <c r="F3969">
        <v>18406</v>
      </c>
      <c r="G3969">
        <v>1750863</v>
      </c>
      <c r="H3969">
        <f t="shared" si="61"/>
        <v>0</v>
      </c>
      <c r="I3969">
        <f t="array" ref="I3969">MIN(IFERROR(FIND(IstNumbers,A3969),""))</f>
        <v>9</v>
      </c>
      <c r="J3969" s="1" t="e">
        <f>IF([first '# in title]&lt;[pos kw in title],MID([title],[pos kw in title]-6,6),#N/A)</f>
        <v>#N/A</v>
      </c>
      <c r="K3969" s="1" t="e">
        <f>IFERROR(MID(SUBSTITUTE([kw rough in title],",","."),FIND("(",[kw rough in title])+1,20),SUBSTITUTE(IFERROR(MID([kw rough in title],FIND(" ",[kw rough in title])+1,20),[kw rough in title]),",","."))</f>
        <v>#N/A</v>
      </c>
      <c r="L3969" s="1">
        <f>IFERROR(FIND("kW",[desc]),0)</f>
        <v>70</v>
      </c>
      <c r="M3969">
        <f t="array" ref="M3969">MIN(IFERROR(FIND(IstNumbers,E3969),""))</f>
        <v>34</v>
      </c>
      <c r="N3969" s="1" t="str">
        <f>IF([first '# in desc]&lt;[pos kw in desc],MID([desc],[pos kw in desc]-7,7))</f>
        <v xml:space="preserve">­me 42 </v>
      </c>
      <c r="O39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69" s="1" t="str">
        <f>TRIM(IF([first '# in desc]&lt;[pos kw in desc],MID([desc],[pos kw in desc]-6,6),FALSE))</f>
        <v>me 42</v>
      </c>
      <c r="Q3969" s="1" t="b">
        <f>IF(LEN([manuell])=0,IFERROR([kw fine in title]*1,IFERROR(SUMPRODUCT(COUNTIF(IsDigits,MID([kw in desc],ROW($A$1:$A$150),1)))=LEN([kw in desc]),#N/A)),[manuell])</f>
        <v>0</v>
      </c>
      <c r="R3969" s="1" t="str">
        <f>IF([pos kw in title]&gt;0,MID(J3969,#REF!,4),IF([first '# in title]&gt;0,MID([title],[first '# in title],3),IF([first '# in title]&gt;0,MID([desc],#REF!,3),VLOOKUP([productid],$G$2:$R$1386,8))))</f>
        <v xml:space="preserve">42 </v>
      </c>
      <c r="S3969" s="1" t="e">
        <f>IF([kw in desc]=[kw rough in title],[kw in desc]*1,IFERROR(LEFT([kw_dirty],3)*1,IFERROR(LEFT([kw_dirty],2)*1,"n.a.")))</f>
        <v>#N/A</v>
      </c>
      <c r="T3969" s="1"/>
      <c r="U3969" s="1">
        <f>VLOOKUP(Tabelle1[[#This Row],[productid]],Tabelle2[#All],2,FALSE)</f>
        <v>42</v>
      </c>
    </row>
    <row r="3970" spans="1:21" hidden="1">
      <c r="A3970" t="s">
        <v>1307</v>
      </c>
      <c r="B3970">
        <v>3650</v>
      </c>
      <c r="C3970">
        <v>289859</v>
      </c>
      <c r="D3970" t="s">
        <v>6532</v>
      </c>
      <c r="E3970" t="s">
        <v>6533</v>
      </c>
      <c r="F3970">
        <v>18406</v>
      </c>
      <c r="G3970">
        <v>3497887</v>
      </c>
      <c r="H3970">
        <f t="shared" si="61"/>
        <v>0</v>
      </c>
      <c r="I3970">
        <f t="array" ref="I3970">MIN(IFERROR(FIND(IstNumbers,A3970),""))</f>
        <v>13</v>
      </c>
      <c r="J3970" s="1" t="e">
        <f>IF([first '# in title]&lt;[pos kw in title],MID([title],[pos kw in title]-6,6),#N/A)</f>
        <v>#N/A</v>
      </c>
      <c r="K3970" s="1" t="e">
        <f>IFERROR(MID(SUBSTITUTE([kw rough in title],",","."),FIND("(",[kw rough in title])+1,20),SUBSTITUTE(IFERROR(MID([kw rough in title],FIND(" ",[kw rough in title])+1,20),[kw rough in title]),",","."))</f>
        <v>#N/A</v>
      </c>
      <c r="L3970" s="1">
        <f>IFERROR(FIND("kW",[desc]),0)</f>
        <v>70</v>
      </c>
      <c r="M3970">
        <f t="array" ref="M3970">MIN(IFERROR(FIND(IstNumbers,E3970),""))</f>
        <v>34</v>
      </c>
      <c r="N3970" s="1" t="str">
        <f>IF([first '# in desc]&lt;[pos kw in desc],MID([desc],[pos kw in desc]-7,7))</f>
        <v xml:space="preserve">­me 42 </v>
      </c>
      <c r="O39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70" s="1" t="str">
        <f>TRIM(IF([first '# in desc]&lt;[pos kw in desc],MID([desc],[pos kw in desc]-6,6),FALSE))</f>
        <v>me 42</v>
      </c>
      <c r="Q3970" s="1" t="b">
        <f>IF(LEN([manuell])=0,IFERROR([kw fine in title]*1,IFERROR(SUMPRODUCT(COUNTIF(IsDigits,MID([kw in desc],ROW($A$1:$A$150),1)))=LEN([kw in desc]),#N/A)),[manuell])</f>
        <v>0</v>
      </c>
      <c r="R3970" s="1" t="str">
        <f>IF([pos kw in title]&gt;0,MID(J3970,#REF!,4),IF([first '# in title]&gt;0,MID([title],[first '# in title],3),IF([first '# in title]&gt;0,MID([desc],#REF!,3),VLOOKUP([productid],$G$2:$R$1386,8))))</f>
        <v xml:space="preserve">42 </v>
      </c>
      <c r="S3970" s="1" t="e">
        <f>IF([kw in desc]=[kw rough in title],[kw in desc]*1,IFERROR(LEFT([kw_dirty],3)*1,IFERROR(LEFT([kw_dirty],2)*1,"n.a.")))</f>
        <v>#N/A</v>
      </c>
      <c r="T3970" s="1"/>
      <c r="U3970" s="1">
        <f>VLOOKUP(Tabelle1[[#This Row],[productid]],Tabelle2[#All],2,FALSE)</f>
        <v>42</v>
      </c>
    </row>
    <row r="3971" spans="1:21">
      <c r="A3971" t="s">
        <v>4234</v>
      </c>
      <c r="B3971">
        <v>1902</v>
      </c>
      <c r="C3971">
        <v>223861</v>
      </c>
      <c r="D3971" t="s">
        <v>6534</v>
      </c>
      <c r="E3971" t="s">
        <v>5734</v>
      </c>
      <c r="F3971">
        <v>18406</v>
      </c>
      <c r="G3971">
        <v>3725833</v>
      </c>
      <c r="H3971">
        <f t="shared" si="61"/>
        <v>0</v>
      </c>
      <c r="I3971">
        <f t="array" ref="I3971">MIN(IFERROR(FIND(IstNumbers,A3971),""))</f>
        <v>15</v>
      </c>
      <c r="J3971" s="1" t="e">
        <f>IF([first '# in title]&lt;[pos kw in title],MID([title],[pos kw in title]-6,6),#N/A)</f>
        <v>#N/A</v>
      </c>
      <c r="K3971" s="1" t="e">
        <f>IFERROR(MID(SUBSTITUTE([kw rough in title],",","."),FIND("(",[kw rough in title])+1,20),SUBSTITUTE(IFERROR(MID([kw rough in title],FIND(" ",[kw rough in title])+1,20),[kw rough in title]),",","."))</f>
        <v>#N/A</v>
      </c>
      <c r="L3971" s="1">
        <f>IFERROR(FIND("kW",[desc]),0)</f>
        <v>0</v>
      </c>
      <c r="M3971">
        <f t="array" ref="M3971">MIN(IFERROR(FIND(IstNumbers,E3971),""))</f>
        <v>25</v>
      </c>
      <c r="N3971" s="1" t="b">
        <f>IF([first '# in desc]&lt;[pos kw in desc],MID([desc],[pos kw in desc]-7,7))</f>
        <v>0</v>
      </c>
      <c r="O39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71" s="1" t="str">
        <f>TRIM(IF([first '# in desc]&lt;[pos kw in desc],MID([desc],[pos kw in desc]-6,6),FALSE))</f>
        <v>FALSCH</v>
      </c>
      <c r="Q3971" s="1" t="b">
        <f>IF(LEN([manuell])=0,IFERROR([kw fine in title]*1,IFERROR(SUMPRODUCT(COUNTIF(IsDigits,MID([kw in desc],ROW($A$1:$A$150),1)))=LEN([kw in desc]),#N/A)),[manuell])</f>
        <v>0</v>
      </c>
      <c r="R3971" s="1" t="str">
        <f>IF([pos kw in title]&gt;0,MID(J3971,#REF!,4),IF([first '# in title]&gt;0,MID([title],[first '# in title],3),IF([first '# in title]&gt;0,MID([desc],#REF!,3),VLOOKUP([productid],$G$2:$R$1386,8))))</f>
        <v>24D</v>
      </c>
      <c r="S3971" s="1" t="e">
        <f>IF([kw in desc]=[kw rough in title],[kw in desc]*1,IFERROR(LEFT([kw_dirty],3)*1,IFERROR(LEFT([kw_dirty],2)*1,"n.a.")))</f>
        <v>#N/A</v>
      </c>
      <c r="T3971" s="1"/>
      <c r="U3971" s="1" t="e">
        <f>VLOOKUP(Tabelle1[[#This Row],[productid]],Tabelle2[#All],2,FALSE)</f>
        <v>#N/A</v>
      </c>
    </row>
    <row r="3972" spans="1:21" hidden="1">
      <c r="A3972" t="s">
        <v>4299</v>
      </c>
      <c r="B3972">
        <v>3580</v>
      </c>
      <c r="C3972">
        <v>289859</v>
      </c>
      <c r="D3972" t="s">
        <v>6535</v>
      </c>
      <c r="E3972" t="s">
        <v>6057</v>
      </c>
      <c r="F3972">
        <v>18406</v>
      </c>
      <c r="G3972">
        <v>1750863</v>
      </c>
      <c r="H3972">
        <f t="shared" ref="H3972:H4035" si="62">IFERROR(FIND("kW",A3972),0)</f>
        <v>0</v>
      </c>
      <c r="I3972">
        <f t="array" ref="I3972">MIN(IFERROR(FIND(IstNumbers,A3972),""))</f>
        <v>9</v>
      </c>
      <c r="J3972" s="1" t="e">
        <f>IF([first '# in title]&lt;[pos kw in title],MID([title],[pos kw in title]-6,6),#N/A)</f>
        <v>#N/A</v>
      </c>
      <c r="K3972" s="1" t="e">
        <f>IFERROR(MID(SUBSTITUTE([kw rough in title],",","."),FIND("(",[kw rough in title])+1,20),SUBSTITUTE(IFERROR(MID([kw rough in title],FIND(" ",[kw rough in title])+1,20),[kw rough in title]),",","."))</f>
        <v>#N/A</v>
      </c>
      <c r="L3972" s="1">
        <f>IFERROR(FIND("kW",[desc]),0)</f>
        <v>70</v>
      </c>
      <c r="M3972">
        <f t="array" ref="M3972">MIN(IFERROR(FIND(IstNumbers,E3972),""))</f>
        <v>34</v>
      </c>
      <c r="N3972" s="1" t="str">
        <f>IF([first '# in desc]&lt;[pos kw in desc],MID([desc],[pos kw in desc]-7,7))</f>
        <v xml:space="preserve">­me 42 </v>
      </c>
      <c r="O39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72" s="1" t="str">
        <f>TRIM(IF([first '# in desc]&lt;[pos kw in desc],MID([desc],[pos kw in desc]-6,6),FALSE))</f>
        <v>me 42</v>
      </c>
      <c r="Q3972" s="1" t="b">
        <f>IF(LEN([manuell])=0,IFERROR([kw fine in title]*1,IFERROR(SUMPRODUCT(COUNTIF(IsDigits,MID([kw in desc],ROW($A$1:$A$150),1)))=LEN([kw in desc]),#N/A)),[manuell])</f>
        <v>0</v>
      </c>
      <c r="R3972" s="1" t="str">
        <f>IF([pos kw in title]&gt;0,MID(J3972,#REF!,4),IF([first '# in title]&gt;0,MID([title],[first '# in title],3),IF([first '# in title]&gt;0,MID([desc],#REF!,3),VLOOKUP([productid],$G$2:$R$1386,8))))</f>
        <v xml:space="preserve">42 </v>
      </c>
      <c r="S3972" s="1" t="e">
        <f>IF([kw in desc]=[kw rough in title],[kw in desc]*1,IFERROR(LEFT([kw_dirty],3)*1,IFERROR(LEFT([kw_dirty],2)*1,"n.a.")))</f>
        <v>#N/A</v>
      </c>
      <c r="T3972" s="1"/>
      <c r="U3972" s="1">
        <f>VLOOKUP(Tabelle1[[#This Row],[productid]],Tabelle2[#All],2,FALSE)</f>
        <v>42</v>
      </c>
    </row>
    <row r="3973" spans="1:21" hidden="1">
      <c r="A3973" t="s">
        <v>1307</v>
      </c>
      <c r="B3973">
        <v>3650</v>
      </c>
      <c r="C3973">
        <v>289859</v>
      </c>
      <c r="D3973" t="s">
        <v>6536</v>
      </c>
      <c r="E3973" t="s">
        <v>6537</v>
      </c>
      <c r="F3973">
        <v>18406</v>
      </c>
      <c r="G3973">
        <v>3497887</v>
      </c>
      <c r="H3973">
        <f t="shared" si="62"/>
        <v>0</v>
      </c>
      <c r="I3973">
        <f t="array" ref="I3973">MIN(IFERROR(FIND(IstNumbers,A3973),""))</f>
        <v>13</v>
      </c>
      <c r="J3973" s="1" t="e">
        <f>IF([first '# in title]&lt;[pos kw in title],MID([title],[pos kw in title]-6,6),#N/A)</f>
        <v>#N/A</v>
      </c>
      <c r="K3973" s="1" t="e">
        <f>IFERROR(MID(SUBSTITUTE([kw rough in title],",","."),FIND("(",[kw rough in title])+1,20),SUBSTITUTE(IFERROR(MID([kw rough in title],FIND(" ",[kw rough in title])+1,20),[kw rough in title]),",","."))</f>
        <v>#N/A</v>
      </c>
      <c r="L3973" s="1">
        <f>IFERROR(FIND("kW",[desc]),0)</f>
        <v>70</v>
      </c>
      <c r="M3973">
        <f t="array" ref="M3973">MIN(IFERROR(FIND(IstNumbers,E3973),""))</f>
        <v>34</v>
      </c>
      <c r="N3973" s="1" t="str">
        <f>IF([first '# in desc]&lt;[pos kw in desc],MID([desc],[pos kw in desc]-7,7))</f>
        <v xml:space="preserve">­me 42 </v>
      </c>
      <c r="O39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73" s="1" t="str">
        <f>TRIM(IF([first '# in desc]&lt;[pos kw in desc],MID([desc],[pos kw in desc]-6,6),FALSE))</f>
        <v>me 42</v>
      </c>
      <c r="Q3973" s="1" t="b">
        <f>IF(LEN([manuell])=0,IFERROR([kw fine in title]*1,IFERROR(SUMPRODUCT(COUNTIF(IsDigits,MID([kw in desc],ROW($A$1:$A$150),1)))=LEN([kw in desc]),#N/A)),[manuell])</f>
        <v>0</v>
      </c>
      <c r="R3973" s="1" t="str">
        <f>IF([pos kw in title]&gt;0,MID(J3973,#REF!,4),IF([first '# in title]&gt;0,MID([title],[first '# in title],3),IF([first '# in title]&gt;0,MID([desc],#REF!,3),VLOOKUP([productid],$G$2:$R$1386,8))))</f>
        <v xml:space="preserve">42 </v>
      </c>
      <c r="S3973" s="1" t="e">
        <f>IF([kw in desc]=[kw rough in title],[kw in desc]*1,IFERROR(LEFT([kw_dirty],3)*1,IFERROR(LEFT([kw_dirty],2)*1,"n.a.")))</f>
        <v>#N/A</v>
      </c>
      <c r="T3973" s="1"/>
      <c r="U3973" s="1">
        <f>VLOOKUP(Tabelle1[[#This Row],[productid]],Tabelle2[#All],2,FALSE)</f>
        <v>42</v>
      </c>
    </row>
    <row r="3974" spans="1:21">
      <c r="A3974" t="s">
        <v>4234</v>
      </c>
      <c r="B3974">
        <v>1902</v>
      </c>
      <c r="C3974">
        <v>223861</v>
      </c>
      <c r="D3974" t="s">
        <v>6538</v>
      </c>
      <c r="E3974" t="s">
        <v>5734</v>
      </c>
      <c r="F3974">
        <v>18406</v>
      </c>
      <c r="G3974">
        <v>3725833</v>
      </c>
      <c r="H3974">
        <f t="shared" si="62"/>
        <v>0</v>
      </c>
      <c r="I3974">
        <f t="array" ref="I3974">MIN(IFERROR(FIND(IstNumbers,A3974),""))</f>
        <v>15</v>
      </c>
      <c r="J3974" s="1" t="e">
        <f>IF([first '# in title]&lt;[pos kw in title],MID([title],[pos kw in title]-6,6),#N/A)</f>
        <v>#N/A</v>
      </c>
      <c r="K3974" s="1" t="e">
        <f>IFERROR(MID(SUBSTITUTE([kw rough in title],",","."),FIND("(",[kw rough in title])+1,20),SUBSTITUTE(IFERROR(MID([kw rough in title],FIND(" ",[kw rough in title])+1,20),[kw rough in title]),",","."))</f>
        <v>#N/A</v>
      </c>
      <c r="L3974" s="1">
        <f>IFERROR(FIND("kW",[desc]),0)</f>
        <v>0</v>
      </c>
      <c r="M3974">
        <f t="array" ref="M3974">MIN(IFERROR(FIND(IstNumbers,E3974),""))</f>
        <v>25</v>
      </c>
      <c r="N3974" s="1" t="b">
        <f>IF([first '# in desc]&lt;[pos kw in desc],MID([desc],[pos kw in desc]-7,7))</f>
        <v>0</v>
      </c>
      <c r="O39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74" s="1" t="str">
        <f>TRIM(IF([first '# in desc]&lt;[pos kw in desc],MID([desc],[pos kw in desc]-6,6),FALSE))</f>
        <v>FALSCH</v>
      </c>
      <c r="Q3974" s="1" t="b">
        <f>IF(LEN([manuell])=0,IFERROR([kw fine in title]*1,IFERROR(SUMPRODUCT(COUNTIF(IsDigits,MID([kw in desc],ROW($A$1:$A$150),1)))=LEN([kw in desc]),#N/A)),[manuell])</f>
        <v>0</v>
      </c>
      <c r="R3974" s="1" t="str">
        <f>IF([pos kw in title]&gt;0,MID(J3974,#REF!,4),IF([first '# in title]&gt;0,MID([title],[first '# in title],3),IF([first '# in title]&gt;0,MID([desc],#REF!,3),VLOOKUP([productid],$G$2:$R$1386,8))))</f>
        <v>24D</v>
      </c>
      <c r="S3974" s="1" t="e">
        <f>IF([kw in desc]=[kw rough in title],[kw in desc]*1,IFERROR(LEFT([kw_dirty],3)*1,IFERROR(LEFT([kw_dirty],2)*1,"n.a.")))</f>
        <v>#N/A</v>
      </c>
      <c r="T3974" s="1"/>
      <c r="U3974" s="1" t="e">
        <f>VLOOKUP(Tabelle1[[#This Row],[productid]],Tabelle2[#All],2,FALSE)</f>
        <v>#N/A</v>
      </c>
    </row>
    <row r="3975" spans="1:21" hidden="1">
      <c r="A3975" t="s">
        <v>4299</v>
      </c>
      <c r="B3975">
        <v>3580</v>
      </c>
      <c r="C3975">
        <v>289859</v>
      </c>
      <c r="D3975" t="s">
        <v>6539</v>
      </c>
      <c r="E3975" t="s">
        <v>5525</v>
      </c>
      <c r="F3975">
        <v>18406</v>
      </c>
      <c r="G3975">
        <v>1750863</v>
      </c>
      <c r="H3975">
        <f t="shared" si="62"/>
        <v>0</v>
      </c>
      <c r="I3975">
        <f t="array" ref="I3975">MIN(IFERROR(FIND(IstNumbers,A3975),""))</f>
        <v>9</v>
      </c>
      <c r="J3975" s="1" t="e">
        <f>IF([first '# in title]&lt;[pos kw in title],MID([title],[pos kw in title]-6,6),#N/A)</f>
        <v>#N/A</v>
      </c>
      <c r="K3975" s="1" t="e">
        <f>IFERROR(MID(SUBSTITUTE([kw rough in title],",","."),FIND("(",[kw rough in title])+1,20),SUBSTITUTE(IFERROR(MID([kw rough in title],FIND(" ",[kw rough in title])+1,20),[kw rough in title]),",","."))</f>
        <v>#N/A</v>
      </c>
      <c r="L3975" s="1">
        <f>IFERROR(FIND("kW",[desc]),0)</f>
        <v>70</v>
      </c>
      <c r="M3975">
        <f t="array" ref="M3975">MIN(IFERROR(FIND(IstNumbers,E3975),""))</f>
        <v>34</v>
      </c>
      <c r="N3975" s="1" t="str">
        <f>IF([first '# in desc]&lt;[pos kw in desc],MID([desc],[pos kw in desc]-7,7))</f>
        <v xml:space="preserve">­me 42 </v>
      </c>
      <c r="O39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75" s="1" t="str">
        <f>TRIM(IF([first '# in desc]&lt;[pos kw in desc],MID([desc],[pos kw in desc]-6,6),FALSE))</f>
        <v>me 42</v>
      </c>
      <c r="Q3975" s="1" t="b">
        <f>IF(LEN([manuell])=0,IFERROR([kw fine in title]*1,IFERROR(SUMPRODUCT(COUNTIF(IsDigits,MID([kw in desc],ROW($A$1:$A$150),1)))=LEN([kw in desc]),#N/A)),[manuell])</f>
        <v>0</v>
      </c>
      <c r="R3975" s="1" t="str">
        <f>IF([pos kw in title]&gt;0,MID(J3975,#REF!,4),IF([first '# in title]&gt;0,MID([title],[first '# in title],3),IF([first '# in title]&gt;0,MID([desc],#REF!,3),VLOOKUP([productid],$G$2:$R$1386,8))))</f>
        <v xml:space="preserve">42 </v>
      </c>
      <c r="S3975" s="1" t="e">
        <f>IF([kw in desc]=[kw rough in title],[kw in desc]*1,IFERROR(LEFT([kw_dirty],3)*1,IFERROR(LEFT([kw_dirty],2)*1,"n.a.")))</f>
        <v>#N/A</v>
      </c>
      <c r="T3975" s="1"/>
      <c r="U3975" s="1">
        <f>VLOOKUP(Tabelle1[[#This Row],[productid]],Tabelle2[#All],2,FALSE)</f>
        <v>42</v>
      </c>
    </row>
    <row r="3976" spans="1:21" hidden="1">
      <c r="A3976" t="s">
        <v>1307</v>
      </c>
      <c r="B3976">
        <v>3650</v>
      </c>
      <c r="C3976">
        <v>289859</v>
      </c>
      <c r="D3976" t="s">
        <v>6540</v>
      </c>
      <c r="E3976" t="s">
        <v>6541</v>
      </c>
      <c r="F3976">
        <v>18406</v>
      </c>
      <c r="G3976">
        <v>3497887</v>
      </c>
      <c r="H3976">
        <f t="shared" si="62"/>
        <v>0</v>
      </c>
      <c r="I3976">
        <f t="array" ref="I3976">MIN(IFERROR(FIND(IstNumbers,A3976),""))</f>
        <v>13</v>
      </c>
      <c r="J3976" s="1" t="e">
        <f>IF([first '# in title]&lt;[pos kw in title],MID([title],[pos kw in title]-6,6),#N/A)</f>
        <v>#N/A</v>
      </c>
      <c r="K3976" s="1" t="e">
        <f>IFERROR(MID(SUBSTITUTE([kw rough in title],",","."),FIND("(",[kw rough in title])+1,20),SUBSTITUTE(IFERROR(MID([kw rough in title],FIND(" ",[kw rough in title])+1,20),[kw rough in title]),",","."))</f>
        <v>#N/A</v>
      </c>
      <c r="L3976" s="1">
        <f>IFERROR(FIND("kW",[desc]),0)</f>
        <v>70</v>
      </c>
      <c r="M3976">
        <f t="array" ref="M3976">MIN(IFERROR(FIND(IstNumbers,E3976),""))</f>
        <v>34</v>
      </c>
      <c r="N3976" s="1" t="str">
        <f>IF([first '# in desc]&lt;[pos kw in desc],MID([desc],[pos kw in desc]-7,7))</f>
        <v xml:space="preserve">­me 42 </v>
      </c>
      <c r="O39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76" s="1" t="str">
        <f>TRIM(IF([first '# in desc]&lt;[pos kw in desc],MID([desc],[pos kw in desc]-6,6),FALSE))</f>
        <v>me 42</v>
      </c>
      <c r="Q3976" s="1" t="b">
        <f>IF(LEN([manuell])=0,IFERROR([kw fine in title]*1,IFERROR(SUMPRODUCT(COUNTIF(IsDigits,MID([kw in desc],ROW($A$1:$A$150),1)))=LEN([kw in desc]),#N/A)),[manuell])</f>
        <v>0</v>
      </c>
      <c r="R3976" s="1" t="str">
        <f>IF([pos kw in title]&gt;0,MID(J3976,#REF!,4),IF([first '# in title]&gt;0,MID([title],[first '# in title],3),IF([first '# in title]&gt;0,MID([desc],#REF!,3),VLOOKUP([productid],$G$2:$R$1386,8))))</f>
        <v xml:space="preserve">42 </v>
      </c>
      <c r="S3976" s="1" t="e">
        <f>IF([kw in desc]=[kw rough in title],[kw in desc]*1,IFERROR(LEFT([kw_dirty],3)*1,IFERROR(LEFT([kw_dirty],2)*1,"n.a.")))</f>
        <v>#N/A</v>
      </c>
      <c r="T3976" s="1"/>
      <c r="U3976" s="1">
        <f>VLOOKUP(Tabelle1[[#This Row],[productid]],Tabelle2[#All],2,FALSE)</f>
        <v>42</v>
      </c>
    </row>
    <row r="3977" spans="1:21">
      <c r="A3977" t="s">
        <v>4234</v>
      </c>
      <c r="B3977">
        <v>1911</v>
      </c>
      <c r="C3977">
        <v>223861</v>
      </c>
      <c r="D3977" t="s">
        <v>6542</v>
      </c>
      <c r="E3977" t="s">
        <v>6292</v>
      </c>
      <c r="F3977">
        <v>18406</v>
      </c>
      <c r="G3977">
        <v>3725833</v>
      </c>
      <c r="H3977">
        <f t="shared" si="62"/>
        <v>0</v>
      </c>
      <c r="I3977">
        <f t="array" ref="I3977">MIN(IFERROR(FIND(IstNumbers,A3977),""))</f>
        <v>15</v>
      </c>
      <c r="J3977" s="1" t="e">
        <f>IF([first '# in title]&lt;[pos kw in title],MID([title],[pos kw in title]-6,6),#N/A)</f>
        <v>#N/A</v>
      </c>
      <c r="K3977" s="1" t="e">
        <f>IFERROR(MID(SUBSTITUTE([kw rough in title],",","."),FIND("(",[kw rough in title])+1,20),SUBSTITUTE(IFERROR(MID([kw rough in title],FIND(" ",[kw rough in title])+1,20),[kw rough in title]),",","."))</f>
        <v>#N/A</v>
      </c>
      <c r="L3977" s="1">
        <f>IFERROR(FIND("kW",[desc]),0)</f>
        <v>0</v>
      </c>
      <c r="M3977">
        <f t="array" ref="M3977">MIN(IFERROR(FIND(IstNumbers,E3977),""))</f>
        <v>25</v>
      </c>
      <c r="N3977" s="1" t="b">
        <f>IF([first '# in desc]&lt;[pos kw in desc],MID([desc],[pos kw in desc]-7,7))</f>
        <v>0</v>
      </c>
      <c r="O39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77" s="1" t="str">
        <f>TRIM(IF([first '# in desc]&lt;[pos kw in desc],MID([desc],[pos kw in desc]-6,6),FALSE))</f>
        <v>FALSCH</v>
      </c>
      <c r="Q3977" s="1" t="b">
        <f>IF(LEN([manuell])=0,IFERROR([kw fine in title]*1,IFERROR(SUMPRODUCT(COUNTIF(IsDigits,MID([kw in desc],ROW($A$1:$A$150),1)))=LEN([kw in desc]),#N/A)),[manuell])</f>
        <v>0</v>
      </c>
      <c r="R3977" s="1" t="str">
        <f>IF([pos kw in title]&gt;0,MID(J3977,#REF!,4),IF([first '# in title]&gt;0,MID([title],[first '# in title],3),IF([first '# in title]&gt;0,MID([desc],#REF!,3),VLOOKUP([productid],$G$2:$R$1386,8))))</f>
        <v>24D</v>
      </c>
      <c r="S3977" s="1" t="e">
        <f>IF([kw in desc]=[kw rough in title],[kw in desc]*1,IFERROR(LEFT([kw_dirty],3)*1,IFERROR(LEFT([kw_dirty],2)*1,"n.a.")))</f>
        <v>#N/A</v>
      </c>
      <c r="T3977" s="1"/>
      <c r="U3977" s="1" t="e">
        <f>VLOOKUP(Tabelle1[[#This Row],[productid]],Tabelle2[#All],2,FALSE)</f>
        <v>#N/A</v>
      </c>
    </row>
    <row r="3978" spans="1:21" hidden="1">
      <c r="A3978" t="s">
        <v>4299</v>
      </c>
      <c r="B3978">
        <v>3580</v>
      </c>
      <c r="C3978">
        <v>289859</v>
      </c>
      <c r="D3978" t="s">
        <v>6543</v>
      </c>
      <c r="E3978" t="s">
        <v>4537</v>
      </c>
      <c r="F3978">
        <v>18406</v>
      </c>
      <c r="G3978">
        <v>1750863</v>
      </c>
      <c r="H3978">
        <f t="shared" si="62"/>
        <v>0</v>
      </c>
      <c r="I3978">
        <f t="array" ref="I3978">MIN(IFERROR(FIND(IstNumbers,A3978),""))</f>
        <v>9</v>
      </c>
      <c r="J3978" s="1" t="e">
        <f>IF([first '# in title]&lt;[pos kw in title],MID([title],[pos kw in title]-6,6),#N/A)</f>
        <v>#N/A</v>
      </c>
      <c r="K3978" s="1" t="e">
        <f>IFERROR(MID(SUBSTITUTE([kw rough in title],",","."),FIND("(",[kw rough in title])+1,20),SUBSTITUTE(IFERROR(MID([kw rough in title],FIND(" ",[kw rough in title])+1,20),[kw rough in title]),",","."))</f>
        <v>#N/A</v>
      </c>
      <c r="L3978" s="1">
        <f>IFERROR(FIND("kW",[desc]),0)</f>
        <v>70</v>
      </c>
      <c r="M3978">
        <f t="array" ref="M3978">MIN(IFERROR(FIND(IstNumbers,E3978),""))</f>
        <v>34</v>
      </c>
      <c r="N3978" s="1" t="str">
        <f>IF([first '# in desc]&lt;[pos kw in desc],MID([desc],[pos kw in desc]-7,7))</f>
        <v xml:space="preserve">­me 42 </v>
      </c>
      <c r="O39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78" s="1" t="str">
        <f>TRIM(IF([first '# in desc]&lt;[pos kw in desc],MID([desc],[pos kw in desc]-6,6),FALSE))</f>
        <v>me 42</v>
      </c>
      <c r="Q3978" s="1" t="b">
        <f>IF(LEN([manuell])=0,IFERROR([kw fine in title]*1,IFERROR(SUMPRODUCT(COUNTIF(IsDigits,MID([kw in desc],ROW($A$1:$A$150),1)))=LEN([kw in desc]),#N/A)),[manuell])</f>
        <v>0</v>
      </c>
      <c r="R3978" s="1" t="str">
        <f>IF([pos kw in title]&gt;0,MID(J3978,#REF!,4),IF([first '# in title]&gt;0,MID([title],[first '# in title],3),IF([first '# in title]&gt;0,MID([desc],#REF!,3),VLOOKUP([productid],$G$2:$R$1386,8))))</f>
        <v xml:space="preserve">42 </v>
      </c>
      <c r="S3978" s="1" t="e">
        <f>IF([kw in desc]=[kw rough in title],[kw in desc]*1,IFERROR(LEFT([kw_dirty],3)*1,IFERROR(LEFT([kw_dirty],2)*1,"n.a.")))</f>
        <v>#N/A</v>
      </c>
      <c r="T3978" s="1"/>
      <c r="U3978" s="1">
        <f>VLOOKUP(Tabelle1[[#This Row],[productid]],Tabelle2[#All],2,FALSE)</f>
        <v>42</v>
      </c>
    </row>
    <row r="3979" spans="1:21" hidden="1">
      <c r="A3979" t="s">
        <v>1307</v>
      </c>
      <c r="B3979">
        <v>3650</v>
      </c>
      <c r="C3979">
        <v>289859</v>
      </c>
      <c r="D3979" t="s">
        <v>6544</v>
      </c>
      <c r="E3979" t="s">
        <v>6545</v>
      </c>
      <c r="F3979">
        <v>18406</v>
      </c>
      <c r="G3979">
        <v>3497887</v>
      </c>
      <c r="H3979">
        <f t="shared" si="62"/>
        <v>0</v>
      </c>
      <c r="I3979">
        <f t="array" ref="I3979">MIN(IFERROR(FIND(IstNumbers,A3979),""))</f>
        <v>13</v>
      </c>
      <c r="J3979" s="1" t="e">
        <f>IF([first '# in title]&lt;[pos kw in title],MID([title],[pos kw in title]-6,6),#N/A)</f>
        <v>#N/A</v>
      </c>
      <c r="K3979" s="1" t="e">
        <f>IFERROR(MID(SUBSTITUTE([kw rough in title],",","."),FIND("(",[kw rough in title])+1,20),SUBSTITUTE(IFERROR(MID([kw rough in title],FIND(" ",[kw rough in title])+1,20),[kw rough in title]),",","."))</f>
        <v>#N/A</v>
      </c>
      <c r="L3979" s="1">
        <f>IFERROR(FIND("kW",[desc]),0)</f>
        <v>70</v>
      </c>
      <c r="M3979">
        <f t="array" ref="M3979">MIN(IFERROR(FIND(IstNumbers,E3979),""))</f>
        <v>34</v>
      </c>
      <c r="N3979" s="1" t="str">
        <f>IF([first '# in desc]&lt;[pos kw in desc],MID([desc],[pos kw in desc]-7,7))</f>
        <v xml:space="preserve">­me 42 </v>
      </c>
      <c r="O39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79" s="1" t="str">
        <f>TRIM(IF([first '# in desc]&lt;[pos kw in desc],MID([desc],[pos kw in desc]-6,6),FALSE))</f>
        <v>me 42</v>
      </c>
      <c r="Q3979" s="1" t="b">
        <f>IF(LEN([manuell])=0,IFERROR([kw fine in title]*1,IFERROR(SUMPRODUCT(COUNTIF(IsDigits,MID([kw in desc],ROW($A$1:$A$150),1)))=LEN([kw in desc]),#N/A)),[manuell])</f>
        <v>0</v>
      </c>
      <c r="R3979" s="1" t="str">
        <f>IF([pos kw in title]&gt;0,MID(J3979,#REF!,4),IF([first '# in title]&gt;0,MID([title],[first '# in title],3),IF([first '# in title]&gt;0,MID([desc],#REF!,3),VLOOKUP([productid],$G$2:$R$1386,8))))</f>
        <v xml:space="preserve">42 </v>
      </c>
      <c r="S3979" s="1" t="e">
        <f>IF([kw in desc]=[kw rough in title],[kw in desc]*1,IFERROR(LEFT([kw_dirty],3)*1,IFERROR(LEFT([kw_dirty],2)*1,"n.a.")))</f>
        <v>#N/A</v>
      </c>
      <c r="T3979" s="1"/>
      <c r="U3979" s="1">
        <f>VLOOKUP(Tabelle1[[#This Row],[productid]],Tabelle2[#All],2,FALSE)</f>
        <v>42</v>
      </c>
    </row>
    <row r="3980" spans="1:21">
      <c r="A3980" t="s">
        <v>4234</v>
      </c>
      <c r="B3980">
        <v>1911</v>
      </c>
      <c r="C3980">
        <v>223861</v>
      </c>
      <c r="D3980" t="s">
        <v>6546</v>
      </c>
      <c r="E3980" t="s">
        <v>6292</v>
      </c>
      <c r="F3980">
        <v>18406</v>
      </c>
      <c r="G3980">
        <v>3725833</v>
      </c>
      <c r="H3980">
        <f t="shared" si="62"/>
        <v>0</v>
      </c>
      <c r="I3980">
        <f t="array" ref="I3980">MIN(IFERROR(FIND(IstNumbers,A3980),""))</f>
        <v>15</v>
      </c>
      <c r="J3980" s="1" t="e">
        <f>IF([first '# in title]&lt;[pos kw in title],MID([title],[pos kw in title]-6,6),#N/A)</f>
        <v>#N/A</v>
      </c>
      <c r="K3980" s="1" t="e">
        <f>IFERROR(MID(SUBSTITUTE([kw rough in title],",","."),FIND("(",[kw rough in title])+1,20),SUBSTITUTE(IFERROR(MID([kw rough in title],FIND(" ",[kw rough in title])+1,20),[kw rough in title]),",","."))</f>
        <v>#N/A</v>
      </c>
      <c r="L3980" s="1">
        <f>IFERROR(FIND("kW",[desc]),0)</f>
        <v>0</v>
      </c>
      <c r="M3980">
        <f t="array" ref="M3980">MIN(IFERROR(FIND(IstNumbers,E3980),""))</f>
        <v>25</v>
      </c>
      <c r="N3980" s="1" t="b">
        <f>IF([first '# in desc]&lt;[pos kw in desc],MID([desc],[pos kw in desc]-7,7))</f>
        <v>0</v>
      </c>
      <c r="O39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80" s="1" t="str">
        <f>TRIM(IF([first '# in desc]&lt;[pos kw in desc],MID([desc],[pos kw in desc]-6,6),FALSE))</f>
        <v>FALSCH</v>
      </c>
      <c r="Q3980" s="1" t="b">
        <f>IF(LEN([manuell])=0,IFERROR([kw fine in title]*1,IFERROR(SUMPRODUCT(COUNTIF(IsDigits,MID([kw in desc],ROW($A$1:$A$150),1)))=LEN([kw in desc]),#N/A)),[manuell])</f>
        <v>0</v>
      </c>
      <c r="R3980" s="1" t="str">
        <f>IF([pos kw in title]&gt;0,MID(J3980,#REF!,4),IF([first '# in title]&gt;0,MID([title],[first '# in title],3),IF([first '# in title]&gt;0,MID([desc],#REF!,3),VLOOKUP([productid],$G$2:$R$1386,8))))</f>
        <v>24D</v>
      </c>
      <c r="S3980" s="1" t="e">
        <f>IF([kw in desc]=[kw rough in title],[kw in desc]*1,IFERROR(LEFT([kw_dirty],3)*1,IFERROR(LEFT([kw_dirty],2)*1,"n.a.")))</f>
        <v>#N/A</v>
      </c>
      <c r="T3980" s="1"/>
      <c r="U3980" s="1" t="e">
        <f>VLOOKUP(Tabelle1[[#This Row],[productid]],Tabelle2[#All],2,FALSE)</f>
        <v>#N/A</v>
      </c>
    </row>
    <row r="3981" spans="1:21" hidden="1">
      <c r="A3981" t="s">
        <v>4299</v>
      </c>
      <c r="B3981">
        <v>3580</v>
      </c>
      <c r="C3981">
        <v>289859</v>
      </c>
      <c r="D3981" t="s">
        <v>6547</v>
      </c>
      <c r="E3981" t="s">
        <v>6079</v>
      </c>
      <c r="F3981">
        <v>18406</v>
      </c>
      <c r="G3981">
        <v>1750863</v>
      </c>
      <c r="H3981">
        <f t="shared" si="62"/>
        <v>0</v>
      </c>
      <c r="I3981">
        <f t="array" ref="I3981">MIN(IFERROR(FIND(IstNumbers,A3981),""))</f>
        <v>9</v>
      </c>
      <c r="J3981" s="1" t="e">
        <f>IF([first '# in title]&lt;[pos kw in title],MID([title],[pos kw in title]-6,6),#N/A)</f>
        <v>#N/A</v>
      </c>
      <c r="K3981" s="1" t="e">
        <f>IFERROR(MID(SUBSTITUTE([kw rough in title],",","."),FIND("(",[kw rough in title])+1,20),SUBSTITUTE(IFERROR(MID([kw rough in title],FIND(" ",[kw rough in title])+1,20),[kw rough in title]),",","."))</f>
        <v>#N/A</v>
      </c>
      <c r="L3981" s="1">
        <f>IFERROR(FIND("kW",[desc]),0)</f>
        <v>70</v>
      </c>
      <c r="M3981">
        <f t="array" ref="M3981">MIN(IFERROR(FIND(IstNumbers,E3981),""))</f>
        <v>34</v>
      </c>
      <c r="N3981" s="1" t="str">
        <f>IF([first '# in desc]&lt;[pos kw in desc],MID([desc],[pos kw in desc]-7,7))</f>
        <v xml:space="preserve">­me 42 </v>
      </c>
      <c r="O39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81" s="1" t="str">
        <f>TRIM(IF([first '# in desc]&lt;[pos kw in desc],MID([desc],[pos kw in desc]-6,6),FALSE))</f>
        <v>me 42</v>
      </c>
      <c r="Q3981" s="1" t="b">
        <f>IF(LEN([manuell])=0,IFERROR([kw fine in title]*1,IFERROR(SUMPRODUCT(COUNTIF(IsDigits,MID([kw in desc],ROW($A$1:$A$150),1)))=LEN([kw in desc]),#N/A)),[manuell])</f>
        <v>0</v>
      </c>
      <c r="R3981" s="1" t="str">
        <f>IF([pos kw in title]&gt;0,MID(J3981,#REF!,4),IF([first '# in title]&gt;0,MID([title],[first '# in title],3),IF([first '# in title]&gt;0,MID([desc],#REF!,3),VLOOKUP([productid],$G$2:$R$1386,8))))</f>
        <v xml:space="preserve">42 </v>
      </c>
      <c r="S3981" s="1" t="e">
        <f>IF([kw in desc]=[kw rough in title],[kw in desc]*1,IFERROR(LEFT([kw_dirty],3)*1,IFERROR(LEFT([kw_dirty],2)*1,"n.a.")))</f>
        <v>#N/A</v>
      </c>
      <c r="T3981" s="1"/>
      <c r="U3981" s="1">
        <f>VLOOKUP(Tabelle1[[#This Row],[productid]],Tabelle2[#All],2,FALSE)</f>
        <v>42</v>
      </c>
    </row>
    <row r="3982" spans="1:21" hidden="1">
      <c r="A3982" t="s">
        <v>1307</v>
      </c>
      <c r="B3982">
        <v>3655</v>
      </c>
      <c r="C3982">
        <v>289859</v>
      </c>
      <c r="D3982" t="s">
        <v>6548</v>
      </c>
      <c r="E3982" t="s">
        <v>6549</v>
      </c>
      <c r="F3982">
        <v>18406</v>
      </c>
      <c r="G3982">
        <v>3497887</v>
      </c>
      <c r="H3982">
        <f t="shared" si="62"/>
        <v>0</v>
      </c>
      <c r="I3982">
        <f t="array" ref="I3982">MIN(IFERROR(FIND(IstNumbers,A3982),""))</f>
        <v>13</v>
      </c>
      <c r="J3982" s="1" t="e">
        <f>IF([first '# in title]&lt;[pos kw in title],MID([title],[pos kw in title]-6,6),#N/A)</f>
        <v>#N/A</v>
      </c>
      <c r="K3982" s="1" t="e">
        <f>IFERROR(MID(SUBSTITUTE([kw rough in title],",","."),FIND("(",[kw rough in title])+1,20),SUBSTITUTE(IFERROR(MID([kw rough in title],FIND(" ",[kw rough in title])+1,20),[kw rough in title]),",","."))</f>
        <v>#N/A</v>
      </c>
      <c r="L3982" s="1">
        <f>IFERROR(FIND("kW",[desc]),0)</f>
        <v>70</v>
      </c>
      <c r="M3982">
        <f t="array" ref="M3982">MIN(IFERROR(FIND(IstNumbers,E3982),""))</f>
        <v>34</v>
      </c>
      <c r="N3982" s="1" t="str">
        <f>IF([first '# in desc]&lt;[pos kw in desc],MID([desc],[pos kw in desc]-7,7))</f>
        <v xml:space="preserve">­me 42 </v>
      </c>
      <c r="O39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82" s="1" t="str">
        <f>TRIM(IF([first '# in desc]&lt;[pos kw in desc],MID([desc],[pos kw in desc]-6,6),FALSE))</f>
        <v>me 42</v>
      </c>
      <c r="Q3982" s="1" t="b">
        <f>IF(LEN([manuell])=0,IFERROR([kw fine in title]*1,IFERROR(SUMPRODUCT(COUNTIF(IsDigits,MID([kw in desc],ROW($A$1:$A$150),1)))=LEN([kw in desc]),#N/A)),[manuell])</f>
        <v>0</v>
      </c>
      <c r="R3982" s="1" t="str">
        <f>IF([pos kw in title]&gt;0,MID(J3982,#REF!,4),IF([first '# in title]&gt;0,MID([title],[first '# in title],3),IF([first '# in title]&gt;0,MID([desc],#REF!,3),VLOOKUP([productid],$G$2:$R$1386,8))))</f>
        <v xml:space="preserve">42 </v>
      </c>
      <c r="S3982" s="1" t="e">
        <f>IF([kw in desc]=[kw rough in title],[kw in desc]*1,IFERROR(LEFT([kw_dirty],3)*1,IFERROR(LEFT([kw_dirty],2)*1,"n.a.")))</f>
        <v>#N/A</v>
      </c>
      <c r="T3982" s="1"/>
      <c r="U3982" s="1">
        <f>VLOOKUP(Tabelle1[[#This Row],[productid]],Tabelle2[#All],2,FALSE)</f>
        <v>42</v>
      </c>
    </row>
    <row r="3983" spans="1:21">
      <c r="A3983" t="s">
        <v>4234</v>
      </c>
      <c r="B3983">
        <v>1912</v>
      </c>
      <c r="C3983">
        <v>223861</v>
      </c>
      <c r="D3983" t="s">
        <v>6550</v>
      </c>
      <c r="E3983" t="s">
        <v>5398</v>
      </c>
      <c r="F3983">
        <v>18406</v>
      </c>
      <c r="G3983">
        <v>3725833</v>
      </c>
      <c r="H3983">
        <f t="shared" si="62"/>
        <v>0</v>
      </c>
      <c r="I3983">
        <f t="array" ref="I3983">MIN(IFERROR(FIND(IstNumbers,A3983),""))</f>
        <v>15</v>
      </c>
      <c r="J3983" s="1" t="e">
        <f>IF([first '# in title]&lt;[pos kw in title],MID([title],[pos kw in title]-6,6),#N/A)</f>
        <v>#N/A</v>
      </c>
      <c r="K3983" s="1" t="e">
        <f>IFERROR(MID(SUBSTITUTE([kw rough in title],",","."),FIND("(",[kw rough in title])+1,20),SUBSTITUTE(IFERROR(MID([kw rough in title],FIND(" ",[kw rough in title])+1,20),[kw rough in title]),",","."))</f>
        <v>#N/A</v>
      </c>
      <c r="L3983" s="1">
        <f>IFERROR(FIND("kW",[desc]),0)</f>
        <v>0</v>
      </c>
      <c r="M3983">
        <f t="array" ref="M3983">MIN(IFERROR(FIND(IstNumbers,E3983),""))</f>
        <v>25</v>
      </c>
      <c r="N3983" s="1" t="b">
        <f>IF([first '# in desc]&lt;[pos kw in desc],MID([desc],[pos kw in desc]-7,7))</f>
        <v>0</v>
      </c>
      <c r="O39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83" s="1" t="str">
        <f>TRIM(IF([first '# in desc]&lt;[pos kw in desc],MID([desc],[pos kw in desc]-6,6),FALSE))</f>
        <v>FALSCH</v>
      </c>
      <c r="Q3983" s="1" t="b">
        <f>IF(LEN([manuell])=0,IFERROR([kw fine in title]*1,IFERROR(SUMPRODUCT(COUNTIF(IsDigits,MID([kw in desc],ROW($A$1:$A$150),1)))=LEN([kw in desc]),#N/A)),[manuell])</f>
        <v>0</v>
      </c>
      <c r="R3983" s="1" t="str">
        <f>IF([pos kw in title]&gt;0,MID(J3983,#REF!,4),IF([first '# in title]&gt;0,MID([title],[first '# in title],3),IF([first '# in title]&gt;0,MID([desc],#REF!,3),VLOOKUP([productid],$G$2:$R$1386,8))))</f>
        <v>24D</v>
      </c>
      <c r="S3983" s="1" t="e">
        <f>IF([kw in desc]=[kw rough in title],[kw in desc]*1,IFERROR(LEFT([kw_dirty],3)*1,IFERROR(LEFT([kw_dirty],2)*1,"n.a.")))</f>
        <v>#N/A</v>
      </c>
      <c r="T3983" s="1"/>
      <c r="U3983" s="1" t="e">
        <f>VLOOKUP(Tabelle1[[#This Row],[productid]],Tabelle2[#All],2,FALSE)</f>
        <v>#N/A</v>
      </c>
    </row>
    <row r="3984" spans="1:21" hidden="1">
      <c r="A3984" t="s">
        <v>4299</v>
      </c>
      <c r="B3984">
        <v>3580</v>
      </c>
      <c r="C3984">
        <v>289859</v>
      </c>
      <c r="D3984" t="s">
        <v>6551</v>
      </c>
      <c r="E3984" t="s">
        <v>6083</v>
      </c>
      <c r="F3984">
        <v>18406</v>
      </c>
      <c r="G3984">
        <v>1750863</v>
      </c>
      <c r="H3984">
        <f t="shared" si="62"/>
        <v>0</v>
      </c>
      <c r="I3984">
        <f t="array" ref="I3984">MIN(IFERROR(FIND(IstNumbers,A3984),""))</f>
        <v>9</v>
      </c>
      <c r="J3984" s="1" t="e">
        <f>IF([first '# in title]&lt;[pos kw in title],MID([title],[pos kw in title]-6,6),#N/A)</f>
        <v>#N/A</v>
      </c>
      <c r="K3984" s="1" t="e">
        <f>IFERROR(MID(SUBSTITUTE([kw rough in title],",","."),FIND("(",[kw rough in title])+1,20),SUBSTITUTE(IFERROR(MID([kw rough in title],FIND(" ",[kw rough in title])+1,20),[kw rough in title]),",","."))</f>
        <v>#N/A</v>
      </c>
      <c r="L3984" s="1">
        <f>IFERROR(FIND("kW",[desc]),0)</f>
        <v>70</v>
      </c>
      <c r="M3984">
        <f t="array" ref="M3984">MIN(IFERROR(FIND(IstNumbers,E3984),""))</f>
        <v>34</v>
      </c>
      <c r="N3984" s="1" t="str">
        <f>IF([first '# in desc]&lt;[pos kw in desc],MID([desc],[pos kw in desc]-7,7))</f>
        <v xml:space="preserve">­me 42 </v>
      </c>
      <c r="O39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84" s="1" t="str">
        <f>TRIM(IF([first '# in desc]&lt;[pos kw in desc],MID([desc],[pos kw in desc]-6,6),FALSE))</f>
        <v>me 42</v>
      </c>
      <c r="Q3984" s="1" t="b">
        <f>IF(LEN([manuell])=0,IFERROR([kw fine in title]*1,IFERROR(SUMPRODUCT(COUNTIF(IsDigits,MID([kw in desc],ROW($A$1:$A$150),1)))=LEN([kw in desc]),#N/A)),[manuell])</f>
        <v>0</v>
      </c>
      <c r="R3984" s="1" t="str">
        <f>IF([pos kw in title]&gt;0,MID(J3984,#REF!,4),IF([first '# in title]&gt;0,MID([title],[first '# in title],3),IF([first '# in title]&gt;0,MID([desc],#REF!,3),VLOOKUP([productid],$G$2:$R$1386,8))))</f>
        <v xml:space="preserve">42 </v>
      </c>
      <c r="S3984" s="1" t="e">
        <f>IF([kw in desc]=[kw rough in title],[kw in desc]*1,IFERROR(LEFT([kw_dirty],3)*1,IFERROR(LEFT([kw_dirty],2)*1,"n.a.")))</f>
        <v>#N/A</v>
      </c>
      <c r="T3984" s="1"/>
      <c r="U3984" s="1">
        <f>VLOOKUP(Tabelle1[[#This Row],[productid]],Tabelle2[#All],2,FALSE)</f>
        <v>42</v>
      </c>
    </row>
    <row r="3985" spans="1:21" hidden="1">
      <c r="A3985" t="s">
        <v>1307</v>
      </c>
      <c r="B3985">
        <v>3655</v>
      </c>
      <c r="C3985">
        <v>289859</v>
      </c>
      <c r="D3985" t="s">
        <v>6552</v>
      </c>
      <c r="E3985" t="s">
        <v>6553</v>
      </c>
      <c r="F3985">
        <v>18406</v>
      </c>
      <c r="G3985">
        <v>3497887</v>
      </c>
      <c r="H3985">
        <f t="shared" si="62"/>
        <v>0</v>
      </c>
      <c r="I3985">
        <f t="array" ref="I3985">MIN(IFERROR(FIND(IstNumbers,A3985),""))</f>
        <v>13</v>
      </c>
      <c r="J3985" s="1" t="e">
        <f>IF([first '# in title]&lt;[pos kw in title],MID([title],[pos kw in title]-6,6),#N/A)</f>
        <v>#N/A</v>
      </c>
      <c r="K3985" s="1" t="e">
        <f>IFERROR(MID(SUBSTITUTE([kw rough in title],",","."),FIND("(",[kw rough in title])+1,20),SUBSTITUTE(IFERROR(MID([kw rough in title],FIND(" ",[kw rough in title])+1,20),[kw rough in title]),",","."))</f>
        <v>#N/A</v>
      </c>
      <c r="L3985" s="1">
        <f>IFERROR(FIND("kW",[desc]),0)</f>
        <v>70</v>
      </c>
      <c r="M3985">
        <f t="array" ref="M3985">MIN(IFERROR(FIND(IstNumbers,E3985),""))</f>
        <v>34</v>
      </c>
      <c r="N3985" s="1" t="str">
        <f>IF([first '# in desc]&lt;[pos kw in desc],MID([desc],[pos kw in desc]-7,7))</f>
        <v xml:space="preserve">­me 42 </v>
      </c>
      <c r="O39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85" s="1" t="str">
        <f>TRIM(IF([first '# in desc]&lt;[pos kw in desc],MID([desc],[pos kw in desc]-6,6),FALSE))</f>
        <v>me 42</v>
      </c>
      <c r="Q3985" s="1" t="b">
        <f>IF(LEN([manuell])=0,IFERROR([kw fine in title]*1,IFERROR(SUMPRODUCT(COUNTIF(IsDigits,MID([kw in desc],ROW($A$1:$A$150),1)))=LEN([kw in desc]),#N/A)),[manuell])</f>
        <v>0</v>
      </c>
      <c r="R3985" s="1" t="str">
        <f>IF([pos kw in title]&gt;0,MID(J3985,#REF!,4),IF([first '# in title]&gt;0,MID([title],[first '# in title],3),IF([first '# in title]&gt;0,MID([desc],#REF!,3),VLOOKUP([productid],$G$2:$R$1386,8))))</f>
        <v xml:space="preserve">42 </v>
      </c>
      <c r="S3985" s="1" t="e">
        <f>IF([kw in desc]=[kw rough in title],[kw in desc]*1,IFERROR(LEFT([kw_dirty],3)*1,IFERROR(LEFT([kw_dirty],2)*1,"n.a.")))</f>
        <v>#N/A</v>
      </c>
      <c r="T3985" s="1"/>
      <c r="U3985" s="1">
        <f>VLOOKUP(Tabelle1[[#This Row],[productid]],Tabelle2[#All],2,FALSE)</f>
        <v>42</v>
      </c>
    </row>
    <row r="3986" spans="1:21">
      <c r="A3986" t="s">
        <v>4234</v>
      </c>
      <c r="B3986">
        <v>1913</v>
      </c>
      <c r="C3986">
        <v>223861</v>
      </c>
      <c r="D3986" t="s">
        <v>6554</v>
      </c>
      <c r="E3986" t="s">
        <v>5413</v>
      </c>
      <c r="F3986">
        <v>18406</v>
      </c>
      <c r="G3986">
        <v>3725833</v>
      </c>
      <c r="H3986">
        <f t="shared" si="62"/>
        <v>0</v>
      </c>
      <c r="I3986">
        <f t="array" ref="I3986">MIN(IFERROR(FIND(IstNumbers,A3986),""))</f>
        <v>15</v>
      </c>
      <c r="J3986" s="1" t="e">
        <f>IF([first '# in title]&lt;[pos kw in title],MID([title],[pos kw in title]-6,6),#N/A)</f>
        <v>#N/A</v>
      </c>
      <c r="K3986" s="1" t="e">
        <f>IFERROR(MID(SUBSTITUTE([kw rough in title],",","."),FIND("(",[kw rough in title])+1,20),SUBSTITUTE(IFERROR(MID([kw rough in title],FIND(" ",[kw rough in title])+1,20),[kw rough in title]),",","."))</f>
        <v>#N/A</v>
      </c>
      <c r="L3986" s="1">
        <f>IFERROR(FIND("kW",[desc]),0)</f>
        <v>0</v>
      </c>
      <c r="M3986">
        <f t="array" ref="M3986">MIN(IFERROR(FIND(IstNumbers,E3986),""))</f>
        <v>25</v>
      </c>
      <c r="N3986" s="1" t="b">
        <f>IF([first '# in desc]&lt;[pos kw in desc],MID([desc],[pos kw in desc]-7,7))</f>
        <v>0</v>
      </c>
      <c r="O39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86" s="1" t="str">
        <f>TRIM(IF([first '# in desc]&lt;[pos kw in desc],MID([desc],[pos kw in desc]-6,6),FALSE))</f>
        <v>FALSCH</v>
      </c>
      <c r="Q3986" s="1" t="b">
        <f>IF(LEN([manuell])=0,IFERROR([kw fine in title]*1,IFERROR(SUMPRODUCT(COUNTIF(IsDigits,MID([kw in desc],ROW($A$1:$A$150),1)))=LEN([kw in desc]),#N/A)),[manuell])</f>
        <v>0</v>
      </c>
      <c r="R3986" s="1" t="str">
        <f>IF([pos kw in title]&gt;0,MID(J3986,#REF!,4),IF([first '# in title]&gt;0,MID([title],[first '# in title],3),IF([first '# in title]&gt;0,MID([desc],#REF!,3),VLOOKUP([productid],$G$2:$R$1386,8))))</f>
        <v>24D</v>
      </c>
      <c r="S3986" s="1" t="e">
        <f>IF([kw in desc]=[kw rough in title],[kw in desc]*1,IFERROR(LEFT([kw_dirty],3)*1,IFERROR(LEFT([kw_dirty],2)*1,"n.a.")))</f>
        <v>#N/A</v>
      </c>
      <c r="T3986" s="1"/>
      <c r="U3986" s="1" t="e">
        <f>VLOOKUP(Tabelle1[[#This Row],[productid]],Tabelle2[#All],2,FALSE)</f>
        <v>#N/A</v>
      </c>
    </row>
    <row r="3987" spans="1:21" hidden="1">
      <c r="A3987" t="s">
        <v>4299</v>
      </c>
      <c r="B3987">
        <v>3585</v>
      </c>
      <c r="C3987">
        <v>289859</v>
      </c>
      <c r="D3987" t="s">
        <v>6555</v>
      </c>
      <c r="E3987" t="s">
        <v>6556</v>
      </c>
      <c r="F3987">
        <v>18406</v>
      </c>
      <c r="G3987">
        <v>1750863</v>
      </c>
      <c r="H3987">
        <f t="shared" si="62"/>
        <v>0</v>
      </c>
      <c r="I3987">
        <f t="array" ref="I3987">MIN(IFERROR(FIND(IstNumbers,A3987),""))</f>
        <v>9</v>
      </c>
      <c r="J3987" s="1" t="e">
        <f>IF([first '# in title]&lt;[pos kw in title],MID([title],[pos kw in title]-6,6),#N/A)</f>
        <v>#N/A</v>
      </c>
      <c r="K3987" s="1" t="e">
        <f>IFERROR(MID(SUBSTITUTE([kw rough in title],",","."),FIND("(",[kw rough in title])+1,20),SUBSTITUTE(IFERROR(MID([kw rough in title],FIND(" ",[kw rough in title])+1,20),[kw rough in title]),",","."))</f>
        <v>#N/A</v>
      </c>
      <c r="L3987" s="1">
        <f>IFERROR(FIND("kW",[desc]),0)</f>
        <v>70</v>
      </c>
      <c r="M3987">
        <f t="array" ref="M3987">MIN(IFERROR(FIND(IstNumbers,E3987),""))</f>
        <v>34</v>
      </c>
      <c r="N3987" s="1" t="str">
        <f>IF([first '# in desc]&lt;[pos kw in desc],MID([desc],[pos kw in desc]-7,7))</f>
        <v xml:space="preserve">­me 42 </v>
      </c>
      <c r="O39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87" s="1" t="str">
        <f>TRIM(IF([first '# in desc]&lt;[pos kw in desc],MID([desc],[pos kw in desc]-6,6),FALSE))</f>
        <v>me 42</v>
      </c>
      <c r="Q3987" s="1" t="b">
        <f>IF(LEN([manuell])=0,IFERROR([kw fine in title]*1,IFERROR(SUMPRODUCT(COUNTIF(IsDigits,MID([kw in desc],ROW($A$1:$A$150),1)))=LEN([kw in desc]),#N/A)),[manuell])</f>
        <v>0</v>
      </c>
      <c r="R3987" s="1" t="str">
        <f>IF([pos kw in title]&gt;0,MID(J3987,#REF!,4),IF([first '# in title]&gt;0,MID([title],[first '# in title],3),IF([first '# in title]&gt;0,MID([desc],#REF!,3),VLOOKUP([productid],$G$2:$R$1386,8))))</f>
        <v xml:space="preserve">42 </v>
      </c>
      <c r="S3987" s="1" t="e">
        <f>IF([kw in desc]=[kw rough in title],[kw in desc]*1,IFERROR(LEFT([kw_dirty],3)*1,IFERROR(LEFT([kw_dirty],2)*1,"n.a.")))</f>
        <v>#N/A</v>
      </c>
      <c r="T3987" s="1"/>
      <c r="U3987" s="1">
        <f>VLOOKUP(Tabelle1[[#This Row],[productid]],Tabelle2[#All],2,FALSE)</f>
        <v>42</v>
      </c>
    </row>
    <row r="3988" spans="1:21" hidden="1">
      <c r="A3988" t="s">
        <v>1307</v>
      </c>
      <c r="B3988">
        <v>3655</v>
      </c>
      <c r="C3988">
        <v>289859</v>
      </c>
      <c r="D3988" t="s">
        <v>6557</v>
      </c>
      <c r="E3988" t="s">
        <v>6558</v>
      </c>
      <c r="F3988">
        <v>18406</v>
      </c>
      <c r="G3988">
        <v>3497887</v>
      </c>
      <c r="H3988">
        <f t="shared" si="62"/>
        <v>0</v>
      </c>
      <c r="I3988">
        <f t="array" ref="I3988">MIN(IFERROR(FIND(IstNumbers,A3988),""))</f>
        <v>13</v>
      </c>
      <c r="J3988" s="1" t="e">
        <f>IF([first '# in title]&lt;[pos kw in title],MID([title],[pos kw in title]-6,6),#N/A)</f>
        <v>#N/A</v>
      </c>
      <c r="K3988" s="1" t="e">
        <f>IFERROR(MID(SUBSTITUTE([kw rough in title],",","."),FIND("(",[kw rough in title])+1,20),SUBSTITUTE(IFERROR(MID([kw rough in title],FIND(" ",[kw rough in title])+1,20),[kw rough in title]),",","."))</f>
        <v>#N/A</v>
      </c>
      <c r="L3988" s="1">
        <f>IFERROR(FIND("kW",[desc]),0)</f>
        <v>70</v>
      </c>
      <c r="M3988">
        <f t="array" ref="M3988">MIN(IFERROR(FIND(IstNumbers,E3988),""))</f>
        <v>34</v>
      </c>
      <c r="N3988" s="1" t="str">
        <f>IF([first '# in desc]&lt;[pos kw in desc],MID([desc],[pos kw in desc]-7,7))</f>
        <v xml:space="preserve">­me 42 </v>
      </c>
      <c r="O39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88" s="1" t="str">
        <f>TRIM(IF([first '# in desc]&lt;[pos kw in desc],MID([desc],[pos kw in desc]-6,6),FALSE))</f>
        <v>me 42</v>
      </c>
      <c r="Q3988" s="1" t="b">
        <f>IF(LEN([manuell])=0,IFERROR([kw fine in title]*1,IFERROR(SUMPRODUCT(COUNTIF(IsDigits,MID([kw in desc],ROW($A$1:$A$150),1)))=LEN([kw in desc]),#N/A)),[manuell])</f>
        <v>0</v>
      </c>
      <c r="R3988" s="1" t="str">
        <f>IF([pos kw in title]&gt;0,MID(J3988,#REF!,4),IF([first '# in title]&gt;0,MID([title],[first '# in title],3),IF([first '# in title]&gt;0,MID([desc],#REF!,3),VLOOKUP([productid],$G$2:$R$1386,8))))</f>
        <v xml:space="preserve">42 </v>
      </c>
      <c r="S3988" s="1" t="e">
        <f>IF([kw in desc]=[kw rough in title],[kw in desc]*1,IFERROR(LEFT([kw_dirty],3)*1,IFERROR(LEFT([kw_dirty],2)*1,"n.a.")))</f>
        <v>#N/A</v>
      </c>
      <c r="T3988" s="1"/>
      <c r="U3988" s="1">
        <f>VLOOKUP(Tabelle1[[#This Row],[productid]],Tabelle2[#All],2,FALSE)</f>
        <v>42</v>
      </c>
    </row>
    <row r="3989" spans="1:21">
      <c r="A3989" t="s">
        <v>4446</v>
      </c>
      <c r="B3989">
        <v>2710</v>
      </c>
      <c r="C3989">
        <v>289859</v>
      </c>
      <c r="D3989" t="s">
        <v>6559</v>
      </c>
      <c r="E3989" t="s">
        <v>6560</v>
      </c>
      <c r="F3989">
        <v>18406</v>
      </c>
      <c r="G3989">
        <v>2286143</v>
      </c>
      <c r="H3989">
        <f t="shared" si="62"/>
        <v>0</v>
      </c>
      <c r="I3989">
        <f t="array" ref="I3989">MIN(IFERROR(FIND(IstNumbers,A3989),""))</f>
        <v>17</v>
      </c>
      <c r="J3989" s="1" t="e">
        <f>IF([first '# in title]&lt;[pos kw in title],MID([title],[pos kw in title]-6,6),#N/A)</f>
        <v>#N/A</v>
      </c>
      <c r="K3989" s="1" t="e">
        <f>IFERROR(MID(SUBSTITUTE([kw rough in title],",","."),FIND("(",[kw rough in title])+1,20),SUBSTITUTE(IFERROR(MID([kw rough in title],FIND(" ",[kw rough in title])+1,20),[kw rough in title]),",","."))</f>
        <v>#N/A</v>
      </c>
      <c r="L3989" s="1">
        <f>IFERROR(FIND("kW",[desc]),0)</f>
        <v>0</v>
      </c>
      <c r="M3989">
        <f t="array" ref="M3989">MIN(IFERROR(FIND(IstNumbers,E3989),""))</f>
        <v>33</v>
      </c>
      <c r="N3989" s="1" t="b">
        <f>IF([first '# in desc]&lt;[pos kw in desc],MID([desc],[pos kw in desc]-7,7))</f>
        <v>0</v>
      </c>
      <c r="O39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89" s="1" t="str">
        <f>TRIM(IF([first '# in desc]&lt;[pos kw in desc],MID([desc],[pos kw in desc]-6,6),FALSE))</f>
        <v>FALSCH</v>
      </c>
      <c r="Q3989" s="1" t="b">
        <f>IF(LEN([manuell])=0,IFERROR([kw fine in title]*1,IFERROR(SUMPRODUCT(COUNTIF(IsDigits,MID([kw in desc],ROW($A$1:$A$150),1)))=LEN([kw in desc]),#N/A)),[manuell])</f>
        <v>0</v>
      </c>
      <c r="R3989" s="1" t="str">
        <f>IF([pos kw in title]&gt;0,MID(J3989,#REF!,4),IF([first '# in title]&gt;0,MID([title],[first '# in title],3),IF([first '# in title]&gt;0,MID([desc],#REF!,3),VLOOKUP([productid],$G$2:$R$1386,8))))</f>
        <v>146</v>
      </c>
      <c r="S3989" s="1" t="e">
        <f>IF([kw in desc]=[kw rough in title],[kw in desc]*1,IFERROR(LEFT([kw_dirty],3)*1,IFERROR(LEFT([kw_dirty],2)*1,"n.a.")))</f>
        <v>#N/A</v>
      </c>
      <c r="T3989" s="1"/>
      <c r="U3989" s="1" t="e">
        <f>VLOOKUP(Tabelle1[[#This Row],[productid]],Tabelle2[#All],2,FALSE)</f>
        <v>#N/A</v>
      </c>
    </row>
    <row r="3990" spans="1:21">
      <c r="A3990" t="s">
        <v>4234</v>
      </c>
      <c r="B3990">
        <v>1913</v>
      </c>
      <c r="C3990">
        <v>223861</v>
      </c>
      <c r="D3990" t="s">
        <v>6561</v>
      </c>
      <c r="E3990" t="s">
        <v>5413</v>
      </c>
      <c r="F3990">
        <v>18406</v>
      </c>
      <c r="G3990">
        <v>3725833</v>
      </c>
      <c r="H3990">
        <f t="shared" si="62"/>
        <v>0</v>
      </c>
      <c r="I3990">
        <f t="array" ref="I3990">MIN(IFERROR(FIND(IstNumbers,A3990),""))</f>
        <v>15</v>
      </c>
      <c r="J3990" s="1" t="e">
        <f>IF([first '# in title]&lt;[pos kw in title],MID([title],[pos kw in title]-6,6),#N/A)</f>
        <v>#N/A</v>
      </c>
      <c r="K3990" s="1" t="e">
        <f>IFERROR(MID(SUBSTITUTE([kw rough in title],",","."),FIND("(",[kw rough in title])+1,20),SUBSTITUTE(IFERROR(MID([kw rough in title],FIND(" ",[kw rough in title])+1,20),[kw rough in title]),",","."))</f>
        <v>#N/A</v>
      </c>
      <c r="L3990" s="1">
        <f>IFERROR(FIND("kW",[desc]),0)</f>
        <v>0</v>
      </c>
      <c r="M3990">
        <f t="array" ref="M3990">MIN(IFERROR(FIND(IstNumbers,E3990),""))</f>
        <v>25</v>
      </c>
      <c r="N3990" s="1" t="b">
        <f>IF([first '# in desc]&lt;[pos kw in desc],MID([desc],[pos kw in desc]-7,7))</f>
        <v>0</v>
      </c>
      <c r="O39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90" s="1" t="str">
        <f>TRIM(IF([first '# in desc]&lt;[pos kw in desc],MID([desc],[pos kw in desc]-6,6),FALSE))</f>
        <v>FALSCH</v>
      </c>
      <c r="Q3990" s="1" t="b">
        <f>IF(LEN([manuell])=0,IFERROR([kw fine in title]*1,IFERROR(SUMPRODUCT(COUNTIF(IsDigits,MID([kw in desc],ROW($A$1:$A$150),1)))=LEN([kw in desc]),#N/A)),[manuell])</f>
        <v>0</v>
      </c>
      <c r="R3990" s="1" t="str">
        <f>IF([pos kw in title]&gt;0,MID(J3990,#REF!,4),IF([first '# in title]&gt;0,MID([title],[first '# in title],3),IF([first '# in title]&gt;0,MID([desc],#REF!,3),VLOOKUP([productid],$G$2:$R$1386,8))))</f>
        <v>24D</v>
      </c>
      <c r="S3990" s="1" t="e">
        <f>IF([kw in desc]=[kw rough in title],[kw in desc]*1,IFERROR(LEFT([kw_dirty],3)*1,IFERROR(LEFT([kw_dirty],2)*1,"n.a.")))</f>
        <v>#N/A</v>
      </c>
      <c r="T3990" s="1"/>
      <c r="U3990" s="1" t="e">
        <f>VLOOKUP(Tabelle1[[#This Row],[productid]],Tabelle2[#All],2,FALSE)</f>
        <v>#N/A</v>
      </c>
    </row>
    <row r="3991" spans="1:21" hidden="1">
      <c r="A3991" t="s">
        <v>4299</v>
      </c>
      <c r="B3991">
        <v>3585</v>
      </c>
      <c r="C3991">
        <v>289859</v>
      </c>
      <c r="D3991" t="s">
        <v>6562</v>
      </c>
      <c r="E3991" t="s">
        <v>6563</v>
      </c>
      <c r="F3991">
        <v>18406</v>
      </c>
      <c r="G3991">
        <v>1750863</v>
      </c>
      <c r="H3991">
        <f t="shared" si="62"/>
        <v>0</v>
      </c>
      <c r="I3991">
        <f t="array" ref="I3991">MIN(IFERROR(FIND(IstNumbers,A3991),""))</f>
        <v>9</v>
      </c>
      <c r="J3991" s="1" t="e">
        <f>IF([first '# in title]&lt;[pos kw in title],MID([title],[pos kw in title]-6,6),#N/A)</f>
        <v>#N/A</v>
      </c>
      <c r="K3991" s="1" t="e">
        <f>IFERROR(MID(SUBSTITUTE([kw rough in title],",","."),FIND("(",[kw rough in title])+1,20),SUBSTITUTE(IFERROR(MID([kw rough in title],FIND(" ",[kw rough in title])+1,20),[kw rough in title]),",","."))</f>
        <v>#N/A</v>
      </c>
      <c r="L3991" s="1">
        <f>IFERROR(FIND("kW",[desc]),0)</f>
        <v>70</v>
      </c>
      <c r="M3991">
        <f t="array" ref="M3991">MIN(IFERROR(FIND(IstNumbers,E3991),""))</f>
        <v>34</v>
      </c>
      <c r="N3991" s="1" t="str">
        <f>IF([first '# in desc]&lt;[pos kw in desc],MID([desc],[pos kw in desc]-7,7))</f>
        <v xml:space="preserve">­me 42 </v>
      </c>
      <c r="O39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91" s="1" t="str">
        <f>TRIM(IF([first '# in desc]&lt;[pos kw in desc],MID([desc],[pos kw in desc]-6,6),FALSE))</f>
        <v>me 42</v>
      </c>
      <c r="Q3991" s="1" t="b">
        <f>IF(LEN([manuell])=0,IFERROR([kw fine in title]*1,IFERROR(SUMPRODUCT(COUNTIF(IsDigits,MID([kw in desc],ROW($A$1:$A$150),1)))=LEN([kw in desc]),#N/A)),[manuell])</f>
        <v>0</v>
      </c>
      <c r="R3991" s="1" t="str">
        <f>IF([pos kw in title]&gt;0,MID(J3991,#REF!,4),IF([first '# in title]&gt;0,MID([title],[first '# in title],3),IF([first '# in title]&gt;0,MID([desc],#REF!,3),VLOOKUP([productid],$G$2:$R$1386,8))))</f>
        <v xml:space="preserve">42 </v>
      </c>
      <c r="S3991" s="1" t="e">
        <f>IF([kw in desc]=[kw rough in title],[kw in desc]*1,IFERROR(LEFT([kw_dirty],3)*1,IFERROR(LEFT([kw_dirty],2)*1,"n.a.")))</f>
        <v>#N/A</v>
      </c>
      <c r="T3991" s="1"/>
      <c r="U3991" s="1">
        <f>VLOOKUP(Tabelle1[[#This Row],[productid]],Tabelle2[#All],2,FALSE)</f>
        <v>42</v>
      </c>
    </row>
    <row r="3992" spans="1:21" hidden="1">
      <c r="A3992" t="s">
        <v>1307</v>
      </c>
      <c r="B3992">
        <v>3655</v>
      </c>
      <c r="C3992">
        <v>289859</v>
      </c>
      <c r="D3992" t="s">
        <v>6564</v>
      </c>
      <c r="E3992" t="s">
        <v>6565</v>
      </c>
      <c r="F3992">
        <v>18406</v>
      </c>
      <c r="G3992">
        <v>3497887</v>
      </c>
      <c r="H3992">
        <f t="shared" si="62"/>
        <v>0</v>
      </c>
      <c r="I3992">
        <f t="array" ref="I3992">MIN(IFERROR(FIND(IstNumbers,A3992),""))</f>
        <v>13</v>
      </c>
      <c r="J3992" s="1" t="e">
        <f>IF([first '# in title]&lt;[pos kw in title],MID([title],[pos kw in title]-6,6),#N/A)</f>
        <v>#N/A</v>
      </c>
      <c r="K3992" s="1" t="e">
        <f>IFERROR(MID(SUBSTITUTE([kw rough in title],",","."),FIND("(",[kw rough in title])+1,20),SUBSTITUTE(IFERROR(MID([kw rough in title],FIND(" ",[kw rough in title])+1,20),[kw rough in title]),",","."))</f>
        <v>#N/A</v>
      </c>
      <c r="L3992" s="1">
        <f>IFERROR(FIND("kW",[desc]),0)</f>
        <v>70</v>
      </c>
      <c r="M3992">
        <f t="array" ref="M3992">MIN(IFERROR(FIND(IstNumbers,E3992),""))</f>
        <v>34</v>
      </c>
      <c r="N3992" s="1" t="str">
        <f>IF([first '# in desc]&lt;[pos kw in desc],MID([desc],[pos kw in desc]-7,7))</f>
        <v xml:space="preserve">­me 42 </v>
      </c>
      <c r="O39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3992" s="1" t="str">
        <f>TRIM(IF([first '# in desc]&lt;[pos kw in desc],MID([desc],[pos kw in desc]-6,6),FALSE))</f>
        <v>me 42</v>
      </c>
      <c r="Q3992" s="1" t="b">
        <f>IF(LEN([manuell])=0,IFERROR([kw fine in title]*1,IFERROR(SUMPRODUCT(COUNTIF(IsDigits,MID([kw in desc],ROW($A$1:$A$150),1)))=LEN([kw in desc]),#N/A)),[manuell])</f>
        <v>0</v>
      </c>
      <c r="R3992" s="1" t="str">
        <f>IF([pos kw in title]&gt;0,MID(J3992,#REF!,4),IF([first '# in title]&gt;0,MID([title],[first '# in title],3),IF([first '# in title]&gt;0,MID([desc],#REF!,3),VLOOKUP([productid],$G$2:$R$1386,8))))</f>
        <v xml:space="preserve">42 </v>
      </c>
      <c r="S3992" s="1" t="e">
        <f>IF([kw in desc]=[kw rough in title],[kw in desc]*1,IFERROR(LEFT([kw_dirty],3)*1,IFERROR(LEFT([kw_dirty],2)*1,"n.a.")))</f>
        <v>#N/A</v>
      </c>
      <c r="T3992" s="1"/>
      <c r="U3992" s="1">
        <f>VLOOKUP(Tabelle1[[#This Row],[productid]],Tabelle2[#All],2,FALSE)</f>
        <v>42</v>
      </c>
    </row>
    <row r="3993" spans="1:21">
      <c r="A3993" t="s">
        <v>4446</v>
      </c>
      <c r="B3993">
        <v>2710</v>
      </c>
      <c r="C3993">
        <v>289859</v>
      </c>
      <c r="D3993" t="s">
        <v>6566</v>
      </c>
      <c r="E3993" t="s">
        <v>6567</v>
      </c>
      <c r="F3993">
        <v>18406</v>
      </c>
      <c r="G3993">
        <v>2286143</v>
      </c>
      <c r="H3993">
        <f t="shared" si="62"/>
        <v>0</v>
      </c>
      <c r="I3993">
        <f t="array" ref="I3993">MIN(IFERROR(FIND(IstNumbers,A3993),""))</f>
        <v>17</v>
      </c>
      <c r="J3993" s="1" t="e">
        <f>IF([first '# in title]&lt;[pos kw in title],MID([title],[pos kw in title]-6,6),#N/A)</f>
        <v>#N/A</v>
      </c>
      <c r="K3993" s="1" t="e">
        <f>IFERROR(MID(SUBSTITUTE([kw rough in title],",","."),FIND("(",[kw rough in title])+1,20),SUBSTITUTE(IFERROR(MID([kw rough in title],FIND(" ",[kw rough in title])+1,20),[kw rough in title]),",","."))</f>
        <v>#N/A</v>
      </c>
      <c r="L3993" s="1">
        <f>IFERROR(FIND("kW",[desc]),0)</f>
        <v>0</v>
      </c>
      <c r="M3993">
        <f t="array" ref="M3993">MIN(IFERROR(FIND(IstNumbers,E3993),""))</f>
        <v>33</v>
      </c>
      <c r="N3993" s="1" t="b">
        <f>IF([first '# in desc]&lt;[pos kw in desc],MID([desc],[pos kw in desc]-7,7))</f>
        <v>0</v>
      </c>
      <c r="O39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93" s="1" t="str">
        <f>TRIM(IF([first '# in desc]&lt;[pos kw in desc],MID([desc],[pos kw in desc]-6,6),FALSE))</f>
        <v>FALSCH</v>
      </c>
      <c r="Q3993" s="1" t="b">
        <f>IF(LEN([manuell])=0,IFERROR([kw fine in title]*1,IFERROR(SUMPRODUCT(COUNTIF(IsDigits,MID([kw in desc],ROW($A$1:$A$150),1)))=LEN([kw in desc]),#N/A)),[manuell])</f>
        <v>0</v>
      </c>
      <c r="R3993" s="1" t="str">
        <f>IF([pos kw in title]&gt;0,MID(J3993,#REF!,4),IF([first '# in title]&gt;0,MID([title],[first '# in title],3),IF([first '# in title]&gt;0,MID([desc],#REF!,3),VLOOKUP([productid],$G$2:$R$1386,8))))</f>
        <v>146</v>
      </c>
      <c r="S3993" s="1" t="e">
        <f>IF([kw in desc]=[kw rough in title],[kw in desc]*1,IFERROR(LEFT([kw_dirty],3)*1,IFERROR(LEFT([kw_dirty],2)*1,"n.a.")))</f>
        <v>#N/A</v>
      </c>
      <c r="T3993" s="1"/>
      <c r="U3993" s="1" t="e">
        <f>VLOOKUP(Tabelle1[[#This Row],[productid]],Tabelle2[#All],2,FALSE)</f>
        <v>#N/A</v>
      </c>
    </row>
    <row r="3994" spans="1:21">
      <c r="A3994" t="s">
        <v>4234</v>
      </c>
      <c r="B3994">
        <v>1914</v>
      </c>
      <c r="C3994">
        <v>223861</v>
      </c>
      <c r="D3994" t="s">
        <v>6568</v>
      </c>
      <c r="E3994" t="s">
        <v>5734</v>
      </c>
      <c r="F3994">
        <v>18406</v>
      </c>
      <c r="G3994">
        <v>3725833</v>
      </c>
      <c r="H3994">
        <f t="shared" si="62"/>
        <v>0</v>
      </c>
      <c r="I3994">
        <f t="array" ref="I3994">MIN(IFERROR(FIND(IstNumbers,A3994),""))</f>
        <v>15</v>
      </c>
      <c r="J3994" s="1" t="e">
        <f>IF([first '# in title]&lt;[pos kw in title],MID([title],[pos kw in title]-6,6),#N/A)</f>
        <v>#N/A</v>
      </c>
      <c r="K3994" s="1" t="e">
        <f>IFERROR(MID(SUBSTITUTE([kw rough in title],",","."),FIND("(",[kw rough in title])+1,20),SUBSTITUTE(IFERROR(MID([kw rough in title],FIND(" ",[kw rough in title])+1,20),[kw rough in title]),",","."))</f>
        <v>#N/A</v>
      </c>
      <c r="L3994" s="1">
        <f>IFERROR(FIND("kW",[desc]),0)</f>
        <v>0</v>
      </c>
      <c r="M3994">
        <f t="array" ref="M3994">MIN(IFERROR(FIND(IstNumbers,E3994),""))</f>
        <v>25</v>
      </c>
      <c r="N3994" s="1" t="b">
        <f>IF([first '# in desc]&lt;[pos kw in desc],MID([desc],[pos kw in desc]-7,7))</f>
        <v>0</v>
      </c>
      <c r="O39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94" s="1" t="str">
        <f>TRIM(IF([first '# in desc]&lt;[pos kw in desc],MID([desc],[pos kw in desc]-6,6),FALSE))</f>
        <v>FALSCH</v>
      </c>
      <c r="Q3994" s="1" t="b">
        <f>IF(LEN([manuell])=0,IFERROR([kw fine in title]*1,IFERROR(SUMPRODUCT(COUNTIF(IsDigits,MID([kw in desc],ROW($A$1:$A$150),1)))=LEN([kw in desc]),#N/A)),[manuell])</f>
        <v>0</v>
      </c>
      <c r="R3994" s="1" t="str">
        <f>IF([pos kw in title]&gt;0,MID(J3994,#REF!,4),IF([first '# in title]&gt;0,MID([title],[first '# in title],3),IF([first '# in title]&gt;0,MID([desc],#REF!,3),VLOOKUP([productid],$G$2:$R$1386,8))))</f>
        <v>24D</v>
      </c>
      <c r="S3994" s="1" t="e">
        <f>IF([kw in desc]=[kw rough in title],[kw in desc]*1,IFERROR(LEFT([kw_dirty],3)*1,IFERROR(LEFT([kw_dirty],2)*1,"n.a.")))</f>
        <v>#N/A</v>
      </c>
      <c r="T3994" s="1"/>
      <c r="U3994" s="1" t="e">
        <f>VLOOKUP(Tabelle1[[#This Row],[productid]],Tabelle2[#All],2,FALSE)</f>
        <v>#N/A</v>
      </c>
    </row>
    <row r="3995" spans="1:21">
      <c r="A3995" t="s">
        <v>4446</v>
      </c>
      <c r="B3995">
        <v>2713</v>
      </c>
      <c r="C3995">
        <v>289859</v>
      </c>
      <c r="D3995" t="s">
        <v>6569</v>
      </c>
      <c r="E3995" t="s">
        <v>6570</v>
      </c>
      <c r="F3995">
        <v>18406</v>
      </c>
      <c r="G3995">
        <v>2286143</v>
      </c>
      <c r="H3995">
        <f t="shared" si="62"/>
        <v>0</v>
      </c>
      <c r="I3995">
        <f t="array" ref="I3995">MIN(IFERROR(FIND(IstNumbers,A3995),""))</f>
        <v>17</v>
      </c>
      <c r="J3995" s="1" t="e">
        <f>IF([first '# in title]&lt;[pos kw in title],MID([title],[pos kw in title]-6,6),#N/A)</f>
        <v>#N/A</v>
      </c>
      <c r="K3995" s="1" t="e">
        <f>IFERROR(MID(SUBSTITUTE([kw rough in title],",","."),FIND("(",[kw rough in title])+1,20),SUBSTITUTE(IFERROR(MID([kw rough in title],FIND(" ",[kw rough in title])+1,20),[kw rough in title]),",","."))</f>
        <v>#N/A</v>
      </c>
      <c r="L3995" s="1">
        <f>IFERROR(FIND("kW",[desc]),0)</f>
        <v>0</v>
      </c>
      <c r="M3995">
        <f t="array" ref="M3995">MIN(IFERROR(FIND(IstNumbers,E3995),""))</f>
        <v>33</v>
      </c>
      <c r="N3995" s="1" t="b">
        <f>IF([first '# in desc]&lt;[pos kw in desc],MID([desc],[pos kw in desc]-7,7))</f>
        <v>0</v>
      </c>
      <c r="O39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95" s="1" t="str">
        <f>TRIM(IF([first '# in desc]&lt;[pos kw in desc],MID([desc],[pos kw in desc]-6,6),FALSE))</f>
        <v>FALSCH</v>
      </c>
      <c r="Q3995" s="1" t="b">
        <f>IF(LEN([manuell])=0,IFERROR([kw fine in title]*1,IFERROR(SUMPRODUCT(COUNTIF(IsDigits,MID([kw in desc],ROW($A$1:$A$150),1)))=LEN([kw in desc]),#N/A)),[manuell])</f>
        <v>0</v>
      </c>
      <c r="R3995" s="1" t="str">
        <f>IF([pos kw in title]&gt;0,MID(J3995,#REF!,4),IF([first '# in title]&gt;0,MID([title],[first '# in title],3),IF([first '# in title]&gt;0,MID([desc],#REF!,3),VLOOKUP([productid],$G$2:$R$1386,8))))</f>
        <v>146</v>
      </c>
      <c r="S3995" s="1" t="e">
        <f>IF([kw in desc]=[kw rough in title],[kw in desc]*1,IFERROR(LEFT([kw_dirty],3)*1,IFERROR(LEFT([kw_dirty],2)*1,"n.a.")))</f>
        <v>#N/A</v>
      </c>
      <c r="T3995" s="1"/>
      <c r="U3995" s="1" t="e">
        <f>VLOOKUP(Tabelle1[[#This Row],[productid]],Tabelle2[#All],2,FALSE)</f>
        <v>#N/A</v>
      </c>
    </row>
    <row r="3996" spans="1:21">
      <c r="A3996" t="s">
        <v>4234</v>
      </c>
      <c r="B3996">
        <v>1914</v>
      </c>
      <c r="C3996">
        <v>223861</v>
      </c>
      <c r="D3996" t="s">
        <v>6571</v>
      </c>
      <c r="E3996" t="s">
        <v>5734</v>
      </c>
      <c r="F3996">
        <v>18406</v>
      </c>
      <c r="G3996">
        <v>3725833</v>
      </c>
      <c r="H3996">
        <f t="shared" si="62"/>
        <v>0</v>
      </c>
      <c r="I3996">
        <f t="array" ref="I3996">MIN(IFERROR(FIND(IstNumbers,A3996),""))</f>
        <v>15</v>
      </c>
      <c r="J3996" s="1" t="e">
        <f>IF([first '# in title]&lt;[pos kw in title],MID([title],[pos kw in title]-6,6),#N/A)</f>
        <v>#N/A</v>
      </c>
      <c r="K3996" s="1" t="e">
        <f>IFERROR(MID(SUBSTITUTE([kw rough in title],",","."),FIND("(",[kw rough in title])+1,20),SUBSTITUTE(IFERROR(MID([kw rough in title],FIND(" ",[kw rough in title])+1,20),[kw rough in title]),",","."))</f>
        <v>#N/A</v>
      </c>
      <c r="L3996" s="1">
        <f>IFERROR(FIND("kW",[desc]),0)</f>
        <v>0</v>
      </c>
      <c r="M3996">
        <f t="array" ref="M3996">MIN(IFERROR(FIND(IstNumbers,E3996),""))</f>
        <v>25</v>
      </c>
      <c r="N3996" s="1" t="b">
        <f>IF([first '# in desc]&lt;[pos kw in desc],MID([desc],[pos kw in desc]-7,7))</f>
        <v>0</v>
      </c>
      <c r="O39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96" s="1" t="str">
        <f>TRIM(IF([first '# in desc]&lt;[pos kw in desc],MID([desc],[pos kw in desc]-6,6),FALSE))</f>
        <v>FALSCH</v>
      </c>
      <c r="Q3996" s="1" t="b">
        <f>IF(LEN([manuell])=0,IFERROR([kw fine in title]*1,IFERROR(SUMPRODUCT(COUNTIF(IsDigits,MID([kw in desc],ROW($A$1:$A$150),1)))=LEN([kw in desc]),#N/A)),[manuell])</f>
        <v>0</v>
      </c>
      <c r="R3996" s="1" t="str">
        <f>IF([pos kw in title]&gt;0,MID(J3996,#REF!,4),IF([first '# in title]&gt;0,MID([title],[first '# in title],3),IF([first '# in title]&gt;0,MID([desc],#REF!,3),VLOOKUP([productid],$G$2:$R$1386,8))))</f>
        <v>24D</v>
      </c>
      <c r="S3996" s="1" t="e">
        <f>IF([kw in desc]=[kw rough in title],[kw in desc]*1,IFERROR(LEFT([kw_dirty],3)*1,IFERROR(LEFT([kw_dirty],2)*1,"n.a.")))</f>
        <v>#N/A</v>
      </c>
      <c r="T3996" s="1"/>
      <c r="U3996" s="1" t="e">
        <f>VLOOKUP(Tabelle1[[#This Row],[productid]],Tabelle2[#All],2,FALSE)</f>
        <v>#N/A</v>
      </c>
    </row>
    <row r="3997" spans="1:21">
      <c r="A3997" t="s">
        <v>4446</v>
      </c>
      <c r="B3997">
        <v>2713</v>
      </c>
      <c r="C3997">
        <v>289859</v>
      </c>
      <c r="D3997" t="s">
        <v>6572</v>
      </c>
      <c r="E3997" t="s">
        <v>6573</v>
      </c>
      <c r="F3997">
        <v>18406</v>
      </c>
      <c r="G3997">
        <v>2286143</v>
      </c>
      <c r="H3997">
        <f t="shared" si="62"/>
        <v>0</v>
      </c>
      <c r="I3997">
        <f t="array" ref="I3997">MIN(IFERROR(FIND(IstNumbers,A3997),""))</f>
        <v>17</v>
      </c>
      <c r="J3997" s="1" t="e">
        <f>IF([first '# in title]&lt;[pos kw in title],MID([title],[pos kw in title]-6,6),#N/A)</f>
        <v>#N/A</v>
      </c>
      <c r="K3997" s="1" t="e">
        <f>IFERROR(MID(SUBSTITUTE([kw rough in title],",","."),FIND("(",[kw rough in title])+1,20),SUBSTITUTE(IFERROR(MID([kw rough in title],FIND(" ",[kw rough in title])+1,20),[kw rough in title]),",","."))</f>
        <v>#N/A</v>
      </c>
      <c r="L3997" s="1">
        <f>IFERROR(FIND("kW",[desc]),0)</f>
        <v>0</v>
      </c>
      <c r="M3997">
        <f t="array" ref="M3997">MIN(IFERROR(FIND(IstNumbers,E3997),""))</f>
        <v>33</v>
      </c>
      <c r="N3997" s="1" t="b">
        <f>IF([first '# in desc]&lt;[pos kw in desc],MID([desc],[pos kw in desc]-7,7))</f>
        <v>0</v>
      </c>
      <c r="O39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97" s="1" t="str">
        <f>TRIM(IF([first '# in desc]&lt;[pos kw in desc],MID([desc],[pos kw in desc]-6,6),FALSE))</f>
        <v>FALSCH</v>
      </c>
      <c r="Q3997" s="1" t="b">
        <f>IF(LEN([manuell])=0,IFERROR([kw fine in title]*1,IFERROR(SUMPRODUCT(COUNTIF(IsDigits,MID([kw in desc],ROW($A$1:$A$150),1)))=LEN([kw in desc]),#N/A)),[manuell])</f>
        <v>0</v>
      </c>
      <c r="R3997" s="1" t="str">
        <f>IF([pos kw in title]&gt;0,MID(J3997,#REF!,4),IF([first '# in title]&gt;0,MID([title],[first '# in title],3),IF([first '# in title]&gt;0,MID([desc],#REF!,3),VLOOKUP([productid],$G$2:$R$1386,8))))</f>
        <v>146</v>
      </c>
      <c r="S3997" s="1" t="e">
        <f>IF([kw in desc]=[kw rough in title],[kw in desc]*1,IFERROR(LEFT([kw_dirty],3)*1,IFERROR(LEFT([kw_dirty],2)*1,"n.a.")))</f>
        <v>#N/A</v>
      </c>
      <c r="T3997" s="1"/>
      <c r="U3997" s="1" t="e">
        <f>VLOOKUP(Tabelle1[[#This Row],[productid]],Tabelle2[#All],2,FALSE)</f>
        <v>#N/A</v>
      </c>
    </row>
    <row r="3998" spans="1:21">
      <c r="A3998" t="s">
        <v>4446</v>
      </c>
      <c r="B3998">
        <v>2715</v>
      </c>
      <c r="C3998">
        <v>289859</v>
      </c>
      <c r="D3998" t="s">
        <v>6574</v>
      </c>
      <c r="E3998" t="s">
        <v>6575</v>
      </c>
      <c r="F3998">
        <v>18406</v>
      </c>
      <c r="G3998">
        <v>2286143</v>
      </c>
      <c r="H3998">
        <f t="shared" si="62"/>
        <v>0</v>
      </c>
      <c r="I3998">
        <f t="array" ref="I3998">MIN(IFERROR(FIND(IstNumbers,A3998),""))</f>
        <v>17</v>
      </c>
      <c r="J3998" s="1" t="e">
        <f>IF([first '# in title]&lt;[pos kw in title],MID([title],[pos kw in title]-6,6),#N/A)</f>
        <v>#N/A</v>
      </c>
      <c r="K3998" s="1" t="e">
        <f>IFERROR(MID(SUBSTITUTE([kw rough in title],",","."),FIND("(",[kw rough in title])+1,20),SUBSTITUTE(IFERROR(MID([kw rough in title],FIND(" ",[kw rough in title])+1,20),[kw rough in title]),",","."))</f>
        <v>#N/A</v>
      </c>
      <c r="L3998" s="1">
        <f>IFERROR(FIND("kW",[desc]),0)</f>
        <v>0</v>
      </c>
      <c r="M3998">
        <f t="array" ref="M3998">MIN(IFERROR(FIND(IstNumbers,E3998),""))</f>
        <v>33</v>
      </c>
      <c r="N3998" s="1" t="b">
        <f>IF([first '# in desc]&lt;[pos kw in desc],MID([desc],[pos kw in desc]-7,7))</f>
        <v>0</v>
      </c>
      <c r="O39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98" s="1" t="str">
        <f>TRIM(IF([first '# in desc]&lt;[pos kw in desc],MID([desc],[pos kw in desc]-6,6),FALSE))</f>
        <v>FALSCH</v>
      </c>
      <c r="Q3998" s="1" t="b">
        <f>IF(LEN([manuell])=0,IFERROR([kw fine in title]*1,IFERROR(SUMPRODUCT(COUNTIF(IsDigits,MID([kw in desc],ROW($A$1:$A$150),1)))=LEN([kw in desc]),#N/A)),[manuell])</f>
        <v>0</v>
      </c>
      <c r="R3998" s="1" t="str">
        <f>IF([pos kw in title]&gt;0,MID(J3998,#REF!,4),IF([first '# in title]&gt;0,MID([title],[first '# in title],3),IF([first '# in title]&gt;0,MID([desc],#REF!,3),VLOOKUP([productid],$G$2:$R$1386,8))))</f>
        <v>146</v>
      </c>
      <c r="S3998" s="1" t="e">
        <f>IF([kw in desc]=[kw rough in title],[kw in desc]*1,IFERROR(LEFT([kw_dirty],3)*1,IFERROR(LEFT([kw_dirty],2)*1,"n.a.")))</f>
        <v>#N/A</v>
      </c>
      <c r="T3998" s="1"/>
      <c r="U3998" s="1" t="e">
        <f>VLOOKUP(Tabelle1[[#This Row],[productid]],Tabelle2[#All],2,FALSE)</f>
        <v>#N/A</v>
      </c>
    </row>
    <row r="3999" spans="1:21">
      <c r="A3999" t="s">
        <v>4446</v>
      </c>
      <c r="B3999">
        <v>2717</v>
      </c>
      <c r="C3999">
        <v>289859</v>
      </c>
      <c r="D3999" t="s">
        <v>6576</v>
      </c>
      <c r="E3999" t="s">
        <v>6577</v>
      </c>
      <c r="F3999">
        <v>18406</v>
      </c>
      <c r="G3999">
        <v>2286143</v>
      </c>
      <c r="H3999">
        <f t="shared" si="62"/>
        <v>0</v>
      </c>
      <c r="I3999">
        <f t="array" ref="I3999">MIN(IFERROR(FIND(IstNumbers,A3999),""))</f>
        <v>17</v>
      </c>
      <c r="J3999" s="1" t="e">
        <f>IF([first '# in title]&lt;[pos kw in title],MID([title],[pos kw in title]-6,6),#N/A)</f>
        <v>#N/A</v>
      </c>
      <c r="K3999" s="1" t="e">
        <f>IFERROR(MID(SUBSTITUTE([kw rough in title],",","."),FIND("(",[kw rough in title])+1,20),SUBSTITUTE(IFERROR(MID([kw rough in title],FIND(" ",[kw rough in title])+1,20),[kw rough in title]),",","."))</f>
        <v>#N/A</v>
      </c>
      <c r="L3999" s="1">
        <f>IFERROR(FIND("kW",[desc]),0)</f>
        <v>0</v>
      </c>
      <c r="M3999">
        <f t="array" ref="M3999">MIN(IFERROR(FIND(IstNumbers,E3999),""))</f>
        <v>33</v>
      </c>
      <c r="N3999" s="1" t="b">
        <f>IF([first '# in desc]&lt;[pos kw in desc],MID([desc],[pos kw in desc]-7,7))</f>
        <v>0</v>
      </c>
      <c r="O39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3999" s="1" t="str">
        <f>TRIM(IF([first '# in desc]&lt;[pos kw in desc],MID([desc],[pos kw in desc]-6,6),FALSE))</f>
        <v>FALSCH</v>
      </c>
      <c r="Q3999" s="1" t="b">
        <f>IF(LEN([manuell])=0,IFERROR([kw fine in title]*1,IFERROR(SUMPRODUCT(COUNTIF(IsDigits,MID([kw in desc],ROW($A$1:$A$150),1)))=LEN([kw in desc]),#N/A)),[manuell])</f>
        <v>0</v>
      </c>
      <c r="R3999" s="1" t="str">
        <f>IF([pos kw in title]&gt;0,MID(J3999,#REF!,4),IF([first '# in title]&gt;0,MID([title],[first '# in title],3),IF([first '# in title]&gt;0,MID([desc],#REF!,3),VLOOKUP([productid],$G$2:$R$1386,8))))</f>
        <v>146</v>
      </c>
      <c r="S3999" s="1" t="e">
        <f>IF([kw in desc]=[kw rough in title],[kw in desc]*1,IFERROR(LEFT([kw_dirty],3)*1,IFERROR(LEFT([kw_dirty],2)*1,"n.a.")))</f>
        <v>#N/A</v>
      </c>
      <c r="T3999" s="1"/>
      <c r="U3999" s="1" t="e">
        <f>VLOOKUP(Tabelle1[[#This Row],[productid]],Tabelle2[#All],2,FALSE)</f>
        <v>#N/A</v>
      </c>
    </row>
    <row r="4000" spans="1:21">
      <c r="A4000" t="s">
        <v>4446</v>
      </c>
      <c r="B4000">
        <v>2718</v>
      </c>
      <c r="C4000">
        <v>289859</v>
      </c>
      <c r="D4000" t="s">
        <v>6578</v>
      </c>
      <c r="E4000" t="s">
        <v>6579</v>
      </c>
      <c r="F4000">
        <v>18406</v>
      </c>
      <c r="G4000">
        <v>2286143</v>
      </c>
      <c r="H4000">
        <f t="shared" si="62"/>
        <v>0</v>
      </c>
      <c r="I4000">
        <f t="array" ref="I4000">MIN(IFERROR(FIND(IstNumbers,A4000),""))</f>
        <v>17</v>
      </c>
      <c r="J4000" s="1" t="e">
        <f>IF([first '# in title]&lt;[pos kw in title],MID([title],[pos kw in title]-6,6),#N/A)</f>
        <v>#N/A</v>
      </c>
      <c r="K4000" s="1" t="e">
        <f>IFERROR(MID(SUBSTITUTE([kw rough in title],",","."),FIND("(",[kw rough in title])+1,20),SUBSTITUTE(IFERROR(MID([kw rough in title],FIND(" ",[kw rough in title])+1,20),[kw rough in title]),",","."))</f>
        <v>#N/A</v>
      </c>
      <c r="L4000" s="1">
        <f>IFERROR(FIND("kW",[desc]),0)</f>
        <v>0</v>
      </c>
      <c r="M4000">
        <f t="array" ref="M4000">MIN(IFERROR(FIND(IstNumbers,E4000),""))</f>
        <v>33</v>
      </c>
      <c r="N4000" s="1" t="b">
        <f>IF([first '# in desc]&lt;[pos kw in desc],MID([desc],[pos kw in desc]-7,7))</f>
        <v>0</v>
      </c>
      <c r="O40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0" s="1" t="str">
        <f>TRIM(IF([first '# in desc]&lt;[pos kw in desc],MID([desc],[pos kw in desc]-6,6),FALSE))</f>
        <v>FALSCH</v>
      </c>
      <c r="Q4000" s="1" t="b">
        <f>IF(LEN([manuell])=0,IFERROR([kw fine in title]*1,IFERROR(SUMPRODUCT(COUNTIF(IsDigits,MID([kw in desc],ROW($A$1:$A$150),1)))=LEN([kw in desc]),#N/A)),[manuell])</f>
        <v>0</v>
      </c>
      <c r="R4000" s="1" t="str">
        <f>IF([pos kw in title]&gt;0,MID(J4000,#REF!,4),IF([first '# in title]&gt;0,MID([title],[first '# in title],3),IF([first '# in title]&gt;0,MID([desc],#REF!,3),VLOOKUP([productid],$G$2:$R$1386,8))))</f>
        <v>146</v>
      </c>
      <c r="S4000" s="1" t="e">
        <f>IF([kw in desc]=[kw rough in title],[kw in desc]*1,IFERROR(LEFT([kw_dirty],3)*1,IFERROR(LEFT([kw_dirty],2)*1,"n.a.")))</f>
        <v>#N/A</v>
      </c>
      <c r="T4000" s="1"/>
      <c r="U4000" s="1" t="e">
        <f>VLOOKUP(Tabelle1[[#This Row],[productid]],Tabelle2[#All],2,FALSE)</f>
        <v>#N/A</v>
      </c>
    </row>
    <row r="4001" spans="1:21">
      <c r="A4001" t="s">
        <v>4446</v>
      </c>
      <c r="B4001">
        <v>2719</v>
      </c>
      <c r="C4001">
        <v>289859</v>
      </c>
      <c r="D4001" t="s">
        <v>6580</v>
      </c>
      <c r="E4001" t="s">
        <v>6581</v>
      </c>
      <c r="F4001">
        <v>18406</v>
      </c>
      <c r="G4001">
        <v>2286143</v>
      </c>
      <c r="H4001">
        <f t="shared" si="62"/>
        <v>0</v>
      </c>
      <c r="I4001">
        <f t="array" ref="I4001">MIN(IFERROR(FIND(IstNumbers,A4001),""))</f>
        <v>17</v>
      </c>
      <c r="J4001" s="1" t="e">
        <f>IF([first '# in title]&lt;[pos kw in title],MID([title],[pos kw in title]-6,6),#N/A)</f>
        <v>#N/A</v>
      </c>
      <c r="K4001" s="1" t="e">
        <f>IFERROR(MID(SUBSTITUTE([kw rough in title],",","."),FIND("(",[kw rough in title])+1,20),SUBSTITUTE(IFERROR(MID([kw rough in title],FIND(" ",[kw rough in title])+1,20),[kw rough in title]),",","."))</f>
        <v>#N/A</v>
      </c>
      <c r="L4001" s="1">
        <f>IFERROR(FIND("kW",[desc]),0)</f>
        <v>0</v>
      </c>
      <c r="M4001">
        <f t="array" ref="M4001">MIN(IFERROR(FIND(IstNumbers,E4001),""))</f>
        <v>33</v>
      </c>
      <c r="N4001" s="1" t="b">
        <f>IF([first '# in desc]&lt;[pos kw in desc],MID([desc],[pos kw in desc]-7,7))</f>
        <v>0</v>
      </c>
      <c r="O40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1" s="1" t="str">
        <f>TRIM(IF([first '# in desc]&lt;[pos kw in desc],MID([desc],[pos kw in desc]-6,6),FALSE))</f>
        <v>FALSCH</v>
      </c>
      <c r="Q4001" s="1" t="b">
        <f>IF(LEN([manuell])=0,IFERROR([kw fine in title]*1,IFERROR(SUMPRODUCT(COUNTIF(IsDigits,MID([kw in desc],ROW($A$1:$A$150),1)))=LEN([kw in desc]),#N/A)),[manuell])</f>
        <v>0</v>
      </c>
      <c r="R4001" s="1" t="str">
        <f>IF([pos kw in title]&gt;0,MID(J4001,#REF!,4),IF([first '# in title]&gt;0,MID([title],[first '# in title],3),IF([first '# in title]&gt;0,MID([desc],#REF!,3),VLOOKUP([productid],$G$2:$R$1386,8))))</f>
        <v>146</v>
      </c>
      <c r="S4001" s="1" t="e">
        <f>IF([kw in desc]=[kw rough in title],[kw in desc]*1,IFERROR(LEFT([kw_dirty],3)*1,IFERROR(LEFT([kw_dirty],2)*1,"n.a.")))</f>
        <v>#N/A</v>
      </c>
      <c r="T4001" s="1"/>
      <c r="U4001" s="1" t="e">
        <f>VLOOKUP(Tabelle1[[#This Row],[productid]],Tabelle2[#All],2,FALSE)</f>
        <v>#N/A</v>
      </c>
    </row>
    <row r="4002" spans="1:21">
      <c r="A4002" t="s">
        <v>4446</v>
      </c>
      <c r="B4002">
        <v>2719</v>
      </c>
      <c r="C4002">
        <v>289859</v>
      </c>
      <c r="D4002" t="s">
        <v>6582</v>
      </c>
      <c r="E4002" t="s">
        <v>6583</v>
      </c>
      <c r="F4002">
        <v>18406</v>
      </c>
      <c r="G4002">
        <v>2286143</v>
      </c>
      <c r="H4002">
        <f t="shared" si="62"/>
        <v>0</v>
      </c>
      <c r="I4002">
        <f t="array" ref="I4002">MIN(IFERROR(FIND(IstNumbers,A4002),""))</f>
        <v>17</v>
      </c>
      <c r="J4002" s="1" t="e">
        <f>IF([first '# in title]&lt;[pos kw in title],MID([title],[pos kw in title]-6,6),#N/A)</f>
        <v>#N/A</v>
      </c>
      <c r="K4002" s="1" t="e">
        <f>IFERROR(MID(SUBSTITUTE([kw rough in title],",","."),FIND("(",[kw rough in title])+1,20),SUBSTITUTE(IFERROR(MID([kw rough in title],FIND(" ",[kw rough in title])+1,20),[kw rough in title]),",","."))</f>
        <v>#N/A</v>
      </c>
      <c r="L4002" s="1">
        <f>IFERROR(FIND("kW",[desc]),0)</f>
        <v>0</v>
      </c>
      <c r="M4002">
        <f t="array" ref="M4002">MIN(IFERROR(FIND(IstNumbers,E4002),""))</f>
        <v>33</v>
      </c>
      <c r="N4002" s="1" t="b">
        <f>IF([first '# in desc]&lt;[pos kw in desc],MID([desc],[pos kw in desc]-7,7))</f>
        <v>0</v>
      </c>
      <c r="O40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2" s="1" t="str">
        <f>TRIM(IF([first '# in desc]&lt;[pos kw in desc],MID([desc],[pos kw in desc]-6,6),FALSE))</f>
        <v>FALSCH</v>
      </c>
      <c r="Q4002" s="1" t="b">
        <f>IF(LEN([manuell])=0,IFERROR([kw fine in title]*1,IFERROR(SUMPRODUCT(COUNTIF(IsDigits,MID([kw in desc],ROW($A$1:$A$150),1)))=LEN([kw in desc]),#N/A)),[manuell])</f>
        <v>0</v>
      </c>
      <c r="R4002" s="1" t="str">
        <f>IF([pos kw in title]&gt;0,MID(J4002,#REF!,4),IF([first '# in title]&gt;0,MID([title],[first '# in title],3),IF([first '# in title]&gt;0,MID([desc],#REF!,3),VLOOKUP([productid],$G$2:$R$1386,8))))</f>
        <v>146</v>
      </c>
      <c r="S4002" s="1" t="e">
        <f>IF([kw in desc]=[kw rough in title],[kw in desc]*1,IFERROR(LEFT([kw_dirty],3)*1,IFERROR(LEFT([kw_dirty],2)*1,"n.a.")))</f>
        <v>#N/A</v>
      </c>
      <c r="T4002" s="1"/>
      <c r="U4002" s="1" t="e">
        <f>VLOOKUP(Tabelle1[[#This Row],[productid]],Tabelle2[#All],2,FALSE)</f>
        <v>#N/A</v>
      </c>
    </row>
    <row r="4003" spans="1:21">
      <c r="A4003" t="s">
        <v>4446</v>
      </c>
      <c r="B4003">
        <v>2722</v>
      </c>
      <c r="C4003">
        <v>289859</v>
      </c>
      <c r="D4003" t="s">
        <v>6584</v>
      </c>
      <c r="E4003" t="s">
        <v>6585</v>
      </c>
      <c r="F4003">
        <v>18406</v>
      </c>
      <c r="G4003">
        <v>2286143</v>
      </c>
      <c r="H4003">
        <f t="shared" si="62"/>
        <v>0</v>
      </c>
      <c r="I4003">
        <f t="array" ref="I4003">MIN(IFERROR(FIND(IstNumbers,A4003),""))</f>
        <v>17</v>
      </c>
      <c r="J4003" s="1" t="e">
        <f>IF([first '# in title]&lt;[pos kw in title],MID([title],[pos kw in title]-6,6),#N/A)</f>
        <v>#N/A</v>
      </c>
      <c r="K4003" s="1" t="e">
        <f>IFERROR(MID(SUBSTITUTE([kw rough in title],",","."),FIND("(",[kw rough in title])+1,20),SUBSTITUTE(IFERROR(MID([kw rough in title],FIND(" ",[kw rough in title])+1,20),[kw rough in title]),",","."))</f>
        <v>#N/A</v>
      </c>
      <c r="L4003" s="1">
        <f>IFERROR(FIND("kW",[desc]),0)</f>
        <v>0</v>
      </c>
      <c r="M4003">
        <f t="array" ref="M4003">MIN(IFERROR(FIND(IstNumbers,E4003),""))</f>
        <v>33</v>
      </c>
      <c r="N4003" s="1" t="b">
        <f>IF([first '# in desc]&lt;[pos kw in desc],MID([desc],[pos kw in desc]-7,7))</f>
        <v>0</v>
      </c>
      <c r="O40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3" s="1" t="str">
        <f>TRIM(IF([first '# in desc]&lt;[pos kw in desc],MID([desc],[pos kw in desc]-6,6),FALSE))</f>
        <v>FALSCH</v>
      </c>
      <c r="Q4003" s="1" t="b">
        <f>IF(LEN([manuell])=0,IFERROR([kw fine in title]*1,IFERROR(SUMPRODUCT(COUNTIF(IsDigits,MID([kw in desc],ROW($A$1:$A$150),1)))=LEN([kw in desc]),#N/A)),[manuell])</f>
        <v>0</v>
      </c>
      <c r="R4003" s="1" t="str">
        <f>IF([pos kw in title]&gt;0,MID(J4003,#REF!,4),IF([first '# in title]&gt;0,MID([title],[first '# in title],3),IF([first '# in title]&gt;0,MID([desc],#REF!,3),VLOOKUP([productid],$G$2:$R$1386,8))))</f>
        <v>146</v>
      </c>
      <c r="S4003" s="1" t="e">
        <f>IF([kw in desc]=[kw rough in title],[kw in desc]*1,IFERROR(LEFT([kw_dirty],3)*1,IFERROR(LEFT([kw_dirty],2)*1,"n.a.")))</f>
        <v>#N/A</v>
      </c>
      <c r="T4003" s="1"/>
      <c r="U4003" s="1" t="e">
        <f>VLOOKUP(Tabelle1[[#This Row],[productid]],Tabelle2[#All],2,FALSE)</f>
        <v>#N/A</v>
      </c>
    </row>
    <row r="4004" spans="1:21">
      <c r="A4004" t="s">
        <v>4446</v>
      </c>
      <c r="B4004">
        <v>2723</v>
      </c>
      <c r="C4004">
        <v>289859</v>
      </c>
      <c r="D4004" t="s">
        <v>6586</v>
      </c>
      <c r="E4004" t="s">
        <v>6587</v>
      </c>
      <c r="F4004">
        <v>18406</v>
      </c>
      <c r="G4004">
        <v>2286143</v>
      </c>
      <c r="H4004">
        <f t="shared" si="62"/>
        <v>0</v>
      </c>
      <c r="I4004">
        <f t="array" ref="I4004">MIN(IFERROR(FIND(IstNumbers,A4004),""))</f>
        <v>17</v>
      </c>
      <c r="J4004" s="1" t="e">
        <f>IF([first '# in title]&lt;[pos kw in title],MID([title],[pos kw in title]-6,6),#N/A)</f>
        <v>#N/A</v>
      </c>
      <c r="K4004" s="1" t="e">
        <f>IFERROR(MID(SUBSTITUTE([kw rough in title],",","."),FIND("(",[kw rough in title])+1,20),SUBSTITUTE(IFERROR(MID([kw rough in title],FIND(" ",[kw rough in title])+1,20),[kw rough in title]),",","."))</f>
        <v>#N/A</v>
      </c>
      <c r="L4004" s="1">
        <f>IFERROR(FIND("kW",[desc]),0)</f>
        <v>0</v>
      </c>
      <c r="M4004">
        <f t="array" ref="M4004">MIN(IFERROR(FIND(IstNumbers,E4004),""))</f>
        <v>33</v>
      </c>
      <c r="N4004" s="1" t="b">
        <f>IF([first '# in desc]&lt;[pos kw in desc],MID([desc],[pos kw in desc]-7,7))</f>
        <v>0</v>
      </c>
      <c r="O40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4" s="1" t="str">
        <f>TRIM(IF([first '# in desc]&lt;[pos kw in desc],MID([desc],[pos kw in desc]-6,6),FALSE))</f>
        <v>FALSCH</v>
      </c>
      <c r="Q4004" s="1" t="b">
        <f>IF(LEN([manuell])=0,IFERROR([kw fine in title]*1,IFERROR(SUMPRODUCT(COUNTIF(IsDigits,MID([kw in desc],ROW($A$1:$A$150),1)))=LEN([kw in desc]),#N/A)),[manuell])</f>
        <v>0</v>
      </c>
      <c r="R4004" s="1" t="str">
        <f>IF([pos kw in title]&gt;0,MID(J4004,#REF!,4),IF([first '# in title]&gt;0,MID([title],[first '# in title],3),IF([first '# in title]&gt;0,MID([desc],#REF!,3),VLOOKUP([productid],$G$2:$R$1386,8))))</f>
        <v>146</v>
      </c>
      <c r="S4004" s="1" t="e">
        <f>IF([kw in desc]=[kw rough in title],[kw in desc]*1,IFERROR(LEFT([kw_dirty],3)*1,IFERROR(LEFT([kw_dirty],2)*1,"n.a.")))</f>
        <v>#N/A</v>
      </c>
      <c r="T4004" s="1"/>
      <c r="U4004" s="1" t="e">
        <f>VLOOKUP(Tabelle1[[#This Row],[productid]],Tabelle2[#All],2,FALSE)</f>
        <v>#N/A</v>
      </c>
    </row>
    <row r="4005" spans="1:21">
      <c r="A4005" t="s">
        <v>4446</v>
      </c>
      <c r="B4005">
        <v>2724</v>
      </c>
      <c r="C4005">
        <v>289859</v>
      </c>
      <c r="D4005" t="s">
        <v>6588</v>
      </c>
      <c r="E4005" t="s">
        <v>6589</v>
      </c>
      <c r="F4005">
        <v>18406</v>
      </c>
      <c r="G4005">
        <v>2286143</v>
      </c>
      <c r="H4005">
        <f t="shared" si="62"/>
        <v>0</v>
      </c>
      <c r="I4005">
        <f t="array" ref="I4005">MIN(IFERROR(FIND(IstNumbers,A4005),""))</f>
        <v>17</v>
      </c>
      <c r="J4005" s="1" t="e">
        <f>IF([first '# in title]&lt;[pos kw in title],MID([title],[pos kw in title]-6,6),#N/A)</f>
        <v>#N/A</v>
      </c>
      <c r="K4005" s="1" t="e">
        <f>IFERROR(MID(SUBSTITUTE([kw rough in title],",","."),FIND("(",[kw rough in title])+1,20),SUBSTITUTE(IFERROR(MID([kw rough in title],FIND(" ",[kw rough in title])+1,20),[kw rough in title]),",","."))</f>
        <v>#N/A</v>
      </c>
      <c r="L4005" s="1">
        <f>IFERROR(FIND("kW",[desc]),0)</f>
        <v>0</v>
      </c>
      <c r="M4005">
        <f t="array" ref="M4005">MIN(IFERROR(FIND(IstNumbers,E4005),""))</f>
        <v>33</v>
      </c>
      <c r="N4005" s="1" t="b">
        <f>IF([first '# in desc]&lt;[pos kw in desc],MID([desc],[pos kw in desc]-7,7))</f>
        <v>0</v>
      </c>
      <c r="O40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5" s="1" t="str">
        <f>TRIM(IF([first '# in desc]&lt;[pos kw in desc],MID([desc],[pos kw in desc]-6,6),FALSE))</f>
        <v>FALSCH</v>
      </c>
      <c r="Q4005" s="1" t="b">
        <f>IF(LEN([manuell])=0,IFERROR([kw fine in title]*1,IFERROR(SUMPRODUCT(COUNTIF(IsDigits,MID([kw in desc],ROW($A$1:$A$150),1)))=LEN([kw in desc]),#N/A)),[manuell])</f>
        <v>0</v>
      </c>
      <c r="R4005" s="1" t="str">
        <f>IF([pos kw in title]&gt;0,MID(J4005,#REF!,4),IF([first '# in title]&gt;0,MID([title],[first '# in title],3),IF([first '# in title]&gt;0,MID([desc],#REF!,3),VLOOKUP([productid],$G$2:$R$1386,8))))</f>
        <v>146</v>
      </c>
      <c r="S4005" s="1" t="e">
        <f>IF([kw in desc]=[kw rough in title],[kw in desc]*1,IFERROR(LEFT([kw_dirty],3)*1,IFERROR(LEFT([kw_dirty],2)*1,"n.a.")))</f>
        <v>#N/A</v>
      </c>
      <c r="T4005" s="1"/>
      <c r="U4005" s="1" t="e">
        <f>VLOOKUP(Tabelle1[[#This Row],[productid]],Tabelle2[#All],2,FALSE)</f>
        <v>#N/A</v>
      </c>
    </row>
    <row r="4006" spans="1:21">
      <c r="A4006" t="s">
        <v>4446</v>
      </c>
      <c r="B4006">
        <v>2724</v>
      </c>
      <c r="C4006">
        <v>289859</v>
      </c>
      <c r="D4006" t="s">
        <v>6590</v>
      </c>
      <c r="E4006" t="s">
        <v>6591</v>
      </c>
      <c r="F4006">
        <v>18406</v>
      </c>
      <c r="G4006">
        <v>2286143</v>
      </c>
      <c r="H4006">
        <f t="shared" si="62"/>
        <v>0</v>
      </c>
      <c r="I4006">
        <f t="array" ref="I4006">MIN(IFERROR(FIND(IstNumbers,A4006),""))</f>
        <v>17</v>
      </c>
      <c r="J4006" s="1" t="e">
        <f>IF([first '# in title]&lt;[pos kw in title],MID([title],[pos kw in title]-6,6),#N/A)</f>
        <v>#N/A</v>
      </c>
      <c r="K4006" s="1" t="e">
        <f>IFERROR(MID(SUBSTITUTE([kw rough in title],",","."),FIND("(",[kw rough in title])+1,20),SUBSTITUTE(IFERROR(MID([kw rough in title],FIND(" ",[kw rough in title])+1,20),[kw rough in title]),",","."))</f>
        <v>#N/A</v>
      </c>
      <c r="L4006" s="1">
        <f>IFERROR(FIND("kW",[desc]),0)</f>
        <v>0</v>
      </c>
      <c r="M4006">
        <f t="array" ref="M4006">MIN(IFERROR(FIND(IstNumbers,E4006),""))</f>
        <v>33</v>
      </c>
      <c r="N4006" s="1" t="b">
        <f>IF([first '# in desc]&lt;[pos kw in desc],MID([desc],[pos kw in desc]-7,7))</f>
        <v>0</v>
      </c>
      <c r="O40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6" s="1" t="str">
        <f>TRIM(IF([first '# in desc]&lt;[pos kw in desc],MID([desc],[pos kw in desc]-6,6),FALSE))</f>
        <v>FALSCH</v>
      </c>
      <c r="Q4006" s="1" t="b">
        <f>IF(LEN([manuell])=0,IFERROR([kw fine in title]*1,IFERROR(SUMPRODUCT(COUNTIF(IsDigits,MID([kw in desc],ROW($A$1:$A$150),1)))=LEN([kw in desc]),#N/A)),[manuell])</f>
        <v>0</v>
      </c>
      <c r="R4006" s="1" t="str">
        <f>IF([pos kw in title]&gt;0,MID(J4006,#REF!,4),IF([first '# in title]&gt;0,MID([title],[first '# in title],3),IF([first '# in title]&gt;0,MID([desc],#REF!,3),VLOOKUP([productid],$G$2:$R$1386,8))))</f>
        <v>146</v>
      </c>
      <c r="S4006" s="1" t="e">
        <f>IF([kw in desc]=[kw rough in title],[kw in desc]*1,IFERROR(LEFT([kw_dirty],3)*1,IFERROR(LEFT([kw_dirty],2)*1,"n.a.")))</f>
        <v>#N/A</v>
      </c>
      <c r="T4006" s="1"/>
      <c r="U4006" s="1" t="e">
        <f>VLOOKUP(Tabelle1[[#This Row],[productid]],Tabelle2[#All],2,FALSE)</f>
        <v>#N/A</v>
      </c>
    </row>
    <row r="4007" spans="1:21">
      <c r="A4007" t="s">
        <v>4446</v>
      </c>
      <c r="B4007">
        <v>2725</v>
      </c>
      <c r="C4007">
        <v>289859</v>
      </c>
      <c r="D4007" t="s">
        <v>6592</v>
      </c>
      <c r="E4007" t="s">
        <v>6593</v>
      </c>
      <c r="F4007">
        <v>18406</v>
      </c>
      <c r="G4007">
        <v>2286143</v>
      </c>
      <c r="H4007">
        <f t="shared" si="62"/>
        <v>0</v>
      </c>
      <c r="I4007">
        <f t="array" ref="I4007">MIN(IFERROR(FIND(IstNumbers,A4007),""))</f>
        <v>17</v>
      </c>
      <c r="J4007" s="1" t="e">
        <f>IF([first '# in title]&lt;[pos kw in title],MID([title],[pos kw in title]-6,6),#N/A)</f>
        <v>#N/A</v>
      </c>
      <c r="K4007" s="1" t="e">
        <f>IFERROR(MID(SUBSTITUTE([kw rough in title],",","."),FIND("(",[kw rough in title])+1,20),SUBSTITUTE(IFERROR(MID([kw rough in title],FIND(" ",[kw rough in title])+1,20),[kw rough in title]),",","."))</f>
        <v>#N/A</v>
      </c>
      <c r="L4007" s="1">
        <f>IFERROR(FIND("kW",[desc]),0)</f>
        <v>0</v>
      </c>
      <c r="M4007">
        <f t="array" ref="M4007">MIN(IFERROR(FIND(IstNumbers,E4007),""))</f>
        <v>33</v>
      </c>
      <c r="N4007" s="1" t="b">
        <f>IF([first '# in desc]&lt;[pos kw in desc],MID([desc],[pos kw in desc]-7,7))</f>
        <v>0</v>
      </c>
      <c r="O40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7" s="1" t="str">
        <f>TRIM(IF([first '# in desc]&lt;[pos kw in desc],MID([desc],[pos kw in desc]-6,6),FALSE))</f>
        <v>FALSCH</v>
      </c>
      <c r="Q4007" s="1" t="b">
        <f>IF(LEN([manuell])=0,IFERROR([kw fine in title]*1,IFERROR(SUMPRODUCT(COUNTIF(IsDigits,MID([kw in desc],ROW($A$1:$A$150),1)))=LEN([kw in desc]),#N/A)),[manuell])</f>
        <v>0</v>
      </c>
      <c r="R4007" s="1" t="str">
        <f>IF([pos kw in title]&gt;0,MID(J4007,#REF!,4),IF([first '# in title]&gt;0,MID([title],[first '# in title],3),IF([first '# in title]&gt;0,MID([desc],#REF!,3),VLOOKUP([productid],$G$2:$R$1386,8))))</f>
        <v>146</v>
      </c>
      <c r="S4007" s="1" t="e">
        <f>IF([kw in desc]=[kw rough in title],[kw in desc]*1,IFERROR(LEFT([kw_dirty],3)*1,IFERROR(LEFT([kw_dirty],2)*1,"n.a.")))</f>
        <v>#N/A</v>
      </c>
      <c r="T4007" s="1"/>
      <c r="U4007" s="1" t="e">
        <f>VLOOKUP(Tabelle1[[#This Row],[productid]],Tabelle2[#All],2,FALSE)</f>
        <v>#N/A</v>
      </c>
    </row>
    <row r="4008" spans="1:21">
      <c r="A4008" t="s">
        <v>4446</v>
      </c>
      <c r="B4008">
        <v>2725</v>
      </c>
      <c r="C4008">
        <v>289859</v>
      </c>
      <c r="D4008" t="s">
        <v>6594</v>
      </c>
      <c r="E4008" t="s">
        <v>6595</v>
      </c>
      <c r="F4008">
        <v>18406</v>
      </c>
      <c r="G4008">
        <v>2286143</v>
      </c>
      <c r="H4008">
        <f t="shared" si="62"/>
        <v>0</v>
      </c>
      <c r="I4008">
        <f t="array" ref="I4008">MIN(IFERROR(FIND(IstNumbers,A4008),""))</f>
        <v>17</v>
      </c>
      <c r="J4008" s="1" t="e">
        <f>IF([first '# in title]&lt;[pos kw in title],MID([title],[pos kw in title]-6,6),#N/A)</f>
        <v>#N/A</v>
      </c>
      <c r="K4008" s="1" t="e">
        <f>IFERROR(MID(SUBSTITUTE([kw rough in title],",","."),FIND("(",[kw rough in title])+1,20),SUBSTITUTE(IFERROR(MID([kw rough in title],FIND(" ",[kw rough in title])+1,20),[kw rough in title]),",","."))</f>
        <v>#N/A</v>
      </c>
      <c r="L4008" s="1">
        <f>IFERROR(FIND("kW",[desc]),0)</f>
        <v>0</v>
      </c>
      <c r="M4008">
        <f t="array" ref="M4008">MIN(IFERROR(FIND(IstNumbers,E4008),""))</f>
        <v>33</v>
      </c>
      <c r="N4008" s="1" t="b">
        <f>IF([first '# in desc]&lt;[pos kw in desc],MID([desc],[pos kw in desc]-7,7))</f>
        <v>0</v>
      </c>
      <c r="O40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08" s="1" t="str">
        <f>TRIM(IF([first '# in desc]&lt;[pos kw in desc],MID([desc],[pos kw in desc]-6,6),FALSE))</f>
        <v>FALSCH</v>
      </c>
      <c r="Q4008" s="1" t="b">
        <f>IF(LEN([manuell])=0,IFERROR([kw fine in title]*1,IFERROR(SUMPRODUCT(COUNTIF(IsDigits,MID([kw in desc],ROW($A$1:$A$150),1)))=LEN([kw in desc]),#N/A)),[manuell])</f>
        <v>0</v>
      </c>
      <c r="R4008" s="1" t="str">
        <f>IF([pos kw in title]&gt;0,MID(J4008,#REF!,4),IF([first '# in title]&gt;0,MID([title],[first '# in title],3),IF([first '# in title]&gt;0,MID([desc],#REF!,3),VLOOKUP([productid],$G$2:$R$1386,8))))</f>
        <v>146</v>
      </c>
      <c r="S4008" s="1" t="e">
        <f>IF([kw in desc]=[kw rough in title],[kw in desc]*1,IFERROR(LEFT([kw_dirty],3)*1,IFERROR(LEFT([kw_dirty],2)*1,"n.a.")))</f>
        <v>#N/A</v>
      </c>
      <c r="T4008" s="1"/>
      <c r="U4008" s="1" t="e">
        <f>VLOOKUP(Tabelle1[[#This Row],[productid]],Tabelle2[#All],2,FALSE)</f>
        <v>#N/A</v>
      </c>
    </row>
    <row r="4009" spans="1:21" hidden="1">
      <c r="A4009" t="s">
        <v>4471</v>
      </c>
      <c r="B4009">
        <v>3585</v>
      </c>
      <c r="C4009">
        <v>289859</v>
      </c>
      <c r="D4009" t="s">
        <v>6596</v>
      </c>
      <c r="E4009" t="s">
        <v>6103</v>
      </c>
      <c r="F4009">
        <v>18406</v>
      </c>
      <c r="G4009">
        <v>1750863</v>
      </c>
      <c r="H4009">
        <f t="shared" si="62"/>
        <v>0</v>
      </c>
      <c r="I4009">
        <f t="array" ref="I4009">MIN(IFERROR(FIND(IstNumbers,A4009),""))</f>
        <v>13</v>
      </c>
      <c r="J4009" s="1" t="e">
        <f>IF([first '# in title]&lt;[pos kw in title],MID([title],[pos kw in title]-6,6),#N/A)</f>
        <v>#N/A</v>
      </c>
      <c r="K4009" s="1" t="e">
        <f>IFERROR(MID(SUBSTITUTE([kw rough in title],",","."),FIND("(",[kw rough in title])+1,20),SUBSTITUTE(IFERROR(MID([kw rough in title],FIND(" ",[kw rough in title])+1,20),[kw rough in title]),",","."))</f>
        <v>#N/A</v>
      </c>
      <c r="L4009" s="1">
        <f>IFERROR(FIND("kW",[desc]),0)</f>
        <v>70</v>
      </c>
      <c r="M4009">
        <f t="array" ref="M4009">MIN(IFERROR(FIND(IstNumbers,E4009),""))</f>
        <v>34</v>
      </c>
      <c r="N4009" s="1" t="str">
        <f>IF([first '# in desc]&lt;[pos kw in desc],MID([desc],[pos kw in desc]-7,7))</f>
        <v xml:space="preserve">­me 42 </v>
      </c>
      <c r="O40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09" s="1" t="str">
        <f>TRIM(IF([first '# in desc]&lt;[pos kw in desc],MID([desc],[pos kw in desc]-6,6),FALSE))</f>
        <v>me 42</v>
      </c>
      <c r="Q4009" s="1" t="b">
        <f>IF(LEN([manuell])=0,IFERROR([kw fine in title]*1,IFERROR(SUMPRODUCT(COUNTIF(IsDigits,MID([kw in desc],ROW($A$1:$A$150),1)))=LEN([kw in desc]),#N/A)),[manuell])</f>
        <v>0</v>
      </c>
      <c r="R4009" s="1" t="str">
        <f>IF([pos kw in title]&gt;0,MID(J4009,#REF!,4),IF([first '# in title]&gt;0,MID([title],[first '# in title],3),IF([first '# in title]&gt;0,MID([desc],#REF!,3),VLOOKUP([productid],$G$2:$R$1386,8))))</f>
        <v xml:space="preserve">42 </v>
      </c>
      <c r="S4009" s="1" t="e">
        <f>IF([kw in desc]=[kw rough in title],[kw in desc]*1,IFERROR(LEFT([kw_dirty],3)*1,IFERROR(LEFT([kw_dirty],2)*1,"n.a.")))</f>
        <v>#N/A</v>
      </c>
      <c r="T4009" s="1"/>
      <c r="U4009" s="1">
        <f>VLOOKUP(Tabelle1[[#This Row],[productid]],Tabelle2[#All],2,FALSE)</f>
        <v>42</v>
      </c>
    </row>
    <row r="4010" spans="1:21" hidden="1">
      <c r="A4010" t="s">
        <v>1988</v>
      </c>
      <c r="B4010">
        <v>3655</v>
      </c>
      <c r="C4010">
        <v>289859</v>
      </c>
      <c r="D4010" t="s">
        <v>6597</v>
      </c>
      <c r="E4010" t="s">
        <v>6598</v>
      </c>
      <c r="F4010">
        <v>18406</v>
      </c>
      <c r="G4010">
        <v>3497887</v>
      </c>
      <c r="H4010">
        <f t="shared" si="62"/>
        <v>0</v>
      </c>
      <c r="I4010">
        <f t="array" ref="I4010">MIN(IFERROR(FIND(IstNumbers,A4010),""))</f>
        <v>13</v>
      </c>
      <c r="J4010" s="1" t="e">
        <f>IF([first '# in title]&lt;[pos kw in title],MID([title],[pos kw in title]-6,6),#N/A)</f>
        <v>#N/A</v>
      </c>
      <c r="K4010" s="1" t="e">
        <f>IFERROR(MID(SUBSTITUTE([kw rough in title],",","."),FIND("(",[kw rough in title])+1,20),SUBSTITUTE(IFERROR(MID([kw rough in title],FIND(" ",[kw rough in title])+1,20),[kw rough in title]),",","."))</f>
        <v>#N/A</v>
      </c>
      <c r="L4010" s="1">
        <f>IFERROR(FIND("kW",[desc]),0)</f>
        <v>70</v>
      </c>
      <c r="M4010">
        <f t="array" ref="M4010">MIN(IFERROR(FIND(IstNumbers,E4010),""))</f>
        <v>34</v>
      </c>
      <c r="N4010" s="1" t="str">
        <f>IF([first '# in desc]&lt;[pos kw in desc],MID([desc],[pos kw in desc]-7,7))</f>
        <v xml:space="preserve">­me 42 </v>
      </c>
      <c r="O40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10" s="1" t="str">
        <f>TRIM(IF([first '# in desc]&lt;[pos kw in desc],MID([desc],[pos kw in desc]-6,6),FALSE))</f>
        <v>me 42</v>
      </c>
      <c r="Q4010" s="1" t="b">
        <f>IF(LEN([manuell])=0,IFERROR([kw fine in title]*1,IFERROR(SUMPRODUCT(COUNTIF(IsDigits,MID([kw in desc],ROW($A$1:$A$150),1)))=LEN([kw in desc]),#N/A)),[manuell])</f>
        <v>0</v>
      </c>
      <c r="R4010" s="1" t="str">
        <f>IF([pos kw in title]&gt;0,MID(J4010,#REF!,4),IF([first '# in title]&gt;0,MID([title],[first '# in title],3),IF([first '# in title]&gt;0,MID([desc],#REF!,3),VLOOKUP([productid],$G$2:$R$1386,8))))</f>
        <v xml:space="preserve">42 </v>
      </c>
      <c r="S4010" s="1" t="e">
        <f>IF([kw in desc]=[kw rough in title],[kw in desc]*1,IFERROR(LEFT([kw_dirty],3)*1,IFERROR(LEFT([kw_dirty],2)*1,"n.a.")))</f>
        <v>#N/A</v>
      </c>
      <c r="T4010" s="1"/>
      <c r="U4010" s="1">
        <f>VLOOKUP(Tabelle1[[#This Row],[productid]],Tabelle2[#All],2,FALSE)</f>
        <v>42</v>
      </c>
    </row>
    <row r="4011" spans="1:21">
      <c r="A4011" t="s">
        <v>4405</v>
      </c>
      <c r="B4011">
        <v>1914</v>
      </c>
      <c r="C4011">
        <v>223861</v>
      </c>
      <c r="D4011" t="s">
        <v>6599</v>
      </c>
      <c r="E4011" t="s">
        <v>6011</v>
      </c>
      <c r="F4011">
        <v>18406</v>
      </c>
      <c r="G4011">
        <v>3725833</v>
      </c>
      <c r="H4011">
        <f t="shared" si="62"/>
        <v>0</v>
      </c>
      <c r="I4011">
        <f t="array" ref="I4011">MIN(IFERROR(FIND(IstNumbers,A4011),""))</f>
        <v>14</v>
      </c>
      <c r="J4011" s="1" t="e">
        <f>IF([first '# in title]&lt;[pos kw in title],MID([title],[pos kw in title]-6,6),#N/A)</f>
        <v>#N/A</v>
      </c>
      <c r="K4011" s="1" t="e">
        <f>IFERROR(MID(SUBSTITUTE([kw rough in title],",","."),FIND("(",[kw rough in title])+1,20),SUBSTITUTE(IFERROR(MID([kw rough in title],FIND(" ",[kw rough in title])+1,20),[kw rough in title]),",","."))</f>
        <v>#N/A</v>
      </c>
      <c r="L4011" s="1">
        <f>IFERROR(FIND("kW",[desc]),0)</f>
        <v>0</v>
      </c>
      <c r="M4011">
        <f t="array" ref="M4011">MIN(IFERROR(FIND(IstNumbers,E4011),""))</f>
        <v>25</v>
      </c>
      <c r="N4011" s="1" t="b">
        <f>IF([first '# in desc]&lt;[pos kw in desc],MID([desc],[pos kw in desc]-7,7))</f>
        <v>0</v>
      </c>
      <c r="O40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11" s="1" t="str">
        <f>TRIM(IF([first '# in desc]&lt;[pos kw in desc],MID([desc],[pos kw in desc]-6,6),FALSE))</f>
        <v>FALSCH</v>
      </c>
      <c r="Q4011" s="1" t="b">
        <f>IF(LEN([manuell])=0,IFERROR([kw fine in title]*1,IFERROR(SUMPRODUCT(COUNTIF(IsDigits,MID([kw in desc],ROW($A$1:$A$150),1)))=LEN([kw in desc]),#N/A)),[manuell])</f>
        <v>0</v>
      </c>
      <c r="R4011" s="1" t="str">
        <f>IF([pos kw in title]&gt;0,MID(J4011,#REF!,4),IF([first '# in title]&gt;0,MID([title],[first '# in title],3),IF([first '# in title]&gt;0,MID([desc],#REF!,3),VLOOKUP([productid],$G$2:$R$1386,8))))</f>
        <v>24D</v>
      </c>
      <c r="S4011" s="1" t="e">
        <f>IF([kw in desc]=[kw rough in title],[kw in desc]*1,IFERROR(LEFT([kw_dirty],3)*1,IFERROR(LEFT([kw_dirty],2)*1,"n.a.")))</f>
        <v>#N/A</v>
      </c>
      <c r="T4011" s="1"/>
      <c r="U4011" s="1" t="e">
        <f>VLOOKUP(Tabelle1[[#This Row],[productid]],Tabelle2[#All],2,FALSE)</f>
        <v>#N/A</v>
      </c>
    </row>
    <row r="4012" spans="1:21" hidden="1">
      <c r="A4012" t="s">
        <v>4471</v>
      </c>
      <c r="B4012">
        <v>3585</v>
      </c>
      <c r="C4012">
        <v>289859</v>
      </c>
      <c r="D4012" t="s">
        <v>6600</v>
      </c>
      <c r="E4012" t="s">
        <v>6087</v>
      </c>
      <c r="F4012">
        <v>18406</v>
      </c>
      <c r="G4012">
        <v>1750863</v>
      </c>
      <c r="H4012">
        <f t="shared" si="62"/>
        <v>0</v>
      </c>
      <c r="I4012">
        <f t="array" ref="I4012">MIN(IFERROR(FIND(IstNumbers,A4012),""))</f>
        <v>13</v>
      </c>
      <c r="J4012" s="1" t="e">
        <f>IF([first '# in title]&lt;[pos kw in title],MID([title],[pos kw in title]-6,6),#N/A)</f>
        <v>#N/A</v>
      </c>
      <c r="K4012" s="1" t="e">
        <f>IFERROR(MID(SUBSTITUTE([kw rough in title],",","."),FIND("(",[kw rough in title])+1,20),SUBSTITUTE(IFERROR(MID([kw rough in title],FIND(" ",[kw rough in title])+1,20),[kw rough in title]),",","."))</f>
        <v>#N/A</v>
      </c>
      <c r="L4012" s="1">
        <f>IFERROR(FIND("kW",[desc]),0)</f>
        <v>70</v>
      </c>
      <c r="M4012">
        <f t="array" ref="M4012">MIN(IFERROR(FIND(IstNumbers,E4012),""))</f>
        <v>34</v>
      </c>
      <c r="N4012" s="1" t="str">
        <f>IF([first '# in desc]&lt;[pos kw in desc],MID([desc],[pos kw in desc]-7,7))</f>
        <v xml:space="preserve">­me 42 </v>
      </c>
      <c r="O40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12" s="1" t="str">
        <f>TRIM(IF([first '# in desc]&lt;[pos kw in desc],MID([desc],[pos kw in desc]-6,6),FALSE))</f>
        <v>me 42</v>
      </c>
      <c r="Q4012" s="1" t="b">
        <f>IF(LEN([manuell])=0,IFERROR([kw fine in title]*1,IFERROR(SUMPRODUCT(COUNTIF(IsDigits,MID([kw in desc],ROW($A$1:$A$150),1)))=LEN([kw in desc]),#N/A)),[manuell])</f>
        <v>0</v>
      </c>
      <c r="R4012" s="1" t="str">
        <f>IF([pos kw in title]&gt;0,MID(J4012,#REF!,4),IF([first '# in title]&gt;0,MID([title],[first '# in title],3),IF([first '# in title]&gt;0,MID([desc],#REF!,3),VLOOKUP([productid],$G$2:$R$1386,8))))</f>
        <v xml:space="preserve">42 </v>
      </c>
      <c r="S4012" s="1" t="e">
        <f>IF([kw in desc]=[kw rough in title],[kw in desc]*1,IFERROR(LEFT([kw_dirty],3)*1,IFERROR(LEFT([kw_dirty],2)*1,"n.a.")))</f>
        <v>#N/A</v>
      </c>
      <c r="T4012" s="1"/>
      <c r="U4012" s="1">
        <f>VLOOKUP(Tabelle1[[#This Row],[productid]],Tabelle2[#All],2,FALSE)</f>
        <v>42</v>
      </c>
    </row>
    <row r="4013" spans="1:21" hidden="1">
      <c r="A4013" t="s">
        <v>1988</v>
      </c>
      <c r="B4013">
        <v>3660</v>
      </c>
      <c r="C4013">
        <v>289859</v>
      </c>
      <c r="D4013" t="s">
        <v>6601</v>
      </c>
      <c r="E4013" t="s">
        <v>6602</v>
      </c>
      <c r="F4013">
        <v>18406</v>
      </c>
      <c r="G4013">
        <v>3497887</v>
      </c>
      <c r="H4013">
        <f t="shared" si="62"/>
        <v>0</v>
      </c>
      <c r="I4013">
        <f t="array" ref="I4013">MIN(IFERROR(FIND(IstNumbers,A4013),""))</f>
        <v>13</v>
      </c>
      <c r="J4013" s="1" t="e">
        <f>IF([first '# in title]&lt;[pos kw in title],MID([title],[pos kw in title]-6,6),#N/A)</f>
        <v>#N/A</v>
      </c>
      <c r="K4013" s="1" t="e">
        <f>IFERROR(MID(SUBSTITUTE([kw rough in title],",","."),FIND("(",[kw rough in title])+1,20),SUBSTITUTE(IFERROR(MID([kw rough in title],FIND(" ",[kw rough in title])+1,20),[kw rough in title]),",","."))</f>
        <v>#N/A</v>
      </c>
      <c r="L4013" s="1">
        <f>IFERROR(FIND("kW",[desc]),0)</f>
        <v>70</v>
      </c>
      <c r="M4013">
        <f t="array" ref="M4013">MIN(IFERROR(FIND(IstNumbers,E4013),""))</f>
        <v>34</v>
      </c>
      <c r="N4013" s="1" t="str">
        <f>IF([first '# in desc]&lt;[pos kw in desc],MID([desc],[pos kw in desc]-7,7))</f>
        <v xml:space="preserve">­me 42 </v>
      </c>
      <c r="O40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13" s="1" t="str">
        <f>TRIM(IF([first '# in desc]&lt;[pos kw in desc],MID([desc],[pos kw in desc]-6,6),FALSE))</f>
        <v>me 42</v>
      </c>
      <c r="Q4013" s="1" t="b">
        <f>IF(LEN([manuell])=0,IFERROR([kw fine in title]*1,IFERROR(SUMPRODUCT(COUNTIF(IsDigits,MID([kw in desc],ROW($A$1:$A$150),1)))=LEN([kw in desc]),#N/A)),[manuell])</f>
        <v>0</v>
      </c>
      <c r="R4013" s="1" t="str">
        <f>IF([pos kw in title]&gt;0,MID(J4013,#REF!,4),IF([first '# in title]&gt;0,MID([title],[first '# in title],3),IF([first '# in title]&gt;0,MID([desc],#REF!,3),VLOOKUP([productid],$G$2:$R$1386,8))))</f>
        <v xml:space="preserve">42 </v>
      </c>
      <c r="S4013" s="1" t="e">
        <f>IF([kw in desc]=[kw rough in title],[kw in desc]*1,IFERROR(LEFT([kw_dirty],3)*1,IFERROR(LEFT([kw_dirty],2)*1,"n.a.")))</f>
        <v>#N/A</v>
      </c>
      <c r="T4013" s="1"/>
      <c r="U4013" s="1">
        <f>VLOOKUP(Tabelle1[[#This Row],[productid]],Tabelle2[#All],2,FALSE)</f>
        <v>42</v>
      </c>
    </row>
    <row r="4014" spans="1:21">
      <c r="A4014" t="s">
        <v>4405</v>
      </c>
      <c r="B4014">
        <v>1914</v>
      </c>
      <c r="C4014">
        <v>223861</v>
      </c>
      <c r="D4014" t="s">
        <v>6603</v>
      </c>
      <c r="E4014" t="s">
        <v>6011</v>
      </c>
      <c r="F4014">
        <v>18406</v>
      </c>
      <c r="G4014">
        <v>3725833</v>
      </c>
      <c r="H4014">
        <f t="shared" si="62"/>
        <v>0</v>
      </c>
      <c r="I4014">
        <f t="array" ref="I4014">MIN(IFERROR(FIND(IstNumbers,A4014),""))</f>
        <v>14</v>
      </c>
      <c r="J4014" s="1" t="e">
        <f>IF([first '# in title]&lt;[pos kw in title],MID([title],[pos kw in title]-6,6),#N/A)</f>
        <v>#N/A</v>
      </c>
      <c r="K4014" s="1" t="e">
        <f>IFERROR(MID(SUBSTITUTE([kw rough in title],",","."),FIND("(",[kw rough in title])+1,20),SUBSTITUTE(IFERROR(MID([kw rough in title],FIND(" ",[kw rough in title])+1,20),[kw rough in title]),",","."))</f>
        <v>#N/A</v>
      </c>
      <c r="L4014" s="1">
        <f>IFERROR(FIND("kW",[desc]),0)</f>
        <v>0</v>
      </c>
      <c r="M4014">
        <f t="array" ref="M4014">MIN(IFERROR(FIND(IstNumbers,E4014),""))</f>
        <v>25</v>
      </c>
      <c r="N4014" s="1" t="b">
        <f>IF([first '# in desc]&lt;[pos kw in desc],MID([desc],[pos kw in desc]-7,7))</f>
        <v>0</v>
      </c>
      <c r="O40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14" s="1" t="str">
        <f>TRIM(IF([first '# in desc]&lt;[pos kw in desc],MID([desc],[pos kw in desc]-6,6),FALSE))</f>
        <v>FALSCH</v>
      </c>
      <c r="Q4014" s="1" t="b">
        <f>IF(LEN([manuell])=0,IFERROR([kw fine in title]*1,IFERROR(SUMPRODUCT(COUNTIF(IsDigits,MID([kw in desc],ROW($A$1:$A$150),1)))=LEN([kw in desc]),#N/A)),[manuell])</f>
        <v>0</v>
      </c>
      <c r="R4014" s="1" t="str">
        <f>IF([pos kw in title]&gt;0,MID(J4014,#REF!,4),IF([first '# in title]&gt;0,MID([title],[first '# in title],3),IF([first '# in title]&gt;0,MID([desc],#REF!,3),VLOOKUP([productid],$G$2:$R$1386,8))))</f>
        <v>24D</v>
      </c>
      <c r="S4014" s="1" t="e">
        <f>IF([kw in desc]=[kw rough in title],[kw in desc]*1,IFERROR(LEFT([kw_dirty],3)*1,IFERROR(LEFT([kw_dirty],2)*1,"n.a.")))</f>
        <v>#N/A</v>
      </c>
      <c r="T4014" s="1"/>
      <c r="U4014" s="1" t="e">
        <f>VLOOKUP(Tabelle1[[#This Row],[productid]],Tabelle2[#All],2,FALSE)</f>
        <v>#N/A</v>
      </c>
    </row>
    <row r="4015" spans="1:21" hidden="1">
      <c r="A4015" t="s">
        <v>4471</v>
      </c>
      <c r="B4015">
        <v>3585</v>
      </c>
      <c r="C4015">
        <v>289859</v>
      </c>
      <c r="D4015" t="s">
        <v>6604</v>
      </c>
      <c r="E4015" t="s">
        <v>5500</v>
      </c>
      <c r="F4015">
        <v>18406</v>
      </c>
      <c r="G4015">
        <v>1750863</v>
      </c>
      <c r="H4015">
        <f t="shared" si="62"/>
        <v>0</v>
      </c>
      <c r="I4015">
        <f t="array" ref="I4015">MIN(IFERROR(FIND(IstNumbers,A4015),""))</f>
        <v>13</v>
      </c>
      <c r="J4015" s="1" t="e">
        <f>IF([first '# in title]&lt;[pos kw in title],MID([title],[pos kw in title]-6,6),#N/A)</f>
        <v>#N/A</v>
      </c>
      <c r="K4015" s="1" t="e">
        <f>IFERROR(MID(SUBSTITUTE([kw rough in title],",","."),FIND("(",[kw rough in title])+1,20),SUBSTITUTE(IFERROR(MID([kw rough in title],FIND(" ",[kw rough in title])+1,20),[kw rough in title]),",","."))</f>
        <v>#N/A</v>
      </c>
      <c r="L4015" s="1">
        <f>IFERROR(FIND("kW",[desc]),0)</f>
        <v>70</v>
      </c>
      <c r="M4015">
        <f t="array" ref="M4015">MIN(IFERROR(FIND(IstNumbers,E4015),""))</f>
        <v>34</v>
      </c>
      <c r="N4015" s="1" t="str">
        <f>IF([first '# in desc]&lt;[pos kw in desc],MID([desc],[pos kw in desc]-7,7))</f>
        <v xml:space="preserve">­me 42 </v>
      </c>
      <c r="O40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15" s="1" t="str">
        <f>TRIM(IF([first '# in desc]&lt;[pos kw in desc],MID([desc],[pos kw in desc]-6,6),FALSE))</f>
        <v>me 42</v>
      </c>
      <c r="Q4015" s="1" t="b">
        <f>IF(LEN([manuell])=0,IFERROR([kw fine in title]*1,IFERROR(SUMPRODUCT(COUNTIF(IsDigits,MID([kw in desc],ROW($A$1:$A$150),1)))=LEN([kw in desc]),#N/A)),[manuell])</f>
        <v>0</v>
      </c>
      <c r="R4015" s="1" t="str">
        <f>IF([pos kw in title]&gt;0,MID(J4015,#REF!,4),IF([first '# in title]&gt;0,MID([title],[first '# in title],3),IF([first '# in title]&gt;0,MID([desc],#REF!,3),VLOOKUP([productid],$G$2:$R$1386,8))))</f>
        <v xml:space="preserve">42 </v>
      </c>
      <c r="S4015" s="1" t="e">
        <f>IF([kw in desc]=[kw rough in title],[kw in desc]*1,IFERROR(LEFT([kw_dirty],3)*1,IFERROR(LEFT([kw_dirty],2)*1,"n.a.")))</f>
        <v>#N/A</v>
      </c>
      <c r="T4015" s="1"/>
      <c r="U4015" s="1">
        <f>VLOOKUP(Tabelle1[[#This Row],[productid]],Tabelle2[#All],2,FALSE)</f>
        <v>42</v>
      </c>
    </row>
    <row r="4016" spans="1:21" hidden="1">
      <c r="A4016" t="s">
        <v>1988</v>
      </c>
      <c r="B4016">
        <v>3660</v>
      </c>
      <c r="C4016">
        <v>289859</v>
      </c>
      <c r="D4016" t="s">
        <v>6605</v>
      </c>
      <c r="E4016" t="s">
        <v>6175</v>
      </c>
      <c r="F4016">
        <v>18406</v>
      </c>
      <c r="G4016">
        <v>3497887</v>
      </c>
      <c r="H4016">
        <f t="shared" si="62"/>
        <v>0</v>
      </c>
      <c r="I4016">
        <f t="array" ref="I4016">MIN(IFERROR(FIND(IstNumbers,A4016),""))</f>
        <v>13</v>
      </c>
      <c r="J4016" s="1" t="e">
        <f>IF([first '# in title]&lt;[pos kw in title],MID([title],[pos kw in title]-6,6),#N/A)</f>
        <v>#N/A</v>
      </c>
      <c r="K4016" s="1" t="e">
        <f>IFERROR(MID(SUBSTITUTE([kw rough in title],",","."),FIND("(",[kw rough in title])+1,20),SUBSTITUTE(IFERROR(MID([kw rough in title],FIND(" ",[kw rough in title])+1,20),[kw rough in title]),",","."))</f>
        <v>#N/A</v>
      </c>
      <c r="L4016" s="1">
        <f>IFERROR(FIND("kW",[desc]),0)</f>
        <v>70</v>
      </c>
      <c r="M4016">
        <f t="array" ref="M4016">MIN(IFERROR(FIND(IstNumbers,E4016),""))</f>
        <v>34</v>
      </c>
      <c r="N4016" s="1" t="str">
        <f>IF([first '# in desc]&lt;[pos kw in desc],MID([desc],[pos kw in desc]-7,7))</f>
        <v xml:space="preserve">­me 42 </v>
      </c>
      <c r="O40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16" s="1" t="str">
        <f>TRIM(IF([first '# in desc]&lt;[pos kw in desc],MID([desc],[pos kw in desc]-6,6),FALSE))</f>
        <v>me 42</v>
      </c>
      <c r="Q4016" s="1" t="b">
        <f>IF(LEN([manuell])=0,IFERROR([kw fine in title]*1,IFERROR(SUMPRODUCT(COUNTIF(IsDigits,MID([kw in desc],ROW($A$1:$A$150),1)))=LEN([kw in desc]),#N/A)),[manuell])</f>
        <v>0</v>
      </c>
      <c r="R4016" s="1" t="str">
        <f>IF([pos kw in title]&gt;0,MID(J4016,#REF!,4),IF([first '# in title]&gt;0,MID([title],[first '# in title],3),IF([first '# in title]&gt;0,MID([desc],#REF!,3),VLOOKUP([productid],$G$2:$R$1386,8))))</f>
        <v xml:space="preserve">42 </v>
      </c>
      <c r="S4016" s="1" t="e">
        <f>IF([kw in desc]=[kw rough in title],[kw in desc]*1,IFERROR(LEFT([kw_dirty],3)*1,IFERROR(LEFT([kw_dirty],2)*1,"n.a.")))</f>
        <v>#N/A</v>
      </c>
      <c r="T4016" s="1"/>
      <c r="U4016" s="1">
        <f>VLOOKUP(Tabelle1[[#This Row],[productid]],Tabelle2[#All],2,FALSE)</f>
        <v>42</v>
      </c>
    </row>
    <row r="4017" spans="1:21">
      <c r="A4017" t="s">
        <v>4405</v>
      </c>
      <c r="B4017">
        <v>1916</v>
      </c>
      <c r="C4017">
        <v>223861</v>
      </c>
      <c r="D4017" t="s">
        <v>6606</v>
      </c>
      <c r="E4017" t="s">
        <v>6011</v>
      </c>
      <c r="F4017">
        <v>18406</v>
      </c>
      <c r="G4017">
        <v>3725833</v>
      </c>
      <c r="H4017">
        <f t="shared" si="62"/>
        <v>0</v>
      </c>
      <c r="I4017">
        <f t="array" ref="I4017">MIN(IFERROR(FIND(IstNumbers,A4017),""))</f>
        <v>14</v>
      </c>
      <c r="J4017" s="1" t="e">
        <f>IF([first '# in title]&lt;[pos kw in title],MID([title],[pos kw in title]-6,6),#N/A)</f>
        <v>#N/A</v>
      </c>
      <c r="K4017" s="1" t="e">
        <f>IFERROR(MID(SUBSTITUTE([kw rough in title],",","."),FIND("(",[kw rough in title])+1,20),SUBSTITUTE(IFERROR(MID([kw rough in title],FIND(" ",[kw rough in title])+1,20),[kw rough in title]),",","."))</f>
        <v>#N/A</v>
      </c>
      <c r="L4017" s="1">
        <f>IFERROR(FIND("kW",[desc]),0)</f>
        <v>0</v>
      </c>
      <c r="M4017">
        <f t="array" ref="M4017">MIN(IFERROR(FIND(IstNumbers,E4017),""))</f>
        <v>25</v>
      </c>
      <c r="N4017" s="1" t="b">
        <f>IF([first '# in desc]&lt;[pos kw in desc],MID([desc],[pos kw in desc]-7,7))</f>
        <v>0</v>
      </c>
      <c r="O40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17" s="1" t="str">
        <f>TRIM(IF([first '# in desc]&lt;[pos kw in desc],MID([desc],[pos kw in desc]-6,6),FALSE))</f>
        <v>FALSCH</v>
      </c>
      <c r="Q4017" s="1" t="b">
        <f>IF(LEN([manuell])=0,IFERROR([kw fine in title]*1,IFERROR(SUMPRODUCT(COUNTIF(IsDigits,MID([kw in desc],ROW($A$1:$A$150),1)))=LEN([kw in desc]),#N/A)),[manuell])</f>
        <v>0</v>
      </c>
      <c r="R4017" s="1" t="str">
        <f>IF([pos kw in title]&gt;0,MID(J4017,#REF!,4),IF([first '# in title]&gt;0,MID([title],[first '# in title],3),IF([first '# in title]&gt;0,MID([desc],#REF!,3),VLOOKUP([productid],$G$2:$R$1386,8))))</f>
        <v>24D</v>
      </c>
      <c r="S4017" s="1" t="e">
        <f>IF([kw in desc]=[kw rough in title],[kw in desc]*1,IFERROR(LEFT([kw_dirty],3)*1,IFERROR(LEFT([kw_dirty],2)*1,"n.a.")))</f>
        <v>#N/A</v>
      </c>
      <c r="T4017" s="1"/>
      <c r="U4017" s="1" t="e">
        <f>VLOOKUP(Tabelle1[[#This Row],[productid]],Tabelle2[#All],2,FALSE)</f>
        <v>#N/A</v>
      </c>
    </row>
    <row r="4018" spans="1:21" hidden="1">
      <c r="A4018" t="s">
        <v>4471</v>
      </c>
      <c r="B4018">
        <v>3585</v>
      </c>
      <c r="C4018">
        <v>289859</v>
      </c>
      <c r="D4018" t="s">
        <v>6607</v>
      </c>
      <c r="E4018" t="s">
        <v>6094</v>
      </c>
      <c r="F4018">
        <v>18406</v>
      </c>
      <c r="G4018">
        <v>1750863</v>
      </c>
      <c r="H4018">
        <f t="shared" si="62"/>
        <v>0</v>
      </c>
      <c r="I4018">
        <f t="array" ref="I4018">MIN(IFERROR(FIND(IstNumbers,A4018),""))</f>
        <v>13</v>
      </c>
      <c r="J4018" s="1" t="e">
        <f>IF([first '# in title]&lt;[pos kw in title],MID([title],[pos kw in title]-6,6),#N/A)</f>
        <v>#N/A</v>
      </c>
      <c r="K4018" s="1" t="e">
        <f>IFERROR(MID(SUBSTITUTE([kw rough in title],",","."),FIND("(",[kw rough in title])+1,20),SUBSTITUTE(IFERROR(MID([kw rough in title],FIND(" ",[kw rough in title])+1,20),[kw rough in title]),",","."))</f>
        <v>#N/A</v>
      </c>
      <c r="L4018" s="1">
        <f>IFERROR(FIND("kW",[desc]),0)</f>
        <v>70</v>
      </c>
      <c r="M4018">
        <f t="array" ref="M4018">MIN(IFERROR(FIND(IstNumbers,E4018),""))</f>
        <v>34</v>
      </c>
      <c r="N4018" s="1" t="str">
        <f>IF([first '# in desc]&lt;[pos kw in desc],MID([desc],[pos kw in desc]-7,7))</f>
        <v xml:space="preserve">­me 42 </v>
      </c>
      <c r="O40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18" s="1" t="str">
        <f>TRIM(IF([first '# in desc]&lt;[pos kw in desc],MID([desc],[pos kw in desc]-6,6),FALSE))</f>
        <v>me 42</v>
      </c>
      <c r="Q4018" s="1" t="b">
        <f>IF(LEN([manuell])=0,IFERROR([kw fine in title]*1,IFERROR(SUMPRODUCT(COUNTIF(IsDigits,MID([kw in desc],ROW($A$1:$A$150),1)))=LEN([kw in desc]),#N/A)),[manuell])</f>
        <v>0</v>
      </c>
      <c r="R4018" s="1" t="str">
        <f>IF([pos kw in title]&gt;0,MID(J4018,#REF!,4),IF([first '# in title]&gt;0,MID([title],[first '# in title],3),IF([first '# in title]&gt;0,MID([desc],#REF!,3),VLOOKUP([productid],$G$2:$R$1386,8))))</f>
        <v xml:space="preserve">42 </v>
      </c>
      <c r="S4018" s="1" t="e">
        <f>IF([kw in desc]=[kw rough in title],[kw in desc]*1,IFERROR(LEFT([kw_dirty],3)*1,IFERROR(LEFT([kw_dirty],2)*1,"n.a.")))</f>
        <v>#N/A</v>
      </c>
      <c r="T4018" s="1"/>
      <c r="U4018" s="1">
        <f>VLOOKUP(Tabelle1[[#This Row],[productid]],Tabelle2[#All],2,FALSE)</f>
        <v>42</v>
      </c>
    </row>
    <row r="4019" spans="1:21" hidden="1">
      <c r="A4019" t="s">
        <v>1988</v>
      </c>
      <c r="B4019">
        <v>3660</v>
      </c>
      <c r="C4019">
        <v>289859</v>
      </c>
      <c r="D4019" t="s">
        <v>6608</v>
      </c>
      <c r="E4019" t="s">
        <v>6609</v>
      </c>
      <c r="F4019">
        <v>18406</v>
      </c>
      <c r="G4019">
        <v>3497887</v>
      </c>
      <c r="H4019">
        <f t="shared" si="62"/>
        <v>0</v>
      </c>
      <c r="I4019">
        <f t="array" ref="I4019">MIN(IFERROR(FIND(IstNumbers,A4019),""))</f>
        <v>13</v>
      </c>
      <c r="J4019" s="1" t="e">
        <f>IF([first '# in title]&lt;[pos kw in title],MID([title],[pos kw in title]-6,6),#N/A)</f>
        <v>#N/A</v>
      </c>
      <c r="K4019" s="1" t="e">
        <f>IFERROR(MID(SUBSTITUTE([kw rough in title],",","."),FIND("(",[kw rough in title])+1,20),SUBSTITUTE(IFERROR(MID([kw rough in title],FIND(" ",[kw rough in title])+1,20),[kw rough in title]),",","."))</f>
        <v>#N/A</v>
      </c>
      <c r="L4019" s="1">
        <f>IFERROR(FIND("kW",[desc]),0)</f>
        <v>70</v>
      </c>
      <c r="M4019">
        <f t="array" ref="M4019">MIN(IFERROR(FIND(IstNumbers,E4019),""))</f>
        <v>34</v>
      </c>
      <c r="N4019" s="1" t="str">
        <f>IF([first '# in desc]&lt;[pos kw in desc],MID([desc],[pos kw in desc]-7,7))</f>
        <v xml:space="preserve">­me 42 </v>
      </c>
      <c r="O40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19" s="1" t="str">
        <f>TRIM(IF([first '# in desc]&lt;[pos kw in desc],MID([desc],[pos kw in desc]-6,6),FALSE))</f>
        <v>me 42</v>
      </c>
      <c r="Q4019" s="1" t="b">
        <f>IF(LEN([manuell])=0,IFERROR([kw fine in title]*1,IFERROR(SUMPRODUCT(COUNTIF(IsDigits,MID([kw in desc],ROW($A$1:$A$150),1)))=LEN([kw in desc]),#N/A)),[manuell])</f>
        <v>0</v>
      </c>
      <c r="R4019" s="1" t="str">
        <f>IF([pos kw in title]&gt;0,MID(J4019,#REF!,4),IF([first '# in title]&gt;0,MID([title],[first '# in title],3),IF([first '# in title]&gt;0,MID([desc],#REF!,3),VLOOKUP([productid],$G$2:$R$1386,8))))</f>
        <v xml:space="preserve">42 </v>
      </c>
      <c r="S4019" s="1" t="e">
        <f>IF([kw in desc]=[kw rough in title],[kw in desc]*1,IFERROR(LEFT([kw_dirty],3)*1,IFERROR(LEFT([kw_dirty],2)*1,"n.a.")))</f>
        <v>#N/A</v>
      </c>
      <c r="T4019" s="1"/>
      <c r="U4019" s="1">
        <f>VLOOKUP(Tabelle1[[#This Row],[productid]],Tabelle2[#All],2,FALSE)</f>
        <v>42</v>
      </c>
    </row>
    <row r="4020" spans="1:21">
      <c r="A4020" t="s">
        <v>4405</v>
      </c>
      <c r="B4020">
        <v>1916</v>
      </c>
      <c r="C4020">
        <v>223861</v>
      </c>
      <c r="D4020" t="s">
        <v>6610</v>
      </c>
      <c r="E4020" t="s">
        <v>6011</v>
      </c>
      <c r="F4020">
        <v>18406</v>
      </c>
      <c r="G4020">
        <v>3725833</v>
      </c>
      <c r="H4020">
        <f t="shared" si="62"/>
        <v>0</v>
      </c>
      <c r="I4020">
        <f t="array" ref="I4020">MIN(IFERROR(FIND(IstNumbers,A4020),""))</f>
        <v>14</v>
      </c>
      <c r="J4020" s="1" t="e">
        <f>IF([first '# in title]&lt;[pos kw in title],MID([title],[pos kw in title]-6,6),#N/A)</f>
        <v>#N/A</v>
      </c>
      <c r="K4020" s="1" t="e">
        <f>IFERROR(MID(SUBSTITUTE([kw rough in title],",","."),FIND("(",[kw rough in title])+1,20),SUBSTITUTE(IFERROR(MID([kw rough in title],FIND(" ",[kw rough in title])+1,20),[kw rough in title]),",","."))</f>
        <v>#N/A</v>
      </c>
      <c r="L4020" s="1">
        <f>IFERROR(FIND("kW",[desc]),0)</f>
        <v>0</v>
      </c>
      <c r="M4020">
        <f t="array" ref="M4020">MIN(IFERROR(FIND(IstNumbers,E4020),""))</f>
        <v>25</v>
      </c>
      <c r="N4020" s="1" t="b">
        <f>IF([first '# in desc]&lt;[pos kw in desc],MID([desc],[pos kw in desc]-7,7))</f>
        <v>0</v>
      </c>
      <c r="O40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20" s="1" t="str">
        <f>TRIM(IF([first '# in desc]&lt;[pos kw in desc],MID([desc],[pos kw in desc]-6,6),FALSE))</f>
        <v>FALSCH</v>
      </c>
      <c r="Q4020" s="1" t="b">
        <f>IF(LEN([manuell])=0,IFERROR([kw fine in title]*1,IFERROR(SUMPRODUCT(COUNTIF(IsDigits,MID([kw in desc],ROW($A$1:$A$150),1)))=LEN([kw in desc]),#N/A)),[manuell])</f>
        <v>0</v>
      </c>
      <c r="R4020" s="1" t="str">
        <f>IF([pos kw in title]&gt;0,MID(J4020,#REF!,4),IF([first '# in title]&gt;0,MID([title],[first '# in title],3),IF([first '# in title]&gt;0,MID([desc],#REF!,3),VLOOKUP([productid],$G$2:$R$1386,8))))</f>
        <v>24D</v>
      </c>
      <c r="S4020" s="1" t="e">
        <f>IF([kw in desc]=[kw rough in title],[kw in desc]*1,IFERROR(LEFT([kw_dirty],3)*1,IFERROR(LEFT([kw_dirty],2)*1,"n.a.")))</f>
        <v>#N/A</v>
      </c>
      <c r="T4020" s="1"/>
      <c r="U4020" s="1" t="e">
        <f>VLOOKUP(Tabelle1[[#This Row],[productid]],Tabelle2[#All],2,FALSE)</f>
        <v>#N/A</v>
      </c>
    </row>
    <row r="4021" spans="1:21" hidden="1">
      <c r="A4021" t="s">
        <v>4471</v>
      </c>
      <c r="B4021">
        <v>3585</v>
      </c>
      <c r="C4021">
        <v>289859</v>
      </c>
      <c r="D4021" t="s">
        <v>6611</v>
      </c>
      <c r="E4021" t="s">
        <v>6099</v>
      </c>
      <c r="F4021">
        <v>18406</v>
      </c>
      <c r="G4021">
        <v>1750863</v>
      </c>
      <c r="H4021">
        <f t="shared" si="62"/>
        <v>0</v>
      </c>
      <c r="I4021">
        <f t="array" ref="I4021">MIN(IFERROR(FIND(IstNumbers,A4021),""))</f>
        <v>13</v>
      </c>
      <c r="J4021" s="1" t="e">
        <f>IF([first '# in title]&lt;[pos kw in title],MID([title],[pos kw in title]-6,6),#N/A)</f>
        <v>#N/A</v>
      </c>
      <c r="K4021" s="1" t="e">
        <f>IFERROR(MID(SUBSTITUTE([kw rough in title],",","."),FIND("(",[kw rough in title])+1,20),SUBSTITUTE(IFERROR(MID([kw rough in title],FIND(" ",[kw rough in title])+1,20),[kw rough in title]),",","."))</f>
        <v>#N/A</v>
      </c>
      <c r="L4021" s="1">
        <f>IFERROR(FIND("kW",[desc]),0)</f>
        <v>70</v>
      </c>
      <c r="M4021">
        <f t="array" ref="M4021">MIN(IFERROR(FIND(IstNumbers,E4021),""))</f>
        <v>34</v>
      </c>
      <c r="N4021" s="1" t="str">
        <f>IF([first '# in desc]&lt;[pos kw in desc],MID([desc],[pos kw in desc]-7,7))</f>
        <v xml:space="preserve">­me 42 </v>
      </c>
      <c r="O40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21" s="1" t="str">
        <f>TRIM(IF([first '# in desc]&lt;[pos kw in desc],MID([desc],[pos kw in desc]-6,6),FALSE))</f>
        <v>me 42</v>
      </c>
      <c r="Q4021" s="1" t="b">
        <f>IF(LEN([manuell])=0,IFERROR([kw fine in title]*1,IFERROR(SUMPRODUCT(COUNTIF(IsDigits,MID([kw in desc],ROW($A$1:$A$150),1)))=LEN([kw in desc]),#N/A)),[manuell])</f>
        <v>0</v>
      </c>
      <c r="R4021" s="1" t="str">
        <f>IF([pos kw in title]&gt;0,MID(J4021,#REF!,4),IF([first '# in title]&gt;0,MID([title],[first '# in title],3),IF([first '# in title]&gt;0,MID([desc],#REF!,3),VLOOKUP([productid],$G$2:$R$1386,8))))</f>
        <v xml:space="preserve">42 </v>
      </c>
      <c r="S4021" s="1" t="e">
        <f>IF([kw in desc]=[kw rough in title],[kw in desc]*1,IFERROR(LEFT([kw_dirty],3)*1,IFERROR(LEFT([kw_dirty],2)*1,"n.a.")))</f>
        <v>#N/A</v>
      </c>
      <c r="T4021" s="1"/>
      <c r="U4021" s="1">
        <f>VLOOKUP(Tabelle1[[#This Row],[productid]],Tabelle2[#All],2,FALSE)</f>
        <v>42</v>
      </c>
    </row>
    <row r="4022" spans="1:21" hidden="1">
      <c r="A4022" t="s">
        <v>1988</v>
      </c>
      <c r="B4022">
        <v>3660</v>
      </c>
      <c r="C4022">
        <v>289859</v>
      </c>
      <c r="D4022" t="s">
        <v>6612</v>
      </c>
      <c r="E4022" t="s">
        <v>5745</v>
      </c>
      <c r="F4022">
        <v>18406</v>
      </c>
      <c r="G4022">
        <v>3497887</v>
      </c>
      <c r="H4022">
        <f t="shared" si="62"/>
        <v>0</v>
      </c>
      <c r="I4022">
        <f t="array" ref="I4022">MIN(IFERROR(FIND(IstNumbers,A4022),""))</f>
        <v>13</v>
      </c>
      <c r="J4022" s="1" t="e">
        <f>IF([first '# in title]&lt;[pos kw in title],MID([title],[pos kw in title]-6,6),#N/A)</f>
        <v>#N/A</v>
      </c>
      <c r="K4022" s="1" t="e">
        <f>IFERROR(MID(SUBSTITUTE([kw rough in title],",","."),FIND("(",[kw rough in title])+1,20),SUBSTITUTE(IFERROR(MID([kw rough in title],FIND(" ",[kw rough in title])+1,20),[kw rough in title]),",","."))</f>
        <v>#N/A</v>
      </c>
      <c r="L4022" s="1">
        <f>IFERROR(FIND("kW",[desc]),0)</f>
        <v>70</v>
      </c>
      <c r="M4022">
        <f t="array" ref="M4022">MIN(IFERROR(FIND(IstNumbers,E4022),""))</f>
        <v>34</v>
      </c>
      <c r="N4022" s="1" t="str">
        <f>IF([first '# in desc]&lt;[pos kw in desc],MID([desc],[pos kw in desc]-7,7))</f>
        <v xml:space="preserve">­me 42 </v>
      </c>
      <c r="O40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22" s="1" t="str">
        <f>TRIM(IF([first '# in desc]&lt;[pos kw in desc],MID([desc],[pos kw in desc]-6,6),FALSE))</f>
        <v>me 42</v>
      </c>
      <c r="Q4022" s="1" t="b">
        <f>IF(LEN([manuell])=0,IFERROR([kw fine in title]*1,IFERROR(SUMPRODUCT(COUNTIF(IsDigits,MID([kw in desc],ROW($A$1:$A$150),1)))=LEN([kw in desc]),#N/A)),[manuell])</f>
        <v>0</v>
      </c>
      <c r="R4022" s="1" t="str">
        <f>IF([pos kw in title]&gt;0,MID(J4022,#REF!,4),IF([first '# in title]&gt;0,MID([title],[first '# in title],3),IF([first '# in title]&gt;0,MID([desc],#REF!,3),VLOOKUP([productid],$G$2:$R$1386,8))))</f>
        <v xml:space="preserve">42 </v>
      </c>
      <c r="S4022" s="1" t="e">
        <f>IF([kw in desc]=[kw rough in title],[kw in desc]*1,IFERROR(LEFT([kw_dirty],3)*1,IFERROR(LEFT([kw_dirty],2)*1,"n.a.")))</f>
        <v>#N/A</v>
      </c>
      <c r="T4022" s="1"/>
      <c r="U4022" s="1">
        <f>VLOOKUP(Tabelle1[[#This Row],[productid]],Tabelle2[#All],2,FALSE)</f>
        <v>42</v>
      </c>
    </row>
    <row r="4023" spans="1:21">
      <c r="A4023" t="s">
        <v>4405</v>
      </c>
      <c r="B4023">
        <v>1918</v>
      </c>
      <c r="C4023">
        <v>223861</v>
      </c>
      <c r="D4023" t="s">
        <v>6613</v>
      </c>
      <c r="E4023" t="s">
        <v>6096</v>
      </c>
      <c r="F4023">
        <v>18406</v>
      </c>
      <c r="G4023">
        <v>3725833</v>
      </c>
      <c r="H4023">
        <f t="shared" si="62"/>
        <v>0</v>
      </c>
      <c r="I4023">
        <f t="array" ref="I4023">MIN(IFERROR(FIND(IstNumbers,A4023),""))</f>
        <v>14</v>
      </c>
      <c r="J4023" s="1" t="e">
        <f>IF([first '# in title]&lt;[pos kw in title],MID([title],[pos kw in title]-6,6),#N/A)</f>
        <v>#N/A</v>
      </c>
      <c r="K4023" s="1" t="e">
        <f>IFERROR(MID(SUBSTITUTE([kw rough in title],",","."),FIND("(",[kw rough in title])+1,20),SUBSTITUTE(IFERROR(MID([kw rough in title],FIND(" ",[kw rough in title])+1,20),[kw rough in title]),",","."))</f>
        <v>#N/A</v>
      </c>
      <c r="L4023" s="1">
        <f>IFERROR(FIND("kW",[desc]),0)</f>
        <v>0</v>
      </c>
      <c r="M4023">
        <f t="array" ref="M4023">MIN(IFERROR(FIND(IstNumbers,E4023),""))</f>
        <v>25</v>
      </c>
      <c r="N4023" s="1" t="b">
        <f>IF([first '# in desc]&lt;[pos kw in desc],MID([desc],[pos kw in desc]-7,7))</f>
        <v>0</v>
      </c>
      <c r="O40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23" s="1" t="str">
        <f>TRIM(IF([first '# in desc]&lt;[pos kw in desc],MID([desc],[pos kw in desc]-6,6),FALSE))</f>
        <v>FALSCH</v>
      </c>
      <c r="Q4023" s="1" t="b">
        <f>IF(LEN([manuell])=0,IFERROR([kw fine in title]*1,IFERROR(SUMPRODUCT(COUNTIF(IsDigits,MID([kw in desc],ROW($A$1:$A$150),1)))=LEN([kw in desc]),#N/A)),[manuell])</f>
        <v>0</v>
      </c>
      <c r="R4023" s="1" t="str">
        <f>IF([pos kw in title]&gt;0,MID(J4023,#REF!,4),IF([first '# in title]&gt;0,MID([title],[first '# in title],3),IF([first '# in title]&gt;0,MID([desc],#REF!,3),VLOOKUP([productid],$G$2:$R$1386,8))))</f>
        <v>24D</v>
      </c>
      <c r="S4023" s="1" t="e">
        <f>IF([kw in desc]=[kw rough in title],[kw in desc]*1,IFERROR(LEFT([kw_dirty],3)*1,IFERROR(LEFT([kw_dirty],2)*1,"n.a.")))</f>
        <v>#N/A</v>
      </c>
      <c r="T4023" s="1"/>
      <c r="U4023" s="1" t="e">
        <f>VLOOKUP(Tabelle1[[#This Row],[productid]],Tabelle2[#All],2,FALSE)</f>
        <v>#N/A</v>
      </c>
    </row>
    <row r="4024" spans="1:21" hidden="1">
      <c r="A4024" t="s">
        <v>4471</v>
      </c>
      <c r="B4024">
        <v>3585</v>
      </c>
      <c r="C4024">
        <v>289859</v>
      </c>
      <c r="D4024" t="s">
        <v>6614</v>
      </c>
      <c r="E4024" t="s">
        <v>6107</v>
      </c>
      <c r="F4024">
        <v>18406</v>
      </c>
      <c r="G4024">
        <v>1750863</v>
      </c>
      <c r="H4024">
        <f t="shared" si="62"/>
        <v>0</v>
      </c>
      <c r="I4024">
        <f t="array" ref="I4024">MIN(IFERROR(FIND(IstNumbers,A4024),""))</f>
        <v>13</v>
      </c>
      <c r="J4024" s="1" t="e">
        <f>IF([first '# in title]&lt;[pos kw in title],MID([title],[pos kw in title]-6,6),#N/A)</f>
        <v>#N/A</v>
      </c>
      <c r="K4024" s="1" t="e">
        <f>IFERROR(MID(SUBSTITUTE([kw rough in title],",","."),FIND("(",[kw rough in title])+1,20),SUBSTITUTE(IFERROR(MID([kw rough in title],FIND(" ",[kw rough in title])+1,20),[kw rough in title]),",","."))</f>
        <v>#N/A</v>
      </c>
      <c r="L4024" s="1">
        <f>IFERROR(FIND("kW",[desc]),0)</f>
        <v>70</v>
      </c>
      <c r="M4024">
        <f t="array" ref="M4024">MIN(IFERROR(FIND(IstNumbers,E4024),""))</f>
        <v>34</v>
      </c>
      <c r="N4024" s="1" t="str">
        <f>IF([first '# in desc]&lt;[pos kw in desc],MID([desc],[pos kw in desc]-7,7))</f>
        <v xml:space="preserve">­me 42 </v>
      </c>
      <c r="O40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24" s="1" t="str">
        <f>TRIM(IF([first '# in desc]&lt;[pos kw in desc],MID([desc],[pos kw in desc]-6,6),FALSE))</f>
        <v>me 42</v>
      </c>
      <c r="Q4024" s="1" t="b">
        <f>IF(LEN([manuell])=0,IFERROR([kw fine in title]*1,IFERROR(SUMPRODUCT(COUNTIF(IsDigits,MID([kw in desc],ROW($A$1:$A$150),1)))=LEN([kw in desc]),#N/A)),[manuell])</f>
        <v>0</v>
      </c>
      <c r="R4024" s="1" t="str">
        <f>IF([pos kw in title]&gt;0,MID(J4024,#REF!,4),IF([first '# in title]&gt;0,MID([title],[first '# in title],3),IF([first '# in title]&gt;0,MID([desc],#REF!,3),VLOOKUP([productid],$G$2:$R$1386,8))))</f>
        <v xml:space="preserve">42 </v>
      </c>
      <c r="S4024" s="1" t="e">
        <f>IF([kw in desc]=[kw rough in title],[kw in desc]*1,IFERROR(LEFT([kw_dirty],3)*1,IFERROR(LEFT([kw_dirty],2)*1,"n.a.")))</f>
        <v>#N/A</v>
      </c>
      <c r="T4024" s="1"/>
      <c r="U4024" s="1">
        <f>VLOOKUP(Tabelle1[[#This Row],[productid]],Tabelle2[#All],2,FALSE)</f>
        <v>42</v>
      </c>
    </row>
    <row r="4025" spans="1:21" hidden="1">
      <c r="A4025" t="s">
        <v>1988</v>
      </c>
      <c r="B4025">
        <v>3660</v>
      </c>
      <c r="C4025">
        <v>289859</v>
      </c>
      <c r="D4025" t="s">
        <v>6615</v>
      </c>
      <c r="E4025" t="s">
        <v>6616</v>
      </c>
      <c r="F4025">
        <v>18406</v>
      </c>
      <c r="G4025">
        <v>3497887</v>
      </c>
      <c r="H4025">
        <f t="shared" si="62"/>
        <v>0</v>
      </c>
      <c r="I4025">
        <f t="array" ref="I4025">MIN(IFERROR(FIND(IstNumbers,A4025),""))</f>
        <v>13</v>
      </c>
      <c r="J4025" s="1" t="e">
        <f>IF([first '# in title]&lt;[pos kw in title],MID([title],[pos kw in title]-6,6),#N/A)</f>
        <v>#N/A</v>
      </c>
      <c r="K4025" s="1" t="e">
        <f>IFERROR(MID(SUBSTITUTE([kw rough in title],",","."),FIND("(",[kw rough in title])+1,20),SUBSTITUTE(IFERROR(MID([kw rough in title],FIND(" ",[kw rough in title])+1,20),[kw rough in title]),",","."))</f>
        <v>#N/A</v>
      </c>
      <c r="L4025" s="1">
        <f>IFERROR(FIND("kW",[desc]),0)</f>
        <v>70</v>
      </c>
      <c r="M4025">
        <f t="array" ref="M4025">MIN(IFERROR(FIND(IstNumbers,E4025),""))</f>
        <v>34</v>
      </c>
      <c r="N4025" s="1" t="str">
        <f>IF([first '# in desc]&lt;[pos kw in desc],MID([desc],[pos kw in desc]-7,7))</f>
        <v xml:space="preserve">­me 42 </v>
      </c>
      <c r="O40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25" s="1" t="str">
        <f>TRIM(IF([first '# in desc]&lt;[pos kw in desc],MID([desc],[pos kw in desc]-6,6),FALSE))</f>
        <v>me 42</v>
      </c>
      <c r="Q4025" s="1" t="b">
        <f>IF(LEN([manuell])=0,IFERROR([kw fine in title]*1,IFERROR(SUMPRODUCT(COUNTIF(IsDigits,MID([kw in desc],ROW($A$1:$A$150),1)))=LEN([kw in desc]),#N/A)),[manuell])</f>
        <v>0</v>
      </c>
      <c r="R4025" s="1" t="str">
        <f>IF([pos kw in title]&gt;0,MID(J4025,#REF!,4),IF([first '# in title]&gt;0,MID([title],[first '# in title],3),IF([first '# in title]&gt;0,MID([desc],#REF!,3),VLOOKUP([productid],$G$2:$R$1386,8))))</f>
        <v xml:space="preserve">42 </v>
      </c>
      <c r="S4025" s="1" t="e">
        <f>IF([kw in desc]=[kw rough in title],[kw in desc]*1,IFERROR(LEFT([kw_dirty],3)*1,IFERROR(LEFT([kw_dirty],2)*1,"n.a.")))</f>
        <v>#N/A</v>
      </c>
      <c r="T4025" s="1"/>
      <c r="U4025" s="1">
        <f>VLOOKUP(Tabelle1[[#This Row],[productid]],Tabelle2[#All],2,FALSE)</f>
        <v>42</v>
      </c>
    </row>
    <row r="4026" spans="1:21">
      <c r="A4026" t="s">
        <v>4405</v>
      </c>
      <c r="B4026">
        <v>1918</v>
      </c>
      <c r="C4026">
        <v>223861</v>
      </c>
      <c r="D4026" t="s">
        <v>6617</v>
      </c>
      <c r="E4026" t="s">
        <v>6096</v>
      </c>
      <c r="F4026">
        <v>18406</v>
      </c>
      <c r="G4026">
        <v>3725833</v>
      </c>
      <c r="H4026">
        <f t="shared" si="62"/>
        <v>0</v>
      </c>
      <c r="I4026">
        <f t="array" ref="I4026">MIN(IFERROR(FIND(IstNumbers,A4026),""))</f>
        <v>14</v>
      </c>
      <c r="J4026" s="1" t="e">
        <f>IF([first '# in title]&lt;[pos kw in title],MID([title],[pos kw in title]-6,6),#N/A)</f>
        <v>#N/A</v>
      </c>
      <c r="K4026" s="1" t="e">
        <f>IFERROR(MID(SUBSTITUTE([kw rough in title],",","."),FIND("(",[kw rough in title])+1,20),SUBSTITUTE(IFERROR(MID([kw rough in title],FIND(" ",[kw rough in title])+1,20),[kw rough in title]),",","."))</f>
        <v>#N/A</v>
      </c>
      <c r="L4026" s="1">
        <f>IFERROR(FIND("kW",[desc]),0)</f>
        <v>0</v>
      </c>
      <c r="M4026">
        <f t="array" ref="M4026">MIN(IFERROR(FIND(IstNumbers,E4026),""))</f>
        <v>25</v>
      </c>
      <c r="N4026" s="1" t="b">
        <f>IF([first '# in desc]&lt;[pos kw in desc],MID([desc],[pos kw in desc]-7,7))</f>
        <v>0</v>
      </c>
      <c r="O40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26" s="1" t="str">
        <f>TRIM(IF([first '# in desc]&lt;[pos kw in desc],MID([desc],[pos kw in desc]-6,6),FALSE))</f>
        <v>FALSCH</v>
      </c>
      <c r="Q4026" s="1" t="b">
        <f>IF(LEN([manuell])=0,IFERROR([kw fine in title]*1,IFERROR(SUMPRODUCT(COUNTIF(IsDigits,MID([kw in desc],ROW($A$1:$A$150),1)))=LEN([kw in desc]),#N/A)),[manuell])</f>
        <v>0</v>
      </c>
      <c r="R4026" s="1" t="str">
        <f>IF([pos kw in title]&gt;0,MID(J4026,#REF!,4),IF([first '# in title]&gt;0,MID([title],[first '# in title],3),IF([first '# in title]&gt;0,MID([desc],#REF!,3),VLOOKUP([productid],$G$2:$R$1386,8))))</f>
        <v>24D</v>
      </c>
      <c r="S4026" s="1" t="e">
        <f>IF([kw in desc]=[kw rough in title],[kw in desc]*1,IFERROR(LEFT([kw_dirty],3)*1,IFERROR(LEFT([kw_dirty],2)*1,"n.a.")))</f>
        <v>#N/A</v>
      </c>
      <c r="T4026" s="1"/>
      <c r="U4026" s="1" t="e">
        <f>VLOOKUP(Tabelle1[[#This Row],[productid]],Tabelle2[#All],2,FALSE)</f>
        <v>#N/A</v>
      </c>
    </row>
    <row r="4027" spans="1:21" hidden="1">
      <c r="A4027" t="s">
        <v>4471</v>
      </c>
      <c r="B4027">
        <v>3590</v>
      </c>
      <c r="C4027">
        <v>289859</v>
      </c>
      <c r="D4027" t="s">
        <v>6618</v>
      </c>
      <c r="E4027" t="s">
        <v>6151</v>
      </c>
      <c r="F4027">
        <v>18406</v>
      </c>
      <c r="G4027">
        <v>1750863</v>
      </c>
      <c r="H4027">
        <f t="shared" si="62"/>
        <v>0</v>
      </c>
      <c r="I4027">
        <f t="array" ref="I4027">MIN(IFERROR(FIND(IstNumbers,A4027),""))</f>
        <v>13</v>
      </c>
      <c r="J4027" s="1" t="e">
        <f>IF([first '# in title]&lt;[pos kw in title],MID([title],[pos kw in title]-6,6),#N/A)</f>
        <v>#N/A</v>
      </c>
      <c r="K4027" s="1" t="e">
        <f>IFERROR(MID(SUBSTITUTE([kw rough in title],",","."),FIND("(",[kw rough in title])+1,20),SUBSTITUTE(IFERROR(MID([kw rough in title],FIND(" ",[kw rough in title])+1,20),[kw rough in title]),",","."))</f>
        <v>#N/A</v>
      </c>
      <c r="L4027" s="1">
        <f>IFERROR(FIND("kW",[desc]),0)</f>
        <v>70</v>
      </c>
      <c r="M4027">
        <f t="array" ref="M4027">MIN(IFERROR(FIND(IstNumbers,E4027),""))</f>
        <v>34</v>
      </c>
      <c r="N4027" s="1" t="str">
        <f>IF([first '# in desc]&lt;[pos kw in desc],MID([desc],[pos kw in desc]-7,7))</f>
        <v xml:space="preserve">­me 42 </v>
      </c>
      <c r="O40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27" s="1" t="str">
        <f>TRIM(IF([first '# in desc]&lt;[pos kw in desc],MID([desc],[pos kw in desc]-6,6),FALSE))</f>
        <v>me 42</v>
      </c>
      <c r="Q4027" s="1" t="b">
        <f>IF(LEN([manuell])=0,IFERROR([kw fine in title]*1,IFERROR(SUMPRODUCT(COUNTIF(IsDigits,MID([kw in desc],ROW($A$1:$A$150),1)))=LEN([kw in desc]),#N/A)),[manuell])</f>
        <v>0</v>
      </c>
      <c r="R4027" s="1" t="str">
        <f>IF([pos kw in title]&gt;0,MID(J4027,#REF!,4),IF([first '# in title]&gt;0,MID([title],[first '# in title],3),IF([first '# in title]&gt;0,MID([desc],#REF!,3),VLOOKUP([productid],$G$2:$R$1386,8))))</f>
        <v xml:space="preserve">42 </v>
      </c>
      <c r="S4027" s="1" t="e">
        <f>IF([kw in desc]=[kw rough in title],[kw in desc]*1,IFERROR(LEFT([kw_dirty],3)*1,IFERROR(LEFT([kw_dirty],2)*1,"n.a.")))</f>
        <v>#N/A</v>
      </c>
      <c r="T4027" s="1"/>
      <c r="U4027" s="1">
        <f>VLOOKUP(Tabelle1[[#This Row],[productid]],Tabelle2[#All],2,FALSE)</f>
        <v>42</v>
      </c>
    </row>
    <row r="4028" spans="1:21" hidden="1">
      <c r="A4028" t="s">
        <v>1988</v>
      </c>
      <c r="B4028">
        <v>3660</v>
      </c>
      <c r="C4028">
        <v>289859</v>
      </c>
      <c r="D4028" t="s">
        <v>6619</v>
      </c>
      <c r="E4028" t="s">
        <v>6620</v>
      </c>
      <c r="F4028">
        <v>18406</v>
      </c>
      <c r="G4028">
        <v>3497887</v>
      </c>
      <c r="H4028">
        <f t="shared" si="62"/>
        <v>0</v>
      </c>
      <c r="I4028">
        <f t="array" ref="I4028">MIN(IFERROR(FIND(IstNumbers,A4028),""))</f>
        <v>13</v>
      </c>
      <c r="J4028" s="1" t="e">
        <f>IF([first '# in title]&lt;[pos kw in title],MID([title],[pos kw in title]-6,6),#N/A)</f>
        <v>#N/A</v>
      </c>
      <c r="K4028" s="1" t="e">
        <f>IFERROR(MID(SUBSTITUTE([kw rough in title],",","."),FIND("(",[kw rough in title])+1,20),SUBSTITUTE(IFERROR(MID([kw rough in title],FIND(" ",[kw rough in title])+1,20),[kw rough in title]),",","."))</f>
        <v>#N/A</v>
      </c>
      <c r="L4028" s="1">
        <f>IFERROR(FIND("kW",[desc]),0)</f>
        <v>70</v>
      </c>
      <c r="M4028">
        <f t="array" ref="M4028">MIN(IFERROR(FIND(IstNumbers,E4028),""))</f>
        <v>34</v>
      </c>
      <c r="N4028" s="1" t="str">
        <f>IF([first '# in desc]&lt;[pos kw in desc],MID([desc],[pos kw in desc]-7,7))</f>
        <v xml:space="preserve">­me 42 </v>
      </c>
      <c r="O40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28" s="1" t="str">
        <f>TRIM(IF([first '# in desc]&lt;[pos kw in desc],MID([desc],[pos kw in desc]-6,6),FALSE))</f>
        <v>me 42</v>
      </c>
      <c r="Q4028" s="1" t="b">
        <f>IF(LEN([manuell])=0,IFERROR([kw fine in title]*1,IFERROR(SUMPRODUCT(COUNTIF(IsDigits,MID([kw in desc],ROW($A$1:$A$150),1)))=LEN([kw in desc]),#N/A)),[manuell])</f>
        <v>0</v>
      </c>
      <c r="R4028" s="1" t="str">
        <f>IF([pos kw in title]&gt;0,MID(J4028,#REF!,4),IF([first '# in title]&gt;0,MID([title],[first '# in title],3),IF([first '# in title]&gt;0,MID([desc],#REF!,3),VLOOKUP([productid],$G$2:$R$1386,8))))</f>
        <v xml:space="preserve">42 </v>
      </c>
      <c r="S4028" s="1" t="e">
        <f>IF([kw in desc]=[kw rough in title],[kw in desc]*1,IFERROR(LEFT([kw_dirty],3)*1,IFERROR(LEFT([kw_dirty],2)*1,"n.a.")))</f>
        <v>#N/A</v>
      </c>
      <c r="T4028" s="1"/>
      <c r="U4028" s="1">
        <f>VLOOKUP(Tabelle1[[#This Row],[productid]],Tabelle2[#All],2,FALSE)</f>
        <v>42</v>
      </c>
    </row>
    <row r="4029" spans="1:21">
      <c r="A4029" t="s">
        <v>4405</v>
      </c>
      <c r="B4029">
        <v>1920</v>
      </c>
      <c r="C4029">
        <v>223861</v>
      </c>
      <c r="D4029" t="s">
        <v>6621</v>
      </c>
      <c r="E4029" t="s">
        <v>6096</v>
      </c>
      <c r="F4029">
        <v>18406</v>
      </c>
      <c r="G4029">
        <v>3725833</v>
      </c>
      <c r="H4029">
        <f t="shared" si="62"/>
        <v>0</v>
      </c>
      <c r="I4029">
        <f t="array" ref="I4029">MIN(IFERROR(FIND(IstNumbers,A4029),""))</f>
        <v>14</v>
      </c>
      <c r="J4029" s="1" t="e">
        <f>IF([first '# in title]&lt;[pos kw in title],MID([title],[pos kw in title]-6,6),#N/A)</f>
        <v>#N/A</v>
      </c>
      <c r="K4029" s="1" t="e">
        <f>IFERROR(MID(SUBSTITUTE([kw rough in title],",","."),FIND("(",[kw rough in title])+1,20),SUBSTITUTE(IFERROR(MID([kw rough in title],FIND(" ",[kw rough in title])+1,20),[kw rough in title]),",","."))</f>
        <v>#N/A</v>
      </c>
      <c r="L4029" s="1">
        <f>IFERROR(FIND("kW",[desc]),0)</f>
        <v>0</v>
      </c>
      <c r="M4029">
        <f t="array" ref="M4029">MIN(IFERROR(FIND(IstNumbers,E4029),""))</f>
        <v>25</v>
      </c>
      <c r="N4029" s="1" t="b">
        <f>IF([first '# in desc]&lt;[pos kw in desc],MID([desc],[pos kw in desc]-7,7))</f>
        <v>0</v>
      </c>
      <c r="O40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29" s="1" t="str">
        <f>TRIM(IF([first '# in desc]&lt;[pos kw in desc],MID([desc],[pos kw in desc]-6,6),FALSE))</f>
        <v>FALSCH</v>
      </c>
      <c r="Q4029" s="1" t="b">
        <f>IF(LEN([manuell])=0,IFERROR([kw fine in title]*1,IFERROR(SUMPRODUCT(COUNTIF(IsDigits,MID([kw in desc],ROW($A$1:$A$150),1)))=LEN([kw in desc]),#N/A)),[manuell])</f>
        <v>0</v>
      </c>
      <c r="R4029" s="1" t="str">
        <f>IF([pos kw in title]&gt;0,MID(J4029,#REF!,4),IF([first '# in title]&gt;0,MID([title],[first '# in title],3),IF([first '# in title]&gt;0,MID([desc],#REF!,3),VLOOKUP([productid],$G$2:$R$1386,8))))</f>
        <v>24D</v>
      </c>
      <c r="S4029" s="1" t="e">
        <f>IF([kw in desc]=[kw rough in title],[kw in desc]*1,IFERROR(LEFT([kw_dirty],3)*1,IFERROR(LEFT([kw_dirty],2)*1,"n.a.")))</f>
        <v>#N/A</v>
      </c>
      <c r="T4029" s="1"/>
      <c r="U4029" s="1" t="e">
        <f>VLOOKUP(Tabelle1[[#This Row],[productid]],Tabelle2[#All],2,FALSE)</f>
        <v>#N/A</v>
      </c>
    </row>
    <row r="4030" spans="1:21" hidden="1">
      <c r="A4030" t="s">
        <v>4471</v>
      </c>
      <c r="B4030">
        <v>3590</v>
      </c>
      <c r="C4030">
        <v>289859</v>
      </c>
      <c r="D4030" t="s">
        <v>6622</v>
      </c>
      <c r="E4030" t="s">
        <v>6154</v>
      </c>
      <c r="F4030">
        <v>18406</v>
      </c>
      <c r="G4030">
        <v>1750863</v>
      </c>
      <c r="H4030">
        <f t="shared" si="62"/>
        <v>0</v>
      </c>
      <c r="I4030">
        <f t="array" ref="I4030">MIN(IFERROR(FIND(IstNumbers,A4030),""))</f>
        <v>13</v>
      </c>
      <c r="J4030" s="1" t="e">
        <f>IF([first '# in title]&lt;[pos kw in title],MID([title],[pos kw in title]-6,6),#N/A)</f>
        <v>#N/A</v>
      </c>
      <c r="K4030" s="1" t="e">
        <f>IFERROR(MID(SUBSTITUTE([kw rough in title],",","."),FIND("(",[kw rough in title])+1,20),SUBSTITUTE(IFERROR(MID([kw rough in title],FIND(" ",[kw rough in title])+1,20),[kw rough in title]),",","."))</f>
        <v>#N/A</v>
      </c>
      <c r="L4030" s="1">
        <f>IFERROR(FIND("kW",[desc]),0)</f>
        <v>70</v>
      </c>
      <c r="M4030">
        <f t="array" ref="M4030">MIN(IFERROR(FIND(IstNumbers,E4030),""))</f>
        <v>34</v>
      </c>
      <c r="N4030" s="1" t="str">
        <f>IF([first '# in desc]&lt;[pos kw in desc],MID([desc],[pos kw in desc]-7,7))</f>
        <v xml:space="preserve">­me 42 </v>
      </c>
      <c r="O40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30" s="1" t="str">
        <f>TRIM(IF([first '# in desc]&lt;[pos kw in desc],MID([desc],[pos kw in desc]-6,6),FALSE))</f>
        <v>me 42</v>
      </c>
      <c r="Q4030" s="1" t="b">
        <f>IF(LEN([manuell])=0,IFERROR([kw fine in title]*1,IFERROR(SUMPRODUCT(COUNTIF(IsDigits,MID([kw in desc],ROW($A$1:$A$150),1)))=LEN([kw in desc]),#N/A)),[manuell])</f>
        <v>0</v>
      </c>
      <c r="R4030" s="1" t="str">
        <f>IF([pos kw in title]&gt;0,MID(J4030,#REF!,4),IF([first '# in title]&gt;0,MID([title],[first '# in title],3),IF([first '# in title]&gt;0,MID([desc],#REF!,3),VLOOKUP([productid],$G$2:$R$1386,8))))</f>
        <v xml:space="preserve">42 </v>
      </c>
      <c r="S4030" s="1" t="e">
        <f>IF([kw in desc]=[kw rough in title],[kw in desc]*1,IFERROR(LEFT([kw_dirty],3)*1,IFERROR(LEFT([kw_dirty],2)*1,"n.a.")))</f>
        <v>#N/A</v>
      </c>
      <c r="T4030" s="1"/>
      <c r="U4030" s="1">
        <f>VLOOKUP(Tabelle1[[#This Row],[productid]],Tabelle2[#All],2,FALSE)</f>
        <v>42</v>
      </c>
    </row>
    <row r="4031" spans="1:21" hidden="1">
      <c r="A4031" t="s">
        <v>1988</v>
      </c>
      <c r="B4031">
        <v>3660</v>
      </c>
      <c r="C4031">
        <v>289859</v>
      </c>
      <c r="D4031" t="s">
        <v>6623</v>
      </c>
      <c r="E4031" t="s">
        <v>6624</v>
      </c>
      <c r="F4031">
        <v>18406</v>
      </c>
      <c r="G4031">
        <v>3497887</v>
      </c>
      <c r="H4031">
        <f t="shared" si="62"/>
        <v>0</v>
      </c>
      <c r="I4031">
        <f t="array" ref="I4031">MIN(IFERROR(FIND(IstNumbers,A4031),""))</f>
        <v>13</v>
      </c>
      <c r="J4031" s="1" t="e">
        <f>IF([first '# in title]&lt;[pos kw in title],MID([title],[pos kw in title]-6,6),#N/A)</f>
        <v>#N/A</v>
      </c>
      <c r="K4031" s="1" t="e">
        <f>IFERROR(MID(SUBSTITUTE([kw rough in title],",","."),FIND("(",[kw rough in title])+1,20),SUBSTITUTE(IFERROR(MID([kw rough in title],FIND(" ",[kw rough in title])+1,20),[kw rough in title]),",","."))</f>
        <v>#N/A</v>
      </c>
      <c r="L4031" s="1">
        <f>IFERROR(FIND("kW",[desc]),0)</f>
        <v>70</v>
      </c>
      <c r="M4031">
        <f t="array" ref="M4031">MIN(IFERROR(FIND(IstNumbers,E4031),""))</f>
        <v>34</v>
      </c>
      <c r="N4031" s="1" t="str">
        <f>IF([first '# in desc]&lt;[pos kw in desc],MID([desc],[pos kw in desc]-7,7))</f>
        <v xml:space="preserve">­me 42 </v>
      </c>
      <c r="O40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31" s="1" t="str">
        <f>TRIM(IF([first '# in desc]&lt;[pos kw in desc],MID([desc],[pos kw in desc]-6,6),FALSE))</f>
        <v>me 42</v>
      </c>
      <c r="Q4031" s="1" t="b">
        <f>IF(LEN([manuell])=0,IFERROR([kw fine in title]*1,IFERROR(SUMPRODUCT(COUNTIF(IsDigits,MID([kw in desc],ROW($A$1:$A$150),1)))=LEN([kw in desc]),#N/A)),[manuell])</f>
        <v>0</v>
      </c>
      <c r="R4031" s="1" t="str">
        <f>IF([pos kw in title]&gt;0,MID(J4031,#REF!,4),IF([first '# in title]&gt;0,MID([title],[first '# in title],3),IF([first '# in title]&gt;0,MID([desc],#REF!,3),VLOOKUP([productid],$G$2:$R$1386,8))))</f>
        <v xml:space="preserve">42 </v>
      </c>
      <c r="S4031" s="1" t="e">
        <f>IF([kw in desc]=[kw rough in title],[kw in desc]*1,IFERROR(LEFT([kw_dirty],3)*1,IFERROR(LEFT([kw_dirty],2)*1,"n.a.")))</f>
        <v>#N/A</v>
      </c>
      <c r="T4031" s="1"/>
      <c r="U4031" s="1">
        <f>VLOOKUP(Tabelle1[[#This Row],[productid]],Tabelle2[#All],2,FALSE)</f>
        <v>42</v>
      </c>
    </row>
    <row r="4032" spans="1:21">
      <c r="A4032" t="s">
        <v>4405</v>
      </c>
      <c r="B4032">
        <v>1920</v>
      </c>
      <c r="C4032">
        <v>223861</v>
      </c>
      <c r="D4032" t="s">
        <v>6625</v>
      </c>
      <c r="E4032" t="s">
        <v>6096</v>
      </c>
      <c r="F4032">
        <v>18406</v>
      </c>
      <c r="G4032">
        <v>3725833</v>
      </c>
      <c r="H4032">
        <f t="shared" si="62"/>
        <v>0</v>
      </c>
      <c r="I4032">
        <f t="array" ref="I4032">MIN(IFERROR(FIND(IstNumbers,A4032),""))</f>
        <v>14</v>
      </c>
      <c r="J4032" s="1" t="e">
        <f>IF([first '# in title]&lt;[pos kw in title],MID([title],[pos kw in title]-6,6),#N/A)</f>
        <v>#N/A</v>
      </c>
      <c r="K4032" s="1" t="e">
        <f>IFERROR(MID(SUBSTITUTE([kw rough in title],",","."),FIND("(",[kw rough in title])+1,20),SUBSTITUTE(IFERROR(MID([kw rough in title],FIND(" ",[kw rough in title])+1,20),[kw rough in title]),",","."))</f>
        <v>#N/A</v>
      </c>
      <c r="L4032" s="1">
        <f>IFERROR(FIND("kW",[desc]),0)</f>
        <v>0</v>
      </c>
      <c r="M4032">
        <f t="array" ref="M4032">MIN(IFERROR(FIND(IstNumbers,E4032),""))</f>
        <v>25</v>
      </c>
      <c r="N4032" s="1" t="b">
        <f>IF([first '# in desc]&lt;[pos kw in desc],MID([desc],[pos kw in desc]-7,7))</f>
        <v>0</v>
      </c>
      <c r="O40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32" s="1" t="str">
        <f>TRIM(IF([first '# in desc]&lt;[pos kw in desc],MID([desc],[pos kw in desc]-6,6),FALSE))</f>
        <v>FALSCH</v>
      </c>
      <c r="Q4032" s="1" t="b">
        <f>IF(LEN([manuell])=0,IFERROR([kw fine in title]*1,IFERROR(SUMPRODUCT(COUNTIF(IsDigits,MID([kw in desc],ROW($A$1:$A$150),1)))=LEN([kw in desc]),#N/A)),[manuell])</f>
        <v>0</v>
      </c>
      <c r="R4032" s="1" t="str">
        <f>IF([pos kw in title]&gt;0,MID(J4032,#REF!,4),IF([first '# in title]&gt;0,MID([title],[first '# in title],3),IF([first '# in title]&gt;0,MID([desc],#REF!,3),VLOOKUP([productid],$G$2:$R$1386,8))))</f>
        <v>24D</v>
      </c>
      <c r="S4032" s="1" t="e">
        <f>IF([kw in desc]=[kw rough in title],[kw in desc]*1,IFERROR(LEFT([kw_dirty],3)*1,IFERROR(LEFT([kw_dirty],2)*1,"n.a.")))</f>
        <v>#N/A</v>
      </c>
      <c r="T4032" s="1"/>
      <c r="U4032" s="1" t="e">
        <f>VLOOKUP(Tabelle1[[#This Row],[productid]],Tabelle2[#All],2,FALSE)</f>
        <v>#N/A</v>
      </c>
    </row>
    <row r="4033" spans="1:21" hidden="1">
      <c r="A4033" t="s">
        <v>4471</v>
      </c>
      <c r="B4033">
        <v>3590</v>
      </c>
      <c r="C4033">
        <v>289859</v>
      </c>
      <c r="D4033" t="s">
        <v>6626</v>
      </c>
      <c r="E4033" t="s">
        <v>6110</v>
      </c>
      <c r="F4033">
        <v>18406</v>
      </c>
      <c r="G4033">
        <v>1750863</v>
      </c>
      <c r="H4033">
        <f t="shared" si="62"/>
        <v>0</v>
      </c>
      <c r="I4033">
        <f t="array" ref="I4033">MIN(IFERROR(FIND(IstNumbers,A4033),""))</f>
        <v>13</v>
      </c>
      <c r="J4033" s="1" t="e">
        <f>IF([first '# in title]&lt;[pos kw in title],MID([title],[pos kw in title]-6,6),#N/A)</f>
        <v>#N/A</v>
      </c>
      <c r="K4033" s="1" t="e">
        <f>IFERROR(MID(SUBSTITUTE([kw rough in title],",","."),FIND("(",[kw rough in title])+1,20),SUBSTITUTE(IFERROR(MID([kw rough in title],FIND(" ",[kw rough in title])+1,20),[kw rough in title]),",","."))</f>
        <v>#N/A</v>
      </c>
      <c r="L4033" s="1">
        <f>IFERROR(FIND("kW",[desc]),0)</f>
        <v>70</v>
      </c>
      <c r="M4033">
        <f t="array" ref="M4033">MIN(IFERROR(FIND(IstNumbers,E4033),""))</f>
        <v>34</v>
      </c>
      <c r="N4033" s="1" t="str">
        <f>IF([first '# in desc]&lt;[pos kw in desc],MID([desc],[pos kw in desc]-7,7))</f>
        <v xml:space="preserve">­me 42 </v>
      </c>
      <c r="O40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33" s="1" t="str">
        <f>TRIM(IF([first '# in desc]&lt;[pos kw in desc],MID([desc],[pos kw in desc]-6,6),FALSE))</f>
        <v>me 42</v>
      </c>
      <c r="Q4033" s="1" t="b">
        <f>IF(LEN([manuell])=0,IFERROR([kw fine in title]*1,IFERROR(SUMPRODUCT(COUNTIF(IsDigits,MID([kw in desc],ROW($A$1:$A$150),1)))=LEN([kw in desc]),#N/A)),[manuell])</f>
        <v>0</v>
      </c>
      <c r="R4033" s="1" t="str">
        <f>IF([pos kw in title]&gt;0,MID(J4033,#REF!,4),IF([first '# in title]&gt;0,MID([title],[first '# in title],3),IF([first '# in title]&gt;0,MID([desc],#REF!,3),VLOOKUP([productid],$G$2:$R$1386,8))))</f>
        <v xml:space="preserve">42 </v>
      </c>
      <c r="S4033" s="1" t="e">
        <f>IF([kw in desc]=[kw rough in title],[kw in desc]*1,IFERROR(LEFT([kw_dirty],3)*1,IFERROR(LEFT([kw_dirty],2)*1,"n.a.")))</f>
        <v>#N/A</v>
      </c>
      <c r="T4033" s="1"/>
      <c r="U4033" s="1">
        <f>VLOOKUP(Tabelle1[[#This Row],[productid]],Tabelle2[#All],2,FALSE)</f>
        <v>42</v>
      </c>
    </row>
    <row r="4034" spans="1:21" hidden="1">
      <c r="A4034" t="s">
        <v>1988</v>
      </c>
      <c r="B4034">
        <v>3660</v>
      </c>
      <c r="C4034">
        <v>289859</v>
      </c>
      <c r="D4034" t="s">
        <v>6627</v>
      </c>
      <c r="E4034" t="s">
        <v>6628</v>
      </c>
      <c r="F4034">
        <v>18406</v>
      </c>
      <c r="G4034">
        <v>3497887</v>
      </c>
      <c r="H4034">
        <f t="shared" si="62"/>
        <v>0</v>
      </c>
      <c r="I4034">
        <f t="array" ref="I4034">MIN(IFERROR(FIND(IstNumbers,A4034),""))</f>
        <v>13</v>
      </c>
      <c r="J4034" s="1" t="e">
        <f>IF([first '# in title]&lt;[pos kw in title],MID([title],[pos kw in title]-6,6),#N/A)</f>
        <v>#N/A</v>
      </c>
      <c r="K4034" s="1" t="e">
        <f>IFERROR(MID(SUBSTITUTE([kw rough in title],",","."),FIND("(",[kw rough in title])+1,20),SUBSTITUTE(IFERROR(MID([kw rough in title],FIND(" ",[kw rough in title])+1,20),[kw rough in title]),",","."))</f>
        <v>#N/A</v>
      </c>
      <c r="L4034" s="1">
        <f>IFERROR(FIND("kW",[desc]),0)</f>
        <v>70</v>
      </c>
      <c r="M4034">
        <f t="array" ref="M4034">MIN(IFERROR(FIND(IstNumbers,E4034),""))</f>
        <v>34</v>
      </c>
      <c r="N4034" s="1" t="str">
        <f>IF([first '# in desc]&lt;[pos kw in desc],MID([desc],[pos kw in desc]-7,7))</f>
        <v xml:space="preserve">­me 42 </v>
      </c>
      <c r="O40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34" s="1" t="str">
        <f>TRIM(IF([first '# in desc]&lt;[pos kw in desc],MID([desc],[pos kw in desc]-6,6),FALSE))</f>
        <v>me 42</v>
      </c>
      <c r="Q4034" s="1" t="b">
        <f>IF(LEN([manuell])=0,IFERROR([kw fine in title]*1,IFERROR(SUMPRODUCT(COUNTIF(IsDigits,MID([kw in desc],ROW($A$1:$A$150),1)))=LEN([kw in desc]),#N/A)),[manuell])</f>
        <v>0</v>
      </c>
      <c r="R4034" s="1" t="str">
        <f>IF([pos kw in title]&gt;0,MID(J4034,#REF!,4),IF([first '# in title]&gt;0,MID([title],[first '# in title],3),IF([first '# in title]&gt;0,MID([desc],#REF!,3),VLOOKUP([productid],$G$2:$R$1386,8))))</f>
        <v xml:space="preserve">42 </v>
      </c>
      <c r="S4034" s="1" t="e">
        <f>IF([kw in desc]=[kw rough in title],[kw in desc]*1,IFERROR(LEFT([kw_dirty],3)*1,IFERROR(LEFT([kw_dirty],2)*1,"n.a.")))</f>
        <v>#N/A</v>
      </c>
      <c r="T4034" s="1"/>
      <c r="U4034" s="1">
        <f>VLOOKUP(Tabelle1[[#This Row],[productid]],Tabelle2[#All],2,FALSE)</f>
        <v>42</v>
      </c>
    </row>
    <row r="4035" spans="1:21">
      <c r="A4035" t="s">
        <v>4405</v>
      </c>
      <c r="B4035">
        <v>1923</v>
      </c>
      <c r="C4035">
        <v>223861</v>
      </c>
      <c r="D4035" t="s">
        <v>6629</v>
      </c>
      <c r="E4035" t="s">
        <v>5398</v>
      </c>
      <c r="F4035">
        <v>18406</v>
      </c>
      <c r="G4035">
        <v>3725833</v>
      </c>
      <c r="H4035">
        <f t="shared" si="62"/>
        <v>0</v>
      </c>
      <c r="I4035">
        <f t="array" ref="I4035">MIN(IFERROR(FIND(IstNumbers,A4035),""))</f>
        <v>14</v>
      </c>
      <c r="J4035" s="1" t="e">
        <f>IF([first '# in title]&lt;[pos kw in title],MID([title],[pos kw in title]-6,6),#N/A)</f>
        <v>#N/A</v>
      </c>
      <c r="K4035" s="1" t="e">
        <f>IFERROR(MID(SUBSTITUTE([kw rough in title],",","."),FIND("(",[kw rough in title])+1,20),SUBSTITUTE(IFERROR(MID([kw rough in title],FIND(" ",[kw rough in title])+1,20),[kw rough in title]),",","."))</f>
        <v>#N/A</v>
      </c>
      <c r="L4035" s="1">
        <f>IFERROR(FIND("kW",[desc]),0)</f>
        <v>0</v>
      </c>
      <c r="M4035">
        <f t="array" ref="M4035">MIN(IFERROR(FIND(IstNumbers,E4035),""))</f>
        <v>25</v>
      </c>
      <c r="N4035" s="1" t="b">
        <f>IF([first '# in desc]&lt;[pos kw in desc],MID([desc],[pos kw in desc]-7,7))</f>
        <v>0</v>
      </c>
      <c r="O40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35" s="1" t="str">
        <f>TRIM(IF([first '# in desc]&lt;[pos kw in desc],MID([desc],[pos kw in desc]-6,6),FALSE))</f>
        <v>FALSCH</v>
      </c>
      <c r="Q4035" s="1" t="b">
        <f>IF(LEN([manuell])=0,IFERROR([kw fine in title]*1,IFERROR(SUMPRODUCT(COUNTIF(IsDigits,MID([kw in desc],ROW($A$1:$A$150),1)))=LEN([kw in desc]),#N/A)),[manuell])</f>
        <v>0</v>
      </c>
      <c r="R4035" s="1" t="str">
        <f>IF([pos kw in title]&gt;0,MID(J4035,#REF!,4),IF([first '# in title]&gt;0,MID([title],[first '# in title],3),IF([first '# in title]&gt;0,MID([desc],#REF!,3),VLOOKUP([productid],$G$2:$R$1386,8))))</f>
        <v>24D</v>
      </c>
      <c r="S4035" s="1" t="e">
        <f>IF([kw in desc]=[kw rough in title],[kw in desc]*1,IFERROR(LEFT([kw_dirty],3)*1,IFERROR(LEFT([kw_dirty],2)*1,"n.a.")))</f>
        <v>#N/A</v>
      </c>
      <c r="T4035" s="1"/>
      <c r="U4035" s="1" t="e">
        <f>VLOOKUP(Tabelle1[[#This Row],[productid]],Tabelle2[#All],2,FALSE)</f>
        <v>#N/A</v>
      </c>
    </row>
    <row r="4036" spans="1:21" hidden="1">
      <c r="A4036" t="s">
        <v>4471</v>
      </c>
      <c r="B4036">
        <v>3590</v>
      </c>
      <c r="C4036">
        <v>289859</v>
      </c>
      <c r="D4036" t="s">
        <v>6630</v>
      </c>
      <c r="E4036" t="s">
        <v>6148</v>
      </c>
      <c r="F4036">
        <v>18406</v>
      </c>
      <c r="G4036">
        <v>1750863</v>
      </c>
      <c r="H4036">
        <f t="shared" ref="H4036:H4099" si="63">IFERROR(FIND("kW",A4036),0)</f>
        <v>0</v>
      </c>
      <c r="I4036">
        <f t="array" ref="I4036">MIN(IFERROR(FIND(IstNumbers,A4036),""))</f>
        <v>13</v>
      </c>
      <c r="J4036" s="1" t="e">
        <f>IF([first '# in title]&lt;[pos kw in title],MID([title],[pos kw in title]-6,6),#N/A)</f>
        <v>#N/A</v>
      </c>
      <c r="K4036" s="1" t="e">
        <f>IFERROR(MID(SUBSTITUTE([kw rough in title],",","."),FIND("(",[kw rough in title])+1,20),SUBSTITUTE(IFERROR(MID([kw rough in title],FIND(" ",[kw rough in title])+1,20),[kw rough in title]),",","."))</f>
        <v>#N/A</v>
      </c>
      <c r="L4036" s="1">
        <f>IFERROR(FIND("kW",[desc]),0)</f>
        <v>70</v>
      </c>
      <c r="M4036">
        <f t="array" ref="M4036">MIN(IFERROR(FIND(IstNumbers,E4036),""))</f>
        <v>34</v>
      </c>
      <c r="N4036" s="1" t="str">
        <f>IF([first '# in desc]&lt;[pos kw in desc],MID([desc],[pos kw in desc]-7,7))</f>
        <v xml:space="preserve">­me 42 </v>
      </c>
      <c r="O40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36" s="1" t="str">
        <f>TRIM(IF([first '# in desc]&lt;[pos kw in desc],MID([desc],[pos kw in desc]-6,6),FALSE))</f>
        <v>me 42</v>
      </c>
      <c r="Q4036" s="1" t="b">
        <f>IF(LEN([manuell])=0,IFERROR([kw fine in title]*1,IFERROR(SUMPRODUCT(COUNTIF(IsDigits,MID([kw in desc],ROW($A$1:$A$150),1)))=LEN([kw in desc]),#N/A)),[manuell])</f>
        <v>0</v>
      </c>
      <c r="R4036" s="1" t="str">
        <f>IF([pos kw in title]&gt;0,MID(J4036,#REF!,4),IF([first '# in title]&gt;0,MID([title],[first '# in title],3),IF([first '# in title]&gt;0,MID([desc],#REF!,3),VLOOKUP([productid],$G$2:$R$1386,8))))</f>
        <v xml:space="preserve">42 </v>
      </c>
      <c r="S4036" s="1" t="e">
        <f>IF([kw in desc]=[kw rough in title],[kw in desc]*1,IFERROR(LEFT([kw_dirty],3)*1,IFERROR(LEFT([kw_dirty],2)*1,"n.a.")))</f>
        <v>#N/A</v>
      </c>
      <c r="T4036" s="1"/>
      <c r="U4036" s="1">
        <f>VLOOKUP(Tabelle1[[#This Row],[productid]],Tabelle2[#All],2,FALSE)</f>
        <v>42</v>
      </c>
    </row>
    <row r="4037" spans="1:21" hidden="1">
      <c r="A4037" t="s">
        <v>1988</v>
      </c>
      <c r="B4037">
        <v>3665</v>
      </c>
      <c r="C4037">
        <v>289859</v>
      </c>
      <c r="D4037" t="s">
        <v>6631</v>
      </c>
      <c r="E4037" t="s">
        <v>6200</v>
      </c>
      <c r="F4037">
        <v>18406</v>
      </c>
      <c r="G4037">
        <v>3497887</v>
      </c>
      <c r="H4037">
        <f t="shared" si="63"/>
        <v>0</v>
      </c>
      <c r="I4037">
        <f t="array" ref="I4037">MIN(IFERROR(FIND(IstNumbers,A4037),""))</f>
        <v>13</v>
      </c>
      <c r="J4037" s="1" t="e">
        <f>IF([first '# in title]&lt;[pos kw in title],MID([title],[pos kw in title]-6,6),#N/A)</f>
        <v>#N/A</v>
      </c>
      <c r="K4037" s="1" t="e">
        <f>IFERROR(MID(SUBSTITUTE([kw rough in title],",","."),FIND("(",[kw rough in title])+1,20),SUBSTITUTE(IFERROR(MID([kw rough in title],FIND(" ",[kw rough in title])+1,20),[kw rough in title]),",","."))</f>
        <v>#N/A</v>
      </c>
      <c r="L4037" s="1">
        <f>IFERROR(FIND("kW",[desc]),0)</f>
        <v>70</v>
      </c>
      <c r="M4037">
        <f t="array" ref="M4037">MIN(IFERROR(FIND(IstNumbers,E4037),""))</f>
        <v>34</v>
      </c>
      <c r="N4037" s="1" t="str">
        <f>IF([first '# in desc]&lt;[pos kw in desc],MID([desc],[pos kw in desc]-7,7))</f>
        <v xml:space="preserve">­me 42 </v>
      </c>
      <c r="O40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37" s="1" t="str">
        <f>TRIM(IF([first '# in desc]&lt;[pos kw in desc],MID([desc],[pos kw in desc]-6,6),FALSE))</f>
        <v>me 42</v>
      </c>
      <c r="Q4037" s="1" t="b">
        <f>IF(LEN([manuell])=0,IFERROR([kw fine in title]*1,IFERROR(SUMPRODUCT(COUNTIF(IsDigits,MID([kw in desc],ROW($A$1:$A$150),1)))=LEN([kw in desc]),#N/A)),[manuell])</f>
        <v>0</v>
      </c>
      <c r="R4037" s="1" t="str">
        <f>IF([pos kw in title]&gt;0,MID(J4037,#REF!,4),IF([first '# in title]&gt;0,MID([title],[first '# in title],3),IF([first '# in title]&gt;0,MID([desc],#REF!,3),VLOOKUP([productid],$G$2:$R$1386,8))))</f>
        <v xml:space="preserve">42 </v>
      </c>
      <c r="S4037" s="1" t="e">
        <f>IF([kw in desc]=[kw rough in title],[kw in desc]*1,IFERROR(LEFT([kw_dirty],3)*1,IFERROR(LEFT([kw_dirty],2)*1,"n.a.")))</f>
        <v>#N/A</v>
      </c>
      <c r="T4037" s="1"/>
      <c r="U4037" s="1">
        <f>VLOOKUP(Tabelle1[[#This Row],[productid]],Tabelle2[#All],2,FALSE)</f>
        <v>42</v>
      </c>
    </row>
    <row r="4038" spans="1:21">
      <c r="A4038" t="s">
        <v>4405</v>
      </c>
      <c r="B4038">
        <v>1923</v>
      </c>
      <c r="C4038">
        <v>223861</v>
      </c>
      <c r="D4038" t="s">
        <v>6632</v>
      </c>
      <c r="E4038" t="s">
        <v>6292</v>
      </c>
      <c r="F4038">
        <v>18406</v>
      </c>
      <c r="G4038">
        <v>3725833</v>
      </c>
      <c r="H4038">
        <f t="shared" si="63"/>
        <v>0</v>
      </c>
      <c r="I4038">
        <f t="array" ref="I4038">MIN(IFERROR(FIND(IstNumbers,A4038),""))</f>
        <v>14</v>
      </c>
      <c r="J4038" s="1" t="e">
        <f>IF([first '# in title]&lt;[pos kw in title],MID([title],[pos kw in title]-6,6),#N/A)</f>
        <v>#N/A</v>
      </c>
      <c r="K4038" s="1" t="e">
        <f>IFERROR(MID(SUBSTITUTE([kw rough in title],",","."),FIND("(",[kw rough in title])+1,20),SUBSTITUTE(IFERROR(MID([kw rough in title],FIND(" ",[kw rough in title])+1,20),[kw rough in title]),",","."))</f>
        <v>#N/A</v>
      </c>
      <c r="L4038" s="1">
        <f>IFERROR(FIND("kW",[desc]),0)</f>
        <v>0</v>
      </c>
      <c r="M4038">
        <f t="array" ref="M4038">MIN(IFERROR(FIND(IstNumbers,E4038),""))</f>
        <v>25</v>
      </c>
      <c r="N4038" s="1" t="b">
        <f>IF([first '# in desc]&lt;[pos kw in desc],MID([desc],[pos kw in desc]-7,7))</f>
        <v>0</v>
      </c>
      <c r="O40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38" s="1" t="str">
        <f>TRIM(IF([first '# in desc]&lt;[pos kw in desc],MID([desc],[pos kw in desc]-6,6),FALSE))</f>
        <v>FALSCH</v>
      </c>
      <c r="Q4038" s="1" t="b">
        <f>IF(LEN([manuell])=0,IFERROR([kw fine in title]*1,IFERROR(SUMPRODUCT(COUNTIF(IsDigits,MID([kw in desc],ROW($A$1:$A$150),1)))=LEN([kw in desc]),#N/A)),[manuell])</f>
        <v>0</v>
      </c>
      <c r="R4038" s="1" t="str">
        <f>IF([pos kw in title]&gt;0,MID(J4038,#REF!,4),IF([first '# in title]&gt;0,MID([title],[first '# in title],3),IF([first '# in title]&gt;0,MID([desc],#REF!,3),VLOOKUP([productid],$G$2:$R$1386,8))))</f>
        <v>24D</v>
      </c>
      <c r="S4038" s="1" t="e">
        <f>IF([kw in desc]=[kw rough in title],[kw in desc]*1,IFERROR(LEFT([kw_dirty],3)*1,IFERROR(LEFT([kw_dirty],2)*1,"n.a.")))</f>
        <v>#N/A</v>
      </c>
      <c r="T4038" s="1"/>
      <c r="U4038" s="1" t="e">
        <f>VLOOKUP(Tabelle1[[#This Row],[productid]],Tabelle2[#All],2,FALSE)</f>
        <v>#N/A</v>
      </c>
    </row>
    <row r="4039" spans="1:21" hidden="1">
      <c r="A4039" t="s">
        <v>4471</v>
      </c>
      <c r="B4039">
        <v>3590</v>
      </c>
      <c r="C4039">
        <v>289859</v>
      </c>
      <c r="D4039" t="s">
        <v>6633</v>
      </c>
      <c r="E4039" t="s">
        <v>6157</v>
      </c>
      <c r="F4039">
        <v>18406</v>
      </c>
      <c r="G4039">
        <v>1750863</v>
      </c>
      <c r="H4039">
        <f t="shared" si="63"/>
        <v>0</v>
      </c>
      <c r="I4039">
        <f t="array" ref="I4039">MIN(IFERROR(FIND(IstNumbers,A4039),""))</f>
        <v>13</v>
      </c>
      <c r="J4039" s="1" t="e">
        <f>IF([first '# in title]&lt;[pos kw in title],MID([title],[pos kw in title]-6,6),#N/A)</f>
        <v>#N/A</v>
      </c>
      <c r="K4039" s="1" t="e">
        <f>IFERROR(MID(SUBSTITUTE([kw rough in title],",","."),FIND("(",[kw rough in title])+1,20),SUBSTITUTE(IFERROR(MID([kw rough in title],FIND(" ",[kw rough in title])+1,20),[kw rough in title]),",","."))</f>
        <v>#N/A</v>
      </c>
      <c r="L4039" s="1">
        <f>IFERROR(FIND("kW",[desc]),0)</f>
        <v>70</v>
      </c>
      <c r="M4039">
        <f t="array" ref="M4039">MIN(IFERROR(FIND(IstNumbers,E4039),""))</f>
        <v>34</v>
      </c>
      <c r="N4039" s="1" t="str">
        <f>IF([first '# in desc]&lt;[pos kw in desc],MID([desc],[pos kw in desc]-7,7))</f>
        <v xml:space="preserve">­me 42 </v>
      </c>
      <c r="O40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39" s="1" t="str">
        <f>TRIM(IF([first '# in desc]&lt;[pos kw in desc],MID([desc],[pos kw in desc]-6,6),FALSE))</f>
        <v>me 42</v>
      </c>
      <c r="Q4039" s="1" t="b">
        <f>IF(LEN([manuell])=0,IFERROR([kw fine in title]*1,IFERROR(SUMPRODUCT(COUNTIF(IsDigits,MID([kw in desc],ROW($A$1:$A$150),1)))=LEN([kw in desc]),#N/A)),[manuell])</f>
        <v>0</v>
      </c>
      <c r="R4039" s="1" t="str">
        <f>IF([pos kw in title]&gt;0,MID(J4039,#REF!,4),IF([first '# in title]&gt;0,MID([title],[first '# in title],3),IF([first '# in title]&gt;0,MID([desc],#REF!,3),VLOOKUP([productid],$G$2:$R$1386,8))))</f>
        <v xml:space="preserve">42 </v>
      </c>
      <c r="S4039" s="1" t="e">
        <f>IF([kw in desc]=[kw rough in title],[kw in desc]*1,IFERROR(LEFT([kw_dirty],3)*1,IFERROR(LEFT([kw_dirty],2)*1,"n.a.")))</f>
        <v>#N/A</v>
      </c>
      <c r="T4039" s="1"/>
      <c r="U4039" s="1">
        <f>VLOOKUP(Tabelle1[[#This Row],[productid]],Tabelle2[#All],2,FALSE)</f>
        <v>42</v>
      </c>
    </row>
    <row r="4040" spans="1:21" hidden="1">
      <c r="A4040" t="s">
        <v>1988</v>
      </c>
      <c r="B4040">
        <v>3665</v>
      </c>
      <c r="C4040">
        <v>289859</v>
      </c>
      <c r="D4040" t="s">
        <v>6634</v>
      </c>
      <c r="E4040" t="s">
        <v>6635</v>
      </c>
      <c r="F4040">
        <v>18406</v>
      </c>
      <c r="G4040">
        <v>3497887</v>
      </c>
      <c r="H4040">
        <f t="shared" si="63"/>
        <v>0</v>
      </c>
      <c r="I4040">
        <f t="array" ref="I4040">MIN(IFERROR(FIND(IstNumbers,A4040),""))</f>
        <v>13</v>
      </c>
      <c r="J4040" s="1" t="e">
        <f>IF([first '# in title]&lt;[pos kw in title],MID([title],[pos kw in title]-6,6),#N/A)</f>
        <v>#N/A</v>
      </c>
      <c r="K4040" s="1" t="e">
        <f>IFERROR(MID(SUBSTITUTE([kw rough in title],",","."),FIND("(",[kw rough in title])+1,20),SUBSTITUTE(IFERROR(MID([kw rough in title],FIND(" ",[kw rough in title])+1,20),[kw rough in title]),",","."))</f>
        <v>#N/A</v>
      </c>
      <c r="L4040" s="1">
        <f>IFERROR(FIND("kW",[desc]),0)</f>
        <v>70</v>
      </c>
      <c r="M4040">
        <f t="array" ref="M4040">MIN(IFERROR(FIND(IstNumbers,E4040),""))</f>
        <v>34</v>
      </c>
      <c r="N4040" s="1" t="str">
        <f>IF([first '# in desc]&lt;[pos kw in desc],MID([desc],[pos kw in desc]-7,7))</f>
        <v xml:space="preserve">­me 42 </v>
      </c>
      <c r="O40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40" s="1" t="str">
        <f>TRIM(IF([first '# in desc]&lt;[pos kw in desc],MID([desc],[pos kw in desc]-6,6),FALSE))</f>
        <v>me 42</v>
      </c>
      <c r="Q4040" s="1" t="b">
        <f>IF(LEN([manuell])=0,IFERROR([kw fine in title]*1,IFERROR(SUMPRODUCT(COUNTIF(IsDigits,MID([kw in desc],ROW($A$1:$A$150),1)))=LEN([kw in desc]),#N/A)),[manuell])</f>
        <v>0</v>
      </c>
      <c r="R4040" s="1" t="str">
        <f>IF([pos kw in title]&gt;0,MID(J4040,#REF!,4),IF([first '# in title]&gt;0,MID([title],[first '# in title],3),IF([first '# in title]&gt;0,MID([desc],#REF!,3),VLOOKUP([productid],$G$2:$R$1386,8))))</f>
        <v xml:space="preserve">42 </v>
      </c>
      <c r="S4040" s="1" t="e">
        <f>IF([kw in desc]=[kw rough in title],[kw in desc]*1,IFERROR(LEFT([kw_dirty],3)*1,IFERROR(LEFT([kw_dirty],2)*1,"n.a.")))</f>
        <v>#N/A</v>
      </c>
      <c r="T4040" s="1"/>
      <c r="U4040" s="1">
        <f>VLOOKUP(Tabelle1[[#This Row],[productid]],Tabelle2[#All],2,FALSE)</f>
        <v>42</v>
      </c>
    </row>
    <row r="4041" spans="1:21">
      <c r="A4041" t="s">
        <v>4405</v>
      </c>
      <c r="B4041">
        <v>1923</v>
      </c>
      <c r="C4041">
        <v>223861</v>
      </c>
      <c r="D4041" t="s">
        <v>6636</v>
      </c>
      <c r="E4041" t="s">
        <v>6292</v>
      </c>
      <c r="F4041">
        <v>18406</v>
      </c>
      <c r="G4041">
        <v>3725833</v>
      </c>
      <c r="H4041">
        <f t="shared" si="63"/>
        <v>0</v>
      </c>
      <c r="I4041">
        <f t="array" ref="I4041">MIN(IFERROR(FIND(IstNumbers,A4041),""))</f>
        <v>14</v>
      </c>
      <c r="J4041" s="1" t="e">
        <f>IF([first '# in title]&lt;[pos kw in title],MID([title],[pos kw in title]-6,6),#N/A)</f>
        <v>#N/A</v>
      </c>
      <c r="K4041" s="1" t="e">
        <f>IFERROR(MID(SUBSTITUTE([kw rough in title],",","."),FIND("(",[kw rough in title])+1,20),SUBSTITUTE(IFERROR(MID([kw rough in title],FIND(" ",[kw rough in title])+1,20),[kw rough in title]),",","."))</f>
        <v>#N/A</v>
      </c>
      <c r="L4041" s="1">
        <f>IFERROR(FIND("kW",[desc]),0)</f>
        <v>0</v>
      </c>
      <c r="M4041">
        <f t="array" ref="M4041">MIN(IFERROR(FIND(IstNumbers,E4041),""))</f>
        <v>25</v>
      </c>
      <c r="N4041" s="1" t="b">
        <f>IF([first '# in desc]&lt;[pos kw in desc],MID([desc],[pos kw in desc]-7,7))</f>
        <v>0</v>
      </c>
      <c r="O40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41" s="1" t="str">
        <f>TRIM(IF([first '# in desc]&lt;[pos kw in desc],MID([desc],[pos kw in desc]-6,6),FALSE))</f>
        <v>FALSCH</v>
      </c>
      <c r="Q4041" s="1" t="b">
        <f>IF(LEN([manuell])=0,IFERROR([kw fine in title]*1,IFERROR(SUMPRODUCT(COUNTIF(IsDigits,MID([kw in desc],ROW($A$1:$A$150),1)))=LEN([kw in desc]),#N/A)),[manuell])</f>
        <v>0</v>
      </c>
      <c r="R4041" s="1" t="str">
        <f>IF([pos kw in title]&gt;0,MID(J4041,#REF!,4),IF([first '# in title]&gt;0,MID([title],[first '# in title],3),IF([first '# in title]&gt;0,MID([desc],#REF!,3),VLOOKUP([productid],$G$2:$R$1386,8))))</f>
        <v>24D</v>
      </c>
      <c r="S4041" s="1" t="e">
        <f>IF([kw in desc]=[kw rough in title],[kw in desc]*1,IFERROR(LEFT([kw_dirty],3)*1,IFERROR(LEFT([kw_dirty],2)*1,"n.a.")))</f>
        <v>#N/A</v>
      </c>
      <c r="T4041" s="1"/>
      <c r="U4041" s="1" t="e">
        <f>VLOOKUP(Tabelle1[[#This Row],[productid]],Tabelle2[#All],2,FALSE)</f>
        <v>#N/A</v>
      </c>
    </row>
    <row r="4042" spans="1:21" hidden="1">
      <c r="A4042" t="s">
        <v>4471</v>
      </c>
      <c r="B4042">
        <v>3595</v>
      </c>
      <c r="C4042">
        <v>289859</v>
      </c>
      <c r="D4042" t="s">
        <v>6637</v>
      </c>
      <c r="E4042" t="s">
        <v>6638</v>
      </c>
      <c r="F4042">
        <v>18406</v>
      </c>
      <c r="G4042">
        <v>1750863</v>
      </c>
      <c r="H4042">
        <f t="shared" si="63"/>
        <v>0</v>
      </c>
      <c r="I4042">
        <f t="array" ref="I4042">MIN(IFERROR(FIND(IstNumbers,A4042),""))</f>
        <v>13</v>
      </c>
      <c r="J4042" s="1" t="e">
        <f>IF([first '# in title]&lt;[pos kw in title],MID([title],[pos kw in title]-6,6),#N/A)</f>
        <v>#N/A</v>
      </c>
      <c r="K4042" s="1" t="e">
        <f>IFERROR(MID(SUBSTITUTE([kw rough in title],",","."),FIND("(",[kw rough in title])+1,20),SUBSTITUTE(IFERROR(MID([kw rough in title],FIND(" ",[kw rough in title])+1,20),[kw rough in title]),",","."))</f>
        <v>#N/A</v>
      </c>
      <c r="L4042" s="1">
        <f>IFERROR(FIND("kW",[desc]),0)</f>
        <v>70</v>
      </c>
      <c r="M4042">
        <f t="array" ref="M4042">MIN(IFERROR(FIND(IstNumbers,E4042),""))</f>
        <v>34</v>
      </c>
      <c r="N4042" s="1" t="str">
        <f>IF([first '# in desc]&lt;[pos kw in desc],MID([desc],[pos kw in desc]-7,7))</f>
        <v xml:space="preserve">­me 42 </v>
      </c>
      <c r="O40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42" s="1" t="str">
        <f>TRIM(IF([first '# in desc]&lt;[pos kw in desc],MID([desc],[pos kw in desc]-6,6),FALSE))</f>
        <v>me 42</v>
      </c>
      <c r="Q4042" s="1" t="b">
        <f>IF(LEN([manuell])=0,IFERROR([kw fine in title]*1,IFERROR(SUMPRODUCT(COUNTIF(IsDigits,MID([kw in desc],ROW($A$1:$A$150),1)))=LEN([kw in desc]),#N/A)),[manuell])</f>
        <v>0</v>
      </c>
      <c r="R4042" s="1" t="str">
        <f>IF([pos kw in title]&gt;0,MID(J4042,#REF!,4),IF([first '# in title]&gt;0,MID([title],[first '# in title],3),IF([first '# in title]&gt;0,MID([desc],#REF!,3),VLOOKUP([productid],$G$2:$R$1386,8))))</f>
        <v xml:space="preserve">42 </v>
      </c>
      <c r="S4042" s="1" t="e">
        <f>IF([kw in desc]=[kw rough in title],[kw in desc]*1,IFERROR(LEFT([kw_dirty],3)*1,IFERROR(LEFT([kw_dirty],2)*1,"n.a.")))</f>
        <v>#N/A</v>
      </c>
      <c r="T4042" s="1"/>
      <c r="U4042" s="1">
        <f>VLOOKUP(Tabelle1[[#This Row],[productid]],Tabelle2[#All],2,FALSE)</f>
        <v>42</v>
      </c>
    </row>
    <row r="4043" spans="1:21" hidden="1">
      <c r="A4043" t="s">
        <v>1988</v>
      </c>
      <c r="B4043">
        <v>3665</v>
      </c>
      <c r="C4043">
        <v>289859</v>
      </c>
      <c r="D4043" t="s">
        <v>6639</v>
      </c>
      <c r="E4043" t="s">
        <v>6640</v>
      </c>
      <c r="F4043">
        <v>18406</v>
      </c>
      <c r="G4043">
        <v>3497887</v>
      </c>
      <c r="H4043">
        <f t="shared" si="63"/>
        <v>0</v>
      </c>
      <c r="I4043">
        <f t="array" ref="I4043">MIN(IFERROR(FIND(IstNumbers,A4043),""))</f>
        <v>13</v>
      </c>
      <c r="J4043" s="1" t="e">
        <f>IF([first '# in title]&lt;[pos kw in title],MID([title],[pos kw in title]-6,6),#N/A)</f>
        <v>#N/A</v>
      </c>
      <c r="K4043" s="1" t="e">
        <f>IFERROR(MID(SUBSTITUTE([kw rough in title],",","."),FIND("(",[kw rough in title])+1,20),SUBSTITUTE(IFERROR(MID([kw rough in title],FIND(" ",[kw rough in title])+1,20),[kw rough in title]),",","."))</f>
        <v>#N/A</v>
      </c>
      <c r="L4043" s="1">
        <f>IFERROR(FIND("kW",[desc]),0)</f>
        <v>70</v>
      </c>
      <c r="M4043">
        <f t="array" ref="M4043">MIN(IFERROR(FIND(IstNumbers,E4043),""))</f>
        <v>34</v>
      </c>
      <c r="N4043" s="1" t="str">
        <f>IF([first '# in desc]&lt;[pos kw in desc],MID([desc],[pos kw in desc]-7,7))</f>
        <v xml:space="preserve">­me 42 </v>
      </c>
      <c r="O40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43" s="1" t="str">
        <f>TRIM(IF([first '# in desc]&lt;[pos kw in desc],MID([desc],[pos kw in desc]-6,6),FALSE))</f>
        <v>me 42</v>
      </c>
      <c r="Q4043" s="1" t="b">
        <f>IF(LEN([manuell])=0,IFERROR([kw fine in title]*1,IFERROR(SUMPRODUCT(COUNTIF(IsDigits,MID([kw in desc],ROW($A$1:$A$150),1)))=LEN([kw in desc]),#N/A)),[manuell])</f>
        <v>0</v>
      </c>
      <c r="R4043" s="1" t="str">
        <f>IF([pos kw in title]&gt;0,MID(J4043,#REF!,4),IF([first '# in title]&gt;0,MID([title],[first '# in title],3),IF([first '# in title]&gt;0,MID([desc],#REF!,3),VLOOKUP([productid],$G$2:$R$1386,8))))</f>
        <v xml:space="preserve">42 </v>
      </c>
      <c r="S4043" s="1" t="e">
        <f>IF([kw in desc]=[kw rough in title],[kw in desc]*1,IFERROR(LEFT([kw_dirty],3)*1,IFERROR(LEFT([kw_dirty],2)*1,"n.a.")))</f>
        <v>#N/A</v>
      </c>
      <c r="T4043" s="1"/>
      <c r="U4043" s="1">
        <f>VLOOKUP(Tabelle1[[#This Row],[productid]],Tabelle2[#All],2,FALSE)</f>
        <v>42</v>
      </c>
    </row>
    <row r="4044" spans="1:21">
      <c r="A4044" t="s">
        <v>4405</v>
      </c>
      <c r="B4044">
        <v>1924</v>
      </c>
      <c r="C4044">
        <v>223861</v>
      </c>
      <c r="D4044" t="s">
        <v>6641</v>
      </c>
      <c r="E4044" t="s">
        <v>5413</v>
      </c>
      <c r="F4044">
        <v>18406</v>
      </c>
      <c r="G4044">
        <v>3725833</v>
      </c>
      <c r="H4044">
        <f t="shared" si="63"/>
        <v>0</v>
      </c>
      <c r="I4044">
        <f t="array" ref="I4044">MIN(IFERROR(FIND(IstNumbers,A4044),""))</f>
        <v>14</v>
      </c>
      <c r="J4044" s="1" t="e">
        <f>IF([first '# in title]&lt;[pos kw in title],MID([title],[pos kw in title]-6,6),#N/A)</f>
        <v>#N/A</v>
      </c>
      <c r="K4044" s="1" t="e">
        <f>IFERROR(MID(SUBSTITUTE([kw rough in title],",","."),FIND("(",[kw rough in title])+1,20),SUBSTITUTE(IFERROR(MID([kw rough in title],FIND(" ",[kw rough in title])+1,20),[kw rough in title]),",","."))</f>
        <v>#N/A</v>
      </c>
      <c r="L4044" s="1">
        <f>IFERROR(FIND("kW",[desc]),0)</f>
        <v>0</v>
      </c>
      <c r="M4044">
        <f t="array" ref="M4044">MIN(IFERROR(FIND(IstNumbers,E4044),""))</f>
        <v>25</v>
      </c>
      <c r="N4044" s="1" t="b">
        <f>IF([first '# in desc]&lt;[pos kw in desc],MID([desc],[pos kw in desc]-7,7))</f>
        <v>0</v>
      </c>
      <c r="O40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44" s="1" t="str">
        <f>TRIM(IF([first '# in desc]&lt;[pos kw in desc],MID([desc],[pos kw in desc]-6,6),FALSE))</f>
        <v>FALSCH</v>
      </c>
      <c r="Q4044" s="1" t="b">
        <f>IF(LEN([manuell])=0,IFERROR([kw fine in title]*1,IFERROR(SUMPRODUCT(COUNTIF(IsDigits,MID([kw in desc],ROW($A$1:$A$150),1)))=LEN([kw in desc]),#N/A)),[manuell])</f>
        <v>0</v>
      </c>
      <c r="R4044" s="1" t="str">
        <f>IF([pos kw in title]&gt;0,MID(J4044,#REF!,4),IF([first '# in title]&gt;0,MID([title],[first '# in title],3),IF([first '# in title]&gt;0,MID([desc],#REF!,3),VLOOKUP([productid],$G$2:$R$1386,8))))</f>
        <v>24D</v>
      </c>
      <c r="S4044" s="1" t="e">
        <f>IF([kw in desc]=[kw rough in title],[kw in desc]*1,IFERROR(LEFT([kw_dirty],3)*1,IFERROR(LEFT([kw_dirty],2)*1,"n.a.")))</f>
        <v>#N/A</v>
      </c>
      <c r="T4044" s="1"/>
      <c r="U4044" s="1" t="e">
        <f>VLOOKUP(Tabelle1[[#This Row],[productid]],Tabelle2[#All],2,FALSE)</f>
        <v>#N/A</v>
      </c>
    </row>
    <row r="4045" spans="1:21">
      <c r="A4045" t="s">
        <v>4614</v>
      </c>
      <c r="B4045">
        <v>2727</v>
      </c>
      <c r="C4045">
        <v>289859</v>
      </c>
      <c r="D4045" t="s">
        <v>6642</v>
      </c>
      <c r="E4045" t="s">
        <v>6643</v>
      </c>
      <c r="F4045">
        <v>18406</v>
      </c>
      <c r="G4045">
        <v>2286143</v>
      </c>
      <c r="H4045">
        <f t="shared" si="63"/>
        <v>0</v>
      </c>
      <c r="I4045">
        <f t="array" ref="I4045">MIN(IFERROR(FIND(IstNumbers,A4045),""))</f>
        <v>18</v>
      </c>
      <c r="J4045" s="1" t="e">
        <f>IF([first '# in title]&lt;[pos kw in title],MID([title],[pos kw in title]-6,6),#N/A)</f>
        <v>#N/A</v>
      </c>
      <c r="K4045" s="1" t="e">
        <f>IFERROR(MID(SUBSTITUTE([kw rough in title],",","."),FIND("(",[kw rough in title])+1,20),SUBSTITUTE(IFERROR(MID([kw rough in title],FIND(" ",[kw rough in title])+1,20),[kw rough in title]),",","."))</f>
        <v>#N/A</v>
      </c>
      <c r="L4045" s="1">
        <f>IFERROR(FIND("kW",[desc]),0)</f>
        <v>0</v>
      </c>
      <c r="M4045">
        <f t="array" ref="M4045">MIN(IFERROR(FIND(IstNumbers,E4045),""))</f>
        <v>33</v>
      </c>
      <c r="N4045" s="1" t="b">
        <f>IF([first '# in desc]&lt;[pos kw in desc],MID([desc],[pos kw in desc]-7,7))</f>
        <v>0</v>
      </c>
      <c r="O40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45" s="1" t="str">
        <f>TRIM(IF([first '# in desc]&lt;[pos kw in desc],MID([desc],[pos kw in desc]-6,6),FALSE))</f>
        <v>FALSCH</v>
      </c>
      <c r="Q4045" s="1" t="b">
        <f>IF(LEN([manuell])=0,IFERROR([kw fine in title]*1,IFERROR(SUMPRODUCT(COUNTIF(IsDigits,MID([kw in desc],ROW($A$1:$A$150),1)))=LEN([kw in desc]),#N/A)),[manuell])</f>
        <v>0</v>
      </c>
      <c r="R4045" s="1" t="str">
        <f>IF([pos kw in title]&gt;0,MID(J4045,#REF!,4),IF([first '# in title]&gt;0,MID([title],[first '# in title],3),IF([first '# in title]&gt;0,MID([desc],#REF!,3),VLOOKUP([productid],$G$2:$R$1386,8))))</f>
        <v>146</v>
      </c>
      <c r="S4045" s="1" t="e">
        <f>IF([kw in desc]=[kw rough in title],[kw in desc]*1,IFERROR(LEFT([kw_dirty],3)*1,IFERROR(LEFT([kw_dirty],2)*1,"n.a.")))</f>
        <v>#N/A</v>
      </c>
      <c r="T4045" s="1"/>
      <c r="U4045" s="1" t="e">
        <f>VLOOKUP(Tabelle1[[#This Row],[productid]],Tabelle2[#All],2,FALSE)</f>
        <v>#N/A</v>
      </c>
    </row>
    <row r="4046" spans="1:21" hidden="1">
      <c r="A4046" t="s">
        <v>4471</v>
      </c>
      <c r="B4046">
        <v>3595</v>
      </c>
      <c r="C4046">
        <v>289859</v>
      </c>
      <c r="D4046" t="s">
        <v>6644</v>
      </c>
      <c r="E4046" t="s">
        <v>6163</v>
      </c>
      <c r="F4046">
        <v>18406</v>
      </c>
      <c r="G4046">
        <v>1750863</v>
      </c>
      <c r="H4046">
        <f t="shared" si="63"/>
        <v>0</v>
      </c>
      <c r="I4046">
        <f t="array" ref="I4046">MIN(IFERROR(FIND(IstNumbers,A4046),""))</f>
        <v>13</v>
      </c>
      <c r="J4046" s="1" t="e">
        <f>IF([first '# in title]&lt;[pos kw in title],MID([title],[pos kw in title]-6,6),#N/A)</f>
        <v>#N/A</v>
      </c>
      <c r="K4046" s="1" t="e">
        <f>IFERROR(MID(SUBSTITUTE([kw rough in title],",","."),FIND("(",[kw rough in title])+1,20),SUBSTITUTE(IFERROR(MID([kw rough in title],FIND(" ",[kw rough in title])+1,20),[kw rough in title]),",","."))</f>
        <v>#N/A</v>
      </c>
      <c r="L4046" s="1">
        <f>IFERROR(FIND("kW",[desc]),0)</f>
        <v>70</v>
      </c>
      <c r="M4046">
        <f t="array" ref="M4046">MIN(IFERROR(FIND(IstNumbers,E4046),""))</f>
        <v>34</v>
      </c>
      <c r="N4046" s="1" t="str">
        <f>IF([first '# in desc]&lt;[pos kw in desc],MID([desc],[pos kw in desc]-7,7))</f>
        <v xml:space="preserve">­me 42 </v>
      </c>
      <c r="O40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46" s="1" t="str">
        <f>TRIM(IF([first '# in desc]&lt;[pos kw in desc],MID([desc],[pos kw in desc]-6,6),FALSE))</f>
        <v>me 42</v>
      </c>
      <c r="Q4046" s="1" t="b">
        <f>IF(LEN([manuell])=0,IFERROR([kw fine in title]*1,IFERROR(SUMPRODUCT(COUNTIF(IsDigits,MID([kw in desc],ROW($A$1:$A$150),1)))=LEN([kw in desc]),#N/A)),[manuell])</f>
        <v>0</v>
      </c>
      <c r="R4046" s="1" t="str">
        <f>IF([pos kw in title]&gt;0,MID(J4046,#REF!,4),IF([first '# in title]&gt;0,MID([title],[first '# in title],3),IF([first '# in title]&gt;0,MID([desc],#REF!,3),VLOOKUP([productid],$G$2:$R$1386,8))))</f>
        <v xml:space="preserve">42 </v>
      </c>
      <c r="S4046" s="1" t="e">
        <f>IF([kw in desc]=[kw rough in title],[kw in desc]*1,IFERROR(LEFT([kw_dirty],3)*1,IFERROR(LEFT([kw_dirty],2)*1,"n.a.")))</f>
        <v>#N/A</v>
      </c>
      <c r="T4046" s="1"/>
      <c r="U4046" s="1">
        <f>VLOOKUP(Tabelle1[[#This Row],[productid]],Tabelle2[#All],2,FALSE)</f>
        <v>42</v>
      </c>
    </row>
    <row r="4047" spans="1:21" hidden="1">
      <c r="A4047" t="s">
        <v>1988</v>
      </c>
      <c r="B4047">
        <v>3665</v>
      </c>
      <c r="C4047">
        <v>289859</v>
      </c>
      <c r="D4047" t="s">
        <v>6645</v>
      </c>
      <c r="E4047" t="s">
        <v>6646</v>
      </c>
      <c r="F4047">
        <v>18406</v>
      </c>
      <c r="G4047">
        <v>3497887</v>
      </c>
      <c r="H4047">
        <f t="shared" si="63"/>
        <v>0</v>
      </c>
      <c r="I4047">
        <f t="array" ref="I4047">MIN(IFERROR(FIND(IstNumbers,A4047),""))</f>
        <v>13</v>
      </c>
      <c r="J4047" s="1" t="e">
        <f>IF([first '# in title]&lt;[pos kw in title],MID([title],[pos kw in title]-6,6),#N/A)</f>
        <v>#N/A</v>
      </c>
      <c r="K4047" s="1" t="e">
        <f>IFERROR(MID(SUBSTITUTE([kw rough in title],",","."),FIND("(",[kw rough in title])+1,20),SUBSTITUTE(IFERROR(MID([kw rough in title],FIND(" ",[kw rough in title])+1,20),[kw rough in title]),",","."))</f>
        <v>#N/A</v>
      </c>
      <c r="L4047" s="1">
        <f>IFERROR(FIND("kW",[desc]),0)</f>
        <v>70</v>
      </c>
      <c r="M4047">
        <f t="array" ref="M4047">MIN(IFERROR(FIND(IstNumbers,E4047),""))</f>
        <v>34</v>
      </c>
      <c r="N4047" s="1" t="str">
        <f>IF([first '# in desc]&lt;[pos kw in desc],MID([desc],[pos kw in desc]-7,7))</f>
        <v xml:space="preserve">­me 42 </v>
      </c>
      <c r="O40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47" s="1" t="str">
        <f>TRIM(IF([first '# in desc]&lt;[pos kw in desc],MID([desc],[pos kw in desc]-6,6),FALSE))</f>
        <v>me 42</v>
      </c>
      <c r="Q4047" s="1" t="b">
        <f>IF(LEN([manuell])=0,IFERROR([kw fine in title]*1,IFERROR(SUMPRODUCT(COUNTIF(IsDigits,MID([kw in desc],ROW($A$1:$A$150),1)))=LEN([kw in desc]),#N/A)),[manuell])</f>
        <v>0</v>
      </c>
      <c r="R4047" s="1" t="str">
        <f>IF([pos kw in title]&gt;0,MID(J4047,#REF!,4),IF([first '# in title]&gt;0,MID([title],[first '# in title],3),IF([first '# in title]&gt;0,MID([desc],#REF!,3),VLOOKUP([productid],$G$2:$R$1386,8))))</f>
        <v xml:space="preserve">42 </v>
      </c>
      <c r="S4047" s="1" t="e">
        <f>IF([kw in desc]=[kw rough in title],[kw in desc]*1,IFERROR(LEFT([kw_dirty],3)*1,IFERROR(LEFT([kw_dirty],2)*1,"n.a.")))</f>
        <v>#N/A</v>
      </c>
      <c r="T4047" s="1"/>
      <c r="U4047" s="1">
        <f>VLOOKUP(Tabelle1[[#This Row],[productid]],Tabelle2[#All],2,FALSE)</f>
        <v>42</v>
      </c>
    </row>
    <row r="4048" spans="1:21">
      <c r="A4048" t="s">
        <v>4405</v>
      </c>
      <c r="B4048">
        <v>1924</v>
      </c>
      <c r="C4048">
        <v>223861</v>
      </c>
      <c r="D4048" t="s">
        <v>6647</v>
      </c>
      <c r="E4048" t="s">
        <v>5413</v>
      </c>
      <c r="F4048">
        <v>18406</v>
      </c>
      <c r="G4048">
        <v>3725833</v>
      </c>
      <c r="H4048">
        <f t="shared" si="63"/>
        <v>0</v>
      </c>
      <c r="I4048">
        <f t="array" ref="I4048">MIN(IFERROR(FIND(IstNumbers,A4048),""))</f>
        <v>14</v>
      </c>
      <c r="J4048" s="1" t="e">
        <f>IF([first '# in title]&lt;[pos kw in title],MID([title],[pos kw in title]-6,6),#N/A)</f>
        <v>#N/A</v>
      </c>
      <c r="K4048" s="1" t="e">
        <f>IFERROR(MID(SUBSTITUTE([kw rough in title],",","."),FIND("(",[kw rough in title])+1,20),SUBSTITUTE(IFERROR(MID([kw rough in title],FIND(" ",[kw rough in title])+1,20),[kw rough in title]),",","."))</f>
        <v>#N/A</v>
      </c>
      <c r="L4048" s="1">
        <f>IFERROR(FIND("kW",[desc]),0)</f>
        <v>0</v>
      </c>
      <c r="M4048">
        <f t="array" ref="M4048">MIN(IFERROR(FIND(IstNumbers,E4048),""))</f>
        <v>25</v>
      </c>
      <c r="N4048" s="1" t="b">
        <f>IF([first '# in desc]&lt;[pos kw in desc],MID([desc],[pos kw in desc]-7,7))</f>
        <v>0</v>
      </c>
      <c r="O40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48" s="1" t="str">
        <f>TRIM(IF([first '# in desc]&lt;[pos kw in desc],MID([desc],[pos kw in desc]-6,6),FALSE))</f>
        <v>FALSCH</v>
      </c>
      <c r="Q4048" s="1" t="b">
        <f>IF(LEN([manuell])=0,IFERROR([kw fine in title]*1,IFERROR(SUMPRODUCT(COUNTIF(IsDigits,MID([kw in desc],ROW($A$1:$A$150),1)))=LEN([kw in desc]),#N/A)),[manuell])</f>
        <v>0</v>
      </c>
      <c r="R4048" s="1" t="str">
        <f>IF([pos kw in title]&gt;0,MID(J4048,#REF!,4),IF([first '# in title]&gt;0,MID([title],[first '# in title],3),IF([first '# in title]&gt;0,MID([desc],#REF!,3),VLOOKUP([productid],$G$2:$R$1386,8))))</f>
        <v>24D</v>
      </c>
      <c r="S4048" s="1" t="e">
        <f>IF([kw in desc]=[kw rough in title],[kw in desc]*1,IFERROR(LEFT([kw_dirty],3)*1,IFERROR(LEFT([kw_dirty],2)*1,"n.a.")))</f>
        <v>#N/A</v>
      </c>
      <c r="T4048" s="1"/>
      <c r="U4048" s="1" t="e">
        <f>VLOOKUP(Tabelle1[[#This Row],[productid]],Tabelle2[#All],2,FALSE)</f>
        <v>#N/A</v>
      </c>
    </row>
    <row r="4049" spans="1:21">
      <c r="A4049" t="s">
        <v>4614</v>
      </c>
      <c r="B4049">
        <v>2728</v>
      </c>
      <c r="C4049">
        <v>289859</v>
      </c>
      <c r="D4049" t="s">
        <v>6648</v>
      </c>
      <c r="E4049" t="s">
        <v>6649</v>
      </c>
      <c r="F4049">
        <v>18406</v>
      </c>
      <c r="G4049">
        <v>2286143</v>
      </c>
      <c r="H4049">
        <f t="shared" si="63"/>
        <v>0</v>
      </c>
      <c r="I4049">
        <f t="array" ref="I4049">MIN(IFERROR(FIND(IstNumbers,A4049),""))</f>
        <v>18</v>
      </c>
      <c r="J4049" s="1" t="e">
        <f>IF([first '# in title]&lt;[pos kw in title],MID([title],[pos kw in title]-6,6),#N/A)</f>
        <v>#N/A</v>
      </c>
      <c r="K4049" s="1" t="e">
        <f>IFERROR(MID(SUBSTITUTE([kw rough in title],",","."),FIND("(",[kw rough in title])+1,20),SUBSTITUTE(IFERROR(MID([kw rough in title],FIND(" ",[kw rough in title])+1,20),[kw rough in title]),",","."))</f>
        <v>#N/A</v>
      </c>
      <c r="L4049" s="1">
        <f>IFERROR(FIND("kW",[desc]),0)</f>
        <v>0</v>
      </c>
      <c r="M4049">
        <f t="array" ref="M4049">MIN(IFERROR(FIND(IstNumbers,E4049),""))</f>
        <v>33</v>
      </c>
      <c r="N4049" s="1" t="b">
        <f>IF([first '# in desc]&lt;[pos kw in desc],MID([desc],[pos kw in desc]-7,7))</f>
        <v>0</v>
      </c>
      <c r="O40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49" s="1" t="str">
        <f>TRIM(IF([first '# in desc]&lt;[pos kw in desc],MID([desc],[pos kw in desc]-6,6),FALSE))</f>
        <v>FALSCH</v>
      </c>
      <c r="Q4049" s="1" t="b">
        <f>IF(LEN([manuell])=0,IFERROR([kw fine in title]*1,IFERROR(SUMPRODUCT(COUNTIF(IsDigits,MID([kw in desc],ROW($A$1:$A$150),1)))=LEN([kw in desc]),#N/A)),[manuell])</f>
        <v>0</v>
      </c>
      <c r="R4049" s="1" t="str">
        <f>IF([pos kw in title]&gt;0,MID(J4049,#REF!,4),IF([first '# in title]&gt;0,MID([title],[first '# in title],3),IF([first '# in title]&gt;0,MID([desc],#REF!,3),VLOOKUP([productid],$G$2:$R$1386,8))))</f>
        <v>146</v>
      </c>
      <c r="S4049" s="1" t="e">
        <f>IF([kw in desc]=[kw rough in title],[kw in desc]*1,IFERROR(LEFT([kw_dirty],3)*1,IFERROR(LEFT([kw_dirty],2)*1,"n.a.")))</f>
        <v>#N/A</v>
      </c>
      <c r="T4049" s="1"/>
      <c r="U4049" s="1" t="e">
        <f>VLOOKUP(Tabelle1[[#This Row],[productid]],Tabelle2[#All],2,FALSE)</f>
        <v>#N/A</v>
      </c>
    </row>
    <row r="4050" spans="1:21" hidden="1">
      <c r="A4050" t="s">
        <v>4471</v>
      </c>
      <c r="B4050">
        <v>3595</v>
      </c>
      <c r="C4050">
        <v>289859</v>
      </c>
      <c r="D4050" t="s">
        <v>6650</v>
      </c>
      <c r="E4050" t="s">
        <v>5982</v>
      </c>
      <c r="F4050">
        <v>18406</v>
      </c>
      <c r="G4050">
        <v>1750863</v>
      </c>
      <c r="H4050">
        <f t="shared" si="63"/>
        <v>0</v>
      </c>
      <c r="I4050">
        <f t="array" ref="I4050">MIN(IFERROR(FIND(IstNumbers,A4050),""))</f>
        <v>13</v>
      </c>
      <c r="J4050" s="1" t="e">
        <f>IF([first '# in title]&lt;[pos kw in title],MID([title],[pos kw in title]-6,6),#N/A)</f>
        <v>#N/A</v>
      </c>
      <c r="K4050" s="1" t="e">
        <f>IFERROR(MID(SUBSTITUTE([kw rough in title],",","."),FIND("(",[kw rough in title])+1,20),SUBSTITUTE(IFERROR(MID([kw rough in title],FIND(" ",[kw rough in title])+1,20),[kw rough in title]),",","."))</f>
        <v>#N/A</v>
      </c>
      <c r="L4050" s="1">
        <f>IFERROR(FIND("kW",[desc]),0)</f>
        <v>70</v>
      </c>
      <c r="M4050">
        <f t="array" ref="M4050">MIN(IFERROR(FIND(IstNumbers,E4050),""))</f>
        <v>34</v>
      </c>
      <c r="N4050" s="1" t="str">
        <f>IF([first '# in desc]&lt;[pos kw in desc],MID([desc],[pos kw in desc]-7,7))</f>
        <v xml:space="preserve">­me 42 </v>
      </c>
      <c r="O40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50" s="1" t="str">
        <f>TRIM(IF([first '# in desc]&lt;[pos kw in desc],MID([desc],[pos kw in desc]-6,6),FALSE))</f>
        <v>me 42</v>
      </c>
      <c r="Q4050" s="1" t="b">
        <f>IF(LEN([manuell])=0,IFERROR([kw fine in title]*1,IFERROR(SUMPRODUCT(COUNTIF(IsDigits,MID([kw in desc],ROW($A$1:$A$150),1)))=LEN([kw in desc]),#N/A)),[manuell])</f>
        <v>0</v>
      </c>
      <c r="R4050" s="1" t="str">
        <f>IF([pos kw in title]&gt;0,MID(J4050,#REF!,4),IF([first '# in title]&gt;0,MID([title],[first '# in title],3),IF([first '# in title]&gt;0,MID([desc],#REF!,3),VLOOKUP([productid],$G$2:$R$1386,8))))</f>
        <v xml:space="preserve">42 </v>
      </c>
      <c r="S4050" s="1" t="e">
        <f>IF([kw in desc]=[kw rough in title],[kw in desc]*1,IFERROR(LEFT([kw_dirty],3)*1,IFERROR(LEFT([kw_dirty],2)*1,"n.a.")))</f>
        <v>#N/A</v>
      </c>
      <c r="T4050" s="1"/>
      <c r="U4050" s="1">
        <f>VLOOKUP(Tabelle1[[#This Row],[productid]],Tabelle2[#All],2,FALSE)</f>
        <v>42</v>
      </c>
    </row>
    <row r="4051" spans="1:21" hidden="1">
      <c r="A4051" t="s">
        <v>1988</v>
      </c>
      <c r="B4051">
        <v>3665</v>
      </c>
      <c r="C4051">
        <v>289859</v>
      </c>
      <c r="D4051" t="s">
        <v>6651</v>
      </c>
      <c r="E4051" t="s">
        <v>6652</v>
      </c>
      <c r="F4051">
        <v>18406</v>
      </c>
      <c r="G4051">
        <v>3497887</v>
      </c>
      <c r="H4051">
        <f t="shared" si="63"/>
        <v>0</v>
      </c>
      <c r="I4051">
        <f t="array" ref="I4051">MIN(IFERROR(FIND(IstNumbers,A4051),""))</f>
        <v>13</v>
      </c>
      <c r="J4051" s="1" t="e">
        <f>IF([first '# in title]&lt;[pos kw in title],MID([title],[pos kw in title]-6,6),#N/A)</f>
        <v>#N/A</v>
      </c>
      <c r="K4051" s="1" t="e">
        <f>IFERROR(MID(SUBSTITUTE([kw rough in title],",","."),FIND("(",[kw rough in title])+1,20),SUBSTITUTE(IFERROR(MID([kw rough in title],FIND(" ",[kw rough in title])+1,20),[kw rough in title]),",","."))</f>
        <v>#N/A</v>
      </c>
      <c r="L4051" s="1">
        <f>IFERROR(FIND("kW",[desc]),0)</f>
        <v>70</v>
      </c>
      <c r="M4051">
        <f t="array" ref="M4051">MIN(IFERROR(FIND(IstNumbers,E4051),""))</f>
        <v>34</v>
      </c>
      <c r="N4051" s="1" t="str">
        <f>IF([first '# in desc]&lt;[pos kw in desc],MID([desc],[pos kw in desc]-7,7))</f>
        <v xml:space="preserve">­me 42 </v>
      </c>
      <c r="O40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51" s="1" t="str">
        <f>TRIM(IF([first '# in desc]&lt;[pos kw in desc],MID([desc],[pos kw in desc]-6,6),FALSE))</f>
        <v>me 42</v>
      </c>
      <c r="Q4051" s="1" t="b">
        <f>IF(LEN([manuell])=0,IFERROR([kw fine in title]*1,IFERROR(SUMPRODUCT(COUNTIF(IsDigits,MID([kw in desc],ROW($A$1:$A$150),1)))=LEN([kw in desc]),#N/A)),[manuell])</f>
        <v>0</v>
      </c>
      <c r="R4051" s="1" t="str">
        <f>IF([pos kw in title]&gt;0,MID(J4051,#REF!,4),IF([first '# in title]&gt;0,MID([title],[first '# in title],3),IF([first '# in title]&gt;0,MID([desc],#REF!,3),VLOOKUP([productid],$G$2:$R$1386,8))))</f>
        <v xml:space="preserve">42 </v>
      </c>
      <c r="S4051" s="1" t="e">
        <f>IF([kw in desc]=[kw rough in title],[kw in desc]*1,IFERROR(LEFT([kw_dirty],3)*1,IFERROR(LEFT([kw_dirty],2)*1,"n.a.")))</f>
        <v>#N/A</v>
      </c>
      <c r="T4051" s="1"/>
      <c r="U4051" s="1">
        <f>VLOOKUP(Tabelle1[[#This Row],[productid]],Tabelle2[#All],2,FALSE)</f>
        <v>42</v>
      </c>
    </row>
    <row r="4052" spans="1:21">
      <c r="A4052" t="s">
        <v>4405</v>
      </c>
      <c r="B4052">
        <v>1925</v>
      </c>
      <c r="C4052">
        <v>223861</v>
      </c>
      <c r="D4052" t="s">
        <v>6653</v>
      </c>
      <c r="E4052" t="s">
        <v>6292</v>
      </c>
      <c r="F4052">
        <v>18406</v>
      </c>
      <c r="G4052">
        <v>3725833</v>
      </c>
      <c r="H4052">
        <f t="shared" si="63"/>
        <v>0</v>
      </c>
      <c r="I4052">
        <f t="array" ref="I4052">MIN(IFERROR(FIND(IstNumbers,A4052),""))</f>
        <v>14</v>
      </c>
      <c r="J4052" s="1" t="e">
        <f>IF([first '# in title]&lt;[pos kw in title],MID([title],[pos kw in title]-6,6),#N/A)</f>
        <v>#N/A</v>
      </c>
      <c r="K4052" s="1" t="e">
        <f>IFERROR(MID(SUBSTITUTE([kw rough in title],",","."),FIND("(",[kw rough in title])+1,20),SUBSTITUTE(IFERROR(MID([kw rough in title],FIND(" ",[kw rough in title])+1,20),[kw rough in title]),",","."))</f>
        <v>#N/A</v>
      </c>
      <c r="L4052" s="1">
        <f>IFERROR(FIND("kW",[desc]),0)</f>
        <v>0</v>
      </c>
      <c r="M4052">
        <f t="array" ref="M4052">MIN(IFERROR(FIND(IstNumbers,E4052),""))</f>
        <v>25</v>
      </c>
      <c r="N4052" s="1" t="b">
        <f>IF([first '# in desc]&lt;[pos kw in desc],MID([desc],[pos kw in desc]-7,7))</f>
        <v>0</v>
      </c>
      <c r="O40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52" s="1" t="str">
        <f>TRIM(IF([first '# in desc]&lt;[pos kw in desc],MID([desc],[pos kw in desc]-6,6),FALSE))</f>
        <v>FALSCH</v>
      </c>
      <c r="Q4052" s="1" t="b">
        <f>IF(LEN([manuell])=0,IFERROR([kw fine in title]*1,IFERROR(SUMPRODUCT(COUNTIF(IsDigits,MID([kw in desc],ROW($A$1:$A$150),1)))=LEN([kw in desc]),#N/A)),[manuell])</f>
        <v>0</v>
      </c>
      <c r="R4052" s="1" t="str">
        <f>IF([pos kw in title]&gt;0,MID(J4052,#REF!,4),IF([first '# in title]&gt;0,MID([title],[first '# in title],3),IF([first '# in title]&gt;0,MID([desc],#REF!,3),VLOOKUP([productid],$G$2:$R$1386,8))))</f>
        <v>24D</v>
      </c>
      <c r="S4052" s="1" t="e">
        <f>IF([kw in desc]=[kw rough in title],[kw in desc]*1,IFERROR(LEFT([kw_dirty],3)*1,IFERROR(LEFT([kw_dirty],2)*1,"n.a.")))</f>
        <v>#N/A</v>
      </c>
      <c r="T4052" s="1"/>
      <c r="U4052" s="1" t="e">
        <f>VLOOKUP(Tabelle1[[#This Row],[productid]],Tabelle2[#All],2,FALSE)</f>
        <v>#N/A</v>
      </c>
    </row>
    <row r="4053" spans="1:21">
      <c r="A4053" t="s">
        <v>4614</v>
      </c>
      <c r="B4053">
        <v>2729</v>
      </c>
      <c r="C4053">
        <v>289859</v>
      </c>
      <c r="D4053" t="s">
        <v>6654</v>
      </c>
      <c r="E4053" t="s">
        <v>6655</v>
      </c>
      <c r="F4053">
        <v>18406</v>
      </c>
      <c r="G4053">
        <v>2286143</v>
      </c>
      <c r="H4053">
        <f t="shared" si="63"/>
        <v>0</v>
      </c>
      <c r="I4053">
        <f t="array" ref="I4053">MIN(IFERROR(FIND(IstNumbers,A4053),""))</f>
        <v>18</v>
      </c>
      <c r="J4053" s="1" t="e">
        <f>IF([first '# in title]&lt;[pos kw in title],MID([title],[pos kw in title]-6,6),#N/A)</f>
        <v>#N/A</v>
      </c>
      <c r="K4053" s="1" t="e">
        <f>IFERROR(MID(SUBSTITUTE([kw rough in title],",","."),FIND("(",[kw rough in title])+1,20),SUBSTITUTE(IFERROR(MID([kw rough in title],FIND(" ",[kw rough in title])+1,20),[kw rough in title]),",","."))</f>
        <v>#N/A</v>
      </c>
      <c r="L4053" s="1">
        <f>IFERROR(FIND("kW",[desc]),0)</f>
        <v>0</v>
      </c>
      <c r="M4053">
        <f t="array" ref="M4053">MIN(IFERROR(FIND(IstNumbers,E4053),""))</f>
        <v>33</v>
      </c>
      <c r="N4053" s="1" t="b">
        <f>IF([first '# in desc]&lt;[pos kw in desc],MID([desc],[pos kw in desc]-7,7))</f>
        <v>0</v>
      </c>
      <c r="O40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53" s="1" t="str">
        <f>TRIM(IF([first '# in desc]&lt;[pos kw in desc],MID([desc],[pos kw in desc]-6,6),FALSE))</f>
        <v>FALSCH</v>
      </c>
      <c r="Q4053" s="1" t="b">
        <f>IF(LEN([manuell])=0,IFERROR([kw fine in title]*1,IFERROR(SUMPRODUCT(COUNTIF(IsDigits,MID([kw in desc],ROW($A$1:$A$150),1)))=LEN([kw in desc]),#N/A)),[manuell])</f>
        <v>0</v>
      </c>
      <c r="R4053" s="1" t="str">
        <f>IF([pos kw in title]&gt;0,MID(J4053,#REF!,4),IF([first '# in title]&gt;0,MID([title],[first '# in title],3),IF([first '# in title]&gt;0,MID([desc],#REF!,3),VLOOKUP([productid],$G$2:$R$1386,8))))</f>
        <v>146</v>
      </c>
      <c r="S4053" s="1" t="e">
        <f>IF([kw in desc]=[kw rough in title],[kw in desc]*1,IFERROR(LEFT([kw_dirty],3)*1,IFERROR(LEFT([kw_dirty],2)*1,"n.a.")))</f>
        <v>#N/A</v>
      </c>
      <c r="T4053" s="1"/>
      <c r="U4053" s="1" t="e">
        <f>VLOOKUP(Tabelle1[[#This Row],[productid]],Tabelle2[#All],2,FALSE)</f>
        <v>#N/A</v>
      </c>
    </row>
    <row r="4054" spans="1:21" hidden="1">
      <c r="A4054" t="s">
        <v>4471</v>
      </c>
      <c r="B4054">
        <v>3595</v>
      </c>
      <c r="C4054">
        <v>289859</v>
      </c>
      <c r="D4054" t="s">
        <v>6656</v>
      </c>
      <c r="E4054" t="s">
        <v>6657</v>
      </c>
      <c r="F4054">
        <v>18406</v>
      </c>
      <c r="G4054">
        <v>1750863</v>
      </c>
      <c r="H4054">
        <f t="shared" si="63"/>
        <v>0</v>
      </c>
      <c r="I4054">
        <f t="array" ref="I4054">MIN(IFERROR(FIND(IstNumbers,A4054),""))</f>
        <v>13</v>
      </c>
      <c r="J4054" s="1" t="e">
        <f>IF([first '# in title]&lt;[pos kw in title],MID([title],[pos kw in title]-6,6),#N/A)</f>
        <v>#N/A</v>
      </c>
      <c r="K4054" s="1" t="e">
        <f>IFERROR(MID(SUBSTITUTE([kw rough in title],",","."),FIND("(",[kw rough in title])+1,20),SUBSTITUTE(IFERROR(MID([kw rough in title],FIND(" ",[kw rough in title])+1,20),[kw rough in title]),",","."))</f>
        <v>#N/A</v>
      </c>
      <c r="L4054" s="1">
        <f>IFERROR(FIND("kW",[desc]),0)</f>
        <v>70</v>
      </c>
      <c r="M4054">
        <f t="array" ref="M4054">MIN(IFERROR(FIND(IstNumbers,E4054),""))</f>
        <v>34</v>
      </c>
      <c r="N4054" s="1" t="str">
        <f>IF([first '# in desc]&lt;[pos kw in desc],MID([desc],[pos kw in desc]-7,7))</f>
        <v xml:space="preserve">­me 42 </v>
      </c>
      <c r="O40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54" s="1" t="str">
        <f>TRIM(IF([first '# in desc]&lt;[pos kw in desc],MID([desc],[pos kw in desc]-6,6),FALSE))</f>
        <v>me 42</v>
      </c>
      <c r="Q4054" s="1" t="b">
        <f>IF(LEN([manuell])=0,IFERROR([kw fine in title]*1,IFERROR(SUMPRODUCT(COUNTIF(IsDigits,MID([kw in desc],ROW($A$1:$A$150),1)))=LEN([kw in desc]),#N/A)),[manuell])</f>
        <v>0</v>
      </c>
      <c r="R4054" s="1" t="str">
        <f>IF([pos kw in title]&gt;0,MID(J4054,#REF!,4),IF([first '# in title]&gt;0,MID([title],[first '# in title],3),IF([first '# in title]&gt;0,MID([desc],#REF!,3),VLOOKUP([productid],$G$2:$R$1386,8))))</f>
        <v xml:space="preserve">42 </v>
      </c>
      <c r="S4054" s="1" t="e">
        <f>IF([kw in desc]=[kw rough in title],[kw in desc]*1,IFERROR(LEFT([kw_dirty],3)*1,IFERROR(LEFT([kw_dirty],2)*1,"n.a.")))</f>
        <v>#N/A</v>
      </c>
      <c r="T4054" s="1"/>
      <c r="U4054" s="1">
        <f>VLOOKUP(Tabelle1[[#This Row],[productid]],Tabelle2[#All],2,FALSE)</f>
        <v>42</v>
      </c>
    </row>
    <row r="4055" spans="1:21" hidden="1">
      <c r="A4055" t="s">
        <v>1988</v>
      </c>
      <c r="B4055">
        <v>3665</v>
      </c>
      <c r="C4055">
        <v>289859</v>
      </c>
      <c r="D4055" t="s">
        <v>6658</v>
      </c>
      <c r="E4055" t="s">
        <v>6659</v>
      </c>
      <c r="F4055">
        <v>18406</v>
      </c>
      <c r="G4055">
        <v>3497887</v>
      </c>
      <c r="H4055">
        <f t="shared" si="63"/>
        <v>0</v>
      </c>
      <c r="I4055">
        <f t="array" ref="I4055">MIN(IFERROR(FIND(IstNumbers,A4055),""))</f>
        <v>13</v>
      </c>
      <c r="J4055" s="1" t="e">
        <f>IF([first '# in title]&lt;[pos kw in title],MID([title],[pos kw in title]-6,6),#N/A)</f>
        <v>#N/A</v>
      </c>
      <c r="K4055" s="1" t="e">
        <f>IFERROR(MID(SUBSTITUTE([kw rough in title],",","."),FIND("(",[kw rough in title])+1,20),SUBSTITUTE(IFERROR(MID([kw rough in title],FIND(" ",[kw rough in title])+1,20),[kw rough in title]),",","."))</f>
        <v>#N/A</v>
      </c>
      <c r="L4055" s="1">
        <f>IFERROR(FIND("kW",[desc]),0)</f>
        <v>70</v>
      </c>
      <c r="M4055">
        <f t="array" ref="M4055">MIN(IFERROR(FIND(IstNumbers,E4055),""))</f>
        <v>34</v>
      </c>
      <c r="N4055" s="1" t="str">
        <f>IF([first '# in desc]&lt;[pos kw in desc],MID([desc],[pos kw in desc]-7,7))</f>
        <v xml:space="preserve">­me 42 </v>
      </c>
      <c r="O40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55" s="1" t="str">
        <f>TRIM(IF([first '# in desc]&lt;[pos kw in desc],MID([desc],[pos kw in desc]-6,6),FALSE))</f>
        <v>me 42</v>
      </c>
      <c r="Q4055" s="1" t="b">
        <f>IF(LEN([manuell])=0,IFERROR([kw fine in title]*1,IFERROR(SUMPRODUCT(COUNTIF(IsDigits,MID([kw in desc],ROW($A$1:$A$150),1)))=LEN([kw in desc]),#N/A)),[manuell])</f>
        <v>0</v>
      </c>
      <c r="R4055" s="1" t="str">
        <f>IF([pos kw in title]&gt;0,MID(J4055,#REF!,4),IF([first '# in title]&gt;0,MID([title],[first '# in title],3),IF([first '# in title]&gt;0,MID([desc],#REF!,3),VLOOKUP([productid],$G$2:$R$1386,8))))</f>
        <v xml:space="preserve">42 </v>
      </c>
      <c r="S4055" s="1" t="e">
        <f>IF([kw in desc]=[kw rough in title],[kw in desc]*1,IFERROR(LEFT([kw_dirty],3)*1,IFERROR(LEFT([kw_dirty],2)*1,"n.a.")))</f>
        <v>#N/A</v>
      </c>
      <c r="T4055" s="1"/>
      <c r="U4055" s="1">
        <f>VLOOKUP(Tabelle1[[#This Row],[productid]],Tabelle2[#All],2,FALSE)</f>
        <v>42</v>
      </c>
    </row>
    <row r="4056" spans="1:21">
      <c r="A4056" t="s">
        <v>4405</v>
      </c>
      <c r="B4056">
        <v>1925</v>
      </c>
      <c r="C4056">
        <v>223861</v>
      </c>
      <c r="D4056" t="s">
        <v>6660</v>
      </c>
      <c r="E4056" t="s">
        <v>6292</v>
      </c>
      <c r="F4056">
        <v>18406</v>
      </c>
      <c r="G4056">
        <v>3725833</v>
      </c>
      <c r="H4056">
        <f t="shared" si="63"/>
        <v>0</v>
      </c>
      <c r="I4056">
        <f t="array" ref="I4056">MIN(IFERROR(FIND(IstNumbers,A4056),""))</f>
        <v>14</v>
      </c>
      <c r="J4056" s="1" t="e">
        <f>IF([first '# in title]&lt;[pos kw in title],MID([title],[pos kw in title]-6,6),#N/A)</f>
        <v>#N/A</v>
      </c>
      <c r="K4056" s="1" t="e">
        <f>IFERROR(MID(SUBSTITUTE([kw rough in title],",","."),FIND("(",[kw rough in title])+1,20),SUBSTITUTE(IFERROR(MID([kw rough in title],FIND(" ",[kw rough in title])+1,20),[kw rough in title]),",","."))</f>
        <v>#N/A</v>
      </c>
      <c r="L4056" s="1">
        <f>IFERROR(FIND("kW",[desc]),0)</f>
        <v>0</v>
      </c>
      <c r="M4056">
        <f t="array" ref="M4056">MIN(IFERROR(FIND(IstNumbers,E4056),""))</f>
        <v>25</v>
      </c>
      <c r="N4056" s="1" t="b">
        <f>IF([first '# in desc]&lt;[pos kw in desc],MID([desc],[pos kw in desc]-7,7))</f>
        <v>0</v>
      </c>
      <c r="O40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56" s="1" t="str">
        <f>TRIM(IF([first '# in desc]&lt;[pos kw in desc],MID([desc],[pos kw in desc]-6,6),FALSE))</f>
        <v>FALSCH</v>
      </c>
      <c r="Q4056" s="1" t="b">
        <f>IF(LEN([manuell])=0,IFERROR([kw fine in title]*1,IFERROR(SUMPRODUCT(COUNTIF(IsDigits,MID([kw in desc],ROW($A$1:$A$150),1)))=LEN([kw in desc]),#N/A)),[manuell])</f>
        <v>0</v>
      </c>
      <c r="R4056" s="1" t="str">
        <f>IF([pos kw in title]&gt;0,MID(J4056,#REF!,4),IF([first '# in title]&gt;0,MID([title],[first '# in title],3),IF([first '# in title]&gt;0,MID([desc],#REF!,3),VLOOKUP([productid],$G$2:$R$1386,8))))</f>
        <v>24D</v>
      </c>
      <c r="S4056" s="1" t="e">
        <f>IF([kw in desc]=[kw rough in title],[kw in desc]*1,IFERROR(LEFT([kw_dirty],3)*1,IFERROR(LEFT([kw_dirty],2)*1,"n.a.")))</f>
        <v>#N/A</v>
      </c>
      <c r="T4056" s="1"/>
      <c r="U4056" s="1" t="e">
        <f>VLOOKUP(Tabelle1[[#This Row],[productid]],Tabelle2[#All],2,FALSE)</f>
        <v>#N/A</v>
      </c>
    </row>
    <row r="4057" spans="1:21">
      <c r="A4057" t="s">
        <v>4614</v>
      </c>
      <c r="B4057">
        <v>2732</v>
      </c>
      <c r="C4057">
        <v>289859</v>
      </c>
      <c r="D4057" t="s">
        <v>6661</v>
      </c>
      <c r="E4057" t="s">
        <v>6662</v>
      </c>
      <c r="F4057">
        <v>18406</v>
      </c>
      <c r="G4057">
        <v>2286143</v>
      </c>
      <c r="H4057">
        <f t="shared" si="63"/>
        <v>0</v>
      </c>
      <c r="I4057">
        <f t="array" ref="I4057">MIN(IFERROR(FIND(IstNumbers,A4057),""))</f>
        <v>18</v>
      </c>
      <c r="J4057" s="1" t="e">
        <f>IF([first '# in title]&lt;[pos kw in title],MID([title],[pos kw in title]-6,6),#N/A)</f>
        <v>#N/A</v>
      </c>
      <c r="K4057" s="1" t="e">
        <f>IFERROR(MID(SUBSTITUTE([kw rough in title],",","."),FIND("(",[kw rough in title])+1,20),SUBSTITUTE(IFERROR(MID([kw rough in title],FIND(" ",[kw rough in title])+1,20),[kw rough in title]),",","."))</f>
        <v>#N/A</v>
      </c>
      <c r="L4057" s="1">
        <f>IFERROR(FIND("kW",[desc]),0)</f>
        <v>0</v>
      </c>
      <c r="M4057">
        <f t="array" ref="M4057">MIN(IFERROR(FIND(IstNumbers,E4057),""))</f>
        <v>33</v>
      </c>
      <c r="N4057" s="1" t="b">
        <f>IF([first '# in desc]&lt;[pos kw in desc],MID([desc],[pos kw in desc]-7,7))</f>
        <v>0</v>
      </c>
      <c r="O40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57" s="1" t="str">
        <f>TRIM(IF([first '# in desc]&lt;[pos kw in desc],MID([desc],[pos kw in desc]-6,6),FALSE))</f>
        <v>FALSCH</v>
      </c>
      <c r="Q4057" s="1" t="b">
        <f>IF(LEN([manuell])=0,IFERROR([kw fine in title]*1,IFERROR(SUMPRODUCT(COUNTIF(IsDigits,MID([kw in desc],ROW($A$1:$A$150),1)))=LEN([kw in desc]),#N/A)),[manuell])</f>
        <v>0</v>
      </c>
      <c r="R4057" s="1" t="str">
        <f>IF([pos kw in title]&gt;0,MID(J4057,#REF!,4),IF([first '# in title]&gt;0,MID([title],[first '# in title],3),IF([first '# in title]&gt;0,MID([desc],#REF!,3),VLOOKUP([productid],$G$2:$R$1386,8))))</f>
        <v>146</v>
      </c>
      <c r="S4057" s="1" t="e">
        <f>IF([kw in desc]=[kw rough in title],[kw in desc]*1,IFERROR(LEFT([kw_dirty],3)*1,IFERROR(LEFT([kw_dirty],2)*1,"n.a.")))</f>
        <v>#N/A</v>
      </c>
      <c r="T4057" s="1"/>
      <c r="U4057" s="1" t="e">
        <f>VLOOKUP(Tabelle1[[#This Row],[productid]],Tabelle2[#All],2,FALSE)</f>
        <v>#N/A</v>
      </c>
    </row>
    <row r="4058" spans="1:21">
      <c r="A4058" t="s">
        <v>4614</v>
      </c>
      <c r="B4058">
        <v>2733</v>
      </c>
      <c r="C4058">
        <v>289859</v>
      </c>
      <c r="D4058" t="s">
        <v>6663</v>
      </c>
      <c r="E4058" t="s">
        <v>6664</v>
      </c>
      <c r="F4058">
        <v>18406</v>
      </c>
      <c r="G4058">
        <v>2286143</v>
      </c>
      <c r="H4058">
        <f t="shared" si="63"/>
        <v>0</v>
      </c>
      <c r="I4058">
        <f t="array" ref="I4058">MIN(IFERROR(FIND(IstNumbers,A4058),""))</f>
        <v>18</v>
      </c>
      <c r="J4058" s="1" t="e">
        <f>IF([first '# in title]&lt;[pos kw in title],MID([title],[pos kw in title]-6,6),#N/A)</f>
        <v>#N/A</v>
      </c>
      <c r="K4058" s="1" t="e">
        <f>IFERROR(MID(SUBSTITUTE([kw rough in title],",","."),FIND("(",[kw rough in title])+1,20),SUBSTITUTE(IFERROR(MID([kw rough in title],FIND(" ",[kw rough in title])+1,20),[kw rough in title]),",","."))</f>
        <v>#N/A</v>
      </c>
      <c r="L4058" s="1">
        <f>IFERROR(FIND("kW",[desc]),0)</f>
        <v>0</v>
      </c>
      <c r="M4058">
        <f t="array" ref="M4058">MIN(IFERROR(FIND(IstNumbers,E4058),""))</f>
        <v>33</v>
      </c>
      <c r="N4058" s="1" t="b">
        <f>IF([first '# in desc]&lt;[pos kw in desc],MID([desc],[pos kw in desc]-7,7))</f>
        <v>0</v>
      </c>
      <c r="O40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58" s="1" t="str">
        <f>TRIM(IF([first '# in desc]&lt;[pos kw in desc],MID([desc],[pos kw in desc]-6,6),FALSE))</f>
        <v>FALSCH</v>
      </c>
      <c r="Q4058" s="1" t="b">
        <f>IF(LEN([manuell])=0,IFERROR([kw fine in title]*1,IFERROR(SUMPRODUCT(COUNTIF(IsDigits,MID([kw in desc],ROW($A$1:$A$150),1)))=LEN([kw in desc]),#N/A)),[manuell])</f>
        <v>0</v>
      </c>
      <c r="R4058" s="1" t="str">
        <f>IF([pos kw in title]&gt;0,MID(J4058,#REF!,4),IF([first '# in title]&gt;0,MID([title],[first '# in title],3),IF([first '# in title]&gt;0,MID([desc],#REF!,3),VLOOKUP([productid],$G$2:$R$1386,8))))</f>
        <v>146</v>
      </c>
      <c r="S4058" s="1" t="e">
        <f>IF([kw in desc]=[kw rough in title],[kw in desc]*1,IFERROR(LEFT([kw_dirty],3)*1,IFERROR(LEFT([kw_dirty],2)*1,"n.a.")))</f>
        <v>#N/A</v>
      </c>
      <c r="T4058" s="1"/>
      <c r="U4058" s="1" t="e">
        <f>VLOOKUP(Tabelle1[[#This Row],[productid]],Tabelle2[#All],2,FALSE)</f>
        <v>#N/A</v>
      </c>
    </row>
    <row r="4059" spans="1:21">
      <c r="A4059" t="s">
        <v>4614</v>
      </c>
      <c r="B4059">
        <v>2737</v>
      </c>
      <c r="C4059">
        <v>289859</v>
      </c>
      <c r="D4059" t="s">
        <v>6665</v>
      </c>
      <c r="E4059" t="s">
        <v>6666</v>
      </c>
      <c r="F4059">
        <v>18406</v>
      </c>
      <c r="G4059">
        <v>2286143</v>
      </c>
      <c r="H4059">
        <f t="shared" si="63"/>
        <v>0</v>
      </c>
      <c r="I4059">
        <f t="array" ref="I4059">MIN(IFERROR(FIND(IstNumbers,A4059),""))</f>
        <v>18</v>
      </c>
      <c r="J4059" s="1" t="e">
        <f>IF([first '# in title]&lt;[pos kw in title],MID([title],[pos kw in title]-6,6),#N/A)</f>
        <v>#N/A</v>
      </c>
      <c r="K4059" s="1" t="e">
        <f>IFERROR(MID(SUBSTITUTE([kw rough in title],",","."),FIND("(",[kw rough in title])+1,20),SUBSTITUTE(IFERROR(MID([kw rough in title],FIND(" ",[kw rough in title])+1,20),[kw rough in title]),",","."))</f>
        <v>#N/A</v>
      </c>
      <c r="L4059" s="1">
        <f>IFERROR(FIND("kW",[desc]),0)</f>
        <v>0</v>
      </c>
      <c r="M4059">
        <f t="array" ref="M4059">MIN(IFERROR(FIND(IstNumbers,E4059),""))</f>
        <v>33</v>
      </c>
      <c r="N4059" s="1" t="b">
        <f>IF([first '# in desc]&lt;[pos kw in desc],MID([desc],[pos kw in desc]-7,7))</f>
        <v>0</v>
      </c>
      <c r="O40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59" s="1" t="str">
        <f>TRIM(IF([first '# in desc]&lt;[pos kw in desc],MID([desc],[pos kw in desc]-6,6),FALSE))</f>
        <v>FALSCH</v>
      </c>
      <c r="Q4059" s="1" t="b">
        <f>IF(LEN([manuell])=0,IFERROR([kw fine in title]*1,IFERROR(SUMPRODUCT(COUNTIF(IsDigits,MID([kw in desc],ROW($A$1:$A$150),1)))=LEN([kw in desc]),#N/A)),[manuell])</f>
        <v>0</v>
      </c>
      <c r="R4059" s="1" t="str">
        <f>IF([pos kw in title]&gt;0,MID(J4059,#REF!,4),IF([first '# in title]&gt;0,MID([title],[first '# in title],3),IF([first '# in title]&gt;0,MID([desc],#REF!,3),VLOOKUP([productid],$G$2:$R$1386,8))))</f>
        <v>146</v>
      </c>
      <c r="S4059" s="1" t="e">
        <f>IF([kw in desc]=[kw rough in title],[kw in desc]*1,IFERROR(LEFT([kw_dirty],3)*1,IFERROR(LEFT([kw_dirty],2)*1,"n.a.")))</f>
        <v>#N/A</v>
      </c>
      <c r="T4059" s="1"/>
      <c r="U4059" s="1" t="e">
        <f>VLOOKUP(Tabelle1[[#This Row],[productid]],Tabelle2[#All],2,FALSE)</f>
        <v>#N/A</v>
      </c>
    </row>
    <row r="4060" spans="1:21">
      <c r="A4060" t="s">
        <v>4614</v>
      </c>
      <c r="B4060">
        <v>2738</v>
      </c>
      <c r="C4060">
        <v>289859</v>
      </c>
      <c r="D4060" t="s">
        <v>6667</v>
      </c>
      <c r="E4060" t="s">
        <v>6668</v>
      </c>
      <c r="F4060">
        <v>18406</v>
      </c>
      <c r="G4060">
        <v>2286143</v>
      </c>
      <c r="H4060">
        <f t="shared" si="63"/>
        <v>0</v>
      </c>
      <c r="I4060">
        <f t="array" ref="I4060">MIN(IFERROR(FIND(IstNumbers,A4060),""))</f>
        <v>18</v>
      </c>
      <c r="J4060" s="1" t="e">
        <f>IF([first '# in title]&lt;[pos kw in title],MID([title],[pos kw in title]-6,6),#N/A)</f>
        <v>#N/A</v>
      </c>
      <c r="K4060" s="1" t="e">
        <f>IFERROR(MID(SUBSTITUTE([kw rough in title],",","."),FIND("(",[kw rough in title])+1,20),SUBSTITUTE(IFERROR(MID([kw rough in title],FIND(" ",[kw rough in title])+1,20),[kw rough in title]),",","."))</f>
        <v>#N/A</v>
      </c>
      <c r="L4060" s="1">
        <f>IFERROR(FIND("kW",[desc]),0)</f>
        <v>0</v>
      </c>
      <c r="M4060">
        <f t="array" ref="M4060">MIN(IFERROR(FIND(IstNumbers,E4060),""))</f>
        <v>33</v>
      </c>
      <c r="N4060" s="1" t="b">
        <f>IF([first '# in desc]&lt;[pos kw in desc],MID([desc],[pos kw in desc]-7,7))</f>
        <v>0</v>
      </c>
      <c r="O40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0" s="1" t="str">
        <f>TRIM(IF([first '# in desc]&lt;[pos kw in desc],MID([desc],[pos kw in desc]-6,6),FALSE))</f>
        <v>FALSCH</v>
      </c>
      <c r="Q4060" s="1" t="b">
        <f>IF(LEN([manuell])=0,IFERROR([kw fine in title]*1,IFERROR(SUMPRODUCT(COUNTIF(IsDigits,MID([kw in desc],ROW($A$1:$A$150),1)))=LEN([kw in desc]),#N/A)),[manuell])</f>
        <v>0</v>
      </c>
      <c r="R4060" s="1" t="str">
        <f>IF([pos kw in title]&gt;0,MID(J4060,#REF!,4),IF([first '# in title]&gt;0,MID([title],[first '# in title],3),IF([first '# in title]&gt;0,MID([desc],#REF!,3),VLOOKUP([productid],$G$2:$R$1386,8))))</f>
        <v>146</v>
      </c>
      <c r="S4060" s="1" t="e">
        <f>IF([kw in desc]=[kw rough in title],[kw in desc]*1,IFERROR(LEFT([kw_dirty],3)*1,IFERROR(LEFT([kw_dirty],2)*1,"n.a.")))</f>
        <v>#N/A</v>
      </c>
      <c r="T4060" s="1"/>
      <c r="U4060" s="1" t="e">
        <f>VLOOKUP(Tabelle1[[#This Row],[productid]],Tabelle2[#All],2,FALSE)</f>
        <v>#N/A</v>
      </c>
    </row>
    <row r="4061" spans="1:21">
      <c r="A4061" t="s">
        <v>4614</v>
      </c>
      <c r="B4061">
        <v>2738</v>
      </c>
      <c r="C4061">
        <v>289859</v>
      </c>
      <c r="D4061" t="s">
        <v>6669</v>
      </c>
      <c r="E4061" t="s">
        <v>6670</v>
      </c>
      <c r="F4061">
        <v>18406</v>
      </c>
      <c r="G4061">
        <v>2286143</v>
      </c>
      <c r="H4061">
        <f t="shared" si="63"/>
        <v>0</v>
      </c>
      <c r="I4061">
        <f t="array" ref="I4061">MIN(IFERROR(FIND(IstNumbers,A4061),""))</f>
        <v>18</v>
      </c>
      <c r="J4061" s="1" t="e">
        <f>IF([first '# in title]&lt;[pos kw in title],MID([title],[pos kw in title]-6,6),#N/A)</f>
        <v>#N/A</v>
      </c>
      <c r="K4061" s="1" t="e">
        <f>IFERROR(MID(SUBSTITUTE([kw rough in title],",","."),FIND("(",[kw rough in title])+1,20),SUBSTITUTE(IFERROR(MID([kw rough in title],FIND(" ",[kw rough in title])+1,20),[kw rough in title]),",","."))</f>
        <v>#N/A</v>
      </c>
      <c r="L4061" s="1">
        <f>IFERROR(FIND("kW",[desc]),0)</f>
        <v>0</v>
      </c>
      <c r="M4061">
        <f t="array" ref="M4061">MIN(IFERROR(FIND(IstNumbers,E4061),""))</f>
        <v>33</v>
      </c>
      <c r="N4061" s="1" t="b">
        <f>IF([first '# in desc]&lt;[pos kw in desc],MID([desc],[pos kw in desc]-7,7))</f>
        <v>0</v>
      </c>
      <c r="O40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1" s="1" t="str">
        <f>TRIM(IF([first '# in desc]&lt;[pos kw in desc],MID([desc],[pos kw in desc]-6,6),FALSE))</f>
        <v>FALSCH</v>
      </c>
      <c r="Q4061" s="1" t="b">
        <f>IF(LEN([manuell])=0,IFERROR([kw fine in title]*1,IFERROR(SUMPRODUCT(COUNTIF(IsDigits,MID([kw in desc],ROW($A$1:$A$150),1)))=LEN([kw in desc]),#N/A)),[manuell])</f>
        <v>0</v>
      </c>
      <c r="R4061" s="1" t="str">
        <f>IF([pos kw in title]&gt;0,MID(J4061,#REF!,4),IF([first '# in title]&gt;0,MID([title],[first '# in title],3),IF([first '# in title]&gt;0,MID([desc],#REF!,3),VLOOKUP([productid],$G$2:$R$1386,8))))</f>
        <v>146</v>
      </c>
      <c r="S4061" s="1" t="e">
        <f>IF([kw in desc]=[kw rough in title],[kw in desc]*1,IFERROR(LEFT([kw_dirty],3)*1,IFERROR(LEFT([kw_dirty],2)*1,"n.a.")))</f>
        <v>#N/A</v>
      </c>
      <c r="T4061" s="1"/>
      <c r="U4061" s="1" t="e">
        <f>VLOOKUP(Tabelle1[[#This Row],[productid]],Tabelle2[#All],2,FALSE)</f>
        <v>#N/A</v>
      </c>
    </row>
    <row r="4062" spans="1:21">
      <c r="A4062" t="s">
        <v>4614</v>
      </c>
      <c r="B4062">
        <v>2740</v>
      </c>
      <c r="C4062">
        <v>289859</v>
      </c>
      <c r="D4062" t="s">
        <v>6671</v>
      </c>
      <c r="E4062" t="s">
        <v>6672</v>
      </c>
      <c r="F4062">
        <v>18406</v>
      </c>
      <c r="G4062">
        <v>2286143</v>
      </c>
      <c r="H4062">
        <f t="shared" si="63"/>
        <v>0</v>
      </c>
      <c r="I4062">
        <f t="array" ref="I4062">MIN(IFERROR(FIND(IstNumbers,A4062),""))</f>
        <v>18</v>
      </c>
      <c r="J4062" s="1" t="e">
        <f>IF([first '# in title]&lt;[pos kw in title],MID([title],[pos kw in title]-6,6),#N/A)</f>
        <v>#N/A</v>
      </c>
      <c r="K4062" s="1" t="e">
        <f>IFERROR(MID(SUBSTITUTE([kw rough in title],",","."),FIND("(",[kw rough in title])+1,20),SUBSTITUTE(IFERROR(MID([kw rough in title],FIND(" ",[kw rough in title])+1,20),[kw rough in title]),",","."))</f>
        <v>#N/A</v>
      </c>
      <c r="L4062" s="1">
        <f>IFERROR(FIND("kW",[desc]),0)</f>
        <v>0</v>
      </c>
      <c r="M4062">
        <f t="array" ref="M4062">MIN(IFERROR(FIND(IstNumbers,E4062),""))</f>
        <v>33</v>
      </c>
      <c r="N4062" s="1" t="b">
        <f>IF([first '# in desc]&lt;[pos kw in desc],MID([desc],[pos kw in desc]-7,7))</f>
        <v>0</v>
      </c>
      <c r="O40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2" s="1" t="str">
        <f>TRIM(IF([first '# in desc]&lt;[pos kw in desc],MID([desc],[pos kw in desc]-6,6),FALSE))</f>
        <v>FALSCH</v>
      </c>
      <c r="Q4062" s="1" t="b">
        <f>IF(LEN([manuell])=0,IFERROR([kw fine in title]*1,IFERROR(SUMPRODUCT(COUNTIF(IsDigits,MID([kw in desc],ROW($A$1:$A$150),1)))=LEN([kw in desc]),#N/A)),[manuell])</f>
        <v>0</v>
      </c>
      <c r="R4062" s="1" t="str">
        <f>IF([pos kw in title]&gt;0,MID(J4062,#REF!,4),IF([first '# in title]&gt;0,MID([title],[first '# in title],3),IF([first '# in title]&gt;0,MID([desc],#REF!,3),VLOOKUP([productid],$G$2:$R$1386,8))))</f>
        <v>146</v>
      </c>
      <c r="S4062" s="1" t="e">
        <f>IF([kw in desc]=[kw rough in title],[kw in desc]*1,IFERROR(LEFT([kw_dirty],3)*1,IFERROR(LEFT([kw_dirty],2)*1,"n.a.")))</f>
        <v>#N/A</v>
      </c>
      <c r="T4062" s="1"/>
      <c r="U4062" s="1" t="e">
        <f>VLOOKUP(Tabelle1[[#This Row],[productid]],Tabelle2[#All],2,FALSE)</f>
        <v>#N/A</v>
      </c>
    </row>
    <row r="4063" spans="1:21">
      <c r="A4063" t="s">
        <v>4614</v>
      </c>
      <c r="B4063">
        <v>2742</v>
      </c>
      <c r="C4063">
        <v>289859</v>
      </c>
      <c r="D4063" t="s">
        <v>6673</v>
      </c>
      <c r="E4063" t="s">
        <v>6674</v>
      </c>
      <c r="F4063">
        <v>18406</v>
      </c>
      <c r="G4063">
        <v>2286143</v>
      </c>
      <c r="H4063">
        <f t="shared" si="63"/>
        <v>0</v>
      </c>
      <c r="I4063">
        <f t="array" ref="I4063">MIN(IFERROR(FIND(IstNumbers,A4063),""))</f>
        <v>18</v>
      </c>
      <c r="J4063" s="1" t="e">
        <f>IF([first '# in title]&lt;[pos kw in title],MID([title],[pos kw in title]-6,6),#N/A)</f>
        <v>#N/A</v>
      </c>
      <c r="K4063" s="1" t="e">
        <f>IFERROR(MID(SUBSTITUTE([kw rough in title],",","."),FIND("(",[kw rough in title])+1,20),SUBSTITUTE(IFERROR(MID([kw rough in title],FIND(" ",[kw rough in title])+1,20),[kw rough in title]),",","."))</f>
        <v>#N/A</v>
      </c>
      <c r="L4063" s="1">
        <f>IFERROR(FIND("kW",[desc]),0)</f>
        <v>0</v>
      </c>
      <c r="M4063">
        <f t="array" ref="M4063">MIN(IFERROR(FIND(IstNumbers,E4063),""))</f>
        <v>33</v>
      </c>
      <c r="N4063" s="1" t="b">
        <f>IF([first '# in desc]&lt;[pos kw in desc],MID([desc],[pos kw in desc]-7,7))</f>
        <v>0</v>
      </c>
      <c r="O40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3" s="1" t="str">
        <f>TRIM(IF([first '# in desc]&lt;[pos kw in desc],MID([desc],[pos kw in desc]-6,6),FALSE))</f>
        <v>FALSCH</v>
      </c>
      <c r="Q4063" s="1" t="b">
        <f>IF(LEN([manuell])=0,IFERROR([kw fine in title]*1,IFERROR(SUMPRODUCT(COUNTIF(IsDigits,MID([kw in desc],ROW($A$1:$A$150),1)))=LEN([kw in desc]),#N/A)),[manuell])</f>
        <v>0</v>
      </c>
      <c r="R4063" s="1" t="str">
        <f>IF([pos kw in title]&gt;0,MID(J4063,#REF!,4),IF([first '# in title]&gt;0,MID([title],[first '# in title],3),IF([first '# in title]&gt;0,MID([desc],#REF!,3),VLOOKUP([productid],$G$2:$R$1386,8))))</f>
        <v>146</v>
      </c>
      <c r="S4063" s="1" t="e">
        <f>IF([kw in desc]=[kw rough in title],[kw in desc]*1,IFERROR(LEFT([kw_dirty],3)*1,IFERROR(LEFT([kw_dirty],2)*1,"n.a.")))</f>
        <v>#N/A</v>
      </c>
      <c r="T4063" s="1"/>
      <c r="U4063" s="1" t="e">
        <f>VLOOKUP(Tabelle1[[#This Row],[productid]],Tabelle2[#All],2,FALSE)</f>
        <v>#N/A</v>
      </c>
    </row>
    <row r="4064" spans="1:21">
      <c r="A4064" t="s">
        <v>4614</v>
      </c>
      <c r="B4064">
        <v>2743</v>
      </c>
      <c r="C4064">
        <v>289859</v>
      </c>
      <c r="D4064" t="s">
        <v>6675</v>
      </c>
      <c r="E4064" t="s">
        <v>6676</v>
      </c>
      <c r="F4064">
        <v>18406</v>
      </c>
      <c r="G4064">
        <v>2286143</v>
      </c>
      <c r="H4064">
        <f t="shared" si="63"/>
        <v>0</v>
      </c>
      <c r="I4064">
        <f t="array" ref="I4064">MIN(IFERROR(FIND(IstNumbers,A4064),""))</f>
        <v>18</v>
      </c>
      <c r="J4064" s="1" t="e">
        <f>IF([first '# in title]&lt;[pos kw in title],MID([title],[pos kw in title]-6,6),#N/A)</f>
        <v>#N/A</v>
      </c>
      <c r="K4064" s="1" t="e">
        <f>IFERROR(MID(SUBSTITUTE([kw rough in title],",","."),FIND("(",[kw rough in title])+1,20),SUBSTITUTE(IFERROR(MID([kw rough in title],FIND(" ",[kw rough in title])+1,20),[kw rough in title]),",","."))</f>
        <v>#N/A</v>
      </c>
      <c r="L4064" s="1">
        <f>IFERROR(FIND("kW",[desc]),0)</f>
        <v>0</v>
      </c>
      <c r="M4064">
        <f t="array" ref="M4064">MIN(IFERROR(FIND(IstNumbers,E4064),""))</f>
        <v>33</v>
      </c>
      <c r="N4064" s="1" t="b">
        <f>IF([first '# in desc]&lt;[pos kw in desc],MID([desc],[pos kw in desc]-7,7))</f>
        <v>0</v>
      </c>
      <c r="O40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4" s="1" t="str">
        <f>TRIM(IF([first '# in desc]&lt;[pos kw in desc],MID([desc],[pos kw in desc]-6,6),FALSE))</f>
        <v>FALSCH</v>
      </c>
      <c r="Q4064" s="1" t="b">
        <f>IF(LEN([manuell])=0,IFERROR([kw fine in title]*1,IFERROR(SUMPRODUCT(COUNTIF(IsDigits,MID([kw in desc],ROW($A$1:$A$150),1)))=LEN([kw in desc]),#N/A)),[manuell])</f>
        <v>0</v>
      </c>
      <c r="R4064" s="1" t="str">
        <f>IF([pos kw in title]&gt;0,MID(J4064,#REF!,4),IF([first '# in title]&gt;0,MID([title],[first '# in title],3),IF([first '# in title]&gt;0,MID([desc],#REF!,3),VLOOKUP([productid],$G$2:$R$1386,8))))</f>
        <v>146</v>
      </c>
      <c r="S4064" s="1" t="e">
        <f>IF([kw in desc]=[kw rough in title],[kw in desc]*1,IFERROR(LEFT([kw_dirty],3)*1,IFERROR(LEFT([kw_dirty],2)*1,"n.a.")))</f>
        <v>#N/A</v>
      </c>
      <c r="T4064" s="1"/>
      <c r="U4064" s="1" t="e">
        <f>VLOOKUP(Tabelle1[[#This Row],[productid]],Tabelle2[#All],2,FALSE)</f>
        <v>#N/A</v>
      </c>
    </row>
    <row r="4065" spans="1:21">
      <c r="A4065" t="s">
        <v>4614</v>
      </c>
      <c r="B4065">
        <v>2747</v>
      </c>
      <c r="C4065">
        <v>289859</v>
      </c>
      <c r="D4065" t="s">
        <v>6677</v>
      </c>
      <c r="E4065" t="s">
        <v>6678</v>
      </c>
      <c r="F4065">
        <v>18406</v>
      </c>
      <c r="G4065">
        <v>2286143</v>
      </c>
      <c r="H4065">
        <f t="shared" si="63"/>
        <v>0</v>
      </c>
      <c r="I4065">
        <f t="array" ref="I4065">MIN(IFERROR(FIND(IstNumbers,A4065),""))</f>
        <v>18</v>
      </c>
      <c r="J4065" s="1" t="e">
        <f>IF([first '# in title]&lt;[pos kw in title],MID([title],[pos kw in title]-6,6),#N/A)</f>
        <v>#N/A</v>
      </c>
      <c r="K4065" s="1" t="e">
        <f>IFERROR(MID(SUBSTITUTE([kw rough in title],",","."),FIND("(",[kw rough in title])+1,20),SUBSTITUTE(IFERROR(MID([kw rough in title],FIND(" ",[kw rough in title])+1,20),[kw rough in title]),",","."))</f>
        <v>#N/A</v>
      </c>
      <c r="L4065" s="1">
        <f>IFERROR(FIND("kW",[desc]),0)</f>
        <v>0</v>
      </c>
      <c r="M4065">
        <f t="array" ref="M4065">MIN(IFERROR(FIND(IstNumbers,E4065),""))</f>
        <v>33</v>
      </c>
      <c r="N4065" s="1" t="b">
        <f>IF([first '# in desc]&lt;[pos kw in desc],MID([desc],[pos kw in desc]-7,7))</f>
        <v>0</v>
      </c>
      <c r="O40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5" s="1" t="str">
        <f>TRIM(IF([first '# in desc]&lt;[pos kw in desc],MID([desc],[pos kw in desc]-6,6),FALSE))</f>
        <v>FALSCH</v>
      </c>
      <c r="Q4065" s="1" t="b">
        <f>IF(LEN([manuell])=0,IFERROR([kw fine in title]*1,IFERROR(SUMPRODUCT(COUNTIF(IsDigits,MID([kw in desc],ROW($A$1:$A$150),1)))=LEN([kw in desc]),#N/A)),[manuell])</f>
        <v>0</v>
      </c>
      <c r="R4065" s="1" t="str">
        <f>IF([pos kw in title]&gt;0,MID(J4065,#REF!,4),IF([first '# in title]&gt;0,MID([title],[first '# in title],3),IF([first '# in title]&gt;0,MID([desc],#REF!,3),VLOOKUP([productid],$G$2:$R$1386,8))))</f>
        <v>146</v>
      </c>
      <c r="S4065" s="1" t="e">
        <f>IF([kw in desc]=[kw rough in title],[kw in desc]*1,IFERROR(LEFT([kw_dirty],3)*1,IFERROR(LEFT([kw_dirty],2)*1,"n.a.")))</f>
        <v>#N/A</v>
      </c>
      <c r="T4065" s="1"/>
      <c r="U4065" s="1" t="e">
        <f>VLOOKUP(Tabelle1[[#This Row],[productid]],Tabelle2[#All],2,FALSE)</f>
        <v>#N/A</v>
      </c>
    </row>
    <row r="4066" spans="1:21">
      <c r="A4066" t="s">
        <v>4614</v>
      </c>
      <c r="B4066">
        <v>2748</v>
      </c>
      <c r="C4066">
        <v>289859</v>
      </c>
      <c r="D4066" t="s">
        <v>6679</v>
      </c>
      <c r="E4066" t="s">
        <v>6680</v>
      </c>
      <c r="F4066">
        <v>18406</v>
      </c>
      <c r="G4066">
        <v>2286143</v>
      </c>
      <c r="H4066">
        <f t="shared" si="63"/>
        <v>0</v>
      </c>
      <c r="I4066">
        <f t="array" ref="I4066">MIN(IFERROR(FIND(IstNumbers,A4066),""))</f>
        <v>18</v>
      </c>
      <c r="J4066" s="1" t="e">
        <f>IF([first '# in title]&lt;[pos kw in title],MID([title],[pos kw in title]-6,6),#N/A)</f>
        <v>#N/A</v>
      </c>
      <c r="K4066" s="1" t="e">
        <f>IFERROR(MID(SUBSTITUTE([kw rough in title],",","."),FIND("(",[kw rough in title])+1,20),SUBSTITUTE(IFERROR(MID([kw rough in title],FIND(" ",[kw rough in title])+1,20),[kw rough in title]),",","."))</f>
        <v>#N/A</v>
      </c>
      <c r="L4066" s="1">
        <f>IFERROR(FIND("kW",[desc]),0)</f>
        <v>0</v>
      </c>
      <c r="M4066">
        <f t="array" ref="M4066">MIN(IFERROR(FIND(IstNumbers,E4066),""))</f>
        <v>33</v>
      </c>
      <c r="N4066" s="1" t="b">
        <f>IF([first '# in desc]&lt;[pos kw in desc],MID([desc],[pos kw in desc]-7,7))</f>
        <v>0</v>
      </c>
      <c r="O40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6" s="1" t="str">
        <f>TRIM(IF([first '# in desc]&lt;[pos kw in desc],MID([desc],[pos kw in desc]-6,6),FALSE))</f>
        <v>FALSCH</v>
      </c>
      <c r="Q4066" s="1" t="b">
        <f>IF(LEN([manuell])=0,IFERROR([kw fine in title]*1,IFERROR(SUMPRODUCT(COUNTIF(IsDigits,MID([kw in desc],ROW($A$1:$A$150),1)))=LEN([kw in desc]),#N/A)),[manuell])</f>
        <v>0</v>
      </c>
      <c r="R4066" s="1" t="str">
        <f>IF([pos kw in title]&gt;0,MID(J4066,#REF!,4),IF([first '# in title]&gt;0,MID([title],[first '# in title],3),IF([first '# in title]&gt;0,MID([desc],#REF!,3),VLOOKUP([productid],$G$2:$R$1386,8))))</f>
        <v>146</v>
      </c>
      <c r="S4066" s="1" t="e">
        <f>IF([kw in desc]=[kw rough in title],[kw in desc]*1,IFERROR(LEFT([kw_dirty],3)*1,IFERROR(LEFT([kw_dirty],2)*1,"n.a.")))</f>
        <v>#N/A</v>
      </c>
      <c r="T4066" s="1"/>
      <c r="U4066" s="1" t="e">
        <f>VLOOKUP(Tabelle1[[#This Row],[productid]],Tabelle2[#All],2,FALSE)</f>
        <v>#N/A</v>
      </c>
    </row>
    <row r="4067" spans="1:21">
      <c r="A4067" t="s">
        <v>4614</v>
      </c>
      <c r="B4067">
        <v>2750</v>
      </c>
      <c r="C4067">
        <v>289859</v>
      </c>
      <c r="D4067" t="s">
        <v>6681</v>
      </c>
      <c r="E4067" t="s">
        <v>6682</v>
      </c>
      <c r="F4067">
        <v>18406</v>
      </c>
      <c r="G4067">
        <v>2286143</v>
      </c>
      <c r="H4067">
        <f t="shared" si="63"/>
        <v>0</v>
      </c>
      <c r="I4067">
        <f t="array" ref="I4067">MIN(IFERROR(FIND(IstNumbers,A4067),""))</f>
        <v>18</v>
      </c>
      <c r="J4067" s="1" t="e">
        <f>IF([first '# in title]&lt;[pos kw in title],MID([title],[pos kw in title]-6,6),#N/A)</f>
        <v>#N/A</v>
      </c>
      <c r="K4067" s="1" t="e">
        <f>IFERROR(MID(SUBSTITUTE([kw rough in title],",","."),FIND("(",[kw rough in title])+1,20),SUBSTITUTE(IFERROR(MID([kw rough in title],FIND(" ",[kw rough in title])+1,20),[kw rough in title]),",","."))</f>
        <v>#N/A</v>
      </c>
      <c r="L4067" s="1">
        <f>IFERROR(FIND("kW",[desc]),0)</f>
        <v>0</v>
      </c>
      <c r="M4067">
        <f t="array" ref="M4067">MIN(IFERROR(FIND(IstNumbers,E4067),""))</f>
        <v>33</v>
      </c>
      <c r="N4067" s="1" t="b">
        <f>IF([first '# in desc]&lt;[pos kw in desc],MID([desc],[pos kw in desc]-7,7))</f>
        <v>0</v>
      </c>
      <c r="O40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7" s="1" t="str">
        <f>TRIM(IF([first '# in desc]&lt;[pos kw in desc],MID([desc],[pos kw in desc]-6,6),FALSE))</f>
        <v>FALSCH</v>
      </c>
      <c r="Q4067" s="1" t="b">
        <f>IF(LEN([manuell])=0,IFERROR([kw fine in title]*1,IFERROR(SUMPRODUCT(COUNTIF(IsDigits,MID([kw in desc],ROW($A$1:$A$150),1)))=LEN([kw in desc]),#N/A)),[manuell])</f>
        <v>0</v>
      </c>
      <c r="R4067" s="1" t="str">
        <f>IF([pos kw in title]&gt;0,MID(J4067,#REF!,4),IF([first '# in title]&gt;0,MID([title],[first '# in title],3),IF([first '# in title]&gt;0,MID([desc],#REF!,3),VLOOKUP([productid],$G$2:$R$1386,8))))</f>
        <v>146</v>
      </c>
      <c r="S4067" s="1" t="e">
        <f>IF([kw in desc]=[kw rough in title],[kw in desc]*1,IFERROR(LEFT([kw_dirty],3)*1,IFERROR(LEFT([kw_dirty],2)*1,"n.a.")))</f>
        <v>#N/A</v>
      </c>
      <c r="T4067" s="1"/>
      <c r="U4067" s="1" t="e">
        <f>VLOOKUP(Tabelle1[[#This Row],[productid]],Tabelle2[#All],2,FALSE)</f>
        <v>#N/A</v>
      </c>
    </row>
    <row r="4068" spans="1:21">
      <c r="A4068" t="s">
        <v>4614</v>
      </c>
      <c r="B4068">
        <v>2750</v>
      </c>
      <c r="C4068">
        <v>289859</v>
      </c>
      <c r="D4068" t="s">
        <v>6683</v>
      </c>
      <c r="E4068" t="s">
        <v>6684</v>
      </c>
      <c r="F4068">
        <v>18406</v>
      </c>
      <c r="G4068">
        <v>2286143</v>
      </c>
      <c r="H4068">
        <f t="shared" si="63"/>
        <v>0</v>
      </c>
      <c r="I4068">
        <f t="array" ref="I4068">MIN(IFERROR(FIND(IstNumbers,A4068),""))</f>
        <v>18</v>
      </c>
      <c r="J4068" s="1" t="e">
        <f>IF([first '# in title]&lt;[pos kw in title],MID([title],[pos kw in title]-6,6),#N/A)</f>
        <v>#N/A</v>
      </c>
      <c r="K4068" s="1" t="e">
        <f>IFERROR(MID(SUBSTITUTE([kw rough in title],",","."),FIND("(",[kw rough in title])+1,20),SUBSTITUTE(IFERROR(MID([kw rough in title],FIND(" ",[kw rough in title])+1,20),[kw rough in title]),",","."))</f>
        <v>#N/A</v>
      </c>
      <c r="L4068" s="1">
        <f>IFERROR(FIND("kW",[desc]),0)</f>
        <v>0</v>
      </c>
      <c r="M4068">
        <f t="array" ref="M4068">MIN(IFERROR(FIND(IstNumbers,E4068),""))</f>
        <v>33</v>
      </c>
      <c r="N4068" s="1" t="b">
        <f>IF([first '# in desc]&lt;[pos kw in desc],MID([desc],[pos kw in desc]-7,7))</f>
        <v>0</v>
      </c>
      <c r="O40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8" s="1" t="str">
        <f>TRIM(IF([first '# in desc]&lt;[pos kw in desc],MID([desc],[pos kw in desc]-6,6),FALSE))</f>
        <v>FALSCH</v>
      </c>
      <c r="Q4068" s="1" t="b">
        <f>IF(LEN([manuell])=0,IFERROR([kw fine in title]*1,IFERROR(SUMPRODUCT(COUNTIF(IsDigits,MID([kw in desc],ROW($A$1:$A$150),1)))=LEN([kw in desc]),#N/A)),[manuell])</f>
        <v>0</v>
      </c>
      <c r="R4068" s="1" t="str">
        <f>IF([pos kw in title]&gt;0,MID(J4068,#REF!,4),IF([first '# in title]&gt;0,MID([title],[first '# in title],3),IF([first '# in title]&gt;0,MID([desc],#REF!,3),VLOOKUP([productid],$G$2:$R$1386,8))))</f>
        <v>146</v>
      </c>
      <c r="S4068" s="1" t="e">
        <f>IF([kw in desc]=[kw rough in title],[kw in desc]*1,IFERROR(LEFT([kw_dirty],3)*1,IFERROR(LEFT([kw_dirty],2)*1,"n.a.")))</f>
        <v>#N/A</v>
      </c>
      <c r="T4068" s="1"/>
      <c r="U4068" s="1" t="e">
        <f>VLOOKUP(Tabelle1[[#This Row],[productid]],Tabelle2[#All],2,FALSE)</f>
        <v>#N/A</v>
      </c>
    </row>
    <row r="4069" spans="1:21">
      <c r="A4069" t="s">
        <v>4570</v>
      </c>
      <c r="B4069">
        <v>1925</v>
      </c>
      <c r="C4069">
        <v>223861</v>
      </c>
      <c r="D4069" t="s">
        <v>6685</v>
      </c>
      <c r="E4069" t="s">
        <v>6011</v>
      </c>
      <c r="F4069">
        <v>18406</v>
      </c>
      <c r="G4069">
        <v>3725833</v>
      </c>
      <c r="H4069">
        <f t="shared" si="63"/>
        <v>0</v>
      </c>
      <c r="I4069">
        <f t="array" ref="I4069">MIN(IFERROR(FIND(IstNumbers,A4069),""))</f>
        <v>18</v>
      </c>
      <c r="J4069" s="1" t="e">
        <f>IF([first '# in title]&lt;[pos kw in title],MID([title],[pos kw in title]-6,6),#N/A)</f>
        <v>#N/A</v>
      </c>
      <c r="K4069" s="1" t="e">
        <f>IFERROR(MID(SUBSTITUTE([kw rough in title],",","."),FIND("(",[kw rough in title])+1,20),SUBSTITUTE(IFERROR(MID([kw rough in title],FIND(" ",[kw rough in title])+1,20),[kw rough in title]),",","."))</f>
        <v>#N/A</v>
      </c>
      <c r="L4069" s="1">
        <f>IFERROR(FIND("kW",[desc]),0)</f>
        <v>0</v>
      </c>
      <c r="M4069">
        <f t="array" ref="M4069">MIN(IFERROR(FIND(IstNumbers,E4069),""))</f>
        <v>25</v>
      </c>
      <c r="N4069" s="1" t="b">
        <f>IF([first '# in desc]&lt;[pos kw in desc],MID([desc],[pos kw in desc]-7,7))</f>
        <v>0</v>
      </c>
      <c r="O40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69" s="1" t="str">
        <f>TRIM(IF([first '# in desc]&lt;[pos kw in desc],MID([desc],[pos kw in desc]-6,6),FALSE))</f>
        <v>FALSCH</v>
      </c>
      <c r="Q4069" s="1" t="b">
        <f>IF(LEN([manuell])=0,IFERROR([kw fine in title]*1,IFERROR(SUMPRODUCT(COUNTIF(IsDigits,MID([kw in desc],ROW($A$1:$A$150),1)))=LEN([kw in desc]),#N/A)),[manuell])</f>
        <v>0</v>
      </c>
      <c r="R4069" s="1" t="str">
        <f>IF([pos kw in title]&gt;0,MID(J4069,#REF!,4),IF([first '# in title]&gt;0,MID([title],[first '# in title],3),IF([first '# in title]&gt;0,MID([desc],#REF!,3),VLOOKUP([productid],$G$2:$R$1386,8))))</f>
        <v>24</v>
      </c>
      <c r="S4069" s="1" t="e">
        <f>IF([kw in desc]=[kw rough in title],[kw in desc]*1,IFERROR(LEFT([kw_dirty],3)*1,IFERROR(LEFT([kw_dirty],2)*1,"n.a.")))</f>
        <v>#N/A</v>
      </c>
      <c r="T4069" s="1"/>
      <c r="U4069" s="1" t="e">
        <f>VLOOKUP(Tabelle1[[#This Row],[productid]],Tabelle2[#All],2,FALSE)</f>
        <v>#N/A</v>
      </c>
    </row>
    <row r="4070" spans="1:21">
      <c r="A4070" t="s">
        <v>4570</v>
      </c>
      <c r="B4070">
        <v>1925</v>
      </c>
      <c r="C4070">
        <v>223861</v>
      </c>
      <c r="D4070" t="s">
        <v>6686</v>
      </c>
      <c r="E4070" t="s">
        <v>6011</v>
      </c>
      <c r="F4070">
        <v>18406</v>
      </c>
      <c r="G4070">
        <v>3725833</v>
      </c>
      <c r="H4070">
        <f t="shared" si="63"/>
        <v>0</v>
      </c>
      <c r="I4070">
        <f t="array" ref="I4070">MIN(IFERROR(FIND(IstNumbers,A4070),""))</f>
        <v>18</v>
      </c>
      <c r="J4070" s="1" t="e">
        <f>IF([first '# in title]&lt;[pos kw in title],MID([title],[pos kw in title]-6,6),#N/A)</f>
        <v>#N/A</v>
      </c>
      <c r="K4070" s="1" t="e">
        <f>IFERROR(MID(SUBSTITUTE([kw rough in title],",","."),FIND("(",[kw rough in title])+1,20),SUBSTITUTE(IFERROR(MID([kw rough in title],FIND(" ",[kw rough in title])+1,20),[kw rough in title]),",","."))</f>
        <v>#N/A</v>
      </c>
      <c r="L4070" s="1">
        <f>IFERROR(FIND("kW",[desc]),0)</f>
        <v>0</v>
      </c>
      <c r="M4070">
        <f t="array" ref="M4070">MIN(IFERROR(FIND(IstNumbers,E4070),""))</f>
        <v>25</v>
      </c>
      <c r="N4070" s="1" t="b">
        <f>IF([first '# in desc]&lt;[pos kw in desc],MID([desc],[pos kw in desc]-7,7))</f>
        <v>0</v>
      </c>
      <c r="O40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70" s="1" t="str">
        <f>TRIM(IF([first '# in desc]&lt;[pos kw in desc],MID([desc],[pos kw in desc]-6,6),FALSE))</f>
        <v>FALSCH</v>
      </c>
      <c r="Q4070" s="1" t="b">
        <f>IF(LEN([manuell])=0,IFERROR([kw fine in title]*1,IFERROR(SUMPRODUCT(COUNTIF(IsDigits,MID([kw in desc],ROW($A$1:$A$150),1)))=LEN([kw in desc]),#N/A)),[manuell])</f>
        <v>0</v>
      </c>
      <c r="R4070" s="1" t="str">
        <f>IF([pos kw in title]&gt;0,MID(J4070,#REF!,4),IF([first '# in title]&gt;0,MID([title],[first '# in title],3),IF([first '# in title]&gt;0,MID([desc],#REF!,3),VLOOKUP([productid],$G$2:$R$1386,8))))</f>
        <v>24</v>
      </c>
      <c r="S4070" s="1" t="e">
        <f>IF([kw in desc]=[kw rough in title],[kw in desc]*1,IFERROR(LEFT([kw_dirty],3)*1,IFERROR(LEFT([kw_dirty],2)*1,"n.a.")))</f>
        <v>#N/A</v>
      </c>
      <c r="T4070" s="1"/>
      <c r="U4070" s="1" t="e">
        <f>VLOOKUP(Tabelle1[[#This Row],[productid]],Tabelle2[#All],2,FALSE)</f>
        <v>#N/A</v>
      </c>
    </row>
    <row r="4071" spans="1:21" hidden="1">
      <c r="A4071" t="s">
        <v>2621</v>
      </c>
      <c r="B4071">
        <v>3665</v>
      </c>
      <c r="C4071">
        <v>289859</v>
      </c>
      <c r="D4071" t="s">
        <v>6687</v>
      </c>
      <c r="E4071" t="s">
        <v>6688</v>
      </c>
      <c r="F4071">
        <v>18406</v>
      </c>
      <c r="G4071">
        <v>3497887</v>
      </c>
      <c r="H4071">
        <f t="shared" si="63"/>
        <v>0</v>
      </c>
      <c r="I4071">
        <f t="array" ref="I4071">MIN(IFERROR(FIND(IstNumbers,A4071),""))</f>
        <v>12</v>
      </c>
      <c r="J4071" s="1" t="e">
        <f>IF([first '# in title]&lt;[pos kw in title],MID([title],[pos kw in title]-6,6),#N/A)</f>
        <v>#N/A</v>
      </c>
      <c r="K4071" s="1" t="e">
        <f>IFERROR(MID(SUBSTITUTE([kw rough in title],",","."),FIND("(",[kw rough in title])+1,20),SUBSTITUTE(IFERROR(MID([kw rough in title],FIND(" ",[kw rough in title])+1,20),[kw rough in title]),",","."))</f>
        <v>#N/A</v>
      </c>
      <c r="L4071" s="1">
        <f>IFERROR(FIND("kW",[desc]),0)</f>
        <v>70</v>
      </c>
      <c r="M4071">
        <f t="array" ref="M4071">MIN(IFERROR(FIND(IstNumbers,E4071),""))</f>
        <v>34</v>
      </c>
      <c r="N4071" s="1" t="str">
        <f>IF([first '# in desc]&lt;[pos kw in desc],MID([desc],[pos kw in desc]-7,7))</f>
        <v xml:space="preserve">­me 42 </v>
      </c>
      <c r="O40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71" s="1" t="str">
        <f>TRIM(IF([first '# in desc]&lt;[pos kw in desc],MID([desc],[pos kw in desc]-6,6),FALSE))</f>
        <v>me 42</v>
      </c>
      <c r="Q4071" s="1" t="b">
        <f>IF(LEN([manuell])=0,IFERROR([kw fine in title]*1,IFERROR(SUMPRODUCT(COUNTIF(IsDigits,MID([kw in desc],ROW($A$1:$A$150),1)))=LEN([kw in desc]),#N/A)),[manuell])</f>
        <v>0</v>
      </c>
      <c r="R4071" s="1" t="str">
        <f>IF([pos kw in title]&gt;0,MID(J4071,#REF!,4),IF([first '# in title]&gt;0,MID([title],[first '# in title],3),IF([first '# in title]&gt;0,MID([desc],#REF!,3),VLOOKUP([productid],$G$2:$R$1386,8))))</f>
        <v xml:space="preserve">42 </v>
      </c>
      <c r="S4071" s="1" t="e">
        <f>IF([kw in desc]=[kw rough in title],[kw in desc]*1,IFERROR(LEFT([kw_dirty],3)*1,IFERROR(LEFT([kw_dirty],2)*1,"n.a.")))</f>
        <v>#N/A</v>
      </c>
      <c r="T4071" s="1"/>
      <c r="U4071" s="1">
        <f>VLOOKUP(Tabelle1[[#This Row],[productid]],Tabelle2[#All],2,FALSE)</f>
        <v>42</v>
      </c>
    </row>
    <row r="4072" spans="1:21" hidden="1">
      <c r="A4072" t="s">
        <v>4651</v>
      </c>
      <c r="B4072">
        <v>3600</v>
      </c>
      <c r="C4072">
        <v>289859</v>
      </c>
      <c r="D4072" t="s">
        <v>6689</v>
      </c>
      <c r="E4072" t="s">
        <v>6690</v>
      </c>
      <c r="F4072">
        <v>18406</v>
      </c>
      <c r="G4072">
        <v>1750863</v>
      </c>
      <c r="H4072">
        <f t="shared" si="63"/>
        <v>0</v>
      </c>
      <c r="I4072">
        <f t="array" ref="I4072">MIN(IFERROR(FIND(IstNumbers,A4072),""))</f>
        <v>28</v>
      </c>
      <c r="J4072" s="1" t="e">
        <f>IF([first '# in title]&lt;[pos kw in title],MID([title],[pos kw in title]-6,6),#N/A)</f>
        <v>#N/A</v>
      </c>
      <c r="K4072" s="1" t="e">
        <f>IFERROR(MID(SUBSTITUTE([kw rough in title],",","."),FIND("(",[kw rough in title])+1,20),SUBSTITUTE(IFERROR(MID([kw rough in title],FIND(" ",[kw rough in title])+1,20),[kw rough in title]),",","."))</f>
        <v>#N/A</v>
      </c>
      <c r="L4072" s="1">
        <f>IFERROR(FIND("kW",[desc]),0)</f>
        <v>70</v>
      </c>
      <c r="M4072">
        <f t="array" ref="M4072">MIN(IFERROR(FIND(IstNumbers,E4072),""))</f>
        <v>34</v>
      </c>
      <c r="N4072" s="1" t="str">
        <f>IF([first '# in desc]&lt;[pos kw in desc],MID([desc],[pos kw in desc]-7,7))</f>
        <v xml:space="preserve">­me 42 </v>
      </c>
      <c r="O40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72" s="1" t="str">
        <f>TRIM(IF([first '# in desc]&lt;[pos kw in desc],MID([desc],[pos kw in desc]-6,6),FALSE))</f>
        <v>me 42</v>
      </c>
      <c r="Q4072" s="1" t="b">
        <f>IF(LEN([manuell])=0,IFERROR([kw fine in title]*1,IFERROR(SUMPRODUCT(COUNTIF(IsDigits,MID([kw in desc],ROW($A$1:$A$150),1)))=LEN([kw in desc]),#N/A)),[manuell])</f>
        <v>0</v>
      </c>
      <c r="R4072" s="1" t="str">
        <f>IF([pos kw in title]&gt;0,MID(J4072,#REF!,4),IF([first '# in title]&gt;0,MID([title],[first '# in title],3),IF([first '# in title]&gt;0,MID([desc],#REF!,3),VLOOKUP([productid],$G$2:$R$1386,8))))</f>
        <v>42-</v>
      </c>
      <c r="S4072" s="1" t="e">
        <f>IF([kw in desc]=[kw rough in title],[kw in desc]*1,IFERROR(LEFT([kw_dirty],3)*1,IFERROR(LEFT([kw_dirty],2)*1,"n.a.")))</f>
        <v>#N/A</v>
      </c>
      <c r="T4072" s="1"/>
      <c r="U4072" s="1">
        <f>VLOOKUP(Tabelle1[[#This Row],[productid]],Tabelle2[#All],2,FALSE)</f>
        <v>42</v>
      </c>
    </row>
    <row r="4073" spans="1:21">
      <c r="A4073" t="s">
        <v>4570</v>
      </c>
      <c r="B4073">
        <v>1927</v>
      </c>
      <c r="C4073">
        <v>223861</v>
      </c>
      <c r="D4073" t="s">
        <v>6691</v>
      </c>
      <c r="E4073" t="s">
        <v>6011</v>
      </c>
      <c r="F4073">
        <v>18406</v>
      </c>
      <c r="G4073">
        <v>3725833</v>
      </c>
      <c r="H4073">
        <f t="shared" si="63"/>
        <v>0</v>
      </c>
      <c r="I4073">
        <f t="array" ref="I4073">MIN(IFERROR(FIND(IstNumbers,A4073),""))</f>
        <v>18</v>
      </c>
      <c r="J4073" s="1" t="e">
        <f>IF([first '# in title]&lt;[pos kw in title],MID([title],[pos kw in title]-6,6),#N/A)</f>
        <v>#N/A</v>
      </c>
      <c r="K4073" s="1" t="e">
        <f>IFERROR(MID(SUBSTITUTE([kw rough in title],",","."),FIND("(",[kw rough in title])+1,20),SUBSTITUTE(IFERROR(MID([kw rough in title],FIND(" ",[kw rough in title])+1,20),[kw rough in title]),",","."))</f>
        <v>#N/A</v>
      </c>
      <c r="L4073" s="1">
        <f>IFERROR(FIND("kW",[desc]),0)</f>
        <v>0</v>
      </c>
      <c r="M4073">
        <f t="array" ref="M4073">MIN(IFERROR(FIND(IstNumbers,E4073),""))</f>
        <v>25</v>
      </c>
      <c r="N4073" s="1" t="b">
        <f>IF([first '# in desc]&lt;[pos kw in desc],MID([desc],[pos kw in desc]-7,7))</f>
        <v>0</v>
      </c>
      <c r="O40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73" s="1" t="str">
        <f>TRIM(IF([first '# in desc]&lt;[pos kw in desc],MID([desc],[pos kw in desc]-6,6),FALSE))</f>
        <v>FALSCH</v>
      </c>
      <c r="Q4073" s="1" t="b">
        <f>IF(LEN([manuell])=0,IFERROR([kw fine in title]*1,IFERROR(SUMPRODUCT(COUNTIF(IsDigits,MID([kw in desc],ROW($A$1:$A$150),1)))=LEN([kw in desc]),#N/A)),[manuell])</f>
        <v>0</v>
      </c>
      <c r="R4073" s="1" t="str">
        <f>IF([pos kw in title]&gt;0,MID(J4073,#REF!,4),IF([first '# in title]&gt;0,MID([title],[first '# in title],3),IF([first '# in title]&gt;0,MID([desc],#REF!,3),VLOOKUP([productid],$G$2:$R$1386,8))))</f>
        <v>24</v>
      </c>
      <c r="S4073" s="1" t="e">
        <f>IF([kw in desc]=[kw rough in title],[kw in desc]*1,IFERROR(LEFT([kw_dirty],3)*1,IFERROR(LEFT([kw_dirty],2)*1,"n.a.")))</f>
        <v>#N/A</v>
      </c>
      <c r="T4073" s="1"/>
      <c r="U4073" s="1" t="e">
        <f>VLOOKUP(Tabelle1[[#This Row],[productid]],Tabelle2[#All],2,FALSE)</f>
        <v>#N/A</v>
      </c>
    </row>
    <row r="4074" spans="1:21" hidden="1">
      <c r="A4074" t="s">
        <v>2621</v>
      </c>
      <c r="B4074">
        <v>3670</v>
      </c>
      <c r="C4074">
        <v>289859</v>
      </c>
      <c r="D4074" t="s">
        <v>6692</v>
      </c>
      <c r="E4074" t="s">
        <v>6693</v>
      </c>
      <c r="F4074">
        <v>18406</v>
      </c>
      <c r="G4074">
        <v>3497887</v>
      </c>
      <c r="H4074">
        <f t="shared" si="63"/>
        <v>0</v>
      </c>
      <c r="I4074">
        <f t="array" ref="I4074">MIN(IFERROR(FIND(IstNumbers,A4074),""))</f>
        <v>12</v>
      </c>
      <c r="J4074" s="1" t="e">
        <f>IF([first '# in title]&lt;[pos kw in title],MID([title],[pos kw in title]-6,6),#N/A)</f>
        <v>#N/A</v>
      </c>
      <c r="K4074" s="1" t="e">
        <f>IFERROR(MID(SUBSTITUTE([kw rough in title],",","."),FIND("(",[kw rough in title])+1,20),SUBSTITUTE(IFERROR(MID([kw rough in title],FIND(" ",[kw rough in title])+1,20),[kw rough in title]),",","."))</f>
        <v>#N/A</v>
      </c>
      <c r="L4074" s="1">
        <f>IFERROR(FIND("kW",[desc]),0)</f>
        <v>70</v>
      </c>
      <c r="M4074">
        <f t="array" ref="M4074">MIN(IFERROR(FIND(IstNumbers,E4074),""))</f>
        <v>34</v>
      </c>
      <c r="N4074" s="1" t="str">
        <f>IF([first '# in desc]&lt;[pos kw in desc],MID([desc],[pos kw in desc]-7,7))</f>
        <v xml:space="preserve">­me 42 </v>
      </c>
      <c r="O40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74" s="1" t="str">
        <f>TRIM(IF([first '# in desc]&lt;[pos kw in desc],MID([desc],[pos kw in desc]-6,6),FALSE))</f>
        <v>me 42</v>
      </c>
      <c r="Q4074" s="1" t="b">
        <f>IF(LEN([manuell])=0,IFERROR([kw fine in title]*1,IFERROR(SUMPRODUCT(COUNTIF(IsDigits,MID([kw in desc],ROW($A$1:$A$150),1)))=LEN([kw in desc]),#N/A)),[manuell])</f>
        <v>0</v>
      </c>
      <c r="R4074" s="1" t="str">
        <f>IF([pos kw in title]&gt;0,MID(J4074,#REF!,4),IF([first '# in title]&gt;0,MID([title],[first '# in title],3),IF([first '# in title]&gt;0,MID([desc],#REF!,3),VLOOKUP([productid],$G$2:$R$1386,8))))</f>
        <v xml:space="preserve">42 </v>
      </c>
      <c r="S4074" s="1" t="e">
        <f>IF([kw in desc]=[kw rough in title],[kw in desc]*1,IFERROR(LEFT([kw_dirty],3)*1,IFERROR(LEFT([kw_dirty],2)*1,"n.a.")))</f>
        <v>#N/A</v>
      </c>
      <c r="T4074" s="1"/>
      <c r="U4074" s="1">
        <f>VLOOKUP(Tabelle1[[#This Row],[productid]],Tabelle2[#All],2,FALSE)</f>
        <v>42</v>
      </c>
    </row>
    <row r="4075" spans="1:21" hidden="1">
      <c r="A4075" t="s">
        <v>4651</v>
      </c>
      <c r="B4075">
        <v>3600</v>
      </c>
      <c r="C4075">
        <v>289859</v>
      </c>
      <c r="D4075" t="s">
        <v>6694</v>
      </c>
      <c r="E4075" t="s">
        <v>6695</v>
      </c>
      <c r="F4075">
        <v>18406</v>
      </c>
      <c r="G4075">
        <v>1750863</v>
      </c>
      <c r="H4075">
        <f t="shared" si="63"/>
        <v>0</v>
      </c>
      <c r="I4075">
        <f t="array" ref="I4075">MIN(IFERROR(FIND(IstNumbers,A4075),""))</f>
        <v>28</v>
      </c>
      <c r="J4075" s="1" t="e">
        <f>IF([first '# in title]&lt;[pos kw in title],MID([title],[pos kw in title]-6,6),#N/A)</f>
        <v>#N/A</v>
      </c>
      <c r="K4075" s="1" t="e">
        <f>IFERROR(MID(SUBSTITUTE([kw rough in title],",","."),FIND("(",[kw rough in title])+1,20),SUBSTITUTE(IFERROR(MID([kw rough in title],FIND(" ",[kw rough in title])+1,20),[kw rough in title]),",","."))</f>
        <v>#N/A</v>
      </c>
      <c r="L4075" s="1">
        <f>IFERROR(FIND("kW",[desc]),0)</f>
        <v>70</v>
      </c>
      <c r="M4075">
        <f t="array" ref="M4075">MIN(IFERROR(FIND(IstNumbers,E4075),""))</f>
        <v>34</v>
      </c>
      <c r="N4075" s="1" t="str">
        <f>IF([first '# in desc]&lt;[pos kw in desc],MID([desc],[pos kw in desc]-7,7))</f>
        <v xml:space="preserve">­me 42 </v>
      </c>
      <c r="O40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75" s="1" t="str">
        <f>TRIM(IF([first '# in desc]&lt;[pos kw in desc],MID([desc],[pos kw in desc]-6,6),FALSE))</f>
        <v>me 42</v>
      </c>
      <c r="Q4075" s="1" t="b">
        <f>IF(LEN([manuell])=0,IFERROR([kw fine in title]*1,IFERROR(SUMPRODUCT(COUNTIF(IsDigits,MID([kw in desc],ROW($A$1:$A$150),1)))=LEN([kw in desc]),#N/A)),[manuell])</f>
        <v>0</v>
      </c>
      <c r="R4075" s="1" t="str">
        <f>IF([pos kw in title]&gt;0,MID(J4075,#REF!,4),IF([first '# in title]&gt;0,MID([title],[first '# in title],3),IF([first '# in title]&gt;0,MID([desc],#REF!,3),VLOOKUP([productid],$G$2:$R$1386,8))))</f>
        <v>42-</v>
      </c>
      <c r="S4075" s="1" t="e">
        <f>IF([kw in desc]=[kw rough in title],[kw in desc]*1,IFERROR(LEFT([kw_dirty],3)*1,IFERROR(LEFT([kw_dirty],2)*1,"n.a.")))</f>
        <v>#N/A</v>
      </c>
      <c r="T4075" s="1"/>
      <c r="U4075" s="1">
        <f>VLOOKUP(Tabelle1[[#This Row],[productid]],Tabelle2[#All],2,FALSE)</f>
        <v>42</v>
      </c>
    </row>
    <row r="4076" spans="1:21">
      <c r="A4076" t="s">
        <v>4570</v>
      </c>
      <c r="B4076">
        <v>1927</v>
      </c>
      <c r="C4076">
        <v>223861</v>
      </c>
      <c r="D4076" t="s">
        <v>6696</v>
      </c>
      <c r="E4076" t="s">
        <v>6011</v>
      </c>
      <c r="F4076">
        <v>18406</v>
      </c>
      <c r="G4076">
        <v>3725833</v>
      </c>
      <c r="H4076">
        <f t="shared" si="63"/>
        <v>0</v>
      </c>
      <c r="I4076">
        <f t="array" ref="I4076">MIN(IFERROR(FIND(IstNumbers,A4076),""))</f>
        <v>18</v>
      </c>
      <c r="J4076" s="1" t="e">
        <f>IF([first '# in title]&lt;[pos kw in title],MID([title],[pos kw in title]-6,6),#N/A)</f>
        <v>#N/A</v>
      </c>
      <c r="K4076" s="1" t="e">
        <f>IFERROR(MID(SUBSTITUTE([kw rough in title],",","."),FIND("(",[kw rough in title])+1,20),SUBSTITUTE(IFERROR(MID([kw rough in title],FIND(" ",[kw rough in title])+1,20),[kw rough in title]),",","."))</f>
        <v>#N/A</v>
      </c>
      <c r="L4076" s="1">
        <f>IFERROR(FIND("kW",[desc]),0)</f>
        <v>0</v>
      </c>
      <c r="M4076">
        <f t="array" ref="M4076">MIN(IFERROR(FIND(IstNumbers,E4076),""))</f>
        <v>25</v>
      </c>
      <c r="N4076" s="1" t="b">
        <f>IF([first '# in desc]&lt;[pos kw in desc],MID([desc],[pos kw in desc]-7,7))</f>
        <v>0</v>
      </c>
      <c r="O40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76" s="1" t="str">
        <f>TRIM(IF([first '# in desc]&lt;[pos kw in desc],MID([desc],[pos kw in desc]-6,6),FALSE))</f>
        <v>FALSCH</v>
      </c>
      <c r="Q4076" s="1" t="b">
        <f>IF(LEN([manuell])=0,IFERROR([kw fine in title]*1,IFERROR(SUMPRODUCT(COUNTIF(IsDigits,MID([kw in desc],ROW($A$1:$A$150),1)))=LEN([kw in desc]),#N/A)),[manuell])</f>
        <v>0</v>
      </c>
      <c r="R4076" s="1" t="str">
        <f>IF([pos kw in title]&gt;0,MID(J4076,#REF!,4),IF([first '# in title]&gt;0,MID([title],[first '# in title],3),IF([first '# in title]&gt;0,MID([desc],#REF!,3),VLOOKUP([productid],$G$2:$R$1386,8))))</f>
        <v>24</v>
      </c>
      <c r="S4076" s="1" t="e">
        <f>IF([kw in desc]=[kw rough in title],[kw in desc]*1,IFERROR(LEFT([kw_dirty],3)*1,IFERROR(LEFT([kw_dirty],2)*1,"n.a.")))</f>
        <v>#N/A</v>
      </c>
      <c r="T4076" s="1"/>
      <c r="U4076" s="1" t="e">
        <f>VLOOKUP(Tabelle1[[#This Row],[productid]],Tabelle2[#All],2,FALSE)</f>
        <v>#N/A</v>
      </c>
    </row>
    <row r="4077" spans="1:21" hidden="1">
      <c r="A4077" t="s">
        <v>2621</v>
      </c>
      <c r="B4077">
        <v>3670</v>
      </c>
      <c r="C4077">
        <v>289859</v>
      </c>
      <c r="D4077" t="s">
        <v>6697</v>
      </c>
      <c r="E4077" t="s">
        <v>6698</v>
      </c>
      <c r="F4077">
        <v>18406</v>
      </c>
      <c r="G4077">
        <v>3497887</v>
      </c>
      <c r="H4077">
        <f t="shared" si="63"/>
        <v>0</v>
      </c>
      <c r="I4077">
        <f t="array" ref="I4077">MIN(IFERROR(FIND(IstNumbers,A4077),""))</f>
        <v>12</v>
      </c>
      <c r="J4077" s="1" t="e">
        <f>IF([first '# in title]&lt;[pos kw in title],MID([title],[pos kw in title]-6,6),#N/A)</f>
        <v>#N/A</v>
      </c>
      <c r="K4077" s="1" t="e">
        <f>IFERROR(MID(SUBSTITUTE([kw rough in title],",","."),FIND("(",[kw rough in title])+1,20),SUBSTITUTE(IFERROR(MID([kw rough in title],FIND(" ",[kw rough in title])+1,20),[kw rough in title]),",","."))</f>
        <v>#N/A</v>
      </c>
      <c r="L4077" s="1">
        <f>IFERROR(FIND("kW",[desc]),0)</f>
        <v>70</v>
      </c>
      <c r="M4077">
        <f t="array" ref="M4077">MIN(IFERROR(FIND(IstNumbers,E4077),""))</f>
        <v>34</v>
      </c>
      <c r="N4077" s="1" t="str">
        <f>IF([first '# in desc]&lt;[pos kw in desc],MID([desc],[pos kw in desc]-7,7))</f>
        <v xml:space="preserve">­me 42 </v>
      </c>
      <c r="O40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77" s="1" t="str">
        <f>TRIM(IF([first '# in desc]&lt;[pos kw in desc],MID([desc],[pos kw in desc]-6,6),FALSE))</f>
        <v>me 42</v>
      </c>
      <c r="Q4077" s="1" t="b">
        <f>IF(LEN([manuell])=0,IFERROR([kw fine in title]*1,IFERROR(SUMPRODUCT(COUNTIF(IsDigits,MID([kw in desc],ROW($A$1:$A$150),1)))=LEN([kw in desc]),#N/A)),[manuell])</f>
        <v>0</v>
      </c>
      <c r="R4077" s="1" t="str">
        <f>IF([pos kw in title]&gt;0,MID(J4077,#REF!,4),IF([first '# in title]&gt;0,MID([title],[first '# in title],3),IF([first '# in title]&gt;0,MID([desc],#REF!,3),VLOOKUP([productid],$G$2:$R$1386,8))))</f>
        <v xml:space="preserve">42 </v>
      </c>
      <c r="S4077" s="1" t="e">
        <f>IF([kw in desc]=[kw rough in title],[kw in desc]*1,IFERROR(LEFT([kw_dirty],3)*1,IFERROR(LEFT([kw_dirty],2)*1,"n.a.")))</f>
        <v>#N/A</v>
      </c>
      <c r="T4077" s="1"/>
      <c r="U4077" s="1">
        <f>VLOOKUP(Tabelle1[[#This Row],[productid]],Tabelle2[#All],2,FALSE)</f>
        <v>42</v>
      </c>
    </row>
    <row r="4078" spans="1:21" hidden="1">
      <c r="A4078" t="s">
        <v>4651</v>
      </c>
      <c r="B4078">
        <v>3600</v>
      </c>
      <c r="C4078">
        <v>289859</v>
      </c>
      <c r="D4078" t="s">
        <v>6699</v>
      </c>
      <c r="E4078" t="s">
        <v>6700</v>
      </c>
      <c r="F4078">
        <v>18406</v>
      </c>
      <c r="G4078">
        <v>1750863</v>
      </c>
      <c r="H4078">
        <f t="shared" si="63"/>
        <v>0</v>
      </c>
      <c r="I4078">
        <f t="array" ref="I4078">MIN(IFERROR(FIND(IstNumbers,A4078),""))</f>
        <v>28</v>
      </c>
      <c r="J4078" s="1" t="e">
        <f>IF([first '# in title]&lt;[pos kw in title],MID([title],[pos kw in title]-6,6),#N/A)</f>
        <v>#N/A</v>
      </c>
      <c r="K4078" s="1" t="e">
        <f>IFERROR(MID(SUBSTITUTE([kw rough in title],",","."),FIND("(",[kw rough in title])+1,20),SUBSTITUTE(IFERROR(MID([kw rough in title],FIND(" ",[kw rough in title])+1,20),[kw rough in title]),",","."))</f>
        <v>#N/A</v>
      </c>
      <c r="L4078" s="1">
        <f>IFERROR(FIND("kW",[desc]),0)</f>
        <v>70</v>
      </c>
      <c r="M4078">
        <f t="array" ref="M4078">MIN(IFERROR(FIND(IstNumbers,E4078),""))</f>
        <v>34</v>
      </c>
      <c r="N4078" s="1" t="str">
        <f>IF([first '# in desc]&lt;[pos kw in desc],MID([desc],[pos kw in desc]-7,7))</f>
        <v xml:space="preserve">­me 42 </v>
      </c>
      <c r="O40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78" s="1" t="str">
        <f>TRIM(IF([first '# in desc]&lt;[pos kw in desc],MID([desc],[pos kw in desc]-6,6),FALSE))</f>
        <v>me 42</v>
      </c>
      <c r="Q4078" s="1" t="b">
        <f>IF(LEN([manuell])=0,IFERROR([kw fine in title]*1,IFERROR(SUMPRODUCT(COUNTIF(IsDigits,MID([kw in desc],ROW($A$1:$A$150),1)))=LEN([kw in desc]),#N/A)),[manuell])</f>
        <v>0</v>
      </c>
      <c r="R4078" s="1" t="str">
        <f>IF([pos kw in title]&gt;0,MID(J4078,#REF!,4),IF([first '# in title]&gt;0,MID([title],[first '# in title],3),IF([first '# in title]&gt;0,MID([desc],#REF!,3),VLOOKUP([productid],$G$2:$R$1386,8))))</f>
        <v>42-</v>
      </c>
      <c r="S4078" s="1" t="e">
        <f>IF([kw in desc]=[kw rough in title],[kw in desc]*1,IFERROR(LEFT([kw_dirty],3)*1,IFERROR(LEFT([kw_dirty],2)*1,"n.a.")))</f>
        <v>#N/A</v>
      </c>
      <c r="T4078" s="1"/>
      <c r="U4078" s="1">
        <f>VLOOKUP(Tabelle1[[#This Row],[productid]],Tabelle2[#All],2,FALSE)</f>
        <v>42</v>
      </c>
    </row>
    <row r="4079" spans="1:21">
      <c r="A4079" t="s">
        <v>4570</v>
      </c>
      <c r="B4079">
        <v>1929</v>
      </c>
      <c r="C4079">
        <v>223861</v>
      </c>
      <c r="D4079" t="s">
        <v>6701</v>
      </c>
      <c r="E4079" t="s">
        <v>6096</v>
      </c>
      <c r="F4079">
        <v>18406</v>
      </c>
      <c r="G4079">
        <v>3725833</v>
      </c>
      <c r="H4079">
        <f t="shared" si="63"/>
        <v>0</v>
      </c>
      <c r="I4079">
        <f t="array" ref="I4079">MIN(IFERROR(FIND(IstNumbers,A4079),""))</f>
        <v>18</v>
      </c>
      <c r="J4079" s="1" t="e">
        <f>IF([first '# in title]&lt;[pos kw in title],MID([title],[pos kw in title]-6,6),#N/A)</f>
        <v>#N/A</v>
      </c>
      <c r="K4079" s="1" t="e">
        <f>IFERROR(MID(SUBSTITUTE([kw rough in title],",","."),FIND("(",[kw rough in title])+1,20),SUBSTITUTE(IFERROR(MID([kw rough in title],FIND(" ",[kw rough in title])+1,20),[kw rough in title]),",","."))</f>
        <v>#N/A</v>
      </c>
      <c r="L4079" s="1">
        <f>IFERROR(FIND("kW",[desc]),0)</f>
        <v>0</v>
      </c>
      <c r="M4079">
        <f t="array" ref="M4079">MIN(IFERROR(FIND(IstNumbers,E4079),""))</f>
        <v>25</v>
      </c>
      <c r="N4079" s="1" t="b">
        <f>IF([first '# in desc]&lt;[pos kw in desc],MID([desc],[pos kw in desc]-7,7))</f>
        <v>0</v>
      </c>
      <c r="O40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79" s="1" t="str">
        <f>TRIM(IF([first '# in desc]&lt;[pos kw in desc],MID([desc],[pos kw in desc]-6,6),FALSE))</f>
        <v>FALSCH</v>
      </c>
      <c r="Q4079" s="1" t="b">
        <f>IF(LEN([manuell])=0,IFERROR([kw fine in title]*1,IFERROR(SUMPRODUCT(COUNTIF(IsDigits,MID([kw in desc],ROW($A$1:$A$150),1)))=LEN([kw in desc]),#N/A)),[manuell])</f>
        <v>0</v>
      </c>
      <c r="R4079" s="1" t="str">
        <f>IF([pos kw in title]&gt;0,MID(J4079,#REF!,4),IF([first '# in title]&gt;0,MID([title],[first '# in title],3),IF([first '# in title]&gt;0,MID([desc],#REF!,3),VLOOKUP([productid],$G$2:$R$1386,8))))</f>
        <v>24</v>
      </c>
      <c r="S4079" s="1" t="e">
        <f>IF([kw in desc]=[kw rough in title],[kw in desc]*1,IFERROR(LEFT([kw_dirty],3)*1,IFERROR(LEFT([kw_dirty],2)*1,"n.a.")))</f>
        <v>#N/A</v>
      </c>
      <c r="T4079" s="1"/>
      <c r="U4079" s="1" t="e">
        <f>VLOOKUP(Tabelle1[[#This Row],[productid]],Tabelle2[#All],2,FALSE)</f>
        <v>#N/A</v>
      </c>
    </row>
    <row r="4080" spans="1:21" hidden="1">
      <c r="A4080" t="s">
        <v>2621</v>
      </c>
      <c r="B4080">
        <v>3670</v>
      </c>
      <c r="C4080">
        <v>289859</v>
      </c>
      <c r="D4080" t="s">
        <v>6702</v>
      </c>
      <c r="E4080" t="s">
        <v>6703</v>
      </c>
      <c r="F4080">
        <v>18406</v>
      </c>
      <c r="G4080">
        <v>3497887</v>
      </c>
      <c r="H4080">
        <f t="shared" si="63"/>
        <v>0</v>
      </c>
      <c r="I4080">
        <f t="array" ref="I4080">MIN(IFERROR(FIND(IstNumbers,A4080),""))</f>
        <v>12</v>
      </c>
      <c r="J4080" s="1" t="e">
        <f>IF([first '# in title]&lt;[pos kw in title],MID([title],[pos kw in title]-6,6),#N/A)</f>
        <v>#N/A</v>
      </c>
      <c r="K4080" s="1" t="e">
        <f>IFERROR(MID(SUBSTITUTE([kw rough in title],",","."),FIND("(",[kw rough in title])+1,20),SUBSTITUTE(IFERROR(MID([kw rough in title],FIND(" ",[kw rough in title])+1,20),[kw rough in title]),",","."))</f>
        <v>#N/A</v>
      </c>
      <c r="L4080" s="1">
        <f>IFERROR(FIND("kW",[desc]),0)</f>
        <v>70</v>
      </c>
      <c r="M4080">
        <f t="array" ref="M4080">MIN(IFERROR(FIND(IstNumbers,E4080),""))</f>
        <v>34</v>
      </c>
      <c r="N4080" s="1" t="str">
        <f>IF([first '# in desc]&lt;[pos kw in desc],MID([desc],[pos kw in desc]-7,7))</f>
        <v xml:space="preserve">­me 42 </v>
      </c>
      <c r="O40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80" s="1" t="str">
        <f>TRIM(IF([first '# in desc]&lt;[pos kw in desc],MID([desc],[pos kw in desc]-6,6),FALSE))</f>
        <v>me 42</v>
      </c>
      <c r="Q4080" s="1" t="b">
        <f>IF(LEN([manuell])=0,IFERROR([kw fine in title]*1,IFERROR(SUMPRODUCT(COUNTIF(IsDigits,MID([kw in desc],ROW($A$1:$A$150),1)))=LEN([kw in desc]),#N/A)),[manuell])</f>
        <v>0</v>
      </c>
      <c r="R4080" s="1" t="str">
        <f>IF([pos kw in title]&gt;0,MID(J4080,#REF!,4),IF([first '# in title]&gt;0,MID([title],[first '# in title],3),IF([first '# in title]&gt;0,MID([desc],#REF!,3),VLOOKUP([productid],$G$2:$R$1386,8))))</f>
        <v xml:space="preserve">42 </v>
      </c>
      <c r="S4080" s="1" t="e">
        <f>IF([kw in desc]=[kw rough in title],[kw in desc]*1,IFERROR(LEFT([kw_dirty],3)*1,IFERROR(LEFT([kw_dirty],2)*1,"n.a.")))</f>
        <v>#N/A</v>
      </c>
      <c r="T4080" s="1"/>
      <c r="U4080" s="1">
        <f>VLOOKUP(Tabelle1[[#This Row],[productid]],Tabelle2[#All],2,FALSE)</f>
        <v>42</v>
      </c>
    </row>
    <row r="4081" spans="1:21" hidden="1">
      <c r="A4081" t="s">
        <v>4651</v>
      </c>
      <c r="B4081">
        <v>3600</v>
      </c>
      <c r="C4081">
        <v>289859</v>
      </c>
      <c r="D4081" t="s">
        <v>6704</v>
      </c>
      <c r="E4081" t="s">
        <v>6705</v>
      </c>
      <c r="F4081">
        <v>18406</v>
      </c>
      <c r="G4081">
        <v>1750863</v>
      </c>
      <c r="H4081">
        <f t="shared" si="63"/>
        <v>0</v>
      </c>
      <c r="I4081">
        <f t="array" ref="I4081">MIN(IFERROR(FIND(IstNumbers,A4081),""))</f>
        <v>28</v>
      </c>
      <c r="J4081" s="1" t="e">
        <f>IF([first '# in title]&lt;[pos kw in title],MID([title],[pos kw in title]-6,6),#N/A)</f>
        <v>#N/A</v>
      </c>
      <c r="K4081" s="1" t="e">
        <f>IFERROR(MID(SUBSTITUTE([kw rough in title],",","."),FIND("(",[kw rough in title])+1,20),SUBSTITUTE(IFERROR(MID([kw rough in title],FIND(" ",[kw rough in title])+1,20),[kw rough in title]),",","."))</f>
        <v>#N/A</v>
      </c>
      <c r="L4081" s="1">
        <f>IFERROR(FIND("kW",[desc]),0)</f>
        <v>70</v>
      </c>
      <c r="M4081">
        <f t="array" ref="M4081">MIN(IFERROR(FIND(IstNumbers,E4081),""))</f>
        <v>34</v>
      </c>
      <c r="N4081" s="1" t="str">
        <f>IF([first '# in desc]&lt;[pos kw in desc],MID([desc],[pos kw in desc]-7,7))</f>
        <v xml:space="preserve">­me 42 </v>
      </c>
      <c r="O40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81" s="1" t="str">
        <f>TRIM(IF([first '# in desc]&lt;[pos kw in desc],MID([desc],[pos kw in desc]-6,6),FALSE))</f>
        <v>me 42</v>
      </c>
      <c r="Q4081" s="1" t="b">
        <f>IF(LEN([manuell])=0,IFERROR([kw fine in title]*1,IFERROR(SUMPRODUCT(COUNTIF(IsDigits,MID([kw in desc],ROW($A$1:$A$150),1)))=LEN([kw in desc]),#N/A)),[manuell])</f>
        <v>0</v>
      </c>
      <c r="R4081" s="1" t="str">
        <f>IF([pos kw in title]&gt;0,MID(J4081,#REF!,4),IF([first '# in title]&gt;0,MID([title],[first '# in title],3),IF([first '# in title]&gt;0,MID([desc],#REF!,3),VLOOKUP([productid],$G$2:$R$1386,8))))</f>
        <v>42-</v>
      </c>
      <c r="S4081" s="1" t="e">
        <f>IF([kw in desc]=[kw rough in title],[kw in desc]*1,IFERROR(LEFT([kw_dirty],3)*1,IFERROR(LEFT([kw_dirty],2)*1,"n.a.")))</f>
        <v>#N/A</v>
      </c>
      <c r="T4081" s="1"/>
      <c r="U4081" s="1">
        <f>VLOOKUP(Tabelle1[[#This Row],[productid]],Tabelle2[#All],2,FALSE)</f>
        <v>42</v>
      </c>
    </row>
    <row r="4082" spans="1:21">
      <c r="A4082" t="s">
        <v>4570</v>
      </c>
      <c r="B4082">
        <v>1929</v>
      </c>
      <c r="C4082">
        <v>223861</v>
      </c>
      <c r="D4082" t="s">
        <v>6706</v>
      </c>
      <c r="E4082" t="s">
        <v>6096</v>
      </c>
      <c r="F4082">
        <v>18406</v>
      </c>
      <c r="G4082">
        <v>3725833</v>
      </c>
      <c r="H4082">
        <f t="shared" si="63"/>
        <v>0</v>
      </c>
      <c r="I4082">
        <f t="array" ref="I4082">MIN(IFERROR(FIND(IstNumbers,A4082),""))</f>
        <v>18</v>
      </c>
      <c r="J4082" s="1" t="e">
        <f>IF([first '# in title]&lt;[pos kw in title],MID([title],[pos kw in title]-6,6),#N/A)</f>
        <v>#N/A</v>
      </c>
      <c r="K4082" s="1" t="e">
        <f>IFERROR(MID(SUBSTITUTE([kw rough in title],",","."),FIND("(",[kw rough in title])+1,20),SUBSTITUTE(IFERROR(MID([kw rough in title],FIND(" ",[kw rough in title])+1,20),[kw rough in title]),",","."))</f>
        <v>#N/A</v>
      </c>
      <c r="L4082" s="1">
        <f>IFERROR(FIND("kW",[desc]),0)</f>
        <v>0</v>
      </c>
      <c r="M4082">
        <f t="array" ref="M4082">MIN(IFERROR(FIND(IstNumbers,E4082),""))</f>
        <v>25</v>
      </c>
      <c r="N4082" s="1" t="b">
        <f>IF([first '# in desc]&lt;[pos kw in desc],MID([desc],[pos kw in desc]-7,7))</f>
        <v>0</v>
      </c>
      <c r="O40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82" s="1" t="str">
        <f>TRIM(IF([first '# in desc]&lt;[pos kw in desc],MID([desc],[pos kw in desc]-6,6),FALSE))</f>
        <v>FALSCH</v>
      </c>
      <c r="Q4082" s="1" t="b">
        <f>IF(LEN([manuell])=0,IFERROR([kw fine in title]*1,IFERROR(SUMPRODUCT(COUNTIF(IsDigits,MID([kw in desc],ROW($A$1:$A$150),1)))=LEN([kw in desc]),#N/A)),[manuell])</f>
        <v>0</v>
      </c>
      <c r="R4082" s="1" t="str">
        <f>IF([pos kw in title]&gt;0,MID(J4082,#REF!,4),IF([first '# in title]&gt;0,MID([title],[first '# in title],3),IF([first '# in title]&gt;0,MID([desc],#REF!,3),VLOOKUP([productid],$G$2:$R$1386,8))))</f>
        <v>24</v>
      </c>
      <c r="S4082" s="1" t="e">
        <f>IF([kw in desc]=[kw rough in title],[kw in desc]*1,IFERROR(LEFT([kw_dirty],3)*1,IFERROR(LEFT([kw_dirty],2)*1,"n.a.")))</f>
        <v>#N/A</v>
      </c>
      <c r="T4082" s="1"/>
      <c r="U4082" s="1" t="e">
        <f>VLOOKUP(Tabelle1[[#This Row],[productid]],Tabelle2[#All],2,FALSE)</f>
        <v>#N/A</v>
      </c>
    </row>
    <row r="4083" spans="1:21" hidden="1">
      <c r="A4083" t="s">
        <v>2621</v>
      </c>
      <c r="B4083">
        <v>3670</v>
      </c>
      <c r="C4083">
        <v>289859</v>
      </c>
      <c r="D4083" t="s">
        <v>6707</v>
      </c>
      <c r="E4083" t="s">
        <v>6708</v>
      </c>
      <c r="F4083">
        <v>18406</v>
      </c>
      <c r="G4083">
        <v>3497887</v>
      </c>
      <c r="H4083">
        <f t="shared" si="63"/>
        <v>0</v>
      </c>
      <c r="I4083">
        <f t="array" ref="I4083">MIN(IFERROR(FIND(IstNumbers,A4083),""))</f>
        <v>12</v>
      </c>
      <c r="J4083" s="1" t="e">
        <f>IF([first '# in title]&lt;[pos kw in title],MID([title],[pos kw in title]-6,6),#N/A)</f>
        <v>#N/A</v>
      </c>
      <c r="K4083" s="1" t="e">
        <f>IFERROR(MID(SUBSTITUTE([kw rough in title],",","."),FIND("(",[kw rough in title])+1,20),SUBSTITUTE(IFERROR(MID([kw rough in title],FIND(" ",[kw rough in title])+1,20),[kw rough in title]),",","."))</f>
        <v>#N/A</v>
      </c>
      <c r="L4083" s="1">
        <f>IFERROR(FIND("kW",[desc]),0)</f>
        <v>70</v>
      </c>
      <c r="M4083">
        <f t="array" ref="M4083">MIN(IFERROR(FIND(IstNumbers,E4083),""))</f>
        <v>34</v>
      </c>
      <c r="N4083" s="1" t="str">
        <f>IF([first '# in desc]&lt;[pos kw in desc],MID([desc],[pos kw in desc]-7,7))</f>
        <v xml:space="preserve">­me 42 </v>
      </c>
      <c r="O40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83" s="1" t="str">
        <f>TRIM(IF([first '# in desc]&lt;[pos kw in desc],MID([desc],[pos kw in desc]-6,6),FALSE))</f>
        <v>me 42</v>
      </c>
      <c r="Q4083" s="1" t="b">
        <f>IF(LEN([manuell])=0,IFERROR([kw fine in title]*1,IFERROR(SUMPRODUCT(COUNTIF(IsDigits,MID([kw in desc],ROW($A$1:$A$150),1)))=LEN([kw in desc]),#N/A)),[manuell])</f>
        <v>0</v>
      </c>
      <c r="R4083" s="1" t="str">
        <f>IF([pos kw in title]&gt;0,MID(J4083,#REF!,4),IF([first '# in title]&gt;0,MID([title],[first '# in title],3),IF([first '# in title]&gt;0,MID([desc],#REF!,3),VLOOKUP([productid],$G$2:$R$1386,8))))</f>
        <v xml:space="preserve">42 </v>
      </c>
      <c r="S4083" s="1" t="e">
        <f>IF([kw in desc]=[kw rough in title],[kw in desc]*1,IFERROR(LEFT([kw_dirty],3)*1,IFERROR(LEFT([kw_dirty],2)*1,"n.a.")))</f>
        <v>#N/A</v>
      </c>
      <c r="T4083" s="1"/>
      <c r="U4083" s="1">
        <f>VLOOKUP(Tabelle1[[#This Row],[productid]],Tabelle2[#All],2,FALSE)</f>
        <v>42</v>
      </c>
    </row>
    <row r="4084" spans="1:21" hidden="1">
      <c r="A4084" t="s">
        <v>4651</v>
      </c>
      <c r="B4084">
        <v>3600</v>
      </c>
      <c r="C4084">
        <v>289859</v>
      </c>
      <c r="D4084" t="s">
        <v>6709</v>
      </c>
      <c r="E4084" t="s">
        <v>6175</v>
      </c>
      <c r="F4084">
        <v>18406</v>
      </c>
      <c r="G4084">
        <v>1750863</v>
      </c>
      <c r="H4084">
        <f t="shared" si="63"/>
        <v>0</v>
      </c>
      <c r="I4084">
        <f t="array" ref="I4084">MIN(IFERROR(FIND(IstNumbers,A4084),""))</f>
        <v>28</v>
      </c>
      <c r="J4084" s="1" t="e">
        <f>IF([first '# in title]&lt;[pos kw in title],MID([title],[pos kw in title]-6,6),#N/A)</f>
        <v>#N/A</v>
      </c>
      <c r="K4084" s="1" t="e">
        <f>IFERROR(MID(SUBSTITUTE([kw rough in title],",","."),FIND("(",[kw rough in title])+1,20),SUBSTITUTE(IFERROR(MID([kw rough in title],FIND(" ",[kw rough in title])+1,20),[kw rough in title]),",","."))</f>
        <v>#N/A</v>
      </c>
      <c r="L4084" s="1">
        <f>IFERROR(FIND("kW",[desc]),0)</f>
        <v>70</v>
      </c>
      <c r="M4084">
        <f t="array" ref="M4084">MIN(IFERROR(FIND(IstNumbers,E4084),""))</f>
        <v>34</v>
      </c>
      <c r="N4084" s="1" t="str">
        <f>IF([first '# in desc]&lt;[pos kw in desc],MID([desc],[pos kw in desc]-7,7))</f>
        <v xml:space="preserve">­me 42 </v>
      </c>
      <c r="O40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84" s="1" t="str">
        <f>TRIM(IF([first '# in desc]&lt;[pos kw in desc],MID([desc],[pos kw in desc]-6,6),FALSE))</f>
        <v>me 42</v>
      </c>
      <c r="Q4084" s="1" t="b">
        <f>IF(LEN([manuell])=0,IFERROR([kw fine in title]*1,IFERROR(SUMPRODUCT(COUNTIF(IsDigits,MID([kw in desc],ROW($A$1:$A$150),1)))=LEN([kw in desc]),#N/A)),[manuell])</f>
        <v>0</v>
      </c>
      <c r="R4084" s="1" t="str">
        <f>IF([pos kw in title]&gt;0,MID(J4084,#REF!,4),IF([first '# in title]&gt;0,MID([title],[first '# in title],3),IF([first '# in title]&gt;0,MID([desc],#REF!,3),VLOOKUP([productid],$G$2:$R$1386,8))))</f>
        <v>42-</v>
      </c>
      <c r="S4084" s="1" t="e">
        <f>IF([kw in desc]=[kw rough in title],[kw in desc]*1,IFERROR(LEFT([kw_dirty],3)*1,IFERROR(LEFT([kw_dirty],2)*1,"n.a.")))</f>
        <v>#N/A</v>
      </c>
      <c r="T4084" s="1"/>
      <c r="U4084" s="1">
        <f>VLOOKUP(Tabelle1[[#This Row],[productid]],Tabelle2[#All],2,FALSE)</f>
        <v>42</v>
      </c>
    </row>
    <row r="4085" spans="1:21">
      <c r="A4085" t="s">
        <v>4570</v>
      </c>
      <c r="B4085">
        <v>1931</v>
      </c>
      <c r="C4085">
        <v>223861</v>
      </c>
      <c r="D4085" t="s">
        <v>6710</v>
      </c>
      <c r="E4085" t="s">
        <v>6096</v>
      </c>
      <c r="F4085">
        <v>18406</v>
      </c>
      <c r="G4085">
        <v>3725833</v>
      </c>
      <c r="H4085">
        <f t="shared" si="63"/>
        <v>0</v>
      </c>
      <c r="I4085">
        <f t="array" ref="I4085">MIN(IFERROR(FIND(IstNumbers,A4085),""))</f>
        <v>18</v>
      </c>
      <c r="J4085" s="1" t="e">
        <f>IF([first '# in title]&lt;[pos kw in title],MID([title],[pos kw in title]-6,6),#N/A)</f>
        <v>#N/A</v>
      </c>
      <c r="K4085" s="1" t="e">
        <f>IFERROR(MID(SUBSTITUTE([kw rough in title],",","."),FIND("(",[kw rough in title])+1,20),SUBSTITUTE(IFERROR(MID([kw rough in title],FIND(" ",[kw rough in title])+1,20),[kw rough in title]),",","."))</f>
        <v>#N/A</v>
      </c>
      <c r="L4085" s="1">
        <f>IFERROR(FIND("kW",[desc]),0)</f>
        <v>0</v>
      </c>
      <c r="M4085">
        <f t="array" ref="M4085">MIN(IFERROR(FIND(IstNumbers,E4085),""))</f>
        <v>25</v>
      </c>
      <c r="N4085" s="1" t="b">
        <f>IF([first '# in desc]&lt;[pos kw in desc],MID([desc],[pos kw in desc]-7,7))</f>
        <v>0</v>
      </c>
      <c r="O40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85" s="1" t="str">
        <f>TRIM(IF([first '# in desc]&lt;[pos kw in desc],MID([desc],[pos kw in desc]-6,6),FALSE))</f>
        <v>FALSCH</v>
      </c>
      <c r="Q4085" s="1" t="b">
        <f>IF(LEN([manuell])=0,IFERROR([kw fine in title]*1,IFERROR(SUMPRODUCT(COUNTIF(IsDigits,MID([kw in desc],ROW($A$1:$A$150),1)))=LEN([kw in desc]),#N/A)),[manuell])</f>
        <v>0</v>
      </c>
      <c r="R4085" s="1" t="str">
        <f>IF([pos kw in title]&gt;0,MID(J4085,#REF!,4),IF([first '# in title]&gt;0,MID([title],[first '# in title],3),IF([first '# in title]&gt;0,MID([desc],#REF!,3),VLOOKUP([productid],$G$2:$R$1386,8))))</f>
        <v>24</v>
      </c>
      <c r="S4085" s="1" t="e">
        <f>IF([kw in desc]=[kw rough in title],[kw in desc]*1,IFERROR(LEFT([kw_dirty],3)*1,IFERROR(LEFT([kw_dirty],2)*1,"n.a.")))</f>
        <v>#N/A</v>
      </c>
      <c r="T4085" s="1"/>
      <c r="U4085" s="1" t="e">
        <f>VLOOKUP(Tabelle1[[#This Row],[productid]],Tabelle2[#All],2,FALSE)</f>
        <v>#N/A</v>
      </c>
    </row>
    <row r="4086" spans="1:21" hidden="1">
      <c r="A4086" t="s">
        <v>2621</v>
      </c>
      <c r="B4086">
        <v>3670</v>
      </c>
      <c r="C4086">
        <v>289859</v>
      </c>
      <c r="D4086" t="s">
        <v>6711</v>
      </c>
      <c r="E4086" t="s">
        <v>6712</v>
      </c>
      <c r="F4086">
        <v>18406</v>
      </c>
      <c r="G4086">
        <v>3497887</v>
      </c>
      <c r="H4086">
        <f t="shared" si="63"/>
        <v>0</v>
      </c>
      <c r="I4086">
        <f t="array" ref="I4086">MIN(IFERROR(FIND(IstNumbers,A4086),""))</f>
        <v>12</v>
      </c>
      <c r="J4086" s="1" t="e">
        <f>IF([first '# in title]&lt;[pos kw in title],MID([title],[pos kw in title]-6,6),#N/A)</f>
        <v>#N/A</v>
      </c>
      <c r="K4086" s="1" t="e">
        <f>IFERROR(MID(SUBSTITUTE([kw rough in title],",","."),FIND("(",[kw rough in title])+1,20),SUBSTITUTE(IFERROR(MID([kw rough in title],FIND(" ",[kw rough in title])+1,20),[kw rough in title]),",","."))</f>
        <v>#N/A</v>
      </c>
      <c r="L4086" s="1">
        <f>IFERROR(FIND("kW",[desc]),0)</f>
        <v>70</v>
      </c>
      <c r="M4086">
        <f t="array" ref="M4086">MIN(IFERROR(FIND(IstNumbers,E4086),""))</f>
        <v>34</v>
      </c>
      <c r="N4086" s="1" t="str">
        <f>IF([first '# in desc]&lt;[pos kw in desc],MID([desc],[pos kw in desc]-7,7))</f>
        <v xml:space="preserve">­me 42 </v>
      </c>
      <c r="O40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86" s="1" t="str">
        <f>TRIM(IF([first '# in desc]&lt;[pos kw in desc],MID([desc],[pos kw in desc]-6,6),FALSE))</f>
        <v>me 42</v>
      </c>
      <c r="Q4086" s="1" t="b">
        <f>IF(LEN([manuell])=0,IFERROR([kw fine in title]*1,IFERROR(SUMPRODUCT(COUNTIF(IsDigits,MID([kw in desc],ROW($A$1:$A$150),1)))=LEN([kw in desc]),#N/A)),[manuell])</f>
        <v>0</v>
      </c>
      <c r="R4086" s="1" t="str">
        <f>IF([pos kw in title]&gt;0,MID(J4086,#REF!,4),IF([first '# in title]&gt;0,MID([title],[first '# in title],3),IF([first '# in title]&gt;0,MID([desc],#REF!,3),VLOOKUP([productid],$G$2:$R$1386,8))))</f>
        <v xml:space="preserve">42 </v>
      </c>
      <c r="S4086" s="1" t="e">
        <f>IF([kw in desc]=[kw rough in title],[kw in desc]*1,IFERROR(LEFT([kw_dirty],3)*1,IFERROR(LEFT([kw_dirty],2)*1,"n.a.")))</f>
        <v>#N/A</v>
      </c>
      <c r="T4086" s="1"/>
      <c r="U4086" s="1">
        <f>VLOOKUP(Tabelle1[[#This Row],[productid]],Tabelle2[#All],2,FALSE)</f>
        <v>42</v>
      </c>
    </row>
    <row r="4087" spans="1:21" hidden="1">
      <c r="A4087" t="s">
        <v>4651</v>
      </c>
      <c r="B4087">
        <v>3600</v>
      </c>
      <c r="C4087">
        <v>289859</v>
      </c>
      <c r="D4087" t="s">
        <v>6713</v>
      </c>
      <c r="E4087" t="s">
        <v>6167</v>
      </c>
      <c r="F4087">
        <v>18406</v>
      </c>
      <c r="G4087">
        <v>1750863</v>
      </c>
      <c r="H4087">
        <f t="shared" si="63"/>
        <v>0</v>
      </c>
      <c r="I4087">
        <f t="array" ref="I4087">MIN(IFERROR(FIND(IstNumbers,A4087),""))</f>
        <v>28</v>
      </c>
      <c r="J4087" s="1" t="e">
        <f>IF([first '# in title]&lt;[pos kw in title],MID([title],[pos kw in title]-6,6),#N/A)</f>
        <v>#N/A</v>
      </c>
      <c r="K4087" s="1" t="e">
        <f>IFERROR(MID(SUBSTITUTE([kw rough in title],",","."),FIND("(",[kw rough in title])+1,20),SUBSTITUTE(IFERROR(MID([kw rough in title],FIND(" ",[kw rough in title])+1,20),[kw rough in title]),",","."))</f>
        <v>#N/A</v>
      </c>
      <c r="L4087" s="1">
        <f>IFERROR(FIND("kW",[desc]),0)</f>
        <v>70</v>
      </c>
      <c r="M4087">
        <f t="array" ref="M4087">MIN(IFERROR(FIND(IstNumbers,E4087),""))</f>
        <v>34</v>
      </c>
      <c r="N4087" s="1" t="str">
        <f>IF([first '# in desc]&lt;[pos kw in desc],MID([desc],[pos kw in desc]-7,7))</f>
        <v xml:space="preserve">­me 42 </v>
      </c>
      <c r="O40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87" s="1" t="str">
        <f>TRIM(IF([first '# in desc]&lt;[pos kw in desc],MID([desc],[pos kw in desc]-6,6),FALSE))</f>
        <v>me 42</v>
      </c>
      <c r="Q4087" s="1" t="b">
        <f>IF(LEN([manuell])=0,IFERROR([kw fine in title]*1,IFERROR(SUMPRODUCT(COUNTIF(IsDigits,MID([kw in desc],ROW($A$1:$A$150),1)))=LEN([kw in desc]),#N/A)),[manuell])</f>
        <v>0</v>
      </c>
      <c r="R4087" s="1" t="str">
        <f>IF([pos kw in title]&gt;0,MID(J4087,#REF!,4),IF([first '# in title]&gt;0,MID([title],[first '# in title],3),IF([first '# in title]&gt;0,MID([desc],#REF!,3),VLOOKUP([productid],$G$2:$R$1386,8))))</f>
        <v>42-</v>
      </c>
      <c r="S4087" s="1" t="e">
        <f>IF([kw in desc]=[kw rough in title],[kw in desc]*1,IFERROR(LEFT([kw_dirty],3)*1,IFERROR(LEFT([kw_dirty],2)*1,"n.a.")))</f>
        <v>#N/A</v>
      </c>
      <c r="T4087" s="1"/>
      <c r="U4087" s="1">
        <f>VLOOKUP(Tabelle1[[#This Row],[productid]],Tabelle2[#All],2,FALSE)</f>
        <v>42</v>
      </c>
    </row>
    <row r="4088" spans="1:21">
      <c r="A4088" t="s">
        <v>4570</v>
      </c>
      <c r="B4088">
        <v>1931</v>
      </c>
      <c r="C4088">
        <v>223861</v>
      </c>
      <c r="D4088" t="s">
        <v>6714</v>
      </c>
      <c r="E4088" t="s">
        <v>6096</v>
      </c>
      <c r="F4088">
        <v>18406</v>
      </c>
      <c r="G4088">
        <v>3725833</v>
      </c>
      <c r="H4088">
        <f t="shared" si="63"/>
        <v>0</v>
      </c>
      <c r="I4088">
        <f t="array" ref="I4088">MIN(IFERROR(FIND(IstNumbers,A4088),""))</f>
        <v>18</v>
      </c>
      <c r="J4088" s="1" t="e">
        <f>IF([first '# in title]&lt;[pos kw in title],MID([title],[pos kw in title]-6,6),#N/A)</f>
        <v>#N/A</v>
      </c>
      <c r="K4088" s="1" t="e">
        <f>IFERROR(MID(SUBSTITUTE([kw rough in title],",","."),FIND("(",[kw rough in title])+1,20),SUBSTITUTE(IFERROR(MID([kw rough in title],FIND(" ",[kw rough in title])+1,20),[kw rough in title]),",","."))</f>
        <v>#N/A</v>
      </c>
      <c r="L4088" s="1">
        <f>IFERROR(FIND("kW",[desc]),0)</f>
        <v>0</v>
      </c>
      <c r="M4088">
        <f t="array" ref="M4088">MIN(IFERROR(FIND(IstNumbers,E4088),""))</f>
        <v>25</v>
      </c>
      <c r="N4088" s="1" t="b">
        <f>IF([first '# in desc]&lt;[pos kw in desc],MID([desc],[pos kw in desc]-7,7))</f>
        <v>0</v>
      </c>
      <c r="O40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88" s="1" t="str">
        <f>TRIM(IF([first '# in desc]&lt;[pos kw in desc],MID([desc],[pos kw in desc]-6,6),FALSE))</f>
        <v>FALSCH</v>
      </c>
      <c r="Q4088" s="1" t="b">
        <f>IF(LEN([manuell])=0,IFERROR([kw fine in title]*1,IFERROR(SUMPRODUCT(COUNTIF(IsDigits,MID([kw in desc],ROW($A$1:$A$150),1)))=LEN([kw in desc]),#N/A)),[manuell])</f>
        <v>0</v>
      </c>
      <c r="R4088" s="1" t="str">
        <f>IF([pos kw in title]&gt;0,MID(J4088,#REF!,4),IF([first '# in title]&gt;0,MID([title],[first '# in title],3),IF([first '# in title]&gt;0,MID([desc],#REF!,3),VLOOKUP([productid],$G$2:$R$1386,8))))</f>
        <v>24</v>
      </c>
      <c r="S4088" s="1" t="e">
        <f>IF([kw in desc]=[kw rough in title],[kw in desc]*1,IFERROR(LEFT([kw_dirty],3)*1,IFERROR(LEFT([kw_dirty],2)*1,"n.a.")))</f>
        <v>#N/A</v>
      </c>
      <c r="T4088" s="1"/>
      <c r="U4088" s="1" t="e">
        <f>VLOOKUP(Tabelle1[[#This Row],[productid]],Tabelle2[#All],2,FALSE)</f>
        <v>#N/A</v>
      </c>
    </row>
    <row r="4089" spans="1:21" hidden="1">
      <c r="A4089" t="s">
        <v>2621</v>
      </c>
      <c r="B4089">
        <v>3675</v>
      </c>
      <c r="C4089">
        <v>289859</v>
      </c>
      <c r="D4089" t="s">
        <v>6715</v>
      </c>
      <c r="E4089" t="s">
        <v>6716</v>
      </c>
      <c r="F4089">
        <v>18406</v>
      </c>
      <c r="G4089">
        <v>3497887</v>
      </c>
      <c r="H4089">
        <f t="shared" si="63"/>
        <v>0</v>
      </c>
      <c r="I4089">
        <f t="array" ref="I4089">MIN(IFERROR(FIND(IstNumbers,A4089),""))</f>
        <v>12</v>
      </c>
      <c r="J4089" s="1" t="e">
        <f>IF([first '# in title]&lt;[pos kw in title],MID([title],[pos kw in title]-6,6),#N/A)</f>
        <v>#N/A</v>
      </c>
      <c r="K4089" s="1" t="e">
        <f>IFERROR(MID(SUBSTITUTE([kw rough in title],",","."),FIND("(",[kw rough in title])+1,20),SUBSTITUTE(IFERROR(MID([kw rough in title],FIND(" ",[kw rough in title])+1,20),[kw rough in title]),",","."))</f>
        <v>#N/A</v>
      </c>
      <c r="L4089" s="1">
        <f>IFERROR(FIND("kW",[desc]),0)</f>
        <v>70</v>
      </c>
      <c r="M4089">
        <f t="array" ref="M4089">MIN(IFERROR(FIND(IstNumbers,E4089),""))</f>
        <v>34</v>
      </c>
      <c r="N4089" s="1" t="str">
        <f>IF([first '# in desc]&lt;[pos kw in desc],MID([desc],[pos kw in desc]-7,7))</f>
        <v xml:space="preserve">­me 42 </v>
      </c>
      <c r="O40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89" s="1" t="str">
        <f>TRIM(IF([first '# in desc]&lt;[pos kw in desc],MID([desc],[pos kw in desc]-6,6),FALSE))</f>
        <v>me 42</v>
      </c>
      <c r="Q4089" s="1" t="b">
        <f>IF(LEN([manuell])=0,IFERROR([kw fine in title]*1,IFERROR(SUMPRODUCT(COUNTIF(IsDigits,MID([kw in desc],ROW($A$1:$A$150),1)))=LEN([kw in desc]),#N/A)),[manuell])</f>
        <v>0</v>
      </c>
      <c r="R4089" s="1" t="str">
        <f>IF([pos kw in title]&gt;0,MID(J4089,#REF!,4),IF([first '# in title]&gt;0,MID([title],[first '# in title],3),IF([first '# in title]&gt;0,MID([desc],#REF!,3),VLOOKUP([productid],$G$2:$R$1386,8))))</f>
        <v xml:space="preserve">42 </v>
      </c>
      <c r="S4089" s="1" t="e">
        <f>IF([kw in desc]=[kw rough in title],[kw in desc]*1,IFERROR(LEFT([kw_dirty],3)*1,IFERROR(LEFT([kw_dirty],2)*1,"n.a.")))</f>
        <v>#N/A</v>
      </c>
      <c r="T4089" s="1"/>
      <c r="U4089" s="1">
        <f>VLOOKUP(Tabelle1[[#This Row],[productid]],Tabelle2[#All],2,FALSE)</f>
        <v>42</v>
      </c>
    </row>
    <row r="4090" spans="1:21" hidden="1">
      <c r="A4090" t="s">
        <v>4651</v>
      </c>
      <c r="B4090">
        <v>3600</v>
      </c>
      <c r="C4090">
        <v>289859</v>
      </c>
      <c r="D4090" t="s">
        <v>6717</v>
      </c>
      <c r="E4090" t="s">
        <v>6171</v>
      </c>
      <c r="F4090">
        <v>18406</v>
      </c>
      <c r="G4090">
        <v>1750863</v>
      </c>
      <c r="H4090">
        <f t="shared" si="63"/>
        <v>0</v>
      </c>
      <c r="I4090">
        <f t="array" ref="I4090">MIN(IFERROR(FIND(IstNumbers,A4090),""))</f>
        <v>28</v>
      </c>
      <c r="J4090" s="1" t="e">
        <f>IF([first '# in title]&lt;[pos kw in title],MID([title],[pos kw in title]-6,6),#N/A)</f>
        <v>#N/A</v>
      </c>
      <c r="K4090" s="1" t="e">
        <f>IFERROR(MID(SUBSTITUTE([kw rough in title],",","."),FIND("(",[kw rough in title])+1,20),SUBSTITUTE(IFERROR(MID([kw rough in title],FIND(" ",[kw rough in title])+1,20),[kw rough in title]),",","."))</f>
        <v>#N/A</v>
      </c>
      <c r="L4090" s="1">
        <f>IFERROR(FIND("kW",[desc]),0)</f>
        <v>70</v>
      </c>
      <c r="M4090">
        <f t="array" ref="M4090">MIN(IFERROR(FIND(IstNumbers,E4090),""))</f>
        <v>34</v>
      </c>
      <c r="N4090" s="1" t="str">
        <f>IF([first '# in desc]&lt;[pos kw in desc],MID([desc],[pos kw in desc]-7,7))</f>
        <v xml:space="preserve">­me 42 </v>
      </c>
      <c r="O40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90" s="1" t="str">
        <f>TRIM(IF([first '# in desc]&lt;[pos kw in desc],MID([desc],[pos kw in desc]-6,6),FALSE))</f>
        <v>me 42</v>
      </c>
      <c r="Q4090" s="1" t="b">
        <f>IF(LEN([manuell])=0,IFERROR([kw fine in title]*1,IFERROR(SUMPRODUCT(COUNTIF(IsDigits,MID([kw in desc],ROW($A$1:$A$150),1)))=LEN([kw in desc]),#N/A)),[manuell])</f>
        <v>0</v>
      </c>
      <c r="R4090" s="1" t="str">
        <f>IF([pos kw in title]&gt;0,MID(J4090,#REF!,4),IF([first '# in title]&gt;0,MID([title],[first '# in title],3),IF([first '# in title]&gt;0,MID([desc],#REF!,3),VLOOKUP([productid],$G$2:$R$1386,8))))</f>
        <v>42-</v>
      </c>
      <c r="S4090" s="1" t="e">
        <f>IF([kw in desc]=[kw rough in title],[kw in desc]*1,IFERROR(LEFT([kw_dirty],3)*1,IFERROR(LEFT([kw_dirty],2)*1,"n.a.")))</f>
        <v>#N/A</v>
      </c>
      <c r="T4090" s="1"/>
      <c r="U4090" s="1">
        <f>VLOOKUP(Tabelle1[[#This Row],[productid]],Tabelle2[#All],2,FALSE)</f>
        <v>42</v>
      </c>
    </row>
    <row r="4091" spans="1:21">
      <c r="A4091" t="s">
        <v>4570</v>
      </c>
      <c r="B4091">
        <v>1934</v>
      </c>
      <c r="C4091">
        <v>223861</v>
      </c>
      <c r="D4091" t="s">
        <v>6718</v>
      </c>
      <c r="E4091" t="s">
        <v>5734</v>
      </c>
      <c r="F4091">
        <v>18406</v>
      </c>
      <c r="G4091">
        <v>3725833</v>
      </c>
      <c r="H4091">
        <f t="shared" si="63"/>
        <v>0</v>
      </c>
      <c r="I4091">
        <f t="array" ref="I4091">MIN(IFERROR(FIND(IstNumbers,A4091),""))</f>
        <v>18</v>
      </c>
      <c r="J4091" s="1" t="e">
        <f>IF([first '# in title]&lt;[pos kw in title],MID([title],[pos kw in title]-6,6),#N/A)</f>
        <v>#N/A</v>
      </c>
      <c r="K4091" s="1" t="e">
        <f>IFERROR(MID(SUBSTITUTE([kw rough in title],",","."),FIND("(",[kw rough in title])+1,20),SUBSTITUTE(IFERROR(MID([kw rough in title],FIND(" ",[kw rough in title])+1,20),[kw rough in title]),",","."))</f>
        <v>#N/A</v>
      </c>
      <c r="L4091" s="1">
        <f>IFERROR(FIND("kW",[desc]),0)</f>
        <v>0</v>
      </c>
      <c r="M4091">
        <f t="array" ref="M4091">MIN(IFERROR(FIND(IstNumbers,E4091),""))</f>
        <v>25</v>
      </c>
      <c r="N4091" s="1" t="b">
        <f>IF([first '# in desc]&lt;[pos kw in desc],MID([desc],[pos kw in desc]-7,7))</f>
        <v>0</v>
      </c>
      <c r="O40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91" s="1" t="str">
        <f>TRIM(IF([first '# in desc]&lt;[pos kw in desc],MID([desc],[pos kw in desc]-6,6),FALSE))</f>
        <v>FALSCH</v>
      </c>
      <c r="Q4091" s="1" t="b">
        <f>IF(LEN([manuell])=0,IFERROR([kw fine in title]*1,IFERROR(SUMPRODUCT(COUNTIF(IsDigits,MID([kw in desc],ROW($A$1:$A$150),1)))=LEN([kw in desc]),#N/A)),[manuell])</f>
        <v>0</v>
      </c>
      <c r="R4091" s="1" t="str">
        <f>IF([pos kw in title]&gt;0,MID(J4091,#REF!,4),IF([first '# in title]&gt;0,MID([title],[first '# in title],3),IF([first '# in title]&gt;0,MID([desc],#REF!,3),VLOOKUP([productid],$G$2:$R$1386,8))))</f>
        <v>24</v>
      </c>
      <c r="S4091" s="1" t="e">
        <f>IF([kw in desc]=[kw rough in title],[kw in desc]*1,IFERROR(LEFT([kw_dirty],3)*1,IFERROR(LEFT([kw_dirty],2)*1,"n.a.")))</f>
        <v>#N/A</v>
      </c>
      <c r="T4091" s="1"/>
      <c r="U4091" s="1" t="e">
        <f>VLOOKUP(Tabelle1[[#This Row],[productid]],Tabelle2[#All],2,FALSE)</f>
        <v>#N/A</v>
      </c>
    </row>
    <row r="4092" spans="1:21" hidden="1">
      <c r="A4092" t="s">
        <v>2621</v>
      </c>
      <c r="B4092">
        <v>3675</v>
      </c>
      <c r="C4092">
        <v>289859</v>
      </c>
      <c r="D4092" t="s">
        <v>6719</v>
      </c>
      <c r="E4092" t="s">
        <v>6720</v>
      </c>
      <c r="F4092">
        <v>18406</v>
      </c>
      <c r="G4092">
        <v>3497887</v>
      </c>
      <c r="H4092">
        <f t="shared" si="63"/>
        <v>0</v>
      </c>
      <c r="I4092">
        <f t="array" ref="I4092">MIN(IFERROR(FIND(IstNumbers,A4092),""))</f>
        <v>12</v>
      </c>
      <c r="J4092" s="1" t="e">
        <f>IF([first '# in title]&lt;[pos kw in title],MID([title],[pos kw in title]-6,6),#N/A)</f>
        <v>#N/A</v>
      </c>
      <c r="K4092" s="1" t="e">
        <f>IFERROR(MID(SUBSTITUTE([kw rough in title],",","."),FIND("(",[kw rough in title])+1,20),SUBSTITUTE(IFERROR(MID([kw rough in title],FIND(" ",[kw rough in title])+1,20),[kw rough in title]),",","."))</f>
        <v>#N/A</v>
      </c>
      <c r="L4092" s="1">
        <f>IFERROR(FIND("kW",[desc]),0)</f>
        <v>70</v>
      </c>
      <c r="M4092">
        <f t="array" ref="M4092">MIN(IFERROR(FIND(IstNumbers,E4092),""))</f>
        <v>34</v>
      </c>
      <c r="N4092" s="1" t="str">
        <f>IF([first '# in desc]&lt;[pos kw in desc],MID([desc],[pos kw in desc]-7,7))</f>
        <v xml:space="preserve">­me 42 </v>
      </c>
      <c r="O40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92" s="1" t="str">
        <f>TRIM(IF([first '# in desc]&lt;[pos kw in desc],MID([desc],[pos kw in desc]-6,6),FALSE))</f>
        <v>me 42</v>
      </c>
      <c r="Q4092" s="1" t="b">
        <f>IF(LEN([manuell])=0,IFERROR([kw fine in title]*1,IFERROR(SUMPRODUCT(COUNTIF(IsDigits,MID([kw in desc],ROW($A$1:$A$150),1)))=LEN([kw in desc]),#N/A)),[manuell])</f>
        <v>0</v>
      </c>
      <c r="R4092" s="1" t="str">
        <f>IF([pos kw in title]&gt;0,MID(J4092,#REF!,4),IF([first '# in title]&gt;0,MID([title],[first '# in title],3),IF([first '# in title]&gt;0,MID([desc],#REF!,3),VLOOKUP([productid],$G$2:$R$1386,8))))</f>
        <v xml:space="preserve">42 </v>
      </c>
      <c r="S4092" s="1" t="e">
        <f>IF([kw in desc]=[kw rough in title],[kw in desc]*1,IFERROR(LEFT([kw_dirty],3)*1,IFERROR(LEFT([kw_dirty],2)*1,"n.a.")))</f>
        <v>#N/A</v>
      </c>
      <c r="T4092" s="1"/>
      <c r="U4092" s="1">
        <f>VLOOKUP(Tabelle1[[#This Row],[productid]],Tabelle2[#All],2,FALSE)</f>
        <v>42</v>
      </c>
    </row>
    <row r="4093" spans="1:21" hidden="1">
      <c r="A4093" t="s">
        <v>4651</v>
      </c>
      <c r="B4093">
        <v>3600</v>
      </c>
      <c r="C4093">
        <v>289859</v>
      </c>
      <c r="D4093" t="s">
        <v>6721</v>
      </c>
      <c r="E4093" t="s">
        <v>6179</v>
      </c>
      <c r="F4093">
        <v>18406</v>
      </c>
      <c r="G4093">
        <v>1750863</v>
      </c>
      <c r="H4093">
        <f t="shared" si="63"/>
        <v>0</v>
      </c>
      <c r="I4093">
        <f t="array" ref="I4093">MIN(IFERROR(FIND(IstNumbers,A4093),""))</f>
        <v>28</v>
      </c>
      <c r="J4093" s="1" t="e">
        <f>IF([first '# in title]&lt;[pos kw in title],MID([title],[pos kw in title]-6,6),#N/A)</f>
        <v>#N/A</v>
      </c>
      <c r="K4093" s="1" t="e">
        <f>IFERROR(MID(SUBSTITUTE([kw rough in title],",","."),FIND("(",[kw rough in title])+1,20),SUBSTITUTE(IFERROR(MID([kw rough in title],FIND(" ",[kw rough in title])+1,20),[kw rough in title]),",","."))</f>
        <v>#N/A</v>
      </c>
      <c r="L4093" s="1">
        <f>IFERROR(FIND("kW",[desc]),0)</f>
        <v>70</v>
      </c>
      <c r="M4093">
        <f t="array" ref="M4093">MIN(IFERROR(FIND(IstNumbers,E4093),""))</f>
        <v>34</v>
      </c>
      <c r="N4093" s="1" t="str">
        <f>IF([first '# in desc]&lt;[pos kw in desc],MID([desc],[pos kw in desc]-7,7))</f>
        <v xml:space="preserve">­me 42 </v>
      </c>
      <c r="O40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93" s="1" t="str">
        <f>TRIM(IF([first '# in desc]&lt;[pos kw in desc],MID([desc],[pos kw in desc]-6,6),FALSE))</f>
        <v>me 42</v>
      </c>
      <c r="Q4093" s="1" t="b">
        <f>IF(LEN([manuell])=0,IFERROR([kw fine in title]*1,IFERROR(SUMPRODUCT(COUNTIF(IsDigits,MID([kw in desc],ROW($A$1:$A$150),1)))=LEN([kw in desc]),#N/A)),[manuell])</f>
        <v>0</v>
      </c>
      <c r="R4093" s="1" t="str">
        <f>IF([pos kw in title]&gt;0,MID(J4093,#REF!,4),IF([first '# in title]&gt;0,MID([title],[first '# in title],3),IF([first '# in title]&gt;0,MID([desc],#REF!,3),VLOOKUP([productid],$G$2:$R$1386,8))))</f>
        <v>42-</v>
      </c>
      <c r="S4093" s="1" t="e">
        <f>IF([kw in desc]=[kw rough in title],[kw in desc]*1,IFERROR(LEFT([kw_dirty],3)*1,IFERROR(LEFT([kw_dirty],2)*1,"n.a.")))</f>
        <v>#N/A</v>
      </c>
      <c r="T4093" s="1"/>
      <c r="U4093" s="1">
        <f>VLOOKUP(Tabelle1[[#This Row],[productid]],Tabelle2[#All],2,FALSE)</f>
        <v>42</v>
      </c>
    </row>
    <row r="4094" spans="1:21">
      <c r="A4094" t="s">
        <v>4570</v>
      </c>
      <c r="B4094">
        <v>1934</v>
      </c>
      <c r="C4094">
        <v>223861</v>
      </c>
      <c r="D4094" t="s">
        <v>6722</v>
      </c>
      <c r="E4094" t="s">
        <v>5734</v>
      </c>
      <c r="F4094">
        <v>18406</v>
      </c>
      <c r="G4094">
        <v>3725833</v>
      </c>
      <c r="H4094">
        <f t="shared" si="63"/>
        <v>0</v>
      </c>
      <c r="I4094">
        <f t="array" ref="I4094">MIN(IFERROR(FIND(IstNumbers,A4094),""))</f>
        <v>18</v>
      </c>
      <c r="J4094" s="1" t="e">
        <f>IF([first '# in title]&lt;[pos kw in title],MID([title],[pos kw in title]-6,6),#N/A)</f>
        <v>#N/A</v>
      </c>
      <c r="K4094" s="1" t="e">
        <f>IFERROR(MID(SUBSTITUTE([kw rough in title],",","."),FIND("(",[kw rough in title])+1,20),SUBSTITUTE(IFERROR(MID([kw rough in title],FIND(" ",[kw rough in title])+1,20),[kw rough in title]),",","."))</f>
        <v>#N/A</v>
      </c>
      <c r="L4094" s="1">
        <f>IFERROR(FIND("kW",[desc]),0)</f>
        <v>0</v>
      </c>
      <c r="M4094">
        <f t="array" ref="M4094">MIN(IFERROR(FIND(IstNumbers,E4094),""))</f>
        <v>25</v>
      </c>
      <c r="N4094" s="1" t="b">
        <f>IF([first '# in desc]&lt;[pos kw in desc],MID([desc],[pos kw in desc]-7,7))</f>
        <v>0</v>
      </c>
      <c r="O40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94" s="1" t="str">
        <f>TRIM(IF([first '# in desc]&lt;[pos kw in desc],MID([desc],[pos kw in desc]-6,6),FALSE))</f>
        <v>FALSCH</v>
      </c>
      <c r="Q4094" s="1" t="b">
        <f>IF(LEN([manuell])=0,IFERROR([kw fine in title]*1,IFERROR(SUMPRODUCT(COUNTIF(IsDigits,MID([kw in desc],ROW($A$1:$A$150),1)))=LEN([kw in desc]),#N/A)),[manuell])</f>
        <v>0</v>
      </c>
      <c r="R4094" s="1" t="str">
        <f>IF([pos kw in title]&gt;0,MID(J4094,#REF!,4),IF([first '# in title]&gt;0,MID([title],[first '# in title],3),IF([first '# in title]&gt;0,MID([desc],#REF!,3),VLOOKUP([productid],$G$2:$R$1386,8))))</f>
        <v>24</v>
      </c>
      <c r="S4094" s="1" t="e">
        <f>IF([kw in desc]=[kw rough in title],[kw in desc]*1,IFERROR(LEFT([kw_dirty],3)*1,IFERROR(LEFT([kw_dirty],2)*1,"n.a.")))</f>
        <v>#N/A</v>
      </c>
      <c r="T4094" s="1"/>
      <c r="U4094" s="1" t="e">
        <f>VLOOKUP(Tabelle1[[#This Row],[productid]],Tabelle2[#All],2,FALSE)</f>
        <v>#N/A</v>
      </c>
    </row>
    <row r="4095" spans="1:21" hidden="1">
      <c r="A4095" t="s">
        <v>2621</v>
      </c>
      <c r="B4095">
        <v>3680</v>
      </c>
      <c r="C4095">
        <v>289859</v>
      </c>
      <c r="D4095" t="s">
        <v>6723</v>
      </c>
      <c r="E4095" t="s">
        <v>6724</v>
      </c>
      <c r="F4095">
        <v>18406</v>
      </c>
      <c r="G4095">
        <v>3497887</v>
      </c>
      <c r="H4095">
        <f t="shared" si="63"/>
        <v>0</v>
      </c>
      <c r="I4095">
        <f t="array" ref="I4095">MIN(IFERROR(FIND(IstNumbers,A4095),""))</f>
        <v>12</v>
      </c>
      <c r="J4095" s="1" t="e">
        <f>IF([first '# in title]&lt;[pos kw in title],MID([title],[pos kw in title]-6,6),#N/A)</f>
        <v>#N/A</v>
      </c>
      <c r="K4095" s="1" t="e">
        <f>IFERROR(MID(SUBSTITUTE([kw rough in title],",","."),FIND("(",[kw rough in title])+1,20),SUBSTITUTE(IFERROR(MID([kw rough in title],FIND(" ",[kw rough in title])+1,20),[kw rough in title]),",","."))</f>
        <v>#N/A</v>
      </c>
      <c r="L4095" s="1">
        <f>IFERROR(FIND("kW",[desc]),0)</f>
        <v>70</v>
      </c>
      <c r="M4095">
        <f t="array" ref="M4095">MIN(IFERROR(FIND(IstNumbers,E4095),""))</f>
        <v>34</v>
      </c>
      <c r="N4095" s="1" t="str">
        <f>IF([first '# in desc]&lt;[pos kw in desc],MID([desc],[pos kw in desc]-7,7))</f>
        <v xml:space="preserve">­me 42 </v>
      </c>
      <c r="O40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95" s="1" t="str">
        <f>TRIM(IF([first '# in desc]&lt;[pos kw in desc],MID([desc],[pos kw in desc]-6,6),FALSE))</f>
        <v>me 42</v>
      </c>
      <c r="Q4095" s="1" t="b">
        <f>IF(LEN([manuell])=0,IFERROR([kw fine in title]*1,IFERROR(SUMPRODUCT(COUNTIF(IsDigits,MID([kw in desc],ROW($A$1:$A$150),1)))=LEN([kw in desc]),#N/A)),[manuell])</f>
        <v>0</v>
      </c>
      <c r="R4095" s="1" t="str">
        <f>IF([pos kw in title]&gt;0,MID(J4095,#REF!,4),IF([first '# in title]&gt;0,MID([title],[first '# in title],3),IF([first '# in title]&gt;0,MID([desc],#REF!,3),VLOOKUP([productid],$G$2:$R$1386,8))))</f>
        <v xml:space="preserve">42 </v>
      </c>
      <c r="S4095" s="1" t="e">
        <f>IF([kw in desc]=[kw rough in title],[kw in desc]*1,IFERROR(LEFT([kw_dirty],3)*1,IFERROR(LEFT([kw_dirty],2)*1,"n.a.")))</f>
        <v>#N/A</v>
      </c>
      <c r="T4095" s="1"/>
      <c r="U4095" s="1">
        <f>VLOOKUP(Tabelle1[[#This Row],[productid]],Tabelle2[#All],2,FALSE)</f>
        <v>42</v>
      </c>
    </row>
    <row r="4096" spans="1:21" hidden="1">
      <c r="A4096" t="s">
        <v>4651</v>
      </c>
      <c r="B4096">
        <v>3605</v>
      </c>
      <c r="C4096">
        <v>289859</v>
      </c>
      <c r="D4096" t="s">
        <v>6725</v>
      </c>
      <c r="E4096" t="s">
        <v>6726</v>
      </c>
      <c r="F4096">
        <v>18406</v>
      </c>
      <c r="G4096">
        <v>1750863</v>
      </c>
      <c r="H4096">
        <f t="shared" si="63"/>
        <v>0</v>
      </c>
      <c r="I4096">
        <f t="array" ref="I4096">MIN(IFERROR(FIND(IstNumbers,A4096),""))</f>
        <v>28</v>
      </c>
      <c r="J4096" s="1" t="e">
        <f>IF([first '# in title]&lt;[pos kw in title],MID([title],[pos kw in title]-6,6),#N/A)</f>
        <v>#N/A</v>
      </c>
      <c r="K4096" s="1" t="e">
        <f>IFERROR(MID(SUBSTITUTE([kw rough in title],",","."),FIND("(",[kw rough in title])+1,20),SUBSTITUTE(IFERROR(MID([kw rough in title],FIND(" ",[kw rough in title])+1,20),[kw rough in title]),",","."))</f>
        <v>#N/A</v>
      </c>
      <c r="L4096" s="1">
        <f>IFERROR(FIND("kW",[desc]),0)</f>
        <v>70</v>
      </c>
      <c r="M4096">
        <f t="array" ref="M4096">MIN(IFERROR(FIND(IstNumbers,E4096),""))</f>
        <v>34</v>
      </c>
      <c r="N4096" s="1" t="str">
        <f>IF([first '# in desc]&lt;[pos kw in desc],MID([desc],[pos kw in desc]-7,7))</f>
        <v xml:space="preserve">­me 42 </v>
      </c>
      <c r="O40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96" s="1" t="str">
        <f>TRIM(IF([first '# in desc]&lt;[pos kw in desc],MID([desc],[pos kw in desc]-6,6),FALSE))</f>
        <v>me 42</v>
      </c>
      <c r="Q4096" s="1" t="b">
        <f>IF(LEN([manuell])=0,IFERROR([kw fine in title]*1,IFERROR(SUMPRODUCT(COUNTIF(IsDigits,MID([kw in desc],ROW($A$1:$A$150),1)))=LEN([kw in desc]),#N/A)),[manuell])</f>
        <v>0</v>
      </c>
      <c r="R4096" s="1" t="str">
        <f>IF([pos kw in title]&gt;0,MID(J4096,#REF!,4),IF([first '# in title]&gt;0,MID([title],[first '# in title],3),IF([first '# in title]&gt;0,MID([desc],#REF!,3),VLOOKUP([productid],$G$2:$R$1386,8))))</f>
        <v>42-</v>
      </c>
      <c r="S4096" s="1" t="e">
        <f>IF([kw in desc]=[kw rough in title],[kw in desc]*1,IFERROR(LEFT([kw_dirty],3)*1,IFERROR(LEFT([kw_dirty],2)*1,"n.a.")))</f>
        <v>#N/A</v>
      </c>
      <c r="T4096" s="1"/>
      <c r="U4096" s="1">
        <f>VLOOKUP(Tabelle1[[#This Row],[productid]],Tabelle2[#All],2,FALSE)</f>
        <v>42</v>
      </c>
    </row>
    <row r="4097" spans="1:21">
      <c r="A4097" t="s">
        <v>4783</v>
      </c>
      <c r="B4097">
        <v>2750</v>
      </c>
      <c r="C4097">
        <v>289859</v>
      </c>
      <c r="D4097" t="s">
        <v>6727</v>
      </c>
      <c r="E4097" t="s">
        <v>6728</v>
      </c>
      <c r="F4097">
        <v>18406</v>
      </c>
      <c r="G4097">
        <v>2286143</v>
      </c>
      <c r="H4097">
        <f t="shared" si="63"/>
        <v>0</v>
      </c>
      <c r="I4097">
        <f t="array" ref="I4097">MIN(IFERROR(FIND(IstNumbers,A4097),""))</f>
        <v>20</v>
      </c>
      <c r="J4097" s="1" t="e">
        <f>IF([first '# in title]&lt;[pos kw in title],MID([title],[pos kw in title]-6,6),#N/A)</f>
        <v>#N/A</v>
      </c>
      <c r="K4097" s="1" t="e">
        <f>IFERROR(MID(SUBSTITUTE([kw rough in title],",","."),FIND("(",[kw rough in title])+1,20),SUBSTITUTE(IFERROR(MID([kw rough in title],FIND(" ",[kw rough in title])+1,20),[kw rough in title]),",","."))</f>
        <v>#N/A</v>
      </c>
      <c r="L4097" s="1">
        <f>IFERROR(FIND("kW",[desc]),0)</f>
        <v>0</v>
      </c>
      <c r="M4097">
        <f t="array" ref="M4097">MIN(IFERROR(FIND(IstNumbers,E4097),""))</f>
        <v>33</v>
      </c>
      <c r="N4097" s="1" t="b">
        <f>IF([first '# in desc]&lt;[pos kw in desc],MID([desc],[pos kw in desc]-7,7))</f>
        <v>0</v>
      </c>
      <c r="O40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97" s="1" t="str">
        <f>TRIM(IF([first '# in desc]&lt;[pos kw in desc],MID([desc],[pos kw in desc]-6,6),FALSE))</f>
        <v>FALSCH</v>
      </c>
      <c r="Q4097" s="1" t="b">
        <f>IF(LEN([manuell])=0,IFERROR([kw fine in title]*1,IFERROR(SUMPRODUCT(COUNTIF(IsDigits,MID([kw in desc],ROW($A$1:$A$150),1)))=LEN([kw in desc]),#N/A)),[manuell])</f>
        <v>0</v>
      </c>
      <c r="R4097" s="1" t="str">
        <f>IF([pos kw in title]&gt;0,MID(J4097,#REF!,4),IF([first '# in title]&gt;0,MID([title],[first '# in title],3),IF([first '# in title]&gt;0,MID([desc],#REF!,3),VLOOKUP([productid],$G$2:$R$1386,8))))</f>
        <v>146</v>
      </c>
      <c r="S4097" s="1" t="e">
        <f>IF([kw in desc]=[kw rough in title],[kw in desc]*1,IFERROR(LEFT([kw_dirty],3)*1,IFERROR(LEFT([kw_dirty],2)*1,"n.a.")))</f>
        <v>#N/A</v>
      </c>
      <c r="T4097" s="1"/>
      <c r="U4097" s="1" t="e">
        <f>VLOOKUP(Tabelle1[[#This Row],[productid]],Tabelle2[#All],2,FALSE)</f>
        <v>#N/A</v>
      </c>
    </row>
    <row r="4098" spans="1:21">
      <c r="A4098" t="s">
        <v>4570</v>
      </c>
      <c r="B4098">
        <v>1939</v>
      </c>
      <c r="C4098">
        <v>223861</v>
      </c>
      <c r="D4098" t="s">
        <v>6729</v>
      </c>
      <c r="E4098" t="s">
        <v>6011</v>
      </c>
      <c r="F4098">
        <v>18406</v>
      </c>
      <c r="G4098">
        <v>3725833</v>
      </c>
      <c r="H4098">
        <f t="shared" si="63"/>
        <v>0</v>
      </c>
      <c r="I4098">
        <f t="array" ref="I4098">MIN(IFERROR(FIND(IstNumbers,A4098),""))</f>
        <v>18</v>
      </c>
      <c r="J4098" s="1" t="e">
        <f>IF([first '# in title]&lt;[pos kw in title],MID([title],[pos kw in title]-6,6),#N/A)</f>
        <v>#N/A</v>
      </c>
      <c r="K4098" s="1" t="e">
        <f>IFERROR(MID(SUBSTITUTE([kw rough in title],",","."),FIND("(",[kw rough in title])+1,20),SUBSTITUTE(IFERROR(MID([kw rough in title],FIND(" ",[kw rough in title])+1,20),[kw rough in title]),",","."))</f>
        <v>#N/A</v>
      </c>
      <c r="L4098" s="1">
        <f>IFERROR(FIND("kW",[desc]),0)</f>
        <v>0</v>
      </c>
      <c r="M4098">
        <f t="array" ref="M4098">MIN(IFERROR(FIND(IstNumbers,E4098),""))</f>
        <v>25</v>
      </c>
      <c r="N4098" s="1" t="b">
        <f>IF([first '# in desc]&lt;[pos kw in desc],MID([desc],[pos kw in desc]-7,7))</f>
        <v>0</v>
      </c>
      <c r="O40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098" s="1" t="str">
        <f>TRIM(IF([first '# in desc]&lt;[pos kw in desc],MID([desc],[pos kw in desc]-6,6),FALSE))</f>
        <v>FALSCH</v>
      </c>
      <c r="Q4098" s="1" t="b">
        <f>IF(LEN([manuell])=0,IFERROR([kw fine in title]*1,IFERROR(SUMPRODUCT(COUNTIF(IsDigits,MID([kw in desc],ROW($A$1:$A$150),1)))=LEN([kw in desc]),#N/A)),[manuell])</f>
        <v>0</v>
      </c>
      <c r="R4098" s="1" t="str">
        <f>IF([pos kw in title]&gt;0,MID(J4098,#REF!,4),IF([first '# in title]&gt;0,MID([title],[first '# in title],3),IF([first '# in title]&gt;0,MID([desc],#REF!,3),VLOOKUP([productid],$G$2:$R$1386,8))))</f>
        <v>24</v>
      </c>
      <c r="S4098" s="1" t="e">
        <f>IF([kw in desc]=[kw rough in title],[kw in desc]*1,IFERROR(LEFT([kw_dirty],3)*1,IFERROR(LEFT([kw_dirty],2)*1,"n.a.")))</f>
        <v>#N/A</v>
      </c>
      <c r="T4098" s="1"/>
      <c r="U4098" s="1" t="e">
        <f>VLOOKUP(Tabelle1[[#This Row],[productid]],Tabelle2[#All],2,FALSE)</f>
        <v>#N/A</v>
      </c>
    </row>
    <row r="4099" spans="1:21" hidden="1">
      <c r="A4099" t="s">
        <v>2621</v>
      </c>
      <c r="B4099">
        <v>3680</v>
      </c>
      <c r="C4099">
        <v>289859</v>
      </c>
      <c r="D4099" t="s">
        <v>6730</v>
      </c>
      <c r="E4099" t="s">
        <v>6602</v>
      </c>
      <c r="F4099">
        <v>18406</v>
      </c>
      <c r="G4099">
        <v>3497887</v>
      </c>
      <c r="H4099">
        <f t="shared" si="63"/>
        <v>0</v>
      </c>
      <c r="I4099">
        <f t="array" ref="I4099">MIN(IFERROR(FIND(IstNumbers,A4099),""))</f>
        <v>12</v>
      </c>
      <c r="J4099" s="1" t="e">
        <f>IF([first '# in title]&lt;[pos kw in title],MID([title],[pos kw in title]-6,6),#N/A)</f>
        <v>#N/A</v>
      </c>
      <c r="K4099" s="1" t="e">
        <f>IFERROR(MID(SUBSTITUTE([kw rough in title],",","."),FIND("(",[kw rough in title])+1,20),SUBSTITUTE(IFERROR(MID([kw rough in title],FIND(" ",[kw rough in title])+1,20),[kw rough in title]),",","."))</f>
        <v>#N/A</v>
      </c>
      <c r="L4099" s="1">
        <f>IFERROR(FIND("kW",[desc]),0)</f>
        <v>70</v>
      </c>
      <c r="M4099">
        <f t="array" ref="M4099">MIN(IFERROR(FIND(IstNumbers,E4099),""))</f>
        <v>34</v>
      </c>
      <c r="N4099" s="1" t="str">
        <f>IF([first '# in desc]&lt;[pos kw in desc],MID([desc],[pos kw in desc]-7,7))</f>
        <v xml:space="preserve">­me 42 </v>
      </c>
      <c r="O40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099" s="1" t="str">
        <f>TRIM(IF([first '# in desc]&lt;[pos kw in desc],MID([desc],[pos kw in desc]-6,6),FALSE))</f>
        <v>me 42</v>
      </c>
      <c r="Q4099" s="1" t="b">
        <f>IF(LEN([manuell])=0,IFERROR([kw fine in title]*1,IFERROR(SUMPRODUCT(COUNTIF(IsDigits,MID([kw in desc],ROW($A$1:$A$150),1)))=LEN([kw in desc]),#N/A)),[manuell])</f>
        <v>0</v>
      </c>
      <c r="R4099" s="1" t="str">
        <f>IF([pos kw in title]&gt;0,MID(J4099,#REF!,4),IF([first '# in title]&gt;0,MID([title],[first '# in title],3),IF([first '# in title]&gt;0,MID([desc],#REF!,3),VLOOKUP([productid],$G$2:$R$1386,8))))</f>
        <v xml:space="preserve">42 </v>
      </c>
      <c r="S4099" s="1" t="e">
        <f>IF([kw in desc]=[kw rough in title],[kw in desc]*1,IFERROR(LEFT([kw_dirty],3)*1,IFERROR(LEFT([kw_dirty],2)*1,"n.a.")))</f>
        <v>#N/A</v>
      </c>
      <c r="T4099" s="1"/>
      <c r="U4099" s="1">
        <f>VLOOKUP(Tabelle1[[#This Row],[productid]],Tabelle2[#All],2,FALSE)</f>
        <v>42</v>
      </c>
    </row>
    <row r="4100" spans="1:21" hidden="1">
      <c r="A4100" t="s">
        <v>4651</v>
      </c>
      <c r="B4100">
        <v>3605</v>
      </c>
      <c r="C4100">
        <v>289859</v>
      </c>
      <c r="D4100" t="s">
        <v>6731</v>
      </c>
      <c r="E4100" t="s">
        <v>6188</v>
      </c>
      <c r="F4100">
        <v>18406</v>
      </c>
      <c r="G4100">
        <v>1750863</v>
      </c>
      <c r="H4100">
        <f t="shared" ref="H4100:H4163" si="64">IFERROR(FIND("kW",A4100),0)</f>
        <v>0</v>
      </c>
      <c r="I4100">
        <f t="array" ref="I4100">MIN(IFERROR(FIND(IstNumbers,A4100),""))</f>
        <v>28</v>
      </c>
      <c r="J4100" s="1" t="e">
        <f>IF([first '# in title]&lt;[pos kw in title],MID([title],[pos kw in title]-6,6),#N/A)</f>
        <v>#N/A</v>
      </c>
      <c r="K4100" s="1" t="e">
        <f>IFERROR(MID(SUBSTITUTE([kw rough in title],",","."),FIND("(",[kw rough in title])+1,20),SUBSTITUTE(IFERROR(MID([kw rough in title],FIND(" ",[kw rough in title])+1,20),[kw rough in title]),",","."))</f>
        <v>#N/A</v>
      </c>
      <c r="L4100" s="1">
        <f>IFERROR(FIND("kW",[desc]),0)</f>
        <v>70</v>
      </c>
      <c r="M4100">
        <f t="array" ref="M4100">MIN(IFERROR(FIND(IstNumbers,E4100),""))</f>
        <v>34</v>
      </c>
      <c r="N4100" s="1" t="str">
        <f>IF([first '# in desc]&lt;[pos kw in desc],MID([desc],[pos kw in desc]-7,7))</f>
        <v xml:space="preserve">­me 42 </v>
      </c>
      <c r="O41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00" s="1" t="str">
        <f>TRIM(IF([first '# in desc]&lt;[pos kw in desc],MID([desc],[pos kw in desc]-6,6),FALSE))</f>
        <v>me 42</v>
      </c>
      <c r="Q4100" s="1" t="b">
        <f>IF(LEN([manuell])=0,IFERROR([kw fine in title]*1,IFERROR(SUMPRODUCT(COUNTIF(IsDigits,MID([kw in desc],ROW($A$1:$A$150),1)))=LEN([kw in desc]),#N/A)),[manuell])</f>
        <v>0</v>
      </c>
      <c r="R4100" s="1" t="str">
        <f>IF([pos kw in title]&gt;0,MID(J4100,#REF!,4),IF([first '# in title]&gt;0,MID([title],[first '# in title],3),IF([first '# in title]&gt;0,MID([desc],#REF!,3),VLOOKUP([productid],$G$2:$R$1386,8))))</f>
        <v>42-</v>
      </c>
      <c r="S4100" s="1" t="e">
        <f>IF([kw in desc]=[kw rough in title],[kw in desc]*1,IFERROR(LEFT([kw_dirty],3)*1,IFERROR(LEFT([kw_dirty],2)*1,"n.a.")))</f>
        <v>#N/A</v>
      </c>
      <c r="T4100" s="1"/>
      <c r="U4100" s="1">
        <f>VLOOKUP(Tabelle1[[#This Row],[productid]],Tabelle2[#All],2,FALSE)</f>
        <v>42</v>
      </c>
    </row>
    <row r="4101" spans="1:21">
      <c r="A4101" t="s">
        <v>4783</v>
      </c>
      <c r="B4101">
        <v>2752</v>
      </c>
      <c r="C4101">
        <v>289859</v>
      </c>
      <c r="D4101" t="s">
        <v>6732</v>
      </c>
      <c r="E4101" t="s">
        <v>6733</v>
      </c>
      <c r="F4101">
        <v>18406</v>
      </c>
      <c r="G4101">
        <v>2286143</v>
      </c>
      <c r="H4101">
        <f t="shared" si="64"/>
        <v>0</v>
      </c>
      <c r="I4101">
        <f t="array" ref="I4101">MIN(IFERROR(FIND(IstNumbers,A4101),""))</f>
        <v>20</v>
      </c>
      <c r="J4101" s="1" t="e">
        <f>IF([first '# in title]&lt;[pos kw in title],MID([title],[pos kw in title]-6,6),#N/A)</f>
        <v>#N/A</v>
      </c>
      <c r="K4101" s="1" t="e">
        <f>IFERROR(MID(SUBSTITUTE([kw rough in title],",","."),FIND("(",[kw rough in title])+1,20),SUBSTITUTE(IFERROR(MID([kw rough in title],FIND(" ",[kw rough in title])+1,20),[kw rough in title]),",","."))</f>
        <v>#N/A</v>
      </c>
      <c r="L4101" s="1">
        <f>IFERROR(FIND("kW",[desc]),0)</f>
        <v>0</v>
      </c>
      <c r="M4101">
        <f t="array" ref="M4101">MIN(IFERROR(FIND(IstNumbers,E4101),""))</f>
        <v>33</v>
      </c>
      <c r="N4101" s="1" t="b">
        <f>IF([first '# in desc]&lt;[pos kw in desc],MID([desc],[pos kw in desc]-7,7))</f>
        <v>0</v>
      </c>
      <c r="O41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01" s="1" t="str">
        <f>TRIM(IF([first '# in desc]&lt;[pos kw in desc],MID([desc],[pos kw in desc]-6,6),FALSE))</f>
        <v>FALSCH</v>
      </c>
      <c r="Q4101" s="1" t="b">
        <f>IF(LEN([manuell])=0,IFERROR([kw fine in title]*1,IFERROR(SUMPRODUCT(COUNTIF(IsDigits,MID([kw in desc],ROW($A$1:$A$150),1)))=LEN([kw in desc]),#N/A)),[manuell])</f>
        <v>0</v>
      </c>
      <c r="R4101" s="1" t="str">
        <f>IF([pos kw in title]&gt;0,MID(J4101,#REF!,4),IF([first '# in title]&gt;0,MID([title],[first '# in title],3),IF([first '# in title]&gt;0,MID([desc],#REF!,3),VLOOKUP([productid],$G$2:$R$1386,8))))</f>
        <v>146</v>
      </c>
      <c r="S4101" s="1" t="e">
        <f>IF([kw in desc]=[kw rough in title],[kw in desc]*1,IFERROR(LEFT([kw_dirty],3)*1,IFERROR(LEFT([kw_dirty],2)*1,"n.a.")))</f>
        <v>#N/A</v>
      </c>
      <c r="T4101" s="1"/>
      <c r="U4101" s="1" t="e">
        <f>VLOOKUP(Tabelle1[[#This Row],[productid]],Tabelle2[#All],2,FALSE)</f>
        <v>#N/A</v>
      </c>
    </row>
    <row r="4102" spans="1:21">
      <c r="A4102" t="s">
        <v>4570</v>
      </c>
      <c r="B4102">
        <v>1939</v>
      </c>
      <c r="C4102">
        <v>223861</v>
      </c>
      <c r="D4102" t="s">
        <v>6734</v>
      </c>
      <c r="E4102" t="s">
        <v>6011</v>
      </c>
      <c r="F4102">
        <v>18406</v>
      </c>
      <c r="G4102">
        <v>3725833</v>
      </c>
      <c r="H4102">
        <f t="shared" si="64"/>
        <v>0</v>
      </c>
      <c r="I4102">
        <f t="array" ref="I4102">MIN(IFERROR(FIND(IstNumbers,A4102),""))</f>
        <v>18</v>
      </c>
      <c r="J4102" s="1" t="e">
        <f>IF([first '# in title]&lt;[pos kw in title],MID([title],[pos kw in title]-6,6),#N/A)</f>
        <v>#N/A</v>
      </c>
      <c r="K4102" s="1" t="e">
        <f>IFERROR(MID(SUBSTITUTE([kw rough in title],",","."),FIND("(",[kw rough in title])+1,20),SUBSTITUTE(IFERROR(MID([kw rough in title],FIND(" ",[kw rough in title])+1,20),[kw rough in title]),",","."))</f>
        <v>#N/A</v>
      </c>
      <c r="L4102" s="1">
        <f>IFERROR(FIND("kW",[desc]),0)</f>
        <v>0</v>
      </c>
      <c r="M4102">
        <f t="array" ref="M4102">MIN(IFERROR(FIND(IstNumbers,E4102),""))</f>
        <v>25</v>
      </c>
      <c r="N4102" s="1" t="b">
        <f>IF([first '# in desc]&lt;[pos kw in desc],MID([desc],[pos kw in desc]-7,7))</f>
        <v>0</v>
      </c>
      <c r="O41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02" s="1" t="str">
        <f>TRIM(IF([first '# in desc]&lt;[pos kw in desc],MID([desc],[pos kw in desc]-6,6),FALSE))</f>
        <v>FALSCH</v>
      </c>
      <c r="Q4102" s="1" t="b">
        <f>IF(LEN([manuell])=0,IFERROR([kw fine in title]*1,IFERROR(SUMPRODUCT(COUNTIF(IsDigits,MID([kw in desc],ROW($A$1:$A$150),1)))=LEN([kw in desc]),#N/A)),[manuell])</f>
        <v>0</v>
      </c>
      <c r="R4102" s="1" t="str">
        <f>IF([pos kw in title]&gt;0,MID(J4102,#REF!,4),IF([first '# in title]&gt;0,MID([title],[first '# in title],3),IF([first '# in title]&gt;0,MID([desc],#REF!,3),VLOOKUP([productid],$G$2:$R$1386,8))))</f>
        <v>24</v>
      </c>
      <c r="S4102" s="1" t="e">
        <f>IF([kw in desc]=[kw rough in title],[kw in desc]*1,IFERROR(LEFT([kw_dirty],3)*1,IFERROR(LEFT([kw_dirty],2)*1,"n.a.")))</f>
        <v>#N/A</v>
      </c>
      <c r="T4102" s="1"/>
      <c r="U4102" s="1" t="e">
        <f>VLOOKUP(Tabelle1[[#This Row],[productid]],Tabelle2[#All],2,FALSE)</f>
        <v>#N/A</v>
      </c>
    </row>
    <row r="4103" spans="1:21" hidden="1">
      <c r="A4103" t="s">
        <v>2621</v>
      </c>
      <c r="B4103">
        <v>3680</v>
      </c>
      <c r="C4103">
        <v>289859</v>
      </c>
      <c r="D4103" t="s">
        <v>6735</v>
      </c>
      <c r="E4103" t="s">
        <v>6736</v>
      </c>
      <c r="F4103">
        <v>18406</v>
      </c>
      <c r="G4103">
        <v>3497887</v>
      </c>
      <c r="H4103">
        <f t="shared" si="64"/>
        <v>0</v>
      </c>
      <c r="I4103">
        <f t="array" ref="I4103">MIN(IFERROR(FIND(IstNumbers,A4103),""))</f>
        <v>12</v>
      </c>
      <c r="J4103" s="1" t="e">
        <f>IF([first '# in title]&lt;[pos kw in title],MID([title],[pos kw in title]-6,6),#N/A)</f>
        <v>#N/A</v>
      </c>
      <c r="K4103" s="1" t="e">
        <f>IFERROR(MID(SUBSTITUTE([kw rough in title],",","."),FIND("(",[kw rough in title])+1,20),SUBSTITUTE(IFERROR(MID([kw rough in title],FIND(" ",[kw rough in title])+1,20),[kw rough in title]),",","."))</f>
        <v>#N/A</v>
      </c>
      <c r="L4103" s="1">
        <f>IFERROR(FIND("kW",[desc]),0)</f>
        <v>70</v>
      </c>
      <c r="M4103">
        <f t="array" ref="M4103">MIN(IFERROR(FIND(IstNumbers,E4103),""))</f>
        <v>34</v>
      </c>
      <c r="N4103" s="1" t="str">
        <f>IF([first '# in desc]&lt;[pos kw in desc],MID([desc],[pos kw in desc]-7,7))</f>
        <v xml:space="preserve">­me 42 </v>
      </c>
      <c r="O41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03" s="1" t="str">
        <f>TRIM(IF([first '# in desc]&lt;[pos kw in desc],MID([desc],[pos kw in desc]-6,6),FALSE))</f>
        <v>me 42</v>
      </c>
      <c r="Q4103" s="1" t="b">
        <f>IF(LEN([manuell])=0,IFERROR([kw fine in title]*1,IFERROR(SUMPRODUCT(COUNTIF(IsDigits,MID([kw in desc],ROW($A$1:$A$150),1)))=LEN([kw in desc]),#N/A)),[manuell])</f>
        <v>0</v>
      </c>
      <c r="R4103" s="1" t="str">
        <f>IF([pos kw in title]&gt;0,MID(J4103,#REF!,4),IF([first '# in title]&gt;0,MID([title],[first '# in title],3),IF([first '# in title]&gt;0,MID([desc],#REF!,3),VLOOKUP([productid],$G$2:$R$1386,8))))</f>
        <v xml:space="preserve">42 </v>
      </c>
      <c r="S4103" s="1" t="e">
        <f>IF([kw in desc]=[kw rough in title],[kw in desc]*1,IFERROR(LEFT([kw_dirty],3)*1,IFERROR(LEFT([kw_dirty],2)*1,"n.a.")))</f>
        <v>#N/A</v>
      </c>
      <c r="T4103" s="1"/>
      <c r="U4103" s="1">
        <f>VLOOKUP(Tabelle1[[#This Row],[productid]],Tabelle2[#All],2,FALSE)</f>
        <v>42</v>
      </c>
    </row>
    <row r="4104" spans="1:21" hidden="1">
      <c r="A4104" t="s">
        <v>4651</v>
      </c>
      <c r="B4104">
        <v>3605</v>
      </c>
      <c r="C4104">
        <v>289859</v>
      </c>
      <c r="D4104" t="s">
        <v>6737</v>
      </c>
      <c r="E4104" t="s">
        <v>6192</v>
      </c>
      <c r="F4104">
        <v>18406</v>
      </c>
      <c r="G4104">
        <v>1750863</v>
      </c>
      <c r="H4104">
        <f t="shared" si="64"/>
        <v>0</v>
      </c>
      <c r="I4104">
        <f t="array" ref="I4104">MIN(IFERROR(FIND(IstNumbers,A4104),""))</f>
        <v>28</v>
      </c>
      <c r="J4104" s="1" t="e">
        <f>IF([first '# in title]&lt;[pos kw in title],MID([title],[pos kw in title]-6,6),#N/A)</f>
        <v>#N/A</v>
      </c>
      <c r="K4104" s="1" t="e">
        <f>IFERROR(MID(SUBSTITUTE([kw rough in title],",","."),FIND("(",[kw rough in title])+1,20),SUBSTITUTE(IFERROR(MID([kw rough in title],FIND(" ",[kw rough in title])+1,20),[kw rough in title]),",","."))</f>
        <v>#N/A</v>
      </c>
      <c r="L4104" s="1">
        <f>IFERROR(FIND("kW",[desc]),0)</f>
        <v>70</v>
      </c>
      <c r="M4104">
        <f t="array" ref="M4104">MIN(IFERROR(FIND(IstNumbers,E4104),""))</f>
        <v>34</v>
      </c>
      <c r="N4104" s="1" t="str">
        <f>IF([first '# in desc]&lt;[pos kw in desc],MID([desc],[pos kw in desc]-7,7))</f>
        <v xml:space="preserve">­me 42 </v>
      </c>
      <c r="O41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04" s="1" t="str">
        <f>TRIM(IF([first '# in desc]&lt;[pos kw in desc],MID([desc],[pos kw in desc]-6,6),FALSE))</f>
        <v>me 42</v>
      </c>
      <c r="Q4104" s="1" t="b">
        <f>IF(LEN([manuell])=0,IFERROR([kw fine in title]*1,IFERROR(SUMPRODUCT(COUNTIF(IsDigits,MID([kw in desc],ROW($A$1:$A$150),1)))=LEN([kw in desc]),#N/A)),[manuell])</f>
        <v>0</v>
      </c>
      <c r="R4104" s="1" t="str">
        <f>IF([pos kw in title]&gt;0,MID(J4104,#REF!,4),IF([first '# in title]&gt;0,MID([title],[first '# in title],3),IF([first '# in title]&gt;0,MID([desc],#REF!,3),VLOOKUP([productid],$G$2:$R$1386,8))))</f>
        <v>42-</v>
      </c>
      <c r="S4104" s="1" t="e">
        <f>IF([kw in desc]=[kw rough in title],[kw in desc]*1,IFERROR(LEFT([kw_dirty],3)*1,IFERROR(LEFT([kw_dirty],2)*1,"n.a.")))</f>
        <v>#N/A</v>
      </c>
      <c r="T4104" s="1"/>
      <c r="U4104" s="1">
        <f>VLOOKUP(Tabelle1[[#This Row],[productid]],Tabelle2[#All],2,FALSE)</f>
        <v>42</v>
      </c>
    </row>
    <row r="4105" spans="1:21">
      <c r="A4105" t="s">
        <v>4783</v>
      </c>
      <c r="B4105">
        <v>2753</v>
      </c>
      <c r="C4105">
        <v>289859</v>
      </c>
      <c r="D4105" t="s">
        <v>6738</v>
      </c>
      <c r="E4105" t="s">
        <v>6739</v>
      </c>
      <c r="F4105">
        <v>18406</v>
      </c>
      <c r="G4105">
        <v>2286143</v>
      </c>
      <c r="H4105">
        <f t="shared" si="64"/>
        <v>0</v>
      </c>
      <c r="I4105">
        <f t="array" ref="I4105">MIN(IFERROR(FIND(IstNumbers,A4105),""))</f>
        <v>20</v>
      </c>
      <c r="J4105" s="1" t="e">
        <f>IF([first '# in title]&lt;[pos kw in title],MID([title],[pos kw in title]-6,6),#N/A)</f>
        <v>#N/A</v>
      </c>
      <c r="K4105" s="1" t="e">
        <f>IFERROR(MID(SUBSTITUTE([kw rough in title],",","."),FIND("(",[kw rough in title])+1,20),SUBSTITUTE(IFERROR(MID([kw rough in title],FIND(" ",[kw rough in title])+1,20),[kw rough in title]),",","."))</f>
        <v>#N/A</v>
      </c>
      <c r="L4105" s="1">
        <f>IFERROR(FIND("kW",[desc]),0)</f>
        <v>0</v>
      </c>
      <c r="M4105">
        <f t="array" ref="M4105">MIN(IFERROR(FIND(IstNumbers,E4105),""))</f>
        <v>33</v>
      </c>
      <c r="N4105" s="1" t="b">
        <f>IF([first '# in desc]&lt;[pos kw in desc],MID([desc],[pos kw in desc]-7,7))</f>
        <v>0</v>
      </c>
      <c r="O41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05" s="1" t="str">
        <f>TRIM(IF([first '# in desc]&lt;[pos kw in desc],MID([desc],[pos kw in desc]-6,6),FALSE))</f>
        <v>FALSCH</v>
      </c>
      <c r="Q4105" s="1" t="b">
        <f>IF(LEN([manuell])=0,IFERROR([kw fine in title]*1,IFERROR(SUMPRODUCT(COUNTIF(IsDigits,MID([kw in desc],ROW($A$1:$A$150),1)))=LEN([kw in desc]),#N/A)),[manuell])</f>
        <v>0</v>
      </c>
      <c r="R4105" s="1" t="str">
        <f>IF([pos kw in title]&gt;0,MID(J4105,#REF!,4),IF([first '# in title]&gt;0,MID([title],[first '# in title],3),IF([first '# in title]&gt;0,MID([desc],#REF!,3),VLOOKUP([productid],$G$2:$R$1386,8))))</f>
        <v>146</v>
      </c>
      <c r="S4105" s="1" t="e">
        <f>IF([kw in desc]=[kw rough in title],[kw in desc]*1,IFERROR(LEFT([kw_dirty],3)*1,IFERROR(LEFT([kw_dirty],2)*1,"n.a.")))</f>
        <v>#N/A</v>
      </c>
      <c r="T4105" s="1"/>
      <c r="U4105" s="1" t="e">
        <f>VLOOKUP(Tabelle1[[#This Row],[productid]],Tabelle2[#All],2,FALSE)</f>
        <v>#N/A</v>
      </c>
    </row>
    <row r="4106" spans="1:21">
      <c r="A4106" t="s">
        <v>4570</v>
      </c>
      <c r="B4106">
        <v>1943</v>
      </c>
      <c r="C4106">
        <v>223861</v>
      </c>
      <c r="D4106" t="s">
        <v>6740</v>
      </c>
      <c r="E4106" t="s">
        <v>6096</v>
      </c>
      <c r="F4106">
        <v>18406</v>
      </c>
      <c r="G4106">
        <v>3725833</v>
      </c>
      <c r="H4106">
        <f t="shared" si="64"/>
        <v>0</v>
      </c>
      <c r="I4106">
        <f t="array" ref="I4106">MIN(IFERROR(FIND(IstNumbers,A4106),""))</f>
        <v>18</v>
      </c>
      <c r="J4106" s="1" t="e">
        <f>IF([first '# in title]&lt;[pos kw in title],MID([title],[pos kw in title]-6,6),#N/A)</f>
        <v>#N/A</v>
      </c>
      <c r="K4106" s="1" t="e">
        <f>IFERROR(MID(SUBSTITUTE([kw rough in title],",","."),FIND("(",[kw rough in title])+1,20),SUBSTITUTE(IFERROR(MID([kw rough in title],FIND(" ",[kw rough in title])+1,20),[kw rough in title]),",","."))</f>
        <v>#N/A</v>
      </c>
      <c r="L4106" s="1">
        <f>IFERROR(FIND("kW",[desc]),0)</f>
        <v>0</v>
      </c>
      <c r="M4106">
        <f t="array" ref="M4106">MIN(IFERROR(FIND(IstNumbers,E4106),""))</f>
        <v>25</v>
      </c>
      <c r="N4106" s="1" t="b">
        <f>IF([first '# in desc]&lt;[pos kw in desc],MID([desc],[pos kw in desc]-7,7))</f>
        <v>0</v>
      </c>
      <c r="O41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06" s="1" t="str">
        <f>TRIM(IF([first '# in desc]&lt;[pos kw in desc],MID([desc],[pos kw in desc]-6,6),FALSE))</f>
        <v>FALSCH</v>
      </c>
      <c r="Q4106" s="1" t="b">
        <f>IF(LEN([manuell])=0,IFERROR([kw fine in title]*1,IFERROR(SUMPRODUCT(COUNTIF(IsDigits,MID([kw in desc],ROW($A$1:$A$150),1)))=LEN([kw in desc]),#N/A)),[manuell])</f>
        <v>0</v>
      </c>
      <c r="R4106" s="1" t="str">
        <f>IF([pos kw in title]&gt;0,MID(J4106,#REF!,4),IF([first '# in title]&gt;0,MID([title],[first '# in title],3),IF([first '# in title]&gt;0,MID([desc],#REF!,3),VLOOKUP([productid],$G$2:$R$1386,8))))</f>
        <v>24</v>
      </c>
      <c r="S4106" s="1" t="e">
        <f>IF([kw in desc]=[kw rough in title],[kw in desc]*1,IFERROR(LEFT([kw_dirty],3)*1,IFERROR(LEFT([kw_dirty],2)*1,"n.a.")))</f>
        <v>#N/A</v>
      </c>
      <c r="T4106" s="1"/>
      <c r="U4106" s="1" t="e">
        <f>VLOOKUP(Tabelle1[[#This Row],[productid]],Tabelle2[#All],2,FALSE)</f>
        <v>#N/A</v>
      </c>
    </row>
    <row r="4107" spans="1:21" hidden="1">
      <c r="A4107" t="s">
        <v>2621</v>
      </c>
      <c r="B4107">
        <v>3685</v>
      </c>
      <c r="C4107">
        <v>289859</v>
      </c>
      <c r="D4107" t="s">
        <v>6741</v>
      </c>
      <c r="E4107" t="s">
        <v>6742</v>
      </c>
      <c r="F4107">
        <v>18406</v>
      </c>
      <c r="G4107">
        <v>3497887</v>
      </c>
      <c r="H4107">
        <f t="shared" si="64"/>
        <v>0</v>
      </c>
      <c r="I4107">
        <f t="array" ref="I4107">MIN(IFERROR(FIND(IstNumbers,A4107),""))</f>
        <v>12</v>
      </c>
      <c r="J4107" s="1" t="e">
        <f>IF([first '# in title]&lt;[pos kw in title],MID([title],[pos kw in title]-6,6),#N/A)</f>
        <v>#N/A</v>
      </c>
      <c r="K4107" s="1" t="e">
        <f>IFERROR(MID(SUBSTITUTE([kw rough in title],",","."),FIND("(",[kw rough in title])+1,20),SUBSTITUTE(IFERROR(MID([kw rough in title],FIND(" ",[kw rough in title])+1,20),[kw rough in title]),",","."))</f>
        <v>#N/A</v>
      </c>
      <c r="L4107" s="1">
        <f>IFERROR(FIND("kW",[desc]),0)</f>
        <v>70</v>
      </c>
      <c r="M4107">
        <f t="array" ref="M4107">MIN(IFERROR(FIND(IstNumbers,E4107),""))</f>
        <v>34</v>
      </c>
      <c r="N4107" s="1" t="str">
        <f>IF([first '# in desc]&lt;[pos kw in desc],MID([desc],[pos kw in desc]-7,7))</f>
        <v xml:space="preserve">­me 42 </v>
      </c>
      <c r="O41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07" s="1" t="str">
        <f>TRIM(IF([first '# in desc]&lt;[pos kw in desc],MID([desc],[pos kw in desc]-6,6),FALSE))</f>
        <v>me 42</v>
      </c>
      <c r="Q4107" s="1" t="b">
        <f>IF(LEN([manuell])=0,IFERROR([kw fine in title]*1,IFERROR(SUMPRODUCT(COUNTIF(IsDigits,MID([kw in desc],ROW($A$1:$A$150),1)))=LEN([kw in desc]),#N/A)),[manuell])</f>
        <v>0</v>
      </c>
      <c r="R4107" s="1" t="str">
        <f>IF([pos kw in title]&gt;0,MID(J4107,#REF!,4),IF([first '# in title]&gt;0,MID([title],[first '# in title],3),IF([first '# in title]&gt;0,MID([desc],#REF!,3),VLOOKUP([productid],$G$2:$R$1386,8))))</f>
        <v xml:space="preserve">42 </v>
      </c>
      <c r="S4107" s="1" t="e">
        <f>IF([kw in desc]=[kw rough in title],[kw in desc]*1,IFERROR(LEFT([kw_dirty],3)*1,IFERROR(LEFT([kw_dirty],2)*1,"n.a.")))</f>
        <v>#N/A</v>
      </c>
      <c r="T4107" s="1"/>
      <c r="U4107" s="1">
        <f>VLOOKUP(Tabelle1[[#This Row],[productid]],Tabelle2[#All],2,FALSE)</f>
        <v>42</v>
      </c>
    </row>
    <row r="4108" spans="1:21" hidden="1">
      <c r="A4108" t="s">
        <v>4651</v>
      </c>
      <c r="B4108">
        <v>3605</v>
      </c>
      <c r="C4108">
        <v>289859</v>
      </c>
      <c r="D4108" t="s">
        <v>6743</v>
      </c>
      <c r="E4108" t="s">
        <v>6188</v>
      </c>
      <c r="F4108">
        <v>18406</v>
      </c>
      <c r="G4108">
        <v>1750863</v>
      </c>
      <c r="H4108">
        <f t="shared" si="64"/>
        <v>0</v>
      </c>
      <c r="I4108">
        <f t="array" ref="I4108">MIN(IFERROR(FIND(IstNumbers,A4108),""))</f>
        <v>28</v>
      </c>
      <c r="J4108" s="1" t="e">
        <f>IF([first '# in title]&lt;[pos kw in title],MID([title],[pos kw in title]-6,6),#N/A)</f>
        <v>#N/A</v>
      </c>
      <c r="K4108" s="1" t="e">
        <f>IFERROR(MID(SUBSTITUTE([kw rough in title],",","."),FIND("(",[kw rough in title])+1,20),SUBSTITUTE(IFERROR(MID([kw rough in title],FIND(" ",[kw rough in title])+1,20),[kw rough in title]),",","."))</f>
        <v>#N/A</v>
      </c>
      <c r="L4108" s="1">
        <f>IFERROR(FIND("kW",[desc]),0)</f>
        <v>70</v>
      </c>
      <c r="M4108">
        <f t="array" ref="M4108">MIN(IFERROR(FIND(IstNumbers,E4108),""))</f>
        <v>34</v>
      </c>
      <c r="N4108" s="1" t="str">
        <f>IF([first '# in desc]&lt;[pos kw in desc],MID([desc],[pos kw in desc]-7,7))</f>
        <v xml:space="preserve">­me 42 </v>
      </c>
      <c r="O41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08" s="1" t="str">
        <f>TRIM(IF([first '# in desc]&lt;[pos kw in desc],MID([desc],[pos kw in desc]-6,6),FALSE))</f>
        <v>me 42</v>
      </c>
      <c r="Q4108" s="1" t="b">
        <f>IF(LEN([manuell])=0,IFERROR([kw fine in title]*1,IFERROR(SUMPRODUCT(COUNTIF(IsDigits,MID([kw in desc],ROW($A$1:$A$150),1)))=LEN([kw in desc]),#N/A)),[manuell])</f>
        <v>0</v>
      </c>
      <c r="R4108" s="1" t="str">
        <f>IF([pos kw in title]&gt;0,MID(J4108,#REF!,4),IF([first '# in title]&gt;0,MID([title],[first '# in title],3),IF([first '# in title]&gt;0,MID([desc],#REF!,3),VLOOKUP([productid],$G$2:$R$1386,8))))</f>
        <v>42-</v>
      </c>
      <c r="S4108" s="1" t="e">
        <f>IF([kw in desc]=[kw rough in title],[kw in desc]*1,IFERROR(LEFT([kw_dirty],3)*1,IFERROR(LEFT([kw_dirty],2)*1,"n.a.")))</f>
        <v>#N/A</v>
      </c>
      <c r="T4108" s="1"/>
      <c r="U4108" s="1">
        <f>VLOOKUP(Tabelle1[[#This Row],[productid]],Tabelle2[#All],2,FALSE)</f>
        <v>42</v>
      </c>
    </row>
    <row r="4109" spans="1:21">
      <c r="A4109" t="s">
        <v>4783</v>
      </c>
      <c r="B4109">
        <v>2755</v>
      </c>
      <c r="C4109">
        <v>289859</v>
      </c>
      <c r="D4109" t="s">
        <v>6744</v>
      </c>
      <c r="E4109" t="s">
        <v>6745</v>
      </c>
      <c r="F4109">
        <v>18406</v>
      </c>
      <c r="G4109">
        <v>2286143</v>
      </c>
      <c r="H4109">
        <f t="shared" si="64"/>
        <v>0</v>
      </c>
      <c r="I4109">
        <f t="array" ref="I4109">MIN(IFERROR(FIND(IstNumbers,A4109),""))</f>
        <v>20</v>
      </c>
      <c r="J4109" s="1" t="e">
        <f>IF([first '# in title]&lt;[pos kw in title],MID([title],[pos kw in title]-6,6),#N/A)</f>
        <v>#N/A</v>
      </c>
      <c r="K4109" s="1" t="e">
        <f>IFERROR(MID(SUBSTITUTE([kw rough in title],",","."),FIND("(",[kw rough in title])+1,20),SUBSTITUTE(IFERROR(MID([kw rough in title],FIND(" ",[kw rough in title])+1,20),[kw rough in title]),",","."))</f>
        <v>#N/A</v>
      </c>
      <c r="L4109" s="1">
        <f>IFERROR(FIND("kW",[desc]),0)</f>
        <v>0</v>
      </c>
      <c r="M4109">
        <f t="array" ref="M4109">MIN(IFERROR(FIND(IstNumbers,E4109),""))</f>
        <v>33</v>
      </c>
      <c r="N4109" s="1" t="b">
        <f>IF([first '# in desc]&lt;[pos kw in desc],MID([desc],[pos kw in desc]-7,7))</f>
        <v>0</v>
      </c>
      <c r="O41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09" s="1" t="str">
        <f>TRIM(IF([first '# in desc]&lt;[pos kw in desc],MID([desc],[pos kw in desc]-6,6),FALSE))</f>
        <v>FALSCH</v>
      </c>
      <c r="Q4109" s="1" t="b">
        <f>IF(LEN([manuell])=0,IFERROR([kw fine in title]*1,IFERROR(SUMPRODUCT(COUNTIF(IsDigits,MID([kw in desc],ROW($A$1:$A$150),1)))=LEN([kw in desc]),#N/A)),[manuell])</f>
        <v>0</v>
      </c>
      <c r="R4109" s="1" t="str">
        <f>IF([pos kw in title]&gt;0,MID(J4109,#REF!,4),IF([first '# in title]&gt;0,MID([title],[first '# in title],3),IF([first '# in title]&gt;0,MID([desc],#REF!,3),VLOOKUP([productid],$G$2:$R$1386,8))))</f>
        <v>146</v>
      </c>
      <c r="S4109" s="1" t="e">
        <f>IF([kw in desc]=[kw rough in title],[kw in desc]*1,IFERROR(LEFT([kw_dirty],3)*1,IFERROR(LEFT([kw_dirty],2)*1,"n.a.")))</f>
        <v>#N/A</v>
      </c>
      <c r="T4109" s="1"/>
      <c r="U4109" s="1" t="e">
        <f>VLOOKUP(Tabelle1[[#This Row],[productid]],Tabelle2[#All],2,FALSE)</f>
        <v>#N/A</v>
      </c>
    </row>
    <row r="4110" spans="1:21">
      <c r="A4110" t="s">
        <v>4570</v>
      </c>
      <c r="B4110">
        <v>1943</v>
      </c>
      <c r="C4110">
        <v>223861</v>
      </c>
      <c r="D4110" t="s">
        <v>6746</v>
      </c>
      <c r="E4110" t="s">
        <v>6292</v>
      </c>
      <c r="F4110">
        <v>18406</v>
      </c>
      <c r="G4110">
        <v>3725833</v>
      </c>
      <c r="H4110">
        <f t="shared" si="64"/>
        <v>0</v>
      </c>
      <c r="I4110">
        <f t="array" ref="I4110">MIN(IFERROR(FIND(IstNumbers,A4110),""))</f>
        <v>18</v>
      </c>
      <c r="J4110" s="1" t="e">
        <f>IF([first '# in title]&lt;[pos kw in title],MID([title],[pos kw in title]-6,6),#N/A)</f>
        <v>#N/A</v>
      </c>
      <c r="K4110" s="1" t="e">
        <f>IFERROR(MID(SUBSTITUTE([kw rough in title],",","."),FIND("(",[kw rough in title])+1,20),SUBSTITUTE(IFERROR(MID([kw rough in title],FIND(" ",[kw rough in title])+1,20),[kw rough in title]),",","."))</f>
        <v>#N/A</v>
      </c>
      <c r="L4110" s="1">
        <f>IFERROR(FIND("kW",[desc]),0)</f>
        <v>0</v>
      </c>
      <c r="M4110">
        <f t="array" ref="M4110">MIN(IFERROR(FIND(IstNumbers,E4110),""))</f>
        <v>25</v>
      </c>
      <c r="N4110" s="1" t="b">
        <f>IF([first '# in desc]&lt;[pos kw in desc],MID([desc],[pos kw in desc]-7,7))</f>
        <v>0</v>
      </c>
      <c r="O41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10" s="1" t="str">
        <f>TRIM(IF([first '# in desc]&lt;[pos kw in desc],MID([desc],[pos kw in desc]-6,6),FALSE))</f>
        <v>FALSCH</v>
      </c>
      <c r="Q4110" s="1" t="b">
        <f>IF(LEN([manuell])=0,IFERROR([kw fine in title]*1,IFERROR(SUMPRODUCT(COUNTIF(IsDigits,MID([kw in desc],ROW($A$1:$A$150),1)))=LEN([kw in desc]),#N/A)),[manuell])</f>
        <v>0</v>
      </c>
      <c r="R4110" s="1" t="str">
        <f>IF([pos kw in title]&gt;0,MID(J4110,#REF!,4),IF([first '# in title]&gt;0,MID([title],[first '# in title],3),IF([first '# in title]&gt;0,MID([desc],#REF!,3),VLOOKUP([productid],$G$2:$R$1386,8))))</f>
        <v>24</v>
      </c>
      <c r="S4110" s="1" t="e">
        <f>IF([kw in desc]=[kw rough in title],[kw in desc]*1,IFERROR(LEFT([kw_dirty],3)*1,IFERROR(LEFT([kw_dirty],2)*1,"n.a.")))</f>
        <v>#N/A</v>
      </c>
      <c r="T4110" s="1"/>
      <c r="U4110" s="1" t="e">
        <f>VLOOKUP(Tabelle1[[#This Row],[productid]],Tabelle2[#All],2,FALSE)</f>
        <v>#N/A</v>
      </c>
    </row>
    <row r="4111" spans="1:21" hidden="1">
      <c r="A4111" t="s">
        <v>2621</v>
      </c>
      <c r="B4111">
        <v>3685</v>
      </c>
      <c r="C4111">
        <v>289859</v>
      </c>
      <c r="D4111" t="s">
        <v>6747</v>
      </c>
      <c r="E4111" t="s">
        <v>6748</v>
      </c>
      <c r="F4111">
        <v>18406</v>
      </c>
      <c r="G4111">
        <v>3497887</v>
      </c>
      <c r="H4111">
        <f t="shared" si="64"/>
        <v>0</v>
      </c>
      <c r="I4111">
        <f t="array" ref="I4111">MIN(IFERROR(FIND(IstNumbers,A4111),""))</f>
        <v>12</v>
      </c>
      <c r="J4111" s="1" t="e">
        <f>IF([first '# in title]&lt;[pos kw in title],MID([title],[pos kw in title]-6,6),#N/A)</f>
        <v>#N/A</v>
      </c>
      <c r="K4111" s="1" t="e">
        <f>IFERROR(MID(SUBSTITUTE([kw rough in title],",","."),FIND("(",[kw rough in title])+1,20),SUBSTITUTE(IFERROR(MID([kw rough in title],FIND(" ",[kw rough in title])+1,20),[kw rough in title]),",","."))</f>
        <v>#N/A</v>
      </c>
      <c r="L4111" s="1">
        <f>IFERROR(FIND("kW",[desc]),0)</f>
        <v>70</v>
      </c>
      <c r="M4111">
        <f t="array" ref="M4111">MIN(IFERROR(FIND(IstNumbers,E4111),""))</f>
        <v>34</v>
      </c>
      <c r="N4111" s="1" t="str">
        <f>IF([first '# in desc]&lt;[pos kw in desc],MID([desc],[pos kw in desc]-7,7))</f>
        <v xml:space="preserve">­me 42 </v>
      </c>
      <c r="O41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11" s="1" t="str">
        <f>TRIM(IF([first '# in desc]&lt;[pos kw in desc],MID([desc],[pos kw in desc]-6,6),FALSE))</f>
        <v>me 42</v>
      </c>
      <c r="Q4111" s="1" t="b">
        <f>IF(LEN([manuell])=0,IFERROR([kw fine in title]*1,IFERROR(SUMPRODUCT(COUNTIF(IsDigits,MID([kw in desc],ROW($A$1:$A$150),1)))=LEN([kw in desc]),#N/A)),[manuell])</f>
        <v>0</v>
      </c>
      <c r="R4111" s="1" t="str">
        <f>IF([pos kw in title]&gt;0,MID(J4111,#REF!,4),IF([first '# in title]&gt;0,MID([title],[first '# in title],3),IF([first '# in title]&gt;0,MID([desc],#REF!,3),VLOOKUP([productid],$G$2:$R$1386,8))))</f>
        <v xml:space="preserve">42 </v>
      </c>
      <c r="S4111" s="1" t="e">
        <f>IF([kw in desc]=[kw rough in title],[kw in desc]*1,IFERROR(LEFT([kw_dirty],3)*1,IFERROR(LEFT([kw_dirty],2)*1,"n.a.")))</f>
        <v>#N/A</v>
      </c>
      <c r="T4111" s="1"/>
      <c r="U4111" s="1">
        <f>VLOOKUP(Tabelle1[[#This Row],[productid]],Tabelle2[#All],2,FALSE)</f>
        <v>42</v>
      </c>
    </row>
    <row r="4112" spans="1:21" hidden="1">
      <c r="A4112" t="s">
        <v>4651</v>
      </c>
      <c r="B4112">
        <v>3605</v>
      </c>
      <c r="C4112">
        <v>289859</v>
      </c>
      <c r="D4112" t="s">
        <v>6749</v>
      </c>
      <c r="E4112" t="s">
        <v>6200</v>
      </c>
      <c r="F4112">
        <v>18406</v>
      </c>
      <c r="G4112">
        <v>1750863</v>
      </c>
      <c r="H4112">
        <f t="shared" si="64"/>
        <v>0</v>
      </c>
      <c r="I4112">
        <f t="array" ref="I4112">MIN(IFERROR(FIND(IstNumbers,A4112),""))</f>
        <v>28</v>
      </c>
      <c r="J4112" s="1" t="e">
        <f>IF([first '# in title]&lt;[pos kw in title],MID([title],[pos kw in title]-6,6),#N/A)</f>
        <v>#N/A</v>
      </c>
      <c r="K4112" s="1" t="e">
        <f>IFERROR(MID(SUBSTITUTE([kw rough in title],",","."),FIND("(",[kw rough in title])+1,20),SUBSTITUTE(IFERROR(MID([kw rough in title],FIND(" ",[kw rough in title])+1,20),[kw rough in title]),",","."))</f>
        <v>#N/A</v>
      </c>
      <c r="L4112" s="1">
        <f>IFERROR(FIND("kW",[desc]),0)</f>
        <v>70</v>
      </c>
      <c r="M4112">
        <f t="array" ref="M4112">MIN(IFERROR(FIND(IstNumbers,E4112),""))</f>
        <v>34</v>
      </c>
      <c r="N4112" s="1" t="str">
        <f>IF([first '# in desc]&lt;[pos kw in desc],MID([desc],[pos kw in desc]-7,7))</f>
        <v xml:space="preserve">­me 42 </v>
      </c>
      <c r="O41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12" s="1" t="str">
        <f>TRIM(IF([first '# in desc]&lt;[pos kw in desc],MID([desc],[pos kw in desc]-6,6),FALSE))</f>
        <v>me 42</v>
      </c>
      <c r="Q4112" s="1" t="b">
        <f>IF(LEN([manuell])=0,IFERROR([kw fine in title]*1,IFERROR(SUMPRODUCT(COUNTIF(IsDigits,MID([kw in desc],ROW($A$1:$A$150),1)))=LEN([kw in desc]),#N/A)),[manuell])</f>
        <v>0</v>
      </c>
      <c r="R4112" s="1" t="str">
        <f>IF([pos kw in title]&gt;0,MID(J4112,#REF!,4),IF([first '# in title]&gt;0,MID([title],[first '# in title],3),IF([first '# in title]&gt;0,MID([desc],#REF!,3),VLOOKUP([productid],$G$2:$R$1386,8))))</f>
        <v>42-</v>
      </c>
      <c r="S4112" s="1" t="e">
        <f>IF([kw in desc]=[kw rough in title],[kw in desc]*1,IFERROR(LEFT([kw_dirty],3)*1,IFERROR(LEFT([kw_dirty],2)*1,"n.a.")))</f>
        <v>#N/A</v>
      </c>
      <c r="T4112" s="1"/>
      <c r="U4112" s="1">
        <f>VLOOKUP(Tabelle1[[#This Row],[productid]],Tabelle2[#All],2,FALSE)</f>
        <v>42</v>
      </c>
    </row>
    <row r="4113" spans="1:21">
      <c r="A4113" t="s">
        <v>4783</v>
      </c>
      <c r="B4113">
        <v>2755</v>
      </c>
      <c r="C4113">
        <v>289859</v>
      </c>
      <c r="D4113" t="s">
        <v>6750</v>
      </c>
      <c r="E4113" t="s">
        <v>6751</v>
      </c>
      <c r="F4113">
        <v>18406</v>
      </c>
      <c r="G4113">
        <v>2286143</v>
      </c>
      <c r="H4113">
        <f t="shared" si="64"/>
        <v>0</v>
      </c>
      <c r="I4113">
        <f t="array" ref="I4113">MIN(IFERROR(FIND(IstNumbers,A4113),""))</f>
        <v>20</v>
      </c>
      <c r="J4113" s="1" t="e">
        <f>IF([first '# in title]&lt;[pos kw in title],MID([title],[pos kw in title]-6,6),#N/A)</f>
        <v>#N/A</v>
      </c>
      <c r="K4113" s="1" t="e">
        <f>IFERROR(MID(SUBSTITUTE([kw rough in title],",","."),FIND("(",[kw rough in title])+1,20),SUBSTITUTE(IFERROR(MID([kw rough in title],FIND(" ",[kw rough in title])+1,20),[kw rough in title]),",","."))</f>
        <v>#N/A</v>
      </c>
      <c r="L4113" s="1">
        <f>IFERROR(FIND("kW",[desc]),0)</f>
        <v>0</v>
      </c>
      <c r="M4113">
        <f t="array" ref="M4113">MIN(IFERROR(FIND(IstNumbers,E4113),""))</f>
        <v>33</v>
      </c>
      <c r="N4113" s="1" t="b">
        <f>IF([first '# in desc]&lt;[pos kw in desc],MID([desc],[pos kw in desc]-7,7))</f>
        <v>0</v>
      </c>
      <c r="O41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13" s="1" t="str">
        <f>TRIM(IF([first '# in desc]&lt;[pos kw in desc],MID([desc],[pos kw in desc]-6,6),FALSE))</f>
        <v>FALSCH</v>
      </c>
      <c r="Q4113" s="1" t="b">
        <f>IF(LEN([manuell])=0,IFERROR([kw fine in title]*1,IFERROR(SUMPRODUCT(COUNTIF(IsDigits,MID([kw in desc],ROW($A$1:$A$150),1)))=LEN([kw in desc]),#N/A)),[manuell])</f>
        <v>0</v>
      </c>
      <c r="R4113" s="1" t="str">
        <f>IF([pos kw in title]&gt;0,MID(J4113,#REF!,4),IF([first '# in title]&gt;0,MID([title],[first '# in title],3),IF([first '# in title]&gt;0,MID([desc],#REF!,3),VLOOKUP([productid],$G$2:$R$1386,8))))</f>
        <v>146</v>
      </c>
      <c r="S4113" s="1" t="e">
        <f>IF([kw in desc]=[kw rough in title],[kw in desc]*1,IFERROR(LEFT([kw_dirty],3)*1,IFERROR(LEFT([kw_dirty],2)*1,"n.a.")))</f>
        <v>#N/A</v>
      </c>
      <c r="T4113" s="1"/>
      <c r="U4113" s="1" t="e">
        <f>VLOOKUP(Tabelle1[[#This Row],[productid]],Tabelle2[#All],2,FALSE)</f>
        <v>#N/A</v>
      </c>
    </row>
    <row r="4114" spans="1:21">
      <c r="A4114" t="s">
        <v>4570</v>
      </c>
      <c r="B4114">
        <v>1943</v>
      </c>
      <c r="C4114">
        <v>223861</v>
      </c>
      <c r="D4114" t="s">
        <v>6752</v>
      </c>
      <c r="E4114" t="s">
        <v>6096</v>
      </c>
      <c r="F4114">
        <v>18406</v>
      </c>
      <c r="G4114">
        <v>3725833</v>
      </c>
      <c r="H4114">
        <f t="shared" si="64"/>
        <v>0</v>
      </c>
      <c r="I4114">
        <f t="array" ref="I4114">MIN(IFERROR(FIND(IstNumbers,A4114),""))</f>
        <v>18</v>
      </c>
      <c r="J4114" s="1" t="e">
        <f>IF([first '# in title]&lt;[pos kw in title],MID([title],[pos kw in title]-6,6),#N/A)</f>
        <v>#N/A</v>
      </c>
      <c r="K4114" s="1" t="e">
        <f>IFERROR(MID(SUBSTITUTE([kw rough in title],",","."),FIND("(",[kw rough in title])+1,20),SUBSTITUTE(IFERROR(MID([kw rough in title],FIND(" ",[kw rough in title])+1,20),[kw rough in title]),",","."))</f>
        <v>#N/A</v>
      </c>
      <c r="L4114" s="1">
        <f>IFERROR(FIND("kW",[desc]),0)</f>
        <v>0</v>
      </c>
      <c r="M4114">
        <f t="array" ref="M4114">MIN(IFERROR(FIND(IstNumbers,E4114),""))</f>
        <v>25</v>
      </c>
      <c r="N4114" s="1" t="b">
        <f>IF([first '# in desc]&lt;[pos kw in desc],MID([desc],[pos kw in desc]-7,7))</f>
        <v>0</v>
      </c>
      <c r="O41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14" s="1" t="str">
        <f>TRIM(IF([first '# in desc]&lt;[pos kw in desc],MID([desc],[pos kw in desc]-6,6),FALSE))</f>
        <v>FALSCH</v>
      </c>
      <c r="Q4114" s="1" t="b">
        <f>IF(LEN([manuell])=0,IFERROR([kw fine in title]*1,IFERROR(SUMPRODUCT(COUNTIF(IsDigits,MID([kw in desc],ROW($A$1:$A$150),1)))=LEN([kw in desc]),#N/A)),[manuell])</f>
        <v>0</v>
      </c>
      <c r="R4114" s="1" t="str">
        <f>IF([pos kw in title]&gt;0,MID(J4114,#REF!,4),IF([first '# in title]&gt;0,MID([title],[first '# in title],3),IF([first '# in title]&gt;0,MID([desc],#REF!,3),VLOOKUP([productid],$G$2:$R$1386,8))))</f>
        <v>24</v>
      </c>
      <c r="S4114" s="1" t="e">
        <f>IF([kw in desc]=[kw rough in title],[kw in desc]*1,IFERROR(LEFT([kw_dirty],3)*1,IFERROR(LEFT([kw_dirty],2)*1,"n.a.")))</f>
        <v>#N/A</v>
      </c>
      <c r="T4114" s="1"/>
      <c r="U4114" s="1" t="e">
        <f>VLOOKUP(Tabelle1[[#This Row],[productid]],Tabelle2[#All],2,FALSE)</f>
        <v>#N/A</v>
      </c>
    </row>
    <row r="4115" spans="1:21" hidden="1">
      <c r="A4115" t="s">
        <v>2621</v>
      </c>
      <c r="B4115">
        <v>3685</v>
      </c>
      <c r="C4115">
        <v>289859</v>
      </c>
      <c r="D4115" t="s">
        <v>6753</v>
      </c>
      <c r="E4115" t="s">
        <v>6754</v>
      </c>
      <c r="F4115">
        <v>18406</v>
      </c>
      <c r="G4115">
        <v>3497887</v>
      </c>
      <c r="H4115">
        <f t="shared" si="64"/>
        <v>0</v>
      </c>
      <c r="I4115">
        <f t="array" ref="I4115">MIN(IFERROR(FIND(IstNumbers,A4115),""))</f>
        <v>12</v>
      </c>
      <c r="J4115" s="1" t="e">
        <f>IF([first '# in title]&lt;[pos kw in title],MID([title],[pos kw in title]-6,6),#N/A)</f>
        <v>#N/A</v>
      </c>
      <c r="K4115" s="1" t="e">
        <f>IFERROR(MID(SUBSTITUTE([kw rough in title],",","."),FIND("(",[kw rough in title])+1,20),SUBSTITUTE(IFERROR(MID([kw rough in title],FIND(" ",[kw rough in title])+1,20),[kw rough in title]),",","."))</f>
        <v>#N/A</v>
      </c>
      <c r="L4115" s="1">
        <f>IFERROR(FIND("kW",[desc]),0)</f>
        <v>70</v>
      </c>
      <c r="M4115">
        <f t="array" ref="M4115">MIN(IFERROR(FIND(IstNumbers,E4115),""))</f>
        <v>34</v>
      </c>
      <c r="N4115" s="1" t="str">
        <f>IF([first '# in desc]&lt;[pos kw in desc],MID([desc],[pos kw in desc]-7,7))</f>
        <v xml:space="preserve">­me 42 </v>
      </c>
      <c r="O41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15" s="1" t="str">
        <f>TRIM(IF([first '# in desc]&lt;[pos kw in desc],MID([desc],[pos kw in desc]-6,6),FALSE))</f>
        <v>me 42</v>
      </c>
      <c r="Q4115" s="1" t="b">
        <f>IF(LEN([manuell])=0,IFERROR([kw fine in title]*1,IFERROR(SUMPRODUCT(COUNTIF(IsDigits,MID([kw in desc],ROW($A$1:$A$150),1)))=LEN([kw in desc]),#N/A)),[manuell])</f>
        <v>0</v>
      </c>
      <c r="R4115" s="1" t="str">
        <f>IF([pos kw in title]&gt;0,MID(J4115,#REF!,4),IF([first '# in title]&gt;0,MID([title],[first '# in title],3),IF([first '# in title]&gt;0,MID([desc],#REF!,3),VLOOKUP([productid],$G$2:$R$1386,8))))</f>
        <v xml:space="preserve">42 </v>
      </c>
      <c r="S4115" s="1" t="e">
        <f>IF([kw in desc]=[kw rough in title],[kw in desc]*1,IFERROR(LEFT([kw_dirty],3)*1,IFERROR(LEFT([kw_dirty],2)*1,"n.a.")))</f>
        <v>#N/A</v>
      </c>
      <c r="T4115" s="1"/>
      <c r="U4115" s="1">
        <f>VLOOKUP(Tabelle1[[#This Row],[productid]],Tabelle2[#All],2,FALSE)</f>
        <v>42</v>
      </c>
    </row>
    <row r="4116" spans="1:21" hidden="1">
      <c r="A4116" t="s">
        <v>4651</v>
      </c>
      <c r="B4116">
        <v>3605</v>
      </c>
      <c r="C4116">
        <v>289859</v>
      </c>
      <c r="D4116" t="s">
        <v>6755</v>
      </c>
      <c r="E4116" t="s">
        <v>6242</v>
      </c>
      <c r="F4116">
        <v>18406</v>
      </c>
      <c r="G4116">
        <v>1750863</v>
      </c>
      <c r="H4116">
        <f t="shared" si="64"/>
        <v>0</v>
      </c>
      <c r="I4116">
        <f t="array" ref="I4116">MIN(IFERROR(FIND(IstNumbers,A4116),""))</f>
        <v>28</v>
      </c>
      <c r="J4116" s="1" t="e">
        <f>IF([first '# in title]&lt;[pos kw in title],MID([title],[pos kw in title]-6,6),#N/A)</f>
        <v>#N/A</v>
      </c>
      <c r="K4116" s="1" t="e">
        <f>IFERROR(MID(SUBSTITUTE([kw rough in title],",","."),FIND("(",[kw rough in title])+1,20),SUBSTITUTE(IFERROR(MID([kw rough in title],FIND(" ",[kw rough in title])+1,20),[kw rough in title]),",","."))</f>
        <v>#N/A</v>
      </c>
      <c r="L4116" s="1">
        <f>IFERROR(FIND("kW",[desc]),0)</f>
        <v>70</v>
      </c>
      <c r="M4116">
        <f t="array" ref="M4116">MIN(IFERROR(FIND(IstNumbers,E4116),""))</f>
        <v>34</v>
      </c>
      <c r="N4116" s="1" t="str">
        <f>IF([first '# in desc]&lt;[pos kw in desc],MID([desc],[pos kw in desc]-7,7))</f>
        <v xml:space="preserve">­me 42 </v>
      </c>
      <c r="O41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16" s="1" t="str">
        <f>TRIM(IF([first '# in desc]&lt;[pos kw in desc],MID([desc],[pos kw in desc]-6,6),FALSE))</f>
        <v>me 42</v>
      </c>
      <c r="Q4116" s="1" t="b">
        <f>IF(LEN([manuell])=0,IFERROR([kw fine in title]*1,IFERROR(SUMPRODUCT(COUNTIF(IsDigits,MID([kw in desc],ROW($A$1:$A$150),1)))=LEN([kw in desc]),#N/A)),[manuell])</f>
        <v>0</v>
      </c>
      <c r="R4116" s="1" t="str">
        <f>IF([pos kw in title]&gt;0,MID(J4116,#REF!,4),IF([first '# in title]&gt;0,MID([title],[first '# in title],3),IF([first '# in title]&gt;0,MID([desc],#REF!,3),VLOOKUP([productid],$G$2:$R$1386,8))))</f>
        <v>42-</v>
      </c>
      <c r="S4116" s="1" t="e">
        <f>IF([kw in desc]=[kw rough in title],[kw in desc]*1,IFERROR(LEFT([kw_dirty],3)*1,IFERROR(LEFT([kw_dirty],2)*1,"n.a.")))</f>
        <v>#N/A</v>
      </c>
      <c r="T4116" s="1"/>
      <c r="U4116" s="1">
        <f>VLOOKUP(Tabelle1[[#This Row],[productid]],Tabelle2[#All],2,FALSE)</f>
        <v>42</v>
      </c>
    </row>
    <row r="4117" spans="1:21">
      <c r="A4117" t="s">
        <v>4783</v>
      </c>
      <c r="B4117">
        <v>2755</v>
      </c>
      <c r="C4117">
        <v>289859</v>
      </c>
      <c r="D4117" t="s">
        <v>6756</v>
      </c>
      <c r="E4117" t="s">
        <v>6757</v>
      </c>
      <c r="F4117">
        <v>18406</v>
      </c>
      <c r="G4117">
        <v>2286143</v>
      </c>
      <c r="H4117">
        <f t="shared" si="64"/>
        <v>0</v>
      </c>
      <c r="I4117">
        <f t="array" ref="I4117">MIN(IFERROR(FIND(IstNumbers,A4117),""))</f>
        <v>20</v>
      </c>
      <c r="J4117" s="1" t="e">
        <f>IF([first '# in title]&lt;[pos kw in title],MID([title],[pos kw in title]-6,6),#N/A)</f>
        <v>#N/A</v>
      </c>
      <c r="K4117" s="1" t="e">
        <f>IFERROR(MID(SUBSTITUTE([kw rough in title],",","."),FIND("(",[kw rough in title])+1,20),SUBSTITUTE(IFERROR(MID([kw rough in title],FIND(" ",[kw rough in title])+1,20),[kw rough in title]),",","."))</f>
        <v>#N/A</v>
      </c>
      <c r="L4117" s="1">
        <f>IFERROR(FIND("kW",[desc]),0)</f>
        <v>0</v>
      </c>
      <c r="M4117">
        <f t="array" ref="M4117">MIN(IFERROR(FIND(IstNumbers,E4117),""))</f>
        <v>33</v>
      </c>
      <c r="N4117" s="1" t="b">
        <f>IF([first '# in desc]&lt;[pos kw in desc],MID([desc],[pos kw in desc]-7,7))</f>
        <v>0</v>
      </c>
      <c r="O41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17" s="1" t="str">
        <f>TRIM(IF([first '# in desc]&lt;[pos kw in desc],MID([desc],[pos kw in desc]-6,6),FALSE))</f>
        <v>FALSCH</v>
      </c>
      <c r="Q4117" s="1" t="b">
        <f>IF(LEN([manuell])=0,IFERROR([kw fine in title]*1,IFERROR(SUMPRODUCT(COUNTIF(IsDigits,MID([kw in desc],ROW($A$1:$A$150),1)))=LEN([kw in desc]),#N/A)),[manuell])</f>
        <v>0</v>
      </c>
      <c r="R4117" s="1" t="str">
        <f>IF([pos kw in title]&gt;0,MID(J4117,#REF!,4),IF([first '# in title]&gt;0,MID([title],[first '# in title],3),IF([first '# in title]&gt;0,MID([desc],#REF!,3),VLOOKUP([productid],$G$2:$R$1386,8))))</f>
        <v>146</v>
      </c>
      <c r="S4117" s="1" t="e">
        <f>IF([kw in desc]=[kw rough in title],[kw in desc]*1,IFERROR(LEFT([kw_dirty],3)*1,IFERROR(LEFT([kw_dirty],2)*1,"n.a.")))</f>
        <v>#N/A</v>
      </c>
      <c r="T4117" s="1"/>
      <c r="U4117" s="1" t="e">
        <f>VLOOKUP(Tabelle1[[#This Row],[productid]],Tabelle2[#All],2,FALSE)</f>
        <v>#N/A</v>
      </c>
    </row>
    <row r="4118" spans="1:21" hidden="1">
      <c r="A4118" t="s">
        <v>2621</v>
      </c>
      <c r="B4118">
        <v>3685</v>
      </c>
      <c r="C4118">
        <v>289859</v>
      </c>
      <c r="D4118" t="s">
        <v>6758</v>
      </c>
      <c r="E4118" t="s">
        <v>6759</v>
      </c>
      <c r="F4118">
        <v>18406</v>
      </c>
      <c r="G4118">
        <v>3497887</v>
      </c>
      <c r="H4118">
        <f t="shared" si="64"/>
        <v>0</v>
      </c>
      <c r="I4118">
        <f t="array" ref="I4118">MIN(IFERROR(FIND(IstNumbers,A4118),""))</f>
        <v>12</v>
      </c>
      <c r="J4118" s="1" t="e">
        <f>IF([first '# in title]&lt;[pos kw in title],MID([title],[pos kw in title]-6,6),#N/A)</f>
        <v>#N/A</v>
      </c>
      <c r="K4118" s="1" t="e">
        <f>IFERROR(MID(SUBSTITUTE([kw rough in title],",","."),FIND("(",[kw rough in title])+1,20),SUBSTITUTE(IFERROR(MID([kw rough in title],FIND(" ",[kw rough in title])+1,20),[kw rough in title]),",","."))</f>
        <v>#N/A</v>
      </c>
      <c r="L4118" s="1">
        <f>IFERROR(FIND("kW",[desc]),0)</f>
        <v>70</v>
      </c>
      <c r="M4118">
        <f t="array" ref="M4118">MIN(IFERROR(FIND(IstNumbers,E4118),""))</f>
        <v>34</v>
      </c>
      <c r="N4118" s="1" t="str">
        <f>IF([first '# in desc]&lt;[pos kw in desc],MID([desc],[pos kw in desc]-7,7))</f>
        <v xml:space="preserve">­me 42 </v>
      </c>
      <c r="O41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18" s="1" t="str">
        <f>TRIM(IF([first '# in desc]&lt;[pos kw in desc],MID([desc],[pos kw in desc]-6,6),FALSE))</f>
        <v>me 42</v>
      </c>
      <c r="Q4118" s="1" t="b">
        <f>IF(LEN([manuell])=0,IFERROR([kw fine in title]*1,IFERROR(SUMPRODUCT(COUNTIF(IsDigits,MID([kw in desc],ROW($A$1:$A$150),1)))=LEN([kw in desc]),#N/A)),[manuell])</f>
        <v>0</v>
      </c>
      <c r="R4118" s="1" t="str">
        <f>IF([pos kw in title]&gt;0,MID(J4118,#REF!,4),IF([first '# in title]&gt;0,MID([title],[first '# in title],3),IF([first '# in title]&gt;0,MID([desc],#REF!,3),VLOOKUP([productid],$G$2:$R$1386,8))))</f>
        <v xml:space="preserve">42 </v>
      </c>
      <c r="S4118" s="1" t="e">
        <f>IF([kw in desc]=[kw rough in title],[kw in desc]*1,IFERROR(LEFT([kw_dirty],3)*1,IFERROR(LEFT([kw_dirty],2)*1,"n.a.")))</f>
        <v>#N/A</v>
      </c>
      <c r="T4118" s="1"/>
      <c r="U4118" s="1">
        <f>VLOOKUP(Tabelle1[[#This Row],[productid]],Tabelle2[#All],2,FALSE)</f>
        <v>42</v>
      </c>
    </row>
    <row r="4119" spans="1:21" hidden="1">
      <c r="A4119" t="s">
        <v>4651</v>
      </c>
      <c r="B4119">
        <v>3605</v>
      </c>
      <c r="C4119">
        <v>289859</v>
      </c>
      <c r="D4119" t="s">
        <v>6760</v>
      </c>
      <c r="E4119" t="s">
        <v>6183</v>
      </c>
      <c r="F4119">
        <v>18406</v>
      </c>
      <c r="G4119">
        <v>1750863</v>
      </c>
      <c r="H4119">
        <f t="shared" si="64"/>
        <v>0</v>
      </c>
      <c r="I4119">
        <f t="array" ref="I4119">MIN(IFERROR(FIND(IstNumbers,A4119),""))</f>
        <v>28</v>
      </c>
      <c r="J4119" s="1" t="e">
        <f>IF([first '# in title]&lt;[pos kw in title],MID([title],[pos kw in title]-6,6),#N/A)</f>
        <v>#N/A</v>
      </c>
      <c r="K4119" s="1" t="e">
        <f>IFERROR(MID(SUBSTITUTE([kw rough in title],",","."),FIND("(",[kw rough in title])+1,20),SUBSTITUTE(IFERROR(MID([kw rough in title],FIND(" ",[kw rough in title])+1,20),[kw rough in title]),",","."))</f>
        <v>#N/A</v>
      </c>
      <c r="L4119" s="1">
        <f>IFERROR(FIND("kW",[desc]),0)</f>
        <v>70</v>
      </c>
      <c r="M4119">
        <f t="array" ref="M4119">MIN(IFERROR(FIND(IstNumbers,E4119),""))</f>
        <v>34</v>
      </c>
      <c r="N4119" s="1" t="str">
        <f>IF([first '# in desc]&lt;[pos kw in desc],MID([desc],[pos kw in desc]-7,7))</f>
        <v xml:space="preserve">­me 42 </v>
      </c>
      <c r="O41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19" s="1" t="str">
        <f>TRIM(IF([first '# in desc]&lt;[pos kw in desc],MID([desc],[pos kw in desc]-6,6),FALSE))</f>
        <v>me 42</v>
      </c>
      <c r="Q4119" s="1" t="b">
        <f>IF(LEN([manuell])=0,IFERROR([kw fine in title]*1,IFERROR(SUMPRODUCT(COUNTIF(IsDigits,MID([kw in desc],ROW($A$1:$A$150),1)))=LEN([kw in desc]),#N/A)),[manuell])</f>
        <v>0</v>
      </c>
      <c r="R4119" s="1" t="str">
        <f>IF([pos kw in title]&gt;0,MID(J4119,#REF!,4),IF([first '# in title]&gt;0,MID([title],[first '# in title],3),IF([first '# in title]&gt;0,MID([desc],#REF!,3),VLOOKUP([productid],$G$2:$R$1386,8))))</f>
        <v>42-</v>
      </c>
      <c r="S4119" s="1" t="e">
        <f>IF([kw in desc]=[kw rough in title],[kw in desc]*1,IFERROR(LEFT([kw_dirty],3)*1,IFERROR(LEFT([kw_dirty],2)*1,"n.a.")))</f>
        <v>#N/A</v>
      </c>
      <c r="T4119" s="1"/>
      <c r="U4119" s="1">
        <f>VLOOKUP(Tabelle1[[#This Row],[productid]],Tabelle2[#All],2,FALSE)</f>
        <v>42</v>
      </c>
    </row>
    <row r="4120" spans="1:21">
      <c r="A4120" t="s">
        <v>4783</v>
      </c>
      <c r="B4120">
        <v>2757</v>
      </c>
      <c r="C4120">
        <v>289859</v>
      </c>
      <c r="D4120" t="s">
        <v>6761</v>
      </c>
      <c r="E4120" t="s">
        <v>6762</v>
      </c>
      <c r="F4120">
        <v>18406</v>
      </c>
      <c r="G4120">
        <v>2286143</v>
      </c>
      <c r="H4120">
        <f t="shared" si="64"/>
        <v>0</v>
      </c>
      <c r="I4120">
        <f t="array" ref="I4120">MIN(IFERROR(FIND(IstNumbers,A4120),""))</f>
        <v>20</v>
      </c>
      <c r="J4120" s="1" t="e">
        <f>IF([first '# in title]&lt;[pos kw in title],MID([title],[pos kw in title]-6,6),#N/A)</f>
        <v>#N/A</v>
      </c>
      <c r="K4120" s="1" t="e">
        <f>IFERROR(MID(SUBSTITUTE([kw rough in title],",","."),FIND("(",[kw rough in title])+1,20),SUBSTITUTE(IFERROR(MID([kw rough in title],FIND(" ",[kw rough in title])+1,20),[kw rough in title]),",","."))</f>
        <v>#N/A</v>
      </c>
      <c r="L4120" s="1">
        <f>IFERROR(FIND("kW",[desc]),0)</f>
        <v>0</v>
      </c>
      <c r="M4120">
        <f t="array" ref="M4120">MIN(IFERROR(FIND(IstNumbers,E4120),""))</f>
        <v>33</v>
      </c>
      <c r="N4120" s="1" t="b">
        <f>IF([first '# in desc]&lt;[pos kw in desc],MID([desc],[pos kw in desc]-7,7))</f>
        <v>0</v>
      </c>
      <c r="O41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0" s="1" t="str">
        <f>TRIM(IF([first '# in desc]&lt;[pos kw in desc],MID([desc],[pos kw in desc]-6,6),FALSE))</f>
        <v>FALSCH</v>
      </c>
      <c r="Q4120" s="1" t="b">
        <f>IF(LEN([manuell])=0,IFERROR([kw fine in title]*1,IFERROR(SUMPRODUCT(COUNTIF(IsDigits,MID([kw in desc],ROW($A$1:$A$150),1)))=LEN([kw in desc]),#N/A)),[manuell])</f>
        <v>0</v>
      </c>
      <c r="R4120" s="1" t="str">
        <f>IF([pos kw in title]&gt;0,MID(J4120,#REF!,4),IF([first '# in title]&gt;0,MID([title],[first '# in title],3),IF([first '# in title]&gt;0,MID([desc],#REF!,3),VLOOKUP([productid],$G$2:$R$1386,8))))</f>
        <v>146</v>
      </c>
      <c r="S4120" s="1" t="e">
        <f>IF([kw in desc]=[kw rough in title],[kw in desc]*1,IFERROR(LEFT([kw_dirty],3)*1,IFERROR(LEFT([kw_dirty],2)*1,"n.a.")))</f>
        <v>#N/A</v>
      </c>
      <c r="T4120" s="1"/>
      <c r="U4120" s="1" t="e">
        <f>VLOOKUP(Tabelle1[[#This Row],[productid]],Tabelle2[#All],2,FALSE)</f>
        <v>#N/A</v>
      </c>
    </row>
    <row r="4121" spans="1:21">
      <c r="A4121" t="s">
        <v>4783</v>
      </c>
      <c r="B4121">
        <v>2758</v>
      </c>
      <c r="C4121">
        <v>289859</v>
      </c>
      <c r="D4121" t="s">
        <v>6763</v>
      </c>
      <c r="E4121" t="s">
        <v>6764</v>
      </c>
      <c r="F4121">
        <v>18406</v>
      </c>
      <c r="G4121">
        <v>2286143</v>
      </c>
      <c r="H4121">
        <f t="shared" si="64"/>
        <v>0</v>
      </c>
      <c r="I4121">
        <f t="array" ref="I4121">MIN(IFERROR(FIND(IstNumbers,A4121),""))</f>
        <v>20</v>
      </c>
      <c r="J4121" s="1" t="e">
        <f>IF([first '# in title]&lt;[pos kw in title],MID([title],[pos kw in title]-6,6),#N/A)</f>
        <v>#N/A</v>
      </c>
      <c r="K4121" s="1" t="e">
        <f>IFERROR(MID(SUBSTITUTE([kw rough in title],",","."),FIND("(",[kw rough in title])+1,20),SUBSTITUTE(IFERROR(MID([kw rough in title],FIND(" ",[kw rough in title])+1,20),[kw rough in title]),",","."))</f>
        <v>#N/A</v>
      </c>
      <c r="L4121" s="1">
        <f>IFERROR(FIND("kW",[desc]),0)</f>
        <v>0</v>
      </c>
      <c r="M4121">
        <f t="array" ref="M4121">MIN(IFERROR(FIND(IstNumbers,E4121),""))</f>
        <v>33</v>
      </c>
      <c r="N4121" s="1" t="b">
        <f>IF([first '# in desc]&lt;[pos kw in desc],MID([desc],[pos kw in desc]-7,7))</f>
        <v>0</v>
      </c>
      <c r="O41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1" s="1" t="str">
        <f>TRIM(IF([first '# in desc]&lt;[pos kw in desc],MID([desc],[pos kw in desc]-6,6),FALSE))</f>
        <v>FALSCH</v>
      </c>
      <c r="Q4121" s="1" t="b">
        <f>IF(LEN([manuell])=0,IFERROR([kw fine in title]*1,IFERROR(SUMPRODUCT(COUNTIF(IsDigits,MID([kw in desc],ROW($A$1:$A$150),1)))=LEN([kw in desc]),#N/A)),[manuell])</f>
        <v>0</v>
      </c>
      <c r="R4121" s="1" t="str">
        <f>IF([pos kw in title]&gt;0,MID(J4121,#REF!,4),IF([first '# in title]&gt;0,MID([title],[first '# in title],3),IF([first '# in title]&gt;0,MID([desc],#REF!,3),VLOOKUP([productid],$G$2:$R$1386,8))))</f>
        <v>146</v>
      </c>
      <c r="S4121" s="1" t="e">
        <f>IF([kw in desc]=[kw rough in title],[kw in desc]*1,IFERROR(LEFT([kw_dirty],3)*1,IFERROR(LEFT([kw_dirty],2)*1,"n.a.")))</f>
        <v>#N/A</v>
      </c>
      <c r="T4121" s="1"/>
      <c r="U4121" s="1" t="e">
        <f>VLOOKUP(Tabelle1[[#This Row],[productid]],Tabelle2[#All],2,FALSE)</f>
        <v>#N/A</v>
      </c>
    </row>
    <row r="4122" spans="1:21">
      <c r="A4122" t="s">
        <v>4783</v>
      </c>
      <c r="B4122">
        <v>2758</v>
      </c>
      <c r="C4122">
        <v>289859</v>
      </c>
      <c r="D4122" t="s">
        <v>6765</v>
      </c>
      <c r="E4122" t="s">
        <v>6766</v>
      </c>
      <c r="F4122">
        <v>18406</v>
      </c>
      <c r="G4122">
        <v>2286143</v>
      </c>
      <c r="H4122">
        <f t="shared" si="64"/>
        <v>0</v>
      </c>
      <c r="I4122">
        <f t="array" ref="I4122">MIN(IFERROR(FIND(IstNumbers,A4122),""))</f>
        <v>20</v>
      </c>
      <c r="J4122" s="1" t="e">
        <f>IF([first '# in title]&lt;[pos kw in title],MID([title],[pos kw in title]-6,6),#N/A)</f>
        <v>#N/A</v>
      </c>
      <c r="K4122" s="1" t="e">
        <f>IFERROR(MID(SUBSTITUTE([kw rough in title],",","."),FIND("(",[kw rough in title])+1,20),SUBSTITUTE(IFERROR(MID([kw rough in title],FIND(" ",[kw rough in title])+1,20),[kw rough in title]),",","."))</f>
        <v>#N/A</v>
      </c>
      <c r="L4122" s="1">
        <f>IFERROR(FIND("kW",[desc]),0)</f>
        <v>0</v>
      </c>
      <c r="M4122">
        <f t="array" ref="M4122">MIN(IFERROR(FIND(IstNumbers,E4122),""))</f>
        <v>33</v>
      </c>
      <c r="N4122" s="1" t="b">
        <f>IF([first '# in desc]&lt;[pos kw in desc],MID([desc],[pos kw in desc]-7,7))</f>
        <v>0</v>
      </c>
      <c r="O41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2" s="1" t="str">
        <f>TRIM(IF([first '# in desc]&lt;[pos kw in desc],MID([desc],[pos kw in desc]-6,6),FALSE))</f>
        <v>FALSCH</v>
      </c>
      <c r="Q4122" s="1" t="b">
        <f>IF(LEN([manuell])=0,IFERROR([kw fine in title]*1,IFERROR(SUMPRODUCT(COUNTIF(IsDigits,MID([kw in desc],ROW($A$1:$A$150),1)))=LEN([kw in desc]),#N/A)),[manuell])</f>
        <v>0</v>
      </c>
      <c r="R4122" s="1" t="str">
        <f>IF([pos kw in title]&gt;0,MID(J4122,#REF!,4),IF([first '# in title]&gt;0,MID([title],[first '# in title],3),IF([first '# in title]&gt;0,MID([desc],#REF!,3),VLOOKUP([productid],$G$2:$R$1386,8))))</f>
        <v>146</v>
      </c>
      <c r="S4122" s="1" t="e">
        <f>IF([kw in desc]=[kw rough in title],[kw in desc]*1,IFERROR(LEFT([kw_dirty],3)*1,IFERROR(LEFT([kw_dirty],2)*1,"n.a.")))</f>
        <v>#N/A</v>
      </c>
      <c r="T4122" s="1"/>
      <c r="U4122" s="1" t="e">
        <f>VLOOKUP(Tabelle1[[#This Row],[productid]],Tabelle2[#All],2,FALSE)</f>
        <v>#N/A</v>
      </c>
    </row>
    <row r="4123" spans="1:21">
      <c r="A4123" t="s">
        <v>4783</v>
      </c>
      <c r="B4123">
        <v>2759</v>
      </c>
      <c r="C4123">
        <v>289859</v>
      </c>
      <c r="D4123" t="s">
        <v>6767</v>
      </c>
      <c r="E4123" t="s">
        <v>6768</v>
      </c>
      <c r="F4123">
        <v>18406</v>
      </c>
      <c r="G4123">
        <v>2286143</v>
      </c>
      <c r="H4123">
        <f t="shared" si="64"/>
        <v>0</v>
      </c>
      <c r="I4123">
        <f t="array" ref="I4123">MIN(IFERROR(FIND(IstNumbers,A4123),""))</f>
        <v>20</v>
      </c>
      <c r="J4123" s="1" t="e">
        <f>IF([first '# in title]&lt;[pos kw in title],MID([title],[pos kw in title]-6,6),#N/A)</f>
        <v>#N/A</v>
      </c>
      <c r="K4123" s="1" t="e">
        <f>IFERROR(MID(SUBSTITUTE([kw rough in title],",","."),FIND("(",[kw rough in title])+1,20),SUBSTITUTE(IFERROR(MID([kw rough in title],FIND(" ",[kw rough in title])+1,20),[kw rough in title]),",","."))</f>
        <v>#N/A</v>
      </c>
      <c r="L4123" s="1">
        <f>IFERROR(FIND("kW",[desc]),0)</f>
        <v>0</v>
      </c>
      <c r="M4123">
        <f t="array" ref="M4123">MIN(IFERROR(FIND(IstNumbers,E4123),""))</f>
        <v>33</v>
      </c>
      <c r="N4123" s="1" t="b">
        <f>IF([first '# in desc]&lt;[pos kw in desc],MID([desc],[pos kw in desc]-7,7))</f>
        <v>0</v>
      </c>
      <c r="O41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3" s="1" t="str">
        <f>TRIM(IF([first '# in desc]&lt;[pos kw in desc],MID([desc],[pos kw in desc]-6,6),FALSE))</f>
        <v>FALSCH</v>
      </c>
      <c r="Q4123" s="1" t="b">
        <f>IF(LEN([manuell])=0,IFERROR([kw fine in title]*1,IFERROR(SUMPRODUCT(COUNTIF(IsDigits,MID([kw in desc],ROW($A$1:$A$150),1)))=LEN([kw in desc]),#N/A)),[manuell])</f>
        <v>0</v>
      </c>
      <c r="R4123" s="1" t="str">
        <f>IF([pos kw in title]&gt;0,MID(J4123,#REF!,4),IF([first '# in title]&gt;0,MID([title],[first '# in title],3),IF([first '# in title]&gt;0,MID([desc],#REF!,3),VLOOKUP([productid],$G$2:$R$1386,8))))</f>
        <v>146</v>
      </c>
      <c r="S4123" s="1" t="e">
        <f>IF([kw in desc]=[kw rough in title],[kw in desc]*1,IFERROR(LEFT([kw_dirty],3)*1,IFERROR(LEFT([kw_dirty],2)*1,"n.a.")))</f>
        <v>#N/A</v>
      </c>
      <c r="T4123" s="1"/>
      <c r="U4123" s="1" t="e">
        <f>VLOOKUP(Tabelle1[[#This Row],[productid]],Tabelle2[#All],2,FALSE)</f>
        <v>#N/A</v>
      </c>
    </row>
    <row r="4124" spans="1:21">
      <c r="A4124" t="s">
        <v>4783</v>
      </c>
      <c r="B4124">
        <v>2760</v>
      </c>
      <c r="C4124">
        <v>289859</v>
      </c>
      <c r="D4124" t="s">
        <v>6769</v>
      </c>
      <c r="E4124" t="s">
        <v>6770</v>
      </c>
      <c r="F4124">
        <v>18406</v>
      </c>
      <c r="G4124">
        <v>2286143</v>
      </c>
      <c r="H4124">
        <f t="shared" si="64"/>
        <v>0</v>
      </c>
      <c r="I4124">
        <f t="array" ref="I4124">MIN(IFERROR(FIND(IstNumbers,A4124),""))</f>
        <v>20</v>
      </c>
      <c r="J4124" s="1" t="e">
        <f>IF([first '# in title]&lt;[pos kw in title],MID([title],[pos kw in title]-6,6),#N/A)</f>
        <v>#N/A</v>
      </c>
      <c r="K4124" s="1" t="e">
        <f>IFERROR(MID(SUBSTITUTE([kw rough in title],",","."),FIND("(",[kw rough in title])+1,20),SUBSTITUTE(IFERROR(MID([kw rough in title],FIND(" ",[kw rough in title])+1,20),[kw rough in title]),",","."))</f>
        <v>#N/A</v>
      </c>
      <c r="L4124" s="1">
        <f>IFERROR(FIND("kW",[desc]),0)</f>
        <v>0</v>
      </c>
      <c r="M4124">
        <f t="array" ref="M4124">MIN(IFERROR(FIND(IstNumbers,E4124),""))</f>
        <v>33</v>
      </c>
      <c r="N4124" s="1" t="b">
        <f>IF([first '# in desc]&lt;[pos kw in desc],MID([desc],[pos kw in desc]-7,7))</f>
        <v>0</v>
      </c>
      <c r="O41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4" s="1" t="str">
        <f>TRIM(IF([first '# in desc]&lt;[pos kw in desc],MID([desc],[pos kw in desc]-6,6),FALSE))</f>
        <v>FALSCH</v>
      </c>
      <c r="Q4124" s="1" t="b">
        <f>IF(LEN([manuell])=0,IFERROR([kw fine in title]*1,IFERROR(SUMPRODUCT(COUNTIF(IsDigits,MID([kw in desc],ROW($A$1:$A$150),1)))=LEN([kw in desc]),#N/A)),[manuell])</f>
        <v>0</v>
      </c>
      <c r="R4124" s="1" t="str">
        <f>IF([pos kw in title]&gt;0,MID(J4124,#REF!,4),IF([first '# in title]&gt;0,MID([title],[first '# in title],3),IF([first '# in title]&gt;0,MID([desc],#REF!,3),VLOOKUP([productid],$G$2:$R$1386,8))))</f>
        <v>146</v>
      </c>
      <c r="S4124" s="1" t="e">
        <f>IF([kw in desc]=[kw rough in title],[kw in desc]*1,IFERROR(LEFT([kw_dirty],3)*1,IFERROR(LEFT([kw_dirty],2)*1,"n.a.")))</f>
        <v>#N/A</v>
      </c>
      <c r="T4124" s="1"/>
      <c r="U4124" s="1" t="e">
        <f>VLOOKUP(Tabelle1[[#This Row],[productid]],Tabelle2[#All],2,FALSE)</f>
        <v>#N/A</v>
      </c>
    </row>
    <row r="4125" spans="1:21">
      <c r="A4125" t="s">
        <v>4783</v>
      </c>
      <c r="B4125">
        <v>2760</v>
      </c>
      <c r="C4125">
        <v>289859</v>
      </c>
      <c r="D4125" t="s">
        <v>6771</v>
      </c>
      <c r="E4125" t="s">
        <v>6772</v>
      </c>
      <c r="F4125">
        <v>18406</v>
      </c>
      <c r="G4125">
        <v>2286143</v>
      </c>
      <c r="H4125">
        <f t="shared" si="64"/>
        <v>0</v>
      </c>
      <c r="I4125">
        <f t="array" ref="I4125">MIN(IFERROR(FIND(IstNumbers,A4125),""))</f>
        <v>20</v>
      </c>
      <c r="J4125" s="1" t="e">
        <f>IF([first '# in title]&lt;[pos kw in title],MID([title],[pos kw in title]-6,6),#N/A)</f>
        <v>#N/A</v>
      </c>
      <c r="K4125" s="1" t="e">
        <f>IFERROR(MID(SUBSTITUTE([kw rough in title],",","."),FIND("(",[kw rough in title])+1,20),SUBSTITUTE(IFERROR(MID([kw rough in title],FIND(" ",[kw rough in title])+1,20),[kw rough in title]),",","."))</f>
        <v>#N/A</v>
      </c>
      <c r="L4125" s="1">
        <f>IFERROR(FIND("kW",[desc]),0)</f>
        <v>0</v>
      </c>
      <c r="M4125">
        <f t="array" ref="M4125">MIN(IFERROR(FIND(IstNumbers,E4125),""))</f>
        <v>33</v>
      </c>
      <c r="N4125" s="1" t="b">
        <f>IF([first '# in desc]&lt;[pos kw in desc],MID([desc],[pos kw in desc]-7,7))</f>
        <v>0</v>
      </c>
      <c r="O41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5" s="1" t="str">
        <f>TRIM(IF([first '# in desc]&lt;[pos kw in desc],MID([desc],[pos kw in desc]-6,6),FALSE))</f>
        <v>FALSCH</v>
      </c>
      <c r="Q4125" s="1" t="b">
        <f>IF(LEN([manuell])=0,IFERROR([kw fine in title]*1,IFERROR(SUMPRODUCT(COUNTIF(IsDigits,MID([kw in desc],ROW($A$1:$A$150),1)))=LEN([kw in desc]),#N/A)),[manuell])</f>
        <v>0</v>
      </c>
      <c r="R4125" s="1" t="str">
        <f>IF([pos kw in title]&gt;0,MID(J4125,#REF!,4),IF([first '# in title]&gt;0,MID([title],[first '# in title],3),IF([first '# in title]&gt;0,MID([desc],#REF!,3),VLOOKUP([productid],$G$2:$R$1386,8))))</f>
        <v>146</v>
      </c>
      <c r="S4125" s="1" t="e">
        <f>IF([kw in desc]=[kw rough in title],[kw in desc]*1,IFERROR(LEFT([kw_dirty],3)*1,IFERROR(LEFT([kw_dirty],2)*1,"n.a.")))</f>
        <v>#N/A</v>
      </c>
      <c r="T4125" s="1"/>
      <c r="U4125" s="1" t="e">
        <f>VLOOKUP(Tabelle1[[#This Row],[productid]],Tabelle2[#All],2,FALSE)</f>
        <v>#N/A</v>
      </c>
    </row>
    <row r="4126" spans="1:21">
      <c r="A4126" t="s">
        <v>4783</v>
      </c>
      <c r="B4126">
        <v>2762</v>
      </c>
      <c r="C4126">
        <v>289859</v>
      </c>
      <c r="D4126" t="s">
        <v>6773</v>
      </c>
      <c r="E4126" t="s">
        <v>6774</v>
      </c>
      <c r="F4126">
        <v>18406</v>
      </c>
      <c r="G4126">
        <v>2286143</v>
      </c>
      <c r="H4126">
        <f t="shared" si="64"/>
        <v>0</v>
      </c>
      <c r="I4126">
        <f t="array" ref="I4126">MIN(IFERROR(FIND(IstNumbers,A4126),""))</f>
        <v>20</v>
      </c>
      <c r="J4126" s="1" t="e">
        <f>IF([first '# in title]&lt;[pos kw in title],MID([title],[pos kw in title]-6,6),#N/A)</f>
        <v>#N/A</v>
      </c>
      <c r="K4126" s="1" t="e">
        <f>IFERROR(MID(SUBSTITUTE([kw rough in title],",","."),FIND("(",[kw rough in title])+1,20),SUBSTITUTE(IFERROR(MID([kw rough in title],FIND(" ",[kw rough in title])+1,20),[kw rough in title]),",","."))</f>
        <v>#N/A</v>
      </c>
      <c r="L4126" s="1">
        <f>IFERROR(FIND("kW",[desc]),0)</f>
        <v>0</v>
      </c>
      <c r="M4126">
        <f t="array" ref="M4126">MIN(IFERROR(FIND(IstNumbers,E4126),""))</f>
        <v>33</v>
      </c>
      <c r="N4126" s="1" t="b">
        <f>IF([first '# in desc]&lt;[pos kw in desc],MID([desc],[pos kw in desc]-7,7))</f>
        <v>0</v>
      </c>
      <c r="O41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6" s="1" t="str">
        <f>TRIM(IF([first '# in desc]&lt;[pos kw in desc],MID([desc],[pos kw in desc]-6,6),FALSE))</f>
        <v>FALSCH</v>
      </c>
      <c r="Q4126" s="1" t="b">
        <f>IF(LEN([manuell])=0,IFERROR([kw fine in title]*1,IFERROR(SUMPRODUCT(COUNTIF(IsDigits,MID([kw in desc],ROW($A$1:$A$150),1)))=LEN([kw in desc]),#N/A)),[manuell])</f>
        <v>0</v>
      </c>
      <c r="R4126" s="1" t="str">
        <f>IF([pos kw in title]&gt;0,MID(J4126,#REF!,4),IF([first '# in title]&gt;0,MID([title],[first '# in title],3),IF([first '# in title]&gt;0,MID([desc],#REF!,3),VLOOKUP([productid],$G$2:$R$1386,8))))</f>
        <v>146</v>
      </c>
      <c r="S4126" s="1" t="e">
        <f>IF([kw in desc]=[kw rough in title],[kw in desc]*1,IFERROR(LEFT([kw_dirty],3)*1,IFERROR(LEFT([kw_dirty],2)*1,"n.a.")))</f>
        <v>#N/A</v>
      </c>
      <c r="T4126" s="1"/>
      <c r="U4126" s="1" t="e">
        <f>VLOOKUP(Tabelle1[[#This Row],[productid]],Tabelle2[#All],2,FALSE)</f>
        <v>#N/A</v>
      </c>
    </row>
    <row r="4127" spans="1:21">
      <c r="A4127" t="s">
        <v>4783</v>
      </c>
      <c r="B4127">
        <v>2763</v>
      </c>
      <c r="C4127">
        <v>289859</v>
      </c>
      <c r="D4127" t="s">
        <v>6775</v>
      </c>
      <c r="E4127" t="s">
        <v>6776</v>
      </c>
      <c r="F4127">
        <v>18406</v>
      </c>
      <c r="G4127">
        <v>2286143</v>
      </c>
      <c r="H4127">
        <f t="shared" si="64"/>
        <v>0</v>
      </c>
      <c r="I4127">
        <f t="array" ref="I4127">MIN(IFERROR(FIND(IstNumbers,A4127),""))</f>
        <v>20</v>
      </c>
      <c r="J4127" s="1" t="e">
        <f>IF([first '# in title]&lt;[pos kw in title],MID([title],[pos kw in title]-6,6),#N/A)</f>
        <v>#N/A</v>
      </c>
      <c r="K4127" s="1" t="e">
        <f>IFERROR(MID(SUBSTITUTE([kw rough in title],",","."),FIND("(",[kw rough in title])+1,20),SUBSTITUTE(IFERROR(MID([kw rough in title],FIND(" ",[kw rough in title])+1,20),[kw rough in title]),",","."))</f>
        <v>#N/A</v>
      </c>
      <c r="L4127" s="1">
        <f>IFERROR(FIND("kW",[desc]),0)</f>
        <v>0</v>
      </c>
      <c r="M4127">
        <f t="array" ref="M4127">MIN(IFERROR(FIND(IstNumbers,E4127),""))</f>
        <v>33</v>
      </c>
      <c r="N4127" s="1" t="b">
        <f>IF([first '# in desc]&lt;[pos kw in desc],MID([desc],[pos kw in desc]-7,7))</f>
        <v>0</v>
      </c>
      <c r="O41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7" s="1" t="str">
        <f>TRIM(IF([first '# in desc]&lt;[pos kw in desc],MID([desc],[pos kw in desc]-6,6),FALSE))</f>
        <v>FALSCH</v>
      </c>
      <c r="Q4127" s="1" t="b">
        <f>IF(LEN([manuell])=0,IFERROR([kw fine in title]*1,IFERROR(SUMPRODUCT(COUNTIF(IsDigits,MID([kw in desc],ROW($A$1:$A$150),1)))=LEN([kw in desc]),#N/A)),[manuell])</f>
        <v>0</v>
      </c>
      <c r="R4127" s="1" t="str">
        <f>IF([pos kw in title]&gt;0,MID(J4127,#REF!,4),IF([first '# in title]&gt;0,MID([title],[first '# in title],3),IF([first '# in title]&gt;0,MID([desc],#REF!,3),VLOOKUP([productid],$G$2:$R$1386,8))))</f>
        <v>146</v>
      </c>
      <c r="S4127" s="1" t="e">
        <f>IF([kw in desc]=[kw rough in title],[kw in desc]*1,IFERROR(LEFT([kw_dirty],3)*1,IFERROR(LEFT([kw_dirty],2)*1,"n.a.")))</f>
        <v>#N/A</v>
      </c>
      <c r="T4127" s="1"/>
      <c r="U4127" s="1" t="e">
        <f>VLOOKUP(Tabelle1[[#This Row],[productid]],Tabelle2[#All],2,FALSE)</f>
        <v>#N/A</v>
      </c>
    </row>
    <row r="4128" spans="1:21">
      <c r="A4128" t="s">
        <v>4783</v>
      </c>
      <c r="B4128">
        <v>2763</v>
      </c>
      <c r="C4128">
        <v>289859</v>
      </c>
      <c r="D4128" t="s">
        <v>6777</v>
      </c>
      <c r="E4128" t="s">
        <v>6778</v>
      </c>
      <c r="F4128">
        <v>18406</v>
      </c>
      <c r="G4128">
        <v>2286143</v>
      </c>
      <c r="H4128">
        <f t="shared" si="64"/>
        <v>0</v>
      </c>
      <c r="I4128">
        <f t="array" ref="I4128">MIN(IFERROR(FIND(IstNumbers,A4128),""))</f>
        <v>20</v>
      </c>
      <c r="J4128" s="1" t="e">
        <f>IF([first '# in title]&lt;[pos kw in title],MID([title],[pos kw in title]-6,6),#N/A)</f>
        <v>#N/A</v>
      </c>
      <c r="K4128" s="1" t="e">
        <f>IFERROR(MID(SUBSTITUTE([kw rough in title],",","."),FIND("(",[kw rough in title])+1,20),SUBSTITUTE(IFERROR(MID([kw rough in title],FIND(" ",[kw rough in title])+1,20),[kw rough in title]),",","."))</f>
        <v>#N/A</v>
      </c>
      <c r="L4128" s="1">
        <f>IFERROR(FIND("kW",[desc]),0)</f>
        <v>0</v>
      </c>
      <c r="M4128">
        <f t="array" ref="M4128">MIN(IFERROR(FIND(IstNumbers,E4128),""))</f>
        <v>33</v>
      </c>
      <c r="N4128" s="1" t="b">
        <f>IF([first '# in desc]&lt;[pos kw in desc],MID([desc],[pos kw in desc]-7,7))</f>
        <v>0</v>
      </c>
      <c r="O41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8" s="1" t="str">
        <f>TRIM(IF([first '# in desc]&lt;[pos kw in desc],MID([desc],[pos kw in desc]-6,6),FALSE))</f>
        <v>FALSCH</v>
      </c>
      <c r="Q4128" s="1" t="b">
        <f>IF(LEN([manuell])=0,IFERROR([kw fine in title]*1,IFERROR(SUMPRODUCT(COUNTIF(IsDigits,MID([kw in desc],ROW($A$1:$A$150),1)))=LEN([kw in desc]),#N/A)),[manuell])</f>
        <v>0</v>
      </c>
      <c r="R4128" s="1" t="str">
        <f>IF([pos kw in title]&gt;0,MID(J4128,#REF!,4),IF([first '# in title]&gt;0,MID([title],[first '# in title],3),IF([first '# in title]&gt;0,MID([desc],#REF!,3),VLOOKUP([productid],$G$2:$R$1386,8))))</f>
        <v>146</v>
      </c>
      <c r="S4128" s="1" t="e">
        <f>IF([kw in desc]=[kw rough in title],[kw in desc]*1,IFERROR(LEFT([kw_dirty],3)*1,IFERROR(LEFT([kw_dirty],2)*1,"n.a.")))</f>
        <v>#N/A</v>
      </c>
      <c r="T4128" s="1"/>
      <c r="U4128" s="1" t="e">
        <f>VLOOKUP(Tabelle1[[#This Row],[productid]],Tabelle2[#All],2,FALSE)</f>
        <v>#N/A</v>
      </c>
    </row>
    <row r="4129" spans="1:21">
      <c r="A4129" t="s">
        <v>3042</v>
      </c>
      <c r="B4129">
        <v>1943</v>
      </c>
      <c r="C4129">
        <v>223861</v>
      </c>
      <c r="D4129" t="s">
        <v>6779</v>
      </c>
      <c r="E4129" t="s">
        <v>6292</v>
      </c>
      <c r="F4129">
        <v>18406</v>
      </c>
      <c r="G4129">
        <v>3725833</v>
      </c>
      <c r="H4129">
        <f t="shared" si="64"/>
        <v>0</v>
      </c>
      <c r="I4129">
        <f t="array" ref="I4129">MIN(IFERROR(FIND(IstNumbers,A4129),""))</f>
        <v>15</v>
      </c>
      <c r="J4129" s="1" t="e">
        <f>IF([first '# in title]&lt;[pos kw in title],MID([title],[pos kw in title]-6,6),#N/A)</f>
        <v>#N/A</v>
      </c>
      <c r="K4129" s="1" t="e">
        <f>IFERROR(MID(SUBSTITUTE([kw rough in title],",","."),FIND("(",[kw rough in title])+1,20),SUBSTITUTE(IFERROR(MID([kw rough in title],FIND(" ",[kw rough in title])+1,20),[kw rough in title]),",","."))</f>
        <v>#N/A</v>
      </c>
      <c r="L4129" s="1">
        <f>IFERROR(FIND("kW",[desc]),0)</f>
        <v>0</v>
      </c>
      <c r="M4129">
        <f t="array" ref="M4129">MIN(IFERROR(FIND(IstNumbers,E4129),""))</f>
        <v>25</v>
      </c>
      <c r="N4129" s="1" t="b">
        <f>IF([first '# in desc]&lt;[pos kw in desc],MID([desc],[pos kw in desc]-7,7))</f>
        <v>0</v>
      </c>
      <c r="O41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29" s="1" t="str">
        <f>TRIM(IF([first '# in desc]&lt;[pos kw in desc],MID([desc],[pos kw in desc]-6,6),FALSE))</f>
        <v>FALSCH</v>
      </c>
      <c r="Q4129" s="1" t="b">
        <f>IF(LEN([manuell])=0,IFERROR([kw fine in title]*1,IFERROR(SUMPRODUCT(COUNTIF(IsDigits,MID([kw in desc],ROW($A$1:$A$150),1)))=LEN([kw in desc]),#N/A)),[manuell])</f>
        <v>0</v>
      </c>
      <c r="R4129" s="1" t="str">
        <f>IF([pos kw in title]&gt;0,MID(J4129,#REF!,4),IF([first '# in title]&gt;0,MID([title],[first '# in title],3),IF([first '# in title]&gt;0,MID([desc],#REF!,3),VLOOKUP([productid],$G$2:$R$1386,8))))</f>
        <v xml:space="preserve">24 </v>
      </c>
      <c r="S4129" s="1" t="e">
        <f>IF([kw in desc]=[kw rough in title],[kw in desc]*1,IFERROR(LEFT([kw_dirty],3)*1,IFERROR(LEFT([kw_dirty],2)*1,"n.a.")))</f>
        <v>#N/A</v>
      </c>
      <c r="T4129" s="1"/>
      <c r="U4129" s="1" t="e">
        <f>VLOOKUP(Tabelle1[[#This Row],[productid]],Tabelle2[#All],2,FALSE)</f>
        <v>#N/A</v>
      </c>
    </row>
    <row r="4130" spans="1:21">
      <c r="A4130" t="s">
        <v>3042</v>
      </c>
      <c r="B4130">
        <v>1945</v>
      </c>
      <c r="C4130">
        <v>223861</v>
      </c>
      <c r="D4130" t="s">
        <v>6780</v>
      </c>
      <c r="E4130" t="s">
        <v>5734</v>
      </c>
      <c r="F4130">
        <v>18406</v>
      </c>
      <c r="G4130">
        <v>3725833</v>
      </c>
      <c r="H4130">
        <f t="shared" si="64"/>
        <v>0</v>
      </c>
      <c r="I4130">
        <f t="array" ref="I4130">MIN(IFERROR(FIND(IstNumbers,A4130),""))</f>
        <v>15</v>
      </c>
      <c r="J4130" s="1" t="e">
        <f>IF([first '# in title]&lt;[pos kw in title],MID([title],[pos kw in title]-6,6),#N/A)</f>
        <v>#N/A</v>
      </c>
      <c r="K4130" s="1" t="e">
        <f>IFERROR(MID(SUBSTITUTE([kw rough in title],",","."),FIND("(",[kw rough in title])+1,20),SUBSTITUTE(IFERROR(MID([kw rough in title],FIND(" ",[kw rough in title])+1,20),[kw rough in title]),",","."))</f>
        <v>#N/A</v>
      </c>
      <c r="L4130" s="1">
        <f>IFERROR(FIND("kW",[desc]),0)</f>
        <v>0</v>
      </c>
      <c r="M4130">
        <f t="array" ref="M4130">MIN(IFERROR(FIND(IstNumbers,E4130),""))</f>
        <v>25</v>
      </c>
      <c r="N4130" s="1" t="b">
        <f>IF([first '# in desc]&lt;[pos kw in desc],MID([desc],[pos kw in desc]-7,7))</f>
        <v>0</v>
      </c>
      <c r="O41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30" s="1" t="str">
        <f>TRIM(IF([first '# in desc]&lt;[pos kw in desc],MID([desc],[pos kw in desc]-6,6),FALSE))</f>
        <v>FALSCH</v>
      </c>
      <c r="Q4130" s="1" t="b">
        <f>IF(LEN([manuell])=0,IFERROR([kw fine in title]*1,IFERROR(SUMPRODUCT(COUNTIF(IsDigits,MID([kw in desc],ROW($A$1:$A$150),1)))=LEN([kw in desc]),#N/A)),[manuell])</f>
        <v>0</v>
      </c>
      <c r="R4130" s="1" t="str">
        <f>IF([pos kw in title]&gt;0,MID(J4130,#REF!,4),IF([first '# in title]&gt;0,MID([title],[first '# in title],3),IF([first '# in title]&gt;0,MID([desc],#REF!,3),VLOOKUP([productid],$G$2:$R$1386,8))))</f>
        <v xml:space="preserve">24 </v>
      </c>
      <c r="S4130" s="1" t="e">
        <f>IF([kw in desc]=[kw rough in title],[kw in desc]*1,IFERROR(LEFT([kw_dirty],3)*1,IFERROR(LEFT([kw_dirty],2)*1,"n.a.")))</f>
        <v>#N/A</v>
      </c>
      <c r="T4130" s="1"/>
      <c r="U4130" s="1" t="e">
        <f>VLOOKUP(Tabelle1[[#This Row],[productid]],Tabelle2[#All],2,FALSE)</f>
        <v>#N/A</v>
      </c>
    </row>
    <row r="4131" spans="1:21">
      <c r="A4131" t="s">
        <v>3042</v>
      </c>
      <c r="B4131">
        <v>1945</v>
      </c>
      <c r="C4131">
        <v>223861</v>
      </c>
      <c r="D4131" t="s">
        <v>6781</v>
      </c>
      <c r="E4131" t="s">
        <v>5734</v>
      </c>
      <c r="F4131">
        <v>18406</v>
      </c>
      <c r="G4131">
        <v>3725833</v>
      </c>
      <c r="H4131">
        <f t="shared" si="64"/>
        <v>0</v>
      </c>
      <c r="I4131">
        <f t="array" ref="I4131">MIN(IFERROR(FIND(IstNumbers,A4131),""))</f>
        <v>15</v>
      </c>
      <c r="J4131" s="1" t="e">
        <f>IF([first '# in title]&lt;[pos kw in title],MID([title],[pos kw in title]-6,6),#N/A)</f>
        <v>#N/A</v>
      </c>
      <c r="K4131" s="1" t="e">
        <f>IFERROR(MID(SUBSTITUTE([kw rough in title],",","."),FIND("(",[kw rough in title])+1,20),SUBSTITUTE(IFERROR(MID([kw rough in title],FIND(" ",[kw rough in title])+1,20),[kw rough in title]),",","."))</f>
        <v>#N/A</v>
      </c>
      <c r="L4131" s="1">
        <f>IFERROR(FIND("kW",[desc]),0)</f>
        <v>0</v>
      </c>
      <c r="M4131">
        <f t="array" ref="M4131">MIN(IFERROR(FIND(IstNumbers,E4131),""))</f>
        <v>25</v>
      </c>
      <c r="N4131" s="1" t="b">
        <f>IF([first '# in desc]&lt;[pos kw in desc],MID([desc],[pos kw in desc]-7,7))</f>
        <v>0</v>
      </c>
      <c r="O41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31" s="1" t="str">
        <f>TRIM(IF([first '# in desc]&lt;[pos kw in desc],MID([desc],[pos kw in desc]-6,6),FALSE))</f>
        <v>FALSCH</v>
      </c>
      <c r="Q4131" s="1" t="b">
        <f>IF(LEN([manuell])=0,IFERROR([kw fine in title]*1,IFERROR(SUMPRODUCT(COUNTIF(IsDigits,MID([kw in desc],ROW($A$1:$A$150),1)))=LEN([kw in desc]),#N/A)),[manuell])</f>
        <v>0</v>
      </c>
      <c r="R4131" s="1" t="str">
        <f>IF([pos kw in title]&gt;0,MID(J4131,#REF!,4),IF([first '# in title]&gt;0,MID([title],[first '# in title],3),IF([first '# in title]&gt;0,MID([desc],#REF!,3),VLOOKUP([productid],$G$2:$R$1386,8))))</f>
        <v xml:space="preserve">24 </v>
      </c>
      <c r="S4131" s="1" t="e">
        <f>IF([kw in desc]=[kw rough in title],[kw in desc]*1,IFERROR(LEFT([kw_dirty],3)*1,IFERROR(LEFT([kw_dirty],2)*1,"n.a.")))</f>
        <v>#N/A</v>
      </c>
      <c r="T4131" s="1"/>
      <c r="U4131" s="1" t="e">
        <f>VLOOKUP(Tabelle1[[#This Row],[productid]],Tabelle2[#All],2,FALSE)</f>
        <v>#N/A</v>
      </c>
    </row>
    <row r="4132" spans="1:21" hidden="1">
      <c r="A4132" t="s">
        <v>4829</v>
      </c>
      <c r="B4132">
        <v>3605</v>
      </c>
      <c r="C4132">
        <v>289859</v>
      </c>
      <c r="D4132" t="s">
        <v>6782</v>
      </c>
      <c r="E4132" t="s">
        <v>6239</v>
      </c>
      <c r="F4132">
        <v>18406</v>
      </c>
      <c r="G4132">
        <v>1750863</v>
      </c>
      <c r="H4132">
        <f t="shared" si="64"/>
        <v>0</v>
      </c>
      <c r="I4132">
        <f t="array" ref="I4132">MIN(IFERROR(FIND(IstNumbers,A4132),""))</f>
        <v>29</v>
      </c>
      <c r="J4132" s="1" t="e">
        <f>IF([first '# in title]&lt;[pos kw in title],MID([title],[pos kw in title]-6,6),#N/A)</f>
        <v>#N/A</v>
      </c>
      <c r="K4132" s="1" t="e">
        <f>IFERROR(MID(SUBSTITUTE([kw rough in title],",","."),FIND("(",[kw rough in title])+1,20),SUBSTITUTE(IFERROR(MID([kw rough in title],FIND(" ",[kw rough in title])+1,20),[kw rough in title]),",","."))</f>
        <v>#N/A</v>
      </c>
      <c r="L4132" s="1">
        <f>IFERROR(FIND("kW",[desc]),0)</f>
        <v>70</v>
      </c>
      <c r="M4132">
        <f t="array" ref="M4132">MIN(IFERROR(FIND(IstNumbers,E4132),""))</f>
        <v>34</v>
      </c>
      <c r="N4132" s="1" t="str">
        <f>IF([first '# in desc]&lt;[pos kw in desc],MID([desc],[pos kw in desc]-7,7))</f>
        <v xml:space="preserve">­me 42 </v>
      </c>
      <c r="O41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32" s="1" t="str">
        <f>TRIM(IF([first '# in desc]&lt;[pos kw in desc],MID([desc],[pos kw in desc]-6,6),FALSE))</f>
        <v>me 42</v>
      </c>
      <c r="Q4132" s="1" t="b">
        <f>IF(LEN([manuell])=0,IFERROR([kw fine in title]*1,IFERROR(SUMPRODUCT(COUNTIF(IsDigits,MID([kw in desc],ROW($A$1:$A$150),1)))=LEN([kw in desc]),#N/A)),[manuell])</f>
        <v>0</v>
      </c>
      <c r="R4132" s="1" t="str">
        <f>IF([pos kw in title]&gt;0,MID(J4132,#REF!,4),IF([first '# in title]&gt;0,MID([title],[first '# in title],3),IF([first '# in title]&gt;0,MID([desc],#REF!,3),VLOOKUP([productid],$G$2:$R$1386,8))))</f>
        <v>42-</v>
      </c>
      <c r="S4132" s="1" t="e">
        <f>IF([kw in desc]=[kw rough in title],[kw in desc]*1,IFERROR(LEFT([kw_dirty],3)*1,IFERROR(LEFT([kw_dirty],2)*1,"n.a.")))</f>
        <v>#N/A</v>
      </c>
      <c r="T4132" s="1"/>
      <c r="U4132" s="1">
        <f>VLOOKUP(Tabelle1[[#This Row],[productid]],Tabelle2[#All],2,FALSE)</f>
        <v>42</v>
      </c>
    </row>
    <row r="4133" spans="1:21" hidden="1">
      <c r="A4133" t="s">
        <v>3181</v>
      </c>
      <c r="B4133">
        <v>3685</v>
      </c>
      <c r="C4133">
        <v>289859</v>
      </c>
      <c r="D4133" t="s">
        <v>6783</v>
      </c>
      <c r="E4133" t="s">
        <v>6784</v>
      </c>
      <c r="F4133">
        <v>18406</v>
      </c>
      <c r="G4133">
        <v>3497887</v>
      </c>
      <c r="H4133">
        <f t="shared" si="64"/>
        <v>0</v>
      </c>
      <c r="I4133">
        <f t="array" ref="I4133">MIN(IFERROR(FIND(IstNumbers,A4133),""))</f>
        <v>13</v>
      </c>
      <c r="J4133" s="1" t="e">
        <f>IF([first '# in title]&lt;[pos kw in title],MID([title],[pos kw in title]-6,6),#N/A)</f>
        <v>#N/A</v>
      </c>
      <c r="K4133" s="1" t="e">
        <f>IFERROR(MID(SUBSTITUTE([kw rough in title],",","."),FIND("(",[kw rough in title])+1,20),SUBSTITUTE(IFERROR(MID([kw rough in title],FIND(" ",[kw rough in title])+1,20),[kw rough in title]),",","."))</f>
        <v>#N/A</v>
      </c>
      <c r="L4133" s="1">
        <f>IFERROR(FIND("kW",[desc]),0)</f>
        <v>70</v>
      </c>
      <c r="M4133">
        <f t="array" ref="M4133">MIN(IFERROR(FIND(IstNumbers,E4133),""))</f>
        <v>34</v>
      </c>
      <c r="N4133" s="1" t="str">
        <f>IF([first '# in desc]&lt;[pos kw in desc],MID([desc],[pos kw in desc]-7,7))</f>
        <v xml:space="preserve">­me 42 </v>
      </c>
      <c r="O41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33" s="1" t="str">
        <f>TRIM(IF([first '# in desc]&lt;[pos kw in desc],MID([desc],[pos kw in desc]-6,6),FALSE))</f>
        <v>me 42</v>
      </c>
      <c r="Q4133" s="1" t="b">
        <f>IF(LEN([manuell])=0,IFERROR([kw fine in title]*1,IFERROR(SUMPRODUCT(COUNTIF(IsDigits,MID([kw in desc],ROW($A$1:$A$150),1)))=LEN([kw in desc]),#N/A)),[manuell])</f>
        <v>0</v>
      </c>
      <c r="R4133" s="1" t="str">
        <f>IF([pos kw in title]&gt;0,MID(J4133,#REF!,4),IF([first '# in title]&gt;0,MID([title],[first '# in title],3),IF([first '# in title]&gt;0,MID([desc],#REF!,3),VLOOKUP([productid],$G$2:$R$1386,8))))</f>
        <v xml:space="preserve">42 </v>
      </c>
      <c r="S4133" s="1" t="e">
        <f>IF([kw in desc]=[kw rough in title],[kw in desc]*1,IFERROR(LEFT([kw_dirty],3)*1,IFERROR(LEFT([kw_dirty],2)*1,"n.a.")))</f>
        <v>#N/A</v>
      </c>
      <c r="T4133" s="1"/>
      <c r="U4133" s="1">
        <f>VLOOKUP(Tabelle1[[#This Row],[productid]],Tabelle2[#All],2,FALSE)</f>
        <v>42</v>
      </c>
    </row>
    <row r="4134" spans="1:21">
      <c r="A4134" t="s">
        <v>3042</v>
      </c>
      <c r="B4134">
        <v>1945</v>
      </c>
      <c r="C4134">
        <v>223861</v>
      </c>
      <c r="D4134" t="s">
        <v>6785</v>
      </c>
      <c r="E4134" t="s">
        <v>6292</v>
      </c>
      <c r="F4134">
        <v>18406</v>
      </c>
      <c r="G4134">
        <v>3725833</v>
      </c>
      <c r="H4134">
        <f t="shared" si="64"/>
        <v>0</v>
      </c>
      <c r="I4134">
        <f t="array" ref="I4134">MIN(IFERROR(FIND(IstNumbers,A4134),""))</f>
        <v>15</v>
      </c>
      <c r="J4134" s="1" t="e">
        <f>IF([first '# in title]&lt;[pos kw in title],MID([title],[pos kw in title]-6,6),#N/A)</f>
        <v>#N/A</v>
      </c>
      <c r="K4134" s="1" t="e">
        <f>IFERROR(MID(SUBSTITUTE([kw rough in title],",","."),FIND("(",[kw rough in title])+1,20),SUBSTITUTE(IFERROR(MID([kw rough in title],FIND(" ",[kw rough in title])+1,20),[kw rough in title]),",","."))</f>
        <v>#N/A</v>
      </c>
      <c r="L4134" s="1">
        <f>IFERROR(FIND("kW",[desc]),0)</f>
        <v>0</v>
      </c>
      <c r="M4134">
        <f t="array" ref="M4134">MIN(IFERROR(FIND(IstNumbers,E4134),""))</f>
        <v>25</v>
      </c>
      <c r="N4134" s="1" t="b">
        <f>IF([first '# in desc]&lt;[pos kw in desc],MID([desc],[pos kw in desc]-7,7))</f>
        <v>0</v>
      </c>
      <c r="O41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34" s="1" t="str">
        <f>TRIM(IF([first '# in desc]&lt;[pos kw in desc],MID([desc],[pos kw in desc]-6,6),FALSE))</f>
        <v>FALSCH</v>
      </c>
      <c r="Q4134" s="1" t="b">
        <f>IF(LEN([manuell])=0,IFERROR([kw fine in title]*1,IFERROR(SUMPRODUCT(COUNTIF(IsDigits,MID([kw in desc],ROW($A$1:$A$150),1)))=LEN([kw in desc]),#N/A)),[manuell])</f>
        <v>0</v>
      </c>
      <c r="R4134" s="1" t="str">
        <f>IF([pos kw in title]&gt;0,MID(J4134,#REF!,4),IF([first '# in title]&gt;0,MID([title],[first '# in title],3),IF([first '# in title]&gt;0,MID([desc],#REF!,3),VLOOKUP([productid],$G$2:$R$1386,8))))</f>
        <v xml:space="preserve">24 </v>
      </c>
      <c r="S4134" s="1" t="e">
        <f>IF([kw in desc]=[kw rough in title],[kw in desc]*1,IFERROR(LEFT([kw_dirty],3)*1,IFERROR(LEFT([kw_dirty],2)*1,"n.a.")))</f>
        <v>#N/A</v>
      </c>
      <c r="T4134" s="1"/>
      <c r="U4134" s="1" t="e">
        <f>VLOOKUP(Tabelle1[[#This Row],[productid]],Tabelle2[#All],2,FALSE)</f>
        <v>#N/A</v>
      </c>
    </row>
    <row r="4135" spans="1:21" hidden="1">
      <c r="A4135" t="s">
        <v>4829</v>
      </c>
      <c r="B4135">
        <v>3610</v>
      </c>
      <c r="C4135">
        <v>289859</v>
      </c>
      <c r="D4135" t="s">
        <v>6786</v>
      </c>
      <c r="E4135" t="s">
        <v>6787</v>
      </c>
      <c r="F4135">
        <v>18406</v>
      </c>
      <c r="G4135">
        <v>1750863</v>
      </c>
      <c r="H4135">
        <f t="shared" si="64"/>
        <v>0</v>
      </c>
      <c r="I4135">
        <f t="array" ref="I4135">MIN(IFERROR(FIND(IstNumbers,A4135),""))</f>
        <v>29</v>
      </c>
      <c r="J4135" s="1" t="e">
        <f>IF([first '# in title]&lt;[pos kw in title],MID([title],[pos kw in title]-6,6),#N/A)</f>
        <v>#N/A</v>
      </c>
      <c r="K4135" s="1" t="e">
        <f>IFERROR(MID(SUBSTITUTE([kw rough in title],",","."),FIND("(",[kw rough in title])+1,20),SUBSTITUTE(IFERROR(MID([kw rough in title],FIND(" ",[kw rough in title])+1,20),[kw rough in title]),",","."))</f>
        <v>#N/A</v>
      </c>
      <c r="L4135" s="1">
        <f>IFERROR(FIND("kW",[desc]),0)</f>
        <v>70</v>
      </c>
      <c r="M4135">
        <f t="array" ref="M4135">MIN(IFERROR(FIND(IstNumbers,E4135),""))</f>
        <v>34</v>
      </c>
      <c r="N4135" s="1" t="str">
        <f>IF([first '# in desc]&lt;[pos kw in desc],MID([desc],[pos kw in desc]-7,7))</f>
        <v xml:space="preserve">­me 42 </v>
      </c>
      <c r="O41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35" s="1" t="str">
        <f>TRIM(IF([first '# in desc]&lt;[pos kw in desc],MID([desc],[pos kw in desc]-6,6),FALSE))</f>
        <v>me 42</v>
      </c>
      <c r="Q4135" s="1" t="b">
        <f>IF(LEN([manuell])=0,IFERROR([kw fine in title]*1,IFERROR(SUMPRODUCT(COUNTIF(IsDigits,MID([kw in desc],ROW($A$1:$A$150),1)))=LEN([kw in desc]),#N/A)),[manuell])</f>
        <v>0</v>
      </c>
      <c r="R4135" s="1" t="str">
        <f>IF([pos kw in title]&gt;0,MID(J4135,#REF!,4),IF([first '# in title]&gt;0,MID([title],[first '# in title],3),IF([first '# in title]&gt;0,MID([desc],#REF!,3),VLOOKUP([productid],$G$2:$R$1386,8))))</f>
        <v>42-</v>
      </c>
      <c r="S4135" s="1" t="e">
        <f>IF([kw in desc]=[kw rough in title],[kw in desc]*1,IFERROR(LEFT([kw_dirty],3)*1,IFERROR(LEFT([kw_dirty],2)*1,"n.a.")))</f>
        <v>#N/A</v>
      </c>
      <c r="T4135" s="1"/>
      <c r="U4135" s="1">
        <f>VLOOKUP(Tabelle1[[#This Row],[productid]],Tabelle2[#All],2,FALSE)</f>
        <v>42</v>
      </c>
    </row>
    <row r="4136" spans="1:21" hidden="1">
      <c r="A4136" t="s">
        <v>3181</v>
      </c>
      <c r="B4136">
        <v>3685</v>
      </c>
      <c r="C4136">
        <v>289859</v>
      </c>
      <c r="D4136" t="s">
        <v>6788</v>
      </c>
      <c r="E4136" t="s">
        <v>6789</v>
      </c>
      <c r="F4136">
        <v>18406</v>
      </c>
      <c r="G4136">
        <v>3497887</v>
      </c>
      <c r="H4136">
        <f t="shared" si="64"/>
        <v>0</v>
      </c>
      <c r="I4136">
        <f t="array" ref="I4136">MIN(IFERROR(FIND(IstNumbers,A4136),""))</f>
        <v>13</v>
      </c>
      <c r="J4136" s="1" t="e">
        <f>IF([first '# in title]&lt;[pos kw in title],MID([title],[pos kw in title]-6,6),#N/A)</f>
        <v>#N/A</v>
      </c>
      <c r="K4136" s="1" t="e">
        <f>IFERROR(MID(SUBSTITUTE([kw rough in title],",","."),FIND("(",[kw rough in title])+1,20),SUBSTITUTE(IFERROR(MID([kw rough in title],FIND(" ",[kw rough in title])+1,20),[kw rough in title]),",","."))</f>
        <v>#N/A</v>
      </c>
      <c r="L4136" s="1">
        <f>IFERROR(FIND("kW",[desc]),0)</f>
        <v>70</v>
      </c>
      <c r="M4136">
        <f t="array" ref="M4136">MIN(IFERROR(FIND(IstNumbers,E4136),""))</f>
        <v>34</v>
      </c>
      <c r="N4136" s="1" t="str">
        <f>IF([first '# in desc]&lt;[pos kw in desc],MID([desc],[pos kw in desc]-7,7))</f>
        <v xml:space="preserve">­me 42 </v>
      </c>
      <c r="O41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36" s="1" t="str">
        <f>TRIM(IF([first '# in desc]&lt;[pos kw in desc],MID([desc],[pos kw in desc]-6,6),FALSE))</f>
        <v>me 42</v>
      </c>
      <c r="Q4136" s="1" t="b">
        <f>IF(LEN([manuell])=0,IFERROR([kw fine in title]*1,IFERROR(SUMPRODUCT(COUNTIF(IsDigits,MID([kw in desc],ROW($A$1:$A$150),1)))=LEN([kw in desc]),#N/A)),[manuell])</f>
        <v>0</v>
      </c>
      <c r="R4136" s="1" t="str">
        <f>IF([pos kw in title]&gt;0,MID(J4136,#REF!,4),IF([first '# in title]&gt;0,MID([title],[first '# in title],3),IF([first '# in title]&gt;0,MID([desc],#REF!,3),VLOOKUP([productid],$G$2:$R$1386,8))))</f>
        <v xml:space="preserve">42 </v>
      </c>
      <c r="S4136" s="1" t="e">
        <f>IF([kw in desc]=[kw rough in title],[kw in desc]*1,IFERROR(LEFT([kw_dirty],3)*1,IFERROR(LEFT([kw_dirty],2)*1,"n.a.")))</f>
        <v>#N/A</v>
      </c>
      <c r="T4136" s="1"/>
      <c r="U4136" s="1">
        <f>VLOOKUP(Tabelle1[[#This Row],[productid]],Tabelle2[#All],2,FALSE)</f>
        <v>42</v>
      </c>
    </row>
    <row r="4137" spans="1:21">
      <c r="A4137" t="s">
        <v>3042</v>
      </c>
      <c r="B4137">
        <v>1945</v>
      </c>
      <c r="C4137">
        <v>223861</v>
      </c>
      <c r="D4137" t="s">
        <v>6790</v>
      </c>
      <c r="E4137" t="s">
        <v>6292</v>
      </c>
      <c r="F4137">
        <v>18406</v>
      </c>
      <c r="G4137">
        <v>3725833</v>
      </c>
      <c r="H4137">
        <f t="shared" si="64"/>
        <v>0</v>
      </c>
      <c r="I4137">
        <f t="array" ref="I4137">MIN(IFERROR(FIND(IstNumbers,A4137),""))</f>
        <v>15</v>
      </c>
      <c r="J4137" s="1" t="e">
        <f>IF([first '# in title]&lt;[pos kw in title],MID([title],[pos kw in title]-6,6),#N/A)</f>
        <v>#N/A</v>
      </c>
      <c r="K4137" s="1" t="e">
        <f>IFERROR(MID(SUBSTITUTE([kw rough in title],",","."),FIND("(",[kw rough in title])+1,20),SUBSTITUTE(IFERROR(MID([kw rough in title],FIND(" ",[kw rough in title])+1,20),[kw rough in title]),",","."))</f>
        <v>#N/A</v>
      </c>
      <c r="L4137" s="1">
        <f>IFERROR(FIND("kW",[desc]),0)</f>
        <v>0</v>
      </c>
      <c r="M4137">
        <f t="array" ref="M4137">MIN(IFERROR(FIND(IstNumbers,E4137),""))</f>
        <v>25</v>
      </c>
      <c r="N4137" s="1" t="b">
        <f>IF([first '# in desc]&lt;[pos kw in desc],MID([desc],[pos kw in desc]-7,7))</f>
        <v>0</v>
      </c>
      <c r="O41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37" s="1" t="str">
        <f>TRIM(IF([first '# in desc]&lt;[pos kw in desc],MID([desc],[pos kw in desc]-6,6),FALSE))</f>
        <v>FALSCH</v>
      </c>
      <c r="Q4137" s="1" t="b">
        <f>IF(LEN([manuell])=0,IFERROR([kw fine in title]*1,IFERROR(SUMPRODUCT(COUNTIF(IsDigits,MID([kw in desc],ROW($A$1:$A$150),1)))=LEN([kw in desc]),#N/A)),[manuell])</f>
        <v>0</v>
      </c>
      <c r="R4137" s="1" t="str">
        <f>IF([pos kw in title]&gt;0,MID(J4137,#REF!,4),IF([first '# in title]&gt;0,MID([title],[first '# in title],3),IF([first '# in title]&gt;0,MID([desc],#REF!,3),VLOOKUP([productid],$G$2:$R$1386,8))))</f>
        <v xml:space="preserve">24 </v>
      </c>
      <c r="S4137" s="1" t="e">
        <f>IF([kw in desc]=[kw rough in title],[kw in desc]*1,IFERROR(LEFT([kw_dirty],3)*1,IFERROR(LEFT([kw_dirty],2)*1,"n.a.")))</f>
        <v>#N/A</v>
      </c>
      <c r="T4137" s="1"/>
      <c r="U4137" s="1" t="e">
        <f>VLOOKUP(Tabelle1[[#This Row],[productid]],Tabelle2[#All],2,FALSE)</f>
        <v>#N/A</v>
      </c>
    </row>
    <row r="4138" spans="1:21" hidden="1">
      <c r="A4138" t="s">
        <v>4829</v>
      </c>
      <c r="B4138">
        <v>3610</v>
      </c>
      <c r="C4138">
        <v>289859</v>
      </c>
      <c r="D4138" t="s">
        <v>6791</v>
      </c>
      <c r="E4138" t="s">
        <v>6792</v>
      </c>
      <c r="F4138">
        <v>18406</v>
      </c>
      <c r="G4138">
        <v>1750863</v>
      </c>
      <c r="H4138">
        <f t="shared" si="64"/>
        <v>0</v>
      </c>
      <c r="I4138">
        <f t="array" ref="I4138">MIN(IFERROR(FIND(IstNumbers,A4138),""))</f>
        <v>29</v>
      </c>
      <c r="J4138" s="1" t="e">
        <f>IF([first '# in title]&lt;[pos kw in title],MID([title],[pos kw in title]-6,6),#N/A)</f>
        <v>#N/A</v>
      </c>
      <c r="K4138" s="1" t="e">
        <f>IFERROR(MID(SUBSTITUTE([kw rough in title],",","."),FIND("(",[kw rough in title])+1,20),SUBSTITUTE(IFERROR(MID([kw rough in title],FIND(" ",[kw rough in title])+1,20),[kw rough in title]),",","."))</f>
        <v>#N/A</v>
      </c>
      <c r="L4138" s="1">
        <f>IFERROR(FIND("kW",[desc]),0)</f>
        <v>70</v>
      </c>
      <c r="M4138">
        <f t="array" ref="M4138">MIN(IFERROR(FIND(IstNumbers,E4138),""))</f>
        <v>34</v>
      </c>
      <c r="N4138" s="1" t="str">
        <f>IF([first '# in desc]&lt;[pos kw in desc],MID([desc],[pos kw in desc]-7,7))</f>
        <v xml:space="preserve">­me 42 </v>
      </c>
      <c r="O41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38" s="1" t="str">
        <f>TRIM(IF([first '# in desc]&lt;[pos kw in desc],MID([desc],[pos kw in desc]-6,6),FALSE))</f>
        <v>me 42</v>
      </c>
      <c r="Q4138" s="1" t="b">
        <f>IF(LEN([manuell])=0,IFERROR([kw fine in title]*1,IFERROR(SUMPRODUCT(COUNTIF(IsDigits,MID([kw in desc],ROW($A$1:$A$150),1)))=LEN([kw in desc]),#N/A)),[manuell])</f>
        <v>0</v>
      </c>
      <c r="R4138" s="1" t="str">
        <f>IF([pos kw in title]&gt;0,MID(J4138,#REF!,4),IF([first '# in title]&gt;0,MID([title],[first '# in title],3),IF([first '# in title]&gt;0,MID([desc],#REF!,3),VLOOKUP([productid],$G$2:$R$1386,8))))</f>
        <v>42-</v>
      </c>
      <c r="S4138" s="1" t="e">
        <f>IF([kw in desc]=[kw rough in title],[kw in desc]*1,IFERROR(LEFT([kw_dirty],3)*1,IFERROR(LEFT([kw_dirty],2)*1,"n.a.")))</f>
        <v>#N/A</v>
      </c>
      <c r="T4138" s="1"/>
      <c r="U4138" s="1">
        <f>VLOOKUP(Tabelle1[[#This Row],[productid]],Tabelle2[#All],2,FALSE)</f>
        <v>42</v>
      </c>
    </row>
    <row r="4139" spans="1:21" hidden="1">
      <c r="A4139" t="s">
        <v>3181</v>
      </c>
      <c r="B4139">
        <v>3685</v>
      </c>
      <c r="C4139">
        <v>289859</v>
      </c>
      <c r="D4139" t="s">
        <v>6793</v>
      </c>
      <c r="E4139" t="s">
        <v>6652</v>
      </c>
      <c r="F4139">
        <v>18406</v>
      </c>
      <c r="G4139">
        <v>3497887</v>
      </c>
      <c r="H4139">
        <f t="shared" si="64"/>
        <v>0</v>
      </c>
      <c r="I4139">
        <f t="array" ref="I4139">MIN(IFERROR(FIND(IstNumbers,A4139),""))</f>
        <v>13</v>
      </c>
      <c r="J4139" s="1" t="e">
        <f>IF([first '# in title]&lt;[pos kw in title],MID([title],[pos kw in title]-6,6),#N/A)</f>
        <v>#N/A</v>
      </c>
      <c r="K4139" s="1" t="e">
        <f>IFERROR(MID(SUBSTITUTE([kw rough in title],",","."),FIND("(",[kw rough in title])+1,20),SUBSTITUTE(IFERROR(MID([kw rough in title],FIND(" ",[kw rough in title])+1,20),[kw rough in title]),",","."))</f>
        <v>#N/A</v>
      </c>
      <c r="L4139" s="1">
        <f>IFERROR(FIND("kW",[desc]),0)</f>
        <v>70</v>
      </c>
      <c r="M4139">
        <f t="array" ref="M4139">MIN(IFERROR(FIND(IstNumbers,E4139),""))</f>
        <v>34</v>
      </c>
      <c r="N4139" s="1" t="str">
        <f>IF([first '# in desc]&lt;[pos kw in desc],MID([desc],[pos kw in desc]-7,7))</f>
        <v xml:space="preserve">­me 42 </v>
      </c>
      <c r="O41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39" s="1" t="str">
        <f>TRIM(IF([first '# in desc]&lt;[pos kw in desc],MID([desc],[pos kw in desc]-6,6),FALSE))</f>
        <v>me 42</v>
      </c>
      <c r="Q4139" s="1" t="b">
        <f>IF(LEN([manuell])=0,IFERROR([kw fine in title]*1,IFERROR(SUMPRODUCT(COUNTIF(IsDigits,MID([kw in desc],ROW($A$1:$A$150),1)))=LEN([kw in desc]),#N/A)),[manuell])</f>
        <v>0</v>
      </c>
      <c r="R4139" s="1" t="str">
        <f>IF([pos kw in title]&gt;0,MID(J4139,#REF!,4),IF([first '# in title]&gt;0,MID([title],[first '# in title],3),IF([first '# in title]&gt;0,MID([desc],#REF!,3),VLOOKUP([productid],$G$2:$R$1386,8))))</f>
        <v xml:space="preserve">42 </v>
      </c>
      <c r="S4139" s="1" t="e">
        <f>IF([kw in desc]=[kw rough in title],[kw in desc]*1,IFERROR(LEFT([kw_dirty],3)*1,IFERROR(LEFT([kw_dirty],2)*1,"n.a.")))</f>
        <v>#N/A</v>
      </c>
      <c r="T4139" s="1"/>
      <c r="U4139" s="1">
        <f>VLOOKUP(Tabelle1[[#This Row],[productid]],Tabelle2[#All],2,FALSE)</f>
        <v>42</v>
      </c>
    </row>
    <row r="4140" spans="1:21">
      <c r="A4140" t="s">
        <v>3042</v>
      </c>
      <c r="B4140">
        <v>1954</v>
      </c>
      <c r="C4140">
        <v>223861</v>
      </c>
      <c r="D4140" t="s">
        <v>6794</v>
      </c>
      <c r="E4140" t="s">
        <v>6292</v>
      </c>
      <c r="F4140">
        <v>18406</v>
      </c>
      <c r="G4140">
        <v>3725833</v>
      </c>
      <c r="H4140">
        <f t="shared" si="64"/>
        <v>0</v>
      </c>
      <c r="I4140">
        <f t="array" ref="I4140">MIN(IFERROR(FIND(IstNumbers,A4140),""))</f>
        <v>15</v>
      </c>
      <c r="J4140" s="1" t="e">
        <f>IF([first '# in title]&lt;[pos kw in title],MID([title],[pos kw in title]-6,6),#N/A)</f>
        <v>#N/A</v>
      </c>
      <c r="K4140" s="1" t="e">
        <f>IFERROR(MID(SUBSTITUTE([kw rough in title],",","."),FIND("(",[kw rough in title])+1,20),SUBSTITUTE(IFERROR(MID([kw rough in title],FIND(" ",[kw rough in title])+1,20),[kw rough in title]),",","."))</f>
        <v>#N/A</v>
      </c>
      <c r="L4140" s="1">
        <f>IFERROR(FIND("kW",[desc]),0)</f>
        <v>0</v>
      </c>
      <c r="M4140">
        <f t="array" ref="M4140">MIN(IFERROR(FIND(IstNumbers,E4140),""))</f>
        <v>25</v>
      </c>
      <c r="N4140" s="1" t="b">
        <f>IF([first '# in desc]&lt;[pos kw in desc],MID([desc],[pos kw in desc]-7,7))</f>
        <v>0</v>
      </c>
      <c r="O41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40" s="1" t="str">
        <f>TRIM(IF([first '# in desc]&lt;[pos kw in desc],MID([desc],[pos kw in desc]-6,6),FALSE))</f>
        <v>FALSCH</v>
      </c>
      <c r="Q4140" s="1" t="b">
        <f>IF(LEN([manuell])=0,IFERROR([kw fine in title]*1,IFERROR(SUMPRODUCT(COUNTIF(IsDigits,MID([kw in desc],ROW($A$1:$A$150),1)))=LEN([kw in desc]),#N/A)),[manuell])</f>
        <v>0</v>
      </c>
      <c r="R4140" s="1" t="str">
        <f>IF([pos kw in title]&gt;0,MID(J4140,#REF!,4),IF([first '# in title]&gt;0,MID([title],[first '# in title],3),IF([first '# in title]&gt;0,MID([desc],#REF!,3),VLOOKUP([productid],$G$2:$R$1386,8))))</f>
        <v xml:space="preserve">24 </v>
      </c>
      <c r="S4140" s="1" t="e">
        <f>IF([kw in desc]=[kw rough in title],[kw in desc]*1,IFERROR(LEFT([kw_dirty],3)*1,IFERROR(LEFT([kw_dirty],2)*1,"n.a.")))</f>
        <v>#N/A</v>
      </c>
      <c r="T4140" s="1"/>
      <c r="U4140" s="1" t="e">
        <f>VLOOKUP(Tabelle1[[#This Row],[productid]],Tabelle2[#All],2,FALSE)</f>
        <v>#N/A</v>
      </c>
    </row>
    <row r="4141" spans="1:21" hidden="1">
      <c r="A4141" t="s">
        <v>4829</v>
      </c>
      <c r="B4141">
        <v>3610</v>
      </c>
      <c r="C4141">
        <v>289859</v>
      </c>
      <c r="D4141" t="s">
        <v>6795</v>
      </c>
      <c r="E4141" t="s">
        <v>6252</v>
      </c>
      <c r="F4141">
        <v>18406</v>
      </c>
      <c r="G4141">
        <v>1750863</v>
      </c>
      <c r="H4141">
        <f t="shared" si="64"/>
        <v>0</v>
      </c>
      <c r="I4141">
        <f t="array" ref="I4141">MIN(IFERROR(FIND(IstNumbers,A4141),""))</f>
        <v>29</v>
      </c>
      <c r="J4141" s="1" t="e">
        <f>IF([first '# in title]&lt;[pos kw in title],MID([title],[pos kw in title]-6,6),#N/A)</f>
        <v>#N/A</v>
      </c>
      <c r="K4141" s="1" t="e">
        <f>IFERROR(MID(SUBSTITUTE([kw rough in title],",","."),FIND("(",[kw rough in title])+1,20),SUBSTITUTE(IFERROR(MID([kw rough in title],FIND(" ",[kw rough in title])+1,20),[kw rough in title]),",","."))</f>
        <v>#N/A</v>
      </c>
      <c r="L4141" s="1">
        <f>IFERROR(FIND("kW",[desc]),0)</f>
        <v>70</v>
      </c>
      <c r="M4141">
        <f t="array" ref="M4141">MIN(IFERROR(FIND(IstNumbers,E4141),""))</f>
        <v>34</v>
      </c>
      <c r="N4141" s="1" t="str">
        <f>IF([first '# in desc]&lt;[pos kw in desc],MID([desc],[pos kw in desc]-7,7))</f>
        <v xml:space="preserve">­me 42 </v>
      </c>
      <c r="O41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41" s="1" t="str">
        <f>TRIM(IF([first '# in desc]&lt;[pos kw in desc],MID([desc],[pos kw in desc]-6,6),FALSE))</f>
        <v>me 42</v>
      </c>
      <c r="Q4141" s="1" t="b">
        <f>IF(LEN([manuell])=0,IFERROR([kw fine in title]*1,IFERROR(SUMPRODUCT(COUNTIF(IsDigits,MID([kw in desc],ROW($A$1:$A$150),1)))=LEN([kw in desc]),#N/A)),[manuell])</f>
        <v>0</v>
      </c>
      <c r="R4141" s="1" t="str">
        <f>IF([pos kw in title]&gt;0,MID(J4141,#REF!,4),IF([first '# in title]&gt;0,MID([title],[first '# in title],3),IF([first '# in title]&gt;0,MID([desc],#REF!,3),VLOOKUP([productid],$G$2:$R$1386,8))))</f>
        <v>42-</v>
      </c>
      <c r="S4141" s="1" t="e">
        <f>IF([kw in desc]=[kw rough in title],[kw in desc]*1,IFERROR(LEFT([kw_dirty],3)*1,IFERROR(LEFT([kw_dirty],2)*1,"n.a.")))</f>
        <v>#N/A</v>
      </c>
      <c r="T4141" s="1"/>
      <c r="U4141" s="1">
        <f>VLOOKUP(Tabelle1[[#This Row],[productid]],Tabelle2[#All],2,FALSE)</f>
        <v>42</v>
      </c>
    </row>
    <row r="4142" spans="1:21" hidden="1">
      <c r="A4142" t="s">
        <v>3181</v>
      </c>
      <c r="B4142">
        <v>3685</v>
      </c>
      <c r="C4142">
        <v>289859</v>
      </c>
      <c r="D4142" t="s">
        <v>6796</v>
      </c>
      <c r="E4142" t="s">
        <v>6797</v>
      </c>
      <c r="F4142">
        <v>18406</v>
      </c>
      <c r="G4142">
        <v>3497887</v>
      </c>
      <c r="H4142">
        <f t="shared" si="64"/>
        <v>0</v>
      </c>
      <c r="I4142">
        <f t="array" ref="I4142">MIN(IFERROR(FIND(IstNumbers,A4142),""))</f>
        <v>13</v>
      </c>
      <c r="J4142" s="1" t="e">
        <f>IF([first '# in title]&lt;[pos kw in title],MID([title],[pos kw in title]-6,6),#N/A)</f>
        <v>#N/A</v>
      </c>
      <c r="K4142" s="1" t="e">
        <f>IFERROR(MID(SUBSTITUTE([kw rough in title],",","."),FIND("(",[kw rough in title])+1,20),SUBSTITUTE(IFERROR(MID([kw rough in title],FIND(" ",[kw rough in title])+1,20),[kw rough in title]),",","."))</f>
        <v>#N/A</v>
      </c>
      <c r="L4142" s="1">
        <f>IFERROR(FIND("kW",[desc]),0)</f>
        <v>70</v>
      </c>
      <c r="M4142">
        <f t="array" ref="M4142">MIN(IFERROR(FIND(IstNumbers,E4142),""))</f>
        <v>34</v>
      </c>
      <c r="N4142" s="1" t="str">
        <f>IF([first '# in desc]&lt;[pos kw in desc],MID([desc],[pos kw in desc]-7,7))</f>
        <v xml:space="preserve">­me 42 </v>
      </c>
      <c r="O41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42" s="1" t="str">
        <f>TRIM(IF([first '# in desc]&lt;[pos kw in desc],MID([desc],[pos kw in desc]-6,6),FALSE))</f>
        <v>me 42</v>
      </c>
      <c r="Q4142" s="1" t="b">
        <f>IF(LEN([manuell])=0,IFERROR([kw fine in title]*1,IFERROR(SUMPRODUCT(COUNTIF(IsDigits,MID([kw in desc],ROW($A$1:$A$150),1)))=LEN([kw in desc]),#N/A)),[manuell])</f>
        <v>0</v>
      </c>
      <c r="R4142" s="1" t="str">
        <f>IF([pos kw in title]&gt;0,MID(J4142,#REF!,4),IF([first '# in title]&gt;0,MID([title],[first '# in title],3),IF([first '# in title]&gt;0,MID([desc],#REF!,3),VLOOKUP([productid],$G$2:$R$1386,8))))</f>
        <v xml:space="preserve">42 </v>
      </c>
      <c r="S4142" s="1" t="e">
        <f>IF([kw in desc]=[kw rough in title],[kw in desc]*1,IFERROR(LEFT([kw_dirty],3)*1,IFERROR(LEFT([kw_dirty],2)*1,"n.a.")))</f>
        <v>#N/A</v>
      </c>
      <c r="T4142" s="1"/>
      <c r="U4142" s="1">
        <f>VLOOKUP(Tabelle1[[#This Row],[productid]],Tabelle2[#All],2,FALSE)</f>
        <v>42</v>
      </c>
    </row>
    <row r="4143" spans="1:21">
      <c r="A4143" t="s">
        <v>3042</v>
      </c>
      <c r="B4143">
        <v>1954</v>
      </c>
      <c r="C4143">
        <v>223861</v>
      </c>
      <c r="D4143" t="s">
        <v>6798</v>
      </c>
      <c r="E4143" t="s">
        <v>6292</v>
      </c>
      <c r="F4143">
        <v>18406</v>
      </c>
      <c r="G4143">
        <v>3725833</v>
      </c>
      <c r="H4143">
        <f t="shared" si="64"/>
        <v>0</v>
      </c>
      <c r="I4143">
        <f t="array" ref="I4143">MIN(IFERROR(FIND(IstNumbers,A4143),""))</f>
        <v>15</v>
      </c>
      <c r="J4143" s="1" t="e">
        <f>IF([first '# in title]&lt;[pos kw in title],MID([title],[pos kw in title]-6,6),#N/A)</f>
        <v>#N/A</v>
      </c>
      <c r="K4143" s="1" t="e">
        <f>IFERROR(MID(SUBSTITUTE([kw rough in title],",","."),FIND("(",[kw rough in title])+1,20),SUBSTITUTE(IFERROR(MID([kw rough in title],FIND(" ",[kw rough in title])+1,20),[kw rough in title]),",","."))</f>
        <v>#N/A</v>
      </c>
      <c r="L4143" s="1">
        <f>IFERROR(FIND("kW",[desc]),0)</f>
        <v>0</v>
      </c>
      <c r="M4143">
        <f t="array" ref="M4143">MIN(IFERROR(FIND(IstNumbers,E4143),""))</f>
        <v>25</v>
      </c>
      <c r="N4143" s="1" t="b">
        <f>IF([first '# in desc]&lt;[pos kw in desc],MID([desc],[pos kw in desc]-7,7))</f>
        <v>0</v>
      </c>
      <c r="O41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43" s="1" t="str">
        <f>TRIM(IF([first '# in desc]&lt;[pos kw in desc],MID([desc],[pos kw in desc]-6,6),FALSE))</f>
        <v>FALSCH</v>
      </c>
      <c r="Q4143" s="1" t="b">
        <f>IF(LEN([manuell])=0,IFERROR([kw fine in title]*1,IFERROR(SUMPRODUCT(COUNTIF(IsDigits,MID([kw in desc],ROW($A$1:$A$150),1)))=LEN([kw in desc]),#N/A)),[manuell])</f>
        <v>0</v>
      </c>
      <c r="R4143" s="1" t="str">
        <f>IF([pos kw in title]&gt;0,MID(J4143,#REF!,4),IF([first '# in title]&gt;0,MID([title],[first '# in title],3),IF([first '# in title]&gt;0,MID([desc],#REF!,3),VLOOKUP([productid],$G$2:$R$1386,8))))</f>
        <v xml:space="preserve">24 </v>
      </c>
      <c r="S4143" s="1" t="e">
        <f>IF([kw in desc]=[kw rough in title],[kw in desc]*1,IFERROR(LEFT([kw_dirty],3)*1,IFERROR(LEFT([kw_dirty],2)*1,"n.a.")))</f>
        <v>#N/A</v>
      </c>
      <c r="T4143" s="1"/>
      <c r="U4143" s="1" t="e">
        <f>VLOOKUP(Tabelle1[[#This Row],[productid]],Tabelle2[#All],2,FALSE)</f>
        <v>#N/A</v>
      </c>
    </row>
    <row r="4144" spans="1:21" hidden="1">
      <c r="A4144" t="s">
        <v>4829</v>
      </c>
      <c r="B4144">
        <v>3610</v>
      </c>
      <c r="C4144">
        <v>289859</v>
      </c>
      <c r="D4144" t="s">
        <v>6799</v>
      </c>
      <c r="E4144" t="s">
        <v>6256</v>
      </c>
      <c r="F4144">
        <v>18406</v>
      </c>
      <c r="G4144">
        <v>1750863</v>
      </c>
      <c r="H4144">
        <f t="shared" si="64"/>
        <v>0</v>
      </c>
      <c r="I4144">
        <f t="array" ref="I4144">MIN(IFERROR(FIND(IstNumbers,A4144),""))</f>
        <v>29</v>
      </c>
      <c r="J4144" s="1" t="e">
        <f>IF([first '# in title]&lt;[pos kw in title],MID([title],[pos kw in title]-6,6),#N/A)</f>
        <v>#N/A</v>
      </c>
      <c r="K4144" s="1" t="e">
        <f>IFERROR(MID(SUBSTITUTE([kw rough in title],",","."),FIND("(",[kw rough in title])+1,20),SUBSTITUTE(IFERROR(MID([kw rough in title],FIND(" ",[kw rough in title])+1,20),[kw rough in title]),",","."))</f>
        <v>#N/A</v>
      </c>
      <c r="L4144" s="1">
        <f>IFERROR(FIND("kW",[desc]),0)</f>
        <v>70</v>
      </c>
      <c r="M4144">
        <f t="array" ref="M4144">MIN(IFERROR(FIND(IstNumbers,E4144),""))</f>
        <v>34</v>
      </c>
      <c r="N4144" s="1" t="str">
        <f>IF([first '# in desc]&lt;[pos kw in desc],MID([desc],[pos kw in desc]-7,7))</f>
        <v xml:space="preserve">­me 42 </v>
      </c>
      <c r="O41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44" s="1" t="str">
        <f>TRIM(IF([first '# in desc]&lt;[pos kw in desc],MID([desc],[pos kw in desc]-6,6),FALSE))</f>
        <v>me 42</v>
      </c>
      <c r="Q4144" s="1" t="b">
        <f>IF(LEN([manuell])=0,IFERROR([kw fine in title]*1,IFERROR(SUMPRODUCT(COUNTIF(IsDigits,MID([kw in desc],ROW($A$1:$A$150),1)))=LEN([kw in desc]),#N/A)),[manuell])</f>
        <v>0</v>
      </c>
      <c r="R4144" s="1" t="str">
        <f>IF([pos kw in title]&gt;0,MID(J4144,#REF!,4),IF([first '# in title]&gt;0,MID([title],[first '# in title],3),IF([first '# in title]&gt;0,MID([desc],#REF!,3),VLOOKUP([productid],$G$2:$R$1386,8))))</f>
        <v>42-</v>
      </c>
      <c r="S4144" s="1" t="e">
        <f>IF([kw in desc]=[kw rough in title],[kw in desc]*1,IFERROR(LEFT([kw_dirty],3)*1,IFERROR(LEFT([kw_dirty],2)*1,"n.a.")))</f>
        <v>#N/A</v>
      </c>
      <c r="T4144" s="1"/>
      <c r="U4144" s="1">
        <f>VLOOKUP(Tabelle1[[#This Row],[productid]],Tabelle2[#All],2,FALSE)</f>
        <v>42</v>
      </c>
    </row>
    <row r="4145" spans="1:21" hidden="1">
      <c r="A4145" t="s">
        <v>3181</v>
      </c>
      <c r="B4145">
        <v>3690</v>
      </c>
      <c r="C4145">
        <v>289859</v>
      </c>
      <c r="D4145" t="s">
        <v>6800</v>
      </c>
      <c r="E4145" t="s">
        <v>6801</v>
      </c>
      <c r="F4145">
        <v>18406</v>
      </c>
      <c r="G4145">
        <v>3497887</v>
      </c>
      <c r="H4145">
        <f t="shared" si="64"/>
        <v>0</v>
      </c>
      <c r="I4145">
        <f t="array" ref="I4145">MIN(IFERROR(FIND(IstNumbers,A4145),""))</f>
        <v>13</v>
      </c>
      <c r="J4145" s="1" t="e">
        <f>IF([first '# in title]&lt;[pos kw in title],MID([title],[pos kw in title]-6,6),#N/A)</f>
        <v>#N/A</v>
      </c>
      <c r="K4145" s="1" t="e">
        <f>IFERROR(MID(SUBSTITUTE([kw rough in title],",","."),FIND("(",[kw rough in title])+1,20),SUBSTITUTE(IFERROR(MID([kw rough in title],FIND(" ",[kw rough in title])+1,20),[kw rough in title]),",","."))</f>
        <v>#N/A</v>
      </c>
      <c r="L4145" s="1">
        <f>IFERROR(FIND("kW",[desc]),0)</f>
        <v>70</v>
      </c>
      <c r="M4145">
        <f t="array" ref="M4145">MIN(IFERROR(FIND(IstNumbers,E4145),""))</f>
        <v>34</v>
      </c>
      <c r="N4145" s="1" t="str">
        <f>IF([first '# in desc]&lt;[pos kw in desc],MID([desc],[pos kw in desc]-7,7))</f>
        <v xml:space="preserve">­me 42 </v>
      </c>
      <c r="O41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45" s="1" t="str">
        <f>TRIM(IF([first '# in desc]&lt;[pos kw in desc],MID([desc],[pos kw in desc]-6,6),FALSE))</f>
        <v>me 42</v>
      </c>
      <c r="Q4145" s="1" t="b">
        <f>IF(LEN([manuell])=0,IFERROR([kw fine in title]*1,IFERROR(SUMPRODUCT(COUNTIF(IsDigits,MID([kw in desc],ROW($A$1:$A$150),1)))=LEN([kw in desc]),#N/A)),[manuell])</f>
        <v>0</v>
      </c>
      <c r="R4145" s="1" t="str">
        <f>IF([pos kw in title]&gt;0,MID(J4145,#REF!,4),IF([first '# in title]&gt;0,MID([title],[first '# in title],3),IF([first '# in title]&gt;0,MID([desc],#REF!,3),VLOOKUP([productid],$G$2:$R$1386,8))))</f>
        <v xml:space="preserve">42 </v>
      </c>
      <c r="S4145" s="1" t="e">
        <f>IF([kw in desc]=[kw rough in title],[kw in desc]*1,IFERROR(LEFT([kw_dirty],3)*1,IFERROR(LEFT([kw_dirty],2)*1,"n.a.")))</f>
        <v>#N/A</v>
      </c>
      <c r="T4145" s="1"/>
      <c r="U4145" s="1">
        <f>VLOOKUP(Tabelle1[[#This Row],[productid]],Tabelle2[#All],2,FALSE)</f>
        <v>42</v>
      </c>
    </row>
    <row r="4146" spans="1:21">
      <c r="A4146" t="s">
        <v>3042</v>
      </c>
      <c r="B4146">
        <v>1956</v>
      </c>
      <c r="C4146">
        <v>223861</v>
      </c>
      <c r="D4146" t="s">
        <v>6802</v>
      </c>
      <c r="E4146" t="s">
        <v>6292</v>
      </c>
      <c r="F4146">
        <v>18406</v>
      </c>
      <c r="G4146">
        <v>3725833</v>
      </c>
      <c r="H4146">
        <f t="shared" si="64"/>
        <v>0</v>
      </c>
      <c r="I4146">
        <f t="array" ref="I4146">MIN(IFERROR(FIND(IstNumbers,A4146),""))</f>
        <v>15</v>
      </c>
      <c r="J4146" s="1" t="e">
        <f>IF([first '# in title]&lt;[pos kw in title],MID([title],[pos kw in title]-6,6),#N/A)</f>
        <v>#N/A</v>
      </c>
      <c r="K4146" s="1" t="e">
        <f>IFERROR(MID(SUBSTITUTE([kw rough in title],",","."),FIND("(",[kw rough in title])+1,20),SUBSTITUTE(IFERROR(MID([kw rough in title],FIND(" ",[kw rough in title])+1,20),[kw rough in title]),",","."))</f>
        <v>#N/A</v>
      </c>
      <c r="L4146" s="1">
        <f>IFERROR(FIND("kW",[desc]),0)</f>
        <v>0</v>
      </c>
      <c r="M4146">
        <f t="array" ref="M4146">MIN(IFERROR(FIND(IstNumbers,E4146),""))</f>
        <v>25</v>
      </c>
      <c r="N4146" s="1" t="b">
        <f>IF([first '# in desc]&lt;[pos kw in desc],MID([desc],[pos kw in desc]-7,7))</f>
        <v>0</v>
      </c>
      <c r="O41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46" s="1" t="str">
        <f>TRIM(IF([first '# in desc]&lt;[pos kw in desc],MID([desc],[pos kw in desc]-6,6),FALSE))</f>
        <v>FALSCH</v>
      </c>
      <c r="Q4146" s="1" t="b">
        <f>IF(LEN([manuell])=0,IFERROR([kw fine in title]*1,IFERROR(SUMPRODUCT(COUNTIF(IsDigits,MID([kw in desc],ROW($A$1:$A$150),1)))=LEN([kw in desc]),#N/A)),[manuell])</f>
        <v>0</v>
      </c>
      <c r="R4146" s="1" t="str">
        <f>IF([pos kw in title]&gt;0,MID(J4146,#REF!,4),IF([first '# in title]&gt;0,MID([title],[first '# in title],3),IF([first '# in title]&gt;0,MID([desc],#REF!,3),VLOOKUP([productid],$G$2:$R$1386,8))))</f>
        <v xml:space="preserve">24 </v>
      </c>
      <c r="S4146" s="1" t="e">
        <f>IF([kw in desc]=[kw rough in title],[kw in desc]*1,IFERROR(LEFT([kw_dirty],3)*1,IFERROR(LEFT([kw_dirty],2)*1,"n.a.")))</f>
        <v>#N/A</v>
      </c>
      <c r="T4146" s="1"/>
      <c r="U4146" s="1" t="e">
        <f>VLOOKUP(Tabelle1[[#This Row],[productid]],Tabelle2[#All],2,FALSE)</f>
        <v>#N/A</v>
      </c>
    </row>
    <row r="4147" spans="1:21" hidden="1">
      <c r="A4147" t="s">
        <v>4829</v>
      </c>
      <c r="B4147">
        <v>3610</v>
      </c>
      <c r="C4147">
        <v>289859</v>
      </c>
      <c r="D4147" t="s">
        <v>6803</v>
      </c>
      <c r="E4147" t="s">
        <v>6260</v>
      </c>
      <c r="F4147">
        <v>18406</v>
      </c>
      <c r="G4147">
        <v>1750863</v>
      </c>
      <c r="H4147">
        <f t="shared" si="64"/>
        <v>0</v>
      </c>
      <c r="I4147">
        <f t="array" ref="I4147">MIN(IFERROR(FIND(IstNumbers,A4147),""))</f>
        <v>29</v>
      </c>
      <c r="J4147" s="1" t="e">
        <f>IF([first '# in title]&lt;[pos kw in title],MID([title],[pos kw in title]-6,6),#N/A)</f>
        <v>#N/A</v>
      </c>
      <c r="K4147" s="1" t="e">
        <f>IFERROR(MID(SUBSTITUTE([kw rough in title],",","."),FIND("(",[kw rough in title])+1,20),SUBSTITUTE(IFERROR(MID([kw rough in title],FIND(" ",[kw rough in title])+1,20),[kw rough in title]),",","."))</f>
        <v>#N/A</v>
      </c>
      <c r="L4147" s="1">
        <f>IFERROR(FIND("kW",[desc]),0)</f>
        <v>70</v>
      </c>
      <c r="M4147">
        <f t="array" ref="M4147">MIN(IFERROR(FIND(IstNumbers,E4147),""))</f>
        <v>34</v>
      </c>
      <c r="N4147" s="1" t="str">
        <f>IF([first '# in desc]&lt;[pos kw in desc],MID([desc],[pos kw in desc]-7,7))</f>
        <v xml:space="preserve">­me 42 </v>
      </c>
      <c r="O41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47" s="1" t="str">
        <f>TRIM(IF([first '# in desc]&lt;[pos kw in desc],MID([desc],[pos kw in desc]-6,6),FALSE))</f>
        <v>me 42</v>
      </c>
      <c r="Q4147" s="1" t="b">
        <f>IF(LEN([manuell])=0,IFERROR([kw fine in title]*1,IFERROR(SUMPRODUCT(COUNTIF(IsDigits,MID([kw in desc],ROW($A$1:$A$150),1)))=LEN([kw in desc]),#N/A)),[manuell])</f>
        <v>0</v>
      </c>
      <c r="R4147" s="1" t="str">
        <f>IF([pos kw in title]&gt;0,MID(J4147,#REF!,4),IF([first '# in title]&gt;0,MID([title],[first '# in title],3),IF([first '# in title]&gt;0,MID([desc],#REF!,3),VLOOKUP([productid],$G$2:$R$1386,8))))</f>
        <v>42-</v>
      </c>
      <c r="S4147" s="1" t="e">
        <f>IF([kw in desc]=[kw rough in title],[kw in desc]*1,IFERROR(LEFT([kw_dirty],3)*1,IFERROR(LEFT([kw_dirty],2)*1,"n.a.")))</f>
        <v>#N/A</v>
      </c>
      <c r="T4147" s="1"/>
      <c r="U4147" s="1">
        <f>VLOOKUP(Tabelle1[[#This Row],[productid]],Tabelle2[#All],2,FALSE)</f>
        <v>42</v>
      </c>
    </row>
    <row r="4148" spans="1:21" hidden="1">
      <c r="A4148" t="s">
        <v>3181</v>
      </c>
      <c r="B4148">
        <v>3690</v>
      </c>
      <c r="C4148">
        <v>289859</v>
      </c>
      <c r="D4148" t="s">
        <v>6804</v>
      </c>
      <c r="E4148" t="s">
        <v>6805</v>
      </c>
      <c r="F4148">
        <v>18406</v>
      </c>
      <c r="G4148">
        <v>3497887</v>
      </c>
      <c r="H4148">
        <f t="shared" si="64"/>
        <v>0</v>
      </c>
      <c r="I4148">
        <f t="array" ref="I4148">MIN(IFERROR(FIND(IstNumbers,A4148),""))</f>
        <v>13</v>
      </c>
      <c r="J4148" s="1" t="e">
        <f>IF([first '# in title]&lt;[pos kw in title],MID([title],[pos kw in title]-6,6),#N/A)</f>
        <v>#N/A</v>
      </c>
      <c r="K4148" s="1" t="e">
        <f>IFERROR(MID(SUBSTITUTE([kw rough in title],",","."),FIND("(",[kw rough in title])+1,20),SUBSTITUTE(IFERROR(MID([kw rough in title],FIND(" ",[kw rough in title])+1,20),[kw rough in title]),",","."))</f>
        <v>#N/A</v>
      </c>
      <c r="L4148" s="1">
        <f>IFERROR(FIND("kW",[desc]),0)</f>
        <v>70</v>
      </c>
      <c r="M4148">
        <f t="array" ref="M4148">MIN(IFERROR(FIND(IstNumbers,E4148),""))</f>
        <v>34</v>
      </c>
      <c r="N4148" s="1" t="str">
        <f>IF([first '# in desc]&lt;[pos kw in desc],MID([desc],[pos kw in desc]-7,7))</f>
        <v xml:space="preserve">­me 42 </v>
      </c>
      <c r="O41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48" s="1" t="str">
        <f>TRIM(IF([first '# in desc]&lt;[pos kw in desc],MID([desc],[pos kw in desc]-6,6),FALSE))</f>
        <v>me 42</v>
      </c>
      <c r="Q4148" s="1" t="b">
        <f>IF(LEN([manuell])=0,IFERROR([kw fine in title]*1,IFERROR(SUMPRODUCT(COUNTIF(IsDigits,MID([kw in desc],ROW($A$1:$A$150),1)))=LEN([kw in desc]),#N/A)),[manuell])</f>
        <v>0</v>
      </c>
      <c r="R4148" s="1" t="str">
        <f>IF([pos kw in title]&gt;0,MID(J4148,#REF!,4),IF([first '# in title]&gt;0,MID([title],[first '# in title],3),IF([first '# in title]&gt;0,MID([desc],#REF!,3),VLOOKUP([productid],$G$2:$R$1386,8))))</f>
        <v xml:space="preserve">42 </v>
      </c>
      <c r="S4148" s="1" t="e">
        <f>IF([kw in desc]=[kw rough in title],[kw in desc]*1,IFERROR(LEFT([kw_dirty],3)*1,IFERROR(LEFT([kw_dirty],2)*1,"n.a.")))</f>
        <v>#N/A</v>
      </c>
      <c r="T4148" s="1"/>
      <c r="U4148" s="1">
        <f>VLOOKUP(Tabelle1[[#This Row],[productid]],Tabelle2[#All],2,FALSE)</f>
        <v>42</v>
      </c>
    </row>
    <row r="4149" spans="1:21">
      <c r="A4149" t="s">
        <v>3042</v>
      </c>
      <c r="B4149">
        <v>1956</v>
      </c>
      <c r="C4149">
        <v>223861</v>
      </c>
      <c r="D4149" t="s">
        <v>6806</v>
      </c>
      <c r="E4149" t="s">
        <v>6292</v>
      </c>
      <c r="F4149">
        <v>18406</v>
      </c>
      <c r="G4149">
        <v>3725833</v>
      </c>
      <c r="H4149">
        <f t="shared" si="64"/>
        <v>0</v>
      </c>
      <c r="I4149">
        <f t="array" ref="I4149">MIN(IFERROR(FIND(IstNumbers,A4149),""))</f>
        <v>15</v>
      </c>
      <c r="J4149" s="1" t="e">
        <f>IF([first '# in title]&lt;[pos kw in title],MID([title],[pos kw in title]-6,6),#N/A)</f>
        <v>#N/A</v>
      </c>
      <c r="K4149" s="1" t="e">
        <f>IFERROR(MID(SUBSTITUTE([kw rough in title],",","."),FIND("(",[kw rough in title])+1,20),SUBSTITUTE(IFERROR(MID([kw rough in title],FIND(" ",[kw rough in title])+1,20),[kw rough in title]),",","."))</f>
        <v>#N/A</v>
      </c>
      <c r="L4149" s="1">
        <f>IFERROR(FIND("kW",[desc]),0)</f>
        <v>0</v>
      </c>
      <c r="M4149">
        <f t="array" ref="M4149">MIN(IFERROR(FIND(IstNumbers,E4149),""))</f>
        <v>25</v>
      </c>
      <c r="N4149" s="1" t="b">
        <f>IF([first '# in desc]&lt;[pos kw in desc],MID([desc],[pos kw in desc]-7,7))</f>
        <v>0</v>
      </c>
      <c r="O41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49" s="1" t="str">
        <f>TRIM(IF([first '# in desc]&lt;[pos kw in desc],MID([desc],[pos kw in desc]-6,6),FALSE))</f>
        <v>FALSCH</v>
      </c>
      <c r="Q4149" s="1" t="b">
        <f>IF(LEN([manuell])=0,IFERROR([kw fine in title]*1,IFERROR(SUMPRODUCT(COUNTIF(IsDigits,MID([kw in desc],ROW($A$1:$A$150),1)))=LEN([kw in desc]),#N/A)),[manuell])</f>
        <v>0</v>
      </c>
      <c r="R4149" s="1" t="str">
        <f>IF([pos kw in title]&gt;0,MID(J4149,#REF!,4),IF([first '# in title]&gt;0,MID([title],[first '# in title],3),IF([first '# in title]&gt;0,MID([desc],#REF!,3),VLOOKUP([productid],$G$2:$R$1386,8))))</f>
        <v xml:space="preserve">24 </v>
      </c>
      <c r="S4149" s="1" t="e">
        <f>IF([kw in desc]=[kw rough in title],[kw in desc]*1,IFERROR(LEFT([kw_dirty],3)*1,IFERROR(LEFT([kw_dirty],2)*1,"n.a.")))</f>
        <v>#N/A</v>
      </c>
      <c r="T4149" s="1"/>
      <c r="U4149" s="1" t="e">
        <f>VLOOKUP(Tabelle1[[#This Row],[productid]],Tabelle2[#All],2,FALSE)</f>
        <v>#N/A</v>
      </c>
    </row>
    <row r="4150" spans="1:21">
      <c r="A4150" t="s">
        <v>4959</v>
      </c>
      <c r="B4150">
        <v>2765</v>
      </c>
      <c r="C4150">
        <v>289859</v>
      </c>
      <c r="D4150" t="s">
        <v>6807</v>
      </c>
      <c r="E4150" t="s">
        <v>6808</v>
      </c>
      <c r="F4150">
        <v>18406</v>
      </c>
      <c r="G4150">
        <v>2286143</v>
      </c>
      <c r="H4150">
        <f t="shared" si="64"/>
        <v>0</v>
      </c>
      <c r="I4150">
        <f t="array" ref="I4150">MIN(IFERROR(FIND(IstNumbers,A4150),""))</f>
        <v>19</v>
      </c>
      <c r="J4150" s="1" t="e">
        <f>IF([first '# in title]&lt;[pos kw in title],MID([title],[pos kw in title]-6,6),#N/A)</f>
        <v>#N/A</v>
      </c>
      <c r="K4150" s="1" t="e">
        <f>IFERROR(MID(SUBSTITUTE([kw rough in title],",","."),FIND("(",[kw rough in title])+1,20),SUBSTITUTE(IFERROR(MID([kw rough in title],FIND(" ",[kw rough in title])+1,20),[kw rough in title]),",","."))</f>
        <v>#N/A</v>
      </c>
      <c r="L4150" s="1">
        <f>IFERROR(FIND("kW",[desc]),0)</f>
        <v>0</v>
      </c>
      <c r="M4150">
        <f t="array" ref="M4150">MIN(IFERROR(FIND(IstNumbers,E4150),""))</f>
        <v>33</v>
      </c>
      <c r="N4150" s="1" t="b">
        <f>IF([first '# in desc]&lt;[pos kw in desc],MID([desc],[pos kw in desc]-7,7))</f>
        <v>0</v>
      </c>
      <c r="O41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50" s="1" t="str">
        <f>TRIM(IF([first '# in desc]&lt;[pos kw in desc],MID([desc],[pos kw in desc]-6,6),FALSE))</f>
        <v>FALSCH</v>
      </c>
      <c r="Q4150" s="1" t="b">
        <f>IF(LEN([manuell])=0,IFERROR([kw fine in title]*1,IFERROR(SUMPRODUCT(COUNTIF(IsDigits,MID([kw in desc],ROW($A$1:$A$150),1)))=LEN([kw in desc]),#N/A)),[manuell])</f>
        <v>0</v>
      </c>
      <c r="R4150" s="1" t="str">
        <f>IF([pos kw in title]&gt;0,MID(J4150,#REF!,4),IF([first '# in title]&gt;0,MID([title],[first '# in title],3),IF([first '# in title]&gt;0,MID([desc],#REF!,3),VLOOKUP([productid],$G$2:$R$1386,8))))</f>
        <v>146</v>
      </c>
      <c r="S4150" s="1" t="e">
        <f>IF([kw in desc]=[kw rough in title],[kw in desc]*1,IFERROR(LEFT([kw_dirty],3)*1,IFERROR(LEFT([kw_dirty],2)*1,"n.a.")))</f>
        <v>#N/A</v>
      </c>
      <c r="T4150" s="1"/>
      <c r="U4150" s="1" t="e">
        <f>VLOOKUP(Tabelle1[[#This Row],[productid]],Tabelle2[#All],2,FALSE)</f>
        <v>#N/A</v>
      </c>
    </row>
    <row r="4151" spans="1:21" hidden="1">
      <c r="A4151" t="s">
        <v>4829</v>
      </c>
      <c r="B4151">
        <v>3610</v>
      </c>
      <c r="C4151">
        <v>289859</v>
      </c>
      <c r="D4151" t="s">
        <v>6809</v>
      </c>
      <c r="E4151" t="s">
        <v>6264</v>
      </c>
      <c r="F4151">
        <v>18406</v>
      </c>
      <c r="G4151">
        <v>1750863</v>
      </c>
      <c r="H4151">
        <f t="shared" si="64"/>
        <v>0</v>
      </c>
      <c r="I4151">
        <f t="array" ref="I4151">MIN(IFERROR(FIND(IstNumbers,A4151),""))</f>
        <v>29</v>
      </c>
      <c r="J4151" s="1" t="e">
        <f>IF([first '# in title]&lt;[pos kw in title],MID([title],[pos kw in title]-6,6),#N/A)</f>
        <v>#N/A</v>
      </c>
      <c r="K4151" s="1" t="e">
        <f>IFERROR(MID(SUBSTITUTE([kw rough in title],",","."),FIND("(",[kw rough in title])+1,20),SUBSTITUTE(IFERROR(MID([kw rough in title],FIND(" ",[kw rough in title])+1,20),[kw rough in title]),",","."))</f>
        <v>#N/A</v>
      </c>
      <c r="L4151" s="1">
        <f>IFERROR(FIND("kW",[desc]),0)</f>
        <v>70</v>
      </c>
      <c r="M4151">
        <f t="array" ref="M4151">MIN(IFERROR(FIND(IstNumbers,E4151),""))</f>
        <v>34</v>
      </c>
      <c r="N4151" s="1" t="str">
        <f>IF([first '# in desc]&lt;[pos kw in desc],MID([desc],[pos kw in desc]-7,7))</f>
        <v xml:space="preserve">­me 42 </v>
      </c>
      <c r="O41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51" s="1" t="str">
        <f>TRIM(IF([first '# in desc]&lt;[pos kw in desc],MID([desc],[pos kw in desc]-6,6),FALSE))</f>
        <v>me 42</v>
      </c>
      <c r="Q4151" s="1" t="b">
        <f>IF(LEN([manuell])=0,IFERROR([kw fine in title]*1,IFERROR(SUMPRODUCT(COUNTIF(IsDigits,MID([kw in desc],ROW($A$1:$A$150),1)))=LEN([kw in desc]),#N/A)),[manuell])</f>
        <v>0</v>
      </c>
      <c r="R4151" s="1" t="str">
        <f>IF([pos kw in title]&gt;0,MID(J4151,#REF!,4),IF([first '# in title]&gt;0,MID([title],[first '# in title],3),IF([first '# in title]&gt;0,MID([desc],#REF!,3),VLOOKUP([productid],$G$2:$R$1386,8))))</f>
        <v>42-</v>
      </c>
      <c r="S4151" s="1" t="e">
        <f>IF([kw in desc]=[kw rough in title],[kw in desc]*1,IFERROR(LEFT([kw_dirty],3)*1,IFERROR(LEFT([kw_dirty],2)*1,"n.a.")))</f>
        <v>#N/A</v>
      </c>
      <c r="T4151" s="1"/>
      <c r="U4151" s="1">
        <f>VLOOKUP(Tabelle1[[#This Row],[productid]],Tabelle2[#All],2,FALSE)</f>
        <v>42</v>
      </c>
    </row>
    <row r="4152" spans="1:21" hidden="1">
      <c r="A4152" t="s">
        <v>3181</v>
      </c>
      <c r="B4152">
        <v>3690</v>
      </c>
      <c r="C4152">
        <v>289859</v>
      </c>
      <c r="D4152" t="s">
        <v>6810</v>
      </c>
      <c r="E4152" t="s">
        <v>6811</v>
      </c>
      <c r="F4152">
        <v>18406</v>
      </c>
      <c r="G4152">
        <v>3497887</v>
      </c>
      <c r="H4152">
        <f t="shared" si="64"/>
        <v>0</v>
      </c>
      <c r="I4152">
        <f t="array" ref="I4152">MIN(IFERROR(FIND(IstNumbers,A4152),""))</f>
        <v>13</v>
      </c>
      <c r="J4152" s="1" t="e">
        <f>IF([first '# in title]&lt;[pos kw in title],MID([title],[pos kw in title]-6,6),#N/A)</f>
        <v>#N/A</v>
      </c>
      <c r="K4152" s="1" t="e">
        <f>IFERROR(MID(SUBSTITUTE([kw rough in title],",","."),FIND("(",[kw rough in title])+1,20),SUBSTITUTE(IFERROR(MID([kw rough in title],FIND(" ",[kw rough in title])+1,20),[kw rough in title]),",","."))</f>
        <v>#N/A</v>
      </c>
      <c r="L4152" s="1">
        <f>IFERROR(FIND("kW",[desc]),0)</f>
        <v>70</v>
      </c>
      <c r="M4152">
        <f t="array" ref="M4152">MIN(IFERROR(FIND(IstNumbers,E4152),""))</f>
        <v>34</v>
      </c>
      <c r="N4152" s="1" t="str">
        <f>IF([first '# in desc]&lt;[pos kw in desc],MID([desc],[pos kw in desc]-7,7))</f>
        <v xml:space="preserve">­me 42 </v>
      </c>
      <c r="O41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52" s="1" t="str">
        <f>TRIM(IF([first '# in desc]&lt;[pos kw in desc],MID([desc],[pos kw in desc]-6,6),FALSE))</f>
        <v>me 42</v>
      </c>
      <c r="Q4152" s="1" t="b">
        <f>IF(LEN([manuell])=0,IFERROR([kw fine in title]*1,IFERROR(SUMPRODUCT(COUNTIF(IsDigits,MID([kw in desc],ROW($A$1:$A$150),1)))=LEN([kw in desc]),#N/A)),[manuell])</f>
        <v>0</v>
      </c>
      <c r="R4152" s="1" t="str">
        <f>IF([pos kw in title]&gt;0,MID(J4152,#REF!,4),IF([first '# in title]&gt;0,MID([title],[first '# in title],3),IF([first '# in title]&gt;0,MID([desc],#REF!,3),VLOOKUP([productid],$G$2:$R$1386,8))))</f>
        <v xml:space="preserve">42 </v>
      </c>
      <c r="S4152" s="1" t="e">
        <f>IF([kw in desc]=[kw rough in title],[kw in desc]*1,IFERROR(LEFT([kw_dirty],3)*1,IFERROR(LEFT([kw_dirty],2)*1,"n.a.")))</f>
        <v>#N/A</v>
      </c>
      <c r="T4152" s="1"/>
      <c r="U4152" s="1">
        <f>VLOOKUP(Tabelle1[[#This Row],[productid]],Tabelle2[#All],2,FALSE)</f>
        <v>42</v>
      </c>
    </row>
    <row r="4153" spans="1:21">
      <c r="A4153" t="s">
        <v>3042</v>
      </c>
      <c r="B4153">
        <v>1959</v>
      </c>
      <c r="C4153">
        <v>223861</v>
      </c>
      <c r="D4153" t="s">
        <v>6812</v>
      </c>
      <c r="E4153" t="s">
        <v>6011</v>
      </c>
      <c r="F4153">
        <v>18406</v>
      </c>
      <c r="G4153">
        <v>3725833</v>
      </c>
      <c r="H4153">
        <f t="shared" si="64"/>
        <v>0</v>
      </c>
      <c r="I4153">
        <f t="array" ref="I4153">MIN(IFERROR(FIND(IstNumbers,A4153),""))</f>
        <v>15</v>
      </c>
      <c r="J4153" s="1" t="e">
        <f>IF([first '# in title]&lt;[pos kw in title],MID([title],[pos kw in title]-6,6),#N/A)</f>
        <v>#N/A</v>
      </c>
      <c r="K4153" s="1" t="e">
        <f>IFERROR(MID(SUBSTITUTE([kw rough in title],",","."),FIND("(",[kw rough in title])+1,20),SUBSTITUTE(IFERROR(MID([kw rough in title],FIND(" ",[kw rough in title])+1,20),[kw rough in title]),",","."))</f>
        <v>#N/A</v>
      </c>
      <c r="L4153" s="1">
        <f>IFERROR(FIND("kW",[desc]),0)</f>
        <v>0</v>
      </c>
      <c r="M4153">
        <f t="array" ref="M4153">MIN(IFERROR(FIND(IstNumbers,E4153),""))</f>
        <v>25</v>
      </c>
      <c r="N4153" s="1" t="b">
        <f>IF([first '# in desc]&lt;[pos kw in desc],MID([desc],[pos kw in desc]-7,7))</f>
        <v>0</v>
      </c>
      <c r="O41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53" s="1" t="str">
        <f>TRIM(IF([first '# in desc]&lt;[pos kw in desc],MID([desc],[pos kw in desc]-6,6),FALSE))</f>
        <v>FALSCH</v>
      </c>
      <c r="Q4153" s="1" t="b">
        <f>IF(LEN([manuell])=0,IFERROR([kw fine in title]*1,IFERROR(SUMPRODUCT(COUNTIF(IsDigits,MID([kw in desc],ROW($A$1:$A$150),1)))=LEN([kw in desc]),#N/A)),[manuell])</f>
        <v>0</v>
      </c>
      <c r="R4153" s="1" t="str">
        <f>IF([pos kw in title]&gt;0,MID(J4153,#REF!,4),IF([first '# in title]&gt;0,MID([title],[first '# in title],3),IF([first '# in title]&gt;0,MID([desc],#REF!,3),VLOOKUP([productid],$G$2:$R$1386,8))))</f>
        <v xml:space="preserve">24 </v>
      </c>
      <c r="S4153" s="1" t="e">
        <f>IF([kw in desc]=[kw rough in title],[kw in desc]*1,IFERROR(LEFT([kw_dirty],3)*1,IFERROR(LEFT([kw_dirty],2)*1,"n.a.")))</f>
        <v>#N/A</v>
      </c>
      <c r="T4153" s="1"/>
      <c r="U4153" s="1" t="e">
        <f>VLOOKUP(Tabelle1[[#This Row],[productid]],Tabelle2[#All],2,FALSE)</f>
        <v>#N/A</v>
      </c>
    </row>
    <row r="4154" spans="1:21">
      <c r="A4154" t="s">
        <v>4959</v>
      </c>
      <c r="B4154">
        <v>2767</v>
      </c>
      <c r="C4154">
        <v>289859</v>
      </c>
      <c r="D4154" t="s">
        <v>6813</v>
      </c>
      <c r="E4154" t="s">
        <v>6814</v>
      </c>
      <c r="F4154">
        <v>18406</v>
      </c>
      <c r="G4154">
        <v>2286143</v>
      </c>
      <c r="H4154">
        <f t="shared" si="64"/>
        <v>0</v>
      </c>
      <c r="I4154">
        <f t="array" ref="I4154">MIN(IFERROR(FIND(IstNumbers,A4154),""))</f>
        <v>19</v>
      </c>
      <c r="J4154" s="1" t="e">
        <f>IF([first '# in title]&lt;[pos kw in title],MID([title],[pos kw in title]-6,6),#N/A)</f>
        <v>#N/A</v>
      </c>
      <c r="K4154" s="1" t="e">
        <f>IFERROR(MID(SUBSTITUTE([kw rough in title],",","."),FIND("(",[kw rough in title])+1,20),SUBSTITUTE(IFERROR(MID([kw rough in title],FIND(" ",[kw rough in title])+1,20),[kw rough in title]),",","."))</f>
        <v>#N/A</v>
      </c>
      <c r="L4154" s="1">
        <f>IFERROR(FIND("kW",[desc]),0)</f>
        <v>0</v>
      </c>
      <c r="M4154">
        <f t="array" ref="M4154">MIN(IFERROR(FIND(IstNumbers,E4154),""))</f>
        <v>33</v>
      </c>
      <c r="N4154" s="1" t="b">
        <f>IF([first '# in desc]&lt;[pos kw in desc],MID([desc],[pos kw in desc]-7,7))</f>
        <v>0</v>
      </c>
      <c r="O41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54" s="1" t="str">
        <f>TRIM(IF([first '# in desc]&lt;[pos kw in desc],MID([desc],[pos kw in desc]-6,6),FALSE))</f>
        <v>FALSCH</v>
      </c>
      <c r="Q4154" s="1" t="b">
        <f>IF(LEN([manuell])=0,IFERROR([kw fine in title]*1,IFERROR(SUMPRODUCT(COUNTIF(IsDigits,MID([kw in desc],ROW($A$1:$A$150),1)))=LEN([kw in desc]),#N/A)),[manuell])</f>
        <v>0</v>
      </c>
      <c r="R4154" s="1" t="str">
        <f>IF([pos kw in title]&gt;0,MID(J4154,#REF!,4),IF([first '# in title]&gt;0,MID([title],[first '# in title],3),IF([first '# in title]&gt;0,MID([desc],#REF!,3),VLOOKUP([productid],$G$2:$R$1386,8))))</f>
        <v>146</v>
      </c>
      <c r="S4154" s="1" t="e">
        <f>IF([kw in desc]=[kw rough in title],[kw in desc]*1,IFERROR(LEFT([kw_dirty],3)*1,IFERROR(LEFT([kw_dirty],2)*1,"n.a.")))</f>
        <v>#N/A</v>
      </c>
      <c r="T4154" s="1"/>
      <c r="U4154" s="1" t="e">
        <f>VLOOKUP(Tabelle1[[#This Row],[productid]],Tabelle2[#All],2,FALSE)</f>
        <v>#N/A</v>
      </c>
    </row>
    <row r="4155" spans="1:21" hidden="1">
      <c r="A4155" t="s">
        <v>4829</v>
      </c>
      <c r="B4155">
        <v>3610</v>
      </c>
      <c r="C4155">
        <v>289859</v>
      </c>
      <c r="D4155" t="s">
        <v>6815</v>
      </c>
      <c r="E4155" t="s">
        <v>6268</v>
      </c>
      <c r="F4155">
        <v>18406</v>
      </c>
      <c r="G4155">
        <v>1750863</v>
      </c>
      <c r="H4155">
        <f t="shared" si="64"/>
        <v>0</v>
      </c>
      <c r="I4155">
        <f t="array" ref="I4155">MIN(IFERROR(FIND(IstNumbers,A4155),""))</f>
        <v>29</v>
      </c>
      <c r="J4155" s="1" t="e">
        <f>IF([first '# in title]&lt;[pos kw in title],MID([title],[pos kw in title]-6,6),#N/A)</f>
        <v>#N/A</v>
      </c>
      <c r="K4155" s="1" t="e">
        <f>IFERROR(MID(SUBSTITUTE([kw rough in title],",","."),FIND("(",[kw rough in title])+1,20),SUBSTITUTE(IFERROR(MID([kw rough in title],FIND(" ",[kw rough in title])+1,20),[kw rough in title]),",","."))</f>
        <v>#N/A</v>
      </c>
      <c r="L4155" s="1">
        <f>IFERROR(FIND("kW",[desc]),0)</f>
        <v>70</v>
      </c>
      <c r="M4155">
        <f t="array" ref="M4155">MIN(IFERROR(FIND(IstNumbers,E4155),""))</f>
        <v>34</v>
      </c>
      <c r="N4155" s="1" t="str">
        <f>IF([first '# in desc]&lt;[pos kw in desc],MID([desc],[pos kw in desc]-7,7))</f>
        <v xml:space="preserve">­me 42 </v>
      </c>
      <c r="O41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55" s="1" t="str">
        <f>TRIM(IF([first '# in desc]&lt;[pos kw in desc],MID([desc],[pos kw in desc]-6,6),FALSE))</f>
        <v>me 42</v>
      </c>
      <c r="Q4155" s="1" t="b">
        <f>IF(LEN([manuell])=0,IFERROR([kw fine in title]*1,IFERROR(SUMPRODUCT(COUNTIF(IsDigits,MID([kw in desc],ROW($A$1:$A$150),1)))=LEN([kw in desc]),#N/A)),[manuell])</f>
        <v>0</v>
      </c>
      <c r="R4155" s="1" t="str">
        <f>IF([pos kw in title]&gt;0,MID(J4155,#REF!,4),IF([first '# in title]&gt;0,MID([title],[first '# in title],3),IF([first '# in title]&gt;0,MID([desc],#REF!,3),VLOOKUP([productid],$G$2:$R$1386,8))))</f>
        <v>42-</v>
      </c>
      <c r="S4155" s="1" t="e">
        <f>IF([kw in desc]=[kw rough in title],[kw in desc]*1,IFERROR(LEFT([kw_dirty],3)*1,IFERROR(LEFT([kw_dirty],2)*1,"n.a.")))</f>
        <v>#N/A</v>
      </c>
      <c r="T4155" s="1"/>
      <c r="U4155" s="1">
        <f>VLOOKUP(Tabelle1[[#This Row],[productid]],Tabelle2[#All],2,FALSE)</f>
        <v>42</v>
      </c>
    </row>
    <row r="4156" spans="1:21" hidden="1">
      <c r="A4156" t="s">
        <v>3181</v>
      </c>
      <c r="B4156">
        <v>3690</v>
      </c>
      <c r="C4156">
        <v>289859</v>
      </c>
      <c r="D4156" t="s">
        <v>6816</v>
      </c>
      <c r="E4156" t="s">
        <v>6817</v>
      </c>
      <c r="F4156">
        <v>18406</v>
      </c>
      <c r="G4156">
        <v>3497887</v>
      </c>
      <c r="H4156">
        <f t="shared" si="64"/>
        <v>0</v>
      </c>
      <c r="I4156">
        <f t="array" ref="I4156">MIN(IFERROR(FIND(IstNumbers,A4156),""))</f>
        <v>13</v>
      </c>
      <c r="J4156" s="1" t="e">
        <f>IF([first '# in title]&lt;[pos kw in title],MID([title],[pos kw in title]-6,6),#N/A)</f>
        <v>#N/A</v>
      </c>
      <c r="K4156" s="1" t="e">
        <f>IFERROR(MID(SUBSTITUTE([kw rough in title],",","."),FIND("(",[kw rough in title])+1,20),SUBSTITUTE(IFERROR(MID([kw rough in title],FIND(" ",[kw rough in title])+1,20),[kw rough in title]),",","."))</f>
        <v>#N/A</v>
      </c>
      <c r="L4156" s="1">
        <f>IFERROR(FIND("kW",[desc]),0)</f>
        <v>70</v>
      </c>
      <c r="M4156">
        <f t="array" ref="M4156">MIN(IFERROR(FIND(IstNumbers,E4156),""))</f>
        <v>34</v>
      </c>
      <c r="N4156" s="1" t="str">
        <f>IF([first '# in desc]&lt;[pos kw in desc],MID([desc],[pos kw in desc]-7,7))</f>
        <v xml:space="preserve">­me 42 </v>
      </c>
      <c r="O41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56" s="1" t="str">
        <f>TRIM(IF([first '# in desc]&lt;[pos kw in desc],MID([desc],[pos kw in desc]-6,6),FALSE))</f>
        <v>me 42</v>
      </c>
      <c r="Q4156" s="1" t="b">
        <f>IF(LEN([manuell])=0,IFERROR([kw fine in title]*1,IFERROR(SUMPRODUCT(COUNTIF(IsDigits,MID([kw in desc],ROW($A$1:$A$150),1)))=LEN([kw in desc]),#N/A)),[manuell])</f>
        <v>0</v>
      </c>
      <c r="R4156" s="1" t="str">
        <f>IF([pos kw in title]&gt;0,MID(J4156,#REF!,4),IF([first '# in title]&gt;0,MID([title],[first '# in title],3),IF([first '# in title]&gt;0,MID([desc],#REF!,3),VLOOKUP([productid],$G$2:$R$1386,8))))</f>
        <v xml:space="preserve">42 </v>
      </c>
      <c r="S4156" s="1" t="e">
        <f>IF([kw in desc]=[kw rough in title],[kw in desc]*1,IFERROR(LEFT([kw_dirty],3)*1,IFERROR(LEFT([kw_dirty],2)*1,"n.a.")))</f>
        <v>#N/A</v>
      </c>
      <c r="T4156" s="1"/>
      <c r="U4156" s="1">
        <f>VLOOKUP(Tabelle1[[#This Row],[productid]],Tabelle2[#All],2,FALSE)</f>
        <v>42</v>
      </c>
    </row>
    <row r="4157" spans="1:21">
      <c r="A4157" t="s">
        <v>3042</v>
      </c>
      <c r="B4157">
        <v>1959</v>
      </c>
      <c r="C4157">
        <v>223861</v>
      </c>
      <c r="D4157" t="s">
        <v>6818</v>
      </c>
      <c r="E4157" t="s">
        <v>6011</v>
      </c>
      <c r="F4157">
        <v>18406</v>
      </c>
      <c r="G4157">
        <v>3725833</v>
      </c>
      <c r="H4157">
        <f t="shared" si="64"/>
        <v>0</v>
      </c>
      <c r="I4157">
        <f t="array" ref="I4157">MIN(IFERROR(FIND(IstNumbers,A4157),""))</f>
        <v>15</v>
      </c>
      <c r="J4157" s="1" t="e">
        <f>IF([first '# in title]&lt;[pos kw in title],MID([title],[pos kw in title]-6,6),#N/A)</f>
        <v>#N/A</v>
      </c>
      <c r="K4157" s="1" t="e">
        <f>IFERROR(MID(SUBSTITUTE([kw rough in title],",","."),FIND("(",[kw rough in title])+1,20),SUBSTITUTE(IFERROR(MID([kw rough in title],FIND(" ",[kw rough in title])+1,20),[kw rough in title]),",","."))</f>
        <v>#N/A</v>
      </c>
      <c r="L4157" s="1">
        <f>IFERROR(FIND("kW",[desc]),0)</f>
        <v>0</v>
      </c>
      <c r="M4157">
        <f t="array" ref="M4157">MIN(IFERROR(FIND(IstNumbers,E4157),""))</f>
        <v>25</v>
      </c>
      <c r="N4157" s="1" t="b">
        <f>IF([first '# in desc]&lt;[pos kw in desc],MID([desc],[pos kw in desc]-7,7))</f>
        <v>0</v>
      </c>
      <c r="O41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57" s="1" t="str">
        <f>TRIM(IF([first '# in desc]&lt;[pos kw in desc],MID([desc],[pos kw in desc]-6,6),FALSE))</f>
        <v>FALSCH</v>
      </c>
      <c r="Q4157" s="1" t="b">
        <f>IF(LEN([manuell])=0,IFERROR([kw fine in title]*1,IFERROR(SUMPRODUCT(COUNTIF(IsDigits,MID([kw in desc],ROW($A$1:$A$150),1)))=LEN([kw in desc]),#N/A)),[manuell])</f>
        <v>0</v>
      </c>
      <c r="R4157" s="1" t="str">
        <f>IF([pos kw in title]&gt;0,MID(J4157,#REF!,4),IF([first '# in title]&gt;0,MID([title],[first '# in title],3),IF([first '# in title]&gt;0,MID([desc],#REF!,3),VLOOKUP([productid],$G$2:$R$1386,8))))</f>
        <v xml:space="preserve">24 </v>
      </c>
      <c r="S4157" s="1" t="e">
        <f>IF([kw in desc]=[kw rough in title],[kw in desc]*1,IFERROR(LEFT([kw_dirty],3)*1,IFERROR(LEFT([kw_dirty],2)*1,"n.a.")))</f>
        <v>#N/A</v>
      </c>
      <c r="T4157" s="1"/>
      <c r="U4157" s="1" t="e">
        <f>VLOOKUP(Tabelle1[[#This Row],[productid]],Tabelle2[#All],2,FALSE)</f>
        <v>#N/A</v>
      </c>
    </row>
    <row r="4158" spans="1:21">
      <c r="A4158" t="s">
        <v>4959</v>
      </c>
      <c r="B4158">
        <v>2772</v>
      </c>
      <c r="C4158">
        <v>289859</v>
      </c>
      <c r="D4158" t="s">
        <v>6819</v>
      </c>
      <c r="E4158" t="s">
        <v>6820</v>
      </c>
      <c r="F4158">
        <v>18406</v>
      </c>
      <c r="G4158">
        <v>2286143</v>
      </c>
      <c r="H4158">
        <f t="shared" si="64"/>
        <v>0</v>
      </c>
      <c r="I4158">
        <f t="array" ref="I4158">MIN(IFERROR(FIND(IstNumbers,A4158),""))</f>
        <v>19</v>
      </c>
      <c r="J4158" s="1" t="e">
        <f>IF([first '# in title]&lt;[pos kw in title],MID([title],[pos kw in title]-6,6),#N/A)</f>
        <v>#N/A</v>
      </c>
      <c r="K4158" s="1" t="e">
        <f>IFERROR(MID(SUBSTITUTE([kw rough in title],",","."),FIND("(",[kw rough in title])+1,20),SUBSTITUTE(IFERROR(MID([kw rough in title],FIND(" ",[kw rough in title])+1,20),[kw rough in title]),",","."))</f>
        <v>#N/A</v>
      </c>
      <c r="L4158" s="1">
        <f>IFERROR(FIND("kW",[desc]),0)</f>
        <v>0</v>
      </c>
      <c r="M4158">
        <f t="array" ref="M4158">MIN(IFERROR(FIND(IstNumbers,E4158),""))</f>
        <v>33</v>
      </c>
      <c r="N4158" s="1" t="b">
        <f>IF([first '# in desc]&lt;[pos kw in desc],MID([desc],[pos kw in desc]-7,7))</f>
        <v>0</v>
      </c>
      <c r="O41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58" s="1" t="str">
        <f>TRIM(IF([first '# in desc]&lt;[pos kw in desc],MID([desc],[pos kw in desc]-6,6),FALSE))</f>
        <v>FALSCH</v>
      </c>
      <c r="Q4158" s="1" t="b">
        <f>IF(LEN([manuell])=0,IFERROR([kw fine in title]*1,IFERROR(SUMPRODUCT(COUNTIF(IsDigits,MID([kw in desc],ROW($A$1:$A$150),1)))=LEN([kw in desc]),#N/A)),[manuell])</f>
        <v>0</v>
      </c>
      <c r="R4158" s="1" t="str">
        <f>IF([pos kw in title]&gt;0,MID(J4158,#REF!,4),IF([first '# in title]&gt;0,MID([title],[first '# in title],3),IF([first '# in title]&gt;0,MID([desc],#REF!,3),VLOOKUP([productid],$G$2:$R$1386,8))))</f>
        <v>146</v>
      </c>
      <c r="S4158" s="1" t="e">
        <f>IF([kw in desc]=[kw rough in title],[kw in desc]*1,IFERROR(LEFT([kw_dirty],3)*1,IFERROR(LEFT([kw_dirty],2)*1,"n.a.")))</f>
        <v>#N/A</v>
      </c>
      <c r="T4158" s="1"/>
      <c r="U4158" s="1" t="e">
        <f>VLOOKUP(Tabelle1[[#This Row],[productid]],Tabelle2[#All],2,FALSE)</f>
        <v>#N/A</v>
      </c>
    </row>
    <row r="4159" spans="1:21" hidden="1">
      <c r="A4159" t="s">
        <v>4829</v>
      </c>
      <c r="B4159">
        <v>3610</v>
      </c>
      <c r="C4159">
        <v>289859</v>
      </c>
      <c r="D4159" t="s">
        <v>6821</v>
      </c>
      <c r="E4159" t="s">
        <v>6245</v>
      </c>
      <c r="F4159">
        <v>18406</v>
      </c>
      <c r="G4159">
        <v>1750863</v>
      </c>
      <c r="H4159">
        <f t="shared" si="64"/>
        <v>0</v>
      </c>
      <c r="I4159">
        <f t="array" ref="I4159">MIN(IFERROR(FIND(IstNumbers,A4159),""))</f>
        <v>29</v>
      </c>
      <c r="J4159" s="1" t="e">
        <f>IF([first '# in title]&lt;[pos kw in title],MID([title],[pos kw in title]-6,6),#N/A)</f>
        <v>#N/A</v>
      </c>
      <c r="K4159" s="1" t="e">
        <f>IFERROR(MID(SUBSTITUTE([kw rough in title],",","."),FIND("(",[kw rough in title])+1,20),SUBSTITUTE(IFERROR(MID([kw rough in title],FIND(" ",[kw rough in title])+1,20),[kw rough in title]),",","."))</f>
        <v>#N/A</v>
      </c>
      <c r="L4159" s="1">
        <f>IFERROR(FIND("kW",[desc]),0)</f>
        <v>70</v>
      </c>
      <c r="M4159">
        <f t="array" ref="M4159">MIN(IFERROR(FIND(IstNumbers,E4159),""))</f>
        <v>34</v>
      </c>
      <c r="N4159" s="1" t="str">
        <f>IF([first '# in desc]&lt;[pos kw in desc],MID([desc],[pos kw in desc]-7,7))</f>
        <v xml:space="preserve">­me 42 </v>
      </c>
      <c r="O41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59" s="1" t="str">
        <f>TRIM(IF([first '# in desc]&lt;[pos kw in desc],MID([desc],[pos kw in desc]-6,6),FALSE))</f>
        <v>me 42</v>
      </c>
      <c r="Q4159" s="1" t="b">
        <f>IF(LEN([manuell])=0,IFERROR([kw fine in title]*1,IFERROR(SUMPRODUCT(COUNTIF(IsDigits,MID([kw in desc],ROW($A$1:$A$150),1)))=LEN([kw in desc]),#N/A)),[manuell])</f>
        <v>0</v>
      </c>
      <c r="R4159" s="1" t="str">
        <f>IF([pos kw in title]&gt;0,MID(J4159,#REF!,4),IF([first '# in title]&gt;0,MID([title],[first '# in title],3),IF([first '# in title]&gt;0,MID([desc],#REF!,3),VLOOKUP([productid],$G$2:$R$1386,8))))</f>
        <v>42-</v>
      </c>
      <c r="S4159" s="1" t="e">
        <f>IF([kw in desc]=[kw rough in title],[kw in desc]*1,IFERROR(LEFT([kw_dirty],3)*1,IFERROR(LEFT([kw_dirty],2)*1,"n.a.")))</f>
        <v>#N/A</v>
      </c>
      <c r="T4159" s="1"/>
      <c r="U4159" s="1">
        <f>VLOOKUP(Tabelle1[[#This Row],[productid]],Tabelle2[#All],2,FALSE)</f>
        <v>42</v>
      </c>
    </row>
    <row r="4160" spans="1:21" hidden="1">
      <c r="A4160" t="s">
        <v>3181</v>
      </c>
      <c r="B4160">
        <v>3690</v>
      </c>
      <c r="C4160">
        <v>289859</v>
      </c>
      <c r="D4160" t="s">
        <v>6822</v>
      </c>
      <c r="E4160" t="s">
        <v>6817</v>
      </c>
      <c r="F4160">
        <v>18406</v>
      </c>
      <c r="G4160">
        <v>3497887</v>
      </c>
      <c r="H4160">
        <f t="shared" si="64"/>
        <v>0</v>
      </c>
      <c r="I4160">
        <f t="array" ref="I4160">MIN(IFERROR(FIND(IstNumbers,A4160),""))</f>
        <v>13</v>
      </c>
      <c r="J4160" s="1" t="e">
        <f>IF([first '# in title]&lt;[pos kw in title],MID([title],[pos kw in title]-6,6),#N/A)</f>
        <v>#N/A</v>
      </c>
      <c r="K4160" s="1" t="e">
        <f>IFERROR(MID(SUBSTITUTE([kw rough in title],",","."),FIND("(",[kw rough in title])+1,20),SUBSTITUTE(IFERROR(MID([kw rough in title],FIND(" ",[kw rough in title])+1,20),[kw rough in title]),",","."))</f>
        <v>#N/A</v>
      </c>
      <c r="L4160" s="1">
        <f>IFERROR(FIND("kW",[desc]),0)</f>
        <v>70</v>
      </c>
      <c r="M4160">
        <f t="array" ref="M4160">MIN(IFERROR(FIND(IstNumbers,E4160),""))</f>
        <v>34</v>
      </c>
      <c r="N4160" s="1" t="str">
        <f>IF([first '# in desc]&lt;[pos kw in desc],MID([desc],[pos kw in desc]-7,7))</f>
        <v xml:space="preserve">­me 42 </v>
      </c>
      <c r="O41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60" s="1" t="str">
        <f>TRIM(IF([first '# in desc]&lt;[pos kw in desc],MID([desc],[pos kw in desc]-6,6),FALSE))</f>
        <v>me 42</v>
      </c>
      <c r="Q4160" s="1" t="b">
        <f>IF(LEN([manuell])=0,IFERROR([kw fine in title]*1,IFERROR(SUMPRODUCT(COUNTIF(IsDigits,MID([kw in desc],ROW($A$1:$A$150),1)))=LEN([kw in desc]),#N/A)),[manuell])</f>
        <v>0</v>
      </c>
      <c r="R4160" s="1" t="str">
        <f>IF([pos kw in title]&gt;0,MID(J4160,#REF!,4),IF([first '# in title]&gt;0,MID([title],[first '# in title],3),IF([first '# in title]&gt;0,MID([desc],#REF!,3),VLOOKUP([productid],$G$2:$R$1386,8))))</f>
        <v xml:space="preserve">42 </v>
      </c>
      <c r="S4160" s="1" t="e">
        <f>IF([kw in desc]=[kw rough in title],[kw in desc]*1,IFERROR(LEFT([kw_dirty],3)*1,IFERROR(LEFT([kw_dirty],2)*1,"n.a.")))</f>
        <v>#N/A</v>
      </c>
      <c r="T4160" s="1"/>
      <c r="U4160" s="1">
        <f>VLOOKUP(Tabelle1[[#This Row],[productid]],Tabelle2[#All],2,FALSE)</f>
        <v>42</v>
      </c>
    </row>
    <row r="4161" spans="1:21">
      <c r="A4161" t="s">
        <v>3042</v>
      </c>
      <c r="B4161">
        <v>1963</v>
      </c>
      <c r="C4161">
        <v>223861</v>
      </c>
      <c r="D4161" t="s">
        <v>6823</v>
      </c>
      <c r="E4161" t="s">
        <v>6096</v>
      </c>
      <c r="F4161">
        <v>18406</v>
      </c>
      <c r="G4161">
        <v>3725833</v>
      </c>
      <c r="H4161">
        <f t="shared" si="64"/>
        <v>0</v>
      </c>
      <c r="I4161">
        <f t="array" ref="I4161">MIN(IFERROR(FIND(IstNumbers,A4161),""))</f>
        <v>15</v>
      </c>
      <c r="J4161" s="1" t="e">
        <f>IF([first '# in title]&lt;[pos kw in title],MID([title],[pos kw in title]-6,6),#N/A)</f>
        <v>#N/A</v>
      </c>
      <c r="K4161" s="1" t="e">
        <f>IFERROR(MID(SUBSTITUTE([kw rough in title],",","."),FIND("(",[kw rough in title])+1,20),SUBSTITUTE(IFERROR(MID([kw rough in title],FIND(" ",[kw rough in title])+1,20),[kw rough in title]),",","."))</f>
        <v>#N/A</v>
      </c>
      <c r="L4161" s="1">
        <f>IFERROR(FIND("kW",[desc]),0)</f>
        <v>0</v>
      </c>
      <c r="M4161">
        <f t="array" ref="M4161">MIN(IFERROR(FIND(IstNumbers,E4161),""))</f>
        <v>25</v>
      </c>
      <c r="N4161" s="1" t="b">
        <f>IF([first '# in desc]&lt;[pos kw in desc],MID([desc],[pos kw in desc]-7,7))</f>
        <v>0</v>
      </c>
      <c r="O41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61" s="1" t="str">
        <f>TRIM(IF([first '# in desc]&lt;[pos kw in desc],MID([desc],[pos kw in desc]-6,6),FALSE))</f>
        <v>FALSCH</v>
      </c>
      <c r="Q4161" s="1" t="b">
        <f>IF(LEN([manuell])=0,IFERROR([kw fine in title]*1,IFERROR(SUMPRODUCT(COUNTIF(IsDigits,MID([kw in desc],ROW($A$1:$A$150),1)))=LEN([kw in desc]),#N/A)),[manuell])</f>
        <v>0</v>
      </c>
      <c r="R4161" s="1" t="str">
        <f>IF([pos kw in title]&gt;0,MID(J4161,#REF!,4),IF([first '# in title]&gt;0,MID([title],[first '# in title],3),IF([first '# in title]&gt;0,MID([desc],#REF!,3),VLOOKUP([productid],$G$2:$R$1386,8))))</f>
        <v xml:space="preserve">24 </v>
      </c>
      <c r="S4161" s="1" t="e">
        <f>IF([kw in desc]=[kw rough in title],[kw in desc]*1,IFERROR(LEFT([kw_dirty],3)*1,IFERROR(LEFT([kw_dirty],2)*1,"n.a.")))</f>
        <v>#N/A</v>
      </c>
      <c r="T4161" s="1"/>
      <c r="U4161" s="1" t="e">
        <f>VLOOKUP(Tabelle1[[#This Row],[productid]],Tabelle2[#All],2,FALSE)</f>
        <v>#N/A</v>
      </c>
    </row>
    <row r="4162" spans="1:21">
      <c r="A4162" t="s">
        <v>4959</v>
      </c>
      <c r="B4162">
        <v>2772</v>
      </c>
      <c r="C4162">
        <v>289859</v>
      </c>
      <c r="D4162" t="s">
        <v>6824</v>
      </c>
      <c r="E4162" t="s">
        <v>6825</v>
      </c>
      <c r="F4162">
        <v>18406</v>
      </c>
      <c r="G4162">
        <v>2286143</v>
      </c>
      <c r="H4162">
        <f t="shared" si="64"/>
        <v>0</v>
      </c>
      <c r="I4162">
        <f t="array" ref="I4162">MIN(IFERROR(FIND(IstNumbers,A4162),""))</f>
        <v>19</v>
      </c>
      <c r="J4162" s="1" t="e">
        <f>IF([first '# in title]&lt;[pos kw in title],MID([title],[pos kw in title]-6,6),#N/A)</f>
        <v>#N/A</v>
      </c>
      <c r="K4162" s="1" t="e">
        <f>IFERROR(MID(SUBSTITUTE([kw rough in title],",","."),FIND("(",[kw rough in title])+1,20),SUBSTITUTE(IFERROR(MID([kw rough in title],FIND(" ",[kw rough in title])+1,20),[kw rough in title]),",","."))</f>
        <v>#N/A</v>
      </c>
      <c r="L4162" s="1">
        <f>IFERROR(FIND("kW",[desc]),0)</f>
        <v>0</v>
      </c>
      <c r="M4162">
        <f t="array" ref="M4162">MIN(IFERROR(FIND(IstNumbers,E4162),""))</f>
        <v>33</v>
      </c>
      <c r="N4162" s="1" t="b">
        <f>IF([first '# in desc]&lt;[pos kw in desc],MID([desc],[pos kw in desc]-7,7))</f>
        <v>0</v>
      </c>
      <c r="O41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62" s="1" t="str">
        <f>TRIM(IF([first '# in desc]&lt;[pos kw in desc],MID([desc],[pos kw in desc]-6,6),FALSE))</f>
        <v>FALSCH</v>
      </c>
      <c r="Q4162" s="1" t="b">
        <f>IF(LEN([manuell])=0,IFERROR([kw fine in title]*1,IFERROR(SUMPRODUCT(COUNTIF(IsDigits,MID([kw in desc],ROW($A$1:$A$150),1)))=LEN([kw in desc]),#N/A)),[manuell])</f>
        <v>0</v>
      </c>
      <c r="R4162" s="1" t="str">
        <f>IF([pos kw in title]&gt;0,MID(J4162,#REF!,4),IF([first '# in title]&gt;0,MID([title],[first '# in title],3),IF([first '# in title]&gt;0,MID([desc],#REF!,3),VLOOKUP([productid],$G$2:$R$1386,8))))</f>
        <v>146</v>
      </c>
      <c r="S4162" s="1" t="e">
        <f>IF([kw in desc]=[kw rough in title],[kw in desc]*1,IFERROR(LEFT([kw_dirty],3)*1,IFERROR(LEFT([kw_dirty],2)*1,"n.a.")))</f>
        <v>#N/A</v>
      </c>
      <c r="T4162" s="1"/>
      <c r="U4162" s="1" t="e">
        <f>VLOOKUP(Tabelle1[[#This Row],[productid]],Tabelle2[#All],2,FALSE)</f>
        <v>#N/A</v>
      </c>
    </row>
    <row r="4163" spans="1:21" hidden="1">
      <c r="A4163" t="s">
        <v>4829</v>
      </c>
      <c r="B4163">
        <v>3610</v>
      </c>
      <c r="C4163">
        <v>289859</v>
      </c>
      <c r="D4163" t="s">
        <v>6826</v>
      </c>
      <c r="E4163" t="s">
        <v>6248</v>
      </c>
      <c r="F4163">
        <v>18406</v>
      </c>
      <c r="G4163">
        <v>1750863</v>
      </c>
      <c r="H4163">
        <f t="shared" si="64"/>
        <v>0</v>
      </c>
      <c r="I4163">
        <f t="array" ref="I4163">MIN(IFERROR(FIND(IstNumbers,A4163),""))</f>
        <v>29</v>
      </c>
      <c r="J4163" s="1" t="e">
        <f>IF([first '# in title]&lt;[pos kw in title],MID([title],[pos kw in title]-6,6),#N/A)</f>
        <v>#N/A</v>
      </c>
      <c r="K4163" s="1" t="e">
        <f>IFERROR(MID(SUBSTITUTE([kw rough in title],",","."),FIND("(",[kw rough in title])+1,20),SUBSTITUTE(IFERROR(MID([kw rough in title],FIND(" ",[kw rough in title])+1,20),[kw rough in title]),",","."))</f>
        <v>#N/A</v>
      </c>
      <c r="L4163" s="1">
        <f>IFERROR(FIND("kW",[desc]),0)</f>
        <v>70</v>
      </c>
      <c r="M4163">
        <f t="array" ref="M4163">MIN(IFERROR(FIND(IstNumbers,E4163),""))</f>
        <v>34</v>
      </c>
      <c r="N4163" s="1" t="str">
        <f>IF([first '# in desc]&lt;[pos kw in desc],MID([desc],[pos kw in desc]-7,7))</f>
        <v xml:space="preserve">­me 42 </v>
      </c>
      <c r="O41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63" s="1" t="str">
        <f>TRIM(IF([first '# in desc]&lt;[pos kw in desc],MID([desc],[pos kw in desc]-6,6),FALSE))</f>
        <v>me 42</v>
      </c>
      <c r="Q4163" s="1" t="b">
        <f>IF(LEN([manuell])=0,IFERROR([kw fine in title]*1,IFERROR(SUMPRODUCT(COUNTIF(IsDigits,MID([kw in desc],ROW($A$1:$A$150),1)))=LEN([kw in desc]),#N/A)),[manuell])</f>
        <v>0</v>
      </c>
      <c r="R4163" s="1" t="str">
        <f>IF([pos kw in title]&gt;0,MID(J4163,#REF!,4),IF([first '# in title]&gt;0,MID([title],[first '# in title],3),IF([first '# in title]&gt;0,MID([desc],#REF!,3),VLOOKUP([productid],$G$2:$R$1386,8))))</f>
        <v>42-</v>
      </c>
      <c r="S4163" s="1" t="e">
        <f>IF([kw in desc]=[kw rough in title],[kw in desc]*1,IFERROR(LEFT([kw_dirty],3)*1,IFERROR(LEFT([kw_dirty],2)*1,"n.a.")))</f>
        <v>#N/A</v>
      </c>
      <c r="T4163" s="1"/>
      <c r="U4163" s="1">
        <f>VLOOKUP(Tabelle1[[#This Row],[productid]],Tabelle2[#All],2,FALSE)</f>
        <v>42</v>
      </c>
    </row>
    <row r="4164" spans="1:21" hidden="1">
      <c r="A4164" t="s">
        <v>3181</v>
      </c>
      <c r="B4164">
        <v>3690</v>
      </c>
      <c r="C4164">
        <v>289859</v>
      </c>
      <c r="D4164" t="s">
        <v>6827</v>
      </c>
      <c r="E4164" t="s">
        <v>6828</v>
      </c>
      <c r="F4164">
        <v>18406</v>
      </c>
      <c r="G4164">
        <v>3497887</v>
      </c>
      <c r="H4164">
        <f t="shared" ref="H4164:H4227" si="65">IFERROR(FIND("kW",A4164),0)</f>
        <v>0</v>
      </c>
      <c r="I4164">
        <f t="array" ref="I4164">MIN(IFERROR(FIND(IstNumbers,A4164),""))</f>
        <v>13</v>
      </c>
      <c r="J4164" s="1" t="e">
        <f>IF([first '# in title]&lt;[pos kw in title],MID([title],[pos kw in title]-6,6),#N/A)</f>
        <v>#N/A</v>
      </c>
      <c r="K4164" s="1" t="e">
        <f>IFERROR(MID(SUBSTITUTE([kw rough in title],",","."),FIND("(",[kw rough in title])+1,20),SUBSTITUTE(IFERROR(MID([kw rough in title],FIND(" ",[kw rough in title])+1,20),[kw rough in title]),",","."))</f>
        <v>#N/A</v>
      </c>
      <c r="L4164" s="1">
        <f>IFERROR(FIND("kW",[desc]),0)</f>
        <v>70</v>
      </c>
      <c r="M4164">
        <f t="array" ref="M4164">MIN(IFERROR(FIND(IstNumbers,E4164),""))</f>
        <v>34</v>
      </c>
      <c r="N4164" s="1" t="str">
        <f>IF([first '# in desc]&lt;[pos kw in desc],MID([desc],[pos kw in desc]-7,7))</f>
        <v xml:space="preserve">­me 42 </v>
      </c>
      <c r="O41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64" s="1" t="str">
        <f>TRIM(IF([first '# in desc]&lt;[pos kw in desc],MID([desc],[pos kw in desc]-6,6),FALSE))</f>
        <v>me 42</v>
      </c>
      <c r="Q4164" s="1" t="b">
        <f>IF(LEN([manuell])=0,IFERROR([kw fine in title]*1,IFERROR(SUMPRODUCT(COUNTIF(IsDigits,MID([kw in desc],ROW($A$1:$A$150),1)))=LEN([kw in desc]),#N/A)),[manuell])</f>
        <v>0</v>
      </c>
      <c r="R4164" s="1" t="str">
        <f>IF([pos kw in title]&gt;0,MID(J4164,#REF!,4),IF([first '# in title]&gt;0,MID([title],[first '# in title],3),IF([first '# in title]&gt;0,MID([desc],#REF!,3),VLOOKUP([productid],$G$2:$R$1386,8))))</f>
        <v xml:space="preserve">42 </v>
      </c>
      <c r="S4164" s="1" t="e">
        <f>IF([kw in desc]=[kw rough in title],[kw in desc]*1,IFERROR(LEFT([kw_dirty],3)*1,IFERROR(LEFT([kw_dirty],2)*1,"n.a.")))</f>
        <v>#N/A</v>
      </c>
      <c r="T4164" s="1"/>
      <c r="U4164" s="1">
        <f>VLOOKUP(Tabelle1[[#This Row],[productid]],Tabelle2[#All],2,FALSE)</f>
        <v>42</v>
      </c>
    </row>
    <row r="4165" spans="1:21">
      <c r="A4165" t="s">
        <v>3042</v>
      </c>
      <c r="B4165">
        <v>1963</v>
      </c>
      <c r="C4165">
        <v>223861</v>
      </c>
      <c r="D4165" t="s">
        <v>6829</v>
      </c>
      <c r="E4165" t="s">
        <v>6096</v>
      </c>
      <c r="F4165">
        <v>18406</v>
      </c>
      <c r="G4165">
        <v>3725833</v>
      </c>
      <c r="H4165">
        <f t="shared" si="65"/>
        <v>0</v>
      </c>
      <c r="I4165">
        <f t="array" ref="I4165">MIN(IFERROR(FIND(IstNumbers,A4165),""))</f>
        <v>15</v>
      </c>
      <c r="J4165" s="1" t="e">
        <f>IF([first '# in title]&lt;[pos kw in title],MID([title],[pos kw in title]-6,6),#N/A)</f>
        <v>#N/A</v>
      </c>
      <c r="K4165" s="1" t="e">
        <f>IFERROR(MID(SUBSTITUTE([kw rough in title],",","."),FIND("(",[kw rough in title])+1,20),SUBSTITUTE(IFERROR(MID([kw rough in title],FIND(" ",[kw rough in title])+1,20),[kw rough in title]),",","."))</f>
        <v>#N/A</v>
      </c>
      <c r="L4165" s="1">
        <f>IFERROR(FIND("kW",[desc]),0)</f>
        <v>0</v>
      </c>
      <c r="M4165">
        <f t="array" ref="M4165">MIN(IFERROR(FIND(IstNumbers,E4165),""))</f>
        <v>25</v>
      </c>
      <c r="N4165" s="1" t="b">
        <f>IF([first '# in desc]&lt;[pos kw in desc],MID([desc],[pos kw in desc]-7,7))</f>
        <v>0</v>
      </c>
      <c r="O41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65" s="1" t="str">
        <f>TRIM(IF([first '# in desc]&lt;[pos kw in desc],MID([desc],[pos kw in desc]-6,6),FALSE))</f>
        <v>FALSCH</v>
      </c>
      <c r="Q4165" s="1" t="b">
        <f>IF(LEN([manuell])=0,IFERROR([kw fine in title]*1,IFERROR(SUMPRODUCT(COUNTIF(IsDigits,MID([kw in desc],ROW($A$1:$A$150),1)))=LEN([kw in desc]),#N/A)),[manuell])</f>
        <v>0</v>
      </c>
      <c r="R4165" s="1" t="str">
        <f>IF([pos kw in title]&gt;0,MID(J4165,#REF!,4),IF([first '# in title]&gt;0,MID([title],[first '# in title],3),IF([first '# in title]&gt;0,MID([desc],#REF!,3),VLOOKUP([productid],$G$2:$R$1386,8))))</f>
        <v xml:space="preserve">24 </v>
      </c>
      <c r="S4165" s="1" t="e">
        <f>IF([kw in desc]=[kw rough in title],[kw in desc]*1,IFERROR(LEFT([kw_dirty],3)*1,IFERROR(LEFT([kw_dirty],2)*1,"n.a.")))</f>
        <v>#N/A</v>
      </c>
      <c r="T4165" s="1"/>
      <c r="U4165" s="1" t="e">
        <f>VLOOKUP(Tabelle1[[#This Row],[productid]],Tabelle2[#All],2,FALSE)</f>
        <v>#N/A</v>
      </c>
    </row>
    <row r="4166" spans="1:21">
      <c r="A4166" t="s">
        <v>4959</v>
      </c>
      <c r="B4166">
        <v>2773</v>
      </c>
      <c r="C4166">
        <v>289859</v>
      </c>
      <c r="D4166" t="s">
        <v>6830</v>
      </c>
      <c r="E4166" t="s">
        <v>6831</v>
      </c>
      <c r="F4166">
        <v>18406</v>
      </c>
      <c r="G4166">
        <v>2286143</v>
      </c>
      <c r="H4166">
        <f t="shared" si="65"/>
        <v>0</v>
      </c>
      <c r="I4166">
        <f t="array" ref="I4166">MIN(IFERROR(FIND(IstNumbers,A4166),""))</f>
        <v>19</v>
      </c>
      <c r="J4166" s="1" t="e">
        <f>IF([first '# in title]&lt;[pos kw in title],MID([title],[pos kw in title]-6,6),#N/A)</f>
        <v>#N/A</v>
      </c>
      <c r="K4166" s="1" t="e">
        <f>IFERROR(MID(SUBSTITUTE([kw rough in title],",","."),FIND("(",[kw rough in title])+1,20),SUBSTITUTE(IFERROR(MID([kw rough in title],FIND(" ",[kw rough in title])+1,20),[kw rough in title]),",","."))</f>
        <v>#N/A</v>
      </c>
      <c r="L4166" s="1">
        <f>IFERROR(FIND("kW",[desc]),0)</f>
        <v>0</v>
      </c>
      <c r="M4166">
        <f t="array" ref="M4166">MIN(IFERROR(FIND(IstNumbers,E4166),""))</f>
        <v>33</v>
      </c>
      <c r="N4166" s="1" t="b">
        <f>IF([first '# in desc]&lt;[pos kw in desc],MID([desc],[pos kw in desc]-7,7))</f>
        <v>0</v>
      </c>
      <c r="O41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66" s="1" t="str">
        <f>TRIM(IF([first '# in desc]&lt;[pos kw in desc],MID([desc],[pos kw in desc]-6,6),FALSE))</f>
        <v>FALSCH</v>
      </c>
      <c r="Q4166" s="1" t="b">
        <f>IF(LEN([manuell])=0,IFERROR([kw fine in title]*1,IFERROR(SUMPRODUCT(COUNTIF(IsDigits,MID([kw in desc],ROW($A$1:$A$150),1)))=LEN([kw in desc]),#N/A)),[manuell])</f>
        <v>0</v>
      </c>
      <c r="R4166" s="1" t="str">
        <f>IF([pos kw in title]&gt;0,MID(J4166,#REF!,4),IF([first '# in title]&gt;0,MID([title],[first '# in title],3),IF([first '# in title]&gt;0,MID([desc],#REF!,3),VLOOKUP([productid],$G$2:$R$1386,8))))</f>
        <v>146</v>
      </c>
      <c r="S4166" s="1" t="e">
        <f>IF([kw in desc]=[kw rough in title],[kw in desc]*1,IFERROR(LEFT([kw_dirty],3)*1,IFERROR(LEFT([kw_dirty],2)*1,"n.a.")))</f>
        <v>#N/A</v>
      </c>
      <c r="T4166" s="1"/>
      <c r="U4166" s="1" t="e">
        <f>VLOOKUP(Tabelle1[[#This Row],[productid]],Tabelle2[#All],2,FALSE)</f>
        <v>#N/A</v>
      </c>
    </row>
    <row r="4167" spans="1:21" hidden="1">
      <c r="A4167" t="s">
        <v>4829</v>
      </c>
      <c r="B4167">
        <v>3610</v>
      </c>
      <c r="C4167">
        <v>289859</v>
      </c>
      <c r="D4167" t="s">
        <v>6832</v>
      </c>
      <c r="E4167" t="s">
        <v>6272</v>
      </c>
      <c r="F4167">
        <v>18406</v>
      </c>
      <c r="G4167">
        <v>1750863</v>
      </c>
      <c r="H4167">
        <f t="shared" si="65"/>
        <v>0</v>
      </c>
      <c r="I4167">
        <f t="array" ref="I4167">MIN(IFERROR(FIND(IstNumbers,A4167),""))</f>
        <v>29</v>
      </c>
      <c r="J4167" s="1" t="e">
        <f>IF([first '# in title]&lt;[pos kw in title],MID([title],[pos kw in title]-6,6),#N/A)</f>
        <v>#N/A</v>
      </c>
      <c r="K4167" s="1" t="e">
        <f>IFERROR(MID(SUBSTITUTE([kw rough in title],",","."),FIND("(",[kw rough in title])+1,20),SUBSTITUTE(IFERROR(MID([kw rough in title],FIND(" ",[kw rough in title])+1,20),[kw rough in title]),",","."))</f>
        <v>#N/A</v>
      </c>
      <c r="L4167" s="1">
        <f>IFERROR(FIND("kW",[desc]),0)</f>
        <v>70</v>
      </c>
      <c r="M4167">
        <f t="array" ref="M4167">MIN(IFERROR(FIND(IstNumbers,E4167),""))</f>
        <v>34</v>
      </c>
      <c r="N4167" s="1" t="str">
        <f>IF([first '# in desc]&lt;[pos kw in desc],MID([desc],[pos kw in desc]-7,7))</f>
        <v xml:space="preserve">­me 42 </v>
      </c>
      <c r="O41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67" s="1" t="str">
        <f>TRIM(IF([first '# in desc]&lt;[pos kw in desc],MID([desc],[pos kw in desc]-6,6),FALSE))</f>
        <v>me 42</v>
      </c>
      <c r="Q4167" s="1" t="b">
        <f>IF(LEN([manuell])=0,IFERROR([kw fine in title]*1,IFERROR(SUMPRODUCT(COUNTIF(IsDigits,MID([kw in desc],ROW($A$1:$A$150),1)))=LEN([kw in desc]),#N/A)),[manuell])</f>
        <v>0</v>
      </c>
      <c r="R4167" s="1" t="str">
        <f>IF([pos kw in title]&gt;0,MID(J4167,#REF!,4),IF([first '# in title]&gt;0,MID([title],[first '# in title],3),IF([first '# in title]&gt;0,MID([desc],#REF!,3),VLOOKUP([productid],$G$2:$R$1386,8))))</f>
        <v>42-</v>
      </c>
      <c r="S4167" s="1" t="e">
        <f>IF([kw in desc]=[kw rough in title],[kw in desc]*1,IFERROR(LEFT([kw_dirty],3)*1,IFERROR(LEFT([kw_dirty],2)*1,"n.a.")))</f>
        <v>#N/A</v>
      </c>
      <c r="T4167" s="1"/>
      <c r="U4167" s="1">
        <f>VLOOKUP(Tabelle1[[#This Row],[productid]],Tabelle2[#All],2,FALSE)</f>
        <v>42</v>
      </c>
    </row>
    <row r="4168" spans="1:21" hidden="1">
      <c r="A4168" t="s">
        <v>3181</v>
      </c>
      <c r="B4168">
        <v>3690</v>
      </c>
      <c r="C4168">
        <v>289859</v>
      </c>
      <c r="D4168" t="s">
        <v>6833</v>
      </c>
      <c r="E4168" t="s">
        <v>5745</v>
      </c>
      <c r="F4168">
        <v>18406</v>
      </c>
      <c r="G4168">
        <v>3497887</v>
      </c>
      <c r="H4168">
        <f t="shared" si="65"/>
        <v>0</v>
      </c>
      <c r="I4168">
        <f t="array" ref="I4168">MIN(IFERROR(FIND(IstNumbers,A4168),""))</f>
        <v>13</v>
      </c>
      <c r="J4168" s="1" t="e">
        <f>IF([first '# in title]&lt;[pos kw in title],MID([title],[pos kw in title]-6,6),#N/A)</f>
        <v>#N/A</v>
      </c>
      <c r="K4168" s="1" t="e">
        <f>IFERROR(MID(SUBSTITUTE([kw rough in title],",","."),FIND("(",[kw rough in title])+1,20),SUBSTITUTE(IFERROR(MID([kw rough in title],FIND(" ",[kw rough in title])+1,20),[kw rough in title]),",","."))</f>
        <v>#N/A</v>
      </c>
      <c r="L4168" s="1">
        <f>IFERROR(FIND("kW",[desc]),0)</f>
        <v>70</v>
      </c>
      <c r="M4168">
        <f t="array" ref="M4168">MIN(IFERROR(FIND(IstNumbers,E4168),""))</f>
        <v>34</v>
      </c>
      <c r="N4168" s="1" t="str">
        <f>IF([first '# in desc]&lt;[pos kw in desc],MID([desc],[pos kw in desc]-7,7))</f>
        <v xml:space="preserve">­me 42 </v>
      </c>
      <c r="O41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68" s="1" t="str">
        <f>TRIM(IF([first '# in desc]&lt;[pos kw in desc],MID([desc],[pos kw in desc]-6,6),FALSE))</f>
        <v>me 42</v>
      </c>
      <c r="Q4168" s="1" t="b">
        <f>IF(LEN([manuell])=0,IFERROR([kw fine in title]*1,IFERROR(SUMPRODUCT(COUNTIF(IsDigits,MID([kw in desc],ROW($A$1:$A$150),1)))=LEN([kw in desc]),#N/A)),[manuell])</f>
        <v>0</v>
      </c>
      <c r="R4168" s="1" t="str">
        <f>IF([pos kw in title]&gt;0,MID(J4168,#REF!,4),IF([first '# in title]&gt;0,MID([title],[first '# in title],3),IF([first '# in title]&gt;0,MID([desc],#REF!,3),VLOOKUP([productid],$G$2:$R$1386,8))))</f>
        <v xml:space="preserve">42 </v>
      </c>
      <c r="S4168" s="1" t="e">
        <f>IF([kw in desc]=[kw rough in title],[kw in desc]*1,IFERROR(LEFT([kw_dirty],3)*1,IFERROR(LEFT([kw_dirty],2)*1,"n.a.")))</f>
        <v>#N/A</v>
      </c>
      <c r="T4168" s="1"/>
      <c r="U4168" s="1">
        <f>VLOOKUP(Tabelle1[[#This Row],[productid]],Tabelle2[#All],2,FALSE)</f>
        <v>42</v>
      </c>
    </row>
    <row r="4169" spans="1:21">
      <c r="A4169" t="s">
        <v>3042</v>
      </c>
      <c r="B4169">
        <v>1968</v>
      </c>
      <c r="C4169">
        <v>223861</v>
      </c>
      <c r="D4169" t="s">
        <v>6834</v>
      </c>
      <c r="E4169" t="s">
        <v>6292</v>
      </c>
      <c r="F4169">
        <v>18406</v>
      </c>
      <c r="G4169">
        <v>3725833</v>
      </c>
      <c r="H4169">
        <f t="shared" si="65"/>
        <v>0</v>
      </c>
      <c r="I4169">
        <f t="array" ref="I4169">MIN(IFERROR(FIND(IstNumbers,A4169),""))</f>
        <v>15</v>
      </c>
      <c r="J4169" s="1" t="e">
        <f>IF([first '# in title]&lt;[pos kw in title],MID([title],[pos kw in title]-6,6),#N/A)</f>
        <v>#N/A</v>
      </c>
      <c r="K4169" s="1" t="e">
        <f>IFERROR(MID(SUBSTITUTE([kw rough in title],",","."),FIND("(",[kw rough in title])+1,20),SUBSTITUTE(IFERROR(MID([kw rough in title],FIND(" ",[kw rough in title])+1,20),[kw rough in title]),",","."))</f>
        <v>#N/A</v>
      </c>
      <c r="L4169" s="1">
        <f>IFERROR(FIND("kW",[desc]),0)</f>
        <v>0</v>
      </c>
      <c r="M4169">
        <f t="array" ref="M4169">MIN(IFERROR(FIND(IstNumbers,E4169),""))</f>
        <v>25</v>
      </c>
      <c r="N4169" s="1" t="b">
        <f>IF([first '# in desc]&lt;[pos kw in desc],MID([desc],[pos kw in desc]-7,7))</f>
        <v>0</v>
      </c>
      <c r="O41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69" s="1" t="str">
        <f>TRIM(IF([first '# in desc]&lt;[pos kw in desc],MID([desc],[pos kw in desc]-6,6),FALSE))</f>
        <v>FALSCH</v>
      </c>
      <c r="Q4169" s="1" t="b">
        <f>IF(LEN([manuell])=0,IFERROR([kw fine in title]*1,IFERROR(SUMPRODUCT(COUNTIF(IsDigits,MID([kw in desc],ROW($A$1:$A$150),1)))=LEN([kw in desc]),#N/A)),[manuell])</f>
        <v>0</v>
      </c>
      <c r="R4169" s="1" t="str">
        <f>IF([pos kw in title]&gt;0,MID(J4169,#REF!,4),IF([first '# in title]&gt;0,MID([title],[first '# in title],3),IF([first '# in title]&gt;0,MID([desc],#REF!,3),VLOOKUP([productid],$G$2:$R$1386,8))))</f>
        <v xml:space="preserve">24 </v>
      </c>
      <c r="S4169" s="1" t="e">
        <f>IF([kw in desc]=[kw rough in title],[kw in desc]*1,IFERROR(LEFT([kw_dirty],3)*1,IFERROR(LEFT([kw_dirty],2)*1,"n.a.")))</f>
        <v>#N/A</v>
      </c>
      <c r="T4169" s="1"/>
      <c r="U4169" s="1" t="e">
        <f>VLOOKUP(Tabelle1[[#This Row],[productid]],Tabelle2[#All],2,FALSE)</f>
        <v>#N/A</v>
      </c>
    </row>
    <row r="4170" spans="1:21">
      <c r="A4170" t="s">
        <v>4959</v>
      </c>
      <c r="B4170">
        <v>2773</v>
      </c>
      <c r="C4170">
        <v>289859</v>
      </c>
      <c r="D4170" t="s">
        <v>6835</v>
      </c>
      <c r="E4170" t="s">
        <v>6836</v>
      </c>
      <c r="F4170">
        <v>18406</v>
      </c>
      <c r="G4170">
        <v>2286143</v>
      </c>
      <c r="H4170">
        <f t="shared" si="65"/>
        <v>0</v>
      </c>
      <c r="I4170">
        <f t="array" ref="I4170">MIN(IFERROR(FIND(IstNumbers,A4170),""))</f>
        <v>19</v>
      </c>
      <c r="J4170" s="1" t="e">
        <f>IF([first '# in title]&lt;[pos kw in title],MID([title],[pos kw in title]-6,6),#N/A)</f>
        <v>#N/A</v>
      </c>
      <c r="K4170" s="1" t="e">
        <f>IFERROR(MID(SUBSTITUTE([kw rough in title],",","."),FIND("(",[kw rough in title])+1,20),SUBSTITUTE(IFERROR(MID([kw rough in title],FIND(" ",[kw rough in title])+1,20),[kw rough in title]),",","."))</f>
        <v>#N/A</v>
      </c>
      <c r="L4170" s="1">
        <f>IFERROR(FIND("kW",[desc]),0)</f>
        <v>0</v>
      </c>
      <c r="M4170">
        <f t="array" ref="M4170">MIN(IFERROR(FIND(IstNumbers,E4170),""))</f>
        <v>33</v>
      </c>
      <c r="N4170" s="1" t="b">
        <f>IF([first '# in desc]&lt;[pos kw in desc],MID([desc],[pos kw in desc]-7,7))</f>
        <v>0</v>
      </c>
      <c r="O41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70" s="1" t="str">
        <f>TRIM(IF([first '# in desc]&lt;[pos kw in desc],MID([desc],[pos kw in desc]-6,6),FALSE))</f>
        <v>FALSCH</v>
      </c>
      <c r="Q4170" s="1" t="b">
        <f>IF(LEN([manuell])=0,IFERROR([kw fine in title]*1,IFERROR(SUMPRODUCT(COUNTIF(IsDigits,MID([kw in desc],ROW($A$1:$A$150),1)))=LEN([kw in desc]),#N/A)),[manuell])</f>
        <v>0</v>
      </c>
      <c r="R4170" s="1" t="str">
        <f>IF([pos kw in title]&gt;0,MID(J4170,#REF!,4),IF([first '# in title]&gt;0,MID([title],[first '# in title],3),IF([first '# in title]&gt;0,MID([desc],#REF!,3),VLOOKUP([productid],$G$2:$R$1386,8))))</f>
        <v>146</v>
      </c>
      <c r="S4170" s="1" t="e">
        <f>IF([kw in desc]=[kw rough in title],[kw in desc]*1,IFERROR(LEFT([kw_dirty],3)*1,IFERROR(LEFT([kw_dirty],2)*1,"n.a.")))</f>
        <v>#N/A</v>
      </c>
      <c r="T4170" s="1"/>
      <c r="U4170" s="1" t="e">
        <f>VLOOKUP(Tabelle1[[#This Row],[productid]],Tabelle2[#All],2,FALSE)</f>
        <v>#N/A</v>
      </c>
    </row>
    <row r="4171" spans="1:21" hidden="1">
      <c r="A4171" t="s">
        <v>4829</v>
      </c>
      <c r="B4171">
        <v>3615</v>
      </c>
      <c r="C4171">
        <v>289859</v>
      </c>
      <c r="D4171" t="s">
        <v>6837</v>
      </c>
      <c r="E4171" t="s">
        <v>5982</v>
      </c>
      <c r="F4171">
        <v>18406</v>
      </c>
      <c r="G4171">
        <v>1750863</v>
      </c>
      <c r="H4171">
        <f t="shared" si="65"/>
        <v>0</v>
      </c>
      <c r="I4171">
        <f t="array" ref="I4171">MIN(IFERROR(FIND(IstNumbers,A4171),""))</f>
        <v>29</v>
      </c>
      <c r="J4171" s="1" t="e">
        <f>IF([first '# in title]&lt;[pos kw in title],MID([title],[pos kw in title]-6,6),#N/A)</f>
        <v>#N/A</v>
      </c>
      <c r="K4171" s="1" t="e">
        <f>IFERROR(MID(SUBSTITUTE([kw rough in title],",","."),FIND("(",[kw rough in title])+1,20),SUBSTITUTE(IFERROR(MID([kw rough in title],FIND(" ",[kw rough in title])+1,20),[kw rough in title]),",","."))</f>
        <v>#N/A</v>
      </c>
      <c r="L4171" s="1">
        <f>IFERROR(FIND("kW",[desc]),0)</f>
        <v>70</v>
      </c>
      <c r="M4171">
        <f t="array" ref="M4171">MIN(IFERROR(FIND(IstNumbers,E4171),""))</f>
        <v>34</v>
      </c>
      <c r="N4171" s="1" t="str">
        <f>IF([first '# in desc]&lt;[pos kw in desc],MID([desc],[pos kw in desc]-7,7))</f>
        <v xml:space="preserve">­me 42 </v>
      </c>
      <c r="O41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71" s="1" t="str">
        <f>TRIM(IF([first '# in desc]&lt;[pos kw in desc],MID([desc],[pos kw in desc]-6,6),FALSE))</f>
        <v>me 42</v>
      </c>
      <c r="Q4171" s="1" t="b">
        <f>IF(LEN([manuell])=0,IFERROR([kw fine in title]*1,IFERROR(SUMPRODUCT(COUNTIF(IsDigits,MID([kw in desc],ROW($A$1:$A$150),1)))=LEN([kw in desc]),#N/A)),[manuell])</f>
        <v>0</v>
      </c>
      <c r="R4171" s="1" t="str">
        <f>IF([pos kw in title]&gt;0,MID(J4171,#REF!,4),IF([first '# in title]&gt;0,MID([title],[first '# in title],3),IF([first '# in title]&gt;0,MID([desc],#REF!,3),VLOOKUP([productid],$G$2:$R$1386,8))))</f>
        <v>42-</v>
      </c>
      <c r="S4171" s="1" t="e">
        <f>IF([kw in desc]=[kw rough in title],[kw in desc]*1,IFERROR(LEFT([kw_dirty],3)*1,IFERROR(LEFT([kw_dirty],2)*1,"n.a.")))</f>
        <v>#N/A</v>
      </c>
      <c r="T4171" s="1"/>
      <c r="U4171" s="1">
        <f>VLOOKUP(Tabelle1[[#This Row],[productid]],Tabelle2[#All],2,FALSE)</f>
        <v>42</v>
      </c>
    </row>
    <row r="4172" spans="1:21" hidden="1">
      <c r="A4172" t="s">
        <v>3181</v>
      </c>
      <c r="B4172">
        <v>3690</v>
      </c>
      <c r="C4172">
        <v>289859</v>
      </c>
      <c r="D4172" t="s">
        <v>6838</v>
      </c>
      <c r="E4172" t="s">
        <v>6839</v>
      </c>
      <c r="F4172">
        <v>18406</v>
      </c>
      <c r="G4172">
        <v>3497887</v>
      </c>
      <c r="H4172">
        <f t="shared" si="65"/>
        <v>0</v>
      </c>
      <c r="I4172">
        <f t="array" ref="I4172">MIN(IFERROR(FIND(IstNumbers,A4172),""))</f>
        <v>13</v>
      </c>
      <c r="J4172" s="1" t="e">
        <f>IF([first '# in title]&lt;[pos kw in title],MID([title],[pos kw in title]-6,6),#N/A)</f>
        <v>#N/A</v>
      </c>
      <c r="K4172" s="1" t="e">
        <f>IFERROR(MID(SUBSTITUTE([kw rough in title],",","."),FIND("(",[kw rough in title])+1,20),SUBSTITUTE(IFERROR(MID([kw rough in title],FIND(" ",[kw rough in title])+1,20),[kw rough in title]),",","."))</f>
        <v>#N/A</v>
      </c>
      <c r="L4172" s="1">
        <f>IFERROR(FIND("kW",[desc]),0)</f>
        <v>70</v>
      </c>
      <c r="M4172">
        <f t="array" ref="M4172">MIN(IFERROR(FIND(IstNumbers,E4172),""))</f>
        <v>34</v>
      </c>
      <c r="N4172" s="1" t="str">
        <f>IF([first '# in desc]&lt;[pos kw in desc],MID([desc],[pos kw in desc]-7,7))</f>
        <v xml:space="preserve">­me 42 </v>
      </c>
      <c r="O41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72" s="1" t="str">
        <f>TRIM(IF([first '# in desc]&lt;[pos kw in desc],MID([desc],[pos kw in desc]-6,6),FALSE))</f>
        <v>me 42</v>
      </c>
      <c r="Q4172" s="1" t="b">
        <f>IF(LEN([manuell])=0,IFERROR([kw fine in title]*1,IFERROR(SUMPRODUCT(COUNTIF(IsDigits,MID([kw in desc],ROW($A$1:$A$150),1)))=LEN([kw in desc]),#N/A)),[manuell])</f>
        <v>0</v>
      </c>
      <c r="R4172" s="1" t="str">
        <f>IF([pos kw in title]&gt;0,MID(J4172,#REF!,4),IF([first '# in title]&gt;0,MID([title],[first '# in title],3),IF([first '# in title]&gt;0,MID([desc],#REF!,3),VLOOKUP([productid],$G$2:$R$1386,8))))</f>
        <v xml:space="preserve">42 </v>
      </c>
      <c r="S4172" s="1" t="e">
        <f>IF([kw in desc]=[kw rough in title],[kw in desc]*1,IFERROR(LEFT([kw_dirty],3)*1,IFERROR(LEFT([kw_dirty],2)*1,"n.a.")))</f>
        <v>#N/A</v>
      </c>
      <c r="T4172" s="1"/>
      <c r="U4172" s="1">
        <f>VLOOKUP(Tabelle1[[#This Row],[productid]],Tabelle2[#All],2,FALSE)</f>
        <v>42</v>
      </c>
    </row>
    <row r="4173" spans="1:21">
      <c r="A4173" t="s">
        <v>3042</v>
      </c>
      <c r="B4173">
        <v>1968</v>
      </c>
      <c r="C4173">
        <v>223861</v>
      </c>
      <c r="D4173" t="s">
        <v>6840</v>
      </c>
      <c r="E4173" t="s">
        <v>6292</v>
      </c>
      <c r="F4173">
        <v>18406</v>
      </c>
      <c r="G4173">
        <v>3725833</v>
      </c>
      <c r="H4173">
        <f t="shared" si="65"/>
        <v>0</v>
      </c>
      <c r="I4173">
        <f t="array" ref="I4173">MIN(IFERROR(FIND(IstNumbers,A4173),""))</f>
        <v>15</v>
      </c>
      <c r="J4173" s="1" t="e">
        <f>IF([first '# in title]&lt;[pos kw in title],MID([title],[pos kw in title]-6,6),#N/A)</f>
        <v>#N/A</v>
      </c>
      <c r="K4173" s="1" t="e">
        <f>IFERROR(MID(SUBSTITUTE([kw rough in title],",","."),FIND("(",[kw rough in title])+1,20),SUBSTITUTE(IFERROR(MID([kw rough in title],FIND(" ",[kw rough in title])+1,20),[kw rough in title]),",","."))</f>
        <v>#N/A</v>
      </c>
      <c r="L4173" s="1">
        <f>IFERROR(FIND("kW",[desc]),0)</f>
        <v>0</v>
      </c>
      <c r="M4173">
        <f t="array" ref="M4173">MIN(IFERROR(FIND(IstNumbers,E4173),""))</f>
        <v>25</v>
      </c>
      <c r="N4173" s="1" t="b">
        <f>IF([first '# in desc]&lt;[pos kw in desc],MID([desc],[pos kw in desc]-7,7))</f>
        <v>0</v>
      </c>
      <c r="O41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73" s="1" t="str">
        <f>TRIM(IF([first '# in desc]&lt;[pos kw in desc],MID([desc],[pos kw in desc]-6,6),FALSE))</f>
        <v>FALSCH</v>
      </c>
      <c r="Q4173" s="1" t="b">
        <f>IF(LEN([manuell])=0,IFERROR([kw fine in title]*1,IFERROR(SUMPRODUCT(COUNTIF(IsDigits,MID([kw in desc],ROW($A$1:$A$150),1)))=LEN([kw in desc]),#N/A)),[manuell])</f>
        <v>0</v>
      </c>
      <c r="R4173" s="1" t="str">
        <f>IF([pos kw in title]&gt;0,MID(J4173,#REF!,4),IF([first '# in title]&gt;0,MID([title],[first '# in title],3),IF([first '# in title]&gt;0,MID([desc],#REF!,3),VLOOKUP([productid],$G$2:$R$1386,8))))</f>
        <v xml:space="preserve">24 </v>
      </c>
      <c r="S4173" s="1" t="e">
        <f>IF([kw in desc]=[kw rough in title],[kw in desc]*1,IFERROR(LEFT([kw_dirty],3)*1,IFERROR(LEFT([kw_dirty],2)*1,"n.a.")))</f>
        <v>#N/A</v>
      </c>
      <c r="T4173" s="1"/>
      <c r="U4173" s="1" t="e">
        <f>VLOOKUP(Tabelle1[[#This Row],[productid]],Tabelle2[#All],2,FALSE)</f>
        <v>#N/A</v>
      </c>
    </row>
    <row r="4174" spans="1:21">
      <c r="A4174" t="s">
        <v>4959</v>
      </c>
      <c r="B4174">
        <v>2774</v>
      </c>
      <c r="C4174">
        <v>289859</v>
      </c>
      <c r="D4174" t="s">
        <v>6841</v>
      </c>
      <c r="E4174" t="s">
        <v>6842</v>
      </c>
      <c r="F4174">
        <v>18406</v>
      </c>
      <c r="G4174">
        <v>2286143</v>
      </c>
      <c r="H4174">
        <f t="shared" si="65"/>
        <v>0</v>
      </c>
      <c r="I4174">
        <f t="array" ref="I4174">MIN(IFERROR(FIND(IstNumbers,A4174),""))</f>
        <v>19</v>
      </c>
      <c r="J4174" s="1" t="e">
        <f>IF([first '# in title]&lt;[pos kw in title],MID([title],[pos kw in title]-6,6),#N/A)</f>
        <v>#N/A</v>
      </c>
      <c r="K4174" s="1" t="e">
        <f>IFERROR(MID(SUBSTITUTE([kw rough in title],",","."),FIND("(",[kw rough in title])+1,20),SUBSTITUTE(IFERROR(MID([kw rough in title],FIND(" ",[kw rough in title])+1,20),[kw rough in title]),",","."))</f>
        <v>#N/A</v>
      </c>
      <c r="L4174" s="1">
        <f>IFERROR(FIND("kW",[desc]),0)</f>
        <v>0</v>
      </c>
      <c r="M4174">
        <f t="array" ref="M4174">MIN(IFERROR(FIND(IstNumbers,E4174),""))</f>
        <v>33</v>
      </c>
      <c r="N4174" s="1" t="b">
        <f>IF([first '# in desc]&lt;[pos kw in desc],MID([desc],[pos kw in desc]-7,7))</f>
        <v>0</v>
      </c>
      <c r="O41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74" s="1" t="str">
        <f>TRIM(IF([first '# in desc]&lt;[pos kw in desc],MID([desc],[pos kw in desc]-6,6),FALSE))</f>
        <v>FALSCH</v>
      </c>
      <c r="Q4174" s="1" t="b">
        <f>IF(LEN([manuell])=0,IFERROR([kw fine in title]*1,IFERROR(SUMPRODUCT(COUNTIF(IsDigits,MID([kw in desc],ROW($A$1:$A$150),1)))=LEN([kw in desc]),#N/A)),[manuell])</f>
        <v>0</v>
      </c>
      <c r="R4174" s="1" t="str">
        <f>IF([pos kw in title]&gt;0,MID(J4174,#REF!,4),IF([first '# in title]&gt;0,MID([title],[first '# in title],3),IF([first '# in title]&gt;0,MID([desc],#REF!,3),VLOOKUP([productid],$G$2:$R$1386,8))))</f>
        <v>146</v>
      </c>
      <c r="S4174" s="1" t="e">
        <f>IF([kw in desc]=[kw rough in title],[kw in desc]*1,IFERROR(LEFT([kw_dirty],3)*1,IFERROR(LEFT([kw_dirty],2)*1,"n.a.")))</f>
        <v>#N/A</v>
      </c>
      <c r="T4174" s="1"/>
      <c r="U4174" s="1" t="e">
        <f>VLOOKUP(Tabelle1[[#This Row],[productid]],Tabelle2[#All],2,FALSE)</f>
        <v>#N/A</v>
      </c>
    </row>
    <row r="4175" spans="1:21" hidden="1">
      <c r="A4175" t="s">
        <v>4829</v>
      </c>
      <c r="B4175">
        <v>3615</v>
      </c>
      <c r="C4175">
        <v>289859</v>
      </c>
      <c r="D4175" t="s">
        <v>6843</v>
      </c>
      <c r="E4175" t="s">
        <v>6287</v>
      </c>
      <c r="F4175">
        <v>18406</v>
      </c>
      <c r="G4175">
        <v>1750863</v>
      </c>
      <c r="H4175">
        <f t="shared" si="65"/>
        <v>0</v>
      </c>
      <c r="I4175">
        <f t="array" ref="I4175">MIN(IFERROR(FIND(IstNumbers,A4175),""))</f>
        <v>29</v>
      </c>
      <c r="J4175" s="1" t="e">
        <f>IF([first '# in title]&lt;[pos kw in title],MID([title],[pos kw in title]-6,6),#N/A)</f>
        <v>#N/A</v>
      </c>
      <c r="K4175" s="1" t="e">
        <f>IFERROR(MID(SUBSTITUTE([kw rough in title],",","."),FIND("(",[kw rough in title])+1,20),SUBSTITUTE(IFERROR(MID([kw rough in title],FIND(" ",[kw rough in title])+1,20),[kw rough in title]),",","."))</f>
        <v>#N/A</v>
      </c>
      <c r="L4175" s="1">
        <f>IFERROR(FIND("kW",[desc]),0)</f>
        <v>70</v>
      </c>
      <c r="M4175">
        <f t="array" ref="M4175">MIN(IFERROR(FIND(IstNumbers,E4175),""))</f>
        <v>34</v>
      </c>
      <c r="N4175" s="1" t="str">
        <f>IF([first '# in desc]&lt;[pos kw in desc],MID([desc],[pos kw in desc]-7,7))</f>
        <v xml:space="preserve">­me 42 </v>
      </c>
      <c r="O41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75" s="1" t="str">
        <f>TRIM(IF([first '# in desc]&lt;[pos kw in desc],MID([desc],[pos kw in desc]-6,6),FALSE))</f>
        <v>me 42</v>
      </c>
      <c r="Q4175" s="1" t="b">
        <f>IF(LEN([manuell])=0,IFERROR([kw fine in title]*1,IFERROR(SUMPRODUCT(COUNTIF(IsDigits,MID([kw in desc],ROW($A$1:$A$150),1)))=LEN([kw in desc]),#N/A)),[manuell])</f>
        <v>0</v>
      </c>
      <c r="R4175" s="1" t="str">
        <f>IF([pos kw in title]&gt;0,MID(J4175,#REF!,4),IF([first '# in title]&gt;0,MID([title],[first '# in title],3),IF([first '# in title]&gt;0,MID([desc],#REF!,3),VLOOKUP([productid],$G$2:$R$1386,8))))</f>
        <v>42-</v>
      </c>
      <c r="S4175" s="1" t="e">
        <f>IF([kw in desc]=[kw rough in title],[kw in desc]*1,IFERROR(LEFT([kw_dirty],3)*1,IFERROR(LEFT([kw_dirty],2)*1,"n.a.")))</f>
        <v>#N/A</v>
      </c>
      <c r="T4175" s="1"/>
      <c r="U4175" s="1">
        <f>VLOOKUP(Tabelle1[[#This Row],[productid]],Tabelle2[#All],2,FALSE)</f>
        <v>42</v>
      </c>
    </row>
    <row r="4176" spans="1:21" hidden="1">
      <c r="A4176" t="s">
        <v>3181</v>
      </c>
      <c r="B4176">
        <v>3690</v>
      </c>
      <c r="C4176">
        <v>289859</v>
      </c>
      <c r="D4176" t="s">
        <v>6844</v>
      </c>
      <c r="E4176" t="s">
        <v>6845</v>
      </c>
      <c r="F4176">
        <v>18406</v>
      </c>
      <c r="G4176">
        <v>3497887</v>
      </c>
      <c r="H4176">
        <f t="shared" si="65"/>
        <v>0</v>
      </c>
      <c r="I4176">
        <f t="array" ref="I4176">MIN(IFERROR(FIND(IstNumbers,A4176),""))</f>
        <v>13</v>
      </c>
      <c r="J4176" s="1" t="e">
        <f>IF([first '# in title]&lt;[pos kw in title],MID([title],[pos kw in title]-6,6),#N/A)</f>
        <v>#N/A</v>
      </c>
      <c r="K4176" s="1" t="e">
        <f>IFERROR(MID(SUBSTITUTE([kw rough in title],",","."),FIND("(",[kw rough in title])+1,20),SUBSTITUTE(IFERROR(MID([kw rough in title],FIND(" ",[kw rough in title])+1,20),[kw rough in title]),",","."))</f>
        <v>#N/A</v>
      </c>
      <c r="L4176" s="1">
        <f>IFERROR(FIND("kW",[desc]),0)</f>
        <v>70</v>
      </c>
      <c r="M4176">
        <f t="array" ref="M4176">MIN(IFERROR(FIND(IstNumbers,E4176),""))</f>
        <v>34</v>
      </c>
      <c r="N4176" s="1" t="str">
        <f>IF([first '# in desc]&lt;[pos kw in desc],MID([desc],[pos kw in desc]-7,7))</f>
        <v xml:space="preserve">­me 42 </v>
      </c>
      <c r="O41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76" s="1" t="str">
        <f>TRIM(IF([first '# in desc]&lt;[pos kw in desc],MID([desc],[pos kw in desc]-6,6),FALSE))</f>
        <v>me 42</v>
      </c>
      <c r="Q4176" s="1" t="b">
        <f>IF(LEN([manuell])=0,IFERROR([kw fine in title]*1,IFERROR(SUMPRODUCT(COUNTIF(IsDigits,MID([kw in desc],ROW($A$1:$A$150),1)))=LEN([kw in desc]),#N/A)),[manuell])</f>
        <v>0</v>
      </c>
      <c r="R4176" s="1" t="str">
        <f>IF([pos kw in title]&gt;0,MID(J4176,#REF!,4),IF([first '# in title]&gt;0,MID([title],[first '# in title],3),IF([first '# in title]&gt;0,MID([desc],#REF!,3),VLOOKUP([productid],$G$2:$R$1386,8))))</f>
        <v xml:space="preserve">42 </v>
      </c>
      <c r="S4176" s="1" t="e">
        <f>IF([kw in desc]=[kw rough in title],[kw in desc]*1,IFERROR(LEFT([kw_dirty],3)*1,IFERROR(LEFT([kw_dirty],2)*1,"n.a.")))</f>
        <v>#N/A</v>
      </c>
      <c r="T4176" s="1"/>
      <c r="U4176" s="1">
        <f>VLOOKUP(Tabelle1[[#This Row],[productid]],Tabelle2[#All],2,FALSE)</f>
        <v>42</v>
      </c>
    </row>
    <row r="4177" spans="1:21">
      <c r="A4177" t="s">
        <v>4959</v>
      </c>
      <c r="B4177">
        <v>2778</v>
      </c>
      <c r="C4177">
        <v>289859</v>
      </c>
      <c r="D4177" t="s">
        <v>6846</v>
      </c>
      <c r="E4177" t="s">
        <v>6847</v>
      </c>
      <c r="F4177">
        <v>18406</v>
      </c>
      <c r="G4177">
        <v>2286143</v>
      </c>
      <c r="H4177">
        <f t="shared" si="65"/>
        <v>0</v>
      </c>
      <c r="I4177">
        <f t="array" ref="I4177">MIN(IFERROR(FIND(IstNumbers,A4177),""))</f>
        <v>19</v>
      </c>
      <c r="J4177" s="1" t="e">
        <f>IF([first '# in title]&lt;[pos kw in title],MID([title],[pos kw in title]-6,6),#N/A)</f>
        <v>#N/A</v>
      </c>
      <c r="K4177" s="1" t="e">
        <f>IFERROR(MID(SUBSTITUTE([kw rough in title],",","."),FIND("(",[kw rough in title])+1,20),SUBSTITUTE(IFERROR(MID([kw rough in title],FIND(" ",[kw rough in title])+1,20),[kw rough in title]),",","."))</f>
        <v>#N/A</v>
      </c>
      <c r="L4177" s="1">
        <f>IFERROR(FIND("kW",[desc]),0)</f>
        <v>0</v>
      </c>
      <c r="M4177">
        <f t="array" ref="M4177">MIN(IFERROR(FIND(IstNumbers,E4177),""))</f>
        <v>33</v>
      </c>
      <c r="N4177" s="1" t="b">
        <f>IF([first '# in desc]&lt;[pos kw in desc],MID([desc],[pos kw in desc]-7,7))</f>
        <v>0</v>
      </c>
      <c r="O41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77" s="1" t="str">
        <f>TRIM(IF([first '# in desc]&lt;[pos kw in desc],MID([desc],[pos kw in desc]-6,6),FALSE))</f>
        <v>FALSCH</v>
      </c>
      <c r="Q4177" s="1" t="b">
        <f>IF(LEN([manuell])=0,IFERROR([kw fine in title]*1,IFERROR(SUMPRODUCT(COUNTIF(IsDigits,MID([kw in desc],ROW($A$1:$A$150),1)))=LEN([kw in desc]),#N/A)),[manuell])</f>
        <v>0</v>
      </c>
      <c r="R4177" s="1" t="str">
        <f>IF([pos kw in title]&gt;0,MID(J4177,#REF!,4),IF([first '# in title]&gt;0,MID([title],[first '# in title],3),IF([first '# in title]&gt;0,MID([desc],#REF!,3),VLOOKUP([productid],$G$2:$R$1386,8))))</f>
        <v>146</v>
      </c>
      <c r="S4177" s="1" t="e">
        <f>IF([kw in desc]=[kw rough in title],[kw in desc]*1,IFERROR(LEFT([kw_dirty],3)*1,IFERROR(LEFT([kw_dirty],2)*1,"n.a.")))</f>
        <v>#N/A</v>
      </c>
      <c r="T4177" s="1"/>
      <c r="U4177" s="1" t="e">
        <f>VLOOKUP(Tabelle1[[#This Row],[productid]],Tabelle2[#All],2,FALSE)</f>
        <v>#N/A</v>
      </c>
    </row>
    <row r="4178" spans="1:21" hidden="1">
      <c r="A4178" t="s">
        <v>4829</v>
      </c>
      <c r="B4178">
        <v>3615</v>
      </c>
      <c r="C4178">
        <v>289859</v>
      </c>
      <c r="D4178" t="s">
        <v>6848</v>
      </c>
      <c r="E4178" t="s">
        <v>6276</v>
      </c>
      <c r="F4178">
        <v>18406</v>
      </c>
      <c r="G4178">
        <v>1750863</v>
      </c>
      <c r="H4178">
        <f t="shared" si="65"/>
        <v>0</v>
      </c>
      <c r="I4178">
        <f t="array" ref="I4178">MIN(IFERROR(FIND(IstNumbers,A4178),""))</f>
        <v>29</v>
      </c>
      <c r="J4178" s="1" t="e">
        <f>IF([first '# in title]&lt;[pos kw in title],MID([title],[pos kw in title]-6,6),#N/A)</f>
        <v>#N/A</v>
      </c>
      <c r="K4178" s="1" t="e">
        <f>IFERROR(MID(SUBSTITUTE([kw rough in title],",","."),FIND("(",[kw rough in title])+1,20),SUBSTITUTE(IFERROR(MID([kw rough in title],FIND(" ",[kw rough in title])+1,20),[kw rough in title]),",","."))</f>
        <v>#N/A</v>
      </c>
      <c r="L4178" s="1">
        <f>IFERROR(FIND("kW",[desc]),0)</f>
        <v>70</v>
      </c>
      <c r="M4178">
        <f t="array" ref="M4178">MIN(IFERROR(FIND(IstNumbers,E4178),""))</f>
        <v>34</v>
      </c>
      <c r="N4178" s="1" t="str">
        <f>IF([first '# in desc]&lt;[pos kw in desc],MID([desc],[pos kw in desc]-7,7))</f>
        <v xml:space="preserve">­me 42 </v>
      </c>
      <c r="O41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78" s="1" t="str">
        <f>TRIM(IF([first '# in desc]&lt;[pos kw in desc],MID([desc],[pos kw in desc]-6,6),FALSE))</f>
        <v>me 42</v>
      </c>
      <c r="Q4178" s="1" t="b">
        <f>IF(LEN([manuell])=0,IFERROR([kw fine in title]*1,IFERROR(SUMPRODUCT(COUNTIF(IsDigits,MID([kw in desc],ROW($A$1:$A$150),1)))=LEN([kw in desc]),#N/A)),[manuell])</f>
        <v>0</v>
      </c>
      <c r="R4178" s="1" t="str">
        <f>IF([pos kw in title]&gt;0,MID(J4178,#REF!,4),IF([first '# in title]&gt;0,MID([title],[first '# in title],3),IF([first '# in title]&gt;0,MID([desc],#REF!,3),VLOOKUP([productid],$G$2:$R$1386,8))))</f>
        <v>42-</v>
      </c>
      <c r="S4178" s="1" t="e">
        <f>IF([kw in desc]=[kw rough in title],[kw in desc]*1,IFERROR(LEFT([kw_dirty],3)*1,IFERROR(LEFT([kw_dirty],2)*1,"n.a.")))</f>
        <v>#N/A</v>
      </c>
      <c r="T4178" s="1"/>
      <c r="U4178" s="1">
        <f>VLOOKUP(Tabelle1[[#This Row],[productid]],Tabelle2[#All],2,FALSE)</f>
        <v>42</v>
      </c>
    </row>
    <row r="4179" spans="1:21" hidden="1">
      <c r="A4179" t="s">
        <v>3181</v>
      </c>
      <c r="B4179">
        <v>3690</v>
      </c>
      <c r="C4179">
        <v>289859</v>
      </c>
      <c r="D4179" t="s">
        <v>6849</v>
      </c>
      <c r="E4179" t="s">
        <v>6850</v>
      </c>
      <c r="F4179">
        <v>18406</v>
      </c>
      <c r="G4179">
        <v>3497887</v>
      </c>
      <c r="H4179">
        <f t="shared" si="65"/>
        <v>0</v>
      </c>
      <c r="I4179">
        <f t="array" ref="I4179">MIN(IFERROR(FIND(IstNumbers,A4179),""))</f>
        <v>13</v>
      </c>
      <c r="J4179" s="1" t="e">
        <f>IF([first '# in title]&lt;[pos kw in title],MID([title],[pos kw in title]-6,6),#N/A)</f>
        <v>#N/A</v>
      </c>
      <c r="K4179" s="1" t="e">
        <f>IFERROR(MID(SUBSTITUTE([kw rough in title],",","."),FIND("(",[kw rough in title])+1,20),SUBSTITUTE(IFERROR(MID([kw rough in title],FIND(" ",[kw rough in title])+1,20),[kw rough in title]),",","."))</f>
        <v>#N/A</v>
      </c>
      <c r="L4179" s="1">
        <f>IFERROR(FIND("kW",[desc]),0)</f>
        <v>70</v>
      </c>
      <c r="M4179">
        <f t="array" ref="M4179">MIN(IFERROR(FIND(IstNumbers,E4179),""))</f>
        <v>34</v>
      </c>
      <c r="N4179" s="1" t="str">
        <f>IF([first '# in desc]&lt;[pos kw in desc],MID([desc],[pos kw in desc]-7,7))</f>
        <v xml:space="preserve">­me 42 </v>
      </c>
      <c r="O41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79" s="1" t="str">
        <f>TRIM(IF([first '# in desc]&lt;[pos kw in desc],MID([desc],[pos kw in desc]-6,6),FALSE))</f>
        <v>me 42</v>
      </c>
      <c r="Q4179" s="1" t="b">
        <f>IF(LEN([manuell])=0,IFERROR([kw fine in title]*1,IFERROR(SUMPRODUCT(COUNTIF(IsDigits,MID([kw in desc],ROW($A$1:$A$150),1)))=LEN([kw in desc]),#N/A)),[manuell])</f>
        <v>0</v>
      </c>
      <c r="R4179" s="1" t="str">
        <f>IF([pos kw in title]&gt;0,MID(J4179,#REF!,4),IF([first '# in title]&gt;0,MID([title],[first '# in title],3),IF([first '# in title]&gt;0,MID([desc],#REF!,3),VLOOKUP([productid],$G$2:$R$1386,8))))</f>
        <v xml:space="preserve">42 </v>
      </c>
      <c r="S4179" s="1" t="e">
        <f>IF([kw in desc]=[kw rough in title],[kw in desc]*1,IFERROR(LEFT([kw_dirty],3)*1,IFERROR(LEFT([kw_dirty],2)*1,"n.a.")))</f>
        <v>#N/A</v>
      </c>
      <c r="T4179" s="1"/>
      <c r="U4179" s="1">
        <f>VLOOKUP(Tabelle1[[#This Row],[productid]],Tabelle2[#All],2,FALSE)</f>
        <v>42</v>
      </c>
    </row>
    <row r="4180" spans="1:21">
      <c r="A4180" t="s">
        <v>4959</v>
      </c>
      <c r="B4180">
        <v>2779</v>
      </c>
      <c r="C4180">
        <v>289859</v>
      </c>
      <c r="D4180" t="s">
        <v>6851</v>
      </c>
      <c r="E4180" t="s">
        <v>6852</v>
      </c>
      <c r="F4180">
        <v>18406</v>
      </c>
      <c r="G4180">
        <v>2286143</v>
      </c>
      <c r="H4180">
        <f t="shared" si="65"/>
        <v>0</v>
      </c>
      <c r="I4180">
        <f t="array" ref="I4180">MIN(IFERROR(FIND(IstNumbers,A4180),""))</f>
        <v>19</v>
      </c>
      <c r="J4180" s="1" t="e">
        <f>IF([first '# in title]&lt;[pos kw in title],MID([title],[pos kw in title]-6,6),#N/A)</f>
        <v>#N/A</v>
      </c>
      <c r="K4180" s="1" t="e">
        <f>IFERROR(MID(SUBSTITUTE([kw rough in title],",","."),FIND("(",[kw rough in title])+1,20),SUBSTITUTE(IFERROR(MID([kw rough in title],FIND(" ",[kw rough in title])+1,20),[kw rough in title]),",","."))</f>
        <v>#N/A</v>
      </c>
      <c r="L4180" s="1">
        <f>IFERROR(FIND("kW",[desc]),0)</f>
        <v>0</v>
      </c>
      <c r="M4180">
        <f t="array" ref="M4180">MIN(IFERROR(FIND(IstNumbers,E4180),""))</f>
        <v>33</v>
      </c>
      <c r="N4180" s="1" t="b">
        <f>IF([first '# in desc]&lt;[pos kw in desc],MID([desc],[pos kw in desc]-7,7))</f>
        <v>0</v>
      </c>
      <c r="O41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0" s="1" t="str">
        <f>TRIM(IF([first '# in desc]&lt;[pos kw in desc],MID([desc],[pos kw in desc]-6,6),FALSE))</f>
        <v>FALSCH</v>
      </c>
      <c r="Q4180" s="1" t="b">
        <f>IF(LEN([manuell])=0,IFERROR([kw fine in title]*1,IFERROR(SUMPRODUCT(COUNTIF(IsDigits,MID([kw in desc],ROW($A$1:$A$150),1)))=LEN([kw in desc]),#N/A)),[manuell])</f>
        <v>0</v>
      </c>
      <c r="R4180" s="1" t="str">
        <f>IF([pos kw in title]&gt;0,MID(J4180,#REF!,4),IF([first '# in title]&gt;0,MID([title],[first '# in title],3),IF([first '# in title]&gt;0,MID([desc],#REF!,3),VLOOKUP([productid],$G$2:$R$1386,8))))</f>
        <v>146</v>
      </c>
      <c r="S4180" s="1" t="e">
        <f>IF([kw in desc]=[kw rough in title],[kw in desc]*1,IFERROR(LEFT([kw_dirty],3)*1,IFERROR(LEFT([kw_dirty],2)*1,"n.a.")))</f>
        <v>#N/A</v>
      </c>
      <c r="T4180" s="1"/>
      <c r="U4180" s="1" t="e">
        <f>VLOOKUP(Tabelle1[[#This Row],[productid]],Tabelle2[#All],2,FALSE)</f>
        <v>#N/A</v>
      </c>
    </row>
    <row r="4181" spans="1:21" hidden="1">
      <c r="A4181" t="s">
        <v>4829</v>
      </c>
      <c r="B4181">
        <v>3615</v>
      </c>
      <c r="C4181">
        <v>289859</v>
      </c>
      <c r="D4181" t="s">
        <v>6853</v>
      </c>
      <c r="E4181" t="s">
        <v>6280</v>
      </c>
      <c r="F4181">
        <v>18406</v>
      </c>
      <c r="G4181">
        <v>1750863</v>
      </c>
      <c r="H4181">
        <f t="shared" si="65"/>
        <v>0</v>
      </c>
      <c r="I4181">
        <f t="array" ref="I4181">MIN(IFERROR(FIND(IstNumbers,A4181),""))</f>
        <v>29</v>
      </c>
      <c r="J4181" s="1" t="e">
        <f>IF([first '# in title]&lt;[pos kw in title],MID([title],[pos kw in title]-6,6),#N/A)</f>
        <v>#N/A</v>
      </c>
      <c r="K4181" s="1" t="e">
        <f>IFERROR(MID(SUBSTITUTE([kw rough in title],",","."),FIND("(",[kw rough in title])+1,20),SUBSTITUTE(IFERROR(MID([kw rough in title],FIND(" ",[kw rough in title])+1,20),[kw rough in title]),",","."))</f>
        <v>#N/A</v>
      </c>
      <c r="L4181" s="1">
        <f>IFERROR(FIND("kW",[desc]),0)</f>
        <v>70</v>
      </c>
      <c r="M4181">
        <f t="array" ref="M4181">MIN(IFERROR(FIND(IstNumbers,E4181),""))</f>
        <v>34</v>
      </c>
      <c r="N4181" s="1" t="str">
        <f>IF([first '# in desc]&lt;[pos kw in desc],MID([desc],[pos kw in desc]-7,7))</f>
        <v xml:space="preserve">­me 42 </v>
      </c>
      <c r="O41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81" s="1" t="str">
        <f>TRIM(IF([first '# in desc]&lt;[pos kw in desc],MID([desc],[pos kw in desc]-6,6),FALSE))</f>
        <v>me 42</v>
      </c>
      <c r="Q4181" s="1" t="b">
        <f>IF(LEN([manuell])=0,IFERROR([kw fine in title]*1,IFERROR(SUMPRODUCT(COUNTIF(IsDigits,MID([kw in desc],ROW($A$1:$A$150),1)))=LEN([kw in desc]),#N/A)),[manuell])</f>
        <v>0</v>
      </c>
      <c r="R4181" s="1" t="str">
        <f>IF([pos kw in title]&gt;0,MID(J4181,#REF!,4),IF([first '# in title]&gt;0,MID([title],[first '# in title],3),IF([first '# in title]&gt;0,MID([desc],#REF!,3),VLOOKUP([productid],$G$2:$R$1386,8))))</f>
        <v>42-</v>
      </c>
      <c r="S4181" s="1" t="e">
        <f>IF([kw in desc]=[kw rough in title],[kw in desc]*1,IFERROR(LEFT([kw_dirty],3)*1,IFERROR(LEFT([kw_dirty],2)*1,"n.a.")))</f>
        <v>#N/A</v>
      </c>
      <c r="T4181" s="1"/>
      <c r="U4181" s="1">
        <f>VLOOKUP(Tabelle1[[#This Row],[productid]],Tabelle2[#All],2,FALSE)</f>
        <v>42</v>
      </c>
    </row>
    <row r="4182" spans="1:21" hidden="1">
      <c r="A4182" t="s">
        <v>3181</v>
      </c>
      <c r="B4182">
        <v>3690</v>
      </c>
      <c r="C4182">
        <v>289859</v>
      </c>
      <c r="D4182" t="s">
        <v>6854</v>
      </c>
      <c r="E4182" t="s">
        <v>6855</v>
      </c>
      <c r="F4182">
        <v>18406</v>
      </c>
      <c r="G4182">
        <v>3497887</v>
      </c>
      <c r="H4182">
        <f t="shared" si="65"/>
        <v>0</v>
      </c>
      <c r="I4182">
        <f t="array" ref="I4182">MIN(IFERROR(FIND(IstNumbers,A4182),""))</f>
        <v>13</v>
      </c>
      <c r="J4182" s="1" t="e">
        <f>IF([first '# in title]&lt;[pos kw in title],MID([title],[pos kw in title]-6,6),#N/A)</f>
        <v>#N/A</v>
      </c>
      <c r="K4182" s="1" t="e">
        <f>IFERROR(MID(SUBSTITUTE([kw rough in title],",","."),FIND("(",[kw rough in title])+1,20),SUBSTITUTE(IFERROR(MID([kw rough in title],FIND(" ",[kw rough in title])+1,20),[kw rough in title]),",","."))</f>
        <v>#N/A</v>
      </c>
      <c r="L4182" s="1">
        <f>IFERROR(FIND("kW",[desc]),0)</f>
        <v>70</v>
      </c>
      <c r="M4182">
        <f t="array" ref="M4182">MIN(IFERROR(FIND(IstNumbers,E4182),""))</f>
        <v>34</v>
      </c>
      <c r="N4182" s="1" t="str">
        <f>IF([first '# in desc]&lt;[pos kw in desc],MID([desc],[pos kw in desc]-7,7))</f>
        <v xml:space="preserve">­me 42 </v>
      </c>
      <c r="O41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82" s="1" t="str">
        <f>TRIM(IF([first '# in desc]&lt;[pos kw in desc],MID([desc],[pos kw in desc]-6,6),FALSE))</f>
        <v>me 42</v>
      </c>
      <c r="Q4182" s="1" t="b">
        <f>IF(LEN([manuell])=0,IFERROR([kw fine in title]*1,IFERROR(SUMPRODUCT(COUNTIF(IsDigits,MID([kw in desc],ROW($A$1:$A$150),1)))=LEN([kw in desc]),#N/A)),[manuell])</f>
        <v>0</v>
      </c>
      <c r="R4182" s="1" t="str">
        <f>IF([pos kw in title]&gt;0,MID(J4182,#REF!,4),IF([first '# in title]&gt;0,MID([title],[first '# in title],3),IF([first '# in title]&gt;0,MID([desc],#REF!,3),VLOOKUP([productid],$G$2:$R$1386,8))))</f>
        <v xml:space="preserve">42 </v>
      </c>
      <c r="S4182" s="1" t="e">
        <f>IF([kw in desc]=[kw rough in title],[kw in desc]*1,IFERROR(LEFT([kw_dirty],3)*1,IFERROR(LEFT([kw_dirty],2)*1,"n.a.")))</f>
        <v>#N/A</v>
      </c>
      <c r="T4182" s="1"/>
      <c r="U4182" s="1">
        <f>VLOOKUP(Tabelle1[[#This Row],[productid]],Tabelle2[#All],2,FALSE)</f>
        <v>42</v>
      </c>
    </row>
    <row r="4183" spans="1:21">
      <c r="A4183" t="s">
        <v>4959</v>
      </c>
      <c r="B4183">
        <v>2780</v>
      </c>
      <c r="C4183">
        <v>289859</v>
      </c>
      <c r="D4183" t="s">
        <v>6856</v>
      </c>
      <c r="E4183" t="s">
        <v>6857</v>
      </c>
      <c r="F4183">
        <v>18406</v>
      </c>
      <c r="G4183">
        <v>2286143</v>
      </c>
      <c r="H4183">
        <f t="shared" si="65"/>
        <v>0</v>
      </c>
      <c r="I4183">
        <f t="array" ref="I4183">MIN(IFERROR(FIND(IstNumbers,A4183),""))</f>
        <v>19</v>
      </c>
      <c r="J4183" s="1" t="e">
        <f>IF([first '# in title]&lt;[pos kw in title],MID([title],[pos kw in title]-6,6),#N/A)</f>
        <v>#N/A</v>
      </c>
      <c r="K4183" s="1" t="e">
        <f>IFERROR(MID(SUBSTITUTE([kw rough in title],",","."),FIND("(",[kw rough in title])+1,20),SUBSTITUTE(IFERROR(MID([kw rough in title],FIND(" ",[kw rough in title])+1,20),[kw rough in title]),",","."))</f>
        <v>#N/A</v>
      </c>
      <c r="L4183" s="1">
        <f>IFERROR(FIND("kW",[desc]),0)</f>
        <v>0</v>
      </c>
      <c r="M4183">
        <f t="array" ref="M4183">MIN(IFERROR(FIND(IstNumbers,E4183),""))</f>
        <v>33</v>
      </c>
      <c r="N4183" s="1" t="b">
        <f>IF([first '# in desc]&lt;[pos kw in desc],MID([desc],[pos kw in desc]-7,7))</f>
        <v>0</v>
      </c>
      <c r="O41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3" s="1" t="str">
        <f>TRIM(IF([first '# in desc]&lt;[pos kw in desc],MID([desc],[pos kw in desc]-6,6),FALSE))</f>
        <v>FALSCH</v>
      </c>
      <c r="Q4183" s="1" t="b">
        <f>IF(LEN([manuell])=0,IFERROR([kw fine in title]*1,IFERROR(SUMPRODUCT(COUNTIF(IsDigits,MID([kw in desc],ROW($A$1:$A$150),1)))=LEN([kw in desc]),#N/A)),[manuell])</f>
        <v>0</v>
      </c>
      <c r="R4183" s="1" t="str">
        <f>IF([pos kw in title]&gt;0,MID(J4183,#REF!,4),IF([first '# in title]&gt;0,MID([title],[first '# in title],3),IF([first '# in title]&gt;0,MID([desc],#REF!,3),VLOOKUP([productid],$G$2:$R$1386,8))))</f>
        <v>146</v>
      </c>
      <c r="S4183" s="1" t="e">
        <f>IF([kw in desc]=[kw rough in title],[kw in desc]*1,IFERROR(LEFT([kw_dirty],3)*1,IFERROR(LEFT([kw_dirty],2)*1,"n.a.")))</f>
        <v>#N/A</v>
      </c>
      <c r="T4183" s="1"/>
      <c r="U4183" s="1" t="e">
        <f>VLOOKUP(Tabelle1[[#This Row],[productid]],Tabelle2[#All],2,FALSE)</f>
        <v>#N/A</v>
      </c>
    </row>
    <row r="4184" spans="1:21">
      <c r="A4184" t="s">
        <v>4959</v>
      </c>
      <c r="B4184">
        <v>2780</v>
      </c>
      <c r="C4184">
        <v>289859</v>
      </c>
      <c r="D4184" t="s">
        <v>6858</v>
      </c>
      <c r="E4184" t="s">
        <v>6859</v>
      </c>
      <c r="F4184">
        <v>18406</v>
      </c>
      <c r="G4184">
        <v>2286143</v>
      </c>
      <c r="H4184">
        <f t="shared" si="65"/>
        <v>0</v>
      </c>
      <c r="I4184">
        <f t="array" ref="I4184">MIN(IFERROR(FIND(IstNumbers,A4184),""))</f>
        <v>19</v>
      </c>
      <c r="J4184" s="1" t="e">
        <f>IF([first '# in title]&lt;[pos kw in title],MID([title],[pos kw in title]-6,6),#N/A)</f>
        <v>#N/A</v>
      </c>
      <c r="K4184" s="1" t="e">
        <f>IFERROR(MID(SUBSTITUTE([kw rough in title],",","."),FIND("(",[kw rough in title])+1,20),SUBSTITUTE(IFERROR(MID([kw rough in title],FIND(" ",[kw rough in title])+1,20),[kw rough in title]),",","."))</f>
        <v>#N/A</v>
      </c>
      <c r="L4184" s="1">
        <f>IFERROR(FIND("kW",[desc]),0)</f>
        <v>0</v>
      </c>
      <c r="M4184">
        <f t="array" ref="M4184">MIN(IFERROR(FIND(IstNumbers,E4184),""))</f>
        <v>33</v>
      </c>
      <c r="N4184" s="1" t="b">
        <f>IF([first '# in desc]&lt;[pos kw in desc],MID([desc],[pos kw in desc]-7,7))</f>
        <v>0</v>
      </c>
      <c r="O41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4" s="1" t="str">
        <f>TRIM(IF([first '# in desc]&lt;[pos kw in desc],MID([desc],[pos kw in desc]-6,6),FALSE))</f>
        <v>FALSCH</v>
      </c>
      <c r="Q4184" s="1" t="b">
        <f>IF(LEN([manuell])=0,IFERROR([kw fine in title]*1,IFERROR(SUMPRODUCT(COUNTIF(IsDigits,MID([kw in desc],ROW($A$1:$A$150),1)))=LEN([kw in desc]),#N/A)),[manuell])</f>
        <v>0</v>
      </c>
      <c r="R4184" s="1" t="str">
        <f>IF([pos kw in title]&gt;0,MID(J4184,#REF!,4),IF([first '# in title]&gt;0,MID([title],[first '# in title],3),IF([first '# in title]&gt;0,MID([desc],#REF!,3),VLOOKUP([productid],$G$2:$R$1386,8))))</f>
        <v>146</v>
      </c>
      <c r="S4184" s="1" t="e">
        <f>IF([kw in desc]=[kw rough in title],[kw in desc]*1,IFERROR(LEFT([kw_dirty],3)*1,IFERROR(LEFT([kw_dirty],2)*1,"n.a.")))</f>
        <v>#N/A</v>
      </c>
      <c r="T4184" s="1"/>
      <c r="U4184" s="1" t="e">
        <f>VLOOKUP(Tabelle1[[#This Row],[productid]],Tabelle2[#All],2,FALSE)</f>
        <v>#N/A</v>
      </c>
    </row>
    <row r="4185" spans="1:21">
      <c r="A4185" t="s">
        <v>4959</v>
      </c>
      <c r="B4185">
        <v>2780</v>
      </c>
      <c r="C4185">
        <v>289859</v>
      </c>
      <c r="D4185" t="s">
        <v>6860</v>
      </c>
      <c r="E4185" t="s">
        <v>6861</v>
      </c>
      <c r="F4185">
        <v>18406</v>
      </c>
      <c r="G4185">
        <v>2286143</v>
      </c>
      <c r="H4185">
        <f t="shared" si="65"/>
        <v>0</v>
      </c>
      <c r="I4185">
        <f t="array" ref="I4185">MIN(IFERROR(FIND(IstNumbers,A4185),""))</f>
        <v>19</v>
      </c>
      <c r="J4185" s="1" t="e">
        <f>IF([first '# in title]&lt;[pos kw in title],MID([title],[pos kw in title]-6,6),#N/A)</f>
        <v>#N/A</v>
      </c>
      <c r="K4185" s="1" t="e">
        <f>IFERROR(MID(SUBSTITUTE([kw rough in title],",","."),FIND("(",[kw rough in title])+1,20),SUBSTITUTE(IFERROR(MID([kw rough in title],FIND(" ",[kw rough in title])+1,20),[kw rough in title]),",","."))</f>
        <v>#N/A</v>
      </c>
      <c r="L4185" s="1">
        <f>IFERROR(FIND("kW",[desc]),0)</f>
        <v>0</v>
      </c>
      <c r="M4185">
        <f t="array" ref="M4185">MIN(IFERROR(FIND(IstNumbers,E4185),""))</f>
        <v>33</v>
      </c>
      <c r="N4185" s="1" t="b">
        <f>IF([first '# in desc]&lt;[pos kw in desc],MID([desc],[pos kw in desc]-7,7))</f>
        <v>0</v>
      </c>
      <c r="O41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5" s="1" t="str">
        <f>TRIM(IF([first '# in desc]&lt;[pos kw in desc],MID([desc],[pos kw in desc]-6,6),FALSE))</f>
        <v>FALSCH</v>
      </c>
      <c r="Q4185" s="1" t="b">
        <f>IF(LEN([manuell])=0,IFERROR([kw fine in title]*1,IFERROR(SUMPRODUCT(COUNTIF(IsDigits,MID([kw in desc],ROW($A$1:$A$150),1)))=LEN([kw in desc]),#N/A)),[manuell])</f>
        <v>0</v>
      </c>
      <c r="R4185" s="1" t="str">
        <f>IF([pos kw in title]&gt;0,MID(J4185,#REF!,4),IF([first '# in title]&gt;0,MID([title],[first '# in title],3),IF([first '# in title]&gt;0,MID([desc],#REF!,3),VLOOKUP([productid],$G$2:$R$1386,8))))</f>
        <v>146</v>
      </c>
      <c r="S4185" s="1" t="e">
        <f>IF([kw in desc]=[kw rough in title],[kw in desc]*1,IFERROR(LEFT([kw_dirty],3)*1,IFERROR(LEFT([kw_dirty],2)*1,"n.a.")))</f>
        <v>#N/A</v>
      </c>
      <c r="T4185" s="1"/>
      <c r="U4185" s="1" t="e">
        <f>VLOOKUP(Tabelle1[[#This Row],[productid]],Tabelle2[#All],2,FALSE)</f>
        <v>#N/A</v>
      </c>
    </row>
    <row r="4186" spans="1:21">
      <c r="A4186" t="s">
        <v>4959</v>
      </c>
      <c r="B4186">
        <v>2780</v>
      </c>
      <c r="C4186">
        <v>289859</v>
      </c>
      <c r="D4186" t="s">
        <v>6862</v>
      </c>
      <c r="E4186" t="s">
        <v>6863</v>
      </c>
      <c r="F4186">
        <v>18406</v>
      </c>
      <c r="G4186">
        <v>2286143</v>
      </c>
      <c r="H4186">
        <f t="shared" si="65"/>
        <v>0</v>
      </c>
      <c r="I4186">
        <f t="array" ref="I4186">MIN(IFERROR(FIND(IstNumbers,A4186),""))</f>
        <v>19</v>
      </c>
      <c r="J4186" s="1" t="e">
        <f>IF([first '# in title]&lt;[pos kw in title],MID([title],[pos kw in title]-6,6),#N/A)</f>
        <v>#N/A</v>
      </c>
      <c r="K4186" s="1" t="e">
        <f>IFERROR(MID(SUBSTITUTE([kw rough in title],",","."),FIND("(",[kw rough in title])+1,20),SUBSTITUTE(IFERROR(MID([kw rough in title],FIND(" ",[kw rough in title])+1,20),[kw rough in title]),",","."))</f>
        <v>#N/A</v>
      </c>
      <c r="L4186" s="1">
        <f>IFERROR(FIND("kW",[desc]),0)</f>
        <v>0</v>
      </c>
      <c r="M4186">
        <f t="array" ref="M4186">MIN(IFERROR(FIND(IstNumbers,E4186),""))</f>
        <v>33</v>
      </c>
      <c r="N4186" s="1" t="b">
        <f>IF([first '# in desc]&lt;[pos kw in desc],MID([desc],[pos kw in desc]-7,7))</f>
        <v>0</v>
      </c>
      <c r="O41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6" s="1" t="str">
        <f>TRIM(IF([first '# in desc]&lt;[pos kw in desc],MID([desc],[pos kw in desc]-6,6),FALSE))</f>
        <v>FALSCH</v>
      </c>
      <c r="Q4186" s="1" t="b">
        <f>IF(LEN([manuell])=0,IFERROR([kw fine in title]*1,IFERROR(SUMPRODUCT(COUNTIF(IsDigits,MID([kw in desc],ROW($A$1:$A$150),1)))=LEN([kw in desc]),#N/A)),[manuell])</f>
        <v>0</v>
      </c>
      <c r="R4186" s="1" t="str">
        <f>IF([pos kw in title]&gt;0,MID(J4186,#REF!,4),IF([first '# in title]&gt;0,MID([title],[first '# in title],3),IF([first '# in title]&gt;0,MID([desc],#REF!,3),VLOOKUP([productid],$G$2:$R$1386,8))))</f>
        <v>146</v>
      </c>
      <c r="S4186" s="1" t="e">
        <f>IF([kw in desc]=[kw rough in title],[kw in desc]*1,IFERROR(LEFT([kw_dirty],3)*1,IFERROR(LEFT([kw_dirty],2)*1,"n.a.")))</f>
        <v>#N/A</v>
      </c>
      <c r="T4186" s="1"/>
      <c r="U4186" s="1" t="e">
        <f>VLOOKUP(Tabelle1[[#This Row],[productid]],Tabelle2[#All],2,FALSE)</f>
        <v>#N/A</v>
      </c>
    </row>
    <row r="4187" spans="1:21">
      <c r="A4187" t="s">
        <v>4959</v>
      </c>
      <c r="B4187">
        <v>2780</v>
      </c>
      <c r="C4187">
        <v>289859</v>
      </c>
      <c r="D4187" t="s">
        <v>6864</v>
      </c>
      <c r="E4187" t="s">
        <v>6865</v>
      </c>
      <c r="F4187">
        <v>18406</v>
      </c>
      <c r="G4187">
        <v>2286143</v>
      </c>
      <c r="H4187">
        <f t="shared" si="65"/>
        <v>0</v>
      </c>
      <c r="I4187">
        <f t="array" ref="I4187">MIN(IFERROR(FIND(IstNumbers,A4187),""))</f>
        <v>19</v>
      </c>
      <c r="J4187" s="1" t="e">
        <f>IF([first '# in title]&lt;[pos kw in title],MID([title],[pos kw in title]-6,6),#N/A)</f>
        <v>#N/A</v>
      </c>
      <c r="K4187" s="1" t="e">
        <f>IFERROR(MID(SUBSTITUTE([kw rough in title],",","."),FIND("(",[kw rough in title])+1,20),SUBSTITUTE(IFERROR(MID([kw rough in title],FIND(" ",[kw rough in title])+1,20),[kw rough in title]),",","."))</f>
        <v>#N/A</v>
      </c>
      <c r="L4187" s="1">
        <f>IFERROR(FIND("kW",[desc]),0)</f>
        <v>0</v>
      </c>
      <c r="M4187">
        <f t="array" ref="M4187">MIN(IFERROR(FIND(IstNumbers,E4187),""))</f>
        <v>33</v>
      </c>
      <c r="N4187" s="1" t="b">
        <f>IF([first '# in desc]&lt;[pos kw in desc],MID([desc],[pos kw in desc]-7,7))</f>
        <v>0</v>
      </c>
      <c r="O41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7" s="1" t="str">
        <f>TRIM(IF([first '# in desc]&lt;[pos kw in desc],MID([desc],[pos kw in desc]-6,6),FALSE))</f>
        <v>FALSCH</v>
      </c>
      <c r="Q4187" s="1" t="b">
        <f>IF(LEN([manuell])=0,IFERROR([kw fine in title]*1,IFERROR(SUMPRODUCT(COUNTIF(IsDigits,MID([kw in desc],ROW($A$1:$A$150),1)))=LEN([kw in desc]),#N/A)),[manuell])</f>
        <v>0</v>
      </c>
      <c r="R4187" s="1" t="str">
        <f>IF([pos kw in title]&gt;0,MID(J4187,#REF!,4),IF([first '# in title]&gt;0,MID([title],[first '# in title],3),IF([first '# in title]&gt;0,MID([desc],#REF!,3),VLOOKUP([productid],$G$2:$R$1386,8))))</f>
        <v>146</v>
      </c>
      <c r="S4187" s="1" t="e">
        <f>IF([kw in desc]=[kw rough in title],[kw in desc]*1,IFERROR(LEFT([kw_dirty],3)*1,IFERROR(LEFT([kw_dirty],2)*1,"n.a.")))</f>
        <v>#N/A</v>
      </c>
      <c r="T4187" s="1"/>
      <c r="U4187" s="1" t="e">
        <f>VLOOKUP(Tabelle1[[#This Row],[productid]],Tabelle2[#All],2,FALSE)</f>
        <v>#N/A</v>
      </c>
    </row>
    <row r="4188" spans="1:21">
      <c r="A4188" t="s">
        <v>4959</v>
      </c>
      <c r="B4188">
        <v>2782</v>
      </c>
      <c r="C4188">
        <v>289859</v>
      </c>
      <c r="D4188" t="s">
        <v>6866</v>
      </c>
      <c r="E4188" t="s">
        <v>6867</v>
      </c>
      <c r="F4188">
        <v>18406</v>
      </c>
      <c r="G4188">
        <v>2286143</v>
      </c>
      <c r="H4188">
        <f t="shared" si="65"/>
        <v>0</v>
      </c>
      <c r="I4188">
        <f t="array" ref="I4188">MIN(IFERROR(FIND(IstNumbers,A4188),""))</f>
        <v>19</v>
      </c>
      <c r="J4188" s="1" t="e">
        <f>IF([first '# in title]&lt;[pos kw in title],MID([title],[pos kw in title]-6,6),#N/A)</f>
        <v>#N/A</v>
      </c>
      <c r="K4188" s="1" t="e">
        <f>IFERROR(MID(SUBSTITUTE([kw rough in title],",","."),FIND("(",[kw rough in title])+1,20),SUBSTITUTE(IFERROR(MID([kw rough in title],FIND(" ",[kw rough in title])+1,20),[kw rough in title]),",","."))</f>
        <v>#N/A</v>
      </c>
      <c r="L4188" s="1">
        <f>IFERROR(FIND("kW",[desc]),0)</f>
        <v>0</v>
      </c>
      <c r="M4188">
        <f t="array" ref="M4188">MIN(IFERROR(FIND(IstNumbers,E4188),""))</f>
        <v>33</v>
      </c>
      <c r="N4188" s="1" t="b">
        <f>IF([first '# in desc]&lt;[pos kw in desc],MID([desc],[pos kw in desc]-7,7))</f>
        <v>0</v>
      </c>
      <c r="O41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8" s="1" t="str">
        <f>TRIM(IF([first '# in desc]&lt;[pos kw in desc],MID([desc],[pos kw in desc]-6,6),FALSE))</f>
        <v>FALSCH</v>
      </c>
      <c r="Q4188" s="1" t="b">
        <f>IF(LEN([manuell])=0,IFERROR([kw fine in title]*1,IFERROR(SUMPRODUCT(COUNTIF(IsDigits,MID([kw in desc],ROW($A$1:$A$150),1)))=LEN([kw in desc]),#N/A)),[manuell])</f>
        <v>0</v>
      </c>
      <c r="R4188" s="1" t="str">
        <f>IF([pos kw in title]&gt;0,MID(J4188,#REF!,4),IF([first '# in title]&gt;0,MID([title],[first '# in title],3),IF([first '# in title]&gt;0,MID([desc],#REF!,3),VLOOKUP([productid],$G$2:$R$1386,8))))</f>
        <v>146</v>
      </c>
      <c r="S4188" s="1" t="e">
        <f>IF([kw in desc]=[kw rough in title],[kw in desc]*1,IFERROR(LEFT([kw_dirty],3)*1,IFERROR(LEFT([kw_dirty],2)*1,"n.a.")))</f>
        <v>#N/A</v>
      </c>
      <c r="T4188" s="1"/>
      <c r="U4188" s="1" t="e">
        <f>VLOOKUP(Tabelle1[[#This Row],[productid]],Tabelle2[#All],2,FALSE)</f>
        <v>#N/A</v>
      </c>
    </row>
    <row r="4189" spans="1:21">
      <c r="A4189" t="s">
        <v>3810</v>
      </c>
      <c r="B4189">
        <v>1970</v>
      </c>
      <c r="C4189">
        <v>223861</v>
      </c>
      <c r="D4189" t="s">
        <v>6868</v>
      </c>
      <c r="E4189" t="s">
        <v>6011</v>
      </c>
      <c r="F4189">
        <v>18406</v>
      </c>
      <c r="G4189">
        <v>3725833</v>
      </c>
      <c r="H4189">
        <f t="shared" si="65"/>
        <v>0</v>
      </c>
      <c r="I4189">
        <f t="array" ref="I4189">MIN(IFERROR(FIND(IstNumbers,A4189),""))</f>
        <v>14</v>
      </c>
      <c r="J4189" s="1" t="e">
        <f>IF([first '# in title]&lt;[pos kw in title],MID([title],[pos kw in title]-6,6),#N/A)</f>
        <v>#N/A</v>
      </c>
      <c r="K4189" s="1" t="e">
        <f>IFERROR(MID(SUBSTITUTE([kw rough in title],",","."),FIND("(",[kw rough in title])+1,20),SUBSTITUTE(IFERROR(MID([kw rough in title],FIND(" ",[kw rough in title])+1,20),[kw rough in title]),",","."))</f>
        <v>#N/A</v>
      </c>
      <c r="L4189" s="1">
        <f>IFERROR(FIND("kW",[desc]),0)</f>
        <v>0</v>
      </c>
      <c r="M4189">
        <f t="array" ref="M4189">MIN(IFERROR(FIND(IstNumbers,E4189),""))</f>
        <v>25</v>
      </c>
      <c r="N4189" s="1" t="b">
        <f>IF([first '# in desc]&lt;[pos kw in desc],MID([desc],[pos kw in desc]-7,7))</f>
        <v>0</v>
      </c>
      <c r="O41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89" s="1" t="str">
        <f>TRIM(IF([first '# in desc]&lt;[pos kw in desc],MID([desc],[pos kw in desc]-6,6),FALSE))</f>
        <v>FALSCH</v>
      </c>
      <c r="Q4189" s="1" t="b">
        <f>IF(LEN([manuell])=0,IFERROR([kw fine in title]*1,IFERROR(SUMPRODUCT(COUNTIF(IsDigits,MID([kw in desc],ROW($A$1:$A$150),1)))=LEN([kw in desc]),#N/A)),[manuell])</f>
        <v>0</v>
      </c>
      <c r="R4189" s="1" t="str">
        <f>IF([pos kw in title]&gt;0,MID(J4189,#REF!,4),IF([first '# in title]&gt;0,MID([title],[first '# in title],3),IF([first '# in title]&gt;0,MID([desc],#REF!,3),VLOOKUP([productid],$G$2:$R$1386,8))))</f>
        <v xml:space="preserve">24 </v>
      </c>
      <c r="S4189" s="1" t="e">
        <f>IF([kw in desc]=[kw rough in title],[kw in desc]*1,IFERROR(LEFT([kw_dirty],3)*1,IFERROR(LEFT([kw_dirty],2)*1,"n.a.")))</f>
        <v>#N/A</v>
      </c>
      <c r="T4189" s="1"/>
      <c r="U4189" s="1" t="e">
        <f>VLOOKUP(Tabelle1[[#This Row],[productid]],Tabelle2[#All],2,FALSE)</f>
        <v>#N/A</v>
      </c>
    </row>
    <row r="4190" spans="1:21">
      <c r="A4190" t="s">
        <v>3810</v>
      </c>
      <c r="B4190">
        <v>1970</v>
      </c>
      <c r="C4190">
        <v>223861</v>
      </c>
      <c r="D4190" t="s">
        <v>6869</v>
      </c>
      <c r="E4190" t="s">
        <v>6011</v>
      </c>
      <c r="F4190">
        <v>18406</v>
      </c>
      <c r="G4190">
        <v>3725833</v>
      </c>
      <c r="H4190">
        <f t="shared" si="65"/>
        <v>0</v>
      </c>
      <c r="I4190">
        <f t="array" ref="I4190">MIN(IFERROR(FIND(IstNumbers,A4190),""))</f>
        <v>14</v>
      </c>
      <c r="J4190" s="1" t="e">
        <f>IF([first '# in title]&lt;[pos kw in title],MID([title],[pos kw in title]-6,6),#N/A)</f>
        <v>#N/A</v>
      </c>
      <c r="K4190" s="1" t="e">
        <f>IFERROR(MID(SUBSTITUTE([kw rough in title],",","."),FIND("(",[kw rough in title])+1,20),SUBSTITUTE(IFERROR(MID([kw rough in title],FIND(" ",[kw rough in title])+1,20),[kw rough in title]),",","."))</f>
        <v>#N/A</v>
      </c>
      <c r="L4190" s="1">
        <f>IFERROR(FIND("kW",[desc]),0)</f>
        <v>0</v>
      </c>
      <c r="M4190">
        <f t="array" ref="M4190">MIN(IFERROR(FIND(IstNumbers,E4190),""))</f>
        <v>25</v>
      </c>
      <c r="N4190" s="1" t="b">
        <f>IF([first '# in desc]&lt;[pos kw in desc],MID([desc],[pos kw in desc]-7,7))</f>
        <v>0</v>
      </c>
      <c r="O41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90" s="1" t="str">
        <f>TRIM(IF([first '# in desc]&lt;[pos kw in desc],MID([desc],[pos kw in desc]-6,6),FALSE))</f>
        <v>FALSCH</v>
      </c>
      <c r="Q4190" s="1" t="b">
        <f>IF(LEN([manuell])=0,IFERROR([kw fine in title]*1,IFERROR(SUMPRODUCT(COUNTIF(IsDigits,MID([kw in desc],ROW($A$1:$A$150),1)))=LEN([kw in desc]),#N/A)),[manuell])</f>
        <v>0</v>
      </c>
      <c r="R4190" s="1" t="str">
        <f>IF([pos kw in title]&gt;0,MID(J4190,#REF!,4),IF([first '# in title]&gt;0,MID([title],[first '# in title],3),IF([first '# in title]&gt;0,MID([desc],#REF!,3),VLOOKUP([productid],$G$2:$R$1386,8))))</f>
        <v xml:space="preserve">24 </v>
      </c>
      <c r="S4190" s="1" t="e">
        <f>IF([kw in desc]=[kw rough in title],[kw in desc]*1,IFERROR(LEFT([kw_dirty],3)*1,IFERROR(LEFT([kw_dirty],2)*1,"n.a.")))</f>
        <v>#N/A</v>
      </c>
      <c r="T4190" s="1"/>
      <c r="U4190" s="1" t="e">
        <f>VLOOKUP(Tabelle1[[#This Row],[productid]],Tabelle2[#All],2,FALSE)</f>
        <v>#N/A</v>
      </c>
    </row>
    <row r="4191" spans="1:21">
      <c r="A4191" t="s">
        <v>3810</v>
      </c>
      <c r="B4191">
        <v>1974</v>
      </c>
      <c r="C4191">
        <v>223861</v>
      </c>
      <c r="D4191" t="s">
        <v>6870</v>
      </c>
      <c r="E4191" t="s">
        <v>6096</v>
      </c>
      <c r="F4191">
        <v>18406</v>
      </c>
      <c r="G4191">
        <v>3725833</v>
      </c>
      <c r="H4191">
        <f t="shared" si="65"/>
        <v>0</v>
      </c>
      <c r="I4191">
        <f t="array" ref="I4191">MIN(IFERROR(FIND(IstNumbers,A4191),""))</f>
        <v>14</v>
      </c>
      <c r="J4191" s="1" t="e">
        <f>IF([first '# in title]&lt;[pos kw in title],MID([title],[pos kw in title]-6,6),#N/A)</f>
        <v>#N/A</v>
      </c>
      <c r="K4191" s="1" t="e">
        <f>IFERROR(MID(SUBSTITUTE([kw rough in title],",","."),FIND("(",[kw rough in title])+1,20),SUBSTITUTE(IFERROR(MID([kw rough in title],FIND(" ",[kw rough in title])+1,20),[kw rough in title]),",","."))</f>
        <v>#N/A</v>
      </c>
      <c r="L4191" s="1">
        <f>IFERROR(FIND("kW",[desc]),0)</f>
        <v>0</v>
      </c>
      <c r="M4191">
        <f t="array" ref="M4191">MIN(IFERROR(FIND(IstNumbers,E4191),""))</f>
        <v>25</v>
      </c>
      <c r="N4191" s="1" t="b">
        <f>IF([first '# in desc]&lt;[pos kw in desc],MID([desc],[pos kw in desc]-7,7))</f>
        <v>0</v>
      </c>
      <c r="O41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91" s="1" t="str">
        <f>TRIM(IF([first '# in desc]&lt;[pos kw in desc],MID([desc],[pos kw in desc]-6,6),FALSE))</f>
        <v>FALSCH</v>
      </c>
      <c r="Q4191" s="1" t="b">
        <f>IF(LEN([manuell])=0,IFERROR([kw fine in title]*1,IFERROR(SUMPRODUCT(COUNTIF(IsDigits,MID([kw in desc],ROW($A$1:$A$150),1)))=LEN([kw in desc]),#N/A)),[manuell])</f>
        <v>0</v>
      </c>
      <c r="R4191" s="1" t="str">
        <f>IF([pos kw in title]&gt;0,MID(J4191,#REF!,4),IF([first '# in title]&gt;0,MID([title],[first '# in title],3),IF([first '# in title]&gt;0,MID([desc],#REF!,3),VLOOKUP([productid],$G$2:$R$1386,8))))</f>
        <v xml:space="preserve">24 </v>
      </c>
      <c r="S4191" s="1" t="e">
        <f>IF([kw in desc]=[kw rough in title],[kw in desc]*1,IFERROR(LEFT([kw_dirty],3)*1,IFERROR(LEFT([kw_dirty],2)*1,"n.a.")))</f>
        <v>#N/A</v>
      </c>
      <c r="T4191" s="1"/>
      <c r="U4191" s="1" t="e">
        <f>VLOOKUP(Tabelle1[[#This Row],[productid]],Tabelle2[#All],2,FALSE)</f>
        <v>#N/A</v>
      </c>
    </row>
    <row r="4192" spans="1:21">
      <c r="A4192" t="s">
        <v>3810</v>
      </c>
      <c r="B4192">
        <v>1974</v>
      </c>
      <c r="C4192">
        <v>223861</v>
      </c>
      <c r="D4192" t="s">
        <v>6871</v>
      </c>
      <c r="E4192" t="s">
        <v>6096</v>
      </c>
      <c r="F4192">
        <v>18406</v>
      </c>
      <c r="G4192">
        <v>3725833</v>
      </c>
      <c r="H4192">
        <f t="shared" si="65"/>
        <v>0</v>
      </c>
      <c r="I4192">
        <f t="array" ref="I4192">MIN(IFERROR(FIND(IstNumbers,A4192),""))</f>
        <v>14</v>
      </c>
      <c r="J4192" s="1" t="e">
        <f>IF([first '# in title]&lt;[pos kw in title],MID([title],[pos kw in title]-6,6),#N/A)</f>
        <v>#N/A</v>
      </c>
      <c r="K4192" s="1" t="e">
        <f>IFERROR(MID(SUBSTITUTE([kw rough in title],",","."),FIND("(",[kw rough in title])+1,20),SUBSTITUTE(IFERROR(MID([kw rough in title],FIND(" ",[kw rough in title])+1,20),[kw rough in title]),",","."))</f>
        <v>#N/A</v>
      </c>
      <c r="L4192" s="1">
        <f>IFERROR(FIND("kW",[desc]),0)</f>
        <v>0</v>
      </c>
      <c r="M4192">
        <f t="array" ref="M4192">MIN(IFERROR(FIND(IstNumbers,E4192),""))</f>
        <v>25</v>
      </c>
      <c r="N4192" s="1" t="b">
        <f>IF([first '# in desc]&lt;[pos kw in desc],MID([desc],[pos kw in desc]-7,7))</f>
        <v>0</v>
      </c>
      <c r="O41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92" s="1" t="str">
        <f>TRIM(IF([first '# in desc]&lt;[pos kw in desc],MID([desc],[pos kw in desc]-6,6),FALSE))</f>
        <v>FALSCH</v>
      </c>
      <c r="Q4192" s="1" t="b">
        <f>IF(LEN([manuell])=0,IFERROR([kw fine in title]*1,IFERROR(SUMPRODUCT(COUNTIF(IsDigits,MID([kw in desc],ROW($A$1:$A$150),1)))=LEN([kw in desc]),#N/A)),[manuell])</f>
        <v>0</v>
      </c>
      <c r="R4192" s="1" t="str">
        <f>IF([pos kw in title]&gt;0,MID(J4192,#REF!,4),IF([first '# in title]&gt;0,MID([title],[first '# in title],3),IF([first '# in title]&gt;0,MID([desc],#REF!,3),VLOOKUP([productid],$G$2:$R$1386,8))))</f>
        <v xml:space="preserve">24 </v>
      </c>
      <c r="S4192" s="1" t="e">
        <f>IF([kw in desc]=[kw rough in title],[kw in desc]*1,IFERROR(LEFT([kw_dirty],3)*1,IFERROR(LEFT([kw_dirty],2)*1,"n.a.")))</f>
        <v>#N/A</v>
      </c>
      <c r="T4192" s="1"/>
      <c r="U4192" s="1" t="e">
        <f>VLOOKUP(Tabelle1[[#This Row],[productid]],Tabelle2[#All],2,FALSE)</f>
        <v>#N/A</v>
      </c>
    </row>
    <row r="4193" spans="1:21">
      <c r="A4193" t="s">
        <v>3810</v>
      </c>
      <c r="B4193">
        <v>1988</v>
      </c>
      <c r="C4193">
        <v>223861</v>
      </c>
      <c r="D4193" t="s">
        <v>6872</v>
      </c>
      <c r="E4193" t="s">
        <v>6292</v>
      </c>
      <c r="F4193">
        <v>18406</v>
      </c>
      <c r="G4193">
        <v>3725833</v>
      </c>
      <c r="H4193">
        <f t="shared" si="65"/>
        <v>0</v>
      </c>
      <c r="I4193">
        <f t="array" ref="I4193">MIN(IFERROR(FIND(IstNumbers,A4193),""))</f>
        <v>14</v>
      </c>
      <c r="J4193" s="1" t="e">
        <f>IF([first '# in title]&lt;[pos kw in title],MID([title],[pos kw in title]-6,6),#N/A)</f>
        <v>#N/A</v>
      </c>
      <c r="K4193" s="1" t="e">
        <f>IFERROR(MID(SUBSTITUTE([kw rough in title],",","."),FIND("(",[kw rough in title])+1,20),SUBSTITUTE(IFERROR(MID([kw rough in title],FIND(" ",[kw rough in title])+1,20),[kw rough in title]),",","."))</f>
        <v>#N/A</v>
      </c>
      <c r="L4193" s="1">
        <f>IFERROR(FIND("kW",[desc]),0)</f>
        <v>0</v>
      </c>
      <c r="M4193">
        <f t="array" ref="M4193">MIN(IFERROR(FIND(IstNumbers,E4193),""))</f>
        <v>25</v>
      </c>
      <c r="N4193" s="1" t="b">
        <f>IF([first '# in desc]&lt;[pos kw in desc],MID([desc],[pos kw in desc]-7,7))</f>
        <v>0</v>
      </c>
      <c r="O41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93" s="1" t="str">
        <f>TRIM(IF([first '# in desc]&lt;[pos kw in desc],MID([desc],[pos kw in desc]-6,6),FALSE))</f>
        <v>FALSCH</v>
      </c>
      <c r="Q4193" s="1" t="b">
        <f>IF(LEN([manuell])=0,IFERROR([kw fine in title]*1,IFERROR(SUMPRODUCT(COUNTIF(IsDigits,MID([kw in desc],ROW($A$1:$A$150),1)))=LEN([kw in desc]),#N/A)),[manuell])</f>
        <v>0</v>
      </c>
      <c r="R4193" s="1" t="str">
        <f>IF([pos kw in title]&gt;0,MID(J4193,#REF!,4),IF([first '# in title]&gt;0,MID([title],[first '# in title],3),IF([first '# in title]&gt;0,MID([desc],#REF!,3),VLOOKUP([productid],$G$2:$R$1386,8))))</f>
        <v xml:space="preserve">24 </v>
      </c>
      <c r="S4193" s="1" t="e">
        <f>IF([kw in desc]=[kw rough in title],[kw in desc]*1,IFERROR(LEFT([kw_dirty],3)*1,IFERROR(LEFT([kw_dirty],2)*1,"n.a.")))</f>
        <v>#N/A</v>
      </c>
      <c r="T4193" s="1"/>
      <c r="U4193" s="1" t="e">
        <f>VLOOKUP(Tabelle1[[#This Row],[productid]],Tabelle2[#All],2,FALSE)</f>
        <v>#N/A</v>
      </c>
    </row>
    <row r="4194" spans="1:21">
      <c r="A4194" t="s">
        <v>3810</v>
      </c>
      <c r="B4194">
        <v>1988</v>
      </c>
      <c r="C4194">
        <v>223861</v>
      </c>
      <c r="D4194" t="s">
        <v>6873</v>
      </c>
      <c r="E4194" t="s">
        <v>6292</v>
      </c>
      <c r="F4194">
        <v>18406</v>
      </c>
      <c r="G4194">
        <v>3725833</v>
      </c>
      <c r="H4194">
        <f t="shared" si="65"/>
        <v>0</v>
      </c>
      <c r="I4194">
        <f t="array" ref="I4194">MIN(IFERROR(FIND(IstNumbers,A4194),""))</f>
        <v>14</v>
      </c>
      <c r="J4194" s="1" t="e">
        <f>IF([first '# in title]&lt;[pos kw in title],MID([title],[pos kw in title]-6,6),#N/A)</f>
        <v>#N/A</v>
      </c>
      <c r="K4194" s="1" t="e">
        <f>IFERROR(MID(SUBSTITUTE([kw rough in title],",","."),FIND("(",[kw rough in title])+1,20),SUBSTITUTE(IFERROR(MID([kw rough in title],FIND(" ",[kw rough in title])+1,20),[kw rough in title]),",","."))</f>
        <v>#N/A</v>
      </c>
      <c r="L4194" s="1">
        <f>IFERROR(FIND("kW",[desc]),0)</f>
        <v>0</v>
      </c>
      <c r="M4194">
        <f t="array" ref="M4194">MIN(IFERROR(FIND(IstNumbers,E4194),""))</f>
        <v>25</v>
      </c>
      <c r="N4194" s="1" t="b">
        <f>IF([first '# in desc]&lt;[pos kw in desc],MID([desc],[pos kw in desc]-7,7))</f>
        <v>0</v>
      </c>
      <c r="O41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94" s="1" t="str">
        <f>TRIM(IF([first '# in desc]&lt;[pos kw in desc],MID([desc],[pos kw in desc]-6,6),FALSE))</f>
        <v>FALSCH</v>
      </c>
      <c r="Q4194" s="1" t="b">
        <f>IF(LEN([manuell])=0,IFERROR([kw fine in title]*1,IFERROR(SUMPRODUCT(COUNTIF(IsDigits,MID([kw in desc],ROW($A$1:$A$150),1)))=LEN([kw in desc]),#N/A)),[manuell])</f>
        <v>0</v>
      </c>
      <c r="R4194" s="1" t="str">
        <f>IF([pos kw in title]&gt;0,MID(J4194,#REF!,4),IF([first '# in title]&gt;0,MID([title],[first '# in title],3),IF([first '# in title]&gt;0,MID([desc],#REF!,3),VLOOKUP([productid],$G$2:$R$1386,8))))</f>
        <v xml:space="preserve">24 </v>
      </c>
      <c r="S4194" s="1" t="e">
        <f>IF([kw in desc]=[kw rough in title],[kw in desc]*1,IFERROR(LEFT([kw_dirty],3)*1,IFERROR(LEFT([kw_dirty],2)*1,"n.a.")))</f>
        <v>#N/A</v>
      </c>
      <c r="T4194" s="1"/>
      <c r="U4194" s="1" t="e">
        <f>VLOOKUP(Tabelle1[[#This Row],[productid]],Tabelle2[#All],2,FALSE)</f>
        <v>#N/A</v>
      </c>
    </row>
    <row r="4195" spans="1:21" hidden="1">
      <c r="A4195" t="s">
        <v>3593</v>
      </c>
      <c r="B4195">
        <v>3695</v>
      </c>
      <c r="C4195">
        <v>289859</v>
      </c>
      <c r="D4195" t="s">
        <v>6874</v>
      </c>
      <c r="E4195" t="s">
        <v>6875</v>
      </c>
      <c r="F4195">
        <v>18406</v>
      </c>
      <c r="G4195">
        <v>3497887</v>
      </c>
      <c r="H4195">
        <f t="shared" si="65"/>
        <v>0</v>
      </c>
      <c r="I4195">
        <f t="array" ref="I4195">MIN(IFERROR(FIND(IstNumbers,A4195),""))</f>
        <v>13</v>
      </c>
      <c r="J4195" s="1" t="e">
        <f>IF([first '# in title]&lt;[pos kw in title],MID([title],[pos kw in title]-6,6),#N/A)</f>
        <v>#N/A</v>
      </c>
      <c r="K4195" s="1" t="e">
        <f>IFERROR(MID(SUBSTITUTE([kw rough in title],",","."),FIND("(",[kw rough in title])+1,20),SUBSTITUTE(IFERROR(MID([kw rough in title],FIND(" ",[kw rough in title])+1,20),[kw rough in title]),",","."))</f>
        <v>#N/A</v>
      </c>
      <c r="L4195" s="1">
        <f>IFERROR(FIND("kW",[desc]),0)</f>
        <v>70</v>
      </c>
      <c r="M4195">
        <f t="array" ref="M4195">MIN(IFERROR(FIND(IstNumbers,E4195),""))</f>
        <v>34</v>
      </c>
      <c r="N4195" s="1" t="str">
        <f>IF([first '# in desc]&lt;[pos kw in desc],MID([desc],[pos kw in desc]-7,7))</f>
        <v xml:space="preserve">­me 42 </v>
      </c>
      <c r="O41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95" s="1" t="str">
        <f>TRIM(IF([first '# in desc]&lt;[pos kw in desc],MID([desc],[pos kw in desc]-6,6),FALSE))</f>
        <v>me 42</v>
      </c>
      <c r="Q4195" s="1" t="b">
        <f>IF(LEN([manuell])=0,IFERROR([kw fine in title]*1,IFERROR(SUMPRODUCT(COUNTIF(IsDigits,MID([kw in desc],ROW($A$1:$A$150),1)))=LEN([kw in desc]),#N/A)),[manuell])</f>
        <v>0</v>
      </c>
      <c r="R4195" s="1" t="str">
        <f>IF([pos kw in title]&gt;0,MID(J4195,#REF!,4),IF([first '# in title]&gt;0,MID([title],[first '# in title],3),IF([first '# in title]&gt;0,MID([desc],#REF!,3),VLOOKUP([productid],$G$2:$R$1386,8))))</f>
        <v xml:space="preserve">42 </v>
      </c>
      <c r="S4195" s="1" t="e">
        <f>IF([kw in desc]=[kw rough in title],[kw in desc]*1,IFERROR(LEFT([kw_dirty],3)*1,IFERROR(LEFT([kw_dirty],2)*1,"n.a.")))</f>
        <v>#N/A</v>
      </c>
      <c r="T4195" s="1"/>
      <c r="U4195" s="1">
        <f>VLOOKUP(Tabelle1[[#This Row],[productid]],Tabelle2[#All],2,FALSE)</f>
        <v>42</v>
      </c>
    </row>
    <row r="4196" spans="1:21" hidden="1">
      <c r="A4196" t="s">
        <v>5002</v>
      </c>
      <c r="B4196">
        <v>3615</v>
      </c>
      <c r="C4196">
        <v>289859</v>
      </c>
      <c r="D4196" t="s">
        <v>6876</v>
      </c>
      <c r="E4196" t="s">
        <v>6290</v>
      </c>
      <c r="F4196">
        <v>18406</v>
      </c>
      <c r="G4196">
        <v>1750863</v>
      </c>
      <c r="H4196">
        <f t="shared" si="65"/>
        <v>28</v>
      </c>
      <c r="I4196">
        <f t="array" ref="I4196">MIN(IFERROR(FIND(IstNumbers,A4196),""))</f>
        <v>25</v>
      </c>
      <c r="J4196" s="1" t="str">
        <f>IF([first '# in title]&lt;[pos kw in title],MID([title],[pos kw in title]-6,6),#N/A)</f>
        <v xml:space="preserve">rt 42 </v>
      </c>
      <c r="K419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196" s="1">
        <f>IFERROR(FIND("kW",[desc]),0)</f>
        <v>70</v>
      </c>
      <c r="M4196">
        <f t="array" ref="M4196">MIN(IFERROR(FIND(IstNumbers,E4196),""))</f>
        <v>34</v>
      </c>
      <c r="N4196" s="1" t="str">
        <f>IF([first '# in desc]&lt;[pos kw in desc],MID([desc],[pos kw in desc]-7,7))</f>
        <v xml:space="preserve">­me 42 </v>
      </c>
      <c r="O41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96" s="1" t="str">
        <f>TRIM(IF([first '# in desc]&lt;[pos kw in desc],MID([desc],[pos kw in desc]-6,6),FALSE))</f>
        <v>me 42</v>
      </c>
      <c r="Q4196" s="1">
        <f>IF(LEN([manuell])=0,IFERROR([kw fine in title]*1,IFERROR(SUMPRODUCT(COUNTIF(IsDigits,MID([kw in desc],ROW($A$1:$A$150),1)))=LEN([kw in desc]),#N/A)),[manuell])</f>
        <v>42</v>
      </c>
      <c r="R4196" s="1" t="e">
        <f>IF([pos kw in title]&gt;0,MID(J4196,#REF!,4),IF([first '# in title]&gt;0,MID([title],[first '# in title],3),IF([first '# in title]&gt;0,MID([desc],#REF!,3),VLOOKUP([productid],$G$2:$R$1386,8))))</f>
        <v>#REF!</v>
      </c>
      <c r="S4196" s="1" t="str">
        <f>IF([kw in desc]=[kw rough in title],[kw in desc]*1,IFERROR(LEFT([kw_dirty],3)*1,IFERROR(LEFT([kw_dirty],2)*1,"n.a.")))</f>
        <v>n.a.</v>
      </c>
      <c r="T4196" s="1"/>
      <c r="U4196" s="1">
        <f>VLOOKUP(Tabelle1[[#This Row],[productid]],Tabelle2[#All],2,FALSE)</f>
        <v>42</v>
      </c>
    </row>
    <row r="4197" spans="1:21">
      <c r="A4197" t="s">
        <v>3810</v>
      </c>
      <c r="B4197">
        <v>1999</v>
      </c>
      <c r="C4197">
        <v>223861</v>
      </c>
      <c r="D4197" t="s">
        <v>6877</v>
      </c>
      <c r="E4197" t="s">
        <v>6292</v>
      </c>
      <c r="F4197">
        <v>18406</v>
      </c>
      <c r="G4197">
        <v>3725833</v>
      </c>
      <c r="H4197">
        <f t="shared" si="65"/>
        <v>0</v>
      </c>
      <c r="I4197">
        <f t="array" ref="I4197">MIN(IFERROR(FIND(IstNumbers,A4197),""))</f>
        <v>14</v>
      </c>
      <c r="J4197" s="1" t="e">
        <f>IF([first '# in title]&lt;[pos kw in title],MID([title],[pos kw in title]-6,6),#N/A)</f>
        <v>#N/A</v>
      </c>
      <c r="K4197" s="1" t="e">
        <f>IFERROR(MID(SUBSTITUTE([kw rough in title],",","."),FIND("(",[kw rough in title])+1,20),SUBSTITUTE(IFERROR(MID([kw rough in title],FIND(" ",[kw rough in title])+1,20),[kw rough in title]),",","."))</f>
        <v>#N/A</v>
      </c>
      <c r="L4197" s="1">
        <f>IFERROR(FIND("kW",[desc]),0)</f>
        <v>0</v>
      </c>
      <c r="M4197">
        <f t="array" ref="M4197">MIN(IFERROR(FIND(IstNumbers,E4197),""))</f>
        <v>25</v>
      </c>
      <c r="N4197" s="1" t="b">
        <f>IF([first '# in desc]&lt;[pos kw in desc],MID([desc],[pos kw in desc]-7,7))</f>
        <v>0</v>
      </c>
      <c r="O41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197" s="1" t="str">
        <f>TRIM(IF([first '# in desc]&lt;[pos kw in desc],MID([desc],[pos kw in desc]-6,6),FALSE))</f>
        <v>FALSCH</v>
      </c>
      <c r="Q4197" s="1" t="b">
        <f>IF(LEN([manuell])=0,IFERROR([kw fine in title]*1,IFERROR(SUMPRODUCT(COUNTIF(IsDigits,MID([kw in desc],ROW($A$1:$A$150),1)))=LEN([kw in desc]),#N/A)),[manuell])</f>
        <v>0</v>
      </c>
      <c r="R4197" s="1" t="str">
        <f>IF([pos kw in title]&gt;0,MID(J4197,#REF!,4),IF([first '# in title]&gt;0,MID([title],[first '# in title],3),IF([first '# in title]&gt;0,MID([desc],#REF!,3),VLOOKUP([productid],$G$2:$R$1386,8))))</f>
        <v xml:space="preserve">24 </v>
      </c>
      <c r="S4197" s="1" t="e">
        <f>IF([kw in desc]=[kw rough in title],[kw in desc]*1,IFERROR(LEFT([kw_dirty],3)*1,IFERROR(LEFT([kw_dirty],2)*1,"n.a.")))</f>
        <v>#N/A</v>
      </c>
      <c r="T4197" s="1"/>
      <c r="U4197" s="1" t="e">
        <f>VLOOKUP(Tabelle1[[#This Row],[productid]],Tabelle2[#All],2,FALSE)</f>
        <v>#N/A</v>
      </c>
    </row>
    <row r="4198" spans="1:21" hidden="1">
      <c r="A4198" t="s">
        <v>3593</v>
      </c>
      <c r="B4198">
        <v>3695</v>
      </c>
      <c r="C4198">
        <v>289859</v>
      </c>
      <c r="D4198" t="s">
        <v>6878</v>
      </c>
      <c r="E4198" t="s">
        <v>6879</v>
      </c>
      <c r="F4198">
        <v>18406</v>
      </c>
      <c r="G4198">
        <v>3497887</v>
      </c>
      <c r="H4198">
        <f t="shared" si="65"/>
        <v>0</v>
      </c>
      <c r="I4198">
        <f t="array" ref="I4198">MIN(IFERROR(FIND(IstNumbers,A4198),""))</f>
        <v>13</v>
      </c>
      <c r="J4198" s="1" t="e">
        <f>IF([first '# in title]&lt;[pos kw in title],MID([title],[pos kw in title]-6,6),#N/A)</f>
        <v>#N/A</v>
      </c>
      <c r="K4198" s="1" t="e">
        <f>IFERROR(MID(SUBSTITUTE([kw rough in title],",","."),FIND("(",[kw rough in title])+1,20),SUBSTITUTE(IFERROR(MID([kw rough in title],FIND(" ",[kw rough in title])+1,20),[kw rough in title]),",","."))</f>
        <v>#N/A</v>
      </c>
      <c r="L4198" s="1">
        <f>IFERROR(FIND("kW",[desc]),0)</f>
        <v>70</v>
      </c>
      <c r="M4198">
        <f t="array" ref="M4198">MIN(IFERROR(FIND(IstNumbers,E4198),""))</f>
        <v>34</v>
      </c>
      <c r="N4198" s="1" t="str">
        <f>IF([first '# in desc]&lt;[pos kw in desc],MID([desc],[pos kw in desc]-7,7))</f>
        <v xml:space="preserve">­me 42 </v>
      </c>
      <c r="O41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98" s="1" t="str">
        <f>TRIM(IF([first '# in desc]&lt;[pos kw in desc],MID([desc],[pos kw in desc]-6,6),FALSE))</f>
        <v>me 42</v>
      </c>
      <c r="Q4198" s="1" t="b">
        <f>IF(LEN([manuell])=0,IFERROR([kw fine in title]*1,IFERROR(SUMPRODUCT(COUNTIF(IsDigits,MID([kw in desc],ROW($A$1:$A$150),1)))=LEN([kw in desc]),#N/A)),[manuell])</f>
        <v>0</v>
      </c>
      <c r="R4198" s="1" t="str">
        <f>IF([pos kw in title]&gt;0,MID(J4198,#REF!,4),IF([first '# in title]&gt;0,MID([title],[first '# in title],3),IF([first '# in title]&gt;0,MID([desc],#REF!,3),VLOOKUP([productid],$G$2:$R$1386,8))))</f>
        <v xml:space="preserve">42 </v>
      </c>
      <c r="S4198" s="1" t="e">
        <f>IF([kw in desc]=[kw rough in title],[kw in desc]*1,IFERROR(LEFT([kw_dirty],3)*1,IFERROR(LEFT([kw_dirty],2)*1,"n.a.")))</f>
        <v>#N/A</v>
      </c>
      <c r="T4198" s="1"/>
      <c r="U4198" s="1">
        <f>VLOOKUP(Tabelle1[[#This Row],[productid]],Tabelle2[#All],2,FALSE)</f>
        <v>42</v>
      </c>
    </row>
    <row r="4199" spans="1:21" hidden="1">
      <c r="A4199" t="s">
        <v>5002</v>
      </c>
      <c r="B4199">
        <v>3620</v>
      </c>
      <c r="C4199">
        <v>289859</v>
      </c>
      <c r="D4199" t="s">
        <v>6880</v>
      </c>
      <c r="E4199" t="s">
        <v>6335</v>
      </c>
      <c r="F4199">
        <v>18406</v>
      </c>
      <c r="G4199">
        <v>1750863</v>
      </c>
      <c r="H4199">
        <f t="shared" si="65"/>
        <v>28</v>
      </c>
      <c r="I4199">
        <f t="array" ref="I4199">MIN(IFERROR(FIND(IstNumbers,A4199),""))</f>
        <v>25</v>
      </c>
      <c r="J4199" s="1" t="str">
        <f>IF([first '# in title]&lt;[pos kw in title],MID([title],[pos kw in title]-6,6),#N/A)</f>
        <v xml:space="preserve">rt 42 </v>
      </c>
      <c r="K419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199" s="1">
        <f>IFERROR(FIND("kW",[desc]),0)</f>
        <v>70</v>
      </c>
      <c r="M4199">
        <f t="array" ref="M4199">MIN(IFERROR(FIND(IstNumbers,E4199),""))</f>
        <v>34</v>
      </c>
      <c r="N4199" s="1" t="str">
        <f>IF([first '# in desc]&lt;[pos kw in desc],MID([desc],[pos kw in desc]-7,7))</f>
        <v xml:space="preserve">­me 42 </v>
      </c>
      <c r="O41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199" s="1" t="str">
        <f>TRIM(IF([first '# in desc]&lt;[pos kw in desc],MID([desc],[pos kw in desc]-6,6),FALSE))</f>
        <v>me 42</v>
      </c>
      <c r="Q4199" s="1">
        <f>IF(LEN([manuell])=0,IFERROR([kw fine in title]*1,IFERROR(SUMPRODUCT(COUNTIF(IsDigits,MID([kw in desc],ROW($A$1:$A$150),1)))=LEN([kw in desc]),#N/A)),[manuell])</f>
        <v>42</v>
      </c>
      <c r="R4199" s="1" t="e">
        <f>IF([pos kw in title]&gt;0,MID(J4199,#REF!,4),IF([first '# in title]&gt;0,MID([title],[first '# in title],3),IF([first '# in title]&gt;0,MID([desc],#REF!,3),VLOOKUP([productid],$G$2:$R$1386,8))))</f>
        <v>#REF!</v>
      </c>
      <c r="S4199" s="1" t="str">
        <f>IF([kw in desc]=[kw rough in title],[kw in desc]*1,IFERROR(LEFT([kw_dirty],3)*1,IFERROR(LEFT([kw_dirty],2)*1,"n.a.")))</f>
        <v>n.a.</v>
      </c>
      <c r="T4199" s="1"/>
      <c r="U4199" s="1">
        <f>VLOOKUP(Tabelle1[[#This Row],[productid]],Tabelle2[#All],2,FALSE)</f>
        <v>42</v>
      </c>
    </row>
    <row r="4200" spans="1:21">
      <c r="A4200" t="s">
        <v>3810</v>
      </c>
      <c r="B4200">
        <v>1999</v>
      </c>
      <c r="C4200">
        <v>223861</v>
      </c>
      <c r="D4200" t="s">
        <v>6881</v>
      </c>
      <c r="E4200" t="s">
        <v>6292</v>
      </c>
      <c r="F4200">
        <v>18406</v>
      </c>
      <c r="G4200">
        <v>3725833</v>
      </c>
      <c r="H4200">
        <f t="shared" si="65"/>
        <v>0</v>
      </c>
      <c r="I4200">
        <f t="array" ref="I4200">MIN(IFERROR(FIND(IstNumbers,A4200),""))</f>
        <v>14</v>
      </c>
      <c r="J4200" s="1" t="e">
        <f>IF([first '# in title]&lt;[pos kw in title],MID([title],[pos kw in title]-6,6),#N/A)</f>
        <v>#N/A</v>
      </c>
      <c r="K4200" s="1" t="e">
        <f>IFERROR(MID(SUBSTITUTE([kw rough in title],",","."),FIND("(",[kw rough in title])+1,20),SUBSTITUTE(IFERROR(MID([kw rough in title],FIND(" ",[kw rough in title])+1,20),[kw rough in title]),",","."))</f>
        <v>#N/A</v>
      </c>
      <c r="L4200" s="1">
        <f>IFERROR(FIND("kW",[desc]),0)</f>
        <v>0</v>
      </c>
      <c r="M4200">
        <f t="array" ref="M4200">MIN(IFERROR(FIND(IstNumbers,E4200),""))</f>
        <v>25</v>
      </c>
      <c r="N4200" s="1" t="b">
        <f>IF([first '# in desc]&lt;[pos kw in desc],MID([desc],[pos kw in desc]-7,7))</f>
        <v>0</v>
      </c>
      <c r="O42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00" s="1" t="str">
        <f>TRIM(IF([first '# in desc]&lt;[pos kw in desc],MID([desc],[pos kw in desc]-6,6),FALSE))</f>
        <v>FALSCH</v>
      </c>
      <c r="Q4200" s="1" t="b">
        <f>IF(LEN([manuell])=0,IFERROR([kw fine in title]*1,IFERROR(SUMPRODUCT(COUNTIF(IsDigits,MID([kw in desc],ROW($A$1:$A$150),1)))=LEN([kw in desc]),#N/A)),[manuell])</f>
        <v>0</v>
      </c>
      <c r="R4200" s="1" t="str">
        <f>IF([pos kw in title]&gt;0,MID(J4200,#REF!,4),IF([first '# in title]&gt;0,MID([title],[first '# in title],3),IF([first '# in title]&gt;0,MID([desc],#REF!,3),VLOOKUP([productid],$G$2:$R$1386,8))))</f>
        <v xml:space="preserve">24 </v>
      </c>
      <c r="S4200" s="1" t="e">
        <f>IF([kw in desc]=[kw rough in title],[kw in desc]*1,IFERROR(LEFT([kw_dirty],3)*1,IFERROR(LEFT([kw_dirty],2)*1,"n.a.")))</f>
        <v>#N/A</v>
      </c>
      <c r="T4200" s="1"/>
      <c r="U4200" s="1" t="e">
        <f>VLOOKUP(Tabelle1[[#This Row],[productid]],Tabelle2[#All],2,FALSE)</f>
        <v>#N/A</v>
      </c>
    </row>
    <row r="4201" spans="1:21" hidden="1">
      <c r="A4201" t="s">
        <v>3593</v>
      </c>
      <c r="B4201">
        <v>3695</v>
      </c>
      <c r="C4201">
        <v>289859</v>
      </c>
      <c r="D4201" t="s">
        <v>6882</v>
      </c>
      <c r="E4201" t="s">
        <v>6883</v>
      </c>
      <c r="F4201">
        <v>18406</v>
      </c>
      <c r="G4201">
        <v>3497887</v>
      </c>
      <c r="H4201">
        <f t="shared" si="65"/>
        <v>0</v>
      </c>
      <c r="I4201">
        <f t="array" ref="I4201">MIN(IFERROR(FIND(IstNumbers,A4201),""))</f>
        <v>13</v>
      </c>
      <c r="J4201" s="1" t="e">
        <f>IF([first '# in title]&lt;[pos kw in title],MID([title],[pos kw in title]-6,6),#N/A)</f>
        <v>#N/A</v>
      </c>
      <c r="K4201" s="1" t="e">
        <f>IFERROR(MID(SUBSTITUTE([kw rough in title],",","."),FIND("(",[kw rough in title])+1,20),SUBSTITUTE(IFERROR(MID([kw rough in title],FIND(" ",[kw rough in title])+1,20),[kw rough in title]),",","."))</f>
        <v>#N/A</v>
      </c>
      <c r="L4201" s="1">
        <f>IFERROR(FIND("kW",[desc]),0)</f>
        <v>70</v>
      </c>
      <c r="M4201">
        <f t="array" ref="M4201">MIN(IFERROR(FIND(IstNumbers,E4201),""))</f>
        <v>34</v>
      </c>
      <c r="N4201" s="1" t="str">
        <f>IF([first '# in desc]&lt;[pos kw in desc],MID([desc],[pos kw in desc]-7,7))</f>
        <v xml:space="preserve">­me 42 </v>
      </c>
      <c r="O42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01" s="1" t="str">
        <f>TRIM(IF([first '# in desc]&lt;[pos kw in desc],MID([desc],[pos kw in desc]-6,6),FALSE))</f>
        <v>me 42</v>
      </c>
      <c r="Q4201" s="1" t="b">
        <f>IF(LEN([manuell])=0,IFERROR([kw fine in title]*1,IFERROR(SUMPRODUCT(COUNTIF(IsDigits,MID([kw in desc],ROW($A$1:$A$150),1)))=LEN([kw in desc]),#N/A)),[manuell])</f>
        <v>0</v>
      </c>
      <c r="R4201" s="1" t="str">
        <f>IF([pos kw in title]&gt;0,MID(J4201,#REF!,4),IF([first '# in title]&gt;0,MID([title],[first '# in title],3),IF([first '# in title]&gt;0,MID([desc],#REF!,3),VLOOKUP([productid],$G$2:$R$1386,8))))</f>
        <v xml:space="preserve">42 </v>
      </c>
      <c r="S4201" s="1" t="e">
        <f>IF([kw in desc]=[kw rough in title],[kw in desc]*1,IFERROR(LEFT([kw_dirty],3)*1,IFERROR(LEFT([kw_dirty],2)*1,"n.a.")))</f>
        <v>#N/A</v>
      </c>
      <c r="T4201" s="1"/>
      <c r="U4201" s="1">
        <f>VLOOKUP(Tabelle1[[#This Row],[productid]],Tabelle2[#All],2,FALSE)</f>
        <v>42</v>
      </c>
    </row>
    <row r="4202" spans="1:21" hidden="1">
      <c r="A4202" t="s">
        <v>5002</v>
      </c>
      <c r="B4202">
        <v>3620</v>
      </c>
      <c r="C4202">
        <v>289859</v>
      </c>
      <c r="D4202" t="s">
        <v>6884</v>
      </c>
      <c r="E4202" t="s">
        <v>6175</v>
      </c>
      <c r="F4202">
        <v>18406</v>
      </c>
      <c r="G4202">
        <v>1750863</v>
      </c>
      <c r="H4202">
        <f t="shared" si="65"/>
        <v>28</v>
      </c>
      <c r="I4202">
        <f t="array" ref="I4202">MIN(IFERROR(FIND(IstNumbers,A4202),""))</f>
        <v>25</v>
      </c>
      <c r="J4202" s="1" t="str">
        <f>IF([first '# in title]&lt;[pos kw in title],MID([title],[pos kw in title]-6,6),#N/A)</f>
        <v xml:space="preserve">rt 42 </v>
      </c>
      <c r="K420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02" s="1">
        <f>IFERROR(FIND("kW",[desc]),0)</f>
        <v>70</v>
      </c>
      <c r="M4202">
        <f t="array" ref="M4202">MIN(IFERROR(FIND(IstNumbers,E4202),""))</f>
        <v>34</v>
      </c>
      <c r="N4202" s="1" t="str">
        <f>IF([first '# in desc]&lt;[pos kw in desc],MID([desc],[pos kw in desc]-7,7))</f>
        <v xml:space="preserve">­me 42 </v>
      </c>
      <c r="O42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02" s="1" t="str">
        <f>TRIM(IF([first '# in desc]&lt;[pos kw in desc],MID([desc],[pos kw in desc]-6,6),FALSE))</f>
        <v>me 42</v>
      </c>
      <c r="Q4202" s="1">
        <f>IF(LEN([manuell])=0,IFERROR([kw fine in title]*1,IFERROR(SUMPRODUCT(COUNTIF(IsDigits,MID([kw in desc],ROW($A$1:$A$150),1)))=LEN([kw in desc]),#N/A)),[manuell])</f>
        <v>42</v>
      </c>
      <c r="R4202" s="1" t="e">
        <f>IF([pos kw in title]&gt;0,MID(J4202,#REF!,4),IF([first '# in title]&gt;0,MID([title],[first '# in title],3),IF([first '# in title]&gt;0,MID([desc],#REF!,3),VLOOKUP([productid],$G$2:$R$1386,8))))</f>
        <v>#REF!</v>
      </c>
      <c r="S4202" s="1" t="str">
        <f>IF([kw in desc]=[kw rough in title],[kw in desc]*1,IFERROR(LEFT([kw_dirty],3)*1,IFERROR(LEFT([kw_dirty],2)*1,"n.a.")))</f>
        <v>n.a.</v>
      </c>
      <c r="T4202" s="1"/>
      <c r="U4202" s="1">
        <f>VLOOKUP(Tabelle1[[#This Row],[productid]],Tabelle2[#All],2,FALSE)</f>
        <v>42</v>
      </c>
    </row>
    <row r="4203" spans="1:21" hidden="1">
      <c r="A4203" t="s">
        <v>3593</v>
      </c>
      <c r="B4203">
        <v>3695</v>
      </c>
      <c r="C4203">
        <v>289859</v>
      </c>
      <c r="D4203" t="s">
        <v>6885</v>
      </c>
      <c r="E4203" t="s">
        <v>6879</v>
      </c>
      <c r="F4203">
        <v>18406</v>
      </c>
      <c r="G4203">
        <v>3497887</v>
      </c>
      <c r="H4203">
        <f t="shared" si="65"/>
        <v>0</v>
      </c>
      <c r="I4203">
        <f t="array" ref="I4203">MIN(IFERROR(FIND(IstNumbers,A4203),""))</f>
        <v>13</v>
      </c>
      <c r="J4203" s="1" t="e">
        <f>IF([first '# in title]&lt;[pos kw in title],MID([title],[pos kw in title]-6,6),#N/A)</f>
        <v>#N/A</v>
      </c>
      <c r="K4203" s="1" t="e">
        <f>IFERROR(MID(SUBSTITUTE([kw rough in title],",","."),FIND("(",[kw rough in title])+1,20),SUBSTITUTE(IFERROR(MID([kw rough in title],FIND(" ",[kw rough in title])+1,20),[kw rough in title]),",","."))</f>
        <v>#N/A</v>
      </c>
      <c r="L4203" s="1">
        <f>IFERROR(FIND("kW",[desc]),0)</f>
        <v>70</v>
      </c>
      <c r="M4203">
        <f t="array" ref="M4203">MIN(IFERROR(FIND(IstNumbers,E4203),""))</f>
        <v>34</v>
      </c>
      <c r="N4203" s="1" t="str">
        <f>IF([first '# in desc]&lt;[pos kw in desc],MID([desc],[pos kw in desc]-7,7))</f>
        <v xml:space="preserve">­me 42 </v>
      </c>
      <c r="O42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03" s="1" t="str">
        <f>TRIM(IF([first '# in desc]&lt;[pos kw in desc],MID([desc],[pos kw in desc]-6,6),FALSE))</f>
        <v>me 42</v>
      </c>
      <c r="Q4203" s="1" t="b">
        <f>IF(LEN([manuell])=0,IFERROR([kw fine in title]*1,IFERROR(SUMPRODUCT(COUNTIF(IsDigits,MID([kw in desc],ROW($A$1:$A$150),1)))=LEN([kw in desc]),#N/A)),[manuell])</f>
        <v>0</v>
      </c>
      <c r="R4203" s="1" t="str">
        <f>IF([pos kw in title]&gt;0,MID(J4203,#REF!,4),IF([first '# in title]&gt;0,MID([title],[first '# in title],3),IF([first '# in title]&gt;0,MID([desc],#REF!,3),VLOOKUP([productid],$G$2:$R$1386,8))))</f>
        <v xml:space="preserve">42 </v>
      </c>
      <c r="S4203" s="1" t="e">
        <f>IF([kw in desc]=[kw rough in title],[kw in desc]*1,IFERROR(LEFT([kw_dirty],3)*1,IFERROR(LEFT([kw_dirty],2)*1,"n.a.")))</f>
        <v>#N/A</v>
      </c>
      <c r="T4203" s="1"/>
      <c r="U4203" s="1">
        <f>VLOOKUP(Tabelle1[[#This Row],[productid]],Tabelle2[#All],2,FALSE)</f>
        <v>42</v>
      </c>
    </row>
    <row r="4204" spans="1:21" hidden="1">
      <c r="A4204" t="s">
        <v>5002</v>
      </c>
      <c r="B4204">
        <v>3620</v>
      </c>
      <c r="C4204">
        <v>289859</v>
      </c>
      <c r="D4204" t="s">
        <v>6886</v>
      </c>
      <c r="E4204" t="s">
        <v>6341</v>
      </c>
      <c r="F4204">
        <v>18406</v>
      </c>
      <c r="G4204">
        <v>1750863</v>
      </c>
      <c r="H4204">
        <f t="shared" si="65"/>
        <v>28</v>
      </c>
      <c r="I4204">
        <f t="array" ref="I4204">MIN(IFERROR(FIND(IstNumbers,A4204),""))</f>
        <v>25</v>
      </c>
      <c r="J4204" s="1" t="str">
        <f>IF([first '# in title]&lt;[pos kw in title],MID([title],[pos kw in title]-6,6),#N/A)</f>
        <v xml:space="preserve">rt 42 </v>
      </c>
      <c r="K420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04" s="1">
        <f>IFERROR(FIND("kW",[desc]),0)</f>
        <v>70</v>
      </c>
      <c r="M4204">
        <f t="array" ref="M4204">MIN(IFERROR(FIND(IstNumbers,E4204),""))</f>
        <v>34</v>
      </c>
      <c r="N4204" s="1" t="str">
        <f>IF([first '# in desc]&lt;[pos kw in desc],MID([desc],[pos kw in desc]-7,7))</f>
        <v xml:space="preserve">­me 42 </v>
      </c>
      <c r="O42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04" s="1" t="str">
        <f>TRIM(IF([first '# in desc]&lt;[pos kw in desc],MID([desc],[pos kw in desc]-6,6),FALSE))</f>
        <v>me 42</v>
      </c>
      <c r="Q4204" s="1">
        <f>IF(LEN([manuell])=0,IFERROR([kw fine in title]*1,IFERROR(SUMPRODUCT(COUNTIF(IsDigits,MID([kw in desc],ROW($A$1:$A$150),1)))=LEN([kw in desc]),#N/A)),[manuell])</f>
        <v>42</v>
      </c>
      <c r="R4204" s="1" t="e">
        <f>IF([pos kw in title]&gt;0,MID(J4204,#REF!,4),IF([first '# in title]&gt;0,MID([title],[first '# in title],3),IF([first '# in title]&gt;0,MID([desc],#REF!,3),VLOOKUP([productid],$G$2:$R$1386,8))))</f>
        <v>#REF!</v>
      </c>
      <c r="S4204" s="1" t="str">
        <f>IF([kw in desc]=[kw rough in title],[kw in desc]*1,IFERROR(LEFT([kw_dirty],3)*1,IFERROR(LEFT([kw_dirty],2)*1,"n.a.")))</f>
        <v>n.a.</v>
      </c>
      <c r="T4204" s="1"/>
      <c r="U4204" s="1">
        <f>VLOOKUP(Tabelle1[[#This Row],[productid]],Tabelle2[#All],2,FALSE)</f>
        <v>42</v>
      </c>
    </row>
    <row r="4205" spans="1:21">
      <c r="A4205" t="s">
        <v>5128</v>
      </c>
      <c r="B4205">
        <v>2782</v>
      </c>
      <c r="C4205">
        <v>289859</v>
      </c>
      <c r="D4205" t="s">
        <v>6887</v>
      </c>
      <c r="E4205" t="s">
        <v>6888</v>
      </c>
      <c r="F4205">
        <v>18406</v>
      </c>
      <c r="G4205">
        <v>2286143</v>
      </c>
      <c r="H4205">
        <f t="shared" si="65"/>
        <v>0</v>
      </c>
      <c r="I4205">
        <f t="array" ref="I4205">MIN(IFERROR(FIND(IstNumbers,A4205),""))</f>
        <v>12</v>
      </c>
      <c r="J4205" s="1" t="e">
        <f>IF([first '# in title]&lt;[pos kw in title],MID([title],[pos kw in title]-6,6),#N/A)</f>
        <v>#N/A</v>
      </c>
      <c r="K4205" s="1" t="e">
        <f>IFERROR(MID(SUBSTITUTE([kw rough in title],",","."),FIND("(",[kw rough in title])+1,20),SUBSTITUTE(IFERROR(MID([kw rough in title],FIND(" ",[kw rough in title])+1,20),[kw rough in title]),",","."))</f>
        <v>#N/A</v>
      </c>
      <c r="L4205" s="1">
        <f>IFERROR(FIND("kW",[desc]),0)</f>
        <v>0</v>
      </c>
      <c r="M4205">
        <f t="array" ref="M4205">MIN(IFERROR(FIND(IstNumbers,E4205),""))</f>
        <v>33</v>
      </c>
      <c r="N4205" s="1" t="b">
        <f>IF([first '# in desc]&lt;[pos kw in desc],MID([desc],[pos kw in desc]-7,7))</f>
        <v>0</v>
      </c>
      <c r="O42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05" s="1" t="str">
        <f>TRIM(IF([first '# in desc]&lt;[pos kw in desc],MID([desc],[pos kw in desc]-6,6),FALSE))</f>
        <v>FALSCH</v>
      </c>
      <c r="Q4205" s="1" t="b">
        <f>IF(LEN([manuell])=0,IFERROR([kw fine in title]*1,IFERROR(SUMPRODUCT(COUNTIF(IsDigits,MID([kw in desc],ROW($A$1:$A$150),1)))=LEN([kw in desc]),#N/A)),[manuell])</f>
        <v>0</v>
      </c>
      <c r="R4205" s="1" t="str">
        <f>IF([pos kw in title]&gt;0,MID(J4205,#REF!,4),IF([first '# in title]&gt;0,MID([title],[first '# in title],3),IF([first '# in title]&gt;0,MID([desc],#REF!,3),VLOOKUP([productid],$G$2:$R$1386,8))))</f>
        <v>146</v>
      </c>
      <c r="S4205" s="1" t="e">
        <f>IF([kw in desc]=[kw rough in title],[kw in desc]*1,IFERROR(LEFT([kw_dirty],3)*1,IFERROR(LEFT([kw_dirty],2)*1,"n.a.")))</f>
        <v>#N/A</v>
      </c>
      <c r="T4205" s="1"/>
      <c r="U4205" s="1" t="e">
        <f>VLOOKUP(Tabelle1[[#This Row],[productid]],Tabelle2[#All],2,FALSE)</f>
        <v>#N/A</v>
      </c>
    </row>
    <row r="4206" spans="1:21" hidden="1">
      <c r="A4206" t="s">
        <v>3593</v>
      </c>
      <c r="B4206">
        <v>3695</v>
      </c>
      <c r="C4206">
        <v>289859</v>
      </c>
      <c r="D4206" t="s">
        <v>6889</v>
      </c>
      <c r="E4206" t="s">
        <v>6890</v>
      </c>
      <c r="F4206">
        <v>18406</v>
      </c>
      <c r="G4206">
        <v>3497887</v>
      </c>
      <c r="H4206">
        <f t="shared" si="65"/>
        <v>0</v>
      </c>
      <c r="I4206">
        <f t="array" ref="I4206">MIN(IFERROR(FIND(IstNumbers,A4206),""))</f>
        <v>13</v>
      </c>
      <c r="J4206" s="1" t="e">
        <f>IF([first '# in title]&lt;[pos kw in title],MID([title],[pos kw in title]-6,6),#N/A)</f>
        <v>#N/A</v>
      </c>
      <c r="K4206" s="1" t="e">
        <f>IFERROR(MID(SUBSTITUTE([kw rough in title],",","."),FIND("(",[kw rough in title])+1,20),SUBSTITUTE(IFERROR(MID([kw rough in title],FIND(" ",[kw rough in title])+1,20),[kw rough in title]),",","."))</f>
        <v>#N/A</v>
      </c>
      <c r="L4206" s="1">
        <f>IFERROR(FIND("kW",[desc]),0)</f>
        <v>70</v>
      </c>
      <c r="M4206">
        <f t="array" ref="M4206">MIN(IFERROR(FIND(IstNumbers,E4206),""))</f>
        <v>34</v>
      </c>
      <c r="N4206" s="1" t="str">
        <f>IF([first '# in desc]&lt;[pos kw in desc],MID([desc],[pos kw in desc]-7,7))</f>
        <v xml:space="preserve">­me 42 </v>
      </c>
      <c r="O42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06" s="1" t="str">
        <f>TRIM(IF([first '# in desc]&lt;[pos kw in desc],MID([desc],[pos kw in desc]-6,6),FALSE))</f>
        <v>me 42</v>
      </c>
      <c r="Q4206" s="1" t="b">
        <f>IF(LEN([manuell])=0,IFERROR([kw fine in title]*1,IFERROR(SUMPRODUCT(COUNTIF(IsDigits,MID([kw in desc],ROW($A$1:$A$150),1)))=LEN([kw in desc]),#N/A)),[manuell])</f>
        <v>0</v>
      </c>
      <c r="R4206" s="1" t="str">
        <f>IF([pos kw in title]&gt;0,MID(J4206,#REF!,4),IF([first '# in title]&gt;0,MID([title],[first '# in title],3),IF([first '# in title]&gt;0,MID([desc],#REF!,3),VLOOKUP([productid],$G$2:$R$1386,8))))</f>
        <v xml:space="preserve">42 </v>
      </c>
      <c r="S4206" s="1" t="e">
        <f>IF([kw in desc]=[kw rough in title],[kw in desc]*1,IFERROR(LEFT([kw_dirty],3)*1,IFERROR(LEFT([kw_dirty],2)*1,"n.a.")))</f>
        <v>#N/A</v>
      </c>
      <c r="T4206" s="1"/>
      <c r="U4206" s="1">
        <f>VLOOKUP(Tabelle1[[#This Row],[productid]],Tabelle2[#All],2,FALSE)</f>
        <v>42</v>
      </c>
    </row>
    <row r="4207" spans="1:21" hidden="1">
      <c r="A4207" t="s">
        <v>5002</v>
      </c>
      <c r="B4207">
        <v>3620</v>
      </c>
      <c r="C4207">
        <v>289859</v>
      </c>
      <c r="D4207" t="s">
        <v>6891</v>
      </c>
      <c r="E4207" t="s">
        <v>6345</v>
      </c>
      <c r="F4207">
        <v>18406</v>
      </c>
      <c r="G4207">
        <v>1750863</v>
      </c>
      <c r="H4207">
        <f t="shared" si="65"/>
        <v>28</v>
      </c>
      <c r="I4207">
        <f t="array" ref="I4207">MIN(IFERROR(FIND(IstNumbers,A4207),""))</f>
        <v>25</v>
      </c>
      <c r="J4207" s="1" t="str">
        <f>IF([first '# in title]&lt;[pos kw in title],MID([title],[pos kw in title]-6,6),#N/A)</f>
        <v xml:space="preserve">rt 42 </v>
      </c>
      <c r="K420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07" s="1">
        <f>IFERROR(FIND("kW",[desc]),0)</f>
        <v>70</v>
      </c>
      <c r="M4207">
        <f t="array" ref="M4207">MIN(IFERROR(FIND(IstNumbers,E4207),""))</f>
        <v>34</v>
      </c>
      <c r="N4207" s="1" t="str">
        <f>IF([first '# in desc]&lt;[pos kw in desc],MID([desc],[pos kw in desc]-7,7))</f>
        <v xml:space="preserve">­me 42 </v>
      </c>
      <c r="O42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07" s="1" t="str">
        <f>TRIM(IF([first '# in desc]&lt;[pos kw in desc],MID([desc],[pos kw in desc]-6,6),FALSE))</f>
        <v>me 42</v>
      </c>
      <c r="Q4207" s="1">
        <f>IF(LEN([manuell])=0,IFERROR([kw fine in title]*1,IFERROR(SUMPRODUCT(COUNTIF(IsDigits,MID([kw in desc],ROW($A$1:$A$150),1)))=LEN([kw in desc]),#N/A)),[manuell])</f>
        <v>42</v>
      </c>
      <c r="R4207" s="1" t="e">
        <f>IF([pos kw in title]&gt;0,MID(J4207,#REF!,4),IF([first '# in title]&gt;0,MID([title],[first '# in title],3),IF([first '# in title]&gt;0,MID([desc],#REF!,3),VLOOKUP([productid],$G$2:$R$1386,8))))</f>
        <v>#REF!</v>
      </c>
      <c r="S4207" s="1" t="str">
        <f>IF([kw in desc]=[kw rough in title],[kw in desc]*1,IFERROR(LEFT([kw_dirty],3)*1,IFERROR(LEFT([kw_dirty],2)*1,"n.a.")))</f>
        <v>n.a.</v>
      </c>
      <c r="T4207" s="1"/>
      <c r="U4207" s="1">
        <f>VLOOKUP(Tabelle1[[#This Row],[productid]],Tabelle2[#All],2,FALSE)</f>
        <v>42</v>
      </c>
    </row>
    <row r="4208" spans="1:21">
      <c r="A4208" t="s">
        <v>5128</v>
      </c>
      <c r="B4208">
        <v>2783</v>
      </c>
      <c r="C4208">
        <v>289859</v>
      </c>
      <c r="D4208" t="s">
        <v>6892</v>
      </c>
      <c r="E4208" t="s">
        <v>6893</v>
      </c>
      <c r="F4208">
        <v>18406</v>
      </c>
      <c r="G4208">
        <v>2286143</v>
      </c>
      <c r="H4208">
        <f t="shared" si="65"/>
        <v>0</v>
      </c>
      <c r="I4208">
        <f t="array" ref="I4208">MIN(IFERROR(FIND(IstNumbers,A4208),""))</f>
        <v>12</v>
      </c>
      <c r="J4208" s="1" t="e">
        <f>IF([first '# in title]&lt;[pos kw in title],MID([title],[pos kw in title]-6,6),#N/A)</f>
        <v>#N/A</v>
      </c>
      <c r="K4208" s="1" t="e">
        <f>IFERROR(MID(SUBSTITUTE([kw rough in title],",","."),FIND("(",[kw rough in title])+1,20),SUBSTITUTE(IFERROR(MID([kw rough in title],FIND(" ",[kw rough in title])+1,20),[kw rough in title]),",","."))</f>
        <v>#N/A</v>
      </c>
      <c r="L4208" s="1">
        <f>IFERROR(FIND("kW",[desc]),0)</f>
        <v>0</v>
      </c>
      <c r="M4208">
        <f t="array" ref="M4208">MIN(IFERROR(FIND(IstNumbers,E4208),""))</f>
        <v>33</v>
      </c>
      <c r="N4208" s="1" t="b">
        <f>IF([first '# in desc]&lt;[pos kw in desc],MID([desc],[pos kw in desc]-7,7))</f>
        <v>0</v>
      </c>
      <c r="O42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08" s="1" t="str">
        <f>TRIM(IF([first '# in desc]&lt;[pos kw in desc],MID([desc],[pos kw in desc]-6,6),FALSE))</f>
        <v>FALSCH</v>
      </c>
      <c r="Q4208" s="1" t="b">
        <f>IF(LEN([manuell])=0,IFERROR([kw fine in title]*1,IFERROR(SUMPRODUCT(COUNTIF(IsDigits,MID([kw in desc],ROW($A$1:$A$150),1)))=LEN([kw in desc]),#N/A)),[manuell])</f>
        <v>0</v>
      </c>
      <c r="R4208" s="1" t="str">
        <f>IF([pos kw in title]&gt;0,MID(J4208,#REF!,4),IF([first '# in title]&gt;0,MID([title],[first '# in title],3),IF([first '# in title]&gt;0,MID([desc],#REF!,3),VLOOKUP([productid],$G$2:$R$1386,8))))</f>
        <v>146</v>
      </c>
      <c r="S4208" s="1" t="e">
        <f>IF([kw in desc]=[kw rough in title],[kw in desc]*1,IFERROR(LEFT([kw_dirty],3)*1,IFERROR(LEFT([kw_dirty],2)*1,"n.a.")))</f>
        <v>#N/A</v>
      </c>
      <c r="T4208" s="1"/>
      <c r="U4208" s="1" t="e">
        <f>VLOOKUP(Tabelle1[[#This Row],[productid]],Tabelle2[#All],2,FALSE)</f>
        <v>#N/A</v>
      </c>
    </row>
    <row r="4209" spans="1:21" hidden="1">
      <c r="A4209" t="s">
        <v>3593</v>
      </c>
      <c r="B4209">
        <v>3695</v>
      </c>
      <c r="C4209">
        <v>289859</v>
      </c>
      <c r="D4209" t="s">
        <v>6894</v>
      </c>
      <c r="E4209" t="s">
        <v>6895</v>
      </c>
      <c r="F4209">
        <v>18406</v>
      </c>
      <c r="G4209">
        <v>3497887</v>
      </c>
      <c r="H4209">
        <f t="shared" si="65"/>
        <v>0</v>
      </c>
      <c r="I4209">
        <f t="array" ref="I4209">MIN(IFERROR(FIND(IstNumbers,A4209),""))</f>
        <v>13</v>
      </c>
      <c r="J4209" s="1" t="e">
        <f>IF([first '# in title]&lt;[pos kw in title],MID([title],[pos kw in title]-6,6),#N/A)</f>
        <v>#N/A</v>
      </c>
      <c r="K4209" s="1" t="e">
        <f>IFERROR(MID(SUBSTITUTE([kw rough in title],",","."),FIND("(",[kw rough in title])+1,20),SUBSTITUTE(IFERROR(MID([kw rough in title],FIND(" ",[kw rough in title])+1,20),[kw rough in title]),",","."))</f>
        <v>#N/A</v>
      </c>
      <c r="L4209" s="1">
        <f>IFERROR(FIND("kW",[desc]),0)</f>
        <v>70</v>
      </c>
      <c r="M4209">
        <f t="array" ref="M4209">MIN(IFERROR(FIND(IstNumbers,E4209),""))</f>
        <v>34</v>
      </c>
      <c r="N4209" s="1" t="str">
        <f>IF([first '# in desc]&lt;[pos kw in desc],MID([desc],[pos kw in desc]-7,7))</f>
        <v xml:space="preserve">­me 42 </v>
      </c>
      <c r="O42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09" s="1" t="str">
        <f>TRIM(IF([first '# in desc]&lt;[pos kw in desc],MID([desc],[pos kw in desc]-6,6),FALSE))</f>
        <v>me 42</v>
      </c>
      <c r="Q4209" s="1" t="b">
        <f>IF(LEN([manuell])=0,IFERROR([kw fine in title]*1,IFERROR(SUMPRODUCT(COUNTIF(IsDigits,MID([kw in desc],ROW($A$1:$A$150),1)))=LEN([kw in desc]),#N/A)),[manuell])</f>
        <v>0</v>
      </c>
      <c r="R4209" s="1" t="str">
        <f>IF([pos kw in title]&gt;0,MID(J4209,#REF!,4),IF([first '# in title]&gt;0,MID([title],[first '# in title],3),IF([first '# in title]&gt;0,MID([desc],#REF!,3),VLOOKUP([productid],$G$2:$R$1386,8))))</f>
        <v xml:space="preserve">42 </v>
      </c>
      <c r="S4209" s="1" t="e">
        <f>IF([kw in desc]=[kw rough in title],[kw in desc]*1,IFERROR(LEFT([kw_dirty],3)*1,IFERROR(LEFT([kw_dirty],2)*1,"n.a.")))</f>
        <v>#N/A</v>
      </c>
      <c r="T4209" s="1"/>
      <c r="U4209" s="1">
        <f>VLOOKUP(Tabelle1[[#This Row],[productid]],Tabelle2[#All],2,FALSE)</f>
        <v>42</v>
      </c>
    </row>
    <row r="4210" spans="1:21" hidden="1">
      <c r="A4210" t="s">
        <v>5002</v>
      </c>
      <c r="B4210">
        <v>3620</v>
      </c>
      <c r="C4210">
        <v>289859</v>
      </c>
      <c r="D4210" t="s">
        <v>6896</v>
      </c>
      <c r="E4210" t="s">
        <v>6329</v>
      </c>
      <c r="F4210">
        <v>18406</v>
      </c>
      <c r="G4210">
        <v>1750863</v>
      </c>
      <c r="H4210">
        <f t="shared" si="65"/>
        <v>28</v>
      </c>
      <c r="I4210">
        <f t="array" ref="I4210">MIN(IFERROR(FIND(IstNumbers,A4210),""))</f>
        <v>25</v>
      </c>
      <c r="J4210" s="1" t="str">
        <f>IF([first '# in title]&lt;[pos kw in title],MID([title],[pos kw in title]-6,6),#N/A)</f>
        <v xml:space="preserve">rt 42 </v>
      </c>
      <c r="K421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10" s="1">
        <f>IFERROR(FIND("kW",[desc]),0)</f>
        <v>70</v>
      </c>
      <c r="M4210">
        <f t="array" ref="M4210">MIN(IFERROR(FIND(IstNumbers,E4210),""))</f>
        <v>34</v>
      </c>
      <c r="N4210" s="1" t="str">
        <f>IF([first '# in desc]&lt;[pos kw in desc],MID([desc],[pos kw in desc]-7,7))</f>
        <v xml:space="preserve">­me 42 </v>
      </c>
      <c r="O42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10" s="1" t="str">
        <f>TRIM(IF([first '# in desc]&lt;[pos kw in desc],MID([desc],[pos kw in desc]-6,6),FALSE))</f>
        <v>me 42</v>
      </c>
      <c r="Q4210" s="1">
        <f>IF(LEN([manuell])=0,IFERROR([kw fine in title]*1,IFERROR(SUMPRODUCT(COUNTIF(IsDigits,MID([kw in desc],ROW($A$1:$A$150),1)))=LEN([kw in desc]),#N/A)),[manuell])</f>
        <v>42</v>
      </c>
      <c r="R4210" s="1" t="e">
        <f>IF([pos kw in title]&gt;0,MID(J4210,#REF!,4),IF([first '# in title]&gt;0,MID([title],[first '# in title],3),IF([first '# in title]&gt;0,MID([desc],#REF!,3),VLOOKUP([productid],$G$2:$R$1386,8))))</f>
        <v>#REF!</v>
      </c>
      <c r="S4210" s="1" t="str">
        <f>IF([kw in desc]=[kw rough in title],[kw in desc]*1,IFERROR(LEFT([kw_dirty],3)*1,IFERROR(LEFT([kw_dirty],2)*1,"n.a.")))</f>
        <v>n.a.</v>
      </c>
      <c r="T4210" s="1"/>
      <c r="U4210" s="1">
        <f>VLOOKUP(Tabelle1[[#This Row],[productid]],Tabelle2[#All],2,FALSE)</f>
        <v>42</v>
      </c>
    </row>
    <row r="4211" spans="1:21">
      <c r="A4211" t="s">
        <v>5128</v>
      </c>
      <c r="B4211">
        <v>2785</v>
      </c>
      <c r="C4211">
        <v>289859</v>
      </c>
      <c r="D4211" t="s">
        <v>6897</v>
      </c>
      <c r="E4211" t="s">
        <v>6898</v>
      </c>
      <c r="F4211">
        <v>18406</v>
      </c>
      <c r="G4211">
        <v>2286143</v>
      </c>
      <c r="H4211">
        <f t="shared" si="65"/>
        <v>0</v>
      </c>
      <c r="I4211">
        <f t="array" ref="I4211">MIN(IFERROR(FIND(IstNumbers,A4211),""))</f>
        <v>12</v>
      </c>
      <c r="J4211" s="1" t="e">
        <f>IF([first '# in title]&lt;[pos kw in title],MID([title],[pos kw in title]-6,6),#N/A)</f>
        <v>#N/A</v>
      </c>
      <c r="K4211" s="1" t="e">
        <f>IFERROR(MID(SUBSTITUTE([kw rough in title],",","."),FIND("(",[kw rough in title])+1,20),SUBSTITUTE(IFERROR(MID([kw rough in title],FIND(" ",[kw rough in title])+1,20),[kw rough in title]),",","."))</f>
        <v>#N/A</v>
      </c>
      <c r="L4211" s="1">
        <f>IFERROR(FIND("kW",[desc]),0)</f>
        <v>0</v>
      </c>
      <c r="M4211">
        <f t="array" ref="M4211">MIN(IFERROR(FIND(IstNumbers,E4211),""))</f>
        <v>33</v>
      </c>
      <c r="N4211" s="1" t="b">
        <f>IF([first '# in desc]&lt;[pos kw in desc],MID([desc],[pos kw in desc]-7,7))</f>
        <v>0</v>
      </c>
      <c r="O42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11" s="1" t="str">
        <f>TRIM(IF([first '# in desc]&lt;[pos kw in desc],MID([desc],[pos kw in desc]-6,6),FALSE))</f>
        <v>FALSCH</v>
      </c>
      <c r="Q4211" s="1" t="b">
        <f>IF(LEN([manuell])=0,IFERROR([kw fine in title]*1,IFERROR(SUMPRODUCT(COUNTIF(IsDigits,MID([kw in desc],ROW($A$1:$A$150),1)))=LEN([kw in desc]),#N/A)),[manuell])</f>
        <v>0</v>
      </c>
      <c r="R4211" s="1" t="str">
        <f>IF([pos kw in title]&gt;0,MID(J4211,#REF!,4),IF([first '# in title]&gt;0,MID([title],[first '# in title],3),IF([first '# in title]&gt;0,MID([desc],#REF!,3),VLOOKUP([productid],$G$2:$R$1386,8))))</f>
        <v>146</v>
      </c>
      <c r="S4211" s="1" t="e">
        <f>IF([kw in desc]=[kw rough in title],[kw in desc]*1,IFERROR(LEFT([kw_dirty],3)*1,IFERROR(LEFT([kw_dirty],2)*1,"n.a.")))</f>
        <v>#N/A</v>
      </c>
      <c r="T4211" s="1"/>
      <c r="U4211" s="1" t="e">
        <f>VLOOKUP(Tabelle1[[#This Row],[productid]],Tabelle2[#All],2,FALSE)</f>
        <v>#N/A</v>
      </c>
    </row>
    <row r="4212" spans="1:21" hidden="1">
      <c r="A4212" t="s">
        <v>3593</v>
      </c>
      <c r="B4212">
        <v>3695</v>
      </c>
      <c r="C4212">
        <v>289859</v>
      </c>
      <c r="D4212" t="s">
        <v>6899</v>
      </c>
      <c r="E4212" t="s">
        <v>6640</v>
      </c>
      <c r="F4212">
        <v>18406</v>
      </c>
      <c r="G4212">
        <v>3497887</v>
      </c>
      <c r="H4212">
        <f t="shared" si="65"/>
        <v>0</v>
      </c>
      <c r="I4212">
        <f t="array" ref="I4212">MIN(IFERROR(FIND(IstNumbers,A4212),""))</f>
        <v>13</v>
      </c>
      <c r="J4212" s="1" t="e">
        <f>IF([first '# in title]&lt;[pos kw in title],MID([title],[pos kw in title]-6,6),#N/A)</f>
        <v>#N/A</v>
      </c>
      <c r="K4212" s="1" t="e">
        <f>IFERROR(MID(SUBSTITUTE([kw rough in title],",","."),FIND("(",[kw rough in title])+1,20),SUBSTITUTE(IFERROR(MID([kw rough in title],FIND(" ",[kw rough in title])+1,20),[kw rough in title]),",","."))</f>
        <v>#N/A</v>
      </c>
      <c r="L4212" s="1">
        <f>IFERROR(FIND("kW",[desc]),0)</f>
        <v>70</v>
      </c>
      <c r="M4212">
        <f t="array" ref="M4212">MIN(IFERROR(FIND(IstNumbers,E4212),""))</f>
        <v>34</v>
      </c>
      <c r="N4212" s="1" t="str">
        <f>IF([first '# in desc]&lt;[pos kw in desc],MID([desc],[pos kw in desc]-7,7))</f>
        <v xml:space="preserve">­me 42 </v>
      </c>
      <c r="O42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12" s="1" t="str">
        <f>TRIM(IF([first '# in desc]&lt;[pos kw in desc],MID([desc],[pos kw in desc]-6,6),FALSE))</f>
        <v>me 42</v>
      </c>
      <c r="Q4212" s="1" t="b">
        <f>IF(LEN([manuell])=0,IFERROR([kw fine in title]*1,IFERROR(SUMPRODUCT(COUNTIF(IsDigits,MID([kw in desc],ROW($A$1:$A$150),1)))=LEN([kw in desc]),#N/A)),[manuell])</f>
        <v>0</v>
      </c>
      <c r="R4212" s="1" t="str">
        <f>IF([pos kw in title]&gt;0,MID(J4212,#REF!,4),IF([first '# in title]&gt;0,MID([title],[first '# in title],3),IF([first '# in title]&gt;0,MID([desc],#REF!,3),VLOOKUP([productid],$G$2:$R$1386,8))))</f>
        <v xml:space="preserve">42 </v>
      </c>
      <c r="S4212" s="1" t="e">
        <f>IF([kw in desc]=[kw rough in title],[kw in desc]*1,IFERROR(LEFT([kw_dirty],3)*1,IFERROR(LEFT([kw_dirty],2)*1,"n.a.")))</f>
        <v>#N/A</v>
      </c>
      <c r="T4212" s="1"/>
      <c r="U4212" s="1">
        <f>VLOOKUP(Tabelle1[[#This Row],[productid]],Tabelle2[#All],2,FALSE)</f>
        <v>42</v>
      </c>
    </row>
    <row r="4213" spans="1:21" hidden="1">
      <c r="A4213" t="s">
        <v>5002</v>
      </c>
      <c r="B4213">
        <v>3620</v>
      </c>
      <c r="C4213">
        <v>289859</v>
      </c>
      <c r="D4213" t="s">
        <v>6900</v>
      </c>
      <c r="E4213" t="s">
        <v>6332</v>
      </c>
      <c r="F4213">
        <v>18406</v>
      </c>
      <c r="G4213">
        <v>1750863</v>
      </c>
      <c r="H4213">
        <f t="shared" si="65"/>
        <v>28</v>
      </c>
      <c r="I4213">
        <f t="array" ref="I4213">MIN(IFERROR(FIND(IstNumbers,A4213),""))</f>
        <v>25</v>
      </c>
      <c r="J4213" s="1" t="str">
        <f>IF([first '# in title]&lt;[pos kw in title],MID([title],[pos kw in title]-6,6),#N/A)</f>
        <v xml:space="preserve">rt 42 </v>
      </c>
      <c r="K421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13" s="1">
        <f>IFERROR(FIND("kW",[desc]),0)</f>
        <v>70</v>
      </c>
      <c r="M4213">
        <f t="array" ref="M4213">MIN(IFERROR(FIND(IstNumbers,E4213),""))</f>
        <v>34</v>
      </c>
      <c r="N4213" s="1" t="str">
        <f>IF([first '# in desc]&lt;[pos kw in desc],MID([desc],[pos kw in desc]-7,7))</f>
        <v xml:space="preserve">­me 42 </v>
      </c>
      <c r="O42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13" s="1" t="str">
        <f>TRIM(IF([first '# in desc]&lt;[pos kw in desc],MID([desc],[pos kw in desc]-6,6),FALSE))</f>
        <v>me 42</v>
      </c>
      <c r="Q4213" s="1">
        <f>IF(LEN([manuell])=0,IFERROR([kw fine in title]*1,IFERROR(SUMPRODUCT(COUNTIF(IsDigits,MID([kw in desc],ROW($A$1:$A$150),1)))=LEN([kw in desc]),#N/A)),[manuell])</f>
        <v>42</v>
      </c>
      <c r="R4213" s="1" t="e">
        <f>IF([pos kw in title]&gt;0,MID(J4213,#REF!,4),IF([first '# in title]&gt;0,MID([title],[first '# in title],3),IF([first '# in title]&gt;0,MID([desc],#REF!,3),VLOOKUP([productid],$G$2:$R$1386,8))))</f>
        <v>#REF!</v>
      </c>
      <c r="S4213" s="1" t="str">
        <f>IF([kw in desc]=[kw rough in title],[kw in desc]*1,IFERROR(LEFT([kw_dirty],3)*1,IFERROR(LEFT([kw_dirty],2)*1,"n.a.")))</f>
        <v>n.a.</v>
      </c>
      <c r="T4213" s="1"/>
      <c r="U4213" s="1">
        <f>VLOOKUP(Tabelle1[[#This Row],[productid]],Tabelle2[#All],2,FALSE)</f>
        <v>42</v>
      </c>
    </row>
    <row r="4214" spans="1:21">
      <c r="A4214" t="s">
        <v>5128</v>
      </c>
      <c r="B4214">
        <v>2785</v>
      </c>
      <c r="C4214">
        <v>289859</v>
      </c>
      <c r="D4214" t="s">
        <v>6901</v>
      </c>
      <c r="E4214" t="s">
        <v>6902</v>
      </c>
      <c r="F4214">
        <v>18406</v>
      </c>
      <c r="G4214">
        <v>2286143</v>
      </c>
      <c r="H4214">
        <f t="shared" si="65"/>
        <v>0</v>
      </c>
      <c r="I4214">
        <f t="array" ref="I4214">MIN(IFERROR(FIND(IstNumbers,A4214),""))</f>
        <v>12</v>
      </c>
      <c r="J4214" s="1" t="e">
        <f>IF([first '# in title]&lt;[pos kw in title],MID([title],[pos kw in title]-6,6),#N/A)</f>
        <v>#N/A</v>
      </c>
      <c r="K4214" s="1" t="e">
        <f>IFERROR(MID(SUBSTITUTE([kw rough in title],",","."),FIND("(",[kw rough in title])+1,20),SUBSTITUTE(IFERROR(MID([kw rough in title],FIND(" ",[kw rough in title])+1,20),[kw rough in title]),",","."))</f>
        <v>#N/A</v>
      </c>
      <c r="L4214" s="1">
        <f>IFERROR(FIND("kW",[desc]),0)</f>
        <v>0</v>
      </c>
      <c r="M4214">
        <f t="array" ref="M4214">MIN(IFERROR(FIND(IstNumbers,E4214),""))</f>
        <v>33</v>
      </c>
      <c r="N4214" s="1" t="b">
        <f>IF([first '# in desc]&lt;[pos kw in desc],MID([desc],[pos kw in desc]-7,7))</f>
        <v>0</v>
      </c>
      <c r="O42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14" s="1" t="str">
        <f>TRIM(IF([first '# in desc]&lt;[pos kw in desc],MID([desc],[pos kw in desc]-6,6),FALSE))</f>
        <v>FALSCH</v>
      </c>
      <c r="Q4214" s="1" t="b">
        <f>IF(LEN([manuell])=0,IFERROR([kw fine in title]*1,IFERROR(SUMPRODUCT(COUNTIF(IsDigits,MID([kw in desc],ROW($A$1:$A$150),1)))=LEN([kw in desc]),#N/A)),[manuell])</f>
        <v>0</v>
      </c>
      <c r="R4214" s="1" t="str">
        <f>IF([pos kw in title]&gt;0,MID(J4214,#REF!,4),IF([first '# in title]&gt;0,MID([title],[first '# in title],3),IF([first '# in title]&gt;0,MID([desc],#REF!,3),VLOOKUP([productid],$G$2:$R$1386,8))))</f>
        <v>146</v>
      </c>
      <c r="S4214" s="1" t="e">
        <f>IF([kw in desc]=[kw rough in title],[kw in desc]*1,IFERROR(LEFT([kw_dirty],3)*1,IFERROR(LEFT([kw_dirty],2)*1,"n.a.")))</f>
        <v>#N/A</v>
      </c>
      <c r="T4214" s="1"/>
      <c r="U4214" s="1" t="e">
        <f>VLOOKUP(Tabelle1[[#This Row],[productid]],Tabelle2[#All],2,FALSE)</f>
        <v>#N/A</v>
      </c>
    </row>
    <row r="4215" spans="1:21" hidden="1">
      <c r="A4215" t="s">
        <v>3593</v>
      </c>
      <c r="B4215">
        <v>3700</v>
      </c>
      <c r="C4215">
        <v>289859</v>
      </c>
      <c r="D4215" t="s">
        <v>6903</v>
      </c>
      <c r="E4215" t="s">
        <v>6602</v>
      </c>
      <c r="F4215">
        <v>18406</v>
      </c>
      <c r="G4215">
        <v>3497887</v>
      </c>
      <c r="H4215">
        <f t="shared" si="65"/>
        <v>0</v>
      </c>
      <c r="I4215">
        <f t="array" ref="I4215">MIN(IFERROR(FIND(IstNumbers,A4215),""))</f>
        <v>13</v>
      </c>
      <c r="J4215" s="1" t="e">
        <f>IF([first '# in title]&lt;[pos kw in title],MID([title],[pos kw in title]-6,6),#N/A)</f>
        <v>#N/A</v>
      </c>
      <c r="K4215" s="1" t="e">
        <f>IFERROR(MID(SUBSTITUTE([kw rough in title],",","."),FIND("(",[kw rough in title])+1,20),SUBSTITUTE(IFERROR(MID([kw rough in title],FIND(" ",[kw rough in title])+1,20),[kw rough in title]),",","."))</f>
        <v>#N/A</v>
      </c>
      <c r="L4215" s="1">
        <f>IFERROR(FIND("kW",[desc]),0)</f>
        <v>70</v>
      </c>
      <c r="M4215">
        <f t="array" ref="M4215">MIN(IFERROR(FIND(IstNumbers,E4215),""))</f>
        <v>34</v>
      </c>
      <c r="N4215" s="1" t="str">
        <f>IF([first '# in desc]&lt;[pos kw in desc],MID([desc],[pos kw in desc]-7,7))</f>
        <v xml:space="preserve">­me 42 </v>
      </c>
      <c r="O42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15" s="1" t="str">
        <f>TRIM(IF([first '# in desc]&lt;[pos kw in desc],MID([desc],[pos kw in desc]-6,6),FALSE))</f>
        <v>me 42</v>
      </c>
      <c r="Q4215" s="1" t="b">
        <f>IF(LEN([manuell])=0,IFERROR([kw fine in title]*1,IFERROR(SUMPRODUCT(COUNTIF(IsDigits,MID([kw in desc],ROW($A$1:$A$150),1)))=LEN([kw in desc]),#N/A)),[manuell])</f>
        <v>0</v>
      </c>
      <c r="R4215" s="1" t="str">
        <f>IF([pos kw in title]&gt;0,MID(J4215,#REF!,4),IF([first '# in title]&gt;0,MID([title],[first '# in title],3),IF([first '# in title]&gt;0,MID([desc],#REF!,3),VLOOKUP([productid],$G$2:$R$1386,8))))</f>
        <v xml:space="preserve">42 </v>
      </c>
      <c r="S4215" s="1" t="e">
        <f>IF([kw in desc]=[kw rough in title],[kw in desc]*1,IFERROR(LEFT([kw_dirty],3)*1,IFERROR(LEFT([kw_dirty],2)*1,"n.a.")))</f>
        <v>#N/A</v>
      </c>
      <c r="T4215" s="1"/>
      <c r="U4215" s="1">
        <f>VLOOKUP(Tabelle1[[#This Row],[productid]],Tabelle2[#All],2,FALSE)</f>
        <v>42</v>
      </c>
    </row>
    <row r="4216" spans="1:21" hidden="1">
      <c r="A4216" t="s">
        <v>5002</v>
      </c>
      <c r="B4216">
        <v>3620</v>
      </c>
      <c r="C4216">
        <v>289859</v>
      </c>
      <c r="D4216" t="s">
        <v>6904</v>
      </c>
      <c r="E4216" t="s">
        <v>6349</v>
      </c>
      <c r="F4216">
        <v>18406</v>
      </c>
      <c r="G4216">
        <v>1750863</v>
      </c>
      <c r="H4216">
        <f t="shared" si="65"/>
        <v>28</v>
      </c>
      <c r="I4216">
        <f t="array" ref="I4216">MIN(IFERROR(FIND(IstNumbers,A4216),""))</f>
        <v>25</v>
      </c>
      <c r="J4216" s="1" t="str">
        <f>IF([first '# in title]&lt;[pos kw in title],MID([title],[pos kw in title]-6,6),#N/A)</f>
        <v xml:space="preserve">rt 42 </v>
      </c>
      <c r="K421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16" s="1">
        <f>IFERROR(FIND("kW",[desc]),0)</f>
        <v>70</v>
      </c>
      <c r="M4216">
        <f t="array" ref="M4216">MIN(IFERROR(FIND(IstNumbers,E4216),""))</f>
        <v>34</v>
      </c>
      <c r="N4216" s="1" t="str">
        <f>IF([first '# in desc]&lt;[pos kw in desc],MID([desc],[pos kw in desc]-7,7))</f>
        <v xml:space="preserve">­me 42 </v>
      </c>
      <c r="O42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16" s="1" t="str">
        <f>TRIM(IF([first '# in desc]&lt;[pos kw in desc],MID([desc],[pos kw in desc]-6,6),FALSE))</f>
        <v>me 42</v>
      </c>
      <c r="Q4216" s="1">
        <f>IF(LEN([manuell])=0,IFERROR([kw fine in title]*1,IFERROR(SUMPRODUCT(COUNTIF(IsDigits,MID([kw in desc],ROW($A$1:$A$150),1)))=LEN([kw in desc]),#N/A)),[manuell])</f>
        <v>42</v>
      </c>
      <c r="R4216" s="1" t="e">
        <f>IF([pos kw in title]&gt;0,MID(J4216,#REF!,4),IF([first '# in title]&gt;0,MID([title],[first '# in title],3),IF([first '# in title]&gt;0,MID([desc],#REF!,3),VLOOKUP([productid],$G$2:$R$1386,8))))</f>
        <v>#REF!</v>
      </c>
      <c r="S4216" s="1" t="str">
        <f>IF([kw in desc]=[kw rough in title],[kw in desc]*1,IFERROR(LEFT([kw_dirty],3)*1,IFERROR(LEFT([kw_dirty],2)*1,"n.a.")))</f>
        <v>n.a.</v>
      </c>
      <c r="T4216" s="1"/>
      <c r="U4216" s="1">
        <f>VLOOKUP(Tabelle1[[#This Row],[productid]],Tabelle2[#All],2,FALSE)</f>
        <v>42</v>
      </c>
    </row>
    <row r="4217" spans="1:21">
      <c r="A4217" t="s">
        <v>5128</v>
      </c>
      <c r="B4217">
        <v>2785</v>
      </c>
      <c r="C4217">
        <v>289859</v>
      </c>
      <c r="D4217" t="s">
        <v>6905</v>
      </c>
      <c r="E4217" t="s">
        <v>6906</v>
      </c>
      <c r="F4217">
        <v>18406</v>
      </c>
      <c r="G4217">
        <v>2286143</v>
      </c>
      <c r="H4217">
        <f t="shared" si="65"/>
        <v>0</v>
      </c>
      <c r="I4217">
        <f t="array" ref="I4217">MIN(IFERROR(FIND(IstNumbers,A4217),""))</f>
        <v>12</v>
      </c>
      <c r="J4217" s="1" t="e">
        <f>IF([first '# in title]&lt;[pos kw in title],MID([title],[pos kw in title]-6,6),#N/A)</f>
        <v>#N/A</v>
      </c>
      <c r="K4217" s="1" t="e">
        <f>IFERROR(MID(SUBSTITUTE([kw rough in title],",","."),FIND("(",[kw rough in title])+1,20),SUBSTITUTE(IFERROR(MID([kw rough in title],FIND(" ",[kw rough in title])+1,20),[kw rough in title]),",","."))</f>
        <v>#N/A</v>
      </c>
      <c r="L4217" s="1">
        <f>IFERROR(FIND("kW",[desc]),0)</f>
        <v>0</v>
      </c>
      <c r="M4217">
        <f t="array" ref="M4217">MIN(IFERROR(FIND(IstNumbers,E4217),""))</f>
        <v>33</v>
      </c>
      <c r="N4217" s="1" t="b">
        <f>IF([first '# in desc]&lt;[pos kw in desc],MID([desc],[pos kw in desc]-7,7))</f>
        <v>0</v>
      </c>
      <c r="O42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17" s="1" t="str">
        <f>TRIM(IF([first '# in desc]&lt;[pos kw in desc],MID([desc],[pos kw in desc]-6,6),FALSE))</f>
        <v>FALSCH</v>
      </c>
      <c r="Q4217" s="1" t="b">
        <f>IF(LEN([manuell])=0,IFERROR([kw fine in title]*1,IFERROR(SUMPRODUCT(COUNTIF(IsDigits,MID([kw in desc],ROW($A$1:$A$150),1)))=LEN([kw in desc]),#N/A)),[manuell])</f>
        <v>0</v>
      </c>
      <c r="R4217" s="1" t="str">
        <f>IF([pos kw in title]&gt;0,MID(J4217,#REF!,4),IF([first '# in title]&gt;0,MID([title],[first '# in title],3),IF([first '# in title]&gt;0,MID([desc],#REF!,3),VLOOKUP([productid],$G$2:$R$1386,8))))</f>
        <v>146</v>
      </c>
      <c r="S4217" s="1" t="e">
        <f>IF([kw in desc]=[kw rough in title],[kw in desc]*1,IFERROR(LEFT([kw_dirty],3)*1,IFERROR(LEFT([kw_dirty],2)*1,"n.a.")))</f>
        <v>#N/A</v>
      </c>
      <c r="T4217" s="1"/>
      <c r="U4217" s="1" t="e">
        <f>VLOOKUP(Tabelle1[[#This Row],[productid]],Tabelle2[#All],2,FALSE)</f>
        <v>#N/A</v>
      </c>
    </row>
    <row r="4218" spans="1:21" hidden="1">
      <c r="A4218" t="s">
        <v>3593</v>
      </c>
      <c r="B4218">
        <v>3700</v>
      </c>
      <c r="C4218">
        <v>289859</v>
      </c>
      <c r="D4218" t="s">
        <v>6907</v>
      </c>
      <c r="E4218" t="s">
        <v>6908</v>
      </c>
      <c r="F4218">
        <v>18406</v>
      </c>
      <c r="G4218">
        <v>3497887</v>
      </c>
      <c r="H4218">
        <f t="shared" si="65"/>
        <v>0</v>
      </c>
      <c r="I4218">
        <f t="array" ref="I4218">MIN(IFERROR(FIND(IstNumbers,A4218),""))</f>
        <v>13</v>
      </c>
      <c r="J4218" s="1" t="e">
        <f>IF([first '# in title]&lt;[pos kw in title],MID([title],[pos kw in title]-6,6),#N/A)</f>
        <v>#N/A</v>
      </c>
      <c r="K4218" s="1" t="e">
        <f>IFERROR(MID(SUBSTITUTE([kw rough in title],",","."),FIND("(",[kw rough in title])+1,20),SUBSTITUTE(IFERROR(MID([kw rough in title],FIND(" ",[kw rough in title])+1,20),[kw rough in title]),",","."))</f>
        <v>#N/A</v>
      </c>
      <c r="L4218" s="1">
        <f>IFERROR(FIND("kW",[desc]),0)</f>
        <v>70</v>
      </c>
      <c r="M4218">
        <f t="array" ref="M4218">MIN(IFERROR(FIND(IstNumbers,E4218),""))</f>
        <v>34</v>
      </c>
      <c r="N4218" s="1" t="str">
        <f>IF([first '# in desc]&lt;[pos kw in desc],MID([desc],[pos kw in desc]-7,7))</f>
        <v xml:space="preserve">­me 42 </v>
      </c>
      <c r="O42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18" s="1" t="str">
        <f>TRIM(IF([first '# in desc]&lt;[pos kw in desc],MID([desc],[pos kw in desc]-6,6),FALSE))</f>
        <v>me 42</v>
      </c>
      <c r="Q4218" s="1" t="b">
        <f>IF(LEN([manuell])=0,IFERROR([kw fine in title]*1,IFERROR(SUMPRODUCT(COUNTIF(IsDigits,MID([kw in desc],ROW($A$1:$A$150),1)))=LEN([kw in desc]),#N/A)),[manuell])</f>
        <v>0</v>
      </c>
      <c r="R4218" s="1" t="str">
        <f>IF([pos kw in title]&gt;0,MID(J4218,#REF!,4),IF([first '# in title]&gt;0,MID([title],[first '# in title],3),IF([first '# in title]&gt;0,MID([desc],#REF!,3),VLOOKUP([productid],$G$2:$R$1386,8))))</f>
        <v xml:space="preserve">42 </v>
      </c>
      <c r="S4218" s="1" t="e">
        <f>IF([kw in desc]=[kw rough in title],[kw in desc]*1,IFERROR(LEFT([kw_dirty],3)*1,IFERROR(LEFT([kw_dirty],2)*1,"n.a.")))</f>
        <v>#N/A</v>
      </c>
      <c r="T4218" s="1"/>
      <c r="U4218" s="1">
        <f>VLOOKUP(Tabelle1[[#This Row],[productid]],Tabelle2[#All],2,FALSE)</f>
        <v>42</v>
      </c>
    </row>
    <row r="4219" spans="1:21" hidden="1">
      <c r="A4219" t="s">
        <v>5002</v>
      </c>
      <c r="B4219">
        <v>3625</v>
      </c>
      <c r="C4219">
        <v>289859</v>
      </c>
      <c r="D4219" t="s">
        <v>6909</v>
      </c>
      <c r="E4219" t="s">
        <v>6200</v>
      </c>
      <c r="F4219">
        <v>18406</v>
      </c>
      <c r="G4219">
        <v>1750863</v>
      </c>
      <c r="H4219">
        <f t="shared" si="65"/>
        <v>28</v>
      </c>
      <c r="I4219">
        <f t="array" ref="I4219">MIN(IFERROR(FIND(IstNumbers,A4219),""))</f>
        <v>25</v>
      </c>
      <c r="J4219" s="1" t="str">
        <f>IF([first '# in title]&lt;[pos kw in title],MID([title],[pos kw in title]-6,6),#N/A)</f>
        <v xml:space="preserve">rt 42 </v>
      </c>
      <c r="K421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19" s="1">
        <f>IFERROR(FIND("kW",[desc]),0)</f>
        <v>70</v>
      </c>
      <c r="M4219">
        <f t="array" ref="M4219">MIN(IFERROR(FIND(IstNumbers,E4219),""))</f>
        <v>34</v>
      </c>
      <c r="N4219" s="1" t="str">
        <f>IF([first '# in desc]&lt;[pos kw in desc],MID([desc],[pos kw in desc]-7,7))</f>
        <v xml:space="preserve">­me 42 </v>
      </c>
      <c r="O42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19" s="1" t="str">
        <f>TRIM(IF([first '# in desc]&lt;[pos kw in desc],MID([desc],[pos kw in desc]-6,6),FALSE))</f>
        <v>me 42</v>
      </c>
      <c r="Q4219" s="1">
        <f>IF(LEN([manuell])=0,IFERROR([kw fine in title]*1,IFERROR(SUMPRODUCT(COUNTIF(IsDigits,MID([kw in desc],ROW($A$1:$A$150),1)))=LEN([kw in desc]),#N/A)),[manuell])</f>
        <v>42</v>
      </c>
      <c r="R4219" s="1" t="e">
        <f>IF([pos kw in title]&gt;0,MID(J4219,#REF!,4),IF([first '# in title]&gt;0,MID([title],[first '# in title],3),IF([first '# in title]&gt;0,MID([desc],#REF!,3),VLOOKUP([productid],$G$2:$R$1386,8))))</f>
        <v>#REF!</v>
      </c>
      <c r="S4219" s="1" t="str">
        <f>IF([kw in desc]=[kw rough in title],[kw in desc]*1,IFERROR(LEFT([kw_dirty],3)*1,IFERROR(LEFT([kw_dirty],2)*1,"n.a.")))</f>
        <v>n.a.</v>
      </c>
      <c r="T4219" s="1"/>
      <c r="U4219" s="1">
        <f>VLOOKUP(Tabelle1[[#This Row],[productid]],Tabelle2[#All],2,FALSE)</f>
        <v>42</v>
      </c>
    </row>
    <row r="4220" spans="1:21">
      <c r="A4220" t="s">
        <v>5128</v>
      </c>
      <c r="B4220">
        <v>2785</v>
      </c>
      <c r="C4220">
        <v>289859</v>
      </c>
      <c r="D4220" t="s">
        <v>6910</v>
      </c>
      <c r="E4220" t="s">
        <v>6911</v>
      </c>
      <c r="F4220">
        <v>18406</v>
      </c>
      <c r="G4220">
        <v>2286143</v>
      </c>
      <c r="H4220">
        <f t="shared" si="65"/>
        <v>0</v>
      </c>
      <c r="I4220">
        <f t="array" ref="I4220">MIN(IFERROR(FIND(IstNumbers,A4220),""))</f>
        <v>12</v>
      </c>
      <c r="J4220" s="1" t="e">
        <f>IF([first '# in title]&lt;[pos kw in title],MID([title],[pos kw in title]-6,6),#N/A)</f>
        <v>#N/A</v>
      </c>
      <c r="K4220" s="1" t="e">
        <f>IFERROR(MID(SUBSTITUTE([kw rough in title],",","."),FIND("(",[kw rough in title])+1,20),SUBSTITUTE(IFERROR(MID([kw rough in title],FIND(" ",[kw rough in title])+1,20),[kw rough in title]),",","."))</f>
        <v>#N/A</v>
      </c>
      <c r="L4220" s="1">
        <f>IFERROR(FIND("kW",[desc]),0)</f>
        <v>0</v>
      </c>
      <c r="M4220">
        <f t="array" ref="M4220">MIN(IFERROR(FIND(IstNumbers,E4220),""))</f>
        <v>33</v>
      </c>
      <c r="N4220" s="1" t="b">
        <f>IF([first '# in desc]&lt;[pos kw in desc],MID([desc],[pos kw in desc]-7,7))</f>
        <v>0</v>
      </c>
      <c r="O42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20" s="1" t="str">
        <f>TRIM(IF([first '# in desc]&lt;[pos kw in desc],MID([desc],[pos kw in desc]-6,6),FALSE))</f>
        <v>FALSCH</v>
      </c>
      <c r="Q4220" s="1" t="b">
        <f>IF(LEN([manuell])=0,IFERROR([kw fine in title]*1,IFERROR(SUMPRODUCT(COUNTIF(IsDigits,MID([kw in desc],ROW($A$1:$A$150),1)))=LEN([kw in desc]),#N/A)),[manuell])</f>
        <v>0</v>
      </c>
      <c r="R4220" s="1" t="str">
        <f>IF([pos kw in title]&gt;0,MID(J4220,#REF!,4),IF([first '# in title]&gt;0,MID([title],[first '# in title],3),IF([first '# in title]&gt;0,MID([desc],#REF!,3),VLOOKUP([productid],$G$2:$R$1386,8))))</f>
        <v>146</v>
      </c>
      <c r="S4220" s="1" t="e">
        <f>IF([kw in desc]=[kw rough in title],[kw in desc]*1,IFERROR(LEFT([kw_dirty],3)*1,IFERROR(LEFT([kw_dirty],2)*1,"n.a.")))</f>
        <v>#N/A</v>
      </c>
      <c r="T4220" s="1"/>
      <c r="U4220" s="1" t="e">
        <f>VLOOKUP(Tabelle1[[#This Row],[productid]],Tabelle2[#All],2,FALSE)</f>
        <v>#N/A</v>
      </c>
    </row>
    <row r="4221" spans="1:21" hidden="1">
      <c r="A4221" t="s">
        <v>3593</v>
      </c>
      <c r="B4221">
        <v>3700</v>
      </c>
      <c r="C4221">
        <v>289859</v>
      </c>
      <c r="D4221" t="s">
        <v>6912</v>
      </c>
      <c r="E4221" t="s">
        <v>6913</v>
      </c>
      <c r="F4221">
        <v>18406</v>
      </c>
      <c r="G4221">
        <v>3497887</v>
      </c>
      <c r="H4221">
        <f t="shared" si="65"/>
        <v>0</v>
      </c>
      <c r="I4221">
        <f t="array" ref="I4221">MIN(IFERROR(FIND(IstNumbers,A4221),""))</f>
        <v>13</v>
      </c>
      <c r="J4221" s="1" t="e">
        <f>IF([first '# in title]&lt;[pos kw in title],MID([title],[pos kw in title]-6,6),#N/A)</f>
        <v>#N/A</v>
      </c>
      <c r="K4221" s="1" t="e">
        <f>IFERROR(MID(SUBSTITUTE([kw rough in title],",","."),FIND("(",[kw rough in title])+1,20),SUBSTITUTE(IFERROR(MID([kw rough in title],FIND(" ",[kw rough in title])+1,20),[kw rough in title]),",","."))</f>
        <v>#N/A</v>
      </c>
      <c r="L4221" s="1">
        <f>IFERROR(FIND("kW",[desc]),0)</f>
        <v>70</v>
      </c>
      <c r="M4221">
        <f t="array" ref="M4221">MIN(IFERROR(FIND(IstNumbers,E4221),""))</f>
        <v>34</v>
      </c>
      <c r="N4221" s="1" t="str">
        <f>IF([first '# in desc]&lt;[pos kw in desc],MID([desc],[pos kw in desc]-7,7))</f>
        <v xml:space="preserve">­me 42 </v>
      </c>
      <c r="O42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21" s="1" t="str">
        <f>TRIM(IF([first '# in desc]&lt;[pos kw in desc],MID([desc],[pos kw in desc]-6,6),FALSE))</f>
        <v>me 42</v>
      </c>
      <c r="Q4221" s="1" t="b">
        <f>IF(LEN([manuell])=0,IFERROR([kw fine in title]*1,IFERROR(SUMPRODUCT(COUNTIF(IsDigits,MID([kw in desc],ROW($A$1:$A$150),1)))=LEN([kw in desc]),#N/A)),[manuell])</f>
        <v>0</v>
      </c>
      <c r="R4221" s="1" t="str">
        <f>IF([pos kw in title]&gt;0,MID(J4221,#REF!,4),IF([first '# in title]&gt;0,MID([title],[first '# in title],3),IF([first '# in title]&gt;0,MID([desc],#REF!,3),VLOOKUP([productid],$G$2:$R$1386,8))))</f>
        <v xml:space="preserve">42 </v>
      </c>
      <c r="S4221" s="1" t="e">
        <f>IF([kw in desc]=[kw rough in title],[kw in desc]*1,IFERROR(LEFT([kw_dirty],3)*1,IFERROR(LEFT([kw_dirty],2)*1,"n.a.")))</f>
        <v>#N/A</v>
      </c>
      <c r="T4221" s="1"/>
      <c r="U4221" s="1">
        <f>VLOOKUP(Tabelle1[[#This Row],[productid]],Tabelle2[#All],2,FALSE)</f>
        <v>42</v>
      </c>
    </row>
    <row r="4222" spans="1:21" hidden="1">
      <c r="A4222" t="s">
        <v>5002</v>
      </c>
      <c r="B4222">
        <v>3625</v>
      </c>
      <c r="C4222">
        <v>289859</v>
      </c>
      <c r="D4222" t="s">
        <v>6914</v>
      </c>
      <c r="E4222" t="s">
        <v>6353</v>
      </c>
      <c r="F4222">
        <v>18406</v>
      </c>
      <c r="G4222">
        <v>1750863</v>
      </c>
      <c r="H4222">
        <f t="shared" si="65"/>
        <v>28</v>
      </c>
      <c r="I4222">
        <f t="array" ref="I4222">MIN(IFERROR(FIND(IstNumbers,A4222),""))</f>
        <v>25</v>
      </c>
      <c r="J4222" s="1" t="str">
        <f>IF([first '# in title]&lt;[pos kw in title],MID([title],[pos kw in title]-6,6),#N/A)</f>
        <v xml:space="preserve">rt 42 </v>
      </c>
      <c r="K422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22" s="1">
        <f>IFERROR(FIND("kW",[desc]),0)</f>
        <v>70</v>
      </c>
      <c r="M4222">
        <f t="array" ref="M4222">MIN(IFERROR(FIND(IstNumbers,E4222),""))</f>
        <v>34</v>
      </c>
      <c r="N4222" s="1" t="str">
        <f>IF([first '# in desc]&lt;[pos kw in desc],MID([desc],[pos kw in desc]-7,7))</f>
        <v xml:space="preserve">­me 42 </v>
      </c>
      <c r="O42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22" s="1" t="str">
        <f>TRIM(IF([first '# in desc]&lt;[pos kw in desc],MID([desc],[pos kw in desc]-6,6),FALSE))</f>
        <v>me 42</v>
      </c>
      <c r="Q4222" s="1">
        <f>IF(LEN([manuell])=0,IFERROR([kw fine in title]*1,IFERROR(SUMPRODUCT(COUNTIF(IsDigits,MID([kw in desc],ROW($A$1:$A$150),1)))=LEN([kw in desc]),#N/A)),[manuell])</f>
        <v>42</v>
      </c>
      <c r="R4222" s="1" t="e">
        <f>IF([pos kw in title]&gt;0,MID(J4222,#REF!,4),IF([first '# in title]&gt;0,MID([title],[first '# in title],3),IF([first '# in title]&gt;0,MID([desc],#REF!,3),VLOOKUP([productid],$G$2:$R$1386,8))))</f>
        <v>#REF!</v>
      </c>
      <c r="S4222" s="1" t="str">
        <f>IF([kw in desc]=[kw rough in title],[kw in desc]*1,IFERROR(LEFT([kw_dirty],3)*1,IFERROR(LEFT([kw_dirty],2)*1,"n.a.")))</f>
        <v>n.a.</v>
      </c>
      <c r="T4222" s="1"/>
      <c r="U4222" s="1">
        <f>VLOOKUP(Tabelle1[[#This Row],[productid]],Tabelle2[#All],2,FALSE)</f>
        <v>42</v>
      </c>
    </row>
    <row r="4223" spans="1:21">
      <c r="A4223" t="s">
        <v>5128</v>
      </c>
      <c r="B4223">
        <v>2785</v>
      </c>
      <c r="C4223">
        <v>289859</v>
      </c>
      <c r="D4223" t="s">
        <v>6915</v>
      </c>
      <c r="E4223" t="s">
        <v>6916</v>
      </c>
      <c r="F4223">
        <v>18406</v>
      </c>
      <c r="G4223">
        <v>2286143</v>
      </c>
      <c r="H4223">
        <f t="shared" si="65"/>
        <v>0</v>
      </c>
      <c r="I4223">
        <f t="array" ref="I4223">MIN(IFERROR(FIND(IstNumbers,A4223),""))</f>
        <v>12</v>
      </c>
      <c r="J4223" s="1" t="e">
        <f>IF([first '# in title]&lt;[pos kw in title],MID([title],[pos kw in title]-6,6),#N/A)</f>
        <v>#N/A</v>
      </c>
      <c r="K4223" s="1" t="e">
        <f>IFERROR(MID(SUBSTITUTE([kw rough in title],",","."),FIND("(",[kw rough in title])+1,20),SUBSTITUTE(IFERROR(MID([kw rough in title],FIND(" ",[kw rough in title])+1,20),[kw rough in title]),",","."))</f>
        <v>#N/A</v>
      </c>
      <c r="L4223" s="1">
        <f>IFERROR(FIND("kW",[desc]),0)</f>
        <v>0</v>
      </c>
      <c r="M4223">
        <f t="array" ref="M4223">MIN(IFERROR(FIND(IstNumbers,E4223),""))</f>
        <v>33</v>
      </c>
      <c r="N4223" s="1" t="b">
        <f>IF([first '# in desc]&lt;[pos kw in desc],MID([desc],[pos kw in desc]-7,7))</f>
        <v>0</v>
      </c>
      <c r="O42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23" s="1" t="str">
        <f>TRIM(IF([first '# in desc]&lt;[pos kw in desc],MID([desc],[pos kw in desc]-6,6),FALSE))</f>
        <v>FALSCH</v>
      </c>
      <c r="Q4223" s="1" t="b">
        <f>IF(LEN([manuell])=0,IFERROR([kw fine in title]*1,IFERROR(SUMPRODUCT(COUNTIF(IsDigits,MID([kw in desc],ROW($A$1:$A$150),1)))=LEN([kw in desc]),#N/A)),[manuell])</f>
        <v>0</v>
      </c>
      <c r="R4223" s="1" t="str">
        <f>IF([pos kw in title]&gt;0,MID(J4223,#REF!,4),IF([first '# in title]&gt;0,MID([title],[first '# in title],3),IF([first '# in title]&gt;0,MID([desc],#REF!,3),VLOOKUP([productid],$G$2:$R$1386,8))))</f>
        <v>146</v>
      </c>
      <c r="S4223" s="1" t="e">
        <f>IF([kw in desc]=[kw rough in title],[kw in desc]*1,IFERROR(LEFT([kw_dirty],3)*1,IFERROR(LEFT([kw_dirty],2)*1,"n.a.")))</f>
        <v>#N/A</v>
      </c>
      <c r="T4223" s="1"/>
      <c r="U4223" s="1" t="e">
        <f>VLOOKUP(Tabelle1[[#This Row],[productid]],Tabelle2[#All],2,FALSE)</f>
        <v>#N/A</v>
      </c>
    </row>
    <row r="4224" spans="1:21" hidden="1">
      <c r="A4224" t="s">
        <v>3593</v>
      </c>
      <c r="B4224">
        <v>3700</v>
      </c>
      <c r="C4224">
        <v>289859</v>
      </c>
      <c r="D4224" t="s">
        <v>6917</v>
      </c>
      <c r="E4224" t="s">
        <v>6918</v>
      </c>
      <c r="F4224">
        <v>18406</v>
      </c>
      <c r="G4224">
        <v>3497887</v>
      </c>
      <c r="H4224">
        <f t="shared" si="65"/>
        <v>0</v>
      </c>
      <c r="I4224">
        <f t="array" ref="I4224">MIN(IFERROR(FIND(IstNumbers,A4224),""))</f>
        <v>13</v>
      </c>
      <c r="J4224" s="1" t="e">
        <f>IF([first '# in title]&lt;[pos kw in title],MID([title],[pos kw in title]-6,6),#N/A)</f>
        <v>#N/A</v>
      </c>
      <c r="K4224" s="1" t="e">
        <f>IFERROR(MID(SUBSTITUTE([kw rough in title],",","."),FIND("(",[kw rough in title])+1,20),SUBSTITUTE(IFERROR(MID([kw rough in title],FIND(" ",[kw rough in title])+1,20),[kw rough in title]),",","."))</f>
        <v>#N/A</v>
      </c>
      <c r="L4224" s="1">
        <f>IFERROR(FIND("kW",[desc]),0)</f>
        <v>70</v>
      </c>
      <c r="M4224">
        <f t="array" ref="M4224">MIN(IFERROR(FIND(IstNumbers,E4224),""))</f>
        <v>34</v>
      </c>
      <c r="N4224" s="1" t="str">
        <f>IF([first '# in desc]&lt;[pos kw in desc],MID([desc],[pos kw in desc]-7,7))</f>
        <v xml:space="preserve">­me 42 </v>
      </c>
      <c r="O42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24" s="1" t="str">
        <f>TRIM(IF([first '# in desc]&lt;[pos kw in desc],MID([desc],[pos kw in desc]-6,6),FALSE))</f>
        <v>me 42</v>
      </c>
      <c r="Q4224" s="1" t="b">
        <f>IF(LEN([manuell])=0,IFERROR([kw fine in title]*1,IFERROR(SUMPRODUCT(COUNTIF(IsDigits,MID([kw in desc],ROW($A$1:$A$150),1)))=LEN([kw in desc]),#N/A)),[manuell])</f>
        <v>0</v>
      </c>
      <c r="R4224" s="1" t="str">
        <f>IF([pos kw in title]&gt;0,MID(J4224,#REF!,4),IF([first '# in title]&gt;0,MID([title],[first '# in title],3),IF([first '# in title]&gt;0,MID([desc],#REF!,3),VLOOKUP([productid],$G$2:$R$1386,8))))</f>
        <v xml:space="preserve">42 </v>
      </c>
      <c r="S4224" s="1" t="e">
        <f>IF([kw in desc]=[kw rough in title],[kw in desc]*1,IFERROR(LEFT([kw_dirty],3)*1,IFERROR(LEFT([kw_dirty],2)*1,"n.a.")))</f>
        <v>#N/A</v>
      </c>
      <c r="T4224" s="1"/>
      <c r="U4224" s="1">
        <f>VLOOKUP(Tabelle1[[#This Row],[productid]],Tabelle2[#All],2,FALSE)</f>
        <v>42</v>
      </c>
    </row>
    <row r="4225" spans="1:21" hidden="1">
      <c r="A4225" t="s">
        <v>5002</v>
      </c>
      <c r="B4225">
        <v>3625</v>
      </c>
      <c r="C4225">
        <v>289859</v>
      </c>
      <c r="D4225" t="s">
        <v>6919</v>
      </c>
      <c r="E4225" t="s">
        <v>6357</v>
      </c>
      <c r="F4225">
        <v>18406</v>
      </c>
      <c r="G4225">
        <v>1750863</v>
      </c>
      <c r="H4225">
        <f t="shared" si="65"/>
        <v>28</v>
      </c>
      <c r="I4225">
        <f t="array" ref="I4225">MIN(IFERROR(FIND(IstNumbers,A4225),""))</f>
        <v>25</v>
      </c>
      <c r="J4225" s="1" t="str">
        <f>IF([first '# in title]&lt;[pos kw in title],MID([title],[pos kw in title]-6,6),#N/A)</f>
        <v xml:space="preserve">rt 42 </v>
      </c>
      <c r="K422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25" s="1">
        <f>IFERROR(FIND("kW",[desc]),0)</f>
        <v>70</v>
      </c>
      <c r="M4225">
        <f t="array" ref="M4225">MIN(IFERROR(FIND(IstNumbers,E4225),""))</f>
        <v>34</v>
      </c>
      <c r="N4225" s="1" t="str">
        <f>IF([first '# in desc]&lt;[pos kw in desc],MID([desc],[pos kw in desc]-7,7))</f>
        <v xml:space="preserve">­me 42 </v>
      </c>
      <c r="O42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25" s="1" t="str">
        <f>TRIM(IF([first '# in desc]&lt;[pos kw in desc],MID([desc],[pos kw in desc]-6,6),FALSE))</f>
        <v>me 42</v>
      </c>
      <c r="Q4225" s="1">
        <f>IF(LEN([manuell])=0,IFERROR([kw fine in title]*1,IFERROR(SUMPRODUCT(COUNTIF(IsDigits,MID([kw in desc],ROW($A$1:$A$150),1)))=LEN([kw in desc]),#N/A)),[manuell])</f>
        <v>42</v>
      </c>
      <c r="R4225" s="1" t="e">
        <f>IF([pos kw in title]&gt;0,MID(J4225,#REF!,4),IF([first '# in title]&gt;0,MID([title],[first '# in title],3),IF([first '# in title]&gt;0,MID([desc],#REF!,3),VLOOKUP([productid],$G$2:$R$1386,8))))</f>
        <v>#REF!</v>
      </c>
      <c r="S4225" s="1" t="str">
        <f>IF([kw in desc]=[kw rough in title],[kw in desc]*1,IFERROR(LEFT([kw_dirty],3)*1,IFERROR(LEFT([kw_dirty],2)*1,"n.a.")))</f>
        <v>n.a.</v>
      </c>
      <c r="T4225" s="1"/>
      <c r="U4225" s="1">
        <f>VLOOKUP(Tabelle1[[#This Row],[productid]],Tabelle2[#All],2,FALSE)</f>
        <v>42</v>
      </c>
    </row>
    <row r="4226" spans="1:21">
      <c r="A4226" t="s">
        <v>5128</v>
      </c>
      <c r="B4226">
        <v>2785</v>
      </c>
      <c r="C4226">
        <v>289859</v>
      </c>
      <c r="D4226" t="s">
        <v>6920</v>
      </c>
      <c r="E4226" t="s">
        <v>6921</v>
      </c>
      <c r="F4226">
        <v>18406</v>
      </c>
      <c r="G4226">
        <v>2286143</v>
      </c>
      <c r="H4226">
        <f t="shared" si="65"/>
        <v>0</v>
      </c>
      <c r="I4226">
        <f t="array" ref="I4226">MIN(IFERROR(FIND(IstNumbers,A4226),""))</f>
        <v>12</v>
      </c>
      <c r="J4226" s="1" t="e">
        <f>IF([first '# in title]&lt;[pos kw in title],MID([title],[pos kw in title]-6,6),#N/A)</f>
        <v>#N/A</v>
      </c>
      <c r="K4226" s="1" t="e">
        <f>IFERROR(MID(SUBSTITUTE([kw rough in title],",","."),FIND("(",[kw rough in title])+1,20),SUBSTITUTE(IFERROR(MID([kw rough in title],FIND(" ",[kw rough in title])+1,20),[kw rough in title]),",","."))</f>
        <v>#N/A</v>
      </c>
      <c r="L4226" s="1">
        <f>IFERROR(FIND("kW",[desc]),0)</f>
        <v>0</v>
      </c>
      <c r="M4226">
        <f t="array" ref="M4226">MIN(IFERROR(FIND(IstNumbers,E4226),""))</f>
        <v>33</v>
      </c>
      <c r="N4226" s="1" t="b">
        <f>IF([first '# in desc]&lt;[pos kw in desc],MID([desc],[pos kw in desc]-7,7))</f>
        <v>0</v>
      </c>
      <c r="O42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26" s="1" t="str">
        <f>TRIM(IF([first '# in desc]&lt;[pos kw in desc],MID([desc],[pos kw in desc]-6,6),FALSE))</f>
        <v>FALSCH</v>
      </c>
      <c r="Q4226" s="1" t="b">
        <f>IF(LEN([manuell])=0,IFERROR([kw fine in title]*1,IFERROR(SUMPRODUCT(COUNTIF(IsDigits,MID([kw in desc],ROW($A$1:$A$150),1)))=LEN([kw in desc]),#N/A)),[manuell])</f>
        <v>0</v>
      </c>
      <c r="R4226" s="1" t="str">
        <f>IF([pos kw in title]&gt;0,MID(J4226,#REF!,4),IF([first '# in title]&gt;0,MID([title],[first '# in title],3),IF([first '# in title]&gt;0,MID([desc],#REF!,3),VLOOKUP([productid],$G$2:$R$1386,8))))</f>
        <v>146</v>
      </c>
      <c r="S4226" s="1" t="e">
        <f>IF([kw in desc]=[kw rough in title],[kw in desc]*1,IFERROR(LEFT([kw_dirty],3)*1,IFERROR(LEFT([kw_dirty],2)*1,"n.a.")))</f>
        <v>#N/A</v>
      </c>
      <c r="T4226" s="1"/>
      <c r="U4226" s="1" t="e">
        <f>VLOOKUP(Tabelle1[[#This Row],[productid]],Tabelle2[#All],2,FALSE)</f>
        <v>#N/A</v>
      </c>
    </row>
    <row r="4227" spans="1:21" hidden="1">
      <c r="A4227" t="s">
        <v>3593</v>
      </c>
      <c r="B4227">
        <v>3700</v>
      </c>
      <c r="C4227">
        <v>289859</v>
      </c>
      <c r="D4227" t="s">
        <v>6922</v>
      </c>
      <c r="E4227" t="s">
        <v>6923</v>
      </c>
      <c r="F4227">
        <v>18406</v>
      </c>
      <c r="G4227">
        <v>3497887</v>
      </c>
      <c r="H4227">
        <f t="shared" si="65"/>
        <v>0</v>
      </c>
      <c r="I4227">
        <f t="array" ref="I4227">MIN(IFERROR(FIND(IstNumbers,A4227),""))</f>
        <v>13</v>
      </c>
      <c r="J4227" s="1" t="e">
        <f>IF([first '# in title]&lt;[pos kw in title],MID([title],[pos kw in title]-6,6),#N/A)</f>
        <v>#N/A</v>
      </c>
      <c r="K4227" s="1" t="e">
        <f>IFERROR(MID(SUBSTITUTE([kw rough in title],",","."),FIND("(",[kw rough in title])+1,20),SUBSTITUTE(IFERROR(MID([kw rough in title],FIND(" ",[kw rough in title])+1,20),[kw rough in title]),",","."))</f>
        <v>#N/A</v>
      </c>
      <c r="L4227" s="1">
        <f>IFERROR(FIND("kW",[desc]),0)</f>
        <v>70</v>
      </c>
      <c r="M4227">
        <f t="array" ref="M4227">MIN(IFERROR(FIND(IstNumbers,E4227),""))</f>
        <v>34</v>
      </c>
      <c r="N4227" s="1" t="str">
        <f>IF([first '# in desc]&lt;[pos kw in desc],MID([desc],[pos kw in desc]-7,7))</f>
        <v xml:space="preserve">­me 42 </v>
      </c>
      <c r="O42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27" s="1" t="str">
        <f>TRIM(IF([first '# in desc]&lt;[pos kw in desc],MID([desc],[pos kw in desc]-6,6),FALSE))</f>
        <v>me 42</v>
      </c>
      <c r="Q4227" s="1" t="b">
        <f>IF(LEN([manuell])=0,IFERROR([kw fine in title]*1,IFERROR(SUMPRODUCT(COUNTIF(IsDigits,MID([kw in desc],ROW($A$1:$A$150),1)))=LEN([kw in desc]),#N/A)),[manuell])</f>
        <v>0</v>
      </c>
      <c r="R4227" s="1" t="str">
        <f>IF([pos kw in title]&gt;0,MID(J4227,#REF!,4),IF([first '# in title]&gt;0,MID([title],[first '# in title],3),IF([first '# in title]&gt;0,MID([desc],#REF!,3),VLOOKUP([productid],$G$2:$R$1386,8))))</f>
        <v xml:space="preserve">42 </v>
      </c>
      <c r="S4227" s="1" t="e">
        <f>IF([kw in desc]=[kw rough in title],[kw in desc]*1,IFERROR(LEFT([kw_dirty],3)*1,IFERROR(LEFT([kw_dirty],2)*1,"n.a.")))</f>
        <v>#N/A</v>
      </c>
      <c r="T4227" s="1"/>
      <c r="U4227" s="1">
        <f>VLOOKUP(Tabelle1[[#This Row],[productid]],Tabelle2[#All],2,FALSE)</f>
        <v>42</v>
      </c>
    </row>
    <row r="4228" spans="1:21" hidden="1">
      <c r="A4228" t="s">
        <v>5002</v>
      </c>
      <c r="B4228">
        <v>3625</v>
      </c>
      <c r="C4228">
        <v>289859</v>
      </c>
      <c r="D4228" t="s">
        <v>6924</v>
      </c>
      <c r="E4228" t="s">
        <v>6361</v>
      </c>
      <c r="F4228">
        <v>18406</v>
      </c>
      <c r="G4228">
        <v>1750863</v>
      </c>
      <c r="H4228">
        <f t="shared" ref="H4228:H4291" si="66">IFERROR(FIND("kW",A4228),0)</f>
        <v>28</v>
      </c>
      <c r="I4228">
        <f t="array" ref="I4228">MIN(IFERROR(FIND(IstNumbers,A4228),""))</f>
        <v>25</v>
      </c>
      <c r="J4228" s="1" t="str">
        <f>IF([first '# in title]&lt;[pos kw in title],MID([title],[pos kw in title]-6,6),#N/A)</f>
        <v xml:space="preserve">rt 42 </v>
      </c>
      <c r="K422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28" s="1">
        <f>IFERROR(FIND("kW",[desc]),0)</f>
        <v>70</v>
      </c>
      <c r="M4228">
        <f t="array" ref="M4228">MIN(IFERROR(FIND(IstNumbers,E4228),""))</f>
        <v>34</v>
      </c>
      <c r="N4228" s="1" t="str">
        <f>IF([first '# in desc]&lt;[pos kw in desc],MID([desc],[pos kw in desc]-7,7))</f>
        <v xml:space="preserve">­me 42 </v>
      </c>
      <c r="O42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28" s="1" t="str">
        <f>TRIM(IF([first '# in desc]&lt;[pos kw in desc],MID([desc],[pos kw in desc]-6,6),FALSE))</f>
        <v>me 42</v>
      </c>
      <c r="Q4228" s="1">
        <f>IF(LEN([manuell])=0,IFERROR([kw fine in title]*1,IFERROR(SUMPRODUCT(COUNTIF(IsDigits,MID([kw in desc],ROW($A$1:$A$150),1)))=LEN([kw in desc]),#N/A)),[manuell])</f>
        <v>42</v>
      </c>
      <c r="R4228" s="1" t="e">
        <f>IF([pos kw in title]&gt;0,MID(J4228,#REF!,4),IF([first '# in title]&gt;0,MID([title],[first '# in title],3),IF([first '# in title]&gt;0,MID([desc],#REF!,3),VLOOKUP([productid],$G$2:$R$1386,8))))</f>
        <v>#REF!</v>
      </c>
      <c r="S4228" s="1" t="str">
        <f>IF([kw in desc]=[kw rough in title],[kw in desc]*1,IFERROR(LEFT([kw_dirty],3)*1,IFERROR(LEFT([kw_dirty],2)*1,"n.a.")))</f>
        <v>n.a.</v>
      </c>
      <c r="T4228" s="1"/>
      <c r="U4228" s="1">
        <f>VLOOKUP(Tabelle1[[#This Row],[productid]],Tabelle2[#All],2,FALSE)</f>
        <v>42</v>
      </c>
    </row>
    <row r="4229" spans="1:21">
      <c r="A4229" t="s">
        <v>5128</v>
      </c>
      <c r="B4229">
        <v>2787</v>
      </c>
      <c r="C4229">
        <v>289859</v>
      </c>
      <c r="D4229" t="s">
        <v>6925</v>
      </c>
      <c r="E4229" t="s">
        <v>6926</v>
      </c>
      <c r="F4229">
        <v>18406</v>
      </c>
      <c r="G4229">
        <v>2286143</v>
      </c>
      <c r="H4229">
        <f t="shared" si="66"/>
        <v>0</v>
      </c>
      <c r="I4229">
        <f t="array" ref="I4229">MIN(IFERROR(FIND(IstNumbers,A4229),""))</f>
        <v>12</v>
      </c>
      <c r="J4229" s="1" t="e">
        <f>IF([first '# in title]&lt;[pos kw in title],MID([title],[pos kw in title]-6,6),#N/A)</f>
        <v>#N/A</v>
      </c>
      <c r="K4229" s="1" t="e">
        <f>IFERROR(MID(SUBSTITUTE([kw rough in title],",","."),FIND("(",[kw rough in title])+1,20),SUBSTITUTE(IFERROR(MID([kw rough in title],FIND(" ",[kw rough in title])+1,20),[kw rough in title]),",","."))</f>
        <v>#N/A</v>
      </c>
      <c r="L4229" s="1">
        <f>IFERROR(FIND("kW",[desc]),0)</f>
        <v>0</v>
      </c>
      <c r="M4229">
        <f t="array" ref="M4229">MIN(IFERROR(FIND(IstNumbers,E4229),""))</f>
        <v>33</v>
      </c>
      <c r="N4229" s="1" t="b">
        <f>IF([first '# in desc]&lt;[pos kw in desc],MID([desc],[pos kw in desc]-7,7))</f>
        <v>0</v>
      </c>
      <c r="O42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29" s="1" t="str">
        <f>TRIM(IF([first '# in desc]&lt;[pos kw in desc],MID([desc],[pos kw in desc]-6,6),FALSE))</f>
        <v>FALSCH</v>
      </c>
      <c r="Q4229" s="1" t="b">
        <f>IF(LEN([manuell])=0,IFERROR([kw fine in title]*1,IFERROR(SUMPRODUCT(COUNTIF(IsDigits,MID([kw in desc],ROW($A$1:$A$150),1)))=LEN([kw in desc]),#N/A)),[manuell])</f>
        <v>0</v>
      </c>
      <c r="R4229" s="1" t="str">
        <f>IF([pos kw in title]&gt;0,MID(J4229,#REF!,4),IF([first '# in title]&gt;0,MID([title],[first '# in title],3),IF([first '# in title]&gt;0,MID([desc],#REF!,3),VLOOKUP([productid],$G$2:$R$1386,8))))</f>
        <v>146</v>
      </c>
      <c r="S4229" s="1" t="e">
        <f>IF([kw in desc]=[kw rough in title],[kw in desc]*1,IFERROR(LEFT([kw_dirty],3)*1,IFERROR(LEFT([kw_dirty],2)*1,"n.a.")))</f>
        <v>#N/A</v>
      </c>
      <c r="T4229" s="1"/>
      <c r="U4229" s="1" t="e">
        <f>VLOOKUP(Tabelle1[[#This Row],[productid]],Tabelle2[#All],2,FALSE)</f>
        <v>#N/A</v>
      </c>
    </row>
    <row r="4230" spans="1:21" hidden="1">
      <c r="A4230" t="s">
        <v>3593</v>
      </c>
      <c r="B4230">
        <v>3705</v>
      </c>
      <c r="C4230">
        <v>289859</v>
      </c>
      <c r="D4230" t="s">
        <v>6927</v>
      </c>
      <c r="E4230" t="s">
        <v>6652</v>
      </c>
      <c r="F4230">
        <v>18406</v>
      </c>
      <c r="G4230">
        <v>3497887</v>
      </c>
      <c r="H4230">
        <f t="shared" si="66"/>
        <v>0</v>
      </c>
      <c r="I4230">
        <f t="array" ref="I4230">MIN(IFERROR(FIND(IstNumbers,A4230),""))</f>
        <v>13</v>
      </c>
      <c r="J4230" s="1" t="e">
        <f>IF([first '# in title]&lt;[pos kw in title],MID([title],[pos kw in title]-6,6),#N/A)</f>
        <v>#N/A</v>
      </c>
      <c r="K4230" s="1" t="e">
        <f>IFERROR(MID(SUBSTITUTE([kw rough in title],",","."),FIND("(",[kw rough in title])+1,20),SUBSTITUTE(IFERROR(MID([kw rough in title],FIND(" ",[kw rough in title])+1,20),[kw rough in title]),",","."))</f>
        <v>#N/A</v>
      </c>
      <c r="L4230" s="1">
        <f>IFERROR(FIND("kW",[desc]),0)</f>
        <v>70</v>
      </c>
      <c r="M4230">
        <f t="array" ref="M4230">MIN(IFERROR(FIND(IstNumbers,E4230),""))</f>
        <v>34</v>
      </c>
      <c r="N4230" s="1" t="str">
        <f>IF([first '# in desc]&lt;[pos kw in desc],MID([desc],[pos kw in desc]-7,7))</f>
        <v xml:space="preserve">­me 42 </v>
      </c>
      <c r="O42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30" s="1" t="str">
        <f>TRIM(IF([first '# in desc]&lt;[pos kw in desc],MID([desc],[pos kw in desc]-6,6),FALSE))</f>
        <v>me 42</v>
      </c>
      <c r="Q4230" s="1" t="b">
        <f>IF(LEN([manuell])=0,IFERROR([kw fine in title]*1,IFERROR(SUMPRODUCT(COUNTIF(IsDigits,MID([kw in desc],ROW($A$1:$A$150),1)))=LEN([kw in desc]),#N/A)),[manuell])</f>
        <v>0</v>
      </c>
      <c r="R4230" s="1" t="str">
        <f>IF([pos kw in title]&gt;0,MID(J4230,#REF!,4),IF([first '# in title]&gt;0,MID([title],[first '# in title],3),IF([first '# in title]&gt;0,MID([desc],#REF!,3),VLOOKUP([productid],$G$2:$R$1386,8))))</f>
        <v xml:space="preserve">42 </v>
      </c>
      <c r="S4230" s="1" t="e">
        <f>IF([kw in desc]=[kw rough in title],[kw in desc]*1,IFERROR(LEFT([kw_dirty],3)*1,IFERROR(LEFT([kw_dirty],2)*1,"n.a.")))</f>
        <v>#N/A</v>
      </c>
      <c r="T4230" s="1"/>
      <c r="U4230" s="1">
        <f>VLOOKUP(Tabelle1[[#This Row],[productid]],Tabelle2[#All],2,FALSE)</f>
        <v>42</v>
      </c>
    </row>
    <row r="4231" spans="1:21" hidden="1">
      <c r="A4231" t="s">
        <v>5002</v>
      </c>
      <c r="B4231">
        <v>3630</v>
      </c>
      <c r="C4231">
        <v>289859</v>
      </c>
      <c r="D4231" t="s">
        <v>6928</v>
      </c>
      <c r="E4231" t="s">
        <v>6929</v>
      </c>
      <c r="F4231">
        <v>18406</v>
      </c>
      <c r="G4231">
        <v>1750863</v>
      </c>
      <c r="H4231">
        <f t="shared" si="66"/>
        <v>28</v>
      </c>
      <c r="I4231">
        <f t="array" ref="I4231">MIN(IFERROR(FIND(IstNumbers,A4231),""))</f>
        <v>25</v>
      </c>
      <c r="J4231" s="1" t="str">
        <f>IF([first '# in title]&lt;[pos kw in title],MID([title],[pos kw in title]-6,6),#N/A)</f>
        <v xml:space="preserve">rt 42 </v>
      </c>
      <c r="K423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31" s="1">
        <f>IFERROR(FIND("kW",[desc]),0)</f>
        <v>70</v>
      </c>
      <c r="M4231">
        <f t="array" ref="M4231">MIN(IFERROR(FIND(IstNumbers,E4231),""))</f>
        <v>34</v>
      </c>
      <c r="N4231" s="1" t="str">
        <f>IF([first '# in desc]&lt;[pos kw in desc],MID([desc],[pos kw in desc]-7,7))</f>
        <v xml:space="preserve">­me 42 </v>
      </c>
      <c r="O42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31" s="1" t="str">
        <f>TRIM(IF([first '# in desc]&lt;[pos kw in desc],MID([desc],[pos kw in desc]-6,6),FALSE))</f>
        <v>me 42</v>
      </c>
      <c r="Q4231" s="1">
        <f>IF(LEN([manuell])=0,IFERROR([kw fine in title]*1,IFERROR(SUMPRODUCT(COUNTIF(IsDigits,MID([kw in desc],ROW($A$1:$A$150),1)))=LEN([kw in desc]),#N/A)),[manuell])</f>
        <v>42</v>
      </c>
      <c r="R4231" s="1" t="e">
        <f>IF([pos kw in title]&gt;0,MID(J4231,#REF!,4),IF([first '# in title]&gt;0,MID([title],[first '# in title],3),IF([first '# in title]&gt;0,MID([desc],#REF!,3),VLOOKUP([productid],$G$2:$R$1386,8))))</f>
        <v>#REF!</v>
      </c>
      <c r="S4231" s="1" t="str">
        <f>IF([kw in desc]=[kw rough in title],[kw in desc]*1,IFERROR(LEFT([kw_dirty],3)*1,IFERROR(LEFT([kw_dirty],2)*1,"n.a.")))</f>
        <v>n.a.</v>
      </c>
      <c r="T4231" s="1"/>
      <c r="U4231" s="1">
        <f>VLOOKUP(Tabelle1[[#This Row],[productid]],Tabelle2[#All],2,FALSE)</f>
        <v>42</v>
      </c>
    </row>
    <row r="4232" spans="1:21">
      <c r="A4232" t="s">
        <v>5128</v>
      </c>
      <c r="B4232">
        <v>2790</v>
      </c>
      <c r="C4232">
        <v>289859</v>
      </c>
      <c r="D4232" t="s">
        <v>6930</v>
      </c>
      <c r="E4232" t="s">
        <v>6931</v>
      </c>
      <c r="F4232">
        <v>18406</v>
      </c>
      <c r="G4232">
        <v>2286143</v>
      </c>
      <c r="H4232">
        <f t="shared" si="66"/>
        <v>0</v>
      </c>
      <c r="I4232">
        <f t="array" ref="I4232">MIN(IFERROR(FIND(IstNumbers,A4232),""))</f>
        <v>12</v>
      </c>
      <c r="J4232" s="1" t="e">
        <f>IF([first '# in title]&lt;[pos kw in title],MID([title],[pos kw in title]-6,6),#N/A)</f>
        <v>#N/A</v>
      </c>
      <c r="K4232" s="1" t="e">
        <f>IFERROR(MID(SUBSTITUTE([kw rough in title],",","."),FIND("(",[kw rough in title])+1,20),SUBSTITUTE(IFERROR(MID([kw rough in title],FIND(" ",[kw rough in title])+1,20),[kw rough in title]),",","."))</f>
        <v>#N/A</v>
      </c>
      <c r="L4232" s="1">
        <f>IFERROR(FIND("kW",[desc]),0)</f>
        <v>0</v>
      </c>
      <c r="M4232">
        <f t="array" ref="M4232">MIN(IFERROR(FIND(IstNumbers,E4232),""))</f>
        <v>33</v>
      </c>
      <c r="N4232" s="1" t="b">
        <f>IF([first '# in desc]&lt;[pos kw in desc],MID([desc],[pos kw in desc]-7,7))</f>
        <v>0</v>
      </c>
      <c r="O42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32" s="1" t="str">
        <f>TRIM(IF([first '# in desc]&lt;[pos kw in desc],MID([desc],[pos kw in desc]-6,6),FALSE))</f>
        <v>FALSCH</v>
      </c>
      <c r="Q4232" s="1" t="b">
        <f>IF(LEN([manuell])=0,IFERROR([kw fine in title]*1,IFERROR(SUMPRODUCT(COUNTIF(IsDigits,MID([kw in desc],ROW($A$1:$A$150),1)))=LEN([kw in desc]),#N/A)),[manuell])</f>
        <v>0</v>
      </c>
      <c r="R4232" s="1" t="str">
        <f>IF([pos kw in title]&gt;0,MID(J4232,#REF!,4),IF([first '# in title]&gt;0,MID([title],[first '# in title],3),IF([first '# in title]&gt;0,MID([desc],#REF!,3),VLOOKUP([productid],$G$2:$R$1386,8))))</f>
        <v>146</v>
      </c>
      <c r="S4232" s="1" t="e">
        <f>IF([kw in desc]=[kw rough in title],[kw in desc]*1,IFERROR(LEFT([kw_dirty],3)*1,IFERROR(LEFT([kw_dirty],2)*1,"n.a.")))</f>
        <v>#N/A</v>
      </c>
      <c r="T4232" s="1"/>
      <c r="U4232" s="1" t="e">
        <f>VLOOKUP(Tabelle1[[#This Row],[productid]],Tabelle2[#All],2,FALSE)</f>
        <v>#N/A</v>
      </c>
    </row>
    <row r="4233" spans="1:21" hidden="1">
      <c r="A4233" t="s">
        <v>3593</v>
      </c>
      <c r="B4233">
        <v>3705</v>
      </c>
      <c r="C4233">
        <v>289859</v>
      </c>
      <c r="D4233" t="s">
        <v>6932</v>
      </c>
      <c r="E4233" t="s">
        <v>6933</v>
      </c>
      <c r="F4233">
        <v>18406</v>
      </c>
      <c r="G4233">
        <v>3497887</v>
      </c>
      <c r="H4233">
        <f t="shared" si="66"/>
        <v>0</v>
      </c>
      <c r="I4233">
        <f t="array" ref="I4233">MIN(IFERROR(FIND(IstNumbers,A4233),""))</f>
        <v>13</v>
      </c>
      <c r="J4233" s="1" t="e">
        <f>IF([first '# in title]&lt;[pos kw in title],MID([title],[pos kw in title]-6,6),#N/A)</f>
        <v>#N/A</v>
      </c>
      <c r="K4233" s="1" t="e">
        <f>IFERROR(MID(SUBSTITUTE([kw rough in title],",","."),FIND("(",[kw rough in title])+1,20),SUBSTITUTE(IFERROR(MID([kw rough in title],FIND(" ",[kw rough in title])+1,20),[kw rough in title]),",","."))</f>
        <v>#N/A</v>
      </c>
      <c r="L4233" s="1">
        <f>IFERROR(FIND("kW",[desc]),0)</f>
        <v>70</v>
      </c>
      <c r="M4233">
        <f t="array" ref="M4233">MIN(IFERROR(FIND(IstNumbers,E4233),""))</f>
        <v>34</v>
      </c>
      <c r="N4233" s="1" t="str">
        <f>IF([first '# in desc]&lt;[pos kw in desc],MID([desc],[pos kw in desc]-7,7))</f>
        <v xml:space="preserve">­me 42 </v>
      </c>
      <c r="O42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33" s="1" t="str">
        <f>TRIM(IF([first '# in desc]&lt;[pos kw in desc],MID([desc],[pos kw in desc]-6,6),FALSE))</f>
        <v>me 42</v>
      </c>
      <c r="Q4233" s="1" t="b">
        <f>IF(LEN([manuell])=0,IFERROR([kw fine in title]*1,IFERROR(SUMPRODUCT(COUNTIF(IsDigits,MID([kw in desc],ROW($A$1:$A$150),1)))=LEN([kw in desc]),#N/A)),[manuell])</f>
        <v>0</v>
      </c>
      <c r="R4233" s="1" t="str">
        <f>IF([pos kw in title]&gt;0,MID(J4233,#REF!,4),IF([first '# in title]&gt;0,MID([title],[first '# in title],3),IF([first '# in title]&gt;0,MID([desc],#REF!,3),VLOOKUP([productid],$G$2:$R$1386,8))))</f>
        <v xml:space="preserve">42 </v>
      </c>
      <c r="S4233" s="1" t="e">
        <f>IF([kw in desc]=[kw rough in title],[kw in desc]*1,IFERROR(LEFT([kw_dirty],3)*1,IFERROR(LEFT([kw_dirty],2)*1,"n.a.")))</f>
        <v>#N/A</v>
      </c>
      <c r="T4233" s="1"/>
      <c r="U4233" s="1">
        <f>VLOOKUP(Tabelle1[[#This Row],[productid]],Tabelle2[#All],2,FALSE)</f>
        <v>42</v>
      </c>
    </row>
    <row r="4234" spans="1:21" hidden="1">
      <c r="A4234" t="s">
        <v>5002</v>
      </c>
      <c r="B4234">
        <v>3630</v>
      </c>
      <c r="C4234">
        <v>289859</v>
      </c>
      <c r="D4234" t="s">
        <v>6934</v>
      </c>
      <c r="E4234" t="s">
        <v>6368</v>
      </c>
      <c r="F4234">
        <v>18406</v>
      </c>
      <c r="G4234">
        <v>1750863</v>
      </c>
      <c r="H4234">
        <f t="shared" si="66"/>
        <v>28</v>
      </c>
      <c r="I4234">
        <f t="array" ref="I4234">MIN(IFERROR(FIND(IstNumbers,A4234),""))</f>
        <v>25</v>
      </c>
      <c r="J4234" s="1" t="str">
        <f>IF([first '# in title]&lt;[pos kw in title],MID([title],[pos kw in title]-6,6),#N/A)</f>
        <v xml:space="preserve">rt 42 </v>
      </c>
      <c r="K423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34" s="1">
        <f>IFERROR(FIND("kW",[desc]),0)</f>
        <v>70</v>
      </c>
      <c r="M4234">
        <f t="array" ref="M4234">MIN(IFERROR(FIND(IstNumbers,E4234),""))</f>
        <v>34</v>
      </c>
      <c r="N4234" s="1" t="str">
        <f>IF([first '# in desc]&lt;[pos kw in desc],MID([desc],[pos kw in desc]-7,7))</f>
        <v xml:space="preserve">­me 42 </v>
      </c>
      <c r="O42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34" s="1" t="str">
        <f>TRIM(IF([first '# in desc]&lt;[pos kw in desc],MID([desc],[pos kw in desc]-6,6),FALSE))</f>
        <v>me 42</v>
      </c>
      <c r="Q4234" s="1">
        <f>IF(LEN([manuell])=0,IFERROR([kw fine in title]*1,IFERROR(SUMPRODUCT(COUNTIF(IsDigits,MID([kw in desc],ROW($A$1:$A$150),1)))=LEN([kw in desc]),#N/A)),[manuell])</f>
        <v>42</v>
      </c>
      <c r="R4234" s="1" t="e">
        <f>IF([pos kw in title]&gt;0,MID(J4234,#REF!,4),IF([first '# in title]&gt;0,MID([title],[first '# in title],3),IF([first '# in title]&gt;0,MID([desc],#REF!,3),VLOOKUP([productid],$G$2:$R$1386,8))))</f>
        <v>#REF!</v>
      </c>
      <c r="S4234" s="1" t="str">
        <f>IF([kw in desc]=[kw rough in title],[kw in desc]*1,IFERROR(LEFT([kw_dirty],3)*1,IFERROR(LEFT([kw_dirty],2)*1,"n.a.")))</f>
        <v>n.a.</v>
      </c>
      <c r="T4234" s="1"/>
      <c r="U4234" s="1">
        <f>VLOOKUP(Tabelle1[[#This Row],[productid]],Tabelle2[#All],2,FALSE)</f>
        <v>42</v>
      </c>
    </row>
    <row r="4235" spans="1:21">
      <c r="A4235" t="s">
        <v>5128</v>
      </c>
      <c r="B4235">
        <v>2790</v>
      </c>
      <c r="C4235">
        <v>289859</v>
      </c>
      <c r="D4235" t="s">
        <v>6935</v>
      </c>
      <c r="E4235" t="s">
        <v>6936</v>
      </c>
      <c r="F4235">
        <v>18406</v>
      </c>
      <c r="G4235">
        <v>2286143</v>
      </c>
      <c r="H4235">
        <f t="shared" si="66"/>
        <v>0</v>
      </c>
      <c r="I4235">
        <f t="array" ref="I4235">MIN(IFERROR(FIND(IstNumbers,A4235),""))</f>
        <v>12</v>
      </c>
      <c r="J4235" s="1" t="e">
        <f>IF([first '# in title]&lt;[pos kw in title],MID([title],[pos kw in title]-6,6),#N/A)</f>
        <v>#N/A</v>
      </c>
      <c r="K4235" s="1" t="e">
        <f>IFERROR(MID(SUBSTITUTE([kw rough in title],",","."),FIND("(",[kw rough in title])+1,20),SUBSTITUTE(IFERROR(MID([kw rough in title],FIND(" ",[kw rough in title])+1,20),[kw rough in title]),",","."))</f>
        <v>#N/A</v>
      </c>
      <c r="L4235" s="1">
        <f>IFERROR(FIND("kW",[desc]),0)</f>
        <v>0</v>
      </c>
      <c r="M4235">
        <f t="array" ref="M4235">MIN(IFERROR(FIND(IstNumbers,E4235),""))</f>
        <v>33</v>
      </c>
      <c r="N4235" s="1" t="b">
        <f>IF([first '# in desc]&lt;[pos kw in desc],MID([desc],[pos kw in desc]-7,7))</f>
        <v>0</v>
      </c>
      <c r="O42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35" s="1" t="str">
        <f>TRIM(IF([first '# in desc]&lt;[pos kw in desc],MID([desc],[pos kw in desc]-6,6),FALSE))</f>
        <v>FALSCH</v>
      </c>
      <c r="Q4235" s="1" t="b">
        <f>IF(LEN([manuell])=0,IFERROR([kw fine in title]*1,IFERROR(SUMPRODUCT(COUNTIF(IsDigits,MID([kw in desc],ROW($A$1:$A$150),1)))=LEN([kw in desc]),#N/A)),[manuell])</f>
        <v>0</v>
      </c>
      <c r="R4235" s="1" t="str">
        <f>IF([pos kw in title]&gt;0,MID(J4235,#REF!,4),IF([first '# in title]&gt;0,MID([title],[first '# in title],3),IF([first '# in title]&gt;0,MID([desc],#REF!,3),VLOOKUP([productid],$G$2:$R$1386,8))))</f>
        <v>146</v>
      </c>
      <c r="S4235" s="1" t="e">
        <f>IF([kw in desc]=[kw rough in title],[kw in desc]*1,IFERROR(LEFT([kw_dirty],3)*1,IFERROR(LEFT([kw_dirty],2)*1,"n.a.")))</f>
        <v>#N/A</v>
      </c>
      <c r="T4235" s="1"/>
      <c r="U4235" s="1" t="e">
        <f>VLOOKUP(Tabelle1[[#This Row],[productid]],Tabelle2[#All],2,FALSE)</f>
        <v>#N/A</v>
      </c>
    </row>
    <row r="4236" spans="1:21" hidden="1">
      <c r="A4236" t="s">
        <v>3593</v>
      </c>
      <c r="B4236">
        <v>3705</v>
      </c>
      <c r="C4236">
        <v>289859</v>
      </c>
      <c r="D4236" t="s">
        <v>6937</v>
      </c>
      <c r="E4236" t="s">
        <v>6938</v>
      </c>
      <c r="F4236">
        <v>18406</v>
      </c>
      <c r="G4236">
        <v>3497887</v>
      </c>
      <c r="H4236">
        <f t="shared" si="66"/>
        <v>0</v>
      </c>
      <c r="I4236">
        <f t="array" ref="I4236">MIN(IFERROR(FIND(IstNumbers,A4236),""))</f>
        <v>13</v>
      </c>
      <c r="J4236" s="1" t="e">
        <f>IF([first '# in title]&lt;[pos kw in title],MID([title],[pos kw in title]-6,6),#N/A)</f>
        <v>#N/A</v>
      </c>
      <c r="K4236" s="1" t="e">
        <f>IFERROR(MID(SUBSTITUTE([kw rough in title],",","."),FIND("(",[kw rough in title])+1,20),SUBSTITUTE(IFERROR(MID([kw rough in title],FIND(" ",[kw rough in title])+1,20),[kw rough in title]),",","."))</f>
        <v>#N/A</v>
      </c>
      <c r="L4236" s="1">
        <f>IFERROR(FIND("kW",[desc]),0)</f>
        <v>70</v>
      </c>
      <c r="M4236">
        <f t="array" ref="M4236">MIN(IFERROR(FIND(IstNumbers,E4236),""))</f>
        <v>34</v>
      </c>
      <c r="N4236" s="1" t="str">
        <f>IF([first '# in desc]&lt;[pos kw in desc],MID([desc],[pos kw in desc]-7,7))</f>
        <v xml:space="preserve">­me 42 </v>
      </c>
      <c r="O42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36" s="1" t="str">
        <f>TRIM(IF([first '# in desc]&lt;[pos kw in desc],MID([desc],[pos kw in desc]-6,6),FALSE))</f>
        <v>me 42</v>
      </c>
      <c r="Q4236" s="1" t="b">
        <f>IF(LEN([manuell])=0,IFERROR([kw fine in title]*1,IFERROR(SUMPRODUCT(COUNTIF(IsDigits,MID([kw in desc],ROW($A$1:$A$150),1)))=LEN([kw in desc]),#N/A)),[manuell])</f>
        <v>0</v>
      </c>
      <c r="R4236" s="1" t="str">
        <f>IF([pos kw in title]&gt;0,MID(J4236,#REF!,4),IF([first '# in title]&gt;0,MID([title],[first '# in title],3),IF([first '# in title]&gt;0,MID([desc],#REF!,3),VLOOKUP([productid],$G$2:$R$1386,8))))</f>
        <v xml:space="preserve">42 </v>
      </c>
      <c r="S4236" s="1" t="e">
        <f>IF([kw in desc]=[kw rough in title],[kw in desc]*1,IFERROR(LEFT([kw_dirty],3)*1,IFERROR(LEFT([kw_dirty],2)*1,"n.a.")))</f>
        <v>#N/A</v>
      </c>
      <c r="T4236" s="1"/>
      <c r="U4236" s="1">
        <f>VLOOKUP(Tabelle1[[#This Row],[productid]],Tabelle2[#All],2,FALSE)</f>
        <v>42</v>
      </c>
    </row>
    <row r="4237" spans="1:21" hidden="1">
      <c r="A4237" t="s">
        <v>5002</v>
      </c>
      <c r="B4237">
        <v>3630</v>
      </c>
      <c r="C4237">
        <v>289859</v>
      </c>
      <c r="D4237" t="s">
        <v>6939</v>
      </c>
      <c r="E4237" t="s">
        <v>6368</v>
      </c>
      <c r="F4237">
        <v>18406</v>
      </c>
      <c r="G4237">
        <v>1750863</v>
      </c>
      <c r="H4237">
        <f t="shared" si="66"/>
        <v>28</v>
      </c>
      <c r="I4237">
        <f t="array" ref="I4237">MIN(IFERROR(FIND(IstNumbers,A4237),""))</f>
        <v>25</v>
      </c>
      <c r="J4237" s="1" t="str">
        <f>IF([first '# in title]&lt;[pos kw in title],MID([title],[pos kw in title]-6,6),#N/A)</f>
        <v xml:space="preserve">rt 42 </v>
      </c>
      <c r="K423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37" s="1">
        <f>IFERROR(FIND("kW",[desc]),0)</f>
        <v>70</v>
      </c>
      <c r="M4237">
        <f t="array" ref="M4237">MIN(IFERROR(FIND(IstNumbers,E4237),""))</f>
        <v>34</v>
      </c>
      <c r="N4237" s="1" t="str">
        <f>IF([first '# in desc]&lt;[pos kw in desc],MID([desc],[pos kw in desc]-7,7))</f>
        <v xml:space="preserve">­me 42 </v>
      </c>
      <c r="O42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37" s="1" t="str">
        <f>TRIM(IF([first '# in desc]&lt;[pos kw in desc],MID([desc],[pos kw in desc]-6,6),FALSE))</f>
        <v>me 42</v>
      </c>
      <c r="Q4237" s="1">
        <f>IF(LEN([manuell])=0,IFERROR([kw fine in title]*1,IFERROR(SUMPRODUCT(COUNTIF(IsDigits,MID([kw in desc],ROW($A$1:$A$150),1)))=LEN([kw in desc]),#N/A)),[manuell])</f>
        <v>42</v>
      </c>
      <c r="R4237" s="1" t="e">
        <f>IF([pos kw in title]&gt;0,MID(J4237,#REF!,4),IF([first '# in title]&gt;0,MID([title],[first '# in title],3),IF([first '# in title]&gt;0,MID([desc],#REF!,3),VLOOKUP([productid],$G$2:$R$1386,8))))</f>
        <v>#REF!</v>
      </c>
      <c r="S4237" s="1" t="str">
        <f>IF([kw in desc]=[kw rough in title],[kw in desc]*1,IFERROR(LEFT([kw_dirty],3)*1,IFERROR(LEFT([kw_dirty],2)*1,"n.a.")))</f>
        <v>n.a.</v>
      </c>
      <c r="T4237" s="1"/>
      <c r="U4237" s="1">
        <f>VLOOKUP(Tabelle1[[#This Row],[productid]],Tabelle2[#All],2,FALSE)</f>
        <v>42</v>
      </c>
    </row>
    <row r="4238" spans="1:21">
      <c r="A4238" t="s">
        <v>5128</v>
      </c>
      <c r="B4238">
        <v>2790</v>
      </c>
      <c r="C4238">
        <v>289859</v>
      </c>
      <c r="D4238" t="s">
        <v>6940</v>
      </c>
      <c r="E4238" t="s">
        <v>6941</v>
      </c>
      <c r="F4238">
        <v>18406</v>
      </c>
      <c r="G4238">
        <v>2286143</v>
      </c>
      <c r="H4238">
        <f t="shared" si="66"/>
        <v>0</v>
      </c>
      <c r="I4238">
        <f t="array" ref="I4238">MIN(IFERROR(FIND(IstNumbers,A4238),""))</f>
        <v>12</v>
      </c>
      <c r="J4238" s="1" t="e">
        <f>IF([first '# in title]&lt;[pos kw in title],MID([title],[pos kw in title]-6,6),#N/A)</f>
        <v>#N/A</v>
      </c>
      <c r="K4238" s="1" t="e">
        <f>IFERROR(MID(SUBSTITUTE([kw rough in title],",","."),FIND("(",[kw rough in title])+1,20),SUBSTITUTE(IFERROR(MID([kw rough in title],FIND(" ",[kw rough in title])+1,20),[kw rough in title]),",","."))</f>
        <v>#N/A</v>
      </c>
      <c r="L4238" s="1">
        <f>IFERROR(FIND("kW",[desc]),0)</f>
        <v>0</v>
      </c>
      <c r="M4238">
        <f t="array" ref="M4238">MIN(IFERROR(FIND(IstNumbers,E4238),""))</f>
        <v>33</v>
      </c>
      <c r="N4238" s="1" t="b">
        <f>IF([first '# in desc]&lt;[pos kw in desc],MID([desc],[pos kw in desc]-7,7))</f>
        <v>0</v>
      </c>
      <c r="O42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38" s="1" t="str">
        <f>TRIM(IF([first '# in desc]&lt;[pos kw in desc],MID([desc],[pos kw in desc]-6,6),FALSE))</f>
        <v>FALSCH</v>
      </c>
      <c r="Q4238" s="1" t="b">
        <f>IF(LEN([manuell])=0,IFERROR([kw fine in title]*1,IFERROR(SUMPRODUCT(COUNTIF(IsDigits,MID([kw in desc],ROW($A$1:$A$150),1)))=LEN([kw in desc]),#N/A)),[manuell])</f>
        <v>0</v>
      </c>
      <c r="R4238" s="1" t="str">
        <f>IF([pos kw in title]&gt;0,MID(J4238,#REF!,4),IF([first '# in title]&gt;0,MID([title],[first '# in title],3),IF([first '# in title]&gt;0,MID([desc],#REF!,3),VLOOKUP([productid],$G$2:$R$1386,8))))</f>
        <v>146</v>
      </c>
      <c r="S4238" s="1" t="e">
        <f>IF([kw in desc]=[kw rough in title],[kw in desc]*1,IFERROR(LEFT([kw_dirty],3)*1,IFERROR(LEFT([kw_dirty],2)*1,"n.a.")))</f>
        <v>#N/A</v>
      </c>
      <c r="T4238" s="1"/>
      <c r="U4238" s="1" t="e">
        <f>VLOOKUP(Tabelle1[[#This Row],[productid]],Tabelle2[#All],2,FALSE)</f>
        <v>#N/A</v>
      </c>
    </row>
    <row r="4239" spans="1:21">
      <c r="A4239" t="s">
        <v>5128</v>
      </c>
      <c r="B4239">
        <v>2792</v>
      </c>
      <c r="C4239">
        <v>289859</v>
      </c>
      <c r="D4239" t="s">
        <v>6942</v>
      </c>
      <c r="E4239" t="s">
        <v>6943</v>
      </c>
      <c r="F4239">
        <v>18406</v>
      </c>
      <c r="G4239">
        <v>2286143</v>
      </c>
      <c r="H4239">
        <f t="shared" si="66"/>
        <v>0</v>
      </c>
      <c r="I4239">
        <f t="array" ref="I4239">MIN(IFERROR(FIND(IstNumbers,A4239),""))</f>
        <v>12</v>
      </c>
      <c r="J4239" s="1" t="e">
        <f>IF([first '# in title]&lt;[pos kw in title],MID([title],[pos kw in title]-6,6),#N/A)</f>
        <v>#N/A</v>
      </c>
      <c r="K4239" s="1" t="e">
        <f>IFERROR(MID(SUBSTITUTE([kw rough in title],",","."),FIND("(",[kw rough in title])+1,20),SUBSTITUTE(IFERROR(MID([kw rough in title],FIND(" ",[kw rough in title])+1,20),[kw rough in title]),",","."))</f>
        <v>#N/A</v>
      </c>
      <c r="L4239" s="1">
        <f>IFERROR(FIND("kW",[desc]),0)</f>
        <v>0</v>
      </c>
      <c r="M4239">
        <f t="array" ref="M4239">MIN(IFERROR(FIND(IstNumbers,E4239),""))</f>
        <v>33</v>
      </c>
      <c r="N4239" s="1" t="b">
        <f>IF([first '# in desc]&lt;[pos kw in desc],MID([desc],[pos kw in desc]-7,7))</f>
        <v>0</v>
      </c>
      <c r="O42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39" s="1" t="str">
        <f>TRIM(IF([first '# in desc]&lt;[pos kw in desc],MID([desc],[pos kw in desc]-6,6),FALSE))</f>
        <v>FALSCH</v>
      </c>
      <c r="Q4239" s="1" t="b">
        <f>IF(LEN([manuell])=0,IFERROR([kw fine in title]*1,IFERROR(SUMPRODUCT(COUNTIF(IsDigits,MID([kw in desc],ROW($A$1:$A$150),1)))=LEN([kw in desc]),#N/A)),[manuell])</f>
        <v>0</v>
      </c>
      <c r="R4239" s="1" t="str">
        <f>IF([pos kw in title]&gt;0,MID(J4239,#REF!,4),IF([first '# in title]&gt;0,MID([title],[first '# in title],3),IF([first '# in title]&gt;0,MID([desc],#REF!,3),VLOOKUP([productid],$G$2:$R$1386,8))))</f>
        <v>146</v>
      </c>
      <c r="S4239" s="1" t="e">
        <f>IF([kw in desc]=[kw rough in title],[kw in desc]*1,IFERROR(LEFT([kw_dirty],3)*1,IFERROR(LEFT([kw_dirty],2)*1,"n.a.")))</f>
        <v>#N/A</v>
      </c>
      <c r="T4239" s="1"/>
      <c r="U4239" s="1" t="e">
        <f>VLOOKUP(Tabelle1[[#This Row],[productid]],Tabelle2[#All],2,FALSE)</f>
        <v>#N/A</v>
      </c>
    </row>
    <row r="4240" spans="1:21">
      <c r="A4240" t="s">
        <v>5128</v>
      </c>
      <c r="B4240">
        <v>2794</v>
      </c>
      <c r="C4240">
        <v>289859</v>
      </c>
      <c r="D4240" t="s">
        <v>6944</v>
      </c>
      <c r="E4240" t="s">
        <v>6945</v>
      </c>
      <c r="F4240">
        <v>18406</v>
      </c>
      <c r="G4240">
        <v>2286143</v>
      </c>
      <c r="H4240">
        <f t="shared" si="66"/>
        <v>0</v>
      </c>
      <c r="I4240">
        <f t="array" ref="I4240">MIN(IFERROR(FIND(IstNumbers,A4240),""))</f>
        <v>12</v>
      </c>
      <c r="J4240" s="1" t="e">
        <f>IF([first '# in title]&lt;[pos kw in title],MID([title],[pos kw in title]-6,6),#N/A)</f>
        <v>#N/A</v>
      </c>
      <c r="K4240" s="1" t="e">
        <f>IFERROR(MID(SUBSTITUTE([kw rough in title],",","."),FIND("(",[kw rough in title])+1,20),SUBSTITUTE(IFERROR(MID([kw rough in title],FIND(" ",[kw rough in title])+1,20),[kw rough in title]),",","."))</f>
        <v>#N/A</v>
      </c>
      <c r="L4240" s="1">
        <f>IFERROR(FIND("kW",[desc]),0)</f>
        <v>0</v>
      </c>
      <c r="M4240">
        <f t="array" ref="M4240">MIN(IFERROR(FIND(IstNumbers,E4240),""))</f>
        <v>33</v>
      </c>
      <c r="N4240" s="1" t="b">
        <f>IF([first '# in desc]&lt;[pos kw in desc],MID([desc],[pos kw in desc]-7,7))</f>
        <v>0</v>
      </c>
      <c r="O42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40" s="1" t="str">
        <f>TRIM(IF([first '# in desc]&lt;[pos kw in desc],MID([desc],[pos kw in desc]-6,6),FALSE))</f>
        <v>FALSCH</v>
      </c>
      <c r="Q4240" s="1" t="b">
        <f>IF(LEN([manuell])=0,IFERROR([kw fine in title]*1,IFERROR(SUMPRODUCT(COUNTIF(IsDigits,MID([kw in desc],ROW($A$1:$A$150),1)))=LEN([kw in desc]),#N/A)),[manuell])</f>
        <v>0</v>
      </c>
      <c r="R4240" s="1" t="str">
        <f>IF([pos kw in title]&gt;0,MID(J4240,#REF!,4),IF([first '# in title]&gt;0,MID([title],[first '# in title],3),IF([first '# in title]&gt;0,MID([desc],#REF!,3),VLOOKUP([productid],$G$2:$R$1386,8))))</f>
        <v>146</v>
      </c>
      <c r="S4240" s="1" t="e">
        <f>IF([kw in desc]=[kw rough in title],[kw in desc]*1,IFERROR(LEFT([kw_dirty],3)*1,IFERROR(LEFT([kw_dirty],2)*1,"n.a.")))</f>
        <v>#N/A</v>
      </c>
      <c r="T4240" s="1"/>
      <c r="U4240" s="1" t="e">
        <f>VLOOKUP(Tabelle1[[#This Row],[productid]],Tabelle2[#All],2,FALSE)</f>
        <v>#N/A</v>
      </c>
    </row>
    <row r="4241" spans="1:21">
      <c r="A4241" t="s">
        <v>5128</v>
      </c>
      <c r="B4241">
        <v>2794</v>
      </c>
      <c r="C4241">
        <v>289859</v>
      </c>
      <c r="D4241" t="s">
        <v>6946</v>
      </c>
      <c r="E4241" t="s">
        <v>6947</v>
      </c>
      <c r="F4241">
        <v>18406</v>
      </c>
      <c r="G4241">
        <v>2286143</v>
      </c>
      <c r="H4241">
        <f t="shared" si="66"/>
        <v>0</v>
      </c>
      <c r="I4241">
        <f t="array" ref="I4241">MIN(IFERROR(FIND(IstNumbers,A4241),""))</f>
        <v>12</v>
      </c>
      <c r="J4241" s="1" t="e">
        <f>IF([first '# in title]&lt;[pos kw in title],MID([title],[pos kw in title]-6,6),#N/A)</f>
        <v>#N/A</v>
      </c>
      <c r="K4241" s="1" t="e">
        <f>IFERROR(MID(SUBSTITUTE([kw rough in title],",","."),FIND("(",[kw rough in title])+1,20),SUBSTITUTE(IFERROR(MID([kw rough in title],FIND(" ",[kw rough in title])+1,20),[kw rough in title]),",","."))</f>
        <v>#N/A</v>
      </c>
      <c r="L4241" s="1">
        <f>IFERROR(FIND("kW",[desc]),0)</f>
        <v>0</v>
      </c>
      <c r="M4241">
        <f t="array" ref="M4241">MIN(IFERROR(FIND(IstNumbers,E4241),""))</f>
        <v>33</v>
      </c>
      <c r="N4241" s="1" t="b">
        <f>IF([first '# in desc]&lt;[pos kw in desc],MID([desc],[pos kw in desc]-7,7))</f>
        <v>0</v>
      </c>
      <c r="O42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41" s="1" t="str">
        <f>TRIM(IF([first '# in desc]&lt;[pos kw in desc],MID([desc],[pos kw in desc]-6,6),FALSE))</f>
        <v>FALSCH</v>
      </c>
      <c r="Q4241" s="1" t="b">
        <f>IF(LEN([manuell])=0,IFERROR([kw fine in title]*1,IFERROR(SUMPRODUCT(COUNTIF(IsDigits,MID([kw in desc],ROW($A$1:$A$150),1)))=LEN([kw in desc]),#N/A)),[manuell])</f>
        <v>0</v>
      </c>
      <c r="R4241" s="1" t="str">
        <f>IF([pos kw in title]&gt;0,MID(J4241,#REF!,4),IF([first '# in title]&gt;0,MID([title],[first '# in title],3),IF([first '# in title]&gt;0,MID([desc],#REF!,3),VLOOKUP([productid],$G$2:$R$1386,8))))</f>
        <v>146</v>
      </c>
      <c r="S4241" s="1" t="e">
        <f>IF([kw in desc]=[kw rough in title],[kw in desc]*1,IFERROR(LEFT([kw_dirty],3)*1,IFERROR(LEFT([kw_dirty],2)*1,"n.a.")))</f>
        <v>#N/A</v>
      </c>
      <c r="T4241" s="1"/>
      <c r="U4241" s="1" t="e">
        <f>VLOOKUP(Tabelle1[[#This Row],[productid]],Tabelle2[#All],2,FALSE)</f>
        <v>#N/A</v>
      </c>
    </row>
    <row r="4242" spans="1:21">
      <c r="A4242" t="s">
        <v>5298</v>
      </c>
      <c r="B4242">
        <v>2798</v>
      </c>
      <c r="C4242">
        <v>289859</v>
      </c>
      <c r="D4242" t="s">
        <v>6948</v>
      </c>
      <c r="E4242" t="s">
        <v>6949</v>
      </c>
      <c r="F4242">
        <v>18406</v>
      </c>
      <c r="G4242">
        <v>2286143</v>
      </c>
      <c r="H4242">
        <f t="shared" si="66"/>
        <v>0</v>
      </c>
      <c r="I4242">
        <f t="array" ref="I4242">MIN(IFERROR(FIND(IstNumbers,A4242),""))</f>
        <v>28</v>
      </c>
      <c r="J4242" s="1" t="e">
        <f>IF([first '# in title]&lt;[pos kw in title],MID([title],[pos kw in title]-6,6),#N/A)</f>
        <v>#N/A</v>
      </c>
      <c r="K4242" s="1" t="e">
        <f>IFERROR(MID(SUBSTITUTE([kw rough in title],",","."),FIND("(",[kw rough in title])+1,20),SUBSTITUTE(IFERROR(MID([kw rough in title],FIND(" ",[kw rough in title])+1,20),[kw rough in title]),",","."))</f>
        <v>#N/A</v>
      </c>
      <c r="L4242" s="1">
        <f>IFERROR(FIND("kW",[desc]),0)</f>
        <v>0</v>
      </c>
      <c r="M4242">
        <f t="array" ref="M4242">MIN(IFERROR(FIND(IstNumbers,E4242),""))</f>
        <v>33</v>
      </c>
      <c r="N4242" s="1" t="b">
        <f>IF([first '# in desc]&lt;[pos kw in desc],MID([desc],[pos kw in desc]-7,7))</f>
        <v>0</v>
      </c>
      <c r="O42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42" s="1" t="str">
        <f>TRIM(IF([first '# in desc]&lt;[pos kw in desc],MID([desc],[pos kw in desc]-6,6),FALSE))</f>
        <v>FALSCH</v>
      </c>
      <c r="Q4242" s="1" t="b">
        <f>IF(LEN([manuell])=0,IFERROR([kw fine in title]*1,IFERROR(SUMPRODUCT(COUNTIF(IsDigits,MID([kw in desc],ROW($A$1:$A$150),1)))=LEN([kw in desc]),#N/A)),[manuell])</f>
        <v>0</v>
      </c>
      <c r="R4242" s="1" t="str">
        <f>IF([pos kw in title]&gt;0,MID(J4242,#REF!,4),IF([first '# in title]&gt;0,MID([title],[first '# in title],3),IF([first '# in title]&gt;0,MID([desc],#REF!,3),VLOOKUP([productid],$G$2:$R$1386,8))))</f>
        <v>146</v>
      </c>
      <c r="S4242" s="1" t="e">
        <f>IF([kw in desc]=[kw rough in title],[kw in desc]*1,IFERROR(LEFT([kw_dirty],3)*1,IFERROR(LEFT([kw_dirty],2)*1,"n.a.")))</f>
        <v>#N/A</v>
      </c>
      <c r="T4242" s="1"/>
      <c r="U4242" s="1" t="e">
        <f>VLOOKUP(Tabelle1[[#This Row],[productid]],Tabelle2[#All],2,FALSE)</f>
        <v>#N/A</v>
      </c>
    </row>
    <row r="4243" spans="1:21">
      <c r="A4243" t="s">
        <v>5298</v>
      </c>
      <c r="B4243">
        <v>2799</v>
      </c>
      <c r="C4243">
        <v>289859</v>
      </c>
      <c r="D4243" t="s">
        <v>6950</v>
      </c>
      <c r="E4243" t="s">
        <v>6951</v>
      </c>
      <c r="F4243">
        <v>18406</v>
      </c>
      <c r="G4243">
        <v>2286143</v>
      </c>
      <c r="H4243">
        <f t="shared" si="66"/>
        <v>0</v>
      </c>
      <c r="I4243">
        <f t="array" ref="I4243">MIN(IFERROR(FIND(IstNumbers,A4243),""))</f>
        <v>28</v>
      </c>
      <c r="J4243" s="1" t="e">
        <f>IF([first '# in title]&lt;[pos kw in title],MID([title],[pos kw in title]-6,6),#N/A)</f>
        <v>#N/A</v>
      </c>
      <c r="K4243" s="1" t="e">
        <f>IFERROR(MID(SUBSTITUTE([kw rough in title],",","."),FIND("(",[kw rough in title])+1,20),SUBSTITUTE(IFERROR(MID([kw rough in title],FIND(" ",[kw rough in title])+1,20),[kw rough in title]),",","."))</f>
        <v>#N/A</v>
      </c>
      <c r="L4243" s="1">
        <f>IFERROR(FIND("kW",[desc]),0)</f>
        <v>0</v>
      </c>
      <c r="M4243">
        <f t="array" ref="M4243">MIN(IFERROR(FIND(IstNumbers,E4243),""))</f>
        <v>33</v>
      </c>
      <c r="N4243" s="1" t="b">
        <f>IF([first '# in desc]&lt;[pos kw in desc],MID([desc],[pos kw in desc]-7,7))</f>
        <v>0</v>
      </c>
      <c r="O42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43" s="1" t="str">
        <f>TRIM(IF([first '# in desc]&lt;[pos kw in desc],MID([desc],[pos kw in desc]-6,6),FALSE))</f>
        <v>FALSCH</v>
      </c>
      <c r="Q4243" s="1" t="b">
        <f>IF(LEN([manuell])=0,IFERROR([kw fine in title]*1,IFERROR(SUMPRODUCT(COUNTIF(IsDigits,MID([kw in desc],ROW($A$1:$A$150),1)))=LEN([kw in desc]),#N/A)),[manuell])</f>
        <v>0</v>
      </c>
      <c r="R4243" s="1" t="str">
        <f>IF([pos kw in title]&gt;0,MID(J4243,#REF!,4),IF([first '# in title]&gt;0,MID([title],[first '# in title],3),IF([first '# in title]&gt;0,MID([desc],#REF!,3),VLOOKUP([productid],$G$2:$R$1386,8))))</f>
        <v>146</v>
      </c>
      <c r="S4243" s="1" t="e">
        <f>IF([kw in desc]=[kw rough in title],[kw in desc]*1,IFERROR(LEFT([kw_dirty],3)*1,IFERROR(LEFT([kw_dirty],2)*1,"n.a.")))</f>
        <v>#N/A</v>
      </c>
      <c r="T4243" s="1"/>
      <c r="U4243" s="1" t="e">
        <f>VLOOKUP(Tabelle1[[#This Row],[productid]],Tabelle2[#All],2,FALSE)</f>
        <v>#N/A</v>
      </c>
    </row>
    <row r="4244" spans="1:21" hidden="1">
      <c r="A4244" t="s">
        <v>5175</v>
      </c>
      <c r="B4244">
        <v>3630</v>
      </c>
      <c r="C4244">
        <v>289859</v>
      </c>
      <c r="D4244" t="s">
        <v>6952</v>
      </c>
      <c r="E4244" t="s">
        <v>6376</v>
      </c>
      <c r="F4244">
        <v>18406</v>
      </c>
      <c r="G4244">
        <v>1750863</v>
      </c>
      <c r="H4244">
        <f t="shared" si="66"/>
        <v>0</v>
      </c>
      <c r="I4244">
        <f t="array" ref="I4244">MIN(IFERROR(FIND(IstNumbers,A4244),""))</f>
        <v>12</v>
      </c>
      <c r="J4244" s="1" t="e">
        <f>IF([first '# in title]&lt;[pos kw in title],MID([title],[pos kw in title]-6,6),#N/A)</f>
        <v>#N/A</v>
      </c>
      <c r="K4244" s="1" t="e">
        <f>IFERROR(MID(SUBSTITUTE([kw rough in title],",","."),FIND("(",[kw rough in title])+1,20),SUBSTITUTE(IFERROR(MID([kw rough in title],FIND(" ",[kw rough in title])+1,20),[kw rough in title]),",","."))</f>
        <v>#N/A</v>
      </c>
      <c r="L4244" s="1">
        <f>IFERROR(FIND("kW",[desc]),0)</f>
        <v>70</v>
      </c>
      <c r="M4244">
        <f t="array" ref="M4244">MIN(IFERROR(FIND(IstNumbers,E4244),""))</f>
        <v>34</v>
      </c>
      <c r="N4244" s="1" t="str">
        <f>IF([first '# in desc]&lt;[pos kw in desc],MID([desc],[pos kw in desc]-7,7))</f>
        <v xml:space="preserve">­me 42 </v>
      </c>
      <c r="O42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44" s="1" t="str">
        <f>TRIM(IF([first '# in desc]&lt;[pos kw in desc],MID([desc],[pos kw in desc]-6,6),FALSE))</f>
        <v>me 42</v>
      </c>
      <c r="Q4244" s="1" t="b">
        <f>IF(LEN([manuell])=0,IFERROR([kw fine in title]*1,IFERROR(SUMPRODUCT(COUNTIF(IsDigits,MID([kw in desc],ROW($A$1:$A$150),1)))=LEN([kw in desc]),#N/A)),[manuell])</f>
        <v>0</v>
      </c>
      <c r="R4244" s="1" t="str">
        <f>IF([pos kw in title]&gt;0,MID(J4244,#REF!,4),IF([first '# in title]&gt;0,MID([title],[first '# in title],3),IF([first '# in title]&gt;0,MID([desc],#REF!,3),VLOOKUP([productid],$G$2:$R$1386,8))))</f>
        <v xml:space="preserve">42 </v>
      </c>
      <c r="S4244" s="1" t="e">
        <f>IF([kw in desc]=[kw rough in title],[kw in desc]*1,IFERROR(LEFT([kw_dirty],3)*1,IFERROR(LEFT([kw_dirty],2)*1,"n.a.")))</f>
        <v>#N/A</v>
      </c>
      <c r="T4244" s="1"/>
      <c r="U4244" s="1">
        <f>VLOOKUP(Tabelle1[[#This Row],[productid]],Tabelle2[#All],2,FALSE)</f>
        <v>42</v>
      </c>
    </row>
    <row r="4245" spans="1:21">
      <c r="A4245" t="s">
        <v>5298</v>
      </c>
      <c r="B4245">
        <v>2799</v>
      </c>
      <c r="C4245">
        <v>289859</v>
      </c>
      <c r="D4245" t="s">
        <v>6953</v>
      </c>
      <c r="E4245" t="s">
        <v>6954</v>
      </c>
      <c r="F4245">
        <v>18406</v>
      </c>
      <c r="G4245">
        <v>2286143</v>
      </c>
      <c r="H4245">
        <f t="shared" si="66"/>
        <v>0</v>
      </c>
      <c r="I4245">
        <f t="array" ref="I4245">MIN(IFERROR(FIND(IstNumbers,A4245),""))</f>
        <v>28</v>
      </c>
      <c r="J4245" s="1" t="e">
        <f>IF([first '# in title]&lt;[pos kw in title],MID([title],[pos kw in title]-6,6),#N/A)</f>
        <v>#N/A</v>
      </c>
      <c r="K4245" s="1" t="e">
        <f>IFERROR(MID(SUBSTITUTE([kw rough in title],",","."),FIND("(",[kw rough in title])+1,20),SUBSTITUTE(IFERROR(MID([kw rough in title],FIND(" ",[kw rough in title])+1,20),[kw rough in title]),",","."))</f>
        <v>#N/A</v>
      </c>
      <c r="L4245" s="1">
        <f>IFERROR(FIND("kW",[desc]),0)</f>
        <v>0</v>
      </c>
      <c r="M4245">
        <f t="array" ref="M4245">MIN(IFERROR(FIND(IstNumbers,E4245),""))</f>
        <v>33</v>
      </c>
      <c r="N4245" s="1" t="b">
        <f>IF([first '# in desc]&lt;[pos kw in desc],MID([desc],[pos kw in desc]-7,7))</f>
        <v>0</v>
      </c>
      <c r="O42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45" s="1" t="str">
        <f>TRIM(IF([first '# in desc]&lt;[pos kw in desc],MID([desc],[pos kw in desc]-6,6),FALSE))</f>
        <v>FALSCH</v>
      </c>
      <c r="Q4245" s="1" t="b">
        <f>IF(LEN([manuell])=0,IFERROR([kw fine in title]*1,IFERROR(SUMPRODUCT(COUNTIF(IsDigits,MID([kw in desc],ROW($A$1:$A$150),1)))=LEN([kw in desc]),#N/A)),[manuell])</f>
        <v>0</v>
      </c>
      <c r="R4245" s="1" t="str">
        <f>IF([pos kw in title]&gt;0,MID(J4245,#REF!,4),IF([first '# in title]&gt;0,MID([title],[first '# in title],3),IF([first '# in title]&gt;0,MID([desc],#REF!,3),VLOOKUP([productid],$G$2:$R$1386,8))))</f>
        <v>146</v>
      </c>
      <c r="S4245" s="1" t="e">
        <f>IF([kw in desc]=[kw rough in title],[kw in desc]*1,IFERROR(LEFT([kw_dirty],3)*1,IFERROR(LEFT([kw_dirty],2)*1,"n.a.")))</f>
        <v>#N/A</v>
      </c>
      <c r="T4245" s="1"/>
      <c r="U4245" s="1" t="e">
        <f>VLOOKUP(Tabelle1[[#This Row],[productid]],Tabelle2[#All],2,FALSE)</f>
        <v>#N/A</v>
      </c>
    </row>
    <row r="4246" spans="1:21" hidden="1">
      <c r="A4246" t="s">
        <v>5175</v>
      </c>
      <c r="B4246">
        <v>3630</v>
      </c>
      <c r="C4246">
        <v>289859</v>
      </c>
      <c r="D4246" t="s">
        <v>6955</v>
      </c>
      <c r="E4246" t="s">
        <v>6379</v>
      </c>
      <c r="F4246">
        <v>18406</v>
      </c>
      <c r="G4246">
        <v>1750863</v>
      </c>
      <c r="H4246">
        <f t="shared" si="66"/>
        <v>0</v>
      </c>
      <c r="I4246">
        <f t="array" ref="I4246">MIN(IFERROR(FIND(IstNumbers,A4246),""))</f>
        <v>12</v>
      </c>
      <c r="J4246" s="1" t="e">
        <f>IF([first '# in title]&lt;[pos kw in title],MID([title],[pos kw in title]-6,6),#N/A)</f>
        <v>#N/A</v>
      </c>
      <c r="K4246" s="1" t="e">
        <f>IFERROR(MID(SUBSTITUTE([kw rough in title],",","."),FIND("(",[kw rough in title])+1,20),SUBSTITUTE(IFERROR(MID([kw rough in title],FIND(" ",[kw rough in title])+1,20),[kw rough in title]),",","."))</f>
        <v>#N/A</v>
      </c>
      <c r="L4246" s="1">
        <f>IFERROR(FIND("kW",[desc]),0)</f>
        <v>70</v>
      </c>
      <c r="M4246">
        <f t="array" ref="M4246">MIN(IFERROR(FIND(IstNumbers,E4246),""))</f>
        <v>34</v>
      </c>
      <c r="N4246" s="1" t="str">
        <f>IF([first '# in desc]&lt;[pos kw in desc],MID([desc],[pos kw in desc]-7,7))</f>
        <v xml:space="preserve">­me 42 </v>
      </c>
      <c r="O42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46" s="1" t="str">
        <f>TRIM(IF([first '# in desc]&lt;[pos kw in desc],MID([desc],[pos kw in desc]-6,6),FALSE))</f>
        <v>me 42</v>
      </c>
      <c r="Q4246" s="1" t="b">
        <f>IF(LEN([manuell])=0,IFERROR([kw fine in title]*1,IFERROR(SUMPRODUCT(COUNTIF(IsDigits,MID([kw in desc],ROW($A$1:$A$150),1)))=LEN([kw in desc]),#N/A)),[manuell])</f>
        <v>0</v>
      </c>
      <c r="R4246" s="1" t="str">
        <f>IF([pos kw in title]&gt;0,MID(J4246,#REF!,4),IF([first '# in title]&gt;0,MID([title],[first '# in title],3),IF([first '# in title]&gt;0,MID([desc],#REF!,3),VLOOKUP([productid],$G$2:$R$1386,8))))</f>
        <v xml:space="preserve">42 </v>
      </c>
      <c r="S4246" s="1" t="e">
        <f>IF([kw in desc]=[kw rough in title],[kw in desc]*1,IFERROR(LEFT([kw_dirty],3)*1,IFERROR(LEFT([kw_dirty],2)*1,"n.a.")))</f>
        <v>#N/A</v>
      </c>
      <c r="T4246" s="1"/>
      <c r="U4246" s="1">
        <f>VLOOKUP(Tabelle1[[#This Row],[productid]],Tabelle2[#All],2,FALSE)</f>
        <v>42</v>
      </c>
    </row>
    <row r="4247" spans="1:21">
      <c r="A4247" t="s">
        <v>5298</v>
      </c>
      <c r="B4247">
        <v>2799</v>
      </c>
      <c r="C4247">
        <v>289859</v>
      </c>
      <c r="D4247" t="s">
        <v>6956</v>
      </c>
      <c r="E4247" t="s">
        <v>6957</v>
      </c>
      <c r="F4247">
        <v>18406</v>
      </c>
      <c r="G4247">
        <v>2286143</v>
      </c>
      <c r="H4247">
        <f t="shared" si="66"/>
        <v>0</v>
      </c>
      <c r="I4247">
        <f t="array" ref="I4247">MIN(IFERROR(FIND(IstNumbers,A4247),""))</f>
        <v>28</v>
      </c>
      <c r="J4247" s="1" t="e">
        <f>IF([first '# in title]&lt;[pos kw in title],MID([title],[pos kw in title]-6,6),#N/A)</f>
        <v>#N/A</v>
      </c>
      <c r="K4247" s="1" t="e">
        <f>IFERROR(MID(SUBSTITUTE([kw rough in title],",","."),FIND("(",[kw rough in title])+1,20),SUBSTITUTE(IFERROR(MID([kw rough in title],FIND(" ",[kw rough in title])+1,20),[kw rough in title]),",","."))</f>
        <v>#N/A</v>
      </c>
      <c r="L4247" s="1">
        <f>IFERROR(FIND("kW",[desc]),0)</f>
        <v>0</v>
      </c>
      <c r="M4247">
        <f t="array" ref="M4247">MIN(IFERROR(FIND(IstNumbers,E4247),""))</f>
        <v>33</v>
      </c>
      <c r="N4247" s="1" t="b">
        <f>IF([first '# in desc]&lt;[pos kw in desc],MID([desc],[pos kw in desc]-7,7))</f>
        <v>0</v>
      </c>
      <c r="O42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47" s="1" t="str">
        <f>TRIM(IF([first '# in desc]&lt;[pos kw in desc],MID([desc],[pos kw in desc]-6,6),FALSE))</f>
        <v>FALSCH</v>
      </c>
      <c r="Q4247" s="1" t="b">
        <f>IF(LEN([manuell])=0,IFERROR([kw fine in title]*1,IFERROR(SUMPRODUCT(COUNTIF(IsDigits,MID([kw in desc],ROW($A$1:$A$150),1)))=LEN([kw in desc]),#N/A)),[manuell])</f>
        <v>0</v>
      </c>
      <c r="R4247" s="1" t="str">
        <f>IF([pos kw in title]&gt;0,MID(J4247,#REF!,4),IF([first '# in title]&gt;0,MID([title],[first '# in title],3),IF([first '# in title]&gt;0,MID([desc],#REF!,3),VLOOKUP([productid],$G$2:$R$1386,8))))</f>
        <v>146</v>
      </c>
      <c r="S4247" s="1" t="e">
        <f>IF([kw in desc]=[kw rough in title],[kw in desc]*1,IFERROR(LEFT([kw_dirty],3)*1,IFERROR(LEFT([kw_dirty],2)*1,"n.a.")))</f>
        <v>#N/A</v>
      </c>
      <c r="T4247" s="1"/>
      <c r="U4247" s="1" t="e">
        <f>VLOOKUP(Tabelle1[[#This Row],[productid]],Tabelle2[#All],2,FALSE)</f>
        <v>#N/A</v>
      </c>
    </row>
    <row r="4248" spans="1:21" hidden="1">
      <c r="A4248" t="s">
        <v>5175</v>
      </c>
      <c r="B4248">
        <v>3630</v>
      </c>
      <c r="C4248">
        <v>289859</v>
      </c>
      <c r="D4248" t="s">
        <v>6958</v>
      </c>
      <c r="E4248" t="s">
        <v>6416</v>
      </c>
      <c r="F4248">
        <v>18406</v>
      </c>
      <c r="G4248">
        <v>1750863</v>
      </c>
      <c r="H4248">
        <f t="shared" si="66"/>
        <v>0</v>
      </c>
      <c r="I4248">
        <f t="array" ref="I4248">MIN(IFERROR(FIND(IstNumbers,A4248),""))</f>
        <v>12</v>
      </c>
      <c r="J4248" s="1" t="e">
        <f>IF([first '# in title]&lt;[pos kw in title],MID([title],[pos kw in title]-6,6),#N/A)</f>
        <v>#N/A</v>
      </c>
      <c r="K4248" s="1" t="e">
        <f>IFERROR(MID(SUBSTITUTE([kw rough in title],",","."),FIND("(",[kw rough in title])+1,20),SUBSTITUTE(IFERROR(MID([kw rough in title],FIND(" ",[kw rough in title])+1,20),[kw rough in title]),",","."))</f>
        <v>#N/A</v>
      </c>
      <c r="L4248" s="1">
        <f>IFERROR(FIND("kW",[desc]),0)</f>
        <v>70</v>
      </c>
      <c r="M4248">
        <f t="array" ref="M4248">MIN(IFERROR(FIND(IstNumbers,E4248),""))</f>
        <v>34</v>
      </c>
      <c r="N4248" s="1" t="str">
        <f>IF([first '# in desc]&lt;[pos kw in desc],MID([desc],[pos kw in desc]-7,7))</f>
        <v xml:space="preserve">­me 42 </v>
      </c>
      <c r="O42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48" s="1" t="str">
        <f>TRIM(IF([first '# in desc]&lt;[pos kw in desc],MID([desc],[pos kw in desc]-6,6),FALSE))</f>
        <v>me 42</v>
      </c>
      <c r="Q4248" s="1" t="b">
        <f>IF(LEN([manuell])=0,IFERROR([kw fine in title]*1,IFERROR(SUMPRODUCT(COUNTIF(IsDigits,MID([kw in desc],ROW($A$1:$A$150),1)))=LEN([kw in desc]),#N/A)),[manuell])</f>
        <v>0</v>
      </c>
      <c r="R4248" s="1" t="str">
        <f>IF([pos kw in title]&gt;0,MID(J4248,#REF!,4),IF([first '# in title]&gt;0,MID([title],[first '# in title],3),IF([first '# in title]&gt;0,MID([desc],#REF!,3),VLOOKUP([productid],$G$2:$R$1386,8))))</f>
        <v xml:space="preserve">42 </v>
      </c>
      <c r="S4248" s="1" t="e">
        <f>IF([kw in desc]=[kw rough in title],[kw in desc]*1,IFERROR(LEFT([kw_dirty],3)*1,IFERROR(LEFT([kw_dirty],2)*1,"n.a.")))</f>
        <v>#N/A</v>
      </c>
      <c r="T4248" s="1"/>
      <c r="U4248" s="1">
        <f>VLOOKUP(Tabelle1[[#This Row],[productid]],Tabelle2[#All],2,FALSE)</f>
        <v>42</v>
      </c>
    </row>
    <row r="4249" spans="1:21">
      <c r="A4249" t="s">
        <v>5298</v>
      </c>
      <c r="B4249">
        <v>2799</v>
      </c>
      <c r="C4249">
        <v>289859</v>
      </c>
      <c r="D4249" t="s">
        <v>6959</v>
      </c>
      <c r="E4249" t="s">
        <v>6960</v>
      </c>
      <c r="F4249">
        <v>18406</v>
      </c>
      <c r="G4249">
        <v>2286143</v>
      </c>
      <c r="H4249">
        <f t="shared" si="66"/>
        <v>0</v>
      </c>
      <c r="I4249">
        <f t="array" ref="I4249">MIN(IFERROR(FIND(IstNumbers,A4249),""))</f>
        <v>28</v>
      </c>
      <c r="J4249" s="1" t="e">
        <f>IF([first '# in title]&lt;[pos kw in title],MID([title],[pos kw in title]-6,6),#N/A)</f>
        <v>#N/A</v>
      </c>
      <c r="K4249" s="1" t="e">
        <f>IFERROR(MID(SUBSTITUTE([kw rough in title],",","."),FIND("(",[kw rough in title])+1,20),SUBSTITUTE(IFERROR(MID([kw rough in title],FIND(" ",[kw rough in title])+1,20),[kw rough in title]),",","."))</f>
        <v>#N/A</v>
      </c>
      <c r="L4249" s="1">
        <f>IFERROR(FIND("kW",[desc]),0)</f>
        <v>0</v>
      </c>
      <c r="M4249">
        <f t="array" ref="M4249">MIN(IFERROR(FIND(IstNumbers,E4249),""))</f>
        <v>33</v>
      </c>
      <c r="N4249" s="1" t="b">
        <f>IF([first '# in desc]&lt;[pos kw in desc],MID([desc],[pos kw in desc]-7,7))</f>
        <v>0</v>
      </c>
      <c r="O42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49" s="1" t="str">
        <f>TRIM(IF([first '# in desc]&lt;[pos kw in desc],MID([desc],[pos kw in desc]-6,6),FALSE))</f>
        <v>FALSCH</v>
      </c>
      <c r="Q4249" s="1" t="b">
        <f>IF(LEN([manuell])=0,IFERROR([kw fine in title]*1,IFERROR(SUMPRODUCT(COUNTIF(IsDigits,MID([kw in desc],ROW($A$1:$A$150),1)))=LEN([kw in desc]),#N/A)),[manuell])</f>
        <v>0</v>
      </c>
      <c r="R4249" s="1" t="str">
        <f>IF([pos kw in title]&gt;0,MID(J4249,#REF!,4),IF([first '# in title]&gt;0,MID([title],[first '# in title],3),IF([first '# in title]&gt;0,MID([desc],#REF!,3),VLOOKUP([productid],$G$2:$R$1386,8))))</f>
        <v>146</v>
      </c>
      <c r="S4249" s="1" t="e">
        <f>IF([kw in desc]=[kw rough in title],[kw in desc]*1,IFERROR(LEFT([kw_dirty],3)*1,IFERROR(LEFT([kw_dirty],2)*1,"n.a.")))</f>
        <v>#N/A</v>
      </c>
      <c r="T4249" s="1"/>
      <c r="U4249" s="1" t="e">
        <f>VLOOKUP(Tabelle1[[#This Row],[productid]],Tabelle2[#All],2,FALSE)</f>
        <v>#N/A</v>
      </c>
    </row>
    <row r="4250" spans="1:21" hidden="1">
      <c r="A4250" t="s">
        <v>5175</v>
      </c>
      <c r="B4250">
        <v>3635</v>
      </c>
      <c r="C4250">
        <v>289859</v>
      </c>
      <c r="D4250" t="s">
        <v>6961</v>
      </c>
      <c r="E4250" t="s">
        <v>6962</v>
      </c>
      <c r="F4250">
        <v>18406</v>
      </c>
      <c r="G4250">
        <v>1750863</v>
      </c>
      <c r="H4250">
        <f t="shared" si="66"/>
        <v>0</v>
      </c>
      <c r="I4250">
        <f t="array" ref="I4250">MIN(IFERROR(FIND(IstNumbers,A4250),""))</f>
        <v>12</v>
      </c>
      <c r="J4250" s="1" t="e">
        <f>IF([first '# in title]&lt;[pos kw in title],MID([title],[pos kw in title]-6,6),#N/A)</f>
        <v>#N/A</v>
      </c>
      <c r="K4250" s="1" t="e">
        <f>IFERROR(MID(SUBSTITUTE([kw rough in title],",","."),FIND("(",[kw rough in title])+1,20),SUBSTITUTE(IFERROR(MID([kw rough in title],FIND(" ",[kw rough in title])+1,20),[kw rough in title]),",","."))</f>
        <v>#N/A</v>
      </c>
      <c r="L4250" s="1">
        <f>IFERROR(FIND("kW",[desc]),0)</f>
        <v>70</v>
      </c>
      <c r="M4250">
        <f t="array" ref="M4250">MIN(IFERROR(FIND(IstNumbers,E4250),""))</f>
        <v>34</v>
      </c>
      <c r="N4250" s="1" t="str">
        <f>IF([first '# in desc]&lt;[pos kw in desc],MID([desc],[pos kw in desc]-7,7))</f>
        <v xml:space="preserve">­me 42 </v>
      </c>
      <c r="O42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50" s="1" t="str">
        <f>TRIM(IF([first '# in desc]&lt;[pos kw in desc],MID([desc],[pos kw in desc]-6,6),FALSE))</f>
        <v>me 42</v>
      </c>
      <c r="Q4250" s="1" t="b">
        <f>IF(LEN([manuell])=0,IFERROR([kw fine in title]*1,IFERROR(SUMPRODUCT(COUNTIF(IsDigits,MID([kw in desc],ROW($A$1:$A$150),1)))=LEN([kw in desc]),#N/A)),[manuell])</f>
        <v>0</v>
      </c>
      <c r="R4250" s="1" t="str">
        <f>IF([pos kw in title]&gt;0,MID(J4250,#REF!,4),IF([first '# in title]&gt;0,MID([title],[first '# in title],3),IF([first '# in title]&gt;0,MID([desc],#REF!,3),VLOOKUP([productid],$G$2:$R$1386,8))))</f>
        <v xml:space="preserve">42 </v>
      </c>
      <c r="S4250" s="1" t="e">
        <f>IF([kw in desc]=[kw rough in title],[kw in desc]*1,IFERROR(LEFT([kw_dirty],3)*1,IFERROR(LEFT([kw_dirty],2)*1,"n.a.")))</f>
        <v>#N/A</v>
      </c>
      <c r="T4250" s="1"/>
      <c r="U4250" s="1">
        <f>VLOOKUP(Tabelle1[[#This Row],[productid]],Tabelle2[#All],2,FALSE)</f>
        <v>42</v>
      </c>
    </row>
    <row r="4251" spans="1:21">
      <c r="A4251" t="s">
        <v>5298</v>
      </c>
      <c r="B4251">
        <v>2803</v>
      </c>
      <c r="C4251">
        <v>289859</v>
      </c>
      <c r="D4251" t="s">
        <v>6963</v>
      </c>
      <c r="E4251" t="s">
        <v>6964</v>
      </c>
      <c r="F4251">
        <v>18406</v>
      </c>
      <c r="G4251">
        <v>2286143</v>
      </c>
      <c r="H4251">
        <f t="shared" si="66"/>
        <v>0</v>
      </c>
      <c r="I4251">
        <f t="array" ref="I4251">MIN(IFERROR(FIND(IstNumbers,A4251),""))</f>
        <v>28</v>
      </c>
      <c r="J4251" s="1" t="e">
        <f>IF([first '# in title]&lt;[pos kw in title],MID([title],[pos kw in title]-6,6),#N/A)</f>
        <v>#N/A</v>
      </c>
      <c r="K4251" s="1" t="e">
        <f>IFERROR(MID(SUBSTITUTE([kw rough in title],",","."),FIND("(",[kw rough in title])+1,20),SUBSTITUTE(IFERROR(MID([kw rough in title],FIND(" ",[kw rough in title])+1,20),[kw rough in title]),",","."))</f>
        <v>#N/A</v>
      </c>
      <c r="L4251" s="1">
        <f>IFERROR(FIND("kW",[desc]),0)</f>
        <v>0</v>
      </c>
      <c r="M4251">
        <f t="array" ref="M4251">MIN(IFERROR(FIND(IstNumbers,E4251),""))</f>
        <v>33</v>
      </c>
      <c r="N4251" s="1" t="b">
        <f>IF([first '# in desc]&lt;[pos kw in desc],MID([desc],[pos kw in desc]-7,7))</f>
        <v>0</v>
      </c>
      <c r="O42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51" s="1" t="str">
        <f>TRIM(IF([first '# in desc]&lt;[pos kw in desc],MID([desc],[pos kw in desc]-6,6),FALSE))</f>
        <v>FALSCH</v>
      </c>
      <c r="Q4251" s="1" t="b">
        <f>IF(LEN([manuell])=0,IFERROR([kw fine in title]*1,IFERROR(SUMPRODUCT(COUNTIF(IsDigits,MID([kw in desc],ROW($A$1:$A$150),1)))=LEN([kw in desc]),#N/A)),[manuell])</f>
        <v>0</v>
      </c>
      <c r="R4251" s="1" t="str">
        <f>IF([pos kw in title]&gt;0,MID(J4251,#REF!,4),IF([first '# in title]&gt;0,MID([title],[first '# in title],3),IF([first '# in title]&gt;0,MID([desc],#REF!,3),VLOOKUP([productid],$G$2:$R$1386,8))))</f>
        <v>146</v>
      </c>
      <c r="S4251" s="1" t="e">
        <f>IF([kw in desc]=[kw rough in title],[kw in desc]*1,IFERROR(LEFT([kw_dirty],3)*1,IFERROR(LEFT([kw_dirty],2)*1,"n.a.")))</f>
        <v>#N/A</v>
      </c>
      <c r="T4251" s="1"/>
      <c r="U4251" s="1" t="e">
        <f>VLOOKUP(Tabelle1[[#This Row],[productid]],Tabelle2[#All],2,FALSE)</f>
        <v>#N/A</v>
      </c>
    </row>
    <row r="4252" spans="1:21" hidden="1">
      <c r="A4252" t="s">
        <v>5175</v>
      </c>
      <c r="B4252">
        <v>3635</v>
      </c>
      <c r="C4252">
        <v>289859</v>
      </c>
      <c r="D4252" t="s">
        <v>6965</v>
      </c>
      <c r="E4252" t="s">
        <v>6966</v>
      </c>
      <c r="F4252">
        <v>18406</v>
      </c>
      <c r="G4252">
        <v>1750863</v>
      </c>
      <c r="H4252">
        <f t="shared" si="66"/>
        <v>0</v>
      </c>
      <c r="I4252">
        <f t="array" ref="I4252">MIN(IFERROR(FIND(IstNumbers,A4252),""))</f>
        <v>12</v>
      </c>
      <c r="J4252" s="1" t="e">
        <f>IF([first '# in title]&lt;[pos kw in title],MID([title],[pos kw in title]-6,6),#N/A)</f>
        <v>#N/A</v>
      </c>
      <c r="K4252" s="1" t="e">
        <f>IFERROR(MID(SUBSTITUTE([kw rough in title],",","."),FIND("(",[kw rough in title])+1,20),SUBSTITUTE(IFERROR(MID([kw rough in title],FIND(" ",[kw rough in title])+1,20),[kw rough in title]),",","."))</f>
        <v>#N/A</v>
      </c>
      <c r="L4252" s="1">
        <f>IFERROR(FIND("kW",[desc]),0)</f>
        <v>70</v>
      </c>
      <c r="M4252">
        <f t="array" ref="M4252">MIN(IFERROR(FIND(IstNumbers,E4252),""))</f>
        <v>34</v>
      </c>
      <c r="N4252" s="1" t="str">
        <f>IF([first '# in desc]&lt;[pos kw in desc],MID([desc],[pos kw in desc]-7,7))</f>
        <v xml:space="preserve">­me 42 </v>
      </c>
      <c r="O42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52" s="1" t="str">
        <f>TRIM(IF([first '# in desc]&lt;[pos kw in desc],MID([desc],[pos kw in desc]-6,6),FALSE))</f>
        <v>me 42</v>
      </c>
      <c r="Q4252" s="1" t="b">
        <f>IF(LEN([manuell])=0,IFERROR([kw fine in title]*1,IFERROR(SUMPRODUCT(COUNTIF(IsDigits,MID([kw in desc],ROW($A$1:$A$150),1)))=LEN([kw in desc]),#N/A)),[manuell])</f>
        <v>0</v>
      </c>
      <c r="R4252" s="1" t="str">
        <f>IF([pos kw in title]&gt;0,MID(J4252,#REF!,4),IF([first '# in title]&gt;0,MID([title],[first '# in title],3),IF([first '# in title]&gt;0,MID([desc],#REF!,3),VLOOKUP([productid],$G$2:$R$1386,8))))</f>
        <v xml:space="preserve">42 </v>
      </c>
      <c r="S4252" s="1" t="e">
        <f>IF([kw in desc]=[kw rough in title],[kw in desc]*1,IFERROR(LEFT([kw_dirty],3)*1,IFERROR(LEFT([kw_dirty],2)*1,"n.a.")))</f>
        <v>#N/A</v>
      </c>
      <c r="T4252" s="1"/>
      <c r="U4252" s="1">
        <f>VLOOKUP(Tabelle1[[#This Row],[productid]],Tabelle2[#All],2,FALSE)</f>
        <v>42</v>
      </c>
    </row>
    <row r="4253" spans="1:21" hidden="1">
      <c r="A4253" t="s">
        <v>563</v>
      </c>
      <c r="B4253">
        <v>3705</v>
      </c>
      <c r="C4253">
        <v>289859</v>
      </c>
      <c r="D4253" t="s">
        <v>6967</v>
      </c>
      <c r="E4253" t="s">
        <v>6968</v>
      </c>
      <c r="F4253">
        <v>18406</v>
      </c>
      <c r="G4253">
        <v>3497887</v>
      </c>
      <c r="H4253">
        <f t="shared" si="66"/>
        <v>55</v>
      </c>
      <c r="I4253">
        <f t="array" ref="I4253">MIN(IFERROR(FIND(IstNumbers,A4253),""))</f>
        <v>29</v>
      </c>
      <c r="J4253" s="1" t="str">
        <f>IF([first '# in title]&lt;[pos kw in title],MID([title],[pos kw in title]-6,6),#N/A)</f>
        <v xml:space="preserve">L (42 </v>
      </c>
      <c r="K425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53" s="1">
        <f>IFERROR(FIND("kW",[desc]),0)</f>
        <v>70</v>
      </c>
      <c r="M4253">
        <f t="array" ref="M4253">MIN(IFERROR(FIND(IstNumbers,E4253),""))</f>
        <v>34</v>
      </c>
      <c r="N4253" s="1" t="str">
        <f>IF([first '# in desc]&lt;[pos kw in desc],MID([desc],[pos kw in desc]-7,7))</f>
        <v xml:space="preserve">­me 42 </v>
      </c>
      <c r="O42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53" s="1" t="str">
        <f>TRIM(IF([first '# in desc]&lt;[pos kw in desc],MID([desc],[pos kw in desc]-6,6),FALSE))</f>
        <v>me 42</v>
      </c>
      <c r="Q4253" s="1">
        <f>IF(LEN([manuell])=0,IFERROR([kw fine in title]*1,IFERROR(SUMPRODUCT(COUNTIF(IsDigits,MID([kw in desc],ROW($A$1:$A$150),1)))=LEN([kw in desc]),#N/A)),[manuell])</f>
        <v>42</v>
      </c>
      <c r="R4253" s="1" t="e">
        <f>IF([pos kw in title]&gt;0,MID(J4253,#REF!,4),IF([first '# in title]&gt;0,MID([title],[first '# in title],3),IF([first '# in title]&gt;0,MID([desc],#REF!,3),VLOOKUP([productid],$G$2:$R$1386,8))))</f>
        <v>#REF!</v>
      </c>
      <c r="S4253" s="1" t="str">
        <f>IF([kw in desc]=[kw rough in title],[kw in desc]*1,IFERROR(LEFT([kw_dirty],3)*1,IFERROR(LEFT([kw_dirty],2)*1,"n.a.")))</f>
        <v>n.a.</v>
      </c>
      <c r="T4253" s="1"/>
      <c r="U4253" s="1">
        <f>VLOOKUP(Tabelle1[[#This Row],[productid]],Tabelle2[#All],2,FALSE)</f>
        <v>42</v>
      </c>
    </row>
    <row r="4254" spans="1:21">
      <c r="A4254" t="s">
        <v>5298</v>
      </c>
      <c r="B4254">
        <v>2803</v>
      </c>
      <c r="C4254">
        <v>289859</v>
      </c>
      <c r="D4254" t="s">
        <v>6969</v>
      </c>
      <c r="E4254" t="s">
        <v>6970</v>
      </c>
      <c r="F4254">
        <v>18406</v>
      </c>
      <c r="G4254">
        <v>2286143</v>
      </c>
      <c r="H4254">
        <f t="shared" si="66"/>
        <v>0</v>
      </c>
      <c r="I4254">
        <f t="array" ref="I4254">MIN(IFERROR(FIND(IstNumbers,A4254),""))</f>
        <v>28</v>
      </c>
      <c r="J4254" s="1" t="e">
        <f>IF([first '# in title]&lt;[pos kw in title],MID([title],[pos kw in title]-6,6),#N/A)</f>
        <v>#N/A</v>
      </c>
      <c r="K4254" s="1" t="e">
        <f>IFERROR(MID(SUBSTITUTE([kw rough in title],",","."),FIND("(",[kw rough in title])+1,20),SUBSTITUTE(IFERROR(MID([kw rough in title],FIND(" ",[kw rough in title])+1,20),[kw rough in title]),",","."))</f>
        <v>#N/A</v>
      </c>
      <c r="L4254" s="1">
        <f>IFERROR(FIND("kW",[desc]),0)</f>
        <v>0</v>
      </c>
      <c r="M4254">
        <f t="array" ref="M4254">MIN(IFERROR(FIND(IstNumbers,E4254),""))</f>
        <v>33</v>
      </c>
      <c r="N4254" s="1" t="b">
        <f>IF([first '# in desc]&lt;[pos kw in desc],MID([desc],[pos kw in desc]-7,7))</f>
        <v>0</v>
      </c>
      <c r="O42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54" s="1" t="str">
        <f>TRIM(IF([first '# in desc]&lt;[pos kw in desc],MID([desc],[pos kw in desc]-6,6),FALSE))</f>
        <v>FALSCH</v>
      </c>
      <c r="Q4254" s="1" t="b">
        <f>IF(LEN([manuell])=0,IFERROR([kw fine in title]*1,IFERROR(SUMPRODUCT(COUNTIF(IsDigits,MID([kw in desc],ROW($A$1:$A$150),1)))=LEN([kw in desc]),#N/A)),[manuell])</f>
        <v>0</v>
      </c>
      <c r="R4254" s="1" t="str">
        <f>IF([pos kw in title]&gt;0,MID(J4254,#REF!,4),IF([first '# in title]&gt;0,MID([title],[first '# in title],3),IF([first '# in title]&gt;0,MID([desc],#REF!,3),VLOOKUP([productid],$G$2:$R$1386,8))))</f>
        <v>146</v>
      </c>
      <c r="S4254" s="1" t="e">
        <f>IF([kw in desc]=[kw rough in title],[kw in desc]*1,IFERROR(LEFT([kw_dirty],3)*1,IFERROR(LEFT([kw_dirty],2)*1,"n.a.")))</f>
        <v>#N/A</v>
      </c>
      <c r="T4254" s="1"/>
      <c r="U4254" s="1" t="e">
        <f>VLOOKUP(Tabelle1[[#This Row],[productid]],Tabelle2[#All],2,FALSE)</f>
        <v>#N/A</v>
      </c>
    </row>
    <row r="4255" spans="1:21" hidden="1">
      <c r="A4255" t="s">
        <v>5175</v>
      </c>
      <c r="B4255">
        <v>3635</v>
      </c>
      <c r="C4255">
        <v>289859</v>
      </c>
      <c r="D4255" t="s">
        <v>6971</v>
      </c>
      <c r="E4255" t="s">
        <v>6972</v>
      </c>
      <c r="F4255">
        <v>18406</v>
      </c>
      <c r="G4255">
        <v>1750863</v>
      </c>
      <c r="H4255">
        <f t="shared" si="66"/>
        <v>0</v>
      </c>
      <c r="I4255">
        <f t="array" ref="I4255">MIN(IFERROR(FIND(IstNumbers,A4255),""))</f>
        <v>12</v>
      </c>
      <c r="J4255" s="1" t="e">
        <f>IF([first '# in title]&lt;[pos kw in title],MID([title],[pos kw in title]-6,6),#N/A)</f>
        <v>#N/A</v>
      </c>
      <c r="K4255" s="1" t="e">
        <f>IFERROR(MID(SUBSTITUTE([kw rough in title],",","."),FIND("(",[kw rough in title])+1,20),SUBSTITUTE(IFERROR(MID([kw rough in title],FIND(" ",[kw rough in title])+1,20),[kw rough in title]),",","."))</f>
        <v>#N/A</v>
      </c>
      <c r="L4255" s="1">
        <f>IFERROR(FIND("kW",[desc]),0)</f>
        <v>70</v>
      </c>
      <c r="M4255">
        <f t="array" ref="M4255">MIN(IFERROR(FIND(IstNumbers,E4255),""))</f>
        <v>34</v>
      </c>
      <c r="N4255" s="1" t="str">
        <f>IF([first '# in desc]&lt;[pos kw in desc],MID([desc],[pos kw in desc]-7,7))</f>
        <v xml:space="preserve">­me 42 </v>
      </c>
      <c r="O42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55" s="1" t="str">
        <f>TRIM(IF([first '# in desc]&lt;[pos kw in desc],MID([desc],[pos kw in desc]-6,6),FALSE))</f>
        <v>me 42</v>
      </c>
      <c r="Q4255" s="1" t="b">
        <f>IF(LEN([manuell])=0,IFERROR([kw fine in title]*1,IFERROR(SUMPRODUCT(COUNTIF(IsDigits,MID([kw in desc],ROW($A$1:$A$150),1)))=LEN([kw in desc]),#N/A)),[manuell])</f>
        <v>0</v>
      </c>
      <c r="R4255" s="1" t="str">
        <f>IF([pos kw in title]&gt;0,MID(J4255,#REF!,4),IF([first '# in title]&gt;0,MID([title],[first '# in title],3),IF([first '# in title]&gt;0,MID([desc],#REF!,3),VLOOKUP([productid],$G$2:$R$1386,8))))</f>
        <v xml:space="preserve">42 </v>
      </c>
      <c r="S4255" s="1" t="e">
        <f>IF([kw in desc]=[kw rough in title],[kw in desc]*1,IFERROR(LEFT([kw_dirty],3)*1,IFERROR(LEFT([kw_dirty],2)*1,"n.a.")))</f>
        <v>#N/A</v>
      </c>
      <c r="T4255" s="1"/>
      <c r="U4255" s="1">
        <f>VLOOKUP(Tabelle1[[#This Row],[productid]],Tabelle2[#All],2,FALSE)</f>
        <v>42</v>
      </c>
    </row>
    <row r="4256" spans="1:21" hidden="1">
      <c r="A4256" t="s">
        <v>563</v>
      </c>
      <c r="B4256">
        <v>3705</v>
      </c>
      <c r="C4256">
        <v>289859</v>
      </c>
      <c r="D4256" t="s">
        <v>6973</v>
      </c>
      <c r="E4256" t="s">
        <v>6974</v>
      </c>
      <c r="F4256">
        <v>18406</v>
      </c>
      <c r="G4256">
        <v>3497887</v>
      </c>
      <c r="H4256">
        <f t="shared" si="66"/>
        <v>55</v>
      </c>
      <c r="I4256">
        <f t="array" ref="I4256">MIN(IFERROR(FIND(IstNumbers,A4256),""))</f>
        <v>29</v>
      </c>
      <c r="J4256" s="1" t="str">
        <f>IF([first '# in title]&lt;[pos kw in title],MID([title],[pos kw in title]-6,6),#N/A)</f>
        <v xml:space="preserve">L (42 </v>
      </c>
      <c r="K425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56" s="1">
        <f>IFERROR(FIND("kW",[desc]),0)</f>
        <v>70</v>
      </c>
      <c r="M4256">
        <f t="array" ref="M4256">MIN(IFERROR(FIND(IstNumbers,E4256),""))</f>
        <v>34</v>
      </c>
      <c r="N4256" s="1" t="str">
        <f>IF([first '# in desc]&lt;[pos kw in desc],MID([desc],[pos kw in desc]-7,7))</f>
        <v xml:space="preserve">­me 42 </v>
      </c>
      <c r="O42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56" s="1" t="str">
        <f>TRIM(IF([first '# in desc]&lt;[pos kw in desc],MID([desc],[pos kw in desc]-6,6),FALSE))</f>
        <v>me 42</v>
      </c>
      <c r="Q4256" s="1">
        <f>IF(LEN([manuell])=0,IFERROR([kw fine in title]*1,IFERROR(SUMPRODUCT(COUNTIF(IsDigits,MID([kw in desc],ROW($A$1:$A$150),1)))=LEN([kw in desc]),#N/A)),[manuell])</f>
        <v>42</v>
      </c>
      <c r="R4256" s="1" t="e">
        <f>IF([pos kw in title]&gt;0,MID(J4256,#REF!,4),IF([first '# in title]&gt;0,MID([title],[first '# in title],3),IF([first '# in title]&gt;0,MID([desc],#REF!,3),VLOOKUP([productid],$G$2:$R$1386,8))))</f>
        <v>#REF!</v>
      </c>
      <c r="S4256" s="1" t="str">
        <f>IF([kw in desc]=[kw rough in title],[kw in desc]*1,IFERROR(LEFT([kw_dirty],3)*1,IFERROR(LEFT([kw_dirty],2)*1,"n.a.")))</f>
        <v>n.a.</v>
      </c>
      <c r="T4256" s="1"/>
      <c r="U4256" s="1">
        <f>VLOOKUP(Tabelle1[[#This Row],[productid]],Tabelle2[#All],2,FALSE)</f>
        <v>42</v>
      </c>
    </row>
    <row r="4257" spans="1:21">
      <c r="A4257" t="s">
        <v>5298</v>
      </c>
      <c r="B4257">
        <v>2804</v>
      </c>
      <c r="C4257">
        <v>289859</v>
      </c>
      <c r="D4257" t="s">
        <v>6975</v>
      </c>
      <c r="E4257" t="s">
        <v>6976</v>
      </c>
      <c r="F4257">
        <v>18406</v>
      </c>
      <c r="G4257">
        <v>2286143</v>
      </c>
      <c r="H4257">
        <f t="shared" si="66"/>
        <v>0</v>
      </c>
      <c r="I4257">
        <f t="array" ref="I4257">MIN(IFERROR(FIND(IstNumbers,A4257),""))</f>
        <v>28</v>
      </c>
      <c r="J4257" s="1" t="e">
        <f>IF([first '# in title]&lt;[pos kw in title],MID([title],[pos kw in title]-6,6),#N/A)</f>
        <v>#N/A</v>
      </c>
      <c r="K4257" s="1" t="e">
        <f>IFERROR(MID(SUBSTITUTE([kw rough in title],",","."),FIND("(",[kw rough in title])+1,20),SUBSTITUTE(IFERROR(MID([kw rough in title],FIND(" ",[kw rough in title])+1,20),[kw rough in title]),",","."))</f>
        <v>#N/A</v>
      </c>
      <c r="L4257" s="1">
        <f>IFERROR(FIND("kW",[desc]),0)</f>
        <v>0</v>
      </c>
      <c r="M4257">
        <f t="array" ref="M4257">MIN(IFERROR(FIND(IstNumbers,E4257),""))</f>
        <v>33</v>
      </c>
      <c r="N4257" s="1" t="b">
        <f>IF([first '# in desc]&lt;[pos kw in desc],MID([desc],[pos kw in desc]-7,7))</f>
        <v>0</v>
      </c>
      <c r="O42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57" s="1" t="str">
        <f>TRIM(IF([first '# in desc]&lt;[pos kw in desc],MID([desc],[pos kw in desc]-6,6),FALSE))</f>
        <v>FALSCH</v>
      </c>
      <c r="Q4257" s="1" t="b">
        <f>IF(LEN([manuell])=0,IFERROR([kw fine in title]*1,IFERROR(SUMPRODUCT(COUNTIF(IsDigits,MID([kw in desc],ROW($A$1:$A$150),1)))=LEN([kw in desc]),#N/A)),[manuell])</f>
        <v>0</v>
      </c>
      <c r="R4257" s="1" t="str">
        <f>IF([pos kw in title]&gt;0,MID(J4257,#REF!,4),IF([first '# in title]&gt;0,MID([title],[first '# in title],3),IF([first '# in title]&gt;0,MID([desc],#REF!,3),VLOOKUP([productid],$G$2:$R$1386,8))))</f>
        <v>146</v>
      </c>
      <c r="S4257" s="1" t="e">
        <f>IF([kw in desc]=[kw rough in title],[kw in desc]*1,IFERROR(LEFT([kw_dirty],3)*1,IFERROR(LEFT([kw_dirty],2)*1,"n.a.")))</f>
        <v>#N/A</v>
      </c>
      <c r="T4257" s="1"/>
      <c r="U4257" s="1" t="e">
        <f>VLOOKUP(Tabelle1[[#This Row],[productid]],Tabelle2[#All],2,FALSE)</f>
        <v>#N/A</v>
      </c>
    </row>
    <row r="4258" spans="1:21" hidden="1">
      <c r="A4258" t="s">
        <v>5175</v>
      </c>
      <c r="B4258">
        <v>3635</v>
      </c>
      <c r="C4258">
        <v>289859</v>
      </c>
      <c r="D4258" t="s">
        <v>6977</v>
      </c>
      <c r="E4258" t="s">
        <v>6426</v>
      </c>
      <c r="F4258">
        <v>18406</v>
      </c>
      <c r="G4258">
        <v>1750863</v>
      </c>
      <c r="H4258">
        <f t="shared" si="66"/>
        <v>0</v>
      </c>
      <c r="I4258">
        <f t="array" ref="I4258">MIN(IFERROR(FIND(IstNumbers,A4258),""))</f>
        <v>12</v>
      </c>
      <c r="J4258" s="1" t="e">
        <f>IF([first '# in title]&lt;[pos kw in title],MID([title],[pos kw in title]-6,6),#N/A)</f>
        <v>#N/A</v>
      </c>
      <c r="K4258" s="1" t="e">
        <f>IFERROR(MID(SUBSTITUTE([kw rough in title],",","."),FIND("(",[kw rough in title])+1,20),SUBSTITUTE(IFERROR(MID([kw rough in title],FIND(" ",[kw rough in title])+1,20),[kw rough in title]),",","."))</f>
        <v>#N/A</v>
      </c>
      <c r="L4258" s="1">
        <f>IFERROR(FIND("kW",[desc]),0)</f>
        <v>70</v>
      </c>
      <c r="M4258">
        <f t="array" ref="M4258">MIN(IFERROR(FIND(IstNumbers,E4258),""))</f>
        <v>34</v>
      </c>
      <c r="N4258" s="1" t="str">
        <f>IF([first '# in desc]&lt;[pos kw in desc],MID([desc],[pos kw in desc]-7,7))</f>
        <v xml:space="preserve">­me 42 </v>
      </c>
      <c r="O42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58" s="1" t="str">
        <f>TRIM(IF([first '# in desc]&lt;[pos kw in desc],MID([desc],[pos kw in desc]-6,6),FALSE))</f>
        <v>me 42</v>
      </c>
      <c r="Q4258" s="1" t="b">
        <f>IF(LEN([manuell])=0,IFERROR([kw fine in title]*1,IFERROR(SUMPRODUCT(COUNTIF(IsDigits,MID([kw in desc],ROW($A$1:$A$150),1)))=LEN([kw in desc]),#N/A)),[manuell])</f>
        <v>0</v>
      </c>
      <c r="R4258" s="1" t="str">
        <f>IF([pos kw in title]&gt;0,MID(J4258,#REF!,4),IF([first '# in title]&gt;0,MID([title],[first '# in title],3),IF([first '# in title]&gt;0,MID([desc],#REF!,3),VLOOKUP([productid],$G$2:$R$1386,8))))</f>
        <v xml:space="preserve">42 </v>
      </c>
      <c r="S4258" s="1" t="e">
        <f>IF([kw in desc]=[kw rough in title],[kw in desc]*1,IFERROR(LEFT([kw_dirty],3)*1,IFERROR(LEFT([kw_dirty],2)*1,"n.a.")))</f>
        <v>#N/A</v>
      </c>
      <c r="T4258" s="1"/>
      <c r="U4258" s="1">
        <f>VLOOKUP(Tabelle1[[#This Row],[productid]],Tabelle2[#All],2,FALSE)</f>
        <v>42</v>
      </c>
    </row>
    <row r="4259" spans="1:21" hidden="1">
      <c r="A4259" t="s">
        <v>563</v>
      </c>
      <c r="B4259">
        <v>3705</v>
      </c>
      <c r="C4259">
        <v>289859</v>
      </c>
      <c r="D4259" t="s">
        <v>6978</v>
      </c>
      <c r="E4259" t="s">
        <v>6979</v>
      </c>
      <c r="F4259">
        <v>18406</v>
      </c>
      <c r="G4259">
        <v>3497887</v>
      </c>
      <c r="H4259">
        <f t="shared" si="66"/>
        <v>55</v>
      </c>
      <c r="I4259">
        <f t="array" ref="I4259">MIN(IFERROR(FIND(IstNumbers,A4259),""))</f>
        <v>29</v>
      </c>
      <c r="J4259" s="1" t="str">
        <f>IF([first '# in title]&lt;[pos kw in title],MID([title],[pos kw in title]-6,6),#N/A)</f>
        <v xml:space="preserve">L (42 </v>
      </c>
      <c r="K425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59" s="1">
        <f>IFERROR(FIND("kW",[desc]),0)</f>
        <v>70</v>
      </c>
      <c r="M4259">
        <f t="array" ref="M4259">MIN(IFERROR(FIND(IstNumbers,E4259),""))</f>
        <v>34</v>
      </c>
      <c r="N4259" s="1" t="str">
        <f>IF([first '# in desc]&lt;[pos kw in desc],MID([desc],[pos kw in desc]-7,7))</f>
        <v xml:space="preserve">­me 42 </v>
      </c>
      <c r="O42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59" s="1" t="str">
        <f>TRIM(IF([first '# in desc]&lt;[pos kw in desc],MID([desc],[pos kw in desc]-6,6),FALSE))</f>
        <v>me 42</v>
      </c>
      <c r="Q4259" s="1">
        <f>IF(LEN([manuell])=0,IFERROR([kw fine in title]*1,IFERROR(SUMPRODUCT(COUNTIF(IsDigits,MID([kw in desc],ROW($A$1:$A$150),1)))=LEN([kw in desc]),#N/A)),[manuell])</f>
        <v>42</v>
      </c>
      <c r="R4259" s="1" t="e">
        <f>IF([pos kw in title]&gt;0,MID(J4259,#REF!,4),IF([first '# in title]&gt;0,MID([title],[first '# in title],3),IF([first '# in title]&gt;0,MID([desc],#REF!,3),VLOOKUP([productid],$G$2:$R$1386,8))))</f>
        <v>#REF!</v>
      </c>
      <c r="S4259" s="1" t="str">
        <f>IF([kw in desc]=[kw rough in title],[kw in desc]*1,IFERROR(LEFT([kw_dirty],3)*1,IFERROR(LEFT([kw_dirty],2)*1,"n.a.")))</f>
        <v>n.a.</v>
      </c>
      <c r="T4259" s="1"/>
      <c r="U4259" s="1">
        <f>VLOOKUP(Tabelle1[[#This Row],[productid]],Tabelle2[#All],2,FALSE)</f>
        <v>42</v>
      </c>
    </row>
    <row r="4260" spans="1:21">
      <c r="A4260" t="s">
        <v>5298</v>
      </c>
      <c r="B4260">
        <v>2805</v>
      </c>
      <c r="C4260">
        <v>289859</v>
      </c>
      <c r="D4260" t="s">
        <v>6980</v>
      </c>
      <c r="E4260" t="s">
        <v>6981</v>
      </c>
      <c r="F4260">
        <v>18406</v>
      </c>
      <c r="G4260">
        <v>2286143</v>
      </c>
      <c r="H4260">
        <f t="shared" si="66"/>
        <v>0</v>
      </c>
      <c r="I4260">
        <f t="array" ref="I4260">MIN(IFERROR(FIND(IstNumbers,A4260),""))</f>
        <v>28</v>
      </c>
      <c r="J4260" s="1" t="e">
        <f>IF([first '# in title]&lt;[pos kw in title],MID([title],[pos kw in title]-6,6),#N/A)</f>
        <v>#N/A</v>
      </c>
      <c r="K4260" s="1" t="e">
        <f>IFERROR(MID(SUBSTITUTE([kw rough in title],",","."),FIND("(",[kw rough in title])+1,20),SUBSTITUTE(IFERROR(MID([kw rough in title],FIND(" ",[kw rough in title])+1,20),[kw rough in title]),",","."))</f>
        <v>#N/A</v>
      </c>
      <c r="L4260" s="1">
        <f>IFERROR(FIND("kW",[desc]),0)</f>
        <v>0</v>
      </c>
      <c r="M4260">
        <f t="array" ref="M4260">MIN(IFERROR(FIND(IstNumbers,E4260),""))</f>
        <v>33</v>
      </c>
      <c r="N4260" s="1" t="b">
        <f>IF([first '# in desc]&lt;[pos kw in desc],MID([desc],[pos kw in desc]-7,7))</f>
        <v>0</v>
      </c>
      <c r="O42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60" s="1" t="str">
        <f>TRIM(IF([first '# in desc]&lt;[pos kw in desc],MID([desc],[pos kw in desc]-6,6),FALSE))</f>
        <v>FALSCH</v>
      </c>
      <c r="Q4260" s="1" t="b">
        <f>IF(LEN([manuell])=0,IFERROR([kw fine in title]*1,IFERROR(SUMPRODUCT(COUNTIF(IsDigits,MID([kw in desc],ROW($A$1:$A$150),1)))=LEN([kw in desc]),#N/A)),[manuell])</f>
        <v>0</v>
      </c>
      <c r="R4260" s="1" t="str">
        <f>IF([pos kw in title]&gt;0,MID(J4260,#REF!,4),IF([first '# in title]&gt;0,MID([title],[first '# in title],3),IF([first '# in title]&gt;0,MID([desc],#REF!,3),VLOOKUP([productid],$G$2:$R$1386,8))))</f>
        <v>146</v>
      </c>
      <c r="S4260" s="1" t="e">
        <f>IF([kw in desc]=[kw rough in title],[kw in desc]*1,IFERROR(LEFT([kw_dirty],3)*1,IFERROR(LEFT([kw_dirty],2)*1,"n.a.")))</f>
        <v>#N/A</v>
      </c>
      <c r="T4260" s="1"/>
      <c r="U4260" s="1" t="e">
        <f>VLOOKUP(Tabelle1[[#This Row],[productid]],Tabelle2[#All],2,FALSE)</f>
        <v>#N/A</v>
      </c>
    </row>
    <row r="4261" spans="1:21" hidden="1">
      <c r="A4261" t="s">
        <v>5175</v>
      </c>
      <c r="B4261">
        <v>3635</v>
      </c>
      <c r="C4261">
        <v>289859</v>
      </c>
      <c r="D4261" t="s">
        <v>6982</v>
      </c>
      <c r="E4261" t="s">
        <v>5982</v>
      </c>
      <c r="F4261">
        <v>18406</v>
      </c>
      <c r="G4261">
        <v>1750863</v>
      </c>
      <c r="H4261">
        <f t="shared" si="66"/>
        <v>0</v>
      </c>
      <c r="I4261">
        <f t="array" ref="I4261">MIN(IFERROR(FIND(IstNumbers,A4261),""))</f>
        <v>12</v>
      </c>
      <c r="J4261" s="1" t="e">
        <f>IF([first '# in title]&lt;[pos kw in title],MID([title],[pos kw in title]-6,6),#N/A)</f>
        <v>#N/A</v>
      </c>
      <c r="K4261" s="1" t="e">
        <f>IFERROR(MID(SUBSTITUTE([kw rough in title],",","."),FIND("(",[kw rough in title])+1,20),SUBSTITUTE(IFERROR(MID([kw rough in title],FIND(" ",[kw rough in title])+1,20),[kw rough in title]),",","."))</f>
        <v>#N/A</v>
      </c>
      <c r="L4261" s="1">
        <f>IFERROR(FIND("kW",[desc]),0)</f>
        <v>70</v>
      </c>
      <c r="M4261">
        <f t="array" ref="M4261">MIN(IFERROR(FIND(IstNumbers,E4261),""))</f>
        <v>34</v>
      </c>
      <c r="N4261" s="1" t="str">
        <f>IF([first '# in desc]&lt;[pos kw in desc],MID([desc],[pos kw in desc]-7,7))</f>
        <v xml:space="preserve">­me 42 </v>
      </c>
      <c r="O42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61" s="1" t="str">
        <f>TRIM(IF([first '# in desc]&lt;[pos kw in desc],MID([desc],[pos kw in desc]-6,6),FALSE))</f>
        <v>me 42</v>
      </c>
      <c r="Q4261" s="1" t="b">
        <f>IF(LEN([manuell])=0,IFERROR([kw fine in title]*1,IFERROR(SUMPRODUCT(COUNTIF(IsDigits,MID([kw in desc],ROW($A$1:$A$150),1)))=LEN([kw in desc]),#N/A)),[manuell])</f>
        <v>0</v>
      </c>
      <c r="R4261" s="1" t="str">
        <f>IF([pos kw in title]&gt;0,MID(J4261,#REF!,4),IF([first '# in title]&gt;0,MID([title],[first '# in title],3),IF([first '# in title]&gt;0,MID([desc],#REF!,3),VLOOKUP([productid],$G$2:$R$1386,8))))</f>
        <v xml:space="preserve">42 </v>
      </c>
      <c r="S4261" s="1" t="e">
        <f>IF([kw in desc]=[kw rough in title],[kw in desc]*1,IFERROR(LEFT([kw_dirty],3)*1,IFERROR(LEFT([kw_dirty],2)*1,"n.a.")))</f>
        <v>#N/A</v>
      </c>
      <c r="T4261" s="1"/>
      <c r="U4261" s="1">
        <f>VLOOKUP(Tabelle1[[#This Row],[productid]],Tabelle2[#All],2,FALSE)</f>
        <v>42</v>
      </c>
    </row>
    <row r="4262" spans="1:21" hidden="1">
      <c r="A4262" t="s">
        <v>563</v>
      </c>
      <c r="B4262">
        <v>3710</v>
      </c>
      <c r="C4262">
        <v>289859</v>
      </c>
      <c r="D4262" t="s">
        <v>6983</v>
      </c>
      <c r="E4262" t="s">
        <v>6984</v>
      </c>
      <c r="F4262">
        <v>18406</v>
      </c>
      <c r="G4262">
        <v>3497887</v>
      </c>
      <c r="H4262">
        <f t="shared" si="66"/>
        <v>55</v>
      </c>
      <c r="I4262">
        <f t="array" ref="I4262">MIN(IFERROR(FIND(IstNumbers,A4262),""))</f>
        <v>29</v>
      </c>
      <c r="J4262" s="1" t="str">
        <f>IF([first '# in title]&lt;[pos kw in title],MID([title],[pos kw in title]-6,6),#N/A)</f>
        <v xml:space="preserve">L (42 </v>
      </c>
      <c r="K426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62" s="1">
        <f>IFERROR(FIND("kW",[desc]),0)</f>
        <v>70</v>
      </c>
      <c r="M4262">
        <f t="array" ref="M4262">MIN(IFERROR(FIND(IstNumbers,E4262),""))</f>
        <v>34</v>
      </c>
      <c r="N4262" s="1" t="str">
        <f>IF([first '# in desc]&lt;[pos kw in desc],MID([desc],[pos kw in desc]-7,7))</f>
        <v xml:space="preserve">­me 42 </v>
      </c>
      <c r="O42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62" s="1" t="str">
        <f>TRIM(IF([first '# in desc]&lt;[pos kw in desc],MID([desc],[pos kw in desc]-6,6),FALSE))</f>
        <v>me 42</v>
      </c>
      <c r="Q4262" s="1">
        <f>IF(LEN([manuell])=0,IFERROR([kw fine in title]*1,IFERROR(SUMPRODUCT(COUNTIF(IsDigits,MID([kw in desc],ROW($A$1:$A$150),1)))=LEN([kw in desc]),#N/A)),[manuell])</f>
        <v>42</v>
      </c>
      <c r="R4262" s="1" t="e">
        <f>IF([pos kw in title]&gt;0,MID(J4262,#REF!,4),IF([first '# in title]&gt;0,MID([title],[first '# in title],3),IF([first '# in title]&gt;0,MID([desc],#REF!,3),VLOOKUP([productid],$G$2:$R$1386,8))))</f>
        <v>#REF!</v>
      </c>
      <c r="S4262" s="1" t="str">
        <f>IF([kw in desc]=[kw rough in title],[kw in desc]*1,IFERROR(LEFT([kw_dirty],3)*1,IFERROR(LEFT([kw_dirty],2)*1,"n.a.")))</f>
        <v>n.a.</v>
      </c>
      <c r="T4262" s="1"/>
      <c r="U4262" s="1">
        <f>VLOOKUP(Tabelle1[[#This Row],[productid]],Tabelle2[#All],2,FALSE)</f>
        <v>42</v>
      </c>
    </row>
    <row r="4263" spans="1:21">
      <c r="A4263" t="s">
        <v>5298</v>
      </c>
      <c r="B4263">
        <v>2805</v>
      </c>
      <c r="C4263">
        <v>289859</v>
      </c>
      <c r="D4263" t="s">
        <v>6985</v>
      </c>
      <c r="E4263" t="s">
        <v>6986</v>
      </c>
      <c r="F4263">
        <v>18406</v>
      </c>
      <c r="G4263">
        <v>2286143</v>
      </c>
      <c r="H4263">
        <f t="shared" si="66"/>
        <v>0</v>
      </c>
      <c r="I4263">
        <f t="array" ref="I4263">MIN(IFERROR(FIND(IstNumbers,A4263),""))</f>
        <v>28</v>
      </c>
      <c r="J4263" s="1" t="e">
        <f>IF([first '# in title]&lt;[pos kw in title],MID([title],[pos kw in title]-6,6),#N/A)</f>
        <v>#N/A</v>
      </c>
      <c r="K4263" s="1" t="e">
        <f>IFERROR(MID(SUBSTITUTE([kw rough in title],",","."),FIND("(",[kw rough in title])+1,20),SUBSTITUTE(IFERROR(MID([kw rough in title],FIND(" ",[kw rough in title])+1,20),[kw rough in title]),",","."))</f>
        <v>#N/A</v>
      </c>
      <c r="L4263" s="1">
        <f>IFERROR(FIND("kW",[desc]),0)</f>
        <v>0</v>
      </c>
      <c r="M4263">
        <f t="array" ref="M4263">MIN(IFERROR(FIND(IstNumbers,E4263),""))</f>
        <v>33</v>
      </c>
      <c r="N4263" s="1" t="b">
        <f>IF([first '# in desc]&lt;[pos kw in desc],MID([desc],[pos kw in desc]-7,7))</f>
        <v>0</v>
      </c>
      <c r="O42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63" s="1" t="str">
        <f>TRIM(IF([first '# in desc]&lt;[pos kw in desc],MID([desc],[pos kw in desc]-6,6),FALSE))</f>
        <v>FALSCH</v>
      </c>
      <c r="Q4263" s="1" t="b">
        <f>IF(LEN([manuell])=0,IFERROR([kw fine in title]*1,IFERROR(SUMPRODUCT(COUNTIF(IsDigits,MID([kw in desc],ROW($A$1:$A$150),1)))=LEN([kw in desc]),#N/A)),[manuell])</f>
        <v>0</v>
      </c>
      <c r="R4263" s="1" t="str">
        <f>IF([pos kw in title]&gt;0,MID(J4263,#REF!,4),IF([first '# in title]&gt;0,MID([title],[first '# in title],3),IF([first '# in title]&gt;0,MID([desc],#REF!,3),VLOOKUP([productid],$G$2:$R$1386,8))))</f>
        <v>146</v>
      </c>
      <c r="S4263" s="1" t="e">
        <f>IF([kw in desc]=[kw rough in title],[kw in desc]*1,IFERROR(LEFT([kw_dirty],3)*1,IFERROR(LEFT([kw_dirty],2)*1,"n.a.")))</f>
        <v>#N/A</v>
      </c>
      <c r="T4263" s="1"/>
      <c r="U4263" s="1" t="e">
        <f>VLOOKUP(Tabelle1[[#This Row],[productid]],Tabelle2[#All],2,FALSE)</f>
        <v>#N/A</v>
      </c>
    </row>
    <row r="4264" spans="1:21" hidden="1">
      <c r="A4264" t="s">
        <v>5175</v>
      </c>
      <c r="B4264">
        <v>3635</v>
      </c>
      <c r="C4264">
        <v>289859</v>
      </c>
      <c r="D4264" t="s">
        <v>6987</v>
      </c>
      <c r="E4264" t="s">
        <v>6443</v>
      </c>
      <c r="F4264">
        <v>18406</v>
      </c>
      <c r="G4264">
        <v>1750863</v>
      </c>
      <c r="H4264">
        <f t="shared" si="66"/>
        <v>0</v>
      </c>
      <c r="I4264">
        <f t="array" ref="I4264">MIN(IFERROR(FIND(IstNumbers,A4264),""))</f>
        <v>12</v>
      </c>
      <c r="J4264" s="1" t="e">
        <f>IF([first '# in title]&lt;[pos kw in title],MID([title],[pos kw in title]-6,6),#N/A)</f>
        <v>#N/A</v>
      </c>
      <c r="K4264" s="1" t="e">
        <f>IFERROR(MID(SUBSTITUTE([kw rough in title],",","."),FIND("(",[kw rough in title])+1,20),SUBSTITUTE(IFERROR(MID([kw rough in title],FIND(" ",[kw rough in title])+1,20),[kw rough in title]),",","."))</f>
        <v>#N/A</v>
      </c>
      <c r="L4264" s="1">
        <f>IFERROR(FIND("kW",[desc]),0)</f>
        <v>70</v>
      </c>
      <c r="M4264">
        <f t="array" ref="M4264">MIN(IFERROR(FIND(IstNumbers,E4264),""))</f>
        <v>34</v>
      </c>
      <c r="N4264" s="1" t="str">
        <f>IF([first '# in desc]&lt;[pos kw in desc],MID([desc],[pos kw in desc]-7,7))</f>
        <v xml:space="preserve">­me 42 </v>
      </c>
      <c r="O42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64" s="1" t="str">
        <f>TRIM(IF([first '# in desc]&lt;[pos kw in desc],MID([desc],[pos kw in desc]-6,6),FALSE))</f>
        <v>me 42</v>
      </c>
      <c r="Q4264" s="1" t="b">
        <f>IF(LEN([manuell])=0,IFERROR([kw fine in title]*1,IFERROR(SUMPRODUCT(COUNTIF(IsDigits,MID([kw in desc],ROW($A$1:$A$150),1)))=LEN([kw in desc]),#N/A)),[manuell])</f>
        <v>0</v>
      </c>
      <c r="R4264" s="1" t="str">
        <f>IF([pos kw in title]&gt;0,MID(J4264,#REF!,4),IF([first '# in title]&gt;0,MID([title],[first '# in title],3),IF([first '# in title]&gt;0,MID([desc],#REF!,3),VLOOKUP([productid],$G$2:$R$1386,8))))</f>
        <v xml:space="preserve">42 </v>
      </c>
      <c r="S4264" s="1" t="e">
        <f>IF([kw in desc]=[kw rough in title],[kw in desc]*1,IFERROR(LEFT([kw_dirty],3)*1,IFERROR(LEFT([kw_dirty],2)*1,"n.a.")))</f>
        <v>#N/A</v>
      </c>
      <c r="T4264" s="1"/>
      <c r="U4264" s="1">
        <f>VLOOKUP(Tabelle1[[#This Row],[productid]],Tabelle2[#All],2,FALSE)</f>
        <v>42</v>
      </c>
    </row>
    <row r="4265" spans="1:21" hidden="1">
      <c r="A4265" t="s">
        <v>563</v>
      </c>
      <c r="B4265">
        <v>3710</v>
      </c>
      <c r="C4265">
        <v>289859</v>
      </c>
      <c r="D4265" t="s">
        <v>6988</v>
      </c>
      <c r="E4265" t="s">
        <v>6989</v>
      </c>
      <c r="F4265">
        <v>18406</v>
      </c>
      <c r="G4265">
        <v>3497887</v>
      </c>
      <c r="H4265">
        <f t="shared" si="66"/>
        <v>55</v>
      </c>
      <c r="I4265">
        <f t="array" ref="I4265">MIN(IFERROR(FIND(IstNumbers,A4265),""))</f>
        <v>29</v>
      </c>
      <c r="J4265" s="1" t="str">
        <f>IF([first '# in title]&lt;[pos kw in title],MID([title],[pos kw in title]-6,6),#N/A)</f>
        <v xml:space="preserve">L (42 </v>
      </c>
      <c r="K426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65" s="1">
        <f>IFERROR(FIND("kW",[desc]),0)</f>
        <v>70</v>
      </c>
      <c r="M4265">
        <f t="array" ref="M4265">MIN(IFERROR(FIND(IstNumbers,E4265),""))</f>
        <v>34</v>
      </c>
      <c r="N4265" s="1" t="str">
        <f>IF([first '# in desc]&lt;[pos kw in desc],MID([desc],[pos kw in desc]-7,7))</f>
        <v xml:space="preserve">­me 42 </v>
      </c>
      <c r="O42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65" s="1" t="str">
        <f>TRIM(IF([first '# in desc]&lt;[pos kw in desc],MID([desc],[pos kw in desc]-6,6),FALSE))</f>
        <v>me 42</v>
      </c>
      <c r="Q4265" s="1">
        <f>IF(LEN([manuell])=0,IFERROR([kw fine in title]*1,IFERROR(SUMPRODUCT(COUNTIF(IsDigits,MID([kw in desc],ROW($A$1:$A$150),1)))=LEN([kw in desc]),#N/A)),[manuell])</f>
        <v>42</v>
      </c>
      <c r="R4265" s="1" t="e">
        <f>IF([pos kw in title]&gt;0,MID(J4265,#REF!,4),IF([first '# in title]&gt;0,MID([title],[first '# in title],3),IF([first '# in title]&gt;0,MID([desc],#REF!,3),VLOOKUP([productid],$G$2:$R$1386,8))))</f>
        <v>#REF!</v>
      </c>
      <c r="S4265" s="1" t="str">
        <f>IF([kw in desc]=[kw rough in title],[kw in desc]*1,IFERROR(LEFT([kw_dirty],3)*1,IFERROR(LEFT([kw_dirty],2)*1,"n.a.")))</f>
        <v>n.a.</v>
      </c>
      <c r="T4265" s="1"/>
      <c r="U4265" s="1">
        <f>VLOOKUP(Tabelle1[[#This Row],[productid]],Tabelle2[#All],2,FALSE)</f>
        <v>42</v>
      </c>
    </row>
    <row r="4266" spans="1:21">
      <c r="A4266" t="s">
        <v>5298</v>
      </c>
      <c r="B4266">
        <v>2810</v>
      </c>
      <c r="C4266">
        <v>289859</v>
      </c>
      <c r="D4266" t="s">
        <v>6990</v>
      </c>
      <c r="E4266" t="s">
        <v>6991</v>
      </c>
      <c r="F4266">
        <v>18406</v>
      </c>
      <c r="G4266">
        <v>2286143</v>
      </c>
      <c r="H4266">
        <f t="shared" si="66"/>
        <v>0</v>
      </c>
      <c r="I4266">
        <f t="array" ref="I4266">MIN(IFERROR(FIND(IstNumbers,A4266),""))</f>
        <v>28</v>
      </c>
      <c r="J4266" s="1" t="e">
        <f>IF([first '# in title]&lt;[pos kw in title],MID([title],[pos kw in title]-6,6),#N/A)</f>
        <v>#N/A</v>
      </c>
      <c r="K4266" s="1" t="e">
        <f>IFERROR(MID(SUBSTITUTE([kw rough in title],",","."),FIND("(",[kw rough in title])+1,20),SUBSTITUTE(IFERROR(MID([kw rough in title],FIND(" ",[kw rough in title])+1,20),[kw rough in title]),",","."))</f>
        <v>#N/A</v>
      </c>
      <c r="L4266" s="1">
        <f>IFERROR(FIND("kW",[desc]),0)</f>
        <v>0</v>
      </c>
      <c r="M4266">
        <f t="array" ref="M4266">MIN(IFERROR(FIND(IstNumbers,E4266),""))</f>
        <v>33</v>
      </c>
      <c r="N4266" s="1" t="b">
        <f>IF([first '# in desc]&lt;[pos kw in desc],MID([desc],[pos kw in desc]-7,7))</f>
        <v>0</v>
      </c>
      <c r="O42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66" s="1" t="str">
        <f>TRIM(IF([first '# in desc]&lt;[pos kw in desc],MID([desc],[pos kw in desc]-6,6),FALSE))</f>
        <v>FALSCH</v>
      </c>
      <c r="Q4266" s="1" t="b">
        <f>IF(LEN([manuell])=0,IFERROR([kw fine in title]*1,IFERROR(SUMPRODUCT(COUNTIF(IsDigits,MID([kw in desc],ROW($A$1:$A$150),1)))=LEN([kw in desc]),#N/A)),[manuell])</f>
        <v>0</v>
      </c>
      <c r="R4266" s="1" t="str">
        <f>IF([pos kw in title]&gt;0,MID(J4266,#REF!,4),IF([first '# in title]&gt;0,MID([title],[first '# in title],3),IF([first '# in title]&gt;0,MID([desc],#REF!,3),VLOOKUP([productid],$G$2:$R$1386,8))))</f>
        <v>146</v>
      </c>
      <c r="S4266" s="1" t="e">
        <f>IF([kw in desc]=[kw rough in title],[kw in desc]*1,IFERROR(LEFT([kw_dirty],3)*1,IFERROR(LEFT([kw_dirty],2)*1,"n.a.")))</f>
        <v>#N/A</v>
      </c>
      <c r="T4266" s="1"/>
      <c r="U4266" s="1" t="e">
        <f>VLOOKUP(Tabelle1[[#This Row],[productid]],Tabelle2[#All],2,FALSE)</f>
        <v>#N/A</v>
      </c>
    </row>
    <row r="4267" spans="1:21" hidden="1">
      <c r="A4267" t="s">
        <v>5175</v>
      </c>
      <c r="B4267">
        <v>3635</v>
      </c>
      <c r="C4267">
        <v>289859</v>
      </c>
      <c r="D4267" t="s">
        <v>6992</v>
      </c>
      <c r="E4267" t="s">
        <v>6419</v>
      </c>
      <c r="F4267">
        <v>18406</v>
      </c>
      <c r="G4267">
        <v>1750863</v>
      </c>
      <c r="H4267">
        <f t="shared" si="66"/>
        <v>0</v>
      </c>
      <c r="I4267">
        <f t="array" ref="I4267">MIN(IFERROR(FIND(IstNumbers,A4267),""))</f>
        <v>12</v>
      </c>
      <c r="J4267" s="1" t="e">
        <f>IF([first '# in title]&lt;[pos kw in title],MID([title],[pos kw in title]-6,6),#N/A)</f>
        <v>#N/A</v>
      </c>
      <c r="K4267" s="1" t="e">
        <f>IFERROR(MID(SUBSTITUTE([kw rough in title],",","."),FIND("(",[kw rough in title])+1,20),SUBSTITUTE(IFERROR(MID([kw rough in title],FIND(" ",[kw rough in title])+1,20),[kw rough in title]),",","."))</f>
        <v>#N/A</v>
      </c>
      <c r="L4267" s="1">
        <f>IFERROR(FIND("kW",[desc]),0)</f>
        <v>70</v>
      </c>
      <c r="M4267">
        <f t="array" ref="M4267">MIN(IFERROR(FIND(IstNumbers,E4267),""))</f>
        <v>34</v>
      </c>
      <c r="N4267" s="1" t="str">
        <f>IF([first '# in desc]&lt;[pos kw in desc],MID([desc],[pos kw in desc]-7,7))</f>
        <v xml:space="preserve">­me 42 </v>
      </c>
      <c r="O42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67" s="1" t="str">
        <f>TRIM(IF([first '# in desc]&lt;[pos kw in desc],MID([desc],[pos kw in desc]-6,6),FALSE))</f>
        <v>me 42</v>
      </c>
      <c r="Q4267" s="1" t="b">
        <f>IF(LEN([manuell])=0,IFERROR([kw fine in title]*1,IFERROR(SUMPRODUCT(COUNTIF(IsDigits,MID([kw in desc],ROW($A$1:$A$150),1)))=LEN([kw in desc]),#N/A)),[manuell])</f>
        <v>0</v>
      </c>
      <c r="R4267" s="1" t="str">
        <f>IF([pos kw in title]&gt;0,MID(J4267,#REF!,4),IF([first '# in title]&gt;0,MID([title],[first '# in title],3),IF([first '# in title]&gt;0,MID([desc],#REF!,3),VLOOKUP([productid],$G$2:$R$1386,8))))</f>
        <v xml:space="preserve">42 </v>
      </c>
      <c r="S4267" s="1" t="e">
        <f>IF([kw in desc]=[kw rough in title],[kw in desc]*1,IFERROR(LEFT([kw_dirty],3)*1,IFERROR(LEFT([kw_dirty],2)*1,"n.a.")))</f>
        <v>#N/A</v>
      </c>
      <c r="T4267" s="1"/>
      <c r="U4267" s="1">
        <f>VLOOKUP(Tabelle1[[#This Row],[productid]],Tabelle2[#All],2,FALSE)</f>
        <v>42</v>
      </c>
    </row>
    <row r="4268" spans="1:21" hidden="1">
      <c r="A4268" t="s">
        <v>563</v>
      </c>
      <c r="B4268">
        <v>3710</v>
      </c>
      <c r="C4268">
        <v>289859</v>
      </c>
      <c r="D4268" t="s">
        <v>6993</v>
      </c>
      <c r="E4268" t="s">
        <v>6994</v>
      </c>
      <c r="F4268">
        <v>18406</v>
      </c>
      <c r="G4268">
        <v>3497887</v>
      </c>
      <c r="H4268">
        <f t="shared" si="66"/>
        <v>55</v>
      </c>
      <c r="I4268">
        <f t="array" ref="I4268">MIN(IFERROR(FIND(IstNumbers,A4268),""))</f>
        <v>29</v>
      </c>
      <c r="J4268" s="1" t="str">
        <f>IF([first '# in title]&lt;[pos kw in title],MID([title],[pos kw in title]-6,6),#N/A)</f>
        <v xml:space="preserve">L (42 </v>
      </c>
      <c r="K426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68" s="1">
        <f>IFERROR(FIND("kW",[desc]),0)</f>
        <v>70</v>
      </c>
      <c r="M4268">
        <f t="array" ref="M4268">MIN(IFERROR(FIND(IstNumbers,E4268),""))</f>
        <v>34</v>
      </c>
      <c r="N4268" s="1" t="str">
        <f>IF([first '# in desc]&lt;[pos kw in desc],MID([desc],[pos kw in desc]-7,7))</f>
        <v xml:space="preserve">­me 42 </v>
      </c>
      <c r="O42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68" s="1" t="str">
        <f>TRIM(IF([first '# in desc]&lt;[pos kw in desc],MID([desc],[pos kw in desc]-6,6),FALSE))</f>
        <v>me 42</v>
      </c>
      <c r="Q4268" s="1">
        <f>IF(LEN([manuell])=0,IFERROR([kw fine in title]*1,IFERROR(SUMPRODUCT(COUNTIF(IsDigits,MID([kw in desc],ROW($A$1:$A$150),1)))=LEN([kw in desc]),#N/A)),[manuell])</f>
        <v>42</v>
      </c>
      <c r="R4268" s="1" t="e">
        <f>IF([pos kw in title]&gt;0,MID(J4268,#REF!,4),IF([first '# in title]&gt;0,MID([title],[first '# in title],3),IF([first '# in title]&gt;0,MID([desc],#REF!,3),VLOOKUP([productid],$G$2:$R$1386,8))))</f>
        <v>#REF!</v>
      </c>
      <c r="S4268" s="1" t="str">
        <f>IF([kw in desc]=[kw rough in title],[kw in desc]*1,IFERROR(LEFT([kw_dirty],3)*1,IFERROR(LEFT([kw_dirty],2)*1,"n.a.")))</f>
        <v>n.a.</v>
      </c>
      <c r="T4268" s="1"/>
      <c r="U4268" s="1">
        <f>VLOOKUP(Tabelle1[[#This Row],[productid]],Tabelle2[#All],2,FALSE)</f>
        <v>42</v>
      </c>
    </row>
    <row r="4269" spans="1:21">
      <c r="A4269" t="s">
        <v>5298</v>
      </c>
      <c r="B4269">
        <v>2810</v>
      </c>
      <c r="C4269">
        <v>289859</v>
      </c>
      <c r="D4269" t="s">
        <v>6995</v>
      </c>
      <c r="E4269" t="s">
        <v>6996</v>
      </c>
      <c r="F4269">
        <v>18406</v>
      </c>
      <c r="G4269">
        <v>2286143</v>
      </c>
      <c r="H4269">
        <f t="shared" si="66"/>
        <v>0</v>
      </c>
      <c r="I4269">
        <f t="array" ref="I4269">MIN(IFERROR(FIND(IstNumbers,A4269),""))</f>
        <v>28</v>
      </c>
      <c r="J4269" s="1" t="e">
        <f>IF([first '# in title]&lt;[pos kw in title],MID([title],[pos kw in title]-6,6),#N/A)</f>
        <v>#N/A</v>
      </c>
      <c r="K4269" s="1" t="e">
        <f>IFERROR(MID(SUBSTITUTE([kw rough in title],",","."),FIND("(",[kw rough in title])+1,20),SUBSTITUTE(IFERROR(MID([kw rough in title],FIND(" ",[kw rough in title])+1,20),[kw rough in title]),",","."))</f>
        <v>#N/A</v>
      </c>
      <c r="L4269" s="1">
        <f>IFERROR(FIND("kW",[desc]),0)</f>
        <v>0</v>
      </c>
      <c r="M4269">
        <f t="array" ref="M4269">MIN(IFERROR(FIND(IstNumbers,E4269),""))</f>
        <v>33</v>
      </c>
      <c r="N4269" s="1" t="b">
        <f>IF([first '# in desc]&lt;[pos kw in desc],MID([desc],[pos kw in desc]-7,7))</f>
        <v>0</v>
      </c>
      <c r="O42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69" s="1" t="str">
        <f>TRIM(IF([first '# in desc]&lt;[pos kw in desc],MID([desc],[pos kw in desc]-6,6),FALSE))</f>
        <v>FALSCH</v>
      </c>
      <c r="Q4269" s="1" t="b">
        <f>IF(LEN([manuell])=0,IFERROR([kw fine in title]*1,IFERROR(SUMPRODUCT(COUNTIF(IsDigits,MID([kw in desc],ROW($A$1:$A$150),1)))=LEN([kw in desc]),#N/A)),[manuell])</f>
        <v>0</v>
      </c>
      <c r="R4269" s="1" t="str">
        <f>IF([pos kw in title]&gt;0,MID(J4269,#REF!,4),IF([first '# in title]&gt;0,MID([title],[first '# in title],3),IF([first '# in title]&gt;0,MID([desc],#REF!,3),VLOOKUP([productid],$G$2:$R$1386,8))))</f>
        <v>146</v>
      </c>
      <c r="S4269" s="1" t="e">
        <f>IF([kw in desc]=[kw rough in title],[kw in desc]*1,IFERROR(LEFT([kw_dirty],3)*1,IFERROR(LEFT([kw_dirty],2)*1,"n.a.")))</f>
        <v>#N/A</v>
      </c>
      <c r="T4269" s="1"/>
      <c r="U4269" s="1" t="e">
        <f>VLOOKUP(Tabelle1[[#This Row],[productid]],Tabelle2[#All],2,FALSE)</f>
        <v>#N/A</v>
      </c>
    </row>
    <row r="4270" spans="1:21" hidden="1">
      <c r="A4270" t="s">
        <v>5175</v>
      </c>
      <c r="B4270">
        <v>3635</v>
      </c>
      <c r="C4270">
        <v>289859</v>
      </c>
      <c r="D4270" t="s">
        <v>6997</v>
      </c>
      <c r="E4270" t="s">
        <v>6419</v>
      </c>
      <c r="F4270">
        <v>18406</v>
      </c>
      <c r="G4270">
        <v>1750863</v>
      </c>
      <c r="H4270">
        <f t="shared" si="66"/>
        <v>0</v>
      </c>
      <c r="I4270">
        <f t="array" ref="I4270">MIN(IFERROR(FIND(IstNumbers,A4270),""))</f>
        <v>12</v>
      </c>
      <c r="J4270" s="1" t="e">
        <f>IF([first '# in title]&lt;[pos kw in title],MID([title],[pos kw in title]-6,6),#N/A)</f>
        <v>#N/A</v>
      </c>
      <c r="K4270" s="1" t="e">
        <f>IFERROR(MID(SUBSTITUTE([kw rough in title],",","."),FIND("(",[kw rough in title])+1,20),SUBSTITUTE(IFERROR(MID([kw rough in title],FIND(" ",[kw rough in title])+1,20),[kw rough in title]),",","."))</f>
        <v>#N/A</v>
      </c>
      <c r="L4270" s="1">
        <f>IFERROR(FIND("kW",[desc]),0)</f>
        <v>70</v>
      </c>
      <c r="M4270">
        <f t="array" ref="M4270">MIN(IFERROR(FIND(IstNumbers,E4270),""))</f>
        <v>34</v>
      </c>
      <c r="N4270" s="1" t="str">
        <f>IF([first '# in desc]&lt;[pos kw in desc],MID([desc],[pos kw in desc]-7,7))</f>
        <v xml:space="preserve">­me 42 </v>
      </c>
      <c r="O42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70" s="1" t="str">
        <f>TRIM(IF([first '# in desc]&lt;[pos kw in desc],MID([desc],[pos kw in desc]-6,6),FALSE))</f>
        <v>me 42</v>
      </c>
      <c r="Q4270" s="1" t="b">
        <f>IF(LEN([manuell])=0,IFERROR([kw fine in title]*1,IFERROR(SUMPRODUCT(COUNTIF(IsDigits,MID([kw in desc],ROW($A$1:$A$150),1)))=LEN([kw in desc]),#N/A)),[manuell])</f>
        <v>0</v>
      </c>
      <c r="R4270" s="1" t="str">
        <f>IF([pos kw in title]&gt;0,MID(J4270,#REF!,4),IF([first '# in title]&gt;0,MID([title],[first '# in title],3),IF([first '# in title]&gt;0,MID([desc],#REF!,3),VLOOKUP([productid],$G$2:$R$1386,8))))</f>
        <v xml:space="preserve">42 </v>
      </c>
      <c r="S4270" s="1" t="e">
        <f>IF([kw in desc]=[kw rough in title],[kw in desc]*1,IFERROR(LEFT([kw_dirty],3)*1,IFERROR(LEFT([kw_dirty],2)*1,"n.a.")))</f>
        <v>#N/A</v>
      </c>
      <c r="T4270" s="1"/>
      <c r="U4270" s="1">
        <f>VLOOKUP(Tabelle1[[#This Row],[productid]],Tabelle2[#All],2,FALSE)</f>
        <v>42</v>
      </c>
    </row>
    <row r="4271" spans="1:21" hidden="1">
      <c r="A4271" t="s">
        <v>563</v>
      </c>
      <c r="B4271">
        <v>3715</v>
      </c>
      <c r="C4271">
        <v>289859</v>
      </c>
      <c r="D4271" t="s">
        <v>6998</v>
      </c>
      <c r="E4271" t="s">
        <v>6999</v>
      </c>
      <c r="F4271">
        <v>18406</v>
      </c>
      <c r="G4271">
        <v>3497887</v>
      </c>
      <c r="H4271">
        <f t="shared" si="66"/>
        <v>55</v>
      </c>
      <c r="I4271">
        <f t="array" ref="I4271">MIN(IFERROR(FIND(IstNumbers,A4271),""))</f>
        <v>29</v>
      </c>
      <c r="J4271" s="1" t="str">
        <f>IF([first '# in title]&lt;[pos kw in title],MID([title],[pos kw in title]-6,6),#N/A)</f>
        <v xml:space="preserve">L (42 </v>
      </c>
      <c r="K427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71" s="1">
        <f>IFERROR(FIND("kW",[desc]),0)</f>
        <v>70</v>
      </c>
      <c r="M4271">
        <f t="array" ref="M4271">MIN(IFERROR(FIND(IstNumbers,E4271),""))</f>
        <v>34</v>
      </c>
      <c r="N4271" s="1" t="str">
        <f>IF([first '# in desc]&lt;[pos kw in desc],MID([desc],[pos kw in desc]-7,7))</f>
        <v xml:space="preserve">­me 42 </v>
      </c>
      <c r="O42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71" s="1" t="str">
        <f>TRIM(IF([first '# in desc]&lt;[pos kw in desc],MID([desc],[pos kw in desc]-6,6),FALSE))</f>
        <v>me 42</v>
      </c>
      <c r="Q4271" s="1">
        <f>IF(LEN([manuell])=0,IFERROR([kw fine in title]*1,IFERROR(SUMPRODUCT(COUNTIF(IsDigits,MID([kw in desc],ROW($A$1:$A$150),1)))=LEN([kw in desc]),#N/A)),[manuell])</f>
        <v>42</v>
      </c>
      <c r="R4271" s="1" t="e">
        <f>IF([pos kw in title]&gt;0,MID(J4271,#REF!,4),IF([first '# in title]&gt;0,MID([title],[first '# in title],3),IF([first '# in title]&gt;0,MID([desc],#REF!,3),VLOOKUP([productid],$G$2:$R$1386,8))))</f>
        <v>#REF!</v>
      </c>
      <c r="S4271" s="1" t="str">
        <f>IF([kw in desc]=[kw rough in title],[kw in desc]*1,IFERROR(LEFT([kw_dirty],3)*1,IFERROR(LEFT([kw_dirty],2)*1,"n.a.")))</f>
        <v>n.a.</v>
      </c>
      <c r="T4271" s="1"/>
      <c r="U4271" s="1">
        <f>VLOOKUP(Tabelle1[[#This Row],[productid]],Tabelle2[#All],2,FALSE)</f>
        <v>42</v>
      </c>
    </row>
    <row r="4272" spans="1:21">
      <c r="A4272" t="s">
        <v>5298</v>
      </c>
      <c r="B4272">
        <v>2810</v>
      </c>
      <c r="C4272">
        <v>289859</v>
      </c>
      <c r="D4272" t="s">
        <v>7000</v>
      </c>
      <c r="E4272" t="s">
        <v>7001</v>
      </c>
      <c r="F4272">
        <v>18406</v>
      </c>
      <c r="G4272">
        <v>2286143</v>
      </c>
      <c r="H4272">
        <f t="shared" si="66"/>
        <v>0</v>
      </c>
      <c r="I4272">
        <f t="array" ref="I4272">MIN(IFERROR(FIND(IstNumbers,A4272),""))</f>
        <v>28</v>
      </c>
      <c r="J4272" s="1" t="e">
        <f>IF([first '# in title]&lt;[pos kw in title],MID([title],[pos kw in title]-6,6),#N/A)</f>
        <v>#N/A</v>
      </c>
      <c r="K4272" s="1" t="e">
        <f>IFERROR(MID(SUBSTITUTE([kw rough in title],",","."),FIND("(",[kw rough in title])+1,20),SUBSTITUTE(IFERROR(MID([kw rough in title],FIND(" ",[kw rough in title])+1,20),[kw rough in title]),",","."))</f>
        <v>#N/A</v>
      </c>
      <c r="L4272" s="1">
        <f>IFERROR(FIND("kW",[desc]),0)</f>
        <v>0</v>
      </c>
      <c r="M4272">
        <f t="array" ref="M4272">MIN(IFERROR(FIND(IstNumbers,E4272),""))</f>
        <v>33</v>
      </c>
      <c r="N4272" s="1" t="b">
        <f>IF([first '# in desc]&lt;[pos kw in desc],MID([desc],[pos kw in desc]-7,7))</f>
        <v>0</v>
      </c>
      <c r="O42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72" s="1" t="str">
        <f>TRIM(IF([first '# in desc]&lt;[pos kw in desc],MID([desc],[pos kw in desc]-6,6),FALSE))</f>
        <v>FALSCH</v>
      </c>
      <c r="Q4272" s="1" t="b">
        <f>IF(LEN([manuell])=0,IFERROR([kw fine in title]*1,IFERROR(SUMPRODUCT(COUNTIF(IsDigits,MID([kw in desc],ROW($A$1:$A$150),1)))=LEN([kw in desc]),#N/A)),[manuell])</f>
        <v>0</v>
      </c>
      <c r="R4272" s="1" t="str">
        <f>IF([pos kw in title]&gt;0,MID(J4272,#REF!,4),IF([first '# in title]&gt;0,MID([title],[first '# in title],3),IF([first '# in title]&gt;0,MID([desc],#REF!,3),VLOOKUP([productid],$G$2:$R$1386,8))))</f>
        <v>146</v>
      </c>
      <c r="S4272" s="1" t="e">
        <f>IF([kw in desc]=[kw rough in title],[kw in desc]*1,IFERROR(LEFT([kw_dirty],3)*1,IFERROR(LEFT([kw_dirty],2)*1,"n.a.")))</f>
        <v>#N/A</v>
      </c>
      <c r="T4272" s="1"/>
      <c r="U4272" s="1" t="e">
        <f>VLOOKUP(Tabelle1[[#This Row],[productid]],Tabelle2[#All],2,FALSE)</f>
        <v>#N/A</v>
      </c>
    </row>
    <row r="4273" spans="1:21" hidden="1">
      <c r="A4273" t="s">
        <v>5175</v>
      </c>
      <c r="B4273">
        <v>3635</v>
      </c>
      <c r="C4273">
        <v>289859</v>
      </c>
      <c r="D4273" t="s">
        <v>7002</v>
      </c>
      <c r="E4273" t="s">
        <v>6431</v>
      </c>
      <c r="F4273">
        <v>18406</v>
      </c>
      <c r="G4273">
        <v>1750863</v>
      </c>
      <c r="H4273">
        <f t="shared" si="66"/>
        <v>0</v>
      </c>
      <c r="I4273">
        <f t="array" ref="I4273">MIN(IFERROR(FIND(IstNumbers,A4273),""))</f>
        <v>12</v>
      </c>
      <c r="J4273" s="1" t="e">
        <f>IF([first '# in title]&lt;[pos kw in title],MID([title],[pos kw in title]-6,6),#N/A)</f>
        <v>#N/A</v>
      </c>
      <c r="K4273" s="1" t="e">
        <f>IFERROR(MID(SUBSTITUTE([kw rough in title],",","."),FIND("(",[kw rough in title])+1,20),SUBSTITUTE(IFERROR(MID([kw rough in title],FIND(" ",[kw rough in title])+1,20),[kw rough in title]),",","."))</f>
        <v>#N/A</v>
      </c>
      <c r="L4273" s="1">
        <f>IFERROR(FIND("kW",[desc]),0)</f>
        <v>70</v>
      </c>
      <c r="M4273">
        <f t="array" ref="M4273">MIN(IFERROR(FIND(IstNumbers,E4273),""))</f>
        <v>34</v>
      </c>
      <c r="N4273" s="1" t="str">
        <f>IF([first '# in desc]&lt;[pos kw in desc],MID([desc],[pos kw in desc]-7,7))</f>
        <v xml:space="preserve">­me 42 </v>
      </c>
      <c r="O42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73" s="1" t="str">
        <f>TRIM(IF([first '# in desc]&lt;[pos kw in desc],MID([desc],[pos kw in desc]-6,6),FALSE))</f>
        <v>me 42</v>
      </c>
      <c r="Q4273" s="1" t="b">
        <f>IF(LEN([manuell])=0,IFERROR([kw fine in title]*1,IFERROR(SUMPRODUCT(COUNTIF(IsDigits,MID([kw in desc],ROW($A$1:$A$150),1)))=LEN([kw in desc]),#N/A)),[manuell])</f>
        <v>0</v>
      </c>
      <c r="R4273" s="1" t="str">
        <f>IF([pos kw in title]&gt;0,MID(J4273,#REF!,4),IF([first '# in title]&gt;0,MID([title],[first '# in title],3),IF([first '# in title]&gt;0,MID([desc],#REF!,3),VLOOKUP([productid],$G$2:$R$1386,8))))</f>
        <v xml:space="preserve">42 </v>
      </c>
      <c r="S4273" s="1" t="e">
        <f>IF([kw in desc]=[kw rough in title],[kw in desc]*1,IFERROR(LEFT([kw_dirty],3)*1,IFERROR(LEFT([kw_dirty],2)*1,"n.a.")))</f>
        <v>#N/A</v>
      </c>
      <c r="T4273" s="1"/>
      <c r="U4273" s="1">
        <f>VLOOKUP(Tabelle1[[#This Row],[productid]],Tabelle2[#All],2,FALSE)</f>
        <v>42</v>
      </c>
    </row>
    <row r="4274" spans="1:21" hidden="1">
      <c r="A4274" t="s">
        <v>563</v>
      </c>
      <c r="B4274">
        <v>3715</v>
      </c>
      <c r="C4274">
        <v>289859</v>
      </c>
      <c r="D4274" t="s">
        <v>7003</v>
      </c>
      <c r="E4274" t="s">
        <v>7004</v>
      </c>
      <c r="F4274">
        <v>18406</v>
      </c>
      <c r="G4274">
        <v>3497887</v>
      </c>
      <c r="H4274">
        <f t="shared" si="66"/>
        <v>55</v>
      </c>
      <c r="I4274">
        <f t="array" ref="I4274">MIN(IFERROR(FIND(IstNumbers,A4274),""))</f>
        <v>29</v>
      </c>
      <c r="J4274" s="1" t="str">
        <f>IF([first '# in title]&lt;[pos kw in title],MID([title],[pos kw in title]-6,6),#N/A)</f>
        <v xml:space="preserve">L (42 </v>
      </c>
      <c r="K427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74" s="1">
        <f>IFERROR(FIND("kW",[desc]),0)</f>
        <v>70</v>
      </c>
      <c r="M4274">
        <f t="array" ref="M4274">MIN(IFERROR(FIND(IstNumbers,E4274),""))</f>
        <v>34</v>
      </c>
      <c r="N4274" s="1" t="str">
        <f>IF([first '# in desc]&lt;[pos kw in desc],MID([desc],[pos kw in desc]-7,7))</f>
        <v xml:space="preserve">­me 42 </v>
      </c>
      <c r="O42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74" s="1" t="str">
        <f>TRIM(IF([first '# in desc]&lt;[pos kw in desc],MID([desc],[pos kw in desc]-6,6),FALSE))</f>
        <v>me 42</v>
      </c>
      <c r="Q4274" s="1">
        <f>IF(LEN([manuell])=0,IFERROR([kw fine in title]*1,IFERROR(SUMPRODUCT(COUNTIF(IsDigits,MID([kw in desc],ROW($A$1:$A$150),1)))=LEN([kw in desc]),#N/A)),[manuell])</f>
        <v>42</v>
      </c>
      <c r="R4274" s="1" t="e">
        <f>IF([pos kw in title]&gt;0,MID(J4274,#REF!,4),IF([first '# in title]&gt;0,MID([title],[first '# in title],3),IF([first '# in title]&gt;0,MID([desc],#REF!,3),VLOOKUP([productid],$G$2:$R$1386,8))))</f>
        <v>#REF!</v>
      </c>
      <c r="S4274" s="1" t="str">
        <f>IF([kw in desc]=[kw rough in title],[kw in desc]*1,IFERROR(LEFT([kw_dirty],3)*1,IFERROR(LEFT([kw_dirty],2)*1,"n.a.")))</f>
        <v>n.a.</v>
      </c>
      <c r="T4274" s="1"/>
      <c r="U4274" s="1">
        <f>VLOOKUP(Tabelle1[[#This Row],[productid]],Tabelle2[#All],2,FALSE)</f>
        <v>42</v>
      </c>
    </row>
    <row r="4275" spans="1:21">
      <c r="A4275" t="s">
        <v>5298</v>
      </c>
      <c r="B4275">
        <v>2810</v>
      </c>
      <c r="C4275">
        <v>289859</v>
      </c>
      <c r="D4275" t="s">
        <v>7005</v>
      </c>
      <c r="E4275" t="s">
        <v>7006</v>
      </c>
      <c r="F4275">
        <v>18406</v>
      </c>
      <c r="G4275">
        <v>2286143</v>
      </c>
      <c r="H4275">
        <f t="shared" si="66"/>
        <v>0</v>
      </c>
      <c r="I4275">
        <f t="array" ref="I4275">MIN(IFERROR(FIND(IstNumbers,A4275),""))</f>
        <v>28</v>
      </c>
      <c r="J4275" s="1" t="e">
        <f>IF([first '# in title]&lt;[pos kw in title],MID([title],[pos kw in title]-6,6),#N/A)</f>
        <v>#N/A</v>
      </c>
      <c r="K4275" s="1" t="e">
        <f>IFERROR(MID(SUBSTITUTE([kw rough in title],",","."),FIND("(",[kw rough in title])+1,20),SUBSTITUTE(IFERROR(MID([kw rough in title],FIND(" ",[kw rough in title])+1,20),[kw rough in title]),",","."))</f>
        <v>#N/A</v>
      </c>
      <c r="L4275" s="1">
        <f>IFERROR(FIND("kW",[desc]),0)</f>
        <v>0</v>
      </c>
      <c r="M4275">
        <f t="array" ref="M4275">MIN(IFERROR(FIND(IstNumbers,E4275),""))</f>
        <v>33</v>
      </c>
      <c r="N4275" s="1" t="b">
        <f>IF([first '# in desc]&lt;[pos kw in desc],MID([desc],[pos kw in desc]-7,7))</f>
        <v>0</v>
      </c>
      <c r="O42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75" s="1" t="str">
        <f>TRIM(IF([first '# in desc]&lt;[pos kw in desc],MID([desc],[pos kw in desc]-6,6),FALSE))</f>
        <v>FALSCH</v>
      </c>
      <c r="Q4275" s="1" t="b">
        <f>IF(LEN([manuell])=0,IFERROR([kw fine in title]*1,IFERROR(SUMPRODUCT(COUNTIF(IsDigits,MID([kw in desc],ROW($A$1:$A$150),1)))=LEN([kw in desc]),#N/A)),[manuell])</f>
        <v>0</v>
      </c>
      <c r="R4275" s="1" t="str">
        <f>IF([pos kw in title]&gt;0,MID(J4275,#REF!,4),IF([first '# in title]&gt;0,MID([title],[first '# in title],3),IF([first '# in title]&gt;0,MID([desc],#REF!,3),VLOOKUP([productid],$G$2:$R$1386,8))))</f>
        <v>146</v>
      </c>
      <c r="S4275" s="1" t="e">
        <f>IF([kw in desc]=[kw rough in title],[kw in desc]*1,IFERROR(LEFT([kw_dirty],3)*1,IFERROR(LEFT([kw_dirty],2)*1,"n.a.")))</f>
        <v>#N/A</v>
      </c>
      <c r="T4275" s="1"/>
      <c r="U4275" s="1" t="e">
        <f>VLOOKUP(Tabelle1[[#This Row],[productid]],Tabelle2[#All],2,FALSE)</f>
        <v>#N/A</v>
      </c>
    </row>
    <row r="4276" spans="1:21" hidden="1">
      <c r="A4276" t="s">
        <v>5175</v>
      </c>
      <c r="B4276">
        <v>3635</v>
      </c>
      <c r="C4276">
        <v>289859</v>
      </c>
      <c r="D4276" t="s">
        <v>7007</v>
      </c>
      <c r="E4276" t="s">
        <v>6439</v>
      </c>
      <c r="F4276">
        <v>18406</v>
      </c>
      <c r="G4276">
        <v>1750863</v>
      </c>
      <c r="H4276">
        <f t="shared" si="66"/>
        <v>0</v>
      </c>
      <c r="I4276">
        <f t="array" ref="I4276">MIN(IFERROR(FIND(IstNumbers,A4276),""))</f>
        <v>12</v>
      </c>
      <c r="J4276" s="1" t="e">
        <f>IF([first '# in title]&lt;[pos kw in title],MID([title],[pos kw in title]-6,6),#N/A)</f>
        <v>#N/A</v>
      </c>
      <c r="K4276" s="1" t="e">
        <f>IFERROR(MID(SUBSTITUTE([kw rough in title],",","."),FIND("(",[kw rough in title])+1,20),SUBSTITUTE(IFERROR(MID([kw rough in title],FIND(" ",[kw rough in title])+1,20),[kw rough in title]),",","."))</f>
        <v>#N/A</v>
      </c>
      <c r="L4276" s="1">
        <f>IFERROR(FIND("kW",[desc]),0)</f>
        <v>70</v>
      </c>
      <c r="M4276">
        <f t="array" ref="M4276">MIN(IFERROR(FIND(IstNumbers,E4276),""))</f>
        <v>34</v>
      </c>
      <c r="N4276" s="1" t="str">
        <f>IF([first '# in desc]&lt;[pos kw in desc],MID([desc],[pos kw in desc]-7,7))</f>
        <v xml:space="preserve">­me 42 </v>
      </c>
      <c r="O42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76" s="1" t="str">
        <f>TRIM(IF([first '# in desc]&lt;[pos kw in desc],MID([desc],[pos kw in desc]-6,6),FALSE))</f>
        <v>me 42</v>
      </c>
      <c r="Q4276" s="1" t="b">
        <f>IF(LEN([manuell])=0,IFERROR([kw fine in title]*1,IFERROR(SUMPRODUCT(COUNTIF(IsDigits,MID([kw in desc],ROW($A$1:$A$150),1)))=LEN([kw in desc]),#N/A)),[manuell])</f>
        <v>0</v>
      </c>
      <c r="R4276" s="1" t="str">
        <f>IF([pos kw in title]&gt;0,MID(J4276,#REF!,4),IF([first '# in title]&gt;0,MID([title],[first '# in title],3),IF([first '# in title]&gt;0,MID([desc],#REF!,3),VLOOKUP([productid],$G$2:$R$1386,8))))</f>
        <v xml:space="preserve">42 </v>
      </c>
      <c r="S4276" s="1" t="e">
        <f>IF([kw in desc]=[kw rough in title],[kw in desc]*1,IFERROR(LEFT([kw_dirty],3)*1,IFERROR(LEFT([kw_dirty],2)*1,"n.a.")))</f>
        <v>#N/A</v>
      </c>
      <c r="T4276" s="1"/>
      <c r="U4276" s="1">
        <f>VLOOKUP(Tabelle1[[#This Row],[productid]],Tabelle2[#All],2,FALSE)</f>
        <v>42</v>
      </c>
    </row>
    <row r="4277" spans="1:21" hidden="1">
      <c r="A4277" t="s">
        <v>563</v>
      </c>
      <c r="B4277">
        <v>3715</v>
      </c>
      <c r="C4277">
        <v>289859</v>
      </c>
      <c r="D4277" t="s">
        <v>7008</v>
      </c>
      <c r="E4277" t="s">
        <v>7009</v>
      </c>
      <c r="F4277">
        <v>18406</v>
      </c>
      <c r="G4277">
        <v>3497887</v>
      </c>
      <c r="H4277">
        <f t="shared" si="66"/>
        <v>55</v>
      </c>
      <c r="I4277">
        <f t="array" ref="I4277">MIN(IFERROR(FIND(IstNumbers,A4277),""))</f>
        <v>29</v>
      </c>
      <c r="J4277" s="1" t="str">
        <f>IF([first '# in title]&lt;[pos kw in title],MID([title],[pos kw in title]-6,6),#N/A)</f>
        <v xml:space="preserve">L (42 </v>
      </c>
      <c r="K427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77" s="1">
        <f>IFERROR(FIND("kW",[desc]),0)</f>
        <v>70</v>
      </c>
      <c r="M4277">
        <f t="array" ref="M4277">MIN(IFERROR(FIND(IstNumbers,E4277),""))</f>
        <v>34</v>
      </c>
      <c r="N4277" s="1" t="str">
        <f>IF([first '# in desc]&lt;[pos kw in desc],MID([desc],[pos kw in desc]-7,7))</f>
        <v xml:space="preserve">­me 42 </v>
      </c>
      <c r="O42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77" s="1" t="str">
        <f>TRIM(IF([first '# in desc]&lt;[pos kw in desc],MID([desc],[pos kw in desc]-6,6),FALSE))</f>
        <v>me 42</v>
      </c>
      <c r="Q4277" s="1">
        <f>IF(LEN([manuell])=0,IFERROR([kw fine in title]*1,IFERROR(SUMPRODUCT(COUNTIF(IsDigits,MID([kw in desc],ROW($A$1:$A$150),1)))=LEN([kw in desc]),#N/A)),[manuell])</f>
        <v>42</v>
      </c>
      <c r="R4277" s="1" t="e">
        <f>IF([pos kw in title]&gt;0,MID(J4277,#REF!,4),IF([first '# in title]&gt;0,MID([title],[first '# in title],3),IF([first '# in title]&gt;0,MID([desc],#REF!,3),VLOOKUP([productid],$G$2:$R$1386,8))))</f>
        <v>#REF!</v>
      </c>
      <c r="S4277" s="1" t="str">
        <f>IF([kw in desc]=[kw rough in title],[kw in desc]*1,IFERROR(LEFT([kw_dirty],3)*1,IFERROR(LEFT([kw_dirty],2)*1,"n.a.")))</f>
        <v>n.a.</v>
      </c>
      <c r="T4277" s="1"/>
      <c r="U4277" s="1">
        <f>VLOOKUP(Tabelle1[[#This Row],[productid]],Tabelle2[#All],2,FALSE)</f>
        <v>42</v>
      </c>
    </row>
    <row r="4278" spans="1:21">
      <c r="A4278" t="s">
        <v>5298</v>
      </c>
      <c r="B4278">
        <v>2812</v>
      </c>
      <c r="C4278">
        <v>289859</v>
      </c>
      <c r="D4278" t="s">
        <v>7010</v>
      </c>
      <c r="E4278" t="s">
        <v>7011</v>
      </c>
      <c r="F4278">
        <v>18406</v>
      </c>
      <c r="G4278">
        <v>2286143</v>
      </c>
      <c r="H4278">
        <f t="shared" si="66"/>
        <v>0</v>
      </c>
      <c r="I4278">
        <f t="array" ref="I4278">MIN(IFERROR(FIND(IstNumbers,A4278),""))</f>
        <v>28</v>
      </c>
      <c r="J4278" s="1" t="e">
        <f>IF([first '# in title]&lt;[pos kw in title],MID([title],[pos kw in title]-6,6),#N/A)</f>
        <v>#N/A</v>
      </c>
      <c r="K4278" s="1" t="e">
        <f>IFERROR(MID(SUBSTITUTE([kw rough in title],",","."),FIND("(",[kw rough in title])+1,20),SUBSTITUTE(IFERROR(MID([kw rough in title],FIND(" ",[kw rough in title])+1,20),[kw rough in title]),",","."))</f>
        <v>#N/A</v>
      </c>
      <c r="L4278" s="1">
        <f>IFERROR(FIND("kW",[desc]),0)</f>
        <v>0</v>
      </c>
      <c r="M4278">
        <f t="array" ref="M4278">MIN(IFERROR(FIND(IstNumbers,E4278),""))</f>
        <v>33</v>
      </c>
      <c r="N4278" s="1" t="b">
        <f>IF([first '# in desc]&lt;[pos kw in desc],MID([desc],[pos kw in desc]-7,7))</f>
        <v>0</v>
      </c>
      <c r="O42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78" s="1" t="str">
        <f>TRIM(IF([first '# in desc]&lt;[pos kw in desc],MID([desc],[pos kw in desc]-6,6),FALSE))</f>
        <v>FALSCH</v>
      </c>
      <c r="Q4278" s="1" t="b">
        <f>IF(LEN([manuell])=0,IFERROR([kw fine in title]*1,IFERROR(SUMPRODUCT(COUNTIF(IsDigits,MID([kw in desc],ROW($A$1:$A$150),1)))=LEN([kw in desc]),#N/A)),[manuell])</f>
        <v>0</v>
      </c>
      <c r="R4278" s="1" t="str">
        <f>IF([pos kw in title]&gt;0,MID(J4278,#REF!,4),IF([first '# in title]&gt;0,MID([title],[first '# in title],3),IF([first '# in title]&gt;0,MID([desc],#REF!,3),VLOOKUP([productid],$G$2:$R$1386,8))))</f>
        <v>146</v>
      </c>
      <c r="S4278" s="1" t="e">
        <f>IF([kw in desc]=[kw rough in title],[kw in desc]*1,IFERROR(LEFT([kw_dirty],3)*1,IFERROR(LEFT([kw_dirty],2)*1,"n.a.")))</f>
        <v>#N/A</v>
      </c>
      <c r="T4278" s="1"/>
      <c r="U4278" s="1" t="e">
        <f>VLOOKUP(Tabelle1[[#This Row],[productid]],Tabelle2[#All],2,FALSE)</f>
        <v>#N/A</v>
      </c>
    </row>
    <row r="4279" spans="1:21" hidden="1">
      <c r="A4279" t="s">
        <v>5175</v>
      </c>
      <c r="B4279">
        <v>3635</v>
      </c>
      <c r="C4279">
        <v>289859</v>
      </c>
      <c r="D4279" t="s">
        <v>7012</v>
      </c>
      <c r="E4279" t="s">
        <v>6447</v>
      </c>
      <c r="F4279">
        <v>18406</v>
      </c>
      <c r="G4279">
        <v>1750863</v>
      </c>
      <c r="H4279">
        <f t="shared" si="66"/>
        <v>0</v>
      </c>
      <c r="I4279">
        <f t="array" ref="I4279">MIN(IFERROR(FIND(IstNumbers,A4279),""))</f>
        <v>12</v>
      </c>
      <c r="J4279" s="1" t="e">
        <f>IF([first '# in title]&lt;[pos kw in title],MID([title],[pos kw in title]-6,6),#N/A)</f>
        <v>#N/A</v>
      </c>
      <c r="K4279" s="1" t="e">
        <f>IFERROR(MID(SUBSTITUTE([kw rough in title],",","."),FIND("(",[kw rough in title])+1,20),SUBSTITUTE(IFERROR(MID([kw rough in title],FIND(" ",[kw rough in title])+1,20),[kw rough in title]),",","."))</f>
        <v>#N/A</v>
      </c>
      <c r="L4279" s="1">
        <f>IFERROR(FIND("kW",[desc]),0)</f>
        <v>70</v>
      </c>
      <c r="M4279">
        <f t="array" ref="M4279">MIN(IFERROR(FIND(IstNumbers,E4279),""))</f>
        <v>34</v>
      </c>
      <c r="N4279" s="1" t="str">
        <f>IF([first '# in desc]&lt;[pos kw in desc],MID([desc],[pos kw in desc]-7,7))</f>
        <v xml:space="preserve">­me 42 </v>
      </c>
      <c r="O42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79" s="1" t="str">
        <f>TRIM(IF([first '# in desc]&lt;[pos kw in desc],MID([desc],[pos kw in desc]-6,6),FALSE))</f>
        <v>me 42</v>
      </c>
      <c r="Q4279" s="1" t="b">
        <f>IF(LEN([manuell])=0,IFERROR([kw fine in title]*1,IFERROR(SUMPRODUCT(COUNTIF(IsDigits,MID([kw in desc],ROW($A$1:$A$150),1)))=LEN([kw in desc]),#N/A)),[manuell])</f>
        <v>0</v>
      </c>
      <c r="R4279" s="1" t="str">
        <f>IF([pos kw in title]&gt;0,MID(J4279,#REF!,4),IF([first '# in title]&gt;0,MID([title],[first '# in title],3),IF([first '# in title]&gt;0,MID([desc],#REF!,3),VLOOKUP([productid],$G$2:$R$1386,8))))</f>
        <v xml:space="preserve">42 </v>
      </c>
      <c r="S4279" s="1" t="e">
        <f>IF([kw in desc]=[kw rough in title],[kw in desc]*1,IFERROR(LEFT([kw_dirty],3)*1,IFERROR(LEFT([kw_dirty],2)*1,"n.a.")))</f>
        <v>#N/A</v>
      </c>
      <c r="T4279" s="1"/>
      <c r="U4279" s="1">
        <f>VLOOKUP(Tabelle1[[#This Row],[productid]],Tabelle2[#All],2,FALSE)</f>
        <v>42</v>
      </c>
    </row>
    <row r="4280" spans="1:21" hidden="1">
      <c r="A4280" t="s">
        <v>563</v>
      </c>
      <c r="B4280">
        <v>3715</v>
      </c>
      <c r="C4280">
        <v>289859</v>
      </c>
      <c r="D4280" t="s">
        <v>7013</v>
      </c>
      <c r="E4280" t="s">
        <v>6188</v>
      </c>
      <c r="F4280">
        <v>18406</v>
      </c>
      <c r="G4280">
        <v>3497887</v>
      </c>
      <c r="H4280">
        <f t="shared" si="66"/>
        <v>55</v>
      </c>
      <c r="I4280">
        <f t="array" ref="I4280">MIN(IFERROR(FIND(IstNumbers,A4280),""))</f>
        <v>29</v>
      </c>
      <c r="J4280" s="1" t="str">
        <f>IF([first '# in title]&lt;[pos kw in title],MID([title],[pos kw in title]-6,6),#N/A)</f>
        <v xml:space="preserve">L (42 </v>
      </c>
      <c r="K428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80" s="1">
        <f>IFERROR(FIND("kW",[desc]),0)</f>
        <v>70</v>
      </c>
      <c r="M4280">
        <f t="array" ref="M4280">MIN(IFERROR(FIND(IstNumbers,E4280),""))</f>
        <v>34</v>
      </c>
      <c r="N4280" s="1" t="str">
        <f>IF([first '# in desc]&lt;[pos kw in desc],MID([desc],[pos kw in desc]-7,7))</f>
        <v xml:space="preserve">­me 42 </v>
      </c>
      <c r="O42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80" s="1" t="str">
        <f>TRIM(IF([first '# in desc]&lt;[pos kw in desc],MID([desc],[pos kw in desc]-6,6),FALSE))</f>
        <v>me 42</v>
      </c>
      <c r="Q4280" s="1">
        <f>IF(LEN([manuell])=0,IFERROR([kw fine in title]*1,IFERROR(SUMPRODUCT(COUNTIF(IsDigits,MID([kw in desc],ROW($A$1:$A$150),1)))=LEN([kw in desc]),#N/A)),[manuell])</f>
        <v>42</v>
      </c>
      <c r="R4280" s="1" t="e">
        <f>IF([pos kw in title]&gt;0,MID(J4280,#REF!,4),IF([first '# in title]&gt;0,MID([title],[first '# in title],3),IF([first '# in title]&gt;0,MID([desc],#REF!,3),VLOOKUP([productid],$G$2:$R$1386,8))))</f>
        <v>#REF!</v>
      </c>
      <c r="S4280" s="1" t="str">
        <f>IF([kw in desc]=[kw rough in title],[kw in desc]*1,IFERROR(LEFT([kw_dirty],3)*1,IFERROR(LEFT([kw_dirty],2)*1,"n.a.")))</f>
        <v>n.a.</v>
      </c>
      <c r="T4280" s="1"/>
      <c r="U4280" s="1">
        <f>VLOOKUP(Tabelle1[[#This Row],[productid]],Tabelle2[#All],2,FALSE)</f>
        <v>42</v>
      </c>
    </row>
    <row r="4281" spans="1:21" hidden="1">
      <c r="A4281" t="s">
        <v>5175</v>
      </c>
      <c r="B4281">
        <v>3640</v>
      </c>
      <c r="C4281">
        <v>289859</v>
      </c>
      <c r="D4281" t="s">
        <v>7014</v>
      </c>
      <c r="E4281" t="s">
        <v>7015</v>
      </c>
      <c r="F4281">
        <v>18406</v>
      </c>
      <c r="G4281">
        <v>1750863</v>
      </c>
      <c r="H4281">
        <f t="shared" si="66"/>
        <v>0</v>
      </c>
      <c r="I4281">
        <f t="array" ref="I4281">MIN(IFERROR(FIND(IstNumbers,A4281),""))</f>
        <v>12</v>
      </c>
      <c r="J4281" s="1" t="e">
        <f>IF([first '# in title]&lt;[pos kw in title],MID([title],[pos kw in title]-6,6),#N/A)</f>
        <v>#N/A</v>
      </c>
      <c r="K4281" s="1" t="e">
        <f>IFERROR(MID(SUBSTITUTE([kw rough in title],",","."),FIND("(",[kw rough in title])+1,20),SUBSTITUTE(IFERROR(MID([kw rough in title],FIND(" ",[kw rough in title])+1,20),[kw rough in title]),",","."))</f>
        <v>#N/A</v>
      </c>
      <c r="L4281" s="1">
        <f>IFERROR(FIND("kW",[desc]),0)</f>
        <v>70</v>
      </c>
      <c r="M4281">
        <f t="array" ref="M4281">MIN(IFERROR(FIND(IstNumbers,E4281),""))</f>
        <v>34</v>
      </c>
      <c r="N4281" s="1" t="str">
        <f>IF([first '# in desc]&lt;[pos kw in desc],MID([desc],[pos kw in desc]-7,7))</f>
        <v xml:space="preserve">­me 42 </v>
      </c>
      <c r="O42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81" s="1" t="str">
        <f>TRIM(IF([first '# in desc]&lt;[pos kw in desc],MID([desc],[pos kw in desc]-6,6),FALSE))</f>
        <v>me 42</v>
      </c>
      <c r="Q4281" s="1" t="b">
        <f>IF(LEN([manuell])=0,IFERROR([kw fine in title]*1,IFERROR(SUMPRODUCT(COUNTIF(IsDigits,MID([kw in desc],ROW($A$1:$A$150),1)))=LEN([kw in desc]),#N/A)),[manuell])</f>
        <v>0</v>
      </c>
      <c r="R4281" s="1" t="str">
        <f>IF([pos kw in title]&gt;0,MID(J4281,#REF!,4),IF([first '# in title]&gt;0,MID([title],[first '# in title],3),IF([first '# in title]&gt;0,MID([desc],#REF!,3),VLOOKUP([productid],$G$2:$R$1386,8))))</f>
        <v xml:space="preserve">42 </v>
      </c>
      <c r="S4281" s="1" t="e">
        <f>IF([kw in desc]=[kw rough in title],[kw in desc]*1,IFERROR(LEFT([kw_dirty],3)*1,IFERROR(LEFT([kw_dirty],2)*1,"n.a.")))</f>
        <v>#N/A</v>
      </c>
      <c r="T4281" s="1"/>
      <c r="U4281" s="1">
        <f>VLOOKUP(Tabelle1[[#This Row],[productid]],Tabelle2[#All],2,FALSE)</f>
        <v>42</v>
      </c>
    </row>
    <row r="4282" spans="1:21" hidden="1">
      <c r="A4282" t="s">
        <v>563</v>
      </c>
      <c r="B4282">
        <v>3715</v>
      </c>
      <c r="C4282">
        <v>289859</v>
      </c>
      <c r="D4282" t="s">
        <v>7016</v>
      </c>
      <c r="E4282" t="s">
        <v>5745</v>
      </c>
      <c r="F4282">
        <v>18406</v>
      </c>
      <c r="G4282">
        <v>3497887</v>
      </c>
      <c r="H4282">
        <f t="shared" si="66"/>
        <v>55</v>
      </c>
      <c r="I4282">
        <f t="array" ref="I4282">MIN(IFERROR(FIND(IstNumbers,A4282),""))</f>
        <v>29</v>
      </c>
      <c r="J4282" s="1" t="str">
        <f>IF([first '# in title]&lt;[pos kw in title],MID([title],[pos kw in title]-6,6),#N/A)</f>
        <v xml:space="preserve">L (42 </v>
      </c>
      <c r="K428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82" s="1">
        <f>IFERROR(FIND("kW",[desc]),0)</f>
        <v>70</v>
      </c>
      <c r="M4282">
        <f t="array" ref="M4282">MIN(IFERROR(FIND(IstNumbers,E4282),""))</f>
        <v>34</v>
      </c>
      <c r="N4282" s="1" t="str">
        <f>IF([first '# in desc]&lt;[pos kw in desc],MID([desc],[pos kw in desc]-7,7))</f>
        <v xml:space="preserve">­me 42 </v>
      </c>
      <c r="O42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82" s="1" t="str">
        <f>TRIM(IF([first '# in desc]&lt;[pos kw in desc],MID([desc],[pos kw in desc]-6,6),FALSE))</f>
        <v>me 42</v>
      </c>
      <c r="Q4282" s="1">
        <f>IF(LEN([manuell])=0,IFERROR([kw fine in title]*1,IFERROR(SUMPRODUCT(COUNTIF(IsDigits,MID([kw in desc],ROW($A$1:$A$150),1)))=LEN([kw in desc]),#N/A)),[manuell])</f>
        <v>42</v>
      </c>
      <c r="R4282" s="1" t="e">
        <f>IF([pos kw in title]&gt;0,MID(J4282,#REF!,4),IF([first '# in title]&gt;0,MID([title],[first '# in title],3),IF([first '# in title]&gt;0,MID([desc],#REF!,3),VLOOKUP([productid],$G$2:$R$1386,8))))</f>
        <v>#REF!</v>
      </c>
      <c r="S4282" s="1" t="str">
        <f>IF([kw in desc]=[kw rough in title],[kw in desc]*1,IFERROR(LEFT([kw_dirty],3)*1,IFERROR(LEFT([kw_dirty],2)*1,"n.a.")))</f>
        <v>n.a.</v>
      </c>
      <c r="T4282" s="1"/>
      <c r="U4282" s="1">
        <f>VLOOKUP(Tabelle1[[#This Row],[productid]],Tabelle2[#All],2,FALSE)</f>
        <v>42</v>
      </c>
    </row>
    <row r="4283" spans="1:21" hidden="1">
      <c r="A4283" t="s">
        <v>563</v>
      </c>
      <c r="B4283">
        <v>3715</v>
      </c>
      <c r="C4283">
        <v>289859</v>
      </c>
      <c r="D4283" t="s">
        <v>7017</v>
      </c>
      <c r="E4283" t="s">
        <v>7018</v>
      </c>
      <c r="F4283">
        <v>18406</v>
      </c>
      <c r="G4283">
        <v>3497887</v>
      </c>
      <c r="H4283">
        <f t="shared" si="66"/>
        <v>55</v>
      </c>
      <c r="I4283">
        <f t="array" ref="I4283">MIN(IFERROR(FIND(IstNumbers,A4283),""))</f>
        <v>29</v>
      </c>
      <c r="J4283" s="1" t="str">
        <f>IF([first '# in title]&lt;[pos kw in title],MID([title],[pos kw in title]-6,6),#N/A)</f>
        <v xml:space="preserve">L (42 </v>
      </c>
      <c r="K428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83" s="1">
        <f>IFERROR(FIND("kW",[desc]),0)</f>
        <v>70</v>
      </c>
      <c r="M4283">
        <f t="array" ref="M4283">MIN(IFERROR(FIND(IstNumbers,E4283),""))</f>
        <v>34</v>
      </c>
      <c r="N4283" s="1" t="str">
        <f>IF([first '# in desc]&lt;[pos kw in desc],MID([desc],[pos kw in desc]-7,7))</f>
        <v xml:space="preserve">­me 42 </v>
      </c>
      <c r="O42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83" s="1" t="str">
        <f>TRIM(IF([first '# in desc]&lt;[pos kw in desc],MID([desc],[pos kw in desc]-6,6),FALSE))</f>
        <v>me 42</v>
      </c>
      <c r="Q4283" s="1">
        <f>IF(LEN([manuell])=0,IFERROR([kw fine in title]*1,IFERROR(SUMPRODUCT(COUNTIF(IsDigits,MID([kw in desc],ROW($A$1:$A$150),1)))=LEN([kw in desc]),#N/A)),[manuell])</f>
        <v>42</v>
      </c>
      <c r="R4283" s="1" t="e">
        <f>IF([pos kw in title]&gt;0,MID(J4283,#REF!,4),IF([first '# in title]&gt;0,MID([title],[first '# in title],3),IF([first '# in title]&gt;0,MID([desc],#REF!,3),VLOOKUP([productid],$G$2:$R$1386,8))))</f>
        <v>#REF!</v>
      </c>
      <c r="S4283" s="1" t="str">
        <f>IF([kw in desc]=[kw rough in title],[kw in desc]*1,IFERROR(LEFT([kw_dirty],3)*1,IFERROR(LEFT([kw_dirty],2)*1,"n.a.")))</f>
        <v>n.a.</v>
      </c>
      <c r="T4283" s="1"/>
      <c r="U4283" s="1">
        <f>VLOOKUP(Tabelle1[[#This Row],[productid]],Tabelle2[#All],2,FALSE)</f>
        <v>42</v>
      </c>
    </row>
    <row r="4284" spans="1:21" hidden="1">
      <c r="A4284" t="s">
        <v>563</v>
      </c>
      <c r="B4284">
        <v>3715</v>
      </c>
      <c r="C4284">
        <v>289859</v>
      </c>
      <c r="D4284" t="s">
        <v>7019</v>
      </c>
      <c r="E4284" t="s">
        <v>7020</v>
      </c>
      <c r="F4284">
        <v>18406</v>
      </c>
      <c r="G4284">
        <v>3497887</v>
      </c>
      <c r="H4284">
        <f t="shared" si="66"/>
        <v>55</v>
      </c>
      <c r="I4284">
        <f t="array" ref="I4284">MIN(IFERROR(FIND(IstNumbers,A4284),""))</f>
        <v>29</v>
      </c>
      <c r="J4284" s="1" t="str">
        <f>IF([first '# in title]&lt;[pos kw in title],MID([title],[pos kw in title]-6,6),#N/A)</f>
        <v xml:space="preserve">L (42 </v>
      </c>
      <c r="K428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84" s="1">
        <f>IFERROR(FIND("kW",[desc]),0)</f>
        <v>70</v>
      </c>
      <c r="M4284">
        <f t="array" ref="M4284">MIN(IFERROR(FIND(IstNumbers,E4284),""))</f>
        <v>34</v>
      </c>
      <c r="N4284" s="1" t="str">
        <f>IF([first '# in desc]&lt;[pos kw in desc],MID([desc],[pos kw in desc]-7,7))</f>
        <v xml:space="preserve">­me 42 </v>
      </c>
      <c r="O42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84" s="1" t="str">
        <f>TRIM(IF([first '# in desc]&lt;[pos kw in desc],MID([desc],[pos kw in desc]-6,6),FALSE))</f>
        <v>me 42</v>
      </c>
      <c r="Q4284" s="1">
        <f>IF(LEN([manuell])=0,IFERROR([kw fine in title]*1,IFERROR(SUMPRODUCT(COUNTIF(IsDigits,MID([kw in desc],ROW($A$1:$A$150),1)))=LEN([kw in desc]),#N/A)),[manuell])</f>
        <v>42</v>
      </c>
      <c r="R4284" s="1" t="e">
        <f>IF([pos kw in title]&gt;0,MID(J4284,#REF!,4),IF([first '# in title]&gt;0,MID([title],[first '# in title],3),IF([first '# in title]&gt;0,MID([desc],#REF!,3),VLOOKUP([productid],$G$2:$R$1386,8))))</f>
        <v>#REF!</v>
      </c>
      <c r="S4284" s="1" t="str">
        <f>IF([kw in desc]=[kw rough in title],[kw in desc]*1,IFERROR(LEFT([kw_dirty],3)*1,IFERROR(LEFT([kw_dirty],2)*1,"n.a.")))</f>
        <v>n.a.</v>
      </c>
      <c r="T4284" s="1"/>
      <c r="U4284" s="1">
        <f>VLOOKUP(Tabelle1[[#This Row],[productid]],Tabelle2[#All],2,FALSE)</f>
        <v>42</v>
      </c>
    </row>
    <row r="4285" spans="1:21" hidden="1">
      <c r="A4285" t="s">
        <v>563</v>
      </c>
      <c r="B4285">
        <v>3715</v>
      </c>
      <c r="C4285">
        <v>289859</v>
      </c>
      <c r="D4285" t="s">
        <v>7021</v>
      </c>
      <c r="E4285" t="s">
        <v>7022</v>
      </c>
      <c r="F4285">
        <v>18406</v>
      </c>
      <c r="G4285">
        <v>3497887</v>
      </c>
      <c r="H4285">
        <f t="shared" si="66"/>
        <v>55</v>
      </c>
      <c r="I4285">
        <f t="array" ref="I4285">MIN(IFERROR(FIND(IstNumbers,A4285),""))</f>
        <v>29</v>
      </c>
      <c r="J4285" s="1" t="str">
        <f>IF([first '# in title]&lt;[pos kw in title],MID([title],[pos kw in title]-6,6),#N/A)</f>
        <v xml:space="preserve">L (42 </v>
      </c>
      <c r="K428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85" s="1">
        <f>IFERROR(FIND("kW",[desc]),0)</f>
        <v>70</v>
      </c>
      <c r="M4285">
        <f t="array" ref="M4285">MIN(IFERROR(FIND(IstNumbers,E4285),""))</f>
        <v>34</v>
      </c>
      <c r="N4285" s="1" t="str">
        <f>IF([first '# in desc]&lt;[pos kw in desc],MID([desc],[pos kw in desc]-7,7))</f>
        <v xml:space="preserve">­me 42 </v>
      </c>
      <c r="O42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85" s="1" t="str">
        <f>TRIM(IF([first '# in desc]&lt;[pos kw in desc],MID([desc],[pos kw in desc]-6,6),FALSE))</f>
        <v>me 42</v>
      </c>
      <c r="Q4285" s="1">
        <f>IF(LEN([manuell])=0,IFERROR([kw fine in title]*1,IFERROR(SUMPRODUCT(COUNTIF(IsDigits,MID([kw in desc],ROW($A$1:$A$150),1)))=LEN([kw in desc]),#N/A)),[manuell])</f>
        <v>42</v>
      </c>
      <c r="R4285" s="1" t="e">
        <f>IF([pos kw in title]&gt;0,MID(J4285,#REF!,4),IF([first '# in title]&gt;0,MID([title],[first '# in title],3),IF([first '# in title]&gt;0,MID([desc],#REF!,3),VLOOKUP([productid],$G$2:$R$1386,8))))</f>
        <v>#REF!</v>
      </c>
      <c r="S4285" s="1" t="str">
        <f>IF([kw in desc]=[kw rough in title],[kw in desc]*1,IFERROR(LEFT([kw_dirty],3)*1,IFERROR(LEFT([kw_dirty],2)*1,"n.a.")))</f>
        <v>n.a.</v>
      </c>
      <c r="T4285" s="1"/>
      <c r="U4285" s="1">
        <f>VLOOKUP(Tabelle1[[#This Row],[productid]],Tabelle2[#All],2,FALSE)</f>
        <v>42</v>
      </c>
    </row>
    <row r="4286" spans="1:21" hidden="1">
      <c r="A4286" t="s">
        <v>563</v>
      </c>
      <c r="B4286">
        <v>3715</v>
      </c>
      <c r="C4286">
        <v>289859</v>
      </c>
      <c r="D4286" t="s">
        <v>7023</v>
      </c>
      <c r="E4286" t="s">
        <v>7024</v>
      </c>
      <c r="F4286">
        <v>18406</v>
      </c>
      <c r="G4286">
        <v>3497887</v>
      </c>
      <c r="H4286">
        <f t="shared" si="66"/>
        <v>55</v>
      </c>
      <c r="I4286">
        <f t="array" ref="I4286">MIN(IFERROR(FIND(IstNumbers,A4286),""))</f>
        <v>29</v>
      </c>
      <c r="J4286" s="1" t="str">
        <f>IF([first '# in title]&lt;[pos kw in title],MID([title],[pos kw in title]-6,6),#N/A)</f>
        <v xml:space="preserve">L (42 </v>
      </c>
      <c r="K428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286" s="1">
        <f>IFERROR(FIND("kW",[desc]),0)</f>
        <v>70</v>
      </c>
      <c r="M4286">
        <f t="array" ref="M4286">MIN(IFERROR(FIND(IstNumbers,E4286),""))</f>
        <v>34</v>
      </c>
      <c r="N4286" s="1" t="str">
        <f>IF([first '# in desc]&lt;[pos kw in desc],MID([desc],[pos kw in desc]-7,7))</f>
        <v xml:space="preserve">­me 42 </v>
      </c>
      <c r="O42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86" s="1" t="str">
        <f>TRIM(IF([first '# in desc]&lt;[pos kw in desc],MID([desc],[pos kw in desc]-6,6),FALSE))</f>
        <v>me 42</v>
      </c>
      <c r="Q4286" s="1">
        <f>IF(LEN([manuell])=0,IFERROR([kw fine in title]*1,IFERROR(SUMPRODUCT(COUNTIF(IsDigits,MID([kw in desc],ROW($A$1:$A$150),1)))=LEN([kw in desc]),#N/A)),[manuell])</f>
        <v>42</v>
      </c>
      <c r="R4286" s="1" t="e">
        <f>IF([pos kw in title]&gt;0,MID(J4286,#REF!,4),IF([first '# in title]&gt;0,MID([title],[first '# in title],3),IF([first '# in title]&gt;0,MID([desc],#REF!,3),VLOOKUP([productid],$G$2:$R$1386,8))))</f>
        <v>#REF!</v>
      </c>
      <c r="S4286" s="1" t="str">
        <f>IF([kw in desc]=[kw rough in title],[kw in desc]*1,IFERROR(LEFT([kw_dirty],3)*1,IFERROR(LEFT([kw_dirty],2)*1,"n.a.")))</f>
        <v>n.a.</v>
      </c>
      <c r="T4286" s="1"/>
      <c r="U4286" s="1">
        <f>VLOOKUP(Tabelle1[[#This Row],[productid]],Tabelle2[#All],2,FALSE)</f>
        <v>42</v>
      </c>
    </row>
    <row r="4287" spans="1:21">
      <c r="A4287" t="s">
        <v>5437</v>
      </c>
      <c r="B4287">
        <v>2812</v>
      </c>
      <c r="C4287">
        <v>289859</v>
      </c>
      <c r="D4287" t="s">
        <v>7025</v>
      </c>
      <c r="E4287" t="s">
        <v>7026</v>
      </c>
      <c r="F4287">
        <v>18406</v>
      </c>
      <c r="G4287">
        <v>2286143</v>
      </c>
      <c r="H4287">
        <f t="shared" si="66"/>
        <v>0</v>
      </c>
      <c r="I4287">
        <f t="array" ref="I4287">MIN(IFERROR(FIND(IstNumbers,A4287),""))</f>
        <v>13</v>
      </c>
      <c r="J4287" s="1" t="e">
        <f>IF([first '# in title]&lt;[pos kw in title],MID([title],[pos kw in title]-6,6),#N/A)</f>
        <v>#N/A</v>
      </c>
      <c r="K4287" s="1" t="e">
        <f>IFERROR(MID(SUBSTITUTE([kw rough in title],",","."),FIND("(",[kw rough in title])+1,20),SUBSTITUTE(IFERROR(MID([kw rough in title],FIND(" ",[kw rough in title])+1,20),[kw rough in title]),",","."))</f>
        <v>#N/A</v>
      </c>
      <c r="L4287" s="1">
        <f>IFERROR(FIND("kW",[desc]),0)</f>
        <v>0</v>
      </c>
      <c r="M4287">
        <f t="array" ref="M4287">MIN(IFERROR(FIND(IstNumbers,E4287),""))</f>
        <v>33</v>
      </c>
      <c r="N4287" s="1" t="b">
        <f>IF([first '# in desc]&lt;[pos kw in desc],MID([desc],[pos kw in desc]-7,7))</f>
        <v>0</v>
      </c>
      <c r="O42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87" s="1" t="str">
        <f>TRIM(IF([first '# in desc]&lt;[pos kw in desc],MID([desc],[pos kw in desc]-6,6),FALSE))</f>
        <v>FALSCH</v>
      </c>
      <c r="Q4287" s="1" t="b">
        <f>IF(LEN([manuell])=0,IFERROR([kw fine in title]*1,IFERROR(SUMPRODUCT(COUNTIF(IsDigits,MID([kw in desc],ROW($A$1:$A$150),1)))=LEN([kw in desc]),#N/A)),[manuell])</f>
        <v>0</v>
      </c>
      <c r="R4287" s="1" t="str">
        <f>IF([pos kw in title]&gt;0,MID(J4287,#REF!,4),IF([first '# in title]&gt;0,MID([title],[first '# in title],3),IF([first '# in title]&gt;0,MID([desc],#REF!,3),VLOOKUP([productid],$G$2:$R$1386,8))))</f>
        <v>146</v>
      </c>
      <c r="S4287" s="1" t="e">
        <f>IF([kw in desc]=[kw rough in title],[kw in desc]*1,IFERROR(LEFT([kw_dirty],3)*1,IFERROR(LEFT([kw_dirty],2)*1,"n.a.")))</f>
        <v>#N/A</v>
      </c>
      <c r="T4287" s="1"/>
      <c r="U4287" s="1" t="e">
        <f>VLOOKUP(Tabelle1[[#This Row],[productid]],Tabelle2[#All],2,FALSE)</f>
        <v>#N/A</v>
      </c>
    </row>
    <row r="4288" spans="1:21">
      <c r="A4288" t="s">
        <v>5437</v>
      </c>
      <c r="B4288">
        <v>2815</v>
      </c>
      <c r="C4288">
        <v>289859</v>
      </c>
      <c r="D4288" t="s">
        <v>7027</v>
      </c>
      <c r="E4288" t="s">
        <v>7028</v>
      </c>
      <c r="F4288">
        <v>18406</v>
      </c>
      <c r="G4288">
        <v>2286143</v>
      </c>
      <c r="H4288">
        <f t="shared" si="66"/>
        <v>0</v>
      </c>
      <c r="I4288">
        <f t="array" ref="I4288">MIN(IFERROR(FIND(IstNumbers,A4288),""))</f>
        <v>13</v>
      </c>
      <c r="J4288" s="1" t="e">
        <f>IF([first '# in title]&lt;[pos kw in title],MID([title],[pos kw in title]-6,6),#N/A)</f>
        <v>#N/A</v>
      </c>
      <c r="K4288" s="1" t="e">
        <f>IFERROR(MID(SUBSTITUTE([kw rough in title],",","."),FIND("(",[kw rough in title])+1,20),SUBSTITUTE(IFERROR(MID([kw rough in title],FIND(" ",[kw rough in title])+1,20),[kw rough in title]),",","."))</f>
        <v>#N/A</v>
      </c>
      <c r="L4288" s="1">
        <f>IFERROR(FIND("kW",[desc]),0)</f>
        <v>0</v>
      </c>
      <c r="M4288">
        <f t="array" ref="M4288">MIN(IFERROR(FIND(IstNumbers,E4288),""))</f>
        <v>33</v>
      </c>
      <c r="N4288" s="1" t="b">
        <f>IF([first '# in desc]&lt;[pos kw in desc],MID([desc],[pos kw in desc]-7,7))</f>
        <v>0</v>
      </c>
      <c r="O42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88" s="1" t="str">
        <f>TRIM(IF([first '# in desc]&lt;[pos kw in desc],MID([desc],[pos kw in desc]-6,6),FALSE))</f>
        <v>FALSCH</v>
      </c>
      <c r="Q4288" s="1" t="b">
        <f>IF(LEN([manuell])=0,IFERROR([kw fine in title]*1,IFERROR(SUMPRODUCT(COUNTIF(IsDigits,MID([kw in desc],ROW($A$1:$A$150),1)))=LEN([kw in desc]),#N/A)),[manuell])</f>
        <v>0</v>
      </c>
      <c r="R4288" s="1" t="str">
        <f>IF([pos kw in title]&gt;0,MID(J4288,#REF!,4),IF([first '# in title]&gt;0,MID([title],[first '# in title],3),IF([first '# in title]&gt;0,MID([desc],#REF!,3),VLOOKUP([productid],$G$2:$R$1386,8))))</f>
        <v>146</v>
      </c>
      <c r="S4288" s="1" t="e">
        <f>IF([kw in desc]=[kw rough in title],[kw in desc]*1,IFERROR(LEFT([kw_dirty],3)*1,IFERROR(LEFT([kw_dirty],2)*1,"n.a.")))</f>
        <v>#N/A</v>
      </c>
      <c r="T4288" s="1"/>
      <c r="U4288" s="1" t="e">
        <f>VLOOKUP(Tabelle1[[#This Row],[productid]],Tabelle2[#All],2,FALSE)</f>
        <v>#N/A</v>
      </c>
    </row>
    <row r="4289" spans="1:21">
      <c r="A4289" t="s">
        <v>5437</v>
      </c>
      <c r="B4289">
        <v>2815</v>
      </c>
      <c r="C4289">
        <v>289859</v>
      </c>
      <c r="D4289" t="s">
        <v>7029</v>
      </c>
      <c r="E4289" t="s">
        <v>7030</v>
      </c>
      <c r="F4289">
        <v>18406</v>
      </c>
      <c r="G4289">
        <v>2286143</v>
      </c>
      <c r="H4289">
        <f t="shared" si="66"/>
        <v>0</v>
      </c>
      <c r="I4289">
        <f t="array" ref="I4289">MIN(IFERROR(FIND(IstNumbers,A4289),""))</f>
        <v>13</v>
      </c>
      <c r="J4289" s="1" t="e">
        <f>IF([first '# in title]&lt;[pos kw in title],MID([title],[pos kw in title]-6,6),#N/A)</f>
        <v>#N/A</v>
      </c>
      <c r="K4289" s="1" t="e">
        <f>IFERROR(MID(SUBSTITUTE([kw rough in title],",","."),FIND("(",[kw rough in title])+1,20),SUBSTITUTE(IFERROR(MID([kw rough in title],FIND(" ",[kw rough in title])+1,20),[kw rough in title]),",","."))</f>
        <v>#N/A</v>
      </c>
      <c r="L4289" s="1">
        <f>IFERROR(FIND("kW",[desc]),0)</f>
        <v>0</v>
      </c>
      <c r="M4289">
        <f t="array" ref="M4289">MIN(IFERROR(FIND(IstNumbers,E4289),""))</f>
        <v>33</v>
      </c>
      <c r="N4289" s="1" t="b">
        <f>IF([first '# in desc]&lt;[pos kw in desc],MID([desc],[pos kw in desc]-7,7))</f>
        <v>0</v>
      </c>
      <c r="O42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89" s="1" t="str">
        <f>TRIM(IF([first '# in desc]&lt;[pos kw in desc],MID([desc],[pos kw in desc]-6,6),FALSE))</f>
        <v>FALSCH</v>
      </c>
      <c r="Q4289" s="1" t="b">
        <f>IF(LEN([manuell])=0,IFERROR([kw fine in title]*1,IFERROR(SUMPRODUCT(COUNTIF(IsDigits,MID([kw in desc],ROW($A$1:$A$150),1)))=LEN([kw in desc]),#N/A)),[manuell])</f>
        <v>0</v>
      </c>
      <c r="R4289" s="1" t="str">
        <f>IF([pos kw in title]&gt;0,MID(J4289,#REF!,4),IF([first '# in title]&gt;0,MID([title],[first '# in title],3),IF([first '# in title]&gt;0,MID([desc],#REF!,3),VLOOKUP([productid],$G$2:$R$1386,8))))</f>
        <v>146</v>
      </c>
      <c r="S4289" s="1" t="e">
        <f>IF([kw in desc]=[kw rough in title],[kw in desc]*1,IFERROR(LEFT([kw_dirty],3)*1,IFERROR(LEFT([kw_dirty],2)*1,"n.a.")))</f>
        <v>#N/A</v>
      </c>
      <c r="T4289" s="1"/>
      <c r="U4289" s="1" t="e">
        <f>VLOOKUP(Tabelle1[[#This Row],[productid]],Tabelle2[#All],2,FALSE)</f>
        <v>#N/A</v>
      </c>
    </row>
    <row r="4290" spans="1:21">
      <c r="A4290" t="s">
        <v>5437</v>
      </c>
      <c r="B4290">
        <v>2819</v>
      </c>
      <c r="C4290">
        <v>289859</v>
      </c>
      <c r="D4290" t="s">
        <v>7031</v>
      </c>
      <c r="E4290" t="s">
        <v>7032</v>
      </c>
      <c r="F4290">
        <v>18406</v>
      </c>
      <c r="G4290">
        <v>2286143</v>
      </c>
      <c r="H4290">
        <f t="shared" si="66"/>
        <v>0</v>
      </c>
      <c r="I4290">
        <f t="array" ref="I4290">MIN(IFERROR(FIND(IstNumbers,A4290),""))</f>
        <v>13</v>
      </c>
      <c r="J4290" s="1" t="e">
        <f>IF([first '# in title]&lt;[pos kw in title],MID([title],[pos kw in title]-6,6),#N/A)</f>
        <v>#N/A</v>
      </c>
      <c r="K4290" s="1" t="e">
        <f>IFERROR(MID(SUBSTITUTE([kw rough in title],",","."),FIND("(",[kw rough in title])+1,20),SUBSTITUTE(IFERROR(MID([kw rough in title],FIND(" ",[kw rough in title])+1,20),[kw rough in title]),",","."))</f>
        <v>#N/A</v>
      </c>
      <c r="L4290" s="1">
        <f>IFERROR(FIND("kW",[desc]),0)</f>
        <v>0</v>
      </c>
      <c r="M4290">
        <f t="array" ref="M4290">MIN(IFERROR(FIND(IstNumbers,E4290),""))</f>
        <v>33</v>
      </c>
      <c r="N4290" s="1" t="b">
        <f>IF([first '# in desc]&lt;[pos kw in desc],MID([desc],[pos kw in desc]-7,7))</f>
        <v>0</v>
      </c>
      <c r="O42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90" s="1" t="str">
        <f>TRIM(IF([first '# in desc]&lt;[pos kw in desc],MID([desc],[pos kw in desc]-6,6),FALSE))</f>
        <v>FALSCH</v>
      </c>
      <c r="Q4290" s="1" t="b">
        <f>IF(LEN([manuell])=0,IFERROR([kw fine in title]*1,IFERROR(SUMPRODUCT(COUNTIF(IsDigits,MID([kw in desc],ROW($A$1:$A$150),1)))=LEN([kw in desc]),#N/A)),[manuell])</f>
        <v>0</v>
      </c>
      <c r="R4290" s="1" t="str">
        <f>IF([pos kw in title]&gt;0,MID(J4290,#REF!,4),IF([first '# in title]&gt;0,MID([title],[first '# in title],3),IF([first '# in title]&gt;0,MID([desc],#REF!,3),VLOOKUP([productid],$G$2:$R$1386,8))))</f>
        <v>146</v>
      </c>
      <c r="S4290" s="1" t="e">
        <f>IF([kw in desc]=[kw rough in title],[kw in desc]*1,IFERROR(LEFT([kw_dirty],3)*1,IFERROR(LEFT([kw_dirty],2)*1,"n.a.")))</f>
        <v>#N/A</v>
      </c>
      <c r="T4290" s="1"/>
      <c r="U4290" s="1" t="e">
        <f>VLOOKUP(Tabelle1[[#This Row],[productid]],Tabelle2[#All],2,FALSE)</f>
        <v>#N/A</v>
      </c>
    </row>
    <row r="4291" spans="1:21">
      <c r="A4291" t="s">
        <v>5437</v>
      </c>
      <c r="B4291">
        <v>2819</v>
      </c>
      <c r="C4291">
        <v>289859</v>
      </c>
      <c r="D4291" t="s">
        <v>7033</v>
      </c>
      <c r="E4291" t="s">
        <v>7034</v>
      </c>
      <c r="F4291">
        <v>18406</v>
      </c>
      <c r="G4291">
        <v>2286143</v>
      </c>
      <c r="H4291">
        <f t="shared" si="66"/>
        <v>0</v>
      </c>
      <c r="I4291">
        <f t="array" ref="I4291">MIN(IFERROR(FIND(IstNumbers,A4291),""))</f>
        <v>13</v>
      </c>
      <c r="J4291" s="1" t="e">
        <f>IF([first '# in title]&lt;[pos kw in title],MID([title],[pos kw in title]-6,6),#N/A)</f>
        <v>#N/A</v>
      </c>
      <c r="K4291" s="1" t="e">
        <f>IFERROR(MID(SUBSTITUTE([kw rough in title],",","."),FIND("(",[kw rough in title])+1,20),SUBSTITUTE(IFERROR(MID([kw rough in title],FIND(" ",[kw rough in title])+1,20),[kw rough in title]),",","."))</f>
        <v>#N/A</v>
      </c>
      <c r="L4291" s="1">
        <f>IFERROR(FIND("kW",[desc]),0)</f>
        <v>0</v>
      </c>
      <c r="M4291">
        <f t="array" ref="M4291">MIN(IFERROR(FIND(IstNumbers,E4291),""))</f>
        <v>33</v>
      </c>
      <c r="N4291" s="1" t="b">
        <f>IF([first '# in desc]&lt;[pos kw in desc],MID([desc],[pos kw in desc]-7,7))</f>
        <v>0</v>
      </c>
      <c r="O42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91" s="1" t="str">
        <f>TRIM(IF([first '# in desc]&lt;[pos kw in desc],MID([desc],[pos kw in desc]-6,6),FALSE))</f>
        <v>FALSCH</v>
      </c>
      <c r="Q4291" s="1" t="b">
        <f>IF(LEN([manuell])=0,IFERROR([kw fine in title]*1,IFERROR(SUMPRODUCT(COUNTIF(IsDigits,MID([kw in desc],ROW($A$1:$A$150),1)))=LEN([kw in desc]),#N/A)),[manuell])</f>
        <v>0</v>
      </c>
      <c r="R4291" s="1" t="str">
        <f>IF([pos kw in title]&gt;0,MID(J4291,#REF!,4),IF([first '# in title]&gt;0,MID([title],[first '# in title],3),IF([first '# in title]&gt;0,MID([desc],#REF!,3),VLOOKUP([productid],$G$2:$R$1386,8))))</f>
        <v>146</v>
      </c>
      <c r="S4291" s="1" t="e">
        <f>IF([kw in desc]=[kw rough in title],[kw in desc]*1,IFERROR(LEFT([kw_dirty],3)*1,IFERROR(LEFT([kw_dirty],2)*1,"n.a.")))</f>
        <v>#N/A</v>
      </c>
      <c r="T4291" s="1"/>
      <c r="U4291" s="1" t="e">
        <f>VLOOKUP(Tabelle1[[#This Row],[productid]],Tabelle2[#All],2,FALSE)</f>
        <v>#N/A</v>
      </c>
    </row>
    <row r="4292" spans="1:21">
      <c r="A4292" t="s">
        <v>5437</v>
      </c>
      <c r="B4292">
        <v>2819</v>
      </c>
      <c r="C4292">
        <v>289859</v>
      </c>
      <c r="D4292" t="s">
        <v>7035</v>
      </c>
      <c r="E4292" t="s">
        <v>7036</v>
      </c>
      <c r="F4292">
        <v>18406</v>
      </c>
      <c r="G4292">
        <v>2286143</v>
      </c>
      <c r="H4292">
        <f t="shared" ref="H4292:H4355" si="67">IFERROR(FIND("kW",A4292),0)</f>
        <v>0</v>
      </c>
      <c r="I4292">
        <f t="array" ref="I4292">MIN(IFERROR(FIND(IstNumbers,A4292),""))</f>
        <v>13</v>
      </c>
      <c r="J4292" s="1" t="e">
        <f>IF([first '# in title]&lt;[pos kw in title],MID([title],[pos kw in title]-6,6),#N/A)</f>
        <v>#N/A</v>
      </c>
      <c r="K4292" s="1" t="e">
        <f>IFERROR(MID(SUBSTITUTE([kw rough in title],",","."),FIND("(",[kw rough in title])+1,20),SUBSTITUTE(IFERROR(MID([kw rough in title],FIND(" ",[kw rough in title])+1,20),[kw rough in title]),",","."))</f>
        <v>#N/A</v>
      </c>
      <c r="L4292" s="1">
        <f>IFERROR(FIND("kW",[desc]),0)</f>
        <v>0</v>
      </c>
      <c r="M4292">
        <f t="array" ref="M4292">MIN(IFERROR(FIND(IstNumbers,E4292),""))</f>
        <v>33</v>
      </c>
      <c r="N4292" s="1" t="b">
        <f>IF([first '# in desc]&lt;[pos kw in desc],MID([desc],[pos kw in desc]-7,7))</f>
        <v>0</v>
      </c>
      <c r="O42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92" s="1" t="str">
        <f>TRIM(IF([first '# in desc]&lt;[pos kw in desc],MID([desc],[pos kw in desc]-6,6),FALSE))</f>
        <v>FALSCH</v>
      </c>
      <c r="Q4292" s="1" t="b">
        <f>IF(LEN([manuell])=0,IFERROR([kw fine in title]*1,IFERROR(SUMPRODUCT(COUNTIF(IsDigits,MID([kw in desc],ROW($A$1:$A$150),1)))=LEN([kw in desc]),#N/A)),[manuell])</f>
        <v>0</v>
      </c>
      <c r="R4292" s="1" t="str">
        <f>IF([pos kw in title]&gt;0,MID(J4292,#REF!,4),IF([first '# in title]&gt;0,MID([title],[first '# in title],3),IF([first '# in title]&gt;0,MID([desc],#REF!,3),VLOOKUP([productid],$G$2:$R$1386,8))))</f>
        <v>146</v>
      </c>
      <c r="S4292" s="1" t="e">
        <f>IF([kw in desc]=[kw rough in title],[kw in desc]*1,IFERROR(LEFT([kw_dirty],3)*1,IFERROR(LEFT([kw_dirty],2)*1,"n.a.")))</f>
        <v>#N/A</v>
      </c>
      <c r="T4292" s="1"/>
      <c r="U4292" s="1" t="e">
        <f>VLOOKUP(Tabelle1[[#This Row],[productid]],Tabelle2[#All],2,FALSE)</f>
        <v>#N/A</v>
      </c>
    </row>
    <row r="4293" spans="1:21">
      <c r="A4293" t="s">
        <v>5437</v>
      </c>
      <c r="B4293">
        <v>2824</v>
      </c>
      <c r="C4293">
        <v>289859</v>
      </c>
      <c r="D4293" t="s">
        <v>7037</v>
      </c>
      <c r="E4293" t="s">
        <v>7038</v>
      </c>
      <c r="F4293">
        <v>18406</v>
      </c>
      <c r="G4293">
        <v>2286143</v>
      </c>
      <c r="H4293">
        <f t="shared" si="67"/>
        <v>0</v>
      </c>
      <c r="I4293">
        <f t="array" ref="I4293">MIN(IFERROR(FIND(IstNumbers,A4293),""))</f>
        <v>13</v>
      </c>
      <c r="J4293" s="1" t="e">
        <f>IF([first '# in title]&lt;[pos kw in title],MID([title],[pos kw in title]-6,6),#N/A)</f>
        <v>#N/A</v>
      </c>
      <c r="K4293" s="1" t="e">
        <f>IFERROR(MID(SUBSTITUTE([kw rough in title],",","."),FIND("(",[kw rough in title])+1,20),SUBSTITUTE(IFERROR(MID([kw rough in title],FIND(" ",[kw rough in title])+1,20),[kw rough in title]),",","."))</f>
        <v>#N/A</v>
      </c>
      <c r="L4293" s="1">
        <f>IFERROR(FIND("kW",[desc]),0)</f>
        <v>0</v>
      </c>
      <c r="M4293">
        <f t="array" ref="M4293">MIN(IFERROR(FIND(IstNumbers,E4293),""))</f>
        <v>33</v>
      </c>
      <c r="N4293" s="1" t="b">
        <f>IF([first '# in desc]&lt;[pos kw in desc],MID([desc],[pos kw in desc]-7,7))</f>
        <v>0</v>
      </c>
      <c r="O42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93" s="1" t="str">
        <f>TRIM(IF([first '# in desc]&lt;[pos kw in desc],MID([desc],[pos kw in desc]-6,6),FALSE))</f>
        <v>FALSCH</v>
      </c>
      <c r="Q4293" s="1" t="b">
        <f>IF(LEN([manuell])=0,IFERROR([kw fine in title]*1,IFERROR(SUMPRODUCT(COUNTIF(IsDigits,MID([kw in desc],ROW($A$1:$A$150),1)))=LEN([kw in desc]),#N/A)),[manuell])</f>
        <v>0</v>
      </c>
      <c r="R4293" s="1" t="str">
        <f>IF([pos kw in title]&gt;0,MID(J4293,#REF!,4),IF([first '# in title]&gt;0,MID([title],[first '# in title],3),IF([first '# in title]&gt;0,MID([desc],#REF!,3),VLOOKUP([productid],$G$2:$R$1386,8))))</f>
        <v>146</v>
      </c>
      <c r="S4293" s="1" t="e">
        <f>IF([kw in desc]=[kw rough in title],[kw in desc]*1,IFERROR(LEFT([kw_dirty],3)*1,IFERROR(LEFT([kw_dirty],2)*1,"n.a.")))</f>
        <v>#N/A</v>
      </c>
      <c r="T4293" s="1"/>
      <c r="U4293" s="1" t="e">
        <f>VLOOKUP(Tabelle1[[#This Row],[productid]],Tabelle2[#All],2,FALSE)</f>
        <v>#N/A</v>
      </c>
    </row>
    <row r="4294" spans="1:21" hidden="1">
      <c r="A4294" t="s">
        <v>5344</v>
      </c>
      <c r="B4294">
        <v>3640</v>
      </c>
      <c r="C4294">
        <v>289859</v>
      </c>
      <c r="D4294" t="s">
        <v>7039</v>
      </c>
      <c r="E4294" t="s">
        <v>6175</v>
      </c>
      <c r="F4294">
        <v>18406</v>
      </c>
      <c r="G4294">
        <v>1750863</v>
      </c>
      <c r="H4294">
        <f t="shared" si="67"/>
        <v>0</v>
      </c>
      <c r="I4294">
        <f t="array" ref="I4294">MIN(IFERROR(FIND(IstNumbers,A4294),""))</f>
        <v>29</v>
      </c>
      <c r="J4294" s="1" t="e">
        <f>IF([first '# in title]&lt;[pos kw in title],MID([title],[pos kw in title]-6,6),#N/A)</f>
        <v>#N/A</v>
      </c>
      <c r="K4294" s="1" t="e">
        <f>IFERROR(MID(SUBSTITUTE([kw rough in title],",","."),FIND("(",[kw rough in title])+1,20),SUBSTITUTE(IFERROR(MID([kw rough in title],FIND(" ",[kw rough in title])+1,20),[kw rough in title]),",","."))</f>
        <v>#N/A</v>
      </c>
      <c r="L4294" s="1">
        <f>IFERROR(FIND("kW",[desc]),0)</f>
        <v>70</v>
      </c>
      <c r="M4294">
        <f t="array" ref="M4294">MIN(IFERROR(FIND(IstNumbers,E4294),""))</f>
        <v>34</v>
      </c>
      <c r="N4294" s="1" t="str">
        <f>IF([first '# in desc]&lt;[pos kw in desc],MID([desc],[pos kw in desc]-7,7))</f>
        <v xml:space="preserve">­me 42 </v>
      </c>
      <c r="O42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94" s="1" t="str">
        <f>TRIM(IF([first '# in desc]&lt;[pos kw in desc],MID([desc],[pos kw in desc]-6,6),FALSE))</f>
        <v>me 42</v>
      </c>
      <c r="Q4294" s="1" t="b">
        <f>IF(LEN([manuell])=0,IFERROR([kw fine in title]*1,IFERROR(SUMPRODUCT(COUNTIF(IsDigits,MID([kw in desc],ROW($A$1:$A$150),1)))=LEN([kw in desc]),#N/A)),[manuell])</f>
        <v>0</v>
      </c>
      <c r="R4294" s="1" t="str">
        <f>IF([pos kw in title]&gt;0,MID(J4294,#REF!,4),IF([first '# in title]&gt;0,MID([title],[first '# in title],3),IF([first '# in title]&gt;0,MID([desc],#REF!,3),VLOOKUP([productid],$G$2:$R$1386,8))))</f>
        <v>42-</v>
      </c>
      <c r="S4294" s="1" t="e">
        <f>IF([kw in desc]=[kw rough in title],[kw in desc]*1,IFERROR(LEFT([kw_dirty],3)*1,IFERROR(LEFT([kw_dirty],2)*1,"n.a.")))</f>
        <v>#N/A</v>
      </c>
      <c r="T4294" s="1"/>
      <c r="U4294" s="1">
        <f>VLOOKUP(Tabelle1[[#This Row],[productid]],Tabelle2[#All],2,FALSE)</f>
        <v>42</v>
      </c>
    </row>
    <row r="4295" spans="1:21" hidden="1">
      <c r="A4295" t="s">
        <v>1307</v>
      </c>
      <c r="B4295">
        <v>3715</v>
      </c>
      <c r="C4295">
        <v>289859</v>
      </c>
      <c r="D4295" t="s">
        <v>7040</v>
      </c>
      <c r="E4295" t="s">
        <v>7041</v>
      </c>
      <c r="F4295">
        <v>18406</v>
      </c>
      <c r="G4295">
        <v>3497887</v>
      </c>
      <c r="H4295">
        <f t="shared" si="67"/>
        <v>0</v>
      </c>
      <c r="I4295">
        <f t="array" ref="I4295">MIN(IFERROR(FIND(IstNumbers,A4295),""))</f>
        <v>13</v>
      </c>
      <c r="J4295" s="1" t="e">
        <f>IF([first '# in title]&lt;[pos kw in title],MID([title],[pos kw in title]-6,6),#N/A)</f>
        <v>#N/A</v>
      </c>
      <c r="K4295" s="1" t="e">
        <f>IFERROR(MID(SUBSTITUTE([kw rough in title],",","."),FIND("(",[kw rough in title])+1,20),SUBSTITUTE(IFERROR(MID([kw rough in title],FIND(" ",[kw rough in title])+1,20),[kw rough in title]),",","."))</f>
        <v>#N/A</v>
      </c>
      <c r="L4295" s="1">
        <f>IFERROR(FIND("kW",[desc]),0)</f>
        <v>70</v>
      </c>
      <c r="M4295">
        <f t="array" ref="M4295">MIN(IFERROR(FIND(IstNumbers,E4295),""))</f>
        <v>34</v>
      </c>
      <c r="N4295" s="1" t="str">
        <f>IF([first '# in desc]&lt;[pos kw in desc],MID([desc],[pos kw in desc]-7,7))</f>
        <v xml:space="preserve">­me 42 </v>
      </c>
      <c r="O42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95" s="1" t="str">
        <f>TRIM(IF([first '# in desc]&lt;[pos kw in desc],MID([desc],[pos kw in desc]-6,6),FALSE))</f>
        <v>me 42</v>
      </c>
      <c r="Q4295" s="1" t="b">
        <f>IF(LEN([manuell])=0,IFERROR([kw fine in title]*1,IFERROR(SUMPRODUCT(COUNTIF(IsDigits,MID([kw in desc],ROW($A$1:$A$150),1)))=LEN([kw in desc]),#N/A)),[manuell])</f>
        <v>0</v>
      </c>
      <c r="R4295" s="1" t="str">
        <f>IF([pos kw in title]&gt;0,MID(J4295,#REF!,4),IF([first '# in title]&gt;0,MID([title],[first '# in title],3),IF([first '# in title]&gt;0,MID([desc],#REF!,3),VLOOKUP([productid],$G$2:$R$1386,8))))</f>
        <v xml:space="preserve">42 </v>
      </c>
      <c r="S4295" s="1" t="e">
        <f>IF([kw in desc]=[kw rough in title],[kw in desc]*1,IFERROR(LEFT([kw_dirty],3)*1,IFERROR(LEFT([kw_dirty],2)*1,"n.a.")))</f>
        <v>#N/A</v>
      </c>
      <c r="T4295" s="1"/>
      <c r="U4295" s="1">
        <f>VLOOKUP(Tabelle1[[#This Row],[productid]],Tabelle2[#All],2,FALSE)</f>
        <v>42</v>
      </c>
    </row>
    <row r="4296" spans="1:21">
      <c r="A4296" t="s">
        <v>5437</v>
      </c>
      <c r="B4296">
        <v>2824</v>
      </c>
      <c r="C4296">
        <v>289859</v>
      </c>
      <c r="D4296" t="s">
        <v>7042</v>
      </c>
      <c r="E4296" t="s">
        <v>7043</v>
      </c>
      <c r="F4296">
        <v>18406</v>
      </c>
      <c r="G4296">
        <v>2286143</v>
      </c>
      <c r="H4296">
        <f t="shared" si="67"/>
        <v>0</v>
      </c>
      <c r="I4296">
        <f t="array" ref="I4296">MIN(IFERROR(FIND(IstNumbers,A4296),""))</f>
        <v>13</v>
      </c>
      <c r="J4296" s="1" t="e">
        <f>IF([first '# in title]&lt;[pos kw in title],MID([title],[pos kw in title]-6,6),#N/A)</f>
        <v>#N/A</v>
      </c>
      <c r="K4296" s="1" t="e">
        <f>IFERROR(MID(SUBSTITUTE([kw rough in title],",","."),FIND("(",[kw rough in title])+1,20),SUBSTITUTE(IFERROR(MID([kw rough in title],FIND(" ",[kw rough in title])+1,20),[kw rough in title]),",","."))</f>
        <v>#N/A</v>
      </c>
      <c r="L4296" s="1">
        <f>IFERROR(FIND("kW",[desc]),0)</f>
        <v>0</v>
      </c>
      <c r="M4296">
        <f t="array" ref="M4296">MIN(IFERROR(FIND(IstNumbers,E4296),""))</f>
        <v>33</v>
      </c>
      <c r="N4296" s="1" t="b">
        <f>IF([first '# in desc]&lt;[pos kw in desc],MID([desc],[pos kw in desc]-7,7))</f>
        <v>0</v>
      </c>
      <c r="O42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96" s="1" t="str">
        <f>TRIM(IF([first '# in desc]&lt;[pos kw in desc],MID([desc],[pos kw in desc]-6,6),FALSE))</f>
        <v>FALSCH</v>
      </c>
      <c r="Q4296" s="1" t="b">
        <f>IF(LEN([manuell])=0,IFERROR([kw fine in title]*1,IFERROR(SUMPRODUCT(COUNTIF(IsDigits,MID([kw in desc],ROW($A$1:$A$150),1)))=LEN([kw in desc]),#N/A)),[manuell])</f>
        <v>0</v>
      </c>
      <c r="R4296" s="1" t="str">
        <f>IF([pos kw in title]&gt;0,MID(J4296,#REF!,4),IF([first '# in title]&gt;0,MID([title],[first '# in title],3),IF([first '# in title]&gt;0,MID([desc],#REF!,3),VLOOKUP([productid],$G$2:$R$1386,8))))</f>
        <v>146</v>
      </c>
      <c r="S4296" s="1" t="e">
        <f>IF([kw in desc]=[kw rough in title],[kw in desc]*1,IFERROR(LEFT([kw_dirty],3)*1,IFERROR(LEFT([kw_dirty],2)*1,"n.a.")))</f>
        <v>#N/A</v>
      </c>
      <c r="T4296" s="1"/>
      <c r="U4296" s="1" t="e">
        <f>VLOOKUP(Tabelle1[[#This Row],[productid]],Tabelle2[#All],2,FALSE)</f>
        <v>#N/A</v>
      </c>
    </row>
    <row r="4297" spans="1:21" hidden="1">
      <c r="A4297" t="s">
        <v>5344</v>
      </c>
      <c r="B4297">
        <v>3640</v>
      </c>
      <c r="C4297">
        <v>289859</v>
      </c>
      <c r="D4297" t="s">
        <v>7044</v>
      </c>
      <c r="E4297" t="s">
        <v>6458</v>
      </c>
      <c r="F4297">
        <v>18406</v>
      </c>
      <c r="G4297">
        <v>1750863</v>
      </c>
      <c r="H4297">
        <f t="shared" si="67"/>
        <v>0</v>
      </c>
      <c r="I4297">
        <f t="array" ref="I4297">MIN(IFERROR(FIND(IstNumbers,A4297),""))</f>
        <v>29</v>
      </c>
      <c r="J4297" s="1" t="e">
        <f>IF([first '# in title]&lt;[pos kw in title],MID([title],[pos kw in title]-6,6),#N/A)</f>
        <v>#N/A</v>
      </c>
      <c r="K4297" s="1" t="e">
        <f>IFERROR(MID(SUBSTITUTE([kw rough in title],",","."),FIND("(",[kw rough in title])+1,20),SUBSTITUTE(IFERROR(MID([kw rough in title],FIND(" ",[kw rough in title])+1,20),[kw rough in title]),",","."))</f>
        <v>#N/A</v>
      </c>
      <c r="L4297" s="1">
        <f>IFERROR(FIND("kW",[desc]),0)</f>
        <v>70</v>
      </c>
      <c r="M4297">
        <f t="array" ref="M4297">MIN(IFERROR(FIND(IstNumbers,E4297),""))</f>
        <v>34</v>
      </c>
      <c r="N4297" s="1" t="str">
        <f>IF([first '# in desc]&lt;[pos kw in desc],MID([desc],[pos kw in desc]-7,7))</f>
        <v xml:space="preserve">­me 42 </v>
      </c>
      <c r="O42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97" s="1" t="str">
        <f>TRIM(IF([first '# in desc]&lt;[pos kw in desc],MID([desc],[pos kw in desc]-6,6),FALSE))</f>
        <v>me 42</v>
      </c>
      <c r="Q4297" s="1" t="b">
        <f>IF(LEN([manuell])=0,IFERROR([kw fine in title]*1,IFERROR(SUMPRODUCT(COUNTIF(IsDigits,MID([kw in desc],ROW($A$1:$A$150),1)))=LEN([kw in desc]),#N/A)),[manuell])</f>
        <v>0</v>
      </c>
      <c r="R4297" s="1" t="str">
        <f>IF([pos kw in title]&gt;0,MID(J4297,#REF!,4),IF([first '# in title]&gt;0,MID([title],[first '# in title],3),IF([first '# in title]&gt;0,MID([desc],#REF!,3),VLOOKUP([productid],$G$2:$R$1386,8))))</f>
        <v>42-</v>
      </c>
      <c r="S4297" s="1" t="e">
        <f>IF([kw in desc]=[kw rough in title],[kw in desc]*1,IFERROR(LEFT([kw_dirty],3)*1,IFERROR(LEFT([kw_dirty],2)*1,"n.a.")))</f>
        <v>#N/A</v>
      </c>
      <c r="T4297" s="1"/>
      <c r="U4297" s="1">
        <f>VLOOKUP(Tabelle1[[#This Row],[productid]],Tabelle2[#All],2,FALSE)</f>
        <v>42</v>
      </c>
    </row>
    <row r="4298" spans="1:21" hidden="1">
      <c r="A4298" t="s">
        <v>1307</v>
      </c>
      <c r="B4298">
        <v>3715</v>
      </c>
      <c r="C4298">
        <v>289859</v>
      </c>
      <c r="D4298" t="s">
        <v>7045</v>
      </c>
      <c r="E4298" t="s">
        <v>7046</v>
      </c>
      <c r="F4298">
        <v>18406</v>
      </c>
      <c r="G4298">
        <v>3497887</v>
      </c>
      <c r="H4298">
        <f t="shared" si="67"/>
        <v>0</v>
      </c>
      <c r="I4298">
        <f t="array" ref="I4298">MIN(IFERROR(FIND(IstNumbers,A4298),""))</f>
        <v>13</v>
      </c>
      <c r="J4298" s="1" t="e">
        <f>IF([first '# in title]&lt;[pos kw in title],MID([title],[pos kw in title]-6,6),#N/A)</f>
        <v>#N/A</v>
      </c>
      <c r="K4298" s="1" t="e">
        <f>IFERROR(MID(SUBSTITUTE([kw rough in title],",","."),FIND("(",[kw rough in title])+1,20),SUBSTITUTE(IFERROR(MID([kw rough in title],FIND(" ",[kw rough in title])+1,20),[kw rough in title]),",","."))</f>
        <v>#N/A</v>
      </c>
      <c r="L4298" s="1">
        <f>IFERROR(FIND("kW",[desc]),0)</f>
        <v>70</v>
      </c>
      <c r="M4298">
        <f t="array" ref="M4298">MIN(IFERROR(FIND(IstNumbers,E4298),""))</f>
        <v>34</v>
      </c>
      <c r="N4298" s="1" t="str">
        <f>IF([first '# in desc]&lt;[pos kw in desc],MID([desc],[pos kw in desc]-7,7))</f>
        <v xml:space="preserve">­me 42 </v>
      </c>
      <c r="O42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298" s="1" t="str">
        <f>TRIM(IF([first '# in desc]&lt;[pos kw in desc],MID([desc],[pos kw in desc]-6,6),FALSE))</f>
        <v>me 42</v>
      </c>
      <c r="Q4298" s="1" t="b">
        <f>IF(LEN([manuell])=0,IFERROR([kw fine in title]*1,IFERROR(SUMPRODUCT(COUNTIF(IsDigits,MID([kw in desc],ROW($A$1:$A$150),1)))=LEN([kw in desc]),#N/A)),[manuell])</f>
        <v>0</v>
      </c>
      <c r="R4298" s="1" t="str">
        <f>IF([pos kw in title]&gt;0,MID(J4298,#REF!,4),IF([first '# in title]&gt;0,MID([title],[first '# in title],3),IF([first '# in title]&gt;0,MID([desc],#REF!,3),VLOOKUP([productid],$G$2:$R$1386,8))))</f>
        <v xml:space="preserve">42 </v>
      </c>
      <c r="S4298" s="1" t="e">
        <f>IF([kw in desc]=[kw rough in title],[kw in desc]*1,IFERROR(LEFT([kw_dirty],3)*1,IFERROR(LEFT([kw_dirty],2)*1,"n.a.")))</f>
        <v>#N/A</v>
      </c>
      <c r="T4298" s="1"/>
      <c r="U4298" s="1">
        <f>VLOOKUP(Tabelle1[[#This Row],[productid]],Tabelle2[#All],2,FALSE)</f>
        <v>42</v>
      </c>
    </row>
    <row r="4299" spans="1:21">
      <c r="A4299" t="s">
        <v>5437</v>
      </c>
      <c r="B4299">
        <v>2824</v>
      </c>
      <c r="C4299">
        <v>289859</v>
      </c>
      <c r="D4299" t="s">
        <v>7047</v>
      </c>
      <c r="E4299" t="s">
        <v>7048</v>
      </c>
      <c r="F4299">
        <v>18406</v>
      </c>
      <c r="G4299">
        <v>2286143</v>
      </c>
      <c r="H4299">
        <f t="shared" si="67"/>
        <v>0</v>
      </c>
      <c r="I4299">
        <f t="array" ref="I4299">MIN(IFERROR(FIND(IstNumbers,A4299),""))</f>
        <v>13</v>
      </c>
      <c r="J4299" s="1" t="e">
        <f>IF([first '# in title]&lt;[pos kw in title],MID([title],[pos kw in title]-6,6),#N/A)</f>
        <v>#N/A</v>
      </c>
      <c r="K4299" s="1" t="e">
        <f>IFERROR(MID(SUBSTITUTE([kw rough in title],",","."),FIND("(",[kw rough in title])+1,20),SUBSTITUTE(IFERROR(MID([kw rough in title],FIND(" ",[kw rough in title])+1,20),[kw rough in title]),",","."))</f>
        <v>#N/A</v>
      </c>
      <c r="L4299" s="1">
        <f>IFERROR(FIND("kW",[desc]),0)</f>
        <v>0</v>
      </c>
      <c r="M4299">
        <f t="array" ref="M4299">MIN(IFERROR(FIND(IstNumbers,E4299),""))</f>
        <v>33</v>
      </c>
      <c r="N4299" s="1" t="b">
        <f>IF([first '# in desc]&lt;[pos kw in desc],MID([desc],[pos kw in desc]-7,7))</f>
        <v>0</v>
      </c>
      <c r="O42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299" s="1" t="str">
        <f>TRIM(IF([first '# in desc]&lt;[pos kw in desc],MID([desc],[pos kw in desc]-6,6),FALSE))</f>
        <v>FALSCH</v>
      </c>
      <c r="Q4299" s="1" t="b">
        <f>IF(LEN([manuell])=0,IFERROR([kw fine in title]*1,IFERROR(SUMPRODUCT(COUNTIF(IsDigits,MID([kw in desc],ROW($A$1:$A$150),1)))=LEN([kw in desc]),#N/A)),[manuell])</f>
        <v>0</v>
      </c>
      <c r="R4299" s="1" t="str">
        <f>IF([pos kw in title]&gt;0,MID(J4299,#REF!,4),IF([first '# in title]&gt;0,MID([title],[first '# in title],3),IF([first '# in title]&gt;0,MID([desc],#REF!,3),VLOOKUP([productid],$G$2:$R$1386,8))))</f>
        <v>146</v>
      </c>
      <c r="S4299" s="1" t="e">
        <f>IF([kw in desc]=[kw rough in title],[kw in desc]*1,IFERROR(LEFT([kw_dirty],3)*1,IFERROR(LEFT([kw_dirty],2)*1,"n.a.")))</f>
        <v>#N/A</v>
      </c>
      <c r="T4299" s="1"/>
      <c r="U4299" s="1" t="e">
        <f>VLOOKUP(Tabelle1[[#This Row],[productid]],Tabelle2[#All],2,FALSE)</f>
        <v>#N/A</v>
      </c>
    </row>
    <row r="4300" spans="1:21" hidden="1">
      <c r="A4300" t="s">
        <v>5344</v>
      </c>
      <c r="B4300">
        <v>3640</v>
      </c>
      <c r="C4300">
        <v>289859</v>
      </c>
      <c r="D4300" t="s">
        <v>7049</v>
      </c>
      <c r="E4300" t="s">
        <v>6462</v>
      </c>
      <c r="F4300">
        <v>18406</v>
      </c>
      <c r="G4300">
        <v>1750863</v>
      </c>
      <c r="H4300">
        <f t="shared" si="67"/>
        <v>0</v>
      </c>
      <c r="I4300">
        <f t="array" ref="I4300">MIN(IFERROR(FIND(IstNumbers,A4300),""))</f>
        <v>29</v>
      </c>
      <c r="J4300" s="1" t="e">
        <f>IF([first '# in title]&lt;[pos kw in title],MID([title],[pos kw in title]-6,6),#N/A)</f>
        <v>#N/A</v>
      </c>
      <c r="K4300" s="1" t="e">
        <f>IFERROR(MID(SUBSTITUTE([kw rough in title],",","."),FIND("(",[kw rough in title])+1,20),SUBSTITUTE(IFERROR(MID([kw rough in title],FIND(" ",[kw rough in title])+1,20),[kw rough in title]),",","."))</f>
        <v>#N/A</v>
      </c>
      <c r="L4300" s="1">
        <f>IFERROR(FIND("kW",[desc]),0)</f>
        <v>70</v>
      </c>
      <c r="M4300">
        <f t="array" ref="M4300">MIN(IFERROR(FIND(IstNumbers,E4300),""))</f>
        <v>34</v>
      </c>
      <c r="N4300" s="1" t="str">
        <f>IF([first '# in desc]&lt;[pos kw in desc],MID([desc],[pos kw in desc]-7,7))</f>
        <v xml:space="preserve">­me 42 </v>
      </c>
      <c r="O43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00" s="1" t="str">
        <f>TRIM(IF([first '# in desc]&lt;[pos kw in desc],MID([desc],[pos kw in desc]-6,6),FALSE))</f>
        <v>me 42</v>
      </c>
      <c r="Q4300" s="1" t="b">
        <f>IF(LEN([manuell])=0,IFERROR([kw fine in title]*1,IFERROR(SUMPRODUCT(COUNTIF(IsDigits,MID([kw in desc],ROW($A$1:$A$150),1)))=LEN([kw in desc]),#N/A)),[manuell])</f>
        <v>0</v>
      </c>
      <c r="R4300" s="1" t="str">
        <f>IF([pos kw in title]&gt;0,MID(J4300,#REF!,4),IF([first '# in title]&gt;0,MID([title],[first '# in title],3),IF([first '# in title]&gt;0,MID([desc],#REF!,3),VLOOKUP([productid],$G$2:$R$1386,8))))</f>
        <v>42-</v>
      </c>
      <c r="S4300" s="1" t="e">
        <f>IF([kw in desc]=[kw rough in title],[kw in desc]*1,IFERROR(LEFT([kw_dirty],3)*1,IFERROR(LEFT([kw_dirty],2)*1,"n.a.")))</f>
        <v>#N/A</v>
      </c>
      <c r="T4300" s="1"/>
      <c r="U4300" s="1">
        <f>VLOOKUP(Tabelle1[[#This Row],[productid]],Tabelle2[#All],2,FALSE)</f>
        <v>42</v>
      </c>
    </row>
    <row r="4301" spans="1:21" hidden="1">
      <c r="A4301" t="s">
        <v>1307</v>
      </c>
      <c r="B4301">
        <v>3715</v>
      </c>
      <c r="C4301">
        <v>289859</v>
      </c>
      <c r="D4301" t="s">
        <v>7050</v>
      </c>
      <c r="E4301" t="s">
        <v>7051</v>
      </c>
      <c r="F4301">
        <v>18406</v>
      </c>
      <c r="G4301">
        <v>3497887</v>
      </c>
      <c r="H4301">
        <f t="shared" si="67"/>
        <v>0</v>
      </c>
      <c r="I4301">
        <f t="array" ref="I4301">MIN(IFERROR(FIND(IstNumbers,A4301),""))</f>
        <v>13</v>
      </c>
      <c r="J4301" s="1" t="e">
        <f>IF([first '# in title]&lt;[pos kw in title],MID([title],[pos kw in title]-6,6),#N/A)</f>
        <v>#N/A</v>
      </c>
      <c r="K4301" s="1" t="e">
        <f>IFERROR(MID(SUBSTITUTE([kw rough in title],",","."),FIND("(",[kw rough in title])+1,20),SUBSTITUTE(IFERROR(MID([kw rough in title],FIND(" ",[kw rough in title])+1,20),[kw rough in title]),",","."))</f>
        <v>#N/A</v>
      </c>
      <c r="L4301" s="1">
        <f>IFERROR(FIND("kW",[desc]),0)</f>
        <v>70</v>
      </c>
      <c r="M4301">
        <f t="array" ref="M4301">MIN(IFERROR(FIND(IstNumbers,E4301),""))</f>
        <v>34</v>
      </c>
      <c r="N4301" s="1" t="str">
        <f>IF([first '# in desc]&lt;[pos kw in desc],MID([desc],[pos kw in desc]-7,7))</f>
        <v xml:space="preserve">­me 42 </v>
      </c>
      <c r="O43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01" s="1" t="str">
        <f>TRIM(IF([first '# in desc]&lt;[pos kw in desc],MID([desc],[pos kw in desc]-6,6),FALSE))</f>
        <v>me 42</v>
      </c>
      <c r="Q4301" s="1" t="b">
        <f>IF(LEN([manuell])=0,IFERROR([kw fine in title]*1,IFERROR(SUMPRODUCT(COUNTIF(IsDigits,MID([kw in desc],ROW($A$1:$A$150),1)))=LEN([kw in desc]),#N/A)),[manuell])</f>
        <v>0</v>
      </c>
      <c r="R4301" s="1" t="str">
        <f>IF([pos kw in title]&gt;0,MID(J4301,#REF!,4),IF([first '# in title]&gt;0,MID([title],[first '# in title],3),IF([first '# in title]&gt;0,MID([desc],#REF!,3),VLOOKUP([productid],$G$2:$R$1386,8))))</f>
        <v xml:space="preserve">42 </v>
      </c>
      <c r="S4301" s="1" t="e">
        <f>IF([kw in desc]=[kw rough in title],[kw in desc]*1,IFERROR(LEFT([kw_dirty],3)*1,IFERROR(LEFT([kw_dirty],2)*1,"n.a.")))</f>
        <v>#N/A</v>
      </c>
      <c r="T4301" s="1"/>
      <c r="U4301" s="1">
        <f>VLOOKUP(Tabelle1[[#This Row],[productid]],Tabelle2[#All],2,FALSE)</f>
        <v>42</v>
      </c>
    </row>
    <row r="4302" spans="1:21">
      <c r="A4302" t="s">
        <v>5437</v>
      </c>
      <c r="B4302">
        <v>2824</v>
      </c>
      <c r="C4302">
        <v>289859</v>
      </c>
      <c r="D4302" t="s">
        <v>7052</v>
      </c>
      <c r="E4302" t="s">
        <v>7053</v>
      </c>
      <c r="F4302">
        <v>18406</v>
      </c>
      <c r="G4302">
        <v>2286143</v>
      </c>
      <c r="H4302">
        <f t="shared" si="67"/>
        <v>0</v>
      </c>
      <c r="I4302">
        <f t="array" ref="I4302">MIN(IFERROR(FIND(IstNumbers,A4302),""))</f>
        <v>13</v>
      </c>
      <c r="J4302" s="1" t="e">
        <f>IF([first '# in title]&lt;[pos kw in title],MID([title],[pos kw in title]-6,6),#N/A)</f>
        <v>#N/A</v>
      </c>
      <c r="K4302" s="1" t="e">
        <f>IFERROR(MID(SUBSTITUTE([kw rough in title],",","."),FIND("(",[kw rough in title])+1,20),SUBSTITUTE(IFERROR(MID([kw rough in title],FIND(" ",[kw rough in title])+1,20),[kw rough in title]),",","."))</f>
        <v>#N/A</v>
      </c>
      <c r="L4302" s="1">
        <f>IFERROR(FIND("kW",[desc]),0)</f>
        <v>0</v>
      </c>
      <c r="M4302">
        <f t="array" ref="M4302">MIN(IFERROR(FIND(IstNumbers,E4302),""))</f>
        <v>33</v>
      </c>
      <c r="N4302" s="1" t="b">
        <f>IF([first '# in desc]&lt;[pos kw in desc],MID([desc],[pos kw in desc]-7,7))</f>
        <v>0</v>
      </c>
      <c r="O43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02" s="1" t="str">
        <f>TRIM(IF([first '# in desc]&lt;[pos kw in desc],MID([desc],[pos kw in desc]-6,6),FALSE))</f>
        <v>FALSCH</v>
      </c>
      <c r="Q4302" s="1" t="b">
        <f>IF(LEN([manuell])=0,IFERROR([kw fine in title]*1,IFERROR(SUMPRODUCT(COUNTIF(IsDigits,MID([kw in desc],ROW($A$1:$A$150),1)))=LEN([kw in desc]),#N/A)),[manuell])</f>
        <v>0</v>
      </c>
      <c r="R4302" s="1" t="str">
        <f>IF([pos kw in title]&gt;0,MID(J4302,#REF!,4),IF([first '# in title]&gt;0,MID([title],[first '# in title],3),IF([first '# in title]&gt;0,MID([desc],#REF!,3),VLOOKUP([productid],$G$2:$R$1386,8))))</f>
        <v>146</v>
      </c>
      <c r="S4302" s="1" t="e">
        <f>IF([kw in desc]=[kw rough in title],[kw in desc]*1,IFERROR(LEFT([kw_dirty],3)*1,IFERROR(LEFT([kw_dirty],2)*1,"n.a.")))</f>
        <v>#N/A</v>
      </c>
      <c r="T4302" s="1"/>
      <c r="U4302" s="1" t="e">
        <f>VLOOKUP(Tabelle1[[#This Row],[productid]],Tabelle2[#All],2,FALSE)</f>
        <v>#N/A</v>
      </c>
    </row>
    <row r="4303" spans="1:21" hidden="1">
      <c r="A4303" t="s">
        <v>5344</v>
      </c>
      <c r="B4303">
        <v>3640</v>
      </c>
      <c r="C4303">
        <v>289859</v>
      </c>
      <c r="D4303" t="s">
        <v>7054</v>
      </c>
      <c r="E4303" t="s">
        <v>6451</v>
      </c>
      <c r="F4303">
        <v>18406</v>
      </c>
      <c r="G4303">
        <v>1750863</v>
      </c>
      <c r="H4303">
        <f t="shared" si="67"/>
        <v>0</v>
      </c>
      <c r="I4303">
        <f t="array" ref="I4303">MIN(IFERROR(FIND(IstNumbers,A4303),""))</f>
        <v>29</v>
      </c>
      <c r="J4303" s="1" t="e">
        <f>IF([first '# in title]&lt;[pos kw in title],MID([title],[pos kw in title]-6,6),#N/A)</f>
        <v>#N/A</v>
      </c>
      <c r="K4303" s="1" t="e">
        <f>IFERROR(MID(SUBSTITUTE([kw rough in title],",","."),FIND("(",[kw rough in title])+1,20),SUBSTITUTE(IFERROR(MID([kw rough in title],FIND(" ",[kw rough in title])+1,20),[kw rough in title]),",","."))</f>
        <v>#N/A</v>
      </c>
      <c r="L4303" s="1">
        <f>IFERROR(FIND("kW",[desc]),0)</f>
        <v>70</v>
      </c>
      <c r="M4303">
        <f t="array" ref="M4303">MIN(IFERROR(FIND(IstNumbers,E4303),""))</f>
        <v>34</v>
      </c>
      <c r="N4303" s="1" t="str">
        <f>IF([first '# in desc]&lt;[pos kw in desc],MID([desc],[pos kw in desc]-7,7))</f>
        <v xml:space="preserve">­me 42 </v>
      </c>
      <c r="O43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03" s="1" t="str">
        <f>TRIM(IF([first '# in desc]&lt;[pos kw in desc],MID([desc],[pos kw in desc]-6,6),FALSE))</f>
        <v>me 42</v>
      </c>
      <c r="Q4303" s="1" t="b">
        <f>IF(LEN([manuell])=0,IFERROR([kw fine in title]*1,IFERROR(SUMPRODUCT(COUNTIF(IsDigits,MID([kw in desc],ROW($A$1:$A$150),1)))=LEN([kw in desc]),#N/A)),[manuell])</f>
        <v>0</v>
      </c>
      <c r="R4303" s="1" t="str">
        <f>IF([pos kw in title]&gt;0,MID(J4303,#REF!,4),IF([first '# in title]&gt;0,MID([title],[first '# in title],3),IF([first '# in title]&gt;0,MID([desc],#REF!,3),VLOOKUP([productid],$G$2:$R$1386,8))))</f>
        <v>42-</v>
      </c>
      <c r="S4303" s="1" t="e">
        <f>IF([kw in desc]=[kw rough in title],[kw in desc]*1,IFERROR(LEFT([kw_dirty],3)*1,IFERROR(LEFT([kw_dirty],2)*1,"n.a.")))</f>
        <v>#N/A</v>
      </c>
      <c r="T4303" s="1"/>
      <c r="U4303" s="1">
        <f>VLOOKUP(Tabelle1[[#This Row],[productid]],Tabelle2[#All],2,FALSE)</f>
        <v>42</v>
      </c>
    </row>
    <row r="4304" spans="1:21" hidden="1">
      <c r="A4304" t="s">
        <v>1307</v>
      </c>
      <c r="B4304">
        <v>3715</v>
      </c>
      <c r="C4304">
        <v>289859</v>
      </c>
      <c r="D4304" t="s">
        <v>7055</v>
      </c>
      <c r="E4304" t="s">
        <v>7056</v>
      </c>
      <c r="F4304">
        <v>18406</v>
      </c>
      <c r="G4304">
        <v>3497887</v>
      </c>
      <c r="H4304">
        <f t="shared" si="67"/>
        <v>0</v>
      </c>
      <c r="I4304">
        <f t="array" ref="I4304">MIN(IFERROR(FIND(IstNumbers,A4304),""))</f>
        <v>13</v>
      </c>
      <c r="J4304" s="1" t="e">
        <f>IF([first '# in title]&lt;[pos kw in title],MID([title],[pos kw in title]-6,6),#N/A)</f>
        <v>#N/A</v>
      </c>
      <c r="K4304" s="1" t="e">
        <f>IFERROR(MID(SUBSTITUTE([kw rough in title],",","."),FIND("(",[kw rough in title])+1,20),SUBSTITUTE(IFERROR(MID([kw rough in title],FIND(" ",[kw rough in title])+1,20),[kw rough in title]),",","."))</f>
        <v>#N/A</v>
      </c>
      <c r="L4304" s="1">
        <f>IFERROR(FIND("kW",[desc]),0)</f>
        <v>70</v>
      </c>
      <c r="M4304">
        <f t="array" ref="M4304">MIN(IFERROR(FIND(IstNumbers,E4304),""))</f>
        <v>34</v>
      </c>
      <c r="N4304" s="1" t="str">
        <f>IF([first '# in desc]&lt;[pos kw in desc],MID([desc],[pos kw in desc]-7,7))</f>
        <v xml:space="preserve">­me 42 </v>
      </c>
      <c r="O43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04" s="1" t="str">
        <f>TRIM(IF([first '# in desc]&lt;[pos kw in desc],MID([desc],[pos kw in desc]-6,6),FALSE))</f>
        <v>me 42</v>
      </c>
      <c r="Q4304" s="1" t="b">
        <f>IF(LEN([manuell])=0,IFERROR([kw fine in title]*1,IFERROR(SUMPRODUCT(COUNTIF(IsDigits,MID([kw in desc],ROW($A$1:$A$150),1)))=LEN([kw in desc]),#N/A)),[manuell])</f>
        <v>0</v>
      </c>
      <c r="R4304" s="1" t="str">
        <f>IF([pos kw in title]&gt;0,MID(J4304,#REF!,4),IF([first '# in title]&gt;0,MID([title],[first '# in title],3),IF([first '# in title]&gt;0,MID([desc],#REF!,3),VLOOKUP([productid],$G$2:$R$1386,8))))</f>
        <v xml:space="preserve">42 </v>
      </c>
      <c r="S4304" s="1" t="e">
        <f>IF([kw in desc]=[kw rough in title],[kw in desc]*1,IFERROR(LEFT([kw_dirty],3)*1,IFERROR(LEFT([kw_dirty],2)*1,"n.a.")))</f>
        <v>#N/A</v>
      </c>
      <c r="T4304" s="1"/>
      <c r="U4304" s="1">
        <f>VLOOKUP(Tabelle1[[#This Row],[productid]],Tabelle2[#All],2,FALSE)</f>
        <v>42</v>
      </c>
    </row>
    <row r="4305" spans="1:21">
      <c r="A4305" t="s">
        <v>5437</v>
      </c>
      <c r="B4305">
        <v>2825</v>
      </c>
      <c r="C4305">
        <v>289859</v>
      </c>
      <c r="D4305" t="s">
        <v>7057</v>
      </c>
      <c r="E4305" t="s">
        <v>7058</v>
      </c>
      <c r="F4305">
        <v>18406</v>
      </c>
      <c r="G4305">
        <v>2286143</v>
      </c>
      <c r="H4305">
        <f t="shared" si="67"/>
        <v>0</v>
      </c>
      <c r="I4305">
        <f t="array" ref="I4305">MIN(IFERROR(FIND(IstNumbers,A4305),""))</f>
        <v>13</v>
      </c>
      <c r="J4305" s="1" t="e">
        <f>IF([first '# in title]&lt;[pos kw in title],MID([title],[pos kw in title]-6,6),#N/A)</f>
        <v>#N/A</v>
      </c>
      <c r="K4305" s="1" t="e">
        <f>IFERROR(MID(SUBSTITUTE([kw rough in title],",","."),FIND("(",[kw rough in title])+1,20),SUBSTITUTE(IFERROR(MID([kw rough in title],FIND(" ",[kw rough in title])+1,20),[kw rough in title]),",","."))</f>
        <v>#N/A</v>
      </c>
      <c r="L4305" s="1">
        <f>IFERROR(FIND("kW",[desc]),0)</f>
        <v>0</v>
      </c>
      <c r="M4305">
        <f t="array" ref="M4305">MIN(IFERROR(FIND(IstNumbers,E4305),""))</f>
        <v>33</v>
      </c>
      <c r="N4305" s="1" t="b">
        <f>IF([first '# in desc]&lt;[pos kw in desc],MID([desc],[pos kw in desc]-7,7))</f>
        <v>0</v>
      </c>
      <c r="O43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05" s="1" t="str">
        <f>TRIM(IF([first '# in desc]&lt;[pos kw in desc],MID([desc],[pos kw in desc]-6,6),FALSE))</f>
        <v>FALSCH</v>
      </c>
      <c r="Q4305" s="1" t="b">
        <f>IF(LEN([manuell])=0,IFERROR([kw fine in title]*1,IFERROR(SUMPRODUCT(COUNTIF(IsDigits,MID([kw in desc],ROW($A$1:$A$150),1)))=LEN([kw in desc]),#N/A)),[manuell])</f>
        <v>0</v>
      </c>
      <c r="R4305" s="1" t="str">
        <f>IF([pos kw in title]&gt;0,MID(J4305,#REF!,4),IF([first '# in title]&gt;0,MID([title],[first '# in title],3),IF([first '# in title]&gt;0,MID([desc],#REF!,3),VLOOKUP([productid],$G$2:$R$1386,8))))</f>
        <v>146</v>
      </c>
      <c r="S4305" s="1" t="e">
        <f>IF([kw in desc]=[kw rough in title],[kw in desc]*1,IFERROR(LEFT([kw_dirty],3)*1,IFERROR(LEFT([kw_dirty],2)*1,"n.a.")))</f>
        <v>#N/A</v>
      </c>
      <c r="T4305" s="1"/>
      <c r="U4305" s="1" t="e">
        <f>VLOOKUP(Tabelle1[[#This Row],[productid]],Tabelle2[#All],2,FALSE)</f>
        <v>#N/A</v>
      </c>
    </row>
    <row r="4306" spans="1:21" hidden="1">
      <c r="A4306" t="s">
        <v>5344</v>
      </c>
      <c r="B4306">
        <v>3640</v>
      </c>
      <c r="C4306">
        <v>289859</v>
      </c>
      <c r="D4306" t="s">
        <v>7059</v>
      </c>
      <c r="E4306" t="s">
        <v>6466</v>
      </c>
      <c r="F4306">
        <v>18406</v>
      </c>
      <c r="G4306">
        <v>1750863</v>
      </c>
      <c r="H4306">
        <f t="shared" si="67"/>
        <v>0</v>
      </c>
      <c r="I4306">
        <f t="array" ref="I4306">MIN(IFERROR(FIND(IstNumbers,A4306),""))</f>
        <v>29</v>
      </c>
      <c r="J4306" s="1" t="e">
        <f>IF([first '# in title]&lt;[pos kw in title],MID([title],[pos kw in title]-6,6),#N/A)</f>
        <v>#N/A</v>
      </c>
      <c r="K4306" s="1" t="e">
        <f>IFERROR(MID(SUBSTITUTE([kw rough in title],",","."),FIND("(",[kw rough in title])+1,20),SUBSTITUTE(IFERROR(MID([kw rough in title],FIND(" ",[kw rough in title])+1,20),[kw rough in title]),",","."))</f>
        <v>#N/A</v>
      </c>
      <c r="L4306" s="1">
        <f>IFERROR(FIND("kW",[desc]),0)</f>
        <v>70</v>
      </c>
      <c r="M4306">
        <f t="array" ref="M4306">MIN(IFERROR(FIND(IstNumbers,E4306),""))</f>
        <v>34</v>
      </c>
      <c r="N4306" s="1" t="str">
        <f>IF([first '# in desc]&lt;[pos kw in desc],MID([desc],[pos kw in desc]-7,7))</f>
        <v xml:space="preserve">­me 42 </v>
      </c>
      <c r="O43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06" s="1" t="str">
        <f>TRIM(IF([first '# in desc]&lt;[pos kw in desc],MID([desc],[pos kw in desc]-6,6),FALSE))</f>
        <v>me 42</v>
      </c>
      <c r="Q4306" s="1" t="b">
        <f>IF(LEN([manuell])=0,IFERROR([kw fine in title]*1,IFERROR(SUMPRODUCT(COUNTIF(IsDigits,MID([kw in desc],ROW($A$1:$A$150),1)))=LEN([kw in desc]),#N/A)),[manuell])</f>
        <v>0</v>
      </c>
      <c r="R4306" s="1" t="str">
        <f>IF([pos kw in title]&gt;0,MID(J4306,#REF!,4),IF([first '# in title]&gt;0,MID([title],[first '# in title],3),IF([first '# in title]&gt;0,MID([desc],#REF!,3),VLOOKUP([productid],$G$2:$R$1386,8))))</f>
        <v>42-</v>
      </c>
      <c r="S4306" s="1" t="e">
        <f>IF([kw in desc]=[kw rough in title],[kw in desc]*1,IFERROR(LEFT([kw_dirty],3)*1,IFERROR(LEFT([kw_dirty],2)*1,"n.a.")))</f>
        <v>#N/A</v>
      </c>
      <c r="T4306" s="1"/>
      <c r="U4306" s="1">
        <f>VLOOKUP(Tabelle1[[#This Row],[productid]],Tabelle2[#All],2,FALSE)</f>
        <v>42</v>
      </c>
    </row>
    <row r="4307" spans="1:21" hidden="1">
      <c r="A4307" t="s">
        <v>1307</v>
      </c>
      <c r="B4307">
        <v>3720</v>
      </c>
      <c r="C4307">
        <v>289859</v>
      </c>
      <c r="D4307" t="s">
        <v>7060</v>
      </c>
      <c r="E4307" t="s">
        <v>7061</v>
      </c>
      <c r="F4307">
        <v>18406</v>
      </c>
      <c r="G4307">
        <v>3497887</v>
      </c>
      <c r="H4307">
        <f t="shared" si="67"/>
        <v>0</v>
      </c>
      <c r="I4307">
        <f t="array" ref="I4307">MIN(IFERROR(FIND(IstNumbers,A4307),""))</f>
        <v>13</v>
      </c>
      <c r="J4307" s="1" t="e">
        <f>IF([first '# in title]&lt;[pos kw in title],MID([title],[pos kw in title]-6,6),#N/A)</f>
        <v>#N/A</v>
      </c>
      <c r="K4307" s="1" t="e">
        <f>IFERROR(MID(SUBSTITUTE([kw rough in title],",","."),FIND("(",[kw rough in title])+1,20),SUBSTITUTE(IFERROR(MID([kw rough in title],FIND(" ",[kw rough in title])+1,20),[kw rough in title]),",","."))</f>
        <v>#N/A</v>
      </c>
      <c r="L4307" s="1">
        <f>IFERROR(FIND("kW",[desc]),0)</f>
        <v>70</v>
      </c>
      <c r="M4307">
        <f t="array" ref="M4307">MIN(IFERROR(FIND(IstNumbers,E4307),""))</f>
        <v>34</v>
      </c>
      <c r="N4307" s="1" t="str">
        <f>IF([first '# in desc]&lt;[pos kw in desc],MID([desc],[pos kw in desc]-7,7))</f>
        <v xml:space="preserve">­me 42 </v>
      </c>
      <c r="O43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07" s="1" t="str">
        <f>TRIM(IF([first '# in desc]&lt;[pos kw in desc],MID([desc],[pos kw in desc]-6,6),FALSE))</f>
        <v>me 42</v>
      </c>
      <c r="Q4307" s="1" t="b">
        <f>IF(LEN([manuell])=0,IFERROR([kw fine in title]*1,IFERROR(SUMPRODUCT(COUNTIF(IsDigits,MID([kw in desc],ROW($A$1:$A$150),1)))=LEN([kw in desc]),#N/A)),[manuell])</f>
        <v>0</v>
      </c>
      <c r="R4307" s="1" t="str">
        <f>IF([pos kw in title]&gt;0,MID(J4307,#REF!,4),IF([first '# in title]&gt;0,MID([title],[first '# in title],3),IF([first '# in title]&gt;0,MID([desc],#REF!,3),VLOOKUP([productid],$G$2:$R$1386,8))))</f>
        <v xml:space="preserve">42 </v>
      </c>
      <c r="S4307" s="1" t="e">
        <f>IF([kw in desc]=[kw rough in title],[kw in desc]*1,IFERROR(LEFT([kw_dirty],3)*1,IFERROR(LEFT([kw_dirty],2)*1,"n.a.")))</f>
        <v>#N/A</v>
      </c>
      <c r="T4307" s="1"/>
      <c r="U4307" s="1">
        <f>VLOOKUP(Tabelle1[[#This Row],[productid]],Tabelle2[#All],2,FALSE)</f>
        <v>42</v>
      </c>
    </row>
    <row r="4308" spans="1:21">
      <c r="A4308" t="s">
        <v>5437</v>
      </c>
      <c r="B4308">
        <v>2829</v>
      </c>
      <c r="C4308">
        <v>289859</v>
      </c>
      <c r="D4308" t="s">
        <v>7062</v>
      </c>
      <c r="E4308" t="s">
        <v>7063</v>
      </c>
      <c r="F4308">
        <v>18406</v>
      </c>
      <c r="G4308">
        <v>2286143</v>
      </c>
      <c r="H4308">
        <f t="shared" si="67"/>
        <v>0</v>
      </c>
      <c r="I4308">
        <f t="array" ref="I4308">MIN(IFERROR(FIND(IstNumbers,A4308),""))</f>
        <v>13</v>
      </c>
      <c r="J4308" s="1" t="e">
        <f>IF([first '# in title]&lt;[pos kw in title],MID([title],[pos kw in title]-6,6),#N/A)</f>
        <v>#N/A</v>
      </c>
      <c r="K4308" s="1" t="e">
        <f>IFERROR(MID(SUBSTITUTE([kw rough in title],",","."),FIND("(",[kw rough in title])+1,20),SUBSTITUTE(IFERROR(MID([kw rough in title],FIND(" ",[kw rough in title])+1,20),[kw rough in title]),",","."))</f>
        <v>#N/A</v>
      </c>
      <c r="L4308" s="1">
        <f>IFERROR(FIND("kW",[desc]),0)</f>
        <v>0</v>
      </c>
      <c r="M4308">
        <f t="array" ref="M4308">MIN(IFERROR(FIND(IstNumbers,E4308),""))</f>
        <v>33</v>
      </c>
      <c r="N4308" s="1" t="b">
        <f>IF([first '# in desc]&lt;[pos kw in desc],MID([desc],[pos kw in desc]-7,7))</f>
        <v>0</v>
      </c>
      <c r="O43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08" s="1" t="str">
        <f>TRIM(IF([first '# in desc]&lt;[pos kw in desc],MID([desc],[pos kw in desc]-6,6),FALSE))</f>
        <v>FALSCH</v>
      </c>
      <c r="Q4308" s="1" t="b">
        <f>IF(LEN([manuell])=0,IFERROR([kw fine in title]*1,IFERROR(SUMPRODUCT(COUNTIF(IsDigits,MID([kw in desc],ROW($A$1:$A$150),1)))=LEN([kw in desc]),#N/A)),[manuell])</f>
        <v>0</v>
      </c>
      <c r="R4308" s="1" t="str">
        <f>IF([pos kw in title]&gt;0,MID(J4308,#REF!,4),IF([first '# in title]&gt;0,MID([title],[first '# in title],3),IF([first '# in title]&gt;0,MID([desc],#REF!,3),VLOOKUP([productid],$G$2:$R$1386,8))))</f>
        <v>146</v>
      </c>
      <c r="S4308" s="1" t="e">
        <f>IF([kw in desc]=[kw rough in title],[kw in desc]*1,IFERROR(LEFT([kw_dirty],3)*1,IFERROR(LEFT([kw_dirty],2)*1,"n.a.")))</f>
        <v>#N/A</v>
      </c>
      <c r="T4308" s="1"/>
      <c r="U4308" s="1" t="e">
        <f>VLOOKUP(Tabelle1[[#This Row],[productid]],Tabelle2[#All],2,FALSE)</f>
        <v>#N/A</v>
      </c>
    </row>
    <row r="4309" spans="1:21" hidden="1">
      <c r="A4309" t="s">
        <v>5344</v>
      </c>
      <c r="B4309">
        <v>3645</v>
      </c>
      <c r="C4309">
        <v>289859</v>
      </c>
      <c r="D4309" t="s">
        <v>7064</v>
      </c>
      <c r="E4309" t="s">
        <v>6200</v>
      </c>
      <c r="F4309">
        <v>18406</v>
      </c>
      <c r="G4309">
        <v>1750863</v>
      </c>
      <c r="H4309">
        <f t="shared" si="67"/>
        <v>0</v>
      </c>
      <c r="I4309">
        <f t="array" ref="I4309">MIN(IFERROR(FIND(IstNumbers,A4309),""))</f>
        <v>29</v>
      </c>
      <c r="J4309" s="1" t="e">
        <f>IF([first '# in title]&lt;[pos kw in title],MID([title],[pos kw in title]-6,6),#N/A)</f>
        <v>#N/A</v>
      </c>
      <c r="K4309" s="1" t="e">
        <f>IFERROR(MID(SUBSTITUTE([kw rough in title],",","."),FIND("(",[kw rough in title])+1,20),SUBSTITUTE(IFERROR(MID([kw rough in title],FIND(" ",[kw rough in title])+1,20),[kw rough in title]),",","."))</f>
        <v>#N/A</v>
      </c>
      <c r="L4309" s="1">
        <f>IFERROR(FIND("kW",[desc]),0)</f>
        <v>70</v>
      </c>
      <c r="M4309">
        <f t="array" ref="M4309">MIN(IFERROR(FIND(IstNumbers,E4309),""))</f>
        <v>34</v>
      </c>
      <c r="N4309" s="1" t="str">
        <f>IF([first '# in desc]&lt;[pos kw in desc],MID([desc],[pos kw in desc]-7,7))</f>
        <v xml:space="preserve">­me 42 </v>
      </c>
      <c r="O43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09" s="1" t="str">
        <f>TRIM(IF([first '# in desc]&lt;[pos kw in desc],MID([desc],[pos kw in desc]-6,6),FALSE))</f>
        <v>me 42</v>
      </c>
      <c r="Q4309" s="1" t="b">
        <f>IF(LEN([manuell])=0,IFERROR([kw fine in title]*1,IFERROR(SUMPRODUCT(COUNTIF(IsDigits,MID([kw in desc],ROW($A$1:$A$150),1)))=LEN([kw in desc]),#N/A)),[manuell])</f>
        <v>0</v>
      </c>
      <c r="R4309" s="1" t="str">
        <f>IF([pos kw in title]&gt;0,MID(J4309,#REF!,4),IF([first '# in title]&gt;0,MID([title],[first '# in title],3),IF([first '# in title]&gt;0,MID([desc],#REF!,3),VLOOKUP([productid],$G$2:$R$1386,8))))</f>
        <v>42-</v>
      </c>
      <c r="S4309" s="1" t="e">
        <f>IF([kw in desc]=[kw rough in title],[kw in desc]*1,IFERROR(LEFT([kw_dirty],3)*1,IFERROR(LEFT([kw_dirty],2)*1,"n.a.")))</f>
        <v>#N/A</v>
      </c>
      <c r="T4309" s="1"/>
      <c r="U4309" s="1">
        <f>VLOOKUP(Tabelle1[[#This Row],[productid]],Tabelle2[#All],2,FALSE)</f>
        <v>42</v>
      </c>
    </row>
    <row r="4310" spans="1:21" hidden="1">
      <c r="A4310" t="s">
        <v>1307</v>
      </c>
      <c r="B4310">
        <v>3720</v>
      </c>
      <c r="C4310">
        <v>289859</v>
      </c>
      <c r="D4310" t="s">
        <v>7065</v>
      </c>
      <c r="E4310" t="s">
        <v>7066</v>
      </c>
      <c r="F4310">
        <v>18406</v>
      </c>
      <c r="G4310">
        <v>3497887</v>
      </c>
      <c r="H4310">
        <f t="shared" si="67"/>
        <v>0</v>
      </c>
      <c r="I4310">
        <f t="array" ref="I4310">MIN(IFERROR(FIND(IstNumbers,A4310),""))</f>
        <v>13</v>
      </c>
      <c r="J4310" s="1" t="e">
        <f>IF([first '# in title]&lt;[pos kw in title],MID([title],[pos kw in title]-6,6),#N/A)</f>
        <v>#N/A</v>
      </c>
      <c r="K4310" s="1" t="e">
        <f>IFERROR(MID(SUBSTITUTE([kw rough in title],",","."),FIND("(",[kw rough in title])+1,20),SUBSTITUTE(IFERROR(MID([kw rough in title],FIND(" ",[kw rough in title])+1,20),[kw rough in title]),",","."))</f>
        <v>#N/A</v>
      </c>
      <c r="L4310" s="1">
        <f>IFERROR(FIND("kW",[desc]),0)</f>
        <v>70</v>
      </c>
      <c r="M4310">
        <f t="array" ref="M4310">MIN(IFERROR(FIND(IstNumbers,E4310),""))</f>
        <v>34</v>
      </c>
      <c r="N4310" s="1" t="str">
        <f>IF([first '# in desc]&lt;[pos kw in desc],MID([desc],[pos kw in desc]-7,7))</f>
        <v xml:space="preserve">­me 42 </v>
      </c>
      <c r="O43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10" s="1" t="str">
        <f>TRIM(IF([first '# in desc]&lt;[pos kw in desc],MID([desc],[pos kw in desc]-6,6),FALSE))</f>
        <v>me 42</v>
      </c>
      <c r="Q4310" s="1" t="b">
        <f>IF(LEN([manuell])=0,IFERROR([kw fine in title]*1,IFERROR(SUMPRODUCT(COUNTIF(IsDigits,MID([kw in desc],ROW($A$1:$A$150),1)))=LEN([kw in desc]),#N/A)),[manuell])</f>
        <v>0</v>
      </c>
      <c r="R4310" s="1" t="str">
        <f>IF([pos kw in title]&gt;0,MID(J4310,#REF!,4),IF([first '# in title]&gt;0,MID([title],[first '# in title],3),IF([first '# in title]&gt;0,MID([desc],#REF!,3),VLOOKUP([productid],$G$2:$R$1386,8))))</f>
        <v xml:space="preserve">42 </v>
      </c>
      <c r="S4310" s="1" t="e">
        <f>IF([kw in desc]=[kw rough in title],[kw in desc]*1,IFERROR(LEFT([kw_dirty],3)*1,IFERROR(LEFT([kw_dirty],2)*1,"n.a.")))</f>
        <v>#N/A</v>
      </c>
      <c r="T4310" s="1"/>
      <c r="U4310" s="1">
        <f>VLOOKUP(Tabelle1[[#This Row],[productid]],Tabelle2[#All],2,FALSE)</f>
        <v>42</v>
      </c>
    </row>
    <row r="4311" spans="1:21">
      <c r="A4311" t="s">
        <v>5437</v>
      </c>
      <c r="B4311">
        <v>2829</v>
      </c>
      <c r="C4311">
        <v>289859</v>
      </c>
      <c r="D4311" t="s">
        <v>7067</v>
      </c>
      <c r="E4311" t="s">
        <v>7068</v>
      </c>
      <c r="F4311">
        <v>18406</v>
      </c>
      <c r="G4311">
        <v>2286143</v>
      </c>
      <c r="H4311">
        <f t="shared" si="67"/>
        <v>0</v>
      </c>
      <c r="I4311">
        <f t="array" ref="I4311">MIN(IFERROR(FIND(IstNumbers,A4311),""))</f>
        <v>13</v>
      </c>
      <c r="J4311" s="1" t="e">
        <f>IF([first '# in title]&lt;[pos kw in title],MID([title],[pos kw in title]-6,6),#N/A)</f>
        <v>#N/A</v>
      </c>
      <c r="K4311" s="1" t="e">
        <f>IFERROR(MID(SUBSTITUTE([kw rough in title],",","."),FIND("(",[kw rough in title])+1,20),SUBSTITUTE(IFERROR(MID([kw rough in title],FIND(" ",[kw rough in title])+1,20),[kw rough in title]),",","."))</f>
        <v>#N/A</v>
      </c>
      <c r="L4311" s="1">
        <f>IFERROR(FIND("kW",[desc]),0)</f>
        <v>0</v>
      </c>
      <c r="M4311">
        <f t="array" ref="M4311">MIN(IFERROR(FIND(IstNumbers,E4311),""))</f>
        <v>33</v>
      </c>
      <c r="N4311" s="1" t="b">
        <f>IF([first '# in desc]&lt;[pos kw in desc],MID([desc],[pos kw in desc]-7,7))</f>
        <v>0</v>
      </c>
      <c r="O43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11" s="1" t="str">
        <f>TRIM(IF([first '# in desc]&lt;[pos kw in desc],MID([desc],[pos kw in desc]-6,6),FALSE))</f>
        <v>FALSCH</v>
      </c>
      <c r="Q4311" s="1" t="b">
        <f>IF(LEN([manuell])=0,IFERROR([kw fine in title]*1,IFERROR(SUMPRODUCT(COUNTIF(IsDigits,MID([kw in desc],ROW($A$1:$A$150),1)))=LEN([kw in desc]),#N/A)),[manuell])</f>
        <v>0</v>
      </c>
      <c r="R4311" s="1" t="str">
        <f>IF([pos kw in title]&gt;0,MID(J4311,#REF!,4),IF([first '# in title]&gt;0,MID([title],[first '# in title],3),IF([first '# in title]&gt;0,MID([desc],#REF!,3),VLOOKUP([productid],$G$2:$R$1386,8))))</f>
        <v>146</v>
      </c>
      <c r="S4311" s="1" t="e">
        <f>IF([kw in desc]=[kw rough in title],[kw in desc]*1,IFERROR(LEFT([kw_dirty],3)*1,IFERROR(LEFT([kw_dirty],2)*1,"n.a.")))</f>
        <v>#N/A</v>
      </c>
      <c r="T4311" s="1"/>
      <c r="U4311" s="1" t="e">
        <f>VLOOKUP(Tabelle1[[#This Row],[productid]],Tabelle2[#All],2,FALSE)</f>
        <v>#N/A</v>
      </c>
    </row>
    <row r="4312" spans="1:21" hidden="1">
      <c r="A4312" t="s">
        <v>5344</v>
      </c>
      <c r="B4312">
        <v>3645</v>
      </c>
      <c r="C4312">
        <v>289859</v>
      </c>
      <c r="D4312" t="s">
        <v>7069</v>
      </c>
      <c r="E4312" t="s">
        <v>6520</v>
      </c>
      <c r="F4312">
        <v>18406</v>
      </c>
      <c r="G4312">
        <v>1750863</v>
      </c>
      <c r="H4312">
        <f t="shared" si="67"/>
        <v>0</v>
      </c>
      <c r="I4312">
        <f t="array" ref="I4312">MIN(IFERROR(FIND(IstNumbers,A4312),""))</f>
        <v>29</v>
      </c>
      <c r="J4312" s="1" t="e">
        <f>IF([first '# in title]&lt;[pos kw in title],MID([title],[pos kw in title]-6,6),#N/A)</f>
        <v>#N/A</v>
      </c>
      <c r="K4312" s="1" t="e">
        <f>IFERROR(MID(SUBSTITUTE([kw rough in title],",","."),FIND("(",[kw rough in title])+1,20),SUBSTITUTE(IFERROR(MID([kw rough in title],FIND(" ",[kw rough in title])+1,20),[kw rough in title]),",","."))</f>
        <v>#N/A</v>
      </c>
      <c r="L4312" s="1">
        <f>IFERROR(FIND("kW",[desc]),0)</f>
        <v>70</v>
      </c>
      <c r="M4312">
        <f t="array" ref="M4312">MIN(IFERROR(FIND(IstNumbers,E4312),""))</f>
        <v>34</v>
      </c>
      <c r="N4312" s="1" t="str">
        <f>IF([first '# in desc]&lt;[pos kw in desc],MID([desc],[pos kw in desc]-7,7))</f>
        <v xml:space="preserve">­me 42 </v>
      </c>
      <c r="O43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12" s="1" t="str">
        <f>TRIM(IF([first '# in desc]&lt;[pos kw in desc],MID([desc],[pos kw in desc]-6,6),FALSE))</f>
        <v>me 42</v>
      </c>
      <c r="Q4312" s="1" t="b">
        <f>IF(LEN([manuell])=0,IFERROR([kw fine in title]*1,IFERROR(SUMPRODUCT(COUNTIF(IsDigits,MID([kw in desc],ROW($A$1:$A$150),1)))=LEN([kw in desc]),#N/A)),[manuell])</f>
        <v>0</v>
      </c>
      <c r="R4312" s="1" t="str">
        <f>IF([pos kw in title]&gt;0,MID(J4312,#REF!,4),IF([first '# in title]&gt;0,MID([title],[first '# in title],3),IF([first '# in title]&gt;0,MID([desc],#REF!,3),VLOOKUP([productid],$G$2:$R$1386,8))))</f>
        <v>42-</v>
      </c>
      <c r="S4312" s="1" t="e">
        <f>IF([kw in desc]=[kw rough in title],[kw in desc]*1,IFERROR(LEFT([kw_dirty],3)*1,IFERROR(LEFT([kw_dirty],2)*1,"n.a.")))</f>
        <v>#N/A</v>
      </c>
      <c r="T4312" s="1"/>
      <c r="U4312" s="1">
        <f>VLOOKUP(Tabelle1[[#This Row],[productid]],Tabelle2[#All],2,FALSE)</f>
        <v>42</v>
      </c>
    </row>
    <row r="4313" spans="1:21" hidden="1">
      <c r="A4313" t="s">
        <v>1307</v>
      </c>
      <c r="B4313">
        <v>3720</v>
      </c>
      <c r="C4313">
        <v>289859</v>
      </c>
      <c r="D4313" t="s">
        <v>7070</v>
      </c>
      <c r="E4313" t="s">
        <v>7071</v>
      </c>
      <c r="F4313">
        <v>18406</v>
      </c>
      <c r="G4313">
        <v>3497887</v>
      </c>
      <c r="H4313">
        <f t="shared" si="67"/>
        <v>0</v>
      </c>
      <c r="I4313">
        <f t="array" ref="I4313">MIN(IFERROR(FIND(IstNumbers,A4313),""))</f>
        <v>13</v>
      </c>
      <c r="J4313" s="1" t="e">
        <f>IF([first '# in title]&lt;[pos kw in title],MID([title],[pos kw in title]-6,6),#N/A)</f>
        <v>#N/A</v>
      </c>
      <c r="K4313" s="1" t="e">
        <f>IFERROR(MID(SUBSTITUTE([kw rough in title],",","."),FIND("(",[kw rough in title])+1,20),SUBSTITUTE(IFERROR(MID([kw rough in title],FIND(" ",[kw rough in title])+1,20),[kw rough in title]),",","."))</f>
        <v>#N/A</v>
      </c>
      <c r="L4313" s="1">
        <f>IFERROR(FIND("kW",[desc]),0)</f>
        <v>70</v>
      </c>
      <c r="M4313">
        <f t="array" ref="M4313">MIN(IFERROR(FIND(IstNumbers,E4313),""))</f>
        <v>34</v>
      </c>
      <c r="N4313" s="1" t="str">
        <f>IF([first '# in desc]&lt;[pos kw in desc],MID([desc],[pos kw in desc]-7,7))</f>
        <v xml:space="preserve">­me 42 </v>
      </c>
      <c r="O43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13" s="1" t="str">
        <f>TRIM(IF([first '# in desc]&lt;[pos kw in desc],MID([desc],[pos kw in desc]-6,6),FALSE))</f>
        <v>me 42</v>
      </c>
      <c r="Q4313" s="1" t="b">
        <f>IF(LEN([manuell])=0,IFERROR([kw fine in title]*1,IFERROR(SUMPRODUCT(COUNTIF(IsDigits,MID([kw in desc],ROW($A$1:$A$150),1)))=LEN([kw in desc]),#N/A)),[manuell])</f>
        <v>0</v>
      </c>
      <c r="R4313" s="1" t="str">
        <f>IF([pos kw in title]&gt;0,MID(J4313,#REF!,4),IF([first '# in title]&gt;0,MID([title],[first '# in title],3),IF([first '# in title]&gt;0,MID([desc],#REF!,3),VLOOKUP([productid],$G$2:$R$1386,8))))</f>
        <v xml:space="preserve">42 </v>
      </c>
      <c r="S4313" s="1" t="e">
        <f>IF([kw in desc]=[kw rough in title],[kw in desc]*1,IFERROR(LEFT([kw_dirty],3)*1,IFERROR(LEFT([kw_dirty],2)*1,"n.a.")))</f>
        <v>#N/A</v>
      </c>
      <c r="T4313" s="1"/>
      <c r="U4313" s="1">
        <f>VLOOKUP(Tabelle1[[#This Row],[productid]],Tabelle2[#All],2,FALSE)</f>
        <v>42</v>
      </c>
    </row>
    <row r="4314" spans="1:21">
      <c r="A4314" t="s">
        <v>5437</v>
      </c>
      <c r="B4314">
        <v>2833</v>
      </c>
      <c r="C4314">
        <v>289859</v>
      </c>
      <c r="D4314" t="s">
        <v>7072</v>
      </c>
      <c r="E4314" t="s">
        <v>7073</v>
      </c>
      <c r="F4314">
        <v>18406</v>
      </c>
      <c r="G4314">
        <v>2286143</v>
      </c>
      <c r="H4314">
        <f t="shared" si="67"/>
        <v>0</v>
      </c>
      <c r="I4314">
        <f t="array" ref="I4314">MIN(IFERROR(FIND(IstNumbers,A4314),""))</f>
        <v>13</v>
      </c>
      <c r="J4314" s="1" t="e">
        <f>IF([first '# in title]&lt;[pos kw in title],MID([title],[pos kw in title]-6,6),#N/A)</f>
        <v>#N/A</v>
      </c>
      <c r="K4314" s="1" t="e">
        <f>IFERROR(MID(SUBSTITUTE([kw rough in title],",","."),FIND("(",[kw rough in title])+1,20),SUBSTITUTE(IFERROR(MID([kw rough in title],FIND(" ",[kw rough in title])+1,20),[kw rough in title]),",","."))</f>
        <v>#N/A</v>
      </c>
      <c r="L4314" s="1">
        <f>IFERROR(FIND("kW",[desc]),0)</f>
        <v>0</v>
      </c>
      <c r="M4314">
        <f t="array" ref="M4314">MIN(IFERROR(FIND(IstNumbers,E4314),""))</f>
        <v>33</v>
      </c>
      <c r="N4314" s="1" t="b">
        <f>IF([first '# in desc]&lt;[pos kw in desc],MID([desc],[pos kw in desc]-7,7))</f>
        <v>0</v>
      </c>
      <c r="O43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14" s="1" t="str">
        <f>TRIM(IF([first '# in desc]&lt;[pos kw in desc],MID([desc],[pos kw in desc]-6,6),FALSE))</f>
        <v>FALSCH</v>
      </c>
      <c r="Q4314" s="1" t="b">
        <f>IF(LEN([manuell])=0,IFERROR([kw fine in title]*1,IFERROR(SUMPRODUCT(COUNTIF(IsDigits,MID([kw in desc],ROW($A$1:$A$150),1)))=LEN([kw in desc]),#N/A)),[manuell])</f>
        <v>0</v>
      </c>
      <c r="R4314" s="1" t="str">
        <f>IF([pos kw in title]&gt;0,MID(J4314,#REF!,4),IF([first '# in title]&gt;0,MID([title],[first '# in title],3),IF([first '# in title]&gt;0,MID([desc],#REF!,3),VLOOKUP([productid],$G$2:$R$1386,8))))</f>
        <v>146</v>
      </c>
      <c r="S4314" s="1" t="e">
        <f>IF([kw in desc]=[kw rough in title],[kw in desc]*1,IFERROR(LEFT([kw_dirty],3)*1,IFERROR(LEFT([kw_dirty],2)*1,"n.a.")))</f>
        <v>#N/A</v>
      </c>
      <c r="T4314" s="1"/>
      <c r="U4314" s="1" t="e">
        <f>VLOOKUP(Tabelle1[[#This Row],[productid]],Tabelle2[#All],2,FALSE)</f>
        <v>#N/A</v>
      </c>
    </row>
    <row r="4315" spans="1:21" hidden="1">
      <c r="A4315" t="s">
        <v>5344</v>
      </c>
      <c r="B4315">
        <v>3645</v>
      </c>
      <c r="C4315">
        <v>289859</v>
      </c>
      <c r="D4315" t="s">
        <v>7074</v>
      </c>
      <c r="E4315" t="s">
        <v>6525</v>
      </c>
      <c r="F4315">
        <v>18406</v>
      </c>
      <c r="G4315">
        <v>1750863</v>
      </c>
      <c r="H4315">
        <f t="shared" si="67"/>
        <v>0</v>
      </c>
      <c r="I4315">
        <f t="array" ref="I4315">MIN(IFERROR(FIND(IstNumbers,A4315),""))</f>
        <v>29</v>
      </c>
      <c r="J4315" s="1" t="e">
        <f>IF([first '# in title]&lt;[pos kw in title],MID([title],[pos kw in title]-6,6),#N/A)</f>
        <v>#N/A</v>
      </c>
      <c r="K4315" s="1" t="e">
        <f>IFERROR(MID(SUBSTITUTE([kw rough in title],",","."),FIND("(",[kw rough in title])+1,20),SUBSTITUTE(IFERROR(MID([kw rough in title],FIND(" ",[kw rough in title])+1,20),[kw rough in title]),",","."))</f>
        <v>#N/A</v>
      </c>
      <c r="L4315" s="1">
        <f>IFERROR(FIND("kW",[desc]),0)</f>
        <v>70</v>
      </c>
      <c r="M4315">
        <f t="array" ref="M4315">MIN(IFERROR(FIND(IstNumbers,E4315),""))</f>
        <v>34</v>
      </c>
      <c r="N4315" s="1" t="str">
        <f>IF([first '# in desc]&lt;[pos kw in desc],MID([desc],[pos kw in desc]-7,7))</f>
        <v xml:space="preserve">­me 42 </v>
      </c>
      <c r="O43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15" s="1" t="str">
        <f>TRIM(IF([first '# in desc]&lt;[pos kw in desc],MID([desc],[pos kw in desc]-6,6),FALSE))</f>
        <v>me 42</v>
      </c>
      <c r="Q4315" s="1" t="b">
        <f>IF(LEN([manuell])=0,IFERROR([kw fine in title]*1,IFERROR(SUMPRODUCT(COUNTIF(IsDigits,MID([kw in desc],ROW($A$1:$A$150),1)))=LEN([kw in desc]),#N/A)),[manuell])</f>
        <v>0</v>
      </c>
      <c r="R4315" s="1" t="str">
        <f>IF([pos kw in title]&gt;0,MID(J4315,#REF!,4),IF([first '# in title]&gt;0,MID([title],[first '# in title],3),IF([first '# in title]&gt;0,MID([desc],#REF!,3),VLOOKUP([productid],$G$2:$R$1386,8))))</f>
        <v>42-</v>
      </c>
      <c r="S4315" s="1" t="e">
        <f>IF([kw in desc]=[kw rough in title],[kw in desc]*1,IFERROR(LEFT([kw_dirty],3)*1,IFERROR(LEFT([kw_dirty],2)*1,"n.a.")))</f>
        <v>#N/A</v>
      </c>
      <c r="T4315" s="1"/>
      <c r="U4315" s="1">
        <f>VLOOKUP(Tabelle1[[#This Row],[productid]],Tabelle2[#All],2,FALSE)</f>
        <v>42</v>
      </c>
    </row>
    <row r="4316" spans="1:21" hidden="1">
      <c r="A4316" t="s">
        <v>1307</v>
      </c>
      <c r="B4316">
        <v>3720</v>
      </c>
      <c r="C4316">
        <v>289859</v>
      </c>
      <c r="D4316" t="s">
        <v>7075</v>
      </c>
      <c r="E4316" t="s">
        <v>7076</v>
      </c>
      <c r="F4316">
        <v>18406</v>
      </c>
      <c r="G4316">
        <v>3497887</v>
      </c>
      <c r="H4316">
        <f t="shared" si="67"/>
        <v>0</v>
      </c>
      <c r="I4316">
        <f t="array" ref="I4316">MIN(IFERROR(FIND(IstNumbers,A4316),""))</f>
        <v>13</v>
      </c>
      <c r="J4316" s="1" t="e">
        <f>IF([first '# in title]&lt;[pos kw in title],MID([title],[pos kw in title]-6,6),#N/A)</f>
        <v>#N/A</v>
      </c>
      <c r="K4316" s="1" t="e">
        <f>IFERROR(MID(SUBSTITUTE([kw rough in title],",","."),FIND("(",[kw rough in title])+1,20),SUBSTITUTE(IFERROR(MID([kw rough in title],FIND(" ",[kw rough in title])+1,20),[kw rough in title]),",","."))</f>
        <v>#N/A</v>
      </c>
      <c r="L4316" s="1">
        <f>IFERROR(FIND("kW",[desc]),0)</f>
        <v>70</v>
      </c>
      <c r="M4316">
        <f t="array" ref="M4316">MIN(IFERROR(FIND(IstNumbers,E4316),""))</f>
        <v>34</v>
      </c>
      <c r="N4316" s="1" t="str">
        <f>IF([first '# in desc]&lt;[pos kw in desc],MID([desc],[pos kw in desc]-7,7))</f>
        <v xml:space="preserve">­me 42 </v>
      </c>
      <c r="O43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16" s="1" t="str">
        <f>TRIM(IF([first '# in desc]&lt;[pos kw in desc],MID([desc],[pos kw in desc]-6,6),FALSE))</f>
        <v>me 42</v>
      </c>
      <c r="Q4316" s="1" t="b">
        <f>IF(LEN([manuell])=0,IFERROR([kw fine in title]*1,IFERROR(SUMPRODUCT(COUNTIF(IsDigits,MID([kw in desc],ROW($A$1:$A$150),1)))=LEN([kw in desc]),#N/A)),[manuell])</f>
        <v>0</v>
      </c>
      <c r="R4316" s="1" t="str">
        <f>IF([pos kw in title]&gt;0,MID(J4316,#REF!,4),IF([first '# in title]&gt;0,MID([title],[first '# in title],3),IF([first '# in title]&gt;0,MID([desc],#REF!,3),VLOOKUP([productid],$G$2:$R$1386,8))))</f>
        <v xml:space="preserve">42 </v>
      </c>
      <c r="S4316" s="1" t="e">
        <f>IF([kw in desc]=[kw rough in title],[kw in desc]*1,IFERROR(LEFT([kw_dirty],3)*1,IFERROR(LEFT([kw_dirty],2)*1,"n.a.")))</f>
        <v>#N/A</v>
      </c>
      <c r="T4316" s="1"/>
      <c r="U4316" s="1">
        <f>VLOOKUP(Tabelle1[[#This Row],[productid]],Tabelle2[#All],2,FALSE)</f>
        <v>42</v>
      </c>
    </row>
    <row r="4317" spans="1:21">
      <c r="A4317" t="s">
        <v>5437</v>
      </c>
      <c r="B4317">
        <v>2834</v>
      </c>
      <c r="C4317">
        <v>289859</v>
      </c>
      <c r="D4317" t="s">
        <v>7077</v>
      </c>
      <c r="E4317" t="s">
        <v>7078</v>
      </c>
      <c r="F4317">
        <v>18406</v>
      </c>
      <c r="G4317">
        <v>2286143</v>
      </c>
      <c r="H4317">
        <f t="shared" si="67"/>
        <v>0</v>
      </c>
      <c r="I4317">
        <f t="array" ref="I4317">MIN(IFERROR(FIND(IstNumbers,A4317),""))</f>
        <v>13</v>
      </c>
      <c r="J4317" s="1" t="e">
        <f>IF([first '# in title]&lt;[pos kw in title],MID([title],[pos kw in title]-6,6),#N/A)</f>
        <v>#N/A</v>
      </c>
      <c r="K4317" s="1" t="e">
        <f>IFERROR(MID(SUBSTITUTE([kw rough in title],",","."),FIND("(",[kw rough in title])+1,20),SUBSTITUTE(IFERROR(MID([kw rough in title],FIND(" ",[kw rough in title])+1,20),[kw rough in title]),",","."))</f>
        <v>#N/A</v>
      </c>
      <c r="L4317" s="1">
        <f>IFERROR(FIND("kW",[desc]),0)</f>
        <v>0</v>
      </c>
      <c r="M4317">
        <f t="array" ref="M4317">MIN(IFERROR(FIND(IstNumbers,E4317),""))</f>
        <v>33</v>
      </c>
      <c r="N4317" s="1" t="b">
        <f>IF([first '# in desc]&lt;[pos kw in desc],MID([desc],[pos kw in desc]-7,7))</f>
        <v>0</v>
      </c>
      <c r="O43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17" s="1" t="str">
        <f>TRIM(IF([first '# in desc]&lt;[pos kw in desc],MID([desc],[pos kw in desc]-6,6),FALSE))</f>
        <v>FALSCH</v>
      </c>
      <c r="Q4317" s="1" t="b">
        <f>IF(LEN([manuell])=0,IFERROR([kw fine in title]*1,IFERROR(SUMPRODUCT(COUNTIF(IsDigits,MID([kw in desc],ROW($A$1:$A$150),1)))=LEN([kw in desc]),#N/A)),[manuell])</f>
        <v>0</v>
      </c>
      <c r="R4317" s="1" t="str">
        <f>IF([pos kw in title]&gt;0,MID(J4317,#REF!,4),IF([first '# in title]&gt;0,MID([title],[first '# in title],3),IF([first '# in title]&gt;0,MID([desc],#REF!,3),VLOOKUP([productid],$G$2:$R$1386,8))))</f>
        <v>146</v>
      </c>
      <c r="S4317" s="1" t="e">
        <f>IF([kw in desc]=[kw rough in title],[kw in desc]*1,IFERROR(LEFT([kw_dirty],3)*1,IFERROR(LEFT([kw_dirty],2)*1,"n.a.")))</f>
        <v>#N/A</v>
      </c>
      <c r="T4317" s="1"/>
      <c r="U4317" s="1" t="e">
        <f>VLOOKUP(Tabelle1[[#This Row],[productid]],Tabelle2[#All],2,FALSE)</f>
        <v>#N/A</v>
      </c>
    </row>
    <row r="4318" spans="1:21" hidden="1">
      <c r="A4318" t="s">
        <v>5344</v>
      </c>
      <c r="B4318">
        <v>3645</v>
      </c>
      <c r="C4318">
        <v>289859</v>
      </c>
      <c r="D4318" t="s">
        <v>7079</v>
      </c>
      <c r="E4318" t="s">
        <v>6470</v>
      </c>
      <c r="F4318">
        <v>18406</v>
      </c>
      <c r="G4318">
        <v>1750863</v>
      </c>
      <c r="H4318">
        <f t="shared" si="67"/>
        <v>0</v>
      </c>
      <c r="I4318">
        <f t="array" ref="I4318">MIN(IFERROR(FIND(IstNumbers,A4318),""))</f>
        <v>29</v>
      </c>
      <c r="J4318" s="1" t="e">
        <f>IF([first '# in title]&lt;[pos kw in title],MID([title],[pos kw in title]-6,6),#N/A)</f>
        <v>#N/A</v>
      </c>
      <c r="K4318" s="1" t="e">
        <f>IFERROR(MID(SUBSTITUTE([kw rough in title],",","."),FIND("(",[kw rough in title])+1,20),SUBSTITUTE(IFERROR(MID([kw rough in title],FIND(" ",[kw rough in title])+1,20),[kw rough in title]),",","."))</f>
        <v>#N/A</v>
      </c>
      <c r="L4318" s="1">
        <f>IFERROR(FIND("kW",[desc]),0)</f>
        <v>70</v>
      </c>
      <c r="M4318">
        <f t="array" ref="M4318">MIN(IFERROR(FIND(IstNumbers,E4318),""))</f>
        <v>34</v>
      </c>
      <c r="N4318" s="1" t="str">
        <f>IF([first '# in desc]&lt;[pos kw in desc],MID([desc],[pos kw in desc]-7,7))</f>
        <v xml:space="preserve">­me 42 </v>
      </c>
      <c r="O43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18" s="1" t="str">
        <f>TRIM(IF([first '# in desc]&lt;[pos kw in desc],MID([desc],[pos kw in desc]-6,6),FALSE))</f>
        <v>me 42</v>
      </c>
      <c r="Q4318" s="1" t="b">
        <f>IF(LEN([manuell])=0,IFERROR([kw fine in title]*1,IFERROR(SUMPRODUCT(COUNTIF(IsDigits,MID([kw in desc],ROW($A$1:$A$150),1)))=LEN([kw in desc]),#N/A)),[manuell])</f>
        <v>0</v>
      </c>
      <c r="R4318" s="1" t="str">
        <f>IF([pos kw in title]&gt;0,MID(J4318,#REF!,4),IF([first '# in title]&gt;0,MID([title],[first '# in title],3),IF([first '# in title]&gt;0,MID([desc],#REF!,3),VLOOKUP([productid],$G$2:$R$1386,8))))</f>
        <v>42-</v>
      </c>
      <c r="S4318" s="1" t="e">
        <f>IF([kw in desc]=[kw rough in title],[kw in desc]*1,IFERROR(LEFT([kw_dirty],3)*1,IFERROR(LEFT([kw_dirty],2)*1,"n.a.")))</f>
        <v>#N/A</v>
      </c>
      <c r="T4318" s="1"/>
      <c r="U4318" s="1">
        <f>VLOOKUP(Tabelle1[[#This Row],[productid]],Tabelle2[#All],2,FALSE)</f>
        <v>42</v>
      </c>
    </row>
    <row r="4319" spans="1:21" hidden="1">
      <c r="A4319" t="s">
        <v>1307</v>
      </c>
      <c r="B4319">
        <v>3720</v>
      </c>
      <c r="C4319">
        <v>289859</v>
      </c>
      <c r="D4319" t="s">
        <v>7080</v>
      </c>
      <c r="E4319" t="s">
        <v>6602</v>
      </c>
      <c r="F4319">
        <v>18406</v>
      </c>
      <c r="G4319">
        <v>3497887</v>
      </c>
      <c r="H4319">
        <f t="shared" si="67"/>
        <v>0</v>
      </c>
      <c r="I4319">
        <f t="array" ref="I4319">MIN(IFERROR(FIND(IstNumbers,A4319),""))</f>
        <v>13</v>
      </c>
      <c r="J4319" s="1" t="e">
        <f>IF([first '# in title]&lt;[pos kw in title],MID([title],[pos kw in title]-6,6),#N/A)</f>
        <v>#N/A</v>
      </c>
      <c r="K4319" s="1" t="e">
        <f>IFERROR(MID(SUBSTITUTE([kw rough in title],",","."),FIND("(",[kw rough in title])+1,20),SUBSTITUTE(IFERROR(MID([kw rough in title],FIND(" ",[kw rough in title])+1,20),[kw rough in title]),",","."))</f>
        <v>#N/A</v>
      </c>
      <c r="L4319" s="1">
        <f>IFERROR(FIND("kW",[desc]),0)</f>
        <v>70</v>
      </c>
      <c r="M4319">
        <f t="array" ref="M4319">MIN(IFERROR(FIND(IstNumbers,E4319),""))</f>
        <v>34</v>
      </c>
      <c r="N4319" s="1" t="str">
        <f>IF([first '# in desc]&lt;[pos kw in desc],MID([desc],[pos kw in desc]-7,7))</f>
        <v xml:space="preserve">­me 42 </v>
      </c>
      <c r="O43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19" s="1" t="str">
        <f>TRIM(IF([first '# in desc]&lt;[pos kw in desc],MID([desc],[pos kw in desc]-6,6),FALSE))</f>
        <v>me 42</v>
      </c>
      <c r="Q4319" s="1" t="b">
        <f>IF(LEN([manuell])=0,IFERROR([kw fine in title]*1,IFERROR(SUMPRODUCT(COUNTIF(IsDigits,MID([kw in desc],ROW($A$1:$A$150),1)))=LEN([kw in desc]),#N/A)),[manuell])</f>
        <v>0</v>
      </c>
      <c r="R4319" s="1" t="str">
        <f>IF([pos kw in title]&gt;0,MID(J4319,#REF!,4),IF([first '# in title]&gt;0,MID([title],[first '# in title],3),IF([first '# in title]&gt;0,MID([desc],#REF!,3),VLOOKUP([productid],$G$2:$R$1386,8))))</f>
        <v xml:space="preserve">42 </v>
      </c>
      <c r="S4319" s="1" t="e">
        <f>IF([kw in desc]=[kw rough in title],[kw in desc]*1,IFERROR(LEFT([kw_dirty],3)*1,IFERROR(LEFT([kw_dirty],2)*1,"n.a.")))</f>
        <v>#N/A</v>
      </c>
      <c r="T4319" s="1"/>
      <c r="U4319" s="1">
        <f>VLOOKUP(Tabelle1[[#This Row],[productid]],Tabelle2[#All],2,FALSE)</f>
        <v>42</v>
      </c>
    </row>
    <row r="4320" spans="1:21" hidden="1">
      <c r="A4320" t="s">
        <v>5344</v>
      </c>
      <c r="B4320">
        <v>3645</v>
      </c>
      <c r="C4320">
        <v>289859</v>
      </c>
      <c r="D4320" t="s">
        <v>7081</v>
      </c>
      <c r="E4320" t="s">
        <v>6506</v>
      </c>
      <c r="F4320">
        <v>18406</v>
      </c>
      <c r="G4320">
        <v>1750863</v>
      </c>
      <c r="H4320">
        <f t="shared" si="67"/>
        <v>0</v>
      </c>
      <c r="I4320">
        <f t="array" ref="I4320">MIN(IFERROR(FIND(IstNumbers,A4320),""))</f>
        <v>29</v>
      </c>
      <c r="J4320" s="1" t="e">
        <f>IF([first '# in title]&lt;[pos kw in title],MID([title],[pos kw in title]-6,6),#N/A)</f>
        <v>#N/A</v>
      </c>
      <c r="K4320" s="1" t="e">
        <f>IFERROR(MID(SUBSTITUTE([kw rough in title],",","."),FIND("(",[kw rough in title])+1,20),SUBSTITUTE(IFERROR(MID([kw rough in title],FIND(" ",[kw rough in title])+1,20),[kw rough in title]),",","."))</f>
        <v>#N/A</v>
      </c>
      <c r="L4320" s="1">
        <f>IFERROR(FIND("kW",[desc]),0)</f>
        <v>70</v>
      </c>
      <c r="M4320">
        <f t="array" ref="M4320">MIN(IFERROR(FIND(IstNumbers,E4320),""))</f>
        <v>34</v>
      </c>
      <c r="N4320" s="1" t="str">
        <f>IF([first '# in desc]&lt;[pos kw in desc],MID([desc],[pos kw in desc]-7,7))</f>
        <v xml:space="preserve">­me 42 </v>
      </c>
      <c r="O43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0" s="1" t="str">
        <f>TRIM(IF([first '# in desc]&lt;[pos kw in desc],MID([desc],[pos kw in desc]-6,6),FALSE))</f>
        <v>me 42</v>
      </c>
      <c r="Q4320" s="1" t="b">
        <f>IF(LEN([manuell])=0,IFERROR([kw fine in title]*1,IFERROR(SUMPRODUCT(COUNTIF(IsDigits,MID([kw in desc],ROW($A$1:$A$150),1)))=LEN([kw in desc]),#N/A)),[manuell])</f>
        <v>0</v>
      </c>
      <c r="R4320" s="1" t="str">
        <f>IF([pos kw in title]&gt;0,MID(J4320,#REF!,4),IF([first '# in title]&gt;0,MID([title],[first '# in title],3),IF([first '# in title]&gt;0,MID([desc],#REF!,3),VLOOKUP([productid],$G$2:$R$1386,8))))</f>
        <v>42-</v>
      </c>
      <c r="S4320" s="1" t="e">
        <f>IF([kw in desc]=[kw rough in title],[kw in desc]*1,IFERROR(LEFT([kw_dirty],3)*1,IFERROR(LEFT([kw_dirty],2)*1,"n.a.")))</f>
        <v>#N/A</v>
      </c>
      <c r="T4320" s="1"/>
      <c r="U4320" s="1">
        <f>VLOOKUP(Tabelle1[[#This Row],[productid]],Tabelle2[#All],2,FALSE)</f>
        <v>42</v>
      </c>
    </row>
    <row r="4321" spans="1:21" hidden="1">
      <c r="A4321" t="s">
        <v>1307</v>
      </c>
      <c r="B4321">
        <v>3720</v>
      </c>
      <c r="C4321">
        <v>289859</v>
      </c>
      <c r="D4321" t="s">
        <v>7082</v>
      </c>
      <c r="E4321" t="s">
        <v>7083</v>
      </c>
      <c r="F4321">
        <v>18406</v>
      </c>
      <c r="G4321">
        <v>3497887</v>
      </c>
      <c r="H4321">
        <f t="shared" si="67"/>
        <v>0</v>
      </c>
      <c r="I4321">
        <f t="array" ref="I4321">MIN(IFERROR(FIND(IstNumbers,A4321),""))</f>
        <v>13</v>
      </c>
      <c r="J4321" s="1" t="e">
        <f>IF([first '# in title]&lt;[pos kw in title],MID([title],[pos kw in title]-6,6),#N/A)</f>
        <v>#N/A</v>
      </c>
      <c r="K4321" s="1" t="e">
        <f>IFERROR(MID(SUBSTITUTE([kw rough in title],",","."),FIND("(",[kw rough in title])+1,20),SUBSTITUTE(IFERROR(MID([kw rough in title],FIND(" ",[kw rough in title])+1,20),[kw rough in title]),",","."))</f>
        <v>#N/A</v>
      </c>
      <c r="L4321" s="1">
        <f>IFERROR(FIND("kW",[desc]),0)</f>
        <v>70</v>
      </c>
      <c r="M4321">
        <f t="array" ref="M4321">MIN(IFERROR(FIND(IstNumbers,E4321),""))</f>
        <v>34</v>
      </c>
      <c r="N4321" s="1" t="str">
        <f>IF([first '# in desc]&lt;[pos kw in desc],MID([desc],[pos kw in desc]-7,7))</f>
        <v xml:space="preserve">­me 42 </v>
      </c>
      <c r="O43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1" s="1" t="str">
        <f>TRIM(IF([first '# in desc]&lt;[pos kw in desc],MID([desc],[pos kw in desc]-6,6),FALSE))</f>
        <v>me 42</v>
      </c>
      <c r="Q4321" s="1" t="b">
        <f>IF(LEN([manuell])=0,IFERROR([kw fine in title]*1,IFERROR(SUMPRODUCT(COUNTIF(IsDigits,MID([kw in desc],ROW($A$1:$A$150),1)))=LEN([kw in desc]),#N/A)),[manuell])</f>
        <v>0</v>
      </c>
      <c r="R4321" s="1" t="str">
        <f>IF([pos kw in title]&gt;0,MID(J4321,#REF!,4),IF([first '# in title]&gt;0,MID([title],[first '# in title],3),IF([first '# in title]&gt;0,MID([desc],#REF!,3),VLOOKUP([productid],$G$2:$R$1386,8))))</f>
        <v xml:space="preserve">42 </v>
      </c>
      <c r="S4321" s="1" t="e">
        <f>IF([kw in desc]=[kw rough in title],[kw in desc]*1,IFERROR(LEFT([kw_dirty],3)*1,IFERROR(LEFT([kw_dirty],2)*1,"n.a.")))</f>
        <v>#N/A</v>
      </c>
      <c r="T4321" s="1"/>
      <c r="U4321" s="1">
        <f>VLOOKUP(Tabelle1[[#This Row],[productid]],Tabelle2[#All],2,FALSE)</f>
        <v>42</v>
      </c>
    </row>
    <row r="4322" spans="1:21" hidden="1">
      <c r="A4322" t="s">
        <v>5344</v>
      </c>
      <c r="B4322">
        <v>3645</v>
      </c>
      <c r="C4322">
        <v>289859</v>
      </c>
      <c r="D4322" t="s">
        <v>7084</v>
      </c>
      <c r="E4322" t="s">
        <v>6509</v>
      </c>
      <c r="F4322">
        <v>18406</v>
      </c>
      <c r="G4322">
        <v>1750863</v>
      </c>
      <c r="H4322">
        <f t="shared" si="67"/>
        <v>0</v>
      </c>
      <c r="I4322">
        <f t="array" ref="I4322">MIN(IFERROR(FIND(IstNumbers,A4322),""))</f>
        <v>29</v>
      </c>
      <c r="J4322" s="1" t="e">
        <f>IF([first '# in title]&lt;[pos kw in title],MID([title],[pos kw in title]-6,6),#N/A)</f>
        <v>#N/A</v>
      </c>
      <c r="K4322" s="1" t="e">
        <f>IFERROR(MID(SUBSTITUTE([kw rough in title],",","."),FIND("(",[kw rough in title])+1,20),SUBSTITUTE(IFERROR(MID([kw rough in title],FIND(" ",[kw rough in title])+1,20),[kw rough in title]),",","."))</f>
        <v>#N/A</v>
      </c>
      <c r="L4322" s="1">
        <f>IFERROR(FIND("kW",[desc]),0)</f>
        <v>70</v>
      </c>
      <c r="M4322">
        <f t="array" ref="M4322">MIN(IFERROR(FIND(IstNumbers,E4322),""))</f>
        <v>34</v>
      </c>
      <c r="N4322" s="1" t="str">
        <f>IF([first '# in desc]&lt;[pos kw in desc],MID([desc],[pos kw in desc]-7,7))</f>
        <v xml:space="preserve">­me 42 </v>
      </c>
      <c r="O43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2" s="1" t="str">
        <f>TRIM(IF([first '# in desc]&lt;[pos kw in desc],MID([desc],[pos kw in desc]-6,6),FALSE))</f>
        <v>me 42</v>
      </c>
      <c r="Q4322" s="1" t="b">
        <f>IF(LEN([manuell])=0,IFERROR([kw fine in title]*1,IFERROR(SUMPRODUCT(COUNTIF(IsDigits,MID([kw in desc],ROW($A$1:$A$150),1)))=LEN([kw in desc]),#N/A)),[manuell])</f>
        <v>0</v>
      </c>
      <c r="R4322" s="1" t="str">
        <f>IF([pos kw in title]&gt;0,MID(J4322,#REF!,4),IF([first '# in title]&gt;0,MID([title],[first '# in title],3),IF([first '# in title]&gt;0,MID([desc],#REF!,3),VLOOKUP([productid],$G$2:$R$1386,8))))</f>
        <v>42-</v>
      </c>
      <c r="S4322" s="1" t="e">
        <f>IF([kw in desc]=[kw rough in title],[kw in desc]*1,IFERROR(LEFT([kw_dirty],3)*1,IFERROR(LEFT([kw_dirty],2)*1,"n.a.")))</f>
        <v>#N/A</v>
      </c>
      <c r="T4322" s="1"/>
      <c r="U4322" s="1">
        <f>VLOOKUP(Tabelle1[[#This Row],[productid]],Tabelle2[#All],2,FALSE)</f>
        <v>42</v>
      </c>
    </row>
    <row r="4323" spans="1:21" hidden="1">
      <c r="A4323" t="s">
        <v>1307</v>
      </c>
      <c r="B4323">
        <v>3720</v>
      </c>
      <c r="C4323">
        <v>289859</v>
      </c>
      <c r="D4323" t="s">
        <v>7085</v>
      </c>
      <c r="E4323" t="s">
        <v>7086</v>
      </c>
      <c r="F4323">
        <v>18406</v>
      </c>
      <c r="G4323">
        <v>3497887</v>
      </c>
      <c r="H4323">
        <f t="shared" si="67"/>
        <v>0</v>
      </c>
      <c r="I4323">
        <f t="array" ref="I4323">MIN(IFERROR(FIND(IstNumbers,A4323),""))</f>
        <v>13</v>
      </c>
      <c r="J4323" s="1" t="e">
        <f>IF([first '# in title]&lt;[pos kw in title],MID([title],[pos kw in title]-6,6),#N/A)</f>
        <v>#N/A</v>
      </c>
      <c r="K4323" s="1" t="e">
        <f>IFERROR(MID(SUBSTITUTE([kw rough in title],",","."),FIND("(",[kw rough in title])+1,20),SUBSTITUTE(IFERROR(MID([kw rough in title],FIND(" ",[kw rough in title])+1,20),[kw rough in title]),",","."))</f>
        <v>#N/A</v>
      </c>
      <c r="L4323" s="1">
        <f>IFERROR(FIND("kW",[desc]),0)</f>
        <v>70</v>
      </c>
      <c r="M4323">
        <f t="array" ref="M4323">MIN(IFERROR(FIND(IstNumbers,E4323),""))</f>
        <v>34</v>
      </c>
      <c r="N4323" s="1" t="str">
        <f>IF([first '# in desc]&lt;[pos kw in desc],MID([desc],[pos kw in desc]-7,7))</f>
        <v xml:space="preserve">­me 42 </v>
      </c>
      <c r="O43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3" s="1" t="str">
        <f>TRIM(IF([first '# in desc]&lt;[pos kw in desc],MID([desc],[pos kw in desc]-6,6),FALSE))</f>
        <v>me 42</v>
      </c>
      <c r="Q4323" s="1" t="b">
        <f>IF(LEN([manuell])=0,IFERROR([kw fine in title]*1,IFERROR(SUMPRODUCT(COUNTIF(IsDigits,MID([kw in desc],ROW($A$1:$A$150),1)))=LEN([kw in desc]),#N/A)),[manuell])</f>
        <v>0</v>
      </c>
      <c r="R4323" s="1" t="str">
        <f>IF([pos kw in title]&gt;0,MID(J4323,#REF!,4),IF([first '# in title]&gt;0,MID([title],[first '# in title],3),IF([first '# in title]&gt;0,MID([desc],#REF!,3),VLOOKUP([productid],$G$2:$R$1386,8))))</f>
        <v xml:space="preserve">42 </v>
      </c>
      <c r="S4323" s="1" t="e">
        <f>IF([kw in desc]=[kw rough in title],[kw in desc]*1,IFERROR(LEFT([kw_dirty],3)*1,IFERROR(LEFT([kw_dirty],2)*1,"n.a.")))</f>
        <v>#N/A</v>
      </c>
      <c r="T4323" s="1"/>
      <c r="U4323" s="1">
        <f>VLOOKUP(Tabelle1[[#This Row],[productid]],Tabelle2[#All],2,FALSE)</f>
        <v>42</v>
      </c>
    </row>
    <row r="4324" spans="1:21" hidden="1">
      <c r="A4324" t="s">
        <v>5344</v>
      </c>
      <c r="B4324">
        <v>3645</v>
      </c>
      <c r="C4324">
        <v>289859</v>
      </c>
      <c r="D4324" t="s">
        <v>7087</v>
      </c>
      <c r="E4324" t="s">
        <v>6513</v>
      </c>
      <c r="F4324">
        <v>18406</v>
      </c>
      <c r="G4324">
        <v>1750863</v>
      </c>
      <c r="H4324">
        <f t="shared" si="67"/>
        <v>0</v>
      </c>
      <c r="I4324">
        <f t="array" ref="I4324">MIN(IFERROR(FIND(IstNumbers,A4324),""))</f>
        <v>29</v>
      </c>
      <c r="J4324" s="1" t="e">
        <f>IF([first '# in title]&lt;[pos kw in title],MID([title],[pos kw in title]-6,6),#N/A)</f>
        <v>#N/A</v>
      </c>
      <c r="K4324" s="1" t="e">
        <f>IFERROR(MID(SUBSTITUTE([kw rough in title],",","."),FIND("(",[kw rough in title])+1,20),SUBSTITUTE(IFERROR(MID([kw rough in title],FIND(" ",[kw rough in title])+1,20),[kw rough in title]),",","."))</f>
        <v>#N/A</v>
      </c>
      <c r="L4324" s="1">
        <f>IFERROR(FIND("kW",[desc]),0)</f>
        <v>70</v>
      </c>
      <c r="M4324">
        <f t="array" ref="M4324">MIN(IFERROR(FIND(IstNumbers,E4324),""))</f>
        <v>34</v>
      </c>
      <c r="N4324" s="1" t="str">
        <f>IF([first '# in desc]&lt;[pos kw in desc],MID([desc],[pos kw in desc]-7,7))</f>
        <v xml:space="preserve">­me 42 </v>
      </c>
      <c r="O43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4" s="1" t="str">
        <f>TRIM(IF([first '# in desc]&lt;[pos kw in desc],MID([desc],[pos kw in desc]-6,6),FALSE))</f>
        <v>me 42</v>
      </c>
      <c r="Q4324" s="1" t="b">
        <f>IF(LEN([manuell])=0,IFERROR([kw fine in title]*1,IFERROR(SUMPRODUCT(COUNTIF(IsDigits,MID([kw in desc],ROW($A$1:$A$150),1)))=LEN([kw in desc]),#N/A)),[manuell])</f>
        <v>0</v>
      </c>
      <c r="R4324" s="1" t="str">
        <f>IF([pos kw in title]&gt;0,MID(J4324,#REF!,4),IF([first '# in title]&gt;0,MID([title],[first '# in title],3),IF([first '# in title]&gt;0,MID([desc],#REF!,3),VLOOKUP([productid],$G$2:$R$1386,8))))</f>
        <v>42-</v>
      </c>
      <c r="S4324" s="1" t="e">
        <f>IF([kw in desc]=[kw rough in title],[kw in desc]*1,IFERROR(LEFT([kw_dirty],3)*1,IFERROR(LEFT([kw_dirty],2)*1,"n.a.")))</f>
        <v>#N/A</v>
      </c>
      <c r="T4324" s="1"/>
      <c r="U4324" s="1">
        <f>VLOOKUP(Tabelle1[[#This Row],[productid]],Tabelle2[#All],2,FALSE)</f>
        <v>42</v>
      </c>
    </row>
    <row r="4325" spans="1:21" hidden="1">
      <c r="A4325" t="s">
        <v>1307</v>
      </c>
      <c r="B4325">
        <v>3720</v>
      </c>
      <c r="C4325">
        <v>289859</v>
      </c>
      <c r="D4325" t="s">
        <v>7088</v>
      </c>
      <c r="E4325" t="s">
        <v>6640</v>
      </c>
      <c r="F4325">
        <v>18406</v>
      </c>
      <c r="G4325">
        <v>3497887</v>
      </c>
      <c r="H4325">
        <f t="shared" si="67"/>
        <v>0</v>
      </c>
      <c r="I4325">
        <f t="array" ref="I4325">MIN(IFERROR(FIND(IstNumbers,A4325),""))</f>
        <v>13</v>
      </c>
      <c r="J4325" s="1" t="e">
        <f>IF([first '# in title]&lt;[pos kw in title],MID([title],[pos kw in title]-6,6),#N/A)</f>
        <v>#N/A</v>
      </c>
      <c r="K4325" s="1" t="e">
        <f>IFERROR(MID(SUBSTITUTE([kw rough in title],",","."),FIND("(",[kw rough in title])+1,20),SUBSTITUTE(IFERROR(MID([kw rough in title],FIND(" ",[kw rough in title])+1,20),[kw rough in title]),",","."))</f>
        <v>#N/A</v>
      </c>
      <c r="L4325" s="1">
        <f>IFERROR(FIND("kW",[desc]),0)</f>
        <v>70</v>
      </c>
      <c r="M4325">
        <f t="array" ref="M4325">MIN(IFERROR(FIND(IstNumbers,E4325),""))</f>
        <v>34</v>
      </c>
      <c r="N4325" s="1" t="str">
        <f>IF([first '# in desc]&lt;[pos kw in desc],MID([desc],[pos kw in desc]-7,7))</f>
        <v xml:space="preserve">­me 42 </v>
      </c>
      <c r="O43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5" s="1" t="str">
        <f>TRIM(IF([first '# in desc]&lt;[pos kw in desc],MID([desc],[pos kw in desc]-6,6),FALSE))</f>
        <v>me 42</v>
      </c>
      <c r="Q4325" s="1" t="b">
        <f>IF(LEN([manuell])=0,IFERROR([kw fine in title]*1,IFERROR(SUMPRODUCT(COUNTIF(IsDigits,MID([kw in desc],ROW($A$1:$A$150),1)))=LEN([kw in desc]),#N/A)),[manuell])</f>
        <v>0</v>
      </c>
      <c r="R4325" s="1" t="str">
        <f>IF([pos kw in title]&gt;0,MID(J4325,#REF!,4),IF([first '# in title]&gt;0,MID([title],[first '# in title],3),IF([first '# in title]&gt;0,MID([desc],#REF!,3),VLOOKUP([productid],$G$2:$R$1386,8))))</f>
        <v xml:space="preserve">42 </v>
      </c>
      <c r="S4325" s="1" t="e">
        <f>IF([kw in desc]=[kw rough in title],[kw in desc]*1,IFERROR(LEFT([kw_dirty],3)*1,IFERROR(LEFT([kw_dirty],2)*1,"n.a.")))</f>
        <v>#N/A</v>
      </c>
      <c r="T4325" s="1"/>
      <c r="U4325" s="1">
        <f>VLOOKUP(Tabelle1[[#This Row],[productid]],Tabelle2[#All],2,FALSE)</f>
        <v>42</v>
      </c>
    </row>
    <row r="4326" spans="1:21" hidden="1">
      <c r="A4326" t="s">
        <v>5344</v>
      </c>
      <c r="B4326">
        <v>3645</v>
      </c>
      <c r="C4326">
        <v>289859</v>
      </c>
      <c r="D4326" t="s">
        <v>7089</v>
      </c>
      <c r="E4326" t="s">
        <v>6529</v>
      </c>
      <c r="F4326">
        <v>18406</v>
      </c>
      <c r="G4326">
        <v>1750863</v>
      </c>
      <c r="H4326">
        <f t="shared" si="67"/>
        <v>0</v>
      </c>
      <c r="I4326">
        <f t="array" ref="I4326">MIN(IFERROR(FIND(IstNumbers,A4326),""))</f>
        <v>29</v>
      </c>
      <c r="J4326" s="1" t="e">
        <f>IF([first '# in title]&lt;[pos kw in title],MID([title],[pos kw in title]-6,6),#N/A)</f>
        <v>#N/A</v>
      </c>
      <c r="K4326" s="1" t="e">
        <f>IFERROR(MID(SUBSTITUTE([kw rough in title],",","."),FIND("(",[kw rough in title])+1,20),SUBSTITUTE(IFERROR(MID([kw rough in title],FIND(" ",[kw rough in title])+1,20),[kw rough in title]),",","."))</f>
        <v>#N/A</v>
      </c>
      <c r="L4326" s="1">
        <f>IFERROR(FIND("kW",[desc]),0)</f>
        <v>70</v>
      </c>
      <c r="M4326">
        <f t="array" ref="M4326">MIN(IFERROR(FIND(IstNumbers,E4326),""))</f>
        <v>34</v>
      </c>
      <c r="N4326" s="1" t="str">
        <f>IF([first '# in desc]&lt;[pos kw in desc],MID([desc],[pos kw in desc]-7,7))</f>
        <v xml:space="preserve">­me 42 </v>
      </c>
      <c r="O43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6" s="1" t="str">
        <f>TRIM(IF([first '# in desc]&lt;[pos kw in desc],MID([desc],[pos kw in desc]-6,6),FALSE))</f>
        <v>me 42</v>
      </c>
      <c r="Q4326" s="1" t="b">
        <f>IF(LEN([manuell])=0,IFERROR([kw fine in title]*1,IFERROR(SUMPRODUCT(COUNTIF(IsDigits,MID([kw in desc],ROW($A$1:$A$150),1)))=LEN([kw in desc]),#N/A)),[manuell])</f>
        <v>0</v>
      </c>
      <c r="R4326" s="1" t="str">
        <f>IF([pos kw in title]&gt;0,MID(J4326,#REF!,4),IF([first '# in title]&gt;0,MID([title],[first '# in title],3),IF([first '# in title]&gt;0,MID([desc],#REF!,3),VLOOKUP([productid],$G$2:$R$1386,8))))</f>
        <v>42-</v>
      </c>
      <c r="S4326" s="1" t="e">
        <f>IF([kw in desc]=[kw rough in title],[kw in desc]*1,IFERROR(LEFT([kw_dirty],3)*1,IFERROR(LEFT([kw_dirty],2)*1,"n.a.")))</f>
        <v>#N/A</v>
      </c>
      <c r="T4326" s="1"/>
      <c r="U4326" s="1">
        <f>VLOOKUP(Tabelle1[[#This Row],[productid]],Tabelle2[#All],2,FALSE)</f>
        <v>42</v>
      </c>
    </row>
    <row r="4327" spans="1:21" hidden="1">
      <c r="A4327" t="s">
        <v>1307</v>
      </c>
      <c r="B4327">
        <v>3720</v>
      </c>
      <c r="C4327">
        <v>289859</v>
      </c>
      <c r="D4327" t="s">
        <v>7090</v>
      </c>
      <c r="E4327" t="s">
        <v>7091</v>
      </c>
      <c r="F4327">
        <v>18406</v>
      </c>
      <c r="G4327">
        <v>3497887</v>
      </c>
      <c r="H4327">
        <f t="shared" si="67"/>
        <v>0</v>
      </c>
      <c r="I4327">
        <f t="array" ref="I4327">MIN(IFERROR(FIND(IstNumbers,A4327),""))</f>
        <v>13</v>
      </c>
      <c r="J4327" s="1" t="e">
        <f>IF([first '# in title]&lt;[pos kw in title],MID([title],[pos kw in title]-6,6),#N/A)</f>
        <v>#N/A</v>
      </c>
      <c r="K4327" s="1" t="e">
        <f>IFERROR(MID(SUBSTITUTE([kw rough in title],",","."),FIND("(",[kw rough in title])+1,20),SUBSTITUTE(IFERROR(MID([kw rough in title],FIND(" ",[kw rough in title])+1,20),[kw rough in title]),",","."))</f>
        <v>#N/A</v>
      </c>
      <c r="L4327" s="1">
        <f>IFERROR(FIND("kW",[desc]),0)</f>
        <v>70</v>
      </c>
      <c r="M4327">
        <f t="array" ref="M4327">MIN(IFERROR(FIND(IstNumbers,E4327),""))</f>
        <v>34</v>
      </c>
      <c r="N4327" s="1" t="str">
        <f>IF([first '# in desc]&lt;[pos kw in desc],MID([desc],[pos kw in desc]-7,7))</f>
        <v xml:space="preserve">­me 42 </v>
      </c>
      <c r="O43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7" s="1" t="str">
        <f>TRIM(IF([first '# in desc]&lt;[pos kw in desc],MID([desc],[pos kw in desc]-6,6),FALSE))</f>
        <v>me 42</v>
      </c>
      <c r="Q4327" s="1" t="b">
        <f>IF(LEN([manuell])=0,IFERROR([kw fine in title]*1,IFERROR(SUMPRODUCT(COUNTIF(IsDigits,MID([kw in desc],ROW($A$1:$A$150),1)))=LEN([kw in desc]),#N/A)),[manuell])</f>
        <v>0</v>
      </c>
      <c r="R4327" s="1" t="str">
        <f>IF([pos kw in title]&gt;0,MID(J4327,#REF!,4),IF([first '# in title]&gt;0,MID([title],[first '# in title],3),IF([first '# in title]&gt;0,MID([desc],#REF!,3),VLOOKUP([productid],$G$2:$R$1386,8))))</f>
        <v xml:space="preserve">42 </v>
      </c>
      <c r="S4327" s="1" t="e">
        <f>IF([kw in desc]=[kw rough in title],[kw in desc]*1,IFERROR(LEFT([kw_dirty],3)*1,IFERROR(LEFT([kw_dirty],2)*1,"n.a.")))</f>
        <v>#N/A</v>
      </c>
      <c r="T4327" s="1"/>
      <c r="U4327" s="1">
        <f>VLOOKUP(Tabelle1[[#This Row],[productid]],Tabelle2[#All],2,FALSE)</f>
        <v>42</v>
      </c>
    </row>
    <row r="4328" spans="1:21" hidden="1">
      <c r="A4328" t="s">
        <v>5344</v>
      </c>
      <c r="B4328">
        <v>3650</v>
      </c>
      <c r="C4328">
        <v>289859</v>
      </c>
      <c r="D4328" t="s">
        <v>7092</v>
      </c>
      <c r="E4328" t="s">
        <v>6545</v>
      </c>
      <c r="F4328">
        <v>18406</v>
      </c>
      <c r="G4328">
        <v>1750863</v>
      </c>
      <c r="H4328">
        <f t="shared" si="67"/>
        <v>0</v>
      </c>
      <c r="I4328">
        <f t="array" ref="I4328">MIN(IFERROR(FIND(IstNumbers,A4328),""))</f>
        <v>29</v>
      </c>
      <c r="J4328" s="1" t="e">
        <f>IF([first '# in title]&lt;[pos kw in title],MID([title],[pos kw in title]-6,6),#N/A)</f>
        <v>#N/A</v>
      </c>
      <c r="K4328" s="1" t="e">
        <f>IFERROR(MID(SUBSTITUTE([kw rough in title],",","."),FIND("(",[kw rough in title])+1,20),SUBSTITUTE(IFERROR(MID([kw rough in title],FIND(" ",[kw rough in title])+1,20),[kw rough in title]),",","."))</f>
        <v>#N/A</v>
      </c>
      <c r="L4328" s="1">
        <f>IFERROR(FIND("kW",[desc]),0)</f>
        <v>70</v>
      </c>
      <c r="M4328">
        <f t="array" ref="M4328">MIN(IFERROR(FIND(IstNumbers,E4328),""))</f>
        <v>34</v>
      </c>
      <c r="N4328" s="1" t="str">
        <f>IF([first '# in desc]&lt;[pos kw in desc],MID([desc],[pos kw in desc]-7,7))</f>
        <v xml:space="preserve">­me 42 </v>
      </c>
      <c r="O43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8" s="1" t="str">
        <f>TRIM(IF([first '# in desc]&lt;[pos kw in desc],MID([desc],[pos kw in desc]-6,6),FALSE))</f>
        <v>me 42</v>
      </c>
      <c r="Q4328" s="1" t="b">
        <f>IF(LEN([manuell])=0,IFERROR([kw fine in title]*1,IFERROR(SUMPRODUCT(COUNTIF(IsDigits,MID([kw in desc],ROW($A$1:$A$150),1)))=LEN([kw in desc]),#N/A)),[manuell])</f>
        <v>0</v>
      </c>
      <c r="R4328" s="1" t="str">
        <f>IF([pos kw in title]&gt;0,MID(J4328,#REF!,4),IF([first '# in title]&gt;0,MID([title],[first '# in title],3),IF([first '# in title]&gt;0,MID([desc],#REF!,3),VLOOKUP([productid],$G$2:$R$1386,8))))</f>
        <v>42-</v>
      </c>
      <c r="S4328" s="1" t="e">
        <f>IF([kw in desc]=[kw rough in title],[kw in desc]*1,IFERROR(LEFT([kw_dirty],3)*1,IFERROR(LEFT([kw_dirty],2)*1,"n.a.")))</f>
        <v>#N/A</v>
      </c>
      <c r="T4328" s="1"/>
      <c r="U4328" s="1">
        <f>VLOOKUP(Tabelle1[[#This Row],[productid]],Tabelle2[#All],2,FALSE)</f>
        <v>42</v>
      </c>
    </row>
    <row r="4329" spans="1:21" hidden="1">
      <c r="A4329" t="s">
        <v>1307</v>
      </c>
      <c r="B4329">
        <v>3725</v>
      </c>
      <c r="C4329">
        <v>289859</v>
      </c>
      <c r="D4329" t="s">
        <v>7093</v>
      </c>
      <c r="E4329" t="s">
        <v>7094</v>
      </c>
      <c r="F4329">
        <v>18406</v>
      </c>
      <c r="G4329">
        <v>3497887</v>
      </c>
      <c r="H4329">
        <f t="shared" si="67"/>
        <v>0</v>
      </c>
      <c r="I4329">
        <f t="array" ref="I4329">MIN(IFERROR(FIND(IstNumbers,A4329),""))</f>
        <v>13</v>
      </c>
      <c r="J4329" s="1" t="e">
        <f>IF([first '# in title]&lt;[pos kw in title],MID([title],[pos kw in title]-6,6),#N/A)</f>
        <v>#N/A</v>
      </c>
      <c r="K4329" s="1" t="e">
        <f>IFERROR(MID(SUBSTITUTE([kw rough in title],",","."),FIND("(",[kw rough in title])+1,20),SUBSTITUTE(IFERROR(MID([kw rough in title],FIND(" ",[kw rough in title])+1,20),[kw rough in title]),",","."))</f>
        <v>#N/A</v>
      </c>
      <c r="L4329" s="1">
        <f>IFERROR(FIND("kW",[desc]),0)</f>
        <v>70</v>
      </c>
      <c r="M4329">
        <f t="array" ref="M4329">MIN(IFERROR(FIND(IstNumbers,E4329),""))</f>
        <v>34</v>
      </c>
      <c r="N4329" s="1" t="str">
        <f>IF([first '# in desc]&lt;[pos kw in desc],MID([desc],[pos kw in desc]-7,7))</f>
        <v xml:space="preserve">­me 42 </v>
      </c>
      <c r="O43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29" s="1" t="str">
        <f>TRIM(IF([first '# in desc]&lt;[pos kw in desc],MID([desc],[pos kw in desc]-6,6),FALSE))</f>
        <v>me 42</v>
      </c>
      <c r="Q4329" s="1" t="b">
        <f>IF(LEN([manuell])=0,IFERROR([kw fine in title]*1,IFERROR(SUMPRODUCT(COUNTIF(IsDigits,MID([kw in desc],ROW($A$1:$A$150),1)))=LEN([kw in desc]),#N/A)),[manuell])</f>
        <v>0</v>
      </c>
      <c r="R4329" s="1" t="str">
        <f>IF([pos kw in title]&gt;0,MID(J4329,#REF!,4),IF([first '# in title]&gt;0,MID([title],[first '# in title],3),IF([first '# in title]&gt;0,MID([desc],#REF!,3),VLOOKUP([productid],$G$2:$R$1386,8))))</f>
        <v xml:space="preserve">42 </v>
      </c>
      <c r="S4329" s="1" t="e">
        <f>IF([kw in desc]=[kw rough in title],[kw in desc]*1,IFERROR(LEFT([kw_dirty],3)*1,IFERROR(LEFT([kw_dirty],2)*1,"n.a.")))</f>
        <v>#N/A</v>
      </c>
      <c r="T4329" s="1"/>
      <c r="U4329" s="1">
        <f>VLOOKUP(Tabelle1[[#This Row],[productid]],Tabelle2[#All],2,FALSE)</f>
        <v>42</v>
      </c>
    </row>
    <row r="4330" spans="1:21" hidden="1">
      <c r="A4330" t="s">
        <v>5344</v>
      </c>
      <c r="B4330">
        <v>3650</v>
      </c>
      <c r="C4330">
        <v>289859</v>
      </c>
      <c r="D4330" t="s">
        <v>7095</v>
      </c>
      <c r="E4330" t="s">
        <v>6533</v>
      </c>
      <c r="F4330">
        <v>18406</v>
      </c>
      <c r="G4330">
        <v>1750863</v>
      </c>
      <c r="H4330">
        <f t="shared" si="67"/>
        <v>0</v>
      </c>
      <c r="I4330">
        <f t="array" ref="I4330">MIN(IFERROR(FIND(IstNumbers,A4330),""))</f>
        <v>29</v>
      </c>
      <c r="J4330" s="1" t="e">
        <f>IF([first '# in title]&lt;[pos kw in title],MID([title],[pos kw in title]-6,6),#N/A)</f>
        <v>#N/A</v>
      </c>
      <c r="K4330" s="1" t="e">
        <f>IFERROR(MID(SUBSTITUTE([kw rough in title],",","."),FIND("(",[kw rough in title])+1,20),SUBSTITUTE(IFERROR(MID([kw rough in title],FIND(" ",[kw rough in title])+1,20),[kw rough in title]),",","."))</f>
        <v>#N/A</v>
      </c>
      <c r="L4330" s="1">
        <f>IFERROR(FIND("kW",[desc]),0)</f>
        <v>70</v>
      </c>
      <c r="M4330">
        <f t="array" ref="M4330">MIN(IFERROR(FIND(IstNumbers,E4330),""))</f>
        <v>34</v>
      </c>
      <c r="N4330" s="1" t="str">
        <f>IF([first '# in desc]&lt;[pos kw in desc],MID([desc],[pos kw in desc]-7,7))</f>
        <v xml:space="preserve">­me 42 </v>
      </c>
      <c r="O43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30" s="1" t="str">
        <f>TRIM(IF([first '# in desc]&lt;[pos kw in desc],MID([desc],[pos kw in desc]-6,6),FALSE))</f>
        <v>me 42</v>
      </c>
      <c r="Q4330" s="1" t="b">
        <f>IF(LEN([manuell])=0,IFERROR([kw fine in title]*1,IFERROR(SUMPRODUCT(COUNTIF(IsDigits,MID([kw in desc],ROW($A$1:$A$150),1)))=LEN([kw in desc]),#N/A)),[manuell])</f>
        <v>0</v>
      </c>
      <c r="R4330" s="1" t="str">
        <f>IF([pos kw in title]&gt;0,MID(J4330,#REF!,4),IF([first '# in title]&gt;0,MID([title],[first '# in title],3),IF([first '# in title]&gt;0,MID([desc],#REF!,3),VLOOKUP([productid],$G$2:$R$1386,8))))</f>
        <v>42-</v>
      </c>
      <c r="S4330" s="1" t="e">
        <f>IF([kw in desc]=[kw rough in title],[kw in desc]*1,IFERROR(LEFT([kw_dirty],3)*1,IFERROR(LEFT([kw_dirty],2)*1,"n.a.")))</f>
        <v>#N/A</v>
      </c>
      <c r="T4330" s="1"/>
      <c r="U4330" s="1">
        <f>VLOOKUP(Tabelle1[[#This Row],[productid]],Tabelle2[#All],2,FALSE)</f>
        <v>42</v>
      </c>
    </row>
    <row r="4331" spans="1:21" hidden="1">
      <c r="A4331" t="s">
        <v>1307</v>
      </c>
      <c r="B4331">
        <v>3725</v>
      </c>
      <c r="C4331">
        <v>289859</v>
      </c>
      <c r="D4331" t="s">
        <v>7096</v>
      </c>
      <c r="E4331" t="s">
        <v>7097</v>
      </c>
      <c r="F4331">
        <v>18406</v>
      </c>
      <c r="G4331">
        <v>3497887</v>
      </c>
      <c r="H4331">
        <f t="shared" si="67"/>
        <v>0</v>
      </c>
      <c r="I4331">
        <f t="array" ref="I4331">MIN(IFERROR(FIND(IstNumbers,A4331),""))</f>
        <v>13</v>
      </c>
      <c r="J4331" s="1" t="e">
        <f>IF([first '# in title]&lt;[pos kw in title],MID([title],[pos kw in title]-6,6),#N/A)</f>
        <v>#N/A</v>
      </c>
      <c r="K4331" s="1" t="e">
        <f>IFERROR(MID(SUBSTITUTE([kw rough in title],",","."),FIND("(",[kw rough in title])+1,20),SUBSTITUTE(IFERROR(MID([kw rough in title],FIND(" ",[kw rough in title])+1,20),[kw rough in title]),",","."))</f>
        <v>#N/A</v>
      </c>
      <c r="L4331" s="1">
        <f>IFERROR(FIND("kW",[desc]),0)</f>
        <v>70</v>
      </c>
      <c r="M4331">
        <f t="array" ref="M4331">MIN(IFERROR(FIND(IstNumbers,E4331),""))</f>
        <v>34</v>
      </c>
      <c r="N4331" s="1" t="str">
        <f>IF([first '# in desc]&lt;[pos kw in desc],MID([desc],[pos kw in desc]-7,7))</f>
        <v xml:space="preserve">­me 42 </v>
      </c>
      <c r="O43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31" s="1" t="str">
        <f>TRIM(IF([first '# in desc]&lt;[pos kw in desc],MID([desc],[pos kw in desc]-6,6),FALSE))</f>
        <v>me 42</v>
      </c>
      <c r="Q4331" s="1" t="b">
        <f>IF(LEN([manuell])=0,IFERROR([kw fine in title]*1,IFERROR(SUMPRODUCT(COUNTIF(IsDigits,MID([kw in desc],ROW($A$1:$A$150),1)))=LEN([kw in desc]),#N/A)),[manuell])</f>
        <v>0</v>
      </c>
      <c r="R4331" s="1" t="str">
        <f>IF([pos kw in title]&gt;0,MID(J4331,#REF!,4),IF([first '# in title]&gt;0,MID([title],[first '# in title],3),IF([first '# in title]&gt;0,MID([desc],#REF!,3),VLOOKUP([productid],$G$2:$R$1386,8))))</f>
        <v xml:space="preserve">42 </v>
      </c>
      <c r="S4331" s="1" t="e">
        <f>IF([kw in desc]=[kw rough in title],[kw in desc]*1,IFERROR(LEFT([kw_dirty],3)*1,IFERROR(LEFT([kw_dirty],2)*1,"n.a.")))</f>
        <v>#N/A</v>
      </c>
      <c r="T4331" s="1"/>
      <c r="U4331" s="1">
        <f>VLOOKUP(Tabelle1[[#This Row],[productid]],Tabelle2[#All],2,FALSE)</f>
        <v>42</v>
      </c>
    </row>
    <row r="4332" spans="1:21">
      <c r="A4332" t="s">
        <v>5548</v>
      </c>
      <c r="B4332">
        <v>2835</v>
      </c>
      <c r="C4332">
        <v>289859</v>
      </c>
      <c r="D4332" t="s">
        <v>7098</v>
      </c>
      <c r="E4332" t="s">
        <v>7099</v>
      </c>
      <c r="F4332">
        <v>18406</v>
      </c>
      <c r="G4332">
        <v>2286143</v>
      </c>
      <c r="H4332">
        <f t="shared" si="67"/>
        <v>0</v>
      </c>
      <c r="I4332">
        <f t="array" ref="I4332">MIN(IFERROR(FIND(IstNumbers,A4332),""))</f>
        <v>22</v>
      </c>
      <c r="J4332" s="1" t="e">
        <f>IF([first '# in title]&lt;[pos kw in title],MID([title],[pos kw in title]-6,6),#N/A)</f>
        <v>#N/A</v>
      </c>
      <c r="K4332" s="1" t="e">
        <f>IFERROR(MID(SUBSTITUTE([kw rough in title],",","."),FIND("(",[kw rough in title])+1,20),SUBSTITUTE(IFERROR(MID([kw rough in title],FIND(" ",[kw rough in title])+1,20),[kw rough in title]),",","."))</f>
        <v>#N/A</v>
      </c>
      <c r="L4332" s="1">
        <f>IFERROR(FIND("kW",[desc]),0)</f>
        <v>0</v>
      </c>
      <c r="M4332">
        <f t="array" ref="M4332">MIN(IFERROR(FIND(IstNumbers,E4332),""))</f>
        <v>33</v>
      </c>
      <c r="N4332" s="1" t="b">
        <f>IF([first '# in desc]&lt;[pos kw in desc],MID([desc],[pos kw in desc]-7,7))</f>
        <v>0</v>
      </c>
      <c r="O43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32" s="1" t="str">
        <f>TRIM(IF([first '# in desc]&lt;[pos kw in desc],MID([desc],[pos kw in desc]-6,6),FALSE))</f>
        <v>FALSCH</v>
      </c>
      <c r="Q4332" s="1" t="b">
        <f>IF(LEN([manuell])=0,IFERROR([kw fine in title]*1,IFERROR(SUMPRODUCT(COUNTIF(IsDigits,MID([kw in desc],ROW($A$1:$A$150),1)))=LEN([kw in desc]),#N/A)),[manuell])</f>
        <v>0</v>
      </c>
      <c r="R4332" s="1" t="str">
        <f>IF([pos kw in title]&gt;0,MID(J4332,#REF!,4),IF([first '# in title]&gt;0,MID([title],[first '# in title],3),IF([first '# in title]&gt;0,MID([desc],#REF!,3),VLOOKUP([productid],$G$2:$R$1386,8))))</f>
        <v>146</v>
      </c>
      <c r="S4332" s="1" t="e">
        <f>IF([kw in desc]=[kw rough in title],[kw in desc]*1,IFERROR(LEFT([kw_dirty],3)*1,IFERROR(LEFT([kw_dirty],2)*1,"n.a.")))</f>
        <v>#N/A</v>
      </c>
      <c r="T4332" s="1"/>
      <c r="U4332" s="1" t="e">
        <f>VLOOKUP(Tabelle1[[#This Row],[productid]],Tabelle2[#All],2,FALSE)</f>
        <v>#N/A</v>
      </c>
    </row>
    <row r="4333" spans="1:21">
      <c r="A4333" t="s">
        <v>5548</v>
      </c>
      <c r="B4333">
        <v>2835</v>
      </c>
      <c r="C4333">
        <v>289859</v>
      </c>
      <c r="D4333" t="s">
        <v>7100</v>
      </c>
      <c r="E4333" t="s">
        <v>7101</v>
      </c>
      <c r="F4333">
        <v>18406</v>
      </c>
      <c r="G4333">
        <v>2286143</v>
      </c>
      <c r="H4333">
        <f t="shared" si="67"/>
        <v>0</v>
      </c>
      <c r="I4333">
        <f t="array" ref="I4333">MIN(IFERROR(FIND(IstNumbers,A4333),""))</f>
        <v>22</v>
      </c>
      <c r="J4333" s="1" t="e">
        <f>IF([first '# in title]&lt;[pos kw in title],MID([title],[pos kw in title]-6,6),#N/A)</f>
        <v>#N/A</v>
      </c>
      <c r="K4333" s="1" t="e">
        <f>IFERROR(MID(SUBSTITUTE([kw rough in title],",","."),FIND("(",[kw rough in title])+1,20),SUBSTITUTE(IFERROR(MID([kw rough in title],FIND(" ",[kw rough in title])+1,20),[kw rough in title]),",","."))</f>
        <v>#N/A</v>
      </c>
      <c r="L4333" s="1">
        <f>IFERROR(FIND("kW",[desc]),0)</f>
        <v>0</v>
      </c>
      <c r="M4333">
        <f t="array" ref="M4333">MIN(IFERROR(FIND(IstNumbers,E4333),""))</f>
        <v>33</v>
      </c>
      <c r="N4333" s="1" t="b">
        <f>IF([first '# in desc]&lt;[pos kw in desc],MID([desc],[pos kw in desc]-7,7))</f>
        <v>0</v>
      </c>
      <c r="O43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33" s="1" t="str">
        <f>TRIM(IF([first '# in desc]&lt;[pos kw in desc],MID([desc],[pos kw in desc]-6,6),FALSE))</f>
        <v>FALSCH</v>
      </c>
      <c r="Q4333" s="1" t="b">
        <f>IF(LEN([manuell])=0,IFERROR([kw fine in title]*1,IFERROR(SUMPRODUCT(COUNTIF(IsDigits,MID([kw in desc],ROW($A$1:$A$150),1)))=LEN([kw in desc]),#N/A)),[manuell])</f>
        <v>0</v>
      </c>
      <c r="R4333" s="1" t="str">
        <f>IF([pos kw in title]&gt;0,MID(J4333,#REF!,4),IF([first '# in title]&gt;0,MID([title],[first '# in title],3),IF([first '# in title]&gt;0,MID([desc],#REF!,3),VLOOKUP([productid],$G$2:$R$1386,8))))</f>
        <v>146</v>
      </c>
      <c r="S4333" s="1" t="e">
        <f>IF([kw in desc]=[kw rough in title],[kw in desc]*1,IFERROR(LEFT([kw_dirty],3)*1,IFERROR(LEFT([kw_dirty],2)*1,"n.a.")))</f>
        <v>#N/A</v>
      </c>
      <c r="T4333" s="1"/>
      <c r="U4333" s="1" t="e">
        <f>VLOOKUP(Tabelle1[[#This Row],[productid]],Tabelle2[#All],2,FALSE)</f>
        <v>#N/A</v>
      </c>
    </row>
    <row r="4334" spans="1:21">
      <c r="A4334" t="s">
        <v>5548</v>
      </c>
      <c r="B4334">
        <v>2838</v>
      </c>
      <c r="C4334">
        <v>289859</v>
      </c>
      <c r="D4334" t="s">
        <v>7102</v>
      </c>
      <c r="E4334" t="s">
        <v>7103</v>
      </c>
      <c r="F4334">
        <v>18406</v>
      </c>
      <c r="G4334">
        <v>2286143</v>
      </c>
      <c r="H4334">
        <f t="shared" si="67"/>
        <v>0</v>
      </c>
      <c r="I4334">
        <f t="array" ref="I4334">MIN(IFERROR(FIND(IstNumbers,A4334),""))</f>
        <v>22</v>
      </c>
      <c r="J4334" s="1" t="e">
        <f>IF([first '# in title]&lt;[pos kw in title],MID([title],[pos kw in title]-6,6),#N/A)</f>
        <v>#N/A</v>
      </c>
      <c r="K4334" s="1" t="e">
        <f>IFERROR(MID(SUBSTITUTE([kw rough in title],",","."),FIND("(",[kw rough in title])+1,20),SUBSTITUTE(IFERROR(MID([kw rough in title],FIND(" ",[kw rough in title])+1,20),[kw rough in title]),",","."))</f>
        <v>#N/A</v>
      </c>
      <c r="L4334" s="1">
        <f>IFERROR(FIND("kW",[desc]),0)</f>
        <v>0</v>
      </c>
      <c r="M4334">
        <f t="array" ref="M4334">MIN(IFERROR(FIND(IstNumbers,E4334),""))</f>
        <v>33</v>
      </c>
      <c r="N4334" s="1" t="b">
        <f>IF([first '# in desc]&lt;[pos kw in desc],MID([desc],[pos kw in desc]-7,7))</f>
        <v>0</v>
      </c>
      <c r="O43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34" s="1" t="str">
        <f>TRIM(IF([first '# in desc]&lt;[pos kw in desc],MID([desc],[pos kw in desc]-6,6),FALSE))</f>
        <v>FALSCH</v>
      </c>
      <c r="Q4334" s="1" t="b">
        <f>IF(LEN([manuell])=0,IFERROR([kw fine in title]*1,IFERROR(SUMPRODUCT(COUNTIF(IsDigits,MID([kw in desc],ROW($A$1:$A$150),1)))=LEN([kw in desc]),#N/A)),[manuell])</f>
        <v>0</v>
      </c>
      <c r="R4334" s="1" t="str">
        <f>IF([pos kw in title]&gt;0,MID(J4334,#REF!,4),IF([first '# in title]&gt;0,MID([title],[first '# in title],3),IF([first '# in title]&gt;0,MID([desc],#REF!,3),VLOOKUP([productid],$G$2:$R$1386,8))))</f>
        <v>146</v>
      </c>
      <c r="S4334" s="1" t="e">
        <f>IF([kw in desc]=[kw rough in title],[kw in desc]*1,IFERROR(LEFT([kw_dirty],3)*1,IFERROR(LEFT([kw_dirty],2)*1,"n.a.")))</f>
        <v>#N/A</v>
      </c>
      <c r="T4334" s="1"/>
      <c r="U4334" s="1" t="e">
        <f>VLOOKUP(Tabelle1[[#This Row],[productid]],Tabelle2[#All],2,FALSE)</f>
        <v>#N/A</v>
      </c>
    </row>
    <row r="4335" spans="1:21">
      <c r="A4335" t="s">
        <v>5548</v>
      </c>
      <c r="B4335">
        <v>2839</v>
      </c>
      <c r="C4335">
        <v>289859</v>
      </c>
      <c r="D4335" t="s">
        <v>7104</v>
      </c>
      <c r="E4335" t="s">
        <v>7105</v>
      </c>
      <c r="F4335">
        <v>18406</v>
      </c>
      <c r="G4335">
        <v>2286143</v>
      </c>
      <c r="H4335">
        <f t="shared" si="67"/>
        <v>0</v>
      </c>
      <c r="I4335">
        <f t="array" ref="I4335">MIN(IFERROR(FIND(IstNumbers,A4335),""))</f>
        <v>22</v>
      </c>
      <c r="J4335" s="1" t="e">
        <f>IF([first '# in title]&lt;[pos kw in title],MID([title],[pos kw in title]-6,6),#N/A)</f>
        <v>#N/A</v>
      </c>
      <c r="K4335" s="1" t="e">
        <f>IFERROR(MID(SUBSTITUTE([kw rough in title],",","."),FIND("(",[kw rough in title])+1,20),SUBSTITUTE(IFERROR(MID([kw rough in title],FIND(" ",[kw rough in title])+1,20),[kw rough in title]),",","."))</f>
        <v>#N/A</v>
      </c>
      <c r="L4335" s="1">
        <f>IFERROR(FIND("kW",[desc]),0)</f>
        <v>0</v>
      </c>
      <c r="M4335">
        <f t="array" ref="M4335">MIN(IFERROR(FIND(IstNumbers,E4335),""))</f>
        <v>33</v>
      </c>
      <c r="N4335" s="1" t="b">
        <f>IF([first '# in desc]&lt;[pos kw in desc],MID([desc],[pos kw in desc]-7,7))</f>
        <v>0</v>
      </c>
      <c r="O43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35" s="1" t="str">
        <f>TRIM(IF([first '# in desc]&lt;[pos kw in desc],MID([desc],[pos kw in desc]-6,6),FALSE))</f>
        <v>FALSCH</v>
      </c>
      <c r="Q4335" s="1" t="b">
        <f>IF(LEN([manuell])=0,IFERROR([kw fine in title]*1,IFERROR(SUMPRODUCT(COUNTIF(IsDigits,MID([kw in desc],ROW($A$1:$A$150),1)))=LEN([kw in desc]),#N/A)),[manuell])</f>
        <v>0</v>
      </c>
      <c r="R4335" s="1" t="str">
        <f>IF([pos kw in title]&gt;0,MID(J4335,#REF!,4),IF([first '# in title]&gt;0,MID([title],[first '# in title],3),IF([first '# in title]&gt;0,MID([desc],#REF!,3),VLOOKUP([productid],$G$2:$R$1386,8))))</f>
        <v>146</v>
      </c>
      <c r="S4335" s="1" t="e">
        <f>IF([kw in desc]=[kw rough in title],[kw in desc]*1,IFERROR(LEFT([kw_dirty],3)*1,IFERROR(LEFT([kw_dirty],2)*1,"n.a.")))</f>
        <v>#N/A</v>
      </c>
      <c r="T4335" s="1"/>
      <c r="U4335" s="1" t="e">
        <f>VLOOKUP(Tabelle1[[#This Row],[productid]],Tabelle2[#All],2,FALSE)</f>
        <v>#N/A</v>
      </c>
    </row>
    <row r="4336" spans="1:21">
      <c r="A4336" t="s">
        <v>5548</v>
      </c>
      <c r="B4336">
        <v>2840</v>
      </c>
      <c r="C4336">
        <v>289859</v>
      </c>
      <c r="D4336" t="s">
        <v>7106</v>
      </c>
      <c r="E4336" t="s">
        <v>7107</v>
      </c>
      <c r="F4336">
        <v>18406</v>
      </c>
      <c r="G4336">
        <v>2286143</v>
      </c>
      <c r="H4336">
        <f t="shared" si="67"/>
        <v>0</v>
      </c>
      <c r="I4336">
        <f t="array" ref="I4336">MIN(IFERROR(FIND(IstNumbers,A4336),""))</f>
        <v>22</v>
      </c>
      <c r="J4336" s="1" t="e">
        <f>IF([first '# in title]&lt;[pos kw in title],MID([title],[pos kw in title]-6,6),#N/A)</f>
        <v>#N/A</v>
      </c>
      <c r="K4336" s="1" t="e">
        <f>IFERROR(MID(SUBSTITUTE([kw rough in title],",","."),FIND("(",[kw rough in title])+1,20),SUBSTITUTE(IFERROR(MID([kw rough in title],FIND(" ",[kw rough in title])+1,20),[kw rough in title]),",","."))</f>
        <v>#N/A</v>
      </c>
      <c r="L4336" s="1">
        <f>IFERROR(FIND("kW",[desc]),0)</f>
        <v>0</v>
      </c>
      <c r="M4336">
        <f t="array" ref="M4336">MIN(IFERROR(FIND(IstNumbers,E4336),""))</f>
        <v>33</v>
      </c>
      <c r="N4336" s="1" t="b">
        <f>IF([first '# in desc]&lt;[pos kw in desc],MID([desc],[pos kw in desc]-7,7))</f>
        <v>0</v>
      </c>
      <c r="O43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36" s="1" t="str">
        <f>TRIM(IF([first '# in desc]&lt;[pos kw in desc],MID([desc],[pos kw in desc]-6,6),FALSE))</f>
        <v>FALSCH</v>
      </c>
      <c r="Q4336" s="1" t="b">
        <f>IF(LEN([manuell])=0,IFERROR([kw fine in title]*1,IFERROR(SUMPRODUCT(COUNTIF(IsDigits,MID([kw in desc],ROW($A$1:$A$150),1)))=LEN([kw in desc]),#N/A)),[manuell])</f>
        <v>0</v>
      </c>
      <c r="R4336" s="1" t="str">
        <f>IF([pos kw in title]&gt;0,MID(J4336,#REF!,4),IF([first '# in title]&gt;0,MID([title],[first '# in title],3),IF([first '# in title]&gt;0,MID([desc],#REF!,3),VLOOKUP([productid],$G$2:$R$1386,8))))</f>
        <v>146</v>
      </c>
      <c r="S4336" s="1" t="e">
        <f>IF([kw in desc]=[kw rough in title],[kw in desc]*1,IFERROR(LEFT([kw_dirty],3)*1,IFERROR(LEFT([kw_dirty],2)*1,"n.a.")))</f>
        <v>#N/A</v>
      </c>
      <c r="T4336" s="1"/>
      <c r="U4336" s="1" t="e">
        <f>VLOOKUP(Tabelle1[[#This Row],[productid]],Tabelle2[#All],2,FALSE)</f>
        <v>#N/A</v>
      </c>
    </row>
    <row r="4337" spans="1:21">
      <c r="A4337" t="s">
        <v>5548</v>
      </c>
      <c r="B4337">
        <v>2840</v>
      </c>
      <c r="C4337">
        <v>289859</v>
      </c>
      <c r="D4337" t="s">
        <v>7108</v>
      </c>
      <c r="E4337" t="s">
        <v>7109</v>
      </c>
      <c r="F4337">
        <v>18406</v>
      </c>
      <c r="G4337">
        <v>2286143</v>
      </c>
      <c r="H4337">
        <f t="shared" si="67"/>
        <v>0</v>
      </c>
      <c r="I4337">
        <f t="array" ref="I4337">MIN(IFERROR(FIND(IstNumbers,A4337),""))</f>
        <v>22</v>
      </c>
      <c r="J4337" s="1" t="e">
        <f>IF([first '# in title]&lt;[pos kw in title],MID([title],[pos kw in title]-6,6),#N/A)</f>
        <v>#N/A</v>
      </c>
      <c r="K4337" s="1" t="e">
        <f>IFERROR(MID(SUBSTITUTE([kw rough in title],",","."),FIND("(",[kw rough in title])+1,20),SUBSTITUTE(IFERROR(MID([kw rough in title],FIND(" ",[kw rough in title])+1,20),[kw rough in title]),",","."))</f>
        <v>#N/A</v>
      </c>
      <c r="L4337" s="1">
        <f>IFERROR(FIND("kW",[desc]),0)</f>
        <v>0</v>
      </c>
      <c r="M4337">
        <f t="array" ref="M4337">MIN(IFERROR(FIND(IstNumbers,E4337),""))</f>
        <v>33</v>
      </c>
      <c r="N4337" s="1" t="b">
        <f>IF([first '# in desc]&lt;[pos kw in desc],MID([desc],[pos kw in desc]-7,7))</f>
        <v>0</v>
      </c>
      <c r="O43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37" s="1" t="str">
        <f>TRIM(IF([first '# in desc]&lt;[pos kw in desc],MID([desc],[pos kw in desc]-6,6),FALSE))</f>
        <v>FALSCH</v>
      </c>
      <c r="Q4337" s="1" t="b">
        <f>IF(LEN([manuell])=0,IFERROR([kw fine in title]*1,IFERROR(SUMPRODUCT(COUNTIF(IsDigits,MID([kw in desc],ROW($A$1:$A$150),1)))=LEN([kw in desc]),#N/A)),[manuell])</f>
        <v>0</v>
      </c>
      <c r="R4337" s="1" t="str">
        <f>IF([pos kw in title]&gt;0,MID(J4337,#REF!,4),IF([first '# in title]&gt;0,MID([title],[first '# in title],3),IF([first '# in title]&gt;0,MID([desc],#REF!,3),VLOOKUP([productid],$G$2:$R$1386,8))))</f>
        <v>146</v>
      </c>
      <c r="S4337" s="1" t="e">
        <f>IF([kw in desc]=[kw rough in title],[kw in desc]*1,IFERROR(LEFT([kw_dirty],3)*1,IFERROR(LEFT([kw_dirty],2)*1,"n.a.")))</f>
        <v>#N/A</v>
      </c>
      <c r="T4337" s="1"/>
      <c r="U4337" s="1" t="e">
        <f>VLOOKUP(Tabelle1[[#This Row],[productid]],Tabelle2[#All],2,FALSE)</f>
        <v>#N/A</v>
      </c>
    </row>
    <row r="4338" spans="1:21">
      <c r="A4338" t="s">
        <v>5548</v>
      </c>
      <c r="B4338">
        <v>2840</v>
      </c>
      <c r="C4338">
        <v>289859</v>
      </c>
      <c r="D4338" t="s">
        <v>7110</v>
      </c>
      <c r="E4338" t="s">
        <v>7111</v>
      </c>
      <c r="F4338">
        <v>18406</v>
      </c>
      <c r="G4338">
        <v>2286143</v>
      </c>
      <c r="H4338">
        <f t="shared" si="67"/>
        <v>0</v>
      </c>
      <c r="I4338">
        <f t="array" ref="I4338">MIN(IFERROR(FIND(IstNumbers,A4338),""))</f>
        <v>22</v>
      </c>
      <c r="J4338" s="1" t="e">
        <f>IF([first '# in title]&lt;[pos kw in title],MID([title],[pos kw in title]-6,6),#N/A)</f>
        <v>#N/A</v>
      </c>
      <c r="K4338" s="1" t="e">
        <f>IFERROR(MID(SUBSTITUTE([kw rough in title],",","."),FIND("(",[kw rough in title])+1,20),SUBSTITUTE(IFERROR(MID([kw rough in title],FIND(" ",[kw rough in title])+1,20),[kw rough in title]),",","."))</f>
        <v>#N/A</v>
      </c>
      <c r="L4338" s="1">
        <f>IFERROR(FIND("kW",[desc]),0)</f>
        <v>0</v>
      </c>
      <c r="M4338">
        <f t="array" ref="M4338">MIN(IFERROR(FIND(IstNumbers,E4338),""))</f>
        <v>33</v>
      </c>
      <c r="N4338" s="1" t="b">
        <f>IF([first '# in desc]&lt;[pos kw in desc],MID([desc],[pos kw in desc]-7,7))</f>
        <v>0</v>
      </c>
      <c r="O43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38" s="1" t="str">
        <f>TRIM(IF([first '# in desc]&lt;[pos kw in desc],MID([desc],[pos kw in desc]-6,6),FALSE))</f>
        <v>FALSCH</v>
      </c>
      <c r="Q4338" s="1" t="b">
        <f>IF(LEN([manuell])=0,IFERROR([kw fine in title]*1,IFERROR(SUMPRODUCT(COUNTIF(IsDigits,MID([kw in desc],ROW($A$1:$A$150),1)))=LEN([kw in desc]),#N/A)),[manuell])</f>
        <v>0</v>
      </c>
      <c r="R4338" s="1" t="str">
        <f>IF([pos kw in title]&gt;0,MID(J4338,#REF!,4),IF([first '# in title]&gt;0,MID([title],[first '# in title],3),IF([first '# in title]&gt;0,MID([desc],#REF!,3),VLOOKUP([productid],$G$2:$R$1386,8))))</f>
        <v>146</v>
      </c>
      <c r="S4338" s="1" t="e">
        <f>IF([kw in desc]=[kw rough in title],[kw in desc]*1,IFERROR(LEFT([kw_dirty],3)*1,IFERROR(LEFT([kw_dirty],2)*1,"n.a.")))</f>
        <v>#N/A</v>
      </c>
      <c r="T4338" s="1"/>
      <c r="U4338" s="1" t="e">
        <f>VLOOKUP(Tabelle1[[#This Row],[productid]],Tabelle2[#All],2,FALSE)</f>
        <v>#N/A</v>
      </c>
    </row>
    <row r="4339" spans="1:21" hidden="1">
      <c r="A4339" t="s">
        <v>5473</v>
      </c>
      <c r="B4339">
        <v>3650</v>
      </c>
      <c r="C4339">
        <v>289859</v>
      </c>
      <c r="D4339" t="s">
        <v>7112</v>
      </c>
      <c r="E4339" t="s">
        <v>6537</v>
      </c>
      <c r="F4339">
        <v>18406</v>
      </c>
      <c r="G4339">
        <v>1750863</v>
      </c>
      <c r="H4339">
        <f t="shared" si="67"/>
        <v>0</v>
      </c>
      <c r="I4339">
        <f t="array" ref="I4339">MIN(IFERROR(FIND(IstNumbers,A4339),""))</f>
        <v>21</v>
      </c>
      <c r="J4339" s="1" t="e">
        <f>IF([first '# in title]&lt;[pos kw in title],MID([title],[pos kw in title]-6,6),#N/A)</f>
        <v>#N/A</v>
      </c>
      <c r="K4339" s="1" t="e">
        <f>IFERROR(MID(SUBSTITUTE([kw rough in title],",","."),FIND("(",[kw rough in title])+1,20),SUBSTITUTE(IFERROR(MID([kw rough in title],FIND(" ",[kw rough in title])+1,20),[kw rough in title]),",","."))</f>
        <v>#N/A</v>
      </c>
      <c r="L4339" s="1">
        <f>IFERROR(FIND("kW",[desc]),0)</f>
        <v>70</v>
      </c>
      <c r="M4339">
        <f t="array" ref="M4339">MIN(IFERROR(FIND(IstNumbers,E4339),""))</f>
        <v>34</v>
      </c>
      <c r="N4339" s="1" t="str">
        <f>IF([first '# in desc]&lt;[pos kw in desc],MID([desc],[pos kw in desc]-7,7))</f>
        <v xml:space="preserve">­me 42 </v>
      </c>
      <c r="O43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39" s="1" t="str">
        <f>TRIM(IF([first '# in desc]&lt;[pos kw in desc],MID([desc],[pos kw in desc]-6,6),FALSE))</f>
        <v>me 42</v>
      </c>
      <c r="Q4339" s="1" t="b">
        <f>IF(LEN([manuell])=0,IFERROR([kw fine in title]*1,IFERROR(SUMPRODUCT(COUNTIF(IsDigits,MID([kw in desc],ROW($A$1:$A$150),1)))=LEN([kw in desc]),#N/A)),[manuell])</f>
        <v>0</v>
      </c>
      <c r="R4339" s="1" t="str">
        <f>IF([pos kw in title]&gt;0,MID(J4339,#REF!,4),IF([first '# in title]&gt;0,MID([title],[first '# in title],3),IF([first '# in title]&gt;0,MID([desc],#REF!,3),VLOOKUP([productid],$G$2:$R$1386,8))))</f>
        <v xml:space="preserve">42 </v>
      </c>
      <c r="S4339" s="1" t="e">
        <f>IF([kw in desc]=[kw rough in title],[kw in desc]*1,IFERROR(LEFT([kw_dirty],3)*1,IFERROR(LEFT([kw_dirty],2)*1,"n.a.")))</f>
        <v>#N/A</v>
      </c>
      <c r="T4339" s="1"/>
      <c r="U4339" s="1">
        <f>VLOOKUP(Tabelle1[[#This Row],[productid]],Tabelle2[#All],2,FALSE)</f>
        <v>42</v>
      </c>
    </row>
    <row r="4340" spans="1:21" hidden="1">
      <c r="A4340" t="s">
        <v>1988</v>
      </c>
      <c r="B4340">
        <v>3725</v>
      </c>
      <c r="C4340">
        <v>289859</v>
      </c>
      <c r="D4340" t="s">
        <v>7113</v>
      </c>
      <c r="E4340" t="s">
        <v>7114</v>
      </c>
      <c r="F4340">
        <v>18406</v>
      </c>
      <c r="G4340">
        <v>3497887</v>
      </c>
      <c r="H4340">
        <f t="shared" si="67"/>
        <v>0</v>
      </c>
      <c r="I4340">
        <f t="array" ref="I4340">MIN(IFERROR(FIND(IstNumbers,A4340),""))</f>
        <v>13</v>
      </c>
      <c r="J4340" s="1" t="e">
        <f>IF([first '# in title]&lt;[pos kw in title],MID([title],[pos kw in title]-6,6),#N/A)</f>
        <v>#N/A</v>
      </c>
      <c r="K4340" s="1" t="e">
        <f>IFERROR(MID(SUBSTITUTE([kw rough in title],",","."),FIND("(",[kw rough in title])+1,20),SUBSTITUTE(IFERROR(MID([kw rough in title],FIND(" ",[kw rough in title])+1,20),[kw rough in title]),",","."))</f>
        <v>#N/A</v>
      </c>
      <c r="L4340" s="1">
        <f>IFERROR(FIND("kW",[desc]),0)</f>
        <v>70</v>
      </c>
      <c r="M4340">
        <f t="array" ref="M4340">MIN(IFERROR(FIND(IstNumbers,E4340),""))</f>
        <v>34</v>
      </c>
      <c r="N4340" s="1" t="str">
        <f>IF([first '# in desc]&lt;[pos kw in desc],MID([desc],[pos kw in desc]-7,7))</f>
        <v xml:space="preserve">­me 42 </v>
      </c>
      <c r="O43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40" s="1" t="str">
        <f>TRIM(IF([first '# in desc]&lt;[pos kw in desc],MID([desc],[pos kw in desc]-6,6),FALSE))</f>
        <v>me 42</v>
      </c>
      <c r="Q4340" s="1" t="b">
        <f>IF(LEN([manuell])=0,IFERROR([kw fine in title]*1,IFERROR(SUMPRODUCT(COUNTIF(IsDigits,MID([kw in desc],ROW($A$1:$A$150),1)))=LEN([kw in desc]),#N/A)),[manuell])</f>
        <v>0</v>
      </c>
      <c r="R4340" s="1" t="str">
        <f>IF([pos kw in title]&gt;0,MID(J4340,#REF!,4),IF([first '# in title]&gt;0,MID([title],[first '# in title],3),IF([first '# in title]&gt;0,MID([desc],#REF!,3),VLOOKUP([productid],$G$2:$R$1386,8))))</f>
        <v xml:space="preserve">42 </v>
      </c>
      <c r="S4340" s="1" t="e">
        <f>IF([kw in desc]=[kw rough in title],[kw in desc]*1,IFERROR(LEFT([kw_dirty],3)*1,IFERROR(LEFT([kw_dirty],2)*1,"n.a.")))</f>
        <v>#N/A</v>
      </c>
      <c r="T4340" s="1"/>
      <c r="U4340" s="1">
        <f>VLOOKUP(Tabelle1[[#This Row],[productid]],Tabelle2[#All],2,FALSE)</f>
        <v>42</v>
      </c>
    </row>
    <row r="4341" spans="1:21">
      <c r="A4341" t="s">
        <v>5548</v>
      </c>
      <c r="B4341">
        <v>2847</v>
      </c>
      <c r="C4341">
        <v>289859</v>
      </c>
      <c r="D4341" t="s">
        <v>7115</v>
      </c>
      <c r="E4341" t="s">
        <v>7116</v>
      </c>
      <c r="F4341">
        <v>18406</v>
      </c>
      <c r="G4341">
        <v>2286143</v>
      </c>
      <c r="H4341">
        <f t="shared" si="67"/>
        <v>0</v>
      </c>
      <c r="I4341">
        <f t="array" ref="I4341">MIN(IFERROR(FIND(IstNumbers,A4341),""))</f>
        <v>22</v>
      </c>
      <c r="J4341" s="1" t="e">
        <f>IF([first '# in title]&lt;[pos kw in title],MID([title],[pos kw in title]-6,6),#N/A)</f>
        <v>#N/A</v>
      </c>
      <c r="K4341" s="1" t="e">
        <f>IFERROR(MID(SUBSTITUTE([kw rough in title],",","."),FIND("(",[kw rough in title])+1,20),SUBSTITUTE(IFERROR(MID([kw rough in title],FIND(" ",[kw rough in title])+1,20),[kw rough in title]),",","."))</f>
        <v>#N/A</v>
      </c>
      <c r="L4341" s="1">
        <f>IFERROR(FIND("kW",[desc]),0)</f>
        <v>0</v>
      </c>
      <c r="M4341">
        <f t="array" ref="M4341">MIN(IFERROR(FIND(IstNumbers,E4341),""))</f>
        <v>33</v>
      </c>
      <c r="N4341" s="1" t="b">
        <f>IF([first '# in desc]&lt;[pos kw in desc],MID([desc],[pos kw in desc]-7,7))</f>
        <v>0</v>
      </c>
      <c r="O43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41" s="1" t="str">
        <f>TRIM(IF([first '# in desc]&lt;[pos kw in desc],MID([desc],[pos kw in desc]-6,6),FALSE))</f>
        <v>FALSCH</v>
      </c>
      <c r="Q4341" s="1" t="b">
        <f>IF(LEN([manuell])=0,IFERROR([kw fine in title]*1,IFERROR(SUMPRODUCT(COUNTIF(IsDigits,MID([kw in desc],ROW($A$1:$A$150),1)))=LEN([kw in desc]),#N/A)),[manuell])</f>
        <v>0</v>
      </c>
      <c r="R4341" s="1" t="str">
        <f>IF([pos kw in title]&gt;0,MID(J4341,#REF!,4),IF([first '# in title]&gt;0,MID([title],[first '# in title],3),IF([first '# in title]&gt;0,MID([desc],#REF!,3),VLOOKUP([productid],$G$2:$R$1386,8))))</f>
        <v>146</v>
      </c>
      <c r="S4341" s="1" t="e">
        <f>IF([kw in desc]=[kw rough in title],[kw in desc]*1,IFERROR(LEFT([kw_dirty],3)*1,IFERROR(LEFT([kw_dirty],2)*1,"n.a.")))</f>
        <v>#N/A</v>
      </c>
      <c r="T4341" s="1"/>
      <c r="U4341" s="1" t="e">
        <f>VLOOKUP(Tabelle1[[#This Row],[productid]],Tabelle2[#All],2,FALSE)</f>
        <v>#N/A</v>
      </c>
    </row>
    <row r="4342" spans="1:21" hidden="1">
      <c r="A4342" t="s">
        <v>5473</v>
      </c>
      <c r="B4342">
        <v>3650</v>
      </c>
      <c r="C4342">
        <v>289859</v>
      </c>
      <c r="D4342" t="s">
        <v>7117</v>
      </c>
      <c r="E4342" t="s">
        <v>6541</v>
      </c>
      <c r="F4342">
        <v>18406</v>
      </c>
      <c r="G4342">
        <v>1750863</v>
      </c>
      <c r="H4342">
        <f t="shared" si="67"/>
        <v>0</v>
      </c>
      <c r="I4342">
        <f t="array" ref="I4342">MIN(IFERROR(FIND(IstNumbers,A4342),""))</f>
        <v>21</v>
      </c>
      <c r="J4342" s="1" t="e">
        <f>IF([first '# in title]&lt;[pos kw in title],MID([title],[pos kw in title]-6,6),#N/A)</f>
        <v>#N/A</v>
      </c>
      <c r="K4342" s="1" t="e">
        <f>IFERROR(MID(SUBSTITUTE([kw rough in title],",","."),FIND("(",[kw rough in title])+1,20),SUBSTITUTE(IFERROR(MID([kw rough in title],FIND(" ",[kw rough in title])+1,20),[kw rough in title]),",","."))</f>
        <v>#N/A</v>
      </c>
      <c r="L4342" s="1">
        <f>IFERROR(FIND("kW",[desc]),0)</f>
        <v>70</v>
      </c>
      <c r="M4342">
        <f t="array" ref="M4342">MIN(IFERROR(FIND(IstNumbers,E4342),""))</f>
        <v>34</v>
      </c>
      <c r="N4342" s="1" t="str">
        <f>IF([first '# in desc]&lt;[pos kw in desc],MID([desc],[pos kw in desc]-7,7))</f>
        <v xml:space="preserve">­me 42 </v>
      </c>
      <c r="O43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42" s="1" t="str">
        <f>TRIM(IF([first '# in desc]&lt;[pos kw in desc],MID([desc],[pos kw in desc]-6,6),FALSE))</f>
        <v>me 42</v>
      </c>
      <c r="Q4342" s="1" t="b">
        <f>IF(LEN([manuell])=0,IFERROR([kw fine in title]*1,IFERROR(SUMPRODUCT(COUNTIF(IsDigits,MID([kw in desc],ROW($A$1:$A$150),1)))=LEN([kw in desc]),#N/A)),[manuell])</f>
        <v>0</v>
      </c>
      <c r="R4342" s="1" t="str">
        <f>IF([pos kw in title]&gt;0,MID(J4342,#REF!,4),IF([first '# in title]&gt;0,MID([title],[first '# in title],3),IF([first '# in title]&gt;0,MID([desc],#REF!,3),VLOOKUP([productid],$G$2:$R$1386,8))))</f>
        <v xml:space="preserve">42 </v>
      </c>
      <c r="S4342" s="1" t="e">
        <f>IF([kw in desc]=[kw rough in title],[kw in desc]*1,IFERROR(LEFT([kw_dirty],3)*1,IFERROR(LEFT([kw_dirty],2)*1,"n.a.")))</f>
        <v>#N/A</v>
      </c>
      <c r="T4342" s="1"/>
      <c r="U4342" s="1">
        <f>VLOOKUP(Tabelle1[[#This Row],[productid]],Tabelle2[#All],2,FALSE)</f>
        <v>42</v>
      </c>
    </row>
    <row r="4343" spans="1:21" hidden="1">
      <c r="A4343" t="s">
        <v>1988</v>
      </c>
      <c r="B4343">
        <v>3725</v>
      </c>
      <c r="C4343">
        <v>289859</v>
      </c>
      <c r="D4343" t="s">
        <v>7118</v>
      </c>
      <c r="E4343" t="s">
        <v>7119</v>
      </c>
      <c r="F4343">
        <v>18406</v>
      </c>
      <c r="G4343">
        <v>3497887</v>
      </c>
      <c r="H4343">
        <f t="shared" si="67"/>
        <v>0</v>
      </c>
      <c r="I4343">
        <f t="array" ref="I4343">MIN(IFERROR(FIND(IstNumbers,A4343),""))</f>
        <v>13</v>
      </c>
      <c r="J4343" s="1" t="e">
        <f>IF([first '# in title]&lt;[pos kw in title],MID([title],[pos kw in title]-6,6),#N/A)</f>
        <v>#N/A</v>
      </c>
      <c r="K4343" s="1" t="e">
        <f>IFERROR(MID(SUBSTITUTE([kw rough in title],",","."),FIND("(",[kw rough in title])+1,20),SUBSTITUTE(IFERROR(MID([kw rough in title],FIND(" ",[kw rough in title])+1,20),[kw rough in title]),",","."))</f>
        <v>#N/A</v>
      </c>
      <c r="L4343" s="1">
        <f>IFERROR(FIND("kW",[desc]),0)</f>
        <v>70</v>
      </c>
      <c r="M4343">
        <f t="array" ref="M4343">MIN(IFERROR(FIND(IstNumbers,E4343),""))</f>
        <v>34</v>
      </c>
      <c r="N4343" s="1" t="str">
        <f>IF([first '# in desc]&lt;[pos kw in desc],MID([desc],[pos kw in desc]-7,7))</f>
        <v xml:space="preserve">­me 42 </v>
      </c>
      <c r="O43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43" s="1" t="str">
        <f>TRIM(IF([first '# in desc]&lt;[pos kw in desc],MID([desc],[pos kw in desc]-6,6),FALSE))</f>
        <v>me 42</v>
      </c>
      <c r="Q4343" s="1" t="b">
        <f>IF(LEN([manuell])=0,IFERROR([kw fine in title]*1,IFERROR(SUMPRODUCT(COUNTIF(IsDigits,MID([kw in desc],ROW($A$1:$A$150),1)))=LEN([kw in desc]),#N/A)),[manuell])</f>
        <v>0</v>
      </c>
      <c r="R4343" s="1" t="str">
        <f>IF([pos kw in title]&gt;0,MID(J4343,#REF!,4),IF([first '# in title]&gt;0,MID([title],[first '# in title],3),IF([first '# in title]&gt;0,MID([desc],#REF!,3),VLOOKUP([productid],$G$2:$R$1386,8))))</f>
        <v xml:space="preserve">42 </v>
      </c>
      <c r="S4343" s="1" t="e">
        <f>IF([kw in desc]=[kw rough in title],[kw in desc]*1,IFERROR(LEFT([kw_dirty],3)*1,IFERROR(LEFT([kw_dirty],2)*1,"n.a.")))</f>
        <v>#N/A</v>
      </c>
      <c r="T4343" s="1"/>
      <c r="U4343" s="1">
        <f>VLOOKUP(Tabelle1[[#This Row],[productid]],Tabelle2[#All],2,FALSE)</f>
        <v>42</v>
      </c>
    </row>
    <row r="4344" spans="1:21">
      <c r="A4344" t="s">
        <v>5548</v>
      </c>
      <c r="B4344">
        <v>2848</v>
      </c>
      <c r="C4344">
        <v>289859</v>
      </c>
      <c r="D4344" t="s">
        <v>7120</v>
      </c>
      <c r="E4344" t="s">
        <v>7121</v>
      </c>
      <c r="F4344">
        <v>18406</v>
      </c>
      <c r="G4344">
        <v>2286143</v>
      </c>
      <c r="H4344">
        <f t="shared" si="67"/>
        <v>0</v>
      </c>
      <c r="I4344">
        <f t="array" ref="I4344">MIN(IFERROR(FIND(IstNumbers,A4344),""))</f>
        <v>22</v>
      </c>
      <c r="J4344" s="1" t="e">
        <f>IF([first '# in title]&lt;[pos kw in title],MID([title],[pos kw in title]-6,6),#N/A)</f>
        <v>#N/A</v>
      </c>
      <c r="K4344" s="1" t="e">
        <f>IFERROR(MID(SUBSTITUTE([kw rough in title],",","."),FIND("(",[kw rough in title])+1,20),SUBSTITUTE(IFERROR(MID([kw rough in title],FIND(" ",[kw rough in title])+1,20),[kw rough in title]),",","."))</f>
        <v>#N/A</v>
      </c>
      <c r="L4344" s="1">
        <f>IFERROR(FIND("kW",[desc]),0)</f>
        <v>0</v>
      </c>
      <c r="M4344">
        <f t="array" ref="M4344">MIN(IFERROR(FIND(IstNumbers,E4344),""))</f>
        <v>33</v>
      </c>
      <c r="N4344" s="1" t="b">
        <f>IF([first '# in desc]&lt;[pos kw in desc],MID([desc],[pos kw in desc]-7,7))</f>
        <v>0</v>
      </c>
      <c r="O43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44" s="1" t="str">
        <f>TRIM(IF([first '# in desc]&lt;[pos kw in desc],MID([desc],[pos kw in desc]-6,6),FALSE))</f>
        <v>FALSCH</v>
      </c>
      <c r="Q4344" s="1" t="b">
        <f>IF(LEN([manuell])=0,IFERROR([kw fine in title]*1,IFERROR(SUMPRODUCT(COUNTIF(IsDigits,MID([kw in desc],ROW($A$1:$A$150),1)))=LEN([kw in desc]),#N/A)),[manuell])</f>
        <v>0</v>
      </c>
      <c r="R4344" s="1" t="str">
        <f>IF([pos kw in title]&gt;0,MID(J4344,#REF!,4),IF([first '# in title]&gt;0,MID([title],[first '# in title],3),IF([first '# in title]&gt;0,MID([desc],#REF!,3),VLOOKUP([productid],$G$2:$R$1386,8))))</f>
        <v>146</v>
      </c>
      <c r="S4344" s="1" t="e">
        <f>IF([kw in desc]=[kw rough in title],[kw in desc]*1,IFERROR(LEFT([kw_dirty],3)*1,IFERROR(LEFT([kw_dirty],2)*1,"n.a.")))</f>
        <v>#N/A</v>
      </c>
      <c r="T4344" s="1"/>
      <c r="U4344" s="1" t="e">
        <f>VLOOKUP(Tabelle1[[#This Row],[productid]],Tabelle2[#All],2,FALSE)</f>
        <v>#N/A</v>
      </c>
    </row>
    <row r="4345" spans="1:21" hidden="1">
      <c r="A4345" t="s">
        <v>5473</v>
      </c>
      <c r="B4345">
        <v>3655</v>
      </c>
      <c r="C4345">
        <v>289859</v>
      </c>
      <c r="D4345" t="s">
        <v>7122</v>
      </c>
      <c r="E4345" t="s">
        <v>7123</v>
      </c>
      <c r="F4345">
        <v>18406</v>
      </c>
      <c r="G4345">
        <v>1750863</v>
      </c>
      <c r="H4345">
        <f t="shared" si="67"/>
        <v>0</v>
      </c>
      <c r="I4345">
        <f t="array" ref="I4345">MIN(IFERROR(FIND(IstNumbers,A4345),""))</f>
        <v>21</v>
      </c>
      <c r="J4345" s="1" t="e">
        <f>IF([first '# in title]&lt;[pos kw in title],MID([title],[pos kw in title]-6,6),#N/A)</f>
        <v>#N/A</v>
      </c>
      <c r="K4345" s="1" t="e">
        <f>IFERROR(MID(SUBSTITUTE([kw rough in title],",","."),FIND("(",[kw rough in title])+1,20),SUBSTITUTE(IFERROR(MID([kw rough in title],FIND(" ",[kw rough in title])+1,20),[kw rough in title]),",","."))</f>
        <v>#N/A</v>
      </c>
      <c r="L4345" s="1">
        <f>IFERROR(FIND("kW",[desc]),0)</f>
        <v>70</v>
      </c>
      <c r="M4345">
        <f t="array" ref="M4345">MIN(IFERROR(FIND(IstNumbers,E4345),""))</f>
        <v>34</v>
      </c>
      <c r="N4345" s="1" t="str">
        <f>IF([first '# in desc]&lt;[pos kw in desc],MID([desc],[pos kw in desc]-7,7))</f>
        <v xml:space="preserve">­me 42 </v>
      </c>
      <c r="O43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45" s="1" t="str">
        <f>TRIM(IF([first '# in desc]&lt;[pos kw in desc],MID([desc],[pos kw in desc]-6,6),FALSE))</f>
        <v>me 42</v>
      </c>
      <c r="Q4345" s="1" t="b">
        <f>IF(LEN([manuell])=0,IFERROR([kw fine in title]*1,IFERROR(SUMPRODUCT(COUNTIF(IsDigits,MID([kw in desc],ROW($A$1:$A$150),1)))=LEN([kw in desc]),#N/A)),[manuell])</f>
        <v>0</v>
      </c>
      <c r="R4345" s="1" t="str">
        <f>IF([pos kw in title]&gt;0,MID(J4345,#REF!,4),IF([first '# in title]&gt;0,MID([title],[first '# in title],3),IF([first '# in title]&gt;0,MID([desc],#REF!,3),VLOOKUP([productid],$G$2:$R$1386,8))))</f>
        <v xml:space="preserve">42 </v>
      </c>
      <c r="S4345" s="1" t="e">
        <f>IF([kw in desc]=[kw rough in title],[kw in desc]*1,IFERROR(LEFT([kw_dirty],3)*1,IFERROR(LEFT([kw_dirty],2)*1,"n.a.")))</f>
        <v>#N/A</v>
      </c>
      <c r="T4345" s="1"/>
      <c r="U4345" s="1">
        <f>VLOOKUP(Tabelle1[[#This Row],[productid]],Tabelle2[#All],2,FALSE)</f>
        <v>42</v>
      </c>
    </row>
    <row r="4346" spans="1:21" hidden="1">
      <c r="A4346" t="s">
        <v>1988</v>
      </c>
      <c r="B4346">
        <v>3725</v>
      </c>
      <c r="C4346">
        <v>289859</v>
      </c>
      <c r="D4346" t="s">
        <v>7124</v>
      </c>
      <c r="E4346" t="s">
        <v>7125</v>
      </c>
      <c r="F4346">
        <v>18406</v>
      </c>
      <c r="G4346">
        <v>3497887</v>
      </c>
      <c r="H4346">
        <f t="shared" si="67"/>
        <v>0</v>
      </c>
      <c r="I4346">
        <f t="array" ref="I4346">MIN(IFERROR(FIND(IstNumbers,A4346),""))</f>
        <v>13</v>
      </c>
      <c r="J4346" s="1" t="e">
        <f>IF([first '# in title]&lt;[pos kw in title],MID([title],[pos kw in title]-6,6),#N/A)</f>
        <v>#N/A</v>
      </c>
      <c r="K4346" s="1" t="e">
        <f>IFERROR(MID(SUBSTITUTE([kw rough in title],",","."),FIND("(",[kw rough in title])+1,20),SUBSTITUTE(IFERROR(MID([kw rough in title],FIND(" ",[kw rough in title])+1,20),[kw rough in title]),",","."))</f>
        <v>#N/A</v>
      </c>
      <c r="L4346" s="1">
        <f>IFERROR(FIND("kW",[desc]),0)</f>
        <v>70</v>
      </c>
      <c r="M4346">
        <f t="array" ref="M4346">MIN(IFERROR(FIND(IstNumbers,E4346),""))</f>
        <v>34</v>
      </c>
      <c r="N4346" s="1" t="str">
        <f>IF([first '# in desc]&lt;[pos kw in desc],MID([desc],[pos kw in desc]-7,7))</f>
        <v xml:space="preserve">­me 42 </v>
      </c>
      <c r="O43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46" s="1" t="str">
        <f>TRIM(IF([first '# in desc]&lt;[pos kw in desc],MID([desc],[pos kw in desc]-6,6),FALSE))</f>
        <v>me 42</v>
      </c>
      <c r="Q4346" s="1" t="b">
        <f>IF(LEN([manuell])=0,IFERROR([kw fine in title]*1,IFERROR(SUMPRODUCT(COUNTIF(IsDigits,MID([kw in desc],ROW($A$1:$A$150),1)))=LEN([kw in desc]),#N/A)),[manuell])</f>
        <v>0</v>
      </c>
      <c r="R4346" s="1" t="str">
        <f>IF([pos kw in title]&gt;0,MID(J4346,#REF!,4),IF([first '# in title]&gt;0,MID([title],[first '# in title],3),IF([first '# in title]&gt;0,MID([desc],#REF!,3),VLOOKUP([productid],$G$2:$R$1386,8))))</f>
        <v xml:space="preserve">42 </v>
      </c>
      <c r="S4346" s="1" t="e">
        <f>IF([kw in desc]=[kw rough in title],[kw in desc]*1,IFERROR(LEFT([kw_dirty],3)*1,IFERROR(LEFT([kw_dirty],2)*1,"n.a.")))</f>
        <v>#N/A</v>
      </c>
      <c r="T4346" s="1"/>
      <c r="U4346" s="1">
        <f>VLOOKUP(Tabelle1[[#This Row],[productid]],Tabelle2[#All],2,FALSE)</f>
        <v>42</v>
      </c>
    </row>
    <row r="4347" spans="1:21">
      <c r="A4347" t="s">
        <v>5548</v>
      </c>
      <c r="B4347">
        <v>2849</v>
      </c>
      <c r="C4347">
        <v>289859</v>
      </c>
      <c r="D4347" t="s">
        <v>7126</v>
      </c>
      <c r="E4347" t="s">
        <v>7127</v>
      </c>
      <c r="F4347">
        <v>18406</v>
      </c>
      <c r="G4347">
        <v>2286143</v>
      </c>
      <c r="H4347">
        <f t="shared" si="67"/>
        <v>0</v>
      </c>
      <c r="I4347">
        <f t="array" ref="I4347">MIN(IFERROR(FIND(IstNumbers,A4347),""))</f>
        <v>22</v>
      </c>
      <c r="J4347" s="1" t="e">
        <f>IF([first '# in title]&lt;[pos kw in title],MID([title],[pos kw in title]-6,6),#N/A)</f>
        <v>#N/A</v>
      </c>
      <c r="K4347" s="1" t="e">
        <f>IFERROR(MID(SUBSTITUTE([kw rough in title],",","."),FIND("(",[kw rough in title])+1,20),SUBSTITUTE(IFERROR(MID([kw rough in title],FIND(" ",[kw rough in title])+1,20),[kw rough in title]),",","."))</f>
        <v>#N/A</v>
      </c>
      <c r="L4347" s="1">
        <f>IFERROR(FIND("kW",[desc]),0)</f>
        <v>0</v>
      </c>
      <c r="M4347">
        <f t="array" ref="M4347">MIN(IFERROR(FIND(IstNumbers,E4347),""))</f>
        <v>33</v>
      </c>
      <c r="N4347" s="1" t="b">
        <f>IF([first '# in desc]&lt;[pos kw in desc],MID([desc],[pos kw in desc]-7,7))</f>
        <v>0</v>
      </c>
      <c r="O43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47" s="1" t="str">
        <f>TRIM(IF([first '# in desc]&lt;[pos kw in desc],MID([desc],[pos kw in desc]-6,6),FALSE))</f>
        <v>FALSCH</v>
      </c>
      <c r="Q4347" s="1" t="b">
        <f>IF(LEN([manuell])=0,IFERROR([kw fine in title]*1,IFERROR(SUMPRODUCT(COUNTIF(IsDigits,MID([kw in desc],ROW($A$1:$A$150),1)))=LEN([kw in desc]),#N/A)),[manuell])</f>
        <v>0</v>
      </c>
      <c r="R4347" s="1" t="str">
        <f>IF([pos kw in title]&gt;0,MID(J4347,#REF!,4),IF([first '# in title]&gt;0,MID([title],[first '# in title],3),IF([first '# in title]&gt;0,MID([desc],#REF!,3),VLOOKUP([productid],$G$2:$R$1386,8))))</f>
        <v>146</v>
      </c>
      <c r="S4347" s="1" t="e">
        <f>IF([kw in desc]=[kw rough in title],[kw in desc]*1,IFERROR(LEFT([kw_dirty],3)*1,IFERROR(LEFT([kw_dirty],2)*1,"n.a.")))</f>
        <v>#N/A</v>
      </c>
      <c r="T4347" s="1"/>
      <c r="U4347" s="1" t="e">
        <f>VLOOKUP(Tabelle1[[#This Row],[productid]],Tabelle2[#All],2,FALSE)</f>
        <v>#N/A</v>
      </c>
    </row>
    <row r="4348" spans="1:21" hidden="1">
      <c r="A4348" t="s">
        <v>5473</v>
      </c>
      <c r="B4348">
        <v>3655</v>
      </c>
      <c r="C4348">
        <v>289859</v>
      </c>
      <c r="D4348" t="s">
        <v>7128</v>
      </c>
      <c r="E4348" t="s">
        <v>7129</v>
      </c>
      <c r="F4348">
        <v>18406</v>
      </c>
      <c r="G4348">
        <v>1750863</v>
      </c>
      <c r="H4348">
        <f t="shared" si="67"/>
        <v>0</v>
      </c>
      <c r="I4348">
        <f t="array" ref="I4348">MIN(IFERROR(FIND(IstNumbers,A4348),""))</f>
        <v>21</v>
      </c>
      <c r="J4348" s="1" t="e">
        <f>IF([first '# in title]&lt;[pos kw in title],MID([title],[pos kw in title]-6,6),#N/A)</f>
        <v>#N/A</v>
      </c>
      <c r="K4348" s="1" t="e">
        <f>IFERROR(MID(SUBSTITUTE([kw rough in title],",","."),FIND("(",[kw rough in title])+1,20),SUBSTITUTE(IFERROR(MID([kw rough in title],FIND(" ",[kw rough in title])+1,20),[kw rough in title]),",","."))</f>
        <v>#N/A</v>
      </c>
      <c r="L4348" s="1">
        <f>IFERROR(FIND("kW",[desc]),0)</f>
        <v>70</v>
      </c>
      <c r="M4348">
        <f t="array" ref="M4348">MIN(IFERROR(FIND(IstNumbers,E4348),""))</f>
        <v>34</v>
      </c>
      <c r="N4348" s="1" t="str">
        <f>IF([first '# in desc]&lt;[pos kw in desc],MID([desc],[pos kw in desc]-7,7))</f>
        <v xml:space="preserve">­me 42 </v>
      </c>
      <c r="O43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48" s="1" t="str">
        <f>TRIM(IF([first '# in desc]&lt;[pos kw in desc],MID([desc],[pos kw in desc]-6,6),FALSE))</f>
        <v>me 42</v>
      </c>
      <c r="Q4348" s="1" t="b">
        <f>IF(LEN([manuell])=0,IFERROR([kw fine in title]*1,IFERROR(SUMPRODUCT(COUNTIF(IsDigits,MID([kw in desc],ROW($A$1:$A$150),1)))=LEN([kw in desc]),#N/A)),[manuell])</f>
        <v>0</v>
      </c>
      <c r="R4348" s="1" t="str">
        <f>IF([pos kw in title]&gt;0,MID(J4348,#REF!,4),IF([first '# in title]&gt;0,MID([title],[first '# in title],3),IF([first '# in title]&gt;0,MID([desc],#REF!,3),VLOOKUP([productid],$G$2:$R$1386,8))))</f>
        <v xml:space="preserve">42 </v>
      </c>
      <c r="S4348" s="1" t="e">
        <f>IF([kw in desc]=[kw rough in title],[kw in desc]*1,IFERROR(LEFT([kw_dirty],3)*1,IFERROR(LEFT([kw_dirty],2)*1,"n.a.")))</f>
        <v>#N/A</v>
      </c>
      <c r="T4348" s="1"/>
      <c r="U4348" s="1">
        <f>VLOOKUP(Tabelle1[[#This Row],[productid]],Tabelle2[#All],2,FALSE)</f>
        <v>42</v>
      </c>
    </row>
    <row r="4349" spans="1:21" hidden="1">
      <c r="A4349" t="s">
        <v>1988</v>
      </c>
      <c r="B4349">
        <v>3725</v>
      </c>
      <c r="C4349">
        <v>289859</v>
      </c>
      <c r="D4349" t="s">
        <v>7130</v>
      </c>
      <c r="E4349" t="s">
        <v>6652</v>
      </c>
      <c r="F4349">
        <v>18406</v>
      </c>
      <c r="G4349">
        <v>3497887</v>
      </c>
      <c r="H4349">
        <f t="shared" si="67"/>
        <v>0</v>
      </c>
      <c r="I4349">
        <f t="array" ref="I4349">MIN(IFERROR(FIND(IstNumbers,A4349),""))</f>
        <v>13</v>
      </c>
      <c r="J4349" s="1" t="e">
        <f>IF([first '# in title]&lt;[pos kw in title],MID([title],[pos kw in title]-6,6),#N/A)</f>
        <v>#N/A</v>
      </c>
      <c r="K4349" s="1" t="e">
        <f>IFERROR(MID(SUBSTITUTE([kw rough in title],",","."),FIND("(",[kw rough in title])+1,20),SUBSTITUTE(IFERROR(MID([kw rough in title],FIND(" ",[kw rough in title])+1,20),[kw rough in title]),",","."))</f>
        <v>#N/A</v>
      </c>
      <c r="L4349" s="1">
        <f>IFERROR(FIND("kW",[desc]),0)</f>
        <v>70</v>
      </c>
      <c r="M4349">
        <f t="array" ref="M4349">MIN(IFERROR(FIND(IstNumbers,E4349),""))</f>
        <v>34</v>
      </c>
      <c r="N4349" s="1" t="str">
        <f>IF([first '# in desc]&lt;[pos kw in desc],MID([desc],[pos kw in desc]-7,7))</f>
        <v xml:space="preserve">­me 42 </v>
      </c>
      <c r="O43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49" s="1" t="str">
        <f>TRIM(IF([first '# in desc]&lt;[pos kw in desc],MID([desc],[pos kw in desc]-6,6),FALSE))</f>
        <v>me 42</v>
      </c>
      <c r="Q4349" s="1" t="b">
        <f>IF(LEN([manuell])=0,IFERROR([kw fine in title]*1,IFERROR(SUMPRODUCT(COUNTIF(IsDigits,MID([kw in desc],ROW($A$1:$A$150),1)))=LEN([kw in desc]),#N/A)),[manuell])</f>
        <v>0</v>
      </c>
      <c r="R4349" s="1" t="str">
        <f>IF([pos kw in title]&gt;0,MID(J4349,#REF!,4),IF([first '# in title]&gt;0,MID([title],[first '# in title],3),IF([first '# in title]&gt;0,MID([desc],#REF!,3),VLOOKUP([productid],$G$2:$R$1386,8))))</f>
        <v xml:space="preserve">42 </v>
      </c>
      <c r="S4349" s="1" t="e">
        <f>IF([kw in desc]=[kw rough in title],[kw in desc]*1,IFERROR(LEFT([kw_dirty],3)*1,IFERROR(LEFT([kw_dirty],2)*1,"n.a.")))</f>
        <v>#N/A</v>
      </c>
      <c r="T4349" s="1"/>
      <c r="U4349" s="1">
        <f>VLOOKUP(Tabelle1[[#This Row],[productid]],Tabelle2[#All],2,FALSE)</f>
        <v>42</v>
      </c>
    </row>
    <row r="4350" spans="1:21">
      <c r="A4350" t="s">
        <v>5548</v>
      </c>
      <c r="B4350">
        <v>2849</v>
      </c>
      <c r="C4350">
        <v>289859</v>
      </c>
      <c r="D4350" t="s">
        <v>7131</v>
      </c>
      <c r="E4350" t="s">
        <v>7132</v>
      </c>
      <c r="F4350">
        <v>18406</v>
      </c>
      <c r="G4350">
        <v>2286143</v>
      </c>
      <c r="H4350">
        <f t="shared" si="67"/>
        <v>0</v>
      </c>
      <c r="I4350">
        <f t="array" ref="I4350">MIN(IFERROR(FIND(IstNumbers,A4350),""))</f>
        <v>22</v>
      </c>
      <c r="J4350" s="1" t="e">
        <f>IF([first '# in title]&lt;[pos kw in title],MID([title],[pos kw in title]-6,6),#N/A)</f>
        <v>#N/A</v>
      </c>
      <c r="K4350" s="1" t="e">
        <f>IFERROR(MID(SUBSTITUTE([kw rough in title],",","."),FIND("(",[kw rough in title])+1,20),SUBSTITUTE(IFERROR(MID([kw rough in title],FIND(" ",[kw rough in title])+1,20),[kw rough in title]),",","."))</f>
        <v>#N/A</v>
      </c>
      <c r="L4350" s="1">
        <f>IFERROR(FIND("kW",[desc]),0)</f>
        <v>0</v>
      </c>
      <c r="M4350">
        <f t="array" ref="M4350">MIN(IFERROR(FIND(IstNumbers,E4350),""))</f>
        <v>33</v>
      </c>
      <c r="N4350" s="1" t="b">
        <f>IF([first '# in desc]&lt;[pos kw in desc],MID([desc],[pos kw in desc]-7,7))</f>
        <v>0</v>
      </c>
      <c r="O43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50" s="1" t="str">
        <f>TRIM(IF([first '# in desc]&lt;[pos kw in desc],MID([desc],[pos kw in desc]-6,6),FALSE))</f>
        <v>FALSCH</v>
      </c>
      <c r="Q4350" s="1" t="b">
        <f>IF(LEN([manuell])=0,IFERROR([kw fine in title]*1,IFERROR(SUMPRODUCT(COUNTIF(IsDigits,MID([kw in desc],ROW($A$1:$A$150),1)))=LEN([kw in desc]),#N/A)),[manuell])</f>
        <v>0</v>
      </c>
      <c r="R4350" s="1" t="str">
        <f>IF([pos kw in title]&gt;0,MID(J4350,#REF!,4),IF([first '# in title]&gt;0,MID([title],[first '# in title],3),IF([first '# in title]&gt;0,MID([desc],#REF!,3),VLOOKUP([productid],$G$2:$R$1386,8))))</f>
        <v>146</v>
      </c>
      <c r="S4350" s="1" t="e">
        <f>IF([kw in desc]=[kw rough in title],[kw in desc]*1,IFERROR(LEFT([kw_dirty],3)*1,IFERROR(LEFT([kw_dirty],2)*1,"n.a.")))</f>
        <v>#N/A</v>
      </c>
      <c r="T4350" s="1"/>
      <c r="U4350" s="1" t="e">
        <f>VLOOKUP(Tabelle1[[#This Row],[productid]],Tabelle2[#All],2,FALSE)</f>
        <v>#N/A</v>
      </c>
    </row>
    <row r="4351" spans="1:21" hidden="1">
      <c r="A4351" t="s">
        <v>5473</v>
      </c>
      <c r="B4351">
        <v>3655</v>
      </c>
      <c r="C4351">
        <v>289859</v>
      </c>
      <c r="D4351" t="s">
        <v>7133</v>
      </c>
      <c r="E4351" t="s">
        <v>6558</v>
      </c>
      <c r="F4351">
        <v>18406</v>
      </c>
      <c r="G4351">
        <v>1750863</v>
      </c>
      <c r="H4351">
        <f t="shared" si="67"/>
        <v>0</v>
      </c>
      <c r="I4351">
        <f t="array" ref="I4351">MIN(IFERROR(FIND(IstNumbers,A4351),""))</f>
        <v>21</v>
      </c>
      <c r="J4351" s="1" t="e">
        <f>IF([first '# in title]&lt;[pos kw in title],MID([title],[pos kw in title]-6,6),#N/A)</f>
        <v>#N/A</v>
      </c>
      <c r="K4351" s="1" t="e">
        <f>IFERROR(MID(SUBSTITUTE([kw rough in title],",","."),FIND("(",[kw rough in title])+1,20),SUBSTITUTE(IFERROR(MID([kw rough in title],FIND(" ",[kw rough in title])+1,20),[kw rough in title]),",","."))</f>
        <v>#N/A</v>
      </c>
      <c r="L4351" s="1">
        <f>IFERROR(FIND("kW",[desc]),0)</f>
        <v>70</v>
      </c>
      <c r="M4351">
        <f t="array" ref="M4351">MIN(IFERROR(FIND(IstNumbers,E4351),""))</f>
        <v>34</v>
      </c>
      <c r="N4351" s="1" t="str">
        <f>IF([first '# in desc]&lt;[pos kw in desc],MID([desc],[pos kw in desc]-7,7))</f>
        <v xml:space="preserve">­me 42 </v>
      </c>
      <c r="O43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51" s="1" t="str">
        <f>TRIM(IF([first '# in desc]&lt;[pos kw in desc],MID([desc],[pos kw in desc]-6,6),FALSE))</f>
        <v>me 42</v>
      </c>
      <c r="Q4351" s="1" t="b">
        <f>IF(LEN([manuell])=0,IFERROR([kw fine in title]*1,IFERROR(SUMPRODUCT(COUNTIF(IsDigits,MID([kw in desc],ROW($A$1:$A$150),1)))=LEN([kw in desc]),#N/A)),[manuell])</f>
        <v>0</v>
      </c>
      <c r="R4351" s="1" t="str">
        <f>IF([pos kw in title]&gt;0,MID(J4351,#REF!,4),IF([first '# in title]&gt;0,MID([title],[first '# in title],3),IF([first '# in title]&gt;0,MID([desc],#REF!,3),VLOOKUP([productid],$G$2:$R$1386,8))))</f>
        <v xml:space="preserve">42 </v>
      </c>
      <c r="S4351" s="1" t="e">
        <f>IF([kw in desc]=[kw rough in title],[kw in desc]*1,IFERROR(LEFT([kw_dirty],3)*1,IFERROR(LEFT([kw_dirty],2)*1,"n.a.")))</f>
        <v>#N/A</v>
      </c>
      <c r="T4351" s="1"/>
      <c r="U4351" s="1">
        <f>VLOOKUP(Tabelle1[[#This Row],[productid]],Tabelle2[#All],2,FALSE)</f>
        <v>42</v>
      </c>
    </row>
    <row r="4352" spans="1:21" hidden="1">
      <c r="A4352" t="s">
        <v>1988</v>
      </c>
      <c r="B4352">
        <v>3730</v>
      </c>
      <c r="C4352">
        <v>289859</v>
      </c>
      <c r="D4352" t="s">
        <v>7134</v>
      </c>
      <c r="E4352" t="s">
        <v>7135</v>
      </c>
      <c r="F4352">
        <v>18406</v>
      </c>
      <c r="G4352">
        <v>3497887</v>
      </c>
      <c r="H4352">
        <f t="shared" si="67"/>
        <v>0</v>
      </c>
      <c r="I4352">
        <f t="array" ref="I4352">MIN(IFERROR(FIND(IstNumbers,A4352),""))</f>
        <v>13</v>
      </c>
      <c r="J4352" s="1" t="e">
        <f>IF([first '# in title]&lt;[pos kw in title],MID([title],[pos kw in title]-6,6),#N/A)</f>
        <v>#N/A</v>
      </c>
      <c r="K4352" s="1" t="e">
        <f>IFERROR(MID(SUBSTITUTE([kw rough in title],",","."),FIND("(",[kw rough in title])+1,20),SUBSTITUTE(IFERROR(MID([kw rough in title],FIND(" ",[kw rough in title])+1,20),[kw rough in title]),",","."))</f>
        <v>#N/A</v>
      </c>
      <c r="L4352" s="1">
        <f>IFERROR(FIND("kW",[desc]),0)</f>
        <v>70</v>
      </c>
      <c r="M4352">
        <f t="array" ref="M4352">MIN(IFERROR(FIND(IstNumbers,E4352),""))</f>
        <v>34</v>
      </c>
      <c r="N4352" s="1" t="str">
        <f>IF([first '# in desc]&lt;[pos kw in desc],MID([desc],[pos kw in desc]-7,7))</f>
        <v xml:space="preserve">­me 42 </v>
      </c>
      <c r="O43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52" s="1" t="str">
        <f>TRIM(IF([first '# in desc]&lt;[pos kw in desc],MID([desc],[pos kw in desc]-6,6),FALSE))</f>
        <v>me 42</v>
      </c>
      <c r="Q4352" s="1" t="b">
        <f>IF(LEN([manuell])=0,IFERROR([kw fine in title]*1,IFERROR(SUMPRODUCT(COUNTIF(IsDigits,MID([kw in desc],ROW($A$1:$A$150),1)))=LEN([kw in desc]),#N/A)),[manuell])</f>
        <v>0</v>
      </c>
      <c r="R4352" s="1" t="str">
        <f>IF([pos kw in title]&gt;0,MID(J4352,#REF!,4),IF([first '# in title]&gt;0,MID([title],[first '# in title],3),IF([first '# in title]&gt;0,MID([desc],#REF!,3),VLOOKUP([productid],$G$2:$R$1386,8))))</f>
        <v xml:space="preserve">42 </v>
      </c>
      <c r="S4352" s="1" t="e">
        <f>IF([kw in desc]=[kw rough in title],[kw in desc]*1,IFERROR(LEFT([kw_dirty],3)*1,IFERROR(LEFT([kw_dirty],2)*1,"n.a.")))</f>
        <v>#N/A</v>
      </c>
      <c r="T4352" s="1"/>
      <c r="U4352" s="1">
        <f>VLOOKUP(Tabelle1[[#This Row],[productid]],Tabelle2[#All],2,FALSE)</f>
        <v>42</v>
      </c>
    </row>
    <row r="4353" spans="1:21">
      <c r="A4353" t="s">
        <v>5548</v>
      </c>
      <c r="B4353">
        <v>2850</v>
      </c>
      <c r="C4353">
        <v>289859</v>
      </c>
      <c r="D4353" t="s">
        <v>7136</v>
      </c>
      <c r="E4353" t="s">
        <v>7137</v>
      </c>
      <c r="F4353">
        <v>18406</v>
      </c>
      <c r="G4353">
        <v>2286143</v>
      </c>
      <c r="H4353">
        <f t="shared" si="67"/>
        <v>0</v>
      </c>
      <c r="I4353">
        <f t="array" ref="I4353">MIN(IFERROR(FIND(IstNumbers,A4353),""))</f>
        <v>22</v>
      </c>
      <c r="J4353" s="1" t="e">
        <f>IF([first '# in title]&lt;[pos kw in title],MID([title],[pos kw in title]-6,6),#N/A)</f>
        <v>#N/A</v>
      </c>
      <c r="K4353" s="1" t="e">
        <f>IFERROR(MID(SUBSTITUTE([kw rough in title],",","."),FIND("(",[kw rough in title])+1,20),SUBSTITUTE(IFERROR(MID([kw rough in title],FIND(" ",[kw rough in title])+1,20),[kw rough in title]),",","."))</f>
        <v>#N/A</v>
      </c>
      <c r="L4353" s="1">
        <f>IFERROR(FIND("kW",[desc]),0)</f>
        <v>0</v>
      </c>
      <c r="M4353">
        <f t="array" ref="M4353">MIN(IFERROR(FIND(IstNumbers,E4353),""))</f>
        <v>33</v>
      </c>
      <c r="N4353" s="1" t="b">
        <f>IF([first '# in desc]&lt;[pos kw in desc],MID([desc],[pos kw in desc]-7,7))</f>
        <v>0</v>
      </c>
      <c r="O43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53" s="1" t="str">
        <f>TRIM(IF([first '# in desc]&lt;[pos kw in desc],MID([desc],[pos kw in desc]-6,6),FALSE))</f>
        <v>FALSCH</v>
      </c>
      <c r="Q4353" s="1" t="b">
        <f>IF(LEN([manuell])=0,IFERROR([kw fine in title]*1,IFERROR(SUMPRODUCT(COUNTIF(IsDigits,MID([kw in desc],ROW($A$1:$A$150),1)))=LEN([kw in desc]),#N/A)),[manuell])</f>
        <v>0</v>
      </c>
      <c r="R4353" s="1" t="str">
        <f>IF([pos kw in title]&gt;0,MID(J4353,#REF!,4),IF([first '# in title]&gt;0,MID([title],[first '# in title],3),IF([first '# in title]&gt;0,MID([desc],#REF!,3),VLOOKUP([productid],$G$2:$R$1386,8))))</f>
        <v>146</v>
      </c>
      <c r="S4353" s="1" t="e">
        <f>IF([kw in desc]=[kw rough in title],[kw in desc]*1,IFERROR(LEFT([kw_dirty],3)*1,IFERROR(LEFT([kw_dirty],2)*1,"n.a.")))</f>
        <v>#N/A</v>
      </c>
      <c r="T4353" s="1"/>
      <c r="U4353" s="1" t="e">
        <f>VLOOKUP(Tabelle1[[#This Row],[productid]],Tabelle2[#All],2,FALSE)</f>
        <v>#N/A</v>
      </c>
    </row>
    <row r="4354" spans="1:21" hidden="1">
      <c r="A4354" t="s">
        <v>5473</v>
      </c>
      <c r="B4354">
        <v>3655</v>
      </c>
      <c r="C4354">
        <v>289859</v>
      </c>
      <c r="D4354" t="s">
        <v>7138</v>
      </c>
      <c r="E4354" t="s">
        <v>6565</v>
      </c>
      <c r="F4354">
        <v>18406</v>
      </c>
      <c r="G4354">
        <v>1750863</v>
      </c>
      <c r="H4354">
        <f t="shared" si="67"/>
        <v>0</v>
      </c>
      <c r="I4354">
        <f t="array" ref="I4354">MIN(IFERROR(FIND(IstNumbers,A4354),""))</f>
        <v>21</v>
      </c>
      <c r="J4354" s="1" t="e">
        <f>IF([first '# in title]&lt;[pos kw in title],MID([title],[pos kw in title]-6,6),#N/A)</f>
        <v>#N/A</v>
      </c>
      <c r="K4354" s="1" t="e">
        <f>IFERROR(MID(SUBSTITUTE([kw rough in title],",","."),FIND("(",[kw rough in title])+1,20),SUBSTITUTE(IFERROR(MID([kw rough in title],FIND(" ",[kw rough in title])+1,20),[kw rough in title]),",","."))</f>
        <v>#N/A</v>
      </c>
      <c r="L4354" s="1">
        <f>IFERROR(FIND("kW",[desc]),0)</f>
        <v>70</v>
      </c>
      <c r="M4354">
        <f t="array" ref="M4354">MIN(IFERROR(FIND(IstNumbers,E4354),""))</f>
        <v>34</v>
      </c>
      <c r="N4354" s="1" t="str">
        <f>IF([first '# in desc]&lt;[pos kw in desc],MID([desc],[pos kw in desc]-7,7))</f>
        <v xml:space="preserve">­me 42 </v>
      </c>
      <c r="O43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54" s="1" t="str">
        <f>TRIM(IF([first '# in desc]&lt;[pos kw in desc],MID([desc],[pos kw in desc]-6,6),FALSE))</f>
        <v>me 42</v>
      </c>
      <c r="Q4354" s="1" t="b">
        <f>IF(LEN([manuell])=0,IFERROR([kw fine in title]*1,IFERROR(SUMPRODUCT(COUNTIF(IsDigits,MID([kw in desc],ROW($A$1:$A$150),1)))=LEN([kw in desc]),#N/A)),[manuell])</f>
        <v>0</v>
      </c>
      <c r="R4354" s="1" t="str">
        <f>IF([pos kw in title]&gt;0,MID(J4354,#REF!,4),IF([first '# in title]&gt;0,MID([title],[first '# in title],3),IF([first '# in title]&gt;0,MID([desc],#REF!,3),VLOOKUP([productid],$G$2:$R$1386,8))))</f>
        <v xml:space="preserve">42 </v>
      </c>
      <c r="S4354" s="1" t="e">
        <f>IF([kw in desc]=[kw rough in title],[kw in desc]*1,IFERROR(LEFT([kw_dirty],3)*1,IFERROR(LEFT([kw_dirty],2)*1,"n.a.")))</f>
        <v>#N/A</v>
      </c>
      <c r="T4354" s="1"/>
      <c r="U4354" s="1">
        <f>VLOOKUP(Tabelle1[[#This Row],[productid]],Tabelle2[#All],2,FALSE)</f>
        <v>42</v>
      </c>
    </row>
    <row r="4355" spans="1:21" hidden="1">
      <c r="A4355" t="s">
        <v>1988</v>
      </c>
      <c r="B4355">
        <v>3730</v>
      </c>
      <c r="C4355">
        <v>289859</v>
      </c>
      <c r="D4355" t="s">
        <v>7139</v>
      </c>
      <c r="E4355" t="s">
        <v>7140</v>
      </c>
      <c r="F4355">
        <v>18406</v>
      </c>
      <c r="G4355">
        <v>3497887</v>
      </c>
      <c r="H4355">
        <f t="shared" si="67"/>
        <v>0</v>
      </c>
      <c r="I4355">
        <f t="array" ref="I4355">MIN(IFERROR(FIND(IstNumbers,A4355),""))</f>
        <v>13</v>
      </c>
      <c r="J4355" s="1" t="e">
        <f>IF([first '# in title]&lt;[pos kw in title],MID([title],[pos kw in title]-6,6),#N/A)</f>
        <v>#N/A</v>
      </c>
      <c r="K4355" s="1" t="e">
        <f>IFERROR(MID(SUBSTITUTE([kw rough in title],",","."),FIND("(",[kw rough in title])+1,20),SUBSTITUTE(IFERROR(MID([kw rough in title],FIND(" ",[kw rough in title])+1,20),[kw rough in title]),",","."))</f>
        <v>#N/A</v>
      </c>
      <c r="L4355" s="1">
        <f>IFERROR(FIND("kW",[desc]),0)</f>
        <v>70</v>
      </c>
      <c r="M4355">
        <f t="array" ref="M4355">MIN(IFERROR(FIND(IstNumbers,E4355),""))</f>
        <v>34</v>
      </c>
      <c r="N4355" s="1" t="str">
        <f>IF([first '# in desc]&lt;[pos kw in desc],MID([desc],[pos kw in desc]-7,7))</f>
        <v xml:space="preserve">­me 42 </v>
      </c>
      <c r="O43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55" s="1" t="str">
        <f>TRIM(IF([first '# in desc]&lt;[pos kw in desc],MID([desc],[pos kw in desc]-6,6),FALSE))</f>
        <v>me 42</v>
      </c>
      <c r="Q4355" s="1" t="b">
        <f>IF(LEN([manuell])=0,IFERROR([kw fine in title]*1,IFERROR(SUMPRODUCT(COUNTIF(IsDigits,MID([kw in desc],ROW($A$1:$A$150),1)))=LEN([kw in desc]),#N/A)),[manuell])</f>
        <v>0</v>
      </c>
      <c r="R4355" s="1" t="str">
        <f>IF([pos kw in title]&gt;0,MID(J4355,#REF!,4),IF([first '# in title]&gt;0,MID([title],[first '# in title],3),IF([first '# in title]&gt;0,MID([desc],#REF!,3),VLOOKUP([productid],$G$2:$R$1386,8))))</f>
        <v xml:space="preserve">42 </v>
      </c>
      <c r="S4355" s="1" t="e">
        <f>IF([kw in desc]=[kw rough in title],[kw in desc]*1,IFERROR(LEFT([kw_dirty],3)*1,IFERROR(LEFT([kw_dirty],2)*1,"n.a.")))</f>
        <v>#N/A</v>
      </c>
      <c r="T4355" s="1"/>
      <c r="U4355" s="1">
        <f>VLOOKUP(Tabelle1[[#This Row],[productid]],Tabelle2[#All],2,FALSE)</f>
        <v>42</v>
      </c>
    </row>
    <row r="4356" spans="1:21">
      <c r="A4356" t="s">
        <v>5548</v>
      </c>
      <c r="B4356">
        <v>2854</v>
      </c>
      <c r="C4356">
        <v>289859</v>
      </c>
      <c r="D4356" t="s">
        <v>7141</v>
      </c>
      <c r="E4356" t="s">
        <v>7142</v>
      </c>
      <c r="F4356">
        <v>18406</v>
      </c>
      <c r="G4356">
        <v>2286143</v>
      </c>
      <c r="H4356">
        <f t="shared" ref="H4356:H4419" si="68">IFERROR(FIND("kW",A4356),0)</f>
        <v>0</v>
      </c>
      <c r="I4356">
        <f t="array" ref="I4356">MIN(IFERROR(FIND(IstNumbers,A4356),""))</f>
        <v>22</v>
      </c>
      <c r="J4356" s="1" t="e">
        <f>IF([first '# in title]&lt;[pos kw in title],MID([title],[pos kw in title]-6,6),#N/A)</f>
        <v>#N/A</v>
      </c>
      <c r="K4356" s="1" t="e">
        <f>IFERROR(MID(SUBSTITUTE([kw rough in title],",","."),FIND("(",[kw rough in title])+1,20),SUBSTITUTE(IFERROR(MID([kw rough in title],FIND(" ",[kw rough in title])+1,20),[kw rough in title]),",","."))</f>
        <v>#N/A</v>
      </c>
      <c r="L4356" s="1">
        <f>IFERROR(FIND("kW",[desc]),0)</f>
        <v>0</v>
      </c>
      <c r="M4356">
        <f t="array" ref="M4356">MIN(IFERROR(FIND(IstNumbers,E4356),""))</f>
        <v>33</v>
      </c>
      <c r="N4356" s="1" t="b">
        <f>IF([first '# in desc]&lt;[pos kw in desc],MID([desc],[pos kw in desc]-7,7))</f>
        <v>0</v>
      </c>
      <c r="O43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56" s="1" t="str">
        <f>TRIM(IF([first '# in desc]&lt;[pos kw in desc],MID([desc],[pos kw in desc]-6,6),FALSE))</f>
        <v>FALSCH</v>
      </c>
      <c r="Q4356" s="1" t="b">
        <f>IF(LEN([manuell])=0,IFERROR([kw fine in title]*1,IFERROR(SUMPRODUCT(COUNTIF(IsDigits,MID([kw in desc],ROW($A$1:$A$150),1)))=LEN([kw in desc]),#N/A)),[manuell])</f>
        <v>0</v>
      </c>
      <c r="R4356" s="1" t="str">
        <f>IF([pos kw in title]&gt;0,MID(J4356,#REF!,4),IF([first '# in title]&gt;0,MID([title],[first '# in title],3),IF([first '# in title]&gt;0,MID([desc],#REF!,3),VLOOKUP([productid],$G$2:$R$1386,8))))</f>
        <v>146</v>
      </c>
      <c r="S4356" s="1" t="e">
        <f>IF([kw in desc]=[kw rough in title],[kw in desc]*1,IFERROR(LEFT([kw_dirty],3)*1,IFERROR(LEFT([kw_dirty],2)*1,"n.a.")))</f>
        <v>#N/A</v>
      </c>
      <c r="T4356" s="1"/>
      <c r="U4356" s="1" t="e">
        <f>VLOOKUP(Tabelle1[[#This Row],[productid]],Tabelle2[#All],2,FALSE)</f>
        <v>#N/A</v>
      </c>
    </row>
    <row r="4357" spans="1:21" hidden="1">
      <c r="A4357" t="s">
        <v>5473</v>
      </c>
      <c r="B4357">
        <v>3655</v>
      </c>
      <c r="C4357">
        <v>289859</v>
      </c>
      <c r="D4357" t="s">
        <v>7143</v>
      </c>
      <c r="E4357" t="s">
        <v>6598</v>
      </c>
      <c r="F4357">
        <v>18406</v>
      </c>
      <c r="G4357">
        <v>1750863</v>
      </c>
      <c r="H4357">
        <f t="shared" si="68"/>
        <v>0</v>
      </c>
      <c r="I4357">
        <f t="array" ref="I4357">MIN(IFERROR(FIND(IstNumbers,A4357),""))</f>
        <v>21</v>
      </c>
      <c r="J4357" s="1" t="e">
        <f>IF([first '# in title]&lt;[pos kw in title],MID([title],[pos kw in title]-6,6),#N/A)</f>
        <v>#N/A</v>
      </c>
      <c r="K4357" s="1" t="e">
        <f>IFERROR(MID(SUBSTITUTE([kw rough in title],",","."),FIND("(",[kw rough in title])+1,20),SUBSTITUTE(IFERROR(MID([kw rough in title],FIND(" ",[kw rough in title])+1,20),[kw rough in title]),",","."))</f>
        <v>#N/A</v>
      </c>
      <c r="L4357" s="1">
        <f>IFERROR(FIND("kW",[desc]),0)</f>
        <v>70</v>
      </c>
      <c r="M4357">
        <f t="array" ref="M4357">MIN(IFERROR(FIND(IstNumbers,E4357),""))</f>
        <v>34</v>
      </c>
      <c r="N4357" s="1" t="str">
        <f>IF([first '# in desc]&lt;[pos kw in desc],MID([desc],[pos kw in desc]-7,7))</f>
        <v xml:space="preserve">­me 42 </v>
      </c>
      <c r="O43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57" s="1" t="str">
        <f>TRIM(IF([first '# in desc]&lt;[pos kw in desc],MID([desc],[pos kw in desc]-6,6),FALSE))</f>
        <v>me 42</v>
      </c>
      <c r="Q4357" s="1" t="b">
        <f>IF(LEN([manuell])=0,IFERROR([kw fine in title]*1,IFERROR(SUMPRODUCT(COUNTIF(IsDigits,MID([kw in desc],ROW($A$1:$A$150),1)))=LEN([kw in desc]),#N/A)),[manuell])</f>
        <v>0</v>
      </c>
      <c r="R4357" s="1" t="str">
        <f>IF([pos kw in title]&gt;0,MID(J4357,#REF!,4),IF([first '# in title]&gt;0,MID([title],[first '# in title],3),IF([first '# in title]&gt;0,MID([desc],#REF!,3),VLOOKUP([productid],$G$2:$R$1386,8))))</f>
        <v xml:space="preserve">42 </v>
      </c>
      <c r="S4357" s="1" t="e">
        <f>IF([kw in desc]=[kw rough in title],[kw in desc]*1,IFERROR(LEFT([kw_dirty],3)*1,IFERROR(LEFT([kw_dirty],2)*1,"n.a.")))</f>
        <v>#N/A</v>
      </c>
      <c r="T4357" s="1"/>
      <c r="U4357" s="1">
        <f>VLOOKUP(Tabelle1[[#This Row],[productid]],Tabelle2[#All],2,FALSE)</f>
        <v>42</v>
      </c>
    </row>
    <row r="4358" spans="1:21" hidden="1">
      <c r="A4358" t="s">
        <v>1988</v>
      </c>
      <c r="B4358">
        <v>3730</v>
      </c>
      <c r="C4358">
        <v>289859</v>
      </c>
      <c r="D4358" t="s">
        <v>7144</v>
      </c>
      <c r="E4358" t="s">
        <v>7145</v>
      </c>
      <c r="F4358">
        <v>18406</v>
      </c>
      <c r="G4358">
        <v>3497887</v>
      </c>
      <c r="H4358">
        <f t="shared" si="68"/>
        <v>0</v>
      </c>
      <c r="I4358">
        <f t="array" ref="I4358">MIN(IFERROR(FIND(IstNumbers,A4358),""))</f>
        <v>13</v>
      </c>
      <c r="J4358" s="1" t="e">
        <f>IF([first '# in title]&lt;[pos kw in title],MID([title],[pos kw in title]-6,6),#N/A)</f>
        <v>#N/A</v>
      </c>
      <c r="K4358" s="1" t="e">
        <f>IFERROR(MID(SUBSTITUTE([kw rough in title],",","."),FIND("(",[kw rough in title])+1,20),SUBSTITUTE(IFERROR(MID([kw rough in title],FIND(" ",[kw rough in title])+1,20),[kw rough in title]),",","."))</f>
        <v>#N/A</v>
      </c>
      <c r="L4358" s="1">
        <f>IFERROR(FIND("kW",[desc]),0)</f>
        <v>70</v>
      </c>
      <c r="M4358">
        <f t="array" ref="M4358">MIN(IFERROR(FIND(IstNumbers,E4358),""))</f>
        <v>34</v>
      </c>
      <c r="N4358" s="1" t="str">
        <f>IF([first '# in desc]&lt;[pos kw in desc],MID([desc],[pos kw in desc]-7,7))</f>
        <v xml:space="preserve">­me 42 </v>
      </c>
      <c r="O43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58" s="1" t="str">
        <f>TRIM(IF([first '# in desc]&lt;[pos kw in desc],MID([desc],[pos kw in desc]-6,6),FALSE))</f>
        <v>me 42</v>
      </c>
      <c r="Q4358" s="1" t="b">
        <f>IF(LEN([manuell])=0,IFERROR([kw fine in title]*1,IFERROR(SUMPRODUCT(COUNTIF(IsDigits,MID([kw in desc],ROW($A$1:$A$150),1)))=LEN([kw in desc]),#N/A)),[manuell])</f>
        <v>0</v>
      </c>
      <c r="R4358" s="1" t="str">
        <f>IF([pos kw in title]&gt;0,MID(J4358,#REF!,4),IF([first '# in title]&gt;0,MID([title],[first '# in title],3),IF([first '# in title]&gt;0,MID([desc],#REF!,3),VLOOKUP([productid],$G$2:$R$1386,8))))</f>
        <v xml:space="preserve">42 </v>
      </c>
      <c r="S4358" s="1" t="e">
        <f>IF([kw in desc]=[kw rough in title],[kw in desc]*1,IFERROR(LEFT([kw_dirty],3)*1,IFERROR(LEFT([kw_dirty],2)*1,"n.a.")))</f>
        <v>#N/A</v>
      </c>
      <c r="T4358" s="1"/>
      <c r="U4358" s="1">
        <f>VLOOKUP(Tabelle1[[#This Row],[productid]],Tabelle2[#All],2,FALSE)</f>
        <v>42</v>
      </c>
    </row>
    <row r="4359" spans="1:21">
      <c r="A4359" t="s">
        <v>5548</v>
      </c>
      <c r="B4359">
        <v>2854</v>
      </c>
      <c r="C4359">
        <v>289859</v>
      </c>
      <c r="D4359" t="s">
        <v>7146</v>
      </c>
      <c r="E4359" t="s">
        <v>7147</v>
      </c>
      <c r="F4359">
        <v>18406</v>
      </c>
      <c r="G4359">
        <v>2286143</v>
      </c>
      <c r="H4359">
        <f t="shared" si="68"/>
        <v>0</v>
      </c>
      <c r="I4359">
        <f t="array" ref="I4359">MIN(IFERROR(FIND(IstNumbers,A4359),""))</f>
        <v>22</v>
      </c>
      <c r="J4359" s="1" t="e">
        <f>IF([first '# in title]&lt;[pos kw in title],MID([title],[pos kw in title]-6,6),#N/A)</f>
        <v>#N/A</v>
      </c>
      <c r="K4359" s="1" t="e">
        <f>IFERROR(MID(SUBSTITUTE([kw rough in title],",","."),FIND("(",[kw rough in title])+1,20),SUBSTITUTE(IFERROR(MID([kw rough in title],FIND(" ",[kw rough in title])+1,20),[kw rough in title]),",","."))</f>
        <v>#N/A</v>
      </c>
      <c r="L4359" s="1">
        <f>IFERROR(FIND("kW",[desc]),0)</f>
        <v>0</v>
      </c>
      <c r="M4359">
        <f t="array" ref="M4359">MIN(IFERROR(FIND(IstNumbers,E4359),""))</f>
        <v>33</v>
      </c>
      <c r="N4359" s="1" t="b">
        <f>IF([first '# in desc]&lt;[pos kw in desc],MID([desc],[pos kw in desc]-7,7))</f>
        <v>0</v>
      </c>
      <c r="O43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59" s="1" t="str">
        <f>TRIM(IF([first '# in desc]&lt;[pos kw in desc],MID([desc],[pos kw in desc]-6,6),FALSE))</f>
        <v>FALSCH</v>
      </c>
      <c r="Q4359" s="1" t="b">
        <f>IF(LEN([manuell])=0,IFERROR([kw fine in title]*1,IFERROR(SUMPRODUCT(COUNTIF(IsDigits,MID([kw in desc],ROW($A$1:$A$150),1)))=LEN([kw in desc]),#N/A)),[manuell])</f>
        <v>0</v>
      </c>
      <c r="R4359" s="1" t="str">
        <f>IF([pos kw in title]&gt;0,MID(J4359,#REF!,4),IF([first '# in title]&gt;0,MID([title],[first '# in title],3),IF([first '# in title]&gt;0,MID([desc],#REF!,3),VLOOKUP([productid],$G$2:$R$1386,8))))</f>
        <v>146</v>
      </c>
      <c r="S4359" s="1" t="e">
        <f>IF([kw in desc]=[kw rough in title],[kw in desc]*1,IFERROR(LEFT([kw_dirty],3)*1,IFERROR(LEFT([kw_dirty],2)*1,"n.a.")))</f>
        <v>#N/A</v>
      </c>
      <c r="T4359" s="1"/>
      <c r="U4359" s="1" t="e">
        <f>VLOOKUP(Tabelle1[[#This Row],[productid]],Tabelle2[#All],2,FALSE)</f>
        <v>#N/A</v>
      </c>
    </row>
    <row r="4360" spans="1:21" hidden="1">
      <c r="A4360" t="s">
        <v>5473</v>
      </c>
      <c r="B4360">
        <v>3655</v>
      </c>
      <c r="C4360">
        <v>289859</v>
      </c>
      <c r="D4360" t="s">
        <v>7148</v>
      </c>
      <c r="E4360" t="s">
        <v>6549</v>
      </c>
      <c r="F4360">
        <v>18406</v>
      </c>
      <c r="G4360">
        <v>1750863</v>
      </c>
      <c r="H4360">
        <f t="shared" si="68"/>
        <v>0</v>
      </c>
      <c r="I4360">
        <f t="array" ref="I4360">MIN(IFERROR(FIND(IstNumbers,A4360),""))</f>
        <v>21</v>
      </c>
      <c r="J4360" s="1" t="e">
        <f>IF([first '# in title]&lt;[pos kw in title],MID([title],[pos kw in title]-6,6),#N/A)</f>
        <v>#N/A</v>
      </c>
      <c r="K4360" s="1" t="e">
        <f>IFERROR(MID(SUBSTITUTE([kw rough in title],",","."),FIND("(",[kw rough in title])+1,20),SUBSTITUTE(IFERROR(MID([kw rough in title],FIND(" ",[kw rough in title])+1,20),[kw rough in title]),",","."))</f>
        <v>#N/A</v>
      </c>
      <c r="L4360" s="1">
        <f>IFERROR(FIND("kW",[desc]),0)</f>
        <v>70</v>
      </c>
      <c r="M4360">
        <f t="array" ref="M4360">MIN(IFERROR(FIND(IstNumbers,E4360),""))</f>
        <v>34</v>
      </c>
      <c r="N4360" s="1" t="str">
        <f>IF([first '# in desc]&lt;[pos kw in desc],MID([desc],[pos kw in desc]-7,7))</f>
        <v xml:space="preserve">­me 42 </v>
      </c>
      <c r="O43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0" s="1" t="str">
        <f>TRIM(IF([first '# in desc]&lt;[pos kw in desc],MID([desc],[pos kw in desc]-6,6),FALSE))</f>
        <v>me 42</v>
      </c>
      <c r="Q4360" s="1" t="b">
        <f>IF(LEN([manuell])=0,IFERROR([kw fine in title]*1,IFERROR(SUMPRODUCT(COUNTIF(IsDigits,MID([kw in desc],ROW($A$1:$A$150),1)))=LEN([kw in desc]),#N/A)),[manuell])</f>
        <v>0</v>
      </c>
      <c r="R4360" s="1" t="str">
        <f>IF([pos kw in title]&gt;0,MID(J4360,#REF!,4),IF([first '# in title]&gt;0,MID([title],[first '# in title],3),IF([first '# in title]&gt;0,MID([desc],#REF!,3),VLOOKUP([productid],$G$2:$R$1386,8))))</f>
        <v xml:space="preserve">42 </v>
      </c>
      <c r="S4360" s="1" t="e">
        <f>IF([kw in desc]=[kw rough in title],[kw in desc]*1,IFERROR(LEFT([kw_dirty],3)*1,IFERROR(LEFT([kw_dirty],2)*1,"n.a.")))</f>
        <v>#N/A</v>
      </c>
      <c r="T4360" s="1"/>
      <c r="U4360" s="1">
        <f>VLOOKUP(Tabelle1[[#This Row],[productid]],Tabelle2[#All],2,FALSE)</f>
        <v>42</v>
      </c>
    </row>
    <row r="4361" spans="1:21" hidden="1">
      <c r="A4361" t="s">
        <v>1988</v>
      </c>
      <c r="B4361">
        <v>3730</v>
      </c>
      <c r="C4361">
        <v>289859</v>
      </c>
      <c r="D4361" t="s">
        <v>7149</v>
      </c>
      <c r="E4361" t="s">
        <v>7150</v>
      </c>
      <c r="F4361">
        <v>18406</v>
      </c>
      <c r="G4361">
        <v>3497887</v>
      </c>
      <c r="H4361">
        <f t="shared" si="68"/>
        <v>0</v>
      </c>
      <c r="I4361">
        <f t="array" ref="I4361">MIN(IFERROR(FIND(IstNumbers,A4361),""))</f>
        <v>13</v>
      </c>
      <c r="J4361" s="1" t="e">
        <f>IF([first '# in title]&lt;[pos kw in title],MID([title],[pos kw in title]-6,6),#N/A)</f>
        <v>#N/A</v>
      </c>
      <c r="K4361" s="1" t="e">
        <f>IFERROR(MID(SUBSTITUTE([kw rough in title],",","."),FIND("(",[kw rough in title])+1,20),SUBSTITUTE(IFERROR(MID([kw rough in title],FIND(" ",[kw rough in title])+1,20),[kw rough in title]),",","."))</f>
        <v>#N/A</v>
      </c>
      <c r="L4361" s="1">
        <f>IFERROR(FIND("kW",[desc]),0)</f>
        <v>70</v>
      </c>
      <c r="M4361">
        <f t="array" ref="M4361">MIN(IFERROR(FIND(IstNumbers,E4361),""))</f>
        <v>34</v>
      </c>
      <c r="N4361" s="1" t="str">
        <f>IF([first '# in desc]&lt;[pos kw in desc],MID([desc],[pos kw in desc]-7,7))</f>
        <v xml:space="preserve">­me 42 </v>
      </c>
      <c r="O43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1" s="1" t="str">
        <f>TRIM(IF([first '# in desc]&lt;[pos kw in desc],MID([desc],[pos kw in desc]-6,6),FALSE))</f>
        <v>me 42</v>
      </c>
      <c r="Q4361" s="1" t="b">
        <f>IF(LEN([manuell])=0,IFERROR([kw fine in title]*1,IFERROR(SUMPRODUCT(COUNTIF(IsDigits,MID([kw in desc],ROW($A$1:$A$150),1)))=LEN([kw in desc]),#N/A)),[manuell])</f>
        <v>0</v>
      </c>
      <c r="R4361" s="1" t="str">
        <f>IF([pos kw in title]&gt;0,MID(J4361,#REF!,4),IF([first '# in title]&gt;0,MID([title],[first '# in title],3),IF([first '# in title]&gt;0,MID([desc],#REF!,3),VLOOKUP([productid],$G$2:$R$1386,8))))</f>
        <v xml:space="preserve">42 </v>
      </c>
      <c r="S4361" s="1" t="e">
        <f>IF([kw in desc]=[kw rough in title],[kw in desc]*1,IFERROR(LEFT([kw_dirty],3)*1,IFERROR(LEFT([kw_dirty],2)*1,"n.a.")))</f>
        <v>#N/A</v>
      </c>
      <c r="T4361" s="1"/>
      <c r="U4361" s="1">
        <f>VLOOKUP(Tabelle1[[#This Row],[productid]],Tabelle2[#All],2,FALSE)</f>
        <v>42</v>
      </c>
    </row>
    <row r="4362" spans="1:21">
      <c r="A4362" t="s">
        <v>5548</v>
      </c>
      <c r="B4362">
        <v>2854</v>
      </c>
      <c r="C4362">
        <v>289859</v>
      </c>
      <c r="D4362" t="s">
        <v>7151</v>
      </c>
      <c r="E4362" t="s">
        <v>7152</v>
      </c>
      <c r="F4362">
        <v>18406</v>
      </c>
      <c r="G4362">
        <v>2286143</v>
      </c>
      <c r="H4362">
        <f t="shared" si="68"/>
        <v>0</v>
      </c>
      <c r="I4362">
        <f t="array" ref="I4362">MIN(IFERROR(FIND(IstNumbers,A4362),""))</f>
        <v>22</v>
      </c>
      <c r="J4362" s="1" t="e">
        <f>IF([first '# in title]&lt;[pos kw in title],MID([title],[pos kw in title]-6,6),#N/A)</f>
        <v>#N/A</v>
      </c>
      <c r="K4362" s="1" t="e">
        <f>IFERROR(MID(SUBSTITUTE([kw rough in title],",","."),FIND("(",[kw rough in title])+1,20),SUBSTITUTE(IFERROR(MID([kw rough in title],FIND(" ",[kw rough in title])+1,20),[kw rough in title]),",","."))</f>
        <v>#N/A</v>
      </c>
      <c r="L4362" s="1">
        <f>IFERROR(FIND("kW",[desc]),0)</f>
        <v>0</v>
      </c>
      <c r="M4362">
        <f t="array" ref="M4362">MIN(IFERROR(FIND(IstNumbers,E4362),""))</f>
        <v>33</v>
      </c>
      <c r="N4362" s="1" t="b">
        <f>IF([first '# in desc]&lt;[pos kw in desc],MID([desc],[pos kw in desc]-7,7))</f>
        <v>0</v>
      </c>
      <c r="O43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62" s="1" t="str">
        <f>TRIM(IF([first '# in desc]&lt;[pos kw in desc],MID([desc],[pos kw in desc]-6,6),FALSE))</f>
        <v>FALSCH</v>
      </c>
      <c r="Q4362" s="1" t="b">
        <f>IF(LEN([manuell])=0,IFERROR([kw fine in title]*1,IFERROR(SUMPRODUCT(COUNTIF(IsDigits,MID([kw in desc],ROW($A$1:$A$150),1)))=LEN([kw in desc]),#N/A)),[manuell])</f>
        <v>0</v>
      </c>
      <c r="R4362" s="1" t="str">
        <f>IF([pos kw in title]&gt;0,MID(J4362,#REF!,4),IF([first '# in title]&gt;0,MID([title],[first '# in title],3),IF([first '# in title]&gt;0,MID([desc],#REF!,3),VLOOKUP([productid],$G$2:$R$1386,8))))</f>
        <v>146</v>
      </c>
      <c r="S4362" s="1" t="e">
        <f>IF([kw in desc]=[kw rough in title],[kw in desc]*1,IFERROR(LEFT([kw_dirty],3)*1,IFERROR(LEFT([kw_dirty],2)*1,"n.a.")))</f>
        <v>#N/A</v>
      </c>
      <c r="T4362" s="1"/>
      <c r="U4362" s="1" t="e">
        <f>VLOOKUP(Tabelle1[[#This Row],[productid]],Tabelle2[#All],2,FALSE)</f>
        <v>#N/A</v>
      </c>
    </row>
    <row r="4363" spans="1:21" hidden="1">
      <c r="A4363" t="s">
        <v>5473</v>
      </c>
      <c r="B4363">
        <v>3655</v>
      </c>
      <c r="C4363">
        <v>289859</v>
      </c>
      <c r="D4363" t="s">
        <v>7153</v>
      </c>
      <c r="E4363" t="s">
        <v>6553</v>
      </c>
      <c r="F4363">
        <v>18406</v>
      </c>
      <c r="G4363">
        <v>1750863</v>
      </c>
      <c r="H4363">
        <f t="shared" si="68"/>
        <v>0</v>
      </c>
      <c r="I4363">
        <f t="array" ref="I4363">MIN(IFERROR(FIND(IstNumbers,A4363),""))</f>
        <v>21</v>
      </c>
      <c r="J4363" s="1" t="e">
        <f>IF([first '# in title]&lt;[pos kw in title],MID([title],[pos kw in title]-6,6),#N/A)</f>
        <v>#N/A</v>
      </c>
      <c r="K4363" s="1" t="e">
        <f>IFERROR(MID(SUBSTITUTE([kw rough in title],",","."),FIND("(",[kw rough in title])+1,20),SUBSTITUTE(IFERROR(MID([kw rough in title],FIND(" ",[kw rough in title])+1,20),[kw rough in title]),",","."))</f>
        <v>#N/A</v>
      </c>
      <c r="L4363" s="1">
        <f>IFERROR(FIND("kW",[desc]),0)</f>
        <v>70</v>
      </c>
      <c r="M4363">
        <f t="array" ref="M4363">MIN(IFERROR(FIND(IstNumbers,E4363),""))</f>
        <v>34</v>
      </c>
      <c r="N4363" s="1" t="str">
        <f>IF([first '# in desc]&lt;[pos kw in desc],MID([desc],[pos kw in desc]-7,7))</f>
        <v xml:space="preserve">­me 42 </v>
      </c>
      <c r="O43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3" s="1" t="str">
        <f>TRIM(IF([first '# in desc]&lt;[pos kw in desc],MID([desc],[pos kw in desc]-6,6),FALSE))</f>
        <v>me 42</v>
      </c>
      <c r="Q4363" s="1" t="b">
        <f>IF(LEN([manuell])=0,IFERROR([kw fine in title]*1,IFERROR(SUMPRODUCT(COUNTIF(IsDigits,MID([kw in desc],ROW($A$1:$A$150),1)))=LEN([kw in desc]),#N/A)),[manuell])</f>
        <v>0</v>
      </c>
      <c r="R4363" s="1" t="str">
        <f>IF([pos kw in title]&gt;0,MID(J4363,#REF!,4),IF([first '# in title]&gt;0,MID([title],[first '# in title],3),IF([first '# in title]&gt;0,MID([desc],#REF!,3),VLOOKUP([productid],$G$2:$R$1386,8))))</f>
        <v xml:space="preserve">42 </v>
      </c>
      <c r="S4363" s="1" t="e">
        <f>IF([kw in desc]=[kw rough in title],[kw in desc]*1,IFERROR(LEFT([kw_dirty],3)*1,IFERROR(LEFT([kw_dirty],2)*1,"n.a.")))</f>
        <v>#N/A</v>
      </c>
      <c r="T4363" s="1"/>
      <c r="U4363" s="1">
        <f>VLOOKUP(Tabelle1[[#This Row],[productid]],Tabelle2[#All],2,FALSE)</f>
        <v>42</v>
      </c>
    </row>
    <row r="4364" spans="1:21" hidden="1">
      <c r="A4364" t="s">
        <v>1988</v>
      </c>
      <c r="B4364">
        <v>3730</v>
      </c>
      <c r="C4364">
        <v>289859</v>
      </c>
      <c r="D4364" t="s">
        <v>7154</v>
      </c>
      <c r="E4364" t="s">
        <v>7155</v>
      </c>
      <c r="F4364">
        <v>18406</v>
      </c>
      <c r="G4364">
        <v>3497887</v>
      </c>
      <c r="H4364">
        <f t="shared" si="68"/>
        <v>0</v>
      </c>
      <c r="I4364">
        <f t="array" ref="I4364">MIN(IFERROR(FIND(IstNumbers,A4364),""))</f>
        <v>13</v>
      </c>
      <c r="J4364" s="1" t="e">
        <f>IF([first '# in title]&lt;[pos kw in title],MID([title],[pos kw in title]-6,6),#N/A)</f>
        <v>#N/A</v>
      </c>
      <c r="K4364" s="1" t="e">
        <f>IFERROR(MID(SUBSTITUTE([kw rough in title],",","."),FIND("(",[kw rough in title])+1,20),SUBSTITUTE(IFERROR(MID([kw rough in title],FIND(" ",[kw rough in title])+1,20),[kw rough in title]),",","."))</f>
        <v>#N/A</v>
      </c>
      <c r="L4364" s="1">
        <f>IFERROR(FIND("kW",[desc]),0)</f>
        <v>70</v>
      </c>
      <c r="M4364">
        <f t="array" ref="M4364">MIN(IFERROR(FIND(IstNumbers,E4364),""))</f>
        <v>34</v>
      </c>
      <c r="N4364" s="1" t="str">
        <f>IF([first '# in desc]&lt;[pos kw in desc],MID([desc],[pos kw in desc]-7,7))</f>
        <v xml:space="preserve">­me 42 </v>
      </c>
      <c r="O43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4" s="1" t="str">
        <f>TRIM(IF([first '# in desc]&lt;[pos kw in desc],MID([desc],[pos kw in desc]-6,6),FALSE))</f>
        <v>me 42</v>
      </c>
      <c r="Q4364" s="1" t="b">
        <f>IF(LEN([manuell])=0,IFERROR([kw fine in title]*1,IFERROR(SUMPRODUCT(COUNTIF(IsDigits,MID([kw in desc],ROW($A$1:$A$150),1)))=LEN([kw in desc]),#N/A)),[manuell])</f>
        <v>0</v>
      </c>
      <c r="R4364" s="1" t="str">
        <f>IF([pos kw in title]&gt;0,MID(J4364,#REF!,4),IF([first '# in title]&gt;0,MID([title],[first '# in title],3),IF([first '# in title]&gt;0,MID([desc],#REF!,3),VLOOKUP([productid],$G$2:$R$1386,8))))</f>
        <v xml:space="preserve">42 </v>
      </c>
      <c r="S4364" s="1" t="e">
        <f>IF([kw in desc]=[kw rough in title],[kw in desc]*1,IFERROR(LEFT([kw_dirty],3)*1,IFERROR(LEFT([kw_dirty],2)*1,"n.a.")))</f>
        <v>#N/A</v>
      </c>
      <c r="T4364" s="1"/>
      <c r="U4364" s="1">
        <f>VLOOKUP(Tabelle1[[#This Row],[productid]],Tabelle2[#All],2,FALSE)</f>
        <v>42</v>
      </c>
    </row>
    <row r="4365" spans="1:21" hidden="1">
      <c r="A4365" t="s">
        <v>5473</v>
      </c>
      <c r="B4365">
        <v>3655</v>
      </c>
      <c r="C4365">
        <v>289859</v>
      </c>
      <c r="D4365" t="s">
        <v>7156</v>
      </c>
      <c r="E4365" t="s">
        <v>7157</v>
      </c>
      <c r="F4365">
        <v>18406</v>
      </c>
      <c r="G4365">
        <v>1750863</v>
      </c>
      <c r="H4365">
        <f t="shared" si="68"/>
        <v>0</v>
      </c>
      <c r="I4365">
        <f t="array" ref="I4365">MIN(IFERROR(FIND(IstNumbers,A4365),""))</f>
        <v>21</v>
      </c>
      <c r="J4365" s="1" t="e">
        <f>IF([first '# in title]&lt;[pos kw in title],MID([title],[pos kw in title]-6,6),#N/A)</f>
        <v>#N/A</v>
      </c>
      <c r="K4365" s="1" t="e">
        <f>IFERROR(MID(SUBSTITUTE([kw rough in title],",","."),FIND("(",[kw rough in title])+1,20),SUBSTITUTE(IFERROR(MID([kw rough in title],FIND(" ",[kw rough in title])+1,20),[kw rough in title]),",","."))</f>
        <v>#N/A</v>
      </c>
      <c r="L4365" s="1">
        <f>IFERROR(FIND("kW",[desc]),0)</f>
        <v>70</v>
      </c>
      <c r="M4365">
        <f t="array" ref="M4365">MIN(IFERROR(FIND(IstNumbers,E4365),""))</f>
        <v>34</v>
      </c>
      <c r="N4365" s="1" t="str">
        <f>IF([first '# in desc]&lt;[pos kw in desc],MID([desc],[pos kw in desc]-7,7))</f>
        <v xml:space="preserve">­me 42 </v>
      </c>
      <c r="O43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5" s="1" t="str">
        <f>TRIM(IF([first '# in desc]&lt;[pos kw in desc],MID([desc],[pos kw in desc]-6,6),FALSE))</f>
        <v>me 42</v>
      </c>
      <c r="Q4365" s="1" t="b">
        <f>IF(LEN([manuell])=0,IFERROR([kw fine in title]*1,IFERROR(SUMPRODUCT(COUNTIF(IsDigits,MID([kw in desc],ROW($A$1:$A$150),1)))=LEN([kw in desc]),#N/A)),[manuell])</f>
        <v>0</v>
      </c>
      <c r="R4365" s="1" t="str">
        <f>IF([pos kw in title]&gt;0,MID(J4365,#REF!,4),IF([first '# in title]&gt;0,MID([title],[first '# in title],3),IF([first '# in title]&gt;0,MID([desc],#REF!,3),VLOOKUP([productid],$G$2:$R$1386,8))))</f>
        <v xml:space="preserve">42 </v>
      </c>
      <c r="S4365" s="1" t="e">
        <f>IF([kw in desc]=[kw rough in title],[kw in desc]*1,IFERROR(LEFT([kw_dirty],3)*1,IFERROR(LEFT([kw_dirty],2)*1,"n.a.")))</f>
        <v>#N/A</v>
      </c>
      <c r="T4365" s="1"/>
      <c r="U4365" s="1">
        <f>VLOOKUP(Tabelle1[[#This Row],[productid]],Tabelle2[#All],2,FALSE)</f>
        <v>42</v>
      </c>
    </row>
    <row r="4366" spans="1:21" hidden="1">
      <c r="A4366" t="s">
        <v>1988</v>
      </c>
      <c r="B4366">
        <v>3730</v>
      </c>
      <c r="C4366">
        <v>289859</v>
      </c>
      <c r="D4366" t="s">
        <v>7158</v>
      </c>
      <c r="E4366" t="s">
        <v>7159</v>
      </c>
      <c r="F4366">
        <v>18406</v>
      </c>
      <c r="G4366">
        <v>3497887</v>
      </c>
      <c r="H4366">
        <f t="shared" si="68"/>
        <v>0</v>
      </c>
      <c r="I4366">
        <f t="array" ref="I4366">MIN(IFERROR(FIND(IstNumbers,A4366),""))</f>
        <v>13</v>
      </c>
      <c r="J4366" s="1" t="e">
        <f>IF([first '# in title]&lt;[pos kw in title],MID([title],[pos kw in title]-6,6),#N/A)</f>
        <v>#N/A</v>
      </c>
      <c r="K4366" s="1" t="e">
        <f>IFERROR(MID(SUBSTITUTE([kw rough in title],",","."),FIND("(",[kw rough in title])+1,20),SUBSTITUTE(IFERROR(MID([kw rough in title],FIND(" ",[kw rough in title])+1,20),[kw rough in title]),",","."))</f>
        <v>#N/A</v>
      </c>
      <c r="L4366" s="1">
        <f>IFERROR(FIND("kW",[desc]),0)</f>
        <v>70</v>
      </c>
      <c r="M4366">
        <f t="array" ref="M4366">MIN(IFERROR(FIND(IstNumbers,E4366),""))</f>
        <v>34</v>
      </c>
      <c r="N4366" s="1" t="str">
        <f>IF([first '# in desc]&lt;[pos kw in desc],MID([desc],[pos kw in desc]-7,7))</f>
        <v xml:space="preserve">­me 42 </v>
      </c>
      <c r="O43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6" s="1" t="str">
        <f>TRIM(IF([first '# in desc]&lt;[pos kw in desc],MID([desc],[pos kw in desc]-6,6),FALSE))</f>
        <v>me 42</v>
      </c>
      <c r="Q4366" s="1" t="b">
        <f>IF(LEN([manuell])=0,IFERROR([kw fine in title]*1,IFERROR(SUMPRODUCT(COUNTIF(IsDigits,MID([kw in desc],ROW($A$1:$A$150),1)))=LEN([kw in desc]),#N/A)),[manuell])</f>
        <v>0</v>
      </c>
      <c r="R4366" s="1" t="str">
        <f>IF([pos kw in title]&gt;0,MID(J4366,#REF!,4),IF([first '# in title]&gt;0,MID([title],[first '# in title],3),IF([first '# in title]&gt;0,MID([desc],#REF!,3),VLOOKUP([productid],$G$2:$R$1386,8))))</f>
        <v xml:space="preserve">42 </v>
      </c>
      <c r="S4366" s="1" t="e">
        <f>IF([kw in desc]=[kw rough in title],[kw in desc]*1,IFERROR(LEFT([kw_dirty],3)*1,IFERROR(LEFT([kw_dirty],2)*1,"n.a.")))</f>
        <v>#N/A</v>
      </c>
      <c r="T4366" s="1"/>
      <c r="U4366" s="1">
        <f>VLOOKUP(Tabelle1[[#This Row],[productid]],Tabelle2[#All],2,FALSE)</f>
        <v>42</v>
      </c>
    </row>
    <row r="4367" spans="1:21" hidden="1">
      <c r="A4367" t="s">
        <v>5473</v>
      </c>
      <c r="B4367">
        <v>3660</v>
      </c>
      <c r="C4367">
        <v>289859</v>
      </c>
      <c r="D4367" t="s">
        <v>7160</v>
      </c>
      <c r="E4367" t="s">
        <v>6620</v>
      </c>
      <c r="F4367">
        <v>18406</v>
      </c>
      <c r="G4367">
        <v>1750863</v>
      </c>
      <c r="H4367">
        <f t="shared" si="68"/>
        <v>0</v>
      </c>
      <c r="I4367">
        <f t="array" ref="I4367">MIN(IFERROR(FIND(IstNumbers,A4367),""))</f>
        <v>21</v>
      </c>
      <c r="J4367" s="1" t="e">
        <f>IF([first '# in title]&lt;[pos kw in title],MID([title],[pos kw in title]-6,6),#N/A)</f>
        <v>#N/A</v>
      </c>
      <c r="K4367" s="1" t="e">
        <f>IFERROR(MID(SUBSTITUTE([kw rough in title],",","."),FIND("(",[kw rough in title])+1,20),SUBSTITUTE(IFERROR(MID([kw rough in title],FIND(" ",[kw rough in title])+1,20),[kw rough in title]),",","."))</f>
        <v>#N/A</v>
      </c>
      <c r="L4367" s="1">
        <f>IFERROR(FIND("kW",[desc]),0)</f>
        <v>70</v>
      </c>
      <c r="M4367">
        <f t="array" ref="M4367">MIN(IFERROR(FIND(IstNumbers,E4367),""))</f>
        <v>34</v>
      </c>
      <c r="N4367" s="1" t="str">
        <f>IF([first '# in desc]&lt;[pos kw in desc],MID([desc],[pos kw in desc]-7,7))</f>
        <v xml:space="preserve">­me 42 </v>
      </c>
      <c r="O43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7" s="1" t="str">
        <f>TRIM(IF([first '# in desc]&lt;[pos kw in desc],MID([desc],[pos kw in desc]-6,6),FALSE))</f>
        <v>me 42</v>
      </c>
      <c r="Q4367" s="1" t="b">
        <f>IF(LEN([manuell])=0,IFERROR([kw fine in title]*1,IFERROR(SUMPRODUCT(COUNTIF(IsDigits,MID([kw in desc],ROW($A$1:$A$150),1)))=LEN([kw in desc]),#N/A)),[manuell])</f>
        <v>0</v>
      </c>
      <c r="R4367" s="1" t="str">
        <f>IF([pos kw in title]&gt;0,MID(J4367,#REF!,4),IF([first '# in title]&gt;0,MID([title],[first '# in title],3),IF([first '# in title]&gt;0,MID([desc],#REF!,3),VLOOKUP([productid],$G$2:$R$1386,8))))</f>
        <v xml:space="preserve">42 </v>
      </c>
      <c r="S4367" s="1" t="e">
        <f>IF([kw in desc]=[kw rough in title],[kw in desc]*1,IFERROR(LEFT([kw_dirty],3)*1,IFERROR(LEFT([kw_dirty],2)*1,"n.a.")))</f>
        <v>#N/A</v>
      </c>
      <c r="T4367" s="1"/>
      <c r="U4367" s="1">
        <f>VLOOKUP(Tabelle1[[#This Row],[productid]],Tabelle2[#All],2,FALSE)</f>
        <v>42</v>
      </c>
    </row>
    <row r="4368" spans="1:21" hidden="1">
      <c r="A4368" t="s">
        <v>1988</v>
      </c>
      <c r="B4368">
        <v>3730</v>
      </c>
      <c r="C4368">
        <v>289859</v>
      </c>
      <c r="D4368" t="s">
        <v>7161</v>
      </c>
      <c r="E4368" t="s">
        <v>7162</v>
      </c>
      <c r="F4368">
        <v>18406</v>
      </c>
      <c r="G4368">
        <v>3497887</v>
      </c>
      <c r="H4368">
        <f t="shared" si="68"/>
        <v>0</v>
      </c>
      <c r="I4368">
        <f t="array" ref="I4368">MIN(IFERROR(FIND(IstNumbers,A4368),""))</f>
        <v>13</v>
      </c>
      <c r="J4368" s="1" t="e">
        <f>IF([first '# in title]&lt;[pos kw in title],MID([title],[pos kw in title]-6,6),#N/A)</f>
        <v>#N/A</v>
      </c>
      <c r="K4368" s="1" t="e">
        <f>IFERROR(MID(SUBSTITUTE([kw rough in title],",","."),FIND("(",[kw rough in title])+1,20),SUBSTITUTE(IFERROR(MID([kw rough in title],FIND(" ",[kw rough in title])+1,20),[kw rough in title]),",","."))</f>
        <v>#N/A</v>
      </c>
      <c r="L4368" s="1">
        <f>IFERROR(FIND("kW",[desc]),0)</f>
        <v>70</v>
      </c>
      <c r="M4368">
        <f t="array" ref="M4368">MIN(IFERROR(FIND(IstNumbers,E4368),""))</f>
        <v>34</v>
      </c>
      <c r="N4368" s="1" t="str">
        <f>IF([first '# in desc]&lt;[pos kw in desc],MID([desc],[pos kw in desc]-7,7))</f>
        <v xml:space="preserve">­me 42 </v>
      </c>
      <c r="O43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8" s="1" t="str">
        <f>TRIM(IF([first '# in desc]&lt;[pos kw in desc],MID([desc],[pos kw in desc]-6,6),FALSE))</f>
        <v>me 42</v>
      </c>
      <c r="Q4368" s="1" t="b">
        <f>IF(LEN([manuell])=0,IFERROR([kw fine in title]*1,IFERROR(SUMPRODUCT(COUNTIF(IsDigits,MID([kw in desc],ROW($A$1:$A$150),1)))=LEN([kw in desc]),#N/A)),[manuell])</f>
        <v>0</v>
      </c>
      <c r="R4368" s="1" t="str">
        <f>IF([pos kw in title]&gt;0,MID(J4368,#REF!,4),IF([first '# in title]&gt;0,MID([title],[first '# in title],3),IF([first '# in title]&gt;0,MID([desc],#REF!,3),VLOOKUP([productid],$G$2:$R$1386,8))))</f>
        <v xml:space="preserve">42 </v>
      </c>
      <c r="S4368" s="1" t="e">
        <f>IF([kw in desc]=[kw rough in title],[kw in desc]*1,IFERROR(LEFT([kw_dirty],3)*1,IFERROR(LEFT([kw_dirty],2)*1,"n.a.")))</f>
        <v>#N/A</v>
      </c>
      <c r="T4368" s="1"/>
      <c r="U4368" s="1">
        <f>VLOOKUP(Tabelle1[[#This Row],[productid]],Tabelle2[#All],2,FALSE)</f>
        <v>42</v>
      </c>
    </row>
    <row r="4369" spans="1:21" hidden="1">
      <c r="A4369" t="s">
        <v>5473</v>
      </c>
      <c r="B4369">
        <v>3660</v>
      </c>
      <c r="C4369">
        <v>289859</v>
      </c>
      <c r="D4369" t="s">
        <v>7163</v>
      </c>
      <c r="E4369" t="s">
        <v>6624</v>
      </c>
      <c r="F4369">
        <v>18406</v>
      </c>
      <c r="G4369">
        <v>1750863</v>
      </c>
      <c r="H4369">
        <f t="shared" si="68"/>
        <v>0</v>
      </c>
      <c r="I4369">
        <f t="array" ref="I4369">MIN(IFERROR(FIND(IstNumbers,A4369),""))</f>
        <v>21</v>
      </c>
      <c r="J4369" s="1" t="e">
        <f>IF([first '# in title]&lt;[pos kw in title],MID([title],[pos kw in title]-6,6),#N/A)</f>
        <v>#N/A</v>
      </c>
      <c r="K4369" s="1" t="e">
        <f>IFERROR(MID(SUBSTITUTE([kw rough in title],",","."),FIND("(",[kw rough in title])+1,20),SUBSTITUTE(IFERROR(MID([kw rough in title],FIND(" ",[kw rough in title])+1,20),[kw rough in title]),",","."))</f>
        <v>#N/A</v>
      </c>
      <c r="L4369" s="1">
        <f>IFERROR(FIND("kW",[desc]),0)</f>
        <v>70</v>
      </c>
      <c r="M4369">
        <f t="array" ref="M4369">MIN(IFERROR(FIND(IstNumbers,E4369),""))</f>
        <v>34</v>
      </c>
      <c r="N4369" s="1" t="str">
        <f>IF([first '# in desc]&lt;[pos kw in desc],MID([desc],[pos kw in desc]-7,7))</f>
        <v xml:space="preserve">­me 42 </v>
      </c>
      <c r="O43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69" s="1" t="str">
        <f>TRIM(IF([first '# in desc]&lt;[pos kw in desc],MID([desc],[pos kw in desc]-6,6),FALSE))</f>
        <v>me 42</v>
      </c>
      <c r="Q4369" s="1" t="b">
        <f>IF(LEN([manuell])=0,IFERROR([kw fine in title]*1,IFERROR(SUMPRODUCT(COUNTIF(IsDigits,MID([kw in desc],ROW($A$1:$A$150),1)))=LEN([kw in desc]),#N/A)),[manuell])</f>
        <v>0</v>
      </c>
      <c r="R4369" s="1" t="str">
        <f>IF([pos kw in title]&gt;0,MID(J4369,#REF!,4),IF([first '# in title]&gt;0,MID([title],[first '# in title],3),IF([first '# in title]&gt;0,MID([desc],#REF!,3),VLOOKUP([productid],$G$2:$R$1386,8))))</f>
        <v xml:space="preserve">42 </v>
      </c>
      <c r="S4369" s="1" t="e">
        <f>IF([kw in desc]=[kw rough in title],[kw in desc]*1,IFERROR(LEFT([kw_dirty],3)*1,IFERROR(LEFT([kw_dirty],2)*1,"n.a.")))</f>
        <v>#N/A</v>
      </c>
      <c r="T4369" s="1"/>
      <c r="U4369" s="1">
        <f>VLOOKUP(Tabelle1[[#This Row],[productid]],Tabelle2[#All],2,FALSE)</f>
        <v>42</v>
      </c>
    </row>
    <row r="4370" spans="1:21" hidden="1">
      <c r="A4370" t="s">
        <v>1988</v>
      </c>
      <c r="B4370">
        <v>3730</v>
      </c>
      <c r="C4370">
        <v>289859</v>
      </c>
      <c r="D4370" t="s">
        <v>7164</v>
      </c>
      <c r="E4370" t="s">
        <v>7165</v>
      </c>
      <c r="F4370">
        <v>18406</v>
      </c>
      <c r="G4370">
        <v>3497887</v>
      </c>
      <c r="H4370">
        <f t="shared" si="68"/>
        <v>0</v>
      </c>
      <c r="I4370">
        <f t="array" ref="I4370">MIN(IFERROR(FIND(IstNumbers,A4370),""))</f>
        <v>13</v>
      </c>
      <c r="J4370" s="1" t="e">
        <f>IF([first '# in title]&lt;[pos kw in title],MID([title],[pos kw in title]-6,6),#N/A)</f>
        <v>#N/A</v>
      </c>
      <c r="K4370" s="1" t="e">
        <f>IFERROR(MID(SUBSTITUTE([kw rough in title],",","."),FIND("(",[kw rough in title])+1,20),SUBSTITUTE(IFERROR(MID([kw rough in title],FIND(" ",[kw rough in title])+1,20),[kw rough in title]),",","."))</f>
        <v>#N/A</v>
      </c>
      <c r="L4370" s="1">
        <f>IFERROR(FIND("kW",[desc]),0)</f>
        <v>70</v>
      </c>
      <c r="M4370">
        <f t="array" ref="M4370">MIN(IFERROR(FIND(IstNumbers,E4370),""))</f>
        <v>34</v>
      </c>
      <c r="N4370" s="1" t="str">
        <f>IF([first '# in desc]&lt;[pos kw in desc],MID([desc],[pos kw in desc]-7,7))</f>
        <v xml:space="preserve">­me 42 </v>
      </c>
      <c r="O43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70" s="1" t="str">
        <f>TRIM(IF([first '# in desc]&lt;[pos kw in desc],MID([desc],[pos kw in desc]-6,6),FALSE))</f>
        <v>me 42</v>
      </c>
      <c r="Q4370" s="1" t="b">
        <f>IF(LEN([manuell])=0,IFERROR([kw fine in title]*1,IFERROR(SUMPRODUCT(COUNTIF(IsDigits,MID([kw in desc],ROW($A$1:$A$150),1)))=LEN([kw in desc]),#N/A)),[manuell])</f>
        <v>0</v>
      </c>
      <c r="R4370" s="1" t="str">
        <f>IF([pos kw in title]&gt;0,MID(J4370,#REF!,4),IF([first '# in title]&gt;0,MID([title],[first '# in title],3),IF([first '# in title]&gt;0,MID([desc],#REF!,3),VLOOKUP([productid],$G$2:$R$1386,8))))</f>
        <v xml:space="preserve">42 </v>
      </c>
      <c r="S4370" s="1" t="e">
        <f>IF([kw in desc]=[kw rough in title],[kw in desc]*1,IFERROR(LEFT([kw_dirty],3)*1,IFERROR(LEFT([kw_dirty],2)*1,"n.a.")))</f>
        <v>#N/A</v>
      </c>
      <c r="T4370" s="1"/>
      <c r="U4370" s="1">
        <f>VLOOKUP(Tabelle1[[#This Row],[productid]],Tabelle2[#All],2,FALSE)</f>
        <v>42</v>
      </c>
    </row>
    <row r="4371" spans="1:21" hidden="1">
      <c r="A4371" t="s">
        <v>5473</v>
      </c>
      <c r="B4371">
        <v>3660</v>
      </c>
      <c r="C4371">
        <v>289859</v>
      </c>
      <c r="D4371" t="s">
        <v>7166</v>
      </c>
      <c r="E4371" t="s">
        <v>6602</v>
      </c>
      <c r="F4371">
        <v>18406</v>
      </c>
      <c r="G4371">
        <v>1750863</v>
      </c>
      <c r="H4371">
        <f t="shared" si="68"/>
        <v>0</v>
      </c>
      <c r="I4371">
        <f t="array" ref="I4371">MIN(IFERROR(FIND(IstNumbers,A4371),""))</f>
        <v>21</v>
      </c>
      <c r="J4371" s="1" t="e">
        <f>IF([first '# in title]&lt;[pos kw in title],MID([title],[pos kw in title]-6,6),#N/A)</f>
        <v>#N/A</v>
      </c>
      <c r="K4371" s="1" t="e">
        <f>IFERROR(MID(SUBSTITUTE([kw rough in title],",","."),FIND("(",[kw rough in title])+1,20),SUBSTITUTE(IFERROR(MID([kw rough in title],FIND(" ",[kw rough in title])+1,20),[kw rough in title]),",","."))</f>
        <v>#N/A</v>
      </c>
      <c r="L4371" s="1">
        <f>IFERROR(FIND("kW",[desc]),0)</f>
        <v>70</v>
      </c>
      <c r="M4371">
        <f t="array" ref="M4371">MIN(IFERROR(FIND(IstNumbers,E4371),""))</f>
        <v>34</v>
      </c>
      <c r="N4371" s="1" t="str">
        <f>IF([first '# in desc]&lt;[pos kw in desc],MID([desc],[pos kw in desc]-7,7))</f>
        <v xml:space="preserve">­me 42 </v>
      </c>
      <c r="O43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71" s="1" t="str">
        <f>TRIM(IF([first '# in desc]&lt;[pos kw in desc],MID([desc],[pos kw in desc]-6,6),FALSE))</f>
        <v>me 42</v>
      </c>
      <c r="Q4371" s="1" t="b">
        <f>IF(LEN([manuell])=0,IFERROR([kw fine in title]*1,IFERROR(SUMPRODUCT(COUNTIF(IsDigits,MID([kw in desc],ROW($A$1:$A$150),1)))=LEN([kw in desc]),#N/A)),[manuell])</f>
        <v>0</v>
      </c>
      <c r="R4371" s="1" t="str">
        <f>IF([pos kw in title]&gt;0,MID(J4371,#REF!,4),IF([first '# in title]&gt;0,MID([title],[first '# in title],3),IF([first '# in title]&gt;0,MID([desc],#REF!,3),VLOOKUP([productid],$G$2:$R$1386,8))))</f>
        <v xml:space="preserve">42 </v>
      </c>
      <c r="S4371" s="1" t="e">
        <f>IF([kw in desc]=[kw rough in title],[kw in desc]*1,IFERROR(LEFT([kw_dirty],3)*1,IFERROR(LEFT([kw_dirty],2)*1,"n.a.")))</f>
        <v>#N/A</v>
      </c>
      <c r="T4371" s="1"/>
      <c r="U4371" s="1">
        <f>VLOOKUP(Tabelle1[[#This Row],[productid]],Tabelle2[#All],2,FALSE)</f>
        <v>42</v>
      </c>
    </row>
    <row r="4372" spans="1:21" hidden="1">
      <c r="A4372" t="s">
        <v>1988</v>
      </c>
      <c r="B4372">
        <v>3735</v>
      </c>
      <c r="C4372">
        <v>289859</v>
      </c>
      <c r="D4372" t="s">
        <v>7167</v>
      </c>
      <c r="E4372" t="s">
        <v>7168</v>
      </c>
      <c r="F4372">
        <v>18406</v>
      </c>
      <c r="G4372">
        <v>3497887</v>
      </c>
      <c r="H4372">
        <f t="shared" si="68"/>
        <v>0</v>
      </c>
      <c r="I4372">
        <f t="array" ref="I4372">MIN(IFERROR(FIND(IstNumbers,A4372),""))</f>
        <v>13</v>
      </c>
      <c r="J4372" s="1" t="e">
        <f>IF([first '# in title]&lt;[pos kw in title],MID([title],[pos kw in title]-6,6),#N/A)</f>
        <v>#N/A</v>
      </c>
      <c r="K4372" s="1" t="e">
        <f>IFERROR(MID(SUBSTITUTE([kw rough in title],",","."),FIND("(",[kw rough in title])+1,20),SUBSTITUTE(IFERROR(MID([kw rough in title],FIND(" ",[kw rough in title])+1,20),[kw rough in title]),",","."))</f>
        <v>#N/A</v>
      </c>
      <c r="L4372" s="1">
        <f>IFERROR(FIND("kW",[desc]),0)</f>
        <v>70</v>
      </c>
      <c r="M4372">
        <f t="array" ref="M4372">MIN(IFERROR(FIND(IstNumbers,E4372),""))</f>
        <v>34</v>
      </c>
      <c r="N4372" s="1" t="str">
        <f>IF([first '# in desc]&lt;[pos kw in desc],MID([desc],[pos kw in desc]-7,7))</f>
        <v xml:space="preserve">­me 42 </v>
      </c>
      <c r="O43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72" s="1" t="str">
        <f>TRIM(IF([first '# in desc]&lt;[pos kw in desc],MID([desc],[pos kw in desc]-6,6),FALSE))</f>
        <v>me 42</v>
      </c>
      <c r="Q4372" s="1" t="b">
        <f>IF(LEN([manuell])=0,IFERROR([kw fine in title]*1,IFERROR(SUMPRODUCT(COUNTIF(IsDigits,MID([kw in desc],ROW($A$1:$A$150),1)))=LEN([kw in desc]),#N/A)),[manuell])</f>
        <v>0</v>
      </c>
      <c r="R4372" s="1" t="str">
        <f>IF([pos kw in title]&gt;0,MID(J4372,#REF!,4),IF([first '# in title]&gt;0,MID([title],[first '# in title],3),IF([first '# in title]&gt;0,MID([desc],#REF!,3),VLOOKUP([productid],$G$2:$R$1386,8))))</f>
        <v xml:space="preserve">42 </v>
      </c>
      <c r="S4372" s="1" t="e">
        <f>IF([kw in desc]=[kw rough in title],[kw in desc]*1,IFERROR(LEFT([kw_dirty],3)*1,IFERROR(LEFT([kw_dirty],2)*1,"n.a.")))</f>
        <v>#N/A</v>
      </c>
      <c r="T4372" s="1"/>
      <c r="U4372" s="1">
        <f>VLOOKUP(Tabelle1[[#This Row],[productid]],Tabelle2[#All],2,FALSE)</f>
        <v>42</v>
      </c>
    </row>
    <row r="4373" spans="1:21" hidden="1">
      <c r="A4373" t="s">
        <v>5473</v>
      </c>
      <c r="B4373">
        <v>3660</v>
      </c>
      <c r="C4373">
        <v>289859</v>
      </c>
      <c r="D4373" t="s">
        <v>7169</v>
      </c>
      <c r="E4373" t="s">
        <v>6175</v>
      </c>
      <c r="F4373">
        <v>18406</v>
      </c>
      <c r="G4373">
        <v>1750863</v>
      </c>
      <c r="H4373">
        <f t="shared" si="68"/>
        <v>0</v>
      </c>
      <c r="I4373">
        <f t="array" ref="I4373">MIN(IFERROR(FIND(IstNumbers,A4373),""))</f>
        <v>21</v>
      </c>
      <c r="J4373" s="1" t="e">
        <f>IF([first '# in title]&lt;[pos kw in title],MID([title],[pos kw in title]-6,6),#N/A)</f>
        <v>#N/A</v>
      </c>
      <c r="K4373" s="1" t="e">
        <f>IFERROR(MID(SUBSTITUTE([kw rough in title],",","."),FIND("(",[kw rough in title])+1,20),SUBSTITUTE(IFERROR(MID([kw rough in title],FIND(" ",[kw rough in title])+1,20),[kw rough in title]),",","."))</f>
        <v>#N/A</v>
      </c>
      <c r="L4373" s="1">
        <f>IFERROR(FIND("kW",[desc]),0)</f>
        <v>70</v>
      </c>
      <c r="M4373">
        <f t="array" ref="M4373">MIN(IFERROR(FIND(IstNumbers,E4373),""))</f>
        <v>34</v>
      </c>
      <c r="N4373" s="1" t="str">
        <f>IF([first '# in desc]&lt;[pos kw in desc],MID([desc],[pos kw in desc]-7,7))</f>
        <v xml:space="preserve">­me 42 </v>
      </c>
      <c r="O43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73" s="1" t="str">
        <f>TRIM(IF([first '# in desc]&lt;[pos kw in desc],MID([desc],[pos kw in desc]-6,6),FALSE))</f>
        <v>me 42</v>
      </c>
      <c r="Q4373" s="1" t="b">
        <f>IF(LEN([manuell])=0,IFERROR([kw fine in title]*1,IFERROR(SUMPRODUCT(COUNTIF(IsDigits,MID([kw in desc],ROW($A$1:$A$150),1)))=LEN([kw in desc]),#N/A)),[manuell])</f>
        <v>0</v>
      </c>
      <c r="R4373" s="1" t="str">
        <f>IF([pos kw in title]&gt;0,MID(J4373,#REF!,4),IF([first '# in title]&gt;0,MID([title],[first '# in title],3),IF([first '# in title]&gt;0,MID([desc],#REF!,3),VLOOKUP([productid],$G$2:$R$1386,8))))</f>
        <v xml:space="preserve">42 </v>
      </c>
      <c r="S4373" s="1" t="e">
        <f>IF([kw in desc]=[kw rough in title],[kw in desc]*1,IFERROR(LEFT([kw_dirty],3)*1,IFERROR(LEFT([kw_dirty],2)*1,"n.a.")))</f>
        <v>#N/A</v>
      </c>
      <c r="T4373" s="1"/>
      <c r="U4373" s="1">
        <f>VLOOKUP(Tabelle1[[#This Row],[productid]],Tabelle2[#All],2,FALSE)</f>
        <v>42</v>
      </c>
    </row>
    <row r="4374" spans="1:21" hidden="1">
      <c r="A4374" t="s">
        <v>1988</v>
      </c>
      <c r="B4374">
        <v>3735</v>
      </c>
      <c r="C4374">
        <v>289859</v>
      </c>
      <c r="D4374" t="s">
        <v>7170</v>
      </c>
      <c r="E4374" t="s">
        <v>7171</v>
      </c>
      <c r="F4374">
        <v>18406</v>
      </c>
      <c r="G4374">
        <v>3497887</v>
      </c>
      <c r="H4374">
        <f t="shared" si="68"/>
        <v>0</v>
      </c>
      <c r="I4374">
        <f t="array" ref="I4374">MIN(IFERROR(FIND(IstNumbers,A4374),""))</f>
        <v>13</v>
      </c>
      <c r="J4374" s="1" t="e">
        <f>IF([first '# in title]&lt;[pos kw in title],MID([title],[pos kw in title]-6,6),#N/A)</f>
        <v>#N/A</v>
      </c>
      <c r="K4374" s="1" t="e">
        <f>IFERROR(MID(SUBSTITUTE([kw rough in title],",","."),FIND("(",[kw rough in title])+1,20),SUBSTITUTE(IFERROR(MID([kw rough in title],FIND(" ",[kw rough in title])+1,20),[kw rough in title]),",","."))</f>
        <v>#N/A</v>
      </c>
      <c r="L4374" s="1">
        <f>IFERROR(FIND("kW",[desc]),0)</f>
        <v>70</v>
      </c>
      <c r="M4374">
        <f t="array" ref="M4374">MIN(IFERROR(FIND(IstNumbers,E4374),""))</f>
        <v>34</v>
      </c>
      <c r="N4374" s="1" t="str">
        <f>IF([first '# in desc]&lt;[pos kw in desc],MID([desc],[pos kw in desc]-7,7))</f>
        <v xml:space="preserve">­me 42 </v>
      </c>
      <c r="O43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74" s="1" t="str">
        <f>TRIM(IF([first '# in desc]&lt;[pos kw in desc],MID([desc],[pos kw in desc]-6,6),FALSE))</f>
        <v>me 42</v>
      </c>
      <c r="Q4374" s="1" t="b">
        <f>IF(LEN([manuell])=0,IFERROR([kw fine in title]*1,IFERROR(SUMPRODUCT(COUNTIF(IsDigits,MID([kw in desc],ROW($A$1:$A$150),1)))=LEN([kw in desc]),#N/A)),[manuell])</f>
        <v>0</v>
      </c>
      <c r="R4374" s="1" t="str">
        <f>IF([pos kw in title]&gt;0,MID(J4374,#REF!,4),IF([first '# in title]&gt;0,MID([title],[first '# in title],3),IF([first '# in title]&gt;0,MID([desc],#REF!,3),VLOOKUP([productid],$G$2:$R$1386,8))))</f>
        <v xml:space="preserve">42 </v>
      </c>
      <c r="S4374" s="1" t="e">
        <f>IF([kw in desc]=[kw rough in title],[kw in desc]*1,IFERROR(LEFT([kw_dirty],3)*1,IFERROR(LEFT([kw_dirty],2)*1,"n.a.")))</f>
        <v>#N/A</v>
      </c>
      <c r="T4374" s="1"/>
      <c r="U4374" s="1">
        <f>VLOOKUP(Tabelle1[[#This Row],[productid]],Tabelle2[#All],2,FALSE)</f>
        <v>42</v>
      </c>
    </row>
    <row r="4375" spans="1:21" hidden="1">
      <c r="A4375" t="s">
        <v>5473</v>
      </c>
      <c r="B4375">
        <v>3660</v>
      </c>
      <c r="C4375">
        <v>289859</v>
      </c>
      <c r="D4375" t="s">
        <v>7172</v>
      </c>
      <c r="E4375" t="s">
        <v>6609</v>
      </c>
      <c r="F4375">
        <v>18406</v>
      </c>
      <c r="G4375">
        <v>1750863</v>
      </c>
      <c r="H4375">
        <f t="shared" si="68"/>
        <v>0</v>
      </c>
      <c r="I4375">
        <f t="array" ref="I4375">MIN(IFERROR(FIND(IstNumbers,A4375),""))</f>
        <v>21</v>
      </c>
      <c r="J4375" s="1" t="e">
        <f>IF([first '# in title]&lt;[pos kw in title],MID([title],[pos kw in title]-6,6),#N/A)</f>
        <v>#N/A</v>
      </c>
      <c r="K4375" s="1" t="e">
        <f>IFERROR(MID(SUBSTITUTE([kw rough in title],",","."),FIND("(",[kw rough in title])+1,20),SUBSTITUTE(IFERROR(MID([kw rough in title],FIND(" ",[kw rough in title])+1,20),[kw rough in title]),",","."))</f>
        <v>#N/A</v>
      </c>
      <c r="L4375" s="1">
        <f>IFERROR(FIND("kW",[desc]),0)</f>
        <v>70</v>
      </c>
      <c r="M4375">
        <f t="array" ref="M4375">MIN(IFERROR(FIND(IstNumbers,E4375),""))</f>
        <v>34</v>
      </c>
      <c r="N4375" s="1" t="str">
        <f>IF([first '# in desc]&lt;[pos kw in desc],MID([desc],[pos kw in desc]-7,7))</f>
        <v xml:space="preserve">­me 42 </v>
      </c>
      <c r="O43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75" s="1" t="str">
        <f>TRIM(IF([first '# in desc]&lt;[pos kw in desc],MID([desc],[pos kw in desc]-6,6),FALSE))</f>
        <v>me 42</v>
      </c>
      <c r="Q4375" s="1" t="b">
        <f>IF(LEN([manuell])=0,IFERROR([kw fine in title]*1,IFERROR(SUMPRODUCT(COUNTIF(IsDigits,MID([kw in desc],ROW($A$1:$A$150),1)))=LEN([kw in desc]),#N/A)),[manuell])</f>
        <v>0</v>
      </c>
      <c r="R4375" s="1" t="str">
        <f>IF([pos kw in title]&gt;0,MID(J4375,#REF!,4),IF([first '# in title]&gt;0,MID([title],[first '# in title],3),IF([first '# in title]&gt;0,MID([desc],#REF!,3),VLOOKUP([productid],$G$2:$R$1386,8))))</f>
        <v xml:space="preserve">42 </v>
      </c>
      <c r="S4375" s="1" t="e">
        <f>IF([kw in desc]=[kw rough in title],[kw in desc]*1,IFERROR(LEFT([kw_dirty],3)*1,IFERROR(LEFT([kw_dirty],2)*1,"n.a.")))</f>
        <v>#N/A</v>
      </c>
      <c r="T4375" s="1"/>
      <c r="U4375" s="1">
        <f>VLOOKUP(Tabelle1[[#This Row],[productid]],Tabelle2[#All],2,FALSE)</f>
        <v>42</v>
      </c>
    </row>
    <row r="4376" spans="1:21" hidden="1">
      <c r="A4376" t="s">
        <v>1988</v>
      </c>
      <c r="B4376">
        <v>3735</v>
      </c>
      <c r="C4376">
        <v>289859</v>
      </c>
      <c r="D4376" t="s">
        <v>7173</v>
      </c>
      <c r="E4376" t="s">
        <v>7174</v>
      </c>
      <c r="F4376">
        <v>18406</v>
      </c>
      <c r="G4376">
        <v>3497887</v>
      </c>
      <c r="H4376">
        <f t="shared" si="68"/>
        <v>0</v>
      </c>
      <c r="I4376">
        <f t="array" ref="I4376">MIN(IFERROR(FIND(IstNumbers,A4376),""))</f>
        <v>13</v>
      </c>
      <c r="J4376" s="1" t="e">
        <f>IF([first '# in title]&lt;[pos kw in title],MID([title],[pos kw in title]-6,6),#N/A)</f>
        <v>#N/A</v>
      </c>
      <c r="K4376" s="1" t="e">
        <f>IFERROR(MID(SUBSTITUTE([kw rough in title],",","."),FIND("(",[kw rough in title])+1,20),SUBSTITUTE(IFERROR(MID([kw rough in title],FIND(" ",[kw rough in title])+1,20),[kw rough in title]),",","."))</f>
        <v>#N/A</v>
      </c>
      <c r="L4376" s="1">
        <f>IFERROR(FIND("kW",[desc]),0)</f>
        <v>70</v>
      </c>
      <c r="M4376">
        <f t="array" ref="M4376">MIN(IFERROR(FIND(IstNumbers,E4376),""))</f>
        <v>34</v>
      </c>
      <c r="N4376" s="1" t="str">
        <f>IF([first '# in desc]&lt;[pos kw in desc],MID([desc],[pos kw in desc]-7,7))</f>
        <v xml:space="preserve">­me 42 </v>
      </c>
      <c r="O43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76" s="1" t="str">
        <f>TRIM(IF([first '# in desc]&lt;[pos kw in desc],MID([desc],[pos kw in desc]-6,6),FALSE))</f>
        <v>me 42</v>
      </c>
      <c r="Q4376" s="1" t="b">
        <f>IF(LEN([manuell])=0,IFERROR([kw fine in title]*1,IFERROR(SUMPRODUCT(COUNTIF(IsDigits,MID([kw in desc],ROW($A$1:$A$150),1)))=LEN([kw in desc]),#N/A)),[manuell])</f>
        <v>0</v>
      </c>
      <c r="R4376" s="1" t="str">
        <f>IF([pos kw in title]&gt;0,MID(J4376,#REF!,4),IF([first '# in title]&gt;0,MID([title],[first '# in title],3),IF([first '# in title]&gt;0,MID([desc],#REF!,3),VLOOKUP([productid],$G$2:$R$1386,8))))</f>
        <v xml:space="preserve">42 </v>
      </c>
      <c r="S4376" s="1" t="e">
        <f>IF([kw in desc]=[kw rough in title],[kw in desc]*1,IFERROR(LEFT([kw_dirty],3)*1,IFERROR(LEFT([kw_dirty],2)*1,"n.a.")))</f>
        <v>#N/A</v>
      </c>
      <c r="T4376" s="1"/>
      <c r="U4376" s="1">
        <f>VLOOKUP(Tabelle1[[#This Row],[productid]],Tabelle2[#All],2,FALSE)</f>
        <v>42</v>
      </c>
    </row>
    <row r="4377" spans="1:21">
      <c r="A4377" t="s">
        <v>165</v>
      </c>
      <c r="B4377">
        <v>2855</v>
      </c>
      <c r="C4377">
        <v>289859</v>
      </c>
      <c r="D4377" t="s">
        <v>7175</v>
      </c>
      <c r="E4377" t="s">
        <v>7176</v>
      </c>
      <c r="F4377">
        <v>18406</v>
      </c>
      <c r="G4377">
        <v>2286143</v>
      </c>
      <c r="H4377">
        <f t="shared" si="68"/>
        <v>0</v>
      </c>
      <c r="I4377">
        <f t="array" ref="I4377">MIN(IFERROR(FIND(IstNumbers,A4377),""))</f>
        <v>29</v>
      </c>
      <c r="J4377" s="1" t="e">
        <f>IF([first '# in title]&lt;[pos kw in title],MID([title],[pos kw in title]-6,6),#N/A)</f>
        <v>#N/A</v>
      </c>
      <c r="K4377" s="1" t="e">
        <f>IFERROR(MID(SUBSTITUTE([kw rough in title],",","."),FIND("(",[kw rough in title])+1,20),SUBSTITUTE(IFERROR(MID([kw rough in title],FIND(" ",[kw rough in title])+1,20),[kw rough in title]),",","."))</f>
        <v>#N/A</v>
      </c>
      <c r="L4377" s="1">
        <f>IFERROR(FIND("kW",[desc]),0)</f>
        <v>0</v>
      </c>
      <c r="M4377">
        <f t="array" ref="M4377">MIN(IFERROR(FIND(IstNumbers,E4377),""))</f>
        <v>33</v>
      </c>
      <c r="N4377" s="1" t="b">
        <f>IF([first '# in desc]&lt;[pos kw in desc],MID([desc],[pos kw in desc]-7,7))</f>
        <v>0</v>
      </c>
      <c r="O43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77" s="1" t="str">
        <f>TRIM(IF([first '# in desc]&lt;[pos kw in desc],MID([desc],[pos kw in desc]-6,6),FALSE))</f>
        <v>FALSCH</v>
      </c>
      <c r="Q4377" s="1" t="b">
        <f>IF(LEN([manuell])=0,IFERROR([kw fine in title]*1,IFERROR(SUMPRODUCT(COUNTIF(IsDigits,MID([kw in desc],ROW($A$1:$A$150),1)))=LEN([kw in desc]),#N/A)),[manuell])</f>
        <v>0</v>
      </c>
      <c r="R4377" s="1" t="str">
        <f>IF([pos kw in title]&gt;0,MID(J4377,#REF!,4),IF([first '# in title]&gt;0,MID([title],[first '# in title],3),IF([first '# in title]&gt;0,MID([desc],#REF!,3),VLOOKUP([productid],$G$2:$R$1386,8))))</f>
        <v>146</v>
      </c>
      <c r="S4377" s="1" t="e">
        <f>IF([kw in desc]=[kw rough in title],[kw in desc]*1,IFERROR(LEFT([kw_dirty],3)*1,IFERROR(LEFT([kw_dirty],2)*1,"n.a.")))</f>
        <v>#N/A</v>
      </c>
      <c r="T4377" s="1"/>
      <c r="U4377" s="1" t="e">
        <f>VLOOKUP(Tabelle1[[#This Row],[productid]],Tabelle2[#All],2,FALSE)</f>
        <v>#N/A</v>
      </c>
    </row>
    <row r="4378" spans="1:21">
      <c r="A4378" t="s">
        <v>165</v>
      </c>
      <c r="B4378">
        <v>2857</v>
      </c>
      <c r="C4378">
        <v>289859</v>
      </c>
      <c r="D4378" t="s">
        <v>7177</v>
      </c>
      <c r="E4378" t="s">
        <v>7178</v>
      </c>
      <c r="F4378">
        <v>18406</v>
      </c>
      <c r="G4378">
        <v>2286143</v>
      </c>
      <c r="H4378">
        <f t="shared" si="68"/>
        <v>0</v>
      </c>
      <c r="I4378">
        <f t="array" ref="I4378">MIN(IFERROR(FIND(IstNumbers,A4378),""))</f>
        <v>29</v>
      </c>
      <c r="J4378" s="1" t="e">
        <f>IF([first '# in title]&lt;[pos kw in title],MID([title],[pos kw in title]-6,6),#N/A)</f>
        <v>#N/A</v>
      </c>
      <c r="K4378" s="1" t="e">
        <f>IFERROR(MID(SUBSTITUTE([kw rough in title],",","."),FIND("(",[kw rough in title])+1,20),SUBSTITUTE(IFERROR(MID([kw rough in title],FIND(" ",[kw rough in title])+1,20),[kw rough in title]),",","."))</f>
        <v>#N/A</v>
      </c>
      <c r="L4378" s="1">
        <f>IFERROR(FIND("kW",[desc]),0)</f>
        <v>0</v>
      </c>
      <c r="M4378">
        <f t="array" ref="M4378">MIN(IFERROR(FIND(IstNumbers,E4378),""))</f>
        <v>33</v>
      </c>
      <c r="N4378" s="1" t="b">
        <f>IF([first '# in desc]&lt;[pos kw in desc],MID([desc],[pos kw in desc]-7,7))</f>
        <v>0</v>
      </c>
      <c r="O43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78" s="1" t="str">
        <f>TRIM(IF([first '# in desc]&lt;[pos kw in desc],MID([desc],[pos kw in desc]-6,6),FALSE))</f>
        <v>FALSCH</v>
      </c>
      <c r="Q4378" s="1" t="b">
        <f>IF(LEN([manuell])=0,IFERROR([kw fine in title]*1,IFERROR(SUMPRODUCT(COUNTIF(IsDigits,MID([kw in desc],ROW($A$1:$A$150),1)))=LEN([kw in desc]),#N/A)),[manuell])</f>
        <v>0</v>
      </c>
      <c r="R4378" s="1" t="str">
        <f>IF([pos kw in title]&gt;0,MID(J4378,#REF!,4),IF([first '# in title]&gt;0,MID([title],[first '# in title],3),IF([first '# in title]&gt;0,MID([desc],#REF!,3),VLOOKUP([productid],$G$2:$R$1386,8))))</f>
        <v>146</v>
      </c>
      <c r="S4378" s="1" t="e">
        <f>IF([kw in desc]=[kw rough in title],[kw in desc]*1,IFERROR(LEFT([kw_dirty],3)*1,IFERROR(LEFT([kw_dirty],2)*1,"n.a.")))</f>
        <v>#N/A</v>
      </c>
      <c r="T4378" s="1"/>
      <c r="U4378" s="1" t="e">
        <f>VLOOKUP(Tabelle1[[#This Row],[productid]],Tabelle2[#All],2,FALSE)</f>
        <v>#N/A</v>
      </c>
    </row>
    <row r="4379" spans="1:21">
      <c r="A4379" t="s">
        <v>165</v>
      </c>
      <c r="B4379">
        <v>2858</v>
      </c>
      <c r="C4379">
        <v>289859</v>
      </c>
      <c r="D4379" t="s">
        <v>7179</v>
      </c>
      <c r="E4379" t="s">
        <v>7180</v>
      </c>
      <c r="F4379">
        <v>18406</v>
      </c>
      <c r="G4379">
        <v>2286143</v>
      </c>
      <c r="H4379">
        <f t="shared" si="68"/>
        <v>0</v>
      </c>
      <c r="I4379">
        <f t="array" ref="I4379">MIN(IFERROR(FIND(IstNumbers,A4379),""))</f>
        <v>29</v>
      </c>
      <c r="J4379" s="1" t="e">
        <f>IF([first '# in title]&lt;[pos kw in title],MID([title],[pos kw in title]-6,6),#N/A)</f>
        <v>#N/A</v>
      </c>
      <c r="K4379" s="1" t="e">
        <f>IFERROR(MID(SUBSTITUTE([kw rough in title],",","."),FIND("(",[kw rough in title])+1,20),SUBSTITUTE(IFERROR(MID([kw rough in title],FIND(" ",[kw rough in title])+1,20),[kw rough in title]),",","."))</f>
        <v>#N/A</v>
      </c>
      <c r="L4379" s="1">
        <f>IFERROR(FIND("kW",[desc]),0)</f>
        <v>0</v>
      </c>
      <c r="M4379">
        <f t="array" ref="M4379">MIN(IFERROR(FIND(IstNumbers,E4379),""))</f>
        <v>33</v>
      </c>
      <c r="N4379" s="1" t="b">
        <f>IF([first '# in desc]&lt;[pos kw in desc],MID([desc],[pos kw in desc]-7,7))</f>
        <v>0</v>
      </c>
      <c r="O43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79" s="1" t="str">
        <f>TRIM(IF([first '# in desc]&lt;[pos kw in desc],MID([desc],[pos kw in desc]-6,6),FALSE))</f>
        <v>FALSCH</v>
      </c>
      <c r="Q4379" s="1" t="b">
        <f>IF(LEN([manuell])=0,IFERROR([kw fine in title]*1,IFERROR(SUMPRODUCT(COUNTIF(IsDigits,MID([kw in desc],ROW($A$1:$A$150),1)))=LEN([kw in desc]),#N/A)),[manuell])</f>
        <v>0</v>
      </c>
      <c r="R4379" s="1" t="str">
        <f>IF([pos kw in title]&gt;0,MID(J4379,#REF!,4),IF([first '# in title]&gt;0,MID([title],[first '# in title],3),IF([first '# in title]&gt;0,MID([desc],#REF!,3),VLOOKUP([productid],$G$2:$R$1386,8))))</f>
        <v>146</v>
      </c>
      <c r="S4379" s="1" t="e">
        <f>IF([kw in desc]=[kw rough in title],[kw in desc]*1,IFERROR(LEFT([kw_dirty],3)*1,IFERROR(LEFT([kw_dirty],2)*1,"n.a.")))</f>
        <v>#N/A</v>
      </c>
      <c r="T4379" s="1"/>
      <c r="U4379" s="1" t="e">
        <f>VLOOKUP(Tabelle1[[#This Row],[productid]],Tabelle2[#All],2,FALSE)</f>
        <v>#N/A</v>
      </c>
    </row>
    <row r="4380" spans="1:21">
      <c r="A4380" t="s">
        <v>165</v>
      </c>
      <c r="B4380">
        <v>2859</v>
      </c>
      <c r="C4380">
        <v>289859</v>
      </c>
      <c r="D4380" t="s">
        <v>7181</v>
      </c>
      <c r="E4380" t="s">
        <v>7182</v>
      </c>
      <c r="F4380">
        <v>18406</v>
      </c>
      <c r="G4380">
        <v>2286143</v>
      </c>
      <c r="H4380">
        <f t="shared" si="68"/>
        <v>0</v>
      </c>
      <c r="I4380">
        <f t="array" ref="I4380">MIN(IFERROR(FIND(IstNumbers,A4380),""))</f>
        <v>29</v>
      </c>
      <c r="J4380" s="1" t="e">
        <f>IF([first '# in title]&lt;[pos kw in title],MID([title],[pos kw in title]-6,6),#N/A)</f>
        <v>#N/A</v>
      </c>
      <c r="K4380" s="1" t="e">
        <f>IFERROR(MID(SUBSTITUTE([kw rough in title],",","."),FIND("(",[kw rough in title])+1,20),SUBSTITUTE(IFERROR(MID([kw rough in title],FIND(" ",[kw rough in title])+1,20),[kw rough in title]),",","."))</f>
        <v>#N/A</v>
      </c>
      <c r="L4380" s="1">
        <f>IFERROR(FIND("kW",[desc]),0)</f>
        <v>0</v>
      </c>
      <c r="M4380">
        <f t="array" ref="M4380">MIN(IFERROR(FIND(IstNumbers,E4380),""))</f>
        <v>33</v>
      </c>
      <c r="N4380" s="1" t="b">
        <f>IF([first '# in desc]&lt;[pos kw in desc],MID([desc],[pos kw in desc]-7,7))</f>
        <v>0</v>
      </c>
      <c r="O43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80" s="1" t="str">
        <f>TRIM(IF([first '# in desc]&lt;[pos kw in desc],MID([desc],[pos kw in desc]-6,6),FALSE))</f>
        <v>FALSCH</v>
      </c>
      <c r="Q4380" s="1" t="b">
        <f>IF(LEN([manuell])=0,IFERROR([kw fine in title]*1,IFERROR(SUMPRODUCT(COUNTIF(IsDigits,MID([kw in desc],ROW($A$1:$A$150),1)))=LEN([kw in desc]),#N/A)),[manuell])</f>
        <v>0</v>
      </c>
      <c r="R4380" s="1" t="str">
        <f>IF([pos kw in title]&gt;0,MID(J4380,#REF!,4),IF([first '# in title]&gt;0,MID([title],[first '# in title],3),IF([first '# in title]&gt;0,MID([desc],#REF!,3),VLOOKUP([productid],$G$2:$R$1386,8))))</f>
        <v>146</v>
      </c>
      <c r="S4380" s="1" t="e">
        <f>IF([kw in desc]=[kw rough in title],[kw in desc]*1,IFERROR(LEFT([kw_dirty],3)*1,IFERROR(LEFT([kw_dirty],2)*1,"n.a.")))</f>
        <v>#N/A</v>
      </c>
      <c r="T4380" s="1"/>
      <c r="U4380" s="1" t="e">
        <f>VLOOKUP(Tabelle1[[#This Row],[productid]],Tabelle2[#All],2,FALSE)</f>
        <v>#N/A</v>
      </c>
    </row>
    <row r="4381" spans="1:21">
      <c r="A4381" t="s">
        <v>165</v>
      </c>
      <c r="B4381">
        <v>2859</v>
      </c>
      <c r="C4381">
        <v>289859</v>
      </c>
      <c r="D4381" t="s">
        <v>7183</v>
      </c>
      <c r="E4381" t="s">
        <v>7184</v>
      </c>
      <c r="F4381">
        <v>18406</v>
      </c>
      <c r="G4381">
        <v>2286143</v>
      </c>
      <c r="H4381">
        <f t="shared" si="68"/>
        <v>0</v>
      </c>
      <c r="I4381">
        <f t="array" ref="I4381">MIN(IFERROR(FIND(IstNumbers,A4381),""))</f>
        <v>29</v>
      </c>
      <c r="J4381" s="1" t="e">
        <f>IF([first '# in title]&lt;[pos kw in title],MID([title],[pos kw in title]-6,6),#N/A)</f>
        <v>#N/A</v>
      </c>
      <c r="K4381" s="1" t="e">
        <f>IFERROR(MID(SUBSTITUTE([kw rough in title],",","."),FIND("(",[kw rough in title])+1,20),SUBSTITUTE(IFERROR(MID([kw rough in title],FIND(" ",[kw rough in title])+1,20),[kw rough in title]),",","."))</f>
        <v>#N/A</v>
      </c>
      <c r="L4381" s="1">
        <f>IFERROR(FIND("kW",[desc]),0)</f>
        <v>0</v>
      </c>
      <c r="M4381">
        <f t="array" ref="M4381">MIN(IFERROR(FIND(IstNumbers,E4381),""))</f>
        <v>33</v>
      </c>
      <c r="N4381" s="1" t="b">
        <f>IF([first '# in desc]&lt;[pos kw in desc],MID([desc],[pos kw in desc]-7,7))</f>
        <v>0</v>
      </c>
      <c r="O43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81" s="1" t="str">
        <f>TRIM(IF([first '# in desc]&lt;[pos kw in desc],MID([desc],[pos kw in desc]-6,6),FALSE))</f>
        <v>FALSCH</v>
      </c>
      <c r="Q4381" s="1" t="b">
        <f>IF(LEN([manuell])=0,IFERROR([kw fine in title]*1,IFERROR(SUMPRODUCT(COUNTIF(IsDigits,MID([kw in desc],ROW($A$1:$A$150),1)))=LEN([kw in desc]),#N/A)),[manuell])</f>
        <v>0</v>
      </c>
      <c r="R4381" s="1" t="str">
        <f>IF([pos kw in title]&gt;0,MID(J4381,#REF!,4),IF([first '# in title]&gt;0,MID([title],[first '# in title],3),IF([first '# in title]&gt;0,MID([desc],#REF!,3),VLOOKUP([productid],$G$2:$R$1386,8))))</f>
        <v>146</v>
      </c>
      <c r="S4381" s="1" t="e">
        <f>IF([kw in desc]=[kw rough in title],[kw in desc]*1,IFERROR(LEFT([kw_dirty],3)*1,IFERROR(LEFT([kw_dirty],2)*1,"n.a.")))</f>
        <v>#N/A</v>
      </c>
      <c r="T4381" s="1"/>
      <c r="U4381" s="1" t="e">
        <f>VLOOKUP(Tabelle1[[#This Row],[productid]],Tabelle2[#All],2,FALSE)</f>
        <v>#N/A</v>
      </c>
    </row>
    <row r="4382" spans="1:21">
      <c r="A4382" t="s">
        <v>165</v>
      </c>
      <c r="B4382">
        <v>2859</v>
      </c>
      <c r="C4382">
        <v>289859</v>
      </c>
      <c r="D4382" t="s">
        <v>7185</v>
      </c>
      <c r="E4382" t="s">
        <v>7186</v>
      </c>
      <c r="F4382">
        <v>18406</v>
      </c>
      <c r="G4382">
        <v>2286143</v>
      </c>
      <c r="H4382">
        <f t="shared" si="68"/>
        <v>0</v>
      </c>
      <c r="I4382">
        <f t="array" ref="I4382">MIN(IFERROR(FIND(IstNumbers,A4382),""))</f>
        <v>29</v>
      </c>
      <c r="J4382" s="1" t="e">
        <f>IF([first '# in title]&lt;[pos kw in title],MID([title],[pos kw in title]-6,6),#N/A)</f>
        <v>#N/A</v>
      </c>
      <c r="K4382" s="1" t="e">
        <f>IFERROR(MID(SUBSTITUTE([kw rough in title],",","."),FIND("(",[kw rough in title])+1,20),SUBSTITUTE(IFERROR(MID([kw rough in title],FIND(" ",[kw rough in title])+1,20),[kw rough in title]),",","."))</f>
        <v>#N/A</v>
      </c>
      <c r="L4382" s="1">
        <f>IFERROR(FIND("kW",[desc]),0)</f>
        <v>0</v>
      </c>
      <c r="M4382">
        <f t="array" ref="M4382">MIN(IFERROR(FIND(IstNumbers,E4382),""))</f>
        <v>33</v>
      </c>
      <c r="N4382" s="1" t="b">
        <f>IF([first '# in desc]&lt;[pos kw in desc],MID([desc],[pos kw in desc]-7,7))</f>
        <v>0</v>
      </c>
      <c r="O43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82" s="1" t="str">
        <f>TRIM(IF([first '# in desc]&lt;[pos kw in desc],MID([desc],[pos kw in desc]-6,6),FALSE))</f>
        <v>FALSCH</v>
      </c>
      <c r="Q4382" s="1" t="b">
        <f>IF(LEN([manuell])=0,IFERROR([kw fine in title]*1,IFERROR(SUMPRODUCT(COUNTIF(IsDigits,MID([kw in desc],ROW($A$1:$A$150),1)))=LEN([kw in desc]),#N/A)),[manuell])</f>
        <v>0</v>
      </c>
      <c r="R4382" s="1" t="str">
        <f>IF([pos kw in title]&gt;0,MID(J4382,#REF!,4),IF([first '# in title]&gt;0,MID([title],[first '# in title],3),IF([first '# in title]&gt;0,MID([desc],#REF!,3),VLOOKUP([productid],$G$2:$R$1386,8))))</f>
        <v>146</v>
      </c>
      <c r="S4382" s="1" t="e">
        <f>IF([kw in desc]=[kw rough in title],[kw in desc]*1,IFERROR(LEFT([kw_dirty],3)*1,IFERROR(LEFT([kw_dirty],2)*1,"n.a.")))</f>
        <v>#N/A</v>
      </c>
      <c r="T4382" s="1"/>
      <c r="U4382" s="1" t="e">
        <f>VLOOKUP(Tabelle1[[#This Row],[productid]],Tabelle2[#All],2,FALSE)</f>
        <v>#N/A</v>
      </c>
    </row>
    <row r="4383" spans="1:21">
      <c r="A4383" t="s">
        <v>165</v>
      </c>
      <c r="B4383">
        <v>2863</v>
      </c>
      <c r="C4383">
        <v>289859</v>
      </c>
      <c r="D4383" t="s">
        <v>7187</v>
      </c>
      <c r="E4383" t="s">
        <v>7188</v>
      </c>
      <c r="F4383">
        <v>18406</v>
      </c>
      <c r="G4383">
        <v>2286143</v>
      </c>
      <c r="H4383">
        <f t="shared" si="68"/>
        <v>0</v>
      </c>
      <c r="I4383">
        <f t="array" ref="I4383">MIN(IFERROR(FIND(IstNumbers,A4383),""))</f>
        <v>29</v>
      </c>
      <c r="J4383" s="1" t="e">
        <f>IF([first '# in title]&lt;[pos kw in title],MID([title],[pos kw in title]-6,6),#N/A)</f>
        <v>#N/A</v>
      </c>
      <c r="K4383" s="1" t="e">
        <f>IFERROR(MID(SUBSTITUTE([kw rough in title],",","."),FIND("(",[kw rough in title])+1,20),SUBSTITUTE(IFERROR(MID([kw rough in title],FIND(" ",[kw rough in title])+1,20),[kw rough in title]),",","."))</f>
        <v>#N/A</v>
      </c>
      <c r="L4383" s="1">
        <f>IFERROR(FIND("kW",[desc]),0)</f>
        <v>0</v>
      </c>
      <c r="M4383">
        <f t="array" ref="M4383">MIN(IFERROR(FIND(IstNumbers,E4383),""))</f>
        <v>33</v>
      </c>
      <c r="N4383" s="1" t="b">
        <f>IF([first '# in desc]&lt;[pos kw in desc],MID([desc],[pos kw in desc]-7,7))</f>
        <v>0</v>
      </c>
      <c r="O43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83" s="1" t="str">
        <f>TRIM(IF([first '# in desc]&lt;[pos kw in desc],MID([desc],[pos kw in desc]-6,6),FALSE))</f>
        <v>FALSCH</v>
      </c>
      <c r="Q4383" s="1" t="b">
        <f>IF(LEN([manuell])=0,IFERROR([kw fine in title]*1,IFERROR(SUMPRODUCT(COUNTIF(IsDigits,MID([kw in desc],ROW($A$1:$A$150),1)))=LEN([kw in desc]),#N/A)),[manuell])</f>
        <v>0</v>
      </c>
      <c r="R4383" s="1" t="str">
        <f>IF([pos kw in title]&gt;0,MID(J4383,#REF!,4),IF([first '# in title]&gt;0,MID([title],[first '# in title],3),IF([first '# in title]&gt;0,MID([desc],#REF!,3),VLOOKUP([productid],$G$2:$R$1386,8))))</f>
        <v>146</v>
      </c>
      <c r="S4383" s="1" t="e">
        <f>IF([kw in desc]=[kw rough in title],[kw in desc]*1,IFERROR(LEFT([kw_dirty],3)*1,IFERROR(LEFT([kw_dirty],2)*1,"n.a.")))</f>
        <v>#N/A</v>
      </c>
      <c r="T4383" s="1"/>
      <c r="U4383" s="1" t="e">
        <f>VLOOKUP(Tabelle1[[#This Row],[productid]],Tabelle2[#All],2,FALSE)</f>
        <v>#N/A</v>
      </c>
    </row>
    <row r="4384" spans="1:21" hidden="1">
      <c r="A4384" t="s">
        <v>853</v>
      </c>
      <c r="B4384">
        <v>3660</v>
      </c>
      <c r="C4384">
        <v>289859</v>
      </c>
      <c r="D4384" t="s">
        <v>7189</v>
      </c>
      <c r="E4384" t="s">
        <v>5745</v>
      </c>
      <c r="F4384">
        <v>18406</v>
      </c>
      <c r="G4384">
        <v>1750863</v>
      </c>
      <c r="H4384">
        <f t="shared" si="68"/>
        <v>40</v>
      </c>
      <c r="I4384">
        <f t="array" ref="I4384">MIN(IFERROR(FIND(IstNumbers,A4384),""))</f>
        <v>29</v>
      </c>
      <c r="J4384" s="1" t="str">
        <f>IF([first '# in title]&lt;[pos kw in title],MID([title],[pos kw in title]-6,6),#N/A)</f>
        <v xml:space="preserve">A (42 </v>
      </c>
      <c r="K438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384" s="1">
        <f>IFERROR(FIND("kW",[desc]),0)</f>
        <v>70</v>
      </c>
      <c r="M4384">
        <f t="array" ref="M4384">MIN(IFERROR(FIND(IstNumbers,E4384),""))</f>
        <v>34</v>
      </c>
      <c r="N4384" s="1" t="str">
        <f>IF([first '# in desc]&lt;[pos kw in desc],MID([desc],[pos kw in desc]-7,7))</f>
        <v xml:space="preserve">­me 42 </v>
      </c>
      <c r="O43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84" s="1" t="str">
        <f>TRIM(IF([first '# in desc]&lt;[pos kw in desc],MID([desc],[pos kw in desc]-6,6),FALSE))</f>
        <v>me 42</v>
      </c>
      <c r="Q4384" s="1">
        <f>IF(LEN([manuell])=0,IFERROR([kw fine in title]*1,IFERROR(SUMPRODUCT(COUNTIF(IsDigits,MID([kw in desc],ROW($A$1:$A$150),1)))=LEN([kw in desc]),#N/A)),[manuell])</f>
        <v>42</v>
      </c>
      <c r="R4384" s="1" t="e">
        <f>IF([pos kw in title]&gt;0,MID(J4384,#REF!,4),IF([first '# in title]&gt;0,MID([title],[first '# in title],3),IF([first '# in title]&gt;0,MID([desc],#REF!,3),VLOOKUP([productid],$G$2:$R$1386,8))))</f>
        <v>#REF!</v>
      </c>
      <c r="S4384" s="1" t="str">
        <f>IF([kw in desc]=[kw rough in title],[kw in desc]*1,IFERROR(LEFT([kw_dirty],3)*1,IFERROR(LEFT([kw_dirty],2)*1,"n.a.")))</f>
        <v>n.a.</v>
      </c>
      <c r="T4384" s="1"/>
      <c r="U4384" s="1">
        <f>VLOOKUP(Tabelle1[[#This Row],[productid]],Tabelle2[#All],2,FALSE)</f>
        <v>42</v>
      </c>
    </row>
    <row r="4385" spans="1:21" hidden="1">
      <c r="A4385" t="s">
        <v>2621</v>
      </c>
      <c r="B4385">
        <v>3740</v>
      </c>
      <c r="C4385">
        <v>289859</v>
      </c>
      <c r="D4385" t="s">
        <v>7190</v>
      </c>
      <c r="E4385" t="s">
        <v>7191</v>
      </c>
      <c r="F4385">
        <v>18406</v>
      </c>
      <c r="G4385">
        <v>3497887</v>
      </c>
      <c r="H4385">
        <f t="shared" si="68"/>
        <v>0</v>
      </c>
      <c r="I4385">
        <f t="array" ref="I4385">MIN(IFERROR(FIND(IstNumbers,A4385),""))</f>
        <v>12</v>
      </c>
      <c r="J4385" s="1" t="e">
        <f>IF([first '# in title]&lt;[pos kw in title],MID([title],[pos kw in title]-6,6),#N/A)</f>
        <v>#N/A</v>
      </c>
      <c r="K4385" s="1" t="e">
        <f>IFERROR(MID(SUBSTITUTE([kw rough in title],",","."),FIND("(",[kw rough in title])+1,20),SUBSTITUTE(IFERROR(MID([kw rough in title],FIND(" ",[kw rough in title])+1,20),[kw rough in title]),",","."))</f>
        <v>#N/A</v>
      </c>
      <c r="L4385" s="1">
        <f>IFERROR(FIND("kW",[desc]),0)</f>
        <v>70</v>
      </c>
      <c r="M4385">
        <f t="array" ref="M4385">MIN(IFERROR(FIND(IstNumbers,E4385),""))</f>
        <v>34</v>
      </c>
      <c r="N4385" s="1" t="str">
        <f>IF([first '# in desc]&lt;[pos kw in desc],MID([desc],[pos kw in desc]-7,7))</f>
        <v xml:space="preserve">­me 42 </v>
      </c>
      <c r="O43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85" s="1" t="str">
        <f>TRIM(IF([first '# in desc]&lt;[pos kw in desc],MID([desc],[pos kw in desc]-6,6),FALSE))</f>
        <v>me 42</v>
      </c>
      <c r="Q4385" s="1" t="b">
        <f>IF(LEN([manuell])=0,IFERROR([kw fine in title]*1,IFERROR(SUMPRODUCT(COUNTIF(IsDigits,MID([kw in desc],ROW($A$1:$A$150),1)))=LEN([kw in desc]),#N/A)),[manuell])</f>
        <v>0</v>
      </c>
      <c r="R4385" s="1" t="str">
        <f>IF([pos kw in title]&gt;0,MID(J4385,#REF!,4),IF([first '# in title]&gt;0,MID([title],[first '# in title],3),IF([first '# in title]&gt;0,MID([desc],#REF!,3),VLOOKUP([productid],$G$2:$R$1386,8))))</f>
        <v xml:space="preserve">42 </v>
      </c>
      <c r="S4385" s="1" t="e">
        <f>IF([kw in desc]=[kw rough in title],[kw in desc]*1,IFERROR(LEFT([kw_dirty],3)*1,IFERROR(LEFT([kw_dirty],2)*1,"n.a.")))</f>
        <v>#N/A</v>
      </c>
      <c r="T4385" s="1"/>
      <c r="U4385" s="1">
        <f>VLOOKUP(Tabelle1[[#This Row],[productid]],Tabelle2[#All],2,FALSE)</f>
        <v>42</v>
      </c>
    </row>
    <row r="4386" spans="1:21">
      <c r="A4386" t="s">
        <v>165</v>
      </c>
      <c r="B4386">
        <v>2863</v>
      </c>
      <c r="C4386">
        <v>289859</v>
      </c>
      <c r="D4386" t="s">
        <v>7192</v>
      </c>
      <c r="E4386" t="s">
        <v>7193</v>
      </c>
      <c r="F4386">
        <v>18406</v>
      </c>
      <c r="G4386">
        <v>2286143</v>
      </c>
      <c r="H4386">
        <f t="shared" si="68"/>
        <v>0</v>
      </c>
      <c r="I4386">
        <f t="array" ref="I4386">MIN(IFERROR(FIND(IstNumbers,A4386),""))</f>
        <v>29</v>
      </c>
      <c r="J4386" s="1" t="e">
        <f>IF([first '# in title]&lt;[pos kw in title],MID([title],[pos kw in title]-6,6),#N/A)</f>
        <v>#N/A</v>
      </c>
      <c r="K4386" s="1" t="e">
        <f>IFERROR(MID(SUBSTITUTE([kw rough in title],",","."),FIND("(",[kw rough in title])+1,20),SUBSTITUTE(IFERROR(MID([kw rough in title],FIND(" ",[kw rough in title])+1,20),[kw rough in title]),",","."))</f>
        <v>#N/A</v>
      </c>
      <c r="L4386" s="1">
        <f>IFERROR(FIND("kW",[desc]),0)</f>
        <v>0</v>
      </c>
      <c r="M4386">
        <f t="array" ref="M4386">MIN(IFERROR(FIND(IstNumbers,E4386),""))</f>
        <v>33</v>
      </c>
      <c r="N4386" s="1" t="b">
        <f>IF([first '# in desc]&lt;[pos kw in desc],MID([desc],[pos kw in desc]-7,7))</f>
        <v>0</v>
      </c>
      <c r="O43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86" s="1" t="str">
        <f>TRIM(IF([first '# in desc]&lt;[pos kw in desc],MID([desc],[pos kw in desc]-6,6),FALSE))</f>
        <v>FALSCH</v>
      </c>
      <c r="Q4386" s="1" t="b">
        <f>IF(LEN([manuell])=0,IFERROR([kw fine in title]*1,IFERROR(SUMPRODUCT(COUNTIF(IsDigits,MID([kw in desc],ROW($A$1:$A$150),1)))=LEN([kw in desc]),#N/A)),[manuell])</f>
        <v>0</v>
      </c>
      <c r="R4386" s="1" t="str">
        <f>IF([pos kw in title]&gt;0,MID(J4386,#REF!,4),IF([first '# in title]&gt;0,MID([title],[first '# in title],3),IF([first '# in title]&gt;0,MID([desc],#REF!,3),VLOOKUP([productid],$G$2:$R$1386,8))))</f>
        <v>146</v>
      </c>
      <c r="S4386" s="1" t="e">
        <f>IF([kw in desc]=[kw rough in title],[kw in desc]*1,IFERROR(LEFT([kw_dirty],3)*1,IFERROR(LEFT([kw_dirty],2)*1,"n.a.")))</f>
        <v>#N/A</v>
      </c>
      <c r="T4386" s="1"/>
      <c r="U4386" s="1" t="e">
        <f>VLOOKUP(Tabelle1[[#This Row],[productid]],Tabelle2[#All],2,FALSE)</f>
        <v>#N/A</v>
      </c>
    </row>
    <row r="4387" spans="1:21" hidden="1">
      <c r="A4387" t="s">
        <v>853</v>
      </c>
      <c r="B4387">
        <v>3660</v>
      </c>
      <c r="C4387">
        <v>289859</v>
      </c>
      <c r="D4387" t="s">
        <v>7194</v>
      </c>
      <c r="E4387" t="s">
        <v>6616</v>
      </c>
      <c r="F4387">
        <v>18406</v>
      </c>
      <c r="G4387">
        <v>1750863</v>
      </c>
      <c r="H4387">
        <f t="shared" si="68"/>
        <v>40</v>
      </c>
      <c r="I4387">
        <f t="array" ref="I4387">MIN(IFERROR(FIND(IstNumbers,A4387),""))</f>
        <v>29</v>
      </c>
      <c r="J4387" s="1" t="str">
        <f>IF([first '# in title]&lt;[pos kw in title],MID([title],[pos kw in title]-6,6),#N/A)</f>
        <v xml:space="preserve">A (42 </v>
      </c>
      <c r="K438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387" s="1">
        <f>IFERROR(FIND("kW",[desc]),0)</f>
        <v>70</v>
      </c>
      <c r="M4387">
        <f t="array" ref="M4387">MIN(IFERROR(FIND(IstNumbers,E4387),""))</f>
        <v>34</v>
      </c>
      <c r="N4387" s="1" t="str">
        <f>IF([first '# in desc]&lt;[pos kw in desc],MID([desc],[pos kw in desc]-7,7))</f>
        <v xml:space="preserve">­me 42 </v>
      </c>
      <c r="O43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87" s="1" t="str">
        <f>TRIM(IF([first '# in desc]&lt;[pos kw in desc],MID([desc],[pos kw in desc]-6,6),FALSE))</f>
        <v>me 42</v>
      </c>
      <c r="Q4387" s="1">
        <f>IF(LEN([manuell])=0,IFERROR([kw fine in title]*1,IFERROR(SUMPRODUCT(COUNTIF(IsDigits,MID([kw in desc],ROW($A$1:$A$150),1)))=LEN([kw in desc]),#N/A)),[manuell])</f>
        <v>42</v>
      </c>
      <c r="R4387" s="1" t="e">
        <f>IF([pos kw in title]&gt;0,MID(J4387,#REF!,4),IF([first '# in title]&gt;0,MID([title],[first '# in title],3),IF([first '# in title]&gt;0,MID([desc],#REF!,3),VLOOKUP([productid],$G$2:$R$1386,8))))</f>
        <v>#REF!</v>
      </c>
      <c r="S4387" s="1" t="str">
        <f>IF([kw in desc]=[kw rough in title],[kw in desc]*1,IFERROR(LEFT([kw_dirty],3)*1,IFERROR(LEFT([kw_dirty],2)*1,"n.a.")))</f>
        <v>n.a.</v>
      </c>
      <c r="T4387" s="1"/>
      <c r="U4387" s="1">
        <f>VLOOKUP(Tabelle1[[#This Row],[productid]],Tabelle2[#All],2,FALSE)</f>
        <v>42</v>
      </c>
    </row>
    <row r="4388" spans="1:21" hidden="1">
      <c r="A4388" t="s">
        <v>2621</v>
      </c>
      <c r="B4388">
        <v>3740</v>
      </c>
      <c r="C4388">
        <v>289859</v>
      </c>
      <c r="D4388" t="s">
        <v>7195</v>
      </c>
      <c r="E4388" t="s">
        <v>7196</v>
      </c>
      <c r="F4388">
        <v>18406</v>
      </c>
      <c r="G4388">
        <v>3497887</v>
      </c>
      <c r="H4388">
        <f t="shared" si="68"/>
        <v>0</v>
      </c>
      <c r="I4388">
        <f t="array" ref="I4388">MIN(IFERROR(FIND(IstNumbers,A4388),""))</f>
        <v>12</v>
      </c>
      <c r="J4388" s="1" t="e">
        <f>IF([first '# in title]&lt;[pos kw in title],MID([title],[pos kw in title]-6,6),#N/A)</f>
        <v>#N/A</v>
      </c>
      <c r="K4388" s="1" t="e">
        <f>IFERROR(MID(SUBSTITUTE([kw rough in title],",","."),FIND("(",[kw rough in title])+1,20),SUBSTITUTE(IFERROR(MID([kw rough in title],FIND(" ",[kw rough in title])+1,20),[kw rough in title]),",","."))</f>
        <v>#N/A</v>
      </c>
      <c r="L4388" s="1">
        <f>IFERROR(FIND("kW",[desc]),0)</f>
        <v>70</v>
      </c>
      <c r="M4388">
        <f t="array" ref="M4388">MIN(IFERROR(FIND(IstNumbers,E4388),""))</f>
        <v>34</v>
      </c>
      <c r="N4388" s="1" t="str">
        <f>IF([first '# in desc]&lt;[pos kw in desc],MID([desc],[pos kw in desc]-7,7))</f>
        <v xml:space="preserve">­me 42 </v>
      </c>
      <c r="O43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88" s="1" t="str">
        <f>TRIM(IF([first '# in desc]&lt;[pos kw in desc],MID([desc],[pos kw in desc]-6,6),FALSE))</f>
        <v>me 42</v>
      </c>
      <c r="Q4388" s="1" t="b">
        <f>IF(LEN([manuell])=0,IFERROR([kw fine in title]*1,IFERROR(SUMPRODUCT(COUNTIF(IsDigits,MID([kw in desc],ROW($A$1:$A$150),1)))=LEN([kw in desc]),#N/A)),[manuell])</f>
        <v>0</v>
      </c>
      <c r="R4388" s="1" t="str">
        <f>IF([pos kw in title]&gt;0,MID(J4388,#REF!,4),IF([first '# in title]&gt;0,MID([title],[first '# in title],3),IF([first '# in title]&gt;0,MID([desc],#REF!,3),VLOOKUP([productid],$G$2:$R$1386,8))))</f>
        <v xml:space="preserve">42 </v>
      </c>
      <c r="S4388" s="1" t="e">
        <f>IF([kw in desc]=[kw rough in title],[kw in desc]*1,IFERROR(LEFT([kw_dirty],3)*1,IFERROR(LEFT([kw_dirty],2)*1,"n.a.")))</f>
        <v>#N/A</v>
      </c>
      <c r="T4388" s="1"/>
      <c r="U4388" s="1">
        <f>VLOOKUP(Tabelle1[[#This Row],[productid]],Tabelle2[#All],2,FALSE)</f>
        <v>42</v>
      </c>
    </row>
    <row r="4389" spans="1:21">
      <c r="A4389" t="s">
        <v>165</v>
      </c>
      <c r="B4389">
        <v>2864</v>
      </c>
      <c r="C4389">
        <v>289859</v>
      </c>
      <c r="D4389" t="s">
        <v>7197</v>
      </c>
      <c r="E4389" t="s">
        <v>7198</v>
      </c>
      <c r="F4389">
        <v>18406</v>
      </c>
      <c r="G4389">
        <v>2286143</v>
      </c>
      <c r="H4389">
        <f t="shared" si="68"/>
        <v>0</v>
      </c>
      <c r="I4389">
        <f t="array" ref="I4389">MIN(IFERROR(FIND(IstNumbers,A4389),""))</f>
        <v>29</v>
      </c>
      <c r="J4389" s="1" t="e">
        <f>IF([first '# in title]&lt;[pos kw in title],MID([title],[pos kw in title]-6,6),#N/A)</f>
        <v>#N/A</v>
      </c>
      <c r="K4389" s="1" t="e">
        <f>IFERROR(MID(SUBSTITUTE([kw rough in title],",","."),FIND("(",[kw rough in title])+1,20),SUBSTITUTE(IFERROR(MID([kw rough in title],FIND(" ",[kw rough in title])+1,20),[kw rough in title]),",","."))</f>
        <v>#N/A</v>
      </c>
      <c r="L4389" s="1">
        <f>IFERROR(FIND("kW",[desc]),0)</f>
        <v>0</v>
      </c>
      <c r="M4389">
        <f t="array" ref="M4389">MIN(IFERROR(FIND(IstNumbers,E4389),""))</f>
        <v>33</v>
      </c>
      <c r="N4389" s="1" t="b">
        <f>IF([first '# in desc]&lt;[pos kw in desc],MID([desc],[pos kw in desc]-7,7))</f>
        <v>0</v>
      </c>
      <c r="O43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89" s="1" t="str">
        <f>TRIM(IF([first '# in desc]&lt;[pos kw in desc],MID([desc],[pos kw in desc]-6,6),FALSE))</f>
        <v>FALSCH</v>
      </c>
      <c r="Q4389" s="1" t="b">
        <f>IF(LEN([manuell])=0,IFERROR([kw fine in title]*1,IFERROR(SUMPRODUCT(COUNTIF(IsDigits,MID([kw in desc],ROW($A$1:$A$150),1)))=LEN([kw in desc]),#N/A)),[manuell])</f>
        <v>0</v>
      </c>
      <c r="R4389" s="1" t="str">
        <f>IF([pos kw in title]&gt;0,MID(J4389,#REF!,4),IF([first '# in title]&gt;0,MID([title],[first '# in title],3),IF([first '# in title]&gt;0,MID([desc],#REF!,3),VLOOKUP([productid],$G$2:$R$1386,8))))</f>
        <v>146</v>
      </c>
      <c r="S4389" s="1" t="e">
        <f>IF([kw in desc]=[kw rough in title],[kw in desc]*1,IFERROR(LEFT([kw_dirty],3)*1,IFERROR(LEFT([kw_dirty],2)*1,"n.a.")))</f>
        <v>#N/A</v>
      </c>
      <c r="T4389" s="1"/>
      <c r="U4389" s="1" t="e">
        <f>VLOOKUP(Tabelle1[[#This Row],[productid]],Tabelle2[#All],2,FALSE)</f>
        <v>#N/A</v>
      </c>
    </row>
    <row r="4390" spans="1:21" hidden="1">
      <c r="A4390" t="s">
        <v>853</v>
      </c>
      <c r="B4390">
        <v>3660</v>
      </c>
      <c r="C4390">
        <v>289859</v>
      </c>
      <c r="D4390" t="s">
        <v>7199</v>
      </c>
      <c r="E4390" t="s">
        <v>6628</v>
      </c>
      <c r="F4390">
        <v>18406</v>
      </c>
      <c r="G4390">
        <v>1750863</v>
      </c>
      <c r="H4390">
        <f t="shared" si="68"/>
        <v>40</v>
      </c>
      <c r="I4390">
        <f t="array" ref="I4390">MIN(IFERROR(FIND(IstNumbers,A4390),""))</f>
        <v>29</v>
      </c>
      <c r="J4390" s="1" t="str">
        <f>IF([first '# in title]&lt;[pos kw in title],MID([title],[pos kw in title]-6,6),#N/A)</f>
        <v xml:space="preserve">A (42 </v>
      </c>
      <c r="K439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390" s="1">
        <f>IFERROR(FIND("kW",[desc]),0)</f>
        <v>70</v>
      </c>
      <c r="M4390">
        <f t="array" ref="M4390">MIN(IFERROR(FIND(IstNumbers,E4390),""))</f>
        <v>34</v>
      </c>
      <c r="N4390" s="1" t="str">
        <f>IF([first '# in desc]&lt;[pos kw in desc],MID([desc],[pos kw in desc]-7,7))</f>
        <v xml:space="preserve">­me 42 </v>
      </c>
      <c r="O43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90" s="1" t="str">
        <f>TRIM(IF([first '# in desc]&lt;[pos kw in desc],MID([desc],[pos kw in desc]-6,6),FALSE))</f>
        <v>me 42</v>
      </c>
      <c r="Q4390" s="1">
        <f>IF(LEN([manuell])=0,IFERROR([kw fine in title]*1,IFERROR(SUMPRODUCT(COUNTIF(IsDigits,MID([kw in desc],ROW($A$1:$A$150),1)))=LEN([kw in desc]),#N/A)),[manuell])</f>
        <v>42</v>
      </c>
      <c r="R4390" s="1" t="e">
        <f>IF([pos kw in title]&gt;0,MID(J4390,#REF!,4),IF([first '# in title]&gt;0,MID([title],[first '# in title],3),IF([first '# in title]&gt;0,MID([desc],#REF!,3),VLOOKUP([productid],$G$2:$R$1386,8))))</f>
        <v>#REF!</v>
      </c>
      <c r="S4390" s="1" t="str">
        <f>IF([kw in desc]=[kw rough in title],[kw in desc]*1,IFERROR(LEFT([kw_dirty],3)*1,IFERROR(LEFT([kw_dirty],2)*1,"n.a.")))</f>
        <v>n.a.</v>
      </c>
      <c r="T4390" s="1"/>
      <c r="U4390" s="1">
        <f>VLOOKUP(Tabelle1[[#This Row],[productid]],Tabelle2[#All],2,FALSE)</f>
        <v>42</v>
      </c>
    </row>
    <row r="4391" spans="1:21" hidden="1">
      <c r="A4391" t="s">
        <v>2621</v>
      </c>
      <c r="B4391">
        <v>3740</v>
      </c>
      <c r="C4391">
        <v>289859</v>
      </c>
      <c r="D4391" t="s">
        <v>7200</v>
      </c>
      <c r="E4391" t="s">
        <v>7201</v>
      </c>
      <c r="F4391">
        <v>18406</v>
      </c>
      <c r="G4391">
        <v>3497887</v>
      </c>
      <c r="H4391">
        <f t="shared" si="68"/>
        <v>0</v>
      </c>
      <c r="I4391">
        <f t="array" ref="I4391">MIN(IFERROR(FIND(IstNumbers,A4391),""))</f>
        <v>12</v>
      </c>
      <c r="J4391" s="1" t="e">
        <f>IF([first '# in title]&lt;[pos kw in title],MID([title],[pos kw in title]-6,6),#N/A)</f>
        <v>#N/A</v>
      </c>
      <c r="K4391" s="1" t="e">
        <f>IFERROR(MID(SUBSTITUTE([kw rough in title],",","."),FIND("(",[kw rough in title])+1,20),SUBSTITUTE(IFERROR(MID([kw rough in title],FIND(" ",[kw rough in title])+1,20),[kw rough in title]),",","."))</f>
        <v>#N/A</v>
      </c>
      <c r="L4391" s="1">
        <f>IFERROR(FIND("kW",[desc]),0)</f>
        <v>70</v>
      </c>
      <c r="M4391">
        <f t="array" ref="M4391">MIN(IFERROR(FIND(IstNumbers,E4391),""))</f>
        <v>34</v>
      </c>
      <c r="N4391" s="1" t="str">
        <f>IF([first '# in desc]&lt;[pos kw in desc],MID([desc],[pos kw in desc]-7,7))</f>
        <v xml:space="preserve">­me 42 </v>
      </c>
      <c r="O43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91" s="1" t="str">
        <f>TRIM(IF([first '# in desc]&lt;[pos kw in desc],MID([desc],[pos kw in desc]-6,6),FALSE))</f>
        <v>me 42</v>
      </c>
      <c r="Q4391" s="1" t="b">
        <f>IF(LEN([manuell])=0,IFERROR([kw fine in title]*1,IFERROR(SUMPRODUCT(COUNTIF(IsDigits,MID([kw in desc],ROW($A$1:$A$150),1)))=LEN([kw in desc]),#N/A)),[manuell])</f>
        <v>0</v>
      </c>
      <c r="R4391" s="1" t="str">
        <f>IF([pos kw in title]&gt;0,MID(J4391,#REF!,4),IF([first '# in title]&gt;0,MID([title],[first '# in title],3),IF([first '# in title]&gt;0,MID([desc],#REF!,3),VLOOKUP([productid],$G$2:$R$1386,8))))</f>
        <v xml:space="preserve">42 </v>
      </c>
      <c r="S4391" s="1" t="e">
        <f>IF([kw in desc]=[kw rough in title],[kw in desc]*1,IFERROR(LEFT([kw_dirty],3)*1,IFERROR(LEFT([kw_dirty],2)*1,"n.a.")))</f>
        <v>#N/A</v>
      </c>
      <c r="T4391" s="1"/>
      <c r="U4391" s="1">
        <f>VLOOKUP(Tabelle1[[#This Row],[productid]],Tabelle2[#All],2,FALSE)</f>
        <v>42</v>
      </c>
    </row>
    <row r="4392" spans="1:21">
      <c r="A4392" t="s">
        <v>165</v>
      </c>
      <c r="B4392">
        <v>2864</v>
      </c>
      <c r="C4392">
        <v>289859</v>
      </c>
      <c r="D4392" t="s">
        <v>7202</v>
      </c>
      <c r="E4392" t="s">
        <v>7203</v>
      </c>
      <c r="F4392">
        <v>18406</v>
      </c>
      <c r="G4392">
        <v>2286143</v>
      </c>
      <c r="H4392">
        <f t="shared" si="68"/>
        <v>0</v>
      </c>
      <c r="I4392">
        <f t="array" ref="I4392">MIN(IFERROR(FIND(IstNumbers,A4392),""))</f>
        <v>29</v>
      </c>
      <c r="J4392" s="1" t="e">
        <f>IF([first '# in title]&lt;[pos kw in title],MID([title],[pos kw in title]-6,6),#N/A)</f>
        <v>#N/A</v>
      </c>
      <c r="K4392" s="1" t="e">
        <f>IFERROR(MID(SUBSTITUTE([kw rough in title],",","."),FIND("(",[kw rough in title])+1,20),SUBSTITUTE(IFERROR(MID([kw rough in title],FIND(" ",[kw rough in title])+1,20),[kw rough in title]),",","."))</f>
        <v>#N/A</v>
      </c>
      <c r="L4392" s="1">
        <f>IFERROR(FIND("kW",[desc]),0)</f>
        <v>0</v>
      </c>
      <c r="M4392">
        <f t="array" ref="M4392">MIN(IFERROR(FIND(IstNumbers,E4392),""))</f>
        <v>33</v>
      </c>
      <c r="N4392" s="1" t="b">
        <f>IF([first '# in desc]&lt;[pos kw in desc],MID([desc],[pos kw in desc]-7,7))</f>
        <v>0</v>
      </c>
      <c r="O43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92" s="1" t="str">
        <f>TRIM(IF([first '# in desc]&lt;[pos kw in desc],MID([desc],[pos kw in desc]-6,6),FALSE))</f>
        <v>FALSCH</v>
      </c>
      <c r="Q4392" s="1" t="b">
        <f>IF(LEN([manuell])=0,IFERROR([kw fine in title]*1,IFERROR(SUMPRODUCT(COUNTIF(IsDigits,MID([kw in desc],ROW($A$1:$A$150),1)))=LEN([kw in desc]),#N/A)),[manuell])</f>
        <v>0</v>
      </c>
      <c r="R4392" s="1" t="str">
        <f>IF([pos kw in title]&gt;0,MID(J4392,#REF!,4),IF([first '# in title]&gt;0,MID([title],[first '# in title],3),IF([first '# in title]&gt;0,MID([desc],#REF!,3),VLOOKUP([productid],$G$2:$R$1386,8))))</f>
        <v>146</v>
      </c>
      <c r="S4392" s="1" t="e">
        <f>IF([kw in desc]=[kw rough in title],[kw in desc]*1,IFERROR(LEFT([kw_dirty],3)*1,IFERROR(LEFT([kw_dirty],2)*1,"n.a.")))</f>
        <v>#N/A</v>
      </c>
      <c r="T4392" s="1"/>
      <c r="U4392" s="1" t="e">
        <f>VLOOKUP(Tabelle1[[#This Row],[productid]],Tabelle2[#All],2,FALSE)</f>
        <v>#N/A</v>
      </c>
    </row>
    <row r="4393" spans="1:21" hidden="1">
      <c r="A4393" t="s">
        <v>853</v>
      </c>
      <c r="B4393">
        <v>3665</v>
      </c>
      <c r="C4393">
        <v>289859</v>
      </c>
      <c r="D4393" t="s">
        <v>7204</v>
      </c>
      <c r="E4393" t="s">
        <v>7205</v>
      </c>
      <c r="F4393">
        <v>18406</v>
      </c>
      <c r="G4393">
        <v>1750863</v>
      </c>
      <c r="H4393">
        <f t="shared" si="68"/>
        <v>40</v>
      </c>
      <c r="I4393">
        <f t="array" ref="I4393">MIN(IFERROR(FIND(IstNumbers,A4393),""))</f>
        <v>29</v>
      </c>
      <c r="J4393" s="1" t="str">
        <f>IF([first '# in title]&lt;[pos kw in title],MID([title],[pos kw in title]-6,6),#N/A)</f>
        <v xml:space="preserve">A (42 </v>
      </c>
      <c r="K439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393" s="1">
        <f>IFERROR(FIND("kW",[desc]),0)</f>
        <v>70</v>
      </c>
      <c r="M4393">
        <f t="array" ref="M4393">MIN(IFERROR(FIND(IstNumbers,E4393),""))</f>
        <v>34</v>
      </c>
      <c r="N4393" s="1" t="str">
        <f>IF([first '# in desc]&lt;[pos kw in desc],MID([desc],[pos kw in desc]-7,7))</f>
        <v xml:space="preserve">­me 42 </v>
      </c>
      <c r="O43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93" s="1" t="str">
        <f>TRIM(IF([first '# in desc]&lt;[pos kw in desc],MID([desc],[pos kw in desc]-6,6),FALSE))</f>
        <v>me 42</v>
      </c>
      <c r="Q4393" s="1">
        <f>IF(LEN([manuell])=0,IFERROR([kw fine in title]*1,IFERROR(SUMPRODUCT(COUNTIF(IsDigits,MID([kw in desc],ROW($A$1:$A$150),1)))=LEN([kw in desc]),#N/A)),[manuell])</f>
        <v>42</v>
      </c>
      <c r="R4393" s="1" t="e">
        <f>IF([pos kw in title]&gt;0,MID(J4393,#REF!,4),IF([first '# in title]&gt;0,MID([title],[first '# in title],3),IF([first '# in title]&gt;0,MID([desc],#REF!,3),VLOOKUP([productid],$G$2:$R$1386,8))))</f>
        <v>#REF!</v>
      </c>
      <c r="S4393" s="1" t="str">
        <f>IF([kw in desc]=[kw rough in title],[kw in desc]*1,IFERROR(LEFT([kw_dirty],3)*1,IFERROR(LEFT([kw_dirty],2)*1,"n.a.")))</f>
        <v>n.a.</v>
      </c>
      <c r="T4393" s="1"/>
      <c r="U4393" s="1">
        <f>VLOOKUP(Tabelle1[[#This Row],[productid]],Tabelle2[#All],2,FALSE)</f>
        <v>42</v>
      </c>
    </row>
    <row r="4394" spans="1:21" hidden="1">
      <c r="A4394" t="s">
        <v>2621</v>
      </c>
      <c r="B4394">
        <v>3740</v>
      </c>
      <c r="C4394">
        <v>289859</v>
      </c>
      <c r="D4394" t="s">
        <v>7206</v>
      </c>
      <c r="E4394" t="s">
        <v>5745</v>
      </c>
      <c r="F4394">
        <v>18406</v>
      </c>
      <c r="G4394">
        <v>3497887</v>
      </c>
      <c r="H4394">
        <f t="shared" si="68"/>
        <v>0</v>
      </c>
      <c r="I4394">
        <f t="array" ref="I4394">MIN(IFERROR(FIND(IstNumbers,A4394),""))</f>
        <v>12</v>
      </c>
      <c r="J4394" s="1" t="e">
        <f>IF([first '# in title]&lt;[pos kw in title],MID([title],[pos kw in title]-6,6),#N/A)</f>
        <v>#N/A</v>
      </c>
      <c r="K4394" s="1" t="e">
        <f>IFERROR(MID(SUBSTITUTE([kw rough in title],",","."),FIND("(",[kw rough in title])+1,20),SUBSTITUTE(IFERROR(MID([kw rough in title],FIND(" ",[kw rough in title])+1,20),[kw rough in title]),",","."))</f>
        <v>#N/A</v>
      </c>
      <c r="L4394" s="1">
        <f>IFERROR(FIND("kW",[desc]),0)</f>
        <v>70</v>
      </c>
      <c r="M4394">
        <f t="array" ref="M4394">MIN(IFERROR(FIND(IstNumbers,E4394),""))</f>
        <v>34</v>
      </c>
      <c r="N4394" s="1" t="str">
        <f>IF([first '# in desc]&lt;[pos kw in desc],MID([desc],[pos kw in desc]-7,7))</f>
        <v xml:space="preserve">­me 42 </v>
      </c>
      <c r="O43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94" s="1" t="str">
        <f>TRIM(IF([first '# in desc]&lt;[pos kw in desc],MID([desc],[pos kw in desc]-6,6),FALSE))</f>
        <v>me 42</v>
      </c>
      <c r="Q4394" s="1" t="b">
        <f>IF(LEN([manuell])=0,IFERROR([kw fine in title]*1,IFERROR(SUMPRODUCT(COUNTIF(IsDigits,MID([kw in desc],ROW($A$1:$A$150),1)))=LEN([kw in desc]),#N/A)),[manuell])</f>
        <v>0</v>
      </c>
      <c r="R4394" s="1" t="str">
        <f>IF([pos kw in title]&gt;0,MID(J4394,#REF!,4),IF([first '# in title]&gt;0,MID([title],[first '# in title],3),IF([first '# in title]&gt;0,MID([desc],#REF!,3),VLOOKUP([productid],$G$2:$R$1386,8))))</f>
        <v xml:space="preserve">42 </v>
      </c>
      <c r="S4394" s="1" t="e">
        <f>IF([kw in desc]=[kw rough in title],[kw in desc]*1,IFERROR(LEFT([kw_dirty],3)*1,IFERROR(LEFT([kw_dirty],2)*1,"n.a.")))</f>
        <v>#N/A</v>
      </c>
      <c r="T4394" s="1"/>
      <c r="U4394" s="1">
        <f>VLOOKUP(Tabelle1[[#This Row],[productid]],Tabelle2[#All],2,FALSE)</f>
        <v>42</v>
      </c>
    </row>
    <row r="4395" spans="1:21">
      <c r="A4395" t="s">
        <v>165</v>
      </c>
      <c r="B4395">
        <v>2864</v>
      </c>
      <c r="C4395">
        <v>289859</v>
      </c>
      <c r="D4395" t="s">
        <v>7207</v>
      </c>
      <c r="E4395" t="s">
        <v>7208</v>
      </c>
      <c r="F4395">
        <v>18406</v>
      </c>
      <c r="G4395">
        <v>2286143</v>
      </c>
      <c r="H4395">
        <f t="shared" si="68"/>
        <v>0</v>
      </c>
      <c r="I4395">
        <f t="array" ref="I4395">MIN(IFERROR(FIND(IstNumbers,A4395),""))</f>
        <v>29</v>
      </c>
      <c r="J4395" s="1" t="e">
        <f>IF([first '# in title]&lt;[pos kw in title],MID([title],[pos kw in title]-6,6),#N/A)</f>
        <v>#N/A</v>
      </c>
      <c r="K4395" s="1" t="e">
        <f>IFERROR(MID(SUBSTITUTE([kw rough in title],",","."),FIND("(",[kw rough in title])+1,20),SUBSTITUTE(IFERROR(MID([kw rough in title],FIND(" ",[kw rough in title])+1,20),[kw rough in title]),",","."))</f>
        <v>#N/A</v>
      </c>
      <c r="L4395" s="1">
        <f>IFERROR(FIND("kW",[desc]),0)</f>
        <v>0</v>
      </c>
      <c r="M4395">
        <f t="array" ref="M4395">MIN(IFERROR(FIND(IstNumbers,E4395),""))</f>
        <v>33</v>
      </c>
      <c r="N4395" s="1" t="b">
        <f>IF([first '# in desc]&lt;[pos kw in desc],MID([desc],[pos kw in desc]-7,7))</f>
        <v>0</v>
      </c>
      <c r="O43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95" s="1" t="str">
        <f>TRIM(IF([first '# in desc]&lt;[pos kw in desc],MID([desc],[pos kw in desc]-6,6),FALSE))</f>
        <v>FALSCH</v>
      </c>
      <c r="Q4395" s="1" t="b">
        <f>IF(LEN([manuell])=0,IFERROR([kw fine in title]*1,IFERROR(SUMPRODUCT(COUNTIF(IsDigits,MID([kw in desc],ROW($A$1:$A$150),1)))=LEN([kw in desc]),#N/A)),[manuell])</f>
        <v>0</v>
      </c>
      <c r="R4395" s="1" t="str">
        <f>IF([pos kw in title]&gt;0,MID(J4395,#REF!,4),IF([first '# in title]&gt;0,MID([title],[first '# in title],3),IF([first '# in title]&gt;0,MID([desc],#REF!,3),VLOOKUP([productid],$G$2:$R$1386,8))))</f>
        <v>146</v>
      </c>
      <c r="S4395" s="1" t="e">
        <f>IF([kw in desc]=[kw rough in title],[kw in desc]*1,IFERROR(LEFT([kw_dirty],3)*1,IFERROR(LEFT([kw_dirty],2)*1,"n.a.")))</f>
        <v>#N/A</v>
      </c>
      <c r="T4395" s="1"/>
      <c r="U4395" s="1" t="e">
        <f>VLOOKUP(Tabelle1[[#This Row],[productid]],Tabelle2[#All],2,FALSE)</f>
        <v>#N/A</v>
      </c>
    </row>
    <row r="4396" spans="1:21" hidden="1">
      <c r="A4396" t="s">
        <v>853</v>
      </c>
      <c r="B4396">
        <v>3665</v>
      </c>
      <c r="C4396">
        <v>289859</v>
      </c>
      <c r="D4396" t="s">
        <v>7209</v>
      </c>
      <c r="E4396" t="s">
        <v>6640</v>
      </c>
      <c r="F4396">
        <v>18406</v>
      </c>
      <c r="G4396">
        <v>1750863</v>
      </c>
      <c r="H4396">
        <f t="shared" si="68"/>
        <v>40</v>
      </c>
      <c r="I4396">
        <f t="array" ref="I4396">MIN(IFERROR(FIND(IstNumbers,A4396),""))</f>
        <v>29</v>
      </c>
      <c r="J4396" s="1" t="str">
        <f>IF([first '# in title]&lt;[pos kw in title],MID([title],[pos kw in title]-6,6),#N/A)</f>
        <v xml:space="preserve">A (42 </v>
      </c>
      <c r="K439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396" s="1">
        <f>IFERROR(FIND("kW",[desc]),0)</f>
        <v>70</v>
      </c>
      <c r="M4396">
        <f t="array" ref="M4396">MIN(IFERROR(FIND(IstNumbers,E4396),""))</f>
        <v>34</v>
      </c>
      <c r="N4396" s="1" t="str">
        <f>IF([first '# in desc]&lt;[pos kw in desc],MID([desc],[pos kw in desc]-7,7))</f>
        <v xml:space="preserve">­me 42 </v>
      </c>
      <c r="O43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96" s="1" t="str">
        <f>TRIM(IF([first '# in desc]&lt;[pos kw in desc],MID([desc],[pos kw in desc]-6,6),FALSE))</f>
        <v>me 42</v>
      </c>
      <c r="Q4396" s="1">
        <f>IF(LEN([manuell])=0,IFERROR([kw fine in title]*1,IFERROR(SUMPRODUCT(COUNTIF(IsDigits,MID([kw in desc],ROW($A$1:$A$150),1)))=LEN([kw in desc]),#N/A)),[manuell])</f>
        <v>42</v>
      </c>
      <c r="R4396" s="1" t="e">
        <f>IF([pos kw in title]&gt;0,MID(J4396,#REF!,4),IF([first '# in title]&gt;0,MID([title],[first '# in title],3),IF([first '# in title]&gt;0,MID([desc],#REF!,3),VLOOKUP([productid],$G$2:$R$1386,8))))</f>
        <v>#REF!</v>
      </c>
      <c r="S4396" s="1" t="str">
        <f>IF([kw in desc]=[kw rough in title],[kw in desc]*1,IFERROR(LEFT([kw_dirty],3)*1,IFERROR(LEFT([kw_dirty],2)*1,"n.a.")))</f>
        <v>n.a.</v>
      </c>
      <c r="T4396" s="1"/>
      <c r="U4396" s="1">
        <f>VLOOKUP(Tabelle1[[#This Row],[productid]],Tabelle2[#All],2,FALSE)</f>
        <v>42</v>
      </c>
    </row>
    <row r="4397" spans="1:21" hidden="1">
      <c r="A4397" t="s">
        <v>2621</v>
      </c>
      <c r="B4397">
        <v>3740</v>
      </c>
      <c r="C4397">
        <v>289859</v>
      </c>
      <c r="D4397" t="s">
        <v>7210</v>
      </c>
      <c r="E4397" t="s">
        <v>7211</v>
      </c>
      <c r="F4397">
        <v>18406</v>
      </c>
      <c r="G4397">
        <v>3497887</v>
      </c>
      <c r="H4397">
        <f t="shared" si="68"/>
        <v>0</v>
      </c>
      <c r="I4397">
        <f t="array" ref="I4397">MIN(IFERROR(FIND(IstNumbers,A4397),""))</f>
        <v>12</v>
      </c>
      <c r="J4397" s="1" t="e">
        <f>IF([first '# in title]&lt;[pos kw in title],MID([title],[pos kw in title]-6,6),#N/A)</f>
        <v>#N/A</v>
      </c>
      <c r="K4397" s="1" t="e">
        <f>IFERROR(MID(SUBSTITUTE([kw rough in title],",","."),FIND("(",[kw rough in title])+1,20),SUBSTITUTE(IFERROR(MID([kw rough in title],FIND(" ",[kw rough in title])+1,20),[kw rough in title]),",","."))</f>
        <v>#N/A</v>
      </c>
      <c r="L4397" s="1">
        <f>IFERROR(FIND("kW",[desc]),0)</f>
        <v>70</v>
      </c>
      <c r="M4397">
        <f t="array" ref="M4397">MIN(IFERROR(FIND(IstNumbers,E4397),""))</f>
        <v>34</v>
      </c>
      <c r="N4397" s="1" t="str">
        <f>IF([first '# in desc]&lt;[pos kw in desc],MID([desc],[pos kw in desc]-7,7))</f>
        <v xml:space="preserve">­me 42 </v>
      </c>
      <c r="O43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97" s="1" t="str">
        <f>TRIM(IF([first '# in desc]&lt;[pos kw in desc],MID([desc],[pos kw in desc]-6,6),FALSE))</f>
        <v>me 42</v>
      </c>
      <c r="Q4397" s="1" t="b">
        <f>IF(LEN([manuell])=0,IFERROR([kw fine in title]*1,IFERROR(SUMPRODUCT(COUNTIF(IsDigits,MID([kw in desc],ROW($A$1:$A$150),1)))=LEN([kw in desc]),#N/A)),[manuell])</f>
        <v>0</v>
      </c>
      <c r="R4397" s="1" t="str">
        <f>IF([pos kw in title]&gt;0,MID(J4397,#REF!,4),IF([first '# in title]&gt;0,MID([title],[first '# in title],3),IF([first '# in title]&gt;0,MID([desc],#REF!,3),VLOOKUP([productid],$G$2:$R$1386,8))))</f>
        <v xml:space="preserve">42 </v>
      </c>
      <c r="S4397" s="1" t="e">
        <f>IF([kw in desc]=[kw rough in title],[kw in desc]*1,IFERROR(LEFT([kw_dirty],3)*1,IFERROR(LEFT([kw_dirty],2)*1,"n.a.")))</f>
        <v>#N/A</v>
      </c>
      <c r="T4397" s="1"/>
      <c r="U4397" s="1">
        <f>VLOOKUP(Tabelle1[[#This Row],[productid]],Tabelle2[#All],2,FALSE)</f>
        <v>42</v>
      </c>
    </row>
    <row r="4398" spans="1:21">
      <c r="A4398" t="s">
        <v>165</v>
      </c>
      <c r="B4398">
        <v>2865</v>
      </c>
      <c r="C4398">
        <v>289859</v>
      </c>
      <c r="D4398" t="s">
        <v>7212</v>
      </c>
      <c r="E4398" t="s">
        <v>7213</v>
      </c>
      <c r="F4398">
        <v>18406</v>
      </c>
      <c r="G4398">
        <v>2286143</v>
      </c>
      <c r="H4398">
        <f t="shared" si="68"/>
        <v>0</v>
      </c>
      <c r="I4398">
        <f t="array" ref="I4398">MIN(IFERROR(FIND(IstNumbers,A4398),""))</f>
        <v>29</v>
      </c>
      <c r="J4398" s="1" t="e">
        <f>IF([first '# in title]&lt;[pos kw in title],MID([title],[pos kw in title]-6,6),#N/A)</f>
        <v>#N/A</v>
      </c>
      <c r="K4398" s="1" t="e">
        <f>IFERROR(MID(SUBSTITUTE([kw rough in title],",","."),FIND("(",[kw rough in title])+1,20),SUBSTITUTE(IFERROR(MID([kw rough in title],FIND(" ",[kw rough in title])+1,20),[kw rough in title]),",","."))</f>
        <v>#N/A</v>
      </c>
      <c r="L4398" s="1">
        <f>IFERROR(FIND("kW",[desc]),0)</f>
        <v>0</v>
      </c>
      <c r="M4398">
        <f t="array" ref="M4398">MIN(IFERROR(FIND(IstNumbers,E4398),""))</f>
        <v>33</v>
      </c>
      <c r="N4398" s="1" t="b">
        <f>IF([first '# in desc]&lt;[pos kw in desc],MID([desc],[pos kw in desc]-7,7))</f>
        <v>0</v>
      </c>
      <c r="O43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398" s="1" t="str">
        <f>TRIM(IF([first '# in desc]&lt;[pos kw in desc],MID([desc],[pos kw in desc]-6,6),FALSE))</f>
        <v>FALSCH</v>
      </c>
      <c r="Q4398" s="1" t="b">
        <f>IF(LEN([manuell])=0,IFERROR([kw fine in title]*1,IFERROR(SUMPRODUCT(COUNTIF(IsDigits,MID([kw in desc],ROW($A$1:$A$150),1)))=LEN([kw in desc]),#N/A)),[manuell])</f>
        <v>0</v>
      </c>
      <c r="R4398" s="1" t="str">
        <f>IF([pos kw in title]&gt;0,MID(J4398,#REF!,4),IF([first '# in title]&gt;0,MID([title],[first '# in title],3),IF([first '# in title]&gt;0,MID([desc],#REF!,3),VLOOKUP([productid],$G$2:$R$1386,8))))</f>
        <v>146</v>
      </c>
      <c r="S4398" s="1" t="e">
        <f>IF([kw in desc]=[kw rough in title],[kw in desc]*1,IFERROR(LEFT([kw_dirty],3)*1,IFERROR(LEFT([kw_dirty],2)*1,"n.a.")))</f>
        <v>#N/A</v>
      </c>
      <c r="T4398" s="1"/>
      <c r="U4398" s="1" t="e">
        <f>VLOOKUP(Tabelle1[[#This Row],[productid]],Tabelle2[#All],2,FALSE)</f>
        <v>#N/A</v>
      </c>
    </row>
    <row r="4399" spans="1:21" hidden="1">
      <c r="A4399" t="s">
        <v>853</v>
      </c>
      <c r="B4399">
        <v>3665</v>
      </c>
      <c r="C4399">
        <v>289859</v>
      </c>
      <c r="D4399" t="s">
        <v>7214</v>
      </c>
      <c r="E4399" t="s">
        <v>6652</v>
      </c>
      <c r="F4399">
        <v>18406</v>
      </c>
      <c r="G4399">
        <v>1750863</v>
      </c>
      <c r="H4399">
        <f t="shared" si="68"/>
        <v>40</v>
      </c>
      <c r="I4399">
        <f t="array" ref="I4399">MIN(IFERROR(FIND(IstNumbers,A4399),""))</f>
        <v>29</v>
      </c>
      <c r="J4399" s="1" t="str">
        <f>IF([first '# in title]&lt;[pos kw in title],MID([title],[pos kw in title]-6,6),#N/A)</f>
        <v xml:space="preserve">A (42 </v>
      </c>
      <c r="K439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399" s="1">
        <f>IFERROR(FIND("kW",[desc]),0)</f>
        <v>70</v>
      </c>
      <c r="M4399">
        <f t="array" ref="M4399">MIN(IFERROR(FIND(IstNumbers,E4399),""))</f>
        <v>34</v>
      </c>
      <c r="N4399" s="1" t="str">
        <f>IF([first '# in desc]&lt;[pos kw in desc],MID([desc],[pos kw in desc]-7,7))</f>
        <v xml:space="preserve">­me 42 </v>
      </c>
      <c r="O43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399" s="1" t="str">
        <f>TRIM(IF([first '# in desc]&lt;[pos kw in desc],MID([desc],[pos kw in desc]-6,6),FALSE))</f>
        <v>me 42</v>
      </c>
      <c r="Q4399" s="1">
        <f>IF(LEN([manuell])=0,IFERROR([kw fine in title]*1,IFERROR(SUMPRODUCT(COUNTIF(IsDigits,MID([kw in desc],ROW($A$1:$A$150),1)))=LEN([kw in desc]),#N/A)),[manuell])</f>
        <v>42</v>
      </c>
      <c r="R4399" s="1" t="e">
        <f>IF([pos kw in title]&gt;0,MID(J4399,#REF!,4),IF([first '# in title]&gt;0,MID([title],[first '# in title],3),IF([first '# in title]&gt;0,MID([desc],#REF!,3),VLOOKUP([productid],$G$2:$R$1386,8))))</f>
        <v>#REF!</v>
      </c>
      <c r="S4399" s="1" t="str">
        <f>IF([kw in desc]=[kw rough in title],[kw in desc]*1,IFERROR(LEFT([kw_dirty],3)*1,IFERROR(LEFT([kw_dirty],2)*1,"n.a.")))</f>
        <v>n.a.</v>
      </c>
      <c r="T4399" s="1"/>
      <c r="U4399" s="1">
        <f>VLOOKUP(Tabelle1[[#This Row],[productid]],Tabelle2[#All],2,FALSE)</f>
        <v>42</v>
      </c>
    </row>
    <row r="4400" spans="1:21" hidden="1">
      <c r="A4400" t="s">
        <v>2621</v>
      </c>
      <c r="B4400">
        <v>3740</v>
      </c>
      <c r="C4400">
        <v>289859</v>
      </c>
      <c r="D4400" t="s">
        <v>7215</v>
      </c>
      <c r="E4400" t="s">
        <v>6368</v>
      </c>
      <c r="F4400">
        <v>18406</v>
      </c>
      <c r="G4400">
        <v>3497887</v>
      </c>
      <c r="H4400">
        <f t="shared" si="68"/>
        <v>0</v>
      </c>
      <c r="I4400">
        <f t="array" ref="I4400">MIN(IFERROR(FIND(IstNumbers,A4400),""))</f>
        <v>12</v>
      </c>
      <c r="J4400" s="1" t="e">
        <f>IF([first '# in title]&lt;[pos kw in title],MID([title],[pos kw in title]-6,6),#N/A)</f>
        <v>#N/A</v>
      </c>
      <c r="K4400" s="1" t="e">
        <f>IFERROR(MID(SUBSTITUTE([kw rough in title],",","."),FIND("(",[kw rough in title])+1,20),SUBSTITUTE(IFERROR(MID([kw rough in title],FIND(" ",[kw rough in title])+1,20),[kw rough in title]),",","."))</f>
        <v>#N/A</v>
      </c>
      <c r="L4400" s="1">
        <f>IFERROR(FIND("kW",[desc]),0)</f>
        <v>70</v>
      </c>
      <c r="M4400">
        <f t="array" ref="M4400">MIN(IFERROR(FIND(IstNumbers,E4400),""))</f>
        <v>34</v>
      </c>
      <c r="N4400" s="1" t="str">
        <f>IF([first '# in desc]&lt;[pos kw in desc],MID([desc],[pos kw in desc]-7,7))</f>
        <v xml:space="preserve">­me 42 </v>
      </c>
      <c r="O44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00" s="1" t="str">
        <f>TRIM(IF([first '# in desc]&lt;[pos kw in desc],MID([desc],[pos kw in desc]-6,6),FALSE))</f>
        <v>me 42</v>
      </c>
      <c r="Q4400" s="1" t="b">
        <f>IF(LEN([manuell])=0,IFERROR([kw fine in title]*1,IFERROR(SUMPRODUCT(COUNTIF(IsDigits,MID([kw in desc],ROW($A$1:$A$150),1)))=LEN([kw in desc]),#N/A)),[manuell])</f>
        <v>0</v>
      </c>
      <c r="R4400" s="1" t="str">
        <f>IF([pos kw in title]&gt;0,MID(J4400,#REF!,4),IF([first '# in title]&gt;0,MID([title],[first '# in title],3),IF([first '# in title]&gt;0,MID([desc],#REF!,3),VLOOKUP([productid],$G$2:$R$1386,8))))</f>
        <v xml:space="preserve">42 </v>
      </c>
      <c r="S4400" s="1" t="e">
        <f>IF([kw in desc]=[kw rough in title],[kw in desc]*1,IFERROR(LEFT([kw_dirty],3)*1,IFERROR(LEFT([kw_dirty],2)*1,"n.a.")))</f>
        <v>#N/A</v>
      </c>
      <c r="T4400" s="1"/>
      <c r="U4400" s="1">
        <f>VLOOKUP(Tabelle1[[#This Row],[productid]],Tabelle2[#All],2,FALSE)</f>
        <v>42</v>
      </c>
    </row>
    <row r="4401" spans="1:21">
      <c r="A4401" t="s">
        <v>165</v>
      </c>
      <c r="B4401">
        <v>2865</v>
      </c>
      <c r="C4401">
        <v>289859</v>
      </c>
      <c r="D4401" t="s">
        <v>7216</v>
      </c>
      <c r="E4401" t="s">
        <v>7217</v>
      </c>
      <c r="F4401">
        <v>18406</v>
      </c>
      <c r="G4401">
        <v>2286143</v>
      </c>
      <c r="H4401">
        <f t="shared" si="68"/>
        <v>0</v>
      </c>
      <c r="I4401">
        <f t="array" ref="I4401">MIN(IFERROR(FIND(IstNumbers,A4401),""))</f>
        <v>29</v>
      </c>
      <c r="J4401" s="1" t="e">
        <f>IF([first '# in title]&lt;[pos kw in title],MID([title],[pos kw in title]-6,6),#N/A)</f>
        <v>#N/A</v>
      </c>
      <c r="K4401" s="1" t="e">
        <f>IFERROR(MID(SUBSTITUTE([kw rough in title],",","."),FIND("(",[kw rough in title])+1,20),SUBSTITUTE(IFERROR(MID([kw rough in title],FIND(" ",[kw rough in title])+1,20),[kw rough in title]),",","."))</f>
        <v>#N/A</v>
      </c>
      <c r="L4401" s="1">
        <f>IFERROR(FIND("kW",[desc]),0)</f>
        <v>0</v>
      </c>
      <c r="M4401">
        <f t="array" ref="M4401">MIN(IFERROR(FIND(IstNumbers,E4401),""))</f>
        <v>33</v>
      </c>
      <c r="N4401" s="1" t="b">
        <f>IF([first '# in desc]&lt;[pos kw in desc],MID([desc],[pos kw in desc]-7,7))</f>
        <v>0</v>
      </c>
      <c r="O44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01" s="1" t="str">
        <f>TRIM(IF([first '# in desc]&lt;[pos kw in desc],MID([desc],[pos kw in desc]-6,6),FALSE))</f>
        <v>FALSCH</v>
      </c>
      <c r="Q4401" s="1" t="b">
        <f>IF(LEN([manuell])=0,IFERROR([kw fine in title]*1,IFERROR(SUMPRODUCT(COUNTIF(IsDigits,MID([kw in desc],ROW($A$1:$A$150),1)))=LEN([kw in desc]),#N/A)),[manuell])</f>
        <v>0</v>
      </c>
      <c r="R4401" s="1" t="str">
        <f>IF([pos kw in title]&gt;0,MID(J4401,#REF!,4),IF([first '# in title]&gt;0,MID([title],[first '# in title],3),IF([first '# in title]&gt;0,MID([desc],#REF!,3),VLOOKUP([productid],$G$2:$R$1386,8))))</f>
        <v>146</v>
      </c>
      <c r="S4401" s="1" t="e">
        <f>IF([kw in desc]=[kw rough in title],[kw in desc]*1,IFERROR(LEFT([kw_dirty],3)*1,IFERROR(LEFT([kw_dirty],2)*1,"n.a.")))</f>
        <v>#N/A</v>
      </c>
      <c r="T4401" s="1"/>
      <c r="U4401" s="1" t="e">
        <f>VLOOKUP(Tabelle1[[#This Row],[productid]],Tabelle2[#All],2,FALSE)</f>
        <v>#N/A</v>
      </c>
    </row>
    <row r="4402" spans="1:21" hidden="1">
      <c r="A4402" t="s">
        <v>853</v>
      </c>
      <c r="B4402">
        <v>3665</v>
      </c>
      <c r="C4402">
        <v>289859</v>
      </c>
      <c r="D4402" t="s">
        <v>7218</v>
      </c>
      <c r="E4402" t="s">
        <v>7219</v>
      </c>
      <c r="F4402">
        <v>18406</v>
      </c>
      <c r="G4402">
        <v>1750863</v>
      </c>
      <c r="H4402">
        <f t="shared" si="68"/>
        <v>40</v>
      </c>
      <c r="I4402">
        <f t="array" ref="I4402">MIN(IFERROR(FIND(IstNumbers,A4402),""))</f>
        <v>29</v>
      </c>
      <c r="J4402" s="1" t="str">
        <f>IF([first '# in title]&lt;[pos kw in title],MID([title],[pos kw in title]-6,6),#N/A)</f>
        <v xml:space="preserve">A (42 </v>
      </c>
      <c r="K440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02" s="1">
        <f>IFERROR(FIND("kW",[desc]),0)</f>
        <v>70</v>
      </c>
      <c r="M4402">
        <f t="array" ref="M4402">MIN(IFERROR(FIND(IstNumbers,E4402),""))</f>
        <v>34</v>
      </c>
      <c r="N4402" s="1" t="str">
        <f>IF([first '# in desc]&lt;[pos kw in desc],MID([desc],[pos kw in desc]-7,7))</f>
        <v xml:space="preserve">­me 42 </v>
      </c>
      <c r="O44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02" s="1" t="str">
        <f>TRIM(IF([first '# in desc]&lt;[pos kw in desc],MID([desc],[pos kw in desc]-6,6),FALSE))</f>
        <v>me 42</v>
      </c>
      <c r="Q4402" s="1">
        <f>IF(LEN([manuell])=0,IFERROR([kw fine in title]*1,IFERROR(SUMPRODUCT(COUNTIF(IsDigits,MID([kw in desc],ROW($A$1:$A$150),1)))=LEN([kw in desc]),#N/A)),[manuell])</f>
        <v>42</v>
      </c>
      <c r="R4402" s="1" t="e">
        <f>IF([pos kw in title]&gt;0,MID(J4402,#REF!,4),IF([first '# in title]&gt;0,MID([title],[first '# in title],3),IF([first '# in title]&gt;0,MID([desc],#REF!,3),VLOOKUP([productid],$G$2:$R$1386,8))))</f>
        <v>#REF!</v>
      </c>
      <c r="S4402" s="1" t="str">
        <f>IF([kw in desc]=[kw rough in title],[kw in desc]*1,IFERROR(LEFT([kw_dirty],3)*1,IFERROR(LEFT([kw_dirty],2)*1,"n.a.")))</f>
        <v>n.a.</v>
      </c>
      <c r="T4402" s="1"/>
      <c r="U4402" s="1">
        <f>VLOOKUP(Tabelle1[[#This Row],[productid]],Tabelle2[#All],2,FALSE)</f>
        <v>42</v>
      </c>
    </row>
    <row r="4403" spans="1:21" hidden="1">
      <c r="A4403" t="s">
        <v>2621</v>
      </c>
      <c r="B4403">
        <v>3740</v>
      </c>
      <c r="C4403">
        <v>289859</v>
      </c>
      <c r="D4403" t="s">
        <v>7220</v>
      </c>
      <c r="E4403" t="s">
        <v>7221</v>
      </c>
      <c r="F4403">
        <v>18406</v>
      </c>
      <c r="G4403">
        <v>3497887</v>
      </c>
      <c r="H4403">
        <f t="shared" si="68"/>
        <v>0</v>
      </c>
      <c r="I4403">
        <f t="array" ref="I4403">MIN(IFERROR(FIND(IstNumbers,A4403),""))</f>
        <v>12</v>
      </c>
      <c r="J4403" s="1" t="e">
        <f>IF([first '# in title]&lt;[pos kw in title],MID([title],[pos kw in title]-6,6),#N/A)</f>
        <v>#N/A</v>
      </c>
      <c r="K4403" s="1" t="e">
        <f>IFERROR(MID(SUBSTITUTE([kw rough in title],",","."),FIND("(",[kw rough in title])+1,20),SUBSTITUTE(IFERROR(MID([kw rough in title],FIND(" ",[kw rough in title])+1,20),[kw rough in title]),",","."))</f>
        <v>#N/A</v>
      </c>
      <c r="L4403" s="1">
        <f>IFERROR(FIND("kW",[desc]),0)</f>
        <v>70</v>
      </c>
      <c r="M4403">
        <f t="array" ref="M4403">MIN(IFERROR(FIND(IstNumbers,E4403),""))</f>
        <v>34</v>
      </c>
      <c r="N4403" s="1" t="str">
        <f>IF([first '# in desc]&lt;[pos kw in desc],MID([desc],[pos kw in desc]-7,7))</f>
        <v xml:space="preserve">­me 42 </v>
      </c>
      <c r="O44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03" s="1" t="str">
        <f>TRIM(IF([first '# in desc]&lt;[pos kw in desc],MID([desc],[pos kw in desc]-6,6),FALSE))</f>
        <v>me 42</v>
      </c>
      <c r="Q4403" s="1" t="b">
        <f>IF(LEN([manuell])=0,IFERROR([kw fine in title]*1,IFERROR(SUMPRODUCT(COUNTIF(IsDigits,MID([kw in desc],ROW($A$1:$A$150),1)))=LEN([kw in desc]),#N/A)),[manuell])</f>
        <v>0</v>
      </c>
      <c r="R4403" s="1" t="str">
        <f>IF([pos kw in title]&gt;0,MID(J4403,#REF!,4),IF([first '# in title]&gt;0,MID([title],[first '# in title],3),IF([first '# in title]&gt;0,MID([desc],#REF!,3),VLOOKUP([productid],$G$2:$R$1386,8))))</f>
        <v xml:space="preserve">42 </v>
      </c>
      <c r="S4403" s="1" t="e">
        <f>IF([kw in desc]=[kw rough in title],[kw in desc]*1,IFERROR(LEFT([kw_dirty],3)*1,IFERROR(LEFT([kw_dirty],2)*1,"n.a.")))</f>
        <v>#N/A</v>
      </c>
      <c r="T4403" s="1"/>
      <c r="U4403" s="1">
        <f>VLOOKUP(Tabelle1[[#This Row],[productid]],Tabelle2[#All],2,FALSE)</f>
        <v>42</v>
      </c>
    </row>
    <row r="4404" spans="1:21">
      <c r="A4404" t="s">
        <v>165</v>
      </c>
      <c r="B4404">
        <v>2868</v>
      </c>
      <c r="C4404">
        <v>289859</v>
      </c>
      <c r="D4404" t="s">
        <v>7222</v>
      </c>
      <c r="E4404" t="s">
        <v>7223</v>
      </c>
      <c r="F4404">
        <v>18406</v>
      </c>
      <c r="G4404">
        <v>2286143</v>
      </c>
      <c r="H4404">
        <f t="shared" si="68"/>
        <v>0</v>
      </c>
      <c r="I4404">
        <f t="array" ref="I4404">MIN(IFERROR(FIND(IstNumbers,A4404),""))</f>
        <v>29</v>
      </c>
      <c r="J4404" s="1" t="e">
        <f>IF([first '# in title]&lt;[pos kw in title],MID([title],[pos kw in title]-6,6),#N/A)</f>
        <v>#N/A</v>
      </c>
      <c r="K4404" s="1" t="e">
        <f>IFERROR(MID(SUBSTITUTE([kw rough in title],",","."),FIND("(",[kw rough in title])+1,20),SUBSTITUTE(IFERROR(MID([kw rough in title],FIND(" ",[kw rough in title])+1,20),[kw rough in title]),",","."))</f>
        <v>#N/A</v>
      </c>
      <c r="L4404" s="1">
        <f>IFERROR(FIND("kW",[desc]),0)</f>
        <v>0</v>
      </c>
      <c r="M4404">
        <f t="array" ref="M4404">MIN(IFERROR(FIND(IstNumbers,E4404),""))</f>
        <v>33</v>
      </c>
      <c r="N4404" s="1" t="b">
        <f>IF([first '# in desc]&lt;[pos kw in desc],MID([desc],[pos kw in desc]-7,7))</f>
        <v>0</v>
      </c>
      <c r="O44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04" s="1" t="str">
        <f>TRIM(IF([first '# in desc]&lt;[pos kw in desc],MID([desc],[pos kw in desc]-6,6),FALSE))</f>
        <v>FALSCH</v>
      </c>
      <c r="Q4404" s="1" t="b">
        <f>IF(LEN([manuell])=0,IFERROR([kw fine in title]*1,IFERROR(SUMPRODUCT(COUNTIF(IsDigits,MID([kw in desc],ROW($A$1:$A$150),1)))=LEN([kw in desc]),#N/A)),[manuell])</f>
        <v>0</v>
      </c>
      <c r="R4404" s="1" t="str">
        <f>IF([pos kw in title]&gt;0,MID(J4404,#REF!,4),IF([first '# in title]&gt;0,MID([title],[first '# in title],3),IF([first '# in title]&gt;0,MID([desc],#REF!,3),VLOOKUP([productid],$G$2:$R$1386,8))))</f>
        <v>146</v>
      </c>
      <c r="S4404" s="1" t="e">
        <f>IF([kw in desc]=[kw rough in title],[kw in desc]*1,IFERROR(LEFT([kw_dirty],3)*1,IFERROR(LEFT([kw_dirty],2)*1,"n.a.")))</f>
        <v>#N/A</v>
      </c>
      <c r="T4404" s="1"/>
      <c r="U4404" s="1" t="e">
        <f>VLOOKUP(Tabelle1[[#This Row],[productid]],Tabelle2[#All],2,FALSE)</f>
        <v>#N/A</v>
      </c>
    </row>
    <row r="4405" spans="1:21" hidden="1">
      <c r="A4405" t="s">
        <v>853</v>
      </c>
      <c r="B4405">
        <v>3665</v>
      </c>
      <c r="C4405">
        <v>289859</v>
      </c>
      <c r="D4405" t="s">
        <v>7224</v>
      </c>
      <c r="E4405" t="s">
        <v>6659</v>
      </c>
      <c r="F4405">
        <v>18406</v>
      </c>
      <c r="G4405">
        <v>1750863</v>
      </c>
      <c r="H4405">
        <f t="shared" si="68"/>
        <v>40</v>
      </c>
      <c r="I4405">
        <f t="array" ref="I4405">MIN(IFERROR(FIND(IstNumbers,A4405),""))</f>
        <v>29</v>
      </c>
      <c r="J4405" s="1" t="str">
        <f>IF([first '# in title]&lt;[pos kw in title],MID([title],[pos kw in title]-6,6),#N/A)</f>
        <v xml:space="preserve">A (42 </v>
      </c>
      <c r="K440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05" s="1">
        <f>IFERROR(FIND("kW",[desc]),0)</f>
        <v>70</v>
      </c>
      <c r="M4405">
        <f t="array" ref="M4405">MIN(IFERROR(FIND(IstNumbers,E4405),""))</f>
        <v>34</v>
      </c>
      <c r="N4405" s="1" t="str">
        <f>IF([first '# in desc]&lt;[pos kw in desc],MID([desc],[pos kw in desc]-7,7))</f>
        <v xml:space="preserve">­me 42 </v>
      </c>
      <c r="O44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05" s="1" t="str">
        <f>TRIM(IF([first '# in desc]&lt;[pos kw in desc],MID([desc],[pos kw in desc]-6,6),FALSE))</f>
        <v>me 42</v>
      </c>
      <c r="Q4405" s="1">
        <f>IF(LEN([manuell])=0,IFERROR([kw fine in title]*1,IFERROR(SUMPRODUCT(COUNTIF(IsDigits,MID([kw in desc],ROW($A$1:$A$150),1)))=LEN([kw in desc]),#N/A)),[manuell])</f>
        <v>42</v>
      </c>
      <c r="R4405" s="1" t="e">
        <f>IF([pos kw in title]&gt;0,MID(J4405,#REF!,4),IF([first '# in title]&gt;0,MID([title],[first '# in title],3),IF([first '# in title]&gt;0,MID([desc],#REF!,3),VLOOKUP([productid],$G$2:$R$1386,8))))</f>
        <v>#REF!</v>
      </c>
      <c r="S4405" s="1" t="str">
        <f>IF([kw in desc]=[kw rough in title],[kw in desc]*1,IFERROR(LEFT([kw_dirty],3)*1,IFERROR(LEFT([kw_dirty],2)*1,"n.a.")))</f>
        <v>n.a.</v>
      </c>
      <c r="T4405" s="1"/>
      <c r="U4405" s="1">
        <f>VLOOKUP(Tabelle1[[#This Row],[productid]],Tabelle2[#All],2,FALSE)</f>
        <v>42</v>
      </c>
    </row>
    <row r="4406" spans="1:21" hidden="1">
      <c r="A4406" t="s">
        <v>2621</v>
      </c>
      <c r="B4406">
        <v>3745</v>
      </c>
      <c r="C4406">
        <v>289859</v>
      </c>
      <c r="D4406" t="s">
        <v>7225</v>
      </c>
      <c r="E4406" t="s">
        <v>7226</v>
      </c>
      <c r="F4406">
        <v>18406</v>
      </c>
      <c r="G4406">
        <v>3497887</v>
      </c>
      <c r="H4406">
        <f t="shared" si="68"/>
        <v>0</v>
      </c>
      <c r="I4406">
        <f t="array" ref="I4406">MIN(IFERROR(FIND(IstNumbers,A4406),""))</f>
        <v>12</v>
      </c>
      <c r="J4406" s="1" t="e">
        <f>IF([first '# in title]&lt;[pos kw in title],MID([title],[pos kw in title]-6,6),#N/A)</f>
        <v>#N/A</v>
      </c>
      <c r="K4406" s="1" t="e">
        <f>IFERROR(MID(SUBSTITUTE([kw rough in title],",","."),FIND("(",[kw rough in title])+1,20),SUBSTITUTE(IFERROR(MID([kw rough in title],FIND(" ",[kw rough in title])+1,20),[kw rough in title]),",","."))</f>
        <v>#N/A</v>
      </c>
      <c r="L4406" s="1">
        <f>IFERROR(FIND("kW",[desc]),0)</f>
        <v>70</v>
      </c>
      <c r="M4406">
        <f t="array" ref="M4406">MIN(IFERROR(FIND(IstNumbers,E4406),""))</f>
        <v>34</v>
      </c>
      <c r="N4406" s="1" t="str">
        <f>IF([first '# in desc]&lt;[pos kw in desc],MID([desc],[pos kw in desc]-7,7))</f>
        <v xml:space="preserve">­me 42 </v>
      </c>
      <c r="O44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06" s="1" t="str">
        <f>TRIM(IF([first '# in desc]&lt;[pos kw in desc],MID([desc],[pos kw in desc]-6,6),FALSE))</f>
        <v>me 42</v>
      </c>
      <c r="Q4406" s="1" t="b">
        <f>IF(LEN([manuell])=0,IFERROR([kw fine in title]*1,IFERROR(SUMPRODUCT(COUNTIF(IsDigits,MID([kw in desc],ROW($A$1:$A$150),1)))=LEN([kw in desc]),#N/A)),[manuell])</f>
        <v>0</v>
      </c>
      <c r="R4406" s="1" t="str">
        <f>IF([pos kw in title]&gt;0,MID(J4406,#REF!,4),IF([first '# in title]&gt;0,MID([title],[first '# in title],3),IF([first '# in title]&gt;0,MID([desc],#REF!,3),VLOOKUP([productid],$G$2:$R$1386,8))))</f>
        <v xml:space="preserve">42 </v>
      </c>
      <c r="S4406" s="1" t="e">
        <f>IF([kw in desc]=[kw rough in title],[kw in desc]*1,IFERROR(LEFT([kw_dirty],3)*1,IFERROR(LEFT([kw_dirty],2)*1,"n.a.")))</f>
        <v>#N/A</v>
      </c>
      <c r="T4406" s="1"/>
      <c r="U4406" s="1">
        <f>VLOOKUP(Tabelle1[[#This Row],[productid]],Tabelle2[#All],2,FALSE)</f>
        <v>42</v>
      </c>
    </row>
    <row r="4407" spans="1:21">
      <c r="A4407" t="s">
        <v>165</v>
      </c>
      <c r="B4407">
        <v>2868</v>
      </c>
      <c r="C4407">
        <v>289859</v>
      </c>
      <c r="D4407" t="s">
        <v>7227</v>
      </c>
      <c r="E4407" t="s">
        <v>7228</v>
      </c>
      <c r="F4407">
        <v>18406</v>
      </c>
      <c r="G4407">
        <v>2286143</v>
      </c>
      <c r="H4407">
        <f t="shared" si="68"/>
        <v>0</v>
      </c>
      <c r="I4407">
        <f t="array" ref="I4407">MIN(IFERROR(FIND(IstNumbers,A4407),""))</f>
        <v>29</v>
      </c>
      <c r="J4407" s="1" t="e">
        <f>IF([first '# in title]&lt;[pos kw in title],MID([title],[pos kw in title]-6,6),#N/A)</f>
        <v>#N/A</v>
      </c>
      <c r="K4407" s="1" t="e">
        <f>IFERROR(MID(SUBSTITUTE([kw rough in title],",","."),FIND("(",[kw rough in title])+1,20),SUBSTITUTE(IFERROR(MID([kw rough in title],FIND(" ",[kw rough in title])+1,20),[kw rough in title]),",","."))</f>
        <v>#N/A</v>
      </c>
      <c r="L4407" s="1">
        <f>IFERROR(FIND("kW",[desc]),0)</f>
        <v>0</v>
      </c>
      <c r="M4407">
        <f t="array" ref="M4407">MIN(IFERROR(FIND(IstNumbers,E4407),""))</f>
        <v>33</v>
      </c>
      <c r="N4407" s="1" t="b">
        <f>IF([first '# in desc]&lt;[pos kw in desc],MID([desc],[pos kw in desc]-7,7))</f>
        <v>0</v>
      </c>
      <c r="O44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07" s="1" t="str">
        <f>TRIM(IF([first '# in desc]&lt;[pos kw in desc],MID([desc],[pos kw in desc]-6,6),FALSE))</f>
        <v>FALSCH</v>
      </c>
      <c r="Q4407" s="1" t="b">
        <f>IF(LEN([manuell])=0,IFERROR([kw fine in title]*1,IFERROR(SUMPRODUCT(COUNTIF(IsDigits,MID([kw in desc],ROW($A$1:$A$150),1)))=LEN([kw in desc]),#N/A)),[manuell])</f>
        <v>0</v>
      </c>
      <c r="R4407" s="1" t="str">
        <f>IF([pos kw in title]&gt;0,MID(J4407,#REF!,4),IF([first '# in title]&gt;0,MID([title],[first '# in title],3),IF([first '# in title]&gt;0,MID([desc],#REF!,3),VLOOKUP([productid],$G$2:$R$1386,8))))</f>
        <v>146</v>
      </c>
      <c r="S4407" s="1" t="e">
        <f>IF([kw in desc]=[kw rough in title],[kw in desc]*1,IFERROR(LEFT([kw_dirty],3)*1,IFERROR(LEFT([kw_dirty],2)*1,"n.a.")))</f>
        <v>#N/A</v>
      </c>
      <c r="T4407" s="1"/>
      <c r="U4407" s="1" t="e">
        <f>VLOOKUP(Tabelle1[[#This Row],[productid]],Tabelle2[#All],2,FALSE)</f>
        <v>#N/A</v>
      </c>
    </row>
    <row r="4408" spans="1:21" hidden="1">
      <c r="A4408" t="s">
        <v>853</v>
      </c>
      <c r="B4408">
        <v>3665</v>
      </c>
      <c r="C4408">
        <v>289859</v>
      </c>
      <c r="D4408" t="s">
        <v>7229</v>
      </c>
      <c r="E4408" t="s">
        <v>6688</v>
      </c>
      <c r="F4408">
        <v>18406</v>
      </c>
      <c r="G4408">
        <v>1750863</v>
      </c>
      <c r="H4408">
        <f t="shared" si="68"/>
        <v>40</v>
      </c>
      <c r="I4408">
        <f t="array" ref="I4408">MIN(IFERROR(FIND(IstNumbers,A4408),""))</f>
        <v>29</v>
      </c>
      <c r="J4408" s="1" t="str">
        <f>IF([first '# in title]&lt;[pos kw in title],MID([title],[pos kw in title]-6,6),#N/A)</f>
        <v xml:space="preserve">A (42 </v>
      </c>
      <c r="K440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08" s="1">
        <f>IFERROR(FIND("kW",[desc]),0)</f>
        <v>70</v>
      </c>
      <c r="M4408">
        <f t="array" ref="M4408">MIN(IFERROR(FIND(IstNumbers,E4408),""))</f>
        <v>34</v>
      </c>
      <c r="N4408" s="1" t="str">
        <f>IF([first '# in desc]&lt;[pos kw in desc],MID([desc],[pos kw in desc]-7,7))</f>
        <v xml:space="preserve">­me 42 </v>
      </c>
      <c r="O44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08" s="1" t="str">
        <f>TRIM(IF([first '# in desc]&lt;[pos kw in desc],MID([desc],[pos kw in desc]-6,6),FALSE))</f>
        <v>me 42</v>
      </c>
      <c r="Q4408" s="1">
        <f>IF(LEN([manuell])=0,IFERROR([kw fine in title]*1,IFERROR(SUMPRODUCT(COUNTIF(IsDigits,MID([kw in desc],ROW($A$1:$A$150),1)))=LEN([kw in desc]),#N/A)),[manuell])</f>
        <v>42</v>
      </c>
      <c r="R4408" s="1" t="e">
        <f>IF([pos kw in title]&gt;0,MID(J4408,#REF!,4),IF([first '# in title]&gt;0,MID([title],[first '# in title],3),IF([first '# in title]&gt;0,MID([desc],#REF!,3),VLOOKUP([productid],$G$2:$R$1386,8))))</f>
        <v>#REF!</v>
      </c>
      <c r="S4408" s="1" t="str">
        <f>IF([kw in desc]=[kw rough in title],[kw in desc]*1,IFERROR(LEFT([kw_dirty],3)*1,IFERROR(LEFT([kw_dirty],2)*1,"n.a.")))</f>
        <v>n.a.</v>
      </c>
      <c r="T4408" s="1"/>
      <c r="U4408" s="1">
        <f>VLOOKUP(Tabelle1[[#This Row],[productid]],Tabelle2[#All],2,FALSE)</f>
        <v>42</v>
      </c>
    </row>
    <row r="4409" spans="1:21" hidden="1">
      <c r="A4409" t="s">
        <v>2621</v>
      </c>
      <c r="B4409">
        <v>3745</v>
      </c>
      <c r="C4409">
        <v>289859</v>
      </c>
      <c r="D4409" t="s">
        <v>7230</v>
      </c>
      <c r="E4409" t="s">
        <v>6188</v>
      </c>
      <c r="F4409">
        <v>18406</v>
      </c>
      <c r="G4409">
        <v>3497887</v>
      </c>
      <c r="H4409">
        <f t="shared" si="68"/>
        <v>0</v>
      </c>
      <c r="I4409">
        <f t="array" ref="I4409">MIN(IFERROR(FIND(IstNumbers,A4409),""))</f>
        <v>12</v>
      </c>
      <c r="J4409" s="1" t="e">
        <f>IF([first '# in title]&lt;[pos kw in title],MID([title],[pos kw in title]-6,6),#N/A)</f>
        <v>#N/A</v>
      </c>
      <c r="K4409" s="1" t="e">
        <f>IFERROR(MID(SUBSTITUTE([kw rough in title],",","."),FIND("(",[kw rough in title])+1,20),SUBSTITUTE(IFERROR(MID([kw rough in title],FIND(" ",[kw rough in title])+1,20),[kw rough in title]),",","."))</f>
        <v>#N/A</v>
      </c>
      <c r="L4409" s="1">
        <f>IFERROR(FIND("kW",[desc]),0)</f>
        <v>70</v>
      </c>
      <c r="M4409">
        <f t="array" ref="M4409">MIN(IFERROR(FIND(IstNumbers,E4409),""))</f>
        <v>34</v>
      </c>
      <c r="N4409" s="1" t="str">
        <f>IF([first '# in desc]&lt;[pos kw in desc],MID([desc],[pos kw in desc]-7,7))</f>
        <v xml:space="preserve">­me 42 </v>
      </c>
      <c r="O44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09" s="1" t="str">
        <f>TRIM(IF([first '# in desc]&lt;[pos kw in desc],MID([desc],[pos kw in desc]-6,6),FALSE))</f>
        <v>me 42</v>
      </c>
      <c r="Q4409" s="1" t="b">
        <f>IF(LEN([manuell])=0,IFERROR([kw fine in title]*1,IFERROR(SUMPRODUCT(COUNTIF(IsDigits,MID([kw in desc],ROW($A$1:$A$150),1)))=LEN([kw in desc]),#N/A)),[manuell])</f>
        <v>0</v>
      </c>
      <c r="R4409" s="1" t="str">
        <f>IF([pos kw in title]&gt;0,MID(J4409,#REF!,4),IF([first '# in title]&gt;0,MID([title],[first '# in title],3),IF([first '# in title]&gt;0,MID([desc],#REF!,3),VLOOKUP([productid],$G$2:$R$1386,8))))</f>
        <v xml:space="preserve">42 </v>
      </c>
      <c r="S4409" s="1" t="e">
        <f>IF([kw in desc]=[kw rough in title],[kw in desc]*1,IFERROR(LEFT([kw_dirty],3)*1,IFERROR(LEFT([kw_dirty],2)*1,"n.a.")))</f>
        <v>#N/A</v>
      </c>
      <c r="T4409" s="1"/>
      <c r="U4409" s="1">
        <f>VLOOKUP(Tabelle1[[#This Row],[productid]],Tabelle2[#All],2,FALSE)</f>
        <v>42</v>
      </c>
    </row>
    <row r="4410" spans="1:21" hidden="1">
      <c r="A4410" t="s">
        <v>853</v>
      </c>
      <c r="B4410">
        <v>3665</v>
      </c>
      <c r="C4410">
        <v>289859</v>
      </c>
      <c r="D4410" t="s">
        <v>7231</v>
      </c>
      <c r="E4410" t="s">
        <v>6200</v>
      </c>
      <c r="F4410">
        <v>18406</v>
      </c>
      <c r="G4410">
        <v>1750863</v>
      </c>
      <c r="H4410">
        <f t="shared" si="68"/>
        <v>40</v>
      </c>
      <c r="I4410">
        <f t="array" ref="I4410">MIN(IFERROR(FIND(IstNumbers,A4410),""))</f>
        <v>29</v>
      </c>
      <c r="J4410" s="1" t="str">
        <f>IF([first '# in title]&lt;[pos kw in title],MID([title],[pos kw in title]-6,6),#N/A)</f>
        <v xml:space="preserve">A (42 </v>
      </c>
      <c r="K441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10" s="1">
        <f>IFERROR(FIND("kW",[desc]),0)</f>
        <v>70</v>
      </c>
      <c r="M4410">
        <f t="array" ref="M4410">MIN(IFERROR(FIND(IstNumbers,E4410),""))</f>
        <v>34</v>
      </c>
      <c r="N4410" s="1" t="str">
        <f>IF([first '# in desc]&lt;[pos kw in desc],MID([desc],[pos kw in desc]-7,7))</f>
        <v xml:space="preserve">­me 42 </v>
      </c>
      <c r="O44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0" s="1" t="str">
        <f>TRIM(IF([first '# in desc]&lt;[pos kw in desc],MID([desc],[pos kw in desc]-6,6),FALSE))</f>
        <v>me 42</v>
      </c>
      <c r="Q4410" s="1">
        <f>IF(LEN([manuell])=0,IFERROR([kw fine in title]*1,IFERROR(SUMPRODUCT(COUNTIF(IsDigits,MID([kw in desc],ROW($A$1:$A$150),1)))=LEN([kw in desc]),#N/A)),[manuell])</f>
        <v>42</v>
      </c>
      <c r="R4410" s="1" t="e">
        <f>IF([pos kw in title]&gt;0,MID(J4410,#REF!,4),IF([first '# in title]&gt;0,MID([title],[first '# in title],3),IF([first '# in title]&gt;0,MID([desc],#REF!,3),VLOOKUP([productid],$G$2:$R$1386,8))))</f>
        <v>#REF!</v>
      </c>
      <c r="S4410" s="1" t="str">
        <f>IF([kw in desc]=[kw rough in title],[kw in desc]*1,IFERROR(LEFT([kw_dirty],3)*1,IFERROR(LEFT([kw_dirty],2)*1,"n.a.")))</f>
        <v>n.a.</v>
      </c>
      <c r="T4410" s="1"/>
      <c r="U4410" s="1">
        <f>VLOOKUP(Tabelle1[[#This Row],[productid]],Tabelle2[#All],2,FALSE)</f>
        <v>42</v>
      </c>
    </row>
    <row r="4411" spans="1:21" hidden="1">
      <c r="A4411" t="s">
        <v>2621</v>
      </c>
      <c r="B4411">
        <v>3745</v>
      </c>
      <c r="C4411">
        <v>289859</v>
      </c>
      <c r="D4411" t="s">
        <v>7232</v>
      </c>
      <c r="E4411" t="s">
        <v>7233</v>
      </c>
      <c r="F4411">
        <v>18406</v>
      </c>
      <c r="G4411">
        <v>3497887</v>
      </c>
      <c r="H4411">
        <f t="shared" si="68"/>
        <v>0</v>
      </c>
      <c r="I4411">
        <f t="array" ref="I4411">MIN(IFERROR(FIND(IstNumbers,A4411),""))</f>
        <v>12</v>
      </c>
      <c r="J4411" s="1" t="e">
        <f>IF([first '# in title]&lt;[pos kw in title],MID([title],[pos kw in title]-6,6),#N/A)</f>
        <v>#N/A</v>
      </c>
      <c r="K4411" s="1" t="e">
        <f>IFERROR(MID(SUBSTITUTE([kw rough in title],",","."),FIND("(",[kw rough in title])+1,20),SUBSTITUTE(IFERROR(MID([kw rough in title],FIND(" ",[kw rough in title])+1,20),[kw rough in title]),",","."))</f>
        <v>#N/A</v>
      </c>
      <c r="L4411" s="1">
        <f>IFERROR(FIND("kW",[desc]),0)</f>
        <v>70</v>
      </c>
      <c r="M4411">
        <f t="array" ref="M4411">MIN(IFERROR(FIND(IstNumbers,E4411),""))</f>
        <v>34</v>
      </c>
      <c r="N4411" s="1" t="str">
        <f>IF([first '# in desc]&lt;[pos kw in desc],MID([desc],[pos kw in desc]-7,7))</f>
        <v xml:space="preserve">­me 42 </v>
      </c>
      <c r="O44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1" s="1" t="str">
        <f>TRIM(IF([first '# in desc]&lt;[pos kw in desc],MID([desc],[pos kw in desc]-6,6),FALSE))</f>
        <v>me 42</v>
      </c>
      <c r="Q4411" s="1" t="b">
        <f>IF(LEN([manuell])=0,IFERROR([kw fine in title]*1,IFERROR(SUMPRODUCT(COUNTIF(IsDigits,MID([kw in desc],ROW($A$1:$A$150),1)))=LEN([kw in desc]),#N/A)),[manuell])</f>
        <v>0</v>
      </c>
      <c r="R4411" s="1" t="str">
        <f>IF([pos kw in title]&gt;0,MID(J4411,#REF!,4),IF([first '# in title]&gt;0,MID([title],[first '# in title],3),IF([first '# in title]&gt;0,MID([desc],#REF!,3),VLOOKUP([productid],$G$2:$R$1386,8))))</f>
        <v xml:space="preserve">42 </v>
      </c>
      <c r="S4411" s="1" t="e">
        <f>IF([kw in desc]=[kw rough in title],[kw in desc]*1,IFERROR(LEFT([kw_dirty],3)*1,IFERROR(LEFT([kw_dirty],2)*1,"n.a.")))</f>
        <v>#N/A</v>
      </c>
      <c r="T4411" s="1"/>
      <c r="U4411" s="1">
        <f>VLOOKUP(Tabelle1[[#This Row],[productid]],Tabelle2[#All],2,FALSE)</f>
        <v>42</v>
      </c>
    </row>
    <row r="4412" spans="1:21" hidden="1">
      <c r="A4412" t="s">
        <v>853</v>
      </c>
      <c r="B4412">
        <v>3665</v>
      </c>
      <c r="C4412">
        <v>289859</v>
      </c>
      <c r="D4412" t="s">
        <v>7234</v>
      </c>
      <c r="E4412" t="s">
        <v>6635</v>
      </c>
      <c r="F4412">
        <v>18406</v>
      </c>
      <c r="G4412">
        <v>1750863</v>
      </c>
      <c r="H4412">
        <f t="shared" si="68"/>
        <v>40</v>
      </c>
      <c r="I4412">
        <f t="array" ref="I4412">MIN(IFERROR(FIND(IstNumbers,A4412),""))</f>
        <v>29</v>
      </c>
      <c r="J4412" s="1" t="str">
        <f>IF([first '# in title]&lt;[pos kw in title],MID([title],[pos kw in title]-6,6),#N/A)</f>
        <v xml:space="preserve">A (42 </v>
      </c>
      <c r="K441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12" s="1">
        <f>IFERROR(FIND("kW",[desc]),0)</f>
        <v>70</v>
      </c>
      <c r="M4412">
        <f t="array" ref="M4412">MIN(IFERROR(FIND(IstNumbers,E4412),""))</f>
        <v>34</v>
      </c>
      <c r="N4412" s="1" t="str">
        <f>IF([first '# in desc]&lt;[pos kw in desc],MID([desc],[pos kw in desc]-7,7))</f>
        <v xml:space="preserve">­me 42 </v>
      </c>
      <c r="O44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2" s="1" t="str">
        <f>TRIM(IF([first '# in desc]&lt;[pos kw in desc],MID([desc],[pos kw in desc]-6,6),FALSE))</f>
        <v>me 42</v>
      </c>
      <c r="Q4412" s="1">
        <f>IF(LEN([manuell])=0,IFERROR([kw fine in title]*1,IFERROR(SUMPRODUCT(COUNTIF(IsDigits,MID([kw in desc],ROW($A$1:$A$150),1)))=LEN([kw in desc]),#N/A)),[manuell])</f>
        <v>42</v>
      </c>
      <c r="R4412" s="1" t="e">
        <f>IF([pos kw in title]&gt;0,MID(J4412,#REF!,4),IF([first '# in title]&gt;0,MID([title],[first '# in title],3),IF([first '# in title]&gt;0,MID([desc],#REF!,3),VLOOKUP([productid],$G$2:$R$1386,8))))</f>
        <v>#REF!</v>
      </c>
      <c r="S4412" s="1" t="str">
        <f>IF([kw in desc]=[kw rough in title],[kw in desc]*1,IFERROR(LEFT([kw_dirty],3)*1,IFERROR(LEFT([kw_dirty],2)*1,"n.a.")))</f>
        <v>n.a.</v>
      </c>
      <c r="T4412" s="1"/>
      <c r="U4412" s="1">
        <f>VLOOKUP(Tabelle1[[#This Row],[productid]],Tabelle2[#All],2,FALSE)</f>
        <v>42</v>
      </c>
    </row>
    <row r="4413" spans="1:21" hidden="1">
      <c r="A4413" t="s">
        <v>2621</v>
      </c>
      <c r="B4413">
        <v>3745</v>
      </c>
      <c r="C4413">
        <v>289859</v>
      </c>
      <c r="D4413" t="s">
        <v>7235</v>
      </c>
      <c r="E4413" t="s">
        <v>7236</v>
      </c>
      <c r="F4413">
        <v>18406</v>
      </c>
      <c r="G4413">
        <v>3497887</v>
      </c>
      <c r="H4413">
        <f t="shared" si="68"/>
        <v>0</v>
      </c>
      <c r="I4413">
        <f t="array" ref="I4413">MIN(IFERROR(FIND(IstNumbers,A4413),""))</f>
        <v>12</v>
      </c>
      <c r="J4413" s="1" t="e">
        <f>IF([first '# in title]&lt;[pos kw in title],MID([title],[pos kw in title]-6,6),#N/A)</f>
        <v>#N/A</v>
      </c>
      <c r="K4413" s="1" t="e">
        <f>IFERROR(MID(SUBSTITUTE([kw rough in title],",","."),FIND("(",[kw rough in title])+1,20),SUBSTITUTE(IFERROR(MID([kw rough in title],FIND(" ",[kw rough in title])+1,20),[kw rough in title]),",","."))</f>
        <v>#N/A</v>
      </c>
      <c r="L4413" s="1">
        <f>IFERROR(FIND("kW",[desc]),0)</f>
        <v>70</v>
      </c>
      <c r="M4413">
        <f t="array" ref="M4413">MIN(IFERROR(FIND(IstNumbers,E4413),""))</f>
        <v>34</v>
      </c>
      <c r="N4413" s="1" t="str">
        <f>IF([first '# in desc]&lt;[pos kw in desc],MID([desc],[pos kw in desc]-7,7))</f>
        <v xml:space="preserve">­me 42 </v>
      </c>
      <c r="O44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3" s="1" t="str">
        <f>TRIM(IF([first '# in desc]&lt;[pos kw in desc],MID([desc],[pos kw in desc]-6,6),FALSE))</f>
        <v>me 42</v>
      </c>
      <c r="Q4413" s="1" t="b">
        <f>IF(LEN([manuell])=0,IFERROR([kw fine in title]*1,IFERROR(SUMPRODUCT(COUNTIF(IsDigits,MID([kw in desc],ROW($A$1:$A$150),1)))=LEN([kw in desc]),#N/A)),[manuell])</f>
        <v>0</v>
      </c>
      <c r="R4413" s="1" t="str">
        <f>IF([pos kw in title]&gt;0,MID(J4413,#REF!,4),IF([first '# in title]&gt;0,MID([title],[first '# in title],3),IF([first '# in title]&gt;0,MID([desc],#REF!,3),VLOOKUP([productid],$G$2:$R$1386,8))))</f>
        <v xml:space="preserve">42 </v>
      </c>
      <c r="S4413" s="1" t="e">
        <f>IF([kw in desc]=[kw rough in title],[kw in desc]*1,IFERROR(LEFT([kw_dirty],3)*1,IFERROR(LEFT([kw_dirty],2)*1,"n.a.")))</f>
        <v>#N/A</v>
      </c>
      <c r="T4413" s="1"/>
      <c r="U4413" s="1">
        <f>VLOOKUP(Tabelle1[[#This Row],[productid]],Tabelle2[#All],2,FALSE)</f>
        <v>42</v>
      </c>
    </row>
    <row r="4414" spans="1:21" hidden="1">
      <c r="A4414" t="s">
        <v>853</v>
      </c>
      <c r="B4414">
        <v>3665</v>
      </c>
      <c r="C4414">
        <v>289859</v>
      </c>
      <c r="D4414" t="s">
        <v>7237</v>
      </c>
      <c r="E4414" t="s">
        <v>7238</v>
      </c>
      <c r="F4414">
        <v>18406</v>
      </c>
      <c r="G4414">
        <v>1750863</v>
      </c>
      <c r="H4414">
        <f t="shared" si="68"/>
        <v>40</v>
      </c>
      <c r="I4414">
        <f t="array" ref="I4414">MIN(IFERROR(FIND(IstNumbers,A4414),""))</f>
        <v>29</v>
      </c>
      <c r="J4414" s="1" t="str">
        <f>IF([first '# in title]&lt;[pos kw in title],MID([title],[pos kw in title]-6,6),#N/A)</f>
        <v xml:space="preserve">A (42 </v>
      </c>
      <c r="K441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14" s="1">
        <f>IFERROR(FIND("kW",[desc]),0)</f>
        <v>70</v>
      </c>
      <c r="M4414">
        <f t="array" ref="M4414">MIN(IFERROR(FIND(IstNumbers,E4414),""))</f>
        <v>34</v>
      </c>
      <c r="N4414" s="1" t="str">
        <f>IF([first '# in desc]&lt;[pos kw in desc],MID([desc],[pos kw in desc]-7,7))</f>
        <v xml:space="preserve">­me 42 </v>
      </c>
      <c r="O44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4" s="1" t="str">
        <f>TRIM(IF([first '# in desc]&lt;[pos kw in desc],MID([desc],[pos kw in desc]-6,6),FALSE))</f>
        <v>me 42</v>
      </c>
      <c r="Q4414" s="1">
        <f>IF(LEN([manuell])=0,IFERROR([kw fine in title]*1,IFERROR(SUMPRODUCT(COUNTIF(IsDigits,MID([kw in desc],ROW($A$1:$A$150),1)))=LEN([kw in desc]),#N/A)),[manuell])</f>
        <v>42</v>
      </c>
      <c r="R4414" s="1" t="e">
        <f>IF([pos kw in title]&gt;0,MID(J4414,#REF!,4),IF([first '# in title]&gt;0,MID([title],[first '# in title],3),IF([first '# in title]&gt;0,MID([desc],#REF!,3),VLOOKUP([productid],$G$2:$R$1386,8))))</f>
        <v>#REF!</v>
      </c>
      <c r="S4414" s="1" t="str">
        <f>IF([kw in desc]=[kw rough in title],[kw in desc]*1,IFERROR(LEFT([kw_dirty],3)*1,IFERROR(LEFT([kw_dirty],2)*1,"n.a.")))</f>
        <v>n.a.</v>
      </c>
      <c r="T4414" s="1"/>
      <c r="U4414" s="1">
        <f>VLOOKUP(Tabelle1[[#This Row],[productid]],Tabelle2[#All],2,FALSE)</f>
        <v>42</v>
      </c>
    </row>
    <row r="4415" spans="1:21" hidden="1">
      <c r="A4415" t="s">
        <v>2621</v>
      </c>
      <c r="B4415">
        <v>3745</v>
      </c>
      <c r="C4415">
        <v>289859</v>
      </c>
      <c r="D4415" t="s">
        <v>7239</v>
      </c>
      <c r="E4415" t="s">
        <v>6419</v>
      </c>
      <c r="F4415">
        <v>18406</v>
      </c>
      <c r="G4415">
        <v>3497887</v>
      </c>
      <c r="H4415">
        <f t="shared" si="68"/>
        <v>0</v>
      </c>
      <c r="I4415">
        <f t="array" ref="I4415">MIN(IFERROR(FIND(IstNumbers,A4415),""))</f>
        <v>12</v>
      </c>
      <c r="J4415" s="1" t="e">
        <f>IF([first '# in title]&lt;[pos kw in title],MID([title],[pos kw in title]-6,6),#N/A)</f>
        <v>#N/A</v>
      </c>
      <c r="K4415" s="1" t="e">
        <f>IFERROR(MID(SUBSTITUTE([kw rough in title],",","."),FIND("(",[kw rough in title])+1,20),SUBSTITUTE(IFERROR(MID([kw rough in title],FIND(" ",[kw rough in title])+1,20),[kw rough in title]),",","."))</f>
        <v>#N/A</v>
      </c>
      <c r="L4415" s="1">
        <f>IFERROR(FIND("kW",[desc]),0)</f>
        <v>70</v>
      </c>
      <c r="M4415">
        <f t="array" ref="M4415">MIN(IFERROR(FIND(IstNumbers,E4415),""))</f>
        <v>34</v>
      </c>
      <c r="N4415" s="1" t="str">
        <f>IF([first '# in desc]&lt;[pos kw in desc],MID([desc],[pos kw in desc]-7,7))</f>
        <v xml:space="preserve">­me 42 </v>
      </c>
      <c r="O44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5" s="1" t="str">
        <f>TRIM(IF([first '# in desc]&lt;[pos kw in desc],MID([desc],[pos kw in desc]-6,6),FALSE))</f>
        <v>me 42</v>
      </c>
      <c r="Q4415" s="1" t="b">
        <f>IF(LEN([manuell])=0,IFERROR([kw fine in title]*1,IFERROR(SUMPRODUCT(COUNTIF(IsDigits,MID([kw in desc],ROW($A$1:$A$150),1)))=LEN([kw in desc]),#N/A)),[manuell])</f>
        <v>0</v>
      </c>
      <c r="R4415" s="1" t="str">
        <f>IF([pos kw in title]&gt;0,MID(J4415,#REF!,4),IF([first '# in title]&gt;0,MID([title],[first '# in title],3),IF([first '# in title]&gt;0,MID([desc],#REF!,3),VLOOKUP([productid],$G$2:$R$1386,8))))</f>
        <v xml:space="preserve">42 </v>
      </c>
      <c r="S4415" s="1" t="e">
        <f>IF([kw in desc]=[kw rough in title],[kw in desc]*1,IFERROR(LEFT([kw_dirty],3)*1,IFERROR(LEFT([kw_dirty],2)*1,"n.a.")))</f>
        <v>#N/A</v>
      </c>
      <c r="T4415" s="1"/>
      <c r="U4415" s="1">
        <f>VLOOKUP(Tabelle1[[#This Row],[productid]],Tabelle2[#All],2,FALSE)</f>
        <v>42</v>
      </c>
    </row>
    <row r="4416" spans="1:21" hidden="1">
      <c r="A4416" t="s">
        <v>853</v>
      </c>
      <c r="B4416">
        <v>3665</v>
      </c>
      <c r="C4416">
        <v>289859</v>
      </c>
      <c r="D4416" t="s">
        <v>7240</v>
      </c>
      <c r="E4416" t="s">
        <v>6646</v>
      </c>
      <c r="F4416">
        <v>18406</v>
      </c>
      <c r="G4416">
        <v>1750863</v>
      </c>
      <c r="H4416">
        <f t="shared" si="68"/>
        <v>40</v>
      </c>
      <c r="I4416">
        <f t="array" ref="I4416">MIN(IFERROR(FIND(IstNumbers,A4416),""))</f>
        <v>29</v>
      </c>
      <c r="J4416" s="1" t="str">
        <f>IF([first '# in title]&lt;[pos kw in title],MID([title],[pos kw in title]-6,6),#N/A)</f>
        <v xml:space="preserve">A (42 </v>
      </c>
      <c r="K441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16" s="1">
        <f>IFERROR(FIND("kW",[desc]),0)</f>
        <v>70</v>
      </c>
      <c r="M4416">
        <f t="array" ref="M4416">MIN(IFERROR(FIND(IstNumbers,E4416),""))</f>
        <v>34</v>
      </c>
      <c r="N4416" s="1" t="str">
        <f>IF([first '# in desc]&lt;[pos kw in desc],MID([desc],[pos kw in desc]-7,7))</f>
        <v xml:space="preserve">­me 42 </v>
      </c>
      <c r="O44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6" s="1" t="str">
        <f>TRIM(IF([first '# in desc]&lt;[pos kw in desc],MID([desc],[pos kw in desc]-6,6),FALSE))</f>
        <v>me 42</v>
      </c>
      <c r="Q4416" s="1">
        <f>IF(LEN([manuell])=0,IFERROR([kw fine in title]*1,IFERROR(SUMPRODUCT(COUNTIF(IsDigits,MID([kw in desc],ROW($A$1:$A$150),1)))=LEN([kw in desc]),#N/A)),[manuell])</f>
        <v>42</v>
      </c>
      <c r="R4416" s="1" t="e">
        <f>IF([pos kw in title]&gt;0,MID(J4416,#REF!,4),IF([first '# in title]&gt;0,MID([title],[first '# in title],3),IF([first '# in title]&gt;0,MID([desc],#REF!,3),VLOOKUP([productid],$G$2:$R$1386,8))))</f>
        <v>#REF!</v>
      </c>
      <c r="S4416" s="1" t="str">
        <f>IF([kw in desc]=[kw rough in title],[kw in desc]*1,IFERROR(LEFT([kw_dirty],3)*1,IFERROR(LEFT([kw_dirty],2)*1,"n.a.")))</f>
        <v>n.a.</v>
      </c>
      <c r="T4416" s="1"/>
      <c r="U4416" s="1">
        <f>VLOOKUP(Tabelle1[[#This Row],[productid]],Tabelle2[#All],2,FALSE)</f>
        <v>42</v>
      </c>
    </row>
    <row r="4417" spans="1:21" hidden="1">
      <c r="A4417" t="s">
        <v>2621</v>
      </c>
      <c r="B4417">
        <v>3745</v>
      </c>
      <c r="C4417">
        <v>289859</v>
      </c>
      <c r="D4417" t="s">
        <v>7241</v>
      </c>
      <c r="E4417" t="s">
        <v>7242</v>
      </c>
      <c r="F4417">
        <v>18406</v>
      </c>
      <c r="G4417">
        <v>3497887</v>
      </c>
      <c r="H4417">
        <f t="shared" si="68"/>
        <v>0</v>
      </c>
      <c r="I4417">
        <f t="array" ref="I4417">MIN(IFERROR(FIND(IstNumbers,A4417),""))</f>
        <v>12</v>
      </c>
      <c r="J4417" s="1" t="e">
        <f>IF([first '# in title]&lt;[pos kw in title],MID([title],[pos kw in title]-6,6),#N/A)</f>
        <v>#N/A</v>
      </c>
      <c r="K4417" s="1" t="e">
        <f>IFERROR(MID(SUBSTITUTE([kw rough in title],",","."),FIND("(",[kw rough in title])+1,20),SUBSTITUTE(IFERROR(MID([kw rough in title],FIND(" ",[kw rough in title])+1,20),[kw rough in title]),",","."))</f>
        <v>#N/A</v>
      </c>
      <c r="L4417" s="1">
        <f>IFERROR(FIND("kW",[desc]),0)</f>
        <v>70</v>
      </c>
      <c r="M4417">
        <f t="array" ref="M4417">MIN(IFERROR(FIND(IstNumbers,E4417),""))</f>
        <v>34</v>
      </c>
      <c r="N4417" s="1" t="str">
        <f>IF([first '# in desc]&lt;[pos kw in desc],MID([desc],[pos kw in desc]-7,7))</f>
        <v xml:space="preserve">­me 42 </v>
      </c>
      <c r="O44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7" s="1" t="str">
        <f>TRIM(IF([first '# in desc]&lt;[pos kw in desc],MID([desc],[pos kw in desc]-6,6),FALSE))</f>
        <v>me 42</v>
      </c>
      <c r="Q4417" s="1" t="b">
        <f>IF(LEN([manuell])=0,IFERROR([kw fine in title]*1,IFERROR(SUMPRODUCT(COUNTIF(IsDigits,MID([kw in desc],ROW($A$1:$A$150),1)))=LEN([kw in desc]),#N/A)),[manuell])</f>
        <v>0</v>
      </c>
      <c r="R4417" s="1" t="str">
        <f>IF([pos kw in title]&gt;0,MID(J4417,#REF!,4),IF([first '# in title]&gt;0,MID([title],[first '# in title],3),IF([first '# in title]&gt;0,MID([desc],#REF!,3),VLOOKUP([productid],$G$2:$R$1386,8))))</f>
        <v xml:space="preserve">42 </v>
      </c>
      <c r="S4417" s="1" t="e">
        <f>IF([kw in desc]=[kw rough in title],[kw in desc]*1,IFERROR(LEFT([kw_dirty],3)*1,IFERROR(LEFT([kw_dirty],2)*1,"n.a.")))</f>
        <v>#N/A</v>
      </c>
      <c r="T4417" s="1"/>
      <c r="U4417" s="1">
        <f>VLOOKUP(Tabelle1[[#This Row],[productid]],Tabelle2[#All],2,FALSE)</f>
        <v>42</v>
      </c>
    </row>
    <row r="4418" spans="1:21" hidden="1">
      <c r="A4418" t="s">
        <v>853</v>
      </c>
      <c r="B4418">
        <v>3670</v>
      </c>
      <c r="C4418">
        <v>289859</v>
      </c>
      <c r="D4418" t="s">
        <v>7243</v>
      </c>
      <c r="E4418" t="s">
        <v>6708</v>
      </c>
      <c r="F4418">
        <v>18406</v>
      </c>
      <c r="G4418">
        <v>1750863</v>
      </c>
      <c r="H4418">
        <f t="shared" si="68"/>
        <v>40</v>
      </c>
      <c r="I4418">
        <f t="array" ref="I4418">MIN(IFERROR(FIND(IstNumbers,A4418),""))</f>
        <v>29</v>
      </c>
      <c r="J4418" s="1" t="str">
        <f>IF([first '# in title]&lt;[pos kw in title],MID([title],[pos kw in title]-6,6),#N/A)</f>
        <v xml:space="preserve">A (42 </v>
      </c>
      <c r="K441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18" s="1">
        <f>IFERROR(FIND("kW",[desc]),0)</f>
        <v>70</v>
      </c>
      <c r="M4418">
        <f t="array" ref="M4418">MIN(IFERROR(FIND(IstNumbers,E4418),""))</f>
        <v>34</v>
      </c>
      <c r="N4418" s="1" t="str">
        <f>IF([first '# in desc]&lt;[pos kw in desc],MID([desc],[pos kw in desc]-7,7))</f>
        <v xml:space="preserve">­me 42 </v>
      </c>
      <c r="O44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8" s="1" t="str">
        <f>TRIM(IF([first '# in desc]&lt;[pos kw in desc],MID([desc],[pos kw in desc]-6,6),FALSE))</f>
        <v>me 42</v>
      </c>
      <c r="Q4418" s="1">
        <f>IF(LEN([manuell])=0,IFERROR([kw fine in title]*1,IFERROR(SUMPRODUCT(COUNTIF(IsDigits,MID([kw in desc],ROW($A$1:$A$150),1)))=LEN([kw in desc]),#N/A)),[manuell])</f>
        <v>42</v>
      </c>
      <c r="R4418" s="1" t="e">
        <f>IF([pos kw in title]&gt;0,MID(J4418,#REF!,4),IF([first '# in title]&gt;0,MID([title],[first '# in title],3),IF([first '# in title]&gt;0,MID([desc],#REF!,3),VLOOKUP([productid],$G$2:$R$1386,8))))</f>
        <v>#REF!</v>
      </c>
      <c r="S4418" s="1" t="str">
        <f>IF([kw in desc]=[kw rough in title],[kw in desc]*1,IFERROR(LEFT([kw_dirty],3)*1,IFERROR(LEFT([kw_dirty],2)*1,"n.a.")))</f>
        <v>n.a.</v>
      </c>
      <c r="T4418" s="1"/>
      <c r="U4418" s="1">
        <f>VLOOKUP(Tabelle1[[#This Row],[productid]],Tabelle2[#All],2,FALSE)</f>
        <v>42</v>
      </c>
    </row>
    <row r="4419" spans="1:21" hidden="1">
      <c r="A4419" t="s">
        <v>2621</v>
      </c>
      <c r="B4419">
        <v>3745</v>
      </c>
      <c r="C4419">
        <v>289859</v>
      </c>
      <c r="D4419" t="s">
        <v>7244</v>
      </c>
      <c r="E4419" t="s">
        <v>7245</v>
      </c>
      <c r="F4419">
        <v>18406</v>
      </c>
      <c r="G4419">
        <v>3497887</v>
      </c>
      <c r="H4419">
        <f t="shared" si="68"/>
        <v>0</v>
      </c>
      <c r="I4419">
        <f t="array" ref="I4419">MIN(IFERROR(FIND(IstNumbers,A4419),""))</f>
        <v>12</v>
      </c>
      <c r="J4419" s="1" t="e">
        <f>IF([first '# in title]&lt;[pos kw in title],MID([title],[pos kw in title]-6,6),#N/A)</f>
        <v>#N/A</v>
      </c>
      <c r="K4419" s="1" t="e">
        <f>IFERROR(MID(SUBSTITUTE([kw rough in title],",","."),FIND("(",[kw rough in title])+1,20),SUBSTITUTE(IFERROR(MID([kw rough in title],FIND(" ",[kw rough in title])+1,20),[kw rough in title]),",","."))</f>
        <v>#N/A</v>
      </c>
      <c r="L4419" s="1">
        <f>IFERROR(FIND("kW",[desc]),0)</f>
        <v>70</v>
      </c>
      <c r="M4419">
        <f t="array" ref="M4419">MIN(IFERROR(FIND(IstNumbers,E4419),""))</f>
        <v>34</v>
      </c>
      <c r="N4419" s="1" t="str">
        <f>IF([first '# in desc]&lt;[pos kw in desc],MID([desc],[pos kw in desc]-7,7))</f>
        <v xml:space="preserve">­me 42 </v>
      </c>
      <c r="O44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19" s="1" t="str">
        <f>TRIM(IF([first '# in desc]&lt;[pos kw in desc],MID([desc],[pos kw in desc]-6,6),FALSE))</f>
        <v>me 42</v>
      </c>
      <c r="Q4419" s="1" t="b">
        <f>IF(LEN([manuell])=0,IFERROR([kw fine in title]*1,IFERROR(SUMPRODUCT(COUNTIF(IsDigits,MID([kw in desc],ROW($A$1:$A$150),1)))=LEN([kw in desc]),#N/A)),[manuell])</f>
        <v>0</v>
      </c>
      <c r="R4419" s="1" t="str">
        <f>IF([pos kw in title]&gt;0,MID(J4419,#REF!,4),IF([first '# in title]&gt;0,MID([title],[first '# in title],3),IF([first '# in title]&gt;0,MID([desc],#REF!,3),VLOOKUP([productid],$G$2:$R$1386,8))))</f>
        <v xml:space="preserve">42 </v>
      </c>
      <c r="S4419" s="1" t="e">
        <f>IF([kw in desc]=[kw rough in title],[kw in desc]*1,IFERROR(LEFT([kw_dirty],3)*1,IFERROR(LEFT([kw_dirty],2)*1,"n.a.")))</f>
        <v>#N/A</v>
      </c>
      <c r="T4419" s="1"/>
      <c r="U4419" s="1">
        <f>VLOOKUP(Tabelle1[[#This Row],[productid]],Tabelle2[#All],2,FALSE)</f>
        <v>42</v>
      </c>
    </row>
    <row r="4420" spans="1:21" hidden="1">
      <c r="A4420" t="s">
        <v>853</v>
      </c>
      <c r="B4420">
        <v>3670</v>
      </c>
      <c r="C4420">
        <v>289859</v>
      </c>
      <c r="D4420" t="s">
        <v>7246</v>
      </c>
      <c r="E4420" t="s">
        <v>6693</v>
      </c>
      <c r="F4420">
        <v>18406</v>
      </c>
      <c r="G4420">
        <v>1750863</v>
      </c>
      <c r="H4420">
        <f t="shared" ref="H4420:H4483" si="69">IFERROR(FIND("kW",A4420),0)</f>
        <v>40</v>
      </c>
      <c r="I4420">
        <f t="array" ref="I4420">MIN(IFERROR(FIND(IstNumbers,A4420),""))</f>
        <v>29</v>
      </c>
      <c r="J4420" s="1" t="str">
        <f>IF([first '# in title]&lt;[pos kw in title],MID([title],[pos kw in title]-6,6),#N/A)</f>
        <v xml:space="preserve">A (42 </v>
      </c>
      <c r="K442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420" s="1">
        <f>IFERROR(FIND("kW",[desc]),0)</f>
        <v>70</v>
      </c>
      <c r="M4420">
        <f t="array" ref="M4420">MIN(IFERROR(FIND(IstNumbers,E4420),""))</f>
        <v>34</v>
      </c>
      <c r="N4420" s="1" t="str">
        <f>IF([first '# in desc]&lt;[pos kw in desc],MID([desc],[pos kw in desc]-7,7))</f>
        <v xml:space="preserve">­me 42 </v>
      </c>
      <c r="O44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20" s="1" t="str">
        <f>TRIM(IF([first '# in desc]&lt;[pos kw in desc],MID([desc],[pos kw in desc]-6,6),FALSE))</f>
        <v>me 42</v>
      </c>
      <c r="Q4420" s="1">
        <f>IF(LEN([manuell])=0,IFERROR([kw fine in title]*1,IFERROR(SUMPRODUCT(COUNTIF(IsDigits,MID([kw in desc],ROW($A$1:$A$150),1)))=LEN([kw in desc]),#N/A)),[manuell])</f>
        <v>42</v>
      </c>
      <c r="R4420" s="1" t="e">
        <f>IF([pos kw in title]&gt;0,MID(J4420,#REF!,4),IF([first '# in title]&gt;0,MID([title],[first '# in title],3),IF([first '# in title]&gt;0,MID([desc],#REF!,3),VLOOKUP([productid],$G$2:$R$1386,8))))</f>
        <v>#REF!</v>
      </c>
      <c r="S4420" s="1" t="str">
        <f>IF([kw in desc]=[kw rough in title],[kw in desc]*1,IFERROR(LEFT([kw_dirty],3)*1,IFERROR(LEFT([kw_dirty],2)*1,"n.a.")))</f>
        <v>n.a.</v>
      </c>
      <c r="T4420" s="1"/>
      <c r="U4420" s="1">
        <f>VLOOKUP(Tabelle1[[#This Row],[productid]],Tabelle2[#All],2,FALSE)</f>
        <v>42</v>
      </c>
    </row>
    <row r="4421" spans="1:21" hidden="1">
      <c r="A4421" t="s">
        <v>2621</v>
      </c>
      <c r="B4421">
        <v>3745</v>
      </c>
      <c r="C4421">
        <v>289859</v>
      </c>
      <c r="D4421" t="s">
        <v>7247</v>
      </c>
      <c r="E4421" t="s">
        <v>7248</v>
      </c>
      <c r="F4421">
        <v>18406</v>
      </c>
      <c r="G4421">
        <v>3497887</v>
      </c>
      <c r="H4421">
        <f t="shared" si="69"/>
        <v>0</v>
      </c>
      <c r="I4421">
        <f t="array" ref="I4421">MIN(IFERROR(FIND(IstNumbers,A4421),""))</f>
        <v>12</v>
      </c>
      <c r="J4421" s="1" t="e">
        <f>IF([first '# in title]&lt;[pos kw in title],MID([title],[pos kw in title]-6,6),#N/A)</f>
        <v>#N/A</v>
      </c>
      <c r="K4421" s="1" t="e">
        <f>IFERROR(MID(SUBSTITUTE([kw rough in title],",","."),FIND("(",[kw rough in title])+1,20),SUBSTITUTE(IFERROR(MID([kw rough in title],FIND(" ",[kw rough in title])+1,20),[kw rough in title]),",","."))</f>
        <v>#N/A</v>
      </c>
      <c r="L4421" s="1">
        <f>IFERROR(FIND("kW",[desc]),0)</f>
        <v>70</v>
      </c>
      <c r="M4421">
        <f t="array" ref="M4421">MIN(IFERROR(FIND(IstNumbers,E4421),""))</f>
        <v>34</v>
      </c>
      <c r="N4421" s="1" t="str">
        <f>IF([first '# in desc]&lt;[pos kw in desc],MID([desc],[pos kw in desc]-7,7))</f>
        <v xml:space="preserve">­me 42 </v>
      </c>
      <c r="O44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21" s="1" t="str">
        <f>TRIM(IF([first '# in desc]&lt;[pos kw in desc],MID([desc],[pos kw in desc]-6,6),FALSE))</f>
        <v>me 42</v>
      </c>
      <c r="Q4421" s="1" t="b">
        <f>IF(LEN([manuell])=0,IFERROR([kw fine in title]*1,IFERROR(SUMPRODUCT(COUNTIF(IsDigits,MID([kw in desc],ROW($A$1:$A$150),1)))=LEN([kw in desc]),#N/A)),[manuell])</f>
        <v>0</v>
      </c>
      <c r="R4421" s="1" t="str">
        <f>IF([pos kw in title]&gt;0,MID(J4421,#REF!,4),IF([first '# in title]&gt;0,MID([title],[first '# in title],3),IF([first '# in title]&gt;0,MID([desc],#REF!,3),VLOOKUP([productid],$G$2:$R$1386,8))))</f>
        <v xml:space="preserve">42 </v>
      </c>
      <c r="S4421" s="1" t="e">
        <f>IF([kw in desc]=[kw rough in title],[kw in desc]*1,IFERROR(LEFT([kw_dirty],3)*1,IFERROR(LEFT([kw_dirty],2)*1,"n.a.")))</f>
        <v>#N/A</v>
      </c>
      <c r="T4421" s="1"/>
      <c r="U4421" s="1">
        <f>VLOOKUP(Tabelle1[[#This Row],[productid]],Tabelle2[#All],2,FALSE)</f>
        <v>42</v>
      </c>
    </row>
    <row r="4422" spans="1:21">
      <c r="A4422" t="s">
        <v>666</v>
      </c>
      <c r="B4422">
        <v>2868</v>
      </c>
      <c r="C4422">
        <v>289859</v>
      </c>
      <c r="D4422" t="s">
        <v>7249</v>
      </c>
      <c r="E4422" t="s">
        <v>7250</v>
      </c>
      <c r="F4422">
        <v>18406</v>
      </c>
      <c r="G4422">
        <v>2286143</v>
      </c>
      <c r="H4422">
        <f t="shared" si="69"/>
        <v>0</v>
      </c>
      <c r="I4422">
        <f t="array" ref="I4422">MIN(IFERROR(FIND(IstNumbers,A4422),""))</f>
        <v>29</v>
      </c>
      <c r="J4422" s="1" t="e">
        <f>IF([first '# in title]&lt;[pos kw in title],MID([title],[pos kw in title]-6,6),#N/A)</f>
        <v>#N/A</v>
      </c>
      <c r="K4422" s="1" t="e">
        <f>IFERROR(MID(SUBSTITUTE([kw rough in title],",","."),FIND("(",[kw rough in title])+1,20),SUBSTITUTE(IFERROR(MID([kw rough in title],FIND(" ",[kw rough in title])+1,20),[kw rough in title]),",","."))</f>
        <v>#N/A</v>
      </c>
      <c r="L4422" s="1">
        <f>IFERROR(FIND("kW",[desc]),0)</f>
        <v>0</v>
      </c>
      <c r="M4422">
        <f t="array" ref="M4422">MIN(IFERROR(FIND(IstNumbers,E4422),""))</f>
        <v>33</v>
      </c>
      <c r="N4422" s="1" t="b">
        <f>IF([first '# in desc]&lt;[pos kw in desc],MID([desc],[pos kw in desc]-7,7))</f>
        <v>0</v>
      </c>
      <c r="O44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22" s="1" t="str">
        <f>TRIM(IF([first '# in desc]&lt;[pos kw in desc],MID([desc],[pos kw in desc]-6,6),FALSE))</f>
        <v>FALSCH</v>
      </c>
      <c r="Q4422" s="1" t="b">
        <f>IF(LEN([manuell])=0,IFERROR([kw fine in title]*1,IFERROR(SUMPRODUCT(COUNTIF(IsDigits,MID([kw in desc],ROW($A$1:$A$150),1)))=LEN([kw in desc]),#N/A)),[manuell])</f>
        <v>0</v>
      </c>
      <c r="R4422" s="1" t="str">
        <f>IF([pos kw in title]&gt;0,MID(J4422,#REF!,4),IF([first '# in title]&gt;0,MID([title],[first '# in title],3),IF([first '# in title]&gt;0,MID([desc],#REF!,3),VLOOKUP([productid],$G$2:$R$1386,8))))</f>
        <v>146</v>
      </c>
      <c r="S4422" s="1" t="e">
        <f>IF([kw in desc]=[kw rough in title],[kw in desc]*1,IFERROR(LEFT([kw_dirty],3)*1,IFERROR(LEFT([kw_dirty],2)*1,"n.a.")))</f>
        <v>#N/A</v>
      </c>
      <c r="T4422" s="1"/>
      <c r="U4422" s="1" t="e">
        <f>VLOOKUP(Tabelle1[[#This Row],[productid]],Tabelle2[#All],2,FALSE)</f>
        <v>#N/A</v>
      </c>
    </row>
    <row r="4423" spans="1:21">
      <c r="A4423" t="s">
        <v>666</v>
      </c>
      <c r="B4423">
        <v>2870</v>
      </c>
      <c r="C4423">
        <v>289859</v>
      </c>
      <c r="D4423" t="s">
        <v>7251</v>
      </c>
      <c r="E4423" t="s">
        <v>7252</v>
      </c>
      <c r="F4423">
        <v>18406</v>
      </c>
      <c r="G4423">
        <v>2286143</v>
      </c>
      <c r="H4423">
        <f t="shared" si="69"/>
        <v>0</v>
      </c>
      <c r="I4423">
        <f t="array" ref="I4423">MIN(IFERROR(FIND(IstNumbers,A4423),""))</f>
        <v>29</v>
      </c>
      <c r="J4423" s="1" t="e">
        <f>IF([first '# in title]&lt;[pos kw in title],MID([title],[pos kw in title]-6,6),#N/A)</f>
        <v>#N/A</v>
      </c>
      <c r="K4423" s="1" t="e">
        <f>IFERROR(MID(SUBSTITUTE([kw rough in title],",","."),FIND("(",[kw rough in title])+1,20),SUBSTITUTE(IFERROR(MID([kw rough in title],FIND(" ",[kw rough in title])+1,20),[kw rough in title]),",","."))</f>
        <v>#N/A</v>
      </c>
      <c r="L4423" s="1">
        <f>IFERROR(FIND("kW",[desc]),0)</f>
        <v>0</v>
      </c>
      <c r="M4423">
        <f t="array" ref="M4423">MIN(IFERROR(FIND(IstNumbers,E4423),""))</f>
        <v>33</v>
      </c>
      <c r="N4423" s="1" t="b">
        <f>IF([first '# in desc]&lt;[pos kw in desc],MID([desc],[pos kw in desc]-7,7))</f>
        <v>0</v>
      </c>
      <c r="O44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23" s="1" t="str">
        <f>TRIM(IF([first '# in desc]&lt;[pos kw in desc],MID([desc],[pos kw in desc]-6,6),FALSE))</f>
        <v>FALSCH</v>
      </c>
      <c r="Q4423" s="1" t="b">
        <f>IF(LEN([manuell])=0,IFERROR([kw fine in title]*1,IFERROR(SUMPRODUCT(COUNTIF(IsDigits,MID([kw in desc],ROW($A$1:$A$150),1)))=LEN([kw in desc]),#N/A)),[manuell])</f>
        <v>0</v>
      </c>
      <c r="R4423" s="1" t="str">
        <f>IF([pos kw in title]&gt;0,MID(J4423,#REF!,4),IF([first '# in title]&gt;0,MID([title],[first '# in title],3),IF([first '# in title]&gt;0,MID([desc],#REF!,3),VLOOKUP([productid],$G$2:$R$1386,8))))</f>
        <v>146</v>
      </c>
      <c r="S4423" s="1" t="e">
        <f>IF([kw in desc]=[kw rough in title],[kw in desc]*1,IFERROR(LEFT([kw_dirty],3)*1,IFERROR(LEFT([kw_dirty],2)*1,"n.a.")))</f>
        <v>#N/A</v>
      </c>
      <c r="T4423" s="1"/>
      <c r="U4423" s="1" t="e">
        <f>VLOOKUP(Tabelle1[[#This Row],[productid]],Tabelle2[#All],2,FALSE)</f>
        <v>#N/A</v>
      </c>
    </row>
    <row r="4424" spans="1:21">
      <c r="A4424" t="s">
        <v>666</v>
      </c>
      <c r="B4424">
        <v>2872</v>
      </c>
      <c r="C4424">
        <v>289859</v>
      </c>
      <c r="D4424" t="s">
        <v>7253</v>
      </c>
      <c r="E4424" t="s">
        <v>7254</v>
      </c>
      <c r="F4424">
        <v>18406</v>
      </c>
      <c r="G4424">
        <v>2286143</v>
      </c>
      <c r="H4424">
        <f t="shared" si="69"/>
        <v>0</v>
      </c>
      <c r="I4424">
        <f t="array" ref="I4424">MIN(IFERROR(FIND(IstNumbers,A4424),""))</f>
        <v>29</v>
      </c>
      <c r="J4424" s="1" t="e">
        <f>IF([first '# in title]&lt;[pos kw in title],MID([title],[pos kw in title]-6,6),#N/A)</f>
        <v>#N/A</v>
      </c>
      <c r="K4424" s="1" t="e">
        <f>IFERROR(MID(SUBSTITUTE([kw rough in title],",","."),FIND("(",[kw rough in title])+1,20),SUBSTITUTE(IFERROR(MID([kw rough in title],FIND(" ",[kw rough in title])+1,20),[kw rough in title]),",","."))</f>
        <v>#N/A</v>
      </c>
      <c r="L4424" s="1">
        <f>IFERROR(FIND("kW",[desc]),0)</f>
        <v>0</v>
      </c>
      <c r="M4424">
        <f t="array" ref="M4424">MIN(IFERROR(FIND(IstNumbers,E4424),""))</f>
        <v>33</v>
      </c>
      <c r="N4424" s="1" t="b">
        <f>IF([first '# in desc]&lt;[pos kw in desc],MID([desc],[pos kw in desc]-7,7))</f>
        <v>0</v>
      </c>
      <c r="O44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24" s="1" t="str">
        <f>TRIM(IF([first '# in desc]&lt;[pos kw in desc],MID([desc],[pos kw in desc]-6,6),FALSE))</f>
        <v>FALSCH</v>
      </c>
      <c r="Q4424" s="1" t="b">
        <f>IF(LEN([manuell])=0,IFERROR([kw fine in title]*1,IFERROR(SUMPRODUCT(COUNTIF(IsDigits,MID([kw in desc],ROW($A$1:$A$150),1)))=LEN([kw in desc]),#N/A)),[manuell])</f>
        <v>0</v>
      </c>
      <c r="R4424" s="1" t="str">
        <f>IF([pos kw in title]&gt;0,MID(J4424,#REF!,4),IF([first '# in title]&gt;0,MID([title],[first '# in title],3),IF([first '# in title]&gt;0,MID([desc],#REF!,3),VLOOKUP([productid],$G$2:$R$1386,8))))</f>
        <v>146</v>
      </c>
      <c r="S4424" s="1" t="e">
        <f>IF([kw in desc]=[kw rough in title],[kw in desc]*1,IFERROR(LEFT([kw_dirty],3)*1,IFERROR(LEFT([kw_dirty],2)*1,"n.a.")))</f>
        <v>#N/A</v>
      </c>
      <c r="T4424" s="1"/>
      <c r="U4424" s="1" t="e">
        <f>VLOOKUP(Tabelle1[[#This Row],[productid]],Tabelle2[#All],2,FALSE)</f>
        <v>#N/A</v>
      </c>
    </row>
    <row r="4425" spans="1:21">
      <c r="A4425" t="s">
        <v>666</v>
      </c>
      <c r="B4425">
        <v>2873</v>
      </c>
      <c r="C4425">
        <v>289859</v>
      </c>
      <c r="D4425" t="s">
        <v>7255</v>
      </c>
      <c r="E4425" t="s">
        <v>7256</v>
      </c>
      <c r="F4425">
        <v>18406</v>
      </c>
      <c r="G4425">
        <v>2286143</v>
      </c>
      <c r="H4425">
        <f t="shared" si="69"/>
        <v>0</v>
      </c>
      <c r="I4425">
        <f t="array" ref="I4425">MIN(IFERROR(FIND(IstNumbers,A4425),""))</f>
        <v>29</v>
      </c>
      <c r="J4425" s="1" t="e">
        <f>IF([first '# in title]&lt;[pos kw in title],MID([title],[pos kw in title]-6,6),#N/A)</f>
        <v>#N/A</v>
      </c>
      <c r="K4425" s="1" t="e">
        <f>IFERROR(MID(SUBSTITUTE([kw rough in title],",","."),FIND("(",[kw rough in title])+1,20),SUBSTITUTE(IFERROR(MID([kw rough in title],FIND(" ",[kw rough in title])+1,20),[kw rough in title]),",","."))</f>
        <v>#N/A</v>
      </c>
      <c r="L4425" s="1">
        <f>IFERROR(FIND("kW",[desc]),0)</f>
        <v>0</v>
      </c>
      <c r="M4425">
        <f t="array" ref="M4425">MIN(IFERROR(FIND(IstNumbers,E4425),""))</f>
        <v>33</v>
      </c>
      <c r="N4425" s="1" t="b">
        <f>IF([first '# in desc]&lt;[pos kw in desc],MID([desc],[pos kw in desc]-7,7))</f>
        <v>0</v>
      </c>
      <c r="O44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25" s="1" t="str">
        <f>TRIM(IF([first '# in desc]&lt;[pos kw in desc],MID([desc],[pos kw in desc]-6,6),FALSE))</f>
        <v>FALSCH</v>
      </c>
      <c r="Q4425" s="1" t="b">
        <f>IF(LEN([manuell])=0,IFERROR([kw fine in title]*1,IFERROR(SUMPRODUCT(COUNTIF(IsDigits,MID([kw in desc],ROW($A$1:$A$150),1)))=LEN([kw in desc]),#N/A)),[manuell])</f>
        <v>0</v>
      </c>
      <c r="R4425" s="1" t="str">
        <f>IF([pos kw in title]&gt;0,MID(J4425,#REF!,4),IF([first '# in title]&gt;0,MID([title],[first '# in title],3),IF([first '# in title]&gt;0,MID([desc],#REF!,3),VLOOKUP([productid],$G$2:$R$1386,8))))</f>
        <v>146</v>
      </c>
      <c r="S4425" s="1" t="e">
        <f>IF([kw in desc]=[kw rough in title],[kw in desc]*1,IFERROR(LEFT([kw_dirty],3)*1,IFERROR(LEFT([kw_dirty],2)*1,"n.a.")))</f>
        <v>#N/A</v>
      </c>
      <c r="T4425" s="1"/>
      <c r="U4425" s="1" t="e">
        <f>VLOOKUP(Tabelle1[[#This Row],[productid]],Tabelle2[#All],2,FALSE)</f>
        <v>#N/A</v>
      </c>
    </row>
    <row r="4426" spans="1:21">
      <c r="A4426" t="s">
        <v>666</v>
      </c>
      <c r="B4426">
        <v>2873</v>
      </c>
      <c r="C4426">
        <v>289859</v>
      </c>
      <c r="D4426" t="s">
        <v>7257</v>
      </c>
      <c r="E4426" t="s">
        <v>7258</v>
      </c>
      <c r="F4426">
        <v>18406</v>
      </c>
      <c r="G4426">
        <v>2286143</v>
      </c>
      <c r="H4426">
        <f t="shared" si="69"/>
        <v>0</v>
      </c>
      <c r="I4426">
        <f t="array" ref="I4426">MIN(IFERROR(FIND(IstNumbers,A4426),""))</f>
        <v>29</v>
      </c>
      <c r="J4426" s="1" t="e">
        <f>IF([first '# in title]&lt;[pos kw in title],MID([title],[pos kw in title]-6,6),#N/A)</f>
        <v>#N/A</v>
      </c>
      <c r="K4426" s="1" t="e">
        <f>IFERROR(MID(SUBSTITUTE([kw rough in title],",","."),FIND("(",[kw rough in title])+1,20),SUBSTITUTE(IFERROR(MID([kw rough in title],FIND(" ",[kw rough in title])+1,20),[kw rough in title]),",","."))</f>
        <v>#N/A</v>
      </c>
      <c r="L4426" s="1">
        <f>IFERROR(FIND("kW",[desc]),0)</f>
        <v>0</v>
      </c>
      <c r="M4426">
        <f t="array" ref="M4426">MIN(IFERROR(FIND(IstNumbers,E4426),""))</f>
        <v>33</v>
      </c>
      <c r="N4426" s="1" t="b">
        <f>IF([first '# in desc]&lt;[pos kw in desc],MID([desc],[pos kw in desc]-7,7))</f>
        <v>0</v>
      </c>
      <c r="O44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26" s="1" t="str">
        <f>TRIM(IF([first '# in desc]&lt;[pos kw in desc],MID([desc],[pos kw in desc]-6,6),FALSE))</f>
        <v>FALSCH</v>
      </c>
      <c r="Q4426" s="1" t="b">
        <f>IF(LEN([manuell])=0,IFERROR([kw fine in title]*1,IFERROR(SUMPRODUCT(COUNTIF(IsDigits,MID([kw in desc],ROW($A$1:$A$150),1)))=LEN([kw in desc]),#N/A)),[manuell])</f>
        <v>0</v>
      </c>
      <c r="R4426" s="1" t="str">
        <f>IF([pos kw in title]&gt;0,MID(J4426,#REF!,4),IF([first '# in title]&gt;0,MID([title],[first '# in title],3),IF([first '# in title]&gt;0,MID([desc],#REF!,3),VLOOKUP([productid],$G$2:$R$1386,8))))</f>
        <v>146</v>
      </c>
      <c r="S4426" s="1" t="e">
        <f>IF([kw in desc]=[kw rough in title],[kw in desc]*1,IFERROR(LEFT([kw_dirty],3)*1,IFERROR(LEFT([kw_dirty],2)*1,"n.a.")))</f>
        <v>#N/A</v>
      </c>
      <c r="T4426" s="1"/>
      <c r="U4426" s="1" t="e">
        <f>VLOOKUP(Tabelle1[[#This Row],[productid]],Tabelle2[#All],2,FALSE)</f>
        <v>#N/A</v>
      </c>
    </row>
    <row r="4427" spans="1:21">
      <c r="A4427" t="s">
        <v>666</v>
      </c>
      <c r="B4427">
        <v>2873</v>
      </c>
      <c r="C4427">
        <v>289859</v>
      </c>
      <c r="D4427" t="s">
        <v>7259</v>
      </c>
      <c r="E4427" t="s">
        <v>7260</v>
      </c>
      <c r="F4427">
        <v>18406</v>
      </c>
      <c r="G4427">
        <v>2286143</v>
      </c>
      <c r="H4427">
        <f t="shared" si="69"/>
        <v>0</v>
      </c>
      <c r="I4427">
        <f t="array" ref="I4427">MIN(IFERROR(FIND(IstNumbers,A4427),""))</f>
        <v>29</v>
      </c>
      <c r="J4427" s="1" t="e">
        <f>IF([first '# in title]&lt;[pos kw in title],MID([title],[pos kw in title]-6,6),#N/A)</f>
        <v>#N/A</v>
      </c>
      <c r="K4427" s="1" t="e">
        <f>IFERROR(MID(SUBSTITUTE([kw rough in title],",","."),FIND("(",[kw rough in title])+1,20),SUBSTITUTE(IFERROR(MID([kw rough in title],FIND(" ",[kw rough in title])+1,20),[kw rough in title]),",","."))</f>
        <v>#N/A</v>
      </c>
      <c r="L4427" s="1">
        <f>IFERROR(FIND("kW",[desc]),0)</f>
        <v>0</v>
      </c>
      <c r="M4427">
        <f t="array" ref="M4427">MIN(IFERROR(FIND(IstNumbers,E4427),""))</f>
        <v>33</v>
      </c>
      <c r="N4427" s="1" t="b">
        <f>IF([first '# in desc]&lt;[pos kw in desc],MID([desc],[pos kw in desc]-7,7))</f>
        <v>0</v>
      </c>
      <c r="O44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27" s="1" t="str">
        <f>TRIM(IF([first '# in desc]&lt;[pos kw in desc],MID([desc],[pos kw in desc]-6,6),FALSE))</f>
        <v>FALSCH</v>
      </c>
      <c r="Q4427" s="1" t="b">
        <f>IF(LEN([manuell])=0,IFERROR([kw fine in title]*1,IFERROR(SUMPRODUCT(COUNTIF(IsDigits,MID([kw in desc],ROW($A$1:$A$150),1)))=LEN([kw in desc]),#N/A)),[manuell])</f>
        <v>0</v>
      </c>
      <c r="R4427" s="1" t="str">
        <f>IF([pos kw in title]&gt;0,MID(J4427,#REF!,4),IF([first '# in title]&gt;0,MID([title],[first '# in title],3),IF([first '# in title]&gt;0,MID([desc],#REF!,3),VLOOKUP([productid],$G$2:$R$1386,8))))</f>
        <v>146</v>
      </c>
      <c r="S4427" s="1" t="e">
        <f>IF([kw in desc]=[kw rough in title],[kw in desc]*1,IFERROR(LEFT([kw_dirty],3)*1,IFERROR(LEFT([kw_dirty],2)*1,"n.a.")))</f>
        <v>#N/A</v>
      </c>
      <c r="T4427" s="1"/>
      <c r="U4427" s="1" t="e">
        <f>VLOOKUP(Tabelle1[[#This Row],[productid]],Tabelle2[#All],2,FALSE)</f>
        <v>#N/A</v>
      </c>
    </row>
    <row r="4428" spans="1:21">
      <c r="A4428" t="s">
        <v>666</v>
      </c>
      <c r="B4428">
        <v>2873</v>
      </c>
      <c r="C4428">
        <v>289859</v>
      </c>
      <c r="D4428" t="s">
        <v>7261</v>
      </c>
      <c r="E4428" t="s">
        <v>7262</v>
      </c>
      <c r="F4428">
        <v>18406</v>
      </c>
      <c r="G4428">
        <v>2286143</v>
      </c>
      <c r="H4428">
        <f t="shared" si="69"/>
        <v>0</v>
      </c>
      <c r="I4428">
        <f t="array" ref="I4428">MIN(IFERROR(FIND(IstNumbers,A4428),""))</f>
        <v>29</v>
      </c>
      <c r="J4428" s="1" t="e">
        <f>IF([first '# in title]&lt;[pos kw in title],MID([title],[pos kw in title]-6,6),#N/A)</f>
        <v>#N/A</v>
      </c>
      <c r="K4428" s="1" t="e">
        <f>IFERROR(MID(SUBSTITUTE([kw rough in title],",","."),FIND("(",[kw rough in title])+1,20),SUBSTITUTE(IFERROR(MID([kw rough in title],FIND(" ",[kw rough in title])+1,20),[kw rough in title]),",","."))</f>
        <v>#N/A</v>
      </c>
      <c r="L4428" s="1">
        <f>IFERROR(FIND("kW",[desc]),0)</f>
        <v>0</v>
      </c>
      <c r="M4428">
        <f t="array" ref="M4428">MIN(IFERROR(FIND(IstNumbers,E4428),""))</f>
        <v>33</v>
      </c>
      <c r="N4428" s="1" t="b">
        <f>IF([first '# in desc]&lt;[pos kw in desc],MID([desc],[pos kw in desc]-7,7))</f>
        <v>0</v>
      </c>
      <c r="O44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28" s="1" t="str">
        <f>TRIM(IF([first '# in desc]&lt;[pos kw in desc],MID([desc],[pos kw in desc]-6,6),FALSE))</f>
        <v>FALSCH</v>
      </c>
      <c r="Q4428" s="1" t="b">
        <f>IF(LEN([manuell])=0,IFERROR([kw fine in title]*1,IFERROR(SUMPRODUCT(COUNTIF(IsDigits,MID([kw in desc],ROW($A$1:$A$150),1)))=LEN([kw in desc]),#N/A)),[manuell])</f>
        <v>0</v>
      </c>
      <c r="R4428" s="1" t="str">
        <f>IF([pos kw in title]&gt;0,MID(J4428,#REF!,4),IF([first '# in title]&gt;0,MID([title],[first '# in title],3),IF([first '# in title]&gt;0,MID([desc],#REF!,3),VLOOKUP([productid],$G$2:$R$1386,8))))</f>
        <v>146</v>
      </c>
      <c r="S4428" s="1" t="e">
        <f>IF([kw in desc]=[kw rough in title],[kw in desc]*1,IFERROR(LEFT([kw_dirty],3)*1,IFERROR(LEFT([kw_dirty],2)*1,"n.a.")))</f>
        <v>#N/A</v>
      </c>
      <c r="T4428" s="1"/>
      <c r="U4428" s="1" t="e">
        <f>VLOOKUP(Tabelle1[[#This Row],[productid]],Tabelle2[#All],2,FALSE)</f>
        <v>#N/A</v>
      </c>
    </row>
    <row r="4429" spans="1:21" hidden="1">
      <c r="A4429" t="s">
        <v>1489</v>
      </c>
      <c r="B4429">
        <v>3670</v>
      </c>
      <c r="C4429">
        <v>289859</v>
      </c>
      <c r="D4429" t="s">
        <v>7263</v>
      </c>
      <c r="E4429" t="s">
        <v>6698</v>
      </c>
      <c r="F4429">
        <v>18406</v>
      </c>
      <c r="G4429">
        <v>1750863</v>
      </c>
      <c r="H4429">
        <f t="shared" si="69"/>
        <v>0</v>
      </c>
      <c r="I4429">
        <f t="array" ref="I4429">MIN(IFERROR(FIND(IstNumbers,A4429),""))</f>
        <v>13</v>
      </c>
      <c r="J4429" s="1" t="e">
        <f>IF([first '# in title]&lt;[pos kw in title],MID([title],[pos kw in title]-6,6),#N/A)</f>
        <v>#N/A</v>
      </c>
      <c r="K4429" s="1" t="e">
        <f>IFERROR(MID(SUBSTITUTE([kw rough in title],",","."),FIND("(",[kw rough in title])+1,20),SUBSTITUTE(IFERROR(MID([kw rough in title],FIND(" ",[kw rough in title])+1,20),[kw rough in title]),",","."))</f>
        <v>#N/A</v>
      </c>
      <c r="L4429" s="1">
        <f>IFERROR(FIND("kW",[desc]),0)</f>
        <v>70</v>
      </c>
      <c r="M4429">
        <f t="array" ref="M4429">MIN(IFERROR(FIND(IstNumbers,E4429),""))</f>
        <v>34</v>
      </c>
      <c r="N4429" s="1" t="str">
        <f>IF([first '# in desc]&lt;[pos kw in desc],MID([desc],[pos kw in desc]-7,7))</f>
        <v xml:space="preserve">­me 42 </v>
      </c>
      <c r="O44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29" s="1" t="str">
        <f>TRIM(IF([first '# in desc]&lt;[pos kw in desc],MID([desc],[pos kw in desc]-6,6),FALSE))</f>
        <v>me 42</v>
      </c>
      <c r="Q4429" s="1" t="b">
        <f>IF(LEN([manuell])=0,IFERROR([kw fine in title]*1,IFERROR(SUMPRODUCT(COUNTIF(IsDigits,MID([kw in desc],ROW($A$1:$A$150),1)))=LEN([kw in desc]),#N/A)),[manuell])</f>
        <v>0</v>
      </c>
      <c r="R4429" s="1" t="str">
        <f>IF([pos kw in title]&gt;0,MID(J4429,#REF!,4),IF([first '# in title]&gt;0,MID([title],[first '# in title],3),IF([first '# in title]&gt;0,MID([desc],#REF!,3),VLOOKUP([productid],$G$2:$R$1386,8))))</f>
        <v xml:space="preserve">42 </v>
      </c>
      <c r="S4429" s="1" t="e">
        <f>IF([kw in desc]=[kw rough in title],[kw in desc]*1,IFERROR(LEFT([kw_dirty],3)*1,IFERROR(LEFT([kw_dirty],2)*1,"n.a.")))</f>
        <v>#N/A</v>
      </c>
      <c r="T4429" s="1"/>
      <c r="U4429" s="1">
        <f>VLOOKUP(Tabelle1[[#This Row],[productid]],Tabelle2[#All],2,FALSE)</f>
        <v>42</v>
      </c>
    </row>
    <row r="4430" spans="1:21" hidden="1">
      <c r="A4430" t="s">
        <v>3181</v>
      </c>
      <c r="B4430">
        <v>3745</v>
      </c>
      <c r="C4430">
        <v>289859</v>
      </c>
      <c r="D4430" t="s">
        <v>7264</v>
      </c>
      <c r="E4430" t="s">
        <v>6640</v>
      </c>
      <c r="F4430">
        <v>18406</v>
      </c>
      <c r="G4430">
        <v>3497887</v>
      </c>
      <c r="H4430">
        <f t="shared" si="69"/>
        <v>0</v>
      </c>
      <c r="I4430">
        <f t="array" ref="I4430">MIN(IFERROR(FIND(IstNumbers,A4430),""))</f>
        <v>13</v>
      </c>
      <c r="J4430" s="1" t="e">
        <f>IF([first '# in title]&lt;[pos kw in title],MID([title],[pos kw in title]-6,6),#N/A)</f>
        <v>#N/A</v>
      </c>
      <c r="K4430" s="1" t="e">
        <f>IFERROR(MID(SUBSTITUTE([kw rough in title],",","."),FIND("(",[kw rough in title])+1,20),SUBSTITUTE(IFERROR(MID([kw rough in title],FIND(" ",[kw rough in title])+1,20),[kw rough in title]),",","."))</f>
        <v>#N/A</v>
      </c>
      <c r="L4430" s="1">
        <f>IFERROR(FIND("kW",[desc]),0)</f>
        <v>70</v>
      </c>
      <c r="M4430">
        <f t="array" ref="M4430">MIN(IFERROR(FIND(IstNumbers,E4430),""))</f>
        <v>34</v>
      </c>
      <c r="N4430" s="1" t="str">
        <f>IF([first '# in desc]&lt;[pos kw in desc],MID([desc],[pos kw in desc]-7,7))</f>
        <v xml:space="preserve">­me 42 </v>
      </c>
      <c r="O44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30" s="1" t="str">
        <f>TRIM(IF([first '# in desc]&lt;[pos kw in desc],MID([desc],[pos kw in desc]-6,6),FALSE))</f>
        <v>me 42</v>
      </c>
      <c r="Q4430" s="1" t="b">
        <f>IF(LEN([manuell])=0,IFERROR([kw fine in title]*1,IFERROR(SUMPRODUCT(COUNTIF(IsDigits,MID([kw in desc],ROW($A$1:$A$150),1)))=LEN([kw in desc]),#N/A)),[manuell])</f>
        <v>0</v>
      </c>
      <c r="R4430" s="1" t="str">
        <f>IF([pos kw in title]&gt;0,MID(J4430,#REF!,4),IF([first '# in title]&gt;0,MID([title],[first '# in title],3),IF([first '# in title]&gt;0,MID([desc],#REF!,3),VLOOKUP([productid],$G$2:$R$1386,8))))</f>
        <v xml:space="preserve">42 </v>
      </c>
      <c r="S4430" s="1" t="e">
        <f>IF([kw in desc]=[kw rough in title],[kw in desc]*1,IFERROR(LEFT([kw_dirty],3)*1,IFERROR(LEFT([kw_dirty],2)*1,"n.a.")))</f>
        <v>#N/A</v>
      </c>
      <c r="T4430" s="1"/>
      <c r="U4430" s="1">
        <f>VLOOKUP(Tabelle1[[#This Row],[productid]],Tabelle2[#All],2,FALSE)</f>
        <v>42</v>
      </c>
    </row>
    <row r="4431" spans="1:21">
      <c r="A4431" t="s">
        <v>666</v>
      </c>
      <c r="B4431">
        <v>2874</v>
      </c>
      <c r="C4431">
        <v>289859</v>
      </c>
      <c r="D4431" t="s">
        <v>7265</v>
      </c>
      <c r="E4431" t="s">
        <v>7266</v>
      </c>
      <c r="F4431">
        <v>18406</v>
      </c>
      <c r="G4431">
        <v>2286143</v>
      </c>
      <c r="H4431">
        <f t="shared" si="69"/>
        <v>0</v>
      </c>
      <c r="I4431">
        <f t="array" ref="I4431">MIN(IFERROR(FIND(IstNumbers,A4431),""))</f>
        <v>29</v>
      </c>
      <c r="J4431" s="1" t="e">
        <f>IF([first '# in title]&lt;[pos kw in title],MID([title],[pos kw in title]-6,6),#N/A)</f>
        <v>#N/A</v>
      </c>
      <c r="K4431" s="1" t="e">
        <f>IFERROR(MID(SUBSTITUTE([kw rough in title],",","."),FIND("(",[kw rough in title])+1,20),SUBSTITUTE(IFERROR(MID([kw rough in title],FIND(" ",[kw rough in title])+1,20),[kw rough in title]),",","."))</f>
        <v>#N/A</v>
      </c>
      <c r="L4431" s="1">
        <f>IFERROR(FIND("kW",[desc]),0)</f>
        <v>0</v>
      </c>
      <c r="M4431">
        <f t="array" ref="M4431">MIN(IFERROR(FIND(IstNumbers,E4431),""))</f>
        <v>33</v>
      </c>
      <c r="N4431" s="1" t="b">
        <f>IF([first '# in desc]&lt;[pos kw in desc],MID([desc],[pos kw in desc]-7,7))</f>
        <v>0</v>
      </c>
      <c r="O44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31" s="1" t="str">
        <f>TRIM(IF([first '# in desc]&lt;[pos kw in desc],MID([desc],[pos kw in desc]-6,6),FALSE))</f>
        <v>FALSCH</v>
      </c>
      <c r="Q4431" s="1" t="b">
        <f>IF(LEN([manuell])=0,IFERROR([kw fine in title]*1,IFERROR(SUMPRODUCT(COUNTIF(IsDigits,MID([kw in desc],ROW($A$1:$A$150),1)))=LEN([kw in desc]),#N/A)),[manuell])</f>
        <v>0</v>
      </c>
      <c r="R4431" s="1" t="str">
        <f>IF([pos kw in title]&gt;0,MID(J4431,#REF!,4),IF([first '# in title]&gt;0,MID([title],[first '# in title],3),IF([first '# in title]&gt;0,MID([desc],#REF!,3),VLOOKUP([productid],$G$2:$R$1386,8))))</f>
        <v>146</v>
      </c>
      <c r="S4431" s="1" t="e">
        <f>IF([kw in desc]=[kw rough in title],[kw in desc]*1,IFERROR(LEFT([kw_dirty],3)*1,IFERROR(LEFT([kw_dirty],2)*1,"n.a.")))</f>
        <v>#N/A</v>
      </c>
      <c r="T4431" s="1"/>
      <c r="U4431" s="1" t="e">
        <f>VLOOKUP(Tabelle1[[#This Row],[productid]],Tabelle2[#All],2,FALSE)</f>
        <v>#N/A</v>
      </c>
    </row>
    <row r="4432" spans="1:21" hidden="1">
      <c r="A4432" t="s">
        <v>1489</v>
      </c>
      <c r="B4432">
        <v>3670</v>
      </c>
      <c r="C4432">
        <v>289859</v>
      </c>
      <c r="D4432" t="s">
        <v>7267</v>
      </c>
      <c r="E4432" t="s">
        <v>6703</v>
      </c>
      <c r="F4432">
        <v>18406</v>
      </c>
      <c r="G4432">
        <v>1750863</v>
      </c>
      <c r="H4432">
        <f t="shared" si="69"/>
        <v>0</v>
      </c>
      <c r="I4432">
        <f t="array" ref="I4432">MIN(IFERROR(FIND(IstNumbers,A4432),""))</f>
        <v>13</v>
      </c>
      <c r="J4432" s="1" t="e">
        <f>IF([first '# in title]&lt;[pos kw in title],MID([title],[pos kw in title]-6,6),#N/A)</f>
        <v>#N/A</v>
      </c>
      <c r="K4432" s="1" t="e">
        <f>IFERROR(MID(SUBSTITUTE([kw rough in title],",","."),FIND("(",[kw rough in title])+1,20),SUBSTITUTE(IFERROR(MID([kw rough in title],FIND(" ",[kw rough in title])+1,20),[kw rough in title]),",","."))</f>
        <v>#N/A</v>
      </c>
      <c r="L4432" s="1">
        <f>IFERROR(FIND("kW",[desc]),0)</f>
        <v>70</v>
      </c>
      <c r="M4432">
        <f t="array" ref="M4432">MIN(IFERROR(FIND(IstNumbers,E4432),""))</f>
        <v>34</v>
      </c>
      <c r="N4432" s="1" t="str">
        <f>IF([first '# in desc]&lt;[pos kw in desc],MID([desc],[pos kw in desc]-7,7))</f>
        <v xml:space="preserve">­me 42 </v>
      </c>
      <c r="O44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32" s="1" t="str">
        <f>TRIM(IF([first '# in desc]&lt;[pos kw in desc],MID([desc],[pos kw in desc]-6,6),FALSE))</f>
        <v>me 42</v>
      </c>
      <c r="Q4432" s="1" t="b">
        <f>IF(LEN([manuell])=0,IFERROR([kw fine in title]*1,IFERROR(SUMPRODUCT(COUNTIF(IsDigits,MID([kw in desc],ROW($A$1:$A$150),1)))=LEN([kw in desc]),#N/A)),[manuell])</f>
        <v>0</v>
      </c>
      <c r="R4432" s="1" t="str">
        <f>IF([pos kw in title]&gt;0,MID(J4432,#REF!,4),IF([first '# in title]&gt;0,MID([title],[first '# in title],3),IF([first '# in title]&gt;0,MID([desc],#REF!,3),VLOOKUP([productid],$G$2:$R$1386,8))))</f>
        <v xml:space="preserve">42 </v>
      </c>
      <c r="S4432" s="1" t="e">
        <f>IF([kw in desc]=[kw rough in title],[kw in desc]*1,IFERROR(LEFT([kw_dirty],3)*1,IFERROR(LEFT([kw_dirty],2)*1,"n.a.")))</f>
        <v>#N/A</v>
      </c>
      <c r="T4432" s="1"/>
      <c r="U4432" s="1">
        <f>VLOOKUP(Tabelle1[[#This Row],[productid]],Tabelle2[#All],2,FALSE)</f>
        <v>42</v>
      </c>
    </row>
    <row r="4433" spans="1:21" hidden="1">
      <c r="A4433" t="s">
        <v>3181</v>
      </c>
      <c r="B4433">
        <v>3745</v>
      </c>
      <c r="C4433">
        <v>289859</v>
      </c>
      <c r="D4433" t="s">
        <v>7268</v>
      </c>
      <c r="E4433" t="s">
        <v>7269</v>
      </c>
      <c r="F4433">
        <v>18406</v>
      </c>
      <c r="G4433">
        <v>3497887</v>
      </c>
      <c r="H4433">
        <f t="shared" si="69"/>
        <v>0</v>
      </c>
      <c r="I4433">
        <f t="array" ref="I4433">MIN(IFERROR(FIND(IstNumbers,A4433),""))</f>
        <v>13</v>
      </c>
      <c r="J4433" s="1" t="e">
        <f>IF([first '# in title]&lt;[pos kw in title],MID([title],[pos kw in title]-6,6),#N/A)</f>
        <v>#N/A</v>
      </c>
      <c r="K4433" s="1" t="e">
        <f>IFERROR(MID(SUBSTITUTE([kw rough in title],",","."),FIND("(",[kw rough in title])+1,20),SUBSTITUTE(IFERROR(MID([kw rough in title],FIND(" ",[kw rough in title])+1,20),[kw rough in title]),",","."))</f>
        <v>#N/A</v>
      </c>
      <c r="L4433" s="1">
        <f>IFERROR(FIND("kW",[desc]),0)</f>
        <v>70</v>
      </c>
      <c r="M4433">
        <f t="array" ref="M4433">MIN(IFERROR(FIND(IstNumbers,E4433),""))</f>
        <v>34</v>
      </c>
      <c r="N4433" s="1" t="str">
        <f>IF([first '# in desc]&lt;[pos kw in desc],MID([desc],[pos kw in desc]-7,7))</f>
        <v xml:space="preserve">­me 42 </v>
      </c>
      <c r="O44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33" s="1" t="str">
        <f>TRIM(IF([first '# in desc]&lt;[pos kw in desc],MID([desc],[pos kw in desc]-6,6),FALSE))</f>
        <v>me 42</v>
      </c>
      <c r="Q4433" s="1" t="b">
        <f>IF(LEN([manuell])=0,IFERROR([kw fine in title]*1,IFERROR(SUMPRODUCT(COUNTIF(IsDigits,MID([kw in desc],ROW($A$1:$A$150),1)))=LEN([kw in desc]),#N/A)),[manuell])</f>
        <v>0</v>
      </c>
      <c r="R4433" s="1" t="str">
        <f>IF([pos kw in title]&gt;0,MID(J4433,#REF!,4),IF([first '# in title]&gt;0,MID([title],[first '# in title],3),IF([first '# in title]&gt;0,MID([desc],#REF!,3),VLOOKUP([productid],$G$2:$R$1386,8))))</f>
        <v xml:space="preserve">42 </v>
      </c>
      <c r="S4433" s="1" t="e">
        <f>IF([kw in desc]=[kw rough in title],[kw in desc]*1,IFERROR(LEFT([kw_dirty],3)*1,IFERROR(LEFT([kw_dirty],2)*1,"n.a.")))</f>
        <v>#N/A</v>
      </c>
      <c r="T4433" s="1"/>
      <c r="U4433" s="1">
        <f>VLOOKUP(Tabelle1[[#This Row],[productid]],Tabelle2[#All],2,FALSE)</f>
        <v>42</v>
      </c>
    </row>
    <row r="4434" spans="1:21">
      <c r="A4434" t="s">
        <v>666</v>
      </c>
      <c r="B4434">
        <v>2875</v>
      </c>
      <c r="C4434">
        <v>289859</v>
      </c>
      <c r="D4434" t="s">
        <v>7270</v>
      </c>
      <c r="E4434" t="s">
        <v>7271</v>
      </c>
      <c r="F4434">
        <v>18406</v>
      </c>
      <c r="G4434">
        <v>2286143</v>
      </c>
      <c r="H4434">
        <f t="shared" si="69"/>
        <v>0</v>
      </c>
      <c r="I4434">
        <f t="array" ref="I4434">MIN(IFERROR(FIND(IstNumbers,A4434),""))</f>
        <v>29</v>
      </c>
      <c r="J4434" s="1" t="e">
        <f>IF([first '# in title]&lt;[pos kw in title],MID([title],[pos kw in title]-6,6),#N/A)</f>
        <v>#N/A</v>
      </c>
      <c r="K4434" s="1" t="e">
        <f>IFERROR(MID(SUBSTITUTE([kw rough in title],",","."),FIND("(",[kw rough in title])+1,20),SUBSTITUTE(IFERROR(MID([kw rough in title],FIND(" ",[kw rough in title])+1,20),[kw rough in title]),",","."))</f>
        <v>#N/A</v>
      </c>
      <c r="L4434" s="1">
        <f>IFERROR(FIND("kW",[desc]),0)</f>
        <v>0</v>
      </c>
      <c r="M4434">
        <f t="array" ref="M4434">MIN(IFERROR(FIND(IstNumbers,E4434),""))</f>
        <v>33</v>
      </c>
      <c r="N4434" s="1" t="b">
        <f>IF([first '# in desc]&lt;[pos kw in desc],MID([desc],[pos kw in desc]-7,7))</f>
        <v>0</v>
      </c>
      <c r="O44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34" s="1" t="str">
        <f>TRIM(IF([first '# in desc]&lt;[pos kw in desc],MID([desc],[pos kw in desc]-6,6),FALSE))</f>
        <v>FALSCH</v>
      </c>
      <c r="Q4434" s="1" t="b">
        <f>IF(LEN([manuell])=0,IFERROR([kw fine in title]*1,IFERROR(SUMPRODUCT(COUNTIF(IsDigits,MID([kw in desc],ROW($A$1:$A$150),1)))=LEN([kw in desc]),#N/A)),[manuell])</f>
        <v>0</v>
      </c>
      <c r="R4434" s="1" t="str">
        <f>IF([pos kw in title]&gt;0,MID(J4434,#REF!,4),IF([first '# in title]&gt;0,MID([title],[first '# in title],3),IF([first '# in title]&gt;0,MID([desc],#REF!,3),VLOOKUP([productid],$G$2:$R$1386,8))))</f>
        <v>146</v>
      </c>
      <c r="S4434" s="1" t="e">
        <f>IF([kw in desc]=[kw rough in title],[kw in desc]*1,IFERROR(LEFT([kw_dirty],3)*1,IFERROR(LEFT([kw_dirty],2)*1,"n.a.")))</f>
        <v>#N/A</v>
      </c>
      <c r="T4434" s="1"/>
      <c r="U4434" s="1" t="e">
        <f>VLOOKUP(Tabelle1[[#This Row],[productid]],Tabelle2[#All],2,FALSE)</f>
        <v>#N/A</v>
      </c>
    </row>
    <row r="4435" spans="1:21" hidden="1">
      <c r="A4435" t="s">
        <v>1489</v>
      </c>
      <c r="B4435">
        <v>3670</v>
      </c>
      <c r="C4435">
        <v>289859</v>
      </c>
      <c r="D4435" t="s">
        <v>7272</v>
      </c>
      <c r="E4435" t="s">
        <v>6712</v>
      </c>
      <c r="F4435">
        <v>18406</v>
      </c>
      <c r="G4435">
        <v>1750863</v>
      </c>
      <c r="H4435">
        <f t="shared" si="69"/>
        <v>0</v>
      </c>
      <c r="I4435">
        <f t="array" ref="I4435">MIN(IFERROR(FIND(IstNumbers,A4435),""))</f>
        <v>13</v>
      </c>
      <c r="J4435" s="1" t="e">
        <f>IF([first '# in title]&lt;[pos kw in title],MID([title],[pos kw in title]-6,6),#N/A)</f>
        <v>#N/A</v>
      </c>
      <c r="K4435" s="1" t="e">
        <f>IFERROR(MID(SUBSTITUTE([kw rough in title],",","."),FIND("(",[kw rough in title])+1,20),SUBSTITUTE(IFERROR(MID([kw rough in title],FIND(" ",[kw rough in title])+1,20),[kw rough in title]),",","."))</f>
        <v>#N/A</v>
      </c>
      <c r="L4435" s="1">
        <f>IFERROR(FIND("kW",[desc]),0)</f>
        <v>70</v>
      </c>
      <c r="M4435">
        <f t="array" ref="M4435">MIN(IFERROR(FIND(IstNumbers,E4435),""))</f>
        <v>34</v>
      </c>
      <c r="N4435" s="1" t="str">
        <f>IF([first '# in desc]&lt;[pos kw in desc],MID([desc],[pos kw in desc]-7,7))</f>
        <v xml:space="preserve">­me 42 </v>
      </c>
      <c r="O44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35" s="1" t="str">
        <f>TRIM(IF([first '# in desc]&lt;[pos kw in desc],MID([desc],[pos kw in desc]-6,6),FALSE))</f>
        <v>me 42</v>
      </c>
      <c r="Q4435" s="1" t="b">
        <f>IF(LEN([manuell])=0,IFERROR([kw fine in title]*1,IFERROR(SUMPRODUCT(COUNTIF(IsDigits,MID([kw in desc],ROW($A$1:$A$150),1)))=LEN([kw in desc]),#N/A)),[manuell])</f>
        <v>0</v>
      </c>
      <c r="R4435" s="1" t="str">
        <f>IF([pos kw in title]&gt;0,MID(J4435,#REF!,4),IF([first '# in title]&gt;0,MID([title],[first '# in title],3),IF([first '# in title]&gt;0,MID([desc],#REF!,3),VLOOKUP([productid],$G$2:$R$1386,8))))</f>
        <v xml:space="preserve">42 </v>
      </c>
      <c r="S4435" s="1" t="e">
        <f>IF([kw in desc]=[kw rough in title],[kw in desc]*1,IFERROR(LEFT([kw_dirty],3)*1,IFERROR(LEFT([kw_dirty],2)*1,"n.a.")))</f>
        <v>#N/A</v>
      </c>
      <c r="T4435" s="1"/>
      <c r="U4435" s="1">
        <f>VLOOKUP(Tabelle1[[#This Row],[productid]],Tabelle2[#All],2,FALSE)</f>
        <v>42</v>
      </c>
    </row>
    <row r="4436" spans="1:21" hidden="1">
      <c r="A4436" t="s">
        <v>3181</v>
      </c>
      <c r="B4436">
        <v>3750</v>
      </c>
      <c r="C4436">
        <v>289859</v>
      </c>
      <c r="D4436" t="s">
        <v>7273</v>
      </c>
      <c r="E4436" t="s">
        <v>7274</v>
      </c>
      <c r="F4436">
        <v>18406</v>
      </c>
      <c r="G4436">
        <v>3497887</v>
      </c>
      <c r="H4436">
        <f t="shared" si="69"/>
        <v>0</v>
      </c>
      <c r="I4436">
        <f t="array" ref="I4436">MIN(IFERROR(FIND(IstNumbers,A4436),""))</f>
        <v>13</v>
      </c>
      <c r="J4436" s="1" t="e">
        <f>IF([first '# in title]&lt;[pos kw in title],MID([title],[pos kw in title]-6,6),#N/A)</f>
        <v>#N/A</v>
      </c>
      <c r="K4436" s="1" t="e">
        <f>IFERROR(MID(SUBSTITUTE([kw rough in title],",","."),FIND("(",[kw rough in title])+1,20),SUBSTITUTE(IFERROR(MID([kw rough in title],FIND(" ",[kw rough in title])+1,20),[kw rough in title]),",","."))</f>
        <v>#N/A</v>
      </c>
      <c r="L4436" s="1">
        <f>IFERROR(FIND("kW",[desc]),0)</f>
        <v>70</v>
      </c>
      <c r="M4436">
        <f t="array" ref="M4436">MIN(IFERROR(FIND(IstNumbers,E4436),""))</f>
        <v>34</v>
      </c>
      <c r="N4436" s="1" t="str">
        <f>IF([first '# in desc]&lt;[pos kw in desc],MID([desc],[pos kw in desc]-7,7))</f>
        <v xml:space="preserve">­me 42 </v>
      </c>
      <c r="O44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36" s="1" t="str">
        <f>TRIM(IF([first '# in desc]&lt;[pos kw in desc],MID([desc],[pos kw in desc]-6,6),FALSE))</f>
        <v>me 42</v>
      </c>
      <c r="Q4436" s="1" t="b">
        <f>IF(LEN([manuell])=0,IFERROR([kw fine in title]*1,IFERROR(SUMPRODUCT(COUNTIF(IsDigits,MID([kw in desc],ROW($A$1:$A$150),1)))=LEN([kw in desc]),#N/A)),[manuell])</f>
        <v>0</v>
      </c>
      <c r="R4436" s="1" t="str">
        <f>IF([pos kw in title]&gt;0,MID(J4436,#REF!,4),IF([first '# in title]&gt;0,MID([title],[first '# in title],3),IF([first '# in title]&gt;0,MID([desc],#REF!,3),VLOOKUP([productid],$G$2:$R$1386,8))))</f>
        <v xml:space="preserve">42 </v>
      </c>
      <c r="S4436" s="1" t="e">
        <f>IF([kw in desc]=[kw rough in title],[kw in desc]*1,IFERROR(LEFT([kw_dirty],3)*1,IFERROR(LEFT([kw_dirty],2)*1,"n.a.")))</f>
        <v>#N/A</v>
      </c>
      <c r="T4436" s="1"/>
      <c r="U4436" s="1">
        <f>VLOOKUP(Tabelle1[[#This Row],[productid]],Tabelle2[#All],2,FALSE)</f>
        <v>42</v>
      </c>
    </row>
    <row r="4437" spans="1:21">
      <c r="A4437" t="s">
        <v>666</v>
      </c>
      <c r="B4437">
        <v>2875</v>
      </c>
      <c r="C4437">
        <v>289859</v>
      </c>
      <c r="D4437" t="s">
        <v>7275</v>
      </c>
      <c r="E4437" t="s">
        <v>7276</v>
      </c>
      <c r="F4437">
        <v>18406</v>
      </c>
      <c r="G4437">
        <v>2286143</v>
      </c>
      <c r="H4437">
        <f t="shared" si="69"/>
        <v>0</v>
      </c>
      <c r="I4437">
        <f t="array" ref="I4437">MIN(IFERROR(FIND(IstNumbers,A4437),""))</f>
        <v>29</v>
      </c>
      <c r="J4437" s="1" t="e">
        <f>IF([first '# in title]&lt;[pos kw in title],MID([title],[pos kw in title]-6,6),#N/A)</f>
        <v>#N/A</v>
      </c>
      <c r="K4437" s="1" t="e">
        <f>IFERROR(MID(SUBSTITUTE([kw rough in title],",","."),FIND("(",[kw rough in title])+1,20),SUBSTITUTE(IFERROR(MID([kw rough in title],FIND(" ",[kw rough in title])+1,20),[kw rough in title]),",","."))</f>
        <v>#N/A</v>
      </c>
      <c r="L4437" s="1">
        <f>IFERROR(FIND("kW",[desc]),0)</f>
        <v>0</v>
      </c>
      <c r="M4437">
        <f t="array" ref="M4437">MIN(IFERROR(FIND(IstNumbers,E4437),""))</f>
        <v>33</v>
      </c>
      <c r="N4437" s="1" t="b">
        <f>IF([first '# in desc]&lt;[pos kw in desc],MID([desc],[pos kw in desc]-7,7))</f>
        <v>0</v>
      </c>
      <c r="O44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37" s="1" t="str">
        <f>TRIM(IF([first '# in desc]&lt;[pos kw in desc],MID([desc],[pos kw in desc]-6,6),FALSE))</f>
        <v>FALSCH</v>
      </c>
      <c r="Q4437" s="1" t="b">
        <f>IF(LEN([manuell])=0,IFERROR([kw fine in title]*1,IFERROR(SUMPRODUCT(COUNTIF(IsDigits,MID([kw in desc],ROW($A$1:$A$150),1)))=LEN([kw in desc]),#N/A)),[manuell])</f>
        <v>0</v>
      </c>
      <c r="R4437" s="1" t="str">
        <f>IF([pos kw in title]&gt;0,MID(J4437,#REF!,4),IF([first '# in title]&gt;0,MID([title],[first '# in title],3),IF([first '# in title]&gt;0,MID([desc],#REF!,3),VLOOKUP([productid],$G$2:$R$1386,8))))</f>
        <v>146</v>
      </c>
      <c r="S4437" s="1" t="e">
        <f>IF([kw in desc]=[kw rough in title],[kw in desc]*1,IFERROR(LEFT([kw_dirty],3)*1,IFERROR(LEFT([kw_dirty],2)*1,"n.a.")))</f>
        <v>#N/A</v>
      </c>
      <c r="T4437" s="1"/>
      <c r="U4437" s="1" t="e">
        <f>VLOOKUP(Tabelle1[[#This Row],[productid]],Tabelle2[#All],2,FALSE)</f>
        <v>#N/A</v>
      </c>
    </row>
    <row r="4438" spans="1:21" hidden="1">
      <c r="A4438" t="s">
        <v>1489</v>
      </c>
      <c r="B4438">
        <v>3675</v>
      </c>
      <c r="C4438">
        <v>289859</v>
      </c>
      <c r="D4438" t="s">
        <v>7277</v>
      </c>
      <c r="E4438" t="s">
        <v>7278</v>
      </c>
      <c r="F4438">
        <v>18406</v>
      </c>
      <c r="G4438">
        <v>1750863</v>
      </c>
      <c r="H4438">
        <f t="shared" si="69"/>
        <v>0</v>
      </c>
      <c r="I4438">
        <f t="array" ref="I4438">MIN(IFERROR(FIND(IstNumbers,A4438),""))</f>
        <v>13</v>
      </c>
      <c r="J4438" s="1" t="e">
        <f>IF([first '# in title]&lt;[pos kw in title],MID([title],[pos kw in title]-6,6),#N/A)</f>
        <v>#N/A</v>
      </c>
      <c r="K4438" s="1" t="e">
        <f>IFERROR(MID(SUBSTITUTE([kw rough in title],",","."),FIND("(",[kw rough in title])+1,20),SUBSTITUTE(IFERROR(MID([kw rough in title],FIND(" ",[kw rough in title])+1,20),[kw rough in title]),",","."))</f>
        <v>#N/A</v>
      </c>
      <c r="L4438" s="1">
        <f>IFERROR(FIND("kW",[desc]),0)</f>
        <v>70</v>
      </c>
      <c r="M4438">
        <f t="array" ref="M4438">MIN(IFERROR(FIND(IstNumbers,E4438),""))</f>
        <v>34</v>
      </c>
      <c r="N4438" s="1" t="str">
        <f>IF([first '# in desc]&lt;[pos kw in desc],MID([desc],[pos kw in desc]-7,7))</f>
        <v xml:space="preserve">­me 42 </v>
      </c>
      <c r="O44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38" s="1" t="str">
        <f>TRIM(IF([first '# in desc]&lt;[pos kw in desc],MID([desc],[pos kw in desc]-6,6),FALSE))</f>
        <v>me 42</v>
      </c>
      <c r="Q4438" s="1" t="b">
        <f>IF(LEN([manuell])=0,IFERROR([kw fine in title]*1,IFERROR(SUMPRODUCT(COUNTIF(IsDigits,MID([kw in desc],ROW($A$1:$A$150),1)))=LEN([kw in desc]),#N/A)),[manuell])</f>
        <v>0</v>
      </c>
      <c r="R4438" s="1" t="str">
        <f>IF([pos kw in title]&gt;0,MID(J4438,#REF!,4),IF([first '# in title]&gt;0,MID([title],[first '# in title],3),IF([first '# in title]&gt;0,MID([desc],#REF!,3),VLOOKUP([productid],$G$2:$R$1386,8))))</f>
        <v xml:space="preserve">42 </v>
      </c>
      <c r="S4438" s="1" t="e">
        <f>IF([kw in desc]=[kw rough in title],[kw in desc]*1,IFERROR(LEFT([kw_dirty],3)*1,IFERROR(LEFT([kw_dirty],2)*1,"n.a.")))</f>
        <v>#N/A</v>
      </c>
      <c r="T4438" s="1"/>
      <c r="U4438" s="1">
        <f>VLOOKUP(Tabelle1[[#This Row],[productid]],Tabelle2[#All],2,FALSE)</f>
        <v>42</v>
      </c>
    </row>
    <row r="4439" spans="1:21" hidden="1">
      <c r="A4439" t="s">
        <v>3181</v>
      </c>
      <c r="B4439">
        <v>3750</v>
      </c>
      <c r="C4439">
        <v>289859</v>
      </c>
      <c r="D4439" t="s">
        <v>7279</v>
      </c>
      <c r="E4439" t="s">
        <v>7280</v>
      </c>
      <c r="F4439">
        <v>18406</v>
      </c>
      <c r="G4439">
        <v>3497887</v>
      </c>
      <c r="H4439">
        <f t="shared" si="69"/>
        <v>0</v>
      </c>
      <c r="I4439">
        <f t="array" ref="I4439">MIN(IFERROR(FIND(IstNumbers,A4439),""))</f>
        <v>13</v>
      </c>
      <c r="J4439" s="1" t="e">
        <f>IF([first '# in title]&lt;[pos kw in title],MID([title],[pos kw in title]-6,6),#N/A)</f>
        <v>#N/A</v>
      </c>
      <c r="K4439" s="1" t="e">
        <f>IFERROR(MID(SUBSTITUTE([kw rough in title],",","."),FIND("(",[kw rough in title])+1,20),SUBSTITUTE(IFERROR(MID([kw rough in title],FIND(" ",[kw rough in title])+1,20),[kw rough in title]),",","."))</f>
        <v>#N/A</v>
      </c>
      <c r="L4439" s="1">
        <f>IFERROR(FIND("kW",[desc]),0)</f>
        <v>70</v>
      </c>
      <c r="M4439">
        <f t="array" ref="M4439">MIN(IFERROR(FIND(IstNumbers,E4439),""))</f>
        <v>34</v>
      </c>
      <c r="N4439" s="1" t="str">
        <f>IF([first '# in desc]&lt;[pos kw in desc],MID([desc],[pos kw in desc]-7,7))</f>
        <v xml:space="preserve">­me 42 </v>
      </c>
      <c r="O44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39" s="1" t="str">
        <f>TRIM(IF([first '# in desc]&lt;[pos kw in desc],MID([desc],[pos kw in desc]-6,6),FALSE))</f>
        <v>me 42</v>
      </c>
      <c r="Q4439" s="1" t="b">
        <f>IF(LEN([manuell])=0,IFERROR([kw fine in title]*1,IFERROR(SUMPRODUCT(COUNTIF(IsDigits,MID([kw in desc],ROW($A$1:$A$150),1)))=LEN([kw in desc]),#N/A)),[manuell])</f>
        <v>0</v>
      </c>
      <c r="R4439" s="1" t="str">
        <f>IF([pos kw in title]&gt;0,MID(J4439,#REF!,4),IF([first '# in title]&gt;0,MID([title],[first '# in title],3),IF([first '# in title]&gt;0,MID([desc],#REF!,3),VLOOKUP([productid],$G$2:$R$1386,8))))</f>
        <v xml:space="preserve">42 </v>
      </c>
      <c r="S4439" s="1" t="e">
        <f>IF([kw in desc]=[kw rough in title],[kw in desc]*1,IFERROR(LEFT([kw_dirty],3)*1,IFERROR(LEFT([kw_dirty],2)*1,"n.a.")))</f>
        <v>#N/A</v>
      </c>
      <c r="T4439" s="1"/>
      <c r="U4439" s="1">
        <f>VLOOKUP(Tabelle1[[#This Row],[productid]],Tabelle2[#All],2,FALSE)</f>
        <v>42</v>
      </c>
    </row>
    <row r="4440" spans="1:21">
      <c r="A4440" t="s">
        <v>666</v>
      </c>
      <c r="B4440">
        <v>2875</v>
      </c>
      <c r="C4440">
        <v>289859</v>
      </c>
      <c r="D4440" t="s">
        <v>7281</v>
      </c>
      <c r="E4440" t="s">
        <v>7282</v>
      </c>
      <c r="F4440">
        <v>18406</v>
      </c>
      <c r="G4440">
        <v>2286143</v>
      </c>
      <c r="H4440">
        <f t="shared" si="69"/>
        <v>0</v>
      </c>
      <c r="I4440">
        <f t="array" ref="I4440">MIN(IFERROR(FIND(IstNumbers,A4440),""))</f>
        <v>29</v>
      </c>
      <c r="J4440" s="1" t="e">
        <f>IF([first '# in title]&lt;[pos kw in title],MID([title],[pos kw in title]-6,6),#N/A)</f>
        <v>#N/A</v>
      </c>
      <c r="K4440" s="1" t="e">
        <f>IFERROR(MID(SUBSTITUTE([kw rough in title],",","."),FIND("(",[kw rough in title])+1,20),SUBSTITUTE(IFERROR(MID([kw rough in title],FIND(" ",[kw rough in title])+1,20),[kw rough in title]),",","."))</f>
        <v>#N/A</v>
      </c>
      <c r="L4440" s="1">
        <f>IFERROR(FIND("kW",[desc]),0)</f>
        <v>0</v>
      </c>
      <c r="M4440">
        <f t="array" ref="M4440">MIN(IFERROR(FIND(IstNumbers,E4440),""))</f>
        <v>33</v>
      </c>
      <c r="N4440" s="1" t="b">
        <f>IF([first '# in desc]&lt;[pos kw in desc],MID([desc],[pos kw in desc]-7,7))</f>
        <v>0</v>
      </c>
      <c r="O44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40" s="1" t="str">
        <f>TRIM(IF([first '# in desc]&lt;[pos kw in desc],MID([desc],[pos kw in desc]-6,6),FALSE))</f>
        <v>FALSCH</v>
      </c>
      <c r="Q4440" s="1" t="b">
        <f>IF(LEN([manuell])=0,IFERROR([kw fine in title]*1,IFERROR(SUMPRODUCT(COUNTIF(IsDigits,MID([kw in desc],ROW($A$1:$A$150),1)))=LEN([kw in desc]),#N/A)),[manuell])</f>
        <v>0</v>
      </c>
      <c r="R4440" s="1" t="str">
        <f>IF([pos kw in title]&gt;0,MID(J4440,#REF!,4),IF([first '# in title]&gt;0,MID([title],[first '# in title],3),IF([first '# in title]&gt;0,MID([desc],#REF!,3),VLOOKUP([productid],$G$2:$R$1386,8))))</f>
        <v>146</v>
      </c>
      <c r="S4440" s="1" t="e">
        <f>IF([kw in desc]=[kw rough in title],[kw in desc]*1,IFERROR(LEFT([kw_dirty],3)*1,IFERROR(LEFT([kw_dirty],2)*1,"n.a.")))</f>
        <v>#N/A</v>
      </c>
      <c r="T4440" s="1"/>
      <c r="U4440" s="1" t="e">
        <f>VLOOKUP(Tabelle1[[#This Row],[productid]],Tabelle2[#All],2,FALSE)</f>
        <v>#N/A</v>
      </c>
    </row>
    <row r="4441" spans="1:21" hidden="1">
      <c r="A4441" t="s">
        <v>1489</v>
      </c>
      <c r="B4441">
        <v>3675</v>
      </c>
      <c r="C4441">
        <v>289859</v>
      </c>
      <c r="D4441" t="s">
        <v>7283</v>
      </c>
      <c r="E4441" t="s">
        <v>7284</v>
      </c>
      <c r="F4441">
        <v>18406</v>
      </c>
      <c r="G4441">
        <v>1750863</v>
      </c>
      <c r="H4441">
        <f t="shared" si="69"/>
        <v>0</v>
      </c>
      <c r="I4441">
        <f t="array" ref="I4441">MIN(IFERROR(FIND(IstNumbers,A4441),""))</f>
        <v>13</v>
      </c>
      <c r="J4441" s="1" t="e">
        <f>IF([first '# in title]&lt;[pos kw in title],MID([title],[pos kw in title]-6,6),#N/A)</f>
        <v>#N/A</v>
      </c>
      <c r="K4441" s="1" t="e">
        <f>IFERROR(MID(SUBSTITUTE([kw rough in title],",","."),FIND("(",[kw rough in title])+1,20),SUBSTITUTE(IFERROR(MID([kw rough in title],FIND(" ",[kw rough in title])+1,20),[kw rough in title]),",","."))</f>
        <v>#N/A</v>
      </c>
      <c r="L4441" s="1">
        <f>IFERROR(FIND("kW",[desc]),0)</f>
        <v>70</v>
      </c>
      <c r="M4441">
        <f t="array" ref="M4441">MIN(IFERROR(FIND(IstNumbers,E4441),""))</f>
        <v>34</v>
      </c>
      <c r="N4441" s="1" t="str">
        <f>IF([first '# in desc]&lt;[pos kw in desc],MID([desc],[pos kw in desc]-7,7))</f>
        <v xml:space="preserve">­me 42 </v>
      </c>
      <c r="O44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41" s="1" t="str">
        <f>TRIM(IF([first '# in desc]&lt;[pos kw in desc],MID([desc],[pos kw in desc]-6,6),FALSE))</f>
        <v>me 42</v>
      </c>
      <c r="Q4441" s="1" t="b">
        <f>IF(LEN([manuell])=0,IFERROR([kw fine in title]*1,IFERROR(SUMPRODUCT(COUNTIF(IsDigits,MID([kw in desc],ROW($A$1:$A$150),1)))=LEN([kw in desc]),#N/A)),[manuell])</f>
        <v>0</v>
      </c>
      <c r="R4441" s="1" t="str">
        <f>IF([pos kw in title]&gt;0,MID(J4441,#REF!,4),IF([first '# in title]&gt;0,MID([title],[first '# in title],3),IF([first '# in title]&gt;0,MID([desc],#REF!,3),VLOOKUP([productid],$G$2:$R$1386,8))))</f>
        <v xml:space="preserve">42 </v>
      </c>
      <c r="S4441" s="1" t="e">
        <f>IF([kw in desc]=[kw rough in title],[kw in desc]*1,IFERROR(LEFT([kw_dirty],3)*1,IFERROR(LEFT([kw_dirty],2)*1,"n.a.")))</f>
        <v>#N/A</v>
      </c>
      <c r="T4441" s="1"/>
      <c r="U4441" s="1">
        <f>VLOOKUP(Tabelle1[[#This Row],[productid]],Tabelle2[#All],2,FALSE)</f>
        <v>42</v>
      </c>
    </row>
    <row r="4442" spans="1:21" hidden="1">
      <c r="A4442" t="s">
        <v>3181</v>
      </c>
      <c r="B4442">
        <v>3750</v>
      </c>
      <c r="C4442">
        <v>289859</v>
      </c>
      <c r="D4442" t="s">
        <v>7285</v>
      </c>
      <c r="E4442" t="s">
        <v>7286</v>
      </c>
      <c r="F4442">
        <v>18406</v>
      </c>
      <c r="G4442">
        <v>3497887</v>
      </c>
      <c r="H4442">
        <f t="shared" si="69"/>
        <v>0</v>
      </c>
      <c r="I4442">
        <f t="array" ref="I4442">MIN(IFERROR(FIND(IstNumbers,A4442),""))</f>
        <v>13</v>
      </c>
      <c r="J4442" s="1" t="e">
        <f>IF([first '# in title]&lt;[pos kw in title],MID([title],[pos kw in title]-6,6),#N/A)</f>
        <v>#N/A</v>
      </c>
      <c r="K4442" s="1" t="e">
        <f>IFERROR(MID(SUBSTITUTE([kw rough in title],",","."),FIND("(",[kw rough in title])+1,20),SUBSTITUTE(IFERROR(MID([kw rough in title],FIND(" ",[kw rough in title])+1,20),[kw rough in title]),",","."))</f>
        <v>#N/A</v>
      </c>
      <c r="L4442" s="1">
        <f>IFERROR(FIND("kW",[desc]),0)</f>
        <v>70</v>
      </c>
      <c r="M4442">
        <f t="array" ref="M4442">MIN(IFERROR(FIND(IstNumbers,E4442),""))</f>
        <v>34</v>
      </c>
      <c r="N4442" s="1" t="str">
        <f>IF([first '# in desc]&lt;[pos kw in desc],MID([desc],[pos kw in desc]-7,7))</f>
        <v xml:space="preserve">­me 42 </v>
      </c>
      <c r="O44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42" s="1" t="str">
        <f>TRIM(IF([first '# in desc]&lt;[pos kw in desc],MID([desc],[pos kw in desc]-6,6),FALSE))</f>
        <v>me 42</v>
      </c>
      <c r="Q4442" s="1" t="b">
        <f>IF(LEN([manuell])=0,IFERROR([kw fine in title]*1,IFERROR(SUMPRODUCT(COUNTIF(IsDigits,MID([kw in desc],ROW($A$1:$A$150),1)))=LEN([kw in desc]),#N/A)),[manuell])</f>
        <v>0</v>
      </c>
      <c r="R4442" s="1" t="str">
        <f>IF([pos kw in title]&gt;0,MID(J4442,#REF!,4),IF([first '# in title]&gt;0,MID([title],[first '# in title],3),IF([first '# in title]&gt;0,MID([desc],#REF!,3),VLOOKUP([productid],$G$2:$R$1386,8))))</f>
        <v xml:space="preserve">42 </v>
      </c>
      <c r="S4442" s="1" t="e">
        <f>IF([kw in desc]=[kw rough in title],[kw in desc]*1,IFERROR(LEFT([kw_dirty],3)*1,IFERROR(LEFT([kw_dirty],2)*1,"n.a.")))</f>
        <v>#N/A</v>
      </c>
      <c r="T4442" s="1"/>
      <c r="U4442" s="1">
        <f>VLOOKUP(Tabelle1[[#This Row],[productid]],Tabelle2[#All],2,FALSE)</f>
        <v>42</v>
      </c>
    </row>
    <row r="4443" spans="1:21">
      <c r="A4443" t="s">
        <v>666</v>
      </c>
      <c r="B4443">
        <v>2875</v>
      </c>
      <c r="C4443">
        <v>289859</v>
      </c>
      <c r="D4443" t="s">
        <v>7287</v>
      </c>
      <c r="E4443" t="s">
        <v>7288</v>
      </c>
      <c r="F4443">
        <v>18406</v>
      </c>
      <c r="G4443">
        <v>2286143</v>
      </c>
      <c r="H4443">
        <f t="shared" si="69"/>
        <v>0</v>
      </c>
      <c r="I4443">
        <f t="array" ref="I4443">MIN(IFERROR(FIND(IstNumbers,A4443),""))</f>
        <v>29</v>
      </c>
      <c r="J4443" s="1" t="e">
        <f>IF([first '# in title]&lt;[pos kw in title],MID([title],[pos kw in title]-6,6),#N/A)</f>
        <v>#N/A</v>
      </c>
      <c r="K4443" s="1" t="e">
        <f>IFERROR(MID(SUBSTITUTE([kw rough in title],",","."),FIND("(",[kw rough in title])+1,20),SUBSTITUTE(IFERROR(MID([kw rough in title],FIND(" ",[kw rough in title])+1,20),[kw rough in title]),",","."))</f>
        <v>#N/A</v>
      </c>
      <c r="L4443" s="1">
        <f>IFERROR(FIND("kW",[desc]),0)</f>
        <v>0</v>
      </c>
      <c r="M4443">
        <f t="array" ref="M4443">MIN(IFERROR(FIND(IstNumbers,E4443),""))</f>
        <v>33</v>
      </c>
      <c r="N4443" s="1" t="b">
        <f>IF([first '# in desc]&lt;[pos kw in desc],MID([desc],[pos kw in desc]-7,7))</f>
        <v>0</v>
      </c>
      <c r="O44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43" s="1" t="str">
        <f>TRIM(IF([first '# in desc]&lt;[pos kw in desc],MID([desc],[pos kw in desc]-6,6),FALSE))</f>
        <v>FALSCH</v>
      </c>
      <c r="Q4443" s="1" t="b">
        <f>IF(LEN([manuell])=0,IFERROR([kw fine in title]*1,IFERROR(SUMPRODUCT(COUNTIF(IsDigits,MID([kw in desc],ROW($A$1:$A$150),1)))=LEN([kw in desc]),#N/A)),[manuell])</f>
        <v>0</v>
      </c>
      <c r="R4443" s="1" t="str">
        <f>IF([pos kw in title]&gt;0,MID(J4443,#REF!,4),IF([first '# in title]&gt;0,MID([title],[first '# in title],3),IF([first '# in title]&gt;0,MID([desc],#REF!,3),VLOOKUP([productid],$G$2:$R$1386,8))))</f>
        <v>146</v>
      </c>
      <c r="S4443" s="1" t="e">
        <f>IF([kw in desc]=[kw rough in title],[kw in desc]*1,IFERROR(LEFT([kw_dirty],3)*1,IFERROR(LEFT([kw_dirty],2)*1,"n.a.")))</f>
        <v>#N/A</v>
      </c>
      <c r="T4443" s="1"/>
      <c r="U4443" s="1" t="e">
        <f>VLOOKUP(Tabelle1[[#This Row],[productid]],Tabelle2[#All],2,FALSE)</f>
        <v>#N/A</v>
      </c>
    </row>
    <row r="4444" spans="1:21" hidden="1">
      <c r="A4444" t="s">
        <v>1489</v>
      </c>
      <c r="B4444">
        <v>3675</v>
      </c>
      <c r="C4444">
        <v>289859</v>
      </c>
      <c r="D4444" t="s">
        <v>7289</v>
      </c>
      <c r="E4444" t="s">
        <v>6716</v>
      </c>
      <c r="F4444">
        <v>18406</v>
      </c>
      <c r="G4444">
        <v>1750863</v>
      </c>
      <c r="H4444">
        <f t="shared" si="69"/>
        <v>0</v>
      </c>
      <c r="I4444">
        <f t="array" ref="I4444">MIN(IFERROR(FIND(IstNumbers,A4444),""))</f>
        <v>13</v>
      </c>
      <c r="J4444" s="1" t="e">
        <f>IF([first '# in title]&lt;[pos kw in title],MID([title],[pos kw in title]-6,6),#N/A)</f>
        <v>#N/A</v>
      </c>
      <c r="K4444" s="1" t="e">
        <f>IFERROR(MID(SUBSTITUTE([kw rough in title],",","."),FIND("(",[kw rough in title])+1,20),SUBSTITUTE(IFERROR(MID([kw rough in title],FIND(" ",[kw rough in title])+1,20),[kw rough in title]),",","."))</f>
        <v>#N/A</v>
      </c>
      <c r="L4444" s="1">
        <f>IFERROR(FIND("kW",[desc]),0)</f>
        <v>70</v>
      </c>
      <c r="M4444">
        <f t="array" ref="M4444">MIN(IFERROR(FIND(IstNumbers,E4444),""))</f>
        <v>34</v>
      </c>
      <c r="N4444" s="1" t="str">
        <f>IF([first '# in desc]&lt;[pos kw in desc],MID([desc],[pos kw in desc]-7,7))</f>
        <v xml:space="preserve">­me 42 </v>
      </c>
      <c r="O44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44" s="1" t="str">
        <f>TRIM(IF([first '# in desc]&lt;[pos kw in desc],MID([desc],[pos kw in desc]-6,6),FALSE))</f>
        <v>me 42</v>
      </c>
      <c r="Q4444" s="1" t="b">
        <f>IF(LEN([manuell])=0,IFERROR([kw fine in title]*1,IFERROR(SUMPRODUCT(COUNTIF(IsDigits,MID([kw in desc],ROW($A$1:$A$150),1)))=LEN([kw in desc]),#N/A)),[manuell])</f>
        <v>0</v>
      </c>
      <c r="R4444" s="1" t="str">
        <f>IF([pos kw in title]&gt;0,MID(J4444,#REF!,4),IF([first '# in title]&gt;0,MID([title],[first '# in title],3),IF([first '# in title]&gt;0,MID([desc],#REF!,3),VLOOKUP([productid],$G$2:$R$1386,8))))</f>
        <v xml:space="preserve">42 </v>
      </c>
      <c r="S4444" s="1" t="e">
        <f>IF([kw in desc]=[kw rough in title],[kw in desc]*1,IFERROR(LEFT([kw_dirty],3)*1,IFERROR(LEFT([kw_dirty],2)*1,"n.a.")))</f>
        <v>#N/A</v>
      </c>
      <c r="T4444" s="1"/>
      <c r="U4444" s="1">
        <f>VLOOKUP(Tabelle1[[#This Row],[productid]],Tabelle2[#All],2,FALSE)</f>
        <v>42</v>
      </c>
    </row>
    <row r="4445" spans="1:21" hidden="1">
      <c r="A4445" t="s">
        <v>3181</v>
      </c>
      <c r="B4445">
        <v>3750</v>
      </c>
      <c r="C4445">
        <v>289859</v>
      </c>
      <c r="D4445" t="s">
        <v>7290</v>
      </c>
      <c r="E4445" t="s">
        <v>7291</v>
      </c>
      <c r="F4445">
        <v>18406</v>
      </c>
      <c r="G4445">
        <v>3497887</v>
      </c>
      <c r="H4445">
        <f t="shared" si="69"/>
        <v>0</v>
      </c>
      <c r="I4445">
        <f t="array" ref="I4445">MIN(IFERROR(FIND(IstNumbers,A4445),""))</f>
        <v>13</v>
      </c>
      <c r="J4445" s="1" t="e">
        <f>IF([first '# in title]&lt;[pos kw in title],MID([title],[pos kw in title]-6,6),#N/A)</f>
        <v>#N/A</v>
      </c>
      <c r="K4445" s="1" t="e">
        <f>IFERROR(MID(SUBSTITUTE([kw rough in title],",","."),FIND("(",[kw rough in title])+1,20),SUBSTITUTE(IFERROR(MID([kw rough in title],FIND(" ",[kw rough in title])+1,20),[kw rough in title]),",","."))</f>
        <v>#N/A</v>
      </c>
      <c r="L4445" s="1">
        <f>IFERROR(FIND("kW",[desc]),0)</f>
        <v>70</v>
      </c>
      <c r="M4445">
        <f t="array" ref="M4445">MIN(IFERROR(FIND(IstNumbers,E4445),""))</f>
        <v>34</v>
      </c>
      <c r="N4445" s="1" t="str">
        <f>IF([first '# in desc]&lt;[pos kw in desc],MID([desc],[pos kw in desc]-7,7))</f>
        <v xml:space="preserve">­me 42 </v>
      </c>
      <c r="O44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45" s="1" t="str">
        <f>TRIM(IF([first '# in desc]&lt;[pos kw in desc],MID([desc],[pos kw in desc]-6,6),FALSE))</f>
        <v>me 42</v>
      </c>
      <c r="Q4445" s="1" t="b">
        <f>IF(LEN([manuell])=0,IFERROR([kw fine in title]*1,IFERROR(SUMPRODUCT(COUNTIF(IsDigits,MID([kw in desc],ROW($A$1:$A$150),1)))=LEN([kw in desc]),#N/A)),[manuell])</f>
        <v>0</v>
      </c>
      <c r="R4445" s="1" t="str">
        <f>IF([pos kw in title]&gt;0,MID(J4445,#REF!,4),IF([first '# in title]&gt;0,MID([title],[first '# in title],3),IF([first '# in title]&gt;0,MID([desc],#REF!,3),VLOOKUP([productid],$G$2:$R$1386,8))))</f>
        <v xml:space="preserve">42 </v>
      </c>
      <c r="S4445" s="1" t="e">
        <f>IF([kw in desc]=[kw rough in title],[kw in desc]*1,IFERROR(LEFT([kw_dirty],3)*1,IFERROR(LEFT([kw_dirty],2)*1,"n.a.")))</f>
        <v>#N/A</v>
      </c>
      <c r="T4445" s="1"/>
      <c r="U4445" s="1">
        <f>VLOOKUP(Tabelle1[[#This Row],[productid]],Tabelle2[#All],2,FALSE)</f>
        <v>42</v>
      </c>
    </row>
    <row r="4446" spans="1:21">
      <c r="A4446" t="s">
        <v>666</v>
      </c>
      <c r="B4446">
        <v>2877</v>
      </c>
      <c r="C4446">
        <v>289859</v>
      </c>
      <c r="D4446" t="s">
        <v>7292</v>
      </c>
      <c r="E4446" t="s">
        <v>7293</v>
      </c>
      <c r="F4446">
        <v>18406</v>
      </c>
      <c r="G4446">
        <v>2286143</v>
      </c>
      <c r="H4446">
        <f t="shared" si="69"/>
        <v>0</v>
      </c>
      <c r="I4446">
        <f t="array" ref="I4446">MIN(IFERROR(FIND(IstNumbers,A4446),""))</f>
        <v>29</v>
      </c>
      <c r="J4446" s="1" t="e">
        <f>IF([first '# in title]&lt;[pos kw in title],MID([title],[pos kw in title]-6,6),#N/A)</f>
        <v>#N/A</v>
      </c>
      <c r="K4446" s="1" t="e">
        <f>IFERROR(MID(SUBSTITUTE([kw rough in title],",","."),FIND("(",[kw rough in title])+1,20),SUBSTITUTE(IFERROR(MID([kw rough in title],FIND(" ",[kw rough in title])+1,20),[kw rough in title]),",","."))</f>
        <v>#N/A</v>
      </c>
      <c r="L4446" s="1">
        <f>IFERROR(FIND("kW",[desc]),0)</f>
        <v>0</v>
      </c>
      <c r="M4446">
        <f t="array" ref="M4446">MIN(IFERROR(FIND(IstNumbers,E4446),""))</f>
        <v>33</v>
      </c>
      <c r="N4446" s="1" t="b">
        <f>IF([first '# in desc]&lt;[pos kw in desc],MID([desc],[pos kw in desc]-7,7))</f>
        <v>0</v>
      </c>
      <c r="O44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46" s="1" t="str">
        <f>TRIM(IF([first '# in desc]&lt;[pos kw in desc],MID([desc],[pos kw in desc]-6,6),FALSE))</f>
        <v>FALSCH</v>
      </c>
      <c r="Q4446" s="1" t="b">
        <f>IF(LEN([manuell])=0,IFERROR([kw fine in title]*1,IFERROR(SUMPRODUCT(COUNTIF(IsDigits,MID([kw in desc],ROW($A$1:$A$150),1)))=LEN([kw in desc]),#N/A)),[manuell])</f>
        <v>0</v>
      </c>
      <c r="R4446" s="1" t="str">
        <f>IF([pos kw in title]&gt;0,MID(J4446,#REF!,4),IF([first '# in title]&gt;0,MID([title],[first '# in title],3),IF([first '# in title]&gt;0,MID([desc],#REF!,3),VLOOKUP([productid],$G$2:$R$1386,8))))</f>
        <v>146</v>
      </c>
      <c r="S4446" s="1" t="e">
        <f>IF([kw in desc]=[kw rough in title],[kw in desc]*1,IFERROR(LEFT([kw_dirty],3)*1,IFERROR(LEFT([kw_dirty],2)*1,"n.a.")))</f>
        <v>#N/A</v>
      </c>
      <c r="T4446" s="1"/>
      <c r="U4446" s="1" t="e">
        <f>VLOOKUP(Tabelle1[[#This Row],[productid]],Tabelle2[#All],2,FALSE)</f>
        <v>#N/A</v>
      </c>
    </row>
    <row r="4447" spans="1:21" hidden="1">
      <c r="A4447" t="s">
        <v>1489</v>
      </c>
      <c r="B4447">
        <v>3675</v>
      </c>
      <c r="C4447">
        <v>289859</v>
      </c>
      <c r="D4447" t="s">
        <v>7294</v>
      </c>
      <c r="E4447" t="s">
        <v>6720</v>
      </c>
      <c r="F4447">
        <v>18406</v>
      </c>
      <c r="G4447">
        <v>1750863</v>
      </c>
      <c r="H4447">
        <f t="shared" si="69"/>
        <v>0</v>
      </c>
      <c r="I4447">
        <f t="array" ref="I4447">MIN(IFERROR(FIND(IstNumbers,A4447),""))</f>
        <v>13</v>
      </c>
      <c r="J4447" s="1" t="e">
        <f>IF([first '# in title]&lt;[pos kw in title],MID([title],[pos kw in title]-6,6),#N/A)</f>
        <v>#N/A</v>
      </c>
      <c r="K4447" s="1" t="e">
        <f>IFERROR(MID(SUBSTITUTE([kw rough in title],",","."),FIND("(",[kw rough in title])+1,20),SUBSTITUTE(IFERROR(MID([kw rough in title],FIND(" ",[kw rough in title])+1,20),[kw rough in title]),",","."))</f>
        <v>#N/A</v>
      </c>
      <c r="L4447" s="1">
        <f>IFERROR(FIND("kW",[desc]),0)</f>
        <v>70</v>
      </c>
      <c r="M4447">
        <f t="array" ref="M4447">MIN(IFERROR(FIND(IstNumbers,E4447),""))</f>
        <v>34</v>
      </c>
      <c r="N4447" s="1" t="str">
        <f>IF([first '# in desc]&lt;[pos kw in desc],MID([desc],[pos kw in desc]-7,7))</f>
        <v xml:space="preserve">­me 42 </v>
      </c>
      <c r="O44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47" s="1" t="str">
        <f>TRIM(IF([first '# in desc]&lt;[pos kw in desc],MID([desc],[pos kw in desc]-6,6),FALSE))</f>
        <v>me 42</v>
      </c>
      <c r="Q4447" s="1" t="b">
        <f>IF(LEN([manuell])=0,IFERROR([kw fine in title]*1,IFERROR(SUMPRODUCT(COUNTIF(IsDigits,MID([kw in desc],ROW($A$1:$A$150),1)))=LEN([kw in desc]),#N/A)),[manuell])</f>
        <v>0</v>
      </c>
      <c r="R4447" s="1" t="str">
        <f>IF([pos kw in title]&gt;0,MID(J4447,#REF!,4),IF([first '# in title]&gt;0,MID([title],[first '# in title],3),IF([first '# in title]&gt;0,MID([desc],#REF!,3),VLOOKUP([productid],$G$2:$R$1386,8))))</f>
        <v xml:space="preserve">42 </v>
      </c>
      <c r="S4447" s="1" t="e">
        <f>IF([kw in desc]=[kw rough in title],[kw in desc]*1,IFERROR(LEFT([kw_dirty],3)*1,IFERROR(LEFT([kw_dirty],2)*1,"n.a.")))</f>
        <v>#N/A</v>
      </c>
      <c r="T4447" s="1"/>
      <c r="U4447" s="1">
        <f>VLOOKUP(Tabelle1[[#This Row],[productid]],Tabelle2[#All],2,FALSE)</f>
        <v>42</v>
      </c>
    </row>
    <row r="4448" spans="1:21" hidden="1">
      <c r="A4448" t="s">
        <v>3181</v>
      </c>
      <c r="B4448">
        <v>3750</v>
      </c>
      <c r="C4448">
        <v>289859</v>
      </c>
      <c r="D4448" t="s">
        <v>7295</v>
      </c>
      <c r="E4448" t="s">
        <v>7071</v>
      </c>
      <c r="F4448">
        <v>18406</v>
      </c>
      <c r="G4448">
        <v>3497887</v>
      </c>
      <c r="H4448">
        <f t="shared" si="69"/>
        <v>0</v>
      </c>
      <c r="I4448">
        <f t="array" ref="I4448">MIN(IFERROR(FIND(IstNumbers,A4448),""))</f>
        <v>13</v>
      </c>
      <c r="J4448" s="1" t="e">
        <f>IF([first '# in title]&lt;[pos kw in title],MID([title],[pos kw in title]-6,6),#N/A)</f>
        <v>#N/A</v>
      </c>
      <c r="K4448" s="1" t="e">
        <f>IFERROR(MID(SUBSTITUTE([kw rough in title],",","."),FIND("(",[kw rough in title])+1,20),SUBSTITUTE(IFERROR(MID([kw rough in title],FIND(" ",[kw rough in title])+1,20),[kw rough in title]),",","."))</f>
        <v>#N/A</v>
      </c>
      <c r="L4448" s="1">
        <f>IFERROR(FIND("kW",[desc]),0)</f>
        <v>70</v>
      </c>
      <c r="M4448">
        <f t="array" ref="M4448">MIN(IFERROR(FIND(IstNumbers,E4448),""))</f>
        <v>34</v>
      </c>
      <c r="N4448" s="1" t="str">
        <f>IF([first '# in desc]&lt;[pos kw in desc],MID([desc],[pos kw in desc]-7,7))</f>
        <v xml:space="preserve">­me 42 </v>
      </c>
      <c r="O44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48" s="1" t="str">
        <f>TRIM(IF([first '# in desc]&lt;[pos kw in desc],MID([desc],[pos kw in desc]-6,6),FALSE))</f>
        <v>me 42</v>
      </c>
      <c r="Q4448" s="1" t="b">
        <f>IF(LEN([manuell])=0,IFERROR([kw fine in title]*1,IFERROR(SUMPRODUCT(COUNTIF(IsDigits,MID([kw in desc],ROW($A$1:$A$150),1)))=LEN([kw in desc]),#N/A)),[manuell])</f>
        <v>0</v>
      </c>
      <c r="R4448" s="1" t="str">
        <f>IF([pos kw in title]&gt;0,MID(J4448,#REF!,4),IF([first '# in title]&gt;0,MID([title],[first '# in title],3),IF([first '# in title]&gt;0,MID([desc],#REF!,3),VLOOKUP([productid],$G$2:$R$1386,8))))</f>
        <v xml:space="preserve">42 </v>
      </c>
      <c r="S4448" s="1" t="e">
        <f>IF([kw in desc]=[kw rough in title],[kw in desc]*1,IFERROR(LEFT([kw_dirty],3)*1,IFERROR(LEFT([kw_dirty],2)*1,"n.a.")))</f>
        <v>#N/A</v>
      </c>
      <c r="T4448" s="1"/>
      <c r="U4448" s="1">
        <f>VLOOKUP(Tabelle1[[#This Row],[productid]],Tabelle2[#All],2,FALSE)</f>
        <v>42</v>
      </c>
    </row>
    <row r="4449" spans="1:21">
      <c r="A4449" t="s">
        <v>666</v>
      </c>
      <c r="B4449">
        <v>2878</v>
      </c>
      <c r="C4449">
        <v>289859</v>
      </c>
      <c r="D4449" t="s">
        <v>7296</v>
      </c>
      <c r="E4449" t="s">
        <v>7297</v>
      </c>
      <c r="F4449">
        <v>18406</v>
      </c>
      <c r="G4449">
        <v>2286143</v>
      </c>
      <c r="H4449">
        <f t="shared" si="69"/>
        <v>0</v>
      </c>
      <c r="I4449">
        <f t="array" ref="I4449">MIN(IFERROR(FIND(IstNumbers,A4449),""))</f>
        <v>29</v>
      </c>
      <c r="J4449" s="1" t="e">
        <f>IF([first '# in title]&lt;[pos kw in title],MID([title],[pos kw in title]-6,6),#N/A)</f>
        <v>#N/A</v>
      </c>
      <c r="K4449" s="1" t="e">
        <f>IFERROR(MID(SUBSTITUTE([kw rough in title],",","."),FIND("(",[kw rough in title])+1,20),SUBSTITUTE(IFERROR(MID([kw rough in title],FIND(" ",[kw rough in title])+1,20),[kw rough in title]),",","."))</f>
        <v>#N/A</v>
      </c>
      <c r="L4449" s="1">
        <f>IFERROR(FIND("kW",[desc]),0)</f>
        <v>0</v>
      </c>
      <c r="M4449">
        <f t="array" ref="M4449">MIN(IFERROR(FIND(IstNumbers,E4449),""))</f>
        <v>33</v>
      </c>
      <c r="N4449" s="1" t="b">
        <f>IF([first '# in desc]&lt;[pos kw in desc],MID([desc],[pos kw in desc]-7,7))</f>
        <v>0</v>
      </c>
      <c r="O44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49" s="1" t="str">
        <f>TRIM(IF([first '# in desc]&lt;[pos kw in desc],MID([desc],[pos kw in desc]-6,6),FALSE))</f>
        <v>FALSCH</v>
      </c>
      <c r="Q4449" s="1" t="b">
        <f>IF(LEN([manuell])=0,IFERROR([kw fine in title]*1,IFERROR(SUMPRODUCT(COUNTIF(IsDigits,MID([kw in desc],ROW($A$1:$A$150),1)))=LEN([kw in desc]),#N/A)),[manuell])</f>
        <v>0</v>
      </c>
      <c r="R4449" s="1" t="str">
        <f>IF([pos kw in title]&gt;0,MID(J4449,#REF!,4),IF([first '# in title]&gt;0,MID([title],[first '# in title],3),IF([first '# in title]&gt;0,MID([desc],#REF!,3),VLOOKUP([productid],$G$2:$R$1386,8))))</f>
        <v>146</v>
      </c>
      <c r="S4449" s="1" t="e">
        <f>IF([kw in desc]=[kw rough in title],[kw in desc]*1,IFERROR(LEFT([kw_dirty],3)*1,IFERROR(LEFT([kw_dirty],2)*1,"n.a.")))</f>
        <v>#N/A</v>
      </c>
      <c r="T4449" s="1"/>
      <c r="U4449" s="1" t="e">
        <f>VLOOKUP(Tabelle1[[#This Row],[productid]],Tabelle2[#All],2,FALSE)</f>
        <v>#N/A</v>
      </c>
    </row>
    <row r="4450" spans="1:21" hidden="1">
      <c r="A4450" t="s">
        <v>1489</v>
      </c>
      <c r="B4450">
        <v>3680</v>
      </c>
      <c r="C4450">
        <v>289859</v>
      </c>
      <c r="D4450" t="s">
        <v>7298</v>
      </c>
      <c r="E4450" t="s">
        <v>7299</v>
      </c>
      <c r="F4450">
        <v>18406</v>
      </c>
      <c r="G4450">
        <v>1750863</v>
      </c>
      <c r="H4450">
        <f t="shared" si="69"/>
        <v>0</v>
      </c>
      <c r="I4450">
        <f t="array" ref="I4450">MIN(IFERROR(FIND(IstNumbers,A4450),""))</f>
        <v>13</v>
      </c>
      <c r="J4450" s="1" t="e">
        <f>IF([first '# in title]&lt;[pos kw in title],MID([title],[pos kw in title]-6,6),#N/A)</f>
        <v>#N/A</v>
      </c>
      <c r="K4450" s="1" t="e">
        <f>IFERROR(MID(SUBSTITUTE([kw rough in title],",","."),FIND("(",[kw rough in title])+1,20),SUBSTITUTE(IFERROR(MID([kw rough in title],FIND(" ",[kw rough in title])+1,20),[kw rough in title]),",","."))</f>
        <v>#N/A</v>
      </c>
      <c r="L4450" s="1">
        <f>IFERROR(FIND("kW",[desc]),0)</f>
        <v>70</v>
      </c>
      <c r="M4450">
        <f t="array" ref="M4450">MIN(IFERROR(FIND(IstNumbers,E4450),""))</f>
        <v>34</v>
      </c>
      <c r="N4450" s="1" t="str">
        <f>IF([first '# in desc]&lt;[pos kw in desc],MID([desc],[pos kw in desc]-7,7))</f>
        <v xml:space="preserve">­me 42 </v>
      </c>
      <c r="O44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0" s="1" t="str">
        <f>TRIM(IF([first '# in desc]&lt;[pos kw in desc],MID([desc],[pos kw in desc]-6,6),FALSE))</f>
        <v>me 42</v>
      </c>
      <c r="Q4450" s="1" t="b">
        <f>IF(LEN([manuell])=0,IFERROR([kw fine in title]*1,IFERROR(SUMPRODUCT(COUNTIF(IsDigits,MID([kw in desc],ROW($A$1:$A$150),1)))=LEN([kw in desc]),#N/A)),[manuell])</f>
        <v>0</v>
      </c>
      <c r="R4450" s="1" t="str">
        <f>IF([pos kw in title]&gt;0,MID(J4450,#REF!,4),IF([first '# in title]&gt;0,MID([title],[first '# in title],3),IF([first '# in title]&gt;0,MID([desc],#REF!,3),VLOOKUP([productid],$G$2:$R$1386,8))))</f>
        <v xml:space="preserve">42 </v>
      </c>
      <c r="S4450" s="1" t="e">
        <f>IF([kw in desc]=[kw rough in title],[kw in desc]*1,IFERROR(LEFT([kw_dirty],3)*1,IFERROR(LEFT([kw_dirty],2)*1,"n.a.")))</f>
        <v>#N/A</v>
      </c>
      <c r="T4450" s="1"/>
      <c r="U4450" s="1">
        <f>VLOOKUP(Tabelle1[[#This Row],[productid]],Tabelle2[#All],2,FALSE)</f>
        <v>42</v>
      </c>
    </row>
    <row r="4451" spans="1:21" hidden="1">
      <c r="A4451" t="s">
        <v>3181</v>
      </c>
      <c r="B4451">
        <v>3750</v>
      </c>
      <c r="C4451">
        <v>289859</v>
      </c>
      <c r="D4451" t="s">
        <v>7300</v>
      </c>
      <c r="E4451" t="s">
        <v>7301</v>
      </c>
      <c r="F4451">
        <v>18406</v>
      </c>
      <c r="G4451">
        <v>3497887</v>
      </c>
      <c r="H4451">
        <f t="shared" si="69"/>
        <v>0</v>
      </c>
      <c r="I4451">
        <f t="array" ref="I4451">MIN(IFERROR(FIND(IstNumbers,A4451),""))</f>
        <v>13</v>
      </c>
      <c r="J4451" s="1" t="e">
        <f>IF([first '# in title]&lt;[pos kw in title],MID([title],[pos kw in title]-6,6),#N/A)</f>
        <v>#N/A</v>
      </c>
      <c r="K4451" s="1" t="e">
        <f>IFERROR(MID(SUBSTITUTE([kw rough in title],",","."),FIND("(",[kw rough in title])+1,20),SUBSTITUTE(IFERROR(MID([kw rough in title],FIND(" ",[kw rough in title])+1,20),[kw rough in title]),",","."))</f>
        <v>#N/A</v>
      </c>
      <c r="L4451" s="1">
        <f>IFERROR(FIND("kW",[desc]),0)</f>
        <v>70</v>
      </c>
      <c r="M4451">
        <f t="array" ref="M4451">MIN(IFERROR(FIND(IstNumbers,E4451),""))</f>
        <v>34</v>
      </c>
      <c r="N4451" s="1" t="str">
        <f>IF([first '# in desc]&lt;[pos kw in desc],MID([desc],[pos kw in desc]-7,7))</f>
        <v xml:space="preserve">­me 42 </v>
      </c>
      <c r="O44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1" s="1" t="str">
        <f>TRIM(IF([first '# in desc]&lt;[pos kw in desc],MID([desc],[pos kw in desc]-6,6),FALSE))</f>
        <v>me 42</v>
      </c>
      <c r="Q4451" s="1" t="b">
        <f>IF(LEN([manuell])=0,IFERROR([kw fine in title]*1,IFERROR(SUMPRODUCT(COUNTIF(IsDigits,MID([kw in desc],ROW($A$1:$A$150),1)))=LEN([kw in desc]),#N/A)),[manuell])</f>
        <v>0</v>
      </c>
      <c r="R4451" s="1" t="str">
        <f>IF([pos kw in title]&gt;0,MID(J4451,#REF!,4),IF([first '# in title]&gt;0,MID([title],[first '# in title],3),IF([first '# in title]&gt;0,MID([desc],#REF!,3),VLOOKUP([productid],$G$2:$R$1386,8))))</f>
        <v xml:space="preserve">42 </v>
      </c>
      <c r="S4451" s="1" t="e">
        <f>IF([kw in desc]=[kw rough in title],[kw in desc]*1,IFERROR(LEFT([kw_dirty],3)*1,IFERROR(LEFT([kw_dirty],2)*1,"n.a.")))</f>
        <v>#N/A</v>
      </c>
      <c r="T4451" s="1"/>
      <c r="U4451" s="1">
        <f>VLOOKUP(Tabelle1[[#This Row],[productid]],Tabelle2[#All],2,FALSE)</f>
        <v>42</v>
      </c>
    </row>
    <row r="4452" spans="1:21">
      <c r="A4452" t="s">
        <v>666</v>
      </c>
      <c r="B4452">
        <v>2878</v>
      </c>
      <c r="C4452">
        <v>289859</v>
      </c>
      <c r="D4452" t="s">
        <v>7302</v>
      </c>
      <c r="E4452" t="s">
        <v>7303</v>
      </c>
      <c r="F4452">
        <v>18406</v>
      </c>
      <c r="G4452">
        <v>2286143</v>
      </c>
      <c r="H4452">
        <f t="shared" si="69"/>
        <v>0</v>
      </c>
      <c r="I4452">
        <f t="array" ref="I4452">MIN(IFERROR(FIND(IstNumbers,A4452),""))</f>
        <v>29</v>
      </c>
      <c r="J4452" s="1" t="e">
        <f>IF([first '# in title]&lt;[pos kw in title],MID([title],[pos kw in title]-6,6),#N/A)</f>
        <v>#N/A</v>
      </c>
      <c r="K4452" s="1" t="e">
        <f>IFERROR(MID(SUBSTITUTE([kw rough in title],",","."),FIND("(",[kw rough in title])+1,20),SUBSTITUTE(IFERROR(MID([kw rough in title],FIND(" ",[kw rough in title])+1,20),[kw rough in title]),",","."))</f>
        <v>#N/A</v>
      </c>
      <c r="L4452" s="1">
        <f>IFERROR(FIND("kW",[desc]),0)</f>
        <v>0</v>
      </c>
      <c r="M4452">
        <f t="array" ref="M4452">MIN(IFERROR(FIND(IstNumbers,E4452),""))</f>
        <v>33</v>
      </c>
      <c r="N4452" s="1" t="b">
        <f>IF([first '# in desc]&lt;[pos kw in desc],MID([desc],[pos kw in desc]-7,7))</f>
        <v>0</v>
      </c>
      <c r="O44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52" s="1" t="str">
        <f>TRIM(IF([first '# in desc]&lt;[pos kw in desc],MID([desc],[pos kw in desc]-6,6),FALSE))</f>
        <v>FALSCH</v>
      </c>
      <c r="Q4452" s="1" t="b">
        <f>IF(LEN([manuell])=0,IFERROR([kw fine in title]*1,IFERROR(SUMPRODUCT(COUNTIF(IsDigits,MID([kw in desc],ROW($A$1:$A$150),1)))=LEN([kw in desc]),#N/A)),[manuell])</f>
        <v>0</v>
      </c>
      <c r="R4452" s="1" t="str">
        <f>IF([pos kw in title]&gt;0,MID(J4452,#REF!,4),IF([first '# in title]&gt;0,MID([title],[first '# in title],3),IF([first '# in title]&gt;0,MID([desc],#REF!,3),VLOOKUP([productid],$G$2:$R$1386,8))))</f>
        <v>146</v>
      </c>
      <c r="S4452" s="1" t="e">
        <f>IF([kw in desc]=[kw rough in title],[kw in desc]*1,IFERROR(LEFT([kw_dirty],3)*1,IFERROR(LEFT([kw_dirty],2)*1,"n.a.")))</f>
        <v>#N/A</v>
      </c>
      <c r="T4452" s="1"/>
      <c r="U4452" s="1" t="e">
        <f>VLOOKUP(Tabelle1[[#This Row],[productid]],Tabelle2[#All],2,FALSE)</f>
        <v>#N/A</v>
      </c>
    </row>
    <row r="4453" spans="1:21" hidden="1">
      <c r="A4453" t="s">
        <v>1489</v>
      </c>
      <c r="B4453">
        <v>3680</v>
      </c>
      <c r="C4453">
        <v>289859</v>
      </c>
      <c r="D4453" t="s">
        <v>7304</v>
      </c>
      <c r="E4453" t="s">
        <v>6602</v>
      </c>
      <c r="F4453">
        <v>18406</v>
      </c>
      <c r="G4453">
        <v>1750863</v>
      </c>
      <c r="H4453">
        <f t="shared" si="69"/>
        <v>0</v>
      </c>
      <c r="I4453">
        <f t="array" ref="I4453">MIN(IFERROR(FIND(IstNumbers,A4453),""))</f>
        <v>13</v>
      </c>
      <c r="J4453" s="1" t="e">
        <f>IF([first '# in title]&lt;[pos kw in title],MID([title],[pos kw in title]-6,6),#N/A)</f>
        <v>#N/A</v>
      </c>
      <c r="K4453" s="1" t="e">
        <f>IFERROR(MID(SUBSTITUTE([kw rough in title],",","."),FIND("(",[kw rough in title])+1,20),SUBSTITUTE(IFERROR(MID([kw rough in title],FIND(" ",[kw rough in title])+1,20),[kw rough in title]),",","."))</f>
        <v>#N/A</v>
      </c>
      <c r="L4453" s="1">
        <f>IFERROR(FIND("kW",[desc]),0)</f>
        <v>70</v>
      </c>
      <c r="M4453">
        <f t="array" ref="M4453">MIN(IFERROR(FIND(IstNumbers,E4453),""))</f>
        <v>34</v>
      </c>
      <c r="N4453" s="1" t="str">
        <f>IF([first '# in desc]&lt;[pos kw in desc],MID([desc],[pos kw in desc]-7,7))</f>
        <v xml:space="preserve">­me 42 </v>
      </c>
      <c r="O44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3" s="1" t="str">
        <f>TRIM(IF([first '# in desc]&lt;[pos kw in desc],MID([desc],[pos kw in desc]-6,6),FALSE))</f>
        <v>me 42</v>
      </c>
      <c r="Q4453" s="1" t="b">
        <f>IF(LEN([manuell])=0,IFERROR([kw fine in title]*1,IFERROR(SUMPRODUCT(COUNTIF(IsDigits,MID([kw in desc],ROW($A$1:$A$150),1)))=LEN([kw in desc]),#N/A)),[manuell])</f>
        <v>0</v>
      </c>
      <c r="R4453" s="1" t="str">
        <f>IF([pos kw in title]&gt;0,MID(J4453,#REF!,4),IF([first '# in title]&gt;0,MID([title],[first '# in title],3),IF([first '# in title]&gt;0,MID([desc],#REF!,3),VLOOKUP([productid],$G$2:$R$1386,8))))</f>
        <v xml:space="preserve">42 </v>
      </c>
      <c r="S4453" s="1" t="e">
        <f>IF([kw in desc]=[kw rough in title],[kw in desc]*1,IFERROR(LEFT([kw_dirty],3)*1,IFERROR(LEFT([kw_dirty],2)*1,"n.a.")))</f>
        <v>#N/A</v>
      </c>
      <c r="T4453" s="1"/>
      <c r="U4453" s="1">
        <f>VLOOKUP(Tabelle1[[#This Row],[productid]],Tabelle2[#All],2,FALSE)</f>
        <v>42</v>
      </c>
    </row>
    <row r="4454" spans="1:21" hidden="1">
      <c r="A4454" t="s">
        <v>3181</v>
      </c>
      <c r="B4454">
        <v>3755</v>
      </c>
      <c r="C4454">
        <v>289859</v>
      </c>
      <c r="D4454" t="s">
        <v>7305</v>
      </c>
      <c r="E4454" t="s">
        <v>7306</v>
      </c>
      <c r="F4454">
        <v>18406</v>
      </c>
      <c r="G4454">
        <v>3497887</v>
      </c>
      <c r="H4454">
        <f t="shared" si="69"/>
        <v>0</v>
      </c>
      <c r="I4454">
        <f t="array" ref="I4454">MIN(IFERROR(FIND(IstNumbers,A4454),""))</f>
        <v>13</v>
      </c>
      <c r="J4454" s="1" t="e">
        <f>IF([first '# in title]&lt;[pos kw in title],MID([title],[pos kw in title]-6,6),#N/A)</f>
        <v>#N/A</v>
      </c>
      <c r="K4454" s="1" t="e">
        <f>IFERROR(MID(SUBSTITUTE([kw rough in title],",","."),FIND("(",[kw rough in title])+1,20),SUBSTITUTE(IFERROR(MID([kw rough in title],FIND(" ",[kw rough in title])+1,20),[kw rough in title]),",","."))</f>
        <v>#N/A</v>
      </c>
      <c r="L4454" s="1">
        <f>IFERROR(FIND("kW",[desc]),0)</f>
        <v>70</v>
      </c>
      <c r="M4454">
        <f t="array" ref="M4454">MIN(IFERROR(FIND(IstNumbers,E4454),""))</f>
        <v>34</v>
      </c>
      <c r="N4454" s="1" t="str">
        <f>IF([first '# in desc]&lt;[pos kw in desc],MID([desc],[pos kw in desc]-7,7))</f>
        <v xml:space="preserve">­me 42 </v>
      </c>
      <c r="O44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4" s="1" t="str">
        <f>TRIM(IF([first '# in desc]&lt;[pos kw in desc],MID([desc],[pos kw in desc]-6,6),FALSE))</f>
        <v>me 42</v>
      </c>
      <c r="Q4454" s="1" t="b">
        <f>IF(LEN([manuell])=0,IFERROR([kw fine in title]*1,IFERROR(SUMPRODUCT(COUNTIF(IsDigits,MID([kw in desc],ROW($A$1:$A$150),1)))=LEN([kw in desc]),#N/A)),[manuell])</f>
        <v>0</v>
      </c>
      <c r="R4454" s="1" t="str">
        <f>IF([pos kw in title]&gt;0,MID(J4454,#REF!,4),IF([first '# in title]&gt;0,MID([title],[first '# in title],3),IF([first '# in title]&gt;0,MID([desc],#REF!,3),VLOOKUP([productid],$G$2:$R$1386,8))))</f>
        <v xml:space="preserve">42 </v>
      </c>
      <c r="S4454" s="1" t="e">
        <f>IF([kw in desc]=[kw rough in title],[kw in desc]*1,IFERROR(LEFT([kw_dirty],3)*1,IFERROR(LEFT([kw_dirty],2)*1,"n.a.")))</f>
        <v>#N/A</v>
      </c>
      <c r="T4454" s="1"/>
      <c r="U4454" s="1">
        <f>VLOOKUP(Tabelle1[[#This Row],[productid]],Tabelle2[#All],2,FALSE)</f>
        <v>42</v>
      </c>
    </row>
    <row r="4455" spans="1:21" hidden="1">
      <c r="A4455" t="s">
        <v>1489</v>
      </c>
      <c r="B4455">
        <v>3680</v>
      </c>
      <c r="C4455">
        <v>289859</v>
      </c>
      <c r="D4455" t="s">
        <v>7307</v>
      </c>
      <c r="E4455" t="s">
        <v>6736</v>
      </c>
      <c r="F4455">
        <v>18406</v>
      </c>
      <c r="G4455">
        <v>1750863</v>
      </c>
      <c r="H4455">
        <f t="shared" si="69"/>
        <v>0</v>
      </c>
      <c r="I4455">
        <f t="array" ref="I4455">MIN(IFERROR(FIND(IstNumbers,A4455),""))</f>
        <v>13</v>
      </c>
      <c r="J4455" s="1" t="e">
        <f>IF([first '# in title]&lt;[pos kw in title],MID([title],[pos kw in title]-6,6),#N/A)</f>
        <v>#N/A</v>
      </c>
      <c r="K4455" s="1" t="e">
        <f>IFERROR(MID(SUBSTITUTE([kw rough in title],",","."),FIND("(",[kw rough in title])+1,20),SUBSTITUTE(IFERROR(MID([kw rough in title],FIND(" ",[kw rough in title])+1,20),[kw rough in title]),",","."))</f>
        <v>#N/A</v>
      </c>
      <c r="L4455" s="1">
        <f>IFERROR(FIND("kW",[desc]),0)</f>
        <v>70</v>
      </c>
      <c r="M4455">
        <f t="array" ref="M4455">MIN(IFERROR(FIND(IstNumbers,E4455),""))</f>
        <v>34</v>
      </c>
      <c r="N4455" s="1" t="str">
        <f>IF([first '# in desc]&lt;[pos kw in desc],MID([desc],[pos kw in desc]-7,7))</f>
        <v xml:space="preserve">­me 42 </v>
      </c>
      <c r="O44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5" s="1" t="str">
        <f>TRIM(IF([first '# in desc]&lt;[pos kw in desc],MID([desc],[pos kw in desc]-6,6),FALSE))</f>
        <v>me 42</v>
      </c>
      <c r="Q4455" s="1" t="b">
        <f>IF(LEN([manuell])=0,IFERROR([kw fine in title]*1,IFERROR(SUMPRODUCT(COUNTIF(IsDigits,MID([kw in desc],ROW($A$1:$A$150),1)))=LEN([kw in desc]),#N/A)),[manuell])</f>
        <v>0</v>
      </c>
      <c r="R4455" s="1" t="str">
        <f>IF([pos kw in title]&gt;0,MID(J4455,#REF!,4),IF([first '# in title]&gt;0,MID([title],[first '# in title],3),IF([first '# in title]&gt;0,MID([desc],#REF!,3),VLOOKUP([productid],$G$2:$R$1386,8))))</f>
        <v xml:space="preserve">42 </v>
      </c>
      <c r="S4455" s="1" t="e">
        <f>IF([kw in desc]=[kw rough in title],[kw in desc]*1,IFERROR(LEFT([kw_dirty],3)*1,IFERROR(LEFT([kw_dirty],2)*1,"n.a.")))</f>
        <v>#N/A</v>
      </c>
      <c r="T4455" s="1"/>
      <c r="U4455" s="1">
        <f>VLOOKUP(Tabelle1[[#This Row],[productid]],Tabelle2[#All],2,FALSE)</f>
        <v>42</v>
      </c>
    </row>
    <row r="4456" spans="1:21" hidden="1">
      <c r="A4456" t="s">
        <v>3181</v>
      </c>
      <c r="B4456">
        <v>3755</v>
      </c>
      <c r="C4456">
        <v>289859</v>
      </c>
      <c r="D4456" t="s">
        <v>7308</v>
      </c>
      <c r="E4456" t="s">
        <v>7309</v>
      </c>
      <c r="F4456">
        <v>18406</v>
      </c>
      <c r="G4456">
        <v>3497887</v>
      </c>
      <c r="H4456">
        <f t="shared" si="69"/>
        <v>0</v>
      </c>
      <c r="I4456">
        <f t="array" ref="I4456">MIN(IFERROR(FIND(IstNumbers,A4456),""))</f>
        <v>13</v>
      </c>
      <c r="J4456" s="1" t="e">
        <f>IF([first '# in title]&lt;[pos kw in title],MID([title],[pos kw in title]-6,6),#N/A)</f>
        <v>#N/A</v>
      </c>
      <c r="K4456" s="1" t="e">
        <f>IFERROR(MID(SUBSTITUTE([kw rough in title],",","."),FIND("(",[kw rough in title])+1,20),SUBSTITUTE(IFERROR(MID([kw rough in title],FIND(" ",[kw rough in title])+1,20),[kw rough in title]),",","."))</f>
        <v>#N/A</v>
      </c>
      <c r="L4456" s="1">
        <f>IFERROR(FIND("kW",[desc]),0)</f>
        <v>70</v>
      </c>
      <c r="M4456">
        <f t="array" ref="M4456">MIN(IFERROR(FIND(IstNumbers,E4456),""))</f>
        <v>34</v>
      </c>
      <c r="N4456" s="1" t="str">
        <f>IF([first '# in desc]&lt;[pos kw in desc],MID([desc],[pos kw in desc]-7,7))</f>
        <v xml:space="preserve">­me 42 </v>
      </c>
      <c r="O44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6" s="1" t="str">
        <f>TRIM(IF([first '# in desc]&lt;[pos kw in desc],MID([desc],[pos kw in desc]-6,6),FALSE))</f>
        <v>me 42</v>
      </c>
      <c r="Q4456" s="1" t="b">
        <f>IF(LEN([manuell])=0,IFERROR([kw fine in title]*1,IFERROR(SUMPRODUCT(COUNTIF(IsDigits,MID([kw in desc],ROW($A$1:$A$150),1)))=LEN([kw in desc]),#N/A)),[manuell])</f>
        <v>0</v>
      </c>
      <c r="R4456" s="1" t="str">
        <f>IF([pos kw in title]&gt;0,MID(J4456,#REF!,4),IF([first '# in title]&gt;0,MID([title],[first '# in title],3),IF([first '# in title]&gt;0,MID([desc],#REF!,3),VLOOKUP([productid],$G$2:$R$1386,8))))</f>
        <v xml:space="preserve">42 </v>
      </c>
      <c r="S4456" s="1" t="e">
        <f>IF([kw in desc]=[kw rough in title],[kw in desc]*1,IFERROR(LEFT([kw_dirty],3)*1,IFERROR(LEFT([kw_dirty],2)*1,"n.a.")))</f>
        <v>#N/A</v>
      </c>
      <c r="T4456" s="1"/>
      <c r="U4456" s="1">
        <f>VLOOKUP(Tabelle1[[#This Row],[productid]],Tabelle2[#All],2,FALSE)</f>
        <v>42</v>
      </c>
    </row>
    <row r="4457" spans="1:21" hidden="1">
      <c r="A4457" t="s">
        <v>1489</v>
      </c>
      <c r="B4457">
        <v>3680</v>
      </c>
      <c r="C4457">
        <v>289859</v>
      </c>
      <c r="D4457" t="s">
        <v>7310</v>
      </c>
      <c r="E4457" t="s">
        <v>6724</v>
      </c>
      <c r="F4457">
        <v>18406</v>
      </c>
      <c r="G4457">
        <v>1750863</v>
      </c>
      <c r="H4457">
        <f t="shared" si="69"/>
        <v>0</v>
      </c>
      <c r="I4457">
        <f t="array" ref="I4457">MIN(IFERROR(FIND(IstNumbers,A4457),""))</f>
        <v>13</v>
      </c>
      <c r="J4457" s="1" t="e">
        <f>IF([first '# in title]&lt;[pos kw in title],MID([title],[pos kw in title]-6,6),#N/A)</f>
        <v>#N/A</v>
      </c>
      <c r="K4457" s="1" t="e">
        <f>IFERROR(MID(SUBSTITUTE([kw rough in title],",","."),FIND("(",[kw rough in title])+1,20),SUBSTITUTE(IFERROR(MID([kw rough in title],FIND(" ",[kw rough in title])+1,20),[kw rough in title]),",","."))</f>
        <v>#N/A</v>
      </c>
      <c r="L4457" s="1">
        <f>IFERROR(FIND("kW",[desc]),0)</f>
        <v>70</v>
      </c>
      <c r="M4457">
        <f t="array" ref="M4457">MIN(IFERROR(FIND(IstNumbers,E4457),""))</f>
        <v>34</v>
      </c>
      <c r="N4457" s="1" t="str">
        <f>IF([first '# in desc]&lt;[pos kw in desc],MID([desc],[pos kw in desc]-7,7))</f>
        <v xml:space="preserve">­me 42 </v>
      </c>
      <c r="O44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7" s="1" t="str">
        <f>TRIM(IF([first '# in desc]&lt;[pos kw in desc],MID([desc],[pos kw in desc]-6,6),FALSE))</f>
        <v>me 42</v>
      </c>
      <c r="Q4457" s="1" t="b">
        <f>IF(LEN([manuell])=0,IFERROR([kw fine in title]*1,IFERROR(SUMPRODUCT(COUNTIF(IsDigits,MID([kw in desc],ROW($A$1:$A$150),1)))=LEN([kw in desc]),#N/A)),[manuell])</f>
        <v>0</v>
      </c>
      <c r="R4457" s="1" t="str">
        <f>IF([pos kw in title]&gt;0,MID(J4457,#REF!,4),IF([first '# in title]&gt;0,MID([title],[first '# in title],3),IF([first '# in title]&gt;0,MID([desc],#REF!,3),VLOOKUP([productid],$G$2:$R$1386,8))))</f>
        <v xml:space="preserve">42 </v>
      </c>
      <c r="S4457" s="1" t="e">
        <f>IF([kw in desc]=[kw rough in title],[kw in desc]*1,IFERROR(LEFT([kw_dirty],3)*1,IFERROR(LEFT([kw_dirty],2)*1,"n.a.")))</f>
        <v>#N/A</v>
      </c>
      <c r="T4457" s="1"/>
      <c r="U4457" s="1">
        <f>VLOOKUP(Tabelle1[[#This Row],[productid]],Tabelle2[#All],2,FALSE)</f>
        <v>42</v>
      </c>
    </row>
    <row r="4458" spans="1:21" hidden="1">
      <c r="A4458" t="s">
        <v>3181</v>
      </c>
      <c r="B4458">
        <v>3755</v>
      </c>
      <c r="C4458">
        <v>289859</v>
      </c>
      <c r="D4458" t="s">
        <v>7311</v>
      </c>
      <c r="E4458" t="s">
        <v>7312</v>
      </c>
      <c r="F4458">
        <v>18406</v>
      </c>
      <c r="G4458">
        <v>3497887</v>
      </c>
      <c r="H4458">
        <f t="shared" si="69"/>
        <v>0</v>
      </c>
      <c r="I4458">
        <f t="array" ref="I4458">MIN(IFERROR(FIND(IstNumbers,A4458),""))</f>
        <v>13</v>
      </c>
      <c r="J4458" s="1" t="e">
        <f>IF([first '# in title]&lt;[pos kw in title],MID([title],[pos kw in title]-6,6),#N/A)</f>
        <v>#N/A</v>
      </c>
      <c r="K4458" s="1" t="e">
        <f>IFERROR(MID(SUBSTITUTE([kw rough in title],",","."),FIND("(",[kw rough in title])+1,20),SUBSTITUTE(IFERROR(MID([kw rough in title],FIND(" ",[kw rough in title])+1,20),[kw rough in title]),",","."))</f>
        <v>#N/A</v>
      </c>
      <c r="L4458" s="1">
        <f>IFERROR(FIND("kW",[desc]),0)</f>
        <v>70</v>
      </c>
      <c r="M4458">
        <f t="array" ref="M4458">MIN(IFERROR(FIND(IstNumbers,E4458),""))</f>
        <v>34</v>
      </c>
      <c r="N4458" s="1" t="str">
        <f>IF([first '# in desc]&lt;[pos kw in desc],MID([desc],[pos kw in desc]-7,7))</f>
        <v xml:space="preserve">­me 42 </v>
      </c>
      <c r="O44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8" s="1" t="str">
        <f>TRIM(IF([first '# in desc]&lt;[pos kw in desc],MID([desc],[pos kw in desc]-6,6),FALSE))</f>
        <v>me 42</v>
      </c>
      <c r="Q4458" s="1" t="b">
        <f>IF(LEN([manuell])=0,IFERROR([kw fine in title]*1,IFERROR(SUMPRODUCT(COUNTIF(IsDigits,MID([kw in desc],ROW($A$1:$A$150),1)))=LEN([kw in desc]),#N/A)),[manuell])</f>
        <v>0</v>
      </c>
      <c r="R4458" s="1" t="str">
        <f>IF([pos kw in title]&gt;0,MID(J4458,#REF!,4),IF([first '# in title]&gt;0,MID([title],[first '# in title],3),IF([first '# in title]&gt;0,MID([desc],#REF!,3),VLOOKUP([productid],$G$2:$R$1386,8))))</f>
        <v xml:space="preserve">42 </v>
      </c>
      <c r="S4458" s="1" t="e">
        <f>IF([kw in desc]=[kw rough in title],[kw in desc]*1,IFERROR(LEFT([kw_dirty],3)*1,IFERROR(LEFT([kw_dirty],2)*1,"n.a.")))</f>
        <v>#N/A</v>
      </c>
      <c r="T4458" s="1"/>
      <c r="U4458" s="1">
        <f>VLOOKUP(Tabelle1[[#This Row],[productid]],Tabelle2[#All],2,FALSE)</f>
        <v>42</v>
      </c>
    </row>
    <row r="4459" spans="1:21" hidden="1">
      <c r="A4459" t="s">
        <v>1489</v>
      </c>
      <c r="B4459">
        <v>3680</v>
      </c>
      <c r="C4459">
        <v>289859</v>
      </c>
      <c r="D4459" t="s">
        <v>7313</v>
      </c>
      <c r="E4459" t="s">
        <v>7314</v>
      </c>
      <c r="F4459">
        <v>18406</v>
      </c>
      <c r="G4459">
        <v>1750863</v>
      </c>
      <c r="H4459">
        <f t="shared" si="69"/>
        <v>0</v>
      </c>
      <c r="I4459">
        <f t="array" ref="I4459">MIN(IFERROR(FIND(IstNumbers,A4459),""))</f>
        <v>13</v>
      </c>
      <c r="J4459" s="1" t="e">
        <f>IF([first '# in title]&lt;[pos kw in title],MID([title],[pos kw in title]-6,6),#N/A)</f>
        <v>#N/A</v>
      </c>
      <c r="K4459" s="1" t="e">
        <f>IFERROR(MID(SUBSTITUTE([kw rough in title],",","."),FIND("(",[kw rough in title])+1,20),SUBSTITUTE(IFERROR(MID([kw rough in title],FIND(" ",[kw rough in title])+1,20),[kw rough in title]),",","."))</f>
        <v>#N/A</v>
      </c>
      <c r="L4459" s="1">
        <f>IFERROR(FIND("kW",[desc]),0)</f>
        <v>70</v>
      </c>
      <c r="M4459">
        <f t="array" ref="M4459">MIN(IFERROR(FIND(IstNumbers,E4459),""))</f>
        <v>34</v>
      </c>
      <c r="N4459" s="1" t="str">
        <f>IF([first '# in desc]&lt;[pos kw in desc],MID([desc],[pos kw in desc]-7,7))</f>
        <v xml:space="preserve">­me 42 </v>
      </c>
      <c r="O44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59" s="1" t="str">
        <f>TRIM(IF([first '# in desc]&lt;[pos kw in desc],MID([desc],[pos kw in desc]-6,6),FALSE))</f>
        <v>me 42</v>
      </c>
      <c r="Q4459" s="1" t="b">
        <f>IF(LEN([manuell])=0,IFERROR([kw fine in title]*1,IFERROR(SUMPRODUCT(COUNTIF(IsDigits,MID([kw in desc],ROW($A$1:$A$150),1)))=LEN([kw in desc]),#N/A)),[manuell])</f>
        <v>0</v>
      </c>
      <c r="R4459" s="1" t="str">
        <f>IF([pos kw in title]&gt;0,MID(J4459,#REF!,4),IF([first '# in title]&gt;0,MID([title],[first '# in title],3),IF([first '# in title]&gt;0,MID([desc],#REF!,3),VLOOKUP([productid],$G$2:$R$1386,8))))</f>
        <v xml:space="preserve">42 </v>
      </c>
      <c r="S4459" s="1" t="e">
        <f>IF([kw in desc]=[kw rough in title],[kw in desc]*1,IFERROR(LEFT([kw_dirty],3)*1,IFERROR(LEFT([kw_dirty],2)*1,"n.a.")))</f>
        <v>#N/A</v>
      </c>
      <c r="T4459" s="1"/>
      <c r="U4459" s="1">
        <f>VLOOKUP(Tabelle1[[#This Row],[productid]],Tabelle2[#All],2,FALSE)</f>
        <v>42</v>
      </c>
    </row>
    <row r="4460" spans="1:21" hidden="1">
      <c r="A4460" t="s">
        <v>3181</v>
      </c>
      <c r="B4460">
        <v>3755</v>
      </c>
      <c r="C4460">
        <v>289859</v>
      </c>
      <c r="D4460" t="s">
        <v>7315</v>
      </c>
      <c r="E4460" t="s">
        <v>7316</v>
      </c>
      <c r="F4460">
        <v>18406</v>
      </c>
      <c r="G4460">
        <v>3497887</v>
      </c>
      <c r="H4460">
        <f t="shared" si="69"/>
        <v>0</v>
      </c>
      <c r="I4460">
        <f t="array" ref="I4460">MIN(IFERROR(FIND(IstNumbers,A4460),""))</f>
        <v>13</v>
      </c>
      <c r="J4460" s="1" t="e">
        <f>IF([first '# in title]&lt;[pos kw in title],MID([title],[pos kw in title]-6,6),#N/A)</f>
        <v>#N/A</v>
      </c>
      <c r="K4460" s="1" t="e">
        <f>IFERROR(MID(SUBSTITUTE([kw rough in title],",","."),FIND("(",[kw rough in title])+1,20),SUBSTITUTE(IFERROR(MID([kw rough in title],FIND(" ",[kw rough in title])+1,20),[kw rough in title]),",","."))</f>
        <v>#N/A</v>
      </c>
      <c r="L4460" s="1">
        <f>IFERROR(FIND("kW",[desc]),0)</f>
        <v>70</v>
      </c>
      <c r="M4460">
        <f t="array" ref="M4460">MIN(IFERROR(FIND(IstNumbers,E4460),""))</f>
        <v>34</v>
      </c>
      <c r="N4460" s="1" t="str">
        <f>IF([first '# in desc]&lt;[pos kw in desc],MID([desc],[pos kw in desc]-7,7))</f>
        <v xml:space="preserve">­me 42 </v>
      </c>
      <c r="O44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60" s="1" t="str">
        <f>TRIM(IF([first '# in desc]&lt;[pos kw in desc],MID([desc],[pos kw in desc]-6,6),FALSE))</f>
        <v>me 42</v>
      </c>
      <c r="Q4460" s="1" t="b">
        <f>IF(LEN([manuell])=0,IFERROR([kw fine in title]*1,IFERROR(SUMPRODUCT(COUNTIF(IsDigits,MID([kw in desc],ROW($A$1:$A$150),1)))=LEN([kw in desc]),#N/A)),[manuell])</f>
        <v>0</v>
      </c>
      <c r="R4460" s="1" t="str">
        <f>IF([pos kw in title]&gt;0,MID(J4460,#REF!,4),IF([first '# in title]&gt;0,MID([title],[first '# in title],3),IF([first '# in title]&gt;0,MID([desc],#REF!,3),VLOOKUP([productid],$G$2:$R$1386,8))))</f>
        <v xml:space="preserve">42 </v>
      </c>
      <c r="S4460" s="1" t="e">
        <f>IF([kw in desc]=[kw rough in title],[kw in desc]*1,IFERROR(LEFT([kw_dirty],3)*1,IFERROR(LEFT([kw_dirty],2)*1,"n.a.")))</f>
        <v>#N/A</v>
      </c>
      <c r="T4460" s="1"/>
      <c r="U4460" s="1">
        <f>VLOOKUP(Tabelle1[[#This Row],[productid]],Tabelle2[#All],2,FALSE)</f>
        <v>42</v>
      </c>
    </row>
    <row r="4461" spans="1:21" hidden="1">
      <c r="A4461" t="s">
        <v>1489</v>
      </c>
      <c r="B4461">
        <v>3685</v>
      </c>
      <c r="C4461">
        <v>289859</v>
      </c>
      <c r="D4461" t="s">
        <v>7317</v>
      </c>
      <c r="E4461" t="s">
        <v>6789</v>
      </c>
      <c r="F4461">
        <v>18406</v>
      </c>
      <c r="G4461">
        <v>1750863</v>
      </c>
      <c r="H4461">
        <f t="shared" si="69"/>
        <v>0</v>
      </c>
      <c r="I4461">
        <f t="array" ref="I4461">MIN(IFERROR(FIND(IstNumbers,A4461),""))</f>
        <v>13</v>
      </c>
      <c r="J4461" s="1" t="e">
        <f>IF([first '# in title]&lt;[pos kw in title],MID([title],[pos kw in title]-6,6),#N/A)</f>
        <v>#N/A</v>
      </c>
      <c r="K4461" s="1" t="e">
        <f>IFERROR(MID(SUBSTITUTE([kw rough in title],",","."),FIND("(",[kw rough in title])+1,20),SUBSTITUTE(IFERROR(MID([kw rough in title],FIND(" ",[kw rough in title])+1,20),[kw rough in title]),",","."))</f>
        <v>#N/A</v>
      </c>
      <c r="L4461" s="1">
        <f>IFERROR(FIND("kW",[desc]),0)</f>
        <v>70</v>
      </c>
      <c r="M4461">
        <f t="array" ref="M4461">MIN(IFERROR(FIND(IstNumbers,E4461),""))</f>
        <v>34</v>
      </c>
      <c r="N4461" s="1" t="str">
        <f>IF([first '# in desc]&lt;[pos kw in desc],MID([desc],[pos kw in desc]-7,7))</f>
        <v xml:space="preserve">­me 42 </v>
      </c>
      <c r="O44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61" s="1" t="str">
        <f>TRIM(IF([first '# in desc]&lt;[pos kw in desc],MID([desc],[pos kw in desc]-6,6),FALSE))</f>
        <v>me 42</v>
      </c>
      <c r="Q4461" s="1" t="b">
        <f>IF(LEN([manuell])=0,IFERROR([kw fine in title]*1,IFERROR(SUMPRODUCT(COUNTIF(IsDigits,MID([kw in desc],ROW($A$1:$A$150),1)))=LEN([kw in desc]),#N/A)),[manuell])</f>
        <v>0</v>
      </c>
      <c r="R4461" s="1" t="str">
        <f>IF([pos kw in title]&gt;0,MID(J4461,#REF!,4),IF([first '# in title]&gt;0,MID([title],[first '# in title],3),IF([first '# in title]&gt;0,MID([desc],#REF!,3),VLOOKUP([productid],$G$2:$R$1386,8))))</f>
        <v xml:space="preserve">42 </v>
      </c>
      <c r="S4461" s="1" t="e">
        <f>IF([kw in desc]=[kw rough in title],[kw in desc]*1,IFERROR(LEFT([kw_dirty],3)*1,IFERROR(LEFT([kw_dirty],2)*1,"n.a.")))</f>
        <v>#N/A</v>
      </c>
      <c r="T4461" s="1"/>
      <c r="U4461" s="1">
        <f>VLOOKUP(Tabelle1[[#This Row],[productid]],Tabelle2[#All],2,FALSE)</f>
        <v>42</v>
      </c>
    </row>
    <row r="4462" spans="1:21" hidden="1">
      <c r="A4462" t="s">
        <v>3181</v>
      </c>
      <c r="B4462">
        <v>3755</v>
      </c>
      <c r="C4462">
        <v>289859</v>
      </c>
      <c r="D4462" t="s">
        <v>7318</v>
      </c>
      <c r="E4462" t="s">
        <v>7319</v>
      </c>
      <c r="F4462">
        <v>18406</v>
      </c>
      <c r="G4462">
        <v>3497887</v>
      </c>
      <c r="H4462">
        <f t="shared" si="69"/>
        <v>0</v>
      </c>
      <c r="I4462">
        <f t="array" ref="I4462">MIN(IFERROR(FIND(IstNumbers,A4462),""))</f>
        <v>13</v>
      </c>
      <c r="J4462" s="1" t="e">
        <f>IF([first '# in title]&lt;[pos kw in title],MID([title],[pos kw in title]-6,6),#N/A)</f>
        <v>#N/A</v>
      </c>
      <c r="K4462" s="1" t="e">
        <f>IFERROR(MID(SUBSTITUTE([kw rough in title],",","."),FIND("(",[kw rough in title])+1,20),SUBSTITUTE(IFERROR(MID([kw rough in title],FIND(" ",[kw rough in title])+1,20),[kw rough in title]),",","."))</f>
        <v>#N/A</v>
      </c>
      <c r="L4462" s="1">
        <f>IFERROR(FIND("kW",[desc]),0)</f>
        <v>70</v>
      </c>
      <c r="M4462">
        <f t="array" ref="M4462">MIN(IFERROR(FIND(IstNumbers,E4462),""))</f>
        <v>34</v>
      </c>
      <c r="N4462" s="1" t="str">
        <f>IF([first '# in desc]&lt;[pos kw in desc],MID([desc],[pos kw in desc]-7,7))</f>
        <v xml:space="preserve">­me 42 </v>
      </c>
      <c r="O44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62" s="1" t="str">
        <f>TRIM(IF([first '# in desc]&lt;[pos kw in desc],MID([desc],[pos kw in desc]-6,6),FALSE))</f>
        <v>me 42</v>
      </c>
      <c r="Q4462" s="1" t="b">
        <f>IF(LEN([manuell])=0,IFERROR([kw fine in title]*1,IFERROR(SUMPRODUCT(COUNTIF(IsDigits,MID([kw in desc],ROW($A$1:$A$150),1)))=LEN([kw in desc]),#N/A)),[manuell])</f>
        <v>0</v>
      </c>
      <c r="R4462" s="1" t="str">
        <f>IF([pos kw in title]&gt;0,MID(J4462,#REF!,4),IF([first '# in title]&gt;0,MID([title],[first '# in title],3),IF([first '# in title]&gt;0,MID([desc],#REF!,3),VLOOKUP([productid],$G$2:$R$1386,8))))</f>
        <v xml:space="preserve">42 </v>
      </c>
      <c r="S4462" s="1" t="e">
        <f>IF([kw in desc]=[kw rough in title],[kw in desc]*1,IFERROR(LEFT([kw_dirty],3)*1,IFERROR(LEFT([kw_dirty],2)*1,"n.a.")))</f>
        <v>#N/A</v>
      </c>
      <c r="T4462" s="1"/>
      <c r="U4462" s="1">
        <f>VLOOKUP(Tabelle1[[#This Row],[productid]],Tabelle2[#All],2,FALSE)</f>
        <v>42</v>
      </c>
    </row>
    <row r="4463" spans="1:21" hidden="1">
      <c r="A4463" t="s">
        <v>1489</v>
      </c>
      <c r="B4463">
        <v>3685</v>
      </c>
      <c r="C4463">
        <v>289859</v>
      </c>
      <c r="D4463" t="s">
        <v>7320</v>
      </c>
      <c r="E4463" t="s">
        <v>6742</v>
      </c>
      <c r="F4463">
        <v>18406</v>
      </c>
      <c r="G4463">
        <v>1750863</v>
      </c>
      <c r="H4463">
        <f t="shared" si="69"/>
        <v>0</v>
      </c>
      <c r="I4463">
        <f t="array" ref="I4463">MIN(IFERROR(FIND(IstNumbers,A4463),""))</f>
        <v>13</v>
      </c>
      <c r="J4463" s="1" t="e">
        <f>IF([first '# in title]&lt;[pos kw in title],MID([title],[pos kw in title]-6,6),#N/A)</f>
        <v>#N/A</v>
      </c>
      <c r="K4463" s="1" t="e">
        <f>IFERROR(MID(SUBSTITUTE([kw rough in title],",","."),FIND("(",[kw rough in title])+1,20),SUBSTITUTE(IFERROR(MID([kw rough in title],FIND(" ",[kw rough in title])+1,20),[kw rough in title]),",","."))</f>
        <v>#N/A</v>
      </c>
      <c r="L4463" s="1">
        <f>IFERROR(FIND("kW",[desc]),0)</f>
        <v>70</v>
      </c>
      <c r="M4463">
        <f t="array" ref="M4463">MIN(IFERROR(FIND(IstNumbers,E4463),""))</f>
        <v>34</v>
      </c>
      <c r="N4463" s="1" t="str">
        <f>IF([first '# in desc]&lt;[pos kw in desc],MID([desc],[pos kw in desc]-7,7))</f>
        <v xml:space="preserve">­me 42 </v>
      </c>
      <c r="O44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63" s="1" t="str">
        <f>TRIM(IF([first '# in desc]&lt;[pos kw in desc],MID([desc],[pos kw in desc]-6,6),FALSE))</f>
        <v>me 42</v>
      </c>
      <c r="Q4463" s="1" t="b">
        <f>IF(LEN([manuell])=0,IFERROR([kw fine in title]*1,IFERROR(SUMPRODUCT(COUNTIF(IsDigits,MID([kw in desc],ROW($A$1:$A$150),1)))=LEN([kw in desc]),#N/A)),[manuell])</f>
        <v>0</v>
      </c>
      <c r="R4463" s="1" t="str">
        <f>IF([pos kw in title]&gt;0,MID(J4463,#REF!,4),IF([first '# in title]&gt;0,MID([title],[first '# in title],3),IF([first '# in title]&gt;0,MID([desc],#REF!,3),VLOOKUP([productid],$G$2:$R$1386,8))))</f>
        <v xml:space="preserve">42 </v>
      </c>
      <c r="S4463" s="1" t="e">
        <f>IF([kw in desc]=[kw rough in title],[kw in desc]*1,IFERROR(LEFT([kw_dirty],3)*1,IFERROR(LEFT([kw_dirty],2)*1,"n.a.")))</f>
        <v>#N/A</v>
      </c>
      <c r="T4463" s="1"/>
      <c r="U4463" s="1">
        <f>VLOOKUP(Tabelle1[[#This Row],[productid]],Tabelle2[#All],2,FALSE)</f>
        <v>42</v>
      </c>
    </row>
    <row r="4464" spans="1:21" hidden="1">
      <c r="A4464" t="s">
        <v>3181</v>
      </c>
      <c r="B4464">
        <v>3760</v>
      </c>
      <c r="C4464">
        <v>289859</v>
      </c>
      <c r="D4464" t="s">
        <v>7321</v>
      </c>
      <c r="E4464" t="s">
        <v>7322</v>
      </c>
      <c r="F4464">
        <v>18406</v>
      </c>
      <c r="G4464">
        <v>3497887</v>
      </c>
      <c r="H4464">
        <f t="shared" si="69"/>
        <v>0</v>
      </c>
      <c r="I4464">
        <f t="array" ref="I4464">MIN(IFERROR(FIND(IstNumbers,A4464),""))</f>
        <v>13</v>
      </c>
      <c r="J4464" s="1" t="e">
        <f>IF([first '# in title]&lt;[pos kw in title],MID([title],[pos kw in title]-6,6),#N/A)</f>
        <v>#N/A</v>
      </c>
      <c r="K4464" s="1" t="e">
        <f>IFERROR(MID(SUBSTITUTE([kw rough in title],",","."),FIND("(",[kw rough in title])+1,20),SUBSTITUTE(IFERROR(MID([kw rough in title],FIND(" ",[kw rough in title])+1,20),[kw rough in title]),",","."))</f>
        <v>#N/A</v>
      </c>
      <c r="L4464" s="1">
        <f>IFERROR(FIND("kW",[desc]),0)</f>
        <v>70</v>
      </c>
      <c r="M4464">
        <f t="array" ref="M4464">MIN(IFERROR(FIND(IstNumbers,E4464),""))</f>
        <v>34</v>
      </c>
      <c r="N4464" s="1" t="str">
        <f>IF([first '# in desc]&lt;[pos kw in desc],MID([desc],[pos kw in desc]-7,7))</f>
        <v xml:space="preserve">­me 42 </v>
      </c>
      <c r="O44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64" s="1" t="str">
        <f>TRIM(IF([first '# in desc]&lt;[pos kw in desc],MID([desc],[pos kw in desc]-6,6),FALSE))</f>
        <v>me 42</v>
      </c>
      <c r="Q4464" s="1" t="b">
        <f>IF(LEN([manuell])=0,IFERROR([kw fine in title]*1,IFERROR(SUMPRODUCT(COUNTIF(IsDigits,MID([kw in desc],ROW($A$1:$A$150),1)))=LEN([kw in desc]),#N/A)),[manuell])</f>
        <v>0</v>
      </c>
      <c r="R4464" s="1" t="str">
        <f>IF([pos kw in title]&gt;0,MID(J4464,#REF!,4),IF([first '# in title]&gt;0,MID([title],[first '# in title],3),IF([first '# in title]&gt;0,MID([desc],#REF!,3),VLOOKUP([productid],$G$2:$R$1386,8))))</f>
        <v xml:space="preserve">42 </v>
      </c>
      <c r="S4464" s="1" t="e">
        <f>IF([kw in desc]=[kw rough in title],[kw in desc]*1,IFERROR(LEFT([kw_dirty],3)*1,IFERROR(LEFT([kw_dirty],2)*1,"n.a.")))</f>
        <v>#N/A</v>
      </c>
      <c r="T4464" s="1"/>
      <c r="U4464" s="1">
        <f>VLOOKUP(Tabelle1[[#This Row],[productid]],Tabelle2[#All],2,FALSE)</f>
        <v>42</v>
      </c>
    </row>
    <row r="4465" spans="1:21" hidden="1">
      <c r="A4465" t="s">
        <v>1489</v>
      </c>
      <c r="B4465">
        <v>3685</v>
      </c>
      <c r="C4465">
        <v>289859</v>
      </c>
      <c r="D4465" t="s">
        <v>7323</v>
      </c>
      <c r="E4465" t="s">
        <v>6748</v>
      </c>
      <c r="F4465">
        <v>18406</v>
      </c>
      <c r="G4465">
        <v>1750863</v>
      </c>
      <c r="H4465">
        <f t="shared" si="69"/>
        <v>0</v>
      </c>
      <c r="I4465">
        <f t="array" ref="I4465">MIN(IFERROR(FIND(IstNumbers,A4465),""))</f>
        <v>13</v>
      </c>
      <c r="J4465" s="1" t="e">
        <f>IF([first '# in title]&lt;[pos kw in title],MID([title],[pos kw in title]-6,6),#N/A)</f>
        <v>#N/A</v>
      </c>
      <c r="K4465" s="1" t="e">
        <f>IFERROR(MID(SUBSTITUTE([kw rough in title],",","."),FIND("(",[kw rough in title])+1,20),SUBSTITUTE(IFERROR(MID([kw rough in title],FIND(" ",[kw rough in title])+1,20),[kw rough in title]),",","."))</f>
        <v>#N/A</v>
      </c>
      <c r="L4465" s="1">
        <f>IFERROR(FIND("kW",[desc]),0)</f>
        <v>70</v>
      </c>
      <c r="M4465">
        <f t="array" ref="M4465">MIN(IFERROR(FIND(IstNumbers,E4465),""))</f>
        <v>34</v>
      </c>
      <c r="N4465" s="1" t="str">
        <f>IF([first '# in desc]&lt;[pos kw in desc],MID([desc],[pos kw in desc]-7,7))</f>
        <v xml:space="preserve">­me 42 </v>
      </c>
      <c r="O44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65" s="1" t="str">
        <f>TRIM(IF([first '# in desc]&lt;[pos kw in desc],MID([desc],[pos kw in desc]-6,6),FALSE))</f>
        <v>me 42</v>
      </c>
      <c r="Q4465" s="1" t="b">
        <f>IF(LEN([manuell])=0,IFERROR([kw fine in title]*1,IFERROR(SUMPRODUCT(COUNTIF(IsDigits,MID([kw in desc],ROW($A$1:$A$150),1)))=LEN([kw in desc]),#N/A)),[manuell])</f>
        <v>0</v>
      </c>
      <c r="R4465" s="1" t="str">
        <f>IF([pos kw in title]&gt;0,MID(J4465,#REF!,4),IF([first '# in title]&gt;0,MID([title],[first '# in title],3),IF([first '# in title]&gt;0,MID([desc],#REF!,3),VLOOKUP([productid],$G$2:$R$1386,8))))</f>
        <v xml:space="preserve">42 </v>
      </c>
      <c r="S4465" s="1" t="e">
        <f>IF([kw in desc]=[kw rough in title],[kw in desc]*1,IFERROR(LEFT([kw_dirty],3)*1,IFERROR(LEFT([kw_dirty],2)*1,"n.a.")))</f>
        <v>#N/A</v>
      </c>
      <c r="T4465" s="1"/>
      <c r="U4465" s="1">
        <f>VLOOKUP(Tabelle1[[#This Row],[productid]],Tabelle2[#All],2,FALSE)</f>
        <v>42</v>
      </c>
    </row>
    <row r="4466" spans="1:21" hidden="1">
      <c r="A4466" t="s">
        <v>3181</v>
      </c>
      <c r="B4466">
        <v>3760</v>
      </c>
      <c r="C4466">
        <v>289859</v>
      </c>
      <c r="D4466" t="s">
        <v>7324</v>
      </c>
      <c r="E4466" t="s">
        <v>7325</v>
      </c>
      <c r="F4466">
        <v>18406</v>
      </c>
      <c r="G4466">
        <v>3497887</v>
      </c>
      <c r="H4466">
        <f t="shared" si="69"/>
        <v>0</v>
      </c>
      <c r="I4466">
        <f t="array" ref="I4466">MIN(IFERROR(FIND(IstNumbers,A4466),""))</f>
        <v>13</v>
      </c>
      <c r="J4466" s="1" t="e">
        <f>IF([first '# in title]&lt;[pos kw in title],MID([title],[pos kw in title]-6,6),#N/A)</f>
        <v>#N/A</v>
      </c>
      <c r="K4466" s="1" t="e">
        <f>IFERROR(MID(SUBSTITUTE([kw rough in title],",","."),FIND("(",[kw rough in title])+1,20),SUBSTITUTE(IFERROR(MID([kw rough in title],FIND(" ",[kw rough in title])+1,20),[kw rough in title]),",","."))</f>
        <v>#N/A</v>
      </c>
      <c r="L4466" s="1">
        <f>IFERROR(FIND("kW",[desc]),0)</f>
        <v>70</v>
      </c>
      <c r="M4466">
        <f t="array" ref="M4466">MIN(IFERROR(FIND(IstNumbers,E4466),""))</f>
        <v>34</v>
      </c>
      <c r="N4466" s="1" t="str">
        <f>IF([first '# in desc]&lt;[pos kw in desc],MID([desc],[pos kw in desc]-7,7))</f>
        <v xml:space="preserve">­me 42 </v>
      </c>
      <c r="O44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66" s="1" t="str">
        <f>TRIM(IF([first '# in desc]&lt;[pos kw in desc],MID([desc],[pos kw in desc]-6,6),FALSE))</f>
        <v>me 42</v>
      </c>
      <c r="Q4466" s="1" t="b">
        <f>IF(LEN([manuell])=0,IFERROR([kw fine in title]*1,IFERROR(SUMPRODUCT(COUNTIF(IsDigits,MID([kw in desc],ROW($A$1:$A$150),1)))=LEN([kw in desc]),#N/A)),[manuell])</f>
        <v>0</v>
      </c>
      <c r="R4466" s="1" t="str">
        <f>IF([pos kw in title]&gt;0,MID(J4466,#REF!,4),IF([first '# in title]&gt;0,MID([title],[first '# in title],3),IF([first '# in title]&gt;0,MID([desc],#REF!,3),VLOOKUP([productid],$G$2:$R$1386,8))))</f>
        <v xml:space="preserve">42 </v>
      </c>
      <c r="S4466" s="1" t="e">
        <f>IF([kw in desc]=[kw rough in title],[kw in desc]*1,IFERROR(LEFT([kw_dirty],3)*1,IFERROR(LEFT([kw_dirty],2)*1,"n.a.")))</f>
        <v>#N/A</v>
      </c>
      <c r="T4466" s="1"/>
      <c r="U4466" s="1">
        <f>VLOOKUP(Tabelle1[[#This Row],[productid]],Tabelle2[#All],2,FALSE)</f>
        <v>42</v>
      </c>
    </row>
    <row r="4467" spans="1:21">
      <c r="A4467" t="s">
        <v>1935</v>
      </c>
      <c r="B4467">
        <v>2879</v>
      </c>
      <c r="C4467">
        <v>289859</v>
      </c>
      <c r="D4467" t="s">
        <v>7326</v>
      </c>
      <c r="E4467" t="s">
        <v>7327</v>
      </c>
      <c r="F4467">
        <v>18406</v>
      </c>
      <c r="G4467">
        <v>2286143</v>
      </c>
      <c r="H4467">
        <f t="shared" si="69"/>
        <v>0</v>
      </c>
      <c r="I4467">
        <f t="array" ref="I4467">MIN(IFERROR(FIND(IstNumbers,A4467),""))</f>
        <v>13</v>
      </c>
      <c r="J4467" s="1" t="e">
        <f>IF([first '# in title]&lt;[pos kw in title],MID([title],[pos kw in title]-6,6),#N/A)</f>
        <v>#N/A</v>
      </c>
      <c r="K4467" s="1" t="e">
        <f>IFERROR(MID(SUBSTITUTE([kw rough in title],",","."),FIND("(",[kw rough in title])+1,20),SUBSTITUTE(IFERROR(MID([kw rough in title],FIND(" ",[kw rough in title])+1,20),[kw rough in title]),",","."))</f>
        <v>#N/A</v>
      </c>
      <c r="L4467" s="1">
        <f>IFERROR(FIND("kW",[desc]),0)</f>
        <v>0</v>
      </c>
      <c r="M4467">
        <f t="array" ref="M4467">MIN(IFERROR(FIND(IstNumbers,E4467),""))</f>
        <v>33</v>
      </c>
      <c r="N4467" s="1" t="b">
        <f>IF([first '# in desc]&lt;[pos kw in desc],MID([desc],[pos kw in desc]-7,7))</f>
        <v>0</v>
      </c>
      <c r="O44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67" s="1" t="str">
        <f>TRIM(IF([first '# in desc]&lt;[pos kw in desc],MID([desc],[pos kw in desc]-6,6),FALSE))</f>
        <v>FALSCH</v>
      </c>
      <c r="Q4467" s="1" t="b">
        <f>IF(LEN([manuell])=0,IFERROR([kw fine in title]*1,IFERROR(SUMPRODUCT(COUNTIF(IsDigits,MID([kw in desc],ROW($A$1:$A$150),1)))=LEN([kw in desc]),#N/A)),[manuell])</f>
        <v>0</v>
      </c>
      <c r="R4467" s="1" t="str">
        <f>IF([pos kw in title]&gt;0,MID(J4467,#REF!,4),IF([first '# in title]&gt;0,MID([title],[first '# in title],3),IF([first '# in title]&gt;0,MID([desc],#REF!,3),VLOOKUP([productid],$G$2:$R$1386,8))))</f>
        <v>146</v>
      </c>
      <c r="S4467" s="1" t="e">
        <f>IF([kw in desc]=[kw rough in title],[kw in desc]*1,IFERROR(LEFT([kw_dirty],3)*1,IFERROR(LEFT([kw_dirty],2)*1,"n.a.")))</f>
        <v>#N/A</v>
      </c>
      <c r="T4467" s="1"/>
      <c r="U4467" s="1" t="e">
        <f>VLOOKUP(Tabelle1[[#This Row],[productid]],Tabelle2[#All],2,FALSE)</f>
        <v>#N/A</v>
      </c>
    </row>
    <row r="4468" spans="1:21">
      <c r="A4468" t="s">
        <v>1935</v>
      </c>
      <c r="B4468">
        <v>2880</v>
      </c>
      <c r="C4468">
        <v>289859</v>
      </c>
      <c r="D4468" t="s">
        <v>7328</v>
      </c>
      <c r="E4468" t="s">
        <v>7329</v>
      </c>
      <c r="F4468">
        <v>18406</v>
      </c>
      <c r="G4468">
        <v>2286143</v>
      </c>
      <c r="H4468">
        <f t="shared" si="69"/>
        <v>0</v>
      </c>
      <c r="I4468">
        <f t="array" ref="I4468">MIN(IFERROR(FIND(IstNumbers,A4468),""))</f>
        <v>13</v>
      </c>
      <c r="J4468" s="1" t="e">
        <f>IF([first '# in title]&lt;[pos kw in title],MID([title],[pos kw in title]-6,6),#N/A)</f>
        <v>#N/A</v>
      </c>
      <c r="K4468" s="1" t="e">
        <f>IFERROR(MID(SUBSTITUTE([kw rough in title],",","."),FIND("(",[kw rough in title])+1,20),SUBSTITUTE(IFERROR(MID([kw rough in title],FIND(" ",[kw rough in title])+1,20),[kw rough in title]),",","."))</f>
        <v>#N/A</v>
      </c>
      <c r="L4468" s="1">
        <f>IFERROR(FIND("kW",[desc]),0)</f>
        <v>0</v>
      </c>
      <c r="M4468">
        <f t="array" ref="M4468">MIN(IFERROR(FIND(IstNumbers,E4468),""))</f>
        <v>33</v>
      </c>
      <c r="N4468" s="1" t="b">
        <f>IF([first '# in desc]&lt;[pos kw in desc],MID([desc],[pos kw in desc]-7,7))</f>
        <v>0</v>
      </c>
      <c r="O44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68" s="1" t="str">
        <f>TRIM(IF([first '# in desc]&lt;[pos kw in desc],MID([desc],[pos kw in desc]-6,6),FALSE))</f>
        <v>FALSCH</v>
      </c>
      <c r="Q4468" s="1" t="b">
        <f>IF(LEN([manuell])=0,IFERROR([kw fine in title]*1,IFERROR(SUMPRODUCT(COUNTIF(IsDigits,MID([kw in desc],ROW($A$1:$A$150),1)))=LEN([kw in desc]),#N/A)),[manuell])</f>
        <v>0</v>
      </c>
      <c r="R4468" s="1" t="str">
        <f>IF([pos kw in title]&gt;0,MID(J4468,#REF!,4),IF([first '# in title]&gt;0,MID([title],[first '# in title],3),IF([first '# in title]&gt;0,MID([desc],#REF!,3),VLOOKUP([productid],$G$2:$R$1386,8))))</f>
        <v>146</v>
      </c>
      <c r="S4468" s="1" t="e">
        <f>IF([kw in desc]=[kw rough in title],[kw in desc]*1,IFERROR(LEFT([kw_dirty],3)*1,IFERROR(LEFT([kw_dirty],2)*1,"n.a.")))</f>
        <v>#N/A</v>
      </c>
      <c r="T4468" s="1"/>
      <c r="U4468" s="1" t="e">
        <f>VLOOKUP(Tabelle1[[#This Row],[productid]],Tabelle2[#All],2,FALSE)</f>
        <v>#N/A</v>
      </c>
    </row>
    <row r="4469" spans="1:21">
      <c r="A4469" t="s">
        <v>1935</v>
      </c>
      <c r="B4469">
        <v>2882</v>
      </c>
      <c r="C4469">
        <v>289859</v>
      </c>
      <c r="D4469" t="s">
        <v>7330</v>
      </c>
      <c r="E4469" t="s">
        <v>7331</v>
      </c>
      <c r="F4469">
        <v>18406</v>
      </c>
      <c r="G4469">
        <v>2286143</v>
      </c>
      <c r="H4469">
        <f t="shared" si="69"/>
        <v>0</v>
      </c>
      <c r="I4469">
        <f t="array" ref="I4469">MIN(IFERROR(FIND(IstNumbers,A4469),""))</f>
        <v>13</v>
      </c>
      <c r="J4469" s="1" t="e">
        <f>IF([first '# in title]&lt;[pos kw in title],MID([title],[pos kw in title]-6,6),#N/A)</f>
        <v>#N/A</v>
      </c>
      <c r="K4469" s="1" t="e">
        <f>IFERROR(MID(SUBSTITUTE([kw rough in title],",","."),FIND("(",[kw rough in title])+1,20),SUBSTITUTE(IFERROR(MID([kw rough in title],FIND(" ",[kw rough in title])+1,20),[kw rough in title]),",","."))</f>
        <v>#N/A</v>
      </c>
      <c r="L4469" s="1">
        <f>IFERROR(FIND("kW",[desc]),0)</f>
        <v>0</v>
      </c>
      <c r="M4469">
        <f t="array" ref="M4469">MIN(IFERROR(FIND(IstNumbers,E4469),""))</f>
        <v>33</v>
      </c>
      <c r="N4469" s="1" t="b">
        <f>IF([first '# in desc]&lt;[pos kw in desc],MID([desc],[pos kw in desc]-7,7))</f>
        <v>0</v>
      </c>
      <c r="O44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69" s="1" t="str">
        <f>TRIM(IF([first '# in desc]&lt;[pos kw in desc],MID([desc],[pos kw in desc]-6,6),FALSE))</f>
        <v>FALSCH</v>
      </c>
      <c r="Q4469" s="1" t="b">
        <f>IF(LEN([manuell])=0,IFERROR([kw fine in title]*1,IFERROR(SUMPRODUCT(COUNTIF(IsDigits,MID([kw in desc],ROW($A$1:$A$150),1)))=LEN([kw in desc]),#N/A)),[manuell])</f>
        <v>0</v>
      </c>
      <c r="R4469" s="1" t="str">
        <f>IF([pos kw in title]&gt;0,MID(J4469,#REF!,4),IF([first '# in title]&gt;0,MID([title],[first '# in title],3),IF([first '# in title]&gt;0,MID([desc],#REF!,3),VLOOKUP([productid],$G$2:$R$1386,8))))</f>
        <v>146</v>
      </c>
      <c r="S4469" s="1" t="e">
        <f>IF([kw in desc]=[kw rough in title],[kw in desc]*1,IFERROR(LEFT([kw_dirty],3)*1,IFERROR(LEFT([kw_dirty],2)*1,"n.a.")))</f>
        <v>#N/A</v>
      </c>
      <c r="T4469" s="1"/>
      <c r="U4469" s="1" t="e">
        <f>VLOOKUP(Tabelle1[[#This Row],[productid]],Tabelle2[#All],2,FALSE)</f>
        <v>#N/A</v>
      </c>
    </row>
    <row r="4470" spans="1:21">
      <c r="A4470" t="s">
        <v>1935</v>
      </c>
      <c r="B4470">
        <v>2884</v>
      </c>
      <c r="C4470">
        <v>289859</v>
      </c>
      <c r="D4470" t="s">
        <v>7332</v>
      </c>
      <c r="E4470" t="s">
        <v>7333</v>
      </c>
      <c r="F4470">
        <v>18406</v>
      </c>
      <c r="G4470">
        <v>2286143</v>
      </c>
      <c r="H4470">
        <f t="shared" si="69"/>
        <v>0</v>
      </c>
      <c r="I4470">
        <f t="array" ref="I4470">MIN(IFERROR(FIND(IstNumbers,A4470),""))</f>
        <v>13</v>
      </c>
      <c r="J4470" s="1" t="e">
        <f>IF([first '# in title]&lt;[pos kw in title],MID([title],[pos kw in title]-6,6),#N/A)</f>
        <v>#N/A</v>
      </c>
      <c r="K4470" s="1" t="e">
        <f>IFERROR(MID(SUBSTITUTE([kw rough in title],",","."),FIND("(",[kw rough in title])+1,20),SUBSTITUTE(IFERROR(MID([kw rough in title],FIND(" ",[kw rough in title])+1,20),[kw rough in title]),",","."))</f>
        <v>#N/A</v>
      </c>
      <c r="L4470" s="1">
        <f>IFERROR(FIND("kW",[desc]),0)</f>
        <v>0</v>
      </c>
      <c r="M4470">
        <f t="array" ref="M4470">MIN(IFERROR(FIND(IstNumbers,E4470),""))</f>
        <v>33</v>
      </c>
      <c r="N4470" s="1" t="b">
        <f>IF([first '# in desc]&lt;[pos kw in desc],MID([desc],[pos kw in desc]-7,7))</f>
        <v>0</v>
      </c>
      <c r="O44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70" s="1" t="str">
        <f>TRIM(IF([first '# in desc]&lt;[pos kw in desc],MID([desc],[pos kw in desc]-6,6),FALSE))</f>
        <v>FALSCH</v>
      </c>
      <c r="Q4470" s="1" t="b">
        <f>IF(LEN([manuell])=0,IFERROR([kw fine in title]*1,IFERROR(SUMPRODUCT(COUNTIF(IsDigits,MID([kw in desc],ROW($A$1:$A$150),1)))=LEN([kw in desc]),#N/A)),[manuell])</f>
        <v>0</v>
      </c>
      <c r="R4470" s="1" t="str">
        <f>IF([pos kw in title]&gt;0,MID(J4470,#REF!,4),IF([first '# in title]&gt;0,MID([title],[first '# in title],3),IF([first '# in title]&gt;0,MID([desc],#REF!,3),VLOOKUP([productid],$G$2:$R$1386,8))))</f>
        <v>146</v>
      </c>
      <c r="S4470" s="1" t="e">
        <f>IF([kw in desc]=[kw rough in title],[kw in desc]*1,IFERROR(LEFT([kw_dirty],3)*1,IFERROR(LEFT([kw_dirty],2)*1,"n.a.")))</f>
        <v>#N/A</v>
      </c>
      <c r="T4470" s="1"/>
      <c r="U4470" s="1" t="e">
        <f>VLOOKUP(Tabelle1[[#This Row],[productid]],Tabelle2[#All],2,FALSE)</f>
        <v>#N/A</v>
      </c>
    </row>
    <row r="4471" spans="1:21">
      <c r="A4471" t="s">
        <v>1935</v>
      </c>
      <c r="B4471">
        <v>2887</v>
      </c>
      <c r="C4471">
        <v>289859</v>
      </c>
      <c r="D4471" t="s">
        <v>7334</v>
      </c>
      <c r="E4471" t="s">
        <v>7335</v>
      </c>
      <c r="F4471">
        <v>18406</v>
      </c>
      <c r="G4471">
        <v>2286143</v>
      </c>
      <c r="H4471">
        <f t="shared" si="69"/>
        <v>0</v>
      </c>
      <c r="I4471">
        <f t="array" ref="I4471">MIN(IFERROR(FIND(IstNumbers,A4471),""))</f>
        <v>13</v>
      </c>
      <c r="J4471" s="1" t="e">
        <f>IF([first '# in title]&lt;[pos kw in title],MID([title],[pos kw in title]-6,6),#N/A)</f>
        <v>#N/A</v>
      </c>
      <c r="K4471" s="1" t="e">
        <f>IFERROR(MID(SUBSTITUTE([kw rough in title],",","."),FIND("(",[kw rough in title])+1,20),SUBSTITUTE(IFERROR(MID([kw rough in title],FIND(" ",[kw rough in title])+1,20),[kw rough in title]),",","."))</f>
        <v>#N/A</v>
      </c>
      <c r="L4471" s="1">
        <f>IFERROR(FIND("kW",[desc]),0)</f>
        <v>0</v>
      </c>
      <c r="M4471">
        <f t="array" ref="M4471">MIN(IFERROR(FIND(IstNumbers,E4471),""))</f>
        <v>33</v>
      </c>
      <c r="N4471" s="1" t="b">
        <f>IF([first '# in desc]&lt;[pos kw in desc],MID([desc],[pos kw in desc]-7,7))</f>
        <v>0</v>
      </c>
      <c r="O44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71" s="1" t="str">
        <f>TRIM(IF([first '# in desc]&lt;[pos kw in desc],MID([desc],[pos kw in desc]-6,6),FALSE))</f>
        <v>FALSCH</v>
      </c>
      <c r="Q4471" s="1" t="b">
        <f>IF(LEN([manuell])=0,IFERROR([kw fine in title]*1,IFERROR(SUMPRODUCT(COUNTIF(IsDigits,MID([kw in desc],ROW($A$1:$A$150),1)))=LEN([kw in desc]),#N/A)),[manuell])</f>
        <v>0</v>
      </c>
      <c r="R4471" s="1" t="str">
        <f>IF([pos kw in title]&gt;0,MID(J4471,#REF!,4),IF([first '# in title]&gt;0,MID([title],[first '# in title],3),IF([first '# in title]&gt;0,MID([desc],#REF!,3),VLOOKUP([productid],$G$2:$R$1386,8))))</f>
        <v>146</v>
      </c>
      <c r="S4471" s="1" t="e">
        <f>IF([kw in desc]=[kw rough in title],[kw in desc]*1,IFERROR(LEFT([kw_dirty],3)*1,IFERROR(LEFT([kw_dirty],2)*1,"n.a.")))</f>
        <v>#N/A</v>
      </c>
      <c r="T4471" s="1"/>
      <c r="U4471" s="1" t="e">
        <f>VLOOKUP(Tabelle1[[#This Row],[productid]],Tabelle2[#All],2,FALSE)</f>
        <v>#N/A</v>
      </c>
    </row>
    <row r="4472" spans="1:21">
      <c r="A4472" t="s">
        <v>1935</v>
      </c>
      <c r="B4472">
        <v>2887</v>
      </c>
      <c r="C4472">
        <v>289859</v>
      </c>
      <c r="D4472" t="s">
        <v>7336</v>
      </c>
      <c r="E4472" t="s">
        <v>7337</v>
      </c>
      <c r="F4472">
        <v>18406</v>
      </c>
      <c r="G4472">
        <v>2286143</v>
      </c>
      <c r="H4472">
        <f t="shared" si="69"/>
        <v>0</v>
      </c>
      <c r="I4472">
        <f t="array" ref="I4472">MIN(IFERROR(FIND(IstNumbers,A4472),""))</f>
        <v>13</v>
      </c>
      <c r="J4472" s="1" t="e">
        <f>IF([first '# in title]&lt;[pos kw in title],MID([title],[pos kw in title]-6,6),#N/A)</f>
        <v>#N/A</v>
      </c>
      <c r="K4472" s="1" t="e">
        <f>IFERROR(MID(SUBSTITUTE([kw rough in title],",","."),FIND("(",[kw rough in title])+1,20),SUBSTITUTE(IFERROR(MID([kw rough in title],FIND(" ",[kw rough in title])+1,20),[kw rough in title]),",","."))</f>
        <v>#N/A</v>
      </c>
      <c r="L4472" s="1">
        <f>IFERROR(FIND("kW",[desc]),0)</f>
        <v>0</v>
      </c>
      <c r="M4472">
        <f t="array" ref="M4472">MIN(IFERROR(FIND(IstNumbers,E4472),""))</f>
        <v>33</v>
      </c>
      <c r="N4472" s="1" t="b">
        <f>IF([first '# in desc]&lt;[pos kw in desc],MID([desc],[pos kw in desc]-7,7))</f>
        <v>0</v>
      </c>
      <c r="O44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72" s="1" t="str">
        <f>TRIM(IF([first '# in desc]&lt;[pos kw in desc],MID([desc],[pos kw in desc]-6,6),FALSE))</f>
        <v>FALSCH</v>
      </c>
      <c r="Q4472" s="1" t="b">
        <f>IF(LEN([manuell])=0,IFERROR([kw fine in title]*1,IFERROR(SUMPRODUCT(COUNTIF(IsDigits,MID([kw in desc],ROW($A$1:$A$150),1)))=LEN([kw in desc]),#N/A)),[manuell])</f>
        <v>0</v>
      </c>
      <c r="R4472" s="1" t="str">
        <f>IF([pos kw in title]&gt;0,MID(J4472,#REF!,4),IF([first '# in title]&gt;0,MID([title],[first '# in title],3),IF([first '# in title]&gt;0,MID([desc],#REF!,3),VLOOKUP([productid],$G$2:$R$1386,8))))</f>
        <v>146</v>
      </c>
      <c r="S4472" s="1" t="e">
        <f>IF([kw in desc]=[kw rough in title],[kw in desc]*1,IFERROR(LEFT([kw_dirty],3)*1,IFERROR(LEFT([kw_dirty],2)*1,"n.a.")))</f>
        <v>#N/A</v>
      </c>
      <c r="T4472" s="1"/>
      <c r="U4472" s="1" t="e">
        <f>VLOOKUP(Tabelle1[[#This Row],[productid]],Tabelle2[#All],2,FALSE)</f>
        <v>#N/A</v>
      </c>
    </row>
    <row r="4473" spans="1:21">
      <c r="A4473" t="s">
        <v>1935</v>
      </c>
      <c r="B4473">
        <v>2888</v>
      </c>
      <c r="C4473">
        <v>289859</v>
      </c>
      <c r="D4473" t="s">
        <v>7338</v>
      </c>
      <c r="E4473" t="s">
        <v>7339</v>
      </c>
      <c r="F4473">
        <v>18406</v>
      </c>
      <c r="G4473">
        <v>2286143</v>
      </c>
      <c r="H4473">
        <f t="shared" si="69"/>
        <v>0</v>
      </c>
      <c r="I4473">
        <f t="array" ref="I4473">MIN(IFERROR(FIND(IstNumbers,A4473),""))</f>
        <v>13</v>
      </c>
      <c r="J4473" s="1" t="e">
        <f>IF([first '# in title]&lt;[pos kw in title],MID([title],[pos kw in title]-6,6),#N/A)</f>
        <v>#N/A</v>
      </c>
      <c r="K4473" s="1" t="e">
        <f>IFERROR(MID(SUBSTITUTE([kw rough in title],",","."),FIND("(",[kw rough in title])+1,20),SUBSTITUTE(IFERROR(MID([kw rough in title],FIND(" ",[kw rough in title])+1,20),[kw rough in title]),",","."))</f>
        <v>#N/A</v>
      </c>
      <c r="L4473" s="1">
        <f>IFERROR(FIND("kW",[desc]),0)</f>
        <v>0</v>
      </c>
      <c r="M4473">
        <f t="array" ref="M4473">MIN(IFERROR(FIND(IstNumbers,E4473),""))</f>
        <v>33</v>
      </c>
      <c r="N4473" s="1" t="b">
        <f>IF([first '# in desc]&lt;[pos kw in desc],MID([desc],[pos kw in desc]-7,7))</f>
        <v>0</v>
      </c>
      <c r="O44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73" s="1" t="str">
        <f>TRIM(IF([first '# in desc]&lt;[pos kw in desc],MID([desc],[pos kw in desc]-6,6),FALSE))</f>
        <v>FALSCH</v>
      </c>
      <c r="Q4473" s="1" t="b">
        <f>IF(LEN([manuell])=0,IFERROR([kw fine in title]*1,IFERROR(SUMPRODUCT(COUNTIF(IsDigits,MID([kw in desc],ROW($A$1:$A$150),1)))=LEN([kw in desc]),#N/A)),[manuell])</f>
        <v>0</v>
      </c>
      <c r="R4473" s="1" t="str">
        <f>IF([pos kw in title]&gt;0,MID(J4473,#REF!,4),IF([first '# in title]&gt;0,MID([title],[first '# in title],3),IF([first '# in title]&gt;0,MID([desc],#REF!,3),VLOOKUP([productid],$G$2:$R$1386,8))))</f>
        <v>146</v>
      </c>
      <c r="S4473" s="1" t="e">
        <f>IF([kw in desc]=[kw rough in title],[kw in desc]*1,IFERROR(LEFT([kw_dirty],3)*1,IFERROR(LEFT([kw_dirty],2)*1,"n.a.")))</f>
        <v>#N/A</v>
      </c>
      <c r="T4473" s="1"/>
      <c r="U4473" s="1" t="e">
        <f>VLOOKUP(Tabelle1[[#This Row],[productid]],Tabelle2[#All],2,FALSE)</f>
        <v>#N/A</v>
      </c>
    </row>
    <row r="4474" spans="1:21">
      <c r="A4474" t="s">
        <v>1935</v>
      </c>
      <c r="B4474">
        <v>2889</v>
      </c>
      <c r="C4474">
        <v>289859</v>
      </c>
      <c r="D4474" t="s">
        <v>7340</v>
      </c>
      <c r="E4474" t="s">
        <v>7341</v>
      </c>
      <c r="F4474">
        <v>18406</v>
      </c>
      <c r="G4474">
        <v>2286143</v>
      </c>
      <c r="H4474">
        <f t="shared" si="69"/>
        <v>0</v>
      </c>
      <c r="I4474">
        <f t="array" ref="I4474">MIN(IFERROR(FIND(IstNumbers,A4474),""))</f>
        <v>13</v>
      </c>
      <c r="J4474" s="1" t="e">
        <f>IF([first '# in title]&lt;[pos kw in title],MID([title],[pos kw in title]-6,6),#N/A)</f>
        <v>#N/A</v>
      </c>
      <c r="K4474" s="1" t="e">
        <f>IFERROR(MID(SUBSTITUTE([kw rough in title],",","."),FIND("(",[kw rough in title])+1,20),SUBSTITUTE(IFERROR(MID([kw rough in title],FIND(" ",[kw rough in title])+1,20),[kw rough in title]),",","."))</f>
        <v>#N/A</v>
      </c>
      <c r="L4474" s="1">
        <f>IFERROR(FIND("kW",[desc]),0)</f>
        <v>0</v>
      </c>
      <c r="M4474">
        <f t="array" ref="M4474">MIN(IFERROR(FIND(IstNumbers,E4474),""))</f>
        <v>33</v>
      </c>
      <c r="N4474" s="1" t="b">
        <f>IF([first '# in desc]&lt;[pos kw in desc],MID([desc],[pos kw in desc]-7,7))</f>
        <v>0</v>
      </c>
      <c r="O44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74" s="1" t="str">
        <f>TRIM(IF([first '# in desc]&lt;[pos kw in desc],MID([desc],[pos kw in desc]-6,6),FALSE))</f>
        <v>FALSCH</v>
      </c>
      <c r="Q4474" s="1" t="b">
        <f>IF(LEN([manuell])=0,IFERROR([kw fine in title]*1,IFERROR(SUMPRODUCT(COUNTIF(IsDigits,MID([kw in desc],ROW($A$1:$A$150),1)))=LEN([kw in desc]),#N/A)),[manuell])</f>
        <v>0</v>
      </c>
      <c r="R4474" s="1" t="str">
        <f>IF([pos kw in title]&gt;0,MID(J4474,#REF!,4),IF([first '# in title]&gt;0,MID([title],[first '# in title],3),IF([first '# in title]&gt;0,MID([desc],#REF!,3),VLOOKUP([productid],$G$2:$R$1386,8))))</f>
        <v>146</v>
      </c>
      <c r="S4474" s="1" t="e">
        <f>IF([kw in desc]=[kw rough in title],[kw in desc]*1,IFERROR(LEFT([kw_dirty],3)*1,IFERROR(LEFT([kw_dirty],2)*1,"n.a.")))</f>
        <v>#N/A</v>
      </c>
      <c r="T4474" s="1"/>
      <c r="U4474" s="1" t="e">
        <f>VLOOKUP(Tabelle1[[#This Row],[productid]],Tabelle2[#All],2,FALSE)</f>
        <v>#N/A</v>
      </c>
    </row>
    <row r="4475" spans="1:21" hidden="1">
      <c r="A4475" t="s">
        <v>1945</v>
      </c>
      <c r="B4475">
        <v>3685</v>
      </c>
      <c r="C4475">
        <v>289859</v>
      </c>
      <c r="D4475" t="s">
        <v>7342</v>
      </c>
      <c r="E4475" t="s">
        <v>6754</v>
      </c>
      <c r="F4475">
        <v>18406</v>
      </c>
      <c r="G4475">
        <v>1750863</v>
      </c>
      <c r="H4475">
        <f t="shared" si="69"/>
        <v>0</v>
      </c>
      <c r="I4475">
        <f t="array" ref="I4475">MIN(IFERROR(FIND(IstNumbers,A4475),""))</f>
        <v>13</v>
      </c>
      <c r="J4475" s="1" t="e">
        <f>IF([first '# in title]&lt;[pos kw in title],MID([title],[pos kw in title]-6,6),#N/A)</f>
        <v>#N/A</v>
      </c>
      <c r="K4475" s="1" t="e">
        <f>IFERROR(MID(SUBSTITUTE([kw rough in title],",","."),FIND("(",[kw rough in title])+1,20),SUBSTITUTE(IFERROR(MID([kw rough in title],FIND(" ",[kw rough in title])+1,20),[kw rough in title]),",","."))</f>
        <v>#N/A</v>
      </c>
      <c r="L4475" s="1">
        <f>IFERROR(FIND("kW",[desc]),0)</f>
        <v>70</v>
      </c>
      <c r="M4475">
        <f t="array" ref="M4475">MIN(IFERROR(FIND(IstNumbers,E4475),""))</f>
        <v>34</v>
      </c>
      <c r="N4475" s="1" t="str">
        <f>IF([first '# in desc]&lt;[pos kw in desc],MID([desc],[pos kw in desc]-7,7))</f>
        <v xml:space="preserve">­me 42 </v>
      </c>
      <c r="O44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75" s="1" t="str">
        <f>TRIM(IF([first '# in desc]&lt;[pos kw in desc],MID([desc],[pos kw in desc]-6,6),FALSE))</f>
        <v>me 42</v>
      </c>
      <c r="Q4475" s="1" t="b">
        <f>IF(LEN([manuell])=0,IFERROR([kw fine in title]*1,IFERROR(SUMPRODUCT(COUNTIF(IsDigits,MID([kw in desc],ROW($A$1:$A$150),1)))=LEN([kw in desc]),#N/A)),[manuell])</f>
        <v>0</v>
      </c>
      <c r="R4475" s="1" t="str">
        <f>IF([pos kw in title]&gt;0,MID(J4475,#REF!,4),IF([first '# in title]&gt;0,MID([title],[first '# in title],3),IF([first '# in title]&gt;0,MID([desc],#REF!,3),VLOOKUP([productid],$G$2:$R$1386,8))))</f>
        <v xml:space="preserve">42 </v>
      </c>
      <c r="S4475" s="1" t="e">
        <f>IF([kw in desc]=[kw rough in title],[kw in desc]*1,IFERROR(LEFT([kw_dirty],3)*1,IFERROR(LEFT([kw_dirty],2)*1,"n.a.")))</f>
        <v>#N/A</v>
      </c>
      <c r="T4475" s="1"/>
      <c r="U4475" s="1">
        <f>VLOOKUP(Tabelle1[[#This Row],[productid]],Tabelle2[#All],2,FALSE)</f>
        <v>42</v>
      </c>
    </row>
    <row r="4476" spans="1:21" hidden="1">
      <c r="A4476" t="s">
        <v>3593</v>
      </c>
      <c r="B4476">
        <v>3760</v>
      </c>
      <c r="C4476">
        <v>289859</v>
      </c>
      <c r="D4476" t="s">
        <v>7343</v>
      </c>
      <c r="E4476" t="s">
        <v>7344</v>
      </c>
      <c r="F4476">
        <v>18406</v>
      </c>
      <c r="G4476">
        <v>3497887</v>
      </c>
      <c r="H4476">
        <f t="shared" si="69"/>
        <v>0</v>
      </c>
      <c r="I4476">
        <f t="array" ref="I4476">MIN(IFERROR(FIND(IstNumbers,A4476),""))</f>
        <v>13</v>
      </c>
      <c r="J4476" s="1" t="e">
        <f>IF([first '# in title]&lt;[pos kw in title],MID([title],[pos kw in title]-6,6),#N/A)</f>
        <v>#N/A</v>
      </c>
      <c r="K4476" s="1" t="e">
        <f>IFERROR(MID(SUBSTITUTE([kw rough in title],",","."),FIND("(",[kw rough in title])+1,20),SUBSTITUTE(IFERROR(MID([kw rough in title],FIND(" ",[kw rough in title])+1,20),[kw rough in title]),",","."))</f>
        <v>#N/A</v>
      </c>
      <c r="L4476" s="1">
        <f>IFERROR(FIND("kW",[desc]),0)</f>
        <v>70</v>
      </c>
      <c r="M4476">
        <f t="array" ref="M4476">MIN(IFERROR(FIND(IstNumbers,E4476),""))</f>
        <v>34</v>
      </c>
      <c r="N4476" s="1" t="str">
        <f>IF([first '# in desc]&lt;[pos kw in desc],MID([desc],[pos kw in desc]-7,7))</f>
        <v xml:space="preserve">­me 42 </v>
      </c>
      <c r="O44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76" s="1" t="str">
        <f>TRIM(IF([first '# in desc]&lt;[pos kw in desc],MID([desc],[pos kw in desc]-6,6),FALSE))</f>
        <v>me 42</v>
      </c>
      <c r="Q4476" s="1" t="b">
        <f>IF(LEN([manuell])=0,IFERROR([kw fine in title]*1,IFERROR(SUMPRODUCT(COUNTIF(IsDigits,MID([kw in desc],ROW($A$1:$A$150),1)))=LEN([kw in desc]),#N/A)),[manuell])</f>
        <v>0</v>
      </c>
      <c r="R4476" s="1" t="str">
        <f>IF([pos kw in title]&gt;0,MID(J4476,#REF!,4),IF([first '# in title]&gt;0,MID([title],[first '# in title],3),IF([first '# in title]&gt;0,MID([desc],#REF!,3),VLOOKUP([productid],$G$2:$R$1386,8))))</f>
        <v xml:space="preserve">42 </v>
      </c>
      <c r="S4476" s="1" t="e">
        <f>IF([kw in desc]=[kw rough in title],[kw in desc]*1,IFERROR(LEFT([kw_dirty],3)*1,IFERROR(LEFT([kw_dirty],2)*1,"n.a.")))</f>
        <v>#N/A</v>
      </c>
      <c r="T4476" s="1"/>
      <c r="U4476" s="1">
        <f>VLOOKUP(Tabelle1[[#This Row],[productid]],Tabelle2[#All],2,FALSE)</f>
        <v>42</v>
      </c>
    </row>
    <row r="4477" spans="1:21">
      <c r="A4477" t="s">
        <v>1935</v>
      </c>
      <c r="B4477">
        <v>2890</v>
      </c>
      <c r="C4477">
        <v>289859</v>
      </c>
      <c r="D4477" t="s">
        <v>7345</v>
      </c>
      <c r="E4477" t="s">
        <v>7346</v>
      </c>
      <c r="F4477">
        <v>18406</v>
      </c>
      <c r="G4477">
        <v>2286143</v>
      </c>
      <c r="H4477">
        <f t="shared" si="69"/>
        <v>0</v>
      </c>
      <c r="I4477">
        <f t="array" ref="I4477">MIN(IFERROR(FIND(IstNumbers,A4477),""))</f>
        <v>13</v>
      </c>
      <c r="J4477" s="1" t="e">
        <f>IF([first '# in title]&lt;[pos kw in title],MID([title],[pos kw in title]-6,6),#N/A)</f>
        <v>#N/A</v>
      </c>
      <c r="K4477" s="1" t="e">
        <f>IFERROR(MID(SUBSTITUTE([kw rough in title],",","."),FIND("(",[kw rough in title])+1,20),SUBSTITUTE(IFERROR(MID([kw rough in title],FIND(" ",[kw rough in title])+1,20),[kw rough in title]),",","."))</f>
        <v>#N/A</v>
      </c>
      <c r="L4477" s="1">
        <f>IFERROR(FIND("kW",[desc]),0)</f>
        <v>0</v>
      </c>
      <c r="M4477">
        <f t="array" ref="M4477">MIN(IFERROR(FIND(IstNumbers,E4477),""))</f>
        <v>33</v>
      </c>
      <c r="N4477" s="1" t="b">
        <f>IF([first '# in desc]&lt;[pos kw in desc],MID([desc],[pos kw in desc]-7,7))</f>
        <v>0</v>
      </c>
      <c r="O44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77" s="1" t="str">
        <f>TRIM(IF([first '# in desc]&lt;[pos kw in desc],MID([desc],[pos kw in desc]-6,6),FALSE))</f>
        <v>FALSCH</v>
      </c>
      <c r="Q4477" s="1" t="b">
        <f>IF(LEN([manuell])=0,IFERROR([kw fine in title]*1,IFERROR(SUMPRODUCT(COUNTIF(IsDigits,MID([kw in desc],ROW($A$1:$A$150),1)))=LEN([kw in desc]),#N/A)),[manuell])</f>
        <v>0</v>
      </c>
      <c r="R4477" s="1" t="str">
        <f>IF([pos kw in title]&gt;0,MID(J4477,#REF!,4),IF([first '# in title]&gt;0,MID([title],[first '# in title],3),IF([first '# in title]&gt;0,MID([desc],#REF!,3),VLOOKUP([productid],$G$2:$R$1386,8))))</f>
        <v>146</v>
      </c>
      <c r="S4477" s="1" t="e">
        <f>IF([kw in desc]=[kw rough in title],[kw in desc]*1,IFERROR(LEFT([kw_dirty],3)*1,IFERROR(LEFT([kw_dirty],2)*1,"n.a.")))</f>
        <v>#N/A</v>
      </c>
      <c r="T4477" s="1"/>
      <c r="U4477" s="1" t="e">
        <f>VLOOKUP(Tabelle1[[#This Row],[productid]],Tabelle2[#All],2,FALSE)</f>
        <v>#N/A</v>
      </c>
    </row>
    <row r="4478" spans="1:21" hidden="1">
      <c r="A4478" t="s">
        <v>1945</v>
      </c>
      <c r="B4478">
        <v>3685</v>
      </c>
      <c r="C4478">
        <v>289859</v>
      </c>
      <c r="D4478" t="s">
        <v>7347</v>
      </c>
      <c r="E4478" t="s">
        <v>6759</v>
      </c>
      <c r="F4478">
        <v>18406</v>
      </c>
      <c r="G4478">
        <v>1750863</v>
      </c>
      <c r="H4478">
        <f t="shared" si="69"/>
        <v>0</v>
      </c>
      <c r="I4478">
        <f t="array" ref="I4478">MIN(IFERROR(FIND(IstNumbers,A4478),""))</f>
        <v>13</v>
      </c>
      <c r="J4478" s="1" t="e">
        <f>IF([first '# in title]&lt;[pos kw in title],MID([title],[pos kw in title]-6,6),#N/A)</f>
        <v>#N/A</v>
      </c>
      <c r="K4478" s="1" t="e">
        <f>IFERROR(MID(SUBSTITUTE([kw rough in title],",","."),FIND("(",[kw rough in title])+1,20),SUBSTITUTE(IFERROR(MID([kw rough in title],FIND(" ",[kw rough in title])+1,20),[kw rough in title]),",","."))</f>
        <v>#N/A</v>
      </c>
      <c r="L4478" s="1">
        <f>IFERROR(FIND("kW",[desc]),0)</f>
        <v>70</v>
      </c>
      <c r="M4478">
        <f t="array" ref="M4478">MIN(IFERROR(FIND(IstNumbers,E4478),""))</f>
        <v>34</v>
      </c>
      <c r="N4478" s="1" t="str">
        <f>IF([first '# in desc]&lt;[pos kw in desc],MID([desc],[pos kw in desc]-7,7))</f>
        <v xml:space="preserve">­me 42 </v>
      </c>
      <c r="O44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78" s="1" t="str">
        <f>TRIM(IF([first '# in desc]&lt;[pos kw in desc],MID([desc],[pos kw in desc]-6,6),FALSE))</f>
        <v>me 42</v>
      </c>
      <c r="Q4478" s="1" t="b">
        <f>IF(LEN([manuell])=0,IFERROR([kw fine in title]*1,IFERROR(SUMPRODUCT(COUNTIF(IsDigits,MID([kw in desc],ROW($A$1:$A$150),1)))=LEN([kw in desc]),#N/A)),[manuell])</f>
        <v>0</v>
      </c>
      <c r="R4478" s="1" t="str">
        <f>IF([pos kw in title]&gt;0,MID(J4478,#REF!,4),IF([first '# in title]&gt;0,MID([title],[first '# in title],3),IF([first '# in title]&gt;0,MID([desc],#REF!,3),VLOOKUP([productid],$G$2:$R$1386,8))))</f>
        <v xml:space="preserve">42 </v>
      </c>
      <c r="S4478" s="1" t="e">
        <f>IF([kw in desc]=[kw rough in title],[kw in desc]*1,IFERROR(LEFT([kw_dirty],3)*1,IFERROR(LEFT([kw_dirty],2)*1,"n.a.")))</f>
        <v>#N/A</v>
      </c>
      <c r="T4478" s="1"/>
      <c r="U4478" s="1">
        <f>VLOOKUP(Tabelle1[[#This Row],[productid]],Tabelle2[#All],2,FALSE)</f>
        <v>42</v>
      </c>
    </row>
    <row r="4479" spans="1:21" hidden="1">
      <c r="A4479" t="s">
        <v>3593</v>
      </c>
      <c r="B4479">
        <v>3760</v>
      </c>
      <c r="C4479">
        <v>289859</v>
      </c>
      <c r="D4479" t="s">
        <v>7348</v>
      </c>
      <c r="E4479" t="s">
        <v>7349</v>
      </c>
      <c r="F4479">
        <v>18406</v>
      </c>
      <c r="G4479">
        <v>3497887</v>
      </c>
      <c r="H4479">
        <f t="shared" si="69"/>
        <v>0</v>
      </c>
      <c r="I4479">
        <f t="array" ref="I4479">MIN(IFERROR(FIND(IstNumbers,A4479),""))</f>
        <v>13</v>
      </c>
      <c r="J4479" s="1" t="e">
        <f>IF([first '# in title]&lt;[pos kw in title],MID([title],[pos kw in title]-6,6),#N/A)</f>
        <v>#N/A</v>
      </c>
      <c r="K4479" s="1" t="e">
        <f>IFERROR(MID(SUBSTITUTE([kw rough in title],",","."),FIND("(",[kw rough in title])+1,20),SUBSTITUTE(IFERROR(MID([kw rough in title],FIND(" ",[kw rough in title])+1,20),[kw rough in title]),",","."))</f>
        <v>#N/A</v>
      </c>
      <c r="L4479" s="1">
        <f>IFERROR(FIND("kW",[desc]),0)</f>
        <v>70</v>
      </c>
      <c r="M4479">
        <f t="array" ref="M4479">MIN(IFERROR(FIND(IstNumbers,E4479),""))</f>
        <v>34</v>
      </c>
      <c r="N4479" s="1" t="str">
        <f>IF([first '# in desc]&lt;[pos kw in desc],MID([desc],[pos kw in desc]-7,7))</f>
        <v xml:space="preserve">­me 42 </v>
      </c>
      <c r="O44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79" s="1" t="str">
        <f>TRIM(IF([first '# in desc]&lt;[pos kw in desc],MID([desc],[pos kw in desc]-6,6),FALSE))</f>
        <v>me 42</v>
      </c>
      <c r="Q4479" s="1" t="b">
        <f>IF(LEN([manuell])=0,IFERROR([kw fine in title]*1,IFERROR(SUMPRODUCT(COUNTIF(IsDigits,MID([kw in desc],ROW($A$1:$A$150),1)))=LEN([kw in desc]),#N/A)),[manuell])</f>
        <v>0</v>
      </c>
      <c r="R4479" s="1" t="str">
        <f>IF([pos kw in title]&gt;0,MID(J4479,#REF!,4),IF([first '# in title]&gt;0,MID([title],[first '# in title],3),IF([first '# in title]&gt;0,MID([desc],#REF!,3),VLOOKUP([productid],$G$2:$R$1386,8))))</f>
        <v xml:space="preserve">42 </v>
      </c>
      <c r="S4479" s="1" t="e">
        <f>IF([kw in desc]=[kw rough in title],[kw in desc]*1,IFERROR(LEFT([kw_dirty],3)*1,IFERROR(LEFT([kw_dirty],2)*1,"n.a.")))</f>
        <v>#N/A</v>
      </c>
      <c r="T4479" s="1"/>
      <c r="U4479" s="1">
        <f>VLOOKUP(Tabelle1[[#This Row],[productid]],Tabelle2[#All],2,FALSE)</f>
        <v>42</v>
      </c>
    </row>
    <row r="4480" spans="1:21">
      <c r="A4480" t="s">
        <v>1935</v>
      </c>
      <c r="B4480">
        <v>2890.81</v>
      </c>
      <c r="C4480">
        <v>279747</v>
      </c>
      <c r="D4480" t="s">
        <v>7350</v>
      </c>
      <c r="E4480" t="s">
        <v>7351</v>
      </c>
      <c r="F4480">
        <v>18406</v>
      </c>
      <c r="G4480">
        <v>2286143</v>
      </c>
      <c r="H4480">
        <f t="shared" si="69"/>
        <v>0</v>
      </c>
      <c r="I4480">
        <f t="array" ref="I4480">MIN(IFERROR(FIND(IstNumbers,A4480),""))</f>
        <v>13</v>
      </c>
      <c r="J4480" s="1" t="e">
        <f>IF([first '# in title]&lt;[pos kw in title],MID([title],[pos kw in title]-6,6),#N/A)</f>
        <v>#N/A</v>
      </c>
      <c r="K4480" s="1" t="e">
        <f>IFERROR(MID(SUBSTITUTE([kw rough in title],",","."),FIND("(",[kw rough in title])+1,20),SUBSTITUTE(IFERROR(MID([kw rough in title],FIND(" ",[kw rough in title])+1,20),[kw rough in title]),",","."))</f>
        <v>#N/A</v>
      </c>
      <c r="L4480" s="1">
        <f>IFERROR(FIND("kW",[desc]),0)</f>
        <v>0</v>
      </c>
      <c r="M4480">
        <f t="array" ref="M4480">MIN(IFERROR(FIND(IstNumbers,E4480),""))</f>
        <v>33</v>
      </c>
      <c r="N4480" s="1" t="b">
        <f>IF([first '# in desc]&lt;[pos kw in desc],MID([desc],[pos kw in desc]-7,7))</f>
        <v>0</v>
      </c>
      <c r="O44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80" s="1" t="str">
        <f>TRIM(IF([first '# in desc]&lt;[pos kw in desc],MID([desc],[pos kw in desc]-6,6),FALSE))</f>
        <v>FALSCH</v>
      </c>
      <c r="Q4480" s="1" t="b">
        <f>IF(LEN([manuell])=0,IFERROR([kw fine in title]*1,IFERROR(SUMPRODUCT(COUNTIF(IsDigits,MID([kw in desc],ROW($A$1:$A$150),1)))=LEN([kw in desc]),#N/A)),[manuell])</f>
        <v>0</v>
      </c>
      <c r="R4480" s="1" t="str">
        <f>IF([pos kw in title]&gt;0,MID(J4480,#REF!,4),IF([first '# in title]&gt;0,MID([title],[first '# in title],3),IF([first '# in title]&gt;0,MID([desc],#REF!,3),VLOOKUP([productid],$G$2:$R$1386,8))))</f>
        <v>146</v>
      </c>
      <c r="S4480" s="1" t="e">
        <f>IF([kw in desc]=[kw rough in title],[kw in desc]*1,IFERROR(LEFT([kw_dirty],3)*1,IFERROR(LEFT([kw_dirty],2)*1,"n.a.")))</f>
        <v>#N/A</v>
      </c>
      <c r="T4480" s="1"/>
      <c r="U4480" s="1" t="e">
        <f>VLOOKUP(Tabelle1[[#This Row],[productid]],Tabelle2[#All],2,FALSE)</f>
        <v>#N/A</v>
      </c>
    </row>
    <row r="4481" spans="1:21" hidden="1">
      <c r="A4481" t="s">
        <v>1945</v>
      </c>
      <c r="B4481">
        <v>3685</v>
      </c>
      <c r="C4481">
        <v>289859</v>
      </c>
      <c r="D4481" t="s">
        <v>7352</v>
      </c>
      <c r="E4481" t="s">
        <v>6784</v>
      </c>
      <c r="F4481">
        <v>18406</v>
      </c>
      <c r="G4481">
        <v>1750863</v>
      </c>
      <c r="H4481">
        <f t="shared" si="69"/>
        <v>0</v>
      </c>
      <c r="I4481">
        <f t="array" ref="I4481">MIN(IFERROR(FIND(IstNumbers,A4481),""))</f>
        <v>13</v>
      </c>
      <c r="J4481" s="1" t="e">
        <f>IF([first '# in title]&lt;[pos kw in title],MID([title],[pos kw in title]-6,6),#N/A)</f>
        <v>#N/A</v>
      </c>
      <c r="K4481" s="1" t="e">
        <f>IFERROR(MID(SUBSTITUTE([kw rough in title],",","."),FIND("(",[kw rough in title])+1,20),SUBSTITUTE(IFERROR(MID([kw rough in title],FIND(" ",[kw rough in title])+1,20),[kw rough in title]),",","."))</f>
        <v>#N/A</v>
      </c>
      <c r="L4481" s="1">
        <f>IFERROR(FIND("kW",[desc]),0)</f>
        <v>70</v>
      </c>
      <c r="M4481">
        <f t="array" ref="M4481">MIN(IFERROR(FIND(IstNumbers,E4481),""))</f>
        <v>34</v>
      </c>
      <c r="N4481" s="1" t="str">
        <f>IF([first '# in desc]&lt;[pos kw in desc],MID([desc],[pos kw in desc]-7,7))</f>
        <v xml:space="preserve">­me 42 </v>
      </c>
      <c r="O44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81" s="1" t="str">
        <f>TRIM(IF([first '# in desc]&lt;[pos kw in desc],MID([desc],[pos kw in desc]-6,6),FALSE))</f>
        <v>me 42</v>
      </c>
      <c r="Q4481" s="1" t="b">
        <f>IF(LEN([manuell])=0,IFERROR([kw fine in title]*1,IFERROR(SUMPRODUCT(COUNTIF(IsDigits,MID([kw in desc],ROW($A$1:$A$150),1)))=LEN([kw in desc]),#N/A)),[manuell])</f>
        <v>0</v>
      </c>
      <c r="R4481" s="1" t="str">
        <f>IF([pos kw in title]&gt;0,MID(J4481,#REF!,4),IF([first '# in title]&gt;0,MID([title],[first '# in title],3),IF([first '# in title]&gt;0,MID([desc],#REF!,3),VLOOKUP([productid],$G$2:$R$1386,8))))</f>
        <v xml:space="preserve">42 </v>
      </c>
      <c r="S4481" s="1" t="e">
        <f>IF([kw in desc]=[kw rough in title],[kw in desc]*1,IFERROR(LEFT([kw_dirty],3)*1,IFERROR(LEFT([kw_dirty],2)*1,"n.a.")))</f>
        <v>#N/A</v>
      </c>
      <c r="T4481" s="1"/>
      <c r="U4481" s="1">
        <f>VLOOKUP(Tabelle1[[#This Row],[productid]],Tabelle2[#All],2,FALSE)</f>
        <v>42</v>
      </c>
    </row>
    <row r="4482" spans="1:21" hidden="1">
      <c r="A4482" t="s">
        <v>3593</v>
      </c>
      <c r="B4482">
        <v>3760</v>
      </c>
      <c r="C4482">
        <v>289859</v>
      </c>
      <c r="D4482" t="s">
        <v>7353</v>
      </c>
      <c r="E4482" t="s">
        <v>7354</v>
      </c>
      <c r="F4482">
        <v>18406</v>
      </c>
      <c r="G4482">
        <v>3497887</v>
      </c>
      <c r="H4482">
        <f t="shared" si="69"/>
        <v>0</v>
      </c>
      <c r="I4482">
        <f t="array" ref="I4482">MIN(IFERROR(FIND(IstNumbers,A4482),""))</f>
        <v>13</v>
      </c>
      <c r="J4482" s="1" t="e">
        <f>IF([first '# in title]&lt;[pos kw in title],MID([title],[pos kw in title]-6,6),#N/A)</f>
        <v>#N/A</v>
      </c>
      <c r="K4482" s="1" t="e">
        <f>IFERROR(MID(SUBSTITUTE([kw rough in title],",","."),FIND("(",[kw rough in title])+1,20),SUBSTITUTE(IFERROR(MID([kw rough in title],FIND(" ",[kw rough in title])+1,20),[kw rough in title]),",","."))</f>
        <v>#N/A</v>
      </c>
      <c r="L4482" s="1">
        <f>IFERROR(FIND("kW",[desc]),0)</f>
        <v>70</v>
      </c>
      <c r="M4482">
        <f t="array" ref="M4482">MIN(IFERROR(FIND(IstNumbers,E4482),""))</f>
        <v>34</v>
      </c>
      <c r="N4482" s="1" t="str">
        <f>IF([first '# in desc]&lt;[pos kw in desc],MID([desc],[pos kw in desc]-7,7))</f>
        <v xml:space="preserve">­me 42 </v>
      </c>
      <c r="O44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82" s="1" t="str">
        <f>TRIM(IF([first '# in desc]&lt;[pos kw in desc],MID([desc],[pos kw in desc]-6,6),FALSE))</f>
        <v>me 42</v>
      </c>
      <c r="Q4482" s="1" t="b">
        <f>IF(LEN([manuell])=0,IFERROR([kw fine in title]*1,IFERROR(SUMPRODUCT(COUNTIF(IsDigits,MID([kw in desc],ROW($A$1:$A$150),1)))=LEN([kw in desc]),#N/A)),[manuell])</f>
        <v>0</v>
      </c>
      <c r="R4482" s="1" t="str">
        <f>IF([pos kw in title]&gt;0,MID(J4482,#REF!,4),IF([first '# in title]&gt;0,MID([title],[first '# in title],3),IF([first '# in title]&gt;0,MID([desc],#REF!,3),VLOOKUP([productid],$G$2:$R$1386,8))))</f>
        <v xml:space="preserve">42 </v>
      </c>
      <c r="S4482" s="1" t="e">
        <f>IF([kw in desc]=[kw rough in title],[kw in desc]*1,IFERROR(LEFT([kw_dirty],3)*1,IFERROR(LEFT([kw_dirty],2)*1,"n.a.")))</f>
        <v>#N/A</v>
      </c>
      <c r="T4482" s="1"/>
      <c r="U4482" s="1">
        <f>VLOOKUP(Tabelle1[[#This Row],[productid]],Tabelle2[#All],2,FALSE)</f>
        <v>42</v>
      </c>
    </row>
    <row r="4483" spans="1:21">
      <c r="A4483" t="s">
        <v>1935</v>
      </c>
      <c r="B4483">
        <v>2893</v>
      </c>
      <c r="C4483">
        <v>289859</v>
      </c>
      <c r="D4483" t="s">
        <v>7355</v>
      </c>
      <c r="E4483" t="s">
        <v>7356</v>
      </c>
      <c r="F4483">
        <v>18406</v>
      </c>
      <c r="G4483">
        <v>2286143</v>
      </c>
      <c r="H4483">
        <f t="shared" si="69"/>
        <v>0</v>
      </c>
      <c r="I4483">
        <f t="array" ref="I4483">MIN(IFERROR(FIND(IstNumbers,A4483),""))</f>
        <v>13</v>
      </c>
      <c r="J4483" s="1" t="e">
        <f>IF([first '# in title]&lt;[pos kw in title],MID([title],[pos kw in title]-6,6),#N/A)</f>
        <v>#N/A</v>
      </c>
      <c r="K4483" s="1" t="e">
        <f>IFERROR(MID(SUBSTITUTE([kw rough in title],",","."),FIND("(",[kw rough in title])+1,20),SUBSTITUTE(IFERROR(MID([kw rough in title],FIND(" ",[kw rough in title])+1,20),[kw rough in title]),",","."))</f>
        <v>#N/A</v>
      </c>
      <c r="L4483" s="1">
        <f>IFERROR(FIND("kW",[desc]),0)</f>
        <v>0</v>
      </c>
      <c r="M4483">
        <f t="array" ref="M4483">MIN(IFERROR(FIND(IstNumbers,E4483),""))</f>
        <v>33</v>
      </c>
      <c r="N4483" s="1" t="b">
        <f>IF([first '# in desc]&lt;[pos kw in desc],MID([desc],[pos kw in desc]-7,7))</f>
        <v>0</v>
      </c>
      <c r="O44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83" s="1" t="str">
        <f>TRIM(IF([first '# in desc]&lt;[pos kw in desc],MID([desc],[pos kw in desc]-6,6),FALSE))</f>
        <v>FALSCH</v>
      </c>
      <c r="Q4483" s="1" t="b">
        <f>IF(LEN([manuell])=0,IFERROR([kw fine in title]*1,IFERROR(SUMPRODUCT(COUNTIF(IsDigits,MID([kw in desc],ROW($A$1:$A$150),1)))=LEN([kw in desc]),#N/A)),[manuell])</f>
        <v>0</v>
      </c>
      <c r="R4483" s="1" t="str">
        <f>IF([pos kw in title]&gt;0,MID(J4483,#REF!,4),IF([first '# in title]&gt;0,MID([title],[first '# in title],3),IF([first '# in title]&gt;0,MID([desc],#REF!,3),VLOOKUP([productid],$G$2:$R$1386,8))))</f>
        <v>146</v>
      </c>
      <c r="S4483" s="1" t="e">
        <f>IF([kw in desc]=[kw rough in title],[kw in desc]*1,IFERROR(LEFT([kw_dirty],3)*1,IFERROR(LEFT([kw_dirty],2)*1,"n.a.")))</f>
        <v>#N/A</v>
      </c>
      <c r="T4483" s="1"/>
      <c r="U4483" s="1" t="e">
        <f>VLOOKUP(Tabelle1[[#This Row],[productid]],Tabelle2[#All],2,FALSE)</f>
        <v>#N/A</v>
      </c>
    </row>
    <row r="4484" spans="1:21" hidden="1">
      <c r="A4484" t="s">
        <v>1945</v>
      </c>
      <c r="B4484">
        <v>3685</v>
      </c>
      <c r="C4484">
        <v>289859</v>
      </c>
      <c r="D4484" t="s">
        <v>7357</v>
      </c>
      <c r="E4484" t="s">
        <v>6652</v>
      </c>
      <c r="F4484">
        <v>18406</v>
      </c>
      <c r="G4484">
        <v>1750863</v>
      </c>
      <c r="H4484">
        <f t="shared" ref="H4484:H4547" si="70">IFERROR(FIND("kW",A4484),0)</f>
        <v>0</v>
      </c>
      <c r="I4484">
        <f t="array" ref="I4484">MIN(IFERROR(FIND(IstNumbers,A4484),""))</f>
        <v>13</v>
      </c>
      <c r="J4484" s="1" t="e">
        <f>IF([first '# in title]&lt;[pos kw in title],MID([title],[pos kw in title]-6,6),#N/A)</f>
        <v>#N/A</v>
      </c>
      <c r="K4484" s="1" t="e">
        <f>IFERROR(MID(SUBSTITUTE([kw rough in title],",","."),FIND("(",[kw rough in title])+1,20),SUBSTITUTE(IFERROR(MID([kw rough in title],FIND(" ",[kw rough in title])+1,20),[kw rough in title]),",","."))</f>
        <v>#N/A</v>
      </c>
      <c r="L4484" s="1">
        <f>IFERROR(FIND("kW",[desc]),0)</f>
        <v>70</v>
      </c>
      <c r="M4484">
        <f t="array" ref="M4484">MIN(IFERROR(FIND(IstNumbers,E4484),""))</f>
        <v>34</v>
      </c>
      <c r="N4484" s="1" t="str">
        <f>IF([first '# in desc]&lt;[pos kw in desc],MID([desc],[pos kw in desc]-7,7))</f>
        <v xml:space="preserve">­me 42 </v>
      </c>
      <c r="O44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84" s="1" t="str">
        <f>TRIM(IF([first '# in desc]&lt;[pos kw in desc],MID([desc],[pos kw in desc]-6,6),FALSE))</f>
        <v>me 42</v>
      </c>
      <c r="Q4484" s="1" t="b">
        <f>IF(LEN([manuell])=0,IFERROR([kw fine in title]*1,IFERROR(SUMPRODUCT(COUNTIF(IsDigits,MID([kw in desc],ROW($A$1:$A$150),1)))=LEN([kw in desc]),#N/A)),[manuell])</f>
        <v>0</v>
      </c>
      <c r="R4484" s="1" t="str">
        <f>IF([pos kw in title]&gt;0,MID(J4484,#REF!,4),IF([first '# in title]&gt;0,MID([title],[first '# in title],3),IF([first '# in title]&gt;0,MID([desc],#REF!,3),VLOOKUP([productid],$G$2:$R$1386,8))))</f>
        <v xml:space="preserve">42 </v>
      </c>
      <c r="S4484" s="1" t="e">
        <f>IF([kw in desc]=[kw rough in title],[kw in desc]*1,IFERROR(LEFT([kw_dirty],3)*1,IFERROR(LEFT([kw_dirty],2)*1,"n.a.")))</f>
        <v>#N/A</v>
      </c>
      <c r="T4484" s="1"/>
      <c r="U4484" s="1">
        <f>VLOOKUP(Tabelle1[[#This Row],[productid]],Tabelle2[#All],2,FALSE)</f>
        <v>42</v>
      </c>
    </row>
    <row r="4485" spans="1:21" hidden="1">
      <c r="A4485" t="s">
        <v>3593</v>
      </c>
      <c r="B4485">
        <v>3765</v>
      </c>
      <c r="C4485">
        <v>289859</v>
      </c>
      <c r="D4485" t="s">
        <v>7358</v>
      </c>
      <c r="E4485" t="s">
        <v>7359</v>
      </c>
      <c r="F4485">
        <v>18406</v>
      </c>
      <c r="G4485">
        <v>3497887</v>
      </c>
      <c r="H4485">
        <f t="shared" si="70"/>
        <v>0</v>
      </c>
      <c r="I4485">
        <f t="array" ref="I4485">MIN(IFERROR(FIND(IstNumbers,A4485),""))</f>
        <v>13</v>
      </c>
      <c r="J4485" s="1" t="e">
        <f>IF([first '# in title]&lt;[pos kw in title],MID([title],[pos kw in title]-6,6),#N/A)</f>
        <v>#N/A</v>
      </c>
      <c r="K4485" s="1" t="e">
        <f>IFERROR(MID(SUBSTITUTE([kw rough in title],",","."),FIND("(",[kw rough in title])+1,20),SUBSTITUTE(IFERROR(MID([kw rough in title],FIND(" ",[kw rough in title])+1,20),[kw rough in title]),",","."))</f>
        <v>#N/A</v>
      </c>
      <c r="L4485" s="1">
        <f>IFERROR(FIND("kW",[desc]),0)</f>
        <v>70</v>
      </c>
      <c r="M4485">
        <f t="array" ref="M4485">MIN(IFERROR(FIND(IstNumbers,E4485),""))</f>
        <v>34</v>
      </c>
      <c r="N4485" s="1" t="str">
        <f>IF([first '# in desc]&lt;[pos kw in desc],MID([desc],[pos kw in desc]-7,7))</f>
        <v xml:space="preserve">­me 42 </v>
      </c>
      <c r="O44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85" s="1" t="str">
        <f>TRIM(IF([first '# in desc]&lt;[pos kw in desc],MID([desc],[pos kw in desc]-6,6),FALSE))</f>
        <v>me 42</v>
      </c>
      <c r="Q4485" s="1" t="b">
        <f>IF(LEN([manuell])=0,IFERROR([kw fine in title]*1,IFERROR(SUMPRODUCT(COUNTIF(IsDigits,MID([kw in desc],ROW($A$1:$A$150),1)))=LEN([kw in desc]),#N/A)),[manuell])</f>
        <v>0</v>
      </c>
      <c r="R4485" s="1" t="str">
        <f>IF([pos kw in title]&gt;0,MID(J4485,#REF!,4),IF([first '# in title]&gt;0,MID([title],[first '# in title],3),IF([first '# in title]&gt;0,MID([desc],#REF!,3),VLOOKUP([productid],$G$2:$R$1386,8))))</f>
        <v xml:space="preserve">42 </v>
      </c>
      <c r="S4485" s="1" t="e">
        <f>IF([kw in desc]=[kw rough in title],[kw in desc]*1,IFERROR(LEFT([kw_dirty],3)*1,IFERROR(LEFT([kw_dirty],2)*1,"n.a.")))</f>
        <v>#N/A</v>
      </c>
      <c r="T4485" s="1"/>
      <c r="U4485" s="1">
        <f>VLOOKUP(Tabelle1[[#This Row],[productid]],Tabelle2[#All],2,FALSE)</f>
        <v>42</v>
      </c>
    </row>
    <row r="4486" spans="1:21">
      <c r="A4486" t="s">
        <v>1935</v>
      </c>
      <c r="B4486">
        <v>2894</v>
      </c>
      <c r="C4486">
        <v>289859</v>
      </c>
      <c r="D4486" t="s">
        <v>7360</v>
      </c>
      <c r="E4486" t="s">
        <v>7361</v>
      </c>
      <c r="F4486">
        <v>18406</v>
      </c>
      <c r="G4486">
        <v>2286143</v>
      </c>
      <c r="H4486">
        <f t="shared" si="70"/>
        <v>0</v>
      </c>
      <c r="I4486">
        <f t="array" ref="I4486">MIN(IFERROR(FIND(IstNumbers,A4486),""))</f>
        <v>13</v>
      </c>
      <c r="J4486" s="1" t="e">
        <f>IF([first '# in title]&lt;[pos kw in title],MID([title],[pos kw in title]-6,6),#N/A)</f>
        <v>#N/A</v>
      </c>
      <c r="K4486" s="1" t="e">
        <f>IFERROR(MID(SUBSTITUTE([kw rough in title],",","."),FIND("(",[kw rough in title])+1,20),SUBSTITUTE(IFERROR(MID([kw rough in title],FIND(" ",[kw rough in title])+1,20),[kw rough in title]),",","."))</f>
        <v>#N/A</v>
      </c>
      <c r="L4486" s="1">
        <f>IFERROR(FIND("kW",[desc]),0)</f>
        <v>0</v>
      </c>
      <c r="M4486">
        <f t="array" ref="M4486">MIN(IFERROR(FIND(IstNumbers,E4486),""))</f>
        <v>33</v>
      </c>
      <c r="N4486" s="1" t="b">
        <f>IF([first '# in desc]&lt;[pos kw in desc],MID([desc],[pos kw in desc]-7,7))</f>
        <v>0</v>
      </c>
      <c r="O44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86" s="1" t="str">
        <f>TRIM(IF([first '# in desc]&lt;[pos kw in desc],MID([desc],[pos kw in desc]-6,6),FALSE))</f>
        <v>FALSCH</v>
      </c>
      <c r="Q4486" s="1" t="b">
        <f>IF(LEN([manuell])=0,IFERROR([kw fine in title]*1,IFERROR(SUMPRODUCT(COUNTIF(IsDigits,MID([kw in desc],ROW($A$1:$A$150),1)))=LEN([kw in desc]),#N/A)),[manuell])</f>
        <v>0</v>
      </c>
      <c r="R4486" s="1" t="str">
        <f>IF([pos kw in title]&gt;0,MID(J4486,#REF!,4),IF([first '# in title]&gt;0,MID([title],[first '# in title],3),IF([first '# in title]&gt;0,MID([desc],#REF!,3),VLOOKUP([productid],$G$2:$R$1386,8))))</f>
        <v>146</v>
      </c>
      <c r="S4486" s="1" t="e">
        <f>IF([kw in desc]=[kw rough in title],[kw in desc]*1,IFERROR(LEFT([kw_dirty],3)*1,IFERROR(LEFT([kw_dirty],2)*1,"n.a.")))</f>
        <v>#N/A</v>
      </c>
      <c r="T4486" s="1"/>
      <c r="U4486" s="1" t="e">
        <f>VLOOKUP(Tabelle1[[#This Row],[productid]],Tabelle2[#All],2,FALSE)</f>
        <v>#N/A</v>
      </c>
    </row>
    <row r="4487" spans="1:21" hidden="1">
      <c r="A4487" t="s">
        <v>1945</v>
      </c>
      <c r="B4487">
        <v>3685</v>
      </c>
      <c r="C4487">
        <v>289859</v>
      </c>
      <c r="D4487" t="s">
        <v>7362</v>
      </c>
      <c r="E4487" t="s">
        <v>6797</v>
      </c>
      <c r="F4487">
        <v>18406</v>
      </c>
      <c r="G4487">
        <v>1750863</v>
      </c>
      <c r="H4487">
        <f t="shared" si="70"/>
        <v>0</v>
      </c>
      <c r="I4487">
        <f t="array" ref="I4487">MIN(IFERROR(FIND(IstNumbers,A4487),""))</f>
        <v>13</v>
      </c>
      <c r="J4487" s="1" t="e">
        <f>IF([first '# in title]&lt;[pos kw in title],MID([title],[pos kw in title]-6,6),#N/A)</f>
        <v>#N/A</v>
      </c>
      <c r="K4487" s="1" t="e">
        <f>IFERROR(MID(SUBSTITUTE([kw rough in title],",","."),FIND("(",[kw rough in title])+1,20),SUBSTITUTE(IFERROR(MID([kw rough in title],FIND(" ",[kw rough in title])+1,20),[kw rough in title]),",","."))</f>
        <v>#N/A</v>
      </c>
      <c r="L4487" s="1">
        <f>IFERROR(FIND("kW",[desc]),0)</f>
        <v>70</v>
      </c>
      <c r="M4487">
        <f t="array" ref="M4487">MIN(IFERROR(FIND(IstNumbers,E4487),""))</f>
        <v>34</v>
      </c>
      <c r="N4487" s="1" t="str">
        <f>IF([first '# in desc]&lt;[pos kw in desc],MID([desc],[pos kw in desc]-7,7))</f>
        <v xml:space="preserve">­me 42 </v>
      </c>
      <c r="O44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87" s="1" t="str">
        <f>TRIM(IF([first '# in desc]&lt;[pos kw in desc],MID([desc],[pos kw in desc]-6,6),FALSE))</f>
        <v>me 42</v>
      </c>
      <c r="Q4487" s="1" t="b">
        <f>IF(LEN([manuell])=0,IFERROR([kw fine in title]*1,IFERROR(SUMPRODUCT(COUNTIF(IsDigits,MID([kw in desc],ROW($A$1:$A$150),1)))=LEN([kw in desc]),#N/A)),[manuell])</f>
        <v>0</v>
      </c>
      <c r="R4487" s="1" t="str">
        <f>IF([pos kw in title]&gt;0,MID(J4487,#REF!,4),IF([first '# in title]&gt;0,MID([title],[first '# in title],3),IF([first '# in title]&gt;0,MID([desc],#REF!,3),VLOOKUP([productid],$G$2:$R$1386,8))))</f>
        <v xml:space="preserve">42 </v>
      </c>
      <c r="S4487" s="1" t="e">
        <f>IF([kw in desc]=[kw rough in title],[kw in desc]*1,IFERROR(LEFT([kw_dirty],3)*1,IFERROR(LEFT([kw_dirty],2)*1,"n.a.")))</f>
        <v>#N/A</v>
      </c>
      <c r="T4487" s="1"/>
      <c r="U4487" s="1">
        <f>VLOOKUP(Tabelle1[[#This Row],[productid]],Tabelle2[#All],2,FALSE)</f>
        <v>42</v>
      </c>
    </row>
    <row r="4488" spans="1:21" hidden="1">
      <c r="A4488" t="s">
        <v>3593</v>
      </c>
      <c r="B4488">
        <v>3765</v>
      </c>
      <c r="C4488">
        <v>289859</v>
      </c>
      <c r="D4488" t="s">
        <v>7363</v>
      </c>
      <c r="E4488" t="s">
        <v>7364</v>
      </c>
      <c r="F4488">
        <v>18406</v>
      </c>
      <c r="G4488">
        <v>3497887</v>
      </c>
      <c r="H4488">
        <f t="shared" si="70"/>
        <v>0</v>
      </c>
      <c r="I4488">
        <f t="array" ref="I4488">MIN(IFERROR(FIND(IstNumbers,A4488),""))</f>
        <v>13</v>
      </c>
      <c r="J4488" s="1" t="e">
        <f>IF([first '# in title]&lt;[pos kw in title],MID([title],[pos kw in title]-6,6),#N/A)</f>
        <v>#N/A</v>
      </c>
      <c r="K4488" s="1" t="e">
        <f>IFERROR(MID(SUBSTITUTE([kw rough in title],",","."),FIND("(",[kw rough in title])+1,20),SUBSTITUTE(IFERROR(MID([kw rough in title],FIND(" ",[kw rough in title])+1,20),[kw rough in title]),",","."))</f>
        <v>#N/A</v>
      </c>
      <c r="L4488" s="1">
        <f>IFERROR(FIND("kW",[desc]),0)</f>
        <v>70</v>
      </c>
      <c r="M4488">
        <f t="array" ref="M4488">MIN(IFERROR(FIND(IstNumbers,E4488),""))</f>
        <v>34</v>
      </c>
      <c r="N4488" s="1" t="str">
        <f>IF([first '# in desc]&lt;[pos kw in desc],MID([desc],[pos kw in desc]-7,7))</f>
        <v xml:space="preserve">­me 42 </v>
      </c>
      <c r="O44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88" s="1" t="str">
        <f>TRIM(IF([first '# in desc]&lt;[pos kw in desc],MID([desc],[pos kw in desc]-6,6),FALSE))</f>
        <v>me 42</v>
      </c>
      <c r="Q4488" s="1" t="b">
        <f>IF(LEN([manuell])=0,IFERROR([kw fine in title]*1,IFERROR(SUMPRODUCT(COUNTIF(IsDigits,MID([kw in desc],ROW($A$1:$A$150),1)))=LEN([kw in desc]),#N/A)),[manuell])</f>
        <v>0</v>
      </c>
      <c r="R4488" s="1" t="str">
        <f>IF([pos kw in title]&gt;0,MID(J4488,#REF!,4),IF([first '# in title]&gt;0,MID([title],[first '# in title],3),IF([first '# in title]&gt;0,MID([desc],#REF!,3),VLOOKUP([productid],$G$2:$R$1386,8))))</f>
        <v xml:space="preserve">42 </v>
      </c>
      <c r="S4488" s="1" t="e">
        <f>IF([kw in desc]=[kw rough in title],[kw in desc]*1,IFERROR(LEFT([kw_dirty],3)*1,IFERROR(LEFT([kw_dirty],2)*1,"n.a.")))</f>
        <v>#N/A</v>
      </c>
      <c r="T4488" s="1"/>
      <c r="U4488" s="1">
        <f>VLOOKUP(Tabelle1[[#This Row],[productid]],Tabelle2[#All],2,FALSE)</f>
        <v>42</v>
      </c>
    </row>
    <row r="4489" spans="1:21">
      <c r="A4489" t="s">
        <v>1935</v>
      </c>
      <c r="B4489">
        <v>2895</v>
      </c>
      <c r="C4489">
        <v>289859</v>
      </c>
      <c r="D4489" t="s">
        <v>7365</v>
      </c>
      <c r="E4489" t="s">
        <v>7366</v>
      </c>
      <c r="F4489">
        <v>18406</v>
      </c>
      <c r="G4489">
        <v>2286143</v>
      </c>
      <c r="H4489">
        <f t="shared" si="70"/>
        <v>0</v>
      </c>
      <c r="I4489">
        <f t="array" ref="I4489">MIN(IFERROR(FIND(IstNumbers,A4489),""))</f>
        <v>13</v>
      </c>
      <c r="J4489" s="1" t="e">
        <f>IF([first '# in title]&lt;[pos kw in title],MID([title],[pos kw in title]-6,6),#N/A)</f>
        <v>#N/A</v>
      </c>
      <c r="K4489" s="1" t="e">
        <f>IFERROR(MID(SUBSTITUTE([kw rough in title],",","."),FIND("(",[kw rough in title])+1,20),SUBSTITUTE(IFERROR(MID([kw rough in title],FIND(" ",[kw rough in title])+1,20),[kw rough in title]),",","."))</f>
        <v>#N/A</v>
      </c>
      <c r="L4489" s="1">
        <f>IFERROR(FIND("kW",[desc]),0)</f>
        <v>0</v>
      </c>
      <c r="M4489">
        <f t="array" ref="M4489">MIN(IFERROR(FIND(IstNumbers,E4489),""))</f>
        <v>33</v>
      </c>
      <c r="N4489" s="1" t="b">
        <f>IF([first '# in desc]&lt;[pos kw in desc],MID([desc],[pos kw in desc]-7,7))</f>
        <v>0</v>
      </c>
      <c r="O44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89" s="1" t="str">
        <f>TRIM(IF([first '# in desc]&lt;[pos kw in desc],MID([desc],[pos kw in desc]-6,6),FALSE))</f>
        <v>FALSCH</v>
      </c>
      <c r="Q4489" s="1" t="b">
        <f>IF(LEN([manuell])=0,IFERROR([kw fine in title]*1,IFERROR(SUMPRODUCT(COUNTIF(IsDigits,MID([kw in desc],ROW($A$1:$A$150),1)))=LEN([kw in desc]),#N/A)),[manuell])</f>
        <v>0</v>
      </c>
      <c r="R4489" s="1" t="str">
        <f>IF([pos kw in title]&gt;0,MID(J4489,#REF!,4),IF([first '# in title]&gt;0,MID([title],[first '# in title],3),IF([first '# in title]&gt;0,MID([desc],#REF!,3),VLOOKUP([productid],$G$2:$R$1386,8))))</f>
        <v>146</v>
      </c>
      <c r="S4489" s="1" t="e">
        <f>IF([kw in desc]=[kw rough in title],[kw in desc]*1,IFERROR(LEFT([kw_dirty],3)*1,IFERROR(LEFT([kw_dirty],2)*1,"n.a.")))</f>
        <v>#N/A</v>
      </c>
      <c r="T4489" s="1"/>
      <c r="U4489" s="1" t="e">
        <f>VLOOKUP(Tabelle1[[#This Row],[productid]],Tabelle2[#All],2,FALSE)</f>
        <v>#N/A</v>
      </c>
    </row>
    <row r="4490" spans="1:21" hidden="1">
      <c r="A4490" t="s">
        <v>1945</v>
      </c>
      <c r="B4490">
        <v>3685</v>
      </c>
      <c r="C4490">
        <v>289859</v>
      </c>
      <c r="D4490" t="s">
        <v>7367</v>
      </c>
      <c r="E4490" t="s">
        <v>7368</v>
      </c>
      <c r="F4490">
        <v>18406</v>
      </c>
      <c r="G4490">
        <v>1750863</v>
      </c>
      <c r="H4490">
        <f t="shared" si="70"/>
        <v>0</v>
      </c>
      <c r="I4490">
        <f t="array" ref="I4490">MIN(IFERROR(FIND(IstNumbers,A4490),""))</f>
        <v>13</v>
      </c>
      <c r="J4490" s="1" t="e">
        <f>IF([first '# in title]&lt;[pos kw in title],MID([title],[pos kw in title]-6,6),#N/A)</f>
        <v>#N/A</v>
      </c>
      <c r="K4490" s="1" t="e">
        <f>IFERROR(MID(SUBSTITUTE([kw rough in title],",","."),FIND("(",[kw rough in title])+1,20),SUBSTITUTE(IFERROR(MID([kw rough in title],FIND(" ",[kw rough in title])+1,20),[kw rough in title]),",","."))</f>
        <v>#N/A</v>
      </c>
      <c r="L4490" s="1">
        <f>IFERROR(FIND("kW",[desc]),0)</f>
        <v>70</v>
      </c>
      <c r="M4490">
        <f t="array" ref="M4490">MIN(IFERROR(FIND(IstNumbers,E4490),""))</f>
        <v>34</v>
      </c>
      <c r="N4490" s="1" t="str">
        <f>IF([first '# in desc]&lt;[pos kw in desc],MID([desc],[pos kw in desc]-7,7))</f>
        <v xml:space="preserve">­me 42 </v>
      </c>
      <c r="O44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90" s="1" t="str">
        <f>TRIM(IF([first '# in desc]&lt;[pos kw in desc],MID([desc],[pos kw in desc]-6,6),FALSE))</f>
        <v>me 42</v>
      </c>
      <c r="Q4490" s="1" t="b">
        <f>IF(LEN([manuell])=0,IFERROR([kw fine in title]*1,IFERROR(SUMPRODUCT(COUNTIF(IsDigits,MID([kw in desc],ROW($A$1:$A$150),1)))=LEN([kw in desc]),#N/A)),[manuell])</f>
        <v>0</v>
      </c>
      <c r="R4490" s="1" t="str">
        <f>IF([pos kw in title]&gt;0,MID(J4490,#REF!,4),IF([first '# in title]&gt;0,MID([title],[first '# in title],3),IF([first '# in title]&gt;0,MID([desc],#REF!,3),VLOOKUP([productid],$G$2:$R$1386,8))))</f>
        <v xml:space="preserve">42 </v>
      </c>
      <c r="S4490" s="1" t="e">
        <f>IF([kw in desc]=[kw rough in title],[kw in desc]*1,IFERROR(LEFT([kw_dirty],3)*1,IFERROR(LEFT([kw_dirty],2)*1,"n.a.")))</f>
        <v>#N/A</v>
      </c>
      <c r="T4490" s="1"/>
      <c r="U4490" s="1">
        <f>VLOOKUP(Tabelle1[[#This Row],[productid]],Tabelle2[#All],2,FALSE)</f>
        <v>42</v>
      </c>
    </row>
    <row r="4491" spans="1:21" hidden="1">
      <c r="A4491" t="s">
        <v>3593</v>
      </c>
      <c r="B4491">
        <v>3765</v>
      </c>
      <c r="C4491">
        <v>289859</v>
      </c>
      <c r="D4491" t="s">
        <v>7369</v>
      </c>
      <c r="E4491" t="s">
        <v>7370</v>
      </c>
      <c r="F4491">
        <v>18406</v>
      </c>
      <c r="G4491">
        <v>3497887</v>
      </c>
      <c r="H4491">
        <f t="shared" si="70"/>
        <v>0</v>
      </c>
      <c r="I4491">
        <f t="array" ref="I4491">MIN(IFERROR(FIND(IstNumbers,A4491),""))</f>
        <v>13</v>
      </c>
      <c r="J4491" s="1" t="e">
        <f>IF([first '# in title]&lt;[pos kw in title],MID([title],[pos kw in title]-6,6),#N/A)</f>
        <v>#N/A</v>
      </c>
      <c r="K4491" s="1" t="e">
        <f>IFERROR(MID(SUBSTITUTE([kw rough in title],",","."),FIND("(",[kw rough in title])+1,20),SUBSTITUTE(IFERROR(MID([kw rough in title],FIND(" ",[kw rough in title])+1,20),[kw rough in title]),",","."))</f>
        <v>#N/A</v>
      </c>
      <c r="L4491" s="1">
        <f>IFERROR(FIND("kW",[desc]),0)</f>
        <v>70</v>
      </c>
      <c r="M4491">
        <f t="array" ref="M4491">MIN(IFERROR(FIND(IstNumbers,E4491),""))</f>
        <v>34</v>
      </c>
      <c r="N4491" s="1" t="str">
        <f>IF([first '# in desc]&lt;[pos kw in desc],MID([desc],[pos kw in desc]-7,7))</f>
        <v xml:space="preserve">­me 42 </v>
      </c>
      <c r="O44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91" s="1" t="str">
        <f>TRIM(IF([first '# in desc]&lt;[pos kw in desc],MID([desc],[pos kw in desc]-6,6),FALSE))</f>
        <v>me 42</v>
      </c>
      <c r="Q4491" s="1" t="b">
        <f>IF(LEN([manuell])=0,IFERROR([kw fine in title]*1,IFERROR(SUMPRODUCT(COUNTIF(IsDigits,MID([kw in desc],ROW($A$1:$A$150),1)))=LEN([kw in desc]),#N/A)),[manuell])</f>
        <v>0</v>
      </c>
      <c r="R4491" s="1" t="str">
        <f>IF([pos kw in title]&gt;0,MID(J4491,#REF!,4),IF([first '# in title]&gt;0,MID([title],[first '# in title],3),IF([first '# in title]&gt;0,MID([desc],#REF!,3),VLOOKUP([productid],$G$2:$R$1386,8))))</f>
        <v xml:space="preserve">42 </v>
      </c>
      <c r="S4491" s="1" t="e">
        <f>IF([kw in desc]=[kw rough in title],[kw in desc]*1,IFERROR(LEFT([kw_dirty],3)*1,IFERROR(LEFT([kw_dirty],2)*1,"n.a.")))</f>
        <v>#N/A</v>
      </c>
      <c r="T4491" s="1"/>
      <c r="U4491" s="1">
        <f>VLOOKUP(Tabelle1[[#This Row],[productid]],Tabelle2[#All],2,FALSE)</f>
        <v>42</v>
      </c>
    </row>
    <row r="4492" spans="1:21">
      <c r="A4492" t="s">
        <v>1935</v>
      </c>
      <c r="B4492">
        <v>2895</v>
      </c>
      <c r="C4492">
        <v>289859</v>
      </c>
      <c r="D4492" t="s">
        <v>7371</v>
      </c>
      <c r="E4492" t="s">
        <v>7372</v>
      </c>
      <c r="F4492">
        <v>18406</v>
      </c>
      <c r="G4492">
        <v>2286143</v>
      </c>
      <c r="H4492">
        <f t="shared" si="70"/>
        <v>0</v>
      </c>
      <c r="I4492">
        <f t="array" ref="I4492">MIN(IFERROR(FIND(IstNumbers,A4492),""))</f>
        <v>13</v>
      </c>
      <c r="J4492" s="1" t="e">
        <f>IF([first '# in title]&lt;[pos kw in title],MID([title],[pos kw in title]-6,6),#N/A)</f>
        <v>#N/A</v>
      </c>
      <c r="K4492" s="1" t="e">
        <f>IFERROR(MID(SUBSTITUTE([kw rough in title],",","."),FIND("(",[kw rough in title])+1,20),SUBSTITUTE(IFERROR(MID([kw rough in title],FIND(" ",[kw rough in title])+1,20),[kw rough in title]),",","."))</f>
        <v>#N/A</v>
      </c>
      <c r="L4492" s="1">
        <f>IFERROR(FIND("kW",[desc]),0)</f>
        <v>0</v>
      </c>
      <c r="M4492">
        <f t="array" ref="M4492">MIN(IFERROR(FIND(IstNumbers,E4492),""))</f>
        <v>33</v>
      </c>
      <c r="N4492" s="1" t="b">
        <f>IF([first '# in desc]&lt;[pos kw in desc],MID([desc],[pos kw in desc]-7,7))</f>
        <v>0</v>
      </c>
      <c r="O44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92" s="1" t="str">
        <f>TRIM(IF([first '# in desc]&lt;[pos kw in desc],MID([desc],[pos kw in desc]-6,6),FALSE))</f>
        <v>FALSCH</v>
      </c>
      <c r="Q4492" s="1" t="b">
        <f>IF(LEN([manuell])=0,IFERROR([kw fine in title]*1,IFERROR(SUMPRODUCT(COUNTIF(IsDigits,MID([kw in desc],ROW($A$1:$A$150),1)))=LEN([kw in desc]),#N/A)),[manuell])</f>
        <v>0</v>
      </c>
      <c r="R4492" s="1" t="str">
        <f>IF([pos kw in title]&gt;0,MID(J4492,#REF!,4),IF([first '# in title]&gt;0,MID([title],[first '# in title],3),IF([first '# in title]&gt;0,MID([desc],#REF!,3),VLOOKUP([productid],$G$2:$R$1386,8))))</f>
        <v>146</v>
      </c>
      <c r="S4492" s="1" t="e">
        <f>IF([kw in desc]=[kw rough in title],[kw in desc]*1,IFERROR(LEFT([kw_dirty],3)*1,IFERROR(LEFT([kw_dirty],2)*1,"n.a.")))</f>
        <v>#N/A</v>
      </c>
      <c r="T4492" s="1"/>
      <c r="U4492" s="1" t="e">
        <f>VLOOKUP(Tabelle1[[#This Row],[productid]],Tabelle2[#All],2,FALSE)</f>
        <v>#N/A</v>
      </c>
    </row>
    <row r="4493" spans="1:21" hidden="1">
      <c r="A4493" t="s">
        <v>1945</v>
      </c>
      <c r="B4493">
        <v>3690</v>
      </c>
      <c r="C4493">
        <v>289859</v>
      </c>
      <c r="D4493" t="s">
        <v>7373</v>
      </c>
      <c r="E4493" t="s">
        <v>7374</v>
      </c>
      <c r="F4493">
        <v>18406</v>
      </c>
      <c r="G4493">
        <v>1750863</v>
      </c>
      <c r="H4493">
        <f t="shared" si="70"/>
        <v>0</v>
      </c>
      <c r="I4493">
        <f t="array" ref="I4493">MIN(IFERROR(FIND(IstNumbers,A4493),""))</f>
        <v>13</v>
      </c>
      <c r="J4493" s="1" t="e">
        <f>IF([first '# in title]&lt;[pos kw in title],MID([title],[pos kw in title]-6,6),#N/A)</f>
        <v>#N/A</v>
      </c>
      <c r="K4493" s="1" t="e">
        <f>IFERROR(MID(SUBSTITUTE([kw rough in title],",","."),FIND("(",[kw rough in title])+1,20),SUBSTITUTE(IFERROR(MID([kw rough in title],FIND(" ",[kw rough in title])+1,20),[kw rough in title]),",","."))</f>
        <v>#N/A</v>
      </c>
      <c r="L4493" s="1">
        <f>IFERROR(FIND("kW",[desc]),0)</f>
        <v>70</v>
      </c>
      <c r="M4493">
        <f t="array" ref="M4493">MIN(IFERROR(FIND(IstNumbers,E4493),""))</f>
        <v>34</v>
      </c>
      <c r="N4493" s="1" t="str">
        <f>IF([first '# in desc]&lt;[pos kw in desc],MID([desc],[pos kw in desc]-7,7))</f>
        <v xml:space="preserve">­me 42 </v>
      </c>
      <c r="O44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93" s="1" t="str">
        <f>TRIM(IF([first '# in desc]&lt;[pos kw in desc],MID([desc],[pos kw in desc]-6,6),FALSE))</f>
        <v>me 42</v>
      </c>
      <c r="Q4493" s="1" t="b">
        <f>IF(LEN([manuell])=0,IFERROR([kw fine in title]*1,IFERROR(SUMPRODUCT(COUNTIF(IsDigits,MID([kw in desc],ROW($A$1:$A$150),1)))=LEN([kw in desc]),#N/A)),[manuell])</f>
        <v>0</v>
      </c>
      <c r="R4493" s="1" t="str">
        <f>IF([pos kw in title]&gt;0,MID(J4493,#REF!,4),IF([first '# in title]&gt;0,MID([title],[first '# in title],3),IF([first '# in title]&gt;0,MID([desc],#REF!,3),VLOOKUP([productid],$G$2:$R$1386,8))))</f>
        <v xml:space="preserve">42 </v>
      </c>
      <c r="S4493" s="1" t="e">
        <f>IF([kw in desc]=[kw rough in title],[kw in desc]*1,IFERROR(LEFT([kw_dirty],3)*1,IFERROR(LEFT([kw_dirty],2)*1,"n.a.")))</f>
        <v>#N/A</v>
      </c>
      <c r="T4493" s="1"/>
      <c r="U4493" s="1">
        <f>VLOOKUP(Tabelle1[[#This Row],[productid]],Tabelle2[#All],2,FALSE)</f>
        <v>42</v>
      </c>
    </row>
    <row r="4494" spans="1:21" hidden="1">
      <c r="A4494" t="s">
        <v>3593</v>
      </c>
      <c r="B4494">
        <v>3765</v>
      </c>
      <c r="C4494">
        <v>289859</v>
      </c>
      <c r="D4494" t="s">
        <v>7375</v>
      </c>
      <c r="E4494" t="s">
        <v>7376</v>
      </c>
      <c r="F4494">
        <v>18406</v>
      </c>
      <c r="G4494">
        <v>3497887</v>
      </c>
      <c r="H4494">
        <f t="shared" si="70"/>
        <v>0</v>
      </c>
      <c r="I4494">
        <f t="array" ref="I4494">MIN(IFERROR(FIND(IstNumbers,A4494),""))</f>
        <v>13</v>
      </c>
      <c r="J4494" s="1" t="e">
        <f>IF([first '# in title]&lt;[pos kw in title],MID([title],[pos kw in title]-6,6),#N/A)</f>
        <v>#N/A</v>
      </c>
      <c r="K4494" s="1" t="e">
        <f>IFERROR(MID(SUBSTITUTE([kw rough in title],",","."),FIND("(",[kw rough in title])+1,20),SUBSTITUTE(IFERROR(MID([kw rough in title],FIND(" ",[kw rough in title])+1,20),[kw rough in title]),",","."))</f>
        <v>#N/A</v>
      </c>
      <c r="L4494" s="1">
        <f>IFERROR(FIND("kW",[desc]),0)</f>
        <v>70</v>
      </c>
      <c r="M4494">
        <f t="array" ref="M4494">MIN(IFERROR(FIND(IstNumbers,E4494),""))</f>
        <v>34</v>
      </c>
      <c r="N4494" s="1" t="str">
        <f>IF([first '# in desc]&lt;[pos kw in desc],MID([desc],[pos kw in desc]-7,7))</f>
        <v xml:space="preserve">­me 42 </v>
      </c>
      <c r="O44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94" s="1" t="str">
        <f>TRIM(IF([first '# in desc]&lt;[pos kw in desc],MID([desc],[pos kw in desc]-6,6),FALSE))</f>
        <v>me 42</v>
      </c>
      <c r="Q4494" s="1" t="b">
        <f>IF(LEN([manuell])=0,IFERROR([kw fine in title]*1,IFERROR(SUMPRODUCT(COUNTIF(IsDigits,MID([kw in desc],ROW($A$1:$A$150),1)))=LEN([kw in desc]),#N/A)),[manuell])</f>
        <v>0</v>
      </c>
      <c r="R4494" s="1" t="str">
        <f>IF([pos kw in title]&gt;0,MID(J4494,#REF!,4),IF([first '# in title]&gt;0,MID([title],[first '# in title],3),IF([first '# in title]&gt;0,MID([desc],#REF!,3),VLOOKUP([productid],$G$2:$R$1386,8))))</f>
        <v xml:space="preserve">42 </v>
      </c>
      <c r="S4494" s="1" t="e">
        <f>IF([kw in desc]=[kw rough in title],[kw in desc]*1,IFERROR(LEFT([kw_dirty],3)*1,IFERROR(LEFT([kw_dirty],2)*1,"n.a.")))</f>
        <v>#N/A</v>
      </c>
      <c r="T4494" s="1"/>
      <c r="U4494" s="1">
        <f>VLOOKUP(Tabelle1[[#This Row],[productid]],Tabelle2[#All],2,FALSE)</f>
        <v>42</v>
      </c>
    </row>
    <row r="4495" spans="1:21">
      <c r="A4495" t="s">
        <v>1935</v>
      </c>
      <c r="B4495">
        <v>2898</v>
      </c>
      <c r="C4495">
        <v>289859</v>
      </c>
      <c r="D4495" t="s">
        <v>7377</v>
      </c>
      <c r="E4495" t="s">
        <v>7378</v>
      </c>
      <c r="F4495">
        <v>18406</v>
      </c>
      <c r="G4495">
        <v>2286143</v>
      </c>
      <c r="H4495">
        <f t="shared" si="70"/>
        <v>0</v>
      </c>
      <c r="I4495">
        <f t="array" ref="I4495">MIN(IFERROR(FIND(IstNumbers,A4495),""))</f>
        <v>13</v>
      </c>
      <c r="J4495" s="1" t="e">
        <f>IF([first '# in title]&lt;[pos kw in title],MID([title],[pos kw in title]-6,6),#N/A)</f>
        <v>#N/A</v>
      </c>
      <c r="K4495" s="1" t="e">
        <f>IFERROR(MID(SUBSTITUTE([kw rough in title],",","."),FIND("(",[kw rough in title])+1,20),SUBSTITUTE(IFERROR(MID([kw rough in title],FIND(" ",[kw rough in title])+1,20),[kw rough in title]),",","."))</f>
        <v>#N/A</v>
      </c>
      <c r="L4495" s="1">
        <f>IFERROR(FIND("kW",[desc]),0)</f>
        <v>0</v>
      </c>
      <c r="M4495">
        <f t="array" ref="M4495">MIN(IFERROR(FIND(IstNumbers,E4495),""))</f>
        <v>33</v>
      </c>
      <c r="N4495" s="1" t="b">
        <f>IF([first '# in desc]&lt;[pos kw in desc],MID([desc],[pos kw in desc]-7,7))</f>
        <v>0</v>
      </c>
      <c r="O44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495" s="1" t="str">
        <f>TRIM(IF([first '# in desc]&lt;[pos kw in desc],MID([desc],[pos kw in desc]-6,6),FALSE))</f>
        <v>FALSCH</v>
      </c>
      <c r="Q4495" s="1" t="b">
        <f>IF(LEN([manuell])=0,IFERROR([kw fine in title]*1,IFERROR(SUMPRODUCT(COUNTIF(IsDigits,MID([kw in desc],ROW($A$1:$A$150),1)))=LEN([kw in desc]),#N/A)),[manuell])</f>
        <v>0</v>
      </c>
      <c r="R4495" s="1" t="str">
        <f>IF([pos kw in title]&gt;0,MID(J4495,#REF!,4),IF([first '# in title]&gt;0,MID([title],[first '# in title],3),IF([first '# in title]&gt;0,MID([desc],#REF!,3),VLOOKUP([productid],$G$2:$R$1386,8))))</f>
        <v>146</v>
      </c>
      <c r="S4495" s="1" t="e">
        <f>IF([kw in desc]=[kw rough in title],[kw in desc]*1,IFERROR(LEFT([kw_dirty],3)*1,IFERROR(LEFT([kw_dirty],2)*1,"n.a.")))</f>
        <v>#N/A</v>
      </c>
      <c r="T4495" s="1"/>
      <c r="U4495" s="1" t="e">
        <f>VLOOKUP(Tabelle1[[#This Row],[productid]],Tabelle2[#All],2,FALSE)</f>
        <v>#N/A</v>
      </c>
    </row>
    <row r="4496" spans="1:21" hidden="1">
      <c r="A4496" t="s">
        <v>1945</v>
      </c>
      <c r="B4496">
        <v>3690</v>
      </c>
      <c r="C4496">
        <v>289859</v>
      </c>
      <c r="D4496" t="s">
        <v>7379</v>
      </c>
      <c r="E4496" t="s">
        <v>6817</v>
      </c>
      <c r="F4496">
        <v>18406</v>
      </c>
      <c r="G4496">
        <v>1750863</v>
      </c>
      <c r="H4496">
        <f t="shared" si="70"/>
        <v>0</v>
      </c>
      <c r="I4496">
        <f t="array" ref="I4496">MIN(IFERROR(FIND(IstNumbers,A4496),""))</f>
        <v>13</v>
      </c>
      <c r="J4496" s="1" t="e">
        <f>IF([first '# in title]&lt;[pos kw in title],MID([title],[pos kw in title]-6,6),#N/A)</f>
        <v>#N/A</v>
      </c>
      <c r="K4496" s="1" t="e">
        <f>IFERROR(MID(SUBSTITUTE([kw rough in title],",","."),FIND("(",[kw rough in title])+1,20),SUBSTITUTE(IFERROR(MID([kw rough in title],FIND(" ",[kw rough in title])+1,20),[kw rough in title]),",","."))</f>
        <v>#N/A</v>
      </c>
      <c r="L4496" s="1">
        <f>IFERROR(FIND("kW",[desc]),0)</f>
        <v>70</v>
      </c>
      <c r="M4496">
        <f t="array" ref="M4496">MIN(IFERROR(FIND(IstNumbers,E4496),""))</f>
        <v>34</v>
      </c>
      <c r="N4496" s="1" t="str">
        <f>IF([first '# in desc]&lt;[pos kw in desc],MID([desc],[pos kw in desc]-7,7))</f>
        <v xml:space="preserve">­me 42 </v>
      </c>
      <c r="O44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96" s="1" t="str">
        <f>TRIM(IF([first '# in desc]&lt;[pos kw in desc],MID([desc],[pos kw in desc]-6,6),FALSE))</f>
        <v>me 42</v>
      </c>
      <c r="Q4496" s="1" t="b">
        <f>IF(LEN([manuell])=0,IFERROR([kw fine in title]*1,IFERROR(SUMPRODUCT(COUNTIF(IsDigits,MID([kw in desc],ROW($A$1:$A$150),1)))=LEN([kw in desc]),#N/A)),[manuell])</f>
        <v>0</v>
      </c>
      <c r="R4496" s="1" t="str">
        <f>IF([pos kw in title]&gt;0,MID(J4496,#REF!,4),IF([first '# in title]&gt;0,MID([title],[first '# in title],3),IF([first '# in title]&gt;0,MID([desc],#REF!,3),VLOOKUP([productid],$G$2:$R$1386,8))))</f>
        <v xml:space="preserve">42 </v>
      </c>
      <c r="S4496" s="1" t="e">
        <f>IF([kw in desc]=[kw rough in title],[kw in desc]*1,IFERROR(LEFT([kw_dirty],3)*1,IFERROR(LEFT([kw_dirty],2)*1,"n.a.")))</f>
        <v>#N/A</v>
      </c>
      <c r="T4496" s="1"/>
      <c r="U4496" s="1">
        <f>VLOOKUP(Tabelle1[[#This Row],[productid]],Tabelle2[#All],2,FALSE)</f>
        <v>42</v>
      </c>
    </row>
    <row r="4497" spans="1:21" hidden="1">
      <c r="A4497" t="s">
        <v>3593</v>
      </c>
      <c r="B4497">
        <v>3770</v>
      </c>
      <c r="C4497">
        <v>289859</v>
      </c>
      <c r="D4497" t="s">
        <v>7380</v>
      </c>
      <c r="E4497" t="s">
        <v>7301</v>
      </c>
      <c r="F4497">
        <v>18406</v>
      </c>
      <c r="G4497">
        <v>3497887</v>
      </c>
      <c r="H4497">
        <f t="shared" si="70"/>
        <v>0</v>
      </c>
      <c r="I4497">
        <f t="array" ref="I4497">MIN(IFERROR(FIND(IstNumbers,A4497),""))</f>
        <v>13</v>
      </c>
      <c r="J4497" s="1" t="e">
        <f>IF([first '# in title]&lt;[pos kw in title],MID([title],[pos kw in title]-6,6),#N/A)</f>
        <v>#N/A</v>
      </c>
      <c r="K4497" s="1" t="e">
        <f>IFERROR(MID(SUBSTITUTE([kw rough in title],",","."),FIND("(",[kw rough in title])+1,20),SUBSTITUTE(IFERROR(MID([kw rough in title],FIND(" ",[kw rough in title])+1,20),[kw rough in title]),",","."))</f>
        <v>#N/A</v>
      </c>
      <c r="L4497" s="1">
        <f>IFERROR(FIND("kW",[desc]),0)</f>
        <v>70</v>
      </c>
      <c r="M4497">
        <f t="array" ref="M4497">MIN(IFERROR(FIND(IstNumbers,E4497),""))</f>
        <v>34</v>
      </c>
      <c r="N4497" s="1" t="str">
        <f>IF([first '# in desc]&lt;[pos kw in desc],MID([desc],[pos kw in desc]-7,7))</f>
        <v xml:space="preserve">­me 42 </v>
      </c>
      <c r="O44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97" s="1" t="str">
        <f>TRIM(IF([first '# in desc]&lt;[pos kw in desc],MID([desc],[pos kw in desc]-6,6),FALSE))</f>
        <v>me 42</v>
      </c>
      <c r="Q4497" s="1" t="b">
        <f>IF(LEN([manuell])=0,IFERROR([kw fine in title]*1,IFERROR(SUMPRODUCT(COUNTIF(IsDigits,MID([kw in desc],ROW($A$1:$A$150),1)))=LEN([kw in desc]),#N/A)),[manuell])</f>
        <v>0</v>
      </c>
      <c r="R4497" s="1" t="str">
        <f>IF([pos kw in title]&gt;0,MID(J4497,#REF!,4),IF([first '# in title]&gt;0,MID([title],[first '# in title],3),IF([first '# in title]&gt;0,MID([desc],#REF!,3),VLOOKUP([productid],$G$2:$R$1386,8))))</f>
        <v xml:space="preserve">42 </v>
      </c>
      <c r="S4497" s="1" t="e">
        <f>IF([kw in desc]=[kw rough in title],[kw in desc]*1,IFERROR(LEFT([kw_dirty],3)*1,IFERROR(LEFT([kw_dirty],2)*1,"n.a.")))</f>
        <v>#N/A</v>
      </c>
      <c r="T4497" s="1"/>
      <c r="U4497" s="1">
        <f>VLOOKUP(Tabelle1[[#This Row],[productid]],Tabelle2[#All],2,FALSE)</f>
        <v>42</v>
      </c>
    </row>
    <row r="4498" spans="1:21" hidden="1">
      <c r="A4498" t="s">
        <v>1945</v>
      </c>
      <c r="B4498">
        <v>3690</v>
      </c>
      <c r="C4498">
        <v>289859</v>
      </c>
      <c r="D4498" t="s">
        <v>7381</v>
      </c>
      <c r="E4498" t="s">
        <v>6828</v>
      </c>
      <c r="F4498">
        <v>18406</v>
      </c>
      <c r="G4498">
        <v>1750863</v>
      </c>
      <c r="H4498">
        <f t="shared" si="70"/>
        <v>0</v>
      </c>
      <c r="I4498">
        <f t="array" ref="I4498">MIN(IFERROR(FIND(IstNumbers,A4498),""))</f>
        <v>13</v>
      </c>
      <c r="J4498" s="1" t="e">
        <f>IF([first '# in title]&lt;[pos kw in title],MID([title],[pos kw in title]-6,6),#N/A)</f>
        <v>#N/A</v>
      </c>
      <c r="K4498" s="1" t="e">
        <f>IFERROR(MID(SUBSTITUTE([kw rough in title],",","."),FIND("(",[kw rough in title])+1,20),SUBSTITUTE(IFERROR(MID([kw rough in title],FIND(" ",[kw rough in title])+1,20),[kw rough in title]),",","."))</f>
        <v>#N/A</v>
      </c>
      <c r="L4498" s="1">
        <f>IFERROR(FIND("kW",[desc]),0)</f>
        <v>70</v>
      </c>
      <c r="M4498">
        <f t="array" ref="M4498">MIN(IFERROR(FIND(IstNumbers,E4498),""))</f>
        <v>34</v>
      </c>
      <c r="N4498" s="1" t="str">
        <f>IF([first '# in desc]&lt;[pos kw in desc],MID([desc],[pos kw in desc]-7,7))</f>
        <v xml:space="preserve">­me 42 </v>
      </c>
      <c r="O44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98" s="1" t="str">
        <f>TRIM(IF([first '# in desc]&lt;[pos kw in desc],MID([desc],[pos kw in desc]-6,6),FALSE))</f>
        <v>me 42</v>
      </c>
      <c r="Q4498" s="1" t="b">
        <f>IF(LEN([manuell])=0,IFERROR([kw fine in title]*1,IFERROR(SUMPRODUCT(COUNTIF(IsDigits,MID([kw in desc],ROW($A$1:$A$150),1)))=LEN([kw in desc]),#N/A)),[manuell])</f>
        <v>0</v>
      </c>
      <c r="R4498" s="1" t="str">
        <f>IF([pos kw in title]&gt;0,MID(J4498,#REF!,4),IF([first '# in title]&gt;0,MID([title],[first '# in title],3),IF([first '# in title]&gt;0,MID([desc],#REF!,3),VLOOKUP([productid],$G$2:$R$1386,8))))</f>
        <v xml:space="preserve">42 </v>
      </c>
      <c r="S4498" s="1" t="e">
        <f>IF([kw in desc]=[kw rough in title],[kw in desc]*1,IFERROR(LEFT([kw_dirty],3)*1,IFERROR(LEFT([kw_dirty],2)*1,"n.a.")))</f>
        <v>#N/A</v>
      </c>
      <c r="T4498" s="1"/>
      <c r="U4498" s="1">
        <f>VLOOKUP(Tabelle1[[#This Row],[productid]],Tabelle2[#All],2,FALSE)</f>
        <v>42</v>
      </c>
    </row>
    <row r="4499" spans="1:21" hidden="1">
      <c r="A4499" t="s">
        <v>3593</v>
      </c>
      <c r="B4499">
        <v>3770</v>
      </c>
      <c r="C4499">
        <v>289859</v>
      </c>
      <c r="D4499" t="s">
        <v>7382</v>
      </c>
      <c r="E4499" t="s">
        <v>6368</v>
      </c>
      <c r="F4499">
        <v>18406</v>
      </c>
      <c r="G4499">
        <v>3497887</v>
      </c>
      <c r="H4499">
        <f t="shared" si="70"/>
        <v>0</v>
      </c>
      <c r="I4499">
        <f t="array" ref="I4499">MIN(IFERROR(FIND(IstNumbers,A4499),""))</f>
        <v>13</v>
      </c>
      <c r="J4499" s="1" t="e">
        <f>IF([first '# in title]&lt;[pos kw in title],MID([title],[pos kw in title]-6,6),#N/A)</f>
        <v>#N/A</v>
      </c>
      <c r="K4499" s="1" t="e">
        <f>IFERROR(MID(SUBSTITUTE([kw rough in title],",","."),FIND("(",[kw rough in title])+1,20),SUBSTITUTE(IFERROR(MID([kw rough in title],FIND(" ",[kw rough in title])+1,20),[kw rough in title]),",","."))</f>
        <v>#N/A</v>
      </c>
      <c r="L4499" s="1">
        <f>IFERROR(FIND("kW",[desc]),0)</f>
        <v>70</v>
      </c>
      <c r="M4499">
        <f t="array" ref="M4499">MIN(IFERROR(FIND(IstNumbers,E4499),""))</f>
        <v>34</v>
      </c>
      <c r="N4499" s="1" t="str">
        <f>IF([first '# in desc]&lt;[pos kw in desc],MID([desc],[pos kw in desc]-7,7))</f>
        <v xml:space="preserve">­me 42 </v>
      </c>
      <c r="O44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499" s="1" t="str">
        <f>TRIM(IF([first '# in desc]&lt;[pos kw in desc],MID([desc],[pos kw in desc]-6,6),FALSE))</f>
        <v>me 42</v>
      </c>
      <c r="Q4499" s="1" t="b">
        <f>IF(LEN([manuell])=0,IFERROR([kw fine in title]*1,IFERROR(SUMPRODUCT(COUNTIF(IsDigits,MID([kw in desc],ROW($A$1:$A$150),1)))=LEN([kw in desc]),#N/A)),[manuell])</f>
        <v>0</v>
      </c>
      <c r="R4499" s="1" t="str">
        <f>IF([pos kw in title]&gt;0,MID(J4499,#REF!,4),IF([first '# in title]&gt;0,MID([title],[first '# in title],3),IF([first '# in title]&gt;0,MID([desc],#REF!,3),VLOOKUP([productid],$G$2:$R$1386,8))))</f>
        <v xml:space="preserve">42 </v>
      </c>
      <c r="S4499" s="1" t="e">
        <f>IF([kw in desc]=[kw rough in title],[kw in desc]*1,IFERROR(LEFT([kw_dirty],3)*1,IFERROR(LEFT([kw_dirty],2)*1,"n.a.")))</f>
        <v>#N/A</v>
      </c>
      <c r="T4499" s="1"/>
      <c r="U4499" s="1">
        <f>VLOOKUP(Tabelle1[[#This Row],[productid]],Tabelle2[#All],2,FALSE)</f>
        <v>42</v>
      </c>
    </row>
    <row r="4500" spans="1:21" hidden="1">
      <c r="A4500" t="s">
        <v>1945</v>
      </c>
      <c r="B4500">
        <v>3690</v>
      </c>
      <c r="C4500">
        <v>289859</v>
      </c>
      <c r="D4500" t="s">
        <v>7383</v>
      </c>
      <c r="E4500" t="s">
        <v>5745</v>
      </c>
      <c r="F4500">
        <v>18406</v>
      </c>
      <c r="G4500">
        <v>1750863</v>
      </c>
      <c r="H4500">
        <f t="shared" si="70"/>
        <v>0</v>
      </c>
      <c r="I4500">
        <f t="array" ref="I4500">MIN(IFERROR(FIND(IstNumbers,A4500),""))</f>
        <v>13</v>
      </c>
      <c r="J4500" s="1" t="e">
        <f>IF([first '# in title]&lt;[pos kw in title],MID([title],[pos kw in title]-6,6),#N/A)</f>
        <v>#N/A</v>
      </c>
      <c r="K4500" s="1" t="e">
        <f>IFERROR(MID(SUBSTITUTE([kw rough in title],",","."),FIND("(",[kw rough in title])+1,20),SUBSTITUTE(IFERROR(MID([kw rough in title],FIND(" ",[kw rough in title])+1,20),[kw rough in title]),",","."))</f>
        <v>#N/A</v>
      </c>
      <c r="L4500" s="1">
        <f>IFERROR(FIND("kW",[desc]),0)</f>
        <v>70</v>
      </c>
      <c r="M4500">
        <f t="array" ref="M4500">MIN(IFERROR(FIND(IstNumbers,E4500),""))</f>
        <v>34</v>
      </c>
      <c r="N4500" s="1" t="str">
        <f>IF([first '# in desc]&lt;[pos kw in desc],MID([desc],[pos kw in desc]-7,7))</f>
        <v xml:space="preserve">­me 42 </v>
      </c>
      <c r="O45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0" s="1" t="str">
        <f>TRIM(IF([first '# in desc]&lt;[pos kw in desc],MID([desc],[pos kw in desc]-6,6),FALSE))</f>
        <v>me 42</v>
      </c>
      <c r="Q4500" s="1" t="b">
        <f>IF(LEN([manuell])=0,IFERROR([kw fine in title]*1,IFERROR(SUMPRODUCT(COUNTIF(IsDigits,MID([kw in desc],ROW($A$1:$A$150),1)))=LEN([kw in desc]),#N/A)),[manuell])</f>
        <v>0</v>
      </c>
      <c r="R4500" s="1" t="str">
        <f>IF([pos kw in title]&gt;0,MID(J4500,#REF!,4),IF([first '# in title]&gt;0,MID([title],[first '# in title],3),IF([first '# in title]&gt;0,MID([desc],#REF!,3),VLOOKUP([productid],$G$2:$R$1386,8))))</f>
        <v xml:space="preserve">42 </v>
      </c>
      <c r="S4500" s="1" t="e">
        <f>IF([kw in desc]=[kw rough in title],[kw in desc]*1,IFERROR(LEFT([kw_dirty],3)*1,IFERROR(LEFT([kw_dirty],2)*1,"n.a.")))</f>
        <v>#N/A</v>
      </c>
      <c r="T4500" s="1"/>
      <c r="U4500" s="1">
        <f>VLOOKUP(Tabelle1[[#This Row],[productid]],Tabelle2[#All],2,FALSE)</f>
        <v>42</v>
      </c>
    </row>
    <row r="4501" spans="1:21" hidden="1">
      <c r="A4501" t="s">
        <v>3593</v>
      </c>
      <c r="B4501">
        <v>3770</v>
      </c>
      <c r="C4501">
        <v>289859</v>
      </c>
      <c r="D4501" t="s">
        <v>7384</v>
      </c>
      <c r="E4501" t="s">
        <v>7385</v>
      </c>
      <c r="F4501">
        <v>18406</v>
      </c>
      <c r="G4501">
        <v>3497887</v>
      </c>
      <c r="H4501">
        <f t="shared" si="70"/>
        <v>0</v>
      </c>
      <c r="I4501">
        <f t="array" ref="I4501">MIN(IFERROR(FIND(IstNumbers,A4501),""))</f>
        <v>13</v>
      </c>
      <c r="J4501" s="1" t="e">
        <f>IF([first '# in title]&lt;[pos kw in title],MID([title],[pos kw in title]-6,6),#N/A)</f>
        <v>#N/A</v>
      </c>
      <c r="K4501" s="1" t="e">
        <f>IFERROR(MID(SUBSTITUTE([kw rough in title],",","."),FIND("(",[kw rough in title])+1,20),SUBSTITUTE(IFERROR(MID([kw rough in title],FIND(" ",[kw rough in title])+1,20),[kw rough in title]),",","."))</f>
        <v>#N/A</v>
      </c>
      <c r="L4501" s="1">
        <f>IFERROR(FIND("kW",[desc]),0)</f>
        <v>70</v>
      </c>
      <c r="M4501">
        <f t="array" ref="M4501">MIN(IFERROR(FIND(IstNumbers,E4501),""))</f>
        <v>34</v>
      </c>
      <c r="N4501" s="1" t="str">
        <f>IF([first '# in desc]&lt;[pos kw in desc],MID([desc],[pos kw in desc]-7,7))</f>
        <v xml:space="preserve">­me 42 </v>
      </c>
      <c r="O45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1" s="1" t="str">
        <f>TRIM(IF([first '# in desc]&lt;[pos kw in desc],MID([desc],[pos kw in desc]-6,6),FALSE))</f>
        <v>me 42</v>
      </c>
      <c r="Q4501" s="1" t="b">
        <f>IF(LEN([manuell])=0,IFERROR([kw fine in title]*1,IFERROR(SUMPRODUCT(COUNTIF(IsDigits,MID([kw in desc],ROW($A$1:$A$150),1)))=LEN([kw in desc]),#N/A)),[manuell])</f>
        <v>0</v>
      </c>
      <c r="R4501" s="1" t="str">
        <f>IF([pos kw in title]&gt;0,MID(J4501,#REF!,4),IF([first '# in title]&gt;0,MID([title],[first '# in title],3),IF([first '# in title]&gt;0,MID([desc],#REF!,3),VLOOKUP([productid],$G$2:$R$1386,8))))</f>
        <v xml:space="preserve">42 </v>
      </c>
      <c r="S4501" s="1" t="e">
        <f>IF([kw in desc]=[kw rough in title],[kw in desc]*1,IFERROR(LEFT([kw_dirty],3)*1,IFERROR(LEFT([kw_dirty],2)*1,"n.a.")))</f>
        <v>#N/A</v>
      </c>
      <c r="T4501" s="1"/>
      <c r="U4501" s="1">
        <f>VLOOKUP(Tabelle1[[#This Row],[productid]],Tabelle2[#All],2,FALSE)</f>
        <v>42</v>
      </c>
    </row>
    <row r="4502" spans="1:21" hidden="1">
      <c r="A4502" t="s">
        <v>1945</v>
      </c>
      <c r="B4502">
        <v>3690</v>
      </c>
      <c r="C4502">
        <v>289859</v>
      </c>
      <c r="D4502" t="s">
        <v>7386</v>
      </c>
      <c r="E4502" t="s">
        <v>6850</v>
      </c>
      <c r="F4502">
        <v>18406</v>
      </c>
      <c r="G4502">
        <v>1750863</v>
      </c>
      <c r="H4502">
        <f t="shared" si="70"/>
        <v>0</v>
      </c>
      <c r="I4502">
        <f t="array" ref="I4502">MIN(IFERROR(FIND(IstNumbers,A4502),""))</f>
        <v>13</v>
      </c>
      <c r="J4502" s="1" t="e">
        <f>IF([first '# in title]&lt;[pos kw in title],MID([title],[pos kw in title]-6,6),#N/A)</f>
        <v>#N/A</v>
      </c>
      <c r="K4502" s="1" t="e">
        <f>IFERROR(MID(SUBSTITUTE([kw rough in title],",","."),FIND("(",[kw rough in title])+1,20),SUBSTITUTE(IFERROR(MID([kw rough in title],FIND(" ",[kw rough in title])+1,20),[kw rough in title]),",","."))</f>
        <v>#N/A</v>
      </c>
      <c r="L4502" s="1">
        <f>IFERROR(FIND("kW",[desc]),0)</f>
        <v>70</v>
      </c>
      <c r="M4502">
        <f t="array" ref="M4502">MIN(IFERROR(FIND(IstNumbers,E4502),""))</f>
        <v>34</v>
      </c>
      <c r="N4502" s="1" t="str">
        <f>IF([first '# in desc]&lt;[pos kw in desc],MID([desc],[pos kw in desc]-7,7))</f>
        <v xml:space="preserve">­me 42 </v>
      </c>
      <c r="O45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2" s="1" t="str">
        <f>TRIM(IF([first '# in desc]&lt;[pos kw in desc],MID([desc],[pos kw in desc]-6,6),FALSE))</f>
        <v>me 42</v>
      </c>
      <c r="Q4502" s="1" t="b">
        <f>IF(LEN([manuell])=0,IFERROR([kw fine in title]*1,IFERROR(SUMPRODUCT(COUNTIF(IsDigits,MID([kw in desc],ROW($A$1:$A$150),1)))=LEN([kw in desc]),#N/A)),[manuell])</f>
        <v>0</v>
      </c>
      <c r="R4502" s="1" t="str">
        <f>IF([pos kw in title]&gt;0,MID(J4502,#REF!,4),IF([first '# in title]&gt;0,MID([title],[first '# in title],3),IF([first '# in title]&gt;0,MID([desc],#REF!,3),VLOOKUP([productid],$G$2:$R$1386,8))))</f>
        <v xml:space="preserve">42 </v>
      </c>
      <c r="S4502" s="1" t="e">
        <f>IF([kw in desc]=[kw rough in title],[kw in desc]*1,IFERROR(LEFT([kw_dirty],3)*1,IFERROR(LEFT([kw_dirty],2)*1,"n.a.")))</f>
        <v>#N/A</v>
      </c>
      <c r="T4502" s="1"/>
      <c r="U4502" s="1">
        <f>VLOOKUP(Tabelle1[[#This Row],[productid]],Tabelle2[#All],2,FALSE)</f>
        <v>42</v>
      </c>
    </row>
    <row r="4503" spans="1:21" hidden="1">
      <c r="A4503" t="s">
        <v>3593</v>
      </c>
      <c r="B4503">
        <v>3770</v>
      </c>
      <c r="C4503">
        <v>289859</v>
      </c>
      <c r="D4503" t="s">
        <v>7387</v>
      </c>
      <c r="E4503" t="s">
        <v>7388</v>
      </c>
      <c r="F4503">
        <v>18406</v>
      </c>
      <c r="G4503">
        <v>3497887</v>
      </c>
      <c r="H4503">
        <f t="shared" si="70"/>
        <v>0</v>
      </c>
      <c r="I4503">
        <f t="array" ref="I4503">MIN(IFERROR(FIND(IstNumbers,A4503),""))</f>
        <v>13</v>
      </c>
      <c r="J4503" s="1" t="e">
        <f>IF([first '# in title]&lt;[pos kw in title],MID([title],[pos kw in title]-6,6),#N/A)</f>
        <v>#N/A</v>
      </c>
      <c r="K4503" s="1" t="e">
        <f>IFERROR(MID(SUBSTITUTE([kw rough in title],",","."),FIND("(",[kw rough in title])+1,20),SUBSTITUTE(IFERROR(MID([kw rough in title],FIND(" ",[kw rough in title])+1,20),[kw rough in title]),",","."))</f>
        <v>#N/A</v>
      </c>
      <c r="L4503" s="1">
        <f>IFERROR(FIND("kW",[desc]),0)</f>
        <v>70</v>
      </c>
      <c r="M4503">
        <f t="array" ref="M4503">MIN(IFERROR(FIND(IstNumbers,E4503),""))</f>
        <v>34</v>
      </c>
      <c r="N4503" s="1" t="str">
        <f>IF([first '# in desc]&lt;[pos kw in desc],MID([desc],[pos kw in desc]-7,7))</f>
        <v xml:space="preserve">­me 42 </v>
      </c>
      <c r="O45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3" s="1" t="str">
        <f>TRIM(IF([first '# in desc]&lt;[pos kw in desc],MID([desc],[pos kw in desc]-6,6),FALSE))</f>
        <v>me 42</v>
      </c>
      <c r="Q4503" s="1" t="b">
        <f>IF(LEN([manuell])=0,IFERROR([kw fine in title]*1,IFERROR(SUMPRODUCT(COUNTIF(IsDigits,MID([kw in desc],ROW($A$1:$A$150),1)))=LEN([kw in desc]),#N/A)),[manuell])</f>
        <v>0</v>
      </c>
      <c r="R4503" s="1" t="str">
        <f>IF([pos kw in title]&gt;0,MID(J4503,#REF!,4),IF([first '# in title]&gt;0,MID([title],[first '# in title],3),IF([first '# in title]&gt;0,MID([desc],#REF!,3),VLOOKUP([productid],$G$2:$R$1386,8))))</f>
        <v xml:space="preserve">42 </v>
      </c>
      <c r="S4503" s="1" t="e">
        <f>IF([kw in desc]=[kw rough in title],[kw in desc]*1,IFERROR(LEFT([kw_dirty],3)*1,IFERROR(LEFT([kw_dirty],2)*1,"n.a.")))</f>
        <v>#N/A</v>
      </c>
      <c r="T4503" s="1"/>
      <c r="U4503" s="1">
        <f>VLOOKUP(Tabelle1[[#This Row],[productid]],Tabelle2[#All],2,FALSE)</f>
        <v>42</v>
      </c>
    </row>
    <row r="4504" spans="1:21" hidden="1">
      <c r="A4504" t="s">
        <v>1945</v>
      </c>
      <c r="B4504">
        <v>3690</v>
      </c>
      <c r="C4504">
        <v>289859</v>
      </c>
      <c r="D4504" t="s">
        <v>7389</v>
      </c>
      <c r="E4504" t="s">
        <v>7390</v>
      </c>
      <c r="F4504">
        <v>18406</v>
      </c>
      <c r="G4504">
        <v>1750863</v>
      </c>
      <c r="H4504">
        <f t="shared" si="70"/>
        <v>0</v>
      </c>
      <c r="I4504">
        <f t="array" ref="I4504">MIN(IFERROR(FIND(IstNumbers,A4504),""))</f>
        <v>13</v>
      </c>
      <c r="J4504" s="1" t="e">
        <f>IF([first '# in title]&lt;[pos kw in title],MID([title],[pos kw in title]-6,6),#N/A)</f>
        <v>#N/A</v>
      </c>
      <c r="K4504" s="1" t="e">
        <f>IFERROR(MID(SUBSTITUTE([kw rough in title],",","."),FIND("(",[kw rough in title])+1,20),SUBSTITUTE(IFERROR(MID([kw rough in title],FIND(" ",[kw rough in title])+1,20),[kw rough in title]),",","."))</f>
        <v>#N/A</v>
      </c>
      <c r="L4504" s="1">
        <f>IFERROR(FIND("kW",[desc]),0)</f>
        <v>70</v>
      </c>
      <c r="M4504">
        <f t="array" ref="M4504">MIN(IFERROR(FIND(IstNumbers,E4504),""))</f>
        <v>34</v>
      </c>
      <c r="N4504" s="1" t="str">
        <f>IF([first '# in desc]&lt;[pos kw in desc],MID([desc],[pos kw in desc]-7,7))</f>
        <v xml:space="preserve">­me 42 </v>
      </c>
      <c r="O45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4" s="1" t="str">
        <f>TRIM(IF([first '# in desc]&lt;[pos kw in desc],MID([desc],[pos kw in desc]-6,6),FALSE))</f>
        <v>me 42</v>
      </c>
      <c r="Q4504" s="1" t="b">
        <f>IF(LEN([manuell])=0,IFERROR([kw fine in title]*1,IFERROR(SUMPRODUCT(COUNTIF(IsDigits,MID([kw in desc],ROW($A$1:$A$150),1)))=LEN([kw in desc]),#N/A)),[manuell])</f>
        <v>0</v>
      </c>
      <c r="R4504" s="1" t="str">
        <f>IF([pos kw in title]&gt;0,MID(J4504,#REF!,4),IF([first '# in title]&gt;0,MID([title],[first '# in title],3),IF([first '# in title]&gt;0,MID([desc],#REF!,3),VLOOKUP([productid],$G$2:$R$1386,8))))</f>
        <v xml:space="preserve">42 </v>
      </c>
      <c r="S4504" s="1" t="e">
        <f>IF([kw in desc]=[kw rough in title],[kw in desc]*1,IFERROR(LEFT([kw_dirty],3)*1,IFERROR(LEFT([kw_dirty],2)*1,"n.a.")))</f>
        <v>#N/A</v>
      </c>
      <c r="T4504" s="1"/>
      <c r="U4504" s="1">
        <f>VLOOKUP(Tabelle1[[#This Row],[productid]],Tabelle2[#All],2,FALSE)</f>
        <v>42</v>
      </c>
    </row>
    <row r="4505" spans="1:21" hidden="1">
      <c r="A4505" t="s">
        <v>3593</v>
      </c>
      <c r="B4505">
        <v>3770</v>
      </c>
      <c r="C4505">
        <v>289859</v>
      </c>
      <c r="D4505" t="s">
        <v>7391</v>
      </c>
      <c r="E4505" t="s">
        <v>7392</v>
      </c>
      <c r="F4505">
        <v>18406</v>
      </c>
      <c r="G4505">
        <v>3497887</v>
      </c>
      <c r="H4505">
        <f t="shared" si="70"/>
        <v>0</v>
      </c>
      <c r="I4505">
        <f t="array" ref="I4505">MIN(IFERROR(FIND(IstNumbers,A4505),""))</f>
        <v>13</v>
      </c>
      <c r="J4505" s="1" t="e">
        <f>IF([first '# in title]&lt;[pos kw in title],MID([title],[pos kw in title]-6,6),#N/A)</f>
        <v>#N/A</v>
      </c>
      <c r="K4505" s="1" t="e">
        <f>IFERROR(MID(SUBSTITUTE([kw rough in title],",","."),FIND("(",[kw rough in title])+1,20),SUBSTITUTE(IFERROR(MID([kw rough in title],FIND(" ",[kw rough in title])+1,20),[kw rough in title]),",","."))</f>
        <v>#N/A</v>
      </c>
      <c r="L4505" s="1">
        <f>IFERROR(FIND("kW",[desc]),0)</f>
        <v>70</v>
      </c>
      <c r="M4505">
        <f t="array" ref="M4505">MIN(IFERROR(FIND(IstNumbers,E4505),""))</f>
        <v>34</v>
      </c>
      <c r="N4505" s="1" t="str">
        <f>IF([first '# in desc]&lt;[pos kw in desc],MID([desc],[pos kw in desc]-7,7))</f>
        <v xml:space="preserve">­me 42 </v>
      </c>
      <c r="O45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5" s="1" t="str">
        <f>TRIM(IF([first '# in desc]&lt;[pos kw in desc],MID([desc],[pos kw in desc]-6,6),FALSE))</f>
        <v>me 42</v>
      </c>
      <c r="Q4505" s="1" t="b">
        <f>IF(LEN([manuell])=0,IFERROR([kw fine in title]*1,IFERROR(SUMPRODUCT(COUNTIF(IsDigits,MID([kw in desc],ROW($A$1:$A$150),1)))=LEN([kw in desc]),#N/A)),[manuell])</f>
        <v>0</v>
      </c>
      <c r="R4505" s="1" t="str">
        <f>IF([pos kw in title]&gt;0,MID(J4505,#REF!,4),IF([first '# in title]&gt;0,MID([title],[first '# in title],3),IF([first '# in title]&gt;0,MID([desc],#REF!,3),VLOOKUP([productid],$G$2:$R$1386,8))))</f>
        <v xml:space="preserve">42 </v>
      </c>
      <c r="S4505" s="1" t="e">
        <f>IF([kw in desc]=[kw rough in title],[kw in desc]*1,IFERROR(LEFT([kw_dirty],3)*1,IFERROR(LEFT([kw_dirty],2)*1,"n.a.")))</f>
        <v>#N/A</v>
      </c>
      <c r="T4505" s="1"/>
      <c r="U4505" s="1">
        <f>VLOOKUP(Tabelle1[[#This Row],[productid]],Tabelle2[#All],2,FALSE)</f>
        <v>42</v>
      </c>
    </row>
    <row r="4506" spans="1:21" hidden="1">
      <c r="A4506" t="s">
        <v>1945</v>
      </c>
      <c r="B4506">
        <v>3690</v>
      </c>
      <c r="C4506">
        <v>289859</v>
      </c>
      <c r="D4506" t="s">
        <v>7393</v>
      </c>
      <c r="E4506" t="s">
        <v>6855</v>
      </c>
      <c r="F4506">
        <v>18406</v>
      </c>
      <c r="G4506">
        <v>1750863</v>
      </c>
      <c r="H4506">
        <f t="shared" si="70"/>
        <v>0</v>
      </c>
      <c r="I4506">
        <f t="array" ref="I4506">MIN(IFERROR(FIND(IstNumbers,A4506),""))</f>
        <v>13</v>
      </c>
      <c r="J4506" s="1" t="e">
        <f>IF([first '# in title]&lt;[pos kw in title],MID([title],[pos kw in title]-6,6),#N/A)</f>
        <v>#N/A</v>
      </c>
      <c r="K4506" s="1" t="e">
        <f>IFERROR(MID(SUBSTITUTE([kw rough in title],",","."),FIND("(",[kw rough in title])+1,20),SUBSTITUTE(IFERROR(MID([kw rough in title],FIND(" ",[kw rough in title])+1,20),[kw rough in title]),",","."))</f>
        <v>#N/A</v>
      </c>
      <c r="L4506" s="1">
        <f>IFERROR(FIND("kW",[desc]),0)</f>
        <v>70</v>
      </c>
      <c r="M4506">
        <f t="array" ref="M4506">MIN(IFERROR(FIND(IstNumbers,E4506),""))</f>
        <v>34</v>
      </c>
      <c r="N4506" s="1" t="str">
        <f>IF([first '# in desc]&lt;[pos kw in desc],MID([desc],[pos kw in desc]-7,7))</f>
        <v xml:space="preserve">­me 42 </v>
      </c>
      <c r="O45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6" s="1" t="str">
        <f>TRIM(IF([first '# in desc]&lt;[pos kw in desc],MID([desc],[pos kw in desc]-6,6),FALSE))</f>
        <v>me 42</v>
      </c>
      <c r="Q4506" s="1" t="b">
        <f>IF(LEN([manuell])=0,IFERROR([kw fine in title]*1,IFERROR(SUMPRODUCT(COUNTIF(IsDigits,MID([kw in desc],ROW($A$1:$A$150),1)))=LEN([kw in desc]),#N/A)),[manuell])</f>
        <v>0</v>
      </c>
      <c r="R4506" s="1" t="str">
        <f>IF([pos kw in title]&gt;0,MID(J4506,#REF!,4),IF([first '# in title]&gt;0,MID([title],[first '# in title],3),IF([first '# in title]&gt;0,MID([desc],#REF!,3),VLOOKUP([productid],$G$2:$R$1386,8))))</f>
        <v xml:space="preserve">42 </v>
      </c>
      <c r="S4506" s="1" t="e">
        <f>IF([kw in desc]=[kw rough in title],[kw in desc]*1,IFERROR(LEFT([kw_dirty],3)*1,IFERROR(LEFT([kw_dirty],2)*1,"n.a.")))</f>
        <v>#N/A</v>
      </c>
      <c r="T4506" s="1"/>
      <c r="U4506" s="1">
        <f>VLOOKUP(Tabelle1[[#This Row],[productid]],Tabelle2[#All],2,FALSE)</f>
        <v>42</v>
      </c>
    </row>
    <row r="4507" spans="1:21" hidden="1">
      <c r="A4507" t="s">
        <v>3593</v>
      </c>
      <c r="B4507">
        <v>3770</v>
      </c>
      <c r="C4507">
        <v>289859</v>
      </c>
      <c r="D4507" t="s">
        <v>7394</v>
      </c>
      <c r="E4507" t="s">
        <v>6188</v>
      </c>
      <c r="F4507">
        <v>18406</v>
      </c>
      <c r="G4507">
        <v>3497887</v>
      </c>
      <c r="H4507">
        <f t="shared" si="70"/>
        <v>0</v>
      </c>
      <c r="I4507">
        <f t="array" ref="I4507">MIN(IFERROR(FIND(IstNumbers,A4507),""))</f>
        <v>13</v>
      </c>
      <c r="J4507" s="1" t="e">
        <f>IF([first '# in title]&lt;[pos kw in title],MID([title],[pos kw in title]-6,6),#N/A)</f>
        <v>#N/A</v>
      </c>
      <c r="K4507" s="1" t="e">
        <f>IFERROR(MID(SUBSTITUTE([kw rough in title],",","."),FIND("(",[kw rough in title])+1,20),SUBSTITUTE(IFERROR(MID([kw rough in title],FIND(" ",[kw rough in title])+1,20),[kw rough in title]),",","."))</f>
        <v>#N/A</v>
      </c>
      <c r="L4507" s="1">
        <f>IFERROR(FIND("kW",[desc]),0)</f>
        <v>70</v>
      </c>
      <c r="M4507">
        <f t="array" ref="M4507">MIN(IFERROR(FIND(IstNumbers,E4507),""))</f>
        <v>34</v>
      </c>
      <c r="N4507" s="1" t="str">
        <f>IF([first '# in desc]&lt;[pos kw in desc],MID([desc],[pos kw in desc]-7,7))</f>
        <v xml:space="preserve">­me 42 </v>
      </c>
      <c r="O45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7" s="1" t="str">
        <f>TRIM(IF([first '# in desc]&lt;[pos kw in desc],MID([desc],[pos kw in desc]-6,6),FALSE))</f>
        <v>me 42</v>
      </c>
      <c r="Q4507" s="1" t="b">
        <f>IF(LEN([manuell])=0,IFERROR([kw fine in title]*1,IFERROR(SUMPRODUCT(COUNTIF(IsDigits,MID([kw in desc],ROW($A$1:$A$150),1)))=LEN([kw in desc]),#N/A)),[manuell])</f>
        <v>0</v>
      </c>
      <c r="R4507" s="1" t="str">
        <f>IF([pos kw in title]&gt;0,MID(J4507,#REF!,4),IF([first '# in title]&gt;0,MID([title],[first '# in title],3),IF([first '# in title]&gt;0,MID([desc],#REF!,3),VLOOKUP([productid],$G$2:$R$1386,8))))</f>
        <v xml:space="preserve">42 </v>
      </c>
      <c r="S4507" s="1" t="e">
        <f>IF([kw in desc]=[kw rough in title],[kw in desc]*1,IFERROR(LEFT([kw_dirty],3)*1,IFERROR(LEFT([kw_dirty],2)*1,"n.a.")))</f>
        <v>#N/A</v>
      </c>
      <c r="T4507" s="1"/>
      <c r="U4507" s="1">
        <f>VLOOKUP(Tabelle1[[#This Row],[productid]],Tabelle2[#All],2,FALSE)</f>
        <v>42</v>
      </c>
    </row>
    <row r="4508" spans="1:21" hidden="1">
      <c r="A4508" t="s">
        <v>1945</v>
      </c>
      <c r="B4508">
        <v>3690</v>
      </c>
      <c r="C4508">
        <v>289859</v>
      </c>
      <c r="D4508" t="s">
        <v>7395</v>
      </c>
      <c r="E4508" t="s">
        <v>6801</v>
      </c>
      <c r="F4508">
        <v>18406</v>
      </c>
      <c r="G4508">
        <v>1750863</v>
      </c>
      <c r="H4508">
        <f t="shared" si="70"/>
        <v>0</v>
      </c>
      <c r="I4508">
        <f t="array" ref="I4508">MIN(IFERROR(FIND(IstNumbers,A4508),""))</f>
        <v>13</v>
      </c>
      <c r="J4508" s="1" t="e">
        <f>IF([first '# in title]&lt;[pos kw in title],MID([title],[pos kw in title]-6,6),#N/A)</f>
        <v>#N/A</v>
      </c>
      <c r="K4508" s="1" t="e">
        <f>IFERROR(MID(SUBSTITUTE([kw rough in title],",","."),FIND("(",[kw rough in title])+1,20),SUBSTITUTE(IFERROR(MID([kw rough in title],FIND(" ",[kw rough in title])+1,20),[kw rough in title]),",","."))</f>
        <v>#N/A</v>
      </c>
      <c r="L4508" s="1">
        <f>IFERROR(FIND("kW",[desc]),0)</f>
        <v>70</v>
      </c>
      <c r="M4508">
        <f t="array" ref="M4508">MIN(IFERROR(FIND(IstNumbers,E4508),""))</f>
        <v>34</v>
      </c>
      <c r="N4508" s="1" t="str">
        <f>IF([first '# in desc]&lt;[pos kw in desc],MID([desc],[pos kw in desc]-7,7))</f>
        <v xml:space="preserve">­me 42 </v>
      </c>
      <c r="O45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8" s="1" t="str">
        <f>TRIM(IF([first '# in desc]&lt;[pos kw in desc],MID([desc],[pos kw in desc]-6,6),FALSE))</f>
        <v>me 42</v>
      </c>
      <c r="Q4508" s="1" t="b">
        <f>IF(LEN([manuell])=0,IFERROR([kw fine in title]*1,IFERROR(SUMPRODUCT(COUNTIF(IsDigits,MID([kw in desc],ROW($A$1:$A$150),1)))=LEN([kw in desc]),#N/A)),[manuell])</f>
        <v>0</v>
      </c>
      <c r="R4508" s="1" t="str">
        <f>IF([pos kw in title]&gt;0,MID(J4508,#REF!,4),IF([first '# in title]&gt;0,MID([title],[first '# in title],3),IF([first '# in title]&gt;0,MID([desc],#REF!,3),VLOOKUP([productid],$G$2:$R$1386,8))))</f>
        <v xml:space="preserve">42 </v>
      </c>
      <c r="S4508" s="1" t="e">
        <f>IF([kw in desc]=[kw rough in title],[kw in desc]*1,IFERROR(LEFT([kw_dirty],3)*1,IFERROR(LEFT([kw_dirty],2)*1,"n.a.")))</f>
        <v>#N/A</v>
      </c>
      <c r="T4508" s="1"/>
      <c r="U4508" s="1">
        <f>VLOOKUP(Tabelle1[[#This Row],[productid]],Tabelle2[#All],2,FALSE)</f>
        <v>42</v>
      </c>
    </row>
    <row r="4509" spans="1:21" hidden="1">
      <c r="A4509" t="s">
        <v>3593</v>
      </c>
      <c r="B4509">
        <v>3770</v>
      </c>
      <c r="C4509">
        <v>289859</v>
      </c>
      <c r="D4509" t="s">
        <v>7396</v>
      </c>
      <c r="E4509" t="s">
        <v>7397</v>
      </c>
      <c r="F4509">
        <v>18406</v>
      </c>
      <c r="G4509">
        <v>3497887</v>
      </c>
      <c r="H4509">
        <f t="shared" si="70"/>
        <v>0</v>
      </c>
      <c r="I4509">
        <f t="array" ref="I4509">MIN(IFERROR(FIND(IstNumbers,A4509),""))</f>
        <v>13</v>
      </c>
      <c r="J4509" s="1" t="e">
        <f>IF([first '# in title]&lt;[pos kw in title],MID([title],[pos kw in title]-6,6),#N/A)</f>
        <v>#N/A</v>
      </c>
      <c r="K4509" s="1" t="e">
        <f>IFERROR(MID(SUBSTITUTE([kw rough in title],",","."),FIND("(",[kw rough in title])+1,20),SUBSTITUTE(IFERROR(MID([kw rough in title],FIND(" ",[kw rough in title])+1,20),[kw rough in title]),",","."))</f>
        <v>#N/A</v>
      </c>
      <c r="L4509" s="1">
        <f>IFERROR(FIND("kW",[desc]),0)</f>
        <v>70</v>
      </c>
      <c r="M4509">
        <f t="array" ref="M4509">MIN(IFERROR(FIND(IstNumbers,E4509),""))</f>
        <v>34</v>
      </c>
      <c r="N4509" s="1" t="str">
        <f>IF([first '# in desc]&lt;[pos kw in desc],MID([desc],[pos kw in desc]-7,7))</f>
        <v xml:space="preserve">­me 42 </v>
      </c>
      <c r="O45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09" s="1" t="str">
        <f>TRIM(IF([first '# in desc]&lt;[pos kw in desc],MID([desc],[pos kw in desc]-6,6),FALSE))</f>
        <v>me 42</v>
      </c>
      <c r="Q4509" s="1" t="b">
        <f>IF(LEN([manuell])=0,IFERROR([kw fine in title]*1,IFERROR(SUMPRODUCT(COUNTIF(IsDigits,MID([kw in desc],ROW($A$1:$A$150),1)))=LEN([kw in desc]),#N/A)),[manuell])</f>
        <v>0</v>
      </c>
      <c r="R4509" s="1" t="str">
        <f>IF([pos kw in title]&gt;0,MID(J4509,#REF!,4),IF([first '# in title]&gt;0,MID([title],[first '# in title],3),IF([first '# in title]&gt;0,MID([desc],#REF!,3),VLOOKUP([productid],$G$2:$R$1386,8))))</f>
        <v xml:space="preserve">42 </v>
      </c>
      <c r="S4509" s="1" t="e">
        <f>IF([kw in desc]=[kw rough in title],[kw in desc]*1,IFERROR(LEFT([kw_dirty],3)*1,IFERROR(LEFT([kw_dirty],2)*1,"n.a.")))</f>
        <v>#N/A</v>
      </c>
      <c r="T4509" s="1"/>
      <c r="U4509" s="1">
        <f>VLOOKUP(Tabelle1[[#This Row],[productid]],Tabelle2[#All],2,FALSE)</f>
        <v>42</v>
      </c>
    </row>
    <row r="4510" spans="1:21" hidden="1">
      <c r="A4510" t="s">
        <v>1945</v>
      </c>
      <c r="B4510">
        <v>3690</v>
      </c>
      <c r="C4510">
        <v>289859</v>
      </c>
      <c r="D4510" t="s">
        <v>7398</v>
      </c>
      <c r="E4510" t="s">
        <v>6805</v>
      </c>
      <c r="F4510">
        <v>18406</v>
      </c>
      <c r="G4510">
        <v>1750863</v>
      </c>
      <c r="H4510">
        <f t="shared" si="70"/>
        <v>0</v>
      </c>
      <c r="I4510">
        <f t="array" ref="I4510">MIN(IFERROR(FIND(IstNumbers,A4510),""))</f>
        <v>13</v>
      </c>
      <c r="J4510" s="1" t="e">
        <f>IF([first '# in title]&lt;[pos kw in title],MID([title],[pos kw in title]-6,6),#N/A)</f>
        <v>#N/A</v>
      </c>
      <c r="K4510" s="1" t="e">
        <f>IFERROR(MID(SUBSTITUTE([kw rough in title],",","."),FIND("(",[kw rough in title])+1,20),SUBSTITUTE(IFERROR(MID([kw rough in title],FIND(" ",[kw rough in title])+1,20),[kw rough in title]),",","."))</f>
        <v>#N/A</v>
      </c>
      <c r="L4510" s="1">
        <f>IFERROR(FIND("kW",[desc]),0)</f>
        <v>70</v>
      </c>
      <c r="M4510">
        <f t="array" ref="M4510">MIN(IFERROR(FIND(IstNumbers,E4510),""))</f>
        <v>34</v>
      </c>
      <c r="N4510" s="1" t="str">
        <f>IF([first '# in desc]&lt;[pos kw in desc],MID([desc],[pos kw in desc]-7,7))</f>
        <v xml:space="preserve">­me 42 </v>
      </c>
      <c r="O45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10" s="1" t="str">
        <f>TRIM(IF([first '# in desc]&lt;[pos kw in desc],MID([desc],[pos kw in desc]-6,6),FALSE))</f>
        <v>me 42</v>
      </c>
      <c r="Q4510" s="1" t="b">
        <f>IF(LEN([manuell])=0,IFERROR([kw fine in title]*1,IFERROR(SUMPRODUCT(COUNTIF(IsDigits,MID([kw in desc],ROW($A$1:$A$150),1)))=LEN([kw in desc]),#N/A)),[manuell])</f>
        <v>0</v>
      </c>
      <c r="R4510" s="1" t="str">
        <f>IF([pos kw in title]&gt;0,MID(J4510,#REF!,4),IF([first '# in title]&gt;0,MID([title],[first '# in title],3),IF([first '# in title]&gt;0,MID([desc],#REF!,3),VLOOKUP([productid],$G$2:$R$1386,8))))</f>
        <v xml:space="preserve">42 </v>
      </c>
      <c r="S4510" s="1" t="e">
        <f>IF([kw in desc]=[kw rough in title],[kw in desc]*1,IFERROR(LEFT([kw_dirty],3)*1,IFERROR(LEFT([kw_dirty],2)*1,"n.a.")))</f>
        <v>#N/A</v>
      </c>
      <c r="T4510" s="1"/>
      <c r="U4510" s="1">
        <f>VLOOKUP(Tabelle1[[#This Row],[productid]],Tabelle2[#All],2,FALSE)</f>
        <v>42</v>
      </c>
    </row>
    <row r="4511" spans="1:21" hidden="1">
      <c r="A4511" t="s">
        <v>3593</v>
      </c>
      <c r="B4511">
        <v>3770</v>
      </c>
      <c r="C4511">
        <v>289859</v>
      </c>
      <c r="D4511" t="s">
        <v>7399</v>
      </c>
      <c r="E4511" t="s">
        <v>7400</v>
      </c>
      <c r="F4511">
        <v>18406</v>
      </c>
      <c r="G4511">
        <v>3497887</v>
      </c>
      <c r="H4511">
        <f t="shared" si="70"/>
        <v>0</v>
      </c>
      <c r="I4511">
        <f t="array" ref="I4511">MIN(IFERROR(FIND(IstNumbers,A4511),""))</f>
        <v>13</v>
      </c>
      <c r="J4511" s="1" t="e">
        <f>IF([first '# in title]&lt;[pos kw in title],MID([title],[pos kw in title]-6,6),#N/A)</f>
        <v>#N/A</v>
      </c>
      <c r="K4511" s="1" t="e">
        <f>IFERROR(MID(SUBSTITUTE([kw rough in title],",","."),FIND("(",[kw rough in title])+1,20),SUBSTITUTE(IFERROR(MID([kw rough in title],FIND(" ",[kw rough in title])+1,20),[kw rough in title]),",","."))</f>
        <v>#N/A</v>
      </c>
      <c r="L4511" s="1">
        <f>IFERROR(FIND("kW",[desc]),0)</f>
        <v>70</v>
      </c>
      <c r="M4511">
        <f t="array" ref="M4511">MIN(IFERROR(FIND(IstNumbers,E4511),""))</f>
        <v>34</v>
      </c>
      <c r="N4511" s="1" t="str">
        <f>IF([first '# in desc]&lt;[pos kw in desc],MID([desc],[pos kw in desc]-7,7))</f>
        <v xml:space="preserve">­me 42 </v>
      </c>
      <c r="O45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11" s="1" t="str">
        <f>TRIM(IF([first '# in desc]&lt;[pos kw in desc],MID([desc],[pos kw in desc]-6,6),FALSE))</f>
        <v>me 42</v>
      </c>
      <c r="Q4511" s="1" t="b">
        <f>IF(LEN([manuell])=0,IFERROR([kw fine in title]*1,IFERROR(SUMPRODUCT(COUNTIF(IsDigits,MID([kw in desc],ROW($A$1:$A$150),1)))=LEN([kw in desc]),#N/A)),[manuell])</f>
        <v>0</v>
      </c>
      <c r="R4511" s="1" t="str">
        <f>IF([pos kw in title]&gt;0,MID(J4511,#REF!,4),IF([first '# in title]&gt;0,MID([title],[first '# in title],3),IF([first '# in title]&gt;0,MID([desc],#REF!,3),VLOOKUP([productid],$G$2:$R$1386,8))))</f>
        <v xml:space="preserve">42 </v>
      </c>
      <c r="S4511" s="1" t="e">
        <f>IF([kw in desc]=[kw rough in title],[kw in desc]*1,IFERROR(LEFT([kw_dirty],3)*1,IFERROR(LEFT([kw_dirty],2)*1,"n.a.")))</f>
        <v>#N/A</v>
      </c>
      <c r="T4511" s="1"/>
      <c r="U4511" s="1">
        <f>VLOOKUP(Tabelle1[[#This Row],[productid]],Tabelle2[#All],2,FALSE)</f>
        <v>42</v>
      </c>
    </row>
    <row r="4512" spans="1:21">
      <c r="A4512" t="s">
        <v>2597</v>
      </c>
      <c r="B4512">
        <v>2899</v>
      </c>
      <c r="C4512">
        <v>289859</v>
      </c>
      <c r="D4512" t="s">
        <v>7401</v>
      </c>
      <c r="E4512" t="s">
        <v>7402</v>
      </c>
      <c r="F4512">
        <v>18406</v>
      </c>
      <c r="G4512">
        <v>2286143</v>
      </c>
      <c r="H4512">
        <f t="shared" si="70"/>
        <v>0</v>
      </c>
      <c r="I4512">
        <f t="array" ref="I4512">MIN(IFERROR(FIND(IstNumbers,A4512),""))</f>
        <v>12</v>
      </c>
      <c r="J4512" s="1" t="e">
        <f>IF([first '# in title]&lt;[pos kw in title],MID([title],[pos kw in title]-6,6),#N/A)</f>
        <v>#N/A</v>
      </c>
      <c r="K4512" s="1" t="e">
        <f>IFERROR(MID(SUBSTITUTE([kw rough in title],",","."),FIND("(",[kw rough in title])+1,20),SUBSTITUTE(IFERROR(MID([kw rough in title],FIND(" ",[kw rough in title])+1,20),[kw rough in title]),",","."))</f>
        <v>#N/A</v>
      </c>
      <c r="L4512" s="1">
        <f>IFERROR(FIND("kW",[desc]),0)</f>
        <v>0</v>
      </c>
      <c r="M4512">
        <f t="array" ref="M4512">MIN(IFERROR(FIND(IstNumbers,E4512),""))</f>
        <v>33</v>
      </c>
      <c r="N4512" s="1" t="b">
        <f>IF([first '# in desc]&lt;[pos kw in desc],MID([desc],[pos kw in desc]-7,7))</f>
        <v>0</v>
      </c>
      <c r="O45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12" s="1" t="str">
        <f>TRIM(IF([first '# in desc]&lt;[pos kw in desc],MID([desc],[pos kw in desc]-6,6),FALSE))</f>
        <v>FALSCH</v>
      </c>
      <c r="Q4512" s="1" t="b">
        <f>IF(LEN([manuell])=0,IFERROR([kw fine in title]*1,IFERROR(SUMPRODUCT(COUNTIF(IsDigits,MID([kw in desc],ROW($A$1:$A$150),1)))=LEN([kw in desc]),#N/A)),[manuell])</f>
        <v>0</v>
      </c>
      <c r="R4512" s="1" t="str">
        <f>IF([pos kw in title]&gt;0,MID(J4512,#REF!,4),IF([first '# in title]&gt;0,MID([title],[first '# in title],3),IF([first '# in title]&gt;0,MID([desc],#REF!,3),VLOOKUP([productid],$G$2:$R$1386,8))))</f>
        <v>146</v>
      </c>
      <c r="S4512" s="1" t="e">
        <f>IF([kw in desc]=[kw rough in title],[kw in desc]*1,IFERROR(LEFT([kw_dirty],3)*1,IFERROR(LEFT([kw_dirty],2)*1,"n.a.")))</f>
        <v>#N/A</v>
      </c>
      <c r="T4512" s="1"/>
      <c r="U4512" s="1" t="e">
        <f>VLOOKUP(Tabelle1[[#This Row],[productid]],Tabelle2[#All],2,FALSE)</f>
        <v>#N/A</v>
      </c>
    </row>
    <row r="4513" spans="1:21">
      <c r="A4513" t="s">
        <v>2597</v>
      </c>
      <c r="B4513">
        <v>2902</v>
      </c>
      <c r="C4513">
        <v>289859</v>
      </c>
      <c r="D4513" t="s">
        <v>7403</v>
      </c>
      <c r="E4513" t="s">
        <v>7404</v>
      </c>
      <c r="F4513">
        <v>18406</v>
      </c>
      <c r="G4513">
        <v>2286143</v>
      </c>
      <c r="H4513">
        <f t="shared" si="70"/>
        <v>0</v>
      </c>
      <c r="I4513">
        <f t="array" ref="I4513">MIN(IFERROR(FIND(IstNumbers,A4513),""))</f>
        <v>12</v>
      </c>
      <c r="J4513" s="1" t="e">
        <f>IF([first '# in title]&lt;[pos kw in title],MID([title],[pos kw in title]-6,6),#N/A)</f>
        <v>#N/A</v>
      </c>
      <c r="K4513" s="1" t="e">
        <f>IFERROR(MID(SUBSTITUTE([kw rough in title],",","."),FIND("(",[kw rough in title])+1,20),SUBSTITUTE(IFERROR(MID([kw rough in title],FIND(" ",[kw rough in title])+1,20),[kw rough in title]),",","."))</f>
        <v>#N/A</v>
      </c>
      <c r="L4513" s="1">
        <f>IFERROR(FIND("kW",[desc]),0)</f>
        <v>0</v>
      </c>
      <c r="M4513">
        <f t="array" ref="M4513">MIN(IFERROR(FIND(IstNumbers,E4513),""))</f>
        <v>33</v>
      </c>
      <c r="N4513" s="1" t="b">
        <f>IF([first '# in desc]&lt;[pos kw in desc],MID([desc],[pos kw in desc]-7,7))</f>
        <v>0</v>
      </c>
      <c r="O45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13" s="1" t="str">
        <f>TRIM(IF([first '# in desc]&lt;[pos kw in desc],MID([desc],[pos kw in desc]-6,6),FALSE))</f>
        <v>FALSCH</v>
      </c>
      <c r="Q4513" s="1" t="b">
        <f>IF(LEN([manuell])=0,IFERROR([kw fine in title]*1,IFERROR(SUMPRODUCT(COUNTIF(IsDigits,MID([kw in desc],ROW($A$1:$A$150),1)))=LEN([kw in desc]),#N/A)),[manuell])</f>
        <v>0</v>
      </c>
      <c r="R4513" s="1" t="str">
        <f>IF([pos kw in title]&gt;0,MID(J4513,#REF!,4),IF([first '# in title]&gt;0,MID([title],[first '# in title],3),IF([first '# in title]&gt;0,MID([desc],#REF!,3),VLOOKUP([productid],$G$2:$R$1386,8))))</f>
        <v>146</v>
      </c>
      <c r="S4513" s="1" t="e">
        <f>IF([kw in desc]=[kw rough in title],[kw in desc]*1,IFERROR(LEFT([kw_dirty],3)*1,IFERROR(LEFT([kw_dirty],2)*1,"n.a.")))</f>
        <v>#N/A</v>
      </c>
      <c r="T4513" s="1"/>
      <c r="U4513" s="1" t="e">
        <f>VLOOKUP(Tabelle1[[#This Row],[productid]],Tabelle2[#All],2,FALSE)</f>
        <v>#N/A</v>
      </c>
    </row>
    <row r="4514" spans="1:21">
      <c r="A4514" t="s">
        <v>2597</v>
      </c>
      <c r="B4514">
        <v>2903</v>
      </c>
      <c r="C4514">
        <v>289859</v>
      </c>
      <c r="D4514" t="s">
        <v>7405</v>
      </c>
      <c r="E4514" t="s">
        <v>7406</v>
      </c>
      <c r="F4514">
        <v>18406</v>
      </c>
      <c r="G4514">
        <v>2286143</v>
      </c>
      <c r="H4514">
        <f t="shared" si="70"/>
        <v>0</v>
      </c>
      <c r="I4514">
        <f t="array" ref="I4514">MIN(IFERROR(FIND(IstNumbers,A4514),""))</f>
        <v>12</v>
      </c>
      <c r="J4514" s="1" t="e">
        <f>IF([first '# in title]&lt;[pos kw in title],MID([title],[pos kw in title]-6,6),#N/A)</f>
        <v>#N/A</v>
      </c>
      <c r="K4514" s="1" t="e">
        <f>IFERROR(MID(SUBSTITUTE([kw rough in title],",","."),FIND("(",[kw rough in title])+1,20),SUBSTITUTE(IFERROR(MID([kw rough in title],FIND(" ",[kw rough in title])+1,20),[kw rough in title]),",","."))</f>
        <v>#N/A</v>
      </c>
      <c r="L4514" s="1">
        <f>IFERROR(FIND("kW",[desc]),0)</f>
        <v>0</v>
      </c>
      <c r="M4514">
        <f t="array" ref="M4514">MIN(IFERROR(FIND(IstNumbers,E4514),""))</f>
        <v>33</v>
      </c>
      <c r="N4514" s="1" t="b">
        <f>IF([first '# in desc]&lt;[pos kw in desc],MID([desc],[pos kw in desc]-7,7))</f>
        <v>0</v>
      </c>
      <c r="O45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14" s="1" t="str">
        <f>TRIM(IF([first '# in desc]&lt;[pos kw in desc],MID([desc],[pos kw in desc]-6,6),FALSE))</f>
        <v>FALSCH</v>
      </c>
      <c r="Q4514" s="1" t="b">
        <f>IF(LEN([manuell])=0,IFERROR([kw fine in title]*1,IFERROR(SUMPRODUCT(COUNTIF(IsDigits,MID([kw in desc],ROW($A$1:$A$150),1)))=LEN([kw in desc]),#N/A)),[manuell])</f>
        <v>0</v>
      </c>
      <c r="R4514" s="1" t="str">
        <f>IF([pos kw in title]&gt;0,MID(J4514,#REF!,4),IF([first '# in title]&gt;0,MID([title],[first '# in title],3),IF([first '# in title]&gt;0,MID([desc],#REF!,3),VLOOKUP([productid],$G$2:$R$1386,8))))</f>
        <v>146</v>
      </c>
      <c r="S4514" s="1" t="e">
        <f>IF([kw in desc]=[kw rough in title],[kw in desc]*1,IFERROR(LEFT([kw_dirty],3)*1,IFERROR(LEFT([kw_dirty],2)*1,"n.a.")))</f>
        <v>#N/A</v>
      </c>
      <c r="T4514" s="1"/>
      <c r="U4514" s="1" t="e">
        <f>VLOOKUP(Tabelle1[[#This Row],[productid]],Tabelle2[#All],2,FALSE)</f>
        <v>#N/A</v>
      </c>
    </row>
    <row r="4515" spans="1:21">
      <c r="A4515" t="s">
        <v>2597</v>
      </c>
      <c r="B4515">
        <v>2903</v>
      </c>
      <c r="C4515">
        <v>289859</v>
      </c>
      <c r="D4515" t="s">
        <v>7407</v>
      </c>
      <c r="E4515" t="s">
        <v>7408</v>
      </c>
      <c r="F4515">
        <v>18406</v>
      </c>
      <c r="G4515">
        <v>2286143</v>
      </c>
      <c r="H4515">
        <f t="shared" si="70"/>
        <v>0</v>
      </c>
      <c r="I4515">
        <f t="array" ref="I4515">MIN(IFERROR(FIND(IstNumbers,A4515),""))</f>
        <v>12</v>
      </c>
      <c r="J4515" s="1" t="e">
        <f>IF([first '# in title]&lt;[pos kw in title],MID([title],[pos kw in title]-6,6),#N/A)</f>
        <v>#N/A</v>
      </c>
      <c r="K4515" s="1" t="e">
        <f>IFERROR(MID(SUBSTITUTE([kw rough in title],",","."),FIND("(",[kw rough in title])+1,20),SUBSTITUTE(IFERROR(MID([kw rough in title],FIND(" ",[kw rough in title])+1,20),[kw rough in title]),",","."))</f>
        <v>#N/A</v>
      </c>
      <c r="L4515" s="1">
        <f>IFERROR(FIND("kW",[desc]),0)</f>
        <v>0</v>
      </c>
      <c r="M4515">
        <f t="array" ref="M4515">MIN(IFERROR(FIND(IstNumbers,E4515),""))</f>
        <v>33</v>
      </c>
      <c r="N4515" s="1" t="b">
        <f>IF([first '# in desc]&lt;[pos kw in desc],MID([desc],[pos kw in desc]-7,7))</f>
        <v>0</v>
      </c>
      <c r="O45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15" s="1" t="str">
        <f>TRIM(IF([first '# in desc]&lt;[pos kw in desc],MID([desc],[pos kw in desc]-6,6),FALSE))</f>
        <v>FALSCH</v>
      </c>
      <c r="Q4515" s="1" t="b">
        <f>IF(LEN([manuell])=0,IFERROR([kw fine in title]*1,IFERROR(SUMPRODUCT(COUNTIF(IsDigits,MID([kw in desc],ROW($A$1:$A$150),1)))=LEN([kw in desc]),#N/A)),[manuell])</f>
        <v>0</v>
      </c>
      <c r="R4515" s="1" t="str">
        <f>IF([pos kw in title]&gt;0,MID(J4515,#REF!,4),IF([first '# in title]&gt;0,MID([title],[first '# in title],3),IF([first '# in title]&gt;0,MID([desc],#REF!,3),VLOOKUP([productid],$G$2:$R$1386,8))))</f>
        <v>146</v>
      </c>
      <c r="S4515" s="1" t="e">
        <f>IF([kw in desc]=[kw rough in title],[kw in desc]*1,IFERROR(LEFT([kw_dirty],3)*1,IFERROR(LEFT([kw_dirty],2)*1,"n.a.")))</f>
        <v>#N/A</v>
      </c>
      <c r="T4515" s="1"/>
      <c r="U4515" s="1" t="e">
        <f>VLOOKUP(Tabelle1[[#This Row],[productid]],Tabelle2[#All],2,FALSE)</f>
        <v>#N/A</v>
      </c>
    </row>
    <row r="4516" spans="1:21">
      <c r="A4516" t="s">
        <v>2597</v>
      </c>
      <c r="B4516">
        <v>2903</v>
      </c>
      <c r="C4516">
        <v>289859</v>
      </c>
      <c r="D4516" t="s">
        <v>7409</v>
      </c>
      <c r="E4516" t="s">
        <v>7410</v>
      </c>
      <c r="F4516">
        <v>18406</v>
      </c>
      <c r="G4516">
        <v>2286143</v>
      </c>
      <c r="H4516">
        <f t="shared" si="70"/>
        <v>0</v>
      </c>
      <c r="I4516">
        <f t="array" ref="I4516">MIN(IFERROR(FIND(IstNumbers,A4516),""))</f>
        <v>12</v>
      </c>
      <c r="J4516" s="1" t="e">
        <f>IF([first '# in title]&lt;[pos kw in title],MID([title],[pos kw in title]-6,6),#N/A)</f>
        <v>#N/A</v>
      </c>
      <c r="K4516" s="1" t="e">
        <f>IFERROR(MID(SUBSTITUTE([kw rough in title],",","."),FIND("(",[kw rough in title])+1,20),SUBSTITUTE(IFERROR(MID([kw rough in title],FIND(" ",[kw rough in title])+1,20),[kw rough in title]),",","."))</f>
        <v>#N/A</v>
      </c>
      <c r="L4516" s="1">
        <f>IFERROR(FIND("kW",[desc]),0)</f>
        <v>0</v>
      </c>
      <c r="M4516">
        <f t="array" ref="M4516">MIN(IFERROR(FIND(IstNumbers,E4516),""))</f>
        <v>33</v>
      </c>
      <c r="N4516" s="1" t="b">
        <f>IF([first '# in desc]&lt;[pos kw in desc],MID([desc],[pos kw in desc]-7,7))</f>
        <v>0</v>
      </c>
      <c r="O45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16" s="1" t="str">
        <f>TRIM(IF([first '# in desc]&lt;[pos kw in desc],MID([desc],[pos kw in desc]-6,6),FALSE))</f>
        <v>FALSCH</v>
      </c>
      <c r="Q4516" s="1" t="b">
        <f>IF(LEN([manuell])=0,IFERROR([kw fine in title]*1,IFERROR(SUMPRODUCT(COUNTIF(IsDigits,MID([kw in desc],ROW($A$1:$A$150),1)))=LEN([kw in desc]),#N/A)),[manuell])</f>
        <v>0</v>
      </c>
      <c r="R4516" s="1" t="str">
        <f>IF([pos kw in title]&gt;0,MID(J4516,#REF!,4),IF([first '# in title]&gt;0,MID([title],[first '# in title],3),IF([first '# in title]&gt;0,MID([desc],#REF!,3),VLOOKUP([productid],$G$2:$R$1386,8))))</f>
        <v>146</v>
      </c>
      <c r="S4516" s="1" t="e">
        <f>IF([kw in desc]=[kw rough in title],[kw in desc]*1,IFERROR(LEFT([kw_dirty],3)*1,IFERROR(LEFT([kw_dirty],2)*1,"n.a.")))</f>
        <v>#N/A</v>
      </c>
      <c r="T4516" s="1"/>
      <c r="U4516" s="1" t="e">
        <f>VLOOKUP(Tabelle1[[#This Row],[productid]],Tabelle2[#All],2,FALSE)</f>
        <v>#N/A</v>
      </c>
    </row>
    <row r="4517" spans="1:21">
      <c r="A4517" t="s">
        <v>2597</v>
      </c>
      <c r="B4517">
        <v>2904</v>
      </c>
      <c r="C4517">
        <v>289859</v>
      </c>
      <c r="D4517" t="s">
        <v>7411</v>
      </c>
      <c r="E4517" t="s">
        <v>7412</v>
      </c>
      <c r="F4517">
        <v>18406</v>
      </c>
      <c r="G4517">
        <v>2286143</v>
      </c>
      <c r="H4517">
        <f t="shared" si="70"/>
        <v>0</v>
      </c>
      <c r="I4517">
        <f t="array" ref="I4517">MIN(IFERROR(FIND(IstNumbers,A4517),""))</f>
        <v>12</v>
      </c>
      <c r="J4517" s="1" t="e">
        <f>IF([first '# in title]&lt;[pos kw in title],MID([title],[pos kw in title]-6,6),#N/A)</f>
        <v>#N/A</v>
      </c>
      <c r="K4517" s="1" t="e">
        <f>IFERROR(MID(SUBSTITUTE([kw rough in title],",","."),FIND("(",[kw rough in title])+1,20),SUBSTITUTE(IFERROR(MID([kw rough in title],FIND(" ",[kw rough in title])+1,20),[kw rough in title]),",","."))</f>
        <v>#N/A</v>
      </c>
      <c r="L4517" s="1">
        <f>IFERROR(FIND("kW",[desc]),0)</f>
        <v>0</v>
      </c>
      <c r="M4517">
        <f t="array" ref="M4517">MIN(IFERROR(FIND(IstNumbers,E4517),""))</f>
        <v>33</v>
      </c>
      <c r="N4517" s="1" t="b">
        <f>IF([first '# in desc]&lt;[pos kw in desc],MID([desc],[pos kw in desc]-7,7))</f>
        <v>0</v>
      </c>
      <c r="O45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17" s="1" t="str">
        <f>TRIM(IF([first '# in desc]&lt;[pos kw in desc],MID([desc],[pos kw in desc]-6,6),FALSE))</f>
        <v>FALSCH</v>
      </c>
      <c r="Q4517" s="1" t="b">
        <f>IF(LEN([manuell])=0,IFERROR([kw fine in title]*1,IFERROR(SUMPRODUCT(COUNTIF(IsDigits,MID([kw in desc],ROW($A$1:$A$150),1)))=LEN([kw in desc]),#N/A)),[manuell])</f>
        <v>0</v>
      </c>
      <c r="R4517" s="1" t="str">
        <f>IF([pos kw in title]&gt;0,MID(J4517,#REF!,4),IF([first '# in title]&gt;0,MID([title],[first '# in title],3),IF([first '# in title]&gt;0,MID([desc],#REF!,3),VLOOKUP([productid],$G$2:$R$1386,8))))</f>
        <v>146</v>
      </c>
      <c r="S4517" s="1" t="e">
        <f>IF([kw in desc]=[kw rough in title],[kw in desc]*1,IFERROR(LEFT([kw_dirty],3)*1,IFERROR(LEFT([kw_dirty],2)*1,"n.a.")))</f>
        <v>#N/A</v>
      </c>
      <c r="T4517" s="1"/>
      <c r="U4517" s="1" t="e">
        <f>VLOOKUP(Tabelle1[[#This Row],[productid]],Tabelle2[#All],2,FALSE)</f>
        <v>#N/A</v>
      </c>
    </row>
    <row r="4518" spans="1:21">
      <c r="A4518" t="s">
        <v>2597</v>
      </c>
      <c r="B4518">
        <v>2908</v>
      </c>
      <c r="C4518">
        <v>289859</v>
      </c>
      <c r="D4518" t="s">
        <v>7413</v>
      </c>
      <c r="E4518" t="s">
        <v>7414</v>
      </c>
      <c r="F4518">
        <v>18406</v>
      </c>
      <c r="G4518">
        <v>2286143</v>
      </c>
      <c r="H4518">
        <f t="shared" si="70"/>
        <v>0</v>
      </c>
      <c r="I4518">
        <f t="array" ref="I4518">MIN(IFERROR(FIND(IstNumbers,A4518),""))</f>
        <v>12</v>
      </c>
      <c r="J4518" s="1" t="e">
        <f>IF([first '# in title]&lt;[pos kw in title],MID([title],[pos kw in title]-6,6),#N/A)</f>
        <v>#N/A</v>
      </c>
      <c r="K4518" s="1" t="e">
        <f>IFERROR(MID(SUBSTITUTE([kw rough in title],",","."),FIND("(",[kw rough in title])+1,20),SUBSTITUTE(IFERROR(MID([kw rough in title],FIND(" ",[kw rough in title])+1,20),[kw rough in title]),",","."))</f>
        <v>#N/A</v>
      </c>
      <c r="L4518" s="1">
        <f>IFERROR(FIND("kW",[desc]),0)</f>
        <v>0</v>
      </c>
      <c r="M4518">
        <f t="array" ref="M4518">MIN(IFERROR(FIND(IstNumbers,E4518),""))</f>
        <v>33</v>
      </c>
      <c r="N4518" s="1" t="b">
        <f>IF([first '# in desc]&lt;[pos kw in desc],MID([desc],[pos kw in desc]-7,7))</f>
        <v>0</v>
      </c>
      <c r="O45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18" s="1" t="str">
        <f>TRIM(IF([first '# in desc]&lt;[pos kw in desc],MID([desc],[pos kw in desc]-6,6),FALSE))</f>
        <v>FALSCH</v>
      </c>
      <c r="Q4518" s="1" t="b">
        <f>IF(LEN([manuell])=0,IFERROR([kw fine in title]*1,IFERROR(SUMPRODUCT(COUNTIF(IsDigits,MID([kw in desc],ROW($A$1:$A$150),1)))=LEN([kw in desc]),#N/A)),[manuell])</f>
        <v>0</v>
      </c>
      <c r="R4518" s="1" t="str">
        <f>IF([pos kw in title]&gt;0,MID(J4518,#REF!,4),IF([first '# in title]&gt;0,MID([title],[first '# in title],3),IF([first '# in title]&gt;0,MID([desc],#REF!,3),VLOOKUP([productid],$G$2:$R$1386,8))))</f>
        <v>146</v>
      </c>
      <c r="S4518" s="1" t="e">
        <f>IF([kw in desc]=[kw rough in title],[kw in desc]*1,IFERROR(LEFT([kw_dirty],3)*1,IFERROR(LEFT([kw_dirty],2)*1,"n.a.")))</f>
        <v>#N/A</v>
      </c>
      <c r="T4518" s="1"/>
      <c r="U4518" s="1" t="e">
        <f>VLOOKUP(Tabelle1[[#This Row],[productid]],Tabelle2[#All],2,FALSE)</f>
        <v>#N/A</v>
      </c>
    </row>
    <row r="4519" spans="1:21" hidden="1">
      <c r="A4519" t="s">
        <v>2435</v>
      </c>
      <c r="B4519">
        <v>3690</v>
      </c>
      <c r="C4519">
        <v>289859</v>
      </c>
      <c r="D4519" t="s">
        <v>7415</v>
      </c>
      <c r="E4519" t="s">
        <v>6811</v>
      </c>
      <c r="F4519">
        <v>18406</v>
      </c>
      <c r="G4519">
        <v>1750863</v>
      </c>
      <c r="H4519">
        <f t="shared" si="70"/>
        <v>0</v>
      </c>
      <c r="I4519">
        <f t="array" ref="I4519">MIN(IFERROR(FIND(IstNumbers,A4519),""))</f>
        <v>12</v>
      </c>
      <c r="J4519" s="1" t="e">
        <f>IF([first '# in title]&lt;[pos kw in title],MID([title],[pos kw in title]-6,6),#N/A)</f>
        <v>#N/A</v>
      </c>
      <c r="K4519" s="1" t="e">
        <f>IFERROR(MID(SUBSTITUTE([kw rough in title],",","."),FIND("(",[kw rough in title])+1,20),SUBSTITUTE(IFERROR(MID([kw rough in title],FIND(" ",[kw rough in title])+1,20),[kw rough in title]),",","."))</f>
        <v>#N/A</v>
      </c>
      <c r="L4519" s="1">
        <f>IFERROR(FIND("kW",[desc]),0)</f>
        <v>70</v>
      </c>
      <c r="M4519">
        <f t="array" ref="M4519">MIN(IFERROR(FIND(IstNumbers,E4519),""))</f>
        <v>34</v>
      </c>
      <c r="N4519" s="1" t="str">
        <f>IF([first '# in desc]&lt;[pos kw in desc],MID([desc],[pos kw in desc]-7,7))</f>
        <v xml:space="preserve">­me 42 </v>
      </c>
      <c r="O45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19" s="1" t="str">
        <f>TRIM(IF([first '# in desc]&lt;[pos kw in desc],MID([desc],[pos kw in desc]-6,6),FALSE))</f>
        <v>me 42</v>
      </c>
      <c r="Q4519" s="1" t="b">
        <f>IF(LEN([manuell])=0,IFERROR([kw fine in title]*1,IFERROR(SUMPRODUCT(COUNTIF(IsDigits,MID([kw in desc],ROW($A$1:$A$150),1)))=LEN([kw in desc]),#N/A)),[manuell])</f>
        <v>0</v>
      </c>
      <c r="R4519" s="1" t="str">
        <f>IF([pos kw in title]&gt;0,MID(J4519,#REF!,4),IF([first '# in title]&gt;0,MID([title],[first '# in title],3),IF([first '# in title]&gt;0,MID([desc],#REF!,3),VLOOKUP([productid],$G$2:$R$1386,8))))</f>
        <v xml:space="preserve">42 </v>
      </c>
      <c r="S4519" s="1" t="e">
        <f>IF([kw in desc]=[kw rough in title],[kw in desc]*1,IFERROR(LEFT([kw_dirty],3)*1,IFERROR(LEFT([kw_dirty],2)*1,"n.a.")))</f>
        <v>#N/A</v>
      </c>
      <c r="T4519" s="1"/>
      <c r="U4519" s="1">
        <f>VLOOKUP(Tabelle1[[#This Row],[productid]],Tabelle2[#All],2,FALSE)</f>
        <v>42</v>
      </c>
    </row>
    <row r="4520" spans="1:21" hidden="1">
      <c r="A4520" t="s">
        <v>563</v>
      </c>
      <c r="B4520">
        <v>3775</v>
      </c>
      <c r="C4520">
        <v>289859</v>
      </c>
      <c r="D4520" t="s">
        <v>7416</v>
      </c>
      <c r="E4520" t="s">
        <v>7071</v>
      </c>
      <c r="F4520">
        <v>18406</v>
      </c>
      <c r="G4520">
        <v>3497887</v>
      </c>
      <c r="H4520">
        <f t="shared" si="70"/>
        <v>55</v>
      </c>
      <c r="I4520">
        <f t="array" ref="I4520">MIN(IFERROR(FIND(IstNumbers,A4520),""))</f>
        <v>29</v>
      </c>
      <c r="J4520" s="1" t="str">
        <f>IF([first '# in title]&lt;[pos kw in title],MID([title],[pos kw in title]-6,6),#N/A)</f>
        <v xml:space="preserve">L (42 </v>
      </c>
      <c r="K452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20" s="1">
        <f>IFERROR(FIND("kW",[desc]),0)</f>
        <v>70</v>
      </c>
      <c r="M4520">
        <f t="array" ref="M4520">MIN(IFERROR(FIND(IstNumbers,E4520),""))</f>
        <v>34</v>
      </c>
      <c r="N4520" s="1" t="str">
        <f>IF([first '# in desc]&lt;[pos kw in desc],MID([desc],[pos kw in desc]-7,7))</f>
        <v xml:space="preserve">­me 42 </v>
      </c>
      <c r="O45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20" s="1" t="str">
        <f>TRIM(IF([first '# in desc]&lt;[pos kw in desc],MID([desc],[pos kw in desc]-6,6),FALSE))</f>
        <v>me 42</v>
      </c>
      <c r="Q4520" s="1">
        <f>IF(LEN([manuell])=0,IFERROR([kw fine in title]*1,IFERROR(SUMPRODUCT(COUNTIF(IsDigits,MID([kw in desc],ROW($A$1:$A$150),1)))=LEN([kw in desc]),#N/A)),[manuell])</f>
        <v>42</v>
      </c>
      <c r="R4520" s="1" t="e">
        <f>IF([pos kw in title]&gt;0,MID(J4520,#REF!,4),IF([first '# in title]&gt;0,MID([title],[first '# in title],3),IF([first '# in title]&gt;0,MID([desc],#REF!,3),VLOOKUP([productid],$G$2:$R$1386,8))))</f>
        <v>#REF!</v>
      </c>
      <c r="S4520" s="1" t="str">
        <f>IF([kw in desc]=[kw rough in title],[kw in desc]*1,IFERROR(LEFT([kw_dirty],3)*1,IFERROR(LEFT([kw_dirty],2)*1,"n.a.")))</f>
        <v>n.a.</v>
      </c>
      <c r="T4520" s="1"/>
      <c r="U4520" s="1">
        <f>VLOOKUP(Tabelle1[[#This Row],[productid]],Tabelle2[#All],2,FALSE)</f>
        <v>42</v>
      </c>
    </row>
    <row r="4521" spans="1:21">
      <c r="A4521" t="s">
        <v>2597</v>
      </c>
      <c r="B4521">
        <v>2909</v>
      </c>
      <c r="C4521">
        <v>289859</v>
      </c>
      <c r="D4521" t="s">
        <v>7417</v>
      </c>
      <c r="E4521" t="s">
        <v>7418</v>
      </c>
      <c r="F4521">
        <v>18406</v>
      </c>
      <c r="G4521">
        <v>2286143</v>
      </c>
      <c r="H4521">
        <f t="shared" si="70"/>
        <v>0</v>
      </c>
      <c r="I4521">
        <f t="array" ref="I4521">MIN(IFERROR(FIND(IstNumbers,A4521),""))</f>
        <v>12</v>
      </c>
      <c r="J4521" s="1" t="e">
        <f>IF([first '# in title]&lt;[pos kw in title],MID([title],[pos kw in title]-6,6),#N/A)</f>
        <v>#N/A</v>
      </c>
      <c r="K4521" s="1" t="e">
        <f>IFERROR(MID(SUBSTITUTE([kw rough in title],",","."),FIND("(",[kw rough in title])+1,20),SUBSTITUTE(IFERROR(MID([kw rough in title],FIND(" ",[kw rough in title])+1,20),[kw rough in title]),",","."))</f>
        <v>#N/A</v>
      </c>
      <c r="L4521" s="1">
        <f>IFERROR(FIND("kW",[desc]),0)</f>
        <v>0</v>
      </c>
      <c r="M4521">
        <f t="array" ref="M4521">MIN(IFERROR(FIND(IstNumbers,E4521),""))</f>
        <v>33</v>
      </c>
      <c r="N4521" s="1" t="b">
        <f>IF([first '# in desc]&lt;[pos kw in desc],MID([desc],[pos kw in desc]-7,7))</f>
        <v>0</v>
      </c>
      <c r="O45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21" s="1" t="str">
        <f>TRIM(IF([first '# in desc]&lt;[pos kw in desc],MID([desc],[pos kw in desc]-6,6),FALSE))</f>
        <v>FALSCH</v>
      </c>
      <c r="Q4521" s="1" t="b">
        <f>IF(LEN([manuell])=0,IFERROR([kw fine in title]*1,IFERROR(SUMPRODUCT(COUNTIF(IsDigits,MID([kw in desc],ROW($A$1:$A$150),1)))=LEN([kw in desc]),#N/A)),[manuell])</f>
        <v>0</v>
      </c>
      <c r="R4521" s="1" t="str">
        <f>IF([pos kw in title]&gt;0,MID(J4521,#REF!,4),IF([first '# in title]&gt;0,MID([title],[first '# in title],3),IF([first '# in title]&gt;0,MID([desc],#REF!,3),VLOOKUP([productid],$G$2:$R$1386,8))))</f>
        <v>146</v>
      </c>
      <c r="S4521" s="1" t="e">
        <f>IF([kw in desc]=[kw rough in title],[kw in desc]*1,IFERROR(LEFT([kw_dirty],3)*1,IFERROR(LEFT([kw_dirty],2)*1,"n.a.")))</f>
        <v>#N/A</v>
      </c>
      <c r="T4521" s="1"/>
      <c r="U4521" s="1" t="e">
        <f>VLOOKUP(Tabelle1[[#This Row],[productid]],Tabelle2[#All],2,FALSE)</f>
        <v>#N/A</v>
      </c>
    </row>
    <row r="4522" spans="1:21" hidden="1">
      <c r="A4522" t="s">
        <v>2435</v>
      </c>
      <c r="B4522">
        <v>3690</v>
      </c>
      <c r="C4522">
        <v>289859</v>
      </c>
      <c r="D4522" t="s">
        <v>7419</v>
      </c>
      <c r="E4522" t="s">
        <v>6817</v>
      </c>
      <c r="F4522">
        <v>18406</v>
      </c>
      <c r="G4522">
        <v>1750863</v>
      </c>
      <c r="H4522">
        <f t="shared" si="70"/>
        <v>0</v>
      </c>
      <c r="I4522">
        <f t="array" ref="I4522">MIN(IFERROR(FIND(IstNumbers,A4522),""))</f>
        <v>12</v>
      </c>
      <c r="J4522" s="1" t="e">
        <f>IF([first '# in title]&lt;[pos kw in title],MID([title],[pos kw in title]-6,6),#N/A)</f>
        <v>#N/A</v>
      </c>
      <c r="K4522" s="1" t="e">
        <f>IFERROR(MID(SUBSTITUTE([kw rough in title],",","."),FIND("(",[kw rough in title])+1,20),SUBSTITUTE(IFERROR(MID([kw rough in title],FIND(" ",[kw rough in title])+1,20),[kw rough in title]),",","."))</f>
        <v>#N/A</v>
      </c>
      <c r="L4522" s="1">
        <f>IFERROR(FIND("kW",[desc]),0)</f>
        <v>70</v>
      </c>
      <c r="M4522">
        <f t="array" ref="M4522">MIN(IFERROR(FIND(IstNumbers,E4522),""))</f>
        <v>34</v>
      </c>
      <c r="N4522" s="1" t="str">
        <f>IF([first '# in desc]&lt;[pos kw in desc],MID([desc],[pos kw in desc]-7,7))</f>
        <v xml:space="preserve">­me 42 </v>
      </c>
      <c r="O45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22" s="1" t="str">
        <f>TRIM(IF([first '# in desc]&lt;[pos kw in desc],MID([desc],[pos kw in desc]-6,6),FALSE))</f>
        <v>me 42</v>
      </c>
      <c r="Q4522" s="1" t="b">
        <f>IF(LEN([manuell])=0,IFERROR([kw fine in title]*1,IFERROR(SUMPRODUCT(COUNTIF(IsDigits,MID([kw in desc],ROW($A$1:$A$150),1)))=LEN([kw in desc]),#N/A)),[manuell])</f>
        <v>0</v>
      </c>
      <c r="R4522" s="1" t="str">
        <f>IF([pos kw in title]&gt;0,MID(J4522,#REF!,4),IF([first '# in title]&gt;0,MID([title],[first '# in title],3),IF([first '# in title]&gt;0,MID([desc],#REF!,3),VLOOKUP([productid],$G$2:$R$1386,8))))</f>
        <v xml:space="preserve">42 </v>
      </c>
      <c r="S4522" s="1" t="e">
        <f>IF([kw in desc]=[kw rough in title],[kw in desc]*1,IFERROR(LEFT([kw_dirty],3)*1,IFERROR(LEFT([kw_dirty],2)*1,"n.a.")))</f>
        <v>#N/A</v>
      </c>
      <c r="T4522" s="1"/>
      <c r="U4522" s="1">
        <f>VLOOKUP(Tabelle1[[#This Row],[productid]],Tabelle2[#All],2,FALSE)</f>
        <v>42</v>
      </c>
    </row>
    <row r="4523" spans="1:21" hidden="1">
      <c r="A4523" t="s">
        <v>563</v>
      </c>
      <c r="B4523">
        <v>3775</v>
      </c>
      <c r="C4523">
        <v>289859</v>
      </c>
      <c r="D4523" t="s">
        <v>7420</v>
      </c>
      <c r="E4523" t="s">
        <v>7306</v>
      </c>
      <c r="F4523">
        <v>18406</v>
      </c>
      <c r="G4523">
        <v>3497887</v>
      </c>
      <c r="H4523">
        <f t="shared" si="70"/>
        <v>55</v>
      </c>
      <c r="I4523">
        <f t="array" ref="I4523">MIN(IFERROR(FIND(IstNumbers,A4523),""))</f>
        <v>29</v>
      </c>
      <c r="J4523" s="1" t="str">
        <f>IF([first '# in title]&lt;[pos kw in title],MID([title],[pos kw in title]-6,6),#N/A)</f>
        <v xml:space="preserve">L (42 </v>
      </c>
      <c r="K452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23" s="1">
        <f>IFERROR(FIND("kW",[desc]),0)</f>
        <v>70</v>
      </c>
      <c r="M4523">
        <f t="array" ref="M4523">MIN(IFERROR(FIND(IstNumbers,E4523),""))</f>
        <v>34</v>
      </c>
      <c r="N4523" s="1" t="str">
        <f>IF([first '# in desc]&lt;[pos kw in desc],MID([desc],[pos kw in desc]-7,7))</f>
        <v xml:space="preserve">­me 42 </v>
      </c>
      <c r="O45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23" s="1" t="str">
        <f>TRIM(IF([first '# in desc]&lt;[pos kw in desc],MID([desc],[pos kw in desc]-6,6),FALSE))</f>
        <v>me 42</v>
      </c>
      <c r="Q4523" s="1">
        <f>IF(LEN([manuell])=0,IFERROR([kw fine in title]*1,IFERROR(SUMPRODUCT(COUNTIF(IsDigits,MID([kw in desc],ROW($A$1:$A$150),1)))=LEN([kw in desc]),#N/A)),[manuell])</f>
        <v>42</v>
      </c>
      <c r="R4523" s="1" t="e">
        <f>IF([pos kw in title]&gt;0,MID(J4523,#REF!,4),IF([first '# in title]&gt;0,MID([title],[first '# in title],3),IF([first '# in title]&gt;0,MID([desc],#REF!,3),VLOOKUP([productid],$G$2:$R$1386,8))))</f>
        <v>#REF!</v>
      </c>
      <c r="S4523" s="1" t="str">
        <f>IF([kw in desc]=[kw rough in title],[kw in desc]*1,IFERROR(LEFT([kw_dirty],3)*1,IFERROR(LEFT([kw_dirty],2)*1,"n.a.")))</f>
        <v>n.a.</v>
      </c>
      <c r="T4523" s="1"/>
      <c r="U4523" s="1">
        <f>VLOOKUP(Tabelle1[[#This Row],[productid]],Tabelle2[#All],2,FALSE)</f>
        <v>42</v>
      </c>
    </row>
    <row r="4524" spans="1:21">
      <c r="A4524" t="s">
        <v>2597</v>
      </c>
      <c r="B4524">
        <v>2912</v>
      </c>
      <c r="C4524">
        <v>289859</v>
      </c>
      <c r="D4524" t="s">
        <v>7421</v>
      </c>
      <c r="E4524" t="s">
        <v>7422</v>
      </c>
      <c r="F4524">
        <v>18406</v>
      </c>
      <c r="G4524">
        <v>2286143</v>
      </c>
      <c r="H4524">
        <f t="shared" si="70"/>
        <v>0</v>
      </c>
      <c r="I4524">
        <f t="array" ref="I4524">MIN(IFERROR(FIND(IstNumbers,A4524),""))</f>
        <v>12</v>
      </c>
      <c r="J4524" s="1" t="e">
        <f>IF([first '# in title]&lt;[pos kw in title],MID([title],[pos kw in title]-6,6),#N/A)</f>
        <v>#N/A</v>
      </c>
      <c r="K4524" s="1" t="e">
        <f>IFERROR(MID(SUBSTITUTE([kw rough in title],",","."),FIND("(",[kw rough in title])+1,20),SUBSTITUTE(IFERROR(MID([kw rough in title],FIND(" ",[kw rough in title])+1,20),[kw rough in title]),",","."))</f>
        <v>#N/A</v>
      </c>
      <c r="L4524" s="1">
        <f>IFERROR(FIND("kW",[desc]),0)</f>
        <v>0</v>
      </c>
      <c r="M4524">
        <f t="array" ref="M4524">MIN(IFERROR(FIND(IstNumbers,E4524),""))</f>
        <v>33</v>
      </c>
      <c r="N4524" s="1" t="b">
        <f>IF([first '# in desc]&lt;[pos kw in desc],MID([desc],[pos kw in desc]-7,7))</f>
        <v>0</v>
      </c>
      <c r="O45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24" s="1" t="str">
        <f>TRIM(IF([first '# in desc]&lt;[pos kw in desc],MID([desc],[pos kw in desc]-6,6),FALSE))</f>
        <v>FALSCH</v>
      </c>
      <c r="Q4524" s="1" t="b">
        <f>IF(LEN([manuell])=0,IFERROR([kw fine in title]*1,IFERROR(SUMPRODUCT(COUNTIF(IsDigits,MID([kw in desc],ROW($A$1:$A$150),1)))=LEN([kw in desc]),#N/A)),[manuell])</f>
        <v>0</v>
      </c>
      <c r="R4524" s="1" t="str">
        <f>IF([pos kw in title]&gt;0,MID(J4524,#REF!,4),IF([first '# in title]&gt;0,MID([title],[first '# in title],3),IF([first '# in title]&gt;0,MID([desc],#REF!,3),VLOOKUP([productid],$G$2:$R$1386,8))))</f>
        <v>146</v>
      </c>
      <c r="S4524" s="1" t="e">
        <f>IF([kw in desc]=[kw rough in title],[kw in desc]*1,IFERROR(LEFT([kw_dirty],3)*1,IFERROR(LEFT([kw_dirty],2)*1,"n.a.")))</f>
        <v>#N/A</v>
      </c>
      <c r="T4524" s="1"/>
      <c r="U4524" s="1" t="e">
        <f>VLOOKUP(Tabelle1[[#This Row],[productid]],Tabelle2[#All],2,FALSE)</f>
        <v>#N/A</v>
      </c>
    </row>
    <row r="4525" spans="1:21" hidden="1">
      <c r="A4525" t="s">
        <v>2435</v>
      </c>
      <c r="B4525">
        <v>3690</v>
      </c>
      <c r="C4525">
        <v>289859</v>
      </c>
      <c r="D4525" t="s">
        <v>7423</v>
      </c>
      <c r="E4525" t="s">
        <v>6839</v>
      </c>
      <c r="F4525">
        <v>18406</v>
      </c>
      <c r="G4525">
        <v>1750863</v>
      </c>
      <c r="H4525">
        <f t="shared" si="70"/>
        <v>0</v>
      </c>
      <c r="I4525">
        <f t="array" ref="I4525">MIN(IFERROR(FIND(IstNumbers,A4525),""))</f>
        <v>12</v>
      </c>
      <c r="J4525" s="1" t="e">
        <f>IF([first '# in title]&lt;[pos kw in title],MID([title],[pos kw in title]-6,6),#N/A)</f>
        <v>#N/A</v>
      </c>
      <c r="K4525" s="1" t="e">
        <f>IFERROR(MID(SUBSTITUTE([kw rough in title],",","."),FIND("(",[kw rough in title])+1,20),SUBSTITUTE(IFERROR(MID([kw rough in title],FIND(" ",[kw rough in title])+1,20),[kw rough in title]),",","."))</f>
        <v>#N/A</v>
      </c>
      <c r="L4525" s="1">
        <f>IFERROR(FIND("kW",[desc]),0)</f>
        <v>70</v>
      </c>
      <c r="M4525">
        <f t="array" ref="M4525">MIN(IFERROR(FIND(IstNumbers,E4525),""))</f>
        <v>34</v>
      </c>
      <c r="N4525" s="1" t="str">
        <f>IF([first '# in desc]&lt;[pos kw in desc],MID([desc],[pos kw in desc]-7,7))</f>
        <v xml:space="preserve">­me 42 </v>
      </c>
      <c r="O45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25" s="1" t="str">
        <f>TRIM(IF([first '# in desc]&lt;[pos kw in desc],MID([desc],[pos kw in desc]-6,6),FALSE))</f>
        <v>me 42</v>
      </c>
      <c r="Q4525" s="1" t="b">
        <f>IF(LEN([manuell])=0,IFERROR([kw fine in title]*1,IFERROR(SUMPRODUCT(COUNTIF(IsDigits,MID([kw in desc],ROW($A$1:$A$150),1)))=LEN([kw in desc]),#N/A)),[manuell])</f>
        <v>0</v>
      </c>
      <c r="R4525" s="1" t="str">
        <f>IF([pos kw in title]&gt;0,MID(J4525,#REF!,4),IF([first '# in title]&gt;0,MID([title],[first '# in title],3),IF([first '# in title]&gt;0,MID([desc],#REF!,3),VLOOKUP([productid],$G$2:$R$1386,8))))</f>
        <v xml:space="preserve">42 </v>
      </c>
      <c r="S4525" s="1" t="e">
        <f>IF([kw in desc]=[kw rough in title],[kw in desc]*1,IFERROR(LEFT([kw_dirty],3)*1,IFERROR(LEFT([kw_dirty],2)*1,"n.a.")))</f>
        <v>#N/A</v>
      </c>
      <c r="T4525" s="1"/>
      <c r="U4525" s="1">
        <f>VLOOKUP(Tabelle1[[#This Row],[productid]],Tabelle2[#All],2,FALSE)</f>
        <v>42</v>
      </c>
    </row>
    <row r="4526" spans="1:21" hidden="1">
      <c r="A4526" t="s">
        <v>563</v>
      </c>
      <c r="B4526">
        <v>3775</v>
      </c>
      <c r="C4526">
        <v>289859</v>
      </c>
      <c r="D4526" t="s">
        <v>7424</v>
      </c>
      <c r="E4526" t="s">
        <v>7425</v>
      </c>
      <c r="F4526">
        <v>18406</v>
      </c>
      <c r="G4526">
        <v>3497887</v>
      </c>
      <c r="H4526">
        <f t="shared" si="70"/>
        <v>55</v>
      </c>
      <c r="I4526">
        <f t="array" ref="I4526">MIN(IFERROR(FIND(IstNumbers,A4526),""))</f>
        <v>29</v>
      </c>
      <c r="J4526" s="1" t="str">
        <f>IF([first '# in title]&lt;[pos kw in title],MID([title],[pos kw in title]-6,6),#N/A)</f>
        <v xml:space="preserve">L (42 </v>
      </c>
      <c r="K452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26" s="1">
        <f>IFERROR(FIND("kW",[desc]),0)</f>
        <v>70</v>
      </c>
      <c r="M4526">
        <f t="array" ref="M4526">MIN(IFERROR(FIND(IstNumbers,E4526),""))</f>
        <v>34</v>
      </c>
      <c r="N4526" s="1" t="str">
        <f>IF([first '# in desc]&lt;[pos kw in desc],MID([desc],[pos kw in desc]-7,7))</f>
        <v xml:space="preserve">­me 42 </v>
      </c>
      <c r="O45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26" s="1" t="str">
        <f>TRIM(IF([first '# in desc]&lt;[pos kw in desc],MID([desc],[pos kw in desc]-6,6),FALSE))</f>
        <v>me 42</v>
      </c>
      <c r="Q4526" s="1">
        <f>IF(LEN([manuell])=0,IFERROR([kw fine in title]*1,IFERROR(SUMPRODUCT(COUNTIF(IsDigits,MID([kw in desc],ROW($A$1:$A$150),1)))=LEN([kw in desc]),#N/A)),[manuell])</f>
        <v>42</v>
      </c>
      <c r="R4526" s="1" t="e">
        <f>IF([pos kw in title]&gt;0,MID(J4526,#REF!,4),IF([first '# in title]&gt;0,MID([title],[first '# in title],3),IF([first '# in title]&gt;0,MID([desc],#REF!,3),VLOOKUP([productid],$G$2:$R$1386,8))))</f>
        <v>#REF!</v>
      </c>
      <c r="S4526" s="1" t="str">
        <f>IF([kw in desc]=[kw rough in title],[kw in desc]*1,IFERROR(LEFT([kw_dirty],3)*1,IFERROR(LEFT([kw_dirty],2)*1,"n.a.")))</f>
        <v>n.a.</v>
      </c>
      <c r="T4526" s="1"/>
      <c r="U4526" s="1">
        <f>VLOOKUP(Tabelle1[[#This Row],[productid]],Tabelle2[#All],2,FALSE)</f>
        <v>42</v>
      </c>
    </row>
    <row r="4527" spans="1:21">
      <c r="A4527" t="s">
        <v>2597</v>
      </c>
      <c r="B4527">
        <v>2912</v>
      </c>
      <c r="C4527">
        <v>289859</v>
      </c>
      <c r="D4527" t="s">
        <v>7426</v>
      </c>
      <c r="E4527" t="s">
        <v>7427</v>
      </c>
      <c r="F4527">
        <v>18406</v>
      </c>
      <c r="G4527">
        <v>2286143</v>
      </c>
      <c r="H4527">
        <f t="shared" si="70"/>
        <v>0</v>
      </c>
      <c r="I4527">
        <f t="array" ref="I4527">MIN(IFERROR(FIND(IstNumbers,A4527),""))</f>
        <v>12</v>
      </c>
      <c r="J4527" s="1" t="e">
        <f>IF([first '# in title]&lt;[pos kw in title],MID([title],[pos kw in title]-6,6),#N/A)</f>
        <v>#N/A</v>
      </c>
      <c r="K4527" s="1" t="e">
        <f>IFERROR(MID(SUBSTITUTE([kw rough in title],",","."),FIND("(",[kw rough in title])+1,20),SUBSTITUTE(IFERROR(MID([kw rough in title],FIND(" ",[kw rough in title])+1,20),[kw rough in title]),",","."))</f>
        <v>#N/A</v>
      </c>
      <c r="L4527" s="1">
        <f>IFERROR(FIND("kW",[desc]),0)</f>
        <v>0</v>
      </c>
      <c r="M4527">
        <f t="array" ref="M4527">MIN(IFERROR(FIND(IstNumbers,E4527),""))</f>
        <v>33</v>
      </c>
      <c r="N4527" s="1" t="b">
        <f>IF([first '# in desc]&lt;[pos kw in desc],MID([desc],[pos kw in desc]-7,7))</f>
        <v>0</v>
      </c>
      <c r="O45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27" s="1" t="str">
        <f>TRIM(IF([first '# in desc]&lt;[pos kw in desc],MID([desc],[pos kw in desc]-6,6),FALSE))</f>
        <v>FALSCH</v>
      </c>
      <c r="Q4527" s="1" t="b">
        <f>IF(LEN([manuell])=0,IFERROR([kw fine in title]*1,IFERROR(SUMPRODUCT(COUNTIF(IsDigits,MID([kw in desc],ROW($A$1:$A$150),1)))=LEN([kw in desc]),#N/A)),[manuell])</f>
        <v>0</v>
      </c>
      <c r="R4527" s="1" t="str">
        <f>IF([pos kw in title]&gt;0,MID(J4527,#REF!,4),IF([first '# in title]&gt;0,MID([title],[first '# in title],3),IF([first '# in title]&gt;0,MID([desc],#REF!,3),VLOOKUP([productid],$G$2:$R$1386,8))))</f>
        <v>146</v>
      </c>
      <c r="S4527" s="1" t="e">
        <f>IF([kw in desc]=[kw rough in title],[kw in desc]*1,IFERROR(LEFT([kw_dirty],3)*1,IFERROR(LEFT([kw_dirty],2)*1,"n.a.")))</f>
        <v>#N/A</v>
      </c>
      <c r="T4527" s="1"/>
      <c r="U4527" s="1" t="e">
        <f>VLOOKUP(Tabelle1[[#This Row],[productid]],Tabelle2[#All],2,FALSE)</f>
        <v>#N/A</v>
      </c>
    </row>
    <row r="4528" spans="1:21" hidden="1">
      <c r="A4528" t="s">
        <v>2435</v>
      </c>
      <c r="B4528">
        <v>3690</v>
      </c>
      <c r="C4528">
        <v>289859</v>
      </c>
      <c r="D4528" t="s">
        <v>7428</v>
      </c>
      <c r="E4528" t="s">
        <v>6845</v>
      </c>
      <c r="F4528">
        <v>18406</v>
      </c>
      <c r="G4528">
        <v>1750863</v>
      </c>
      <c r="H4528">
        <f t="shared" si="70"/>
        <v>0</v>
      </c>
      <c r="I4528">
        <f t="array" ref="I4528">MIN(IFERROR(FIND(IstNumbers,A4528),""))</f>
        <v>12</v>
      </c>
      <c r="J4528" s="1" t="e">
        <f>IF([first '# in title]&lt;[pos kw in title],MID([title],[pos kw in title]-6,6),#N/A)</f>
        <v>#N/A</v>
      </c>
      <c r="K4528" s="1" t="e">
        <f>IFERROR(MID(SUBSTITUTE([kw rough in title],",","."),FIND("(",[kw rough in title])+1,20),SUBSTITUTE(IFERROR(MID([kw rough in title],FIND(" ",[kw rough in title])+1,20),[kw rough in title]),",","."))</f>
        <v>#N/A</v>
      </c>
      <c r="L4528" s="1">
        <f>IFERROR(FIND("kW",[desc]),0)</f>
        <v>70</v>
      </c>
      <c r="M4528">
        <f t="array" ref="M4528">MIN(IFERROR(FIND(IstNumbers,E4528),""))</f>
        <v>34</v>
      </c>
      <c r="N4528" s="1" t="str">
        <f>IF([first '# in desc]&lt;[pos kw in desc],MID([desc],[pos kw in desc]-7,7))</f>
        <v xml:space="preserve">­me 42 </v>
      </c>
      <c r="O45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28" s="1" t="str">
        <f>TRIM(IF([first '# in desc]&lt;[pos kw in desc],MID([desc],[pos kw in desc]-6,6),FALSE))</f>
        <v>me 42</v>
      </c>
      <c r="Q4528" s="1" t="b">
        <f>IF(LEN([manuell])=0,IFERROR([kw fine in title]*1,IFERROR(SUMPRODUCT(COUNTIF(IsDigits,MID([kw in desc],ROW($A$1:$A$150),1)))=LEN([kw in desc]),#N/A)),[manuell])</f>
        <v>0</v>
      </c>
      <c r="R4528" s="1" t="str">
        <f>IF([pos kw in title]&gt;0,MID(J4528,#REF!,4),IF([first '# in title]&gt;0,MID([title],[first '# in title],3),IF([first '# in title]&gt;0,MID([desc],#REF!,3),VLOOKUP([productid],$G$2:$R$1386,8))))</f>
        <v xml:space="preserve">42 </v>
      </c>
      <c r="S4528" s="1" t="e">
        <f>IF([kw in desc]=[kw rough in title],[kw in desc]*1,IFERROR(LEFT([kw_dirty],3)*1,IFERROR(LEFT([kw_dirty],2)*1,"n.a.")))</f>
        <v>#N/A</v>
      </c>
      <c r="T4528" s="1"/>
      <c r="U4528" s="1">
        <f>VLOOKUP(Tabelle1[[#This Row],[productid]],Tabelle2[#All],2,FALSE)</f>
        <v>42</v>
      </c>
    </row>
    <row r="4529" spans="1:21" hidden="1">
      <c r="A4529" t="s">
        <v>563</v>
      </c>
      <c r="B4529">
        <v>3775</v>
      </c>
      <c r="C4529">
        <v>289859</v>
      </c>
      <c r="D4529" t="s">
        <v>7429</v>
      </c>
      <c r="E4529" t="s">
        <v>6419</v>
      </c>
      <c r="F4529">
        <v>18406</v>
      </c>
      <c r="G4529">
        <v>3497887</v>
      </c>
      <c r="H4529">
        <f t="shared" si="70"/>
        <v>55</v>
      </c>
      <c r="I4529">
        <f t="array" ref="I4529">MIN(IFERROR(FIND(IstNumbers,A4529),""))</f>
        <v>29</v>
      </c>
      <c r="J4529" s="1" t="str">
        <f>IF([first '# in title]&lt;[pos kw in title],MID([title],[pos kw in title]-6,6),#N/A)</f>
        <v xml:space="preserve">L (42 </v>
      </c>
      <c r="K452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29" s="1">
        <f>IFERROR(FIND("kW",[desc]),0)</f>
        <v>70</v>
      </c>
      <c r="M4529">
        <f t="array" ref="M4529">MIN(IFERROR(FIND(IstNumbers,E4529),""))</f>
        <v>34</v>
      </c>
      <c r="N4529" s="1" t="str">
        <f>IF([first '# in desc]&lt;[pos kw in desc],MID([desc],[pos kw in desc]-7,7))</f>
        <v xml:space="preserve">­me 42 </v>
      </c>
      <c r="O45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29" s="1" t="str">
        <f>TRIM(IF([first '# in desc]&lt;[pos kw in desc],MID([desc],[pos kw in desc]-6,6),FALSE))</f>
        <v>me 42</v>
      </c>
      <c r="Q4529" s="1">
        <f>IF(LEN([manuell])=0,IFERROR([kw fine in title]*1,IFERROR(SUMPRODUCT(COUNTIF(IsDigits,MID([kw in desc],ROW($A$1:$A$150),1)))=LEN([kw in desc]),#N/A)),[manuell])</f>
        <v>42</v>
      </c>
      <c r="R4529" s="1" t="e">
        <f>IF([pos kw in title]&gt;0,MID(J4529,#REF!,4),IF([first '# in title]&gt;0,MID([title],[first '# in title],3),IF([first '# in title]&gt;0,MID([desc],#REF!,3),VLOOKUP([productid],$G$2:$R$1386,8))))</f>
        <v>#REF!</v>
      </c>
      <c r="S4529" s="1" t="str">
        <f>IF([kw in desc]=[kw rough in title],[kw in desc]*1,IFERROR(LEFT([kw_dirty],3)*1,IFERROR(LEFT([kw_dirty],2)*1,"n.a.")))</f>
        <v>n.a.</v>
      </c>
      <c r="T4529" s="1"/>
      <c r="U4529" s="1">
        <f>VLOOKUP(Tabelle1[[#This Row],[productid]],Tabelle2[#All],2,FALSE)</f>
        <v>42</v>
      </c>
    </row>
    <row r="4530" spans="1:21">
      <c r="A4530" t="s">
        <v>2597</v>
      </c>
      <c r="B4530">
        <v>2914</v>
      </c>
      <c r="C4530">
        <v>289859</v>
      </c>
      <c r="D4530" t="s">
        <v>7430</v>
      </c>
      <c r="E4530" t="s">
        <v>7431</v>
      </c>
      <c r="F4530">
        <v>18406</v>
      </c>
      <c r="G4530">
        <v>2286143</v>
      </c>
      <c r="H4530">
        <f t="shared" si="70"/>
        <v>0</v>
      </c>
      <c r="I4530">
        <f t="array" ref="I4530">MIN(IFERROR(FIND(IstNumbers,A4530),""))</f>
        <v>12</v>
      </c>
      <c r="J4530" s="1" t="e">
        <f>IF([first '# in title]&lt;[pos kw in title],MID([title],[pos kw in title]-6,6),#N/A)</f>
        <v>#N/A</v>
      </c>
      <c r="K4530" s="1" t="e">
        <f>IFERROR(MID(SUBSTITUTE([kw rough in title],",","."),FIND("(",[kw rough in title])+1,20),SUBSTITUTE(IFERROR(MID([kw rough in title],FIND(" ",[kw rough in title])+1,20),[kw rough in title]),",","."))</f>
        <v>#N/A</v>
      </c>
      <c r="L4530" s="1">
        <f>IFERROR(FIND("kW",[desc]),0)</f>
        <v>0</v>
      </c>
      <c r="M4530">
        <f t="array" ref="M4530">MIN(IFERROR(FIND(IstNumbers,E4530),""))</f>
        <v>33</v>
      </c>
      <c r="N4530" s="1" t="b">
        <f>IF([first '# in desc]&lt;[pos kw in desc],MID([desc],[pos kw in desc]-7,7))</f>
        <v>0</v>
      </c>
      <c r="O45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30" s="1" t="str">
        <f>TRIM(IF([first '# in desc]&lt;[pos kw in desc],MID([desc],[pos kw in desc]-6,6),FALSE))</f>
        <v>FALSCH</v>
      </c>
      <c r="Q4530" s="1" t="b">
        <f>IF(LEN([manuell])=0,IFERROR([kw fine in title]*1,IFERROR(SUMPRODUCT(COUNTIF(IsDigits,MID([kw in desc],ROW($A$1:$A$150),1)))=LEN([kw in desc]),#N/A)),[manuell])</f>
        <v>0</v>
      </c>
      <c r="R4530" s="1" t="str">
        <f>IF([pos kw in title]&gt;0,MID(J4530,#REF!,4),IF([first '# in title]&gt;0,MID([title],[first '# in title],3),IF([first '# in title]&gt;0,MID([desc],#REF!,3),VLOOKUP([productid],$G$2:$R$1386,8))))</f>
        <v>146</v>
      </c>
      <c r="S4530" s="1" t="e">
        <f>IF([kw in desc]=[kw rough in title],[kw in desc]*1,IFERROR(LEFT([kw_dirty],3)*1,IFERROR(LEFT([kw_dirty],2)*1,"n.a.")))</f>
        <v>#N/A</v>
      </c>
      <c r="T4530" s="1"/>
      <c r="U4530" s="1" t="e">
        <f>VLOOKUP(Tabelle1[[#This Row],[productid]],Tabelle2[#All],2,FALSE)</f>
        <v>#N/A</v>
      </c>
    </row>
    <row r="4531" spans="1:21" hidden="1">
      <c r="A4531" t="s">
        <v>2435</v>
      </c>
      <c r="B4531">
        <v>3695</v>
      </c>
      <c r="C4531">
        <v>289859</v>
      </c>
      <c r="D4531" t="s">
        <v>7432</v>
      </c>
      <c r="E4531" t="s">
        <v>6883</v>
      </c>
      <c r="F4531">
        <v>18406</v>
      </c>
      <c r="G4531">
        <v>1750863</v>
      </c>
      <c r="H4531">
        <f t="shared" si="70"/>
        <v>0</v>
      </c>
      <c r="I4531">
        <f t="array" ref="I4531">MIN(IFERROR(FIND(IstNumbers,A4531),""))</f>
        <v>12</v>
      </c>
      <c r="J4531" s="1" t="e">
        <f>IF([first '# in title]&lt;[pos kw in title],MID([title],[pos kw in title]-6,6),#N/A)</f>
        <v>#N/A</v>
      </c>
      <c r="K4531" s="1" t="e">
        <f>IFERROR(MID(SUBSTITUTE([kw rough in title],",","."),FIND("(",[kw rough in title])+1,20),SUBSTITUTE(IFERROR(MID([kw rough in title],FIND(" ",[kw rough in title])+1,20),[kw rough in title]),",","."))</f>
        <v>#N/A</v>
      </c>
      <c r="L4531" s="1">
        <f>IFERROR(FIND("kW",[desc]),0)</f>
        <v>70</v>
      </c>
      <c r="M4531">
        <f t="array" ref="M4531">MIN(IFERROR(FIND(IstNumbers,E4531),""))</f>
        <v>34</v>
      </c>
      <c r="N4531" s="1" t="str">
        <f>IF([first '# in desc]&lt;[pos kw in desc],MID([desc],[pos kw in desc]-7,7))</f>
        <v xml:space="preserve">­me 42 </v>
      </c>
      <c r="O45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31" s="1" t="str">
        <f>TRIM(IF([first '# in desc]&lt;[pos kw in desc],MID([desc],[pos kw in desc]-6,6),FALSE))</f>
        <v>me 42</v>
      </c>
      <c r="Q4531" s="1" t="b">
        <f>IF(LEN([manuell])=0,IFERROR([kw fine in title]*1,IFERROR(SUMPRODUCT(COUNTIF(IsDigits,MID([kw in desc],ROW($A$1:$A$150),1)))=LEN([kw in desc]),#N/A)),[manuell])</f>
        <v>0</v>
      </c>
      <c r="R4531" s="1" t="str">
        <f>IF([pos kw in title]&gt;0,MID(J4531,#REF!,4),IF([first '# in title]&gt;0,MID([title],[first '# in title],3),IF([first '# in title]&gt;0,MID([desc],#REF!,3),VLOOKUP([productid],$G$2:$R$1386,8))))</f>
        <v xml:space="preserve">42 </v>
      </c>
      <c r="S4531" s="1" t="e">
        <f>IF([kw in desc]=[kw rough in title],[kw in desc]*1,IFERROR(LEFT([kw_dirty],3)*1,IFERROR(LEFT([kw_dirty],2)*1,"n.a.")))</f>
        <v>#N/A</v>
      </c>
      <c r="T4531" s="1"/>
      <c r="U4531" s="1">
        <f>VLOOKUP(Tabelle1[[#This Row],[productid]],Tabelle2[#All],2,FALSE)</f>
        <v>42</v>
      </c>
    </row>
    <row r="4532" spans="1:21" hidden="1">
      <c r="A4532" t="s">
        <v>563</v>
      </c>
      <c r="B4532">
        <v>3775</v>
      </c>
      <c r="C4532">
        <v>289859</v>
      </c>
      <c r="D4532" t="s">
        <v>7433</v>
      </c>
      <c r="E4532" t="s">
        <v>7434</v>
      </c>
      <c r="F4532">
        <v>18406</v>
      </c>
      <c r="G4532">
        <v>3497887</v>
      </c>
      <c r="H4532">
        <f t="shared" si="70"/>
        <v>55</v>
      </c>
      <c r="I4532">
        <f t="array" ref="I4532">MIN(IFERROR(FIND(IstNumbers,A4532),""))</f>
        <v>29</v>
      </c>
      <c r="J4532" s="1" t="str">
        <f>IF([first '# in title]&lt;[pos kw in title],MID([title],[pos kw in title]-6,6),#N/A)</f>
        <v xml:space="preserve">L (42 </v>
      </c>
      <c r="K453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32" s="1">
        <f>IFERROR(FIND("kW",[desc]),0)</f>
        <v>70</v>
      </c>
      <c r="M4532">
        <f t="array" ref="M4532">MIN(IFERROR(FIND(IstNumbers,E4532),""))</f>
        <v>34</v>
      </c>
      <c r="N4532" s="1" t="str">
        <f>IF([first '# in desc]&lt;[pos kw in desc],MID([desc],[pos kw in desc]-7,7))</f>
        <v xml:space="preserve">­me 42 </v>
      </c>
      <c r="O45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32" s="1" t="str">
        <f>TRIM(IF([first '# in desc]&lt;[pos kw in desc],MID([desc],[pos kw in desc]-6,6),FALSE))</f>
        <v>me 42</v>
      </c>
      <c r="Q4532" s="1">
        <f>IF(LEN([manuell])=0,IFERROR([kw fine in title]*1,IFERROR(SUMPRODUCT(COUNTIF(IsDigits,MID([kw in desc],ROW($A$1:$A$150),1)))=LEN([kw in desc]),#N/A)),[manuell])</f>
        <v>42</v>
      </c>
      <c r="R4532" s="1" t="e">
        <f>IF([pos kw in title]&gt;0,MID(J4532,#REF!,4),IF([first '# in title]&gt;0,MID([title],[first '# in title],3),IF([first '# in title]&gt;0,MID([desc],#REF!,3),VLOOKUP([productid],$G$2:$R$1386,8))))</f>
        <v>#REF!</v>
      </c>
      <c r="S4532" s="1" t="str">
        <f>IF([kw in desc]=[kw rough in title],[kw in desc]*1,IFERROR(LEFT([kw_dirty],3)*1,IFERROR(LEFT([kw_dirty],2)*1,"n.a.")))</f>
        <v>n.a.</v>
      </c>
      <c r="T4532" s="1"/>
      <c r="U4532" s="1">
        <f>VLOOKUP(Tabelle1[[#This Row],[productid]],Tabelle2[#All],2,FALSE)</f>
        <v>42</v>
      </c>
    </row>
    <row r="4533" spans="1:21">
      <c r="A4533" t="s">
        <v>2597</v>
      </c>
      <c r="B4533">
        <v>2915</v>
      </c>
      <c r="C4533">
        <v>289859</v>
      </c>
      <c r="D4533" t="s">
        <v>7435</v>
      </c>
      <c r="E4533" t="s">
        <v>7436</v>
      </c>
      <c r="F4533">
        <v>18406</v>
      </c>
      <c r="G4533">
        <v>2286143</v>
      </c>
      <c r="H4533">
        <f t="shared" si="70"/>
        <v>0</v>
      </c>
      <c r="I4533">
        <f t="array" ref="I4533">MIN(IFERROR(FIND(IstNumbers,A4533),""))</f>
        <v>12</v>
      </c>
      <c r="J4533" s="1" t="e">
        <f>IF([first '# in title]&lt;[pos kw in title],MID([title],[pos kw in title]-6,6),#N/A)</f>
        <v>#N/A</v>
      </c>
      <c r="K4533" s="1" t="e">
        <f>IFERROR(MID(SUBSTITUTE([kw rough in title],",","."),FIND("(",[kw rough in title])+1,20),SUBSTITUTE(IFERROR(MID([kw rough in title],FIND(" ",[kw rough in title])+1,20),[kw rough in title]),",","."))</f>
        <v>#N/A</v>
      </c>
      <c r="L4533" s="1">
        <f>IFERROR(FIND("kW",[desc]),0)</f>
        <v>0</v>
      </c>
      <c r="M4533">
        <f t="array" ref="M4533">MIN(IFERROR(FIND(IstNumbers,E4533),""))</f>
        <v>33</v>
      </c>
      <c r="N4533" s="1" t="b">
        <f>IF([first '# in desc]&lt;[pos kw in desc],MID([desc],[pos kw in desc]-7,7))</f>
        <v>0</v>
      </c>
      <c r="O45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33" s="1" t="str">
        <f>TRIM(IF([first '# in desc]&lt;[pos kw in desc],MID([desc],[pos kw in desc]-6,6),FALSE))</f>
        <v>FALSCH</v>
      </c>
      <c r="Q4533" s="1" t="b">
        <f>IF(LEN([manuell])=0,IFERROR([kw fine in title]*1,IFERROR(SUMPRODUCT(COUNTIF(IsDigits,MID([kw in desc],ROW($A$1:$A$150),1)))=LEN([kw in desc]),#N/A)),[manuell])</f>
        <v>0</v>
      </c>
      <c r="R4533" s="1" t="str">
        <f>IF([pos kw in title]&gt;0,MID(J4533,#REF!,4),IF([first '# in title]&gt;0,MID([title],[first '# in title],3),IF([first '# in title]&gt;0,MID([desc],#REF!,3),VLOOKUP([productid],$G$2:$R$1386,8))))</f>
        <v>146</v>
      </c>
      <c r="S4533" s="1" t="e">
        <f>IF([kw in desc]=[kw rough in title],[kw in desc]*1,IFERROR(LEFT([kw_dirty],3)*1,IFERROR(LEFT([kw_dirty],2)*1,"n.a.")))</f>
        <v>#N/A</v>
      </c>
      <c r="T4533" s="1"/>
      <c r="U4533" s="1" t="e">
        <f>VLOOKUP(Tabelle1[[#This Row],[productid]],Tabelle2[#All],2,FALSE)</f>
        <v>#N/A</v>
      </c>
    </row>
    <row r="4534" spans="1:21" hidden="1">
      <c r="A4534" t="s">
        <v>2435</v>
      </c>
      <c r="B4534">
        <v>3695</v>
      </c>
      <c r="C4534">
        <v>289859</v>
      </c>
      <c r="D4534" t="s">
        <v>7437</v>
      </c>
      <c r="E4534" t="s">
        <v>6890</v>
      </c>
      <c r="F4534">
        <v>18406</v>
      </c>
      <c r="G4534">
        <v>1750863</v>
      </c>
      <c r="H4534">
        <f t="shared" si="70"/>
        <v>0</v>
      </c>
      <c r="I4534">
        <f t="array" ref="I4534">MIN(IFERROR(FIND(IstNumbers,A4534),""))</f>
        <v>12</v>
      </c>
      <c r="J4534" s="1" t="e">
        <f>IF([first '# in title]&lt;[pos kw in title],MID([title],[pos kw in title]-6,6),#N/A)</f>
        <v>#N/A</v>
      </c>
      <c r="K4534" s="1" t="e">
        <f>IFERROR(MID(SUBSTITUTE([kw rough in title],",","."),FIND("(",[kw rough in title])+1,20),SUBSTITUTE(IFERROR(MID([kw rough in title],FIND(" ",[kw rough in title])+1,20),[kw rough in title]),",","."))</f>
        <v>#N/A</v>
      </c>
      <c r="L4534" s="1">
        <f>IFERROR(FIND("kW",[desc]),0)</f>
        <v>70</v>
      </c>
      <c r="M4534">
        <f t="array" ref="M4534">MIN(IFERROR(FIND(IstNumbers,E4534),""))</f>
        <v>34</v>
      </c>
      <c r="N4534" s="1" t="str">
        <f>IF([first '# in desc]&lt;[pos kw in desc],MID([desc],[pos kw in desc]-7,7))</f>
        <v xml:space="preserve">­me 42 </v>
      </c>
      <c r="O45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34" s="1" t="str">
        <f>TRIM(IF([first '# in desc]&lt;[pos kw in desc],MID([desc],[pos kw in desc]-6,6),FALSE))</f>
        <v>me 42</v>
      </c>
      <c r="Q4534" s="1" t="b">
        <f>IF(LEN([manuell])=0,IFERROR([kw fine in title]*1,IFERROR(SUMPRODUCT(COUNTIF(IsDigits,MID([kw in desc],ROW($A$1:$A$150),1)))=LEN([kw in desc]),#N/A)),[manuell])</f>
        <v>0</v>
      </c>
      <c r="R4534" s="1" t="str">
        <f>IF([pos kw in title]&gt;0,MID(J4534,#REF!,4),IF([first '# in title]&gt;0,MID([title],[first '# in title],3),IF([first '# in title]&gt;0,MID([desc],#REF!,3),VLOOKUP([productid],$G$2:$R$1386,8))))</f>
        <v xml:space="preserve">42 </v>
      </c>
      <c r="S4534" s="1" t="e">
        <f>IF([kw in desc]=[kw rough in title],[kw in desc]*1,IFERROR(LEFT([kw_dirty],3)*1,IFERROR(LEFT([kw_dirty],2)*1,"n.a.")))</f>
        <v>#N/A</v>
      </c>
      <c r="T4534" s="1"/>
      <c r="U4534" s="1">
        <f>VLOOKUP(Tabelle1[[#This Row],[productid]],Tabelle2[#All],2,FALSE)</f>
        <v>42</v>
      </c>
    </row>
    <row r="4535" spans="1:21" hidden="1">
      <c r="A4535" t="s">
        <v>563</v>
      </c>
      <c r="B4535">
        <v>3775</v>
      </c>
      <c r="C4535">
        <v>289859</v>
      </c>
      <c r="D4535" t="s">
        <v>7438</v>
      </c>
      <c r="E4535" t="s">
        <v>7439</v>
      </c>
      <c r="F4535">
        <v>18406</v>
      </c>
      <c r="G4535">
        <v>3497887</v>
      </c>
      <c r="H4535">
        <f t="shared" si="70"/>
        <v>55</v>
      </c>
      <c r="I4535">
        <f t="array" ref="I4535">MIN(IFERROR(FIND(IstNumbers,A4535),""))</f>
        <v>29</v>
      </c>
      <c r="J4535" s="1" t="str">
        <f>IF([first '# in title]&lt;[pos kw in title],MID([title],[pos kw in title]-6,6),#N/A)</f>
        <v xml:space="preserve">L (42 </v>
      </c>
      <c r="K453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35" s="1">
        <f>IFERROR(FIND("kW",[desc]),0)</f>
        <v>70</v>
      </c>
      <c r="M4535">
        <f t="array" ref="M4535">MIN(IFERROR(FIND(IstNumbers,E4535),""))</f>
        <v>34</v>
      </c>
      <c r="N4535" s="1" t="str">
        <f>IF([first '# in desc]&lt;[pos kw in desc],MID([desc],[pos kw in desc]-7,7))</f>
        <v xml:space="preserve">­me 42 </v>
      </c>
      <c r="O45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35" s="1" t="str">
        <f>TRIM(IF([first '# in desc]&lt;[pos kw in desc],MID([desc],[pos kw in desc]-6,6),FALSE))</f>
        <v>me 42</v>
      </c>
      <c r="Q4535" s="1">
        <f>IF(LEN([manuell])=0,IFERROR([kw fine in title]*1,IFERROR(SUMPRODUCT(COUNTIF(IsDigits,MID([kw in desc],ROW($A$1:$A$150),1)))=LEN([kw in desc]),#N/A)),[manuell])</f>
        <v>42</v>
      </c>
      <c r="R4535" s="1" t="e">
        <f>IF([pos kw in title]&gt;0,MID(J4535,#REF!,4),IF([first '# in title]&gt;0,MID([title],[first '# in title],3),IF([first '# in title]&gt;0,MID([desc],#REF!,3),VLOOKUP([productid],$G$2:$R$1386,8))))</f>
        <v>#REF!</v>
      </c>
      <c r="S4535" s="1" t="str">
        <f>IF([kw in desc]=[kw rough in title],[kw in desc]*1,IFERROR(LEFT([kw_dirty],3)*1,IFERROR(LEFT([kw_dirty],2)*1,"n.a.")))</f>
        <v>n.a.</v>
      </c>
      <c r="T4535" s="1"/>
      <c r="U4535" s="1">
        <f>VLOOKUP(Tabelle1[[#This Row],[productid]],Tabelle2[#All],2,FALSE)</f>
        <v>42</v>
      </c>
    </row>
    <row r="4536" spans="1:21">
      <c r="A4536" t="s">
        <v>2597</v>
      </c>
      <c r="B4536">
        <v>2917</v>
      </c>
      <c r="C4536">
        <v>289859</v>
      </c>
      <c r="D4536" t="s">
        <v>7440</v>
      </c>
      <c r="E4536" t="s">
        <v>7441</v>
      </c>
      <c r="F4536">
        <v>18406</v>
      </c>
      <c r="G4536">
        <v>2286143</v>
      </c>
      <c r="H4536">
        <f t="shared" si="70"/>
        <v>0</v>
      </c>
      <c r="I4536">
        <f t="array" ref="I4536">MIN(IFERROR(FIND(IstNumbers,A4536),""))</f>
        <v>12</v>
      </c>
      <c r="J4536" s="1" t="e">
        <f>IF([first '# in title]&lt;[pos kw in title],MID([title],[pos kw in title]-6,6),#N/A)</f>
        <v>#N/A</v>
      </c>
      <c r="K4536" s="1" t="e">
        <f>IFERROR(MID(SUBSTITUTE([kw rough in title],",","."),FIND("(",[kw rough in title])+1,20),SUBSTITUTE(IFERROR(MID([kw rough in title],FIND(" ",[kw rough in title])+1,20),[kw rough in title]),",","."))</f>
        <v>#N/A</v>
      </c>
      <c r="L4536" s="1">
        <f>IFERROR(FIND("kW",[desc]),0)</f>
        <v>0</v>
      </c>
      <c r="M4536">
        <f t="array" ref="M4536">MIN(IFERROR(FIND(IstNumbers,E4536),""))</f>
        <v>33</v>
      </c>
      <c r="N4536" s="1" t="b">
        <f>IF([first '# in desc]&lt;[pos kw in desc],MID([desc],[pos kw in desc]-7,7))</f>
        <v>0</v>
      </c>
      <c r="O45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36" s="1" t="str">
        <f>TRIM(IF([first '# in desc]&lt;[pos kw in desc],MID([desc],[pos kw in desc]-6,6),FALSE))</f>
        <v>FALSCH</v>
      </c>
      <c r="Q4536" s="1" t="b">
        <f>IF(LEN([manuell])=0,IFERROR([kw fine in title]*1,IFERROR(SUMPRODUCT(COUNTIF(IsDigits,MID([kw in desc],ROW($A$1:$A$150),1)))=LEN([kw in desc]),#N/A)),[manuell])</f>
        <v>0</v>
      </c>
      <c r="R4536" s="1" t="str">
        <f>IF([pos kw in title]&gt;0,MID(J4536,#REF!,4),IF([first '# in title]&gt;0,MID([title],[first '# in title],3),IF([first '# in title]&gt;0,MID([desc],#REF!,3),VLOOKUP([productid],$G$2:$R$1386,8))))</f>
        <v>146</v>
      </c>
      <c r="S4536" s="1" t="e">
        <f>IF([kw in desc]=[kw rough in title],[kw in desc]*1,IFERROR(LEFT([kw_dirty],3)*1,IFERROR(LEFT([kw_dirty],2)*1,"n.a.")))</f>
        <v>#N/A</v>
      </c>
      <c r="T4536" s="1"/>
      <c r="U4536" s="1" t="e">
        <f>VLOOKUP(Tabelle1[[#This Row],[productid]],Tabelle2[#All],2,FALSE)</f>
        <v>#N/A</v>
      </c>
    </row>
    <row r="4537" spans="1:21" hidden="1">
      <c r="A4537" t="s">
        <v>2435</v>
      </c>
      <c r="B4537">
        <v>3695</v>
      </c>
      <c r="C4537">
        <v>289859</v>
      </c>
      <c r="D4537" t="s">
        <v>7442</v>
      </c>
      <c r="E4537" t="s">
        <v>6895</v>
      </c>
      <c r="F4537">
        <v>18406</v>
      </c>
      <c r="G4537">
        <v>1750863</v>
      </c>
      <c r="H4537">
        <f t="shared" si="70"/>
        <v>0</v>
      </c>
      <c r="I4537">
        <f t="array" ref="I4537">MIN(IFERROR(FIND(IstNumbers,A4537),""))</f>
        <v>12</v>
      </c>
      <c r="J4537" s="1" t="e">
        <f>IF([first '# in title]&lt;[pos kw in title],MID([title],[pos kw in title]-6,6),#N/A)</f>
        <v>#N/A</v>
      </c>
      <c r="K4537" s="1" t="e">
        <f>IFERROR(MID(SUBSTITUTE([kw rough in title],",","."),FIND("(",[kw rough in title])+1,20),SUBSTITUTE(IFERROR(MID([kw rough in title],FIND(" ",[kw rough in title])+1,20),[kw rough in title]),",","."))</f>
        <v>#N/A</v>
      </c>
      <c r="L4537" s="1">
        <f>IFERROR(FIND("kW",[desc]),0)</f>
        <v>70</v>
      </c>
      <c r="M4537">
        <f t="array" ref="M4537">MIN(IFERROR(FIND(IstNumbers,E4537),""))</f>
        <v>34</v>
      </c>
      <c r="N4537" s="1" t="str">
        <f>IF([first '# in desc]&lt;[pos kw in desc],MID([desc],[pos kw in desc]-7,7))</f>
        <v xml:space="preserve">­me 42 </v>
      </c>
      <c r="O45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37" s="1" t="str">
        <f>TRIM(IF([first '# in desc]&lt;[pos kw in desc],MID([desc],[pos kw in desc]-6,6),FALSE))</f>
        <v>me 42</v>
      </c>
      <c r="Q4537" s="1" t="b">
        <f>IF(LEN([manuell])=0,IFERROR([kw fine in title]*1,IFERROR(SUMPRODUCT(COUNTIF(IsDigits,MID([kw in desc],ROW($A$1:$A$150),1)))=LEN([kw in desc]),#N/A)),[manuell])</f>
        <v>0</v>
      </c>
      <c r="R4537" s="1" t="str">
        <f>IF([pos kw in title]&gt;0,MID(J4537,#REF!,4),IF([first '# in title]&gt;0,MID([title],[first '# in title],3),IF([first '# in title]&gt;0,MID([desc],#REF!,3),VLOOKUP([productid],$G$2:$R$1386,8))))</f>
        <v xml:space="preserve">42 </v>
      </c>
      <c r="S4537" s="1" t="e">
        <f>IF([kw in desc]=[kw rough in title],[kw in desc]*1,IFERROR(LEFT([kw_dirty],3)*1,IFERROR(LEFT([kw_dirty],2)*1,"n.a.")))</f>
        <v>#N/A</v>
      </c>
      <c r="T4537" s="1"/>
      <c r="U4537" s="1">
        <f>VLOOKUP(Tabelle1[[#This Row],[productid]],Tabelle2[#All],2,FALSE)</f>
        <v>42</v>
      </c>
    </row>
    <row r="4538" spans="1:21" hidden="1">
      <c r="A4538" t="s">
        <v>563</v>
      </c>
      <c r="B4538">
        <v>3775</v>
      </c>
      <c r="C4538">
        <v>289859</v>
      </c>
      <c r="D4538" t="s">
        <v>7443</v>
      </c>
      <c r="E4538" t="s">
        <v>7444</v>
      </c>
      <c r="F4538">
        <v>18406</v>
      </c>
      <c r="G4538">
        <v>3497887</v>
      </c>
      <c r="H4538">
        <f t="shared" si="70"/>
        <v>55</v>
      </c>
      <c r="I4538">
        <f t="array" ref="I4538">MIN(IFERROR(FIND(IstNumbers,A4538),""))</f>
        <v>29</v>
      </c>
      <c r="J4538" s="1" t="str">
        <f>IF([first '# in title]&lt;[pos kw in title],MID([title],[pos kw in title]-6,6),#N/A)</f>
        <v xml:space="preserve">L (42 </v>
      </c>
      <c r="K453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38" s="1">
        <f>IFERROR(FIND("kW",[desc]),0)</f>
        <v>70</v>
      </c>
      <c r="M4538">
        <f t="array" ref="M4538">MIN(IFERROR(FIND(IstNumbers,E4538),""))</f>
        <v>34</v>
      </c>
      <c r="N4538" s="1" t="str">
        <f>IF([first '# in desc]&lt;[pos kw in desc],MID([desc],[pos kw in desc]-7,7))</f>
        <v xml:space="preserve">­me 42 </v>
      </c>
      <c r="O45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38" s="1" t="str">
        <f>TRIM(IF([first '# in desc]&lt;[pos kw in desc],MID([desc],[pos kw in desc]-6,6),FALSE))</f>
        <v>me 42</v>
      </c>
      <c r="Q4538" s="1">
        <f>IF(LEN([manuell])=0,IFERROR([kw fine in title]*1,IFERROR(SUMPRODUCT(COUNTIF(IsDigits,MID([kw in desc],ROW($A$1:$A$150),1)))=LEN([kw in desc]),#N/A)),[manuell])</f>
        <v>42</v>
      </c>
      <c r="R4538" s="1" t="e">
        <f>IF([pos kw in title]&gt;0,MID(J4538,#REF!,4),IF([first '# in title]&gt;0,MID([title],[first '# in title],3),IF([first '# in title]&gt;0,MID([desc],#REF!,3),VLOOKUP([productid],$G$2:$R$1386,8))))</f>
        <v>#REF!</v>
      </c>
      <c r="S4538" s="1" t="str">
        <f>IF([kw in desc]=[kw rough in title],[kw in desc]*1,IFERROR(LEFT([kw_dirty],3)*1,IFERROR(LEFT([kw_dirty],2)*1,"n.a.")))</f>
        <v>n.a.</v>
      </c>
      <c r="T4538" s="1"/>
      <c r="U4538" s="1">
        <f>VLOOKUP(Tabelle1[[#This Row],[productid]],Tabelle2[#All],2,FALSE)</f>
        <v>42</v>
      </c>
    </row>
    <row r="4539" spans="1:21">
      <c r="A4539" t="s">
        <v>2597</v>
      </c>
      <c r="B4539">
        <v>2919</v>
      </c>
      <c r="C4539">
        <v>289859</v>
      </c>
      <c r="D4539" t="s">
        <v>7445</v>
      </c>
      <c r="E4539" t="s">
        <v>7446</v>
      </c>
      <c r="F4539">
        <v>18406</v>
      </c>
      <c r="G4539">
        <v>2286143</v>
      </c>
      <c r="H4539">
        <f t="shared" si="70"/>
        <v>0</v>
      </c>
      <c r="I4539">
        <f t="array" ref="I4539">MIN(IFERROR(FIND(IstNumbers,A4539),""))</f>
        <v>12</v>
      </c>
      <c r="J4539" s="1" t="e">
        <f>IF([first '# in title]&lt;[pos kw in title],MID([title],[pos kw in title]-6,6),#N/A)</f>
        <v>#N/A</v>
      </c>
      <c r="K4539" s="1" t="e">
        <f>IFERROR(MID(SUBSTITUTE([kw rough in title],",","."),FIND("(",[kw rough in title])+1,20),SUBSTITUTE(IFERROR(MID([kw rough in title],FIND(" ",[kw rough in title])+1,20),[kw rough in title]),",","."))</f>
        <v>#N/A</v>
      </c>
      <c r="L4539" s="1">
        <f>IFERROR(FIND("kW",[desc]),0)</f>
        <v>0</v>
      </c>
      <c r="M4539">
        <f t="array" ref="M4539">MIN(IFERROR(FIND(IstNumbers,E4539),""))</f>
        <v>33</v>
      </c>
      <c r="N4539" s="1" t="b">
        <f>IF([first '# in desc]&lt;[pos kw in desc],MID([desc],[pos kw in desc]-7,7))</f>
        <v>0</v>
      </c>
      <c r="O45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39" s="1" t="str">
        <f>TRIM(IF([first '# in desc]&lt;[pos kw in desc],MID([desc],[pos kw in desc]-6,6),FALSE))</f>
        <v>FALSCH</v>
      </c>
      <c r="Q4539" s="1" t="b">
        <f>IF(LEN([manuell])=0,IFERROR([kw fine in title]*1,IFERROR(SUMPRODUCT(COUNTIF(IsDigits,MID([kw in desc],ROW($A$1:$A$150),1)))=LEN([kw in desc]),#N/A)),[manuell])</f>
        <v>0</v>
      </c>
      <c r="R4539" s="1" t="str">
        <f>IF([pos kw in title]&gt;0,MID(J4539,#REF!,4),IF([first '# in title]&gt;0,MID([title],[first '# in title],3),IF([first '# in title]&gt;0,MID([desc],#REF!,3),VLOOKUP([productid],$G$2:$R$1386,8))))</f>
        <v>146</v>
      </c>
      <c r="S4539" s="1" t="e">
        <f>IF([kw in desc]=[kw rough in title],[kw in desc]*1,IFERROR(LEFT([kw_dirty],3)*1,IFERROR(LEFT([kw_dirty],2)*1,"n.a.")))</f>
        <v>#N/A</v>
      </c>
      <c r="T4539" s="1"/>
      <c r="U4539" s="1" t="e">
        <f>VLOOKUP(Tabelle1[[#This Row],[productid]],Tabelle2[#All],2,FALSE)</f>
        <v>#N/A</v>
      </c>
    </row>
    <row r="4540" spans="1:21" hidden="1">
      <c r="A4540" t="s">
        <v>2435</v>
      </c>
      <c r="B4540">
        <v>3695</v>
      </c>
      <c r="C4540">
        <v>289859</v>
      </c>
      <c r="D4540" t="s">
        <v>7447</v>
      </c>
      <c r="E4540" t="s">
        <v>6875</v>
      </c>
      <c r="F4540">
        <v>18406</v>
      </c>
      <c r="G4540">
        <v>1750863</v>
      </c>
      <c r="H4540">
        <f t="shared" si="70"/>
        <v>0</v>
      </c>
      <c r="I4540">
        <f t="array" ref="I4540">MIN(IFERROR(FIND(IstNumbers,A4540),""))</f>
        <v>12</v>
      </c>
      <c r="J4540" s="1" t="e">
        <f>IF([first '# in title]&lt;[pos kw in title],MID([title],[pos kw in title]-6,6),#N/A)</f>
        <v>#N/A</v>
      </c>
      <c r="K4540" s="1" t="e">
        <f>IFERROR(MID(SUBSTITUTE([kw rough in title],",","."),FIND("(",[kw rough in title])+1,20),SUBSTITUTE(IFERROR(MID([kw rough in title],FIND(" ",[kw rough in title])+1,20),[kw rough in title]),",","."))</f>
        <v>#N/A</v>
      </c>
      <c r="L4540" s="1">
        <f>IFERROR(FIND("kW",[desc]),0)</f>
        <v>70</v>
      </c>
      <c r="M4540">
        <f t="array" ref="M4540">MIN(IFERROR(FIND(IstNumbers,E4540),""))</f>
        <v>34</v>
      </c>
      <c r="N4540" s="1" t="str">
        <f>IF([first '# in desc]&lt;[pos kw in desc],MID([desc],[pos kw in desc]-7,7))</f>
        <v xml:space="preserve">­me 42 </v>
      </c>
      <c r="O45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0" s="1" t="str">
        <f>TRIM(IF([first '# in desc]&lt;[pos kw in desc],MID([desc],[pos kw in desc]-6,6),FALSE))</f>
        <v>me 42</v>
      </c>
      <c r="Q4540" s="1" t="b">
        <f>IF(LEN([manuell])=0,IFERROR([kw fine in title]*1,IFERROR(SUMPRODUCT(COUNTIF(IsDigits,MID([kw in desc],ROW($A$1:$A$150),1)))=LEN([kw in desc]),#N/A)),[manuell])</f>
        <v>0</v>
      </c>
      <c r="R4540" s="1" t="str">
        <f>IF([pos kw in title]&gt;0,MID(J4540,#REF!,4),IF([first '# in title]&gt;0,MID([title],[first '# in title],3),IF([first '# in title]&gt;0,MID([desc],#REF!,3),VLOOKUP([productid],$G$2:$R$1386,8))))</f>
        <v xml:space="preserve">42 </v>
      </c>
      <c r="S4540" s="1" t="e">
        <f>IF([kw in desc]=[kw rough in title],[kw in desc]*1,IFERROR(LEFT([kw_dirty],3)*1,IFERROR(LEFT([kw_dirty],2)*1,"n.a.")))</f>
        <v>#N/A</v>
      </c>
      <c r="T4540" s="1"/>
      <c r="U4540" s="1">
        <f>VLOOKUP(Tabelle1[[#This Row],[productid]],Tabelle2[#All],2,FALSE)</f>
        <v>42</v>
      </c>
    </row>
    <row r="4541" spans="1:21" hidden="1">
      <c r="A4541" t="s">
        <v>563</v>
      </c>
      <c r="B4541">
        <v>3775</v>
      </c>
      <c r="C4541">
        <v>289859</v>
      </c>
      <c r="D4541" t="s">
        <v>7448</v>
      </c>
      <c r="E4541" t="s">
        <v>7449</v>
      </c>
      <c r="F4541">
        <v>18406</v>
      </c>
      <c r="G4541">
        <v>3497887</v>
      </c>
      <c r="H4541">
        <f t="shared" si="70"/>
        <v>55</v>
      </c>
      <c r="I4541">
        <f t="array" ref="I4541">MIN(IFERROR(FIND(IstNumbers,A4541),""))</f>
        <v>29</v>
      </c>
      <c r="J4541" s="1" t="str">
        <f>IF([first '# in title]&lt;[pos kw in title],MID([title],[pos kw in title]-6,6),#N/A)</f>
        <v xml:space="preserve">L (42 </v>
      </c>
      <c r="K454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41" s="1">
        <f>IFERROR(FIND("kW",[desc]),0)</f>
        <v>70</v>
      </c>
      <c r="M4541">
        <f t="array" ref="M4541">MIN(IFERROR(FIND(IstNumbers,E4541),""))</f>
        <v>34</v>
      </c>
      <c r="N4541" s="1" t="str">
        <f>IF([first '# in desc]&lt;[pos kw in desc],MID([desc],[pos kw in desc]-7,7))</f>
        <v xml:space="preserve">­me 42 </v>
      </c>
      <c r="O45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1" s="1" t="str">
        <f>TRIM(IF([first '# in desc]&lt;[pos kw in desc],MID([desc],[pos kw in desc]-6,6),FALSE))</f>
        <v>me 42</v>
      </c>
      <c r="Q4541" s="1">
        <f>IF(LEN([manuell])=0,IFERROR([kw fine in title]*1,IFERROR(SUMPRODUCT(COUNTIF(IsDigits,MID([kw in desc],ROW($A$1:$A$150),1)))=LEN([kw in desc]),#N/A)),[manuell])</f>
        <v>42</v>
      </c>
      <c r="R4541" s="1" t="e">
        <f>IF([pos kw in title]&gt;0,MID(J4541,#REF!,4),IF([first '# in title]&gt;0,MID([title],[first '# in title],3),IF([first '# in title]&gt;0,MID([desc],#REF!,3),VLOOKUP([productid],$G$2:$R$1386,8))))</f>
        <v>#REF!</v>
      </c>
      <c r="S4541" s="1" t="str">
        <f>IF([kw in desc]=[kw rough in title],[kw in desc]*1,IFERROR(LEFT([kw_dirty],3)*1,IFERROR(LEFT([kw_dirty],2)*1,"n.a.")))</f>
        <v>n.a.</v>
      </c>
      <c r="T4541" s="1"/>
      <c r="U4541" s="1">
        <f>VLOOKUP(Tabelle1[[#This Row],[productid]],Tabelle2[#All],2,FALSE)</f>
        <v>42</v>
      </c>
    </row>
    <row r="4542" spans="1:21">
      <c r="A4542" t="s">
        <v>2597</v>
      </c>
      <c r="B4542">
        <v>2920</v>
      </c>
      <c r="C4542">
        <v>289859</v>
      </c>
      <c r="D4542" t="s">
        <v>7450</v>
      </c>
      <c r="E4542" t="s">
        <v>7451</v>
      </c>
      <c r="F4542">
        <v>18406</v>
      </c>
      <c r="G4542">
        <v>2286143</v>
      </c>
      <c r="H4542">
        <f t="shared" si="70"/>
        <v>0</v>
      </c>
      <c r="I4542">
        <f t="array" ref="I4542">MIN(IFERROR(FIND(IstNumbers,A4542),""))</f>
        <v>12</v>
      </c>
      <c r="J4542" s="1" t="e">
        <f>IF([first '# in title]&lt;[pos kw in title],MID([title],[pos kw in title]-6,6),#N/A)</f>
        <v>#N/A</v>
      </c>
      <c r="K4542" s="1" t="e">
        <f>IFERROR(MID(SUBSTITUTE([kw rough in title],",","."),FIND("(",[kw rough in title])+1,20),SUBSTITUTE(IFERROR(MID([kw rough in title],FIND(" ",[kw rough in title])+1,20),[kw rough in title]),",","."))</f>
        <v>#N/A</v>
      </c>
      <c r="L4542" s="1">
        <f>IFERROR(FIND("kW",[desc]),0)</f>
        <v>0</v>
      </c>
      <c r="M4542">
        <f t="array" ref="M4542">MIN(IFERROR(FIND(IstNumbers,E4542),""))</f>
        <v>33</v>
      </c>
      <c r="N4542" s="1" t="b">
        <f>IF([first '# in desc]&lt;[pos kw in desc],MID([desc],[pos kw in desc]-7,7))</f>
        <v>0</v>
      </c>
      <c r="O45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42" s="1" t="str">
        <f>TRIM(IF([first '# in desc]&lt;[pos kw in desc],MID([desc],[pos kw in desc]-6,6),FALSE))</f>
        <v>FALSCH</v>
      </c>
      <c r="Q4542" s="1" t="b">
        <f>IF(LEN([manuell])=0,IFERROR([kw fine in title]*1,IFERROR(SUMPRODUCT(COUNTIF(IsDigits,MID([kw in desc],ROW($A$1:$A$150),1)))=LEN([kw in desc]),#N/A)),[manuell])</f>
        <v>0</v>
      </c>
      <c r="R4542" s="1" t="str">
        <f>IF([pos kw in title]&gt;0,MID(J4542,#REF!,4),IF([first '# in title]&gt;0,MID([title],[first '# in title],3),IF([first '# in title]&gt;0,MID([desc],#REF!,3),VLOOKUP([productid],$G$2:$R$1386,8))))</f>
        <v>146</v>
      </c>
      <c r="S4542" s="1" t="e">
        <f>IF([kw in desc]=[kw rough in title],[kw in desc]*1,IFERROR(LEFT([kw_dirty],3)*1,IFERROR(LEFT([kw_dirty],2)*1,"n.a.")))</f>
        <v>#N/A</v>
      </c>
      <c r="T4542" s="1"/>
      <c r="U4542" s="1" t="e">
        <f>VLOOKUP(Tabelle1[[#This Row],[productid]],Tabelle2[#All],2,FALSE)</f>
        <v>#N/A</v>
      </c>
    </row>
    <row r="4543" spans="1:21" hidden="1">
      <c r="A4543" t="s">
        <v>2435</v>
      </c>
      <c r="B4543">
        <v>3695</v>
      </c>
      <c r="C4543">
        <v>289859</v>
      </c>
      <c r="D4543" t="s">
        <v>7452</v>
      </c>
      <c r="E4543" t="s">
        <v>6879</v>
      </c>
      <c r="F4543">
        <v>18406</v>
      </c>
      <c r="G4543">
        <v>1750863</v>
      </c>
      <c r="H4543">
        <f t="shared" si="70"/>
        <v>0</v>
      </c>
      <c r="I4543">
        <f t="array" ref="I4543">MIN(IFERROR(FIND(IstNumbers,A4543),""))</f>
        <v>12</v>
      </c>
      <c r="J4543" s="1" t="e">
        <f>IF([first '# in title]&lt;[pos kw in title],MID([title],[pos kw in title]-6,6),#N/A)</f>
        <v>#N/A</v>
      </c>
      <c r="K4543" s="1" t="e">
        <f>IFERROR(MID(SUBSTITUTE([kw rough in title],",","."),FIND("(",[kw rough in title])+1,20),SUBSTITUTE(IFERROR(MID([kw rough in title],FIND(" ",[kw rough in title])+1,20),[kw rough in title]),",","."))</f>
        <v>#N/A</v>
      </c>
      <c r="L4543" s="1">
        <f>IFERROR(FIND("kW",[desc]),0)</f>
        <v>70</v>
      </c>
      <c r="M4543">
        <f t="array" ref="M4543">MIN(IFERROR(FIND(IstNumbers,E4543),""))</f>
        <v>34</v>
      </c>
      <c r="N4543" s="1" t="str">
        <f>IF([first '# in desc]&lt;[pos kw in desc],MID([desc],[pos kw in desc]-7,7))</f>
        <v xml:space="preserve">­me 42 </v>
      </c>
      <c r="O45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3" s="1" t="str">
        <f>TRIM(IF([first '# in desc]&lt;[pos kw in desc],MID([desc],[pos kw in desc]-6,6),FALSE))</f>
        <v>me 42</v>
      </c>
      <c r="Q4543" s="1" t="b">
        <f>IF(LEN([manuell])=0,IFERROR([kw fine in title]*1,IFERROR(SUMPRODUCT(COUNTIF(IsDigits,MID([kw in desc],ROW($A$1:$A$150),1)))=LEN([kw in desc]),#N/A)),[manuell])</f>
        <v>0</v>
      </c>
      <c r="R4543" s="1" t="str">
        <f>IF([pos kw in title]&gt;0,MID(J4543,#REF!,4),IF([first '# in title]&gt;0,MID([title],[first '# in title],3),IF([first '# in title]&gt;0,MID([desc],#REF!,3),VLOOKUP([productid],$G$2:$R$1386,8))))</f>
        <v xml:space="preserve">42 </v>
      </c>
      <c r="S4543" s="1" t="e">
        <f>IF([kw in desc]=[kw rough in title],[kw in desc]*1,IFERROR(LEFT([kw_dirty],3)*1,IFERROR(LEFT([kw_dirty],2)*1,"n.a.")))</f>
        <v>#N/A</v>
      </c>
      <c r="T4543" s="1"/>
      <c r="U4543" s="1">
        <f>VLOOKUP(Tabelle1[[#This Row],[productid]],Tabelle2[#All],2,FALSE)</f>
        <v>42</v>
      </c>
    </row>
    <row r="4544" spans="1:21" hidden="1">
      <c r="A4544" t="s">
        <v>563</v>
      </c>
      <c r="B4544">
        <v>3775</v>
      </c>
      <c r="C4544">
        <v>289859</v>
      </c>
      <c r="D4544" t="s">
        <v>7453</v>
      </c>
      <c r="E4544" t="s">
        <v>7454</v>
      </c>
      <c r="F4544">
        <v>18406</v>
      </c>
      <c r="G4544">
        <v>3497887</v>
      </c>
      <c r="H4544">
        <f t="shared" si="70"/>
        <v>55</v>
      </c>
      <c r="I4544">
        <f t="array" ref="I4544">MIN(IFERROR(FIND(IstNumbers,A4544),""))</f>
        <v>29</v>
      </c>
      <c r="J4544" s="1" t="str">
        <f>IF([first '# in title]&lt;[pos kw in title],MID([title],[pos kw in title]-6,6),#N/A)</f>
        <v xml:space="preserve">L (42 </v>
      </c>
      <c r="K454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44" s="1">
        <f>IFERROR(FIND("kW",[desc]),0)</f>
        <v>70</v>
      </c>
      <c r="M4544">
        <f t="array" ref="M4544">MIN(IFERROR(FIND(IstNumbers,E4544),""))</f>
        <v>34</v>
      </c>
      <c r="N4544" s="1" t="str">
        <f>IF([first '# in desc]&lt;[pos kw in desc],MID([desc],[pos kw in desc]-7,7))</f>
        <v xml:space="preserve">­me 42 </v>
      </c>
      <c r="O45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4" s="1" t="str">
        <f>TRIM(IF([first '# in desc]&lt;[pos kw in desc],MID([desc],[pos kw in desc]-6,6),FALSE))</f>
        <v>me 42</v>
      </c>
      <c r="Q4544" s="1">
        <f>IF(LEN([manuell])=0,IFERROR([kw fine in title]*1,IFERROR(SUMPRODUCT(COUNTIF(IsDigits,MID([kw in desc],ROW($A$1:$A$150),1)))=LEN([kw in desc]),#N/A)),[manuell])</f>
        <v>42</v>
      </c>
      <c r="R4544" s="1" t="e">
        <f>IF([pos kw in title]&gt;0,MID(J4544,#REF!,4),IF([first '# in title]&gt;0,MID([title],[first '# in title],3),IF([first '# in title]&gt;0,MID([desc],#REF!,3),VLOOKUP([productid],$G$2:$R$1386,8))))</f>
        <v>#REF!</v>
      </c>
      <c r="S4544" s="1" t="str">
        <f>IF([kw in desc]=[kw rough in title],[kw in desc]*1,IFERROR(LEFT([kw_dirty],3)*1,IFERROR(LEFT([kw_dirty],2)*1,"n.a.")))</f>
        <v>n.a.</v>
      </c>
      <c r="T4544" s="1"/>
      <c r="U4544" s="1">
        <f>VLOOKUP(Tabelle1[[#This Row],[productid]],Tabelle2[#All],2,FALSE)</f>
        <v>42</v>
      </c>
    </row>
    <row r="4545" spans="1:21" hidden="1">
      <c r="A4545" t="s">
        <v>2435</v>
      </c>
      <c r="B4545">
        <v>3695</v>
      </c>
      <c r="C4545">
        <v>289859</v>
      </c>
      <c r="D4545" t="s">
        <v>7455</v>
      </c>
      <c r="E4545" t="s">
        <v>6879</v>
      </c>
      <c r="F4545">
        <v>18406</v>
      </c>
      <c r="G4545">
        <v>1750863</v>
      </c>
      <c r="H4545">
        <f t="shared" si="70"/>
        <v>0</v>
      </c>
      <c r="I4545">
        <f t="array" ref="I4545">MIN(IFERROR(FIND(IstNumbers,A4545),""))</f>
        <v>12</v>
      </c>
      <c r="J4545" s="1" t="e">
        <f>IF([first '# in title]&lt;[pos kw in title],MID([title],[pos kw in title]-6,6),#N/A)</f>
        <v>#N/A</v>
      </c>
      <c r="K4545" s="1" t="e">
        <f>IFERROR(MID(SUBSTITUTE([kw rough in title],",","."),FIND("(",[kw rough in title])+1,20),SUBSTITUTE(IFERROR(MID([kw rough in title],FIND(" ",[kw rough in title])+1,20),[kw rough in title]),",","."))</f>
        <v>#N/A</v>
      </c>
      <c r="L4545" s="1">
        <f>IFERROR(FIND("kW",[desc]),0)</f>
        <v>70</v>
      </c>
      <c r="M4545">
        <f t="array" ref="M4545">MIN(IFERROR(FIND(IstNumbers,E4545),""))</f>
        <v>34</v>
      </c>
      <c r="N4545" s="1" t="str">
        <f>IF([first '# in desc]&lt;[pos kw in desc],MID([desc],[pos kw in desc]-7,7))</f>
        <v xml:space="preserve">­me 42 </v>
      </c>
      <c r="O45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5" s="1" t="str">
        <f>TRIM(IF([first '# in desc]&lt;[pos kw in desc],MID([desc],[pos kw in desc]-6,6),FALSE))</f>
        <v>me 42</v>
      </c>
      <c r="Q4545" s="1" t="b">
        <f>IF(LEN([manuell])=0,IFERROR([kw fine in title]*1,IFERROR(SUMPRODUCT(COUNTIF(IsDigits,MID([kw in desc],ROW($A$1:$A$150),1)))=LEN([kw in desc]),#N/A)),[manuell])</f>
        <v>0</v>
      </c>
      <c r="R4545" s="1" t="str">
        <f>IF([pos kw in title]&gt;0,MID(J4545,#REF!,4),IF([first '# in title]&gt;0,MID([title],[first '# in title],3),IF([first '# in title]&gt;0,MID([desc],#REF!,3),VLOOKUP([productid],$G$2:$R$1386,8))))</f>
        <v xml:space="preserve">42 </v>
      </c>
      <c r="S4545" s="1" t="e">
        <f>IF([kw in desc]=[kw rough in title],[kw in desc]*1,IFERROR(LEFT([kw_dirty],3)*1,IFERROR(LEFT([kw_dirty],2)*1,"n.a.")))</f>
        <v>#N/A</v>
      </c>
      <c r="T4545" s="1"/>
      <c r="U4545" s="1">
        <f>VLOOKUP(Tabelle1[[#This Row],[productid]],Tabelle2[#All],2,FALSE)</f>
        <v>42</v>
      </c>
    </row>
    <row r="4546" spans="1:21" hidden="1">
      <c r="A4546" t="s">
        <v>563</v>
      </c>
      <c r="B4546">
        <v>3775</v>
      </c>
      <c r="C4546">
        <v>289859</v>
      </c>
      <c r="D4546" t="s">
        <v>7456</v>
      </c>
      <c r="E4546" t="s">
        <v>7457</v>
      </c>
      <c r="F4546">
        <v>18406</v>
      </c>
      <c r="G4546">
        <v>3497887</v>
      </c>
      <c r="H4546">
        <f t="shared" si="70"/>
        <v>55</v>
      </c>
      <c r="I4546">
        <f t="array" ref="I4546">MIN(IFERROR(FIND(IstNumbers,A4546),""))</f>
        <v>29</v>
      </c>
      <c r="J4546" s="1" t="str">
        <f>IF([first '# in title]&lt;[pos kw in title],MID([title],[pos kw in title]-6,6),#N/A)</f>
        <v xml:space="preserve">L (42 </v>
      </c>
      <c r="K454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46" s="1">
        <f>IFERROR(FIND("kW",[desc]),0)</f>
        <v>70</v>
      </c>
      <c r="M4546">
        <f t="array" ref="M4546">MIN(IFERROR(FIND(IstNumbers,E4546),""))</f>
        <v>34</v>
      </c>
      <c r="N4546" s="1" t="str">
        <f>IF([first '# in desc]&lt;[pos kw in desc],MID([desc],[pos kw in desc]-7,7))</f>
        <v xml:space="preserve">­me 42 </v>
      </c>
      <c r="O45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6" s="1" t="str">
        <f>TRIM(IF([first '# in desc]&lt;[pos kw in desc],MID([desc],[pos kw in desc]-6,6),FALSE))</f>
        <v>me 42</v>
      </c>
      <c r="Q4546" s="1">
        <f>IF(LEN([manuell])=0,IFERROR([kw fine in title]*1,IFERROR(SUMPRODUCT(COUNTIF(IsDigits,MID([kw in desc],ROW($A$1:$A$150),1)))=LEN([kw in desc]),#N/A)),[manuell])</f>
        <v>42</v>
      </c>
      <c r="R4546" s="1" t="e">
        <f>IF([pos kw in title]&gt;0,MID(J4546,#REF!,4),IF([first '# in title]&gt;0,MID([title],[first '# in title],3),IF([first '# in title]&gt;0,MID([desc],#REF!,3),VLOOKUP([productid],$G$2:$R$1386,8))))</f>
        <v>#REF!</v>
      </c>
      <c r="S4546" s="1" t="str">
        <f>IF([kw in desc]=[kw rough in title],[kw in desc]*1,IFERROR(LEFT([kw_dirty],3)*1,IFERROR(LEFT([kw_dirty],2)*1,"n.a.")))</f>
        <v>n.a.</v>
      </c>
      <c r="T4546" s="1"/>
      <c r="U4546" s="1">
        <f>VLOOKUP(Tabelle1[[#This Row],[productid]],Tabelle2[#All],2,FALSE)</f>
        <v>42</v>
      </c>
    </row>
    <row r="4547" spans="1:21" hidden="1">
      <c r="A4547" t="s">
        <v>2435</v>
      </c>
      <c r="B4547">
        <v>3695</v>
      </c>
      <c r="C4547">
        <v>289859</v>
      </c>
      <c r="D4547" t="s">
        <v>7458</v>
      </c>
      <c r="E4547" t="s">
        <v>6640</v>
      </c>
      <c r="F4547">
        <v>18406</v>
      </c>
      <c r="G4547">
        <v>1750863</v>
      </c>
      <c r="H4547">
        <f t="shared" si="70"/>
        <v>0</v>
      </c>
      <c r="I4547">
        <f t="array" ref="I4547">MIN(IFERROR(FIND(IstNumbers,A4547),""))</f>
        <v>12</v>
      </c>
      <c r="J4547" s="1" t="e">
        <f>IF([first '# in title]&lt;[pos kw in title],MID([title],[pos kw in title]-6,6),#N/A)</f>
        <v>#N/A</v>
      </c>
      <c r="K4547" s="1" t="e">
        <f>IFERROR(MID(SUBSTITUTE([kw rough in title],",","."),FIND("(",[kw rough in title])+1,20),SUBSTITUTE(IFERROR(MID([kw rough in title],FIND(" ",[kw rough in title])+1,20),[kw rough in title]),",","."))</f>
        <v>#N/A</v>
      </c>
      <c r="L4547" s="1">
        <f>IFERROR(FIND("kW",[desc]),0)</f>
        <v>70</v>
      </c>
      <c r="M4547">
        <f t="array" ref="M4547">MIN(IFERROR(FIND(IstNumbers,E4547),""))</f>
        <v>34</v>
      </c>
      <c r="N4547" s="1" t="str">
        <f>IF([first '# in desc]&lt;[pos kw in desc],MID([desc],[pos kw in desc]-7,7))</f>
        <v xml:space="preserve">­me 42 </v>
      </c>
      <c r="O45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7" s="1" t="str">
        <f>TRIM(IF([first '# in desc]&lt;[pos kw in desc],MID([desc],[pos kw in desc]-6,6),FALSE))</f>
        <v>me 42</v>
      </c>
      <c r="Q4547" s="1" t="b">
        <f>IF(LEN([manuell])=0,IFERROR([kw fine in title]*1,IFERROR(SUMPRODUCT(COUNTIF(IsDigits,MID([kw in desc],ROW($A$1:$A$150),1)))=LEN([kw in desc]),#N/A)),[manuell])</f>
        <v>0</v>
      </c>
      <c r="R4547" s="1" t="str">
        <f>IF([pos kw in title]&gt;0,MID(J4547,#REF!,4),IF([first '# in title]&gt;0,MID([title],[first '# in title],3),IF([first '# in title]&gt;0,MID([desc],#REF!,3),VLOOKUP([productid],$G$2:$R$1386,8))))</f>
        <v xml:space="preserve">42 </v>
      </c>
      <c r="S4547" s="1" t="e">
        <f>IF([kw in desc]=[kw rough in title],[kw in desc]*1,IFERROR(LEFT([kw_dirty],3)*1,IFERROR(LEFT([kw_dirty],2)*1,"n.a.")))</f>
        <v>#N/A</v>
      </c>
      <c r="T4547" s="1"/>
      <c r="U4547" s="1">
        <f>VLOOKUP(Tabelle1[[#This Row],[productid]],Tabelle2[#All],2,FALSE)</f>
        <v>42</v>
      </c>
    </row>
    <row r="4548" spans="1:21" hidden="1">
      <c r="A4548" t="s">
        <v>563</v>
      </c>
      <c r="B4548">
        <v>3780</v>
      </c>
      <c r="C4548">
        <v>289859</v>
      </c>
      <c r="D4548" t="s">
        <v>7459</v>
      </c>
      <c r="E4548" t="s">
        <v>7460</v>
      </c>
      <c r="F4548">
        <v>18406</v>
      </c>
      <c r="G4548">
        <v>3497887</v>
      </c>
      <c r="H4548">
        <f t="shared" ref="H4548:H4611" si="71">IFERROR(FIND("kW",A4548),0)</f>
        <v>55</v>
      </c>
      <c r="I4548">
        <f t="array" ref="I4548">MIN(IFERROR(FIND(IstNumbers,A4548),""))</f>
        <v>29</v>
      </c>
      <c r="J4548" s="1" t="str">
        <f>IF([first '# in title]&lt;[pos kw in title],MID([title],[pos kw in title]-6,6),#N/A)</f>
        <v xml:space="preserve">L (42 </v>
      </c>
      <c r="K454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48" s="1">
        <f>IFERROR(FIND("kW",[desc]),0)</f>
        <v>70</v>
      </c>
      <c r="M4548">
        <f t="array" ref="M4548">MIN(IFERROR(FIND(IstNumbers,E4548),""))</f>
        <v>34</v>
      </c>
      <c r="N4548" s="1" t="str">
        <f>IF([first '# in desc]&lt;[pos kw in desc],MID([desc],[pos kw in desc]-7,7))</f>
        <v xml:space="preserve">­me 42 </v>
      </c>
      <c r="O45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8" s="1" t="str">
        <f>TRIM(IF([first '# in desc]&lt;[pos kw in desc],MID([desc],[pos kw in desc]-6,6),FALSE))</f>
        <v>me 42</v>
      </c>
      <c r="Q4548" s="1">
        <f>IF(LEN([manuell])=0,IFERROR([kw fine in title]*1,IFERROR(SUMPRODUCT(COUNTIF(IsDigits,MID([kw in desc],ROW($A$1:$A$150),1)))=LEN([kw in desc]),#N/A)),[manuell])</f>
        <v>42</v>
      </c>
      <c r="R4548" s="1" t="e">
        <f>IF([pos kw in title]&gt;0,MID(J4548,#REF!,4),IF([first '# in title]&gt;0,MID([title],[first '# in title],3),IF([first '# in title]&gt;0,MID([desc],#REF!,3),VLOOKUP([productid],$G$2:$R$1386,8))))</f>
        <v>#REF!</v>
      </c>
      <c r="S4548" s="1" t="str">
        <f>IF([kw in desc]=[kw rough in title],[kw in desc]*1,IFERROR(LEFT([kw_dirty],3)*1,IFERROR(LEFT([kw_dirty],2)*1,"n.a.")))</f>
        <v>n.a.</v>
      </c>
      <c r="T4548" s="1"/>
      <c r="U4548" s="1">
        <f>VLOOKUP(Tabelle1[[#This Row],[productid]],Tabelle2[#All],2,FALSE)</f>
        <v>42</v>
      </c>
    </row>
    <row r="4549" spans="1:21" hidden="1">
      <c r="A4549" t="s">
        <v>2435</v>
      </c>
      <c r="B4549">
        <v>3700</v>
      </c>
      <c r="C4549">
        <v>289859</v>
      </c>
      <c r="D4549" t="s">
        <v>7461</v>
      </c>
      <c r="E4549" t="s">
        <v>6602</v>
      </c>
      <c r="F4549">
        <v>18406</v>
      </c>
      <c r="G4549">
        <v>1750863</v>
      </c>
      <c r="H4549">
        <f t="shared" si="71"/>
        <v>0</v>
      </c>
      <c r="I4549">
        <f t="array" ref="I4549">MIN(IFERROR(FIND(IstNumbers,A4549),""))</f>
        <v>12</v>
      </c>
      <c r="J4549" s="1" t="e">
        <f>IF([first '# in title]&lt;[pos kw in title],MID([title],[pos kw in title]-6,6),#N/A)</f>
        <v>#N/A</v>
      </c>
      <c r="K4549" s="1" t="e">
        <f>IFERROR(MID(SUBSTITUTE([kw rough in title],",","."),FIND("(",[kw rough in title])+1,20),SUBSTITUTE(IFERROR(MID([kw rough in title],FIND(" ",[kw rough in title])+1,20),[kw rough in title]),",","."))</f>
        <v>#N/A</v>
      </c>
      <c r="L4549" s="1">
        <f>IFERROR(FIND("kW",[desc]),0)</f>
        <v>70</v>
      </c>
      <c r="M4549">
        <f t="array" ref="M4549">MIN(IFERROR(FIND(IstNumbers,E4549),""))</f>
        <v>34</v>
      </c>
      <c r="N4549" s="1" t="str">
        <f>IF([first '# in desc]&lt;[pos kw in desc],MID([desc],[pos kw in desc]-7,7))</f>
        <v xml:space="preserve">­me 42 </v>
      </c>
      <c r="O45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49" s="1" t="str">
        <f>TRIM(IF([first '# in desc]&lt;[pos kw in desc],MID([desc],[pos kw in desc]-6,6),FALSE))</f>
        <v>me 42</v>
      </c>
      <c r="Q4549" s="1" t="b">
        <f>IF(LEN([manuell])=0,IFERROR([kw fine in title]*1,IFERROR(SUMPRODUCT(COUNTIF(IsDigits,MID([kw in desc],ROW($A$1:$A$150),1)))=LEN([kw in desc]),#N/A)),[manuell])</f>
        <v>0</v>
      </c>
      <c r="R4549" s="1" t="str">
        <f>IF([pos kw in title]&gt;0,MID(J4549,#REF!,4),IF([first '# in title]&gt;0,MID([title],[first '# in title],3),IF([first '# in title]&gt;0,MID([desc],#REF!,3),VLOOKUP([productid],$G$2:$R$1386,8))))</f>
        <v xml:space="preserve">42 </v>
      </c>
      <c r="S4549" s="1" t="e">
        <f>IF([kw in desc]=[kw rough in title],[kw in desc]*1,IFERROR(LEFT([kw_dirty],3)*1,IFERROR(LEFT([kw_dirty],2)*1,"n.a.")))</f>
        <v>#N/A</v>
      </c>
      <c r="T4549" s="1"/>
      <c r="U4549" s="1">
        <f>VLOOKUP(Tabelle1[[#This Row],[productid]],Tabelle2[#All],2,FALSE)</f>
        <v>42</v>
      </c>
    </row>
    <row r="4550" spans="1:21" hidden="1">
      <c r="A4550" t="s">
        <v>563</v>
      </c>
      <c r="B4550">
        <v>3780</v>
      </c>
      <c r="C4550">
        <v>289859</v>
      </c>
      <c r="D4550" t="s">
        <v>7462</v>
      </c>
      <c r="E4550" t="s">
        <v>7463</v>
      </c>
      <c r="F4550">
        <v>18406</v>
      </c>
      <c r="G4550">
        <v>3497887</v>
      </c>
      <c r="H4550">
        <f t="shared" si="71"/>
        <v>55</v>
      </c>
      <c r="I4550">
        <f t="array" ref="I4550">MIN(IFERROR(FIND(IstNumbers,A4550),""))</f>
        <v>29</v>
      </c>
      <c r="J4550" s="1" t="str">
        <f>IF([first '# in title]&lt;[pos kw in title],MID([title],[pos kw in title]-6,6),#N/A)</f>
        <v xml:space="preserve">L (42 </v>
      </c>
      <c r="K455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50" s="1">
        <f>IFERROR(FIND("kW",[desc]),0)</f>
        <v>70</v>
      </c>
      <c r="M4550">
        <f t="array" ref="M4550">MIN(IFERROR(FIND(IstNumbers,E4550),""))</f>
        <v>34</v>
      </c>
      <c r="N4550" s="1" t="str">
        <f>IF([first '# in desc]&lt;[pos kw in desc],MID([desc],[pos kw in desc]-7,7))</f>
        <v xml:space="preserve">­me 42 </v>
      </c>
      <c r="O45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50" s="1" t="str">
        <f>TRIM(IF([first '# in desc]&lt;[pos kw in desc],MID([desc],[pos kw in desc]-6,6),FALSE))</f>
        <v>me 42</v>
      </c>
      <c r="Q4550" s="1">
        <f>IF(LEN([manuell])=0,IFERROR([kw fine in title]*1,IFERROR(SUMPRODUCT(COUNTIF(IsDigits,MID([kw in desc],ROW($A$1:$A$150),1)))=LEN([kw in desc]),#N/A)),[manuell])</f>
        <v>42</v>
      </c>
      <c r="R4550" s="1" t="e">
        <f>IF([pos kw in title]&gt;0,MID(J4550,#REF!,4),IF([first '# in title]&gt;0,MID([title],[first '# in title],3),IF([first '# in title]&gt;0,MID([desc],#REF!,3),VLOOKUP([productid],$G$2:$R$1386,8))))</f>
        <v>#REF!</v>
      </c>
      <c r="S4550" s="1" t="str">
        <f>IF([kw in desc]=[kw rough in title],[kw in desc]*1,IFERROR(LEFT([kw_dirty],3)*1,IFERROR(LEFT([kw_dirty],2)*1,"n.a.")))</f>
        <v>n.a.</v>
      </c>
      <c r="T4550" s="1"/>
      <c r="U4550" s="1">
        <f>VLOOKUP(Tabelle1[[#This Row],[productid]],Tabelle2[#All],2,FALSE)</f>
        <v>42</v>
      </c>
    </row>
    <row r="4551" spans="1:21" hidden="1">
      <c r="A4551" t="s">
        <v>2435</v>
      </c>
      <c r="B4551">
        <v>3700</v>
      </c>
      <c r="C4551">
        <v>289859</v>
      </c>
      <c r="D4551" t="s">
        <v>7464</v>
      </c>
      <c r="E4551" t="s">
        <v>6918</v>
      </c>
      <c r="F4551">
        <v>18406</v>
      </c>
      <c r="G4551">
        <v>1750863</v>
      </c>
      <c r="H4551">
        <f t="shared" si="71"/>
        <v>0</v>
      </c>
      <c r="I4551">
        <f t="array" ref="I4551">MIN(IFERROR(FIND(IstNumbers,A4551),""))</f>
        <v>12</v>
      </c>
      <c r="J4551" s="1" t="e">
        <f>IF([first '# in title]&lt;[pos kw in title],MID([title],[pos kw in title]-6,6),#N/A)</f>
        <v>#N/A</v>
      </c>
      <c r="K4551" s="1" t="e">
        <f>IFERROR(MID(SUBSTITUTE([kw rough in title],",","."),FIND("(",[kw rough in title])+1,20),SUBSTITUTE(IFERROR(MID([kw rough in title],FIND(" ",[kw rough in title])+1,20),[kw rough in title]),",","."))</f>
        <v>#N/A</v>
      </c>
      <c r="L4551" s="1">
        <f>IFERROR(FIND("kW",[desc]),0)</f>
        <v>70</v>
      </c>
      <c r="M4551">
        <f t="array" ref="M4551">MIN(IFERROR(FIND(IstNumbers,E4551),""))</f>
        <v>34</v>
      </c>
      <c r="N4551" s="1" t="str">
        <f>IF([first '# in desc]&lt;[pos kw in desc],MID([desc],[pos kw in desc]-7,7))</f>
        <v xml:space="preserve">­me 42 </v>
      </c>
      <c r="O45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51" s="1" t="str">
        <f>TRIM(IF([first '# in desc]&lt;[pos kw in desc],MID([desc],[pos kw in desc]-6,6),FALSE))</f>
        <v>me 42</v>
      </c>
      <c r="Q4551" s="1" t="b">
        <f>IF(LEN([manuell])=0,IFERROR([kw fine in title]*1,IFERROR(SUMPRODUCT(COUNTIF(IsDigits,MID([kw in desc],ROW($A$1:$A$150),1)))=LEN([kw in desc]),#N/A)),[manuell])</f>
        <v>0</v>
      </c>
      <c r="R4551" s="1" t="str">
        <f>IF([pos kw in title]&gt;0,MID(J4551,#REF!,4),IF([first '# in title]&gt;0,MID([title],[first '# in title],3),IF([first '# in title]&gt;0,MID([desc],#REF!,3),VLOOKUP([productid],$G$2:$R$1386,8))))</f>
        <v xml:space="preserve">42 </v>
      </c>
      <c r="S4551" s="1" t="e">
        <f>IF([kw in desc]=[kw rough in title],[kw in desc]*1,IFERROR(LEFT([kw_dirty],3)*1,IFERROR(LEFT([kw_dirty],2)*1,"n.a.")))</f>
        <v>#N/A</v>
      </c>
      <c r="T4551" s="1"/>
      <c r="U4551" s="1">
        <f>VLOOKUP(Tabelle1[[#This Row],[productid]],Tabelle2[#All],2,FALSE)</f>
        <v>42</v>
      </c>
    </row>
    <row r="4552" spans="1:21" hidden="1">
      <c r="A4552" t="s">
        <v>563</v>
      </c>
      <c r="B4552">
        <v>3780</v>
      </c>
      <c r="C4552">
        <v>289859</v>
      </c>
      <c r="D4552" t="s">
        <v>7465</v>
      </c>
      <c r="E4552" t="s">
        <v>7466</v>
      </c>
      <c r="F4552">
        <v>18406</v>
      </c>
      <c r="G4552">
        <v>3497887</v>
      </c>
      <c r="H4552">
        <f t="shared" si="71"/>
        <v>55</v>
      </c>
      <c r="I4552">
        <f t="array" ref="I4552">MIN(IFERROR(FIND(IstNumbers,A4552),""))</f>
        <v>29</v>
      </c>
      <c r="J4552" s="1" t="str">
        <f>IF([first '# in title]&lt;[pos kw in title],MID([title],[pos kw in title]-6,6),#N/A)</f>
        <v xml:space="preserve">L (42 </v>
      </c>
      <c r="K455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52" s="1">
        <f>IFERROR(FIND("kW",[desc]),0)</f>
        <v>70</v>
      </c>
      <c r="M4552">
        <f t="array" ref="M4552">MIN(IFERROR(FIND(IstNumbers,E4552),""))</f>
        <v>34</v>
      </c>
      <c r="N4552" s="1" t="str">
        <f>IF([first '# in desc]&lt;[pos kw in desc],MID([desc],[pos kw in desc]-7,7))</f>
        <v xml:space="preserve">­me 42 </v>
      </c>
      <c r="O45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52" s="1" t="str">
        <f>TRIM(IF([first '# in desc]&lt;[pos kw in desc],MID([desc],[pos kw in desc]-6,6),FALSE))</f>
        <v>me 42</v>
      </c>
      <c r="Q4552" s="1">
        <f>IF(LEN([manuell])=0,IFERROR([kw fine in title]*1,IFERROR(SUMPRODUCT(COUNTIF(IsDigits,MID([kw in desc],ROW($A$1:$A$150),1)))=LEN([kw in desc]),#N/A)),[manuell])</f>
        <v>42</v>
      </c>
      <c r="R4552" s="1" t="e">
        <f>IF([pos kw in title]&gt;0,MID(J4552,#REF!,4),IF([first '# in title]&gt;0,MID([title],[first '# in title],3),IF([first '# in title]&gt;0,MID([desc],#REF!,3),VLOOKUP([productid],$G$2:$R$1386,8))))</f>
        <v>#REF!</v>
      </c>
      <c r="S4552" s="1" t="str">
        <f>IF([kw in desc]=[kw rough in title],[kw in desc]*1,IFERROR(LEFT([kw_dirty],3)*1,IFERROR(LEFT([kw_dirty],2)*1,"n.a.")))</f>
        <v>n.a.</v>
      </c>
      <c r="T4552" s="1"/>
      <c r="U4552" s="1">
        <f>VLOOKUP(Tabelle1[[#This Row],[productid]],Tabelle2[#All],2,FALSE)</f>
        <v>42</v>
      </c>
    </row>
    <row r="4553" spans="1:21" hidden="1">
      <c r="A4553" t="s">
        <v>2435</v>
      </c>
      <c r="B4553">
        <v>3700</v>
      </c>
      <c r="C4553">
        <v>289859</v>
      </c>
      <c r="D4553" t="s">
        <v>7467</v>
      </c>
      <c r="E4553" t="s">
        <v>6908</v>
      </c>
      <c r="F4553">
        <v>18406</v>
      </c>
      <c r="G4553">
        <v>1750863</v>
      </c>
      <c r="H4553">
        <f t="shared" si="71"/>
        <v>0</v>
      </c>
      <c r="I4553">
        <f t="array" ref="I4553">MIN(IFERROR(FIND(IstNumbers,A4553),""))</f>
        <v>12</v>
      </c>
      <c r="J4553" s="1" t="e">
        <f>IF([first '# in title]&lt;[pos kw in title],MID([title],[pos kw in title]-6,6),#N/A)</f>
        <v>#N/A</v>
      </c>
      <c r="K4553" s="1" t="e">
        <f>IFERROR(MID(SUBSTITUTE([kw rough in title],",","."),FIND("(",[kw rough in title])+1,20),SUBSTITUTE(IFERROR(MID([kw rough in title],FIND(" ",[kw rough in title])+1,20),[kw rough in title]),",","."))</f>
        <v>#N/A</v>
      </c>
      <c r="L4553" s="1">
        <f>IFERROR(FIND("kW",[desc]),0)</f>
        <v>70</v>
      </c>
      <c r="M4553">
        <f t="array" ref="M4553">MIN(IFERROR(FIND(IstNumbers,E4553),""))</f>
        <v>34</v>
      </c>
      <c r="N4553" s="1" t="str">
        <f>IF([first '# in desc]&lt;[pos kw in desc],MID([desc],[pos kw in desc]-7,7))</f>
        <v xml:space="preserve">­me 42 </v>
      </c>
      <c r="O45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53" s="1" t="str">
        <f>TRIM(IF([first '# in desc]&lt;[pos kw in desc],MID([desc],[pos kw in desc]-6,6),FALSE))</f>
        <v>me 42</v>
      </c>
      <c r="Q4553" s="1" t="b">
        <f>IF(LEN([manuell])=0,IFERROR([kw fine in title]*1,IFERROR(SUMPRODUCT(COUNTIF(IsDigits,MID([kw in desc],ROW($A$1:$A$150),1)))=LEN([kw in desc]),#N/A)),[manuell])</f>
        <v>0</v>
      </c>
      <c r="R4553" s="1" t="str">
        <f>IF([pos kw in title]&gt;0,MID(J4553,#REF!,4),IF([first '# in title]&gt;0,MID([title],[first '# in title],3),IF([first '# in title]&gt;0,MID([desc],#REF!,3),VLOOKUP([productid],$G$2:$R$1386,8))))</f>
        <v xml:space="preserve">42 </v>
      </c>
      <c r="S4553" s="1" t="e">
        <f>IF([kw in desc]=[kw rough in title],[kw in desc]*1,IFERROR(LEFT([kw_dirty],3)*1,IFERROR(LEFT([kw_dirty],2)*1,"n.a.")))</f>
        <v>#N/A</v>
      </c>
      <c r="T4553" s="1"/>
      <c r="U4553" s="1">
        <f>VLOOKUP(Tabelle1[[#This Row],[productid]],Tabelle2[#All],2,FALSE)</f>
        <v>42</v>
      </c>
    </row>
    <row r="4554" spans="1:21" hidden="1">
      <c r="A4554" t="s">
        <v>563</v>
      </c>
      <c r="B4554">
        <v>3780</v>
      </c>
      <c r="C4554">
        <v>289859</v>
      </c>
      <c r="D4554" t="s">
        <v>7468</v>
      </c>
      <c r="E4554" t="s">
        <v>7469</v>
      </c>
      <c r="F4554">
        <v>18406</v>
      </c>
      <c r="G4554">
        <v>3497887</v>
      </c>
      <c r="H4554">
        <f t="shared" si="71"/>
        <v>55</v>
      </c>
      <c r="I4554">
        <f t="array" ref="I4554">MIN(IFERROR(FIND(IstNumbers,A4554),""))</f>
        <v>29</v>
      </c>
      <c r="J4554" s="1" t="str">
        <f>IF([first '# in title]&lt;[pos kw in title],MID([title],[pos kw in title]-6,6),#N/A)</f>
        <v xml:space="preserve">L (42 </v>
      </c>
      <c r="K455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54" s="1">
        <f>IFERROR(FIND("kW",[desc]),0)</f>
        <v>70</v>
      </c>
      <c r="M4554">
        <f t="array" ref="M4554">MIN(IFERROR(FIND(IstNumbers,E4554),""))</f>
        <v>34</v>
      </c>
      <c r="N4554" s="1" t="str">
        <f>IF([first '# in desc]&lt;[pos kw in desc],MID([desc],[pos kw in desc]-7,7))</f>
        <v xml:space="preserve">­me 42 </v>
      </c>
      <c r="O45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54" s="1" t="str">
        <f>TRIM(IF([first '# in desc]&lt;[pos kw in desc],MID([desc],[pos kw in desc]-6,6),FALSE))</f>
        <v>me 42</v>
      </c>
      <c r="Q4554" s="1">
        <f>IF(LEN([manuell])=0,IFERROR([kw fine in title]*1,IFERROR(SUMPRODUCT(COUNTIF(IsDigits,MID([kw in desc],ROW($A$1:$A$150),1)))=LEN([kw in desc]),#N/A)),[manuell])</f>
        <v>42</v>
      </c>
      <c r="R4554" s="1" t="e">
        <f>IF([pos kw in title]&gt;0,MID(J4554,#REF!,4),IF([first '# in title]&gt;0,MID([title],[first '# in title],3),IF([first '# in title]&gt;0,MID([desc],#REF!,3),VLOOKUP([productid],$G$2:$R$1386,8))))</f>
        <v>#REF!</v>
      </c>
      <c r="S4554" s="1" t="str">
        <f>IF([kw in desc]=[kw rough in title],[kw in desc]*1,IFERROR(LEFT([kw_dirty],3)*1,IFERROR(LEFT([kw_dirty],2)*1,"n.a.")))</f>
        <v>n.a.</v>
      </c>
      <c r="T4554" s="1"/>
      <c r="U4554" s="1">
        <f>VLOOKUP(Tabelle1[[#This Row],[productid]],Tabelle2[#All],2,FALSE)</f>
        <v>42</v>
      </c>
    </row>
    <row r="4555" spans="1:21" hidden="1">
      <c r="A4555" t="s">
        <v>2435</v>
      </c>
      <c r="B4555">
        <v>3700</v>
      </c>
      <c r="C4555">
        <v>289859</v>
      </c>
      <c r="D4555" t="s">
        <v>7470</v>
      </c>
      <c r="E4555" t="s">
        <v>6913</v>
      </c>
      <c r="F4555">
        <v>18406</v>
      </c>
      <c r="G4555">
        <v>1750863</v>
      </c>
      <c r="H4555">
        <f t="shared" si="71"/>
        <v>0</v>
      </c>
      <c r="I4555">
        <f t="array" ref="I4555">MIN(IFERROR(FIND(IstNumbers,A4555),""))</f>
        <v>12</v>
      </c>
      <c r="J4555" s="1" t="e">
        <f>IF([first '# in title]&lt;[pos kw in title],MID([title],[pos kw in title]-6,6),#N/A)</f>
        <v>#N/A</v>
      </c>
      <c r="K4555" s="1" t="e">
        <f>IFERROR(MID(SUBSTITUTE([kw rough in title],",","."),FIND("(",[kw rough in title])+1,20),SUBSTITUTE(IFERROR(MID([kw rough in title],FIND(" ",[kw rough in title])+1,20),[kw rough in title]),",","."))</f>
        <v>#N/A</v>
      </c>
      <c r="L4555" s="1">
        <f>IFERROR(FIND("kW",[desc]),0)</f>
        <v>70</v>
      </c>
      <c r="M4555">
        <f t="array" ref="M4555">MIN(IFERROR(FIND(IstNumbers,E4555),""))</f>
        <v>34</v>
      </c>
      <c r="N4555" s="1" t="str">
        <f>IF([first '# in desc]&lt;[pos kw in desc],MID([desc],[pos kw in desc]-7,7))</f>
        <v xml:space="preserve">­me 42 </v>
      </c>
      <c r="O45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55" s="1" t="str">
        <f>TRIM(IF([first '# in desc]&lt;[pos kw in desc],MID([desc],[pos kw in desc]-6,6),FALSE))</f>
        <v>me 42</v>
      </c>
      <c r="Q4555" s="1" t="b">
        <f>IF(LEN([manuell])=0,IFERROR([kw fine in title]*1,IFERROR(SUMPRODUCT(COUNTIF(IsDigits,MID([kw in desc],ROW($A$1:$A$150),1)))=LEN([kw in desc]),#N/A)),[manuell])</f>
        <v>0</v>
      </c>
      <c r="R4555" s="1" t="str">
        <f>IF([pos kw in title]&gt;0,MID(J4555,#REF!,4),IF([first '# in title]&gt;0,MID([title],[first '# in title],3),IF([first '# in title]&gt;0,MID([desc],#REF!,3),VLOOKUP([productid],$G$2:$R$1386,8))))</f>
        <v xml:space="preserve">42 </v>
      </c>
      <c r="S4555" s="1" t="e">
        <f>IF([kw in desc]=[kw rough in title],[kw in desc]*1,IFERROR(LEFT([kw_dirty],3)*1,IFERROR(LEFT([kw_dirty],2)*1,"n.a.")))</f>
        <v>#N/A</v>
      </c>
      <c r="T4555" s="1"/>
      <c r="U4555" s="1">
        <f>VLOOKUP(Tabelle1[[#This Row],[productid]],Tabelle2[#All],2,FALSE)</f>
        <v>42</v>
      </c>
    </row>
    <row r="4556" spans="1:21" hidden="1">
      <c r="A4556" t="s">
        <v>563</v>
      </c>
      <c r="B4556">
        <v>3780</v>
      </c>
      <c r="C4556">
        <v>289859</v>
      </c>
      <c r="D4556" t="s">
        <v>7471</v>
      </c>
      <c r="E4556" t="s">
        <v>7472</v>
      </c>
      <c r="F4556">
        <v>18406</v>
      </c>
      <c r="G4556">
        <v>3497887</v>
      </c>
      <c r="H4556">
        <f t="shared" si="71"/>
        <v>55</v>
      </c>
      <c r="I4556">
        <f t="array" ref="I4556">MIN(IFERROR(FIND(IstNumbers,A4556),""))</f>
        <v>29</v>
      </c>
      <c r="J4556" s="1" t="str">
        <f>IF([first '# in title]&lt;[pos kw in title],MID([title],[pos kw in title]-6,6),#N/A)</f>
        <v xml:space="preserve">L (42 </v>
      </c>
      <c r="K455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556" s="1">
        <f>IFERROR(FIND("kW",[desc]),0)</f>
        <v>70</v>
      </c>
      <c r="M4556">
        <f t="array" ref="M4556">MIN(IFERROR(FIND(IstNumbers,E4556),""))</f>
        <v>34</v>
      </c>
      <c r="N4556" s="1" t="str">
        <f>IF([first '# in desc]&lt;[pos kw in desc],MID([desc],[pos kw in desc]-7,7))</f>
        <v xml:space="preserve">­me 42 </v>
      </c>
      <c r="O45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56" s="1" t="str">
        <f>TRIM(IF([first '# in desc]&lt;[pos kw in desc],MID([desc],[pos kw in desc]-6,6),FALSE))</f>
        <v>me 42</v>
      </c>
      <c r="Q4556" s="1">
        <f>IF(LEN([manuell])=0,IFERROR([kw fine in title]*1,IFERROR(SUMPRODUCT(COUNTIF(IsDigits,MID([kw in desc],ROW($A$1:$A$150),1)))=LEN([kw in desc]),#N/A)),[manuell])</f>
        <v>42</v>
      </c>
      <c r="R4556" s="1" t="e">
        <f>IF([pos kw in title]&gt;0,MID(J4556,#REF!,4),IF([first '# in title]&gt;0,MID([title],[first '# in title],3),IF([first '# in title]&gt;0,MID([desc],#REF!,3),VLOOKUP([productid],$G$2:$R$1386,8))))</f>
        <v>#REF!</v>
      </c>
      <c r="S4556" s="1" t="str">
        <f>IF([kw in desc]=[kw rough in title],[kw in desc]*1,IFERROR(LEFT([kw_dirty],3)*1,IFERROR(LEFT([kw_dirty],2)*1,"n.a.")))</f>
        <v>n.a.</v>
      </c>
      <c r="T4556" s="1"/>
      <c r="U4556" s="1">
        <f>VLOOKUP(Tabelle1[[#This Row],[productid]],Tabelle2[#All],2,FALSE)</f>
        <v>42</v>
      </c>
    </row>
    <row r="4557" spans="1:21">
      <c r="A4557" t="s">
        <v>3264</v>
      </c>
      <c r="B4557">
        <v>2924</v>
      </c>
      <c r="C4557">
        <v>289859</v>
      </c>
      <c r="D4557" t="s">
        <v>7473</v>
      </c>
      <c r="E4557" t="s">
        <v>7474</v>
      </c>
      <c r="F4557">
        <v>18406</v>
      </c>
      <c r="G4557">
        <v>2286143</v>
      </c>
      <c r="H4557">
        <f t="shared" si="71"/>
        <v>0</v>
      </c>
      <c r="I4557">
        <f t="array" ref="I4557">MIN(IFERROR(FIND(IstNumbers,A4557),""))</f>
        <v>30</v>
      </c>
      <c r="J4557" s="1" t="e">
        <f>IF([first '# in title]&lt;[pos kw in title],MID([title],[pos kw in title]-6,6),#N/A)</f>
        <v>#N/A</v>
      </c>
      <c r="K4557" s="1" t="e">
        <f>IFERROR(MID(SUBSTITUTE([kw rough in title],",","."),FIND("(",[kw rough in title])+1,20),SUBSTITUTE(IFERROR(MID([kw rough in title],FIND(" ",[kw rough in title])+1,20),[kw rough in title]),",","."))</f>
        <v>#N/A</v>
      </c>
      <c r="L4557" s="1">
        <f>IFERROR(FIND("kW",[desc]),0)</f>
        <v>0</v>
      </c>
      <c r="M4557">
        <f t="array" ref="M4557">MIN(IFERROR(FIND(IstNumbers,E4557),""))</f>
        <v>33</v>
      </c>
      <c r="N4557" s="1" t="b">
        <f>IF([first '# in desc]&lt;[pos kw in desc],MID([desc],[pos kw in desc]-7,7))</f>
        <v>0</v>
      </c>
      <c r="O45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57" s="1" t="str">
        <f>TRIM(IF([first '# in desc]&lt;[pos kw in desc],MID([desc],[pos kw in desc]-6,6),FALSE))</f>
        <v>FALSCH</v>
      </c>
      <c r="Q4557" s="1" t="b">
        <f>IF(LEN([manuell])=0,IFERROR([kw fine in title]*1,IFERROR(SUMPRODUCT(COUNTIF(IsDigits,MID([kw in desc],ROW($A$1:$A$150),1)))=LEN([kw in desc]),#N/A)),[manuell])</f>
        <v>0</v>
      </c>
      <c r="R4557" s="1" t="str">
        <f>IF([pos kw in title]&gt;0,MID(J4557,#REF!,4),IF([first '# in title]&gt;0,MID([title],[first '# in title],3),IF([first '# in title]&gt;0,MID([desc],#REF!,3),VLOOKUP([productid],$G$2:$R$1386,8))))</f>
        <v>146</v>
      </c>
      <c r="S4557" s="1" t="e">
        <f>IF([kw in desc]=[kw rough in title],[kw in desc]*1,IFERROR(LEFT([kw_dirty],3)*1,IFERROR(LEFT([kw_dirty],2)*1,"n.a.")))</f>
        <v>#N/A</v>
      </c>
      <c r="T4557" s="1"/>
      <c r="U4557" s="1" t="e">
        <f>VLOOKUP(Tabelle1[[#This Row],[productid]],Tabelle2[#All],2,FALSE)</f>
        <v>#N/A</v>
      </c>
    </row>
    <row r="4558" spans="1:21">
      <c r="A4558" t="s">
        <v>3264</v>
      </c>
      <c r="B4558">
        <v>2928</v>
      </c>
      <c r="C4558">
        <v>289859</v>
      </c>
      <c r="D4558" t="s">
        <v>7475</v>
      </c>
      <c r="E4558" t="s">
        <v>7476</v>
      </c>
      <c r="F4558">
        <v>18406</v>
      </c>
      <c r="G4558">
        <v>2286143</v>
      </c>
      <c r="H4558">
        <f t="shared" si="71"/>
        <v>0</v>
      </c>
      <c r="I4558">
        <f t="array" ref="I4558">MIN(IFERROR(FIND(IstNumbers,A4558),""))</f>
        <v>30</v>
      </c>
      <c r="J4558" s="1" t="e">
        <f>IF([first '# in title]&lt;[pos kw in title],MID([title],[pos kw in title]-6,6),#N/A)</f>
        <v>#N/A</v>
      </c>
      <c r="K4558" s="1" t="e">
        <f>IFERROR(MID(SUBSTITUTE([kw rough in title],",","."),FIND("(",[kw rough in title])+1,20),SUBSTITUTE(IFERROR(MID([kw rough in title],FIND(" ",[kw rough in title])+1,20),[kw rough in title]),",","."))</f>
        <v>#N/A</v>
      </c>
      <c r="L4558" s="1">
        <f>IFERROR(FIND("kW",[desc]),0)</f>
        <v>0</v>
      </c>
      <c r="M4558">
        <f t="array" ref="M4558">MIN(IFERROR(FIND(IstNumbers,E4558),""))</f>
        <v>33</v>
      </c>
      <c r="N4558" s="1" t="b">
        <f>IF([first '# in desc]&lt;[pos kw in desc],MID([desc],[pos kw in desc]-7,7))</f>
        <v>0</v>
      </c>
      <c r="O45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58" s="1" t="str">
        <f>TRIM(IF([first '# in desc]&lt;[pos kw in desc],MID([desc],[pos kw in desc]-6,6),FALSE))</f>
        <v>FALSCH</v>
      </c>
      <c r="Q4558" s="1" t="b">
        <f>IF(LEN([manuell])=0,IFERROR([kw fine in title]*1,IFERROR(SUMPRODUCT(COUNTIF(IsDigits,MID([kw in desc],ROW($A$1:$A$150),1)))=LEN([kw in desc]),#N/A)),[manuell])</f>
        <v>0</v>
      </c>
      <c r="R4558" s="1" t="str">
        <f>IF([pos kw in title]&gt;0,MID(J4558,#REF!,4),IF([first '# in title]&gt;0,MID([title],[first '# in title],3),IF([first '# in title]&gt;0,MID([desc],#REF!,3),VLOOKUP([productid],$G$2:$R$1386,8))))</f>
        <v>146</v>
      </c>
      <c r="S4558" s="1" t="e">
        <f>IF([kw in desc]=[kw rough in title],[kw in desc]*1,IFERROR(LEFT([kw_dirty],3)*1,IFERROR(LEFT([kw_dirty],2)*1,"n.a.")))</f>
        <v>#N/A</v>
      </c>
      <c r="T4558" s="1"/>
      <c r="U4558" s="1" t="e">
        <f>VLOOKUP(Tabelle1[[#This Row],[productid]],Tabelle2[#All],2,FALSE)</f>
        <v>#N/A</v>
      </c>
    </row>
    <row r="4559" spans="1:21">
      <c r="A4559" t="s">
        <v>3264</v>
      </c>
      <c r="B4559">
        <v>2929</v>
      </c>
      <c r="C4559">
        <v>289859</v>
      </c>
      <c r="D4559" t="s">
        <v>7477</v>
      </c>
      <c r="E4559" t="s">
        <v>7478</v>
      </c>
      <c r="F4559">
        <v>18406</v>
      </c>
      <c r="G4559">
        <v>2286143</v>
      </c>
      <c r="H4559">
        <f t="shared" si="71"/>
        <v>0</v>
      </c>
      <c r="I4559">
        <f t="array" ref="I4559">MIN(IFERROR(FIND(IstNumbers,A4559),""))</f>
        <v>30</v>
      </c>
      <c r="J4559" s="1" t="e">
        <f>IF([first '# in title]&lt;[pos kw in title],MID([title],[pos kw in title]-6,6),#N/A)</f>
        <v>#N/A</v>
      </c>
      <c r="K4559" s="1" t="e">
        <f>IFERROR(MID(SUBSTITUTE([kw rough in title],",","."),FIND("(",[kw rough in title])+1,20),SUBSTITUTE(IFERROR(MID([kw rough in title],FIND(" ",[kw rough in title])+1,20),[kw rough in title]),",","."))</f>
        <v>#N/A</v>
      </c>
      <c r="L4559" s="1">
        <f>IFERROR(FIND("kW",[desc]),0)</f>
        <v>0</v>
      </c>
      <c r="M4559">
        <f t="array" ref="M4559">MIN(IFERROR(FIND(IstNumbers,E4559),""))</f>
        <v>33</v>
      </c>
      <c r="N4559" s="1" t="b">
        <f>IF([first '# in desc]&lt;[pos kw in desc],MID([desc],[pos kw in desc]-7,7))</f>
        <v>0</v>
      </c>
      <c r="O45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59" s="1" t="str">
        <f>TRIM(IF([first '# in desc]&lt;[pos kw in desc],MID([desc],[pos kw in desc]-6,6),FALSE))</f>
        <v>FALSCH</v>
      </c>
      <c r="Q4559" s="1" t="b">
        <f>IF(LEN([manuell])=0,IFERROR([kw fine in title]*1,IFERROR(SUMPRODUCT(COUNTIF(IsDigits,MID([kw in desc],ROW($A$1:$A$150),1)))=LEN([kw in desc]),#N/A)),[manuell])</f>
        <v>0</v>
      </c>
      <c r="R4559" s="1" t="str">
        <f>IF([pos kw in title]&gt;0,MID(J4559,#REF!,4),IF([first '# in title]&gt;0,MID([title],[first '# in title],3),IF([first '# in title]&gt;0,MID([desc],#REF!,3),VLOOKUP([productid],$G$2:$R$1386,8))))</f>
        <v>146</v>
      </c>
      <c r="S4559" s="1" t="e">
        <f>IF([kw in desc]=[kw rough in title],[kw in desc]*1,IFERROR(LEFT([kw_dirty],3)*1,IFERROR(LEFT([kw_dirty],2)*1,"n.a.")))</f>
        <v>#N/A</v>
      </c>
      <c r="T4559" s="1"/>
      <c r="U4559" s="1" t="e">
        <f>VLOOKUP(Tabelle1[[#This Row],[productid]],Tabelle2[#All],2,FALSE)</f>
        <v>#N/A</v>
      </c>
    </row>
    <row r="4560" spans="1:21">
      <c r="A4560" t="s">
        <v>3264</v>
      </c>
      <c r="B4560">
        <v>2929</v>
      </c>
      <c r="C4560">
        <v>289859</v>
      </c>
      <c r="D4560" t="s">
        <v>7479</v>
      </c>
      <c r="E4560" t="s">
        <v>7480</v>
      </c>
      <c r="F4560">
        <v>18406</v>
      </c>
      <c r="G4560">
        <v>2286143</v>
      </c>
      <c r="H4560">
        <f t="shared" si="71"/>
        <v>0</v>
      </c>
      <c r="I4560">
        <f t="array" ref="I4560">MIN(IFERROR(FIND(IstNumbers,A4560),""))</f>
        <v>30</v>
      </c>
      <c r="J4560" s="1" t="e">
        <f>IF([first '# in title]&lt;[pos kw in title],MID([title],[pos kw in title]-6,6),#N/A)</f>
        <v>#N/A</v>
      </c>
      <c r="K4560" s="1" t="e">
        <f>IFERROR(MID(SUBSTITUTE([kw rough in title],",","."),FIND("(",[kw rough in title])+1,20),SUBSTITUTE(IFERROR(MID([kw rough in title],FIND(" ",[kw rough in title])+1,20),[kw rough in title]),",","."))</f>
        <v>#N/A</v>
      </c>
      <c r="L4560" s="1">
        <f>IFERROR(FIND("kW",[desc]),0)</f>
        <v>0</v>
      </c>
      <c r="M4560">
        <f t="array" ref="M4560">MIN(IFERROR(FIND(IstNumbers,E4560),""))</f>
        <v>33</v>
      </c>
      <c r="N4560" s="1" t="b">
        <f>IF([first '# in desc]&lt;[pos kw in desc],MID([desc],[pos kw in desc]-7,7))</f>
        <v>0</v>
      </c>
      <c r="O45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60" s="1" t="str">
        <f>TRIM(IF([first '# in desc]&lt;[pos kw in desc],MID([desc],[pos kw in desc]-6,6),FALSE))</f>
        <v>FALSCH</v>
      </c>
      <c r="Q4560" s="1" t="b">
        <f>IF(LEN([manuell])=0,IFERROR([kw fine in title]*1,IFERROR(SUMPRODUCT(COUNTIF(IsDigits,MID([kw in desc],ROW($A$1:$A$150),1)))=LEN([kw in desc]),#N/A)),[manuell])</f>
        <v>0</v>
      </c>
      <c r="R4560" s="1" t="str">
        <f>IF([pos kw in title]&gt;0,MID(J4560,#REF!,4),IF([first '# in title]&gt;0,MID([title],[first '# in title],3),IF([first '# in title]&gt;0,MID([desc],#REF!,3),VLOOKUP([productid],$G$2:$R$1386,8))))</f>
        <v>146</v>
      </c>
      <c r="S4560" s="1" t="e">
        <f>IF([kw in desc]=[kw rough in title],[kw in desc]*1,IFERROR(LEFT([kw_dirty],3)*1,IFERROR(LEFT([kw_dirty],2)*1,"n.a.")))</f>
        <v>#N/A</v>
      </c>
      <c r="T4560" s="1"/>
      <c r="U4560" s="1" t="e">
        <f>VLOOKUP(Tabelle1[[#This Row],[productid]],Tabelle2[#All],2,FALSE)</f>
        <v>#N/A</v>
      </c>
    </row>
    <row r="4561" spans="1:21">
      <c r="A4561" t="s">
        <v>3264</v>
      </c>
      <c r="B4561">
        <v>2929</v>
      </c>
      <c r="C4561">
        <v>289859</v>
      </c>
      <c r="D4561" t="s">
        <v>7481</v>
      </c>
      <c r="E4561" t="s">
        <v>7482</v>
      </c>
      <c r="F4561">
        <v>18406</v>
      </c>
      <c r="G4561">
        <v>2286143</v>
      </c>
      <c r="H4561">
        <f t="shared" si="71"/>
        <v>0</v>
      </c>
      <c r="I4561">
        <f t="array" ref="I4561">MIN(IFERROR(FIND(IstNumbers,A4561),""))</f>
        <v>30</v>
      </c>
      <c r="J4561" s="1" t="e">
        <f>IF([first '# in title]&lt;[pos kw in title],MID([title],[pos kw in title]-6,6),#N/A)</f>
        <v>#N/A</v>
      </c>
      <c r="K4561" s="1" t="e">
        <f>IFERROR(MID(SUBSTITUTE([kw rough in title],",","."),FIND("(",[kw rough in title])+1,20),SUBSTITUTE(IFERROR(MID([kw rough in title],FIND(" ",[kw rough in title])+1,20),[kw rough in title]),",","."))</f>
        <v>#N/A</v>
      </c>
      <c r="L4561" s="1">
        <f>IFERROR(FIND("kW",[desc]),0)</f>
        <v>0</v>
      </c>
      <c r="M4561">
        <f t="array" ref="M4561">MIN(IFERROR(FIND(IstNumbers,E4561),""))</f>
        <v>18</v>
      </c>
      <c r="N4561" s="1" t="b">
        <f>IF([first '# in desc]&lt;[pos kw in desc],MID([desc],[pos kw in desc]-7,7))</f>
        <v>0</v>
      </c>
      <c r="O45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61" s="1" t="str">
        <f>TRIM(IF([first '# in desc]&lt;[pos kw in desc],MID([desc],[pos kw in desc]-6,6),FALSE))</f>
        <v>FALSCH</v>
      </c>
      <c r="Q4561" s="1" t="b">
        <f>IF(LEN([manuell])=0,IFERROR([kw fine in title]*1,IFERROR(SUMPRODUCT(COUNTIF(IsDigits,MID([kw in desc],ROW($A$1:$A$150),1)))=LEN([kw in desc]),#N/A)),[manuell])</f>
        <v>0</v>
      </c>
      <c r="R4561" s="1" t="str">
        <f>IF([pos kw in title]&gt;0,MID(J4561,#REF!,4),IF([first '# in title]&gt;0,MID([title],[first '# in title],3),IF([first '# in title]&gt;0,MID([desc],#REF!,3),VLOOKUP([productid],$G$2:$R$1386,8))))</f>
        <v>146</v>
      </c>
      <c r="S4561" s="1" t="e">
        <f>IF([kw in desc]=[kw rough in title],[kw in desc]*1,IFERROR(LEFT([kw_dirty],3)*1,IFERROR(LEFT([kw_dirty],2)*1,"n.a.")))</f>
        <v>#N/A</v>
      </c>
      <c r="T4561" s="1"/>
      <c r="U4561" s="1" t="e">
        <f>VLOOKUP(Tabelle1[[#This Row],[productid]],Tabelle2[#All],2,FALSE)</f>
        <v>#N/A</v>
      </c>
    </row>
    <row r="4562" spans="1:21">
      <c r="A4562" t="s">
        <v>3264</v>
      </c>
      <c r="B4562">
        <v>2933</v>
      </c>
      <c r="C4562">
        <v>289859</v>
      </c>
      <c r="D4562" t="s">
        <v>7483</v>
      </c>
      <c r="E4562" t="s">
        <v>7484</v>
      </c>
      <c r="F4562">
        <v>18406</v>
      </c>
      <c r="G4562">
        <v>2286143</v>
      </c>
      <c r="H4562">
        <f t="shared" si="71"/>
        <v>0</v>
      </c>
      <c r="I4562">
        <f t="array" ref="I4562">MIN(IFERROR(FIND(IstNumbers,A4562),""))</f>
        <v>30</v>
      </c>
      <c r="J4562" s="1" t="e">
        <f>IF([first '# in title]&lt;[pos kw in title],MID([title],[pos kw in title]-6,6),#N/A)</f>
        <v>#N/A</v>
      </c>
      <c r="K4562" s="1" t="e">
        <f>IFERROR(MID(SUBSTITUTE([kw rough in title],",","."),FIND("(",[kw rough in title])+1,20),SUBSTITUTE(IFERROR(MID([kw rough in title],FIND(" ",[kw rough in title])+1,20),[kw rough in title]),",","."))</f>
        <v>#N/A</v>
      </c>
      <c r="L4562" s="1">
        <f>IFERROR(FIND("kW",[desc]),0)</f>
        <v>0</v>
      </c>
      <c r="M4562">
        <f t="array" ref="M4562">MIN(IFERROR(FIND(IstNumbers,E4562),""))</f>
        <v>33</v>
      </c>
      <c r="N4562" s="1" t="b">
        <f>IF([first '# in desc]&lt;[pos kw in desc],MID([desc],[pos kw in desc]-7,7))</f>
        <v>0</v>
      </c>
      <c r="O45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62" s="1" t="str">
        <f>TRIM(IF([first '# in desc]&lt;[pos kw in desc],MID([desc],[pos kw in desc]-6,6),FALSE))</f>
        <v>FALSCH</v>
      </c>
      <c r="Q4562" s="1" t="b">
        <f>IF(LEN([manuell])=0,IFERROR([kw fine in title]*1,IFERROR(SUMPRODUCT(COUNTIF(IsDigits,MID([kw in desc],ROW($A$1:$A$150),1)))=LEN([kw in desc]),#N/A)),[manuell])</f>
        <v>0</v>
      </c>
      <c r="R4562" s="1" t="str">
        <f>IF([pos kw in title]&gt;0,MID(J4562,#REF!,4),IF([first '# in title]&gt;0,MID([title],[first '# in title],3),IF([first '# in title]&gt;0,MID([desc],#REF!,3),VLOOKUP([productid],$G$2:$R$1386,8))))</f>
        <v>146</v>
      </c>
      <c r="S4562" s="1" t="e">
        <f>IF([kw in desc]=[kw rough in title],[kw in desc]*1,IFERROR(LEFT([kw_dirty],3)*1,IFERROR(LEFT([kw_dirty],2)*1,"n.a.")))</f>
        <v>#N/A</v>
      </c>
      <c r="T4562" s="1"/>
      <c r="U4562" s="1" t="e">
        <f>VLOOKUP(Tabelle1[[#This Row],[productid]],Tabelle2[#All],2,FALSE)</f>
        <v>#N/A</v>
      </c>
    </row>
    <row r="4563" spans="1:21">
      <c r="A4563" t="s">
        <v>3264</v>
      </c>
      <c r="B4563">
        <v>2933</v>
      </c>
      <c r="C4563">
        <v>289859</v>
      </c>
      <c r="D4563" t="s">
        <v>7485</v>
      </c>
      <c r="E4563" t="s">
        <v>7486</v>
      </c>
      <c r="F4563">
        <v>18406</v>
      </c>
      <c r="G4563">
        <v>2286143</v>
      </c>
      <c r="H4563">
        <f t="shared" si="71"/>
        <v>0</v>
      </c>
      <c r="I4563">
        <f t="array" ref="I4563">MIN(IFERROR(FIND(IstNumbers,A4563),""))</f>
        <v>30</v>
      </c>
      <c r="J4563" s="1" t="e">
        <f>IF([first '# in title]&lt;[pos kw in title],MID([title],[pos kw in title]-6,6),#N/A)</f>
        <v>#N/A</v>
      </c>
      <c r="K4563" s="1" t="e">
        <f>IFERROR(MID(SUBSTITUTE([kw rough in title],",","."),FIND("(",[kw rough in title])+1,20),SUBSTITUTE(IFERROR(MID([kw rough in title],FIND(" ",[kw rough in title])+1,20),[kw rough in title]),",","."))</f>
        <v>#N/A</v>
      </c>
      <c r="L4563" s="1">
        <f>IFERROR(FIND("kW",[desc]),0)</f>
        <v>0</v>
      </c>
      <c r="M4563">
        <f t="array" ref="M4563">MIN(IFERROR(FIND(IstNumbers,E4563),""))</f>
        <v>33</v>
      </c>
      <c r="N4563" s="1" t="b">
        <f>IF([first '# in desc]&lt;[pos kw in desc],MID([desc],[pos kw in desc]-7,7))</f>
        <v>0</v>
      </c>
      <c r="O45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63" s="1" t="str">
        <f>TRIM(IF([first '# in desc]&lt;[pos kw in desc],MID([desc],[pos kw in desc]-6,6),FALSE))</f>
        <v>FALSCH</v>
      </c>
      <c r="Q4563" s="1" t="b">
        <f>IF(LEN([manuell])=0,IFERROR([kw fine in title]*1,IFERROR(SUMPRODUCT(COUNTIF(IsDigits,MID([kw in desc],ROW($A$1:$A$150),1)))=LEN([kw in desc]),#N/A)),[manuell])</f>
        <v>0</v>
      </c>
      <c r="R4563" s="1" t="str">
        <f>IF([pos kw in title]&gt;0,MID(J4563,#REF!,4),IF([first '# in title]&gt;0,MID([title],[first '# in title],3),IF([first '# in title]&gt;0,MID([desc],#REF!,3),VLOOKUP([productid],$G$2:$R$1386,8))))</f>
        <v>146</v>
      </c>
      <c r="S4563" s="1" t="e">
        <f>IF([kw in desc]=[kw rough in title],[kw in desc]*1,IFERROR(LEFT([kw_dirty],3)*1,IFERROR(LEFT([kw_dirty],2)*1,"n.a.")))</f>
        <v>#N/A</v>
      </c>
      <c r="T4563" s="1"/>
      <c r="U4563" s="1" t="e">
        <f>VLOOKUP(Tabelle1[[#This Row],[productid]],Tabelle2[#All],2,FALSE)</f>
        <v>#N/A</v>
      </c>
    </row>
    <row r="4564" spans="1:21">
      <c r="A4564" t="s">
        <v>3264</v>
      </c>
      <c r="B4564">
        <v>2933</v>
      </c>
      <c r="C4564">
        <v>289859</v>
      </c>
      <c r="D4564" t="s">
        <v>7487</v>
      </c>
      <c r="E4564" t="s">
        <v>7488</v>
      </c>
      <c r="F4564">
        <v>18406</v>
      </c>
      <c r="G4564">
        <v>2286143</v>
      </c>
      <c r="H4564">
        <f t="shared" si="71"/>
        <v>0</v>
      </c>
      <c r="I4564">
        <f t="array" ref="I4564">MIN(IFERROR(FIND(IstNumbers,A4564),""))</f>
        <v>30</v>
      </c>
      <c r="J4564" s="1" t="e">
        <f>IF([first '# in title]&lt;[pos kw in title],MID([title],[pos kw in title]-6,6),#N/A)</f>
        <v>#N/A</v>
      </c>
      <c r="K4564" s="1" t="e">
        <f>IFERROR(MID(SUBSTITUTE([kw rough in title],",","."),FIND("(",[kw rough in title])+1,20),SUBSTITUTE(IFERROR(MID([kw rough in title],FIND(" ",[kw rough in title])+1,20),[kw rough in title]),",","."))</f>
        <v>#N/A</v>
      </c>
      <c r="L4564" s="1">
        <f>IFERROR(FIND("kW",[desc]),0)</f>
        <v>0</v>
      </c>
      <c r="M4564">
        <f t="array" ref="M4564">MIN(IFERROR(FIND(IstNumbers,E4564),""))</f>
        <v>33</v>
      </c>
      <c r="N4564" s="1" t="b">
        <f>IF([first '# in desc]&lt;[pos kw in desc],MID([desc],[pos kw in desc]-7,7))</f>
        <v>0</v>
      </c>
      <c r="O45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64" s="1" t="str">
        <f>TRIM(IF([first '# in desc]&lt;[pos kw in desc],MID([desc],[pos kw in desc]-6,6),FALSE))</f>
        <v>FALSCH</v>
      </c>
      <c r="Q4564" s="1" t="b">
        <f>IF(LEN([manuell])=0,IFERROR([kw fine in title]*1,IFERROR(SUMPRODUCT(COUNTIF(IsDigits,MID([kw in desc],ROW($A$1:$A$150),1)))=LEN([kw in desc]),#N/A)),[manuell])</f>
        <v>0</v>
      </c>
      <c r="R4564" s="1" t="str">
        <f>IF([pos kw in title]&gt;0,MID(J4564,#REF!,4),IF([first '# in title]&gt;0,MID([title],[first '# in title],3),IF([first '# in title]&gt;0,MID([desc],#REF!,3),VLOOKUP([productid],$G$2:$R$1386,8))))</f>
        <v>146</v>
      </c>
      <c r="S4564" s="1" t="e">
        <f>IF([kw in desc]=[kw rough in title],[kw in desc]*1,IFERROR(LEFT([kw_dirty],3)*1,IFERROR(LEFT([kw_dirty],2)*1,"n.a.")))</f>
        <v>#N/A</v>
      </c>
      <c r="T4564" s="1"/>
      <c r="U4564" s="1" t="e">
        <f>VLOOKUP(Tabelle1[[#This Row],[productid]],Tabelle2[#All],2,FALSE)</f>
        <v>#N/A</v>
      </c>
    </row>
    <row r="4565" spans="1:21" hidden="1">
      <c r="A4565" t="s">
        <v>1307</v>
      </c>
      <c r="B4565">
        <v>3780</v>
      </c>
      <c r="C4565">
        <v>289859</v>
      </c>
      <c r="D4565" t="s">
        <v>7489</v>
      </c>
      <c r="E4565" t="s">
        <v>7490</v>
      </c>
      <c r="F4565">
        <v>18406</v>
      </c>
      <c r="G4565">
        <v>3497887</v>
      </c>
      <c r="H4565">
        <f t="shared" si="71"/>
        <v>0</v>
      </c>
      <c r="I4565">
        <f t="array" ref="I4565">MIN(IFERROR(FIND(IstNumbers,A4565),""))</f>
        <v>13</v>
      </c>
      <c r="J4565" s="1" t="e">
        <f>IF([first '# in title]&lt;[pos kw in title],MID([title],[pos kw in title]-6,6),#N/A)</f>
        <v>#N/A</v>
      </c>
      <c r="K4565" s="1" t="e">
        <f>IFERROR(MID(SUBSTITUTE([kw rough in title],",","."),FIND("(",[kw rough in title])+1,20),SUBSTITUTE(IFERROR(MID([kw rough in title],FIND(" ",[kw rough in title])+1,20),[kw rough in title]),",","."))</f>
        <v>#N/A</v>
      </c>
      <c r="L4565" s="1">
        <f>IFERROR(FIND("kW",[desc]),0)</f>
        <v>70</v>
      </c>
      <c r="M4565">
        <f t="array" ref="M4565">MIN(IFERROR(FIND(IstNumbers,E4565),""))</f>
        <v>34</v>
      </c>
      <c r="N4565" s="1" t="str">
        <f>IF([first '# in desc]&lt;[pos kw in desc],MID([desc],[pos kw in desc]-7,7))</f>
        <v xml:space="preserve">­me 42 </v>
      </c>
      <c r="O45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65" s="1" t="str">
        <f>TRIM(IF([first '# in desc]&lt;[pos kw in desc],MID([desc],[pos kw in desc]-6,6),FALSE))</f>
        <v>me 42</v>
      </c>
      <c r="Q4565" s="1" t="b">
        <f>IF(LEN([manuell])=0,IFERROR([kw fine in title]*1,IFERROR(SUMPRODUCT(COUNTIF(IsDigits,MID([kw in desc],ROW($A$1:$A$150),1)))=LEN([kw in desc]),#N/A)),[manuell])</f>
        <v>0</v>
      </c>
      <c r="R4565" s="1" t="str">
        <f>IF([pos kw in title]&gt;0,MID(J4565,#REF!,4),IF([first '# in title]&gt;0,MID([title],[first '# in title],3),IF([first '# in title]&gt;0,MID([desc],#REF!,3),VLOOKUP([productid],$G$2:$R$1386,8))))</f>
        <v xml:space="preserve">42 </v>
      </c>
      <c r="S4565" s="1" t="e">
        <f>IF([kw in desc]=[kw rough in title],[kw in desc]*1,IFERROR(LEFT([kw_dirty],3)*1,IFERROR(LEFT([kw_dirty],2)*1,"n.a.")))</f>
        <v>#N/A</v>
      </c>
      <c r="T4565" s="1"/>
      <c r="U4565" s="1">
        <f>VLOOKUP(Tabelle1[[#This Row],[productid]],Tabelle2[#All],2,FALSE)</f>
        <v>42</v>
      </c>
    </row>
    <row r="4566" spans="1:21" hidden="1">
      <c r="A4566" t="s">
        <v>2846</v>
      </c>
      <c r="B4566">
        <v>3700</v>
      </c>
      <c r="C4566">
        <v>289859</v>
      </c>
      <c r="D4566" t="s">
        <v>7491</v>
      </c>
      <c r="E4566" t="s">
        <v>6923</v>
      </c>
      <c r="F4566">
        <v>18406</v>
      </c>
      <c r="G4566">
        <v>1750863</v>
      </c>
      <c r="H4566">
        <f t="shared" si="71"/>
        <v>0</v>
      </c>
      <c r="I4566">
        <f t="array" ref="I4566">MIN(IFERROR(FIND(IstNumbers,A4566),""))</f>
        <v>28</v>
      </c>
      <c r="J4566" s="1" t="e">
        <f>IF([first '# in title]&lt;[pos kw in title],MID([title],[pos kw in title]-6,6),#N/A)</f>
        <v>#N/A</v>
      </c>
      <c r="K4566" s="1" t="e">
        <f>IFERROR(MID(SUBSTITUTE([kw rough in title],",","."),FIND("(",[kw rough in title])+1,20),SUBSTITUTE(IFERROR(MID([kw rough in title],FIND(" ",[kw rough in title])+1,20),[kw rough in title]),",","."))</f>
        <v>#N/A</v>
      </c>
      <c r="L4566" s="1">
        <f>IFERROR(FIND("kW",[desc]),0)</f>
        <v>70</v>
      </c>
      <c r="M4566">
        <f t="array" ref="M4566">MIN(IFERROR(FIND(IstNumbers,E4566),""))</f>
        <v>34</v>
      </c>
      <c r="N4566" s="1" t="str">
        <f>IF([first '# in desc]&lt;[pos kw in desc],MID([desc],[pos kw in desc]-7,7))</f>
        <v xml:space="preserve">­me 42 </v>
      </c>
      <c r="O45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66" s="1" t="str">
        <f>TRIM(IF([first '# in desc]&lt;[pos kw in desc],MID([desc],[pos kw in desc]-6,6),FALSE))</f>
        <v>me 42</v>
      </c>
      <c r="Q4566" s="1" t="b">
        <f>IF(LEN([manuell])=0,IFERROR([kw fine in title]*1,IFERROR(SUMPRODUCT(COUNTIF(IsDigits,MID([kw in desc],ROW($A$1:$A$150),1)))=LEN([kw in desc]),#N/A)),[manuell])</f>
        <v>0</v>
      </c>
      <c r="R4566" s="1" t="str">
        <f>IF([pos kw in title]&gt;0,MID(J4566,#REF!,4),IF([first '# in title]&gt;0,MID([title],[first '# in title],3),IF([first '# in title]&gt;0,MID([desc],#REF!,3),VLOOKUP([productid],$G$2:$R$1386,8))))</f>
        <v>42-</v>
      </c>
      <c r="S4566" s="1" t="e">
        <f>IF([kw in desc]=[kw rough in title],[kw in desc]*1,IFERROR(LEFT([kw_dirty],3)*1,IFERROR(LEFT([kw_dirty],2)*1,"n.a.")))</f>
        <v>#N/A</v>
      </c>
      <c r="T4566" s="1"/>
      <c r="U4566" s="1">
        <f>VLOOKUP(Tabelle1[[#This Row],[productid]],Tabelle2[#All],2,FALSE)</f>
        <v>42</v>
      </c>
    </row>
    <row r="4567" spans="1:21">
      <c r="A4567" t="s">
        <v>3264</v>
      </c>
      <c r="B4567">
        <v>2934</v>
      </c>
      <c r="C4567">
        <v>289859</v>
      </c>
      <c r="D4567" t="s">
        <v>7492</v>
      </c>
      <c r="E4567" t="s">
        <v>7493</v>
      </c>
      <c r="F4567">
        <v>18406</v>
      </c>
      <c r="G4567">
        <v>2286143</v>
      </c>
      <c r="H4567">
        <f t="shared" si="71"/>
        <v>0</v>
      </c>
      <c r="I4567">
        <f t="array" ref="I4567">MIN(IFERROR(FIND(IstNumbers,A4567),""))</f>
        <v>30</v>
      </c>
      <c r="J4567" s="1" t="e">
        <f>IF([first '# in title]&lt;[pos kw in title],MID([title],[pos kw in title]-6,6),#N/A)</f>
        <v>#N/A</v>
      </c>
      <c r="K4567" s="1" t="e">
        <f>IFERROR(MID(SUBSTITUTE([kw rough in title],",","."),FIND("(",[kw rough in title])+1,20),SUBSTITUTE(IFERROR(MID([kw rough in title],FIND(" ",[kw rough in title])+1,20),[kw rough in title]),",","."))</f>
        <v>#N/A</v>
      </c>
      <c r="L4567" s="1">
        <f>IFERROR(FIND("kW",[desc]),0)</f>
        <v>0</v>
      </c>
      <c r="M4567">
        <f t="array" ref="M4567">MIN(IFERROR(FIND(IstNumbers,E4567),""))</f>
        <v>33</v>
      </c>
      <c r="N4567" s="1" t="b">
        <f>IF([first '# in desc]&lt;[pos kw in desc],MID([desc],[pos kw in desc]-7,7))</f>
        <v>0</v>
      </c>
      <c r="O45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67" s="1" t="str">
        <f>TRIM(IF([first '# in desc]&lt;[pos kw in desc],MID([desc],[pos kw in desc]-6,6),FALSE))</f>
        <v>FALSCH</v>
      </c>
      <c r="Q4567" s="1" t="b">
        <f>IF(LEN([manuell])=0,IFERROR([kw fine in title]*1,IFERROR(SUMPRODUCT(COUNTIF(IsDigits,MID([kw in desc],ROW($A$1:$A$150),1)))=LEN([kw in desc]),#N/A)),[manuell])</f>
        <v>0</v>
      </c>
      <c r="R4567" s="1" t="str">
        <f>IF([pos kw in title]&gt;0,MID(J4567,#REF!,4),IF([first '# in title]&gt;0,MID([title],[first '# in title],3),IF([first '# in title]&gt;0,MID([desc],#REF!,3),VLOOKUP([productid],$G$2:$R$1386,8))))</f>
        <v>146</v>
      </c>
      <c r="S4567" s="1" t="e">
        <f>IF([kw in desc]=[kw rough in title],[kw in desc]*1,IFERROR(LEFT([kw_dirty],3)*1,IFERROR(LEFT([kw_dirty],2)*1,"n.a.")))</f>
        <v>#N/A</v>
      </c>
      <c r="T4567" s="1"/>
      <c r="U4567" s="1" t="e">
        <f>VLOOKUP(Tabelle1[[#This Row],[productid]],Tabelle2[#All],2,FALSE)</f>
        <v>#N/A</v>
      </c>
    </row>
    <row r="4568" spans="1:21" hidden="1">
      <c r="A4568" t="s">
        <v>1307</v>
      </c>
      <c r="B4568">
        <v>3780</v>
      </c>
      <c r="C4568">
        <v>289859</v>
      </c>
      <c r="D4568" t="s">
        <v>7494</v>
      </c>
      <c r="E4568" t="s">
        <v>7472</v>
      </c>
      <c r="F4568">
        <v>18406</v>
      </c>
      <c r="G4568">
        <v>3497887</v>
      </c>
      <c r="H4568">
        <f t="shared" si="71"/>
        <v>0</v>
      </c>
      <c r="I4568">
        <f t="array" ref="I4568">MIN(IFERROR(FIND(IstNumbers,A4568),""))</f>
        <v>13</v>
      </c>
      <c r="J4568" s="1" t="e">
        <f>IF([first '# in title]&lt;[pos kw in title],MID([title],[pos kw in title]-6,6),#N/A)</f>
        <v>#N/A</v>
      </c>
      <c r="K4568" s="1" t="e">
        <f>IFERROR(MID(SUBSTITUTE([kw rough in title],",","."),FIND("(",[kw rough in title])+1,20),SUBSTITUTE(IFERROR(MID([kw rough in title],FIND(" ",[kw rough in title])+1,20),[kw rough in title]),",","."))</f>
        <v>#N/A</v>
      </c>
      <c r="L4568" s="1">
        <f>IFERROR(FIND("kW",[desc]),0)</f>
        <v>70</v>
      </c>
      <c r="M4568">
        <f t="array" ref="M4568">MIN(IFERROR(FIND(IstNumbers,E4568),""))</f>
        <v>34</v>
      </c>
      <c r="N4568" s="1" t="str">
        <f>IF([first '# in desc]&lt;[pos kw in desc],MID([desc],[pos kw in desc]-7,7))</f>
        <v xml:space="preserve">­me 42 </v>
      </c>
      <c r="O45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68" s="1" t="str">
        <f>TRIM(IF([first '# in desc]&lt;[pos kw in desc],MID([desc],[pos kw in desc]-6,6),FALSE))</f>
        <v>me 42</v>
      </c>
      <c r="Q4568" s="1" t="b">
        <f>IF(LEN([manuell])=0,IFERROR([kw fine in title]*1,IFERROR(SUMPRODUCT(COUNTIF(IsDigits,MID([kw in desc],ROW($A$1:$A$150),1)))=LEN([kw in desc]),#N/A)),[manuell])</f>
        <v>0</v>
      </c>
      <c r="R4568" s="1" t="str">
        <f>IF([pos kw in title]&gt;0,MID(J4568,#REF!,4),IF([first '# in title]&gt;0,MID([title],[first '# in title],3),IF([first '# in title]&gt;0,MID([desc],#REF!,3),VLOOKUP([productid],$G$2:$R$1386,8))))</f>
        <v xml:space="preserve">42 </v>
      </c>
      <c r="S4568" s="1" t="e">
        <f>IF([kw in desc]=[kw rough in title],[kw in desc]*1,IFERROR(LEFT([kw_dirty],3)*1,IFERROR(LEFT([kw_dirty],2)*1,"n.a.")))</f>
        <v>#N/A</v>
      </c>
      <c r="T4568" s="1"/>
      <c r="U4568" s="1">
        <f>VLOOKUP(Tabelle1[[#This Row],[productid]],Tabelle2[#All],2,FALSE)</f>
        <v>42</v>
      </c>
    </row>
    <row r="4569" spans="1:21" hidden="1">
      <c r="A4569" t="s">
        <v>2846</v>
      </c>
      <c r="B4569">
        <v>3705</v>
      </c>
      <c r="C4569">
        <v>289859</v>
      </c>
      <c r="D4569" t="s">
        <v>7495</v>
      </c>
      <c r="E4569" t="s">
        <v>7496</v>
      </c>
      <c r="F4569">
        <v>18406</v>
      </c>
      <c r="G4569">
        <v>1750863</v>
      </c>
      <c r="H4569">
        <f t="shared" si="71"/>
        <v>0</v>
      </c>
      <c r="I4569">
        <f t="array" ref="I4569">MIN(IFERROR(FIND(IstNumbers,A4569),""))</f>
        <v>28</v>
      </c>
      <c r="J4569" s="1" t="e">
        <f>IF([first '# in title]&lt;[pos kw in title],MID([title],[pos kw in title]-6,6),#N/A)</f>
        <v>#N/A</v>
      </c>
      <c r="K4569" s="1" t="e">
        <f>IFERROR(MID(SUBSTITUTE([kw rough in title],",","."),FIND("(",[kw rough in title])+1,20),SUBSTITUTE(IFERROR(MID([kw rough in title],FIND(" ",[kw rough in title])+1,20),[kw rough in title]),",","."))</f>
        <v>#N/A</v>
      </c>
      <c r="L4569" s="1">
        <f>IFERROR(FIND("kW",[desc]),0)</f>
        <v>70</v>
      </c>
      <c r="M4569">
        <f t="array" ref="M4569">MIN(IFERROR(FIND(IstNumbers,E4569),""))</f>
        <v>34</v>
      </c>
      <c r="N4569" s="1" t="str">
        <f>IF([first '# in desc]&lt;[pos kw in desc],MID([desc],[pos kw in desc]-7,7))</f>
        <v xml:space="preserve">­me 42 </v>
      </c>
      <c r="O45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69" s="1" t="str">
        <f>TRIM(IF([first '# in desc]&lt;[pos kw in desc],MID([desc],[pos kw in desc]-6,6),FALSE))</f>
        <v>me 42</v>
      </c>
      <c r="Q4569" s="1" t="b">
        <f>IF(LEN([manuell])=0,IFERROR([kw fine in title]*1,IFERROR(SUMPRODUCT(COUNTIF(IsDigits,MID([kw in desc],ROW($A$1:$A$150),1)))=LEN([kw in desc]),#N/A)),[manuell])</f>
        <v>0</v>
      </c>
      <c r="R4569" s="1" t="str">
        <f>IF([pos kw in title]&gt;0,MID(J4569,#REF!,4),IF([first '# in title]&gt;0,MID([title],[first '# in title],3),IF([first '# in title]&gt;0,MID([desc],#REF!,3),VLOOKUP([productid],$G$2:$R$1386,8))))</f>
        <v>42-</v>
      </c>
      <c r="S4569" s="1" t="e">
        <f>IF([kw in desc]=[kw rough in title],[kw in desc]*1,IFERROR(LEFT([kw_dirty],3)*1,IFERROR(LEFT([kw_dirty],2)*1,"n.a.")))</f>
        <v>#N/A</v>
      </c>
      <c r="T4569" s="1"/>
      <c r="U4569" s="1">
        <f>VLOOKUP(Tabelle1[[#This Row],[productid]],Tabelle2[#All],2,FALSE)</f>
        <v>42</v>
      </c>
    </row>
    <row r="4570" spans="1:21">
      <c r="A4570" t="s">
        <v>3264</v>
      </c>
      <c r="B4570">
        <v>2934</v>
      </c>
      <c r="C4570">
        <v>289859</v>
      </c>
      <c r="D4570" t="s">
        <v>7497</v>
      </c>
      <c r="E4570" t="s">
        <v>7498</v>
      </c>
      <c r="F4570">
        <v>18406</v>
      </c>
      <c r="G4570">
        <v>2286143</v>
      </c>
      <c r="H4570">
        <f t="shared" si="71"/>
        <v>0</v>
      </c>
      <c r="I4570">
        <f t="array" ref="I4570">MIN(IFERROR(FIND(IstNumbers,A4570),""))</f>
        <v>30</v>
      </c>
      <c r="J4570" s="1" t="e">
        <f>IF([first '# in title]&lt;[pos kw in title],MID([title],[pos kw in title]-6,6),#N/A)</f>
        <v>#N/A</v>
      </c>
      <c r="K4570" s="1" t="e">
        <f>IFERROR(MID(SUBSTITUTE([kw rough in title],",","."),FIND("(",[kw rough in title])+1,20),SUBSTITUTE(IFERROR(MID([kw rough in title],FIND(" ",[kw rough in title])+1,20),[kw rough in title]),",","."))</f>
        <v>#N/A</v>
      </c>
      <c r="L4570" s="1">
        <f>IFERROR(FIND("kW",[desc]),0)</f>
        <v>0</v>
      </c>
      <c r="M4570">
        <f t="array" ref="M4570">MIN(IFERROR(FIND(IstNumbers,E4570),""))</f>
        <v>33</v>
      </c>
      <c r="N4570" s="1" t="b">
        <f>IF([first '# in desc]&lt;[pos kw in desc],MID([desc],[pos kw in desc]-7,7))</f>
        <v>0</v>
      </c>
      <c r="O45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70" s="1" t="str">
        <f>TRIM(IF([first '# in desc]&lt;[pos kw in desc],MID([desc],[pos kw in desc]-6,6),FALSE))</f>
        <v>FALSCH</v>
      </c>
      <c r="Q4570" s="1" t="b">
        <f>IF(LEN([manuell])=0,IFERROR([kw fine in title]*1,IFERROR(SUMPRODUCT(COUNTIF(IsDigits,MID([kw in desc],ROW($A$1:$A$150),1)))=LEN([kw in desc]),#N/A)),[manuell])</f>
        <v>0</v>
      </c>
      <c r="R4570" s="1" t="str">
        <f>IF([pos kw in title]&gt;0,MID(J4570,#REF!,4),IF([first '# in title]&gt;0,MID([title],[first '# in title],3),IF([first '# in title]&gt;0,MID([desc],#REF!,3),VLOOKUP([productid],$G$2:$R$1386,8))))</f>
        <v>146</v>
      </c>
      <c r="S4570" s="1" t="e">
        <f>IF([kw in desc]=[kw rough in title],[kw in desc]*1,IFERROR(LEFT([kw_dirty],3)*1,IFERROR(LEFT([kw_dirty],2)*1,"n.a.")))</f>
        <v>#N/A</v>
      </c>
      <c r="T4570" s="1"/>
      <c r="U4570" s="1" t="e">
        <f>VLOOKUP(Tabelle1[[#This Row],[productid]],Tabelle2[#All],2,FALSE)</f>
        <v>#N/A</v>
      </c>
    </row>
    <row r="4571" spans="1:21" hidden="1">
      <c r="A4571" t="s">
        <v>1307</v>
      </c>
      <c r="B4571">
        <v>3785</v>
      </c>
      <c r="C4571">
        <v>289859</v>
      </c>
      <c r="D4571" t="s">
        <v>7499</v>
      </c>
      <c r="E4571" t="s">
        <v>7500</v>
      </c>
      <c r="F4571">
        <v>18406</v>
      </c>
      <c r="G4571">
        <v>3497887</v>
      </c>
      <c r="H4571">
        <f t="shared" si="71"/>
        <v>0</v>
      </c>
      <c r="I4571">
        <f t="array" ref="I4571">MIN(IFERROR(FIND(IstNumbers,A4571),""))</f>
        <v>13</v>
      </c>
      <c r="J4571" s="1" t="e">
        <f>IF([first '# in title]&lt;[pos kw in title],MID([title],[pos kw in title]-6,6),#N/A)</f>
        <v>#N/A</v>
      </c>
      <c r="K4571" s="1" t="e">
        <f>IFERROR(MID(SUBSTITUTE([kw rough in title],",","."),FIND("(",[kw rough in title])+1,20),SUBSTITUTE(IFERROR(MID([kw rough in title],FIND(" ",[kw rough in title])+1,20),[kw rough in title]),",","."))</f>
        <v>#N/A</v>
      </c>
      <c r="L4571" s="1">
        <f>IFERROR(FIND("kW",[desc]),0)</f>
        <v>70</v>
      </c>
      <c r="M4571">
        <f t="array" ref="M4571">MIN(IFERROR(FIND(IstNumbers,E4571),""))</f>
        <v>34</v>
      </c>
      <c r="N4571" s="1" t="str">
        <f>IF([first '# in desc]&lt;[pos kw in desc],MID([desc],[pos kw in desc]-7,7))</f>
        <v xml:space="preserve">­me 42 </v>
      </c>
      <c r="O45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71" s="1" t="str">
        <f>TRIM(IF([first '# in desc]&lt;[pos kw in desc],MID([desc],[pos kw in desc]-6,6),FALSE))</f>
        <v>me 42</v>
      </c>
      <c r="Q4571" s="1" t="b">
        <f>IF(LEN([manuell])=0,IFERROR([kw fine in title]*1,IFERROR(SUMPRODUCT(COUNTIF(IsDigits,MID([kw in desc],ROW($A$1:$A$150),1)))=LEN([kw in desc]),#N/A)),[manuell])</f>
        <v>0</v>
      </c>
      <c r="R4571" s="1" t="str">
        <f>IF([pos kw in title]&gt;0,MID(J4571,#REF!,4),IF([first '# in title]&gt;0,MID([title],[first '# in title],3),IF([first '# in title]&gt;0,MID([desc],#REF!,3),VLOOKUP([productid],$G$2:$R$1386,8))))</f>
        <v xml:space="preserve">42 </v>
      </c>
      <c r="S4571" s="1" t="e">
        <f>IF([kw in desc]=[kw rough in title],[kw in desc]*1,IFERROR(LEFT([kw_dirty],3)*1,IFERROR(LEFT([kw_dirty],2)*1,"n.a.")))</f>
        <v>#N/A</v>
      </c>
      <c r="T4571" s="1"/>
      <c r="U4571" s="1">
        <f>VLOOKUP(Tabelle1[[#This Row],[productid]],Tabelle2[#All],2,FALSE)</f>
        <v>42</v>
      </c>
    </row>
    <row r="4572" spans="1:21" hidden="1">
      <c r="A4572" t="s">
        <v>2846</v>
      </c>
      <c r="B4572">
        <v>3705</v>
      </c>
      <c r="C4572">
        <v>289859</v>
      </c>
      <c r="D4572" t="s">
        <v>7501</v>
      </c>
      <c r="E4572" t="s">
        <v>6968</v>
      </c>
      <c r="F4572">
        <v>18406</v>
      </c>
      <c r="G4572">
        <v>1750863</v>
      </c>
      <c r="H4572">
        <f t="shared" si="71"/>
        <v>0</v>
      </c>
      <c r="I4572">
        <f t="array" ref="I4572">MIN(IFERROR(FIND(IstNumbers,A4572),""))</f>
        <v>28</v>
      </c>
      <c r="J4572" s="1" t="e">
        <f>IF([first '# in title]&lt;[pos kw in title],MID([title],[pos kw in title]-6,6),#N/A)</f>
        <v>#N/A</v>
      </c>
      <c r="K4572" s="1" t="e">
        <f>IFERROR(MID(SUBSTITUTE([kw rough in title],",","."),FIND("(",[kw rough in title])+1,20),SUBSTITUTE(IFERROR(MID([kw rough in title],FIND(" ",[kw rough in title])+1,20),[kw rough in title]),",","."))</f>
        <v>#N/A</v>
      </c>
      <c r="L4572" s="1">
        <f>IFERROR(FIND("kW",[desc]),0)</f>
        <v>70</v>
      </c>
      <c r="M4572">
        <f t="array" ref="M4572">MIN(IFERROR(FIND(IstNumbers,E4572),""))</f>
        <v>34</v>
      </c>
      <c r="N4572" s="1" t="str">
        <f>IF([first '# in desc]&lt;[pos kw in desc],MID([desc],[pos kw in desc]-7,7))</f>
        <v xml:space="preserve">­me 42 </v>
      </c>
      <c r="O45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72" s="1" t="str">
        <f>TRIM(IF([first '# in desc]&lt;[pos kw in desc],MID([desc],[pos kw in desc]-6,6),FALSE))</f>
        <v>me 42</v>
      </c>
      <c r="Q4572" s="1" t="b">
        <f>IF(LEN([manuell])=0,IFERROR([kw fine in title]*1,IFERROR(SUMPRODUCT(COUNTIF(IsDigits,MID([kw in desc],ROW($A$1:$A$150),1)))=LEN([kw in desc]),#N/A)),[manuell])</f>
        <v>0</v>
      </c>
      <c r="R4572" s="1" t="str">
        <f>IF([pos kw in title]&gt;0,MID(J4572,#REF!,4),IF([first '# in title]&gt;0,MID([title],[first '# in title],3),IF([first '# in title]&gt;0,MID([desc],#REF!,3),VLOOKUP([productid],$G$2:$R$1386,8))))</f>
        <v>42-</v>
      </c>
      <c r="S4572" s="1" t="e">
        <f>IF([kw in desc]=[kw rough in title],[kw in desc]*1,IFERROR(LEFT([kw_dirty],3)*1,IFERROR(LEFT([kw_dirty],2)*1,"n.a.")))</f>
        <v>#N/A</v>
      </c>
      <c r="T4572" s="1"/>
      <c r="U4572" s="1">
        <f>VLOOKUP(Tabelle1[[#This Row],[productid]],Tabelle2[#All],2,FALSE)</f>
        <v>42</v>
      </c>
    </row>
    <row r="4573" spans="1:21">
      <c r="A4573" t="s">
        <v>3264</v>
      </c>
      <c r="B4573">
        <v>2938</v>
      </c>
      <c r="C4573">
        <v>289859</v>
      </c>
      <c r="D4573" t="s">
        <v>7502</v>
      </c>
      <c r="E4573" t="s">
        <v>7503</v>
      </c>
      <c r="F4573">
        <v>18406</v>
      </c>
      <c r="G4573">
        <v>2286143</v>
      </c>
      <c r="H4573">
        <f t="shared" si="71"/>
        <v>0</v>
      </c>
      <c r="I4573">
        <f t="array" ref="I4573">MIN(IFERROR(FIND(IstNumbers,A4573),""))</f>
        <v>30</v>
      </c>
      <c r="J4573" s="1" t="e">
        <f>IF([first '# in title]&lt;[pos kw in title],MID([title],[pos kw in title]-6,6),#N/A)</f>
        <v>#N/A</v>
      </c>
      <c r="K4573" s="1" t="e">
        <f>IFERROR(MID(SUBSTITUTE([kw rough in title],",","."),FIND("(",[kw rough in title])+1,20),SUBSTITUTE(IFERROR(MID([kw rough in title],FIND(" ",[kw rough in title])+1,20),[kw rough in title]),",","."))</f>
        <v>#N/A</v>
      </c>
      <c r="L4573" s="1">
        <f>IFERROR(FIND("kW",[desc]),0)</f>
        <v>0</v>
      </c>
      <c r="M4573">
        <f t="array" ref="M4573">MIN(IFERROR(FIND(IstNumbers,E4573),""))</f>
        <v>33</v>
      </c>
      <c r="N4573" s="1" t="b">
        <f>IF([first '# in desc]&lt;[pos kw in desc],MID([desc],[pos kw in desc]-7,7))</f>
        <v>0</v>
      </c>
      <c r="O45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73" s="1" t="str">
        <f>TRIM(IF([first '# in desc]&lt;[pos kw in desc],MID([desc],[pos kw in desc]-6,6),FALSE))</f>
        <v>FALSCH</v>
      </c>
      <c r="Q4573" s="1" t="b">
        <f>IF(LEN([manuell])=0,IFERROR([kw fine in title]*1,IFERROR(SUMPRODUCT(COUNTIF(IsDigits,MID([kw in desc],ROW($A$1:$A$150),1)))=LEN([kw in desc]),#N/A)),[manuell])</f>
        <v>0</v>
      </c>
      <c r="R4573" s="1" t="str">
        <f>IF([pos kw in title]&gt;0,MID(J4573,#REF!,4),IF([first '# in title]&gt;0,MID([title],[first '# in title],3),IF([first '# in title]&gt;0,MID([desc],#REF!,3),VLOOKUP([productid],$G$2:$R$1386,8))))</f>
        <v>146</v>
      </c>
      <c r="S4573" s="1" t="e">
        <f>IF([kw in desc]=[kw rough in title],[kw in desc]*1,IFERROR(LEFT([kw_dirty],3)*1,IFERROR(LEFT([kw_dirty],2)*1,"n.a.")))</f>
        <v>#N/A</v>
      </c>
      <c r="T4573" s="1"/>
      <c r="U4573" s="1" t="e">
        <f>VLOOKUP(Tabelle1[[#This Row],[productid]],Tabelle2[#All],2,FALSE)</f>
        <v>#N/A</v>
      </c>
    </row>
    <row r="4574" spans="1:21" hidden="1">
      <c r="A4574" t="s">
        <v>1307</v>
      </c>
      <c r="B4574">
        <v>3785</v>
      </c>
      <c r="C4574">
        <v>289859</v>
      </c>
      <c r="D4574" t="s">
        <v>7504</v>
      </c>
      <c r="E4574" t="s">
        <v>7500</v>
      </c>
      <c r="F4574">
        <v>18406</v>
      </c>
      <c r="G4574">
        <v>3497887</v>
      </c>
      <c r="H4574">
        <f t="shared" si="71"/>
        <v>0</v>
      </c>
      <c r="I4574">
        <f t="array" ref="I4574">MIN(IFERROR(FIND(IstNumbers,A4574),""))</f>
        <v>13</v>
      </c>
      <c r="J4574" s="1" t="e">
        <f>IF([first '# in title]&lt;[pos kw in title],MID([title],[pos kw in title]-6,6),#N/A)</f>
        <v>#N/A</v>
      </c>
      <c r="K4574" s="1" t="e">
        <f>IFERROR(MID(SUBSTITUTE([kw rough in title],",","."),FIND("(",[kw rough in title])+1,20),SUBSTITUTE(IFERROR(MID([kw rough in title],FIND(" ",[kw rough in title])+1,20),[kw rough in title]),",","."))</f>
        <v>#N/A</v>
      </c>
      <c r="L4574" s="1">
        <f>IFERROR(FIND("kW",[desc]),0)</f>
        <v>70</v>
      </c>
      <c r="M4574">
        <f t="array" ref="M4574">MIN(IFERROR(FIND(IstNumbers,E4574),""))</f>
        <v>34</v>
      </c>
      <c r="N4574" s="1" t="str">
        <f>IF([first '# in desc]&lt;[pos kw in desc],MID([desc],[pos kw in desc]-7,7))</f>
        <v xml:space="preserve">­me 42 </v>
      </c>
      <c r="O45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74" s="1" t="str">
        <f>TRIM(IF([first '# in desc]&lt;[pos kw in desc],MID([desc],[pos kw in desc]-6,6),FALSE))</f>
        <v>me 42</v>
      </c>
      <c r="Q4574" s="1" t="b">
        <f>IF(LEN([manuell])=0,IFERROR([kw fine in title]*1,IFERROR(SUMPRODUCT(COUNTIF(IsDigits,MID([kw in desc],ROW($A$1:$A$150),1)))=LEN([kw in desc]),#N/A)),[manuell])</f>
        <v>0</v>
      </c>
      <c r="R4574" s="1" t="str">
        <f>IF([pos kw in title]&gt;0,MID(J4574,#REF!,4),IF([first '# in title]&gt;0,MID([title],[first '# in title],3),IF([first '# in title]&gt;0,MID([desc],#REF!,3),VLOOKUP([productid],$G$2:$R$1386,8))))</f>
        <v xml:space="preserve">42 </v>
      </c>
      <c r="S4574" s="1" t="e">
        <f>IF([kw in desc]=[kw rough in title],[kw in desc]*1,IFERROR(LEFT([kw_dirty],3)*1,IFERROR(LEFT([kw_dirty],2)*1,"n.a.")))</f>
        <v>#N/A</v>
      </c>
      <c r="T4574" s="1"/>
      <c r="U4574" s="1">
        <f>VLOOKUP(Tabelle1[[#This Row],[productid]],Tabelle2[#All],2,FALSE)</f>
        <v>42</v>
      </c>
    </row>
    <row r="4575" spans="1:21" hidden="1">
      <c r="A4575" t="s">
        <v>2846</v>
      </c>
      <c r="B4575">
        <v>3705</v>
      </c>
      <c r="C4575">
        <v>289859</v>
      </c>
      <c r="D4575" t="s">
        <v>7505</v>
      </c>
      <c r="E4575" t="s">
        <v>6974</v>
      </c>
      <c r="F4575">
        <v>18406</v>
      </c>
      <c r="G4575">
        <v>1750863</v>
      </c>
      <c r="H4575">
        <f t="shared" si="71"/>
        <v>0</v>
      </c>
      <c r="I4575">
        <f t="array" ref="I4575">MIN(IFERROR(FIND(IstNumbers,A4575),""))</f>
        <v>28</v>
      </c>
      <c r="J4575" s="1" t="e">
        <f>IF([first '# in title]&lt;[pos kw in title],MID([title],[pos kw in title]-6,6),#N/A)</f>
        <v>#N/A</v>
      </c>
      <c r="K4575" s="1" t="e">
        <f>IFERROR(MID(SUBSTITUTE([kw rough in title],",","."),FIND("(",[kw rough in title])+1,20),SUBSTITUTE(IFERROR(MID([kw rough in title],FIND(" ",[kw rough in title])+1,20),[kw rough in title]),",","."))</f>
        <v>#N/A</v>
      </c>
      <c r="L4575" s="1">
        <f>IFERROR(FIND("kW",[desc]),0)</f>
        <v>70</v>
      </c>
      <c r="M4575">
        <f t="array" ref="M4575">MIN(IFERROR(FIND(IstNumbers,E4575),""))</f>
        <v>34</v>
      </c>
      <c r="N4575" s="1" t="str">
        <f>IF([first '# in desc]&lt;[pos kw in desc],MID([desc],[pos kw in desc]-7,7))</f>
        <v xml:space="preserve">­me 42 </v>
      </c>
      <c r="O45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75" s="1" t="str">
        <f>TRIM(IF([first '# in desc]&lt;[pos kw in desc],MID([desc],[pos kw in desc]-6,6),FALSE))</f>
        <v>me 42</v>
      </c>
      <c r="Q4575" s="1" t="b">
        <f>IF(LEN([manuell])=0,IFERROR([kw fine in title]*1,IFERROR(SUMPRODUCT(COUNTIF(IsDigits,MID([kw in desc],ROW($A$1:$A$150),1)))=LEN([kw in desc]),#N/A)),[manuell])</f>
        <v>0</v>
      </c>
      <c r="R4575" s="1" t="str">
        <f>IF([pos kw in title]&gt;0,MID(J4575,#REF!,4),IF([first '# in title]&gt;0,MID([title],[first '# in title],3),IF([first '# in title]&gt;0,MID([desc],#REF!,3),VLOOKUP([productid],$G$2:$R$1386,8))))</f>
        <v>42-</v>
      </c>
      <c r="S4575" s="1" t="e">
        <f>IF([kw in desc]=[kw rough in title],[kw in desc]*1,IFERROR(LEFT([kw_dirty],3)*1,IFERROR(LEFT([kw_dirty],2)*1,"n.a.")))</f>
        <v>#N/A</v>
      </c>
      <c r="T4575" s="1"/>
      <c r="U4575" s="1">
        <f>VLOOKUP(Tabelle1[[#This Row],[productid]],Tabelle2[#All],2,FALSE)</f>
        <v>42</v>
      </c>
    </row>
    <row r="4576" spans="1:21">
      <c r="A4576" t="s">
        <v>3264</v>
      </c>
      <c r="B4576">
        <v>2938</v>
      </c>
      <c r="C4576">
        <v>289859</v>
      </c>
      <c r="D4576" t="s">
        <v>7506</v>
      </c>
      <c r="E4576" t="s">
        <v>7507</v>
      </c>
      <c r="F4576">
        <v>18406</v>
      </c>
      <c r="G4576">
        <v>2286143</v>
      </c>
      <c r="H4576">
        <f t="shared" si="71"/>
        <v>0</v>
      </c>
      <c r="I4576">
        <f t="array" ref="I4576">MIN(IFERROR(FIND(IstNumbers,A4576),""))</f>
        <v>30</v>
      </c>
      <c r="J4576" s="1" t="e">
        <f>IF([first '# in title]&lt;[pos kw in title],MID([title],[pos kw in title]-6,6),#N/A)</f>
        <v>#N/A</v>
      </c>
      <c r="K4576" s="1" t="e">
        <f>IFERROR(MID(SUBSTITUTE([kw rough in title],",","."),FIND("(",[kw rough in title])+1,20),SUBSTITUTE(IFERROR(MID([kw rough in title],FIND(" ",[kw rough in title])+1,20),[kw rough in title]),",","."))</f>
        <v>#N/A</v>
      </c>
      <c r="L4576" s="1">
        <f>IFERROR(FIND("kW",[desc]),0)</f>
        <v>0</v>
      </c>
      <c r="M4576">
        <f t="array" ref="M4576">MIN(IFERROR(FIND(IstNumbers,E4576),""))</f>
        <v>33</v>
      </c>
      <c r="N4576" s="1" t="b">
        <f>IF([first '# in desc]&lt;[pos kw in desc],MID([desc],[pos kw in desc]-7,7))</f>
        <v>0</v>
      </c>
      <c r="O45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76" s="1" t="str">
        <f>TRIM(IF([first '# in desc]&lt;[pos kw in desc],MID([desc],[pos kw in desc]-6,6),FALSE))</f>
        <v>FALSCH</v>
      </c>
      <c r="Q4576" s="1" t="b">
        <f>IF(LEN([manuell])=0,IFERROR([kw fine in title]*1,IFERROR(SUMPRODUCT(COUNTIF(IsDigits,MID([kw in desc],ROW($A$1:$A$150),1)))=LEN([kw in desc]),#N/A)),[manuell])</f>
        <v>0</v>
      </c>
      <c r="R4576" s="1" t="str">
        <f>IF([pos kw in title]&gt;0,MID(J4576,#REF!,4),IF([first '# in title]&gt;0,MID([title],[first '# in title],3),IF([first '# in title]&gt;0,MID([desc],#REF!,3),VLOOKUP([productid],$G$2:$R$1386,8))))</f>
        <v>146</v>
      </c>
      <c r="S4576" s="1" t="e">
        <f>IF([kw in desc]=[kw rough in title],[kw in desc]*1,IFERROR(LEFT([kw_dirty],3)*1,IFERROR(LEFT([kw_dirty],2)*1,"n.a.")))</f>
        <v>#N/A</v>
      </c>
      <c r="T4576" s="1"/>
      <c r="U4576" s="1" t="e">
        <f>VLOOKUP(Tabelle1[[#This Row],[productid]],Tabelle2[#All],2,FALSE)</f>
        <v>#N/A</v>
      </c>
    </row>
    <row r="4577" spans="1:21" hidden="1">
      <c r="A4577" t="s">
        <v>1307</v>
      </c>
      <c r="B4577">
        <v>3785</v>
      </c>
      <c r="C4577">
        <v>289859</v>
      </c>
      <c r="D4577" t="s">
        <v>7508</v>
      </c>
      <c r="E4577" t="s">
        <v>7509</v>
      </c>
      <c r="F4577">
        <v>18406</v>
      </c>
      <c r="G4577">
        <v>3497887</v>
      </c>
      <c r="H4577">
        <f t="shared" si="71"/>
        <v>0</v>
      </c>
      <c r="I4577">
        <f t="array" ref="I4577">MIN(IFERROR(FIND(IstNumbers,A4577),""))</f>
        <v>13</v>
      </c>
      <c r="J4577" s="1" t="e">
        <f>IF([first '# in title]&lt;[pos kw in title],MID([title],[pos kw in title]-6,6),#N/A)</f>
        <v>#N/A</v>
      </c>
      <c r="K4577" s="1" t="e">
        <f>IFERROR(MID(SUBSTITUTE([kw rough in title],",","."),FIND("(",[kw rough in title])+1,20),SUBSTITUTE(IFERROR(MID([kw rough in title],FIND(" ",[kw rough in title])+1,20),[kw rough in title]),",","."))</f>
        <v>#N/A</v>
      </c>
      <c r="L4577" s="1">
        <f>IFERROR(FIND("kW",[desc]),0)</f>
        <v>70</v>
      </c>
      <c r="M4577">
        <f t="array" ref="M4577">MIN(IFERROR(FIND(IstNumbers,E4577),""))</f>
        <v>34</v>
      </c>
      <c r="N4577" s="1" t="str">
        <f>IF([first '# in desc]&lt;[pos kw in desc],MID([desc],[pos kw in desc]-7,7))</f>
        <v xml:space="preserve">­me 42 </v>
      </c>
      <c r="O45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77" s="1" t="str">
        <f>TRIM(IF([first '# in desc]&lt;[pos kw in desc],MID([desc],[pos kw in desc]-6,6),FALSE))</f>
        <v>me 42</v>
      </c>
      <c r="Q4577" s="1" t="b">
        <f>IF(LEN([manuell])=0,IFERROR([kw fine in title]*1,IFERROR(SUMPRODUCT(COUNTIF(IsDigits,MID([kw in desc],ROW($A$1:$A$150),1)))=LEN([kw in desc]),#N/A)),[manuell])</f>
        <v>0</v>
      </c>
      <c r="R4577" s="1" t="str">
        <f>IF([pos kw in title]&gt;0,MID(J4577,#REF!,4),IF([first '# in title]&gt;0,MID([title],[first '# in title],3),IF([first '# in title]&gt;0,MID([desc],#REF!,3),VLOOKUP([productid],$G$2:$R$1386,8))))</f>
        <v xml:space="preserve">42 </v>
      </c>
      <c r="S4577" s="1" t="e">
        <f>IF([kw in desc]=[kw rough in title],[kw in desc]*1,IFERROR(LEFT([kw_dirty],3)*1,IFERROR(LEFT([kw_dirty],2)*1,"n.a.")))</f>
        <v>#N/A</v>
      </c>
      <c r="T4577" s="1"/>
      <c r="U4577" s="1">
        <f>VLOOKUP(Tabelle1[[#This Row],[productid]],Tabelle2[#All],2,FALSE)</f>
        <v>42</v>
      </c>
    </row>
    <row r="4578" spans="1:21" hidden="1">
      <c r="A4578" t="s">
        <v>2846</v>
      </c>
      <c r="B4578">
        <v>3705</v>
      </c>
      <c r="C4578">
        <v>289859</v>
      </c>
      <c r="D4578" t="s">
        <v>7510</v>
      </c>
      <c r="E4578" t="s">
        <v>6979</v>
      </c>
      <c r="F4578">
        <v>18406</v>
      </c>
      <c r="G4578">
        <v>1750863</v>
      </c>
      <c r="H4578">
        <f t="shared" si="71"/>
        <v>0</v>
      </c>
      <c r="I4578">
        <f t="array" ref="I4578">MIN(IFERROR(FIND(IstNumbers,A4578),""))</f>
        <v>28</v>
      </c>
      <c r="J4578" s="1" t="e">
        <f>IF([first '# in title]&lt;[pos kw in title],MID([title],[pos kw in title]-6,6),#N/A)</f>
        <v>#N/A</v>
      </c>
      <c r="K4578" s="1" t="e">
        <f>IFERROR(MID(SUBSTITUTE([kw rough in title],",","."),FIND("(",[kw rough in title])+1,20),SUBSTITUTE(IFERROR(MID([kw rough in title],FIND(" ",[kw rough in title])+1,20),[kw rough in title]),",","."))</f>
        <v>#N/A</v>
      </c>
      <c r="L4578" s="1">
        <f>IFERROR(FIND("kW",[desc]),0)</f>
        <v>70</v>
      </c>
      <c r="M4578">
        <f t="array" ref="M4578">MIN(IFERROR(FIND(IstNumbers,E4578),""))</f>
        <v>34</v>
      </c>
      <c r="N4578" s="1" t="str">
        <f>IF([first '# in desc]&lt;[pos kw in desc],MID([desc],[pos kw in desc]-7,7))</f>
        <v xml:space="preserve">­me 42 </v>
      </c>
      <c r="O45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78" s="1" t="str">
        <f>TRIM(IF([first '# in desc]&lt;[pos kw in desc],MID([desc],[pos kw in desc]-6,6),FALSE))</f>
        <v>me 42</v>
      </c>
      <c r="Q4578" s="1" t="b">
        <f>IF(LEN([manuell])=0,IFERROR([kw fine in title]*1,IFERROR(SUMPRODUCT(COUNTIF(IsDigits,MID([kw in desc],ROW($A$1:$A$150),1)))=LEN([kw in desc]),#N/A)),[manuell])</f>
        <v>0</v>
      </c>
      <c r="R4578" s="1" t="str">
        <f>IF([pos kw in title]&gt;0,MID(J4578,#REF!,4),IF([first '# in title]&gt;0,MID([title],[first '# in title],3),IF([first '# in title]&gt;0,MID([desc],#REF!,3),VLOOKUP([productid],$G$2:$R$1386,8))))</f>
        <v>42-</v>
      </c>
      <c r="S4578" s="1" t="e">
        <f>IF([kw in desc]=[kw rough in title],[kw in desc]*1,IFERROR(LEFT([kw_dirty],3)*1,IFERROR(LEFT([kw_dirty],2)*1,"n.a.")))</f>
        <v>#N/A</v>
      </c>
      <c r="T4578" s="1"/>
      <c r="U4578" s="1">
        <f>VLOOKUP(Tabelle1[[#This Row],[productid]],Tabelle2[#All],2,FALSE)</f>
        <v>42</v>
      </c>
    </row>
    <row r="4579" spans="1:21">
      <c r="A4579" t="s">
        <v>3264</v>
      </c>
      <c r="B4579">
        <v>2939</v>
      </c>
      <c r="C4579">
        <v>289859</v>
      </c>
      <c r="D4579" t="s">
        <v>7511</v>
      </c>
      <c r="E4579" t="s">
        <v>7512</v>
      </c>
      <c r="F4579">
        <v>18406</v>
      </c>
      <c r="G4579">
        <v>2286143</v>
      </c>
      <c r="H4579">
        <f t="shared" si="71"/>
        <v>0</v>
      </c>
      <c r="I4579">
        <f t="array" ref="I4579">MIN(IFERROR(FIND(IstNumbers,A4579),""))</f>
        <v>30</v>
      </c>
      <c r="J4579" s="1" t="e">
        <f>IF([first '# in title]&lt;[pos kw in title],MID([title],[pos kw in title]-6,6),#N/A)</f>
        <v>#N/A</v>
      </c>
      <c r="K4579" s="1" t="e">
        <f>IFERROR(MID(SUBSTITUTE([kw rough in title],",","."),FIND("(",[kw rough in title])+1,20),SUBSTITUTE(IFERROR(MID([kw rough in title],FIND(" ",[kw rough in title])+1,20),[kw rough in title]),",","."))</f>
        <v>#N/A</v>
      </c>
      <c r="L4579" s="1">
        <f>IFERROR(FIND("kW",[desc]),0)</f>
        <v>0</v>
      </c>
      <c r="M4579">
        <f t="array" ref="M4579">MIN(IFERROR(FIND(IstNumbers,E4579),""))</f>
        <v>33</v>
      </c>
      <c r="N4579" s="1" t="b">
        <f>IF([first '# in desc]&lt;[pos kw in desc],MID([desc],[pos kw in desc]-7,7))</f>
        <v>0</v>
      </c>
      <c r="O45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79" s="1" t="str">
        <f>TRIM(IF([first '# in desc]&lt;[pos kw in desc],MID([desc],[pos kw in desc]-6,6),FALSE))</f>
        <v>FALSCH</v>
      </c>
      <c r="Q4579" s="1" t="b">
        <f>IF(LEN([manuell])=0,IFERROR([kw fine in title]*1,IFERROR(SUMPRODUCT(COUNTIF(IsDigits,MID([kw in desc],ROW($A$1:$A$150),1)))=LEN([kw in desc]),#N/A)),[manuell])</f>
        <v>0</v>
      </c>
      <c r="R4579" s="1" t="str">
        <f>IF([pos kw in title]&gt;0,MID(J4579,#REF!,4),IF([first '# in title]&gt;0,MID([title],[first '# in title],3),IF([first '# in title]&gt;0,MID([desc],#REF!,3),VLOOKUP([productid],$G$2:$R$1386,8))))</f>
        <v>146</v>
      </c>
      <c r="S4579" s="1" t="e">
        <f>IF([kw in desc]=[kw rough in title],[kw in desc]*1,IFERROR(LEFT([kw_dirty],3)*1,IFERROR(LEFT([kw_dirty],2)*1,"n.a.")))</f>
        <v>#N/A</v>
      </c>
      <c r="T4579" s="1"/>
      <c r="U4579" s="1" t="e">
        <f>VLOOKUP(Tabelle1[[#This Row],[productid]],Tabelle2[#All],2,FALSE)</f>
        <v>#N/A</v>
      </c>
    </row>
    <row r="4580" spans="1:21" hidden="1">
      <c r="A4580" t="s">
        <v>1307</v>
      </c>
      <c r="B4580">
        <v>3790</v>
      </c>
      <c r="C4580">
        <v>289859</v>
      </c>
      <c r="D4580" t="s">
        <v>7513</v>
      </c>
      <c r="E4580" t="s">
        <v>7514</v>
      </c>
      <c r="F4580">
        <v>18406</v>
      </c>
      <c r="G4580">
        <v>3497887</v>
      </c>
      <c r="H4580">
        <f t="shared" si="71"/>
        <v>0</v>
      </c>
      <c r="I4580">
        <f t="array" ref="I4580">MIN(IFERROR(FIND(IstNumbers,A4580),""))</f>
        <v>13</v>
      </c>
      <c r="J4580" s="1" t="e">
        <f>IF([first '# in title]&lt;[pos kw in title],MID([title],[pos kw in title]-6,6),#N/A)</f>
        <v>#N/A</v>
      </c>
      <c r="K4580" s="1" t="e">
        <f>IFERROR(MID(SUBSTITUTE([kw rough in title],",","."),FIND("(",[kw rough in title])+1,20),SUBSTITUTE(IFERROR(MID([kw rough in title],FIND(" ",[kw rough in title])+1,20),[kw rough in title]),",","."))</f>
        <v>#N/A</v>
      </c>
      <c r="L4580" s="1">
        <f>IFERROR(FIND("kW",[desc]),0)</f>
        <v>70</v>
      </c>
      <c r="M4580">
        <f t="array" ref="M4580">MIN(IFERROR(FIND(IstNumbers,E4580),""))</f>
        <v>34</v>
      </c>
      <c r="N4580" s="1" t="str">
        <f>IF([first '# in desc]&lt;[pos kw in desc],MID([desc],[pos kw in desc]-7,7))</f>
        <v xml:space="preserve">­me 42 </v>
      </c>
      <c r="O45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80" s="1" t="str">
        <f>TRIM(IF([first '# in desc]&lt;[pos kw in desc],MID([desc],[pos kw in desc]-6,6),FALSE))</f>
        <v>me 42</v>
      </c>
      <c r="Q4580" s="1" t="b">
        <f>IF(LEN([manuell])=0,IFERROR([kw fine in title]*1,IFERROR(SUMPRODUCT(COUNTIF(IsDigits,MID([kw in desc],ROW($A$1:$A$150),1)))=LEN([kw in desc]),#N/A)),[manuell])</f>
        <v>0</v>
      </c>
      <c r="R4580" s="1" t="str">
        <f>IF([pos kw in title]&gt;0,MID(J4580,#REF!,4),IF([first '# in title]&gt;0,MID([title],[first '# in title],3),IF([first '# in title]&gt;0,MID([desc],#REF!,3),VLOOKUP([productid],$G$2:$R$1386,8))))</f>
        <v xml:space="preserve">42 </v>
      </c>
      <c r="S4580" s="1" t="e">
        <f>IF([kw in desc]=[kw rough in title],[kw in desc]*1,IFERROR(LEFT([kw_dirty],3)*1,IFERROR(LEFT([kw_dirty],2)*1,"n.a.")))</f>
        <v>#N/A</v>
      </c>
      <c r="T4580" s="1"/>
      <c r="U4580" s="1">
        <f>VLOOKUP(Tabelle1[[#This Row],[productid]],Tabelle2[#All],2,FALSE)</f>
        <v>42</v>
      </c>
    </row>
    <row r="4581" spans="1:21" hidden="1">
      <c r="A4581" t="s">
        <v>2846</v>
      </c>
      <c r="B4581">
        <v>3705</v>
      </c>
      <c r="C4581">
        <v>289859</v>
      </c>
      <c r="D4581" t="s">
        <v>7515</v>
      </c>
      <c r="E4581" t="s">
        <v>6652</v>
      </c>
      <c r="F4581">
        <v>18406</v>
      </c>
      <c r="G4581">
        <v>1750863</v>
      </c>
      <c r="H4581">
        <f t="shared" si="71"/>
        <v>0</v>
      </c>
      <c r="I4581">
        <f t="array" ref="I4581">MIN(IFERROR(FIND(IstNumbers,A4581),""))</f>
        <v>28</v>
      </c>
      <c r="J4581" s="1" t="e">
        <f>IF([first '# in title]&lt;[pos kw in title],MID([title],[pos kw in title]-6,6),#N/A)</f>
        <v>#N/A</v>
      </c>
      <c r="K4581" s="1" t="e">
        <f>IFERROR(MID(SUBSTITUTE([kw rough in title],",","."),FIND("(",[kw rough in title])+1,20),SUBSTITUTE(IFERROR(MID([kw rough in title],FIND(" ",[kw rough in title])+1,20),[kw rough in title]),",","."))</f>
        <v>#N/A</v>
      </c>
      <c r="L4581" s="1">
        <f>IFERROR(FIND("kW",[desc]),0)</f>
        <v>70</v>
      </c>
      <c r="M4581">
        <f t="array" ref="M4581">MIN(IFERROR(FIND(IstNumbers,E4581),""))</f>
        <v>34</v>
      </c>
      <c r="N4581" s="1" t="str">
        <f>IF([first '# in desc]&lt;[pos kw in desc],MID([desc],[pos kw in desc]-7,7))</f>
        <v xml:space="preserve">­me 42 </v>
      </c>
      <c r="O45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81" s="1" t="str">
        <f>TRIM(IF([first '# in desc]&lt;[pos kw in desc],MID([desc],[pos kw in desc]-6,6),FALSE))</f>
        <v>me 42</v>
      </c>
      <c r="Q4581" s="1" t="b">
        <f>IF(LEN([manuell])=0,IFERROR([kw fine in title]*1,IFERROR(SUMPRODUCT(COUNTIF(IsDigits,MID([kw in desc],ROW($A$1:$A$150),1)))=LEN([kw in desc]),#N/A)),[manuell])</f>
        <v>0</v>
      </c>
      <c r="R4581" s="1" t="str">
        <f>IF([pos kw in title]&gt;0,MID(J4581,#REF!,4),IF([first '# in title]&gt;0,MID([title],[first '# in title],3),IF([first '# in title]&gt;0,MID([desc],#REF!,3),VLOOKUP([productid],$G$2:$R$1386,8))))</f>
        <v>42-</v>
      </c>
      <c r="S4581" s="1" t="e">
        <f>IF([kw in desc]=[kw rough in title],[kw in desc]*1,IFERROR(LEFT([kw_dirty],3)*1,IFERROR(LEFT([kw_dirty],2)*1,"n.a.")))</f>
        <v>#N/A</v>
      </c>
      <c r="T4581" s="1"/>
      <c r="U4581" s="1">
        <f>VLOOKUP(Tabelle1[[#This Row],[productid]],Tabelle2[#All],2,FALSE)</f>
        <v>42</v>
      </c>
    </row>
    <row r="4582" spans="1:21">
      <c r="A4582" t="s">
        <v>3264</v>
      </c>
      <c r="B4582">
        <v>2939</v>
      </c>
      <c r="C4582">
        <v>289859</v>
      </c>
      <c r="D4582" t="s">
        <v>7516</v>
      </c>
      <c r="E4582" t="s">
        <v>7517</v>
      </c>
      <c r="F4582">
        <v>18406</v>
      </c>
      <c r="G4582">
        <v>2286143</v>
      </c>
      <c r="H4582">
        <f t="shared" si="71"/>
        <v>0</v>
      </c>
      <c r="I4582">
        <f t="array" ref="I4582">MIN(IFERROR(FIND(IstNumbers,A4582),""))</f>
        <v>30</v>
      </c>
      <c r="J4582" s="1" t="e">
        <f>IF([first '# in title]&lt;[pos kw in title],MID([title],[pos kw in title]-6,6),#N/A)</f>
        <v>#N/A</v>
      </c>
      <c r="K4582" s="1" t="e">
        <f>IFERROR(MID(SUBSTITUTE([kw rough in title],",","."),FIND("(",[kw rough in title])+1,20),SUBSTITUTE(IFERROR(MID([kw rough in title],FIND(" ",[kw rough in title])+1,20),[kw rough in title]),",","."))</f>
        <v>#N/A</v>
      </c>
      <c r="L4582" s="1">
        <f>IFERROR(FIND("kW",[desc]),0)</f>
        <v>0</v>
      </c>
      <c r="M4582">
        <f t="array" ref="M4582">MIN(IFERROR(FIND(IstNumbers,E4582),""))</f>
        <v>33</v>
      </c>
      <c r="N4582" s="1" t="b">
        <f>IF([first '# in desc]&lt;[pos kw in desc],MID([desc],[pos kw in desc]-7,7))</f>
        <v>0</v>
      </c>
      <c r="O45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82" s="1" t="str">
        <f>TRIM(IF([first '# in desc]&lt;[pos kw in desc],MID([desc],[pos kw in desc]-6,6),FALSE))</f>
        <v>FALSCH</v>
      </c>
      <c r="Q4582" s="1" t="b">
        <f>IF(LEN([manuell])=0,IFERROR([kw fine in title]*1,IFERROR(SUMPRODUCT(COUNTIF(IsDigits,MID([kw in desc],ROW($A$1:$A$150),1)))=LEN([kw in desc]),#N/A)),[manuell])</f>
        <v>0</v>
      </c>
      <c r="R4582" s="1" t="str">
        <f>IF([pos kw in title]&gt;0,MID(J4582,#REF!,4),IF([first '# in title]&gt;0,MID([title],[first '# in title],3),IF([first '# in title]&gt;0,MID([desc],#REF!,3),VLOOKUP([productid],$G$2:$R$1386,8))))</f>
        <v>146</v>
      </c>
      <c r="S4582" s="1" t="e">
        <f>IF([kw in desc]=[kw rough in title],[kw in desc]*1,IFERROR(LEFT([kw_dirty],3)*1,IFERROR(LEFT([kw_dirty],2)*1,"n.a.")))</f>
        <v>#N/A</v>
      </c>
      <c r="T4582" s="1"/>
      <c r="U4582" s="1" t="e">
        <f>VLOOKUP(Tabelle1[[#This Row],[productid]],Tabelle2[#All],2,FALSE)</f>
        <v>#N/A</v>
      </c>
    </row>
    <row r="4583" spans="1:21" hidden="1">
      <c r="A4583" t="s">
        <v>1307</v>
      </c>
      <c r="B4583">
        <v>3790</v>
      </c>
      <c r="C4583">
        <v>289859</v>
      </c>
      <c r="D4583" t="s">
        <v>7518</v>
      </c>
      <c r="E4583" t="s">
        <v>7519</v>
      </c>
      <c r="F4583">
        <v>18406</v>
      </c>
      <c r="G4583">
        <v>3497887</v>
      </c>
      <c r="H4583">
        <f t="shared" si="71"/>
        <v>0</v>
      </c>
      <c r="I4583">
        <f t="array" ref="I4583">MIN(IFERROR(FIND(IstNumbers,A4583),""))</f>
        <v>13</v>
      </c>
      <c r="J4583" s="1" t="e">
        <f>IF([first '# in title]&lt;[pos kw in title],MID([title],[pos kw in title]-6,6),#N/A)</f>
        <v>#N/A</v>
      </c>
      <c r="K4583" s="1" t="e">
        <f>IFERROR(MID(SUBSTITUTE([kw rough in title],",","."),FIND("(",[kw rough in title])+1,20),SUBSTITUTE(IFERROR(MID([kw rough in title],FIND(" ",[kw rough in title])+1,20),[kw rough in title]),",","."))</f>
        <v>#N/A</v>
      </c>
      <c r="L4583" s="1">
        <f>IFERROR(FIND("kW",[desc]),0)</f>
        <v>70</v>
      </c>
      <c r="M4583">
        <f t="array" ref="M4583">MIN(IFERROR(FIND(IstNumbers,E4583),""))</f>
        <v>34</v>
      </c>
      <c r="N4583" s="1" t="str">
        <f>IF([first '# in desc]&lt;[pos kw in desc],MID([desc],[pos kw in desc]-7,7))</f>
        <v xml:space="preserve">­me 42 </v>
      </c>
      <c r="O45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83" s="1" t="str">
        <f>TRIM(IF([first '# in desc]&lt;[pos kw in desc],MID([desc],[pos kw in desc]-6,6),FALSE))</f>
        <v>me 42</v>
      </c>
      <c r="Q4583" s="1" t="b">
        <f>IF(LEN([manuell])=0,IFERROR([kw fine in title]*1,IFERROR(SUMPRODUCT(COUNTIF(IsDigits,MID([kw in desc],ROW($A$1:$A$150),1)))=LEN([kw in desc]),#N/A)),[manuell])</f>
        <v>0</v>
      </c>
      <c r="R4583" s="1" t="str">
        <f>IF([pos kw in title]&gt;0,MID(J4583,#REF!,4),IF([first '# in title]&gt;0,MID([title],[first '# in title],3),IF([first '# in title]&gt;0,MID([desc],#REF!,3),VLOOKUP([productid],$G$2:$R$1386,8))))</f>
        <v xml:space="preserve">42 </v>
      </c>
      <c r="S4583" s="1" t="e">
        <f>IF([kw in desc]=[kw rough in title],[kw in desc]*1,IFERROR(LEFT([kw_dirty],3)*1,IFERROR(LEFT([kw_dirty],2)*1,"n.a.")))</f>
        <v>#N/A</v>
      </c>
      <c r="T4583" s="1"/>
      <c r="U4583" s="1">
        <f>VLOOKUP(Tabelle1[[#This Row],[productid]],Tabelle2[#All],2,FALSE)</f>
        <v>42</v>
      </c>
    </row>
    <row r="4584" spans="1:21" hidden="1">
      <c r="A4584" t="s">
        <v>2846</v>
      </c>
      <c r="B4584">
        <v>3705</v>
      </c>
      <c r="C4584">
        <v>289859</v>
      </c>
      <c r="D4584" t="s">
        <v>7520</v>
      </c>
      <c r="E4584" t="s">
        <v>6933</v>
      </c>
      <c r="F4584">
        <v>18406</v>
      </c>
      <c r="G4584">
        <v>1750863</v>
      </c>
      <c r="H4584">
        <f t="shared" si="71"/>
        <v>0</v>
      </c>
      <c r="I4584">
        <f t="array" ref="I4584">MIN(IFERROR(FIND(IstNumbers,A4584),""))</f>
        <v>28</v>
      </c>
      <c r="J4584" s="1" t="e">
        <f>IF([first '# in title]&lt;[pos kw in title],MID([title],[pos kw in title]-6,6),#N/A)</f>
        <v>#N/A</v>
      </c>
      <c r="K4584" s="1" t="e">
        <f>IFERROR(MID(SUBSTITUTE([kw rough in title],",","."),FIND("(",[kw rough in title])+1,20),SUBSTITUTE(IFERROR(MID([kw rough in title],FIND(" ",[kw rough in title])+1,20),[kw rough in title]),",","."))</f>
        <v>#N/A</v>
      </c>
      <c r="L4584" s="1">
        <f>IFERROR(FIND("kW",[desc]),0)</f>
        <v>70</v>
      </c>
      <c r="M4584">
        <f t="array" ref="M4584">MIN(IFERROR(FIND(IstNumbers,E4584),""))</f>
        <v>34</v>
      </c>
      <c r="N4584" s="1" t="str">
        <f>IF([first '# in desc]&lt;[pos kw in desc],MID([desc],[pos kw in desc]-7,7))</f>
        <v xml:space="preserve">­me 42 </v>
      </c>
      <c r="O45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84" s="1" t="str">
        <f>TRIM(IF([first '# in desc]&lt;[pos kw in desc],MID([desc],[pos kw in desc]-6,6),FALSE))</f>
        <v>me 42</v>
      </c>
      <c r="Q4584" s="1" t="b">
        <f>IF(LEN([manuell])=0,IFERROR([kw fine in title]*1,IFERROR(SUMPRODUCT(COUNTIF(IsDigits,MID([kw in desc],ROW($A$1:$A$150),1)))=LEN([kw in desc]),#N/A)),[manuell])</f>
        <v>0</v>
      </c>
      <c r="R4584" s="1" t="str">
        <f>IF([pos kw in title]&gt;0,MID(J4584,#REF!,4),IF([first '# in title]&gt;0,MID([title],[first '# in title],3),IF([first '# in title]&gt;0,MID([desc],#REF!,3),VLOOKUP([productid],$G$2:$R$1386,8))))</f>
        <v>42-</v>
      </c>
      <c r="S4584" s="1" t="e">
        <f>IF([kw in desc]=[kw rough in title],[kw in desc]*1,IFERROR(LEFT([kw_dirty],3)*1,IFERROR(LEFT([kw_dirty],2)*1,"n.a.")))</f>
        <v>#N/A</v>
      </c>
      <c r="T4584" s="1"/>
      <c r="U4584" s="1">
        <f>VLOOKUP(Tabelle1[[#This Row],[productid]],Tabelle2[#All],2,FALSE)</f>
        <v>42</v>
      </c>
    </row>
    <row r="4585" spans="1:21">
      <c r="A4585" t="s">
        <v>3264</v>
      </c>
      <c r="B4585">
        <v>2939</v>
      </c>
      <c r="C4585">
        <v>289859</v>
      </c>
      <c r="D4585" t="s">
        <v>7521</v>
      </c>
      <c r="E4585" t="s">
        <v>7522</v>
      </c>
      <c r="F4585">
        <v>18406</v>
      </c>
      <c r="G4585">
        <v>2286143</v>
      </c>
      <c r="H4585">
        <f t="shared" si="71"/>
        <v>0</v>
      </c>
      <c r="I4585">
        <f t="array" ref="I4585">MIN(IFERROR(FIND(IstNumbers,A4585),""))</f>
        <v>30</v>
      </c>
      <c r="J4585" s="1" t="e">
        <f>IF([first '# in title]&lt;[pos kw in title],MID([title],[pos kw in title]-6,6),#N/A)</f>
        <v>#N/A</v>
      </c>
      <c r="K4585" s="1" t="e">
        <f>IFERROR(MID(SUBSTITUTE([kw rough in title],",","."),FIND("(",[kw rough in title])+1,20),SUBSTITUTE(IFERROR(MID([kw rough in title],FIND(" ",[kw rough in title])+1,20),[kw rough in title]),",","."))</f>
        <v>#N/A</v>
      </c>
      <c r="L4585" s="1">
        <f>IFERROR(FIND("kW",[desc]),0)</f>
        <v>0</v>
      </c>
      <c r="M4585">
        <f t="array" ref="M4585">MIN(IFERROR(FIND(IstNumbers,E4585),""))</f>
        <v>33</v>
      </c>
      <c r="N4585" s="1" t="b">
        <f>IF([first '# in desc]&lt;[pos kw in desc],MID([desc],[pos kw in desc]-7,7))</f>
        <v>0</v>
      </c>
      <c r="O45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585" s="1" t="str">
        <f>TRIM(IF([first '# in desc]&lt;[pos kw in desc],MID([desc],[pos kw in desc]-6,6),FALSE))</f>
        <v>FALSCH</v>
      </c>
      <c r="Q4585" s="1" t="b">
        <f>IF(LEN([manuell])=0,IFERROR([kw fine in title]*1,IFERROR(SUMPRODUCT(COUNTIF(IsDigits,MID([kw in desc],ROW($A$1:$A$150),1)))=LEN([kw in desc]),#N/A)),[manuell])</f>
        <v>0</v>
      </c>
      <c r="R4585" s="1" t="str">
        <f>IF([pos kw in title]&gt;0,MID(J4585,#REF!,4),IF([first '# in title]&gt;0,MID([title],[first '# in title],3),IF([first '# in title]&gt;0,MID([desc],#REF!,3),VLOOKUP([productid],$G$2:$R$1386,8))))</f>
        <v>146</v>
      </c>
      <c r="S4585" s="1" t="e">
        <f>IF([kw in desc]=[kw rough in title],[kw in desc]*1,IFERROR(LEFT([kw_dirty],3)*1,IFERROR(LEFT([kw_dirty],2)*1,"n.a.")))</f>
        <v>#N/A</v>
      </c>
      <c r="T4585" s="1"/>
      <c r="U4585" s="1" t="e">
        <f>VLOOKUP(Tabelle1[[#This Row],[productid]],Tabelle2[#All],2,FALSE)</f>
        <v>#N/A</v>
      </c>
    </row>
    <row r="4586" spans="1:21" hidden="1">
      <c r="A4586" t="s">
        <v>1307</v>
      </c>
      <c r="B4586">
        <v>3790</v>
      </c>
      <c r="C4586">
        <v>289859</v>
      </c>
      <c r="D4586" t="s">
        <v>7523</v>
      </c>
      <c r="E4586" t="s">
        <v>7301</v>
      </c>
      <c r="F4586">
        <v>18406</v>
      </c>
      <c r="G4586">
        <v>3497887</v>
      </c>
      <c r="H4586">
        <f t="shared" si="71"/>
        <v>0</v>
      </c>
      <c r="I4586">
        <f t="array" ref="I4586">MIN(IFERROR(FIND(IstNumbers,A4586),""))</f>
        <v>13</v>
      </c>
      <c r="J4586" s="1" t="e">
        <f>IF([first '# in title]&lt;[pos kw in title],MID([title],[pos kw in title]-6,6),#N/A)</f>
        <v>#N/A</v>
      </c>
      <c r="K4586" s="1" t="e">
        <f>IFERROR(MID(SUBSTITUTE([kw rough in title],",","."),FIND("(",[kw rough in title])+1,20),SUBSTITUTE(IFERROR(MID([kw rough in title],FIND(" ",[kw rough in title])+1,20),[kw rough in title]),",","."))</f>
        <v>#N/A</v>
      </c>
      <c r="L4586" s="1">
        <f>IFERROR(FIND("kW",[desc]),0)</f>
        <v>70</v>
      </c>
      <c r="M4586">
        <f t="array" ref="M4586">MIN(IFERROR(FIND(IstNumbers,E4586),""))</f>
        <v>34</v>
      </c>
      <c r="N4586" s="1" t="str">
        <f>IF([first '# in desc]&lt;[pos kw in desc],MID([desc],[pos kw in desc]-7,7))</f>
        <v xml:space="preserve">­me 42 </v>
      </c>
      <c r="O45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86" s="1" t="str">
        <f>TRIM(IF([first '# in desc]&lt;[pos kw in desc],MID([desc],[pos kw in desc]-6,6),FALSE))</f>
        <v>me 42</v>
      </c>
      <c r="Q4586" s="1" t="b">
        <f>IF(LEN([manuell])=0,IFERROR([kw fine in title]*1,IFERROR(SUMPRODUCT(COUNTIF(IsDigits,MID([kw in desc],ROW($A$1:$A$150),1)))=LEN([kw in desc]),#N/A)),[manuell])</f>
        <v>0</v>
      </c>
      <c r="R4586" s="1" t="str">
        <f>IF([pos kw in title]&gt;0,MID(J4586,#REF!,4),IF([first '# in title]&gt;0,MID([title],[first '# in title],3),IF([first '# in title]&gt;0,MID([desc],#REF!,3),VLOOKUP([productid],$G$2:$R$1386,8))))</f>
        <v xml:space="preserve">42 </v>
      </c>
      <c r="S4586" s="1" t="e">
        <f>IF([kw in desc]=[kw rough in title],[kw in desc]*1,IFERROR(LEFT([kw_dirty],3)*1,IFERROR(LEFT([kw_dirty],2)*1,"n.a.")))</f>
        <v>#N/A</v>
      </c>
      <c r="T4586" s="1"/>
      <c r="U4586" s="1">
        <f>VLOOKUP(Tabelle1[[#This Row],[productid]],Tabelle2[#All],2,FALSE)</f>
        <v>42</v>
      </c>
    </row>
    <row r="4587" spans="1:21" hidden="1">
      <c r="A4587" t="s">
        <v>2846</v>
      </c>
      <c r="B4587">
        <v>3705</v>
      </c>
      <c r="C4587">
        <v>289859</v>
      </c>
      <c r="D4587" t="s">
        <v>7524</v>
      </c>
      <c r="E4587" t="s">
        <v>6938</v>
      </c>
      <c r="F4587">
        <v>18406</v>
      </c>
      <c r="G4587">
        <v>1750863</v>
      </c>
      <c r="H4587">
        <f t="shared" si="71"/>
        <v>0</v>
      </c>
      <c r="I4587">
        <f t="array" ref="I4587">MIN(IFERROR(FIND(IstNumbers,A4587),""))</f>
        <v>28</v>
      </c>
      <c r="J4587" s="1" t="e">
        <f>IF([first '# in title]&lt;[pos kw in title],MID([title],[pos kw in title]-6,6),#N/A)</f>
        <v>#N/A</v>
      </c>
      <c r="K4587" s="1" t="e">
        <f>IFERROR(MID(SUBSTITUTE([kw rough in title],",","."),FIND("(",[kw rough in title])+1,20),SUBSTITUTE(IFERROR(MID([kw rough in title],FIND(" ",[kw rough in title])+1,20),[kw rough in title]),",","."))</f>
        <v>#N/A</v>
      </c>
      <c r="L4587" s="1">
        <f>IFERROR(FIND("kW",[desc]),0)</f>
        <v>70</v>
      </c>
      <c r="M4587">
        <f t="array" ref="M4587">MIN(IFERROR(FIND(IstNumbers,E4587),""))</f>
        <v>34</v>
      </c>
      <c r="N4587" s="1" t="str">
        <f>IF([first '# in desc]&lt;[pos kw in desc],MID([desc],[pos kw in desc]-7,7))</f>
        <v xml:space="preserve">­me 42 </v>
      </c>
      <c r="O45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87" s="1" t="str">
        <f>TRIM(IF([first '# in desc]&lt;[pos kw in desc],MID([desc],[pos kw in desc]-6,6),FALSE))</f>
        <v>me 42</v>
      </c>
      <c r="Q4587" s="1" t="b">
        <f>IF(LEN([manuell])=0,IFERROR([kw fine in title]*1,IFERROR(SUMPRODUCT(COUNTIF(IsDigits,MID([kw in desc],ROW($A$1:$A$150),1)))=LEN([kw in desc]),#N/A)),[manuell])</f>
        <v>0</v>
      </c>
      <c r="R4587" s="1" t="str">
        <f>IF([pos kw in title]&gt;0,MID(J4587,#REF!,4),IF([first '# in title]&gt;0,MID([title],[first '# in title],3),IF([first '# in title]&gt;0,MID([desc],#REF!,3),VLOOKUP([productid],$G$2:$R$1386,8))))</f>
        <v>42-</v>
      </c>
      <c r="S4587" s="1" t="e">
        <f>IF([kw in desc]=[kw rough in title],[kw in desc]*1,IFERROR(LEFT([kw_dirty],3)*1,IFERROR(LEFT([kw_dirty],2)*1,"n.a.")))</f>
        <v>#N/A</v>
      </c>
      <c r="T4587" s="1"/>
      <c r="U4587" s="1">
        <f>VLOOKUP(Tabelle1[[#This Row],[productid]],Tabelle2[#All],2,FALSE)</f>
        <v>42</v>
      </c>
    </row>
    <row r="4588" spans="1:21" hidden="1">
      <c r="A4588" t="s">
        <v>1307</v>
      </c>
      <c r="B4588">
        <v>3790</v>
      </c>
      <c r="C4588">
        <v>289859</v>
      </c>
      <c r="D4588" t="s">
        <v>7525</v>
      </c>
      <c r="E4588" t="s">
        <v>7526</v>
      </c>
      <c r="F4588">
        <v>18406</v>
      </c>
      <c r="G4588">
        <v>3497887</v>
      </c>
      <c r="H4588">
        <f t="shared" si="71"/>
        <v>0</v>
      </c>
      <c r="I4588">
        <f t="array" ref="I4588">MIN(IFERROR(FIND(IstNumbers,A4588),""))</f>
        <v>13</v>
      </c>
      <c r="J4588" s="1" t="e">
        <f>IF([first '# in title]&lt;[pos kw in title],MID([title],[pos kw in title]-6,6),#N/A)</f>
        <v>#N/A</v>
      </c>
      <c r="K4588" s="1" t="e">
        <f>IFERROR(MID(SUBSTITUTE([kw rough in title],",","."),FIND("(",[kw rough in title])+1,20),SUBSTITUTE(IFERROR(MID([kw rough in title],FIND(" ",[kw rough in title])+1,20),[kw rough in title]),",","."))</f>
        <v>#N/A</v>
      </c>
      <c r="L4588" s="1">
        <f>IFERROR(FIND("kW",[desc]),0)</f>
        <v>70</v>
      </c>
      <c r="M4588">
        <f t="array" ref="M4588">MIN(IFERROR(FIND(IstNumbers,E4588),""))</f>
        <v>34</v>
      </c>
      <c r="N4588" s="1" t="str">
        <f>IF([first '# in desc]&lt;[pos kw in desc],MID([desc],[pos kw in desc]-7,7))</f>
        <v xml:space="preserve">­me 42 </v>
      </c>
      <c r="O45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88" s="1" t="str">
        <f>TRIM(IF([first '# in desc]&lt;[pos kw in desc],MID([desc],[pos kw in desc]-6,6),FALSE))</f>
        <v>me 42</v>
      </c>
      <c r="Q4588" s="1" t="b">
        <f>IF(LEN([manuell])=0,IFERROR([kw fine in title]*1,IFERROR(SUMPRODUCT(COUNTIF(IsDigits,MID([kw in desc],ROW($A$1:$A$150),1)))=LEN([kw in desc]),#N/A)),[manuell])</f>
        <v>0</v>
      </c>
      <c r="R4588" s="1" t="str">
        <f>IF([pos kw in title]&gt;0,MID(J4588,#REF!,4),IF([first '# in title]&gt;0,MID([title],[first '# in title],3),IF([first '# in title]&gt;0,MID([desc],#REF!,3),VLOOKUP([productid],$G$2:$R$1386,8))))</f>
        <v xml:space="preserve">42 </v>
      </c>
      <c r="S4588" s="1" t="e">
        <f>IF([kw in desc]=[kw rough in title],[kw in desc]*1,IFERROR(LEFT([kw_dirty],3)*1,IFERROR(LEFT([kw_dirty],2)*1,"n.a.")))</f>
        <v>#N/A</v>
      </c>
      <c r="T4588" s="1"/>
      <c r="U4588" s="1">
        <f>VLOOKUP(Tabelle1[[#This Row],[productid]],Tabelle2[#All],2,FALSE)</f>
        <v>42</v>
      </c>
    </row>
    <row r="4589" spans="1:21" hidden="1">
      <c r="A4589" t="s">
        <v>2846</v>
      </c>
      <c r="B4589">
        <v>3705</v>
      </c>
      <c r="C4589">
        <v>289859</v>
      </c>
      <c r="D4589" t="s">
        <v>7527</v>
      </c>
      <c r="E4589" t="s">
        <v>7528</v>
      </c>
      <c r="F4589">
        <v>18406</v>
      </c>
      <c r="G4589">
        <v>1750863</v>
      </c>
      <c r="H4589">
        <f t="shared" si="71"/>
        <v>0</v>
      </c>
      <c r="I4589">
        <f t="array" ref="I4589">MIN(IFERROR(FIND(IstNumbers,A4589),""))</f>
        <v>28</v>
      </c>
      <c r="J4589" s="1" t="e">
        <f>IF([first '# in title]&lt;[pos kw in title],MID([title],[pos kw in title]-6,6),#N/A)</f>
        <v>#N/A</v>
      </c>
      <c r="K4589" s="1" t="e">
        <f>IFERROR(MID(SUBSTITUTE([kw rough in title],",","."),FIND("(",[kw rough in title])+1,20),SUBSTITUTE(IFERROR(MID([kw rough in title],FIND(" ",[kw rough in title])+1,20),[kw rough in title]),",","."))</f>
        <v>#N/A</v>
      </c>
      <c r="L4589" s="1">
        <f>IFERROR(FIND("kW",[desc]),0)</f>
        <v>70</v>
      </c>
      <c r="M4589">
        <f t="array" ref="M4589">MIN(IFERROR(FIND(IstNumbers,E4589),""))</f>
        <v>34</v>
      </c>
      <c r="N4589" s="1" t="str">
        <f>IF([first '# in desc]&lt;[pos kw in desc],MID([desc],[pos kw in desc]-7,7))</f>
        <v xml:space="preserve">­me 42 </v>
      </c>
      <c r="O45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89" s="1" t="str">
        <f>TRIM(IF([first '# in desc]&lt;[pos kw in desc],MID([desc],[pos kw in desc]-6,6),FALSE))</f>
        <v>me 42</v>
      </c>
      <c r="Q4589" s="1" t="b">
        <f>IF(LEN([manuell])=0,IFERROR([kw fine in title]*1,IFERROR(SUMPRODUCT(COUNTIF(IsDigits,MID([kw in desc],ROW($A$1:$A$150),1)))=LEN([kw in desc]),#N/A)),[manuell])</f>
        <v>0</v>
      </c>
      <c r="R4589" s="1" t="str">
        <f>IF([pos kw in title]&gt;0,MID(J4589,#REF!,4),IF([first '# in title]&gt;0,MID([title],[first '# in title],3),IF([first '# in title]&gt;0,MID([desc],#REF!,3),VLOOKUP([productid],$G$2:$R$1386,8))))</f>
        <v>42-</v>
      </c>
      <c r="S4589" s="1" t="e">
        <f>IF([kw in desc]=[kw rough in title],[kw in desc]*1,IFERROR(LEFT([kw_dirty],3)*1,IFERROR(LEFT([kw_dirty],2)*1,"n.a.")))</f>
        <v>#N/A</v>
      </c>
      <c r="T4589" s="1"/>
      <c r="U4589" s="1">
        <f>VLOOKUP(Tabelle1[[#This Row],[productid]],Tabelle2[#All],2,FALSE)</f>
        <v>42</v>
      </c>
    </row>
    <row r="4590" spans="1:21" hidden="1">
      <c r="A4590" t="s">
        <v>1307</v>
      </c>
      <c r="B4590">
        <v>3790</v>
      </c>
      <c r="C4590">
        <v>289859</v>
      </c>
      <c r="D4590" t="s">
        <v>7529</v>
      </c>
      <c r="E4590" t="s">
        <v>7530</v>
      </c>
      <c r="F4590">
        <v>18406</v>
      </c>
      <c r="G4590">
        <v>3497887</v>
      </c>
      <c r="H4590">
        <f t="shared" si="71"/>
        <v>0</v>
      </c>
      <c r="I4590">
        <f t="array" ref="I4590">MIN(IFERROR(FIND(IstNumbers,A4590),""))</f>
        <v>13</v>
      </c>
      <c r="J4590" s="1" t="e">
        <f>IF([first '# in title]&lt;[pos kw in title],MID([title],[pos kw in title]-6,6),#N/A)</f>
        <v>#N/A</v>
      </c>
      <c r="K4590" s="1" t="e">
        <f>IFERROR(MID(SUBSTITUTE([kw rough in title],",","."),FIND("(",[kw rough in title])+1,20),SUBSTITUTE(IFERROR(MID([kw rough in title],FIND(" ",[kw rough in title])+1,20),[kw rough in title]),",","."))</f>
        <v>#N/A</v>
      </c>
      <c r="L4590" s="1">
        <f>IFERROR(FIND("kW",[desc]),0)</f>
        <v>70</v>
      </c>
      <c r="M4590">
        <f t="array" ref="M4590">MIN(IFERROR(FIND(IstNumbers,E4590),""))</f>
        <v>34</v>
      </c>
      <c r="N4590" s="1" t="str">
        <f>IF([first '# in desc]&lt;[pos kw in desc],MID([desc],[pos kw in desc]-7,7))</f>
        <v xml:space="preserve">­me 42 </v>
      </c>
      <c r="O45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0" s="1" t="str">
        <f>TRIM(IF([first '# in desc]&lt;[pos kw in desc],MID([desc],[pos kw in desc]-6,6),FALSE))</f>
        <v>me 42</v>
      </c>
      <c r="Q4590" s="1" t="b">
        <f>IF(LEN([manuell])=0,IFERROR([kw fine in title]*1,IFERROR(SUMPRODUCT(COUNTIF(IsDigits,MID([kw in desc],ROW($A$1:$A$150),1)))=LEN([kw in desc]),#N/A)),[manuell])</f>
        <v>0</v>
      </c>
      <c r="R4590" s="1" t="str">
        <f>IF([pos kw in title]&gt;0,MID(J4590,#REF!,4),IF([first '# in title]&gt;0,MID([title],[first '# in title],3),IF([first '# in title]&gt;0,MID([desc],#REF!,3),VLOOKUP([productid],$G$2:$R$1386,8))))</f>
        <v xml:space="preserve">42 </v>
      </c>
      <c r="S4590" s="1" t="e">
        <f>IF([kw in desc]=[kw rough in title],[kw in desc]*1,IFERROR(LEFT([kw_dirty],3)*1,IFERROR(LEFT([kw_dirty],2)*1,"n.a.")))</f>
        <v>#N/A</v>
      </c>
      <c r="T4590" s="1"/>
      <c r="U4590" s="1">
        <f>VLOOKUP(Tabelle1[[#This Row],[productid]],Tabelle2[#All],2,FALSE)</f>
        <v>42</v>
      </c>
    </row>
    <row r="4591" spans="1:21" hidden="1">
      <c r="A4591" t="s">
        <v>2846</v>
      </c>
      <c r="B4591">
        <v>3710</v>
      </c>
      <c r="C4591">
        <v>289859</v>
      </c>
      <c r="D4591" t="s">
        <v>7531</v>
      </c>
      <c r="E4591" t="s">
        <v>6984</v>
      </c>
      <c r="F4591">
        <v>18406</v>
      </c>
      <c r="G4591">
        <v>1750863</v>
      </c>
      <c r="H4591">
        <f t="shared" si="71"/>
        <v>0</v>
      </c>
      <c r="I4591">
        <f t="array" ref="I4591">MIN(IFERROR(FIND(IstNumbers,A4591),""))</f>
        <v>28</v>
      </c>
      <c r="J4591" s="1" t="e">
        <f>IF([first '# in title]&lt;[pos kw in title],MID([title],[pos kw in title]-6,6),#N/A)</f>
        <v>#N/A</v>
      </c>
      <c r="K4591" s="1" t="e">
        <f>IFERROR(MID(SUBSTITUTE([kw rough in title],",","."),FIND("(",[kw rough in title])+1,20),SUBSTITUTE(IFERROR(MID([kw rough in title],FIND(" ",[kw rough in title])+1,20),[kw rough in title]),",","."))</f>
        <v>#N/A</v>
      </c>
      <c r="L4591" s="1">
        <f>IFERROR(FIND("kW",[desc]),0)</f>
        <v>70</v>
      </c>
      <c r="M4591">
        <f t="array" ref="M4591">MIN(IFERROR(FIND(IstNumbers,E4591),""))</f>
        <v>34</v>
      </c>
      <c r="N4591" s="1" t="str">
        <f>IF([first '# in desc]&lt;[pos kw in desc],MID([desc],[pos kw in desc]-7,7))</f>
        <v xml:space="preserve">­me 42 </v>
      </c>
      <c r="O45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1" s="1" t="str">
        <f>TRIM(IF([first '# in desc]&lt;[pos kw in desc],MID([desc],[pos kw in desc]-6,6),FALSE))</f>
        <v>me 42</v>
      </c>
      <c r="Q4591" s="1" t="b">
        <f>IF(LEN([manuell])=0,IFERROR([kw fine in title]*1,IFERROR(SUMPRODUCT(COUNTIF(IsDigits,MID([kw in desc],ROW($A$1:$A$150),1)))=LEN([kw in desc]),#N/A)),[manuell])</f>
        <v>0</v>
      </c>
      <c r="R4591" s="1" t="str">
        <f>IF([pos kw in title]&gt;0,MID(J4591,#REF!,4),IF([first '# in title]&gt;0,MID([title],[first '# in title],3),IF([first '# in title]&gt;0,MID([desc],#REF!,3),VLOOKUP([productid],$G$2:$R$1386,8))))</f>
        <v>42-</v>
      </c>
      <c r="S4591" s="1" t="e">
        <f>IF([kw in desc]=[kw rough in title],[kw in desc]*1,IFERROR(LEFT([kw_dirty],3)*1,IFERROR(LEFT([kw_dirty],2)*1,"n.a.")))</f>
        <v>#N/A</v>
      </c>
      <c r="T4591" s="1"/>
      <c r="U4591" s="1">
        <f>VLOOKUP(Tabelle1[[#This Row],[productid]],Tabelle2[#All],2,FALSE)</f>
        <v>42</v>
      </c>
    </row>
    <row r="4592" spans="1:21" hidden="1">
      <c r="A4592" t="s">
        <v>1307</v>
      </c>
      <c r="B4592">
        <v>3795</v>
      </c>
      <c r="C4592">
        <v>289859</v>
      </c>
      <c r="D4592" t="s">
        <v>7532</v>
      </c>
      <c r="E4592" t="s">
        <v>7533</v>
      </c>
      <c r="F4592">
        <v>18406</v>
      </c>
      <c r="G4592">
        <v>3497887</v>
      </c>
      <c r="H4592">
        <f t="shared" si="71"/>
        <v>0</v>
      </c>
      <c r="I4592">
        <f t="array" ref="I4592">MIN(IFERROR(FIND(IstNumbers,A4592),""))</f>
        <v>13</v>
      </c>
      <c r="J4592" s="1" t="e">
        <f>IF([first '# in title]&lt;[pos kw in title],MID([title],[pos kw in title]-6,6),#N/A)</f>
        <v>#N/A</v>
      </c>
      <c r="K4592" s="1" t="e">
        <f>IFERROR(MID(SUBSTITUTE([kw rough in title],",","."),FIND("(",[kw rough in title])+1,20),SUBSTITUTE(IFERROR(MID([kw rough in title],FIND(" ",[kw rough in title])+1,20),[kw rough in title]),",","."))</f>
        <v>#N/A</v>
      </c>
      <c r="L4592" s="1">
        <f>IFERROR(FIND("kW",[desc]),0)</f>
        <v>70</v>
      </c>
      <c r="M4592">
        <f t="array" ref="M4592">MIN(IFERROR(FIND(IstNumbers,E4592),""))</f>
        <v>34</v>
      </c>
      <c r="N4592" s="1" t="str">
        <f>IF([first '# in desc]&lt;[pos kw in desc],MID([desc],[pos kw in desc]-7,7))</f>
        <v xml:space="preserve">­me 42 </v>
      </c>
      <c r="O45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2" s="1" t="str">
        <f>TRIM(IF([first '# in desc]&lt;[pos kw in desc],MID([desc],[pos kw in desc]-6,6),FALSE))</f>
        <v>me 42</v>
      </c>
      <c r="Q4592" s="1" t="b">
        <f>IF(LEN([manuell])=0,IFERROR([kw fine in title]*1,IFERROR(SUMPRODUCT(COUNTIF(IsDigits,MID([kw in desc],ROW($A$1:$A$150),1)))=LEN([kw in desc]),#N/A)),[manuell])</f>
        <v>0</v>
      </c>
      <c r="R4592" s="1" t="str">
        <f>IF([pos kw in title]&gt;0,MID(J4592,#REF!,4),IF([first '# in title]&gt;0,MID([title],[first '# in title],3),IF([first '# in title]&gt;0,MID([desc],#REF!,3),VLOOKUP([productid],$G$2:$R$1386,8))))</f>
        <v xml:space="preserve">42 </v>
      </c>
      <c r="S4592" s="1" t="e">
        <f>IF([kw in desc]=[kw rough in title],[kw in desc]*1,IFERROR(LEFT([kw_dirty],3)*1,IFERROR(LEFT([kw_dirty],2)*1,"n.a.")))</f>
        <v>#N/A</v>
      </c>
      <c r="T4592" s="1"/>
      <c r="U4592" s="1">
        <f>VLOOKUP(Tabelle1[[#This Row],[productid]],Tabelle2[#All],2,FALSE)</f>
        <v>42</v>
      </c>
    </row>
    <row r="4593" spans="1:21" hidden="1">
      <c r="A4593" t="s">
        <v>2846</v>
      </c>
      <c r="B4593">
        <v>3710</v>
      </c>
      <c r="C4593">
        <v>289859</v>
      </c>
      <c r="D4593" t="s">
        <v>7534</v>
      </c>
      <c r="E4593" t="s">
        <v>6989</v>
      </c>
      <c r="F4593">
        <v>18406</v>
      </c>
      <c r="G4593">
        <v>1750863</v>
      </c>
      <c r="H4593">
        <f t="shared" si="71"/>
        <v>0</v>
      </c>
      <c r="I4593">
        <f t="array" ref="I4593">MIN(IFERROR(FIND(IstNumbers,A4593),""))</f>
        <v>28</v>
      </c>
      <c r="J4593" s="1" t="e">
        <f>IF([first '# in title]&lt;[pos kw in title],MID([title],[pos kw in title]-6,6),#N/A)</f>
        <v>#N/A</v>
      </c>
      <c r="K4593" s="1" t="e">
        <f>IFERROR(MID(SUBSTITUTE([kw rough in title],",","."),FIND("(",[kw rough in title])+1,20),SUBSTITUTE(IFERROR(MID([kw rough in title],FIND(" ",[kw rough in title])+1,20),[kw rough in title]),",","."))</f>
        <v>#N/A</v>
      </c>
      <c r="L4593" s="1">
        <f>IFERROR(FIND("kW",[desc]),0)</f>
        <v>70</v>
      </c>
      <c r="M4593">
        <f t="array" ref="M4593">MIN(IFERROR(FIND(IstNumbers,E4593),""))</f>
        <v>34</v>
      </c>
      <c r="N4593" s="1" t="str">
        <f>IF([first '# in desc]&lt;[pos kw in desc],MID([desc],[pos kw in desc]-7,7))</f>
        <v xml:space="preserve">­me 42 </v>
      </c>
      <c r="O45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3" s="1" t="str">
        <f>TRIM(IF([first '# in desc]&lt;[pos kw in desc],MID([desc],[pos kw in desc]-6,6),FALSE))</f>
        <v>me 42</v>
      </c>
      <c r="Q4593" s="1" t="b">
        <f>IF(LEN([manuell])=0,IFERROR([kw fine in title]*1,IFERROR(SUMPRODUCT(COUNTIF(IsDigits,MID([kw in desc],ROW($A$1:$A$150),1)))=LEN([kw in desc]),#N/A)),[manuell])</f>
        <v>0</v>
      </c>
      <c r="R4593" s="1" t="str">
        <f>IF([pos kw in title]&gt;0,MID(J4593,#REF!,4),IF([first '# in title]&gt;0,MID([title],[first '# in title],3),IF([first '# in title]&gt;0,MID([desc],#REF!,3),VLOOKUP([productid],$G$2:$R$1386,8))))</f>
        <v>42-</v>
      </c>
      <c r="S4593" s="1" t="e">
        <f>IF([kw in desc]=[kw rough in title],[kw in desc]*1,IFERROR(LEFT([kw_dirty],3)*1,IFERROR(LEFT([kw_dirty],2)*1,"n.a.")))</f>
        <v>#N/A</v>
      </c>
      <c r="T4593" s="1"/>
      <c r="U4593" s="1">
        <f>VLOOKUP(Tabelle1[[#This Row],[productid]],Tabelle2[#All],2,FALSE)</f>
        <v>42</v>
      </c>
    </row>
    <row r="4594" spans="1:21" hidden="1">
      <c r="A4594" t="s">
        <v>1307</v>
      </c>
      <c r="B4594">
        <v>3795</v>
      </c>
      <c r="C4594">
        <v>289859</v>
      </c>
      <c r="D4594" t="s">
        <v>7535</v>
      </c>
      <c r="E4594" t="s">
        <v>6368</v>
      </c>
      <c r="F4594">
        <v>18406</v>
      </c>
      <c r="G4594">
        <v>3497887</v>
      </c>
      <c r="H4594">
        <f t="shared" si="71"/>
        <v>0</v>
      </c>
      <c r="I4594">
        <f t="array" ref="I4594">MIN(IFERROR(FIND(IstNumbers,A4594),""))</f>
        <v>13</v>
      </c>
      <c r="J4594" s="1" t="e">
        <f>IF([first '# in title]&lt;[pos kw in title],MID([title],[pos kw in title]-6,6),#N/A)</f>
        <v>#N/A</v>
      </c>
      <c r="K4594" s="1" t="e">
        <f>IFERROR(MID(SUBSTITUTE([kw rough in title],",","."),FIND("(",[kw rough in title])+1,20),SUBSTITUTE(IFERROR(MID([kw rough in title],FIND(" ",[kw rough in title])+1,20),[kw rough in title]),",","."))</f>
        <v>#N/A</v>
      </c>
      <c r="L4594" s="1">
        <f>IFERROR(FIND("kW",[desc]),0)</f>
        <v>70</v>
      </c>
      <c r="M4594">
        <f t="array" ref="M4594">MIN(IFERROR(FIND(IstNumbers,E4594),""))</f>
        <v>34</v>
      </c>
      <c r="N4594" s="1" t="str">
        <f>IF([first '# in desc]&lt;[pos kw in desc],MID([desc],[pos kw in desc]-7,7))</f>
        <v xml:space="preserve">­me 42 </v>
      </c>
      <c r="O45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4" s="1" t="str">
        <f>TRIM(IF([first '# in desc]&lt;[pos kw in desc],MID([desc],[pos kw in desc]-6,6),FALSE))</f>
        <v>me 42</v>
      </c>
      <c r="Q4594" s="1" t="b">
        <f>IF(LEN([manuell])=0,IFERROR([kw fine in title]*1,IFERROR(SUMPRODUCT(COUNTIF(IsDigits,MID([kw in desc],ROW($A$1:$A$150),1)))=LEN([kw in desc]),#N/A)),[manuell])</f>
        <v>0</v>
      </c>
      <c r="R4594" s="1" t="str">
        <f>IF([pos kw in title]&gt;0,MID(J4594,#REF!,4),IF([first '# in title]&gt;0,MID([title],[first '# in title],3),IF([first '# in title]&gt;0,MID([desc],#REF!,3),VLOOKUP([productid],$G$2:$R$1386,8))))</f>
        <v xml:space="preserve">42 </v>
      </c>
      <c r="S4594" s="1" t="e">
        <f>IF([kw in desc]=[kw rough in title],[kw in desc]*1,IFERROR(LEFT([kw_dirty],3)*1,IFERROR(LEFT([kw_dirty],2)*1,"n.a.")))</f>
        <v>#N/A</v>
      </c>
      <c r="T4594" s="1"/>
      <c r="U4594" s="1">
        <f>VLOOKUP(Tabelle1[[#This Row],[productid]],Tabelle2[#All],2,FALSE)</f>
        <v>42</v>
      </c>
    </row>
    <row r="4595" spans="1:21" hidden="1">
      <c r="A4595" t="s">
        <v>2846</v>
      </c>
      <c r="B4595">
        <v>3710</v>
      </c>
      <c r="C4595">
        <v>289859</v>
      </c>
      <c r="D4595" t="s">
        <v>7536</v>
      </c>
      <c r="E4595" t="s">
        <v>6994</v>
      </c>
      <c r="F4595">
        <v>18406</v>
      </c>
      <c r="G4595">
        <v>1750863</v>
      </c>
      <c r="H4595">
        <f t="shared" si="71"/>
        <v>0</v>
      </c>
      <c r="I4595">
        <f t="array" ref="I4595">MIN(IFERROR(FIND(IstNumbers,A4595),""))</f>
        <v>28</v>
      </c>
      <c r="J4595" s="1" t="e">
        <f>IF([first '# in title]&lt;[pos kw in title],MID([title],[pos kw in title]-6,6),#N/A)</f>
        <v>#N/A</v>
      </c>
      <c r="K4595" s="1" t="e">
        <f>IFERROR(MID(SUBSTITUTE([kw rough in title],",","."),FIND("(",[kw rough in title])+1,20),SUBSTITUTE(IFERROR(MID([kw rough in title],FIND(" ",[kw rough in title])+1,20),[kw rough in title]),",","."))</f>
        <v>#N/A</v>
      </c>
      <c r="L4595" s="1">
        <f>IFERROR(FIND("kW",[desc]),0)</f>
        <v>70</v>
      </c>
      <c r="M4595">
        <f t="array" ref="M4595">MIN(IFERROR(FIND(IstNumbers,E4595),""))</f>
        <v>34</v>
      </c>
      <c r="N4595" s="1" t="str">
        <f>IF([first '# in desc]&lt;[pos kw in desc],MID([desc],[pos kw in desc]-7,7))</f>
        <v xml:space="preserve">­me 42 </v>
      </c>
      <c r="O45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5" s="1" t="str">
        <f>TRIM(IF([first '# in desc]&lt;[pos kw in desc],MID([desc],[pos kw in desc]-6,6),FALSE))</f>
        <v>me 42</v>
      </c>
      <c r="Q4595" s="1" t="b">
        <f>IF(LEN([manuell])=0,IFERROR([kw fine in title]*1,IFERROR(SUMPRODUCT(COUNTIF(IsDigits,MID([kw in desc],ROW($A$1:$A$150),1)))=LEN([kw in desc]),#N/A)),[manuell])</f>
        <v>0</v>
      </c>
      <c r="R4595" s="1" t="str">
        <f>IF([pos kw in title]&gt;0,MID(J4595,#REF!,4),IF([first '# in title]&gt;0,MID([title],[first '# in title],3),IF([first '# in title]&gt;0,MID([desc],#REF!,3),VLOOKUP([productid],$G$2:$R$1386,8))))</f>
        <v>42-</v>
      </c>
      <c r="S4595" s="1" t="e">
        <f>IF([kw in desc]=[kw rough in title],[kw in desc]*1,IFERROR(LEFT([kw_dirty],3)*1,IFERROR(LEFT([kw_dirty],2)*1,"n.a.")))</f>
        <v>#N/A</v>
      </c>
      <c r="T4595" s="1"/>
      <c r="U4595" s="1">
        <f>VLOOKUP(Tabelle1[[#This Row],[productid]],Tabelle2[#All],2,FALSE)</f>
        <v>42</v>
      </c>
    </row>
    <row r="4596" spans="1:21" hidden="1">
      <c r="A4596" t="s">
        <v>1307</v>
      </c>
      <c r="B4596">
        <v>3795</v>
      </c>
      <c r="C4596">
        <v>289859</v>
      </c>
      <c r="D4596" t="s">
        <v>7537</v>
      </c>
      <c r="E4596" t="s">
        <v>7538</v>
      </c>
      <c r="F4596">
        <v>18406</v>
      </c>
      <c r="G4596">
        <v>3497887</v>
      </c>
      <c r="H4596">
        <f t="shared" si="71"/>
        <v>0</v>
      </c>
      <c r="I4596">
        <f t="array" ref="I4596">MIN(IFERROR(FIND(IstNumbers,A4596),""))</f>
        <v>13</v>
      </c>
      <c r="J4596" s="1" t="e">
        <f>IF([first '# in title]&lt;[pos kw in title],MID([title],[pos kw in title]-6,6),#N/A)</f>
        <v>#N/A</v>
      </c>
      <c r="K4596" s="1" t="e">
        <f>IFERROR(MID(SUBSTITUTE([kw rough in title],",","."),FIND("(",[kw rough in title])+1,20),SUBSTITUTE(IFERROR(MID([kw rough in title],FIND(" ",[kw rough in title])+1,20),[kw rough in title]),",","."))</f>
        <v>#N/A</v>
      </c>
      <c r="L4596" s="1">
        <f>IFERROR(FIND("kW",[desc]),0)</f>
        <v>70</v>
      </c>
      <c r="M4596">
        <f t="array" ref="M4596">MIN(IFERROR(FIND(IstNumbers,E4596),""))</f>
        <v>34</v>
      </c>
      <c r="N4596" s="1" t="str">
        <f>IF([first '# in desc]&lt;[pos kw in desc],MID([desc],[pos kw in desc]-7,7))</f>
        <v xml:space="preserve">­me 42 </v>
      </c>
      <c r="O45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6" s="1" t="str">
        <f>TRIM(IF([first '# in desc]&lt;[pos kw in desc],MID([desc],[pos kw in desc]-6,6),FALSE))</f>
        <v>me 42</v>
      </c>
      <c r="Q4596" s="1" t="b">
        <f>IF(LEN([manuell])=0,IFERROR([kw fine in title]*1,IFERROR(SUMPRODUCT(COUNTIF(IsDigits,MID([kw in desc],ROW($A$1:$A$150),1)))=LEN([kw in desc]),#N/A)),[manuell])</f>
        <v>0</v>
      </c>
      <c r="R4596" s="1" t="str">
        <f>IF([pos kw in title]&gt;0,MID(J4596,#REF!,4),IF([first '# in title]&gt;0,MID([title],[first '# in title],3),IF([first '# in title]&gt;0,MID([desc],#REF!,3),VLOOKUP([productid],$G$2:$R$1386,8))))</f>
        <v xml:space="preserve">42 </v>
      </c>
      <c r="S4596" s="1" t="e">
        <f>IF([kw in desc]=[kw rough in title],[kw in desc]*1,IFERROR(LEFT([kw_dirty],3)*1,IFERROR(LEFT([kw_dirty],2)*1,"n.a.")))</f>
        <v>#N/A</v>
      </c>
      <c r="T4596" s="1"/>
      <c r="U4596" s="1">
        <f>VLOOKUP(Tabelle1[[#This Row],[productid]],Tabelle2[#All],2,FALSE)</f>
        <v>42</v>
      </c>
    </row>
    <row r="4597" spans="1:21" hidden="1">
      <c r="A4597" t="s">
        <v>2846</v>
      </c>
      <c r="B4597">
        <v>3715</v>
      </c>
      <c r="C4597">
        <v>289859</v>
      </c>
      <c r="D4597" t="s">
        <v>7539</v>
      </c>
      <c r="E4597" t="s">
        <v>7540</v>
      </c>
      <c r="F4597">
        <v>18406</v>
      </c>
      <c r="G4597">
        <v>1750863</v>
      </c>
      <c r="H4597">
        <f t="shared" si="71"/>
        <v>0</v>
      </c>
      <c r="I4597">
        <f t="array" ref="I4597">MIN(IFERROR(FIND(IstNumbers,A4597),""))</f>
        <v>28</v>
      </c>
      <c r="J4597" s="1" t="e">
        <f>IF([first '# in title]&lt;[pos kw in title],MID([title],[pos kw in title]-6,6),#N/A)</f>
        <v>#N/A</v>
      </c>
      <c r="K4597" s="1" t="e">
        <f>IFERROR(MID(SUBSTITUTE([kw rough in title],",","."),FIND("(",[kw rough in title])+1,20),SUBSTITUTE(IFERROR(MID([kw rough in title],FIND(" ",[kw rough in title])+1,20),[kw rough in title]),",","."))</f>
        <v>#N/A</v>
      </c>
      <c r="L4597" s="1">
        <f>IFERROR(FIND("kW",[desc]),0)</f>
        <v>70</v>
      </c>
      <c r="M4597">
        <f t="array" ref="M4597">MIN(IFERROR(FIND(IstNumbers,E4597),""))</f>
        <v>34</v>
      </c>
      <c r="N4597" s="1" t="str">
        <f>IF([first '# in desc]&lt;[pos kw in desc],MID([desc],[pos kw in desc]-7,7))</f>
        <v xml:space="preserve">­me 42 </v>
      </c>
      <c r="O45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7" s="1" t="str">
        <f>TRIM(IF([first '# in desc]&lt;[pos kw in desc],MID([desc],[pos kw in desc]-6,6),FALSE))</f>
        <v>me 42</v>
      </c>
      <c r="Q4597" s="1" t="b">
        <f>IF(LEN([manuell])=0,IFERROR([kw fine in title]*1,IFERROR(SUMPRODUCT(COUNTIF(IsDigits,MID([kw in desc],ROW($A$1:$A$150),1)))=LEN([kw in desc]),#N/A)),[manuell])</f>
        <v>0</v>
      </c>
      <c r="R4597" s="1" t="str">
        <f>IF([pos kw in title]&gt;0,MID(J4597,#REF!,4),IF([first '# in title]&gt;0,MID([title],[first '# in title],3),IF([first '# in title]&gt;0,MID([desc],#REF!,3),VLOOKUP([productid],$G$2:$R$1386,8))))</f>
        <v>42-</v>
      </c>
      <c r="S4597" s="1" t="e">
        <f>IF([kw in desc]=[kw rough in title],[kw in desc]*1,IFERROR(LEFT([kw_dirty],3)*1,IFERROR(LEFT([kw_dirty],2)*1,"n.a.")))</f>
        <v>#N/A</v>
      </c>
      <c r="T4597" s="1"/>
      <c r="U4597" s="1">
        <f>VLOOKUP(Tabelle1[[#This Row],[productid]],Tabelle2[#All],2,FALSE)</f>
        <v>42</v>
      </c>
    </row>
    <row r="4598" spans="1:21" hidden="1">
      <c r="A4598" t="s">
        <v>1307</v>
      </c>
      <c r="B4598">
        <v>3795</v>
      </c>
      <c r="C4598">
        <v>289859</v>
      </c>
      <c r="D4598" t="s">
        <v>7541</v>
      </c>
      <c r="E4598" t="s">
        <v>7542</v>
      </c>
      <c r="F4598">
        <v>18406</v>
      </c>
      <c r="G4598">
        <v>3497887</v>
      </c>
      <c r="H4598">
        <f t="shared" si="71"/>
        <v>0</v>
      </c>
      <c r="I4598">
        <f t="array" ref="I4598">MIN(IFERROR(FIND(IstNumbers,A4598),""))</f>
        <v>13</v>
      </c>
      <c r="J4598" s="1" t="e">
        <f>IF([first '# in title]&lt;[pos kw in title],MID([title],[pos kw in title]-6,6),#N/A)</f>
        <v>#N/A</v>
      </c>
      <c r="K4598" s="1" t="e">
        <f>IFERROR(MID(SUBSTITUTE([kw rough in title],",","."),FIND("(",[kw rough in title])+1,20),SUBSTITUTE(IFERROR(MID([kw rough in title],FIND(" ",[kw rough in title])+1,20),[kw rough in title]),",","."))</f>
        <v>#N/A</v>
      </c>
      <c r="L4598" s="1">
        <f>IFERROR(FIND("kW",[desc]),0)</f>
        <v>70</v>
      </c>
      <c r="M4598">
        <f t="array" ref="M4598">MIN(IFERROR(FIND(IstNumbers,E4598),""))</f>
        <v>34</v>
      </c>
      <c r="N4598" s="1" t="str">
        <f>IF([first '# in desc]&lt;[pos kw in desc],MID([desc],[pos kw in desc]-7,7))</f>
        <v xml:space="preserve">­me 42 </v>
      </c>
      <c r="O45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8" s="1" t="str">
        <f>TRIM(IF([first '# in desc]&lt;[pos kw in desc],MID([desc],[pos kw in desc]-6,6),FALSE))</f>
        <v>me 42</v>
      </c>
      <c r="Q4598" s="1" t="b">
        <f>IF(LEN([manuell])=0,IFERROR([kw fine in title]*1,IFERROR(SUMPRODUCT(COUNTIF(IsDigits,MID([kw in desc],ROW($A$1:$A$150),1)))=LEN([kw in desc]),#N/A)),[manuell])</f>
        <v>0</v>
      </c>
      <c r="R4598" s="1" t="str">
        <f>IF([pos kw in title]&gt;0,MID(J4598,#REF!,4),IF([first '# in title]&gt;0,MID([title],[first '# in title],3),IF([first '# in title]&gt;0,MID([desc],#REF!,3),VLOOKUP([productid],$G$2:$R$1386,8))))</f>
        <v xml:space="preserve">42 </v>
      </c>
      <c r="S4598" s="1" t="e">
        <f>IF([kw in desc]=[kw rough in title],[kw in desc]*1,IFERROR(LEFT([kw_dirty],3)*1,IFERROR(LEFT([kw_dirty],2)*1,"n.a.")))</f>
        <v>#N/A</v>
      </c>
      <c r="T4598" s="1"/>
      <c r="U4598" s="1">
        <f>VLOOKUP(Tabelle1[[#This Row],[productid]],Tabelle2[#All],2,FALSE)</f>
        <v>42</v>
      </c>
    </row>
    <row r="4599" spans="1:21" hidden="1">
      <c r="A4599" t="s">
        <v>2846</v>
      </c>
      <c r="B4599">
        <v>3715</v>
      </c>
      <c r="C4599">
        <v>289859</v>
      </c>
      <c r="D4599" t="s">
        <v>7543</v>
      </c>
      <c r="E4599" t="s">
        <v>5745</v>
      </c>
      <c r="F4599">
        <v>18406</v>
      </c>
      <c r="G4599">
        <v>1750863</v>
      </c>
      <c r="H4599">
        <f t="shared" si="71"/>
        <v>0</v>
      </c>
      <c r="I4599">
        <f t="array" ref="I4599">MIN(IFERROR(FIND(IstNumbers,A4599),""))</f>
        <v>28</v>
      </c>
      <c r="J4599" s="1" t="e">
        <f>IF([first '# in title]&lt;[pos kw in title],MID([title],[pos kw in title]-6,6),#N/A)</f>
        <v>#N/A</v>
      </c>
      <c r="K4599" s="1" t="e">
        <f>IFERROR(MID(SUBSTITUTE([kw rough in title],",","."),FIND("(",[kw rough in title])+1,20),SUBSTITUTE(IFERROR(MID([kw rough in title],FIND(" ",[kw rough in title])+1,20),[kw rough in title]),",","."))</f>
        <v>#N/A</v>
      </c>
      <c r="L4599" s="1">
        <f>IFERROR(FIND("kW",[desc]),0)</f>
        <v>70</v>
      </c>
      <c r="M4599">
        <f t="array" ref="M4599">MIN(IFERROR(FIND(IstNumbers,E4599),""))</f>
        <v>34</v>
      </c>
      <c r="N4599" s="1" t="str">
        <f>IF([first '# in desc]&lt;[pos kw in desc],MID([desc],[pos kw in desc]-7,7))</f>
        <v xml:space="preserve">­me 42 </v>
      </c>
      <c r="O45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599" s="1" t="str">
        <f>TRIM(IF([first '# in desc]&lt;[pos kw in desc],MID([desc],[pos kw in desc]-6,6),FALSE))</f>
        <v>me 42</v>
      </c>
      <c r="Q4599" s="1" t="b">
        <f>IF(LEN([manuell])=0,IFERROR([kw fine in title]*1,IFERROR(SUMPRODUCT(COUNTIF(IsDigits,MID([kw in desc],ROW($A$1:$A$150),1)))=LEN([kw in desc]),#N/A)),[manuell])</f>
        <v>0</v>
      </c>
      <c r="R4599" s="1" t="str">
        <f>IF([pos kw in title]&gt;0,MID(J4599,#REF!,4),IF([first '# in title]&gt;0,MID([title],[first '# in title],3),IF([first '# in title]&gt;0,MID([desc],#REF!,3),VLOOKUP([productid],$G$2:$R$1386,8))))</f>
        <v>42-</v>
      </c>
      <c r="S4599" s="1" t="e">
        <f>IF([kw in desc]=[kw rough in title],[kw in desc]*1,IFERROR(LEFT([kw_dirty],3)*1,IFERROR(LEFT([kw_dirty],2)*1,"n.a.")))</f>
        <v>#N/A</v>
      </c>
      <c r="T4599" s="1"/>
      <c r="U4599" s="1">
        <f>VLOOKUP(Tabelle1[[#This Row],[productid]],Tabelle2[#All],2,FALSE)</f>
        <v>42</v>
      </c>
    </row>
    <row r="4600" spans="1:21" hidden="1">
      <c r="A4600" t="s">
        <v>1307</v>
      </c>
      <c r="B4600">
        <v>3795</v>
      </c>
      <c r="C4600">
        <v>289859</v>
      </c>
      <c r="D4600" t="s">
        <v>7544</v>
      </c>
      <c r="E4600" t="s">
        <v>7454</v>
      </c>
      <c r="F4600">
        <v>18406</v>
      </c>
      <c r="G4600">
        <v>3497887</v>
      </c>
      <c r="H4600">
        <f t="shared" si="71"/>
        <v>0</v>
      </c>
      <c r="I4600">
        <f t="array" ref="I4600">MIN(IFERROR(FIND(IstNumbers,A4600),""))</f>
        <v>13</v>
      </c>
      <c r="J4600" s="1" t="e">
        <f>IF([first '# in title]&lt;[pos kw in title],MID([title],[pos kw in title]-6,6),#N/A)</f>
        <v>#N/A</v>
      </c>
      <c r="K4600" s="1" t="e">
        <f>IFERROR(MID(SUBSTITUTE([kw rough in title],",","."),FIND("(",[kw rough in title])+1,20),SUBSTITUTE(IFERROR(MID([kw rough in title],FIND(" ",[kw rough in title])+1,20),[kw rough in title]),",","."))</f>
        <v>#N/A</v>
      </c>
      <c r="L4600" s="1">
        <f>IFERROR(FIND("kW",[desc]),0)</f>
        <v>70</v>
      </c>
      <c r="M4600">
        <f t="array" ref="M4600">MIN(IFERROR(FIND(IstNumbers,E4600),""))</f>
        <v>34</v>
      </c>
      <c r="N4600" s="1" t="str">
        <f>IF([first '# in desc]&lt;[pos kw in desc],MID([desc],[pos kw in desc]-7,7))</f>
        <v xml:space="preserve">­me 42 </v>
      </c>
      <c r="O46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00" s="1" t="str">
        <f>TRIM(IF([first '# in desc]&lt;[pos kw in desc],MID([desc],[pos kw in desc]-6,6),FALSE))</f>
        <v>me 42</v>
      </c>
      <c r="Q4600" s="1" t="b">
        <f>IF(LEN([manuell])=0,IFERROR([kw fine in title]*1,IFERROR(SUMPRODUCT(COUNTIF(IsDigits,MID([kw in desc],ROW($A$1:$A$150),1)))=LEN([kw in desc]),#N/A)),[manuell])</f>
        <v>0</v>
      </c>
      <c r="R4600" s="1" t="str">
        <f>IF([pos kw in title]&gt;0,MID(J4600,#REF!,4),IF([first '# in title]&gt;0,MID([title],[first '# in title],3),IF([first '# in title]&gt;0,MID([desc],#REF!,3),VLOOKUP([productid],$G$2:$R$1386,8))))</f>
        <v xml:space="preserve">42 </v>
      </c>
      <c r="S4600" s="1" t="e">
        <f>IF([kw in desc]=[kw rough in title],[kw in desc]*1,IFERROR(LEFT([kw_dirty],3)*1,IFERROR(LEFT([kw_dirty],2)*1,"n.a.")))</f>
        <v>#N/A</v>
      </c>
      <c r="T4600" s="1"/>
      <c r="U4600" s="1">
        <f>VLOOKUP(Tabelle1[[#This Row],[productid]],Tabelle2[#All],2,FALSE)</f>
        <v>42</v>
      </c>
    </row>
    <row r="4601" spans="1:21" hidden="1">
      <c r="A4601" t="s">
        <v>2846</v>
      </c>
      <c r="B4601">
        <v>3715</v>
      </c>
      <c r="C4601">
        <v>289859</v>
      </c>
      <c r="D4601" t="s">
        <v>7545</v>
      </c>
      <c r="E4601" t="s">
        <v>7018</v>
      </c>
      <c r="F4601">
        <v>18406</v>
      </c>
      <c r="G4601">
        <v>1750863</v>
      </c>
      <c r="H4601">
        <f t="shared" si="71"/>
        <v>0</v>
      </c>
      <c r="I4601">
        <f t="array" ref="I4601">MIN(IFERROR(FIND(IstNumbers,A4601),""))</f>
        <v>28</v>
      </c>
      <c r="J4601" s="1" t="e">
        <f>IF([first '# in title]&lt;[pos kw in title],MID([title],[pos kw in title]-6,6),#N/A)</f>
        <v>#N/A</v>
      </c>
      <c r="K4601" s="1" t="e">
        <f>IFERROR(MID(SUBSTITUTE([kw rough in title],",","."),FIND("(",[kw rough in title])+1,20),SUBSTITUTE(IFERROR(MID([kw rough in title],FIND(" ",[kw rough in title])+1,20),[kw rough in title]),",","."))</f>
        <v>#N/A</v>
      </c>
      <c r="L4601" s="1">
        <f>IFERROR(FIND("kW",[desc]),0)</f>
        <v>70</v>
      </c>
      <c r="M4601">
        <f t="array" ref="M4601">MIN(IFERROR(FIND(IstNumbers,E4601),""))</f>
        <v>34</v>
      </c>
      <c r="N4601" s="1" t="str">
        <f>IF([first '# in desc]&lt;[pos kw in desc],MID([desc],[pos kw in desc]-7,7))</f>
        <v xml:space="preserve">­me 42 </v>
      </c>
      <c r="O46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01" s="1" t="str">
        <f>TRIM(IF([first '# in desc]&lt;[pos kw in desc],MID([desc],[pos kw in desc]-6,6),FALSE))</f>
        <v>me 42</v>
      </c>
      <c r="Q4601" s="1" t="b">
        <f>IF(LEN([manuell])=0,IFERROR([kw fine in title]*1,IFERROR(SUMPRODUCT(COUNTIF(IsDigits,MID([kw in desc],ROW($A$1:$A$150),1)))=LEN([kw in desc]),#N/A)),[manuell])</f>
        <v>0</v>
      </c>
      <c r="R4601" s="1" t="str">
        <f>IF([pos kw in title]&gt;0,MID(J4601,#REF!,4),IF([first '# in title]&gt;0,MID([title],[first '# in title],3),IF([first '# in title]&gt;0,MID([desc],#REF!,3),VLOOKUP([productid],$G$2:$R$1386,8))))</f>
        <v>42-</v>
      </c>
      <c r="S4601" s="1" t="e">
        <f>IF([kw in desc]=[kw rough in title],[kw in desc]*1,IFERROR(LEFT([kw_dirty],3)*1,IFERROR(LEFT([kw_dirty],2)*1,"n.a.")))</f>
        <v>#N/A</v>
      </c>
      <c r="T4601" s="1"/>
      <c r="U4601" s="1">
        <f>VLOOKUP(Tabelle1[[#This Row],[productid]],Tabelle2[#All],2,FALSE)</f>
        <v>42</v>
      </c>
    </row>
    <row r="4602" spans="1:21">
      <c r="A4602" t="s">
        <v>3585</v>
      </c>
      <c r="B4602">
        <v>2939</v>
      </c>
      <c r="C4602">
        <v>289859</v>
      </c>
      <c r="D4602" t="s">
        <v>7546</v>
      </c>
      <c r="E4602" t="s">
        <v>7547</v>
      </c>
      <c r="F4602">
        <v>18406</v>
      </c>
      <c r="G4602">
        <v>2286143</v>
      </c>
      <c r="H4602">
        <f t="shared" si="71"/>
        <v>0</v>
      </c>
      <c r="I4602">
        <f t="array" ref="I4602">MIN(IFERROR(FIND(IstNumbers,A4602),""))</f>
        <v>20</v>
      </c>
      <c r="J4602" s="1" t="e">
        <f>IF([first '# in title]&lt;[pos kw in title],MID([title],[pos kw in title]-6,6),#N/A)</f>
        <v>#N/A</v>
      </c>
      <c r="K4602" s="1" t="e">
        <f>IFERROR(MID(SUBSTITUTE([kw rough in title],",","."),FIND("(",[kw rough in title])+1,20),SUBSTITUTE(IFERROR(MID([kw rough in title],FIND(" ",[kw rough in title])+1,20),[kw rough in title]),",","."))</f>
        <v>#N/A</v>
      </c>
      <c r="L4602" s="1">
        <f>IFERROR(FIND("kW",[desc]),0)</f>
        <v>0</v>
      </c>
      <c r="M4602">
        <f t="array" ref="M4602">MIN(IFERROR(FIND(IstNumbers,E4602),""))</f>
        <v>33</v>
      </c>
      <c r="N4602" s="1" t="b">
        <f>IF([first '# in desc]&lt;[pos kw in desc],MID([desc],[pos kw in desc]-7,7))</f>
        <v>0</v>
      </c>
      <c r="O46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02" s="1" t="str">
        <f>TRIM(IF([first '# in desc]&lt;[pos kw in desc],MID([desc],[pos kw in desc]-6,6),FALSE))</f>
        <v>FALSCH</v>
      </c>
      <c r="Q4602" s="1" t="b">
        <f>IF(LEN([manuell])=0,IFERROR([kw fine in title]*1,IFERROR(SUMPRODUCT(COUNTIF(IsDigits,MID([kw in desc],ROW($A$1:$A$150),1)))=LEN([kw in desc]),#N/A)),[manuell])</f>
        <v>0</v>
      </c>
      <c r="R4602" s="1" t="str">
        <f>IF([pos kw in title]&gt;0,MID(J4602,#REF!,4),IF([first '# in title]&gt;0,MID([title],[first '# in title],3),IF([first '# in title]&gt;0,MID([desc],#REF!,3),VLOOKUP([productid],$G$2:$R$1386,8))))</f>
        <v>146</v>
      </c>
      <c r="S4602" s="1" t="e">
        <f>IF([kw in desc]=[kw rough in title],[kw in desc]*1,IFERROR(LEFT([kw_dirty],3)*1,IFERROR(LEFT([kw_dirty],2)*1,"n.a.")))</f>
        <v>#N/A</v>
      </c>
      <c r="T4602" s="1"/>
      <c r="U4602" s="1" t="e">
        <f>VLOOKUP(Tabelle1[[#This Row],[productid]],Tabelle2[#All],2,FALSE)</f>
        <v>#N/A</v>
      </c>
    </row>
    <row r="4603" spans="1:21">
      <c r="A4603" t="s">
        <v>3585</v>
      </c>
      <c r="B4603">
        <v>2942</v>
      </c>
      <c r="C4603">
        <v>289859</v>
      </c>
      <c r="D4603" t="s">
        <v>7548</v>
      </c>
      <c r="E4603" t="s">
        <v>7549</v>
      </c>
      <c r="F4603">
        <v>18406</v>
      </c>
      <c r="G4603">
        <v>2286143</v>
      </c>
      <c r="H4603">
        <f t="shared" si="71"/>
        <v>0</v>
      </c>
      <c r="I4603">
        <f t="array" ref="I4603">MIN(IFERROR(FIND(IstNumbers,A4603),""))</f>
        <v>20</v>
      </c>
      <c r="J4603" s="1" t="e">
        <f>IF([first '# in title]&lt;[pos kw in title],MID([title],[pos kw in title]-6,6),#N/A)</f>
        <v>#N/A</v>
      </c>
      <c r="K4603" s="1" t="e">
        <f>IFERROR(MID(SUBSTITUTE([kw rough in title],",","."),FIND("(",[kw rough in title])+1,20),SUBSTITUTE(IFERROR(MID([kw rough in title],FIND(" ",[kw rough in title])+1,20),[kw rough in title]),",","."))</f>
        <v>#N/A</v>
      </c>
      <c r="L4603" s="1">
        <f>IFERROR(FIND("kW",[desc]),0)</f>
        <v>0</v>
      </c>
      <c r="M4603">
        <f t="array" ref="M4603">MIN(IFERROR(FIND(IstNumbers,E4603),""))</f>
        <v>33</v>
      </c>
      <c r="N4603" s="1" t="b">
        <f>IF([first '# in desc]&lt;[pos kw in desc],MID([desc],[pos kw in desc]-7,7))</f>
        <v>0</v>
      </c>
      <c r="O46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03" s="1" t="str">
        <f>TRIM(IF([first '# in desc]&lt;[pos kw in desc],MID([desc],[pos kw in desc]-6,6),FALSE))</f>
        <v>FALSCH</v>
      </c>
      <c r="Q4603" s="1" t="b">
        <f>IF(LEN([manuell])=0,IFERROR([kw fine in title]*1,IFERROR(SUMPRODUCT(COUNTIF(IsDigits,MID([kw in desc],ROW($A$1:$A$150),1)))=LEN([kw in desc]),#N/A)),[manuell])</f>
        <v>0</v>
      </c>
      <c r="R4603" s="1" t="str">
        <f>IF([pos kw in title]&gt;0,MID(J4603,#REF!,4),IF([first '# in title]&gt;0,MID([title],[first '# in title],3),IF([first '# in title]&gt;0,MID([desc],#REF!,3),VLOOKUP([productid],$G$2:$R$1386,8))))</f>
        <v>146</v>
      </c>
      <c r="S4603" s="1" t="e">
        <f>IF([kw in desc]=[kw rough in title],[kw in desc]*1,IFERROR(LEFT([kw_dirty],3)*1,IFERROR(LEFT([kw_dirty],2)*1,"n.a.")))</f>
        <v>#N/A</v>
      </c>
      <c r="T4603" s="1"/>
      <c r="U4603" s="1" t="e">
        <f>VLOOKUP(Tabelle1[[#This Row],[productid]],Tabelle2[#All],2,FALSE)</f>
        <v>#N/A</v>
      </c>
    </row>
    <row r="4604" spans="1:21">
      <c r="A4604" t="s">
        <v>3585</v>
      </c>
      <c r="B4604">
        <v>2942</v>
      </c>
      <c r="C4604">
        <v>289859</v>
      </c>
      <c r="D4604" t="s">
        <v>7550</v>
      </c>
      <c r="E4604" t="s">
        <v>7551</v>
      </c>
      <c r="F4604">
        <v>18406</v>
      </c>
      <c r="G4604">
        <v>2286143</v>
      </c>
      <c r="H4604">
        <f t="shared" si="71"/>
        <v>0</v>
      </c>
      <c r="I4604">
        <f t="array" ref="I4604">MIN(IFERROR(FIND(IstNumbers,A4604),""))</f>
        <v>20</v>
      </c>
      <c r="J4604" s="1" t="e">
        <f>IF([first '# in title]&lt;[pos kw in title],MID([title],[pos kw in title]-6,6),#N/A)</f>
        <v>#N/A</v>
      </c>
      <c r="K4604" s="1" t="e">
        <f>IFERROR(MID(SUBSTITUTE([kw rough in title],",","."),FIND("(",[kw rough in title])+1,20),SUBSTITUTE(IFERROR(MID([kw rough in title],FIND(" ",[kw rough in title])+1,20),[kw rough in title]),",","."))</f>
        <v>#N/A</v>
      </c>
      <c r="L4604" s="1">
        <f>IFERROR(FIND("kW",[desc]),0)</f>
        <v>0</v>
      </c>
      <c r="M4604">
        <f t="array" ref="M4604">MIN(IFERROR(FIND(IstNumbers,E4604),""))</f>
        <v>33</v>
      </c>
      <c r="N4604" s="1" t="b">
        <f>IF([first '# in desc]&lt;[pos kw in desc],MID([desc],[pos kw in desc]-7,7))</f>
        <v>0</v>
      </c>
      <c r="O46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04" s="1" t="str">
        <f>TRIM(IF([first '# in desc]&lt;[pos kw in desc],MID([desc],[pos kw in desc]-6,6),FALSE))</f>
        <v>FALSCH</v>
      </c>
      <c r="Q4604" s="1" t="b">
        <f>IF(LEN([manuell])=0,IFERROR([kw fine in title]*1,IFERROR(SUMPRODUCT(COUNTIF(IsDigits,MID([kw in desc],ROW($A$1:$A$150),1)))=LEN([kw in desc]),#N/A)),[manuell])</f>
        <v>0</v>
      </c>
      <c r="R4604" s="1" t="str">
        <f>IF([pos kw in title]&gt;0,MID(J4604,#REF!,4),IF([first '# in title]&gt;0,MID([title],[first '# in title],3),IF([first '# in title]&gt;0,MID([desc],#REF!,3),VLOOKUP([productid],$G$2:$R$1386,8))))</f>
        <v>146</v>
      </c>
      <c r="S4604" s="1" t="e">
        <f>IF([kw in desc]=[kw rough in title],[kw in desc]*1,IFERROR(LEFT([kw_dirty],3)*1,IFERROR(LEFT([kw_dirty],2)*1,"n.a.")))</f>
        <v>#N/A</v>
      </c>
      <c r="T4604" s="1"/>
      <c r="U4604" s="1" t="e">
        <f>VLOOKUP(Tabelle1[[#This Row],[productid]],Tabelle2[#All],2,FALSE)</f>
        <v>#N/A</v>
      </c>
    </row>
    <row r="4605" spans="1:21">
      <c r="A4605" t="s">
        <v>3585</v>
      </c>
      <c r="B4605">
        <v>2942</v>
      </c>
      <c r="C4605">
        <v>289859</v>
      </c>
      <c r="D4605" t="s">
        <v>7552</v>
      </c>
      <c r="E4605" t="s">
        <v>7553</v>
      </c>
      <c r="F4605">
        <v>18406</v>
      </c>
      <c r="G4605">
        <v>2286143</v>
      </c>
      <c r="H4605">
        <f t="shared" si="71"/>
        <v>0</v>
      </c>
      <c r="I4605">
        <f t="array" ref="I4605">MIN(IFERROR(FIND(IstNumbers,A4605),""))</f>
        <v>20</v>
      </c>
      <c r="J4605" s="1" t="e">
        <f>IF([first '# in title]&lt;[pos kw in title],MID([title],[pos kw in title]-6,6),#N/A)</f>
        <v>#N/A</v>
      </c>
      <c r="K4605" s="1" t="e">
        <f>IFERROR(MID(SUBSTITUTE([kw rough in title],",","."),FIND("(",[kw rough in title])+1,20),SUBSTITUTE(IFERROR(MID([kw rough in title],FIND(" ",[kw rough in title])+1,20),[kw rough in title]),",","."))</f>
        <v>#N/A</v>
      </c>
      <c r="L4605" s="1">
        <f>IFERROR(FIND("kW",[desc]),0)</f>
        <v>0</v>
      </c>
      <c r="M4605">
        <f t="array" ref="M4605">MIN(IFERROR(FIND(IstNumbers,E4605),""))</f>
        <v>33</v>
      </c>
      <c r="N4605" s="1" t="b">
        <f>IF([first '# in desc]&lt;[pos kw in desc],MID([desc],[pos kw in desc]-7,7))</f>
        <v>0</v>
      </c>
      <c r="O46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05" s="1" t="str">
        <f>TRIM(IF([first '# in desc]&lt;[pos kw in desc],MID([desc],[pos kw in desc]-6,6),FALSE))</f>
        <v>FALSCH</v>
      </c>
      <c r="Q4605" s="1" t="b">
        <f>IF(LEN([manuell])=0,IFERROR([kw fine in title]*1,IFERROR(SUMPRODUCT(COUNTIF(IsDigits,MID([kw in desc],ROW($A$1:$A$150),1)))=LEN([kw in desc]),#N/A)),[manuell])</f>
        <v>0</v>
      </c>
      <c r="R4605" s="1" t="str">
        <f>IF([pos kw in title]&gt;0,MID(J4605,#REF!,4),IF([first '# in title]&gt;0,MID([title],[first '# in title],3),IF([first '# in title]&gt;0,MID([desc],#REF!,3),VLOOKUP([productid],$G$2:$R$1386,8))))</f>
        <v>146</v>
      </c>
      <c r="S4605" s="1" t="e">
        <f>IF([kw in desc]=[kw rough in title],[kw in desc]*1,IFERROR(LEFT([kw_dirty],3)*1,IFERROR(LEFT([kw_dirty],2)*1,"n.a.")))</f>
        <v>#N/A</v>
      </c>
      <c r="T4605" s="1"/>
      <c r="U4605" s="1" t="e">
        <f>VLOOKUP(Tabelle1[[#This Row],[productid]],Tabelle2[#All],2,FALSE)</f>
        <v>#N/A</v>
      </c>
    </row>
    <row r="4606" spans="1:21">
      <c r="A4606" t="s">
        <v>3585</v>
      </c>
      <c r="B4606">
        <v>2943</v>
      </c>
      <c r="C4606">
        <v>289859</v>
      </c>
      <c r="D4606" t="s">
        <v>7554</v>
      </c>
      <c r="E4606" t="s">
        <v>7555</v>
      </c>
      <c r="F4606">
        <v>18406</v>
      </c>
      <c r="G4606">
        <v>2286143</v>
      </c>
      <c r="H4606">
        <f t="shared" si="71"/>
        <v>0</v>
      </c>
      <c r="I4606">
        <f t="array" ref="I4606">MIN(IFERROR(FIND(IstNumbers,A4606),""))</f>
        <v>20</v>
      </c>
      <c r="J4606" s="1" t="e">
        <f>IF([first '# in title]&lt;[pos kw in title],MID([title],[pos kw in title]-6,6),#N/A)</f>
        <v>#N/A</v>
      </c>
      <c r="K4606" s="1" t="e">
        <f>IFERROR(MID(SUBSTITUTE([kw rough in title],",","."),FIND("(",[kw rough in title])+1,20),SUBSTITUTE(IFERROR(MID([kw rough in title],FIND(" ",[kw rough in title])+1,20),[kw rough in title]),",","."))</f>
        <v>#N/A</v>
      </c>
      <c r="L4606" s="1">
        <f>IFERROR(FIND("kW",[desc]),0)</f>
        <v>0</v>
      </c>
      <c r="M4606">
        <f t="array" ref="M4606">MIN(IFERROR(FIND(IstNumbers,E4606),""))</f>
        <v>33</v>
      </c>
      <c r="N4606" s="1" t="b">
        <f>IF([first '# in desc]&lt;[pos kw in desc],MID([desc],[pos kw in desc]-7,7))</f>
        <v>0</v>
      </c>
      <c r="O46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06" s="1" t="str">
        <f>TRIM(IF([first '# in desc]&lt;[pos kw in desc],MID([desc],[pos kw in desc]-6,6),FALSE))</f>
        <v>FALSCH</v>
      </c>
      <c r="Q4606" s="1" t="b">
        <f>IF(LEN([manuell])=0,IFERROR([kw fine in title]*1,IFERROR(SUMPRODUCT(COUNTIF(IsDigits,MID([kw in desc],ROW($A$1:$A$150),1)))=LEN([kw in desc]),#N/A)),[manuell])</f>
        <v>0</v>
      </c>
      <c r="R4606" s="1" t="str">
        <f>IF([pos kw in title]&gt;0,MID(J4606,#REF!,4),IF([first '# in title]&gt;0,MID([title],[first '# in title],3),IF([first '# in title]&gt;0,MID([desc],#REF!,3),VLOOKUP([productid],$G$2:$R$1386,8))))</f>
        <v>146</v>
      </c>
      <c r="S4606" s="1" t="e">
        <f>IF([kw in desc]=[kw rough in title],[kw in desc]*1,IFERROR(LEFT([kw_dirty],3)*1,IFERROR(LEFT([kw_dirty],2)*1,"n.a.")))</f>
        <v>#N/A</v>
      </c>
      <c r="T4606" s="1"/>
      <c r="U4606" s="1" t="e">
        <f>VLOOKUP(Tabelle1[[#This Row],[productid]],Tabelle2[#All],2,FALSE)</f>
        <v>#N/A</v>
      </c>
    </row>
    <row r="4607" spans="1:21">
      <c r="A4607" t="s">
        <v>3585</v>
      </c>
      <c r="B4607">
        <v>2943</v>
      </c>
      <c r="C4607">
        <v>289859</v>
      </c>
      <c r="D4607" t="s">
        <v>7556</v>
      </c>
      <c r="E4607" t="s">
        <v>7557</v>
      </c>
      <c r="F4607">
        <v>18406</v>
      </c>
      <c r="G4607">
        <v>2286143</v>
      </c>
      <c r="H4607">
        <f t="shared" si="71"/>
        <v>0</v>
      </c>
      <c r="I4607">
        <f t="array" ref="I4607">MIN(IFERROR(FIND(IstNumbers,A4607),""))</f>
        <v>20</v>
      </c>
      <c r="J4607" s="1" t="e">
        <f>IF([first '# in title]&lt;[pos kw in title],MID([title],[pos kw in title]-6,6),#N/A)</f>
        <v>#N/A</v>
      </c>
      <c r="K4607" s="1" t="e">
        <f>IFERROR(MID(SUBSTITUTE([kw rough in title],",","."),FIND("(",[kw rough in title])+1,20),SUBSTITUTE(IFERROR(MID([kw rough in title],FIND(" ",[kw rough in title])+1,20),[kw rough in title]),",","."))</f>
        <v>#N/A</v>
      </c>
      <c r="L4607" s="1">
        <f>IFERROR(FIND("kW",[desc]),0)</f>
        <v>0</v>
      </c>
      <c r="M4607">
        <f t="array" ref="M4607">MIN(IFERROR(FIND(IstNumbers,E4607),""))</f>
        <v>33</v>
      </c>
      <c r="N4607" s="1" t="b">
        <f>IF([first '# in desc]&lt;[pos kw in desc],MID([desc],[pos kw in desc]-7,7))</f>
        <v>0</v>
      </c>
      <c r="O46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07" s="1" t="str">
        <f>TRIM(IF([first '# in desc]&lt;[pos kw in desc],MID([desc],[pos kw in desc]-6,6),FALSE))</f>
        <v>FALSCH</v>
      </c>
      <c r="Q4607" s="1" t="b">
        <f>IF(LEN([manuell])=0,IFERROR([kw fine in title]*1,IFERROR(SUMPRODUCT(COUNTIF(IsDigits,MID([kw in desc],ROW($A$1:$A$150),1)))=LEN([kw in desc]),#N/A)),[manuell])</f>
        <v>0</v>
      </c>
      <c r="R4607" s="1" t="str">
        <f>IF([pos kw in title]&gt;0,MID(J4607,#REF!,4),IF([first '# in title]&gt;0,MID([title],[first '# in title],3),IF([first '# in title]&gt;0,MID([desc],#REF!,3),VLOOKUP([productid],$G$2:$R$1386,8))))</f>
        <v>146</v>
      </c>
      <c r="S4607" s="1" t="e">
        <f>IF([kw in desc]=[kw rough in title],[kw in desc]*1,IFERROR(LEFT([kw_dirty],3)*1,IFERROR(LEFT([kw_dirty],2)*1,"n.a.")))</f>
        <v>#N/A</v>
      </c>
      <c r="T4607" s="1"/>
      <c r="U4607" s="1" t="e">
        <f>VLOOKUP(Tabelle1[[#This Row],[productid]],Tabelle2[#All],2,FALSE)</f>
        <v>#N/A</v>
      </c>
    </row>
    <row r="4608" spans="1:21">
      <c r="A4608" t="s">
        <v>3585</v>
      </c>
      <c r="B4608">
        <v>2944</v>
      </c>
      <c r="C4608">
        <v>289859</v>
      </c>
      <c r="D4608" t="s">
        <v>7558</v>
      </c>
      <c r="E4608" t="s">
        <v>7559</v>
      </c>
      <c r="F4608">
        <v>18406</v>
      </c>
      <c r="G4608">
        <v>2286143</v>
      </c>
      <c r="H4608">
        <f t="shared" si="71"/>
        <v>0</v>
      </c>
      <c r="I4608">
        <f t="array" ref="I4608">MIN(IFERROR(FIND(IstNumbers,A4608),""))</f>
        <v>20</v>
      </c>
      <c r="J4608" s="1" t="e">
        <f>IF([first '# in title]&lt;[pos kw in title],MID([title],[pos kw in title]-6,6),#N/A)</f>
        <v>#N/A</v>
      </c>
      <c r="K4608" s="1" t="e">
        <f>IFERROR(MID(SUBSTITUTE([kw rough in title],",","."),FIND("(",[kw rough in title])+1,20),SUBSTITUTE(IFERROR(MID([kw rough in title],FIND(" ",[kw rough in title])+1,20),[kw rough in title]),",","."))</f>
        <v>#N/A</v>
      </c>
      <c r="L4608" s="1">
        <f>IFERROR(FIND("kW",[desc]),0)</f>
        <v>0</v>
      </c>
      <c r="M4608">
        <f t="array" ref="M4608">MIN(IFERROR(FIND(IstNumbers,E4608),""))</f>
        <v>33</v>
      </c>
      <c r="N4608" s="1" t="b">
        <f>IF([first '# in desc]&lt;[pos kw in desc],MID([desc],[pos kw in desc]-7,7))</f>
        <v>0</v>
      </c>
      <c r="O46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08" s="1" t="str">
        <f>TRIM(IF([first '# in desc]&lt;[pos kw in desc],MID([desc],[pos kw in desc]-6,6),FALSE))</f>
        <v>FALSCH</v>
      </c>
      <c r="Q4608" s="1" t="b">
        <f>IF(LEN([manuell])=0,IFERROR([kw fine in title]*1,IFERROR(SUMPRODUCT(COUNTIF(IsDigits,MID([kw in desc],ROW($A$1:$A$150),1)))=LEN([kw in desc]),#N/A)),[manuell])</f>
        <v>0</v>
      </c>
      <c r="R4608" s="1" t="str">
        <f>IF([pos kw in title]&gt;0,MID(J4608,#REF!,4),IF([first '# in title]&gt;0,MID([title],[first '# in title],3),IF([first '# in title]&gt;0,MID([desc],#REF!,3),VLOOKUP([productid],$G$2:$R$1386,8))))</f>
        <v>146</v>
      </c>
      <c r="S4608" s="1" t="e">
        <f>IF([kw in desc]=[kw rough in title],[kw in desc]*1,IFERROR(LEFT([kw_dirty],3)*1,IFERROR(LEFT([kw_dirty],2)*1,"n.a.")))</f>
        <v>#N/A</v>
      </c>
      <c r="T4608" s="1"/>
      <c r="U4608" s="1" t="e">
        <f>VLOOKUP(Tabelle1[[#This Row],[productid]],Tabelle2[#All],2,FALSE)</f>
        <v>#N/A</v>
      </c>
    </row>
    <row r="4609" spans="1:21" hidden="1">
      <c r="A4609" t="s">
        <v>3224</v>
      </c>
      <c r="B4609">
        <v>3715</v>
      </c>
      <c r="C4609">
        <v>289859</v>
      </c>
      <c r="D4609" t="s">
        <v>7560</v>
      </c>
      <c r="E4609" t="s">
        <v>7020</v>
      </c>
      <c r="F4609">
        <v>18406</v>
      </c>
      <c r="G4609">
        <v>1750863</v>
      </c>
      <c r="H4609">
        <f t="shared" si="71"/>
        <v>0</v>
      </c>
      <c r="I4609">
        <f t="array" ref="I4609">MIN(IFERROR(FIND(IstNumbers,A4609),""))</f>
        <v>12</v>
      </c>
      <c r="J4609" s="1" t="e">
        <f>IF([first '# in title]&lt;[pos kw in title],MID([title],[pos kw in title]-6,6),#N/A)</f>
        <v>#N/A</v>
      </c>
      <c r="K4609" s="1" t="e">
        <f>IFERROR(MID(SUBSTITUTE([kw rough in title],",","."),FIND("(",[kw rough in title])+1,20),SUBSTITUTE(IFERROR(MID([kw rough in title],FIND(" ",[kw rough in title])+1,20),[kw rough in title]),",","."))</f>
        <v>#N/A</v>
      </c>
      <c r="L4609" s="1">
        <f>IFERROR(FIND("kW",[desc]),0)</f>
        <v>70</v>
      </c>
      <c r="M4609">
        <f t="array" ref="M4609">MIN(IFERROR(FIND(IstNumbers,E4609),""))</f>
        <v>34</v>
      </c>
      <c r="N4609" s="1" t="str">
        <f>IF([first '# in desc]&lt;[pos kw in desc],MID([desc],[pos kw in desc]-7,7))</f>
        <v xml:space="preserve">­me 42 </v>
      </c>
      <c r="O46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09" s="1" t="str">
        <f>TRIM(IF([first '# in desc]&lt;[pos kw in desc],MID([desc],[pos kw in desc]-6,6),FALSE))</f>
        <v>me 42</v>
      </c>
      <c r="Q4609" s="1" t="b">
        <f>IF(LEN([manuell])=0,IFERROR([kw fine in title]*1,IFERROR(SUMPRODUCT(COUNTIF(IsDigits,MID([kw in desc],ROW($A$1:$A$150),1)))=LEN([kw in desc]),#N/A)),[manuell])</f>
        <v>0</v>
      </c>
      <c r="R4609" s="1" t="str">
        <f>IF([pos kw in title]&gt;0,MID(J4609,#REF!,4),IF([first '# in title]&gt;0,MID([title],[first '# in title],3),IF([first '# in title]&gt;0,MID([desc],#REF!,3),VLOOKUP([productid],$G$2:$R$1386,8))))</f>
        <v xml:space="preserve">42 </v>
      </c>
      <c r="S4609" s="1" t="e">
        <f>IF([kw in desc]=[kw rough in title],[kw in desc]*1,IFERROR(LEFT([kw_dirty],3)*1,IFERROR(LEFT([kw_dirty],2)*1,"n.a.")))</f>
        <v>#N/A</v>
      </c>
      <c r="T4609" s="1"/>
      <c r="U4609" s="1">
        <f>VLOOKUP(Tabelle1[[#This Row],[productid]],Tabelle2[#All],2,FALSE)</f>
        <v>42</v>
      </c>
    </row>
    <row r="4610" spans="1:21" hidden="1">
      <c r="A4610" t="s">
        <v>1988</v>
      </c>
      <c r="B4610">
        <v>3795</v>
      </c>
      <c r="C4610">
        <v>289859</v>
      </c>
      <c r="D4610" t="s">
        <v>7561</v>
      </c>
      <c r="E4610" t="s">
        <v>6188</v>
      </c>
      <c r="F4610">
        <v>18406</v>
      </c>
      <c r="G4610">
        <v>3497887</v>
      </c>
      <c r="H4610">
        <f t="shared" si="71"/>
        <v>0</v>
      </c>
      <c r="I4610">
        <f t="array" ref="I4610">MIN(IFERROR(FIND(IstNumbers,A4610),""))</f>
        <v>13</v>
      </c>
      <c r="J4610" s="1" t="e">
        <f>IF([first '# in title]&lt;[pos kw in title],MID([title],[pos kw in title]-6,6),#N/A)</f>
        <v>#N/A</v>
      </c>
      <c r="K4610" s="1" t="e">
        <f>IFERROR(MID(SUBSTITUTE([kw rough in title],",","."),FIND("(",[kw rough in title])+1,20),SUBSTITUTE(IFERROR(MID([kw rough in title],FIND(" ",[kw rough in title])+1,20),[kw rough in title]),",","."))</f>
        <v>#N/A</v>
      </c>
      <c r="L4610" s="1">
        <f>IFERROR(FIND("kW",[desc]),0)</f>
        <v>70</v>
      </c>
      <c r="M4610">
        <f t="array" ref="M4610">MIN(IFERROR(FIND(IstNumbers,E4610),""))</f>
        <v>34</v>
      </c>
      <c r="N4610" s="1" t="str">
        <f>IF([first '# in desc]&lt;[pos kw in desc],MID([desc],[pos kw in desc]-7,7))</f>
        <v xml:space="preserve">­me 42 </v>
      </c>
      <c r="O46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10" s="1" t="str">
        <f>TRIM(IF([first '# in desc]&lt;[pos kw in desc],MID([desc],[pos kw in desc]-6,6),FALSE))</f>
        <v>me 42</v>
      </c>
      <c r="Q4610" s="1" t="b">
        <f>IF(LEN([manuell])=0,IFERROR([kw fine in title]*1,IFERROR(SUMPRODUCT(COUNTIF(IsDigits,MID([kw in desc],ROW($A$1:$A$150),1)))=LEN([kw in desc]),#N/A)),[manuell])</f>
        <v>0</v>
      </c>
      <c r="R4610" s="1" t="str">
        <f>IF([pos kw in title]&gt;0,MID(J4610,#REF!,4),IF([first '# in title]&gt;0,MID([title],[first '# in title],3),IF([first '# in title]&gt;0,MID([desc],#REF!,3),VLOOKUP([productid],$G$2:$R$1386,8))))</f>
        <v xml:space="preserve">42 </v>
      </c>
      <c r="S4610" s="1" t="e">
        <f>IF([kw in desc]=[kw rough in title],[kw in desc]*1,IFERROR(LEFT([kw_dirty],3)*1,IFERROR(LEFT([kw_dirty],2)*1,"n.a.")))</f>
        <v>#N/A</v>
      </c>
      <c r="T4610" s="1"/>
      <c r="U4610" s="1">
        <f>VLOOKUP(Tabelle1[[#This Row],[productid]],Tabelle2[#All],2,FALSE)</f>
        <v>42</v>
      </c>
    </row>
    <row r="4611" spans="1:21">
      <c r="A4611" t="s">
        <v>3585</v>
      </c>
      <c r="B4611">
        <v>2947</v>
      </c>
      <c r="C4611">
        <v>289859</v>
      </c>
      <c r="D4611" t="s">
        <v>7562</v>
      </c>
      <c r="E4611" t="s">
        <v>7563</v>
      </c>
      <c r="F4611">
        <v>18406</v>
      </c>
      <c r="G4611">
        <v>2286143</v>
      </c>
      <c r="H4611">
        <f t="shared" si="71"/>
        <v>0</v>
      </c>
      <c r="I4611">
        <f t="array" ref="I4611">MIN(IFERROR(FIND(IstNumbers,A4611),""))</f>
        <v>20</v>
      </c>
      <c r="J4611" s="1" t="e">
        <f>IF([first '# in title]&lt;[pos kw in title],MID([title],[pos kw in title]-6,6),#N/A)</f>
        <v>#N/A</v>
      </c>
      <c r="K4611" s="1" t="e">
        <f>IFERROR(MID(SUBSTITUTE([kw rough in title],",","."),FIND("(",[kw rough in title])+1,20),SUBSTITUTE(IFERROR(MID([kw rough in title],FIND(" ",[kw rough in title])+1,20),[kw rough in title]),",","."))</f>
        <v>#N/A</v>
      </c>
      <c r="L4611" s="1">
        <f>IFERROR(FIND("kW",[desc]),0)</f>
        <v>0</v>
      </c>
      <c r="M4611">
        <f t="array" ref="M4611">MIN(IFERROR(FIND(IstNumbers,E4611),""))</f>
        <v>33</v>
      </c>
      <c r="N4611" s="1" t="b">
        <f>IF([first '# in desc]&lt;[pos kw in desc],MID([desc],[pos kw in desc]-7,7))</f>
        <v>0</v>
      </c>
      <c r="O46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11" s="1" t="str">
        <f>TRIM(IF([first '# in desc]&lt;[pos kw in desc],MID([desc],[pos kw in desc]-6,6),FALSE))</f>
        <v>FALSCH</v>
      </c>
      <c r="Q4611" s="1" t="b">
        <f>IF(LEN([manuell])=0,IFERROR([kw fine in title]*1,IFERROR(SUMPRODUCT(COUNTIF(IsDigits,MID([kw in desc],ROW($A$1:$A$150),1)))=LEN([kw in desc]),#N/A)),[manuell])</f>
        <v>0</v>
      </c>
      <c r="R4611" s="1" t="str">
        <f>IF([pos kw in title]&gt;0,MID(J4611,#REF!,4),IF([first '# in title]&gt;0,MID([title],[first '# in title],3),IF([first '# in title]&gt;0,MID([desc],#REF!,3),VLOOKUP([productid],$G$2:$R$1386,8))))</f>
        <v>146</v>
      </c>
      <c r="S4611" s="1" t="e">
        <f>IF([kw in desc]=[kw rough in title],[kw in desc]*1,IFERROR(LEFT([kw_dirty],3)*1,IFERROR(LEFT([kw_dirty],2)*1,"n.a.")))</f>
        <v>#N/A</v>
      </c>
      <c r="T4611" s="1"/>
      <c r="U4611" s="1" t="e">
        <f>VLOOKUP(Tabelle1[[#This Row],[productid]],Tabelle2[#All],2,FALSE)</f>
        <v>#N/A</v>
      </c>
    </row>
    <row r="4612" spans="1:21" hidden="1">
      <c r="A4612" t="s">
        <v>3224</v>
      </c>
      <c r="B4612">
        <v>3715</v>
      </c>
      <c r="C4612">
        <v>289859</v>
      </c>
      <c r="D4612" t="s">
        <v>7564</v>
      </c>
      <c r="E4612" t="s">
        <v>7024</v>
      </c>
      <c r="F4612">
        <v>18406</v>
      </c>
      <c r="G4612">
        <v>1750863</v>
      </c>
      <c r="H4612">
        <f t="shared" ref="H4612:H4675" si="72">IFERROR(FIND("kW",A4612),0)</f>
        <v>0</v>
      </c>
      <c r="I4612">
        <f t="array" ref="I4612">MIN(IFERROR(FIND(IstNumbers,A4612),""))</f>
        <v>12</v>
      </c>
      <c r="J4612" s="1" t="e">
        <f>IF([first '# in title]&lt;[pos kw in title],MID([title],[pos kw in title]-6,6),#N/A)</f>
        <v>#N/A</v>
      </c>
      <c r="K4612" s="1" t="e">
        <f>IFERROR(MID(SUBSTITUTE([kw rough in title],",","."),FIND("(",[kw rough in title])+1,20),SUBSTITUTE(IFERROR(MID([kw rough in title],FIND(" ",[kw rough in title])+1,20),[kw rough in title]),",","."))</f>
        <v>#N/A</v>
      </c>
      <c r="L4612" s="1">
        <f>IFERROR(FIND("kW",[desc]),0)</f>
        <v>70</v>
      </c>
      <c r="M4612">
        <f t="array" ref="M4612">MIN(IFERROR(FIND(IstNumbers,E4612),""))</f>
        <v>34</v>
      </c>
      <c r="N4612" s="1" t="str">
        <f>IF([first '# in desc]&lt;[pos kw in desc],MID([desc],[pos kw in desc]-7,7))</f>
        <v xml:space="preserve">­me 42 </v>
      </c>
      <c r="O46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12" s="1" t="str">
        <f>TRIM(IF([first '# in desc]&lt;[pos kw in desc],MID([desc],[pos kw in desc]-6,6),FALSE))</f>
        <v>me 42</v>
      </c>
      <c r="Q4612" s="1" t="b">
        <f>IF(LEN([manuell])=0,IFERROR([kw fine in title]*1,IFERROR(SUMPRODUCT(COUNTIF(IsDigits,MID([kw in desc],ROW($A$1:$A$150),1)))=LEN([kw in desc]),#N/A)),[manuell])</f>
        <v>0</v>
      </c>
      <c r="R4612" s="1" t="str">
        <f>IF([pos kw in title]&gt;0,MID(J4612,#REF!,4),IF([first '# in title]&gt;0,MID([title],[first '# in title],3),IF([first '# in title]&gt;0,MID([desc],#REF!,3),VLOOKUP([productid],$G$2:$R$1386,8))))</f>
        <v xml:space="preserve">42 </v>
      </c>
      <c r="S4612" s="1" t="e">
        <f>IF([kw in desc]=[kw rough in title],[kw in desc]*1,IFERROR(LEFT([kw_dirty],3)*1,IFERROR(LEFT([kw_dirty],2)*1,"n.a.")))</f>
        <v>#N/A</v>
      </c>
      <c r="T4612" s="1"/>
      <c r="U4612" s="1">
        <f>VLOOKUP(Tabelle1[[#This Row],[productid]],Tabelle2[#All],2,FALSE)</f>
        <v>42</v>
      </c>
    </row>
    <row r="4613" spans="1:21" hidden="1">
      <c r="A4613" t="s">
        <v>1988</v>
      </c>
      <c r="B4613">
        <v>3795</v>
      </c>
      <c r="C4613">
        <v>289859</v>
      </c>
      <c r="D4613" t="s">
        <v>7565</v>
      </c>
      <c r="E4613" t="s">
        <v>7306</v>
      </c>
      <c r="F4613">
        <v>18406</v>
      </c>
      <c r="G4613">
        <v>3497887</v>
      </c>
      <c r="H4613">
        <f t="shared" si="72"/>
        <v>0</v>
      </c>
      <c r="I4613">
        <f t="array" ref="I4613">MIN(IFERROR(FIND(IstNumbers,A4613),""))</f>
        <v>13</v>
      </c>
      <c r="J4613" s="1" t="e">
        <f>IF([first '# in title]&lt;[pos kw in title],MID([title],[pos kw in title]-6,6),#N/A)</f>
        <v>#N/A</v>
      </c>
      <c r="K4613" s="1" t="e">
        <f>IFERROR(MID(SUBSTITUTE([kw rough in title],",","."),FIND("(",[kw rough in title])+1,20),SUBSTITUTE(IFERROR(MID([kw rough in title],FIND(" ",[kw rough in title])+1,20),[kw rough in title]),",","."))</f>
        <v>#N/A</v>
      </c>
      <c r="L4613" s="1">
        <f>IFERROR(FIND("kW",[desc]),0)</f>
        <v>70</v>
      </c>
      <c r="M4613">
        <f t="array" ref="M4613">MIN(IFERROR(FIND(IstNumbers,E4613),""))</f>
        <v>34</v>
      </c>
      <c r="N4613" s="1" t="str">
        <f>IF([first '# in desc]&lt;[pos kw in desc],MID([desc],[pos kw in desc]-7,7))</f>
        <v xml:space="preserve">­me 42 </v>
      </c>
      <c r="O46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13" s="1" t="str">
        <f>TRIM(IF([first '# in desc]&lt;[pos kw in desc],MID([desc],[pos kw in desc]-6,6),FALSE))</f>
        <v>me 42</v>
      </c>
      <c r="Q4613" s="1" t="b">
        <f>IF(LEN([manuell])=0,IFERROR([kw fine in title]*1,IFERROR(SUMPRODUCT(COUNTIF(IsDigits,MID([kw in desc],ROW($A$1:$A$150),1)))=LEN([kw in desc]),#N/A)),[manuell])</f>
        <v>0</v>
      </c>
      <c r="R4613" s="1" t="str">
        <f>IF([pos kw in title]&gt;0,MID(J4613,#REF!,4),IF([first '# in title]&gt;0,MID([title],[first '# in title],3),IF([first '# in title]&gt;0,MID([desc],#REF!,3),VLOOKUP([productid],$G$2:$R$1386,8))))</f>
        <v xml:space="preserve">42 </v>
      </c>
      <c r="S4613" s="1" t="e">
        <f>IF([kw in desc]=[kw rough in title],[kw in desc]*1,IFERROR(LEFT([kw_dirty],3)*1,IFERROR(LEFT([kw_dirty],2)*1,"n.a.")))</f>
        <v>#N/A</v>
      </c>
      <c r="T4613" s="1"/>
      <c r="U4613" s="1">
        <f>VLOOKUP(Tabelle1[[#This Row],[productid]],Tabelle2[#All],2,FALSE)</f>
        <v>42</v>
      </c>
    </row>
    <row r="4614" spans="1:21">
      <c r="A4614" t="s">
        <v>3585</v>
      </c>
      <c r="B4614">
        <v>2947</v>
      </c>
      <c r="C4614">
        <v>289859</v>
      </c>
      <c r="D4614" t="s">
        <v>7566</v>
      </c>
      <c r="E4614" t="s">
        <v>7567</v>
      </c>
      <c r="F4614">
        <v>18406</v>
      </c>
      <c r="G4614">
        <v>2286143</v>
      </c>
      <c r="H4614">
        <f t="shared" si="72"/>
        <v>0</v>
      </c>
      <c r="I4614">
        <f t="array" ref="I4614">MIN(IFERROR(FIND(IstNumbers,A4614),""))</f>
        <v>20</v>
      </c>
      <c r="J4614" s="1" t="e">
        <f>IF([first '# in title]&lt;[pos kw in title],MID([title],[pos kw in title]-6,6),#N/A)</f>
        <v>#N/A</v>
      </c>
      <c r="K4614" s="1" t="e">
        <f>IFERROR(MID(SUBSTITUTE([kw rough in title],",","."),FIND("(",[kw rough in title])+1,20),SUBSTITUTE(IFERROR(MID([kw rough in title],FIND(" ",[kw rough in title])+1,20),[kw rough in title]),",","."))</f>
        <v>#N/A</v>
      </c>
      <c r="L4614" s="1">
        <f>IFERROR(FIND("kW",[desc]),0)</f>
        <v>0</v>
      </c>
      <c r="M4614">
        <f t="array" ref="M4614">MIN(IFERROR(FIND(IstNumbers,E4614),""))</f>
        <v>33</v>
      </c>
      <c r="N4614" s="1" t="b">
        <f>IF([first '# in desc]&lt;[pos kw in desc],MID([desc],[pos kw in desc]-7,7))</f>
        <v>0</v>
      </c>
      <c r="O46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14" s="1" t="str">
        <f>TRIM(IF([first '# in desc]&lt;[pos kw in desc],MID([desc],[pos kw in desc]-6,6),FALSE))</f>
        <v>FALSCH</v>
      </c>
      <c r="Q4614" s="1" t="b">
        <f>IF(LEN([manuell])=0,IFERROR([kw fine in title]*1,IFERROR(SUMPRODUCT(COUNTIF(IsDigits,MID([kw in desc],ROW($A$1:$A$150),1)))=LEN([kw in desc]),#N/A)),[manuell])</f>
        <v>0</v>
      </c>
      <c r="R4614" s="1" t="str">
        <f>IF([pos kw in title]&gt;0,MID(J4614,#REF!,4),IF([first '# in title]&gt;0,MID([title],[first '# in title],3),IF([first '# in title]&gt;0,MID([desc],#REF!,3),VLOOKUP([productid],$G$2:$R$1386,8))))</f>
        <v>146</v>
      </c>
      <c r="S4614" s="1" t="e">
        <f>IF([kw in desc]=[kw rough in title],[kw in desc]*1,IFERROR(LEFT([kw_dirty],3)*1,IFERROR(LEFT([kw_dirty],2)*1,"n.a.")))</f>
        <v>#N/A</v>
      </c>
      <c r="T4614" s="1"/>
      <c r="U4614" s="1" t="e">
        <f>VLOOKUP(Tabelle1[[#This Row],[productid]],Tabelle2[#All],2,FALSE)</f>
        <v>#N/A</v>
      </c>
    </row>
    <row r="4615" spans="1:21" hidden="1">
      <c r="A4615" t="s">
        <v>3224</v>
      </c>
      <c r="B4615">
        <v>3715</v>
      </c>
      <c r="C4615">
        <v>289859</v>
      </c>
      <c r="D4615" t="s">
        <v>7568</v>
      </c>
      <c r="E4615" t="s">
        <v>7041</v>
      </c>
      <c r="F4615">
        <v>18406</v>
      </c>
      <c r="G4615">
        <v>1750863</v>
      </c>
      <c r="H4615">
        <f t="shared" si="72"/>
        <v>0</v>
      </c>
      <c r="I4615">
        <f t="array" ref="I4615">MIN(IFERROR(FIND(IstNumbers,A4615),""))</f>
        <v>12</v>
      </c>
      <c r="J4615" s="1" t="e">
        <f>IF([first '# in title]&lt;[pos kw in title],MID([title],[pos kw in title]-6,6),#N/A)</f>
        <v>#N/A</v>
      </c>
      <c r="K4615" s="1" t="e">
        <f>IFERROR(MID(SUBSTITUTE([kw rough in title],",","."),FIND("(",[kw rough in title])+1,20),SUBSTITUTE(IFERROR(MID([kw rough in title],FIND(" ",[kw rough in title])+1,20),[kw rough in title]),",","."))</f>
        <v>#N/A</v>
      </c>
      <c r="L4615" s="1">
        <f>IFERROR(FIND("kW",[desc]),0)</f>
        <v>70</v>
      </c>
      <c r="M4615">
        <f t="array" ref="M4615">MIN(IFERROR(FIND(IstNumbers,E4615),""))</f>
        <v>34</v>
      </c>
      <c r="N4615" s="1" t="str">
        <f>IF([first '# in desc]&lt;[pos kw in desc],MID([desc],[pos kw in desc]-7,7))</f>
        <v xml:space="preserve">­me 42 </v>
      </c>
      <c r="O46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15" s="1" t="str">
        <f>TRIM(IF([first '# in desc]&lt;[pos kw in desc],MID([desc],[pos kw in desc]-6,6),FALSE))</f>
        <v>me 42</v>
      </c>
      <c r="Q4615" s="1" t="b">
        <f>IF(LEN([manuell])=0,IFERROR([kw fine in title]*1,IFERROR(SUMPRODUCT(COUNTIF(IsDigits,MID([kw in desc],ROW($A$1:$A$150),1)))=LEN([kw in desc]),#N/A)),[manuell])</f>
        <v>0</v>
      </c>
      <c r="R4615" s="1" t="str">
        <f>IF([pos kw in title]&gt;0,MID(J4615,#REF!,4),IF([first '# in title]&gt;0,MID([title],[first '# in title],3),IF([first '# in title]&gt;0,MID([desc],#REF!,3),VLOOKUP([productid],$G$2:$R$1386,8))))</f>
        <v xml:space="preserve">42 </v>
      </c>
      <c r="S4615" s="1" t="e">
        <f>IF([kw in desc]=[kw rough in title],[kw in desc]*1,IFERROR(LEFT([kw_dirty],3)*1,IFERROR(LEFT([kw_dirty],2)*1,"n.a.")))</f>
        <v>#N/A</v>
      </c>
      <c r="T4615" s="1"/>
      <c r="U4615" s="1">
        <f>VLOOKUP(Tabelle1[[#This Row],[productid]],Tabelle2[#All],2,FALSE)</f>
        <v>42</v>
      </c>
    </row>
    <row r="4616" spans="1:21" hidden="1">
      <c r="A4616" t="s">
        <v>1988</v>
      </c>
      <c r="B4616">
        <v>3795</v>
      </c>
      <c r="C4616">
        <v>289859</v>
      </c>
      <c r="D4616" t="s">
        <v>7569</v>
      </c>
      <c r="E4616" t="s">
        <v>7570</v>
      </c>
      <c r="F4616">
        <v>18406</v>
      </c>
      <c r="G4616">
        <v>3497887</v>
      </c>
      <c r="H4616">
        <f t="shared" si="72"/>
        <v>0</v>
      </c>
      <c r="I4616">
        <f t="array" ref="I4616">MIN(IFERROR(FIND(IstNumbers,A4616),""))</f>
        <v>13</v>
      </c>
      <c r="J4616" s="1" t="e">
        <f>IF([first '# in title]&lt;[pos kw in title],MID([title],[pos kw in title]-6,6),#N/A)</f>
        <v>#N/A</v>
      </c>
      <c r="K4616" s="1" t="e">
        <f>IFERROR(MID(SUBSTITUTE([kw rough in title],",","."),FIND("(",[kw rough in title])+1,20),SUBSTITUTE(IFERROR(MID([kw rough in title],FIND(" ",[kw rough in title])+1,20),[kw rough in title]),",","."))</f>
        <v>#N/A</v>
      </c>
      <c r="L4616" s="1">
        <f>IFERROR(FIND("kW",[desc]),0)</f>
        <v>70</v>
      </c>
      <c r="M4616">
        <f t="array" ref="M4616">MIN(IFERROR(FIND(IstNumbers,E4616),""))</f>
        <v>34</v>
      </c>
      <c r="N4616" s="1" t="str">
        <f>IF([first '# in desc]&lt;[pos kw in desc],MID([desc],[pos kw in desc]-7,7))</f>
        <v xml:space="preserve">­me 42 </v>
      </c>
      <c r="O46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16" s="1" t="str">
        <f>TRIM(IF([first '# in desc]&lt;[pos kw in desc],MID([desc],[pos kw in desc]-6,6),FALSE))</f>
        <v>me 42</v>
      </c>
      <c r="Q4616" s="1" t="b">
        <f>IF(LEN([manuell])=0,IFERROR([kw fine in title]*1,IFERROR(SUMPRODUCT(COUNTIF(IsDigits,MID([kw in desc],ROW($A$1:$A$150),1)))=LEN([kw in desc]),#N/A)),[manuell])</f>
        <v>0</v>
      </c>
      <c r="R4616" s="1" t="str">
        <f>IF([pos kw in title]&gt;0,MID(J4616,#REF!,4),IF([first '# in title]&gt;0,MID([title],[first '# in title],3),IF([first '# in title]&gt;0,MID([desc],#REF!,3),VLOOKUP([productid],$G$2:$R$1386,8))))</f>
        <v xml:space="preserve">42 </v>
      </c>
      <c r="S4616" s="1" t="e">
        <f>IF([kw in desc]=[kw rough in title],[kw in desc]*1,IFERROR(LEFT([kw_dirty],3)*1,IFERROR(LEFT([kw_dirty],2)*1,"n.a.")))</f>
        <v>#N/A</v>
      </c>
      <c r="T4616" s="1"/>
      <c r="U4616" s="1">
        <f>VLOOKUP(Tabelle1[[#This Row],[productid]],Tabelle2[#All],2,FALSE)</f>
        <v>42</v>
      </c>
    </row>
    <row r="4617" spans="1:21">
      <c r="A4617" t="s">
        <v>3585</v>
      </c>
      <c r="B4617">
        <v>2948</v>
      </c>
      <c r="C4617">
        <v>289859</v>
      </c>
      <c r="D4617" t="s">
        <v>7571</v>
      </c>
      <c r="E4617" t="s">
        <v>7572</v>
      </c>
      <c r="F4617">
        <v>18406</v>
      </c>
      <c r="G4617">
        <v>2286143</v>
      </c>
      <c r="H4617">
        <f t="shared" si="72"/>
        <v>0</v>
      </c>
      <c r="I4617">
        <f t="array" ref="I4617">MIN(IFERROR(FIND(IstNumbers,A4617),""))</f>
        <v>20</v>
      </c>
      <c r="J4617" s="1" t="e">
        <f>IF([first '# in title]&lt;[pos kw in title],MID([title],[pos kw in title]-6,6),#N/A)</f>
        <v>#N/A</v>
      </c>
      <c r="K4617" s="1" t="e">
        <f>IFERROR(MID(SUBSTITUTE([kw rough in title],",","."),FIND("(",[kw rough in title])+1,20),SUBSTITUTE(IFERROR(MID([kw rough in title],FIND(" ",[kw rough in title])+1,20),[kw rough in title]),",","."))</f>
        <v>#N/A</v>
      </c>
      <c r="L4617" s="1">
        <f>IFERROR(FIND("kW",[desc]),0)</f>
        <v>0</v>
      </c>
      <c r="M4617">
        <f t="array" ref="M4617">MIN(IFERROR(FIND(IstNumbers,E4617),""))</f>
        <v>33</v>
      </c>
      <c r="N4617" s="1" t="b">
        <f>IF([first '# in desc]&lt;[pos kw in desc],MID([desc],[pos kw in desc]-7,7))</f>
        <v>0</v>
      </c>
      <c r="O46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17" s="1" t="str">
        <f>TRIM(IF([first '# in desc]&lt;[pos kw in desc],MID([desc],[pos kw in desc]-6,6),FALSE))</f>
        <v>FALSCH</v>
      </c>
      <c r="Q4617" s="1" t="b">
        <f>IF(LEN([manuell])=0,IFERROR([kw fine in title]*1,IFERROR(SUMPRODUCT(COUNTIF(IsDigits,MID([kw in desc],ROW($A$1:$A$150),1)))=LEN([kw in desc]),#N/A)),[manuell])</f>
        <v>0</v>
      </c>
      <c r="R4617" s="1" t="str">
        <f>IF([pos kw in title]&gt;0,MID(J4617,#REF!,4),IF([first '# in title]&gt;0,MID([title],[first '# in title],3),IF([first '# in title]&gt;0,MID([desc],#REF!,3),VLOOKUP([productid],$G$2:$R$1386,8))))</f>
        <v>146</v>
      </c>
      <c r="S4617" s="1" t="e">
        <f>IF([kw in desc]=[kw rough in title],[kw in desc]*1,IFERROR(LEFT([kw_dirty],3)*1,IFERROR(LEFT([kw_dirty],2)*1,"n.a.")))</f>
        <v>#N/A</v>
      </c>
      <c r="T4617" s="1"/>
      <c r="U4617" s="1" t="e">
        <f>VLOOKUP(Tabelle1[[#This Row],[productid]],Tabelle2[#All],2,FALSE)</f>
        <v>#N/A</v>
      </c>
    </row>
    <row r="4618" spans="1:21" hidden="1">
      <c r="A4618" t="s">
        <v>3224</v>
      </c>
      <c r="B4618">
        <v>3715</v>
      </c>
      <c r="C4618">
        <v>289859</v>
      </c>
      <c r="D4618" t="s">
        <v>7573</v>
      </c>
      <c r="E4618" t="s">
        <v>6999</v>
      </c>
      <c r="F4618">
        <v>18406</v>
      </c>
      <c r="G4618">
        <v>1750863</v>
      </c>
      <c r="H4618">
        <f t="shared" si="72"/>
        <v>0</v>
      </c>
      <c r="I4618">
        <f t="array" ref="I4618">MIN(IFERROR(FIND(IstNumbers,A4618),""))</f>
        <v>12</v>
      </c>
      <c r="J4618" s="1" t="e">
        <f>IF([first '# in title]&lt;[pos kw in title],MID([title],[pos kw in title]-6,6),#N/A)</f>
        <v>#N/A</v>
      </c>
      <c r="K4618" s="1" t="e">
        <f>IFERROR(MID(SUBSTITUTE([kw rough in title],",","."),FIND("(",[kw rough in title])+1,20),SUBSTITUTE(IFERROR(MID([kw rough in title],FIND(" ",[kw rough in title])+1,20),[kw rough in title]),",","."))</f>
        <v>#N/A</v>
      </c>
      <c r="L4618" s="1">
        <f>IFERROR(FIND("kW",[desc]),0)</f>
        <v>70</v>
      </c>
      <c r="M4618">
        <f t="array" ref="M4618">MIN(IFERROR(FIND(IstNumbers,E4618),""))</f>
        <v>34</v>
      </c>
      <c r="N4618" s="1" t="str">
        <f>IF([first '# in desc]&lt;[pos kw in desc],MID([desc],[pos kw in desc]-7,7))</f>
        <v xml:space="preserve">­me 42 </v>
      </c>
      <c r="O46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18" s="1" t="str">
        <f>TRIM(IF([first '# in desc]&lt;[pos kw in desc],MID([desc],[pos kw in desc]-6,6),FALSE))</f>
        <v>me 42</v>
      </c>
      <c r="Q4618" s="1" t="b">
        <f>IF(LEN([manuell])=0,IFERROR([kw fine in title]*1,IFERROR(SUMPRODUCT(COUNTIF(IsDigits,MID([kw in desc],ROW($A$1:$A$150),1)))=LEN([kw in desc]),#N/A)),[manuell])</f>
        <v>0</v>
      </c>
      <c r="R4618" s="1" t="str">
        <f>IF([pos kw in title]&gt;0,MID(J4618,#REF!,4),IF([first '# in title]&gt;0,MID([title],[first '# in title],3),IF([first '# in title]&gt;0,MID([desc],#REF!,3),VLOOKUP([productid],$G$2:$R$1386,8))))</f>
        <v xml:space="preserve">42 </v>
      </c>
      <c r="S4618" s="1" t="e">
        <f>IF([kw in desc]=[kw rough in title],[kw in desc]*1,IFERROR(LEFT([kw_dirty],3)*1,IFERROR(LEFT([kw_dirty],2)*1,"n.a.")))</f>
        <v>#N/A</v>
      </c>
      <c r="T4618" s="1"/>
      <c r="U4618" s="1">
        <f>VLOOKUP(Tabelle1[[#This Row],[productid]],Tabelle2[#All],2,FALSE)</f>
        <v>42</v>
      </c>
    </row>
    <row r="4619" spans="1:21" hidden="1">
      <c r="A4619" t="s">
        <v>1988</v>
      </c>
      <c r="B4619">
        <v>3795</v>
      </c>
      <c r="C4619">
        <v>289859</v>
      </c>
      <c r="D4619" t="s">
        <v>7574</v>
      </c>
      <c r="E4619" t="s">
        <v>7575</v>
      </c>
      <c r="F4619">
        <v>18406</v>
      </c>
      <c r="G4619">
        <v>3497887</v>
      </c>
      <c r="H4619">
        <f t="shared" si="72"/>
        <v>0</v>
      </c>
      <c r="I4619">
        <f t="array" ref="I4619">MIN(IFERROR(FIND(IstNumbers,A4619),""))</f>
        <v>13</v>
      </c>
      <c r="J4619" s="1" t="e">
        <f>IF([first '# in title]&lt;[pos kw in title],MID([title],[pos kw in title]-6,6),#N/A)</f>
        <v>#N/A</v>
      </c>
      <c r="K4619" s="1" t="e">
        <f>IFERROR(MID(SUBSTITUTE([kw rough in title],",","."),FIND("(",[kw rough in title])+1,20),SUBSTITUTE(IFERROR(MID([kw rough in title],FIND(" ",[kw rough in title])+1,20),[kw rough in title]),",","."))</f>
        <v>#N/A</v>
      </c>
      <c r="L4619" s="1">
        <f>IFERROR(FIND("kW",[desc]),0)</f>
        <v>70</v>
      </c>
      <c r="M4619">
        <f t="array" ref="M4619">MIN(IFERROR(FIND(IstNumbers,E4619),""))</f>
        <v>34</v>
      </c>
      <c r="N4619" s="1" t="str">
        <f>IF([first '# in desc]&lt;[pos kw in desc],MID([desc],[pos kw in desc]-7,7))</f>
        <v xml:space="preserve">­me 42 </v>
      </c>
      <c r="O46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19" s="1" t="str">
        <f>TRIM(IF([first '# in desc]&lt;[pos kw in desc],MID([desc],[pos kw in desc]-6,6),FALSE))</f>
        <v>me 42</v>
      </c>
      <c r="Q4619" s="1" t="b">
        <f>IF(LEN([manuell])=0,IFERROR([kw fine in title]*1,IFERROR(SUMPRODUCT(COUNTIF(IsDigits,MID([kw in desc],ROW($A$1:$A$150),1)))=LEN([kw in desc]),#N/A)),[manuell])</f>
        <v>0</v>
      </c>
      <c r="R4619" s="1" t="str">
        <f>IF([pos kw in title]&gt;0,MID(J4619,#REF!,4),IF([first '# in title]&gt;0,MID([title],[first '# in title],3),IF([first '# in title]&gt;0,MID([desc],#REF!,3),VLOOKUP([productid],$G$2:$R$1386,8))))</f>
        <v xml:space="preserve">42 </v>
      </c>
      <c r="S4619" s="1" t="e">
        <f>IF([kw in desc]=[kw rough in title],[kw in desc]*1,IFERROR(LEFT([kw_dirty],3)*1,IFERROR(LEFT([kw_dirty],2)*1,"n.a.")))</f>
        <v>#N/A</v>
      </c>
      <c r="T4619" s="1"/>
      <c r="U4619" s="1">
        <f>VLOOKUP(Tabelle1[[#This Row],[productid]],Tabelle2[#All],2,FALSE)</f>
        <v>42</v>
      </c>
    </row>
    <row r="4620" spans="1:21">
      <c r="A4620" t="s">
        <v>3585</v>
      </c>
      <c r="B4620">
        <v>2948</v>
      </c>
      <c r="C4620">
        <v>289859</v>
      </c>
      <c r="D4620" t="s">
        <v>7576</v>
      </c>
      <c r="E4620" t="s">
        <v>7577</v>
      </c>
      <c r="F4620">
        <v>18406</v>
      </c>
      <c r="G4620">
        <v>2286143</v>
      </c>
      <c r="H4620">
        <f t="shared" si="72"/>
        <v>0</v>
      </c>
      <c r="I4620">
        <f t="array" ref="I4620">MIN(IFERROR(FIND(IstNumbers,A4620),""))</f>
        <v>20</v>
      </c>
      <c r="J4620" s="1" t="e">
        <f>IF([first '# in title]&lt;[pos kw in title],MID([title],[pos kw in title]-6,6),#N/A)</f>
        <v>#N/A</v>
      </c>
      <c r="K4620" s="1" t="e">
        <f>IFERROR(MID(SUBSTITUTE([kw rough in title],",","."),FIND("(",[kw rough in title])+1,20),SUBSTITUTE(IFERROR(MID([kw rough in title],FIND(" ",[kw rough in title])+1,20),[kw rough in title]),",","."))</f>
        <v>#N/A</v>
      </c>
      <c r="L4620" s="1">
        <f>IFERROR(FIND("kW",[desc]),0)</f>
        <v>0</v>
      </c>
      <c r="M4620">
        <f t="array" ref="M4620">MIN(IFERROR(FIND(IstNumbers,E4620),""))</f>
        <v>33</v>
      </c>
      <c r="N4620" s="1" t="b">
        <f>IF([first '# in desc]&lt;[pos kw in desc],MID([desc],[pos kw in desc]-7,7))</f>
        <v>0</v>
      </c>
      <c r="O46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20" s="1" t="str">
        <f>TRIM(IF([first '# in desc]&lt;[pos kw in desc],MID([desc],[pos kw in desc]-6,6),FALSE))</f>
        <v>FALSCH</v>
      </c>
      <c r="Q4620" s="1" t="b">
        <f>IF(LEN([manuell])=0,IFERROR([kw fine in title]*1,IFERROR(SUMPRODUCT(COUNTIF(IsDigits,MID([kw in desc],ROW($A$1:$A$150),1)))=LEN([kw in desc]),#N/A)),[manuell])</f>
        <v>0</v>
      </c>
      <c r="R4620" s="1" t="str">
        <f>IF([pos kw in title]&gt;0,MID(J4620,#REF!,4),IF([first '# in title]&gt;0,MID([title],[first '# in title],3),IF([first '# in title]&gt;0,MID([desc],#REF!,3),VLOOKUP([productid],$G$2:$R$1386,8))))</f>
        <v>146</v>
      </c>
      <c r="S4620" s="1" t="e">
        <f>IF([kw in desc]=[kw rough in title],[kw in desc]*1,IFERROR(LEFT([kw_dirty],3)*1,IFERROR(LEFT([kw_dirty],2)*1,"n.a.")))</f>
        <v>#N/A</v>
      </c>
      <c r="T4620" s="1"/>
      <c r="U4620" s="1" t="e">
        <f>VLOOKUP(Tabelle1[[#This Row],[productid]],Tabelle2[#All],2,FALSE)</f>
        <v>#N/A</v>
      </c>
    </row>
    <row r="4621" spans="1:21" hidden="1">
      <c r="A4621" t="s">
        <v>3224</v>
      </c>
      <c r="B4621">
        <v>3715</v>
      </c>
      <c r="C4621">
        <v>289859</v>
      </c>
      <c r="D4621" t="s">
        <v>7578</v>
      </c>
      <c r="E4621" t="s">
        <v>7004</v>
      </c>
      <c r="F4621">
        <v>18406</v>
      </c>
      <c r="G4621">
        <v>1750863</v>
      </c>
      <c r="H4621">
        <f t="shared" si="72"/>
        <v>0</v>
      </c>
      <c r="I4621">
        <f t="array" ref="I4621">MIN(IFERROR(FIND(IstNumbers,A4621),""))</f>
        <v>12</v>
      </c>
      <c r="J4621" s="1" t="e">
        <f>IF([first '# in title]&lt;[pos kw in title],MID([title],[pos kw in title]-6,6),#N/A)</f>
        <v>#N/A</v>
      </c>
      <c r="K4621" s="1" t="e">
        <f>IFERROR(MID(SUBSTITUTE([kw rough in title],",","."),FIND("(",[kw rough in title])+1,20),SUBSTITUTE(IFERROR(MID([kw rough in title],FIND(" ",[kw rough in title])+1,20),[kw rough in title]),",","."))</f>
        <v>#N/A</v>
      </c>
      <c r="L4621" s="1">
        <f>IFERROR(FIND("kW",[desc]),0)</f>
        <v>70</v>
      </c>
      <c r="M4621">
        <f t="array" ref="M4621">MIN(IFERROR(FIND(IstNumbers,E4621),""))</f>
        <v>34</v>
      </c>
      <c r="N4621" s="1" t="str">
        <f>IF([first '# in desc]&lt;[pos kw in desc],MID([desc],[pos kw in desc]-7,7))</f>
        <v xml:space="preserve">­me 42 </v>
      </c>
      <c r="O46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21" s="1" t="str">
        <f>TRIM(IF([first '# in desc]&lt;[pos kw in desc],MID([desc],[pos kw in desc]-6,6),FALSE))</f>
        <v>me 42</v>
      </c>
      <c r="Q4621" s="1" t="b">
        <f>IF(LEN([manuell])=0,IFERROR([kw fine in title]*1,IFERROR(SUMPRODUCT(COUNTIF(IsDigits,MID([kw in desc],ROW($A$1:$A$150),1)))=LEN([kw in desc]),#N/A)),[manuell])</f>
        <v>0</v>
      </c>
      <c r="R4621" s="1" t="str">
        <f>IF([pos kw in title]&gt;0,MID(J4621,#REF!,4),IF([first '# in title]&gt;0,MID([title],[first '# in title],3),IF([first '# in title]&gt;0,MID([desc],#REF!,3),VLOOKUP([productid],$G$2:$R$1386,8))))</f>
        <v xml:space="preserve">42 </v>
      </c>
      <c r="S4621" s="1" t="e">
        <f>IF([kw in desc]=[kw rough in title],[kw in desc]*1,IFERROR(LEFT([kw_dirty],3)*1,IFERROR(LEFT([kw_dirty],2)*1,"n.a.")))</f>
        <v>#N/A</v>
      </c>
      <c r="T4621" s="1"/>
      <c r="U4621" s="1">
        <f>VLOOKUP(Tabelle1[[#This Row],[productid]],Tabelle2[#All],2,FALSE)</f>
        <v>42</v>
      </c>
    </row>
    <row r="4622" spans="1:21" hidden="1">
      <c r="A4622" t="s">
        <v>1988</v>
      </c>
      <c r="B4622">
        <v>3795</v>
      </c>
      <c r="C4622">
        <v>289859</v>
      </c>
      <c r="D4622" t="s">
        <v>7579</v>
      </c>
      <c r="E4622" t="s">
        <v>7580</v>
      </c>
      <c r="F4622">
        <v>18406</v>
      </c>
      <c r="G4622">
        <v>3497887</v>
      </c>
      <c r="H4622">
        <f t="shared" si="72"/>
        <v>0</v>
      </c>
      <c r="I4622">
        <f t="array" ref="I4622">MIN(IFERROR(FIND(IstNumbers,A4622),""))</f>
        <v>13</v>
      </c>
      <c r="J4622" s="1" t="e">
        <f>IF([first '# in title]&lt;[pos kw in title],MID([title],[pos kw in title]-6,6),#N/A)</f>
        <v>#N/A</v>
      </c>
      <c r="K4622" s="1" t="e">
        <f>IFERROR(MID(SUBSTITUTE([kw rough in title],",","."),FIND("(",[kw rough in title])+1,20),SUBSTITUTE(IFERROR(MID([kw rough in title],FIND(" ",[kw rough in title])+1,20),[kw rough in title]),",","."))</f>
        <v>#N/A</v>
      </c>
      <c r="L4622" s="1">
        <f>IFERROR(FIND("kW",[desc]),0)</f>
        <v>70</v>
      </c>
      <c r="M4622">
        <f t="array" ref="M4622">MIN(IFERROR(FIND(IstNumbers,E4622),""))</f>
        <v>34</v>
      </c>
      <c r="N4622" s="1" t="str">
        <f>IF([first '# in desc]&lt;[pos kw in desc],MID([desc],[pos kw in desc]-7,7))</f>
        <v xml:space="preserve">­me 42 </v>
      </c>
      <c r="O46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22" s="1" t="str">
        <f>TRIM(IF([first '# in desc]&lt;[pos kw in desc],MID([desc],[pos kw in desc]-6,6),FALSE))</f>
        <v>me 42</v>
      </c>
      <c r="Q4622" s="1" t="b">
        <f>IF(LEN([manuell])=0,IFERROR([kw fine in title]*1,IFERROR(SUMPRODUCT(COUNTIF(IsDigits,MID([kw in desc],ROW($A$1:$A$150),1)))=LEN([kw in desc]),#N/A)),[manuell])</f>
        <v>0</v>
      </c>
      <c r="R4622" s="1" t="str">
        <f>IF([pos kw in title]&gt;0,MID(J4622,#REF!,4),IF([first '# in title]&gt;0,MID([title],[first '# in title],3),IF([first '# in title]&gt;0,MID([desc],#REF!,3),VLOOKUP([productid],$G$2:$R$1386,8))))</f>
        <v xml:space="preserve">42 </v>
      </c>
      <c r="S4622" s="1" t="e">
        <f>IF([kw in desc]=[kw rough in title],[kw in desc]*1,IFERROR(LEFT([kw_dirty],3)*1,IFERROR(LEFT([kw_dirty],2)*1,"n.a.")))</f>
        <v>#N/A</v>
      </c>
      <c r="T4622" s="1"/>
      <c r="U4622" s="1">
        <f>VLOOKUP(Tabelle1[[#This Row],[productid]],Tabelle2[#All],2,FALSE)</f>
        <v>42</v>
      </c>
    </row>
    <row r="4623" spans="1:21">
      <c r="A4623" t="s">
        <v>3585</v>
      </c>
      <c r="B4623">
        <v>2949</v>
      </c>
      <c r="C4623">
        <v>289859</v>
      </c>
      <c r="D4623" t="s">
        <v>7581</v>
      </c>
      <c r="E4623" t="s">
        <v>7582</v>
      </c>
      <c r="F4623">
        <v>18406</v>
      </c>
      <c r="G4623">
        <v>2286143</v>
      </c>
      <c r="H4623">
        <f t="shared" si="72"/>
        <v>0</v>
      </c>
      <c r="I4623">
        <f t="array" ref="I4623">MIN(IFERROR(FIND(IstNumbers,A4623),""))</f>
        <v>20</v>
      </c>
      <c r="J4623" s="1" t="e">
        <f>IF([first '# in title]&lt;[pos kw in title],MID([title],[pos kw in title]-6,6),#N/A)</f>
        <v>#N/A</v>
      </c>
      <c r="K4623" s="1" t="e">
        <f>IFERROR(MID(SUBSTITUTE([kw rough in title],",","."),FIND("(",[kw rough in title])+1,20),SUBSTITUTE(IFERROR(MID([kw rough in title],FIND(" ",[kw rough in title])+1,20),[kw rough in title]),",","."))</f>
        <v>#N/A</v>
      </c>
      <c r="L4623" s="1">
        <f>IFERROR(FIND("kW",[desc]),0)</f>
        <v>0</v>
      </c>
      <c r="M4623">
        <f t="array" ref="M4623">MIN(IFERROR(FIND(IstNumbers,E4623),""))</f>
        <v>33</v>
      </c>
      <c r="N4623" s="1" t="b">
        <f>IF([first '# in desc]&lt;[pos kw in desc],MID([desc],[pos kw in desc]-7,7))</f>
        <v>0</v>
      </c>
      <c r="O46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23" s="1" t="str">
        <f>TRIM(IF([first '# in desc]&lt;[pos kw in desc],MID([desc],[pos kw in desc]-6,6),FALSE))</f>
        <v>FALSCH</v>
      </c>
      <c r="Q4623" s="1" t="b">
        <f>IF(LEN([manuell])=0,IFERROR([kw fine in title]*1,IFERROR(SUMPRODUCT(COUNTIF(IsDigits,MID([kw in desc],ROW($A$1:$A$150),1)))=LEN([kw in desc]),#N/A)),[manuell])</f>
        <v>0</v>
      </c>
      <c r="R4623" s="1" t="str">
        <f>IF([pos kw in title]&gt;0,MID(J4623,#REF!,4),IF([first '# in title]&gt;0,MID([title],[first '# in title],3),IF([first '# in title]&gt;0,MID([desc],#REF!,3),VLOOKUP([productid],$G$2:$R$1386,8))))</f>
        <v>146</v>
      </c>
      <c r="S4623" s="1" t="e">
        <f>IF([kw in desc]=[kw rough in title],[kw in desc]*1,IFERROR(LEFT([kw_dirty],3)*1,IFERROR(LEFT([kw_dirty],2)*1,"n.a.")))</f>
        <v>#N/A</v>
      </c>
      <c r="T4623" s="1"/>
      <c r="U4623" s="1" t="e">
        <f>VLOOKUP(Tabelle1[[#This Row],[productid]],Tabelle2[#All],2,FALSE)</f>
        <v>#N/A</v>
      </c>
    </row>
    <row r="4624" spans="1:21" hidden="1">
      <c r="A4624" t="s">
        <v>3224</v>
      </c>
      <c r="B4624">
        <v>3715</v>
      </c>
      <c r="C4624">
        <v>289859</v>
      </c>
      <c r="D4624" t="s">
        <v>7583</v>
      </c>
      <c r="E4624" t="s">
        <v>7009</v>
      </c>
      <c r="F4624">
        <v>18406</v>
      </c>
      <c r="G4624">
        <v>1750863</v>
      </c>
      <c r="H4624">
        <f t="shared" si="72"/>
        <v>0</v>
      </c>
      <c r="I4624">
        <f t="array" ref="I4624">MIN(IFERROR(FIND(IstNumbers,A4624),""))</f>
        <v>12</v>
      </c>
      <c r="J4624" s="1" t="e">
        <f>IF([first '# in title]&lt;[pos kw in title],MID([title],[pos kw in title]-6,6),#N/A)</f>
        <v>#N/A</v>
      </c>
      <c r="K4624" s="1" t="e">
        <f>IFERROR(MID(SUBSTITUTE([kw rough in title],",","."),FIND("(",[kw rough in title])+1,20),SUBSTITUTE(IFERROR(MID([kw rough in title],FIND(" ",[kw rough in title])+1,20),[kw rough in title]),",","."))</f>
        <v>#N/A</v>
      </c>
      <c r="L4624" s="1">
        <f>IFERROR(FIND("kW",[desc]),0)</f>
        <v>70</v>
      </c>
      <c r="M4624">
        <f t="array" ref="M4624">MIN(IFERROR(FIND(IstNumbers,E4624),""))</f>
        <v>34</v>
      </c>
      <c r="N4624" s="1" t="str">
        <f>IF([first '# in desc]&lt;[pos kw in desc],MID([desc],[pos kw in desc]-7,7))</f>
        <v xml:space="preserve">­me 42 </v>
      </c>
      <c r="O46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24" s="1" t="str">
        <f>TRIM(IF([first '# in desc]&lt;[pos kw in desc],MID([desc],[pos kw in desc]-6,6),FALSE))</f>
        <v>me 42</v>
      </c>
      <c r="Q4624" s="1" t="b">
        <f>IF(LEN([manuell])=0,IFERROR([kw fine in title]*1,IFERROR(SUMPRODUCT(COUNTIF(IsDigits,MID([kw in desc],ROW($A$1:$A$150),1)))=LEN([kw in desc]),#N/A)),[manuell])</f>
        <v>0</v>
      </c>
      <c r="R4624" s="1" t="str">
        <f>IF([pos kw in title]&gt;0,MID(J4624,#REF!,4),IF([first '# in title]&gt;0,MID([title],[first '# in title],3),IF([first '# in title]&gt;0,MID([desc],#REF!,3),VLOOKUP([productid],$G$2:$R$1386,8))))</f>
        <v xml:space="preserve">42 </v>
      </c>
      <c r="S4624" s="1" t="e">
        <f>IF([kw in desc]=[kw rough in title],[kw in desc]*1,IFERROR(LEFT([kw_dirty],3)*1,IFERROR(LEFT([kw_dirty],2)*1,"n.a.")))</f>
        <v>#N/A</v>
      </c>
      <c r="T4624" s="1"/>
      <c r="U4624" s="1">
        <f>VLOOKUP(Tabelle1[[#This Row],[productid]],Tabelle2[#All],2,FALSE)</f>
        <v>42</v>
      </c>
    </row>
    <row r="4625" spans="1:21" hidden="1">
      <c r="A4625" t="s">
        <v>1988</v>
      </c>
      <c r="B4625">
        <v>3800</v>
      </c>
      <c r="C4625">
        <v>289859</v>
      </c>
      <c r="D4625" t="s">
        <v>7584</v>
      </c>
      <c r="E4625" t="s">
        <v>6419</v>
      </c>
      <c r="F4625">
        <v>18406</v>
      </c>
      <c r="G4625">
        <v>3497887</v>
      </c>
      <c r="H4625">
        <f t="shared" si="72"/>
        <v>0</v>
      </c>
      <c r="I4625">
        <f t="array" ref="I4625">MIN(IFERROR(FIND(IstNumbers,A4625),""))</f>
        <v>13</v>
      </c>
      <c r="J4625" s="1" t="e">
        <f>IF([first '# in title]&lt;[pos kw in title],MID([title],[pos kw in title]-6,6),#N/A)</f>
        <v>#N/A</v>
      </c>
      <c r="K4625" s="1" t="e">
        <f>IFERROR(MID(SUBSTITUTE([kw rough in title],",","."),FIND("(",[kw rough in title])+1,20),SUBSTITUTE(IFERROR(MID([kw rough in title],FIND(" ",[kw rough in title])+1,20),[kw rough in title]),",","."))</f>
        <v>#N/A</v>
      </c>
      <c r="L4625" s="1">
        <f>IFERROR(FIND("kW",[desc]),0)</f>
        <v>70</v>
      </c>
      <c r="M4625">
        <f t="array" ref="M4625">MIN(IFERROR(FIND(IstNumbers,E4625),""))</f>
        <v>34</v>
      </c>
      <c r="N4625" s="1" t="str">
        <f>IF([first '# in desc]&lt;[pos kw in desc],MID([desc],[pos kw in desc]-7,7))</f>
        <v xml:space="preserve">­me 42 </v>
      </c>
      <c r="O46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25" s="1" t="str">
        <f>TRIM(IF([first '# in desc]&lt;[pos kw in desc],MID([desc],[pos kw in desc]-6,6),FALSE))</f>
        <v>me 42</v>
      </c>
      <c r="Q4625" s="1" t="b">
        <f>IF(LEN([manuell])=0,IFERROR([kw fine in title]*1,IFERROR(SUMPRODUCT(COUNTIF(IsDigits,MID([kw in desc],ROW($A$1:$A$150),1)))=LEN([kw in desc]),#N/A)),[manuell])</f>
        <v>0</v>
      </c>
      <c r="R4625" s="1" t="str">
        <f>IF([pos kw in title]&gt;0,MID(J4625,#REF!,4),IF([first '# in title]&gt;0,MID([title],[first '# in title],3),IF([first '# in title]&gt;0,MID([desc],#REF!,3),VLOOKUP([productid],$G$2:$R$1386,8))))</f>
        <v xml:space="preserve">42 </v>
      </c>
      <c r="S4625" s="1" t="e">
        <f>IF([kw in desc]=[kw rough in title],[kw in desc]*1,IFERROR(LEFT([kw_dirty],3)*1,IFERROR(LEFT([kw_dirty],2)*1,"n.a.")))</f>
        <v>#N/A</v>
      </c>
      <c r="T4625" s="1"/>
      <c r="U4625" s="1">
        <f>VLOOKUP(Tabelle1[[#This Row],[productid]],Tabelle2[#All],2,FALSE)</f>
        <v>42</v>
      </c>
    </row>
    <row r="4626" spans="1:21">
      <c r="A4626" t="s">
        <v>3585</v>
      </c>
      <c r="B4626">
        <v>2955</v>
      </c>
      <c r="C4626">
        <v>289859</v>
      </c>
      <c r="D4626" t="s">
        <v>7585</v>
      </c>
      <c r="E4626" t="s">
        <v>7586</v>
      </c>
      <c r="F4626">
        <v>18406</v>
      </c>
      <c r="G4626">
        <v>2286143</v>
      </c>
      <c r="H4626">
        <f t="shared" si="72"/>
        <v>0</v>
      </c>
      <c r="I4626">
        <f t="array" ref="I4626">MIN(IFERROR(FIND(IstNumbers,A4626),""))</f>
        <v>20</v>
      </c>
      <c r="J4626" s="1" t="e">
        <f>IF([first '# in title]&lt;[pos kw in title],MID([title],[pos kw in title]-6,6),#N/A)</f>
        <v>#N/A</v>
      </c>
      <c r="K4626" s="1" t="e">
        <f>IFERROR(MID(SUBSTITUTE([kw rough in title],",","."),FIND("(",[kw rough in title])+1,20),SUBSTITUTE(IFERROR(MID([kw rough in title],FIND(" ",[kw rough in title])+1,20),[kw rough in title]),",","."))</f>
        <v>#N/A</v>
      </c>
      <c r="L4626" s="1">
        <f>IFERROR(FIND("kW",[desc]),0)</f>
        <v>0</v>
      </c>
      <c r="M4626">
        <f t="array" ref="M4626">MIN(IFERROR(FIND(IstNumbers,E4626),""))</f>
        <v>33</v>
      </c>
      <c r="N4626" s="1" t="b">
        <f>IF([first '# in desc]&lt;[pos kw in desc],MID([desc],[pos kw in desc]-7,7))</f>
        <v>0</v>
      </c>
      <c r="O46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26" s="1" t="str">
        <f>TRIM(IF([first '# in desc]&lt;[pos kw in desc],MID([desc],[pos kw in desc]-6,6),FALSE))</f>
        <v>FALSCH</v>
      </c>
      <c r="Q4626" s="1" t="b">
        <f>IF(LEN([manuell])=0,IFERROR([kw fine in title]*1,IFERROR(SUMPRODUCT(COUNTIF(IsDigits,MID([kw in desc],ROW($A$1:$A$150),1)))=LEN([kw in desc]),#N/A)),[manuell])</f>
        <v>0</v>
      </c>
      <c r="R4626" s="1" t="str">
        <f>IF([pos kw in title]&gt;0,MID(J4626,#REF!,4),IF([first '# in title]&gt;0,MID([title],[first '# in title],3),IF([first '# in title]&gt;0,MID([desc],#REF!,3),VLOOKUP([productid],$G$2:$R$1386,8))))</f>
        <v>146</v>
      </c>
      <c r="S4626" s="1" t="e">
        <f>IF([kw in desc]=[kw rough in title],[kw in desc]*1,IFERROR(LEFT([kw_dirty],3)*1,IFERROR(LEFT([kw_dirty],2)*1,"n.a.")))</f>
        <v>#N/A</v>
      </c>
      <c r="T4626" s="1"/>
      <c r="U4626" s="1" t="e">
        <f>VLOOKUP(Tabelle1[[#This Row],[productid]],Tabelle2[#All],2,FALSE)</f>
        <v>#N/A</v>
      </c>
    </row>
    <row r="4627" spans="1:21" hidden="1">
      <c r="A4627" t="s">
        <v>3224</v>
      </c>
      <c r="B4627">
        <v>3715</v>
      </c>
      <c r="C4627">
        <v>289859</v>
      </c>
      <c r="D4627" t="s">
        <v>7587</v>
      </c>
      <c r="E4627" t="s">
        <v>6188</v>
      </c>
      <c r="F4627">
        <v>18406</v>
      </c>
      <c r="G4627">
        <v>1750863</v>
      </c>
      <c r="H4627">
        <f t="shared" si="72"/>
        <v>0</v>
      </c>
      <c r="I4627">
        <f t="array" ref="I4627">MIN(IFERROR(FIND(IstNumbers,A4627),""))</f>
        <v>12</v>
      </c>
      <c r="J4627" s="1" t="e">
        <f>IF([first '# in title]&lt;[pos kw in title],MID([title],[pos kw in title]-6,6),#N/A)</f>
        <v>#N/A</v>
      </c>
      <c r="K4627" s="1" t="e">
        <f>IFERROR(MID(SUBSTITUTE([kw rough in title],",","."),FIND("(",[kw rough in title])+1,20),SUBSTITUTE(IFERROR(MID([kw rough in title],FIND(" ",[kw rough in title])+1,20),[kw rough in title]),",","."))</f>
        <v>#N/A</v>
      </c>
      <c r="L4627" s="1">
        <f>IFERROR(FIND("kW",[desc]),0)</f>
        <v>70</v>
      </c>
      <c r="M4627">
        <f t="array" ref="M4627">MIN(IFERROR(FIND(IstNumbers,E4627),""))</f>
        <v>34</v>
      </c>
      <c r="N4627" s="1" t="str">
        <f>IF([first '# in desc]&lt;[pos kw in desc],MID([desc],[pos kw in desc]-7,7))</f>
        <v xml:space="preserve">­me 42 </v>
      </c>
      <c r="O46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27" s="1" t="str">
        <f>TRIM(IF([first '# in desc]&lt;[pos kw in desc],MID([desc],[pos kw in desc]-6,6),FALSE))</f>
        <v>me 42</v>
      </c>
      <c r="Q4627" s="1" t="b">
        <f>IF(LEN([manuell])=0,IFERROR([kw fine in title]*1,IFERROR(SUMPRODUCT(COUNTIF(IsDigits,MID([kw in desc],ROW($A$1:$A$150),1)))=LEN([kw in desc]),#N/A)),[manuell])</f>
        <v>0</v>
      </c>
      <c r="R4627" s="1" t="str">
        <f>IF([pos kw in title]&gt;0,MID(J4627,#REF!,4),IF([first '# in title]&gt;0,MID([title],[first '# in title],3),IF([first '# in title]&gt;0,MID([desc],#REF!,3),VLOOKUP([productid],$G$2:$R$1386,8))))</f>
        <v xml:space="preserve">42 </v>
      </c>
      <c r="S4627" s="1" t="e">
        <f>IF([kw in desc]=[kw rough in title],[kw in desc]*1,IFERROR(LEFT([kw_dirty],3)*1,IFERROR(LEFT([kw_dirty],2)*1,"n.a.")))</f>
        <v>#N/A</v>
      </c>
      <c r="T4627" s="1"/>
      <c r="U4627" s="1">
        <f>VLOOKUP(Tabelle1[[#This Row],[productid]],Tabelle2[#All],2,FALSE)</f>
        <v>42</v>
      </c>
    </row>
    <row r="4628" spans="1:21" hidden="1">
      <c r="A4628" t="s">
        <v>1988</v>
      </c>
      <c r="B4628">
        <v>3800</v>
      </c>
      <c r="C4628">
        <v>289859</v>
      </c>
      <c r="D4628" t="s">
        <v>7588</v>
      </c>
      <c r="E4628" t="s">
        <v>6817</v>
      </c>
      <c r="F4628">
        <v>18406</v>
      </c>
      <c r="G4628">
        <v>3497887</v>
      </c>
      <c r="H4628">
        <f t="shared" si="72"/>
        <v>0</v>
      </c>
      <c r="I4628">
        <f t="array" ref="I4628">MIN(IFERROR(FIND(IstNumbers,A4628),""))</f>
        <v>13</v>
      </c>
      <c r="J4628" s="1" t="e">
        <f>IF([first '# in title]&lt;[pos kw in title],MID([title],[pos kw in title]-6,6),#N/A)</f>
        <v>#N/A</v>
      </c>
      <c r="K4628" s="1" t="e">
        <f>IFERROR(MID(SUBSTITUTE([kw rough in title],",","."),FIND("(",[kw rough in title])+1,20),SUBSTITUTE(IFERROR(MID([kw rough in title],FIND(" ",[kw rough in title])+1,20),[kw rough in title]),",","."))</f>
        <v>#N/A</v>
      </c>
      <c r="L4628" s="1">
        <f>IFERROR(FIND("kW",[desc]),0)</f>
        <v>70</v>
      </c>
      <c r="M4628">
        <f t="array" ref="M4628">MIN(IFERROR(FIND(IstNumbers,E4628),""))</f>
        <v>34</v>
      </c>
      <c r="N4628" s="1" t="str">
        <f>IF([first '# in desc]&lt;[pos kw in desc],MID([desc],[pos kw in desc]-7,7))</f>
        <v xml:space="preserve">­me 42 </v>
      </c>
      <c r="O46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28" s="1" t="str">
        <f>TRIM(IF([first '# in desc]&lt;[pos kw in desc],MID([desc],[pos kw in desc]-6,6),FALSE))</f>
        <v>me 42</v>
      </c>
      <c r="Q4628" s="1" t="b">
        <f>IF(LEN([manuell])=0,IFERROR([kw fine in title]*1,IFERROR(SUMPRODUCT(COUNTIF(IsDigits,MID([kw in desc],ROW($A$1:$A$150),1)))=LEN([kw in desc]),#N/A)),[manuell])</f>
        <v>0</v>
      </c>
      <c r="R4628" s="1" t="str">
        <f>IF([pos kw in title]&gt;0,MID(J4628,#REF!,4),IF([first '# in title]&gt;0,MID([title],[first '# in title],3),IF([first '# in title]&gt;0,MID([desc],#REF!,3),VLOOKUP([productid],$G$2:$R$1386,8))))</f>
        <v xml:space="preserve">42 </v>
      </c>
      <c r="S4628" s="1" t="e">
        <f>IF([kw in desc]=[kw rough in title],[kw in desc]*1,IFERROR(LEFT([kw_dirty],3)*1,IFERROR(LEFT([kw_dirty],2)*1,"n.a.")))</f>
        <v>#N/A</v>
      </c>
      <c r="T4628" s="1"/>
      <c r="U4628" s="1">
        <f>VLOOKUP(Tabelle1[[#This Row],[productid]],Tabelle2[#All],2,FALSE)</f>
        <v>42</v>
      </c>
    </row>
    <row r="4629" spans="1:21">
      <c r="A4629" t="s">
        <v>3585</v>
      </c>
      <c r="B4629">
        <v>2959</v>
      </c>
      <c r="C4629">
        <v>289859</v>
      </c>
      <c r="D4629" t="s">
        <v>7589</v>
      </c>
      <c r="E4629" t="s">
        <v>7590</v>
      </c>
      <c r="F4629">
        <v>18406</v>
      </c>
      <c r="G4629">
        <v>2286143</v>
      </c>
      <c r="H4629">
        <f t="shared" si="72"/>
        <v>0</v>
      </c>
      <c r="I4629">
        <f t="array" ref="I4629">MIN(IFERROR(FIND(IstNumbers,A4629),""))</f>
        <v>20</v>
      </c>
      <c r="J4629" s="1" t="e">
        <f>IF([first '# in title]&lt;[pos kw in title],MID([title],[pos kw in title]-6,6),#N/A)</f>
        <v>#N/A</v>
      </c>
      <c r="K4629" s="1" t="e">
        <f>IFERROR(MID(SUBSTITUTE([kw rough in title],",","."),FIND("(",[kw rough in title])+1,20),SUBSTITUTE(IFERROR(MID([kw rough in title],FIND(" ",[kw rough in title])+1,20),[kw rough in title]),",","."))</f>
        <v>#N/A</v>
      </c>
      <c r="L4629" s="1">
        <f>IFERROR(FIND("kW",[desc]),0)</f>
        <v>0</v>
      </c>
      <c r="M4629">
        <f t="array" ref="M4629">MIN(IFERROR(FIND(IstNumbers,E4629),""))</f>
        <v>33</v>
      </c>
      <c r="N4629" s="1" t="b">
        <f>IF([first '# in desc]&lt;[pos kw in desc],MID([desc],[pos kw in desc]-7,7))</f>
        <v>0</v>
      </c>
      <c r="O46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29" s="1" t="str">
        <f>TRIM(IF([first '# in desc]&lt;[pos kw in desc],MID([desc],[pos kw in desc]-6,6),FALSE))</f>
        <v>FALSCH</v>
      </c>
      <c r="Q4629" s="1" t="b">
        <f>IF(LEN([manuell])=0,IFERROR([kw fine in title]*1,IFERROR(SUMPRODUCT(COUNTIF(IsDigits,MID([kw in desc],ROW($A$1:$A$150),1)))=LEN([kw in desc]),#N/A)),[manuell])</f>
        <v>0</v>
      </c>
      <c r="R4629" s="1" t="str">
        <f>IF([pos kw in title]&gt;0,MID(J4629,#REF!,4),IF([first '# in title]&gt;0,MID([title],[first '# in title],3),IF([first '# in title]&gt;0,MID([desc],#REF!,3),VLOOKUP([productid],$G$2:$R$1386,8))))</f>
        <v>146</v>
      </c>
      <c r="S4629" s="1" t="e">
        <f>IF([kw in desc]=[kw rough in title],[kw in desc]*1,IFERROR(LEFT([kw_dirty],3)*1,IFERROR(LEFT([kw_dirty],2)*1,"n.a.")))</f>
        <v>#N/A</v>
      </c>
      <c r="T4629" s="1"/>
      <c r="U4629" s="1" t="e">
        <f>VLOOKUP(Tabelle1[[#This Row],[productid]],Tabelle2[#All],2,FALSE)</f>
        <v>#N/A</v>
      </c>
    </row>
    <row r="4630" spans="1:21" hidden="1">
      <c r="A4630" t="s">
        <v>3224</v>
      </c>
      <c r="B4630">
        <v>3715</v>
      </c>
      <c r="C4630">
        <v>289859</v>
      </c>
      <c r="D4630" t="s">
        <v>7591</v>
      </c>
      <c r="E4630" t="s">
        <v>7022</v>
      </c>
      <c r="F4630">
        <v>18406</v>
      </c>
      <c r="G4630">
        <v>1750863</v>
      </c>
      <c r="H4630">
        <f t="shared" si="72"/>
        <v>0</v>
      </c>
      <c r="I4630">
        <f t="array" ref="I4630">MIN(IFERROR(FIND(IstNumbers,A4630),""))</f>
        <v>12</v>
      </c>
      <c r="J4630" s="1" t="e">
        <f>IF([first '# in title]&lt;[pos kw in title],MID([title],[pos kw in title]-6,6),#N/A)</f>
        <v>#N/A</v>
      </c>
      <c r="K4630" s="1" t="e">
        <f>IFERROR(MID(SUBSTITUTE([kw rough in title],",","."),FIND("(",[kw rough in title])+1,20),SUBSTITUTE(IFERROR(MID([kw rough in title],FIND(" ",[kw rough in title])+1,20),[kw rough in title]),",","."))</f>
        <v>#N/A</v>
      </c>
      <c r="L4630" s="1">
        <f>IFERROR(FIND("kW",[desc]),0)</f>
        <v>70</v>
      </c>
      <c r="M4630">
        <f t="array" ref="M4630">MIN(IFERROR(FIND(IstNumbers,E4630),""))</f>
        <v>34</v>
      </c>
      <c r="N4630" s="1" t="str">
        <f>IF([first '# in desc]&lt;[pos kw in desc],MID([desc],[pos kw in desc]-7,7))</f>
        <v xml:space="preserve">­me 42 </v>
      </c>
      <c r="O46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0" s="1" t="str">
        <f>TRIM(IF([first '# in desc]&lt;[pos kw in desc],MID([desc],[pos kw in desc]-6,6),FALSE))</f>
        <v>me 42</v>
      </c>
      <c r="Q4630" s="1" t="b">
        <f>IF(LEN([manuell])=0,IFERROR([kw fine in title]*1,IFERROR(SUMPRODUCT(COUNTIF(IsDigits,MID([kw in desc],ROW($A$1:$A$150),1)))=LEN([kw in desc]),#N/A)),[manuell])</f>
        <v>0</v>
      </c>
      <c r="R4630" s="1" t="str">
        <f>IF([pos kw in title]&gt;0,MID(J4630,#REF!,4),IF([first '# in title]&gt;0,MID([title],[first '# in title],3),IF([first '# in title]&gt;0,MID([desc],#REF!,3),VLOOKUP([productid],$G$2:$R$1386,8))))</f>
        <v xml:space="preserve">42 </v>
      </c>
      <c r="S4630" s="1" t="e">
        <f>IF([kw in desc]=[kw rough in title],[kw in desc]*1,IFERROR(LEFT([kw_dirty],3)*1,IFERROR(LEFT([kw_dirty],2)*1,"n.a.")))</f>
        <v>#N/A</v>
      </c>
      <c r="T4630" s="1"/>
      <c r="U4630" s="1">
        <f>VLOOKUP(Tabelle1[[#This Row],[productid]],Tabelle2[#All],2,FALSE)</f>
        <v>42</v>
      </c>
    </row>
    <row r="4631" spans="1:21" hidden="1">
      <c r="A4631" t="s">
        <v>1988</v>
      </c>
      <c r="B4631">
        <v>3800</v>
      </c>
      <c r="C4631">
        <v>289859</v>
      </c>
      <c r="D4631" t="s">
        <v>7592</v>
      </c>
      <c r="E4631" t="s">
        <v>7593</v>
      </c>
      <c r="F4631">
        <v>18406</v>
      </c>
      <c r="G4631">
        <v>3497887</v>
      </c>
      <c r="H4631">
        <f t="shared" si="72"/>
        <v>0</v>
      </c>
      <c r="I4631">
        <f t="array" ref="I4631">MIN(IFERROR(FIND(IstNumbers,A4631),""))</f>
        <v>13</v>
      </c>
      <c r="J4631" s="1" t="e">
        <f>IF([first '# in title]&lt;[pos kw in title],MID([title],[pos kw in title]-6,6),#N/A)</f>
        <v>#N/A</v>
      </c>
      <c r="K4631" s="1" t="e">
        <f>IFERROR(MID(SUBSTITUTE([kw rough in title],",","."),FIND("(",[kw rough in title])+1,20),SUBSTITUTE(IFERROR(MID([kw rough in title],FIND(" ",[kw rough in title])+1,20),[kw rough in title]),",","."))</f>
        <v>#N/A</v>
      </c>
      <c r="L4631" s="1">
        <f>IFERROR(FIND("kW",[desc]),0)</f>
        <v>70</v>
      </c>
      <c r="M4631">
        <f t="array" ref="M4631">MIN(IFERROR(FIND(IstNumbers,E4631),""))</f>
        <v>34</v>
      </c>
      <c r="N4631" s="1" t="str">
        <f>IF([first '# in desc]&lt;[pos kw in desc],MID([desc],[pos kw in desc]-7,7))</f>
        <v xml:space="preserve">­me 42 </v>
      </c>
      <c r="O46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1" s="1" t="str">
        <f>TRIM(IF([first '# in desc]&lt;[pos kw in desc],MID([desc],[pos kw in desc]-6,6),FALSE))</f>
        <v>me 42</v>
      </c>
      <c r="Q4631" s="1" t="b">
        <f>IF(LEN([manuell])=0,IFERROR([kw fine in title]*1,IFERROR(SUMPRODUCT(COUNTIF(IsDigits,MID([kw in desc],ROW($A$1:$A$150),1)))=LEN([kw in desc]),#N/A)),[manuell])</f>
        <v>0</v>
      </c>
      <c r="R4631" s="1" t="str">
        <f>IF([pos kw in title]&gt;0,MID(J4631,#REF!,4),IF([first '# in title]&gt;0,MID([title],[first '# in title],3),IF([first '# in title]&gt;0,MID([desc],#REF!,3),VLOOKUP([productid],$G$2:$R$1386,8))))</f>
        <v xml:space="preserve">42 </v>
      </c>
      <c r="S4631" s="1" t="e">
        <f>IF([kw in desc]=[kw rough in title],[kw in desc]*1,IFERROR(LEFT([kw_dirty],3)*1,IFERROR(LEFT([kw_dirty],2)*1,"n.a.")))</f>
        <v>#N/A</v>
      </c>
      <c r="T4631" s="1"/>
      <c r="U4631" s="1">
        <f>VLOOKUP(Tabelle1[[#This Row],[productid]],Tabelle2[#All],2,FALSE)</f>
        <v>42</v>
      </c>
    </row>
    <row r="4632" spans="1:21">
      <c r="A4632" t="s">
        <v>3585</v>
      </c>
      <c r="B4632">
        <v>2959</v>
      </c>
      <c r="C4632">
        <v>289859</v>
      </c>
      <c r="D4632" t="s">
        <v>7594</v>
      </c>
      <c r="E4632" t="s">
        <v>7595</v>
      </c>
      <c r="F4632">
        <v>18406</v>
      </c>
      <c r="G4632">
        <v>2286143</v>
      </c>
      <c r="H4632">
        <f t="shared" si="72"/>
        <v>0</v>
      </c>
      <c r="I4632">
        <f t="array" ref="I4632">MIN(IFERROR(FIND(IstNumbers,A4632),""))</f>
        <v>20</v>
      </c>
      <c r="J4632" s="1" t="e">
        <f>IF([first '# in title]&lt;[pos kw in title],MID([title],[pos kw in title]-6,6),#N/A)</f>
        <v>#N/A</v>
      </c>
      <c r="K4632" s="1" t="e">
        <f>IFERROR(MID(SUBSTITUTE([kw rough in title],",","."),FIND("(",[kw rough in title])+1,20),SUBSTITUTE(IFERROR(MID([kw rough in title],FIND(" ",[kw rough in title])+1,20),[kw rough in title]),",","."))</f>
        <v>#N/A</v>
      </c>
      <c r="L4632" s="1">
        <f>IFERROR(FIND("kW",[desc]),0)</f>
        <v>0</v>
      </c>
      <c r="M4632">
        <f t="array" ref="M4632">MIN(IFERROR(FIND(IstNumbers,E4632),""))</f>
        <v>33</v>
      </c>
      <c r="N4632" s="1" t="b">
        <f>IF([first '# in desc]&lt;[pos kw in desc],MID([desc],[pos kw in desc]-7,7))</f>
        <v>0</v>
      </c>
      <c r="O46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32" s="1" t="str">
        <f>TRIM(IF([first '# in desc]&lt;[pos kw in desc],MID([desc],[pos kw in desc]-6,6),FALSE))</f>
        <v>FALSCH</v>
      </c>
      <c r="Q4632" s="1" t="b">
        <f>IF(LEN([manuell])=0,IFERROR([kw fine in title]*1,IFERROR(SUMPRODUCT(COUNTIF(IsDigits,MID([kw in desc],ROW($A$1:$A$150),1)))=LEN([kw in desc]),#N/A)),[manuell])</f>
        <v>0</v>
      </c>
      <c r="R4632" s="1" t="str">
        <f>IF([pos kw in title]&gt;0,MID(J4632,#REF!,4),IF([first '# in title]&gt;0,MID([title],[first '# in title],3),IF([first '# in title]&gt;0,MID([desc],#REF!,3),VLOOKUP([productid],$G$2:$R$1386,8))))</f>
        <v>146</v>
      </c>
      <c r="S4632" s="1" t="e">
        <f>IF([kw in desc]=[kw rough in title],[kw in desc]*1,IFERROR(LEFT([kw_dirty],3)*1,IFERROR(LEFT([kw_dirty],2)*1,"n.a.")))</f>
        <v>#N/A</v>
      </c>
      <c r="T4632" s="1"/>
      <c r="U4632" s="1" t="e">
        <f>VLOOKUP(Tabelle1[[#This Row],[productid]],Tabelle2[#All],2,FALSE)</f>
        <v>#N/A</v>
      </c>
    </row>
    <row r="4633" spans="1:21" hidden="1">
      <c r="A4633" t="s">
        <v>3224</v>
      </c>
      <c r="B4633">
        <v>3715</v>
      </c>
      <c r="C4633">
        <v>289859</v>
      </c>
      <c r="D4633" t="s">
        <v>7596</v>
      </c>
      <c r="E4633" t="s">
        <v>7046</v>
      </c>
      <c r="F4633">
        <v>18406</v>
      </c>
      <c r="G4633">
        <v>1750863</v>
      </c>
      <c r="H4633">
        <f t="shared" si="72"/>
        <v>0</v>
      </c>
      <c r="I4633">
        <f t="array" ref="I4633">MIN(IFERROR(FIND(IstNumbers,A4633),""))</f>
        <v>12</v>
      </c>
      <c r="J4633" s="1" t="e">
        <f>IF([first '# in title]&lt;[pos kw in title],MID([title],[pos kw in title]-6,6),#N/A)</f>
        <v>#N/A</v>
      </c>
      <c r="K4633" s="1" t="e">
        <f>IFERROR(MID(SUBSTITUTE([kw rough in title],",","."),FIND("(",[kw rough in title])+1,20),SUBSTITUTE(IFERROR(MID([kw rough in title],FIND(" ",[kw rough in title])+1,20),[kw rough in title]),",","."))</f>
        <v>#N/A</v>
      </c>
      <c r="L4633" s="1">
        <f>IFERROR(FIND("kW",[desc]),0)</f>
        <v>70</v>
      </c>
      <c r="M4633">
        <f t="array" ref="M4633">MIN(IFERROR(FIND(IstNumbers,E4633),""))</f>
        <v>34</v>
      </c>
      <c r="N4633" s="1" t="str">
        <f>IF([first '# in desc]&lt;[pos kw in desc],MID([desc],[pos kw in desc]-7,7))</f>
        <v xml:space="preserve">­me 42 </v>
      </c>
      <c r="O46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3" s="1" t="str">
        <f>TRIM(IF([first '# in desc]&lt;[pos kw in desc],MID([desc],[pos kw in desc]-6,6),FALSE))</f>
        <v>me 42</v>
      </c>
      <c r="Q4633" s="1" t="b">
        <f>IF(LEN([manuell])=0,IFERROR([kw fine in title]*1,IFERROR(SUMPRODUCT(COUNTIF(IsDigits,MID([kw in desc],ROW($A$1:$A$150),1)))=LEN([kw in desc]),#N/A)),[manuell])</f>
        <v>0</v>
      </c>
      <c r="R4633" s="1" t="str">
        <f>IF([pos kw in title]&gt;0,MID(J4633,#REF!,4),IF([first '# in title]&gt;0,MID([title],[first '# in title],3),IF([first '# in title]&gt;0,MID([desc],#REF!,3),VLOOKUP([productid],$G$2:$R$1386,8))))</f>
        <v xml:space="preserve">42 </v>
      </c>
      <c r="S4633" s="1" t="e">
        <f>IF([kw in desc]=[kw rough in title],[kw in desc]*1,IFERROR(LEFT([kw_dirty],3)*1,IFERROR(LEFT([kw_dirty],2)*1,"n.a.")))</f>
        <v>#N/A</v>
      </c>
      <c r="T4633" s="1"/>
      <c r="U4633" s="1">
        <f>VLOOKUP(Tabelle1[[#This Row],[productid]],Tabelle2[#All],2,FALSE)</f>
        <v>42</v>
      </c>
    </row>
    <row r="4634" spans="1:21" hidden="1">
      <c r="A4634" t="s">
        <v>1988</v>
      </c>
      <c r="B4634">
        <v>3800</v>
      </c>
      <c r="C4634">
        <v>289859</v>
      </c>
      <c r="D4634" t="s">
        <v>7597</v>
      </c>
      <c r="E4634" t="s">
        <v>7598</v>
      </c>
      <c r="F4634">
        <v>18406</v>
      </c>
      <c r="G4634">
        <v>3497887</v>
      </c>
      <c r="H4634">
        <f t="shared" si="72"/>
        <v>0</v>
      </c>
      <c r="I4634">
        <f t="array" ref="I4634">MIN(IFERROR(FIND(IstNumbers,A4634),""))</f>
        <v>13</v>
      </c>
      <c r="J4634" s="1" t="e">
        <f>IF([first '# in title]&lt;[pos kw in title],MID([title],[pos kw in title]-6,6),#N/A)</f>
        <v>#N/A</v>
      </c>
      <c r="K4634" s="1" t="e">
        <f>IFERROR(MID(SUBSTITUTE([kw rough in title],",","."),FIND("(",[kw rough in title])+1,20),SUBSTITUTE(IFERROR(MID([kw rough in title],FIND(" ",[kw rough in title])+1,20),[kw rough in title]),",","."))</f>
        <v>#N/A</v>
      </c>
      <c r="L4634" s="1">
        <f>IFERROR(FIND("kW",[desc]),0)</f>
        <v>70</v>
      </c>
      <c r="M4634">
        <f t="array" ref="M4634">MIN(IFERROR(FIND(IstNumbers,E4634),""))</f>
        <v>34</v>
      </c>
      <c r="N4634" s="1" t="str">
        <f>IF([first '# in desc]&lt;[pos kw in desc],MID([desc],[pos kw in desc]-7,7))</f>
        <v xml:space="preserve">­me 42 </v>
      </c>
      <c r="O46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4" s="1" t="str">
        <f>TRIM(IF([first '# in desc]&lt;[pos kw in desc],MID([desc],[pos kw in desc]-6,6),FALSE))</f>
        <v>me 42</v>
      </c>
      <c r="Q4634" s="1" t="b">
        <f>IF(LEN([manuell])=0,IFERROR([kw fine in title]*1,IFERROR(SUMPRODUCT(COUNTIF(IsDigits,MID([kw in desc],ROW($A$1:$A$150),1)))=LEN([kw in desc]),#N/A)),[manuell])</f>
        <v>0</v>
      </c>
      <c r="R4634" s="1" t="str">
        <f>IF([pos kw in title]&gt;0,MID(J4634,#REF!,4),IF([first '# in title]&gt;0,MID([title],[first '# in title],3),IF([first '# in title]&gt;0,MID([desc],#REF!,3),VLOOKUP([productid],$G$2:$R$1386,8))))</f>
        <v xml:space="preserve">42 </v>
      </c>
      <c r="S4634" s="1" t="e">
        <f>IF([kw in desc]=[kw rough in title],[kw in desc]*1,IFERROR(LEFT([kw_dirty],3)*1,IFERROR(LEFT([kw_dirty],2)*1,"n.a.")))</f>
        <v>#N/A</v>
      </c>
      <c r="T4634" s="1"/>
      <c r="U4634" s="1">
        <f>VLOOKUP(Tabelle1[[#This Row],[productid]],Tabelle2[#All],2,FALSE)</f>
        <v>42</v>
      </c>
    </row>
    <row r="4635" spans="1:21" hidden="1">
      <c r="A4635" t="s">
        <v>3224</v>
      </c>
      <c r="B4635">
        <v>3715</v>
      </c>
      <c r="C4635">
        <v>289859</v>
      </c>
      <c r="D4635" t="s">
        <v>7599</v>
      </c>
      <c r="E4635" t="s">
        <v>7051</v>
      </c>
      <c r="F4635">
        <v>18406</v>
      </c>
      <c r="G4635">
        <v>1750863</v>
      </c>
      <c r="H4635">
        <f t="shared" si="72"/>
        <v>0</v>
      </c>
      <c r="I4635">
        <f t="array" ref="I4635">MIN(IFERROR(FIND(IstNumbers,A4635),""))</f>
        <v>12</v>
      </c>
      <c r="J4635" s="1" t="e">
        <f>IF([first '# in title]&lt;[pos kw in title],MID([title],[pos kw in title]-6,6),#N/A)</f>
        <v>#N/A</v>
      </c>
      <c r="K4635" s="1" t="e">
        <f>IFERROR(MID(SUBSTITUTE([kw rough in title],",","."),FIND("(",[kw rough in title])+1,20),SUBSTITUTE(IFERROR(MID([kw rough in title],FIND(" ",[kw rough in title])+1,20),[kw rough in title]),",","."))</f>
        <v>#N/A</v>
      </c>
      <c r="L4635" s="1">
        <f>IFERROR(FIND("kW",[desc]),0)</f>
        <v>70</v>
      </c>
      <c r="M4635">
        <f t="array" ref="M4635">MIN(IFERROR(FIND(IstNumbers,E4635),""))</f>
        <v>34</v>
      </c>
      <c r="N4635" s="1" t="str">
        <f>IF([first '# in desc]&lt;[pos kw in desc],MID([desc],[pos kw in desc]-7,7))</f>
        <v xml:space="preserve">­me 42 </v>
      </c>
      <c r="O46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5" s="1" t="str">
        <f>TRIM(IF([first '# in desc]&lt;[pos kw in desc],MID([desc],[pos kw in desc]-6,6),FALSE))</f>
        <v>me 42</v>
      </c>
      <c r="Q4635" s="1" t="b">
        <f>IF(LEN([manuell])=0,IFERROR([kw fine in title]*1,IFERROR(SUMPRODUCT(COUNTIF(IsDigits,MID([kw in desc],ROW($A$1:$A$150),1)))=LEN([kw in desc]),#N/A)),[manuell])</f>
        <v>0</v>
      </c>
      <c r="R4635" s="1" t="str">
        <f>IF([pos kw in title]&gt;0,MID(J4635,#REF!,4),IF([first '# in title]&gt;0,MID([title],[first '# in title],3),IF([first '# in title]&gt;0,MID([desc],#REF!,3),VLOOKUP([productid],$G$2:$R$1386,8))))</f>
        <v xml:space="preserve">42 </v>
      </c>
      <c r="S4635" s="1" t="e">
        <f>IF([kw in desc]=[kw rough in title],[kw in desc]*1,IFERROR(LEFT([kw_dirty],3)*1,IFERROR(LEFT([kw_dirty],2)*1,"n.a.")))</f>
        <v>#N/A</v>
      </c>
      <c r="T4635" s="1"/>
      <c r="U4635" s="1">
        <f>VLOOKUP(Tabelle1[[#This Row],[productid]],Tabelle2[#All],2,FALSE)</f>
        <v>42</v>
      </c>
    </row>
    <row r="4636" spans="1:21" hidden="1">
      <c r="A4636" t="s">
        <v>1988</v>
      </c>
      <c r="B4636">
        <v>3800</v>
      </c>
      <c r="C4636">
        <v>289859</v>
      </c>
      <c r="D4636" t="s">
        <v>7600</v>
      </c>
      <c r="E4636" t="s">
        <v>7601</v>
      </c>
      <c r="F4636">
        <v>18406</v>
      </c>
      <c r="G4636">
        <v>3497887</v>
      </c>
      <c r="H4636">
        <f t="shared" si="72"/>
        <v>0</v>
      </c>
      <c r="I4636">
        <f t="array" ref="I4636">MIN(IFERROR(FIND(IstNumbers,A4636),""))</f>
        <v>13</v>
      </c>
      <c r="J4636" s="1" t="e">
        <f>IF([first '# in title]&lt;[pos kw in title],MID([title],[pos kw in title]-6,6),#N/A)</f>
        <v>#N/A</v>
      </c>
      <c r="K4636" s="1" t="e">
        <f>IFERROR(MID(SUBSTITUTE([kw rough in title],",","."),FIND("(",[kw rough in title])+1,20),SUBSTITUTE(IFERROR(MID([kw rough in title],FIND(" ",[kw rough in title])+1,20),[kw rough in title]),",","."))</f>
        <v>#N/A</v>
      </c>
      <c r="L4636" s="1">
        <f>IFERROR(FIND("kW",[desc]),0)</f>
        <v>70</v>
      </c>
      <c r="M4636">
        <f t="array" ref="M4636">MIN(IFERROR(FIND(IstNumbers,E4636),""))</f>
        <v>34</v>
      </c>
      <c r="N4636" s="1" t="str">
        <f>IF([first '# in desc]&lt;[pos kw in desc],MID([desc],[pos kw in desc]-7,7))</f>
        <v xml:space="preserve">­me 42 </v>
      </c>
      <c r="O46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6" s="1" t="str">
        <f>TRIM(IF([first '# in desc]&lt;[pos kw in desc],MID([desc],[pos kw in desc]-6,6),FALSE))</f>
        <v>me 42</v>
      </c>
      <c r="Q4636" s="1" t="b">
        <f>IF(LEN([manuell])=0,IFERROR([kw fine in title]*1,IFERROR(SUMPRODUCT(COUNTIF(IsDigits,MID([kw in desc],ROW($A$1:$A$150),1)))=LEN([kw in desc]),#N/A)),[manuell])</f>
        <v>0</v>
      </c>
      <c r="R4636" s="1" t="str">
        <f>IF([pos kw in title]&gt;0,MID(J4636,#REF!,4),IF([first '# in title]&gt;0,MID([title],[first '# in title],3),IF([first '# in title]&gt;0,MID([desc],#REF!,3),VLOOKUP([productid],$G$2:$R$1386,8))))</f>
        <v xml:space="preserve">42 </v>
      </c>
      <c r="S4636" s="1" t="e">
        <f>IF([kw in desc]=[kw rough in title],[kw in desc]*1,IFERROR(LEFT([kw_dirty],3)*1,IFERROR(LEFT([kw_dirty],2)*1,"n.a.")))</f>
        <v>#N/A</v>
      </c>
      <c r="T4636" s="1"/>
      <c r="U4636" s="1">
        <f>VLOOKUP(Tabelle1[[#This Row],[productid]],Tabelle2[#All],2,FALSE)</f>
        <v>42</v>
      </c>
    </row>
    <row r="4637" spans="1:21" hidden="1">
      <c r="A4637" t="s">
        <v>3224</v>
      </c>
      <c r="B4637">
        <v>3715</v>
      </c>
      <c r="C4637">
        <v>289859</v>
      </c>
      <c r="D4637" t="s">
        <v>7602</v>
      </c>
      <c r="E4637" t="s">
        <v>7056</v>
      </c>
      <c r="F4637">
        <v>18406</v>
      </c>
      <c r="G4637">
        <v>1750863</v>
      </c>
      <c r="H4637">
        <f t="shared" si="72"/>
        <v>0</v>
      </c>
      <c r="I4637">
        <f t="array" ref="I4637">MIN(IFERROR(FIND(IstNumbers,A4637),""))</f>
        <v>12</v>
      </c>
      <c r="J4637" s="1" t="e">
        <f>IF([first '# in title]&lt;[pos kw in title],MID([title],[pos kw in title]-6,6),#N/A)</f>
        <v>#N/A</v>
      </c>
      <c r="K4637" s="1" t="e">
        <f>IFERROR(MID(SUBSTITUTE([kw rough in title],",","."),FIND("(",[kw rough in title])+1,20),SUBSTITUTE(IFERROR(MID([kw rough in title],FIND(" ",[kw rough in title])+1,20),[kw rough in title]),",","."))</f>
        <v>#N/A</v>
      </c>
      <c r="L4637" s="1">
        <f>IFERROR(FIND("kW",[desc]),0)</f>
        <v>70</v>
      </c>
      <c r="M4637">
        <f t="array" ref="M4637">MIN(IFERROR(FIND(IstNumbers,E4637),""))</f>
        <v>34</v>
      </c>
      <c r="N4637" s="1" t="str">
        <f>IF([first '# in desc]&lt;[pos kw in desc],MID([desc],[pos kw in desc]-7,7))</f>
        <v xml:space="preserve">­me 42 </v>
      </c>
      <c r="O46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7" s="1" t="str">
        <f>TRIM(IF([first '# in desc]&lt;[pos kw in desc],MID([desc],[pos kw in desc]-6,6),FALSE))</f>
        <v>me 42</v>
      </c>
      <c r="Q4637" s="1" t="b">
        <f>IF(LEN([manuell])=0,IFERROR([kw fine in title]*1,IFERROR(SUMPRODUCT(COUNTIF(IsDigits,MID([kw in desc],ROW($A$1:$A$150),1)))=LEN([kw in desc]),#N/A)),[manuell])</f>
        <v>0</v>
      </c>
      <c r="R4637" s="1" t="str">
        <f>IF([pos kw in title]&gt;0,MID(J4637,#REF!,4),IF([first '# in title]&gt;0,MID([title],[first '# in title],3),IF([first '# in title]&gt;0,MID([desc],#REF!,3),VLOOKUP([productid],$G$2:$R$1386,8))))</f>
        <v xml:space="preserve">42 </v>
      </c>
      <c r="S4637" s="1" t="e">
        <f>IF([kw in desc]=[kw rough in title],[kw in desc]*1,IFERROR(LEFT([kw_dirty],3)*1,IFERROR(LEFT([kw_dirty],2)*1,"n.a.")))</f>
        <v>#N/A</v>
      </c>
      <c r="T4637" s="1"/>
      <c r="U4637" s="1">
        <f>VLOOKUP(Tabelle1[[#This Row],[productid]],Tabelle2[#All],2,FALSE)</f>
        <v>42</v>
      </c>
    </row>
    <row r="4638" spans="1:21" hidden="1">
      <c r="A4638" t="s">
        <v>1988</v>
      </c>
      <c r="B4638">
        <v>3800</v>
      </c>
      <c r="C4638">
        <v>289859</v>
      </c>
      <c r="D4638" t="s">
        <v>7603</v>
      </c>
      <c r="E4638" t="s">
        <v>7071</v>
      </c>
      <c r="F4638">
        <v>18406</v>
      </c>
      <c r="G4638">
        <v>3497887</v>
      </c>
      <c r="H4638">
        <f t="shared" si="72"/>
        <v>0</v>
      </c>
      <c r="I4638">
        <f t="array" ref="I4638">MIN(IFERROR(FIND(IstNumbers,A4638),""))</f>
        <v>13</v>
      </c>
      <c r="J4638" s="1" t="e">
        <f>IF([first '# in title]&lt;[pos kw in title],MID([title],[pos kw in title]-6,6),#N/A)</f>
        <v>#N/A</v>
      </c>
      <c r="K4638" s="1" t="e">
        <f>IFERROR(MID(SUBSTITUTE([kw rough in title],",","."),FIND("(",[kw rough in title])+1,20),SUBSTITUTE(IFERROR(MID([kw rough in title],FIND(" ",[kw rough in title])+1,20),[kw rough in title]),",","."))</f>
        <v>#N/A</v>
      </c>
      <c r="L4638" s="1">
        <f>IFERROR(FIND("kW",[desc]),0)</f>
        <v>70</v>
      </c>
      <c r="M4638">
        <f t="array" ref="M4638">MIN(IFERROR(FIND(IstNumbers,E4638),""))</f>
        <v>34</v>
      </c>
      <c r="N4638" s="1" t="str">
        <f>IF([first '# in desc]&lt;[pos kw in desc],MID([desc],[pos kw in desc]-7,7))</f>
        <v xml:space="preserve">­me 42 </v>
      </c>
      <c r="O46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8" s="1" t="str">
        <f>TRIM(IF([first '# in desc]&lt;[pos kw in desc],MID([desc],[pos kw in desc]-6,6),FALSE))</f>
        <v>me 42</v>
      </c>
      <c r="Q4638" s="1" t="b">
        <f>IF(LEN([manuell])=0,IFERROR([kw fine in title]*1,IFERROR(SUMPRODUCT(COUNTIF(IsDigits,MID([kw in desc],ROW($A$1:$A$150),1)))=LEN([kw in desc]),#N/A)),[manuell])</f>
        <v>0</v>
      </c>
      <c r="R4638" s="1" t="str">
        <f>IF([pos kw in title]&gt;0,MID(J4638,#REF!,4),IF([first '# in title]&gt;0,MID([title],[first '# in title],3),IF([first '# in title]&gt;0,MID([desc],#REF!,3),VLOOKUP([productid],$G$2:$R$1386,8))))</f>
        <v xml:space="preserve">42 </v>
      </c>
      <c r="S4638" s="1" t="e">
        <f>IF([kw in desc]=[kw rough in title],[kw in desc]*1,IFERROR(LEFT([kw_dirty],3)*1,IFERROR(LEFT([kw_dirty],2)*1,"n.a.")))</f>
        <v>#N/A</v>
      </c>
      <c r="T4638" s="1"/>
      <c r="U4638" s="1">
        <f>VLOOKUP(Tabelle1[[#This Row],[productid]],Tabelle2[#All],2,FALSE)</f>
        <v>42</v>
      </c>
    </row>
    <row r="4639" spans="1:21" hidden="1">
      <c r="A4639" t="s">
        <v>3224</v>
      </c>
      <c r="B4639">
        <v>3720</v>
      </c>
      <c r="C4639">
        <v>289859</v>
      </c>
      <c r="D4639" t="s">
        <v>7604</v>
      </c>
      <c r="E4639" t="s">
        <v>7086</v>
      </c>
      <c r="F4639">
        <v>18406</v>
      </c>
      <c r="G4639">
        <v>1750863</v>
      </c>
      <c r="H4639">
        <f t="shared" si="72"/>
        <v>0</v>
      </c>
      <c r="I4639">
        <f t="array" ref="I4639">MIN(IFERROR(FIND(IstNumbers,A4639),""))</f>
        <v>12</v>
      </c>
      <c r="J4639" s="1" t="e">
        <f>IF([first '# in title]&lt;[pos kw in title],MID([title],[pos kw in title]-6,6),#N/A)</f>
        <v>#N/A</v>
      </c>
      <c r="K4639" s="1" t="e">
        <f>IFERROR(MID(SUBSTITUTE([kw rough in title],",","."),FIND("(",[kw rough in title])+1,20),SUBSTITUTE(IFERROR(MID([kw rough in title],FIND(" ",[kw rough in title])+1,20),[kw rough in title]),",","."))</f>
        <v>#N/A</v>
      </c>
      <c r="L4639" s="1">
        <f>IFERROR(FIND("kW",[desc]),0)</f>
        <v>70</v>
      </c>
      <c r="M4639">
        <f t="array" ref="M4639">MIN(IFERROR(FIND(IstNumbers,E4639),""))</f>
        <v>34</v>
      </c>
      <c r="N4639" s="1" t="str">
        <f>IF([first '# in desc]&lt;[pos kw in desc],MID([desc],[pos kw in desc]-7,7))</f>
        <v xml:space="preserve">­me 42 </v>
      </c>
      <c r="O46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39" s="1" t="str">
        <f>TRIM(IF([first '# in desc]&lt;[pos kw in desc],MID([desc],[pos kw in desc]-6,6),FALSE))</f>
        <v>me 42</v>
      </c>
      <c r="Q4639" s="1" t="b">
        <f>IF(LEN([manuell])=0,IFERROR([kw fine in title]*1,IFERROR(SUMPRODUCT(COUNTIF(IsDigits,MID([kw in desc],ROW($A$1:$A$150),1)))=LEN([kw in desc]),#N/A)),[manuell])</f>
        <v>0</v>
      </c>
      <c r="R4639" s="1" t="str">
        <f>IF([pos kw in title]&gt;0,MID(J4639,#REF!,4),IF([first '# in title]&gt;0,MID([title],[first '# in title],3),IF([first '# in title]&gt;0,MID([desc],#REF!,3),VLOOKUP([productid],$G$2:$R$1386,8))))</f>
        <v xml:space="preserve">42 </v>
      </c>
      <c r="S4639" s="1" t="e">
        <f>IF([kw in desc]=[kw rough in title],[kw in desc]*1,IFERROR(LEFT([kw_dirty],3)*1,IFERROR(LEFT([kw_dirty],2)*1,"n.a.")))</f>
        <v>#N/A</v>
      </c>
      <c r="T4639" s="1"/>
      <c r="U4639" s="1">
        <f>VLOOKUP(Tabelle1[[#This Row],[productid]],Tabelle2[#All],2,FALSE)</f>
        <v>42</v>
      </c>
    </row>
    <row r="4640" spans="1:21" hidden="1">
      <c r="A4640" t="s">
        <v>1988</v>
      </c>
      <c r="B4640">
        <v>3800</v>
      </c>
      <c r="C4640">
        <v>289859</v>
      </c>
      <c r="D4640" t="s">
        <v>7605</v>
      </c>
      <c r="E4640" t="s">
        <v>7606</v>
      </c>
      <c r="F4640">
        <v>18406</v>
      </c>
      <c r="G4640">
        <v>3497887</v>
      </c>
      <c r="H4640">
        <f t="shared" si="72"/>
        <v>0</v>
      </c>
      <c r="I4640">
        <f t="array" ref="I4640">MIN(IFERROR(FIND(IstNumbers,A4640),""))</f>
        <v>13</v>
      </c>
      <c r="J4640" s="1" t="e">
        <f>IF([first '# in title]&lt;[pos kw in title],MID([title],[pos kw in title]-6,6),#N/A)</f>
        <v>#N/A</v>
      </c>
      <c r="K4640" s="1" t="e">
        <f>IFERROR(MID(SUBSTITUTE([kw rough in title],",","."),FIND("(",[kw rough in title])+1,20),SUBSTITUTE(IFERROR(MID([kw rough in title],FIND(" ",[kw rough in title])+1,20),[kw rough in title]),",","."))</f>
        <v>#N/A</v>
      </c>
      <c r="L4640" s="1">
        <f>IFERROR(FIND("kW",[desc]),0)</f>
        <v>70</v>
      </c>
      <c r="M4640">
        <f t="array" ref="M4640">MIN(IFERROR(FIND(IstNumbers,E4640),""))</f>
        <v>34</v>
      </c>
      <c r="N4640" s="1" t="str">
        <f>IF([first '# in desc]&lt;[pos kw in desc],MID([desc],[pos kw in desc]-7,7))</f>
        <v xml:space="preserve">­me 42 </v>
      </c>
      <c r="O46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40" s="1" t="str">
        <f>TRIM(IF([first '# in desc]&lt;[pos kw in desc],MID([desc],[pos kw in desc]-6,6),FALSE))</f>
        <v>me 42</v>
      </c>
      <c r="Q4640" s="1" t="b">
        <f>IF(LEN([manuell])=0,IFERROR([kw fine in title]*1,IFERROR(SUMPRODUCT(COUNTIF(IsDigits,MID([kw in desc],ROW($A$1:$A$150),1)))=LEN([kw in desc]),#N/A)),[manuell])</f>
        <v>0</v>
      </c>
      <c r="R4640" s="1" t="str">
        <f>IF([pos kw in title]&gt;0,MID(J4640,#REF!,4),IF([first '# in title]&gt;0,MID([title],[first '# in title],3),IF([first '# in title]&gt;0,MID([desc],#REF!,3),VLOOKUP([productid],$G$2:$R$1386,8))))</f>
        <v xml:space="preserve">42 </v>
      </c>
      <c r="S4640" s="1" t="e">
        <f>IF([kw in desc]=[kw rough in title],[kw in desc]*1,IFERROR(LEFT([kw_dirty],3)*1,IFERROR(LEFT([kw_dirty],2)*1,"n.a.")))</f>
        <v>#N/A</v>
      </c>
      <c r="T4640" s="1"/>
      <c r="U4640" s="1">
        <f>VLOOKUP(Tabelle1[[#This Row],[productid]],Tabelle2[#All],2,FALSE)</f>
        <v>42</v>
      </c>
    </row>
    <row r="4641" spans="1:21" hidden="1">
      <c r="A4641" t="s">
        <v>3224</v>
      </c>
      <c r="B4641">
        <v>3720</v>
      </c>
      <c r="C4641">
        <v>289859</v>
      </c>
      <c r="D4641" t="s">
        <v>7607</v>
      </c>
      <c r="E4641" t="s">
        <v>6640</v>
      </c>
      <c r="F4641">
        <v>18406</v>
      </c>
      <c r="G4641">
        <v>1750863</v>
      </c>
      <c r="H4641">
        <f t="shared" si="72"/>
        <v>0</v>
      </c>
      <c r="I4641">
        <f t="array" ref="I4641">MIN(IFERROR(FIND(IstNumbers,A4641),""))</f>
        <v>12</v>
      </c>
      <c r="J4641" s="1" t="e">
        <f>IF([first '# in title]&lt;[pos kw in title],MID([title],[pos kw in title]-6,6),#N/A)</f>
        <v>#N/A</v>
      </c>
      <c r="K4641" s="1" t="e">
        <f>IFERROR(MID(SUBSTITUTE([kw rough in title],",","."),FIND("(",[kw rough in title])+1,20),SUBSTITUTE(IFERROR(MID([kw rough in title],FIND(" ",[kw rough in title])+1,20),[kw rough in title]),",","."))</f>
        <v>#N/A</v>
      </c>
      <c r="L4641" s="1">
        <f>IFERROR(FIND("kW",[desc]),0)</f>
        <v>70</v>
      </c>
      <c r="M4641">
        <f t="array" ref="M4641">MIN(IFERROR(FIND(IstNumbers,E4641),""))</f>
        <v>34</v>
      </c>
      <c r="N4641" s="1" t="str">
        <f>IF([first '# in desc]&lt;[pos kw in desc],MID([desc],[pos kw in desc]-7,7))</f>
        <v xml:space="preserve">­me 42 </v>
      </c>
      <c r="O46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41" s="1" t="str">
        <f>TRIM(IF([first '# in desc]&lt;[pos kw in desc],MID([desc],[pos kw in desc]-6,6),FALSE))</f>
        <v>me 42</v>
      </c>
      <c r="Q4641" s="1" t="b">
        <f>IF(LEN([manuell])=0,IFERROR([kw fine in title]*1,IFERROR(SUMPRODUCT(COUNTIF(IsDigits,MID([kw in desc],ROW($A$1:$A$150),1)))=LEN([kw in desc]),#N/A)),[manuell])</f>
        <v>0</v>
      </c>
      <c r="R4641" s="1" t="str">
        <f>IF([pos kw in title]&gt;0,MID(J4641,#REF!,4),IF([first '# in title]&gt;0,MID([title],[first '# in title],3),IF([first '# in title]&gt;0,MID([desc],#REF!,3),VLOOKUP([productid],$G$2:$R$1386,8))))</f>
        <v xml:space="preserve">42 </v>
      </c>
      <c r="S4641" s="1" t="e">
        <f>IF([kw in desc]=[kw rough in title],[kw in desc]*1,IFERROR(LEFT([kw_dirty],3)*1,IFERROR(LEFT([kw_dirty],2)*1,"n.a.")))</f>
        <v>#N/A</v>
      </c>
      <c r="T4641" s="1"/>
      <c r="U4641" s="1">
        <f>VLOOKUP(Tabelle1[[#This Row],[productid]],Tabelle2[#All],2,FALSE)</f>
        <v>42</v>
      </c>
    </row>
    <row r="4642" spans="1:21" hidden="1">
      <c r="A4642" t="s">
        <v>1988</v>
      </c>
      <c r="B4642">
        <v>3800</v>
      </c>
      <c r="C4642">
        <v>289859</v>
      </c>
      <c r="D4642" t="s">
        <v>7608</v>
      </c>
      <c r="E4642" t="s">
        <v>7463</v>
      </c>
      <c r="F4642">
        <v>18406</v>
      </c>
      <c r="G4642">
        <v>3497887</v>
      </c>
      <c r="H4642">
        <f t="shared" si="72"/>
        <v>0</v>
      </c>
      <c r="I4642">
        <f t="array" ref="I4642">MIN(IFERROR(FIND(IstNumbers,A4642),""))</f>
        <v>13</v>
      </c>
      <c r="J4642" s="1" t="e">
        <f>IF([first '# in title]&lt;[pos kw in title],MID([title],[pos kw in title]-6,6),#N/A)</f>
        <v>#N/A</v>
      </c>
      <c r="K4642" s="1" t="e">
        <f>IFERROR(MID(SUBSTITUTE([kw rough in title],",","."),FIND("(",[kw rough in title])+1,20),SUBSTITUTE(IFERROR(MID([kw rough in title],FIND(" ",[kw rough in title])+1,20),[kw rough in title]),",","."))</f>
        <v>#N/A</v>
      </c>
      <c r="L4642" s="1">
        <f>IFERROR(FIND("kW",[desc]),0)</f>
        <v>70</v>
      </c>
      <c r="M4642">
        <f t="array" ref="M4642">MIN(IFERROR(FIND(IstNumbers,E4642),""))</f>
        <v>34</v>
      </c>
      <c r="N4642" s="1" t="str">
        <f>IF([first '# in desc]&lt;[pos kw in desc],MID([desc],[pos kw in desc]-7,7))</f>
        <v xml:space="preserve">­me 42 </v>
      </c>
      <c r="O46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42" s="1" t="str">
        <f>TRIM(IF([first '# in desc]&lt;[pos kw in desc],MID([desc],[pos kw in desc]-6,6),FALSE))</f>
        <v>me 42</v>
      </c>
      <c r="Q4642" s="1" t="b">
        <f>IF(LEN([manuell])=0,IFERROR([kw fine in title]*1,IFERROR(SUMPRODUCT(COUNTIF(IsDigits,MID([kw in desc],ROW($A$1:$A$150),1)))=LEN([kw in desc]),#N/A)),[manuell])</f>
        <v>0</v>
      </c>
      <c r="R4642" s="1" t="str">
        <f>IF([pos kw in title]&gt;0,MID(J4642,#REF!,4),IF([first '# in title]&gt;0,MID([title],[first '# in title],3),IF([first '# in title]&gt;0,MID([desc],#REF!,3),VLOOKUP([productid],$G$2:$R$1386,8))))</f>
        <v xml:space="preserve">42 </v>
      </c>
      <c r="S4642" s="1" t="e">
        <f>IF([kw in desc]=[kw rough in title],[kw in desc]*1,IFERROR(LEFT([kw_dirty],3)*1,IFERROR(LEFT([kw_dirty],2)*1,"n.a.")))</f>
        <v>#N/A</v>
      </c>
      <c r="T4642" s="1"/>
      <c r="U4642" s="1">
        <f>VLOOKUP(Tabelle1[[#This Row],[productid]],Tabelle2[#All],2,FALSE)</f>
        <v>42</v>
      </c>
    </row>
    <row r="4643" spans="1:21" hidden="1">
      <c r="A4643" t="s">
        <v>3224</v>
      </c>
      <c r="B4643">
        <v>3720</v>
      </c>
      <c r="C4643">
        <v>289859</v>
      </c>
      <c r="D4643" t="s">
        <v>7609</v>
      </c>
      <c r="E4643" t="s">
        <v>7091</v>
      </c>
      <c r="F4643">
        <v>18406</v>
      </c>
      <c r="G4643">
        <v>1750863</v>
      </c>
      <c r="H4643">
        <f t="shared" si="72"/>
        <v>0</v>
      </c>
      <c r="I4643">
        <f t="array" ref="I4643">MIN(IFERROR(FIND(IstNumbers,A4643),""))</f>
        <v>12</v>
      </c>
      <c r="J4643" s="1" t="e">
        <f>IF([first '# in title]&lt;[pos kw in title],MID([title],[pos kw in title]-6,6),#N/A)</f>
        <v>#N/A</v>
      </c>
      <c r="K4643" s="1" t="e">
        <f>IFERROR(MID(SUBSTITUTE([kw rough in title],",","."),FIND("(",[kw rough in title])+1,20),SUBSTITUTE(IFERROR(MID([kw rough in title],FIND(" ",[kw rough in title])+1,20),[kw rough in title]),",","."))</f>
        <v>#N/A</v>
      </c>
      <c r="L4643" s="1">
        <f>IFERROR(FIND("kW",[desc]),0)</f>
        <v>70</v>
      </c>
      <c r="M4643">
        <f t="array" ref="M4643">MIN(IFERROR(FIND(IstNumbers,E4643),""))</f>
        <v>34</v>
      </c>
      <c r="N4643" s="1" t="str">
        <f>IF([first '# in desc]&lt;[pos kw in desc],MID([desc],[pos kw in desc]-7,7))</f>
        <v xml:space="preserve">­me 42 </v>
      </c>
      <c r="O46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43" s="1" t="str">
        <f>TRIM(IF([first '# in desc]&lt;[pos kw in desc],MID([desc],[pos kw in desc]-6,6),FALSE))</f>
        <v>me 42</v>
      </c>
      <c r="Q4643" s="1" t="b">
        <f>IF(LEN([manuell])=0,IFERROR([kw fine in title]*1,IFERROR(SUMPRODUCT(COUNTIF(IsDigits,MID([kw in desc],ROW($A$1:$A$150),1)))=LEN([kw in desc]),#N/A)),[manuell])</f>
        <v>0</v>
      </c>
      <c r="R4643" s="1" t="str">
        <f>IF([pos kw in title]&gt;0,MID(J4643,#REF!,4),IF([first '# in title]&gt;0,MID([title],[first '# in title],3),IF([first '# in title]&gt;0,MID([desc],#REF!,3),VLOOKUP([productid],$G$2:$R$1386,8))))</f>
        <v xml:space="preserve">42 </v>
      </c>
      <c r="S4643" s="1" t="e">
        <f>IF([kw in desc]=[kw rough in title],[kw in desc]*1,IFERROR(LEFT([kw_dirty],3)*1,IFERROR(LEFT([kw_dirty],2)*1,"n.a.")))</f>
        <v>#N/A</v>
      </c>
      <c r="T4643" s="1"/>
      <c r="U4643" s="1">
        <f>VLOOKUP(Tabelle1[[#This Row],[productid]],Tabelle2[#All],2,FALSE)</f>
        <v>42</v>
      </c>
    </row>
    <row r="4644" spans="1:21" hidden="1">
      <c r="A4644" t="s">
        <v>1988</v>
      </c>
      <c r="B4644">
        <v>3800</v>
      </c>
      <c r="C4644">
        <v>289859</v>
      </c>
      <c r="D4644" t="s">
        <v>7610</v>
      </c>
      <c r="E4644" t="s">
        <v>7611</v>
      </c>
      <c r="F4644">
        <v>18406</v>
      </c>
      <c r="G4644">
        <v>3497887</v>
      </c>
      <c r="H4644">
        <f t="shared" si="72"/>
        <v>0</v>
      </c>
      <c r="I4644">
        <f t="array" ref="I4644">MIN(IFERROR(FIND(IstNumbers,A4644),""))</f>
        <v>13</v>
      </c>
      <c r="J4644" s="1" t="e">
        <f>IF([first '# in title]&lt;[pos kw in title],MID([title],[pos kw in title]-6,6),#N/A)</f>
        <v>#N/A</v>
      </c>
      <c r="K4644" s="1" t="e">
        <f>IFERROR(MID(SUBSTITUTE([kw rough in title],",","."),FIND("(",[kw rough in title])+1,20),SUBSTITUTE(IFERROR(MID([kw rough in title],FIND(" ",[kw rough in title])+1,20),[kw rough in title]),",","."))</f>
        <v>#N/A</v>
      </c>
      <c r="L4644" s="1">
        <f>IFERROR(FIND("kW",[desc]),0)</f>
        <v>70</v>
      </c>
      <c r="M4644">
        <f t="array" ref="M4644">MIN(IFERROR(FIND(IstNumbers,E4644),""))</f>
        <v>34</v>
      </c>
      <c r="N4644" s="1" t="str">
        <f>IF([first '# in desc]&lt;[pos kw in desc],MID([desc],[pos kw in desc]-7,7))</f>
        <v xml:space="preserve">­me 42 </v>
      </c>
      <c r="O46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44" s="1" t="str">
        <f>TRIM(IF([first '# in desc]&lt;[pos kw in desc],MID([desc],[pos kw in desc]-6,6),FALSE))</f>
        <v>me 42</v>
      </c>
      <c r="Q4644" s="1" t="b">
        <f>IF(LEN([manuell])=0,IFERROR([kw fine in title]*1,IFERROR(SUMPRODUCT(COUNTIF(IsDigits,MID([kw in desc],ROW($A$1:$A$150),1)))=LEN([kw in desc]),#N/A)),[manuell])</f>
        <v>0</v>
      </c>
      <c r="R4644" s="1" t="str">
        <f>IF([pos kw in title]&gt;0,MID(J4644,#REF!,4),IF([first '# in title]&gt;0,MID([title],[first '# in title],3),IF([first '# in title]&gt;0,MID([desc],#REF!,3),VLOOKUP([productid],$G$2:$R$1386,8))))</f>
        <v xml:space="preserve">42 </v>
      </c>
      <c r="S4644" s="1" t="e">
        <f>IF([kw in desc]=[kw rough in title],[kw in desc]*1,IFERROR(LEFT([kw_dirty],3)*1,IFERROR(LEFT([kw_dirty],2)*1,"n.a.")))</f>
        <v>#N/A</v>
      </c>
      <c r="T4644" s="1"/>
      <c r="U4644" s="1">
        <f>VLOOKUP(Tabelle1[[#This Row],[productid]],Tabelle2[#All],2,FALSE)</f>
        <v>42</v>
      </c>
    </row>
    <row r="4645" spans="1:21" hidden="1">
      <c r="A4645" t="s">
        <v>3224</v>
      </c>
      <c r="B4645">
        <v>3720</v>
      </c>
      <c r="C4645">
        <v>289859</v>
      </c>
      <c r="D4645" t="s">
        <v>7612</v>
      </c>
      <c r="E4645" t="s">
        <v>7061</v>
      </c>
      <c r="F4645">
        <v>18406</v>
      </c>
      <c r="G4645">
        <v>1750863</v>
      </c>
      <c r="H4645">
        <f t="shared" si="72"/>
        <v>0</v>
      </c>
      <c r="I4645">
        <f t="array" ref="I4645">MIN(IFERROR(FIND(IstNumbers,A4645),""))</f>
        <v>12</v>
      </c>
      <c r="J4645" s="1" t="e">
        <f>IF([first '# in title]&lt;[pos kw in title],MID([title],[pos kw in title]-6,6),#N/A)</f>
        <v>#N/A</v>
      </c>
      <c r="K4645" s="1" t="e">
        <f>IFERROR(MID(SUBSTITUTE([kw rough in title],",","."),FIND("(",[kw rough in title])+1,20),SUBSTITUTE(IFERROR(MID([kw rough in title],FIND(" ",[kw rough in title])+1,20),[kw rough in title]),",","."))</f>
        <v>#N/A</v>
      </c>
      <c r="L4645" s="1">
        <f>IFERROR(FIND("kW",[desc]),0)</f>
        <v>70</v>
      </c>
      <c r="M4645">
        <f t="array" ref="M4645">MIN(IFERROR(FIND(IstNumbers,E4645),""))</f>
        <v>34</v>
      </c>
      <c r="N4645" s="1" t="str">
        <f>IF([first '# in desc]&lt;[pos kw in desc],MID([desc],[pos kw in desc]-7,7))</f>
        <v xml:space="preserve">­me 42 </v>
      </c>
      <c r="O46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45" s="1" t="str">
        <f>TRIM(IF([first '# in desc]&lt;[pos kw in desc],MID([desc],[pos kw in desc]-6,6),FALSE))</f>
        <v>me 42</v>
      </c>
      <c r="Q4645" s="1" t="b">
        <f>IF(LEN([manuell])=0,IFERROR([kw fine in title]*1,IFERROR(SUMPRODUCT(COUNTIF(IsDigits,MID([kw in desc],ROW($A$1:$A$150),1)))=LEN([kw in desc]),#N/A)),[manuell])</f>
        <v>0</v>
      </c>
      <c r="R4645" s="1" t="str">
        <f>IF([pos kw in title]&gt;0,MID(J4645,#REF!,4),IF([first '# in title]&gt;0,MID([title],[first '# in title],3),IF([first '# in title]&gt;0,MID([desc],#REF!,3),VLOOKUP([productid],$G$2:$R$1386,8))))</f>
        <v xml:space="preserve">42 </v>
      </c>
      <c r="S4645" s="1" t="e">
        <f>IF([kw in desc]=[kw rough in title],[kw in desc]*1,IFERROR(LEFT([kw_dirty],3)*1,IFERROR(LEFT([kw_dirty],2)*1,"n.a.")))</f>
        <v>#N/A</v>
      </c>
      <c r="T4645" s="1"/>
      <c r="U4645" s="1">
        <f>VLOOKUP(Tabelle1[[#This Row],[productid]],Tabelle2[#All],2,FALSE)</f>
        <v>42</v>
      </c>
    </row>
    <row r="4646" spans="1:21" hidden="1">
      <c r="A4646" t="s">
        <v>1988</v>
      </c>
      <c r="B4646">
        <v>3800</v>
      </c>
      <c r="C4646">
        <v>289859</v>
      </c>
      <c r="D4646" t="s">
        <v>7613</v>
      </c>
      <c r="E4646" t="s">
        <v>7614</v>
      </c>
      <c r="F4646">
        <v>18406</v>
      </c>
      <c r="G4646">
        <v>3497887</v>
      </c>
      <c r="H4646">
        <f t="shared" si="72"/>
        <v>0</v>
      </c>
      <c r="I4646">
        <f t="array" ref="I4646">MIN(IFERROR(FIND(IstNumbers,A4646),""))</f>
        <v>13</v>
      </c>
      <c r="J4646" s="1" t="e">
        <f>IF([first '# in title]&lt;[pos kw in title],MID([title],[pos kw in title]-6,6),#N/A)</f>
        <v>#N/A</v>
      </c>
      <c r="K4646" s="1" t="e">
        <f>IFERROR(MID(SUBSTITUTE([kw rough in title],",","."),FIND("(",[kw rough in title])+1,20),SUBSTITUTE(IFERROR(MID([kw rough in title],FIND(" ",[kw rough in title])+1,20),[kw rough in title]),",","."))</f>
        <v>#N/A</v>
      </c>
      <c r="L4646" s="1">
        <f>IFERROR(FIND("kW",[desc]),0)</f>
        <v>70</v>
      </c>
      <c r="M4646">
        <f t="array" ref="M4646">MIN(IFERROR(FIND(IstNumbers,E4646),""))</f>
        <v>34</v>
      </c>
      <c r="N4646" s="1" t="str">
        <f>IF([first '# in desc]&lt;[pos kw in desc],MID([desc],[pos kw in desc]-7,7))</f>
        <v xml:space="preserve">­me 42 </v>
      </c>
      <c r="O46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46" s="1" t="str">
        <f>TRIM(IF([first '# in desc]&lt;[pos kw in desc],MID([desc],[pos kw in desc]-6,6),FALSE))</f>
        <v>me 42</v>
      </c>
      <c r="Q4646" s="1" t="b">
        <f>IF(LEN([manuell])=0,IFERROR([kw fine in title]*1,IFERROR(SUMPRODUCT(COUNTIF(IsDigits,MID([kw in desc],ROW($A$1:$A$150),1)))=LEN([kw in desc]),#N/A)),[manuell])</f>
        <v>0</v>
      </c>
      <c r="R4646" s="1" t="str">
        <f>IF([pos kw in title]&gt;0,MID(J4646,#REF!,4),IF([first '# in title]&gt;0,MID([title],[first '# in title],3),IF([first '# in title]&gt;0,MID([desc],#REF!,3),VLOOKUP([productid],$G$2:$R$1386,8))))</f>
        <v xml:space="preserve">42 </v>
      </c>
      <c r="S4646" s="1" t="e">
        <f>IF([kw in desc]=[kw rough in title],[kw in desc]*1,IFERROR(LEFT([kw_dirty],3)*1,IFERROR(LEFT([kw_dirty],2)*1,"n.a.")))</f>
        <v>#N/A</v>
      </c>
      <c r="T4646" s="1"/>
      <c r="U4646" s="1">
        <f>VLOOKUP(Tabelle1[[#This Row],[productid]],Tabelle2[#All],2,FALSE)</f>
        <v>42</v>
      </c>
    </row>
    <row r="4647" spans="1:21">
      <c r="A4647" t="s">
        <v>3885</v>
      </c>
      <c r="B4647">
        <v>2960</v>
      </c>
      <c r="C4647">
        <v>289859</v>
      </c>
      <c r="D4647" t="s">
        <v>7615</v>
      </c>
      <c r="E4647" t="s">
        <v>7616</v>
      </c>
      <c r="F4647">
        <v>18406</v>
      </c>
      <c r="G4647">
        <v>2286143</v>
      </c>
      <c r="H4647">
        <f t="shared" si="72"/>
        <v>0</v>
      </c>
      <c r="I4647">
        <f t="array" ref="I4647">MIN(IFERROR(FIND(IstNumbers,A4647),""))</f>
        <v>10</v>
      </c>
      <c r="J4647" s="1" t="e">
        <f>IF([first '# in title]&lt;[pos kw in title],MID([title],[pos kw in title]-6,6),#N/A)</f>
        <v>#N/A</v>
      </c>
      <c r="K4647" s="1" t="e">
        <f>IFERROR(MID(SUBSTITUTE([kw rough in title],",","."),FIND("(",[kw rough in title])+1,20),SUBSTITUTE(IFERROR(MID([kw rough in title],FIND(" ",[kw rough in title])+1,20),[kw rough in title]),",","."))</f>
        <v>#N/A</v>
      </c>
      <c r="L4647" s="1">
        <f>IFERROR(FIND("kW",[desc]),0)</f>
        <v>0</v>
      </c>
      <c r="M4647">
        <f t="array" ref="M4647">MIN(IFERROR(FIND(IstNumbers,E4647),""))</f>
        <v>33</v>
      </c>
      <c r="N4647" s="1" t="b">
        <f>IF([first '# in desc]&lt;[pos kw in desc],MID([desc],[pos kw in desc]-7,7))</f>
        <v>0</v>
      </c>
      <c r="O46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47" s="1" t="str">
        <f>TRIM(IF([first '# in desc]&lt;[pos kw in desc],MID([desc],[pos kw in desc]-6,6),FALSE))</f>
        <v>FALSCH</v>
      </c>
      <c r="Q4647" s="1" t="b">
        <f>IF(LEN([manuell])=0,IFERROR([kw fine in title]*1,IFERROR(SUMPRODUCT(COUNTIF(IsDigits,MID([kw in desc],ROW($A$1:$A$150),1)))=LEN([kw in desc]),#N/A)),[manuell])</f>
        <v>0</v>
      </c>
      <c r="R4647" s="1" t="str">
        <f>IF([pos kw in title]&gt;0,MID(J4647,#REF!,4),IF([first '# in title]&gt;0,MID([title],[first '# in title],3),IF([first '# in title]&gt;0,MID([desc],#REF!,3),VLOOKUP([productid],$G$2:$R$1386,8))))</f>
        <v>146</v>
      </c>
      <c r="S4647" s="1" t="e">
        <f>IF([kw in desc]=[kw rough in title],[kw in desc]*1,IFERROR(LEFT([kw_dirty],3)*1,IFERROR(LEFT([kw_dirty],2)*1,"n.a.")))</f>
        <v>#N/A</v>
      </c>
      <c r="T4647" s="1"/>
      <c r="U4647" s="1" t="e">
        <f>VLOOKUP(Tabelle1[[#This Row],[productid]],Tabelle2[#All],2,FALSE)</f>
        <v>#N/A</v>
      </c>
    </row>
    <row r="4648" spans="1:21">
      <c r="A4648" t="s">
        <v>3885</v>
      </c>
      <c r="B4648">
        <v>2964</v>
      </c>
      <c r="C4648">
        <v>289859</v>
      </c>
      <c r="D4648" t="s">
        <v>7617</v>
      </c>
      <c r="E4648" t="s">
        <v>7618</v>
      </c>
      <c r="F4648">
        <v>18406</v>
      </c>
      <c r="G4648">
        <v>2286143</v>
      </c>
      <c r="H4648">
        <f t="shared" si="72"/>
        <v>0</v>
      </c>
      <c r="I4648">
        <f t="array" ref="I4648">MIN(IFERROR(FIND(IstNumbers,A4648),""))</f>
        <v>10</v>
      </c>
      <c r="J4648" s="1" t="e">
        <f>IF([first '# in title]&lt;[pos kw in title],MID([title],[pos kw in title]-6,6),#N/A)</f>
        <v>#N/A</v>
      </c>
      <c r="K4648" s="1" t="e">
        <f>IFERROR(MID(SUBSTITUTE([kw rough in title],",","."),FIND("(",[kw rough in title])+1,20),SUBSTITUTE(IFERROR(MID([kw rough in title],FIND(" ",[kw rough in title])+1,20),[kw rough in title]),",","."))</f>
        <v>#N/A</v>
      </c>
      <c r="L4648" s="1">
        <f>IFERROR(FIND("kW",[desc]),0)</f>
        <v>0</v>
      </c>
      <c r="M4648">
        <f t="array" ref="M4648">MIN(IFERROR(FIND(IstNumbers,E4648),""))</f>
        <v>33</v>
      </c>
      <c r="N4648" s="1" t="b">
        <f>IF([first '# in desc]&lt;[pos kw in desc],MID([desc],[pos kw in desc]-7,7))</f>
        <v>0</v>
      </c>
      <c r="O46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48" s="1" t="str">
        <f>TRIM(IF([first '# in desc]&lt;[pos kw in desc],MID([desc],[pos kw in desc]-6,6),FALSE))</f>
        <v>FALSCH</v>
      </c>
      <c r="Q4648" s="1" t="b">
        <f>IF(LEN([manuell])=0,IFERROR([kw fine in title]*1,IFERROR(SUMPRODUCT(COUNTIF(IsDigits,MID([kw in desc],ROW($A$1:$A$150),1)))=LEN([kw in desc]),#N/A)),[manuell])</f>
        <v>0</v>
      </c>
      <c r="R4648" s="1" t="str">
        <f>IF([pos kw in title]&gt;0,MID(J4648,#REF!,4),IF([first '# in title]&gt;0,MID([title],[first '# in title],3),IF([first '# in title]&gt;0,MID([desc],#REF!,3),VLOOKUP([productid],$G$2:$R$1386,8))))</f>
        <v>146</v>
      </c>
      <c r="S4648" s="1" t="e">
        <f>IF([kw in desc]=[kw rough in title],[kw in desc]*1,IFERROR(LEFT([kw_dirty],3)*1,IFERROR(LEFT([kw_dirty],2)*1,"n.a.")))</f>
        <v>#N/A</v>
      </c>
      <c r="T4648" s="1"/>
      <c r="U4648" s="1" t="e">
        <f>VLOOKUP(Tabelle1[[#This Row],[productid]],Tabelle2[#All],2,FALSE)</f>
        <v>#N/A</v>
      </c>
    </row>
    <row r="4649" spans="1:21">
      <c r="A4649" t="s">
        <v>3885</v>
      </c>
      <c r="B4649">
        <v>2964</v>
      </c>
      <c r="C4649">
        <v>289859</v>
      </c>
      <c r="D4649" t="s">
        <v>7619</v>
      </c>
      <c r="E4649" t="s">
        <v>7620</v>
      </c>
      <c r="F4649">
        <v>18406</v>
      </c>
      <c r="G4649">
        <v>2286143</v>
      </c>
      <c r="H4649">
        <f t="shared" si="72"/>
        <v>0</v>
      </c>
      <c r="I4649">
        <f t="array" ref="I4649">MIN(IFERROR(FIND(IstNumbers,A4649),""))</f>
        <v>10</v>
      </c>
      <c r="J4649" s="1" t="e">
        <f>IF([first '# in title]&lt;[pos kw in title],MID([title],[pos kw in title]-6,6),#N/A)</f>
        <v>#N/A</v>
      </c>
      <c r="K4649" s="1" t="e">
        <f>IFERROR(MID(SUBSTITUTE([kw rough in title],",","."),FIND("(",[kw rough in title])+1,20),SUBSTITUTE(IFERROR(MID([kw rough in title],FIND(" ",[kw rough in title])+1,20),[kw rough in title]),",","."))</f>
        <v>#N/A</v>
      </c>
      <c r="L4649" s="1">
        <f>IFERROR(FIND("kW",[desc]),0)</f>
        <v>0</v>
      </c>
      <c r="M4649">
        <f t="array" ref="M4649">MIN(IFERROR(FIND(IstNumbers,E4649),""))</f>
        <v>33</v>
      </c>
      <c r="N4649" s="1" t="b">
        <f>IF([first '# in desc]&lt;[pos kw in desc],MID([desc],[pos kw in desc]-7,7))</f>
        <v>0</v>
      </c>
      <c r="O46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49" s="1" t="str">
        <f>TRIM(IF([first '# in desc]&lt;[pos kw in desc],MID([desc],[pos kw in desc]-6,6),FALSE))</f>
        <v>FALSCH</v>
      </c>
      <c r="Q4649" s="1" t="b">
        <f>IF(LEN([manuell])=0,IFERROR([kw fine in title]*1,IFERROR(SUMPRODUCT(COUNTIF(IsDigits,MID([kw in desc],ROW($A$1:$A$150),1)))=LEN([kw in desc]),#N/A)),[manuell])</f>
        <v>0</v>
      </c>
      <c r="R4649" s="1" t="str">
        <f>IF([pos kw in title]&gt;0,MID(J4649,#REF!,4),IF([first '# in title]&gt;0,MID([title],[first '# in title],3),IF([first '# in title]&gt;0,MID([desc],#REF!,3),VLOOKUP([productid],$G$2:$R$1386,8))))</f>
        <v>146</v>
      </c>
      <c r="S4649" s="1" t="e">
        <f>IF([kw in desc]=[kw rough in title],[kw in desc]*1,IFERROR(LEFT([kw_dirty],3)*1,IFERROR(LEFT([kw_dirty],2)*1,"n.a.")))</f>
        <v>#N/A</v>
      </c>
      <c r="T4649" s="1"/>
      <c r="U4649" s="1" t="e">
        <f>VLOOKUP(Tabelle1[[#This Row],[productid]],Tabelle2[#All],2,FALSE)</f>
        <v>#N/A</v>
      </c>
    </row>
    <row r="4650" spans="1:21">
      <c r="A4650" t="s">
        <v>3885</v>
      </c>
      <c r="B4650">
        <v>2964</v>
      </c>
      <c r="C4650">
        <v>289859</v>
      </c>
      <c r="D4650" t="s">
        <v>7621</v>
      </c>
      <c r="E4650" t="s">
        <v>7622</v>
      </c>
      <c r="F4650">
        <v>18406</v>
      </c>
      <c r="G4650">
        <v>2286143</v>
      </c>
      <c r="H4650">
        <f t="shared" si="72"/>
        <v>0</v>
      </c>
      <c r="I4650">
        <f t="array" ref="I4650">MIN(IFERROR(FIND(IstNumbers,A4650),""))</f>
        <v>10</v>
      </c>
      <c r="J4650" s="1" t="e">
        <f>IF([first '# in title]&lt;[pos kw in title],MID([title],[pos kw in title]-6,6),#N/A)</f>
        <v>#N/A</v>
      </c>
      <c r="K4650" s="1" t="e">
        <f>IFERROR(MID(SUBSTITUTE([kw rough in title],",","."),FIND("(",[kw rough in title])+1,20),SUBSTITUTE(IFERROR(MID([kw rough in title],FIND(" ",[kw rough in title])+1,20),[kw rough in title]),",","."))</f>
        <v>#N/A</v>
      </c>
      <c r="L4650" s="1">
        <f>IFERROR(FIND("kW",[desc]),0)</f>
        <v>0</v>
      </c>
      <c r="M4650">
        <f t="array" ref="M4650">MIN(IFERROR(FIND(IstNumbers,E4650),""))</f>
        <v>33</v>
      </c>
      <c r="N4650" s="1" t="b">
        <f>IF([first '# in desc]&lt;[pos kw in desc],MID([desc],[pos kw in desc]-7,7))</f>
        <v>0</v>
      </c>
      <c r="O46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50" s="1" t="str">
        <f>TRIM(IF([first '# in desc]&lt;[pos kw in desc],MID([desc],[pos kw in desc]-6,6),FALSE))</f>
        <v>FALSCH</v>
      </c>
      <c r="Q4650" s="1" t="b">
        <f>IF(LEN([manuell])=0,IFERROR([kw fine in title]*1,IFERROR(SUMPRODUCT(COUNTIF(IsDigits,MID([kw in desc],ROW($A$1:$A$150),1)))=LEN([kw in desc]),#N/A)),[manuell])</f>
        <v>0</v>
      </c>
      <c r="R4650" s="1" t="str">
        <f>IF([pos kw in title]&gt;0,MID(J4650,#REF!,4),IF([first '# in title]&gt;0,MID([title],[first '# in title],3),IF([first '# in title]&gt;0,MID([desc],#REF!,3),VLOOKUP([productid],$G$2:$R$1386,8))))</f>
        <v>146</v>
      </c>
      <c r="S4650" s="1" t="e">
        <f>IF([kw in desc]=[kw rough in title],[kw in desc]*1,IFERROR(LEFT([kw_dirty],3)*1,IFERROR(LEFT([kw_dirty],2)*1,"n.a.")))</f>
        <v>#N/A</v>
      </c>
      <c r="T4650" s="1"/>
      <c r="U4650" s="1" t="e">
        <f>VLOOKUP(Tabelle1[[#This Row],[productid]],Tabelle2[#All],2,FALSE)</f>
        <v>#N/A</v>
      </c>
    </row>
    <row r="4651" spans="1:21">
      <c r="A4651" t="s">
        <v>3885</v>
      </c>
      <c r="B4651">
        <v>2964</v>
      </c>
      <c r="C4651">
        <v>289859</v>
      </c>
      <c r="D4651" t="s">
        <v>7623</v>
      </c>
      <c r="E4651" t="s">
        <v>7624</v>
      </c>
      <c r="F4651">
        <v>18406</v>
      </c>
      <c r="G4651">
        <v>2286143</v>
      </c>
      <c r="H4651">
        <f t="shared" si="72"/>
        <v>0</v>
      </c>
      <c r="I4651">
        <f t="array" ref="I4651">MIN(IFERROR(FIND(IstNumbers,A4651),""))</f>
        <v>10</v>
      </c>
      <c r="J4651" s="1" t="e">
        <f>IF([first '# in title]&lt;[pos kw in title],MID([title],[pos kw in title]-6,6),#N/A)</f>
        <v>#N/A</v>
      </c>
      <c r="K4651" s="1" t="e">
        <f>IFERROR(MID(SUBSTITUTE([kw rough in title],",","."),FIND("(",[kw rough in title])+1,20),SUBSTITUTE(IFERROR(MID([kw rough in title],FIND(" ",[kw rough in title])+1,20),[kw rough in title]),",","."))</f>
        <v>#N/A</v>
      </c>
      <c r="L4651" s="1">
        <f>IFERROR(FIND("kW",[desc]),0)</f>
        <v>0</v>
      </c>
      <c r="M4651">
        <f t="array" ref="M4651">MIN(IFERROR(FIND(IstNumbers,E4651),""))</f>
        <v>33</v>
      </c>
      <c r="N4651" s="1" t="b">
        <f>IF([first '# in desc]&lt;[pos kw in desc],MID([desc],[pos kw in desc]-7,7))</f>
        <v>0</v>
      </c>
      <c r="O46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51" s="1" t="str">
        <f>TRIM(IF([first '# in desc]&lt;[pos kw in desc],MID([desc],[pos kw in desc]-6,6),FALSE))</f>
        <v>FALSCH</v>
      </c>
      <c r="Q4651" s="1" t="b">
        <f>IF(LEN([manuell])=0,IFERROR([kw fine in title]*1,IFERROR(SUMPRODUCT(COUNTIF(IsDigits,MID([kw in desc],ROW($A$1:$A$150),1)))=LEN([kw in desc]),#N/A)),[manuell])</f>
        <v>0</v>
      </c>
      <c r="R4651" s="1" t="str">
        <f>IF([pos kw in title]&gt;0,MID(J4651,#REF!,4),IF([first '# in title]&gt;0,MID([title],[first '# in title],3),IF([first '# in title]&gt;0,MID([desc],#REF!,3),VLOOKUP([productid],$G$2:$R$1386,8))))</f>
        <v>146</v>
      </c>
      <c r="S4651" s="1" t="e">
        <f>IF([kw in desc]=[kw rough in title],[kw in desc]*1,IFERROR(LEFT([kw_dirty],3)*1,IFERROR(LEFT([kw_dirty],2)*1,"n.a.")))</f>
        <v>#N/A</v>
      </c>
      <c r="T4651" s="1"/>
      <c r="U4651" s="1" t="e">
        <f>VLOOKUP(Tabelle1[[#This Row],[productid]],Tabelle2[#All],2,FALSE)</f>
        <v>#N/A</v>
      </c>
    </row>
    <row r="4652" spans="1:21">
      <c r="A4652" t="s">
        <v>3885</v>
      </c>
      <c r="B4652">
        <v>2968</v>
      </c>
      <c r="C4652">
        <v>289859</v>
      </c>
      <c r="D4652" t="s">
        <v>7625</v>
      </c>
      <c r="E4652" t="s">
        <v>7626</v>
      </c>
      <c r="F4652">
        <v>18406</v>
      </c>
      <c r="G4652">
        <v>2286143</v>
      </c>
      <c r="H4652">
        <f t="shared" si="72"/>
        <v>0</v>
      </c>
      <c r="I4652">
        <f t="array" ref="I4652">MIN(IFERROR(FIND(IstNumbers,A4652),""))</f>
        <v>10</v>
      </c>
      <c r="J4652" s="1" t="e">
        <f>IF([first '# in title]&lt;[pos kw in title],MID([title],[pos kw in title]-6,6),#N/A)</f>
        <v>#N/A</v>
      </c>
      <c r="K4652" s="1" t="e">
        <f>IFERROR(MID(SUBSTITUTE([kw rough in title],",","."),FIND("(",[kw rough in title])+1,20),SUBSTITUTE(IFERROR(MID([kw rough in title],FIND(" ",[kw rough in title])+1,20),[kw rough in title]),",","."))</f>
        <v>#N/A</v>
      </c>
      <c r="L4652" s="1">
        <f>IFERROR(FIND("kW",[desc]),0)</f>
        <v>0</v>
      </c>
      <c r="M4652">
        <f t="array" ref="M4652">MIN(IFERROR(FIND(IstNumbers,E4652),""))</f>
        <v>33</v>
      </c>
      <c r="N4652" s="1" t="b">
        <f>IF([first '# in desc]&lt;[pos kw in desc],MID([desc],[pos kw in desc]-7,7))</f>
        <v>0</v>
      </c>
      <c r="O46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52" s="1" t="str">
        <f>TRIM(IF([first '# in desc]&lt;[pos kw in desc],MID([desc],[pos kw in desc]-6,6),FALSE))</f>
        <v>FALSCH</v>
      </c>
      <c r="Q4652" s="1" t="b">
        <f>IF(LEN([manuell])=0,IFERROR([kw fine in title]*1,IFERROR(SUMPRODUCT(COUNTIF(IsDigits,MID([kw in desc],ROW($A$1:$A$150),1)))=LEN([kw in desc]),#N/A)),[manuell])</f>
        <v>0</v>
      </c>
      <c r="R4652" s="1" t="str">
        <f>IF([pos kw in title]&gt;0,MID(J4652,#REF!,4),IF([first '# in title]&gt;0,MID([title],[first '# in title],3),IF([first '# in title]&gt;0,MID([desc],#REF!,3),VLOOKUP([productid],$G$2:$R$1386,8))))</f>
        <v>146</v>
      </c>
      <c r="S4652" s="1" t="e">
        <f>IF([kw in desc]=[kw rough in title],[kw in desc]*1,IFERROR(LEFT([kw_dirty],3)*1,IFERROR(LEFT([kw_dirty],2)*1,"n.a.")))</f>
        <v>#N/A</v>
      </c>
      <c r="T4652" s="1"/>
      <c r="U4652" s="1" t="e">
        <f>VLOOKUP(Tabelle1[[#This Row],[productid]],Tabelle2[#All],2,FALSE)</f>
        <v>#N/A</v>
      </c>
    </row>
    <row r="4653" spans="1:21">
      <c r="A4653" t="s">
        <v>3885</v>
      </c>
      <c r="B4653">
        <v>2968</v>
      </c>
      <c r="C4653">
        <v>289859</v>
      </c>
      <c r="D4653" t="s">
        <v>7627</v>
      </c>
      <c r="E4653" t="s">
        <v>7628</v>
      </c>
      <c r="F4653">
        <v>18406</v>
      </c>
      <c r="G4653">
        <v>2286143</v>
      </c>
      <c r="H4653">
        <f t="shared" si="72"/>
        <v>0</v>
      </c>
      <c r="I4653">
        <f t="array" ref="I4653">MIN(IFERROR(FIND(IstNumbers,A4653),""))</f>
        <v>10</v>
      </c>
      <c r="J4653" s="1" t="e">
        <f>IF([first '# in title]&lt;[pos kw in title],MID([title],[pos kw in title]-6,6),#N/A)</f>
        <v>#N/A</v>
      </c>
      <c r="K4653" s="1" t="e">
        <f>IFERROR(MID(SUBSTITUTE([kw rough in title],",","."),FIND("(",[kw rough in title])+1,20),SUBSTITUTE(IFERROR(MID([kw rough in title],FIND(" ",[kw rough in title])+1,20),[kw rough in title]),",","."))</f>
        <v>#N/A</v>
      </c>
      <c r="L4653" s="1">
        <f>IFERROR(FIND("kW",[desc]),0)</f>
        <v>0</v>
      </c>
      <c r="M4653">
        <f t="array" ref="M4653">MIN(IFERROR(FIND(IstNumbers,E4653),""))</f>
        <v>33</v>
      </c>
      <c r="N4653" s="1" t="b">
        <f>IF([first '# in desc]&lt;[pos kw in desc],MID([desc],[pos kw in desc]-7,7))</f>
        <v>0</v>
      </c>
      <c r="O46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53" s="1" t="str">
        <f>TRIM(IF([first '# in desc]&lt;[pos kw in desc],MID([desc],[pos kw in desc]-6,6),FALSE))</f>
        <v>FALSCH</v>
      </c>
      <c r="Q4653" s="1" t="b">
        <f>IF(LEN([manuell])=0,IFERROR([kw fine in title]*1,IFERROR(SUMPRODUCT(COUNTIF(IsDigits,MID([kw in desc],ROW($A$1:$A$150),1)))=LEN([kw in desc]),#N/A)),[manuell])</f>
        <v>0</v>
      </c>
      <c r="R4653" s="1" t="str">
        <f>IF([pos kw in title]&gt;0,MID(J4653,#REF!,4),IF([first '# in title]&gt;0,MID([title],[first '# in title],3),IF([first '# in title]&gt;0,MID([desc],#REF!,3),VLOOKUP([productid],$G$2:$R$1386,8))))</f>
        <v>146</v>
      </c>
      <c r="S4653" s="1" t="e">
        <f>IF([kw in desc]=[kw rough in title],[kw in desc]*1,IFERROR(LEFT([kw_dirty],3)*1,IFERROR(LEFT([kw_dirty],2)*1,"n.a.")))</f>
        <v>#N/A</v>
      </c>
      <c r="T4653" s="1"/>
      <c r="U4653" s="1" t="e">
        <f>VLOOKUP(Tabelle1[[#This Row],[productid]],Tabelle2[#All],2,FALSE)</f>
        <v>#N/A</v>
      </c>
    </row>
    <row r="4654" spans="1:21" hidden="1">
      <c r="A4654" t="s">
        <v>2621</v>
      </c>
      <c r="B4654">
        <v>3800</v>
      </c>
      <c r="C4654">
        <v>289859</v>
      </c>
      <c r="D4654" t="s">
        <v>7629</v>
      </c>
      <c r="E4654" t="s">
        <v>7630</v>
      </c>
      <c r="F4654">
        <v>18406</v>
      </c>
      <c r="G4654">
        <v>3497887</v>
      </c>
      <c r="H4654">
        <f t="shared" si="72"/>
        <v>0</v>
      </c>
      <c r="I4654">
        <f t="array" ref="I4654">MIN(IFERROR(FIND(IstNumbers,A4654),""))</f>
        <v>12</v>
      </c>
      <c r="J4654" s="1" t="e">
        <f>IF([first '# in title]&lt;[pos kw in title],MID([title],[pos kw in title]-6,6),#N/A)</f>
        <v>#N/A</v>
      </c>
      <c r="K4654" s="1" t="e">
        <f>IFERROR(MID(SUBSTITUTE([kw rough in title],",","."),FIND("(",[kw rough in title])+1,20),SUBSTITUTE(IFERROR(MID([kw rough in title],FIND(" ",[kw rough in title])+1,20),[kw rough in title]),",","."))</f>
        <v>#N/A</v>
      </c>
      <c r="L4654" s="1">
        <f>IFERROR(FIND("kW",[desc]),0)</f>
        <v>70</v>
      </c>
      <c r="M4654">
        <f t="array" ref="M4654">MIN(IFERROR(FIND(IstNumbers,E4654),""))</f>
        <v>34</v>
      </c>
      <c r="N4654" s="1" t="str">
        <f>IF([first '# in desc]&lt;[pos kw in desc],MID([desc],[pos kw in desc]-7,7))</f>
        <v xml:space="preserve">­me 42 </v>
      </c>
      <c r="O46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54" s="1" t="str">
        <f>TRIM(IF([first '# in desc]&lt;[pos kw in desc],MID([desc],[pos kw in desc]-6,6),FALSE))</f>
        <v>me 42</v>
      </c>
      <c r="Q4654" s="1" t="b">
        <f>IF(LEN([manuell])=0,IFERROR([kw fine in title]*1,IFERROR(SUMPRODUCT(COUNTIF(IsDigits,MID([kw in desc],ROW($A$1:$A$150),1)))=LEN([kw in desc]),#N/A)),[manuell])</f>
        <v>0</v>
      </c>
      <c r="R4654" s="1" t="str">
        <f>IF([pos kw in title]&gt;0,MID(J4654,#REF!,4),IF([first '# in title]&gt;0,MID([title],[first '# in title],3),IF([first '# in title]&gt;0,MID([desc],#REF!,3),VLOOKUP([productid],$G$2:$R$1386,8))))</f>
        <v xml:space="preserve">42 </v>
      </c>
      <c r="S4654" s="1" t="e">
        <f>IF([kw in desc]=[kw rough in title],[kw in desc]*1,IFERROR(LEFT([kw_dirty],3)*1,IFERROR(LEFT([kw_dirty],2)*1,"n.a.")))</f>
        <v>#N/A</v>
      </c>
      <c r="T4654" s="1"/>
      <c r="U4654" s="1">
        <f>VLOOKUP(Tabelle1[[#This Row],[productid]],Tabelle2[#All],2,FALSE)</f>
        <v>42</v>
      </c>
    </row>
    <row r="4655" spans="1:21" hidden="1">
      <c r="A4655" t="s">
        <v>3566</v>
      </c>
      <c r="B4655">
        <v>3720</v>
      </c>
      <c r="C4655">
        <v>289859</v>
      </c>
      <c r="D4655" t="s">
        <v>7631</v>
      </c>
      <c r="E4655" t="s">
        <v>7066</v>
      </c>
      <c r="F4655">
        <v>18406</v>
      </c>
      <c r="G4655">
        <v>1750863</v>
      </c>
      <c r="H4655">
        <f t="shared" si="72"/>
        <v>0</v>
      </c>
      <c r="I4655">
        <f t="array" ref="I4655">MIN(IFERROR(FIND(IstNumbers,A4655),""))</f>
        <v>13</v>
      </c>
      <c r="J4655" s="1" t="e">
        <f>IF([first '# in title]&lt;[pos kw in title],MID([title],[pos kw in title]-6,6),#N/A)</f>
        <v>#N/A</v>
      </c>
      <c r="K4655" s="1" t="e">
        <f>IFERROR(MID(SUBSTITUTE([kw rough in title],",","."),FIND("(",[kw rough in title])+1,20),SUBSTITUTE(IFERROR(MID([kw rough in title],FIND(" ",[kw rough in title])+1,20),[kw rough in title]),",","."))</f>
        <v>#N/A</v>
      </c>
      <c r="L4655" s="1">
        <f>IFERROR(FIND("kW",[desc]),0)</f>
        <v>70</v>
      </c>
      <c r="M4655">
        <f t="array" ref="M4655">MIN(IFERROR(FIND(IstNumbers,E4655),""))</f>
        <v>34</v>
      </c>
      <c r="N4655" s="1" t="str">
        <f>IF([first '# in desc]&lt;[pos kw in desc],MID([desc],[pos kw in desc]-7,7))</f>
        <v xml:space="preserve">­me 42 </v>
      </c>
      <c r="O46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55" s="1" t="str">
        <f>TRIM(IF([first '# in desc]&lt;[pos kw in desc],MID([desc],[pos kw in desc]-6,6),FALSE))</f>
        <v>me 42</v>
      </c>
      <c r="Q4655" s="1" t="b">
        <f>IF(LEN([manuell])=0,IFERROR([kw fine in title]*1,IFERROR(SUMPRODUCT(COUNTIF(IsDigits,MID([kw in desc],ROW($A$1:$A$150),1)))=LEN([kw in desc]),#N/A)),[manuell])</f>
        <v>0</v>
      </c>
      <c r="R4655" s="1" t="str">
        <f>IF([pos kw in title]&gt;0,MID(J4655,#REF!,4),IF([first '# in title]&gt;0,MID([title],[first '# in title],3),IF([first '# in title]&gt;0,MID([desc],#REF!,3),VLOOKUP([productid],$G$2:$R$1386,8))))</f>
        <v xml:space="preserve">42 </v>
      </c>
      <c r="S4655" s="1" t="e">
        <f>IF([kw in desc]=[kw rough in title],[kw in desc]*1,IFERROR(LEFT([kw_dirty],3)*1,IFERROR(LEFT([kw_dirty],2)*1,"n.a.")))</f>
        <v>#N/A</v>
      </c>
      <c r="T4655" s="1"/>
      <c r="U4655" s="1">
        <f>VLOOKUP(Tabelle1[[#This Row],[productid]],Tabelle2[#All],2,FALSE)</f>
        <v>42</v>
      </c>
    </row>
    <row r="4656" spans="1:21">
      <c r="A4656" t="s">
        <v>3885</v>
      </c>
      <c r="B4656">
        <v>2969</v>
      </c>
      <c r="C4656">
        <v>289859</v>
      </c>
      <c r="D4656" t="s">
        <v>7632</v>
      </c>
      <c r="E4656" t="s">
        <v>7633</v>
      </c>
      <c r="F4656">
        <v>18406</v>
      </c>
      <c r="G4656">
        <v>2286143</v>
      </c>
      <c r="H4656">
        <f t="shared" si="72"/>
        <v>0</v>
      </c>
      <c r="I4656">
        <f t="array" ref="I4656">MIN(IFERROR(FIND(IstNumbers,A4656),""))</f>
        <v>10</v>
      </c>
      <c r="J4656" s="1" t="e">
        <f>IF([first '# in title]&lt;[pos kw in title],MID([title],[pos kw in title]-6,6),#N/A)</f>
        <v>#N/A</v>
      </c>
      <c r="K4656" s="1" t="e">
        <f>IFERROR(MID(SUBSTITUTE([kw rough in title],",","."),FIND("(",[kw rough in title])+1,20),SUBSTITUTE(IFERROR(MID([kw rough in title],FIND(" ",[kw rough in title])+1,20),[kw rough in title]),",","."))</f>
        <v>#N/A</v>
      </c>
      <c r="L4656" s="1">
        <f>IFERROR(FIND("kW",[desc]),0)</f>
        <v>0</v>
      </c>
      <c r="M4656">
        <f t="array" ref="M4656">MIN(IFERROR(FIND(IstNumbers,E4656),""))</f>
        <v>33</v>
      </c>
      <c r="N4656" s="1" t="b">
        <f>IF([first '# in desc]&lt;[pos kw in desc],MID([desc],[pos kw in desc]-7,7))</f>
        <v>0</v>
      </c>
      <c r="O46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56" s="1" t="str">
        <f>TRIM(IF([first '# in desc]&lt;[pos kw in desc],MID([desc],[pos kw in desc]-6,6),FALSE))</f>
        <v>FALSCH</v>
      </c>
      <c r="Q4656" s="1" t="b">
        <f>IF(LEN([manuell])=0,IFERROR([kw fine in title]*1,IFERROR(SUMPRODUCT(COUNTIF(IsDigits,MID([kw in desc],ROW($A$1:$A$150),1)))=LEN([kw in desc]),#N/A)),[manuell])</f>
        <v>0</v>
      </c>
      <c r="R4656" s="1" t="str">
        <f>IF([pos kw in title]&gt;0,MID(J4656,#REF!,4),IF([first '# in title]&gt;0,MID([title],[first '# in title],3),IF([first '# in title]&gt;0,MID([desc],#REF!,3),VLOOKUP([productid],$G$2:$R$1386,8))))</f>
        <v>146</v>
      </c>
      <c r="S4656" s="1" t="e">
        <f>IF([kw in desc]=[kw rough in title],[kw in desc]*1,IFERROR(LEFT([kw_dirty],3)*1,IFERROR(LEFT([kw_dirty],2)*1,"n.a.")))</f>
        <v>#N/A</v>
      </c>
      <c r="T4656" s="1"/>
      <c r="U4656" s="1" t="e">
        <f>VLOOKUP(Tabelle1[[#This Row],[productid]],Tabelle2[#All],2,FALSE)</f>
        <v>#N/A</v>
      </c>
    </row>
    <row r="4657" spans="1:21" hidden="1">
      <c r="A4657" t="s">
        <v>2621</v>
      </c>
      <c r="B4657">
        <v>3800</v>
      </c>
      <c r="C4657">
        <v>289859</v>
      </c>
      <c r="D4657" t="s">
        <v>7634</v>
      </c>
      <c r="E4657" t="s">
        <v>7635</v>
      </c>
      <c r="F4657">
        <v>18406</v>
      </c>
      <c r="G4657">
        <v>3497887</v>
      </c>
      <c r="H4657">
        <f t="shared" si="72"/>
        <v>0</v>
      </c>
      <c r="I4657">
        <f t="array" ref="I4657">MIN(IFERROR(FIND(IstNumbers,A4657),""))</f>
        <v>12</v>
      </c>
      <c r="J4657" s="1" t="e">
        <f>IF([first '# in title]&lt;[pos kw in title],MID([title],[pos kw in title]-6,6),#N/A)</f>
        <v>#N/A</v>
      </c>
      <c r="K4657" s="1" t="e">
        <f>IFERROR(MID(SUBSTITUTE([kw rough in title],",","."),FIND("(",[kw rough in title])+1,20),SUBSTITUTE(IFERROR(MID([kw rough in title],FIND(" ",[kw rough in title])+1,20),[kw rough in title]),",","."))</f>
        <v>#N/A</v>
      </c>
      <c r="L4657" s="1">
        <f>IFERROR(FIND("kW",[desc]),0)</f>
        <v>70</v>
      </c>
      <c r="M4657">
        <f t="array" ref="M4657">MIN(IFERROR(FIND(IstNumbers,E4657),""))</f>
        <v>34</v>
      </c>
      <c r="N4657" s="1" t="str">
        <f>IF([first '# in desc]&lt;[pos kw in desc],MID([desc],[pos kw in desc]-7,7))</f>
        <v xml:space="preserve">­me 42 </v>
      </c>
      <c r="O46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57" s="1" t="str">
        <f>TRIM(IF([first '# in desc]&lt;[pos kw in desc],MID([desc],[pos kw in desc]-6,6),FALSE))</f>
        <v>me 42</v>
      </c>
      <c r="Q4657" s="1" t="b">
        <f>IF(LEN([manuell])=0,IFERROR([kw fine in title]*1,IFERROR(SUMPRODUCT(COUNTIF(IsDigits,MID([kw in desc],ROW($A$1:$A$150),1)))=LEN([kw in desc]),#N/A)),[manuell])</f>
        <v>0</v>
      </c>
      <c r="R4657" s="1" t="str">
        <f>IF([pos kw in title]&gt;0,MID(J4657,#REF!,4),IF([first '# in title]&gt;0,MID([title],[first '# in title],3),IF([first '# in title]&gt;0,MID([desc],#REF!,3),VLOOKUP([productid],$G$2:$R$1386,8))))</f>
        <v xml:space="preserve">42 </v>
      </c>
      <c r="S4657" s="1" t="e">
        <f>IF([kw in desc]=[kw rough in title],[kw in desc]*1,IFERROR(LEFT([kw_dirty],3)*1,IFERROR(LEFT([kw_dirty],2)*1,"n.a.")))</f>
        <v>#N/A</v>
      </c>
      <c r="T4657" s="1"/>
      <c r="U4657" s="1">
        <f>VLOOKUP(Tabelle1[[#This Row],[productid]],Tabelle2[#All],2,FALSE)</f>
        <v>42</v>
      </c>
    </row>
    <row r="4658" spans="1:21" hidden="1">
      <c r="A4658" t="s">
        <v>3566</v>
      </c>
      <c r="B4658">
        <v>3720</v>
      </c>
      <c r="C4658">
        <v>289859</v>
      </c>
      <c r="D4658" t="s">
        <v>7636</v>
      </c>
      <c r="E4658" t="s">
        <v>7071</v>
      </c>
      <c r="F4658">
        <v>18406</v>
      </c>
      <c r="G4658">
        <v>1750863</v>
      </c>
      <c r="H4658">
        <f t="shared" si="72"/>
        <v>0</v>
      </c>
      <c r="I4658">
        <f t="array" ref="I4658">MIN(IFERROR(FIND(IstNumbers,A4658),""))</f>
        <v>13</v>
      </c>
      <c r="J4658" s="1" t="e">
        <f>IF([first '# in title]&lt;[pos kw in title],MID([title],[pos kw in title]-6,6),#N/A)</f>
        <v>#N/A</v>
      </c>
      <c r="K4658" s="1" t="e">
        <f>IFERROR(MID(SUBSTITUTE([kw rough in title],",","."),FIND("(",[kw rough in title])+1,20),SUBSTITUTE(IFERROR(MID([kw rough in title],FIND(" ",[kw rough in title])+1,20),[kw rough in title]),",","."))</f>
        <v>#N/A</v>
      </c>
      <c r="L4658" s="1">
        <f>IFERROR(FIND("kW",[desc]),0)</f>
        <v>70</v>
      </c>
      <c r="M4658">
        <f t="array" ref="M4658">MIN(IFERROR(FIND(IstNumbers,E4658),""))</f>
        <v>34</v>
      </c>
      <c r="N4658" s="1" t="str">
        <f>IF([first '# in desc]&lt;[pos kw in desc],MID([desc],[pos kw in desc]-7,7))</f>
        <v xml:space="preserve">­me 42 </v>
      </c>
      <c r="O46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58" s="1" t="str">
        <f>TRIM(IF([first '# in desc]&lt;[pos kw in desc],MID([desc],[pos kw in desc]-6,6),FALSE))</f>
        <v>me 42</v>
      </c>
      <c r="Q4658" s="1" t="b">
        <f>IF(LEN([manuell])=0,IFERROR([kw fine in title]*1,IFERROR(SUMPRODUCT(COUNTIF(IsDigits,MID([kw in desc],ROW($A$1:$A$150),1)))=LEN([kw in desc]),#N/A)),[manuell])</f>
        <v>0</v>
      </c>
      <c r="R4658" s="1" t="str">
        <f>IF([pos kw in title]&gt;0,MID(J4658,#REF!,4),IF([first '# in title]&gt;0,MID([title],[first '# in title],3),IF([first '# in title]&gt;0,MID([desc],#REF!,3),VLOOKUP([productid],$G$2:$R$1386,8))))</f>
        <v xml:space="preserve">42 </v>
      </c>
      <c r="S4658" s="1" t="e">
        <f>IF([kw in desc]=[kw rough in title],[kw in desc]*1,IFERROR(LEFT([kw_dirty],3)*1,IFERROR(LEFT([kw_dirty],2)*1,"n.a.")))</f>
        <v>#N/A</v>
      </c>
      <c r="T4658" s="1"/>
      <c r="U4658" s="1">
        <f>VLOOKUP(Tabelle1[[#This Row],[productid]],Tabelle2[#All],2,FALSE)</f>
        <v>42</v>
      </c>
    </row>
    <row r="4659" spans="1:21">
      <c r="A4659" t="s">
        <v>3885</v>
      </c>
      <c r="B4659">
        <v>2969</v>
      </c>
      <c r="C4659">
        <v>289859</v>
      </c>
      <c r="D4659" t="s">
        <v>7637</v>
      </c>
      <c r="E4659" t="s">
        <v>7638</v>
      </c>
      <c r="F4659">
        <v>18406</v>
      </c>
      <c r="G4659">
        <v>2286143</v>
      </c>
      <c r="H4659">
        <f t="shared" si="72"/>
        <v>0</v>
      </c>
      <c r="I4659">
        <f t="array" ref="I4659">MIN(IFERROR(FIND(IstNumbers,A4659),""))</f>
        <v>10</v>
      </c>
      <c r="J4659" s="1" t="e">
        <f>IF([first '# in title]&lt;[pos kw in title],MID([title],[pos kw in title]-6,6),#N/A)</f>
        <v>#N/A</v>
      </c>
      <c r="K4659" s="1" t="e">
        <f>IFERROR(MID(SUBSTITUTE([kw rough in title],",","."),FIND("(",[kw rough in title])+1,20),SUBSTITUTE(IFERROR(MID([kw rough in title],FIND(" ",[kw rough in title])+1,20),[kw rough in title]),",","."))</f>
        <v>#N/A</v>
      </c>
      <c r="L4659" s="1">
        <f>IFERROR(FIND("kW",[desc]),0)</f>
        <v>0</v>
      </c>
      <c r="M4659">
        <f t="array" ref="M4659">MIN(IFERROR(FIND(IstNumbers,E4659),""))</f>
        <v>33</v>
      </c>
      <c r="N4659" s="1" t="b">
        <f>IF([first '# in desc]&lt;[pos kw in desc],MID([desc],[pos kw in desc]-7,7))</f>
        <v>0</v>
      </c>
      <c r="O46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59" s="1" t="str">
        <f>TRIM(IF([first '# in desc]&lt;[pos kw in desc],MID([desc],[pos kw in desc]-6,6),FALSE))</f>
        <v>FALSCH</v>
      </c>
      <c r="Q4659" s="1" t="b">
        <f>IF(LEN([manuell])=0,IFERROR([kw fine in title]*1,IFERROR(SUMPRODUCT(COUNTIF(IsDigits,MID([kw in desc],ROW($A$1:$A$150),1)))=LEN([kw in desc]),#N/A)),[manuell])</f>
        <v>0</v>
      </c>
      <c r="R4659" s="1" t="str">
        <f>IF([pos kw in title]&gt;0,MID(J4659,#REF!,4),IF([first '# in title]&gt;0,MID([title],[first '# in title],3),IF([first '# in title]&gt;0,MID([desc],#REF!,3),VLOOKUP([productid],$G$2:$R$1386,8))))</f>
        <v>146</v>
      </c>
      <c r="S4659" s="1" t="e">
        <f>IF([kw in desc]=[kw rough in title],[kw in desc]*1,IFERROR(LEFT([kw_dirty],3)*1,IFERROR(LEFT([kw_dirty],2)*1,"n.a.")))</f>
        <v>#N/A</v>
      </c>
      <c r="T4659" s="1"/>
      <c r="U4659" s="1" t="e">
        <f>VLOOKUP(Tabelle1[[#This Row],[productid]],Tabelle2[#All],2,FALSE)</f>
        <v>#N/A</v>
      </c>
    </row>
    <row r="4660" spans="1:21" hidden="1">
      <c r="A4660" t="s">
        <v>2621</v>
      </c>
      <c r="B4660">
        <v>3800</v>
      </c>
      <c r="C4660">
        <v>289859</v>
      </c>
      <c r="D4660" t="s">
        <v>7639</v>
      </c>
      <c r="E4660" t="s">
        <v>7490</v>
      </c>
      <c r="F4660">
        <v>18406</v>
      </c>
      <c r="G4660">
        <v>3497887</v>
      </c>
      <c r="H4660">
        <f t="shared" si="72"/>
        <v>0</v>
      </c>
      <c r="I4660">
        <f t="array" ref="I4660">MIN(IFERROR(FIND(IstNumbers,A4660),""))</f>
        <v>12</v>
      </c>
      <c r="J4660" s="1" t="e">
        <f>IF([first '# in title]&lt;[pos kw in title],MID([title],[pos kw in title]-6,6),#N/A)</f>
        <v>#N/A</v>
      </c>
      <c r="K4660" s="1" t="e">
        <f>IFERROR(MID(SUBSTITUTE([kw rough in title],",","."),FIND("(",[kw rough in title])+1,20),SUBSTITUTE(IFERROR(MID([kw rough in title],FIND(" ",[kw rough in title])+1,20),[kw rough in title]),",","."))</f>
        <v>#N/A</v>
      </c>
      <c r="L4660" s="1">
        <f>IFERROR(FIND("kW",[desc]),0)</f>
        <v>70</v>
      </c>
      <c r="M4660">
        <f t="array" ref="M4660">MIN(IFERROR(FIND(IstNumbers,E4660),""))</f>
        <v>34</v>
      </c>
      <c r="N4660" s="1" t="str">
        <f>IF([first '# in desc]&lt;[pos kw in desc],MID([desc],[pos kw in desc]-7,7))</f>
        <v xml:space="preserve">­me 42 </v>
      </c>
      <c r="O46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60" s="1" t="str">
        <f>TRIM(IF([first '# in desc]&lt;[pos kw in desc],MID([desc],[pos kw in desc]-6,6),FALSE))</f>
        <v>me 42</v>
      </c>
      <c r="Q4660" s="1" t="b">
        <f>IF(LEN([manuell])=0,IFERROR([kw fine in title]*1,IFERROR(SUMPRODUCT(COUNTIF(IsDigits,MID([kw in desc],ROW($A$1:$A$150),1)))=LEN([kw in desc]),#N/A)),[manuell])</f>
        <v>0</v>
      </c>
      <c r="R4660" s="1" t="str">
        <f>IF([pos kw in title]&gt;0,MID(J4660,#REF!,4),IF([first '# in title]&gt;0,MID([title],[first '# in title],3),IF([first '# in title]&gt;0,MID([desc],#REF!,3),VLOOKUP([productid],$G$2:$R$1386,8))))</f>
        <v xml:space="preserve">42 </v>
      </c>
      <c r="S4660" s="1" t="e">
        <f>IF([kw in desc]=[kw rough in title],[kw in desc]*1,IFERROR(LEFT([kw_dirty],3)*1,IFERROR(LEFT([kw_dirty],2)*1,"n.a.")))</f>
        <v>#N/A</v>
      </c>
      <c r="T4660" s="1"/>
      <c r="U4660" s="1">
        <f>VLOOKUP(Tabelle1[[#This Row],[productid]],Tabelle2[#All],2,FALSE)</f>
        <v>42</v>
      </c>
    </row>
    <row r="4661" spans="1:21" hidden="1">
      <c r="A4661" t="s">
        <v>3566</v>
      </c>
      <c r="B4661">
        <v>3720</v>
      </c>
      <c r="C4661">
        <v>289859</v>
      </c>
      <c r="D4661" t="s">
        <v>7640</v>
      </c>
      <c r="E4661" t="s">
        <v>7076</v>
      </c>
      <c r="F4661">
        <v>18406</v>
      </c>
      <c r="G4661">
        <v>1750863</v>
      </c>
      <c r="H4661">
        <f t="shared" si="72"/>
        <v>0</v>
      </c>
      <c r="I4661">
        <f t="array" ref="I4661">MIN(IFERROR(FIND(IstNumbers,A4661),""))</f>
        <v>13</v>
      </c>
      <c r="J4661" s="1" t="e">
        <f>IF([first '# in title]&lt;[pos kw in title],MID([title],[pos kw in title]-6,6),#N/A)</f>
        <v>#N/A</v>
      </c>
      <c r="K4661" s="1" t="e">
        <f>IFERROR(MID(SUBSTITUTE([kw rough in title],",","."),FIND("(",[kw rough in title])+1,20),SUBSTITUTE(IFERROR(MID([kw rough in title],FIND(" ",[kw rough in title])+1,20),[kw rough in title]),",","."))</f>
        <v>#N/A</v>
      </c>
      <c r="L4661" s="1">
        <f>IFERROR(FIND("kW",[desc]),0)</f>
        <v>70</v>
      </c>
      <c r="M4661">
        <f t="array" ref="M4661">MIN(IFERROR(FIND(IstNumbers,E4661),""))</f>
        <v>34</v>
      </c>
      <c r="N4661" s="1" t="str">
        <f>IF([first '# in desc]&lt;[pos kw in desc],MID([desc],[pos kw in desc]-7,7))</f>
        <v xml:space="preserve">­me 42 </v>
      </c>
      <c r="O46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61" s="1" t="str">
        <f>TRIM(IF([first '# in desc]&lt;[pos kw in desc],MID([desc],[pos kw in desc]-6,6),FALSE))</f>
        <v>me 42</v>
      </c>
      <c r="Q4661" s="1" t="b">
        <f>IF(LEN([manuell])=0,IFERROR([kw fine in title]*1,IFERROR(SUMPRODUCT(COUNTIF(IsDigits,MID([kw in desc],ROW($A$1:$A$150),1)))=LEN([kw in desc]),#N/A)),[manuell])</f>
        <v>0</v>
      </c>
      <c r="R4661" s="1" t="str">
        <f>IF([pos kw in title]&gt;0,MID(J4661,#REF!,4),IF([first '# in title]&gt;0,MID([title],[first '# in title],3),IF([first '# in title]&gt;0,MID([desc],#REF!,3),VLOOKUP([productid],$G$2:$R$1386,8))))</f>
        <v xml:space="preserve">42 </v>
      </c>
      <c r="S4661" s="1" t="e">
        <f>IF([kw in desc]=[kw rough in title],[kw in desc]*1,IFERROR(LEFT([kw_dirty],3)*1,IFERROR(LEFT([kw_dirty],2)*1,"n.a.")))</f>
        <v>#N/A</v>
      </c>
      <c r="T4661" s="1"/>
      <c r="U4661" s="1">
        <f>VLOOKUP(Tabelle1[[#This Row],[productid]],Tabelle2[#All],2,FALSE)</f>
        <v>42</v>
      </c>
    </row>
    <row r="4662" spans="1:21">
      <c r="A4662" t="s">
        <v>3885</v>
      </c>
      <c r="B4662">
        <v>2969</v>
      </c>
      <c r="C4662">
        <v>289859</v>
      </c>
      <c r="D4662" t="s">
        <v>7641</v>
      </c>
      <c r="E4662" t="s">
        <v>7642</v>
      </c>
      <c r="F4662">
        <v>18406</v>
      </c>
      <c r="G4662">
        <v>2286143</v>
      </c>
      <c r="H4662">
        <f t="shared" si="72"/>
        <v>0</v>
      </c>
      <c r="I4662">
        <f t="array" ref="I4662">MIN(IFERROR(FIND(IstNumbers,A4662),""))</f>
        <v>10</v>
      </c>
      <c r="J4662" s="1" t="e">
        <f>IF([first '# in title]&lt;[pos kw in title],MID([title],[pos kw in title]-6,6),#N/A)</f>
        <v>#N/A</v>
      </c>
      <c r="K4662" s="1" t="e">
        <f>IFERROR(MID(SUBSTITUTE([kw rough in title],",","."),FIND("(",[kw rough in title])+1,20),SUBSTITUTE(IFERROR(MID([kw rough in title],FIND(" ",[kw rough in title])+1,20),[kw rough in title]),",","."))</f>
        <v>#N/A</v>
      </c>
      <c r="L4662" s="1">
        <f>IFERROR(FIND("kW",[desc]),0)</f>
        <v>0</v>
      </c>
      <c r="M4662">
        <f t="array" ref="M4662">MIN(IFERROR(FIND(IstNumbers,E4662),""))</f>
        <v>33</v>
      </c>
      <c r="N4662" s="1" t="b">
        <f>IF([first '# in desc]&lt;[pos kw in desc],MID([desc],[pos kw in desc]-7,7))</f>
        <v>0</v>
      </c>
      <c r="O46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62" s="1" t="str">
        <f>TRIM(IF([first '# in desc]&lt;[pos kw in desc],MID([desc],[pos kw in desc]-6,6),FALSE))</f>
        <v>FALSCH</v>
      </c>
      <c r="Q4662" s="1" t="b">
        <f>IF(LEN([manuell])=0,IFERROR([kw fine in title]*1,IFERROR(SUMPRODUCT(COUNTIF(IsDigits,MID([kw in desc],ROW($A$1:$A$150),1)))=LEN([kw in desc]),#N/A)),[manuell])</f>
        <v>0</v>
      </c>
      <c r="R4662" s="1" t="str">
        <f>IF([pos kw in title]&gt;0,MID(J4662,#REF!,4),IF([first '# in title]&gt;0,MID([title],[first '# in title],3),IF([first '# in title]&gt;0,MID([desc],#REF!,3),VLOOKUP([productid],$G$2:$R$1386,8))))</f>
        <v>146</v>
      </c>
      <c r="S4662" s="1" t="e">
        <f>IF([kw in desc]=[kw rough in title],[kw in desc]*1,IFERROR(LEFT([kw_dirty],3)*1,IFERROR(LEFT([kw_dirty],2)*1,"n.a.")))</f>
        <v>#N/A</v>
      </c>
      <c r="T4662" s="1"/>
      <c r="U4662" s="1" t="e">
        <f>VLOOKUP(Tabelle1[[#This Row],[productid]],Tabelle2[#All],2,FALSE)</f>
        <v>#N/A</v>
      </c>
    </row>
    <row r="4663" spans="1:21" hidden="1">
      <c r="A4663" t="s">
        <v>2621</v>
      </c>
      <c r="B4663">
        <v>3800</v>
      </c>
      <c r="C4663">
        <v>289859</v>
      </c>
      <c r="D4663" t="s">
        <v>7643</v>
      </c>
      <c r="E4663" t="s">
        <v>7644</v>
      </c>
      <c r="F4663">
        <v>18406</v>
      </c>
      <c r="G4663">
        <v>3497887</v>
      </c>
      <c r="H4663">
        <f t="shared" si="72"/>
        <v>0</v>
      </c>
      <c r="I4663">
        <f t="array" ref="I4663">MIN(IFERROR(FIND(IstNumbers,A4663),""))</f>
        <v>12</v>
      </c>
      <c r="J4663" s="1" t="e">
        <f>IF([first '# in title]&lt;[pos kw in title],MID([title],[pos kw in title]-6,6),#N/A)</f>
        <v>#N/A</v>
      </c>
      <c r="K4663" s="1" t="e">
        <f>IFERROR(MID(SUBSTITUTE([kw rough in title],",","."),FIND("(",[kw rough in title])+1,20),SUBSTITUTE(IFERROR(MID([kw rough in title],FIND(" ",[kw rough in title])+1,20),[kw rough in title]),",","."))</f>
        <v>#N/A</v>
      </c>
      <c r="L4663" s="1">
        <f>IFERROR(FIND("kW",[desc]),0)</f>
        <v>70</v>
      </c>
      <c r="M4663">
        <f t="array" ref="M4663">MIN(IFERROR(FIND(IstNumbers,E4663),""))</f>
        <v>34</v>
      </c>
      <c r="N4663" s="1" t="str">
        <f>IF([first '# in desc]&lt;[pos kw in desc],MID([desc],[pos kw in desc]-7,7))</f>
        <v xml:space="preserve">­me 42 </v>
      </c>
      <c r="O46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63" s="1" t="str">
        <f>TRIM(IF([first '# in desc]&lt;[pos kw in desc],MID([desc],[pos kw in desc]-6,6),FALSE))</f>
        <v>me 42</v>
      </c>
      <c r="Q4663" s="1" t="b">
        <f>IF(LEN([manuell])=0,IFERROR([kw fine in title]*1,IFERROR(SUMPRODUCT(COUNTIF(IsDigits,MID([kw in desc],ROW($A$1:$A$150),1)))=LEN([kw in desc]),#N/A)),[manuell])</f>
        <v>0</v>
      </c>
      <c r="R4663" s="1" t="str">
        <f>IF([pos kw in title]&gt;0,MID(J4663,#REF!,4),IF([first '# in title]&gt;0,MID([title],[first '# in title],3),IF([first '# in title]&gt;0,MID([desc],#REF!,3),VLOOKUP([productid],$G$2:$R$1386,8))))</f>
        <v xml:space="preserve">42 </v>
      </c>
      <c r="S4663" s="1" t="e">
        <f>IF([kw in desc]=[kw rough in title],[kw in desc]*1,IFERROR(LEFT([kw_dirty],3)*1,IFERROR(LEFT([kw_dirty],2)*1,"n.a.")))</f>
        <v>#N/A</v>
      </c>
      <c r="T4663" s="1"/>
      <c r="U4663" s="1">
        <f>VLOOKUP(Tabelle1[[#This Row],[productid]],Tabelle2[#All],2,FALSE)</f>
        <v>42</v>
      </c>
    </row>
    <row r="4664" spans="1:21" hidden="1">
      <c r="A4664" t="s">
        <v>3566</v>
      </c>
      <c r="B4664">
        <v>3720</v>
      </c>
      <c r="C4664">
        <v>289859</v>
      </c>
      <c r="D4664" t="s">
        <v>7645</v>
      </c>
      <c r="E4664" t="s">
        <v>7646</v>
      </c>
      <c r="F4664">
        <v>18406</v>
      </c>
      <c r="G4664">
        <v>1750863</v>
      </c>
      <c r="H4664">
        <f t="shared" si="72"/>
        <v>0</v>
      </c>
      <c r="I4664">
        <f t="array" ref="I4664">MIN(IFERROR(FIND(IstNumbers,A4664),""))</f>
        <v>13</v>
      </c>
      <c r="J4664" s="1" t="e">
        <f>IF([first '# in title]&lt;[pos kw in title],MID([title],[pos kw in title]-6,6),#N/A)</f>
        <v>#N/A</v>
      </c>
      <c r="K4664" s="1" t="e">
        <f>IFERROR(MID(SUBSTITUTE([kw rough in title],",","."),FIND("(",[kw rough in title])+1,20),SUBSTITUTE(IFERROR(MID([kw rough in title],FIND(" ",[kw rough in title])+1,20),[kw rough in title]),",","."))</f>
        <v>#N/A</v>
      </c>
      <c r="L4664" s="1">
        <f>IFERROR(FIND("kW",[desc]),0)</f>
        <v>70</v>
      </c>
      <c r="M4664">
        <f t="array" ref="M4664">MIN(IFERROR(FIND(IstNumbers,E4664),""))</f>
        <v>34</v>
      </c>
      <c r="N4664" s="1" t="str">
        <f>IF([first '# in desc]&lt;[pos kw in desc],MID([desc],[pos kw in desc]-7,7))</f>
        <v xml:space="preserve">­me 42 </v>
      </c>
      <c r="O46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64" s="1" t="str">
        <f>TRIM(IF([first '# in desc]&lt;[pos kw in desc],MID([desc],[pos kw in desc]-6,6),FALSE))</f>
        <v>me 42</v>
      </c>
      <c r="Q4664" s="1" t="b">
        <f>IF(LEN([manuell])=0,IFERROR([kw fine in title]*1,IFERROR(SUMPRODUCT(COUNTIF(IsDigits,MID([kw in desc],ROW($A$1:$A$150),1)))=LEN([kw in desc]),#N/A)),[manuell])</f>
        <v>0</v>
      </c>
      <c r="R4664" s="1" t="str">
        <f>IF([pos kw in title]&gt;0,MID(J4664,#REF!,4),IF([first '# in title]&gt;0,MID([title],[first '# in title],3),IF([first '# in title]&gt;0,MID([desc],#REF!,3),VLOOKUP([productid],$G$2:$R$1386,8))))</f>
        <v xml:space="preserve">42 </v>
      </c>
      <c r="S4664" s="1" t="e">
        <f>IF([kw in desc]=[kw rough in title],[kw in desc]*1,IFERROR(LEFT([kw_dirty],3)*1,IFERROR(LEFT([kw_dirty],2)*1,"n.a.")))</f>
        <v>#N/A</v>
      </c>
      <c r="T4664" s="1"/>
      <c r="U4664" s="1">
        <f>VLOOKUP(Tabelle1[[#This Row],[productid]],Tabelle2[#All],2,FALSE)</f>
        <v>42</v>
      </c>
    </row>
    <row r="4665" spans="1:21">
      <c r="A4665" t="s">
        <v>3885</v>
      </c>
      <c r="B4665">
        <v>2969</v>
      </c>
      <c r="C4665">
        <v>289859</v>
      </c>
      <c r="D4665" t="s">
        <v>7647</v>
      </c>
      <c r="E4665" t="s">
        <v>7648</v>
      </c>
      <c r="F4665">
        <v>18406</v>
      </c>
      <c r="G4665">
        <v>2286143</v>
      </c>
      <c r="H4665">
        <f t="shared" si="72"/>
        <v>0</v>
      </c>
      <c r="I4665">
        <f t="array" ref="I4665">MIN(IFERROR(FIND(IstNumbers,A4665),""))</f>
        <v>10</v>
      </c>
      <c r="J4665" s="1" t="e">
        <f>IF([first '# in title]&lt;[pos kw in title],MID([title],[pos kw in title]-6,6),#N/A)</f>
        <v>#N/A</v>
      </c>
      <c r="K4665" s="1" t="e">
        <f>IFERROR(MID(SUBSTITUTE([kw rough in title],",","."),FIND("(",[kw rough in title])+1,20),SUBSTITUTE(IFERROR(MID([kw rough in title],FIND(" ",[kw rough in title])+1,20),[kw rough in title]),",","."))</f>
        <v>#N/A</v>
      </c>
      <c r="L4665" s="1">
        <f>IFERROR(FIND("kW",[desc]),0)</f>
        <v>0</v>
      </c>
      <c r="M4665">
        <f t="array" ref="M4665">MIN(IFERROR(FIND(IstNumbers,E4665),""))</f>
        <v>33</v>
      </c>
      <c r="N4665" s="1" t="b">
        <f>IF([first '# in desc]&lt;[pos kw in desc],MID([desc],[pos kw in desc]-7,7))</f>
        <v>0</v>
      </c>
      <c r="O46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65" s="1" t="str">
        <f>TRIM(IF([first '# in desc]&lt;[pos kw in desc],MID([desc],[pos kw in desc]-6,6),FALSE))</f>
        <v>FALSCH</v>
      </c>
      <c r="Q4665" s="1" t="b">
        <f>IF(LEN([manuell])=0,IFERROR([kw fine in title]*1,IFERROR(SUMPRODUCT(COUNTIF(IsDigits,MID([kw in desc],ROW($A$1:$A$150),1)))=LEN([kw in desc]),#N/A)),[manuell])</f>
        <v>0</v>
      </c>
      <c r="R4665" s="1" t="str">
        <f>IF([pos kw in title]&gt;0,MID(J4665,#REF!,4),IF([first '# in title]&gt;0,MID([title],[first '# in title],3),IF([first '# in title]&gt;0,MID([desc],#REF!,3),VLOOKUP([productid],$G$2:$R$1386,8))))</f>
        <v>146</v>
      </c>
      <c r="S4665" s="1" t="e">
        <f>IF([kw in desc]=[kw rough in title],[kw in desc]*1,IFERROR(LEFT([kw_dirty],3)*1,IFERROR(LEFT([kw_dirty],2)*1,"n.a.")))</f>
        <v>#N/A</v>
      </c>
      <c r="T4665" s="1"/>
      <c r="U4665" s="1" t="e">
        <f>VLOOKUP(Tabelle1[[#This Row],[productid]],Tabelle2[#All],2,FALSE)</f>
        <v>#N/A</v>
      </c>
    </row>
    <row r="4666" spans="1:21" hidden="1">
      <c r="A4666" t="s">
        <v>2621</v>
      </c>
      <c r="B4666">
        <v>3805</v>
      </c>
      <c r="C4666">
        <v>289859</v>
      </c>
      <c r="D4666" t="s">
        <v>7649</v>
      </c>
      <c r="E4666" t="s">
        <v>7650</v>
      </c>
      <c r="F4666">
        <v>18406</v>
      </c>
      <c r="G4666">
        <v>3497887</v>
      </c>
      <c r="H4666">
        <f t="shared" si="72"/>
        <v>0</v>
      </c>
      <c r="I4666">
        <f t="array" ref="I4666">MIN(IFERROR(FIND(IstNumbers,A4666),""))</f>
        <v>12</v>
      </c>
      <c r="J4666" s="1" t="e">
        <f>IF([first '# in title]&lt;[pos kw in title],MID([title],[pos kw in title]-6,6),#N/A)</f>
        <v>#N/A</v>
      </c>
      <c r="K4666" s="1" t="e">
        <f>IFERROR(MID(SUBSTITUTE([kw rough in title],",","."),FIND("(",[kw rough in title])+1,20),SUBSTITUTE(IFERROR(MID([kw rough in title],FIND(" ",[kw rough in title])+1,20),[kw rough in title]),",","."))</f>
        <v>#N/A</v>
      </c>
      <c r="L4666" s="1">
        <f>IFERROR(FIND("kW",[desc]),0)</f>
        <v>70</v>
      </c>
      <c r="M4666">
        <f t="array" ref="M4666">MIN(IFERROR(FIND(IstNumbers,E4666),""))</f>
        <v>34</v>
      </c>
      <c r="N4666" s="1" t="str">
        <f>IF([first '# in desc]&lt;[pos kw in desc],MID([desc],[pos kw in desc]-7,7))</f>
        <v xml:space="preserve">­me 42 </v>
      </c>
      <c r="O46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66" s="1" t="str">
        <f>TRIM(IF([first '# in desc]&lt;[pos kw in desc],MID([desc],[pos kw in desc]-6,6),FALSE))</f>
        <v>me 42</v>
      </c>
      <c r="Q4666" s="1" t="b">
        <f>IF(LEN([manuell])=0,IFERROR([kw fine in title]*1,IFERROR(SUMPRODUCT(COUNTIF(IsDigits,MID([kw in desc],ROW($A$1:$A$150),1)))=LEN([kw in desc]),#N/A)),[manuell])</f>
        <v>0</v>
      </c>
      <c r="R4666" s="1" t="str">
        <f>IF([pos kw in title]&gt;0,MID(J4666,#REF!,4),IF([first '# in title]&gt;0,MID([title],[first '# in title],3),IF([first '# in title]&gt;0,MID([desc],#REF!,3),VLOOKUP([productid],$G$2:$R$1386,8))))</f>
        <v xml:space="preserve">42 </v>
      </c>
      <c r="S4666" s="1" t="e">
        <f>IF([kw in desc]=[kw rough in title],[kw in desc]*1,IFERROR(LEFT([kw_dirty],3)*1,IFERROR(LEFT([kw_dirty],2)*1,"n.a.")))</f>
        <v>#N/A</v>
      </c>
      <c r="T4666" s="1"/>
      <c r="U4666" s="1">
        <f>VLOOKUP(Tabelle1[[#This Row],[productid]],Tabelle2[#All],2,FALSE)</f>
        <v>42</v>
      </c>
    </row>
    <row r="4667" spans="1:21" hidden="1">
      <c r="A4667" t="s">
        <v>3566</v>
      </c>
      <c r="B4667">
        <v>3720</v>
      </c>
      <c r="C4667">
        <v>289859</v>
      </c>
      <c r="D4667" t="s">
        <v>7651</v>
      </c>
      <c r="E4667" t="s">
        <v>6602</v>
      </c>
      <c r="F4667">
        <v>18406</v>
      </c>
      <c r="G4667">
        <v>1750863</v>
      </c>
      <c r="H4667">
        <f t="shared" si="72"/>
        <v>0</v>
      </c>
      <c r="I4667">
        <f t="array" ref="I4667">MIN(IFERROR(FIND(IstNumbers,A4667),""))</f>
        <v>13</v>
      </c>
      <c r="J4667" s="1" t="e">
        <f>IF([first '# in title]&lt;[pos kw in title],MID([title],[pos kw in title]-6,6),#N/A)</f>
        <v>#N/A</v>
      </c>
      <c r="K4667" s="1" t="e">
        <f>IFERROR(MID(SUBSTITUTE([kw rough in title],",","."),FIND("(",[kw rough in title])+1,20),SUBSTITUTE(IFERROR(MID([kw rough in title],FIND(" ",[kw rough in title])+1,20),[kw rough in title]),",","."))</f>
        <v>#N/A</v>
      </c>
      <c r="L4667" s="1">
        <f>IFERROR(FIND("kW",[desc]),0)</f>
        <v>70</v>
      </c>
      <c r="M4667">
        <f t="array" ref="M4667">MIN(IFERROR(FIND(IstNumbers,E4667),""))</f>
        <v>34</v>
      </c>
      <c r="N4667" s="1" t="str">
        <f>IF([first '# in desc]&lt;[pos kw in desc],MID([desc],[pos kw in desc]-7,7))</f>
        <v xml:space="preserve">­me 42 </v>
      </c>
      <c r="O46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67" s="1" t="str">
        <f>TRIM(IF([first '# in desc]&lt;[pos kw in desc],MID([desc],[pos kw in desc]-6,6),FALSE))</f>
        <v>me 42</v>
      </c>
      <c r="Q4667" s="1" t="b">
        <f>IF(LEN([manuell])=0,IFERROR([kw fine in title]*1,IFERROR(SUMPRODUCT(COUNTIF(IsDigits,MID([kw in desc],ROW($A$1:$A$150),1)))=LEN([kw in desc]),#N/A)),[manuell])</f>
        <v>0</v>
      </c>
      <c r="R4667" s="1" t="str">
        <f>IF([pos kw in title]&gt;0,MID(J4667,#REF!,4),IF([first '# in title]&gt;0,MID([title],[first '# in title],3),IF([first '# in title]&gt;0,MID([desc],#REF!,3),VLOOKUP([productid],$G$2:$R$1386,8))))</f>
        <v xml:space="preserve">42 </v>
      </c>
      <c r="S4667" s="1" t="e">
        <f>IF([kw in desc]=[kw rough in title],[kw in desc]*1,IFERROR(LEFT([kw_dirty],3)*1,IFERROR(LEFT([kw_dirty],2)*1,"n.a.")))</f>
        <v>#N/A</v>
      </c>
      <c r="T4667" s="1"/>
      <c r="U4667" s="1">
        <f>VLOOKUP(Tabelle1[[#This Row],[productid]],Tabelle2[#All],2,FALSE)</f>
        <v>42</v>
      </c>
    </row>
    <row r="4668" spans="1:21">
      <c r="A4668" t="s">
        <v>3885</v>
      </c>
      <c r="B4668">
        <v>2973</v>
      </c>
      <c r="C4668">
        <v>289859</v>
      </c>
      <c r="D4668" t="s">
        <v>7652</v>
      </c>
      <c r="E4668" t="s">
        <v>7653</v>
      </c>
      <c r="F4668">
        <v>18406</v>
      </c>
      <c r="G4668">
        <v>2286143</v>
      </c>
      <c r="H4668">
        <f t="shared" si="72"/>
        <v>0</v>
      </c>
      <c r="I4668">
        <f t="array" ref="I4668">MIN(IFERROR(FIND(IstNumbers,A4668),""))</f>
        <v>10</v>
      </c>
      <c r="J4668" s="1" t="e">
        <f>IF([first '# in title]&lt;[pos kw in title],MID([title],[pos kw in title]-6,6),#N/A)</f>
        <v>#N/A</v>
      </c>
      <c r="K4668" s="1" t="e">
        <f>IFERROR(MID(SUBSTITUTE([kw rough in title],",","."),FIND("(",[kw rough in title])+1,20),SUBSTITUTE(IFERROR(MID([kw rough in title],FIND(" ",[kw rough in title])+1,20),[kw rough in title]),",","."))</f>
        <v>#N/A</v>
      </c>
      <c r="L4668" s="1">
        <f>IFERROR(FIND("kW",[desc]),0)</f>
        <v>0</v>
      </c>
      <c r="M4668">
        <f t="array" ref="M4668">MIN(IFERROR(FIND(IstNumbers,E4668),""))</f>
        <v>33</v>
      </c>
      <c r="N4668" s="1" t="b">
        <f>IF([first '# in desc]&lt;[pos kw in desc],MID([desc],[pos kw in desc]-7,7))</f>
        <v>0</v>
      </c>
      <c r="O46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68" s="1" t="str">
        <f>TRIM(IF([first '# in desc]&lt;[pos kw in desc],MID([desc],[pos kw in desc]-6,6),FALSE))</f>
        <v>FALSCH</v>
      </c>
      <c r="Q4668" s="1" t="b">
        <f>IF(LEN([manuell])=0,IFERROR([kw fine in title]*1,IFERROR(SUMPRODUCT(COUNTIF(IsDigits,MID([kw in desc],ROW($A$1:$A$150),1)))=LEN([kw in desc]),#N/A)),[manuell])</f>
        <v>0</v>
      </c>
      <c r="R4668" s="1" t="str">
        <f>IF([pos kw in title]&gt;0,MID(J4668,#REF!,4),IF([first '# in title]&gt;0,MID([title],[first '# in title],3),IF([first '# in title]&gt;0,MID([desc],#REF!,3),VLOOKUP([productid],$G$2:$R$1386,8))))</f>
        <v>146</v>
      </c>
      <c r="S4668" s="1" t="e">
        <f>IF([kw in desc]=[kw rough in title],[kw in desc]*1,IFERROR(LEFT([kw_dirty],3)*1,IFERROR(LEFT([kw_dirty],2)*1,"n.a.")))</f>
        <v>#N/A</v>
      </c>
      <c r="T4668" s="1"/>
      <c r="U4668" s="1" t="e">
        <f>VLOOKUP(Tabelle1[[#This Row],[productid]],Tabelle2[#All],2,FALSE)</f>
        <v>#N/A</v>
      </c>
    </row>
    <row r="4669" spans="1:21" hidden="1">
      <c r="A4669" t="s">
        <v>2621</v>
      </c>
      <c r="B4669">
        <v>3805</v>
      </c>
      <c r="C4669">
        <v>289859</v>
      </c>
      <c r="D4669" t="s">
        <v>7654</v>
      </c>
      <c r="E4669" t="s">
        <v>7509</v>
      </c>
      <c r="F4669">
        <v>18406</v>
      </c>
      <c r="G4669">
        <v>3497887</v>
      </c>
      <c r="H4669">
        <f t="shared" si="72"/>
        <v>0</v>
      </c>
      <c r="I4669">
        <f t="array" ref="I4669">MIN(IFERROR(FIND(IstNumbers,A4669),""))</f>
        <v>12</v>
      </c>
      <c r="J4669" s="1" t="e">
        <f>IF([first '# in title]&lt;[pos kw in title],MID([title],[pos kw in title]-6,6),#N/A)</f>
        <v>#N/A</v>
      </c>
      <c r="K4669" s="1" t="e">
        <f>IFERROR(MID(SUBSTITUTE([kw rough in title],",","."),FIND("(",[kw rough in title])+1,20),SUBSTITUTE(IFERROR(MID([kw rough in title],FIND(" ",[kw rough in title])+1,20),[kw rough in title]),",","."))</f>
        <v>#N/A</v>
      </c>
      <c r="L4669" s="1">
        <f>IFERROR(FIND("kW",[desc]),0)</f>
        <v>70</v>
      </c>
      <c r="M4669">
        <f t="array" ref="M4669">MIN(IFERROR(FIND(IstNumbers,E4669),""))</f>
        <v>34</v>
      </c>
      <c r="N4669" s="1" t="str">
        <f>IF([first '# in desc]&lt;[pos kw in desc],MID([desc],[pos kw in desc]-7,7))</f>
        <v xml:space="preserve">­me 42 </v>
      </c>
      <c r="O46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69" s="1" t="str">
        <f>TRIM(IF([first '# in desc]&lt;[pos kw in desc],MID([desc],[pos kw in desc]-6,6),FALSE))</f>
        <v>me 42</v>
      </c>
      <c r="Q4669" s="1" t="b">
        <f>IF(LEN([manuell])=0,IFERROR([kw fine in title]*1,IFERROR(SUMPRODUCT(COUNTIF(IsDigits,MID([kw in desc],ROW($A$1:$A$150),1)))=LEN([kw in desc]),#N/A)),[manuell])</f>
        <v>0</v>
      </c>
      <c r="R4669" s="1" t="str">
        <f>IF([pos kw in title]&gt;0,MID(J4669,#REF!,4),IF([first '# in title]&gt;0,MID([title],[first '# in title],3),IF([first '# in title]&gt;0,MID([desc],#REF!,3),VLOOKUP([productid],$G$2:$R$1386,8))))</f>
        <v xml:space="preserve">42 </v>
      </c>
      <c r="S4669" s="1" t="e">
        <f>IF([kw in desc]=[kw rough in title],[kw in desc]*1,IFERROR(LEFT([kw_dirty],3)*1,IFERROR(LEFT([kw_dirty],2)*1,"n.a.")))</f>
        <v>#N/A</v>
      </c>
      <c r="T4669" s="1"/>
      <c r="U4669" s="1">
        <f>VLOOKUP(Tabelle1[[#This Row],[productid]],Tabelle2[#All],2,FALSE)</f>
        <v>42</v>
      </c>
    </row>
    <row r="4670" spans="1:21" hidden="1">
      <c r="A4670" t="s">
        <v>3566</v>
      </c>
      <c r="B4670">
        <v>3720</v>
      </c>
      <c r="C4670">
        <v>289859</v>
      </c>
      <c r="D4670" t="s">
        <v>7655</v>
      </c>
      <c r="E4670" t="s">
        <v>7083</v>
      </c>
      <c r="F4670">
        <v>18406</v>
      </c>
      <c r="G4670">
        <v>1750863</v>
      </c>
      <c r="H4670">
        <f t="shared" si="72"/>
        <v>0</v>
      </c>
      <c r="I4670">
        <f t="array" ref="I4670">MIN(IFERROR(FIND(IstNumbers,A4670),""))</f>
        <v>13</v>
      </c>
      <c r="J4670" s="1" t="e">
        <f>IF([first '# in title]&lt;[pos kw in title],MID([title],[pos kw in title]-6,6),#N/A)</f>
        <v>#N/A</v>
      </c>
      <c r="K4670" s="1" t="e">
        <f>IFERROR(MID(SUBSTITUTE([kw rough in title],",","."),FIND("(",[kw rough in title])+1,20),SUBSTITUTE(IFERROR(MID([kw rough in title],FIND(" ",[kw rough in title])+1,20),[kw rough in title]),",","."))</f>
        <v>#N/A</v>
      </c>
      <c r="L4670" s="1">
        <f>IFERROR(FIND("kW",[desc]),0)</f>
        <v>70</v>
      </c>
      <c r="M4670">
        <f t="array" ref="M4670">MIN(IFERROR(FIND(IstNumbers,E4670),""))</f>
        <v>34</v>
      </c>
      <c r="N4670" s="1" t="str">
        <f>IF([first '# in desc]&lt;[pos kw in desc],MID([desc],[pos kw in desc]-7,7))</f>
        <v xml:space="preserve">­me 42 </v>
      </c>
      <c r="O46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70" s="1" t="str">
        <f>TRIM(IF([first '# in desc]&lt;[pos kw in desc],MID([desc],[pos kw in desc]-6,6),FALSE))</f>
        <v>me 42</v>
      </c>
      <c r="Q4670" s="1" t="b">
        <f>IF(LEN([manuell])=0,IFERROR([kw fine in title]*1,IFERROR(SUMPRODUCT(COUNTIF(IsDigits,MID([kw in desc],ROW($A$1:$A$150),1)))=LEN([kw in desc]),#N/A)),[manuell])</f>
        <v>0</v>
      </c>
      <c r="R4670" s="1" t="str">
        <f>IF([pos kw in title]&gt;0,MID(J4670,#REF!,4),IF([first '# in title]&gt;0,MID([title],[first '# in title],3),IF([first '# in title]&gt;0,MID([desc],#REF!,3),VLOOKUP([productid],$G$2:$R$1386,8))))</f>
        <v xml:space="preserve">42 </v>
      </c>
      <c r="S4670" s="1" t="e">
        <f>IF([kw in desc]=[kw rough in title],[kw in desc]*1,IFERROR(LEFT([kw_dirty],3)*1,IFERROR(LEFT([kw_dirty],2)*1,"n.a.")))</f>
        <v>#N/A</v>
      </c>
      <c r="T4670" s="1"/>
      <c r="U4670" s="1">
        <f>VLOOKUP(Tabelle1[[#This Row],[productid]],Tabelle2[#All],2,FALSE)</f>
        <v>42</v>
      </c>
    </row>
    <row r="4671" spans="1:21">
      <c r="A4671" t="s">
        <v>3885</v>
      </c>
      <c r="B4671">
        <v>2973</v>
      </c>
      <c r="C4671">
        <v>289859</v>
      </c>
      <c r="D4671" t="s">
        <v>7656</v>
      </c>
      <c r="E4671" t="s">
        <v>7657</v>
      </c>
      <c r="F4671">
        <v>18406</v>
      </c>
      <c r="G4671">
        <v>2286143</v>
      </c>
      <c r="H4671">
        <f t="shared" si="72"/>
        <v>0</v>
      </c>
      <c r="I4671">
        <f t="array" ref="I4671">MIN(IFERROR(FIND(IstNumbers,A4671),""))</f>
        <v>10</v>
      </c>
      <c r="J4671" s="1" t="e">
        <f>IF([first '# in title]&lt;[pos kw in title],MID([title],[pos kw in title]-6,6),#N/A)</f>
        <v>#N/A</v>
      </c>
      <c r="K4671" s="1" t="e">
        <f>IFERROR(MID(SUBSTITUTE([kw rough in title],",","."),FIND("(",[kw rough in title])+1,20),SUBSTITUTE(IFERROR(MID([kw rough in title],FIND(" ",[kw rough in title])+1,20),[kw rough in title]),",","."))</f>
        <v>#N/A</v>
      </c>
      <c r="L4671" s="1">
        <f>IFERROR(FIND("kW",[desc]),0)</f>
        <v>0</v>
      </c>
      <c r="M4671">
        <f t="array" ref="M4671">MIN(IFERROR(FIND(IstNumbers,E4671),""))</f>
        <v>33</v>
      </c>
      <c r="N4671" s="1" t="b">
        <f>IF([first '# in desc]&lt;[pos kw in desc],MID([desc],[pos kw in desc]-7,7))</f>
        <v>0</v>
      </c>
      <c r="O46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71" s="1" t="str">
        <f>TRIM(IF([first '# in desc]&lt;[pos kw in desc],MID([desc],[pos kw in desc]-6,6),FALSE))</f>
        <v>FALSCH</v>
      </c>
      <c r="Q4671" s="1" t="b">
        <f>IF(LEN([manuell])=0,IFERROR([kw fine in title]*1,IFERROR(SUMPRODUCT(COUNTIF(IsDigits,MID([kw in desc],ROW($A$1:$A$150),1)))=LEN([kw in desc]),#N/A)),[manuell])</f>
        <v>0</v>
      </c>
      <c r="R4671" s="1" t="str">
        <f>IF([pos kw in title]&gt;0,MID(J4671,#REF!,4),IF([first '# in title]&gt;0,MID([title],[first '# in title],3),IF([first '# in title]&gt;0,MID([desc],#REF!,3),VLOOKUP([productid],$G$2:$R$1386,8))))</f>
        <v>146</v>
      </c>
      <c r="S4671" s="1" t="e">
        <f>IF([kw in desc]=[kw rough in title],[kw in desc]*1,IFERROR(LEFT([kw_dirty],3)*1,IFERROR(LEFT([kw_dirty],2)*1,"n.a.")))</f>
        <v>#N/A</v>
      </c>
      <c r="T4671" s="1"/>
      <c r="U4671" s="1" t="e">
        <f>VLOOKUP(Tabelle1[[#This Row],[productid]],Tabelle2[#All],2,FALSE)</f>
        <v>#N/A</v>
      </c>
    </row>
    <row r="4672" spans="1:21" hidden="1">
      <c r="A4672" t="s">
        <v>2621</v>
      </c>
      <c r="B4672">
        <v>3805</v>
      </c>
      <c r="C4672">
        <v>289859</v>
      </c>
      <c r="D4672" t="s">
        <v>7658</v>
      </c>
      <c r="E4672" t="s">
        <v>7659</v>
      </c>
      <c r="F4672">
        <v>18406</v>
      </c>
      <c r="G4672">
        <v>3497887</v>
      </c>
      <c r="H4672">
        <f t="shared" si="72"/>
        <v>0</v>
      </c>
      <c r="I4672">
        <f t="array" ref="I4672">MIN(IFERROR(FIND(IstNumbers,A4672),""))</f>
        <v>12</v>
      </c>
      <c r="J4672" s="1" t="e">
        <f>IF([first '# in title]&lt;[pos kw in title],MID([title],[pos kw in title]-6,6),#N/A)</f>
        <v>#N/A</v>
      </c>
      <c r="K4672" s="1" t="e">
        <f>IFERROR(MID(SUBSTITUTE([kw rough in title],",","."),FIND("(",[kw rough in title])+1,20),SUBSTITUTE(IFERROR(MID([kw rough in title],FIND(" ",[kw rough in title])+1,20),[kw rough in title]),",","."))</f>
        <v>#N/A</v>
      </c>
      <c r="L4672" s="1">
        <f>IFERROR(FIND("kW",[desc]),0)</f>
        <v>70</v>
      </c>
      <c r="M4672">
        <f t="array" ref="M4672">MIN(IFERROR(FIND(IstNumbers,E4672),""))</f>
        <v>34</v>
      </c>
      <c r="N4672" s="1" t="str">
        <f>IF([first '# in desc]&lt;[pos kw in desc],MID([desc],[pos kw in desc]-7,7))</f>
        <v xml:space="preserve">­me 42 </v>
      </c>
      <c r="O46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72" s="1" t="str">
        <f>TRIM(IF([first '# in desc]&lt;[pos kw in desc],MID([desc],[pos kw in desc]-6,6),FALSE))</f>
        <v>me 42</v>
      </c>
      <c r="Q4672" s="1" t="b">
        <f>IF(LEN([manuell])=0,IFERROR([kw fine in title]*1,IFERROR(SUMPRODUCT(COUNTIF(IsDigits,MID([kw in desc],ROW($A$1:$A$150),1)))=LEN([kw in desc]),#N/A)),[manuell])</f>
        <v>0</v>
      </c>
      <c r="R4672" s="1" t="str">
        <f>IF([pos kw in title]&gt;0,MID(J4672,#REF!,4),IF([first '# in title]&gt;0,MID([title],[first '# in title],3),IF([first '# in title]&gt;0,MID([desc],#REF!,3),VLOOKUP([productid],$G$2:$R$1386,8))))</f>
        <v xml:space="preserve">42 </v>
      </c>
      <c r="S4672" s="1" t="e">
        <f>IF([kw in desc]=[kw rough in title],[kw in desc]*1,IFERROR(LEFT([kw_dirty],3)*1,IFERROR(LEFT([kw_dirty],2)*1,"n.a.")))</f>
        <v>#N/A</v>
      </c>
      <c r="T4672" s="1"/>
      <c r="U4672" s="1">
        <f>VLOOKUP(Tabelle1[[#This Row],[productid]],Tabelle2[#All],2,FALSE)</f>
        <v>42</v>
      </c>
    </row>
    <row r="4673" spans="1:21" hidden="1">
      <c r="A4673" t="s">
        <v>3566</v>
      </c>
      <c r="B4673">
        <v>3725</v>
      </c>
      <c r="C4673">
        <v>289859</v>
      </c>
      <c r="D4673" t="s">
        <v>7660</v>
      </c>
      <c r="E4673" t="s">
        <v>7119</v>
      </c>
      <c r="F4673">
        <v>18406</v>
      </c>
      <c r="G4673">
        <v>1750863</v>
      </c>
      <c r="H4673">
        <f t="shared" si="72"/>
        <v>0</v>
      </c>
      <c r="I4673">
        <f t="array" ref="I4673">MIN(IFERROR(FIND(IstNumbers,A4673),""))</f>
        <v>13</v>
      </c>
      <c r="J4673" s="1" t="e">
        <f>IF([first '# in title]&lt;[pos kw in title],MID([title],[pos kw in title]-6,6),#N/A)</f>
        <v>#N/A</v>
      </c>
      <c r="K4673" s="1" t="e">
        <f>IFERROR(MID(SUBSTITUTE([kw rough in title],",","."),FIND("(",[kw rough in title])+1,20),SUBSTITUTE(IFERROR(MID([kw rough in title],FIND(" ",[kw rough in title])+1,20),[kw rough in title]),",","."))</f>
        <v>#N/A</v>
      </c>
      <c r="L4673" s="1">
        <f>IFERROR(FIND("kW",[desc]),0)</f>
        <v>70</v>
      </c>
      <c r="M4673">
        <f t="array" ref="M4673">MIN(IFERROR(FIND(IstNumbers,E4673),""))</f>
        <v>34</v>
      </c>
      <c r="N4673" s="1" t="str">
        <f>IF([first '# in desc]&lt;[pos kw in desc],MID([desc],[pos kw in desc]-7,7))</f>
        <v xml:space="preserve">­me 42 </v>
      </c>
      <c r="O46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73" s="1" t="str">
        <f>TRIM(IF([first '# in desc]&lt;[pos kw in desc],MID([desc],[pos kw in desc]-6,6),FALSE))</f>
        <v>me 42</v>
      </c>
      <c r="Q4673" s="1" t="b">
        <f>IF(LEN([manuell])=0,IFERROR([kw fine in title]*1,IFERROR(SUMPRODUCT(COUNTIF(IsDigits,MID([kw in desc],ROW($A$1:$A$150),1)))=LEN([kw in desc]),#N/A)),[manuell])</f>
        <v>0</v>
      </c>
      <c r="R4673" s="1" t="str">
        <f>IF([pos kw in title]&gt;0,MID(J4673,#REF!,4),IF([first '# in title]&gt;0,MID([title],[first '# in title],3),IF([first '# in title]&gt;0,MID([desc],#REF!,3),VLOOKUP([productid],$G$2:$R$1386,8))))</f>
        <v xml:space="preserve">42 </v>
      </c>
      <c r="S4673" s="1" t="e">
        <f>IF([kw in desc]=[kw rough in title],[kw in desc]*1,IFERROR(LEFT([kw_dirty],3)*1,IFERROR(LEFT([kw_dirty],2)*1,"n.a.")))</f>
        <v>#N/A</v>
      </c>
      <c r="T4673" s="1"/>
      <c r="U4673" s="1">
        <f>VLOOKUP(Tabelle1[[#This Row],[productid]],Tabelle2[#All],2,FALSE)</f>
        <v>42</v>
      </c>
    </row>
    <row r="4674" spans="1:21">
      <c r="A4674" t="s">
        <v>3885</v>
      </c>
      <c r="B4674">
        <v>2973</v>
      </c>
      <c r="C4674">
        <v>289859</v>
      </c>
      <c r="D4674" t="s">
        <v>7661</v>
      </c>
      <c r="E4674" t="s">
        <v>7662</v>
      </c>
      <c r="F4674">
        <v>18406</v>
      </c>
      <c r="G4674">
        <v>2286143</v>
      </c>
      <c r="H4674">
        <f t="shared" si="72"/>
        <v>0</v>
      </c>
      <c r="I4674">
        <f t="array" ref="I4674">MIN(IFERROR(FIND(IstNumbers,A4674),""))</f>
        <v>10</v>
      </c>
      <c r="J4674" s="1" t="e">
        <f>IF([first '# in title]&lt;[pos kw in title],MID([title],[pos kw in title]-6,6),#N/A)</f>
        <v>#N/A</v>
      </c>
      <c r="K4674" s="1" t="e">
        <f>IFERROR(MID(SUBSTITUTE([kw rough in title],",","."),FIND("(",[kw rough in title])+1,20),SUBSTITUTE(IFERROR(MID([kw rough in title],FIND(" ",[kw rough in title])+1,20),[kw rough in title]),",","."))</f>
        <v>#N/A</v>
      </c>
      <c r="L4674" s="1">
        <f>IFERROR(FIND("kW",[desc]),0)</f>
        <v>0</v>
      </c>
      <c r="M4674">
        <f t="array" ref="M4674">MIN(IFERROR(FIND(IstNumbers,E4674),""))</f>
        <v>33</v>
      </c>
      <c r="N4674" s="1" t="b">
        <f>IF([first '# in desc]&lt;[pos kw in desc],MID([desc],[pos kw in desc]-7,7))</f>
        <v>0</v>
      </c>
      <c r="O46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74" s="1" t="str">
        <f>TRIM(IF([first '# in desc]&lt;[pos kw in desc],MID([desc],[pos kw in desc]-6,6),FALSE))</f>
        <v>FALSCH</v>
      </c>
      <c r="Q4674" s="1" t="b">
        <f>IF(LEN([manuell])=0,IFERROR([kw fine in title]*1,IFERROR(SUMPRODUCT(COUNTIF(IsDigits,MID([kw in desc],ROW($A$1:$A$150),1)))=LEN([kw in desc]),#N/A)),[manuell])</f>
        <v>0</v>
      </c>
      <c r="R4674" s="1" t="str">
        <f>IF([pos kw in title]&gt;0,MID(J4674,#REF!,4),IF([first '# in title]&gt;0,MID([title],[first '# in title],3),IF([first '# in title]&gt;0,MID([desc],#REF!,3),VLOOKUP([productid],$G$2:$R$1386,8))))</f>
        <v>146</v>
      </c>
      <c r="S4674" s="1" t="e">
        <f>IF([kw in desc]=[kw rough in title],[kw in desc]*1,IFERROR(LEFT([kw_dirty],3)*1,IFERROR(LEFT([kw_dirty],2)*1,"n.a.")))</f>
        <v>#N/A</v>
      </c>
      <c r="T4674" s="1"/>
      <c r="U4674" s="1" t="e">
        <f>VLOOKUP(Tabelle1[[#This Row],[productid]],Tabelle2[#All],2,FALSE)</f>
        <v>#N/A</v>
      </c>
    </row>
    <row r="4675" spans="1:21" hidden="1">
      <c r="A4675" t="s">
        <v>2621</v>
      </c>
      <c r="B4675">
        <v>3805</v>
      </c>
      <c r="C4675">
        <v>289859</v>
      </c>
      <c r="D4675" t="s">
        <v>7663</v>
      </c>
      <c r="E4675" t="s">
        <v>7664</v>
      </c>
      <c r="F4675">
        <v>18406</v>
      </c>
      <c r="G4675">
        <v>3497887</v>
      </c>
      <c r="H4675">
        <f t="shared" si="72"/>
        <v>0</v>
      </c>
      <c r="I4675">
        <f t="array" ref="I4675">MIN(IFERROR(FIND(IstNumbers,A4675),""))</f>
        <v>12</v>
      </c>
      <c r="J4675" s="1" t="e">
        <f>IF([first '# in title]&lt;[pos kw in title],MID([title],[pos kw in title]-6,6),#N/A)</f>
        <v>#N/A</v>
      </c>
      <c r="K4675" s="1" t="e">
        <f>IFERROR(MID(SUBSTITUTE([kw rough in title],",","."),FIND("(",[kw rough in title])+1,20),SUBSTITUTE(IFERROR(MID([kw rough in title],FIND(" ",[kw rough in title])+1,20),[kw rough in title]),",","."))</f>
        <v>#N/A</v>
      </c>
      <c r="L4675" s="1">
        <f>IFERROR(FIND("kW",[desc]),0)</f>
        <v>70</v>
      </c>
      <c r="M4675">
        <f t="array" ref="M4675">MIN(IFERROR(FIND(IstNumbers,E4675),""))</f>
        <v>34</v>
      </c>
      <c r="N4675" s="1" t="str">
        <f>IF([first '# in desc]&lt;[pos kw in desc],MID([desc],[pos kw in desc]-7,7))</f>
        <v xml:space="preserve">­me 42 </v>
      </c>
      <c r="O46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75" s="1" t="str">
        <f>TRIM(IF([first '# in desc]&lt;[pos kw in desc],MID([desc],[pos kw in desc]-6,6),FALSE))</f>
        <v>me 42</v>
      </c>
      <c r="Q4675" s="1" t="b">
        <f>IF(LEN([manuell])=0,IFERROR([kw fine in title]*1,IFERROR(SUMPRODUCT(COUNTIF(IsDigits,MID([kw in desc],ROW($A$1:$A$150),1)))=LEN([kw in desc]),#N/A)),[manuell])</f>
        <v>0</v>
      </c>
      <c r="R4675" s="1" t="str">
        <f>IF([pos kw in title]&gt;0,MID(J4675,#REF!,4),IF([first '# in title]&gt;0,MID([title],[first '# in title],3),IF([first '# in title]&gt;0,MID([desc],#REF!,3),VLOOKUP([productid],$G$2:$R$1386,8))))</f>
        <v xml:space="preserve">42 </v>
      </c>
      <c r="S4675" s="1" t="e">
        <f>IF([kw in desc]=[kw rough in title],[kw in desc]*1,IFERROR(LEFT([kw_dirty],3)*1,IFERROR(LEFT([kw_dirty],2)*1,"n.a.")))</f>
        <v>#N/A</v>
      </c>
      <c r="T4675" s="1"/>
      <c r="U4675" s="1">
        <f>VLOOKUP(Tabelle1[[#This Row],[productid]],Tabelle2[#All],2,FALSE)</f>
        <v>42</v>
      </c>
    </row>
    <row r="4676" spans="1:21" hidden="1">
      <c r="A4676" t="s">
        <v>3566</v>
      </c>
      <c r="B4676">
        <v>3725</v>
      </c>
      <c r="C4676">
        <v>289859</v>
      </c>
      <c r="D4676" t="s">
        <v>7665</v>
      </c>
      <c r="E4676" t="s">
        <v>7125</v>
      </c>
      <c r="F4676">
        <v>18406</v>
      </c>
      <c r="G4676">
        <v>1750863</v>
      </c>
      <c r="H4676">
        <f t="shared" ref="H4676:H4739" si="73">IFERROR(FIND("kW",A4676),0)</f>
        <v>0</v>
      </c>
      <c r="I4676">
        <f t="array" ref="I4676">MIN(IFERROR(FIND(IstNumbers,A4676),""))</f>
        <v>13</v>
      </c>
      <c r="J4676" s="1" t="e">
        <f>IF([first '# in title]&lt;[pos kw in title],MID([title],[pos kw in title]-6,6),#N/A)</f>
        <v>#N/A</v>
      </c>
      <c r="K4676" s="1" t="e">
        <f>IFERROR(MID(SUBSTITUTE([kw rough in title],",","."),FIND("(",[kw rough in title])+1,20),SUBSTITUTE(IFERROR(MID([kw rough in title],FIND(" ",[kw rough in title])+1,20),[kw rough in title]),",","."))</f>
        <v>#N/A</v>
      </c>
      <c r="L4676" s="1">
        <f>IFERROR(FIND("kW",[desc]),0)</f>
        <v>70</v>
      </c>
      <c r="M4676">
        <f t="array" ref="M4676">MIN(IFERROR(FIND(IstNumbers,E4676),""))</f>
        <v>34</v>
      </c>
      <c r="N4676" s="1" t="str">
        <f>IF([first '# in desc]&lt;[pos kw in desc],MID([desc],[pos kw in desc]-7,7))</f>
        <v xml:space="preserve">­me 42 </v>
      </c>
      <c r="O46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76" s="1" t="str">
        <f>TRIM(IF([first '# in desc]&lt;[pos kw in desc],MID([desc],[pos kw in desc]-6,6),FALSE))</f>
        <v>me 42</v>
      </c>
      <c r="Q4676" s="1" t="b">
        <f>IF(LEN([manuell])=0,IFERROR([kw fine in title]*1,IFERROR(SUMPRODUCT(COUNTIF(IsDigits,MID([kw in desc],ROW($A$1:$A$150),1)))=LEN([kw in desc]),#N/A)),[manuell])</f>
        <v>0</v>
      </c>
      <c r="R4676" s="1" t="str">
        <f>IF([pos kw in title]&gt;0,MID(J4676,#REF!,4),IF([first '# in title]&gt;0,MID([title],[first '# in title],3),IF([first '# in title]&gt;0,MID([desc],#REF!,3),VLOOKUP([productid],$G$2:$R$1386,8))))</f>
        <v xml:space="preserve">42 </v>
      </c>
      <c r="S4676" s="1" t="e">
        <f>IF([kw in desc]=[kw rough in title],[kw in desc]*1,IFERROR(LEFT([kw_dirty],3)*1,IFERROR(LEFT([kw_dirty],2)*1,"n.a.")))</f>
        <v>#N/A</v>
      </c>
      <c r="T4676" s="1"/>
      <c r="U4676" s="1">
        <f>VLOOKUP(Tabelle1[[#This Row],[productid]],Tabelle2[#All],2,FALSE)</f>
        <v>42</v>
      </c>
    </row>
    <row r="4677" spans="1:21">
      <c r="A4677" t="s">
        <v>3885</v>
      </c>
      <c r="B4677">
        <v>2973</v>
      </c>
      <c r="C4677">
        <v>289859</v>
      </c>
      <c r="D4677" t="s">
        <v>7666</v>
      </c>
      <c r="E4677" t="s">
        <v>7667</v>
      </c>
      <c r="F4677">
        <v>18406</v>
      </c>
      <c r="G4677">
        <v>2286143</v>
      </c>
      <c r="H4677">
        <f t="shared" si="73"/>
        <v>0</v>
      </c>
      <c r="I4677">
        <f t="array" ref="I4677">MIN(IFERROR(FIND(IstNumbers,A4677),""))</f>
        <v>10</v>
      </c>
      <c r="J4677" s="1" t="e">
        <f>IF([first '# in title]&lt;[pos kw in title],MID([title],[pos kw in title]-6,6),#N/A)</f>
        <v>#N/A</v>
      </c>
      <c r="K4677" s="1" t="e">
        <f>IFERROR(MID(SUBSTITUTE([kw rough in title],",","."),FIND("(",[kw rough in title])+1,20),SUBSTITUTE(IFERROR(MID([kw rough in title],FIND(" ",[kw rough in title])+1,20),[kw rough in title]),",","."))</f>
        <v>#N/A</v>
      </c>
      <c r="L4677" s="1">
        <f>IFERROR(FIND("kW",[desc]),0)</f>
        <v>0</v>
      </c>
      <c r="M4677">
        <f t="array" ref="M4677">MIN(IFERROR(FIND(IstNumbers,E4677),""))</f>
        <v>33</v>
      </c>
      <c r="N4677" s="1" t="b">
        <f>IF([first '# in desc]&lt;[pos kw in desc],MID([desc],[pos kw in desc]-7,7))</f>
        <v>0</v>
      </c>
      <c r="O46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77" s="1" t="str">
        <f>TRIM(IF([first '# in desc]&lt;[pos kw in desc],MID([desc],[pos kw in desc]-6,6),FALSE))</f>
        <v>FALSCH</v>
      </c>
      <c r="Q4677" s="1" t="b">
        <f>IF(LEN([manuell])=0,IFERROR([kw fine in title]*1,IFERROR(SUMPRODUCT(COUNTIF(IsDigits,MID([kw in desc],ROW($A$1:$A$150),1)))=LEN([kw in desc]),#N/A)),[manuell])</f>
        <v>0</v>
      </c>
      <c r="R4677" s="1" t="str">
        <f>IF([pos kw in title]&gt;0,MID(J4677,#REF!,4),IF([first '# in title]&gt;0,MID([title],[first '# in title],3),IF([first '# in title]&gt;0,MID([desc],#REF!,3),VLOOKUP([productid],$G$2:$R$1386,8))))</f>
        <v>146</v>
      </c>
      <c r="S4677" s="1" t="e">
        <f>IF([kw in desc]=[kw rough in title],[kw in desc]*1,IFERROR(LEFT([kw_dirty],3)*1,IFERROR(LEFT([kw_dirty],2)*1,"n.a.")))</f>
        <v>#N/A</v>
      </c>
      <c r="T4677" s="1"/>
      <c r="U4677" s="1" t="e">
        <f>VLOOKUP(Tabelle1[[#This Row],[productid]],Tabelle2[#All],2,FALSE)</f>
        <v>#N/A</v>
      </c>
    </row>
    <row r="4678" spans="1:21" hidden="1">
      <c r="A4678" t="s">
        <v>2621</v>
      </c>
      <c r="B4678">
        <v>3805</v>
      </c>
      <c r="C4678">
        <v>289859</v>
      </c>
      <c r="D4678" t="s">
        <v>7668</v>
      </c>
      <c r="E4678" t="s">
        <v>7669</v>
      </c>
      <c r="F4678">
        <v>18406</v>
      </c>
      <c r="G4678">
        <v>3497887</v>
      </c>
      <c r="H4678">
        <f t="shared" si="73"/>
        <v>0</v>
      </c>
      <c r="I4678">
        <f t="array" ref="I4678">MIN(IFERROR(FIND(IstNumbers,A4678),""))</f>
        <v>12</v>
      </c>
      <c r="J4678" s="1" t="e">
        <f>IF([first '# in title]&lt;[pos kw in title],MID([title],[pos kw in title]-6,6),#N/A)</f>
        <v>#N/A</v>
      </c>
      <c r="K4678" s="1" t="e">
        <f>IFERROR(MID(SUBSTITUTE([kw rough in title],",","."),FIND("(",[kw rough in title])+1,20),SUBSTITUTE(IFERROR(MID([kw rough in title],FIND(" ",[kw rough in title])+1,20),[kw rough in title]),",","."))</f>
        <v>#N/A</v>
      </c>
      <c r="L4678" s="1">
        <f>IFERROR(FIND("kW",[desc]),0)</f>
        <v>70</v>
      </c>
      <c r="M4678">
        <f t="array" ref="M4678">MIN(IFERROR(FIND(IstNumbers,E4678),""))</f>
        <v>34</v>
      </c>
      <c r="N4678" s="1" t="str">
        <f>IF([first '# in desc]&lt;[pos kw in desc],MID([desc],[pos kw in desc]-7,7))</f>
        <v xml:space="preserve">­me 42 </v>
      </c>
      <c r="O46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78" s="1" t="str">
        <f>TRIM(IF([first '# in desc]&lt;[pos kw in desc],MID([desc],[pos kw in desc]-6,6),FALSE))</f>
        <v>me 42</v>
      </c>
      <c r="Q4678" s="1" t="b">
        <f>IF(LEN([manuell])=0,IFERROR([kw fine in title]*1,IFERROR(SUMPRODUCT(COUNTIF(IsDigits,MID([kw in desc],ROW($A$1:$A$150),1)))=LEN([kw in desc]),#N/A)),[manuell])</f>
        <v>0</v>
      </c>
      <c r="R4678" s="1" t="str">
        <f>IF([pos kw in title]&gt;0,MID(J4678,#REF!,4),IF([first '# in title]&gt;0,MID([title],[first '# in title],3),IF([first '# in title]&gt;0,MID([desc],#REF!,3),VLOOKUP([productid],$G$2:$R$1386,8))))</f>
        <v xml:space="preserve">42 </v>
      </c>
      <c r="S4678" s="1" t="e">
        <f>IF([kw in desc]=[kw rough in title],[kw in desc]*1,IFERROR(LEFT([kw_dirty],3)*1,IFERROR(LEFT([kw_dirty],2)*1,"n.a.")))</f>
        <v>#N/A</v>
      </c>
      <c r="T4678" s="1"/>
      <c r="U4678" s="1">
        <f>VLOOKUP(Tabelle1[[#This Row],[productid]],Tabelle2[#All],2,FALSE)</f>
        <v>42</v>
      </c>
    </row>
    <row r="4679" spans="1:21" hidden="1">
      <c r="A4679" t="s">
        <v>3566</v>
      </c>
      <c r="B4679">
        <v>3725</v>
      </c>
      <c r="C4679">
        <v>289859</v>
      </c>
      <c r="D4679" t="s">
        <v>7670</v>
      </c>
      <c r="E4679" t="s">
        <v>6652</v>
      </c>
      <c r="F4679">
        <v>18406</v>
      </c>
      <c r="G4679">
        <v>1750863</v>
      </c>
      <c r="H4679">
        <f t="shared" si="73"/>
        <v>0</v>
      </c>
      <c r="I4679">
        <f t="array" ref="I4679">MIN(IFERROR(FIND(IstNumbers,A4679),""))</f>
        <v>13</v>
      </c>
      <c r="J4679" s="1" t="e">
        <f>IF([first '# in title]&lt;[pos kw in title],MID([title],[pos kw in title]-6,6),#N/A)</f>
        <v>#N/A</v>
      </c>
      <c r="K4679" s="1" t="e">
        <f>IFERROR(MID(SUBSTITUTE([kw rough in title],",","."),FIND("(",[kw rough in title])+1,20),SUBSTITUTE(IFERROR(MID([kw rough in title],FIND(" ",[kw rough in title])+1,20),[kw rough in title]),",","."))</f>
        <v>#N/A</v>
      </c>
      <c r="L4679" s="1">
        <f>IFERROR(FIND("kW",[desc]),0)</f>
        <v>70</v>
      </c>
      <c r="M4679">
        <f t="array" ref="M4679">MIN(IFERROR(FIND(IstNumbers,E4679),""))</f>
        <v>34</v>
      </c>
      <c r="N4679" s="1" t="str">
        <f>IF([first '# in desc]&lt;[pos kw in desc],MID([desc],[pos kw in desc]-7,7))</f>
        <v xml:space="preserve">­me 42 </v>
      </c>
      <c r="O46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79" s="1" t="str">
        <f>TRIM(IF([first '# in desc]&lt;[pos kw in desc],MID([desc],[pos kw in desc]-6,6),FALSE))</f>
        <v>me 42</v>
      </c>
      <c r="Q4679" s="1" t="b">
        <f>IF(LEN([manuell])=0,IFERROR([kw fine in title]*1,IFERROR(SUMPRODUCT(COUNTIF(IsDigits,MID([kw in desc],ROW($A$1:$A$150),1)))=LEN([kw in desc]),#N/A)),[manuell])</f>
        <v>0</v>
      </c>
      <c r="R4679" s="1" t="str">
        <f>IF([pos kw in title]&gt;0,MID(J4679,#REF!,4),IF([first '# in title]&gt;0,MID([title],[first '# in title],3),IF([first '# in title]&gt;0,MID([desc],#REF!,3),VLOOKUP([productid],$G$2:$R$1386,8))))</f>
        <v xml:space="preserve">42 </v>
      </c>
      <c r="S4679" s="1" t="e">
        <f>IF([kw in desc]=[kw rough in title],[kw in desc]*1,IFERROR(LEFT([kw_dirty],3)*1,IFERROR(LEFT([kw_dirty],2)*1,"n.a.")))</f>
        <v>#N/A</v>
      </c>
      <c r="T4679" s="1"/>
      <c r="U4679" s="1">
        <f>VLOOKUP(Tabelle1[[#This Row],[productid]],Tabelle2[#All],2,FALSE)</f>
        <v>42</v>
      </c>
    </row>
    <row r="4680" spans="1:21" hidden="1">
      <c r="A4680" t="s">
        <v>2621</v>
      </c>
      <c r="B4680">
        <v>3805</v>
      </c>
      <c r="C4680">
        <v>289859</v>
      </c>
      <c r="D4680" t="s">
        <v>7671</v>
      </c>
      <c r="E4680" t="s">
        <v>7672</v>
      </c>
      <c r="F4680">
        <v>18406</v>
      </c>
      <c r="G4680">
        <v>3497887</v>
      </c>
      <c r="H4680">
        <f t="shared" si="73"/>
        <v>0</v>
      </c>
      <c r="I4680">
        <f t="array" ref="I4680">MIN(IFERROR(FIND(IstNumbers,A4680),""))</f>
        <v>12</v>
      </c>
      <c r="J4680" s="1" t="e">
        <f>IF([first '# in title]&lt;[pos kw in title],MID([title],[pos kw in title]-6,6),#N/A)</f>
        <v>#N/A</v>
      </c>
      <c r="K4680" s="1" t="e">
        <f>IFERROR(MID(SUBSTITUTE([kw rough in title],",","."),FIND("(",[kw rough in title])+1,20),SUBSTITUTE(IFERROR(MID([kw rough in title],FIND(" ",[kw rough in title])+1,20),[kw rough in title]),",","."))</f>
        <v>#N/A</v>
      </c>
      <c r="L4680" s="1">
        <f>IFERROR(FIND("kW",[desc]),0)</f>
        <v>70</v>
      </c>
      <c r="M4680">
        <f t="array" ref="M4680">MIN(IFERROR(FIND(IstNumbers,E4680),""))</f>
        <v>34</v>
      </c>
      <c r="N4680" s="1" t="str">
        <f>IF([first '# in desc]&lt;[pos kw in desc],MID([desc],[pos kw in desc]-7,7))</f>
        <v xml:space="preserve">­me 42 </v>
      </c>
      <c r="O46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0" s="1" t="str">
        <f>TRIM(IF([first '# in desc]&lt;[pos kw in desc],MID([desc],[pos kw in desc]-6,6),FALSE))</f>
        <v>me 42</v>
      </c>
      <c r="Q4680" s="1" t="b">
        <f>IF(LEN([manuell])=0,IFERROR([kw fine in title]*1,IFERROR(SUMPRODUCT(COUNTIF(IsDigits,MID([kw in desc],ROW($A$1:$A$150),1)))=LEN([kw in desc]),#N/A)),[manuell])</f>
        <v>0</v>
      </c>
      <c r="R4680" s="1" t="str">
        <f>IF([pos kw in title]&gt;0,MID(J4680,#REF!,4),IF([first '# in title]&gt;0,MID([title],[first '# in title],3),IF([first '# in title]&gt;0,MID([desc],#REF!,3),VLOOKUP([productid],$G$2:$R$1386,8))))</f>
        <v xml:space="preserve">42 </v>
      </c>
      <c r="S4680" s="1" t="e">
        <f>IF([kw in desc]=[kw rough in title],[kw in desc]*1,IFERROR(LEFT([kw_dirty],3)*1,IFERROR(LEFT([kw_dirty],2)*1,"n.a.")))</f>
        <v>#N/A</v>
      </c>
      <c r="T4680" s="1"/>
      <c r="U4680" s="1">
        <f>VLOOKUP(Tabelle1[[#This Row],[productid]],Tabelle2[#All],2,FALSE)</f>
        <v>42</v>
      </c>
    </row>
    <row r="4681" spans="1:21" hidden="1">
      <c r="A4681" t="s">
        <v>3566</v>
      </c>
      <c r="B4681">
        <v>3725</v>
      </c>
      <c r="C4681">
        <v>289859</v>
      </c>
      <c r="D4681" t="s">
        <v>7673</v>
      </c>
      <c r="E4681" t="s">
        <v>7094</v>
      </c>
      <c r="F4681">
        <v>18406</v>
      </c>
      <c r="G4681">
        <v>1750863</v>
      </c>
      <c r="H4681">
        <f t="shared" si="73"/>
        <v>0</v>
      </c>
      <c r="I4681">
        <f t="array" ref="I4681">MIN(IFERROR(FIND(IstNumbers,A4681),""))</f>
        <v>13</v>
      </c>
      <c r="J4681" s="1" t="e">
        <f>IF([first '# in title]&lt;[pos kw in title],MID([title],[pos kw in title]-6,6),#N/A)</f>
        <v>#N/A</v>
      </c>
      <c r="K4681" s="1" t="e">
        <f>IFERROR(MID(SUBSTITUTE([kw rough in title],",","."),FIND("(",[kw rough in title])+1,20),SUBSTITUTE(IFERROR(MID([kw rough in title],FIND(" ",[kw rough in title])+1,20),[kw rough in title]),",","."))</f>
        <v>#N/A</v>
      </c>
      <c r="L4681" s="1">
        <f>IFERROR(FIND("kW",[desc]),0)</f>
        <v>70</v>
      </c>
      <c r="M4681">
        <f t="array" ref="M4681">MIN(IFERROR(FIND(IstNumbers,E4681),""))</f>
        <v>34</v>
      </c>
      <c r="N4681" s="1" t="str">
        <f>IF([first '# in desc]&lt;[pos kw in desc],MID([desc],[pos kw in desc]-7,7))</f>
        <v xml:space="preserve">­me 42 </v>
      </c>
      <c r="O46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1" s="1" t="str">
        <f>TRIM(IF([first '# in desc]&lt;[pos kw in desc],MID([desc],[pos kw in desc]-6,6),FALSE))</f>
        <v>me 42</v>
      </c>
      <c r="Q4681" s="1" t="b">
        <f>IF(LEN([manuell])=0,IFERROR([kw fine in title]*1,IFERROR(SUMPRODUCT(COUNTIF(IsDigits,MID([kw in desc],ROW($A$1:$A$150),1)))=LEN([kw in desc]),#N/A)),[manuell])</f>
        <v>0</v>
      </c>
      <c r="R4681" s="1" t="str">
        <f>IF([pos kw in title]&gt;0,MID(J4681,#REF!,4),IF([first '# in title]&gt;0,MID([title],[first '# in title],3),IF([first '# in title]&gt;0,MID([desc],#REF!,3),VLOOKUP([productid],$G$2:$R$1386,8))))</f>
        <v xml:space="preserve">42 </v>
      </c>
      <c r="S4681" s="1" t="e">
        <f>IF([kw in desc]=[kw rough in title],[kw in desc]*1,IFERROR(LEFT([kw_dirty],3)*1,IFERROR(LEFT([kw_dirty],2)*1,"n.a.")))</f>
        <v>#N/A</v>
      </c>
      <c r="T4681" s="1"/>
      <c r="U4681" s="1">
        <f>VLOOKUP(Tabelle1[[#This Row],[productid]],Tabelle2[#All],2,FALSE)</f>
        <v>42</v>
      </c>
    </row>
    <row r="4682" spans="1:21" hidden="1">
      <c r="A4682" t="s">
        <v>2621</v>
      </c>
      <c r="B4682">
        <v>3805</v>
      </c>
      <c r="C4682">
        <v>289859</v>
      </c>
      <c r="D4682" t="s">
        <v>7674</v>
      </c>
      <c r="E4682" t="s">
        <v>7675</v>
      </c>
      <c r="F4682">
        <v>18406</v>
      </c>
      <c r="G4682">
        <v>3497887</v>
      </c>
      <c r="H4682">
        <f t="shared" si="73"/>
        <v>0</v>
      </c>
      <c r="I4682">
        <f t="array" ref="I4682">MIN(IFERROR(FIND(IstNumbers,A4682),""))</f>
        <v>12</v>
      </c>
      <c r="J4682" s="1" t="e">
        <f>IF([first '# in title]&lt;[pos kw in title],MID([title],[pos kw in title]-6,6),#N/A)</f>
        <v>#N/A</v>
      </c>
      <c r="K4682" s="1" t="e">
        <f>IFERROR(MID(SUBSTITUTE([kw rough in title],",","."),FIND("(",[kw rough in title])+1,20),SUBSTITUTE(IFERROR(MID([kw rough in title],FIND(" ",[kw rough in title])+1,20),[kw rough in title]),",","."))</f>
        <v>#N/A</v>
      </c>
      <c r="L4682" s="1">
        <f>IFERROR(FIND("kW",[desc]),0)</f>
        <v>70</v>
      </c>
      <c r="M4682">
        <f t="array" ref="M4682">MIN(IFERROR(FIND(IstNumbers,E4682),""))</f>
        <v>34</v>
      </c>
      <c r="N4682" s="1" t="str">
        <f>IF([first '# in desc]&lt;[pos kw in desc],MID([desc],[pos kw in desc]-7,7))</f>
        <v xml:space="preserve">­me 42 </v>
      </c>
      <c r="O46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2" s="1" t="str">
        <f>TRIM(IF([first '# in desc]&lt;[pos kw in desc],MID([desc],[pos kw in desc]-6,6),FALSE))</f>
        <v>me 42</v>
      </c>
      <c r="Q4682" s="1" t="b">
        <f>IF(LEN([manuell])=0,IFERROR([kw fine in title]*1,IFERROR(SUMPRODUCT(COUNTIF(IsDigits,MID([kw in desc],ROW($A$1:$A$150),1)))=LEN([kw in desc]),#N/A)),[manuell])</f>
        <v>0</v>
      </c>
      <c r="R4682" s="1" t="str">
        <f>IF([pos kw in title]&gt;0,MID(J4682,#REF!,4),IF([first '# in title]&gt;0,MID([title],[first '# in title],3),IF([first '# in title]&gt;0,MID([desc],#REF!,3),VLOOKUP([productid],$G$2:$R$1386,8))))</f>
        <v xml:space="preserve">42 </v>
      </c>
      <c r="S4682" s="1" t="e">
        <f>IF([kw in desc]=[kw rough in title],[kw in desc]*1,IFERROR(LEFT([kw_dirty],3)*1,IFERROR(LEFT([kw_dirty],2)*1,"n.a.")))</f>
        <v>#N/A</v>
      </c>
      <c r="T4682" s="1"/>
      <c r="U4682" s="1">
        <f>VLOOKUP(Tabelle1[[#This Row],[productid]],Tabelle2[#All],2,FALSE)</f>
        <v>42</v>
      </c>
    </row>
    <row r="4683" spans="1:21" hidden="1">
      <c r="A4683" t="s">
        <v>3566</v>
      </c>
      <c r="B4683">
        <v>3725</v>
      </c>
      <c r="C4683">
        <v>289859</v>
      </c>
      <c r="D4683" t="s">
        <v>7676</v>
      </c>
      <c r="E4683" t="s">
        <v>7097</v>
      </c>
      <c r="F4683">
        <v>18406</v>
      </c>
      <c r="G4683">
        <v>1750863</v>
      </c>
      <c r="H4683">
        <f t="shared" si="73"/>
        <v>0</v>
      </c>
      <c r="I4683">
        <f t="array" ref="I4683">MIN(IFERROR(FIND(IstNumbers,A4683),""))</f>
        <v>13</v>
      </c>
      <c r="J4683" s="1" t="e">
        <f>IF([first '# in title]&lt;[pos kw in title],MID([title],[pos kw in title]-6,6),#N/A)</f>
        <v>#N/A</v>
      </c>
      <c r="K4683" s="1" t="e">
        <f>IFERROR(MID(SUBSTITUTE([kw rough in title],",","."),FIND("(",[kw rough in title])+1,20),SUBSTITUTE(IFERROR(MID([kw rough in title],FIND(" ",[kw rough in title])+1,20),[kw rough in title]),",","."))</f>
        <v>#N/A</v>
      </c>
      <c r="L4683" s="1">
        <f>IFERROR(FIND("kW",[desc]),0)</f>
        <v>70</v>
      </c>
      <c r="M4683">
        <f t="array" ref="M4683">MIN(IFERROR(FIND(IstNumbers,E4683),""))</f>
        <v>34</v>
      </c>
      <c r="N4683" s="1" t="str">
        <f>IF([first '# in desc]&lt;[pos kw in desc],MID([desc],[pos kw in desc]-7,7))</f>
        <v xml:space="preserve">­me 42 </v>
      </c>
      <c r="O46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3" s="1" t="str">
        <f>TRIM(IF([first '# in desc]&lt;[pos kw in desc],MID([desc],[pos kw in desc]-6,6),FALSE))</f>
        <v>me 42</v>
      </c>
      <c r="Q4683" s="1" t="b">
        <f>IF(LEN([manuell])=0,IFERROR([kw fine in title]*1,IFERROR(SUMPRODUCT(COUNTIF(IsDigits,MID([kw in desc],ROW($A$1:$A$150),1)))=LEN([kw in desc]),#N/A)),[manuell])</f>
        <v>0</v>
      </c>
      <c r="R4683" s="1" t="str">
        <f>IF([pos kw in title]&gt;0,MID(J4683,#REF!,4),IF([first '# in title]&gt;0,MID([title],[first '# in title],3),IF([first '# in title]&gt;0,MID([desc],#REF!,3),VLOOKUP([productid],$G$2:$R$1386,8))))</f>
        <v xml:space="preserve">42 </v>
      </c>
      <c r="S4683" s="1" t="e">
        <f>IF([kw in desc]=[kw rough in title],[kw in desc]*1,IFERROR(LEFT([kw_dirty],3)*1,IFERROR(LEFT([kw_dirty],2)*1,"n.a.")))</f>
        <v>#N/A</v>
      </c>
      <c r="T4683" s="1"/>
      <c r="U4683" s="1">
        <f>VLOOKUP(Tabelle1[[#This Row],[productid]],Tabelle2[#All],2,FALSE)</f>
        <v>42</v>
      </c>
    </row>
    <row r="4684" spans="1:21" hidden="1">
      <c r="A4684" t="s">
        <v>2621</v>
      </c>
      <c r="B4684">
        <v>3805</v>
      </c>
      <c r="C4684">
        <v>289859</v>
      </c>
      <c r="D4684" t="s">
        <v>7677</v>
      </c>
      <c r="E4684" t="s">
        <v>6879</v>
      </c>
      <c r="F4684">
        <v>18406</v>
      </c>
      <c r="G4684">
        <v>3497887</v>
      </c>
      <c r="H4684">
        <f t="shared" si="73"/>
        <v>0</v>
      </c>
      <c r="I4684">
        <f t="array" ref="I4684">MIN(IFERROR(FIND(IstNumbers,A4684),""))</f>
        <v>12</v>
      </c>
      <c r="J4684" s="1" t="e">
        <f>IF([first '# in title]&lt;[pos kw in title],MID([title],[pos kw in title]-6,6),#N/A)</f>
        <v>#N/A</v>
      </c>
      <c r="K4684" s="1" t="e">
        <f>IFERROR(MID(SUBSTITUTE([kw rough in title],",","."),FIND("(",[kw rough in title])+1,20),SUBSTITUTE(IFERROR(MID([kw rough in title],FIND(" ",[kw rough in title])+1,20),[kw rough in title]),",","."))</f>
        <v>#N/A</v>
      </c>
      <c r="L4684" s="1">
        <f>IFERROR(FIND("kW",[desc]),0)</f>
        <v>70</v>
      </c>
      <c r="M4684">
        <f t="array" ref="M4684">MIN(IFERROR(FIND(IstNumbers,E4684),""))</f>
        <v>34</v>
      </c>
      <c r="N4684" s="1" t="str">
        <f>IF([first '# in desc]&lt;[pos kw in desc],MID([desc],[pos kw in desc]-7,7))</f>
        <v xml:space="preserve">­me 42 </v>
      </c>
      <c r="O46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4" s="1" t="str">
        <f>TRIM(IF([first '# in desc]&lt;[pos kw in desc],MID([desc],[pos kw in desc]-6,6),FALSE))</f>
        <v>me 42</v>
      </c>
      <c r="Q4684" s="1" t="b">
        <f>IF(LEN([manuell])=0,IFERROR([kw fine in title]*1,IFERROR(SUMPRODUCT(COUNTIF(IsDigits,MID([kw in desc],ROW($A$1:$A$150),1)))=LEN([kw in desc]),#N/A)),[manuell])</f>
        <v>0</v>
      </c>
      <c r="R4684" s="1" t="str">
        <f>IF([pos kw in title]&gt;0,MID(J4684,#REF!,4),IF([first '# in title]&gt;0,MID([title],[first '# in title],3),IF([first '# in title]&gt;0,MID([desc],#REF!,3),VLOOKUP([productid],$G$2:$R$1386,8))))</f>
        <v xml:space="preserve">42 </v>
      </c>
      <c r="S4684" s="1" t="e">
        <f>IF([kw in desc]=[kw rough in title],[kw in desc]*1,IFERROR(LEFT([kw_dirty],3)*1,IFERROR(LEFT([kw_dirty],2)*1,"n.a.")))</f>
        <v>#N/A</v>
      </c>
      <c r="T4684" s="1"/>
      <c r="U4684" s="1">
        <f>VLOOKUP(Tabelle1[[#This Row],[productid]],Tabelle2[#All],2,FALSE)</f>
        <v>42</v>
      </c>
    </row>
    <row r="4685" spans="1:21" hidden="1">
      <c r="A4685" t="s">
        <v>3566</v>
      </c>
      <c r="B4685">
        <v>3725</v>
      </c>
      <c r="C4685">
        <v>289859</v>
      </c>
      <c r="D4685" t="s">
        <v>7678</v>
      </c>
      <c r="E4685" t="s">
        <v>7114</v>
      </c>
      <c r="F4685">
        <v>18406</v>
      </c>
      <c r="G4685">
        <v>1750863</v>
      </c>
      <c r="H4685">
        <f t="shared" si="73"/>
        <v>0</v>
      </c>
      <c r="I4685">
        <f t="array" ref="I4685">MIN(IFERROR(FIND(IstNumbers,A4685),""))</f>
        <v>13</v>
      </c>
      <c r="J4685" s="1" t="e">
        <f>IF([first '# in title]&lt;[pos kw in title],MID([title],[pos kw in title]-6,6),#N/A)</f>
        <v>#N/A</v>
      </c>
      <c r="K4685" s="1" t="e">
        <f>IFERROR(MID(SUBSTITUTE([kw rough in title],",","."),FIND("(",[kw rough in title])+1,20),SUBSTITUTE(IFERROR(MID([kw rough in title],FIND(" ",[kw rough in title])+1,20),[kw rough in title]),",","."))</f>
        <v>#N/A</v>
      </c>
      <c r="L4685" s="1">
        <f>IFERROR(FIND("kW",[desc]),0)</f>
        <v>70</v>
      </c>
      <c r="M4685">
        <f t="array" ref="M4685">MIN(IFERROR(FIND(IstNumbers,E4685),""))</f>
        <v>34</v>
      </c>
      <c r="N4685" s="1" t="str">
        <f>IF([first '# in desc]&lt;[pos kw in desc],MID([desc],[pos kw in desc]-7,7))</f>
        <v xml:space="preserve">­me 42 </v>
      </c>
      <c r="O46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5" s="1" t="str">
        <f>TRIM(IF([first '# in desc]&lt;[pos kw in desc],MID([desc],[pos kw in desc]-6,6),FALSE))</f>
        <v>me 42</v>
      </c>
      <c r="Q4685" s="1" t="b">
        <f>IF(LEN([manuell])=0,IFERROR([kw fine in title]*1,IFERROR(SUMPRODUCT(COUNTIF(IsDigits,MID([kw in desc],ROW($A$1:$A$150),1)))=LEN([kw in desc]),#N/A)),[manuell])</f>
        <v>0</v>
      </c>
      <c r="R4685" s="1" t="str">
        <f>IF([pos kw in title]&gt;0,MID(J4685,#REF!,4),IF([first '# in title]&gt;0,MID([title],[first '# in title],3),IF([first '# in title]&gt;0,MID([desc],#REF!,3),VLOOKUP([productid],$G$2:$R$1386,8))))</f>
        <v xml:space="preserve">42 </v>
      </c>
      <c r="S4685" s="1" t="e">
        <f>IF([kw in desc]=[kw rough in title],[kw in desc]*1,IFERROR(LEFT([kw_dirty],3)*1,IFERROR(LEFT([kw_dirty],2)*1,"n.a.")))</f>
        <v>#N/A</v>
      </c>
      <c r="T4685" s="1"/>
      <c r="U4685" s="1">
        <f>VLOOKUP(Tabelle1[[#This Row],[productid]],Tabelle2[#All],2,FALSE)</f>
        <v>42</v>
      </c>
    </row>
    <row r="4686" spans="1:21" hidden="1">
      <c r="A4686" t="s">
        <v>2621</v>
      </c>
      <c r="B4686">
        <v>3805</v>
      </c>
      <c r="C4686">
        <v>289859</v>
      </c>
      <c r="D4686" t="s">
        <v>7679</v>
      </c>
      <c r="E4686" t="s">
        <v>7680</v>
      </c>
      <c r="F4686">
        <v>18406</v>
      </c>
      <c r="G4686">
        <v>3497887</v>
      </c>
      <c r="H4686">
        <f t="shared" si="73"/>
        <v>0</v>
      </c>
      <c r="I4686">
        <f t="array" ref="I4686">MIN(IFERROR(FIND(IstNumbers,A4686),""))</f>
        <v>12</v>
      </c>
      <c r="J4686" s="1" t="e">
        <f>IF([first '# in title]&lt;[pos kw in title],MID([title],[pos kw in title]-6,6),#N/A)</f>
        <v>#N/A</v>
      </c>
      <c r="K4686" s="1" t="e">
        <f>IFERROR(MID(SUBSTITUTE([kw rough in title],",","."),FIND("(",[kw rough in title])+1,20),SUBSTITUTE(IFERROR(MID([kw rough in title],FIND(" ",[kw rough in title])+1,20),[kw rough in title]),",","."))</f>
        <v>#N/A</v>
      </c>
      <c r="L4686" s="1">
        <f>IFERROR(FIND("kW",[desc]),0)</f>
        <v>70</v>
      </c>
      <c r="M4686">
        <f t="array" ref="M4686">MIN(IFERROR(FIND(IstNumbers,E4686),""))</f>
        <v>34</v>
      </c>
      <c r="N4686" s="1" t="str">
        <f>IF([first '# in desc]&lt;[pos kw in desc],MID([desc],[pos kw in desc]-7,7))</f>
        <v xml:space="preserve">­me 42 </v>
      </c>
      <c r="O46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6" s="1" t="str">
        <f>TRIM(IF([first '# in desc]&lt;[pos kw in desc],MID([desc],[pos kw in desc]-6,6),FALSE))</f>
        <v>me 42</v>
      </c>
      <c r="Q4686" s="1" t="b">
        <f>IF(LEN([manuell])=0,IFERROR([kw fine in title]*1,IFERROR(SUMPRODUCT(COUNTIF(IsDigits,MID([kw in desc],ROW($A$1:$A$150),1)))=LEN([kw in desc]),#N/A)),[manuell])</f>
        <v>0</v>
      </c>
      <c r="R4686" s="1" t="str">
        <f>IF([pos kw in title]&gt;0,MID(J4686,#REF!,4),IF([first '# in title]&gt;0,MID([title],[first '# in title],3),IF([first '# in title]&gt;0,MID([desc],#REF!,3),VLOOKUP([productid],$G$2:$R$1386,8))))</f>
        <v xml:space="preserve">42 </v>
      </c>
      <c r="S4686" s="1" t="e">
        <f>IF([kw in desc]=[kw rough in title],[kw in desc]*1,IFERROR(LEFT([kw_dirty],3)*1,IFERROR(LEFT([kw_dirty],2)*1,"n.a.")))</f>
        <v>#N/A</v>
      </c>
      <c r="T4686" s="1"/>
      <c r="U4686" s="1">
        <f>VLOOKUP(Tabelle1[[#This Row],[productid]],Tabelle2[#All],2,FALSE)</f>
        <v>42</v>
      </c>
    </row>
    <row r="4687" spans="1:21" hidden="1">
      <c r="A4687" t="s">
        <v>3566</v>
      </c>
      <c r="B4687">
        <v>3725</v>
      </c>
      <c r="C4687">
        <v>289859</v>
      </c>
      <c r="D4687" t="s">
        <v>7681</v>
      </c>
      <c r="E4687" t="s">
        <v>7682</v>
      </c>
      <c r="F4687">
        <v>18406</v>
      </c>
      <c r="G4687">
        <v>1750863</v>
      </c>
      <c r="H4687">
        <f t="shared" si="73"/>
        <v>0</v>
      </c>
      <c r="I4687">
        <f t="array" ref="I4687">MIN(IFERROR(FIND(IstNumbers,A4687),""))</f>
        <v>13</v>
      </c>
      <c r="J4687" s="1" t="e">
        <f>IF([first '# in title]&lt;[pos kw in title],MID([title],[pos kw in title]-6,6),#N/A)</f>
        <v>#N/A</v>
      </c>
      <c r="K4687" s="1" t="e">
        <f>IFERROR(MID(SUBSTITUTE([kw rough in title],",","."),FIND("(",[kw rough in title])+1,20),SUBSTITUTE(IFERROR(MID([kw rough in title],FIND(" ",[kw rough in title])+1,20),[kw rough in title]),",","."))</f>
        <v>#N/A</v>
      </c>
      <c r="L4687" s="1">
        <f>IFERROR(FIND("kW",[desc]),0)</f>
        <v>70</v>
      </c>
      <c r="M4687">
        <f t="array" ref="M4687">MIN(IFERROR(FIND(IstNumbers,E4687),""))</f>
        <v>34</v>
      </c>
      <c r="N4687" s="1" t="str">
        <f>IF([first '# in desc]&lt;[pos kw in desc],MID([desc],[pos kw in desc]-7,7))</f>
        <v xml:space="preserve">­me 42 </v>
      </c>
      <c r="O46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7" s="1" t="str">
        <f>TRIM(IF([first '# in desc]&lt;[pos kw in desc],MID([desc],[pos kw in desc]-6,6),FALSE))</f>
        <v>me 42</v>
      </c>
      <c r="Q4687" s="1" t="b">
        <f>IF(LEN([manuell])=0,IFERROR([kw fine in title]*1,IFERROR(SUMPRODUCT(COUNTIF(IsDigits,MID([kw in desc],ROW($A$1:$A$150),1)))=LEN([kw in desc]),#N/A)),[manuell])</f>
        <v>0</v>
      </c>
      <c r="R4687" s="1" t="str">
        <f>IF([pos kw in title]&gt;0,MID(J4687,#REF!,4),IF([first '# in title]&gt;0,MID([title],[first '# in title],3),IF([first '# in title]&gt;0,MID([desc],#REF!,3),VLOOKUP([productid],$G$2:$R$1386,8))))</f>
        <v xml:space="preserve">42 </v>
      </c>
      <c r="S4687" s="1" t="e">
        <f>IF([kw in desc]=[kw rough in title],[kw in desc]*1,IFERROR(LEFT([kw_dirty],3)*1,IFERROR(LEFT([kw_dirty],2)*1,"n.a.")))</f>
        <v>#N/A</v>
      </c>
      <c r="T4687" s="1"/>
      <c r="U4687" s="1">
        <f>VLOOKUP(Tabelle1[[#This Row],[productid]],Tabelle2[#All],2,FALSE)</f>
        <v>42</v>
      </c>
    </row>
    <row r="4688" spans="1:21" hidden="1">
      <c r="A4688" t="s">
        <v>2621</v>
      </c>
      <c r="B4688">
        <v>3810</v>
      </c>
      <c r="C4688">
        <v>289859</v>
      </c>
      <c r="D4688" t="s">
        <v>7683</v>
      </c>
      <c r="E4688" t="s">
        <v>7684</v>
      </c>
      <c r="F4688">
        <v>18406</v>
      </c>
      <c r="G4688">
        <v>3497887</v>
      </c>
      <c r="H4688">
        <f t="shared" si="73"/>
        <v>0</v>
      </c>
      <c r="I4688">
        <f t="array" ref="I4688">MIN(IFERROR(FIND(IstNumbers,A4688),""))</f>
        <v>12</v>
      </c>
      <c r="J4688" s="1" t="e">
        <f>IF([first '# in title]&lt;[pos kw in title],MID([title],[pos kw in title]-6,6),#N/A)</f>
        <v>#N/A</v>
      </c>
      <c r="K4688" s="1" t="e">
        <f>IFERROR(MID(SUBSTITUTE([kw rough in title],",","."),FIND("(",[kw rough in title])+1,20),SUBSTITUTE(IFERROR(MID([kw rough in title],FIND(" ",[kw rough in title])+1,20),[kw rough in title]),",","."))</f>
        <v>#N/A</v>
      </c>
      <c r="L4688" s="1">
        <f>IFERROR(FIND("kW",[desc]),0)</f>
        <v>70</v>
      </c>
      <c r="M4688">
        <f t="array" ref="M4688">MIN(IFERROR(FIND(IstNumbers,E4688),""))</f>
        <v>34</v>
      </c>
      <c r="N4688" s="1" t="str">
        <f>IF([first '# in desc]&lt;[pos kw in desc],MID([desc],[pos kw in desc]-7,7))</f>
        <v xml:space="preserve">­me 42 </v>
      </c>
      <c r="O46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8" s="1" t="str">
        <f>TRIM(IF([first '# in desc]&lt;[pos kw in desc],MID([desc],[pos kw in desc]-6,6),FALSE))</f>
        <v>me 42</v>
      </c>
      <c r="Q4688" s="1" t="b">
        <f>IF(LEN([manuell])=0,IFERROR([kw fine in title]*1,IFERROR(SUMPRODUCT(COUNTIF(IsDigits,MID([kw in desc],ROW($A$1:$A$150),1)))=LEN([kw in desc]),#N/A)),[manuell])</f>
        <v>0</v>
      </c>
      <c r="R4688" s="1" t="str">
        <f>IF([pos kw in title]&gt;0,MID(J4688,#REF!,4),IF([first '# in title]&gt;0,MID([title],[first '# in title],3),IF([first '# in title]&gt;0,MID([desc],#REF!,3),VLOOKUP([productid],$G$2:$R$1386,8))))</f>
        <v xml:space="preserve">42 </v>
      </c>
      <c r="S4688" s="1" t="e">
        <f>IF([kw in desc]=[kw rough in title],[kw in desc]*1,IFERROR(LEFT([kw_dirty],3)*1,IFERROR(LEFT([kw_dirty],2)*1,"n.a.")))</f>
        <v>#N/A</v>
      </c>
      <c r="T4688" s="1"/>
      <c r="U4688" s="1">
        <f>VLOOKUP(Tabelle1[[#This Row],[productid]],Tabelle2[#All],2,FALSE)</f>
        <v>42</v>
      </c>
    </row>
    <row r="4689" spans="1:21" hidden="1">
      <c r="A4689" t="s">
        <v>3566</v>
      </c>
      <c r="B4689">
        <v>3730</v>
      </c>
      <c r="C4689">
        <v>289859</v>
      </c>
      <c r="D4689" t="s">
        <v>7685</v>
      </c>
      <c r="E4689" t="s">
        <v>7155</v>
      </c>
      <c r="F4689">
        <v>18406</v>
      </c>
      <c r="G4689">
        <v>1750863</v>
      </c>
      <c r="H4689">
        <f t="shared" si="73"/>
        <v>0</v>
      </c>
      <c r="I4689">
        <f t="array" ref="I4689">MIN(IFERROR(FIND(IstNumbers,A4689),""))</f>
        <v>13</v>
      </c>
      <c r="J4689" s="1" t="e">
        <f>IF([first '# in title]&lt;[pos kw in title],MID([title],[pos kw in title]-6,6),#N/A)</f>
        <v>#N/A</v>
      </c>
      <c r="K4689" s="1" t="e">
        <f>IFERROR(MID(SUBSTITUTE([kw rough in title],",","."),FIND("(",[kw rough in title])+1,20),SUBSTITUTE(IFERROR(MID([kw rough in title],FIND(" ",[kw rough in title])+1,20),[kw rough in title]),",","."))</f>
        <v>#N/A</v>
      </c>
      <c r="L4689" s="1">
        <f>IFERROR(FIND("kW",[desc]),0)</f>
        <v>70</v>
      </c>
      <c r="M4689">
        <f t="array" ref="M4689">MIN(IFERROR(FIND(IstNumbers,E4689),""))</f>
        <v>34</v>
      </c>
      <c r="N4689" s="1" t="str">
        <f>IF([first '# in desc]&lt;[pos kw in desc],MID([desc],[pos kw in desc]-7,7))</f>
        <v xml:space="preserve">­me 42 </v>
      </c>
      <c r="O46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89" s="1" t="str">
        <f>TRIM(IF([first '# in desc]&lt;[pos kw in desc],MID([desc],[pos kw in desc]-6,6),FALSE))</f>
        <v>me 42</v>
      </c>
      <c r="Q4689" s="1" t="b">
        <f>IF(LEN([manuell])=0,IFERROR([kw fine in title]*1,IFERROR(SUMPRODUCT(COUNTIF(IsDigits,MID([kw in desc],ROW($A$1:$A$150),1)))=LEN([kw in desc]),#N/A)),[manuell])</f>
        <v>0</v>
      </c>
      <c r="R4689" s="1" t="str">
        <f>IF([pos kw in title]&gt;0,MID(J4689,#REF!,4),IF([first '# in title]&gt;0,MID([title],[first '# in title],3),IF([first '# in title]&gt;0,MID([desc],#REF!,3),VLOOKUP([productid],$G$2:$R$1386,8))))</f>
        <v xml:space="preserve">42 </v>
      </c>
      <c r="S4689" s="1" t="e">
        <f>IF([kw in desc]=[kw rough in title],[kw in desc]*1,IFERROR(LEFT([kw_dirty],3)*1,IFERROR(LEFT([kw_dirty],2)*1,"n.a.")))</f>
        <v>#N/A</v>
      </c>
      <c r="T4689" s="1"/>
      <c r="U4689" s="1">
        <f>VLOOKUP(Tabelle1[[#This Row],[productid]],Tabelle2[#All],2,FALSE)</f>
        <v>42</v>
      </c>
    </row>
    <row r="4690" spans="1:21" hidden="1">
      <c r="A4690" t="s">
        <v>2621</v>
      </c>
      <c r="B4690">
        <v>3810</v>
      </c>
      <c r="C4690">
        <v>289859</v>
      </c>
      <c r="D4690" t="s">
        <v>7686</v>
      </c>
      <c r="E4690" t="s">
        <v>7687</v>
      </c>
      <c r="F4690">
        <v>18406</v>
      </c>
      <c r="G4690">
        <v>3497887</v>
      </c>
      <c r="H4690">
        <f t="shared" si="73"/>
        <v>0</v>
      </c>
      <c r="I4690">
        <f t="array" ref="I4690">MIN(IFERROR(FIND(IstNumbers,A4690),""))</f>
        <v>12</v>
      </c>
      <c r="J4690" s="1" t="e">
        <f>IF([first '# in title]&lt;[pos kw in title],MID([title],[pos kw in title]-6,6),#N/A)</f>
        <v>#N/A</v>
      </c>
      <c r="K4690" s="1" t="e">
        <f>IFERROR(MID(SUBSTITUTE([kw rough in title],",","."),FIND("(",[kw rough in title])+1,20),SUBSTITUTE(IFERROR(MID([kw rough in title],FIND(" ",[kw rough in title])+1,20),[kw rough in title]),",","."))</f>
        <v>#N/A</v>
      </c>
      <c r="L4690" s="1">
        <f>IFERROR(FIND("kW",[desc]),0)</f>
        <v>70</v>
      </c>
      <c r="M4690">
        <f t="array" ref="M4690">MIN(IFERROR(FIND(IstNumbers,E4690),""))</f>
        <v>34</v>
      </c>
      <c r="N4690" s="1" t="str">
        <f>IF([first '# in desc]&lt;[pos kw in desc],MID([desc],[pos kw in desc]-7,7))</f>
        <v xml:space="preserve">­me 42 </v>
      </c>
      <c r="O46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90" s="1" t="str">
        <f>TRIM(IF([first '# in desc]&lt;[pos kw in desc],MID([desc],[pos kw in desc]-6,6),FALSE))</f>
        <v>me 42</v>
      </c>
      <c r="Q4690" s="1" t="b">
        <f>IF(LEN([manuell])=0,IFERROR([kw fine in title]*1,IFERROR(SUMPRODUCT(COUNTIF(IsDigits,MID([kw in desc],ROW($A$1:$A$150),1)))=LEN([kw in desc]),#N/A)),[manuell])</f>
        <v>0</v>
      </c>
      <c r="R4690" s="1" t="str">
        <f>IF([pos kw in title]&gt;0,MID(J4690,#REF!,4),IF([first '# in title]&gt;0,MID([title],[first '# in title],3),IF([first '# in title]&gt;0,MID([desc],#REF!,3),VLOOKUP([productid],$G$2:$R$1386,8))))</f>
        <v xml:space="preserve">42 </v>
      </c>
      <c r="S4690" s="1" t="e">
        <f>IF([kw in desc]=[kw rough in title],[kw in desc]*1,IFERROR(LEFT([kw_dirty],3)*1,IFERROR(LEFT([kw_dirty],2)*1,"n.a.")))</f>
        <v>#N/A</v>
      </c>
      <c r="T4690" s="1"/>
      <c r="U4690" s="1">
        <f>VLOOKUP(Tabelle1[[#This Row],[productid]],Tabelle2[#All],2,FALSE)</f>
        <v>42</v>
      </c>
    </row>
    <row r="4691" spans="1:21" hidden="1">
      <c r="A4691" t="s">
        <v>3566</v>
      </c>
      <c r="B4691">
        <v>3730</v>
      </c>
      <c r="C4691">
        <v>289859</v>
      </c>
      <c r="D4691" t="s">
        <v>7688</v>
      </c>
      <c r="E4691" t="s">
        <v>7162</v>
      </c>
      <c r="F4691">
        <v>18406</v>
      </c>
      <c r="G4691">
        <v>1750863</v>
      </c>
      <c r="H4691">
        <f t="shared" si="73"/>
        <v>0</v>
      </c>
      <c r="I4691">
        <f t="array" ref="I4691">MIN(IFERROR(FIND(IstNumbers,A4691),""))</f>
        <v>13</v>
      </c>
      <c r="J4691" s="1" t="e">
        <f>IF([first '# in title]&lt;[pos kw in title],MID([title],[pos kw in title]-6,6),#N/A)</f>
        <v>#N/A</v>
      </c>
      <c r="K4691" s="1" t="e">
        <f>IFERROR(MID(SUBSTITUTE([kw rough in title],",","."),FIND("(",[kw rough in title])+1,20),SUBSTITUTE(IFERROR(MID([kw rough in title],FIND(" ",[kw rough in title])+1,20),[kw rough in title]),",","."))</f>
        <v>#N/A</v>
      </c>
      <c r="L4691" s="1">
        <f>IFERROR(FIND("kW",[desc]),0)</f>
        <v>70</v>
      </c>
      <c r="M4691">
        <f t="array" ref="M4691">MIN(IFERROR(FIND(IstNumbers,E4691),""))</f>
        <v>34</v>
      </c>
      <c r="N4691" s="1" t="str">
        <f>IF([first '# in desc]&lt;[pos kw in desc],MID([desc],[pos kw in desc]-7,7))</f>
        <v xml:space="preserve">­me 42 </v>
      </c>
      <c r="O46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91" s="1" t="str">
        <f>TRIM(IF([first '# in desc]&lt;[pos kw in desc],MID([desc],[pos kw in desc]-6,6),FALSE))</f>
        <v>me 42</v>
      </c>
      <c r="Q4691" s="1" t="b">
        <f>IF(LEN([manuell])=0,IFERROR([kw fine in title]*1,IFERROR(SUMPRODUCT(COUNTIF(IsDigits,MID([kw in desc],ROW($A$1:$A$150),1)))=LEN([kw in desc]),#N/A)),[manuell])</f>
        <v>0</v>
      </c>
      <c r="R4691" s="1" t="str">
        <f>IF([pos kw in title]&gt;0,MID(J4691,#REF!,4),IF([first '# in title]&gt;0,MID([title],[first '# in title],3),IF([first '# in title]&gt;0,MID([desc],#REF!,3),VLOOKUP([productid],$G$2:$R$1386,8))))</f>
        <v xml:space="preserve">42 </v>
      </c>
      <c r="S4691" s="1" t="e">
        <f>IF([kw in desc]=[kw rough in title],[kw in desc]*1,IFERROR(LEFT([kw_dirty],3)*1,IFERROR(LEFT([kw_dirty],2)*1,"n.a.")))</f>
        <v>#N/A</v>
      </c>
      <c r="T4691" s="1"/>
      <c r="U4691" s="1">
        <f>VLOOKUP(Tabelle1[[#This Row],[productid]],Tabelle2[#All],2,FALSE)</f>
        <v>42</v>
      </c>
    </row>
    <row r="4692" spans="1:21">
      <c r="A4692" t="s">
        <v>4087</v>
      </c>
      <c r="B4692">
        <v>2975</v>
      </c>
      <c r="C4692">
        <v>289859</v>
      </c>
      <c r="D4692" t="s">
        <v>7689</v>
      </c>
      <c r="E4692" t="s">
        <v>7690</v>
      </c>
      <c r="F4692">
        <v>18406</v>
      </c>
      <c r="G4692">
        <v>2286143</v>
      </c>
      <c r="H4692">
        <f t="shared" si="73"/>
        <v>0</v>
      </c>
      <c r="I4692">
        <f t="array" ref="I4692">MIN(IFERROR(FIND(IstNumbers,A4692),""))</f>
        <v>30</v>
      </c>
      <c r="J4692" s="1" t="e">
        <f>IF([first '# in title]&lt;[pos kw in title],MID([title],[pos kw in title]-6,6),#N/A)</f>
        <v>#N/A</v>
      </c>
      <c r="K4692" s="1" t="e">
        <f>IFERROR(MID(SUBSTITUTE([kw rough in title],",","."),FIND("(",[kw rough in title])+1,20),SUBSTITUTE(IFERROR(MID([kw rough in title],FIND(" ",[kw rough in title])+1,20),[kw rough in title]),",","."))</f>
        <v>#N/A</v>
      </c>
      <c r="L4692" s="1">
        <f>IFERROR(FIND("kW",[desc]),0)</f>
        <v>0</v>
      </c>
      <c r="M4692">
        <f t="array" ref="M4692">MIN(IFERROR(FIND(IstNumbers,E4692),""))</f>
        <v>33</v>
      </c>
      <c r="N4692" s="1" t="b">
        <f>IF([first '# in desc]&lt;[pos kw in desc],MID([desc],[pos kw in desc]-7,7))</f>
        <v>0</v>
      </c>
      <c r="O46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92" s="1" t="str">
        <f>TRIM(IF([first '# in desc]&lt;[pos kw in desc],MID([desc],[pos kw in desc]-6,6),FALSE))</f>
        <v>FALSCH</v>
      </c>
      <c r="Q4692" s="1" t="b">
        <f>IF(LEN([manuell])=0,IFERROR([kw fine in title]*1,IFERROR(SUMPRODUCT(COUNTIF(IsDigits,MID([kw in desc],ROW($A$1:$A$150),1)))=LEN([kw in desc]),#N/A)),[manuell])</f>
        <v>0</v>
      </c>
      <c r="R4692" s="1" t="str">
        <f>IF([pos kw in title]&gt;0,MID(J4692,#REF!,4),IF([first '# in title]&gt;0,MID([title],[first '# in title],3),IF([first '# in title]&gt;0,MID([desc],#REF!,3),VLOOKUP([productid],$G$2:$R$1386,8))))</f>
        <v>146</v>
      </c>
      <c r="S4692" s="1" t="e">
        <f>IF([kw in desc]=[kw rough in title],[kw in desc]*1,IFERROR(LEFT([kw_dirty],3)*1,IFERROR(LEFT([kw_dirty],2)*1,"n.a.")))</f>
        <v>#N/A</v>
      </c>
      <c r="T4692" s="1"/>
      <c r="U4692" s="1" t="e">
        <f>VLOOKUP(Tabelle1[[#This Row],[productid]],Tabelle2[#All],2,FALSE)</f>
        <v>#N/A</v>
      </c>
    </row>
    <row r="4693" spans="1:21">
      <c r="A4693" t="s">
        <v>4087</v>
      </c>
      <c r="B4693">
        <v>2975</v>
      </c>
      <c r="C4693">
        <v>289859</v>
      </c>
      <c r="D4693" t="s">
        <v>7691</v>
      </c>
      <c r="E4693" t="s">
        <v>7692</v>
      </c>
      <c r="F4693">
        <v>18406</v>
      </c>
      <c r="G4693">
        <v>2286143</v>
      </c>
      <c r="H4693">
        <f t="shared" si="73"/>
        <v>0</v>
      </c>
      <c r="I4693">
        <f t="array" ref="I4693">MIN(IFERROR(FIND(IstNumbers,A4693),""))</f>
        <v>30</v>
      </c>
      <c r="J4693" s="1" t="e">
        <f>IF([first '# in title]&lt;[pos kw in title],MID([title],[pos kw in title]-6,6),#N/A)</f>
        <v>#N/A</v>
      </c>
      <c r="K4693" s="1" t="e">
        <f>IFERROR(MID(SUBSTITUTE([kw rough in title],",","."),FIND("(",[kw rough in title])+1,20),SUBSTITUTE(IFERROR(MID([kw rough in title],FIND(" ",[kw rough in title])+1,20),[kw rough in title]),",","."))</f>
        <v>#N/A</v>
      </c>
      <c r="L4693" s="1">
        <f>IFERROR(FIND("kW",[desc]),0)</f>
        <v>0</v>
      </c>
      <c r="M4693">
        <f t="array" ref="M4693">MIN(IFERROR(FIND(IstNumbers,E4693),""))</f>
        <v>33</v>
      </c>
      <c r="N4693" s="1" t="b">
        <f>IF([first '# in desc]&lt;[pos kw in desc],MID([desc],[pos kw in desc]-7,7))</f>
        <v>0</v>
      </c>
      <c r="O46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93" s="1" t="str">
        <f>TRIM(IF([first '# in desc]&lt;[pos kw in desc],MID([desc],[pos kw in desc]-6,6),FALSE))</f>
        <v>FALSCH</v>
      </c>
      <c r="Q4693" s="1" t="b">
        <f>IF(LEN([manuell])=0,IFERROR([kw fine in title]*1,IFERROR(SUMPRODUCT(COUNTIF(IsDigits,MID([kw in desc],ROW($A$1:$A$150),1)))=LEN([kw in desc]),#N/A)),[manuell])</f>
        <v>0</v>
      </c>
      <c r="R4693" s="1" t="str">
        <f>IF([pos kw in title]&gt;0,MID(J4693,#REF!,4),IF([first '# in title]&gt;0,MID([title],[first '# in title],3),IF([first '# in title]&gt;0,MID([desc],#REF!,3),VLOOKUP([productid],$G$2:$R$1386,8))))</f>
        <v>146</v>
      </c>
      <c r="S4693" s="1" t="e">
        <f>IF([kw in desc]=[kw rough in title],[kw in desc]*1,IFERROR(LEFT([kw_dirty],3)*1,IFERROR(LEFT([kw_dirty],2)*1,"n.a.")))</f>
        <v>#N/A</v>
      </c>
      <c r="T4693" s="1"/>
      <c r="U4693" s="1" t="e">
        <f>VLOOKUP(Tabelle1[[#This Row],[productid]],Tabelle2[#All],2,FALSE)</f>
        <v>#N/A</v>
      </c>
    </row>
    <row r="4694" spans="1:21">
      <c r="A4694" t="s">
        <v>4087</v>
      </c>
      <c r="B4694">
        <v>2978</v>
      </c>
      <c r="C4694">
        <v>289859</v>
      </c>
      <c r="D4694" t="s">
        <v>7693</v>
      </c>
      <c r="E4694" t="s">
        <v>7694</v>
      </c>
      <c r="F4694">
        <v>18406</v>
      </c>
      <c r="G4694">
        <v>2286143</v>
      </c>
      <c r="H4694">
        <f t="shared" si="73"/>
        <v>0</v>
      </c>
      <c r="I4694">
        <f t="array" ref="I4694">MIN(IFERROR(FIND(IstNumbers,A4694),""))</f>
        <v>30</v>
      </c>
      <c r="J4694" s="1" t="e">
        <f>IF([first '# in title]&lt;[pos kw in title],MID([title],[pos kw in title]-6,6),#N/A)</f>
        <v>#N/A</v>
      </c>
      <c r="K4694" s="1" t="e">
        <f>IFERROR(MID(SUBSTITUTE([kw rough in title],",","."),FIND("(",[kw rough in title])+1,20),SUBSTITUTE(IFERROR(MID([kw rough in title],FIND(" ",[kw rough in title])+1,20),[kw rough in title]),",","."))</f>
        <v>#N/A</v>
      </c>
      <c r="L4694" s="1">
        <f>IFERROR(FIND("kW",[desc]),0)</f>
        <v>0</v>
      </c>
      <c r="M4694">
        <f t="array" ref="M4694">MIN(IFERROR(FIND(IstNumbers,E4694),""))</f>
        <v>33</v>
      </c>
      <c r="N4694" s="1" t="b">
        <f>IF([first '# in desc]&lt;[pos kw in desc],MID([desc],[pos kw in desc]-7,7))</f>
        <v>0</v>
      </c>
      <c r="O46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94" s="1" t="str">
        <f>TRIM(IF([first '# in desc]&lt;[pos kw in desc],MID([desc],[pos kw in desc]-6,6),FALSE))</f>
        <v>FALSCH</v>
      </c>
      <c r="Q4694" s="1" t="b">
        <f>IF(LEN([manuell])=0,IFERROR([kw fine in title]*1,IFERROR(SUMPRODUCT(COUNTIF(IsDigits,MID([kw in desc],ROW($A$1:$A$150),1)))=LEN([kw in desc]),#N/A)),[manuell])</f>
        <v>0</v>
      </c>
      <c r="R4694" s="1" t="str">
        <f>IF([pos kw in title]&gt;0,MID(J4694,#REF!,4),IF([first '# in title]&gt;0,MID([title],[first '# in title],3),IF([first '# in title]&gt;0,MID([desc],#REF!,3),VLOOKUP([productid],$G$2:$R$1386,8))))</f>
        <v>146</v>
      </c>
      <c r="S4694" s="1" t="e">
        <f>IF([kw in desc]=[kw rough in title],[kw in desc]*1,IFERROR(LEFT([kw_dirty],3)*1,IFERROR(LEFT([kw_dirty],2)*1,"n.a.")))</f>
        <v>#N/A</v>
      </c>
      <c r="T4694" s="1"/>
      <c r="U4694" s="1" t="e">
        <f>VLOOKUP(Tabelle1[[#This Row],[productid]],Tabelle2[#All],2,FALSE)</f>
        <v>#N/A</v>
      </c>
    </row>
    <row r="4695" spans="1:21">
      <c r="A4695" t="s">
        <v>4087</v>
      </c>
      <c r="B4695">
        <v>2978</v>
      </c>
      <c r="C4695">
        <v>289859</v>
      </c>
      <c r="D4695" t="s">
        <v>7695</v>
      </c>
      <c r="E4695" t="s">
        <v>7696</v>
      </c>
      <c r="F4695">
        <v>18406</v>
      </c>
      <c r="G4695">
        <v>2286143</v>
      </c>
      <c r="H4695">
        <f t="shared" si="73"/>
        <v>0</v>
      </c>
      <c r="I4695">
        <f t="array" ref="I4695">MIN(IFERROR(FIND(IstNumbers,A4695),""))</f>
        <v>30</v>
      </c>
      <c r="J4695" s="1" t="e">
        <f>IF([first '# in title]&lt;[pos kw in title],MID([title],[pos kw in title]-6,6),#N/A)</f>
        <v>#N/A</v>
      </c>
      <c r="K4695" s="1" t="e">
        <f>IFERROR(MID(SUBSTITUTE([kw rough in title],",","."),FIND("(",[kw rough in title])+1,20),SUBSTITUTE(IFERROR(MID([kw rough in title],FIND(" ",[kw rough in title])+1,20),[kw rough in title]),",","."))</f>
        <v>#N/A</v>
      </c>
      <c r="L4695" s="1">
        <f>IFERROR(FIND("kW",[desc]),0)</f>
        <v>0</v>
      </c>
      <c r="M4695">
        <f t="array" ref="M4695">MIN(IFERROR(FIND(IstNumbers,E4695),""))</f>
        <v>33</v>
      </c>
      <c r="N4695" s="1" t="b">
        <f>IF([first '# in desc]&lt;[pos kw in desc],MID([desc],[pos kw in desc]-7,7))</f>
        <v>0</v>
      </c>
      <c r="O46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95" s="1" t="str">
        <f>TRIM(IF([first '# in desc]&lt;[pos kw in desc],MID([desc],[pos kw in desc]-6,6),FALSE))</f>
        <v>FALSCH</v>
      </c>
      <c r="Q4695" s="1" t="b">
        <f>IF(LEN([manuell])=0,IFERROR([kw fine in title]*1,IFERROR(SUMPRODUCT(COUNTIF(IsDigits,MID([kw in desc],ROW($A$1:$A$150),1)))=LEN([kw in desc]),#N/A)),[manuell])</f>
        <v>0</v>
      </c>
      <c r="R4695" s="1" t="str">
        <f>IF([pos kw in title]&gt;0,MID(J4695,#REF!,4),IF([first '# in title]&gt;0,MID([title],[first '# in title],3),IF([first '# in title]&gt;0,MID([desc],#REF!,3),VLOOKUP([productid],$G$2:$R$1386,8))))</f>
        <v>146</v>
      </c>
      <c r="S4695" s="1" t="e">
        <f>IF([kw in desc]=[kw rough in title],[kw in desc]*1,IFERROR(LEFT([kw_dirty],3)*1,IFERROR(LEFT([kw_dirty],2)*1,"n.a.")))</f>
        <v>#N/A</v>
      </c>
      <c r="T4695" s="1"/>
      <c r="U4695" s="1" t="e">
        <f>VLOOKUP(Tabelle1[[#This Row],[productid]],Tabelle2[#All],2,FALSE)</f>
        <v>#N/A</v>
      </c>
    </row>
    <row r="4696" spans="1:21">
      <c r="A4696" t="s">
        <v>4087</v>
      </c>
      <c r="B4696">
        <v>2979</v>
      </c>
      <c r="C4696">
        <v>289859</v>
      </c>
      <c r="D4696" t="s">
        <v>7697</v>
      </c>
      <c r="E4696" t="s">
        <v>7698</v>
      </c>
      <c r="F4696">
        <v>18406</v>
      </c>
      <c r="G4696">
        <v>2286143</v>
      </c>
      <c r="H4696">
        <f t="shared" si="73"/>
        <v>0</v>
      </c>
      <c r="I4696">
        <f t="array" ref="I4696">MIN(IFERROR(FIND(IstNumbers,A4696),""))</f>
        <v>30</v>
      </c>
      <c r="J4696" s="1" t="e">
        <f>IF([first '# in title]&lt;[pos kw in title],MID([title],[pos kw in title]-6,6),#N/A)</f>
        <v>#N/A</v>
      </c>
      <c r="K4696" s="1" t="e">
        <f>IFERROR(MID(SUBSTITUTE([kw rough in title],",","."),FIND("(",[kw rough in title])+1,20),SUBSTITUTE(IFERROR(MID([kw rough in title],FIND(" ",[kw rough in title])+1,20),[kw rough in title]),",","."))</f>
        <v>#N/A</v>
      </c>
      <c r="L4696" s="1">
        <f>IFERROR(FIND("kW",[desc]),0)</f>
        <v>0</v>
      </c>
      <c r="M4696">
        <f t="array" ref="M4696">MIN(IFERROR(FIND(IstNumbers,E4696),""))</f>
        <v>18</v>
      </c>
      <c r="N4696" s="1" t="b">
        <f>IF([first '# in desc]&lt;[pos kw in desc],MID([desc],[pos kw in desc]-7,7))</f>
        <v>0</v>
      </c>
      <c r="O46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96" s="1" t="str">
        <f>TRIM(IF([first '# in desc]&lt;[pos kw in desc],MID([desc],[pos kw in desc]-6,6),FALSE))</f>
        <v>FALSCH</v>
      </c>
      <c r="Q4696" s="1" t="b">
        <f>IF(LEN([manuell])=0,IFERROR([kw fine in title]*1,IFERROR(SUMPRODUCT(COUNTIF(IsDigits,MID([kw in desc],ROW($A$1:$A$150),1)))=LEN([kw in desc]),#N/A)),[manuell])</f>
        <v>0</v>
      </c>
      <c r="R4696" s="1" t="str">
        <f>IF([pos kw in title]&gt;0,MID(J4696,#REF!,4),IF([first '# in title]&gt;0,MID([title],[first '# in title],3),IF([first '# in title]&gt;0,MID([desc],#REF!,3),VLOOKUP([productid],$G$2:$R$1386,8))))</f>
        <v>146</v>
      </c>
      <c r="S4696" s="1" t="e">
        <f>IF([kw in desc]=[kw rough in title],[kw in desc]*1,IFERROR(LEFT([kw_dirty],3)*1,IFERROR(LEFT([kw_dirty],2)*1,"n.a.")))</f>
        <v>#N/A</v>
      </c>
      <c r="T4696" s="1"/>
      <c r="U4696" s="1" t="e">
        <f>VLOOKUP(Tabelle1[[#This Row],[productid]],Tabelle2[#All],2,FALSE)</f>
        <v>#N/A</v>
      </c>
    </row>
    <row r="4697" spans="1:21">
      <c r="A4697" t="s">
        <v>4087</v>
      </c>
      <c r="B4697">
        <v>2984</v>
      </c>
      <c r="C4697">
        <v>289859</v>
      </c>
      <c r="D4697" t="s">
        <v>7699</v>
      </c>
      <c r="E4697" t="s">
        <v>7700</v>
      </c>
      <c r="F4697">
        <v>18406</v>
      </c>
      <c r="G4697">
        <v>2286143</v>
      </c>
      <c r="H4697">
        <f t="shared" si="73"/>
        <v>0</v>
      </c>
      <c r="I4697">
        <f t="array" ref="I4697">MIN(IFERROR(FIND(IstNumbers,A4697),""))</f>
        <v>30</v>
      </c>
      <c r="J4697" s="1" t="e">
        <f>IF([first '# in title]&lt;[pos kw in title],MID([title],[pos kw in title]-6,6),#N/A)</f>
        <v>#N/A</v>
      </c>
      <c r="K4697" s="1" t="e">
        <f>IFERROR(MID(SUBSTITUTE([kw rough in title],",","."),FIND("(",[kw rough in title])+1,20),SUBSTITUTE(IFERROR(MID([kw rough in title],FIND(" ",[kw rough in title])+1,20),[kw rough in title]),",","."))</f>
        <v>#N/A</v>
      </c>
      <c r="L4697" s="1">
        <f>IFERROR(FIND("kW",[desc]),0)</f>
        <v>0</v>
      </c>
      <c r="M4697">
        <f t="array" ref="M4697">MIN(IFERROR(FIND(IstNumbers,E4697),""))</f>
        <v>18</v>
      </c>
      <c r="N4697" s="1" t="b">
        <f>IF([first '# in desc]&lt;[pos kw in desc],MID([desc],[pos kw in desc]-7,7))</f>
        <v>0</v>
      </c>
      <c r="O46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97" s="1" t="str">
        <f>TRIM(IF([first '# in desc]&lt;[pos kw in desc],MID([desc],[pos kw in desc]-6,6),FALSE))</f>
        <v>FALSCH</v>
      </c>
      <c r="Q4697" s="1" t="b">
        <f>IF(LEN([manuell])=0,IFERROR([kw fine in title]*1,IFERROR(SUMPRODUCT(COUNTIF(IsDigits,MID([kw in desc],ROW($A$1:$A$150),1)))=LEN([kw in desc]),#N/A)),[manuell])</f>
        <v>0</v>
      </c>
      <c r="R4697" s="1" t="str">
        <f>IF([pos kw in title]&gt;0,MID(J4697,#REF!,4),IF([first '# in title]&gt;0,MID([title],[first '# in title],3),IF([first '# in title]&gt;0,MID([desc],#REF!,3),VLOOKUP([productid],$G$2:$R$1386,8))))</f>
        <v>146</v>
      </c>
      <c r="S4697" s="1" t="e">
        <f>IF([kw in desc]=[kw rough in title],[kw in desc]*1,IFERROR(LEFT([kw_dirty],3)*1,IFERROR(LEFT([kw_dirty],2)*1,"n.a.")))</f>
        <v>#N/A</v>
      </c>
      <c r="T4697" s="1"/>
      <c r="U4697" s="1" t="e">
        <f>VLOOKUP(Tabelle1[[#This Row],[productid]],Tabelle2[#All],2,FALSE)</f>
        <v>#N/A</v>
      </c>
    </row>
    <row r="4698" spans="1:21">
      <c r="A4698" t="s">
        <v>4087</v>
      </c>
      <c r="B4698">
        <v>2984</v>
      </c>
      <c r="C4698">
        <v>289859</v>
      </c>
      <c r="D4698" t="s">
        <v>7701</v>
      </c>
      <c r="E4698" t="s">
        <v>7702</v>
      </c>
      <c r="F4698">
        <v>18406</v>
      </c>
      <c r="G4698">
        <v>2286143</v>
      </c>
      <c r="H4698">
        <f t="shared" si="73"/>
        <v>0</v>
      </c>
      <c r="I4698">
        <f t="array" ref="I4698">MIN(IFERROR(FIND(IstNumbers,A4698),""))</f>
        <v>30</v>
      </c>
      <c r="J4698" s="1" t="e">
        <f>IF([first '# in title]&lt;[pos kw in title],MID([title],[pos kw in title]-6,6),#N/A)</f>
        <v>#N/A</v>
      </c>
      <c r="K4698" s="1" t="e">
        <f>IFERROR(MID(SUBSTITUTE([kw rough in title],",","."),FIND("(",[kw rough in title])+1,20),SUBSTITUTE(IFERROR(MID([kw rough in title],FIND(" ",[kw rough in title])+1,20),[kw rough in title]),",","."))</f>
        <v>#N/A</v>
      </c>
      <c r="L4698" s="1">
        <f>IFERROR(FIND("kW",[desc]),0)</f>
        <v>0</v>
      </c>
      <c r="M4698">
        <f t="array" ref="M4698">MIN(IFERROR(FIND(IstNumbers,E4698),""))</f>
        <v>18</v>
      </c>
      <c r="N4698" s="1" t="b">
        <f>IF([first '# in desc]&lt;[pos kw in desc],MID([desc],[pos kw in desc]-7,7))</f>
        <v>0</v>
      </c>
      <c r="O46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698" s="1" t="str">
        <f>TRIM(IF([first '# in desc]&lt;[pos kw in desc],MID([desc],[pos kw in desc]-6,6),FALSE))</f>
        <v>FALSCH</v>
      </c>
      <c r="Q4698" s="1" t="b">
        <f>IF(LEN([manuell])=0,IFERROR([kw fine in title]*1,IFERROR(SUMPRODUCT(COUNTIF(IsDigits,MID([kw in desc],ROW($A$1:$A$150),1)))=LEN([kw in desc]),#N/A)),[manuell])</f>
        <v>0</v>
      </c>
      <c r="R4698" s="1" t="str">
        <f>IF([pos kw in title]&gt;0,MID(J4698,#REF!,4),IF([first '# in title]&gt;0,MID([title],[first '# in title],3),IF([first '# in title]&gt;0,MID([desc],#REF!,3),VLOOKUP([productid],$G$2:$R$1386,8))))</f>
        <v>146</v>
      </c>
      <c r="S4698" s="1" t="e">
        <f>IF([kw in desc]=[kw rough in title],[kw in desc]*1,IFERROR(LEFT([kw_dirty],3)*1,IFERROR(LEFT([kw_dirty],2)*1,"n.a.")))</f>
        <v>#N/A</v>
      </c>
      <c r="T4698" s="1"/>
      <c r="U4698" s="1" t="e">
        <f>VLOOKUP(Tabelle1[[#This Row],[productid]],Tabelle2[#All],2,FALSE)</f>
        <v>#N/A</v>
      </c>
    </row>
    <row r="4699" spans="1:21" hidden="1">
      <c r="A4699" t="s">
        <v>3882</v>
      </c>
      <c r="B4699">
        <v>3730</v>
      </c>
      <c r="C4699">
        <v>289859</v>
      </c>
      <c r="D4699" t="s">
        <v>7703</v>
      </c>
      <c r="E4699" t="s">
        <v>7135</v>
      </c>
      <c r="F4699">
        <v>18406</v>
      </c>
      <c r="G4699">
        <v>1750863</v>
      </c>
      <c r="H4699">
        <f t="shared" si="73"/>
        <v>20</v>
      </c>
      <c r="I4699">
        <f t="array" ref="I4699">MIN(IFERROR(FIND(IstNumbers,A4699),""))</f>
        <v>17</v>
      </c>
      <c r="J4699" s="1" t="str">
        <f>IF([first '# in title]&lt;[pos kw in title],MID([title],[pos kw in title]-6,6),#N/A)</f>
        <v xml:space="preserve">ur 42 </v>
      </c>
      <c r="K469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699" s="1">
        <f>IFERROR(FIND("kW",[desc]),0)</f>
        <v>70</v>
      </c>
      <c r="M4699">
        <f t="array" ref="M4699">MIN(IFERROR(FIND(IstNumbers,E4699),""))</f>
        <v>34</v>
      </c>
      <c r="N4699" s="1" t="str">
        <f>IF([first '# in desc]&lt;[pos kw in desc],MID([desc],[pos kw in desc]-7,7))</f>
        <v xml:space="preserve">­me 42 </v>
      </c>
      <c r="O46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699" s="1" t="str">
        <f>TRIM(IF([first '# in desc]&lt;[pos kw in desc],MID([desc],[pos kw in desc]-6,6),FALSE))</f>
        <v>me 42</v>
      </c>
      <c r="Q4699" s="1">
        <f>IF(LEN([manuell])=0,IFERROR([kw fine in title]*1,IFERROR(SUMPRODUCT(COUNTIF(IsDigits,MID([kw in desc],ROW($A$1:$A$150),1)))=LEN([kw in desc]),#N/A)),[manuell])</f>
        <v>42</v>
      </c>
      <c r="R4699" s="1" t="e">
        <f>IF([pos kw in title]&gt;0,MID(J4699,#REF!,4),IF([first '# in title]&gt;0,MID([title],[first '# in title],3),IF([first '# in title]&gt;0,MID([desc],#REF!,3),VLOOKUP([productid],$G$2:$R$1386,8))))</f>
        <v>#REF!</v>
      </c>
      <c r="S4699" s="1" t="str">
        <f>IF([kw in desc]=[kw rough in title],[kw in desc]*1,IFERROR(LEFT([kw_dirty],3)*1,IFERROR(LEFT([kw_dirty],2)*1,"n.a.")))</f>
        <v>n.a.</v>
      </c>
      <c r="T4699" s="1"/>
      <c r="U4699" s="1">
        <f>VLOOKUP(Tabelle1[[#This Row],[productid]],Tabelle2[#All],2,FALSE)</f>
        <v>42</v>
      </c>
    </row>
    <row r="4700" spans="1:21" hidden="1">
      <c r="A4700" t="s">
        <v>3181</v>
      </c>
      <c r="B4700">
        <v>3810</v>
      </c>
      <c r="C4700">
        <v>289859</v>
      </c>
      <c r="D4700" t="s">
        <v>7704</v>
      </c>
      <c r="E4700" t="s">
        <v>7705</v>
      </c>
      <c r="F4700">
        <v>18406</v>
      </c>
      <c r="G4700">
        <v>3497887</v>
      </c>
      <c r="H4700">
        <f t="shared" si="73"/>
        <v>0</v>
      </c>
      <c r="I4700">
        <f t="array" ref="I4700">MIN(IFERROR(FIND(IstNumbers,A4700),""))</f>
        <v>13</v>
      </c>
      <c r="J4700" s="1" t="e">
        <f>IF([first '# in title]&lt;[pos kw in title],MID([title],[pos kw in title]-6,6),#N/A)</f>
        <v>#N/A</v>
      </c>
      <c r="K4700" s="1" t="e">
        <f>IFERROR(MID(SUBSTITUTE([kw rough in title],",","."),FIND("(",[kw rough in title])+1,20),SUBSTITUTE(IFERROR(MID([kw rough in title],FIND(" ",[kw rough in title])+1,20),[kw rough in title]),",","."))</f>
        <v>#N/A</v>
      </c>
      <c r="L4700" s="1">
        <f>IFERROR(FIND("kW",[desc]),0)</f>
        <v>70</v>
      </c>
      <c r="M4700">
        <f t="array" ref="M4700">MIN(IFERROR(FIND(IstNumbers,E4700),""))</f>
        <v>34</v>
      </c>
      <c r="N4700" s="1" t="str">
        <f>IF([first '# in desc]&lt;[pos kw in desc],MID([desc],[pos kw in desc]-7,7))</f>
        <v xml:space="preserve">­me 42 </v>
      </c>
      <c r="O47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00" s="1" t="str">
        <f>TRIM(IF([first '# in desc]&lt;[pos kw in desc],MID([desc],[pos kw in desc]-6,6),FALSE))</f>
        <v>me 42</v>
      </c>
      <c r="Q4700" s="1" t="b">
        <f>IF(LEN([manuell])=0,IFERROR([kw fine in title]*1,IFERROR(SUMPRODUCT(COUNTIF(IsDigits,MID([kw in desc],ROW($A$1:$A$150),1)))=LEN([kw in desc]),#N/A)),[manuell])</f>
        <v>0</v>
      </c>
      <c r="R4700" s="1" t="str">
        <f>IF([pos kw in title]&gt;0,MID(J4700,#REF!,4),IF([first '# in title]&gt;0,MID([title],[first '# in title],3),IF([first '# in title]&gt;0,MID([desc],#REF!,3),VLOOKUP([productid],$G$2:$R$1386,8))))</f>
        <v xml:space="preserve">42 </v>
      </c>
      <c r="S4700" s="1" t="e">
        <f>IF([kw in desc]=[kw rough in title],[kw in desc]*1,IFERROR(LEFT([kw_dirty],3)*1,IFERROR(LEFT([kw_dirty],2)*1,"n.a.")))</f>
        <v>#N/A</v>
      </c>
      <c r="T4700" s="1"/>
      <c r="U4700" s="1">
        <f>VLOOKUP(Tabelle1[[#This Row],[productid]],Tabelle2[#All],2,FALSE)</f>
        <v>42</v>
      </c>
    </row>
    <row r="4701" spans="1:21">
      <c r="A4701" t="s">
        <v>4087</v>
      </c>
      <c r="B4701">
        <v>2984</v>
      </c>
      <c r="C4701">
        <v>289859</v>
      </c>
      <c r="D4701" t="s">
        <v>7706</v>
      </c>
      <c r="E4701" t="s">
        <v>7707</v>
      </c>
      <c r="F4701">
        <v>18406</v>
      </c>
      <c r="G4701">
        <v>2286143</v>
      </c>
      <c r="H4701">
        <f t="shared" si="73"/>
        <v>0</v>
      </c>
      <c r="I4701">
        <f t="array" ref="I4701">MIN(IFERROR(FIND(IstNumbers,A4701),""))</f>
        <v>30</v>
      </c>
      <c r="J4701" s="1" t="e">
        <f>IF([first '# in title]&lt;[pos kw in title],MID([title],[pos kw in title]-6,6),#N/A)</f>
        <v>#N/A</v>
      </c>
      <c r="K4701" s="1" t="e">
        <f>IFERROR(MID(SUBSTITUTE([kw rough in title],",","."),FIND("(",[kw rough in title])+1,20),SUBSTITUTE(IFERROR(MID([kw rough in title],FIND(" ",[kw rough in title])+1,20),[kw rough in title]),",","."))</f>
        <v>#N/A</v>
      </c>
      <c r="L4701" s="1">
        <f>IFERROR(FIND("kW",[desc]),0)</f>
        <v>0</v>
      </c>
      <c r="M4701">
        <f t="array" ref="M4701">MIN(IFERROR(FIND(IstNumbers,E4701),""))</f>
        <v>18</v>
      </c>
      <c r="N4701" s="1" t="b">
        <f>IF([first '# in desc]&lt;[pos kw in desc],MID([desc],[pos kw in desc]-7,7))</f>
        <v>0</v>
      </c>
      <c r="O47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01" s="1" t="str">
        <f>TRIM(IF([first '# in desc]&lt;[pos kw in desc],MID([desc],[pos kw in desc]-6,6),FALSE))</f>
        <v>FALSCH</v>
      </c>
      <c r="Q4701" s="1" t="b">
        <f>IF(LEN([manuell])=0,IFERROR([kw fine in title]*1,IFERROR(SUMPRODUCT(COUNTIF(IsDigits,MID([kw in desc],ROW($A$1:$A$150),1)))=LEN([kw in desc]),#N/A)),[manuell])</f>
        <v>0</v>
      </c>
      <c r="R4701" s="1" t="str">
        <f>IF([pos kw in title]&gt;0,MID(J4701,#REF!,4),IF([first '# in title]&gt;0,MID([title],[first '# in title],3),IF([first '# in title]&gt;0,MID([desc],#REF!,3),VLOOKUP([productid],$G$2:$R$1386,8))))</f>
        <v>146</v>
      </c>
      <c r="S4701" s="1" t="e">
        <f>IF([kw in desc]=[kw rough in title],[kw in desc]*1,IFERROR(LEFT([kw_dirty],3)*1,IFERROR(LEFT([kw_dirty],2)*1,"n.a.")))</f>
        <v>#N/A</v>
      </c>
      <c r="T4701" s="1"/>
      <c r="U4701" s="1" t="e">
        <f>VLOOKUP(Tabelle1[[#This Row],[productid]],Tabelle2[#All],2,FALSE)</f>
        <v>#N/A</v>
      </c>
    </row>
    <row r="4702" spans="1:21" hidden="1">
      <c r="A4702" t="s">
        <v>3882</v>
      </c>
      <c r="B4702">
        <v>3730</v>
      </c>
      <c r="C4702">
        <v>289859</v>
      </c>
      <c r="D4702" t="s">
        <v>7708</v>
      </c>
      <c r="E4702" t="s">
        <v>7140</v>
      </c>
      <c r="F4702">
        <v>18406</v>
      </c>
      <c r="G4702">
        <v>1750863</v>
      </c>
      <c r="H4702">
        <f t="shared" si="73"/>
        <v>20</v>
      </c>
      <c r="I4702">
        <f t="array" ref="I4702">MIN(IFERROR(FIND(IstNumbers,A4702),""))</f>
        <v>17</v>
      </c>
      <c r="J4702" s="1" t="str">
        <f>IF([first '# in title]&lt;[pos kw in title],MID([title],[pos kw in title]-6,6),#N/A)</f>
        <v xml:space="preserve">ur 42 </v>
      </c>
      <c r="K470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02" s="1">
        <f>IFERROR(FIND("kW",[desc]),0)</f>
        <v>70</v>
      </c>
      <c r="M4702">
        <f t="array" ref="M4702">MIN(IFERROR(FIND(IstNumbers,E4702),""))</f>
        <v>34</v>
      </c>
      <c r="N4702" s="1" t="str">
        <f>IF([first '# in desc]&lt;[pos kw in desc],MID([desc],[pos kw in desc]-7,7))</f>
        <v xml:space="preserve">­me 42 </v>
      </c>
      <c r="O47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02" s="1" t="str">
        <f>TRIM(IF([first '# in desc]&lt;[pos kw in desc],MID([desc],[pos kw in desc]-6,6),FALSE))</f>
        <v>me 42</v>
      </c>
      <c r="Q4702" s="1">
        <f>IF(LEN([manuell])=0,IFERROR([kw fine in title]*1,IFERROR(SUMPRODUCT(COUNTIF(IsDigits,MID([kw in desc],ROW($A$1:$A$150),1)))=LEN([kw in desc]),#N/A)),[manuell])</f>
        <v>42</v>
      </c>
      <c r="R4702" s="1" t="e">
        <f>IF([pos kw in title]&gt;0,MID(J4702,#REF!,4),IF([first '# in title]&gt;0,MID([title],[first '# in title],3),IF([first '# in title]&gt;0,MID([desc],#REF!,3),VLOOKUP([productid],$G$2:$R$1386,8))))</f>
        <v>#REF!</v>
      </c>
      <c r="S4702" s="1" t="str">
        <f>IF([kw in desc]=[kw rough in title],[kw in desc]*1,IFERROR(LEFT([kw_dirty],3)*1,IFERROR(LEFT([kw_dirty],2)*1,"n.a.")))</f>
        <v>n.a.</v>
      </c>
      <c r="T4702" s="1"/>
      <c r="U4702" s="1">
        <f>VLOOKUP(Tabelle1[[#This Row],[productid]],Tabelle2[#All],2,FALSE)</f>
        <v>42</v>
      </c>
    </row>
    <row r="4703" spans="1:21" hidden="1">
      <c r="A4703" t="s">
        <v>3181</v>
      </c>
      <c r="B4703">
        <v>3810</v>
      </c>
      <c r="C4703">
        <v>289859</v>
      </c>
      <c r="D4703" t="s">
        <v>7709</v>
      </c>
      <c r="E4703" t="s">
        <v>7710</v>
      </c>
      <c r="F4703">
        <v>18406</v>
      </c>
      <c r="G4703">
        <v>3497887</v>
      </c>
      <c r="H4703">
        <f t="shared" si="73"/>
        <v>0</v>
      </c>
      <c r="I4703">
        <f t="array" ref="I4703">MIN(IFERROR(FIND(IstNumbers,A4703),""))</f>
        <v>13</v>
      </c>
      <c r="J4703" s="1" t="e">
        <f>IF([first '# in title]&lt;[pos kw in title],MID([title],[pos kw in title]-6,6),#N/A)</f>
        <v>#N/A</v>
      </c>
      <c r="K4703" s="1" t="e">
        <f>IFERROR(MID(SUBSTITUTE([kw rough in title],",","."),FIND("(",[kw rough in title])+1,20),SUBSTITUTE(IFERROR(MID([kw rough in title],FIND(" ",[kw rough in title])+1,20),[kw rough in title]),",","."))</f>
        <v>#N/A</v>
      </c>
      <c r="L4703" s="1">
        <f>IFERROR(FIND("kW",[desc]),0)</f>
        <v>70</v>
      </c>
      <c r="M4703">
        <f t="array" ref="M4703">MIN(IFERROR(FIND(IstNumbers,E4703),""))</f>
        <v>34</v>
      </c>
      <c r="N4703" s="1" t="str">
        <f>IF([first '# in desc]&lt;[pos kw in desc],MID([desc],[pos kw in desc]-7,7))</f>
        <v xml:space="preserve">­me 42 </v>
      </c>
      <c r="O47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03" s="1" t="str">
        <f>TRIM(IF([first '# in desc]&lt;[pos kw in desc],MID([desc],[pos kw in desc]-6,6),FALSE))</f>
        <v>me 42</v>
      </c>
      <c r="Q4703" s="1" t="b">
        <f>IF(LEN([manuell])=0,IFERROR([kw fine in title]*1,IFERROR(SUMPRODUCT(COUNTIF(IsDigits,MID([kw in desc],ROW($A$1:$A$150),1)))=LEN([kw in desc]),#N/A)),[manuell])</f>
        <v>0</v>
      </c>
      <c r="R4703" s="1" t="str">
        <f>IF([pos kw in title]&gt;0,MID(J4703,#REF!,4),IF([first '# in title]&gt;0,MID([title],[first '# in title],3),IF([first '# in title]&gt;0,MID([desc],#REF!,3),VLOOKUP([productid],$G$2:$R$1386,8))))</f>
        <v xml:space="preserve">42 </v>
      </c>
      <c r="S4703" s="1" t="e">
        <f>IF([kw in desc]=[kw rough in title],[kw in desc]*1,IFERROR(LEFT([kw_dirty],3)*1,IFERROR(LEFT([kw_dirty],2)*1,"n.a.")))</f>
        <v>#N/A</v>
      </c>
      <c r="T4703" s="1"/>
      <c r="U4703" s="1">
        <f>VLOOKUP(Tabelle1[[#This Row],[productid]],Tabelle2[#All],2,FALSE)</f>
        <v>42</v>
      </c>
    </row>
    <row r="4704" spans="1:21">
      <c r="A4704" t="s">
        <v>4087</v>
      </c>
      <c r="B4704">
        <v>2985</v>
      </c>
      <c r="C4704">
        <v>289859</v>
      </c>
      <c r="D4704" t="s">
        <v>7711</v>
      </c>
      <c r="E4704" t="s">
        <v>7712</v>
      </c>
      <c r="F4704">
        <v>18406</v>
      </c>
      <c r="G4704">
        <v>2286143</v>
      </c>
      <c r="H4704">
        <f t="shared" si="73"/>
        <v>0</v>
      </c>
      <c r="I4704">
        <f t="array" ref="I4704">MIN(IFERROR(FIND(IstNumbers,A4704),""))</f>
        <v>30</v>
      </c>
      <c r="J4704" s="1" t="e">
        <f>IF([first '# in title]&lt;[pos kw in title],MID([title],[pos kw in title]-6,6),#N/A)</f>
        <v>#N/A</v>
      </c>
      <c r="K4704" s="1" t="e">
        <f>IFERROR(MID(SUBSTITUTE([kw rough in title],",","."),FIND("(",[kw rough in title])+1,20),SUBSTITUTE(IFERROR(MID([kw rough in title],FIND(" ",[kw rough in title])+1,20),[kw rough in title]),",","."))</f>
        <v>#N/A</v>
      </c>
      <c r="L4704" s="1">
        <f>IFERROR(FIND("kW",[desc]),0)</f>
        <v>0</v>
      </c>
      <c r="M4704">
        <f t="array" ref="M4704">MIN(IFERROR(FIND(IstNumbers,E4704),""))</f>
        <v>33</v>
      </c>
      <c r="N4704" s="1" t="b">
        <f>IF([first '# in desc]&lt;[pos kw in desc],MID([desc],[pos kw in desc]-7,7))</f>
        <v>0</v>
      </c>
      <c r="O47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04" s="1" t="str">
        <f>TRIM(IF([first '# in desc]&lt;[pos kw in desc],MID([desc],[pos kw in desc]-6,6),FALSE))</f>
        <v>FALSCH</v>
      </c>
      <c r="Q4704" s="1" t="b">
        <f>IF(LEN([manuell])=0,IFERROR([kw fine in title]*1,IFERROR(SUMPRODUCT(COUNTIF(IsDigits,MID([kw in desc],ROW($A$1:$A$150),1)))=LEN([kw in desc]),#N/A)),[manuell])</f>
        <v>0</v>
      </c>
      <c r="R4704" s="1" t="str">
        <f>IF([pos kw in title]&gt;0,MID(J4704,#REF!,4),IF([first '# in title]&gt;0,MID([title],[first '# in title],3),IF([first '# in title]&gt;0,MID([desc],#REF!,3),VLOOKUP([productid],$G$2:$R$1386,8))))</f>
        <v>146</v>
      </c>
      <c r="S4704" s="1" t="e">
        <f>IF([kw in desc]=[kw rough in title],[kw in desc]*1,IFERROR(LEFT([kw_dirty],3)*1,IFERROR(LEFT([kw_dirty],2)*1,"n.a.")))</f>
        <v>#N/A</v>
      </c>
      <c r="T4704" s="1"/>
      <c r="U4704" s="1" t="e">
        <f>VLOOKUP(Tabelle1[[#This Row],[productid]],Tabelle2[#All],2,FALSE)</f>
        <v>#N/A</v>
      </c>
    </row>
    <row r="4705" spans="1:21" hidden="1">
      <c r="A4705" t="s">
        <v>3882</v>
      </c>
      <c r="B4705">
        <v>3730</v>
      </c>
      <c r="C4705">
        <v>289859</v>
      </c>
      <c r="D4705" t="s">
        <v>7713</v>
      </c>
      <c r="E4705" t="s">
        <v>7145</v>
      </c>
      <c r="F4705">
        <v>18406</v>
      </c>
      <c r="G4705">
        <v>1750863</v>
      </c>
      <c r="H4705">
        <f t="shared" si="73"/>
        <v>20</v>
      </c>
      <c r="I4705">
        <f t="array" ref="I4705">MIN(IFERROR(FIND(IstNumbers,A4705),""))</f>
        <v>17</v>
      </c>
      <c r="J4705" s="1" t="str">
        <f>IF([first '# in title]&lt;[pos kw in title],MID([title],[pos kw in title]-6,6),#N/A)</f>
        <v xml:space="preserve">ur 42 </v>
      </c>
      <c r="K470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05" s="1">
        <f>IFERROR(FIND("kW",[desc]),0)</f>
        <v>70</v>
      </c>
      <c r="M4705">
        <f t="array" ref="M4705">MIN(IFERROR(FIND(IstNumbers,E4705),""))</f>
        <v>34</v>
      </c>
      <c r="N4705" s="1" t="str">
        <f>IF([first '# in desc]&lt;[pos kw in desc],MID([desc],[pos kw in desc]-7,7))</f>
        <v xml:space="preserve">­me 42 </v>
      </c>
      <c r="O47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05" s="1" t="str">
        <f>TRIM(IF([first '# in desc]&lt;[pos kw in desc],MID([desc],[pos kw in desc]-6,6),FALSE))</f>
        <v>me 42</v>
      </c>
      <c r="Q4705" s="1">
        <f>IF(LEN([manuell])=0,IFERROR([kw fine in title]*1,IFERROR(SUMPRODUCT(COUNTIF(IsDigits,MID([kw in desc],ROW($A$1:$A$150),1)))=LEN([kw in desc]),#N/A)),[manuell])</f>
        <v>42</v>
      </c>
      <c r="R4705" s="1" t="e">
        <f>IF([pos kw in title]&gt;0,MID(J4705,#REF!,4),IF([first '# in title]&gt;0,MID([title],[first '# in title],3),IF([first '# in title]&gt;0,MID([desc],#REF!,3),VLOOKUP([productid],$G$2:$R$1386,8))))</f>
        <v>#REF!</v>
      </c>
      <c r="S4705" s="1" t="str">
        <f>IF([kw in desc]=[kw rough in title],[kw in desc]*1,IFERROR(LEFT([kw_dirty],3)*1,IFERROR(LEFT([kw_dirty],2)*1,"n.a.")))</f>
        <v>n.a.</v>
      </c>
      <c r="T4705" s="1"/>
      <c r="U4705" s="1">
        <f>VLOOKUP(Tabelle1[[#This Row],[productid]],Tabelle2[#All],2,FALSE)</f>
        <v>42</v>
      </c>
    </row>
    <row r="4706" spans="1:21" hidden="1">
      <c r="A4706" t="s">
        <v>3181</v>
      </c>
      <c r="B4706">
        <v>3810</v>
      </c>
      <c r="C4706">
        <v>289859</v>
      </c>
      <c r="D4706" t="s">
        <v>7714</v>
      </c>
      <c r="E4706" t="s">
        <v>7715</v>
      </c>
      <c r="F4706">
        <v>18406</v>
      </c>
      <c r="G4706">
        <v>3497887</v>
      </c>
      <c r="H4706">
        <f t="shared" si="73"/>
        <v>0</v>
      </c>
      <c r="I4706">
        <f t="array" ref="I4706">MIN(IFERROR(FIND(IstNumbers,A4706),""))</f>
        <v>13</v>
      </c>
      <c r="J4706" s="1" t="e">
        <f>IF([first '# in title]&lt;[pos kw in title],MID([title],[pos kw in title]-6,6),#N/A)</f>
        <v>#N/A</v>
      </c>
      <c r="K4706" s="1" t="e">
        <f>IFERROR(MID(SUBSTITUTE([kw rough in title],",","."),FIND("(",[kw rough in title])+1,20),SUBSTITUTE(IFERROR(MID([kw rough in title],FIND(" ",[kw rough in title])+1,20),[kw rough in title]),",","."))</f>
        <v>#N/A</v>
      </c>
      <c r="L4706" s="1">
        <f>IFERROR(FIND("kW",[desc]),0)</f>
        <v>70</v>
      </c>
      <c r="M4706">
        <f t="array" ref="M4706">MIN(IFERROR(FIND(IstNumbers,E4706),""))</f>
        <v>34</v>
      </c>
      <c r="N4706" s="1" t="str">
        <f>IF([first '# in desc]&lt;[pos kw in desc],MID([desc],[pos kw in desc]-7,7))</f>
        <v xml:space="preserve">­me 42 </v>
      </c>
      <c r="O47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06" s="1" t="str">
        <f>TRIM(IF([first '# in desc]&lt;[pos kw in desc],MID([desc],[pos kw in desc]-6,6),FALSE))</f>
        <v>me 42</v>
      </c>
      <c r="Q4706" s="1" t="b">
        <f>IF(LEN([manuell])=0,IFERROR([kw fine in title]*1,IFERROR(SUMPRODUCT(COUNTIF(IsDigits,MID([kw in desc],ROW($A$1:$A$150),1)))=LEN([kw in desc]),#N/A)),[manuell])</f>
        <v>0</v>
      </c>
      <c r="R4706" s="1" t="str">
        <f>IF([pos kw in title]&gt;0,MID(J4706,#REF!,4),IF([first '# in title]&gt;0,MID([title],[first '# in title],3),IF([first '# in title]&gt;0,MID([desc],#REF!,3),VLOOKUP([productid],$G$2:$R$1386,8))))</f>
        <v xml:space="preserve">42 </v>
      </c>
      <c r="S4706" s="1" t="e">
        <f>IF([kw in desc]=[kw rough in title],[kw in desc]*1,IFERROR(LEFT([kw_dirty],3)*1,IFERROR(LEFT([kw_dirty],2)*1,"n.a.")))</f>
        <v>#N/A</v>
      </c>
      <c r="T4706" s="1"/>
      <c r="U4706" s="1">
        <f>VLOOKUP(Tabelle1[[#This Row],[productid]],Tabelle2[#All],2,FALSE)</f>
        <v>42</v>
      </c>
    </row>
    <row r="4707" spans="1:21">
      <c r="A4707" t="s">
        <v>4087</v>
      </c>
      <c r="B4707">
        <v>2989</v>
      </c>
      <c r="C4707">
        <v>289859</v>
      </c>
      <c r="D4707" t="s">
        <v>7716</v>
      </c>
      <c r="E4707" t="s">
        <v>7717</v>
      </c>
      <c r="F4707">
        <v>18406</v>
      </c>
      <c r="G4707">
        <v>2286143</v>
      </c>
      <c r="H4707">
        <f t="shared" si="73"/>
        <v>0</v>
      </c>
      <c r="I4707">
        <f t="array" ref="I4707">MIN(IFERROR(FIND(IstNumbers,A4707),""))</f>
        <v>30</v>
      </c>
      <c r="J4707" s="1" t="e">
        <f>IF([first '# in title]&lt;[pos kw in title],MID([title],[pos kw in title]-6,6),#N/A)</f>
        <v>#N/A</v>
      </c>
      <c r="K4707" s="1" t="e">
        <f>IFERROR(MID(SUBSTITUTE([kw rough in title],",","."),FIND("(",[kw rough in title])+1,20),SUBSTITUTE(IFERROR(MID([kw rough in title],FIND(" ",[kw rough in title])+1,20),[kw rough in title]),",","."))</f>
        <v>#N/A</v>
      </c>
      <c r="L4707" s="1">
        <f>IFERROR(FIND("kW",[desc]),0)</f>
        <v>0</v>
      </c>
      <c r="M4707">
        <f t="array" ref="M4707">MIN(IFERROR(FIND(IstNumbers,E4707),""))</f>
        <v>33</v>
      </c>
      <c r="N4707" s="1" t="b">
        <f>IF([first '# in desc]&lt;[pos kw in desc],MID([desc],[pos kw in desc]-7,7))</f>
        <v>0</v>
      </c>
      <c r="O47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07" s="1" t="str">
        <f>TRIM(IF([first '# in desc]&lt;[pos kw in desc],MID([desc],[pos kw in desc]-6,6),FALSE))</f>
        <v>FALSCH</v>
      </c>
      <c r="Q4707" s="1" t="b">
        <f>IF(LEN([manuell])=0,IFERROR([kw fine in title]*1,IFERROR(SUMPRODUCT(COUNTIF(IsDigits,MID([kw in desc],ROW($A$1:$A$150),1)))=LEN([kw in desc]),#N/A)),[manuell])</f>
        <v>0</v>
      </c>
      <c r="R4707" s="1" t="str">
        <f>IF([pos kw in title]&gt;0,MID(J4707,#REF!,4),IF([first '# in title]&gt;0,MID([title],[first '# in title],3),IF([first '# in title]&gt;0,MID([desc],#REF!,3),VLOOKUP([productid],$G$2:$R$1386,8))))</f>
        <v>146</v>
      </c>
      <c r="S4707" s="1" t="e">
        <f>IF([kw in desc]=[kw rough in title],[kw in desc]*1,IFERROR(LEFT([kw_dirty],3)*1,IFERROR(LEFT([kw_dirty],2)*1,"n.a.")))</f>
        <v>#N/A</v>
      </c>
      <c r="T4707" s="1"/>
      <c r="U4707" s="1" t="e">
        <f>VLOOKUP(Tabelle1[[#This Row],[productid]],Tabelle2[#All],2,FALSE)</f>
        <v>#N/A</v>
      </c>
    </row>
    <row r="4708" spans="1:21" hidden="1">
      <c r="A4708" t="s">
        <v>3882</v>
      </c>
      <c r="B4708">
        <v>3730</v>
      </c>
      <c r="C4708">
        <v>289859</v>
      </c>
      <c r="D4708" t="s">
        <v>7718</v>
      </c>
      <c r="E4708" t="s">
        <v>7150</v>
      </c>
      <c r="F4708">
        <v>18406</v>
      </c>
      <c r="G4708">
        <v>1750863</v>
      </c>
      <c r="H4708">
        <f t="shared" si="73"/>
        <v>20</v>
      </c>
      <c r="I4708">
        <f t="array" ref="I4708">MIN(IFERROR(FIND(IstNumbers,A4708),""))</f>
        <v>17</v>
      </c>
      <c r="J4708" s="1" t="str">
        <f>IF([first '# in title]&lt;[pos kw in title],MID([title],[pos kw in title]-6,6),#N/A)</f>
        <v xml:space="preserve">ur 42 </v>
      </c>
      <c r="K470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08" s="1">
        <f>IFERROR(FIND("kW",[desc]),0)</f>
        <v>70</v>
      </c>
      <c r="M4708">
        <f t="array" ref="M4708">MIN(IFERROR(FIND(IstNumbers,E4708),""))</f>
        <v>34</v>
      </c>
      <c r="N4708" s="1" t="str">
        <f>IF([first '# in desc]&lt;[pos kw in desc],MID([desc],[pos kw in desc]-7,7))</f>
        <v xml:space="preserve">­me 42 </v>
      </c>
      <c r="O47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08" s="1" t="str">
        <f>TRIM(IF([first '# in desc]&lt;[pos kw in desc],MID([desc],[pos kw in desc]-6,6),FALSE))</f>
        <v>me 42</v>
      </c>
      <c r="Q4708" s="1">
        <f>IF(LEN([manuell])=0,IFERROR([kw fine in title]*1,IFERROR(SUMPRODUCT(COUNTIF(IsDigits,MID([kw in desc],ROW($A$1:$A$150),1)))=LEN([kw in desc]),#N/A)),[manuell])</f>
        <v>42</v>
      </c>
      <c r="R4708" s="1" t="e">
        <f>IF([pos kw in title]&gt;0,MID(J4708,#REF!,4),IF([first '# in title]&gt;0,MID([title],[first '# in title],3),IF([first '# in title]&gt;0,MID([desc],#REF!,3),VLOOKUP([productid],$G$2:$R$1386,8))))</f>
        <v>#REF!</v>
      </c>
      <c r="S4708" s="1" t="str">
        <f>IF([kw in desc]=[kw rough in title],[kw in desc]*1,IFERROR(LEFT([kw_dirty],3)*1,IFERROR(LEFT([kw_dirty],2)*1,"n.a.")))</f>
        <v>n.a.</v>
      </c>
      <c r="T4708" s="1"/>
      <c r="U4708" s="1">
        <f>VLOOKUP(Tabelle1[[#This Row],[productid]],Tabelle2[#All],2,FALSE)</f>
        <v>42</v>
      </c>
    </row>
    <row r="4709" spans="1:21" hidden="1">
      <c r="A4709" t="s">
        <v>3181</v>
      </c>
      <c r="B4709">
        <v>3810</v>
      </c>
      <c r="C4709">
        <v>289859</v>
      </c>
      <c r="D4709" t="s">
        <v>7719</v>
      </c>
      <c r="E4709" t="s">
        <v>7720</v>
      </c>
      <c r="F4709">
        <v>18406</v>
      </c>
      <c r="G4709">
        <v>3497887</v>
      </c>
      <c r="H4709">
        <f t="shared" si="73"/>
        <v>0</v>
      </c>
      <c r="I4709">
        <f t="array" ref="I4709">MIN(IFERROR(FIND(IstNumbers,A4709),""))</f>
        <v>13</v>
      </c>
      <c r="J4709" s="1" t="e">
        <f>IF([first '# in title]&lt;[pos kw in title],MID([title],[pos kw in title]-6,6),#N/A)</f>
        <v>#N/A</v>
      </c>
      <c r="K4709" s="1" t="e">
        <f>IFERROR(MID(SUBSTITUTE([kw rough in title],",","."),FIND("(",[kw rough in title])+1,20),SUBSTITUTE(IFERROR(MID([kw rough in title],FIND(" ",[kw rough in title])+1,20),[kw rough in title]),",","."))</f>
        <v>#N/A</v>
      </c>
      <c r="L4709" s="1">
        <f>IFERROR(FIND("kW",[desc]),0)</f>
        <v>70</v>
      </c>
      <c r="M4709">
        <f t="array" ref="M4709">MIN(IFERROR(FIND(IstNumbers,E4709),""))</f>
        <v>34</v>
      </c>
      <c r="N4709" s="1" t="str">
        <f>IF([first '# in desc]&lt;[pos kw in desc],MID([desc],[pos kw in desc]-7,7))</f>
        <v xml:space="preserve">­me 42 </v>
      </c>
      <c r="O47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09" s="1" t="str">
        <f>TRIM(IF([first '# in desc]&lt;[pos kw in desc],MID([desc],[pos kw in desc]-6,6),FALSE))</f>
        <v>me 42</v>
      </c>
      <c r="Q4709" s="1" t="b">
        <f>IF(LEN([manuell])=0,IFERROR([kw fine in title]*1,IFERROR(SUMPRODUCT(COUNTIF(IsDigits,MID([kw in desc],ROW($A$1:$A$150),1)))=LEN([kw in desc]),#N/A)),[manuell])</f>
        <v>0</v>
      </c>
      <c r="R4709" s="1" t="str">
        <f>IF([pos kw in title]&gt;0,MID(J4709,#REF!,4),IF([first '# in title]&gt;0,MID([title],[first '# in title],3),IF([first '# in title]&gt;0,MID([desc],#REF!,3),VLOOKUP([productid],$G$2:$R$1386,8))))</f>
        <v xml:space="preserve">42 </v>
      </c>
      <c r="S4709" s="1" t="e">
        <f>IF([kw in desc]=[kw rough in title],[kw in desc]*1,IFERROR(LEFT([kw_dirty],3)*1,IFERROR(LEFT([kw_dirty],2)*1,"n.a.")))</f>
        <v>#N/A</v>
      </c>
      <c r="T4709" s="1"/>
      <c r="U4709" s="1">
        <f>VLOOKUP(Tabelle1[[#This Row],[productid]],Tabelle2[#All],2,FALSE)</f>
        <v>42</v>
      </c>
    </row>
    <row r="4710" spans="1:21">
      <c r="A4710" t="s">
        <v>4087</v>
      </c>
      <c r="B4710">
        <v>2989</v>
      </c>
      <c r="C4710">
        <v>289859</v>
      </c>
      <c r="D4710" t="s">
        <v>7721</v>
      </c>
      <c r="E4710" t="s">
        <v>7722</v>
      </c>
      <c r="F4710">
        <v>18406</v>
      </c>
      <c r="G4710">
        <v>2286143</v>
      </c>
      <c r="H4710">
        <f t="shared" si="73"/>
        <v>0</v>
      </c>
      <c r="I4710">
        <f t="array" ref="I4710">MIN(IFERROR(FIND(IstNumbers,A4710),""))</f>
        <v>30</v>
      </c>
      <c r="J4710" s="1" t="e">
        <f>IF([first '# in title]&lt;[pos kw in title],MID([title],[pos kw in title]-6,6),#N/A)</f>
        <v>#N/A</v>
      </c>
      <c r="K4710" s="1" t="e">
        <f>IFERROR(MID(SUBSTITUTE([kw rough in title],",","."),FIND("(",[kw rough in title])+1,20),SUBSTITUTE(IFERROR(MID([kw rough in title],FIND(" ",[kw rough in title])+1,20),[kw rough in title]),",","."))</f>
        <v>#N/A</v>
      </c>
      <c r="L4710" s="1">
        <f>IFERROR(FIND("kW",[desc]),0)</f>
        <v>0</v>
      </c>
      <c r="M4710">
        <f t="array" ref="M4710">MIN(IFERROR(FIND(IstNumbers,E4710),""))</f>
        <v>33</v>
      </c>
      <c r="N4710" s="1" t="b">
        <f>IF([first '# in desc]&lt;[pos kw in desc],MID([desc],[pos kw in desc]-7,7))</f>
        <v>0</v>
      </c>
      <c r="O47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10" s="1" t="str">
        <f>TRIM(IF([first '# in desc]&lt;[pos kw in desc],MID([desc],[pos kw in desc]-6,6),FALSE))</f>
        <v>FALSCH</v>
      </c>
      <c r="Q4710" s="1" t="b">
        <f>IF(LEN([manuell])=0,IFERROR([kw fine in title]*1,IFERROR(SUMPRODUCT(COUNTIF(IsDigits,MID([kw in desc],ROW($A$1:$A$150),1)))=LEN([kw in desc]),#N/A)),[manuell])</f>
        <v>0</v>
      </c>
      <c r="R4710" s="1" t="str">
        <f>IF([pos kw in title]&gt;0,MID(J4710,#REF!,4),IF([first '# in title]&gt;0,MID([title],[first '# in title],3),IF([first '# in title]&gt;0,MID([desc],#REF!,3),VLOOKUP([productid],$G$2:$R$1386,8))))</f>
        <v>146</v>
      </c>
      <c r="S4710" s="1" t="e">
        <f>IF([kw in desc]=[kw rough in title],[kw in desc]*1,IFERROR(LEFT([kw_dirty],3)*1,IFERROR(LEFT([kw_dirty],2)*1,"n.a.")))</f>
        <v>#N/A</v>
      </c>
      <c r="T4710" s="1"/>
      <c r="U4710" s="1" t="e">
        <f>VLOOKUP(Tabelle1[[#This Row],[productid]],Tabelle2[#All],2,FALSE)</f>
        <v>#N/A</v>
      </c>
    </row>
    <row r="4711" spans="1:21" hidden="1">
      <c r="A4711" t="s">
        <v>3882</v>
      </c>
      <c r="B4711">
        <v>3730</v>
      </c>
      <c r="C4711">
        <v>289859</v>
      </c>
      <c r="D4711" t="s">
        <v>7723</v>
      </c>
      <c r="E4711" t="s">
        <v>7159</v>
      </c>
      <c r="F4711">
        <v>18406</v>
      </c>
      <c r="G4711">
        <v>1750863</v>
      </c>
      <c r="H4711">
        <f t="shared" si="73"/>
        <v>20</v>
      </c>
      <c r="I4711">
        <f t="array" ref="I4711">MIN(IFERROR(FIND(IstNumbers,A4711),""))</f>
        <v>17</v>
      </c>
      <c r="J4711" s="1" t="str">
        <f>IF([first '# in title]&lt;[pos kw in title],MID([title],[pos kw in title]-6,6),#N/A)</f>
        <v xml:space="preserve">ur 42 </v>
      </c>
      <c r="K471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11" s="1">
        <f>IFERROR(FIND("kW",[desc]),0)</f>
        <v>70</v>
      </c>
      <c r="M4711">
        <f t="array" ref="M4711">MIN(IFERROR(FIND(IstNumbers,E4711),""))</f>
        <v>34</v>
      </c>
      <c r="N4711" s="1" t="str">
        <f>IF([first '# in desc]&lt;[pos kw in desc],MID([desc],[pos kw in desc]-7,7))</f>
        <v xml:space="preserve">­me 42 </v>
      </c>
      <c r="O47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11" s="1" t="str">
        <f>TRIM(IF([first '# in desc]&lt;[pos kw in desc],MID([desc],[pos kw in desc]-6,6),FALSE))</f>
        <v>me 42</v>
      </c>
      <c r="Q4711" s="1">
        <f>IF(LEN([manuell])=0,IFERROR([kw fine in title]*1,IFERROR(SUMPRODUCT(COUNTIF(IsDigits,MID([kw in desc],ROW($A$1:$A$150),1)))=LEN([kw in desc]),#N/A)),[manuell])</f>
        <v>42</v>
      </c>
      <c r="R4711" s="1" t="e">
        <f>IF([pos kw in title]&gt;0,MID(J4711,#REF!,4),IF([first '# in title]&gt;0,MID([title],[first '# in title],3),IF([first '# in title]&gt;0,MID([desc],#REF!,3),VLOOKUP([productid],$G$2:$R$1386,8))))</f>
        <v>#REF!</v>
      </c>
      <c r="S4711" s="1" t="str">
        <f>IF([kw in desc]=[kw rough in title],[kw in desc]*1,IFERROR(LEFT([kw_dirty],3)*1,IFERROR(LEFT([kw_dirty],2)*1,"n.a.")))</f>
        <v>n.a.</v>
      </c>
      <c r="T4711" s="1"/>
      <c r="U4711" s="1">
        <f>VLOOKUP(Tabelle1[[#This Row],[productid]],Tabelle2[#All],2,FALSE)</f>
        <v>42</v>
      </c>
    </row>
    <row r="4712" spans="1:21" hidden="1">
      <c r="A4712" t="s">
        <v>3181</v>
      </c>
      <c r="B4712">
        <v>3810</v>
      </c>
      <c r="C4712">
        <v>289859</v>
      </c>
      <c r="D4712" t="s">
        <v>7724</v>
      </c>
      <c r="E4712" t="s">
        <v>7725</v>
      </c>
      <c r="F4712">
        <v>18406</v>
      </c>
      <c r="G4712">
        <v>3497887</v>
      </c>
      <c r="H4712">
        <f t="shared" si="73"/>
        <v>0</v>
      </c>
      <c r="I4712">
        <f t="array" ref="I4712">MIN(IFERROR(FIND(IstNumbers,A4712),""))</f>
        <v>13</v>
      </c>
      <c r="J4712" s="1" t="e">
        <f>IF([first '# in title]&lt;[pos kw in title],MID([title],[pos kw in title]-6,6),#N/A)</f>
        <v>#N/A</v>
      </c>
      <c r="K4712" s="1" t="e">
        <f>IFERROR(MID(SUBSTITUTE([kw rough in title],",","."),FIND("(",[kw rough in title])+1,20),SUBSTITUTE(IFERROR(MID([kw rough in title],FIND(" ",[kw rough in title])+1,20),[kw rough in title]),",","."))</f>
        <v>#N/A</v>
      </c>
      <c r="L4712" s="1">
        <f>IFERROR(FIND("kW",[desc]),0)</f>
        <v>70</v>
      </c>
      <c r="M4712">
        <f t="array" ref="M4712">MIN(IFERROR(FIND(IstNumbers,E4712),""))</f>
        <v>34</v>
      </c>
      <c r="N4712" s="1" t="str">
        <f>IF([first '# in desc]&lt;[pos kw in desc],MID([desc],[pos kw in desc]-7,7))</f>
        <v xml:space="preserve">­me 42 </v>
      </c>
      <c r="O47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12" s="1" t="str">
        <f>TRIM(IF([first '# in desc]&lt;[pos kw in desc],MID([desc],[pos kw in desc]-6,6),FALSE))</f>
        <v>me 42</v>
      </c>
      <c r="Q4712" s="1" t="b">
        <f>IF(LEN([manuell])=0,IFERROR([kw fine in title]*1,IFERROR(SUMPRODUCT(COUNTIF(IsDigits,MID([kw in desc],ROW($A$1:$A$150),1)))=LEN([kw in desc]),#N/A)),[manuell])</f>
        <v>0</v>
      </c>
      <c r="R4712" s="1" t="str">
        <f>IF([pos kw in title]&gt;0,MID(J4712,#REF!,4),IF([first '# in title]&gt;0,MID([title],[first '# in title],3),IF([first '# in title]&gt;0,MID([desc],#REF!,3),VLOOKUP([productid],$G$2:$R$1386,8))))</f>
        <v xml:space="preserve">42 </v>
      </c>
      <c r="S4712" s="1" t="e">
        <f>IF([kw in desc]=[kw rough in title],[kw in desc]*1,IFERROR(LEFT([kw_dirty],3)*1,IFERROR(LEFT([kw_dirty],2)*1,"n.a.")))</f>
        <v>#N/A</v>
      </c>
      <c r="T4712" s="1"/>
      <c r="U4712" s="1">
        <f>VLOOKUP(Tabelle1[[#This Row],[productid]],Tabelle2[#All],2,FALSE)</f>
        <v>42</v>
      </c>
    </row>
    <row r="4713" spans="1:21">
      <c r="A4713" t="s">
        <v>4087</v>
      </c>
      <c r="B4713">
        <v>2990</v>
      </c>
      <c r="C4713">
        <v>289859</v>
      </c>
      <c r="D4713" t="s">
        <v>7726</v>
      </c>
      <c r="E4713" t="s">
        <v>7727</v>
      </c>
      <c r="F4713">
        <v>18406</v>
      </c>
      <c r="G4713">
        <v>2286143</v>
      </c>
      <c r="H4713">
        <f t="shared" si="73"/>
        <v>0</v>
      </c>
      <c r="I4713">
        <f t="array" ref="I4713">MIN(IFERROR(FIND(IstNumbers,A4713),""))</f>
        <v>30</v>
      </c>
      <c r="J4713" s="1" t="e">
        <f>IF([first '# in title]&lt;[pos kw in title],MID([title],[pos kw in title]-6,6),#N/A)</f>
        <v>#N/A</v>
      </c>
      <c r="K4713" s="1" t="e">
        <f>IFERROR(MID(SUBSTITUTE([kw rough in title],",","."),FIND("(",[kw rough in title])+1,20),SUBSTITUTE(IFERROR(MID([kw rough in title],FIND(" ",[kw rough in title])+1,20),[kw rough in title]),",","."))</f>
        <v>#N/A</v>
      </c>
      <c r="L4713" s="1">
        <f>IFERROR(FIND("kW",[desc]),0)</f>
        <v>0</v>
      </c>
      <c r="M4713">
        <f t="array" ref="M4713">MIN(IFERROR(FIND(IstNumbers,E4713),""))</f>
        <v>33</v>
      </c>
      <c r="N4713" s="1" t="b">
        <f>IF([first '# in desc]&lt;[pos kw in desc],MID([desc],[pos kw in desc]-7,7))</f>
        <v>0</v>
      </c>
      <c r="O47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13" s="1" t="str">
        <f>TRIM(IF([first '# in desc]&lt;[pos kw in desc],MID([desc],[pos kw in desc]-6,6),FALSE))</f>
        <v>FALSCH</v>
      </c>
      <c r="Q4713" s="1" t="b">
        <f>IF(LEN([manuell])=0,IFERROR([kw fine in title]*1,IFERROR(SUMPRODUCT(COUNTIF(IsDigits,MID([kw in desc],ROW($A$1:$A$150),1)))=LEN([kw in desc]),#N/A)),[manuell])</f>
        <v>0</v>
      </c>
      <c r="R4713" s="1" t="str">
        <f>IF([pos kw in title]&gt;0,MID(J4713,#REF!,4),IF([first '# in title]&gt;0,MID([title],[first '# in title],3),IF([first '# in title]&gt;0,MID([desc],#REF!,3),VLOOKUP([productid],$G$2:$R$1386,8))))</f>
        <v>146</v>
      </c>
      <c r="S4713" s="1" t="e">
        <f>IF([kw in desc]=[kw rough in title],[kw in desc]*1,IFERROR(LEFT([kw_dirty],3)*1,IFERROR(LEFT([kw_dirty],2)*1,"n.a.")))</f>
        <v>#N/A</v>
      </c>
      <c r="T4713" s="1"/>
      <c r="U4713" s="1" t="e">
        <f>VLOOKUP(Tabelle1[[#This Row],[productid]],Tabelle2[#All],2,FALSE)</f>
        <v>#N/A</v>
      </c>
    </row>
    <row r="4714" spans="1:21" hidden="1">
      <c r="A4714" t="s">
        <v>3882</v>
      </c>
      <c r="B4714">
        <v>3730</v>
      </c>
      <c r="C4714">
        <v>289859</v>
      </c>
      <c r="D4714" t="s">
        <v>7728</v>
      </c>
      <c r="E4714" t="s">
        <v>7165</v>
      </c>
      <c r="F4714">
        <v>18406</v>
      </c>
      <c r="G4714">
        <v>1750863</v>
      </c>
      <c r="H4714">
        <f t="shared" si="73"/>
        <v>20</v>
      </c>
      <c r="I4714">
        <f t="array" ref="I4714">MIN(IFERROR(FIND(IstNumbers,A4714),""))</f>
        <v>17</v>
      </c>
      <c r="J4714" s="1" t="str">
        <f>IF([first '# in title]&lt;[pos kw in title],MID([title],[pos kw in title]-6,6),#N/A)</f>
        <v xml:space="preserve">ur 42 </v>
      </c>
      <c r="K471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14" s="1">
        <f>IFERROR(FIND("kW",[desc]),0)</f>
        <v>70</v>
      </c>
      <c r="M4714">
        <f t="array" ref="M4714">MIN(IFERROR(FIND(IstNumbers,E4714),""))</f>
        <v>34</v>
      </c>
      <c r="N4714" s="1" t="str">
        <f>IF([first '# in desc]&lt;[pos kw in desc],MID([desc],[pos kw in desc]-7,7))</f>
        <v xml:space="preserve">­me 42 </v>
      </c>
      <c r="O47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14" s="1" t="str">
        <f>TRIM(IF([first '# in desc]&lt;[pos kw in desc],MID([desc],[pos kw in desc]-6,6),FALSE))</f>
        <v>me 42</v>
      </c>
      <c r="Q4714" s="1">
        <f>IF(LEN([manuell])=0,IFERROR([kw fine in title]*1,IFERROR(SUMPRODUCT(COUNTIF(IsDigits,MID([kw in desc],ROW($A$1:$A$150),1)))=LEN([kw in desc]),#N/A)),[manuell])</f>
        <v>42</v>
      </c>
      <c r="R4714" s="1" t="e">
        <f>IF([pos kw in title]&gt;0,MID(J4714,#REF!,4),IF([first '# in title]&gt;0,MID([title],[first '# in title],3),IF([first '# in title]&gt;0,MID([desc],#REF!,3),VLOOKUP([productid],$G$2:$R$1386,8))))</f>
        <v>#REF!</v>
      </c>
      <c r="S4714" s="1" t="str">
        <f>IF([kw in desc]=[kw rough in title],[kw in desc]*1,IFERROR(LEFT([kw_dirty],3)*1,IFERROR(LEFT([kw_dirty],2)*1,"n.a.")))</f>
        <v>n.a.</v>
      </c>
      <c r="T4714" s="1"/>
      <c r="U4714" s="1">
        <f>VLOOKUP(Tabelle1[[#This Row],[productid]],Tabelle2[#All],2,FALSE)</f>
        <v>42</v>
      </c>
    </row>
    <row r="4715" spans="1:21" hidden="1">
      <c r="A4715" t="s">
        <v>3181</v>
      </c>
      <c r="B4715">
        <v>3810</v>
      </c>
      <c r="C4715">
        <v>289859</v>
      </c>
      <c r="D4715" t="s">
        <v>7729</v>
      </c>
      <c r="E4715" t="s">
        <v>7730</v>
      </c>
      <c r="F4715">
        <v>18406</v>
      </c>
      <c r="G4715">
        <v>3497887</v>
      </c>
      <c r="H4715">
        <f t="shared" si="73"/>
        <v>0</v>
      </c>
      <c r="I4715">
        <f t="array" ref="I4715">MIN(IFERROR(FIND(IstNumbers,A4715),""))</f>
        <v>13</v>
      </c>
      <c r="J4715" s="1" t="e">
        <f>IF([first '# in title]&lt;[pos kw in title],MID([title],[pos kw in title]-6,6),#N/A)</f>
        <v>#N/A</v>
      </c>
      <c r="K4715" s="1" t="e">
        <f>IFERROR(MID(SUBSTITUTE([kw rough in title],",","."),FIND("(",[kw rough in title])+1,20),SUBSTITUTE(IFERROR(MID([kw rough in title],FIND(" ",[kw rough in title])+1,20),[kw rough in title]),",","."))</f>
        <v>#N/A</v>
      </c>
      <c r="L4715" s="1">
        <f>IFERROR(FIND("kW",[desc]),0)</f>
        <v>70</v>
      </c>
      <c r="M4715">
        <f t="array" ref="M4715">MIN(IFERROR(FIND(IstNumbers,E4715),""))</f>
        <v>34</v>
      </c>
      <c r="N4715" s="1" t="str">
        <f>IF([first '# in desc]&lt;[pos kw in desc],MID([desc],[pos kw in desc]-7,7))</f>
        <v xml:space="preserve">­me 42 </v>
      </c>
      <c r="O47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15" s="1" t="str">
        <f>TRIM(IF([first '# in desc]&lt;[pos kw in desc],MID([desc],[pos kw in desc]-6,6),FALSE))</f>
        <v>me 42</v>
      </c>
      <c r="Q4715" s="1" t="b">
        <f>IF(LEN([manuell])=0,IFERROR([kw fine in title]*1,IFERROR(SUMPRODUCT(COUNTIF(IsDigits,MID([kw in desc],ROW($A$1:$A$150),1)))=LEN([kw in desc]),#N/A)),[manuell])</f>
        <v>0</v>
      </c>
      <c r="R4715" s="1" t="str">
        <f>IF([pos kw in title]&gt;0,MID(J4715,#REF!,4),IF([first '# in title]&gt;0,MID([title],[first '# in title],3),IF([first '# in title]&gt;0,MID([desc],#REF!,3),VLOOKUP([productid],$G$2:$R$1386,8))))</f>
        <v xml:space="preserve">42 </v>
      </c>
      <c r="S4715" s="1" t="e">
        <f>IF([kw in desc]=[kw rough in title],[kw in desc]*1,IFERROR(LEFT([kw_dirty],3)*1,IFERROR(LEFT([kw_dirty],2)*1,"n.a.")))</f>
        <v>#N/A</v>
      </c>
      <c r="T4715" s="1"/>
      <c r="U4715" s="1">
        <f>VLOOKUP(Tabelle1[[#This Row],[productid]],Tabelle2[#All],2,FALSE)</f>
        <v>42</v>
      </c>
    </row>
    <row r="4716" spans="1:21">
      <c r="A4716" t="s">
        <v>4087</v>
      </c>
      <c r="B4716">
        <v>2990</v>
      </c>
      <c r="C4716">
        <v>289859</v>
      </c>
      <c r="D4716" t="s">
        <v>7731</v>
      </c>
      <c r="E4716" t="s">
        <v>7732</v>
      </c>
      <c r="F4716">
        <v>18406</v>
      </c>
      <c r="G4716">
        <v>2286143</v>
      </c>
      <c r="H4716">
        <f t="shared" si="73"/>
        <v>0</v>
      </c>
      <c r="I4716">
        <f t="array" ref="I4716">MIN(IFERROR(FIND(IstNumbers,A4716),""))</f>
        <v>30</v>
      </c>
      <c r="J4716" s="1" t="e">
        <f>IF([first '# in title]&lt;[pos kw in title],MID([title],[pos kw in title]-6,6),#N/A)</f>
        <v>#N/A</v>
      </c>
      <c r="K4716" s="1" t="e">
        <f>IFERROR(MID(SUBSTITUTE([kw rough in title],",","."),FIND("(",[kw rough in title])+1,20),SUBSTITUTE(IFERROR(MID([kw rough in title],FIND(" ",[kw rough in title])+1,20),[kw rough in title]),",","."))</f>
        <v>#N/A</v>
      </c>
      <c r="L4716" s="1">
        <f>IFERROR(FIND("kW",[desc]),0)</f>
        <v>0</v>
      </c>
      <c r="M4716">
        <f t="array" ref="M4716">MIN(IFERROR(FIND(IstNumbers,E4716),""))</f>
        <v>33</v>
      </c>
      <c r="N4716" s="1" t="b">
        <f>IF([first '# in desc]&lt;[pos kw in desc],MID([desc],[pos kw in desc]-7,7))</f>
        <v>0</v>
      </c>
      <c r="O47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16" s="1" t="str">
        <f>TRIM(IF([first '# in desc]&lt;[pos kw in desc],MID([desc],[pos kw in desc]-6,6),FALSE))</f>
        <v>FALSCH</v>
      </c>
      <c r="Q4716" s="1" t="b">
        <f>IF(LEN([manuell])=0,IFERROR([kw fine in title]*1,IFERROR(SUMPRODUCT(COUNTIF(IsDigits,MID([kw in desc],ROW($A$1:$A$150),1)))=LEN([kw in desc]),#N/A)),[manuell])</f>
        <v>0</v>
      </c>
      <c r="R4716" s="1" t="str">
        <f>IF([pos kw in title]&gt;0,MID(J4716,#REF!,4),IF([first '# in title]&gt;0,MID([title],[first '# in title],3),IF([first '# in title]&gt;0,MID([desc],#REF!,3),VLOOKUP([productid],$G$2:$R$1386,8))))</f>
        <v>146</v>
      </c>
      <c r="S4716" s="1" t="e">
        <f>IF([kw in desc]=[kw rough in title],[kw in desc]*1,IFERROR(LEFT([kw_dirty],3)*1,IFERROR(LEFT([kw_dirty],2)*1,"n.a.")))</f>
        <v>#N/A</v>
      </c>
      <c r="T4716" s="1"/>
      <c r="U4716" s="1" t="e">
        <f>VLOOKUP(Tabelle1[[#This Row],[productid]],Tabelle2[#All],2,FALSE)</f>
        <v>#N/A</v>
      </c>
    </row>
    <row r="4717" spans="1:21" hidden="1">
      <c r="A4717" t="s">
        <v>3882</v>
      </c>
      <c r="B4717">
        <v>3735</v>
      </c>
      <c r="C4717">
        <v>289859</v>
      </c>
      <c r="D4717" t="s">
        <v>7733</v>
      </c>
      <c r="E4717" t="s">
        <v>7734</v>
      </c>
      <c r="F4717">
        <v>18406</v>
      </c>
      <c r="G4717">
        <v>1750863</v>
      </c>
      <c r="H4717">
        <f t="shared" si="73"/>
        <v>20</v>
      </c>
      <c r="I4717">
        <f t="array" ref="I4717">MIN(IFERROR(FIND(IstNumbers,A4717),""))</f>
        <v>17</v>
      </c>
      <c r="J4717" s="1" t="str">
        <f>IF([first '# in title]&lt;[pos kw in title],MID([title],[pos kw in title]-6,6),#N/A)</f>
        <v xml:space="preserve">ur 42 </v>
      </c>
      <c r="K471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17" s="1">
        <f>IFERROR(FIND("kW",[desc]),0)</f>
        <v>70</v>
      </c>
      <c r="M4717">
        <f t="array" ref="M4717">MIN(IFERROR(FIND(IstNumbers,E4717),""))</f>
        <v>34</v>
      </c>
      <c r="N4717" s="1" t="str">
        <f>IF([first '# in desc]&lt;[pos kw in desc],MID([desc],[pos kw in desc]-7,7))</f>
        <v xml:space="preserve">­me 42 </v>
      </c>
      <c r="O47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17" s="1" t="str">
        <f>TRIM(IF([first '# in desc]&lt;[pos kw in desc],MID([desc],[pos kw in desc]-6,6),FALSE))</f>
        <v>me 42</v>
      </c>
      <c r="Q4717" s="1">
        <f>IF(LEN([manuell])=0,IFERROR([kw fine in title]*1,IFERROR(SUMPRODUCT(COUNTIF(IsDigits,MID([kw in desc],ROW($A$1:$A$150),1)))=LEN([kw in desc]),#N/A)),[manuell])</f>
        <v>42</v>
      </c>
      <c r="R4717" s="1" t="e">
        <f>IF([pos kw in title]&gt;0,MID(J4717,#REF!,4),IF([first '# in title]&gt;0,MID([title],[first '# in title],3),IF([first '# in title]&gt;0,MID([desc],#REF!,3),VLOOKUP([productid],$G$2:$R$1386,8))))</f>
        <v>#REF!</v>
      </c>
      <c r="S4717" s="1" t="str">
        <f>IF([kw in desc]=[kw rough in title],[kw in desc]*1,IFERROR(LEFT([kw_dirty],3)*1,IFERROR(LEFT([kw_dirty],2)*1,"n.a.")))</f>
        <v>n.a.</v>
      </c>
      <c r="T4717" s="1"/>
      <c r="U4717" s="1">
        <f>VLOOKUP(Tabelle1[[#This Row],[productid]],Tabelle2[#All],2,FALSE)</f>
        <v>42</v>
      </c>
    </row>
    <row r="4718" spans="1:21" hidden="1">
      <c r="A4718" t="s">
        <v>3181</v>
      </c>
      <c r="B4718">
        <v>3810</v>
      </c>
      <c r="C4718">
        <v>289859</v>
      </c>
      <c r="D4718" t="s">
        <v>7735</v>
      </c>
      <c r="E4718" t="s">
        <v>7715</v>
      </c>
      <c r="F4718">
        <v>18406</v>
      </c>
      <c r="G4718">
        <v>3497887</v>
      </c>
      <c r="H4718">
        <f t="shared" si="73"/>
        <v>0</v>
      </c>
      <c r="I4718">
        <f t="array" ref="I4718">MIN(IFERROR(FIND(IstNumbers,A4718),""))</f>
        <v>13</v>
      </c>
      <c r="J4718" s="1" t="e">
        <f>IF([first '# in title]&lt;[pos kw in title],MID([title],[pos kw in title]-6,6),#N/A)</f>
        <v>#N/A</v>
      </c>
      <c r="K4718" s="1" t="e">
        <f>IFERROR(MID(SUBSTITUTE([kw rough in title],",","."),FIND("(",[kw rough in title])+1,20),SUBSTITUTE(IFERROR(MID([kw rough in title],FIND(" ",[kw rough in title])+1,20),[kw rough in title]),",","."))</f>
        <v>#N/A</v>
      </c>
      <c r="L4718" s="1">
        <f>IFERROR(FIND("kW",[desc]),0)</f>
        <v>70</v>
      </c>
      <c r="M4718">
        <f t="array" ref="M4718">MIN(IFERROR(FIND(IstNumbers,E4718),""))</f>
        <v>34</v>
      </c>
      <c r="N4718" s="1" t="str">
        <f>IF([first '# in desc]&lt;[pos kw in desc],MID([desc],[pos kw in desc]-7,7))</f>
        <v xml:space="preserve">­me 42 </v>
      </c>
      <c r="O47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18" s="1" t="str">
        <f>TRIM(IF([first '# in desc]&lt;[pos kw in desc],MID([desc],[pos kw in desc]-6,6),FALSE))</f>
        <v>me 42</v>
      </c>
      <c r="Q4718" s="1" t="b">
        <f>IF(LEN([manuell])=0,IFERROR([kw fine in title]*1,IFERROR(SUMPRODUCT(COUNTIF(IsDigits,MID([kw in desc],ROW($A$1:$A$150),1)))=LEN([kw in desc]),#N/A)),[manuell])</f>
        <v>0</v>
      </c>
      <c r="R4718" s="1" t="str">
        <f>IF([pos kw in title]&gt;0,MID(J4718,#REF!,4),IF([first '# in title]&gt;0,MID([title],[first '# in title],3),IF([first '# in title]&gt;0,MID([desc],#REF!,3),VLOOKUP([productid],$G$2:$R$1386,8))))</f>
        <v xml:space="preserve">42 </v>
      </c>
      <c r="S4718" s="1" t="e">
        <f>IF([kw in desc]=[kw rough in title],[kw in desc]*1,IFERROR(LEFT([kw_dirty],3)*1,IFERROR(LEFT([kw_dirty],2)*1,"n.a.")))</f>
        <v>#N/A</v>
      </c>
      <c r="T4718" s="1"/>
      <c r="U4718" s="1">
        <f>VLOOKUP(Tabelle1[[#This Row],[productid]],Tabelle2[#All],2,FALSE)</f>
        <v>42</v>
      </c>
    </row>
    <row r="4719" spans="1:21">
      <c r="A4719" t="s">
        <v>4087</v>
      </c>
      <c r="B4719">
        <v>2994</v>
      </c>
      <c r="C4719">
        <v>289859</v>
      </c>
      <c r="D4719" t="s">
        <v>7736</v>
      </c>
      <c r="E4719" t="s">
        <v>7737</v>
      </c>
      <c r="F4719">
        <v>18406</v>
      </c>
      <c r="G4719">
        <v>2286143</v>
      </c>
      <c r="H4719">
        <f t="shared" si="73"/>
        <v>0</v>
      </c>
      <c r="I4719">
        <f t="array" ref="I4719">MIN(IFERROR(FIND(IstNumbers,A4719),""))</f>
        <v>30</v>
      </c>
      <c r="J4719" s="1" t="e">
        <f>IF([first '# in title]&lt;[pos kw in title],MID([title],[pos kw in title]-6,6),#N/A)</f>
        <v>#N/A</v>
      </c>
      <c r="K4719" s="1" t="e">
        <f>IFERROR(MID(SUBSTITUTE([kw rough in title],",","."),FIND("(",[kw rough in title])+1,20),SUBSTITUTE(IFERROR(MID([kw rough in title],FIND(" ",[kw rough in title])+1,20),[kw rough in title]),",","."))</f>
        <v>#N/A</v>
      </c>
      <c r="L4719" s="1">
        <f>IFERROR(FIND("kW",[desc]),0)</f>
        <v>0</v>
      </c>
      <c r="M4719">
        <f t="array" ref="M4719">MIN(IFERROR(FIND(IstNumbers,E4719),""))</f>
        <v>33</v>
      </c>
      <c r="N4719" s="1" t="b">
        <f>IF([first '# in desc]&lt;[pos kw in desc],MID([desc],[pos kw in desc]-7,7))</f>
        <v>0</v>
      </c>
      <c r="O47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19" s="1" t="str">
        <f>TRIM(IF([first '# in desc]&lt;[pos kw in desc],MID([desc],[pos kw in desc]-6,6),FALSE))</f>
        <v>FALSCH</v>
      </c>
      <c r="Q4719" s="1" t="b">
        <f>IF(LEN([manuell])=0,IFERROR([kw fine in title]*1,IFERROR(SUMPRODUCT(COUNTIF(IsDigits,MID([kw in desc],ROW($A$1:$A$150),1)))=LEN([kw in desc]),#N/A)),[manuell])</f>
        <v>0</v>
      </c>
      <c r="R4719" s="1" t="str">
        <f>IF([pos kw in title]&gt;0,MID(J4719,#REF!,4),IF([first '# in title]&gt;0,MID([title],[first '# in title],3),IF([first '# in title]&gt;0,MID([desc],#REF!,3),VLOOKUP([productid],$G$2:$R$1386,8))))</f>
        <v>146</v>
      </c>
      <c r="S4719" s="1" t="e">
        <f>IF([kw in desc]=[kw rough in title],[kw in desc]*1,IFERROR(LEFT([kw_dirty],3)*1,IFERROR(LEFT([kw_dirty],2)*1,"n.a.")))</f>
        <v>#N/A</v>
      </c>
      <c r="T4719" s="1"/>
      <c r="U4719" s="1" t="e">
        <f>VLOOKUP(Tabelle1[[#This Row],[productid]],Tabelle2[#All],2,FALSE)</f>
        <v>#N/A</v>
      </c>
    </row>
    <row r="4720" spans="1:21" hidden="1">
      <c r="A4720" t="s">
        <v>3882</v>
      </c>
      <c r="B4720">
        <v>3735</v>
      </c>
      <c r="C4720">
        <v>289859</v>
      </c>
      <c r="D4720" t="s">
        <v>7738</v>
      </c>
      <c r="E4720" t="s">
        <v>7739</v>
      </c>
      <c r="F4720">
        <v>18406</v>
      </c>
      <c r="G4720">
        <v>1750863</v>
      </c>
      <c r="H4720">
        <f t="shared" si="73"/>
        <v>20</v>
      </c>
      <c r="I4720">
        <f t="array" ref="I4720">MIN(IFERROR(FIND(IstNumbers,A4720),""))</f>
        <v>17</v>
      </c>
      <c r="J4720" s="1" t="str">
        <f>IF([first '# in title]&lt;[pos kw in title],MID([title],[pos kw in title]-6,6),#N/A)</f>
        <v xml:space="preserve">ur 42 </v>
      </c>
      <c r="K472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20" s="1">
        <f>IFERROR(FIND("kW",[desc]),0)</f>
        <v>70</v>
      </c>
      <c r="M4720">
        <f t="array" ref="M4720">MIN(IFERROR(FIND(IstNumbers,E4720),""))</f>
        <v>34</v>
      </c>
      <c r="N4720" s="1" t="str">
        <f>IF([first '# in desc]&lt;[pos kw in desc],MID([desc],[pos kw in desc]-7,7))</f>
        <v xml:space="preserve">­me 42 </v>
      </c>
      <c r="O47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0" s="1" t="str">
        <f>TRIM(IF([first '# in desc]&lt;[pos kw in desc],MID([desc],[pos kw in desc]-6,6),FALSE))</f>
        <v>me 42</v>
      </c>
      <c r="Q4720" s="1">
        <f>IF(LEN([manuell])=0,IFERROR([kw fine in title]*1,IFERROR(SUMPRODUCT(COUNTIF(IsDigits,MID([kw in desc],ROW($A$1:$A$150),1)))=LEN([kw in desc]),#N/A)),[manuell])</f>
        <v>42</v>
      </c>
      <c r="R4720" s="1" t="e">
        <f>IF([pos kw in title]&gt;0,MID(J4720,#REF!,4),IF([first '# in title]&gt;0,MID([title],[first '# in title],3),IF([first '# in title]&gt;0,MID([desc],#REF!,3),VLOOKUP([productid],$G$2:$R$1386,8))))</f>
        <v>#REF!</v>
      </c>
      <c r="S4720" s="1" t="str">
        <f>IF([kw in desc]=[kw rough in title],[kw in desc]*1,IFERROR(LEFT([kw_dirty],3)*1,IFERROR(LEFT([kw_dirty],2)*1,"n.a.")))</f>
        <v>n.a.</v>
      </c>
      <c r="T4720" s="1"/>
      <c r="U4720" s="1">
        <f>VLOOKUP(Tabelle1[[#This Row],[productid]],Tabelle2[#All],2,FALSE)</f>
        <v>42</v>
      </c>
    </row>
    <row r="4721" spans="1:21" hidden="1">
      <c r="A4721" t="s">
        <v>3181</v>
      </c>
      <c r="B4721">
        <v>3810</v>
      </c>
      <c r="C4721">
        <v>289859</v>
      </c>
      <c r="D4721" t="s">
        <v>7740</v>
      </c>
      <c r="E4721" t="s">
        <v>7741</v>
      </c>
      <c r="F4721">
        <v>18406</v>
      </c>
      <c r="G4721">
        <v>3497887</v>
      </c>
      <c r="H4721">
        <f t="shared" si="73"/>
        <v>0</v>
      </c>
      <c r="I4721">
        <f t="array" ref="I4721">MIN(IFERROR(FIND(IstNumbers,A4721),""))</f>
        <v>13</v>
      </c>
      <c r="J4721" s="1" t="e">
        <f>IF([first '# in title]&lt;[pos kw in title],MID([title],[pos kw in title]-6,6),#N/A)</f>
        <v>#N/A</v>
      </c>
      <c r="K4721" s="1" t="e">
        <f>IFERROR(MID(SUBSTITUTE([kw rough in title],",","."),FIND("(",[kw rough in title])+1,20),SUBSTITUTE(IFERROR(MID([kw rough in title],FIND(" ",[kw rough in title])+1,20),[kw rough in title]),",","."))</f>
        <v>#N/A</v>
      </c>
      <c r="L4721" s="1">
        <f>IFERROR(FIND("kW",[desc]),0)</f>
        <v>70</v>
      </c>
      <c r="M4721">
        <f t="array" ref="M4721">MIN(IFERROR(FIND(IstNumbers,E4721),""))</f>
        <v>34</v>
      </c>
      <c r="N4721" s="1" t="str">
        <f>IF([first '# in desc]&lt;[pos kw in desc],MID([desc],[pos kw in desc]-7,7))</f>
        <v xml:space="preserve">­me 42 </v>
      </c>
      <c r="O47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1" s="1" t="str">
        <f>TRIM(IF([first '# in desc]&lt;[pos kw in desc],MID([desc],[pos kw in desc]-6,6),FALSE))</f>
        <v>me 42</v>
      </c>
      <c r="Q4721" s="1" t="b">
        <f>IF(LEN([manuell])=0,IFERROR([kw fine in title]*1,IFERROR(SUMPRODUCT(COUNTIF(IsDigits,MID([kw in desc],ROW($A$1:$A$150),1)))=LEN([kw in desc]),#N/A)),[manuell])</f>
        <v>0</v>
      </c>
      <c r="R4721" s="1" t="str">
        <f>IF([pos kw in title]&gt;0,MID(J4721,#REF!,4),IF([first '# in title]&gt;0,MID([title],[first '# in title],3),IF([first '# in title]&gt;0,MID([desc],#REF!,3),VLOOKUP([productid],$G$2:$R$1386,8))))</f>
        <v xml:space="preserve">42 </v>
      </c>
      <c r="S4721" s="1" t="e">
        <f>IF([kw in desc]=[kw rough in title],[kw in desc]*1,IFERROR(LEFT([kw_dirty],3)*1,IFERROR(LEFT([kw_dirty],2)*1,"n.a.")))</f>
        <v>#N/A</v>
      </c>
      <c r="T4721" s="1"/>
      <c r="U4721" s="1">
        <f>VLOOKUP(Tabelle1[[#This Row],[productid]],Tabelle2[#All],2,FALSE)</f>
        <v>42</v>
      </c>
    </row>
    <row r="4722" spans="1:21">
      <c r="A4722" t="s">
        <v>4087</v>
      </c>
      <c r="B4722">
        <v>2994</v>
      </c>
      <c r="C4722">
        <v>289859</v>
      </c>
      <c r="D4722" t="s">
        <v>7742</v>
      </c>
      <c r="E4722" t="s">
        <v>7743</v>
      </c>
      <c r="F4722">
        <v>18406</v>
      </c>
      <c r="G4722">
        <v>2286143</v>
      </c>
      <c r="H4722">
        <f t="shared" si="73"/>
        <v>0</v>
      </c>
      <c r="I4722">
        <f t="array" ref="I4722">MIN(IFERROR(FIND(IstNumbers,A4722),""))</f>
        <v>30</v>
      </c>
      <c r="J4722" s="1" t="e">
        <f>IF([first '# in title]&lt;[pos kw in title],MID([title],[pos kw in title]-6,6),#N/A)</f>
        <v>#N/A</v>
      </c>
      <c r="K4722" s="1" t="e">
        <f>IFERROR(MID(SUBSTITUTE([kw rough in title],",","."),FIND("(",[kw rough in title])+1,20),SUBSTITUTE(IFERROR(MID([kw rough in title],FIND(" ",[kw rough in title])+1,20),[kw rough in title]),",","."))</f>
        <v>#N/A</v>
      </c>
      <c r="L4722" s="1">
        <f>IFERROR(FIND("kW",[desc]),0)</f>
        <v>0</v>
      </c>
      <c r="M4722">
        <f t="array" ref="M4722">MIN(IFERROR(FIND(IstNumbers,E4722),""))</f>
        <v>33</v>
      </c>
      <c r="N4722" s="1" t="b">
        <f>IF([first '# in desc]&lt;[pos kw in desc],MID([desc],[pos kw in desc]-7,7))</f>
        <v>0</v>
      </c>
      <c r="O47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22" s="1" t="str">
        <f>TRIM(IF([first '# in desc]&lt;[pos kw in desc],MID([desc],[pos kw in desc]-6,6),FALSE))</f>
        <v>FALSCH</v>
      </c>
      <c r="Q4722" s="1" t="b">
        <f>IF(LEN([manuell])=0,IFERROR([kw fine in title]*1,IFERROR(SUMPRODUCT(COUNTIF(IsDigits,MID([kw in desc],ROW($A$1:$A$150),1)))=LEN([kw in desc]),#N/A)),[manuell])</f>
        <v>0</v>
      </c>
      <c r="R4722" s="1" t="str">
        <f>IF([pos kw in title]&gt;0,MID(J4722,#REF!,4),IF([first '# in title]&gt;0,MID([title],[first '# in title],3),IF([first '# in title]&gt;0,MID([desc],#REF!,3),VLOOKUP([productid],$G$2:$R$1386,8))))</f>
        <v>146</v>
      </c>
      <c r="S4722" s="1" t="e">
        <f>IF([kw in desc]=[kw rough in title],[kw in desc]*1,IFERROR(LEFT([kw_dirty],3)*1,IFERROR(LEFT([kw_dirty],2)*1,"n.a.")))</f>
        <v>#N/A</v>
      </c>
      <c r="T4722" s="1"/>
      <c r="U4722" s="1" t="e">
        <f>VLOOKUP(Tabelle1[[#This Row],[productid]],Tabelle2[#All],2,FALSE)</f>
        <v>#N/A</v>
      </c>
    </row>
    <row r="4723" spans="1:21" hidden="1">
      <c r="A4723" t="s">
        <v>3882</v>
      </c>
      <c r="B4723">
        <v>3735</v>
      </c>
      <c r="C4723">
        <v>289859</v>
      </c>
      <c r="D4723" t="s">
        <v>7744</v>
      </c>
      <c r="E4723" t="s">
        <v>7168</v>
      </c>
      <c r="F4723">
        <v>18406</v>
      </c>
      <c r="G4723">
        <v>1750863</v>
      </c>
      <c r="H4723">
        <f t="shared" si="73"/>
        <v>20</v>
      </c>
      <c r="I4723">
        <f t="array" ref="I4723">MIN(IFERROR(FIND(IstNumbers,A4723),""))</f>
        <v>17</v>
      </c>
      <c r="J4723" s="1" t="str">
        <f>IF([first '# in title]&lt;[pos kw in title],MID([title],[pos kw in title]-6,6),#N/A)</f>
        <v xml:space="preserve">ur 42 </v>
      </c>
      <c r="K472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23" s="1">
        <f>IFERROR(FIND("kW",[desc]),0)</f>
        <v>70</v>
      </c>
      <c r="M4723">
        <f t="array" ref="M4723">MIN(IFERROR(FIND(IstNumbers,E4723),""))</f>
        <v>34</v>
      </c>
      <c r="N4723" s="1" t="str">
        <f>IF([first '# in desc]&lt;[pos kw in desc],MID([desc],[pos kw in desc]-7,7))</f>
        <v xml:space="preserve">­me 42 </v>
      </c>
      <c r="O47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3" s="1" t="str">
        <f>TRIM(IF([first '# in desc]&lt;[pos kw in desc],MID([desc],[pos kw in desc]-6,6),FALSE))</f>
        <v>me 42</v>
      </c>
      <c r="Q4723" s="1">
        <f>IF(LEN([manuell])=0,IFERROR([kw fine in title]*1,IFERROR(SUMPRODUCT(COUNTIF(IsDigits,MID([kw in desc],ROW($A$1:$A$150),1)))=LEN([kw in desc]),#N/A)),[manuell])</f>
        <v>42</v>
      </c>
      <c r="R4723" s="1" t="e">
        <f>IF([pos kw in title]&gt;0,MID(J4723,#REF!,4),IF([first '# in title]&gt;0,MID([title],[first '# in title],3),IF([first '# in title]&gt;0,MID([desc],#REF!,3),VLOOKUP([productid],$G$2:$R$1386,8))))</f>
        <v>#REF!</v>
      </c>
      <c r="S4723" s="1" t="str">
        <f>IF([kw in desc]=[kw rough in title],[kw in desc]*1,IFERROR(LEFT([kw_dirty],3)*1,IFERROR(LEFT([kw_dirty],2)*1,"n.a.")))</f>
        <v>n.a.</v>
      </c>
      <c r="T4723" s="1"/>
      <c r="U4723" s="1">
        <f>VLOOKUP(Tabelle1[[#This Row],[productid]],Tabelle2[#All],2,FALSE)</f>
        <v>42</v>
      </c>
    </row>
    <row r="4724" spans="1:21" hidden="1">
      <c r="A4724" t="s">
        <v>3181</v>
      </c>
      <c r="B4724">
        <v>3810</v>
      </c>
      <c r="C4724">
        <v>289859</v>
      </c>
      <c r="D4724" t="s">
        <v>7745</v>
      </c>
      <c r="E4724" t="s">
        <v>7301</v>
      </c>
      <c r="F4724">
        <v>18406</v>
      </c>
      <c r="G4724">
        <v>3497887</v>
      </c>
      <c r="H4724">
        <f t="shared" si="73"/>
        <v>0</v>
      </c>
      <c r="I4724">
        <f t="array" ref="I4724">MIN(IFERROR(FIND(IstNumbers,A4724),""))</f>
        <v>13</v>
      </c>
      <c r="J4724" s="1" t="e">
        <f>IF([first '# in title]&lt;[pos kw in title],MID([title],[pos kw in title]-6,6),#N/A)</f>
        <v>#N/A</v>
      </c>
      <c r="K4724" s="1" t="e">
        <f>IFERROR(MID(SUBSTITUTE([kw rough in title],",","."),FIND("(",[kw rough in title])+1,20),SUBSTITUTE(IFERROR(MID([kw rough in title],FIND(" ",[kw rough in title])+1,20),[kw rough in title]),",","."))</f>
        <v>#N/A</v>
      </c>
      <c r="L4724" s="1">
        <f>IFERROR(FIND("kW",[desc]),0)</f>
        <v>70</v>
      </c>
      <c r="M4724">
        <f t="array" ref="M4724">MIN(IFERROR(FIND(IstNumbers,E4724),""))</f>
        <v>34</v>
      </c>
      <c r="N4724" s="1" t="str">
        <f>IF([first '# in desc]&lt;[pos kw in desc],MID([desc],[pos kw in desc]-7,7))</f>
        <v xml:space="preserve">­me 42 </v>
      </c>
      <c r="O47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4" s="1" t="str">
        <f>TRIM(IF([first '# in desc]&lt;[pos kw in desc],MID([desc],[pos kw in desc]-6,6),FALSE))</f>
        <v>me 42</v>
      </c>
      <c r="Q4724" s="1" t="b">
        <f>IF(LEN([manuell])=0,IFERROR([kw fine in title]*1,IFERROR(SUMPRODUCT(COUNTIF(IsDigits,MID([kw in desc],ROW($A$1:$A$150),1)))=LEN([kw in desc]),#N/A)),[manuell])</f>
        <v>0</v>
      </c>
      <c r="R4724" s="1" t="str">
        <f>IF([pos kw in title]&gt;0,MID(J4724,#REF!,4),IF([first '# in title]&gt;0,MID([title],[first '# in title],3),IF([first '# in title]&gt;0,MID([desc],#REF!,3),VLOOKUP([productid],$G$2:$R$1386,8))))</f>
        <v xml:space="preserve">42 </v>
      </c>
      <c r="S4724" s="1" t="e">
        <f>IF([kw in desc]=[kw rough in title],[kw in desc]*1,IFERROR(LEFT([kw_dirty],3)*1,IFERROR(LEFT([kw_dirty],2)*1,"n.a.")))</f>
        <v>#N/A</v>
      </c>
      <c r="T4724" s="1"/>
      <c r="U4724" s="1">
        <f>VLOOKUP(Tabelle1[[#This Row],[productid]],Tabelle2[#All],2,FALSE)</f>
        <v>42</v>
      </c>
    </row>
    <row r="4725" spans="1:21" hidden="1">
      <c r="A4725" t="s">
        <v>3882</v>
      </c>
      <c r="B4725">
        <v>3735</v>
      </c>
      <c r="C4725">
        <v>289859</v>
      </c>
      <c r="D4725" t="s">
        <v>7746</v>
      </c>
      <c r="E4725" t="s">
        <v>7171</v>
      </c>
      <c r="F4725">
        <v>18406</v>
      </c>
      <c r="G4725">
        <v>1750863</v>
      </c>
      <c r="H4725">
        <f t="shared" si="73"/>
        <v>20</v>
      </c>
      <c r="I4725">
        <f t="array" ref="I4725">MIN(IFERROR(FIND(IstNumbers,A4725),""))</f>
        <v>17</v>
      </c>
      <c r="J4725" s="1" t="str">
        <f>IF([first '# in title]&lt;[pos kw in title],MID([title],[pos kw in title]-6,6),#N/A)</f>
        <v xml:space="preserve">ur 42 </v>
      </c>
      <c r="K472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25" s="1">
        <f>IFERROR(FIND("kW",[desc]),0)</f>
        <v>70</v>
      </c>
      <c r="M4725">
        <f t="array" ref="M4725">MIN(IFERROR(FIND(IstNumbers,E4725),""))</f>
        <v>34</v>
      </c>
      <c r="N4725" s="1" t="str">
        <f>IF([first '# in desc]&lt;[pos kw in desc],MID([desc],[pos kw in desc]-7,7))</f>
        <v xml:space="preserve">­me 42 </v>
      </c>
      <c r="O47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5" s="1" t="str">
        <f>TRIM(IF([first '# in desc]&lt;[pos kw in desc],MID([desc],[pos kw in desc]-6,6),FALSE))</f>
        <v>me 42</v>
      </c>
      <c r="Q4725" s="1">
        <f>IF(LEN([manuell])=0,IFERROR([kw fine in title]*1,IFERROR(SUMPRODUCT(COUNTIF(IsDigits,MID([kw in desc],ROW($A$1:$A$150),1)))=LEN([kw in desc]),#N/A)),[manuell])</f>
        <v>42</v>
      </c>
      <c r="R4725" s="1" t="e">
        <f>IF([pos kw in title]&gt;0,MID(J4725,#REF!,4),IF([first '# in title]&gt;0,MID([title],[first '# in title],3),IF([first '# in title]&gt;0,MID([desc],#REF!,3),VLOOKUP([productid],$G$2:$R$1386,8))))</f>
        <v>#REF!</v>
      </c>
      <c r="S4725" s="1" t="str">
        <f>IF([kw in desc]=[kw rough in title],[kw in desc]*1,IFERROR(LEFT([kw_dirty],3)*1,IFERROR(LEFT([kw_dirty],2)*1,"n.a.")))</f>
        <v>n.a.</v>
      </c>
      <c r="T4725" s="1"/>
      <c r="U4725" s="1">
        <f>VLOOKUP(Tabelle1[[#This Row],[productid]],Tabelle2[#All],2,FALSE)</f>
        <v>42</v>
      </c>
    </row>
    <row r="4726" spans="1:21" hidden="1">
      <c r="A4726" t="s">
        <v>3181</v>
      </c>
      <c r="B4726">
        <v>3815</v>
      </c>
      <c r="C4726">
        <v>289859</v>
      </c>
      <c r="D4726" t="s">
        <v>7747</v>
      </c>
      <c r="E4726" t="s">
        <v>7748</v>
      </c>
      <c r="F4726">
        <v>18406</v>
      </c>
      <c r="G4726">
        <v>3497887</v>
      </c>
      <c r="H4726">
        <f t="shared" si="73"/>
        <v>0</v>
      </c>
      <c r="I4726">
        <f t="array" ref="I4726">MIN(IFERROR(FIND(IstNumbers,A4726),""))</f>
        <v>13</v>
      </c>
      <c r="J4726" s="1" t="e">
        <f>IF([first '# in title]&lt;[pos kw in title],MID([title],[pos kw in title]-6,6),#N/A)</f>
        <v>#N/A</v>
      </c>
      <c r="K4726" s="1" t="e">
        <f>IFERROR(MID(SUBSTITUTE([kw rough in title],",","."),FIND("(",[kw rough in title])+1,20),SUBSTITUTE(IFERROR(MID([kw rough in title],FIND(" ",[kw rough in title])+1,20),[kw rough in title]),",","."))</f>
        <v>#N/A</v>
      </c>
      <c r="L4726" s="1">
        <f>IFERROR(FIND("kW",[desc]),0)</f>
        <v>70</v>
      </c>
      <c r="M4726">
        <f t="array" ref="M4726">MIN(IFERROR(FIND(IstNumbers,E4726),""))</f>
        <v>34</v>
      </c>
      <c r="N4726" s="1" t="str">
        <f>IF([first '# in desc]&lt;[pos kw in desc],MID([desc],[pos kw in desc]-7,7))</f>
        <v xml:space="preserve">­me 42 </v>
      </c>
      <c r="O47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6" s="1" t="str">
        <f>TRIM(IF([first '# in desc]&lt;[pos kw in desc],MID([desc],[pos kw in desc]-6,6),FALSE))</f>
        <v>me 42</v>
      </c>
      <c r="Q4726" s="1" t="b">
        <f>IF(LEN([manuell])=0,IFERROR([kw fine in title]*1,IFERROR(SUMPRODUCT(COUNTIF(IsDigits,MID([kw in desc],ROW($A$1:$A$150),1)))=LEN([kw in desc]),#N/A)),[manuell])</f>
        <v>0</v>
      </c>
      <c r="R4726" s="1" t="str">
        <f>IF([pos kw in title]&gt;0,MID(J4726,#REF!,4),IF([first '# in title]&gt;0,MID([title],[first '# in title],3),IF([first '# in title]&gt;0,MID([desc],#REF!,3),VLOOKUP([productid],$G$2:$R$1386,8))))</f>
        <v xml:space="preserve">42 </v>
      </c>
      <c r="S4726" s="1" t="e">
        <f>IF([kw in desc]=[kw rough in title],[kw in desc]*1,IFERROR(LEFT([kw_dirty],3)*1,IFERROR(LEFT([kw_dirty],2)*1,"n.a.")))</f>
        <v>#N/A</v>
      </c>
      <c r="T4726" s="1"/>
      <c r="U4726" s="1">
        <f>VLOOKUP(Tabelle1[[#This Row],[productid]],Tabelle2[#All],2,FALSE)</f>
        <v>42</v>
      </c>
    </row>
    <row r="4727" spans="1:21" hidden="1">
      <c r="A4727" t="s">
        <v>3882</v>
      </c>
      <c r="B4727">
        <v>3735</v>
      </c>
      <c r="C4727">
        <v>289859</v>
      </c>
      <c r="D4727" t="s">
        <v>7749</v>
      </c>
      <c r="E4727" t="s">
        <v>7174</v>
      </c>
      <c r="F4727">
        <v>18406</v>
      </c>
      <c r="G4727">
        <v>1750863</v>
      </c>
      <c r="H4727">
        <f t="shared" si="73"/>
        <v>20</v>
      </c>
      <c r="I4727">
        <f t="array" ref="I4727">MIN(IFERROR(FIND(IstNumbers,A4727),""))</f>
        <v>17</v>
      </c>
      <c r="J4727" s="1" t="str">
        <f>IF([first '# in title]&lt;[pos kw in title],MID([title],[pos kw in title]-6,6),#N/A)</f>
        <v xml:space="preserve">ur 42 </v>
      </c>
      <c r="K472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27" s="1">
        <f>IFERROR(FIND("kW",[desc]),0)</f>
        <v>70</v>
      </c>
      <c r="M4727">
        <f t="array" ref="M4727">MIN(IFERROR(FIND(IstNumbers,E4727),""))</f>
        <v>34</v>
      </c>
      <c r="N4727" s="1" t="str">
        <f>IF([first '# in desc]&lt;[pos kw in desc],MID([desc],[pos kw in desc]-7,7))</f>
        <v xml:space="preserve">­me 42 </v>
      </c>
      <c r="O47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7" s="1" t="str">
        <f>TRIM(IF([first '# in desc]&lt;[pos kw in desc],MID([desc],[pos kw in desc]-6,6),FALSE))</f>
        <v>me 42</v>
      </c>
      <c r="Q4727" s="1">
        <f>IF(LEN([manuell])=0,IFERROR([kw fine in title]*1,IFERROR(SUMPRODUCT(COUNTIF(IsDigits,MID([kw in desc],ROW($A$1:$A$150),1)))=LEN([kw in desc]),#N/A)),[manuell])</f>
        <v>42</v>
      </c>
      <c r="R4727" s="1" t="e">
        <f>IF([pos kw in title]&gt;0,MID(J4727,#REF!,4),IF([first '# in title]&gt;0,MID([title],[first '# in title],3),IF([first '# in title]&gt;0,MID([desc],#REF!,3),VLOOKUP([productid],$G$2:$R$1386,8))))</f>
        <v>#REF!</v>
      </c>
      <c r="S4727" s="1" t="str">
        <f>IF([kw in desc]=[kw rough in title],[kw in desc]*1,IFERROR(LEFT([kw_dirty],3)*1,IFERROR(LEFT([kw_dirty],2)*1,"n.a.")))</f>
        <v>n.a.</v>
      </c>
      <c r="T4727" s="1"/>
      <c r="U4727" s="1">
        <f>VLOOKUP(Tabelle1[[#This Row],[productid]],Tabelle2[#All],2,FALSE)</f>
        <v>42</v>
      </c>
    </row>
    <row r="4728" spans="1:21" hidden="1">
      <c r="A4728" t="s">
        <v>3181</v>
      </c>
      <c r="B4728">
        <v>3815</v>
      </c>
      <c r="C4728">
        <v>289859</v>
      </c>
      <c r="D4728" t="s">
        <v>7750</v>
      </c>
      <c r="E4728" t="s">
        <v>7751</v>
      </c>
      <c r="F4728">
        <v>18406</v>
      </c>
      <c r="G4728">
        <v>3497887</v>
      </c>
      <c r="H4728">
        <f t="shared" si="73"/>
        <v>0</v>
      </c>
      <c r="I4728">
        <f t="array" ref="I4728">MIN(IFERROR(FIND(IstNumbers,A4728),""))</f>
        <v>13</v>
      </c>
      <c r="J4728" s="1" t="e">
        <f>IF([first '# in title]&lt;[pos kw in title],MID([title],[pos kw in title]-6,6),#N/A)</f>
        <v>#N/A</v>
      </c>
      <c r="K4728" s="1" t="e">
        <f>IFERROR(MID(SUBSTITUTE([kw rough in title],",","."),FIND("(",[kw rough in title])+1,20),SUBSTITUTE(IFERROR(MID([kw rough in title],FIND(" ",[kw rough in title])+1,20),[kw rough in title]),",","."))</f>
        <v>#N/A</v>
      </c>
      <c r="L4728" s="1">
        <f>IFERROR(FIND("kW",[desc]),0)</f>
        <v>70</v>
      </c>
      <c r="M4728">
        <f t="array" ref="M4728">MIN(IFERROR(FIND(IstNumbers,E4728),""))</f>
        <v>34</v>
      </c>
      <c r="N4728" s="1" t="str">
        <f>IF([first '# in desc]&lt;[pos kw in desc],MID([desc],[pos kw in desc]-7,7))</f>
        <v xml:space="preserve">­me 42 </v>
      </c>
      <c r="O47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8" s="1" t="str">
        <f>TRIM(IF([first '# in desc]&lt;[pos kw in desc],MID([desc],[pos kw in desc]-6,6),FALSE))</f>
        <v>me 42</v>
      </c>
      <c r="Q4728" s="1" t="b">
        <f>IF(LEN([manuell])=0,IFERROR([kw fine in title]*1,IFERROR(SUMPRODUCT(COUNTIF(IsDigits,MID([kw in desc],ROW($A$1:$A$150),1)))=LEN([kw in desc]),#N/A)),[manuell])</f>
        <v>0</v>
      </c>
      <c r="R4728" s="1" t="str">
        <f>IF([pos kw in title]&gt;0,MID(J4728,#REF!,4),IF([first '# in title]&gt;0,MID([title],[first '# in title],3),IF([first '# in title]&gt;0,MID([desc],#REF!,3),VLOOKUP([productid],$G$2:$R$1386,8))))</f>
        <v xml:space="preserve">42 </v>
      </c>
      <c r="S4728" s="1" t="e">
        <f>IF([kw in desc]=[kw rough in title],[kw in desc]*1,IFERROR(LEFT([kw_dirty],3)*1,IFERROR(LEFT([kw_dirty],2)*1,"n.a.")))</f>
        <v>#N/A</v>
      </c>
      <c r="T4728" s="1"/>
      <c r="U4728" s="1">
        <f>VLOOKUP(Tabelle1[[#This Row],[productid]],Tabelle2[#All],2,FALSE)</f>
        <v>42</v>
      </c>
    </row>
    <row r="4729" spans="1:21" hidden="1">
      <c r="A4729" t="s">
        <v>3882</v>
      </c>
      <c r="B4729">
        <v>3740</v>
      </c>
      <c r="C4729">
        <v>289859</v>
      </c>
      <c r="D4729" t="s">
        <v>7752</v>
      </c>
      <c r="E4729" t="s">
        <v>7753</v>
      </c>
      <c r="F4729">
        <v>18406</v>
      </c>
      <c r="G4729">
        <v>1750863</v>
      </c>
      <c r="H4729">
        <f t="shared" si="73"/>
        <v>20</v>
      </c>
      <c r="I4729">
        <f t="array" ref="I4729">MIN(IFERROR(FIND(IstNumbers,A4729),""))</f>
        <v>17</v>
      </c>
      <c r="J4729" s="1" t="str">
        <f>IF([first '# in title]&lt;[pos kw in title],MID([title],[pos kw in title]-6,6),#N/A)</f>
        <v xml:space="preserve">ur 42 </v>
      </c>
      <c r="K472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29" s="1">
        <f>IFERROR(FIND("kW",[desc]),0)</f>
        <v>70</v>
      </c>
      <c r="M4729">
        <f t="array" ref="M4729">MIN(IFERROR(FIND(IstNumbers,E4729),""))</f>
        <v>34</v>
      </c>
      <c r="N4729" s="1" t="str">
        <f>IF([first '# in desc]&lt;[pos kw in desc],MID([desc],[pos kw in desc]-7,7))</f>
        <v xml:space="preserve">­me 42 </v>
      </c>
      <c r="O47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29" s="1" t="str">
        <f>TRIM(IF([first '# in desc]&lt;[pos kw in desc],MID([desc],[pos kw in desc]-6,6),FALSE))</f>
        <v>me 42</v>
      </c>
      <c r="Q4729" s="1">
        <f>IF(LEN([manuell])=0,IFERROR([kw fine in title]*1,IFERROR(SUMPRODUCT(COUNTIF(IsDigits,MID([kw in desc],ROW($A$1:$A$150),1)))=LEN([kw in desc]),#N/A)),[manuell])</f>
        <v>42</v>
      </c>
      <c r="R4729" s="1" t="e">
        <f>IF([pos kw in title]&gt;0,MID(J4729,#REF!,4),IF([first '# in title]&gt;0,MID([title],[first '# in title],3),IF([first '# in title]&gt;0,MID([desc],#REF!,3),VLOOKUP([productid],$G$2:$R$1386,8))))</f>
        <v>#REF!</v>
      </c>
      <c r="S4729" s="1" t="str">
        <f>IF([kw in desc]=[kw rough in title],[kw in desc]*1,IFERROR(LEFT([kw_dirty],3)*1,IFERROR(LEFT([kw_dirty],2)*1,"n.a.")))</f>
        <v>n.a.</v>
      </c>
      <c r="T4729" s="1"/>
      <c r="U4729" s="1">
        <f>VLOOKUP(Tabelle1[[#This Row],[productid]],Tabelle2[#All],2,FALSE)</f>
        <v>42</v>
      </c>
    </row>
    <row r="4730" spans="1:21" hidden="1">
      <c r="A4730" t="s">
        <v>3181</v>
      </c>
      <c r="B4730">
        <v>3815</v>
      </c>
      <c r="C4730">
        <v>289859</v>
      </c>
      <c r="D4730" t="s">
        <v>7754</v>
      </c>
      <c r="E4730" t="s">
        <v>7306</v>
      </c>
      <c r="F4730">
        <v>18406</v>
      </c>
      <c r="G4730">
        <v>3497887</v>
      </c>
      <c r="H4730">
        <f t="shared" si="73"/>
        <v>0</v>
      </c>
      <c r="I4730">
        <f t="array" ref="I4730">MIN(IFERROR(FIND(IstNumbers,A4730),""))</f>
        <v>13</v>
      </c>
      <c r="J4730" s="1" t="e">
        <f>IF([first '# in title]&lt;[pos kw in title],MID([title],[pos kw in title]-6,6),#N/A)</f>
        <v>#N/A</v>
      </c>
      <c r="K4730" s="1" t="e">
        <f>IFERROR(MID(SUBSTITUTE([kw rough in title],",","."),FIND("(",[kw rough in title])+1,20),SUBSTITUTE(IFERROR(MID([kw rough in title],FIND(" ",[kw rough in title])+1,20),[kw rough in title]),",","."))</f>
        <v>#N/A</v>
      </c>
      <c r="L4730" s="1">
        <f>IFERROR(FIND("kW",[desc]),0)</f>
        <v>70</v>
      </c>
      <c r="M4730">
        <f t="array" ref="M4730">MIN(IFERROR(FIND(IstNumbers,E4730),""))</f>
        <v>34</v>
      </c>
      <c r="N4730" s="1" t="str">
        <f>IF([first '# in desc]&lt;[pos kw in desc],MID([desc],[pos kw in desc]-7,7))</f>
        <v xml:space="preserve">­me 42 </v>
      </c>
      <c r="O47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30" s="1" t="str">
        <f>TRIM(IF([first '# in desc]&lt;[pos kw in desc],MID([desc],[pos kw in desc]-6,6),FALSE))</f>
        <v>me 42</v>
      </c>
      <c r="Q4730" s="1" t="b">
        <f>IF(LEN([manuell])=0,IFERROR([kw fine in title]*1,IFERROR(SUMPRODUCT(COUNTIF(IsDigits,MID([kw in desc],ROW($A$1:$A$150),1)))=LEN([kw in desc]),#N/A)),[manuell])</f>
        <v>0</v>
      </c>
      <c r="R4730" s="1" t="str">
        <f>IF([pos kw in title]&gt;0,MID(J4730,#REF!,4),IF([first '# in title]&gt;0,MID([title],[first '# in title],3),IF([first '# in title]&gt;0,MID([desc],#REF!,3),VLOOKUP([productid],$G$2:$R$1386,8))))</f>
        <v xml:space="preserve">42 </v>
      </c>
      <c r="S4730" s="1" t="e">
        <f>IF([kw in desc]=[kw rough in title],[kw in desc]*1,IFERROR(LEFT([kw_dirty],3)*1,IFERROR(LEFT([kw_dirty],2)*1,"n.a.")))</f>
        <v>#N/A</v>
      </c>
      <c r="T4730" s="1"/>
      <c r="U4730" s="1">
        <f>VLOOKUP(Tabelle1[[#This Row],[productid]],Tabelle2[#All],2,FALSE)</f>
        <v>42</v>
      </c>
    </row>
    <row r="4731" spans="1:21" hidden="1">
      <c r="A4731" t="s">
        <v>3882</v>
      </c>
      <c r="B4731">
        <v>3740</v>
      </c>
      <c r="C4731">
        <v>289859</v>
      </c>
      <c r="D4731" t="s">
        <v>7755</v>
      </c>
      <c r="E4731" t="s">
        <v>7196</v>
      </c>
      <c r="F4731">
        <v>18406</v>
      </c>
      <c r="G4731">
        <v>1750863</v>
      </c>
      <c r="H4731">
        <f t="shared" si="73"/>
        <v>20</v>
      </c>
      <c r="I4731">
        <f t="array" ref="I4731">MIN(IFERROR(FIND(IstNumbers,A4731),""))</f>
        <v>17</v>
      </c>
      <c r="J4731" s="1" t="str">
        <f>IF([first '# in title]&lt;[pos kw in title],MID([title],[pos kw in title]-6,6),#N/A)</f>
        <v xml:space="preserve">ur 42 </v>
      </c>
      <c r="K473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31" s="1">
        <f>IFERROR(FIND("kW",[desc]),0)</f>
        <v>70</v>
      </c>
      <c r="M4731">
        <f t="array" ref="M4731">MIN(IFERROR(FIND(IstNumbers,E4731),""))</f>
        <v>34</v>
      </c>
      <c r="N4731" s="1" t="str">
        <f>IF([first '# in desc]&lt;[pos kw in desc],MID([desc],[pos kw in desc]-7,7))</f>
        <v xml:space="preserve">­me 42 </v>
      </c>
      <c r="O47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31" s="1" t="str">
        <f>TRIM(IF([first '# in desc]&lt;[pos kw in desc],MID([desc],[pos kw in desc]-6,6),FALSE))</f>
        <v>me 42</v>
      </c>
      <c r="Q4731" s="1">
        <f>IF(LEN([manuell])=0,IFERROR([kw fine in title]*1,IFERROR(SUMPRODUCT(COUNTIF(IsDigits,MID([kw in desc],ROW($A$1:$A$150),1)))=LEN([kw in desc]),#N/A)),[manuell])</f>
        <v>42</v>
      </c>
      <c r="R4731" s="1" t="e">
        <f>IF([pos kw in title]&gt;0,MID(J4731,#REF!,4),IF([first '# in title]&gt;0,MID([title],[first '# in title],3),IF([first '# in title]&gt;0,MID([desc],#REF!,3),VLOOKUP([productid],$G$2:$R$1386,8))))</f>
        <v>#REF!</v>
      </c>
      <c r="S4731" s="1" t="str">
        <f>IF([kw in desc]=[kw rough in title],[kw in desc]*1,IFERROR(LEFT([kw_dirty],3)*1,IFERROR(LEFT([kw_dirty],2)*1,"n.a.")))</f>
        <v>n.a.</v>
      </c>
      <c r="T4731" s="1"/>
      <c r="U4731" s="1">
        <f>VLOOKUP(Tabelle1[[#This Row],[productid]],Tabelle2[#All],2,FALSE)</f>
        <v>42</v>
      </c>
    </row>
    <row r="4732" spans="1:21" hidden="1">
      <c r="A4732" t="s">
        <v>3181</v>
      </c>
      <c r="B4732">
        <v>3815</v>
      </c>
      <c r="C4732">
        <v>289859</v>
      </c>
      <c r="D4732" t="s">
        <v>7756</v>
      </c>
      <c r="E4732" t="s">
        <v>7757</v>
      </c>
      <c r="F4732">
        <v>18406</v>
      </c>
      <c r="G4732">
        <v>3497887</v>
      </c>
      <c r="H4732">
        <f t="shared" si="73"/>
        <v>0</v>
      </c>
      <c r="I4732">
        <f t="array" ref="I4732">MIN(IFERROR(FIND(IstNumbers,A4732),""))</f>
        <v>13</v>
      </c>
      <c r="J4732" s="1" t="e">
        <f>IF([first '# in title]&lt;[pos kw in title],MID([title],[pos kw in title]-6,6),#N/A)</f>
        <v>#N/A</v>
      </c>
      <c r="K4732" s="1" t="e">
        <f>IFERROR(MID(SUBSTITUTE([kw rough in title],",","."),FIND("(",[kw rough in title])+1,20),SUBSTITUTE(IFERROR(MID([kw rough in title],FIND(" ",[kw rough in title])+1,20),[kw rough in title]),",","."))</f>
        <v>#N/A</v>
      </c>
      <c r="L4732" s="1">
        <f>IFERROR(FIND("kW",[desc]),0)</f>
        <v>70</v>
      </c>
      <c r="M4732">
        <f t="array" ref="M4732">MIN(IFERROR(FIND(IstNumbers,E4732),""))</f>
        <v>34</v>
      </c>
      <c r="N4732" s="1" t="str">
        <f>IF([first '# in desc]&lt;[pos kw in desc],MID([desc],[pos kw in desc]-7,7))</f>
        <v xml:space="preserve">­me 42 </v>
      </c>
      <c r="O47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32" s="1" t="str">
        <f>TRIM(IF([first '# in desc]&lt;[pos kw in desc],MID([desc],[pos kw in desc]-6,6),FALSE))</f>
        <v>me 42</v>
      </c>
      <c r="Q4732" s="1" t="b">
        <f>IF(LEN([manuell])=0,IFERROR([kw fine in title]*1,IFERROR(SUMPRODUCT(COUNTIF(IsDigits,MID([kw in desc],ROW($A$1:$A$150),1)))=LEN([kw in desc]),#N/A)),[manuell])</f>
        <v>0</v>
      </c>
      <c r="R4732" s="1" t="str">
        <f>IF([pos kw in title]&gt;0,MID(J4732,#REF!,4),IF([first '# in title]&gt;0,MID([title],[first '# in title],3),IF([first '# in title]&gt;0,MID([desc],#REF!,3),VLOOKUP([productid],$G$2:$R$1386,8))))</f>
        <v xml:space="preserve">42 </v>
      </c>
      <c r="S4732" s="1" t="e">
        <f>IF([kw in desc]=[kw rough in title],[kw in desc]*1,IFERROR(LEFT([kw_dirty],3)*1,IFERROR(LEFT([kw_dirty],2)*1,"n.a.")))</f>
        <v>#N/A</v>
      </c>
      <c r="T4732" s="1"/>
      <c r="U4732" s="1">
        <f>VLOOKUP(Tabelle1[[#This Row],[productid]],Tabelle2[#All],2,FALSE)</f>
        <v>42</v>
      </c>
    </row>
    <row r="4733" spans="1:21" hidden="1">
      <c r="A4733" t="s">
        <v>3882</v>
      </c>
      <c r="B4733">
        <v>3740</v>
      </c>
      <c r="C4733">
        <v>289859</v>
      </c>
      <c r="D4733" t="s">
        <v>7758</v>
      </c>
      <c r="E4733" t="s">
        <v>7211</v>
      </c>
      <c r="F4733">
        <v>18406</v>
      </c>
      <c r="G4733">
        <v>1750863</v>
      </c>
      <c r="H4733">
        <f t="shared" si="73"/>
        <v>20</v>
      </c>
      <c r="I4733">
        <f t="array" ref="I4733">MIN(IFERROR(FIND(IstNumbers,A4733),""))</f>
        <v>17</v>
      </c>
      <c r="J4733" s="1" t="str">
        <f>IF([first '# in title]&lt;[pos kw in title],MID([title],[pos kw in title]-6,6),#N/A)</f>
        <v xml:space="preserve">ur 42 </v>
      </c>
      <c r="K473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33" s="1">
        <f>IFERROR(FIND("kW",[desc]),0)</f>
        <v>70</v>
      </c>
      <c r="M4733">
        <f t="array" ref="M4733">MIN(IFERROR(FIND(IstNumbers,E4733),""))</f>
        <v>34</v>
      </c>
      <c r="N4733" s="1" t="str">
        <f>IF([first '# in desc]&lt;[pos kw in desc],MID([desc],[pos kw in desc]-7,7))</f>
        <v xml:space="preserve">­me 42 </v>
      </c>
      <c r="O47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33" s="1" t="str">
        <f>TRIM(IF([first '# in desc]&lt;[pos kw in desc],MID([desc],[pos kw in desc]-6,6),FALSE))</f>
        <v>me 42</v>
      </c>
      <c r="Q4733" s="1">
        <f>IF(LEN([manuell])=0,IFERROR([kw fine in title]*1,IFERROR(SUMPRODUCT(COUNTIF(IsDigits,MID([kw in desc],ROW($A$1:$A$150),1)))=LEN([kw in desc]),#N/A)),[manuell])</f>
        <v>42</v>
      </c>
      <c r="R4733" s="1" t="e">
        <f>IF([pos kw in title]&gt;0,MID(J4733,#REF!,4),IF([first '# in title]&gt;0,MID([title],[first '# in title],3),IF([first '# in title]&gt;0,MID([desc],#REF!,3),VLOOKUP([productid],$G$2:$R$1386,8))))</f>
        <v>#REF!</v>
      </c>
      <c r="S4733" s="1" t="str">
        <f>IF([kw in desc]=[kw rough in title],[kw in desc]*1,IFERROR(LEFT([kw_dirty],3)*1,IFERROR(LEFT([kw_dirty],2)*1,"n.a.")))</f>
        <v>n.a.</v>
      </c>
      <c r="T4733" s="1"/>
      <c r="U4733" s="1">
        <f>VLOOKUP(Tabelle1[[#This Row],[productid]],Tabelle2[#All],2,FALSE)</f>
        <v>42</v>
      </c>
    </row>
    <row r="4734" spans="1:21" hidden="1">
      <c r="A4734" t="s">
        <v>3181</v>
      </c>
      <c r="B4734">
        <v>3815</v>
      </c>
      <c r="C4734">
        <v>289859</v>
      </c>
      <c r="D4734" t="s">
        <v>7759</v>
      </c>
      <c r="E4734" t="s">
        <v>7760</v>
      </c>
      <c r="F4734">
        <v>18406</v>
      </c>
      <c r="G4734">
        <v>3497887</v>
      </c>
      <c r="H4734">
        <f t="shared" si="73"/>
        <v>0</v>
      </c>
      <c r="I4734">
        <f t="array" ref="I4734">MIN(IFERROR(FIND(IstNumbers,A4734),""))</f>
        <v>13</v>
      </c>
      <c r="J4734" s="1" t="e">
        <f>IF([first '# in title]&lt;[pos kw in title],MID([title],[pos kw in title]-6,6),#N/A)</f>
        <v>#N/A</v>
      </c>
      <c r="K4734" s="1" t="e">
        <f>IFERROR(MID(SUBSTITUTE([kw rough in title],",","."),FIND("(",[kw rough in title])+1,20),SUBSTITUTE(IFERROR(MID([kw rough in title],FIND(" ",[kw rough in title])+1,20),[kw rough in title]),",","."))</f>
        <v>#N/A</v>
      </c>
      <c r="L4734" s="1">
        <f>IFERROR(FIND("kW",[desc]),0)</f>
        <v>70</v>
      </c>
      <c r="M4734">
        <f t="array" ref="M4734">MIN(IFERROR(FIND(IstNumbers,E4734),""))</f>
        <v>34</v>
      </c>
      <c r="N4734" s="1" t="str">
        <f>IF([first '# in desc]&lt;[pos kw in desc],MID([desc],[pos kw in desc]-7,7))</f>
        <v xml:space="preserve">­me 42 </v>
      </c>
      <c r="O47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34" s="1" t="str">
        <f>TRIM(IF([first '# in desc]&lt;[pos kw in desc],MID([desc],[pos kw in desc]-6,6),FALSE))</f>
        <v>me 42</v>
      </c>
      <c r="Q4734" s="1" t="b">
        <f>IF(LEN([manuell])=0,IFERROR([kw fine in title]*1,IFERROR(SUMPRODUCT(COUNTIF(IsDigits,MID([kw in desc],ROW($A$1:$A$150),1)))=LEN([kw in desc]),#N/A)),[manuell])</f>
        <v>0</v>
      </c>
      <c r="R4734" s="1" t="str">
        <f>IF([pos kw in title]&gt;0,MID(J4734,#REF!,4),IF([first '# in title]&gt;0,MID([title],[first '# in title],3),IF([first '# in title]&gt;0,MID([desc],#REF!,3),VLOOKUP([productid],$G$2:$R$1386,8))))</f>
        <v xml:space="preserve">42 </v>
      </c>
      <c r="S4734" s="1" t="e">
        <f>IF([kw in desc]=[kw rough in title],[kw in desc]*1,IFERROR(LEFT([kw_dirty],3)*1,IFERROR(LEFT([kw_dirty],2)*1,"n.a.")))</f>
        <v>#N/A</v>
      </c>
      <c r="T4734" s="1"/>
      <c r="U4734" s="1">
        <f>VLOOKUP(Tabelle1[[#This Row],[productid]],Tabelle2[#All],2,FALSE)</f>
        <v>42</v>
      </c>
    </row>
    <row r="4735" spans="1:21" hidden="1">
      <c r="A4735" t="s">
        <v>3882</v>
      </c>
      <c r="B4735">
        <v>3740</v>
      </c>
      <c r="C4735">
        <v>289859</v>
      </c>
      <c r="D4735" t="s">
        <v>7761</v>
      </c>
      <c r="E4735" t="s">
        <v>6368</v>
      </c>
      <c r="F4735">
        <v>18406</v>
      </c>
      <c r="G4735">
        <v>1750863</v>
      </c>
      <c r="H4735">
        <f t="shared" si="73"/>
        <v>20</v>
      </c>
      <c r="I4735">
        <f t="array" ref="I4735">MIN(IFERROR(FIND(IstNumbers,A4735),""))</f>
        <v>17</v>
      </c>
      <c r="J4735" s="1" t="str">
        <f>IF([first '# in title]&lt;[pos kw in title],MID([title],[pos kw in title]-6,6),#N/A)</f>
        <v xml:space="preserve">ur 42 </v>
      </c>
      <c r="K473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35" s="1">
        <f>IFERROR(FIND("kW",[desc]),0)</f>
        <v>70</v>
      </c>
      <c r="M4735">
        <f t="array" ref="M4735">MIN(IFERROR(FIND(IstNumbers,E4735),""))</f>
        <v>34</v>
      </c>
      <c r="N4735" s="1" t="str">
        <f>IF([first '# in desc]&lt;[pos kw in desc],MID([desc],[pos kw in desc]-7,7))</f>
        <v xml:space="preserve">­me 42 </v>
      </c>
      <c r="O47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35" s="1" t="str">
        <f>TRIM(IF([first '# in desc]&lt;[pos kw in desc],MID([desc],[pos kw in desc]-6,6),FALSE))</f>
        <v>me 42</v>
      </c>
      <c r="Q4735" s="1">
        <f>IF(LEN([manuell])=0,IFERROR([kw fine in title]*1,IFERROR(SUMPRODUCT(COUNTIF(IsDigits,MID([kw in desc],ROW($A$1:$A$150),1)))=LEN([kw in desc]),#N/A)),[manuell])</f>
        <v>42</v>
      </c>
      <c r="R4735" s="1" t="e">
        <f>IF([pos kw in title]&gt;0,MID(J4735,#REF!,4),IF([first '# in title]&gt;0,MID([title],[first '# in title],3),IF([first '# in title]&gt;0,MID([desc],#REF!,3),VLOOKUP([productid],$G$2:$R$1386,8))))</f>
        <v>#REF!</v>
      </c>
      <c r="S4735" s="1" t="str">
        <f>IF([kw in desc]=[kw rough in title],[kw in desc]*1,IFERROR(LEFT([kw_dirty],3)*1,IFERROR(LEFT([kw_dirty],2)*1,"n.a.")))</f>
        <v>n.a.</v>
      </c>
      <c r="T4735" s="1"/>
      <c r="U4735" s="1">
        <f>VLOOKUP(Tabelle1[[#This Row],[productid]],Tabelle2[#All],2,FALSE)</f>
        <v>42</v>
      </c>
    </row>
    <row r="4736" spans="1:21" hidden="1">
      <c r="A4736" t="s">
        <v>3181</v>
      </c>
      <c r="B4736">
        <v>3815</v>
      </c>
      <c r="C4736">
        <v>289859</v>
      </c>
      <c r="D4736" t="s">
        <v>7762</v>
      </c>
      <c r="E4736" t="s">
        <v>7751</v>
      </c>
      <c r="F4736">
        <v>18406</v>
      </c>
      <c r="G4736">
        <v>3497887</v>
      </c>
      <c r="H4736">
        <f t="shared" si="73"/>
        <v>0</v>
      </c>
      <c r="I4736">
        <f t="array" ref="I4736">MIN(IFERROR(FIND(IstNumbers,A4736),""))</f>
        <v>13</v>
      </c>
      <c r="J4736" s="1" t="e">
        <f>IF([first '# in title]&lt;[pos kw in title],MID([title],[pos kw in title]-6,6),#N/A)</f>
        <v>#N/A</v>
      </c>
      <c r="K4736" s="1" t="e">
        <f>IFERROR(MID(SUBSTITUTE([kw rough in title],",","."),FIND("(",[kw rough in title])+1,20),SUBSTITUTE(IFERROR(MID([kw rough in title],FIND(" ",[kw rough in title])+1,20),[kw rough in title]),",","."))</f>
        <v>#N/A</v>
      </c>
      <c r="L4736" s="1">
        <f>IFERROR(FIND("kW",[desc]),0)</f>
        <v>70</v>
      </c>
      <c r="M4736">
        <f t="array" ref="M4736">MIN(IFERROR(FIND(IstNumbers,E4736),""))</f>
        <v>34</v>
      </c>
      <c r="N4736" s="1" t="str">
        <f>IF([first '# in desc]&lt;[pos kw in desc],MID([desc],[pos kw in desc]-7,7))</f>
        <v xml:space="preserve">­me 42 </v>
      </c>
      <c r="O47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36" s="1" t="str">
        <f>TRIM(IF([first '# in desc]&lt;[pos kw in desc],MID([desc],[pos kw in desc]-6,6),FALSE))</f>
        <v>me 42</v>
      </c>
      <c r="Q4736" s="1" t="b">
        <f>IF(LEN([manuell])=0,IFERROR([kw fine in title]*1,IFERROR(SUMPRODUCT(COUNTIF(IsDigits,MID([kw in desc],ROW($A$1:$A$150),1)))=LEN([kw in desc]),#N/A)),[manuell])</f>
        <v>0</v>
      </c>
      <c r="R4736" s="1" t="str">
        <f>IF([pos kw in title]&gt;0,MID(J4736,#REF!,4),IF([first '# in title]&gt;0,MID([title],[first '# in title],3),IF([first '# in title]&gt;0,MID([desc],#REF!,3),VLOOKUP([productid],$G$2:$R$1386,8))))</f>
        <v xml:space="preserve">42 </v>
      </c>
      <c r="S4736" s="1" t="e">
        <f>IF([kw in desc]=[kw rough in title],[kw in desc]*1,IFERROR(LEFT([kw_dirty],3)*1,IFERROR(LEFT([kw_dirty],2)*1,"n.a.")))</f>
        <v>#N/A</v>
      </c>
      <c r="T4736" s="1"/>
      <c r="U4736" s="1">
        <f>VLOOKUP(Tabelle1[[#This Row],[productid]],Tabelle2[#All],2,FALSE)</f>
        <v>42</v>
      </c>
    </row>
    <row r="4737" spans="1:21">
      <c r="A4737" t="s">
        <v>4272</v>
      </c>
      <c r="B4737">
        <v>2998</v>
      </c>
      <c r="C4737">
        <v>289859</v>
      </c>
      <c r="D4737" t="s">
        <v>7763</v>
      </c>
      <c r="E4737" t="s">
        <v>7764</v>
      </c>
      <c r="F4737">
        <v>18406</v>
      </c>
      <c r="G4737">
        <v>2286143</v>
      </c>
      <c r="H4737">
        <f t="shared" si="73"/>
        <v>0</v>
      </c>
      <c r="I4737">
        <f t="array" ref="I4737">MIN(IFERROR(FIND(IstNumbers,A4737),""))</f>
        <v>28</v>
      </c>
      <c r="J4737" s="1" t="e">
        <f>IF([first '# in title]&lt;[pos kw in title],MID([title],[pos kw in title]-6,6),#N/A)</f>
        <v>#N/A</v>
      </c>
      <c r="K4737" s="1" t="e">
        <f>IFERROR(MID(SUBSTITUTE([kw rough in title],",","."),FIND("(",[kw rough in title])+1,20),SUBSTITUTE(IFERROR(MID([kw rough in title],FIND(" ",[kw rough in title])+1,20),[kw rough in title]),",","."))</f>
        <v>#N/A</v>
      </c>
      <c r="L4737" s="1">
        <f>IFERROR(FIND("kW",[desc]),0)</f>
        <v>0</v>
      </c>
      <c r="M4737">
        <f t="array" ref="M4737">MIN(IFERROR(FIND(IstNumbers,E4737),""))</f>
        <v>33</v>
      </c>
      <c r="N4737" s="1" t="b">
        <f>IF([first '# in desc]&lt;[pos kw in desc],MID([desc],[pos kw in desc]-7,7))</f>
        <v>0</v>
      </c>
      <c r="O47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37" s="1" t="str">
        <f>TRIM(IF([first '# in desc]&lt;[pos kw in desc],MID([desc],[pos kw in desc]-6,6),FALSE))</f>
        <v>FALSCH</v>
      </c>
      <c r="Q4737" s="1" t="b">
        <f>IF(LEN([manuell])=0,IFERROR([kw fine in title]*1,IFERROR(SUMPRODUCT(COUNTIF(IsDigits,MID([kw in desc],ROW($A$1:$A$150),1)))=LEN([kw in desc]),#N/A)),[manuell])</f>
        <v>0</v>
      </c>
      <c r="R4737" s="1" t="str">
        <f>IF([pos kw in title]&gt;0,MID(J4737,#REF!,4),IF([first '# in title]&gt;0,MID([title],[first '# in title],3),IF([first '# in title]&gt;0,MID([desc],#REF!,3),VLOOKUP([productid],$G$2:$R$1386,8))))</f>
        <v>146</v>
      </c>
      <c r="S4737" s="1" t="e">
        <f>IF([kw in desc]=[kw rough in title],[kw in desc]*1,IFERROR(LEFT([kw_dirty],3)*1,IFERROR(LEFT([kw_dirty],2)*1,"n.a.")))</f>
        <v>#N/A</v>
      </c>
      <c r="T4737" s="1"/>
      <c r="U4737" s="1" t="e">
        <f>VLOOKUP(Tabelle1[[#This Row],[productid]],Tabelle2[#All],2,FALSE)</f>
        <v>#N/A</v>
      </c>
    </row>
    <row r="4738" spans="1:21">
      <c r="A4738" t="s">
        <v>4272</v>
      </c>
      <c r="B4738">
        <v>2998</v>
      </c>
      <c r="C4738">
        <v>289859</v>
      </c>
      <c r="D4738" t="s">
        <v>7765</v>
      </c>
      <c r="E4738" t="s">
        <v>7766</v>
      </c>
      <c r="F4738">
        <v>18406</v>
      </c>
      <c r="G4738">
        <v>2286143</v>
      </c>
      <c r="H4738">
        <f t="shared" si="73"/>
        <v>0</v>
      </c>
      <c r="I4738">
        <f t="array" ref="I4738">MIN(IFERROR(FIND(IstNumbers,A4738),""))</f>
        <v>28</v>
      </c>
      <c r="J4738" s="1" t="e">
        <f>IF([first '# in title]&lt;[pos kw in title],MID([title],[pos kw in title]-6,6),#N/A)</f>
        <v>#N/A</v>
      </c>
      <c r="K4738" s="1" t="e">
        <f>IFERROR(MID(SUBSTITUTE([kw rough in title],",","."),FIND("(",[kw rough in title])+1,20),SUBSTITUTE(IFERROR(MID([kw rough in title],FIND(" ",[kw rough in title])+1,20),[kw rough in title]),",","."))</f>
        <v>#N/A</v>
      </c>
      <c r="L4738" s="1">
        <f>IFERROR(FIND("kW",[desc]),0)</f>
        <v>0</v>
      </c>
      <c r="M4738">
        <f t="array" ref="M4738">MIN(IFERROR(FIND(IstNumbers,E4738),""))</f>
        <v>33</v>
      </c>
      <c r="N4738" s="1" t="b">
        <f>IF([first '# in desc]&lt;[pos kw in desc],MID([desc],[pos kw in desc]-7,7))</f>
        <v>0</v>
      </c>
      <c r="O47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38" s="1" t="str">
        <f>TRIM(IF([first '# in desc]&lt;[pos kw in desc],MID([desc],[pos kw in desc]-6,6),FALSE))</f>
        <v>FALSCH</v>
      </c>
      <c r="Q4738" s="1" t="b">
        <f>IF(LEN([manuell])=0,IFERROR([kw fine in title]*1,IFERROR(SUMPRODUCT(COUNTIF(IsDigits,MID([kw in desc],ROW($A$1:$A$150),1)))=LEN([kw in desc]),#N/A)),[manuell])</f>
        <v>0</v>
      </c>
      <c r="R4738" s="1" t="str">
        <f>IF([pos kw in title]&gt;0,MID(J4738,#REF!,4),IF([first '# in title]&gt;0,MID([title],[first '# in title],3),IF([first '# in title]&gt;0,MID([desc],#REF!,3),VLOOKUP([productid],$G$2:$R$1386,8))))</f>
        <v>146</v>
      </c>
      <c r="S4738" s="1" t="e">
        <f>IF([kw in desc]=[kw rough in title],[kw in desc]*1,IFERROR(LEFT([kw_dirty],3)*1,IFERROR(LEFT([kw_dirty],2)*1,"n.a.")))</f>
        <v>#N/A</v>
      </c>
      <c r="T4738" s="1"/>
      <c r="U4738" s="1" t="e">
        <f>VLOOKUP(Tabelle1[[#This Row],[productid]],Tabelle2[#All],2,FALSE)</f>
        <v>#N/A</v>
      </c>
    </row>
    <row r="4739" spans="1:21">
      <c r="A4739" t="s">
        <v>4272</v>
      </c>
      <c r="B4739">
        <v>3000</v>
      </c>
      <c r="C4739">
        <v>289859</v>
      </c>
      <c r="D4739" t="s">
        <v>7767</v>
      </c>
      <c r="E4739" t="s">
        <v>7768</v>
      </c>
      <c r="F4739">
        <v>18406</v>
      </c>
      <c r="G4739">
        <v>2286143</v>
      </c>
      <c r="H4739">
        <f t="shared" si="73"/>
        <v>0</v>
      </c>
      <c r="I4739">
        <f t="array" ref="I4739">MIN(IFERROR(FIND(IstNumbers,A4739),""))</f>
        <v>28</v>
      </c>
      <c r="J4739" s="1" t="e">
        <f>IF([first '# in title]&lt;[pos kw in title],MID([title],[pos kw in title]-6,6),#N/A)</f>
        <v>#N/A</v>
      </c>
      <c r="K4739" s="1" t="e">
        <f>IFERROR(MID(SUBSTITUTE([kw rough in title],",","."),FIND("(",[kw rough in title])+1,20),SUBSTITUTE(IFERROR(MID([kw rough in title],FIND(" ",[kw rough in title])+1,20),[kw rough in title]),",","."))</f>
        <v>#N/A</v>
      </c>
      <c r="L4739" s="1">
        <f>IFERROR(FIND("kW",[desc]),0)</f>
        <v>0</v>
      </c>
      <c r="M4739">
        <f t="array" ref="M4739">MIN(IFERROR(FIND(IstNumbers,E4739),""))</f>
        <v>33</v>
      </c>
      <c r="N4739" s="1" t="b">
        <f>IF([first '# in desc]&lt;[pos kw in desc],MID([desc],[pos kw in desc]-7,7))</f>
        <v>0</v>
      </c>
      <c r="O47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39" s="1" t="str">
        <f>TRIM(IF([first '# in desc]&lt;[pos kw in desc],MID([desc],[pos kw in desc]-6,6),FALSE))</f>
        <v>FALSCH</v>
      </c>
      <c r="Q4739" s="1" t="b">
        <f>IF(LEN([manuell])=0,IFERROR([kw fine in title]*1,IFERROR(SUMPRODUCT(COUNTIF(IsDigits,MID([kw in desc],ROW($A$1:$A$150),1)))=LEN([kw in desc]),#N/A)),[manuell])</f>
        <v>0</v>
      </c>
      <c r="R4739" s="1" t="str">
        <f>IF([pos kw in title]&gt;0,MID(J4739,#REF!,4),IF([first '# in title]&gt;0,MID([title],[first '# in title],3),IF([first '# in title]&gt;0,MID([desc],#REF!,3),VLOOKUP([productid],$G$2:$R$1386,8))))</f>
        <v>146</v>
      </c>
      <c r="S4739" s="1" t="e">
        <f>IF([kw in desc]=[kw rough in title],[kw in desc]*1,IFERROR(LEFT([kw_dirty],3)*1,IFERROR(LEFT([kw_dirty],2)*1,"n.a.")))</f>
        <v>#N/A</v>
      </c>
      <c r="T4739" s="1"/>
      <c r="U4739" s="1" t="e">
        <f>VLOOKUP(Tabelle1[[#This Row],[productid]],Tabelle2[#All],2,FALSE)</f>
        <v>#N/A</v>
      </c>
    </row>
    <row r="4740" spans="1:21">
      <c r="A4740" t="s">
        <v>4272</v>
      </c>
      <c r="B4740">
        <v>3003</v>
      </c>
      <c r="C4740">
        <v>289859</v>
      </c>
      <c r="D4740" t="s">
        <v>7769</v>
      </c>
      <c r="E4740" t="s">
        <v>7770</v>
      </c>
      <c r="F4740">
        <v>18406</v>
      </c>
      <c r="G4740">
        <v>2286143</v>
      </c>
      <c r="H4740">
        <f t="shared" ref="H4740:H4803" si="74">IFERROR(FIND("kW",A4740),0)</f>
        <v>0</v>
      </c>
      <c r="I4740">
        <f t="array" ref="I4740">MIN(IFERROR(FIND(IstNumbers,A4740),""))</f>
        <v>28</v>
      </c>
      <c r="J4740" s="1" t="e">
        <f>IF([first '# in title]&lt;[pos kw in title],MID([title],[pos kw in title]-6,6),#N/A)</f>
        <v>#N/A</v>
      </c>
      <c r="K4740" s="1" t="e">
        <f>IFERROR(MID(SUBSTITUTE([kw rough in title],",","."),FIND("(",[kw rough in title])+1,20),SUBSTITUTE(IFERROR(MID([kw rough in title],FIND(" ",[kw rough in title])+1,20),[kw rough in title]),",","."))</f>
        <v>#N/A</v>
      </c>
      <c r="L4740" s="1">
        <f>IFERROR(FIND("kW",[desc]),0)</f>
        <v>0</v>
      </c>
      <c r="M4740">
        <f t="array" ref="M4740">MIN(IFERROR(FIND(IstNumbers,E4740),""))</f>
        <v>33</v>
      </c>
      <c r="N4740" s="1" t="b">
        <f>IF([first '# in desc]&lt;[pos kw in desc],MID([desc],[pos kw in desc]-7,7))</f>
        <v>0</v>
      </c>
      <c r="O47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40" s="1" t="str">
        <f>TRIM(IF([first '# in desc]&lt;[pos kw in desc],MID([desc],[pos kw in desc]-6,6),FALSE))</f>
        <v>FALSCH</v>
      </c>
      <c r="Q4740" s="1" t="b">
        <f>IF(LEN([manuell])=0,IFERROR([kw fine in title]*1,IFERROR(SUMPRODUCT(COUNTIF(IsDigits,MID([kw in desc],ROW($A$1:$A$150),1)))=LEN([kw in desc]),#N/A)),[manuell])</f>
        <v>0</v>
      </c>
      <c r="R4740" s="1" t="str">
        <f>IF([pos kw in title]&gt;0,MID(J4740,#REF!,4),IF([first '# in title]&gt;0,MID([title],[first '# in title],3),IF([first '# in title]&gt;0,MID([desc],#REF!,3),VLOOKUP([productid],$G$2:$R$1386,8))))</f>
        <v>146</v>
      </c>
      <c r="S4740" s="1" t="e">
        <f>IF([kw in desc]=[kw rough in title],[kw in desc]*1,IFERROR(LEFT([kw_dirty],3)*1,IFERROR(LEFT([kw_dirty],2)*1,"n.a.")))</f>
        <v>#N/A</v>
      </c>
      <c r="T4740" s="1"/>
      <c r="U4740" s="1" t="e">
        <f>VLOOKUP(Tabelle1[[#This Row],[productid]],Tabelle2[#All],2,FALSE)</f>
        <v>#N/A</v>
      </c>
    </row>
    <row r="4741" spans="1:21">
      <c r="A4741" t="s">
        <v>4272</v>
      </c>
      <c r="B4741">
        <v>3003</v>
      </c>
      <c r="C4741">
        <v>289859</v>
      </c>
      <c r="D4741" t="s">
        <v>7771</v>
      </c>
      <c r="E4741" t="s">
        <v>7772</v>
      </c>
      <c r="F4741">
        <v>18406</v>
      </c>
      <c r="G4741">
        <v>2286143</v>
      </c>
      <c r="H4741">
        <f t="shared" si="74"/>
        <v>0</v>
      </c>
      <c r="I4741">
        <f t="array" ref="I4741">MIN(IFERROR(FIND(IstNumbers,A4741),""))</f>
        <v>28</v>
      </c>
      <c r="J4741" s="1" t="e">
        <f>IF([first '# in title]&lt;[pos kw in title],MID([title],[pos kw in title]-6,6),#N/A)</f>
        <v>#N/A</v>
      </c>
      <c r="K4741" s="1" t="e">
        <f>IFERROR(MID(SUBSTITUTE([kw rough in title],",","."),FIND("(",[kw rough in title])+1,20),SUBSTITUTE(IFERROR(MID([kw rough in title],FIND(" ",[kw rough in title])+1,20),[kw rough in title]),",","."))</f>
        <v>#N/A</v>
      </c>
      <c r="L4741" s="1">
        <f>IFERROR(FIND("kW",[desc]),0)</f>
        <v>0</v>
      </c>
      <c r="M4741">
        <f t="array" ref="M4741">MIN(IFERROR(FIND(IstNumbers,E4741),""))</f>
        <v>33</v>
      </c>
      <c r="N4741" s="1" t="b">
        <f>IF([first '# in desc]&lt;[pos kw in desc],MID([desc],[pos kw in desc]-7,7))</f>
        <v>0</v>
      </c>
      <c r="O47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41" s="1" t="str">
        <f>TRIM(IF([first '# in desc]&lt;[pos kw in desc],MID([desc],[pos kw in desc]-6,6),FALSE))</f>
        <v>FALSCH</v>
      </c>
      <c r="Q4741" s="1" t="b">
        <f>IF(LEN([manuell])=0,IFERROR([kw fine in title]*1,IFERROR(SUMPRODUCT(COUNTIF(IsDigits,MID([kw in desc],ROW($A$1:$A$150),1)))=LEN([kw in desc]),#N/A)),[manuell])</f>
        <v>0</v>
      </c>
      <c r="R4741" s="1" t="str">
        <f>IF([pos kw in title]&gt;0,MID(J4741,#REF!,4),IF([first '# in title]&gt;0,MID([title],[first '# in title],3),IF([first '# in title]&gt;0,MID([desc],#REF!,3),VLOOKUP([productid],$G$2:$R$1386,8))))</f>
        <v>146</v>
      </c>
      <c r="S4741" s="1" t="e">
        <f>IF([kw in desc]=[kw rough in title],[kw in desc]*1,IFERROR(LEFT([kw_dirty],3)*1,IFERROR(LEFT([kw_dirty],2)*1,"n.a.")))</f>
        <v>#N/A</v>
      </c>
      <c r="T4741" s="1"/>
      <c r="U4741" s="1" t="e">
        <f>VLOOKUP(Tabelle1[[#This Row],[productid]],Tabelle2[#All],2,FALSE)</f>
        <v>#N/A</v>
      </c>
    </row>
    <row r="4742" spans="1:21">
      <c r="A4742" t="s">
        <v>4272</v>
      </c>
      <c r="B4742">
        <v>3004</v>
      </c>
      <c r="C4742">
        <v>289859</v>
      </c>
      <c r="D4742" t="s">
        <v>7773</v>
      </c>
      <c r="E4742" t="s">
        <v>7774</v>
      </c>
      <c r="F4742">
        <v>18406</v>
      </c>
      <c r="G4742">
        <v>2286143</v>
      </c>
      <c r="H4742">
        <f t="shared" si="74"/>
        <v>0</v>
      </c>
      <c r="I4742">
        <f t="array" ref="I4742">MIN(IFERROR(FIND(IstNumbers,A4742),""))</f>
        <v>28</v>
      </c>
      <c r="J4742" s="1" t="e">
        <f>IF([first '# in title]&lt;[pos kw in title],MID([title],[pos kw in title]-6,6),#N/A)</f>
        <v>#N/A</v>
      </c>
      <c r="K4742" s="1" t="e">
        <f>IFERROR(MID(SUBSTITUTE([kw rough in title],",","."),FIND("(",[kw rough in title])+1,20),SUBSTITUTE(IFERROR(MID([kw rough in title],FIND(" ",[kw rough in title])+1,20),[kw rough in title]),",","."))</f>
        <v>#N/A</v>
      </c>
      <c r="L4742" s="1">
        <f>IFERROR(FIND("kW",[desc]),0)</f>
        <v>0</v>
      </c>
      <c r="M4742">
        <f t="array" ref="M4742">MIN(IFERROR(FIND(IstNumbers,E4742),""))</f>
        <v>18</v>
      </c>
      <c r="N4742" s="1" t="b">
        <f>IF([first '# in desc]&lt;[pos kw in desc],MID([desc],[pos kw in desc]-7,7))</f>
        <v>0</v>
      </c>
      <c r="O47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42" s="1" t="str">
        <f>TRIM(IF([first '# in desc]&lt;[pos kw in desc],MID([desc],[pos kw in desc]-6,6),FALSE))</f>
        <v>FALSCH</v>
      </c>
      <c r="Q4742" s="1" t="b">
        <f>IF(LEN([manuell])=0,IFERROR([kw fine in title]*1,IFERROR(SUMPRODUCT(COUNTIF(IsDigits,MID([kw in desc],ROW($A$1:$A$150),1)))=LEN([kw in desc]),#N/A)),[manuell])</f>
        <v>0</v>
      </c>
      <c r="R4742" s="1" t="str">
        <f>IF([pos kw in title]&gt;0,MID(J4742,#REF!,4),IF([first '# in title]&gt;0,MID([title],[first '# in title],3),IF([first '# in title]&gt;0,MID([desc],#REF!,3),VLOOKUP([productid],$G$2:$R$1386,8))))</f>
        <v>146</v>
      </c>
      <c r="S4742" s="1" t="e">
        <f>IF([kw in desc]=[kw rough in title],[kw in desc]*1,IFERROR(LEFT([kw_dirty],3)*1,IFERROR(LEFT([kw_dirty],2)*1,"n.a.")))</f>
        <v>#N/A</v>
      </c>
      <c r="T4742" s="1"/>
      <c r="U4742" s="1" t="e">
        <f>VLOOKUP(Tabelle1[[#This Row],[productid]],Tabelle2[#All],2,FALSE)</f>
        <v>#N/A</v>
      </c>
    </row>
    <row r="4743" spans="1:21">
      <c r="A4743" t="s">
        <v>4272</v>
      </c>
      <c r="B4743">
        <v>3004</v>
      </c>
      <c r="C4743">
        <v>289859</v>
      </c>
      <c r="D4743" t="s">
        <v>7775</v>
      </c>
      <c r="E4743" t="s">
        <v>7776</v>
      </c>
      <c r="F4743">
        <v>18406</v>
      </c>
      <c r="G4743">
        <v>2286143</v>
      </c>
      <c r="H4743">
        <f t="shared" si="74"/>
        <v>0</v>
      </c>
      <c r="I4743">
        <f t="array" ref="I4743">MIN(IFERROR(FIND(IstNumbers,A4743),""))</f>
        <v>28</v>
      </c>
      <c r="J4743" s="1" t="e">
        <f>IF([first '# in title]&lt;[pos kw in title],MID([title],[pos kw in title]-6,6),#N/A)</f>
        <v>#N/A</v>
      </c>
      <c r="K4743" s="1" t="e">
        <f>IFERROR(MID(SUBSTITUTE([kw rough in title],",","."),FIND("(",[kw rough in title])+1,20),SUBSTITUTE(IFERROR(MID([kw rough in title],FIND(" ",[kw rough in title])+1,20),[kw rough in title]),",","."))</f>
        <v>#N/A</v>
      </c>
      <c r="L4743" s="1">
        <f>IFERROR(FIND("kW",[desc]),0)</f>
        <v>0</v>
      </c>
      <c r="M4743">
        <f t="array" ref="M4743">MIN(IFERROR(FIND(IstNumbers,E4743),""))</f>
        <v>33</v>
      </c>
      <c r="N4743" s="1" t="b">
        <f>IF([first '# in desc]&lt;[pos kw in desc],MID([desc],[pos kw in desc]-7,7))</f>
        <v>0</v>
      </c>
      <c r="O47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43" s="1" t="str">
        <f>TRIM(IF([first '# in desc]&lt;[pos kw in desc],MID([desc],[pos kw in desc]-6,6),FALSE))</f>
        <v>FALSCH</v>
      </c>
      <c r="Q4743" s="1" t="b">
        <f>IF(LEN([manuell])=0,IFERROR([kw fine in title]*1,IFERROR(SUMPRODUCT(COUNTIF(IsDigits,MID([kw in desc],ROW($A$1:$A$150),1)))=LEN([kw in desc]),#N/A)),[manuell])</f>
        <v>0</v>
      </c>
      <c r="R4743" s="1" t="str">
        <f>IF([pos kw in title]&gt;0,MID(J4743,#REF!,4),IF([first '# in title]&gt;0,MID([title],[first '# in title],3),IF([first '# in title]&gt;0,MID([desc],#REF!,3),VLOOKUP([productid],$G$2:$R$1386,8))))</f>
        <v>146</v>
      </c>
      <c r="S4743" s="1" t="e">
        <f>IF([kw in desc]=[kw rough in title],[kw in desc]*1,IFERROR(LEFT([kw_dirty],3)*1,IFERROR(LEFT([kw_dirty],2)*1,"n.a.")))</f>
        <v>#N/A</v>
      </c>
      <c r="T4743" s="1"/>
      <c r="U4743" s="1" t="e">
        <f>VLOOKUP(Tabelle1[[#This Row],[productid]],Tabelle2[#All],2,FALSE)</f>
        <v>#N/A</v>
      </c>
    </row>
    <row r="4744" spans="1:21">
      <c r="A4744" t="s">
        <v>4272</v>
      </c>
      <c r="B4744">
        <v>3008</v>
      </c>
      <c r="C4744">
        <v>289859</v>
      </c>
      <c r="D4744" t="s">
        <v>7777</v>
      </c>
      <c r="E4744" t="s">
        <v>7778</v>
      </c>
      <c r="F4744">
        <v>18406</v>
      </c>
      <c r="G4744">
        <v>2286143</v>
      </c>
      <c r="H4744">
        <f t="shared" si="74"/>
        <v>0</v>
      </c>
      <c r="I4744">
        <f t="array" ref="I4744">MIN(IFERROR(FIND(IstNumbers,A4744),""))</f>
        <v>28</v>
      </c>
      <c r="J4744" s="1" t="e">
        <f>IF([first '# in title]&lt;[pos kw in title],MID([title],[pos kw in title]-6,6),#N/A)</f>
        <v>#N/A</v>
      </c>
      <c r="K4744" s="1" t="e">
        <f>IFERROR(MID(SUBSTITUTE([kw rough in title],",","."),FIND("(",[kw rough in title])+1,20),SUBSTITUTE(IFERROR(MID([kw rough in title],FIND(" ",[kw rough in title])+1,20),[kw rough in title]),",","."))</f>
        <v>#N/A</v>
      </c>
      <c r="L4744" s="1">
        <f>IFERROR(FIND("kW",[desc]),0)</f>
        <v>0</v>
      </c>
      <c r="M4744">
        <f t="array" ref="M4744">MIN(IFERROR(FIND(IstNumbers,E4744),""))</f>
        <v>33</v>
      </c>
      <c r="N4744" s="1" t="b">
        <f>IF([first '# in desc]&lt;[pos kw in desc],MID([desc],[pos kw in desc]-7,7))</f>
        <v>0</v>
      </c>
      <c r="O47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44" s="1" t="str">
        <f>TRIM(IF([first '# in desc]&lt;[pos kw in desc],MID([desc],[pos kw in desc]-6,6),FALSE))</f>
        <v>FALSCH</v>
      </c>
      <c r="Q4744" s="1" t="b">
        <f>IF(LEN([manuell])=0,IFERROR([kw fine in title]*1,IFERROR(SUMPRODUCT(COUNTIF(IsDigits,MID([kw in desc],ROW($A$1:$A$150),1)))=LEN([kw in desc]),#N/A)),[manuell])</f>
        <v>0</v>
      </c>
      <c r="R4744" s="1" t="str">
        <f>IF([pos kw in title]&gt;0,MID(J4744,#REF!,4),IF([first '# in title]&gt;0,MID([title],[first '# in title],3),IF([first '# in title]&gt;0,MID([desc],#REF!,3),VLOOKUP([productid],$G$2:$R$1386,8))))</f>
        <v>146</v>
      </c>
      <c r="S4744" s="1" t="e">
        <f>IF([kw in desc]=[kw rough in title],[kw in desc]*1,IFERROR(LEFT([kw_dirty],3)*1,IFERROR(LEFT([kw_dirty],2)*1,"n.a.")))</f>
        <v>#N/A</v>
      </c>
      <c r="T4744" s="1"/>
      <c r="U4744" s="1" t="e">
        <f>VLOOKUP(Tabelle1[[#This Row],[productid]],Tabelle2[#All],2,FALSE)</f>
        <v>#N/A</v>
      </c>
    </row>
    <row r="4745" spans="1:21" hidden="1">
      <c r="A4745" t="s">
        <v>4104</v>
      </c>
      <c r="B4745">
        <v>3740</v>
      </c>
      <c r="C4745">
        <v>289859</v>
      </c>
      <c r="D4745" t="s">
        <v>7779</v>
      </c>
      <c r="E4745" t="s">
        <v>7780</v>
      </c>
      <c r="F4745">
        <v>18406</v>
      </c>
      <c r="G4745">
        <v>1750863</v>
      </c>
      <c r="H4745">
        <f t="shared" si="74"/>
        <v>0</v>
      </c>
      <c r="I4745">
        <f t="array" ref="I4745">MIN(IFERROR(FIND(IstNumbers,A4745),""))</f>
        <v>29</v>
      </c>
      <c r="J4745" s="1" t="e">
        <f>IF([first '# in title]&lt;[pos kw in title],MID([title],[pos kw in title]-6,6),#N/A)</f>
        <v>#N/A</v>
      </c>
      <c r="K4745" s="1" t="e">
        <f>IFERROR(MID(SUBSTITUTE([kw rough in title],",","."),FIND("(",[kw rough in title])+1,20),SUBSTITUTE(IFERROR(MID([kw rough in title],FIND(" ",[kw rough in title])+1,20),[kw rough in title]),",","."))</f>
        <v>#N/A</v>
      </c>
      <c r="L4745" s="1">
        <f>IFERROR(FIND("kW",[desc]),0)</f>
        <v>70</v>
      </c>
      <c r="M4745">
        <f t="array" ref="M4745">MIN(IFERROR(FIND(IstNumbers,E4745),""))</f>
        <v>34</v>
      </c>
      <c r="N4745" s="1" t="str">
        <f>IF([first '# in desc]&lt;[pos kw in desc],MID([desc],[pos kw in desc]-7,7))</f>
        <v xml:space="preserve">­me 42 </v>
      </c>
      <c r="O47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45" s="1" t="str">
        <f>TRIM(IF([first '# in desc]&lt;[pos kw in desc],MID([desc],[pos kw in desc]-6,6),FALSE))</f>
        <v>me 42</v>
      </c>
      <c r="Q4745" s="1" t="b">
        <f>IF(LEN([manuell])=0,IFERROR([kw fine in title]*1,IFERROR(SUMPRODUCT(COUNTIF(IsDigits,MID([kw in desc],ROW($A$1:$A$150),1)))=LEN([kw in desc]),#N/A)),[manuell])</f>
        <v>0</v>
      </c>
      <c r="R4745" s="1" t="str">
        <f>IF([pos kw in title]&gt;0,MID(J4745,#REF!,4),IF([first '# in title]&gt;0,MID([title],[first '# in title],3),IF([first '# in title]&gt;0,MID([desc],#REF!,3),VLOOKUP([productid],$G$2:$R$1386,8))))</f>
        <v>42-</v>
      </c>
      <c r="S4745" s="1" t="e">
        <f>IF([kw in desc]=[kw rough in title],[kw in desc]*1,IFERROR(LEFT([kw_dirty],3)*1,IFERROR(LEFT([kw_dirty],2)*1,"n.a.")))</f>
        <v>#N/A</v>
      </c>
      <c r="T4745" s="1"/>
      <c r="U4745" s="1">
        <f>VLOOKUP(Tabelle1[[#This Row],[productid]],Tabelle2[#All],2,FALSE)</f>
        <v>42</v>
      </c>
    </row>
    <row r="4746" spans="1:21" hidden="1">
      <c r="A4746" t="s">
        <v>3593</v>
      </c>
      <c r="B4746">
        <v>3815</v>
      </c>
      <c r="C4746">
        <v>289859</v>
      </c>
      <c r="D4746" t="s">
        <v>7781</v>
      </c>
      <c r="E4746" t="s">
        <v>7454</v>
      </c>
      <c r="F4746">
        <v>18406</v>
      </c>
      <c r="G4746">
        <v>3497887</v>
      </c>
      <c r="H4746">
        <f t="shared" si="74"/>
        <v>0</v>
      </c>
      <c r="I4746">
        <f t="array" ref="I4746">MIN(IFERROR(FIND(IstNumbers,A4746),""))</f>
        <v>13</v>
      </c>
      <c r="J4746" s="1" t="e">
        <f>IF([first '# in title]&lt;[pos kw in title],MID([title],[pos kw in title]-6,6),#N/A)</f>
        <v>#N/A</v>
      </c>
      <c r="K4746" s="1" t="e">
        <f>IFERROR(MID(SUBSTITUTE([kw rough in title],",","."),FIND("(",[kw rough in title])+1,20),SUBSTITUTE(IFERROR(MID([kw rough in title],FIND(" ",[kw rough in title])+1,20),[kw rough in title]),",","."))</f>
        <v>#N/A</v>
      </c>
      <c r="L4746" s="1">
        <f>IFERROR(FIND("kW",[desc]),0)</f>
        <v>70</v>
      </c>
      <c r="M4746">
        <f t="array" ref="M4746">MIN(IFERROR(FIND(IstNumbers,E4746),""))</f>
        <v>34</v>
      </c>
      <c r="N4746" s="1" t="str">
        <f>IF([first '# in desc]&lt;[pos kw in desc],MID([desc],[pos kw in desc]-7,7))</f>
        <v xml:space="preserve">­me 42 </v>
      </c>
      <c r="O47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46" s="1" t="str">
        <f>TRIM(IF([first '# in desc]&lt;[pos kw in desc],MID([desc],[pos kw in desc]-6,6),FALSE))</f>
        <v>me 42</v>
      </c>
      <c r="Q4746" s="1" t="b">
        <f>IF(LEN([manuell])=0,IFERROR([kw fine in title]*1,IFERROR(SUMPRODUCT(COUNTIF(IsDigits,MID([kw in desc],ROW($A$1:$A$150),1)))=LEN([kw in desc]),#N/A)),[manuell])</f>
        <v>0</v>
      </c>
      <c r="R4746" s="1" t="str">
        <f>IF([pos kw in title]&gt;0,MID(J4746,#REF!,4),IF([first '# in title]&gt;0,MID([title],[first '# in title],3),IF([first '# in title]&gt;0,MID([desc],#REF!,3),VLOOKUP([productid],$G$2:$R$1386,8))))</f>
        <v xml:space="preserve">42 </v>
      </c>
      <c r="S4746" s="1" t="e">
        <f>IF([kw in desc]=[kw rough in title],[kw in desc]*1,IFERROR(LEFT([kw_dirty],3)*1,IFERROR(LEFT([kw_dirty],2)*1,"n.a.")))</f>
        <v>#N/A</v>
      </c>
      <c r="T4746" s="1"/>
      <c r="U4746" s="1">
        <f>VLOOKUP(Tabelle1[[#This Row],[productid]],Tabelle2[#All],2,FALSE)</f>
        <v>42</v>
      </c>
    </row>
    <row r="4747" spans="1:21">
      <c r="A4747" t="s">
        <v>4272</v>
      </c>
      <c r="B4747">
        <v>3008</v>
      </c>
      <c r="C4747">
        <v>289859</v>
      </c>
      <c r="D4747" t="s">
        <v>7782</v>
      </c>
      <c r="E4747" t="s">
        <v>7783</v>
      </c>
      <c r="F4747">
        <v>18406</v>
      </c>
      <c r="G4747">
        <v>2286143</v>
      </c>
      <c r="H4747">
        <f t="shared" si="74"/>
        <v>0</v>
      </c>
      <c r="I4747">
        <f t="array" ref="I4747">MIN(IFERROR(FIND(IstNumbers,A4747),""))</f>
        <v>28</v>
      </c>
      <c r="J4747" s="1" t="e">
        <f>IF([first '# in title]&lt;[pos kw in title],MID([title],[pos kw in title]-6,6),#N/A)</f>
        <v>#N/A</v>
      </c>
      <c r="K4747" s="1" t="e">
        <f>IFERROR(MID(SUBSTITUTE([kw rough in title],",","."),FIND("(",[kw rough in title])+1,20),SUBSTITUTE(IFERROR(MID([kw rough in title],FIND(" ",[kw rough in title])+1,20),[kw rough in title]),",","."))</f>
        <v>#N/A</v>
      </c>
      <c r="L4747" s="1">
        <f>IFERROR(FIND("kW",[desc]),0)</f>
        <v>0</v>
      </c>
      <c r="M4747">
        <f t="array" ref="M4747">MIN(IFERROR(FIND(IstNumbers,E4747),""))</f>
        <v>33</v>
      </c>
      <c r="N4747" s="1" t="b">
        <f>IF([first '# in desc]&lt;[pos kw in desc],MID([desc],[pos kw in desc]-7,7))</f>
        <v>0</v>
      </c>
      <c r="O47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47" s="1" t="str">
        <f>TRIM(IF([first '# in desc]&lt;[pos kw in desc],MID([desc],[pos kw in desc]-6,6),FALSE))</f>
        <v>FALSCH</v>
      </c>
      <c r="Q4747" s="1" t="b">
        <f>IF(LEN([manuell])=0,IFERROR([kw fine in title]*1,IFERROR(SUMPRODUCT(COUNTIF(IsDigits,MID([kw in desc],ROW($A$1:$A$150),1)))=LEN([kw in desc]),#N/A)),[manuell])</f>
        <v>0</v>
      </c>
      <c r="R4747" s="1" t="str">
        <f>IF([pos kw in title]&gt;0,MID(J4747,#REF!,4),IF([first '# in title]&gt;0,MID([title],[first '# in title],3),IF([first '# in title]&gt;0,MID([desc],#REF!,3),VLOOKUP([productid],$G$2:$R$1386,8))))</f>
        <v>146</v>
      </c>
      <c r="S4747" s="1" t="e">
        <f>IF([kw in desc]=[kw rough in title],[kw in desc]*1,IFERROR(LEFT([kw_dirty],3)*1,IFERROR(LEFT([kw_dirty],2)*1,"n.a.")))</f>
        <v>#N/A</v>
      </c>
      <c r="T4747" s="1"/>
      <c r="U4747" s="1" t="e">
        <f>VLOOKUP(Tabelle1[[#This Row],[productid]],Tabelle2[#All],2,FALSE)</f>
        <v>#N/A</v>
      </c>
    </row>
    <row r="4748" spans="1:21" hidden="1">
      <c r="A4748" t="s">
        <v>4104</v>
      </c>
      <c r="B4748">
        <v>3740</v>
      </c>
      <c r="C4748">
        <v>289859</v>
      </c>
      <c r="D4748" t="s">
        <v>7784</v>
      </c>
      <c r="E4748" t="s">
        <v>7191</v>
      </c>
      <c r="F4748">
        <v>18406</v>
      </c>
      <c r="G4748">
        <v>1750863</v>
      </c>
      <c r="H4748">
        <f t="shared" si="74"/>
        <v>0</v>
      </c>
      <c r="I4748">
        <f t="array" ref="I4748">MIN(IFERROR(FIND(IstNumbers,A4748),""))</f>
        <v>29</v>
      </c>
      <c r="J4748" s="1" t="e">
        <f>IF([first '# in title]&lt;[pos kw in title],MID([title],[pos kw in title]-6,6),#N/A)</f>
        <v>#N/A</v>
      </c>
      <c r="K4748" s="1" t="e">
        <f>IFERROR(MID(SUBSTITUTE([kw rough in title],",","."),FIND("(",[kw rough in title])+1,20),SUBSTITUTE(IFERROR(MID([kw rough in title],FIND(" ",[kw rough in title])+1,20),[kw rough in title]),",","."))</f>
        <v>#N/A</v>
      </c>
      <c r="L4748" s="1">
        <f>IFERROR(FIND("kW",[desc]),0)</f>
        <v>70</v>
      </c>
      <c r="M4748">
        <f t="array" ref="M4748">MIN(IFERROR(FIND(IstNumbers,E4748),""))</f>
        <v>34</v>
      </c>
      <c r="N4748" s="1" t="str">
        <f>IF([first '# in desc]&lt;[pos kw in desc],MID([desc],[pos kw in desc]-7,7))</f>
        <v xml:space="preserve">­me 42 </v>
      </c>
      <c r="O47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48" s="1" t="str">
        <f>TRIM(IF([first '# in desc]&lt;[pos kw in desc],MID([desc],[pos kw in desc]-6,6),FALSE))</f>
        <v>me 42</v>
      </c>
      <c r="Q4748" s="1" t="b">
        <f>IF(LEN([manuell])=0,IFERROR([kw fine in title]*1,IFERROR(SUMPRODUCT(COUNTIF(IsDigits,MID([kw in desc],ROW($A$1:$A$150),1)))=LEN([kw in desc]),#N/A)),[manuell])</f>
        <v>0</v>
      </c>
      <c r="R4748" s="1" t="str">
        <f>IF([pos kw in title]&gt;0,MID(J4748,#REF!,4),IF([first '# in title]&gt;0,MID([title],[first '# in title],3),IF([first '# in title]&gt;0,MID([desc],#REF!,3),VLOOKUP([productid],$G$2:$R$1386,8))))</f>
        <v>42-</v>
      </c>
      <c r="S4748" s="1" t="e">
        <f>IF([kw in desc]=[kw rough in title],[kw in desc]*1,IFERROR(LEFT([kw_dirty],3)*1,IFERROR(LEFT([kw_dirty],2)*1,"n.a.")))</f>
        <v>#N/A</v>
      </c>
      <c r="T4748" s="1"/>
      <c r="U4748" s="1">
        <f>VLOOKUP(Tabelle1[[#This Row],[productid]],Tabelle2[#All],2,FALSE)</f>
        <v>42</v>
      </c>
    </row>
    <row r="4749" spans="1:21" hidden="1">
      <c r="A4749" t="s">
        <v>3593</v>
      </c>
      <c r="B4749">
        <v>3820</v>
      </c>
      <c r="C4749">
        <v>289859</v>
      </c>
      <c r="D4749" t="s">
        <v>7785</v>
      </c>
      <c r="E4749" t="s">
        <v>7786</v>
      </c>
      <c r="F4749">
        <v>18406</v>
      </c>
      <c r="G4749">
        <v>3497887</v>
      </c>
      <c r="H4749">
        <f t="shared" si="74"/>
        <v>0</v>
      </c>
      <c r="I4749">
        <f t="array" ref="I4749">MIN(IFERROR(FIND(IstNumbers,A4749),""))</f>
        <v>13</v>
      </c>
      <c r="J4749" s="1" t="e">
        <f>IF([first '# in title]&lt;[pos kw in title],MID([title],[pos kw in title]-6,6),#N/A)</f>
        <v>#N/A</v>
      </c>
      <c r="K4749" s="1" t="e">
        <f>IFERROR(MID(SUBSTITUTE([kw rough in title],",","."),FIND("(",[kw rough in title])+1,20),SUBSTITUTE(IFERROR(MID([kw rough in title],FIND(" ",[kw rough in title])+1,20),[kw rough in title]),",","."))</f>
        <v>#N/A</v>
      </c>
      <c r="L4749" s="1">
        <f>IFERROR(FIND("kW",[desc]),0)</f>
        <v>70</v>
      </c>
      <c r="M4749">
        <f t="array" ref="M4749">MIN(IFERROR(FIND(IstNumbers,E4749),""))</f>
        <v>34</v>
      </c>
      <c r="N4749" s="1" t="str">
        <f>IF([first '# in desc]&lt;[pos kw in desc],MID([desc],[pos kw in desc]-7,7))</f>
        <v xml:space="preserve">­me 42 </v>
      </c>
      <c r="O47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49" s="1" t="str">
        <f>TRIM(IF([first '# in desc]&lt;[pos kw in desc],MID([desc],[pos kw in desc]-6,6),FALSE))</f>
        <v>me 42</v>
      </c>
      <c r="Q4749" s="1" t="b">
        <f>IF(LEN([manuell])=0,IFERROR([kw fine in title]*1,IFERROR(SUMPRODUCT(COUNTIF(IsDigits,MID([kw in desc],ROW($A$1:$A$150),1)))=LEN([kw in desc]),#N/A)),[manuell])</f>
        <v>0</v>
      </c>
      <c r="R4749" s="1" t="str">
        <f>IF([pos kw in title]&gt;0,MID(J4749,#REF!,4),IF([first '# in title]&gt;0,MID([title],[first '# in title],3),IF([first '# in title]&gt;0,MID([desc],#REF!,3),VLOOKUP([productid],$G$2:$R$1386,8))))</f>
        <v xml:space="preserve">42 </v>
      </c>
      <c r="S4749" s="1" t="e">
        <f>IF([kw in desc]=[kw rough in title],[kw in desc]*1,IFERROR(LEFT([kw_dirty],3)*1,IFERROR(LEFT([kw_dirty],2)*1,"n.a.")))</f>
        <v>#N/A</v>
      </c>
      <c r="T4749" s="1"/>
      <c r="U4749" s="1">
        <f>VLOOKUP(Tabelle1[[#This Row],[productid]],Tabelle2[#All],2,FALSE)</f>
        <v>42</v>
      </c>
    </row>
    <row r="4750" spans="1:21">
      <c r="A4750" t="s">
        <v>4272</v>
      </c>
      <c r="B4750">
        <v>3013</v>
      </c>
      <c r="C4750">
        <v>289859</v>
      </c>
      <c r="D4750" t="s">
        <v>7787</v>
      </c>
      <c r="E4750" t="s">
        <v>7788</v>
      </c>
      <c r="F4750">
        <v>18406</v>
      </c>
      <c r="G4750">
        <v>2286143</v>
      </c>
      <c r="H4750">
        <f t="shared" si="74"/>
        <v>0</v>
      </c>
      <c r="I4750">
        <f t="array" ref="I4750">MIN(IFERROR(FIND(IstNumbers,A4750),""))</f>
        <v>28</v>
      </c>
      <c r="J4750" s="1" t="e">
        <f>IF([first '# in title]&lt;[pos kw in title],MID([title],[pos kw in title]-6,6),#N/A)</f>
        <v>#N/A</v>
      </c>
      <c r="K4750" s="1" t="e">
        <f>IFERROR(MID(SUBSTITUTE([kw rough in title],",","."),FIND("(",[kw rough in title])+1,20),SUBSTITUTE(IFERROR(MID([kw rough in title],FIND(" ",[kw rough in title])+1,20),[kw rough in title]),",","."))</f>
        <v>#N/A</v>
      </c>
      <c r="L4750" s="1">
        <f>IFERROR(FIND("kW",[desc]),0)</f>
        <v>0</v>
      </c>
      <c r="M4750">
        <f t="array" ref="M4750">MIN(IFERROR(FIND(IstNumbers,E4750),""))</f>
        <v>33</v>
      </c>
      <c r="N4750" s="1" t="b">
        <f>IF([first '# in desc]&lt;[pos kw in desc],MID([desc],[pos kw in desc]-7,7))</f>
        <v>0</v>
      </c>
      <c r="O47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50" s="1" t="str">
        <f>TRIM(IF([first '# in desc]&lt;[pos kw in desc],MID([desc],[pos kw in desc]-6,6),FALSE))</f>
        <v>FALSCH</v>
      </c>
      <c r="Q4750" s="1" t="b">
        <f>IF(LEN([manuell])=0,IFERROR([kw fine in title]*1,IFERROR(SUMPRODUCT(COUNTIF(IsDigits,MID([kw in desc],ROW($A$1:$A$150),1)))=LEN([kw in desc]),#N/A)),[manuell])</f>
        <v>0</v>
      </c>
      <c r="R4750" s="1" t="str">
        <f>IF([pos kw in title]&gt;0,MID(J4750,#REF!,4),IF([first '# in title]&gt;0,MID([title],[first '# in title],3),IF([first '# in title]&gt;0,MID([desc],#REF!,3),VLOOKUP([productid],$G$2:$R$1386,8))))</f>
        <v>146</v>
      </c>
      <c r="S4750" s="1" t="e">
        <f>IF([kw in desc]=[kw rough in title],[kw in desc]*1,IFERROR(LEFT([kw_dirty],3)*1,IFERROR(LEFT([kw_dirty],2)*1,"n.a.")))</f>
        <v>#N/A</v>
      </c>
      <c r="T4750" s="1"/>
      <c r="U4750" s="1" t="e">
        <f>VLOOKUP(Tabelle1[[#This Row],[productid]],Tabelle2[#All],2,FALSE)</f>
        <v>#N/A</v>
      </c>
    </row>
    <row r="4751" spans="1:21" hidden="1">
      <c r="A4751" t="s">
        <v>4104</v>
      </c>
      <c r="B4751">
        <v>3740</v>
      </c>
      <c r="C4751">
        <v>289859</v>
      </c>
      <c r="D4751" t="s">
        <v>7789</v>
      </c>
      <c r="E4751" t="s">
        <v>7201</v>
      </c>
      <c r="F4751">
        <v>18406</v>
      </c>
      <c r="G4751">
        <v>1750863</v>
      </c>
      <c r="H4751">
        <f t="shared" si="74"/>
        <v>0</v>
      </c>
      <c r="I4751">
        <f t="array" ref="I4751">MIN(IFERROR(FIND(IstNumbers,A4751),""))</f>
        <v>29</v>
      </c>
      <c r="J4751" s="1" t="e">
        <f>IF([first '# in title]&lt;[pos kw in title],MID([title],[pos kw in title]-6,6),#N/A)</f>
        <v>#N/A</v>
      </c>
      <c r="K4751" s="1" t="e">
        <f>IFERROR(MID(SUBSTITUTE([kw rough in title],",","."),FIND("(",[kw rough in title])+1,20),SUBSTITUTE(IFERROR(MID([kw rough in title],FIND(" ",[kw rough in title])+1,20),[kw rough in title]),",","."))</f>
        <v>#N/A</v>
      </c>
      <c r="L4751" s="1">
        <f>IFERROR(FIND("kW",[desc]),0)</f>
        <v>70</v>
      </c>
      <c r="M4751">
        <f t="array" ref="M4751">MIN(IFERROR(FIND(IstNumbers,E4751),""))</f>
        <v>34</v>
      </c>
      <c r="N4751" s="1" t="str">
        <f>IF([first '# in desc]&lt;[pos kw in desc],MID([desc],[pos kw in desc]-7,7))</f>
        <v xml:space="preserve">­me 42 </v>
      </c>
      <c r="O47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51" s="1" t="str">
        <f>TRIM(IF([first '# in desc]&lt;[pos kw in desc],MID([desc],[pos kw in desc]-6,6),FALSE))</f>
        <v>me 42</v>
      </c>
      <c r="Q4751" s="1" t="b">
        <f>IF(LEN([manuell])=0,IFERROR([kw fine in title]*1,IFERROR(SUMPRODUCT(COUNTIF(IsDigits,MID([kw in desc],ROW($A$1:$A$150),1)))=LEN([kw in desc]),#N/A)),[manuell])</f>
        <v>0</v>
      </c>
      <c r="R4751" s="1" t="str">
        <f>IF([pos kw in title]&gt;0,MID(J4751,#REF!,4),IF([first '# in title]&gt;0,MID([title],[first '# in title],3),IF([first '# in title]&gt;0,MID([desc],#REF!,3),VLOOKUP([productid],$G$2:$R$1386,8))))</f>
        <v>42-</v>
      </c>
      <c r="S4751" s="1" t="e">
        <f>IF([kw in desc]=[kw rough in title],[kw in desc]*1,IFERROR(LEFT([kw_dirty],3)*1,IFERROR(LEFT([kw_dirty],2)*1,"n.a.")))</f>
        <v>#N/A</v>
      </c>
      <c r="T4751" s="1"/>
      <c r="U4751" s="1">
        <f>VLOOKUP(Tabelle1[[#This Row],[productid]],Tabelle2[#All],2,FALSE)</f>
        <v>42</v>
      </c>
    </row>
    <row r="4752" spans="1:21" hidden="1">
      <c r="A4752" t="s">
        <v>3593</v>
      </c>
      <c r="B4752">
        <v>3820</v>
      </c>
      <c r="C4752">
        <v>289859</v>
      </c>
      <c r="D4752" t="s">
        <v>7790</v>
      </c>
      <c r="E4752" t="s">
        <v>7791</v>
      </c>
      <c r="F4752">
        <v>18406</v>
      </c>
      <c r="G4752">
        <v>3497887</v>
      </c>
      <c r="H4752">
        <f t="shared" si="74"/>
        <v>0</v>
      </c>
      <c r="I4752">
        <f t="array" ref="I4752">MIN(IFERROR(FIND(IstNumbers,A4752),""))</f>
        <v>13</v>
      </c>
      <c r="J4752" s="1" t="e">
        <f>IF([first '# in title]&lt;[pos kw in title],MID([title],[pos kw in title]-6,6),#N/A)</f>
        <v>#N/A</v>
      </c>
      <c r="K4752" s="1" t="e">
        <f>IFERROR(MID(SUBSTITUTE([kw rough in title],",","."),FIND("(",[kw rough in title])+1,20),SUBSTITUTE(IFERROR(MID([kw rough in title],FIND(" ",[kw rough in title])+1,20),[kw rough in title]),",","."))</f>
        <v>#N/A</v>
      </c>
      <c r="L4752" s="1">
        <f>IFERROR(FIND("kW",[desc]),0)</f>
        <v>70</v>
      </c>
      <c r="M4752">
        <f t="array" ref="M4752">MIN(IFERROR(FIND(IstNumbers,E4752),""))</f>
        <v>34</v>
      </c>
      <c r="N4752" s="1" t="str">
        <f>IF([first '# in desc]&lt;[pos kw in desc],MID([desc],[pos kw in desc]-7,7))</f>
        <v xml:space="preserve">­me 42 </v>
      </c>
      <c r="O47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52" s="1" t="str">
        <f>TRIM(IF([first '# in desc]&lt;[pos kw in desc],MID([desc],[pos kw in desc]-6,6),FALSE))</f>
        <v>me 42</v>
      </c>
      <c r="Q4752" s="1" t="b">
        <f>IF(LEN([manuell])=0,IFERROR([kw fine in title]*1,IFERROR(SUMPRODUCT(COUNTIF(IsDigits,MID([kw in desc],ROW($A$1:$A$150),1)))=LEN([kw in desc]),#N/A)),[manuell])</f>
        <v>0</v>
      </c>
      <c r="R4752" s="1" t="str">
        <f>IF([pos kw in title]&gt;0,MID(J4752,#REF!,4),IF([first '# in title]&gt;0,MID([title],[first '# in title],3),IF([first '# in title]&gt;0,MID([desc],#REF!,3),VLOOKUP([productid],$G$2:$R$1386,8))))</f>
        <v xml:space="preserve">42 </v>
      </c>
      <c r="S4752" s="1" t="e">
        <f>IF([kw in desc]=[kw rough in title],[kw in desc]*1,IFERROR(LEFT([kw_dirty],3)*1,IFERROR(LEFT([kw_dirty],2)*1,"n.a.")))</f>
        <v>#N/A</v>
      </c>
      <c r="T4752" s="1"/>
      <c r="U4752" s="1">
        <f>VLOOKUP(Tabelle1[[#This Row],[productid]],Tabelle2[#All],2,FALSE)</f>
        <v>42</v>
      </c>
    </row>
    <row r="4753" spans="1:21">
      <c r="A4753" t="s">
        <v>4272</v>
      </c>
      <c r="B4753">
        <v>3013</v>
      </c>
      <c r="C4753">
        <v>289859</v>
      </c>
      <c r="D4753" t="s">
        <v>7792</v>
      </c>
      <c r="E4753" t="s">
        <v>7793</v>
      </c>
      <c r="F4753">
        <v>18406</v>
      </c>
      <c r="G4753">
        <v>2286143</v>
      </c>
      <c r="H4753">
        <f t="shared" si="74"/>
        <v>0</v>
      </c>
      <c r="I4753">
        <f t="array" ref="I4753">MIN(IFERROR(FIND(IstNumbers,A4753),""))</f>
        <v>28</v>
      </c>
      <c r="J4753" s="1" t="e">
        <f>IF([first '# in title]&lt;[pos kw in title],MID([title],[pos kw in title]-6,6),#N/A)</f>
        <v>#N/A</v>
      </c>
      <c r="K4753" s="1" t="e">
        <f>IFERROR(MID(SUBSTITUTE([kw rough in title],",","."),FIND("(",[kw rough in title])+1,20),SUBSTITUTE(IFERROR(MID([kw rough in title],FIND(" ",[kw rough in title])+1,20),[kw rough in title]),",","."))</f>
        <v>#N/A</v>
      </c>
      <c r="L4753" s="1">
        <f>IFERROR(FIND("kW",[desc]),0)</f>
        <v>0</v>
      </c>
      <c r="M4753">
        <f t="array" ref="M4753">MIN(IFERROR(FIND(IstNumbers,E4753),""))</f>
        <v>33</v>
      </c>
      <c r="N4753" s="1" t="b">
        <f>IF([first '# in desc]&lt;[pos kw in desc],MID([desc],[pos kw in desc]-7,7))</f>
        <v>0</v>
      </c>
      <c r="O47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53" s="1" t="str">
        <f>TRIM(IF([first '# in desc]&lt;[pos kw in desc],MID([desc],[pos kw in desc]-6,6),FALSE))</f>
        <v>FALSCH</v>
      </c>
      <c r="Q4753" s="1" t="b">
        <f>IF(LEN([manuell])=0,IFERROR([kw fine in title]*1,IFERROR(SUMPRODUCT(COUNTIF(IsDigits,MID([kw in desc],ROW($A$1:$A$150),1)))=LEN([kw in desc]),#N/A)),[manuell])</f>
        <v>0</v>
      </c>
      <c r="R4753" s="1" t="str">
        <f>IF([pos kw in title]&gt;0,MID(J4753,#REF!,4),IF([first '# in title]&gt;0,MID([title],[first '# in title],3),IF([first '# in title]&gt;0,MID([desc],#REF!,3),VLOOKUP([productid],$G$2:$R$1386,8))))</f>
        <v>146</v>
      </c>
      <c r="S4753" s="1" t="e">
        <f>IF([kw in desc]=[kw rough in title],[kw in desc]*1,IFERROR(LEFT([kw_dirty],3)*1,IFERROR(LEFT([kw_dirty],2)*1,"n.a.")))</f>
        <v>#N/A</v>
      </c>
      <c r="T4753" s="1"/>
      <c r="U4753" s="1" t="e">
        <f>VLOOKUP(Tabelle1[[#This Row],[productid]],Tabelle2[#All],2,FALSE)</f>
        <v>#N/A</v>
      </c>
    </row>
    <row r="4754" spans="1:21" hidden="1">
      <c r="A4754" t="s">
        <v>4104</v>
      </c>
      <c r="B4754">
        <v>3740</v>
      </c>
      <c r="C4754">
        <v>289859</v>
      </c>
      <c r="D4754" t="s">
        <v>7794</v>
      </c>
      <c r="E4754" t="s">
        <v>5745</v>
      </c>
      <c r="F4754">
        <v>18406</v>
      </c>
      <c r="G4754">
        <v>1750863</v>
      </c>
      <c r="H4754">
        <f t="shared" si="74"/>
        <v>0</v>
      </c>
      <c r="I4754">
        <f t="array" ref="I4754">MIN(IFERROR(FIND(IstNumbers,A4754),""))</f>
        <v>29</v>
      </c>
      <c r="J4754" s="1" t="e">
        <f>IF([first '# in title]&lt;[pos kw in title],MID([title],[pos kw in title]-6,6),#N/A)</f>
        <v>#N/A</v>
      </c>
      <c r="K4754" s="1" t="e">
        <f>IFERROR(MID(SUBSTITUTE([kw rough in title],",","."),FIND("(",[kw rough in title])+1,20),SUBSTITUTE(IFERROR(MID([kw rough in title],FIND(" ",[kw rough in title])+1,20),[kw rough in title]),",","."))</f>
        <v>#N/A</v>
      </c>
      <c r="L4754" s="1">
        <f>IFERROR(FIND("kW",[desc]),0)</f>
        <v>70</v>
      </c>
      <c r="M4754">
        <f t="array" ref="M4754">MIN(IFERROR(FIND(IstNumbers,E4754),""))</f>
        <v>34</v>
      </c>
      <c r="N4754" s="1" t="str">
        <f>IF([first '# in desc]&lt;[pos kw in desc],MID([desc],[pos kw in desc]-7,7))</f>
        <v xml:space="preserve">­me 42 </v>
      </c>
      <c r="O47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54" s="1" t="str">
        <f>TRIM(IF([first '# in desc]&lt;[pos kw in desc],MID([desc],[pos kw in desc]-6,6),FALSE))</f>
        <v>me 42</v>
      </c>
      <c r="Q4754" s="1" t="b">
        <f>IF(LEN([manuell])=0,IFERROR([kw fine in title]*1,IFERROR(SUMPRODUCT(COUNTIF(IsDigits,MID([kw in desc],ROW($A$1:$A$150),1)))=LEN([kw in desc]),#N/A)),[manuell])</f>
        <v>0</v>
      </c>
      <c r="R4754" s="1" t="str">
        <f>IF([pos kw in title]&gt;0,MID(J4754,#REF!,4),IF([first '# in title]&gt;0,MID([title],[first '# in title],3),IF([first '# in title]&gt;0,MID([desc],#REF!,3),VLOOKUP([productid],$G$2:$R$1386,8))))</f>
        <v>42-</v>
      </c>
      <c r="S4754" s="1" t="e">
        <f>IF([kw in desc]=[kw rough in title],[kw in desc]*1,IFERROR(LEFT([kw_dirty],3)*1,IFERROR(LEFT([kw_dirty],2)*1,"n.a.")))</f>
        <v>#N/A</v>
      </c>
      <c r="T4754" s="1"/>
      <c r="U4754" s="1">
        <f>VLOOKUP(Tabelle1[[#This Row],[productid]],Tabelle2[#All],2,FALSE)</f>
        <v>42</v>
      </c>
    </row>
    <row r="4755" spans="1:21" hidden="1">
      <c r="A4755" t="s">
        <v>3593</v>
      </c>
      <c r="B4755">
        <v>3820</v>
      </c>
      <c r="C4755">
        <v>289859</v>
      </c>
      <c r="D4755" t="s">
        <v>7795</v>
      </c>
      <c r="E4755" t="s">
        <v>7463</v>
      </c>
      <c r="F4755">
        <v>18406</v>
      </c>
      <c r="G4755">
        <v>3497887</v>
      </c>
      <c r="H4755">
        <f t="shared" si="74"/>
        <v>0</v>
      </c>
      <c r="I4755">
        <f t="array" ref="I4755">MIN(IFERROR(FIND(IstNumbers,A4755),""))</f>
        <v>13</v>
      </c>
      <c r="J4755" s="1" t="e">
        <f>IF([first '# in title]&lt;[pos kw in title],MID([title],[pos kw in title]-6,6),#N/A)</f>
        <v>#N/A</v>
      </c>
      <c r="K4755" s="1" t="e">
        <f>IFERROR(MID(SUBSTITUTE([kw rough in title],",","."),FIND("(",[kw rough in title])+1,20),SUBSTITUTE(IFERROR(MID([kw rough in title],FIND(" ",[kw rough in title])+1,20),[kw rough in title]),",","."))</f>
        <v>#N/A</v>
      </c>
      <c r="L4755" s="1">
        <f>IFERROR(FIND("kW",[desc]),0)</f>
        <v>70</v>
      </c>
      <c r="M4755">
        <f t="array" ref="M4755">MIN(IFERROR(FIND(IstNumbers,E4755),""))</f>
        <v>34</v>
      </c>
      <c r="N4755" s="1" t="str">
        <f>IF([first '# in desc]&lt;[pos kw in desc],MID([desc],[pos kw in desc]-7,7))</f>
        <v xml:space="preserve">­me 42 </v>
      </c>
      <c r="O47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55" s="1" t="str">
        <f>TRIM(IF([first '# in desc]&lt;[pos kw in desc],MID([desc],[pos kw in desc]-6,6),FALSE))</f>
        <v>me 42</v>
      </c>
      <c r="Q4755" s="1" t="b">
        <f>IF(LEN([manuell])=0,IFERROR([kw fine in title]*1,IFERROR(SUMPRODUCT(COUNTIF(IsDigits,MID([kw in desc],ROW($A$1:$A$150),1)))=LEN([kw in desc]),#N/A)),[manuell])</f>
        <v>0</v>
      </c>
      <c r="R4755" s="1" t="str">
        <f>IF([pos kw in title]&gt;0,MID(J4755,#REF!,4),IF([first '# in title]&gt;0,MID([title],[first '# in title],3),IF([first '# in title]&gt;0,MID([desc],#REF!,3),VLOOKUP([productid],$G$2:$R$1386,8))))</f>
        <v xml:space="preserve">42 </v>
      </c>
      <c r="S4755" s="1" t="e">
        <f>IF([kw in desc]=[kw rough in title],[kw in desc]*1,IFERROR(LEFT([kw_dirty],3)*1,IFERROR(LEFT([kw_dirty],2)*1,"n.a.")))</f>
        <v>#N/A</v>
      </c>
      <c r="T4755" s="1"/>
      <c r="U4755" s="1">
        <f>VLOOKUP(Tabelle1[[#This Row],[productid]],Tabelle2[#All],2,FALSE)</f>
        <v>42</v>
      </c>
    </row>
    <row r="4756" spans="1:21">
      <c r="A4756" t="s">
        <v>4272</v>
      </c>
      <c r="B4756">
        <v>3014</v>
      </c>
      <c r="C4756">
        <v>289859</v>
      </c>
      <c r="D4756" t="s">
        <v>7796</v>
      </c>
      <c r="E4756" t="s">
        <v>7797</v>
      </c>
      <c r="F4756">
        <v>18406</v>
      </c>
      <c r="G4756">
        <v>2286143</v>
      </c>
      <c r="H4756">
        <f t="shared" si="74"/>
        <v>0</v>
      </c>
      <c r="I4756">
        <f t="array" ref="I4756">MIN(IFERROR(FIND(IstNumbers,A4756),""))</f>
        <v>28</v>
      </c>
      <c r="J4756" s="1" t="e">
        <f>IF([first '# in title]&lt;[pos kw in title],MID([title],[pos kw in title]-6,6),#N/A)</f>
        <v>#N/A</v>
      </c>
      <c r="K4756" s="1" t="e">
        <f>IFERROR(MID(SUBSTITUTE([kw rough in title],",","."),FIND("(",[kw rough in title])+1,20),SUBSTITUTE(IFERROR(MID([kw rough in title],FIND(" ",[kw rough in title])+1,20),[kw rough in title]),",","."))</f>
        <v>#N/A</v>
      </c>
      <c r="L4756" s="1">
        <f>IFERROR(FIND("kW",[desc]),0)</f>
        <v>0</v>
      </c>
      <c r="M4756">
        <f t="array" ref="M4756">MIN(IFERROR(FIND(IstNumbers,E4756),""))</f>
        <v>33</v>
      </c>
      <c r="N4756" s="1" t="b">
        <f>IF([first '# in desc]&lt;[pos kw in desc],MID([desc],[pos kw in desc]-7,7))</f>
        <v>0</v>
      </c>
      <c r="O47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56" s="1" t="str">
        <f>TRIM(IF([first '# in desc]&lt;[pos kw in desc],MID([desc],[pos kw in desc]-6,6),FALSE))</f>
        <v>FALSCH</v>
      </c>
      <c r="Q4756" s="1" t="b">
        <f>IF(LEN([manuell])=0,IFERROR([kw fine in title]*1,IFERROR(SUMPRODUCT(COUNTIF(IsDigits,MID([kw in desc],ROW($A$1:$A$150),1)))=LEN([kw in desc]),#N/A)),[manuell])</f>
        <v>0</v>
      </c>
      <c r="R4756" s="1" t="str">
        <f>IF([pos kw in title]&gt;0,MID(J4756,#REF!,4),IF([first '# in title]&gt;0,MID([title],[first '# in title],3),IF([first '# in title]&gt;0,MID([desc],#REF!,3),VLOOKUP([productid],$G$2:$R$1386,8))))</f>
        <v>146</v>
      </c>
      <c r="S4756" s="1" t="e">
        <f>IF([kw in desc]=[kw rough in title],[kw in desc]*1,IFERROR(LEFT([kw_dirty],3)*1,IFERROR(LEFT([kw_dirty],2)*1,"n.a.")))</f>
        <v>#N/A</v>
      </c>
      <c r="T4756" s="1"/>
      <c r="U4756" s="1" t="e">
        <f>VLOOKUP(Tabelle1[[#This Row],[productid]],Tabelle2[#All],2,FALSE)</f>
        <v>#N/A</v>
      </c>
    </row>
    <row r="4757" spans="1:21" hidden="1">
      <c r="A4757" t="s">
        <v>4104</v>
      </c>
      <c r="B4757">
        <v>3740</v>
      </c>
      <c r="C4757">
        <v>289859</v>
      </c>
      <c r="D4757" t="s">
        <v>7798</v>
      </c>
      <c r="E4757" t="s">
        <v>7221</v>
      </c>
      <c r="F4757">
        <v>18406</v>
      </c>
      <c r="G4757">
        <v>1750863</v>
      </c>
      <c r="H4757">
        <f t="shared" si="74"/>
        <v>0</v>
      </c>
      <c r="I4757">
        <f t="array" ref="I4757">MIN(IFERROR(FIND(IstNumbers,A4757),""))</f>
        <v>29</v>
      </c>
      <c r="J4757" s="1" t="e">
        <f>IF([first '# in title]&lt;[pos kw in title],MID([title],[pos kw in title]-6,6),#N/A)</f>
        <v>#N/A</v>
      </c>
      <c r="K4757" s="1" t="e">
        <f>IFERROR(MID(SUBSTITUTE([kw rough in title],",","."),FIND("(",[kw rough in title])+1,20),SUBSTITUTE(IFERROR(MID([kw rough in title],FIND(" ",[kw rough in title])+1,20),[kw rough in title]),",","."))</f>
        <v>#N/A</v>
      </c>
      <c r="L4757" s="1">
        <f>IFERROR(FIND("kW",[desc]),0)</f>
        <v>70</v>
      </c>
      <c r="M4757">
        <f t="array" ref="M4757">MIN(IFERROR(FIND(IstNumbers,E4757),""))</f>
        <v>34</v>
      </c>
      <c r="N4757" s="1" t="str">
        <f>IF([first '# in desc]&lt;[pos kw in desc],MID([desc],[pos kw in desc]-7,7))</f>
        <v xml:space="preserve">­me 42 </v>
      </c>
      <c r="O47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57" s="1" t="str">
        <f>TRIM(IF([first '# in desc]&lt;[pos kw in desc],MID([desc],[pos kw in desc]-6,6),FALSE))</f>
        <v>me 42</v>
      </c>
      <c r="Q4757" s="1" t="b">
        <f>IF(LEN([manuell])=0,IFERROR([kw fine in title]*1,IFERROR(SUMPRODUCT(COUNTIF(IsDigits,MID([kw in desc],ROW($A$1:$A$150),1)))=LEN([kw in desc]),#N/A)),[manuell])</f>
        <v>0</v>
      </c>
      <c r="R4757" s="1" t="str">
        <f>IF([pos kw in title]&gt;0,MID(J4757,#REF!,4),IF([first '# in title]&gt;0,MID([title],[first '# in title],3),IF([first '# in title]&gt;0,MID([desc],#REF!,3),VLOOKUP([productid],$G$2:$R$1386,8))))</f>
        <v>42-</v>
      </c>
      <c r="S4757" s="1" t="e">
        <f>IF([kw in desc]=[kw rough in title],[kw in desc]*1,IFERROR(LEFT([kw_dirty],3)*1,IFERROR(LEFT([kw_dirty],2)*1,"n.a.")))</f>
        <v>#N/A</v>
      </c>
      <c r="T4757" s="1"/>
      <c r="U4757" s="1">
        <f>VLOOKUP(Tabelle1[[#This Row],[productid]],Tabelle2[#All],2,FALSE)</f>
        <v>42</v>
      </c>
    </row>
    <row r="4758" spans="1:21" hidden="1">
      <c r="A4758" t="s">
        <v>3593</v>
      </c>
      <c r="B4758">
        <v>3820</v>
      </c>
      <c r="C4758">
        <v>289859</v>
      </c>
      <c r="D4758" t="s">
        <v>7799</v>
      </c>
      <c r="E4758" t="s">
        <v>7800</v>
      </c>
      <c r="F4758">
        <v>18406</v>
      </c>
      <c r="G4758">
        <v>3497887</v>
      </c>
      <c r="H4758">
        <f t="shared" si="74"/>
        <v>0</v>
      </c>
      <c r="I4758">
        <f t="array" ref="I4758">MIN(IFERROR(FIND(IstNumbers,A4758),""))</f>
        <v>13</v>
      </c>
      <c r="J4758" s="1" t="e">
        <f>IF([first '# in title]&lt;[pos kw in title],MID([title],[pos kw in title]-6,6),#N/A)</f>
        <v>#N/A</v>
      </c>
      <c r="K4758" s="1" t="e">
        <f>IFERROR(MID(SUBSTITUTE([kw rough in title],",","."),FIND("(",[kw rough in title])+1,20),SUBSTITUTE(IFERROR(MID([kw rough in title],FIND(" ",[kw rough in title])+1,20),[kw rough in title]),",","."))</f>
        <v>#N/A</v>
      </c>
      <c r="L4758" s="1">
        <f>IFERROR(FIND("kW",[desc]),0)</f>
        <v>70</v>
      </c>
      <c r="M4758">
        <f t="array" ref="M4758">MIN(IFERROR(FIND(IstNumbers,E4758),""))</f>
        <v>34</v>
      </c>
      <c r="N4758" s="1" t="str">
        <f>IF([first '# in desc]&lt;[pos kw in desc],MID([desc],[pos kw in desc]-7,7))</f>
        <v xml:space="preserve">­me 42 </v>
      </c>
      <c r="O47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58" s="1" t="str">
        <f>TRIM(IF([first '# in desc]&lt;[pos kw in desc],MID([desc],[pos kw in desc]-6,6),FALSE))</f>
        <v>me 42</v>
      </c>
      <c r="Q4758" s="1" t="b">
        <f>IF(LEN([manuell])=0,IFERROR([kw fine in title]*1,IFERROR(SUMPRODUCT(COUNTIF(IsDigits,MID([kw in desc],ROW($A$1:$A$150),1)))=LEN([kw in desc]),#N/A)),[manuell])</f>
        <v>0</v>
      </c>
      <c r="R4758" s="1" t="str">
        <f>IF([pos kw in title]&gt;0,MID(J4758,#REF!,4),IF([first '# in title]&gt;0,MID([title],[first '# in title],3),IF([first '# in title]&gt;0,MID([desc],#REF!,3),VLOOKUP([productid],$G$2:$R$1386,8))))</f>
        <v xml:space="preserve">42 </v>
      </c>
      <c r="S4758" s="1" t="e">
        <f>IF([kw in desc]=[kw rough in title],[kw in desc]*1,IFERROR(LEFT([kw_dirty],3)*1,IFERROR(LEFT([kw_dirty],2)*1,"n.a.")))</f>
        <v>#N/A</v>
      </c>
      <c r="T4758" s="1"/>
      <c r="U4758" s="1">
        <f>VLOOKUP(Tabelle1[[#This Row],[productid]],Tabelle2[#All],2,FALSE)</f>
        <v>42</v>
      </c>
    </row>
    <row r="4759" spans="1:21">
      <c r="A4759" t="s">
        <v>4272</v>
      </c>
      <c r="B4759">
        <v>3015</v>
      </c>
      <c r="C4759">
        <v>289859</v>
      </c>
      <c r="D4759" t="s">
        <v>7801</v>
      </c>
      <c r="E4759" t="s">
        <v>7802</v>
      </c>
      <c r="F4759">
        <v>18406</v>
      </c>
      <c r="G4759">
        <v>2286143</v>
      </c>
      <c r="H4759">
        <f t="shared" si="74"/>
        <v>0</v>
      </c>
      <c r="I4759">
        <f t="array" ref="I4759">MIN(IFERROR(FIND(IstNumbers,A4759),""))</f>
        <v>28</v>
      </c>
      <c r="J4759" s="1" t="e">
        <f>IF([first '# in title]&lt;[pos kw in title],MID([title],[pos kw in title]-6,6),#N/A)</f>
        <v>#N/A</v>
      </c>
      <c r="K4759" s="1" t="e">
        <f>IFERROR(MID(SUBSTITUTE([kw rough in title],",","."),FIND("(",[kw rough in title])+1,20),SUBSTITUTE(IFERROR(MID([kw rough in title],FIND(" ",[kw rough in title])+1,20),[kw rough in title]),",","."))</f>
        <v>#N/A</v>
      </c>
      <c r="L4759" s="1">
        <f>IFERROR(FIND("kW",[desc]),0)</f>
        <v>0</v>
      </c>
      <c r="M4759">
        <f t="array" ref="M4759">MIN(IFERROR(FIND(IstNumbers,E4759),""))</f>
        <v>33</v>
      </c>
      <c r="N4759" s="1" t="b">
        <f>IF([first '# in desc]&lt;[pos kw in desc],MID([desc],[pos kw in desc]-7,7))</f>
        <v>0</v>
      </c>
      <c r="O47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59" s="1" t="str">
        <f>TRIM(IF([first '# in desc]&lt;[pos kw in desc],MID([desc],[pos kw in desc]-6,6),FALSE))</f>
        <v>FALSCH</v>
      </c>
      <c r="Q4759" s="1" t="b">
        <f>IF(LEN([manuell])=0,IFERROR([kw fine in title]*1,IFERROR(SUMPRODUCT(COUNTIF(IsDigits,MID([kw in desc],ROW($A$1:$A$150),1)))=LEN([kw in desc]),#N/A)),[manuell])</f>
        <v>0</v>
      </c>
      <c r="R4759" s="1" t="str">
        <f>IF([pos kw in title]&gt;0,MID(J4759,#REF!,4),IF([first '# in title]&gt;0,MID([title],[first '# in title],3),IF([first '# in title]&gt;0,MID([desc],#REF!,3),VLOOKUP([productid],$G$2:$R$1386,8))))</f>
        <v>146</v>
      </c>
      <c r="S4759" s="1" t="e">
        <f>IF([kw in desc]=[kw rough in title],[kw in desc]*1,IFERROR(LEFT([kw_dirty],3)*1,IFERROR(LEFT([kw_dirty],2)*1,"n.a.")))</f>
        <v>#N/A</v>
      </c>
      <c r="T4759" s="1"/>
      <c r="U4759" s="1" t="e">
        <f>VLOOKUP(Tabelle1[[#This Row],[productid]],Tabelle2[#All],2,FALSE)</f>
        <v>#N/A</v>
      </c>
    </row>
    <row r="4760" spans="1:21" hidden="1">
      <c r="A4760" t="s">
        <v>4104</v>
      </c>
      <c r="B4760">
        <v>3745</v>
      </c>
      <c r="C4760">
        <v>289859</v>
      </c>
      <c r="D4760" t="s">
        <v>7803</v>
      </c>
      <c r="E4760" t="s">
        <v>7804</v>
      </c>
      <c r="F4760">
        <v>18406</v>
      </c>
      <c r="G4760">
        <v>1750863</v>
      </c>
      <c r="H4760">
        <f t="shared" si="74"/>
        <v>0</v>
      </c>
      <c r="I4760">
        <f t="array" ref="I4760">MIN(IFERROR(FIND(IstNumbers,A4760),""))</f>
        <v>29</v>
      </c>
      <c r="J4760" s="1" t="e">
        <f>IF([first '# in title]&lt;[pos kw in title],MID([title],[pos kw in title]-6,6),#N/A)</f>
        <v>#N/A</v>
      </c>
      <c r="K4760" s="1" t="e">
        <f>IFERROR(MID(SUBSTITUTE([kw rough in title],",","."),FIND("(",[kw rough in title])+1,20),SUBSTITUTE(IFERROR(MID([kw rough in title],FIND(" ",[kw rough in title])+1,20),[kw rough in title]),",","."))</f>
        <v>#N/A</v>
      </c>
      <c r="L4760" s="1">
        <f>IFERROR(FIND("kW",[desc]),0)</f>
        <v>70</v>
      </c>
      <c r="M4760">
        <f t="array" ref="M4760">MIN(IFERROR(FIND(IstNumbers,E4760),""))</f>
        <v>34</v>
      </c>
      <c r="N4760" s="1" t="str">
        <f>IF([first '# in desc]&lt;[pos kw in desc],MID([desc],[pos kw in desc]-7,7))</f>
        <v xml:space="preserve">­me 42 </v>
      </c>
      <c r="O47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60" s="1" t="str">
        <f>TRIM(IF([first '# in desc]&lt;[pos kw in desc],MID([desc],[pos kw in desc]-6,6),FALSE))</f>
        <v>me 42</v>
      </c>
      <c r="Q4760" s="1" t="b">
        <f>IF(LEN([manuell])=0,IFERROR([kw fine in title]*1,IFERROR(SUMPRODUCT(COUNTIF(IsDigits,MID([kw in desc],ROW($A$1:$A$150),1)))=LEN([kw in desc]),#N/A)),[manuell])</f>
        <v>0</v>
      </c>
      <c r="R4760" s="1" t="str">
        <f>IF([pos kw in title]&gt;0,MID(J4760,#REF!,4),IF([first '# in title]&gt;0,MID([title],[first '# in title],3),IF([first '# in title]&gt;0,MID([desc],#REF!,3),VLOOKUP([productid],$G$2:$R$1386,8))))</f>
        <v>42-</v>
      </c>
      <c r="S4760" s="1" t="e">
        <f>IF([kw in desc]=[kw rough in title],[kw in desc]*1,IFERROR(LEFT([kw_dirty],3)*1,IFERROR(LEFT([kw_dirty],2)*1,"n.a.")))</f>
        <v>#N/A</v>
      </c>
      <c r="T4760" s="1"/>
      <c r="U4760" s="1">
        <f>VLOOKUP(Tabelle1[[#This Row],[productid]],Tabelle2[#All],2,FALSE)</f>
        <v>42</v>
      </c>
    </row>
    <row r="4761" spans="1:21" hidden="1">
      <c r="A4761" t="s">
        <v>3593</v>
      </c>
      <c r="B4761">
        <v>3820</v>
      </c>
      <c r="C4761">
        <v>289859</v>
      </c>
      <c r="D4761" t="s">
        <v>7805</v>
      </c>
      <c r="E4761" t="s">
        <v>7806</v>
      </c>
      <c r="F4761">
        <v>18406</v>
      </c>
      <c r="G4761">
        <v>3497887</v>
      </c>
      <c r="H4761">
        <f t="shared" si="74"/>
        <v>0</v>
      </c>
      <c r="I4761">
        <f t="array" ref="I4761">MIN(IFERROR(FIND(IstNumbers,A4761),""))</f>
        <v>13</v>
      </c>
      <c r="J4761" s="1" t="e">
        <f>IF([first '# in title]&lt;[pos kw in title],MID([title],[pos kw in title]-6,6),#N/A)</f>
        <v>#N/A</v>
      </c>
      <c r="K4761" s="1" t="e">
        <f>IFERROR(MID(SUBSTITUTE([kw rough in title],",","."),FIND("(",[kw rough in title])+1,20),SUBSTITUTE(IFERROR(MID([kw rough in title],FIND(" ",[kw rough in title])+1,20),[kw rough in title]),",","."))</f>
        <v>#N/A</v>
      </c>
      <c r="L4761" s="1">
        <f>IFERROR(FIND("kW",[desc]),0)</f>
        <v>70</v>
      </c>
      <c r="M4761">
        <f t="array" ref="M4761">MIN(IFERROR(FIND(IstNumbers,E4761),""))</f>
        <v>34</v>
      </c>
      <c r="N4761" s="1" t="str">
        <f>IF([first '# in desc]&lt;[pos kw in desc],MID([desc],[pos kw in desc]-7,7))</f>
        <v xml:space="preserve">­me 42 </v>
      </c>
      <c r="O47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61" s="1" t="str">
        <f>TRIM(IF([first '# in desc]&lt;[pos kw in desc],MID([desc],[pos kw in desc]-6,6),FALSE))</f>
        <v>me 42</v>
      </c>
      <c r="Q4761" s="1" t="b">
        <f>IF(LEN([manuell])=0,IFERROR([kw fine in title]*1,IFERROR(SUMPRODUCT(COUNTIF(IsDigits,MID([kw in desc],ROW($A$1:$A$150),1)))=LEN([kw in desc]),#N/A)),[manuell])</f>
        <v>0</v>
      </c>
      <c r="R4761" s="1" t="str">
        <f>IF([pos kw in title]&gt;0,MID(J4761,#REF!,4),IF([first '# in title]&gt;0,MID([title],[first '# in title],3),IF([first '# in title]&gt;0,MID([desc],#REF!,3),VLOOKUP([productid],$G$2:$R$1386,8))))</f>
        <v xml:space="preserve">42 </v>
      </c>
      <c r="S4761" s="1" t="e">
        <f>IF([kw in desc]=[kw rough in title],[kw in desc]*1,IFERROR(LEFT([kw_dirty],3)*1,IFERROR(LEFT([kw_dirty],2)*1,"n.a.")))</f>
        <v>#N/A</v>
      </c>
      <c r="T4761" s="1"/>
      <c r="U4761" s="1">
        <f>VLOOKUP(Tabelle1[[#This Row],[productid]],Tabelle2[#All],2,FALSE)</f>
        <v>42</v>
      </c>
    </row>
    <row r="4762" spans="1:21">
      <c r="A4762" t="s">
        <v>4272</v>
      </c>
      <c r="B4762">
        <v>3017</v>
      </c>
      <c r="C4762">
        <v>289859</v>
      </c>
      <c r="D4762" t="s">
        <v>7807</v>
      </c>
      <c r="E4762" t="s">
        <v>7808</v>
      </c>
      <c r="F4762">
        <v>18406</v>
      </c>
      <c r="G4762">
        <v>2286143</v>
      </c>
      <c r="H4762">
        <f t="shared" si="74"/>
        <v>0</v>
      </c>
      <c r="I4762">
        <f t="array" ref="I4762">MIN(IFERROR(FIND(IstNumbers,A4762),""))</f>
        <v>28</v>
      </c>
      <c r="J4762" s="1" t="e">
        <f>IF([first '# in title]&lt;[pos kw in title],MID([title],[pos kw in title]-6,6),#N/A)</f>
        <v>#N/A</v>
      </c>
      <c r="K4762" s="1" t="e">
        <f>IFERROR(MID(SUBSTITUTE([kw rough in title],",","."),FIND("(",[kw rough in title])+1,20),SUBSTITUTE(IFERROR(MID([kw rough in title],FIND(" ",[kw rough in title])+1,20),[kw rough in title]),",","."))</f>
        <v>#N/A</v>
      </c>
      <c r="L4762" s="1">
        <f>IFERROR(FIND("kW",[desc]),0)</f>
        <v>0</v>
      </c>
      <c r="M4762">
        <f t="array" ref="M4762">MIN(IFERROR(FIND(IstNumbers,E4762),""))</f>
        <v>33</v>
      </c>
      <c r="N4762" s="1" t="b">
        <f>IF([first '# in desc]&lt;[pos kw in desc],MID([desc],[pos kw in desc]-7,7))</f>
        <v>0</v>
      </c>
      <c r="O47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62" s="1" t="str">
        <f>TRIM(IF([first '# in desc]&lt;[pos kw in desc],MID([desc],[pos kw in desc]-6,6),FALSE))</f>
        <v>FALSCH</v>
      </c>
      <c r="Q4762" s="1" t="b">
        <f>IF(LEN([manuell])=0,IFERROR([kw fine in title]*1,IFERROR(SUMPRODUCT(COUNTIF(IsDigits,MID([kw in desc],ROW($A$1:$A$150),1)))=LEN([kw in desc]),#N/A)),[manuell])</f>
        <v>0</v>
      </c>
      <c r="R4762" s="1" t="str">
        <f>IF([pos kw in title]&gt;0,MID(J4762,#REF!,4),IF([first '# in title]&gt;0,MID([title],[first '# in title],3),IF([first '# in title]&gt;0,MID([desc],#REF!,3),VLOOKUP([productid],$G$2:$R$1386,8))))</f>
        <v>146</v>
      </c>
      <c r="S4762" s="1" t="e">
        <f>IF([kw in desc]=[kw rough in title],[kw in desc]*1,IFERROR(LEFT([kw_dirty],3)*1,IFERROR(LEFT([kw_dirty],2)*1,"n.a.")))</f>
        <v>#N/A</v>
      </c>
      <c r="T4762" s="1"/>
      <c r="U4762" s="1" t="e">
        <f>VLOOKUP(Tabelle1[[#This Row],[productid]],Tabelle2[#All],2,FALSE)</f>
        <v>#N/A</v>
      </c>
    </row>
    <row r="4763" spans="1:21" hidden="1">
      <c r="A4763" t="s">
        <v>4104</v>
      </c>
      <c r="B4763">
        <v>3745</v>
      </c>
      <c r="C4763">
        <v>289859</v>
      </c>
      <c r="D4763" t="s">
        <v>7809</v>
      </c>
      <c r="E4763" t="s">
        <v>7248</v>
      </c>
      <c r="F4763">
        <v>18406</v>
      </c>
      <c r="G4763">
        <v>1750863</v>
      </c>
      <c r="H4763">
        <f t="shared" si="74"/>
        <v>0</v>
      </c>
      <c r="I4763">
        <f t="array" ref="I4763">MIN(IFERROR(FIND(IstNumbers,A4763),""))</f>
        <v>29</v>
      </c>
      <c r="J4763" s="1" t="e">
        <f>IF([first '# in title]&lt;[pos kw in title],MID([title],[pos kw in title]-6,6),#N/A)</f>
        <v>#N/A</v>
      </c>
      <c r="K4763" s="1" t="e">
        <f>IFERROR(MID(SUBSTITUTE([kw rough in title],",","."),FIND("(",[kw rough in title])+1,20),SUBSTITUTE(IFERROR(MID([kw rough in title],FIND(" ",[kw rough in title])+1,20),[kw rough in title]),",","."))</f>
        <v>#N/A</v>
      </c>
      <c r="L4763" s="1">
        <f>IFERROR(FIND("kW",[desc]),0)</f>
        <v>70</v>
      </c>
      <c r="M4763">
        <f t="array" ref="M4763">MIN(IFERROR(FIND(IstNumbers,E4763),""))</f>
        <v>34</v>
      </c>
      <c r="N4763" s="1" t="str">
        <f>IF([first '# in desc]&lt;[pos kw in desc],MID([desc],[pos kw in desc]-7,7))</f>
        <v xml:space="preserve">­me 42 </v>
      </c>
      <c r="O47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63" s="1" t="str">
        <f>TRIM(IF([first '# in desc]&lt;[pos kw in desc],MID([desc],[pos kw in desc]-6,6),FALSE))</f>
        <v>me 42</v>
      </c>
      <c r="Q4763" s="1" t="b">
        <f>IF(LEN([manuell])=0,IFERROR([kw fine in title]*1,IFERROR(SUMPRODUCT(COUNTIF(IsDigits,MID([kw in desc],ROW($A$1:$A$150),1)))=LEN([kw in desc]),#N/A)),[manuell])</f>
        <v>0</v>
      </c>
      <c r="R4763" s="1" t="str">
        <f>IF([pos kw in title]&gt;0,MID(J4763,#REF!,4),IF([first '# in title]&gt;0,MID([title],[first '# in title],3),IF([first '# in title]&gt;0,MID([desc],#REF!,3),VLOOKUP([productid],$G$2:$R$1386,8))))</f>
        <v>42-</v>
      </c>
      <c r="S4763" s="1" t="e">
        <f>IF([kw in desc]=[kw rough in title],[kw in desc]*1,IFERROR(LEFT([kw_dirty],3)*1,IFERROR(LEFT([kw_dirty],2)*1,"n.a.")))</f>
        <v>#N/A</v>
      </c>
      <c r="T4763" s="1"/>
      <c r="U4763" s="1">
        <f>VLOOKUP(Tabelle1[[#This Row],[productid]],Tabelle2[#All],2,FALSE)</f>
        <v>42</v>
      </c>
    </row>
    <row r="4764" spans="1:21" hidden="1">
      <c r="A4764" t="s">
        <v>3593</v>
      </c>
      <c r="B4764">
        <v>3820</v>
      </c>
      <c r="C4764">
        <v>289859</v>
      </c>
      <c r="D4764" t="s">
        <v>7810</v>
      </c>
      <c r="E4764" t="s">
        <v>7811</v>
      </c>
      <c r="F4764">
        <v>18406</v>
      </c>
      <c r="G4764">
        <v>3497887</v>
      </c>
      <c r="H4764">
        <f t="shared" si="74"/>
        <v>0</v>
      </c>
      <c r="I4764">
        <f t="array" ref="I4764">MIN(IFERROR(FIND(IstNumbers,A4764),""))</f>
        <v>13</v>
      </c>
      <c r="J4764" s="1" t="e">
        <f>IF([first '# in title]&lt;[pos kw in title],MID([title],[pos kw in title]-6,6),#N/A)</f>
        <v>#N/A</v>
      </c>
      <c r="K4764" s="1" t="e">
        <f>IFERROR(MID(SUBSTITUTE([kw rough in title],",","."),FIND("(",[kw rough in title])+1,20),SUBSTITUTE(IFERROR(MID([kw rough in title],FIND(" ",[kw rough in title])+1,20),[kw rough in title]),",","."))</f>
        <v>#N/A</v>
      </c>
      <c r="L4764" s="1">
        <f>IFERROR(FIND("kW",[desc]),0)</f>
        <v>70</v>
      </c>
      <c r="M4764">
        <f t="array" ref="M4764">MIN(IFERROR(FIND(IstNumbers,E4764),""))</f>
        <v>34</v>
      </c>
      <c r="N4764" s="1" t="str">
        <f>IF([first '# in desc]&lt;[pos kw in desc],MID([desc],[pos kw in desc]-7,7))</f>
        <v xml:space="preserve">­me 42 </v>
      </c>
      <c r="O47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64" s="1" t="str">
        <f>TRIM(IF([first '# in desc]&lt;[pos kw in desc],MID([desc],[pos kw in desc]-6,6),FALSE))</f>
        <v>me 42</v>
      </c>
      <c r="Q4764" s="1" t="b">
        <f>IF(LEN([manuell])=0,IFERROR([kw fine in title]*1,IFERROR(SUMPRODUCT(COUNTIF(IsDigits,MID([kw in desc],ROW($A$1:$A$150),1)))=LEN([kw in desc]),#N/A)),[manuell])</f>
        <v>0</v>
      </c>
      <c r="R4764" s="1" t="str">
        <f>IF([pos kw in title]&gt;0,MID(J4764,#REF!,4),IF([first '# in title]&gt;0,MID([title],[first '# in title],3),IF([first '# in title]&gt;0,MID([desc],#REF!,3),VLOOKUP([productid],$G$2:$R$1386,8))))</f>
        <v xml:space="preserve">42 </v>
      </c>
      <c r="S4764" s="1" t="e">
        <f>IF([kw in desc]=[kw rough in title],[kw in desc]*1,IFERROR(LEFT([kw_dirty],3)*1,IFERROR(LEFT([kw_dirty],2)*1,"n.a.")))</f>
        <v>#N/A</v>
      </c>
      <c r="T4764" s="1"/>
      <c r="U4764" s="1">
        <f>VLOOKUP(Tabelle1[[#This Row],[productid]],Tabelle2[#All],2,FALSE)</f>
        <v>42</v>
      </c>
    </row>
    <row r="4765" spans="1:21">
      <c r="A4765" t="s">
        <v>4272</v>
      </c>
      <c r="B4765">
        <v>3017</v>
      </c>
      <c r="C4765">
        <v>289859</v>
      </c>
      <c r="D4765" t="s">
        <v>7812</v>
      </c>
      <c r="E4765" t="s">
        <v>7813</v>
      </c>
      <c r="F4765">
        <v>18406</v>
      </c>
      <c r="G4765">
        <v>2286143</v>
      </c>
      <c r="H4765">
        <f t="shared" si="74"/>
        <v>0</v>
      </c>
      <c r="I4765">
        <f t="array" ref="I4765">MIN(IFERROR(FIND(IstNumbers,A4765),""))</f>
        <v>28</v>
      </c>
      <c r="J4765" s="1" t="e">
        <f>IF([first '# in title]&lt;[pos kw in title],MID([title],[pos kw in title]-6,6),#N/A)</f>
        <v>#N/A</v>
      </c>
      <c r="K4765" s="1" t="e">
        <f>IFERROR(MID(SUBSTITUTE([kw rough in title],",","."),FIND("(",[kw rough in title])+1,20),SUBSTITUTE(IFERROR(MID([kw rough in title],FIND(" ",[kw rough in title])+1,20),[kw rough in title]),",","."))</f>
        <v>#N/A</v>
      </c>
      <c r="L4765" s="1">
        <f>IFERROR(FIND("kW",[desc]),0)</f>
        <v>0</v>
      </c>
      <c r="M4765">
        <f t="array" ref="M4765">MIN(IFERROR(FIND(IstNumbers,E4765),""))</f>
        <v>33</v>
      </c>
      <c r="N4765" s="1" t="b">
        <f>IF([first '# in desc]&lt;[pos kw in desc],MID([desc],[pos kw in desc]-7,7))</f>
        <v>0</v>
      </c>
      <c r="O47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65" s="1" t="str">
        <f>TRIM(IF([first '# in desc]&lt;[pos kw in desc],MID([desc],[pos kw in desc]-6,6),FALSE))</f>
        <v>FALSCH</v>
      </c>
      <c r="Q4765" s="1" t="b">
        <f>IF(LEN([manuell])=0,IFERROR([kw fine in title]*1,IFERROR(SUMPRODUCT(COUNTIF(IsDigits,MID([kw in desc],ROW($A$1:$A$150),1)))=LEN([kw in desc]),#N/A)),[manuell])</f>
        <v>0</v>
      </c>
      <c r="R4765" s="1" t="str">
        <f>IF([pos kw in title]&gt;0,MID(J4765,#REF!,4),IF([first '# in title]&gt;0,MID([title],[first '# in title],3),IF([first '# in title]&gt;0,MID([desc],#REF!,3),VLOOKUP([productid],$G$2:$R$1386,8))))</f>
        <v>146</v>
      </c>
      <c r="S4765" s="1" t="e">
        <f>IF([kw in desc]=[kw rough in title],[kw in desc]*1,IFERROR(LEFT([kw_dirty],3)*1,IFERROR(LEFT([kw_dirty],2)*1,"n.a.")))</f>
        <v>#N/A</v>
      </c>
      <c r="T4765" s="1"/>
      <c r="U4765" s="1" t="e">
        <f>VLOOKUP(Tabelle1[[#This Row],[productid]],Tabelle2[#All],2,FALSE)</f>
        <v>#N/A</v>
      </c>
    </row>
    <row r="4766" spans="1:21" hidden="1">
      <c r="A4766" t="s">
        <v>4104</v>
      </c>
      <c r="B4766">
        <v>3745</v>
      </c>
      <c r="C4766">
        <v>289859</v>
      </c>
      <c r="D4766" t="s">
        <v>7814</v>
      </c>
      <c r="E4766" t="s">
        <v>7226</v>
      </c>
      <c r="F4766">
        <v>18406</v>
      </c>
      <c r="G4766">
        <v>1750863</v>
      </c>
      <c r="H4766">
        <f t="shared" si="74"/>
        <v>0</v>
      </c>
      <c r="I4766">
        <f t="array" ref="I4766">MIN(IFERROR(FIND(IstNumbers,A4766),""))</f>
        <v>29</v>
      </c>
      <c r="J4766" s="1" t="e">
        <f>IF([first '# in title]&lt;[pos kw in title],MID([title],[pos kw in title]-6,6),#N/A)</f>
        <v>#N/A</v>
      </c>
      <c r="K4766" s="1" t="e">
        <f>IFERROR(MID(SUBSTITUTE([kw rough in title],",","."),FIND("(",[kw rough in title])+1,20),SUBSTITUTE(IFERROR(MID([kw rough in title],FIND(" ",[kw rough in title])+1,20),[kw rough in title]),",","."))</f>
        <v>#N/A</v>
      </c>
      <c r="L4766" s="1">
        <f>IFERROR(FIND("kW",[desc]),0)</f>
        <v>70</v>
      </c>
      <c r="M4766">
        <f t="array" ref="M4766">MIN(IFERROR(FIND(IstNumbers,E4766),""))</f>
        <v>34</v>
      </c>
      <c r="N4766" s="1" t="str">
        <f>IF([first '# in desc]&lt;[pos kw in desc],MID([desc],[pos kw in desc]-7,7))</f>
        <v xml:space="preserve">­me 42 </v>
      </c>
      <c r="O47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66" s="1" t="str">
        <f>TRIM(IF([first '# in desc]&lt;[pos kw in desc],MID([desc],[pos kw in desc]-6,6),FALSE))</f>
        <v>me 42</v>
      </c>
      <c r="Q4766" s="1" t="b">
        <f>IF(LEN([manuell])=0,IFERROR([kw fine in title]*1,IFERROR(SUMPRODUCT(COUNTIF(IsDigits,MID([kw in desc],ROW($A$1:$A$150),1)))=LEN([kw in desc]),#N/A)),[manuell])</f>
        <v>0</v>
      </c>
      <c r="R4766" s="1" t="str">
        <f>IF([pos kw in title]&gt;0,MID(J4766,#REF!,4),IF([first '# in title]&gt;0,MID([title],[first '# in title],3),IF([first '# in title]&gt;0,MID([desc],#REF!,3),VLOOKUP([productid],$G$2:$R$1386,8))))</f>
        <v>42-</v>
      </c>
      <c r="S4766" s="1" t="e">
        <f>IF([kw in desc]=[kw rough in title],[kw in desc]*1,IFERROR(LEFT([kw_dirty],3)*1,IFERROR(LEFT([kw_dirty],2)*1,"n.a.")))</f>
        <v>#N/A</v>
      </c>
      <c r="T4766" s="1"/>
      <c r="U4766" s="1">
        <f>VLOOKUP(Tabelle1[[#This Row],[productid]],Tabelle2[#All],2,FALSE)</f>
        <v>42</v>
      </c>
    </row>
    <row r="4767" spans="1:21" hidden="1">
      <c r="A4767" t="s">
        <v>3593</v>
      </c>
      <c r="B4767">
        <v>3820</v>
      </c>
      <c r="C4767">
        <v>289859</v>
      </c>
      <c r="D4767" t="s">
        <v>7815</v>
      </c>
      <c r="E4767" t="s">
        <v>7816</v>
      </c>
      <c r="F4767">
        <v>18406</v>
      </c>
      <c r="G4767">
        <v>3497887</v>
      </c>
      <c r="H4767">
        <f t="shared" si="74"/>
        <v>0</v>
      </c>
      <c r="I4767">
        <f t="array" ref="I4767">MIN(IFERROR(FIND(IstNumbers,A4767),""))</f>
        <v>13</v>
      </c>
      <c r="J4767" s="1" t="e">
        <f>IF([first '# in title]&lt;[pos kw in title],MID([title],[pos kw in title]-6,6),#N/A)</f>
        <v>#N/A</v>
      </c>
      <c r="K4767" s="1" t="e">
        <f>IFERROR(MID(SUBSTITUTE([kw rough in title],",","."),FIND("(",[kw rough in title])+1,20),SUBSTITUTE(IFERROR(MID([kw rough in title],FIND(" ",[kw rough in title])+1,20),[kw rough in title]),",","."))</f>
        <v>#N/A</v>
      </c>
      <c r="L4767" s="1">
        <f>IFERROR(FIND("kW",[desc]),0)</f>
        <v>70</v>
      </c>
      <c r="M4767">
        <f t="array" ref="M4767">MIN(IFERROR(FIND(IstNumbers,E4767),""))</f>
        <v>34</v>
      </c>
      <c r="N4767" s="1" t="str">
        <f>IF([first '# in desc]&lt;[pos kw in desc],MID([desc],[pos kw in desc]-7,7))</f>
        <v xml:space="preserve">­me 42 </v>
      </c>
      <c r="O47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67" s="1" t="str">
        <f>TRIM(IF([first '# in desc]&lt;[pos kw in desc],MID([desc],[pos kw in desc]-6,6),FALSE))</f>
        <v>me 42</v>
      </c>
      <c r="Q4767" s="1" t="b">
        <f>IF(LEN([manuell])=0,IFERROR([kw fine in title]*1,IFERROR(SUMPRODUCT(COUNTIF(IsDigits,MID([kw in desc],ROW($A$1:$A$150),1)))=LEN([kw in desc]),#N/A)),[manuell])</f>
        <v>0</v>
      </c>
      <c r="R4767" s="1" t="str">
        <f>IF([pos kw in title]&gt;0,MID(J4767,#REF!,4),IF([first '# in title]&gt;0,MID([title],[first '# in title],3),IF([first '# in title]&gt;0,MID([desc],#REF!,3),VLOOKUP([productid],$G$2:$R$1386,8))))</f>
        <v xml:space="preserve">42 </v>
      </c>
      <c r="S4767" s="1" t="e">
        <f>IF([kw in desc]=[kw rough in title],[kw in desc]*1,IFERROR(LEFT([kw_dirty],3)*1,IFERROR(LEFT([kw_dirty],2)*1,"n.a.")))</f>
        <v>#N/A</v>
      </c>
      <c r="T4767" s="1"/>
      <c r="U4767" s="1">
        <f>VLOOKUP(Tabelle1[[#This Row],[productid]],Tabelle2[#All],2,FALSE)</f>
        <v>42</v>
      </c>
    </row>
    <row r="4768" spans="1:21" hidden="1">
      <c r="A4768" t="s">
        <v>4104</v>
      </c>
      <c r="B4768">
        <v>3745</v>
      </c>
      <c r="C4768">
        <v>289859</v>
      </c>
      <c r="D4768" t="s">
        <v>7817</v>
      </c>
      <c r="E4768" t="s">
        <v>6188</v>
      </c>
      <c r="F4768">
        <v>18406</v>
      </c>
      <c r="G4768">
        <v>1750863</v>
      </c>
      <c r="H4768">
        <f t="shared" si="74"/>
        <v>0</v>
      </c>
      <c r="I4768">
        <f t="array" ref="I4768">MIN(IFERROR(FIND(IstNumbers,A4768),""))</f>
        <v>29</v>
      </c>
      <c r="J4768" s="1" t="e">
        <f>IF([first '# in title]&lt;[pos kw in title],MID([title],[pos kw in title]-6,6),#N/A)</f>
        <v>#N/A</v>
      </c>
      <c r="K4768" s="1" t="e">
        <f>IFERROR(MID(SUBSTITUTE([kw rough in title],",","."),FIND("(",[kw rough in title])+1,20),SUBSTITUTE(IFERROR(MID([kw rough in title],FIND(" ",[kw rough in title])+1,20),[kw rough in title]),",","."))</f>
        <v>#N/A</v>
      </c>
      <c r="L4768" s="1">
        <f>IFERROR(FIND("kW",[desc]),0)</f>
        <v>70</v>
      </c>
      <c r="M4768">
        <f t="array" ref="M4768">MIN(IFERROR(FIND(IstNumbers,E4768),""))</f>
        <v>34</v>
      </c>
      <c r="N4768" s="1" t="str">
        <f>IF([first '# in desc]&lt;[pos kw in desc],MID([desc],[pos kw in desc]-7,7))</f>
        <v xml:space="preserve">­me 42 </v>
      </c>
      <c r="O47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68" s="1" t="str">
        <f>TRIM(IF([first '# in desc]&lt;[pos kw in desc],MID([desc],[pos kw in desc]-6,6),FALSE))</f>
        <v>me 42</v>
      </c>
      <c r="Q4768" s="1" t="b">
        <f>IF(LEN([manuell])=0,IFERROR([kw fine in title]*1,IFERROR(SUMPRODUCT(COUNTIF(IsDigits,MID([kw in desc],ROW($A$1:$A$150),1)))=LEN([kw in desc]),#N/A)),[manuell])</f>
        <v>0</v>
      </c>
      <c r="R4768" s="1" t="str">
        <f>IF([pos kw in title]&gt;0,MID(J4768,#REF!,4),IF([first '# in title]&gt;0,MID([title],[first '# in title],3),IF([first '# in title]&gt;0,MID([desc],#REF!,3),VLOOKUP([productid],$G$2:$R$1386,8))))</f>
        <v>42-</v>
      </c>
      <c r="S4768" s="1" t="e">
        <f>IF([kw in desc]=[kw rough in title],[kw in desc]*1,IFERROR(LEFT([kw_dirty],3)*1,IFERROR(LEFT([kw_dirty],2)*1,"n.a.")))</f>
        <v>#N/A</v>
      </c>
      <c r="T4768" s="1"/>
      <c r="U4768" s="1">
        <f>VLOOKUP(Tabelle1[[#This Row],[productid]],Tabelle2[#All],2,FALSE)</f>
        <v>42</v>
      </c>
    </row>
    <row r="4769" spans="1:21" hidden="1">
      <c r="A4769" t="s">
        <v>3593</v>
      </c>
      <c r="B4769">
        <v>3820</v>
      </c>
      <c r="C4769">
        <v>289859</v>
      </c>
      <c r="D4769" t="s">
        <v>7818</v>
      </c>
      <c r="E4769" t="s">
        <v>7490</v>
      </c>
      <c r="F4769">
        <v>18406</v>
      </c>
      <c r="G4769">
        <v>3497887</v>
      </c>
      <c r="H4769">
        <f t="shared" si="74"/>
        <v>0</v>
      </c>
      <c r="I4769">
        <f t="array" ref="I4769">MIN(IFERROR(FIND(IstNumbers,A4769),""))</f>
        <v>13</v>
      </c>
      <c r="J4769" s="1" t="e">
        <f>IF([first '# in title]&lt;[pos kw in title],MID([title],[pos kw in title]-6,6),#N/A)</f>
        <v>#N/A</v>
      </c>
      <c r="K4769" s="1" t="e">
        <f>IFERROR(MID(SUBSTITUTE([kw rough in title],",","."),FIND("(",[kw rough in title])+1,20),SUBSTITUTE(IFERROR(MID([kw rough in title],FIND(" ",[kw rough in title])+1,20),[kw rough in title]),",","."))</f>
        <v>#N/A</v>
      </c>
      <c r="L4769" s="1">
        <f>IFERROR(FIND("kW",[desc]),0)</f>
        <v>70</v>
      </c>
      <c r="M4769">
        <f t="array" ref="M4769">MIN(IFERROR(FIND(IstNumbers,E4769),""))</f>
        <v>34</v>
      </c>
      <c r="N4769" s="1" t="str">
        <f>IF([first '# in desc]&lt;[pos kw in desc],MID([desc],[pos kw in desc]-7,7))</f>
        <v xml:space="preserve">­me 42 </v>
      </c>
      <c r="O47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69" s="1" t="str">
        <f>TRIM(IF([first '# in desc]&lt;[pos kw in desc],MID([desc],[pos kw in desc]-6,6),FALSE))</f>
        <v>me 42</v>
      </c>
      <c r="Q4769" s="1" t="b">
        <f>IF(LEN([manuell])=0,IFERROR([kw fine in title]*1,IFERROR(SUMPRODUCT(COUNTIF(IsDigits,MID([kw in desc],ROW($A$1:$A$150),1)))=LEN([kw in desc]),#N/A)),[manuell])</f>
        <v>0</v>
      </c>
      <c r="R4769" s="1" t="str">
        <f>IF([pos kw in title]&gt;0,MID(J4769,#REF!,4),IF([first '# in title]&gt;0,MID([title],[first '# in title],3),IF([first '# in title]&gt;0,MID([desc],#REF!,3),VLOOKUP([productid],$G$2:$R$1386,8))))</f>
        <v xml:space="preserve">42 </v>
      </c>
      <c r="S4769" s="1" t="e">
        <f>IF([kw in desc]=[kw rough in title],[kw in desc]*1,IFERROR(LEFT([kw_dirty],3)*1,IFERROR(LEFT([kw_dirty],2)*1,"n.a.")))</f>
        <v>#N/A</v>
      </c>
      <c r="T4769" s="1"/>
      <c r="U4769" s="1">
        <f>VLOOKUP(Tabelle1[[#This Row],[productid]],Tabelle2[#All],2,FALSE)</f>
        <v>42</v>
      </c>
    </row>
    <row r="4770" spans="1:21" hidden="1">
      <c r="A4770" t="s">
        <v>4104</v>
      </c>
      <c r="B4770">
        <v>3745</v>
      </c>
      <c r="C4770">
        <v>289859</v>
      </c>
      <c r="D4770" t="s">
        <v>7819</v>
      </c>
      <c r="E4770" t="s">
        <v>7233</v>
      </c>
      <c r="F4770">
        <v>18406</v>
      </c>
      <c r="G4770">
        <v>1750863</v>
      </c>
      <c r="H4770">
        <f t="shared" si="74"/>
        <v>0</v>
      </c>
      <c r="I4770">
        <f t="array" ref="I4770">MIN(IFERROR(FIND(IstNumbers,A4770),""))</f>
        <v>29</v>
      </c>
      <c r="J4770" s="1" t="e">
        <f>IF([first '# in title]&lt;[pos kw in title],MID([title],[pos kw in title]-6,6),#N/A)</f>
        <v>#N/A</v>
      </c>
      <c r="K4770" s="1" t="e">
        <f>IFERROR(MID(SUBSTITUTE([kw rough in title],",","."),FIND("(",[kw rough in title])+1,20),SUBSTITUTE(IFERROR(MID([kw rough in title],FIND(" ",[kw rough in title])+1,20),[kw rough in title]),",","."))</f>
        <v>#N/A</v>
      </c>
      <c r="L4770" s="1">
        <f>IFERROR(FIND("kW",[desc]),0)</f>
        <v>70</v>
      </c>
      <c r="M4770">
        <f t="array" ref="M4770">MIN(IFERROR(FIND(IstNumbers,E4770),""))</f>
        <v>34</v>
      </c>
      <c r="N4770" s="1" t="str">
        <f>IF([first '# in desc]&lt;[pos kw in desc],MID([desc],[pos kw in desc]-7,7))</f>
        <v xml:space="preserve">­me 42 </v>
      </c>
      <c r="O47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0" s="1" t="str">
        <f>TRIM(IF([first '# in desc]&lt;[pos kw in desc],MID([desc],[pos kw in desc]-6,6),FALSE))</f>
        <v>me 42</v>
      </c>
      <c r="Q4770" s="1" t="b">
        <f>IF(LEN([manuell])=0,IFERROR([kw fine in title]*1,IFERROR(SUMPRODUCT(COUNTIF(IsDigits,MID([kw in desc],ROW($A$1:$A$150),1)))=LEN([kw in desc]),#N/A)),[manuell])</f>
        <v>0</v>
      </c>
      <c r="R4770" s="1" t="str">
        <f>IF([pos kw in title]&gt;0,MID(J4770,#REF!,4),IF([first '# in title]&gt;0,MID([title],[first '# in title],3),IF([first '# in title]&gt;0,MID([desc],#REF!,3),VLOOKUP([productid],$G$2:$R$1386,8))))</f>
        <v>42-</v>
      </c>
      <c r="S4770" s="1" t="e">
        <f>IF([kw in desc]=[kw rough in title],[kw in desc]*1,IFERROR(LEFT([kw_dirty],3)*1,IFERROR(LEFT([kw_dirty],2)*1,"n.a.")))</f>
        <v>#N/A</v>
      </c>
      <c r="T4770" s="1"/>
      <c r="U4770" s="1">
        <f>VLOOKUP(Tabelle1[[#This Row],[productid]],Tabelle2[#All],2,FALSE)</f>
        <v>42</v>
      </c>
    </row>
    <row r="4771" spans="1:21" hidden="1">
      <c r="A4771" t="s">
        <v>3593</v>
      </c>
      <c r="B4771">
        <v>3820</v>
      </c>
      <c r="C4771">
        <v>289859</v>
      </c>
      <c r="D4771" t="s">
        <v>7820</v>
      </c>
      <c r="E4771" t="s">
        <v>7821</v>
      </c>
      <c r="F4771">
        <v>18406</v>
      </c>
      <c r="G4771">
        <v>3497887</v>
      </c>
      <c r="H4771">
        <f t="shared" si="74"/>
        <v>0</v>
      </c>
      <c r="I4771">
        <f t="array" ref="I4771">MIN(IFERROR(FIND(IstNumbers,A4771),""))</f>
        <v>13</v>
      </c>
      <c r="J4771" s="1" t="e">
        <f>IF([first '# in title]&lt;[pos kw in title],MID([title],[pos kw in title]-6,6),#N/A)</f>
        <v>#N/A</v>
      </c>
      <c r="K4771" s="1" t="e">
        <f>IFERROR(MID(SUBSTITUTE([kw rough in title],",","."),FIND("(",[kw rough in title])+1,20),SUBSTITUTE(IFERROR(MID([kw rough in title],FIND(" ",[kw rough in title])+1,20),[kw rough in title]),",","."))</f>
        <v>#N/A</v>
      </c>
      <c r="L4771" s="1">
        <f>IFERROR(FIND("kW",[desc]),0)</f>
        <v>70</v>
      </c>
      <c r="M4771">
        <f t="array" ref="M4771">MIN(IFERROR(FIND(IstNumbers,E4771),""))</f>
        <v>34</v>
      </c>
      <c r="N4771" s="1" t="str">
        <f>IF([first '# in desc]&lt;[pos kw in desc],MID([desc],[pos kw in desc]-7,7))</f>
        <v xml:space="preserve">­me 42 </v>
      </c>
      <c r="O47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1" s="1" t="str">
        <f>TRIM(IF([first '# in desc]&lt;[pos kw in desc],MID([desc],[pos kw in desc]-6,6),FALSE))</f>
        <v>me 42</v>
      </c>
      <c r="Q4771" s="1" t="b">
        <f>IF(LEN([manuell])=0,IFERROR([kw fine in title]*1,IFERROR(SUMPRODUCT(COUNTIF(IsDigits,MID([kw in desc],ROW($A$1:$A$150),1)))=LEN([kw in desc]),#N/A)),[manuell])</f>
        <v>0</v>
      </c>
      <c r="R4771" s="1" t="str">
        <f>IF([pos kw in title]&gt;0,MID(J4771,#REF!,4),IF([first '# in title]&gt;0,MID([title],[first '# in title],3),IF([first '# in title]&gt;0,MID([desc],#REF!,3),VLOOKUP([productid],$G$2:$R$1386,8))))</f>
        <v xml:space="preserve">42 </v>
      </c>
      <c r="S4771" s="1" t="e">
        <f>IF([kw in desc]=[kw rough in title],[kw in desc]*1,IFERROR(LEFT([kw_dirty],3)*1,IFERROR(LEFT([kw_dirty],2)*1,"n.a.")))</f>
        <v>#N/A</v>
      </c>
      <c r="T4771" s="1"/>
      <c r="U4771" s="1">
        <f>VLOOKUP(Tabelle1[[#This Row],[productid]],Tabelle2[#All],2,FALSE)</f>
        <v>42</v>
      </c>
    </row>
    <row r="4772" spans="1:21" hidden="1">
      <c r="A4772" t="s">
        <v>4104</v>
      </c>
      <c r="B4772">
        <v>3745</v>
      </c>
      <c r="C4772">
        <v>289859</v>
      </c>
      <c r="D4772" t="s">
        <v>7822</v>
      </c>
      <c r="E4772" t="s">
        <v>7236</v>
      </c>
      <c r="F4772">
        <v>18406</v>
      </c>
      <c r="G4772">
        <v>1750863</v>
      </c>
      <c r="H4772">
        <f t="shared" si="74"/>
        <v>0</v>
      </c>
      <c r="I4772">
        <f t="array" ref="I4772">MIN(IFERROR(FIND(IstNumbers,A4772),""))</f>
        <v>29</v>
      </c>
      <c r="J4772" s="1" t="e">
        <f>IF([first '# in title]&lt;[pos kw in title],MID([title],[pos kw in title]-6,6),#N/A)</f>
        <v>#N/A</v>
      </c>
      <c r="K4772" s="1" t="e">
        <f>IFERROR(MID(SUBSTITUTE([kw rough in title],",","."),FIND("(",[kw rough in title])+1,20),SUBSTITUTE(IFERROR(MID([kw rough in title],FIND(" ",[kw rough in title])+1,20),[kw rough in title]),",","."))</f>
        <v>#N/A</v>
      </c>
      <c r="L4772" s="1">
        <f>IFERROR(FIND("kW",[desc]),0)</f>
        <v>70</v>
      </c>
      <c r="M4772">
        <f t="array" ref="M4772">MIN(IFERROR(FIND(IstNumbers,E4772),""))</f>
        <v>34</v>
      </c>
      <c r="N4772" s="1" t="str">
        <f>IF([first '# in desc]&lt;[pos kw in desc],MID([desc],[pos kw in desc]-7,7))</f>
        <v xml:space="preserve">­me 42 </v>
      </c>
      <c r="O47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2" s="1" t="str">
        <f>TRIM(IF([first '# in desc]&lt;[pos kw in desc],MID([desc],[pos kw in desc]-6,6),FALSE))</f>
        <v>me 42</v>
      </c>
      <c r="Q4772" s="1" t="b">
        <f>IF(LEN([manuell])=0,IFERROR([kw fine in title]*1,IFERROR(SUMPRODUCT(COUNTIF(IsDigits,MID([kw in desc],ROW($A$1:$A$150),1)))=LEN([kw in desc]),#N/A)),[manuell])</f>
        <v>0</v>
      </c>
      <c r="R4772" s="1" t="str">
        <f>IF([pos kw in title]&gt;0,MID(J4772,#REF!,4),IF([first '# in title]&gt;0,MID([title],[first '# in title],3),IF([first '# in title]&gt;0,MID([desc],#REF!,3),VLOOKUP([productid],$G$2:$R$1386,8))))</f>
        <v>42-</v>
      </c>
      <c r="S4772" s="1" t="e">
        <f>IF([kw in desc]=[kw rough in title],[kw in desc]*1,IFERROR(LEFT([kw_dirty],3)*1,IFERROR(LEFT([kw_dirty],2)*1,"n.a.")))</f>
        <v>#N/A</v>
      </c>
      <c r="T4772" s="1"/>
      <c r="U4772" s="1">
        <f>VLOOKUP(Tabelle1[[#This Row],[productid]],Tabelle2[#All],2,FALSE)</f>
        <v>42</v>
      </c>
    </row>
    <row r="4773" spans="1:21" hidden="1">
      <c r="A4773" t="s">
        <v>3593</v>
      </c>
      <c r="B4773">
        <v>3820</v>
      </c>
      <c r="C4773">
        <v>289859</v>
      </c>
      <c r="D4773" t="s">
        <v>7823</v>
      </c>
      <c r="E4773" t="s">
        <v>6368</v>
      </c>
      <c r="F4773">
        <v>18406</v>
      </c>
      <c r="G4773">
        <v>3497887</v>
      </c>
      <c r="H4773">
        <f t="shared" si="74"/>
        <v>0</v>
      </c>
      <c r="I4773">
        <f t="array" ref="I4773">MIN(IFERROR(FIND(IstNumbers,A4773),""))</f>
        <v>13</v>
      </c>
      <c r="J4773" s="1" t="e">
        <f>IF([first '# in title]&lt;[pos kw in title],MID([title],[pos kw in title]-6,6),#N/A)</f>
        <v>#N/A</v>
      </c>
      <c r="K4773" s="1" t="e">
        <f>IFERROR(MID(SUBSTITUTE([kw rough in title],",","."),FIND("(",[kw rough in title])+1,20),SUBSTITUTE(IFERROR(MID([kw rough in title],FIND(" ",[kw rough in title])+1,20),[kw rough in title]),",","."))</f>
        <v>#N/A</v>
      </c>
      <c r="L4773" s="1">
        <f>IFERROR(FIND("kW",[desc]),0)</f>
        <v>70</v>
      </c>
      <c r="M4773">
        <f t="array" ref="M4773">MIN(IFERROR(FIND(IstNumbers,E4773),""))</f>
        <v>34</v>
      </c>
      <c r="N4773" s="1" t="str">
        <f>IF([first '# in desc]&lt;[pos kw in desc],MID([desc],[pos kw in desc]-7,7))</f>
        <v xml:space="preserve">­me 42 </v>
      </c>
      <c r="O47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3" s="1" t="str">
        <f>TRIM(IF([first '# in desc]&lt;[pos kw in desc],MID([desc],[pos kw in desc]-6,6),FALSE))</f>
        <v>me 42</v>
      </c>
      <c r="Q4773" s="1" t="b">
        <f>IF(LEN([manuell])=0,IFERROR([kw fine in title]*1,IFERROR(SUMPRODUCT(COUNTIF(IsDigits,MID([kw in desc],ROW($A$1:$A$150),1)))=LEN([kw in desc]),#N/A)),[manuell])</f>
        <v>0</v>
      </c>
      <c r="R4773" s="1" t="str">
        <f>IF([pos kw in title]&gt;0,MID(J4773,#REF!,4),IF([first '# in title]&gt;0,MID([title],[first '# in title],3),IF([first '# in title]&gt;0,MID([desc],#REF!,3),VLOOKUP([productid],$G$2:$R$1386,8))))</f>
        <v xml:space="preserve">42 </v>
      </c>
      <c r="S4773" s="1" t="e">
        <f>IF([kw in desc]=[kw rough in title],[kw in desc]*1,IFERROR(LEFT([kw_dirty],3)*1,IFERROR(LEFT([kw_dirty],2)*1,"n.a.")))</f>
        <v>#N/A</v>
      </c>
      <c r="T4773" s="1"/>
      <c r="U4773" s="1">
        <f>VLOOKUP(Tabelle1[[#This Row],[productid]],Tabelle2[#All],2,FALSE)</f>
        <v>42</v>
      </c>
    </row>
    <row r="4774" spans="1:21" hidden="1">
      <c r="A4774" t="s">
        <v>4104</v>
      </c>
      <c r="B4774">
        <v>3745</v>
      </c>
      <c r="C4774">
        <v>289859</v>
      </c>
      <c r="D4774" t="s">
        <v>7824</v>
      </c>
      <c r="E4774" t="s">
        <v>6419</v>
      </c>
      <c r="F4774">
        <v>18406</v>
      </c>
      <c r="G4774">
        <v>1750863</v>
      </c>
      <c r="H4774">
        <f t="shared" si="74"/>
        <v>0</v>
      </c>
      <c r="I4774">
        <f t="array" ref="I4774">MIN(IFERROR(FIND(IstNumbers,A4774),""))</f>
        <v>29</v>
      </c>
      <c r="J4774" s="1" t="e">
        <f>IF([first '# in title]&lt;[pos kw in title],MID([title],[pos kw in title]-6,6),#N/A)</f>
        <v>#N/A</v>
      </c>
      <c r="K4774" s="1" t="e">
        <f>IFERROR(MID(SUBSTITUTE([kw rough in title],",","."),FIND("(",[kw rough in title])+1,20),SUBSTITUTE(IFERROR(MID([kw rough in title],FIND(" ",[kw rough in title])+1,20),[kw rough in title]),",","."))</f>
        <v>#N/A</v>
      </c>
      <c r="L4774" s="1">
        <f>IFERROR(FIND("kW",[desc]),0)</f>
        <v>70</v>
      </c>
      <c r="M4774">
        <f t="array" ref="M4774">MIN(IFERROR(FIND(IstNumbers,E4774),""))</f>
        <v>34</v>
      </c>
      <c r="N4774" s="1" t="str">
        <f>IF([first '# in desc]&lt;[pos kw in desc],MID([desc],[pos kw in desc]-7,7))</f>
        <v xml:space="preserve">­me 42 </v>
      </c>
      <c r="O47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4" s="1" t="str">
        <f>TRIM(IF([first '# in desc]&lt;[pos kw in desc],MID([desc],[pos kw in desc]-6,6),FALSE))</f>
        <v>me 42</v>
      </c>
      <c r="Q4774" s="1" t="b">
        <f>IF(LEN([manuell])=0,IFERROR([kw fine in title]*1,IFERROR(SUMPRODUCT(COUNTIF(IsDigits,MID([kw in desc],ROW($A$1:$A$150),1)))=LEN([kw in desc]),#N/A)),[manuell])</f>
        <v>0</v>
      </c>
      <c r="R4774" s="1" t="str">
        <f>IF([pos kw in title]&gt;0,MID(J4774,#REF!,4),IF([first '# in title]&gt;0,MID([title],[first '# in title],3),IF([first '# in title]&gt;0,MID([desc],#REF!,3),VLOOKUP([productid],$G$2:$R$1386,8))))</f>
        <v>42-</v>
      </c>
      <c r="S4774" s="1" t="e">
        <f>IF([kw in desc]=[kw rough in title],[kw in desc]*1,IFERROR(LEFT([kw_dirty],3)*1,IFERROR(LEFT([kw_dirty],2)*1,"n.a.")))</f>
        <v>#N/A</v>
      </c>
      <c r="T4774" s="1"/>
      <c r="U4774" s="1">
        <f>VLOOKUP(Tabelle1[[#This Row],[productid]],Tabelle2[#All],2,FALSE)</f>
        <v>42</v>
      </c>
    </row>
    <row r="4775" spans="1:21" hidden="1">
      <c r="A4775" t="s">
        <v>3593</v>
      </c>
      <c r="B4775">
        <v>3820</v>
      </c>
      <c r="C4775">
        <v>289859</v>
      </c>
      <c r="D4775" t="s">
        <v>7825</v>
      </c>
      <c r="E4775" t="s">
        <v>7826</v>
      </c>
      <c r="F4775">
        <v>18406</v>
      </c>
      <c r="G4775">
        <v>3497887</v>
      </c>
      <c r="H4775">
        <f t="shared" si="74"/>
        <v>0</v>
      </c>
      <c r="I4775">
        <f t="array" ref="I4775">MIN(IFERROR(FIND(IstNumbers,A4775),""))</f>
        <v>13</v>
      </c>
      <c r="J4775" s="1" t="e">
        <f>IF([first '# in title]&lt;[pos kw in title],MID([title],[pos kw in title]-6,6),#N/A)</f>
        <v>#N/A</v>
      </c>
      <c r="K4775" s="1" t="e">
        <f>IFERROR(MID(SUBSTITUTE([kw rough in title],",","."),FIND("(",[kw rough in title])+1,20),SUBSTITUTE(IFERROR(MID([kw rough in title],FIND(" ",[kw rough in title])+1,20),[kw rough in title]),",","."))</f>
        <v>#N/A</v>
      </c>
      <c r="L4775" s="1">
        <f>IFERROR(FIND("kW",[desc]),0)</f>
        <v>70</v>
      </c>
      <c r="M4775">
        <f t="array" ref="M4775">MIN(IFERROR(FIND(IstNumbers,E4775),""))</f>
        <v>34</v>
      </c>
      <c r="N4775" s="1" t="str">
        <f>IF([first '# in desc]&lt;[pos kw in desc],MID([desc],[pos kw in desc]-7,7))</f>
        <v xml:space="preserve">­me 42 </v>
      </c>
      <c r="O47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5" s="1" t="str">
        <f>TRIM(IF([first '# in desc]&lt;[pos kw in desc],MID([desc],[pos kw in desc]-6,6),FALSE))</f>
        <v>me 42</v>
      </c>
      <c r="Q4775" s="1" t="b">
        <f>IF(LEN([manuell])=0,IFERROR([kw fine in title]*1,IFERROR(SUMPRODUCT(COUNTIF(IsDigits,MID([kw in desc],ROW($A$1:$A$150),1)))=LEN([kw in desc]),#N/A)),[manuell])</f>
        <v>0</v>
      </c>
      <c r="R4775" s="1" t="str">
        <f>IF([pos kw in title]&gt;0,MID(J4775,#REF!,4),IF([first '# in title]&gt;0,MID([title],[first '# in title],3),IF([first '# in title]&gt;0,MID([desc],#REF!,3),VLOOKUP([productid],$G$2:$R$1386,8))))</f>
        <v xml:space="preserve">42 </v>
      </c>
      <c r="S4775" s="1" t="e">
        <f>IF([kw in desc]=[kw rough in title],[kw in desc]*1,IFERROR(LEFT([kw_dirty],3)*1,IFERROR(LEFT([kw_dirty],2)*1,"n.a.")))</f>
        <v>#N/A</v>
      </c>
      <c r="T4775" s="1"/>
      <c r="U4775" s="1">
        <f>VLOOKUP(Tabelle1[[#This Row],[productid]],Tabelle2[#All],2,FALSE)</f>
        <v>42</v>
      </c>
    </row>
    <row r="4776" spans="1:21" hidden="1">
      <c r="A4776" t="s">
        <v>4104</v>
      </c>
      <c r="B4776">
        <v>3745</v>
      </c>
      <c r="C4776">
        <v>289859</v>
      </c>
      <c r="D4776" t="s">
        <v>7827</v>
      </c>
      <c r="E4776" t="s">
        <v>7242</v>
      </c>
      <c r="F4776">
        <v>18406</v>
      </c>
      <c r="G4776">
        <v>1750863</v>
      </c>
      <c r="H4776">
        <f t="shared" si="74"/>
        <v>0</v>
      </c>
      <c r="I4776">
        <f t="array" ref="I4776">MIN(IFERROR(FIND(IstNumbers,A4776),""))</f>
        <v>29</v>
      </c>
      <c r="J4776" s="1" t="e">
        <f>IF([first '# in title]&lt;[pos kw in title],MID([title],[pos kw in title]-6,6),#N/A)</f>
        <v>#N/A</v>
      </c>
      <c r="K4776" s="1" t="e">
        <f>IFERROR(MID(SUBSTITUTE([kw rough in title],",","."),FIND("(",[kw rough in title])+1,20),SUBSTITUTE(IFERROR(MID([kw rough in title],FIND(" ",[kw rough in title])+1,20),[kw rough in title]),",","."))</f>
        <v>#N/A</v>
      </c>
      <c r="L4776" s="1">
        <f>IFERROR(FIND("kW",[desc]),0)</f>
        <v>70</v>
      </c>
      <c r="M4776">
        <f t="array" ref="M4776">MIN(IFERROR(FIND(IstNumbers,E4776),""))</f>
        <v>34</v>
      </c>
      <c r="N4776" s="1" t="str">
        <f>IF([first '# in desc]&lt;[pos kw in desc],MID([desc],[pos kw in desc]-7,7))</f>
        <v xml:space="preserve">­me 42 </v>
      </c>
      <c r="O47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6" s="1" t="str">
        <f>TRIM(IF([first '# in desc]&lt;[pos kw in desc],MID([desc],[pos kw in desc]-6,6),FALSE))</f>
        <v>me 42</v>
      </c>
      <c r="Q4776" s="1" t="b">
        <f>IF(LEN([manuell])=0,IFERROR([kw fine in title]*1,IFERROR(SUMPRODUCT(COUNTIF(IsDigits,MID([kw in desc],ROW($A$1:$A$150),1)))=LEN([kw in desc]),#N/A)),[manuell])</f>
        <v>0</v>
      </c>
      <c r="R4776" s="1" t="str">
        <f>IF([pos kw in title]&gt;0,MID(J4776,#REF!,4),IF([first '# in title]&gt;0,MID([title],[first '# in title],3),IF([first '# in title]&gt;0,MID([desc],#REF!,3),VLOOKUP([productid],$G$2:$R$1386,8))))</f>
        <v>42-</v>
      </c>
      <c r="S4776" s="1" t="e">
        <f>IF([kw in desc]=[kw rough in title],[kw in desc]*1,IFERROR(LEFT([kw_dirty],3)*1,IFERROR(LEFT([kw_dirty],2)*1,"n.a.")))</f>
        <v>#N/A</v>
      </c>
      <c r="T4776" s="1"/>
      <c r="U4776" s="1">
        <f>VLOOKUP(Tabelle1[[#This Row],[productid]],Tabelle2[#All],2,FALSE)</f>
        <v>42</v>
      </c>
    </row>
    <row r="4777" spans="1:21" hidden="1">
      <c r="A4777" t="s">
        <v>3593</v>
      </c>
      <c r="B4777">
        <v>3820</v>
      </c>
      <c r="C4777">
        <v>289859</v>
      </c>
      <c r="D4777" t="s">
        <v>7828</v>
      </c>
      <c r="E4777" t="s">
        <v>7829</v>
      </c>
      <c r="F4777">
        <v>18406</v>
      </c>
      <c r="G4777">
        <v>3497887</v>
      </c>
      <c r="H4777">
        <f t="shared" si="74"/>
        <v>0</v>
      </c>
      <c r="I4777">
        <f t="array" ref="I4777">MIN(IFERROR(FIND(IstNumbers,A4777),""))</f>
        <v>13</v>
      </c>
      <c r="J4777" s="1" t="e">
        <f>IF([first '# in title]&lt;[pos kw in title],MID([title],[pos kw in title]-6,6),#N/A)</f>
        <v>#N/A</v>
      </c>
      <c r="K4777" s="1" t="e">
        <f>IFERROR(MID(SUBSTITUTE([kw rough in title],",","."),FIND("(",[kw rough in title])+1,20),SUBSTITUTE(IFERROR(MID([kw rough in title],FIND(" ",[kw rough in title])+1,20),[kw rough in title]),",","."))</f>
        <v>#N/A</v>
      </c>
      <c r="L4777" s="1">
        <f>IFERROR(FIND("kW",[desc]),0)</f>
        <v>70</v>
      </c>
      <c r="M4777">
        <f t="array" ref="M4777">MIN(IFERROR(FIND(IstNumbers,E4777),""))</f>
        <v>34</v>
      </c>
      <c r="N4777" s="1" t="str">
        <f>IF([first '# in desc]&lt;[pos kw in desc],MID([desc],[pos kw in desc]-7,7))</f>
        <v xml:space="preserve">­me 42 </v>
      </c>
      <c r="O47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7" s="1" t="str">
        <f>TRIM(IF([first '# in desc]&lt;[pos kw in desc],MID([desc],[pos kw in desc]-6,6),FALSE))</f>
        <v>me 42</v>
      </c>
      <c r="Q4777" s="1" t="b">
        <f>IF(LEN([manuell])=0,IFERROR([kw fine in title]*1,IFERROR(SUMPRODUCT(COUNTIF(IsDigits,MID([kw in desc],ROW($A$1:$A$150),1)))=LEN([kw in desc]),#N/A)),[manuell])</f>
        <v>0</v>
      </c>
      <c r="R4777" s="1" t="str">
        <f>IF([pos kw in title]&gt;0,MID(J4777,#REF!,4),IF([first '# in title]&gt;0,MID([title],[first '# in title],3),IF([first '# in title]&gt;0,MID([desc],#REF!,3),VLOOKUP([productid],$G$2:$R$1386,8))))</f>
        <v xml:space="preserve">42 </v>
      </c>
      <c r="S4777" s="1" t="e">
        <f>IF([kw in desc]=[kw rough in title],[kw in desc]*1,IFERROR(LEFT([kw_dirty],3)*1,IFERROR(LEFT([kw_dirty],2)*1,"n.a.")))</f>
        <v>#N/A</v>
      </c>
      <c r="T4777" s="1"/>
      <c r="U4777" s="1">
        <f>VLOOKUP(Tabelle1[[#This Row],[productid]],Tabelle2[#All],2,FALSE)</f>
        <v>42</v>
      </c>
    </row>
    <row r="4778" spans="1:21" hidden="1">
      <c r="A4778" t="s">
        <v>4104</v>
      </c>
      <c r="B4778">
        <v>3745</v>
      </c>
      <c r="C4778">
        <v>289859</v>
      </c>
      <c r="D4778" t="s">
        <v>7830</v>
      </c>
      <c r="E4778" t="s">
        <v>7245</v>
      </c>
      <c r="F4778">
        <v>18406</v>
      </c>
      <c r="G4778">
        <v>1750863</v>
      </c>
      <c r="H4778">
        <f t="shared" si="74"/>
        <v>0</v>
      </c>
      <c r="I4778">
        <f t="array" ref="I4778">MIN(IFERROR(FIND(IstNumbers,A4778),""))</f>
        <v>29</v>
      </c>
      <c r="J4778" s="1" t="e">
        <f>IF([first '# in title]&lt;[pos kw in title],MID([title],[pos kw in title]-6,6),#N/A)</f>
        <v>#N/A</v>
      </c>
      <c r="K4778" s="1" t="e">
        <f>IFERROR(MID(SUBSTITUTE([kw rough in title],",","."),FIND("(",[kw rough in title])+1,20),SUBSTITUTE(IFERROR(MID([kw rough in title],FIND(" ",[kw rough in title])+1,20),[kw rough in title]),",","."))</f>
        <v>#N/A</v>
      </c>
      <c r="L4778" s="1">
        <f>IFERROR(FIND("kW",[desc]),0)</f>
        <v>70</v>
      </c>
      <c r="M4778">
        <f t="array" ref="M4778">MIN(IFERROR(FIND(IstNumbers,E4778),""))</f>
        <v>34</v>
      </c>
      <c r="N4778" s="1" t="str">
        <f>IF([first '# in desc]&lt;[pos kw in desc],MID([desc],[pos kw in desc]-7,7))</f>
        <v xml:space="preserve">­me 42 </v>
      </c>
      <c r="O47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8" s="1" t="str">
        <f>TRIM(IF([first '# in desc]&lt;[pos kw in desc],MID([desc],[pos kw in desc]-6,6),FALSE))</f>
        <v>me 42</v>
      </c>
      <c r="Q4778" s="1" t="b">
        <f>IF(LEN([manuell])=0,IFERROR([kw fine in title]*1,IFERROR(SUMPRODUCT(COUNTIF(IsDigits,MID([kw in desc],ROW($A$1:$A$150),1)))=LEN([kw in desc]),#N/A)),[manuell])</f>
        <v>0</v>
      </c>
      <c r="R4778" s="1" t="str">
        <f>IF([pos kw in title]&gt;0,MID(J4778,#REF!,4),IF([first '# in title]&gt;0,MID([title],[first '# in title],3),IF([first '# in title]&gt;0,MID([desc],#REF!,3),VLOOKUP([productid],$G$2:$R$1386,8))))</f>
        <v>42-</v>
      </c>
      <c r="S4778" s="1" t="e">
        <f>IF([kw in desc]=[kw rough in title],[kw in desc]*1,IFERROR(LEFT([kw_dirty],3)*1,IFERROR(LEFT([kw_dirty],2)*1,"n.a.")))</f>
        <v>#N/A</v>
      </c>
      <c r="T4778" s="1"/>
      <c r="U4778" s="1">
        <f>VLOOKUP(Tabelle1[[#This Row],[productid]],Tabelle2[#All],2,FALSE)</f>
        <v>42</v>
      </c>
    </row>
    <row r="4779" spans="1:21" hidden="1">
      <c r="A4779" t="s">
        <v>3593</v>
      </c>
      <c r="B4779">
        <v>3825</v>
      </c>
      <c r="C4779">
        <v>289859</v>
      </c>
      <c r="D4779" t="s">
        <v>7831</v>
      </c>
      <c r="E4779" t="s">
        <v>7832</v>
      </c>
      <c r="F4779">
        <v>18406</v>
      </c>
      <c r="G4779">
        <v>3497887</v>
      </c>
      <c r="H4779">
        <f t="shared" si="74"/>
        <v>0</v>
      </c>
      <c r="I4779">
        <f t="array" ref="I4779">MIN(IFERROR(FIND(IstNumbers,A4779),""))</f>
        <v>13</v>
      </c>
      <c r="J4779" s="1" t="e">
        <f>IF([first '# in title]&lt;[pos kw in title],MID([title],[pos kw in title]-6,6),#N/A)</f>
        <v>#N/A</v>
      </c>
      <c r="K4779" s="1" t="e">
        <f>IFERROR(MID(SUBSTITUTE([kw rough in title],",","."),FIND("(",[kw rough in title])+1,20),SUBSTITUTE(IFERROR(MID([kw rough in title],FIND(" ",[kw rough in title])+1,20),[kw rough in title]),",","."))</f>
        <v>#N/A</v>
      </c>
      <c r="L4779" s="1">
        <f>IFERROR(FIND("kW",[desc]),0)</f>
        <v>70</v>
      </c>
      <c r="M4779">
        <f t="array" ref="M4779">MIN(IFERROR(FIND(IstNumbers,E4779),""))</f>
        <v>34</v>
      </c>
      <c r="N4779" s="1" t="str">
        <f>IF([first '# in desc]&lt;[pos kw in desc],MID([desc],[pos kw in desc]-7,7))</f>
        <v xml:space="preserve">­me 42 </v>
      </c>
      <c r="O47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79" s="1" t="str">
        <f>TRIM(IF([first '# in desc]&lt;[pos kw in desc],MID([desc],[pos kw in desc]-6,6),FALSE))</f>
        <v>me 42</v>
      </c>
      <c r="Q4779" s="1" t="b">
        <f>IF(LEN([manuell])=0,IFERROR([kw fine in title]*1,IFERROR(SUMPRODUCT(COUNTIF(IsDigits,MID([kw in desc],ROW($A$1:$A$150),1)))=LEN([kw in desc]),#N/A)),[manuell])</f>
        <v>0</v>
      </c>
      <c r="R4779" s="1" t="str">
        <f>IF([pos kw in title]&gt;0,MID(J4779,#REF!,4),IF([first '# in title]&gt;0,MID([title],[first '# in title],3),IF([first '# in title]&gt;0,MID([desc],#REF!,3),VLOOKUP([productid],$G$2:$R$1386,8))))</f>
        <v xml:space="preserve">42 </v>
      </c>
      <c r="S4779" s="1" t="e">
        <f>IF([kw in desc]=[kw rough in title],[kw in desc]*1,IFERROR(LEFT([kw_dirty],3)*1,IFERROR(LEFT([kw_dirty],2)*1,"n.a.")))</f>
        <v>#N/A</v>
      </c>
      <c r="T4779" s="1"/>
      <c r="U4779" s="1">
        <f>VLOOKUP(Tabelle1[[#This Row],[productid]],Tabelle2[#All],2,FALSE)</f>
        <v>42</v>
      </c>
    </row>
    <row r="4780" spans="1:21" hidden="1">
      <c r="A4780" t="s">
        <v>4104</v>
      </c>
      <c r="B4780">
        <v>3745</v>
      </c>
      <c r="C4780">
        <v>289859</v>
      </c>
      <c r="D4780" t="s">
        <v>7833</v>
      </c>
      <c r="E4780" t="s">
        <v>6640</v>
      </c>
      <c r="F4780">
        <v>18406</v>
      </c>
      <c r="G4780">
        <v>1750863</v>
      </c>
      <c r="H4780">
        <f t="shared" si="74"/>
        <v>0</v>
      </c>
      <c r="I4780">
        <f t="array" ref="I4780">MIN(IFERROR(FIND(IstNumbers,A4780),""))</f>
        <v>29</v>
      </c>
      <c r="J4780" s="1" t="e">
        <f>IF([first '# in title]&lt;[pos kw in title],MID([title],[pos kw in title]-6,6),#N/A)</f>
        <v>#N/A</v>
      </c>
      <c r="K4780" s="1" t="e">
        <f>IFERROR(MID(SUBSTITUTE([kw rough in title],",","."),FIND("(",[kw rough in title])+1,20),SUBSTITUTE(IFERROR(MID([kw rough in title],FIND(" ",[kw rough in title])+1,20),[kw rough in title]),",","."))</f>
        <v>#N/A</v>
      </c>
      <c r="L4780" s="1">
        <f>IFERROR(FIND("kW",[desc]),0)</f>
        <v>70</v>
      </c>
      <c r="M4780">
        <f t="array" ref="M4780">MIN(IFERROR(FIND(IstNumbers,E4780),""))</f>
        <v>34</v>
      </c>
      <c r="N4780" s="1" t="str">
        <f>IF([first '# in desc]&lt;[pos kw in desc],MID([desc],[pos kw in desc]-7,7))</f>
        <v xml:space="preserve">­me 42 </v>
      </c>
      <c r="O47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80" s="1" t="str">
        <f>TRIM(IF([first '# in desc]&lt;[pos kw in desc],MID([desc],[pos kw in desc]-6,6),FALSE))</f>
        <v>me 42</v>
      </c>
      <c r="Q4780" s="1" t="b">
        <f>IF(LEN([manuell])=0,IFERROR([kw fine in title]*1,IFERROR(SUMPRODUCT(COUNTIF(IsDigits,MID([kw in desc],ROW($A$1:$A$150),1)))=LEN([kw in desc]),#N/A)),[manuell])</f>
        <v>0</v>
      </c>
      <c r="R4780" s="1" t="str">
        <f>IF([pos kw in title]&gt;0,MID(J4780,#REF!,4),IF([first '# in title]&gt;0,MID([title],[first '# in title],3),IF([first '# in title]&gt;0,MID([desc],#REF!,3),VLOOKUP([productid],$G$2:$R$1386,8))))</f>
        <v>42-</v>
      </c>
      <c r="S4780" s="1" t="e">
        <f>IF([kw in desc]=[kw rough in title],[kw in desc]*1,IFERROR(LEFT([kw_dirty],3)*1,IFERROR(LEFT([kw_dirty],2)*1,"n.a.")))</f>
        <v>#N/A</v>
      </c>
      <c r="T4780" s="1"/>
      <c r="U4780" s="1">
        <f>VLOOKUP(Tabelle1[[#This Row],[productid]],Tabelle2[#All],2,FALSE)</f>
        <v>42</v>
      </c>
    </row>
    <row r="4781" spans="1:21" hidden="1">
      <c r="A4781" t="s">
        <v>3593</v>
      </c>
      <c r="B4781">
        <v>3825</v>
      </c>
      <c r="C4781">
        <v>289859</v>
      </c>
      <c r="D4781" t="s">
        <v>7834</v>
      </c>
      <c r="E4781" t="s">
        <v>7509</v>
      </c>
      <c r="F4781">
        <v>18406</v>
      </c>
      <c r="G4781">
        <v>3497887</v>
      </c>
      <c r="H4781">
        <f t="shared" si="74"/>
        <v>0</v>
      </c>
      <c r="I4781">
        <f t="array" ref="I4781">MIN(IFERROR(FIND(IstNumbers,A4781),""))</f>
        <v>13</v>
      </c>
      <c r="J4781" s="1" t="e">
        <f>IF([first '# in title]&lt;[pos kw in title],MID([title],[pos kw in title]-6,6),#N/A)</f>
        <v>#N/A</v>
      </c>
      <c r="K4781" s="1" t="e">
        <f>IFERROR(MID(SUBSTITUTE([kw rough in title],",","."),FIND("(",[kw rough in title])+1,20),SUBSTITUTE(IFERROR(MID([kw rough in title],FIND(" ",[kw rough in title])+1,20),[kw rough in title]),",","."))</f>
        <v>#N/A</v>
      </c>
      <c r="L4781" s="1">
        <f>IFERROR(FIND("kW",[desc]),0)</f>
        <v>70</v>
      </c>
      <c r="M4781">
        <f t="array" ref="M4781">MIN(IFERROR(FIND(IstNumbers,E4781),""))</f>
        <v>34</v>
      </c>
      <c r="N4781" s="1" t="str">
        <f>IF([first '# in desc]&lt;[pos kw in desc],MID([desc],[pos kw in desc]-7,7))</f>
        <v xml:space="preserve">­me 42 </v>
      </c>
      <c r="O47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81" s="1" t="str">
        <f>TRIM(IF([first '# in desc]&lt;[pos kw in desc],MID([desc],[pos kw in desc]-6,6),FALSE))</f>
        <v>me 42</v>
      </c>
      <c r="Q4781" s="1" t="b">
        <f>IF(LEN([manuell])=0,IFERROR([kw fine in title]*1,IFERROR(SUMPRODUCT(COUNTIF(IsDigits,MID([kw in desc],ROW($A$1:$A$150),1)))=LEN([kw in desc]),#N/A)),[manuell])</f>
        <v>0</v>
      </c>
      <c r="R4781" s="1" t="str">
        <f>IF([pos kw in title]&gt;0,MID(J4781,#REF!,4),IF([first '# in title]&gt;0,MID([title],[first '# in title],3),IF([first '# in title]&gt;0,MID([desc],#REF!,3),VLOOKUP([productid],$G$2:$R$1386,8))))</f>
        <v xml:space="preserve">42 </v>
      </c>
      <c r="S4781" s="1" t="e">
        <f>IF([kw in desc]=[kw rough in title],[kw in desc]*1,IFERROR(LEFT([kw_dirty],3)*1,IFERROR(LEFT([kw_dirty],2)*1,"n.a.")))</f>
        <v>#N/A</v>
      </c>
      <c r="T4781" s="1"/>
      <c r="U4781" s="1">
        <f>VLOOKUP(Tabelle1[[#This Row],[productid]],Tabelle2[#All],2,FALSE)</f>
        <v>42</v>
      </c>
    </row>
    <row r="4782" spans="1:21">
      <c r="A4782" t="s">
        <v>4446</v>
      </c>
      <c r="B4782">
        <v>3020</v>
      </c>
      <c r="C4782">
        <v>289859</v>
      </c>
      <c r="D4782" t="s">
        <v>7835</v>
      </c>
      <c r="E4782" t="s">
        <v>7836</v>
      </c>
      <c r="F4782">
        <v>18406</v>
      </c>
      <c r="G4782">
        <v>2286143</v>
      </c>
      <c r="H4782">
        <f t="shared" si="74"/>
        <v>0</v>
      </c>
      <c r="I4782">
        <f t="array" ref="I4782">MIN(IFERROR(FIND(IstNumbers,A4782),""))</f>
        <v>17</v>
      </c>
      <c r="J4782" s="1" t="e">
        <f>IF([first '# in title]&lt;[pos kw in title],MID([title],[pos kw in title]-6,6),#N/A)</f>
        <v>#N/A</v>
      </c>
      <c r="K4782" s="1" t="e">
        <f>IFERROR(MID(SUBSTITUTE([kw rough in title],",","."),FIND("(",[kw rough in title])+1,20),SUBSTITUTE(IFERROR(MID([kw rough in title],FIND(" ",[kw rough in title])+1,20),[kw rough in title]),",","."))</f>
        <v>#N/A</v>
      </c>
      <c r="L4782" s="1">
        <f>IFERROR(FIND("kW",[desc]),0)</f>
        <v>0</v>
      </c>
      <c r="M4782">
        <f t="array" ref="M4782">MIN(IFERROR(FIND(IstNumbers,E4782),""))</f>
        <v>33</v>
      </c>
      <c r="N4782" s="1" t="b">
        <f>IF([first '# in desc]&lt;[pos kw in desc],MID([desc],[pos kw in desc]-7,7))</f>
        <v>0</v>
      </c>
      <c r="O47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82" s="1" t="str">
        <f>TRIM(IF([first '# in desc]&lt;[pos kw in desc],MID([desc],[pos kw in desc]-6,6),FALSE))</f>
        <v>FALSCH</v>
      </c>
      <c r="Q4782" s="1" t="b">
        <f>IF(LEN([manuell])=0,IFERROR([kw fine in title]*1,IFERROR(SUMPRODUCT(COUNTIF(IsDigits,MID([kw in desc],ROW($A$1:$A$150),1)))=LEN([kw in desc]),#N/A)),[manuell])</f>
        <v>0</v>
      </c>
      <c r="R4782" s="1" t="str">
        <f>IF([pos kw in title]&gt;0,MID(J4782,#REF!,4),IF([first '# in title]&gt;0,MID([title],[first '# in title],3),IF([first '# in title]&gt;0,MID([desc],#REF!,3),VLOOKUP([productid],$G$2:$R$1386,8))))</f>
        <v>146</v>
      </c>
      <c r="S4782" s="1" t="e">
        <f>IF([kw in desc]=[kw rough in title],[kw in desc]*1,IFERROR(LEFT([kw_dirty],3)*1,IFERROR(LEFT([kw_dirty],2)*1,"n.a.")))</f>
        <v>#N/A</v>
      </c>
      <c r="T4782" s="1"/>
      <c r="U4782" s="1" t="e">
        <f>VLOOKUP(Tabelle1[[#This Row],[productid]],Tabelle2[#All],2,FALSE)</f>
        <v>#N/A</v>
      </c>
    </row>
    <row r="4783" spans="1:21">
      <c r="A4783" t="s">
        <v>4446</v>
      </c>
      <c r="B4783">
        <v>3022</v>
      </c>
      <c r="C4783">
        <v>289859</v>
      </c>
      <c r="D4783" t="s">
        <v>7837</v>
      </c>
      <c r="E4783" t="s">
        <v>7838</v>
      </c>
      <c r="F4783">
        <v>18406</v>
      </c>
      <c r="G4783">
        <v>2286143</v>
      </c>
      <c r="H4783">
        <f t="shared" si="74"/>
        <v>0</v>
      </c>
      <c r="I4783">
        <f t="array" ref="I4783">MIN(IFERROR(FIND(IstNumbers,A4783),""))</f>
        <v>17</v>
      </c>
      <c r="J4783" s="1" t="e">
        <f>IF([first '# in title]&lt;[pos kw in title],MID([title],[pos kw in title]-6,6),#N/A)</f>
        <v>#N/A</v>
      </c>
      <c r="K4783" s="1" t="e">
        <f>IFERROR(MID(SUBSTITUTE([kw rough in title],",","."),FIND("(",[kw rough in title])+1,20),SUBSTITUTE(IFERROR(MID([kw rough in title],FIND(" ",[kw rough in title])+1,20),[kw rough in title]),",","."))</f>
        <v>#N/A</v>
      </c>
      <c r="L4783" s="1">
        <f>IFERROR(FIND("kW",[desc]),0)</f>
        <v>0</v>
      </c>
      <c r="M4783">
        <f t="array" ref="M4783">MIN(IFERROR(FIND(IstNumbers,E4783),""))</f>
        <v>33</v>
      </c>
      <c r="N4783" s="1" t="b">
        <f>IF([first '# in desc]&lt;[pos kw in desc],MID([desc],[pos kw in desc]-7,7))</f>
        <v>0</v>
      </c>
      <c r="O47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83" s="1" t="str">
        <f>TRIM(IF([first '# in desc]&lt;[pos kw in desc],MID([desc],[pos kw in desc]-6,6),FALSE))</f>
        <v>FALSCH</v>
      </c>
      <c r="Q4783" s="1" t="b">
        <f>IF(LEN([manuell])=0,IFERROR([kw fine in title]*1,IFERROR(SUMPRODUCT(COUNTIF(IsDigits,MID([kw in desc],ROW($A$1:$A$150),1)))=LEN([kw in desc]),#N/A)),[manuell])</f>
        <v>0</v>
      </c>
      <c r="R4783" s="1" t="str">
        <f>IF([pos kw in title]&gt;0,MID(J4783,#REF!,4),IF([first '# in title]&gt;0,MID([title],[first '# in title],3),IF([first '# in title]&gt;0,MID([desc],#REF!,3),VLOOKUP([productid],$G$2:$R$1386,8))))</f>
        <v>146</v>
      </c>
      <c r="S4783" s="1" t="e">
        <f>IF([kw in desc]=[kw rough in title],[kw in desc]*1,IFERROR(LEFT([kw_dirty],3)*1,IFERROR(LEFT([kw_dirty],2)*1,"n.a.")))</f>
        <v>#N/A</v>
      </c>
      <c r="T4783" s="1"/>
      <c r="U4783" s="1" t="e">
        <f>VLOOKUP(Tabelle1[[#This Row],[productid]],Tabelle2[#All],2,FALSE)</f>
        <v>#N/A</v>
      </c>
    </row>
    <row r="4784" spans="1:21">
      <c r="A4784" t="s">
        <v>4446</v>
      </c>
      <c r="B4784">
        <v>3022</v>
      </c>
      <c r="C4784">
        <v>289859</v>
      </c>
      <c r="D4784" t="s">
        <v>7839</v>
      </c>
      <c r="E4784" t="s">
        <v>7840</v>
      </c>
      <c r="F4784">
        <v>18406</v>
      </c>
      <c r="G4784">
        <v>2286143</v>
      </c>
      <c r="H4784">
        <f t="shared" si="74"/>
        <v>0</v>
      </c>
      <c r="I4784">
        <f t="array" ref="I4784">MIN(IFERROR(FIND(IstNumbers,A4784),""))</f>
        <v>17</v>
      </c>
      <c r="J4784" s="1" t="e">
        <f>IF([first '# in title]&lt;[pos kw in title],MID([title],[pos kw in title]-6,6),#N/A)</f>
        <v>#N/A</v>
      </c>
      <c r="K4784" s="1" t="e">
        <f>IFERROR(MID(SUBSTITUTE([kw rough in title],",","."),FIND("(",[kw rough in title])+1,20),SUBSTITUTE(IFERROR(MID([kw rough in title],FIND(" ",[kw rough in title])+1,20),[kw rough in title]),",","."))</f>
        <v>#N/A</v>
      </c>
      <c r="L4784" s="1">
        <f>IFERROR(FIND("kW",[desc]),0)</f>
        <v>0</v>
      </c>
      <c r="M4784">
        <f t="array" ref="M4784">MIN(IFERROR(FIND(IstNumbers,E4784),""))</f>
        <v>33</v>
      </c>
      <c r="N4784" s="1" t="b">
        <f>IF([first '# in desc]&lt;[pos kw in desc],MID([desc],[pos kw in desc]-7,7))</f>
        <v>0</v>
      </c>
      <c r="O47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84" s="1" t="str">
        <f>TRIM(IF([first '# in desc]&lt;[pos kw in desc],MID([desc],[pos kw in desc]-6,6),FALSE))</f>
        <v>FALSCH</v>
      </c>
      <c r="Q4784" s="1" t="b">
        <f>IF(LEN([manuell])=0,IFERROR([kw fine in title]*1,IFERROR(SUMPRODUCT(COUNTIF(IsDigits,MID([kw in desc],ROW($A$1:$A$150),1)))=LEN([kw in desc]),#N/A)),[manuell])</f>
        <v>0</v>
      </c>
      <c r="R4784" s="1" t="str">
        <f>IF([pos kw in title]&gt;0,MID(J4784,#REF!,4),IF([first '# in title]&gt;0,MID([title],[first '# in title],3),IF([first '# in title]&gt;0,MID([desc],#REF!,3),VLOOKUP([productid],$G$2:$R$1386,8))))</f>
        <v>146</v>
      </c>
      <c r="S4784" s="1" t="e">
        <f>IF([kw in desc]=[kw rough in title],[kw in desc]*1,IFERROR(LEFT([kw_dirty],3)*1,IFERROR(LEFT([kw_dirty],2)*1,"n.a.")))</f>
        <v>#N/A</v>
      </c>
      <c r="T4784" s="1"/>
      <c r="U4784" s="1" t="e">
        <f>VLOOKUP(Tabelle1[[#This Row],[productid]],Tabelle2[#All],2,FALSE)</f>
        <v>#N/A</v>
      </c>
    </row>
    <row r="4785" spans="1:21">
      <c r="A4785" t="s">
        <v>4446</v>
      </c>
      <c r="B4785">
        <v>3025</v>
      </c>
      <c r="C4785">
        <v>289859</v>
      </c>
      <c r="D4785" t="s">
        <v>7841</v>
      </c>
      <c r="E4785" t="s">
        <v>7842</v>
      </c>
      <c r="F4785">
        <v>18406</v>
      </c>
      <c r="G4785">
        <v>2286143</v>
      </c>
      <c r="H4785">
        <f t="shared" si="74"/>
        <v>0</v>
      </c>
      <c r="I4785">
        <f t="array" ref="I4785">MIN(IFERROR(FIND(IstNumbers,A4785),""))</f>
        <v>17</v>
      </c>
      <c r="J4785" s="1" t="e">
        <f>IF([first '# in title]&lt;[pos kw in title],MID([title],[pos kw in title]-6,6),#N/A)</f>
        <v>#N/A</v>
      </c>
      <c r="K4785" s="1" t="e">
        <f>IFERROR(MID(SUBSTITUTE([kw rough in title],",","."),FIND("(",[kw rough in title])+1,20),SUBSTITUTE(IFERROR(MID([kw rough in title],FIND(" ",[kw rough in title])+1,20),[kw rough in title]),",","."))</f>
        <v>#N/A</v>
      </c>
      <c r="L4785" s="1">
        <f>IFERROR(FIND("kW",[desc]),0)</f>
        <v>0</v>
      </c>
      <c r="M4785">
        <f t="array" ref="M4785">MIN(IFERROR(FIND(IstNumbers,E4785),""))</f>
        <v>33</v>
      </c>
      <c r="N4785" s="1" t="b">
        <f>IF([first '# in desc]&lt;[pos kw in desc],MID([desc],[pos kw in desc]-7,7))</f>
        <v>0</v>
      </c>
      <c r="O47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85" s="1" t="str">
        <f>TRIM(IF([first '# in desc]&lt;[pos kw in desc],MID([desc],[pos kw in desc]-6,6),FALSE))</f>
        <v>FALSCH</v>
      </c>
      <c r="Q4785" s="1" t="b">
        <f>IF(LEN([manuell])=0,IFERROR([kw fine in title]*1,IFERROR(SUMPRODUCT(COUNTIF(IsDigits,MID([kw in desc],ROW($A$1:$A$150),1)))=LEN([kw in desc]),#N/A)),[manuell])</f>
        <v>0</v>
      </c>
      <c r="R4785" s="1" t="str">
        <f>IF([pos kw in title]&gt;0,MID(J4785,#REF!,4),IF([first '# in title]&gt;0,MID([title],[first '# in title],3),IF([first '# in title]&gt;0,MID([desc],#REF!,3),VLOOKUP([productid],$G$2:$R$1386,8))))</f>
        <v>146</v>
      </c>
      <c r="S4785" s="1" t="e">
        <f>IF([kw in desc]=[kw rough in title],[kw in desc]*1,IFERROR(LEFT([kw_dirty],3)*1,IFERROR(LEFT([kw_dirty],2)*1,"n.a.")))</f>
        <v>#N/A</v>
      </c>
      <c r="T4785" s="1"/>
      <c r="U4785" s="1" t="e">
        <f>VLOOKUP(Tabelle1[[#This Row],[productid]],Tabelle2[#All],2,FALSE)</f>
        <v>#N/A</v>
      </c>
    </row>
    <row r="4786" spans="1:21">
      <c r="A4786" t="s">
        <v>4446</v>
      </c>
      <c r="B4786">
        <v>3025</v>
      </c>
      <c r="C4786">
        <v>289859</v>
      </c>
      <c r="D4786" t="s">
        <v>7843</v>
      </c>
      <c r="E4786" t="s">
        <v>7844</v>
      </c>
      <c r="F4786">
        <v>18406</v>
      </c>
      <c r="G4786">
        <v>2286143</v>
      </c>
      <c r="H4786">
        <f t="shared" si="74"/>
        <v>0</v>
      </c>
      <c r="I4786">
        <f t="array" ref="I4786">MIN(IFERROR(FIND(IstNumbers,A4786),""))</f>
        <v>17</v>
      </c>
      <c r="J4786" s="1" t="e">
        <f>IF([first '# in title]&lt;[pos kw in title],MID([title],[pos kw in title]-6,6),#N/A)</f>
        <v>#N/A</v>
      </c>
      <c r="K4786" s="1" t="e">
        <f>IFERROR(MID(SUBSTITUTE([kw rough in title],",","."),FIND("(",[kw rough in title])+1,20),SUBSTITUTE(IFERROR(MID([kw rough in title],FIND(" ",[kw rough in title])+1,20),[kw rough in title]),",","."))</f>
        <v>#N/A</v>
      </c>
      <c r="L4786" s="1">
        <f>IFERROR(FIND("kW",[desc]),0)</f>
        <v>0</v>
      </c>
      <c r="M4786">
        <f t="array" ref="M4786">MIN(IFERROR(FIND(IstNumbers,E4786),""))</f>
        <v>33</v>
      </c>
      <c r="N4786" s="1" t="b">
        <f>IF([first '# in desc]&lt;[pos kw in desc],MID([desc],[pos kw in desc]-7,7))</f>
        <v>0</v>
      </c>
      <c r="O47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86" s="1" t="str">
        <f>TRIM(IF([first '# in desc]&lt;[pos kw in desc],MID([desc],[pos kw in desc]-6,6),FALSE))</f>
        <v>FALSCH</v>
      </c>
      <c r="Q4786" s="1" t="b">
        <f>IF(LEN([manuell])=0,IFERROR([kw fine in title]*1,IFERROR(SUMPRODUCT(COUNTIF(IsDigits,MID([kw in desc],ROW($A$1:$A$150),1)))=LEN([kw in desc]),#N/A)),[manuell])</f>
        <v>0</v>
      </c>
      <c r="R4786" s="1" t="str">
        <f>IF([pos kw in title]&gt;0,MID(J4786,#REF!,4),IF([first '# in title]&gt;0,MID([title],[first '# in title],3),IF([first '# in title]&gt;0,MID([desc],#REF!,3),VLOOKUP([productid],$G$2:$R$1386,8))))</f>
        <v>146</v>
      </c>
      <c r="S4786" s="1" t="e">
        <f>IF([kw in desc]=[kw rough in title],[kw in desc]*1,IFERROR(LEFT([kw_dirty],3)*1,IFERROR(LEFT([kw_dirty],2)*1,"n.a.")))</f>
        <v>#N/A</v>
      </c>
      <c r="T4786" s="1"/>
      <c r="U4786" s="1" t="e">
        <f>VLOOKUP(Tabelle1[[#This Row],[productid]],Tabelle2[#All],2,FALSE)</f>
        <v>#N/A</v>
      </c>
    </row>
    <row r="4787" spans="1:21">
      <c r="A4787" t="s">
        <v>4446</v>
      </c>
      <c r="B4787">
        <v>3025</v>
      </c>
      <c r="C4787">
        <v>289859</v>
      </c>
      <c r="D4787" t="s">
        <v>7845</v>
      </c>
      <c r="E4787" t="s">
        <v>7846</v>
      </c>
      <c r="F4787">
        <v>18406</v>
      </c>
      <c r="G4787">
        <v>2286143</v>
      </c>
      <c r="H4787">
        <f t="shared" si="74"/>
        <v>0</v>
      </c>
      <c r="I4787">
        <f t="array" ref="I4787">MIN(IFERROR(FIND(IstNumbers,A4787),""))</f>
        <v>17</v>
      </c>
      <c r="J4787" s="1" t="e">
        <f>IF([first '# in title]&lt;[pos kw in title],MID([title],[pos kw in title]-6,6),#N/A)</f>
        <v>#N/A</v>
      </c>
      <c r="K4787" s="1" t="e">
        <f>IFERROR(MID(SUBSTITUTE([kw rough in title],",","."),FIND("(",[kw rough in title])+1,20),SUBSTITUTE(IFERROR(MID([kw rough in title],FIND(" ",[kw rough in title])+1,20),[kw rough in title]),",","."))</f>
        <v>#N/A</v>
      </c>
      <c r="L4787" s="1">
        <f>IFERROR(FIND("kW",[desc]),0)</f>
        <v>0</v>
      </c>
      <c r="M4787">
        <f t="array" ref="M4787">MIN(IFERROR(FIND(IstNumbers,E4787),""))</f>
        <v>33</v>
      </c>
      <c r="N4787" s="1" t="b">
        <f>IF([first '# in desc]&lt;[pos kw in desc],MID([desc],[pos kw in desc]-7,7))</f>
        <v>0</v>
      </c>
      <c r="O47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87" s="1" t="str">
        <f>TRIM(IF([first '# in desc]&lt;[pos kw in desc],MID([desc],[pos kw in desc]-6,6),FALSE))</f>
        <v>FALSCH</v>
      </c>
      <c r="Q4787" s="1" t="b">
        <f>IF(LEN([manuell])=0,IFERROR([kw fine in title]*1,IFERROR(SUMPRODUCT(COUNTIF(IsDigits,MID([kw in desc],ROW($A$1:$A$150),1)))=LEN([kw in desc]),#N/A)),[manuell])</f>
        <v>0</v>
      </c>
      <c r="R4787" s="1" t="str">
        <f>IF([pos kw in title]&gt;0,MID(J4787,#REF!,4),IF([first '# in title]&gt;0,MID([title],[first '# in title],3),IF([first '# in title]&gt;0,MID([desc],#REF!,3),VLOOKUP([productid],$G$2:$R$1386,8))))</f>
        <v>146</v>
      </c>
      <c r="S4787" s="1" t="e">
        <f>IF([kw in desc]=[kw rough in title],[kw in desc]*1,IFERROR(LEFT([kw_dirty],3)*1,IFERROR(LEFT([kw_dirty],2)*1,"n.a.")))</f>
        <v>#N/A</v>
      </c>
      <c r="T4787" s="1"/>
      <c r="U4787" s="1" t="e">
        <f>VLOOKUP(Tabelle1[[#This Row],[productid]],Tabelle2[#All],2,FALSE)</f>
        <v>#N/A</v>
      </c>
    </row>
    <row r="4788" spans="1:21">
      <c r="A4788" t="s">
        <v>4446</v>
      </c>
      <c r="B4788">
        <v>3025</v>
      </c>
      <c r="C4788">
        <v>289859</v>
      </c>
      <c r="D4788" t="s">
        <v>7847</v>
      </c>
      <c r="E4788" t="s">
        <v>7848</v>
      </c>
      <c r="F4788">
        <v>18406</v>
      </c>
      <c r="G4788">
        <v>2286143</v>
      </c>
      <c r="H4788">
        <f t="shared" si="74"/>
        <v>0</v>
      </c>
      <c r="I4788">
        <f t="array" ref="I4788">MIN(IFERROR(FIND(IstNumbers,A4788),""))</f>
        <v>17</v>
      </c>
      <c r="J4788" s="1" t="e">
        <f>IF([first '# in title]&lt;[pos kw in title],MID([title],[pos kw in title]-6,6),#N/A)</f>
        <v>#N/A</v>
      </c>
      <c r="K4788" s="1" t="e">
        <f>IFERROR(MID(SUBSTITUTE([kw rough in title],",","."),FIND("(",[kw rough in title])+1,20),SUBSTITUTE(IFERROR(MID([kw rough in title],FIND(" ",[kw rough in title])+1,20),[kw rough in title]),",","."))</f>
        <v>#N/A</v>
      </c>
      <c r="L4788" s="1">
        <f>IFERROR(FIND("kW",[desc]),0)</f>
        <v>0</v>
      </c>
      <c r="M4788">
        <f t="array" ref="M4788">MIN(IFERROR(FIND(IstNumbers,E4788),""))</f>
        <v>33</v>
      </c>
      <c r="N4788" s="1" t="b">
        <f>IF([first '# in desc]&lt;[pos kw in desc],MID([desc],[pos kw in desc]-7,7))</f>
        <v>0</v>
      </c>
      <c r="O47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88" s="1" t="str">
        <f>TRIM(IF([first '# in desc]&lt;[pos kw in desc],MID([desc],[pos kw in desc]-6,6),FALSE))</f>
        <v>FALSCH</v>
      </c>
      <c r="Q4788" s="1" t="b">
        <f>IF(LEN([manuell])=0,IFERROR([kw fine in title]*1,IFERROR(SUMPRODUCT(COUNTIF(IsDigits,MID([kw in desc],ROW($A$1:$A$150),1)))=LEN([kw in desc]),#N/A)),[manuell])</f>
        <v>0</v>
      </c>
      <c r="R4788" s="1" t="str">
        <f>IF([pos kw in title]&gt;0,MID(J4788,#REF!,4),IF([first '# in title]&gt;0,MID([title],[first '# in title],3),IF([first '# in title]&gt;0,MID([desc],#REF!,3),VLOOKUP([productid],$G$2:$R$1386,8))))</f>
        <v>146</v>
      </c>
      <c r="S4788" s="1" t="e">
        <f>IF([kw in desc]=[kw rough in title],[kw in desc]*1,IFERROR(LEFT([kw_dirty],3)*1,IFERROR(LEFT([kw_dirty],2)*1,"n.a.")))</f>
        <v>#N/A</v>
      </c>
      <c r="T4788" s="1"/>
      <c r="U4788" s="1" t="e">
        <f>VLOOKUP(Tabelle1[[#This Row],[productid]],Tabelle2[#All],2,FALSE)</f>
        <v>#N/A</v>
      </c>
    </row>
    <row r="4789" spans="1:21" hidden="1">
      <c r="A4789" t="s">
        <v>563</v>
      </c>
      <c r="B4789">
        <v>3825</v>
      </c>
      <c r="C4789">
        <v>289859</v>
      </c>
      <c r="D4789" t="s">
        <v>7849</v>
      </c>
      <c r="E4789" t="s">
        <v>7850</v>
      </c>
      <c r="F4789">
        <v>18406</v>
      </c>
      <c r="G4789">
        <v>3497887</v>
      </c>
      <c r="H4789">
        <f t="shared" si="74"/>
        <v>55</v>
      </c>
      <c r="I4789">
        <f t="array" ref="I4789">MIN(IFERROR(FIND(IstNumbers,A4789),""))</f>
        <v>29</v>
      </c>
      <c r="J4789" s="1" t="str">
        <f>IF([first '# in title]&lt;[pos kw in title],MID([title],[pos kw in title]-6,6),#N/A)</f>
        <v xml:space="preserve">L (42 </v>
      </c>
      <c r="K478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89" s="1">
        <f>IFERROR(FIND("kW",[desc]),0)</f>
        <v>70</v>
      </c>
      <c r="M4789">
        <f t="array" ref="M4789">MIN(IFERROR(FIND(IstNumbers,E4789),""))</f>
        <v>34</v>
      </c>
      <c r="N4789" s="1" t="str">
        <f>IF([first '# in desc]&lt;[pos kw in desc],MID([desc],[pos kw in desc]-7,7))</f>
        <v xml:space="preserve">­me 42 </v>
      </c>
      <c r="O47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89" s="1" t="str">
        <f>TRIM(IF([first '# in desc]&lt;[pos kw in desc],MID([desc],[pos kw in desc]-6,6),FALSE))</f>
        <v>me 42</v>
      </c>
      <c r="Q4789" s="1">
        <f>IF(LEN([manuell])=0,IFERROR([kw fine in title]*1,IFERROR(SUMPRODUCT(COUNTIF(IsDigits,MID([kw in desc],ROW($A$1:$A$150),1)))=LEN([kw in desc]),#N/A)),[manuell])</f>
        <v>42</v>
      </c>
      <c r="R4789" s="1" t="e">
        <f>IF([pos kw in title]&gt;0,MID(J4789,#REF!,4),IF([first '# in title]&gt;0,MID([title],[first '# in title],3),IF([first '# in title]&gt;0,MID([desc],#REF!,3),VLOOKUP([productid],$G$2:$R$1386,8))))</f>
        <v>#REF!</v>
      </c>
      <c r="S4789" s="1" t="str">
        <f>IF([kw in desc]=[kw rough in title],[kw in desc]*1,IFERROR(LEFT([kw_dirty],3)*1,IFERROR(LEFT([kw_dirty],2)*1,"n.a.")))</f>
        <v>n.a.</v>
      </c>
      <c r="T4789" s="1"/>
      <c r="U4789" s="1">
        <f>VLOOKUP(Tabelle1[[#This Row],[productid]],Tabelle2[#All],2,FALSE)</f>
        <v>42</v>
      </c>
    </row>
    <row r="4790" spans="1:21" hidden="1">
      <c r="A4790" t="s">
        <v>4299</v>
      </c>
      <c r="B4790">
        <v>3745</v>
      </c>
      <c r="C4790">
        <v>289859</v>
      </c>
      <c r="D4790" t="s">
        <v>7851</v>
      </c>
      <c r="E4790" t="s">
        <v>7269</v>
      </c>
      <c r="F4790">
        <v>18406</v>
      </c>
      <c r="G4790">
        <v>1750863</v>
      </c>
      <c r="H4790">
        <f t="shared" si="74"/>
        <v>0</v>
      </c>
      <c r="I4790">
        <f t="array" ref="I4790">MIN(IFERROR(FIND(IstNumbers,A4790),""))</f>
        <v>9</v>
      </c>
      <c r="J4790" s="1" t="e">
        <f>IF([first '# in title]&lt;[pos kw in title],MID([title],[pos kw in title]-6,6),#N/A)</f>
        <v>#N/A</v>
      </c>
      <c r="K4790" s="1" t="e">
        <f>IFERROR(MID(SUBSTITUTE([kw rough in title],",","."),FIND("(",[kw rough in title])+1,20),SUBSTITUTE(IFERROR(MID([kw rough in title],FIND(" ",[kw rough in title])+1,20),[kw rough in title]),",","."))</f>
        <v>#N/A</v>
      </c>
      <c r="L4790" s="1">
        <f>IFERROR(FIND("kW",[desc]),0)</f>
        <v>70</v>
      </c>
      <c r="M4790">
        <f t="array" ref="M4790">MIN(IFERROR(FIND(IstNumbers,E4790),""))</f>
        <v>34</v>
      </c>
      <c r="N4790" s="1" t="str">
        <f>IF([first '# in desc]&lt;[pos kw in desc],MID([desc],[pos kw in desc]-7,7))</f>
        <v xml:space="preserve">­me 42 </v>
      </c>
      <c r="O47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90" s="1" t="str">
        <f>TRIM(IF([first '# in desc]&lt;[pos kw in desc],MID([desc],[pos kw in desc]-6,6),FALSE))</f>
        <v>me 42</v>
      </c>
      <c r="Q4790" s="1" t="b">
        <f>IF(LEN([manuell])=0,IFERROR([kw fine in title]*1,IFERROR(SUMPRODUCT(COUNTIF(IsDigits,MID([kw in desc],ROW($A$1:$A$150),1)))=LEN([kw in desc]),#N/A)),[manuell])</f>
        <v>0</v>
      </c>
      <c r="R4790" s="1" t="str">
        <f>IF([pos kw in title]&gt;0,MID(J4790,#REF!,4),IF([first '# in title]&gt;0,MID([title],[first '# in title],3),IF([first '# in title]&gt;0,MID([desc],#REF!,3),VLOOKUP([productid],$G$2:$R$1386,8))))</f>
        <v xml:space="preserve">42 </v>
      </c>
      <c r="S4790" s="1" t="e">
        <f>IF([kw in desc]=[kw rough in title],[kw in desc]*1,IFERROR(LEFT([kw_dirty],3)*1,IFERROR(LEFT([kw_dirty],2)*1,"n.a.")))</f>
        <v>#N/A</v>
      </c>
      <c r="T4790" s="1"/>
      <c r="U4790" s="1">
        <f>VLOOKUP(Tabelle1[[#This Row],[productid]],Tabelle2[#All],2,FALSE)</f>
        <v>42</v>
      </c>
    </row>
    <row r="4791" spans="1:21">
      <c r="A4791" t="s">
        <v>4446</v>
      </c>
      <c r="B4791">
        <v>3025</v>
      </c>
      <c r="C4791">
        <v>289859</v>
      </c>
      <c r="D4791" t="s">
        <v>7852</v>
      </c>
      <c r="E4791" t="s">
        <v>7853</v>
      </c>
      <c r="F4791">
        <v>18406</v>
      </c>
      <c r="G4791">
        <v>2286143</v>
      </c>
      <c r="H4791">
        <f t="shared" si="74"/>
        <v>0</v>
      </c>
      <c r="I4791">
        <f t="array" ref="I4791">MIN(IFERROR(FIND(IstNumbers,A4791),""))</f>
        <v>17</v>
      </c>
      <c r="J4791" s="1" t="e">
        <f>IF([first '# in title]&lt;[pos kw in title],MID([title],[pos kw in title]-6,6),#N/A)</f>
        <v>#N/A</v>
      </c>
      <c r="K4791" s="1" t="e">
        <f>IFERROR(MID(SUBSTITUTE([kw rough in title],",","."),FIND("(",[kw rough in title])+1,20),SUBSTITUTE(IFERROR(MID([kw rough in title],FIND(" ",[kw rough in title])+1,20),[kw rough in title]),",","."))</f>
        <v>#N/A</v>
      </c>
      <c r="L4791" s="1">
        <f>IFERROR(FIND("kW",[desc]),0)</f>
        <v>0</v>
      </c>
      <c r="M4791">
        <f t="array" ref="M4791">MIN(IFERROR(FIND(IstNumbers,E4791),""))</f>
        <v>33</v>
      </c>
      <c r="N4791" s="1" t="b">
        <f>IF([first '# in desc]&lt;[pos kw in desc],MID([desc],[pos kw in desc]-7,7))</f>
        <v>0</v>
      </c>
      <c r="O47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91" s="1" t="str">
        <f>TRIM(IF([first '# in desc]&lt;[pos kw in desc],MID([desc],[pos kw in desc]-6,6),FALSE))</f>
        <v>FALSCH</v>
      </c>
      <c r="Q4791" s="1" t="b">
        <f>IF(LEN([manuell])=0,IFERROR([kw fine in title]*1,IFERROR(SUMPRODUCT(COUNTIF(IsDigits,MID([kw in desc],ROW($A$1:$A$150),1)))=LEN([kw in desc]),#N/A)),[manuell])</f>
        <v>0</v>
      </c>
      <c r="R4791" s="1" t="str">
        <f>IF([pos kw in title]&gt;0,MID(J4791,#REF!,4),IF([first '# in title]&gt;0,MID([title],[first '# in title],3),IF([first '# in title]&gt;0,MID([desc],#REF!,3),VLOOKUP([productid],$G$2:$R$1386,8))))</f>
        <v>146</v>
      </c>
      <c r="S4791" s="1" t="e">
        <f>IF([kw in desc]=[kw rough in title],[kw in desc]*1,IFERROR(LEFT([kw_dirty],3)*1,IFERROR(LEFT([kw_dirty],2)*1,"n.a.")))</f>
        <v>#N/A</v>
      </c>
      <c r="T4791" s="1"/>
      <c r="U4791" s="1" t="e">
        <f>VLOOKUP(Tabelle1[[#This Row],[productid]],Tabelle2[#All],2,FALSE)</f>
        <v>#N/A</v>
      </c>
    </row>
    <row r="4792" spans="1:21" hidden="1">
      <c r="A4792" t="s">
        <v>563</v>
      </c>
      <c r="B4792">
        <v>3825</v>
      </c>
      <c r="C4792">
        <v>289859</v>
      </c>
      <c r="D4792" t="s">
        <v>7854</v>
      </c>
      <c r="E4792" t="s">
        <v>7855</v>
      </c>
      <c r="F4792">
        <v>18406</v>
      </c>
      <c r="G4792">
        <v>3497887</v>
      </c>
      <c r="H4792">
        <f t="shared" si="74"/>
        <v>55</v>
      </c>
      <c r="I4792">
        <f t="array" ref="I4792">MIN(IFERROR(FIND(IstNumbers,A4792),""))</f>
        <v>29</v>
      </c>
      <c r="J4792" s="1" t="str">
        <f>IF([first '# in title]&lt;[pos kw in title],MID([title],[pos kw in title]-6,6),#N/A)</f>
        <v xml:space="preserve">L (42 </v>
      </c>
      <c r="K479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92" s="1">
        <f>IFERROR(FIND("kW",[desc]),0)</f>
        <v>70</v>
      </c>
      <c r="M4792">
        <f t="array" ref="M4792">MIN(IFERROR(FIND(IstNumbers,E4792),""))</f>
        <v>34</v>
      </c>
      <c r="N4792" s="1" t="str">
        <f>IF([first '# in desc]&lt;[pos kw in desc],MID([desc],[pos kw in desc]-7,7))</f>
        <v xml:space="preserve">­me 42 </v>
      </c>
      <c r="O47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92" s="1" t="str">
        <f>TRIM(IF([first '# in desc]&lt;[pos kw in desc],MID([desc],[pos kw in desc]-6,6),FALSE))</f>
        <v>me 42</v>
      </c>
      <c r="Q4792" s="1">
        <f>IF(LEN([manuell])=0,IFERROR([kw fine in title]*1,IFERROR(SUMPRODUCT(COUNTIF(IsDigits,MID([kw in desc],ROW($A$1:$A$150),1)))=LEN([kw in desc]),#N/A)),[manuell])</f>
        <v>42</v>
      </c>
      <c r="R4792" s="1" t="e">
        <f>IF([pos kw in title]&gt;0,MID(J4792,#REF!,4),IF([first '# in title]&gt;0,MID([title],[first '# in title],3),IF([first '# in title]&gt;0,MID([desc],#REF!,3),VLOOKUP([productid],$G$2:$R$1386,8))))</f>
        <v>#REF!</v>
      </c>
      <c r="S4792" s="1" t="str">
        <f>IF([kw in desc]=[kw rough in title],[kw in desc]*1,IFERROR(LEFT([kw_dirty],3)*1,IFERROR(LEFT([kw_dirty],2)*1,"n.a.")))</f>
        <v>n.a.</v>
      </c>
      <c r="T4792" s="1"/>
      <c r="U4792" s="1">
        <f>VLOOKUP(Tabelle1[[#This Row],[productid]],Tabelle2[#All],2,FALSE)</f>
        <v>42</v>
      </c>
    </row>
    <row r="4793" spans="1:21" hidden="1">
      <c r="A4793" t="s">
        <v>4299</v>
      </c>
      <c r="B4793">
        <v>3750</v>
      </c>
      <c r="C4793">
        <v>289859</v>
      </c>
      <c r="D4793" t="s">
        <v>7856</v>
      </c>
      <c r="E4793" t="s">
        <v>7857</v>
      </c>
      <c r="F4793">
        <v>18406</v>
      </c>
      <c r="G4793">
        <v>1750863</v>
      </c>
      <c r="H4793">
        <f t="shared" si="74"/>
        <v>0</v>
      </c>
      <c r="I4793">
        <f t="array" ref="I4793">MIN(IFERROR(FIND(IstNumbers,A4793),""))</f>
        <v>9</v>
      </c>
      <c r="J4793" s="1" t="e">
        <f>IF([first '# in title]&lt;[pos kw in title],MID([title],[pos kw in title]-6,6),#N/A)</f>
        <v>#N/A</v>
      </c>
      <c r="K4793" s="1" t="e">
        <f>IFERROR(MID(SUBSTITUTE([kw rough in title],",","."),FIND("(",[kw rough in title])+1,20),SUBSTITUTE(IFERROR(MID([kw rough in title],FIND(" ",[kw rough in title])+1,20),[kw rough in title]),",","."))</f>
        <v>#N/A</v>
      </c>
      <c r="L4793" s="1">
        <f>IFERROR(FIND("kW",[desc]),0)</f>
        <v>70</v>
      </c>
      <c r="M4793">
        <f t="array" ref="M4793">MIN(IFERROR(FIND(IstNumbers,E4793),""))</f>
        <v>34</v>
      </c>
      <c r="N4793" s="1" t="str">
        <f>IF([first '# in desc]&lt;[pos kw in desc],MID([desc],[pos kw in desc]-7,7))</f>
        <v xml:space="preserve">­me 42 </v>
      </c>
      <c r="O47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93" s="1" t="str">
        <f>TRIM(IF([first '# in desc]&lt;[pos kw in desc],MID([desc],[pos kw in desc]-6,6),FALSE))</f>
        <v>me 42</v>
      </c>
      <c r="Q4793" s="1" t="b">
        <f>IF(LEN([manuell])=0,IFERROR([kw fine in title]*1,IFERROR(SUMPRODUCT(COUNTIF(IsDigits,MID([kw in desc],ROW($A$1:$A$150),1)))=LEN([kw in desc]),#N/A)),[manuell])</f>
        <v>0</v>
      </c>
      <c r="R4793" s="1" t="str">
        <f>IF([pos kw in title]&gt;0,MID(J4793,#REF!,4),IF([first '# in title]&gt;0,MID([title],[first '# in title],3),IF([first '# in title]&gt;0,MID([desc],#REF!,3),VLOOKUP([productid],$G$2:$R$1386,8))))</f>
        <v xml:space="preserve">42 </v>
      </c>
      <c r="S4793" s="1" t="e">
        <f>IF([kw in desc]=[kw rough in title],[kw in desc]*1,IFERROR(LEFT([kw_dirty],3)*1,IFERROR(LEFT([kw_dirty],2)*1,"n.a.")))</f>
        <v>#N/A</v>
      </c>
      <c r="T4793" s="1"/>
      <c r="U4793" s="1">
        <f>VLOOKUP(Tabelle1[[#This Row],[productid]],Tabelle2[#All],2,FALSE)</f>
        <v>42</v>
      </c>
    </row>
    <row r="4794" spans="1:21">
      <c r="A4794" t="s">
        <v>4446</v>
      </c>
      <c r="B4794">
        <v>3029</v>
      </c>
      <c r="C4794">
        <v>289859</v>
      </c>
      <c r="D4794" t="s">
        <v>7858</v>
      </c>
      <c r="E4794" t="s">
        <v>7859</v>
      </c>
      <c r="F4794">
        <v>18406</v>
      </c>
      <c r="G4794">
        <v>2286143</v>
      </c>
      <c r="H4794">
        <f t="shared" si="74"/>
        <v>0</v>
      </c>
      <c r="I4794">
        <f t="array" ref="I4794">MIN(IFERROR(FIND(IstNumbers,A4794),""))</f>
        <v>17</v>
      </c>
      <c r="J4794" s="1" t="e">
        <f>IF([first '# in title]&lt;[pos kw in title],MID([title],[pos kw in title]-6,6),#N/A)</f>
        <v>#N/A</v>
      </c>
      <c r="K4794" s="1" t="e">
        <f>IFERROR(MID(SUBSTITUTE([kw rough in title],",","."),FIND("(",[kw rough in title])+1,20),SUBSTITUTE(IFERROR(MID([kw rough in title],FIND(" ",[kw rough in title])+1,20),[kw rough in title]),",","."))</f>
        <v>#N/A</v>
      </c>
      <c r="L4794" s="1">
        <f>IFERROR(FIND("kW",[desc]),0)</f>
        <v>0</v>
      </c>
      <c r="M4794">
        <f t="array" ref="M4794">MIN(IFERROR(FIND(IstNumbers,E4794),""))</f>
        <v>33</v>
      </c>
      <c r="N4794" s="1" t="b">
        <f>IF([first '# in desc]&lt;[pos kw in desc],MID([desc],[pos kw in desc]-7,7))</f>
        <v>0</v>
      </c>
      <c r="O47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94" s="1" t="str">
        <f>TRIM(IF([first '# in desc]&lt;[pos kw in desc],MID([desc],[pos kw in desc]-6,6),FALSE))</f>
        <v>FALSCH</v>
      </c>
      <c r="Q4794" s="1" t="b">
        <f>IF(LEN([manuell])=0,IFERROR([kw fine in title]*1,IFERROR(SUMPRODUCT(COUNTIF(IsDigits,MID([kw in desc],ROW($A$1:$A$150),1)))=LEN([kw in desc]),#N/A)),[manuell])</f>
        <v>0</v>
      </c>
      <c r="R4794" s="1" t="str">
        <f>IF([pos kw in title]&gt;0,MID(J4794,#REF!,4),IF([first '# in title]&gt;0,MID([title],[first '# in title],3),IF([first '# in title]&gt;0,MID([desc],#REF!,3),VLOOKUP([productid],$G$2:$R$1386,8))))</f>
        <v>146</v>
      </c>
      <c r="S4794" s="1" t="e">
        <f>IF([kw in desc]=[kw rough in title],[kw in desc]*1,IFERROR(LEFT([kw_dirty],3)*1,IFERROR(LEFT([kw_dirty],2)*1,"n.a.")))</f>
        <v>#N/A</v>
      </c>
      <c r="T4794" s="1"/>
      <c r="U4794" s="1" t="e">
        <f>VLOOKUP(Tabelle1[[#This Row],[productid]],Tabelle2[#All],2,FALSE)</f>
        <v>#N/A</v>
      </c>
    </row>
    <row r="4795" spans="1:21" hidden="1">
      <c r="A4795" t="s">
        <v>563</v>
      </c>
      <c r="B4795">
        <v>3825</v>
      </c>
      <c r="C4795">
        <v>289859</v>
      </c>
      <c r="D4795" t="s">
        <v>7860</v>
      </c>
      <c r="E4795" t="s">
        <v>7861</v>
      </c>
      <c r="F4795">
        <v>18406</v>
      </c>
      <c r="G4795">
        <v>3497887</v>
      </c>
      <c r="H4795">
        <f t="shared" si="74"/>
        <v>55</v>
      </c>
      <c r="I4795">
        <f t="array" ref="I4795">MIN(IFERROR(FIND(IstNumbers,A4795),""))</f>
        <v>29</v>
      </c>
      <c r="J4795" s="1" t="str">
        <f>IF([first '# in title]&lt;[pos kw in title],MID([title],[pos kw in title]-6,6),#N/A)</f>
        <v xml:space="preserve">L (42 </v>
      </c>
      <c r="K479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95" s="1">
        <f>IFERROR(FIND("kW",[desc]),0)</f>
        <v>70</v>
      </c>
      <c r="M4795">
        <f t="array" ref="M4795">MIN(IFERROR(FIND(IstNumbers,E4795),""))</f>
        <v>34</v>
      </c>
      <c r="N4795" s="1" t="str">
        <f>IF([first '# in desc]&lt;[pos kw in desc],MID([desc],[pos kw in desc]-7,7))</f>
        <v xml:space="preserve">­me 42 </v>
      </c>
      <c r="O47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95" s="1" t="str">
        <f>TRIM(IF([first '# in desc]&lt;[pos kw in desc],MID([desc],[pos kw in desc]-6,6),FALSE))</f>
        <v>me 42</v>
      </c>
      <c r="Q4795" s="1">
        <f>IF(LEN([manuell])=0,IFERROR([kw fine in title]*1,IFERROR(SUMPRODUCT(COUNTIF(IsDigits,MID([kw in desc],ROW($A$1:$A$150),1)))=LEN([kw in desc]),#N/A)),[manuell])</f>
        <v>42</v>
      </c>
      <c r="R4795" s="1" t="e">
        <f>IF([pos kw in title]&gt;0,MID(J4795,#REF!,4),IF([first '# in title]&gt;0,MID([title],[first '# in title],3),IF([first '# in title]&gt;0,MID([desc],#REF!,3),VLOOKUP([productid],$G$2:$R$1386,8))))</f>
        <v>#REF!</v>
      </c>
      <c r="S4795" s="1" t="str">
        <f>IF([kw in desc]=[kw rough in title],[kw in desc]*1,IFERROR(LEFT([kw_dirty],3)*1,IFERROR(LEFT([kw_dirty],2)*1,"n.a.")))</f>
        <v>n.a.</v>
      </c>
      <c r="T4795" s="1"/>
      <c r="U4795" s="1">
        <f>VLOOKUP(Tabelle1[[#This Row],[productid]],Tabelle2[#All],2,FALSE)</f>
        <v>42</v>
      </c>
    </row>
    <row r="4796" spans="1:21" hidden="1">
      <c r="A4796" t="s">
        <v>4299</v>
      </c>
      <c r="B4796">
        <v>3750</v>
      </c>
      <c r="C4796">
        <v>289859</v>
      </c>
      <c r="D4796" t="s">
        <v>7862</v>
      </c>
      <c r="E4796" t="s">
        <v>7863</v>
      </c>
      <c r="F4796">
        <v>18406</v>
      </c>
      <c r="G4796">
        <v>1750863</v>
      </c>
      <c r="H4796">
        <f t="shared" si="74"/>
        <v>0</v>
      </c>
      <c r="I4796">
        <f t="array" ref="I4796">MIN(IFERROR(FIND(IstNumbers,A4796),""))</f>
        <v>9</v>
      </c>
      <c r="J4796" s="1" t="e">
        <f>IF([first '# in title]&lt;[pos kw in title],MID([title],[pos kw in title]-6,6),#N/A)</f>
        <v>#N/A</v>
      </c>
      <c r="K4796" s="1" t="e">
        <f>IFERROR(MID(SUBSTITUTE([kw rough in title],",","."),FIND("(",[kw rough in title])+1,20),SUBSTITUTE(IFERROR(MID([kw rough in title],FIND(" ",[kw rough in title])+1,20),[kw rough in title]),",","."))</f>
        <v>#N/A</v>
      </c>
      <c r="L4796" s="1">
        <f>IFERROR(FIND("kW",[desc]),0)</f>
        <v>70</v>
      </c>
      <c r="M4796">
        <f t="array" ref="M4796">MIN(IFERROR(FIND(IstNumbers,E4796),""))</f>
        <v>34</v>
      </c>
      <c r="N4796" s="1" t="str">
        <f>IF([first '# in desc]&lt;[pos kw in desc],MID([desc],[pos kw in desc]-7,7))</f>
        <v xml:space="preserve">­me 42 </v>
      </c>
      <c r="O47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96" s="1" t="str">
        <f>TRIM(IF([first '# in desc]&lt;[pos kw in desc],MID([desc],[pos kw in desc]-6,6),FALSE))</f>
        <v>me 42</v>
      </c>
      <c r="Q4796" s="1" t="b">
        <f>IF(LEN([manuell])=0,IFERROR([kw fine in title]*1,IFERROR(SUMPRODUCT(COUNTIF(IsDigits,MID([kw in desc],ROW($A$1:$A$150),1)))=LEN([kw in desc]),#N/A)),[manuell])</f>
        <v>0</v>
      </c>
      <c r="R4796" s="1" t="str">
        <f>IF([pos kw in title]&gt;0,MID(J4796,#REF!,4),IF([first '# in title]&gt;0,MID([title],[first '# in title],3),IF([first '# in title]&gt;0,MID([desc],#REF!,3),VLOOKUP([productid],$G$2:$R$1386,8))))</f>
        <v xml:space="preserve">42 </v>
      </c>
      <c r="S4796" s="1" t="e">
        <f>IF([kw in desc]=[kw rough in title],[kw in desc]*1,IFERROR(LEFT([kw_dirty],3)*1,IFERROR(LEFT([kw_dirty],2)*1,"n.a.")))</f>
        <v>#N/A</v>
      </c>
      <c r="T4796" s="1"/>
      <c r="U4796" s="1">
        <f>VLOOKUP(Tabelle1[[#This Row],[productid]],Tabelle2[#All],2,FALSE)</f>
        <v>42</v>
      </c>
    </row>
    <row r="4797" spans="1:21">
      <c r="A4797" t="s">
        <v>4446</v>
      </c>
      <c r="B4797">
        <v>3030</v>
      </c>
      <c r="C4797">
        <v>289859</v>
      </c>
      <c r="D4797" t="s">
        <v>7864</v>
      </c>
      <c r="E4797" t="s">
        <v>7865</v>
      </c>
      <c r="F4797">
        <v>18406</v>
      </c>
      <c r="G4797">
        <v>2286143</v>
      </c>
      <c r="H4797">
        <f t="shared" si="74"/>
        <v>0</v>
      </c>
      <c r="I4797">
        <f t="array" ref="I4797">MIN(IFERROR(FIND(IstNumbers,A4797),""))</f>
        <v>17</v>
      </c>
      <c r="J4797" s="1" t="e">
        <f>IF([first '# in title]&lt;[pos kw in title],MID([title],[pos kw in title]-6,6),#N/A)</f>
        <v>#N/A</v>
      </c>
      <c r="K4797" s="1" t="e">
        <f>IFERROR(MID(SUBSTITUTE([kw rough in title],",","."),FIND("(",[kw rough in title])+1,20),SUBSTITUTE(IFERROR(MID([kw rough in title],FIND(" ",[kw rough in title])+1,20),[kw rough in title]),",","."))</f>
        <v>#N/A</v>
      </c>
      <c r="L4797" s="1">
        <f>IFERROR(FIND("kW",[desc]),0)</f>
        <v>0</v>
      </c>
      <c r="M4797">
        <f t="array" ref="M4797">MIN(IFERROR(FIND(IstNumbers,E4797),""))</f>
        <v>33</v>
      </c>
      <c r="N4797" s="1" t="b">
        <f>IF([first '# in desc]&lt;[pos kw in desc],MID([desc],[pos kw in desc]-7,7))</f>
        <v>0</v>
      </c>
      <c r="O47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797" s="1" t="str">
        <f>TRIM(IF([first '# in desc]&lt;[pos kw in desc],MID([desc],[pos kw in desc]-6,6),FALSE))</f>
        <v>FALSCH</v>
      </c>
      <c r="Q4797" s="1" t="b">
        <f>IF(LEN([manuell])=0,IFERROR([kw fine in title]*1,IFERROR(SUMPRODUCT(COUNTIF(IsDigits,MID([kw in desc],ROW($A$1:$A$150),1)))=LEN([kw in desc]),#N/A)),[manuell])</f>
        <v>0</v>
      </c>
      <c r="R4797" s="1" t="str">
        <f>IF([pos kw in title]&gt;0,MID(J4797,#REF!,4),IF([first '# in title]&gt;0,MID([title],[first '# in title],3),IF([first '# in title]&gt;0,MID([desc],#REF!,3),VLOOKUP([productid],$G$2:$R$1386,8))))</f>
        <v>146</v>
      </c>
      <c r="S4797" s="1" t="e">
        <f>IF([kw in desc]=[kw rough in title],[kw in desc]*1,IFERROR(LEFT([kw_dirty],3)*1,IFERROR(LEFT([kw_dirty],2)*1,"n.a.")))</f>
        <v>#N/A</v>
      </c>
      <c r="T4797" s="1"/>
      <c r="U4797" s="1" t="e">
        <f>VLOOKUP(Tabelle1[[#This Row],[productid]],Tabelle2[#All],2,FALSE)</f>
        <v>#N/A</v>
      </c>
    </row>
    <row r="4798" spans="1:21" hidden="1">
      <c r="A4798" t="s">
        <v>563</v>
      </c>
      <c r="B4798">
        <v>3825</v>
      </c>
      <c r="C4798">
        <v>289859</v>
      </c>
      <c r="D4798" t="s">
        <v>7866</v>
      </c>
      <c r="E4798" t="s">
        <v>6419</v>
      </c>
      <c r="F4798">
        <v>18406</v>
      </c>
      <c r="G4798">
        <v>3497887</v>
      </c>
      <c r="H4798">
        <f t="shared" si="74"/>
        <v>55</v>
      </c>
      <c r="I4798">
        <f t="array" ref="I4798">MIN(IFERROR(FIND(IstNumbers,A4798),""))</f>
        <v>29</v>
      </c>
      <c r="J4798" s="1" t="str">
        <f>IF([first '# in title]&lt;[pos kw in title],MID([title],[pos kw in title]-6,6),#N/A)</f>
        <v xml:space="preserve">L (42 </v>
      </c>
      <c r="K479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798" s="1">
        <f>IFERROR(FIND("kW",[desc]),0)</f>
        <v>70</v>
      </c>
      <c r="M4798">
        <f t="array" ref="M4798">MIN(IFERROR(FIND(IstNumbers,E4798),""))</f>
        <v>34</v>
      </c>
      <c r="N4798" s="1" t="str">
        <f>IF([first '# in desc]&lt;[pos kw in desc],MID([desc],[pos kw in desc]-7,7))</f>
        <v xml:space="preserve">­me 42 </v>
      </c>
      <c r="O47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98" s="1" t="str">
        <f>TRIM(IF([first '# in desc]&lt;[pos kw in desc],MID([desc],[pos kw in desc]-6,6),FALSE))</f>
        <v>me 42</v>
      </c>
      <c r="Q4798" s="1">
        <f>IF(LEN([manuell])=0,IFERROR([kw fine in title]*1,IFERROR(SUMPRODUCT(COUNTIF(IsDigits,MID([kw in desc],ROW($A$1:$A$150),1)))=LEN([kw in desc]),#N/A)),[manuell])</f>
        <v>42</v>
      </c>
      <c r="R4798" s="1" t="e">
        <f>IF([pos kw in title]&gt;0,MID(J4798,#REF!,4),IF([first '# in title]&gt;0,MID([title],[first '# in title],3),IF([first '# in title]&gt;0,MID([desc],#REF!,3),VLOOKUP([productid],$G$2:$R$1386,8))))</f>
        <v>#REF!</v>
      </c>
      <c r="S4798" s="1" t="str">
        <f>IF([kw in desc]=[kw rough in title],[kw in desc]*1,IFERROR(LEFT([kw_dirty],3)*1,IFERROR(LEFT([kw_dirty],2)*1,"n.a.")))</f>
        <v>n.a.</v>
      </c>
      <c r="T4798" s="1"/>
      <c r="U4798" s="1">
        <f>VLOOKUP(Tabelle1[[#This Row],[productid]],Tabelle2[#All],2,FALSE)</f>
        <v>42</v>
      </c>
    </row>
    <row r="4799" spans="1:21" hidden="1">
      <c r="A4799" t="s">
        <v>4299</v>
      </c>
      <c r="B4799">
        <v>3750</v>
      </c>
      <c r="C4799">
        <v>289859</v>
      </c>
      <c r="D4799" t="s">
        <v>7867</v>
      </c>
      <c r="E4799" t="s">
        <v>7071</v>
      </c>
      <c r="F4799">
        <v>18406</v>
      </c>
      <c r="G4799">
        <v>1750863</v>
      </c>
      <c r="H4799">
        <f t="shared" si="74"/>
        <v>0</v>
      </c>
      <c r="I4799">
        <f t="array" ref="I4799">MIN(IFERROR(FIND(IstNumbers,A4799),""))</f>
        <v>9</v>
      </c>
      <c r="J4799" s="1" t="e">
        <f>IF([first '# in title]&lt;[pos kw in title],MID([title],[pos kw in title]-6,6),#N/A)</f>
        <v>#N/A</v>
      </c>
      <c r="K4799" s="1" t="e">
        <f>IFERROR(MID(SUBSTITUTE([kw rough in title],",","."),FIND("(",[kw rough in title])+1,20),SUBSTITUTE(IFERROR(MID([kw rough in title],FIND(" ",[kw rough in title])+1,20),[kw rough in title]),",","."))</f>
        <v>#N/A</v>
      </c>
      <c r="L4799" s="1">
        <f>IFERROR(FIND("kW",[desc]),0)</f>
        <v>70</v>
      </c>
      <c r="M4799">
        <f t="array" ref="M4799">MIN(IFERROR(FIND(IstNumbers,E4799),""))</f>
        <v>34</v>
      </c>
      <c r="N4799" s="1" t="str">
        <f>IF([first '# in desc]&lt;[pos kw in desc],MID([desc],[pos kw in desc]-7,7))</f>
        <v xml:space="preserve">­me 42 </v>
      </c>
      <c r="O47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799" s="1" t="str">
        <f>TRIM(IF([first '# in desc]&lt;[pos kw in desc],MID([desc],[pos kw in desc]-6,6),FALSE))</f>
        <v>me 42</v>
      </c>
      <c r="Q4799" s="1" t="b">
        <f>IF(LEN([manuell])=0,IFERROR([kw fine in title]*1,IFERROR(SUMPRODUCT(COUNTIF(IsDigits,MID([kw in desc],ROW($A$1:$A$150),1)))=LEN([kw in desc]),#N/A)),[manuell])</f>
        <v>0</v>
      </c>
      <c r="R4799" s="1" t="str">
        <f>IF([pos kw in title]&gt;0,MID(J4799,#REF!,4),IF([first '# in title]&gt;0,MID([title],[first '# in title],3),IF([first '# in title]&gt;0,MID([desc],#REF!,3),VLOOKUP([productid],$G$2:$R$1386,8))))</f>
        <v xml:space="preserve">42 </v>
      </c>
      <c r="S4799" s="1" t="e">
        <f>IF([kw in desc]=[kw rough in title],[kw in desc]*1,IFERROR(LEFT([kw_dirty],3)*1,IFERROR(LEFT([kw_dirty],2)*1,"n.a.")))</f>
        <v>#N/A</v>
      </c>
      <c r="T4799" s="1"/>
      <c r="U4799" s="1">
        <f>VLOOKUP(Tabelle1[[#This Row],[productid]],Tabelle2[#All],2,FALSE)</f>
        <v>42</v>
      </c>
    </row>
    <row r="4800" spans="1:21">
      <c r="A4800" t="s">
        <v>4446</v>
      </c>
      <c r="B4800">
        <v>3030</v>
      </c>
      <c r="C4800">
        <v>289859</v>
      </c>
      <c r="D4800" t="s">
        <v>7868</v>
      </c>
      <c r="E4800" t="s">
        <v>7869</v>
      </c>
      <c r="F4800">
        <v>18406</v>
      </c>
      <c r="G4800">
        <v>2286143</v>
      </c>
      <c r="H4800">
        <f t="shared" si="74"/>
        <v>0</v>
      </c>
      <c r="I4800">
        <f t="array" ref="I4800">MIN(IFERROR(FIND(IstNumbers,A4800),""))</f>
        <v>17</v>
      </c>
      <c r="J4800" s="1" t="e">
        <f>IF([first '# in title]&lt;[pos kw in title],MID([title],[pos kw in title]-6,6),#N/A)</f>
        <v>#N/A</v>
      </c>
      <c r="K4800" s="1" t="e">
        <f>IFERROR(MID(SUBSTITUTE([kw rough in title],",","."),FIND("(",[kw rough in title])+1,20),SUBSTITUTE(IFERROR(MID([kw rough in title],FIND(" ",[kw rough in title])+1,20),[kw rough in title]),",","."))</f>
        <v>#N/A</v>
      </c>
      <c r="L4800" s="1">
        <f>IFERROR(FIND("kW",[desc]),0)</f>
        <v>0</v>
      </c>
      <c r="M4800">
        <f t="array" ref="M4800">MIN(IFERROR(FIND(IstNumbers,E4800),""))</f>
        <v>33</v>
      </c>
      <c r="N4800" s="1" t="b">
        <f>IF([first '# in desc]&lt;[pos kw in desc],MID([desc],[pos kw in desc]-7,7))</f>
        <v>0</v>
      </c>
      <c r="O48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00" s="1" t="str">
        <f>TRIM(IF([first '# in desc]&lt;[pos kw in desc],MID([desc],[pos kw in desc]-6,6),FALSE))</f>
        <v>FALSCH</v>
      </c>
      <c r="Q4800" s="1" t="b">
        <f>IF(LEN([manuell])=0,IFERROR([kw fine in title]*1,IFERROR(SUMPRODUCT(COUNTIF(IsDigits,MID([kw in desc],ROW($A$1:$A$150),1)))=LEN([kw in desc]),#N/A)),[manuell])</f>
        <v>0</v>
      </c>
      <c r="R4800" s="1" t="str">
        <f>IF([pos kw in title]&gt;0,MID(J4800,#REF!,4),IF([first '# in title]&gt;0,MID([title],[first '# in title],3),IF([first '# in title]&gt;0,MID([desc],#REF!,3),VLOOKUP([productid],$G$2:$R$1386,8))))</f>
        <v>146</v>
      </c>
      <c r="S4800" s="1" t="e">
        <f>IF([kw in desc]=[kw rough in title],[kw in desc]*1,IFERROR(LEFT([kw_dirty],3)*1,IFERROR(LEFT([kw_dirty],2)*1,"n.a.")))</f>
        <v>#N/A</v>
      </c>
      <c r="T4800" s="1"/>
      <c r="U4800" s="1" t="e">
        <f>VLOOKUP(Tabelle1[[#This Row],[productid]],Tabelle2[#All],2,FALSE)</f>
        <v>#N/A</v>
      </c>
    </row>
    <row r="4801" spans="1:21" hidden="1">
      <c r="A4801" t="s">
        <v>563</v>
      </c>
      <c r="B4801">
        <v>3825</v>
      </c>
      <c r="C4801">
        <v>289859</v>
      </c>
      <c r="D4801" t="s">
        <v>7870</v>
      </c>
      <c r="E4801" t="s">
        <v>7871</v>
      </c>
      <c r="F4801">
        <v>18406</v>
      </c>
      <c r="G4801">
        <v>3497887</v>
      </c>
      <c r="H4801">
        <f t="shared" si="74"/>
        <v>55</v>
      </c>
      <c r="I4801">
        <f t="array" ref="I4801">MIN(IFERROR(FIND(IstNumbers,A4801),""))</f>
        <v>29</v>
      </c>
      <c r="J4801" s="1" t="str">
        <f>IF([first '# in title]&lt;[pos kw in title],MID([title],[pos kw in title]-6,6),#N/A)</f>
        <v xml:space="preserve">L (42 </v>
      </c>
      <c r="K480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01" s="1">
        <f>IFERROR(FIND("kW",[desc]),0)</f>
        <v>70</v>
      </c>
      <c r="M4801">
        <f t="array" ref="M4801">MIN(IFERROR(FIND(IstNumbers,E4801),""))</f>
        <v>34</v>
      </c>
      <c r="N4801" s="1" t="str">
        <f>IF([first '# in desc]&lt;[pos kw in desc],MID([desc],[pos kw in desc]-7,7))</f>
        <v xml:space="preserve">­me 42 </v>
      </c>
      <c r="O48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01" s="1" t="str">
        <f>TRIM(IF([first '# in desc]&lt;[pos kw in desc],MID([desc],[pos kw in desc]-6,6),FALSE))</f>
        <v>me 42</v>
      </c>
      <c r="Q4801" s="1">
        <f>IF(LEN([manuell])=0,IFERROR([kw fine in title]*1,IFERROR(SUMPRODUCT(COUNTIF(IsDigits,MID([kw in desc],ROW($A$1:$A$150),1)))=LEN([kw in desc]),#N/A)),[manuell])</f>
        <v>42</v>
      </c>
      <c r="R4801" s="1" t="e">
        <f>IF([pos kw in title]&gt;0,MID(J4801,#REF!,4),IF([first '# in title]&gt;0,MID([title],[first '# in title],3),IF([first '# in title]&gt;0,MID([desc],#REF!,3),VLOOKUP([productid],$G$2:$R$1386,8))))</f>
        <v>#REF!</v>
      </c>
      <c r="S4801" s="1" t="str">
        <f>IF([kw in desc]=[kw rough in title],[kw in desc]*1,IFERROR(LEFT([kw_dirty],3)*1,IFERROR(LEFT([kw_dirty],2)*1,"n.a.")))</f>
        <v>n.a.</v>
      </c>
      <c r="T4801" s="1"/>
      <c r="U4801" s="1">
        <f>VLOOKUP(Tabelle1[[#This Row],[productid]],Tabelle2[#All],2,FALSE)</f>
        <v>42</v>
      </c>
    </row>
    <row r="4802" spans="1:21" hidden="1">
      <c r="A4802" t="s">
        <v>4299</v>
      </c>
      <c r="B4802">
        <v>3750</v>
      </c>
      <c r="C4802">
        <v>289859</v>
      </c>
      <c r="D4802" t="s">
        <v>7872</v>
      </c>
      <c r="E4802" t="s">
        <v>7301</v>
      </c>
      <c r="F4802">
        <v>18406</v>
      </c>
      <c r="G4802">
        <v>1750863</v>
      </c>
      <c r="H4802">
        <f t="shared" si="74"/>
        <v>0</v>
      </c>
      <c r="I4802">
        <f t="array" ref="I4802">MIN(IFERROR(FIND(IstNumbers,A4802),""))</f>
        <v>9</v>
      </c>
      <c r="J4802" s="1" t="e">
        <f>IF([first '# in title]&lt;[pos kw in title],MID([title],[pos kw in title]-6,6),#N/A)</f>
        <v>#N/A</v>
      </c>
      <c r="K4802" s="1" t="e">
        <f>IFERROR(MID(SUBSTITUTE([kw rough in title],",","."),FIND("(",[kw rough in title])+1,20),SUBSTITUTE(IFERROR(MID([kw rough in title],FIND(" ",[kw rough in title])+1,20),[kw rough in title]),",","."))</f>
        <v>#N/A</v>
      </c>
      <c r="L4802" s="1">
        <f>IFERROR(FIND("kW",[desc]),0)</f>
        <v>70</v>
      </c>
      <c r="M4802">
        <f t="array" ref="M4802">MIN(IFERROR(FIND(IstNumbers,E4802),""))</f>
        <v>34</v>
      </c>
      <c r="N4802" s="1" t="str">
        <f>IF([first '# in desc]&lt;[pos kw in desc],MID([desc],[pos kw in desc]-7,7))</f>
        <v xml:space="preserve">­me 42 </v>
      </c>
      <c r="O48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02" s="1" t="str">
        <f>TRIM(IF([first '# in desc]&lt;[pos kw in desc],MID([desc],[pos kw in desc]-6,6),FALSE))</f>
        <v>me 42</v>
      </c>
      <c r="Q4802" s="1" t="b">
        <f>IF(LEN([manuell])=0,IFERROR([kw fine in title]*1,IFERROR(SUMPRODUCT(COUNTIF(IsDigits,MID([kw in desc],ROW($A$1:$A$150),1)))=LEN([kw in desc]),#N/A)),[manuell])</f>
        <v>0</v>
      </c>
      <c r="R4802" s="1" t="str">
        <f>IF([pos kw in title]&gt;0,MID(J4802,#REF!,4),IF([first '# in title]&gt;0,MID([title],[first '# in title],3),IF([first '# in title]&gt;0,MID([desc],#REF!,3),VLOOKUP([productid],$G$2:$R$1386,8))))</f>
        <v xml:space="preserve">42 </v>
      </c>
      <c r="S4802" s="1" t="e">
        <f>IF([kw in desc]=[kw rough in title],[kw in desc]*1,IFERROR(LEFT([kw_dirty],3)*1,IFERROR(LEFT([kw_dirty],2)*1,"n.a.")))</f>
        <v>#N/A</v>
      </c>
      <c r="T4802" s="1"/>
      <c r="U4802" s="1">
        <f>VLOOKUP(Tabelle1[[#This Row],[productid]],Tabelle2[#All],2,FALSE)</f>
        <v>42</v>
      </c>
    </row>
    <row r="4803" spans="1:21">
      <c r="A4803" t="s">
        <v>4446</v>
      </c>
      <c r="B4803">
        <v>3030</v>
      </c>
      <c r="C4803">
        <v>289859</v>
      </c>
      <c r="D4803" t="s">
        <v>7873</v>
      </c>
      <c r="E4803" t="s">
        <v>7874</v>
      </c>
      <c r="F4803">
        <v>18406</v>
      </c>
      <c r="G4803">
        <v>2286143</v>
      </c>
      <c r="H4803">
        <f t="shared" si="74"/>
        <v>0</v>
      </c>
      <c r="I4803">
        <f t="array" ref="I4803">MIN(IFERROR(FIND(IstNumbers,A4803),""))</f>
        <v>17</v>
      </c>
      <c r="J4803" s="1" t="e">
        <f>IF([first '# in title]&lt;[pos kw in title],MID([title],[pos kw in title]-6,6),#N/A)</f>
        <v>#N/A</v>
      </c>
      <c r="K4803" s="1" t="e">
        <f>IFERROR(MID(SUBSTITUTE([kw rough in title],",","."),FIND("(",[kw rough in title])+1,20),SUBSTITUTE(IFERROR(MID([kw rough in title],FIND(" ",[kw rough in title])+1,20),[kw rough in title]),",","."))</f>
        <v>#N/A</v>
      </c>
      <c r="L4803" s="1">
        <f>IFERROR(FIND("kW",[desc]),0)</f>
        <v>0</v>
      </c>
      <c r="M4803">
        <f t="array" ref="M4803">MIN(IFERROR(FIND(IstNumbers,E4803),""))</f>
        <v>33</v>
      </c>
      <c r="N4803" s="1" t="b">
        <f>IF([first '# in desc]&lt;[pos kw in desc],MID([desc],[pos kw in desc]-7,7))</f>
        <v>0</v>
      </c>
      <c r="O48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03" s="1" t="str">
        <f>TRIM(IF([first '# in desc]&lt;[pos kw in desc],MID([desc],[pos kw in desc]-6,6),FALSE))</f>
        <v>FALSCH</v>
      </c>
      <c r="Q4803" s="1" t="b">
        <f>IF(LEN([manuell])=0,IFERROR([kw fine in title]*1,IFERROR(SUMPRODUCT(COUNTIF(IsDigits,MID([kw in desc],ROW($A$1:$A$150),1)))=LEN([kw in desc]),#N/A)),[manuell])</f>
        <v>0</v>
      </c>
      <c r="R4803" s="1" t="str">
        <f>IF([pos kw in title]&gt;0,MID(J4803,#REF!,4),IF([first '# in title]&gt;0,MID([title],[first '# in title],3),IF([first '# in title]&gt;0,MID([desc],#REF!,3),VLOOKUP([productid],$G$2:$R$1386,8))))</f>
        <v>146</v>
      </c>
      <c r="S4803" s="1" t="e">
        <f>IF([kw in desc]=[kw rough in title],[kw in desc]*1,IFERROR(LEFT([kw_dirty],3)*1,IFERROR(LEFT([kw_dirty],2)*1,"n.a.")))</f>
        <v>#N/A</v>
      </c>
      <c r="T4803" s="1"/>
      <c r="U4803" s="1" t="e">
        <f>VLOOKUP(Tabelle1[[#This Row],[productid]],Tabelle2[#All],2,FALSE)</f>
        <v>#N/A</v>
      </c>
    </row>
    <row r="4804" spans="1:21" hidden="1">
      <c r="A4804" t="s">
        <v>563</v>
      </c>
      <c r="B4804">
        <v>3825</v>
      </c>
      <c r="C4804">
        <v>289859</v>
      </c>
      <c r="D4804" t="s">
        <v>7875</v>
      </c>
      <c r="E4804" t="s">
        <v>7876</v>
      </c>
      <c r="F4804">
        <v>18406</v>
      </c>
      <c r="G4804">
        <v>3497887</v>
      </c>
      <c r="H4804">
        <f t="shared" ref="H4804:H4867" si="75">IFERROR(FIND("kW",A4804),0)</f>
        <v>55</v>
      </c>
      <c r="I4804">
        <f t="array" ref="I4804">MIN(IFERROR(FIND(IstNumbers,A4804),""))</f>
        <v>29</v>
      </c>
      <c r="J4804" s="1" t="str">
        <f>IF([first '# in title]&lt;[pos kw in title],MID([title],[pos kw in title]-6,6),#N/A)</f>
        <v xml:space="preserve">L (42 </v>
      </c>
      <c r="K480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04" s="1">
        <f>IFERROR(FIND("kW",[desc]),0)</f>
        <v>70</v>
      </c>
      <c r="M4804">
        <f t="array" ref="M4804">MIN(IFERROR(FIND(IstNumbers,E4804),""))</f>
        <v>34</v>
      </c>
      <c r="N4804" s="1" t="str">
        <f>IF([first '# in desc]&lt;[pos kw in desc],MID([desc],[pos kw in desc]-7,7))</f>
        <v xml:space="preserve">­me 42 </v>
      </c>
      <c r="O48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04" s="1" t="str">
        <f>TRIM(IF([first '# in desc]&lt;[pos kw in desc],MID([desc],[pos kw in desc]-6,6),FALSE))</f>
        <v>me 42</v>
      </c>
      <c r="Q4804" s="1">
        <f>IF(LEN([manuell])=0,IFERROR([kw fine in title]*1,IFERROR(SUMPRODUCT(COUNTIF(IsDigits,MID([kw in desc],ROW($A$1:$A$150),1)))=LEN([kw in desc]),#N/A)),[manuell])</f>
        <v>42</v>
      </c>
      <c r="R4804" s="1" t="e">
        <f>IF([pos kw in title]&gt;0,MID(J4804,#REF!,4),IF([first '# in title]&gt;0,MID([title],[first '# in title],3),IF([first '# in title]&gt;0,MID([desc],#REF!,3),VLOOKUP([productid],$G$2:$R$1386,8))))</f>
        <v>#REF!</v>
      </c>
      <c r="S4804" s="1" t="str">
        <f>IF([kw in desc]=[kw rough in title],[kw in desc]*1,IFERROR(LEFT([kw_dirty],3)*1,IFERROR(LEFT([kw_dirty],2)*1,"n.a.")))</f>
        <v>n.a.</v>
      </c>
      <c r="T4804" s="1"/>
      <c r="U4804" s="1">
        <f>VLOOKUP(Tabelle1[[#This Row],[productid]],Tabelle2[#All],2,FALSE)</f>
        <v>42</v>
      </c>
    </row>
    <row r="4805" spans="1:21" hidden="1">
      <c r="A4805" t="s">
        <v>4299</v>
      </c>
      <c r="B4805">
        <v>3750</v>
      </c>
      <c r="C4805">
        <v>289859</v>
      </c>
      <c r="D4805" t="s">
        <v>7877</v>
      </c>
      <c r="E4805" t="s">
        <v>7274</v>
      </c>
      <c r="F4805">
        <v>18406</v>
      </c>
      <c r="G4805">
        <v>1750863</v>
      </c>
      <c r="H4805">
        <f t="shared" si="75"/>
        <v>0</v>
      </c>
      <c r="I4805">
        <f t="array" ref="I4805">MIN(IFERROR(FIND(IstNumbers,A4805),""))</f>
        <v>9</v>
      </c>
      <c r="J4805" s="1" t="e">
        <f>IF([first '# in title]&lt;[pos kw in title],MID([title],[pos kw in title]-6,6),#N/A)</f>
        <v>#N/A</v>
      </c>
      <c r="K4805" s="1" t="e">
        <f>IFERROR(MID(SUBSTITUTE([kw rough in title],",","."),FIND("(",[kw rough in title])+1,20),SUBSTITUTE(IFERROR(MID([kw rough in title],FIND(" ",[kw rough in title])+1,20),[kw rough in title]),",","."))</f>
        <v>#N/A</v>
      </c>
      <c r="L4805" s="1">
        <f>IFERROR(FIND("kW",[desc]),0)</f>
        <v>70</v>
      </c>
      <c r="M4805">
        <f t="array" ref="M4805">MIN(IFERROR(FIND(IstNumbers,E4805),""))</f>
        <v>34</v>
      </c>
      <c r="N4805" s="1" t="str">
        <f>IF([first '# in desc]&lt;[pos kw in desc],MID([desc],[pos kw in desc]-7,7))</f>
        <v xml:space="preserve">­me 42 </v>
      </c>
      <c r="O48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05" s="1" t="str">
        <f>TRIM(IF([first '# in desc]&lt;[pos kw in desc],MID([desc],[pos kw in desc]-6,6),FALSE))</f>
        <v>me 42</v>
      </c>
      <c r="Q4805" s="1" t="b">
        <f>IF(LEN([manuell])=0,IFERROR([kw fine in title]*1,IFERROR(SUMPRODUCT(COUNTIF(IsDigits,MID([kw in desc],ROW($A$1:$A$150),1)))=LEN([kw in desc]),#N/A)),[manuell])</f>
        <v>0</v>
      </c>
      <c r="R4805" s="1" t="str">
        <f>IF([pos kw in title]&gt;0,MID(J4805,#REF!,4),IF([first '# in title]&gt;0,MID([title],[first '# in title],3),IF([first '# in title]&gt;0,MID([desc],#REF!,3),VLOOKUP([productid],$G$2:$R$1386,8))))</f>
        <v xml:space="preserve">42 </v>
      </c>
      <c r="S4805" s="1" t="e">
        <f>IF([kw in desc]=[kw rough in title],[kw in desc]*1,IFERROR(LEFT([kw_dirty],3)*1,IFERROR(LEFT([kw_dirty],2)*1,"n.a.")))</f>
        <v>#N/A</v>
      </c>
      <c r="T4805" s="1"/>
      <c r="U4805" s="1">
        <f>VLOOKUP(Tabelle1[[#This Row],[productid]],Tabelle2[#All],2,FALSE)</f>
        <v>42</v>
      </c>
    </row>
    <row r="4806" spans="1:21">
      <c r="A4806" t="s">
        <v>4446</v>
      </c>
      <c r="B4806">
        <v>3030</v>
      </c>
      <c r="C4806">
        <v>289859</v>
      </c>
      <c r="D4806" t="s">
        <v>7878</v>
      </c>
      <c r="E4806" t="s">
        <v>7879</v>
      </c>
      <c r="F4806">
        <v>18406</v>
      </c>
      <c r="G4806">
        <v>2286143</v>
      </c>
      <c r="H4806">
        <f t="shared" si="75"/>
        <v>0</v>
      </c>
      <c r="I4806">
        <f t="array" ref="I4806">MIN(IFERROR(FIND(IstNumbers,A4806),""))</f>
        <v>17</v>
      </c>
      <c r="J4806" s="1" t="e">
        <f>IF([first '# in title]&lt;[pos kw in title],MID([title],[pos kw in title]-6,6),#N/A)</f>
        <v>#N/A</v>
      </c>
      <c r="K4806" s="1" t="e">
        <f>IFERROR(MID(SUBSTITUTE([kw rough in title],",","."),FIND("(",[kw rough in title])+1,20),SUBSTITUTE(IFERROR(MID([kw rough in title],FIND(" ",[kw rough in title])+1,20),[kw rough in title]),",","."))</f>
        <v>#N/A</v>
      </c>
      <c r="L4806" s="1">
        <f>IFERROR(FIND("kW",[desc]),0)</f>
        <v>0</v>
      </c>
      <c r="M4806">
        <f t="array" ref="M4806">MIN(IFERROR(FIND(IstNumbers,E4806),""))</f>
        <v>33</v>
      </c>
      <c r="N4806" s="1" t="b">
        <f>IF([first '# in desc]&lt;[pos kw in desc],MID([desc],[pos kw in desc]-7,7))</f>
        <v>0</v>
      </c>
      <c r="O48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06" s="1" t="str">
        <f>TRIM(IF([first '# in desc]&lt;[pos kw in desc],MID([desc],[pos kw in desc]-6,6),FALSE))</f>
        <v>FALSCH</v>
      </c>
      <c r="Q4806" s="1" t="b">
        <f>IF(LEN([manuell])=0,IFERROR([kw fine in title]*1,IFERROR(SUMPRODUCT(COUNTIF(IsDigits,MID([kw in desc],ROW($A$1:$A$150),1)))=LEN([kw in desc]),#N/A)),[manuell])</f>
        <v>0</v>
      </c>
      <c r="R4806" s="1" t="str">
        <f>IF([pos kw in title]&gt;0,MID(J4806,#REF!,4),IF([first '# in title]&gt;0,MID([title],[first '# in title],3),IF([first '# in title]&gt;0,MID([desc],#REF!,3),VLOOKUP([productid],$G$2:$R$1386,8))))</f>
        <v>146</v>
      </c>
      <c r="S4806" s="1" t="e">
        <f>IF([kw in desc]=[kw rough in title],[kw in desc]*1,IFERROR(LEFT([kw_dirty],3)*1,IFERROR(LEFT([kw_dirty],2)*1,"n.a.")))</f>
        <v>#N/A</v>
      </c>
      <c r="T4806" s="1"/>
      <c r="U4806" s="1" t="e">
        <f>VLOOKUP(Tabelle1[[#This Row],[productid]],Tabelle2[#All],2,FALSE)</f>
        <v>#N/A</v>
      </c>
    </row>
    <row r="4807" spans="1:21" hidden="1">
      <c r="A4807" t="s">
        <v>563</v>
      </c>
      <c r="B4807">
        <v>3825</v>
      </c>
      <c r="C4807">
        <v>289859</v>
      </c>
      <c r="D4807" t="s">
        <v>7880</v>
      </c>
      <c r="E4807" t="s">
        <v>7881</v>
      </c>
      <c r="F4807">
        <v>18406</v>
      </c>
      <c r="G4807">
        <v>3497887</v>
      </c>
      <c r="H4807">
        <f t="shared" si="75"/>
        <v>55</v>
      </c>
      <c r="I4807">
        <f t="array" ref="I4807">MIN(IFERROR(FIND(IstNumbers,A4807),""))</f>
        <v>29</v>
      </c>
      <c r="J4807" s="1" t="str">
        <f>IF([first '# in title]&lt;[pos kw in title],MID([title],[pos kw in title]-6,6),#N/A)</f>
        <v xml:space="preserve">L (42 </v>
      </c>
      <c r="K480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07" s="1">
        <f>IFERROR(FIND("kW",[desc]),0)</f>
        <v>70</v>
      </c>
      <c r="M4807">
        <f t="array" ref="M4807">MIN(IFERROR(FIND(IstNumbers,E4807),""))</f>
        <v>34</v>
      </c>
      <c r="N4807" s="1" t="str">
        <f>IF([first '# in desc]&lt;[pos kw in desc],MID([desc],[pos kw in desc]-7,7))</f>
        <v xml:space="preserve">­me 42 </v>
      </c>
      <c r="O48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07" s="1" t="str">
        <f>TRIM(IF([first '# in desc]&lt;[pos kw in desc],MID([desc],[pos kw in desc]-6,6),FALSE))</f>
        <v>me 42</v>
      </c>
      <c r="Q4807" s="1">
        <f>IF(LEN([manuell])=0,IFERROR([kw fine in title]*1,IFERROR(SUMPRODUCT(COUNTIF(IsDigits,MID([kw in desc],ROW($A$1:$A$150),1)))=LEN([kw in desc]),#N/A)),[manuell])</f>
        <v>42</v>
      </c>
      <c r="R4807" s="1" t="e">
        <f>IF([pos kw in title]&gt;0,MID(J4807,#REF!,4),IF([first '# in title]&gt;0,MID([title],[first '# in title],3),IF([first '# in title]&gt;0,MID([desc],#REF!,3),VLOOKUP([productid],$G$2:$R$1386,8))))</f>
        <v>#REF!</v>
      </c>
      <c r="S4807" s="1" t="str">
        <f>IF([kw in desc]=[kw rough in title],[kw in desc]*1,IFERROR(LEFT([kw_dirty],3)*1,IFERROR(LEFT([kw_dirty],2)*1,"n.a.")))</f>
        <v>n.a.</v>
      </c>
      <c r="T4807" s="1"/>
      <c r="U4807" s="1">
        <f>VLOOKUP(Tabelle1[[#This Row],[productid]],Tabelle2[#All],2,FALSE)</f>
        <v>42</v>
      </c>
    </row>
    <row r="4808" spans="1:21" hidden="1">
      <c r="A4808" t="s">
        <v>4299</v>
      </c>
      <c r="B4808">
        <v>3750</v>
      </c>
      <c r="C4808">
        <v>289859</v>
      </c>
      <c r="D4808" t="s">
        <v>7882</v>
      </c>
      <c r="E4808" t="s">
        <v>7280</v>
      </c>
      <c r="F4808">
        <v>18406</v>
      </c>
      <c r="G4808">
        <v>1750863</v>
      </c>
      <c r="H4808">
        <f t="shared" si="75"/>
        <v>0</v>
      </c>
      <c r="I4808">
        <f t="array" ref="I4808">MIN(IFERROR(FIND(IstNumbers,A4808),""))</f>
        <v>9</v>
      </c>
      <c r="J4808" s="1" t="e">
        <f>IF([first '# in title]&lt;[pos kw in title],MID([title],[pos kw in title]-6,6),#N/A)</f>
        <v>#N/A</v>
      </c>
      <c r="K4808" s="1" t="e">
        <f>IFERROR(MID(SUBSTITUTE([kw rough in title],",","."),FIND("(",[kw rough in title])+1,20),SUBSTITUTE(IFERROR(MID([kw rough in title],FIND(" ",[kw rough in title])+1,20),[kw rough in title]),",","."))</f>
        <v>#N/A</v>
      </c>
      <c r="L4808" s="1">
        <f>IFERROR(FIND("kW",[desc]),0)</f>
        <v>70</v>
      </c>
      <c r="M4808">
        <f t="array" ref="M4808">MIN(IFERROR(FIND(IstNumbers,E4808),""))</f>
        <v>34</v>
      </c>
      <c r="N4808" s="1" t="str">
        <f>IF([first '# in desc]&lt;[pos kw in desc],MID([desc],[pos kw in desc]-7,7))</f>
        <v xml:space="preserve">­me 42 </v>
      </c>
      <c r="O48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08" s="1" t="str">
        <f>TRIM(IF([first '# in desc]&lt;[pos kw in desc],MID([desc],[pos kw in desc]-6,6),FALSE))</f>
        <v>me 42</v>
      </c>
      <c r="Q4808" s="1" t="b">
        <f>IF(LEN([manuell])=0,IFERROR([kw fine in title]*1,IFERROR(SUMPRODUCT(COUNTIF(IsDigits,MID([kw in desc],ROW($A$1:$A$150),1)))=LEN([kw in desc]),#N/A)),[manuell])</f>
        <v>0</v>
      </c>
      <c r="R4808" s="1" t="str">
        <f>IF([pos kw in title]&gt;0,MID(J4808,#REF!,4),IF([first '# in title]&gt;0,MID([title],[first '# in title],3),IF([first '# in title]&gt;0,MID([desc],#REF!,3),VLOOKUP([productid],$G$2:$R$1386,8))))</f>
        <v xml:space="preserve">42 </v>
      </c>
      <c r="S4808" s="1" t="e">
        <f>IF([kw in desc]=[kw rough in title],[kw in desc]*1,IFERROR(LEFT([kw_dirty],3)*1,IFERROR(LEFT([kw_dirty],2)*1,"n.a.")))</f>
        <v>#N/A</v>
      </c>
      <c r="T4808" s="1"/>
      <c r="U4808" s="1">
        <f>VLOOKUP(Tabelle1[[#This Row],[productid]],Tabelle2[#All],2,FALSE)</f>
        <v>42</v>
      </c>
    </row>
    <row r="4809" spans="1:21">
      <c r="A4809" t="s">
        <v>4446</v>
      </c>
      <c r="B4809">
        <v>3030</v>
      </c>
      <c r="C4809">
        <v>289859</v>
      </c>
      <c r="D4809" t="s">
        <v>7883</v>
      </c>
      <c r="E4809" t="s">
        <v>7884</v>
      </c>
      <c r="F4809">
        <v>18406</v>
      </c>
      <c r="G4809">
        <v>2286143</v>
      </c>
      <c r="H4809">
        <f t="shared" si="75"/>
        <v>0</v>
      </c>
      <c r="I4809">
        <f t="array" ref="I4809">MIN(IFERROR(FIND(IstNumbers,A4809),""))</f>
        <v>17</v>
      </c>
      <c r="J4809" s="1" t="e">
        <f>IF([first '# in title]&lt;[pos kw in title],MID([title],[pos kw in title]-6,6),#N/A)</f>
        <v>#N/A</v>
      </c>
      <c r="K4809" s="1" t="e">
        <f>IFERROR(MID(SUBSTITUTE([kw rough in title],",","."),FIND("(",[kw rough in title])+1,20),SUBSTITUTE(IFERROR(MID([kw rough in title],FIND(" ",[kw rough in title])+1,20),[kw rough in title]),",","."))</f>
        <v>#N/A</v>
      </c>
      <c r="L4809" s="1">
        <f>IFERROR(FIND("kW",[desc]),0)</f>
        <v>0</v>
      </c>
      <c r="M4809">
        <f t="array" ref="M4809">MIN(IFERROR(FIND(IstNumbers,E4809),""))</f>
        <v>33</v>
      </c>
      <c r="N4809" s="1" t="b">
        <f>IF([first '# in desc]&lt;[pos kw in desc],MID([desc],[pos kw in desc]-7,7))</f>
        <v>0</v>
      </c>
      <c r="O48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09" s="1" t="str">
        <f>TRIM(IF([first '# in desc]&lt;[pos kw in desc],MID([desc],[pos kw in desc]-6,6),FALSE))</f>
        <v>FALSCH</v>
      </c>
      <c r="Q4809" s="1" t="b">
        <f>IF(LEN([manuell])=0,IFERROR([kw fine in title]*1,IFERROR(SUMPRODUCT(COUNTIF(IsDigits,MID([kw in desc],ROW($A$1:$A$150),1)))=LEN([kw in desc]),#N/A)),[manuell])</f>
        <v>0</v>
      </c>
      <c r="R4809" s="1" t="str">
        <f>IF([pos kw in title]&gt;0,MID(J4809,#REF!,4),IF([first '# in title]&gt;0,MID([title],[first '# in title],3),IF([first '# in title]&gt;0,MID([desc],#REF!,3),VLOOKUP([productid],$G$2:$R$1386,8))))</f>
        <v>146</v>
      </c>
      <c r="S4809" s="1" t="e">
        <f>IF([kw in desc]=[kw rough in title],[kw in desc]*1,IFERROR(LEFT([kw_dirty],3)*1,IFERROR(LEFT([kw_dirty],2)*1,"n.a.")))</f>
        <v>#N/A</v>
      </c>
      <c r="T4809" s="1"/>
      <c r="U4809" s="1" t="e">
        <f>VLOOKUP(Tabelle1[[#This Row],[productid]],Tabelle2[#All],2,FALSE)</f>
        <v>#N/A</v>
      </c>
    </row>
    <row r="4810" spans="1:21" hidden="1">
      <c r="A4810" t="s">
        <v>563</v>
      </c>
      <c r="B4810">
        <v>3830</v>
      </c>
      <c r="C4810">
        <v>289859</v>
      </c>
      <c r="D4810" t="s">
        <v>7885</v>
      </c>
      <c r="E4810" t="s">
        <v>7886</v>
      </c>
      <c r="F4810">
        <v>18406</v>
      </c>
      <c r="G4810">
        <v>3497887</v>
      </c>
      <c r="H4810">
        <f t="shared" si="75"/>
        <v>55</v>
      </c>
      <c r="I4810">
        <f t="array" ref="I4810">MIN(IFERROR(FIND(IstNumbers,A4810),""))</f>
        <v>29</v>
      </c>
      <c r="J4810" s="1" t="str">
        <f>IF([first '# in title]&lt;[pos kw in title],MID([title],[pos kw in title]-6,6),#N/A)</f>
        <v xml:space="preserve">L (42 </v>
      </c>
      <c r="K481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10" s="1">
        <f>IFERROR(FIND("kW",[desc]),0)</f>
        <v>70</v>
      </c>
      <c r="M4810">
        <f t="array" ref="M4810">MIN(IFERROR(FIND(IstNumbers,E4810),""))</f>
        <v>34</v>
      </c>
      <c r="N4810" s="1" t="str">
        <f>IF([first '# in desc]&lt;[pos kw in desc],MID([desc],[pos kw in desc]-7,7))</f>
        <v xml:space="preserve">­me 42 </v>
      </c>
      <c r="O48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0" s="1" t="str">
        <f>TRIM(IF([first '# in desc]&lt;[pos kw in desc],MID([desc],[pos kw in desc]-6,6),FALSE))</f>
        <v>me 42</v>
      </c>
      <c r="Q4810" s="1">
        <f>IF(LEN([manuell])=0,IFERROR([kw fine in title]*1,IFERROR(SUMPRODUCT(COUNTIF(IsDigits,MID([kw in desc],ROW($A$1:$A$150),1)))=LEN([kw in desc]),#N/A)),[manuell])</f>
        <v>42</v>
      </c>
      <c r="R4810" s="1" t="e">
        <f>IF([pos kw in title]&gt;0,MID(J4810,#REF!,4),IF([first '# in title]&gt;0,MID([title],[first '# in title],3),IF([first '# in title]&gt;0,MID([desc],#REF!,3),VLOOKUP([productid],$G$2:$R$1386,8))))</f>
        <v>#REF!</v>
      </c>
      <c r="S4810" s="1" t="str">
        <f>IF([kw in desc]=[kw rough in title],[kw in desc]*1,IFERROR(LEFT([kw_dirty],3)*1,IFERROR(LEFT([kw_dirty],2)*1,"n.a.")))</f>
        <v>n.a.</v>
      </c>
      <c r="T4810" s="1"/>
      <c r="U4810" s="1">
        <f>VLOOKUP(Tabelle1[[#This Row],[productid]],Tabelle2[#All],2,FALSE)</f>
        <v>42</v>
      </c>
    </row>
    <row r="4811" spans="1:21" hidden="1">
      <c r="A4811" t="s">
        <v>4299</v>
      </c>
      <c r="B4811">
        <v>3750</v>
      </c>
      <c r="C4811">
        <v>289859</v>
      </c>
      <c r="D4811" t="s">
        <v>7887</v>
      </c>
      <c r="E4811" t="s">
        <v>7286</v>
      </c>
      <c r="F4811">
        <v>18406</v>
      </c>
      <c r="G4811">
        <v>1750863</v>
      </c>
      <c r="H4811">
        <f t="shared" si="75"/>
        <v>0</v>
      </c>
      <c r="I4811">
        <f t="array" ref="I4811">MIN(IFERROR(FIND(IstNumbers,A4811),""))</f>
        <v>9</v>
      </c>
      <c r="J4811" s="1" t="e">
        <f>IF([first '# in title]&lt;[pos kw in title],MID([title],[pos kw in title]-6,6),#N/A)</f>
        <v>#N/A</v>
      </c>
      <c r="K4811" s="1" t="e">
        <f>IFERROR(MID(SUBSTITUTE([kw rough in title],",","."),FIND("(",[kw rough in title])+1,20),SUBSTITUTE(IFERROR(MID([kw rough in title],FIND(" ",[kw rough in title])+1,20),[kw rough in title]),",","."))</f>
        <v>#N/A</v>
      </c>
      <c r="L4811" s="1">
        <f>IFERROR(FIND("kW",[desc]),0)</f>
        <v>70</v>
      </c>
      <c r="M4811">
        <f t="array" ref="M4811">MIN(IFERROR(FIND(IstNumbers,E4811),""))</f>
        <v>34</v>
      </c>
      <c r="N4811" s="1" t="str">
        <f>IF([first '# in desc]&lt;[pos kw in desc],MID([desc],[pos kw in desc]-7,7))</f>
        <v xml:space="preserve">­me 42 </v>
      </c>
      <c r="O48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1" s="1" t="str">
        <f>TRIM(IF([first '# in desc]&lt;[pos kw in desc],MID([desc],[pos kw in desc]-6,6),FALSE))</f>
        <v>me 42</v>
      </c>
      <c r="Q4811" s="1" t="b">
        <f>IF(LEN([manuell])=0,IFERROR([kw fine in title]*1,IFERROR(SUMPRODUCT(COUNTIF(IsDigits,MID([kw in desc],ROW($A$1:$A$150),1)))=LEN([kw in desc]),#N/A)),[manuell])</f>
        <v>0</v>
      </c>
      <c r="R4811" s="1" t="str">
        <f>IF([pos kw in title]&gt;0,MID(J4811,#REF!,4),IF([first '# in title]&gt;0,MID([title],[first '# in title],3),IF([first '# in title]&gt;0,MID([desc],#REF!,3),VLOOKUP([productid],$G$2:$R$1386,8))))</f>
        <v xml:space="preserve">42 </v>
      </c>
      <c r="S4811" s="1" t="e">
        <f>IF([kw in desc]=[kw rough in title],[kw in desc]*1,IFERROR(LEFT([kw_dirty],3)*1,IFERROR(LEFT([kw_dirty],2)*1,"n.a.")))</f>
        <v>#N/A</v>
      </c>
      <c r="T4811" s="1"/>
      <c r="U4811" s="1">
        <f>VLOOKUP(Tabelle1[[#This Row],[productid]],Tabelle2[#All],2,FALSE)</f>
        <v>42</v>
      </c>
    </row>
    <row r="4812" spans="1:21">
      <c r="A4812" t="s">
        <v>4446</v>
      </c>
      <c r="B4812">
        <v>3030</v>
      </c>
      <c r="C4812">
        <v>289859</v>
      </c>
      <c r="D4812" t="s">
        <v>7888</v>
      </c>
      <c r="E4812" t="s">
        <v>7889</v>
      </c>
      <c r="F4812">
        <v>18406</v>
      </c>
      <c r="G4812">
        <v>2286143</v>
      </c>
      <c r="H4812">
        <f t="shared" si="75"/>
        <v>0</v>
      </c>
      <c r="I4812">
        <f t="array" ref="I4812">MIN(IFERROR(FIND(IstNumbers,A4812),""))</f>
        <v>17</v>
      </c>
      <c r="J4812" s="1" t="e">
        <f>IF([first '# in title]&lt;[pos kw in title],MID([title],[pos kw in title]-6,6),#N/A)</f>
        <v>#N/A</v>
      </c>
      <c r="K4812" s="1" t="e">
        <f>IFERROR(MID(SUBSTITUTE([kw rough in title],",","."),FIND("(",[kw rough in title])+1,20),SUBSTITUTE(IFERROR(MID([kw rough in title],FIND(" ",[kw rough in title])+1,20),[kw rough in title]),",","."))</f>
        <v>#N/A</v>
      </c>
      <c r="L4812" s="1">
        <f>IFERROR(FIND("kW",[desc]),0)</f>
        <v>0</v>
      </c>
      <c r="M4812">
        <f t="array" ref="M4812">MIN(IFERROR(FIND(IstNumbers,E4812),""))</f>
        <v>33</v>
      </c>
      <c r="N4812" s="1" t="b">
        <f>IF([first '# in desc]&lt;[pos kw in desc],MID([desc],[pos kw in desc]-7,7))</f>
        <v>0</v>
      </c>
      <c r="O48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12" s="1" t="str">
        <f>TRIM(IF([first '# in desc]&lt;[pos kw in desc],MID([desc],[pos kw in desc]-6,6),FALSE))</f>
        <v>FALSCH</v>
      </c>
      <c r="Q4812" s="1" t="b">
        <f>IF(LEN([manuell])=0,IFERROR([kw fine in title]*1,IFERROR(SUMPRODUCT(COUNTIF(IsDigits,MID([kw in desc],ROW($A$1:$A$150),1)))=LEN([kw in desc]),#N/A)),[manuell])</f>
        <v>0</v>
      </c>
      <c r="R4812" s="1" t="str">
        <f>IF([pos kw in title]&gt;0,MID(J4812,#REF!,4),IF([first '# in title]&gt;0,MID([title],[first '# in title],3),IF([first '# in title]&gt;0,MID([desc],#REF!,3),VLOOKUP([productid],$G$2:$R$1386,8))))</f>
        <v>146</v>
      </c>
      <c r="S4812" s="1" t="e">
        <f>IF([kw in desc]=[kw rough in title],[kw in desc]*1,IFERROR(LEFT([kw_dirty],3)*1,IFERROR(LEFT([kw_dirty],2)*1,"n.a.")))</f>
        <v>#N/A</v>
      </c>
      <c r="T4812" s="1"/>
      <c r="U4812" s="1" t="e">
        <f>VLOOKUP(Tabelle1[[#This Row],[productid]],Tabelle2[#All],2,FALSE)</f>
        <v>#N/A</v>
      </c>
    </row>
    <row r="4813" spans="1:21" hidden="1">
      <c r="A4813" t="s">
        <v>563</v>
      </c>
      <c r="B4813">
        <v>3830</v>
      </c>
      <c r="C4813">
        <v>289859</v>
      </c>
      <c r="D4813" t="s">
        <v>7890</v>
      </c>
      <c r="E4813" t="s">
        <v>7891</v>
      </c>
      <c r="F4813">
        <v>18406</v>
      </c>
      <c r="G4813">
        <v>3497887</v>
      </c>
      <c r="H4813">
        <f t="shared" si="75"/>
        <v>55</v>
      </c>
      <c r="I4813">
        <f t="array" ref="I4813">MIN(IFERROR(FIND(IstNumbers,A4813),""))</f>
        <v>29</v>
      </c>
      <c r="J4813" s="1" t="str">
        <f>IF([first '# in title]&lt;[pos kw in title],MID([title],[pos kw in title]-6,6),#N/A)</f>
        <v xml:space="preserve">L (42 </v>
      </c>
      <c r="K481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13" s="1">
        <f>IFERROR(FIND("kW",[desc]),0)</f>
        <v>70</v>
      </c>
      <c r="M4813">
        <f t="array" ref="M4813">MIN(IFERROR(FIND(IstNumbers,E4813),""))</f>
        <v>34</v>
      </c>
      <c r="N4813" s="1" t="str">
        <f>IF([first '# in desc]&lt;[pos kw in desc],MID([desc],[pos kw in desc]-7,7))</f>
        <v xml:space="preserve">­me 42 </v>
      </c>
      <c r="O48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3" s="1" t="str">
        <f>TRIM(IF([first '# in desc]&lt;[pos kw in desc],MID([desc],[pos kw in desc]-6,6),FALSE))</f>
        <v>me 42</v>
      </c>
      <c r="Q4813" s="1">
        <f>IF(LEN([manuell])=0,IFERROR([kw fine in title]*1,IFERROR(SUMPRODUCT(COUNTIF(IsDigits,MID([kw in desc],ROW($A$1:$A$150),1)))=LEN([kw in desc]),#N/A)),[manuell])</f>
        <v>42</v>
      </c>
      <c r="R4813" s="1" t="e">
        <f>IF([pos kw in title]&gt;0,MID(J4813,#REF!,4),IF([first '# in title]&gt;0,MID([title],[first '# in title],3),IF([first '# in title]&gt;0,MID([desc],#REF!,3),VLOOKUP([productid],$G$2:$R$1386,8))))</f>
        <v>#REF!</v>
      </c>
      <c r="S4813" s="1" t="str">
        <f>IF([kw in desc]=[kw rough in title],[kw in desc]*1,IFERROR(LEFT([kw_dirty],3)*1,IFERROR(LEFT([kw_dirty],2)*1,"n.a.")))</f>
        <v>n.a.</v>
      </c>
      <c r="T4813" s="1"/>
      <c r="U4813" s="1">
        <f>VLOOKUP(Tabelle1[[#This Row],[productid]],Tabelle2[#All],2,FALSE)</f>
        <v>42</v>
      </c>
    </row>
    <row r="4814" spans="1:21" hidden="1">
      <c r="A4814" t="s">
        <v>4299</v>
      </c>
      <c r="B4814">
        <v>3750</v>
      </c>
      <c r="C4814">
        <v>289859</v>
      </c>
      <c r="D4814" t="s">
        <v>7892</v>
      </c>
      <c r="E4814" t="s">
        <v>7291</v>
      </c>
      <c r="F4814">
        <v>18406</v>
      </c>
      <c r="G4814">
        <v>1750863</v>
      </c>
      <c r="H4814">
        <f t="shared" si="75"/>
        <v>0</v>
      </c>
      <c r="I4814">
        <f t="array" ref="I4814">MIN(IFERROR(FIND(IstNumbers,A4814),""))</f>
        <v>9</v>
      </c>
      <c r="J4814" s="1" t="e">
        <f>IF([first '# in title]&lt;[pos kw in title],MID([title],[pos kw in title]-6,6),#N/A)</f>
        <v>#N/A</v>
      </c>
      <c r="K4814" s="1" t="e">
        <f>IFERROR(MID(SUBSTITUTE([kw rough in title],",","."),FIND("(",[kw rough in title])+1,20),SUBSTITUTE(IFERROR(MID([kw rough in title],FIND(" ",[kw rough in title])+1,20),[kw rough in title]),",","."))</f>
        <v>#N/A</v>
      </c>
      <c r="L4814" s="1">
        <f>IFERROR(FIND("kW",[desc]),0)</f>
        <v>70</v>
      </c>
      <c r="M4814">
        <f t="array" ref="M4814">MIN(IFERROR(FIND(IstNumbers,E4814),""))</f>
        <v>34</v>
      </c>
      <c r="N4814" s="1" t="str">
        <f>IF([first '# in desc]&lt;[pos kw in desc],MID([desc],[pos kw in desc]-7,7))</f>
        <v xml:space="preserve">­me 42 </v>
      </c>
      <c r="O48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4" s="1" t="str">
        <f>TRIM(IF([first '# in desc]&lt;[pos kw in desc],MID([desc],[pos kw in desc]-6,6),FALSE))</f>
        <v>me 42</v>
      </c>
      <c r="Q4814" s="1" t="b">
        <f>IF(LEN([manuell])=0,IFERROR([kw fine in title]*1,IFERROR(SUMPRODUCT(COUNTIF(IsDigits,MID([kw in desc],ROW($A$1:$A$150),1)))=LEN([kw in desc]),#N/A)),[manuell])</f>
        <v>0</v>
      </c>
      <c r="R4814" s="1" t="str">
        <f>IF([pos kw in title]&gt;0,MID(J4814,#REF!,4),IF([first '# in title]&gt;0,MID([title],[first '# in title],3),IF([first '# in title]&gt;0,MID([desc],#REF!,3),VLOOKUP([productid],$G$2:$R$1386,8))))</f>
        <v xml:space="preserve">42 </v>
      </c>
      <c r="S4814" s="1" t="e">
        <f>IF([kw in desc]=[kw rough in title],[kw in desc]*1,IFERROR(LEFT([kw_dirty],3)*1,IFERROR(LEFT([kw_dirty],2)*1,"n.a.")))</f>
        <v>#N/A</v>
      </c>
      <c r="T4814" s="1"/>
      <c r="U4814" s="1">
        <f>VLOOKUP(Tabelle1[[#This Row],[productid]],Tabelle2[#All],2,FALSE)</f>
        <v>42</v>
      </c>
    </row>
    <row r="4815" spans="1:21" hidden="1">
      <c r="A4815" t="s">
        <v>563</v>
      </c>
      <c r="B4815">
        <v>3830</v>
      </c>
      <c r="C4815">
        <v>289859</v>
      </c>
      <c r="D4815" t="s">
        <v>7893</v>
      </c>
      <c r="E4815" t="s">
        <v>7894</v>
      </c>
      <c r="F4815">
        <v>18406</v>
      </c>
      <c r="G4815">
        <v>3497887</v>
      </c>
      <c r="H4815">
        <f t="shared" si="75"/>
        <v>55</v>
      </c>
      <c r="I4815">
        <f t="array" ref="I4815">MIN(IFERROR(FIND(IstNumbers,A4815),""))</f>
        <v>29</v>
      </c>
      <c r="J4815" s="1" t="str">
        <f>IF([first '# in title]&lt;[pos kw in title],MID([title],[pos kw in title]-6,6),#N/A)</f>
        <v xml:space="preserve">L (42 </v>
      </c>
      <c r="K481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15" s="1">
        <f>IFERROR(FIND("kW",[desc]),0)</f>
        <v>70</v>
      </c>
      <c r="M4815">
        <f t="array" ref="M4815">MIN(IFERROR(FIND(IstNumbers,E4815),""))</f>
        <v>34</v>
      </c>
      <c r="N4815" s="1" t="str">
        <f>IF([first '# in desc]&lt;[pos kw in desc],MID([desc],[pos kw in desc]-7,7))</f>
        <v xml:space="preserve">­me 42 </v>
      </c>
      <c r="O48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5" s="1" t="str">
        <f>TRIM(IF([first '# in desc]&lt;[pos kw in desc],MID([desc],[pos kw in desc]-6,6),FALSE))</f>
        <v>me 42</v>
      </c>
      <c r="Q4815" s="1">
        <f>IF(LEN([manuell])=0,IFERROR([kw fine in title]*1,IFERROR(SUMPRODUCT(COUNTIF(IsDigits,MID([kw in desc],ROW($A$1:$A$150),1)))=LEN([kw in desc]),#N/A)),[manuell])</f>
        <v>42</v>
      </c>
      <c r="R4815" s="1" t="e">
        <f>IF([pos kw in title]&gt;0,MID(J4815,#REF!,4),IF([first '# in title]&gt;0,MID([title],[first '# in title],3),IF([first '# in title]&gt;0,MID([desc],#REF!,3),VLOOKUP([productid],$G$2:$R$1386,8))))</f>
        <v>#REF!</v>
      </c>
      <c r="S4815" s="1" t="str">
        <f>IF([kw in desc]=[kw rough in title],[kw in desc]*1,IFERROR(LEFT([kw_dirty],3)*1,IFERROR(LEFT([kw_dirty],2)*1,"n.a.")))</f>
        <v>n.a.</v>
      </c>
      <c r="T4815" s="1"/>
      <c r="U4815" s="1">
        <f>VLOOKUP(Tabelle1[[#This Row],[productid]],Tabelle2[#All],2,FALSE)</f>
        <v>42</v>
      </c>
    </row>
    <row r="4816" spans="1:21" hidden="1">
      <c r="A4816" t="s">
        <v>4299</v>
      </c>
      <c r="B4816">
        <v>3750</v>
      </c>
      <c r="C4816">
        <v>289859</v>
      </c>
      <c r="D4816" t="s">
        <v>7895</v>
      </c>
      <c r="E4816" t="s">
        <v>7896</v>
      </c>
      <c r="F4816">
        <v>18406</v>
      </c>
      <c r="G4816">
        <v>1750863</v>
      </c>
      <c r="H4816">
        <f t="shared" si="75"/>
        <v>0</v>
      </c>
      <c r="I4816">
        <f t="array" ref="I4816">MIN(IFERROR(FIND(IstNumbers,A4816),""))</f>
        <v>9</v>
      </c>
      <c r="J4816" s="1" t="e">
        <f>IF([first '# in title]&lt;[pos kw in title],MID([title],[pos kw in title]-6,6),#N/A)</f>
        <v>#N/A</v>
      </c>
      <c r="K4816" s="1" t="e">
        <f>IFERROR(MID(SUBSTITUTE([kw rough in title],",","."),FIND("(",[kw rough in title])+1,20),SUBSTITUTE(IFERROR(MID([kw rough in title],FIND(" ",[kw rough in title])+1,20),[kw rough in title]),",","."))</f>
        <v>#N/A</v>
      </c>
      <c r="L4816" s="1">
        <f>IFERROR(FIND("kW",[desc]),0)</f>
        <v>70</v>
      </c>
      <c r="M4816">
        <f t="array" ref="M4816">MIN(IFERROR(FIND(IstNumbers,E4816),""))</f>
        <v>34</v>
      </c>
      <c r="N4816" s="1" t="str">
        <f>IF([first '# in desc]&lt;[pos kw in desc],MID([desc],[pos kw in desc]-7,7))</f>
        <v xml:space="preserve">­me 42 </v>
      </c>
      <c r="O48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6" s="1" t="str">
        <f>TRIM(IF([first '# in desc]&lt;[pos kw in desc],MID([desc],[pos kw in desc]-6,6),FALSE))</f>
        <v>me 42</v>
      </c>
      <c r="Q4816" s="1" t="b">
        <f>IF(LEN([manuell])=0,IFERROR([kw fine in title]*1,IFERROR(SUMPRODUCT(COUNTIF(IsDigits,MID([kw in desc],ROW($A$1:$A$150),1)))=LEN([kw in desc]),#N/A)),[manuell])</f>
        <v>0</v>
      </c>
      <c r="R4816" s="1" t="str">
        <f>IF([pos kw in title]&gt;0,MID(J4816,#REF!,4),IF([first '# in title]&gt;0,MID([title],[first '# in title],3),IF([first '# in title]&gt;0,MID([desc],#REF!,3),VLOOKUP([productid],$G$2:$R$1386,8))))</f>
        <v xml:space="preserve">42 </v>
      </c>
      <c r="S4816" s="1" t="e">
        <f>IF([kw in desc]=[kw rough in title],[kw in desc]*1,IFERROR(LEFT([kw_dirty],3)*1,IFERROR(LEFT([kw_dirty],2)*1,"n.a.")))</f>
        <v>#N/A</v>
      </c>
      <c r="T4816" s="1"/>
      <c r="U4816" s="1">
        <f>VLOOKUP(Tabelle1[[#This Row],[productid]],Tabelle2[#All],2,FALSE)</f>
        <v>42</v>
      </c>
    </row>
    <row r="4817" spans="1:21" hidden="1">
      <c r="A4817" t="s">
        <v>563</v>
      </c>
      <c r="B4817">
        <v>3830</v>
      </c>
      <c r="C4817">
        <v>289859</v>
      </c>
      <c r="D4817" t="s">
        <v>7897</v>
      </c>
      <c r="E4817" t="s">
        <v>7898</v>
      </c>
      <c r="F4817">
        <v>18406</v>
      </c>
      <c r="G4817">
        <v>3497887</v>
      </c>
      <c r="H4817">
        <f t="shared" si="75"/>
        <v>55</v>
      </c>
      <c r="I4817">
        <f t="array" ref="I4817">MIN(IFERROR(FIND(IstNumbers,A4817),""))</f>
        <v>29</v>
      </c>
      <c r="J4817" s="1" t="str">
        <f>IF([first '# in title]&lt;[pos kw in title],MID([title],[pos kw in title]-6,6),#N/A)</f>
        <v xml:space="preserve">L (42 </v>
      </c>
      <c r="K481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17" s="1">
        <f>IFERROR(FIND("kW",[desc]),0)</f>
        <v>70</v>
      </c>
      <c r="M4817">
        <f t="array" ref="M4817">MIN(IFERROR(FIND(IstNumbers,E4817),""))</f>
        <v>34</v>
      </c>
      <c r="N4817" s="1" t="str">
        <f>IF([first '# in desc]&lt;[pos kw in desc],MID([desc],[pos kw in desc]-7,7))</f>
        <v xml:space="preserve">­me 42 </v>
      </c>
      <c r="O48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7" s="1" t="str">
        <f>TRIM(IF([first '# in desc]&lt;[pos kw in desc],MID([desc],[pos kw in desc]-6,6),FALSE))</f>
        <v>me 42</v>
      </c>
      <c r="Q4817" s="1">
        <f>IF(LEN([manuell])=0,IFERROR([kw fine in title]*1,IFERROR(SUMPRODUCT(COUNTIF(IsDigits,MID([kw in desc],ROW($A$1:$A$150),1)))=LEN([kw in desc]),#N/A)),[manuell])</f>
        <v>42</v>
      </c>
      <c r="R4817" s="1" t="e">
        <f>IF([pos kw in title]&gt;0,MID(J4817,#REF!,4),IF([first '# in title]&gt;0,MID([title],[first '# in title],3),IF([first '# in title]&gt;0,MID([desc],#REF!,3),VLOOKUP([productid],$G$2:$R$1386,8))))</f>
        <v>#REF!</v>
      </c>
      <c r="S4817" s="1" t="str">
        <f>IF([kw in desc]=[kw rough in title],[kw in desc]*1,IFERROR(LEFT([kw_dirty],3)*1,IFERROR(LEFT([kw_dirty],2)*1,"n.a.")))</f>
        <v>n.a.</v>
      </c>
      <c r="T4817" s="1"/>
      <c r="U4817" s="1">
        <f>VLOOKUP(Tabelle1[[#This Row],[productid]],Tabelle2[#All],2,FALSE)</f>
        <v>42</v>
      </c>
    </row>
    <row r="4818" spans="1:21" hidden="1">
      <c r="A4818" t="s">
        <v>4299</v>
      </c>
      <c r="B4818">
        <v>3750</v>
      </c>
      <c r="C4818">
        <v>289859</v>
      </c>
      <c r="D4818" t="s">
        <v>7899</v>
      </c>
      <c r="E4818" t="s">
        <v>7900</v>
      </c>
      <c r="F4818">
        <v>18406</v>
      </c>
      <c r="G4818">
        <v>1750863</v>
      </c>
      <c r="H4818">
        <f t="shared" si="75"/>
        <v>0</v>
      </c>
      <c r="I4818">
        <f t="array" ref="I4818">MIN(IFERROR(FIND(IstNumbers,A4818),""))</f>
        <v>9</v>
      </c>
      <c r="J4818" s="1" t="e">
        <f>IF([first '# in title]&lt;[pos kw in title],MID([title],[pos kw in title]-6,6),#N/A)</f>
        <v>#N/A</v>
      </c>
      <c r="K4818" s="1" t="e">
        <f>IFERROR(MID(SUBSTITUTE([kw rough in title],",","."),FIND("(",[kw rough in title])+1,20),SUBSTITUTE(IFERROR(MID([kw rough in title],FIND(" ",[kw rough in title])+1,20),[kw rough in title]),",","."))</f>
        <v>#N/A</v>
      </c>
      <c r="L4818" s="1">
        <f>IFERROR(FIND("kW",[desc]),0)</f>
        <v>70</v>
      </c>
      <c r="M4818">
        <f t="array" ref="M4818">MIN(IFERROR(FIND(IstNumbers,E4818),""))</f>
        <v>34</v>
      </c>
      <c r="N4818" s="1" t="str">
        <f>IF([first '# in desc]&lt;[pos kw in desc],MID([desc],[pos kw in desc]-7,7))</f>
        <v xml:space="preserve">­me 42 </v>
      </c>
      <c r="O48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8" s="1" t="str">
        <f>TRIM(IF([first '# in desc]&lt;[pos kw in desc],MID([desc],[pos kw in desc]-6,6),FALSE))</f>
        <v>me 42</v>
      </c>
      <c r="Q4818" s="1" t="b">
        <f>IF(LEN([manuell])=0,IFERROR([kw fine in title]*1,IFERROR(SUMPRODUCT(COUNTIF(IsDigits,MID([kw in desc],ROW($A$1:$A$150),1)))=LEN([kw in desc]),#N/A)),[manuell])</f>
        <v>0</v>
      </c>
      <c r="R4818" s="1" t="str">
        <f>IF([pos kw in title]&gt;0,MID(J4818,#REF!,4),IF([first '# in title]&gt;0,MID([title],[first '# in title],3),IF([first '# in title]&gt;0,MID([desc],#REF!,3),VLOOKUP([productid],$G$2:$R$1386,8))))</f>
        <v xml:space="preserve">42 </v>
      </c>
      <c r="S4818" s="1" t="e">
        <f>IF([kw in desc]=[kw rough in title],[kw in desc]*1,IFERROR(LEFT([kw_dirty],3)*1,IFERROR(LEFT([kw_dirty],2)*1,"n.a.")))</f>
        <v>#N/A</v>
      </c>
      <c r="T4818" s="1"/>
      <c r="U4818" s="1">
        <f>VLOOKUP(Tabelle1[[#This Row],[productid]],Tabelle2[#All],2,FALSE)</f>
        <v>42</v>
      </c>
    </row>
    <row r="4819" spans="1:21" hidden="1">
      <c r="A4819" t="s">
        <v>563</v>
      </c>
      <c r="B4819">
        <v>3830</v>
      </c>
      <c r="C4819">
        <v>289859</v>
      </c>
      <c r="D4819" t="s">
        <v>7901</v>
      </c>
      <c r="E4819" t="s">
        <v>6817</v>
      </c>
      <c r="F4819">
        <v>18406</v>
      </c>
      <c r="G4819">
        <v>3497887</v>
      </c>
      <c r="H4819">
        <f t="shared" si="75"/>
        <v>55</v>
      </c>
      <c r="I4819">
        <f t="array" ref="I4819">MIN(IFERROR(FIND(IstNumbers,A4819),""))</f>
        <v>29</v>
      </c>
      <c r="J4819" s="1" t="str">
        <f>IF([first '# in title]&lt;[pos kw in title],MID([title],[pos kw in title]-6,6),#N/A)</f>
        <v xml:space="preserve">L (42 </v>
      </c>
      <c r="K481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19" s="1">
        <f>IFERROR(FIND("kW",[desc]),0)</f>
        <v>70</v>
      </c>
      <c r="M4819">
        <f t="array" ref="M4819">MIN(IFERROR(FIND(IstNumbers,E4819),""))</f>
        <v>34</v>
      </c>
      <c r="N4819" s="1" t="str">
        <f>IF([first '# in desc]&lt;[pos kw in desc],MID([desc],[pos kw in desc]-7,7))</f>
        <v xml:space="preserve">­me 42 </v>
      </c>
      <c r="O48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19" s="1" t="str">
        <f>TRIM(IF([first '# in desc]&lt;[pos kw in desc],MID([desc],[pos kw in desc]-6,6),FALSE))</f>
        <v>me 42</v>
      </c>
      <c r="Q4819" s="1">
        <f>IF(LEN([manuell])=0,IFERROR([kw fine in title]*1,IFERROR(SUMPRODUCT(COUNTIF(IsDigits,MID([kw in desc],ROW($A$1:$A$150),1)))=LEN([kw in desc]),#N/A)),[manuell])</f>
        <v>42</v>
      </c>
      <c r="R4819" s="1" t="e">
        <f>IF([pos kw in title]&gt;0,MID(J4819,#REF!,4),IF([first '# in title]&gt;0,MID([title],[first '# in title],3),IF([first '# in title]&gt;0,MID([desc],#REF!,3),VLOOKUP([productid],$G$2:$R$1386,8))))</f>
        <v>#REF!</v>
      </c>
      <c r="S4819" s="1" t="str">
        <f>IF([kw in desc]=[kw rough in title],[kw in desc]*1,IFERROR(LEFT([kw_dirty],3)*1,IFERROR(LEFT([kw_dirty],2)*1,"n.a.")))</f>
        <v>n.a.</v>
      </c>
      <c r="T4819" s="1"/>
      <c r="U4819" s="1">
        <f>VLOOKUP(Tabelle1[[#This Row],[productid]],Tabelle2[#All],2,FALSE)</f>
        <v>42</v>
      </c>
    </row>
    <row r="4820" spans="1:21" hidden="1">
      <c r="A4820" t="s">
        <v>4299</v>
      </c>
      <c r="B4820">
        <v>3755</v>
      </c>
      <c r="C4820">
        <v>289859</v>
      </c>
      <c r="D4820" t="s">
        <v>7902</v>
      </c>
      <c r="E4820" t="s">
        <v>7309</v>
      </c>
      <c r="F4820">
        <v>18406</v>
      </c>
      <c r="G4820">
        <v>1750863</v>
      </c>
      <c r="H4820">
        <f t="shared" si="75"/>
        <v>0</v>
      </c>
      <c r="I4820">
        <f t="array" ref="I4820">MIN(IFERROR(FIND(IstNumbers,A4820),""))</f>
        <v>9</v>
      </c>
      <c r="J4820" s="1" t="e">
        <f>IF([first '# in title]&lt;[pos kw in title],MID([title],[pos kw in title]-6,6),#N/A)</f>
        <v>#N/A</v>
      </c>
      <c r="K4820" s="1" t="e">
        <f>IFERROR(MID(SUBSTITUTE([kw rough in title],",","."),FIND("(",[kw rough in title])+1,20),SUBSTITUTE(IFERROR(MID([kw rough in title],FIND(" ",[kw rough in title])+1,20),[kw rough in title]),",","."))</f>
        <v>#N/A</v>
      </c>
      <c r="L4820" s="1">
        <f>IFERROR(FIND("kW",[desc]),0)</f>
        <v>70</v>
      </c>
      <c r="M4820">
        <f t="array" ref="M4820">MIN(IFERROR(FIND(IstNumbers,E4820),""))</f>
        <v>34</v>
      </c>
      <c r="N4820" s="1" t="str">
        <f>IF([first '# in desc]&lt;[pos kw in desc],MID([desc],[pos kw in desc]-7,7))</f>
        <v xml:space="preserve">­me 42 </v>
      </c>
      <c r="O48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20" s="1" t="str">
        <f>TRIM(IF([first '# in desc]&lt;[pos kw in desc],MID([desc],[pos kw in desc]-6,6),FALSE))</f>
        <v>me 42</v>
      </c>
      <c r="Q4820" s="1" t="b">
        <f>IF(LEN([manuell])=0,IFERROR([kw fine in title]*1,IFERROR(SUMPRODUCT(COUNTIF(IsDigits,MID([kw in desc],ROW($A$1:$A$150),1)))=LEN([kw in desc]),#N/A)),[manuell])</f>
        <v>0</v>
      </c>
      <c r="R4820" s="1" t="str">
        <f>IF([pos kw in title]&gt;0,MID(J4820,#REF!,4),IF([first '# in title]&gt;0,MID([title],[first '# in title],3),IF([first '# in title]&gt;0,MID([desc],#REF!,3),VLOOKUP([productid],$G$2:$R$1386,8))))</f>
        <v xml:space="preserve">42 </v>
      </c>
      <c r="S4820" s="1" t="e">
        <f>IF([kw in desc]=[kw rough in title],[kw in desc]*1,IFERROR(LEFT([kw_dirty],3)*1,IFERROR(LEFT([kw_dirty],2)*1,"n.a.")))</f>
        <v>#N/A</v>
      </c>
      <c r="T4820" s="1"/>
      <c r="U4820" s="1">
        <f>VLOOKUP(Tabelle1[[#This Row],[productid]],Tabelle2[#All],2,FALSE)</f>
        <v>42</v>
      </c>
    </row>
    <row r="4821" spans="1:21" hidden="1">
      <c r="A4821" t="s">
        <v>563</v>
      </c>
      <c r="B4821">
        <v>3830</v>
      </c>
      <c r="C4821">
        <v>289859</v>
      </c>
      <c r="D4821" t="s">
        <v>7903</v>
      </c>
      <c r="E4821" t="s">
        <v>7725</v>
      </c>
      <c r="F4821">
        <v>18406</v>
      </c>
      <c r="G4821">
        <v>3497887</v>
      </c>
      <c r="H4821">
        <f t="shared" si="75"/>
        <v>55</v>
      </c>
      <c r="I4821">
        <f t="array" ref="I4821">MIN(IFERROR(FIND(IstNumbers,A4821),""))</f>
        <v>29</v>
      </c>
      <c r="J4821" s="1" t="str">
        <f>IF([first '# in title]&lt;[pos kw in title],MID([title],[pos kw in title]-6,6),#N/A)</f>
        <v xml:space="preserve">L (42 </v>
      </c>
      <c r="K482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21" s="1">
        <f>IFERROR(FIND("kW",[desc]),0)</f>
        <v>70</v>
      </c>
      <c r="M4821">
        <f t="array" ref="M4821">MIN(IFERROR(FIND(IstNumbers,E4821),""))</f>
        <v>34</v>
      </c>
      <c r="N4821" s="1" t="str">
        <f>IF([first '# in desc]&lt;[pos kw in desc],MID([desc],[pos kw in desc]-7,7))</f>
        <v xml:space="preserve">­me 42 </v>
      </c>
      <c r="O48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21" s="1" t="str">
        <f>TRIM(IF([first '# in desc]&lt;[pos kw in desc],MID([desc],[pos kw in desc]-6,6),FALSE))</f>
        <v>me 42</v>
      </c>
      <c r="Q4821" s="1">
        <f>IF(LEN([manuell])=0,IFERROR([kw fine in title]*1,IFERROR(SUMPRODUCT(COUNTIF(IsDigits,MID([kw in desc],ROW($A$1:$A$150),1)))=LEN([kw in desc]),#N/A)),[manuell])</f>
        <v>42</v>
      </c>
      <c r="R4821" s="1" t="e">
        <f>IF([pos kw in title]&gt;0,MID(J4821,#REF!,4),IF([first '# in title]&gt;0,MID([title],[first '# in title],3),IF([first '# in title]&gt;0,MID([desc],#REF!,3),VLOOKUP([productid],$G$2:$R$1386,8))))</f>
        <v>#REF!</v>
      </c>
      <c r="S4821" s="1" t="str">
        <f>IF([kw in desc]=[kw rough in title],[kw in desc]*1,IFERROR(LEFT([kw_dirty],3)*1,IFERROR(LEFT([kw_dirty],2)*1,"n.a.")))</f>
        <v>n.a.</v>
      </c>
      <c r="T4821" s="1"/>
      <c r="U4821" s="1">
        <f>VLOOKUP(Tabelle1[[#This Row],[productid]],Tabelle2[#All],2,FALSE)</f>
        <v>42</v>
      </c>
    </row>
    <row r="4822" spans="1:21" hidden="1">
      <c r="A4822" t="s">
        <v>4299</v>
      </c>
      <c r="B4822">
        <v>3755</v>
      </c>
      <c r="C4822">
        <v>289859</v>
      </c>
      <c r="D4822" t="s">
        <v>7904</v>
      </c>
      <c r="E4822" t="s">
        <v>7312</v>
      </c>
      <c r="F4822">
        <v>18406</v>
      </c>
      <c r="G4822">
        <v>1750863</v>
      </c>
      <c r="H4822">
        <f t="shared" si="75"/>
        <v>0</v>
      </c>
      <c r="I4822">
        <f t="array" ref="I4822">MIN(IFERROR(FIND(IstNumbers,A4822),""))</f>
        <v>9</v>
      </c>
      <c r="J4822" s="1" t="e">
        <f>IF([first '# in title]&lt;[pos kw in title],MID([title],[pos kw in title]-6,6),#N/A)</f>
        <v>#N/A</v>
      </c>
      <c r="K4822" s="1" t="e">
        <f>IFERROR(MID(SUBSTITUTE([kw rough in title],",","."),FIND("(",[kw rough in title])+1,20),SUBSTITUTE(IFERROR(MID([kw rough in title],FIND(" ",[kw rough in title])+1,20),[kw rough in title]),",","."))</f>
        <v>#N/A</v>
      </c>
      <c r="L4822" s="1">
        <f>IFERROR(FIND("kW",[desc]),0)</f>
        <v>70</v>
      </c>
      <c r="M4822">
        <f t="array" ref="M4822">MIN(IFERROR(FIND(IstNumbers,E4822),""))</f>
        <v>34</v>
      </c>
      <c r="N4822" s="1" t="str">
        <f>IF([first '# in desc]&lt;[pos kw in desc],MID([desc],[pos kw in desc]-7,7))</f>
        <v xml:space="preserve">­me 42 </v>
      </c>
      <c r="O48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22" s="1" t="str">
        <f>TRIM(IF([first '# in desc]&lt;[pos kw in desc],MID([desc],[pos kw in desc]-6,6),FALSE))</f>
        <v>me 42</v>
      </c>
      <c r="Q4822" s="1" t="b">
        <f>IF(LEN([manuell])=0,IFERROR([kw fine in title]*1,IFERROR(SUMPRODUCT(COUNTIF(IsDigits,MID([kw in desc],ROW($A$1:$A$150),1)))=LEN([kw in desc]),#N/A)),[manuell])</f>
        <v>0</v>
      </c>
      <c r="R4822" s="1" t="str">
        <f>IF([pos kw in title]&gt;0,MID(J4822,#REF!,4),IF([first '# in title]&gt;0,MID([title],[first '# in title],3),IF([first '# in title]&gt;0,MID([desc],#REF!,3),VLOOKUP([productid],$G$2:$R$1386,8))))</f>
        <v xml:space="preserve">42 </v>
      </c>
      <c r="S4822" s="1" t="e">
        <f>IF([kw in desc]=[kw rough in title],[kw in desc]*1,IFERROR(LEFT([kw_dirty],3)*1,IFERROR(LEFT([kw_dirty],2)*1,"n.a.")))</f>
        <v>#N/A</v>
      </c>
      <c r="T4822" s="1"/>
      <c r="U4822" s="1">
        <f>VLOOKUP(Tabelle1[[#This Row],[productid]],Tabelle2[#All],2,FALSE)</f>
        <v>42</v>
      </c>
    </row>
    <row r="4823" spans="1:21" hidden="1">
      <c r="A4823" t="s">
        <v>563</v>
      </c>
      <c r="B4823">
        <v>3830</v>
      </c>
      <c r="C4823">
        <v>289859</v>
      </c>
      <c r="D4823" t="s">
        <v>7905</v>
      </c>
      <c r="E4823" t="s">
        <v>7906</v>
      </c>
      <c r="F4823">
        <v>18406</v>
      </c>
      <c r="G4823">
        <v>3497887</v>
      </c>
      <c r="H4823">
        <f t="shared" si="75"/>
        <v>55</v>
      </c>
      <c r="I4823">
        <f t="array" ref="I4823">MIN(IFERROR(FIND(IstNumbers,A4823),""))</f>
        <v>29</v>
      </c>
      <c r="J4823" s="1" t="str">
        <f>IF([first '# in title]&lt;[pos kw in title],MID([title],[pos kw in title]-6,6),#N/A)</f>
        <v xml:space="preserve">L (42 </v>
      </c>
      <c r="K482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23" s="1">
        <f>IFERROR(FIND("kW",[desc]),0)</f>
        <v>70</v>
      </c>
      <c r="M4823">
        <f t="array" ref="M4823">MIN(IFERROR(FIND(IstNumbers,E4823),""))</f>
        <v>34</v>
      </c>
      <c r="N4823" s="1" t="str">
        <f>IF([first '# in desc]&lt;[pos kw in desc],MID([desc],[pos kw in desc]-7,7))</f>
        <v xml:space="preserve">­me 42 </v>
      </c>
      <c r="O48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23" s="1" t="str">
        <f>TRIM(IF([first '# in desc]&lt;[pos kw in desc],MID([desc],[pos kw in desc]-6,6),FALSE))</f>
        <v>me 42</v>
      </c>
      <c r="Q4823" s="1">
        <f>IF(LEN([manuell])=0,IFERROR([kw fine in title]*1,IFERROR(SUMPRODUCT(COUNTIF(IsDigits,MID([kw in desc],ROW($A$1:$A$150),1)))=LEN([kw in desc]),#N/A)),[manuell])</f>
        <v>42</v>
      </c>
      <c r="R4823" s="1" t="e">
        <f>IF([pos kw in title]&gt;0,MID(J4823,#REF!,4),IF([first '# in title]&gt;0,MID([title],[first '# in title],3),IF([first '# in title]&gt;0,MID([desc],#REF!,3),VLOOKUP([productid],$G$2:$R$1386,8))))</f>
        <v>#REF!</v>
      </c>
      <c r="S4823" s="1" t="str">
        <f>IF([kw in desc]=[kw rough in title],[kw in desc]*1,IFERROR(LEFT([kw_dirty],3)*1,IFERROR(LEFT([kw_dirty],2)*1,"n.a.")))</f>
        <v>n.a.</v>
      </c>
      <c r="T4823" s="1"/>
      <c r="U4823" s="1">
        <f>VLOOKUP(Tabelle1[[#This Row],[productid]],Tabelle2[#All],2,FALSE)</f>
        <v>42</v>
      </c>
    </row>
    <row r="4824" spans="1:21" hidden="1">
      <c r="A4824" t="s">
        <v>4299</v>
      </c>
      <c r="B4824">
        <v>3755</v>
      </c>
      <c r="C4824">
        <v>289859</v>
      </c>
      <c r="D4824" t="s">
        <v>7907</v>
      </c>
      <c r="E4824" t="s">
        <v>7316</v>
      </c>
      <c r="F4824">
        <v>18406</v>
      </c>
      <c r="G4824">
        <v>1750863</v>
      </c>
      <c r="H4824">
        <f t="shared" si="75"/>
        <v>0</v>
      </c>
      <c r="I4824">
        <f t="array" ref="I4824">MIN(IFERROR(FIND(IstNumbers,A4824),""))</f>
        <v>9</v>
      </c>
      <c r="J4824" s="1" t="e">
        <f>IF([first '# in title]&lt;[pos kw in title],MID([title],[pos kw in title]-6,6),#N/A)</f>
        <v>#N/A</v>
      </c>
      <c r="K4824" s="1" t="e">
        <f>IFERROR(MID(SUBSTITUTE([kw rough in title],",","."),FIND("(",[kw rough in title])+1,20),SUBSTITUTE(IFERROR(MID([kw rough in title],FIND(" ",[kw rough in title])+1,20),[kw rough in title]),",","."))</f>
        <v>#N/A</v>
      </c>
      <c r="L4824" s="1">
        <f>IFERROR(FIND("kW",[desc]),0)</f>
        <v>70</v>
      </c>
      <c r="M4824">
        <f t="array" ref="M4824">MIN(IFERROR(FIND(IstNumbers,E4824),""))</f>
        <v>34</v>
      </c>
      <c r="N4824" s="1" t="str">
        <f>IF([first '# in desc]&lt;[pos kw in desc],MID([desc],[pos kw in desc]-7,7))</f>
        <v xml:space="preserve">­me 42 </v>
      </c>
      <c r="O48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24" s="1" t="str">
        <f>TRIM(IF([first '# in desc]&lt;[pos kw in desc],MID([desc],[pos kw in desc]-6,6),FALSE))</f>
        <v>me 42</v>
      </c>
      <c r="Q4824" s="1" t="b">
        <f>IF(LEN([manuell])=0,IFERROR([kw fine in title]*1,IFERROR(SUMPRODUCT(COUNTIF(IsDigits,MID([kw in desc],ROW($A$1:$A$150),1)))=LEN([kw in desc]),#N/A)),[manuell])</f>
        <v>0</v>
      </c>
      <c r="R4824" s="1" t="str">
        <f>IF([pos kw in title]&gt;0,MID(J4824,#REF!,4),IF([first '# in title]&gt;0,MID([title],[first '# in title],3),IF([first '# in title]&gt;0,MID([desc],#REF!,3),VLOOKUP([productid],$G$2:$R$1386,8))))</f>
        <v xml:space="preserve">42 </v>
      </c>
      <c r="S4824" s="1" t="e">
        <f>IF([kw in desc]=[kw rough in title],[kw in desc]*1,IFERROR(LEFT([kw_dirty],3)*1,IFERROR(LEFT([kw_dirty],2)*1,"n.a.")))</f>
        <v>#N/A</v>
      </c>
      <c r="T4824" s="1"/>
      <c r="U4824" s="1">
        <f>VLOOKUP(Tabelle1[[#This Row],[productid]],Tabelle2[#All],2,FALSE)</f>
        <v>42</v>
      </c>
    </row>
    <row r="4825" spans="1:21" hidden="1">
      <c r="A4825" t="s">
        <v>563</v>
      </c>
      <c r="B4825">
        <v>3830</v>
      </c>
      <c r="C4825">
        <v>289859</v>
      </c>
      <c r="D4825" t="s">
        <v>7908</v>
      </c>
      <c r="E4825" t="s">
        <v>7909</v>
      </c>
      <c r="F4825">
        <v>18406</v>
      </c>
      <c r="G4825">
        <v>3497887</v>
      </c>
      <c r="H4825">
        <f t="shared" si="75"/>
        <v>55</v>
      </c>
      <c r="I4825">
        <f t="array" ref="I4825">MIN(IFERROR(FIND(IstNumbers,A4825),""))</f>
        <v>29</v>
      </c>
      <c r="J4825" s="1" t="str">
        <f>IF([first '# in title]&lt;[pos kw in title],MID([title],[pos kw in title]-6,6),#N/A)</f>
        <v xml:space="preserve">L (42 </v>
      </c>
      <c r="K482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825" s="1">
        <f>IFERROR(FIND("kW",[desc]),0)</f>
        <v>70</v>
      </c>
      <c r="M4825">
        <f t="array" ref="M4825">MIN(IFERROR(FIND(IstNumbers,E4825),""))</f>
        <v>34</v>
      </c>
      <c r="N4825" s="1" t="str">
        <f>IF([first '# in desc]&lt;[pos kw in desc],MID([desc],[pos kw in desc]-7,7))</f>
        <v xml:space="preserve">­me 42 </v>
      </c>
      <c r="O48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25" s="1" t="str">
        <f>TRIM(IF([first '# in desc]&lt;[pos kw in desc],MID([desc],[pos kw in desc]-6,6),FALSE))</f>
        <v>me 42</v>
      </c>
      <c r="Q4825" s="1">
        <f>IF(LEN([manuell])=0,IFERROR([kw fine in title]*1,IFERROR(SUMPRODUCT(COUNTIF(IsDigits,MID([kw in desc],ROW($A$1:$A$150),1)))=LEN([kw in desc]),#N/A)),[manuell])</f>
        <v>42</v>
      </c>
      <c r="R4825" s="1" t="e">
        <f>IF([pos kw in title]&gt;0,MID(J4825,#REF!,4),IF([first '# in title]&gt;0,MID([title],[first '# in title],3),IF([first '# in title]&gt;0,MID([desc],#REF!,3),VLOOKUP([productid],$G$2:$R$1386,8))))</f>
        <v>#REF!</v>
      </c>
      <c r="S4825" s="1" t="str">
        <f>IF([kw in desc]=[kw rough in title],[kw in desc]*1,IFERROR(LEFT([kw_dirty],3)*1,IFERROR(LEFT([kw_dirty],2)*1,"n.a.")))</f>
        <v>n.a.</v>
      </c>
      <c r="T4825" s="1"/>
      <c r="U4825" s="1">
        <f>VLOOKUP(Tabelle1[[#This Row],[productid]],Tabelle2[#All],2,FALSE)</f>
        <v>42</v>
      </c>
    </row>
    <row r="4826" spans="1:21" hidden="1">
      <c r="A4826" t="s">
        <v>4299</v>
      </c>
      <c r="B4826">
        <v>3755</v>
      </c>
      <c r="C4826">
        <v>289859</v>
      </c>
      <c r="D4826" t="s">
        <v>7910</v>
      </c>
      <c r="E4826" t="s">
        <v>7319</v>
      </c>
      <c r="F4826">
        <v>18406</v>
      </c>
      <c r="G4826">
        <v>1750863</v>
      </c>
      <c r="H4826">
        <f t="shared" si="75"/>
        <v>0</v>
      </c>
      <c r="I4826">
        <f t="array" ref="I4826">MIN(IFERROR(FIND(IstNumbers,A4826),""))</f>
        <v>9</v>
      </c>
      <c r="J4826" s="1" t="e">
        <f>IF([first '# in title]&lt;[pos kw in title],MID([title],[pos kw in title]-6,6),#N/A)</f>
        <v>#N/A</v>
      </c>
      <c r="K4826" s="1" t="e">
        <f>IFERROR(MID(SUBSTITUTE([kw rough in title],",","."),FIND("(",[kw rough in title])+1,20),SUBSTITUTE(IFERROR(MID([kw rough in title],FIND(" ",[kw rough in title])+1,20),[kw rough in title]),",","."))</f>
        <v>#N/A</v>
      </c>
      <c r="L4826" s="1">
        <f>IFERROR(FIND("kW",[desc]),0)</f>
        <v>70</v>
      </c>
      <c r="M4826">
        <f t="array" ref="M4826">MIN(IFERROR(FIND(IstNumbers,E4826),""))</f>
        <v>34</v>
      </c>
      <c r="N4826" s="1" t="str">
        <f>IF([first '# in desc]&lt;[pos kw in desc],MID([desc],[pos kw in desc]-7,7))</f>
        <v xml:space="preserve">­me 42 </v>
      </c>
      <c r="O48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26" s="1" t="str">
        <f>TRIM(IF([first '# in desc]&lt;[pos kw in desc],MID([desc],[pos kw in desc]-6,6),FALSE))</f>
        <v>me 42</v>
      </c>
      <c r="Q4826" s="1" t="b">
        <f>IF(LEN([manuell])=0,IFERROR([kw fine in title]*1,IFERROR(SUMPRODUCT(COUNTIF(IsDigits,MID([kw in desc],ROW($A$1:$A$150),1)))=LEN([kw in desc]),#N/A)),[manuell])</f>
        <v>0</v>
      </c>
      <c r="R4826" s="1" t="str">
        <f>IF([pos kw in title]&gt;0,MID(J4826,#REF!,4),IF([first '# in title]&gt;0,MID([title],[first '# in title],3),IF([first '# in title]&gt;0,MID([desc],#REF!,3),VLOOKUP([productid],$G$2:$R$1386,8))))</f>
        <v xml:space="preserve">42 </v>
      </c>
      <c r="S4826" s="1" t="e">
        <f>IF([kw in desc]=[kw rough in title],[kw in desc]*1,IFERROR(LEFT([kw_dirty],3)*1,IFERROR(LEFT([kw_dirty],2)*1,"n.a.")))</f>
        <v>#N/A</v>
      </c>
      <c r="T4826" s="1"/>
      <c r="U4826" s="1">
        <f>VLOOKUP(Tabelle1[[#This Row],[productid]],Tabelle2[#All],2,FALSE)</f>
        <v>42</v>
      </c>
    </row>
    <row r="4827" spans="1:21">
      <c r="A4827" t="s">
        <v>4614</v>
      </c>
      <c r="B4827">
        <v>3033</v>
      </c>
      <c r="C4827">
        <v>289859</v>
      </c>
      <c r="D4827" t="s">
        <v>7911</v>
      </c>
      <c r="E4827" t="s">
        <v>7912</v>
      </c>
      <c r="F4827">
        <v>18406</v>
      </c>
      <c r="G4827">
        <v>2286143</v>
      </c>
      <c r="H4827">
        <f t="shared" si="75"/>
        <v>0</v>
      </c>
      <c r="I4827">
        <f t="array" ref="I4827">MIN(IFERROR(FIND(IstNumbers,A4827),""))</f>
        <v>18</v>
      </c>
      <c r="J4827" s="1" t="e">
        <f>IF([first '# in title]&lt;[pos kw in title],MID([title],[pos kw in title]-6,6),#N/A)</f>
        <v>#N/A</v>
      </c>
      <c r="K4827" s="1" t="e">
        <f>IFERROR(MID(SUBSTITUTE([kw rough in title],",","."),FIND("(",[kw rough in title])+1,20),SUBSTITUTE(IFERROR(MID([kw rough in title],FIND(" ",[kw rough in title])+1,20),[kw rough in title]),",","."))</f>
        <v>#N/A</v>
      </c>
      <c r="L4827" s="1">
        <f>IFERROR(FIND("kW",[desc]),0)</f>
        <v>0</v>
      </c>
      <c r="M4827">
        <f t="array" ref="M4827">MIN(IFERROR(FIND(IstNumbers,E4827),""))</f>
        <v>33</v>
      </c>
      <c r="N4827" s="1" t="b">
        <f>IF([first '# in desc]&lt;[pos kw in desc],MID([desc],[pos kw in desc]-7,7))</f>
        <v>0</v>
      </c>
      <c r="O48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27" s="1" t="str">
        <f>TRIM(IF([first '# in desc]&lt;[pos kw in desc],MID([desc],[pos kw in desc]-6,6),FALSE))</f>
        <v>FALSCH</v>
      </c>
      <c r="Q4827" s="1" t="b">
        <f>IF(LEN([manuell])=0,IFERROR([kw fine in title]*1,IFERROR(SUMPRODUCT(COUNTIF(IsDigits,MID([kw in desc],ROW($A$1:$A$150),1)))=LEN([kw in desc]),#N/A)),[manuell])</f>
        <v>0</v>
      </c>
      <c r="R4827" s="1" t="str">
        <f>IF([pos kw in title]&gt;0,MID(J4827,#REF!,4),IF([first '# in title]&gt;0,MID([title],[first '# in title],3),IF([first '# in title]&gt;0,MID([desc],#REF!,3),VLOOKUP([productid],$G$2:$R$1386,8))))</f>
        <v>146</v>
      </c>
      <c r="S4827" s="1" t="e">
        <f>IF([kw in desc]=[kw rough in title],[kw in desc]*1,IFERROR(LEFT([kw_dirty],3)*1,IFERROR(LEFT([kw_dirty],2)*1,"n.a.")))</f>
        <v>#N/A</v>
      </c>
      <c r="T4827" s="1"/>
      <c r="U4827" s="1" t="e">
        <f>VLOOKUP(Tabelle1[[#This Row],[productid]],Tabelle2[#All],2,FALSE)</f>
        <v>#N/A</v>
      </c>
    </row>
    <row r="4828" spans="1:21">
      <c r="A4828" t="s">
        <v>4614</v>
      </c>
      <c r="B4828">
        <v>3033</v>
      </c>
      <c r="C4828">
        <v>289859</v>
      </c>
      <c r="D4828" t="s">
        <v>7913</v>
      </c>
      <c r="E4828" t="s">
        <v>7914</v>
      </c>
      <c r="F4828">
        <v>18406</v>
      </c>
      <c r="G4828">
        <v>2286143</v>
      </c>
      <c r="H4828">
        <f t="shared" si="75"/>
        <v>0</v>
      </c>
      <c r="I4828">
        <f t="array" ref="I4828">MIN(IFERROR(FIND(IstNumbers,A4828),""))</f>
        <v>18</v>
      </c>
      <c r="J4828" s="1" t="e">
        <f>IF([first '# in title]&lt;[pos kw in title],MID([title],[pos kw in title]-6,6),#N/A)</f>
        <v>#N/A</v>
      </c>
      <c r="K4828" s="1" t="e">
        <f>IFERROR(MID(SUBSTITUTE([kw rough in title],",","."),FIND("(",[kw rough in title])+1,20),SUBSTITUTE(IFERROR(MID([kw rough in title],FIND(" ",[kw rough in title])+1,20),[kw rough in title]),",","."))</f>
        <v>#N/A</v>
      </c>
      <c r="L4828" s="1">
        <f>IFERROR(FIND("kW",[desc]),0)</f>
        <v>0</v>
      </c>
      <c r="M4828">
        <f t="array" ref="M4828">MIN(IFERROR(FIND(IstNumbers,E4828),""))</f>
        <v>33</v>
      </c>
      <c r="N4828" s="1" t="b">
        <f>IF([first '# in desc]&lt;[pos kw in desc],MID([desc],[pos kw in desc]-7,7))</f>
        <v>0</v>
      </c>
      <c r="O48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28" s="1" t="str">
        <f>TRIM(IF([first '# in desc]&lt;[pos kw in desc],MID([desc],[pos kw in desc]-6,6),FALSE))</f>
        <v>FALSCH</v>
      </c>
      <c r="Q4828" s="1" t="b">
        <f>IF(LEN([manuell])=0,IFERROR([kw fine in title]*1,IFERROR(SUMPRODUCT(COUNTIF(IsDigits,MID([kw in desc],ROW($A$1:$A$150),1)))=LEN([kw in desc]),#N/A)),[manuell])</f>
        <v>0</v>
      </c>
      <c r="R4828" s="1" t="str">
        <f>IF([pos kw in title]&gt;0,MID(J4828,#REF!,4),IF([first '# in title]&gt;0,MID([title],[first '# in title],3),IF([first '# in title]&gt;0,MID([desc],#REF!,3),VLOOKUP([productid],$G$2:$R$1386,8))))</f>
        <v>146</v>
      </c>
      <c r="S4828" s="1" t="e">
        <f>IF([kw in desc]=[kw rough in title],[kw in desc]*1,IFERROR(LEFT([kw_dirty],3)*1,IFERROR(LEFT([kw_dirty],2)*1,"n.a.")))</f>
        <v>#N/A</v>
      </c>
      <c r="T4828" s="1"/>
      <c r="U4828" s="1" t="e">
        <f>VLOOKUP(Tabelle1[[#This Row],[productid]],Tabelle2[#All],2,FALSE)</f>
        <v>#N/A</v>
      </c>
    </row>
    <row r="4829" spans="1:21">
      <c r="A4829" t="s">
        <v>4614</v>
      </c>
      <c r="B4829">
        <v>3033</v>
      </c>
      <c r="C4829">
        <v>289859</v>
      </c>
      <c r="D4829" t="s">
        <v>7915</v>
      </c>
      <c r="E4829" t="s">
        <v>7916</v>
      </c>
      <c r="F4829">
        <v>18406</v>
      </c>
      <c r="G4829">
        <v>2286143</v>
      </c>
      <c r="H4829">
        <f t="shared" si="75"/>
        <v>0</v>
      </c>
      <c r="I4829">
        <f t="array" ref="I4829">MIN(IFERROR(FIND(IstNumbers,A4829),""))</f>
        <v>18</v>
      </c>
      <c r="J4829" s="1" t="e">
        <f>IF([first '# in title]&lt;[pos kw in title],MID([title],[pos kw in title]-6,6),#N/A)</f>
        <v>#N/A</v>
      </c>
      <c r="K4829" s="1" t="e">
        <f>IFERROR(MID(SUBSTITUTE([kw rough in title],",","."),FIND("(",[kw rough in title])+1,20),SUBSTITUTE(IFERROR(MID([kw rough in title],FIND(" ",[kw rough in title])+1,20),[kw rough in title]),",","."))</f>
        <v>#N/A</v>
      </c>
      <c r="L4829" s="1">
        <f>IFERROR(FIND("kW",[desc]),0)</f>
        <v>0</v>
      </c>
      <c r="M4829">
        <f t="array" ref="M4829">MIN(IFERROR(FIND(IstNumbers,E4829),""))</f>
        <v>33</v>
      </c>
      <c r="N4829" s="1" t="b">
        <f>IF([first '# in desc]&lt;[pos kw in desc],MID([desc],[pos kw in desc]-7,7))</f>
        <v>0</v>
      </c>
      <c r="O48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29" s="1" t="str">
        <f>TRIM(IF([first '# in desc]&lt;[pos kw in desc],MID([desc],[pos kw in desc]-6,6),FALSE))</f>
        <v>FALSCH</v>
      </c>
      <c r="Q4829" s="1" t="b">
        <f>IF(LEN([manuell])=0,IFERROR([kw fine in title]*1,IFERROR(SUMPRODUCT(COUNTIF(IsDigits,MID([kw in desc],ROW($A$1:$A$150),1)))=LEN([kw in desc]),#N/A)),[manuell])</f>
        <v>0</v>
      </c>
      <c r="R4829" s="1" t="str">
        <f>IF([pos kw in title]&gt;0,MID(J4829,#REF!,4),IF([first '# in title]&gt;0,MID([title],[first '# in title],3),IF([first '# in title]&gt;0,MID([desc],#REF!,3),VLOOKUP([productid],$G$2:$R$1386,8))))</f>
        <v>146</v>
      </c>
      <c r="S4829" s="1" t="e">
        <f>IF([kw in desc]=[kw rough in title],[kw in desc]*1,IFERROR(LEFT([kw_dirty],3)*1,IFERROR(LEFT([kw_dirty],2)*1,"n.a.")))</f>
        <v>#N/A</v>
      </c>
      <c r="T4829" s="1"/>
      <c r="U4829" s="1" t="e">
        <f>VLOOKUP(Tabelle1[[#This Row],[productid]],Tabelle2[#All],2,FALSE)</f>
        <v>#N/A</v>
      </c>
    </row>
    <row r="4830" spans="1:21">
      <c r="A4830" t="s">
        <v>4614</v>
      </c>
      <c r="B4830">
        <v>3033</v>
      </c>
      <c r="C4830">
        <v>289859</v>
      </c>
      <c r="D4830" t="s">
        <v>7917</v>
      </c>
      <c r="E4830" t="s">
        <v>7918</v>
      </c>
      <c r="F4830">
        <v>18406</v>
      </c>
      <c r="G4830">
        <v>2286143</v>
      </c>
      <c r="H4830">
        <f t="shared" si="75"/>
        <v>0</v>
      </c>
      <c r="I4830">
        <f t="array" ref="I4830">MIN(IFERROR(FIND(IstNumbers,A4830),""))</f>
        <v>18</v>
      </c>
      <c r="J4830" s="1" t="e">
        <f>IF([first '# in title]&lt;[pos kw in title],MID([title],[pos kw in title]-6,6),#N/A)</f>
        <v>#N/A</v>
      </c>
      <c r="K4830" s="1" t="e">
        <f>IFERROR(MID(SUBSTITUTE([kw rough in title],",","."),FIND("(",[kw rough in title])+1,20),SUBSTITUTE(IFERROR(MID([kw rough in title],FIND(" ",[kw rough in title])+1,20),[kw rough in title]),",","."))</f>
        <v>#N/A</v>
      </c>
      <c r="L4830" s="1">
        <f>IFERROR(FIND("kW",[desc]),0)</f>
        <v>0</v>
      </c>
      <c r="M4830">
        <f t="array" ref="M4830">MIN(IFERROR(FIND(IstNumbers,E4830),""))</f>
        <v>33</v>
      </c>
      <c r="N4830" s="1" t="b">
        <f>IF([first '# in desc]&lt;[pos kw in desc],MID([desc],[pos kw in desc]-7,7))</f>
        <v>0</v>
      </c>
      <c r="O48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30" s="1" t="str">
        <f>TRIM(IF([first '# in desc]&lt;[pos kw in desc],MID([desc],[pos kw in desc]-6,6),FALSE))</f>
        <v>FALSCH</v>
      </c>
      <c r="Q4830" s="1" t="b">
        <f>IF(LEN([manuell])=0,IFERROR([kw fine in title]*1,IFERROR(SUMPRODUCT(COUNTIF(IsDigits,MID([kw in desc],ROW($A$1:$A$150),1)))=LEN([kw in desc]),#N/A)),[manuell])</f>
        <v>0</v>
      </c>
      <c r="R4830" s="1" t="str">
        <f>IF([pos kw in title]&gt;0,MID(J4830,#REF!,4),IF([first '# in title]&gt;0,MID([title],[first '# in title],3),IF([first '# in title]&gt;0,MID([desc],#REF!,3),VLOOKUP([productid],$G$2:$R$1386,8))))</f>
        <v>146</v>
      </c>
      <c r="S4830" s="1" t="e">
        <f>IF([kw in desc]=[kw rough in title],[kw in desc]*1,IFERROR(LEFT([kw_dirty],3)*1,IFERROR(LEFT([kw_dirty],2)*1,"n.a.")))</f>
        <v>#N/A</v>
      </c>
      <c r="T4830" s="1"/>
      <c r="U4830" s="1" t="e">
        <f>VLOOKUP(Tabelle1[[#This Row],[productid]],Tabelle2[#All],2,FALSE)</f>
        <v>#N/A</v>
      </c>
    </row>
    <row r="4831" spans="1:21">
      <c r="A4831" t="s">
        <v>4614</v>
      </c>
      <c r="B4831">
        <v>3034</v>
      </c>
      <c r="C4831">
        <v>289859</v>
      </c>
      <c r="D4831" t="s">
        <v>7919</v>
      </c>
      <c r="E4831" t="s">
        <v>7920</v>
      </c>
      <c r="F4831">
        <v>18406</v>
      </c>
      <c r="G4831">
        <v>2286143</v>
      </c>
      <c r="H4831">
        <f t="shared" si="75"/>
        <v>0</v>
      </c>
      <c r="I4831">
        <f t="array" ref="I4831">MIN(IFERROR(FIND(IstNumbers,A4831),""))</f>
        <v>18</v>
      </c>
      <c r="J4831" s="1" t="e">
        <f>IF([first '# in title]&lt;[pos kw in title],MID([title],[pos kw in title]-6,6),#N/A)</f>
        <v>#N/A</v>
      </c>
      <c r="K4831" s="1" t="e">
        <f>IFERROR(MID(SUBSTITUTE([kw rough in title],",","."),FIND("(",[kw rough in title])+1,20),SUBSTITUTE(IFERROR(MID([kw rough in title],FIND(" ",[kw rough in title])+1,20),[kw rough in title]),",","."))</f>
        <v>#N/A</v>
      </c>
      <c r="L4831" s="1">
        <f>IFERROR(FIND("kW",[desc]),0)</f>
        <v>0</v>
      </c>
      <c r="M4831">
        <f t="array" ref="M4831">MIN(IFERROR(FIND(IstNumbers,E4831),""))</f>
        <v>33</v>
      </c>
      <c r="N4831" s="1" t="b">
        <f>IF([first '# in desc]&lt;[pos kw in desc],MID([desc],[pos kw in desc]-7,7))</f>
        <v>0</v>
      </c>
      <c r="O48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31" s="1" t="str">
        <f>TRIM(IF([first '# in desc]&lt;[pos kw in desc],MID([desc],[pos kw in desc]-6,6),FALSE))</f>
        <v>FALSCH</v>
      </c>
      <c r="Q4831" s="1" t="b">
        <f>IF(LEN([manuell])=0,IFERROR([kw fine in title]*1,IFERROR(SUMPRODUCT(COUNTIF(IsDigits,MID([kw in desc],ROW($A$1:$A$150),1)))=LEN([kw in desc]),#N/A)),[manuell])</f>
        <v>0</v>
      </c>
      <c r="R4831" s="1" t="str">
        <f>IF([pos kw in title]&gt;0,MID(J4831,#REF!,4),IF([first '# in title]&gt;0,MID([title],[first '# in title],3),IF([first '# in title]&gt;0,MID([desc],#REF!,3),VLOOKUP([productid],$G$2:$R$1386,8))))</f>
        <v>146</v>
      </c>
      <c r="S4831" s="1" t="e">
        <f>IF([kw in desc]=[kw rough in title],[kw in desc]*1,IFERROR(LEFT([kw_dirty],3)*1,IFERROR(LEFT([kw_dirty],2)*1,"n.a.")))</f>
        <v>#N/A</v>
      </c>
      <c r="T4831" s="1"/>
      <c r="U4831" s="1" t="e">
        <f>VLOOKUP(Tabelle1[[#This Row],[productid]],Tabelle2[#All],2,FALSE)</f>
        <v>#N/A</v>
      </c>
    </row>
    <row r="4832" spans="1:21">
      <c r="A4832" t="s">
        <v>4614</v>
      </c>
      <c r="B4832">
        <v>3038</v>
      </c>
      <c r="C4832">
        <v>289859</v>
      </c>
      <c r="D4832" t="s">
        <v>7921</v>
      </c>
      <c r="E4832" t="s">
        <v>7922</v>
      </c>
      <c r="F4832">
        <v>18406</v>
      </c>
      <c r="G4832">
        <v>2286143</v>
      </c>
      <c r="H4832">
        <f t="shared" si="75"/>
        <v>0</v>
      </c>
      <c r="I4832">
        <f t="array" ref="I4832">MIN(IFERROR(FIND(IstNumbers,A4832),""))</f>
        <v>18</v>
      </c>
      <c r="J4832" s="1" t="e">
        <f>IF([first '# in title]&lt;[pos kw in title],MID([title],[pos kw in title]-6,6),#N/A)</f>
        <v>#N/A</v>
      </c>
      <c r="K4832" s="1" t="e">
        <f>IFERROR(MID(SUBSTITUTE([kw rough in title],",","."),FIND("(",[kw rough in title])+1,20),SUBSTITUTE(IFERROR(MID([kw rough in title],FIND(" ",[kw rough in title])+1,20),[kw rough in title]),",","."))</f>
        <v>#N/A</v>
      </c>
      <c r="L4832" s="1">
        <f>IFERROR(FIND("kW",[desc]),0)</f>
        <v>0</v>
      </c>
      <c r="M4832">
        <f t="array" ref="M4832">MIN(IFERROR(FIND(IstNumbers,E4832),""))</f>
        <v>33</v>
      </c>
      <c r="N4832" s="1" t="b">
        <f>IF([first '# in desc]&lt;[pos kw in desc],MID([desc],[pos kw in desc]-7,7))</f>
        <v>0</v>
      </c>
      <c r="O48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32" s="1" t="str">
        <f>TRIM(IF([first '# in desc]&lt;[pos kw in desc],MID([desc],[pos kw in desc]-6,6),FALSE))</f>
        <v>FALSCH</v>
      </c>
      <c r="Q4832" s="1" t="b">
        <f>IF(LEN([manuell])=0,IFERROR([kw fine in title]*1,IFERROR(SUMPRODUCT(COUNTIF(IsDigits,MID([kw in desc],ROW($A$1:$A$150),1)))=LEN([kw in desc]),#N/A)),[manuell])</f>
        <v>0</v>
      </c>
      <c r="R4832" s="1" t="str">
        <f>IF([pos kw in title]&gt;0,MID(J4832,#REF!,4),IF([first '# in title]&gt;0,MID([title],[first '# in title],3),IF([first '# in title]&gt;0,MID([desc],#REF!,3),VLOOKUP([productid],$G$2:$R$1386,8))))</f>
        <v>146</v>
      </c>
      <c r="S4832" s="1" t="e">
        <f>IF([kw in desc]=[kw rough in title],[kw in desc]*1,IFERROR(LEFT([kw_dirty],3)*1,IFERROR(LEFT([kw_dirty],2)*1,"n.a.")))</f>
        <v>#N/A</v>
      </c>
      <c r="T4832" s="1"/>
      <c r="U4832" s="1" t="e">
        <f>VLOOKUP(Tabelle1[[#This Row],[productid]],Tabelle2[#All],2,FALSE)</f>
        <v>#N/A</v>
      </c>
    </row>
    <row r="4833" spans="1:21">
      <c r="A4833" t="s">
        <v>4614</v>
      </c>
      <c r="B4833">
        <v>3038</v>
      </c>
      <c r="C4833">
        <v>289859</v>
      </c>
      <c r="D4833" t="s">
        <v>7923</v>
      </c>
      <c r="E4833" t="s">
        <v>7924</v>
      </c>
      <c r="F4833">
        <v>18406</v>
      </c>
      <c r="G4833">
        <v>2286143</v>
      </c>
      <c r="H4833">
        <f t="shared" si="75"/>
        <v>0</v>
      </c>
      <c r="I4833">
        <f t="array" ref="I4833">MIN(IFERROR(FIND(IstNumbers,A4833),""))</f>
        <v>18</v>
      </c>
      <c r="J4833" s="1" t="e">
        <f>IF([first '# in title]&lt;[pos kw in title],MID([title],[pos kw in title]-6,6),#N/A)</f>
        <v>#N/A</v>
      </c>
      <c r="K4833" s="1" t="e">
        <f>IFERROR(MID(SUBSTITUTE([kw rough in title],",","."),FIND("(",[kw rough in title])+1,20),SUBSTITUTE(IFERROR(MID([kw rough in title],FIND(" ",[kw rough in title])+1,20),[kw rough in title]),",","."))</f>
        <v>#N/A</v>
      </c>
      <c r="L4833" s="1">
        <f>IFERROR(FIND("kW",[desc]),0)</f>
        <v>0</v>
      </c>
      <c r="M4833">
        <f t="array" ref="M4833">MIN(IFERROR(FIND(IstNumbers,E4833),""))</f>
        <v>33</v>
      </c>
      <c r="N4833" s="1" t="b">
        <f>IF([first '# in desc]&lt;[pos kw in desc],MID([desc],[pos kw in desc]-7,7))</f>
        <v>0</v>
      </c>
      <c r="O48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33" s="1" t="str">
        <f>TRIM(IF([first '# in desc]&lt;[pos kw in desc],MID([desc],[pos kw in desc]-6,6),FALSE))</f>
        <v>FALSCH</v>
      </c>
      <c r="Q4833" s="1" t="b">
        <f>IF(LEN([manuell])=0,IFERROR([kw fine in title]*1,IFERROR(SUMPRODUCT(COUNTIF(IsDigits,MID([kw in desc],ROW($A$1:$A$150),1)))=LEN([kw in desc]),#N/A)),[manuell])</f>
        <v>0</v>
      </c>
      <c r="R4833" s="1" t="str">
        <f>IF([pos kw in title]&gt;0,MID(J4833,#REF!,4),IF([first '# in title]&gt;0,MID([title],[first '# in title],3),IF([first '# in title]&gt;0,MID([desc],#REF!,3),VLOOKUP([productid],$G$2:$R$1386,8))))</f>
        <v>146</v>
      </c>
      <c r="S4833" s="1" t="e">
        <f>IF([kw in desc]=[kw rough in title],[kw in desc]*1,IFERROR(LEFT([kw_dirty],3)*1,IFERROR(LEFT([kw_dirty],2)*1,"n.a.")))</f>
        <v>#N/A</v>
      </c>
      <c r="T4833" s="1"/>
      <c r="U4833" s="1" t="e">
        <f>VLOOKUP(Tabelle1[[#This Row],[productid]],Tabelle2[#All],2,FALSE)</f>
        <v>#N/A</v>
      </c>
    </row>
    <row r="4834" spans="1:21">
      <c r="A4834" t="s">
        <v>4614</v>
      </c>
      <c r="B4834">
        <v>3038</v>
      </c>
      <c r="C4834">
        <v>289859</v>
      </c>
      <c r="D4834" t="s">
        <v>7925</v>
      </c>
      <c r="E4834" t="s">
        <v>7926</v>
      </c>
      <c r="F4834">
        <v>18406</v>
      </c>
      <c r="G4834">
        <v>2286143</v>
      </c>
      <c r="H4834">
        <f t="shared" si="75"/>
        <v>0</v>
      </c>
      <c r="I4834">
        <f t="array" ref="I4834">MIN(IFERROR(FIND(IstNumbers,A4834),""))</f>
        <v>18</v>
      </c>
      <c r="J4834" s="1" t="e">
        <f>IF([first '# in title]&lt;[pos kw in title],MID([title],[pos kw in title]-6,6),#N/A)</f>
        <v>#N/A</v>
      </c>
      <c r="K4834" s="1" t="e">
        <f>IFERROR(MID(SUBSTITUTE([kw rough in title],",","."),FIND("(",[kw rough in title])+1,20),SUBSTITUTE(IFERROR(MID([kw rough in title],FIND(" ",[kw rough in title])+1,20),[kw rough in title]),",","."))</f>
        <v>#N/A</v>
      </c>
      <c r="L4834" s="1">
        <f>IFERROR(FIND("kW",[desc]),0)</f>
        <v>0</v>
      </c>
      <c r="M4834">
        <f t="array" ref="M4834">MIN(IFERROR(FIND(IstNumbers,E4834),""))</f>
        <v>33</v>
      </c>
      <c r="N4834" s="1" t="b">
        <f>IF([first '# in desc]&lt;[pos kw in desc],MID([desc],[pos kw in desc]-7,7))</f>
        <v>0</v>
      </c>
      <c r="O48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34" s="1" t="str">
        <f>TRIM(IF([first '# in desc]&lt;[pos kw in desc],MID([desc],[pos kw in desc]-6,6),FALSE))</f>
        <v>FALSCH</v>
      </c>
      <c r="Q4834" s="1" t="b">
        <f>IF(LEN([manuell])=0,IFERROR([kw fine in title]*1,IFERROR(SUMPRODUCT(COUNTIF(IsDigits,MID([kw in desc],ROW($A$1:$A$150),1)))=LEN([kw in desc]),#N/A)),[manuell])</f>
        <v>0</v>
      </c>
      <c r="R4834" s="1" t="str">
        <f>IF([pos kw in title]&gt;0,MID(J4834,#REF!,4),IF([first '# in title]&gt;0,MID([title],[first '# in title],3),IF([first '# in title]&gt;0,MID([desc],#REF!,3),VLOOKUP([productid],$G$2:$R$1386,8))))</f>
        <v>146</v>
      </c>
      <c r="S4834" s="1" t="e">
        <f>IF([kw in desc]=[kw rough in title],[kw in desc]*1,IFERROR(LEFT([kw_dirty],3)*1,IFERROR(LEFT([kw_dirty],2)*1,"n.a.")))</f>
        <v>#N/A</v>
      </c>
      <c r="T4834" s="1"/>
      <c r="U4834" s="1" t="e">
        <f>VLOOKUP(Tabelle1[[#This Row],[productid]],Tabelle2[#All],2,FALSE)</f>
        <v>#N/A</v>
      </c>
    </row>
    <row r="4835" spans="1:21" hidden="1">
      <c r="A4835" t="s">
        <v>1307</v>
      </c>
      <c r="B4835">
        <v>3830</v>
      </c>
      <c r="C4835">
        <v>289859</v>
      </c>
      <c r="D4835" t="s">
        <v>7927</v>
      </c>
      <c r="E4835" t="s">
        <v>7928</v>
      </c>
      <c r="F4835">
        <v>18406</v>
      </c>
      <c r="G4835">
        <v>3497887</v>
      </c>
      <c r="H4835">
        <f t="shared" si="75"/>
        <v>0</v>
      </c>
      <c r="I4835">
        <f t="array" ref="I4835">MIN(IFERROR(FIND(IstNumbers,A4835),""))</f>
        <v>13</v>
      </c>
      <c r="J4835" s="1" t="e">
        <f>IF([first '# in title]&lt;[pos kw in title],MID([title],[pos kw in title]-6,6),#N/A)</f>
        <v>#N/A</v>
      </c>
      <c r="K4835" s="1" t="e">
        <f>IFERROR(MID(SUBSTITUTE([kw rough in title],",","."),FIND("(",[kw rough in title])+1,20),SUBSTITUTE(IFERROR(MID([kw rough in title],FIND(" ",[kw rough in title])+1,20),[kw rough in title]),",","."))</f>
        <v>#N/A</v>
      </c>
      <c r="L4835" s="1">
        <f>IFERROR(FIND("kW",[desc]),0)</f>
        <v>70</v>
      </c>
      <c r="M4835">
        <f t="array" ref="M4835">MIN(IFERROR(FIND(IstNumbers,E4835),""))</f>
        <v>34</v>
      </c>
      <c r="N4835" s="1" t="str">
        <f>IF([first '# in desc]&lt;[pos kw in desc],MID([desc],[pos kw in desc]-7,7))</f>
        <v xml:space="preserve">­me 42 </v>
      </c>
      <c r="O48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35" s="1" t="str">
        <f>TRIM(IF([first '# in desc]&lt;[pos kw in desc],MID([desc],[pos kw in desc]-6,6),FALSE))</f>
        <v>me 42</v>
      </c>
      <c r="Q4835" s="1" t="b">
        <f>IF(LEN([manuell])=0,IFERROR([kw fine in title]*1,IFERROR(SUMPRODUCT(COUNTIF(IsDigits,MID([kw in desc],ROW($A$1:$A$150),1)))=LEN([kw in desc]),#N/A)),[manuell])</f>
        <v>0</v>
      </c>
      <c r="R4835" s="1" t="str">
        <f>IF([pos kw in title]&gt;0,MID(J4835,#REF!,4),IF([first '# in title]&gt;0,MID([title],[first '# in title],3),IF([first '# in title]&gt;0,MID([desc],#REF!,3),VLOOKUP([productid],$G$2:$R$1386,8))))</f>
        <v xml:space="preserve">42 </v>
      </c>
      <c r="S4835" s="1" t="e">
        <f>IF([kw in desc]=[kw rough in title],[kw in desc]*1,IFERROR(LEFT([kw_dirty],3)*1,IFERROR(LEFT([kw_dirty],2)*1,"n.a.")))</f>
        <v>#N/A</v>
      </c>
      <c r="T4835" s="1"/>
      <c r="U4835" s="1">
        <f>VLOOKUP(Tabelle1[[#This Row],[productid]],Tabelle2[#All],2,FALSE)</f>
        <v>42</v>
      </c>
    </row>
    <row r="4836" spans="1:21" hidden="1">
      <c r="A4836" t="s">
        <v>4471</v>
      </c>
      <c r="B4836">
        <v>3755</v>
      </c>
      <c r="C4836">
        <v>289859</v>
      </c>
      <c r="D4836" t="s">
        <v>7929</v>
      </c>
      <c r="E4836" t="s">
        <v>7306</v>
      </c>
      <c r="F4836">
        <v>18406</v>
      </c>
      <c r="G4836">
        <v>1750863</v>
      </c>
      <c r="H4836">
        <f t="shared" si="75"/>
        <v>0</v>
      </c>
      <c r="I4836">
        <f t="array" ref="I4836">MIN(IFERROR(FIND(IstNumbers,A4836),""))</f>
        <v>13</v>
      </c>
      <c r="J4836" s="1" t="e">
        <f>IF([first '# in title]&lt;[pos kw in title],MID([title],[pos kw in title]-6,6),#N/A)</f>
        <v>#N/A</v>
      </c>
      <c r="K4836" s="1" t="e">
        <f>IFERROR(MID(SUBSTITUTE([kw rough in title],",","."),FIND("(",[kw rough in title])+1,20),SUBSTITUTE(IFERROR(MID([kw rough in title],FIND(" ",[kw rough in title])+1,20),[kw rough in title]),",","."))</f>
        <v>#N/A</v>
      </c>
      <c r="L4836" s="1">
        <f>IFERROR(FIND("kW",[desc]),0)</f>
        <v>70</v>
      </c>
      <c r="M4836">
        <f t="array" ref="M4836">MIN(IFERROR(FIND(IstNumbers,E4836),""))</f>
        <v>34</v>
      </c>
      <c r="N4836" s="1" t="str">
        <f>IF([first '# in desc]&lt;[pos kw in desc],MID([desc],[pos kw in desc]-7,7))</f>
        <v xml:space="preserve">­me 42 </v>
      </c>
      <c r="O48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36" s="1" t="str">
        <f>TRIM(IF([first '# in desc]&lt;[pos kw in desc],MID([desc],[pos kw in desc]-6,6),FALSE))</f>
        <v>me 42</v>
      </c>
      <c r="Q4836" s="1" t="b">
        <f>IF(LEN([manuell])=0,IFERROR([kw fine in title]*1,IFERROR(SUMPRODUCT(COUNTIF(IsDigits,MID([kw in desc],ROW($A$1:$A$150),1)))=LEN([kw in desc]),#N/A)),[manuell])</f>
        <v>0</v>
      </c>
      <c r="R4836" s="1" t="str">
        <f>IF([pos kw in title]&gt;0,MID(J4836,#REF!,4),IF([first '# in title]&gt;0,MID([title],[first '# in title],3),IF([first '# in title]&gt;0,MID([desc],#REF!,3),VLOOKUP([productid],$G$2:$R$1386,8))))</f>
        <v xml:space="preserve">42 </v>
      </c>
      <c r="S4836" s="1" t="e">
        <f>IF([kw in desc]=[kw rough in title],[kw in desc]*1,IFERROR(LEFT([kw_dirty],3)*1,IFERROR(LEFT([kw_dirty],2)*1,"n.a.")))</f>
        <v>#N/A</v>
      </c>
      <c r="T4836" s="1"/>
      <c r="U4836" s="1">
        <f>VLOOKUP(Tabelle1[[#This Row],[productid]],Tabelle2[#All],2,FALSE)</f>
        <v>42</v>
      </c>
    </row>
    <row r="4837" spans="1:21">
      <c r="A4837" t="s">
        <v>4614</v>
      </c>
      <c r="B4837">
        <v>3038</v>
      </c>
      <c r="C4837">
        <v>289859</v>
      </c>
      <c r="D4837" t="s">
        <v>7930</v>
      </c>
      <c r="E4837" t="s">
        <v>7931</v>
      </c>
      <c r="F4837">
        <v>18406</v>
      </c>
      <c r="G4837">
        <v>2286143</v>
      </c>
      <c r="H4837">
        <f t="shared" si="75"/>
        <v>0</v>
      </c>
      <c r="I4837">
        <f t="array" ref="I4837">MIN(IFERROR(FIND(IstNumbers,A4837),""))</f>
        <v>18</v>
      </c>
      <c r="J4837" s="1" t="e">
        <f>IF([first '# in title]&lt;[pos kw in title],MID([title],[pos kw in title]-6,6),#N/A)</f>
        <v>#N/A</v>
      </c>
      <c r="K4837" s="1" t="e">
        <f>IFERROR(MID(SUBSTITUTE([kw rough in title],",","."),FIND("(",[kw rough in title])+1,20),SUBSTITUTE(IFERROR(MID([kw rough in title],FIND(" ",[kw rough in title])+1,20),[kw rough in title]),",","."))</f>
        <v>#N/A</v>
      </c>
      <c r="L4837" s="1">
        <f>IFERROR(FIND("kW",[desc]),0)</f>
        <v>0</v>
      </c>
      <c r="M4837">
        <f t="array" ref="M4837">MIN(IFERROR(FIND(IstNumbers,E4837),""))</f>
        <v>33</v>
      </c>
      <c r="N4837" s="1" t="b">
        <f>IF([first '# in desc]&lt;[pos kw in desc],MID([desc],[pos kw in desc]-7,7))</f>
        <v>0</v>
      </c>
      <c r="O48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37" s="1" t="str">
        <f>TRIM(IF([first '# in desc]&lt;[pos kw in desc],MID([desc],[pos kw in desc]-6,6),FALSE))</f>
        <v>FALSCH</v>
      </c>
      <c r="Q4837" s="1" t="b">
        <f>IF(LEN([manuell])=0,IFERROR([kw fine in title]*1,IFERROR(SUMPRODUCT(COUNTIF(IsDigits,MID([kw in desc],ROW($A$1:$A$150),1)))=LEN([kw in desc]),#N/A)),[manuell])</f>
        <v>0</v>
      </c>
      <c r="R4837" s="1" t="str">
        <f>IF([pos kw in title]&gt;0,MID(J4837,#REF!,4),IF([first '# in title]&gt;0,MID([title],[first '# in title],3),IF([first '# in title]&gt;0,MID([desc],#REF!,3),VLOOKUP([productid],$G$2:$R$1386,8))))</f>
        <v>146</v>
      </c>
      <c r="S4837" s="1" t="e">
        <f>IF([kw in desc]=[kw rough in title],[kw in desc]*1,IFERROR(LEFT([kw_dirty],3)*1,IFERROR(LEFT([kw_dirty],2)*1,"n.a.")))</f>
        <v>#N/A</v>
      </c>
      <c r="T4837" s="1"/>
      <c r="U4837" s="1" t="e">
        <f>VLOOKUP(Tabelle1[[#This Row],[productid]],Tabelle2[#All],2,FALSE)</f>
        <v>#N/A</v>
      </c>
    </row>
    <row r="4838" spans="1:21" hidden="1">
      <c r="A4838" t="s">
        <v>1307</v>
      </c>
      <c r="B4838">
        <v>3830</v>
      </c>
      <c r="C4838">
        <v>289859</v>
      </c>
      <c r="D4838" t="s">
        <v>7932</v>
      </c>
      <c r="E4838" t="s">
        <v>7933</v>
      </c>
      <c r="F4838">
        <v>18406</v>
      </c>
      <c r="G4838">
        <v>3497887</v>
      </c>
      <c r="H4838">
        <f t="shared" si="75"/>
        <v>0</v>
      </c>
      <c r="I4838">
        <f t="array" ref="I4838">MIN(IFERROR(FIND(IstNumbers,A4838),""))</f>
        <v>13</v>
      </c>
      <c r="J4838" s="1" t="e">
        <f>IF([first '# in title]&lt;[pos kw in title],MID([title],[pos kw in title]-6,6),#N/A)</f>
        <v>#N/A</v>
      </c>
      <c r="K4838" s="1" t="e">
        <f>IFERROR(MID(SUBSTITUTE([kw rough in title],",","."),FIND("(",[kw rough in title])+1,20),SUBSTITUTE(IFERROR(MID([kw rough in title],FIND(" ",[kw rough in title])+1,20),[kw rough in title]),",","."))</f>
        <v>#N/A</v>
      </c>
      <c r="L4838" s="1">
        <f>IFERROR(FIND("kW",[desc]),0)</f>
        <v>70</v>
      </c>
      <c r="M4838">
        <f t="array" ref="M4838">MIN(IFERROR(FIND(IstNumbers,E4838),""))</f>
        <v>34</v>
      </c>
      <c r="N4838" s="1" t="str">
        <f>IF([first '# in desc]&lt;[pos kw in desc],MID([desc],[pos kw in desc]-7,7))</f>
        <v xml:space="preserve">­me 42 </v>
      </c>
      <c r="O48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38" s="1" t="str">
        <f>TRIM(IF([first '# in desc]&lt;[pos kw in desc],MID([desc],[pos kw in desc]-6,6),FALSE))</f>
        <v>me 42</v>
      </c>
      <c r="Q4838" s="1" t="b">
        <f>IF(LEN([manuell])=0,IFERROR([kw fine in title]*1,IFERROR(SUMPRODUCT(COUNTIF(IsDigits,MID([kw in desc],ROW($A$1:$A$150),1)))=LEN([kw in desc]),#N/A)),[manuell])</f>
        <v>0</v>
      </c>
      <c r="R4838" s="1" t="str">
        <f>IF([pos kw in title]&gt;0,MID(J4838,#REF!,4),IF([first '# in title]&gt;0,MID([title],[first '# in title],3),IF([first '# in title]&gt;0,MID([desc],#REF!,3),VLOOKUP([productid],$G$2:$R$1386,8))))</f>
        <v xml:space="preserve">42 </v>
      </c>
      <c r="S4838" s="1" t="e">
        <f>IF([kw in desc]=[kw rough in title],[kw in desc]*1,IFERROR(LEFT([kw_dirty],3)*1,IFERROR(LEFT([kw_dirty],2)*1,"n.a.")))</f>
        <v>#N/A</v>
      </c>
      <c r="T4838" s="1"/>
      <c r="U4838" s="1">
        <f>VLOOKUP(Tabelle1[[#This Row],[productid]],Tabelle2[#All],2,FALSE)</f>
        <v>42</v>
      </c>
    </row>
    <row r="4839" spans="1:21" hidden="1">
      <c r="A4839" t="s">
        <v>4471</v>
      </c>
      <c r="B4839">
        <v>3760</v>
      </c>
      <c r="C4839">
        <v>289859</v>
      </c>
      <c r="D4839" t="s">
        <v>7934</v>
      </c>
      <c r="E4839" t="s">
        <v>7325</v>
      </c>
      <c r="F4839">
        <v>18406</v>
      </c>
      <c r="G4839">
        <v>1750863</v>
      </c>
      <c r="H4839">
        <f t="shared" si="75"/>
        <v>0</v>
      </c>
      <c r="I4839">
        <f t="array" ref="I4839">MIN(IFERROR(FIND(IstNumbers,A4839),""))</f>
        <v>13</v>
      </c>
      <c r="J4839" s="1" t="e">
        <f>IF([first '# in title]&lt;[pos kw in title],MID([title],[pos kw in title]-6,6),#N/A)</f>
        <v>#N/A</v>
      </c>
      <c r="K4839" s="1" t="e">
        <f>IFERROR(MID(SUBSTITUTE([kw rough in title],",","."),FIND("(",[kw rough in title])+1,20),SUBSTITUTE(IFERROR(MID([kw rough in title],FIND(" ",[kw rough in title])+1,20),[kw rough in title]),",","."))</f>
        <v>#N/A</v>
      </c>
      <c r="L4839" s="1">
        <f>IFERROR(FIND("kW",[desc]),0)</f>
        <v>70</v>
      </c>
      <c r="M4839">
        <f t="array" ref="M4839">MIN(IFERROR(FIND(IstNumbers,E4839),""))</f>
        <v>34</v>
      </c>
      <c r="N4839" s="1" t="str">
        <f>IF([first '# in desc]&lt;[pos kw in desc],MID([desc],[pos kw in desc]-7,7))</f>
        <v xml:space="preserve">­me 42 </v>
      </c>
      <c r="O48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39" s="1" t="str">
        <f>TRIM(IF([first '# in desc]&lt;[pos kw in desc],MID([desc],[pos kw in desc]-6,6),FALSE))</f>
        <v>me 42</v>
      </c>
      <c r="Q4839" s="1" t="b">
        <f>IF(LEN([manuell])=0,IFERROR([kw fine in title]*1,IFERROR(SUMPRODUCT(COUNTIF(IsDigits,MID([kw in desc],ROW($A$1:$A$150),1)))=LEN([kw in desc]),#N/A)),[manuell])</f>
        <v>0</v>
      </c>
      <c r="R4839" s="1" t="str">
        <f>IF([pos kw in title]&gt;0,MID(J4839,#REF!,4),IF([first '# in title]&gt;0,MID([title],[first '# in title],3),IF([first '# in title]&gt;0,MID([desc],#REF!,3),VLOOKUP([productid],$G$2:$R$1386,8))))</f>
        <v xml:space="preserve">42 </v>
      </c>
      <c r="S4839" s="1" t="e">
        <f>IF([kw in desc]=[kw rough in title],[kw in desc]*1,IFERROR(LEFT([kw_dirty],3)*1,IFERROR(LEFT([kw_dirty],2)*1,"n.a.")))</f>
        <v>#N/A</v>
      </c>
      <c r="T4839" s="1"/>
      <c r="U4839" s="1">
        <f>VLOOKUP(Tabelle1[[#This Row],[productid]],Tabelle2[#All],2,FALSE)</f>
        <v>42</v>
      </c>
    </row>
    <row r="4840" spans="1:21">
      <c r="A4840" t="s">
        <v>4614</v>
      </c>
      <c r="B4840">
        <v>3038</v>
      </c>
      <c r="C4840">
        <v>289859</v>
      </c>
      <c r="D4840" t="s">
        <v>7935</v>
      </c>
      <c r="E4840" t="s">
        <v>7936</v>
      </c>
      <c r="F4840">
        <v>18406</v>
      </c>
      <c r="G4840">
        <v>2286143</v>
      </c>
      <c r="H4840">
        <f t="shared" si="75"/>
        <v>0</v>
      </c>
      <c r="I4840">
        <f t="array" ref="I4840">MIN(IFERROR(FIND(IstNumbers,A4840),""))</f>
        <v>18</v>
      </c>
      <c r="J4840" s="1" t="e">
        <f>IF([first '# in title]&lt;[pos kw in title],MID([title],[pos kw in title]-6,6),#N/A)</f>
        <v>#N/A</v>
      </c>
      <c r="K4840" s="1" t="e">
        <f>IFERROR(MID(SUBSTITUTE([kw rough in title],",","."),FIND("(",[kw rough in title])+1,20),SUBSTITUTE(IFERROR(MID([kw rough in title],FIND(" ",[kw rough in title])+1,20),[kw rough in title]),",","."))</f>
        <v>#N/A</v>
      </c>
      <c r="L4840" s="1">
        <f>IFERROR(FIND("kW",[desc]),0)</f>
        <v>0</v>
      </c>
      <c r="M4840">
        <f t="array" ref="M4840">MIN(IFERROR(FIND(IstNumbers,E4840),""))</f>
        <v>33</v>
      </c>
      <c r="N4840" s="1" t="b">
        <f>IF([first '# in desc]&lt;[pos kw in desc],MID([desc],[pos kw in desc]-7,7))</f>
        <v>0</v>
      </c>
      <c r="O48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40" s="1" t="str">
        <f>TRIM(IF([first '# in desc]&lt;[pos kw in desc],MID([desc],[pos kw in desc]-6,6),FALSE))</f>
        <v>FALSCH</v>
      </c>
      <c r="Q4840" s="1" t="b">
        <f>IF(LEN([manuell])=0,IFERROR([kw fine in title]*1,IFERROR(SUMPRODUCT(COUNTIF(IsDigits,MID([kw in desc],ROW($A$1:$A$150),1)))=LEN([kw in desc]),#N/A)),[manuell])</f>
        <v>0</v>
      </c>
      <c r="R4840" s="1" t="str">
        <f>IF([pos kw in title]&gt;0,MID(J4840,#REF!,4),IF([first '# in title]&gt;0,MID([title],[first '# in title],3),IF([first '# in title]&gt;0,MID([desc],#REF!,3),VLOOKUP([productid],$G$2:$R$1386,8))))</f>
        <v>146</v>
      </c>
      <c r="S4840" s="1" t="e">
        <f>IF([kw in desc]=[kw rough in title],[kw in desc]*1,IFERROR(LEFT([kw_dirty],3)*1,IFERROR(LEFT([kw_dirty],2)*1,"n.a.")))</f>
        <v>#N/A</v>
      </c>
      <c r="T4840" s="1"/>
      <c r="U4840" s="1" t="e">
        <f>VLOOKUP(Tabelle1[[#This Row],[productid]],Tabelle2[#All],2,FALSE)</f>
        <v>#N/A</v>
      </c>
    </row>
    <row r="4841" spans="1:21" hidden="1">
      <c r="A4841" t="s">
        <v>1307</v>
      </c>
      <c r="B4841">
        <v>3835</v>
      </c>
      <c r="C4841">
        <v>289859</v>
      </c>
      <c r="D4841" t="s">
        <v>7937</v>
      </c>
      <c r="E4841" t="s">
        <v>7938</v>
      </c>
      <c r="F4841">
        <v>18406</v>
      </c>
      <c r="G4841">
        <v>3497887</v>
      </c>
      <c r="H4841">
        <f t="shared" si="75"/>
        <v>0</v>
      </c>
      <c r="I4841">
        <f t="array" ref="I4841">MIN(IFERROR(FIND(IstNumbers,A4841),""))</f>
        <v>13</v>
      </c>
      <c r="J4841" s="1" t="e">
        <f>IF([first '# in title]&lt;[pos kw in title],MID([title],[pos kw in title]-6,6),#N/A)</f>
        <v>#N/A</v>
      </c>
      <c r="K4841" s="1" t="e">
        <f>IFERROR(MID(SUBSTITUTE([kw rough in title],",","."),FIND("(",[kw rough in title])+1,20),SUBSTITUTE(IFERROR(MID([kw rough in title],FIND(" ",[kw rough in title])+1,20),[kw rough in title]),",","."))</f>
        <v>#N/A</v>
      </c>
      <c r="L4841" s="1">
        <f>IFERROR(FIND("kW",[desc]),0)</f>
        <v>70</v>
      </c>
      <c r="M4841">
        <f t="array" ref="M4841">MIN(IFERROR(FIND(IstNumbers,E4841),""))</f>
        <v>34</v>
      </c>
      <c r="N4841" s="1" t="str">
        <f>IF([first '# in desc]&lt;[pos kw in desc],MID([desc],[pos kw in desc]-7,7))</f>
        <v xml:space="preserve">­me 42 </v>
      </c>
      <c r="O48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41" s="1" t="str">
        <f>TRIM(IF([first '# in desc]&lt;[pos kw in desc],MID([desc],[pos kw in desc]-6,6),FALSE))</f>
        <v>me 42</v>
      </c>
      <c r="Q4841" s="1" t="b">
        <f>IF(LEN([manuell])=0,IFERROR([kw fine in title]*1,IFERROR(SUMPRODUCT(COUNTIF(IsDigits,MID([kw in desc],ROW($A$1:$A$150),1)))=LEN([kw in desc]),#N/A)),[manuell])</f>
        <v>0</v>
      </c>
      <c r="R4841" s="1" t="str">
        <f>IF([pos kw in title]&gt;0,MID(J4841,#REF!,4),IF([first '# in title]&gt;0,MID([title],[first '# in title],3),IF([first '# in title]&gt;0,MID([desc],#REF!,3),VLOOKUP([productid],$G$2:$R$1386,8))))</f>
        <v xml:space="preserve">42 </v>
      </c>
      <c r="S4841" s="1" t="e">
        <f>IF([kw in desc]=[kw rough in title],[kw in desc]*1,IFERROR(LEFT([kw_dirty],3)*1,IFERROR(LEFT([kw_dirty],2)*1,"n.a.")))</f>
        <v>#N/A</v>
      </c>
      <c r="T4841" s="1"/>
      <c r="U4841" s="1">
        <f>VLOOKUP(Tabelle1[[#This Row],[productid]],Tabelle2[#All],2,FALSE)</f>
        <v>42</v>
      </c>
    </row>
    <row r="4842" spans="1:21" hidden="1">
      <c r="A4842" t="s">
        <v>4471</v>
      </c>
      <c r="B4842">
        <v>3760</v>
      </c>
      <c r="C4842">
        <v>289859</v>
      </c>
      <c r="D4842" t="s">
        <v>7939</v>
      </c>
      <c r="E4842" t="s">
        <v>7344</v>
      </c>
      <c r="F4842">
        <v>18406</v>
      </c>
      <c r="G4842">
        <v>1750863</v>
      </c>
      <c r="H4842">
        <f t="shared" si="75"/>
        <v>0</v>
      </c>
      <c r="I4842">
        <f t="array" ref="I4842">MIN(IFERROR(FIND(IstNumbers,A4842),""))</f>
        <v>13</v>
      </c>
      <c r="J4842" s="1" t="e">
        <f>IF([first '# in title]&lt;[pos kw in title],MID([title],[pos kw in title]-6,6),#N/A)</f>
        <v>#N/A</v>
      </c>
      <c r="K4842" s="1" t="e">
        <f>IFERROR(MID(SUBSTITUTE([kw rough in title],",","."),FIND("(",[kw rough in title])+1,20),SUBSTITUTE(IFERROR(MID([kw rough in title],FIND(" ",[kw rough in title])+1,20),[kw rough in title]),",","."))</f>
        <v>#N/A</v>
      </c>
      <c r="L4842" s="1">
        <f>IFERROR(FIND("kW",[desc]),0)</f>
        <v>70</v>
      </c>
      <c r="M4842">
        <f t="array" ref="M4842">MIN(IFERROR(FIND(IstNumbers,E4842),""))</f>
        <v>34</v>
      </c>
      <c r="N4842" s="1" t="str">
        <f>IF([first '# in desc]&lt;[pos kw in desc],MID([desc],[pos kw in desc]-7,7))</f>
        <v xml:space="preserve">­me 42 </v>
      </c>
      <c r="O48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42" s="1" t="str">
        <f>TRIM(IF([first '# in desc]&lt;[pos kw in desc],MID([desc],[pos kw in desc]-6,6),FALSE))</f>
        <v>me 42</v>
      </c>
      <c r="Q4842" s="1" t="b">
        <f>IF(LEN([manuell])=0,IFERROR([kw fine in title]*1,IFERROR(SUMPRODUCT(COUNTIF(IsDigits,MID([kw in desc],ROW($A$1:$A$150),1)))=LEN([kw in desc]),#N/A)),[manuell])</f>
        <v>0</v>
      </c>
      <c r="R4842" s="1" t="str">
        <f>IF([pos kw in title]&gt;0,MID(J4842,#REF!,4),IF([first '# in title]&gt;0,MID([title],[first '# in title],3),IF([first '# in title]&gt;0,MID([desc],#REF!,3),VLOOKUP([productid],$G$2:$R$1386,8))))</f>
        <v xml:space="preserve">42 </v>
      </c>
      <c r="S4842" s="1" t="e">
        <f>IF([kw in desc]=[kw rough in title],[kw in desc]*1,IFERROR(LEFT([kw_dirty],3)*1,IFERROR(LEFT([kw_dirty],2)*1,"n.a.")))</f>
        <v>#N/A</v>
      </c>
      <c r="T4842" s="1"/>
      <c r="U4842" s="1">
        <f>VLOOKUP(Tabelle1[[#This Row],[productid]],Tabelle2[#All],2,FALSE)</f>
        <v>42</v>
      </c>
    </row>
    <row r="4843" spans="1:21">
      <c r="A4843" t="s">
        <v>4614</v>
      </c>
      <c r="B4843">
        <v>3038</v>
      </c>
      <c r="C4843">
        <v>289859</v>
      </c>
      <c r="D4843" t="s">
        <v>7940</v>
      </c>
      <c r="E4843" t="s">
        <v>7941</v>
      </c>
      <c r="F4843">
        <v>18406</v>
      </c>
      <c r="G4843">
        <v>2286143</v>
      </c>
      <c r="H4843">
        <f t="shared" si="75"/>
        <v>0</v>
      </c>
      <c r="I4843">
        <f t="array" ref="I4843">MIN(IFERROR(FIND(IstNumbers,A4843),""))</f>
        <v>18</v>
      </c>
      <c r="J4843" s="1" t="e">
        <f>IF([first '# in title]&lt;[pos kw in title],MID([title],[pos kw in title]-6,6),#N/A)</f>
        <v>#N/A</v>
      </c>
      <c r="K4843" s="1" t="e">
        <f>IFERROR(MID(SUBSTITUTE([kw rough in title],",","."),FIND("(",[kw rough in title])+1,20),SUBSTITUTE(IFERROR(MID([kw rough in title],FIND(" ",[kw rough in title])+1,20),[kw rough in title]),",","."))</f>
        <v>#N/A</v>
      </c>
      <c r="L4843" s="1">
        <f>IFERROR(FIND("kW",[desc]),0)</f>
        <v>0</v>
      </c>
      <c r="M4843">
        <f t="array" ref="M4843">MIN(IFERROR(FIND(IstNumbers,E4843),""))</f>
        <v>33</v>
      </c>
      <c r="N4843" s="1" t="b">
        <f>IF([first '# in desc]&lt;[pos kw in desc],MID([desc],[pos kw in desc]-7,7))</f>
        <v>0</v>
      </c>
      <c r="O48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43" s="1" t="str">
        <f>TRIM(IF([first '# in desc]&lt;[pos kw in desc],MID([desc],[pos kw in desc]-6,6),FALSE))</f>
        <v>FALSCH</v>
      </c>
      <c r="Q4843" s="1" t="b">
        <f>IF(LEN([manuell])=0,IFERROR([kw fine in title]*1,IFERROR(SUMPRODUCT(COUNTIF(IsDigits,MID([kw in desc],ROW($A$1:$A$150),1)))=LEN([kw in desc]),#N/A)),[manuell])</f>
        <v>0</v>
      </c>
      <c r="R4843" s="1" t="str">
        <f>IF([pos kw in title]&gt;0,MID(J4843,#REF!,4),IF([first '# in title]&gt;0,MID([title],[first '# in title],3),IF([first '# in title]&gt;0,MID([desc],#REF!,3),VLOOKUP([productid],$G$2:$R$1386,8))))</f>
        <v>146</v>
      </c>
      <c r="S4843" s="1" t="e">
        <f>IF([kw in desc]=[kw rough in title],[kw in desc]*1,IFERROR(LEFT([kw_dirty],3)*1,IFERROR(LEFT([kw_dirty],2)*1,"n.a.")))</f>
        <v>#N/A</v>
      </c>
      <c r="T4843" s="1"/>
      <c r="U4843" s="1" t="e">
        <f>VLOOKUP(Tabelle1[[#This Row],[productid]],Tabelle2[#All],2,FALSE)</f>
        <v>#N/A</v>
      </c>
    </row>
    <row r="4844" spans="1:21" hidden="1">
      <c r="A4844" t="s">
        <v>1307</v>
      </c>
      <c r="B4844">
        <v>3835</v>
      </c>
      <c r="C4844">
        <v>289859</v>
      </c>
      <c r="D4844" t="s">
        <v>7942</v>
      </c>
      <c r="E4844" t="s">
        <v>7943</v>
      </c>
      <c r="F4844">
        <v>18406</v>
      </c>
      <c r="G4844">
        <v>3497887</v>
      </c>
      <c r="H4844">
        <f t="shared" si="75"/>
        <v>0</v>
      </c>
      <c r="I4844">
        <f t="array" ref="I4844">MIN(IFERROR(FIND(IstNumbers,A4844),""))</f>
        <v>13</v>
      </c>
      <c r="J4844" s="1" t="e">
        <f>IF([first '# in title]&lt;[pos kw in title],MID([title],[pos kw in title]-6,6),#N/A)</f>
        <v>#N/A</v>
      </c>
      <c r="K4844" s="1" t="e">
        <f>IFERROR(MID(SUBSTITUTE([kw rough in title],",","."),FIND("(",[kw rough in title])+1,20),SUBSTITUTE(IFERROR(MID([kw rough in title],FIND(" ",[kw rough in title])+1,20),[kw rough in title]),",","."))</f>
        <v>#N/A</v>
      </c>
      <c r="L4844" s="1">
        <f>IFERROR(FIND("kW",[desc]),0)</f>
        <v>70</v>
      </c>
      <c r="M4844">
        <f t="array" ref="M4844">MIN(IFERROR(FIND(IstNumbers,E4844),""))</f>
        <v>34</v>
      </c>
      <c r="N4844" s="1" t="str">
        <f>IF([first '# in desc]&lt;[pos kw in desc],MID([desc],[pos kw in desc]-7,7))</f>
        <v xml:space="preserve">­me 42 </v>
      </c>
      <c r="O48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44" s="1" t="str">
        <f>TRIM(IF([first '# in desc]&lt;[pos kw in desc],MID([desc],[pos kw in desc]-6,6),FALSE))</f>
        <v>me 42</v>
      </c>
      <c r="Q4844" s="1" t="b">
        <f>IF(LEN([manuell])=0,IFERROR([kw fine in title]*1,IFERROR(SUMPRODUCT(COUNTIF(IsDigits,MID([kw in desc],ROW($A$1:$A$150),1)))=LEN([kw in desc]),#N/A)),[manuell])</f>
        <v>0</v>
      </c>
      <c r="R4844" s="1" t="str">
        <f>IF([pos kw in title]&gt;0,MID(J4844,#REF!,4),IF([first '# in title]&gt;0,MID([title],[first '# in title],3),IF([first '# in title]&gt;0,MID([desc],#REF!,3),VLOOKUP([productid],$G$2:$R$1386,8))))</f>
        <v xml:space="preserve">42 </v>
      </c>
      <c r="S4844" s="1" t="e">
        <f>IF([kw in desc]=[kw rough in title],[kw in desc]*1,IFERROR(LEFT([kw_dirty],3)*1,IFERROR(LEFT([kw_dirty],2)*1,"n.a.")))</f>
        <v>#N/A</v>
      </c>
      <c r="T4844" s="1"/>
      <c r="U4844" s="1">
        <f>VLOOKUP(Tabelle1[[#This Row],[productid]],Tabelle2[#All],2,FALSE)</f>
        <v>42</v>
      </c>
    </row>
    <row r="4845" spans="1:21" hidden="1">
      <c r="A4845" t="s">
        <v>4471</v>
      </c>
      <c r="B4845">
        <v>3760</v>
      </c>
      <c r="C4845">
        <v>289859</v>
      </c>
      <c r="D4845" t="s">
        <v>7944</v>
      </c>
      <c r="E4845" t="s">
        <v>7354</v>
      </c>
      <c r="F4845">
        <v>18406</v>
      </c>
      <c r="G4845">
        <v>1750863</v>
      </c>
      <c r="H4845">
        <f t="shared" si="75"/>
        <v>0</v>
      </c>
      <c r="I4845">
        <f t="array" ref="I4845">MIN(IFERROR(FIND(IstNumbers,A4845),""))</f>
        <v>13</v>
      </c>
      <c r="J4845" s="1" t="e">
        <f>IF([first '# in title]&lt;[pos kw in title],MID([title],[pos kw in title]-6,6),#N/A)</f>
        <v>#N/A</v>
      </c>
      <c r="K4845" s="1" t="e">
        <f>IFERROR(MID(SUBSTITUTE([kw rough in title],",","."),FIND("(",[kw rough in title])+1,20),SUBSTITUTE(IFERROR(MID([kw rough in title],FIND(" ",[kw rough in title])+1,20),[kw rough in title]),",","."))</f>
        <v>#N/A</v>
      </c>
      <c r="L4845" s="1">
        <f>IFERROR(FIND("kW",[desc]),0)</f>
        <v>70</v>
      </c>
      <c r="M4845">
        <f t="array" ref="M4845">MIN(IFERROR(FIND(IstNumbers,E4845),""))</f>
        <v>34</v>
      </c>
      <c r="N4845" s="1" t="str">
        <f>IF([first '# in desc]&lt;[pos kw in desc],MID([desc],[pos kw in desc]-7,7))</f>
        <v xml:space="preserve">­me 42 </v>
      </c>
      <c r="O48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45" s="1" t="str">
        <f>TRIM(IF([first '# in desc]&lt;[pos kw in desc],MID([desc],[pos kw in desc]-6,6),FALSE))</f>
        <v>me 42</v>
      </c>
      <c r="Q4845" s="1" t="b">
        <f>IF(LEN([manuell])=0,IFERROR([kw fine in title]*1,IFERROR(SUMPRODUCT(COUNTIF(IsDigits,MID([kw in desc],ROW($A$1:$A$150),1)))=LEN([kw in desc]),#N/A)),[manuell])</f>
        <v>0</v>
      </c>
      <c r="R4845" s="1" t="str">
        <f>IF([pos kw in title]&gt;0,MID(J4845,#REF!,4),IF([first '# in title]&gt;0,MID([title],[first '# in title],3),IF([first '# in title]&gt;0,MID([desc],#REF!,3),VLOOKUP([productid],$G$2:$R$1386,8))))</f>
        <v xml:space="preserve">42 </v>
      </c>
      <c r="S4845" s="1" t="e">
        <f>IF([kw in desc]=[kw rough in title],[kw in desc]*1,IFERROR(LEFT([kw_dirty],3)*1,IFERROR(LEFT([kw_dirty],2)*1,"n.a.")))</f>
        <v>#N/A</v>
      </c>
      <c r="T4845" s="1"/>
      <c r="U4845" s="1">
        <f>VLOOKUP(Tabelle1[[#This Row],[productid]],Tabelle2[#All],2,FALSE)</f>
        <v>42</v>
      </c>
    </row>
    <row r="4846" spans="1:21">
      <c r="A4846" t="s">
        <v>4614</v>
      </c>
      <c r="B4846">
        <v>3039</v>
      </c>
      <c r="C4846">
        <v>289859</v>
      </c>
      <c r="D4846" t="s">
        <v>7945</v>
      </c>
      <c r="E4846" t="s">
        <v>7946</v>
      </c>
      <c r="F4846">
        <v>18406</v>
      </c>
      <c r="G4846">
        <v>2286143</v>
      </c>
      <c r="H4846">
        <f t="shared" si="75"/>
        <v>0</v>
      </c>
      <c r="I4846">
        <f t="array" ref="I4846">MIN(IFERROR(FIND(IstNumbers,A4846),""))</f>
        <v>18</v>
      </c>
      <c r="J4846" s="1" t="e">
        <f>IF([first '# in title]&lt;[pos kw in title],MID([title],[pos kw in title]-6,6),#N/A)</f>
        <v>#N/A</v>
      </c>
      <c r="K4846" s="1" t="e">
        <f>IFERROR(MID(SUBSTITUTE([kw rough in title],",","."),FIND("(",[kw rough in title])+1,20),SUBSTITUTE(IFERROR(MID([kw rough in title],FIND(" ",[kw rough in title])+1,20),[kw rough in title]),",","."))</f>
        <v>#N/A</v>
      </c>
      <c r="L4846" s="1">
        <f>IFERROR(FIND("kW",[desc]),0)</f>
        <v>0</v>
      </c>
      <c r="M4846">
        <f t="array" ref="M4846">MIN(IFERROR(FIND(IstNumbers,E4846),""))</f>
        <v>33</v>
      </c>
      <c r="N4846" s="1" t="b">
        <f>IF([first '# in desc]&lt;[pos kw in desc],MID([desc],[pos kw in desc]-7,7))</f>
        <v>0</v>
      </c>
      <c r="O48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46" s="1" t="str">
        <f>TRIM(IF([first '# in desc]&lt;[pos kw in desc],MID([desc],[pos kw in desc]-6,6),FALSE))</f>
        <v>FALSCH</v>
      </c>
      <c r="Q4846" s="1" t="b">
        <f>IF(LEN([manuell])=0,IFERROR([kw fine in title]*1,IFERROR(SUMPRODUCT(COUNTIF(IsDigits,MID([kw in desc],ROW($A$1:$A$150),1)))=LEN([kw in desc]),#N/A)),[manuell])</f>
        <v>0</v>
      </c>
      <c r="R4846" s="1" t="str">
        <f>IF([pos kw in title]&gt;0,MID(J4846,#REF!,4),IF([first '# in title]&gt;0,MID([title],[first '# in title],3),IF([first '# in title]&gt;0,MID([desc],#REF!,3),VLOOKUP([productid],$G$2:$R$1386,8))))</f>
        <v>146</v>
      </c>
      <c r="S4846" s="1" t="e">
        <f>IF([kw in desc]=[kw rough in title],[kw in desc]*1,IFERROR(LEFT([kw_dirty],3)*1,IFERROR(LEFT([kw_dirty],2)*1,"n.a.")))</f>
        <v>#N/A</v>
      </c>
      <c r="T4846" s="1"/>
      <c r="U4846" s="1" t="e">
        <f>VLOOKUP(Tabelle1[[#This Row],[productid]],Tabelle2[#All],2,FALSE)</f>
        <v>#N/A</v>
      </c>
    </row>
    <row r="4847" spans="1:21" hidden="1">
      <c r="A4847" t="s">
        <v>1307</v>
      </c>
      <c r="B4847">
        <v>3835</v>
      </c>
      <c r="C4847">
        <v>289859</v>
      </c>
      <c r="D4847" t="s">
        <v>7947</v>
      </c>
      <c r="E4847" t="s">
        <v>7948</v>
      </c>
      <c r="F4847">
        <v>18406</v>
      </c>
      <c r="G4847">
        <v>3497887</v>
      </c>
      <c r="H4847">
        <f t="shared" si="75"/>
        <v>0</v>
      </c>
      <c r="I4847">
        <f t="array" ref="I4847">MIN(IFERROR(FIND(IstNumbers,A4847),""))</f>
        <v>13</v>
      </c>
      <c r="J4847" s="1" t="e">
        <f>IF([first '# in title]&lt;[pos kw in title],MID([title],[pos kw in title]-6,6),#N/A)</f>
        <v>#N/A</v>
      </c>
      <c r="K4847" s="1" t="e">
        <f>IFERROR(MID(SUBSTITUTE([kw rough in title],",","."),FIND("(",[kw rough in title])+1,20),SUBSTITUTE(IFERROR(MID([kw rough in title],FIND(" ",[kw rough in title])+1,20),[kw rough in title]),",","."))</f>
        <v>#N/A</v>
      </c>
      <c r="L4847" s="1">
        <f>IFERROR(FIND("kW",[desc]),0)</f>
        <v>70</v>
      </c>
      <c r="M4847">
        <f t="array" ref="M4847">MIN(IFERROR(FIND(IstNumbers,E4847),""))</f>
        <v>34</v>
      </c>
      <c r="N4847" s="1" t="str">
        <f>IF([first '# in desc]&lt;[pos kw in desc],MID([desc],[pos kw in desc]-7,7))</f>
        <v xml:space="preserve">­me 42 </v>
      </c>
      <c r="O48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47" s="1" t="str">
        <f>TRIM(IF([first '# in desc]&lt;[pos kw in desc],MID([desc],[pos kw in desc]-6,6),FALSE))</f>
        <v>me 42</v>
      </c>
      <c r="Q4847" s="1" t="b">
        <f>IF(LEN([manuell])=0,IFERROR([kw fine in title]*1,IFERROR(SUMPRODUCT(COUNTIF(IsDigits,MID([kw in desc],ROW($A$1:$A$150),1)))=LEN([kw in desc]),#N/A)),[manuell])</f>
        <v>0</v>
      </c>
      <c r="R4847" s="1" t="str">
        <f>IF([pos kw in title]&gt;0,MID(J4847,#REF!,4),IF([first '# in title]&gt;0,MID([title],[first '# in title],3),IF([first '# in title]&gt;0,MID([desc],#REF!,3),VLOOKUP([productid],$G$2:$R$1386,8))))</f>
        <v xml:space="preserve">42 </v>
      </c>
      <c r="S4847" s="1" t="e">
        <f>IF([kw in desc]=[kw rough in title],[kw in desc]*1,IFERROR(LEFT([kw_dirty],3)*1,IFERROR(LEFT([kw_dirty],2)*1,"n.a.")))</f>
        <v>#N/A</v>
      </c>
      <c r="T4847" s="1"/>
      <c r="U4847" s="1">
        <f>VLOOKUP(Tabelle1[[#This Row],[productid]],Tabelle2[#All],2,FALSE)</f>
        <v>42</v>
      </c>
    </row>
    <row r="4848" spans="1:21" hidden="1">
      <c r="A4848" t="s">
        <v>4471</v>
      </c>
      <c r="B4848">
        <v>3760</v>
      </c>
      <c r="C4848">
        <v>289859</v>
      </c>
      <c r="D4848" t="s">
        <v>7949</v>
      </c>
      <c r="E4848" t="s">
        <v>7322</v>
      </c>
      <c r="F4848">
        <v>18406</v>
      </c>
      <c r="G4848">
        <v>1750863</v>
      </c>
      <c r="H4848">
        <f t="shared" si="75"/>
        <v>0</v>
      </c>
      <c r="I4848">
        <f t="array" ref="I4848">MIN(IFERROR(FIND(IstNumbers,A4848),""))</f>
        <v>13</v>
      </c>
      <c r="J4848" s="1" t="e">
        <f>IF([first '# in title]&lt;[pos kw in title],MID([title],[pos kw in title]-6,6),#N/A)</f>
        <v>#N/A</v>
      </c>
      <c r="K4848" s="1" t="e">
        <f>IFERROR(MID(SUBSTITUTE([kw rough in title],",","."),FIND("(",[kw rough in title])+1,20),SUBSTITUTE(IFERROR(MID([kw rough in title],FIND(" ",[kw rough in title])+1,20),[kw rough in title]),",","."))</f>
        <v>#N/A</v>
      </c>
      <c r="L4848" s="1">
        <f>IFERROR(FIND("kW",[desc]),0)</f>
        <v>70</v>
      </c>
      <c r="M4848">
        <f t="array" ref="M4848">MIN(IFERROR(FIND(IstNumbers,E4848),""))</f>
        <v>34</v>
      </c>
      <c r="N4848" s="1" t="str">
        <f>IF([first '# in desc]&lt;[pos kw in desc],MID([desc],[pos kw in desc]-7,7))</f>
        <v xml:space="preserve">­me 42 </v>
      </c>
      <c r="O48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48" s="1" t="str">
        <f>TRIM(IF([first '# in desc]&lt;[pos kw in desc],MID([desc],[pos kw in desc]-6,6),FALSE))</f>
        <v>me 42</v>
      </c>
      <c r="Q4848" s="1" t="b">
        <f>IF(LEN([manuell])=0,IFERROR([kw fine in title]*1,IFERROR(SUMPRODUCT(COUNTIF(IsDigits,MID([kw in desc],ROW($A$1:$A$150),1)))=LEN([kw in desc]),#N/A)),[manuell])</f>
        <v>0</v>
      </c>
      <c r="R4848" s="1" t="str">
        <f>IF([pos kw in title]&gt;0,MID(J4848,#REF!,4),IF([first '# in title]&gt;0,MID([title],[first '# in title],3),IF([first '# in title]&gt;0,MID([desc],#REF!,3),VLOOKUP([productid],$G$2:$R$1386,8))))</f>
        <v xml:space="preserve">42 </v>
      </c>
      <c r="S4848" s="1" t="e">
        <f>IF([kw in desc]=[kw rough in title],[kw in desc]*1,IFERROR(LEFT([kw_dirty],3)*1,IFERROR(LEFT([kw_dirty],2)*1,"n.a.")))</f>
        <v>#N/A</v>
      </c>
      <c r="T4848" s="1"/>
      <c r="U4848" s="1">
        <f>VLOOKUP(Tabelle1[[#This Row],[productid]],Tabelle2[#All],2,FALSE)</f>
        <v>42</v>
      </c>
    </row>
    <row r="4849" spans="1:21">
      <c r="A4849" t="s">
        <v>4614</v>
      </c>
      <c r="B4849">
        <v>3042</v>
      </c>
      <c r="C4849">
        <v>289859</v>
      </c>
      <c r="D4849" t="s">
        <v>7950</v>
      </c>
      <c r="E4849" t="s">
        <v>7951</v>
      </c>
      <c r="F4849">
        <v>18406</v>
      </c>
      <c r="G4849">
        <v>2286143</v>
      </c>
      <c r="H4849">
        <f t="shared" si="75"/>
        <v>0</v>
      </c>
      <c r="I4849">
        <f t="array" ref="I4849">MIN(IFERROR(FIND(IstNumbers,A4849),""))</f>
        <v>18</v>
      </c>
      <c r="J4849" s="1" t="e">
        <f>IF([first '# in title]&lt;[pos kw in title],MID([title],[pos kw in title]-6,6),#N/A)</f>
        <v>#N/A</v>
      </c>
      <c r="K4849" s="1" t="e">
        <f>IFERROR(MID(SUBSTITUTE([kw rough in title],",","."),FIND("(",[kw rough in title])+1,20),SUBSTITUTE(IFERROR(MID([kw rough in title],FIND(" ",[kw rough in title])+1,20),[kw rough in title]),",","."))</f>
        <v>#N/A</v>
      </c>
      <c r="L4849" s="1">
        <f>IFERROR(FIND("kW",[desc]),0)</f>
        <v>0</v>
      </c>
      <c r="M4849">
        <f t="array" ref="M4849">MIN(IFERROR(FIND(IstNumbers,E4849),""))</f>
        <v>33</v>
      </c>
      <c r="N4849" s="1" t="b">
        <f>IF([first '# in desc]&lt;[pos kw in desc],MID([desc],[pos kw in desc]-7,7))</f>
        <v>0</v>
      </c>
      <c r="O48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49" s="1" t="str">
        <f>TRIM(IF([first '# in desc]&lt;[pos kw in desc],MID([desc],[pos kw in desc]-6,6),FALSE))</f>
        <v>FALSCH</v>
      </c>
      <c r="Q4849" s="1" t="b">
        <f>IF(LEN([manuell])=0,IFERROR([kw fine in title]*1,IFERROR(SUMPRODUCT(COUNTIF(IsDigits,MID([kw in desc],ROW($A$1:$A$150),1)))=LEN([kw in desc]),#N/A)),[manuell])</f>
        <v>0</v>
      </c>
      <c r="R4849" s="1" t="str">
        <f>IF([pos kw in title]&gt;0,MID(J4849,#REF!,4),IF([first '# in title]&gt;0,MID([title],[first '# in title],3),IF([first '# in title]&gt;0,MID([desc],#REF!,3),VLOOKUP([productid],$G$2:$R$1386,8))))</f>
        <v>146</v>
      </c>
      <c r="S4849" s="1" t="e">
        <f>IF([kw in desc]=[kw rough in title],[kw in desc]*1,IFERROR(LEFT([kw_dirty],3)*1,IFERROR(LEFT([kw_dirty],2)*1,"n.a.")))</f>
        <v>#N/A</v>
      </c>
      <c r="T4849" s="1"/>
      <c r="U4849" s="1" t="e">
        <f>VLOOKUP(Tabelle1[[#This Row],[productid]],Tabelle2[#All],2,FALSE)</f>
        <v>#N/A</v>
      </c>
    </row>
    <row r="4850" spans="1:21" hidden="1">
      <c r="A4850" t="s">
        <v>1307</v>
      </c>
      <c r="B4850">
        <v>3835</v>
      </c>
      <c r="C4850">
        <v>289859</v>
      </c>
      <c r="D4850" t="s">
        <v>7952</v>
      </c>
      <c r="E4850" t="s">
        <v>7454</v>
      </c>
      <c r="F4850">
        <v>18406</v>
      </c>
      <c r="G4850">
        <v>3497887</v>
      </c>
      <c r="H4850">
        <f t="shared" si="75"/>
        <v>0</v>
      </c>
      <c r="I4850">
        <f t="array" ref="I4850">MIN(IFERROR(FIND(IstNumbers,A4850),""))</f>
        <v>13</v>
      </c>
      <c r="J4850" s="1" t="e">
        <f>IF([first '# in title]&lt;[pos kw in title],MID([title],[pos kw in title]-6,6),#N/A)</f>
        <v>#N/A</v>
      </c>
      <c r="K4850" s="1" t="e">
        <f>IFERROR(MID(SUBSTITUTE([kw rough in title],",","."),FIND("(",[kw rough in title])+1,20),SUBSTITUTE(IFERROR(MID([kw rough in title],FIND(" ",[kw rough in title])+1,20),[kw rough in title]),",","."))</f>
        <v>#N/A</v>
      </c>
      <c r="L4850" s="1">
        <f>IFERROR(FIND("kW",[desc]),0)</f>
        <v>70</v>
      </c>
      <c r="M4850">
        <f t="array" ref="M4850">MIN(IFERROR(FIND(IstNumbers,E4850),""))</f>
        <v>34</v>
      </c>
      <c r="N4850" s="1" t="str">
        <f>IF([first '# in desc]&lt;[pos kw in desc],MID([desc],[pos kw in desc]-7,7))</f>
        <v xml:space="preserve">­me 42 </v>
      </c>
      <c r="O48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50" s="1" t="str">
        <f>TRIM(IF([first '# in desc]&lt;[pos kw in desc],MID([desc],[pos kw in desc]-6,6),FALSE))</f>
        <v>me 42</v>
      </c>
      <c r="Q4850" s="1" t="b">
        <f>IF(LEN([manuell])=0,IFERROR([kw fine in title]*1,IFERROR(SUMPRODUCT(COUNTIF(IsDigits,MID([kw in desc],ROW($A$1:$A$150),1)))=LEN([kw in desc]),#N/A)),[manuell])</f>
        <v>0</v>
      </c>
      <c r="R4850" s="1" t="str">
        <f>IF([pos kw in title]&gt;0,MID(J4850,#REF!,4),IF([first '# in title]&gt;0,MID([title],[first '# in title],3),IF([first '# in title]&gt;0,MID([desc],#REF!,3),VLOOKUP([productid],$G$2:$R$1386,8))))</f>
        <v xml:space="preserve">42 </v>
      </c>
      <c r="S4850" s="1" t="e">
        <f>IF([kw in desc]=[kw rough in title],[kw in desc]*1,IFERROR(LEFT([kw_dirty],3)*1,IFERROR(LEFT([kw_dirty],2)*1,"n.a.")))</f>
        <v>#N/A</v>
      </c>
      <c r="T4850" s="1"/>
      <c r="U4850" s="1">
        <f>VLOOKUP(Tabelle1[[#This Row],[productid]],Tabelle2[#All],2,FALSE)</f>
        <v>42</v>
      </c>
    </row>
    <row r="4851" spans="1:21" hidden="1">
      <c r="A4851" t="s">
        <v>4471</v>
      </c>
      <c r="B4851">
        <v>3760</v>
      </c>
      <c r="C4851">
        <v>289859</v>
      </c>
      <c r="D4851" t="s">
        <v>7953</v>
      </c>
      <c r="E4851" t="s">
        <v>7349</v>
      </c>
      <c r="F4851">
        <v>18406</v>
      </c>
      <c r="G4851">
        <v>1750863</v>
      </c>
      <c r="H4851">
        <f t="shared" si="75"/>
        <v>0</v>
      </c>
      <c r="I4851">
        <f t="array" ref="I4851">MIN(IFERROR(FIND(IstNumbers,A4851),""))</f>
        <v>13</v>
      </c>
      <c r="J4851" s="1" t="e">
        <f>IF([first '# in title]&lt;[pos kw in title],MID([title],[pos kw in title]-6,6),#N/A)</f>
        <v>#N/A</v>
      </c>
      <c r="K4851" s="1" t="e">
        <f>IFERROR(MID(SUBSTITUTE([kw rough in title],",","."),FIND("(",[kw rough in title])+1,20),SUBSTITUTE(IFERROR(MID([kw rough in title],FIND(" ",[kw rough in title])+1,20),[kw rough in title]),",","."))</f>
        <v>#N/A</v>
      </c>
      <c r="L4851" s="1">
        <f>IFERROR(FIND("kW",[desc]),0)</f>
        <v>70</v>
      </c>
      <c r="M4851">
        <f t="array" ref="M4851">MIN(IFERROR(FIND(IstNumbers,E4851),""))</f>
        <v>34</v>
      </c>
      <c r="N4851" s="1" t="str">
        <f>IF([first '# in desc]&lt;[pos kw in desc],MID([desc],[pos kw in desc]-7,7))</f>
        <v xml:space="preserve">­me 42 </v>
      </c>
      <c r="O48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51" s="1" t="str">
        <f>TRIM(IF([first '# in desc]&lt;[pos kw in desc],MID([desc],[pos kw in desc]-6,6),FALSE))</f>
        <v>me 42</v>
      </c>
      <c r="Q4851" s="1" t="b">
        <f>IF(LEN([manuell])=0,IFERROR([kw fine in title]*1,IFERROR(SUMPRODUCT(COUNTIF(IsDigits,MID([kw in desc],ROW($A$1:$A$150),1)))=LEN([kw in desc]),#N/A)),[manuell])</f>
        <v>0</v>
      </c>
      <c r="R4851" s="1" t="str">
        <f>IF([pos kw in title]&gt;0,MID(J4851,#REF!,4),IF([first '# in title]&gt;0,MID([title],[first '# in title],3),IF([first '# in title]&gt;0,MID([desc],#REF!,3),VLOOKUP([productid],$G$2:$R$1386,8))))</f>
        <v xml:space="preserve">42 </v>
      </c>
      <c r="S4851" s="1" t="e">
        <f>IF([kw in desc]=[kw rough in title],[kw in desc]*1,IFERROR(LEFT([kw_dirty],3)*1,IFERROR(LEFT([kw_dirty],2)*1,"n.a.")))</f>
        <v>#N/A</v>
      </c>
      <c r="T4851" s="1"/>
      <c r="U4851" s="1">
        <f>VLOOKUP(Tabelle1[[#This Row],[productid]],Tabelle2[#All],2,FALSE)</f>
        <v>42</v>
      </c>
    </row>
    <row r="4852" spans="1:21">
      <c r="A4852" t="s">
        <v>4614</v>
      </c>
      <c r="B4852">
        <v>3042</v>
      </c>
      <c r="C4852">
        <v>289859</v>
      </c>
      <c r="D4852" t="s">
        <v>7954</v>
      </c>
      <c r="E4852" t="s">
        <v>7955</v>
      </c>
      <c r="F4852">
        <v>18406</v>
      </c>
      <c r="G4852">
        <v>2286143</v>
      </c>
      <c r="H4852">
        <f t="shared" si="75"/>
        <v>0</v>
      </c>
      <c r="I4852">
        <f t="array" ref="I4852">MIN(IFERROR(FIND(IstNumbers,A4852),""))</f>
        <v>18</v>
      </c>
      <c r="J4852" s="1" t="e">
        <f>IF([first '# in title]&lt;[pos kw in title],MID([title],[pos kw in title]-6,6),#N/A)</f>
        <v>#N/A</v>
      </c>
      <c r="K4852" s="1" t="e">
        <f>IFERROR(MID(SUBSTITUTE([kw rough in title],",","."),FIND("(",[kw rough in title])+1,20),SUBSTITUTE(IFERROR(MID([kw rough in title],FIND(" ",[kw rough in title])+1,20),[kw rough in title]),",","."))</f>
        <v>#N/A</v>
      </c>
      <c r="L4852" s="1">
        <f>IFERROR(FIND("kW",[desc]),0)</f>
        <v>0</v>
      </c>
      <c r="M4852">
        <f t="array" ref="M4852">MIN(IFERROR(FIND(IstNumbers,E4852),""))</f>
        <v>33</v>
      </c>
      <c r="N4852" s="1" t="b">
        <f>IF([first '# in desc]&lt;[pos kw in desc],MID([desc],[pos kw in desc]-7,7))</f>
        <v>0</v>
      </c>
      <c r="O48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52" s="1" t="str">
        <f>TRIM(IF([first '# in desc]&lt;[pos kw in desc],MID([desc],[pos kw in desc]-6,6),FALSE))</f>
        <v>FALSCH</v>
      </c>
      <c r="Q4852" s="1" t="b">
        <f>IF(LEN([manuell])=0,IFERROR([kw fine in title]*1,IFERROR(SUMPRODUCT(COUNTIF(IsDigits,MID([kw in desc],ROW($A$1:$A$150),1)))=LEN([kw in desc]),#N/A)),[manuell])</f>
        <v>0</v>
      </c>
      <c r="R4852" s="1" t="str">
        <f>IF([pos kw in title]&gt;0,MID(J4852,#REF!,4),IF([first '# in title]&gt;0,MID([title],[first '# in title],3),IF([first '# in title]&gt;0,MID([desc],#REF!,3),VLOOKUP([productid],$G$2:$R$1386,8))))</f>
        <v>146</v>
      </c>
      <c r="S4852" s="1" t="e">
        <f>IF([kw in desc]=[kw rough in title],[kw in desc]*1,IFERROR(LEFT([kw_dirty],3)*1,IFERROR(LEFT([kw_dirty],2)*1,"n.a.")))</f>
        <v>#N/A</v>
      </c>
      <c r="T4852" s="1"/>
      <c r="U4852" s="1" t="e">
        <f>VLOOKUP(Tabelle1[[#This Row],[productid]],Tabelle2[#All],2,FALSE)</f>
        <v>#N/A</v>
      </c>
    </row>
    <row r="4853" spans="1:21" hidden="1">
      <c r="A4853" t="s">
        <v>1307</v>
      </c>
      <c r="B4853">
        <v>3835</v>
      </c>
      <c r="C4853">
        <v>289859</v>
      </c>
      <c r="D4853" t="s">
        <v>7956</v>
      </c>
      <c r="E4853" t="s">
        <v>7957</v>
      </c>
      <c r="F4853">
        <v>18406</v>
      </c>
      <c r="G4853">
        <v>3497887</v>
      </c>
      <c r="H4853">
        <f t="shared" si="75"/>
        <v>0</v>
      </c>
      <c r="I4853">
        <f t="array" ref="I4853">MIN(IFERROR(FIND(IstNumbers,A4853),""))</f>
        <v>13</v>
      </c>
      <c r="J4853" s="1" t="e">
        <f>IF([first '# in title]&lt;[pos kw in title],MID([title],[pos kw in title]-6,6),#N/A)</f>
        <v>#N/A</v>
      </c>
      <c r="K4853" s="1" t="e">
        <f>IFERROR(MID(SUBSTITUTE([kw rough in title],",","."),FIND("(",[kw rough in title])+1,20),SUBSTITUTE(IFERROR(MID([kw rough in title],FIND(" ",[kw rough in title])+1,20),[kw rough in title]),",","."))</f>
        <v>#N/A</v>
      </c>
      <c r="L4853" s="1">
        <f>IFERROR(FIND("kW",[desc]),0)</f>
        <v>70</v>
      </c>
      <c r="M4853">
        <f t="array" ref="M4853">MIN(IFERROR(FIND(IstNumbers,E4853),""))</f>
        <v>34</v>
      </c>
      <c r="N4853" s="1" t="str">
        <f>IF([first '# in desc]&lt;[pos kw in desc],MID([desc],[pos kw in desc]-7,7))</f>
        <v xml:space="preserve">­me 42 </v>
      </c>
      <c r="O48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53" s="1" t="str">
        <f>TRIM(IF([first '# in desc]&lt;[pos kw in desc],MID([desc],[pos kw in desc]-6,6),FALSE))</f>
        <v>me 42</v>
      </c>
      <c r="Q4853" s="1" t="b">
        <f>IF(LEN([manuell])=0,IFERROR([kw fine in title]*1,IFERROR(SUMPRODUCT(COUNTIF(IsDigits,MID([kw in desc],ROW($A$1:$A$150),1)))=LEN([kw in desc]),#N/A)),[manuell])</f>
        <v>0</v>
      </c>
      <c r="R4853" s="1" t="str">
        <f>IF([pos kw in title]&gt;0,MID(J4853,#REF!,4),IF([first '# in title]&gt;0,MID([title],[first '# in title],3),IF([first '# in title]&gt;0,MID([desc],#REF!,3),VLOOKUP([productid],$G$2:$R$1386,8))))</f>
        <v xml:space="preserve">42 </v>
      </c>
      <c r="S4853" s="1" t="e">
        <f>IF([kw in desc]=[kw rough in title],[kw in desc]*1,IFERROR(LEFT([kw_dirty],3)*1,IFERROR(LEFT([kw_dirty],2)*1,"n.a.")))</f>
        <v>#N/A</v>
      </c>
      <c r="T4853" s="1"/>
      <c r="U4853" s="1">
        <f>VLOOKUP(Tabelle1[[#This Row],[productid]],Tabelle2[#All],2,FALSE)</f>
        <v>42</v>
      </c>
    </row>
    <row r="4854" spans="1:21" hidden="1">
      <c r="A4854" t="s">
        <v>4471</v>
      </c>
      <c r="B4854">
        <v>3765</v>
      </c>
      <c r="C4854">
        <v>289859</v>
      </c>
      <c r="D4854" t="s">
        <v>7958</v>
      </c>
      <c r="E4854" t="s">
        <v>7959</v>
      </c>
      <c r="F4854">
        <v>18406</v>
      </c>
      <c r="G4854">
        <v>1750863</v>
      </c>
      <c r="H4854">
        <f t="shared" si="75"/>
        <v>0</v>
      </c>
      <c r="I4854">
        <f t="array" ref="I4854">MIN(IFERROR(FIND(IstNumbers,A4854),""))</f>
        <v>13</v>
      </c>
      <c r="J4854" s="1" t="e">
        <f>IF([first '# in title]&lt;[pos kw in title],MID([title],[pos kw in title]-6,6),#N/A)</f>
        <v>#N/A</v>
      </c>
      <c r="K4854" s="1" t="e">
        <f>IFERROR(MID(SUBSTITUTE([kw rough in title],",","."),FIND("(",[kw rough in title])+1,20),SUBSTITUTE(IFERROR(MID([kw rough in title],FIND(" ",[kw rough in title])+1,20),[kw rough in title]),",","."))</f>
        <v>#N/A</v>
      </c>
      <c r="L4854" s="1">
        <f>IFERROR(FIND("kW",[desc]),0)</f>
        <v>70</v>
      </c>
      <c r="M4854">
        <f t="array" ref="M4854">MIN(IFERROR(FIND(IstNumbers,E4854),""))</f>
        <v>34</v>
      </c>
      <c r="N4854" s="1" t="str">
        <f>IF([first '# in desc]&lt;[pos kw in desc],MID([desc],[pos kw in desc]-7,7))</f>
        <v xml:space="preserve">­me 42 </v>
      </c>
      <c r="O48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54" s="1" t="str">
        <f>TRIM(IF([first '# in desc]&lt;[pos kw in desc],MID([desc],[pos kw in desc]-6,6),FALSE))</f>
        <v>me 42</v>
      </c>
      <c r="Q4854" s="1" t="b">
        <f>IF(LEN([manuell])=0,IFERROR([kw fine in title]*1,IFERROR(SUMPRODUCT(COUNTIF(IsDigits,MID([kw in desc],ROW($A$1:$A$150),1)))=LEN([kw in desc]),#N/A)),[manuell])</f>
        <v>0</v>
      </c>
      <c r="R4854" s="1" t="str">
        <f>IF([pos kw in title]&gt;0,MID(J4854,#REF!,4),IF([first '# in title]&gt;0,MID([title],[first '# in title],3),IF([first '# in title]&gt;0,MID([desc],#REF!,3),VLOOKUP([productid],$G$2:$R$1386,8))))</f>
        <v xml:space="preserve">42 </v>
      </c>
      <c r="S4854" s="1" t="e">
        <f>IF([kw in desc]=[kw rough in title],[kw in desc]*1,IFERROR(LEFT([kw_dirty],3)*1,IFERROR(LEFT([kw_dirty],2)*1,"n.a.")))</f>
        <v>#N/A</v>
      </c>
      <c r="T4854" s="1"/>
      <c r="U4854" s="1">
        <f>VLOOKUP(Tabelle1[[#This Row],[productid]],Tabelle2[#All],2,FALSE)</f>
        <v>42</v>
      </c>
    </row>
    <row r="4855" spans="1:21">
      <c r="A4855" t="s">
        <v>4614</v>
      </c>
      <c r="B4855">
        <v>3042</v>
      </c>
      <c r="C4855">
        <v>289859</v>
      </c>
      <c r="D4855" t="s">
        <v>7960</v>
      </c>
      <c r="E4855" t="s">
        <v>7961</v>
      </c>
      <c r="F4855">
        <v>18406</v>
      </c>
      <c r="G4855">
        <v>2286143</v>
      </c>
      <c r="H4855">
        <f t="shared" si="75"/>
        <v>0</v>
      </c>
      <c r="I4855">
        <f t="array" ref="I4855">MIN(IFERROR(FIND(IstNumbers,A4855),""))</f>
        <v>18</v>
      </c>
      <c r="J4855" s="1" t="e">
        <f>IF([first '# in title]&lt;[pos kw in title],MID([title],[pos kw in title]-6,6),#N/A)</f>
        <v>#N/A</v>
      </c>
      <c r="K4855" s="1" t="e">
        <f>IFERROR(MID(SUBSTITUTE([kw rough in title],",","."),FIND("(",[kw rough in title])+1,20),SUBSTITUTE(IFERROR(MID([kw rough in title],FIND(" ",[kw rough in title])+1,20),[kw rough in title]),",","."))</f>
        <v>#N/A</v>
      </c>
      <c r="L4855" s="1">
        <f>IFERROR(FIND("kW",[desc]),0)</f>
        <v>0</v>
      </c>
      <c r="M4855">
        <f t="array" ref="M4855">MIN(IFERROR(FIND(IstNumbers,E4855),""))</f>
        <v>33</v>
      </c>
      <c r="N4855" s="1" t="b">
        <f>IF([first '# in desc]&lt;[pos kw in desc],MID([desc],[pos kw in desc]-7,7))</f>
        <v>0</v>
      </c>
      <c r="O48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55" s="1" t="str">
        <f>TRIM(IF([first '# in desc]&lt;[pos kw in desc],MID([desc],[pos kw in desc]-6,6),FALSE))</f>
        <v>FALSCH</v>
      </c>
      <c r="Q4855" s="1" t="b">
        <f>IF(LEN([manuell])=0,IFERROR([kw fine in title]*1,IFERROR(SUMPRODUCT(COUNTIF(IsDigits,MID([kw in desc],ROW($A$1:$A$150),1)))=LEN([kw in desc]),#N/A)),[manuell])</f>
        <v>0</v>
      </c>
      <c r="R4855" s="1" t="str">
        <f>IF([pos kw in title]&gt;0,MID(J4855,#REF!,4),IF([first '# in title]&gt;0,MID([title],[first '# in title],3),IF([first '# in title]&gt;0,MID([desc],#REF!,3),VLOOKUP([productid],$G$2:$R$1386,8))))</f>
        <v>146</v>
      </c>
      <c r="S4855" s="1" t="e">
        <f>IF([kw in desc]=[kw rough in title],[kw in desc]*1,IFERROR(LEFT([kw_dirty],3)*1,IFERROR(LEFT([kw_dirty],2)*1,"n.a.")))</f>
        <v>#N/A</v>
      </c>
      <c r="T4855" s="1"/>
      <c r="U4855" s="1" t="e">
        <f>VLOOKUP(Tabelle1[[#This Row],[productid]],Tabelle2[#All],2,FALSE)</f>
        <v>#N/A</v>
      </c>
    </row>
    <row r="4856" spans="1:21" hidden="1">
      <c r="A4856" t="s">
        <v>1307</v>
      </c>
      <c r="B4856">
        <v>3835</v>
      </c>
      <c r="C4856">
        <v>289859</v>
      </c>
      <c r="D4856" t="s">
        <v>7962</v>
      </c>
      <c r="E4856" t="s">
        <v>7748</v>
      </c>
      <c r="F4856">
        <v>18406</v>
      </c>
      <c r="G4856">
        <v>3497887</v>
      </c>
      <c r="H4856">
        <f t="shared" si="75"/>
        <v>0</v>
      </c>
      <c r="I4856">
        <f t="array" ref="I4856">MIN(IFERROR(FIND(IstNumbers,A4856),""))</f>
        <v>13</v>
      </c>
      <c r="J4856" s="1" t="e">
        <f>IF([first '# in title]&lt;[pos kw in title],MID([title],[pos kw in title]-6,6),#N/A)</f>
        <v>#N/A</v>
      </c>
      <c r="K4856" s="1" t="e">
        <f>IFERROR(MID(SUBSTITUTE([kw rough in title],",","."),FIND("(",[kw rough in title])+1,20),SUBSTITUTE(IFERROR(MID([kw rough in title],FIND(" ",[kw rough in title])+1,20),[kw rough in title]),",","."))</f>
        <v>#N/A</v>
      </c>
      <c r="L4856" s="1">
        <f>IFERROR(FIND("kW",[desc]),0)</f>
        <v>70</v>
      </c>
      <c r="M4856">
        <f t="array" ref="M4856">MIN(IFERROR(FIND(IstNumbers,E4856),""))</f>
        <v>34</v>
      </c>
      <c r="N4856" s="1" t="str">
        <f>IF([first '# in desc]&lt;[pos kw in desc],MID([desc],[pos kw in desc]-7,7))</f>
        <v xml:space="preserve">­me 42 </v>
      </c>
      <c r="O48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56" s="1" t="str">
        <f>TRIM(IF([first '# in desc]&lt;[pos kw in desc],MID([desc],[pos kw in desc]-6,6),FALSE))</f>
        <v>me 42</v>
      </c>
      <c r="Q4856" s="1" t="b">
        <f>IF(LEN([manuell])=0,IFERROR([kw fine in title]*1,IFERROR(SUMPRODUCT(COUNTIF(IsDigits,MID([kw in desc],ROW($A$1:$A$150),1)))=LEN([kw in desc]),#N/A)),[manuell])</f>
        <v>0</v>
      </c>
      <c r="R4856" s="1" t="str">
        <f>IF([pos kw in title]&gt;0,MID(J4856,#REF!,4),IF([first '# in title]&gt;0,MID([title],[first '# in title],3),IF([first '# in title]&gt;0,MID([desc],#REF!,3),VLOOKUP([productid],$G$2:$R$1386,8))))</f>
        <v xml:space="preserve">42 </v>
      </c>
      <c r="S4856" s="1" t="e">
        <f>IF([kw in desc]=[kw rough in title],[kw in desc]*1,IFERROR(LEFT([kw_dirty],3)*1,IFERROR(LEFT([kw_dirty],2)*1,"n.a.")))</f>
        <v>#N/A</v>
      </c>
      <c r="T4856" s="1"/>
      <c r="U4856" s="1">
        <f>VLOOKUP(Tabelle1[[#This Row],[productid]],Tabelle2[#All],2,FALSE)</f>
        <v>42</v>
      </c>
    </row>
    <row r="4857" spans="1:21" hidden="1">
      <c r="A4857" t="s">
        <v>4471</v>
      </c>
      <c r="B4857">
        <v>3765</v>
      </c>
      <c r="C4857">
        <v>289859</v>
      </c>
      <c r="D4857" t="s">
        <v>7963</v>
      </c>
      <c r="E4857" t="s">
        <v>7964</v>
      </c>
      <c r="F4857">
        <v>18406</v>
      </c>
      <c r="G4857">
        <v>1750863</v>
      </c>
      <c r="H4857">
        <f t="shared" si="75"/>
        <v>0</v>
      </c>
      <c r="I4857">
        <f t="array" ref="I4857">MIN(IFERROR(FIND(IstNumbers,A4857),""))</f>
        <v>13</v>
      </c>
      <c r="J4857" s="1" t="e">
        <f>IF([first '# in title]&lt;[pos kw in title],MID([title],[pos kw in title]-6,6),#N/A)</f>
        <v>#N/A</v>
      </c>
      <c r="K4857" s="1" t="e">
        <f>IFERROR(MID(SUBSTITUTE([kw rough in title],",","."),FIND("(",[kw rough in title])+1,20),SUBSTITUTE(IFERROR(MID([kw rough in title],FIND(" ",[kw rough in title])+1,20),[kw rough in title]),",","."))</f>
        <v>#N/A</v>
      </c>
      <c r="L4857" s="1">
        <f>IFERROR(FIND("kW",[desc]),0)</f>
        <v>70</v>
      </c>
      <c r="M4857">
        <f t="array" ref="M4857">MIN(IFERROR(FIND(IstNumbers,E4857),""))</f>
        <v>34</v>
      </c>
      <c r="N4857" s="1" t="str">
        <f>IF([first '# in desc]&lt;[pos kw in desc],MID([desc],[pos kw in desc]-7,7))</f>
        <v xml:space="preserve">­me 42 </v>
      </c>
      <c r="O48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57" s="1" t="str">
        <f>TRIM(IF([first '# in desc]&lt;[pos kw in desc],MID([desc],[pos kw in desc]-6,6),FALSE))</f>
        <v>me 42</v>
      </c>
      <c r="Q4857" s="1" t="b">
        <f>IF(LEN([manuell])=0,IFERROR([kw fine in title]*1,IFERROR(SUMPRODUCT(COUNTIF(IsDigits,MID([kw in desc],ROW($A$1:$A$150),1)))=LEN([kw in desc]),#N/A)),[manuell])</f>
        <v>0</v>
      </c>
      <c r="R4857" s="1" t="str">
        <f>IF([pos kw in title]&gt;0,MID(J4857,#REF!,4),IF([first '# in title]&gt;0,MID([title],[first '# in title],3),IF([first '# in title]&gt;0,MID([desc],#REF!,3),VLOOKUP([productid],$G$2:$R$1386,8))))</f>
        <v xml:space="preserve">42 </v>
      </c>
      <c r="S4857" s="1" t="e">
        <f>IF([kw in desc]=[kw rough in title],[kw in desc]*1,IFERROR(LEFT([kw_dirty],3)*1,IFERROR(LEFT([kw_dirty],2)*1,"n.a.")))</f>
        <v>#N/A</v>
      </c>
      <c r="T4857" s="1"/>
      <c r="U4857" s="1">
        <f>VLOOKUP(Tabelle1[[#This Row],[productid]],Tabelle2[#All],2,FALSE)</f>
        <v>42</v>
      </c>
    </row>
    <row r="4858" spans="1:21" hidden="1">
      <c r="A4858" t="s">
        <v>1307</v>
      </c>
      <c r="B4858">
        <v>3835</v>
      </c>
      <c r="C4858">
        <v>289859</v>
      </c>
      <c r="D4858" t="s">
        <v>7965</v>
      </c>
      <c r="E4858" t="s">
        <v>7966</v>
      </c>
      <c r="F4858">
        <v>18406</v>
      </c>
      <c r="G4858">
        <v>3497887</v>
      </c>
      <c r="H4858">
        <f t="shared" si="75"/>
        <v>0</v>
      </c>
      <c r="I4858">
        <f t="array" ref="I4858">MIN(IFERROR(FIND(IstNumbers,A4858),""))</f>
        <v>13</v>
      </c>
      <c r="J4858" s="1" t="e">
        <f>IF([first '# in title]&lt;[pos kw in title],MID([title],[pos kw in title]-6,6),#N/A)</f>
        <v>#N/A</v>
      </c>
      <c r="K4858" s="1" t="e">
        <f>IFERROR(MID(SUBSTITUTE([kw rough in title],",","."),FIND("(",[kw rough in title])+1,20),SUBSTITUTE(IFERROR(MID([kw rough in title],FIND(" ",[kw rough in title])+1,20),[kw rough in title]),",","."))</f>
        <v>#N/A</v>
      </c>
      <c r="L4858" s="1">
        <f>IFERROR(FIND("kW",[desc]),0)</f>
        <v>70</v>
      </c>
      <c r="M4858">
        <f t="array" ref="M4858">MIN(IFERROR(FIND(IstNumbers,E4858),""))</f>
        <v>34</v>
      </c>
      <c r="N4858" s="1" t="str">
        <f>IF([first '# in desc]&lt;[pos kw in desc],MID([desc],[pos kw in desc]-7,7))</f>
        <v xml:space="preserve">­me 42 </v>
      </c>
      <c r="O48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58" s="1" t="str">
        <f>TRIM(IF([first '# in desc]&lt;[pos kw in desc],MID([desc],[pos kw in desc]-6,6),FALSE))</f>
        <v>me 42</v>
      </c>
      <c r="Q4858" s="1" t="b">
        <f>IF(LEN([manuell])=0,IFERROR([kw fine in title]*1,IFERROR(SUMPRODUCT(COUNTIF(IsDigits,MID([kw in desc],ROW($A$1:$A$150),1)))=LEN([kw in desc]),#N/A)),[manuell])</f>
        <v>0</v>
      </c>
      <c r="R4858" s="1" t="str">
        <f>IF([pos kw in title]&gt;0,MID(J4858,#REF!,4),IF([first '# in title]&gt;0,MID([title],[first '# in title],3),IF([first '# in title]&gt;0,MID([desc],#REF!,3),VLOOKUP([productid],$G$2:$R$1386,8))))</f>
        <v xml:space="preserve">42 </v>
      </c>
      <c r="S4858" s="1" t="e">
        <f>IF([kw in desc]=[kw rough in title],[kw in desc]*1,IFERROR(LEFT([kw_dirty],3)*1,IFERROR(LEFT([kw_dirty],2)*1,"n.a.")))</f>
        <v>#N/A</v>
      </c>
      <c r="T4858" s="1"/>
      <c r="U4858" s="1">
        <f>VLOOKUP(Tabelle1[[#This Row],[productid]],Tabelle2[#All],2,FALSE)</f>
        <v>42</v>
      </c>
    </row>
    <row r="4859" spans="1:21" hidden="1">
      <c r="A4859" t="s">
        <v>4471</v>
      </c>
      <c r="B4859">
        <v>3765</v>
      </c>
      <c r="C4859">
        <v>289859</v>
      </c>
      <c r="D4859" t="s">
        <v>7967</v>
      </c>
      <c r="E4859" t="s">
        <v>7370</v>
      </c>
      <c r="F4859">
        <v>18406</v>
      </c>
      <c r="G4859">
        <v>1750863</v>
      </c>
      <c r="H4859">
        <f t="shared" si="75"/>
        <v>0</v>
      </c>
      <c r="I4859">
        <f t="array" ref="I4859">MIN(IFERROR(FIND(IstNumbers,A4859),""))</f>
        <v>13</v>
      </c>
      <c r="J4859" s="1" t="e">
        <f>IF([first '# in title]&lt;[pos kw in title],MID([title],[pos kw in title]-6,6),#N/A)</f>
        <v>#N/A</v>
      </c>
      <c r="K4859" s="1" t="e">
        <f>IFERROR(MID(SUBSTITUTE([kw rough in title],",","."),FIND("(",[kw rough in title])+1,20),SUBSTITUTE(IFERROR(MID([kw rough in title],FIND(" ",[kw rough in title])+1,20),[kw rough in title]),",","."))</f>
        <v>#N/A</v>
      </c>
      <c r="L4859" s="1">
        <f>IFERROR(FIND("kW",[desc]),0)</f>
        <v>70</v>
      </c>
      <c r="M4859">
        <f t="array" ref="M4859">MIN(IFERROR(FIND(IstNumbers,E4859),""))</f>
        <v>34</v>
      </c>
      <c r="N4859" s="1" t="str">
        <f>IF([first '# in desc]&lt;[pos kw in desc],MID([desc],[pos kw in desc]-7,7))</f>
        <v xml:space="preserve">­me 42 </v>
      </c>
      <c r="O48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59" s="1" t="str">
        <f>TRIM(IF([first '# in desc]&lt;[pos kw in desc],MID([desc],[pos kw in desc]-6,6),FALSE))</f>
        <v>me 42</v>
      </c>
      <c r="Q4859" s="1" t="b">
        <f>IF(LEN([manuell])=0,IFERROR([kw fine in title]*1,IFERROR(SUMPRODUCT(COUNTIF(IsDigits,MID([kw in desc],ROW($A$1:$A$150),1)))=LEN([kw in desc]),#N/A)),[manuell])</f>
        <v>0</v>
      </c>
      <c r="R4859" s="1" t="str">
        <f>IF([pos kw in title]&gt;0,MID(J4859,#REF!,4),IF([first '# in title]&gt;0,MID([title],[first '# in title],3),IF([first '# in title]&gt;0,MID([desc],#REF!,3),VLOOKUP([productid],$G$2:$R$1386,8))))</f>
        <v xml:space="preserve">42 </v>
      </c>
      <c r="S4859" s="1" t="e">
        <f>IF([kw in desc]=[kw rough in title],[kw in desc]*1,IFERROR(LEFT([kw_dirty],3)*1,IFERROR(LEFT([kw_dirty],2)*1,"n.a.")))</f>
        <v>#N/A</v>
      </c>
      <c r="T4859" s="1"/>
      <c r="U4859" s="1">
        <f>VLOOKUP(Tabelle1[[#This Row],[productid]],Tabelle2[#All],2,FALSE)</f>
        <v>42</v>
      </c>
    </row>
    <row r="4860" spans="1:21" hidden="1">
      <c r="A4860" t="s">
        <v>1307</v>
      </c>
      <c r="B4860">
        <v>3835</v>
      </c>
      <c r="C4860">
        <v>289859</v>
      </c>
      <c r="D4860" t="s">
        <v>7968</v>
      </c>
      <c r="E4860" t="s">
        <v>7969</v>
      </c>
      <c r="F4860">
        <v>18406</v>
      </c>
      <c r="G4860">
        <v>3497887</v>
      </c>
      <c r="H4860">
        <f t="shared" si="75"/>
        <v>0</v>
      </c>
      <c r="I4860">
        <f t="array" ref="I4860">MIN(IFERROR(FIND(IstNumbers,A4860),""))</f>
        <v>13</v>
      </c>
      <c r="J4860" s="1" t="e">
        <f>IF([first '# in title]&lt;[pos kw in title],MID([title],[pos kw in title]-6,6),#N/A)</f>
        <v>#N/A</v>
      </c>
      <c r="K4860" s="1" t="e">
        <f>IFERROR(MID(SUBSTITUTE([kw rough in title],",","."),FIND("(",[kw rough in title])+1,20),SUBSTITUTE(IFERROR(MID([kw rough in title],FIND(" ",[kw rough in title])+1,20),[kw rough in title]),",","."))</f>
        <v>#N/A</v>
      </c>
      <c r="L4860" s="1">
        <f>IFERROR(FIND("kW",[desc]),0)</f>
        <v>70</v>
      </c>
      <c r="M4860">
        <f t="array" ref="M4860">MIN(IFERROR(FIND(IstNumbers,E4860),""))</f>
        <v>34</v>
      </c>
      <c r="N4860" s="1" t="str">
        <f>IF([first '# in desc]&lt;[pos kw in desc],MID([desc],[pos kw in desc]-7,7))</f>
        <v xml:space="preserve">­me 42 </v>
      </c>
      <c r="O48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0" s="1" t="str">
        <f>TRIM(IF([first '# in desc]&lt;[pos kw in desc],MID([desc],[pos kw in desc]-6,6),FALSE))</f>
        <v>me 42</v>
      </c>
      <c r="Q4860" s="1" t="b">
        <f>IF(LEN([manuell])=0,IFERROR([kw fine in title]*1,IFERROR(SUMPRODUCT(COUNTIF(IsDigits,MID([kw in desc],ROW($A$1:$A$150),1)))=LEN([kw in desc]),#N/A)),[manuell])</f>
        <v>0</v>
      </c>
      <c r="R4860" s="1" t="str">
        <f>IF([pos kw in title]&gt;0,MID(J4860,#REF!,4),IF([first '# in title]&gt;0,MID([title],[first '# in title],3),IF([first '# in title]&gt;0,MID([desc],#REF!,3),VLOOKUP([productid],$G$2:$R$1386,8))))</f>
        <v xml:space="preserve">42 </v>
      </c>
      <c r="S4860" s="1" t="e">
        <f>IF([kw in desc]=[kw rough in title],[kw in desc]*1,IFERROR(LEFT([kw_dirty],3)*1,IFERROR(LEFT([kw_dirty],2)*1,"n.a.")))</f>
        <v>#N/A</v>
      </c>
      <c r="T4860" s="1"/>
      <c r="U4860" s="1">
        <f>VLOOKUP(Tabelle1[[#This Row],[productid]],Tabelle2[#All],2,FALSE)</f>
        <v>42</v>
      </c>
    </row>
    <row r="4861" spans="1:21" hidden="1">
      <c r="A4861" t="s">
        <v>4471</v>
      </c>
      <c r="B4861">
        <v>3765</v>
      </c>
      <c r="C4861">
        <v>289859</v>
      </c>
      <c r="D4861" t="s">
        <v>7970</v>
      </c>
      <c r="E4861" t="s">
        <v>7359</v>
      </c>
      <c r="F4861">
        <v>18406</v>
      </c>
      <c r="G4861">
        <v>1750863</v>
      </c>
      <c r="H4861">
        <f t="shared" si="75"/>
        <v>0</v>
      </c>
      <c r="I4861">
        <f t="array" ref="I4861">MIN(IFERROR(FIND(IstNumbers,A4861),""))</f>
        <v>13</v>
      </c>
      <c r="J4861" s="1" t="e">
        <f>IF([first '# in title]&lt;[pos kw in title],MID([title],[pos kw in title]-6,6),#N/A)</f>
        <v>#N/A</v>
      </c>
      <c r="K4861" s="1" t="e">
        <f>IFERROR(MID(SUBSTITUTE([kw rough in title],",","."),FIND("(",[kw rough in title])+1,20),SUBSTITUTE(IFERROR(MID([kw rough in title],FIND(" ",[kw rough in title])+1,20),[kw rough in title]),",","."))</f>
        <v>#N/A</v>
      </c>
      <c r="L4861" s="1">
        <f>IFERROR(FIND("kW",[desc]),0)</f>
        <v>70</v>
      </c>
      <c r="M4861">
        <f t="array" ref="M4861">MIN(IFERROR(FIND(IstNumbers,E4861),""))</f>
        <v>34</v>
      </c>
      <c r="N4861" s="1" t="str">
        <f>IF([first '# in desc]&lt;[pos kw in desc],MID([desc],[pos kw in desc]-7,7))</f>
        <v xml:space="preserve">­me 42 </v>
      </c>
      <c r="O48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1" s="1" t="str">
        <f>TRIM(IF([first '# in desc]&lt;[pos kw in desc],MID([desc],[pos kw in desc]-6,6),FALSE))</f>
        <v>me 42</v>
      </c>
      <c r="Q4861" s="1" t="b">
        <f>IF(LEN([manuell])=0,IFERROR([kw fine in title]*1,IFERROR(SUMPRODUCT(COUNTIF(IsDigits,MID([kw in desc],ROW($A$1:$A$150),1)))=LEN([kw in desc]),#N/A)),[manuell])</f>
        <v>0</v>
      </c>
      <c r="R4861" s="1" t="str">
        <f>IF([pos kw in title]&gt;0,MID(J4861,#REF!,4),IF([first '# in title]&gt;0,MID([title],[first '# in title],3),IF([first '# in title]&gt;0,MID([desc],#REF!,3),VLOOKUP([productid],$G$2:$R$1386,8))))</f>
        <v xml:space="preserve">42 </v>
      </c>
      <c r="S4861" s="1" t="e">
        <f>IF([kw in desc]=[kw rough in title],[kw in desc]*1,IFERROR(LEFT([kw_dirty],3)*1,IFERROR(LEFT([kw_dirty],2)*1,"n.a.")))</f>
        <v>#N/A</v>
      </c>
      <c r="T4861" s="1"/>
      <c r="U4861" s="1">
        <f>VLOOKUP(Tabelle1[[#This Row],[productid]],Tabelle2[#All],2,FALSE)</f>
        <v>42</v>
      </c>
    </row>
    <row r="4862" spans="1:21" hidden="1">
      <c r="A4862" t="s">
        <v>1307</v>
      </c>
      <c r="B4862">
        <v>3835</v>
      </c>
      <c r="C4862">
        <v>289859</v>
      </c>
      <c r="D4862" t="s">
        <v>7971</v>
      </c>
      <c r="E4862" t="s">
        <v>7972</v>
      </c>
      <c r="F4862">
        <v>18406</v>
      </c>
      <c r="G4862">
        <v>3497887</v>
      </c>
      <c r="H4862">
        <f t="shared" si="75"/>
        <v>0</v>
      </c>
      <c r="I4862">
        <f t="array" ref="I4862">MIN(IFERROR(FIND(IstNumbers,A4862),""))</f>
        <v>13</v>
      </c>
      <c r="J4862" s="1" t="e">
        <f>IF([first '# in title]&lt;[pos kw in title],MID([title],[pos kw in title]-6,6),#N/A)</f>
        <v>#N/A</v>
      </c>
      <c r="K4862" s="1" t="e">
        <f>IFERROR(MID(SUBSTITUTE([kw rough in title],",","."),FIND("(",[kw rough in title])+1,20),SUBSTITUTE(IFERROR(MID([kw rough in title],FIND(" ",[kw rough in title])+1,20),[kw rough in title]),",","."))</f>
        <v>#N/A</v>
      </c>
      <c r="L4862" s="1">
        <f>IFERROR(FIND("kW",[desc]),0)</f>
        <v>70</v>
      </c>
      <c r="M4862">
        <f t="array" ref="M4862">MIN(IFERROR(FIND(IstNumbers,E4862),""))</f>
        <v>34</v>
      </c>
      <c r="N4862" s="1" t="str">
        <f>IF([first '# in desc]&lt;[pos kw in desc],MID([desc],[pos kw in desc]-7,7))</f>
        <v xml:space="preserve">­me 42 </v>
      </c>
      <c r="O48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2" s="1" t="str">
        <f>TRIM(IF([first '# in desc]&lt;[pos kw in desc],MID([desc],[pos kw in desc]-6,6),FALSE))</f>
        <v>me 42</v>
      </c>
      <c r="Q4862" s="1" t="b">
        <f>IF(LEN([manuell])=0,IFERROR([kw fine in title]*1,IFERROR(SUMPRODUCT(COUNTIF(IsDigits,MID([kw in desc],ROW($A$1:$A$150),1)))=LEN([kw in desc]),#N/A)),[manuell])</f>
        <v>0</v>
      </c>
      <c r="R4862" s="1" t="str">
        <f>IF([pos kw in title]&gt;0,MID(J4862,#REF!,4),IF([first '# in title]&gt;0,MID([title],[first '# in title],3),IF([first '# in title]&gt;0,MID([desc],#REF!,3),VLOOKUP([productid],$G$2:$R$1386,8))))</f>
        <v xml:space="preserve">42 </v>
      </c>
      <c r="S4862" s="1" t="e">
        <f>IF([kw in desc]=[kw rough in title],[kw in desc]*1,IFERROR(LEFT([kw_dirty],3)*1,IFERROR(LEFT([kw_dirty],2)*1,"n.a.")))</f>
        <v>#N/A</v>
      </c>
      <c r="T4862" s="1"/>
      <c r="U4862" s="1">
        <f>VLOOKUP(Tabelle1[[#This Row],[productid]],Tabelle2[#All],2,FALSE)</f>
        <v>42</v>
      </c>
    </row>
    <row r="4863" spans="1:21" hidden="1">
      <c r="A4863" t="s">
        <v>4471</v>
      </c>
      <c r="B4863">
        <v>3765</v>
      </c>
      <c r="C4863">
        <v>289859</v>
      </c>
      <c r="D4863" t="s">
        <v>7973</v>
      </c>
      <c r="E4863" t="s">
        <v>7364</v>
      </c>
      <c r="F4863">
        <v>18406</v>
      </c>
      <c r="G4863">
        <v>1750863</v>
      </c>
      <c r="H4863">
        <f t="shared" si="75"/>
        <v>0</v>
      </c>
      <c r="I4863">
        <f t="array" ref="I4863">MIN(IFERROR(FIND(IstNumbers,A4863),""))</f>
        <v>13</v>
      </c>
      <c r="J4863" s="1" t="e">
        <f>IF([first '# in title]&lt;[pos kw in title],MID([title],[pos kw in title]-6,6),#N/A)</f>
        <v>#N/A</v>
      </c>
      <c r="K4863" s="1" t="e">
        <f>IFERROR(MID(SUBSTITUTE([kw rough in title],",","."),FIND("(",[kw rough in title])+1,20),SUBSTITUTE(IFERROR(MID([kw rough in title],FIND(" ",[kw rough in title])+1,20),[kw rough in title]),",","."))</f>
        <v>#N/A</v>
      </c>
      <c r="L4863" s="1">
        <f>IFERROR(FIND("kW",[desc]),0)</f>
        <v>70</v>
      </c>
      <c r="M4863">
        <f t="array" ref="M4863">MIN(IFERROR(FIND(IstNumbers,E4863),""))</f>
        <v>34</v>
      </c>
      <c r="N4863" s="1" t="str">
        <f>IF([first '# in desc]&lt;[pos kw in desc],MID([desc],[pos kw in desc]-7,7))</f>
        <v xml:space="preserve">­me 42 </v>
      </c>
      <c r="O48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3" s="1" t="str">
        <f>TRIM(IF([first '# in desc]&lt;[pos kw in desc],MID([desc],[pos kw in desc]-6,6),FALSE))</f>
        <v>me 42</v>
      </c>
      <c r="Q4863" s="1" t="b">
        <f>IF(LEN([manuell])=0,IFERROR([kw fine in title]*1,IFERROR(SUMPRODUCT(COUNTIF(IsDigits,MID([kw in desc],ROW($A$1:$A$150),1)))=LEN([kw in desc]),#N/A)),[manuell])</f>
        <v>0</v>
      </c>
      <c r="R4863" s="1" t="str">
        <f>IF([pos kw in title]&gt;0,MID(J4863,#REF!,4),IF([first '# in title]&gt;0,MID([title],[first '# in title],3),IF([first '# in title]&gt;0,MID([desc],#REF!,3),VLOOKUP([productid],$G$2:$R$1386,8))))</f>
        <v xml:space="preserve">42 </v>
      </c>
      <c r="S4863" s="1" t="e">
        <f>IF([kw in desc]=[kw rough in title],[kw in desc]*1,IFERROR(LEFT([kw_dirty],3)*1,IFERROR(LEFT([kw_dirty],2)*1,"n.a.")))</f>
        <v>#N/A</v>
      </c>
      <c r="T4863" s="1"/>
      <c r="U4863" s="1">
        <f>VLOOKUP(Tabelle1[[#This Row],[productid]],Tabelle2[#All],2,FALSE)</f>
        <v>42</v>
      </c>
    </row>
    <row r="4864" spans="1:21" hidden="1">
      <c r="A4864" t="s">
        <v>1307</v>
      </c>
      <c r="B4864">
        <v>3835</v>
      </c>
      <c r="C4864">
        <v>289859</v>
      </c>
      <c r="D4864" t="s">
        <v>7974</v>
      </c>
      <c r="E4864" t="s">
        <v>6879</v>
      </c>
      <c r="F4864">
        <v>18406</v>
      </c>
      <c r="G4864">
        <v>3497887</v>
      </c>
      <c r="H4864">
        <f t="shared" si="75"/>
        <v>0</v>
      </c>
      <c r="I4864">
        <f t="array" ref="I4864">MIN(IFERROR(FIND(IstNumbers,A4864),""))</f>
        <v>13</v>
      </c>
      <c r="J4864" s="1" t="e">
        <f>IF([first '# in title]&lt;[pos kw in title],MID([title],[pos kw in title]-6,6),#N/A)</f>
        <v>#N/A</v>
      </c>
      <c r="K4864" s="1" t="e">
        <f>IFERROR(MID(SUBSTITUTE([kw rough in title],",","."),FIND("(",[kw rough in title])+1,20),SUBSTITUTE(IFERROR(MID([kw rough in title],FIND(" ",[kw rough in title])+1,20),[kw rough in title]),",","."))</f>
        <v>#N/A</v>
      </c>
      <c r="L4864" s="1">
        <f>IFERROR(FIND("kW",[desc]),0)</f>
        <v>70</v>
      </c>
      <c r="M4864">
        <f t="array" ref="M4864">MIN(IFERROR(FIND(IstNumbers,E4864),""))</f>
        <v>34</v>
      </c>
      <c r="N4864" s="1" t="str">
        <f>IF([first '# in desc]&lt;[pos kw in desc],MID([desc],[pos kw in desc]-7,7))</f>
        <v xml:space="preserve">­me 42 </v>
      </c>
      <c r="O48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4" s="1" t="str">
        <f>TRIM(IF([first '# in desc]&lt;[pos kw in desc],MID([desc],[pos kw in desc]-6,6),FALSE))</f>
        <v>me 42</v>
      </c>
      <c r="Q4864" s="1" t="b">
        <f>IF(LEN([manuell])=0,IFERROR([kw fine in title]*1,IFERROR(SUMPRODUCT(COUNTIF(IsDigits,MID([kw in desc],ROW($A$1:$A$150),1)))=LEN([kw in desc]),#N/A)),[manuell])</f>
        <v>0</v>
      </c>
      <c r="R4864" s="1" t="str">
        <f>IF([pos kw in title]&gt;0,MID(J4864,#REF!,4),IF([first '# in title]&gt;0,MID([title],[first '# in title],3),IF([first '# in title]&gt;0,MID([desc],#REF!,3),VLOOKUP([productid],$G$2:$R$1386,8))))</f>
        <v xml:space="preserve">42 </v>
      </c>
      <c r="S4864" s="1" t="e">
        <f>IF([kw in desc]=[kw rough in title],[kw in desc]*1,IFERROR(LEFT([kw_dirty],3)*1,IFERROR(LEFT([kw_dirty],2)*1,"n.a.")))</f>
        <v>#N/A</v>
      </c>
      <c r="T4864" s="1"/>
      <c r="U4864" s="1">
        <f>VLOOKUP(Tabelle1[[#This Row],[productid]],Tabelle2[#All],2,FALSE)</f>
        <v>42</v>
      </c>
    </row>
    <row r="4865" spans="1:21" hidden="1">
      <c r="A4865" t="s">
        <v>4471</v>
      </c>
      <c r="B4865">
        <v>3765</v>
      </c>
      <c r="C4865">
        <v>289859</v>
      </c>
      <c r="D4865" t="s">
        <v>7975</v>
      </c>
      <c r="E4865" t="s">
        <v>7376</v>
      </c>
      <c r="F4865">
        <v>18406</v>
      </c>
      <c r="G4865">
        <v>1750863</v>
      </c>
      <c r="H4865">
        <f t="shared" si="75"/>
        <v>0</v>
      </c>
      <c r="I4865">
        <f t="array" ref="I4865">MIN(IFERROR(FIND(IstNumbers,A4865),""))</f>
        <v>13</v>
      </c>
      <c r="J4865" s="1" t="e">
        <f>IF([first '# in title]&lt;[pos kw in title],MID([title],[pos kw in title]-6,6),#N/A)</f>
        <v>#N/A</v>
      </c>
      <c r="K4865" s="1" t="e">
        <f>IFERROR(MID(SUBSTITUTE([kw rough in title],",","."),FIND("(",[kw rough in title])+1,20),SUBSTITUTE(IFERROR(MID([kw rough in title],FIND(" ",[kw rough in title])+1,20),[kw rough in title]),",","."))</f>
        <v>#N/A</v>
      </c>
      <c r="L4865" s="1">
        <f>IFERROR(FIND("kW",[desc]),0)</f>
        <v>70</v>
      </c>
      <c r="M4865">
        <f t="array" ref="M4865">MIN(IFERROR(FIND(IstNumbers,E4865),""))</f>
        <v>34</v>
      </c>
      <c r="N4865" s="1" t="str">
        <f>IF([first '# in desc]&lt;[pos kw in desc],MID([desc],[pos kw in desc]-7,7))</f>
        <v xml:space="preserve">­me 42 </v>
      </c>
      <c r="O48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5" s="1" t="str">
        <f>TRIM(IF([first '# in desc]&lt;[pos kw in desc],MID([desc],[pos kw in desc]-6,6),FALSE))</f>
        <v>me 42</v>
      </c>
      <c r="Q4865" s="1" t="b">
        <f>IF(LEN([manuell])=0,IFERROR([kw fine in title]*1,IFERROR(SUMPRODUCT(COUNTIF(IsDigits,MID([kw in desc],ROW($A$1:$A$150),1)))=LEN([kw in desc]),#N/A)),[manuell])</f>
        <v>0</v>
      </c>
      <c r="R4865" s="1" t="str">
        <f>IF([pos kw in title]&gt;0,MID(J4865,#REF!,4),IF([first '# in title]&gt;0,MID([title],[first '# in title],3),IF([first '# in title]&gt;0,MID([desc],#REF!,3),VLOOKUP([productid],$G$2:$R$1386,8))))</f>
        <v xml:space="preserve">42 </v>
      </c>
      <c r="S4865" s="1" t="e">
        <f>IF([kw in desc]=[kw rough in title],[kw in desc]*1,IFERROR(LEFT([kw_dirty],3)*1,IFERROR(LEFT([kw_dirty],2)*1,"n.a.")))</f>
        <v>#N/A</v>
      </c>
      <c r="T4865" s="1"/>
      <c r="U4865" s="1">
        <f>VLOOKUP(Tabelle1[[#This Row],[productid]],Tabelle2[#All],2,FALSE)</f>
        <v>42</v>
      </c>
    </row>
    <row r="4866" spans="1:21" hidden="1">
      <c r="A4866" t="s">
        <v>1307</v>
      </c>
      <c r="B4866">
        <v>3835</v>
      </c>
      <c r="C4866">
        <v>289859</v>
      </c>
      <c r="D4866" t="s">
        <v>7976</v>
      </c>
      <c r="E4866" t="s">
        <v>7977</v>
      </c>
      <c r="F4866">
        <v>18406</v>
      </c>
      <c r="G4866">
        <v>3497887</v>
      </c>
      <c r="H4866">
        <f t="shared" si="75"/>
        <v>0</v>
      </c>
      <c r="I4866">
        <f t="array" ref="I4866">MIN(IFERROR(FIND(IstNumbers,A4866),""))</f>
        <v>13</v>
      </c>
      <c r="J4866" s="1" t="e">
        <f>IF([first '# in title]&lt;[pos kw in title],MID([title],[pos kw in title]-6,6),#N/A)</f>
        <v>#N/A</v>
      </c>
      <c r="K4866" s="1" t="e">
        <f>IFERROR(MID(SUBSTITUTE([kw rough in title],",","."),FIND("(",[kw rough in title])+1,20),SUBSTITUTE(IFERROR(MID([kw rough in title],FIND(" ",[kw rough in title])+1,20),[kw rough in title]),",","."))</f>
        <v>#N/A</v>
      </c>
      <c r="L4866" s="1">
        <f>IFERROR(FIND("kW",[desc]),0)</f>
        <v>70</v>
      </c>
      <c r="M4866">
        <f t="array" ref="M4866">MIN(IFERROR(FIND(IstNumbers,E4866),""))</f>
        <v>34</v>
      </c>
      <c r="N4866" s="1" t="str">
        <f>IF([first '# in desc]&lt;[pos kw in desc],MID([desc],[pos kw in desc]-7,7))</f>
        <v xml:space="preserve">­me 42 </v>
      </c>
      <c r="O48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6" s="1" t="str">
        <f>TRIM(IF([first '# in desc]&lt;[pos kw in desc],MID([desc],[pos kw in desc]-6,6),FALSE))</f>
        <v>me 42</v>
      </c>
      <c r="Q4866" s="1" t="b">
        <f>IF(LEN([manuell])=0,IFERROR([kw fine in title]*1,IFERROR(SUMPRODUCT(COUNTIF(IsDigits,MID([kw in desc],ROW($A$1:$A$150),1)))=LEN([kw in desc]),#N/A)),[manuell])</f>
        <v>0</v>
      </c>
      <c r="R4866" s="1" t="str">
        <f>IF([pos kw in title]&gt;0,MID(J4866,#REF!,4),IF([first '# in title]&gt;0,MID([title],[first '# in title],3),IF([first '# in title]&gt;0,MID([desc],#REF!,3),VLOOKUP([productid],$G$2:$R$1386,8))))</f>
        <v xml:space="preserve">42 </v>
      </c>
      <c r="S4866" s="1" t="e">
        <f>IF([kw in desc]=[kw rough in title],[kw in desc]*1,IFERROR(LEFT([kw_dirty],3)*1,IFERROR(LEFT([kw_dirty],2)*1,"n.a.")))</f>
        <v>#N/A</v>
      </c>
      <c r="T4866" s="1"/>
      <c r="U4866" s="1">
        <f>VLOOKUP(Tabelle1[[#This Row],[productid]],Tabelle2[#All],2,FALSE)</f>
        <v>42</v>
      </c>
    </row>
    <row r="4867" spans="1:21" hidden="1">
      <c r="A4867" t="s">
        <v>4471</v>
      </c>
      <c r="B4867">
        <v>3770</v>
      </c>
      <c r="C4867">
        <v>289859</v>
      </c>
      <c r="D4867" t="s">
        <v>7978</v>
      </c>
      <c r="E4867" t="s">
        <v>7388</v>
      </c>
      <c r="F4867">
        <v>18406</v>
      </c>
      <c r="G4867">
        <v>1750863</v>
      </c>
      <c r="H4867">
        <f t="shared" si="75"/>
        <v>0</v>
      </c>
      <c r="I4867">
        <f t="array" ref="I4867">MIN(IFERROR(FIND(IstNumbers,A4867),""))</f>
        <v>13</v>
      </c>
      <c r="J4867" s="1" t="e">
        <f>IF([first '# in title]&lt;[pos kw in title],MID([title],[pos kw in title]-6,6),#N/A)</f>
        <v>#N/A</v>
      </c>
      <c r="K4867" s="1" t="e">
        <f>IFERROR(MID(SUBSTITUTE([kw rough in title],",","."),FIND("(",[kw rough in title])+1,20),SUBSTITUTE(IFERROR(MID([kw rough in title],FIND(" ",[kw rough in title])+1,20),[kw rough in title]),",","."))</f>
        <v>#N/A</v>
      </c>
      <c r="L4867" s="1">
        <f>IFERROR(FIND("kW",[desc]),0)</f>
        <v>70</v>
      </c>
      <c r="M4867">
        <f t="array" ref="M4867">MIN(IFERROR(FIND(IstNumbers,E4867),""))</f>
        <v>34</v>
      </c>
      <c r="N4867" s="1" t="str">
        <f>IF([first '# in desc]&lt;[pos kw in desc],MID([desc],[pos kw in desc]-7,7))</f>
        <v xml:space="preserve">­me 42 </v>
      </c>
      <c r="O48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7" s="1" t="str">
        <f>TRIM(IF([first '# in desc]&lt;[pos kw in desc],MID([desc],[pos kw in desc]-6,6),FALSE))</f>
        <v>me 42</v>
      </c>
      <c r="Q4867" s="1" t="b">
        <f>IF(LEN([manuell])=0,IFERROR([kw fine in title]*1,IFERROR(SUMPRODUCT(COUNTIF(IsDigits,MID([kw in desc],ROW($A$1:$A$150),1)))=LEN([kw in desc]),#N/A)),[manuell])</f>
        <v>0</v>
      </c>
      <c r="R4867" s="1" t="str">
        <f>IF([pos kw in title]&gt;0,MID(J4867,#REF!,4),IF([first '# in title]&gt;0,MID([title],[first '# in title],3),IF([first '# in title]&gt;0,MID([desc],#REF!,3),VLOOKUP([productid],$G$2:$R$1386,8))))</f>
        <v xml:space="preserve">42 </v>
      </c>
      <c r="S4867" s="1" t="e">
        <f>IF([kw in desc]=[kw rough in title],[kw in desc]*1,IFERROR(LEFT([kw_dirty],3)*1,IFERROR(LEFT([kw_dirty],2)*1,"n.a.")))</f>
        <v>#N/A</v>
      </c>
      <c r="T4867" s="1"/>
      <c r="U4867" s="1">
        <f>VLOOKUP(Tabelle1[[#This Row],[productid]],Tabelle2[#All],2,FALSE)</f>
        <v>42</v>
      </c>
    </row>
    <row r="4868" spans="1:21" hidden="1">
      <c r="A4868" t="s">
        <v>1307</v>
      </c>
      <c r="B4868">
        <v>3835</v>
      </c>
      <c r="C4868">
        <v>289859</v>
      </c>
      <c r="D4868" t="s">
        <v>7979</v>
      </c>
      <c r="E4868" t="s">
        <v>7980</v>
      </c>
      <c r="F4868">
        <v>18406</v>
      </c>
      <c r="G4868">
        <v>3497887</v>
      </c>
      <c r="H4868">
        <f t="shared" ref="H4868:H4931" si="76">IFERROR(FIND("kW",A4868),0)</f>
        <v>0</v>
      </c>
      <c r="I4868">
        <f t="array" ref="I4868">MIN(IFERROR(FIND(IstNumbers,A4868),""))</f>
        <v>13</v>
      </c>
      <c r="J4868" s="1" t="e">
        <f>IF([first '# in title]&lt;[pos kw in title],MID([title],[pos kw in title]-6,6),#N/A)</f>
        <v>#N/A</v>
      </c>
      <c r="K4868" s="1" t="e">
        <f>IFERROR(MID(SUBSTITUTE([kw rough in title],",","."),FIND("(",[kw rough in title])+1,20),SUBSTITUTE(IFERROR(MID([kw rough in title],FIND(" ",[kw rough in title])+1,20),[kw rough in title]),",","."))</f>
        <v>#N/A</v>
      </c>
      <c r="L4868" s="1">
        <f>IFERROR(FIND("kW",[desc]),0)</f>
        <v>70</v>
      </c>
      <c r="M4868">
        <f t="array" ref="M4868">MIN(IFERROR(FIND(IstNumbers,E4868),""))</f>
        <v>34</v>
      </c>
      <c r="N4868" s="1" t="str">
        <f>IF([first '# in desc]&lt;[pos kw in desc],MID([desc],[pos kw in desc]-7,7))</f>
        <v xml:space="preserve">­me 42 </v>
      </c>
      <c r="O48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8" s="1" t="str">
        <f>TRIM(IF([first '# in desc]&lt;[pos kw in desc],MID([desc],[pos kw in desc]-6,6),FALSE))</f>
        <v>me 42</v>
      </c>
      <c r="Q4868" s="1" t="b">
        <f>IF(LEN([manuell])=0,IFERROR([kw fine in title]*1,IFERROR(SUMPRODUCT(COUNTIF(IsDigits,MID([kw in desc],ROW($A$1:$A$150),1)))=LEN([kw in desc]),#N/A)),[manuell])</f>
        <v>0</v>
      </c>
      <c r="R4868" s="1" t="str">
        <f>IF([pos kw in title]&gt;0,MID(J4868,#REF!,4),IF([first '# in title]&gt;0,MID([title],[first '# in title],3),IF([first '# in title]&gt;0,MID([desc],#REF!,3),VLOOKUP([productid],$G$2:$R$1386,8))))</f>
        <v xml:space="preserve">42 </v>
      </c>
      <c r="S4868" s="1" t="e">
        <f>IF([kw in desc]=[kw rough in title],[kw in desc]*1,IFERROR(LEFT([kw_dirty],3)*1,IFERROR(LEFT([kw_dirty],2)*1,"n.a.")))</f>
        <v>#N/A</v>
      </c>
      <c r="T4868" s="1"/>
      <c r="U4868" s="1">
        <f>VLOOKUP(Tabelle1[[#This Row],[productid]],Tabelle2[#All],2,FALSE)</f>
        <v>42</v>
      </c>
    </row>
    <row r="4869" spans="1:21" hidden="1">
      <c r="A4869" t="s">
        <v>4471</v>
      </c>
      <c r="B4869">
        <v>3770</v>
      </c>
      <c r="C4869">
        <v>289859</v>
      </c>
      <c r="D4869" t="s">
        <v>7981</v>
      </c>
      <c r="E4869" t="s">
        <v>6188</v>
      </c>
      <c r="F4869">
        <v>18406</v>
      </c>
      <c r="G4869">
        <v>1750863</v>
      </c>
      <c r="H4869">
        <f t="shared" si="76"/>
        <v>0</v>
      </c>
      <c r="I4869">
        <f t="array" ref="I4869">MIN(IFERROR(FIND(IstNumbers,A4869),""))</f>
        <v>13</v>
      </c>
      <c r="J4869" s="1" t="e">
        <f>IF([first '# in title]&lt;[pos kw in title],MID([title],[pos kw in title]-6,6),#N/A)</f>
        <v>#N/A</v>
      </c>
      <c r="K4869" s="1" t="e">
        <f>IFERROR(MID(SUBSTITUTE([kw rough in title],",","."),FIND("(",[kw rough in title])+1,20),SUBSTITUTE(IFERROR(MID([kw rough in title],FIND(" ",[kw rough in title])+1,20),[kw rough in title]),",","."))</f>
        <v>#N/A</v>
      </c>
      <c r="L4869" s="1">
        <f>IFERROR(FIND("kW",[desc]),0)</f>
        <v>70</v>
      </c>
      <c r="M4869">
        <f t="array" ref="M4869">MIN(IFERROR(FIND(IstNumbers,E4869),""))</f>
        <v>34</v>
      </c>
      <c r="N4869" s="1" t="str">
        <f>IF([first '# in desc]&lt;[pos kw in desc],MID([desc],[pos kw in desc]-7,7))</f>
        <v xml:space="preserve">­me 42 </v>
      </c>
      <c r="O48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69" s="1" t="str">
        <f>TRIM(IF([first '# in desc]&lt;[pos kw in desc],MID([desc],[pos kw in desc]-6,6),FALSE))</f>
        <v>me 42</v>
      </c>
      <c r="Q4869" s="1" t="b">
        <f>IF(LEN([manuell])=0,IFERROR([kw fine in title]*1,IFERROR(SUMPRODUCT(COUNTIF(IsDigits,MID([kw in desc],ROW($A$1:$A$150),1)))=LEN([kw in desc]),#N/A)),[manuell])</f>
        <v>0</v>
      </c>
      <c r="R4869" s="1" t="str">
        <f>IF([pos kw in title]&gt;0,MID(J4869,#REF!,4),IF([first '# in title]&gt;0,MID([title],[first '# in title],3),IF([first '# in title]&gt;0,MID([desc],#REF!,3),VLOOKUP([productid],$G$2:$R$1386,8))))</f>
        <v xml:space="preserve">42 </v>
      </c>
      <c r="S4869" s="1" t="e">
        <f>IF([kw in desc]=[kw rough in title],[kw in desc]*1,IFERROR(LEFT([kw_dirty],3)*1,IFERROR(LEFT([kw_dirty],2)*1,"n.a.")))</f>
        <v>#N/A</v>
      </c>
      <c r="T4869" s="1"/>
      <c r="U4869" s="1">
        <f>VLOOKUP(Tabelle1[[#This Row],[productid]],Tabelle2[#All],2,FALSE)</f>
        <v>42</v>
      </c>
    </row>
    <row r="4870" spans="1:21" hidden="1">
      <c r="A4870" t="s">
        <v>1307</v>
      </c>
      <c r="B4870">
        <v>3840</v>
      </c>
      <c r="C4870">
        <v>289859</v>
      </c>
      <c r="D4870" t="s">
        <v>7982</v>
      </c>
      <c r="E4870" t="s">
        <v>7983</v>
      </c>
      <c r="F4870">
        <v>18406</v>
      </c>
      <c r="G4870">
        <v>3497887</v>
      </c>
      <c r="H4870">
        <f t="shared" si="76"/>
        <v>0</v>
      </c>
      <c r="I4870">
        <f t="array" ref="I4870">MIN(IFERROR(FIND(IstNumbers,A4870),""))</f>
        <v>13</v>
      </c>
      <c r="J4870" s="1" t="e">
        <f>IF([first '# in title]&lt;[pos kw in title],MID([title],[pos kw in title]-6,6),#N/A)</f>
        <v>#N/A</v>
      </c>
      <c r="K4870" s="1" t="e">
        <f>IFERROR(MID(SUBSTITUTE([kw rough in title],",","."),FIND("(",[kw rough in title])+1,20),SUBSTITUTE(IFERROR(MID([kw rough in title],FIND(" ",[kw rough in title])+1,20),[kw rough in title]),",","."))</f>
        <v>#N/A</v>
      </c>
      <c r="L4870" s="1">
        <f>IFERROR(FIND("kW",[desc]),0)</f>
        <v>70</v>
      </c>
      <c r="M4870">
        <f t="array" ref="M4870">MIN(IFERROR(FIND(IstNumbers,E4870),""))</f>
        <v>34</v>
      </c>
      <c r="N4870" s="1" t="str">
        <f>IF([first '# in desc]&lt;[pos kw in desc],MID([desc],[pos kw in desc]-7,7))</f>
        <v xml:space="preserve">­me 42 </v>
      </c>
      <c r="O48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70" s="1" t="str">
        <f>TRIM(IF([first '# in desc]&lt;[pos kw in desc],MID([desc],[pos kw in desc]-6,6),FALSE))</f>
        <v>me 42</v>
      </c>
      <c r="Q4870" s="1" t="b">
        <f>IF(LEN([manuell])=0,IFERROR([kw fine in title]*1,IFERROR(SUMPRODUCT(COUNTIF(IsDigits,MID([kw in desc],ROW($A$1:$A$150),1)))=LEN([kw in desc]),#N/A)),[manuell])</f>
        <v>0</v>
      </c>
      <c r="R4870" s="1" t="str">
        <f>IF([pos kw in title]&gt;0,MID(J4870,#REF!,4),IF([first '# in title]&gt;0,MID([title],[first '# in title],3),IF([first '# in title]&gt;0,MID([desc],#REF!,3),VLOOKUP([productid],$G$2:$R$1386,8))))</f>
        <v xml:space="preserve">42 </v>
      </c>
      <c r="S4870" s="1" t="e">
        <f>IF([kw in desc]=[kw rough in title],[kw in desc]*1,IFERROR(LEFT([kw_dirty],3)*1,IFERROR(LEFT([kw_dirty],2)*1,"n.a.")))</f>
        <v>#N/A</v>
      </c>
      <c r="T4870" s="1"/>
      <c r="U4870" s="1">
        <f>VLOOKUP(Tabelle1[[#This Row],[productid]],Tabelle2[#All],2,FALSE)</f>
        <v>42</v>
      </c>
    </row>
    <row r="4871" spans="1:21" hidden="1">
      <c r="A4871" t="s">
        <v>4471</v>
      </c>
      <c r="B4871">
        <v>3770</v>
      </c>
      <c r="C4871">
        <v>289859</v>
      </c>
      <c r="D4871" t="s">
        <v>7984</v>
      </c>
      <c r="E4871" t="s">
        <v>7397</v>
      </c>
      <c r="F4871">
        <v>18406</v>
      </c>
      <c r="G4871">
        <v>1750863</v>
      </c>
      <c r="H4871">
        <f t="shared" si="76"/>
        <v>0</v>
      </c>
      <c r="I4871">
        <f t="array" ref="I4871">MIN(IFERROR(FIND(IstNumbers,A4871),""))</f>
        <v>13</v>
      </c>
      <c r="J4871" s="1" t="e">
        <f>IF([first '# in title]&lt;[pos kw in title],MID([title],[pos kw in title]-6,6),#N/A)</f>
        <v>#N/A</v>
      </c>
      <c r="K4871" s="1" t="e">
        <f>IFERROR(MID(SUBSTITUTE([kw rough in title],",","."),FIND("(",[kw rough in title])+1,20),SUBSTITUTE(IFERROR(MID([kw rough in title],FIND(" ",[kw rough in title])+1,20),[kw rough in title]),",","."))</f>
        <v>#N/A</v>
      </c>
      <c r="L4871" s="1">
        <f>IFERROR(FIND("kW",[desc]),0)</f>
        <v>70</v>
      </c>
      <c r="M4871">
        <f t="array" ref="M4871">MIN(IFERROR(FIND(IstNumbers,E4871),""))</f>
        <v>34</v>
      </c>
      <c r="N4871" s="1" t="str">
        <f>IF([first '# in desc]&lt;[pos kw in desc],MID([desc],[pos kw in desc]-7,7))</f>
        <v xml:space="preserve">­me 42 </v>
      </c>
      <c r="O48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71" s="1" t="str">
        <f>TRIM(IF([first '# in desc]&lt;[pos kw in desc],MID([desc],[pos kw in desc]-6,6),FALSE))</f>
        <v>me 42</v>
      </c>
      <c r="Q4871" s="1" t="b">
        <f>IF(LEN([manuell])=0,IFERROR([kw fine in title]*1,IFERROR(SUMPRODUCT(COUNTIF(IsDigits,MID([kw in desc],ROW($A$1:$A$150),1)))=LEN([kw in desc]),#N/A)),[manuell])</f>
        <v>0</v>
      </c>
      <c r="R4871" s="1" t="str">
        <f>IF([pos kw in title]&gt;0,MID(J4871,#REF!,4),IF([first '# in title]&gt;0,MID([title],[first '# in title],3),IF([first '# in title]&gt;0,MID([desc],#REF!,3),VLOOKUP([productid],$G$2:$R$1386,8))))</f>
        <v xml:space="preserve">42 </v>
      </c>
      <c r="S4871" s="1" t="e">
        <f>IF([kw in desc]=[kw rough in title],[kw in desc]*1,IFERROR(LEFT([kw_dirty],3)*1,IFERROR(LEFT([kw_dirty],2)*1,"n.a.")))</f>
        <v>#N/A</v>
      </c>
      <c r="T4871" s="1"/>
      <c r="U4871" s="1">
        <f>VLOOKUP(Tabelle1[[#This Row],[productid]],Tabelle2[#All],2,FALSE)</f>
        <v>42</v>
      </c>
    </row>
    <row r="4872" spans="1:21">
      <c r="A4872" t="s">
        <v>4783</v>
      </c>
      <c r="B4872">
        <v>3042</v>
      </c>
      <c r="C4872">
        <v>289859</v>
      </c>
      <c r="D4872" t="s">
        <v>7985</v>
      </c>
      <c r="E4872" t="s">
        <v>7986</v>
      </c>
      <c r="F4872">
        <v>18406</v>
      </c>
      <c r="G4872">
        <v>2286143</v>
      </c>
      <c r="H4872">
        <f t="shared" si="76"/>
        <v>0</v>
      </c>
      <c r="I4872">
        <f t="array" ref="I4872">MIN(IFERROR(FIND(IstNumbers,A4872),""))</f>
        <v>20</v>
      </c>
      <c r="J4872" s="1" t="e">
        <f>IF([first '# in title]&lt;[pos kw in title],MID([title],[pos kw in title]-6,6),#N/A)</f>
        <v>#N/A</v>
      </c>
      <c r="K4872" s="1" t="e">
        <f>IFERROR(MID(SUBSTITUTE([kw rough in title],",","."),FIND("(",[kw rough in title])+1,20),SUBSTITUTE(IFERROR(MID([kw rough in title],FIND(" ",[kw rough in title])+1,20),[kw rough in title]),",","."))</f>
        <v>#N/A</v>
      </c>
      <c r="L4872" s="1">
        <f>IFERROR(FIND("kW",[desc]),0)</f>
        <v>0</v>
      </c>
      <c r="M4872">
        <f t="array" ref="M4872">MIN(IFERROR(FIND(IstNumbers,E4872),""))</f>
        <v>33</v>
      </c>
      <c r="N4872" s="1" t="b">
        <f>IF([first '# in desc]&lt;[pos kw in desc],MID([desc],[pos kw in desc]-7,7))</f>
        <v>0</v>
      </c>
      <c r="O48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72" s="1" t="str">
        <f>TRIM(IF([first '# in desc]&lt;[pos kw in desc],MID([desc],[pos kw in desc]-6,6),FALSE))</f>
        <v>FALSCH</v>
      </c>
      <c r="Q4872" s="1" t="b">
        <f>IF(LEN([manuell])=0,IFERROR([kw fine in title]*1,IFERROR(SUMPRODUCT(COUNTIF(IsDigits,MID([kw in desc],ROW($A$1:$A$150),1)))=LEN([kw in desc]),#N/A)),[manuell])</f>
        <v>0</v>
      </c>
      <c r="R4872" s="1" t="str">
        <f>IF([pos kw in title]&gt;0,MID(J4872,#REF!,4),IF([first '# in title]&gt;0,MID([title],[first '# in title],3),IF([first '# in title]&gt;0,MID([desc],#REF!,3),VLOOKUP([productid],$G$2:$R$1386,8))))</f>
        <v>146</v>
      </c>
      <c r="S4872" s="1" t="e">
        <f>IF([kw in desc]=[kw rough in title],[kw in desc]*1,IFERROR(LEFT([kw_dirty],3)*1,IFERROR(LEFT([kw_dirty],2)*1,"n.a.")))</f>
        <v>#N/A</v>
      </c>
      <c r="T4872" s="1"/>
      <c r="U4872" s="1" t="e">
        <f>VLOOKUP(Tabelle1[[#This Row],[productid]],Tabelle2[#All],2,FALSE)</f>
        <v>#N/A</v>
      </c>
    </row>
    <row r="4873" spans="1:21">
      <c r="A4873" t="s">
        <v>4783</v>
      </c>
      <c r="B4873">
        <v>3043</v>
      </c>
      <c r="C4873">
        <v>289859</v>
      </c>
      <c r="D4873" t="s">
        <v>7987</v>
      </c>
      <c r="E4873" t="s">
        <v>7988</v>
      </c>
      <c r="F4873">
        <v>18406</v>
      </c>
      <c r="G4873">
        <v>2286143</v>
      </c>
      <c r="H4873">
        <f t="shared" si="76"/>
        <v>0</v>
      </c>
      <c r="I4873">
        <f t="array" ref="I4873">MIN(IFERROR(FIND(IstNumbers,A4873),""))</f>
        <v>20</v>
      </c>
      <c r="J4873" s="1" t="e">
        <f>IF([first '# in title]&lt;[pos kw in title],MID([title],[pos kw in title]-6,6),#N/A)</f>
        <v>#N/A</v>
      </c>
      <c r="K4873" s="1" t="e">
        <f>IFERROR(MID(SUBSTITUTE([kw rough in title],",","."),FIND("(",[kw rough in title])+1,20),SUBSTITUTE(IFERROR(MID([kw rough in title],FIND(" ",[kw rough in title])+1,20),[kw rough in title]),",","."))</f>
        <v>#N/A</v>
      </c>
      <c r="L4873" s="1">
        <f>IFERROR(FIND("kW",[desc]),0)</f>
        <v>0</v>
      </c>
      <c r="M4873">
        <f t="array" ref="M4873">MIN(IFERROR(FIND(IstNumbers,E4873),""))</f>
        <v>33</v>
      </c>
      <c r="N4873" s="1" t="b">
        <f>IF([first '# in desc]&lt;[pos kw in desc],MID([desc],[pos kw in desc]-7,7))</f>
        <v>0</v>
      </c>
      <c r="O48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73" s="1" t="str">
        <f>TRIM(IF([first '# in desc]&lt;[pos kw in desc],MID([desc],[pos kw in desc]-6,6),FALSE))</f>
        <v>FALSCH</v>
      </c>
      <c r="Q4873" s="1" t="b">
        <f>IF(LEN([manuell])=0,IFERROR([kw fine in title]*1,IFERROR(SUMPRODUCT(COUNTIF(IsDigits,MID([kw in desc],ROW($A$1:$A$150),1)))=LEN([kw in desc]),#N/A)),[manuell])</f>
        <v>0</v>
      </c>
      <c r="R4873" s="1" t="str">
        <f>IF([pos kw in title]&gt;0,MID(J4873,#REF!,4),IF([first '# in title]&gt;0,MID([title],[first '# in title],3),IF([first '# in title]&gt;0,MID([desc],#REF!,3),VLOOKUP([productid],$G$2:$R$1386,8))))</f>
        <v>146</v>
      </c>
      <c r="S4873" s="1" t="e">
        <f>IF([kw in desc]=[kw rough in title],[kw in desc]*1,IFERROR(LEFT([kw_dirty],3)*1,IFERROR(LEFT([kw_dirty],2)*1,"n.a.")))</f>
        <v>#N/A</v>
      </c>
      <c r="T4873" s="1"/>
      <c r="U4873" s="1" t="e">
        <f>VLOOKUP(Tabelle1[[#This Row],[productid]],Tabelle2[#All],2,FALSE)</f>
        <v>#N/A</v>
      </c>
    </row>
    <row r="4874" spans="1:21">
      <c r="A4874" t="s">
        <v>4783</v>
      </c>
      <c r="B4874">
        <v>3043</v>
      </c>
      <c r="C4874">
        <v>289859</v>
      </c>
      <c r="D4874" t="s">
        <v>7989</v>
      </c>
      <c r="E4874" t="s">
        <v>7990</v>
      </c>
      <c r="F4874">
        <v>18406</v>
      </c>
      <c r="G4874">
        <v>2286143</v>
      </c>
      <c r="H4874">
        <f t="shared" si="76"/>
        <v>0</v>
      </c>
      <c r="I4874">
        <f t="array" ref="I4874">MIN(IFERROR(FIND(IstNumbers,A4874),""))</f>
        <v>20</v>
      </c>
      <c r="J4874" s="1" t="e">
        <f>IF([first '# in title]&lt;[pos kw in title],MID([title],[pos kw in title]-6,6),#N/A)</f>
        <v>#N/A</v>
      </c>
      <c r="K4874" s="1" t="e">
        <f>IFERROR(MID(SUBSTITUTE([kw rough in title],",","."),FIND("(",[kw rough in title])+1,20),SUBSTITUTE(IFERROR(MID([kw rough in title],FIND(" ",[kw rough in title])+1,20),[kw rough in title]),",","."))</f>
        <v>#N/A</v>
      </c>
      <c r="L4874" s="1">
        <f>IFERROR(FIND("kW",[desc]),0)</f>
        <v>0</v>
      </c>
      <c r="M4874">
        <f t="array" ref="M4874">MIN(IFERROR(FIND(IstNumbers,E4874),""))</f>
        <v>33</v>
      </c>
      <c r="N4874" s="1" t="b">
        <f>IF([first '# in desc]&lt;[pos kw in desc],MID([desc],[pos kw in desc]-7,7))</f>
        <v>0</v>
      </c>
      <c r="O48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74" s="1" t="str">
        <f>TRIM(IF([first '# in desc]&lt;[pos kw in desc],MID([desc],[pos kw in desc]-6,6),FALSE))</f>
        <v>FALSCH</v>
      </c>
      <c r="Q4874" s="1" t="b">
        <f>IF(LEN([manuell])=0,IFERROR([kw fine in title]*1,IFERROR(SUMPRODUCT(COUNTIF(IsDigits,MID([kw in desc],ROW($A$1:$A$150),1)))=LEN([kw in desc]),#N/A)),[manuell])</f>
        <v>0</v>
      </c>
      <c r="R4874" s="1" t="str">
        <f>IF([pos kw in title]&gt;0,MID(J4874,#REF!,4),IF([first '# in title]&gt;0,MID([title],[first '# in title],3),IF([first '# in title]&gt;0,MID([desc],#REF!,3),VLOOKUP([productid],$G$2:$R$1386,8))))</f>
        <v>146</v>
      </c>
      <c r="S4874" s="1" t="e">
        <f>IF([kw in desc]=[kw rough in title],[kw in desc]*1,IFERROR(LEFT([kw_dirty],3)*1,IFERROR(LEFT([kw_dirty],2)*1,"n.a.")))</f>
        <v>#N/A</v>
      </c>
      <c r="T4874" s="1"/>
      <c r="U4874" s="1" t="e">
        <f>VLOOKUP(Tabelle1[[#This Row],[productid]],Tabelle2[#All],2,FALSE)</f>
        <v>#N/A</v>
      </c>
    </row>
    <row r="4875" spans="1:21">
      <c r="A4875" t="s">
        <v>4783</v>
      </c>
      <c r="B4875">
        <v>3044</v>
      </c>
      <c r="C4875">
        <v>289859</v>
      </c>
      <c r="D4875" t="s">
        <v>7991</v>
      </c>
      <c r="E4875" t="s">
        <v>7992</v>
      </c>
      <c r="F4875">
        <v>18406</v>
      </c>
      <c r="G4875">
        <v>2286143</v>
      </c>
      <c r="H4875">
        <f t="shared" si="76"/>
        <v>0</v>
      </c>
      <c r="I4875">
        <f t="array" ref="I4875">MIN(IFERROR(FIND(IstNumbers,A4875),""))</f>
        <v>20</v>
      </c>
      <c r="J4875" s="1" t="e">
        <f>IF([first '# in title]&lt;[pos kw in title],MID([title],[pos kw in title]-6,6),#N/A)</f>
        <v>#N/A</v>
      </c>
      <c r="K4875" s="1" t="e">
        <f>IFERROR(MID(SUBSTITUTE([kw rough in title],",","."),FIND("(",[kw rough in title])+1,20),SUBSTITUTE(IFERROR(MID([kw rough in title],FIND(" ",[kw rough in title])+1,20),[kw rough in title]),",","."))</f>
        <v>#N/A</v>
      </c>
      <c r="L4875" s="1">
        <f>IFERROR(FIND("kW",[desc]),0)</f>
        <v>0</v>
      </c>
      <c r="M4875">
        <f t="array" ref="M4875">MIN(IFERROR(FIND(IstNumbers,E4875),""))</f>
        <v>33</v>
      </c>
      <c r="N4875" s="1" t="b">
        <f>IF([first '# in desc]&lt;[pos kw in desc],MID([desc],[pos kw in desc]-7,7))</f>
        <v>0</v>
      </c>
      <c r="O48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75" s="1" t="str">
        <f>TRIM(IF([first '# in desc]&lt;[pos kw in desc],MID([desc],[pos kw in desc]-6,6),FALSE))</f>
        <v>FALSCH</v>
      </c>
      <c r="Q4875" s="1" t="b">
        <f>IF(LEN([manuell])=0,IFERROR([kw fine in title]*1,IFERROR(SUMPRODUCT(COUNTIF(IsDigits,MID([kw in desc],ROW($A$1:$A$150),1)))=LEN([kw in desc]),#N/A)),[manuell])</f>
        <v>0</v>
      </c>
      <c r="R4875" s="1" t="str">
        <f>IF([pos kw in title]&gt;0,MID(J4875,#REF!,4),IF([first '# in title]&gt;0,MID([title],[first '# in title],3),IF([first '# in title]&gt;0,MID([desc],#REF!,3),VLOOKUP([productid],$G$2:$R$1386,8))))</f>
        <v>146</v>
      </c>
      <c r="S4875" s="1" t="e">
        <f>IF([kw in desc]=[kw rough in title],[kw in desc]*1,IFERROR(LEFT([kw_dirty],3)*1,IFERROR(LEFT([kw_dirty],2)*1,"n.a.")))</f>
        <v>#N/A</v>
      </c>
      <c r="T4875" s="1"/>
      <c r="U4875" s="1" t="e">
        <f>VLOOKUP(Tabelle1[[#This Row],[productid]],Tabelle2[#All],2,FALSE)</f>
        <v>#N/A</v>
      </c>
    </row>
    <row r="4876" spans="1:21">
      <c r="A4876" t="s">
        <v>4783</v>
      </c>
      <c r="B4876">
        <v>3044</v>
      </c>
      <c r="C4876">
        <v>289859</v>
      </c>
      <c r="D4876" t="s">
        <v>7993</v>
      </c>
      <c r="E4876" t="s">
        <v>7994</v>
      </c>
      <c r="F4876">
        <v>18406</v>
      </c>
      <c r="G4876">
        <v>2286143</v>
      </c>
      <c r="H4876">
        <f t="shared" si="76"/>
        <v>0</v>
      </c>
      <c r="I4876">
        <f t="array" ref="I4876">MIN(IFERROR(FIND(IstNumbers,A4876),""))</f>
        <v>20</v>
      </c>
      <c r="J4876" s="1" t="e">
        <f>IF([first '# in title]&lt;[pos kw in title],MID([title],[pos kw in title]-6,6),#N/A)</f>
        <v>#N/A</v>
      </c>
      <c r="K4876" s="1" t="e">
        <f>IFERROR(MID(SUBSTITUTE([kw rough in title],",","."),FIND("(",[kw rough in title])+1,20),SUBSTITUTE(IFERROR(MID([kw rough in title],FIND(" ",[kw rough in title])+1,20),[kw rough in title]),",","."))</f>
        <v>#N/A</v>
      </c>
      <c r="L4876" s="1">
        <f>IFERROR(FIND("kW",[desc]),0)</f>
        <v>0</v>
      </c>
      <c r="M4876">
        <f t="array" ref="M4876">MIN(IFERROR(FIND(IstNumbers,E4876),""))</f>
        <v>33</v>
      </c>
      <c r="N4876" s="1" t="b">
        <f>IF([first '# in desc]&lt;[pos kw in desc],MID([desc],[pos kw in desc]-7,7))</f>
        <v>0</v>
      </c>
      <c r="O48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76" s="1" t="str">
        <f>TRIM(IF([first '# in desc]&lt;[pos kw in desc],MID([desc],[pos kw in desc]-6,6),FALSE))</f>
        <v>FALSCH</v>
      </c>
      <c r="Q4876" s="1" t="b">
        <f>IF(LEN([manuell])=0,IFERROR([kw fine in title]*1,IFERROR(SUMPRODUCT(COUNTIF(IsDigits,MID([kw in desc],ROW($A$1:$A$150),1)))=LEN([kw in desc]),#N/A)),[manuell])</f>
        <v>0</v>
      </c>
      <c r="R4876" s="1" t="str">
        <f>IF([pos kw in title]&gt;0,MID(J4876,#REF!,4),IF([first '# in title]&gt;0,MID([title],[first '# in title],3),IF([first '# in title]&gt;0,MID([desc],#REF!,3),VLOOKUP([productid],$G$2:$R$1386,8))))</f>
        <v>146</v>
      </c>
      <c r="S4876" s="1" t="e">
        <f>IF([kw in desc]=[kw rough in title],[kw in desc]*1,IFERROR(LEFT([kw_dirty],3)*1,IFERROR(LEFT([kw_dirty],2)*1,"n.a.")))</f>
        <v>#N/A</v>
      </c>
      <c r="T4876" s="1"/>
      <c r="U4876" s="1" t="e">
        <f>VLOOKUP(Tabelle1[[#This Row],[productid]],Tabelle2[#All],2,FALSE)</f>
        <v>#N/A</v>
      </c>
    </row>
    <row r="4877" spans="1:21">
      <c r="A4877" t="s">
        <v>4783</v>
      </c>
      <c r="B4877">
        <v>3044</v>
      </c>
      <c r="C4877">
        <v>289859</v>
      </c>
      <c r="D4877" t="s">
        <v>7995</v>
      </c>
      <c r="E4877" t="s">
        <v>7996</v>
      </c>
      <c r="F4877">
        <v>18406</v>
      </c>
      <c r="G4877">
        <v>2286143</v>
      </c>
      <c r="H4877">
        <f t="shared" si="76"/>
        <v>0</v>
      </c>
      <c r="I4877">
        <f t="array" ref="I4877">MIN(IFERROR(FIND(IstNumbers,A4877),""))</f>
        <v>20</v>
      </c>
      <c r="J4877" s="1" t="e">
        <f>IF([first '# in title]&lt;[pos kw in title],MID([title],[pos kw in title]-6,6),#N/A)</f>
        <v>#N/A</v>
      </c>
      <c r="K4877" s="1" t="e">
        <f>IFERROR(MID(SUBSTITUTE([kw rough in title],",","."),FIND("(",[kw rough in title])+1,20),SUBSTITUTE(IFERROR(MID([kw rough in title],FIND(" ",[kw rough in title])+1,20),[kw rough in title]),",","."))</f>
        <v>#N/A</v>
      </c>
      <c r="L4877" s="1">
        <f>IFERROR(FIND("kW",[desc]),0)</f>
        <v>0</v>
      </c>
      <c r="M4877">
        <f t="array" ref="M4877">MIN(IFERROR(FIND(IstNumbers,E4877),""))</f>
        <v>33</v>
      </c>
      <c r="N4877" s="1" t="b">
        <f>IF([first '# in desc]&lt;[pos kw in desc],MID([desc],[pos kw in desc]-7,7))</f>
        <v>0</v>
      </c>
      <c r="O48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77" s="1" t="str">
        <f>TRIM(IF([first '# in desc]&lt;[pos kw in desc],MID([desc],[pos kw in desc]-6,6),FALSE))</f>
        <v>FALSCH</v>
      </c>
      <c r="Q4877" s="1" t="b">
        <f>IF(LEN([manuell])=0,IFERROR([kw fine in title]*1,IFERROR(SUMPRODUCT(COUNTIF(IsDigits,MID([kw in desc],ROW($A$1:$A$150),1)))=LEN([kw in desc]),#N/A)),[manuell])</f>
        <v>0</v>
      </c>
      <c r="R4877" s="1" t="str">
        <f>IF([pos kw in title]&gt;0,MID(J4877,#REF!,4),IF([first '# in title]&gt;0,MID([title],[first '# in title],3),IF([first '# in title]&gt;0,MID([desc],#REF!,3),VLOOKUP([productid],$G$2:$R$1386,8))))</f>
        <v>146</v>
      </c>
      <c r="S4877" s="1" t="e">
        <f>IF([kw in desc]=[kw rough in title],[kw in desc]*1,IFERROR(LEFT([kw_dirty],3)*1,IFERROR(LEFT([kw_dirty],2)*1,"n.a.")))</f>
        <v>#N/A</v>
      </c>
      <c r="T4877" s="1"/>
      <c r="U4877" s="1" t="e">
        <f>VLOOKUP(Tabelle1[[#This Row],[productid]],Tabelle2[#All],2,FALSE)</f>
        <v>#N/A</v>
      </c>
    </row>
    <row r="4878" spans="1:21">
      <c r="A4878" t="s">
        <v>4783</v>
      </c>
      <c r="B4878">
        <v>3045</v>
      </c>
      <c r="C4878">
        <v>289859</v>
      </c>
      <c r="D4878" t="s">
        <v>7997</v>
      </c>
      <c r="E4878" t="s">
        <v>7998</v>
      </c>
      <c r="F4878">
        <v>18406</v>
      </c>
      <c r="G4878">
        <v>2286143</v>
      </c>
      <c r="H4878">
        <f t="shared" si="76"/>
        <v>0</v>
      </c>
      <c r="I4878">
        <f t="array" ref="I4878">MIN(IFERROR(FIND(IstNumbers,A4878),""))</f>
        <v>20</v>
      </c>
      <c r="J4878" s="1" t="e">
        <f>IF([first '# in title]&lt;[pos kw in title],MID([title],[pos kw in title]-6,6),#N/A)</f>
        <v>#N/A</v>
      </c>
      <c r="K4878" s="1" t="e">
        <f>IFERROR(MID(SUBSTITUTE([kw rough in title],",","."),FIND("(",[kw rough in title])+1,20),SUBSTITUTE(IFERROR(MID([kw rough in title],FIND(" ",[kw rough in title])+1,20),[kw rough in title]),",","."))</f>
        <v>#N/A</v>
      </c>
      <c r="L4878" s="1">
        <f>IFERROR(FIND("kW",[desc]),0)</f>
        <v>0</v>
      </c>
      <c r="M4878">
        <f t="array" ref="M4878">MIN(IFERROR(FIND(IstNumbers,E4878),""))</f>
        <v>33</v>
      </c>
      <c r="N4878" s="1" t="b">
        <f>IF([first '# in desc]&lt;[pos kw in desc],MID([desc],[pos kw in desc]-7,7))</f>
        <v>0</v>
      </c>
      <c r="O48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78" s="1" t="str">
        <f>TRIM(IF([first '# in desc]&lt;[pos kw in desc],MID([desc],[pos kw in desc]-6,6),FALSE))</f>
        <v>FALSCH</v>
      </c>
      <c r="Q4878" s="1" t="b">
        <f>IF(LEN([manuell])=0,IFERROR([kw fine in title]*1,IFERROR(SUMPRODUCT(COUNTIF(IsDigits,MID([kw in desc],ROW($A$1:$A$150),1)))=LEN([kw in desc]),#N/A)),[manuell])</f>
        <v>0</v>
      </c>
      <c r="R4878" s="1" t="str">
        <f>IF([pos kw in title]&gt;0,MID(J4878,#REF!,4),IF([first '# in title]&gt;0,MID([title],[first '# in title],3),IF([first '# in title]&gt;0,MID([desc],#REF!,3),VLOOKUP([productid],$G$2:$R$1386,8))))</f>
        <v>146</v>
      </c>
      <c r="S4878" s="1" t="e">
        <f>IF([kw in desc]=[kw rough in title],[kw in desc]*1,IFERROR(LEFT([kw_dirty],3)*1,IFERROR(LEFT([kw_dirty],2)*1,"n.a.")))</f>
        <v>#N/A</v>
      </c>
      <c r="T4878" s="1"/>
      <c r="U4878" s="1" t="e">
        <f>VLOOKUP(Tabelle1[[#This Row],[productid]],Tabelle2[#All],2,FALSE)</f>
        <v>#N/A</v>
      </c>
    </row>
    <row r="4879" spans="1:21" hidden="1">
      <c r="A4879" t="s">
        <v>1988</v>
      </c>
      <c r="B4879">
        <v>3840</v>
      </c>
      <c r="C4879">
        <v>289859</v>
      </c>
      <c r="D4879" t="s">
        <v>7999</v>
      </c>
      <c r="E4879" t="s">
        <v>8000</v>
      </c>
      <c r="F4879">
        <v>18406</v>
      </c>
      <c r="G4879">
        <v>3497887</v>
      </c>
      <c r="H4879">
        <f t="shared" si="76"/>
        <v>0</v>
      </c>
      <c r="I4879">
        <f t="array" ref="I4879">MIN(IFERROR(FIND(IstNumbers,A4879),""))</f>
        <v>13</v>
      </c>
      <c r="J4879" s="1" t="e">
        <f>IF([first '# in title]&lt;[pos kw in title],MID([title],[pos kw in title]-6,6),#N/A)</f>
        <v>#N/A</v>
      </c>
      <c r="K4879" s="1" t="e">
        <f>IFERROR(MID(SUBSTITUTE([kw rough in title],",","."),FIND("(",[kw rough in title])+1,20),SUBSTITUTE(IFERROR(MID([kw rough in title],FIND(" ",[kw rough in title])+1,20),[kw rough in title]),",","."))</f>
        <v>#N/A</v>
      </c>
      <c r="L4879" s="1">
        <f>IFERROR(FIND("kW",[desc]),0)</f>
        <v>70</v>
      </c>
      <c r="M4879">
        <f t="array" ref="M4879">MIN(IFERROR(FIND(IstNumbers,E4879),""))</f>
        <v>34</v>
      </c>
      <c r="N4879" s="1" t="str">
        <f>IF([first '# in desc]&lt;[pos kw in desc],MID([desc],[pos kw in desc]-7,7))</f>
        <v xml:space="preserve">­me 42 </v>
      </c>
      <c r="O48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79" s="1" t="str">
        <f>TRIM(IF([first '# in desc]&lt;[pos kw in desc],MID([desc],[pos kw in desc]-6,6),FALSE))</f>
        <v>me 42</v>
      </c>
      <c r="Q4879" s="1" t="b">
        <f>IF(LEN([manuell])=0,IFERROR([kw fine in title]*1,IFERROR(SUMPRODUCT(COUNTIF(IsDigits,MID([kw in desc],ROW($A$1:$A$150),1)))=LEN([kw in desc]),#N/A)),[manuell])</f>
        <v>0</v>
      </c>
      <c r="R4879" s="1" t="str">
        <f>IF([pos kw in title]&gt;0,MID(J4879,#REF!,4),IF([first '# in title]&gt;0,MID([title],[first '# in title],3),IF([first '# in title]&gt;0,MID([desc],#REF!,3),VLOOKUP([productid],$G$2:$R$1386,8))))</f>
        <v xml:space="preserve">42 </v>
      </c>
      <c r="S4879" s="1" t="e">
        <f>IF([kw in desc]=[kw rough in title],[kw in desc]*1,IFERROR(LEFT([kw_dirty],3)*1,IFERROR(LEFT([kw_dirty],2)*1,"n.a.")))</f>
        <v>#N/A</v>
      </c>
      <c r="T4879" s="1"/>
      <c r="U4879" s="1">
        <f>VLOOKUP(Tabelle1[[#This Row],[productid]],Tabelle2[#All],2,FALSE)</f>
        <v>42</v>
      </c>
    </row>
    <row r="4880" spans="1:21" hidden="1">
      <c r="A4880" t="s">
        <v>4651</v>
      </c>
      <c r="B4880">
        <v>3770</v>
      </c>
      <c r="C4880">
        <v>289859</v>
      </c>
      <c r="D4880" t="s">
        <v>8001</v>
      </c>
      <c r="E4880" t="s">
        <v>7301</v>
      </c>
      <c r="F4880">
        <v>18406</v>
      </c>
      <c r="G4880">
        <v>1750863</v>
      </c>
      <c r="H4880">
        <f t="shared" si="76"/>
        <v>0</v>
      </c>
      <c r="I4880">
        <f t="array" ref="I4880">MIN(IFERROR(FIND(IstNumbers,A4880),""))</f>
        <v>28</v>
      </c>
      <c r="J4880" s="1" t="e">
        <f>IF([first '# in title]&lt;[pos kw in title],MID([title],[pos kw in title]-6,6),#N/A)</f>
        <v>#N/A</v>
      </c>
      <c r="K4880" s="1" t="e">
        <f>IFERROR(MID(SUBSTITUTE([kw rough in title],",","."),FIND("(",[kw rough in title])+1,20),SUBSTITUTE(IFERROR(MID([kw rough in title],FIND(" ",[kw rough in title])+1,20),[kw rough in title]),",","."))</f>
        <v>#N/A</v>
      </c>
      <c r="L4880" s="1">
        <f>IFERROR(FIND("kW",[desc]),0)</f>
        <v>70</v>
      </c>
      <c r="M4880">
        <f t="array" ref="M4880">MIN(IFERROR(FIND(IstNumbers,E4880),""))</f>
        <v>34</v>
      </c>
      <c r="N4880" s="1" t="str">
        <f>IF([first '# in desc]&lt;[pos kw in desc],MID([desc],[pos kw in desc]-7,7))</f>
        <v xml:space="preserve">­me 42 </v>
      </c>
      <c r="O48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80" s="1" t="str">
        <f>TRIM(IF([first '# in desc]&lt;[pos kw in desc],MID([desc],[pos kw in desc]-6,6),FALSE))</f>
        <v>me 42</v>
      </c>
      <c r="Q4880" s="1" t="b">
        <f>IF(LEN([manuell])=0,IFERROR([kw fine in title]*1,IFERROR(SUMPRODUCT(COUNTIF(IsDigits,MID([kw in desc],ROW($A$1:$A$150),1)))=LEN([kw in desc]),#N/A)),[manuell])</f>
        <v>0</v>
      </c>
      <c r="R4880" s="1" t="str">
        <f>IF([pos kw in title]&gt;0,MID(J4880,#REF!,4),IF([first '# in title]&gt;0,MID([title],[first '# in title],3),IF([first '# in title]&gt;0,MID([desc],#REF!,3),VLOOKUP([productid],$G$2:$R$1386,8))))</f>
        <v>42-</v>
      </c>
      <c r="S4880" s="1" t="e">
        <f>IF([kw in desc]=[kw rough in title],[kw in desc]*1,IFERROR(LEFT([kw_dirty],3)*1,IFERROR(LEFT([kw_dirty],2)*1,"n.a.")))</f>
        <v>#N/A</v>
      </c>
      <c r="T4880" s="1"/>
      <c r="U4880" s="1">
        <f>VLOOKUP(Tabelle1[[#This Row],[productid]],Tabelle2[#All],2,FALSE)</f>
        <v>42</v>
      </c>
    </row>
    <row r="4881" spans="1:21">
      <c r="A4881" t="s">
        <v>4783</v>
      </c>
      <c r="B4881">
        <v>3047</v>
      </c>
      <c r="C4881">
        <v>289859</v>
      </c>
      <c r="D4881" t="s">
        <v>8002</v>
      </c>
      <c r="E4881" t="s">
        <v>8003</v>
      </c>
      <c r="F4881">
        <v>18406</v>
      </c>
      <c r="G4881">
        <v>2286143</v>
      </c>
      <c r="H4881">
        <f t="shared" si="76"/>
        <v>0</v>
      </c>
      <c r="I4881">
        <f t="array" ref="I4881">MIN(IFERROR(FIND(IstNumbers,A4881),""))</f>
        <v>20</v>
      </c>
      <c r="J4881" s="1" t="e">
        <f>IF([first '# in title]&lt;[pos kw in title],MID([title],[pos kw in title]-6,6),#N/A)</f>
        <v>#N/A</v>
      </c>
      <c r="K4881" s="1" t="e">
        <f>IFERROR(MID(SUBSTITUTE([kw rough in title],",","."),FIND("(",[kw rough in title])+1,20),SUBSTITUTE(IFERROR(MID([kw rough in title],FIND(" ",[kw rough in title])+1,20),[kw rough in title]),",","."))</f>
        <v>#N/A</v>
      </c>
      <c r="L4881" s="1">
        <f>IFERROR(FIND("kW",[desc]),0)</f>
        <v>0</v>
      </c>
      <c r="M4881">
        <f t="array" ref="M4881">MIN(IFERROR(FIND(IstNumbers,E4881),""))</f>
        <v>33</v>
      </c>
      <c r="N4881" s="1" t="b">
        <f>IF([first '# in desc]&lt;[pos kw in desc],MID([desc],[pos kw in desc]-7,7))</f>
        <v>0</v>
      </c>
      <c r="O48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81" s="1" t="str">
        <f>TRIM(IF([first '# in desc]&lt;[pos kw in desc],MID([desc],[pos kw in desc]-6,6),FALSE))</f>
        <v>FALSCH</v>
      </c>
      <c r="Q4881" s="1" t="b">
        <f>IF(LEN([manuell])=0,IFERROR([kw fine in title]*1,IFERROR(SUMPRODUCT(COUNTIF(IsDigits,MID([kw in desc],ROW($A$1:$A$150),1)))=LEN([kw in desc]),#N/A)),[manuell])</f>
        <v>0</v>
      </c>
      <c r="R4881" s="1" t="str">
        <f>IF([pos kw in title]&gt;0,MID(J4881,#REF!,4),IF([first '# in title]&gt;0,MID([title],[first '# in title],3),IF([first '# in title]&gt;0,MID([desc],#REF!,3),VLOOKUP([productid],$G$2:$R$1386,8))))</f>
        <v>146</v>
      </c>
      <c r="S4881" s="1" t="e">
        <f>IF([kw in desc]=[kw rough in title],[kw in desc]*1,IFERROR(LEFT([kw_dirty],3)*1,IFERROR(LEFT([kw_dirty],2)*1,"n.a.")))</f>
        <v>#N/A</v>
      </c>
      <c r="T4881" s="1"/>
      <c r="U4881" s="1" t="e">
        <f>VLOOKUP(Tabelle1[[#This Row],[productid]],Tabelle2[#All],2,FALSE)</f>
        <v>#N/A</v>
      </c>
    </row>
    <row r="4882" spans="1:21" hidden="1">
      <c r="A4882" t="s">
        <v>1988</v>
      </c>
      <c r="B4882">
        <v>3840</v>
      </c>
      <c r="C4882">
        <v>289859</v>
      </c>
      <c r="D4882" t="s">
        <v>8004</v>
      </c>
      <c r="E4882" t="s">
        <v>8005</v>
      </c>
      <c r="F4882">
        <v>18406</v>
      </c>
      <c r="G4882">
        <v>3497887</v>
      </c>
      <c r="H4882">
        <f t="shared" si="76"/>
        <v>0</v>
      </c>
      <c r="I4882">
        <f t="array" ref="I4882">MIN(IFERROR(FIND(IstNumbers,A4882),""))</f>
        <v>13</v>
      </c>
      <c r="J4882" s="1" t="e">
        <f>IF([first '# in title]&lt;[pos kw in title],MID([title],[pos kw in title]-6,6),#N/A)</f>
        <v>#N/A</v>
      </c>
      <c r="K4882" s="1" t="e">
        <f>IFERROR(MID(SUBSTITUTE([kw rough in title],",","."),FIND("(",[kw rough in title])+1,20),SUBSTITUTE(IFERROR(MID([kw rough in title],FIND(" ",[kw rough in title])+1,20),[kw rough in title]),",","."))</f>
        <v>#N/A</v>
      </c>
      <c r="L4882" s="1">
        <f>IFERROR(FIND("kW",[desc]),0)</f>
        <v>70</v>
      </c>
      <c r="M4882">
        <f t="array" ref="M4882">MIN(IFERROR(FIND(IstNumbers,E4882),""))</f>
        <v>34</v>
      </c>
      <c r="N4882" s="1" t="str">
        <f>IF([first '# in desc]&lt;[pos kw in desc],MID([desc],[pos kw in desc]-7,7))</f>
        <v xml:space="preserve">­me 42 </v>
      </c>
      <c r="O48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82" s="1" t="str">
        <f>TRIM(IF([first '# in desc]&lt;[pos kw in desc],MID([desc],[pos kw in desc]-6,6),FALSE))</f>
        <v>me 42</v>
      </c>
      <c r="Q4882" s="1" t="b">
        <f>IF(LEN([manuell])=0,IFERROR([kw fine in title]*1,IFERROR(SUMPRODUCT(COUNTIF(IsDigits,MID([kw in desc],ROW($A$1:$A$150),1)))=LEN([kw in desc]),#N/A)),[manuell])</f>
        <v>0</v>
      </c>
      <c r="R4882" s="1" t="str">
        <f>IF([pos kw in title]&gt;0,MID(J4882,#REF!,4),IF([first '# in title]&gt;0,MID([title],[first '# in title],3),IF([first '# in title]&gt;0,MID([desc],#REF!,3),VLOOKUP([productid],$G$2:$R$1386,8))))</f>
        <v xml:space="preserve">42 </v>
      </c>
      <c r="S4882" s="1" t="e">
        <f>IF([kw in desc]=[kw rough in title],[kw in desc]*1,IFERROR(LEFT([kw_dirty],3)*1,IFERROR(LEFT([kw_dirty],2)*1,"n.a.")))</f>
        <v>#N/A</v>
      </c>
      <c r="T4882" s="1"/>
      <c r="U4882" s="1">
        <f>VLOOKUP(Tabelle1[[#This Row],[productid]],Tabelle2[#All],2,FALSE)</f>
        <v>42</v>
      </c>
    </row>
    <row r="4883" spans="1:21" hidden="1">
      <c r="A4883" t="s">
        <v>4651</v>
      </c>
      <c r="B4883">
        <v>3770</v>
      </c>
      <c r="C4883">
        <v>289859</v>
      </c>
      <c r="D4883" t="s">
        <v>8006</v>
      </c>
      <c r="E4883" t="s">
        <v>6368</v>
      </c>
      <c r="F4883">
        <v>18406</v>
      </c>
      <c r="G4883">
        <v>1750863</v>
      </c>
      <c r="H4883">
        <f t="shared" si="76"/>
        <v>0</v>
      </c>
      <c r="I4883">
        <f t="array" ref="I4883">MIN(IFERROR(FIND(IstNumbers,A4883),""))</f>
        <v>28</v>
      </c>
      <c r="J4883" s="1" t="e">
        <f>IF([first '# in title]&lt;[pos kw in title],MID([title],[pos kw in title]-6,6),#N/A)</f>
        <v>#N/A</v>
      </c>
      <c r="K4883" s="1" t="e">
        <f>IFERROR(MID(SUBSTITUTE([kw rough in title],",","."),FIND("(",[kw rough in title])+1,20),SUBSTITUTE(IFERROR(MID([kw rough in title],FIND(" ",[kw rough in title])+1,20),[kw rough in title]),",","."))</f>
        <v>#N/A</v>
      </c>
      <c r="L4883" s="1">
        <f>IFERROR(FIND("kW",[desc]),0)</f>
        <v>70</v>
      </c>
      <c r="M4883">
        <f t="array" ref="M4883">MIN(IFERROR(FIND(IstNumbers,E4883),""))</f>
        <v>34</v>
      </c>
      <c r="N4883" s="1" t="str">
        <f>IF([first '# in desc]&lt;[pos kw in desc],MID([desc],[pos kw in desc]-7,7))</f>
        <v xml:space="preserve">­me 42 </v>
      </c>
      <c r="O48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83" s="1" t="str">
        <f>TRIM(IF([first '# in desc]&lt;[pos kw in desc],MID([desc],[pos kw in desc]-6,6),FALSE))</f>
        <v>me 42</v>
      </c>
      <c r="Q4883" s="1" t="b">
        <f>IF(LEN([manuell])=0,IFERROR([kw fine in title]*1,IFERROR(SUMPRODUCT(COUNTIF(IsDigits,MID([kw in desc],ROW($A$1:$A$150),1)))=LEN([kw in desc]),#N/A)),[manuell])</f>
        <v>0</v>
      </c>
      <c r="R4883" s="1" t="str">
        <f>IF([pos kw in title]&gt;0,MID(J4883,#REF!,4),IF([first '# in title]&gt;0,MID([title],[first '# in title],3),IF([first '# in title]&gt;0,MID([desc],#REF!,3),VLOOKUP([productid],$G$2:$R$1386,8))))</f>
        <v>42-</v>
      </c>
      <c r="S4883" s="1" t="e">
        <f>IF([kw in desc]=[kw rough in title],[kw in desc]*1,IFERROR(LEFT([kw_dirty],3)*1,IFERROR(LEFT([kw_dirty],2)*1,"n.a.")))</f>
        <v>#N/A</v>
      </c>
      <c r="T4883" s="1"/>
      <c r="U4883" s="1">
        <f>VLOOKUP(Tabelle1[[#This Row],[productid]],Tabelle2[#All],2,FALSE)</f>
        <v>42</v>
      </c>
    </row>
    <row r="4884" spans="1:21">
      <c r="A4884" t="s">
        <v>4783</v>
      </c>
      <c r="B4884">
        <v>3047</v>
      </c>
      <c r="C4884">
        <v>289859</v>
      </c>
      <c r="D4884" t="s">
        <v>8007</v>
      </c>
      <c r="E4884" t="s">
        <v>8008</v>
      </c>
      <c r="F4884">
        <v>18406</v>
      </c>
      <c r="G4884">
        <v>2286143</v>
      </c>
      <c r="H4884">
        <f t="shared" si="76"/>
        <v>0</v>
      </c>
      <c r="I4884">
        <f t="array" ref="I4884">MIN(IFERROR(FIND(IstNumbers,A4884),""))</f>
        <v>20</v>
      </c>
      <c r="J4884" s="1" t="e">
        <f>IF([first '# in title]&lt;[pos kw in title],MID([title],[pos kw in title]-6,6),#N/A)</f>
        <v>#N/A</v>
      </c>
      <c r="K4884" s="1" t="e">
        <f>IFERROR(MID(SUBSTITUTE([kw rough in title],",","."),FIND("(",[kw rough in title])+1,20),SUBSTITUTE(IFERROR(MID([kw rough in title],FIND(" ",[kw rough in title])+1,20),[kw rough in title]),",","."))</f>
        <v>#N/A</v>
      </c>
      <c r="L4884" s="1">
        <f>IFERROR(FIND("kW",[desc]),0)</f>
        <v>0</v>
      </c>
      <c r="M4884">
        <f t="array" ref="M4884">MIN(IFERROR(FIND(IstNumbers,E4884),""))</f>
        <v>33</v>
      </c>
      <c r="N4884" s="1" t="b">
        <f>IF([first '# in desc]&lt;[pos kw in desc],MID([desc],[pos kw in desc]-7,7))</f>
        <v>0</v>
      </c>
      <c r="O48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84" s="1" t="str">
        <f>TRIM(IF([first '# in desc]&lt;[pos kw in desc],MID([desc],[pos kw in desc]-6,6),FALSE))</f>
        <v>FALSCH</v>
      </c>
      <c r="Q4884" s="1" t="b">
        <f>IF(LEN([manuell])=0,IFERROR([kw fine in title]*1,IFERROR(SUMPRODUCT(COUNTIF(IsDigits,MID([kw in desc],ROW($A$1:$A$150),1)))=LEN([kw in desc]),#N/A)),[manuell])</f>
        <v>0</v>
      </c>
      <c r="R4884" s="1" t="str">
        <f>IF([pos kw in title]&gt;0,MID(J4884,#REF!,4),IF([first '# in title]&gt;0,MID([title],[first '# in title],3),IF([first '# in title]&gt;0,MID([desc],#REF!,3),VLOOKUP([productid],$G$2:$R$1386,8))))</f>
        <v>146</v>
      </c>
      <c r="S4884" s="1" t="e">
        <f>IF([kw in desc]=[kw rough in title],[kw in desc]*1,IFERROR(LEFT([kw_dirty],3)*1,IFERROR(LEFT([kw_dirty],2)*1,"n.a.")))</f>
        <v>#N/A</v>
      </c>
      <c r="T4884" s="1"/>
      <c r="U4884" s="1" t="e">
        <f>VLOOKUP(Tabelle1[[#This Row],[productid]],Tabelle2[#All],2,FALSE)</f>
        <v>#N/A</v>
      </c>
    </row>
    <row r="4885" spans="1:21" hidden="1">
      <c r="A4885" t="s">
        <v>1988</v>
      </c>
      <c r="B4885">
        <v>3840</v>
      </c>
      <c r="C4885">
        <v>289859</v>
      </c>
      <c r="D4885" t="s">
        <v>8009</v>
      </c>
      <c r="E4885" t="s">
        <v>8010</v>
      </c>
      <c r="F4885">
        <v>18406</v>
      </c>
      <c r="G4885">
        <v>3497887</v>
      </c>
      <c r="H4885">
        <f t="shared" si="76"/>
        <v>0</v>
      </c>
      <c r="I4885">
        <f t="array" ref="I4885">MIN(IFERROR(FIND(IstNumbers,A4885),""))</f>
        <v>13</v>
      </c>
      <c r="J4885" s="1" t="e">
        <f>IF([first '# in title]&lt;[pos kw in title],MID([title],[pos kw in title]-6,6),#N/A)</f>
        <v>#N/A</v>
      </c>
      <c r="K4885" s="1" t="e">
        <f>IFERROR(MID(SUBSTITUTE([kw rough in title],",","."),FIND("(",[kw rough in title])+1,20),SUBSTITUTE(IFERROR(MID([kw rough in title],FIND(" ",[kw rough in title])+1,20),[kw rough in title]),",","."))</f>
        <v>#N/A</v>
      </c>
      <c r="L4885" s="1">
        <f>IFERROR(FIND("kW",[desc]),0)</f>
        <v>70</v>
      </c>
      <c r="M4885">
        <f t="array" ref="M4885">MIN(IFERROR(FIND(IstNumbers,E4885),""))</f>
        <v>34</v>
      </c>
      <c r="N4885" s="1" t="str">
        <f>IF([first '# in desc]&lt;[pos kw in desc],MID([desc],[pos kw in desc]-7,7))</f>
        <v xml:space="preserve">­me 42 </v>
      </c>
      <c r="O48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85" s="1" t="str">
        <f>TRIM(IF([first '# in desc]&lt;[pos kw in desc],MID([desc],[pos kw in desc]-6,6),FALSE))</f>
        <v>me 42</v>
      </c>
      <c r="Q4885" s="1" t="b">
        <f>IF(LEN([manuell])=0,IFERROR([kw fine in title]*1,IFERROR(SUMPRODUCT(COUNTIF(IsDigits,MID([kw in desc],ROW($A$1:$A$150),1)))=LEN([kw in desc]),#N/A)),[manuell])</f>
        <v>0</v>
      </c>
      <c r="R4885" s="1" t="str">
        <f>IF([pos kw in title]&gt;0,MID(J4885,#REF!,4),IF([first '# in title]&gt;0,MID([title],[first '# in title],3),IF([first '# in title]&gt;0,MID([desc],#REF!,3),VLOOKUP([productid],$G$2:$R$1386,8))))</f>
        <v xml:space="preserve">42 </v>
      </c>
      <c r="S4885" s="1" t="e">
        <f>IF([kw in desc]=[kw rough in title],[kw in desc]*1,IFERROR(LEFT([kw_dirty],3)*1,IFERROR(LEFT([kw_dirty],2)*1,"n.a.")))</f>
        <v>#N/A</v>
      </c>
      <c r="T4885" s="1"/>
      <c r="U4885" s="1">
        <f>VLOOKUP(Tabelle1[[#This Row],[productid]],Tabelle2[#All],2,FALSE)</f>
        <v>42</v>
      </c>
    </row>
    <row r="4886" spans="1:21" hidden="1">
      <c r="A4886" t="s">
        <v>4651</v>
      </c>
      <c r="B4886">
        <v>3770</v>
      </c>
      <c r="C4886">
        <v>289859</v>
      </c>
      <c r="D4886" t="s">
        <v>8011</v>
      </c>
      <c r="E4886" t="s">
        <v>7385</v>
      </c>
      <c r="F4886">
        <v>18406</v>
      </c>
      <c r="G4886">
        <v>1750863</v>
      </c>
      <c r="H4886">
        <f t="shared" si="76"/>
        <v>0</v>
      </c>
      <c r="I4886">
        <f t="array" ref="I4886">MIN(IFERROR(FIND(IstNumbers,A4886),""))</f>
        <v>28</v>
      </c>
      <c r="J4886" s="1" t="e">
        <f>IF([first '# in title]&lt;[pos kw in title],MID([title],[pos kw in title]-6,6),#N/A)</f>
        <v>#N/A</v>
      </c>
      <c r="K4886" s="1" t="e">
        <f>IFERROR(MID(SUBSTITUTE([kw rough in title],",","."),FIND("(",[kw rough in title])+1,20),SUBSTITUTE(IFERROR(MID([kw rough in title],FIND(" ",[kw rough in title])+1,20),[kw rough in title]),",","."))</f>
        <v>#N/A</v>
      </c>
      <c r="L4886" s="1">
        <f>IFERROR(FIND("kW",[desc]),0)</f>
        <v>70</v>
      </c>
      <c r="M4886">
        <f t="array" ref="M4886">MIN(IFERROR(FIND(IstNumbers,E4886),""))</f>
        <v>34</v>
      </c>
      <c r="N4886" s="1" t="str">
        <f>IF([first '# in desc]&lt;[pos kw in desc],MID([desc],[pos kw in desc]-7,7))</f>
        <v xml:space="preserve">­me 42 </v>
      </c>
      <c r="O48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86" s="1" t="str">
        <f>TRIM(IF([first '# in desc]&lt;[pos kw in desc],MID([desc],[pos kw in desc]-6,6),FALSE))</f>
        <v>me 42</v>
      </c>
      <c r="Q4886" s="1" t="b">
        <f>IF(LEN([manuell])=0,IFERROR([kw fine in title]*1,IFERROR(SUMPRODUCT(COUNTIF(IsDigits,MID([kw in desc],ROW($A$1:$A$150),1)))=LEN([kw in desc]),#N/A)),[manuell])</f>
        <v>0</v>
      </c>
      <c r="R4886" s="1" t="str">
        <f>IF([pos kw in title]&gt;0,MID(J4886,#REF!,4),IF([first '# in title]&gt;0,MID([title],[first '# in title],3),IF([first '# in title]&gt;0,MID([desc],#REF!,3),VLOOKUP([productid],$G$2:$R$1386,8))))</f>
        <v>42-</v>
      </c>
      <c r="S4886" s="1" t="e">
        <f>IF([kw in desc]=[kw rough in title],[kw in desc]*1,IFERROR(LEFT([kw_dirty],3)*1,IFERROR(LEFT([kw_dirty],2)*1,"n.a.")))</f>
        <v>#N/A</v>
      </c>
      <c r="T4886" s="1"/>
      <c r="U4886" s="1">
        <f>VLOOKUP(Tabelle1[[#This Row],[productid]],Tabelle2[#All],2,FALSE)</f>
        <v>42</v>
      </c>
    </row>
    <row r="4887" spans="1:21">
      <c r="A4887" t="s">
        <v>4783</v>
      </c>
      <c r="B4887">
        <v>3047</v>
      </c>
      <c r="C4887">
        <v>289859</v>
      </c>
      <c r="D4887" t="s">
        <v>8012</v>
      </c>
      <c r="E4887" t="s">
        <v>8013</v>
      </c>
      <c r="F4887">
        <v>18406</v>
      </c>
      <c r="G4887">
        <v>2286143</v>
      </c>
      <c r="H4887">
        <f t="shared" si="76"/>
        <v>0</v>
      </c>
      <c r="I4887">
        <f t="array" ref="I4887">MIN(IFERROR(FIND(IstNumbers,A4887),""))</f>
        <v>20</v>
      </c>
      <c r="J4887" s="1" t="e">
        <f>IF([first '# in title]&lt;[pos kw in title],MID([title],[pos kw in title]-6,6),#N/A)</f>
        <v>#N/A</v>
      </c>
      <c r="K4887" s="1" t="e">
        <f>IFERROR(MID(SUBSTITUTE([kw rough in title],",","."),FIND("(",[kw rough in title])+1,20),SUBSTITUTE(IFERROR(MID([kw rough in title],FIND(" ",[kw rough in title])+1,20),[kw rough in title]),",","."))</f>
        <v>#N/A</v>
      </c>
      <c r="L4887" s="1">
        <f>IFERROR(FIND("kW",[desc]),0)</f>
        <v>0</v>
      </c>
      <c r="M4887">
        <f t="array" ref="M4887">MIN(IFERROR(FIND(IstNumbers,E4887),""))</f>
        <v>33</v>
      </c>
      <c r="N4887" s="1" t="b">
        <f>IF([first '# in desc]&lt;[pos kw in desc],MID([desc],[pos kw in desc]-7,7))</f>
        <v>0</v>
      </c>
      <c r="O48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87" s="1" t="str">
        <f>TRIM(IF([first '# in desc]&lt;[pos kw in desc],MID([desc],[pos kw in desc]-6,6),FALSE))</f>
        <v>FALSCH</v>
      </c>
      <c r="Q4887" s="1" t="b">
        <f>IF(LEN([manuell])=0,IFERROR([kw fine in title]*1,IFERROR(SUMPRODUCT(COUNTIF(IsDigits,MID([kw in desc],ROW($A$1:$A$150),1)))=LEN([kw in desc]),#N/A)),[manuell])</f>
        <v>0</v>
      </c>
      <c r="R4887" s="1" t="str">
        <f>IF([pos kw in title]&gt;0,MID(J4887,#REF!,4),IF([first '# in title]&gt;0,MID([title],[first '# in title],3),IF([first '# in title]&gt;0,MID([desc],#REF!,3),VLOOKUP([productid],$G$2:$R$1386,8))))</f>
        <v>146</v>
      </c>
      <c r="S4887" s="1" t="e">
        <f>IF([kw in desc]=[kw rough in title],[kw in desc]*1,IFERROR(LEFT([kw_dirty],3)*1,IFERROR(LEFT([kw_dirty],2)*1,"n.a.")))</f>
        <v>#N/A</v>
      </c>
      <c r="T4887" s="1"/>
      <c r="U4887" s="1" t="e">
        <f>VLOOKUP(Tabelle1[[#This Row],[productid]],Tabelle2[#All],2,FALSE)</f>
        <v>#N/A</v>
      </c>
    </row>
    <row r="4888" spans="1:21" hidden="1">
      <c r="A4888" t="s">
        <v>1988</v>
      </c>
      <c r="B4888">
        <v>3840</v>
      </c>
      <c r="C4888">
        <v>289859</v>
      </c>
      <c r="D4888" t="s">
        <v>8014</v>
      </c>
      <c r="E4888" t="s">
        <v>8015</v>
      </c>
      <c r="F4888">
        <v>18406</v>
      </c>
      <c r="G4888">
        <v>3497887</v>
      </c>
      <c r="H4888">
        <f t="shared" si="76"/>
        <v>0</v>
      </c>
      <c r="I4888">
        <f t="array" ref="I4888">MIN(IFERROR(FIND(IstNumbers,A4888),""))</f>
        <v>13</v>
      </c>
      <c r="J4888" s="1" t="e">
        <f>IF([first '# in title]&lt;[pos kw in title],MID([title],[pos kw in title]-6,6),#N/A)</f>
        <v>#N/A</v>
      </c>
      <c r="K4888" s="1" t="e">
        <f>IFERROR(MID(SUBSTITUTE([kw rough in title],",","."),FIND("(",[kw rough in title])+1,20),SUBSTITUTE(IFERROR(MID([kw rough in title],FIND(" ",[kw rough in title])+1,20),[kw rough in title]),",","."))</f>
        <v>#N/A</v>
      </c>
      <c r="L4888" s="1">
        <f>IFERROR(FIND("kW",[desc]),0)</f>
        <v>70</v>
      </c>
      <c r="M4888">
        <f t="array" ref="M4888">MIN(IFERROR(FIND(IstNumbers,E4888),""))</f>
        <v>34</v>
      </c>
      <c r="N4888" s="1" t="str">
        <f>IF([first '# in desc]&lt;[pos kw in desc],MID([desc],[pos kw in desc]-7,7))</f>
        <v xml:space="preserve">­me 42 </v>
      </c>
      <c r="O48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88" s="1" t="str">
        <f>TRIM(IF([first '# in desc]&lt;[pos kw in desc],MID([desc],[pos kw in desc]-6,6),FALSE))</f>
        <v>me 42</v>
      </c>
      <c r="Q4888" s="1" t="b">
        <f>IF(LEN([manuell])=0,IFERROR([kw fine in title]*1,IFERROR(SUMPRODUCT(COUNTIF(IsDigits,MID([kw in desc],ROW($A$1:$A$150),1)))=LEN([kw in desc]),#N/A)),[manuell])</f>
        <v>0</v>
      </c>
      <c r="R4888" s="1" t="str">
        <f>IF([pos kw in title]&gt;0,MID(J4888,#REF!,4),IF([first '# in title]&gt;0,MID([title],[first '# in title],3),IF([first '# in title]&gt;0,MID([desc],#REF!,3),VLOOKUP([productid],$G$2:$R$1386,8))))</f>
        <v xml:space="preserve">42 </v>
      </c>
      <c r="S4888" s="1" t="e">
        <f>IF([kw in desc]=[kw rough in title],[kw in desc]*1,IFERROR(LEFT([kw_dirty],3)*1,IFERROR(LEFT([kw_dirty],2)*1,"n.a.")))</f>
        <v>#N/A</v>
      </c>
      <c r="T4888" s="1"/>
      <c r="U4888" s="1">
        <f>VLOOKUP(Tabelle1[[#This Row],[productid]],Tabelle2[#All],2,FALSE)</f>
        <v>42</v>
      </c>
    </row>
    <row r="4889" spans="1:21" hidden="1">
      <c r="A4889" t="s">
        <v>4651</v>
      </c>
      <c r="B4889">
        <v>3770</v>
      </c>
      <c r="C4889">
        <v>289859</v>
      </c>
      <c r="D4889" t="s">
        <v>8016</v>
      </c>
      <c r="E4889" t="s">
        <v>7392</v>
      </c>
      <c r="F4889">
        <v>18406</v>
      </c>
      <c r="G4889">
        <v>1750863</v>
      </c>
      <c r="H4889">
        <f t="shared" si="76"/>
        <v>0</v>
      </c>
      <c r="I4889">
        <f t="array" ref="I4889">MIN(IFERROR(FIND(IstNumbers,A4889),""))</f>
        <v>28</v>
      </c>
      <c r="J4889" s="1" t="e">
        <f>IF([first '# in title]&lt;[pos kw in title],MID([title],[pos kw in title]-6,6),#N/A)</f>
        <v>#N/A</v>
      </c>
      <c r="K4889" s="1" t="e">
        <f>IFERROR(MID(SUBSTITUTE([kw rough in title],",","."),FIND("(",[kw rough in title])+1,20),SUBSTITUTE(IFERROR(MID([kw rough in title],FIND(" ",[kw rough in title])+1,20),[kw rough in title]),",","."))</f>
        <v>#N/A</v>
      </c>
      <c r="L4889" s="1">
        <f>IFERROR(FIND("kW",[desc]),0)</f>
        <v>70</v>
      </c>
      <c r="M4889">
        <f t="array" ref="M4889">MIN(IFERROR(FIND(IstNumbers,E4889),""))</f>
        <v>34</v>
      </c>
      <c r="N4889" s="1" t="str">
        <f>IF([first '# in desc]&lt;[pos kw in desc],MID([desc],[pos kw in desc]-7,7))</f>
        <v xml:space="preserve">­me 42 </v>
      </c>
      <c r="O48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89" s="1" t="str">
        <f>TRIM(IF([first '# in desc]&lt;[pos kw in desc],MID([desc],[pos kw in desc]-6,6),FALSE))</f>
        <v>me 42</v>
      </c>
      <c r="Q4889" s="1" t="b">
        <f>IF(LEN([manuell])=0,IFERROR([kw fine in title]*1,IFERROR(SUMPRODUCT(COUNTIF(IsDigits,MID([kw in desc],ROW($A$1:$A$150),1)))=LEN([kw in desc]),#N/A)),[manuell])</f>
        <v>0</v>
      </c>
      <c r="R4889" s="1" t="str">
        <f>IF([pos kw in title]&gt;0,MID(J4889,#REF!,4),IF([first '# in title]&gt;0,MID([title],[first '# in title],3),IF([first '# in title]&gt;0,MID([desc],#REF!,3),VLOOKUP([productid],$G$2:$R$1386,8))))</f>
        <v>42-</v>
      </c>
      <c r="S4889" s="1" t="e">
        <f>IF([kw in desc]=[kw rough in title],[kw in desc]*1,IFERROR(LEFT([kw_dirty],3)*1,IFERROR(LEFT([kw_dirty],2)*1,"n.a.")))</f>
        <v>#N/A</v>
      </c>
      <c r="T4889" s="1"/>
      <c r="U4889" s="1">
        <f>VLOOKUP(Tabelle1[[#This Row],[productid]],Tabelle2[#All],2,FALSE)</f>
        <v>42</v>
      </c>
    </row>
    <row r="4890" spans="1:21">
      <c r="A4890" t="s">
        <v>4783</v>
      </c>
      <c r="B4890">
        <v>3047</v>
      </c>
      <c r="C4890">
        <v>289859</v>
      </c>
      <c r="D4890" t="s">
        <v>8017</v>
      </c>
      <c r="E4890" t="s">
        <v>8018</v>
      </c>
      <c r="F4890">
        <v>18406</v>
      </c>
      <c r="G4890">
        <v>2286143</v>
      </c>
      <c r="H4890">
        <f t="shared" si="76"/>
        <v>0</v>
      </c>
      <c r="I4890">
        <f t="array" ref="I4890">MIN(IFERROR(FIND(IstNumbers,A4890),""))</f>
        <v>20</v>
      </c>
      <c r="J4890" s="1" t="e">
        <f>IF([first '# in title]&lt;[pos kw in title],MID([title],[pos kw in title]-6,6),#N/A)</f>
        <v>#N/A</v>
      </c>
      <c r="K4890" s="1" t="e">
        <f>IFERROR(MID(SUBSTITUTE([kw rough in title],",","."),FIND("(",[kw rough in title])+1,20),SUBSTITUTE(IFERROR(MID([kw rough in title],FIND(" ",[kw rough in title])+1,20),[kw rough in title]),",","."))</f>
        <v>#N/A</v>
      </c>
      <c r="L4890" s="1">
        <f>IFERROR(FIND("kW",[desc]),0)</f>
        <v>0</v>
      </c>
      <c r="M4890">
        <f t="array" ref="M4890">MIN(IFERROR(FIND(IstNumbers,E4890),""))</f>
        <v>33</v>
      </c>
      <c r="N4890" s="1" t="b">
        <f>IF([first '# in desc]&lt;[pos kw in desc],MID([desc],[pos kw in desc]-7,7))</f>
        <v>0</v>
      </c>
      <c r="O48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90" s="1" t="str">
        <f>TRIM(IF([first '# in desc]&lt;[pos kw in desc],MID([desc],[pos kw in desc]-6,6),FALSE))</f>
        <v>FALSCH</v>
      </c>
      <c r="Q4890" s="1" t="b">
        <f>IF(LEN([manuell])=0,IFERROR([kw fine in title]*1,IFERROR(SUMPRODUCT(COUNTIF(IsDigits,MID([kw in desc],ROW($A$1:$A$150),1)))=LEN([kw in desc]),#N/A)),[manuell])</f>
        <v>0</v>
      </c>
      <c r="R4890" s="1" t="str">
        <f>IF([pos kw in title]&gt;0,MID(J4890,#REF!,4),IF([first '# in title]&gt;0,MID([title],[first '# in title],3),IF([first '# in title]&gt;0,MID([desc],#REF!,3),VLOOKUP([productid],$G$2:$R$1386,8))))</f>
        <v>146</v>
      </c>
      <c r="S4890" s="1" t="e">
        <f>IF([kw in desc]=[kw rough in title],[kw in desc]*1,IFERROR(LEFT([kw_dirty],3)*1,IFERROR(LEFT([kw_dirty],2)*1,"n.a.")))</f>
        <v>#N/A</v>
      </c>
      <c r="T4890" s="1"/>
      <c r="U4890" s="1" t="e">
        <f>VLOOKUP(Tabelle1[[#This Row],[productid]],Tabelle2[#All],2,FALSE)</f>
        <v>#N/A</v>
      </c>
    </row>
    <row r="4891" spans="1:21" hidden="1">
      <c r="A4891" t="s">
        <v>1988</v>
      </c>
      <c r="B4891">
        <v>3840</v>
      </c>
      <c r="C4891">
        <v>289859</v>
      </c>
      <c r="D4891" t="s">
        <v>8019</v>
      </c>
      <c r="E4891" t="s">
        <v>8020</v>
      </c>
      <c r="F4891">
        <v>18406</v>
      </c>
      <c r="G4891">
        <v>3497887</v>
      </c>
      <c r="H4891">
        <f t="shared" si="76"/>
        <v>0</v>
      </c>
      <c r="I4891">
        <f t="array" ref="I4891">MIN(IFERROR(FIND(IstNumbers,A4891),""))</f>
        <v>13</v>
      </c>
      <c r="J4891" s="1" t="e">
        <f>IF([first '# in title]&lt;[pos kw in title],MID([title],[pos kw in title]-6,6),#N/A)</f>
        <v>#N/A</v>
      </c>
      <c r="K4891" s="1" t="e">
        <f>IFERROR(MID(SUBSTITUTE([kw rough in title],",","."),FIND("(",[kw rough in title])+1,20),SUBSTITUTE(IFERROR(MID([kw rough in title],FIND(" ",[kw rough in title])+1,20),[kw rough in title]),",","."))</f>
        <v>#N/A</v>
      </c>
      <c r="L4891" s="1">
        <f>IFERROR(FIND("kW",[desc]),0)</f>
        <v>70</v>
      </c>
      <c r="M4891">
        <f t="array" ref="M4891">MIN(IFERROR(FIND(IstNumbers,E4891),""))</f>
        <v>34</v>
      </c>
      <c r="N4891" s="1" t="str">
        <f>IF([first '# in desc]&lt;[pos kw in desc],MID([desc],[pos kw in desc]-7,7))</f>
        <v xml:space="preserve">­me 42 </v>
      </c>
      <c r="O48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91" s="1" t="str">
        <f>TRIM(IF([first '# in desc]&lt;[pos kw in desc],MID([desc],[pos kw in desc]-6,6),FALSE))</f>
        <v>me 42</v>
      </c>
      <c r="Q4891" s="1" t="b">
        <f>IF(LEN([manuell])=0,IFERROR([kw fine in title]*1,IFERROR(SUMPRODUCT(COUNTIF(IsDigits,MID([kw in desc],ROW($A$1:$A$150),1)))=LEN([kw in desc]),#N/A)),[manuell])</f>
        <v>0</v>
      </c>
      <c r="R4891" s="1" t="str">
        <f>IF([pos kw in title]&gt;0,MID(J4891,#REF!,4),IF([first '# in title]&gt;0,MID([title],[first '# in title],3),IF([first '# in title]&gt;0,MID([desc],#REF!,3),VLOOKUP([productid],$G$2:$R$1386,8))))</f>
        <v xml:space="preserve">42 </v>
      </c>
      <c r="S4891" s="1" t="e">
        <f>IF([kw in desc]=[kw rough in title],[kw in desc]*1,IFERROR(LEFT([kw_dirty],3)*1,IFERROR(LEFT([kw_dirty],2)*1,"n.a.")))</f>
        <v>#N/A</v>
      </c>
      <c r="T4891" s="1"/>
      <c r="U4891" s="1">
        <f>VLOOKUP(Tabelle1[[#This Row],[productid]],Tabelle2[#All],2,FALSE)</f>
        <v>42</v>
      </c>
    </row>
    <row r="4892" spans="1:21" hidden="1">
      <c r="A4892" t="s">
        <v>4651</v>
      </c>
      <c r="B4892">
        <v>3770</v>
      </c>
      <c r="C4892">
        <v>289859</v>
      </c>
      <c r="D4892" t="s">
        <v>8021</v>
      </c>
      <c r="E4892" t="s">
        <v>7400</v>
      </c>
      <c r="F4892">
        <v>18406</v>
      </c>
      <c r="G4892">
        <v>1750863</v>
      </c>
      <c r="H4892">
        <f t="shared" si="76"/>
        <v>0</v>
      </c>
      <c r="I4892">
        <f t="array" ref="I4892">MIN(IFERROR(FIND(IstNumbers,A4892),""))</f>
        <v>28</v>
      </c>
      <c r="J4892" s="1" t="e">
        <f>IF([first '# in title]&lt;[pos kw in title],MID([title],[pos kw in title]-6,6),#N/A)</f>
        <v>#N/A</v>
      </c>
      <c r="K4892" s="1" t="e">
        <f>IFERROR(MID(SUBSTITUTE([kw rough in title],",","."),FIND("(",[kw rough in title])+1,20),SUBSTITUTE(IFERROR(MID([kw rough in title],FIND(" ",[kw rough in title])+1,20),[kw rough in title]),",","."))</f>
        <v>#N/A</v>
      </c>
      <c r="L4892" s="1">
        <f>IFERROR(FIND("kW",[desc]),0)</f>
        <v>70</v>
      </c>
      <c r="M4892">
        <f t="array" ref="M4892">MIN(IFERROR(FIND(IstNumbers,E4892),""))</f>
        <v>34</v>
      </c>
      <c r="N4892" s="1" t="str">
        <f>IF([first '# in desc]&lt;[pos kw in desc],MID([desc],[pos kw in desc]-7,7))</f>
        <v xml:space="preserve">­me 42 </v>
      </c>
      <c r="O48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92" s="1" t="str">
        <f>TRIM(IF([first '# in desc]&lt;[pos kw in desc],MID([desc],[pos kw in desc]-6,6),FALSE))</f>
        <v>me 42</v>
      </c>
      <c r="Q4892" s="1" t="b">
        <f>IF(LEN([manuell])=0,IFERROR([kw fine in title]*1,IFERROR(SUMPRODUCT(COUNTIF(IsDigits,MID([kw in desc],ROW($A$1:$A$150),1)))=LEN([kw in desc]),#N/A)),[manuell])</f>
        <v>0</v>
      </c>
      <c r="R4892" s="1" t="str">
        <f>IF([pos kw in title]&gt;0,MID(J4892,#REF!,4),IF([first '# in title]&gt;0,MID([title],[first '# in title],3),IF([first '# in title]&gt;0,MID([desc],#REF!,3),VLOOKUP([productid],$G$2:$R$1386,8))))</f>
        <v>42-</v>
      </c>
      <c r="S4892" s="1" t="e">
        <f>IF([kw in desc]=[kw rough in title],[kw in desc]*1,IFERROR(LEFT([kw_dirty],3)*1,IFERROR(LEFT([kw_dirty],2)*1,"n.a.")))</f>
        <v>#N/A</v>
      </c>
      <c r="T4892" s="1"/>
      <c r="U4892" s="1">
        <f>VLOOKUP(Tabelle1[[#This Row],[productid]],Tabelle2[#All],2,FALSE)</f>
        <v>42</v>
      </c>
    </row>
    <row r="4893" spans="1:21">
      <c r="A4893" t="s">
        <v>4783</v>
      </c>
      <c r="B4893">
        <v>3047</v>
      </c>
      <c r="C4893">
        <v>289859</v>
      </c>
      <c r="D4893" t="s">
        <v>8022</v>
      </c>
      <c r="E4893" t="s">
        <v>8023</v>
      </c>
      <c r="F4893">
        <v>18406</v>
      </c>
      <c r="G4893">
        <v>2286143</v>
      </c>
      <c r="H4893">
        <f t="shared" si="76"/>
        <v>0</v>
      </c>
      <c r="I4893">
        <f t="array" ref="I4893">MIN(IFERROR(FIND(IstNumbers,A4893),""))</f>
        <v>20</v>
      </c>
      <c r="J4893" s="1" t="e">
        <f>IF([first '# in title]&lt;[pos kw in title],MID([title],[pos kw in title]-6,6),#N/A)</f>
        <v>#N/A</v>
      </c>
      <c r="K4893" s="1" t="e">
        <f>IFERROR(MID(SUBSTITUTE([kw rough in title],",","."),FIND("(",[kw rough in title])+1,20),SUBSTITUTE(IFERROR(MID([kw rough in title],FIND(" ",[kw rough in title])+1,20),[kw rough in title]),",","."))</f>
        <v>#N/A</v>
      </c>
      <c r="L4893" s="1">
        <f>IFERROR(FIND("kW",[desc]),0)</f>
        <v>0</v>
      </c>
      <c r="M4893">
        <f t="array" ref="M4893">MIN(IFERROR(FIND(IstNumbers,E4893),""))</f>
        <v>33</v>
      </c>
      <c r="N4893" s="1" t="b">
        <f>IF([first '# in desc]&lt;[pos kw in desc],MID([desc],[pos kw in desc]-7,7))</f>
        <v>0</v>
      </c>
      <c r="O48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93" s="1" t="str">
        <f>TRIM(IF([first '# in desc]&lt;[pos kw in desc],MID([desc],[pos kw in desc]-6,6),FALSE))</f>
        <v>FALSCH</v>
      </c>
      <c r="Q4893" s="1" t="b">
        <f>IF(LEN([manuell])=0,IFERROR([kw fine in title]*1,IFERROR(SUMPRODUCT(COUNTIF(IsDigits,MID([kw in desc],ROW($A$1:$A$150),1)))=LEN([kw in desc]),#N/A)),[manuell])</f>
        <v>0</v>
      </c>
      <c r="R4893" s="1" t="str">
        <f>IF([pos kw in title]&gt;0,MID(J4893,#REF!,4),IF([first '# in title]&gt;0,MID([title],[first '# in title],3),IF([first '# in title]&gt;0,MID([desc],#REF!,3),VLOOKUP([productid],$G$2:$R$1386,8))))</f>
        <v>146</v>
      </c>
      <c r="S4893" s="1" t="e">
        <f>IF([kw in desc]=[kw rough in title],[kw in desc]*1,IFERROR(LEFT([kw_dirty],3)*1,IFERROR(LEFT([kw_dirty],2)*1,"n.a.")))</f>
        <v>#N/A</v>
      </c>
      <c r="T4893" s="1"/>
      <c r="U4893" s="1" t="e">
        <f>VLOOKUP(Tabelle1[[#This Row],[productid]],Tabelle2[#All],2,FALSE)</f>
        <v>#N/A</v>
      </c>
    </row>
    <row r="4894" spans="1:21" hidden="1">
      <c r="A4894" t="s">
        <v>1988</v>
      </c>
      <c r="B4894">
        <v>3840</v>
      </c>
      <c r="C4894">
        <v>289859</v>
      </c>
      <c r="D4894" t="s">
        <v>8024</v>
      </c>
      <c r="E4894" t="s">
        <v>8005</v>
      </c>
      <c r="F4894">
        <v>18406</v>
      </c>
      <c r="G4894">
        <v>3497887</v>
      </c>
      <c r="H4894">
        <f t="shared" si="76"/>
        <v>0</v>
      </c>
      <c r="I4894">
        <f t="array" ref="I4894">MIN(IFERROR(FIND(IstNumbers,A4894),""))</f>
        <v>13</v>
      </c>
      <c r="J4894" s="1" t="e">
        <f>IF([first '# in title]&lt;[pos kw in title],MID([title],[pos kw in title]-6,6),#N/A)</f>
        <v>#N/A</v>
      </c>
      <c r="K4894" s="1" t="e">
        <f>IFERROR(MID(SUBSTITUTE([kw rough in title],",","."),FIND("(",[kw rough in title])+1,20),SUBSTITUTE(IFERROR(MID([kw rough in title],FIND(" ",[kw rough in title])+1,20),[kw rough in title]),",","."))</f>
        <v>#N/A</v>
      </c>
      <c r="L4894" s="1">
        <f>IFERROR(FIND("kW",[desc]),0)</f>
        <v>70</v>
      </c>
      <c r="M4894">
        <f t="array" ref="M4894">MIN(IFERROR(FIND(IstNumbers,E4894),""))</f>
        <v>34</v>
      </c>
      <c r="N4894" s="1" t="str">
        <f>IF([first '# in desc]&lt;[pos kw in desc],MID([desc],[pos kw in desc]-7,7))</f>
        <v xml:space="preserve">­me 42 </v>
      </c>
      <c r="O48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94" s="1" t="str">
        <f>TRIM(IF([first '# in desc]&lt;[pos kw in desc],MID([desc],[pos kw in desc]-6,6),FALSE))</f>
        <v>me 42</v>
      </c>
      <c r="Q4894" s="1" t="b">
        <f>IF(LEN([manuell])=0,IFERROR([kw fine in title]*1,IFERROR(SUMPRODUCT(COUNTIF(IsDigits,MID([kw in desc],ROW($A$1:$A$150),1)))=LEN([kw in desc]),#N/A)),[manuell])</f>
        <v>0</v>
      </c>
      <c r="R4894" s="1" t="str">
        <f>IF([pos kw in title]&gt;0,MID(J4894,#REF!,4),IF([first '# in title]&gt;0,MID([title],[first '# in title],3),IF([first '# in title]&gt;0,MID([desc],#REF!,3),VLOOKUP([productid],$G$2:$R$1386,8))))</f>
        <v xml:space="preserve">42 </v>
      </c>
      <c r="S4894" s="1" t="e">
        <f>IF([kw in desc]=[kw rough in title],[kw in desc]*1,IFERROR(LEFT([kw_dirty],3)*1,IFERROR(LEFT([kw_dirty],2)*1,"n.a.")))</f>
        <v>#N/A</v>
      </c>
      <c r="T4894" s="1"/>
      <c r="U4894" s="1">
        <f>VLOOKUP(Tabelle1[[#This Row],[productid]],Tabelle2[#All],2,FALSE)</f>
        <v>42</v>
      </c>
    </row>
    <row r="4895" spans="1:21" hidden="1">
      <c r="A4895" t="s">
        <v>4651</v>
      </c>
      <c r="B4895">
        <v>3775</v>
      </c>
      <c r="C4895">
        <v>289859</v>
      </c>
      <c r="D4895" t="s">
        <v>8025</v>
      </c>
      <c r="E4895" t="s">
        <v>7434</v>
      </c>
      <c r="F4895">
        <v>18406</v>
      </c>
      <c r="G4895">
        <v>1750863</v>
      </c>
      <c r="H4895">
        <f t="shared" si="76"/>
        <v>0</v>
      </c>
      <c r="I4895">
        <f t="array" ref="I4895">MIN(IFERROR(FIND(IstNumbers,A4895),""))</f>
        <v>28</v>
      </c>
      <c r="J4895" s="1" t="e">
        <f>IF([first '# in title]&lt;[pos kw in title],MID([title],[pos kw in title]-6,6),#N/A)</f>
        <v>#N/A</v>
      </c>
      <c r="K4895" s="1" t="e">
        <f>IFERROR(MID(SUBSTITUTE([kw rough in title],",","."),FIND("(",[kw rough in title])+1,20),SUBSTITUTE(IFERROR(MID([kw rough in title],FIND(" ",[kw rough in title])+1,20),[kw rough in title]),",","."))</f>
        <v>#N/A</v>
      </c>
      <c r="L4895" s="1">
        <f>IFERROR(FIND("kW",[desc]),0)</f>
        <v>70</v>
      </c>
      <c r="M4895">
        <f t="array" ref="M4895">MIN(IFERROR(FIND(IstNumbers,E4895),""))</f>
        <v>34</v>
      </c>
      <c r="N4895" s="1" t="str">
        <f>IF([first '# in desc]&lt;[pos kw in desc],MID([desc],[pos kw in desc]-7,7))</f>
        <v xml:space="preserve">­me 42 </v>
      </c>
      <c r="O48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95" s="1" t="str">
        <f>TRIM(IF([first '# in desc]&lt;[pos kw in desc],MID([desc],[pos kw in desc]-6,6),FALSE))</f>
        <v>me 42</v>
      </c>
      <c r="Q4895" s="1" t="b">
        <f>IF(LEN([manuell])=0,IFERROR([kw fine in title]*1,IFERROR(SUMPRODUCT(COUNTIF(IsDigits,MID([kw in desc],ROW($A$1:$A$150),1)))=LEN([kw in desc]),#N/A)),[manuell])</f>
        <v>0</v>
      </c>
      <c r="R4895" s="1" t="str">
        <f>IF([pos kw in title]&gt;0,MID(J4895,#REF!,4),IF([first '# in title]&gt;0,MID([title],[first '# in title],3),IF([first '# in title]&gt;0,MID([desc],#REF!,3),VLOOKUP([productid],$G$2:$R$1386,8))))</f>
        <v>42-</v>
      </c>
      <c r="S4895" s="1" t="e">
        <f>IF([kw in desc]=[kw rough in title],[kw in desc]*1,IFERROR(LEFT([kw_dirty],3)*1,IFERROR(LEFT([kw_dirty],2)*1,"n.a.")))</f>
        <v>#N/A</v>
      </c>
      <c r="T4895" s="1"/>
      <c r="U4895" s="1">
        <f>VLOOKUP(Tabelle1[[#This Row],[productid]],Tabelle2[#All],2,FALSE)</f>
        <v>42</v>
      </c>
    </row>
    <row r="4896" spans="1:21">
      <c r="A4896" t="s">
        <v>4783</v>
      </c>
      <c r="B4896">
        <v>3047</v>
      </c>
      <c r="C4896">
        <v>289859</v>
      </c>
      <c r="D4896" t="s">
        <v>8026</v>
      </c>
      <c r="E4896" t="s">
        <v>8027</v>
      </c>
      <c r="F4896">
        <v>18406</v>
      </c>
      <c r="G4896">
        <v>2286143</v>
      </c>
      <c r="H4896">
        <f t="shared" si="76"/>
        <v>0</v>
      </c>
      <c r="I4896">
        <f t="array" ref="I4896">MIN(IFERROR(FIND(IstNumbers,A4896),""))</f>
        <v>20</v>
      </c>
      <c r="J4896" s="1" t="e">
        <f>IF([first '# in title]&lt;[pos kw in title],MID([title],[pos kw in title]-6,6),#N/A)</f>
        <v>#N/A</v>
      </c>
      <c r="K4896" s="1" t="e">
        <f>IFERROR(MID(SUBSTITUTE([kw rough in title],",","."),FIND("(",[kw rough in title])+1,20),SUBSTITUTE(IFERROR(MID([kw rough in title],FIND(" ",[kw rough in title])+1,20),[kw rough in title]),",","."))</f>
        <v>#N/A</v>
      </c>
      <c r="L4896" s="1">
        <f>IFERROR(FIND("kW",[desc]),0)</f>
        <v>0</v>
      </c>
      <c r="M4896">
        <f t="array" ref="M4896">MIN(IFERROR(FIND(IstNumbers,E4896),""))</f>
        <v>33</v>
      </c>
      <c r="N4896" s="1" t="b">
        <f>IF([first '# in desc]&lt;[pos kw in desc],MID([desc],[pos kw in desc]-7,7))</f>
        <v>0</v>
      </c>
      <c r="O48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96" s="1" t="str">
        <f>TRIM(IF([first '# in desc]&lt;[pos kw in desc],MID([desc],[pos kw in desc]-6,6),FALSE))</f>
        <v>FALSCH</v>
      </c>
      <c r="Q4896" s="1" t="b">
        <f>IF(LEN([manuell])=0,IFERROR([kw fine in title]*1,IFERROR(SUMPRODUCT(COUNTIF(IsDigits,MID([kw in desc],ROW($A$1:$A$150),1)))=LEN([kw in desc]),#N/A)),[manuell])</f>
        <v>0</v>
      </c>
      <c r="R4896" s="1" t="str">
        <f>IF([pos kw in title]&gt;0,MID(J4896,#REF!,4),IF([first '# in title]&gt;0,MID([title],[first '# in title],3),IF([first '# in title]&gt;0,MID([desc],#REF!,3),VLOOKUP([productid],$G$2:$R$1386,8))))</f>
        <v>146</v>
      </c>
      <c r="S4896" s="1" t="e">
        <f>IF([kw in desc]=[kw rough in title],[kw in desc]*1,IFERROR(LEFT([kw_dirty],3)*1,IFERROR(LEFT([kw_dirty],2)*1,"n.a.")))</f>
        <v>#N/A</v>
      </c>
      <c r="T4896" s="1"/>
      <c r="U4896" s="1" t="e">
        <f>VLOOKUP(Tabelle1[[#This Row],[productid]],Tabelle2[#All],2,FALSE)</f>
        <v>#N/A</v>
      </c>
    </row>
    <row r="4897" spans="1:21" hidden="1">
      <c r="A4897" t="s">
        <v>1988</v>
      </c>
      <c r="B4897">
        <v>3840</v>
      </c>
      <c r="C4897">
        <v>289859</v>
      </c>
      <c r="D4897" t="s">
        <v>8028</v>
      </c>
      <c r="E4897" t="s">
        <v>7490</v>
      </c>
      <c r="F4897">
        <v>18406</v>
      </c>
      <c r="G4897">
        <v>3497887</v>
      </c>
      <c r="H4897">
        <f t="shared" si="76"/>
        <v>0</v>
      </c>
      <c r="I4897">
        <f t="array" ref="I4897">MIN(IFERROR(FIND(IstNumbers,A4897),""))</f>
        <v>13</v>
      </c>
      <c r="J4897" s="1" t="e">
        <f>IF([first '# in title]&lt;[pos kw in title],MID([title],[pos kw in title]-6,6),#N/A)</f>
        <v>#N/A</v>
      </c>
      <c r="K4897" s="1" t="e">
        <f>IFERROR(MID(SUBSTITUTE([kw rough in title],",","."),FIND("(",[kw rough in title])+1,20),SUBSTITUTE(IFERROR(MID([kw rough in title],FIND(" ",[kw rough in title])+1,20),[kw rough in title]),",","."))</f>
        <v>#N/A</v>
      </c>
      <c r="L4897" s="1">
        <f>IFERROR(FIND("kW",[desc]),0)</f>
        <v>70</v>
      </c>
      <c r="M4897">
        <f t="array" ref="M4897">MIN(IFERROR(FIND(IstNumbers,E4897),""))</f>
        <v>34</v>
      </c>
      <c r="N4897" s="1" t="str">
        <f>IF([first '# in desc]&lt;[pos kw in desc],MID([desc],[pos kw in desc]-7,7))</f>
        <v xml:space="preserve">­me 42 </v>
      </c>
      <c r="O48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97" s="1" t="str">
        <f>TRIM(IF([first '# in desc]&lt;[pos kw in desc],MID([desc],[pos kw in desc]-6,6),FALSE))</f>
        <v>me 42</v>
      </c>
      <c r="Q4897" s="1" t="b">
        <f>IF(LEN([manuell])=0,IFERROR([kw fine in title]*1,IFERROR(SUMPRODUCT(COUNTIF(IsDigits,MID([kw in desc],ROW($A$1:$A$150),1)))=LEN([kw in desc]),#N/A)),[manuell])</f>
        <v>0</v>
      </c>
      <c r="R4897" s="1" t="str">
        <f>IF([pos kw in title]&gt;0,MID(J4897,#REF!,4),IF([first '# in title]&gt;0,MID([title],[first '# in title],3),IF([first '# in title]&gt;0,MID([desc],#REF!,3),VLOOKUP([productid],$G$2:$R$1386,8))))</f>
        <v xml:space="preserve">42 </v>
      </c>
      <c r="S4897" s="1" t="e">
        <f>IF([kw in desc]=[kw rough in title],[kw in desc]*1,IFERROR(LEFT([kw_dirty],3)*1,IFERROR(LEFT([kw_dirty],2)*1,"n.a.")))</f>
        <v>#N/A</v>
      </c>
      <c r="T4897" s="1"/>
      <c r="U4897" s="1">
        <f>VLOOKUP(Tabelle1[[#This Row],[productid]],Tabelle2[#All],2,FALSE)</f>
        <v>42</v>
      </c>
    </row>
    <row r="4898" spans="1:21" hidden="1">
      <c r="A4898" t="s">
        <v>4651</v>
      </c>
      <c r="B4898">
        <v>3775</v>
      </c>
      <c r="C4898">
        <v>289859</v>
      </c>
      <c r="D4898" t="s">
        <v>8029</v>
      </c>
      <c r="E4898" t="s">
        <v>7439</v>
      </c>
      <c r="F4898">
        <v>18406</v>
      </c>
      <c r="G4898">
        <v>1750863</v>
      </c>
      <c r="H4898">
        <f t="shared" si="76"/>
        <v>0</v>
      </c>
      <c r="I4898">
        <f t="array" ref="I4898">MIN(IFERROR(FIND(IstNumbers,A4898),""))</f>
        <v>28</v>
      </c>
      <c r="J4898" s="1" t="e">
        <f>IF([first '# in title]&lt;[pos kw in title],MID([title],[pos kw in title]-6,6),#N/A)</f>
        <v>#N/A</v>
      </c>
      <c r="K4898" s="1" t="e">
        <f>IFERROR(MID(SUBSTITUTE([kw rough in title],",","."),FIND("(",[kw rough in title])+1,20),SUBSTITUTE(IFERROR(MID([kw rough in title],FIND(" ",[kw rough in title])+1,20),[kw rough in title]),",","."))</f>
        <v>#N/A</v>
      </c>
      <c r="L4898" s="1">
        <f>IFERROR(FIND("kW",[desc]),0)</f>
        <v>70</v>
      </c>
      <c r="M4898">
        <f t="array" ref="M4898">MIN(IFERROR(FIND(IstNumbers,E4898),""))</f>
        <v>34</v>
      </c>
      <c r="N4898" s="1" t="str">
        <f>IF([first '# in desc]&lt;[pos kw in desc],MID([desc],[pos kw in desc]-7,7))</f>
        <v xml:space="preserve">­me 42 </v>
      </c>
      <c r="O48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898" s="1" t="str">
        <f>TRIM(IF([first '# in desc]&lt;[pos kw in desc],MID([desc],[pos kw in desc]-6,6),FALSE))</f>
        <v>me 42</v>
      </c>
      <c r="Q4898" s="1" t="b">
        <f>IF(LEN([manuell])=0,IFERROR([kw fine in title]*1,IFERROR(SUMPRODUCT(COUNTIF(IsDigits,MID([kw in desc],ROW($A$1:$A$150),1)))=LEN([kw in desc]),#N/A)),[manuell])</f>
        <v>0</v>
      </c>
      <c r="R4898" s="1" t="str">
        <f>IF([pos kw in title]&gt;0,MID(J4898,#REF!,4),IF([first '# in title]&gt;0,MID([title],[first '# in title],3),IF([first '# in title]&gt;0,MID([desc],#REF!,3),VLOOKUP([productid],$G$2:$R$1386,8))))</f>
        <v>42-</v>
      </c>
      <c r="S4898" s="1" t="e">
        <f>IF([kw in desc]=[kw rough in title],[kw in desc]*1,IFERROR(LEFT([kw_dirty],3)*1,IFERROR(LEFT([kw_dirty],2)*1,"n.a.")))</f>
        <v>#N/A</v>
      </c>
      <c r="T4898" s="1"/>
      <c r="U4898" s="1">
        <f>VLOOKUP(Tabelle1[[#This Row],[productid]],Tabelle2[#All],2,FALSE)</f>
        <v>42</v>
      </c>
    </row>
    <row r="4899" spans="1:21">
      <c r="A4899" t="s">
        <v>4783</v>
      </c>
      <c r="B4899">
        <v>3050</v>
      </c>
      <c r="C4899">
        <v>289859</v>
      </c>
      <c r="D4899" t="s">
        <v>8030</v>
      </c>
      <c r="E4899" t="s">
        <v>8031</v>
      </c>
      <c r="F4899">
        <v>18406</v>
      </c>
      <c r="G4899">
        <v>2286143</v>
      </c>
      <c r="H4899">
        <f t="shared" si="76"/>
        <v>0</v>
      </c>
      <c r="I4899">
        <f t="array" ref="I4899">MIN(IFERROR(FIND(IstNumbers,A4899),""))</f>
        <v>20</v>
      </c>
      <c r="J4899" s="1" t="e">
        <f>IF([first '# in title]&lt;[pos kw in title],MID([title],[pos kw in title]-6,6),#N/A)</f>
        <v>#N/A</v>
      </c>
      <c r="K4899" s="1" t="e">
        <f>IFERROR(MID(SUBSTITUTE([kw rough in title],",","."),FIND("(",[kw rough in title])+1,20),SUBSTITUTE(IFERROR(MID([kw rough in title],FIND(" ",[kw rough in title])+1,20),[kw rough in title]),",","."))</f>
        <v>#N/A</v>
      </c>
      <c r="L4899" s="1">
        <f>IFERROR(FIND("kW",[desc]),0)</f>
        <v>0</v>
      </c>
      <c r="M4899">
        <f t="array" ref="M4899">MIN(IFERROR(FIND(IstNumbers,E4899),""))</f>
        <v>33</v>
      </c>
      <c r="N4899" s="1" t="b">
        <f>IF([first '# in desc]&lt;[pos kw in desc],MID([desc],[pos kw in desc]-7,7))</f>
        <v>0</v>
      </c>
      <c r="O48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899" s="1" t="str">
        <f>TRIM(IF([first '# in desc]&lt;[pos kw in desc],MID([desc],[pos kw in desc]-6,6),FALSE))</f>
        <v>FALSCH</v>
      </c>
      <c r="Q4899" s="1" t="b">
        <f>IF(LEN([manuell])=0,IFERROR([kw fine in title]*1,IFERROR(SUMPRODUCT(COUNTIF(IsDigits,MID([kw in desc],ROW($A$1:$A$150),1)))=LEN([kw in desc]),#N/A)),[manuell])</f>
        <v>0</v>
      </c>
      <c r="R4899" s="1" t="str">
        <f>IF([pos kw in title]&gt;0,MID(J4899,#REF!,4),IF([first '# in title]&gt;0,MID([title],[first '# in title],3),IF([first '# in title]&gt;0,MID([desc],#REF!,3),VLOOKUP([productid],$G$2:$R$1386,8))))</f>
        <v>146</v>
      </c>
      <c r="S4899" s="1" t="e">
        <f>IF([kw in desc]=[kw rough in title],[kw in desc]*1,IFERROR(LEFT([kw_dirty],3)*1,IFERROR(LEFT([kw_dirty],2)*1,"n.a.")))</f>
        <v>#N/A</v>
      </c>
      <c r="T4899" s="1"/>
      <c r="U4899" s="1" t="e">
        <f>VLOOKUP(Tabelle1[[#This Row],[productid]],Tabelle2[#All],2,FALSE)</f>
        <v>#N/A</v>
      </c>
    </row>
    <row r="4900" spans="1:21" hidden="1">
      <c r="A4900" t="s">
        <v>1988</v>
      </c>
      <c r="B4900">
        <v>3840</v>
      </c>
      <c r="C4900">
        <v>289859</v>
      </c>
      <c r="D4900" t="s">
        <v>8032</v>
      </c>
      <c r="E4900" t="s">
        <v>8033</v>
      </c>
      <c r="F4900">
        <v>18406</v>
      </c>
      <c r="G4900">
        <v>3497887</v>
      </c>
      <c r="H4900">
        <f t="shared" si="76"/>
        <v>0</v>
      </c>
      <c r="I4900">
        <f t="array" ref="I4900">MIN(IFERROR(FIND(IstNumbers,A4900),""))</f>
        <v>13</v>
      </c>
      <c r="J4900" s="1" t="e">
        <f>IF([first '# in title]&lt;[pos kw in title],MID([title],[pos kw in title]-6,6),#N/A)</f>
        <v>#N/A</v>
      </c>
      <c r="K4900" s="1" t="e">
        <f>IFERROR(MID(SUBSTITUTE([kw rough in title],",","."),FIND("(",[kw rough in title])+1,20),SUBSTITUTE(IFERROR(MID([kw rough in title],FIND(" ",[kw rough in title])+1,20),[kw rough in title]),",","."))</f>
        <v>#N/A</v>
      </c>
      <c r="L4900" s="1">
        <f>IFERROR(FIND("kW",[desc]),0)</f>
        <v>70</v>
      </c>
      <c r="M4900">
        <f t="array" ref="M4900">MIN(IFERROR(FIND(IstNumbers,E4900),""))</f>
        <v>34</v>
      </c>
      <c r="N4900" s="1" t="str">
        <f>IF([first '# in desc]&lt;[pos kw in desc],MID([desc],[pos kw in desc]-7,7))</f>
        <v xml:space="preserve">­me 42 </v>
      </c>
      <c r="O49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0" s="1" t="str">
        <f>TRIM(IF([first '# in desc]&lt;[pos kw in desc],MID([desc],[pos kw in desc]-6,6),FALSE))</f>
        <v>me 42</v>
      </c>
      <c r="Q4900" s="1" t="b">
        <f>IF(LEN([manuell])=0,IFERROR([kw fine in title]*1,IFERROR(SUMPRODUCT(COUNTIF(IsDigits,MID([kw in desc],ROW($A$1:$A$150),1)))=LEN([kw in desc]),#N/A)),[manuell])</f>
        <v>0</v>
      </c>
      <c r="R4900" s="1" t="str">
        <f>IF([pos kw in title]&gt;0,MID(J4900,#REF!,4),IF([first '# in title]&gt;0,MID([title],[first '# in title],3),IF([first '# in title]&gt;0,MID([desc],#REF!,3),VLOOKUP([productid],$G$2:$R$1386,8))))</f>
        <v xml:space="preserve">42 </v>
      </c>
      <c r="S4900" s="1" t="e">
        <f>IF([kw in desc]=[kw rough in title],[kw in desc]*1,IFERROR(LEFT([kw_dirty],3)*1,IFERROR(LEFT([kw_dirty],2)*1,"n.a.")))</f>
        <v>#N/A</v>
      </c>
      <c r="T4900" s="1"/>
      <c r="U4900" s="1">
        <f>VLOOKUP(Tabelle1[[#This Row],[productid]],Tabelle2[#All],2,FALSE)</f>
        <v>42</v>
      </c>
    </row>
    <row r="4901" spans="1:21" hidden="1">
      <c r="A4901" t="s">
        <v>4651</v>
      </c>
      <c r="B4901">
        <v>3775</v>
      </c>
      <c r="C4901">
        <v>289859</v>
      </c>
      <c r="D4901" t="s">
        <v>8034</v>
      </c>
      <c r="E4901" t="s">
        <v>7444</v>
      </c>
      <c r="F4901">
        <v>18406</v>
      </c>
      <c r="G4901">
        <v>1750863</v>
      </c>
      <c r="H4901">
        <f t="shared" si="76"/>
        <v>0</v>
      </c>
      <c r="I4901">
        <f t="array" ref="I4901">MIN(IFERROR(FIND(IstNumbers,A4901),""))</f>
        <v>28</v>
      </c>
      <c r="J4901" s="1" t="e">
        <f>IF([first '# in title]&lt;[pos kw in title],MID([title],[pos kw in title]-6,6),#N/A)</f>
        <v>#N/A</v>
      </c>
      <c r="K4901" s="1" t="e">
        <f>IFERROR(MID(SUBSTITUTE([kw rough in title],",","."),FIND("(",[kw rough in title])+1,20),SUBSTITUTE(IFERROR(MID([kw rough in title],FIND(" ",[kw rough in title])+1,20),[kw rough in title]),",","."))</f>
        <v>#N/A</v>
      </c>
      <c r="L4901" s="1">
        <f>IFERROR(FIND("kW",[desc]),0)</f>
        <v>70</v>
      </c>
      <c r="M4901">
        <f t="array" ref="M4901">MIN(IFERROR(FIND(IstNumbers,E4901),""))</f>
        <v>34</v>
      </c>
      <c r="N4901" s="1" t="str">
        <f>IF([first '# in desc]&lt;[pos kw in desc],MID([desc],[pos kw in desc]-7,7))</f>
        <v xml:space="preserve">­me 42 </v>
      </c>
      <c r="O49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1" s="1" t="str">
        <f>TRIM(IF([first '# in desc]&lt;[pos kw in desc],MID([desc],[pos kw in desc]-6,6),FALSE))</f>
        <v>me 42</v>
      </c>
      <c r="Q4901" s="1" t="b">
        <f>IF(LEN([manuell])=0,IFERROR([kw fine in title]*1,IFERROR(SUMPRODUCT(COUNTIF(IsDigits,MID([kw in desc],ROW($A$1:$A$150),1)))=LEN([kw in desc]),#N/A)),[manuell])</f>
        <v>0</v>
      </c>
      <c r="R4901" s="1" t="str">
        <f>IF([pos kw in title]&gt;0,MID(J4901,#REF!,4),IF([first '# in title]&gt;0,MID([title],[first '# in title],3),IF([first '# in title]&gt;0,MID([desc],#REF!,3),VLOOKUP([productid],$G$2:$R$1386,8))))</f>
        <v>42-</v>
      </c>
      <c r="S4901" s="1" t="e">
        <f>IF([kw in desc]=[kw rough in title],[kw in desc]*1,IFERROR(LEFT([kw_dirty],3)*1,IFERROR(LEFT([kw_dirty],2)*1,"n.a.")))</f>
        <v>#N/A</v>
      </c>
      <c r="T4901" s="1"/>
      <c r="U4901" s="1">
        <f>VLOOKUP(Tabelle1[[#This Row],[productid]],Tabelle2[#All],2,FALSE)</f>
        <v>42</v>
      </c>
    </row>
    <row r="4902" spans="1:21">
      <c r="A4902" t="s">
        <v>4783</v>
      </c>
      <c r="B4902">
        <v>3050</v>
      </c>
      <c r="C4902">
        <v>289859</v>
      </c>
      <c r="D4902" t="s">
        <v>8035</v>
      </c>
      <c r="E4902" t="s">
        <v>8036</v>
      </c>
      <c r="F4902">
        <v>18406</v>
      </c>
      <c r="G4902">
        <v>2286143</v>
      </c>
      <c r="H4902">
        <f t="shared" si="76"/>
        <v>0</v>
      </c>
      <c r="I4902">
        <f t="array" ref="I4902">MIN(IFERROR(FIND(IstNumbers,A4902),""))</f>
        <v>20</v>
      </c>
      <c r="J4902" s="1" t="e">
        <f>IF([first '# in title]&lt;[pos kw in title],MID([title],[pos kw in title]-6,6),#N/A)</f>
        <v>#N/A</v>
      </c>
      <c r="K4902" s="1" t="e">
        <f>IFERROR(MID(SUBSTITUTE([kw rough in title],",","."),FIND("(",[kw rough in title])+1,20),SUBSTITUTE(IFERROR(MID([kw rough in title],FIND(" ",[kw rough in title])+1,20),[kw rough in title]),",","."))</f>
        <v>#N/A</v>
      </c>
      <c r="L4902" s="1">
        <f>IFERROR(FIND("kW",[desc]),0)</f>
        <v>0</v>
      </c>
      <c r="M4902">
        <f t="array" ref="M4902">MIN(IFERROR(FIND(IstNumbers,E4902),""))</f>
        <v>33</v>
      </c>
      <c r="N4902" s="1" t="b">
        <f>IF([first '# in desc]&lt;[pos kw in desc],MID([desc],[pos kw in desc]-7,7))</f>
        <v>0</v>
      </c>
      <c r="O49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02" s="1" t="str">
        <f>TRIM(IF([first '# in desc]&lt;[pos kw in desc],MID([desc],[pos kw in desc]-6,6),FALSE))</f>
        <v>FALSCH</v>
      </c>
      <c r="Q4902" s="1" t="b">
        <f>IF(LEN([manuell])=0,IFERROR([kw fine in title]*1,IFERROR(SUMPRODUCT(COUNTIF(IsDigits,MID([kw in desc],ROW($A$1:$A$150),1)))=LEN([kw in desc]),#N/A)),[manuell])</f>
        <v>0</v>
      </c>
      <c r="R4902" s="1" t="str">
        <f>IF([pos kw in title]&gt;0,MID(J4902,#REF!,4),IF([first '# in title]&gt;0,MID([title],[first '# in title],3),IF([first '# in title]&gt;0,MID([desc],#REF!,3),VLOOKUP([productid],$G$2:$R$1386,8))))</f>
        <v>146</v>
      </c>
      <c r="S4902" s="1" t="e">
        <f>IF([kw in desc]=[kw rough in title],[kw in desc]*1,IFERROR(LEFT([kw_dirty],3)*1,IFERROR(LEFT([kw_dirty],2)*1,"n.a.")))</f>
        <v>#N/A</v>
      </c>
      <c r="T4902" s="1"/>
      <c r="U4902" s="1" t="e">
        <f>VLOOKUP(Tabelle1[[#This Row],[productid]],Tabelle2[#All],2,FALSE)</f>
        <v>#N/A</v>
      </c>
    </row>
    <row r="4903" spans="1:21" hidden="1">
      <c r="A4903" t="s">
        <v>1988</v>
      </c>
      <c r="B4903">
        <v>3840</v>
      </c>
      <c r="C4903">
        <v>289859</v>
      </c>
      <c r="D4903" t="s">
        <v>8037</v>
      </c>
      <c r="E4903" t="s">
        <v>8038</v>
      </c>
      <c r="F4903">
        <v>18406</v>
      </c>
      <c r="G4903">
        <v>3497887</v>
      </c>
      <c r="H4903">
        <f t="shared" si="76"/>
        <v>0</v>
      </c>
      <c r="I4903">
        <f t="array" ref="I4903">MIN(IFERROR(FIND(IstNumbers,A4903),""))</f>
        <v>13</v>
      </c>
      <c r="J4903" s="1" t="e">
        <f>IF([first '# in title]&lt;[pos kw in title],MID([title],[pos kw in title]-6,6),#N/A)</f>
        <v>#N/A</v>
      </c>
      <c r="K4903" s="1" t="e">
        <f>IFERROR(MID(SUBSTITUTE([kw rough in title],",","."),FIND("(",[kw rough in title])+1,20),SUBSTITUTE(IFERROR(MID([kw rough in title],FIND(" ",[kw rough in title])+1,20),[kw rough in title]),",","."))</f>
        <v>#N/A</v>
      </c>
      <c r="L4903" s="1">
        <f>IFERROR(FIND("kW",[desc]),0)</f>
        <v>70</v>
      </c>
      <c r="M4903">
        <f t="array" ref="M4903">MIN(IFERROR(FIND(IstNumbers,E4903),""))</f>
        <v>34</v>
      </c>
      <c r="N4903" s="1" t="str">
        <f>IF([first '# in desc]&lt;[pos kw in desc],MID([desc],[pos kw in desc]-7,7))</f>
        <v xml:space="preserve">­me 42 </v>
      </c>
      <c r="O49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3" s="1" t="str">
        <f>TRIM(IF([first '# in desc]&lt;[pos kw in desc],MID([desc],[pos kw in desc]-6,6),FALSE))</f>
        <v>me 42</v>
      </c>
      <c r="Q4903" s="1" t="b">
        <f>IF(LEN([manuell])=0,IFERROR([kw fine in title]*1,IFERROR(SUMPRODUCT(COUNTIF(IsDigits,MID([kw in desc],ROW($A$1:$A$150),1)))=LEN([kw in desc]),#N/A)),[manuell])</f>
        <v>0</v>
      </c>
      <c r="R4903" s="1" t="str">
        <f>IF([pos kw in title]&gt;0,MID(J4903,#REF!,4),IF([first '# in title]&gt;0,MID([title],[first '# in title],3),IF([first '# in title]&gt;0,MID([desc],#REF!,3),VLOOKUP([productid],$G$2:$R$1386,8))))</f>
        <v xml:space="preserve">42 </v>
      </c>
      <c r="S4903" s="1" t="e">
        <f>IF([kw in desc]=[kw rough in title],[kw in desc]*1,IFERROR(LEFT([kw_dirty],3)*1,IFERROR(LEFT([kw_dirty],2)*1,"n.a.")))</f>
        <v>#N/A</v>
      </c>
      <c r="T4903" s="1"/>
      <c r="U4903" s="1">
        <f>VLOOKUP(Tabelle1[[#This Row],[productid]],Tabelle2[#All],2,FALSE)</f>
        <v>42</v>
      </c>
    </row>
    <row r="4904" spans="1:21" hidden="1">
      <c r="A4904" t="s">
        <v>4651</v>
      </c>
      <c r="B4904">
        <v>3775</v>
      </c>
      <c r="C4904">
        <v>289859</v>
      </c>
      <c r="D4904" t="s">
        <v>8039</v>
      </c>
      <c r="E4904" t="s">
        <v>7071</v>
      </c>
      <c r="F4904">
        <v>18406</v>
      </c>
      <c r="G4904">
        <v>1750863</v>
      </c>
      <c r="H4904">
        <f t="shared" si="76"/>
        <v>0</v>
      </c>
      <c r="I4904">
        <f t="array" ref="I4904">MIN(IFERROR(FIND(IstNumbers,A4904),""))</f>
        <v>28</v>
      </c>
      <c r="J4904" s="1" t="e">
        <f>IF([first '# in title]&lt;[pos kw in title],MID([title],[pos kw in title]-6,6),#N/A)</f>
        <v>#N/A</v>
      </c>
      <c r="K4904" s="1" t="e">
        <f>IFERROR(MID(SUBSTITUTE([kw rough in title],",","."),FIND("(",[kw rough in title])+1,20),SUBSTITUTE(IFERROR(MID([kw rough in title],FIND(" ",[kw rough in title])+1,20),[kw rough in title]),",","."))</f>
        <v>#N/A</v>
      </c>
      <c r="L4904" s="1">
        <f>IFERROR(FIND("kW",[desc]),0)</f>
        <v>70</v>
      </c>
      <c r="M4904">
        <f t="array" ref="M4904">MIN(IFERROR(FIND(IstNumbers,E4904),""))</f>
        <v>34</v>
      </c>
      <c r="N4904" s="1" t="str">
        <f>IF([first '# in desc]&lt;[pos kw in desc],MID([desc],[pos kw in desc]-7,7))</f>
        <v xml:space="preserve">­me 42 </v>
      </c>
      <c r="O49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4" s="1" t="str">
        <f>TRIM(IF([first '# in desc]&lt;[pos kw in desc],MID([desc],[pos kw in desc]-6,6),FALSE))</f>
        <v>me 42</v>
      </c>
      <c r="Q4904" s="1" t="b">
        <f>IF(LEN([manuell])=0,IFERROR([kw fine in title]*1,IFERROR(SUMPRODUCT(COUNTIF(IsDigits,MID([kw in desc],ROW($A$1:$A$150),1)))=LEN([kw in desc]),#N/A)),[manuell])</f>
        <v>0</v>
      </c>
      <c r="R4904" s="1" t="str">
        <f>IF([pos kw in title]&gt;0,MID(J4904,#REF!,4),IF([first '# in title]&gt;0,MID([title],[first '# in title],3),IF([first '# in title]&gt;0,MID([desc],#REF!,3),VLOOKUP([productid],$G$2:$R$1386,8))))</f>
        <v>42-</v>
      </c>
      <c r="S4904" s="1" t="e">
        <f>IF([kw in desc]=[kw rough in title],[kw in desc]*1,IFERROR(LEFT([kw_dirty],3)*1,IFERROR(LEFT([kw_dirty],2)*1,"n.a.")))</f>
        <v>#N/A</v>
      </c>
      <c r="T4904" s="1"/>
      <c r="U4904" s="1">
        <f>VLOOKUP(Tabelle1[[#This Row],[productid]],Tabelle2[#All],2,FALSE)</f>
        <v>42</v>
      </c>
    </row>
    <row r="4905" spans="1:21" hidden="1">
      <c r="A4905" t="s">
        <v>1988</v>
      </c>
      <c r="B4905">
        <v>3840</v>
      </c>
      <c r="C4905">
        <v>289859</v>
      </c>
      <c r="D4905" t="s">
        <v>8040</v>
      </c>
      <c r="E4905" t="s">
        <v>7463</v>
      </c>
      <c r="F4905">
        <v>18406</v>
      </c>
      <c r="G4905">
        <v>3497887</v>
      </c>
      <c r="H4905">
        <f t="shared" si="76"/>
        <v>0</v>
      </c>
      <c r="I4905">
        <f t="array" ref="I4905">MIN(IFERROR(FIND(IstNumbers,A4905),""))</f>
        <v>13</v>
      </c>
      <c r="J4905" s="1" t="e">
        <f>IF([first '# in title]&lt;[pos kw in title],MID([title],[pos kw in title]-6,6),#N/A)</f>
        <v>#N/A</v>
      </c>
      <c r="K4905" s="1" t="e">
        <f>IFERROR(MID(SUBSTITUTE([kw rough in title],",","."),FIND("(",[kw rough in title])+1,20),SUBSTITUTE(IFERROR(MID([kw rough in title],FIND(" ",[kw rough in title])+1,20),[kw rough in title]),",","."))</f>
        <v>#N/A</v>
      </c>
      <c r="L4905" s="1">
        <f>IFERROR(FIND("kW",[desc]),0)</f>
        <v>70</v>
      </c>
      <c r="M4905">
        <f t="array" ref="M4905">MIN(IFERROR(FIND(IstNumbers,E4905),""))</f>
        <v>34</v>
      </c>
      <c r="N4905" s="1" t="str">
        <f>IF([first '# in desc]&lt;[pos kw in desc],MID([desc],[pos kw in desc]-7,7))</f>
        <v xml:space="preserve">­me 42 </v>
      </c>
      <c r="O49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5" s="1" t="str">
        <f>TRIM(IF([first '# in desc]&lt;[pos kw in desc],MID([desc],[pos kw in desc]-6,6),FALSE))</f>
        <v>me 42</v>
      </c>
      <c r="Q4905" s="1" t="b">
        <f>IF(LEN([manuell])=0,IFERROR([kw fine in title]*1,IFERROR(SUMPRODUCT(COUNTIF(IsDigits,MID([kw in desc],ROW($A$1:$A$150),1)))=LEN([kw in desc]),#N/A)),[manuell])</f>
        <v>0</v>
      </c>
      <c r="R4905" s="1" t="str">
        <f>IF([pos kw in title]&gt;0,MID(J4905,#REF!,4),IF([first '# in title]&gt;0,MID([title],[first '# in title],3),IF([first '# in title]&gt;0,MID([desc],#REF!,3),VLOOKUP([productid],$G$2:$R$1386,8))))</f>
        <v xml:space="preserve">42 </v>
      </c>
      <c r="S4905" s="1" t="e">
        <f>IF([kw in desc]=[kw rough in title],[kw in desc]*1,IFERROR(LEFT([kw_dirty],3)*1,IFERROR(LEFT([kw_dirty],2)*1,"n.a.")))</f>
        <v>#N/A</v>
      </c>
      <c r="T4905" s="1"/>
      <c r="U4905" s="1">
        <f>VLOOKUP(Tabelle1[[#This Row],[productid]],Tabelle2[#All],2,FALSE)</f>
        <v>42</v>
      </c>
    </row>
    <row r="4906" spans="1:21" hidden="1">
      <c r="A4906" t="s">
        <v>4651</v>
      </c>
      <c r="B4906">
        <v>3775</v>
      </c>
      <c r="C4906">
        <v>289859</v>
      </c>
      <c r="D4906" t="s">
        <v>8041</v>
      </c>
      <c r="E4906" t="s">
        <v>7306</v>
      </c>
      <c r="F4906">
        <v>18406</v>
      </c>
      <c r="G4906">
        <v>1750863</v>
      </c>
      <c r="H4906">
        <f t="shared" si="76"/>
        <v>0</v>
      </c>
      <c r="I4906">
        <f t="array" ref="I4906">MIN(IFERROR(FIND(IstNumbers,A4906),""))</f>
        <v>28</v>
      </c>
      <c r="J4906" s="1" t="e">
        <f>IF([first '# in title]&lt;[pos kw in title],MID([title],[pos kw in title]-6,6),#N/A)</f>
        <v>#N/A</v>
      </c>
      <c r="K4906" s="1" t="e">
        <f>IFERROR(MID(SUBSTITUTE([kw rough in title],",","."),FIND("(",[kw rough in title])+1,20),SUBSTITUTE(IFERROR(MID([kw rough in title],FIND(" ",[kw rough in title])+1,20),[kw rough in title]),",","."))</f>
        <v>#N/A</v>
      </c>
      <c r="L4906" s="1">
        <f>IFERROR(FIND("kW",[desc]),0)</f>
        <v>70</v>
      </c>
      <c r="M4906">
        <f t="array" ref="M4906">MIN(IFERROR(FIND(IstNumbers,E4906),""))</f>
        <v>34</v>
      </c>
      <c r="N4906" s="1" t="str">
        <f>IF([first '# in desc]&lt;[pos kw in desc],MID([desc],[pos kw in desc]-7,7))</f>
        <v xml:space="preserve">­me 42 </v>
      </c>
      <c r="O49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6" s="1" t="str">
        <f>TRIM(IF([first '# in desc]&lt;[pos kw in desc],MID([desc],[pos kw in desc]-6,6),FALSE))</f>
        <v>me 42</v>
      </c>
      <c r="Q4906" s="1" t="b">
        <f>IF(LEN([manuell])=0,IFERROR([kw fine in title]*1,IFERROR(SUMPRODUCT(COUNTIF(IsDigits,MID([kw in desc],ROW($A$1:$A$150),1)))=LEN([kw in desc]),#N/A)),[manuell])</f>
        <v>0</v>
      </c>
      <c r="R4906" s="1" t="str">
        <f>IF([pos kw in title]&gt;0,MID(J4906,#REF!,4),IF([first '# in title]&gt;0,MID([title],[first '# in title],3),IF([first '# in title]&gt;0,MID([desc],#REF!,3),VLOOKUP([productid],$G$2:$R$1386,8))))</f>
        <v>42-</v>
      </c>
      <c r="S4906" s="1" t="e">
        <f>IF([kw in desc]=[kw rough in title],[kw in desc]*1,IFERROR(LEFT([kw_dirty],3)*1,IFERROR(LEFT([kw_dirty],2)*1,"n.a.")))</f>
        <v>#N/A</v>
      </c>
      <c r="T4906" s="1"/>
      <c r="U4906" s="1">
        <f>VLOOKUP(Tabelle1[[#This Row],[productid]],Tabelle2[#All],2,FALSE)</f>
        <v>42</v>
      </c>
    </row>
    <row r="4907" spans="1:21" hidden="1">
      <c r="A4907" t="s">
        <v>1988</v>
      </c>
      <c r="B4907">
        <v>3840</v>
      </c>
      <c r="C4907">
        <v>289859</v>
      </c>
      <c r="D4907" t="s">
        <v>8042</v>
      </c>
      <c r="E4907" t="s">
        <v>8043</v>
      </c>
      <c r="F4907">
        <v>18406</v>
      </c>
      <c r="G4907">
        <v>3497887</v>
      </c>
      <c r="H4907">
        <f t="shared" si="76"/>
        <v>0</v>
      </c>
      <c r="I4907">
        <f t="array" ref="I4907">MIN(IFERROR(FIND(IstNumbers,A4907),""))</f>
        <v>13</v>
      </c>
      <c r="J4907" s="1" t="e">
        <f>IF([first '# in title]&lt;[pos kw in title],MID([title],[pos kw in title]-6,6),#N/A)</f>
        <v>#N/A</v>
      </c>
      <c r="K4907" s="1" t="e">
        <f>IFERROR(MID(SUBSTITUTE([kw rough in title],",","."),FIND("(",[kw rough in title])+1,20),SUBSTITUTE(IFERROR(MID([kw rough in title],FIND(" ",[kw rough in title])+1,20),[kw rough in title]),",","."))</f>
        <v>#N/A</v>
      </c>
      <c r="L4907" s="1">
        <f>IFERROR(FIND("kW",[desc]),0)</f>
        <v>70</v>
      </c>
      <c r="M4907">
        <f t="array" ref="M4907">MIN(IFERROR(FIND(IstNumbers,E4907),""))</f>
        <v>34</v>
      </c>
      <c r="N4907" s="1" t="str">
        <f>IF([first '# in desc]&lt;[pos kw in desc],MID([desc],[pos kw in desc]-7,7))</f>
        <v xml:space="preserve">­me 42 </v>
      </c>
      <c r="O49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7" s="1" t="str">
        <f>TRIM(IF([first '# in desc]&lt;[pos kw in desc],MID([desc],[pos kw in desc]-6,6),FALSE))</f>
        <v>me 42</v>
      </c>
      <c r="Q4907" s="1" t="b">
        <f>IF(LEN([manuell])=0,IFERROR([kw fine in title]*1,IFERROR(SUMPRODUCT(COUNTIF(IsDigits,MID([kw in desc],ROW($A$1:$A$150),1)))=LEN([kw in desc]),#N/A)),[manuell])</f>
        <v>0</v>
      </c>
      <c r="R4907" s="1" t="str">
        <f>IF([pos kw in title]&gt;0,MID(J4907,#REF!,4),IF([first '# in title]&gt;0,MID([title],[first '# in title],3),IF([first '# in title]&gt;0,MID([desc],#REF!,3),VLOOKUP([productid],$G$2:$R$1386,8))))</f>
        <v xml:space="preserve">42 </v>
      </c>
      <c r="S4907" s="1" t="e">
        <f>IF([kw in desc]=[kw rough in title],[kw in desc]*1,IFERROR(LEFT([kw_dirty],3)*1,IFERROR(LEFT([kw_dirty],2)*1,"n.a.")))</f>
        <v>#N/A</v>
      </c>
      <c r="T4907" s="1"/>
      <c r="U4907" s="1">
        <f>VLOOKUP(Tabelle1[[#This Row],[productid]],Tabelle2[#All],2,FALSE)</f>
        <v>42</v>
      </c>
    </row>
    <row r="4908" spans="1:21" hidden="1">
      <c r="A4908" t="s">
        <v>4651</v>
      </c>
      <c r="B4908">
        <v>3775</v>
      </c>
      <c r="C4908">
        <v>289859</v>
      </c>
      <c r="D4908" t="s">
        <v>8044</v>
      </c>
      <c r="E4908" t="s">
        <v>7425</v>
      </c>
      <c r="F4908">
        <v>18406</v>
      </c>
      <c r="G4908">
        <v>1750863</v>
      </c>
      <c r="H4908">
        <f t="shared" si="76"/>
        <v>0</v>
      </c>
      <c r="I4908">
        <f t="array" ref="I4908">MIN(IFERROR(FIND(IstNumbers,A4908),""))</f>
        <v>28</v>
      </c>
      <c r="J4908" s="1" t="e">
        <f>IF([first '# in title]&lt;[pos kw in title],MID([title],[pos kw in title]-6,6),#N/A)</f>
        <v>#N/A</v>
      </c>
      <c r="K4908" s="1" t="e">
        <f>IFERROR(MID(SUBSTITUTE([kw rough in title],",","."),FIND("(",[kw rough in title])+1,20),SUBSTITUTE(IFERROR(MID([kw rough in title],FIND(" ",[kw rough in title])+1,20),[kw rough in title]),",","."))</f>
        <v>#N/A</v>
      </c>
      <c r="L4908" s="1">
        <f>IFERROR(FIND("kW",[desc]),0)</f>
        <v>70</v>
      </c>
      <c r="M4908">
        <f t="array" ref="M4908">MIN(IFERROR(FIND(IstNumbers,E4908),""))</f>
        <v>34</v>
      </c>
      <c r="N4908" s="1" t="str">
        <f>IF([first '# in desc]&lt;[pos kw in desc],MID([desc],[pos kw in desc]-7,7))</f>
        <v xml:space="preserve">­me 42 </v>
      </c>
      <c r="O49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8" s="1" t="str">
        <f>TRIM(IF([first '# in desc]&lt;[pos kw in desc],MID([desc],[pos kw in desc]-6,6),FALSE))</f>
        <v>me 42</v>
      </c>
      <c r="Q4908" s="1" t="b">
        <f>IF(LEN([manuell])=0,IFERROR([kw fine in title]*1,IFERROR(SUMPRODUCT(COUNTIF(IsDigits,MID([kw in desc],ROW($A$1:$A$150),1)))=LEN([kw in desc]),#N/A)),[manuell])</f>
        <v>0</v>
      </c>
      <c r="R4908" s="1" t="str">
        <f>IF([pos kw in title]&gt;0,MID(J4908,#REF!,4),IF([first '# in title]&gt;0,MID([title],[first '# in title],3),IF([first '# in title]&gt;0,MID([desc],#REF!,3),VLOOKUP([productid],$G$2:$R$1386,8))))</f>
        <v>42-</v>
      </c>
      <c r="S4908" s="1" t="e">
        <f>IF([kw in desc]=[kw rough in title],[kw in desc]*1,IFERROR(LEFT([kw_dirty],3)*1,IFERROR(LEFT([kw_dirty],2)*1,"n.a.")))</f>
        <v>#N/A</v>
      </c>
      <c r="T4908" s="1"/>
      <c r="U4908" s="1">
        <f>VLOOKUP(Tabelle1[[#This Row],[productid]],Tabelle2[#All],2,FALSE)</f>
        <v>42</v>
      </c>
    </row>
    <row r="4909" spans="1:21" hidden="1">
      <c r="A4909" t="s">
        <v>1988</v>
      </c>
      <c r="B4909">
        <v>3840</v>
      </c>
      <c r="C4909">
        <v>289859</v>
      </c>
      <c r="D4909" t="s">
        <v>8045</v>
      </c>
      <c r="E4909" t="s">
        <v>8046</v>
      </c>
      <c r="F4909">
        <v>18406</v>
      </c>
      <c r="G4909">
        <v>3497887</v>
      </c>
      <c r="H4909">
        <f t="shared" si="76"/>
        <v>0</v>
      </c>
      <c r="I4909">
        <f t="array" ref="I4909">MIN(IFERROR(FIND(IstNumbers,A4909),""))</f>
        <v>13</v>
      </c>
      <c r="J4909" s="1" t="e">
        <f>IF([first '# in title]&lt;[pos kw in title],MID([title],[pos kw in title]-6,6),#N/A)</f>
        <v>#N/A</v>
      </c>
      <c r="K4909" s="1" t="e">
        <f>IFERROR(MID(SUBSTITUTE([kw rough in title],",","."),FIND("(",[kw rough in title])+1,20),SUBSTITUTE(IFERROR(MID([kw rough in title],FIND(" ",[kw rough in title])+1,20),[kw rough in title]),",","."))</f>
        <v>#N/A</v>
      </c>
      <c r="L4909" s="1">
        <f>IFERROR(FIND("kW",[desc]),0)</f>
        <v>70</v>
      </c>
      <c r="M4909">
        <f t="array" ref="M4909">MIN(IFERROR(FIND(IstNumbers,E4909),""))</f>
        <v>34</v>
      </c>
      <c r="N4909" s="1" t="str">
        <f>IF([first '# in desc]&lt;[pos kw in desc],MID([desc],[pos kw in desc]-7,7))</f>
        <v xml:space="preserve">­me 42 </v>
      </c>
      <c r="O49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09" s="1" t="str">
        <f>TRIM(IF([first '# in desc]&lt;[pos kw in desc],MID([desc],[pos kw in desc]-6,6),FALSE))</f>
        <v>me 42</v>
      </c>
      <c r="Q4909" s="1" t="b">
        <f>IF(LEN([manuell])=0,IFERROR([kw fine in title]*1,IFERROR(SUMPRODUCT(COUNTIF(IsDigits,MID([kw in desc],ROW($A$1:$A$150),1)))=LEN([kw in desc]),#N/A)),[manuell])</f>
        <v>0</v>
      </c>
      <c r="R4909" s="1" t="str">
        <f>IF([pos kw in title]&gt;0,MID(J4909,#REF!,4),IF([first '# in title]&gt;0,MID([title],[first '# in title],3),IF([first '# in title]&gt;0,MID([desc],#REF!,3),VLOOKUP([productid],$G$2:$R$1386,8))))</f>
        <v xml:space="preserve">42 </v>
      </c>
      <c r="S4909" s="1" t="e">
        <f>IF([kw in desc]=[kw rough in title],[kw in desc]*1,IFERROR(LEFT([kw_dirty],3)*1,IFERROR(LEFT([kw_dirty],2)*1,"n.a.")))</f>
        <v>#N/A</v>
      </c>
      <c r="T4909" s="1"/>
      <c r="U4909" s="1">
        <f>VLOOKUP(Tabelle1[[#This Row],[productid]],Tabelle2[#All],2,FALSE)</f>
        <v>42</v>
      </c>
    </row>
    <row r="4910" spans="1:21" hidden="1">
      <c r="A4910" t="s">
        <v>4651</v>
      </c>
      <c r="B4910">
        <v>3775</v>
      </c>
      <c r="C4910">
        <v>289859</v>
      </c>
      <c r="D4910" t="s">
        <v>8047</v>
      </c>
      <c r="E4910" t="s">
        <v>6419</v>
      </c>
      <c r="F4910">
        <v>18406</v>
      </c>
      <c r="G4910">
        <v>1750863</v>
      </c>
      <c r="H4910">
        <f t="shared" si="76"/>
        <v>0</v>
      </c>
      <c r="I4910">
        <f t="array" ref="I4910">MIN(IFERROR(FIND(IstNumbers,A4910),""))</f>
        <v>28</v>
      </c>
      <c r="J4910" s="1" t="e">
        <f>IF([first '# in title]&lt;[pos kw in title],MID([title],[pos kw in title]-6,6),#N/A)</f>
        <v>#N/A</v>
      </c>
      <c r="K4910" s="1" t="e">
        <f>IFERROR(MID(SUBSTITUTE([kw rough in title],",","."),FIND("(",[kw rough in title])+1,20),SUBSTITUTE(IFERROR(MID([kw rough in title],FIND(" ",[kw rough in title])+1,20),[kw rough in title]),",","."))</f>
        <v>#N/A</v>
      </c>
      <c r="L4910" s="1">
        <f>IFERROR(FIND("kW",[desc]),0)</f>
        <v>70</v>
      </c>
      <c r="M4910">
        <f t="array" ref="M4910">MIN(IFERROR(FIND(IstNumbers,E4910),""))</f>
        <v>34</v>
      </c>
      <c r="N4910" s="1" t="str">
        <f>IF([first '# in desc]&lt;[pos kw in desc],MID([desc],[pos kw in desc]-7,7))</f>
        <v xml:space="preserve">­me 42 </v>
      </c>
      <c r="O49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10" s="1" t="str">
        <f>TRIM(IF([first '# in desc]&lt;[pos kw in desc],MID([desc],[pos kw in desc]-6,6),FALSE))</f>
        <v>me 42</v>
      </c>
      <c r="Q4910" s="1" t="b">
        <f>IF(LEN([manuell])=0,IFERROR([kw fine in title]*1,IFERROR(SUMPRODUCT(COUNTIF(IsDigits,MID([kw in desc],ROW($A$1:$A$150),1)))=LEN([kw in desc]),#N/A)),[manuell])</f>
        <v>0</v>
      </c>
      <c r="R4910" s="1" t="str">
        <f>IF([pos kw in title]&gt;0,MID(J4910,#REF!,4),IF([first '# in title]&gt;0,MID([title],[first '# in title],3),IF([first '# in title]&gt;0,MID([desc],#REF!,3),VLOOKUP([productid],$G$2:$R$1386,8))))</f>
        <v>42-</v>
      </c>
      <c r="S4910" s="1" t="e">
        <f>IF([kw in desc]=[kw rough in title],[kw in desc]*1,IFERROR(LEFT([kw_dirty],3)*1,IFERROR(LEFT([kw_dirty],2)*1,"n.a.")))</f>
        <v>#N/A</v>
      </c>
      <c r="T4910" s="1"/>
      <c r="U4910" s="1">
        <f>VLOOKUP(Tabelle1[[#This Row],[productid]],Tabelle2[#All],2,FALSE)</f>
        <v>42</v>
      </c>
    </row>
    <row r="4911" spans="1:21" hidden="1">
      <c r="A4911" t="s">
        <v>1988</v>
      </c>
      <c r="B4911">
        <v>3845</v>
      </c>
      <c r="C4911">
        <v>289859</v>
      </c>
      <c r="D4911" t="s">
        <v>8048</v>
      </c>
      <c r="E4911" t="s">
        <v>8049</v>
      </c>
      <c r="F4911">
        <v>18406</v>
      </c>
      <c r="G4911">
        <v>3497887</v>
      </c>
      <c r="H4911">
        <f t="shared" si="76"/>
        <v>0</v>
      </c>
      <c r="I4911">
        <f t="array" ref="I4911">MIN(IFERROR(FIND(IstNumbers,A4911),""))</f>
        <v>13</v>
      </c>
      <c r="J4911" s="1" t="e">
        <f>IF([first '# in title]&lt;[pos kw in title],MID([title],[pos kw in title]-6,6),#N/A)</f>
        <v>#N/A</v>
      </c>
      <c r="K4911" s="1" t="e">
        <f>IFERROR(MID(SUBSTITUTE([kw rough in title],",","."),FIND("(",[kw rough in title])+1,20),SUBSTITUTE(IFERROR(MID([kw rough in title],FIND(" ",[kw rough in title])+1,20),[kw rough in title]),",","."))</f>
        <v>#N/A</v>
      </c>
      <c r="L4911" s="1">
        <f>IFERROR(FIND("kW",[desc]),0)</f>
        <v>70</v>
      </c>
      <c r="M4911">
        <f t="array" ref="M4911">MIN(IFERROR(FIND(IstNumbers,E4911),""))</f>
        <v>34</v>
      </c>
      <c r="N4911" s="1" t="str">
        <f>IF([first '# in desc]&lt;[pos kw in desc],MID([desc],[pos kw in desc]-7,7))</f>
        <v xml:space="preserve">­me 42 </v>
      </c>
      <c r="O49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11" s="1" t="str">
        <f>TRIM(IF([first '# in desc]&lt;[pos kw in desc],MID([desc],[pos kw in desc]-6,6),FALSE))</f>
        <v>me 42</v>
      </c>
      <c r="Q4911" s="1" t="b">
        <f>IF(LEN([manuell])=0,IFERROR([kw fine in title]*1,IFERROR(SUMPRODUCT(COUNTIF(IsDigits,MID([kw in desc],ROW($A$1:$A$150),1)))=LEN([kw in desc]),#N/A)),[manuell])</f>
        <v>0</v>
      </c>
      <c r="R4911" s="1" t="str">
        <f>IF([pos kw in title]&gt;0,MID(J4911,#REF!,4),IF([first '# in title]&gt;0,MID([title],[first '# in title],3),IF([first '# in title]&gt;0,MID([desc],#REF!,3),VLOOKUP([productid],$G$2:$R$1386,8))))</f>
        <v xml:space="preserve">42 </v>
      </c>
      <c r="S4911" s="1" t="e">
        <f>IF([kw in desc]=[kw rough in title],[kw in desc]*1,IFERROR(LEFT([kw_dirty],3)*1,IFERROR(LEFT([kw_dirty],2)*1,"n.a.")))</f>
        <v>#N/A</v>
      </c>
      <c r="T4911" s="1"/>
      <c r="U4911" s="1">
        <f>VLOOKUP(Tabelle1[[#This Row],[productid]],Tabelle2[#All],2,FALSE)</f>
        <v>42</v>
      </c>
    </row>
    <row r="4912" spans="1:21" hidden="1">
      <c r="A4912" t="s">
        <v>4651</v>
      </c>
      <c r="B4912">
        <v>3775</v>
      </c>
      <c r="C4912">
        <v>289859</v>
      </c>
      <c r="D4912" t="s">
        <v>8050</v>
      </c>
      <c r="E4912" t="s">
        <v>7449</v>
      </c>
      <c r="F4912">
        <v>18406</v>
      </c>
      <c r="G4912">
        <v>1750863</v>
      </c>
      <c r="H4912">
        <f t="shared" si="76"/>
        <v>0</v>
      </c>
      <c r="I4912">
        <f t="array" ref="I4912">MIN(IFERROR(FIND(IstNumbers,A4912),""))</f>
        <v>28</v>
      </c>
      <c r="J4912" s="1" t="e">
        <f>IF([first '# in title]&lt;[pos kw in title],MID([title],[pos kw in title]-6,6),#N/A)</f>
        <v>#N/A</v>
      </c>
      <c r="K4912" s="1" t="e">
        <f>IFERROR(MID(SUBSTITUTE([kw rough in title],",","."),FIND("(",[kw rough in title])+1,20),SUBSTITUTE(IFERROR(MID([kw rough in title],FIND(" ",[kw rough in title])+1,20),[kw rough in title]),",","."))</f>
        <v>#N/A</v>
      </c>
      <c r="L4912" s="1">
        <f>IFERROR(FIND("kW",[desc]),0)</f>
        <v>70</v>
      </c>
      <c r="M4912">
        <f t="array" ref="M4912">MIN(IFERROR(FIND(IstNumbers,E4912),""))</f>
        <v>34</v>
      </c>
      <c r="N4912" s="1" t="str">
        <f>IF([first '# in desc]&lt;[pos kw in desc],MID([desc],[pos kw in desc]-7,7))</f>
        <v xml:space="preserve">­me 42 </v>
      </c>
      <c r="O49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12" s="1" t="str">
        <f>TRIM(IF([first '# in desc]&lt;[pos kw in desc],MID([desc],[pos kw in desc]-6,6),FALSE))</f>
        <v>me 42</v>
      </c>
      <c r="Q4912" s="1" t="b">
        <f>IF(LEN([manuell])=0,IFERROR([kw fine in title]*1,IFERROR(SUMPRODUCT(COUNTIF(IsDigits,MID([kw in desc],ROW($A$1:$A$150),1)))=LEN([kw in desc]),#N/A)),[manuell])</f>
        <v>0</v>
      </c>
      <c r="R4912" s="1" t="str">
        <f>IF([pos kw in title]&gt;0,MID(J4912,#REF!,4),IF([first '# in title]&gt;0,MID([title],[first '# in title],3),IF([first '# in title]&gt;0,MID([desc],#REF!,3),VLOOKUP([productid],$G$2:$R$1386,8))))</f>
        <v>42-</v>
      </c>
      <c r="S4912" s="1" t="e">
        <f>IF([kw in desc]=[kw rough in title],[kw in desc]*1,IFERROR(LEFT([kw_dirty],3)*1,IFERROR(LEFT([kw_dirty],2)*1,"n.a.")))</f>
        <v>#N/A</v>
      </c>
      <c r="T4912" s="1"/>
      <c r="U4912" s="1">
        <f>VLOOKUP(Tabelle1[[#This Row],[productid]],Tabelle2[#All],2,FALSE)</f>
        <v>42</v>
      </c>
    </row>
    <row r="4913" spans="1:21" hidden="1">
      <c r="A4913" t="s">
        <v>1988</v>
      </c>
      <c r="B4913">
        <v>3845</v>
      </c>
      <c r="C4913">
        <v>289859</v>
      </c>
      <c r="D4913" t="s">
        <v>8051</v>
      </c>
      <c r="E4913" t="s">
        <v>8052</v>
      </c>
      <c r="F4913">
        <v>18406</v>
      </c>
      <c r="G4913">
        <v>3497887</v>
      </c>
      <c r="H4913">
        <f t="shared" si="76"/>
        <v>0</v>
      </c>
      <c r="I4913">
        <f t="array" ref="I4913">MIN(IFERROR(FIND(IstNumbers,A4913),""))</f>
        <v>13</v>
      </c>
      <c r="J4913" s="1" t="e">
        <f>IF([first '# in title]&lt;[pos kw in title],MID([title],[pos kw in title]-6,6),#N/A)</f>
        <v>#N/A</v>
      </c>
      <c r="K4913" s="1" t="e">
        <f>IFERROR(MID(SUBSTITUTE([kw rough in title],",","."),FIND("(",[kw rough in title])+1,20),SUBSTITUTE(IFERROR(MID([kw rough in title],FIND(" ",[kw rough in title])+1,20),[kw rough in title]),",","."))</f>
        <v>#N/A</v>
      </c>
      <c r="L4913" s="1">
        <f>IFERROR(FIND("kW",[desc]),0)</f>
        <v>70</v>
      </c>
      <c r="M4913">
        <f t="array" ref="M4913">MIN(IFERROR(FIND(IstNumbers,E4913),""))</f>
        <v>34</v>
      </c>
      <c r="N4913" s="1" t="str">
        <f>IF([first '# in desc]&lt;[pos kw in desc],MID([desc],[pos kw in desc]-7,7))</f>
        <v xml:space="preserve">­me 42 </v>
      </c>
      <c r="O49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13" s="1" t="str">
        <f>TRIM(IF([first '# in desc]&lt;[pos kw in desc],MID([desc],[pos kw in desc]-6,6),FALSE))</f>
        <v>me 42</v>
      </c>
      <c r="Q4913" s="1" t="b">
        <f>IF(LEN([manuell])=0,IFERROR([kw fine in title]*1,IFERROR(SUMPRODUCT(COUNTIF(IsDigits,MID([kw in desc],ROW($A$1:$A$150),1)))=LEN([kw in desc]),#N/A)),[manuell])</f>
        <v>0</v>
      </c>
      <c r="R4913" s="1" t="str">
        <f>IF([pos kw in title]&gt;0,MID(J4913,#REF!,4),IF([first '# in title]&gt;0,MID([title],[first '# in title],3),IF([first '# in title]&gt;0,MID([desc],#REF!,3),VLOOKUP([productid],$G$2:$R$1386,8))))</f>
        <v xml:space="preserve">42 </v>
      </c>
      <c r="S4913" s="1" t="e">
        <f>IF([kw in desc]=[kw rough in title],[kw in desc]*1,IFERROR(LEFT([kw_dirty],3)*1,IFERROR(LEFT([kw_dirty],2)*1,"n.a.")))</f>
        <v>#N/A</v>
      </c>
      <c r="T4913" s="1"/>
      <c r="U4913" s="1">
        <f>VLOOKUP(Tabelle1[[#This Row],[productid]],Tabelle2[#All],2,FALSE)</f>
        <v>42</v>
      </c>
    </row>
    <row r="4914" spans="1:21" hidden="1">
      <c r="A4914" t="s">
        <v>4651</v>
      </c>
      <c r="B4914">
        <v>3775</v>
      </c>
      <c r="C4914">
        <v>289859</v>
      </c>
      <c r="D4914" t="s">
        <v>8053</v>
      </c>
      <c r="E4914" t="s">
        <v>7454</v>
      </c>
      <c r="F4914">
        <v>18406</v>
      </c>
      <c r="G4914">
        <v>1750863</v>
      </c>
      <c r="H4914">
        <f t="shared" si="76"/>
        <v>0</v>
      </c>
      <c r="I4914">
        <f t="array" ref="I4914">MIN(IFERROR(FIND(IstNumbers,A4914),""))</f>
        <v>28</v>
      </c>
      <c r="J4914" s="1" t="e">
        <f>IF([first '# in title]&lt;[pos kw in title],MID([title],[pos kw in title]-6,6),#N/A)</f>
        <v>#N/A</v>
      </c>
      <c r="K4914" s="1" t="e">
        <f>IFERROR(MID(SUBSTITUTE([kw rough in title],",","."),FIND("(",[kw rough in title])+1,20),SUBSTITUTE(IFERROR(MID([kw rough in title],FIND(" ",[kw rough in title])+1,20),[kw rough in title]),",","."))</f>
        <v>#N/A</v>
      </c>
      <c r="L4914" s="1">
        <f>IFERROR(FIND("kW",[desc]),0)</f>
        <v>70</v>
      </c>
      <c r="M4914">
        <f t="array" ref="M4914">MIN(IFERROR(FIND(IstNumbers,E4914),""))</f>
        <v>34</v>
      </c>
      <c r="N4914" s="1" t="str">
        <f>IF([first '# in desc]&lt;[pos kw in desc],MID([desc],[pos kw in desc]-7,7))</f>
        <v xml:space="preserve">­me 42 </v>
      </c>
      <c r="O49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14" s="1" t="str">
        <f>TRIM(IF([first '# in desc]&lt;[pos kw in desc],MID([desc],[pos kw in desc]-6,6),FALSE))</f>
        <v>me 42</v>
      </c>
      <c r="Q4914" s="1" t="b">
        <f>IF(LEN([manuell])=0,IFERROR([kw fine in title]*1,IFERROR(SUMPRODUCT(COUNTIF(IsDigits,MID([kw in desc],ROW($A$1:$A$150),1)))=LEN([kw in desc]),#N/A)),[manuell])</f>
        <v>0</v>
      </c>
      <c r="R4914" s="1" t="str">
        <f>IF([pos kw in title]&gt;0,MID(J4914,#REF!,4),IF([first '# in title]&gt;0,MID([title],[first '# in title],3),IF([first '# in title]&gt;0,MID([desc],#REF!,3),VLOOKUP([productid],$G$2:$R$1386,8))))</f>
        <v>42-</v>
      </c>
      <c r="S4914" s="1" t="e">
        <f>IF([kw in desc]=[kw rough in title],[kw in desc]*1,IFERROR(LEFT([kw_dirty],3)*1,IFERROR(LEFT([kw_dirty],2)*1,"n.a.")))</f>
        <v>#N/A</v>
      </c>
      <c r="T4914" s="1"/>
      <c r="U4914" s="1">
        <f>VLOOKUP(Tabelle1[[#This Row],[productid]],Tabelle2[#All],2,FALSE)</f>
        <v>42</v>
      </c>
    </row>
    <row r="4915" spans="1:21" hidden="1">
      <c r="A4915" t="s">
        <v>1988</v>
      </c>
      <c r="B4915">
        <v>3845</v>
      </c>
      <c r="C4915">
        <v>289859</v>
      </c>
      <c r="D4915" t="s">
        <v>8054</v>
      </c>
      <c r="E4915" t="s">
        <v>8055</v>
      </c>
      <c r="F4915">
        <v>18406</v>
      </c>
      <c r="G4915">
        <v>3497887</v>
      </c>
      <c r="H4915">
        <f t="shared" si="76"/>
        <v>0</v>
      </c>
      <c r="I4915">
        <f t="array" ref="I4915">MIN(IFERROR(FIND(IstNumbers,A4915),""))</f>
        <v>13</v>
      </c>
      <c r="J4915" s="1" t="e">
        <f>IF([first '# in title]&lt;[pos kw in title],MID([title],[pos kw in title]-6,6),#N/A)</f>
        <v>#N/A</v>
      </c>
      <c r="K4915" s="1" t="e">
        <f>IFERROR(MID(SUBSTITUTE([kw rough in title],",","."),FIND("(",[kw rough in title])+1,20),SUBSTITUTE(IFERROR(MID([kw rough in title],FIND(" ",[kw rough in title])+1,20),[kw rough in title]),",","."))</f>
        <v>#N/A</v>
      </c>
      <c r="L4915" s="1">
        <f>IFERROR(FIND("kW",[desc]),0)</f>
        <v>70</v>
      </c>
      <c r="M4915">
        <f t="array" ref="M4915">MIN(IFERROR(FIND(IstNumbers,E4915),""))</f>
        <v>34</v>
      </c>
      <c r="N4915" s="1" t="str">
        <f>IF([first '# in desc]&lt;[pos kw in desc],MID([desc],[pos kw in desc]-7,7))</f>
        <v xml:space="preserve">­me 42 </v>
      </c>
      <c r="O49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15" s="1" t="str">
        <f>TRIM(IF([first '# in desc]&lt;[pos kw in desc],MID([desc],[pos kw in desc]-6,6),FALSE))</f>
        <v>me 42</v>
      </c>
      <c r="Q4915" s="1" t="b">
        <f>IF(LEN([manuell])=0,IFERROR([kw fine in title]*1,IFERROR(SUMPRODUCT(COUNTIF(IsDigits,MID([kw in desc],ROW($A$1:$A$150),1)))=LEN([kw in desc]),#N/A)),[manuell])</f>
        <v>0</v>
      </c>
      <c r="R4915" s="1" t="str">
        <f>IF([pos kw in title]&gt;0,MID(J4915,#REF!,4),IF([first '# in title]&gt;0,MID([title],[first '# in title],3),IF([first '# in title]&gt;0,MID([desc],#REF!,3),VLOOKUP([productid],$G$2:$R$1386,8))))</f>
        <v xml:space="preserve">42 </v>
      </c>
      <c r="S4915" s="1" t="e">
        <f>IF([kw in desc]=[kw rough in title],[kw in desc]*1,IFERROR(LEFT([kw_dirty],3)*1,IFERROR(LEFT([kw_dirty],2)*1,"n.a.")))</f>
        <v>#N/A</v>
      </c>
      <c r="T4915" s="1"/>
      <c r="U4915" s="1">
        <f>VLOOKUP(Tabelle1[[#This Row],[productid]],Tabelle2[#All],2,FALSE)</f>
        <v>42</v>
      </c>
    </row>
    <row r="4916" spans="1:21" hidden="1">
      <c r="A4916" t="s">
        <v>4651</v>
      </c>
      <c r="B4916">
        <v>3775</v>
      </c>
      <c r="C4916">
        <v>289859</v>
      </c>
      <c r="D4916" t="s">
        <v>8056</v>
      </c>
      <c r="E4916" t="s">
        <v>7457</v>
      </c>
      <c r="F4916">
        <v>18406</v>
      </c>
      <c r="G4916">
        <v>1750863</v>
      </c>
      <c r="H4916">
        <f t="shared" si="76"/>
        <v>0</v>
      </c>
      <c r="I4916">
        <f t="array" ref="I4916">MIN(IFERROR(FIND(IstNumbers,A4916),""))</f>
        <v>28</v>
      </c>
      <c r="J4916" s="1" t="e">
        <f>IF([first '# in title]&lt;[pos kw in title],MID([title],[pos kw in title]-6,6),#N/A)</f>
        <v>#N/A</v>
      </c>
      <c r="K4916" s="1" t="e">
        <f>IFERROR(MID(SUBSTITUTE([kw rough in title],",","."),FIND("(",[kw rough in title])+1,20),SUBSTITUTE(IFERROR(MID([kw rough in title],FIND(" ",[kw rough in title])+1,20),[kw rough in title]),",","."))</f>
        <v>#N/A</v>
      </c>
      <c r="L4916" s="1">
        <f>IFERROR(FIND("kW",[desc]),0)</f>
        <v>70</v>
      </c>
      <c r="M4916">
        <f t="array" ref="M4916">MIN(IFERROR(FIND(IstNumbers,E4916),""))</f>
        <v>34</v>
      </c>
      <c r="N4916" s="1" t="str">
        <f>IF([first '# in desc]&lt;[pos kw in desc],MID([desc],[pos kw in desc]-7,7))</f>
        <v xml:space="preserve">­me 42 </v>
      </c>
      <c r="O49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16" s="1" t="str">
        <f>TRIM(IF([first '# in desc]&lt;[pos kw in desc],MID([desc],[pos kw in desc]-6,6),FALSE))</f>
        <v>me 42</v>
      </c>
      <c r="Q4916" s="1" t="b">
        <f>IF(LEN([manuell])=0,IFERROR([kw fine in title]*1,IFERROR(SUMPRODUCT(COUNTIF(IsDigits,MID([kw in desc],ROW($A$1:$A$150),1)))=LEN([kw in desc]),#N/A)),[manuell])</f>
        <v>0</v>
      </c>
      <c r="R4916" s="1" t="str">
        <f>IF([pos kw in title]&gt;0,MID(J4916,#REF!,4),IF([first '# in title]&gt;0,MID([title],[first '# in title],3),IF([first '# in title]&gt;0,MID([desc],#REF!,3),VLOOKUP([productid],$G$2:$R$1386,8))))</f>
        <v>42-</v>
      </c>
      <c r="S4916" s="1" t="e">
        <f>IF([kw in desc]=[kw rough in title],[kw in desc]*1,IFERROR(LEFT([kw_dirty],3)*1,IFERROR(LEFT([kw_dirty],2)*1,"n.a.")))</f>
        <v>#N/A</v>
      </c>
      <c r="T4916" s="1"/>
      <c r="U4916" s="1">
        <f>VLOOKUP(Tabelle1[[#This Row],[productid]],Tabelle2[#All],2,FALSE)</f>
        <v>42</v>
      </c>
    </row>
    <row r="4917" spans="1:21">
      <c r="A4917" t="s">
        <v>4959</v>
      </c>
      <c r="B4917">
        <v>3052</v>
      </c>
      <c r="C4917">
        <v>289859</v>
      </c>
      <c r="D4917" t="s">
        <v>8057</v>
      </c>
      <c r="E4917" t="s">
        <v>8058</v>
      </c>
      <c r="F4917">
        <v>18406</v>
      </c>
      <c r="G4917">
        <v>2286143</v>
      </c>
      <c r="H4917">
        <f t="shared" si="76"/>
        <v>0</v>
      </c>
      <c r="I4917">
        <f t="array" ref="I4917">MIN(IFERROR(FIND(IstNumbers,A4917),""))</f>
        <v>19</v>
      </c>
      <c r="J4917" s="1" t="e">
        <f>IF([first '# in title]&lt;[pos kw in title],MID([title],[pos kw in title]-6,6),#N/A)</f>
        <v>#N/A</v>
      </c>
      <c r="K4917" s="1" t="e">
        <f>IFERROR(MID(SUBSTITUTE([kw rough in title],",","."),FIND("(",[kw rough in title])+1,20),SUBSTITUTE(IFERROR(MID([kw rough in title],FIND(" ",[kw rough in title])+1,20),[kw rough in title]),",","."))</f>
        <v>#N/A</v>
      </c>
      <c r="L4917" s="1">
        <f>IFERROR(FIND("kW",[desc]),0)</f>
        <v>0</v>
      </c>
      <c r="M4917">
        <f t="array" ref="M4917">MIN(IFERROR(FIND(IstNumbers,E4917),""))</f>
        <v>33</v>
      </c>
      <c r="N4917" s="1" t="b">
        <f>IF([first '# in desc]&lt;[pos kw in desc],MID([desc],[pos kw in desc]-7,7))</f>
        <v>0</v>
      </c>
      <c r="O49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17" s="1" t="str">
        <f>TRIM(IF([first '# in desc]&lt;[pos kw in desc],MID([desc],[pos kw in desc]-6,6),FALSE))</f>
        <v>FALSCH</v>
      </c>
      <c r="Q4917" s="1" t="b">
        <f>IF(LEN([manuell])=0,IFERROR([kw fine in title]*1,IFERROR(SUMPRODUCT(COUNTIF(IsDigits,MID([kw in desc],ROW($A$1:$A$150),1)))=LEN([kw in desc]),#N/A)),[manuell])</f>
        <v>0</v>
      </c>
      <c r="R4917" s="1" t="str">
        <f>IF([pos kw in title]&gt;0,MID(J4917,#REF!,4),IF([first '# in title]&gt;0,MID([title],[first '# in title],3),IF([first '# in title]&gt;0,MID([desc],#REF!,3),VLOOKUP([productid],$G$2:$R$1386,8))))</f>
        <v>146</v>
      </c>
      <c r="S4917" s="1" t="e">
        <f>IF([kw in desc]=[kw rough in title],[kw in desc]*1,IFERROR(LEFT([kw_dirty],3)*1,IFERROR(LEFT([kw_dirty],2)*1,"n.a.")))</f>
        <v>#N/A</v>
      </c>
      <c r="T4917" s="1"/>
      <c r="U4917" s="1" t="e">
        <f>VLOOKUP(Tabelle1[[#This Row],[productid]],Tabelle2[#All],2,FALSE)</f>
        <v>#N/A</v>
      </c>
    </row>
    <row r="4918" spans="1:21">
      <c r="A4918" t="s">
        <v>4959</v>
      </c>
      <c r="B4918">
        <v>3052</v>
      </c>
      <c r="C4918">
        <v>289859</v>
      </c>
      <c r="D4918" t="s">
        <v>8059</v>
      </c>
      <c r="E4918" t="s">
        <v>8060</v>
      </c>
      <c r="F4918">
        <v>18406</v>
      </c>
      <c r="G4918">
        <v>2286143</v>
      </c>
      <c r="H4918">
        <f t="shared" si="76"/>
        <v>0</v>
      </c>
      <c r="I4918">
        <f t="array" ref="I4918">MIN(IFERROR(FIND(IstNumbers,A4918),""))</f>
        <v>19</v>
      </c>
      <c r="J4918" s="1" t="e">
        <f>IF([first '# in title]&lt;[pos kw in title],MID([title],[pos kw in title]-6,6),#N/A)</f>
        <v>#N/A</v>
      </c>
      <c r="K4918" s="1" t="e">
        <f>IFERROR(MID(SUBSTITUTE([kw rough in title],",","."),FIND("(",[kw rough in title])+1,20),SUBSTITUTE(IFERROR(MID([kw rough in title],FIND(" ",[kw rough in title])+1,20),[kw rough in title]),",","."))</f>
        <v>#N/A</v>
      </c>
      <c r="L4918" s="1">
        <f>IFERROR(FIND("kW",[desc]),0)</f>
        <v>0</v>
      </c>
      <c r="M4918">
        <f t="array" ref="M4918">MIN(IFERROR(FIND(IstNumbers,E4918),""))</f>
        <v>33</v>
      </c>
      <c r="N4918" s="1" t="b">
        <f>IF([first '# in desc]&lt;[pos kw in desc],MID([desc],[pos kw in desc]-7,7))</f>
        <v>0</v>
      </c>
      <c r="O49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18" s="1" t="str">
        <f>TRIM(IF([first '# in desc]&lt;[pos kw in desc],MID([desc],[pos kw in desc]-6,6),FALSE))</f>
        <v>FALSCH</v>
      </c>
      <c r="Q4918" s="1" t="b">
        <f>IF(LEN([manuell])=0,IFERROR([kw fine in title]*1,IFERROR(SUMPRODUCT(COUNTIF(IsDigits,MID([kw in desc],ROW($A$1:$A$150),1)))=LEN([kw in desc]),#N/A)),[manuell])</f>
        <v>0</v>
      </c>
      <c r="R4918" s="1" t="str">
        <f>IF([pos kw in title]&gt;0,MID(J4918,#REF!,4),IF([first '# in title]&gt;0,MID([title],[first '# in title],3),IF([first '# in title]&gt;0,MID([desc],#REF!,3),VLOOKUP([productid],$G$2:$R$1386,8))))</f>
        <v>146</v>
      </c>
      <c r="S4918" s="1" t="e">
        <f>IF([kw in desc]=[kw rough in title],[kw in desc]*1,IFERROR(LEFT([kw_dirty],3)*1,IFERROR(LEFT([kw_dirty],2)*1,"n.a.")))</f>
        <v>#N/A</v>
      </c>
      <c r="T4918" s="1"/>
      <c r="U4918" s="1" t="e">
        <f>VLOOKUP(Tabelle1[[#This Row],[productid]],Tabelle2[#All],2,FALSE)</f>
        <v>#N/A</v>
      </c>
    </row>
    <row r="4919" spans="1:21">
      <c r="A4919" t="s">
        <v>4959</v>
      </c>
      <c r="B4919">
        <v>3055</v>
      </c>
      <c r="C4919">
        <v>289859</v>
      </c>
      <c r="D4919" t="s">
        <v>8061</v>
      </c>
      <c r="E4919" t="s">
        <v>8062</v>
      </c>
      <c r="F4919">
        <v>18406</v>
      </c>
      <c r="G4919">
        <v>2286143</v>
      </c>
      <c r="H4919">
        <f t="shared" si="76"/>
        <v>0</v>
      </c>
      <c r="I4919">
        <f t="array" ref="I4919">MIN(IFERROR(FIND(IstNumbers,A4919),""))</f>
        <v>19</v>
      </c>
      <c r="J4919" s="1" t="e">
        <f>IF([first '# in title]&lt;[pos kw in title],MID([title],[pos kw in title]-6,6),#N/A)</f>
        <v>#N/A</v>
      </c>
      <c r="K4919" s="1" t="e">
        <f>IFERROR(MID(SUBSTITUTE([kw rough in title],",","."),FIND("(",[kw rough in title])+1,20),SUBSTITUTE(IFERROR(MID([kw rough in title],FIND(" ",[kw rough in title])+1,20),[kw rough in title]),",","."))</f>
        <v>#N/A</v>
      </c>
      <c r="L4919" s="1">
        <f>IFERROR(FIND("kW",[desc]),0)</f>
        <v>0</v>
      </c>
      <c r="M4919">
        <f t="array" ref="M4919">MIN(IFERROR(FIND(IstNumbers,E4919),""))</f>
        <v>33</v>
      </c>
      <c r="N4919" s="1" t="b">
        <f>IF([first '# in desc]&lt;[pos kw in desc],MID([desc],[pos kw in desc]-7,7))</f>
        <v>0</v>
      </c>
      <c r="O49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19" s="1" t="str">
        <f>TRIM(IF([first '# in desc]&lt;[pos kw in desc],MID([desc],[pos kw in desc]-6,6),FALSE))</f>
        <v>FALSCH</v>
      </c>
      <c r="Q4919" s="1" t="b">
        <f>IF(LEN([manuell])=0,IFERROR([kw fine in title]*1,IFERROR(SUMPRODUCT(COUNTIF(IsDigits,MID([kw in desc],ROW($A$1:$A$150),1)))=LEN([kw in desc]),#N/A)),[manuell])</f>
        <v>0</v>
      </c>
      <c r="R4919" s="1" t="str">
        <f>IF([pos kw in title]&gt;0,MID(J4919,#REF!,4),IF([first '# in title]&gt;0,MID([title],[first '# in title],3),IF([first '# in title]&gt;0,MID([desc],#REF!,3),VLOOKUP([productid],$G$2:$R$1386,8))))</f>
        <v>146</v>
      </c>
      <c r="S4919" s="1" t="e">
        <f>IF([kw in desc]=[kw rough in title],[kw in desc]*1,IFERROR(LEFT([kw_dirty],3)*1,IFERROR(LEFT([kw_dirty],2)*1,"n.a.")))</f>
        <v>#N/A</v>
      </c>
      <c r="T4919" s="1"/>
      <c r="U4919" s="1" t="e">
        <f>VLOOKUP(Tabelle1[[#This Row],[productid]],Tabelle2[#All],2,FALSE)</f>
        <v>#N/A</v>
      </c>
    </row>
    <row r="4920" spans="1:21">
      <c r="A4920" t="s">
        <v>4959</v>
      </c>
      <c r="B4920">
        <v>3055</v>
      </c>
      <c r="C4920">
        <v>289859</v>
      </c>
      <c r="D4920" t="s">
        <v>8063</v>
      </c>
      <c r="E4920" t="s">
        <v>8064</v>
      </c>
      <c r="F4920">
        <v>18406</v>
      </c>
      <c r="G4920">
        <v>2286143</v>
      </c>
      <c r="H4920">
        <f t="shared" si="76"/>
        <v>0</v>
      </c>
      <c r="I4920">
        <f t="array" ref="I4920">MIN(IFERROR(FIND(IstNumbers,A4920),""))</f>
        <v>19</v>
      </c>
      <c r="J4920" s="1" t="e">
        <f>IF([first '# in title]&lt;[pos kw in title],MID([title],[pos kw in title]-6,6),#N/A)</f>
        <v>#N/A</v>
      </c>
      <c r="K4920" s="1" t="e">
        <f>IFERROR(MID(SUBSTITUTE([kw rough in title],",","."),FIND("(",[kw rough in title])+1,20),SUBSTITUTE(IFERROR(MID([kw rough in title],FIND(" ",[kw rough in title])+1,20),[kw rough in title]),",","."))</f>
        <v>#N/A</v>
      </c>
      <c r="L4920" s="1">
        <f>IFERROR(FIND("kW",[desc]),0)</f>
        <v>0</v>
      </c>
      <c r="M4920">
        <f t="array" ref="M4920">MIN(IFERROR(FIND(IstNumbers,E4920),""))</f>
        <v>33</v>
      </c>
      <c r="N4920" s="1" t="b">
        <f>IF([first '# in desc]&lt;[pos kw in desc],MID([desc],[pos kw in desc]-7,7))</f>
        <v>0</v>
      </c>
      <c r="O49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20" s="1" t="str">
        <f>TRIM(IF([first '# in desc]&lt;[pos kw in desc],MID([desc],[pos kw in desc]-6,6),FALSE))</f>
        <v>FALSCH</v>
      </c>
      <c r="Q4920" s="1" t="b">
        <f>IF(LEN([manuell])=0,IFERROR([kw fine in title]*1,IFERROR(SUMPRODUCT(COUNTIF(IsDigits,MID([kw in desc],ROW($A$1:$A$150),1)))=LEN([kw in desc]),#N/A)),[manuell])</f>
        <v>0</v>
      </c>
      <c r="R4920" s="1" t="str">
        <f>IF([pos kw in title]&gt;0,MID(J4920,#REF!,4),IF([first '# in title]&gt;0,MID([title],[first '# in title],3),IF([first '# in title]&gt;0,MID([desc],#REF!,3),VLOOKUP([productid],$G$2:$R$1386,8))))</f>
        <v>146</v>
      </c>
      <c r="S4920" s="1" t="e">
        <f>IF([kw in desc]=[kw rough in title],[kw in desc]*1,IFERROR(LEFT([kw_dirty],3)*1,IFERROR(LEFT([kw_dirty],2)*1,"n.a.")))</f>
        <v>#N/A</v>
      </c>
      <c r="T4920" s="1"/>
      <c r="U4920" s="1" t="e">
        <f>VLOOKUP(Tabelle1[[#This Row],[productid]],Tabelle2[#All],2,FALSE)</f>
        <v>#N/A</v>
      </c>
    </row>
    <row r="4921" spans="1:21">
      <c r="A4921" t="s">
        <v>4959</v>
      </c>
      <c r="B4921">
        <v>3055</v>
      </c>
      <c r="C4921">
        <v>289859</v>
      </c>
      <c r="D4921" t="s">
        <v>8065</v>
      </c>
      <c r="E4921" t="s">
        <v>8066</v>
      </c>
      <c r="F4921">
        <v>18406</v>
      </c>
      <c r="G4921">
        <v>2286143</v>
      </c>
      <c r="H4921">
        <f t="shared" si="76"/>
        <v>0</v>
      </c>
      <c r="I4921">
        <f t="array" ref="I4921">MIN(IFERROR(FIND(IstNumbers,A4921),""))</f>
        <v>19</v>
      </c>
      <c r="J4921" s="1" t="e">
        <f>IF([first '# in title]&lt;[pos kw in title],MID([title],[pos kw in title]-6,6),#N/A)</f>
        <v>#N/A</v>
      </c>
      <c r="K4921" s="1" t="e">
        <f>IFERROR(MID(SUBSTITUTE([kw rough in title],",","."),FIND("(",[kw rough in title])+1,20),SUBSTITUTE(IFERROR(MID([kw rough in title],FIND(" ",[kw rough in title])+1,20),[kw rough in title]),",","."))</f>
        <v>#N/A</v>
      </c>
      <c r="L4921" s="1">
        <f>IFERROR(FIND("kW",[desc]),0)</f>
        <v>0</v>
      </c>
      <c r="M4921">
        <f t="array" ref="M4921">MIN(IFERROR(FIND(IstNumbers,E4921),""))</f>
        <v>33</v>
      </c>
      <c r="N4921" s="1" t="b">
        <f>IF([first '# in desc]&lt;[pos kw in desc],MID([desc],[pos kw in desc]-7,7))</f>
        <v>0</v>
      </c>
      <c r="O49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21" s="1" t="str">
        <f>TRIM(IF([first '# in desc]&lt;[pos kw in desc],MID([desc],[pos kw in desc]-6,6),FALSE))</f>
        <v>FALSCH</v>
      </c>
      <c r="Q4921" s="1" t="b">
        <f>IF(LEN([manuell])=0,IFERROR([kw fine in title]*1,IFERROR(SUMPRODUCT(COUNTIF(IsDigits,MID([kw in desc],ROW($A$1:$A$150),1)))=LEN([kw in desc]),#N/A)),[manuell])</f>
        <v>0</v>
      </c>
      <c r="R4921" s="1" t="str">
        <f>IF([pos kw in title]&gt;0,MID(J4921,#REF!,4),IF([first '# in title]&gt;0,MID([title],[first '# in title],3),IF([first '# in title]&gt;0,MID([desc],#REF!,3),VLOOKUP([productid],$G$2:$R$1386,8))))</f>
        <v>146</v>
      </c>
      <c r="S4921" s="1" t="e">
        <f>IF([kw in desc]=[kw rough in title],[kw in desc]*1,IFERROR(LEFT([kw_dirty],3)*1,IFERROR(LEFT([kw_dirty],2)*1,"n.a.")))</f>
        <v>#N/A</v>
      </c>
      <c r="T4921" s="1"/>
      <c r="U4921" s="1" t="e">
        <f>VLOOKUP(Tabelle1[[#This Row],[productid]],Tabelle2[#All],2,FALSE)</f>
        <v>#N/A</v>
      </c>
    </row>
    <row r="4922" spans="1:21">
      <c r="A4922" t="s">
        <v>4959</v>
      </c>
      <c r="B4922">
        <v>3059</v>
      </c>
      <c r="C4922">
        <v>289859</v>
      </c>
      <c r="D4922" t="s">
        <v>8067</v>
      </c>
      <c r="E4922" t="s">
        <v>8068</v>
      </c>
      <c r="F4922">
        <v>18406</v>
      </c>
      <c r="G4922">
        <v>2286143</v>
      </c>
      <c r="H4922">
        <f t="shared" si="76"/>
        <v>0</v>
      </c>
      <c r="I4922">
        <f t="array" ref="I4922">MIN(IFERROR(FIND(IstNumbers,A4922),""))</f>
        <v>19</v>
      </c>
      <c r="J4922" s="1" t="e">
        <f>IF([first '# in title]&lt;[pos kw in title],MID([title],[pos kw in title]-6,6),#N/A)</f>
        <v>#N/A</v>
      </c>
      <c r="K4922" s="1" t="e">
        <f>IFERROR(MID(SUBSTITUTE([kw rough in title],",","."),FIND("(",[kw rough in title])+1,20),SUBSTITUTE(IFERROR(MID([kw rough in title],FIND(" ",[kw rough in title])+1,20),[kw rough in title]),",","."))</f>
        <v>#N/A</v>
      </c>
      <c r="L4922" s="1">
        <f>IFERROR(FIND("kW",[desc]),0)</f>
        <v>0</v>
      </c>
      <c r="M4922">
        <f t="array" ref="M4922">MIN(IFERROR(FIND(IstNumbers,E4922),""))</f>
        <v>33</v>
      </c>
      <c r="N4922" s="1" t="b">
        <f>IF([first '# in desc]&lt;[pos kw in desc],MID([desc],[pos kw in desc]-7,7))</f>
        <v>0</v>
      </c>
      <c r="O49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22" s="1" t="str">
        <f>TRIM(IF([first '# in desc]&lt;[pos kw in desc],MID([desc],[pos kw in desc]-6,6),FALSE))</f>
        <v>FALSCH</v>
      </c>
      <c r="Q4922" s="1" t="b">
        <f>IF(LEN([manuell])=0,IFERROR([kw fine in title]*1,IFERROR(SUMPRODUCT(COUNTIF(IsDigits,MID([kw in desc],ROW($A$1:$A$150),1)))=LEN([kw in desc]),#N/A)),[manuell])</f>
        <v>0</v>
      </c>
      <c r="R4922" s="1" t="str">
        <f>IF([pos kw in title]&gt;0,MID(J4922,#REF!,4),IF([first '# in title]&gt;0,MID([title],[first '# in title],3),IF([first '# in title]&gt;0,MID([desc],#REF!,3),VLOOKUP([productid],$G$2:$R$1386,8))))</f>
        <v>146</v>
      </c>
      <c r="S4922" s="1" t="e">
        <f>IF([kw in desc]=[kw rough in title],[kw in desc]*1,IFERROR(LEFT([kw_dirty],3)*1,IFERROR(LEFT([kw_dirty],2)*1,"n.a.")))</f>
        <v>#N/A</v>
      </c>
      <c r="T4922" s="1"/>
      <c r="U4922" s="1" t="e">
        <f>VLOOKUP(Tabelle1[[#This Row],[productid]],Tabelle2[#All],2,FALSE)</f>
        <v>#N/A</v>
      </c>
    </row>
    <row r="4923" spans="1:21">
      <c r="A4923" t="s">
        <v>4959</v>
      </c>
      <c r="B4923">
        <v>3060</v>
      </c>
      <c r="C4923">
        <v>289859</v>
      </c>
      <c r="D4923" t="s">
        <v>8069</v>
      </c>
      <c r="E4923" t="s">
        <v>8070</v>
      </c>
      <c r="F4923">
        <v>18406</v>
      </c>
      <c r="G4923">
        <v>2286143</v>
      </c>
      <c r="H4923">
        <f t="shared" si="76"/>
        <v>0</v>
      </c>
      <c r="I4923">
        <f t="array" ref="I4923">MIN(IFERROR(FIND(IstNumbers,A4923),""))</f>
        <v>19</v>
      </c>
      <c r="J4923" s="1" t="e">
        <f>IF([first '# in title]&lt;[pos kw in title],MID([title],[pos kw in title]-6,6),#N/A)</f>
        <v>#N/A</v>
      </c>
      <c r="K4923" s="1" t="e">
        <f>IFERROR(MID(SUBSTITUTE([kw rough in title],",","."),FIND("(",[kw rough in title])+1,20),SUBSTITUTE(IFERROR(MID([kw rough in title],FIND(" ",[kw rough in title])+1,20),[kw rough in title]),",","."))</f>
        <v>#N/A</v>
      </c>
      <c r="L4923" s="1">
        <f>IFERROR(FIND("kW",[desc]),0)</f>
        <v>0</v>
      </c>
      <c r="M4923">
        <f t="array" ref="M4923">MIN(IFERROR(FIND(IstNumbers,E4923),""))</f>
        <v>33</v>
      </c>
      <c r="N4923" s="1" t="b">
        <f>IF([first '# in desc]&lt;[pos kw in desc],MID([desc],[pos kw in desc]-7,7))</f>
        <v>0</v>
      </c>
      <c r="O49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23" s="1" t="str">
        <f>TRIM(IF([first '# in desc]&lt;[pos kw in desc],MID([desc],[pos kw in desc]-6,6),FALSE))</f>
        <v>FALSCH</v>
      </c>
      <c r="Q4923" s="1" t="b">
        <f>IF(LEN([manuell])=0,IFERROR([kw fine in title]*1,IFERROR(SUMPRODUCT(COUNTIF(IsDigits,MID([kw in desc],ROW($A$1:$A$150),1)))=LEN([kw in desc]),#N/A)),[manuell])</f>
        <v>0</v>
      </c>
      <c r="R4923" s="1" t="str">
        <f>IF([pos kw in title]&gt;0,MID(J4923,#REF!,4),IF([first '# in title]&gt;0,MID([title],[first '# in title],3),IF([first '# in title]&gt;0,MID([desc],#REF!,3),VLOOKUP([productid],$G$2:$R$1386,8))))</f>
        <v>146</v>
      </c>
      <c r="S4923" s="1" t="e">
        <f>IF([kw in desc]=[kw rough in title],[kw in desc]*1,IFERROR(LEFT([kw_dirty],3)*1,IFERROR(LEFT([kw_dirty],2)*1,"n.a.")))</f>
        <v>#N/A</v>
      </c>
      <c r="T4923" s="1"/>
      <c r="U4923" s="1" t="e">
        <f>VLOOKUP(Tabelle1[[#This Row],[productid]],Tabelle2[#All],2,FALSE)</f>
        <v>#N/A</v>
      </c>
    </row>
    <row r="4924" spans="1:21" hidden="1">
      <c r="A4924" t="s">
        <v>2621</v>
      </c>
      <c r="B4924">
        <v>3845</v>
      </c>
      <c r="C4924">
        <v>289859</v>
      </c>
      <c r="D4924" t="s">
        <v>8071</v>
      </c>
      <c r="E4924" t="s">
        <v>8049</v>
      </c>
      <c r="F4924">
        <v>18406</v>
      </c>
      <c r="G4924">
        <v>3497887</v>
      </c>
      <c r="H4924">
        <f t="shared" si="76"/>
        <v>0</v>
      </c>
      <c r="I4924">
        <f t="array" ref="I4924">MIN(IFERROR(FIND(IstNumbers,A4924),""))</f>
        <v>12</v>
      </c>
      <c r="J4924" s="1" t="e">
        <f>IF([first '# in title]&lt;[pos kw in title],MID([title],[pos kw in title]-6,6),#N/A)</f>
        <v>#N/A</v>
      </c>
      <c r="K4924" s="1" t="e">
        <f>IFERROR(MID(SUBSTITUTE([kw rough in title],",","."),FIND("(",[kw rough in title])+1,20),SUBSTITUTE(IFERROR(MID([kw rough in title],FIND(" ",[kw rough in title])+1,20),[kw rough in title]),",","."))</f>
        <v>#N/A</v>
      </c>
      <c r="L4924" s="1">
        <f>IFERROR(FIND("kW",[desc]),0)</f>
        <v>70</v>
      </c>
      <c r="M4924">
        <f t="array" ref="M4924">MIN(IFERROR(FIND(IstNumbers,E4924),""))</f>
        <v>34</v>
      </c>
      <c r="N4924" s="1" t="str">
        <f>IF([first '# in desc]&lt;[pos kw in desc],MID([desc],[pos kw in desc]-7,7))</f>
        <v xml:space="preserve">­me 42 </v>
      </c>
      <c r="O49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24" s="1" t="str">
        <f>TRIM(IF([first '# in desc]&lt;[pos kw in desc],MID([desc],[pos kw in desc]-6,6),FALSE))</f>
        <v>me 42</v>
      </c>
      <c r="Q4924" s="1" t="b">
        <f>IF(LEN([manuell])=0,IFERROR([kw fine in title]*1,IFERROR(SUMPRODUCT(COUNTIF(IsDigits,MID([kw in desc],ROW($A$1:$A$150),1)))=LEN([kw in desc]),#N/A)),[manuell])</f>
        <v>0</v>
      </c>
      <c r="R4924" s="1" t="str">
        <f>IF([pos kw in title]&gt;0,MID(J4924,#REF!,4),IF([first '# in title]&gt;0,MID([title],[first '# in title],3),IF([first '# in title]&gt;0,MID([desc],#REF!,3),VLOOKUP([productid],$G$2:$R$1386,8))))</f>
        <v xml:space="preserve">42 </v>
      </c>
      <c r="S4924" s="1" t="e">
        <f>IF([kw in desc]=[kw rough in title],[kw in desc]*1,IFERROR(LEFT([kw_dirty],3)*1,IFERROR(LEFT([kw_dirty],2)*1,"n.a.")))</f>
        <v>#N/A</v>
      </c>
      <c r="T4924" s="1"/>
      <c r="U4924" s="1">
        <f>VLOOKUP(Tabelle1[[#This Row],[productid]],Tabelle2[#All],2,FALSE)</f>
        <v>42</v>
      </c>
    </row>
    <row r="4925" spans="1:21" hidden="1">
      <c r="A4925" t="s">
        <v>4829</v>
      </c>
      <c r="B4925">
        <v>3780</v>
      </c>
      <c r="C4925">
        <v>289859</v>
      </c>
      <c r="D4925" t="s">
        <v>8072</v>
      </c>
      <c r="E4925" t="s">
        <v>7466</v>
      </c>
      <c r="F4925">
        <v>18406</v>
      </c>
      <c r="G4925">
        <v>1750863</v>
      </c>
      <c r="H4925">
        <f t="shared" si="76"/>
        <v>0</v>
      </c>
      <c r="I4925">
        <f t="array" ref="I4925">MIN(IFERROR(FIND(IstNumbers,A4925),""))</f>
        <v>29</v>
      </c>
      <c r="J4925" s="1" t="e">
        <f>IF([first '# in title]&lt;[pos kw in title],MID([title],[pos kw in title]-6,6),#N/A)</f>
        <v>#N/A</v>
      </c>
      <c r="K4925" s="1" t="e">
        <f>IFERROR(MID(SUBSTITUTE([kw rough in title],",","."),FIND("(",[kw rough in title])+1,20),SUBSTITUTE(IFERROR(MID([kw rough in title],FIND(" ",[kw rough in title])+1,20),[kw rough in title]),",","."))</f>
        <v>#N/A</v>
      </c>
      <c r="L4925" s="1">
        <f>IFERROR(FIND("kW",[desc]),0)</f>
        <v>70</v>
      </c>
      <c r="M4925">
        <f t="array" ref="M4925">MIN(IFERROR(FIND(IstNumbers,E4925),""))</f>
        <v>34</v>
      </c>
      <c r="N4925" s="1" t="str">
        <f>IF([first '# in desc]&lt;[pos kw in desc],MID([desc],[pos kw in desc]-7,7))</f>
        <v xml:space="preserve">­me 42 </v>
      </c>
      <c r="O49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25" s="1" t="str">
        <f>TRIM(IF([first '# in desc]&lt;[pos kw in desc],MID([desc],[pos kw in desc]-6,6),FALSE))</f>
        <v>me 42</v>
      </c>
      <c r="Q4925" s="1" t="b">
        <f>IF(LEN([manuell])=0,IFERROR([kw fine in title]*1,IFERROR(SUMPRODUCT(COUNTIF(IsDigits,MID([kw in desc],ROW($A$1:$A$150),1)))=LEN([kw in desc]),#N/A)),[manuell])</f>
        <v>0</v>
      </c>
      <c r="R4925" s="1" t="str">
        <f>IF([pos kw in title]&gt;0,MID(J4925,#REF!,4),IF([first '# in title]&gt;0,MID([title],[first '# in title],3),IF([first '# in title]&gt;0,MID([desc],#REF!,3),VLOOKUP([productid],$G$2:$R$1386,8))))</f>
        <v>42-</v>
      </c>
      <c r="S4925" s="1" t="e">
        <f>IF([kw in desc]=[kw rough in title],[kw in desc]*1,IFERROR(LEFT([kw_dirty],3)*1,IFERROR(LEFT([kw_dirty],2)*1,"n.a.")))</f>
        <v>#N/A</v>
      </c>
      <c r="T4925" s="1"/>
      <c r="U4925" s="1">
        <f>VLOOKUP(Tabelle1[[#This Row],[productid]],Tabelle2[#All],2,FALSE)</f>
        <v>42</v>
      </c>
    </row>
    <row r="4926" spans="1:21">
      <c r="A4926" t="s">
        <v>4959</v>
      </c>
      <c r="B4926">
        <v>3063</v>
      </c>
      <c r="C4926">
        <v>289859</v>
      </c>
      <c r="D4926" t="s">
        <v>8073</v>
      </c>
      <c r="E4926" t="s">
        <v>8074</v>
      </c>
      <c r="F4926">
        <v>18406</v>
      </c>
      <c r="G4926">
        <v>2286143</v>
      </c>
      <c r="H4926">
        <f t="shared" si="76"/>
        <v>0</v>
      </c>
      <c r="I4926">
        <f t="array" ref="I4926">MIN(IFERROR(FIND(IstNumbers,A4926),""))</f>
        <v>19</v>
      </c>
      <c r="J4926" s="1" t="e">
        <f>IF([first '# in title]&lt;[pos kw in title],MID([title],[pos kw in title]-6,6),#N/A)</f>
        <v>#N/A</v>
      </c>
      <c r="K4926" s="1" t="e">
        <f>IFERROR(MID(SUBSTITUTE([kw rough in title],",","."),FIND("(",[kw rough in title])+1,20),SUBSTITUTE(IFERROR(MID([kw rough in title],FIND(" ",[kw rough in title])+1,20),[kw rough in title]),",","."))</f>
        <v>#N/A</v>
      </c>
      <c r="L4926" s="1">
        <f>IFERROR(FIND("kW",[desc]),0)</f>
        <v>0</v>
      </c>
      <c r="M4926">
        <f t="array" ref="M4926">MIN(IFERROR(FIND(IstNumbers,E4926),""))</f>
        <v>33</v>
      </c>
      <c r="N4926" s="1" t="b">
        <f>IF([first '# in desc]&lt;[pos kw in desc],MID([desc],[pos kw in desc]-7,7))</f>
        <v>0</v>
      </c>
      <c r="O49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26" s="1" t="str">
        <f>TRIM(IF([first '# in desc]&lt;[pos kw in desc],MID([desc],[pos kw in desc]-6,6),FALSE))</f>
        <v>FALSCH</v>
      </c>
      <c r="Q4926" s="1" t="b">
        <f>IF(LEN([manuell])=0,IFERROR([kw fine in title]*1,IFERROR(SUMPRODUCT(COUNTIF(IsDigits,MID([kw in desc],ROW($A$1:$A$150),1)))=LEN([kw in desc]),#N/A)),[manuell])</f>
        <v>0</v>
      </c>
      <c r="R4926" s="1" t="str">
        <f>IF([pos kw in title]&gt;0,MID(J4926,#REF!,4),IF([first '# in title]&gt;0,MID([title],[first '# in title],3),IF([first '# in title]&gt;0,MID([desc],#REF!,3),VLOOKUP([productid],$G$2:$R$1386,8))))</f>
        <v>146</v>
      </c>
      <c r="S4926" s="1" t="e">
        <f>IF([kw in desc]=[kw rough in title],[kw in desc]*1,IFERROR(LEFT([kw_dirty],3)*1,IFERROR(LEFT([kw_dirty],2)*1,"n.a.")))</f>
        <v>#N/A</v>
      </c>
      <c r="T4926" s="1"/>
      <c r="U4926" s="1" t="e">
        <f>VLOOKUP(Tabelle1[[#This Row],[productid]],Tabelle2[#All],2,FALSE)</f>
        <v>#N/A</v>
      </c>
    </row>
    <row r="4927" spans="1:21" hidden="1">
      <c r="A4927" t="s">
        <v>2621</v>
      </c>
      <c r="B4927">
        <v>3845</v>
      </c>
      <c r="C4927">
        <v>289859</v>
      </c>
      <c r="D4927" t="s">
        <v>8075</v>
      </c>
      <c r="E4927" t="s">
        <v>8076</v>
      </c>
      <c r="F4927">
        <v>18406</v>
      </c>
      <c r="G4927">
        <v>3497887</v>
      </c>
      <c r="H4927">
        <f t="shared" si="76"/>
        <v>0</v>
      </c>
      <c r="I4927">
        <f t="array" ref="I4927">MIN(IFERROR(FIND(IstNumbers,A4927),""))</f>
        <v>12</v>
      </c>
      <c r="J4927" s="1" t="e">
        <f>IF([first '# in title]&lt;[pos kw in title],MID([title],[pos kw in title]-6,6),#N/A)</f>
        <v>#N/A</v>
      </c>
      <c r="K4927" s="1" t="e">
        <f>IFERROR(MID(SUBSTITUTE([kw rough in title],",","."),FIND("(",[kw rough in title])+1,20),SUBSTITUTE(IFERROR(MID([kw rough in title],FIND(" ",[kw rough in title])+1,20),[kw rough in title]),",","."))</f>
        <v>#N/A</v>
      </c>
      <c r="L4927" s="1">
        <f>IFERROR(FIND("kW",[desc]),0)</f>
        <v>70</v>
      </c>
      <c r="M4927">
        <f t="array" ref="M4927">MIN(IFERROR(FIND(IstNumbers,E4927),""))</f>
        <v>34</v>
      </c>
      <c r="N4927" s="1" t="str">
        <f>IF([first '# in desc]&lt;[pos kw in desc],MID([desc],[pos kw in desc]-7,7))</f>
        <v xml:space="preserve">­me 42 </v>
      </c>
      <c r="O49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27" s="1" t="str">
        <f>TRIM(IF([first '# in desc]&lt;[pos kw in desc],MID([desc],[pos kw in desc]-6,6),FALSE))</f>
        <v>me 42</v>
      </c>
      <c r="Q4927" s="1" t="b">
        <f>IF(LEN([manuell])=0,IFERROR([kw fine in title]*1,IFERROR(SUMPRODUCT(COUNTIF(IsDigits,MID([kw in desc],ROW($A$1:$A$150),1)))=LEN([kw in desc]),#N/A)),[manuell])</f>
        <v>0</v>
      </c>
      <c r="R4927" s="1" t="str">
        <f>IF([pos kw in title]&gt;0,MID(J4927,#REF!,4),IF([first '# in title]&gt;0,MID([title],[first '# in title],3),IF([first '# in title]&gt;0,MID([desc],#REF!,3),VLOOKUP([productid],$G$2:$R$1386,8))))</f>
        <v xml:space="preserve">42 </v>
      </c>
      <c r="S4927" s="1" t="e">
        <f>IF([kw in desc]=[kw rough in title],[kw in desc]*1,IFERROR(LEFT([kw_dirty],3)*1,IFERROR(LEFT([kw_dirty],2)*1,"n.a.")))</f>
        <v>#N/A</v>
      </c>
      <c r="T4927" s="1"/>
      <c r="U4927" s="1">
        <f>VLOOKUP(Tabelle1[[#This Row],[productid]],Tabelle2[#All],2,FALSE)</f>
        <v>42</v>
      </c>
    </row>
    <row r="4928" spans="1:21" hidden="1">
      <c r="A4928" t="s">
        <v>4829</v>
      </c>
      <c r="B4928">
        <v>3780</v>
      </c>
      <c r="C4928">
        <v>289859</v>
      </c>
      <c r="D4928" t="s">
        <v>8077</v>
      </c>
      <c r="E4928" t="s">
        <v>7472</v>
      </c>
      <c r="F4928">
        <v>18406</v>
      </c>
      <c r="G4928">
        <v>1750863</v>
      </c>
      <c r="H4928">
        <f t="shared" si="76"/>
        <v>0</v>
      </c>
      <c r="I4928">
        <f t="array" ref="I4928">MIN(IFERROR(FIND(IstNumbers,A4928),""))</f>
        <v>29</v>
      </c>
      <c r="J4928" s="1" t="e">
        <f>IF([first '# in title]&lt;[pos kw in title],MID([title],[pos kw in title]-6,6),#N/A)</f>
        <v>#N/A</v>
      </c>
      <c r="K4928" s="1" t="e">
        <f>IFERROR(MID(SUBSTITUTE([kw rough in title],",","."),FIND("(",[kw rough in title])+1,20),SUBSTITUTE(IFERROR(MID([kw rough in title],FIND(" ",[kw rough in title])+1,20),[kw rough in title]),",","."))</f>
        <v>#N/A</v>
      </c>
      <c r="L4928" s="1">
        <f>IFERROR(FIND("kW",[desc]),0)</f>
        <v>70</v>
      </c>
      <c r="M4928">
        <f t="array" ref="M4928">MIN(IFERROR(FIND(IstNumbers,E4928),""))</f>
        <v>34</v>
      </c>
      <c r="N4928" s="1" t="str">
        <f>IF([first '# in desc]&lt;[pos kw in desc],MID([desc],[pos kw in desc]-7,7))</f>
        <v xml:space="preserve">­me 42 </v>
      </c>
      <c r="O49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28" s="1" t="str">
        <f>TRIM(IF([first '# in desc]&lt;[pos kw in desc],MID([desc],[pos kw in desc]-6,6),FALSE))</f>
        <v>me 42</v>
      </c>
      <c r="Q4928" s="1" t="b">
        <f>IF(LEN([manuell])=0,IFERROR([kw fine in title]*1,IFERROR(SUMPRODUCT(COUNTIF(IsDigits,MID([kw in desc],ROW($A$1:$A$150),1)))=LEN([kw in desc]),#N/A)),[manuell])</f>
        <v>0</v>
      </c>
      <c r="R4928" s="1" t="str">
        <f>IF([pos kw in title]&gt;0,MID(J4928,#REF!,4),IF([first '# in title]&gt;0,MID([title],[first '# in title],3),IF([first '# in title]&gt;0,MID([desc],#REF!,3),VLOOKUP([productid],$G$2:$R$1386,8))))</f>
        <v>42-</v>
      </c>
      <c r="S4928" s="1" t="e">
        <f>IF([kw in desc]=[kw rough in title],[kw in desc]*1,IFERROR(LEFT([kw_dirty],3)*1,IFERROR(LEFT([kw_dirty],2)*1,"n.a.")))</f>
        <v>#N/A</v>
      </c>
      <c r="T4928" s="1"/>
      <c r="U4928" s="1">
        <f>VLOOKUP(Tabelle1[[#This Row],[productid]],Tabelle2[#All],2,FALSE)</f>
        <v>42</v>
      </c>
    </row>
    <row r="4929" spans="1:21">
      <c r="A4929" t="s">
        <v>4959</v>
      </c>
      <c r="B4929">
        <v>3063</v>
      </c>
      <c r="C4929">
        <v>289859</v>
      </c>
      <c r="D4929" t="s">
        <v>8078</v>
      </c>
      <c r="E4929" t="s">
        <v>8079</v>
      </c>
      <c r="F4929">
        <v>18406</v>
      </c>
      <c r="G4929">
        <v>2286143</v>
      </c>
      <c r="H4929">
        <f t="shared" si="76"/>
        <v>0</v>
      </c>
      <c r="I4929">
        <f t="array" ref="I4929">MIN(IFERROR(FIND(IstNumbers,A4929),""))</f>
        <v>19</v>
      </c>
      <c r="J4929" s="1" t="e">
        <f>IF([first '# in title]&lt;[pos kw in title],MID([title],[pos kw in title]-6,6),#N/A)</f>
        <v>#N/A</v>
      </c>
      <c r="K4929" s="1" t="e">
        <f>IFERROR(MID(SUBSTITUTE([kw rough in title],",","."),FIND("(",[kw rough in title])+1,20),SUBSTITUTE(IFERROR(MID([kw rough in title],FIND(" ",[kw rough in title])+1,20),[kw rough in title]),",","."))</f>
        <v>#N/A</v>
      </c>
      <c r="L4929" s="1">
        <f>IFERROR(FIND("kW",[desc]),0)</f>
        <v>0</v>
      </c>
      <c r="M4929">
        <f t="array" ref="M4929">MIN(IFERROR(FIND(IstNumbers,E4929),""))</f>
        <v>33</v>
      </c>
      <c r="N4929" s="1" t="b">
        <f>IF([first '# in desc]&lt;[pos kw in desc],MID([desc],[pos kw in desc]-7,7))</f>
        <v>0</v>
      </c>
      <c r="O49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29" s="1" t="str">
        <f>TRIM(IF([first '# in desc]&lt;[pos kw in desc],MID([desc],[pos kw in desc]-6,6),FALSE))</f>
        <v>FALSCH</v>
      </c>
      <c r="Q4929" s="1" t="b">
        <f>IF(LEN([manuell])=0,IFERROR([kw fine in title]*1,IFERROR(SUMPRODUCT(COUNTIF(IsDigits,MID([kw in desc],ROW($A$1:$A$150),1)))=LEN([kw in desc]),#N/A)),[manuell])</f>
        <v>0</v>
      </c>
      <c r="R4929" s="1" t="str">
        <f>IF([pos kw in title]&gt;0,MID(J4929,#REF!,4),IF([first '# in title]&gt;0,MID([title],[first '# in title],3),IF([first '# in title]&gt;0,MID([desc],#REF!,3),VLOOKUP([productid],$G$2:$R$1386,8))))</f>
        <v>146</v>
      </c>
      <c r="S4929" s="1" t="e">
        <f>IF([kw in desc]=[kw rough in title],[kw in desc]*1,IFERROR(LEFT([kw_dirty],3)*1,IFERROR(LEFT([kw_dirty],2)*1,"n.a.")))</f>
        <v>#N/A</v>
      </c>
      <c r="T4929" s="1"/>
      <c r="U4929" s="1" t="e">
        <f>VLOOKUP(Tabelle1[[#This Row],[productid]],Tabelle2[#All],2,FALSE)</f>
        <v>#N/A</v>
      </c>
    </row>
    <row r="4930" spans="1:21" hidden="1">
      <c r="A4930" t="s">
        <v>2621</v>
      </c>
      <c r="B4930">
        <v>3845</v>
      </c>
      <c r="C4930">
        <v>289859</v>
      </c>
      <c r="D4930" t="s">
        <v>8080</v>
      </c>
      <c r="E4930" t="s">
        <v>8081</v>
      </c>
      <c r="F4930">
        <v>18406</v>
      </c>
      <c r="G4930">
        <v>3497887</v>
      </c>
      <c r="H4930">
        <f t="shared" si="76"/>
        <v>0</v>
      </c>
      <c r="I4930">
        <f t="array" ref="I4930">MIN(IFERROR(FIND(IstNumbers,A4930),""))</f>
        <v>12</v>
      </c>
      <c r="J4930" s="1" t="e">
        <f>IF([first '# in title]&lt;[pos kw in title],MID([title],[pos kw in title]-6,6),#N/A)</f>
        <v>#N/A</v>
      </c>
      <c r="K4930" s="1" t="e">
        <f>IFERROR(MID(SUBSTITUTE([kw rough in title],",","."),FIND("(",[kw rough in title])+1,20),SUBSTITUTE(IFERROR(MID([kw rough in title],FIND(" ",[kw rough in title])+1,20),[kw rough in title]),",","."))</f>
        <v>#N/A</v>
      </c>
      <c r="L4930" s="1">
        <f>IFERROR(FIND("kW",[desc]),0)</f>
        <v>70</v>
      </c>
      <c r="M4930">
        <f t="array" ref="M4930">MIN(IFERROR(FIND(IstNumbers,E4930),""))</f>
        <v>34</v>
      </c>
      <c r="N4930" s="1" t="str">
        <f>IF([first '# in desc]&lt;[pos kw in desc],MID([desc],[pos kw in desc]-7,7))</f>
        <v xml:space="preserve">­me 42 </v>
      </c>
      <c r="O49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30" s="1" t="str">
        <f>TRIM(IF([first '# in desc]&lt;[pos kw in desc],MID([desc],[pos kw in desc]-6,6),FALSE))</f>
        <v>me 42</v>
      </c>
      <c r="Q4930" s="1" t="b">
        <f>IF(LEN([manuell])=0,IFERROR([kw fine in title]*1,IFERROR(SUMPRODUCT(COUNTIF(IsDigits,MID([kw in desc],ROW($A$1:$A$150),1)))=LEN([kw in desc]),#N/A)),[manuell])</f>
        <v>0</v>
      </c>
      <c r="R4930" s="1" t="str">
        <f>IF([pos kw in title]&gt;0,MID(J4930,#REF!,4),IF([first '# in title]&gt;0,MID([title],[first '# in title],3),IF([first '# in title]&gt;0,MID([desc],#REF!,3),VLOOKUP([productid],$G$2:$R$1386,8))))</f>
        <v xml:space="preserve">42 </v>
      </c>
      <c r="S4930" s="1" t="e">
        <f>IF([kw in desc]=[kw rough in title],[kw in desc]*1,IFERROR(LEFT([kw_dirty],3)*1,IFERROR(LEFT([kw_dirty],2)*1,"n.a.")))</f>
        <v>#N/A</v>
      </c>
      <c r="T4930" s="1"/>
      <c r="U4930" s="1">
        <f>VLOOKUP(Tabelle1[[#This Row],[productid]],Tabelle2[#All],2,FALSE)</f>
        <v>42</v>
      </c>
    </row>
    <row r="4931" spans="1:21" hidden="1">
      <c r="A4931" t="s">
        <v>4829</v>
      </c>
      <c r="B4931">
        <v>3780</v>
      </c>
      <c r="C4931">
        <v>289859</v>
      </c>
      <c r="D4931" t="s">
        <v>8082</v>
      </c>
      <c r="E4931" t="s">
        <v>7460</v>
      </c>
      <c r="F4931">
        <v>18406</v>
      </c>
      <c r="G4931">
        <v>1750863</v>
      </c>
      <c r="H4931">
        <f t="shared" si="76"/>
        <v>0</v>
      </c>
      <c r="I4931">
        <f t="array" ref="I4931">MIN(IFERROR(FIND(IstNumbers,A4931),""))</f>
        <v>29</v>
      </c>
      <c r="J4931" s="1" t="e">
        <f>IF([first '# in title]&lt;[pos kw in title],MID([title],[pos kw in title]-6,6),#N/A)</f>
        <v>#N/A</v>
      </c>
      <c r="K4931" s="1" t="e">
        <f>IFERROR(MID(SUBSTITUTE([kw rough in title],",","."),FIND("(",[kw rough in title])+1,20),SUBSTITUTE(IFERROR(MID([kw rough in title],FIND(" ",[kw rough in title])+1,20),[kw rough in title]),",","."))</f>
        <v>#N/A</v>
      </c>
      <c r="L4931" s="1">
        <f>IFERROR(FIND("kW",[desc]),0)</f>
        <v>70</v>
      </c>
      <c r="M4931">
        <f t="array" ref="M4931">MIN(IFERROR(FIND(IstNumbers,E4931),""))</f>
        <v>34</v>
      </c>
      <c r="N4931" s="1" t="str">
        <f>IF([first '# in desc]&lt;[pos kw in desc],MID([desc],[pos kw in desc]-7,7))</f>
        <v xml:space="preserve">­me 42 </v>
      </c>
      <c r="O49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31" s="1" t="str">
        <f>TRIM(IF([first '# in desc]&lt;[pos kw in desc],MID([desc],[pos kw in desc]-6,6),FALSE))</f>
        <v>me 42</v>
      </c>
      <c r="Q4931" s="1" t="b">
        <f>IF(LEN([manuell])=0,IFERROR([kw fine in title]*1,IFERROR(SUMPRODUCT(COUNTIF(IsDigits,MID([kw in desc],ROW($A$1:$A$150),1)))=LEN([kw in desc]),#N/A)),[manuell])</f>
        <v>0</v>
      </c>
      <c r="R4931" s="1" t="str">
        <f>IF([pos kw in title]&gt;0,MID(J4931,#REF!,4),IF([first '# in title]&gt;0,MID([title],[first '# in title],3),IF([first '# in title]&gt;0,MID([desc],#REF!,3),VLOOKUP([productid],$G$2:$R$1386,8))))</f>
        <v>42-</v>
      </c>
      <c r="S4931" s="1" t="e">
        <f>IF([kw in desc]=[kw rough in title],[kw in desc]*1,IFERROR(LEFT([kw_dirty],3)*1,IFERROR(LEFT([kw_dirty],2)*1,"n.a.")))</f>
        <v>#N/A</v>
      </c>
      <c r="T4931" s="1"/>
      <c r="U4931" s="1">
        <f>VLOOKUP(Tabelle1[[#This Row],[productid]],Tabelle2[#All],2,FALSE)</f>
        <v>42</v>
      </c>
    </row>
    <row r="4932" spans="1:21">
      <c r="A4932" t="s">
        <v>4959</v>
      </c>
      <c r="B4932">
        <v>3064</v>
      </c>
      <c r="C4932">
        <v>289859</v>
      </c>
      <c r="D4932" t="s">
        <v>8083</v>
      </c>
      <c r="E4932" t="s">
        <v>8084</v>
      </c>
      <c r="F4932">
        <v>18406</v>
      </c>
      <c r="G4932">
        <v>2286143</v>
      </c>
      <c r="H4932">
        <f t="shared" ref="H4932:H4995" si="77">IFERROR(FIND("kW",A4932),0)</f>
        <v>0</v>
      </c>
      <c r="I4932">
        <f t="array" ref="I4932">MIN(IFERROR(FIND(IstNumbers,A4932),""))</f>
        <v>19</v>
      </c>
      <c r="J4932" s="1" t="e">
        <f>IF([first '# in title]&lt;[pos kw in title],MID([title],[pos kw in title]-6,6),#N/A)</f>
        <v>#N/A</v>
      </c>
      <c r="K4932" s="1" t="e">
        <f>IFERROR(MID(SUBSTITUTE([kw rough in title],",","."),FIND("(",[kw rough in title])+1,20),SUBSTITUTE(IFERROR(MID([kw rough in title],FIND(" ",[kw rough in title])+1,20),[kw rough in title]),",","."))</f>
        <v>#N/A</v>
      </c>
      <c r="L4932" s="1">
        <f>IFERROR(FIND("kW",[desc]),0)</f>
        <v>0</v>
      </c>
      <c r="M4932">
        <f t="array" ref="M4932">MIN(IFERROR(FIND(IstNumbers,E4932),""))</f>
        <v>18</v>
      </c>
      <c r="N4932" s="1" t="b">
        <f>IF([first '# in desc]&lt;[pos kw in desc],MID([desc],[pos kw in desc]-7,7))</f>
        <v>0</v>
      </c>
      <c r="O49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32" s="1" t="str">
        <f>TRIM(IF([first '# in desc]&lt;[pos kw in desc],MID([desc],[pos kw in desc]-6,6),FALSE))</f>
        <v>FALSCH</v>
      </c>
      <c r="Q4932" s="1" t="b">
        <f>IF(LEN([manuell])=0,IFERROR([kw fine in title]*1,IFERROR(SUMPRODUCT(COUNTIF(IsDigits,MID([kw in desc],ROW($A$1:$A$150),1)))=LEN([kw in desc]),#N/A)),[manuell])</f>
        <v>0</v>
      </c>
      <c r="R4932" s="1" t="str">
        <f>IF([pos kw in title]&gt;0,MID(J4932,#REF!,4),IF([first '# in title]&gt;0,MID([title],[first '# in title],3),IF([first '# in title]&gt;0,MID([desc],#REF!,3),VLOOKUP([productid],$G$2:$R$1386,8))))</f>
        <v>146</v>
      </c>
      <c r="S4932" s="1" t="e">
        <f>IF([kw in desc]=[kw rough in title],[kw in desc]*1,IFERROR(LEFT([kw_dirty],3)*1,IFERROR(LEFT([kw_dirty],2)*1,"n.a.")))</f>
        <v>#N/A</v>
      </c>
      <c r="T4932" s="1"/>
      <c r="U4932" s="1" t="e">
        <f>VLOOKUP(Tabelle1[[#This Row],[productid]],Tabelle2[#All],2,FALSE)</f>
        <v>#N/A</v>
      </c>
    </row>
    <row r="4933" spans="1:21" hidden="1">
      <c r="A4933" t="s">
        <v>2621</v>
      </c>
      <c r="B4933">
        <v>3845</v>
      </c>
      <c r="C4933">
        <v>289859</v>
      </c>
      <c r="D4933" t="s">
        <v>8085</v>
      </c>
      <c r="E4933" t="s">
        <v>8086</v>
      </c>
      <c r="F4933">
        <v>18406</v>
      </c>
      <c r="G4933">
        <v>3497887</v>
      </c>
      <c r="H4933">
        <f t="shared" si="77"/>
        <v>0</v>
      </c>
      <c r="I4933">
        <f t="array" ref="I4933">MIN(IFERROR(FIND(IstNumbers,A4933),""))</f>
        <v>12</v>
      </c>
      <c r="J4933" s="1" t="e">
        <f>IF([first '# in title]&lt;[pos kw in title],MID([title],[pos kw in title]-6,6),#N/A)</f>
        <v>#N/A</v>
      </c>
      <c r="K4933" s="1" t="e">
        <f>IFERROR(MID(SUBSTITUTE([kw rough in title],",","."),FIND("(",[kw rough in title])+1,20),SUBSTITUTE(IFERROR(MID([kw rough in title],FIND(" ",[kw rough in title])+1,20),[kw rough in title]),",","."))</f>
        <v>#N/A</v>
      </c>
      <c r="L4933" s="1">
        <f>IFERROR(FIND("kW",[desc]),0)</f>
        <v>70</v>
      </c>
      <c r="M4933">
        <f t="array" ref="M4933">MIN(IFERROR(FIND(IstNumbers,E4933),""))</f>
        <v>34</v>
      </c>
      <c r="N4933" s="1" t="str">
        <f>IF([first '# in desc]&lt;[pos kw in desc],MID([desc],[pos kw in desc]-7,7))</f>
        <v xml:space="preserve">­me 42 </v>
      </c>
      <c r="O49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33" s="1" t="str">
        <f>TRIM(IF([first '# in desc]&lt;[pos kw in desc],MID([desc],[pos kw in desc]-6,6),FALSE))</f>
        <v>me 42</v>
      </c>
      <c r="Q4933" s="1" t="b">
        <f>IF(LEN([manuell])=0,IFERROR([kw fine in title]*1,IFERROR(SUMPRODUCT(COUNTIF(IsDigits,MID([kw in desc],ROW($A$1:$A$150),1)))=LEN([kw in desc]),#N/A)),[manuell])</f>
        <v>0</v>
      </c>
      <c r="R4933" s="1" t="str">
        <f>IF([pos kw in title]&gt;0,MID(J4933,#REF!,4),IF([first '# in title]&gt;0,MID([title],[first '# in title],3),IF([first '# in title]&gt;0,MID([desc],#REF!,3),VLOOKUP([productid],$G$2:$R$1386,8))))</f>
        <v xml:space="preserve">42 </v>
      </c>
      <c r="S4933" s="1" t="e">
        <f>IF([kw in desc]=[kw rough in title],[kw in desc]*1,IFERROR(LEFT([kw_dirty],3)*1,IFERROR(LEFT([kw_dirty],2)*1,"n.a.")))</f>
        <v>#N/A</v>
      </c>
      <c r="T4933" s="1"/>
      <c r="U4933" s="1">
        <f>VLOOKUP(Tabelle1[[#This Row],[productid]],Tabelle2[#All],2,FALSE)</f>
        <v>42</v>
      </c>
    </row>
    <row r="4934" spans="1:21" hidden="1">
      <c r="A4934" t="s">
        <v>4829</v>
      </c>
      <c r="B4934">
        <v>3780</v>
      </c>
      <c r="C4934">
        <v>289859</v>
      </c>
      <c r="D4934" t="s">
        <v>8087</v>
      </c>
      <c r="E4934" t="s">
        <v>7463</v>
      </c>
      <c r="F4934">
        <v>18406</v>
      </c>
      <c r="G4934">
        <v>1750863</v>
      </c>
      <c r="H4934">
        <f t="shared" si="77"/>
        <v>0</v>
      </c>
      <c r="I4934">
        <f t="array" ref="I4934">MIN(IFERROR(FIND(IstNumbers,A4934),""))</f>
        <v>29</v>
      </c>
      <c r="J4934" s="1" t="e">
        <f>IF([first '# in title]&lt;[pos kw in title],MID([title],[pos kw in title]-6,6),#N/A)</f>
        <v>#N/A</v>
      </c>
      <c r="K4934" s="1" t="e">
        <f>IFERROR(MID(SUBSTITUTE([kw rough in title],",","."),FIND("(",[kw rough in title])+1,20),SUBSTITUTE(IFERROR(MID([kw rough in title],FIND(" ",[kw rough in title])+1,20),[kw rough in title]),",","."))</f>
        <v>#N/A</v>
      </c>
      <c r="L4934" s="1">
        <f>IFERROR(FIND("kW",[desc]),0)</f>
        <v>70</v>
      </c>
      <c r="M4934">
        <f t="array" ref="M4934">MIN(IFERROR(FIND(IstNumbers,E4934),""))</f>
        <v>34</v>
      </c>
      <c r="N4934" s="1" t="str">
        <f>IF([first '# in desc]&lt;[pos kw in desc],MID([desc],[pos kw in desc]-7,7))</f>
        <v xml:space="preserve">­me 42 </v>
      </c>
      <c r="O49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34" s="1" t="str">
        <f>TRIM(IF([first '# in desc]&lt;[pos kw in desc],MID([desc],[pos kw in desc]-6,6),FALSE))</f>
        <v>me 42</v>
      </c>
      <c r="Q4934" s="1" t="b">
        <f>IF(LEN([manuell])=0,IFERROR([kw fine in title]*1,IFERROR(SUMPRODUCT(COUNTIF(IsDigits,MID([kw in desc],ROW($A$1:$A$150),1)))=LEN([kw in desc]),#N/A)),[manuell])</f>
        <v>0</v>
      </c>
      <c r="R4934" s="1" t="str">
        <f>IF([pos kw in title]&gt;0,MID(J4934,#REF!,4),IF([first '# in title]&gt;0,MID([title],[first '# in title],3),IF([first '# in title]&gt;0,MID([desc],#REF!,3),VLOOKUP([productid],$G$2:$R$1386,8))))</f>
        <v>42-</v>
      </c>
      <c r="S4934" s="1" t="e">
        <f>IF([kw in desc]=[kw rough in title],[kw in desc]*1,IFERROR(LEFT([kw_dirty],3)*1,IFERROR(LEFT([kw_dirty],2)*1,"n.a.")))</f>
        <v>#N/A</v>
      </c>
      <c r="T4934" s="1"/>
      <c r="U4934" s="1">
        <f>VLOOKUP(Tabelle1[[#This Row],[productid]],Tabelle2[#All],2,FALSE)</f>
        <v>42</v>
      </c>
    </row>
    <row r="4935" spans="1:21">
      <c r="A4935" t="s">
        <v>4959</v>
      </c>
      <c r="B4935">
        <v>3068</v>
      </c>
      <c r="C4935">
        <v>289859</v>
      </c>
      <c r="D4935" t="s">
        <v>8088</v>
      </c>
      <c r="E4935" t="s">
        <v>8089</v>
      </c>
      <c r="F4935">
        <v>18406</v>
      </c>
      <c r="G4935">
        <v>2286143</v>
      </c>
      <c r="H4935">
        <f t="shared" si="77"/>
        <v>0</v>
      </c>
      <c r="I4935">
        <f t="array" ref="I4935">MIN(IFERROR(FIND(IstNumbers,A4935),""))</f>
        <v>19</v>
      </c>
      <c r="J4935" s="1" t="e">
        <f>IF([first '# in title]&lt;[pos kw in title],MID([title],[pos kw in title]-6,6),#N/A)</f>
        <v>#N/A</v>
      </c>
      <c r="K4935" s="1" t="e">
        <f>IFERROR(MID(SUBSTITUTE([kw rough in title],",","."),FIND("(",[kw rough in title])+1,20),SUBSTITUTE(IFERROR(MID([kw rough in title],FIND(" ",[kw rough in title])+1,20),[kw rough in title]),",","."))</f>
        <v>#N/A</v>
      </c>
      <c r="L4935" s="1">
        <f>IFERROR(FIND("kW",[desc]),0)</f>
        <v>0</v>
      </c>
      <c r="M4935">
        <f t="array" ref="M4935">MIN(IFERROR(FIND(IstNumbers,E4935),""))</f>
        <v>33</v>
      </c>
      <c r="N4935" s="1" t="b">
        <f>IF([first '# in desc]&lt;[pos kw in desc],MID([desc],[pos kw in desc]-7,7))</f>
        <v>0</v>
      </c>
      <c r="O49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35" s="1" t="str">
        <f>TRIM(IF([first '# in desc]&lt;[pos kw in desc],MID([desc],[pos kw in desc]-6,6),FALSE))</f>
        <v>FALSCH</v>
      </c>
      <c r="Q4935" s="1" t="b">
        <f>IF(LEN([manuell])=0,IFERROR([kw fine in title]*1,IFERROR(SUMPRODUCT(COUNTIF(IsDigits,MID([kw in desc],ROW($A$1:$A$150),1)))=LEN([kw in desc]),#N/A)),[manuell])</f>
        <v>0</v>
      </c>
      <c r="R4935" s="1" t="str">
        <f>IF([pos kw in title]&gt;0,MID(J4935,#REF!,4),IF([first '# in title]&gt;0,MID([title],[first '# in title],3),IF([first '# in title]&gt;0,MID([desc],#REF!,3),VLOOKUP([productid],$G$2:$R$1386,8))))</f>
        <v>146</v>
      </c>
      <c r="S4935" s="1" t="e">
        <f>IF([kw in desc]=[kw rough in title],[kw in desc]*1,IFERROR(LEFT([kw_dirty],3)*1,IFERROR(LEFT([kw_dirty],2)*1,"n.a.")))</f>
        <v>#N/A</v>
      </c>
      <c r="T4935" s="1"/>
      <c r="U4935" s="1" t="e">
        <f>VLOOKUP(Tabelle1[[#This Row],[productid]],Tabelle2[#All],2,FALSE)</f>
        <v>#N/A</v>
      </c>
    </row>
    <row r="4936" spans="1:21" hidden="1">
      <c r="A4936" t="s">
        <v>2621</v>
      </c>
      <c r="B4936">
        <v>3845</v>
      </c>
      <c r="C4936">
        <v>289859</v>
      </c>
      <c r="D4936" t="s">
        <v>8090</v>
      </c>
      <c r="E4936" t="s">
        <v>8091</v>
      </c>
      <c r="F4936">
        <v>18406</v>
      </c>
      <c r="G4936">
        <v>3497887</v>
      </c>
      <c r="H4936">
        <f t="shared" si="77"/>
        <v>0</v>
      </c>
      <c r="I4936">
        <f t="array" ref="I4936">MIN(IFERROR(FIND(IstNumbers,A4936),""))</f>
        <v>12</v>
      </c>
      <c r="J4936" s="1" t="e">
        <f>IF([first '# in title]&lt;[pos kw in title],MID([title],[pos kw in title]-6,6),#N/A)</f>
        <v>#N/A</v>
      </c>
      <c r="K4936" s="1" t="e">
        <f>IFERROR(MID(SUBSTITUTE([kw rough in title],",","."),FIND("(",[kw rough in title])+1,20),SUBSTITUTE(IFERROR(MID([kw rough in title],FIND(" ",[kw rough in title])+1,20),[kw rough in title]),",","."))</f>
        <v>#N/A</v>
      </c>
      <c r="L4936" s="1">
        <f>IFERROR(FIND("kW",[desc]),0)</f>
        <v>70</v>
      </c>
      <c r="M4936">
        <f t="array" ref="M4936">MIN(IFERROR(FIND(IstNumbers,E4936),""))</f>
        <v>34</v>
      </c>
      <c r="N4936" s="1" t="str">
        <f>IF([first '# in desc]&lt;[pos kw in desc],MID([desc],[pos kw in desc]-7,7))</f>
        <v xml:space="preserve">­me 42 </v>
      </c>
      <c r="O49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36" s="1" t="str">
        <f>TRIM(IF([first '# in desc]&lt;[pos kw in desc],MID([desc],[pos kw in desc]-6,6),FALSE))</f>
        <v>me 42</v>
      </c>
      <c r="Q4936" s="1" t="b">
        <f>IF(LEN([manuell])=0,IFERROR([kw fine in title]*1,IFERROR(SUMPRODUCT(COUNTIF(IsDigits,MID([kw in desc],ROW($A$1:$A$150),1)))=LEN([kw in desc]),#N/A)),[manuell])</f>
        <v>0</v>
      </c>
      <c r="R4936" s="1" t="str">
        <f>IF([pos kw in title]&gt;0,MID(J4936,#REF!,4),IF([first '# in title]&gt;0,MID([title],[first '# in title],3),IF([first '# in title]&gt;0,MID([desc],#REF!,3),VLOOKUP([productid],$G$2:$R$1386,8))))</f>
        <v xml:space="preserve">42 </v>
      </c>
      <c r="S4936" s="1" t="e">
        <f>IF([kw in desc]=[kw rough in title],[kw in desc]*1,IFERROR(LEFT([kw_dirty],3)*1,IFERROR(LEFT([kw_dirty],2)*1,"n.a.")))</f>
        <v>#N/A</v>
      </c>
      <c r="T4936" s="1"/>
      <c r="U4936" s="1">
        <f>VLOOKUP(Tabelle1[[#This Row],[productid]],Tabelle2[#All],2,FALSE)</f>
        <v>42</v>
      </c>
    </row>
    <row r="4937" spans="1:21" hidden="1">
      <c r="A4937" t="s">
        <v>4829</v>
      </c>
      <c r="B4937">
        <v>3780</v>
      </c>
      <c r="C4937">
        <v>289859</v>
      </c>
      <c r="D4937" t="s">
        <v>8092</v>
      </c>
      <c r="E4937" t="s">
        <v>7469</v>
      </c>
      <c r="F4937">
        <v>18406</v>
      </c>
      <c r="G4937">
        <v>1750863</v>
      </c>
      <c r="H4937">
        <f t="shared" si="77"/>
        <v>0</v>
      </c>
      <c r="I4937">
        <f t="array" ref="I4937">MIN(IFERROR(FIND(IstNumbers,A4937),""))</f>
        <v>29</v>
      </c>
      <c r="J4937" s="1" t="e">
        <f>IF([first '# in title]&lt;[pos kw in title],MID([title],[pos kw in title]-6,6),#N/A)</f>
        <v>#N/A</v>
      </c>
      <c r="K4937" s="1" t="e">
        <f>IFERROR(MID(SUBSTITUTE([kw rough in title],",","."),FIND("(",[kw rough in title])+1,20),SUBSTITUTE(IFERROR(MID([kw rough in title],FIND(" ",[kw rough in title])+1,20),[kw rough in title]),",","."))</f>
        <v>#N/A</v>
      </c>
      <c r="L4937" s="1">
        <f>IFERROR(FIND("kW",[desc]),0)</f>
        <v>70</v>
      </c>
      <c r="M4937">
        <f t="array" ref="M4937">MIN(IFERROR(FIND(IstNumbers,E4937),""))</f>
        <v>34</v>
      </c>
      <c r="N4937" s="1" t="str">
        <f>IF([first '# in desc]&lt;[pos kw in desc],MID([desc],[pos kw in desc]-7,7))</f>
        <v xml:space="preserve">­me 42 </v>
      </c>
      <c r="O49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37" s="1" t="str">
        <f>TRIM(IF([first '# in desc]&lt;[pos kw in desc],MID([desc],[pos kw in desc]-6,6),FALSE))</f>
        <v>me 42</v>
      </c>
      <c r="Q4937" s="1" t="b">
        <f>IF(LEN([manuell])=0,IFERROR([kw fine in title]*1,IFERROR(SUMPRODUCT(COUNTIF(IsDigits,MID([kw in desc],ROW($A$1:$A$150),1)))=LEN([kw in desc]),#N/A)),[manuell])</f>
        <v>0</v>
      </c>
      <c r="R4937" s="1" t="str">
        <f>IF([pos kw in title]&gt;0,MID(J4937,#REF!,4),IF([first '# in title]&gt;0,MID([title],[first '# in title],3),IF([first '# in title]&gt;0,MID([desc],#REF!,3),VLOOKUP([productid],$G$2:$R$1386,8))))</f>
        <v>42-</v>
      </c>
      <c r="S4937" s="1" t="e">
        <f>IF([kw in desc]=[kw rough in title],[kw in desc]*1,IFERROR(LEFT([kw_dirty],3)*1,IFERROR(LEFT([kw_dirty],2)*1,"n.a.")))</f>
        <v>#N/A</v>
      </c>
      <c r="T4937" s="1"/>
      <c r="U4937" s="1">
        <f>VLOOKUP(Tabelle1[[#This Row],[productid]],Tabelle2[#All],2,FALSE)</f>
        <v>42</v>
      </c>
    </row>
    <row r="4938" spans="1:21">
      <c r="A4938" t="s">
        <v>4959</v>
      </c>
      <c r="B4938">
        <v>3068</v>
      </c>
      <c r="C4938">
        <v>289859</v>
      </c>
      <c r="D4938" t="s">
        <v>8093</v>
      </c>
      <c r="E4938" t="s">
        <v>8094</v>
      </c>
      <c r="F4938">
        <v>18406</v>
      </c>
      <c r="G4938">
        <v>2286143</v>
      </c>
      <c r="H4938">
        <f t="shared" si="77"/>
        <v>0</v>
      </c>
      <c r="I4938">
        <f t="array" ref="I4938">MIN(IFERROR(FIND(IstNumbers,A4938),""))</f>
        <v>19</v>
      </c>
      <c r="J4938" s="1" t="e">
        <f>IF([first '# in title]&lt;[pos kw in title],MID([title],[pos kw in title]-6,6),#N/A)</f>
        <v>#N/A</v>
      </c>
      <c r="K4938" s="1" t="e">
        <f>IFERROR(MID(SUBSTITUTE([kw rough in title],",","."),FIND("(",[kw rough in title])+1,20),SUBSTITUTE(IFERROR(MID([kw rough in title],FIND(" ",[kw rough in title])+1,20),[kw rough in title]),",","."))</f>
        <v>#N/A</v>
      </c>
      <c r="L4938" s="1">
        <f>IFERROR(FIND("kW",[desc]),0)</f>
        <v>0</v>
      </c>
      <c r="M4938">
        <f t="array" ref="M4938">MIN(IFERROR(FIND(IstNumbers,E4938),""))</f>
        <v>33</v>
      </c>
      <c r="N4938" s="1" t="b">
        <f>IF([first '# in desc]&lt;[pos kw in desc],MID([desc],[pos kw in desc]-7,7))</f>
        <v>0</v>
      </c>
      <c r="O49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38" s="1" t="str">
        <f>TRIM(IF([first '# in desc]&lt;[pos kw in desc],MID([desc],[pos kw in desc]-6,6),FALSE))</f>
        <v>FALSCH</v>
      </c>
      <c r="Q4938" s="1" t="b">
        <f>IF(LEN([manuell])=0,IFERROR([kw fine in title]*1,IFERROR(SUMPRODUCT(COUNTIF(IsDigits,MID([kw in desc],ROW($A$1:$A$150),1)))=LEN([kw in desc]),#N/A)),[manuell])</f>
        <v>0</v>
      </c>
      <c r="R4938" s="1" t="str">
        <f>IF([pos kw in title]&gt;0,MID(J4938,#REF!,4),IF([first '# in title]&gt;0,MID([title],[first '# in title],3),IF([first '# in title]&gt;0,MID([desc],#REF!,3),VLOOKUP([productid],$G$2:$R$1386,8))))</f>
        <v>146</v>
      </c>
      <c r="S4938" s="1" t="e">
        <f>IF([kw in desc]=[kw rough in title],[kw in desc]*1,IFERROR(LEFT([kw_dirty],3)*1,IFERROR(LEFT([kw_dirty],2)*1,"n.a.")))</f>
        <v>#N/A</v>
      </c>
      <c r="T4938" s="1"/>
      <c r="U4938" s="1" t="e">
        <f>VLOOKUP(Tabelle1[[#This Row],[productid]],Tabelle2[#All],2,FALSE)</f>
        <v>#N/A</v>
      </c>
    </row>
    <row r="4939" spans="1:21" hidden="1">
      <c r="A4939" t="s">
        <v>2621</v>
      </c>
      <c r="B4939">
        <v>3845</v>
      </c>
      <c r="C4939">
        <v>289859</v>
      </c>
      <c r="D4939" t="s">
        <v>8095</v>
      </c>
      <c r="E4939" t="s">
        <v>8096</v>
      </c>
      <c r="F4939">
        <v>18406</v>
      </c>
      <c r="G4939">
        <v>3497887</v>
      </c>
      <c r="H4939">
        <f t="shared" si="77"/>
        <v>0</v>
      </c>
      <c r="I4939">
        <f t="array" ref="I4939">MIN(IFERROR(FIND(IstNumbers,A4939),""))</f>
        <v>12</v>
      </c>
      <c r="J4939" s="1" t="e">
        <f>IF([first '# in title]&lt;[pos kw in title],MID([title],[pos kw in title]-6,6),#N/A)</f>
        <v>#N/A</v>
      </c>
      <c r="K4939" s="1" t="e">
        <f>IFERROR(MID(SUBSTITUTE([kw rough in title],",","."),FIND("(",[kw rough in title])+1,20),SUBSTITUTE(IFERROR(MID([kw rough in title],FIND(" ",[kw rough in title])+1,20),[kw rough in title]),",","."))</f>
        <v>#N/A</v>
      </c>
      <c r="L4939" s="1">
        <f>IFERROR(FIND("kW",[desc]),0)</f>
        <v>70</v>
      </c>
      <c r="M4939">
        <f t="array" ref="M4939">MIN(IFERROR(FIND(IstNumbers,E4939),""))</f>
        <v>34</v>
      </c>
      <c r="N4939" s="1" t="str">
        <f>IF([first '# in desc]&lt;[pos kw in desc],MID([desc],[pos kw in desc]-7,7))</f>
        <v xml:space="preserve">­me 42 </v>
      </c>
      <c r="O49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39" s="1" t="str">
        <f>TRIM(IF([first '# in desc]&lt;[pos kw in desc],MID([desc],[pos kw in desc]-6,6),FALSE))</f>
        <v>me 42</v>
      </c>
      <c r="Q4939" s="1" t="b">
        <f>IF(LEN([manuell])=0,IFERROR([kw fine in title]*1,IFERROR(SUMPRODUCT(COUNTIF(IsDigits,MID([kw in desc],ROW($A$1:$A$150),1)))=LEN([kw in desc]),#N/A)),[manuell])</f>
        <v>0</v>
      </c>
      <c r="R4939" s="1" t="str">
        <f>IF([pos kw in title]&gt;0,MID(J4939,#REF!,4),IF([first '# in title]&gt;0,MID([title],[first '# in title],3),IF([first '# in title]&gt;0,MID([desc],#REF!,3),VLOOKUP([productid],$G$2:$R$1386,8))))</f>
        <v xml:space="preserve">42 </v>
      </c>
      <c r="S4939" s="1" t="e">
        <f>IF([kw in desc]=[kw rough in title],[kw in desc]*1,IFERROR(LEFT([kw_dirty],3)*1,IFERROR(LEFT([kw_dirty],2)*1,"n.a.")))</f>
        <v>#N/A</v>
      </c>
      <c r="T4939" s="1"/>
      <c r="U4939" s="1">
        <f>VLOOKUP(Tabelle1[[#This Row],[productid]],Tabelle2[#All],2,FALSE)</f>
        <v>42</v>
      </c>
    </row>
    <row r="4940" spans="1:21" hidden="1">
      <c r="A4940" t="s">
        <v>4829</v>
      </c>
      <c r="B4940">
        <v>3780</v>
      </c>
      <c r="C4940">
        <v>289859</v>
      </c>
      <c r="D4940" t="s">
        <v>8097</v>
      </c>
      <c r="E4940" t="s">
        <v>7490</v>
      </c>
      <c r="F4940">
        <v>18406</v>
      </c>
      <c r="G4940">
        <v>1750863</v>
      </c>
      <c r="H4940">
        <f t="shared" si="77"/>
        <v>0</v>
      </c>
      <c r="I4940">
        <f t="array" ref="I4940">MIN(IFERROR(FIND(IstNumbers,A4940),""))</f>
        <v>29</v>
      </c>
      <c r="J4940" s="1" t="e">
        <f>IF([first '# in title]&lt;[pos kw in title],MID([title],[pos kw in title]-6,6),#N/A)</f>
        <v>#N/A</v>
      </c>
      <c r="K4940" s="1" t="e">
        <f>IFERROR(MID(SUBSTITUTE([kw rough in title],",","."),FIND("(",[kw rough in title])+1,20),SUBSTITUTE(IFERROR(MID([kw rough in title],FIND(" ",[kw rough in title])+1,20),[kw rough in title]),",","."))</f>
        <v>#N/A</v>
      </c>
      <c r="L4940" s="1">
        <f>IFERROR(FIND("kW",[desc]),0)</f>
        <v>70</v>
      </c>
      <c r="M4940">
        <f t="array" ref="M4940">MIN(IFERROR(FIND(IstNumbers,E4940),""))</f>
        <v>34</v>
      </c>
      <c r="N4940" s="1" t="str">
        <f>IF([first '# in desc]&lt;[pos kw in desc],MID([desc],[pos kw in desc]-7,7))</f>
        <v xml:space="preserve">­me 42 </v>
      </c>
      <c r="O49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40" s="1" t="str">
        <f>TRIM(IF([first '# in desc]&lt;[pos kw in desc],MID([desc],[pos kw in desc]-6,6),FALSE))</f>
        <v>me 42</v>
      </c>
      <c r="Q4940" s="1" t="b">
        <f>IF(LEN([manuell])=0,IFERROR([kw fine in title]*1,IFERROR(SUMPRODUCT(COUNTIF(IsDigits,MID([kw in desc],ROW($A$1:$A$150),1)))=LEN([kw in desc]),#N/A)),[manuell])</f>
        <v>0</v>
      </c>
      <c r="R4940" s="1" t="str">
        <f>IF([pos kw in title]&gt;0,MID(J4940,#REF!,4),IF([first '# in title]&gt;0,MID([title],[first '# in title],3),IF([first '# in title]&gt;0,MID([desc],#REF!,3),VLOOKUP([productid],$G$2:$R$1386,8))))</f>
        <v>42-</v>
      </c>
      <c r="S4940" s="1" t="e">
        <f>IF([kw in desc]=[kw rough in title],[kw in desc]*1,IFERROR(LEFT([kw_dirty],3)*1,IFERROR(LEFT([kw_dirty],2)*1,"n.a.")))</f>
        <v>#N/A</v>
      </c>
      <c r="T4940" s="1"/>
      <c r="U4940" s="1">
        <f>VLOOKUP(Tabelle1[[#This Row],[productid]],Tabelle2[#All],2,FALSE)</f>
        <v>42</v>
      </c>
    </row>
    <row r="4941" spans="1:21">
      <c r="A4941" t="s">
        <v>4959</v>
      </c>
      <c r="B4941">
        <v>3069</v>
      </c>
      <c r="C4941">
        <v>289859</v>
      </c>
      <c r="D4941" t="s">
        <v>8098</v>
      </c>
      <c r="E4941" t="s">
        <v>8099</v>
      </c>
      <c r="F4941">
        <v>18406</v>
      </c>
      <c r="G4941">
        <v>2286143</v>
      </c>
      <c r="H4941">
        <f t="shared" si="77"/>
        <v>0</v>
      </c>
      <c r="I4941">
        <f t="array" ref="I4941">MIN(IFERROR(FIND(IstNumbers,A4941),""))</f>
        <v>19</v>
      </c>
      <c r="J4941" s="1" t="e">
        <f>IF([first '# in title]&lt;[pos kw in title],MID([title],[pos kw in title]-6,6),#N/A)</f>
        <v>#N/A</v>
      </c>
      <c r="K4941" s="1" t="e">
        <f>IFERROR(MID(SUBSTITUTE([kw rough in title],",","."),FIND("(",[kw rough in title])+1,20),SUBSTITUTE(IFERROR(MID([kw rough in title],FIND(" ",[kw rough in title])+1,20),[kw rough in title]),",","."))</f>
        <v>#N/A</v>
      </c>
      <c r="L4941" s="1">
        <f>IFERROR(FIND("kW",[desc]),0)</f>
        <v>0</v>
      </c>
      <c r="M4941">
        <f t="array" ref="M4941">MIN(IFERROR(FIND(IstNumbers,E4941),""))</f>
        <v>33</v>
      </c>
      <c r="N4941" s="1" t="b">
        <f>IF([first '# in desc]&lt;[pos kw in desc],MID([desc],[pos kw in desc]-7,7))</f>
        <v>0</v>
      </c>
      <c r="O49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41" s="1" t="str">
        <f>TRIM(IF([first '# in desc]&lt;[pos kw in desc],MID([desc],[pos kw in desc]-6,6),FALSE))</f>
        <v>FALSCH</v>
      </c>
      <c r="Q4941" s="1" t="b">
        <f>IF(LEN([manuell])=0,IFERROR([kw fine in title]*1,IFERROR(SUMPRODUCT(COUNTIF(IsDigits,MID([kw in desc],ROW($A$1:$A$150),1)))=LEN([kw in desc]),#N/A)),[manuell])</f>
        <v>0</v>
      </c>
      <c r="R4941" s="1" t="str">
        <f>IF([pos kw in title]&gt;0,MID(J4941,#REF!,4),IF([first '# in title]&gt;0,MID([title],[first '# in title],3),IF([first '# in title]&gt;0,MID([desc],#REF!,3),VLOOKUP([productid],$G$2:$R$1386,8))))</f>
        <v>146</v>
      </c>
      <c r="S4941" s="1" t="e">
        <f>IF([kw in desc]=[kw rough in title],[kw in desc]*1,IFERROR(LEFT([kw_dirty],3)*1,IFERROR(LEFT([kw_dirty],2)*1,"n.a.")))</f>
        <v>#N/A</v>
      </c>
      <c r="T4941" s="1"/>
      <c r="U4941" s="1" t="e">
        <f>VLOOKUP(Tabelle1[[#This Row],[productid]],Tabelle2[#All],2,FALSE)</f>
        <v>#N/A</v>
      </c>
    </row>
    <row r="4942" spans="1:21" hidden="1">
      <c r="A4942" t="s">
        <v>2621</v>
      </c>
      <c r="B4942">
        <v>3845</v>
      </c>
      <c r="C4942">
        <v>289859</v>
      </c>
      <c r="D4942" t="s">
        <v>8100</v>
      </c>
      <c r="E4942" t="s">
        <v>8101</v>
      </c>
      <c r="F4942">
        <v>18406</v>
      </c>
      <c r="G4942">
        <v>3497887</v>
      </c>
      <c r="H4942">
        <f t="shared" si="77"/>
        <v>0</v>
      </c>
      <c r="I4942">
        <f t="array" ref="I4942">MIN(IFERROR(FIND(IstNumbers,A4942),""))</f>
        <v>12</v>
      </c>
      <c r="J4942" s="1" t="e">
        <f>IF([first '# in title]&lt;[pos kw in title],MID([title],[pos kw in title]-6,6),#N/A)</f>
        <v>#N/A</v>
      </c>
      <c r="K4942" s="1" t="e">
        <f>IFERROR(MID(SUBSTITUTE([kw rough in title],",","."),FIND("(",[kw rough in title])+1,20),SUBSTITUTE(IFERROR(MID([kw rough in title],FIND(" ",[kw rough in title])+1,20),[kw rough in title]),",","."))</f>
        <v>#N/A</v>
      </c>
      <c r="L4942" s="1">
        <f>IFERROR(FIND("kW",[desc]),0)</f>
        <v>70</v>
      </c>
      <c r="M4942">
        <f t="array" ref="M4942">MIN(IFERROR(FIND(IstNumbers,E4942),""))</f>
        <v>34</v>
      </c>
      <c r="N4942" s="1" t="str">
        <f>IF([first '# in desc]&lt;[pos kw in desc],MID([desc],[pos kw in desc]-7,7))</f>
        <v xml:space="preserve">­me 42 </v>
      </c>
      <c r="O49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42" s="1" t="str">
        <f>TRIM(IF([first '# in desc]&lt;[pos kw in desc],MID([desc],[pos kw in desc]-6,6),FALSE))</f>
        <v>me 42</v>
      </c>
      <c r="Q4942" s="1" t="b">
        <f>IF(LEN([manuell])=0,IFERROR([kw fine in title]*1,IFERROR(SUMPRODUCT(COUNTIF(IsDigits,MID([kw in desc],ROW($A$1:$A$150),1)))=LEN([kw in desc]),#N/A)),[manuell])</f>
        <v>0</v>
      </c>
      <c r="R4942" s="1" t="str">
        <f>IF([pos kw in title]&gt;0,MID(J4942,#REF!,4),IF([first '# in title]&gt;0,MID([title],[first '# in title],3),IF([first '# in title]&gt;0,MID([desc],#REF!,3),VLOOKUP([productid],$G$2:$R$1386,8))))</f>
        <v xml:space="preserve">42 </v>
      </c>
      <c r="S4942" s="1" t="e">
        <f>IF([kw in desc]=[kw rough in title],[kw in desc]*1,IFERROR(LEFT([kw_dirty],3)*1,IFERROR(LEFT([kw_dirty],2)*1,"n.a.")))</f>
        <v>#N/A</v>
      </c>
      <c r="T4942" s="1"/>
      <c r="U4942" s="1">
        <f>VLOOKUP(Tabelle1[[#This Row],[productid]],Tabelle2[#All],2,FALSE)</f>
        <v>42</v>
      </c>
    </row>
    <row r="4943" spans="1:21" hidden="1">
      <c r="A4943" t="s">
        <v>4829</v>
      </c>
      <c r="B4943">
        <v>3780</v>
      </c>
      <c r="C4943">
        <v>289859</v>
      </c>
      <c r="D4943" t="s">
        <v>8102</v>
      </c>
      <c r="E4943" t="s">
        <v>7472</v>
      </c>
      <c r="F4943">
        <v>18406</v>
      </c>
      <c r="G4943">
        <v>1750863</v>
      </c>
      <c r="H4943">
        <f t="shared" si="77"/>
        <v>0</v>
      </c>
      <c r="I4943">
        <f t="array" ref="I4943">MIN(IFERROR(FIND(IstNumbers,A4943),""))</f>
        <v>29</v>
      </c>
      <c r="J4943" s="1" t="e">
        <f>IF([first '# in title]&lt;[pos kw in title],MID([title],[pos kw in title]-6,6),#N/A)</f>
        <v>#N/A</v>
      </c>
      <c r="K4943" s="1" t="e">
        <f>IFERROR(MID(SUBSTITUTE([kw rough in title],",","."),FIND("(",[kw rough in title])+1,20),SUBSTITUTE(IFERROR(MID([kw rough in title],FIND(" ",[kw rough in title])+1,20),[kw rough in title]),",","."))</f>
        <v>#N/A</v>
      </c>
      <c r="L4943" s="1">
        <f>IFERROR(FIND("kW",[desc]),0)</f>
        <v>70</v>
      </c>
      <c r="M4943">
        <f t="array" ref="M4943">MIN(IFERROR(FIND(IstNumbers,E4943),""))</f>
        <v>34</v>
      </c>
      <c r="N4943" s="1" t="str">
        <f>IF([first '# in desc]&lt;[pos kw in desc],MID([desc],[pos kw in desc]-7,7))</f>
        <v xml:space="preserve">­me 42 </v>
      </c>
      <c r="O49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43" s="1" t="str">
        <f>TRIM(IF([first '# in desc]&lt;[pos kw in desc],MID([desc],[pos kw in desc]-6,6),FALSE))</f>
        <v>me 42</v>
      </c>
      <c r="Q4943" s="1" t="b">
        <f>IF(LEN([manuell])=0,IFERROR([kw fine in title]*1,IFERROR(SUMPRODUCT(COUNTIF(IsDigits,MID([kw in desc],ROW($A$1:$A$150),1)))=LEN([kw in desc]),#N/A)),[manuell])</f>
        <v>0</v>
      </c>
      <c r="R4943" s="1" t="str">
        <f>IF([pos kw in title]&gt;0,MID(J4943,#REF!,4),IF([first '# in title]&gt;0,MID([title],[first '# in title],3),IF([first '# in title]&gt;0,MID([desc],#REF!,3),VLOOKUP([productid],$G$2:$R$1386,8))))</f>
        <v>42-</v>
      </c>
      <c r="S4943" s="1" t="e">
        <f>IF([kw in desc]=[kw rough in title],[kw in desc]*1,IFERROR(LEFT([kw_dirty],3)*1,IFERROR(LEFT([kw_dirty],2)*1,"n.a.")))</f>
        <v>#N/A</v>
      </c>
      <c r="T4943" s="1"/>
      <c r="U4943" s="1">
        <f>VLOOKUP(Tabelle1[[#This Row],[productid]],Tabelle2[#All],2,FALSE)</f>
        <v>42</v>
      </c>
    </row>
    <row r="4944" spans="1:21">
      <c r="A4944" t="s">
        <v>4959</v>
      </c>
      <c r="B4944">
        <v>3069</v>
      </c>
      <c r="C4944">
        <v>289859</v>
      </c>
      <c r="D4944" t="s">
        <v>8103</v>
      </c>
      <c r="E4944" t="s">
        <v>8104</v>
      </c>
      <c r="F4944">
        <v>18406</v>
      </c>
      <c r="G4944">
        <v>2286143</v>
      </c>
      <c r="H4944">
        <f t="shared" si="77"/>
        <v>0</v>
      </c>
      <c r="I4944">
        <f t="array" ref="I4944">MIN(IFERROR(FIND(IstNumbers,A4944),""))</f>
        <v>19</v>
      </c>
      <c r="J4944" s="1" t="e">
        <f>IF([first '# in title]&lt;[pos kw in title],MID([title],[pos kw in title]-6,6),#N/A)</f>
        <v>#N/A</v>
      </c>
      <c r="K4944" s="1" t="e">
        <f>IFERROR(MID(SUBSTITUTE([kw rough in title],",","."),FIND("(",[kw rough in title])+1,20),SUBSTITUTE(IFERROR(MID([kw rough in title],FIND(" ",[kw rough in title])+1,20),[kw rough in title]),",","."))</f>
        <v>#N/A</v>
      </c>
      <c r="L4944" s="1">
        <f>IFERROR(FIND("kW",[desc]),0)</f>
        <v>0</v>
      </c>
      <c r="M4944">
        <f t="array" ref="M4944">MIN(IFERROR(FIND(IstNumbers,E4944),""))</f>
        <v>33</v>
      </c>
      <c r="N4944" s="1" t="b">
        <f>IF([first '# in desc]&lt;[pos kw in desc],MID([desc],[pos kw in desc]-7,7))</f>
        <v>0</v>
      </c>
      <c r="O49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44" s="1" t="str">
        <f>TRIM(IF([first '# in desc]&lt;[pos kw in desc],MID([desc],[pos kw in desc]-6,6),FALSE))</f>
        <v>FALSCH</v>
      </c>
      <c r="Q4944" s="1" t="b">
        <f>IF(LEN([manuell])=0,IFERROR([kw fine in title]*1,IFERROR(SUMPRODUCT(COUNTIF(IsDigits,MID([kw in desc],ROW($A$1:$A$150),1)))=LEN([kw in desc]),#N/A)),[manuell])</f>
        <v>0</v>
      </c>
      <c r="R4944" s="1" t="str">
        <f>IF([pos kw in title]&gt;0,MID(J4944,#REF!,4),IF([first '# in title]&gt;0,MID([title],[first '# in title],3),IF([first '# in title]&gt;0,MID([desc],#REF!,3),VLOOKUP([productid],$G$2:$R$1386,8))))</f>
        <v>146</v>
      </c>
      <c r="S4944" s="1" t="e">
        <f>IF([kw in desc]=[kw rough in title],[kw in desc]*1,IFERROR(LEFT([kw_dirty],3)*1,IFERROR(LEFT([kw_dirty],2)*1,"n.a.")))</f>
        <v>#N/A</v>
      </c>
      <c r="T4944" s="1"/>
      <c r="U4944" s="1" t="e">
        <f>VLOOKUP(Tabelle1[[#This Row],[productid]],Tabelle2[#All],2,FALSE)</f>
        <v>#N/A</v>
      </c>
    </row>
    <row r="4945" spans="1:21" hidden="1">
      <c r="A4945" t="s">
        <v>2621</v>
      </c>
      <c r="B4945">
        <v>3845</v>
      </c>
      <c r="C4945">
        <v>289859</v>
      </c>
      <c r="D4945" t="s">
        <v>8105</v>
      </c>
      <c r="E4945" t="s">
        <v>7509</v>
      </c>
      <c r="F4945">
        <v>18406</v>
      </c>
      <c r="G4945">
        <v>3497887</v>
      </c>
      <c r="H4945">
        <f t="shared" si="77"/>
        <v>0</v>
      </c>
      <c r="I4945">
        <f t="array" ref="I4945">MIN(IFERROR(FIND(IstNumbers,A4945),""))</f>
        <v>12</v>
      </c>
      <c r="J4945" s="1" t="e">
        <f>IF([first '# in title]&lt;[pos kw in title],MID([title],[pos kw in title]-6,6),#N/A)</f>
        <v>#N/A</v>
      </c>
      <c r="K4945" s="1" t="e">
        <f>IFERROR(MID(SUBSTITUTE([kw rough in title],",","."),FIND("(",[kw rough in title])+1,20),SUBSTITUTE(IFERROR(MID([kw rough in title],FIND(" ",[kw rough in title])+1,20),[kw rough in title]),",","."))</f>
        <v>#N/A</v>
      </c>
      <c r="L4945" s="1">
        <f>IFERROR(FIND("kW",[desc]),0)</f>
        <v>70</v>
      </c>
      <c r="M4945">
        <f t="array" ref="M4945">MIN(IFERROR(FIND(IstNumbers,E4945),""))</f>
        <v>34</v>
      </c>
      <c r="N4945" s="1" t="str">
        <f>IF([first '# in desc]&lt;[pos kw in desc],MID([desc],[pos kw in desc]-7,7))</f>
        <v xml:space="preserve">­me 42 </v>
      </c>
      <c r="O49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45" s="1" t="str">
        <f>TRIM(IF([first '# in desc]&lt;[pos kw in desc],MID([desc],[pos kw in desc]-6,6),FALSE))</f>
        <v>me 42</v>
      </c>
      <c r="Q4945" s="1" t="b">
        <f>IF(LEN([manuell])=0,IFERROR([kw fine in title]*1,IFERROR(SUMPRODUCT(COUNTIF(IsDigits,MID([kw in desc],ROW($A$1:$A$150),1)))=LEN([kw in desc]),#N/A)),[manuell])</f>
        <v>0</v>
      </c>
      <c r="R4945" s="1" t="str">
        <f>IF([pos kw in title]&gt;0,MID(J4945,#REF!,4),IF([first '# in title]&gt;0,MID([title],[first '# in title],3),IF([first '# in title]&gt;0,MID([desc],#REF!,3),VLOOKUP([productid],$G$2:$R$1386,8))))</f>
        <v xml:space="preserve">42 </v>
      </c>
      <c r="S4945" s="1" t="e">
        <f>IF([kw in desc]=[kw rough in title],[kw in desc]*1,IFERROR(LEFT([kw_dirty],3)*1,IFERROR(LEFT([kw_dirty],2)*1,"n.a.")))</f>
        <v>#N/A</v>
      </c>
      <c r="T4945" s="1"/>
      <c r="U4945" s="1">
        <f>VLOOKUP(Tabelle1[[#This Row],[productid]],Tabelle2[#All],2,FALSE)</f>
        <v>42</v>
      </c>
    </row>
    <row r="4946" spans="1:21" hidden="1">
      <c r="A4946" t="s">
        <v>4829</v>
      </c>
      <c r="B4946">
        <v>3785</v>
      </c>
      <c r="C4946">
        <v>289859</v>
      </c>
      <c r="D4946" t="s">
        <v>8106</v>
      </c>
      <c r="E4946" t="s">
        <v>7500</v>
      </c>
      <c r="F4946">
        <v>18406</v>
      </c>
      <c r="G4946">
        <v>1750863</v>
      </c>
      <c r="H4946">
        <f t="shared" si="77"/>
        <v>0</v>
      </c>
      <c r="I4946">
        <f t="array" ref="I4946">MIN(IFERROR(FIND(IstNumbers,A4946),""))</f>
        <v>29</v>
      </c>
      <c r="J4946" s="1" t="e">
        <f>IF([first '# in title]&lt;[pos kw in title],MID([title],[pos kw in title]-6,6),#N/A)</f>
        <v>#N/A</v>
      </c>
      <c r="K4946" s="1" t="e">
        <f>IFERROR(MID(SUBSTITUTE([kw rough in title],",","."),FIND("(",[kw rough in title])+1,20),SUBSTITUTE(IFERROR(MID([kw rough in title],FIND(" ",[kw rough in title])+1,20),[kw rough in title]),",","."))</f>
        <v>#N/A</v>
      </c>
      <c r="L4946" s="1">
        <f>IFERROR(FIND("kW",[desc]),0)</f>
        <v>70</v>
      </c>
      <c r="M4946">
        <f t="array" ref="M4946">MIN(IFERROR(FIND(IstNumbers,E4946),""))</f>
        <v>34</v>
      </c>
      <c r="N4946" s="1" t="str">
        <f>IF([first '# in desc]&lt;[pos kw in desc],MID([desc],[pos kw in desc]-7,7))</f>
        <v xml:space="preserve">­me 42 </v>
      </c>
      <c r="O49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46" s="1" t="str">
        <f>TRIM(IF([first '# in desc]&lt;[pos kw in desc],MID([desc],[pos kw in desc]-6,6),FALSE))</f>
        <v>me 42</v>
      </c>
      <c r="Q4946" s="1" t="b">
        <f>IF(LEN([manuell])=0,IFERROR([kw fine in title]*1,IFERROR(SUMPRODUCT(COUNTIF(IsDigits,MID([kw in desc],ROW($A$1:$A$150),1)))=LEN([kw in desc]),#N/A)),[manuell])</f>
        <v>0</v>
      </c>
      <c r="R4946" s="1" t="str">
        <f>IF([pos kw in title]&gt;0,MID(J4946,#REF!,4),IF([first '# in title]&gt;0,MID([title],[first '# in title],3),IF([first '# in title]&gt;0,MID([desc],#REF!,3),VLOOKUP([productid],$G$2:$R$1386,8))))</f>
        <v>42-</v>
      </c>
      <c r="S4946" s="1" t="e">
        <f>IF([kw in desc]=[kw rough in title],[kw in desc]*1,IFERROR(LEFT([kw_dirty],3)*1,IFERROR(LEFT([kw_dirty],2)*1,"n.a.")))</f>
        <v>#N/A</v>
      </c>
      <c r="T4946" s="1"/>
      <c r="U4946" s="1">
        <f>VLOOKUP(Tabelle1[[#This Row],[productid]],Tabelle2[#All],2,FALSE)</f>
        <v>42</v>
      </c>
    </row>
    <row r="4947" spans="1:21">
      <c r="A4947" t="s">
        <v>4959</v>
      </c>
      <c r="B4947">
        <v>3069</v>
      </c>
      <c r="C4947">
        <v>289859</v>
      </c>
      <c r="D4947" t="s">
        <v>8107</v>
      </c>
      <c r="E4947" t="s">
        <v>8108</v>
      </c>
      <c r="F4947">
        <v>18406</v>
      </c>
      <c r="G4947">
        <v>2286143</v>
      </c>
      <c r="H4947">
        <f t="shared" si="77"/>
        <v>0</v>
      </c>
      <c r="I4947">
        <f t="array" ref="I4947">MIN(IFERROR(FIND(IstNumbers,A4947),""))</f>
        <v>19</v>
      </c>
      <c r="J4947" s="1" t="e">
        <f>IF([first '# in title]&lt;[pos kw in title],MID([title],[pos kw in title]-6,6),#N/A)</f>
        <v>#N/A</v>
      </c>
      <c r="K4947" s="1" t="e">
        <f>IFERROR(MID(SUBSTITUTE([kw rough in title],",","."),FIND("(",[kw rough in title])+1,20),SUBSTITUTE(IFERROR(MID([kw rough in title],FIND(" ",[kw rough in title])+1,20),[kw rough in title]),",","."))</f>
        <v>#N/A</v>
      </c>
      <c r="L4947" s="1">
        <f>IFERROR(FIND("kW",[desc]),0)</f>
        <v>0</v>
      </c>
      <c r="M4947">
        <f t="array" ref="M4947">MIN(IFERROR(FIND(IstNumbers,E4947),""))</f>
        <v>33</v>
      </c>
      <c r="N4947" s="1" t="b">
        <f>IF([first '# in desc]&lt;[pos kw in desc],MID([desc],[pos kw in desc]-7,7))</f>
        <v>0</v>
      </c>
      <c r="O49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47" s="1" t="str">
        <f>TRIM(IF([first '# in desc]&lt;[pos kw in desc],MID([desc],[pos kw in desc]-6,6),FALSE))</f>
        <v>FALSCH</v>
      </c>
      <c r="Q4947" s="1" t="b">
        <f>IF(LEN([manuell])=0,IFERROR([kw fine in title]*1,IFERROR(SUMPRODUCT(COUNTIF(IsDigits,MID([kw in desc],ROW($A$1:$A$150),1)))=LEN([kw in desc]),#N/A)),[manuell])</f>
        <v>0</v>
      </c>
      <c r="R4947" s="1" t="str">
        <f>IF([pos kw in title]&gt;0,MID(J4947,#REF!,4),IF([first '# in title]&gt;0,MID([title],[first '# in title],3),IF([first '# in title]&gt;0,MID([desc],#REF!,3),VLOOKUP([productid],$G$2:$R$1386,8))))</f>
        <v>146</v>
      </c>
      <c r="S4947" s="1" t="e">
        <f>IF([kw in desc]=[kw rough in title],[kw in desc]*1,IFERROR(LEFT([kw_dirty],3)*1,IFERROR(LEFT([kw_dirty],2)*1,"n.a.")))</f>
        <v>#N/A</v>
      </c>
      <c r="T4947" s="1"/>
      <c r="U4947" s="1" t="e">
        <f>VLOOKUP(Tabelle1[[#This Row],[productid]],Tabelle2[#All],2,FALSE)</f>
        <v>#N/A</v>
      </c>
    </row>
    <row r="4948" spans="1:21" hidden="1">
      <c r="A4948" t="s">
        <v>2621</v>
      </c>
      <c r="B4948">
        <v>3845</v>
      </c>
      <c r="C4948">
        <v>289859</v>
      </c>
      <c r="D4948" t="s">
        <v>8109</v>
      </c>
      <c r="E4948" t="s">
        <v>8110</v>
      </c>
      <c r="F4948">
        <v>18406</v>
      </c>
      <c r="G4948">
        <v>3497887</v>
      </c>
      <c r="H4948">
        <f t="shared" si="77"/>
        <v>0</v>
      </c>
      <c r="I4948">
        <f t="array" ref="I4948">MIN(IFERROR(FIND(IstNumbers,A4948),""))</f>
        <v>12</v>
      </c>
      <c r="J4948" s="1" t="e">
        <f>IF([first '# in title]&lt;[pos kw in title],MID([title],[pos kw in title]-6,6),#N/A)</f>
        <v>#N/A</v>
      </c>
      <c r="K4948" s="1" t="e">
        <f>IFERROR(MID(SUBSTITUTE([kw rough in title],",","."),FIND("(",[kw rough in title])+1,20),SUBSTITUTE(IFERROR(MID([kw rough in title],FIND(" ",[kw rough in title])+1,20),[kw rough in title]),",","."))</f>
        <v>#N/A</v>
      </c>
      <c r="L4948" s="1">
        <f>IFERROR(FIND("kW",[desc]),0)</f>
        <v>70</v>
      </c>
      <c r="M4948">
        <f t="array" ref="M4948">MIN(IFERROR(FIND(IstNumbers,E4948),""))</f>
        <v>34</v>
      </c>
      <c r="N4948" s="1" t="str">
        <f>IF([first '# in desc]&lt;[pos kw in desc],MID([desc],[pos kw in desc]-7,7))</f>
        <v xml:space="preserve">­me 42 </v>
      </c>
      <c r="O49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48" s="1" t="str">
        <f>TRIM(IF([first '# in desc]&lt;[pos kw in desc],MID([desc],[pos kw in desc]-6,6),FALSE))</f>
        <v>me 42</v>
      </c>
      <c r="Q4948" s="1" t="b">
        <f>IF(LEN([manuell])=0,IFERROR([kw fine in title]*1,IFERROR(SUMPRODUCT(COUNTIF(IsDigits,MID([kw in desc],ROW($A$1:$A$150),1)))=LEN([kw in desc]),#N/A)),[manuell])</f>
        <v>0</v>
      </c>
      <c r="R4948" s="1" t="str">
        <f>IF([pos kw in title]&gt;0,MID(J4948,#REF!,4),IF([first '# in title]&gt;0,MID([title],[first '# in title],3),IF([first '# in title]&gt;0,MID([desc],#REF!,3),VLOOKUP([productid],$G$2:$R$1386,8))))</f>
        <v xml:space="preserve">42 </v>
      </c>
      <c r="S4948" s="1" t="e">
        <f>IF([kw in desc]=[kw rough in title],[kw in desc]*1,IFERROR(LEFT([kw_dirty],3)*1,IFERROR(LEFT([kw_dirty],2)*1,"n.a.")))</f>
        <v>#N/A</v>
      </c>
      <c r="T4948" s="1"/>
      <c r="U4948" s="1">
        <f>VLOOKUP(Tabelle1[[#This Row],[productid]],Tabelle2[#All],2,FALSE)</f>
        <v>42</v>
      </c>
    </row>
    <row r="4949" spans="1:21" hidden="1">
      <c r="A4949" t="s">
        <v>4829</v>
      </c>
      <c r="B4949">
        <v>3785</v>
      </c>
      <c r="C4949">
        <v>289859</v>
      </c>
      <c r="D4949" t="s">
        <v>8111</v>
      </c>
      <c r="E4949" t="s">
        <v>7500</v>
      </c>
      <c r="F4949">
        <v>18406</v>
      </c>
      <c r="G4949">
        <v>1750863</v>
      </c>
      <c r="H4949">
        <f t="shared" si="77"/>
        <v>0</v>
      </c>
      <c r="I4949">
        <f t="array" ref="I4949">MIN(IFERROR(FIND(IstNumbers,A4949),""))</f>
        <v>29</v>
      </c>
      <c r="J4949" s="1" t="e">
        <f>IF([first '# in title]&lt;[pos kw in title],MID([title],[pos kw in title]-6,6),#N/A)</f>
        <v>#N/A</v>
      </c>
      <c r="K4949" s="1" t="e">
        <f>IFERROR(MID(SUBSTITUTE([kw rough in title],",","."),FIND("(",[kw rough in title])+1,20),SUBSTITUTE(IFERROR(MID([kw rough in title],FIND(" ",[kw rough in title])+1,20),[kw rough in title]),",","."))</f>
        <v>#N/A</v>
      </c>
      <c r="L4949" s="1">
        <f>IFERROR(FIND("kW",[desc]),0)</f>
        <v>70</v>
      </c>
      <c r="M4949">
        <f t="array" ref="M4949">MIN(IFERROR(FIND(IstNumbers,E4949),""))</f>
        <v>34</v>
      </c>
      <c r="N4949" s="1" t="str">
        <f>IF([first '# in desc]&lt;[pos kw in desc],MID([desc],[pos kw in desc]-7,7))</f>
        <v xml:space="preserve">­me 42 </v>
      </c>
      <c r="O49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49" s="1" t="str">
        <f>TRIM(IF([first '# in desc]&lt;[pos kw in desc],MID([desc],[pos kw in desc]-6,6),FALSE))</f>
        <v>me 42</v>
      </c>
      <c r="Q4949" s="1" t="b">
        <f>IF(LEN([manuell])=0,IFERROR([kw fine in title]*1,IFERROR(SUMPRODUCT(COUNTIF(IsDigits,MID([kw in desc],ROW($A$1:$A$150),1)))=LEN([kw in desc]),#N/A)),[manuell])</f>
        <v>0</v>
      </c>
      <c r="R4949" s="1" t="str">
        <f>IF([pos kw in title]&gt;0,MID(J4949,#REF!,4),IF([first '# in title]&gt;0,MID([title],[first '# in title],3),IF([first '# in title]&gt;0,MID([desc],#REF!,3),VLOOKUP([productid],$G$2:$R$1386,8))))</f>
        <v>42-</v>
      </c>
      <c r="S4949" s="1" t="e">
        <f>IF([kw in desc]=[kw rough in title],[kw in desc]*1,IFERROR(LEFT([kw_dirty],3)*1,IFERROR(LEFT([kw_dirty],2)*1,"n.a.")))</f>
        <v>#N/A</v>
      </c>
      <c r="T4949" s="1"/>
      <c r="U4949" s="1">
        <f>VLOOKUP(Tabelle1[[#This Row],[productid]],Tabelle2[#All],2,FALSE)</f>
        <v>42</v>
      </c>
    </row>
    <row r="4950" spans="1:21" hidden="1">
      <c r="A4950" t="s">
        <v>2621</v>
      </c>
      <c r="B4950">
        <v>3850</v>
      </c>
      <c r="C4950">
        <v>289859</v>
      </c>
      <c r="D4950" t="s">
        <v>8112</v>
      </c>
      <c r="E4950" t="s">
        <v>8113</v>
      </c>
      <c r="F4950">
        <v>18406</v>
      </c>
      <c r="G4950">
        <v>3497887</v>
      </c>
      <c r="H4950">
        <f t="shared" si="77"/>
        <v>0</v>
      </c>
      <c r="I4950">
        <f t="array" ref="I4950">MIN(IFERROR(FIND(IstNumbers,A4950),""))</f>
        <v>12</v>
      </c>
      <c r="J4950" s="1" t="e">
        <f>IF([first '# in title]&lt;[pos kw in title],MID([title],[pos kw in title]-6,6),#N/A)</f>
        <v>#N/A</v>
      </c>
      <c r="K4950" s="1" t="e">
        <f>IFERROR(MID(SUBSTITUTE([kw rough in title],",","."),FIND("(",[kw rough in title])+1,20),SUBSTITUTE(IFERROR(MID([kw rough in title],FIND(" ",[kw rough in title])+1,20),[kw rough in title]),",","."))</f>
        <v>#N/A</v>
      </c>
      <c r="L4950" s="1">
        <f>IFERROR(FIND("kW",[desc]),0)</f>
        <v>70</v>
      </c>
      <c r="M4950">
        <f t="array" ref="M4950">MIN(IFERROR(FIND(IstNumbers,E4950),""))</f>
        <v>34</v>
      </c>
      <c r="N4950" s="1" t="str">
        <f>IF([first '# in desc]&lt;[pos kw in desc],MID([desc],[pos kw in desc]-7,7))</f>
        <v xml:space="preserve">­me 42 </v>
      </c>
      <c r="O49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0" s="1" t="str">
        <f>TRIM(IF([first '# in desc]&lt;[pos kw in desc],MID([desc],[pos kw in desc]-6,6),FALSE))</f>
        <v>me 42</v>
      </c>
      <c r="Q4950" s="1" t="b">
        <f>IF(LEN([manuell])=0,IFERROR([kw fine in title]*1,IFERROR(SUMPRODUCT(COUNTIF(IsDigits,MID([kw in desc],ROW($A$1:$A$150),1)))=LEN([kw in desc]),#N/A)),[manuell])</f>
        <v>0</v>
      </c>
      <c r="R4950" s="1" t="str">
        <f>IF([pos kw in title]&gt;0,MID(J4950,#REF!,4),IF([first '# in title]&gt;0,MID([title],[first '# in title],3),IF([first '# in title]&gt;0,MID([desc],#REF!,3),VLOOKUP([productid],$G$2:$R$1386,8))))</f>
        <v xml:space="preserve">42 </v>
      </c>
      <c r="S4950" s="1" t="e">
        <f>IF([kw in desc]=[kw rough in title],[kw in desc]*1,IFERROR(LEFT([kw_dirty],3)*1,IFERROR(LEFT([kw_dirty],2)*1,"n.a.")))</f>
        <v>#N/A</v>
      </c>
      <c r="T4950" s="1"/>
      <c r="U4950" s="1">
        <f>VLOOKUP(Tabelle1[[#This Row],[productid]],Tabelle2[#All],2,FALSE)</f>
        <v>42</v>
      </c>
    </row>
    <row r="4951" spans="1:21" hidden="1">
      <c r="A4951" t="s">
        <v>4829</v>
      </c>
      <c r="B4951">
        <v>3785</v>
      </c>
      <c r="C4951">
        <v>289859</v>
      </c>
      <c r="D4951" t="s">
        <v>8114</v>
      </c>
      <c r="E4951" t="s">
        <v>7509</v>
      </c>
      <c r="F4951">
        <v>18406</v>
      </c>
      <c r="G4951">
        <v>1750863</v>
      </c>
      <c r="H4951">
        <f t="shared" si="77"/>
        <v>0</v>
      </c>
      <c r="I4951">
        <f t="array" ref="I4951">MIN(IFERROR(FIND(IstNumbers,A4951),""))</f>
        <v>29</v>
      </c>
      <c r="J4951" s="1" t="e">
        <f>IF([first '# in title]&lt;[pos kw in title],MID([title],[pos kw in title]-6,6),#N/A)</f>
        <v>#N/A</v>
      </c>
      <c r="K4951" s="1" t="e">
        <f>IFERROR(MID(SUBSTITUTE([kw rough in title],",","."),FIND("(",[kw rough in title])+1,20),SUBSTITUTE(IFERROR(MID([kw rough in title],FIND(" ",[kw rough in title])+1,20),[kw rough in title]),",","."))</f>
        <v>#N/A</v>
      </c>
      <c r="L4951" s="1">
        <f>IFERROR(FIND("kW",[desc]),0)</f>
        <v>70</v>
      </c>
      <c r="M4951">
        <f t="array" ref="M4951">MIN(IFERROR(FIND(IstNumbers,E4951),""))</f>
        <v>34</v>
      </c>
      <c r="N4951" s="1" t="str">
        <f>IF([first '# in desc]&lt;[pos kw in desc],MID([desc],[pos kw in desc]-7,7))</f>
        <v xml:space="preserve">­me 42 </v>
      </c>
      <c r="O49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1" s="1" t="str">
        <f>TRIM(IF([first '# in desc]&lt;[pos kw in desc],MID([desc],[pos kw in desc]-6,6),FALSE))</f>
        <v>me 42</v>
      </c>
      <c r="Q4951" s="1" t="b">
        <f>IF(LEN([manuell])=0,IFERROR([kw fine in title]*1,IFERROR(SUMPRODUCT(COUNTIF(IsDigits,MID([kw in desc],ROW($A$1:$A$150),1)))=LEN([kw in desc]),#N/A)),[manuell])</f>
        <v>0</v>
      </c>
      <c r="R4951" s="1" t="str">
        <f>IF([pos kw in title]&gt;0,MID(J4951,#REF!,4),IF([first '# in title]&gt;0,MID([title],[first '# in title],3),IF([first '# in title]&gt;0,MID([desc],#REF!,3),VLOOKUP([productid],$G$2:$R$1386,8))))</f>
        <v>42-</v>
      </c>
      <c r="S4951" s="1" t="e">
        <f>IF([kw in desc]=[kw rough in title],[kw in desc]*1,IFERROR(LEFT([kw_dirty],3)*1,IFERROR(LEFT([kw_dirty],2)*1,"n.a.")))</f>
        <v>#N/A</v>
      </c>
      <c r="T4951" s="1"/>
      <c r="U4951" s="1">
        <f>VLOOKUP(Tabelle1[[#This Row],[productid]],Tabelle2[#All],2,FALSE)</f>
        <v>42</v>
      </c>
    </row>
    <row r="4952" spans="1:21" hidden="1">
      <c r="A4952" t="s">
        <v>2621</v>
      </c>
      <c r="B4952">
        <v>3850</v>
      </c>
      <c r="C4952">
        <v>289859</v>
      </c>
      <c r="D4952" t="s">
        <v>8115</v>
      </c>
      <c r="E4952" t="s">
        <v>7725</v>
      </c>
      <c r="F4952">
        <v>18406</v>
      </c>
      <c r="G4952">
        <v>3497887</v>
      </c>
      <c r="H4952">
        <f t="shared" si="77"/>
        <v>0</v>
      </c>
      <c r="I4952">
        <f t="array" ref="I4952">MIN(IFERROR(FIND(IstNumbers,A4952),""))</f>
        <v>12</v>
      </c>
      <c r="J4952" s="1" t="e">
        <f>IF([first '# in title]&lt;[pos kw in title],MID([title],[pos kw in title]-6,6),#N/A)</f>
        <v>#N/A</v>
      </c>
      <c r="K4952" s="1" t="e">
        <f>IFERROR(MID(SUBSTITUTE([kw rough in title],",","."),FIND("(",[kw rough in title])+1,20),SUBSTITUTE(IFERROR(MID([kw rough in title],FIND(" ",[kw rough in title])+1,20),[kw rough in title]),",","."))</f>
        <v>#N/A</v>
      </c>
      <c r="L4952" s="1">
        <f>IFERROR(FIND("kW",[desc]),0)</f>
        <v>70</v>
      </c>
      <c r="M4952">
        <f t="array" ref="M4952">MIN(IFERROR(FIND(IstNumbers,E4952),""))</f>
        <v>34</v>
      </c>
      <c r="N4952" s="1" t="str">
        <f>IF([first '# in desc]&lt;[pos kw in desc],MID([desc],[pos kw in desc]-7,7))</f>
        <v xml:space="preserve">­me 42 </v>
      </c>
      <c r="O49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2" s="1" t="str">
        <f>TRIM(IF([first '# in desc]&lt;[pos kw in desc],MID([desc],[pos kw in desc]-6,6),FALSE))</f>
        <v>me 42</v>
      </c>
      <c r="Q4952" s="1" t="b">
        <f>IF(LEN([manuell])=0,IFERROR([kw fine in title]*1,IFERROR(SUMPRODUCT(COUNTIF(IsDigits,MID([kw in desc],ROW($A$1:$A$150),1)))=LEN([kw in desc]),#N/A)),[manuell])</f>
        <v>0</v>
      </c>
      <c r="R4952" s="1" t="str">
        <f>IF([pos kw in title]&gt;0,MID(J4952,#REF!,4),IF([first '# in title]&gt;0,MID([title],[first '# in title],3),IF([first '# in title]&gt;0,MID([desc],#REF!,3),VLOOKUP([productid],$G$2:$R$1386,8))))</f>
        <v xml:space="preserve">42 </v>
      </c>
      <c r="S4952" s="1" t="e">
        <f>IF([kw in desc]=[kw rough in title],[kw in desc]*1,IFERROR(LEFT([kw_dirty],3)*1,IFERROR(LEFT([kw_dirty],2)*1,"n.a.")))</f>
        <v>#N/A</v>
      </c>
      <c r="T4952" s="1"/>
      <c r="U4952" s="1">
        <f>VLOOKUP(Tabelle1[[#This Row],[productid]],Tabelle2[#All],2,FALSE)</f>
        <v>42</v>
      </c>
    </row>
    <row r="4953" spans="1:21" hidden="1">
      <c r="A4953" t="s">
        <v>4829</v>
      </c>
      <c r="B4953">
        <v>3790</v>
      </c>
      <c r="C4953">
        <v>289859</v>
      </c>
      <c r="D4953" t="s">
        <v>8116</v>
      </c>
      <c r="E4953" t="s">
        <v>8117</v>
      </c>
      <c r="F4953">
        <v>18406</v>
      </c>
      <c r="G4953">
        <v>1750863</v>
      </c>
      <c r="H4953">
        <f t="shared" si="77"/>
        <v>0</v>
      </c>
      <c r="I4953">
        <f t="array" ref="I4953">MIN(IFERROR(FIND(IstNumbers,A4953),""))</f>
        <v>29</v>
      </c>
      <c r="J4953" s="1" t="e">
        <f>IF([first '# in title]&lt;[pos kw in title],MID([title],[pos kw in title]-6,6),#N/A)</f>
        <v>#N/A</v>
      </c>
      <c r="K4953" s="1" t="e">
        <f>IFERROR(MID(SUBSTITUTE([kw rough in title],",","."),FIND("(",[kw rough in title])+1,20),SUBSTITUTE(IFERROR(MID([kw rough in title],FIND(" ",[kw rough in title])+1,20),[kw rough in title]),",","."))</f>
        <v>#N/A</v>
      </c>
      <c r="L4953" s="1">
        <f>IFERROR(FIND("kW",[desc]),0)</f>
        <v>70</v>
      </c>
      <c r="M4953">
        <f t="array" ref="M4953">MIN(IFERROR(FIND(IstNumbers,E4953),""))</f>
        <v>34</v>
      </c>
      <c r="N4953" s="1" t="str">
        <f>IF([first '# in desc]&lt;[pos kw in desc],MID([desc],[pos kw in desc]-7,7))</f>
        <v xml:space="preserve">­me 42 </v>
      </c>
      <c r="O49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3" s="1" t="str">
        <f>TRIM(IF([first '# in desc]&lt;[pos kw in desc],MID([desc],[pos kw in desc]-6,6),FALSE))</f>
        <v>me 42</v>
      </c>
      <c r="Q4953" s="1" t="b">
        <f>IF(LEN([manuell])=0,IFERROR([kw fine in title]*1,IFERROR(SUMPRODUCT(COUNTIF(IsDigits,MID([kw in desc],ROW($A$1:$A$150),1)))=LEN([kw in desc]),#N/A)),[manuell])</f>
        <v>0</v>
      </c>
      <c r="R4953" s="1" t="str">
        <f>IF([pos kw in title]&gt;0,MID(J4953,#REF!,4),IF([first '# in title]&gt;0,MID([title],[first '# in title],3),IF([first '# in title]&gt;0,MID([desc],#REF!,3),VLOOKUP([productid],$G$2:$R$1386,8))))</f>
        <v>42-</v>
      </c>
      <c r="S4953" s="1" t="e">
        <f>IF([kw in desc]=[kw rough in title],[kw in desc]*1,IFERROR(LEFT([kw_dirty],3)*1,IFERROR(LEFT([kw_dirty],2)*1,"n.a.")))</f>
        <v>#N/A</v>
      </c>
      <c r="T4953" s="1"/>
      <c r="U4953" s="1">
        <f>VLOOKUP(Tabelle1[[#This Row],[productid]],Tabelle2[#All],2,FALSE)</f>
        <v>42</v>
      </c>
    </row>
    <row r="4954" spans="1:21" hidden="1">
      <c r="A4954" t="s">
        <v>2621</v>
      </c>
      <c r="B4954">
        <v>3850</v>
      </c>
      <c r="C4954">
        <v>289859</v>
      </c>
      <c r="D4954" t="s">
        <v>8118</v>
      </c>
      <c r="E4954" t="s">
        <v>8119</v>
      </c>
      <c r="F4954">
        <v>18406</v>
      </c>
      <c r="G4954">
        <v>3497887</v>
      </c>
      <c r="H4954">
        <f t="shared" si="77"/>
        <v>0</v>
      </c>
      <c r="I4954">
        <f t="array" ref="I4954">MIN(IFERROR(FIND(IstNumbers,A4954),""))</f>
        <v>12</v>
      </c>
      <c r="J4954" s="1" t="e">
        <f>IF([first '# in title]&lt;[pos kw in title],MID([title],[pos kw in title]-6,6),#N/A)</f>
        <v>#N/A</v>
      </c>
      <c r="K4954" s="1" t="e">
        <f>IFERROR(MID(SUBSTITUTE([kw rough in title],",","."),FIND("(",[kw rough in title])+1,20),SUBSTITUTE(IFERROR(MID([kw rough in title],FIND(" ",[kw rough in title])+1,20),[kw rough in title]),",","."))</f>
        <v>#N/A</v>
      </c>
      <c r="L4954" s="1">
        <f>IFERROR(FIND("kW",[desc]),0)</f>
        <v>70</v>
      </c>
      <c r="M4954">
        <f t="array" ref="M4954">MIN(IFERROR(FIND(IstNumbers,E4954),""))</f>
        <v>34</v>
      </c>
      <c r="N4954" s="1" t="str">
        <f>IF([first '# in desc]&lt;[pos kw in desc],MID([desc],[pos kw in desc]-7,7))</f>
        <v xml:space="preserve">­me 42 </v>
      </c>
      <c r="O49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4" s="1" t="str">
        <f>TRIM(IF([first '# in desc]&lt;[pos kw in desc],MID([desc],[pos kw in desc]-6,6),FALSE))</f>
        <v>me 42</v>
      </c>
      <c r="Q4954" s="1" t="b">
        <f>IF(LEN([manuell])=0,IFERROR([kw fine in title]*1,IFERROR(SUMPRODUCT(COUNTIF(IsDigits,MID([kw in desc],ROW($A$1:$A$150),1)))=LEN([kw in desc]),#N/A)),[manuell])</f>
        <v>0</v>
      </c>
      <c r="R4954" s="1" t="str">
        <f>IF([pos kw in title]&gt;0,MID(J4954,#REF!,4),IF([first '# in title]&gt;0,MID([title],[first '# in title],3),IF([first '# in title]&gt;0,MID([desc],#REF!,3),VLOOKUP([productid],$G$2:$R$1386,8))))</f>
        <v xml:space="preserve">42 </v>
      </c>
      <c r="S4954" s="1" t="e">
        <f>IF([kw in desc]=[kw rough in title],[kw in desc]*1,IFERROR(LEFT([kw_dirty],3)*1,IFERROR(LEFT([kw_dirty],2)*1,"n.a.")))</f>
        <v>#N/A</v>
      </c>
      <c r="T4954" s="1"/>
      <c r="U4954" s="1">
        <f>VLOOKUP(Tabelle1[[#This Row],[productid]],Tabelle2[#All],2,FALSE)</f>
        <v>42</v>
      </c>
    </row>
    <row r="4955" spans="1:21" hidden="1">
      <c r="A4955" t="s">
        <v>4829</v>
      </c>
      <c r="B4955">
        <v>3790</v>
      </c>
      <c r="C4955">
        <v>289859</v>
      </c>
      <c r="D4955" t="s">
        <v>8120</v>
      </c>
      <c r="E4955" t="s">
        <v>7301</v>
      </c>
      <c r="F4955">
        <v>18406</v>
      </c>
      <c r="G4955">
        <v>1750863</v>
      </c>
      <c r="H4955">
        <f t="shared" si="77"/>
        <v>0</v>
      </c>
      <c r="I4955">
        <f t="array" ref="I4955">MIN(IFERROR(FIND(IstNumbers,A4955),""))</f>
        <v>29</v>
      </c>
      <c r="J4955" s="1" t="e">
        <f>IF([first '# in title]&lt;[pos kw in title],MID([title],[pos kw in title]-6,6),#N/A)</f>
        <v>#N/A</v>
      </c>
      <c r="K4955" s="1" t="e">
        <f>IFERROR(MID(SUBSTITUTE([kw rough in title],",","."),FIND("(",[kw rough in title])+1,20),SUBSTITUTE(IFERROR(MID([kw rough in title],FIND(" ",[kw rough in title])+1,20),[kw rough in title]),",","."))</f>
        <v>#N/A</v>
      </c>
      <c r="L4955" s="1">
        <f>IFERROR(FIND("kW",[desc]),0)</f>
        <v>70</v>
      </c>
      <c r="M4955">
        <f t="array" ref="M4955">MIN(IFERROR(FIND(IstNumbers,E4955),""))</f>
        <v>34</v>
      </c>
      <c r="N4955" s="1" t="str">
        <f>IF([first '# in desc]&lt;[pos kw in desc],MID([desc],[pos kw in desc]-7,7))</f>
        <v xml:space="preserve">­me 42 </v>
      </c>
      <c r="O49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5" s="1" t="str">
        <f>TRIM(IF([first '# in desc]&lt;[pos kw in desc],MID([desc],[pos kw in desc]-6,6),FALSE))</f>
        <v>me 42</v>
      </c>
      <c r="Q4955" s="1" t="b">
        <f>IF(LEN([manuell])=0,IFERROR([kw fine in title]*1,IFERROR(SUMPRODUCT(COUNTIF(IsDigits,MID([kw in desc],ROW($A$1:$A$150),1)))=LEN([kw in desc]),#N/A)),[manuell])</f>
        <v>0</v>
      </c>
      <c r="R4955" s="1" t="str">
        <f>IF([pos kw in title]&gt;0,MID(J4955,#REF!,4),IF([first '# in title]&gt;0,MID([title],[first '# in title],3),IF([first '# in title]&gt;0,MID([desc],#REF!,3),VLOOKUP([productid],$G$2:$R$1386,8))))</f>
        <v>42-</v>
      </c>
      <c r="S4955" s="1" t="e">
        <f>IF([kw in desc]=[kw rough in title],[kw in desc]*1,IFERROR(LEFT([kw_dirty],3)*1,IFERROR(LEFT([kw_dirty],2)*1,"n.a.")))</f>
        <v>#N/A</v>
      </c>
      <c r="T4955" s="1"/>
      <c r="U4955" s="1">
        <f>VLOOKUP(Tabelle1[[#This Row],[productid]],Tabelle2[#All],2,FALSE)</f>
        <v>42</v>
      </c>
    </row>
    <row r="4956" spans="1:21" hidden="1">
      <c r="A4956" t="s">
        <v>2621</v>
      </c>
      <c r="B4956">
        <v>3850</v>
      </c>
      <c r="C4956">
        <v>289859</v>
      </c>
      <c r="D4956" t="s">
        <v>8121</v>
      </c>
      <c r="E4956" t="s">
        <v>8122</v>
      </c>
      <c r="F4956">
        <v>18406</v>
      </c>
      <c r="G4956">
        <v>3497887</v>
      </c>
      <c r="H4956">
        <f t="shared" si="77"/>
        <v>0</v>
      </c>
      <c r="I4956">
        <f t="array" ref="I4956">MIN(IFERROR(FIND(IstNumbers,A4956),""))</f>
        <v>12</v>
      </c>
      <c r="J4956" s="1" t="e">
        <f>IF([first '# in title]&lt;[pos kw in title],MID([title],[pos kw in title]-6,6),#N/A)</f>
        <v>#N/A</v>
      </c>
      <c r="K4956" s="1" t="e">
        <f>IFERROR(MID(SUBSTITUTE([kw rough in title],",","."),FIND("(",[kw rough in title])+1,20),SUBSTITUTE(IFERROR(MID([kw rough in title],FIND(" ",[kw rough in title])+1,20),[kw rough in title]),",","."))</f>
        <v>#N/A</v>
      </c>
      <c r="L4956" s="1">
        <f>IFERROR(FIND("kW",[desc]),0)</f>
        <v>70</v>
      </c>
      <c r="M4956">
        <f t="array" ref="M4956">MIN(IFERROR(FIND(IstNumbers,E4956),""))</f>
        <v>34</v>
      </c>
      <c r="N4956" s="1" t="str">
        <f>IF([first '# in desc]&lt;[pos kw in desc],MID([desc],[pos kw in desc]-7,7))</f>
        <v xml:space="preserve">­me 42 </v>
      </c>
      <c r="O49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6" s="1" t="str">
        <f>TRIM(IF([first '# in desc]&lt;[pos kw in desc],MID([desc],[pos kw in desc]-6,6),FALSE))</f>
        <v>me 42</v>
      </c>
      <c r="Q4956" s="1" t="b">
        <f>IF(LEN([manuell])=0,IFERROR([kw fine in title]*1,IFERROR(SUMPRODUCT(COUNTIF(IsDigits,MID([kw in desc],ROW($A$1:$A$150),1)))=LEN([kw in desc]),#N/A)),[manuell])</f>
        <v>0</v>
      </c>
      <c r="R4956" s="1" t="str">
        <f>IF([pos kw in title]&gt;0,MID(J4956,#REF!,4),IF([first '# in title]&gt;0,MID([title],[first '# in title],3),IF([first '# in title]&gt;0,MID([desc],#REF!,3),VLOOKUP([productid],$G$2:$R$1386,8))))</f>
        <v xml:space="preserve">42 </v>
      </c>
      <c r="S4956" s="1" t="e">
        <f>IF([kw in desc]=[kw rough in title],[kw in desc]*1,IFERROR(LEFT([kw_dirty],3)*1,IFERROR(LEFT([kw_dirty],2)*1,"n.a.")))</f>
        <v>#N/A</v>
      </c>
      <c r="T4956" s="1"/>
      <c r="U4956" s="1">
        <f>VLOOKUP(Tabelle1[[#This Row],[productid]],Tabelle2[#All],2,FALSE)</f>
        <v>42</v>
      </c>
    </row>
    <row r="4957" spans="1:21" hidden="1">
      <c r="A4957" t="s">
        <v>4829</v>
      </c>
      <c r="B4957">
        <v>3790</v>
      </c>
      <c r="C4957">
        <v>289859</v>
      </c>
      <c r="D4957" t="s">
        <v>8123</v>
      </c>
      <c r="E4957" t="s">
        <v>7530</v>
      </c>
      <c r="F4957">
        <v>18406</v>
      </c>
      <c r="G4957">
        <v>1750863</v>
      </c>
      <c r="H4957">
        <f t="shared" si="77"/>
        <v>0</v>
      </c>
      <c r="I4957">
        <f t="array" ref="I4957">MIN(IFERROR(FIND(IstNumbers,A4957),""))</f>
        <v>29</v>
      </c>
      <c r="J4957" s="1" t="e">
        <f>IF([first '# in title]&lt;[pos kw in title],MID([title],[pos kw in title]-6,6),#N/A)</f>
        <v>#N/A</v>
      </c>
      <c r="K4957" s="1" t="e">
        <f>IFERROR(MID(SUBSTITUTE([kw rough in title],",","."),FIND("(",[kw rough in title])+1,20),SUBSTITUTE(IFERROR(MID([kw rough in title],FIND(" ",[kw rough in title])+1,20),[kw rough in title]),",","."))</f>
        <v>#N/A</v>
      </c>
      <c r="L4957" s="1">
        <f>IFERROR(FIND("kW",[desc]),0)</f>
        <v>70</v>
      </c>
      <c r="M4957">
        <f t="array" ref="M4957">MIN(IFERROR(FIND(IstNumbers,E4957),""))</f>
        <v>34</v>
      </c>
      <c r="N4957" s="1" t="str">
        <f>IF([first '# in desc]&lt;[pos kw in desc],MID([desc],[pos kw in desc]-7,7))</f>
        <v xml:space="preserve">­me 42 </v>
      </c>
      <c r="O49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7" s="1" t="str">
        <f>TRIM(IF([first '# in desc]&lt;[pos kw in desc],MID([desc],[pos kw in desc]-6,6),FALSE))</f>
        <v>me 42</v>
      </c>
      <c r="Q4957" s="1" t="b">
        <f>IF(LEN([manuell])=0,IFERROR([kw fine in title]*1,IFERROR(SUMPRODUCT(COUNTIF(IsDigits,MID([kw in desc],ROW($A$1:$A$150),1)))=LEN([kw in desc]),#N/A)),[manuell])</f>
        <v>0</v>
      </c>
      <c r="R4957" s="1" t="str">
        <f>IF([pos kw in title]&gt;0,MID(J4957,#REF!,4),IF([first '# in title]&gt;0,MID([title],[first '# in title],3),IF([first '# in title]&gt;0,MID([desc],#REF!,3),VLOOKUP([productid],$G$2:$R$1386,8))))</f>
        <v>42-</v>
      </c>
      <c r="S4957" s="1" t="e">
        <f>IF([kw in desc]=[kw rough in title],[kw in desc]*1,IFERROR(LEFT([kw_dirty],3)*1,IFERROR(LEFT([kw_dirty],2)*1,"n.a.")))</f>
        <v>#N/A</v>
      </c>
      <c r="T4957" s="1"/>
      <c r="U4957" s="1">
        <f>VLOOKUP(Tabelle1[[#This Row],[productid]],Tabelle2[#All],2,FALSE)</f>
        <v>42</v>
      </c>
    </row>
    <row r="4958" spans="1:21" hidden="1">
      <c r="A4958" t="s">
        <v>2621</v>
      </c>
      <c r="B4958">
        <v>3850</v>
      </c>
      <c r="C4958">
        <v>289859</v>
      </c>
      <c r="D4958" t="s">
        <v>8124</v>
      </c>
      <c r="E4958" t="s">
        <v>8125</v>
      </c>
      <c r="F4958">
        <v>18406</v>
      </c>
      <c r="G4958">
        <v>3497887</v>
      </c>
      <c r="H4958">
        <f t="shared" si="77"/>
        <v>0</v>
      </c>
      <c r="I4958">
        <f t="array" ref="I4958">MIN(IFERROR(FIND(IstNumbers,A4958),""))</f>
        <v>12</v>
      </c>
      <c r="J4958" s="1" t="e">
        <f>IF([first '# in title]&lt;[pos kw in title],MID([title],[pos kw in title]-6,6),#N/A)</f>
        <v>#N/A</v>
      </c>
      <c r="K4958" s="1" t="e">
        <f>IFERROR(MID(SUBSTITUTE([kw rough in title],",","."),FIND("(",[kw rough in title])+1,20),SUBSTITUTE(IFERROR(MID([kw rough in title],FIND(" ",[kw rough in title])+1,20),[kw rough in title]),",","."))</f>
        <v>#N/A</v>
      </c>
      <c r="L4958" s="1">
        <f>IFERROR(FIND("kW",[desc]),0)</f>
        <v>70</v>
      </c>
      <c r="M4958">
        <f t="array" ref="M4958">MIN(IFERROR(FIND(IstNumbers,E4958),""))</f>
        <v>34</v>
      </c>
      <c r="N4958" s="1" t="str">
        <f>IF([first '# in desc]&lt;[pos kw in desc],MID([desc],[pos kw in desc]-7,7))</f>
        <v xml:space="preserve">­me 42 </v>
      </c>
      <c r="O49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8" s="1" t="str">
        <f>TRIM(IF([first '# in desc]&lt;[pos kw in desc],MID([desc],[pos kw in desc]-6,6),FALSE))</f>
        <v>me 42</v>
      </c>
      <c r="Q4958" s="1" t="b">
        <f>IF(LEN([manuell])=0,IFERROR([kw fine in title]*1,IFERROR(SUMPRODUCT(COUNTIF(IsDigits,MID([kw in desc],ROW($A$1:$A$150),1)))=LEN([kw in desc]),#N/A)),[manuell])</f>
        <v>0</v>
      </c>
      <c r="R4958" s="1" t="str">
        <f>IF([pos kw in title]&gt;0,MID(J4958,#REF!,4),IF([first '# in title]&gt;0,MID([title],[first '# in title],3),IF([first '# in title]&gt;0,MID([desc],#REF!,3),VLOOKUP([productid],$G$2:$R$1386,8))))</f>
        <v xml:space="preserve">42 </v>
      </c>
      <c r="S4958" s="1" t="e">
        <f>IF([kw in desc]=[kw rough in title],[kw in desc]*1,IFERROR(LEFT([kw_dirty],3)*1,IFERROR(LEFT([kw_dirty],2)*1,"n.a.")))</f>
        <v>#N/A</v>
      </c>
      <c r="T4958" s="1"/>
      <c r="U4958" s="1">
        <f>VLOOKUP(Tabelle1[[#This Row],[productid]],Tabelle2[#All],2,FALSE)</f>
        <v>42</v>
      </c>
    </row>
    <row r="4959" spans="1:21" hidden="1">
      <c r="A4959" t="s">
        <v>4829</v>
      </c>
      <c r="B4959">
        <v>3790</v>
      </c>
      <c r="C4959">
        <v>289859</v>
      </c>
      <c r="D4959" t="s">
        <v>8126</v>
      </c>
      <c r="E4959" t="s">
        <v>7514</v>
      </c>
      <c r="F4959">
        <v>18406</v>
      </c>
      <c r="G4959">
        <v>1750863</v>
      </c>
      <c r="H4959">
        <f t="shared" si="77"/>
        <v>0</v>
      </c>
      <c r="I4959">
        <f t="array" ref="I4959">MIN(IFERROR(FIND(IstNumbers,A4959),""))</f>
        <v>29</v>
      </c>
      <c r="J4959" s="1" t="e">
        <f>IF([first '# in title]&lt;[pos kw in title],MID([title],[pos kw in title]-6,6),#N/A)</f>
        <v>#N/A</v>
      </c>
      <c r="K4959" s="1" t="e">
        <f>IFERROR(MID(SUBSTITUTE([kw rough in title],",","."),FIND("(",[kw rough in title])+1,20),SUBSTITUTE(IFERROR(MID([kw rough in title],FIND(" ",[kw rough in title])+1,20),[kw rough in title]),",","."))</f>
        <v>#N/A</v>
      </c>
      <c r="L4959" s="1">
        <f>IFERROR(FIND("kW",[desc]),0)</f>
        <v>70</v>
      </c>
      <c r="M4959">
        <f t="array" ref="M4959">MIN(IFERROR(FIND(IstNumbers,E4959),""))</f>
        <v>34</v>
      </c>
      <c r="N4959" s="1" t="str">
        <f>IF([first '# in desc]&lt;[pos kw in desc],MID([desc],[pos kw in desc]-7,7))</f>
        <v xml:space="preserve">­me 42 </v>
      </c>
      <c r="O49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59" s="1" t="str">
        <f>TRIM(IF([first '# in desc]&lt;[pos kw in desc],MID([desc],[pos kw in desc]-6,6),FALSE))</f>
        <v>me 42</v>
      </c>
      <c r="Q4959" s="1" t="b">
        <f>IF(LEN([manuell])=0,IFERROR([kw fine in title]*1,IFERROR(SUMPRODUCT(COUNTIF(IsDigits,MID([kw in desc],ROW($A$1:$A$150),1)))=LEN([kw in desc]),#N/A)),[manuell])</f>
        <v>0</v>
      </c>
      <c r="R4959" s="1" t="str">
        <f>IF([pos kw in title]&gt;0,MID(J4959,#REF!,4),IF([first '# in title]&gt;0,MID([title],[first '# in title],3),IF([first '# in title]&gt;0,MID([desc],#REF!,3),VLOOKUP([productid],$G$2:$R$1386,8))))</f>
        <v>42-</v>
      </c>
      <c r="S4959" s="1" t="e">
        <f>IF([kw in desc]=[kw rough in title],[kw in desc]*1,IFERROR(LEFT([kw_dirty],3)*1,IFERROR(LEFT([kw_dirty],2)*1,"n.a.")))</f>
        <v>#N/A</v>
      </c>
      <c r="T4959" s="1"/>
      <c r="U4959" s="1">
        <f>VLOOKUP(Tabelle1[[#This Row],[productid]],Tabelle2[#All],2,FALSE)</f>
        <v>42</v>
      </c>
    </row>
    <row r="4960" spans="1:21" hidden="1">
      <c r="A4960" t="s">
        <v>2621</v>
      </c>
      <c r="B4960">
        <v>3855</v>
      </c>
      <c r="C4960">
        <v>289859</v>
      </c>
      <c r="D4960" t="s">
        <v>8127</v>
      </c>
      <c r="E4960" t="s">
        <v>8128</v>
      </c>
      <c r="F4960">
        <v>18406</v>
      </c>
      <c r="G4960">
        <v>3497887</v>
      </c>
      <c r="H4960">
        <f t="shared" si="77"/>
        <v>0</v>
      </c>
      <c r="I4960">
        <f t="array" ref="I4960">MIN(IFERROR(FIND(IstNumbers,A4960),""))</f>
        <v>12</v>
      </c>
      <c r="J4960" s="1" t="e">
        <f>IF([first '# in title]&lt;[pos kw in title],MID([title],[pos kw in title]-6,6),#N/A)</f>
        <v>#N/A</v>
      </c>
      <c r="K4960" s="1" t="e">
        <f>IFERROR(MID(SUBSTITUTE([kw rough in title],",","."),FIND("(",[kw rough in title])+1,20),SUBSTITUTE(IFERROR(MID([kw rough in title],FIND(" ",[kw rough in title])+1,20),[kw rough in title]),",","."))</f>
        <v>#N/A</v>
      </c>
      <c r="L4960" s="1">
        <f>IFERROR(FIND("kW",[desc]),0)</f>
        <v>70</v>
      </c>
      <c r="M4960">
        <f t="array" ref="M4960">MIN(IFERROR(FIND(IstNumbers,E4960),""))</f>
        <v>34</v>
      </c>
      <c r="N4960" s="1" t="str">
        <f>IF([first '# in desc]&lt;[pos kw in desc],MID([desc],[pos kw in desc]-7,7))</f>
        <v xml:space="preserve">­me 42 </v>
      </c>
      <c r="O49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60" s="1" t="str">
        <f>TRIM(IF([first '# in desc]&lt;[pos kw in desc],MID([desc],[pos kw in desc]-6,6),FALSE))</f>
        <v>me 42</v>
      </c>
      <c r="Q4960" s="1" t="b">
        <f>IF(LEN([manuell])=0,IFERROR([kw fine in title]*1,IFERROR(SUMPRODUCT(COUNTIF(IsDigits,MID([kw in desc],ROW($A$1:$A$150),1)))=LEN([kw in desc]),#N/A)),[manuell])</f>
        <v>0</v>
      </c>
      <c r="R4960" s="1" t="str">
        <f>IF([pos kw in title]&gt;0,MID(J4960,#REF!,4),IF([first '# in title]&gt;0,MID([title],[first '# in title],3),IF([first '# in title]&gt;0,MID([desc],#REF!,3),VLOOKUP([productid],$G$2:$R$1386,8))))</f>
        <v xml:space="preserve">42 </v>
      </c>
      <c r="S4960" s="1" t="e">
        <f>IF([kw in desc]=[kw rough in title],[kw in desc]*1,IFERROR(LEFT([kw_dirty],3)*1,IFERROR(LEFT([kw_dirty],2)*1,"n.a.")))</f>
        <v>#N/A</v>
      </c>
      <c r="T4960" s="1"/>
      <c r="U4960" s="1">
        <f>VLOOKUP(Tabelle1[[#This Row],[productid]],Tabelle2[#All],2,FALSE)</f>
        <v>42</v>
      </c>
    </row>
    <row r="4961" spans="1:21" hidden="1">
      <c r="A4961" t="s">
        <v>4829</v>
      </c>
      <c r="B4961">
        <v>3790</v>
      </c>
      <c r="C4961">
        <v>289859</v>
      </c>
      <c r="D4961" t="s">
        <v>8129</v>
      </c>
      <c r="E4961" t="s">
        <v>7519</v>
      </c>
      <c r="F4961">
        <v>18406</v>
      </c>
      <c r="G4961">
        <v>1750863</v>
      </c>
      <c r="H4961">
        <f t="shared" si="77"/>
        <v>0</v>
      </c>
      <c r="I4961">
        <f t="array" ref="I4961">MIN(IFERROR(FIND(IstNumbers,A4961),""))</f>
        <v>29</v>
      </c>
      <c r="J4961" s="1" t="e">
        <f>IF([first '# in title]&lt;[pos kw in title],MID([title],[pos kw in title]-6,6),#N/A)</f>
        <v>#N/A</v>
      </c>
      <c r="K4961" s="1" t="e">
        <f>IFERROR(MID(SUBSTITUTE([kw rough in title],",","."),FIND("(",[kw rough in title])+1,20),SUBSTITUTE(IFERROR(MID([kw rough in title],FIND(" ",[kw rough in title])+1,20),[kw rough in title]),",","."))</f>
        <v>#N/A</v>
      </c>
      <c r="L4961" s="1">
        <f>IFERROR(FIND("kW",[desc]),0)</f>
        <v>70</v>
      </c>
      <c r="M4961">
        <f t="array" ref="M4961">MIN(IFERROR(FIND(IstNumbers,E4961),""))</f>
        <v>34</v>
      </c>
      <c r="N4961" s="1" t="str">
        <f>IF([first '# in desc]&lt;[pos kw in desc],MID([desc],[pos kw in desc]-7,7))</f>
        <v xml:space="preserve">­me 42 </v>
      </c>
      <c r="O49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61" s="1" t="str">
        <f>TRIM(IF([first '# in desc]&lt;[pos kw in desc],MID([desc],[pos kw in desc]-6,6),FALSE))</f>
        <v>me 42</v>
      </c>
      <c r="Q4961" s="1" t="b">
        <f>IF(LEN([manuell])=0,IFERROR([kw fine in title]*1,IFERROR(SUMPRODUCT(COUNTIF(IsDigits,MID([kw in desc],ROW($A$1:$A$150),1)))=LEN([kw in desc]),#N/A)),[manuell])</f>
        <v>0</v>
      </c>
      <c r="R4961" s="1" t="str">
        <f>IF([pos kw in title]&gt;0,MID(J4961,#REF!,4),IF([first '# in title]&gt;0,MID([title],[first '# in title],3),IF([first '# in title]&gt;0,MID([desc],#REF!,3),VLOOKUP([productid],$G$2:$R$1386,8))))</f>
        <v>42-</v>
      </c>
      <c r="S4961" s="1" t="e">
        <f>IF([kw in desc]=[kw rough in title],[kw in desc]*1,IFERROR(LEFT([kw_dirty],3)*1,IFERROR(LEFT([kw_dirty],2)*1,"n.a.")))</f>
        <v>#N/A</v>
      </c>
      <c r="T4961" s="1"/>
      <c r="U4961" s="1">
        <f>VLOOKUP(Tabelle1[[#This Row],[productid]],Tabelle2[#All],2,FALSE)</f>
        <v>42</v>
      </c>
    </row>
    <row r="4962" spans="1:21">
      <c r="A4962" t="s">
        <v>5128</v>
      </c>
      <c r="B4962">
        <v>3069</v>
      </c>
      <c r="C4962">
        <v>289859</v>
      </c>
      <c r="D4962" t="s">
        <v>8130</v>
      </c>
      <c r="E4962" t="s">
        <v>8131</v>
      </c>
      <c r="F4962">
        <v>18406</v>
      </c>
      <c r="G4962">
        <v>2286143</v>
      </c>
      <c r="H4962">
        <f t="shared" si="77"/>
        <v>0</v>
      </c>
      <c r="I4962">
        <f t="array" ref="I4962">MIN(IFERROR(FIND(IstNumbers,A4962),""))</f>
        <v>12</v>
      </c>
      <c r="J4962" s="1" t="e">
        <f>IF([first '# in title]&lt;[pos kw in title],MID([title],[pos kw in title]-6,6),#N/A)</f>
        <v>#N/A</v>
      </c>
      <c r="K4962" s="1" t="e">
        <f>IFERROR(MID(SUBSTITUTE([kw rough in title],",","."),FIND("(",[kw rough in title])+1,20),SUBSTITUTE(IFERROR(MID([kw rough in title],FIND(" ",[kw rough in title])+1,20),[kw rough in title]),",","."))</f>
        <v>#N/A</v>
      </c>
      <c r="L4962" s="1">
        <f>IFERROR(FIND("kW",[desc]),0)</f>
        <v>0</v>
      </c>
      <c r="M4962">
        <f t="array" ref="M4962">MIN(IFERROR(FIND(IstNumbers,E4962),""))</f>
        <v>33</v>
      </c>
      <c r="N4962" s="1" t="b">
        <f>IF([first '# in desc]&lt;[pos kw in desc],MID([desc],[pos kw in desc]-7,7))</f>
        <v>0</v>
      </c>
      <c r="O49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2" s="1" t="str">
        <f>TRIM(IF([first '# in desc]&lt;[pos kw in desc],MID([desc],[pos kw in desc]-6,6),FALSE))</f>
        <v>FALSCH</v>
      </c>
      <c r="Q4962" s="1" t="b">
        <f>IF(LEN([manuell])=0,IFERROR([kw fine in title]*1,IFERROR(SUMPRODUCT(COUNTIF(IsDigits,MID([kw in desc],ROW($A$1:$A$150),1)))=LEN([kw in desc]),#N/A)),[manuell])</f>
        <v>0</v>
      </c>
      <c r="R4962" s="1" t="str">
        <f>IF([pos kw in title]&gt;0,MID(J4962,#REF!,4),IF([first '# in title]&gt;0,MID([title],[first '# in title],3),IF([first '# in title]&gt;0,MID([desc],#REF!,3),VLOOKUP([productid],$G$2:$R$1386,8))))</f>
        <v>146</v>
      </c>
      <c r="S4962" s="1" t="e">
        <f>IF([kw in desc]=[kw rough in title],[kw in desc]*1,IFERROR(LEFT([kw_dirty],3)*1,IFERROR(LEFT([kw_dirty],2)*1,"n.a.")))</f>
        <v>#N/A</v>
      </c>
      <c r="T4962" s="1"/>
      <c r="U4962" s="1" t="e">
        <f>VLOOKUP(Tabelle1[[#This Row],[productid]],Tabelle2[#All],2,FALSE)</f>
        <v>#N/A</v>
      </c>
    </row>
    <row r="4963" spans="1:21">
      <c r="A4963" t="s">
        <v>5128</v>
      </c>
      <c r="B4963">
        <v>3072</v>
      </c>
      <c r="C4963">
        <v>289859</v>
      </c>
      <c r="D4963" t="s">
        <v>8132</v>
      </c>
      <c r="E4963" t="s">
        <v>8133</v>
      </c>
      <c r="F4963">
        <v>18406</v>
      </c>
      <c r="G4963">
        <v>2286143</v>
      </c>
      <c r="H4963">
        <f t="shared" si="77"/>
        <v>0</v>
      </c>
      <c r="I4963">
        <f t="array" ref="I4963">MIN(IFERROR(FIND(IstNumbers,A4963),""))</f>
        <v>12</v>
      </c>
      <c r="J4963" s="1" t="e">
        <f>IF([first '# in title]&lt;[pos kw in title],MID([title],[pos kw in title]-6,6),#N/A)</f>
        <v>#N/A</v>
      </c>
      <c r="K4963" s="1" t="e">
        <f>IFERROR(MID(SUBSTITUTE([kw rough in title],",","."),FIND("(",[kw rough in title])+1,20),SUBSTITUTE(IFERROR(MID([kw rough in title],FIND(" ",[kw rough in title])+1,20),[kw rough in title]),",","."))</f>
        <v>#N/A</v>
      </c>
      <c r="L4963" s="1">
        <f>IFERROR(FIND("kW",[desc]),0)</f>
        <v>0</v>
      </c>
      <c r="M4963">
        <f t="array" ref="M4963">MIN(IFERROR(FIND(IstNumbers,E4963),""))</f>
        <v>33</v>
      </c>
      <c r="N4963" s="1" t="b">
        <f>IF([first '# in desc]&lt;[pos kw in desc],MID([desc],[pos kw in desc]-7,7))</f>
        <v>0</v>
      </c>
      <c r="O49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3" s="1" t="str">
        <f>TRIM(IF([first '# in desc]&lt;[pos kw in desc],MID([desc],[pos kw in desc]-6,6),FALSE))</f>
        <v>FALSCH</v>
      </c>
      <c r="Q4963" s="1" t="b">
        <f>IF(LEN([manuell])=0,IFERROR([kw fine in title]*1,IFERROR(SUMPRODUCT(COUNTIF(IsDigits,MID([kw in desc],ROW($A$1:$A$150),1)))=LEN([kw in desc]),#N/A)),[manuell])</f>
        <v>0</v>
      </c>
      <c r="R4963" s="1" t="str">
        <f>IF([pos kw in title]&gt;0,MID(J4963,#REF!,4),IF([first '# in title]&gt;0,MID([title],[first '# in title],3),IF([first '# in title]&gt;0,MID([desc],#REF!,3),VLOOKUP([productid],$G$2:$R$1386,8))))</f>
        <v>146</v>
      </c>
      <c r="S4963" s="1" t="e">
        <f>IF([kw in desc]=[kw rough in title],[kw in desc]*1,IFERROR(LEFT([kw_dirty],3)*1,IFERROR(LEFT([kw_dirty],2)*1,"n.a.")))</f>
        <v>#N/A</v>
      </c>
      <c r="T4963" s="1"/>
      <c r="U4963" s="1" t="e">
        <f>VLOOKUP(Tabelle1[[#This Row],[productid]],Tabelle2[#All],2,FALSE)</f>
        <v>#N/A</v>
      </c>
    </row>
    <row r="4964" spans="1:21">
      <c r="A4964" t="s">
        <v>5128</v>
      </c>
      <c r="B4964">
        <v>3072</v>
      </c>
      <c r="C4964">
        <v>289859</v>
      </c>
      <c r="D4964" t="s">
        <v>8134</v>
      </c>
      <c r="E4964" t="s">
        <v>8135</v>
      </c>
      <c r="F4964">
        <v>18406</v>
      </c>
      <c r="G4964">
        <v>2286143</v>
      </c>
      <c r="H4964">
        <f t="shared" si="77"/>
        <v>0</v>
      </c>
      <c r="I4964">
        <f t="array" ref="I4964">MIN(IFERROR(FIND(IstNumbers,A4964),""))</f>
        <v>12</v>
      </c>
      <c r="J4964" s="1" t="e">
        <f>IF([first '# in title]&lt;[pos kw in title],MID([title],[pos kw in title]-6,6),#N/A)</f>
        <v>#N/A</v>
      </c>
      <c r="K4964" s="1" t="e">
        <f>IFERROR(MID(SUBSTITUTE([kw rough in title],",","."),FIND("(",[kw rough in title])+1,20),SUBSTITUTE(IFERROR(MID([kw rough in title],FIND(" ",[kw rough in title])+1,20),[kw rough in title]),",","."))</f>
        <v>#N/A</v>
      </c>
      <c r="L4964" s="1">
        <f>IFERROR(FIND("kW",[desc]),0)</f>
        <v>0</v>
      </c>
      <c r="M4964">
        <f t="array" ref="M4964">MIN(IFERROR(FIND(IstNumbers,E4964),""))</f>
        <v>33</v>
      </c>
      <c r="N4964" s="1" t="b">
        <f>IF([first '# in desc]&lt;[pos kw in desc],MID([desc],[pos kw in desc]-7,7))</f>
        <v>0</v>
      </c>
      <c r="O49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4" s="1" t="str">
        <f>TRIM(IF([first '# in desc]&lt;[pos kw in desc],MID([desc],[pos kw in desc]-6,6),FALSE))</f>
        <v>FALSCH</v>
      </c>
      <c r="Q4964" s="1" t="b">
        <f>IF(LEN([manuell])=0,IFERROR([kw fine in title]*1,IFERROR(SUMPRODUCT(COUNTIF(IsDigits,MID([kw in desc],ROW($A$1:$A$150),1)))=LEN([kw in desc]),#N/A)),[manuell])</f>
        <v>0</v>
      </c>
      <c r="R4964" s="1" t="str">
        <f>IF([pos kw in title]&gt;0,MID(J4964,#REF!,4),IF([first '# in title]&gt;0,MID([title],[first '# in title],3),IF([first '# in title]&gt;0,MID([desc],#REF!,3),VLOOKUP([productid],$G$2:$R$1386,8))))</f>
        <v>146</v>
      </c>
      <c r="S4964" s="1" t="e">
        <f>IF([kw in desc]=[kw rough in title],[kw in desc]*1,IFERROR(LEFT([kw_dirty],3)*1,IFERROR(LEFT([kw_dirty],2)*1,"n.a.")))</f>
        <v>#N/A</v>
      </c>
      <c r="T4964" s="1"/>
      <c r="U4964" s="1" t="e">
        <f>VLOOKUP(Tabelle1[[#This Row],[productid]],Tabelle2[#All],2,FALSE)</f>
        <v>#N/A</v>
      </c>
    </row>
    <row r="4965" spans="1:21">
      <c r="A4965" t="s">
        <v>5128</v>
      </c>
      <c r="B4965">
        <v>3074</v>
      </c>
      <c r="C4965">
        <v>289859</v>
      </c>
      <c r="D4965" t="s">
        <v>8136</v>
      </c>
      <c r="E4965" t="s">
        <v>8137</v>
      </c>
      <c r="F4965">
        <v>18406</v>
      </c>
      <c r="G4965">
        <v>2286143</v>
      </c>
      <c r="H4965">
        <f t="shared" si="77"/>
        <v>0</v>
      </c>
      <c r="I4965">
        <f t="array" ref="I4965">MIN(IFERROR(FIND(IstNumbers,A4965),""))</f>
        <v>12</v>
      </c>
      <c r="J4965" s="1" t="e">
        <f>IF([first '# in title]&lt;[pos kw in title],MID([title],[pos kw in title]-6,6),#N/A)</f>
        <v>#N/A</v>
      </c>
      <c r="K4965" s="1" t="e">
        <f>IFERROR(MID(SUBSTITUTE([kw rough in title],",","."),FIND("(",[kw rough in title])+1,20),SUBSTITUTE(IFERROR(MID([kw rough in title],FIND(" ",[kw rough in title])+1,20),[kw rough in title]),",","."))</f>
        <v>#N/A</v>
      </c>
      <c r="L4965" s="1">
        <f>IFERROR(FIND("kW",[desc]),0)</f>
        <v>0</v>
      </c>
      <c r="M4965">
        <f t="array" ref="M4965">MIN(IFERROR(FIND(IstNumbers,E4965),""))</f>
        <v>33</v>
      </c>
      <c r="N4965" s="1" t="b">
        <f>IF([first '# in desc]&lt;[pos kw in desc],MID([desc],[pos kw in desc]-7,7))</f>
        <v>0</v>
      </c>
      <c r="O49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5" s="1" t="str">
        <f>TRIM(IF([first '# in desc]&lt;[pos kw in desc],MID([desc],[pos kw in desc]-6,6),FALSE))</f>
        <v>FALSCH</v>
      </c>
      <c r="Q4965" s="1" t="b">
        <f>IF(LEN([manuell])=0,IFERROR([kw fine in title]*1,IFERROR(SUMPRODUCT(COUNTIF(IsDigits,MID([kw in desc],ROW($A$1:$A$150),1)))=LEN([kw in desc]),#N/A)),[manuell])</f>
        <v>0</v>
      </c>
      <c r="R4965" s="1" t="str">
        <f>IF([pos kw in title]&gt;0,MID(J4965,#REF!,4),IF([first '# in title]&gt;0,MID([title],[first '# in title],3),IF([first '# in title]&gt;0,MID([desc],#REF!,3),VLOOKUP([productid],$G$2:$R$1386,8))))</f>
        <v>146</v>
      </c>
      <c r="S4965" s="1" t="e">
        <f>IF([kw in desc]=[kw rough in title],[kw in desc]*1,IFERROR(LEFT([kw_dirty],3)*1,IFERROR(LEFT([kw_dirty],2)*1,"n.a.")))</f>
        <v>#N/A</v>
      </c>
      <c r="T4965" s="1"/>
      <c r="U4965" s="1" t="e">
        <f>VLOOKUP(Tabelle1[[#This Row],[productid]],Tabelle2[#All],2,FALSE)</f>
        <v>#N/A</v>
      </c>
    </row>
    <row r="4966" spans="1:21">
      <c r="A4966" t="s">
        <v>5128</v>
      </c>
      <c r="B4966">
        <v>3074</v>
      </c>
      <c r="C4966">
        <v>289859</v>
      </c>
      <c r="D4966" t="s">
        <v>8138</v>
      </c>
      <c r="E4966" t="s">
        <v>8139</v>
      </c>
      <c r="F4966">
        <v>18406</v>
      </c>
      <c r="G4966">
        <v>2286143</v>
      </c>
      <c r="H4966">
        <f t="shared" si="77"/>
        <v>0</v>
      </c>
      <c r="I4966">
        <f t="array" ref="I4966">MIN(IFERROR(FIND(IstNumbers,A4966),""))</f>
        <v>12</v>
      </c>
      <c r="J4966" s="1" t="e">
        <f>IF([first '# in title]&lt;[pos kw in title],MID([title],[pos kw in title]-6,6),#N/A)</f>
        <v>#N/A</v>
      </c>
      <c r="K4966" s="1" t="e">
        <f>IFERROR(MID(SUBSTITUTE([kw rough in title],",","."),FIND("(",[kw rough in title])+1,20),SUBSTITUTE(IFERROR(MID([kw rough in title],FIND(" ",[kw rough in title])+1,20),[kw rough in title]),",","."))</f>
        <v>#N/A</v>
      </c>
      <c r="L4966" s="1">
        <f>IFERROR(FIND("kW",[desc]),0)</f>
        <v>0</v>
      </c>
      <c r="M4966">
        <f t="array" ref="M4966">MIN(IFERROR(FIND(IstNumbers,E4966),""))</f>
        <v>33</v>
      </c>
      <c r="N4966" s="1" t="b">
        <f>IF([first '# in desc]&lt;[pos kw in desc],MID([desc],[pos kw in desc]-7,7))</f>
        <v>0</v>
      </c>
      <c r="O49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6" s="1" t="str">
        <f>TRIM(IF([first '# in desc]&lt;[pos kw in desc],MID([desc],[pos kw in desc]-6,6),FALSE))</f>
        <v>FALSCH</v>
      </c>
      <c r="Q4966" s="1" t="b">
        <f>IF(LEN([manuell])=0,IFERROR([kw fine in title]*1,IFERROR(SUMPRODUCT(COUNTIF(IsDigits,MID([kw in desc],ROW($A$1:$A$150),1)))=LEN([kw in desc]),#N/A)),[manuell])</f>
        <v>0</v>
      </c>
      <c r="R4966" s="1" t="str">
        <f>IF([pos kw in title]&gt;0,MID(J4966,#REF!,4),IF([first '# in title]&gt;0,MID([title],[first '# in title],3),IF([first '# in title]&gt;0,MID([desc],#REF!,3),VLOOKUP([productid],$G$2:$R$1386,8))))</f>
        <v>146</v>
      </c>
      <c r="S4966" s="1" t="e">
        <f>IF([kw in desc]=[kw rough in title],[kw in desc]*1,IFERROR(LEFT([kw_dirty],3)*1,IFERROR(LEFT([kw_dirty],2)*1,"n.a.")))</f>
        <v>#N/A</v>
      </c>
      <c r="T4966" s="1"/>
      <c r="U4966" s="1" t="e">
        <f>VLOOKUP(Tabelle1[[#This Row],[productid]],Tabelle2[#All],2,FALSE)</f>
        <v>#N/A</v>
      </c>
    </row>
    <row r="4967" spans="1:21">
      <c r="A4967" t="s">
        <v>5128</v>
      </c>
      <c r="B4967">
        <v>3074</v>
      </c>
      <c r="C4967">
        <v>289859</v>
      </c>
      <c r="D4967" t="s">
        <v>8140</v>
      </c>
      <c r="E4967" t="s">
        <v>8141</v>
      </c>
      <c r="F4967">
        <v>18406</v>
      </c>
      <c r="G4967">
        <v>2286143</v>
      </c>
      <c r="H4967">
        <f t="shared" si="77"/>
        <v>0</v>
      </c>
      <c r="I4967">
        <f t="array" ref="I4967">MIN(IFERROR(FIND(IstNumbers,A4967),""))</f>
        <v>12</v>
      </c>
      <c r="J4967" s="1" t="e">
        <f>IF([first '# in title]&lt;[pos kw in title],MID([title],[pos kw in title]-6,6),#N/A)</f>
        <v>#N/A</v>
      </c>
      <c r="K4967" s="1" t="e">
        <f>IFERROR(MID(SUBSTITUTE([kw rough in title],",","."),FIND("(",[kw rough in title])+1,20),SUBSTITUTE(IFERROR(MID([kw rough in title],FIND(" ",[kw rough in title])+1,20),[kw rough in title]),",","."))</f>
        <v>#N/A</v>
      </c>
      <c r="L4967" s="1">
        <f>IFERROR(FIND("kW",[desc]),0)</f>
        <v>0</v>
      </c>
      <c r="M4967">
        <f t="array" ref="M4967">MIN(IFERROR(FIND(IstNumbers,E4967),""))</f>
        <v>33</v>
      </c>
      <c r="N4967" s="1" t="b">
        <f>IF([first '# in desc]&lt;[pos kw in desc],MID([desc],[pos kw in desc]-7,7))</f>
        <v>0</v>
      </c>
      <c r="O49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7" s="1" t="str">
        <f>TRIM(IF([first '# in desc]&lt;[pos kw in desc],MID([desc],[pos kw in desc]-6,6),FALSE))</f>
        <v>FALSCH</v>
      </c>
      <c r="Q4967" s="1" t="b">
        <f>IF(LEN([manuell])=0,IFERROR([kw fine in title]*1,IFERROR(SUMPRODUCT(COUNTIF(IsDigits,MID([kw in desc],ROW($A$1:$A$150),1)))=LEN([kw in desc]),#N/A)),[manuell])</f>
        <v>0</v>
      </c>
      <c r="R4967" s="1" t="str">
        <f>IF([pos kw in title]&gt;0,MID(J4967,#REF!,4),IF([first '# in title]&gt;0,MID([title],[first '# in title],3),IF([first '# in title]&gt;0,MID([desc],#REF!,3),VLOOKUP([productid],$G$2:$R$1386,8))))</f>
        <v>146</v>
      </c>
      <c r="S4967" s="1" t="e">
        <f>IF([kw in desc]=[kw rough in title],[kw in desc]*1,IFERROR(LEFT([kw_dirty],3)*1,IFERROR(LEFT([kw_dirty],2)*1,"n.a.")))</f>
        <v>#N/A</v>
      </c>
      <c r="T4967" s="1"/>
      <c r="U4967" s="1" t="e">
        <f>VLOOKUP(Tabelle1[[#This Row],[productid]],Tabelle2[#All],2,FALSE)</f>
        <v>#N/A</v>
      </c>
    </row>
    <row r="4968" spans="1:21">
      <c r="A4968" t="s">
        <v>5128</v>
      </c>
      <c r="B4968">
        <v>3077</v>
      </c>
      <c r="C4968">
        <v>289859</v>
      </c>
      <c r="D4968" t="s">
        <v>8142</v>
      </c>
      <c r="E4968" t="s">
        <v>8143</v>
      </c>
      <c r="F4968">
        <v>18406</v>
      </c>
      <c r="G4968">
        <v>2286143</v>
      </c>
      <c r="H4968">
        <f t="shared" si="77"/>
        <v>0</v>
      </c>
      <c r="I4968">
        <f t="array" ref="I4968">MIN(IFERROR(FIND(IstNumbers,A4968),""))</f>
        <v>12</v>
      </c>
      <c r="J4968" s="1" t="e">
        <f>IF([first '# in title]&lt;[pos kw in title],MID([title],[pos kw in title]-6,6),#N/A)</f>
        <v>#N/A</v>
      </c>
      <c r="K4968" s="1" t="e">
        <f>IFERROR(MID(SUBSTITUTE([kw rough in title],",","."),FIND("(",[kw rough in title])+1,20),SUBSTITUTE(IFERROR(MID([kw rough in title],FIND(" ",[kw rough in title])+1,20),[kw rough in title]),",","."))</f>
        <v>#N/A</v>
      </c>
      <c r="L4968" s="1">
        <f>IFERROR(FIND("kW",[desc]),0)</f>
        <v>0</v>
      </c>
      <c r="M4968">
        <f t="array" ref="M4968">MIN(IFERROR(FIND(IstNumbers,E4968),""))</f>
        <v>33</v>
      </c>
      <c r="N4968" s="1" t="b">
        <f>IF([first '# in desc]&lt;[pos kw in desc],MID([desc],[pos kw in desc]-7,7))</f>
        <v>0</v>
      </c>
      <c r="O49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8" s="1" t="str">
        <f>TRIM(IF([first '# in desc]&lt;[pos kw in desc],MID([desc],[pos kw in desc]-6,6),FALSE))</f>
        <v>FALSCH</v>
      </c>
      <c r="Q4968" s="1" t="b">
        <f>IF(LEN([manuell])=0,IFERROR([kw fine in title]*1,IFERROR(SUMPRODUCT(COUNTIF(IsDigits,MID([kw in desc],ROW($A$1:$A$150),1)))=LEN([kw in desc]),#N/A)),[manuell])</f>
        <v>0</v>
      </c>
      <c r="R4968" s="1" t="str">
        <f>IF([pos kw in title]&gt;0,MID(J4968,#REF!,4),IF([first '# in title]&gt;0,MID([title],[first '# in title],3),IF([first '# in title]&gt;0,MID([desc],#REF!,3),VLOOKUP([productid],$G$2:$R$1386,8))))</f>
        <v>146</v>
      </c>
      <c r="S4968" s="1" t="e">
        <f>IF([kw in desc]=[kw rough in title],[kw in desc]*1,IFERROR(LEFT([kw_dirty],3)*1,IFERROR(LEFT([kw_dirty],2)*1,"n.a.")))</f>
        <v>#N/A</v>
      </c>
      <c r="T4968" s="1"/>
      <c r="U4968" s="1" t="e">
        <f>VLOOKUP(Tabelle1[[#This Row],[productid]],Tabelle2[#All],2,FALSE)</f>
        <v>#N/A</v>
      </c>
    </row>
    <row r="4969" spans="1:21">
      <c r="A4969" t="s">
        <v>5128</v>
      </c>
      <c r="B4969">
        <v>3077</v>
      </c>
      <c r="C4969">
        <v>289859</v>
      </c>
      <c r="D4969" t="s">
        <v>8144</v>
      </c>
      <c r="E4969" t="s">
        <v>8145</v>
      </c>
      <c r="F4969">
        <v>18406</v>
      </c>
      <c r="G4969">
        <v>2286143</v>
      </c>
      <c r="H4969">
        <f t="shared" si="77"/>
        <v>0</v>
      </c>
      <c r="I4969">
        <f t="array" ref="I4969">MIN(IFERROR(FIND(IstNumbers,A4969),""))</f>
        <v>12</v>
      </c>
      <c r="J4969" s="1" t="e">
        <f>IF([first '# in title]&lt;[pos kw in title],MID([title],[pos kw in title]-6,6),#N/A)</f>
        <v>#N/A</v>
      </c>
      <c r="K4969" s="1" t="e">
        <f>IFERROR(MID(SUBSTITUTE([kw rough in title],",","."),FIND("(",[kw rough in title])+1,20),SUBSTITUTE(IFERROR(MID([kw rough in title],FIND(" ",[kw rough in title])+1,20),[kw rough in title]),",","."))</f>
        <v>#N/A</v>
      </c>
      <c r="L4969" s="1">
        <f>IFERROR(FIND("kW",[desc]),0)</f>
        <v>0</v>
      </c>
      <c r="M4969">
        <f t="array" ref="M4969">MIN(IFERROR(FIND(IstNumbers,E4969),""))</f>
        <v>33</v>
      </c>
      <c r="N4969" s="1" t="b">
        <f>IF([first '# in desc]&lt;[pos kw in desc],MID([desc],[pos kw in desc]-7,7))</f>
        <v>0</v>
      </c>
      <c r="O49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69" s="1" t="str">
        <f>TRIM(IF([first '# in desc]&lt;[pos kw in desc],MID([desc],[pos kw in desc]-6,6),FALSE))</f>
        <v>FALSCH</v>
      </c>
      <c r="Q4969" s="1" t="b">
        <f>IF(LEN([manuell])=0,IFERROR([kw fine in title]*1,IFERROR(SUMPRODUCT(COUNTIF(IsDigits,MID([kw in desc],ROW($A$1:$A$150),1)))=LEN([kw in desc]),#N/A)),[manuell])</f>
        <v>0</v>
      </c>
      <c r="R4969" s="1" t="str">
        <f>IF([pos kw in title]&gt;0,MID(J4969,#REF!,4),IF([first '# in title]&gt;0,MID([title],[first '# in title],3),IF([first '# in title]&gt;0,MID([desc],#REF!,3),VLOOKUP([productid],$G$2:$R$1386,8))))</f>
        <v>146</v>
      </c>
      <c r="S4969" s="1" t="e">
        <f>IF([kw in desc]=[kw rough in title],[kw in desc]*1,IFERROR(LEFT([kw_dirty],3)*1,IFERROR(LEFT([kw_dirty],2)*1,"n.a.")))</f>
        <v>#N/A</v>
      </c>
      <c r="T4969" s="1"/>
      <c r="U4969" s="1" t="e">
        <f>VLOOKUP(Tabelle1[[#This Row],[productid]],Tabelle2[#All],2,FALSE)</f>
        <v>#N/A</v>
      </c>
    </row>
    <row r="4970" spans="1:21" hidden="1">
      <c r="A4970" t="s">
        <v>5002</v>
      </c>
      <c r="B4970">
        <v>3790</v>
      </c>
      <c r="C4970">
        <v>289859</v>
      </c>
      <c r="D4970" t="s">
        <v>8146</v>
      </c>
      <c r="E4970" t="s">
        <v>7526</v>
      </c>
      <c r="F4970">
        <v>18406</v>
      </c>
      <c r="G4970">
        <v>1750863</v>
      </c>
      <c r="H4970">
        <f t="shared" si="77"/>
        <v>28</v>
      </c>
      <c r="I4970">
        <f t="array" ref="I4970">MIN(IFERROR(FIND(IstNumbers,A4970),""))</f>
        <v>25</v>
      </c>
      <c r="J4970" s="1" t="str">
        <f>IF([first '# in title]&lt;[pos kw in title],MID([title],[pos kw in title]-6,6),#N/A)</f>
        <v xml:space="preserve">rt 42 </v>
      </c>
      <c r="K497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70" s="1">
        <f>IFERROR(FIND("kW",[desc]),0)</f>
        <v>70</v>
      </c>
      <c r="M4970">
        <f t="array" ref="M4970">MIN(IFERROR(FIND(IstNumbers,E4970),""))</f>
        <v>34</v>
      </c>
      <c r="N4970" s="1" t="str">
        <f>IF([first '# in desc]&lt;[pos kw in desc],MID([desc],[pos kw in desc]-7,7))</f>
        <v xml:space="preserve">­me 42 </v>
      </c>
      <c r="O49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70" s="1" t="str">
        <f>TRIM(IF([first '# in desc]&lt;[pos kw in desc],MID([desc],[pos kw in desc]-6,6),FALSE))</f>
        <v>me 42</v>
      </c>
      <c r="Q4970" s="1">
        <f>IF(LEN([manuell])=0,IFERROR([kw fine in title]*1,IFERROR(SUMPRODUCT(COUNTIF(IsDigits,MID([kw in desc],ROW($A$1:$A$150),1)))=LEN([kw in desc]),#N/A)),[manuell])</f>
        <v>42</v>
      </c>
      <c r="R4970" s="1" t="e">
        <f>IF([pos kw in title]&gt;0,MID(J4970,#REF!,4),IF([first '# in title]&gt;0,MID([title],[first '# in title],3),IF([first '# in title]&gt;0,MID([desc],#REF!,3),VLOOKUP([productid],$G$2:$R$1386,8))))</f>
        <v>#REF!</v>
      </c>
      <c r="S4970" s="1" t="str">
        <f>IF([kw in desc]=[kw rough in title],[kw in desc]*1,IFERROR(LEFT([kw_dirty],3)*1,IFERROR(LEFT([kw_dirty],2)*1,"n.a.")))</f>
        <v>n.a.</v>
      </c>
      <c r="T4970" s="1"/>
      <c r="U4970" s="1">
        <f>VLOOKUP(Tabelle1[[#This Row],[productid]],Tabelle2[#All],2,FALSE)</f>
        <v>42</v>
      </c>
    </row>
    <row r="4971" spans="1:21" hidden="1">
      <c r="A4971" t="s">
        <v>3181</v>
      </c>
      <c r="B4971">
        <v>3855</v>
      </c>
      <c r="C4971">
        <v>289859</v>
      </c>
      <c r="D4971" t="s">
        <v>8147</v>
      </c>
      <c r="E4971" t="s">
        <v>8148</v>
      </c>
      <c r="F4971">
        <v>18406</v>
      </c>
      <c r="G4971">
        <v>3497887</v>
      </c>
      <c r="H4971">
        <f t="shared" si="77"/>
        <v>0</v>
      </c>
      <c r="I4971">
        <f t="array" ref="I4971">MIN(IFERROR(FIND(IstNumbers,A4971),""))</f>
        <v>13</v>
      </c>
      <c r="J4971" s="1" t="e">
        <f>IF([first '# in title]&lt;[pos kw in title],MID([title],[pos kw in title]-6,6),#N/A)</f>
        <v>#N/A</v>
      </c>
      <c r="K4971" s="1" t="e">
        <f>IFERROR(MID(SUBSTITUTE([kw rough in title],",","."),FIND("(",[kw rough in title])+1,20),SUBSTITUTE(IFERROR(MID([kw rough in title],FIND(" ",[kw rough in title])+1,20),[kw rough in title]),",","."))</f>
        <v>#N/A</v>
      </c>
      <c r="L4971" s="1">
        <f>IFERROR(FIND("kW",[desc]),0)</f>
        <v>70</v>
      </c>
      <c r="M4971">
        <f t="array" ref="M4971">MIN(IFERROR(FIND(IstNumbers,E4971),""))</f>
        <v>34</v>
      </c>
      <c r="N4971" s="1" t="str">
        <f>IF([first '# in desc]&lt;[pos kw in desc],MID([desc],[pos kw in desc]-7,7))</f>
        <v xml:space="preserve">­me 42 </v>
      </c>
      <c r="O49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71" s="1" t="str">
        <f>TRIM(IF([first '# in desc]&lt;[pos kw in desc],MID([desc],[pos kw in desc]-6,6),FALSE))</f>
        <v>me 42</v>
      </c>
      <c r="Q4971" s="1" t="b">
        <f>IF(LEN([manuell])=0,IFERROR([kw fine in title]*1,IFERROR(SUMPRODUCT(COUNTIF(IsDigits,MID([kw in desc],ROW($A$1:$A$150),1)))=LEN([kw in desc]),#N/A)),[manuell])</f>
        <v>0</v>
      </c>
      <c r="R4971" s="1" t="str">
        <f>IF([pos kw in title]&gt;0,MID(J4971,#REF!,4),IF([first '# in title]&gt;0,MID([title],[first '# in title],3),IF([first '# in title]&gt;0,MID([desc],#REF!,3),VLOOKUP([productid],$G$2:$R$1386,8))))</f>
        <v xml:space="preserve">42 </v>
      </c>
      <c r="S4971" s="1" t="e">
        <f>IF([kw in desc]=[kw rough in title],[kw in desc]*1,IFERROR(LEFT([kw_dirty],3)*1,IFERROR(LEFT([kw_dirty],2)*1,"n.a.")))</f>
        <v>#N/A</v>
      </c>
      <c r="T4971" s="1"/>
      <c r="U4971" s="1">
        <f>VLOOKUP(Tabelle1[[#This Row],[productid]],Tabelle2[#All],2,FALSE)</f>
        <v>42</v>
      </c>
    </row>
    <row r="4972" spans="1:21">
      <c r="A4972" t="s">
        <v>5128</v>
      </c>
      <c r="B4972">
        <v>3078</v>
      </c>
      <c r="C4972">
        <v>289859</v>
      </c>
      <c r="D4972" t="s">
        <v>8149</v>
      </c>
      <c r="E4972" t="s">
        <v>8150</v>
      </c>
      <c r="F4972">
        <v>18406</v>
      </c>
      <c r="G4972">
        <v>2286143</v>
      </c>
      <c r="H4972">
        <f t="shared" si="77"/>
        <v>0</v>
      </c>
      <c r="I4972">
        <f t="array" ref="I4972">MIN(IFERROR(FIND(IstNumbers,A4972),""))</f>
        <v>12</v>
      </c>
      <c r="J4972" s="1" t="e">
        <f>IF([first '# in title]&lt;[pos kw in title],MID([title],[pos kw in title]-6,6),#N/A)</f>
        <v>#N/A</v>
      </c>
      <c r="K4972" s="1" t="e">
        <f>IFERROR(MID(SUBSTITUTE([kw rough in title],",","."),FIND("(",[kw rough in title])+1,20),SUBSTITUTE(IFERROR(MID([kw rough in title],FIND(" ",[kw rough in title])+1,20),[kw rough in title]),",","."))</f>
        <v>#N/A</v>
      </c>
      <c r="L4972" s="1">
        <f>IFERROR(FIND("kW",[desc]),0)</f>
        <v>0</v>
      </c>
      <c r="M4972">
        <f t="array" ref="M4972">MIN(IFERROR(FIND(IstNumbers,E4972),""))</f>
        <v>33</v>
      </c>
      <c r="N4972" s="1" t="b">
        <f>IF([first '# in desc]&lt;[pos kw in desc],MID([desc],[pos kw in desc]-7,7))</f>
        <v>0</v>
      </c>
      <c r="O49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72" s="1" t="str">
        <f>TRIM(IF([first '# in desc]&lt;[pos kw in desc],MID([desc],[pos kw in desc]-6,6),FALSE))</f>
        <v>FALSCH</v>
      </c>
      <c r="Q4972" s="1" t="b">
        <f>IF(LEN([manuell])=0,IFERROR([kw fine in title]*1,IFERROR(SUMPRODUCT(COUNTIF(IsDigits,MID([kw in desc],ROW($A$1:$A$150),1)))=LEN([kw in desc]),#N/A)),[manuell])</f>
        <v>0</v>
      </c>
      <c r="R4972" s="1" t="str">
        <f>IF([pos kw in title]&gt;0,MID(J4972,#REF!,4),IF([first '# in title]&gt;0,MID([title],[first '# in title],3),IF([first '# in title]&gt;0,MID([desc],#REF!,3),VLOOKUP([productid],$G$2:$R$1386,8))))</f>
        <v>146</v>
      </c>
      <c r="S4972" s="1" t="e">
        <f>IF([kw in desc]=[kw rough in title],[kw in desc]*1,IFERROR(LEFT([kw_dirty],3)*1,IFERROR(LEFT([kw_dirty],2)*1,"n.a.")))</f>
        <v>#N/A</v>
      </c>
      <c r="T4972" s="1"/>
      <c r="U4972" s="1" t="e">
        <f>VLOOKUP(Tabelle1[[#This Row],[productid]],Tabelle2[#All],2,FALSE)</f>
        <v>#N/A</v>
      </c>
    </row>
    <row r="4973" spans="1:21" hidden="1">
      <c r="A4973" t="s">
        <v>5002</v>
      </c>
      <c r="B4973">
        <v>3795</v>
      </c>
      <c r="C4973">
        <v>289859</v>
      </c>
      <c r="D4973" t="s">
        <v>8151</v>
      </c>
      <c r="E4973" t="s">
        <v>6188</v>
      </c>
      <c r="F4973">
        <v>18406</v>
      </c>
      <c r="G4973">
        <v>1750863</v>
      </c>
      <c r="H4973">
        <f t="shared" si="77"/>
        <v>28</v>
      </c>
      <c r="I4973">
        <f t="array" ref="I4973">MIN(IFERROR(FIND(IstNumbers,A4973),""))</f>
        <v>25</v>
      </c>
      <c r="J4973" s="1" t="str">
        <f>IF([first '# in title]&lt;[pos kw in title],MID([title],[pos kw in title]-6,6),#N/A)</f>
        <v xml:space="preserve">rt 42 </v>
      </c>
      <c r="K497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73" s="1">
        <f>IFERROR(FIND("kW",[desc]),0)</f>
        <v>70</v>
      </c>
      <c r="M4973">
        <f t="array" ref="M4973">MIN(IFERROR(FIND(IstNumbers,E4973),""))</f>
        <v>34</v>
      </c>
      <c r="N4973" s="1" t="str">
        <f>IF([first '# in desc]&lt;[pos kw in desc],MID([desc],[pos kw in desc]-7,7))</f>
        <v xml:space="preserve">­me 42 </v>
      </c>
      <c r="O49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73" s="1" t="str">
        <f>TRIM(IF([first '# in desc]&lt;[pos kw in desc],MID([desc],[pos kw in desc]-6,6),FALSE))</f>
        <v>me 42</v>
      </c>
      <c r="Q4973" s="1">
        <f>IF(LEN([manuell])=0,IFERROR([kw fine in title]*1,IFERROR(SUMPRODUCT(COUNTIF(IsDigits,MID([kw in desc],ROW($A$1:$A$150),1)))=LEN([kw in desc]),#N/A)),[manuell])</f>
        <v>42</v>
      </c>
      <c r="R4973" s="1" t="e">
        <f>IF([pos kw in title]&gt;0,MID(J4973,#REF!,4),IF([first '# in title]&gt;0,MID([title],[first '# in title],3),IF([first '# in title]&gt;0,MID([desc],#REF!,3),VLOOKUP([productid],$G$2:$R$1386,8))))</f>
        <v>#REF!</v>
      </c>
      <c r="S4973" s="1" t="str">
        <f>IF([kw in desc]=[kw rough in title],[kw in desc]*1,IFERROR(LEFT([kw_dirty],3)*1,IFERROR(LEFT([kw_dirty],2)*1,"n.a.")))</f>
        <v>n.a.</v>
      </c>
      <c r="T4973" s="1"/>
      <c r="U4973" s="1">
        <f>VLOOKUP(Tabelle1[[#This Row],[productid]],Tabelle2[#All],2,FALSE)</f>
        <v>42</v>
      </c>
    </row>
    <row r="4974" spans="1:21" hidden="1">
      <c r="A4974" t="s">
        <v>3181</v>
      </c>
      <c r="B4974">
        <v>3855</v>
      </c>
      <c r="C4974">
        <v>289859</v>
      </c>
      <c r="D4974" t="s">
        <v>8152</v>
      </c>
      <c r="E4974" t="s">
        <v>8153</v>
      </c>
      <c r="F4974">
        <v>18406</v>
      </c>
      <c r="G4974">
        <v>3497887</v>
      </c>
      <c r="H4974">
        <f t="shared" si="77"/>
        <v>0</v>
      </c>
      <c r="I4974">
        <f t="array" ref="I4974">MIN(IFERROR(FIND(IstNumbers,A4974),""))</f>
        <v>13</v>
      </c>
      <c r="J4974" s="1" t="e">
        <f>IF([first '# in title]&lt;[pos kw in title],MID([title],[pos kw in title]-6,6),#N/A)</f>
        <v>#N/A</v>
      </c>
      <c r="K4974" s="1" t="e">
        <f>IFERROR(MID(SUBSTITUTE([kw rough in title],",","."),FIND("(",[kw rough in title])+1,20),SUBSTITUTE(IFERROR(MID([kw rough in title],FIND(" ",[kw rough in title])+1,20),[kw rough in title]),",","."))</f>
        <v>#N/A</v>
      </c>
      <c r="L4974" s="1">
        <f>IFERROR(FIND("kW",[desc]),0)</f>
        <v>70</v>
      </c>
      <c r="M4974">
        <f t="array" ref="M4974">MIN(IFERROR(FIND(IstNumbers,E4974),""))</f>
        <v>34</v>
      </c>
      <c r="N4974" s="1" t="str">
        <f>IF([first '# in desc]&lt;[pos kw in desc],MID([desc],[pos kw in desc]-7,7))</f>
        <v xml:space="preserve">­me 42 </v>
      </c>
      <c r="O49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74" s="1" t="str">
        <f>TRIM(IF([first '# in desc]&lt;[pos kw in desc],MID([desc],[pos kw in desc]-6,6),FALSE))</f>
        <v>me 42</v>
      </c>
      <c r="Q4974" s="1" t="b">
        <f>IF(LEN([manuell])=0,IFERROR([kw fine in title]*1,IFERROR(SUMPRODUCT(COUNTIF(IsDigits,MID([kw in desc],ROW($A$1:$A$150),1)))=LEN([kw in desc]),#N/A)),[manuell])</f>
        <v>0</v>
      </c>
      <c r="R4974" s="1" t="str">
        <f>IF([pos kw in title]&gt;0,MID(J4974,#REF!,4),IF([first '# in title]&gt;0,MID([title],[first '# in title],3),IF([first '# in title]&gt;0,MID([desc],#REF!,3),VLOOKUP([productid],$G$2:$R$1386,8))))</f>
        <v xml:space="preserve">42 </v>
      </c>
      <c r="S4974" s="1" t="e">
        <f>IF([kw in desc]=[kw rough in title],[kw in desc]*1,IFERROR(LEFT([kw_dirty],3)*1,IFERROR(LEFT([kw_dirty],2)*1,"n.a.")))</f>
        <v>#N/A</v>
      </c>
      <c r="T4974" s="1"/>
      <c r="U4974" s="1">
        <f>VLOOKUP(Tabelle1[[#This Row],[productid]],Tabelle2[#All],2,FALSE)</f>
        <v>42</v>
      </c>
    </row>
    <row r="4975" spans="1:21">
      <c r="A4975" t="s">
        <v>5128</v>
      </c>
      <c r="B4975">
        <v>3079</v>
      </c>
      <c r="C4975">
        <v>289859</v>
      </c>
      <c r="D4975" t="s">
        <v>8154</v>
      </c>
      <c r="E4975" t="s">
        <v>8155</v>
      </c>
      <c r="F4975">
        <v>18406</v>
      </c>
      <c r="G4975">
        <v>2286143</v>
      </c>
      <c r="H4975">
        <f t="shared" si="77"/>
        <v>0</v>
      </c>
      <c r="I4975">
        <f t="array" ref="I4975">MIN(IFERROR(FIND(IstNumbers,A4975),""))</f>
        <v>12</v>
      </c>
      <c r="J4975" s="1" t="e">
        <f>IF([first '# in title]&lt;[pos kw in title],MID([title],[pos kw in title]-6,6),#N/A)</f>
        <v>#N/A</v>
      </c>
      <c r="K4975" s="1" t="e">
        <f>IFERROR(MID(SUBSTITUTE([kw rough in title],",","."),FIND("(",[kw rough in title])+1,20),SUBSTITUTE(IFERROR(MID([kw rough in title],FIND(" ",[kw rough in title])+1,20),[kw rough in title]),",","."))</f>
        <v>#N/A</v>
      </c>
      <c r="L4975" s="1">
        <f>IFERROR(FIND("kW",[desc]),0)</f>
        <v>0</v>
      </c>
      <c r="M4975">
        <f t="array" ref="M4975">MIN(IFERROR(FIND(IstNumbers,E4975),""))</f>
        <v>33</v>
      </c>
      <c r="N4975" s="1" t="b">
        <f>IF([first '# in desc]&lt;[pos kw in desc],MID([desc],[pos kw in desc]-7,7))</f>
        <v>0</v>
      </c>
      <c r="O49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75" s="1" t="str">
        <f>TRIM(IF([first '# in desc]&lt;[pos kw in desc],MID([desc],[pos kw in desc]-6,6),FALSE))</f>
        <v>FALSCH</v>
      </c>
      <c r="Q4975" s="1" t="b">
        <f>IF(LEN([manuell])=0,IFERROR([kw fine in title]*1,IFERROR(SUMPRODUCT(COUNTIF(IsDigits,MID([kw in desc],ROW($A$1:$A$150),1)))=LEN([kw in desc]),#N/A)),[manuell])</f>
        <v>0</v>
      </c>
      <c r="R4975" s="1" t="str">
        <f>IF([pos kw in title]&gt;0,MID(J4975,#REF!,4),IF([first '# in title]&gt;0,MID([title],[first '# in title],3),IF([first '# in title]&gt;0,MID([desc],#REF!,3),VLOOKUP([productid],$G$2:$R$1386,8))))</f>
        <v>146</v>
      </c>
      <c r="S4975" s="1" t="e">
        <f>IF([kw in desc]=[kw rough in title],[kw in desc]*1,IFERROR(LEFT([kw_dirty],3)*1,IFERROR(LEFT([kw_dirty],2)*1,"n.a.")))</f>
        <v>#N/A</v>
      </c>
      <c r="T4975" s="1"/>
      <c r="U4975" s="1" t="e">
        <f>VLOOKUP(Tabelle1[[#This Row],[productid]],Tabelle2[#All],2,FALSE)</f>
        <v>#N/A</v>
      </c>
    </row>
    <row r="4976" spans="1:21" hidden="1">
      <c r="A4976" t="s">
        <v>5002</v>
      </c>
      <c r="B4976">
        <v>3795</v>
      </c>
      <c r="C4976">
        <v>289859</v>
      </c>
      <c r="D4976" t="s">
        <v>8156</v>
      </c>
      <c r="E4976" t="s">
        <v>7570</v>
      </c>
      <c r="F4976">
        <v>18406</v>
      </c>
      <c r="G4976">
        <v>1750863</v>
      </c>
      <c r="H4976">
        <f t="shared" si="77"/>
        <v>28</v>
      </c>
      <c r="I4976">
        <f t="array" ref="I4976">MIN(IFERROR(FIND(IstNumbers,A4976),""))</f>
        <v>25</v>
      </c>
      <c r="J4976" s="1" t="str">
        <f>IF([first '# in title]&lt;[pos kw in title],MID([title],[pos kw in title]-6,6),#N/A)</f>
        <v xml:space="preserve">rt 42 </v>
      </c>
      <c r="K497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76" s="1">
        <f>IFERROR(FIND("kW",[desc]),0)</f>
        <v>70</v>
      </c>
      <c r="M4976">
        <f t="array" ref="M4976">MIN(IFERROR(FIND(IstNumbers,E4976),""))</f>
        <v>34</v>
      </c>
      <c r="N4976" s="1" t="str">
        <f>IF([first '# in desc]&lt;[pos kw in desc],MID([desc],[pos kw in desc]-7,7))</f>
        <v xml:space="preserve">­me 42 </v>
      </c>
      <c r="O49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76" s="1" t="str">
        <f>TRIM(IF([first '# in desc]&lt;[pos kw in desc],MID([desc],[pos kw in desc]-6,6),FALSE))</f>
        <v>me 42</v>
      </c>
      <c r="Q4976" s="1">
        <f>IF(LEN([manuell])=0,IFERROR([kw fine in title]*1,IFERROR(SUMPRODUCT(COUNTIF(IsDigits,MID([kw in desc],ROW($A$1:$A$150),1)))=LEN([kw in desc]),#N/A)),[manuell])</f>
        <v>42</v>
      </c>
      <c r="R4976" s="1" t="e">
        <f>IF([pos kw in title]&gt;0,MID(J4976,#REF!,4),IF([first '# in title]&gt;0,MID([title],[first '# in title],3),IF([first '# in title]&gt;0,MID([desc],#REF!,3),VLOOKUP([productid],$G$2:$R$1386,8))))</f>
        <v>#REF!</v>
      </c>
      <c r="S4976" s="1" t="str">
        <f>IF([kw in desc]=[kw rough in title],[kw in desc]*1,IFERROR(LEFT([kw_dirty],3)*1,IFERROR(LEFT([kw_dirty],2)*1,"n.a.")))</f>
        <v>n.a.</v>
      </c>
      <c r="T4976" s="1"/>
      <c r="U4976" s="1">
        <f>VLOOKUP(Tabelle1[[#This Row],[productid]],Tabelle2[#All],2,FALSE)</f>
        <v>42</v>
      </c>
    </row>
    <row r="4977" spans="1:21" hidden="1">
      <c r="A4977" t="s">
        <v>3181</v>
      </c>
      <c r="B4977">
        <v>3855</v>
      </c>
      <c r="C4977">
        <v>289859</v>
      </c>
      <c r="D4977" t="s">
        <v>8157</v>
      </c>
      <c r="E4977" t="s">
        <v>6817</v>
      </c>
      <c r="F4977">
        <v>18406</v>
      </c>
      <c r="G4977">
        <v>3497887</v>
      </c>
      <c r="H4977">
        <f t="shared" si="77"/>
        <v>0</v>
      </c>
      <c r="I4977">
        <f t="array" ref="I4977">MIN(IFERROR(FIND(IstNumbers,A4977),""))</f>
        <v>13</v>
      </c>
      <c r="J4977" s="1" t="e">
        <f>IF([first '# in title]&lt;[pos kw in title],MID([title],[pos kw in title]-6,6),#N/A)</f>
        <v>#N/A</v>
      </c>
      <c r="K4977" s="1" t="e">
        <f>IFERROR(MID(SUBSTITUTE([kw rough in title],",","."),FIND("(",[kw rough in title])+1,20),SUBSTITUTE(IFERROR(MID([kw rough in title],FIND(" ",[kw rough in title])+1,20),[kw rough in title]),",","."))</f>
        <v>#N/A</v>
      </c>
      <c r="L4977" s="1">
        <f>IFERROR(FIND("kW",[desc]),0)</f>
        <v>70</v>
      </c>
      <c r="M4977">
        <f t="array" ref="M4977">MIN(IFERROR(FIND(IstNumbers,E4977),""))</f>
        <v>34</v>
      </c>
      <c r="N4977" s="1" t="str">
        <f>IF([first '# in desc]&lt;[pos kw in desc],MID([desc],[pos kw in desc]-7,7))</f>
        <v xml:space="preserve">­me 42 </v>
      </c>
      <c r="O49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77" s="1" t="str">
        <f>TRIM(IF([first '# in desc]&lt;[pos kw in desc],MID([desc],[pos kw in desc]-6,6),FALSE))</f>
        <v>me 42</v>
      </c>
      <c r="Q4977" s="1" t="b">
        <f>IF(LEN([manuell])=0,IFERROR([kw fine in title]*1,IFERROR(SUMPRODUCT(COUNTIF(IsDigits,MID([kw in desc],ROW($A$1:$A$150),1)))=LEN([kw in desc]),#N/A)),[manuell])</f>
        <v>0</v>
      </c>
      <c r="R4977" s="1" t="str">
        <f>IF([pos kw in title]&gt;0,MID(J4977,#REF!,4),IF([first '# in title]&gt;0,MID([title],[first '# in title],3),IF([first '# in title]&gt;0,MID([desc],#REF!,3),VLOOKUP([productid],$G$2:$R$1386,8))))</f>
        <v xml:space="preserve">42 </v>
      </c>
      <c r="S4977" s="1" t="e">
        <f>IF([kw in desc]=[kw rough in title],[kw in desc]*1,IFERROR(LEFT([kw_dirty],3)*1,IFERROR(LEFT([kw_dirty],2)*1,"n.a.")))</f>
        <v>#N/A</v>
      </c>
      <c r="T4977" s="1"/>
      <c r="U4977" s="1">
        <f>VLOOKUP(Tabelle1[[#This Row],[productid]],Tabelle2[#All],2,FALSE)</f>
        <v>42</v>
      </c>
    </row>
    <row r="4978" spans="1:21">
      <c r="A4978" t="s">
        <v>5128</v>
      </c>
      <c r="B4978">
        <v>3079</v>
      </c>
      <c r="C4978">
        <v>289859</v>
      </c>
      <c r="D4978" t="s">
        <v>8158</v>
      </c>
      <c r="E4978" t="s">
        <v>8159</v>
      </c>
      <c r="F4978">
        <v>18406</v>
      </c>
      <c r="G4978">
        <v>2286143</v>
      </c>
      <c r="H4978">
        <f t="shared" si="77"/>
        <v>0</v>
      </c>
      <c r="I4978">
        <f t="array" ref="I4978">MIN(IFERROR(FIND(IstNumbers,A4978),""))</f>
        <v>12</v>
      </c>
      <c r="J4978" s="1" t="e">
        <f>IF([first '# in title]&lt;[pos kw in title],MID([title],[pos kw in title]-6,6),#N/A)</f>
        <v>#N/A</v>
      </c>
      <c r="K4978" s="1" t="e">
        <f>IFERROR(MID(SUBSTITUTE([kw rough in title],",","."),FIND("(",[kw rough in title])+1,20),SUBSTITUTE(IFERROR(MID([kw rough in title],FIND(" ",[kw rough in title])+1,20),[kw rough in title]),",","."))</f>
        <v>#N/A</v>
      </c>
      <c r="L4978" s="1">
        <f>IFERROR(FIND("kW",[desc]),0)</f>
        <v>0</v>
      </c>
      <c r="M4978">
        <f t="array" ref="M4978">MIN(IFERROR(FIND(IstNumbers,E4978),""))</f>
        <v>33</v>
      </c>
      <c r="N4978" s="1" t="b">
        <f>IF([first '# in desc]&lt;[pos kw in desc],MID([desc],[pos kw in desc]-7,7))</f>
        <v>0</v>
      </c>
      <c r="O49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78" s="1" t="str">
        <f>TRIM(IF([first '# in desc]&lt;[pos kw in desc],MID([desc],[pos kw in desc]-6,6),FALSE))</f>
        <v>FALSCH</v>
      </c>
      <c r="Q4978" s="1" t="b">
        <f>IF(LEN([manuell])=0,IFERROR([kw fine in title]*1,IFERROR(SUMPRODUCT(COUNTIF(IsDigits,MID([kw in desc],ROW($A$1:$A$150),1)))=LEN([kw in desc]),#N/A)),[manuell])</f>
        <v>0</v>
      </c>
      <c r="R4978" s="1" t="str">
        <f>IF([pos kw in title]&gt;0,MID(J4978,#REF!,4),IF([first '# in title]&gt;0,MID([title],[first '# in title],3),IF([first '# in title]&gt;0,MID([desc],#REF!,3),VLOOKUP([productid],$G$2:$R$1386,8))))</f>
        <v>146</v>
      </c>
      <c r="S4978" s="1" t="e">
        <f>IF([kw in desc]=[kw rough in title],[kw in desc]*1,IFERROR(LEFT([kw_dirty],3)*1,IFERROR(LEFT([kw_dirty],2)*1,"n.a.")))</f>
        <v>#N/A</v>
      </c>
      <c r="T4978" s="1"/>
      <c r="U4978" s="1" t="e">
        <f>VLOOKUP(Tabelle1[[#This Row],[productid]],Tabelle2[#All],2,FALSE)</f>
        <v>#N/A</v>
      </c>
    </row>
    <row r="4979" spans="1:21" hidden="1">
      <c r="A4979" t="s">
        <v>5002</v>
      </c>
      <c r="B4979">
        <v>3795</v>
      </c>
      <c r="C4979">
        <v>289859</v>
      </c>
      <c r="D4979" t="s">
        <v>8160</v>
      </c>
      <c r="E4979" t="s">
        <v>7575</v>
      </c>
      <c r="F4979">
        <v>18406</v>
      </c>
      <c r="G4979">
        <v>1750863</v>
      </c>
      <c r="H4979">
        <f t="shared" si="77"/>
        <v>28</v>
      </c>
      <c r="I4979">
        <f t="array" ref="I4979">MIN(IFERROR(FIND(IstNumbers,A4979),""))</f>
        <v>25</v>
      </c>
      <c r="J4979" s="1" t="str">
        <f>IF([first '# in title]&lt;[pos kw in title],MID([title],[pos kw in title]-6,6),#N/A)</f>
        <v xml:space="preserve">rt 42 </v>
      </c>
      <c r="K497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79" s="1">
        <f>IFERROR(FIND("kW",[desc]),0)</f>
        <v>70</v>
      </c>
      <c r="M4979">
        <f t="array" ref="M4979">MIN(IFERROR(FIND(IstNumbers,E4979),""))</f>
        <v>34</v>
      </c>
      <c r="N4979" s="1" t="str">
        <f>IF([first '# in desc]&lt;[pos kw in desc],MID([desc],[pos kw in desc]-7,7))</f>
        <v xml:space="preserve">­me 42 </v>
      </c>
      <c r="O49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79" s="1" t="str">
        <f>TRIM(IF([first '# in desc]&lt;[pos kw in desc],MID([desc],[pos kw in desc]-6,6),FALSE))</f>
        <v>me 42</v>
      </c>
      <c r="Q4979" s="1">
        <f>IF(LEN([manuell])=0,IFERROR([kw fine in title]*1,IFERROR(SUMPRODUCT(COUNTIF(IsDigits,MID([kw in desc],ROW($A$1:$A$150),1)))=LEN([kw in desc]),#N/A)),[manuell])</f>
        <v>42</v>
      </c>
      <c r="R4979" s="1" t="e">
        <f>IF([pos kw in title]&gt;0,MID(J4979,#REF!,4),IF([first '# in title]&gt;0,MID([title],[first '# in title],3),IF([first '# in title]&gt;0,MID([desc],#REF!,3),VLOOKUP([productid],$G$2:$R$1386,8))))</f>
        <v>#REF!</v>
      </c>
      <c r="S4979" s="1" t="str">
        <f>IF([kw in desc]=[kw rough in title],[kw in desc]*1,IFERROR(LEFT([kw_dirty],3)*1,IFERROR(LEFT([kw_dirty],2)*1,"n.a.")))</f>
        <v>n.a.</v>
      </c>
      <c r="T4979" s="1"/>
      <c r="U4979" s="1">
        <f>VLOOKUP(Tabelle1[[#This Row],[productid]],Tabelle2[#All],2,FALSE)</f>
        <v>42</v>
      </c>
    </row>
    <row r="4980" spans="1:21" hidden="1">
      <c r="A4980" t="s">
        <v>3181</v>
      </c>
      <c r="B4980">
        <v>3855</v>
      </c>
      <c r="C4980">
        <v>289859</v>
      </c>
      <c r="D4980" t="s">
        <v>8161</v>
      </c>
      <c r="E4980" t="s">
        <v>8162</v>
      </c>
      <c r="F4980">
        <v>18406</v>
      </c>
      <c r="G4980">
        <v>3497887</v>
      </c>
      <c r="H4980">
        <f t="shared" si="77"/>
        <v>0</v>
      </c>
      <c r="I4980">
        <f t="array" ref="I4980">MIN(IFERROR(FIND(IstNumbers,A4980),""))</f>
        <v>13</v>
      </c>
      <c r="J4980" s="1" t="e">
        <f>IF([first '# in title]&lt;[pos kw in title],MID([title],[pos kw in title]-6,6),#N/A)</f>
        <v>#N/A</v>
      </c>
      <c r="K4980" s="1" t="e">
        <f>IFERROR(MID(SUBSTITUTE([kw rough in title],",","."),FIND("(",[kw rough in title])+1,20),SUBSTITUTE(IFERROR(MID([kw rough in title],FIND(" ",[kw rough in title])+1,20),[kw rough in title]),",","."))</f>
        <v>#N/A</v>
      </c>
      <c r="L4980" s="1">
        <f>IFERROR(FIND("kW",[desc]),0)</f>
        <v>70</v>
      </c>
      <c r="M4980">
        <f t="array" ref="M4980">MIN(IFERROR(FIND(IstNumbers,E4980),""))</f>
        <v>34</v>
      </c>
      <c r="N4980" s="1" t="str">
        <f>IF([first '# in desc]&lt;[pos kw in desc],MID([desc],[pos kw in desc]-7,7))</f>
        <v xml:space="preserve">­me 42 </v>
      </c>
      <c r="O49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80" s="1" t="str">
        <f>TRIM(IF([first '# in desc]&lt;[pos kw in desc],MID([desc],[pos kw in desc]-6,6),FALSE))</f>
        <v>me 42</v>
      </c>
      <c r="Q4980" s="1" t="b">
        <f>IF(LEN([manuell])=0,IFERROR([kw fine in title]*1,IFERROR(SUMPRODUCT(COUNTIF(IsDigits,MID([kw in desc],ROW($A$1:$A$150),1)))=LEN([kw in desc]),#N/A)),[manuell])</f>
        <v>0</v>
      </c>
      <c r="R4980" s="1" t="str">
        <f>IF([pos kw in title]&gt;0,MID(J4980,#REF!,4),IF([first '# in title]&gt;0,MID([title],[first '# in title],3),IF([first '# in title]&gt;0,MID([desc],#REF!,3),VLOOKUP([productid],$G$2:$R$1386,8))))</f>
        <v xml:space="preserve">42 </v>
      </c>
      <c r="S4980" s="1" t="e">
        <f>IF([kw in desc]=[kw rough in title],[kw in desc]*1,IFERROR(LEFT([kw_dirty],3)*1,IFERROR(LEFT([kw_dirty],2)*1,"n.a.")))</f>
        <v>#N/A</v>
      </c>
      <c r="T4980" s="1"/>
      <c r="U4980" s="1">
        <f>VLOOKUP(Tabelle1[[#This Row],[productid]],Tabelle2[#All],2,FALSE)</f>
        <v>42</v>
      </c>
    </row>
    <row r="4981" spans="1:21">
      <c r="A4981" t="s">
        <v>5128</v>
      </c>
      <c r="B4981">
        <v>3080</v>
      </c>
      <c r="C4981">
        <v>289859</v>
      </c>
      <c r="D4981" t="s">
        <v>8163</v>
      </c>
      <c r="E4981" t="s">
        <v>8164</v>
      </c>
      <c r="F4981">
        <v>18406</v>
      </c>
      <c r="G4981">
        <v>2286143</v>
      </c>
      <c r="H4981">
        <f t="shared" si="77"/>
        <v>0</v>
      </c>
      <c r="I4981">
        <f t="array" ref="I4981">MIN(IFERROR(FIND(IstNumbers,A4981),""))</f>
        <v>12</v>
      </c>
      <c r="J4981" s="1" t="e">
        <f>IF([first '# in title]&lt;[pos kw in title],MID([title],[pos kw in title]-6,6),#N/A)</f>
        <v>#N/A</v>
      </c>
      <c r="K4981" s="1" t="e">
        <f>IFERROR(MID(SUBSTITUTE([kw rough in title],",","."),FIND("(",[kw rough in title])+1,20),SUBSTITUTE(IFERROR(MID([kw rough in title],FIND(" ",[kw rough in title])+1,20),[kw rough in title]),",","."))</f>
        <v>#N/A</v>
      </c>
      <c r="L4981" s="1">
        <f>IFERROR(FIND("kW",[desc]),0)</f>
        <v>0</v>
      </c>
      <c r="M4981">
        <f t="array" ref="M4981">MIN(IFERROR(FIND(IstNumbers,E4981),""))</f>
        <v>33</v>
      </c>
      <c r="N4981" s="1" t="b">
        <f>IF([first '# in desc]&lt;[pos kw in desc],MID([desc],[pos kw in desc]-7,7))</f>
        <v>0</v>
      </c>
      <c r="O49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81" s="1" t="str">
        <f>TRIM(IF([first '# in desc]&lt;[pos kw in desc],MID([desc],[pos kw in desc]-6,6),FALSE))</f>
        <v>FALSCH</v>
      </c>
      <c r="Q4981" s="1" t="b">
        <f>IF(LEN([manuell])=0,IFERROR([kw fine in title]*1,IFERROR(SUMPRODUCT(COUNTIF(IsDigits,MID([kw in desc],ROW($A$1:$A$150),1)))=LEN([kw in desc]),#N/A)),[manuell])</f>
        <v>0</v>
      </c>
      <c r="R4981" s="1" t="str">
        <f>IF([pos kw in title]&gt;0,MID(J4981,#REF!,4),IF([first '# in title]&gt;0,MID([title],[first '# in title],3),IF([first '# in title]&gt;0,MID([desc],#REF!,3),VLOOKUP([productid],$G$2:$R$1386,8))))</f>
        <v>146</v>
      </c>
      <c r="S4981" s="1" t="e">
        <f>IF([kw in desc]=[kw rough in title],[kw in desc]*1,IFERROR(LEFT([kw_dirty],3)*1,IFERROR(LEFT([kw_dirty],2)*1,"n.a.")))</f>
        <v>#N/A</v>
      </c>
      <c r="T4981" s="1"/>
      <c r="U4981" s="1" t="e">
        <f>VLOOKUP(Tabelle1[[#This Row],[productid]],Tabelle2[#All],2,FALSE)</f>
        <v>#N/A</v>
      </c>
    </row>
    <row r="4982" spans="1:21" hidden="1">
      <c r="A4982" t="s">
        <v>5002</v>
      </c>
      <c r="B4982">
        <v>3795</v>
      </c>
      <c r="C4982">
        <v>289859</v>
      </c>
      <c r="D4982" t="s">
        <v>8165</v>
      </c>
      <c r="E4982" t="s">
        <v>7580</v>
      </c>
      <c r="F4982">
        <v>18406</v>
      </c>
      <c r="G4982">
        <v>1750863</v>
      </c>
      <c r="H4982">
        <f t="shared" si="77"/>
        <v>28</v>
      </c>
      <c r="I4982">
        <f t="array" ref="I4982">MIN(IFERROR(FIND(IstNumbers,A4982),""))</f>
        <v>25</v>
      </c>
      <c r="J4982" s="1" t="str">
        <f>IF([first '# in title]&lt;[pos kw in title],MID([title],[pos kw in title]-6,6),#N/A)</f>
        <v xml:space="preserve">rt 42 </v>
      </c>
      <c r="K498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82" s="1">
        <f>IFERROR(FIND("kW",[desc]),0)</f>
        <v>70</v>
      </c>
      <c r="M4982">
        <f t="array" ref="M4982">MIN(IFERROR(FIND(IstNumbers,E4982),""))</f>
        <v>34</v>
      </c>
      <c r="N4982" s="1" t="str">
        <f>IF([first '# in desc]&lt;[pos kw in desc],MID([desc],[pos kw in desc]-7,7))</f>
        <v xml:space="preserve">­me 42 </v>
      </c>
      <c r="O49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82" s="1" t="str">
        <f>TRIM(IF([first '# in desc]&lt;[pos kw in desc],MID([desc],[pos kw in desc]-6,6),FALSE))</f>
        <v>me 42</v>
      </c>
      <c r="Q4982" s="1">
        <f>IF(LEN([manuell])=0,IFERROR([kw fine in title]*1,IFERROR(SUMPRODUCT(COUNTIF(IsDigits,MID([kw in desc],ROW($A$1:$A$150),1)))=LEN([kw in desc]),#N/A)),[manuell])</f>
        <v>42</v>
      </c>
      <c r="R4982" s="1" t="e">
        <f>IF([pos kw in title]&gt;0,MID(J4982,#REF!,4),IF([first '# in title]&gt;0,MID([title],[first '# in title],3),IF([first '# in title]&gt;0,MID([desc],#REF!,3),VLOOKUP([productid],$G$2:$R$1386,8))))</f>
        <v>#REF!</v>
      </c>
      <c r="S4982" s="1" t="str">
        <f>IF([kw in desc]=[kw rough in title],[kw in desc]*1,IFERROR(LEFT([kw_dirty],3)*1,IFERROR(LEFT([kw_dirty],2)*1,"n.a.")))</f>
        <v>n.a.</v>
      </c>
      <c r="T4982" s="1"/>
      <c r="U4982" s="1">
        <f>VLOOKUP(Tabelle1[[#This Row],[productid]],Tabelle2[#All],2,FALSE)</f>
        <v>42</v>
      </c>
    </row>
    <row r="4983" spans="1:21" hidden="1">
      <c r="A4983" t="s">
        <v>3181</v>
      </c>
      <c r="B4983">
        <v>3855</v>
      </c>
      <c r="C4983">
        <v>289859</v>
      </c>
      <c r="D4983" t="s">
        <v>8166</v>
      </c>
      <c r="E4983" t="s">
        <v>8167</v>
      </c>
      <c r="F4983">
        <v>18406</v>
      </c>
      <c r="G4983">
        <v>3497887</v>
      </c>
      <c r="H4983">
        <f t="shared" si="77"/>
        <v>0</v>
      </c>
      <c r="I4983">
        <f t="array" ref="I4983">MIN(IFERROR(FIND(IstNumbers,A4983),""))</f>
        <v>13</v>
      </c>
      <c r="J4983" s="1" t="e">
        <f>IF([first '# in title]&lt;[pos kw in title],MID([title],[pos kw in title]-6,6),#N/A)</f>
        <v>#N/A</v>
      </c>
      <c r="K4983" s="1" t="e">
        <f>IFERROR(MID(SUBSTITUTE([kw rough in title],",","."),FIND("(",[kw rough in title])+1,20),SUBSTITUTE(IFERROR(MID([kw rough in title],FIND(" ",[kw rough in title])+1,20),[kw rough in title]),",","."))</f>
        <v>#N/A</v>
      </c>
      <c r="L4983" s="1">
        <f>IFERROR(FIND("kW",[desc]),0)</f>
        <v>70</v>
      </c>
      <c r="M4983">
        <f t="array" ref="M4983">MIN(IFERROR(FIND(IstNumbers,E4983),""))</f>
        <v>34</v>
      </c>
      <c r="N4983" s="1" t="str">
        <f>IF([first '# in desc]&lt;[pos kw in desc],MID([desc],[pos kw in desc]-7,7))</f>
        <v xml:space="preserve">­me 42 </v>
      </c>
      <c r="O49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83" s="1" t="str">
        <f>TRIM(IF([first '# in desc]&lt;[pos kw in desc],MID([desc],[pos kw in desc]-6,6),FALSE))</f>
        <v>me 42</v>
      </c>
      <c r="Q4983" s="1" t="b">
        <f>IF(LEN([manuell])=0,IFERROR([kw fine in title]*1,IFERROR(SUMPRODUCT(COUNTIF(IsDigits,MID([kw in desc],ROW($A$1:$A$150),1)))=LEN([kw in desc]),#N/A)),[manuell])</f>
        <v>0</v>
      </c>
      <c r="R4983" s="1" t="str">
        <f>IF([pos kw in title]&gt;0,MID(J4983,#REF!,4),IF([first '# in title]&gt;0,MID([title],[first '# in title],3),IF([first '# in title]&gt;0,MID([desc],#REF!,3),VLOOKUP([productid],$G$2:$R$1386,8))))</f>
        <v xml:space="preserve">42 </v>
      </c>
      <c r="S4983" s="1" t="e">
        <f>IF([kw in desc]=[kw rough in title],[kw in desc]*1,IFERROR(LEFT([kw_dirty],3)*1,IFERROR(LEFT([kw_dirty],2)*1,"n.a.")))</f>
        <v>#N/A</v>
      </c>
      <c r="T4983" s="1"/>
      <c r="U4983" s="1">
        <f>VLOOKUP(Tabelle1[[#This Row],[productid]],Tabelle2[#All],2,FALSE)</f>
        <v>42</v>
      </c>
    </row>
    <row r="4984" spans="1:21">
      <c r="A4984" t="s">
        <v>5128</v>
      </c>
      <c r="B4984">
        <v>3084</v>
      </c>
      <c r="C4984">
        <v>289859</v>
      </c>
      <c r="D4984" t="s">
        <v>8168</v>
      </c>
      <c r="E4984" t="s">
        <v>8169</v>
      </c>
      <c r="F4984">
        <v>18406</v>
      </c>
      <c r="G4984">
        <v>2286143</v>
      </c>
      <c r="H4984">
        <f t="shared" si="77"/>
        <v>0</v>
      </c>
      <c r="I4984">
        <f t="array" ref="I4984">MIN(IFERROR(FIND(IstNumbers,A4984),""))</f>
        <v>12</v>
      </c>
      <c r="J4984" s="1" t="e">
        <f>IF([first '# in title]&lt;[pos kw in title],MID([title],[pos kw in title]-6,6),#N/A)</f>
        <v>#N/A</v>
      </c>
      <c r="K4984" s="1" t="e">
        <f>IFERROR(MID(SUBSTITUTE([kw rough in title],",","."),FIND("(",[kw rough in title])+1,20),SUBSTITUTE(IFERROR(MID([kw rough in title],FIND(" ",[kw rough in title])+1,20),[kw rough in title]),",","."))</f>
        <v>#N/A</v>
      </c>
      <c r="L4984" s="1">
        <f>IFERROR(FIND("kW",[desc]),0)</f>
        <v>0</v>
      </c>
      <c r="M4984">
        <f t="array" ref="M4984">MIN(IFERROR(FIND(IstNumbers,E4984),""))</f>
        <v>18</v>
      </c>
      <c r="N4984" s="1" t="b">
        <f>IF([first '# in desc]&lt;[pos kw in desc],MID([desc],[pos kw in desc]-7,7))</f>
        <v>0</v>
      </c>
      <c r="O49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84" s="1" t="str">
        <f>TRIM(IF([first '# in desc]&lt;[pos kw in desc],MID([desc],[pos kw in desc]-6,6),FALSE))</f>
        <v>FALSCH</v>
      </c>
      <c r="Q4984" s="1" t="b">
        <f>IF(LEN([manuell])=0,IFERROR([kw fine in title]*1,IFERROR(SUMPRODUCT(COUNTIF(IsDigits,MID([kw in desc],ROW($A$1:$A$150),1)))=LEN([kw in desc]),#N/A)),[manuell])</f>
        <v>0</v>
      </c>
      <c r="R4984" s="1" t="str">
        <f>IF([pos kw in title]&gt;0,MID(J4984,#REF!,4),IF([first '# in title]&gt;0,MID([title],[first '# in title],3),IF([first '# in title]&gt;0,MID([desc],#REF!,3),VLOOKUP([productid],$G$2:$R$1386,8))))</f>
        <v>146</v>
      </c>
      <c r="S4984" s="1" t="e">
        <f>IF([kw in desc]=[kw rough in title],[kw in desc]*1,IFERROR(LEFT([kw_dirty],3)*1,IFERROR(LEFT([kw_dirty],2)*1,"n.a.")))</f>
        <v>#N/A</v>
      </c>
      <c r="T4984" s="1"/>
      <c r="U4984" s="1" t="e">
        <f>VLOOKUP(Tabelle1[[#This Row],[productid]],Tabelle2[#All],2,FALSE)</f>
        <v>#N/A</v>
      </c>
    </row>
    <row r="4985" spans="1:21" hidden="1">
      <c r="A4985" t="s">
        <v>5002</v>
      </c>
      <c r="B4985">
        <v>3795</v>
      </c>
      <c r="C4985">
        <v>289859</v>
      </c>
      <c r="D4985" t="s">
        <v>8170</v>
      </c>
      <c r="E4985" t="s">
        <v>7533</v>
      </c>
      <c r="F4985">
        <v>18406</v>
      </c>
      <c r="G4985">
        <v>1750863</v>
      </c>
      <c r="H4985">
        <f t="shared" si="77"/>
        <v>28</v>
      </c>
      <c r="I4985">
        <f t="array" ref="I4985">MIN(IFERROR(FIND(IstNumbers,A4985),""))</f>
        <v>25</v>
      </c>
      <c r="J4985" s="1" t="str">
        <f>IF([first '# in title]&lt;[pos kw in title],MID([title],[pos kw in title]-6,6),#N/A)</f>
        <v xml:space="preserve">rt 42 </v>
      </c>
      <c r="K498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85" s="1">
        <f>IFERROR(FIND("kW",[desc]),0)</f>
        <v>70</v>
      </c>
      <c r="M4985">
        <f t="array" ref="M4985">MIN(IFERROR(FIND(IstNumbers,E4985),""))</f>
        <v>34</v>
      </c>
      <c r="N4985" s="1" t="str">
        <f>IF([first '# in desc]&lt;[pos kw in desc],MID([desc],[pos kw in desc]-7,7))</f>
        <v xml:space="preserve">­me 42 </v>
      </c>
      <c r="O49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85" s="1" t="str">
        <f>TRIM(IF([first '# in desc]&lt;[pos kw in desc],MID([desc],[pos kw in desc]-6,6),FALSE))</f>
        <v>me 42</v>
      </c>
      <c r="Q4985" s="1">
        <f>IF(LEN([manuell])=0,IFERROR([kw fine in title]*1,IFERROR(SUMPRODUCT(COUNTIF(IsDigits,MID([kw in desc],ROW($A$1:$A$150),1)))=LEN([kw in desc]),#N/A)),[manuell])</f>
        <v>42</v>
      </c>
      <c r="R4985" s="1" t="e">
        <f>IF([pos kw in title]&gt;0,MID(J4985,#REF!,4),IF([first '# in title]&gt;0,MID([title],[first '# in title],3),IF([first '# in title]&gt;0,MID([desc],#REF!,3),VLOOKUP([productid],$G$2:$R$1386,8))))</f>
        <v>#REF!</v>
      </c>
      <c r="S4985" s="1" t="str">
        <f>IF([kw in desc]=[kw rough in title],[kw in desc]*1,IFERROR(LEFT([kw_dirty],3)*1,IFERROR(LEFT([kw_dirty],2)*1,"n.a.")))</f>
        <v>n.a.</v>
      </c>
      <c r="T4985" s="1"/>
      <c r="U4985" s="1">
        <f>VLOOKUP(Tabelle1[[#This Row],[productid]],Tabelle2[#All],2,FALSE)</f>
        <v>42</v>
      </c>
    </row>
    <row r="4986" spans="1:21" hidden="1">
      <c r="A4986" t="s">
        <v>3181</v>
      </c>
      <c r="B4986">
        <v>3855</v>
      </c>
      <c r="C4986">
        <v>289859</v>
      </c>
      <c r="D4986" t="s">
        <v>8171</v>
      </c>
      <c r="E4986" t="s">
        <v>8172</v>
      </c>
      <c r="F4986">
        <v>18406</v>
      </c>
      <c r="G4986">
        <v>3497887</v>
      </c>
      <c r="H4986">
        <f t="shared" si="77"/>
        <v>0</v>
      </c>
      <c r="I4986">
        <f t="array" ref="I4986">MIN(IFERROR(FIND(IstNumbers,A4986),""))</f>
        <v>13</v>
      </c>
      <c r="J4986" s="1" t="e">
        <f>IF([first '# in title]&lt;[pos kw in title],MID([title],[pos kw in title]-6,6),#N/A)</f>
        <v>#N/A</v>
      </c>
      <c r="K4986" s="1" t="e">
        <f>IFERROR(MID(SUBSTITUTE([kw rough in title],",","."),FIND("(",[kw rough in title])+1,20),SUBSTITUTE(IFERROR(MID([kw rough in title],FIND(" ",[kw rough in title])+1,20),[kw rough in title]),",","."))</f>
        <v>#N/A</v>
      </c>
      <c r="L4986" s="1">
        <f>IFERROR(FIND("kW",[desc]),0)</f>
        <v>70</v>
      </c>
      <c r="M4986">
        <f t="array" ref="M4986">MIN(IFERROR(FIND(IstNumbers,E4986),""))</f>
        <v>34</v>
      </c>
      <c r="N4986" s="1" t="str">
        <f>IF([first '# in desc]&lt;[pos kw in desc],MID([desc],[pos kw in desc]-7,7))</f>
        <v xml:space="preserve">­me 42 </v>
      </c>
      <c r="O49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86" s="1" t="str">
        <f>TRIM(IF([first '# in desc]&lt;[pos kw in desc],MID([desc],[pos kw in desc]-6,6),FALSE))</f>
        <v>me 42</v>
      </c>
      <c r="Q4986" s="1" t="b">
        <f>IF(LEN([manuell])=0,IFERROR([kw fine in title]*1,IFERROR(SUMPRODUCT(COUNTIF(IsDigits,MID([kw in desc],ROW($A$1:$A$150),1)))=LEN([kw in desc]),#N/A)),[manuell])</f>
        <v>0</v>
      </c>
      <c r="R4986" s="1" t="str">
        <f>IF([pos kw in title]&gt;0,MID(J4986,#REF!,4),IF([first '# in title]&gt;0,MID([title],[first '# in title],3),IF([first '# in title]&gt;0,MID([desc],#REF!,3),VLOOKUP([productid],$G$2:$R$1386,8))))</f>
        <v xml:space="preserve">42 </v>
      </c>
      <c r="S4986" s="1" t="e">
        <f>IF([kw in desc]=[kw rough in title],[kw in desc]*1,IFERROR(LEFT([kw_dirty],3)*1,IFERROR(LEFT([kw_dirty],2)*1,"n.a.")))</f>
        <v>#N/A</v>
      </c>
      <c r="T4986" s="1"/>
      <c r="U4986" s="1">
        <f>VLOOKUP(Tabelle1[[#This Row],[productid]],Tabelle2[#All],2,FALSE)</f>
        <v>42</v>
      </c>
    </row>
    <row r="4987" spans="1:21">
      <c r="A4987" t="s">
        <v>5128</v>
      </c>
      <c r="B4987">
        <v>3085</v>
      </c>
      <c r="C4987">
        <v>289859</v>
      </c>
      <c r="D4987" t="s">
        <v>8173</v>
      </c>
      <c r="E4987" t="s">
        <v>8174</v>
      </c>
      <c r="F4987">
        <v>18406</v>
      </c>
      <c r="G4987">
        <v>2286143</v>
      </c>
      <c r="H4987">
        <f t="shared" si="77"/>
        <v>0</v>
      </c>
      <c r="I4987">
        <f t="array" ref="I4987">MIN(IFERROR(FIND(IstNumbers,A4987),""))</f>
        <v>12</v>
      </c>
      <c r="J4987" s="1" t="e">
        <f>IF([first '# in title]&lt;[pos kw in title],MID([title],[pos kw in title]-6,6),#N/A)</f>
        <v>#N/A</v>
      </c>
      <c r="K4987" s="1" t="e">
        <f>IFERROR(MID(SUBSTITUTE([kw rough in title],",","."),FIND("(",[kw rough in title])+1,20),SUBSTITUTE(IFERROR(MID([kw rough in title],FIND(" ",[kw rough in title])+1,20),[kw rough in title]),",","."))</f>
        <v>#N/A</v>
      </c>
      <c r="L4987" s="1">
        <f>IFERROR(FIND("kW",[desc]),0)</f>
        <v>0</v>
      </c>
      <c r="M4987">
        <f t="array" ref="M4987">MIN(IFERROR(FIND(IstNumbers,E4987),""))</f>
        <v>33</v>
      </c>
      <c r="N4987" s="1" t="b">
        <f>IF([first '# in desc]&lt;[pos kw in desc],MID([desc],[pos kw in desc]-7,7))</f>
        <v>0</v>
      </c>
      <c r="O49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87" s="1" t="str">
        <f>TRIM(IF([first '# in desc]&lt;[pos kw in desc],MID([desc],[pos kw in desc]-6,6),FALSE))</f>
        <v>FALSCH</v>
      </c>
      <c r="Q4987" s="1" t="b">
        <f>IF(LEN([manuell])=0,IFERROR([kw fine in title]*1,IFERROR(SUMPRODUCT(COUNTIF(IsDigits,MID([kw in desc],ROW($A$1:$A$150),1)))=LEN([kw in desc]),#N/A)),[manuell])</f>
        <v>0</v>
      </c>
      <c r="R4987" s="1" t="str">
        <f>IF([pos kw in title]&gt;0,MID(J4987,#REF!,4),IF([first '# in title]&gt;0,MID([title],[first '# in title],3),IF([first '# in title]&gt;0,MID([desc],#REF!,3),VLOOKUP([productid],$G$2:$R$1386,8))))</f>
        <v>146</v>
      </c>
      <c r="S4987" s="1" t="e">
        <f>IF([kw in desc]=[kw rough in title],[kw in desc]*1,IFERROR(LEFT([kw_dirty],3)*1,IFERROR(LEFT([kw_dirty],2)*1,"n.a.")))</f>
        <v>#N/A</v>
      </c>
      <c r="T4987" s="1"/>
      <c r="U4987" s="1" t="e">
        <f>VLOOKUP(Tabelle1[[#This Row],[productid]],Tabelle2[#All],2,FALSE)</f>
        <v>#N/A</v>
      </c>
    </row>
    <row r="4988" spans="1:21" hidden="1">
      <c r="A4988" t="s">
        <v>5002</v>
      </c>
      <c r="B4988">
        <v>3795</v>
      </c>
      <c r="C4988">
        <v>289859</v>
      </c>
      <c r="D4988" t="s">
        <v>8175</v>
      </c>
      <c r="E4988" t="s">
        <v>6368</v>
      </c>
      <c r="F4988">
        <v>18406</v>
      </c>
      <c r="G4988">
        <v>1750863</v>
      </c>
      <c r="H4988">
        <f t="shared" si="77"/>
        <v>28</v>
      </c>
      <c r="I4988">
        <f t="array" ref="I4988">MIN(IFERROR(FIND(IstNumbers,A4988),""))</f>
        <v>25</v>
      </c>
      <c r="J4988" s="1" t="str">
        <f>IF([first '# in title]&lt;[pos kw in title],MID([title],[pos kw in title]-6,6),#N/A)</f>
        <v xml:space="preserve">rt 42 </v>
      </c>
      <c r="K498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88" s="1">
        <f>IFERROR(FIND("kW",[desc]),0)</f>
        <v>70</v>
      </c>
      <c r="M4988">
        <f t="array" ref="M4988">MIN(IFERROR(FIND(IstNumbers,E4988),""))</f>
        <v>34</v>
      </c>
      <c r="N4988" s="1" t="str">
        <f>IF([first '# in desc]&lt;[pos kw in desc],MID([desc],[pos kw in desc]-7,7))</f>
        <v xml:space="preserve">­me 42 </v>
      </c>
      <c r="O49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88" s="1" t="str">
        <f>TRIM(IF([first '# in desc]&lt;[pos kw in desc],MID([desc],[pos kw in desc]-6,6),FALSE))</f>
        <v>me 42</v>
      </c>
      <c r="Q4988" s="1">
        <f>IF(LEN([manuell])=0,IFERROR([kw fine in title]*1,IFERROR(SUMPRODUCT(COUNTIF(IsDigits,MID([kw in desc],ROW($A$1:$A$150),1)))=LEN([kw in desc]),#N/A)),[manuell])</f>
        <v>42</v>
      </c>
      <c r="R4988" s="1" t="e">
        <f>IF([pos kw in title]&gt;0,MID(J4988,#REF!,4),IF([first '# in title]&gt;0,MID([title],[first '# in title],3),IF([first '# in title]&gt;0,MID([desc],#REF!,3),VLOOKUP([productid],$G$2:$R$1386,8))))</f>
        <v>#REF!</v>
      </c>
      <c r="S4988" s="1" t="str">
        <f>IF([kw in desc]=[kw rough in title],[kw in desc]*1,IFERROR(LEFT([kw_dirty],3)*1,IFERROR(LEFT([kw_dirty],2)*1,"n.a.")))</f>
        <v>n.a.</v>
      </c>
      <c r="T4988" s="1"/>
      <c r="U4988" s="1">
        <f>VLOOKUP(Tabelle1[[#This Row],[productid]],Tabelle2[#All],2,FALSE)</f>
        <v>42</v>
      </c>
    </row>
    <row r="4989" spans="1:21" hidden="1">
      <c r="A4989" t="s">
        <v>3181</v>
      </c>
      <c r="B4989">
        <v>3855</v>
      </c>
      <c r="C4989">
        <v>289859</v>
      </c>
      <c r="D4989" t="s">
        <v>8176</v>
      </c>
      <c r="E4989" t="s">
        <v>7748</v>
      </c>
      <c r="F4989">
        <v>18406</v>
      </c>
      <c r="G4989">
        <v>3497887</v>
      </c>
      <c r="H4989">
        <f t="shared" si="77"/>
        <v>0</v>
      </c>
      <c r="I4989">
        <f t="array" ref="I4989">MIN(IFERROR(FIND(IstNumbers,A4989),""))</f>
        <v>13</v>
      </c>
      <c r="J4989" s="1" t="e">
        <f>IF([first '# in title]&lt;[pos kw in title],MID([title],[pos kw in title]-6,6),#N/A)</f>
        <v>#N/A</v>
      </c>
      <c r="K4989" s="1" t="e">
        <f>IFERROR(MID(SUBSTITUTE([kw rough in title],",","."),FIND("(",[kw rough in title])+1,20),SUBSTITUTE(IFERROR(MID([kw rough in title],FIND(" ",[kw rough in title])+1,20),[kw rough in title]),",","."))</f>
        <v>#N/A</v>
      </c>
      <c r="L4989" s="1">
        <f>IFERROR(FIND("kW",[desc]),0)</f>
        <v>70</v>
      </c>
      <c r="M4989">
        <f t="array" ref="M4989">MIN(IFERROR(FIND(IstNumbers,E4989),""))</f>
        <v>34</v>
      </c>
      <c r="N4989" s="1" t="str">
        <f>IF([first '# in desc]&lt;[pos kw in desc],MID([desc],[pos kw in desc]-7,7))</f>
        <v xml:space="preserve">­me 42 </v>
      </c>
      <c r="O49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89" s="1" t="str">
        <f>TRIM(IF([first '# in desc]&lt;[pos kw in desc],MID([desc],[pos kw in desc]-6,6),FALSE))</f>
        <v>me 42</v>
      </c>
      <c r="Q4989" s="1" t="b">
        <f>IF(LEN([manuell])=0,IFERROR([kw fine in title]*1,IFERROR(SUMPRODUCT(COUNTIF(IsDigits,MID([kw in desc],ROW($A$1:$A$150),1)))=LEN([kw in desc]),#N/A)),[manuell])</f>
        <v>0</v>
      </c>
      <c r="R4989" s="1" t="str">
        <f>IF([pos kw in title]&gt;0,MID(J4989,#REF!,4),IF([first '# in title]&gt;0,MID([title],[first '# in title],3),IF([first '# in title]&gt;0,MID([desc],#REF!,3),VLOOKUP([productid],$G$2:$R$1386,8))))</f>
        <v xml:space="preserve">42 </v>
      </c>
      <c r="S4989" s="1" t="e">
        <f>IF([kw in desc]=[kw rough in title],[kw in desc]*1,IFERROR(LEFT([kw_dirty],3)*1,IFERROR(LEFT([kw_dirty],2)*1,"n.a.")))</f>
        <v>#N/A</v>
      </c>
      <c r="T4989" s="1"/>
      <c r="U4989" s="1">
        <f>VLOOKUP(Tabelle1[[#This Row],[productid]],Tabelle2[#All],2,FALSE)</f>
        <v>42</v>
      </c>
    </row>
    <row r="4990" spans="1:21">
      <c r="A4990" t="s">
        <v>5128</v>
      </c>
      <c r="B4990">
        <v>3099</v>
      </c>
      <c r="C4990">
        <v>289859</v>
      </c>
      <c r="D4990" t="s">
        <v>8177</v>
      </c>
      <c r="E4990" t="s">
        <v>8178</v>
      </c>
      <c r="F4990">
        <v>18406</v>
      </c>
      <c r="G4990">
        <v>2286143</v>
      </c>
      <c r="H4990">
        <f t="shared" si="77"/>
        <v>0</v>
      </c>
      <c r="I4990">
        <f t="array" ref="I4990">MIN(IFERROR(FIND(IstNumbers,A4990),""))</f>
        <v>12</v>
      </c>
      <c r="J4990" s="1" t="e">
        <f>IF([first '# in title]&lt;[pos kw in title],MID([title],[pos kw in title]-6,6),#N/A)</f>
        <v>#N/A</v>
      </c>
      <c r="K4990" s="1" t="e">
        <f>IFERROR(MID(SUBSTITUTE([kw rough in title],",","."),FIND("(",[kw rough in title])+1,20),SUBSTITUTE(IFERROR(MID([kw rough in title],FIND(" ",[kw rough in title])+1,20),[kw rough in title]),",","."))</f>
        <v>#N/A</v>
      </c>
      <c r="L4990" s="1">
        <f>IFERROR(FIND("kW",[desc]),0)</f>
        <v>0</v>
      </c>
      <c r="M4990">
        <f t="array" ref="M4990">MIN(IFERROR(FIND(IstNumbers,E4990),""))</f>
        <v>33</v>
      </c>
      <c r="N4990" s="1" t="b">
        <f>IF([first '# in desc]&lt;[pos kw in desc],MID([desc],[pos kw in desc]-7,7))</f>
        <v>0</v>
      </c>
      <c r="O49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4990" s="1" t="str">
        <f>TRIM(IF([first '# in desc]&lt;[pos kw in desc],MID([desc],[pos kw in desc]-6,6),FALSE))</f>
        <v>FALSCH</v>
      </c>
      <c r="Q4990" s="1" t="b">
        <f>IF(LEN([manuell])=0,IFERROR([kw fine in title]*1,IFERROR(SUMPRODUCT(COUNTIF(IsDigits,MID([kw in desc],ROW($A$1:$A$150),1)))=LEN([kw in desc]),#N/A)),[manuell])</f>
        <v>0</v>
      </c>
      <c r="R4990" s="1" t="str">
        <f>IF([pos kw in title]&gt;0,MID(J4990,#REF!,4),IF([first '# in title]&gt;0,MID([title],[first '# in title],3),IF([first '# in title]&gt;0,MID([desc],#REF!,3),VLOOKUP([productid],$G$2:$R$1386,8))))</f>
        <v>146</v>
      </c>
      <c r="S4990" s="1" t="e">
        <f>IF([kw in desc]=[kw rough in title],[kw in desc]*1,IFERROR(LEFT([kw_dirty],3)*1,IFERROR(LEFT([kw_dirty],2)*1,"n.a.")))</f>
        <v>#N/A</v>
      </c>
      <c r="T4990" s="1"/>
      <c r="U4990" s="1" t="e">
        <f>VLOOKUP(Tabelle1[[#This Row],[productid]],Tabelle2[#All],2,FALSE)</f>
        <v>#N/A</v>
      </c>
    </row>
    <row r="4991" spans="1:21" hidden="1">
      <c r="A4991" t="s">
        <v>5002</v>
      </c>
      <c r="B4991">
        <v>3795</v>
      </c>
      <c r="C4991">
        <v>289859</v>
      </c>
      <c r="D4991" t="s">
        <v>8179</v>
      </c>
      <c r="E4991" t="s">
        <v>7538</v>
      </c>
      <c r="F4991">
        <v>18406</v>
      </c>
      <c r="G4991">
        <v>1750863</v>
      </c>
      <c r="H4991">
        <f t="shared" si="77"/>
        <v>28</v>
      </c>
      <c r="I4991">
        <f t="array" ref="I4991">MIN(IFERROR(FIND(IstNumbers,A4991),""))</f>
        <v>25</v>
      </c>
      <c r="J4991" s="1" t="str">
        <f>IF([first '# in title]&lt;[pos kw in title],MID([title],[pos kw in title]-6,6),#N/A)</f>
        <v xml:space="preserve">rt 42 </v>
      </c>
      <c r="K499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91" s="1">
        <f>IFERROR(FIND("kW",[desc]),0)</f>
        <v>70</v>
      </c>
      <c r="M4991">
        <f t="array" ref="M4991">MIN(IFERROR(FIND(IstNumbers,E4991),""))</f>
        <v>34</v>
      </c>
      <c r="N4991" s="1" t="str">
        <f>IF([first '# in desc]&lt;[pos kw in desc],MID([desc],[pos kw in desc]-7,7))</f>
        <v xml:space="preserve">­me 42 </v>
      </c>
      <c r="O49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1" s="1" t="str">
        <f>TRIM(IF([first '# in desc]&lt;[pos kw in desc],MID([desc],[pos kw in desc]-6,6),FALSE))</f>
        <v>me 42</v>
      </c>
      <c r="Q4991" s="1">
        <f>IF(LEN([manuell])=0,IFERROR([kw fine in title]*1,IFERROR(SUMPRODUCT(COUNTIF(IsDigits,MID([kw in desc],ROW($A$1:$A$150),1)))=LEN([kw in desc]),#N/A)),[manuell])</f>
        <v>42</v>
      </c>
      <c r="R4991" s="1" t="e">
        <f>IF([pos kw in title]&gt;0,MID(J4991,#REF!,4),IF([first '# in title]&gt;0,MID([title],[first '# in title],3),IF([first '# in title]&gt;0,MID([desc],#REF!,3),VLOOKUP([productid],$G$2:$R$1386,8))))</f>
        <v>#REF!</v>
      </c>
      <c r="S4991" s="1" t="str">
        <f>IF([kw in desc]=[kw rough in title],[kw in desc]*1,IFERROR(LEFT([kw_dirty],3)*1,IFERROR(LEFT([kw_dirty],2)*1,"n.a.")))</f>
        <v>n.a.</v>
      </c>
      <c r="T4991" s="1"/>
      <c r="U4991" s="1">
        <f>VLOOKUP(Tabelle1[[#This Row],[productid]],Tabelle2[#All],2,FALSE)</f>
        <v>42</v>
      </c>
    </row>
    <row r="4992" spans="1:21" hidden="1">
      <c r="A4992" t="s">
        <v>3181</v>
      </c>
      <c r="B4992">
        <v>3860</v>
      </c>
      <c r="C4992">
        <v>289859</v>
      </c>
      <c r="D4992" t="s">
        <v>8180</v>
      </c>
      <c r="E4992" t="s">
        <v>6879</v>
      </c>
      <c r="F4992">
        <v>18406</v>
      </c>
      <c r="G4992">
        <v>3497887</v>
      </c>
      <c r="H4992">
        <f t="shared" si="77"/>
        <v>0</v>
      </c>
      <c r="I4992">
        <f t="array" ref="I4992">MIN(IFERROR(FIND(IstNumbers,A4992),""))</f>
        <v>13</v>
      </c>
      <c r="J4992" s="1" t="e">
        <f>IF([first '# in title]&lt;[pos kw in title],MID([title],[pos kw in title]-6,6),#N/A)</f>
        <v>#N/A</v>
      </c>
      <c r="K4992" s="1" t="e">
        <f>IFERROR(MID(SUBSTITUTE([kw rough in title],",","."),FIND("(",[kw rough in title])+1,20),SUBSTITUTE(IFERROR(MID([kw rough in title],FIND(" ",[kw rough in title])+1,20),[kw rough in title]),",","."))</f>
        <v>#N/A</v>
      </c>
      <c r="L4992" s="1">
        <f>IFERROR(FIND("kW",[desc]),0)</f>
        <v>70</v>
      </c>
      <c r="M4992">
        <f t="array" ref="M4992">MIN(IFERROR(FIND(IstNumbers,E4992),""))</f>
        <v>34</v>
      </c>
      <c r="N4992" s="1" t="str">
        <f>IF([first '# in desc]&lt;[pos kw in desc],MID([desc],[pos kw in desc]-7,7))</f>
        <v xml:space="preserve">­me 42 </v>
      </c>
      <c r="O49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2" s="1" t="str">
        <f>TRIM(IF([first '# in desc]&lt;[pos kw in desc],MID([desc],[pos kw in desc]-6,6),FALSE))</f>
        <v>me 42</v>
      </c>
      <c r="Q4992" s="1" t="b">
        <f>IF(LEN([manuell])=0,IFERROR([kw fine in title]*1,IFERROR(SUMPRODUCT(COUNTIF(IsDigits,MID([kw in desc],ROW($A$1:$A$150),1)))=LEN([kw in desc]),#N/A)),[manuell])</f>
        <v>0</v>
      </c>
      <c r="R4992" s="1" t="str">
        <f>IF([pos kw in title]&gt;0,MID(J4992,#REF!,4),IF([first '# in title]&gt;0,MID([title],[first '# in title],3),IF([first '# in title]&gt;0,MID([desc],#REF!,3),VLOOKUP([productid],$G$2:$R$1386,8))))</f>
        <v xml:space="preserve">42 </v>
      </c>
      <c r="S4992" s="1" t="e">
        <f>IF([kw in desc]=[kw rough in title],[kw in desc]*1,IFERROR(LEFT([kw_dirty],3)*1,IFERROR(LEFT([kw_dirty],2)*1,"n.a.")))</f>
        <v>#N/A</v>
      </c>
      <c r="T4992" s="1"/>
      <c r="U4992" s="1">
        <f>VLOOKUP(Tabelle1[[#This Row],[productid]],Tabelle2[#All],2,FALSE)</f>
        <v>42</v>
      </c>
    </row>
    <row r="4993" spans="1:21" hidden="1">
      <c r="A4993" t="s">
        <v>5002</v>
      </c>
      <c r="B4993">
        <v>3795</v>
      </c>
      <c r="C4993">
        <v>289859</v>
      </c>
      <c r="D4993" t="s">
        <v>8181</v>
      </c>
      <c r="E4993" t="s">
        <v>8182</v>
      </c>
      <c r="F4993">
        <v>18406</v>
      </c>
      <c r="G4993">
        <v>1750863</v>
      </c>
      <c r="H4993">
        <f t="shared" si="77"/>
        <v>28</v>
      </c>
      <c r="I4993">
        <f t="array" ref="I4993">MIN(IFERROR(FIND(IstNumbers,A4993),""))</f>
        <v>25</v>
      </c>
      <c r="J4993" s="1" t="str">
        <f>IF([first '# in title]&lt;[pos kw in title],MID([title],[pos kw in title]-6,6),#N/A)</f>
        <v xml:space="preserve">rt 42 </v>
      </c>
      <c r="K499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93" s="1">
        <f>IFERROR(FIND("kW",[desc]),0)</f>
        <v>70</v>
      </c>
      <c r="M4993">
        <f t="array" ref="M4993">MIN(IFERROR(FIND(IstNumbers,E4993),""))</f>
        <v>34</v>
      </c>
      <c r="N4993" s="1" t="str">
        <f>IF([first '# in desc]&lt;[pos kw in desc],MID([desc],[pos kw in desc]-7,7))</f>
        <v xml:space="preserve">­me 42 </v>
      </c>
      <c r="O49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3" s="1" t="str">
        <f>TRIM(IF([first '# in desc]&lt;[pos kw in desc],MID([desc],[pos kw in desc]-6,6),FALSE))</f>
        <v>me 42</v>
      </c>
      <c r="Q4993" s="1">
        <f>IF(LEN([manuell])=0,IFERROR([kw fine in title]*1,IFERROR(SUMPRODUCT(COUNTIF(IsDigits,MID([kw in desc],ROW($A$1:$A$150),1)))=LEN([kw in desc]),#N/A)),[manuell])</f>
        <v>42</v>
      </c>
      <c r="R4993" s="1" t="e">
        <f>IF([pos kw in title]&gt;0,MID(J4993,#REF!,4),IF([first '# in title]&gt;0,MID([title],[first '# in title],3),IF([first '# in title]&gt;0,MID([desc],#REF!,3),VLOOKUP([productid],$G$2:$R$1386,8))))</f>
        <v>#REF!</v>
      </c>
      <c r="S4993" s="1" t="str">
        <f>IF([kw in desc]=[kw rough in title],[kw in desc]*1,IFERROR(LEFT([kw_dirty],3)*1,IFERROR(LEFT([kw_dirty],2)*1,"n.a.")))</f>
        <v>n.a.</v>
      </c>
      <c r="T4993" s="1"/>
      <c r="U4993" s="1">
        <f>VLOOKUP(Tabelle1[[#This Row],[productid]],Tabelle2[#All],2,FALSE)</f>
        <v>42</v>
      </c>
    </row>
    <row r="4994" spans="1:21" hidden="1">
      <c r="A4994" t="s">
        <v>3181</v>
      </c>
      <c r="B4994">
        <v>3860</v>
      </c>
      <c r="C4994">
        <v>289859</v>
      </c>
      <c r="D4994" t="s">
        <v>8183</v>
      </c>
      <c r="E4994" t="s">
        <v>8184</v>
      </c>
      <c r="F4994">
        <v>18406</v>
      </c>
      <c r="G4994">
        <v>3497887</v>
      </c>
      <c r="H4994">
        <f t="shared" si="77"/>
        <v>0</v>
      </c>
      <c r="I4994">
        <f t="array" ref="I4994">MIN(IFERROR(FIND(IstNumbers,A4994),""))</f>
        <v>13</v>
      </c>
      <c r="J4994" s="1" t="e">
        <f>IF([first '# in title]&lt;[pos kw in title],MID([title],[pos kw in title]-6,6),#N/A)</f>
        <v>#N/A</v>
      </c>
      <c r="K4994" s="1" t="e">
        <f>IFERROR(MID(SUBSTITUTE([kw rough in title],",","."),FIND("(",[kw rough in title])+1,20),SUBSTITUTE(IFERROR(MID([kw rough in title],FIND(" ",[kw rough in title])+1,20),[kw rough in title]),",","."))</f>
        <v>#N/A</v>
      </c>
      <c r="L4994" s="1">
        <f>IFERROR(FIND("kW",[desc]),0)</f>
        <v>70</v>
      </c>
      <c r="M4994">
        <f t="array" ref="M4994">MIN(IFERROR(FIND(IstNumbers,E4994),""))</f>
        <v>34</v>
      </c>
      <c r="N4994" s="1" t="str">
        <f>IF([first '# in desc]&lt;[pos kw in desc],MID([desc],[pos kw in desc]-7,7))</f>
        <v xml:space="preserve">­me 42 </v>
      </c>
      <c r="O49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4" s="1" t="str">
        <f>TRIM(IF([first '# in desc]&lt;[pos kw in desc],MID([desc],[pos kw in desc]-6,6),FALSE))</f>
        <v>me 42</v>
      </c>
      <c r="Q4994" s="1" t="b">
        <f>IF(LEN([manuell])=0,IFERROR([kw fine in title]*1,IFERROR(SUMPRODUCT(COUNTIF(IsDigits,MID([kw in desc],ROW($A$1:$A$150),1)))=LEN([kw in desc]),#N/A)),[manuell])</f>
        <v>0</v>
      </c>
      <c r="R4994" s="1" t="str">
        <f>IF([pos kw in title]&gt;0,MID(J4994,#REF!,4),IF([first '# in title]&gt;0,MID([title],[first '# in title],3),IF([first '# in title]&gt;0,MID([desc],#REF!,3),VLOOKUP([productid],$G$2:$R$1386,8))))</f>
        <v xml:space="preserve">42 </v>
      </c>
      <c r="S4994" s="1" t="e">
        <f>IF([kw in desc]=[kw rough in title],[kw in desc]*1,IFERROR(LEFT([kw_dirty],3)*1,IFERROR(LEFT([kw_dirty],2)*1,"n.a.")))</f>
        <v>#N/A</v>
      </c>
      <c r="T4994" s="1"/>
      <c r="U4994" s="1">
        <f>VLOOKUP(Tabelle1[[#This Row],[productid]],Tabelle2[#All],2,FALSE)</f>
        <v>42</v>
      </c>
    </row>
    <row r="4995" spans="1:21" hidden="1">
      <c r="A4995" t="s">
        <v>5002</v>
      </c>
      <c r="B4995">
        <v>3795</v>
      </c>
      <c r="C4995">
        <v>289859</v>
      </c>
      <c r="D4995" t="s">
        <v>8185</v>
      </c>
      <c r="E4995" t="s">
        <v>7542</v>
      </c>
      <c r="F4995">
        <v>18406</v>
      </c>
      <c r="G4995">
        <v>1750863</v>
      </c>
      <c r="H4995">
        <f t="shared" si="77"/>
        <v>28</v>
      </c>
      <c r="I4995">
        <f t="array" ref="I4995">MIN(IFERROR(FIND(IstNumbers,A4995),""))</f>
        <v>25</v>
      </c>
      <c r="J4995" s="1" t="str">
        <f>IF([first '# in title]&lt;[pos kw in title],MID([title],[pos kw in title]-6,6),#N/A)</f>
        <v xml:space="preserve">rt 42 </v>
      </c>
      <c r="K499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95" s="1">
        <f>IFERROR(FIND("kW",[desc]),0)</f>
        <v>70</v>
      </c>
      <c r="M4995">
        <f t="array" ref="M4995">MIN(IFERROR(FIND(IstNumbers,E4995),""))</f>
        <v>34</v>
      </c>
      <c r="N4995" s="1" t="str">
        <f>IF([first '# in desc]&lt;[pos kw in desc],MID([desc],[pos kw in desc]-7,7))</f>
        <v xml:space="preserve">­me 42 </v>
      </c>
      <c r="O49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5" s="1" t="str">
        <f>TRIM(IF([first '# in desc]&lt;[pos kw in desc],MID([desc],[pos kw in desc]-6,6),FALSE))</f>
        <v>me 42</v>
      </c>
      <c r="Q4995" s="1">
        <f>IF(LEN([manuell])=0,IFERROR([kw fine in title]*1,IFERROR(SUMPRODUCT(COUNTIF(IsDigits,MID([kw in desc],ROW($A$1:$A$150),1)))=LEN([kw in desc]),#N/A)),[manuell])</f>
        <v>42</v>
      </c>
      <c r="R4995" s="1" t="e">
        <f>IF([pos kw in title]&gt;0,MID(J4995,#REF!,4),IF([first '# in title]&gt;0,MID([title],[first '# in title],3),IF([first '# in title]&gt;0,MID([desc],#REF!,3),VLOOKUP([productid],$G$2:$R$1386,8))))</f>
        <v>#REF!</v>
      </c>
      <c r="S4995" s="1" t="str">
        <f>IF([kw in desc]=[kw rough in title],[kw in desc]*1,IFERROR(LEFT([kw_dirty],3)*1,IFERROR(LEFT([kw_dirty],2)*1,"n.a.")))</f>
        <v>n.a.</v>
      </c>
      <c r="T4995" s="1"/>
      <c r="U4995" s="1">
        <f>VLOOKUP(Tabelle1[[#This Row],[productid]],Tabelle2[#All],2,FALSE)</f>
        <v>42</v>
      </c>
    </row>
    <row r="4996" spans="1:21" hidden="1">
      <c r="A4996" t="s">
        <v>3181</v>
      </c>
      <c r="B4996">
        <v>3860</v>
      </c>
      <c r="C4996">
        <v>289859</v>
      </c>
      <c r="D4996" t="s">
        <v>8186</v>
      </c>
      <c r="E4996" t="s">
        <v>8187</v>
      </c>
      <c r="F4996">
        <v>18406</v>
      </c>
      <c r="G4996">
        <v>3497887</v>
      </c>
      <c r="H4996">
        <f t="shared" ref="H4996:H5059" si="78">IFERROR(FIND("kW",A4996),0)</f>
        <v>0</v>
      </c>
      <c r="I4996">
        <f t="array" ref="I4996">MIN(IFERROR(FIND(IstNumbers,A4996),""))</f>
        <v>13</v>
      </c>
      <c r="J4996" s="1" t="e">
        <f>IF([first '# in title]&lt;[pos kw in title],MID([title],[pos kw in title]-6,6),#N/A)</f>
        <v>#N/A</v>
      </c>
      <c r="K4996" s="1" t="e">
        <f>IFERROR(MID(SUBSTITUTE([kw rough in title],",","."),FIND("(",[kw rough in title])+1,20),SUBSTITUTE(IFERROR(MID([kw rough in title],FIND(" ",[kw rough in title])+1,20),[kw rough in title]),",","."))</f>
        <v>#N/A</v>
      </c>
      <c r="L4996" s="1">
        <f>IFERROR(FIND("kW",[desc]),0)</f>
        <v>70</v>
      </c>
      <c r="M4996">
        <f t="array" ref="M4996">MIN(IFERROR(FIND(IstNumbers,E4996),""))</f>
        <v>34</v>
      </c>
      <c r="N4996" s="1" t="str">
        <f>IF([first '# in desc]&lt;[pos kw in desc],MID([desc],[pos kw in desc]-7,7))</f>
        <v xml:space="preserve">­me 42 </v>
      </c>
      <c r="O49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6" s="1" t="str">
        <f>TRIM(IF([first '# in desc]&lt;[pos kw in desc],MID([desc],[pos kw in desc]-6,6),FALSE))</f>
        <v>me 42</v>
      </c>
      <c r="Q4996" s="1" t="b">
        <f>IF(LEN([manuell])=0,IFERROR([kw fine in title]*1,IFERROR(SUMPRODUCT(COUNTIF(IsDigits,MID([kw in desc],ROW($A$1:$A$150),1)))=LEN([kw in desc]),#N/A)),[manuell])</f>
        <v>0</v>
      </c>
      <c r="R4996" s="1" t="str">
        <f>IF([pos kw in title]&gt;0,MID(J4996,#REF!,4),IF([first '# in title]&gt;0,MID([title],[first '# in title],3),IF([first '# in title]&gt;0,MID([desc],#REF!,3),VLOOKUP([productid],$G$2:$R$1386,8))))</f>
        <v xml:space="preserve">42 </v>
      </c>
      <c r="S4996" s="1" t="e">
        <f>IF([kw in desc]=[kw rough in title],[kw in desc]*1,IFERROR(LEFT([kw_dirty],3)*1,IFERROR(LEFT([kw_dirty],2)*1,"n.a.")))</f>
        <v>#N/A</v>
      </c>
      <c r="T4996" s="1"/>
      <c r="U4996" s="1">
        <f>VLOOKUP(Tabelle1[[#This Row],[productid]],Tabelle2[#All],2,FALSE)</f>
        <v>42</v>
      </c>
    </row>
    <row r="4997" spans="1:21" hidden="1">
      <c r="A4997" t="s">
        <v>5002</v>
      </c>
      <c r="B4997">
        <v>3795</v>
      </c>
      <c r="C4997">
        <v>289859</v>
      </c>
      <c r="D4997" t="s">
        <v>8188</v>
      </c>
      <c r="E4997" t="s">
        <v>7454</v>
      </c>
      <c r="F4997">
        <v>18406</v>
      </c>
      <c r="G4997">
        <v>1750863</v>
      </c>
      <c r="H4997">
        <f t="shared" si="78"/>
        <v>28</v>
      </c>
      <c r="I4997">
        <f t="array" ref="I4997">MIN(IFERROR(FIND(IstNumbers,A4997),""))</f>
        <v>25</v>
      </c>
      <c r="J4997" s="1" t="str">
        <f>IF([first '# in title]&lt;[pos kw in title],MID([title],[pos kw in title]-6,6),#N/A)</f>
        <v xml:space="preserve">rt 42 </v>
      </c>
      <c r="K499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97" s="1">
        <f>IFERROR(FIND("kW",[desc]),0)</f>
        <v>70</v>
      </c>
      <c r="M4997">
        <f t="array" ref="M4997">MIN(IFERROR(FIND(IstNumbers,E4997),""))</f>
        <v>34</v>
      </c>
      <c r="N4997" s="1" t="str">
        <f>IF([first '# in desc]&lt;[pos kw in desc],MID([desc],[pos kw in desc]-7,7))</f>
        <v xml:space="preserve">­me 42 </v>
      </c>
      <c r="O49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7" s="1" t="str">
        <f>TRIM(IF([first '# in desc]&lt;[pos kw in desc],MID([desc],[pos kw in desc]-6,6),FALSE))</f>
        <v>me 42</v>
      </c>
      <c r="Q4997" s="1">
        <f>IF(LEN([manuell])=0,IFERROR([kw fine in title]*1,IFERROR(SUMPRODUCT(COUNTIF(IsDigits,MID([kw in desc],ROW($A$1:$A$150),1)))=LEN([kw in desc]),#N/A)),[manuell])</f>
        <v>42</v>
      </c>
      <c r="R4997" s="1" t="e">
        <f>IF([pos kw in title]&gt;0,MID(J4997,#REF!,4),IF([first '# in title]&gt;0,MID([title],[first '# in title],3),IF([first '# in title]&gt;0,MID([desc],#REF!,3),VLOOKUP([productid],$G$2:$R$1386,8))))</f>
        <v>#REF!</v>
      </c>
      <c r="S4997" s="1" t="str">
        <f>IF([kw in desc]=[kw rough in title],[kw in desc]*1,IFERROR(LEFT([kw_dirty],3)*1,IFERROR(LEFT([kw_dirty],2)*1,"n.a.")))</f>
        <v>n.a.</v>
      </c>
      <c r="T4997" s="1"/>
      <c r="U4997" s="1">
        <f>VLOOKUP(Tabelle1[[#This Row],[productid]],Tabelle2[#All],2,FALSE)</f>
        <v>42</v>
      </c>
    </row>
    <row r="4998" spans="1:21" hidden="1">
      <c r="A4998" t="s">
        <v>3181</v>
      </c>
      <c r="B4998">
        <v>3860</v>
      </c>
      <c r="C4998">
        <v>289859</v>
      </c>
      <c r="D4998" t="s">
        <v>8189</v>
      </c>
      <c r="E4998" t="s">
        <v>8015</v>
      </c>
      <c r="F4998">
        <v>18406</v>
      </c>
      <c r="G4998">
        <v>3497887</v>
      </c>
      <c r="H4998">
        <f t="shared" si="78"/>
        <v>0</v>
      </c>
      <c r="I4998">
        <f t="array" ref="I4998">MIN(IFERROR(FIND(IstNumbers,A4998),""))</f>
        <v>13</v>
      </c>
      <c r="J4998" s="1" t="e">
        <f>IF([first '# in title]&lt;[pos kw in title],MID([title],[pos kw in title]-6,6),#N/A)</f>
        <v>#N/A</v>
      </c>
      <c r="K4998" s="1" t="e">
        <f>IFERROR(MID(SUBSTITUTE([kw rough in title],",","."),FIND("(",[kw rough in title])+1,20),SUBSTITUTE(IFERROR(MID([kw rough in title],FIND(" ",[kw rough in title])+1,20),[kw rough in title]),",","."))</f>
        <v>#N/A</v>
      </c>
      <c r="L4998" s="1">
        <f>IFERROR(FIND("kW",[desc]),0)</f>
        <v>70</v>
      </c>
      <c r="M4998">
        <f t="array" ref="M4998">MIN(IFERROR(FIND(IstNumbers,E4998),""))</f>
        <v>34</v>
      </c>
      <c r="N4998" s="1" t="str">
        <f>IF([first '# in desc]&lt;[pos kw in desc],MID([desc],[pos kw in desc]-7,7))</f>
        <v xml:space="preserve">­me 42 </v>
      </c>
      <c r="O49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8" s="1" t="str">
        <f>TRIM(IF([first '# in desc]&lt;[pos kw in desc],MID([desc],[pos kw in desc]-6,6),FALSE))</f>
        <v>me 42</v>
      </c>
      <c r="Q4998" s="1" t="b">
        <f>IF(LEN([manuell])=0,IFERROR([kw fine in title]*1,IFERROR(SUMPRODUCT(COUNTIF(IsDigits,MID([kw in desc],ROW($A$1:$A$150),1)))=LEN([kw in desc]),#N/A)),[manuell])</f>
        <v>0</v>
      </c>
      <c r="R4998" s="1" t="str">
        <f>IF([pos kw in title]&gt;0,MID(J4998,#REF!,4),IF([first '# in title]&gt;0,MID([title],[first '# in title],3),IF([first '# in title]&gt;0,MID([desc],#REF!,3),VLOOKUP([productid],$G$2:$R$1386,8))))</f>
        <v xml:space="preserve">42 </v>
      </c>
      <c r="S4998" s="1" t="e">
        <f>IF([kw in desc]=[kw rough in title],[kw in desc]*1,IFERROR(LEFT([kw_dirty],3)*1,IFERROR(LEFT([kw_dirty],2)*1,"n.a.")))</f>
        <v>#N/A</v>
      </c>
      <c r="T4998" s="1"/>
      <c r="U4998" s="1">
        <f>VLOOKUP(Tabelle1[[#This Row],[productid]],Tabelle2[#All],2,FALSE)</f>
        <v>42</v>
      </c>
    </row>
    <row r="4999" spans="1:21" hidden="1">
      <c r="A4999" t="s">
        <v>5002</v>
      </c>
      <c r="B4999">
        <v>3795</v>
      </c>
      <c r="C4999">
        <v>289859</v>
      </c>
      <c r="D4999" t="s">
        <v>8190</v>
      </c>
      <c r="E4999" t="s">
        <v>7306</v>
      </c>
      <c r="F4999">
        <v>18406</v>
      </c>
      <c r="G4999">
        <v>1750863</v>
      </c>
      <c r="H4999">
        <f t="shared" si="78"/>
        <v>28</v>
      </c>
      <c r="I4999">
        <f t="array" ref="I4999">MIN(IFERROR(FIND(IstNumbers,A4999),""))</f>
        <v>25</v>
      </c>
      <c r="J4999" s="1" t="str">
        <f>IF([first '# in title]&lt;[pos kw in title],MID([title],[pos kw in title]-6,6),#N/A)</f>
        <v xml:space="preserve">rt 42 </v>
      </c>
      <c r="K499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4999" s="1">
        <f>IFERROR(FIND("kW",[desc]),0)</f>
        <v>70</v>
      </c>
      <c r="M4999">
        <f t="array" ref="M4999">MIN(IFERROR(FIND(IstNumbers,E4999),""))</f>
        <v>34</v>
      </c>
      <c r="N4999" s="1" t="str">
        <f>IF([first '# in desc]&lt;[pos kw in desc],MID([desc],[pos kw in desc]-7,7))</f>
        <v xml:space="preserve">­me 42 </v>
      </c>
      <c r="O49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4999" s="1" t="str">
        <f>TRIM(IF([first '# in desc]&lt;[pos kw in desc],MID([desc],[pos kw in desc]-6,6),FALSE))</f>
        <v>me 42</v>
      </c>
      <c r="Q4999" s="1">
        <f>IF(LEN([manuell])=0,IFERROR([kw fine in title]*1,IFERROR(SUMPRODUCT(COUNTIF(IsDigits,MID([kw in desc],ROW($A$1:$A$150),1)))=LEN([kw in desc]),#N/A)),[manuell])</f>
        <v>42</v>
      </c>
      <c r="R4999" s="1" t="e">
        <f>IF([pos kw in title]&gt;0,MID(J4999,#REF!,4),IF([first '# in title]&gt;0,MID([title],[first '# in title],3),IF([first '# in title]&gt;0,MID([desc],#REF!,3),VLOOKUP([productid],$G$2:$R$1386,8))))</f>
        <v>#REF!</v>
      </c>
      <c r="S4999" s="1" t="str">
        <f>IF([kw in desc]=[kw rough in title],[kw in desc]*1,IFERROR(LEFT([kw_dirty],3)*1,IFERROR(LEFT([kw_dirty],2)*1,"n.a.")))</f>
        <v>n.a.</v>
      </c>
      <c r="T4999" s="1"/>
      <c r="U4999" s="1">
        <f>VLOOKUP(Tabelle1[[#This Row],[productid]],Tabelle2[#All],2,FALSE)</f>
        <v>42</v>
      </c>
    </row>
    <row r="5000" spans="1:21" hidden="1">
      <c r="A5000" t="s">
        <v>3181</v>
      </c>
      <c r="B5000">
        <v>3860</v>
      </c>
      <c r="C5000">
        <v>289859</v>
      </c>
      <c r="D5000" t="s">
        <v>8191</v>
      </c>
      <c r="E5000" t="s">
        <v>8192</v>
      </c>
      <c r="F5000">
        <v>18406</v>
      </c>
      <c r="G5000">
        <v>3497887</v>
      </c>
      <c r="H5000">
        <f t="shared" si="78"/>
        <v>0</v>
      </c>
      <c r="I5000">
        <f t="array" ref="I5000">MIN(IFERROR(FIND(IstNumbers,A5000),""))</f>
        <v>13</v>
      </c>
      <c r="J5000" s="1" t="e">
        <f>IF([first '# in title]&lt;[pos kw in title],MID([title],[pos kw in title]-6,6),#N/A)</f>
        <v>#N/A</v>
      </c>
      <c r="K5000" s="1" t="e">
        <f>IFERROR(MID(SUBSTITUTE([kw rough in title],",","."),FIND("(",[kw rough in title])+1,20),SUBSTITUTE(IFERROR(MID([kw rough in title],FIND(" ",[kw rough in title])+1,20),[kw rough in title]),",","."))</f>
        <v>#N/A</v>
      </c>
      <c r="L5000" s="1">
        <f>IFERROR(FIND("kW",[desc]),0)</f>
        <v>70</v>
      </c>
      <c r="M5000">
        <f t="array" ref="M5000">MIN(IFERROR(FIND(IstNumbers,E5000),""))</f>
        <v>34</v>
      </c>
      <c r="N5000" s="1" t="str">
        <f>IF([first '# in desc]&lt;[pos kw in desc],MID([desc],[pos kw in desc]-7,7))</f>
        <v xml:space="preserve">­me 42 </v>
      </c>
      <c r="O50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00" s="1" t="str">
        <f>TRIM(IF([first '# in desc]&lt;[pos kw in desc],MID([desc],[pos kw in desc]-6,6),FALSE))</f>
        <v>me 42</v>
      </c>
      <c r="Q5000" s="1" t="b">
        <f>IF(LEN([manuell])=0,IFERROR([kw fine in title]*1,IFERROR(SUMPRODUCT(COUNTIF(IsDigits,MID([kw in desc],ROW($A$1:$A$150),1)))=LEN([kw in desc]),#N/A)),[manuell])</f>
        <v>0</v>
      </c>
      <c r="R5000" s="1" t="str">
        <f>IF([pos kw in title]&gt;0,MID(J5000,#REF!,4),IF([first '# in title]&gt;0,MID([title],[first '# in title],3),IF([first '# in title]&gt;0,MID([desc],#REF!,3),VLOOKUP([productid],$G$2:$R$1386,8))))</f>
        <v xml:space="preserve">42 </v>
      </c>
      <c r="S5000" s="1" t="e">
        <f>IF([kw in desc]=[kw rough in title],[kw in desc]*1,IFERROR(LEFT([kw_dirty],3)*1,IFERROR(LEFT([kw_dirty],2)*1,"n.a.")))</f>
        <v>#N/A</v>
      </c>
      <c r="T5000" s="1"/>
      <c r="U5000" s="1">
        <f>VLOOKUP(Tabelle1[[#This Row],[productid]],Tabelle2[#All],2,FALSE)</f>
        <v>42</v>
      </c>
    </row>
    <row r="5001" spans="1:21" hidden="1">
      <c r="A5001" t="s">
        <v>5002</v>
      </c>
      <c r="B5001">
        <v>3795</v>
      </c>
      <c r="C5001">
        <v>289859</v>
      </c>
      <c r="D5001" t="s">
        <v>8193</v>
      </c>
      <c r="E5001" t="s">
        <v>8194</v>
      </c>
      <c r="F5001">
        <v>18406</v>
      </c>
      <c r="G5001">
        <v>1750863</v>
      </c>
      <c r="H5001">
        <f t="shared" si="78"/>
        <v>28</v>
      </c>
      <c r="I5001">
        <f t="array" ref="I5001">MIN(IFERROR(FIND(IstNumbers,A5001),""))</f>
        <v>25</v>
      </c>
      <c r="J5001" s="1" t="str">
        <f>IF([first '# in title]&lt;[pos kw in title],MID([title],[pos kw in title]-6,6),#N/A)</f>
        <v xml:space="preserve">rt 42 </v>
      </c>
      <c r="K500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01" s="1">
        <f>IFERROR(FIND("kW",[desc]),0)</f>
        <v>70</v>
      </c>
      <c r="M5001">
        <f t="array" ref="M5001">MIN(IFERROR(FIND(IstNumbers,E5001),""))</f>
        <v>34</v>
      </c>
      <c r="N5001" s="1" t="str">
        <f>IF([first '# in desc]&lt;[pos kw in desc],MID([desc],[pos kw in desc]-7,7))</f>
        <v xml:space="preserve">­me 42 </v>
      </c>
      <c r="O50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01" s="1" t="str">
        <f>TRIM(IF([first '# in desc]&lt;[pos kw in desc],MID([desc],[pos kw in desc]-6,6),FALSE))</f>
        <v>me 42</v>
      </c>
      <c r="Q5001" s="1">
        <f>IF(LEN([manuell])=0,IFERROR([kw fine in title]*1,IFERROR(SUMPRODUCT(COUNTIF(IsDigits,MID([kw in desc],ROW($A$1:$A$150),1)))=LEN([kw in desc]),#N/A)),[manuell])</f>
        <v>42</v>
      </c>
      <c r="R5001" s="1" t="e">
        <f>IF([pos kw in title]&gt;0,MID(J5001,#REF!,4),IF([first '# in title]&gt;0,MID([title],[first '# in title],3),IF([first '# in title]&gt;0,MID([desc],#REF!,3),VLOOKUP([productid],$G$2:$R$1386,8))))</f>
        <v>#REF!</v>
      </c>
      <c r="S5001" s="1" t="str">
        <f>IF([kw in desc]=[kw rough in title],[kw in desc]*1,IFERROR(LEFT([kw_dirty],3)*1,IFERROR(LEFT([kw_dirty],2)*1,"n.a.")))</f>
        <v>n.a.</v>
      </c>
      <c r="T5001" s="1"/>
      <c r="U5001" s="1">
        <f>VLOOKUP(Tabelle1[[#This Row],[productid]],Tabelle2[#All],2,FALSE)</f>
        <v>42</v>
      </c>
    </row>
    <row r="5002" spans="1:21" hidden="1">
      <c r="A5002" t="s">
        <v>3181</v>
      </c>
      <c r="B5002">
        <v>3860</v>
      </c>
      <c r="C5002">
        <v>289859</v>
      </c>
      <c r="D5002" t="s">
        <v>8195</v>
      </c>
      <c r="E5002" t="s">
        <v>8196</v>
      </c>
      <c r="F5002">
        <v>18406</v>
      </c>
      <c r="G5002">
        <v>3497887</v>
      </c>
      <c r="H5002">
        <f t="shared" si="78"/>
        <v>0</v>
      </c>
      <c r="I5002">
        <f t="array" ref="I5002">MIN(IFERROR(FIND(IstNumbers,A5002),""))</f>
        <v>13</v>
      </c>
      <c r="J5002" s="1" t="e">
        <f>IF([first '# in title]&lt;[pos kw in title],MID([title],[pos kw in title]-6,6),#N/A)</f>
        <v>#N/A</v>
      </c>
      <c r="K5002" s="1" t="e">
        <f>IFERROR(MID(SUBSTITUTE([kw rough in title],",","."),FIND("(",[kw rough in title])+1,20),SUBSTITUTE(IFERROR(MID([kw rough in title],FIND(" ",[kw rough in title])+1,20),[kw rough in title]),",","."))</f>
        <v>#N/A</v>
      </c>
      <c r="L5002" s="1">
        <f>IFERROR(FIND("kW",[desc]),0)</f>
        <v>70</v>
      </c>
      <c r="M5002">
        <f t="array" ref="M5002">MIN(IFERROR(FIND(IstNumbers,E5002),""))</f>
        <v>34</v>
      </c>
      <c r="N5002" s="1" t="str">
        <f>IF([first '# in desc]&lt;[pos kw in desc],MID([desc],[pos kw in desc]-7,7))</f>
        <v xml:space="preserve">­me 42 </v>
      </c>
      <c r="O50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02" s="1" t="str">
        <f>TRIM(IF([first '# in desc]&lt;[pos kw in desc],MID([desc],[pos kw in desc]-6,6),FALSE))</f>
        <v>me 42</v>
      </c>
      <c r="Q5002" s="1" t="b">
        <f>IF(LEN([manuell])=0,IFERROR([kw fine in title]*1,IFERROR(SUMPRODUCT(COUNTIF(IsDigits,MID([kw in desc],ROW($A$1:$A$150),1)))=LEN([kw in desc]),#N/A)),[manuell])</f>
        <v>0</v>
      </c>
      <c r="R5002" s="1" t="str">
        <f>IF([pos kw in title]&gt;0,MID(J5002,#REF!,4),IF([first '# in title]&gt;0,MID([title],[first '# in title],3),IF([first '# in title]&gt;0,MID([desc],#REF!,3),VLOOKUP([productid],$G$2:$R$1386,8))))</f>
        <v xml:space="preserve">42 </v>
      </c>
      <c r="S5002" s="1" t="e">
        <f>IF([kw in desc]=[kw rough in title],[kw in desc]*1,IFERROR(LEFT([kw_dirty],3)*1,IFERROR(LEFT([kw_dirty],2)*1,"n.a.")))</f>
        <v>#N/A</v>
      </c>
      <c r="T5002" s="1"/>
      <c r="U5002" s="1">
        <f>VLOOKUP(Tabelle1[[#This Row],[productid]],Tabelle2[#All],2,FALSE)</f>
        <v>42</v>
      </c>
    </row>
    <row r="5003" spans="1:21" hidden="1">
      <c r="A5003" t="s">
        <v>5002</v>
      </c>
      <c r="B5003">
        <v>3800</v>
      </c>
      <c r="C5003">
        <v>289859</v>
      </c>
      <c r="D5003" t="s">
        <v>8197</v>
      </c>
      <c r="E5003" t="s">
        <v>8198</v>
      </c>
      <c r="F5003">
        <v>18406</v>
      </c>
      <c r="G5003">
        <v>1750863</v>
      </c>
      <c r="H5003">
        <f t="shared" si="78"/>
        <v>28</v>
      </c>
      <c r="I5003">
        <f t="array" ref="I5003">MIN(IFERROR(FIND(IstNumbers,A5003),""))</f>
        <v>25</v>
      </c>
      <c r="J5003" s="1" t="str">
        <f>IF([first '# in title]&lt;[pos kw in title],MID([title],[pos kw in title]-6,6),#N/A)</f>
        <v xml:space="preserve">rt 42 </v>
      </c>
      <c r="K500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03" s="1">
        <f>IFERROR(FIND("kW",[desc]),0)</f>
        <v>70</v>
      </c>
      <c r="M5003">
        <f t="array" ref="M5003">MIN(IFERROR(FIND(IstNumbers,E5003),""))</f>
        <v>34</v>
      </c>
      <c r="N5003" s="1" t="str">
        <f>IF([first '# in desc]&lt;[pos kw in desc],MID([desc],[pos kw in desc]-7,7))</f>
        <v xml:space="preserve">­me 42 </v>
      </c>
      <c r="O50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03" s="1" t="str">
        <f>TRIM(IF([first '# in desc]&lt;[pos kw in desc],MID([desc],[pos kw in desc]-6,6),FALSE))</f>
        <v>me 42</v>
      </c>
      <c r="Q5003" s="1">
        <f>IF(LEN([manuell])=0,IFERROR([kw fine in title]*1,IFERROR(SUMPRODUCT(COUNTIF(IsDigits,MID([kw in desc],ROW($A$1:$A$150),1)))=LEN([kw in desc]),#N/A)),[manuell])</f>
        <v>42</v>
      </c>
      <c r="R5003" s="1" t="e">
        <f>IF([pos kw in title]&gt;0,MID(J5003,#REF!,4),IF([first '# in title]&gt;0,MID([title],[first '# in title],3),IF([first '# in title]&gt;0,MID([desc],#REF!,3),VLOOKUP([productid],$G$2:$R$1386,8))))</f>
        <v>#REF!</v>
      </c>
      <c r="S5003" s="1" t="str">
        <f>IF([kw in desc]=[kw rough in title],[kw in desc]*1,IFERROR(LEFT([kw_dirty],3)*1,IFERROR(LEFT([kw_dirty],2)*1,"n.a.")))</f>
        <v>n.a.</v>
      </c>
      <c r="T5003" s="1"/>
      <c r="U5003" s="1">
        <f>VLOOKUP(Tabelle1[[#This Row],[productid]],Tabelle2[#All],2,FALSE)</f>
        <v>42</v>
      </c>
    </row>
    <row r="5004" spans="1:21" hidden="1">
      <c r="A5004" t="s">
        <v>3181</v>
      </c>
      <c r="B5004">
        <v>3860</v>
      </c>
      <c r="C5004">
        <v>289859</v>
      </c>
      <c r="D5004" t="s">
        <v>8199</v>
      </c>
      <c r="E5004" t="s">
        <v>8200</v>
      </c>
      <c r="F5004">
        <v>18406</v>
      </c>
      <c r="G5004">
        <v>3497887</v>
      </c>
      <c r="H5004">
        <f t="shared" si="78"/>
        <v>0</v>
      </c>
      <c r="I5004">
        <f t="array" ref="I5004">MIN(IFERROR(FIND(IstNumbers,A5004),""))</f>
        <v>13</v>
      </c>
      <c r="J5004" s="1" t="e">
        <f>IF([first '# in title]&lt;[pos kw in title],MID([title],[pos kw in title]-6,6),#N/A)</f>
        <v>#N/A</v>
      </c>
      <c r="K5004" s="1" t="e">
        <f>IFERROR(MID(SUBSTITUTE([kw rough in title],",","."),FIND("(",[kw rough in title])+1,20),SUBSTITUTE(IFERROR(MID([kw rough in title],FIND(" ",[kw rough in title])+1,20),[kw rough in title]),",","."))</f>
        <v>#N/A</v>
      </c>
      <c r="L5004" s="1">
        <f>IFERROR(FIND("kW",[desc]),0)</f>
        <v>70</v>
      </c>
      <c r="M5004">
        <f t="array" ref="M5004">MIN(IFERROR(FIND(IstNumbers,E5004),""))</f>
        <v>34</v>
      </c>
      <c r="N5004" s="1" t="str">
        <f>IF([first '# in desc]&lt;[pos kw in desc],MID([desc],[pos kw in desc]-7,7))</f>
        <v xml:space="preserve">­me 42 </v>
      </c>
      <c r="O50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04" s="1" t="str">
        <f>TRIM(IF([first '# in desc]&lt;[pos kw in desc],MID([desc],[pos kw in desc]-6,6),FALSE))</f>
        <v>me 42</v>
      </c>
      <c r="Q5004" s="1" t="b">
        <f>IF(LEN([manuell])=0,IFERROR([kw fine in title]*1,IFERROR(SUMPRODUCT(COUNTIF(IsDigits,MID([kw in desc],ROW($A$1:$A$150),1)))=LEN([kw in desc]),#N/A)),[manuell])</f>
        <v>0</v>
      </c>
      <c r="R5004" s="1" t="str">
        <f>IF([pos kw in title]&gt;0,MID(J5004,#REF!,4),IF([first '# in title]&gt;0,MID([title],[first '# in title],3),IF([first '# in title]&gt;0,MID([desc],#REF!,3),VLOOKUP([productid],$G$2:$R$1386,8))))</f>
        <v xml:space="preserve">42 </v>
      </c>
      <c r="S5004" s="1" t="e">
        <f>IF([kw in desc]=[kw rough in title],[kw in desc]*1,IFERROR(LEFT([kw_dirty],3)*1,IFERROR(LEFT([kw_dirty],2)*1,"n.a.")))</f>
        <v>#N/A</v>
      </c>
      <c r="T5004" s="1"/>
      <c r="U5004" s="1">
        <f>VLOOKUP(Tabelle1[[#This Row],[productid]],Tabelle2[#All],2,FALSE)</f>
        <v>42</v>
      </c>
    </row>
    <row r="5005" spans="1:21" hidden="1">
      <c r="A5005" t="s">
        <v>5002</v>
      </c>
      <c r="B5005">
        <v>3800</v>
      </c>
      <c r="C5005">
        <v>289859</v>
      </c>
      <c r="D5005" t="s">
        <v>8201</v>
      </c>
      <c r="E5005" t="s">
        <v>7598</v>
      </c>
      <c r="F5005">
        <v>18406</v>
      </c>
      <c r="G5005">
        <v>1750863</v>
      </c>
      <c r="H5005">
        <f t="shared" si="78"/>
        <v>28</v>
      </c>
      <c r="I5005">
        <f t="array" ref="I5005">MIN(IFERROR(FIND(IstNumbers,A5005),""))</f>
        <v>25</v>
      </c>
      <c r="J5005" s="1" t="str">
        <f>IF([first '# in title]&lt;[pos kw in title],MID([title],[pos kw in title]-6,6),#N/A)</f>
        <v xml:space="preserve">rt 42 </v>
      </c>
      <c r="K500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05" s="1">
        <f>IFERROR(FIND("kW",[desc]),0)</f>
        <v>70</v>
      </c>
      <c r="M5005">
        <f t="array" ref="M5005">MIN(IFERROR(FIND(IstNumbers,E5005),""))</f>
        <v>34</v>
      </c>
      <c r="N5005" s="1" t="str">
        <f>IF([first '# in desc]&lt;[pos kw in desc],MID([desc],[pos kw in desc]-7,7))</f>
        <v xml:space="preserve">­me 42 </v>
      </c>
      <c r="O50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05" s="1" t="str">
        <f>TRIM(IF([first '# in desc]&lt;[pos kw in desc],MID([desc],[pos kw in desc]-6,6),FALSE))</f>
        <v>me 42</v>
      </c>
      <c r="Q5005" s="1">
        <f>IF(LEN([manuell])=0,IFERROR([kw fine in title]*1,IFERROR(SUMPRODUCT(COUNTIF(IsDigits,MID([kw in desc],ROW($A$1:$A$150),1)))=LEN([kw in desc]),#N/A)),[manuell])</f>
        <v>42</v>
      </c>
      <c r="R5005" s="1" t="e">
        <f>IF([pos kw in title]&gt;0,MID(J5005,#REF!,4),IF([first '# in title]&gt;0,MID([title],[first '# in title],3),IF([first '# in title]&gt;0,MID([desc],#REF!,3),VLOOKUP([productid],$G$2:$R$1386,8))))</f>
        <v>#REF!</v>
      </c>
      <c r="S5005" s="1" t="str">
        <f>IF([kw in desc]=[kw rough in title],[kw in desc]*1,IFERROR(LEFT([kw_dirty],3)*1,IFERROR(LEFT([kw_dirty],2)*1,"n.a.")))</f>
        <v>n.a.</v>
      </c>
      <c r="T5005" s="1"/>
      <c r="U5005" s="1">
        <f>VLOOKUP(Tabelle1[[#This Row],[productid]],Tabelle2[#All],2,FALSE)</f>
        <v>42</v>
      </c>
    </row>
    <row r="5006" spans="1:21" hidden="1">
      <c r="A5006" t="s">
        <v>3181</v>
      </c>
      <c r="B5006">
        <v>3860</v>
      </c>
      <c r="C5006">
        <v>289859</v>
      </c>
      <c r="D5006" t="s">
        <v>8202</v>
      </c>
      <c r="E5006" t="s">
        <v>8203</v>
      </c>
      <c r="F5006">
        <v>18406</v>
      </c>
      <c r="G5006">
        <v>3497887</v>
      </c>
      <c r="H5006">
        <f t="shared" si="78"/>
        <v>0</v>
      </c>
      <c r="I5006">
        <f t="array" ref="I5006">MIN(IFERROR(FIND(IstNumbers,A5006),""))</f>
        <v>13</v>
      </c>
      <c r="J5006" s="1" t="e">
        <f>IF([first '# in title]&lt;[pos kw in title],MID([title],[pos kw in title]-6,6),#N/A)</f>
        <v>#N/A</v>
      </c>
      <c r="K5006" s="1" t="e">
        <f>IFERROR(MID(SUBSTITUTE([kw rough in title],",","."),FIND("(",[kw rough in title])+1,20),SUBSTITUTE(IFERROR(MID([kw rough in title],FIND(" ",[kw rough in title])+1,20),[kw rough in title]),",","."))</f>
        <v>#N/A</v>
      </c>
      <c r="L5006" s="1">
        <f>IFERROR(FIND("kW",[desc]),0)</f>
        <v>70</v>
      </c>
      <c r="M5006">
        <f t="array" ref="M5006">MIN(IFERROR(FIND(IstNumbers,E5006),""))</f>
        <v>34</v>
      </c>
      <c r="N5006" s="1" t="str">
        <f>IF([first '# in desc]&lt;[pos kw in desc],MID([desc],[pos kw in desc]-7,7))</f>
        <v xml:space="preserve">­me 42 </v>
      </c>
      <c r="O50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06" s="1" t="str">
        <f>TRIM(IF([first '# in desc]&lt;[pos kw in desc],MID([desc],[pos kw in desc]-6,6),FALSE))</f>
        <v>me 42</v>
      </c>
      <c r="Q5006" s="1" t="b">
        <f>IF(LEN([manuell])=0,IFERROR([kw fine in title]*1,IFERROR(SUMPRODUCT(COUNTIF(IsDigits,MID([kw in desc],ROW($A$1:$A$150),1)))=LEN([kw in desc]),#N/A)),[manuell])</f>
        <v>0</v>
      </c>
      <c r="R5006" s="1" t="str">
        <f>IF([pos kw in title]&gt;0,MID(J5006,#REF!,4),IF([first '# in title]&gt;0,MID([title],[first '# in title],3),IF([first '# in title]&gt;0,MID([desc],#REF!,3),VLOOKUP([productid],$G$2:$R$1386,8))))</f>
        <v xml:space="preserve">42 </v>
      </c>
      <c r="S5006" s="1" t="e">
        <f>IF([kw in desc]=[kw rough in title],[kw in desc]*1,IFERROR(LEFT([kw_dirty],3)*1,IFERROR(LEFT([kw_dirty],2)*1,"n.a.")))</f>
        <v>#N/A</v>
      </c>
      <c r="T5006" s="1"/>
      <c r="U5006" s="1">
        <f>VLOOKUP(Tabelle1[[#This Row],[productid]],Tabelle2[#All],2,FALSE)</f>
        <v>42</v>
      </c>
    </row>
    <row r="5007" spans="1:21">
      <c r="A5007" t="s">
        <v>5298</v>
      </c>
      <c r="B5007">
        <v>3099</v>
      </c>
      <c r="C5007">
        <v>289859</v>
      </c>
      <c r="D5007" t="s">
        <v>8204</v>
      </c>
      <c r="E5007" t="s">
        <v>8205</v>
      </c>
      <c r="F5007">
        <v>18406</v>
      </c>
      <c r="G5007">
        <v>2286143</v>
      </c>
      <c r="H5007">
        <f t="shared" si="78"/>
        <v>0</v>
      </c>
      <c r="I5007">
        <f t="array" ref="I5007">MIN(IFERROR(FIND(IstNumbers,A5007),""))</f>
        <v>28</v>
      </c>
      <c r="J5007" s="1" t="e">
        <f>IF([first '# in title]&lt;[pos kw in title],MID([title],[pos kw in title]-6,6),#N/A)</f>
        <v>#N/A</v>
      </c>
      <c r="K5007" s="1" t="e">
        <f>IFERROR(MID(SUBSTITUTE([kw rough in title],",","."),FIND("(",[kw rough in title])+1,20),SUBSTITUTE(IFERROR(MID([kw rough in title],FIND(" ",[kw rough in title])+1,20),[kw rough in title]),",","."))</f>
        <v>#N/A</v>
      </c>
      <c r="L5007" s="1">
        <f>IFERROR(FIND("kW",[desc]),0)</f>
        <v>0</v>
      </c>
      <c r="M5007">
        <f t="array" ref="M5007">MIN(IFERROR(FIND(IstNumbers,E5007),""))</f>
        <v>33</v>
      </c>
      <c r="N5007" s="1" t="b">
        <f>IF([first '# in desc]&lt;[pos kw in desc],MID([desc],[pos kw in desc]-7,7))</f>
        <v>0</v>
      </c>
      <c r="O50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07" s="1" t="str">
        <f>TRIM(IF([first '# in desc]&lt;[pos kw in desc],MID([desc],[pos kw in desc]-6,6),FALSE))</f>
        <v>FALSCH</v>
      </c>
      <c r="Q5007" s="1" t="b">
        <f>IF(LEN([manuell])=0,IFERROR([kw fine in title]*1,IFERROR(SUMPRODUCT(COUNTIF(IsDigits,MID([kw in desc],ROW($A$1:$A$150),1)))=LEN([kw in desc]),#N/A)),[manuell])</f>
        <v>0</v>
      </c>
      <c r="R5007" s="1" t="str">
        <f>IF([pos kw in title]&gt;0,MID(J5007,#REF!,4),IF([first '# in title]&gt;0,MID([title],[first '# in title],3),IF([first '# in title]&gt;0,MID([desc],#REF!,3),VLOOKUP([productid],$G$2:$R$1386,8))))</f>
        <v>146</v>
      </c>
      <c r="S5007" s="1" t="e">
        <f>IF([kw in desc]=[kw rough in title],[kw in desc]*1,IFERROR(LEFT([kw_dirty],3)*1,IFERROR(LEFT([kw_dirty],2)*1,"n.a.")))</f>
        <v>#N/A</v>
      </c>
      <c r="T5007" s="1"/>
      <c r="U5007" s="1" t="e">
        <f>VLOOKUP(Tabelle1[[#This Row],[productid]],Tabelle2[#All],2,FALSE)</f>
        <v>#N/A</v>
      </c>
    </row>
    <row r="5008" spans="1:21">
      <c r="A5008" t="s">
        <v>5298</v>
      </c>
      <c r="B5008">
        <v>3099</v>
      </c>
      <c r="C5008">
        <v>289859</v>
      </c>
      <c r="D5008" t="s">
        <v>8206</v>
      </c>
      <c r="E5008" t="s">
        <v>8207</v>
      </c>
      <c r="F5008">
        <v>18406</v>
      </c>
      <c r="G5008">
        <v>2286143</v>
      </c>
      <c r="H5008">
        <f t="shared" si="78"/>
        <v>0</v>
      </c>
      <c r="I5008">
        <f t="array" ref="I5008">MIN(IFERROR(FIND(IstNumbers,A5008),""))</f>
        <v>28</v>
      </c>
      <c r="J5008" s="1" t="e">
        <f>IF([first '# in title]&lt;[pos kw in title],MID([title],[pos kw in title]-6,6),#N/A)</f>
        <v>#N/A</v>
      </c>
      <c r="K5008" s="1" t="e">
        <f>IFERROR(MID(SUBSTITUTE([kw rough in title],",","."),FIND("(",[kw rough in title])+1,20),SUBSTITUTE(IFERROR(MID([kw rough in title],FIND(" ",[kw rough in title])+1,20),[kw rough in title]),",","."))</f>
        <v>#N/A</v>
      </c>
      <c r="L5008" s="1">
        <f>IFERROR(FIND("kW",[desc]),0)</f>
        <v>0</v>
      </c>
      <c r="M5008">
        <f t="array" ref="M5008">MIN(IFERROR(FIND(IstNumbers,E5008),""))</f>
        <v>33</v>
      </c>
      <c r="N5008" s="1" t="b">
        <f>IF([first '# in desc]&lt;[pos kw in desc],MID([desc],[pos kw in desc]-7,7))</f>
        <v>0</v>
      </c>
      <c r="O50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08" s="1" t="str">
        <f>TRIM(IF([first '# in desc]&lt;[pos kw in desc],MID([desc],[pos kw in desc]-6,6),FALSE))</f>
        <v>FALSCH</v>
      </c>
      <c r="Q5008" s="1" t="b">
        <f>IF(LEN([manuell])=0,IFERROR([kw fine in title]*1,IFERROR(SUMPRODUCT(COUNTIF(IsDigits,MID([kw in desc],ROW($A$1:$A$150),1)))=LEN([kw in desc]),#N/A)),[manuell])</f>
        <v>0</v>
      </c>
      <c r="R5008" s="1" t="str">
        <f>IF([pos kw in title]&gt;0,MID(J5008,#REF!,4),IF([first '# in title]&gt;0,MID([title],[first '# in title],3),IF([first '# in title]&gt;0,MID([desc],#REF!,3),VLOOKUP([productid],$G$2:$R$1386,8))))</f>
        <v>146</v>
      </c>
      <c r="S5008" s="1" t="e">
        <f>IF([kw in desc]=[kw rough in title],[kw in desc]*1,IFERROR(LEFT([kw_dirty],3)*1,IFERROR(LEFT([kw_dirty],2)*1,"n.a.")))</f>
        <v>#N/A</v>
      </c>
      <c r="T5008" s="1"/>
      <c r="U5008" s="1" t="e">
        <f>VLOOKUP(Tabelle1[[#This Row],[productid]],Tabelle2[#All],2,FALSE)</f>
        <v>#N/A</v>
      </c>
    </row>
    <row r="5009" spans="1:21">
      <c r="A5009" t="s">
        <v>5298</v>
      </c>
      <c r="B5009">
        <v>3099</v>
      </c>
      <c r="C5009">
        <v>289859</v>
      </c>
      <c r="D5009" t="s">
        <v>8208</v>
      </c>
      <c r="E5009" t="s">
        <v>8209</v>
      </c>
      <c r="F5009">
        <v>18406</v>
      </c>
      <c r="G5009">
        <v>2286143</v>
      </c>
      <c r="H5009">
        <f t="shared" si="78"/>
        <v>0</v>
      </c>
      <c r="I5009">
        <f t="array" ref="I5009">MIN(IFERROR(FIND(IstNumbers,A5009),""))</f>
        <v>28</v>
      </c>
      <c r="J5009" s="1" t="e">
        <f>IF([first '# in title]&lt;[pos kw in title],MID([title],[pos kw in title]-6,6),#N/A)</f>
        <v>#N/A</v>
      </c>
      <c r="K5009" s="1" t="e">
        <f>IFERROR(MID(SUBSTITUTE([kw rough in title],",","."),FIND("(",[kw rough in title])+1,20),SUBSTITUTE(IFERROR(MID([kw rough in title],FIND(" ",[kw rough in title])+1,20),[kw rough in title]),",","."))</f>
        <v>#N/A</v>
      </c>
      <c r="L5009" s="1">
        <f>IFERROR(FIND("kW",[desc]),0)</f>
        <v>0</v>
      </c>
      <c r="M5009">
        <f t="array" ref="M5009">MIN(IFERROR(FIND(IstNumbers,E5009),""))</f>
        <v>33</v>
      </c>
      <c r="N5009" s="1" t="b">
        <f>IF([first '# in desc]&lt;[pos kw in desc],MID([desc],[pos kw in desc]-7,7))</f>
        <v>0</v>
      </c>
      <c r="O50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09" s="1" t="str">
        <f>TRIM(IF([first '# in desc]&lt;[pos kw in desc],MID([desc],[pos kw in desc]-6,6),FALSE))</f>
        <v>FALSCH</v>
      </c>
      <c r="Q5009" s="1" t="b">
        <f>IF(LEN([manuell])=0,IFERROR([kw fine in title]*1,IFERROR(SUMPRODUCT(COUNTIF(IsDigits,MID([kw in desc],ROW($A$1:$A$150),1)))=LEN([kw in desc]),#N/A)),[manuell])</f>
        <v>0</v>
      </c>
      <c r="R5009" s="1" t="str">
        <f>IF([pos kw in title]&gt;0,MID(J5009,#REF!,4),IF([first '# in title]&gt;0,MID([title],[first '# in title],3),IF([first '# in title]&gt;0,MID([desc],#REF!,3),VLOOKUP([productid],$G$2:$R$1386,8))))</f>
        <v>146</v>
      </c>
      <c r="S5009" s="1" t="e">
        <f>IF([kw in desc]=[kw rough in title],[kw in desc]*1,IFERROR(LEFT([kw_dirty],3)*1,IFERROR(LEFT([kw_dirty],2)*1,"n.a.")))</f>
        <v>#N/A</v>
      </c>
      <c r="T5009" s="1"/>
      <c r="U5009" s="1" t="e">
        <f>VLOOKUP(Tabelle1[[#This Row],[productid]],Tabelle2[#All],2,FALSE)</f>
        <v>#N/A</v>
      </c>
    </row>
    <row r="5010" spans="1:21">
      <c r="A5010" t="s">
        <v>5298</v>
      </c>
      <c r="B5010">
        <v>3099</v>
      </c>
      <c r="C5010">
        <v>289859</v>
      </c>
      <c r="D5010" t="s">
        <v>8210</v>
      </c>
      <c r="E5010" t="s">
        <v>8211</v>
      </c>
      <c r="F5010">
        <v>18406</v>
      </c>
      <c r="G5010">
        <v>2286143</v>
      </c>
      <c r="H5010">
        <f t="shared" si="78"/>
        <v>0</v>
      </c>
      <c r="I5010">
        <f t="array" ref="I5010">MIN(IFERROR(FIND(IstNumbers,A5010),""))</f>
        <v>28</v>
      </c>
      <c r="J5010" s="1" t="e">
        <f>IF([first '# in title]&lt;[pos kw in title],MID([title],[pos kw in title]-6,6),#N/A)</f>
        <v>#N/A</v>
      </c>
      <c r="K5010" s="1" t="e">
        <f>IFERROR(MID(SUBSTITUTE([kw rough in title],",","."),FIND("(",[kw rough in title])+1,20),SUBSTITUTE(IFERROR(MID([kw rough in title],FIND(" ",[kw rough in title])+1,20),[kw rough in title]),",","."))</f>
        <v>#N/A</v>
      </c>
      <c r="L5010" s="1">
        <f>IFERROR(FIND("kW",[desc]),0)</f>
        <v>0</v>
      </c>
      <c r="M5010">
        <f t="array" ref="M5010">MIN(IFERROR(FIND(IstNumbers,E5010),""))</f>
        <v>33</v>
      </c>
      <c r="N5010" s="1" t="b">
        <f>IF([first '# in desc]&lt;[pos kw in desc],MID([desc],[pos kw in desc]-7,7))</f>
        <v>0</v>
      </c>
      <c r="O50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10" s="1" t="str">
        <f>TRIM(IF([first '# in desc]&lt;[pos kw in desc],MID([desc],[pos kw in desc]-6,6),FALSE))</f>
        <v>FALSCH</v>
      </c>
      <c r="Q5010" s="1" t="b">
        <f>IF(LEN([manuell])=0,IFERROR([kw fine in title]*1,IFERROR(SUMPRODUCT(COUNTIF(IsDigits,MID([kw in desc],ROW($A$1:$A$150),1)))=LEN([kw in desc]),#N/A)),[manuell])</f>
        <v>0</v>
      </c>
      <c r="R5010" s="1" t="str">
        <f>IF([pos kw in title]&gt;0,MID(J5010,#REF!,4),IF([first '# in title]&gt;0,MID([title],[first '# in title],3),IF([first '# in title]&gt;0,MID([desc],#REF!,3),VLOOKUP([productid],$G$2:$R$1386,8))))</f>
        <v>146</v>
      </c>
      <c r="S5010" s="1" t="e">
        <f>IF([kw in desc]=[kw rough in title],[kw in desc]*1,IFERROR(LEFT([kw_dirty],3)*1,IFERROR(LEFT([kw_dirty],2)*1,"n.a.")))</f>
        <v>#N/A</v>
      </c>
      <c r="T5010" s="1"/>
      <c r="U5010" s="1" t="e">
        <f>VLOOKUP(Tabelle1[[#This Row],[productid]],Tabelle2[#All],2,FALSE)</f>
        <v>#N/A</v>
      </c>
    </row>
    <row r="5011" spans="1:21">
      <c r="A5011" t="s">
        <v>5298</v>
      </c>
      <c r="B5011">
        <v>3100</v>
      </c>
      <c r="C5011">
        <v>289859</v>
      </c>
      <c r="D5011" t="s">
        <v>8212</v>
      </c>
      <c r="E5011" t="s">
        <v>8213</v>
      </c>
      <c r="F5011">
        <v>18406</v>
      </c>
      <c r="G5011">
        <v>2286143</v>
      </c>
      <c r="H5011">
        <f t="shared" si="78"/>
        <v>0</v>
      </c>
      <c r="I5011">
        <f t="array" ref="I5011">MIN(IFERROR(FIND(IstNumbers,A5011),""))</f>
        <v>28</v>
      </c>
      <c r="J5011" s="1" t="e">
        <f>IF([first '# in title]&lt;[pos kw in title],MID([title],[pos kw in title]-6,6),#N/A)</f>
        <v>#N/A</v>
      </c>
      <c r="K5011" s="1" t="e">
        <f>IFERROR(MID(SUBSTITUTE([kw rough in title],",","."),FIND("(",[kw rough in title])+1,20),SUBSTITUTE(IFERROR(MID([kw rough in title],FIND(" ",[kw rough in title])+1,20),[kw rough in title]),",","."))</f>
        <v>#N/A</v>
      </c>
      <c r="L5011" s="1">
        <f>IFERROR(FIND("kW",[desc]),0)</f>
        <v>0</v>
      </c>
      <c r="M5011">
        <f t="array" ref="M5011">MIN(IFERROR(FIND(IstNumbers,E5011),""))</f>
        <v>33</v>
      </c>
      <c r="N5011" s="1" t="b">
        <f>IF([first '# in desc]&lt;[pos kw in desc],MID([desc],[pos kw in desc]-7,7))</f>
        <v>0</v>
      </c>
      <c r="O50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11" s="1" t="str">
        <f>TRIM(IF([first '# in desc]&lt;[pos kw in desc],MID([desc],[pos kw in desc]-6,6),FALSE))</f>
        <v>FALSCH</v>
      </c>
      <c r="Q5011" s="1" t="b">
        <f>IF(LEN([manuell])=0,IFERROR([kw fine in title]*1,IFERROR(SUMPRODUCT(COUNTIF(IsDigits,MID([kw in desc],ROW($A$1:$A$150),1)))=LEN([kw in desc]),#N/A)),[manuell])</f>
        <v>0</v>
      </c>
      <c r="R5011" s="1" t="str">
        <f>IF([pos kw in title]&gt;0,MID(J5011,#REF!,4),IF([first '# in title]&gt;0,MID([title],[first '# in title],3),IF([first '# in title]&gt;0,MID([desc],#REF!,3),VLOOKUP([productid],$G$2:$R$1386,8))))</f>
        <v>146</v>
      </c>
      <c r="S5011" s="1" t="e">
        <f>IF([kw in desc]=[kw rough in title],[kw in desc]*1,IFERROR(LEFT([kw_dirty],3)*1,IFERROR(LEFT([kw_dirty],2)*1,"n.a.")))</f>
        <v>#N/A</v>
      </c>
      <c r="T5011" s="1"/>
      <c r="U5011" s="1" t="e">
        <f>VLOOKUP(Tabelle1[[#This Row],[productid]],Tabelle2[#All],2,FALSE)</f>
        <v>#N/A</v>
      </c>
    </row>
    <row r="5012" spans="1:21">
      <c r="A5012" t="s">
        <v>5298</v>
      </c>
      <c r="B5012">
        <v>3100</v>
      </c>
      <c r="C5012">
        <v>289859</v>
      </c>
      <c r="D5012" t="s">
        <v>8214</v>
      </c>
      <c r="E5012" t="s">
        <v>8215</v>
      </c>
      <c r="F5012">
        <v>18406</v>
      </c>
      <c r="G5012">
        <v>2286143</v>
      </c>
      <c r="H5012">
        <f t="shared" si="78"/>
        <v>0</v>
      </c>
      <c r="I5012">
        <f t="array" ref="I5012">MIN(IFERROR(FIND(IstNumbers,A5012),""))</f>
        <v>28</v>
      </c>
      <c r="J5012" s="1" t="e">
        <f>IF([first '# in title]&lt;[pos kw in title],MID([title],[pos kw in title]-6,6),#N/A)</f>
        <v>#N/A</v>
      </c>
      <c r="K5012" s="1" t="e">
        <f>IFERROR(MID(SUBSTITUTE([kw rough in title],",","."),FIND("(",[kw rough in title])+1,20),SUBSTITUTE(IFERROR(MID([kw rough in title],FIND(" ",[kw rough in title])+1,20),[kw rough in title]),",","."))</f>
        <v>#N/A</v>
      </c>
      <c r="L5012" s="1">
        <f>IFERROR(FIND("kW",[desc]),0)</f>
        <v>0</v>
      </c>
      <c r="M5012">
        <f t="array" ref="M5012">MIN(IFERROR(FIND(IstNumbers,E5012),""))</f>
        <v>33</v>
      </c>
      <c r="N5012" s="1" t="b">
        <f>IF([first '# in desc]&lt;[pos kw in desc],MID([desc],[pos kw in desc]-7,7))</f>
        <v>0</v>
      </c>
      <c r="O50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12" s="1" t="str">
        <f>TRIM(IF([first '# in desc]&lt;[pos kw in desc],MID([desc],[pos kw in desc]-6,6),FALSE))</f>
        <v>FALSCH</v>
      </c>
      <c r="Q5012" s="1" t="b">
        <f>IF(LEN([manuell])=0,IFERROR([kw fine in title]*1,IFERROR(SUMPRODUCT(COUNTIF(IsDigits,MID([kw in desc],ROW($A$1:$A$150),1)))=LEN([kw in desc]),#N/A)),[manuell])</f>
        <v>0</v>
      </c>
      <c r="R5012" s="1" t="str">
        <f>IF([pos kw in title]&gt;0,MID(J5012,#REF!,4),IF([first '# in title]&gt;0,MID([title],[first '# in title],3),IF([first '# in title]&gt;0,MID([desc],#REF!,3),VLOOKUP([productid],$G$2:$R$1386,8))))</f>
        <v>146</v>
      </c>
      <c r="S5012" s="1" t="e">
        <f>IF([kw in desc]=[kw rough in title],[kw in desc]*1,IFERROR(LEFT([kw_dirty],3)*1,IFERROR(LEFT([kw_dirty],2)*1,"n.a.")))</f>
        <v>#N/A</v>
      </c>
      <c r="T5012" s="1"/>
      <c r="U5012" s="1" t="e">
        <f>VLOOKUP(Tabelle1[[#This Row],[productid]],Tabelle2[#All],2,FALSE)</f>
        <v>#N/A</v>
      </c>
    </row>
    <row r="5013" spans="1:21">
      <c r="A5013" t="s">
        <v>5298</v>
      </c>
      <c r="B5013">
        <v>3104</v>
      </c>
      <c r="C5013">
        <v>289859</v>
      </c>
      <c r="D5013" t="s">
        <v>8216</v>
      </c>
      <c r="E5013" t="s">
        <v>8217</v>
      </c>
      <c r="F5013">
        <v>18406</v>
      </c>
      <c r="G5013">
        <v>2286143</v>
      </c>
      <c r="H5013">
        <f t="shared" si="78"/>
        <v>0</v>
      </c>
      <c r="I5013">
        <f t="array" ref="I5013">MIN(IFERROR(FIND(IstNumbers,A5013),""))</f>
        <v>28</v>
      </c>
      <c r="J5013" s="1" t="e">
        <f>IF([first '# in title]&lt;[pos kw in title],MID([title],[pos kw in title]-6,6),#N/A)</f>
        <v>#N/A</v>
      </c>
      <c r="K5013" s="1" t="e">
        <f>IFERROR(MID(SUBSTITUTE([kw rough in title],",","."),FIND("(",[kw rough in title])+1,20),SUBSTITUTE(IFERROR(MID([kw rough in title],FIND(" ",[kw rough in title])+1,20),[kw rough in title]),",","."))</f>
        <v>#N/A</v>
      </c>
      <c r="L5013" s="1">
        <f>IFERROR(FIND("kW",[desc]),0)</f>
        <v>0</v>
      </c>
      <c r="M5013">
        <f t="array" ref="M5013">MIN(IFERROR(FIND(IstNumbers,E5013),""))</f>
        <v>33</v>
      </c>
      <c r="N5013" s="1" t="b">
        <f>IF([first '# in desc]&lt;[pos kw in desc],MID([desc],[pos kw in desc]-7,7))</f>
        <v>0</v>
      </c>
      <c r="O50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13" s="1" t="str">
        <f>TRIM(IF([first '# in desc]&lt;[pos kw in desc],MID([desc],[pos kw in desc]-6,6),FALSE))</f>
        <v>FALSCH</v>
      </c>
      <c r="Q5013" s="1" t="b">
        <f>IF(LEN([manuell])=0,IFERROR([kw fine in title]*1,IFERROR(SUMPRODUCT(COUNTIF(IsDigits,MID([kw in desc],ROW($A$1:$A$150),1)))=LEN([kw in desc]),#N/A)),[manuell])</f>
        <v>0</v>
      </c>
      <c r="R5013" s="1" t="str">
        <f>IF([pos kw in title]&gt;0,MID(J5013,#REF!,4),IF([first '# in title]&gt;0,MID([title],[first '# in title],3),IF([first '# in title]&gt;0,MID([desc],#REF!,3),VLOOKUP([productid],$G$2:$R$1386,8))))</f>
        <v>146</v>
      </c>
      <c r="S5013" s="1" t="e">
        <f>IF([kw in desc]=[kw rough in title],[kw in desc]*1,IFERROR(LEFT([kw_dirty],3)*1,IFERROR(LEFT([kw_dirty],2)*1,"n.a.")))</f>
        <v>#N/A</v>
      </c>
      <c r="T5013" s="1"/>
      <c r="U5013" s="1" t="e">
        <f>VLOOKUP(Tabelle1[[#This Row],[productid]],Tabelle2[#All],2,FALSE)</f>
        <v>#N/A</v>
      </c>
    </row>
    <row r="5014" spans="1:21" hidden="1">
      <c r="A5014" t="s">
        <v>5175</v>
      </c>
      <c r="B5014">
        <v>3800</v>
      </c>
      <c r="C5014">
        <v>289859</v>
      </c>
      <c r="D5014" t="s">
        <v>8218</v>
      </c>
      <c r="E5014" t="s">
        <v>7601</v>
      </c>
      <c r="F5014">
        <v>18406</v>
      </c>
      <c r="G5014">
        <v>1750863</v>
      </c>
      <c r="H5014">
        <f t="shared" si="78"/>
        <v>0</v>
      </c>
      <c r="I5014">
        <f t="array" ref="I5014">MIN(IFERROR(FIND(IstNumbers,A5014),""))</f>
        <v>12</v>
      </c>
      <c r="J5014" s="1" t="e">
        <f>IF([first '# in title]&lt;[pos kw in title],MID([title],[pos kw in title]-6,6),#N/A)</f>
        <v>#N/A</v>
      </c>
      <c r="K5014" s="1" t="e">
        <f>IFERROR(MID(SUBSTITUTE([kw rough in title],",","."),FIND("(",[kw rough in title])+1,20),SUBSTITUTE(IFERROR(MID([kw rough in title],FIND(" ",[kw rough in title])+1,20),[kw rough in title]),",","."))</f>
        <v>#N/A</v>
      </c>
      <c r="L5014" s="1">
        <f>IFERROR(FIND("kW",[desc]),0)</f>
        <v>70</v>
      </c>
      <c r="M5014">
        <f t="array" ref="M5014">MIN(IFERROR(FIND(IstNumbers,E5014),""))</f>
        <v>34</v>
      </c>
      <c r="N5014" s="1" t="str">
        <f>IF([first '# in desc]&lt;[pos kw in desc],MID([desc],[pos kw in desc]-7,7))</f>
        <v xml:space="preserve">­me 42 </v>
      </c>
      <c r="O50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14" s="1" t="str">
        <f>TRIM(IF([first '# in desc]&lt;[pos kw in desc],MID([desc],[pos kw in desc]-6,6),FALSE))</f>
        <v>me 42</v>
      </c>
      <c r="Q5014" s="1" t="b">
        <f>IF(LEN([manuell])=0,IFERROR([kw fine in title]*1,IFERROR(SUMPRODUCT(COUNTIF(IsDigits,MID([kw in desc],ROW($A$1:$A$150),1)))=LEN([kw in desc]),#N/A)),[manuell])</f>
        <v>0</v>
      </c>
      <c r="R5014" s="1" t="str">
        <f>IF([pos kw in title]&gt;0,MID(J5014,#REF!,4),IF([first '# in title]&gt;0,MID([title],[first '# in title],3),IF([first '# in title]&gt;0,MID([desc],#REF!,3),VLOOKUP([productid],$G$2:$R$1386,8))))</f>
        <v xml:space="preserve">42 </v>
      </c>
      <c r="S5014" s="1" t="e">
        <f>IF([kw in desc]=[kw rough in title],[kw in desc]*1,IFERROR(LEFT([kw_dirty],3)*1,IFERROR(LEFT([kw_dirty],2)*1,"n.a.")))</f>
        <v>#N/A</v>
      </c>
      <c r="T5014" s="1"/>
      <c r="U5014" s="1">
        <f>VLOOKUP(Tabelle1[[#This Row],[productid]],Tabelle2[#All],2,FALSE)</f>
        <v>42</v>
      </c>
    </row>
    <row r="5015" spans="1:21" hidden="1">
      <c r="A5015" t="s">
        <v>3593</v>
      </c>
      <c r="B5015">
        <v>3860</v>
      </c>
      <c r="C5015">
        <v>289859</v>
      </c>
      <c r="D5015" t="s">
        <v>8219</v>
      </c>
      <c r="E5015" t="s">
        <v>8220</v>
      </c>
      <c r="F5015">
        <v>18406</v>
      </c>
      <c r="G5015">
        <v>3497887</v>
      </c>
      <c r="H5015">
        <f t="shared" si="78"/>
        <v>0</v>
      </c>
      <c r="I5015">
        <f t="array" ref="I5015">MIN(IFERROR(FIND(IstNumbers,A5015),""))</f>
        <v>13</v>
      </c>
      <c r="J5015" s="1" t="e">
        <f>IF([first '# in title]&lt;[pos kw in title],MID([title],[pos kw in title]-6,6),#N/A)</f>
        <v>#N/A</v>
      </c>
      <c r="K5015" s="1" t="e">
        <f>IFERROR(MID(SUBSTITUTE([kw rough in title],",","."),FIND("(",[kw rough in title])+1,20),SUBSTITUTE(IFERROR(MID([kw rough in title],FIND(" ",[kw rough in title])+1,20),[kw rough in title]),",","."))</f>
        <v>#N/A</v>
      </c>
      <c r="L5015" s="1">
        <f>IFERROR(FIND("kW",[desc]),0)</f>
        <v>70</v>
      </c>
      <c r="M5015">
        <f t="array" ref="M5015">MIN(IFERROR(FIND(IstNumbers,E5015),""))</f>
        <v>34</v>
      </c>
      <c r="N5015" s="1" t="str">
        <f>IF([first '# in desc]&lt;[pos kw in desc],MID([desc],[pos kw in desc]-7,7))</f>
        <v xml:space="preserve">­me 42 </v>
      </c>
      <c r="O50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15" s="1" t="str">
        <f>TRIM(IF([first '# in desc]&lt;[pos kw in desc],MID([desc],[pos kw in desc]-6,6),FALSE))</f>
        <v>me 42</v>
      </c>
      <c r="Q5015" s="1" t="b">
        <f>IF(LEN([manuell])=0,IFERROR([kw fine in title]*1,IFERROR(SUMPRODUCT(COUNTIF(IsDigits,MID([kw in desc],ROW($A$1:$A$150),1)))=LEN([kw in desc]),#N/A)),[manuell])</f>
        <v>0</v>
      </c>
      <c r="R5015" s="1" t="str">
        <f>IF([pos kw in title]&gt;0,MID(J5015,#REF!,4),IF([first '# in title]&gt;0,MID([title],[first '# in title],3),IF([first '# in title]&gt;0,MID([desc],#REF!,3),VLOOKUP([productid],$G$2:$R$1386,8))))</f>
        <v xml:space="preserve">42 </v>
      </c>
      <c r="S5015" s="1" t="e">
        <f>IF([kw in desc]=[kw rough in title],[kw in desc]*1,IFERROR(LEFT([kw_dirty],3)*1,IFERROR(LEFT([kw_dirty],2)*1,"n.a.")))</f>
        <v>#N/A</v>
      </c>
      <c r="T5015" s="1"/>
      <c r="U5015" s="1">
        <f>VLOOKUP(Tabelle1[[#This Row],[productid]],Tabelle2[#All],2,FALSE)</f>
        <v>42</v>
      </c>
    </row>
    <row r="5016" spans="1:21">
      <c r="A5016" t="s">
        <v>5298</v>
      </c>
      <c r="B5016">
        <v>3104</v>
      </c>
      <c r="C5016">
        <v>289859</v>
      </c>
      <c r="D5016" t="s">
        <v>8221</v>
      </c>
      <c r="E5016" t="s">
        <v>8222</v>
      </c>
      <c r="F5016">
        <v>18406</v>
      </c>
      <c r="G5016">
        <v>2286143</v>
      </c>
      <c r="H5016">
        <f t="shared" si="78"/>
        <v>0</v>
      </c>
      <c r="I5016">
        <f t="array" ref="I5016">MIN(IFERROR(FIND(IstNumbers,A5016),""))</f>
        <v>28</v>
      </c>
      <c r="J5016" s="1" t="e">
        <f>IF([first '# in title]&lt;[pos kw in title],MID([title],[pos kw in title]-6,6),#N/A)</f>
        <v>#N/A</v>
      </c>
      <c r="K5016" s="1" t="e">
        <f>IFERROR(MID(SUBSTITUTE([kw rough in title],",","."),FIND("(",[kw rough in title])+1,20),SUBSTITUTE(IFERROR(MID([kw rough in title],FIND(" ",[kw rough in title])+1,20),[kw rough in title]),",","."))</f>
        <v>#N/A</v>
      </c>
      <c r="L5016" s="1">
        <f>IFERROR(FIND("kW",[desc]),0)</f>
        <v>0</v>
      </c>
      <c r="M5016">
        <f t="array" ref="M5016">MIN(IFERROR(FIND(IstNumbers,E5016),""))</f>
        <v>33</v>
      </c>
      <c r="N5016" s="1" t="b">
        <f>IF([first '# in desc]&lt;[pos kw in desc],MID([desc],[pos kw in desc]-7,7))</f>
        <v>0</v>
      </c>
      <c r="O50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16" s="1" t="str">
        <f>TRIM(IF([first '# in desc]&lt;[pos kw in desc],MID([desc],[pos kw in desc]-6,6),FALSE))</f>
        <v>FALSCH</v>
      </c>
      <c r="Q5016" s="1" t="b">
        <f>IF(LEN([manuell])=0,IFERROR([kw fine in title]*1,IFERROR(SUMPRODUCT(COUNTIF(IsDigits,MID([kw in desc],ROW($A$1:$A$150),1)))=LEN([kw in desc]),#N/A)),[manuell])</f>
        <v>0</v>
      </c>
      <c r="R5016" s="1" t="str">
        <f>IF([pos kw in title]&gt;0,MID(J5016,#REF!,4),IF([first '# in title]&gt;0,MID([title],[first '# in title],3),IF([first '# in title]&gt;0,MID([desc],#REF!,3),VLOOKUP([productid],$G$2:$R$1386,8))))</f>
        <v>146</v>
      </c>
      <c r="S5016" s="1" t="e">
        <f>IF([kw in desc]=[kw rough in title],[kw in desc]*1,IFERROR(LEFT([kw_dirty],3)*1,IFERROR(LEFT([kw_dirty],2)*1,"n.a.")))</f>
        <v>#N/A</v>
      </c>
      <c r="T5016" s="1"/>
      <c r="U5016" s="1" t="e">
        <f>VLOOKUP(Tabelle1[[#This Row],[productid]],Tabelle2[#All],2,FALSE)</f>
        <v>#N/A</v>
      </c>
    </row>
    <row r="5017" spans="1:21" hidden="1">
      <c r="A5017" t="s">
        <v>5175</v>
      </c>
      <c r="B5017">
        <v>3800</v>
      </c>
      <c r="C5017">
        <v>289859</v>
      </c>
      <c r="D5017" t="s">
        <v>8223</v>
      </c>
      <c r="E5017" t="s">
        <v>7606</v>
      </c>
      <c r="F5017">
        <v>18406</v>
      </c>
      <c r="G5017">
        <v>1750863</v>
      </c>
      <c r="H5017">
        <f t="shared" si="78"/>
        <v>0</v>
      </c>
      <c r="I5017">
        <f t="array" ref="I5017">MIN(IFERROR(FIND(IstNumbers,A5017),""))</f>
        <v>12</v>
      </c>
      <c r="J5017" s="1" t="e">
        <f>IF([first '# in title]&lt;[pos kw in title],MID([title],[pos kw in title]-6,6),#N/A)</f>
        <v>#N/A</v>
      </c>
      <c r="K5017" s="1" t="e">
        <f>IFERROR(MID(SUBSTITUTE([kw rough in title],",","."),FIND("(",[kw rough in title])+1,20),SUBSTITUTE(IFERROR(MID([kw rough in title],FIND(" ",[kw rough in title])+1,20),[kw rough in title]),",","."))</f>
        <v>#N/A</v>
      </c>
      <c r="L5017" s="1">
        <f>IFERROR(FIND("kW",[desc]),0)</f>
        <v>70</v>
      </c>
      <c r="M5017">
        <f t="array" ref="M5017">MIN(IFERROR(FIND(IstNumbers,E5017),""))</f>
        <v>34</v>
      </c>
      <c r="N5017" s="1" t="str">
        <f>IF([first '# in desc]&lt;[pos kw in desc],MID([desc],[pos kw in desc]-7,7))</f>
        <v xml:space="preserve">­me 42 </v>
      </c>
      <c r="O50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17" s="1" t="str">
        <f>TRIM(IF([first '# in desc]&lt;[pos kw in desc],MID([desc],[pos kw in desc]-6,6),FALSE))</f>
        <v>me 42</v>
      </c>
      <c r="Q5017" s="1" t="b">
        <f>IF(LEN([manuell])=0,IFERROR([kw fine in title]*1,IFERROR(SUMPRODUCT(COUNTIF(IsDigits,MID([kw in desc],ROW($A$1:$A$150),1)))=LEN([kw in desc]),#N/A)),[manuell])</f>
        <v>0</v>
      </c>
      <c r="R5017" s="1" t="str">
        <f>IF([pos kw in title]&gt;0,MID(J5017,#REF!,4),IF([first '# in title]&gt;0,MID([title],[first '# in title],3),IF([first '# in title]&gt;0,MID([desc],#REF!,3),VLOOKUP([productid],$G$2:$R$1386,8))))</f>
        <v xml:space="preserve">42 </v>
      </c>
      <c r="S5017" s="1" t="e">
        <f>IF([kw in desc]=[kw rough in title],[kw in desc]*1,IFERROR(LEFT([kw_dirty],3)*1,IFERROR(LEFT([kw_dirty],2)*1,"n.a.")))</f>
        <v>#N/A</v>
      </c>
      <c r="T5017" s="1"/>
      <c r="U5017" s="1">
        <f>VLOOKUP(Tabelle1[[#This Row],[productid]],Tabelle2[#All],2,FALSE)</f>
        <v>42</v>
      </c>
    </row>
    <row r="5018" spans="1:21" hidden="1">
      <c r="A5018" t="s">
        <v>3593</v>
      </c>
      <c r="B5018">
        <v>3860</v>
      </c>
      <c r="C5018">
        <v>289859</v>
      </c>
      <c r="D5018" t="s">
        <v>8224</v>
      </c>
      <c r="E5018" t="s">
        <v>8225</v>
      </c>
      <c r="F5018">
        <v>18406</v>
      </c>
      <c r="G5018">
        <v>3497887</v>
      </c>
      <c r="H5018">
        <f t="shared" si="78"/>
        <v>0</v>
      </c>
      <c r="I5018">
        <f t="array" ref="I5018">MIN(IFERROR(FIND(IstNumbers,A5018),""))</f>
        <v>13</v>
      </c>
      <c r="J5018" s="1" t="e">
        <f>IF([first '# in title]&lt;[pos kw in title],MID([title],[pos kw in title]-6,6),#N/A)</f>
        <v>#N/A</v>
      </c>
      <c r="K5018" s="1" t="e">
        <f>IFERROR(MID(SUBSTITUTE([kw rough in title],",","."),FIND("(",[kw rough in title])+1,20),SUBSTITUTE(IFERROR(MID([kw rough in title],FIND(" ",[kw rough in title])+1,20),[kw rough in title]),",","."))</f>
        <v>#N/A</v>
      </c>
      <c r="L5018" s="1">
        <f>IFERROR(FIND("kW",[desc]),0)</f>
        <v>70</v>
      </c>
      <c r="M5018">
        <f t="array" ref="M5018">MIN(IFERROR(FIND(IstNumbers,E5018),""))</f>
        <v>34</v>
      </c>
      <c r="N5018" s="1" t="str">
        <f>IF([first '# in desc]&lt;[pos kw in desc],MID([desc],[pos kw in desc]-7,7))</f>
        <v xml:space="preserve">­me 42 </v>
      </c>
      <c r="O50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18" s="1" t="str">
        <f>TRIM(IF([first '# in desc]&lt;[pos kw in desc],MID([desc],[pos kw in desc]-6,6),FALSE))</f>
        <v>me 42</v>
      </c>
      <c r="Q5018" s="1" t="b">
        <f>IF(LEN([manuell])=0,IFERROR([kw fine in title]*1,IFERROR(SUMPRODUCT(COUNTIF(IsDigits,MID([kw in desc],ROW($A$1:$A$150),1)))=LEN([kw in desc]),#N/A)),[manuell])</f>
        <v>0</v>
      </c>
      <c r="R5018" s="1" t="str">
        <f>IF([pos kw in title]&gt;0,MID(J5018,#REF!,4),IF([first '# in title]&gt;0,MID([title],[first '# in title],3),IF([first '# in title]&gt;0,MID([desc],#REF!,3),VLOOKUP([productid],$G$2:$R$1386,8))))</f>
        <v xml:space="preserve">42 </v>
      </c>
      <c r="S5018" s="1" t="e">
        <f>IF([kw in desc]=[kw rough in title],[kw in desc]*1,IFERROR(LEFT([kw_dirty],3)*1,IFERROR(LEFT([kw_dirty],2)*1,"n.a.")))</f>
        <v>#N/A</v>
      </c>
      <c r="T5018" s="1"/>
      <c r="U5018" s="1">
        <f>VLOOKUP(Tabelle1[[#This Row],[productid]],Tabelle2[#All],2,FALSE)</f>
        <v>42</v>
      </c>
    </row>
    <row r="5019" spans="1:21">
      <c r="A5019" t="s">
        <v>5298</v>
      </c>
      <c r="B5019">
        <v>3104</v>
      </c>
      <c r="C5019">
        <v>289859</v>
      </c>
      <c r="D5019" t="s">
        <v>8226</v>
      </c>
      <c r="E5019" t="s">
        <v>8227</v>
      </c>
      <c r="F5019">
        <v>18406</v>
      </c>
      <c r="G5019">
        <v>2286143</v>
      </c>
      <c r="H5019">
        <f t="shared" si="78"/>
        <v>0</v>
      </c>
      <c r="I5019">
        <f t="array" ref="I5019">MIN(IFERROR(FIND(IstNumbers,A5019),""))</f>
        <v>28</v>
      </c>
      <c r="J5019" s="1" t="e">
        <f>IF([first '# in title]&lt;[pos kw in title],MID([title],[pos kw in title]-6,6),#N/A)</f>
        <v>#N/A</v>
      </c>
      <c r="K5019" s="1" t="e">
        <f>IFERROR(MID(SUBSTITUTE([kw rough in title],",","."),FIND("(",[kw rough in title])+1,20),SUBSTITUTE(IFERROR(MID([kw rough in title],FIND(" ",[kw rough in title])+1,20),[kw rough in title]),",","."))</f>
        <v>#N/A</v>
      </c>
      <c r="L5019" s="1">
        <f>IFERROR(FIND("kW",[desc]),0)</f>
        <v>0</v>
      </c>
      <c r="M5019">
        <f t="array" ref="M5019">MIN(IFERROR(FIND(IstNumbers,E5019),""))</f>
        <v>33</v>
      </c>
      <c r="N5019" s="1" t="b">
        <f>IF([first '# in desc]&lt;[pos kw in desc],MID([desc],[pos kw in desc]-7,7))</f>
        <v>0</v>
      </c>
      <c r="O50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19" s="1" t="str">
        <f>TRIM(IF([first '# in desc]&lt;[pos kw in desc],MID([desc],[pos kw in desc]-6,6),FALSE))</f>
        <v>FALSCH</v>
      </c>
      <c r="Q5019" s="1" t="b">
        <f>IF(LEN([manuell])=0,IFERROR([kw fine in title]*1,IFERROR(SUMPRODUCT(COUNTIF(IsDigits,MID([kw in desc],ROW($A$1:$A$150),1)))=LEN([kw in desc]),#N/A)),[manuell])</f>
        <v>0</v>
      </c>
      <c r="R5019" s="1" t="str">
        <f>IF([pos kw in title]&gt;0,MID(J5019,#REF!,4),IF([first '# in title]&gt;0,MID([title],[first '# in title],3),IF([first '# in title]&gt;0,MID([desc],#REF!,3),VLOOKUP([productid],$G$2:$R$1386,8))))</f>
        <v>146</v>
      </c>
      <c r="S5019" s="1" t="e">
        <f>IF([kw in desc]=[kw rough in title],[kw in desc]*1,IFERROR(LEFT([kw_dirty],3)*1,IFERROR(LEFT([kw_dirty],2)*1,"n.a.")))</f>
        <v>#N/A</v>
      </c>
      <c r="T5019" s="1"/>
      <c r="U5019" s="1" t="e">
        <f>VLOOKUP(Tabelle1[[#This Row],[productid]],Tabelle2[#All],2,FALSE)</f>
        <v>#N/A</v>
      </c>
    </row>
    <row r="5020" spans="1:21" hidden="1">
      <c r="A5020" t="s">
        <v>5175</v>
      </c>
      <c r="B5020">
        <v>3800</v>
      </c>
      <c r="C5020">
        <v>289859</v>
      </c>
      <c r="D5020" t="s">
        <v>8228</v>
      </c>
      <c r="E5020" t="s">
        <v>7463</v>
      </c>
      <c r="F5020">
        <v>18406</v>
      </c>
      <c r="G5020">
        <v>1750863</v>
      </c>
      <c r="H5020">
        <f t="shared" si="78"/>
        <v>0</v>
      </c>
      <c r="I5020">
        <f t="array" ref="I5020">MIN(IFERROR(FIND(IstNumbers,A5020),""))</f>
        <v>12</v>
      </c>
      <c r="J5020" s="1" t="e">
        <f>IF([first '# in title]&lt;[pos kw in title],MID([title],[pos kw in title]-6,6),#N/A)</f>
        <v>#N/A</v>
      </c>
      <c r="K5020" s="1" t="e">
        <f>IFERROR(MID(SUBSTITUTE([kw rough in title],",","."),FIND("(",[kw rough in title])+1,20),SUBSTITUTE(IFERROR(MID([kw rough in title],FIND(" ",[kw rough in title])+1,20),[kw rough in title]),",","."))</f>
        <v>#N/A</v>
      </c>
      <c r="L5020" s="1">
        <f>IFERROR(FIND("kW",[desc]),0)</f>
        <v>70</v>
      </c>
      <c r="M5020">
        <f t="array" ref="M5020">MIN(IFERROR(FIND(IstNumbers,E5020),""))</f>
        <v>34</v>
      </c>
      <c r="N5020" s="1" t="str">
        <f>IF([first '# in desc]&lt;[pos kw in desc],MID([desc],[pos kw in desc]-7,7))</f>
        <v xml:space="preserve">­me 42 </v>
      </c>
      <c r="O50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20" s="1" t="str">
        <f>TRIM(IF([first '# in desc]&lt;[pos kw in desc],MID([desc],[pos kw in desc]-6,6),FALSE))</f>
        <v>me 42</v>
      </c>
      <c r="Q5020" s="1" t="b">
        <f>IF(LEN([manuell])=0,IFERROR([kw fine in title]*1,IFERROR(SUMPRODUCT(COUNTIF(IsDigits,MID([kw in desc],ROW($A$1:$A$150),1)))=LEN([kw in desc]),#N/A)),[manuell])</f>
        <v>0</v>
      </c>
      <c r="R5020" s="1" t="str">
        <f>IF([pos kw in title]&gt;0,MID(J5020,#REF!,4),IF([first '# in title]&gt;0,MID([title],[first '# in title],3),IF([first '# in title]&gt;0,MID([desc],#REF!,3),VLOOKUP([productid],$G$2:$R$1386,8))))</f>
        <v xml:space="preserve">42 </v>
      </c>
      <c r="S5020" s="1" t="e">
        <f>IF([kw in desc]=[kw rough in title],[kw in desc]*1,IFERROR(LEFT([kw_dirty],3)*1,IFERROR(LEFT([kw_dirty],2)*1,"n.a.")))</f>
        <v>#N/A</v>
      </c>
      <c r="T5020" s="1"/>
      <c r="U5020" s="1">
        <f>VLOOKUP(Tabelle1[[#This Row],[productid]],Tabelle2[#All],2,FALSE)</f>
        <v>42</v>
      </c>
    </row>
    <row r="5021" spans="1:21" hidden="1">
      <c r="A5021" t="s">
        <v>3593</v>
      </c>
      <c r="B5021">
        <v>3865</v>
      </c>
      <c r="C5021">
        <v>289859</v>
      </c>
      <c r="D5021" t="s">
        <v>8229</v>
      </c>
      <c r="E5021" t="s">
        <v>8230</v>
      </c>
      <c r="F5021">
        <v>18406</v>
      </c>
      <c r="G5021">
        <v>3497887</v>
      </c>
      <c r="H5021">
        <f t="shared" si="78"/>
        <v>0</v>
      </c>
      <c r="I5021">
        <f t="array" ref="I5021">MIN(IFERROR(FIND(IstNumbers,A5021),""))</f>
        <v>13</v>
      </c>
      <c r="J5021" s="1" t="e">
        <f>IF([first '# in title]&lt;[pos kw in title],MID([title],[pos kw in title]-6,6),#N/A)</f>
        <v>#N/A</v>
      </c>
      <c r="K5021" s="1" t="e">
        <f>IFERROR(MID(SUBSTITUTE([kw rough in title],",","."),FIND("(",[kw rough in title])+1,20),SUBSTITUTE(IFERROR(MID([kw rough in title],FIND(" ",[kw rough in title])+1,20),[kw rough in title]),",","."))</f>
        <v>#N/A</v>
      </c>
      <c r="L5021" s="1">
        <f>IFERROR(FIND("kW",[desc]),0)</f>
        <v>70</v>
      </c>
      <c r="M5021">
        <f t="array" ref="M5021">MIN(IFERROR(FIND(IstNumbers,E5021),""))</f>
        <v>34</v>
      </c>
      <c r="N5021" s="1" t="str">
        <f>IF([first '# in desc]&lt;[pos kw in desc],MID([desc],[pos kw in desc]-7,7))</f>
        <v xml:space="preserve">­me 42 </v>
      </c>
      <c r="O50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21" s="1" t="str">
        <f>TRIM(IF([first '# in desc]&lt;[pos kw in desc],MID([desc],[pos kw in desc]-6,6),FALSE))</f>
        <v>me 42</v>
      </c>
      <c r="Q5021" s="1" t="b">
        <f>IF(LEN([manuell])=0,IFERROR([kw fine in title]*1,IFERROR(SUMPRODUCT(COUNTIF(IsDigits,MID([kw in desc],ROW($A$1:$A$150),1)))=LEN([kw in desc]),#N/A)),[manuell])</f>
        <v>0</v>
      </c>
      <c r="R5021" s="1" t="str">
        <f>IF([pos kw in title]&gt;0,MID(J5021,#REF!,4),IF([first '# in title]&gt;0,MID([title],[first '# in title],3),IF([first '# in title]&gt;0,MID([desc],#REF!,3),VLOOKUP([productid],$G$2:$R$1386,8))))</f>
        <v xml:space="preserve">42 </v>
      </c>
      <c r="S5021" s="1" t="e">
        <f>IF([kw in desc]=[kw rough in title],[kw in desc]*1,IFERROR(LEFT([kw_dirty],3)*1,IFERROR(LEFT([kw_dirty],2)*1,"n.a.")))</f>
        <v>#N/A</v>
      </c>
      <c r="T5021" s="1"/>
      <c r="U5021" s="1">
        <f>VLOOKUP(Tabelle1[[#This Row],[productid]],Tabelle2[#All],2,FALSE)</f>
        <v>42</v>
      </c>
    </row>
    <row r="5022" spans="1:21">
      <c r="A5022" t="s">
        <v>5298</v>
      </c>
      <c r="B5022">
        <v>3104</v>
      </c>
      <c r="C5022">
        <v>289859</v>
      </c>
      <c r="D5022" t="s">
        <v>8231</v>
      </c>
      <c r="E5022" t="s">
        <v>8232</v>
      </c>
      <c r="F5022">
        <v>18406</v>
      </c>
      <c r="G5022">
        <v>2286143</v>
      </c>
      <c r="H5022">
        <f t="shared" si="78"/>
        <v>0</v>
      </c>
      <c r="I5022">
        <f t="array" ref="I5022">MIN(IFERROR(FIND(IstNumbers,A5022),""))</f>
        <v>28</v>
      </c>
      <c r="J5022" s="1" t="e">
        <f>IF([first '# in title]&lt;[pos kw in title],MID([title],[pos kw in title]-6,6),#N/A)</f>
        <v>#N/A</v>
      </c>
      <c r="K5022" s="1" t="e">
        <f>IFERROR(MID(SUBSTITUTE([kw rough in title],",","."),FIND("(",[kw rough in title])+1,20),SUBSTITUTE(IFERROR(MID([kw rough in title],FIND(" ",[kw rough in title])+1,20),[kw rough in title]),",","."))</f>
        <v>#N/A</v>
      </c>
      <c r="L5022" s="1">
        <f>IFERROR(FIND("kW",[desc]),0)</f>
        <v>0</v>
      </c>
      <c r="M5022">
        <f t="array" ref="M5022">MIN(IFERROR(FIND(IstNumbers,E5022),""))</f>
        <v>33</v>
      </c>
      <c r="N5022" s="1" t="b">
        <f>IF([first '# in desc]&lt;[pos kw in desc],MID([desc],[pos kw in desc]-7,7))</f>
        <v>0</v>
      </c>
      <c r="O50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22" s="1" t="str">
        <f>TRIM(IF([first '# in desc]&lt;[pos kw in desc],MID([desc],[pos kw in desc]-6,6),FALSE))</f>
        <v>FALSCH</v>
      </c>
      <c r="Q5022" s="1" t="b">
        <f>IF(LEN([manuell])=0,IFERROR([kw fine in title]*1,IFERROR(SUMPRODUCT(COUNTIF(IsDigits,MID([kw in desc],ROW($A$1:$A$150),1)))=LEN([kw in desc]),#N/A)),[manuell])</f>
        <v>0</v>
      </c>
      <c r="R5022" s="1" t="str">
        <f>IF([pos kw in title]&gt;0,MID(J5022,#REF!,4),IF([first '# in title]&gt;0,MID([title],[first '# in title],3),IF([first '# in title]&gt;0,MID([desc],#REF!,3),VLOOKUP([productid],$G$2:$R$1386,8))))</f>
        <v>146</v>
      </c>
      <c r="S5022" s="1" t="e">
        <f>IF([kw in desc]=[kw rough in title],[kw in desc]*1,IFERROR(LEFT([kw_dirty],3)*1,IFERROR(LEFT([kw_dirty],2)*1,"n.a.")))</f>
        <v>#N/A</v>
      </c>
      <c r="T5022" s="1"/>
      <c r="U5022" s="1" t="e">
        <f>VLOOKUP(Tabelle1[[#This Row],[productid]],Tabelle2[#All],2,FALSE)</f>
        <v>#N/A</v>
      </c>
    </row>
    <row r="5023" spans="1:21" hidden="1">
      <c r="A5023" t="s">
        <v>5175</v>
      </c>
      <c r="B5023">
        <v>3800</v>
      </c>
      <c r="C5023">
        <v>289859</v>
      </c>
      <c r="D5023" t="s">
        <v>8233</v>
      </c>
      <c r="E5023" t="s">
        <v>7611</v>
      </c>
      <c r="F5023">
        <v>18406</v>
      </c>
      <c r="G5023">
        <v>1750863</v>
      </c>
      <c r="H5023">
        <f t="shared" si="78"/>
        <v>0</v>
      </c>
      <c r="I5023">
        <f t="array" ref="I5023">MIN(IFERROR(FIND(IstNumbers,A5023),""))</f>
        <v>12</v>
      </c>
      <c r="J5023" s="1" t="e">
        <f>IF([first '# in title]&lt;[pos kw in title],MID([title],[pos kw in title]-6,6),#N/A)</f>
        <v>#N/A</v>
      </c>
      <c r="K5023" s="1" t="e">
        <f>IFERROR(MID(SUBSTITUTE([kw rough in title],",","."),FIND("(",[kw rough in title])+1,20),SUBSTITUTE(IFERROR(MID([kw rough in title],FIND(" ",[kw rough in title])+1,20),[kw rough in title]),",","."))</f>
        <v>#N/A</v>
      </c>
      <c r="L5023" s="1">
        <f>IFERROR(FIND("kW",[desc]),0)</f>
        <v>70</v>
      </c>
      <c r="M5023">
        <f t="array" ref="M5023">MIN(IFERROR(FIND(IstNumbers,E5023),""))</f>
        <v>34</v>
      </c>
      <c r="N5023" s="1" t="str">
        <f>IF([first '# in desc]&lt;[pos kw in desc],MID([desc],[pos kw in desc]-7,7))</f>
        <v xml:space="preserve">­me 42 </v>
      </c>
      <c r="O50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23" s="1" t="str">
        <f>TRIM(IF([first '# in desc]&lt;[pos kw in desc],MID([desc],[pos kw in desc]-6,6),FALSE))</f>
        <v>me 42</v>
      </c>
      <c r="Q5023" s="1" t="b">
        <f>IF(LEN([manuell])=0,IFERROR([kw fine in title]*1,IFERROR(SUMPRODUCT(COUNTIF(IsDigits,MID([kw in desc],ROW($A$1:$A$150),1)))=LEN([kw in desc]),#N/A)),[manuell])</f>
        <v>0</v>
      </c>
      <c r="R5023" s="1" t="str">
        <f>IF([pos kw in title]&gt;0,MID(J5023,#REF!,4),IF([first '# in title]&gt;0,MID([title],[first '# in title],3),IF([first '# in title]&gt;0,MID([desc],#REF!,3),VLOOKUP([productid],$G$2:$R$1386,8))))</f>
        <v xml:space="preserve">42 </v>
      </c>
      <c r="S5023" s="1" t="e">
        <f>IF([kw in desc]=[kw rough in title],[kw in desc]*1,IFERROR(LEFT([kw_dirty],3)*1,IFERROR(LEFT([kw_dirty],2)*1,"n.a.")))</f>
        <v>#N/A</v>
      </c>
      <c r="T5023" s="1"/>
      <c r="U5023" s="1">
        <f>VLOOKUP(Tabelle1[[#This Row],[productid]],Tabelle2[#All],2,FALSE)</f>
        <v>42</v>
      </c>
    </row>
    <row r="5024" spans="1:21" hidden="1">
      <c r="A5024" t="s">
        <v>3593</v>
      </c>
      <c r="B5024">
        <v>3865</v>
      </c>
      <c r="C5024">
        <v>289859</v>
      </c>
      <c r="D5024" t="s">
        <v>8234</v>
      </c>
      <c r="E5024" t="s">
        <v>8235</v>
      </c>
      <c r="F5024">
        <v>18406</v>
      </c>
      <c r="G5024">
        <v>3497887</v>
      </c>
      <c r="H5024">
        <f t="shared" si="78"/>
        <v>0</v>
      </c>
      <c r="I5024">
        <f t="array" ref="I5024">MIN(IFERROR(FIND(IstNumbers,A5024),""))</f>
        <v>13</v>
      </c>
      <c r="J5024" s="1" t="e">
        <f>IF([first '# in title]&lt;[pos kw in title],MID([title],[pos kw in title]-6,6),#N/A)</f>
        <v>#N/A</v>
      </c>
      <c r="K5024" s="1" t="e">
        <f>IFERROR(MID(SUBSTITUTE([kw rough in title],",","."),FIND("(",[kw rough in title])+1,20),SUBSTITUTE(IFERROR(MID([kw rough in title],FIND(" ",[kw rough in title])+1,20),[kw rough in title]),",","."))</f>
        <v>#N/A</v>
      </c>
      <c r="L5024" s="1">
        <f>IFERROR(FIND("kW",[desc]),0)</f>
        <v>70</v>
      </c>
      <c r="M5024">
        <f t="array" ref="M5024">MIN(IFERROR(FIND(IstNumbers,E5024),""))</f>
        <v>34</v>
      </c>
      <c r="N5024" s="1" t="str">
        <f>IF([first '# in desc]&lt;[pos kw in desc],MID([desc],[pos kw in desc]-7,7))</f>
        <v xml:space="preserve">­me 42 </v>
      </c>
      <c r="O50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24" s="1" t="str">
        <f>TRIM(IF([first '# in desc]&lt;[pos kw in desc],MID([desc],[pos kw in desc]-6,6),FALSE))</f>
        <v>me 42</v>
      </c>
      <c r="Q5024" s="1" t="b">
        <f>IF(LEN([manuell])=0,IFERROR([kw fine in title]*1,IFERROR(SUMPRODUCT(COUNTIF(IsDigits,MID([kw in desc],ROW($A$1:$A$150),1)))=LEN([kw in desc]),#N/A)),[manuell])</f>
        <v>0</v>
      </c>
      <c r="R5024" s="1" t="str">
        <f>IF([pos kw in title]&gt;0,MID(J5024,#REF!,4),IF([first '# in title]&gt;0,MID([title],[first '# in title],3),IF([first '# in title]&gt;0,MID([desc],#REF!,3),VLOOKUP([productid],$G$2:$R$1386,8))))</f>
        <v xml:space="preserve">42 </v>
      </c>
      <c r="S5024" s="1" t="e">
        <f>IF([kw in desc]=[kw rough in title],[kw in desc]*1,IFERROR(LEFT([kw_dirty],3)*1,IFERROR(LEFT([kw_dirty],2)*1,"n.a.")))</f>
        <v>#N/A</v>
      </c>
      <c r="T5024" s="1"/>
      <c r="U5024" s="1">
        <f>VLOOKUP(Tabelle1[[#This Row],[productid]],Tabelle2[#All],2,FALSE)</f>
        <v>42</v>
      </c>
    </row>
    <row r="5025" spans="1:21">
      <c r="A5025" t="s">
        <v>5298</v>
      </c>
      <c r="B5025">
        <v>3104</v>
      </c>
      <c r="C5025">
        <v>289859</v>
      </c>
      <c r="D5025" t="s">
        <v>8236</v>
      </c>
      <c r="E5025" t="s">
        <v>8237</v>
      </c>
      <c r="F5025">
        <v>18406</v>
      </c>
      <c r="G5025">
        <v>2286143</v>
      </c>
      <c r="H5025">
        <f t="shared" si="78"/>
        <v>0</v>
      </c>
      <c r="I5025">
        <f t="array" ref="I5025">MIN(IFERROR(FIND(IstNumbers,A5025),""))</f>
        <v>28</v>
      </c>
      <c r="J5025" s="1" t="e">
        <f>IF([first '# in title]&lt;[pos kw in title],MID([title],[pos kw in title]-6,6),#N/A)</f>
        <v>#N/A</v>
      </c>
      <c r="K5025" s="1" t="e">
        <f>IFERROR(MID(SUBSTITUTE([kw rough in title],",","."),FIND("(",[kw rough in title])+1,20),SUBSTITUTE(IFERROR(MID([kw rough in title],FIND(" ",[kw rough in title])+1,20),[kw rough in title]),",","."))</f>
        <v>#N/A</v>
      </c>
      <c r="L5025" s="1">
        <f>IFERROR(FIND("kW",[desc]),0)</f>
        <v>0</v>
      </c>
      <c r="M5025">
        <f t="array" ref="M5025">MIN(IFERROR(FIND(IstNumbers,E5025),""))</f>
        <v>33</v>
      </c>
      <c r="N5025" s="1" t="b">
        <f>IF([first '# in desc]&lt;[pos kw in desc],MID([desc],[pos kw in desc]-7,7))</f>
        <v>0</v>
      </c>
      <c r="O50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25" s="1" t="str">
        <f>TRIM(IF([first '# in desc]&lt;[pos kw in desc],MID([desc],[pos kw in desc]-6,6),FALSE))</f>
        <v>FALSCH</v>
      </c>
      <c r="Q5025" s="1" t="b">
        <f>IF(LEN([manuell])=0,IFERROR([kw fine in title]*1,IFERROR(SUMPRODUCT(COUNTIF(IsDigits,MID([kw in desc],ROW($A$1:$A$150),1)))=LEN([kw in desc]),#N/A)),[manuell])</f>
        <v>0</v>
      </c>
      <c r="R5025" s="1" t="str">
        <f>IF([pos kw in title]&gt;0,MID(J5025,#REF!,4),IF([first '# in title]&gt;0,MID([title],[first '# in title],3),IF([first '# in title]&gt;0,MID([desc],#REF!,3),VLOOKUP([productid],$G$2:$R$1386,8))))</f>
        <v>146</v>
      </c>
      <c r="S5025" s="1" t="e">
        <f>IF([kw in desc]=[kw rough in title],[kw in desc]*1,IFERROR(LEFT([kw_dirty],3)*1,IFERROR(LEFT([kw_dirty],2)*1,"n.a.")))</f>
        <v>#N/A</v>
      </c>
      <c r="T5025" s="1"/>
      <c r="U5025" s="1" t="e">
        <f>VLOOKUP(Tabelle1[[#This Row],[productid]],Tabelle2[#All],2,FALSE)</f>
        <v>#N/A</v>
      </c>
    </row>
    <row r="5026" spans="1:21" hidden="1">
      <c r="A5026" t="s">
        <v>5175</v>
      </c>
      <c r="B5026">
        <v>3800</v>
      </c>
      <c r="C5026">
        <v>289859</v>
      </c>
      <c r="D5026" t="s">
        <v>8238</v>
      </c>
      <c r="E5026" t="s">
        <v>7614</v>
      </c>
      <c r="F5026">
        <v>18406</v>
      </c>
      <c r="G5026">
        <v>1750863</v>
      </c>
      <c r="H5026">
        <f t="shared" si="78"/>
        <v>0</v>
      </c>
      <c r="I5026">
        <f t="array" ref="I5026">MIN(IFERROR(FIND(IstNumbers,A5026),""))</f>
        <v>12</v>
      </c>
      <c r="J5026" s="1" t="e">
        <f>IF([first '# in title]&lt;[pos kw in title],MID([title],[pos kw in title]-6,6),#N/A)</f>
        <v>#N/A</v>
      </c>
      <c r="K5026" s="1" t="e">
        <f>IFERROR(MID(SUBSTITUTE([kw rough in title],",","."),FIND("(",[kw rough in title])+1,20),SUBSTITUTE(IFERROR(MID([kw rough in title],FIND(" ",[kw rough in title])+1,20),[kw rough in title]),",","."))</f>
        <v>#N/A</v>
      </c>
      <c r="L5026" s="1">
        <f>IFERROR(FIND("kW",[desc]),0)</f>
        <v>70</v>
      </c>
      <c r="M5026">
        <f t="array" ref="M5026">MIN(IFERROR(FIND(IstNumbers,E5026),""))</f>
        <v>34</v>
      </c>
      <c r="N5026" s="1" t="str">
        <f>IF([first '# in desc]&lt;[pos kw in desc],MID([desc],[pos kw in desc]-7,7))</f>
        <v xml:space="preserve">­me 42 </v>
      </c>
      <c r="O50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26" s="1" t="str">
        <f>TRIM(IF([first '# in desc]&lt;[pos kw in desc],MID([desc],[pos kw in desc]-6,6),FALSE))</f>
        <v>me 42</v>
      </c>
      <c r="Q5026" s="1" t="b">
        <f>IF(LEN([manuell])=0,IFERROR([kw fine in title]*1,IFERROR(SUMPRODUCT(COUNTIF(IsDigits,MID([kw in desc],ROW($A$1:$A$150),1)))=LEN([kw in desc]),#N/A)),[manuell])</f>
        <v>0</v>
      </c>
      <c r="R5026" s="1" t="str">
        <f>IF([pos kw in title]&gt;0,MID(J5026,#REF!,4),IF([first '# in title]&gt;0,MID([title],[first '# in title],3),IF([first '# in title]&gt;0,MID([desc],#REF!,3),VLOOKUP([productid],$G$2:$R$1386,8))))</f>
        <v xml:space="preserve">42 </v>
      </c>
      <c r="S5026" s="1" t="e">
        <f>IF([kw in desc]=[kw rough in title],[kw in desc]*1,IFERROR(LEFT([kw_dirty],3)*1,IFERROR(LEFT([kw_dirty],2)*1,"n.a.")))</f>
        <v>#N/A</v>
      </c>
      <c r="T5026" s="1"/>
      <c r="U5026" s="1">
        <f>VLOOKUP(Tabelle1[[#This Row],[productid]],Tabelle2[#All],2,FALSE)</f>
        <v>42</v>
      </c>
    </row>
    <row r="5027" spans="1:21" hidden="1">
      <c r="A5027" t="s">
        <v>3593</v>
      </c>
      <c r="B5027">
        <v>3865</v>
      </c>
      <c r="C5027">
        <v>289859</v>
      </c>
      <c r="D5027" t="s">
        <v>8239</v>
      </c>
      <c r="E5027" t="s">
        <v>8240</v>
      </c>
      <c r="F5027">
        <v>18406</v>
      </c>
      <c r="G5027">
        <v>3497887</v>
      </c>
      <c r="H5027">
        <f t="shared" si="78"/>
        <v>0</v>
      </c>
      <c r="I5027">
        <f t="array" ref="I5027">MIN(IFERROR(FIND(IstNumbers,A5027),""))</f>
        <v>13</v>
      </c>
      <c r="J5027" s="1" t="e">
        <f>IF([first '# in title]&lt;[pos kw in title],MID([title],[pos kw in title]-6,6),#N/A)</f>
        <v>#N/A</v>
      </c>
      <c r="K5027" s="1" t="e">
        <f>IFERROR(MID(SUBSTITUTE([kw rough in title],",","."),FIND("(",[kw rough in title])+1,20),SUBSTITUTE(IFERROR(MID([kw rough in title],FIND(" ",[kw rough in title])+1,20),[kw rough in title]),",","."))</f>
        <v>#N/A</v>
      </c>
      <c r="L5027" s="1">
        <f>IFERROR(FIND("kW",[desc]),0)</f>
        <v>70</v>
      </c>
      <c r="M5027">
        <f t="array" ref="M5027">MIN(IFERROR(FIND(IstNumbers,E5027),""))</f>
        <v>34</v>
      </c>
      <c r="N5027" s="1" t="str">
        <f>IF([first '# in desc]&lt;[pos kw in desc],MID([desc],[pos kw in desc]-7,7))</f>
        <v xml:space="preserve">­me 42 </v>
      </c>
      <c r="O50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27" s="1" t="str">
        <f>TRIM(IF([first '# in desc]&lt;[pos kw in desc],MID([desc],[pos kw in desc]-6,6),FALSE))</f>
        <v>me 42</v>
      </c>
      <c r="Q5027" s="1" t="b">
        <f>IF(LEN([manuell])=0,IFERROR([kw fine in title]*1,IFERROR(SUMPRODUCT(COUNTIF(IsDigits,MID([kw in desc],ROW($A$1:$A$150),1)))=LEN([kw in desc]),#N/A)),[manuell])</f>
        <v>0</v>
      </c>
      <c r="R5027" s="1" t="str">
        <f>IF([pos kw in title]&gt;0,MID(J5027,#REF!,4),IF([first '# in title]&gt;0,MID([title],[first '# in title],3),IF([first '# in title]&gt;0,MID([desc],#REF!,3),VLOOKUP([productid],$G$2:$R$1386,8))))</f>
        <v xml:space="preserve">42 </v>
      </c>
      <c r="S5027" s="1" t="e">
        <f>IF([kw in desc]=[kw rough in title],[kw in desc]*1,IFERROR(LEFT([kw_dirty],3)*1,IFERROR(LEFT([kw_dirty],2)*1,"n.a.")))</f>
        <v>#N/A</v>
      </c>
      <c r="T5027" s="1"/>
      <c r="U5027" s="1">
        <f>VLOOKUP(Tabelle1[[#This Row],[productid]],Tabelle2[#All],2,FALSE)</f>
        <v>42</v>
      </c>
    </row>
    <row r="5028" spans="1:21">
      <c r="A5028" t="s">
        <v>5298</v>
      </c>
      <c r="B5028">
        <v>3104</v>
      </c>
      <c r="C5028">
        <v>289859</v>
      </c>
      <c r="D5028" t="s">
        <v>8241</v>
      </c>
      <c r="E5028" t="s">
        <v>8242</v>
      </c>
      <c r="F5028">
        <v>18406</v>
      </c>
      <c r="G5028">
        <v>2286143</v>
      </c>
      <c r="H5028">
        <f t="shared" si="78"/>
        <v>0</v>
      </c>
      <c r="I5028">
        <f t="array" ref="I5028">MIN(IFERROR(FIND(IstNumbers,A5028),""))</f>
        <v>28</v>
      </c>
      <c r="J5028" s="1" t="e">
        <f>IF([first '# in title]&lt;[pos kw in title],MID([title],[pos kw in title]-6,6),#N/A)</f>
        <v>#N/A</v>
      </c>
      <c r="K5028" s="1" t="e">
        <f>IFERROR(MID(SUBSTITUTE([kw rough in title],",","."),FIND("(",[kw rough in title])+1,20),SUBSTITUTE(IFERROR(MID([kw rough in title],FIND(" ",[kw rough in title])+1,20),[kw rough in title]),",","."))</f>
        <v>#N/A</v>
      </c>
      <c r="L5028" s="1">
        <f>IFERROR(FIND("kW",[desc]),0)</f>
        <v>0</v>
      </c>
      <c r="M5028">
        <f t="array" ref="M5028">MIN(IFERROR(FIND(IstNumbers,E5028),""))</f>
        <v>33</v>
      </c>
      <c r="N5028" s="1" t="b">
        <f>IF([first '# in desc]&lt;[pos kw in desc],MID([desc],[pos kw in desc]-7,7))</f>
        <v>0</v>
      </c>
      <c r="O50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28" s="1" t="str">
        <f>TRIM(IF([first '# in desc]&lt;[pos kw in desc],MID([desc],[pos kw in desc]-6,6),FALSE))</f>
        <v>FALSCH</v>
      </c>
      <c r="Q5028" s="1" t="b">
        <f>IF(LEN([manuell])=0,IFERROR([kw fine in title]*1,IFERROR(SUMPRODUCT(COUNTIF(IsDigits,MID([kw in desc],ROW($A$1:$A$150),1)))=LEN([kw in desc]),#N/A)),[manuell])</f>
        <v>0</v>
      </c>
      <c r="R5028" s="1" t="str">
        <f>IF([pos kw in title]&gt;0,MID(J5028,#REF!,4),IF([first '# in title]&gt;0,MID([title],[first '# in title],3),IF([first '# in title]&gt;0,MID([desc],#REF!,3),VLOOKUP([productid],$G$2:$R$1386,8))))</f>
        <v>146</v>
      </c>
      <c r="S5028" s="1" t="e">
        <f>IF([kw in desc]=[kw rough in title],[kw in desc]*1,IFERROR(LEFT([kw_dirty],3)*1,IFERROR(LEFT([kw_dirty],2)*1,"n.a.")))</f>
        <v>#N/A</v>
      </c>
      <c r="T5028" s="1"/>
      <c r="U5028" s="1" t="e">
        <f>VLOOKUP(Tabelle1[[#This Row],[productid]],Tabelle2[#All],2,FALSE)</f>
        <v>#N/A</v>
      </c>
    </row>
    <row r="5029" spans="1:21" hidden="1">
      <c r="A5029" t="s">
        <v>5175</v>
      </c>
      <c r="B5029">
        <v>3800</v>
      </c>
      <c r="C5029">
        <v>289859</v>
      </c>
      <c r="D5029" t="s">
        <v>8243</v>
      </c>
      <c r="E5029" t="s">
        <v>7635</v>
      </c>
      <c r="F5029">
        <v>18406</v>
      </c>
      <c r="G5029">
        <v>1750863</v>
      </c>
      <c r="H5029">
        <f t="shared" si="78"/>
        <v>0</v>
      </c>
      <c r="I5029">
        <f t="array" ref="I5029">MIN(IFERROR(FIND(IstNumbers,A5029),""))</f>
        <v>12</v>
      </c>
      <c r="J5029" s="1" t="e">
        <f>IF([first '# in title]&lt;[pos kw in title],MID([title],[pos kw in title]-6,6),#N/A)</f>
        <v>#N/A</v>
      </c>
      <c r="K5029" s="1" t="e">
        <f>IFERROR(MID(SUBSTITUTE([kw rough in title],",","."),FIND("(",[kw rough in title])+1,20),SUBSTITUTE(IFERROR(MID([kw rough in title],FIND(" ",[kw rough in title])+1,20),[kw rough in title]),",","."))</f>
        <v>#N/A</v>
      </c>
      <c r="L5029" s="1">
        <f>IFERROR(FIND("kW",[desc]),0)</f>
        <v>70</v>
      </c>
      <c r="M5029">
        <f t="array" ref="M5029">MIN(IFERROR(FIND(IstNumbers,E5029),""))</f>
        <v>34</v>
      </c>
      <c r="N5029" s="1" t="str">
        <f>IF([first '# in desc]&lt;[pos kw in desc],MID([desc],[pos kw in desc]-7,7))</f>
        <v xml:space="preserve">­me 42 </v>
      </c>
      <c r="O50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29" s="1" t="str">
        <f>TRIM(IF([first '# in desc]&lt;[pos kw in desc],MID([desc],[pos kw in desc]-6,6),FALSE))</f>
        <v>me 42</v>
      </c>
      <c r="Q5029" s="1" t="b">
        <f>IF(LEN([manuell])=0,IFERROR([kw fine in title]*1,IFERROR(SUMPRODUCT(COUNTIF(IsDigits,MID([kw in desc],ROW($A$1:$A$150),1)))=LEN([kw in desc]),#N/A)),[manuell])</f>
        <v>0</v>
      </c>
      <c r="R5029" s="1" t="str">
        <f>IF([pos kw in title]&gt;0,MID(J5029,#REF!,4),IF([first '# in title]&gt;0,MID([title],[first '# in title],3),IF([first '# in title]&gt;0,MID([desc],#REF!,3),VLOOKUP([productid],$G$2:$R$1386,8))))</f>
        <v xml:space="preserve">42 </v>
      </c>
      <c r="S5029" s="1" t="e">
        <f>IF([kw in desc]=[kw rough in title],[kw in desc]*1,IFERROR(LEFT([kw_dirty],3)*1,IFERROR(LEFT([kw_dirty],2)*1,"n.a.")))</f>
        <v>#N/A</v>
      </c>
      <c r="T5029" s="1"/>
      <c r="U5029" s="1">
        <f>VLOOKUP(Tabelle1[[#This Row],[productid]],Tabelle2[#All],2,FALSE)</f>
        <v>42</v>
      </c>
    </row>
    <row r="5030" spans="1:21" hidden="1">
      <c r="A5030" t="s">
        <v>3593</v>
      </c>
      <c r="B5030">
        <v>3865</v>
      </c>
      <c r="C5030">
        <v>289859</v>
      </c>
      <c r="D5030" t="s">
        <v>8244</v>
      </c>
      <c r="E5030" t="s">
        <v>8245</v>
      </c>
      <c r="F5030">
        <v>18406</v>
      </c>
      <c r="G5030">
        <v>3497887</v>
      </c>
      <c r="H5030">
        <f t="shared" si="78"/>
        <v>0</v>
      </c>
      <c r="I5030">
        <f t="array" ref="I5030">MIN(IFERROR(FIND(IstNumbers,A5030),""))</f>
        <v>13</v>
      </c>
      <c r="J5030" s="1" t="e">
        <f>IF([first '# in title]&lt;[pos kw in title],MID([title],[pos kw in title]-6,6),#N/A)</f>
        <v>#N/A</v>
      </c>
      <c r="K5030" s="1" t="e">
        <f>IFERROR(MID(SUBSTITUTE([kw rough in title],",","."),FIND("(",[kw rough in title])+1,20),SUBSTITUTE(IFERROR(MID([kw rough in title],FIND(" ",[kw rough in title])+1,20),[kw rough in title]),",","."))</f>
        <v>#N/A</v>
      </c>
      <c r="L5030" s="1">
        <f>IFERROR(FIND("kW",[desc]),0)</f>
        <v>70</v>
      </c>
      <c r="M5030">
        <f t="array" ref="M5030">MIN(IFERROR(FIND(IstNumbers,E5030),""))</f>
        <v>34</v>
      </c>
      <c r="N5030" s="1" t="str">
        <f>IF([first '# in desc]&lt;[pos kw in desc],MID([desc],[pos kw in desc]-7,7))</f>
        <v xml:space="preserve">­me 42 </v>
      </c>
      <c r="O50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30" s="1" t="str">
        <f>TRIM(IF([first '# in desc]&lt;[pos kw in desc],MID([desc],[pos kw in desc]-6,6),FALSE))</f>
        <v>me 42</v>
      </c>
      <c r="Q5030" s="1" t="b">
        <f>IF(LEN([manuell])=0,IFERROR([kw fine in title]*1,IFERROR(SUMPRODUCT(COUNTIF(IsDigits,MID([kw in desc],ROW($A$1:$A$150),1)))=LEN([kw in desc]),#N/A)),[manuell])</f>
        <v>0</v>
      </c>
      <c r="R5030" s="1" t="str">
        <f>IF([pos kw in title]&gt;0,MID(J5030,#REF!,4),IF([first '# in title]&gt;0,MID([title],[first '# in title],3),IF([first '# in title]&gt;0,MID([desc],#REF!,3),VLOOKUP([productid],$G$2:$R$1386,8))))</f>
        <v xml:space="preserve">42 </v>
      </c>
      <c r="S5030" s="1" t="e">
        <f>IF([kw in desc]=[kw rough in title],[kw in desc]*1,IFERROR(LEFT([kw_dirty],3)*1,IFERROR(LEFT([kw_dirty],2)*1,"n.a.")))</f>
        <v>#N/A</v>
      </c>
      <c r="T5030" s="1"/>
      <c r="U5030" s="1">
        <f>VLOOKUP(Tabelle1[[#This Row],[productid]],Tabelle2[#All],2,FALSE)</f>
        <v>42</v>
      </c>
    </row>
    <row r="5031" spans="1:21">
      <c r="A5031" t="s">
        <v>5298</v>
      </c>
      <c r="B5031">
        <v>3105</v>
      </c>
      <c r="C5031">
        <v>289859</v>
      </c>
      <c r="D5031" t="s">
        <v>8246</v>
      </c>
      <c r="E5031" t="s">
        <v>8247</v>
      </c>
      <c r="F5031">
        <v>18406</v>
      </c>
      <c r="G5031">
        <v>2286143</v>
      </c>
      <c r="H5031">
        <f t="shared" si="78"/>
        <v>0</v>
      </c>
      <c r="I5031">
        <f t="array" ref="I5031">MIN(IFERROR(FIND(IstNumbers,A5031),""))</f>
        <v>28</v>
      </c>
      <c r="J5031" s="1" t="e">
        <f>IF([first '# in title]&lt;[pos kw in title],MID([title],[pos kw in title]-6,6),#N/A)</f>
        <v>#N/A</v>
      </c>
      <c r="K5031" s="1" t="e">
        <f>IFERROR(MID(SUBSTITUTE([kw rough in title],",","."),FIND("(",[kw rough in title])+1,20),SUBSTITUTE(IFERROR(MID([kw rough in title],FIND(" ",[kw rough in title])+1,20),[kw rough in title]),",","."))</f>
        <v>#N/A</v>
      </c>
      <c r="L5031" s="1">
        <f>IFERROR(FIND("kW",[desc]),0)</f>
        <v>0</v>
      </c>
      <c r="M5031">
        <f t="array" ref="M5031">MIN(IFERROR(FIND(IstNumbers,E5031),""))</f>
        <v>33</v>
      </c>
      <c r="N5031" s="1" t="b">
        <f>IF([first '# in desc]&lt;[pos kw in desc],MID([desc],[pos kw in desc]-7,7))</f>
        <v>0</v>
      </c>
      <c r="O50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31" s="1" t="str">
        <f>TRIM(IF([first '# in desc]&lt;[pos kw in desc],MID([desc],[pos kw in desc]-6,6),FALSE))</f>
        <v>FALSCH</v>
      </c>
      <c r="Q5031" s="1" t="b">
        <f>IF(LEN([manuell])=0,IFERROR([kw fine in title]*1,IFERROR(SUMPRODUCT(COUNTIF(IsDigits,MID([kw in desc],ROW($A$1:$A$150),1)))=LEN([kw in desc]),#N/A)),[manuell])</f>
        <v>0</v>
      </c>
      <c r="R5031" s="1" t="str">
        <f>IF([pos kw in title]&gt;0,MID(J5031,#REF!,4),IF([first '# in title]&gt;0,MID([title],[first '# in title],3),IF([first '# in title]&gt;0,MID([desc],#REF!,3),VLOOKUP([productid],$G$2:$R$1386,8))))</f>
        <v>146</v>
      </c>
      <c r="S5031" s="1" t="e">
        <f>IF([kw in desc]=[kw rough in title],[kw in desc]*1,IFERROR(LEFT([kw_dirty],3)*1,IFERROR(LEFT([kw_dirty],2)*1,"n.a.")))</f>
        <v>#N/A</v>
      </c>
      <c r="T5031" s="1"/>
      <c r="U5031" s="1" t="e">
        <f>VLOOKUP(Tabelle1[[#This Row],[productid]],Tabelle2[#All],2,FALSE)</f>
        <v>#N/A</v>
      </c>
    </row>
    <row r="5032" spans="1:21" hidden="1">
      <c r="A5032" t="s">
        <v>5175</v>
      </c>
      <c r="B5032">
        <v>3800</v>
      </c>
      <c r="C5032">
        <v>289859</v>
      </c>
      <c r="D5032" t="s">
        <v>8248</v>
      </c>
      <c r="E5032" t="s">
        <v>7490</v>
      </c>
      <c r="F5032">
        <v>18406</v>
      </c>
      <c r="G5032">
        <v>1750863</v>
      </c>
      <c r="H5032">
        <f t="shared" si="78"/>
        <v>0</v>
      </c>
      <c r="I5032">
        <f t="array" ref="I5032">MIN(IFERROR(FIND(IstNumbers,A5032),""))</f>
        <v>12</v>
      </c>
      <c r="J5032" s="1" t="e">
        <f>IF([first '# in title]&lt;[pos kw in title],MID([title],[pos kw in title]-6,6),#N/A)</f>
        <v>#N/A</v>
      </c>
      <c r="K5032" s="1" t="e">
        <f>IFERROR(MID(SUBSTITUTE([kw rough in title],",","."),FIND("(",[kw rough in title])+1,20),SUBSTITUTE(IFERROR(MID([kw rough in title],FIND(" ",[kw rough in title])+1,20),[kw rough in title]),",","."))</f>
        <v>#N/A</v>
      </c>
      <c r="L5032" s="1">
        <f>IFERROR(FIND("kW",[desc]),0)</f>
        <v>70</v>
      </c>
      <c r="M5032">
        <f t="array" ref="M5032">MIN(IFERROR(FIND(IstNumbers,E5032),""))</f>
        <v>34</v>
      </c>
      <c r="N5032" s="1" t="str">
        <f>IF([first '# in desc]&lt;[pos kw in desc],MID([desc],[pos kw in desc]-7,7))</f>
        <v xml:space="preserve">­me 42 </v>
      </c>
      <c r="O50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32" s="1" t="str">
        <f>TRIM(IF([first '# in desc]&lt;[pos kw in desc],MID([desc],[pos kw in desc]-6,6),FALSE))</f>
        <v>me 42</v>
      </c>
      <c r="Q5032" s="1" t="b">
        <f>IF(LEN([manuell])=0,IFERROR([kw fine in title]*1,IFERROR(SUMPRODUCT(COUNTIF(IsDigits,MID([kw in desc],ROW($A$1:$A$150),1)))=LEN([kw in desc]),#N/A)),[manuell])</f>
        <v>0</v>
      </c>
      <c r="R5032" s="1" t="str">
        <f>IF([pos kw in title]&gt;0,MID(J5032,#REF!,4),IF([first '# in title]&gt;0,MID([title],[first '# in title],3),IF([first '# in title]&gt;0,MID([desc],#REF!,3),VLOOKUP([productid],$G$2:$R$1386,8))))</f>
        <v xml:space="preserve">42 </v>
      </c>
      <c r="S5032" s="1" t="e">
        <f>IF([kw in desc]=[kw rough in title],[kw in desc]*1,IFERROR(LEFT([kw_dirty],3)*1,IFERROR(LEFT([kw_dirty],2)*1,"n.a.")))</f>
        <v>#N/A</v>
      </c>
      <c r="T5032" s="1"/>
      <c r="U5032" s="1">
        <f>VLOOKUP(Tabelle1[[#This Row],[productid]],Tabelle2[#All],2,FALSE)</f>
        <v>42</v>
      </c>
    </row>
    <row r="5033" spans="1:21" hidden="1">
      <c r="A5033" t="s">
        <v>3593</v>
      </c>
      <c r="B5033">
        <v>3865</v>
      </c>
      <c r="C5033">
        <v>289859</v>
      </c>
      <c r="D5033" t="s">
        <v>8249</v>
      </c>
      <c r="E5033" t="s">
        <v>8250</v>
      </c>
      <c r="F5033">
        <v>18406</v>
      </c>
      <c r="G5033">
        <v>3497887</v>
      </c>
      <c r="H5033">
        <f t="shared" si="78"/>
        <v>0</v>
      </c>
      <c r="I5033">
        <f t="array" ref="I5033">MIN(IFERROR(FIND(IstNumbers,A5033),""))</f>
        <v>13</v>
      </c>
      <c r="J5033" s="1" t="e">
        <f>IF([first '# in title]&lt;[pos kw in title],MID([title],[pos kw in title]-6,6),#N/A)</f>
        <v>#N/A</v>
      </c>
      <c r="K5033" s="1" t="e">
        <f>IFERROR(MID(SUBSTITUTE([kw rough in title],",","."),FIND("(",[kw rough in title])+1,20),SUBSTITUTE(IFERROR(MID([kw rough in title],FIND(" ",[kw rough in title])+1,20),[kw rough in title]),",","."))</f>
        <v>#N/A</v>
      </c>
      <c r="L5033" s="1">
        <f>IFERROR(FIND("kW",[desc]),0)</f>
        <v>70</v>
      </c>
      <c r="M5033">
        <f t="array" ref="M5033">MIN(IFERROR(FIND(IstNumbers,E5033),""))</f>
        <v>34</v>
      </c>
      <c r="N5033" s="1" t="str">
        <f>IF([first '# in desc]&lt;[pos kw in desc],MID([desc],[pos kw in desc]-7,7))</f>
        <v xml:space="preserve">­me 42 </v>
      </c>
      <c r="O50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33" s="1" t="str">
        <f>TRIM(IF([first '# in desc]&lt;[pos kw in desc],MID([desc],[pos kw in desc]-6,6),FALSE))</f>
        <v>me 42</v>
      </c>
      <c r="Q5033" s="1" t="b">
        <f>IF(LEN([manuell])=0,IFERROR([kw fine in title]*1,IFERROR(SUMPRODUCT(COUNTIF(IsDigits,MID([kw in desc],ROW($A$1:$A$150),1)))=LEN([kw in desc]),#N/A)),[manuell])</f>
        <v>0</v>
      </c>
      <c r="R5033" s="1" t="str">
        <f>IF([pos kw in title]&gt;0,MID(J5033,#REF!,4),IF([first '# in title]&gt;0,MID([title],[first '# in title],3),IF([first '# in title]&gt;0,MID([desc],#REF!,3),VLOOKUP([productid],$G$2:$R$1386,8))))</f>
        <v xml:space="preserve">42 </v>
      </c>
      <c r="S5033" s="1" t="e">
        <f>IF([kw in desc]=[kw rough in title],[kw in desc]*1,IFERROR(LEFT([kw_dirty],3)*1,IFERROR(LEFT([kw_dirty],2)*1,"n.a.")))</f>
        <v>#N/A</v>
      </c>
      <c r="T5033" s="1"/>
      <c r="U5033" s="1">
        <f>VLOOKUP(Tabelle1[[#This Row],[productid]],Tabelle2[#All],2,FALSE)</f>
        <v>42</v>
      </c>
    </row>
    <row r="5034" spans="1:21">
      <c r="A5034" t="s">
        <v>5298</v>
      </c>
      <c r="B5034">
        <v>3105</v>
      </c>
      <c r="C5034">
        <v>289859</v>
      </c>
      <c r="D5034" t="s">
        <v>8251</v>
      </c>
      <c r="E5034" t="s">
        <v>8252</v>
      </c>
      <c r="F5034">
        <v>18406</v>
      </c>
      <c r="G5034">
        <v>2286143</v>
      </c>
      <c r="H5034">
        <f t="shared" si="78"/>
        <v>0</v>
      </c>
      <c r="I5034">
        <f t="array" ref="I5034">MIN(IFERROR(FIND(IstNumbers,A5034),""))</f>
        <v>28</v>
      </c>
      <c r="J5034" s="1" t="e">
        <f>IF([first '# in title]&lt;[pos kw in title],MID([title],[pos kw in title]-6,6),#N/A)</f>
        <v>#N/A</v>
      </c>
      <c r="K5034" s="1" t="e">
        <f>IFERROR(MID(SUBSTITUTE([kw rough in title],",","."),FIND("(",[kw rough in title])+1,20),SUBSTITUTE(IFERROR(MID([kw rough in title],FIND(" ",[kw rough in title])+1,20),[kw rough in title]),",","."))</f>
        <v>#N/A</v>
      </c>
      <c r="L5034" s="1">
        <f>IFERROR(FIND("kW",[desc]),0)</f>
        <v>0</v>
      </c>
      <c r="M5034">
        <f t="array" ref="M5034">MIN(IFERROR(FIND(IstNumbers,E5034),""))</f>
        <v>33</v>
      </c>
      <c r="N5034" s="1" t="b">
        <f>IF([first '# in desc]&lt;[pos kw in desc],MID([desc],[pos kw in desc]-7,7))</f>
        <v>0</v>
      </c>
      <c r="O50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34" s="1" t="str">
        <f>TRIM(IF([first '# in desc]&lt;[pos kw in desc],MID([desc],[pos kw in desc]-6,6),FALSE))</f>
        <v>FALSCH</v>
      </c>
      <c r="Q5034" s="1" t="b">
        <f>IF(LEN([manuell])=0,IFERROR([kw fine in title]*1,IFERROR(SUMPRODUCT(COUNTIF(IsDigits,MID([kw in desc],ROW($A$1:$A$150),1)))=LEN([kw in desc]),#N/A)),[manuell])</f>
        <v>0</v>
      </c>
      <c r="R5034" s="1" t="str">
        <f>IF([pos kw in title]&gt;0,MID(J5034,#REF!,4),IF([first '# in title]&gt;0,MID([title],[first '# in title],3),IF([first '# in title]&gt;0,MID([desc],#REF!,3),VLOOKUP([productid],$G$2:$R$1386,8))))</f>
        <v>146</v>
      </c>
      <c r="S5034" s="1" t="e">
        <f>IF([kw in desc]=[kw rough in title],[kw in desc]*1,IFERROR(LEFT([kw_dirty],3)*1,IFERROR(LEFT([kw_dirty],2)*1,"n.a.")))</f>
        <v>#N/A</v>
      </c>
      <c r="T5034" s="1"/>
      <c r="U5034" s="1" t="e">
        <f>VLOOKUP(Tabelle1[[#This Row],[productid]],Tabelle2[#All],2,FALSE)</f>
        <v>#N/A</v>
      </c>
    </row>
    <row r="5035" spans="1:21" hidden="1">
      <c r="A5035" t="s">
        <v>5175</v>
      </c>
      <c r="B5035">
        <v>3800</v>
      </c>
      <c r="C5035">
        <v>289859</v>
      </c>
      <c r="D5035" t="s">
        <v>8253</v>
      </c>
      <c r="E5035" t="s">
        <v>6419</v>
      </c>
      <c r="F5035">
        <v>18406</v>
      </c>
      <c r="G5035">
        <v>1750863</v>
      </c>
      <c r="H5035">
        <f t="shared" si="78"/>
        <v>0</v>
      </c>
      <c r="I5035">
        <f t="array" ref="I5035">MIN(IFERROR(FIND(IstNumbers,A5035),""))</f>
        <v>12</v>
      </c>
      <c r="J5035" s="1" t="e">
        <f>IF([first '# in title]&lt;[pos kw in title],MID([title],[pos kw in title]-6,6),#N/A)</f>
        <v>#N/A</v>
      </c>
      <c r="K5035" s="1" t="e">
        <f>IFERROR(MID(SUBSTITUTE([kw rough in title],",","."),FIND("(",[kw rough in title])+1,20),SUBSTITUTE(IFERROR(MID([kw rough in title],FIND(" ",[kw rough in title])+1,20),[kw rough in title]),",","."))</f>
        <v>#N/A</v>
      </c>
      <c r="L5035" s="1">
        <f>IFERROR(FIND("kW",[desc]),0)</f>
        <v>70</v>
      </c>
      <c r="M5035">
        <f t="array" ref="M5035">MIN(IFERROR(FIND(IstNumbers,E5035),""))</f>
        <v>34</v>
      </c>
      <c r="N5035" s="1" t="str">
        <f>IF([first '# in desc]&lt;[pos kw in desc],MID([desc],[pos kw in desc]-7,7))</f>
        <v xml:space="preserve">­me 42 </v>
      </c>
      <c r="O50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35" s="1" t="str">
        <f>TRIM(IF([first '# in desc]&lt;[pos kw in desc],MID([desc],[pos kw in desc]-6,6),FALSE))</f>
        <v>me 42</v>
      </c>
      <c r="Q5035" s="1" t="b">
        <f>IF(LEN([manuell])=0,IFERROR([kw fine in title]*1,IFERROR(SUMPRODUCT(COUNTIF(IsDigits,MID([kw in desc],ROW($A$1:$A$150),1)))=LEN([kw in desc]),#N/A)),[manuell])</f>
        <v>0</v>
      </c>
      <c r="R5035" s="1" t="str">
        <f>IF([pos kw in title]&gt;0,MID(J5035,#REF!,4),IF([first '# in title]&gt;0,MID([title],[first '# in title],3),IF([first '# in title]&gt;0,MID([desc],#REF!,3),VLOOKUP([productid],$G$2:$R$1386,8))))</f>
        <v xml:space="preserve">42 </v>
      </c>
      <c r="S5035" s="1" t="e">
        <f>IF([kw in desc]=[kw rough in title],[kw in desc]*1,IFERROR(LEFT([kw_dirty],3)*1,IFERROR(LEFT([kw_dirty],2)*1,"n.a.")))</f>
        <v>#N/A</v>
      </c>
      <c r="T5035" s="1"/>
      <c r="U5035" s="1">
        <f>VLOOKUP(Tabelle1[[#This Row],[productid]],Tabelle2[#All],2,FALSE)</f>
        <v>42</v>
      </c>
    </row>
    <row r="5036" spans="1:21" hidden="1">
      <c r="A5036" t="s">
        <v>3593</v>
      </c>
      <c r="B5036">
        <v>3865</v>
      </c>
      <c r="C5036">
        <v>289859</v>
      </c>
      <c r="D5036" t="s">
        <v>8254</v>
      </c>
      <c r="E5036" t="s">
        <v>8255</v>
      </c>
      <c r="F5036">
        <v>18406</v>
      </c>
      <c r="G5036">
        <v>3497887</v>
      </c>
      <c r="H5036">
        <f t="shared" si="78"/>
        <v>0</v>
      </c>
      <c r="I5036">
        <f t="array" ref="I5036">MIN(IFERROR(FIND(IstNumbers,A5036),""))</f>
        <v>13</v>
      </c>
      <c r="J5036" s="1" t="e">
        <f>IF([first '# in title]&lt;[pos kw in title],MID([title],[pos kw in title]-6,6),#N/A)</f>
        <v>#N/A</v>
      </c>
      <c r="K5036" s="1" t="e">
        <f>IFERROR(MID(SUBSTITUTE([kw rough in title],",","."),FIND("(",[kw rough in title])+1,20),SUBSTITUTE(IFERROR(MID([kw rough in title],FIND(" ",[kw rough in title])+1,20),[kw rough in title]),",","."))</f>
        <v>#N/A</v>
      </c>
      <c r="L5036" s="1">
        <f>IFERROR(FIND("kW",[desc]),0)</f>
        <v>70</v>
      </c>
      <c r="M5036">
        <f t="array" ref="M5036">MIN(IFERROR(FIND(IstNumbers,E5036),""))</f>
        <v>34</v>
      </c>
      <c r="N5036" s="1" t="str">
        <f>IF([first '# in desc]&lt;[pos kw in desc],MID([desc],[pos kw in desc]-7,7))</f>
        <v xml:space="preserve">­me 42 </v>
      </c>
      <c r="O50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36" s="1" t="str">
        <f>TRIM(IF([first '# in desc]&lt;[pos kw in desc],MID([desc],[pos kw in desc]-6,6),FALSE))</f>
        <v>me 42</v>
      </c>
      <c r="Q5036" s="1" t="b">
        <f>IF(LEN([manuell])=0,IFERROR([kw fine in title]*1,IFERROR(SUMPRODUCT(COUNTIF(IsDigits,MID([kw in desc],ROW($A$1:$A$150),1)))=LEN([kw in desc]),#N/A)),[manuell])</f>
        <v>0</v>
      </c>
      <c r="R5036" s="1" t="str">
        <f>IF([pos kw in title]&gt;0,MID(J5036,#REF!,4),IF([first '# in title]&gt;0,MID([title],[first '# in title],3),IF([first '# in title]&gt;0,MID([desc],#REF!,3),VLOOKUP([productid],$G$2:$R$1386,8))))</f>
        <v xml:space="preserve">42 </v>
      </c>
      <c r="S5036" s="1" t="e">
        <f>IF([kw in desc]=[kw rough in title],[kw in desc]*1,IFERROR(LEFT([kw_dirty],3)*1,IFERROR(LEFT([kw_dirty],2)*1,"n.a.")))</f>
        <v>#N/A</v>
      </c>
      <c r="T5036" s="1"/>
      <c r="U5036" s="1">
        <f>VLOOKUP(Tabelle1[[#This Row],[productid]],Tabelle2[#All],2,FALSE)</f>
        <v>42</v>
      </c>
    </row>
    <row r="5037" spans="1:21">
      <c r="A5037" t="s">
        <v>5298</v>
      </c>
      <c r="B5037">
        <v>3105</v>
      </c>
      <c r="C5037">
        <v>289859</v>
      </c>
      <c r="D5037" t="s">
        <v>8256</v>
      </c>
      <c r="E5037" t="s">
        <v>8257</v>
      </c>
      <c r="F5037">
        <v>18406</v>
      </c>
      <c r="G5037">
        <v>2286143</v>
      </c>
      <c r="H5037">
        <f t="shared" si="78"/>
        <v>0</v>
      </c>
      <c r="I5037">
        <f t="array" ref="I5037">MIN(IFERROR(FIND(IstNumbers,A5037),""))</f>
        <v>28</v>
      </c>
      <c r="J5037" s="1" t="e">
        <f>IF([first '# in title]&lt;[pos kw in title],MID([title],[pos kw in title]-6,6),#N/A)</f>
        <v>#N/A</v>
      </c>
      <c r="K5037" s="1" t="e">
        <f>IFERROR(MID(SUBSTITUTE([kw rough in title],",","."),FIND("(",[kw rough in title])+1,20),SUBSTITUTE(IFERROR(MID([kw rough in title],FIND(" ",[kw rough in title])+1,20),[kw rough in title]),",","."))</f>
        <v>#N/A</v>
      </c>
      <c r="L5037" s="1">
        <f>IFERROR(FIND("kW",[desc]),0)</f>
        <v>0</v>
      </c>
      <c r="M5037">
        <f t="array" ref="M5037">MIN(IFERROR(FIND(IstNumbers,E5037),""))</f>
        <v>33</v>
      </c>
      <c r="N5037" s="1" t="b">
        <f>IF([first '# in desc]&lt;[pos kw in desc],MID([desc],[pos kw in desc]-7,7))</f>
        <v>0</v>
      </c>
      <c r="O50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37" s="1" t="str">
        <f>TRIM(IF([first '# in desc]&lt;[pos kw in desc],MID([desc],[pos kw in desc]-6,6),FALSE))</f>
        <v>FALSCH</v>
      </c>
      <c r="Q5037" s="1" t="b">
        <f>IF(LEN([manuell])=0,IFERROR([kw fine in title]*1,IFERROR(SUMPRODUCT(COUNTIF(IsDigits,MID([kw in desc],ROW($A$1:$A$150),1)))=LEN([kw in desc]),#N/A)),[manuell])</f>
        <v>0</v>
      </c>
      <c r="R5037" s="1" t="str">
        <f>IF([pos kw in title]&gt;0,MID(J5037,#REF!,4),IF([first '# in title]&gt;0,MID([title],[first '# in title],3),IF([first '# in title]&gt;0,MID([desc],#REF!,3),VLOOKUP([productid],$G$2:$R$1386,8))))</f>
        <v>146</v>
      </c>
      <c r="S5037" s="1" t="e">
        <f>IF([kw in desc]=[kw rough in title],[kw in desc]*1,IFERROR(LEFT([kw_dirty],3)*1,IFERROR(LEFT([kw_dirty],2)*1,"n.a.")))</f>
        <v>#N/A</v>
      </c>
      <c r="T5037" s="1"/>
      <c r="U5037" s="1" t="e">
        <f>VLOOKUP(Tabelle1[[#This Row],[productid]],Tabelle2[#All],2,FALSE)</f>
        <v>#N/A</v>
      </c>
    </row>
    <row r="5038" spans="1:21" hidden="1">
      <c r="A5038" t="s">
        <v>5175</v>
      </c>
      <c r="B5038">
        <v>3800</v>
      </c>
      <c r="C5038">
        <v>289859</v>
      </c>
      <c r="D5038" t="s">
        <v>8258</v>
      </c>
      <c r="E5038" t="s">
        <v>6817</v>
      </c>
      <c r="F5038">
        <v>18406</v>
      </c>
      <c r="G5038">
        <v>1750863</v>
      </c>
      <c r="H5038">
        <f t="shared" si="78"/>
        <v>0</v>
      </c>
      <c r="I5038">
        <f t="array" ref="I5038">MIN(IFERROR(FIND(IstNumbers,A5038),""))</f>
        <v>12</v>
      </c>
      <c r="J5038" s="1" t="e">
        <f>IF([first '# in title]&lt;[pos kw in title],MID([title],[pos kw in title]-6,6),#N/A)</f>
        <v>#N/A</v>
      </c>
      <c r="K5038" s="1" t="e">
        <f>IFERROR(MID(SUBSTITUTE([kw rough in title],",","."),FIND("(",[kw rough in title])+1,20),SUBSTITUTE(IFERROR(MID([kw rough in title],FIND(" ",[kw rough in title])+1,20),[kw rough in title]),",","."))</f>
        <v>#N/A</v>
      </c>
      <c r="L5038" s="1">
        <f>IFERROR(FIND("kW",[desc]),0)</f>
        <v>70</v>
      </c>
      <c r="M5038">
        <f t="array" ref="M5038">MIN(IFERROR(FIND(IstNumbers,E5038),""))</f>
        <v>34</v>
      </c>
      <c r="N5038" s="1" t="str">
        <f>IF([first '# in desc]&lt;[pos kw in desc],MID([desc],[pos kw in desc]-7,7))</f>
        <v xml:space="preserve">­me 42 </v>
      </c>
      <c r="O50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38" s="1" t="str">
        <f>TRIM(IF([first '# in desc]&lt;[pos kw in desc],MID([desc],[pos kw in desc]-6,6),FALSE))</f>
        <v>me 42</v>
      </c>
      <c r="Q5038" s="1" t="b">
        <f>IF(LEN([manuell])=0,IFERROR([kw fine in title]*1,IFERROR(SUMPRODUCT(COUNTIF(IsDigits,MID([kw in desc],ROW($A$1:$A$150),1)))=LEN([kw in desc]),#N/A)),[manuell])</f>
        <v>0</v>
      </c>
      <c r="R5038" s="1" t="str">
        <f>IF([pos kw in title]&gt;0,MID(J5038,#REF!,4),IF([first '# in title]&gt;0,MID([title],[first '# in title],3),IF([first '# in title]&gt;0,MID([desc],#REF!,3),VLOOKUP([productid],$G$2:$R$1386,8))))</f>
        <v xml:space="preserve">42 </v>
      </c>
      <c r="S5038" s="1" t="e">
        <f>IF([kw in desc]=[kw rough in title],[kw in desc]*1,IFERROR(LEFT([kw_dirty],3)*1,IFERROR(LEFT([kw_dirty],2)*1,"n.a.")))</f>
        <v>#N/A</v>
      </c>
      <c r="T5038" s="1"/>
      <c r="U5038" s="1">
        <f>VLOOKUP(Tabelle1[[#This Row],[productid]],Tabelle2[#All],2,FALSE)</f>
        <v>42</v>
      </c>
    </row>
    <row r="5039" spans="1:21" hidden="1">
      <c r="A5039" t="s">
        <v>3593</v>
      </c>
      <c r="B5039">
        <v>3865</v>
      </c>
      <c r="C5039">
        <v>289859</v>
      </c>
      <c r="D5039" t="s">
        <v>8259</v>
      </c>
      <c r="E5039" t="s">
        <v>8260</v>
      </c>
      <c r="F5039">
        <v>18406</v>
      </c>
      <c r="G5039">
        <v>3497887</v>
      </c>
      <c r="H5039">
        <f t="shared" si="78"/>
        <v>0</v>
      </c>
      <c r="I5039">
        <f t="array" ref="I5039">MIN(IFERROR(FIND(IstNumbers,A5039),""))</f>
        <v>13</v>
      </c>
      <c r="J5039" s="1" t="e">
        <f>IF([first '# in title]&lt;[pos kw in title],MID([title],[pos kw in title]-6,6),#N/A)</f>
        <v>#N/A</v>
      </c>
      <c r="K5039" s="1" t="e">
        <f>IFERROR(MID(SUBSTITUTE([kw rough in title],",","."),FIND("(",[kw rough in title])+1,20),SUBSTITUTE(IFERROR(MID([kw rough in title],FIND(" ",[kw rough in title])+1,20),[kw rough in title]),",","."))</f>
        <v>#N/A</v>
      </c>
      <c r="L5039" s="1">
        <f>IFERROR(FIND("kW",[desc]),0)</f>
        <v>70</v>
      </c>
      <c r="M5039">
        <f t="array" ref="M5039">MIN(IFERROR(FIND(IstNumbers,E5039),""))</f>
        <v>34</v>
      </c>
      <c r="N5039" s="1" t="str">
        <f>IF([first '# in desc]&lt;[pos kw in desc],MID([desc],[pos kw in desc]-7,7))</f>
        <v xml:space="preserve">­me 42 </v>
      </c>
      <c r="O50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39" s="1" t="str">
        <f>TRIM(IF([first '# in desc]&lt;[pos kw in desc],MID([desc],[pos kw in desc]-6,6),FALSE))</f>
        <v>me 42</v>
      </c>
      <c r="Q5039" s="1" t="b">
        <f>IF(LEN([manuell])=0,IFERROR([kw fine in title]*1,IFERROR(SUMPRODUCT(COUNTIF(IsDigits,MID([kw in desc],ROW($A$1:$A$150),1)))=LEN([kw in desc]),#N/A)),[manuell])</f>
        <v>0</v>
      </c>
      <c r="R5039" s="1" t="str">
        <f>IF([pos kw in title]&gt;0,MID(J5039,#REF!,4),IF([first '# in title]&gt;0,MID([title],[first '# in title],3),IF([first '# in title]&gt;0,MID([desc],#REF!,3),VLOOKUP([productid],$G$2:$R$1386,8))))</f>
        <v xml:space="preserve">42 </v>
      </c>
      <c r="S5039" s="1" t="e">
        <f>IF([kw in desc]=[kw rough in title],[kw in desc]*1,IFERROR(LEFT([kw_dirty],3)*1,IFERROR(LEFT([kw_dirty],2)*1,"n.a.")))</f>
        <v>#N/A</v>
      </c>
      <c r="T5039" s="1"/>
      <c r="U5039" s="1">
        <f>VLOOKUP(Tabelle1[[#This Row],[productid]],Tabelle2[#All],2,FALSE)</f>
        <v>42</v>
      </c>
    </row>
    <row r="5040" spans="1:21" hidden="1">
      <c r="A5040" t="s">
        <v>5175</v>
      </c>
      <c r="B5040">
        <v>3800</v>
      </c>
      <c r="C5040">
        <v>289859</v>
      </c>
      <c r="D5040" t="s">
        <v>8261</v>
      </c>
      <c r="E5040" t="s">
        <v>7593</v>
      </c>
      <c r="F5040">
        <v>18406</v>
      </c>
      <c r="G5040">
        <v>1750863</v>
      </c>
      <c r="H5040">
        <f t="shared" si="78"/>
        <v>0</v>
      </c>
      <c r="I5040">
        <f t="array" ref="I5040">MIN(IFERROR(FIND(IstNumbers,A5040),""))</f>
        <v>12</v>
      </c>
      <c r="J5040" s="1" t="e">
        <f>IF([first '# in title]&lt;[pos kw in title],MID([title],[pos kw in title]-6,6),#N/A)</f>
        <v>#N/A</v>
      </c>
      <c r="K5040" s="1" t="e">
        <f>IFERROR(MID(SUBSTITUTE([kw rough in title],",","."),FIND("(",[kw rough in title])+1,20),SUBSTITUTE(IFERROR(MID([kw rough in title],FIND(" ",[kw rough in title])+1,20),[kw rough in title]),",","."))</f>
        <v>#N/A</v>
      </c>
      <c r="L5040" s="1">
        <f>IFERROR(FIND("kW",[desc]),0)</f>
        <v>70</v>
      </c>
      <c r="M5040">
        <f t="array" ref="M5040">MIN(IFERROR(FIND(IstNumbers,E5040),""))</f>
        <v>34</v>
      </c>
      <c r="N5040" s="1" t="str">
        <f>IF([first '# in desc]&lt;[pos kw in desc],MID([desc],[pos kw in desc]-7,7))</f>
        <v xml:space="preserve">­me 42 </v>
      </c>
      <c r="O50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0" s="1" t="str">
        <f>TRIM(IF([first '# in desc]&lt;[pos kw in desc],MID([desc],[pos kw in desc]-6,6),FALSE))</f>
        <v>me 42</v>
      </c>
      <c r="Q5040" s="1" t="b">
        <f>IF(LEN([manuell])=0,IFERROR([kw fine in title]*1,IFERROR(SUMPRODUCT(COUNTIF(IsDigits,MID([kw in desc],ROW($A$1:$A$150),1)))=LEN([kw in desc]),#N/A)),[manuell])</f>
        <v>0</v>
      </c>
      <c r="R5040" s="1" t="str">
        <f>IF([pos kw in title]&gt;0,MID(J5040,#REF!,4),IF([first '# in title]&gt;0,MID([title],[first '# in title],3),IF([first '# in title]&gt;0,MID([desc],#REF!,3),VLOOKUP([productid],$G$2:$R$1386,8))))</f>
        <v xml:space="preserve">42 </v>
      </c>
      <c r="S5040" s="1" t="e">
        <f>IF([kw in desc]=[kw rough in title],[kw in desc]*1,IFERROR(LEFT([kw_dirty],3)*1,IFERROR(LEFT([kw_dirty],2)*1,"n.a.")))</f>
        <v>#N/A</v>
      </c>
      <c r="T5040" s="1"/>
      <c r="U5040" s="1">
        <f>VLOOKUP(Tabelle1[[#This Row],[productid]],Tabelle2[#All],2,FALSE)</f>
        <v>42</v>
      </c>
    </row>
    <row r="5041" spans="1:21" hidden="1">
      <c r="A5041" t="s">
        <v>3593</v>
      </c>
      <c r="B5041">
        <v>3865</v>
      </c>
      <c r="C5041">
        <v>289859</v>
      </c>
      <c r="D5041" t="s">
        <v>8262</v>
      </c>
      <c r="E5041" t="s">
        <v>8263</v>
      </c>
      <c r="F5041">
        <v>18406</v>
      </c>
      <c r="G5041">
        <v>3497887</v>
      </c>
      <c r="H5041">
        <f t="shared" si="78"/>
        <v>0</v>
      </c>
      <c r="I5041">
        <f t="array" ref="I5041">MIN(IFERROR(FIND(IstNumbers,A5041),""))</f>
        <v>13</v>
      </c>
      <c r="J5041" s="1" t="e">
        <f>IF([first '# in title]&lt;[pos kw in title],MID([title],[pos kw in title]-6,6),#N/A)</f>
        <v>#N/A</v>
      </c>
      <c r="K5041" s="1" t="e">
        <f>IFERROR(MID(SUBSTITUTE([kw rough in title],",","."),FIND("(",[kw rough in title])+1,20),SUBSTITUTE(IFERROR(MID([kw rough in title],FIND(" ",[kw rough in title])+1,20),[kw rough in title]),",","."))</f>
        <v>#N/A</v>
      </c>
      <c r="L5041" s="1">
        <f>IFERROR(FIND("kW",[desc]),0)</f>
        <v>70</v>
      </c>
      <c r="M5041">
        <f t="array" ref="M5041">MIN(IFERROR(FIND(IstNumbers,E5041),""))</f>
        <v>34</v>
      </c>
      <c r="N5041" s="1" t="str">
        <f>IF([first '# in desc]&lt;[pos kw in desc],MID([desc],[pos kw in desc]-7,7))</f>
        <v xml:space="preserve">­me 42 </v>
      </c>
      <c r="O50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1" s="1" t="str">
        <f>TRIM(IF([first '# in desc]&lt;[pos kw in desc],MID([desc],[pos kw in desc]-6,6),FALSE))</f>
        <v>me 42</v>
      </c>
      <c r="Q5041" s="1" t="b">
        <f>IF(LEN([manuell])=0,IFERROR([kw fine in title]*1,IFERROR(SUMPRODUCT(COUNTIF(IsDigits,MID([kw in desc],ROW($A$1:$A$150),1)))=LEN([kw in desc]),#N/A)),[manuell])</f>
        <v>0</v>
      </c>
      <c r="R5041" s="1" t="str">
        <f>IF([pos kw in title]&gt;0,MID(J5041,#REF!,4),IF([first '# in title]&gt;0,MID([title],[first '# in title],3),IF([first '# in title]&gt;0,MID([desc],#REF!,3),VLOOKUP([productid],$G$2:$R$1386,8))))</f>
        <v xml:space="preserve">42 </v>
      </c>
      <c r="S5041" s="1" t="e">
        <f>IF([kw in desc]=[kw rough in title],[kw in desc]*1,IFERROR(LEFT([kw_dirty],3)*1,IFERROR(LEFT([kw_dirty],2)*1,"n.a.")))</f>
        <v>#N/A</v>
      </c>
      <c r="T5041" s="1"/>
      <c r="U5041" s="1">
        <f>VLOOKUP(Tabelle1[[#This Row],[productid]],Tabelle2[#All],2,FALSE)</f>
        <v>42</v>
      </c>
    </row>
    <row r="5042" spans="1:21" hidden="1">
      <c r="A5042" t="s">
        <v>5175</v>
      </c>
      <c r="B5042">
        <v>3800</v>
      </c>
      <c r="C5042">
        <v>289859</v>
      </c>
      <c r="D5042" t="s">
        <v>8264</v>
      </c>
      <c r="E5042" t="s">
        <v>7071</v>
      </c>
      <c r="F5042">
        <v>18406</v>
      </c>
      <c r="G5042">
        <v>1750863</v>
      </c>
      <c r="H5042">
        <f t="shared" si="78"/>
        <v>0</v>
      </c>
      <c r="I5042">
        <f t="array" ref="I5042">MIN(IFERROR(FIND(IstNumbers,A5042),""))</f>
        <v>12</v>
      </c>
      <c r="J5042" s="1" t="e">
        <f>IF([first '# in title]&lt;[pos kw in title],MID([title],[pos kw in title]-6,6),#N/A)</f>
        <v>#N/A</v>
      </c>
      <c r="K5042" s="1" t="e">
        <f>IFERROR(MID(SUBSTITUTE([kw rough in title],",","."),FIND("(",[kw rough in title])+1,20),SUBSTITUTE(IFERROR(MID([kw rough in title],FIND(" ",[kw rough in title])+1,20),[kw rough in title]),",","."))</f>
        <v>#N/A</v>
      </c>
      <c r="L5042" s="1">
        <f>IFERROR(FIND("kW",[desc]),0)</f>
        <v>70</v>
      </c>
      <c r="M5042">
        <f t="array" ref="M5042">MIN(IFERROR(FIND(IstNumbers,E5042),""))</f>
        <v>34</v>
      </c>
      <c r="N5042" s="1" t="str">
        <f>IF([first '# in desc]&lt;[pos kw in desc],MID([desc],[pos kw in desc]-7,7))</f>
        <v xml:space="preserve">­me 42 </v>
      </c>
      <c r="O50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2" s="1" t="str">
        <f>TRIM(IF([first '# in desc]&lt;[pos kw in desc],MID([desc],[pos kw in desc]-6,6),FALSE))</f>
        <v>me 42</v>
      </c>
      <c r="Q5042" s="1" t="b">
        <f>IF(LEN([manuell])=0,IFERROR([kw fine in title]*1,IFERROR(SUMPRODUCT(COUNTIF(IsDigits,MID([kw in desc],ROW($A$1:$A$150),1)))=LEN([kw in desc]),#N/A)),[manuell])</f>
        <v>0</v>
      </c>
      <c r="R5042" s="1" t="str">
        <f>IF([pos kw in title]&gt;0,MID(J5042,#REF!,4),IF([first '# in title]&gt;0,MID([title],[first '# in title],3),IF([first '# in title]&gt;0,MID([desc],#REF!,3),VLOOKUP([productid],$G$2:$R$1386,8))))</f>
        <v xml:space="preserve">42 </v>
      </c>
      <c r="S5042" s="1" t="e">
        <f>IF([kw in desc]=[kw rough in title],[kw in desc]*1,IFERROR(LEFT([kw_dirty],3)*1,IFERROR(LEFT([kw_dirty],2)*1,"n.a.")))</f>
        <v>#N/A</v>
      </c>
      <c r="T5042" s="1"/>
      <c r="U5042" s="1">
        <f>VLOOKUP(Tabelle1[[#This Row],[productid]],Tabelle2[#All],2,FALSE)</f>
        <v>42</v>
      </c>
    </row>
    <row r="5043" spans="1:21" hidden="1">
      <c r="A5043" t="s">
        <v>3593</v>
      </c>
      <c r="B5043">
        <v>3865</v>
      </c>
      <c r="C5043">
        <v>289859</v>
      </c>
      <c r="D5043" t="s">
        <v>8265</v>
      </c>
      <c r="E5043" t="s">
        <v>8086</v>
      </c>
      <c r="F5043">
        <v>18406</v>
      </c>
      <c r="G5043">
        <v>3497887</v>
      </c>
      <c r="H5043">
        <f t="shared" si="78"/>
        <v>0</v>
      </c>
      <c r="I5043">
        <f t="array" ref="I5043">MIN(IFERROR(FIND(IstNumbers,A5043),""))</f>
        <v>13</v>
      </c>
      <c r="J5043" s="1" t="e">
        <f>IF([first '# in title]&lt;[pos kw in title],MID([title],[pos kw in title]-6,6),#N/A)</f>
        <v>#N/A</v>
      </c>
      <c r="K5043" s="1" t="e">
        <f>IFERROR(MID(SUBSTITUTE([kw rough in title],",","."),FIND("(",[kw rough in title])+1,20),SUBSTITUTE(IFERROR(MID([kw rough in title],FIND(" ",[kw rough in title])+1,20),[kw rough in title]),",","."))</f>
        <v>#N/A</v>
      </c>
      <c r="L5043" s="1">
        <f>IFERROR(FIND("kW",[desc]),0)</f>
        <v>70</v>
      </c>
      <c r="M5043">
        <f t="array" ref="M5043">MIN(IFERROR(FIND(IstNumbers,E5043),""))</f>
        <v>34</v>
      </c>
      <c r="N5043" s="1" t="str">
        <f>IF([first '# in desc]&lt;[pos kw in desc],MID([desc],[pos kw in desc]-7,7))</f>
        <v xml:space="preserve">­me 42 </v>
      </c>
      <c r="O50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3" s="1" t="str">
        <f>TRIM(IF([first '# in desc]&lt;[pos kw in desc],MID([desc],[pos kw in desc]-6,6),FALSE))</f>
        <v>me 42</v>
      </c>
      <c r="Q5043" s="1" t="b">
        <f>IF(LEN([manuell])=0,IFERROR([kw fine in title]*1,IFERROR(SUMPRODUCT(COUNTIF(IsDigits,MID([kw in desc],ROW($A$1:$A$150),1)))=LEN([kw in desc]),#N/A)),[manuell])</f>
        <v>0</v>
      </c>
      <c r="R5043" s="1" t="str">
        <f>IF([pos kw in title]&gt;0,MID(J5043,#REF!,4),IF([first '# in title]&gt;0,MID([title],[first '# in title],3),IF([first '# in title]&gt;0,MID([desc],#REF!,3),VLOOKUP([productid],$G$2:$R$1386,8))))</f>
        <v xml:space="preserve">42 </v>
      </c>
      <c r="S5043" s="1" t="e">
        <f>IF([kw in desc]=[kw rough in title],[kw in desc]*1,IFERROR(LEFT([kw_dirty],3)*1,IFERROR(LEFT([kw_dirty],2)*1,"n.a.")))</f>
        <v>#N/A</v>
      </c>
      <c r="T5043" s="1"/>
      <c r="U5043" s="1">
        <f>VLOOKUP(Tabelle1[[#This Row],[productid]],Tabelle2[#All],2,FALSE)</f>
        <v>42</v>
      </c>
    </row>
    <row r="5044" spans="1:21" hidden="1">
      <c r="A5044" t="s">
        <v>5175</v>
      </c>
      <c r="B5044">
        <v>3800</v>
      </c>
      <c r="C5044">
        <v>289859</v>
      </c>
      <c r="D5044" t="s">
        <v>8266</v>
      </c>
      <c r="E5044" t="s">
        <v>7630</v>
      </c>
      <c r="F5044">
        <v>18406</v>
      </c>
      <c r="G5044">
        <v>1750863</v>
      </c>
      <c r="H5044">
        <f t="shared" si="78"/>
        <v>0</v>
      </c>
      <c r="I5044">
        <f t="array" ref="I5044">MIN(IFERROR(FIND(IstNumbers,A5044),""))</f>
        <v>12</v>
      </c>
      <c r="J5044" s="1" t="e">
        <f>IF([first '# in title]&lt;[pos kw in title],MID([title],[pos kw in title]-6,6),#N/A)</f>
        <v>#N/A</v>
      </c>
      <c r="K5044" s="1" t="e">
        <f>IFERROR(MID(SUBSTITUTE([kw rough in title],",","."),FIND("(",[kw rough in title])+1,20),SUBSTITUTE(IFERROR(MID([kw rough in title],FIND(" ",[kw rough in title])+1,20),[kw rough in title]),",","."))</f>
        <v>#N/A</v>
      </c>
      <c r="L5044" s="1">
        <f>IFERROR(FIND("kW",[desc]),0)</f>
        <v>70</v>
      </c>
      <c r="M5044">
        <f t="array" ref="M5044">MIN(IFERROR(FIND(IstNumbers,E5044),""))</f>
        <v>34</v>
      </c>
      <c r="N5044" s="1" t="str">
        <f>IF([first '# in desc]&lt;[pos kw in desc],MID([desc],[pos kw in desc]-7,7))</f>
        <v xml:space="preserve">­me 42 </v>
      </c>
      <c r="O50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4" s="1" t="str">
        <f>TRIM(IF([first '# in desc]&lt;[pos kw in desc],MID([desc],[pos kw in desc]-6,6),FALSE))</f>
        <v>me 42</v>
      </c>
      <c r="Q5044" s="1" t="b">
        <f>IF(LEN([manuell])=0,IFERROR([kw fine in title]*1,IFERROR(SUMPRODUCT(COUNTIF(IsDigits,MID([kw in desc],ROW($A$1:$A$150),1)))=LEN([kw in desc]),#N/A)),[manuell])</f>
        <v>0</v>
      </c>
      <c r="R5044" s="1" t="str">
        <f>IF([pos kw in title]&gt;0,MID(J5044,#REF!,4),IF([first '# in title]&gt;0,MID([title],[first '# in title],3),IF([first '# in title]&gt;0,MID([desc],#REF!,3),VLOOKUP([productid],$G$2:$R$1386,8))))</f>
        <v xml:space="preserve">42 </v>
      </c>
      <c r="S5044" s="1" t="e">
        <f>IF([kw in desc]=[kw rough in title],[kw in desc]*1,IFERROR(LEFT([kw_dirty],3)*1,IFERROR(LEFT([kw_dirty],2)*1,"n.a.")))</f>
        <v>#N/A</v>
      </c>
      <c r="T5044" s="1"/>
      <c r="U5044" s="1">
        <f>VLOOKUP(Tabelle1[[#This Row],[productid]],Tabelle2[#All],2,FALSE)</f>
        <v>42</v>
      </c>
    </row>
    <row r="5045" spans="1:21" hidden="1">
      <c r="A5045" t="s">
        <v>3593</v>
      </c>
      <c r="B5045">
        <v>3865</v>
      </c>
      <c r="C5045">
        <v>289859</v>
      </c>
      <c r="D5045" t="s">
        <v>8267</v>
      </c>
      <c r="E5045" t="s">
        <v>8268</v>
      </c>
      <c r="F5045">
        <v>18406</v>
      </c>
      <c r="G5045">
        <v>3497887</v>
      </c>
      <c r="H5045">
        <f t="shared" si="78"/>
        <v>0</v>
      </c>
      <c r="I5045">
        <f t="array" ref="I5045">MIN(IFERROR(FIND(IstNumbers,A5045),""))</f>
        <v>13</v>
      </c>
      <c r="J5045" s="1" t="e">
        <f>IF([first '# in title]&lt;[pos kw in title],MID([title],[pos kw in title]-6,6),#N/A)</f>
        <v>#N/A</v>
      </c>
      <c r="K5045" s="1" t="e">
        <f>IFERROR(MID(SUBSTITUTE([kw rough in title],",","."),FIND("(",[kw rough in title])+1,20),SUBSTITUTE(IFERROR(MID([kw rough in title],FIND(" ",[kw rough in title])+1,20),[kw rough in title]),",","."))</f>
        <v>#N/A</v>
      </c>
      <c r="L5045" s="1">
        <f>IFERROR(FIND("kW",[desc]),0)</f>
        <v>70</v>
      </c>
      <c r="M5045">
        <f t="array" ref="M5045">MIN(IFERROR(FIND(IstNumbers,E5045),""))</f>
        <v>34</v>
      </c>
      <c r="N5045" s="1" t="str">
        <f>IF([first '# in desc]&lt;[pos kw in desc],MID([desc],[pos kw in desc]-7,7))</f>
        <v xml:space="preserve">­me 42 </v>
      </c>
      <c r="O50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5" s="1" t="str">
        <f>TRIM(IF([first '# in desc]&lt;[pos kw in desc],MID([desc],[pos kw in desc]-6,6),FALSE))</f>
        <v>me 42</v>
      </c>
      <c r="Q5045" s="1" t="b">
        <f>IF(LEN([manuell])=0,IFERROR([kw fine in title]*1,IFERROR(SUMPRODUCT(COUNTIF(IsDigits,MID([kw in desc],ROW($A$1:$A$150),1)))=LEN([kw in desc]),#N/A)),[manuell])</f>
        <v>0</v>
      </c>
      <c r="R5045" s="1" t="str">
        <f>IF([pos kw in title]&gt;0,MID(J5045,#REF!,4),IF([first '# in title]&gt;0,MID([title],[first '# in title],3),IF([first '# in title]&gt;0,MID([desc],#REF!,3),VLOOKUP([productid],$G$2:$R$1386,8))))</f>
        <v xml:space="preserve">42 </v>
      </c>
      <c r="S5045" s="1" t="e">
        <f>IF([kw in desc]=[kw rough in title],[kw in desc]*1,IFERROR(LEFT([kw_dirty],3)*1,IFERROR(LEFT([kw_dirty],2)*1,"n.a.")))</f>
        <v>#N/A</v>
      </c>
      <c r="T5045" s="1"/>
      <c r="U5045" s="1">
        <f>VLOOKUP(Tabelle1[[#This Row],[productid]],Tabelle2[#All],2,FALSE)</f>
        <v>42</v>
      </c>
    </row>
    <row r="5046" spans="1:21" hidden="1">
      <c r="A5046" t="s">
        <v>5175</v>
      </c>
      <c r="B5046">
        <v>3800</v>
      </c>
      <c r="C5046">
        <v>289859</v>
      </c>
      <c r="D5046" t="s">
        <v>8269</v>
      </c>
      <c r="E5046" t="s">
        <v>7644</v>
      </c>
      <c r="F5046">
        <v>18406</v>
      </c>
      <c r="G5046">
        <v>1750863</v>
      </c>
      <c r="H5046">
        <f t="shared" si="78"/>
        <v>0</v>
      </c>
      <c r="I5046">
        <f t="array" ref="I5046">MIN(IFERROR(FIND(IstNumbers,A5046),""))</f>
        <v>12</v>
      </c>
      <c r="J5046" s="1" t="e">
        <f>IF([first '# in title]&lt;[pos kw in title],MID([title],[pos kw in title]-6,6),#N/A)</f>
        <v>#N/A</v>
      </c>
      <c r="K5046" s="1" t="e">
        <f>IFERROR(MID(SUBSTITUTE([kw rough in title],",","."),FIND("(",[kw rough in title])+1,20),SUBSTITUTE(IFERROR(MID([kw rough in title],FIND(" ",[kw rough in title])+1,20),[kw rough in title]),",","."))</f>
        <v>#N/A</v>
      </c>
      <c r="L5046" s="1">
        <f>IFERROR(FIND("kW",[desc]),0)</f>
        <v>70</v>
      </c>
      <c r="M5046">
        <f t="array" ref="M5046">MIN(IFERROR(FIND(IstNumbers,E5046),""))</f>
        <v>34</v>
      </c>
      <c r="N5046" s="1" t="str">
        <f>IF([first '# in desc]&lt;[pos kw in desc],MID([desc],[pos kw in desc]-7,7))</f>
        <v xml:space="preserve">­me 42 </v>
      </c>
      <c r="O50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6" s="1" t="str">
        <f>TRIM(IF([first '# in desc]&lt;[pos kw in desc],MID([desc],[pos kw in desc]-6,6),FALSE))</f>
        <v>me 42</v>
      </c>
      <c r="Q5046" s="1" t="b">
        <f>IF(LEN([manuell])=0,IFERROR([kw fine in title]*1,IFERROR(SUMPRODUCT(COUNTIF(IsDigits,MID([kw in desc],ROW($A$1:$A$150),1)))=LEN([kw in desc]),#N/A)),[manuell])</f>
        <v>0</v>
      </c>
      <c r="R5046" s="1" t="str">
        <f>IF([pos kw in title]&gt;0,MID(J5046,#REF!,4),IF([first '# in title]&gt;0,MID([title],[first '# in title],3),IF([first '# in title]&gt;0,MID([desc],#REF!,3),VLOOKUP([productid],$G$2:$R$1386,8))))</f>
        <v xml:space="preserve">42 </v>
      </c>
      <c r="S5046" s="1" t="e">
        <f>IF([kw in desc]=[kw rough in title],[kw in desc]*1,IFERROR(LEFT([kw_dirty],3)*1,IFERROR(LEFT([kw_dirty],2)*1,"n.a.")))</f>
        <v>#N/A</v>
      </c>
      <c r="T5046" s="1"/>
      <c r="U5046" s="1">
        <f>VLOOKUP(Tabelle1[[#This Row],[productid]],Tabelle2[#All],2,FALSE)</f>
        <v>42</v>
      </c>
    </row>
    <row r="5047" spans="1:21" hidden="1">
      <c r="A5047" t="s">
        <v>3593</v>
      </c>
      <c r="B5047">
        <v>3870</v>
      </c>
      <c r="C5047">
        <v>289859</v>
      </c>
      <c r="D5047" t="s">
        <v>8270</v>
      </c>
      <c r="E5047" t="s">
        <v>7725</v>
      </c>
      <c r="F5047">
        <v>18406</v>
      </c>
      <c r="G5047">
        <v>3497887</v>
      </c>
      <c r="H5047">
        <f t="shared" si="78"/>
        <v>0</v>
      </c>
      <c r="I5047">
        <f t="array" ref="I5047">MIN(IFERROR(FIND(IstNumbers,A5047),""))</f>
        <v>13</v>
      </c>
      <c r="J5047" s="1" t="e">
        <f>IF([first '# in title]&lt;[pos kw in title],MID([title],[pos kw in title]-6,6),#N/A)</f>
        <v>#N/A</v>
      </c>
      <c r="K5047" s="1" t="e">
        <f>IFERROR(MID(SUBSTITUTE([kw rough in title],",","."),FIND("(",[kw rough in title])+1,20),SUBSTITUTE(IFERROR(MID([kw rough in title],FIND(" ",[kw rough in title])+1,20),[kw rough in title]),",","."))</f>
        <v>#N/A</v>
      </c>
      <c r="L5047" s="1">
        <f>IFERROR(FIND("kW",[desc]),0)</f>
        <v>70</v>
      </c>
      <c r="M5047">
        <f t="array" ref="M5047">MIN(IFERROR(FIND(IstNumbers,E5047),""))</f>
        <v>34</v>
      </c>
      <c r="N5047" s="1" t="str">
        <f>IF([first '# in desc]&lt;[pos kw in desc],MID([desc],[pos kw in desc]-7,7))</f>
        <v xml:space="preserve">­me 42 </v>
      </c>
      <c r="O50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7" s="1" t="str">
        <f>TRIM(IF([first '# in desc]&lt;[pos kw in desc],MID([desc],[pos kw in desc]-6,6),FALSE))</f>
        <v>me 42</v>
      </c>
      <c r="Q5047" s="1" t="b">
        <f>IF(LEN([manuell])=0,IFERROR([kw fine in title]*1,IFERROR(SUMPRODUCT(COUNTIF(IsDigits,MID([kw in desc],ROW($A$1:$A$150),1)))=LEN([kw in desc]),#N/A)),[manuell])</f>
        <v>0</v>
      </c>
      <c r="R5047" s="1" t="str">
        <f>IF([pos kw in title]&gt;0,MID(J5047,#REF!,4),IF([first '# in title]&gt;0,MID([title],[first '# in title],3),IF([first '# in title]&gt;0,MID([desc],#REF!,3),VLOOKUP([productid],$G$2:$R$1386,8))))</f>
        <v xml:space="preserve">42 </v>
      </c>
      <c r="S5047" s="1" t="e">
        <f>IF([kw in desc]=[kw rough in title],[kw in desc]*1,IFERROR(LEFT([kw_dirty],3)*1,IFERROR(LEFT([kw_dirty],2)*1,"n.a.")))</f>
        <v>#N/A</v>
      </c>
      <c r="T5047" s="1"/>
      <c r="U5047" s="1">
        <f>VLOOKUP(Tabelle1[[#This Row],[productid]],Tabelle2[#All],2,FALSE)</f>
        <v>42</v>
      </c>
    </row>
    <row r="5048" spans="1:21" hidden="1">
      <c r="A5048" t="s">
        <v>5175</v>
      </c>
      <c r="B5048">
        <v>3805</v>
      </c>
      <c r="C5048">
        <v>289859</v>
      </c>
      <c r="D5048" t="s">
        <v>8271</v>
      </c>
      <c r="E5048" t="s">
        <v>7650</v>
      </c>
      <c r="F5048">
        <v>18406</v>
      </c>
      <c r="G5048">
        <v>1750863</v>
      </c>
      <c r="H5048">
        <f t="shared" si="78"/>
        <v>0</v>
      </c>
      <c r="I5048">
        <f t="array" ref="I5048">MIN(IFERROR(FIND(IstNumbers,A5048),""))</f>
        <v>12</v>
      </c>
      <c r="J5048" s="1" t="e">
        <f>IF([first '# in title]&lt;[pos kw in title],MID([title],[pos kw in title]-6,6),#N/A)</f>
        <v>#N/A</v>
      </c>
      <c r="K5048" s="1" t="e">
        <f>IFERROR(MID(SUBSTITUTE([kw rough in title],",","."),FIND("(",[kw rough in title])+1,20),SUBSTITUTE(IFERROR(MID([kw rough in title],FIND(" ",[kw rough in title])+1,20),[kw rough in title]),",","."))</f>
        <v>#N/A</v>
      </c>
      <c r="L5048" s="1">
        <f>IFERROR(FIND("kW",[desc]),0)</f>
        <v>70</v>
      </c>
      <c r="M5048">
        <f t="array" ref="M5048">MIN(IFERROR(FIND(IstNumbers,E5048),""))</f>
        <v>34</v>
      </c>
      <c r="N5048" s="1" t="str">
        <f>IF([first '# in desc]&lt;[pos kw in desc],MID([desc],[pos kw in desc]-7,7))</f>
        <v xml:space="preserve">­me 42 </v>
      </c>
      <c r="O50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8" s="1" t="str">
        <f>TRIM(IF([first '# in desc]&lt;[pos kw in desc],MID([desc],[pos kw in desc]-6,6),FALSE))</f>
        <v>me 42</v>
      </c>
      <c r="Q5048" s="1" t="b">
        <f>IF(LEN([manuell])=0,IFERROR([kw fine in title]*1,IFERROR(SUMPRODUCT(COUNTIF(IsDigits,MID([kw in desc],ROW($A$1:$A$150),1)))=LEN([kw in desc]),#N/A)),[manuell])</f>
        <v>0</v>
      </c>
      <c r="R5048" s="1" t="str">
        <f>IF([pos kw in title]&gt;0,MID(J5048,#REF!,4),IF([first '# in title]&gt;0,MID([title],[first '# in title],3),IF([first '# in title]&gt;0,MID([desc],#REF!,3),VLOOKUP([productid],$G$2:$R$1386,8))))</f>
        <v xml:space="preserve">42 </v>
      </c>
      <c r="S5048" s="1" t="e">
        <f>IF([kw in desc]=[kw rough in title],[kw in desc]*1,IFERROR(LEFT([kw_dirty],3)*1,IFERROR(LEFT([kw_dirty],2)*1,"n.a.")))</f>
        <v>#N/A</v>
      </c>
      <c r="T5048" s="1"/>
      <c r="U5048" s="1">
        <f>VLOOKUP(Tabelle1[[#This Row],[productid]],Tabelle2[#All],2,FALSE)</f>
        <v>42</v>
      </c>
    </row>
    <row r="5049" spans="1:21" hidden="1">
      <c r="A5049" t="s">
        <v>3593</v>
      </c>
      <c r="B5049">
        <v>3870</v>
      </c>
      <c r="C5049">
        <v>289859</v>
      </c>
      <c r="D5049" t="s">
        <v>8272</v>
      </c>
      <c r="E5049" t="s">
        <v>8273</v>
      </c>
      <c r="F5049">
        <v>18406</v>
      </c>
      <c r="G5049">
        <v>3497887</v>
      </c>
      <c r="H5049">
        <f t="shared" si="78"/>
        <v>0</v>
      </c>
      <c r="I5049">
        <f t="array" ref="I5049">MIN(IFERROR(FIND(IstNumbers,A5049),""))</f>
        <v>13</v>
      </c>
      <c r="J5049" s="1" t="e">
        <f>IF([first '# in title]&lt;[pos kw in title],MID([title],[pos kw in title]-6,6),#N/A)</f>
        <v>#N/A</v>
      </c>
      <c r="K5049" s="1" t="e">
        <f>IFERROR(MID(SUBSTITUTE([kw rough in title],",","."),FIND("(",[kw rough in title])+1,20),SUBSTITUTE(IFERROR(MID([kw rough in title],FIND(" ",[kw rough in title])+1,20),[kw rough in title]),",","."))</f>
        <v>#N/A</v>
      </c>
      <c r="L5049" s="1">
        <f>IFERROR(FIND("kW",[desc]),0)</f>
        <v>70</v>
      </c>
      <c r="M5049">
        <f t="array" ref="M5049">MIN(IFERROR(FIND(IstNumbers,E5049),""))</f>
        <v>34</v>
      </c>
      <c r="N5049" s="1" t="str">
        <f>IF([first '# in desc]&lt;[pos kw in desc],MID([desc],[pos kw in desc]-7,7))</f>
        <v xml:space="preserve">­me 42 </v>
      </c>
      <c r="O50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49" s="1" t="str">
        <f>TRIM(IF([first '# in desc]&lt;[pos kw in desc],MID([desc],[pos kw in desc]-6,6),FALSE))</f>
        <v>me 42</v>
      </c>
      <c r="Q5049" s="1" t="b">
        <f>IF(LEN([manuell])=0,IFERROR([kw fine in title]*1,IFERROR(SUMPRODUCT(COUNTIF(IsDigits,MID([kw in desc],ROW($A$1:$A$150),1)))=LEN([kw in desc]),#N/A)),[manuell])</f>
        <v>0</v>
      </c>
      <c r="R5049" s="1" t="str">
        <f>IF([pos kw in title]&gt;0,MID(J5049,#REF!,4),IF([first '# in title]&gt;0,MID([title],[first '# in title],3),IF([first '# in title]&gt;0,MID([desc],#REF!,3),VLOOKUP([productid],$G$2:$R$1386,8))))</f>
        <v xml:space="preserve">42 </v>
      </c>
      <c r="S5049" s="1" t="e">
        <f>IF([kw in desc]=[kw rough in title],[kw in desc]*1,IFERROR(LEFT([kw_dirty],3)*1,IFERROR(LEFT([kw_dirty],2)*1,"n.a.")))</f>
        <v>#N/A</v>
      </c>
      <c r="T5049" s="1"/>
      <c r="U5049" s="1">
        <f>VLOOKUP(Tabelle1[[#This Row],[productid]],Tabelle2[#All],2,FALSE)</f>
        <v>42</v>
      </c>
    </row>
    <row r="5050" spans="1:21" hidden="1">
      <c r="A5050" t="s">
        <v>5175</v>
      </c>
      <c r="B5050">
        <v>3805</v>
      </c>
      <c r="C5050">
        <v>289859</v>
      </c>
      <c r="D5050" t="s">
        <v>8274</v>
      </c>
      <c r="E5050" t="s">
        <v>7509</v>
      </c>
      <c r="F5050">
        <v>18406</v>
      </c>
      <c r="G5050">
        <v>1750863</v>
      </c>
      <c r="H5050">
        <f t="shared" si="78"/>
        <v>0</v>
      </c>
      <c r="I5050">
        <f t="array" ref="I5050">MIN(IFERROR(FIND(IstNumbers,A5050),""))</f>
        <v>12</v>
      </c>
      <c r="J5050" s="1" t="e">
        <f>IF([first '# in title]&lt;[pos kw in title],MID([title],[pos kw in title]-6,6),#N/A)</f>
        <v>#N/A</v>
      </c>
      <c r="K5050" s="1" t="e">
        <f>IFERROR(MID(SUBSTITUTE([kw rough in title],",","."),FIND("(",[kw rough in title])+1,20),SUBSTITUTE(IFERROR(MID([kw rough in title],FIND(" ",[kw rough in title])+1,20),[kw rough in title]),",","."))</f>
        <v>#N/A</v>
      </c>
      <c r="L5050" s="1">
        <f>IFERROR(FIND("kW",[desc]),0)</f>
        <v>70</v>
      </c>
      <c r="M5050">
        <f t="array" ref="M5050">MIN(IFERROR(FIND(IstNumbers,E5050),""))</f>
        <v>34</v>
      </c>
      <c r="N5050" s="1" t="str">
        <f>IF([first '# in desc]&lt;[pos kw in desc],MID([desc],[pos kw in desc]-7,7))</f>
        <v xml:space="preserve">­me 42 </v>
      </c>
      <c r="O50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50" s="1" t="str">
        <f>TRIM(IF([first '# in desc]&lt;[pos kw in desc],MID([desc],[pos kw in desc]-6,6),FALSE))</f>
        <v>me 42</v>
      </c>
      <c r="Q5050" s="1" t="b">
        <f>IF(LEN([manuell])=0,IFERROR([kw fine in title]*1,IFERROR(SUMPRODUCT(COUNTIF(IsDigits,MID([kw in desc],ROW($A$1:$A$150),1)))=LEN([kw in desc]),#N/A)),[manuell])</f>
        <v>0</v>
      </c>
      <c r="R5050" s="1" t="str">
        <f>IF([pos kw in title]&gt;0,MID(J5050,#REF!,4),IF([first '# in title]&gt;0,MID([title],[first '# in title],3),IF([first '# in title]&gt;0,MID([desc],#REF!,3),VLOOKUP([productid],$G$2:$R$1386,8))))</f>
        <v xml:space="preserve">42 </v>
      </c>
      <c r="S5050" s="1" t="e">
        <f>IF([kw in desc]=[kw rough in title],[kw in desc]*1,IFERROR(LEFT([kw_dirty],3)*1,IFERROR(LEFT([kw_dirty],2)*1,"n.a.")))</f>
        <v>#N/A</v>
      </c>
      <c r="T5050" s="1"/>
      <c r="U5050" s="1">
        <f>VLOOKUP(Tabelle1[[#This Row],[productid]],Tabelle2[#All],2,FALSE)</f>
        <v>42</v>
      </c>
    </row>
    <row r="5051" spans="1:21" hidden="1">
      <c r="A5051" t="s">
        <v>3593</v>
      </c>
      <c r="B5051">
        <v>3870</v>
      </c>
      <c r="C5051">
        <v>289859</v>
      </c>
      <c r="D5051" t="s">
        <v>8275</v>
      </c>
      <c r="E5051" t="s">
        <v>8273</v>
      </c>
      <c r="F5051">
        <v>18406</v>
      </c>
      <c r="G5051">
        <v>3497887</v>
      </c>
      <c r="H5051">
        <f t="shared" si="78"/>
        <v>0</v>
      </c>
      <c r="I5051">
        <f t="array" ref="I5051">MIN(IFERROR(FIND(IstNumbers,A5051),""))</f>
        <v>13</v>
      </c>
      <c r="J5051" s="1" t="e">
        <f>IF([first '# in title]&lt;[pos kw in title],MID([title],[pos kw in title]-6,6),#N/A)</f>
        <v>#N/A</v>
      </c>
      <c r="K5051" s="1" t="e">
        <f>IFERROR(MID(SUBSTITUTE([kw rough in title],",","."),FIND("(",[kw rough in title])+1,20),SUBSTITUTE(IFERROR(MID([kw rough in title],FIND(" ",[kw rough in title])+1,20),[kw rough in title]),",","."))</f>
        <v>#N/A</v>
      </c>
      <c r="L5051" s="1">
        <f>IFERROR(FIND("kW",[desc]),0)</f>
        <v>70</v>
      </c>
      <c r="M5051">
        <f t="array" ref="M5051">MIN(IFERROR(FIND(IstNumbers,E5051),""))</f>
        <v>34</v>
      </c>
      <c r="N5051" s="1" t="str">
        <f>IF([first '# in desc]&lt;[pos kw in desc],MID([desc],[pos kw in desc]-7,7))</f>
        <v xml:space="preserve">­me 42 </v>
      </c>
      <c r="O50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51" s="1" t="str">
        <f>TRIM(IF([first '# in desc]&lt;[pos kw in desc],MID([desc],[pos kw in desc]-6,6),FALSE))</f>
        <v>me 42</v>
      </c>
      <c r="Q5051" s="1" t="b">
        <f>IF(LEN([manuell])=0,IFERROR([kw fine in title]*1,IFERROR(SUMPRODUCT(COUNTIF(IsDigits,MID([kw in desc],ROW($A$1:$A$150),1)))=LEN([kw in desc]),#N/A)),[manuell])</f>
        <v>0</v>
      </c>
      <c r="R5051" s="1" t="str">
        <f>IF([pos kw in title]&gt;0,MID(J5051,#REF!,4),IF([first '# in title]&gt;0,MID([title],[first '# in title],3),IF([first '# in title]&gt;0,MID([desc],#REF!,3),VLOOKUP([productid],$G$2:$R$1386,8))))</f>
        <v xml:space="preserve">42 </v>
      </c>
      <c r="S5051" s="1" t="e">
        <f>IF([kw in desc]=[kw rough in title],[kw in desc]*1,IFERROR(LEFT([kw_dirty],3)*1,IFERROR(LEFT([kw_dirty],2)*1,"n.a.")))</f>
        <v>#N/A</v>
      </c>
      <c r="T5051" s="1"/>
      <c r="U5051" s="1">
        <f>VLOOKUP(Tabelle1[[#This Row],[productid]],Tabelle2[#All],2,FALSE)</f>
        <v>42</v>
      </c>
    </row>
    <row r="5052" spans="1:21">
      <c r="A5052" t="s">
        <v>5437</v>
      </c>
      <c r="B5052">
        <v>3108</v>
      </c>
      <c r="C5052">
        <v>289859</v>
      </c>
      <c r="D5052" t="s">
        <v>8276</v>
      </c>
      <c r="E5052" t="s">
        <v>8277</v>
      </c>
      <c r="F5052">
        <v>18406</v>
      </c>
      <c r="G5052">
        <v>2286143</v>
      </c>
      <c r="H5052">
        <f t="shared" si="78"/>
        <v>0</v>
      </c>
      <c r="I5052">
        <f t="array" ref="I5052">MIN(IFERROR(FIND(IstNumbers,A5052),""))</f>
        <v>13</v>
      </c>
      <c r="J5052" s="1" t="e">
        <f>IF([first '# in title]&lt;[pos kw in title],MID([title],[pos kw in title]-6,6),#N/A)</f>
        <v>#N/A</v>
      </c>
      <c r="K5052" s="1" t="e">
        <f>IFERROR(MID(SUBSTITUTE([kw rough in title],",","."),FIND("(",[kw rough in title])+1,20),SUBSTITUTE(IFERROR(MID([kw rough in title],FIND(" ",[kw rough in title])+1,20),[kw rough in title]),",","."))</f>
        <v>#N/A</v>
      </c>
      <c r="L5052" s="1">
        <f>IFERROR(FIND("kW",[desc]),0)</f>
        <v>0</v>
      </c>
      <c r="M5052">
        <f t="array" ref="M5052">MIN(IFERROR(FIND(IstNumbers,E5052),""))</f>
        <v>33</v>
      </c>
      <c r="N5052" s="1" t="b">
        <f>IF([first '# in desc]&lt;[pos kw in desc],MID([desc],[pos kw in desc]-7,7))</f>
        <v>0</v>
      </c>
      <c r="O50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52" s="1" t="str">
        <f>TRIM(IF([first '# in desc]&lt;[pos kw in desc],MID([desc],[pos kw in desc]-6,6),FALSE))</f>
        <v>FALSCH</v>
      </c>
      <c r="Q5052" s="1" t="b">
        <f>IF(LEN([manuell])=0,IFERROR([kw fine in title]*1,IFERROR(SUMPRODUCT(COUNTIF(IsDigits,MID([kw in desc],ROW($A$1:$A$150),1)))=LEN([kw in desc]),#N/A)),[manuell])</f>
        <v>0</v>
      </c>
      <c r="R5052" s="1" t="str">
        <f>IF([pos kw in title]&gt;0,MID(J5052,#REF!,4),IF([first '# in title]&gt;0,MID([title],[first '# in title],3),IF([first '# in title]&gt;0,MID([desc],#REF!,3),VLOOKUP([productid],$G$2:$R$1386,8))))</f>
        <v>146</v>
      </c>
      <c r="S5052" s="1" t="e">
        <f>IF([kw in desc]=[kw rough in title],[kw in desc]*1,IFERROR(LEFT([kw_dirty],3)*1,IFERROR(LEFT([kw_dirty],2)*1,"n.a.")))</f>
        <v>#N/A</v>
      </c>
      <c r="T5052" s="1"/>
      <c r="U5052" s="1" t="e">
        <f>VLOOKUP(Tabelle1[[#This Row],[productid]],Tabelle2[#All],2,FALSE)</f>
        <v>#N/A</v>
      </c>
    </row>
    <row r="5053" spans="1:21">
      <c r="A5053" t="s">
        <v>5437</v>
      </c>
      <c r="B5053">
        <v>3108</v>
      </c>
      <c r="C5053">
        <v>289859</v>
      </c>
      <c r="D5053" t="s">
        <v>8278</v>
      </c>
      <c r="E5053" t="s">
        <v>8279</v>
      </c>
      <c r="F5053">
        <v>18406</v>
      </c>
      <c r="G5053">
        <v>2286143</v>
      </c>
      <c r="H5053">
        <f t="shared" si="78"/>
        <v>0</v>
      </c>
      <c r="I5053">
        <f t="array" ref="I5053">MIN(IFERROR(FIND(IstNumbers,A5053),""))</f>
        <v>13</v>
      </c>
      <c r="J5053" s="1" t="e">
        <f>IF([first '# in title]&lt;[pos kw in title],MID([title],[pos kw in title]-6,6),#N/A)</f>
        <v>#N/A</v>
      </c>
      <c r="K5053" s="1" t="e">
        <f>IFERROR(MID(SUBSTITUTE([kw rough in title],",","."),FIND("(",[kw rough in title])+1,20),SUBSTITUTE(IFERROR(MID([kw rough in title],FIND(" ",[kw rough in title])+1,20),[kw rough in title]),",","."))</f>
        <v>#N/A</v>
      </c>
      <c r="L5053" s="1">
        <f>IFERROR(FIND("kW",[desc]),0)</f>
        <v>0</v>
      </c>
      <c r="M5053">
        <f t="array" ref="M5053">MIN(IFERROR(FIND(IstNumbers,E5053),""))</f>
        <v>33</v>
      </c>
      <c r="N5053" s="1" t="b">
        <f>IF([first '# in desc]&lt;[pos kw in desc],MID([desc],[pos kw in desc]-7,7))</f>
        <v>0</v>
      </c>
      <c r="O50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53" s="1" t="str">
        <f>TRIM(IF([first '# in desc]&lt;[pos kw in desc],MID([desc],[pos kw in desc]-6,6),FALSE))</f>
        <v>FALSCH</v>
      </c>
      <c r="Q5053" s="1" t="b">
        <f>IF(LEN([manuell])=0,IFERROR([kw fine in title]*1,IFERROR(SUMPRODUCT(COUNTIF(IsDigits,MID([kw in desc],ROW($A$1:$A$150),1)))=LEN([kw in desc]),#N/A)),[manuell])</f>
        <v>0</v>
      </c>
      <c r="R5053" s="1" t="str">
        <f>IF([pos kw in title]&gt;0,MID(J5053,#REF!,4),IF([first '# in title]&gt;0,MID([title],[first '# in title],3),IF([first '# in title]&gt;0,MID([desc],#REF!,3),VLOOKUP([productid],$G$2:$R$1386,8))))</f>
        <v>146</v>
      </c>
      <c r="S5053" s="1" t="e">
        <f>IF([kw in desc]=[kw rough in title],[kw in desc]*1,IFERROR(LEFT([kw_dirty],3)*1,IFERROR(LEFT([kw_dirty],2)*1,"n.a.")))</f>
        <v>#N/A</v>
      </c>
      <c r="T5053" s="1"/>
      <c r="U5053" s="1" t="e">
        <f>VLOOKUP(Tabelle1[[#This Row],[productid]],Tabelle2[#All],2,FALSE)</f>
        <v>#N/A</v>
      </c>
    </row>
    <row r="5054" spans="1:21">
      <c r="A5054" t="s">
        <v>5437</v>
      </c>
      <c r="B5054">
        <v>3109</v>
      </c>
      <c r="C5054">
        <v>289859</v>
      </c>
      <c r="D5054" t="s">
        <v>8280</v>
      </c>
      <c r="E5054" t="s">
        <v>8281</v>
      </c>
      <c r="F5054">
        <v>18406</v>
      </c>
      <c r="G5054">
        <v>2286143</v>
      </c>
      <c r="H5054">
        <f t="shared" si="78"/>
        <v>0</v>
      </c>
      <c r="I5054">
        <f t="array" ref="I5054">MIN(IFERROR(FIND(IstNumbers,A5054),""))</f>
        <v>13</v>
      </c>
      <c r="J5054" s="1" t="e">
        <f>IF([first '# in title]&lt;[pos kw in title],MID([title],[pos kw in title]-6,6),#N/A)</f>
        <v>#N/A</v>
      </c>
      <c r="K5054" s="1" t="e">
        <f>IFERROR(MID(SUBSTITUTE([kw rough in title],",","."),FIND("(",[kw rough in title])+1,20),SUBSTITUTE(IFERROR(MID([kw rough in title],FIND(" ",[kw rough in title])+1,20),[kw rough in title]),",","."))</f>
        <v>#N/A</v>
      </c>
      <c r="L5054" s="1">
        <f>IFERROR(FIND("kW",[desc]),0)</f>
        <v>0</v>
      </c>
      <c r="M5054">
        <f t="array" ref="M5054">MIN(IFERROR(FIND(IstNumbers,E5054),""))</f>
        <v>33</v>
      </c>
      <c r="N5054" s="1" t="b">
        <f>IF([first '# in desc]&lt;[pos kw in desc],MID([desc],[pos kw in desc]-7,7))</f>
        <v>0</v>
      </c>
      <c r="O50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54" s="1" t="str">
        <f>TRIM(IF([first '# in desc]&lt;[pos kw in desc],MID([desc],[pos kw in desc]-6,6),FALSE))</f>
        <v>FALSCH</v>
      </c>
      <c r="Q5054" s="1" t="b">
        <f>IF(LEN([manuell])=0,IFERROR([kw fine in title]*1,IFERROR(SUMPRODUCT(COUNTIF(IsDigits,MID([kw in desc],ROW($A$1:$A$150),1)))=LEN([kw in desc]),#N/A)),[manuell])</f>
        <v>0</v>
      </c>
      <c r="R5054" s="1" t="str">
        <f>IF([pos kw in title]&gt;0,MID(J5054,#REF!,4),IF([first '# in title]&gt;0,MID([title],[first '# in title],3),IF([first '# in title]&gt;0,MID([desc],#REF!,3),VLOOKUP([productid],$G$2:$R$1386,8))))</f>
        <v>146</v>
      </c>
      <c r="S5054" s="1" t="e">
        <f>IF([kw in desc]=[kw rough in title],[kw in desc]*1,IFERROR(LEFT([kw_dirty],3)*1,IFERROR(LEFT([kw_dirty],2)*1,"n.a.")))</f>
        <v>#N/A</v>
      </c>
      <c r="T5054" s="1"/>
      <c r="U5054" s="1" t="e">
        <f>VLOOKUP(Tabelle1[[#This Row],[productid]],Tabelle2[#All],2,FALSE)</f>
        <v>#N/A</v>
      </c>
    </row>
    <row r="5055" spans="1:21">
      <c r="A5055" t="s">
        <v>5437</v>
      </c>
      <c r="B5055">
        <v>3109</v>
      </c>
      <c r="C5055">
        <v>289859</v>
      </c>
      <c r="D5055" t="s">
        <v>8282</v>
      </c>
      <c r="E5055" t="s">
        <v>8283</v>
      </c>
      <c r="F5055">
        <v>18406</v>
      </c>
      <c r="G5055">
        <v>2286143</v>
      </c>
      <c r="H5055">
        <f t="shared" si="78"/>
        <v>0</v>
      </c>
      <c r="I5055">
        <f t="array" ref="I5055">MIN(IFERROR(FIND(IstNumbers,A5055),""))</f>
        <v>13</v>
      </c>
      <c r="J5055" s="1" t="e">
        <f>IF([first '# in title]&lt;[pos kw in title],MID([title],[pos kw in title]-6,6),#N/A)</f>
        <v>#N/A</v>
      </c>
      <c r="K5055" s="1" t="e">
        <f>IFERROR(MID(SUBSTITUTE([kw rough in title],",","."),FIND("(",[kw rough in title])+1,20),SUBSTITUTE(IFERROR(MID([kw rough in title],FIND(" ",[kw rough in title])+1,20),[kw rough in title]),",","."))</f>
        <v>#N/A</v>
      </c>
      <c r="L5055" s="1">
        <f>IFERROR(FIND("kW",[desc]),0)</f>
        <v>0</v>
      </c>
      <c r="M5055">
        <f t="array" ref="M5055">MIN(IFERROR(FIND(IstNumbers,E5055),""))</f>
        <v>33</v>
      </c>
      <c r="N5055" s="1" t="b">
        <f>IF([first '# in desc]&lt;[pos kw in desc],MID([desc],[pos kw in desc]-7,7))</f>
        <v>0</v>
      </c>
      <c r="O50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55" s="1" t="str">
        <f>TRIM(IF([first '# in desc]&lt;[pos kw in desc],MID([desc],[pos kw in desc]-6,6),FALSE))</f>
        <v>FALSCH</v>
      </c>
      <c r="Q5055" s="1" t="b">
        <f>IF(LEN([manuell])=0,IFERROR([kw fine in title]*1,IFERROR(SUMPRODUCT(COUNTIF(IsDigits,MID([kw in desc],ROW($A$1:$A$150),1)))=LEN([kw in desc]),#N/A)),[manuell])</f>
        <v>0</v>
      </c>
      <c r="R5055" s="1" t="str">
        <f>IF([pos kw in title]&gt;0,MID(J5055,#REF!,4),IF([first '# in title]&gt;0,MID([title],[first '# in title],3),IF([first '# in title]&gt;0,MID([desc],#REF!,3),VLOOKUP([productid],$G$2:$R$1386,8))))</f>
        <v>146</v>
      </c>
      <c r="S5055" s="1" t="e">
        <f>IF([kw in desc]=[kw rough in title],[kw in desc]*1,IFERROR(LEFT([kw_dirty],3)*1,IFERROR(LEFT([kw_dirty],2)*1,"n.a.")))</f>
        <v>#N/A</v>
      </c>
      <c r="T5055" s="1"/>
      <c r="U5055" s="1" t="e">
        <f>VLOOKUP(Tabelle1[[#This Row],[productid]],Tabelle2[#All],2,FALSE)</f>
        <v>#N/A</v>
      </c>
    </row>
    <row r="5056" spans="1:21">
      <c r="A5056" t="s">
        <v>5437</v>
      </c>
      <c r="B5056">
        <v>3109</v>
      </c>
      <c r="C5056">
        <v>289859</v>
      </c>
      <c r="D5056" t="s">
        <v>8284</v>
      </c>
      <c r="E5056" t="s">
        <v>8285</v>
      </c>
      <c r="F5056">
        <v>18406</v>
      </c>
      <c r="G5056">
        <v>2286143</v>
      </c>
      <c r="H5056">
        <f t="shared" si="78"/>
        <v>0</v>
      </c>
      <c r="I5056">
        <f t="array" ref="I5056">MIN(IFERROR(FIND(IstNumbers,A5056),""))</f>
        <v>13</v>
      </c>
      <c r="J5056" s="1" t="e">
        <f>IF([first '# in title]&lt;[pos kw in title],MID([title],[pos kw in title]-6,6),#N/A)</f>
        <v>#N/A</v>
      </c>
      <c r="K5056" s="1" t="e">
        <f>IFERROR(MID(SUBSTITUTE([kw rough in title],",","."),FIND("(",[kw rough in title])+1,20),SUBSTITUTE(IFERROR(MID([kw rough in title],FIND(" ",[kw rough in title])+1,20),[kw rough in title]),",","."))</f>
        <v>#N/A</v>
      </c>
      <c r="L5056" s="1">
        <f>IFERROR(FIND("kW",[desc]),0)</f>
        <v>0</v>
      </c>
      <c r="M5056">
        <f t="array" ref="M5056">MIN(IFERROR(FIND(IstNumbers,E5056),""))</f>
        <v>33</v>
      </c>
      <c r="N5056" s="1" t="b">
        <f>IF([first '# in desc]&lt;[pos kw in desc],MID([desc],[pos kw in desc]-7,7))</f>
        <v>0</v>
      </c>
      <c r="O50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56" s="1" t="str">
        <f>TRIM(IF([first '# in desc]&lt;[pos kw in desc],MID([desc],[pos kw in desc]-6,6),FALSE))</f>
        <v>FALSCH</v>
      </c>
      <c r="Q5056" s="1" t="b">
        <f>IF(LEN([manuell])=0,IFERROR([kw fine in title]*1,IFERROR(SUMPRODUCT(COUNTIF(IsDigits,MID([kw in desc],ROW($A$1:$A$150),1)))=LEN([kw in desc]),#N/A)),[manuell])</f>
        <v>0</v>
      </c>
      <c r="R5056" s="1" t="str">
        <f>IF([pos kw in title]&gt;0,MID(J5056,#REF!,4),IF([first '# in title]&gt;0,MID([title],[first '# in title],3),IF([first '# in title]&gt;0,MID([desc],#REF!,3),VLOOKUP([productid],$G$2:$R$1386,8))))</f>
        <v>146</v>
      </c>
      <c r="S5056" s="1" t="e">
        <f>IF([kw in desc]=[kw rough in title],[kw in desc]*1,IFERROR(LEFT([kw_dirty],3)*1,IFERROR(LEFT([kw_dirty],2)*1,"n.a.")))</f>
        <v>#N/A</v>
      </c>
      <c r="T5056" s="1"/>
      <c r="U5056" s="1" t="e">
        <f>VLOOKUP(Tabelle1[[#This Row],[productid]],Tabelle2[#All],2,FALSE)</f>
        <v>#N/A</v>
      </c>
    </row>
    <row r="5057" spans="1:21">
      <c r="A5057" t="s">
        <v>5437</v>
      </c>
      <c r="B5057">
        <v>3110</v>
      </c>
      <c r="C5057">
        <v>289859</v>
      </c>
      <c r="D5057" t="s">
        <v>8286</v>
      </c>
      <c r="E5057" t="s">
        <v>8287</v>
      </c>
      <c r="F5057">
        <v>18406</v>
      </c>
      <c r="G5057">
        <v>2286143</v>
      </c>
      <c r="H5057">
        <f t="shared" si="78"/>
        <v>0</v>
      </c>
      <c r="I5057">
        <f t="array" ref="I5057">MIN(IFERROR(FIND(IstNumbers,A5057),""))</f>
        <v>13</v>
      </c>
      <c r="J5057" s="1" t="e">
        <f>IF([first '# in title]&lt;[pos kw in title],MID([title],[pos kw in title]-6,6),#N/A)</f>
        <v>#N/A</v>
      </c>
      <c r="K5057" s="1" t="e">
        <f>IFERROR(MID(SUBSTITUTE([kw rough in title],",","."),FIND("(",[kw rough in title])+1,20),SUBSTITUTE(IFERROR(MID([kw rough in title],FIND(" ",[kw rough in title])+1,20),[kw rough in title]),",","."))</f>
        <v>#N/A</v>
      </c>
      <c r="L5057" s="1">
        <f>IFERROR(FIND("kW",[desc]),0)</f>
        <v>0</v>
      </c>
      <c r="M5057">
        <f t="array" ref="M5057">MIN(IFERROR(FIND(IstNumbers,E5057),""))</f>
        <v>18</v>
      </c>
      <c r="N5057" s="1" t="b">
        <f>IF([first '# in desc]&lt;[pos kw in desc],MID([desc],[pos kw in desc]-7,7))</f>
        <v>0</v>
      </c>
      <c r="O50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57" s="1" t="str">
        <f>TRIM(IF([first '# in desc]&lt;[pos kw in desc],MID([desc],[pos kw in desc]-6,6),FALSE))</f>
        <v>FALSCH</v>
      </c>
      <c r="Q5057" s="1" t="b">
        <f>IF(LEN([manuell])=0,IFERROR([kw fine in title]*1,IFERROR(SUMPRODUCT(COUNTIF(IsDigits,MID([kw in desc],ROW($A$1:$A$150),1)))=LEN([kw in desc]),#N/A)),[manuell])</f>
        <v>0</v>
      </c>
      <c r="R5057" s="1" t="str">
        <f>IF([pos kw in title]&gt;0,MID(J5057,#REF!,4),IF([first '# in title]&gt;0,MID([title],[first '# in title],3),IF([first '# in title]&gt;0,MID([desc],#REF!,3),VLOOKUP([productid],$G$2:$R$1386,8))))</f>
        <v>146</v>
      </c>
      <c r="S5057" s="1" t="e">
        <f>IF([kw in desc]=[kw rough in title],[kw in desc]*1,IFERROR(LEFT([kw_dirty],3)*1,IFERROR(LEFT([kw_dirty],2)*1,"n.a.")))</f>
        <v>#N/A</v>
      </c>
      <c r="T5057" s="1"/>
      <c r="U5057" s="1" t="e">
        <f>VLOOKUP(Tabelle1[[#This Row],[productid]],Tabelle2[#All],2,FALSE)</f>
        <v>#N/A</v>
      </c>
    </row>
    <row r="5058" spans="1:21">
      <c r="A5058" t="s">
        <v>5437</v>
      </c>
      <c r="B5058">
        <v>3110</v>
      </c>
      <c r="C5058">
        <v>289859</v>
      </c>
      <c r="D5058" t="s">
        <v>8288</v>
      </c>
      <c r="E5058" t="s">
        <v>8289</v>
      </c>
      <c r="F5058">
        <v>18406</v>
      </c>
      <c r="G5058">
        <v>2286143</v>
      </c>
      <c r="H5058">
        <f t="shared" si="78"/>
        <v>0</v>
      </c>
      <c r="I5058">
        <f t="array" ref="I5058">MIN(IFERROR(FIND(IstNumbers,A5058),""))</f>
        <v>13</v>
      </c>
      <c r="J5058" s="1" t="e">
        <f>IF([first '# in title]&lt;[pos kw in title],MID([title],[pos kw in title]-6,6),#N/A)</f>
        <v>#N/A</v>
      </c>
      <c r="K5058" s="1" t="e">
        <f>IFERROR(MID(SUBSTITUTE([kw rough in title],",","."),FIND("(",[kw rough in title])+1,20),SUBSTITUTE(IFERROR(MID([kw rough in title],FIND(" ",[kw rough in title])+1,20),[kw rough in title]),",","."))</f>
        <v>#N/A</v>
      </c>
      <c r="L5058" s="1">
        <f>IFERROR(FIND("kW",[desc]),0)</f>
        <v>0</v>
      </c>
      <c r="M5058">
        <f t="array" ref="M5058">MIN(IFERROR(FIND(IstNumbers,E5058),""))</f>
        <v>33</v>
      </c>
      <c r="N5058" s="1" t="b">
        <f>IF([first '# in desc]&lt;[pos kw in desc],MID([desc],[pos kw in desc]-7,7))</f>
        <v>0</v>
      </c>
      <c r="O50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58" s="1" t="str">
        <f>TRIM(IF([first '# in desc]&lt;[pos kw in desc],MID([desc],[pos kw in desc]-6,6),FALSE))</f>
        <v>FALSCH</v>
      </c>
      <c r="Q5058" s="1" t="b">
        <f>IF(LEN([manuell])=0,IFERROR([kw fine in title]*1,IFERROR(SUMPRODUCT(COUNTIF(IsDigits,MID([kw in desc],ROW($A$1:$A$150),1)))=LEN([kw in desc]),#N/A)),[manuell])</f>
        <v>0</v>
      </c>
      <c r="R5058" s="1" t="str">
        <f>IF([pos kw in title]&gt;0,MID(J5058,#REF!,4),IF([first '# in title]&gt;0,MID([title],[first '# in title],3),IF([first '# in title]&gt;0,MID([desc],#REF!,3),VLOOKUP([productid],$G$2:$R$1386,8))))</f>
        <v>146</v>
      </c>
      <c r="S5058" s="1" t="e">
        <f>IF([kw in desc]=[kw rough in title],[kw in desc]*1,IFERROR(LEFT([kw_dirty],3)*1,IFERROR(LEFT([kw_dirty],2)*1,"n.a.")))</f>
        <v>#N/A</v>
      </c>
      <c r="T5058" s="1"/>
      <c r="U5058" s="1" t="e">
        <f>VLOOKUP(Tabelle1[[#This Row],[productid]],Tabelle2[#All],2,FALSE)</f>
        <v>#N/A</v>
      </c>
    </row>
    <row r="5059" spans="1:21" hidden="1">
      <c r="A5059" t="s">
        <v>563</v>
      </c>
      <c r="B5059">
        <v>3870</v>
      </c>
      <c r="C5059">
        <v>289859</v>
      </c>
      <c r="D5059" t="s">
        <v>8290</v>
      </c>
      <c r="E5059" t="s">
        <v>8291</v>
      </c>
      <c r="F5059">
        <v>18406</v>
      </c>
      <c r="G5059">
        <v>3497887</v>
      </c>
      <c r="H5059">
        <f t="shared" si="78"/>
        <v>55</v>
      </c>
      <c r="I5059">
        <f t="array" ref="I5059">MIN(IFERROR(FIND(IstNumbers,A5059),""))</f>
        <v>29</v>
      </c>
      <c r="J5059" s="1" t="str">
        <f>IF([first '# in title]&lt;[pos kw in title],MID([title],[pos kw in title]-6,6),#N/A)</f>
        <v xml:space="preserve">L (42 </v>
      </c>
      <c r="K505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59" s="1">
        <f>IFERROR(FIND("kW",[desc]),0)</f>
        <v>70</v>
      </c>
      <c r="M5059">
        <f t="array" ref="M5059">MIN(IFERROR(FIND(IstNumbers,E5059),""))</f>
        <v>34</v>
      </c>
      <c r="N5059" s="1" t="str">
        <f>IF([first '# in desc]&lt;[pos kw in desc],MID([desc],[pos kw in desc]-7,7))</f>
        <v xml:space="preserve">­me 42 </v>
      </c>
      <c r="O50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59" s="1" t="str">
        <f>TRIM(IF([first '# in desc]&lt;[pos kw in desc],MID([desc],[pos kw in desc]-6,6),FALSE))</f>
        <v>me 42</v>
      </c>
      <c r="Q5059" s="1">
        <f>IF(LEN([manuell])=0,IFERROR([kw fine in title]*1,IFERROR(SUMPRODUCT(COUNTIF(IsDigits,MID([kw in desc],ROW($A$1:$A$150),1)))=LEN([kw in desc]),#N/A)),[manuell])</f>
        <v>42</v>
      </c>
      <c r="R5059" s="1" t="e">
        <f>IF([pos kw in title]&gt;0,MID(J5059,#REF!,4),IF([first '# in title]&gt;0,MID([title],[first '# in title],3),IF([first '# in title]&gt;0,MID([desc],#REF!,3),VLOOKUP([productid],$G$2:$R$1386,8))))</f>
        <v>#REF!</v>
      </c>
      <c r="S5059" s="1" t="str">
        <f>IF([kw in desc]=[kw rough in title],[kw in desc]*1,IFERROR(LEFT([kw_dirty],3)*1,IFERROR(LEFT([kw_dirty],2)*1,"n.a.")))</f>
        <v>n.a.</v>
      </c>
      <c r="T5059" s="1"/>
      <c r="U5059" s="1">
        <f>VLOOKUP(Tabelle1[[#This Row],[productid]],Tabelle2[#All],2,FALSE)</f>
        <v>42</v>
      </c>
    </row>
    <row r="5060" spans="1:21" hidden="1">
      <c r="A5060" t="s">
        <v>5344</v>
      </c>
      <c r="B5060">
        <v>3805</v>
      </c>
      <c r="C5060">
        <v>289859</v>
      </c>
      <c r="D5060" t="s">
        <v>8292</v>
      </c>
      <c r="E5060" t="s">
        <v>7659</v>
      </c>
      <c r="F5060">
        <v>18406</v>
      </c>
      <c r="G5060">
        <v>1750863</v>
      </c>
      <c r="H5060">
        <f t="shared" ref="H5060:H5123" si="79">IFERROR(FIND("kW",A5060),0)</f>
        <v>0</v>
      </c>
      <c r="I5060">
        <f t="array" ref="I5060">MIN(IFERROR(FIND(IstNumbers,A5060),""))</f>
        <v>29</v>
      </c>
      <c r="J5060" s="1" t="e">
        <f>IF([first '# in title]&lt;[pos kw in title],MID([title],[pos kw in title]-6,6),#N/A)</f>
        <v>#N/A</v>
      </c>
      <c r="K5060" s="1" t="e">
        <f>IFERROR(MID(SUBSTITUTE([kw rough in title],",","."),FIND("(",[kw rough in title])+1,20),SUBSTITUTE(IFERROR(MID([kw rough in title],FIND(" ",[kw rough in title])+1,20),[kw rough in title]),",","."))</f>
        <v>#N/A</v>
      </c>
      <c r="L5060" s="1">
        <f>IFERROR(FIND("kW",[desc]),0)</f>
        <v>70</v>
      </c>
      <c r="M5060">
        <f t="array" ref="M5060">MIN(IFERROR(FIND(IstNumbers,E5060),""))</f>
        <v>34</v>
      </c>
      <c r="N5060" s="1" t="str">
        <f>IF([first '# in desc]&lt;[pos kw in desc],MID([desc],[pos kw in desc]-7,7))</f>
        <v xml:space="preserve">­me 42 </v>
      </c>
      <c r="O50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60" s="1" t="str">
        <f>TRIM(IF([first '# in desc]&lt;[pos kw in desc],MID([desc],[pos kw in desc]-6,6),FALSE))</f>
        <v>me 42</v>
      </c>
      <c r="Q5060" s="1" t="b">
        <f>IF(LEN([manuell])=0,IFERROR([kw fine in title]*1,IFERROR(SUMPRODUCT(COUNTIF(IsDigits,MID([kw in desc],ROW($A$1:$A$150),1)))=LEN([kw in desc]),#N/A)),[manuell])</f>
        <v>0</v>
      </c>
      <c r="R5060" s="1" t="str">
        <f>IF([pos kw in title]&gt;0,MID(J5060,#REF!,4),IF([first '# in title]&gt;0,MID([title],[first '# in title],3),IF([first '# in title]&gt;0,MID([desc],#REF!,3),VLOOKUP([productid],$G$2:$R$1386,8))))</f>
        <v>42-</v>
      </c>
      <c r="S5060" s="1" t="e">
        <f>IF([kw in desc]=[kw rough in title],[kw in desc]*1,IFERROR(LEFT([kw_dirty],3)*1,IFERROR(LEFT([kw_dirty],2)*1,"n.a.")))</f>
        <v>#N/A</v>
      </c>
      <c r="T5060" s="1"/>
      <c r="U5060" s="1">
        <f>VLOOKUP(Tabelle1[[#This Row],[productid]],Tabelle2[#All],2,FALSE)</f>
        <v>42</v>
      </c>
    </row>
    <row r="5061" spans="1:21">
      <c r="A5061" t="s">
        <v>5437</v>
      </c>
      <c r="B5061">
        <v>3113</v>
      </c>
      <c r="C5061">
        <v>289859</v>
      </c>
      <c r="D5061" t="s">
        <v>8293</v>
      </c>
      <c r="E5061" t="s">
        <v>8294</v>
      </c>
      <c r="F5061">
        <v>18406</v>
      </c>
      <c r="G5061">
        <v>2286143</v>
      </c>
      <c r="H5061">
        <f t="shared" si="79"/>
        <v>0</v>
      </c>
      <c r="I5061">
        <f t="array" ref="I5061">MIN(IFERROR(FIND(IstNumbers,A5061),""))</f>
        <v>13</v>
      </c>
      <c r="J5061" s="1" t="e">
        <f>IF([first '# in title]&lt;[pos kw in title],MID([title],[pos kw in title]-6,6),#N/A)</f>
        <v>#N/A</v>
      </c>
      <c r="K5061" s="1" t="e">
        <f>IFERROR(MID(SUBSTITUTE([kw rough in title],",","."),FIND("(",[kw rough in title])+1,20),SUBSTITUTE(IFERROR(MID([kw rough in title],FIND(" ",[kw rough in title])+1,20),[kw rough in title]),",","."))</f>
        <v>#N/A</v>
      </c>
      <c r="L5061" s="1">
        <f>IFERROR(FIND("kW",[desc]),0)</f>
        <v>0</v>
      </c>
      <c r="M5061">
        <f t="array" ref="M5061">MIN(IFERROR(FIND(IstNumbers,E5061),""))</f>
        <v>33</v>
      </c>
      <c r="N5061" s="1" t="b">
        <f>IF([first '# in desc]&lt;[pos kw in desc],MID([desc],[pos kw in desc]-7,7))</f>
        <v>0</v>
      </c>
      <c r="O50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61" s="1" t="str">
        <f>TRIM(IF([first '# in desc]&lt;[pos kw in desc],MID([desc],[pos kw in desc]-6,6),FALSE))</f>
        <v>FALSCH</v>
      </c>
      <c r="Q5061" s="1" t="b">
        <f>IF(LEN([manuell])=0,IFERROR([kw fine in title]*1,IFERROR(SUMPRODUCT(COUNTIF(IsDigits,MID([kw in desc],ROW($A$1:$A$150),1)))=LEN([kw in desc]),#N/A)),[manuell])</f>
        <v>0</v>
      </c>
      <c r="R5061" s="1" t="str">
        <f>IF([pos kw in title]&gt;0,MID(J5061,#REF!,4),IF([first '# in title]&gt;0,MID([title],[first '# in title],3),IF([first '# in title]&gt;0,MID([desc],#REF!,3),VLOOKUP([productid],$G$2:$R$1386,8))))</f>
        <v>146</v>
      </c>
      <c r="S5061" s="1" t="e">
        <f>IF([kw in desc]=[kw rough in title],[kw in desc]*1,IFERROR(LEFT([kw_dirty],3)*1,IFERROR(LEFT([kw_dirty],2)*1,"n.a.")))</f>
        <v>#N/A</v>
      </c>
      <c r="T5061" s="1"/>
      <c r="U5061" s="1" t="e">
        <f>VLOOKUP(Tabelle1[[#This Row],[productid]],Tabelle2[#All],2,FALSE)</f>
        <v>#N/A</v>
      </c>
    </row>
    <row r="5062" spans="1:21" hidden="1">
      <c r="A5062" t="s">
        <v>563</v>
      </c>
      <c r="B5062">
        <v>3870</v>
      </c>
      <c r="C5062">
        <v>289859</v>
      </c>
      <c r="D5062" t="s">
        <v>8295</v>
      </c>
      <c r="E5062" t="s">
        <v>8296</v>
      </c>
      <c r="F5062">
        <v>18406</v>
      </c>
      <c r="G5062">
        <v>3497887</v>
      </c>
      <c r="H5062">
        <f t="shared" si="79"/>
        <v>55</v>
      </c>
      <c r="I5062">
        <f t="array" ref="I5062">MIN(IFERROR(FIND(IstNumbers,A5062),""))</f>
        <v>29</v>
      </c>
      <c r="J5062" s="1" t="str">
        <f>IF([first '# in title]&lt;[pos kw in title],MID([title],[pos kw in title]-6,6),#N/A)</f>
        <v xml:space="preserve">L (42 </v>
      </c>
      <c r="K506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62" s="1">
        <f>IFERROR(FIND("kW",[desc]),0)</f>
        <v>70</v>
      </c>
      <c r="M5062">
        <f t="array" ref="M5062">MIN(IFERROR(FIND(IstNumbers,E5062),""))</f>
        <v>34</v>
      </c>
      <c r="N5062" s="1" t="str">
        <f>IF([first '# in desc]&lt;[pos kw in desc],MID([desc],[pos kw in desc]-7,7))</f>
        <v xml:space="preserve">­me 42 </v>
      </c>
      <c r="O50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62" s="1" t="str">
        <f>TRIM(IF([first '# in desc]&lt;[pos kw in desc],MID([desc],[pos kw in desc]-6,6),FALSE))</f>
        <v>me 42</v>
      </c>
      <c r="Q5062" s="1">
        <f>IF(LEN([manuell])=0,IFERROR([kw fine in title]*1,IFERROR(SUMPRODUCT(COUNTIF(IsDigits,MID([kw in desc],ROW($A$1:$A$150),1)))=LEN([kw in desc]),#N/A)),[manuell])</f>
        <v>42</v>
      </c>
      <c r="R5062" s="1" t="e">
        <f>IF([pos kw in title]&gt;0,MID(J5062,#REF!,4),IF([first '# in title]&gt;0,MID([title],[first '# in title],3),IF([first '# in title]&gt;0,MID([desc],#REF!,3),VLOOKUP([productid],$G$2:$R$1386,8))))</f>
        <v>#REF!</v>
      </c>
      <c r="S5062" s="1" t="str">
        <f>IF([kw in desc]=[kw rough in title],[kw in desc]*1,IFERROR(LEFT([kw_dirty],3)*1,IFERROR(LEFT([kw_dirty],2)*1,"n.a.")))</f>
        <v>n.a.</v>
      </c>
      <c r="T5062" s="1"/>
      <c r="U5062" s="1">
        <f>VLOOKUP(Tabelle1[[#This Row],[productid]],Tabelle2[#All],2,FALSE)</f>
        <v>42</v>
      </c>
    </row>
    <row r="5063" spans="1:21" hidden="1">
      <c r="A5063" t="s">
        <v>5344</v>
      </c>
      <c r="B5063">
        <v>3805</v>
      </c>
      <c r="C5063">
        <v>289859</v>
      </c>
      <c r="D5063" t="s">
        <v>8297</v>
      </c>
      <c r="E5063" t="s">
        <v>7664</v>
      </c>
      <c r="F5063">
        <v>18406</v>
      </c>
      <c r="G5063">
        <v>1750863</v>
      </c>
      <c r="H5063">
        <f t="shared" si="79"/>
        <v>0</v>
      </c>
      <c r="I5063">
        <f t="array" ref="I5063">MIN(IFERROR(FIND(IstNumbers,A5063),""))</f>
        <v>29</v>
      </c>
      <c r="J5063" s="1" t="e">
        <f>IF([first '# in title]&lt;[pos kw in title],MID([title],[pos kw in title]-6,6),#N/A)</f>
        <v>#N/A</v>
      </c>
      <c r="K5063" s="1" t="e">
        <f>IFERROR(MID(SUBSTITUTE([kw rough in title],",","."),FIND("(",[kw rough in title])+1,20),SUBSTITUTE(IFERROR(MID([kw rough in title],FIND(" ",[kw rough in title])+1,20),[kw rough in title]),",","."))</f>
        <v>#N/A</v>
      </c>
      <c r="L5063" s="1">
        <f>IFERROR(FIND("kW",[desc]),0)</f>
        <v>70</v>
      </c>
      <c r="M5063">
        <f t="array" ref="M5063">MIN(IFERROR(FIND(IstNumbers,E5063),""))</f>
        <v>34</v>
      </c>
      <c r="N5063" s="1" t="str">
        <f>IF([first '# in desc]&lt;[pos kw in desc],MID([desc],[pos kw in desc]-7,7))</f>
        <v xml:space="preserve">­me 42 </v>
      </c>
      <c r="O50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63" s="1" t="str">
        <f>TRIM(IF([first '# in desc]&lt;[pos kw in desc],MID([desc],[pos kw in desc]-6,6),FALSE))</f>
        <v>me 42</v>
      </c>
      <c r="Q5063" s="1" t="b">
        <f>IF(LEN([manuell])=0,IFERROR([kw fine in title]*1,IFERROR(SUMPRODUCT(COUNTIF(IsDigits,MID([kw in desc],ROW($A$1:$A$150),1)))=LEN([kw in desc]),#N/A)),[manuell])</f>
        <v>0</v>
      </c>
      <c r="R5063" s="1" t="str">
        <f>IF([pos kw in title]&gt;0,MID(J5063,#REF!,4),IF([first '# in title]&gt;0,MID([title],[first '# in title],3),IF([first '# in title]&gt;0,MID([desc],#REF!,3),VLOOKUP([productid],$G$2:$R$1386,8))))</f>
        <v>42-</v>
      </c>
      <c r="S5063" s="1" t="e">
        <f>IF([kw in desc]=[kw rough in title],[kw in desc]*1,IFERROR(LEFT([kw_dirty],3)*1,IFERROR(LEFT([kw_dirty],2)*1,"n.a.")))</f>
        <v>#N/A</v>
      </c>
      <c r="T5063" s="1"/>
      <c r="U5063" s="1">
        <f>VLOOKUP(Tabelle1[[#This Row],[productid]],Tabelle2[#All],2,FALSE)</f>
        <v>42</v>
      </c>
    </row>
    <row r="5064" spans="1:21">
      <c r="A5064" t="s">
        <v>5437</v>
      </c>
      <c r="B5064">
        <v>3113</v>
      </c>
      <c r="C5064">
        <v>289859</v>
      </c>
      <c r="D5064" t="s">
        <v>8298</v>
      </c>
      <c r="E5064" t="s">
        <v>8299</v>
      </c>
      <c r="F5064">
        <v>18406</v>
      </c>
      <c r="G5064">
        <v>2286143</v>
      </c>
      <c r="H5064">
        <f t="shared" si="79"/>
        <v>0</v>
      </c>
      <c r="I5064">
        <f t="array" ref="I5064">MIN(IFERROR(FIND(IstNumbers,A5064),""))</f>
        <v>13</v>
      </c>
      <c r="J5064" s="1" t="e">
        <f>IF([first '# in title]&lt;[pos kw in title],MID([title],[pos kw in title]-6,6),#N/A)</f>
        <v>#N/A</v>
      </c>
      <c r="K5064" s="1" t="e">
        <f>IFERROR(MID(SUBSTITUTE([kw rough in title],",","."),FIND("(",[kw rough in title])+1,20),SUBSTITUTE(IFERROR(MID([kw rough in title],FIND(" ",[kw rough in title])+1,20),[kw rough in title]),",","."))</f>
        <v>#N/A</v>
      </c>
      <c r="L5064" s="1">
        <f>IFERROR(FIND("kW",[desc]),0)</f>
        <v>0</v>
      </c>
      <c r="M5064">
        <f t="array" ref="M5064">MIN(IFERROR(FIND(IstNumbers,E5064),""))</f>
        <v>33</v>
      </c>
      <c r="N5064" s="1" t="b">
        <f>IF([first '# in desc]&lt;[pos kw in desc],MID([desc],[pos kw in desc]-7,7))</f>
        <v>0</v>
      </c>
      <c r="O50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64" s="1" t="str">
        <f>TRIM(IF([first '# in desc]&lt;[pos kw in desc],MID([desc],[pos kw in desc]-6,6),FALSE))</f>
        <v>FALSCH</v>
      </c>
      <c r="Q5064" s="1" t="b">
        <f>IF(LEN([manuell])=0,IFERROR([kw fine in title]*1,IFERROR(SUMPRODUCT(COUNTIF(IsDigits,MID([kw in desc],ROW($A$1:$A$150),1)))=LEN([kw in desc]),#N/A)),[manuell])</f>
        <v>0</v>
      </c>
      <c r="R5064" s="1" t="str">
        <f>IF([pos kw in title]&gt;0,MID(J5064,#REF!,4),IF([first '# in title]&gt;0,MID([title],[first '# in title],3),IF([first '# in title]&gt;0,MID([desc],#REF!,3),VLOOKUP([productid],$G$2:$R$1386,8))))</f>
        <v>146</v>
      </c>
      <c r="S5064" s="1" t="e">
        <f>IF([kw in desc]=[kw rough in title],[kw in desc]*1,IFERROR(LEFT([kw_dirty],3)*1,IFERROR(LEFT([kw_dirty],2)*1,"n.a.")))</f>
        <v>#N/A</v>
      </c>
      <c r="T5064" s="1"/>
      <c r="U5064" s="1" t="e">
        <f>VLOOKUP(Tabelle1[[#This Row],[productid]],Tabelle2[#All],2,FALSE)</f>
        <v>#N/A</v>
      </c>
    </row>
    <row r="5065" spans="1:21" hidden="1">
      <c r="A5065" t="s">
        <v>563</v>
      </c>
      <c r="B5065">
        <v>3870</v>
      </c>
      <c r="C5065">
        <v>289859</v>
      </c>
      <c r="D5065" t="s">
        <v>8300</v>
      </c>
      <c r="E5065" t="s">
        <v>8301</v>
      </c>
      <c r="F5065">
        <v>18406</v>
      </c>
      <c r="G5065">
        <v>3497887</v>
      </c>
      <c r="H5065">
        <f t="shared" si="79"/>
        <v>55</v>
      </c>
      <c r="I5065">
        <f t="array" ref="I5065">MIN(IFERROR(FIND(IstNumbers,A5065),""))</f>
        <v>29</v>
      </c>
      <c r="J5065" s="1" t="str">
        <f>IF([first '# in title]&lt;[pos kw in title],MID([title],[pos kw in title]-6,6),#N/A)</f>
        <v xml:space="preserve">L (42 </v>
      </c>
      <c r="K506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65" s="1">
        <f>IFERROR(FIND("kW",[desc]),0)</f>
        <v>70</v>
      </c>
      <c r="M5065">
        <f t="array" ref="M5065">MIN(IFERROR(FIND(IstNumbers,E5065),""))</f>
        <v>34</v>
      </c>
      <c r="N5065" s="1" t="str">
        <f>IF([first '# in desc]&lt;[pos kw in desc],MID([desc],[pos kw in desc]-7,7))</f>
        <v xml:space="preserve">­me 42 </v>
      </c>
      <c r="O50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65" s="1" t="str">
        <f>TRIM(IF([first '# in desc]&lt;[pos kw in desc],MID([desc],[pos kw in desc]-6,6),FALSE))</f>
        <v>me 42</v>
      </c>
      <c r="Q5065" s="1">
        <f>IF(LEN([manuell])=0,IFERROR([kw fine in title]*1,IFERROR(SUMPRODUCT(COUNTIF(IsDigits,MID([kw in desc],ROW($A$1:$A$150),1)))=LEN([kw in desc]),#N/A)),[manuell])</f>
        <v>42</v>
      </c>
      <c r="R5065" s="1" t="e">
        <f>IF([pos kw in title]&gt;0,MID(J5065,#REF!,4),IF([first '# in title]&gt;0,MID([title],[first '# in title],3),IF([first '# in title]&gt;0,MID([desc],#REF!,3),VLOOKUP([productid],$G$2:$R$1386,8))))</f>
        <v>#REF!</v>
      </c>
      <c r="S5065" s="1" t="str">
        <f>IF([kw in desc]=[kw rough in title],[kw in desc]*1,IFERROR(LEFT([kw_dirty],3)*1,IFERROR(LEFT([kw_dirty],2)*1,"n.a.")))</f>
        <v>n.a.</v>
      </c>
      <c r="T5065" s="1"/>
      <c r="U5065" s="1">
        <f>VLOOKUP(Tabelle1[[#This Row],[productid]],Tabelle2[#All],2,FALSE)</f>
        <v>42</v>
      </c>
    </row>
    <row r="5066" spans="1:21" hidden="1">
      <c r="A5066" t="s">
        <v>5344</v>
      </c>
      <c r="B5066">
        <v>3805</v>
      </c>
      <c r="C5066">
        <v>289859</v>
      </c>
      <c r="D5066" t="s">
        <v>8302</v>
      </c>
      <c r="E5066" t="s">
        <v>7669</v>
      </c>
      <c r="F5066">
        <v>18406</v>
      </c>
      <c r="G5066">
        <v>1750863</v>
      </c>
      <c r="H5066">
        <f t="shared" si="79"/>
        <v>0</v>
      </c>
      <c r="I5066">
        <f t="array" ref="I5066">MIN(IFERROR(FIND(IstNumbers,A5066),""))</f>
        <v>29</v>
      </c>
      <c r="J5066" s="1" t="e">
        <f>IF([first '# in title]&lt;[pos kw in title],MID([title],[pos kw in title]-6,6),#N/A)</f>
        <v>#N/A</v>
      </c>
      <c r="K5066" s="1" t="e">
        <f>IFERROR(MID(SUBSTITUTE([kw rough in title],",","."),FIND("(",[kw rough in title])+1,20),SUBSTITUTE(IFERROR(MID([kw rough in title],FIND(" ",[kw rough in title])+1,20),[kw rough in title]),",","."))</f>
        <v>#N/A</v>
      </c>
      <c r="L5066" s="1">
        <f>IFERROR(FIND("kW",[desc]),0)</f>
        <v>70</v>
      </c>
      <c r="M5066">
        <f t="array" ref="M5066">MIN(IFERROR(FIND(IstNumbers,E5066),""))</f>
        <v>34</v>
      </c>
      <c r="N5066" s="1" t="str">
        <f>IF([first '# in desc]&lt;[pos kw in desc],MID([desc],[pos kw in desc]-7,7))</f>
        <v xml:space="preserve">­me 42 </v>
      </c>
      <c r="O50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66" s="1" t="str">
        <f>TRIM(IF([first '# in desc]&lt;[pos kw in desc],MID([desc],[pos kw in desc]-6,6),FALSE))</f>
        <v>me 42</v>
      </c>
      <c r="Q5066" s="1" t="b">
        <f>IF(LEN([manuell])=0,IFERROR([kw fine in title]*1,IFERROR(SUMPRODUCT(COUNTIF(IsDigits,MID([kw in desc],ROW($A$1:$A$150),1)))=LEN([kw in desc]),#N/A)),[manuell])</f>
        <v>0</v>
      </c>
      <c r="R5066" s="1" t="str">
        <f>IF([pos kw in title]&gt;0,MID(J5066,#REF!,4),IF([first '# in title]&gt;0,MID([title],[first '# in title],3),IF([first '# in title]&gt;0,MID([desc],#REF!,3),VLOOKUP([productid],$G$2:$R$1386,8))))</f>
        <v>42-</v>
      </c>
      <c r="S5066" s="1" t="e">
        <f>IF([kw in desc]=[kw rough in title],[kw in desc]*1,IFERROR(LEFT([kw_dirty],3)*1,IFERROR(LEFT([kw_dirty],2)*1,"n.a.")))</f>
        <v>#N/A</v>
      </c>
      <c r="T5066" s="1"/>
      <c r="U5066" s="1">
        <f>VLOOKUP(Tabelle1[[#This Row],[productid]],Tabelle2[#All],2,FALSE)</f>
        <v>42</v>
      </c>
    </row>
    <row r="5067" spans="1:21">
      <c r="A5067" t="s">
        <v>5437</v>
      </c>
      <c r="B5067">
        <v>3117</v>
      </c>
      <c r="C5067">
        <v>289859</v>
      </c>
      <c r="D5067" t="s">
        <v>8303</v>
      </c>
      <c r="E5067" t="s">
        <v>8304</v>
      </c>
      <c r="F5067">
        <v>18406</v>
      </c>
      <c r="G5067">
        <v>2286143</v>
      </c>
      <c r="H5067">
        <f t="shared" si="79"/>
        <v>0</v>
      </c>
      <c r="I5067">
        <f t="array" ref="I5067">MIN(IFERROR(FIND(IstNumbers,A5067),""))</f>
        <v>13</v>
      </c>
      <c r="J5067" s="1" t="e">
        <f>IF([first '# in title]&lt;[pos kw in title],MID([title],[pos kw in title]-6,6),#N/A)</f>
        <v>#N/A</v>
      </c>
      <c r="K5067" s="1" t="e">
        <f>IFERROR(MID(SUBSTITUTE([kw rough in title],",","."),FIND("(",[kw rough in title])+1,20),SUBSTITUTE(IFERROR(MID([kw rough in title],FIND(" ",[kw rough in title])+1,20),[kw rough in title]),",","."))</f>
        <v>#N/A</v>
      </c>
      <c r="L5067" s="1">
        <f>IFERROR(FIND("kW",[desc]),0)</f>
        <v>0</v>
      </c>
      <c r="M5067">
        <f t="array" ref="M5067">MIN(IFERROR(FIND(IstNumbers,E5067),""))</f>
        <v>33</v>
      </c>
      <c r="N5067" s="1" t="b">
        <f>IF([first '# in desc]&lt;[pos kw in desc],MID([desc],[pos kw in desc]-7,7))</f>
        <v>0</v>
      </c>
      <c r="O50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67" s="1" t="str">
        <f>TRIM(IF([first '# in desc]&lt;[pos kw in desc],MID([desc],[pos kw in desc]-6,6),FALSE))</f>
        <v>FALSCH</v>
      </c>
      <c r="Q5067" s="1" t="b">
        <f>IF(LEN([manuell])=0,IFERROR([kw fine in title]*1,IFERROR(SUMPRODUCT(COUNTIF(IsDigits,MID([kw in desc],ROW($A$1:$A$150),1)))=LEN([kw in desc]),#N/A)),[manuell])</f>
        <v>0</v>
      </c>
      <c r="R5067" s="1" t="str">
        <f>IF([pos kw in title]&gt;0,MID(J5067,#REF!,4),IF([first '# in title]&gt;0,MID([title],[first '# in title],3),IF([first '# in title]&gt;0,MID([desc],#REF!,3),VLOOKUP([productid],$G$2:$R$1386,8))))</f>
        <v>146</v>
      </c>
      <c r="S5067" s="1" t="e">
        <f>IF([kw in desc]=[kw rough in title],[kw in desc]*1,IFERROR(LEFT([kw_dirty],3)*1,IFERROR(LEFT([kw_dirty],2)*1,"n.a.")))</f>
        <v>#N/A</v>
      </c>
      <c r="T5067" s="1"/>
      <c r="U5067" s="1" t="e">
        <f>VLOOKUP(Tabelle1[[#This Row],[productid]],Tabelle2[#All],2,FALSE)</f>
        <v>#N/A</v>
      </c>
    </row>
    <row r="5068" spans="1:21" hidden="1">
      <c r="A5068" t="s">
        <v>563</v>
      </c>
      <c r="B5068">
        <v>3870</v>
      </c>
      <c r="C5068">
        <v>289859</v>
      </c>
      <c r="D5068" t="s">
        <v>8305</v>
      </c>
      <c r="E5068" t="s">
        <v>8306</v>
      </c>
      <c r="F5068">
        <v>18406</v>
      </c>
      <c r="G5068">
        <v>3497887</v>
      </c>
      <c r="H5068">
        <f t="shared" si="79"/>
        <v>55</v>
      </c>
      <c r="I5068">
        <f t="array" ref="I5068">MIN(IFERROR(FIND(IstNumbers,A5068),""))</f>
        <v>29</v>
      </c>
      <c r="J5068" s="1" t="str">
        <f>IF([first '# in title]&lt;[pos kw in title],MID([title],[pos kw in title]-6,6),#N/A)</f>
        <v xml:space="preserve">L (42 </v>
      </c>
      <c r="K506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68" s="1">
        <f>IFERROR(FIND("kW",[desc]),0)</f>
        <v>70</v>
      </c>
      <c r="M5068">
        <f t="array" ref="M5068">MIN(IFERROR(FIND(IstNumbers,E5068),""))</f>
        <v>34</v>
      </c>
      <c r="N5068" s="1" t="str">
        <f>IF([first '# in desc]&lt;[pos kw in desc],MID([desc],[pos kw in desc]-7,7))</f>
        <v xml:space="preserve">­me 42 </v>
      </c>
      <c r="O50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68" s="1" t="str">
        <f>TRIM(IF([first '# in desc]&lt;[pos kw in desc],MID([desc],[pos kw in desc]-6,6),FALSE))</f>
        <v>me 42</v>
      </c>
      <c r="Q5068" s="1">
        <f>IF(LEN([manuell])=0,IFERROR([kw fine in title]*1,IFERROR(SUMPRODUCT(COUNTIF(IsDigits,MID([kw in desc],ROW($A$1:$A$150),1)))=LEN([kw in desc]),#N/A)),[manuell])</f>
        <v>42</v>
      </c>
      <c r="R5068" s="1" t="e">
        <f>IF([pos kw in title]&gt;0,MID(J5068,#REF!,4),IF([first '# in title]&gt;0,MID([title],[first '# in title],3),IF([first '# in title]&gt;0,MID([desc],#REF!,3),VLOOKUP([productid],$G$2:$R$1386,8))))</f>
        <v>#REF!</v>
      </c>
      <c r="S5068" s="1" t="str">
        <f>IF([kw in desc]=[kw rough in title],[kw in desc]*1,IFERROR(LEFT([kw_dirty],3)*1,IFERROR(LEFT([kw_dirty],2)*1,"n.a.")))</f>
        <v>n.a.</v>
      </c>
      <c r="T5068" s="1"/>
      <c r="U5068" s="1">
        <f>VLOOKUP(Tabelle1[[#This Row],[productid]],Tabelle2[#All],2,FALSE)</f>
        <v>42</v>
      </c>
    </row>
    <row r="5069" spans="1:21" hidden="1">
      <c r="A5069" t="s">
        <v>5344</v>
      </c>
      <c r="B5069">
        <v>3805</v>
      </c>
      <c r="C5069">
        <v>289859</v>
      </c>
      <c r="D5069" t="s">
        <v>8307</v>
      </c>
      <c r="E5069" t="s">
        <v>7672</v>
      </c>
      <c r="F5069">
        <v>18406</v>
      </c>
      <c r="G5069">
        <v>1750863</v>
      </c>
      <c r="H5069">
        <f t="shared" si="79"/>
        <v>0</v>
      </c>
      <c r="I5069">
        <f t="array" ref="I5069">MIN(IFERROR(FIND(IstNumbers,A5069),""))</f>
        <v>29</v>
      </c>
      <c r="J5069" s="1" t="e">
        <f>IF([first '# in title]&lt;[pos kw in title],MID([title],[pos kw in title]-6,6),#N/A)</f>
        <v>#N/A</v>
      </c>
      <c r="K5069" s="1" t="e">
        <f>IFERROR(MID(SUBSTITUTE([kw rough in title],",","."),FIND("(",[kw rough in title])+1,20),SUBSTITUTE(IFERROR(MID([kw rough in title],FIND(" ",[kw rough in title])+1,20),[kw rough in title]),",","."))</f>
        <v>#N/A</v>
      </c>
      <c r="L5069" s="1">
        <f>IFERROR(FIND("kW",[desc]),0)</f>
        <v>70</v>
      </c>
      <c r="M5069">
        <f t="array" ref="M5069">MIN(IFERROR(FIND(IstNumbers,E5069),""))</f>
        <v>34</v>
      </c>
      <c r="N5069" s="1" t="str">
        <f>IF([first '# in desc]&lt;[pos kw in desc],MID([desc],[pos kw in desc]-7,7))</f>
        <v xml:space="preserve">­me 42 </v>
      </c>
      <c r="O50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69" s="1" t="str">
        <f>TRIM(IF([first '# in desc]&lt;[pos kw in desc],MID([desc],[pos kw in desc]-6,6),FALSE))</f>
        <v>me 42</v>
      </c>
      <c r="Q5069" s="1" t="b">
        <f>IF(LEN([manuell])=0,IFERROR([kw fine in title]*1,IFERROR(SUMPRODUCT(COUNTIF(IsDigits,MID([kw in desc],ROW($A$1:$A$150),1)))=LEN([kw in desc]),#N/A)),[manuell])</f>
        <v>0</v>
      </c>
      <c r="R5069" s="1" t="str">
        <f>IF([pos kw in title]&gt;0,MID(J5069,#REF!,4),IF([first '# in title]&gt;0,MID([title],[first '# in title],3),IF([first '# in title]&gt;0,MID([desc],#REF!,3),VLOOKUP([productid],$G$2:$R$1386,8))))</f>
        <v>42-</v>
      </c>
      <c r="S5069" s="1" t="e">
        <f>IF([kw in desc]=[kw rough in title],[kw in desc]*1,IFERROR(LEFT([kw_dirty],3)*1,IFERROR(LEFT([kw_dirty],2)*1,"n.a.")))</f>
        <v>#N/A</v>
      </c>
      <c r="T5069" s="1"/>
      <c r="U5069" s="1">
        <f>VLOOKUP(Tabelle1[[#This Row],[productid]],Tabelle2[#All],2,FALSE)</f>
        <v>42</v>
      </c>
    </row>
    <row r="5070" spans="1:21">
      <c r="A5070" t="s">
        <v>5437</v>
      </c>
      <c r="B5070">
        <v>3117</v>
      </c>
      <c r="C5070">
        <v>289859</v>
      </c>
      <c r="D5070" t="s">
        <v>8308</v>
      </c>
      <c r="E5070" t="s">
        <v>8309</v>
      </c>
      <c r="F5070">
        <v>18406</v>
      </c>
      <c r="G5070">
        <v>2286143</v>
      </c>
      <c r="H5070">
        <f t="shared" si="79"/>
        <v>0</v>
      </c>
      <c r="I5070">
        <f t="array" ref="I5070">MIN(IFERROR(FIND(IstNumbers,A5070),""))</f>
        <v>13</v>
      </c>
      <c r="J5070" s="1" t="e">
        <f>IF([first '# in title]&lt;[pos kw in title],MID([title],[pos kw in title]-6,6),#N/A)</f>
        <v>#N/A</v>
      </c>
      <c r="K5070" s="1" t="e">
        <f>IFERROR(MID(SUBSTITUTE([kw rough in title],",","."),FIND("(",[kw rough in title])+1,20),SUBSTITUTE(IFERROR(MID([kw rough in title],FIND(" ",[kw rough in title])+1,20),[kw rough in title]),",","."))</f>
        <v>#N/A</v>
      </c>
      <c r="L5070" s="1">
        <f>IFERROR(FIND("kW",[desc]),0)</f>
        <v>0</v>
      </c>
      <c r="M5070">
        <f t="array" ref="M5070">MIN(IFERROR(FIND(IstNumbers,E5070),""))</f>
        <v>33</v>
      </c>
      <c r="N5070" s="1" t="b">
        <f>IF([first '# in desc]&lt;[pos kw in desc],MID([desc],[pos kw in desc]-7,7))</f>
        <v>0</v>
      </c>
      <c r="O50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70" s="1" t="str">
        <f>TRIM(IF([first '# in desc]&lt;[pos kw in desc],MID([desc],[pos kw in desc]-6,6),FALSE))</f>
        <v>FALSCH</v>
      </c>
      <c r="Q5070" s="1" t="b">
        <f>IF(LEN([manuell])=0,IFERROR([kw fine in title]*1,IFERROR(SUMPRODUCT(COUNTIF(IsDigits,MID([kw in desc],ROW($A$1:$A$150),1)))=LEN([kw in desc]),#N/A)),[manuell])</f>
        <v>0</v>
      </c>
      <c r="R5070" s="1" t="str">
        <f>IF([pos kw in title]&gt;0,MID(J5070,#REF!,4),IF([first '# in title]&gt;0,MID([title],[first '# in title],3),IF([first '# in title]&gt;0,MID([desc],#REF!,3),VLOOKUP([productid],$G$2:$R$1386,8))))</f>
        <v>146</v>
      </c>
      <c r="S5070" s="1" t="e">
        <f>IF([kw in desc]=[kw rough in title],[kw in desc]*1,IFERROR(LEFT([kw_dirty],3)*1,IFERROR(LEFT([kw_dirty],2)*1,"n.a.")))</f>
        <v>#N/A</v>
      </c>
      <c r="T5070" s="1"/>
      <c r="U5070" s="1" t="e">
        <f>VLOOKUP(Tabelle1[[#This Row],[productid]],Tabelle2[#All],2,FALSE)</f>
        <v>#N/A</v>
      </c>
    </row>
    <row r="5071" spans="1:21" hidden="1">
      <c r="A5071" t="s">
        <v>563</v>
      </c>
      <c r="B5071">
        <v>3870</v>
      </c>
      <c r="C5071">
        <v>289859</v>
      </c>
      <c r="D5071" t="s">
        <v>8310</v>
      </c>
      <c r="E5071" t="s">
        <v>8311</v>
      </c>
      <c r="F5071">
        <v>18406</v>
      </c>
      <c r="G5071">
        <v>3497887</v>
      </c>
      <c r="H5071">
        <f t="shared" si="79"/>
        <v>55</v>
      </c>
      <c r="I5071">
        <f t="array" ref="I5071">MIN(IFERROR(FIND(IstNumbers,A5071),""))</f>
        <v>29</v>
      </c>
      <c r="J5071" s="1" t="str">
        <f>IF([first '# in title]&lt;[pos kw in title],MID([title],[pos kw in title]-6,6),#N/A)</f>
        <v xml:space="preserve">L (42 </v>
      </c>
      <c r="K507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71" s="1">
        <f>IFERROR(FIND("kW",[desc]),0)</f>
        <v>70</v>
      </c>
      <c r="M5071">
        <f t="array" ref="M5071">MIN(IFERROR(FIND(IstNumbers,E5071),""))</f>
        <v>34</v>
      </c>
      <c r="N5071" s="1" t="str">
        <f>IF([first '# in desc]&lt;[pos kw in desc],MID([desc],[pos kw in desc]-7,7))</f>
        <v xml:space="preserve">­me 42 </v>
      </c>
      <c r="O50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71" s="1" t="str">
        <f>TRIM(IF([first '# in desc]&lt;[pos kw in desc],MID([desc],[pos kw in desc]-6,6),FALSE))</f>
        <v>me 42</v>
      </c>
      <c r="Q5071" s="1">
        <f>IF(LEN([manuell])=0,IFERROR([kw fine in title]*1,IFERROR(SUMPRODUCT(COUNTIF(IsDigits,MID([kw in desc],ROW($A$1:$A$150),1)))=LEN([kw in desc]),#N/A)),[manuell])</f>
        <v>42</v>
      </c>
      <c r="R5071" s="1" t="e">
        <f>IF([pos kw in title]&gt;0,MID(J5071,#REF!,4),IF([first '# in title]&gt;0,MID([title],[first '# in title],3),IF([first '# in title]&gt;0,MID([desc],#REF!,3),VLOOKUP([productid],$G$2:$R$1386,8))))</f>
        <v>#REF!</v>
      </c>
      <c r="S5071" s="1" t="str">
        <f>IF([kw in desc]=[kw rough in title],[kw in desc]*1,IFERROR(LEFT([kw_dirty],3)*1,IFERROR(LEFT([kw_dirty],2)*1,"n.a.")))</f>
        <v>n.a.</v>
      </c>
      <c r="T5071" s="1"/>
      <c r="U5071" s="1">
        <f>VLOOKUP(Tabelle1[[#This Row],[productid]],Tabelle2[#All],2,FALSE)</f>
        <v>42</v>
      </c>
    </row>
    <row r="5072" spans="1:21" hidden="1">
      <c r="A5072" t="s">
        <v>5344</v>
      </c>
      <c r="B5072">
        <v>3805</v>
      </c>
      <c r="C5072">
        <v>289859</v>
      </c>
      <c r="D5072" t="s">
        <v>8312</v>
      </c>
      <c r="E5072" t="s">
        <v>7675</v>
      </c>
      <c r="F5072">
        <v>18406</v>
      </c>
      <c r="G5072">
        <v>1750863</v>
      </c>
      <c r="H5072">
        <f t="shared" si="79"/>
        <v>0</v>
      </c>
      <c r="I5072">
        <f t="array" ref="I5072">MIN(IFERROR(FIND(IstNumbers,A5072),""))</f>
        <v>29</v>
      </c>
      <c r="J5072" s="1" t="e">
        <f>IF([first '# in title]&lt;[pos kw in title],MID([title],[pos kw in title]-6,6),#N/A)</f>
        <v>#N/A</v>
      </c>
      <c r="K5072" s="1" t="e">
        <f>IFERROR(MID(SUBSTITUTE([kw rough in title],",","."),FIND("(",[kw rough in title])+1,20),SUBSTITUTE(IFERROR(MID([kw rough in title],FIND(" ",[kw rough in title])+1,20),[kw rough in title]),",","."))</f>
        <v>#N/A</v>
      </c>
      <c r="L5072" s="1">
        <f>IFERROR(FIND("kW",[desc]),0)</f>
        <v>70</v>
      </c>
      <c r="M5072">
        <f t="array" ref="M5072">MIN(IFERROR(FIND(IstNumbers,E5072),""))</f>
        <v>34</v>
      </c>
      <c r="N5072" s="1" t="str">
        <f>IF([first '# in desc]&lt;[pos kw in desc],MID([desc],[pos kw in desc]-7,7))</f>
        <v xml:space="preserve">­me 42 </v>
      </c>
      <c r="O50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72" s="1" t="str">
        <f>TRIM(IF([first '# in desc]&lt;[pos kw in desc],MID([desc],[pos kw in desc]-6,6),FALSE))</f>
        <v>me 42</v>
      </c>
      <c r="Q5072" s="1" t="b">
        <f>IF(LEN([manuell])=0,IFERROR([kw fine in title]*1,IFERROR(SUMPRODUCT(COUNTIF(IsDigits,MID([kw in desc],ROW($A$1:$A$150),1)))=LEN([kw in desc]),#N/A)),[manuell])</f>
        <v>0</v>
      </c>
      <c r="R5072" s="1" t="str">
        <f>IF([pos kw in title]&gt;0,MID(J5072,#REF!,4),IF([first '# in title]&gt;0,MID([title],[first '# in title],3),IF([first '# in title]&gt;0,MID([desc],#REF!,3),VLOOKUP([productid],$G$2:$R$1386,8))))</f>
        <v>42-</v>
      </c>
      <c r="S5072" s="1" t="e">
        <f>IF([kw in desc]=[kw rough in title],[kw in desc]*1,IFERROR(LEFT([kw_dirty],3)*1,IFERROR(LEFT([kw_dirty],2)*1,"n.a.")))</f>
        <v>#N/A</v>
      </c>
      <c r="T5072" s="1"/>
      <c r="U5072" s="1">
        <f>VLOOKUP(Tabelle1[[#This Row],[productid]],Tabelle2[#All],2,FALSE)</f>
        <v>42</v>
      </c>
    </row>
    <row r="5073" spans="1:21">
      <c r="A5073" t="s">
        <v>5437</v>
      </c>
      <c r="B5073">
        <v>3118</v>
      </c>
      <c r="C5073">
        <v>289859</v>
      </c>
      <c r="D5073" t="s">
        <v>8313</v>
      </c>
      <c r="E5073" t="s">
        <v>8314</v>
      </c>
      <c r="F5073">
        <v>18406</v>
      </c>
      <c r="G5073">
        <v>2286143</v>
      </c>
      <c r="H5073">
        <f t="shared" si="79"/>
        <v>0</v>
      </c>
      <c r="I5073">
        <f t="array" ref="I5073">MIN(IFERROR(FIND(IstNumbers,A5073),""))</f>
        <v>13</v>
      </c>
      <c r="J5073" s="1" t="e">
        <f>IF([first '# in title]&lt;[pos kw in title],MID([title],[pos kw in title]-6,6),#N/A)</f>
        <v>#N/A</v>
      </c>
      <c r="K5073" s="1" t="e">
        <f>IFERROR(MID(SUBSTITUTE([kw rough in title],",","."),FIND("(",[kw rough in title])+1,20),SUBSTITUTE(IFERROR(MID([kw rough in title],FIND(" ",[kw rough in title])+1,20),[kw rough in title]),",","."))</f>
        <v>#N/A</v>
      </c>
      <c r="L5073" s="1">
        <f>IFERROR(FIND("kW",[desc]),0)</f>
        <v>0</v>
      </c>
      <c r="M5073">
        <f t="array" ref="M5073">MIN(IFERROR(FIND(IstNumbers,E5073),""))</f>
        <v>33</v>
      </c>
      <c r="N5073" s="1" t="b">
        <f>IF([first '# in desc]&lt;[pos kw in desc],MID([desc],[pos kw in desc]-7,7))</f>
        <v>0</v>
      </c>
      <c r="O50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73" s="1" t="str">
        <f>TRIM(IF([first '# in desc]&lt;[pos kw in desc],MID([desc],[pos kw in desc]-6,6),FALSE))</f>
        <v>FALSCH</v>
      </c>
      <c r="Q5073" s="1" t="b">
        <f>IF(LEN([manuell])=0,IFERROR([kw fine in title]*1,IFERROR(SUMPRODUCT(COUNTIF(IsDigits,MID([kw in desc],ROW($A$1:$A$150),1)))=LEN([kw in desc]),#N/A)),[manuell])</f>
        <v>0</v>
      </c>
      <c r="R5073" s="1" t="str">
        <f>IF([pos kw in title]&gt;0,MID(J5073,#REF!,4),IF([first '# in title]&gt;0,MID([title],[first '# in title],3),IF([first '# in title]&gt;0,MID([desc],#REF!,3),VLOOKUP([productid],$G$2:$R$1386,8))))</f>
        <v>146</v>
      </c>
      <c r="S5073" s="1" t="e">
        <f>IF([kw in desc]=[kw rough in title],[kw in desc]*1,IFERROR(LEFT([kw_dirty],3)*1,IFERROR(LEFT([kw_dirty],2)*1,"n.a.")))</f>
        <v>#N/A</v>
      </c>
      <c r="T5073" s="1"/>
      <c r="U5073" s="1" t="e">
        <f>VLOOKUP(Tabelle1[[#This Row],[productid]],Tabelle2[#All],2,FALSE)</f>
        <v>#N/A</v>
      </c>
    </row>
    <row r="5074" spans="1:21" hidden="1">
      <c r="A5074" t="s">
        <v>563</v>
      </c>
      <c r="B5074">
        <v>3870</v>
      </c>
      <c r="C5074">
        <v>289859</v>
      </c>
      <c r="D5074" t="s">
        <v>8315</v>
      </c>
      <c r="E5074" t="s">
        <v>8316</v>
      </c>
      <c r="F5074">
        <v>18406</v>
      </c>
      <c r="G5074">
        <v>3497887</v>
      </c>
      <c r="H5074">
        <f t="shared" si="79"/>
        <v>55</v>
      </c>
      <c r="I5074">
        <f t="array" ref="I5074">MIN(IFERROR(FIND(IstNumbers,A5074),""))</f>
        <v>29</v>
      </c>
      <c r="J5074" s="1" t="str">
        <f>IF([first '# in title]&lt;[pos kw in title],MID([title],[pos kw in title]-6,6),#N/A)</f>
        <v xml:space="preserve">L (42 </v>
      </c>
      <c r="K507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74" s="1">
        <f>IFERROR(FIND("kW",[desc]),0)</f>
        <v>70</v>
      </c>
      <c r="M5074">
        <f t="array" ref="M5074">MIN(IFERROR(FIND(IstNumbers,E5074),""))</f>
        <v>34</v>
      </c>
      <c r="N5074" s="1" t="str">
        <f>IF([first '# in desc]&lt;[pos kw in desc],MID([desc],[pos kw in desc]-7,7))</f>
        <v xml:space="preserve">­me 42 </v>
      </c>
      <c r="O50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74" s="1" t="str">
        <f>TRIM(IF([first '# in desc]&lt;[pos kw in desc],MID([desc],[pos kw in desc]-6,6),FALSE))</f>
        <v>me 42</v>
      </c>
      <c r="Q5074" s="1">
        <f>IF(LEN([manuell])=0,IFERROR([kw fine in title]*1,IFERROR(SUMPRODUCT(COUNTIF(IsDigits,MID([kw in desc],ROW($A$1:$A$150),1)))=LEN([kw in desc]),#N/A)),[manuell])</f>
        <v>42</v>
      </c>
      <c r="R5074" s="1" t="e">
        <f>IF([pos kw in title]&gt;0,MID(J5074,#REF!,4),IF([first '# in title]&gt;0,MID([title],[first '# in title],3),IF([first '# in title]&gt;0,MID([desc],#REF!,3),VLOOKUP([productid],$G$2:$R$1386,8))))</f>
        <v>#REF!</v>
      </c>
      <c r="S5074" s="1" t="str">
        <f>IF([kw in desc]=[kw rough in title],[kw in desc]*1,IFERROR(LEFT([kw_dirty],3)*1,IFERROR(LEFT([kw_dirty],2)*1,"n.a.")))</f>
        <v>n.a.</v>
      </c>
      <c r="T5074" s="1"/>
      <c r="U5074" s="1">
        <f>VLOOKUP(Tabelle1[[#This Row],[productid]],Tabelle2[#All],2,FALSE)</f>
        <v>42</v>
      </c>
    </row>
    <row r="5075" spans="1:21" hidden="1">
      <c r="A5075" t="s">
        <v>5344</v>
      </c>
      <c r="B5075">
        <v>3805</v>
      </c>
      <c r="C5075">
        <v>289859</v>
      </c>
      <c r="D5075" t="s">
        <v>8317</v>
      </c>
      <c r="E5075" t="s">
        <v>6879</v>
      </c>
      <c r="F5075">
        <v>18406</v>
      </c>
      <c r="G5075">
        <v>1750863</v>
      </c>
      <c r="H5075">
        <f t="shared" si="79"/>
        <v>0</v>
      </c>
      <c r="I5075">
        <f t="array" ref="I5075">MIN(IFERROR(FIND(IstNumbers,A5075),""))</f>
        <v>29</v>
      </c>
      <c r="J5075" s="1" t="e">
        <f>IF([first '# in title]&lt;[pos kw in title],MID([title],[pos kw in title]-6,6),#N/A)</f>
        <v>#N/A</v>
      </c>
      <c r="K5075" s="1" t="e">
        <f>IFERROR(MID(SUBSTITUTE([kw rough in title],",","."),FIND("(",[kw rough in title])+1,20),SUBSTITUTE(IFERROR(MID([kw rough in title],FIND(" ",[kw rough in title])+1,20),[kw rough in title]),",","."))</f>
        <v>#N/A</v>
      </c>
      <c r="L5075" s="1">
        <f>IFERROR(FIND("kW",[desc]),0)</f>
        <v>70</v>
      </c>
      <c r="M5075">
        <f t="array" ref="M5075">MIN(IFERROR(FIND(IstNumbers,E5075),""))</f>
        <v>34</v>
      </c>
      <c r="N5075" s="1" t="str">
        <f>IF([first '# in desc]&lt;[pos kw in desc],MID([desc],[pos kw in desc]-7,7))</f>
        <v xml:space="preserve">­me 42 </v>
      </c>
      <c r="O50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75" s="1" t="str">
        <f>TRIM(IF([first '# in desc]&lt;[pos kw in desc],MID([desc],[pos kw in desc]-6,6),FALSE))</f>
        <v>me 42</v>
      </c>
      <c r="Q5075" s="1" t="b">
        <f>IF(LEN([manuell])=0,IFERROR([kw fine in title]*1,IFERROR(SUMPRODUCT(COUNTIF(IsDigits,MID([kw in desc],ROW($A$1:$A$150),1)))=LEN([kw in desc]),#N/A)),[manuell])</f>
        <v>0</v>
      </c>
      <c r="R5075" s="1" t="str">
        <f>IF([pos kw in title]&gt;0,MID(J5075,#REF!,4),IF([first '# in title]&gt;0,MID([title],[first '# in title],3),IF([first '# in title]&gt;0,MID([desc],#REF!,3),VLOOKUP([productid],$G$2:$R$1386,8))))</f>
        <v>42-</v>
      </c>
      <c r="S5075" s="1" t="e">
        <f>IF([kw in desc]=[kw rough in title],[kw in desc]*1,IFERROR(LEFT([kw_dirty],3)*1,IFERROR(LEFT([kw_dirty],2)*1,"n.a.")))</f>
        <v>#N/A</v>
      </c>
      <c r="T5075" s="1"/>
      <c r="U5075" s="1">
        <f>VLOOKUP(Tabelle1[[#This Row],[productid]],Tabelle2[#All],2,FALSE)</f>
        <v>42</v>
      </c>
    </row>
    <row r="5076" spans="1:21">
      <c r="A5076" t="s">
        <v>5437</v>
      </c>
      <c r="B5076">
        <v>3122</v>
      </c>
      <c r="C5076">
        <v>289859</v>
      </c>
      <c r="D5076" t="s">
        <v>8318</v>
      </c>
      <c r="E5076" t="s">
        <v>8319</v>
      </c>
      <c r="F5076">
        <v>18406</v>
      </c>
      <c r="G5076">
        <v>2286143</v>
      </c>
      <c r="H5076">
        <f t="shared" si="79"/>
        <v>0</v>
      </c>
      <c r="I5076">
        <f t="array" ref="I5076">MIN(IFERROR(FIND(IstNumbers,A5076),""))</f>
        <v>13</v>
      </c>
      <c r="J5076" s="1" t="e">
        <f>IF([first '# in title]&lt;[pos kw in title],MID([title],[pos kw in title]-6,6),#N/A)</f>
        <v>#N/A</v>
      </c>
      <c r="K5076" s="1" t="e">
        <f>IFERROR(MID(SUBSTITUTE([kw rough in title],",","."),FIND("(",[kw rough in title])+1,20),SUBSTITUTE(IFERROR(MID([kw rough in title],FIND(" ",[kw rough in title])+1,20),[kw rough in title]),",","."))</f>
        <v>#N/A</v>
      </c>
      <c r="L5076" s="1">
        <f>IFERROR(FIND("kW",[desc]),0)</f>
        <v>0</v>
      </c>
      <c r="M5076">
        <f t="array" ref="M5076">MIN(IFERROR(FIND(IstNumbers,E5076),""))</f>
        <v>33</v>
      </c>
      <c r="N5076" s="1" t="b">
        <f>IF([first '# in desc]&lt;[pos kw in desc],MID([desc],[pos kw in desc]-7,7))</f>
        <v>0</v>
      </c>
      <c r="O50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76" s="1" t="str">
        <f>TRIM(IF([first '# in desc]&lt;[pos kw in desc],MID([desc],[pos kw in desc]-6,6),FALSE))</f>
        <v>FALSCH</v>
      </c>
      <c r="Q5076" s="1" t="b">
        <f>IF(LEN([manuell])=0,IFERROR([kw fine in title]*1,IFERROR(SUMPRODUCT(COUNTIF(IsDigits,MID([kw in desc],ROW($A$1:$A$150),1)))=LEN([kw in desc]),#N/A)),[manuell])</f>
        <v>0</v>
      </c>
      <c r="R5076" s="1" t="str">
        <f>IF([pos kw in title]&gt;0,MID(J5076,#REF!,4),IF([first '# in title]&gt;0,MID([title],[first '# in title],3),IF([first '# in title]&gt;0,MID([desc],#REF!,3),VLOOKUP([productid],$G$2:$R$1386,8))))</f>
        <v>146</v>
      </c>
      <c r="S5076" s="1" t="e">
        <f>IF([kw in desc]=[kw rough in title],[kw in desc]*1,IFERROR(LEFT([kw_dirty],3)*1,IFERROR(LEFT([kw_dirty],2)*1,"n.a.")))</f>
        <v>#N/A</v>
      </c>
      <c r="T5076" s="1"/>
      <c r="U5076" s="1" t="e">
        <f>VLOOKUP(Tabelle1[[#This Row],[productid]],Tabelle2[#All],2,FALSE)</f>
        <v>#N/A</v>
      </c>
    </row>
    <row r="5077" spans="1:21" hidden="1">
      <c r="A5077" t="s">
        <v>563</v>
      </c>
      <c r="B5077">
        <v>3870</v>
      </c>
      <c r="C5077">
        <v>289859</v>
      </c>
      <c r="D5077" t="s">
        <v>8320</v>
      </c>
      <c r="E5077" t="s">
        <v>8321</v>
      </c>
      <c r="F5077">
        <v>18406</v>
      </c>
      <c r="G5077">
        <v>3497887</v>
      </c>
      <c r="H5077">
        <f t="shared" si="79"/>
        <v>55</v>
      </c>
      <c r="I5077">
        <f t="array" ref="I5077">MIN(IFERROR(FIND(IstNumbers,A5077),""))</f>
        <v>29</v>
      </c>
      <c r="J5077" s="1" t="str">
        <f>IF([first '# in title]&lt;[pos kw in title],MID([title],[pos kw in title]-6,6),#N/A)</f>
        <v xml:space="preserve">L (42 </v>
      </c>
      <c r="K507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77" s="1">
        <f>IFERROR(FIND("kW",[desc]),0)</f>
        <v>70</v>
      </c>
      <c r="M5077">
        <f t="array" ref="M5077">MIN(IFERROR(FIND(IstNumbers,E5077),""))</f>
        <v>34</v>
      </c>
      <c r="N5077" s="1" t="str">
        <f>IF([first '# in desc]&lt;[pos kw in desc],MID([desc],[pos kw in desc]-7,7))</f>
        <v xml:space="preserve">­me 42 </v>
      </c>
      <c r="O50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77" s="1" t="str">
        <f>TRIM(IF([first '# in desc]&lt;[pos kw in desc],MID([desc],[pos kw in desc]-6,6),FALSE))</f>
        <v>me 42</v>
      </c>
      <c r="Q5077" s="1">
        <f>IF(LEN([manuell])=0,IFERROR([kw fine in title]*1,IFERROR(SUMPRODUCT(COUNTIF(IsDigits,MID([kw in desc],ROW($A$1:$A$150),1)))=LEN([kw in desc]),#N/A)),[manuell])</f>
        <v>42</v>
      </c>
      <c r="R5077" s="1" t="e">
        <f>IF([pos kw in title]&gt;0,MID(J5077,#REF!,4),IF([first '# in title]&gt;0,MID([title],[first '# in title],3),IF([first '# in title]&gt;0,MID([desc],#REF!,3),VLOOKUP([productid],$G$2:$R$1386,8))))</f>
        <v>#REF!</v>
      </c>
      <c r="S5077" s="1" t="str">
        <f>IF([kw in desc]=[kw rough in title],[kw in desc]*1,IFERROR(LEFT([kw_dirty],3)*1,IFERROR(LEFT([kw_dirty],2)*1,"n.a.")))</f>
        <v>n.a.</v>
      </c>
      <c r="T5077" s="1"/>
      <c r="U5077" s="1">
        <f>VLOOKUP(Tabelle1[[#This Row],[productid]],Tabelle2[#All],2,FALSE)</f>
        <v>42</v>
      </c>
    </row>
    <row r="5078" spans="1:21" hidden="1">
      <c r="A5078" t="s">
        <v>5344</v>
      </c>
      <c r="B5078">
        <v>3805</v>
      </c>
      <c r="C5078">
        <v>289859</v>
      </c>
      <c r="D5078" t="s">
        <v>8322</v>
      </c>
      <c r="E5078" t="s">
        <v>7680</v>
      </c>
      <c r="F5078">
        <v>18406</v>
      </c>
      <c r="G5078">
        <v>1750863</v>
      </c>
      <c r="H5078">
        <f t="shared" si="79"/>
        <v>0</v>
      </c>
      <c r="I5078">
        <f t="array" ref="I5078">MIN(IFERROR(FIND(IstNumbers,A5078),""))</f>
        <v>29</v>
      </c>
      <c r="J5078" s="1" t="e">
        <f>IF([first '# in title]&lt;[pos kw in title],MID([title],[pos kw in title]-6,6),#N/A)</f>
        <v>#N/A</v>
      </c>
      <c r="K5078" s="1" t="e">
        <f>IFERROR(MID(SUBSTITUTE([kw rough in title],",","."),FIND("(",[kw rough in title])+1,20),SUBSTITUTE(IFERROR(MID([kw rough in title],FIND(" ",[kw rough in title])+1,20),[kw rough in title]),",","."))</f>
        <v>#N/A</v>
      </c>
      <c r="L5078" s="1">
        <f>IFERROR(FIND("kW",[desc]),0)</f>
        <v>70</v>
      </c>
      <c r="M5078">
        <f t="array" ref="M5078">MIN(IFERROR(FIND(IstNumbers,E5078),""))</f>
        <v>34</v>
      </c>
      <c r="N5078" s="1" t="str">
        <f>IF([first '# in desc]&lt;[pos kw in desc],MID([desc],[pos kw in desc]-7,7))</f>
        <v xml:space="preserve">­me 42 </v>
      </c>
      <c r="O50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78" s="1" t="str">
        <f>TRIM(IF([first '# in desc]&lt;[pos kw in desc],MID([desc],[pos kw in desc]-6,6),FALSE))</f>
        <v>me 42</v>
      </c>
      <c r="Q5078" s="1" t="b">
        <f>IF(LEN([manuell])=0,IFERROR([kw fine in title]*1,IFERROR(SUMPRODUCT(COUNTIF(IsDigits,MID([kw in desc],ROW($A$1:$A$150),1)))=LEN([kw in desc]),#N/A)),[manuell])</f>
        <v>0</v>
      </c>
      <c r="R5078" s="1" t="str">
        <f>IF([pos kw in title]&gt;0,MID(J5078,#REF!,4),IF([first '# in title]&gt;0,MID([title],[first '# in title],3),IF([first '# in title]&gt;0,MID([desc],#REF!,3),VLOOKUP([productid],$G$2:$R$1386,8))))</f>
        <v>42-</v>
      </c>
      <c r="S5078" s="1" t="e">
        <f>IF([kw in desc]=[kw rough in title],[kw in desc]*1,IFERROR(LEFT([kw_dirty],3)*1,IFERROR(LEFT([kw_dirty],2)*1,"n.a.")))</f>
        <v>#N/A</v>
      </c>
      <c r="T5078" s="1"/>
      <c r="U5078" s="1">
        <f>VLOOKUP(Tabelle1[[#This Row],[productid]],Tabelle2[#All],2,FALSE)</f>
        <v>42</v>
      </c>
    </row>
    <row r="5079" spans="1:21">
      <c r="A5079" t="s">
        <v>5437</v>
      </c>
      <c r="B5079">
        <v>3122</v>
      </c>
      <c r="C5079">
        <v>289859</v>
      </c>
      <c r="D5079" t="s">
        <v>8323</v>
      </c>
      <c r="E5079" t="s">
        <v>8324</v>
      </c>
      <c r="F5079">
        <v>18406</v>
      </c>
      <c r="G5079">
        <v>2286143</v>
      </c>
      <c r="H5079">
        <f t="shared" si="79"/>
        <v>0</v>
      </c>
      <c r="I5079">
        <f t="array" ref="I5079">MIN(IFERROR(FIND(IstNumbers,A5079),""))</f>
        <v>13</v>
      </c>
      <c r="J5079" s="1" t="e">
        <f>IF([first '# in title]&lt;[pos kw in title],MID([title],[pos kw in title]-6,6),#N/A)</f>
        <v>#N/A</v>
      </c>
      <c r="K5079" s="1" t="e">
        <f>IFERROR(MID(SUBSTITUTE([kw rough in title],",","."),FIND("(",[kw rough in title])+1,20),SUBSTITUTE(IFERROR(MID([kw rough in title],FIND(" ",[kw rough in title])+1,20),[kw rough in title]),",","."))</f>
        <v>#N/A</v>
      </c>
      <c r="L5079" s="1">
        <f>IFERROR(FIND("kW",[desc]),0)</f>
        <v>0</v>
      </c>
      <c r="M5079">
        <f t="array" ref="M5079">MIN(IFERROR(FIND(IstNumbers,E5079),""))</f>
        <v>33</v>
      </c>
      <c r="N5079" s="1" t="b">
        <f>IF([first '# in desc]&lt;[pos kw in desc],MID([desc],[pos kw in desc]-7,7))</f>
        <v>0</v>
      </c>
      <c r="O50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79" s="1" t="str">
        <f>TRIM(IF([first '# in desc]&lt;[pos kw in desc],MID([desc],[pos kw in desc]-6,6),FALSE))</f>
        <v>FALSCH</v>
      </c>
      <c r="Q5079" s="1" t="b">
        <f>IF(LEN([manuell])=0,IFERROR([kw fine in title]*1,IFERROR(SUMPRODUCT(COUNTIF(IsDigits,MID([kw in desc],ROW($A$1:$A$150),1)))=LEN([kw in desc]),#N/A)),[manuell])</f>
        <v>0</v>
      </c>
      <c r="R5079" s="1" t="str">
        <f>IF([pos kw in title]&gt;0,MID(J5079,#REF!,4),IF([first '# in title]&gt;0,MID([title],[first '# in title],3),IF([first '# in title]&gt;0,MID([desc],#REF!,3),VLOOKUP([productid],$G$2:$R$1386,8))))</f>
        <v>146</v>
      </c>
      <c r="S5079" s="1" t="e">
        <f>IF([kw in desc]=[kw rough in title],[kw in desc]*1,IFERROR(LEFT([kw_dirty],3)*1,IFERROR(LEFT([kw_dirty],2)*1,"n.a.")))</f>
        <v>#N/A</v>
      </c>
      <c r="T5079" s="1"/>
      <c r="U5079" s="1" t="e">
        <f>VLOOKUP(Tabelle1[[#This Row],[productid]],Tabelle2[#All],2,FALSE)</f>
        <v>#N/A</v>
      </c>
    </row>
    <row r="5080" spans="1:21" hidden="1">
      <c r="A5080" t="s">
        <v>563</v>
      </c>
      <c r="B5080">
        <v>3870</v>
      </c>
      <c r="C5080">
        <v>289859</v>
      </c>
      <c r="D5080" t="s">
        <v>8325</v>
      </c>
      <c r="E5080" t="s">
        <v>8326</v>
      </c>
      <c r="F5080">
        <v>18406</v>
      </c>
      <c r="G5080">
        <v>3497887</v>
      </c>
      <c r="H5080">
        <f t="shared" si="79"/>
        <v>55</v>
      </c>
      <c r="I5080">
        <f t="array" ref="I5080">MIN(IFERROR(FIND(IstNumbers,A5080),""))</f>
        <v>29</v>
      </c>
      <c r="J5080" s="1" t="str">
        <f>IF([first '# in title]&lt;[pos kw in title],MID([title],[pos kw in title]-6,6),#N/A)</f>
        <v xml:space="preserve">L (42 </v>
      </c>
      <c r="K508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80" s="1">
        <f>IFERROR(FIND("kW",[desc]),0)</f>
        <v>70</v>
      </c>
      <c r="M5080">
        <f t="array" ref="M5080">MIN(IFERROR(FIND(IstNumbers,E5080),""))</f>
        <v>34</v>
      </c>
      <c r="N5080" s="1" t="str">
        <f>IF([first '# in desc]&lt;[pos kw in desc],MID([desc],[pos kw in desc]-7,7))</f>
        <v xml:space="preserve">­me 42 </v>
      </c>
      <c r="O50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0" s="1" t="str">
        <f>TRIM(IF([first '# in desc]&lt;[pos kw in desc],MID([desc],[pos kw in desc]-6,6),FALSE))</f>
        <v>me 42</v>
      </c>
      <c r="Q5080" s="1">
        <f>IF(LEN([manuell])=0,IFERROR([kw fine in title]*1,IFERROR(SUMPRODUCT(COUNTIF(IsDigits,MID([kw in desc],ROW($A$1:$A$150),1)))=LEN([kw in desc]),#N/A)),[manuell])</f>
        <v>42</v>
      </c>
      <c r="R5080" s="1" t="e">
        <f>IF([pos kw in title]&gt;0,MID(J5080,#REF!,4),IF([first '# in title]&gt;0,MID([title],[first '# in title],3),IF([first '# in title]&gt;0,MID([desc],#REF!,3),VLOOKUP([productid],$G$2:$R$1386,8))))</f>
        <v>#REF!</v>
      </c>
      <c r="S5080" s="1" t="str">
        <f>IF([kw in desc]=[kw rough in title],[kw in desc]*1,IFERROR(LEFT([kw_dirty],3)*1,IFERROR(LEFT([kw_dirty],2)*1,"n.a.")))</f>
        <v>n.a.</v>
      </c>
      <c r="T5080" s="1"/>
      <c r="U5080" s="1">
        <f>VLOOKUP(Tabelle1[[#This Row],[productid]],Tabelle2[#All],2,FALSE)</f>
        <v>42</v>
      </c>
    </row>
    <row r="5081" spans="1:21" hidden="1">
      <c r="A5081" t="s">
        <v>5344</v>
      </c>
      <c r="B5081">
        <v>3810</v>
      </c>
      <c r="C5081">
        <v>289859</v>
      </c>
      <c r="D5081" t="s">
        <v>8327</v>
      </c>
      <c r="E5081" t="s">
        <v>7720</v>
      </c>
      <c r="F5081">
        <v>18406</v>
      </c>
      <c r="G5081">
        <v>1750863</v>
      </c>
      <c r="H5081">
        <f t="shared" si="79"/>
        <v>0</v>
      </c>
      <c r="I5081">
        <f t="array" ref="I5081">MIN(IFERROR(FIND(IstNumbers,A5081),""))</f>
        <v>29</v>
      </c>
      <c r="J5081" s="1" t="e">
        <f>IF([first '# in title]&lt;[pos kw in title],MID([title],[pos kw in title]-6,6),#N/A)</f>
        <v>#N/A</v>
      </c>
      <c r="K5081" s="1" t="e">
        <f>IFERROR(MID(SUBSTITUTE([kw rough in title],",","."),FIND("(",[kw rough in title])+1,20),SUBSTITUTE(IFERROR(MID([kw rough in title],FIND(" ",[kw rough in title])+1,20),[kw rough in title]),",","."))</f>
        <v>#N/A</v>
      </c>
      <c r="L5081" s="1">
        <f>IFERROR(FIND("kW",[desc]),0)</f>
        <v>70</v>
      </c>
      <c r="M5081">
        <f t="array" ref="M5081">MIN(IFERROR(FIND(IstNumbers,E5081),""))</f>
        <v>34</v>
      </c>
      <c r="N5081" s="1" t="str">
        <f>IF([first '# in desc]&lt;[pos kw in desc],MID([desc],[pos kw in desc]-7,7))</f>
        <v xml:space="preserve">­me 42 </v>
      </c>
      <c r="O50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1" s="1" t="str">
        <f>TRIM(IF([first '# in desc]&lt;[pos kw in desc],MID([desc],[pos kw in desc]-6,6),FALSE))</f>
        <v>me 42</v>
      </c>
      <c r="Q5081" s="1" t="b">
        <f>IF(LEN([manuell])=0,IFERROR([kw fine in title]*1,IFERROR(SUMPRODUCT(COUNTIF(IsDigits,MID([kw in desc],ROW($A$1:$A$150),1)))=LEN([kw in desc]),#N/A)),[manuell])</f>
        <v>0</v>
      </c>
      <c r="R5081" s="1" t="str">
        <f>IF([pos kw in title]&gt;0,MID(J5081,#REF!,4),IF([first '# in title]&gt;0,MID([title],[first '# in title],3),IF([first '# in title]&gt;0,MID([desc],#REF!,3),VLOOKUP([productid],$G$2:$R$1386,8))))</f>
        <v>42-</v>
      </c>
      <c r="S5081" s="1" t="e">
        <f>IF([kw in desc]=[kw rough in title],[kw in desc]*1,IFERROR(LEFT([kw_dirty],3)*1,IFERROR(LEFT([kw_dirty],2)*1,"n.a.")))</f>
        <v>#N/A</v>
      </c>
      <c r="T5081" s="1"/>
      <c r="U5081" s="1">
        <f>VLOOKUP(Tabelle1[[#This Row],[productid]],Tabelle2[#All],2,FALSE)</f>
        <v>42</v>
      </c>
    </row>
    <row r="5082" spans="1:21">
      <c r="A5082" t="s">
        <v>5437</v>
      </c>
      <c r="B5082">
        <v>3125</v>
      </c>
      <c r="C5082">
        <v>289859</v>
      </c>
      <c r="D5082" t="s">
        <v>8328</v>
      </c>
      <c r="E5082" t="s">
        <v>8329</v>
      </c>
      <c r="F5082">
        <v>18406</v>
      </c>
      <c r="G5082">
        <v>2286143</v>
      </c>
      <c r="H5082">
        <f t="shared" si="79"/>
        <v>0</v>
      </c>
      <c r="I5082">
        <f t="array" ref="I5082">MIN(IFERROR(FIND(IstNumbers,A5082),""))</f>
        <v>13</v>
      </c>
      <c r="J5082" s="1" t="e">
        <f>IF([first '# in title]&lt;[pos kw in title],MID([title],[pos kw in title]-6,6),#N/A)</f>
        <v>#N/A</v>
      </c>
      <c r="K5082" s="1" t="e">
        <f>IFERROR(MID(SUBSTITUTE([kw rough in title],",","."),FIND("(",[kw rough in title])+1,20),SUBSTITUTE(IFERROR(MID([kw rough in title],FIND(" ",[kw rough in title])+1,20),[kw rough in title]),",","."))</f>
        <v>#N/A</v>
      </c>
      <c r="L5082" s="1">
        <f>IFERROR(FIND("kW",[desc]),0)</f>
        <v>0</v>
      </c>
      <c r="M5082">
        <f t="array" ref="M5082">MIN(IFERROR(FIND(IstNumbers,E5082),""))</f>
        <v>33</v>
      </c>
      <c r="N5082" s="1" t="b">
        <f>IF([first '# in desc]&lt;[pos kw in desc],MID([desc],[pos kw in desc]-7,7))</f>
        <v>0</v>
      </c>
      <c r="O50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82" s="1" t="str">
        <f>TRIM(IF([first '# in desc]&lt;[pos kw in desc],MID([desc],[pos kw in desc]-6,6),FALSE))</f>
        <v>FALSCH</v>
      </c>
      <c r="Q5082" s="1" t="b">
        <f>IF(LEN([manuell])=0,IFERROR([kw fine in title]*1,IFERROR(SUMPRODUCT(COUNTIF(IsDigits,MID([kw in desc],ROW($A$1:$A$150),1)))=LEN([kw in desc]),#N/A)),[manuell])</f>
        <v>0</v>
      </c>
      <c r="R5082" s="1" t="str">
        <f>IF([pos kw in title]&gt;0,MID(J5082,#REF!,4),IF([first '# in title]&gt;0,MID([title],[first '# in title],3),IF([first '# in title]&gt;0,MID([desc],#REF!,3),VLOOKUP([productid],$G$2:$R$1386,8))))</f>
        <v>146</v>
      </c>
      <c r="S5082" s="1" t="e">
        <f>IF([kw in desc]=[kw rough in title],[kw in desc]*1,IFERROR(LEFT([kw_dirty],3)*1,IFERROR(LEFT([kw_dirty],2)*1,"n.a.")))</f>
        <v>#N/A</v>
      </c>
      <c r="T5082" s="1"/>
      <c r="U5082" s="1" t="e">
        <f>VLOOKUP(Tabelle1[[#This Row],[productid]],Tabelle2[#All],2,FALSE)</f>
        <v>#N/A</v>
      </c>
    </row>
    <row r="5083" spans="1:21" hidden="1">
      <c r="A5083" t="s">
        <v>563</v>
      </c>
      <c r="B5083">
        <v>3870</v>
      </c>
      <c r="C5083">
        <v>289859</v>
      </c>
      <c r="D5083" t="s">
        <v>8330</v>
      </c>
      <c r="E5083" t="s">
        <v>8331</v>
      </c>
      <c r="F5083">
        <v>18406</v>
      </c>
      <c r="G5083">
        <v>3497887</v>
      </c>
      <c r="H5083">
        <f t="shared" si="79"/>
        <v>55</v>
      </c>
      <c r="I5083">
        <f t="array" ref="I5083">MIN(IFERROR(FIND(IstNumbers,A5083),""))</f>
        <v>29</v>
      </c>
      <c r="J5083" s="1" t="str">
        <f>IF([first '# in title]&lt;[pos kw in title],MID([title],[pos kw in title]-6,6),#N/A)</f>
        <v xml:space="preserve">L (42 </v>
      </c>
      <c r="K508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83" s="1">
        <f>IFERROR(FIND("kW",[desc]),0)</f>
        <v>70</v>
      </c>
      <c r="M5083">
        <f t="array" ref="M5083">MIN(IFERROR(FIND(IstNumbers,E5083),""))</f>
        <v>34</v>
      </c>
      <c r="N5083" s="1" t="str">
        <f>IF([first '# in desc]&lt;[pos kw in desc],MID([desc],[pos kw in desc]-7,7))</f>
        <v xml:space="preserve">­me 42 </v>
      </c>
      <c r="O50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3" s="1" t="str">
        <f>TRIM(IF([first '# in desc]&lt;[pos kw in desc],MID([desc],[pos kw in desc]-6,6),FALSE))</f>
        <v>me 42</v>
      </c>
      <c r="Q5083" s="1">
        <f>IF(LEN([manuell])=0,IFERROR([kw fine in title]*1,IFERROR(SUMPRODUCT(COUNTIF(IsDigits,MID([kw in desc],ROW($A$1:$A$150),1)))=LEN([kw in desc]),#N/A)),[manuell])</f>
        <v>42</v>
      </c>
      <c r="R5083" s="1" t="e">
        <f>IF([pos kw in title]&gt;0,MID(J5083,#REF!,4),IF([first '# in title]&gt;0,MID([title],[first '# in title],3),IF([first '# in title]&gt;0,MID([desc],#REF!,3),VLOOKUP([productid],$G$2:$R$1386,8))))</f>
        <v>#REF!</v>
      </c>
      <c r="S5083" s="1" t="str">
        <f>IF([kw in desc]=[kw rough in title],[kw in desc]*1,IFERROR(LEFT([kw_dirty],3)*1,IFERROR(LEFT([kw_dirty],2)*1,"n.a.")))</f>
        <v>n.a.</v>
      </c>
      <c r="T5083" s="1"/>
      <c r="U5083" s="1">
        <f>VLOOKUP(Tabelle1[[#This Row],[productid]],Tabelle2[#All],2,FALSE)</f>
        <v>42</v>
      </c>
    </row>
    <row r="5084" spans="1:21" hidden="1">
      <c r="A5084" t="s">
        <v>5344</v>
      </c>
      <c r="B5084">
        <v>3810</v>
      </c>
      <c r="C5084">
        <v>289859</v>
      </c>
      <c r="D5084" t="s">
        <v>8332</v>
      </c>
      <c r="E5084" t="s">
        <v>7725</v>
      </c>
      <c r="F5084">
        <v>18406</v>
      </c>
      <c r="G5084">
        <v>1750863</v>
      </c>
      <c r="H5084">
        <f t="shared" si="79"/>
        <v>0</v>
      </c>
      <c r="I5084">
        <f t="array" ref="I5084">MIN(IFERROR(FIND(IstNumbers,A5084),""))</f>
        <v>29</v>
      </c>
      <c r="J5084" s="1" t="e">
        <f>IF([first '# in title]&lt;[pos kw in title],MID([title],[pos kw in title]-6,6),#N/A)</f>
        <v>#N/A</v>
      </c>
      <c r="K5084" s="1" t="e">
        <f>IFERROR(MID(SUBSTITUTE([kw rough in title],",","."),FIND("(",[kw rough in title])+1,20),SUBSTITUTE(IFERROR(MID([kw rough in title],FIND(" ",[kw rough in title])+1,20),[kw rough in title]),",","."))</f>
        <v>#N/A</v>
      </c>
      <c r="L5084" s="1">
        <f>IFERROR(FIND("kW",[desc]),0)</f>
        <v>70</v>
      </c>
      <c r="M5084">
        <f t="array" ref="M5084">MIN(IFERROR(FIND(IstNumbers,E5084),""))</f>
        <v>34</v>
      </c>
      <c r="N5084" s="1" t="str">
        <f>IF([first '# in desc]&lt;[pos kw in desc],MID([desc],[pos kw in desc]-7,7))</f>
        <v xml:space="preserve">­me 42 </v>
      </c>
      <c r="O50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4" s="1" t="str">
        <f>TRIM(IF([first '# in desc]&lt;[pos kw in desc],MID([desc],[pos kw in desc]-6,6),FALSE))</f>
        <v>me 42</v>
      </c>
      <c r="Q5084" s="1" t="b">
        <f>IF(LEN([manuell])=0,IFERROR([kw fine in title]*1,IFERROR(SUMPRODUCT(COUNTIF(IsDigits,MID([kw in desc],ROW($A$1:$A$150),1)))=LEN([kw in desc]),#N/A)),[manuell])</f>
        <v>0</v>
      </c>
      <c r="R5084" s="1" t="str">
        <f>IF([pos kw in title]&gt;0,MID(J5084,#REF!,4),IF([first '# in title]&gt;0,MID([title],[first '# in title],3),IF([first '# in title]&gt;0,MID([desc],#REF!,3),VLOOKUP([productid],$G$2:$R$1386,8))))</f>
        <v>42-</v>
      </c>
      <c r="S5084" s="1" t="e">
        <f>IF([kw in desc]=[kw rough in title],[kw in desc]*1,IFERROR(LEFT([kw_dirty],3)*1,IFERROR(LEFT([kw_dirty],2)*1,"n.a.")))</f>
        <v>#N/A</v>
      </c>
      <c r="T5084" s="1"/>
      <c r="U5084" s="1">
        <f>VLOOKUP(Tabelle1[[#This Row],[productid]],Tabelle2[#All],2,FALSE)</f>
        <v>42</v>
      </c>
    </row>
    <row r="5085" spans="1:21" hidden="1">
      <c r="A5085" t="s">
        <v>563</v>
      </c>
      <c r="B5085">
        <v>3875</v>
      </c>
      <c r="C5085">
        <v>289859</v>
      </c>
      <c r="D5085" t="s">
        <v>8333</v>
      </c>
      <c r="E5085" t="s">
        <v>8334</v>
      </c>
      <c r="F5085">
        <v>18406</v>
      </c>
      <c r="G5085">
        <v>3497887</v>
      </c>
      <c r="H5085">
        <f t="shared" si="79"/>
        <v>55</v>
      </c>
      <c r="I5085">
        <f t="array" ref="I5085">MIN(IFERROR(FIND(IstNumbers,A5085),""))</f>
        <v>29</v>
      </c>
      <c r="J5085" s="1" t="str">
        <f>IF([first '# in title]&lt;[pos kw in title],MID([title],[pos kw in title]-6,6),#N/A)</f>
        <v xml:space="preserve">L (42 </v>
      </c>
      <c r="K508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85" s="1">
        <f>IFERROR(FIND("kW",[desc]),0)</f>
        <v>70</v>
      </c>
      <c r="M5085">
        <f t="array" ref="M5085">MIN(IFERROR(FIND(IstNumbers,E5085),""))</f>
        <v>34</v>
      </c>
      <c r="N5085" s="1" t="str">
        <f>IF([first '# in desc]&lt;[pos kw in desc],MID([desc],[pos kw in desc]-7,7))</f>
        <v xml:space="preserve">­me 42 </v>
      </c>
      <c r="O50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5" s="1" t="str">
        <f>TRIM(IF([first '# in desc]&lt;[pos kw in desc],MID([desc],[pos kw in desc]-6,6),FALSE))</f>
        <v>me 42</v>
      </c>
      <c r="Q5085" s="1">
        <f>IF(LEN([manuell])=0,IFERROR([kw fine in title]*1,IFERROR(SUMPRODUCT(COUNTIF(IsDigits,MID([kw in desc],ROW($A$1:$A$150),1)))=LEN([kw in desc]),#N/A)),[manuell])</f>
        <v>42</v>
      </c>
      <c r="R5085" s="1" t="e">
        <f>IF([pos kw in title]&gt;0,MID(J5085,#REF!,4),IF([first '# in title]&gt;0,MID([title],[first '# in title],3),IF([first '# in title]&gt;0,MID([desc],#REF!,3),VLOOKUP([productid],$G$2:$R$1386,8))))</f>
        <v>#REF!</v>
      </c>
      <c r="S5085" s="1" t="str">
        <f>IF([kw in desc]=[kw rough in title],[kw in desc]*1,IFERROR(LEFT([kw_dirty],3)*1,IFERROR(LEFT([kw_dirty],2)*1,"n.a.")))</f>
        <v>n.a.</v>
      </c>
      <c r="T5085" s="1"/>
      <c r="U5085" s="1">
        <f>VLOOKUP(Tabelle1[[#This Row],[productid]],Tabelle2[#All],2,FALSE)</f>
        <v>42</v>
      </c>
    </row>
    <row r="5086" spans="1:21" hidden="1">
      <c r="A5086" t="s">
        <v>5344</v>
      </c>
      <c r="B5086">
        <v>3810</v>
      </c>
      <c r="C5086">
        <v>289859</v>
      </c>
      <c r="D5086" t="s">
        <v>8335</v>
      </c>
      <c r="E5086" t="s">
        <v>7730</v>
      </c>
      <c r="F5086">
        <v>18406</v>
      </c>
      <c r="G5086">
        <v>1750863</v>
      </c>
      <c r="H5086">
        <f t="shared" si="79"/>
        <v>0</v>
      </c>
      <c r="I5086">
        <f t="array" ref="I5086">MIN(IFERROR(FIND(IstNumbers,A5086),""))</f>
        <v>29</v>
      </c>
      <c r="J5086" s="1" t="e">
        <f>IF([first '# in title]&lt;[pos kw in title],MID([title],[pos kw in title]-6,6),#N/A)</f>
        <v>#N/A</v>
      </c>
      <c r="K5086" s="1" t="e">
        <f>IFERROR(MID(SUBSTITUTE([kw rough in title],",","."),FIND("(",[kw rough in title])+1,20),SUBSTITUTE(IFERROR(MID([kw rough in title],FIND(" ",[kw rough in title])+1,20),[kw rough in title]),",","."))</f>
        <v>#N/A</v>
      </c>
      <c r="L5086" s="1">
        <f>IFERROR(FIND("kW",[desc]),0)</f>
        <v>70</v>
      </c>
      <c r="M5086">
        <f t="array" ref="M5086">MIN(IFERROR(FIND(IstNumbers,E5086),""))</f>
        <v>34</v>
      </c>
      <c r="N5086" s="1" t="str">
        <f>IF([first '# in desc]&lt;[pos kw in desc],MID([desc],[pos kw in desc]-7,7))</f>
        <v xml:space="preserve">­me 42 </v>
      </c>
      <c r="O50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6" s="1" t="str">
        <f>TRIM(IF([first '# in desc]&lt;[pos kw in desc],MID([desc],[pos kw in desc]-6,6),FALSE))</f>
        <v>me 42</v>
      </c>
      <c r="Q5086" s="1" t="b">
        <f>IF(LEN([manuell])=0,IFERROR([kw fine in title]*1,IFERROR(SUMPRODUCT(COUNTIF(IsDigits,MID([kw in desc],ROW($A$1:$A$150),1)))=LEN([kw in desc]),#N/A)),[manuell])</f>
        <v>0</v>
      </c>
      <c r="R5086" s="1" t="str">
        <f>IF([pos kw in title]&gt;0,MID(J5086,#REF!,4),IF([first '# in title]&gt;0,MID([title],[first '# in title],3),IF([first '# in title]&gt;0,MID([desc],#REF!,3),VLOOKUP([productid],$G$2:$R$1386,8))))</f>
        <v>42-</v>
      </c>
      <c r="S5086" s="1" t="e">
        <f>IF([kw in desc]=[kw rough in title],[kw in desc]*1,IFERROR(LEFT([kw_dirty],3)*1,IFERROR(LEFT([kw_dirty],2)*1,"n.a.")))</f>
        <v>#N/A</v>
      </c>
      <c r="T5086" s="1"/>
      <c r="U5086" s="1">
        <f>VLOOKUP(Tabelle1[[#This Row],[productid]],Tabelle2[#All],2,FALSE)</f>
        <v>42</v>
      </c>
    </row>
    <row r="5087" spans="1:21" hidden="1">
      <c r="A5087" t="s">
        <v>563</v>
      </c>
      <c r="B5087">
        <v>3875</v>
      </c>
      <c r="C5087">
        <v>289859</v>
      </c>
      <c r="D5087" t="s">
        <v>8336</v>
      </c>
      <c r="E5087" t="s">
        <v>8334</v>
      </c>
      <c r="F5087">
        <v>18406</v>
      </c>
      <c r="G5087">
        <v>3497887</v>
      </c>
      <c r="H5087">
        <f t="shared" si="79"/>
        <v>55</v>
      </c>
      <c r="I5087">
        <f t="array" ref="I5087">MIN(IFERROR(FIND(IstNumbers,A5087),""))</f>
        <v>29</v>
      </c>
      <c r="J5087" s="1" t="str">
        <f>IF([first '# in title]&lt;[pos kw in title],MID([title],[pos kw in title]-6,6),#N/A)</f>
        <v xml:space="preserve">L (42 </v>
      </c>
      <c r="K508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87" s="1">
        <f>IFERROR(FIND("kW",[desc]),0)</f>
        <v>70</v>
      </c>
      <c r="M5087">
        <f t="array" ref="M5087">MIN(IFERROR(FIND(IstNumbers,E5087),""))</f>
        <v>34</v>
      </c>
      <c r="N5087" s="1" t="str">
        <f>IF([first '# in desc]&lt;[pos kw in desc],MID([desc],[pos kw in desc]-7,7))</f>
        <v xml:space="preserve">­me 42 </v>
      </c>
      <c r="O50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7" s="1" t="str">
        <f>TRIM(IF([first '# in desc]&lt;[pos kw in desc],MID([desc],[pos kw in desc]-6,6),FALSE))</f>
        <v>me 42</v>
      </c>
      <c r="Q5087" s="1">
        <f>IF(LEN([manuell])=0,IFERROR([kw fine in title]*1,IFERROR(SUMPRODUCT(COUNTIF(IsDigits,MID([kw in desc],ROW($A$1:$A$150),1)))=LEN([kw in desc]),#N/A)),[manuell])</f>
        <v>42</v>
      </c>
      <c r="R5087" s="1" t="e">
        <f>IF([pos kw in title]&gt;0,MID(J5087,#REF!,4),IF([first '# in title]&gt;0,MID([title],[first '# in title],3),IF([first '# in title]&gt;0,MID([desc],#REF!,3),VLOOKUP([productid],$G$2:$R$1386,8))))</f>
        <v>#REF!</v>
      </c>
      <c r="S5087" s="1" t="str">
        <f>IF([kw in desc]=[kw rough in title],[kw in desc]*1,IFERROR(LEFT([kw_dirty],3)*1,IFERROR(LEFT([kw_dirty],2)*1,"n.a.")))</f>
        <v>n.a.</v>
      </c>
      <c r="T5087" s="1"/>
      <c r="U5087" s="1">
        <f>VLOOKUP(Tabelle1[[#This Row],[productid]],Tabelle2[#All],2,FALSE)</f>
        <v>42</v>
      </c>
    </row>
    <row r="5088" spans="1:21" hidden="1">
      <c r="A5088" t="s">
        <v>5344</v>
      </c>
      <c r="B5088">
        <v>3810</v>
      </c>
      <c r="C5088">
        <v>289859</v>
      </c>
      <c r="D5088" t="s">
        <v>8337</v>
      </c>
      <c r="E5088" t="s">
        <v>7715</v>
      </c>
      <c r="F5088">
        <v>18406</v>
      </c>
      <c r="G5088">
        <v>1750863</v>
      </c>
      <c r="H5088">
        <f t="shared" si="79"/>
        <v>0</v>
      </c>
      <c r="I5088">
        <f t="array" ref="I5088">MIN(IFERROR(FIND(IstNumbers,A5088),""))</f>
        <v>29</v>
      </c>
      <c r="J5088" s="1" t="e">
        <f>IF([first '# in title]&lt;[pos kw in title],MID([title],[pos kw in title]-6,6),#N/A)</f>
        <v>#N/A</v>
      </c>
      <c r="K5088" s="1" t="e">
        <f>IFERROR(MID(SUBSTITUTE([kw rough in title],",","."),FIND("(",[kw rough in title])+1,20),SUBSTITUTE(IFERROR(MID([kw rough in title],FIND(" ",[kw rough in title])+1,20),[kw rough in title]),",","."))</f>
        <v>#N/A</v>
      </c>
      <c r="L5088" s="1">
        <f>IFERROR(FIND("kW",[desc]),0)</f>
        <v>70</v>
      </c>
      <c r="M5088">
        <f t="array" ref="M5088">MIN(IFERROR(FIND(IstNumbers,E5088),""))</f>
        <v>34</v>
      </c>
      <c r="N5088" s="1" t="str">
        <f>IF([first '# in desc]&lt;[pos kw in desc],MID([desc],[pos kw in desc]-7,7))</f>
        <v xml:space="preserve">­me 42 </v>
      </c>
      <c r="O50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8" s="1" t="str">
        <f>TRIM(IF([first '# in desc]&lt;[pos kw in desc],MID([desc],[pos kw in desc]-6,6),FALSE))</f>
        <v>me 42</v>
      </c>
      <c r="Q5088" s="1" t="b">
        <f>IF(LEN([manuell])=0,IFERROR([kw fine in title]*1,IFERROR(SUMPRODUCT(COUNTIF(IsDigits,MID([kw in desc],ROW($A$1:$A$150),1)))=LEN([kw in desc]),#N/A)),[manuell])</f>
        <v>0</v>
      </c>
      <c r="R5088" s="1" t="str">
        <f>IF([pos kw in title]&gt;0,MID(J5088,#REF!,4),IF([first '# in title]&gt;0,MID([title],[first '# in title],3),IF([first '# in title]&gt;0,MID([desc],#REF!,3),VLOOKUP([productid],$G$2:$R$1386,8))))</f>
        <v>42-</v>
      </c>
      <c r="S5088" s="1" t="e">
        <f>IF([kw in desc]=[kw rough in title],[kw in desc]*1,IFERROR(LEFT([kw_dirty],3)*1,IFERROR(LEFT([kw_dirty],2)*1,"n.a.")))</f>
        <v>#N/A</v>
      </c>
      <c r="T5088" s="1"/>
      <c r="U5088" s="1">
        <f>VLOOKUP(Tabelle1[[#This Row],[productid]],Tabelle2[#All],2,FALSE)</f>
        <v>42</v>
      </c>
    </row>
    <row r="5089" spans="1:21" hidden="1">
      <c r="A5089" t="s">
        <v>563</v>
      </c>
      <c r="B5089">
        <v>3875</v>
      </c>
      <c r="C5089">
        <v>289859</v>
      </c>
      <c r="D5089" t="s">
        <v>8338</v>
      </c>
      <c r="E5089" t="s">
        <v>8339</v>
      </c>
      <c r="F5089">
        <v>18406</v>
      </c>
      <c r="G5089">
        <v>3497887</v>
      </c>
      <c r="H5089">
        <f t="shared" si="79"/>
        <v>55</v>
      </c>
      <c r="I5089">
        <f t="array" ref="I5089">MIN(IFERROR(FIND(IstNumbers,A5089),""))</f>
        <v>29</v>
      </c>
      <c r="J5089" s="1" t="str">
        <f>IF([first '# in title]&lt;[pos kw in title],MID([title],[pos kw in title]-6,6),#N/A)</f>
        <v xml:space="preserve">L (42 </v>
      </c>
      <c r="K508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89" s="1">
        <f>IFERROR(FIND("kW",[desc]),0)</f>
        <v>70</v>
      </c>
      <c r="M5089">
        <f t="array" ref="M5089">MIN(IFERROR(FIND(IstNumbers,E5089),""))</f>
        <v>34</v>
      </c>
      <c r="N5089" s="1" t="str">
        <f>IF([first '# in desc]&lt;[pos kw in desc],MID([desc],[pos kw in desc]-7,7))</f>
        <v xml:space="preserve">­me 42 </v>
      </c>
      <c r="O50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89" s="1" t="str">
        <f>TRIM(IF([first '# in desc]&lt;[pos kw in desc],MID([desc],[pos kw in desc]-6,6),FALSE))</f>
        <v>me 42</v>
      </c>
      <c r="Q5089" s="1">
        <f>IF(LEN([manuell])=0,IFERROR([kw fine in title]*1,IFERROR(SUMPRODUCT(COUNTIF(IsDigits,MID([kw in desc],ROW($A$1:$A$150),1)))=LEN([kw in desc]),#N/A)),[manuell])</f>
        <v>42</v>
      </c>
      <c r="R5089" s="1" t="e">
        <f>IF([pos kw in title]&gt;0,MID(J5089,#REF!,4),IF([first '# in title]&gt;0,MID([title],[first '# in title],3),IF([first '# in title]&gt;0,MID([desc],#REF!,3),VLOOKUP([productid],$G$2:$R$1386,8))))</f>
        <v>#REF!</v>
      </c>
      <c r="S5089" s="1" t="str">
        <f>IF([kw in desc]=[kw rough in title],[kw in desc]*1,IFERROR(LEFT([kw_dirty],3)*1,IFERROR(LEFT([kw_dirty],2)*1,"n.a.")))</f>
        <v>n.a.</v>
      </c>
      <c r="T5089" s="1"/>
      <c r="U5089" s="1">
        <f>VLOOKUP(Tabelle1[[#This Row],[productid]],Tabelle2[#All],2,FALSE)</f>
        <v>42</v>
      </c>
    </row>
    <row r="5090" spans="1:21" hidden="1">
      <c r="A5090" t="s">
        <v>5344</v>
      </c>
      <c r="B5090">
        <v>3810</v>
      </c>
      <c r="C5090">
        <v>289859</v>
      </c>
      <c r="D5090" t="s">
        <v>8340</v>
      </c>
      <c r="E5090" t="s">
        <v>7741</v>
      </c>
      <c r="F5090">
        <v>18406</v>
      </c>
      <c r="G5090">
        <v>1750863</v>
      </c>
      <c r="H5090">
        <f t="shared" si="79"/>
        <v>0</v>
      </c>
      <c r="I5090">
        <f t="array" ref="I5090">MIN(IFERROR(FIND(IstNumbers,A5090),""))</f>
        <v>29</v>
      </c>
      <c r="J5090" s="1" t="e">
        <f>IF([first '# in title]&lt;[pos kw in title],MID([title],[pos kw in title]-6,6),#N/A)</f>
        <v>#N/A</v>
      </c>
      <c r="K5090" s="1" t="e">
        <f>IFERROR(MID(SUBSTITUTE([kw rough in title],",","."),FIND("(",[kw rough in title])+1,20),SUBSTITUTE(IFERROR(MID([kw rough in title],FIND(" ",[kw rough in title])+1,20),[kw rough in title]),",","."))</f>
        <v>#N/A</v>
      </c>
      <c r="L5090" s="1">
        <f>IFERROR(FIND("kW",[desc]),0)</f>
        <v>70</v>
      </c>
      <c r="M5090">
        <f t="array" ref="M5090">MIN(IFERROR(FIND(IstNumbers,E5090),""))</f>
        <v>34</v>
      </c>
      <c r="N5090" s="1" t="str">
        <f>IF([first '# in desc]&lt;[pos kw in desc],MID([desc],[pos kw in desc]-7,7))</f>
        <v xml:space="preserve">­me 42 </v>
      </c>
      <c r="O50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90" s="1" t="str">
        <f>TRIM(IF([first '# in desc]&lt;[pos kw in desc],MID([desc],[pos kw in desc]-6,6),FALSE))</f>
        <v>me 42</v>
      </c>
      <c r="Q5090" s="1" t="b">
        <f>IF(LEN([manuell])=0,IFERROR([kw fine in title]*1,IFERROR(SUMPRODUCT(COUNTIF(IsDigits,MID([kw in desc],ROW($A$1:$A$150),1)))=LEN([kw in desc]),#N/A)),[manuell])</f>
        <v>0</v>
      </c>
      <c r="R5090" s="1" t="str">
        <f>IF([pos kw in title]&gt;0,MID(J5090,#REF!,4),IF([first '# in title]&gt;0,MID([title],[first '# in title],3),IF([first '# in title]&gt;0,MID([desc],#REF!,3),VLOOKUP([productid],$G$2:$R$1386,8))))</f>
        <v>42-</v>
      </c>
      <c r="S5090" s="1" t="e">
        <f>IF([kw in desc]=[kw rough in title],[kw in desc]*1,IFERROR(LEFT([kw_dirty],3)*1,IFERROR(LEFT([kw_dirty],2)*1,"n.a.")))</f>
        <v>#N/A</v>
      </c>
      <c r="T5090" s="1"/>
      <c r="U5090" s="1">
        <f>VLOOKUP(Tabelle1[[#This Row],[productid]],Tabelle2[#All],2,FALSE)</f>
        <v>42</v>
      </c>
    </row>
    <row r="5091" spans="1:21" hidden="1">
      <c r="A5091" t="s">
        <v>563</v>
      </c>
      <c r="B5091">
        <v>3875</v>
      </c>
      <c r="C5091">
        <v>289859</v>
      </c>
      <c r="D5091" t="s">
        <v>8341</v>
      </c>
      <c r="E5091" t="s">
        <v>8342</v>
      </c>
      <c r="F5091">
        <v>18406</v>
      </c>
      <c r="G5091">
        <v>3497887</v>
      </c>
      <c r="H5091">
        <f t="shared" si="79"/>
        <v>55</v>
      </c>
      <c r="I5091">
        <f t="array" ref="I5091">MIN(IFERROR(FIND(IstNumbers,A5091),""))</f>
        <v>29</v>
      </c>
      <c r="J5091" s="1" t="str">
        <f>IF([first '# in title]&lt;[pos kw in title],MID([title],[pos kw in title]-6,6),#N/A)</f>
        <v xml:space="preserve">L (42 </v>
      </c>
      <c r="K509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91" s="1">
        <f>IFERROR(FIND("kW",[desc]),0)</f>
        <v>70</v>
      </c>
      <c r="M5091">
        <f t="array" ref="M5091">MIN(IFERROR(FIND(IstNumbers,E5091),""))</f>
        <v>34</v>
      </c>
      <c r="N5091" s="1" t="str">
        <f>IF([first '# in desc]&lt;[pos kw in desc],MID([desc],[pos kw in desc]-7,7))</f>
        <v xml:space="preserve">­me 42 </v>
      </c>
      <c r="O50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91" s="1" t="str">
        <f>TRIM(IF([first '# in desc]&lt;[pos kw in desc],MID([desc],[pos kw in desc]-6,6),FALSE))</f>
        <v>me 42</v>
      </c>
      <c r="Q5091" s="1">
        <f>IF(LEN([manuell])=0,IFERROR([kw fine in title]*1,IFERROR(SUMPRODUCT(COUNTIF(IsDigits,MID([kw in desc],ROW($A$1:$A$150),1)))=LEN([kw in desc]),#N/A)),[manuell])</f>
        <v>42</v>
      </c>
      <c r="R5091" s="1" t="e">
        <f>IF([pos kw in title]&gt;0,MID(J5091,#REF!,4),IF([first '# in title]&gt;0,MID([title],[first '# in title],3),IF([first '# in title]&gt;0,MID([desc],#REF!,3),VLOOKUP([productid],$G$2:$R$1386,8))))</f>
        <v>#REF!</v>
      </c>
      <c r="S5091" s="1" t="str">
        <f>IF([kw in desc]=[kw rough in title],[kw in desc]*1,IFERROR(LEFT([kw_dirty],3)*1,IFERROR(LEFT([kw_dirty],2)*1,"n.a.")))</f>
        <v>n.a.</v>
      </c>
      <c r="T5091" s="1"/>
      <c r="U5091" s="1">
        <f>VLOOKUP(Tabelle1[[#This Row],[productid]],Tabelle2[#All],2,FALSE)</f>
        <v>42</v>
      </c>
    </row>
    <row r="5092" spans="1:21" hidden="1">
      <c r="A5092" t="s">
        <v>5344</v>
      </c>
      <c r="B5092">
        <v>3810</v>
      </c>
      <c r="C5092">
        <v>289859</v>
      </c>
      <c r="D5092" t="s">
        <v>8343</v>
      </c>
      <c r="E5092" t="s">
        <v>7301</v>
      </c>
      <c r="F5092">
        <v>18406</v>
      </c>
      <c r="G5092">
        <v>1750863</v>
      </c>
      <c r="H5092">
        <f t="shared" si="79"/>
        <v>0</v>
      </c>
      <c r="I5092">
        <f t="array" ref="I5092">MIN(IFERROR(FIND(IstNumbers,A5092),""))</f>
        <v>29</v>
      </c>
      <c r="J5092" s="1" t="e">
        <f>IF([first '# in title]&lt;[pos kw in title],MID([title],[pos kw in title]-6,6),#N/A)</f>
        <v>#N/A</v>
      </c>
      <c r="K5092" s="1" t="e">
        <f>IFERROR(MID(SUBSTITUTE([kw rough in title],",","."),FIND("(",[kw rough in title])+1,20),SUBSTITUTE(IFERROR(MID([kw rough in title],FIND(" ",[kw rough in title])+1,20),[kw rough in title]),",","."))</f>
        <v>#N/A</v>
      </c>
      <c r="L5092" s="1">
        <f>IFERROR(FIND("kW",[desc]),0)</f>
        <v>70</v>
      </c>
      <c r="M5092">
        <f t="array" ref="M5092">MIN(IFERROR(FIND(IstNumbers,E5092),""))</f>
        <v>34</v>
      </c>
      <c r="N5092" s="1" t="str">
        <f>IF([first '# in desc]&lt;[pos kw in desc],MID([desc],[pos kw in desc]-7,7))</f>
        <v xml:space="preserve">­me 42 </v>
      </c>
      <c r="O50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92" s="1" t="str">
        <f>TRIM(IF([first '# in desc]&lt;[pos kw in desc],MID([desc],[pos kw in desc]-6,6),FALSE))</f>
        <v>me 42</v>
      </c>
      <c r="Q5092" s="1" t="b">
        <f>IF(LEN([manuell])=0,IFERROR([kw fine in title]*1,IFERROR(SUMPRODUCT(COUNTIF(IsDigits,MID([kw in desc],ROW($A$1:$A$150),1)))=LEN([kw in desc]),#N/A)),[manuell])</f>
        <v>0</v>
      </c>
      <c r="R5092" s="1" t="str">
        <f>IF([pos kw in title]&gt;0,MID(J5092,#REF!,4),IF([first '# in title]&gt;0,MID([title],[first '# in title],3),IF([first '# in title]&gt;0,MID([desc],#REF!,3),VLOOKUP([productid],$G$2:$R$1386,8))))</f>
        <v>42-</v>
      </c>
      <c r="S5092" s="1" t="e">
        <f>IF([kw in desc]=[kw rough in title],[kw in desc]*1,IFERROR(LEFT([kw_dirty],3)*1,IFERROR(LEFT([kw_dirty],2)*1,"n.a.")))</f>
        <v>#N/A</v>
      </c>
      <c r="T5092" s="1"/>
      <c r="U5092" s="1">
        <f>VLOOKUP(Tabelle1[[#This Row],[productid]],Tabelle2[#All],2,FALSE)</f>
        <v>42</v>
      </c>
    </row>
    <row r="5093" spans="1:21" hidden="1">
      <c r="A5093" t="s">
        <v>563</v>
      </c>
      <c r="B5093">
        <v>3875</v>
      </c>
      <c r="C5093">
        <v>289859</v>
      </c>
      <c r="D5093" t="s">
        <v>8344</v>
      </c>
      <c r="E5093" t="s">
        <v>8345</v>
      </c>
      <c r="F5093">
        <v>18406</v>
      </c>
      <c r="G5093">
        <v>3497887</v>
      </c>
      <c r="H5093">
        <f t="shared" si="79"/>
        <v>55</v>
      </c>
      <c r="I5093">
        <f t="array" ref="I5093">MIN(IFERROR(FIND(IstNumbers,A5093),""))</f>
        <v>29</v>
      </c>
      <c r="J5093" s="1" t="str">
        <f>IF([first '# in title]&lt;[pos kw in title],MID([title],[pos kw in title]-6,6),#N/A)</f>
        <v xml:space="preserve">L (42 </v>
      </c>
      <c r="K509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93" s="1">
        <f>IFERROR(FIND("kW",[desc]),0)</f>
        <v>70</v>
      </c>
      <c r="M5093">
        <f t="array" ref="M5093">MIN(IFERROR(FIND(IstNumbers,E5093),""))</f>
        <v>34</v>
      </c>
      <c r="N5093" s="1" t="str">
        <f>IF([first '# in desc]&lt;[pos kw in desc],MID([desc],[pos kw in desc]-7,7))</f>
        <v xml:space="preserve">­me 42 </v>
      </c>
      <c r="O50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93" s="1" t="str">
        <f>TRIM(IF([first '# in desc]&lt;[pos kw in desc],MID([desc],[pos kw in desc]-6,6),FALSE))</f>
        <v>me 42</v>
      </c>
      <c r="Q5093" s="1">
        <f>IF(LEN([manuell])=0,IFERROR([kw fine in title]*1,IFERROR(SUMPRODUCT(COUNTIF(IsDigits,MID([kw in desc],ROW($A$1:$A$150),1)))=LEN([kw in desc]),#N/A)),[manuell])</f>
        <v>42</v>
      </c>
      <c r="R5093" s="1" t="e">
        <f>IF([pos kw in title]&gt;0,MID(J5093,#REF!,4),IF([first '# in title]&gt;0,MID([title],[first '# in title],3),IF([first '# in title]&gt;0,MID([desc],#REF!,3),VLOOKUP([productid],$G$2:$R$1386,8))))</f>
        <v>#REF!</v>
      </c>
      <c r="S5093" s="1" t="str">
        <f>IF([kw in desc]=[kw rough in title],[kw in desc]*1,IFERROR(LEFT([kw_dirty],3)*1,IFERROR(LEFT([kw_dirty],2)*1,"n.a.")))</f>
        <v>n.a.</v>
      </c>
      <c r="T5093" s="1"/>
      <c r="U5093" s="1">
        <f>VLOOKUP(Tabelle1[[#This Row],[productid]],Tabelle2[#All],2,FALSE)</f>
        <v>42</v>
      </c>
    </row>
    <row r="5094" spans="1:21" hidden="1">
      <c r="A5094" t="s">
        <v>5344</v>
      </c>
      <c r="B5094">
        <v>3810</v>
      </c>
      <c r="C5094">
        <v>289859</v>
      </c>
      <c r="D5094" t="s">
        <v>8346</v>
      </c>
      <c r="E5094" t="s">
        <v>7684</v>
      </c>
      <c r="F5094">
        <v>18406</v>
      </c>
      <c r="G5094">
        <v>1750863</v>
      </c>
      <c r="H5094">
        <f t="shared" si="79"/>
        <v>0</v>
      </c>
      <c r="I5094">
        <f t="array" ref="I5094">MIN(IFERROR(FIND(IstNumbers,A5094),""))</f>
        <v>29</v>
      </c>
      <c r="J5094" s="1" t="e">
        <f>IF([first '# in title]&lt;[pos kw in title],MID([title],[pos kw in title]-6,6),#N/A)</f>
        <v>#N/A</v>
      </c>
      <c r="K5094" s="1" t="e">
        <f>IFERROR(MID(SUBSTITUTE([kw rough in title],",","."),FIND("(",[kw rough in title])+1,20),SUBSTITUTE(IFERROR(MID([kw rough in title],FIND(" ",[kw rough in title])+1,20),[kw rough in title]),",","."))</f>
        <v>#N/A</v>
      </c>
      <c r="L5094" s="1">
        <f>IFERROR(FIND("kW",[desc]),0)</f>
        <v>70</v>
      </c>
      <c r="M5094">
        <f t="array" ref="M5094">MIN(IFERROR(FIND(IstNumbers,E5094),""))</f>
        <v>34</v>
      </c>
      <c r="N5094" s="1" t="str">
        <f>IF([first '# in desc]&lt;[pos kw in desc],MID([desc],[pos kw in desc]-7,7))</f>
        <v xml:space="preserve">­me 42 </v>
      </c>
      <c r="O50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94" s="1" t="str">
        <f>TRIM(IF([first '# in desc]&lt;[pos kw in desc],MID([desc],[pos kw in desc]-6,6),FALSE))</f>
        <v>me 42</v>
      </c>
      <c r="Q5094" s="1" t="b">
        <f>IF(LEN([manuell])=0,IFERROR([kw fine in title]*1,IFERROR(SUMPRODUCT(COUNTIF(IsDigits,MID([kw in desc],ROW($A$1:$A$150),1)))=LEN([kw in desc]),#N/A)),[manuell])</f>
        <v>0</v>
      </c>
      <c r="R5094" s="1" t="str">
        <f>IF([pos kw in title]&gt;0,MID(J5094,#REF!,4),IF([first '# in title]&gt;0,MID([title],[first '# in title],3),IF([first '# in title]&gt;0,MID([desc],#REF!,3),VLOOKUP([productid],$G$2:$R$1386,8))))</f>
        <v>42-</v>
      </c>
      <c r="S5094" s="1" t="e">
        <f>IF([kw in desc]=[kw rough in title],[kw in desc]*1,IFERROR(LEFT([kw_dirty],3)*1,IFERROR(LEFT([kw_dirty],2)*1,"n.a.")))</f>
        <v>#N/A</v>
      </c>
      <c r="T5094" s="1"/>
      <c r="U5094" s="1">
        <f>VLOOKUP(Tabelle1[[#This Row],[productid]],Tabelle2[#All],2,FALSE)</f>
        <v>42</v>
      </c>
    </row>
    <row r="5095" spans="1:21" hidden="1">
      <c r="A5095" t="s">
        <v>563</v>
      </c>
      <c r="B5095">
        <v>3875</v>
      </c>
      <c r="C5095">
        <v>289859</v>
      </c>
      <c r="D5095" t="s">
        <v>8347</v>
      </c>
      <c r="E5095" t="s">
        <v>8348</v>
      </c>
      <c r="F5095">
        <v>18406</v>
      </c>
      <c r="G5095">
        <v>3497887</v>
      </c>
      <c r="H5095">
        <f t="shared" si="79"/>
        <v>55</v>
      </c>
      <c r="I5095">
        <f t="array" ref="I5095">MIN(IFERROR(FIND(IstNumbers,A5095),""))</f>
        <v>29</v>
      </c>
      <c r="J5095" s="1" t="str">
        <f>IF([first '# in title]&lt;[pos kw in title],MID([title],[pos kw in title]-6,6),#N/A)</f>
        <v xml:space="preserve">L (42 </v>
      </c>
      <c r="K509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095" s="1">
        <f>IFERROR(FIND("kW",[desc]),0)</f>
        <v>70</v>
      </c>
      <c r="M5095">
        <f t="array" ref="M5095">MIN(IFERROR(FIND(IstNumbers,E5095),""))</f>
        <v>34</v>
      </c>
      <c r="N5095" s="1" t="str">
        <f>IF([first '# in desc]&lt;[pos kw in desc],MID([desc],[pos kw in desc]-7,7))</f>
        <v xml:space="preserve">­me 42 </v>
      </c>
      <c r="O50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95" s="1" t="str">
        <f>TRIM(IF([first '# in desc]&lt;[pos kw in desc],MID([desc],[pos kw in desc]-6,6),FALSE))</f>
        <v>me 42</v>
      </c>
      <c r="Q5095" s="1">
        <f>IF(LEN([manuell])=0,IFERROR([kw fine in title]*1,IFERROR(SUMPRODUCT(COUNTIF(IsDigits,MID([kw in desc],ROW($A$1:$A$150),1)))=LEN([kw in desc]),#N/A)),[manuell])</f>
        <v>42</v>
      </c>
      <c r="R5095" s="1" t="e">
        <f>IF([pos kw in title]&gt;0,MID(J5095,#REF!,4),IF([first '# in title]&gt;0,MID([title],[first '# in title],3),IF([first '# in title]&gt;0,MID([desc],#REF!,3),VLOOKUP([productid],$G$2:$R$1386,8))))</f>
        <v>#REF!</v>
      </c>
      <c r="S5095" s="1" t="str">
        <f>IF([kw in desc]=[kw rough in title],[kw in desc]*1,IFERROR(LEFT([kw_dirty],3)*1,IFERROR(LEFT([kw_dirty],2)*1,"n.a.")))</f>
        <v>n.a.</v>
      </c>
      <c r="T5095" s="1"/>
      <c r="U5095" s="1">
        <f>VLOOKUP(Tabelle1[[#This Row],[productid]],Tabelle2[#All],2,FALSE)</f>
        <v>42</v>
      </c>
    </row>
    <row r="5096" spans="1:21" hidden="1">
      <c r="A5096" t="s">
        <v>5344</v>
      </c>
      <c r="B5096">
        <v>3810</v>
      </c>
      <c r="C5096">
        <v>289859</v>
      </c>
      <c r="D5096" t="s">
        <v>8349</v>
      </c>
      <c r="E5096" t="s">
        <v>7687</v>
      </c>
      <c r="F5096">
        <v>18406</v>
      </c>
      <c r="G5096">
        <v>1750863</v>
      </c>
      <c r="H5096">
        <f t="shared" si="79"/>
        <v>0</v>
      </c>
      <c r="I5096">
        <f t="array" ref="I5096">MIN(IFERROR(FIND(IstNumbers,A5096),""))</f>
        <v>29</v>
      </c>
      <c r="J5096" s="1" t="e">
        <f>IF([first '# in title]&lt;[pos kw in title],MID([title],[pos kw in title]-6,6),#N/A)</f>
        <v>#N/A</v>
      </c>
      <c r="K5096" s="1" t="e">
        <f>IFERROR(MID(SUBSTITUTE([kw rough in title],",","."),FIND("(",[kw rough in title])+1,20),SUBSTITUTE(IFERROR(MID([kw rough in title],FIND(" ",[kw rough in title])+1,20),[kw rough in title]),",","."))</f>
        <v>#N/A</v>
      </c>
      <c r="L5096" s="1">
        <f>IFERROR(FIND("kW",[desc]),0)</f>
        <v>70</v>
      </c>
      <c r="M5096">
        <f t="array" ref="M5096">MIN(IFERROR(FIND(IstNumbers,E5096),""))</f>
        <v>34</v>
      </c>
      <c r="N5096" s="1" t="str">
        <f>IF([first '# in desc]&lt;[pos kw in desc],MID([desc],[pos kw in desc]-7,7))</f>
        <v xml:space="preserve">­me 42 </v>
      </c>
      <c r="O50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096" s="1" t="str">
        <f>TRIM(IF([first '# in desc]&lt;[pos kw in desc],MID([desc],[pos kw in desc]-6,6),FALSE))</f>
        <v>me 42</v>
      </c>
      <c r="Q5096" s="1" t="b">
        <f>IF(LEN([manuell])=0,IFERROR([kw fine in title]*1,IFERROR(SUMPRODUCT(COUNTIF(IsDigits,MID([kw in desc],ROW($A$1:$A$150),1)))=LEN([kw in desc]),#N/A)),[manuell])</f>
        <v>0</v>
      </c>
      <c r="R5096" s="1" t="str">
        <f>IF([pos kw in title]&gt;0,MID(J5096,#REF!,4),IF([first '# in title]&gt;0,MID([title],[first '# in title],3),IF([first '# in title]&gt;0,MID([desc],#REF!,3),VLOOKUP([productid],$G$2:$R$1386,8))))</f>
        <v>42-</v>
      </c>
      <c r="S5096" s="1" t="e">
        <f>IF([kw in desc]=[kw rough in title],[kw in desc]*1,IFERROR(LEFT([kw_dirty],3)*1,IFERROR(LEFT([kw_dirty],2)*1,"n.a.")))</f>
        <v>#N/A</v>
      </c>
      <c r="T5096" s="1"/>
      <c r="U5096" s="1">
        <f>VLOOKUP(Tabelle1[[#This Row],[productid]],Tabelle2[#All],2,FALSE)</f>
        <v>42</v>
      </c>
    </row>
    <row r="5097" spans="1:21">
      <c r="A5097" t="s">
        <v>5548</v>
      </c>
      <c r="B5097">
        <v>3125</v>
      </c>
      <c r="C5097">
        <v>289859</v>
      </c>
      <c r="D5097" t="s">
        <v>8350</v>
      </c>
      <c r="E5097" t="s">
        <v>8351</v>
      </c>
      <c r="F5097">
        <v>18406</v>
      </c>
      <c r="G5097">
        <v>2286143</v>
      </c>
      <c r="H5097">
        <f t="shared" si="79"/>
        <v>0</v>
      </c>
      <c r="I5097">
        <f t="array" ref="I5097">MIN(IFERROR(FIND(IstNumbers,A5097),""))</f>
        <v>22</v>
      </c>
      <c r="J5097" s="1" t="e">
        <f>IF([first '# in title]&lt;[pos kw in title],MID([title],[pos kw in title]-6,6),#N/A)</f>
        <v>#N/A</v>
      </c>
      <c r="K5097" s="1" t="e">
        <f>IFERROR(MID(SUBSTITUTE([kw rough in title],",","."),FIND("(",[kw rough in title])+1,20),SUBSTITUTE(IFERROR(MID([kw rough in title],FIND(" ",[kw rough in title])+1,20),[kw rough in title]),",","."))</f>
        <v>#N/A</v>
      </c>
      <c r="L5097" s="1">
        <f>IFERROR(FIND("kW",[desc]),0)</f>
        <v>0</v>
      </c>
      <c r="M5097">
        <f t="array" ref="M5097">MIN(IFERROR(FIND(IstNumbers,E5097),""))</f>
        <v>33</v>
      </c>
      <c r="N5097" s="1" t="b">
        <f>IF([first '# in desc]&lt;[pos kw in desc],MID([desc],[pos kw in desc]-7,7))</f>
        <v>0</v>
      </c>
      <c r="O50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97" s="1" t="str">
        <f>TRIM(IF([first '# in desc]&lt;[pos kw in desc],MID([desc],[pos kw in desc]-6,6),FALSE))</f>
        <v>FALSCH</v>
      </c>
      <c r="Q5097" s="1" t="b">
        <f>IF(LEN([manuell])=0,IFERROR([kw fine in title]*1,IFERROR(SUMPRODUCT(COUNTIF(IsDigits,MID([kw in desc],ROW($A$1:$A$150),1)))=LEN([kw in desc]),#N/A)),[manuell])</f>
        <v>0</v>
      </c>
      <c r="R5097" s="1" t="str">
        <f>IF([pos kw in title]&gt;0,MID(J5097,#REF!,4),IF([first '# in title]&gt;0,MID([title],[first '# in title],3),IF([first '# in title]&gt;0,MID([desc],#REF!,3),VLOOKUP([productid],$G$2:$R$1386,8))))</f>
        <v>146</v>
      </c>
      <c r="S5097" s="1" t="e">
        <f>IF([kw in desc]=[kw rough in title],[kw in desc]*1,IFERROR(LEFT([kw_dirty],3)*1,IFERROR(LEFT([kw_dirty],2)*1,"n.a.")))</f>
        <v>#N/A</v>
      </c>
      <c r="T5097" s="1"/>
      <c r="U5097" s="1" t="e">
        <f>VLOOKUP(Tabelle1[[#This Row],[productid]],Tabelle2[#All],2,FALSE)</f>
        <v>#N/A</v>
      </c>
    </row>
    <row r="5098" spans="1:21">
      <c r="A5098" t="s">
        <v>5548</v>
      </c>
      <c r="B5098">
        <v>3130</v>
      </c>
      <c r="C5098">
        <v>289859</v>
      </c>
      <c r="D5098" t="s">
        <v>8352</v>
      </c>
      <c r="E5098" t="s">
        <v>8353</v>
      </c>
      <c r="F5098">
        <v>18406</v>
      </c>
      <c r="G5098">
        <v>2286143</v>
      </c>
      <c r="H5098">
        <f t="shared" si="79"/>
        <v>0</v>
      </c>
      <c r="I5098">
        <f t="array" ref="I5098">MIN(IFERROR(FIND(IstNumbers,A5098),""))</f>
        <v>22</v>
      </c>
      <c r="J5098" s="1" t="e">
        <f>IF([first '# in title]&lt;[pos kw in title],MID([title],[pos kw in title]-6,6),#N/A)</f>
        <v>#N/A</v>
      </c>
      <c r="K5098" s="1" t="e">
        <f>IFERROR(MID(SUBSTITUTE([kw rough in title],",","."),FIND("(",[kw rough in title])+1,20),SUBSTITUTE(IFERROR(MID([kw rough in title],FIND(" ",[kw rough in title])+1,20),[kw rough in title]),",","."))</f>
        <v>#N/A</v>
      </c>
      <c r="L5098" s="1">
        <f>IFERROR(FIND("kW",[desc]),0)</f>
        <v>0</v>
      </c>
      <c r="M5098">
        <f t="array" ref="M5098">MIN(IFERROR(FIND(IstNumbers,E5098),""))</f>
        <v>33</v>
      </c>
      <c r="N5098" s="1" t="b">
        <f>IF([first '# in desc]&lt;[pos kw in desc],MID([desc],[pos kw in desc]-7,7))</f>
        <v>0</v>
      </c>
      <c r="O50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98" s="1" t="str">
        <f>TRIM(IF([first '# in desc]&lt;[pos kw in desc],MID([desc],[pos kw in desc]-6,6),FALSE))</f>
        <v>FALSCH</v>
      </c>
      <c r="Q5098" s="1" t="b">
        <f>IF(LEN([manuell])=0,IFERROR([kw fine in title]*1,IFERROR(SUMPRODUCT(COUNTIF(IsDigits,MID([kw in desc],ROW($A$1:$A$150),1)))=LEN([kw in desc]),#N/A)),[manuell])</f>
        <v>0</v>
      </c>
      <c r="R5098" s="1" t="str">
        <f>IF([pos kw in title]&gt;0,MID(J5098,#REF!,4),IF([first '# in title]&gt;0,MID([title],[first '# in title],3),IF([first '# in title]&gt;0,MID([desc],#REF!,3),VLOOKUP([productid],$G$2:$R$1386,8))))</f>
        <v>146</v>
      </c>
      <c r="S5098" s="1" t="e">
        <f>IF([kw in desc]=[kw rough in title],[kw in desc]*1,IFERROR(LEFT([kw_dirty],3)*1,IFERROR(LEFT([kw_dirty],2)*1,"n.a.")))</f>
        <v>#N/A</v>
      </c>
      <c r="T5098" s="1"/>
      <c r="U5098" s="1" t="e">
        <f>VLOOKUP(Tabelle1[[#This Row],[productid]],Tabelle2[#All],2,FALSE)</f>
        <v>#N/A</v>
      </c>
    </row>
    <row r="5099" spans="1:21">
      <c r="A5099" t="s">
        <v>5548</v>
      </c>
      <c r="B5099">
        <v>3130</v>
      </c>
      <c r="C5099">
        <v>289859</v>
      </c>
      <c r="D5099" t="s">
        <v>8354</v>
      </c>
      <c r="E5099" t="s">
        <v>8355</v>
      </c>
      <c r="F5099">
        <v>18406</v>
      </c>
      <c r="G5099">
        <v>2286143</v>
      </c>
      <c r="H5099">
        <f t="shared" si="79"/>
        <v>0</v>
      </c>
      <c r="I5099">
        <f t="array" ref="I5099">MIN(IFERROR(FIND(IstNumbers,A5099),""))</f>
        <v>22</v>
      </c>
      <c r="J5099" s="1" t="e">
        <f>IF([first '# in title]&lt;[pos kw in title],MID([title],[pos kw in title]-6,6),#N/A)</f>
        <v>#N/A</v>
      </c>
      <c r="K5099" s="1" t="e">
        <f>IFERROR(MID(SUBSTITUTE([kw rough in title],",","."),FIND("(",[kw rough in title])+1,20),SUBSTITUTE(IFERROR(MID([kw rough in title],FIND(" ",[kw rough in title])+1,20),[kw rough in title]),",","."))</f>
        <v>#N/A</v>
      </c>
      <c r="L5099" s="1">
        <f>IFERROR(FIND("kW",[desc]),0)</f>
        <v>0</v>
      </c>
      <c r="M5099">
        <f t="array" ref="M5099">MIN(IFERROR(FIND(IstNumbers,E5099),""))</f>
        <v>33</v>
      </c>
      <c r="N5099" s="1" t="b">
        <f>IF([first '# in desc]&lt;[pos kw in desc],MID([desc],[pos kw in desc]-7,7))</f>
        <v>0</v>
      </c>
      <c r="O50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099" s="1" t="str">
        <f>TRIM(IF([first '# in desc]&lt;[pos kw in desc],MID([desc],[pos kw in desc]-6,6),FALSE))</f>
        <v>FALSCH</v>
      </c>
      <c r="Q5099" s="1" t="b">
        <f>IF(LEN([manuell])=0,IFERROR([kw fine in title]*1,IFERROR(SUMPRODUCT(COUNTIF(IsDigits,MID([kw in desc],ROW($A$1:$A$150),1)))=LEN([kw in desc]),#N/A)),[manuell])</f>
        <v>0</v>
      </c>
      <c r="R5099" s="1" t="str">
        <f>IF([pos kw in title]&gt;0,MID(J5099,#REF!,4),IF([first '# in title]&gt;0,MID([title],[first '# in title],3),IF([first '# in title]&gt;0,MID([desc],#REF!,3),VLOOKUP([productid],$G$2:$R$1386,8))))</f>
        <v>146</v>
      </c>
      <c r="S5099" s="1" t="e">
        <f>IF([kw in desc]=[kw rough in title],[kw in desc]*1,IFERROR(LEFT([kw_dirty],3)*1,IFERROR(LEFT([kw_dirty],2)*1,"n.a.")))</f>
        <v>#N/A</v>
      </c>
      <c r="T5099" s="1"/>
      <c r="U5099" s="1" t="e">
        <f>VLOOKUP(Tabelle1[[#This Row],[productid]],Tabelle2[#All],2,FALSE)</f>
        <v>#N/A</v>
      </c>
    </row>
    <row r="5100" spans="1:21">
      <c r="A5100" t="s">
        <v>5548</v>
      </c>
      <c r="B5100">
        <v>3130</v>
      </c>
      <c r="C5100">
        <v>289859</v>
      </c>
      <c r="D5100" t="s">
        <v>8356</v>
      </c>
      <c r="E5100" t="s">
        <v>8357</v>
      </c>
      <c r="F5100">
        <v>18406</v>
      </c>
      <c r="G5100">
        <v>2286143</v>
      </c>
      <c r="H5100">
        <f t="shared" si="79"/>
        <v>0</v>
      </c>
      <c r="I5100">
        <f t="array" ref="I5100">MIN(IFERROR(FIND(IstNumbers,A5100),""))</f>
        <v>22</v>
      </c>
      <c r="J5100" s="1" t="e">
        <f>IF([first '# in title]&lt;[pos kw in title],MID([title],[pos kw in title]-6,6),#N/A)</f>
        <v>#N/A</v>
      </c>
      <c r="K5100" s="1" t="e">
        <f>IFERROR(MID(SUBSTITUTE([kw rough in title],",","."),FIND("(",[kw rough in title])+1,20),SUBSTITUTE(IFERROR(MID([kw rough in title],FIND(" ",[kw rough in title])+1,20),[kw rough in title]),",","."))</f>
        <v>#N/A</v>
      </c>
      <c r="L5100" s="1">
        <f>IFERROR(FIND("kW",[desc]),0)</f>
        <v>0</v>
      </c>
      <c r="M5100">
        <f t="array" ref="M5100">MIN(IFERROR(FIND(IstNumbers,E5100),""))</f>
        <v>33</v>
      </c>
      <c r="N5100" s="1" t="b">
        <f>IF([first '# in desc]&lt;[pos kw in desc],MID([desc],[pos kw in desc]-7,7))</f>
        <v>0</v>
      </c>
      <c r="O51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00" s="1" t="str">
        <f>TRIM(IF([first '# in desc]&lt;[pos kw in desc],MID([desc],[pos kw in desc]-6,6),FALSE))</f>
        <v>FALSCH</v>
      </c>
      <c r="Q5100" s="1" t="b">
        <f>IF(LEN([manuell])=0,IFERROR([kw fine in title]*1,IFERROR(SUMPRODUCT(COUNTIF(IsDigits,MID([kw in desc],ROW($A$1:$A$150),1)))=LEN([kw in desc]),#N/A)),[manuell])</f>
        <v>0</v>
      </c>
      <c r="R5100" s="1" t="str">
        <f>IF([pos kw in title]&gt;0,MID(J5100,#REF!,4),IF([first '# in title]&gt;0,MID([title],[first '# in title],3),IF([first '# in title]&gt;0,MID([desc],#REF!,3),VLOOKUP([productid],$G$2:$R$1386,8))))</f>
        <v>146</v>
      </c>
      <c r="S5100" s="1" t="e">
        <f>IF([kw in desc]=[kw rough in title],[kw in desc]*1,IFERROR(LEFT([kw_dirty],3)*1,IFERROR(LEFT([kw_dirty],2)*1,"n.a.")))</f>
        <v>#N/A</v>
      </c>
      <c r="T5100" s="1"/>
      <c r="U5100" s="1" t="e">
        <f>VLOOKUP(Tabelle1[[#This Row],[productid]],Tabelle2[#All],2,FALSE)</f>
        <v>#N/A</v>
      </c>
    </row>
    <row r="5101" spans="1:21">
      <c r="A5101" t="s">
        <v>5548</v>
      </c>
      <c r="B5101">
        <v>3130</v>
      </c>
      <c r="C5101">
        <v>289859</v>
      </c>
      <c r="D5101" t="s">
        <v>8358</v>
      </c>
      <c r="E5101" t="s">
        <v>8359</v>
      </c>
      <c r="F5101">
        <v>18406</v>
      </c>
      <c r="G5101">
        <v>2286143</v>
      </c>
      <c r="H5101">
        <f t="shared" si="79"/>
        <v>0</v>
      </c>
      <c r="I5101">
        <f t="array" ref="I5101">MIN(IFERROR(FIND(IstNumbers,A5101),""))</f>
        <v>22</v>
      </c>
      <c r="J5101" s="1" t="e">
        <f>IF([first '# in title]&lt;[pos kw in title],MID([title],[pos kw in title]-6,6),#N/A)</f>
        <v>#N/A</v>
      </c>
      <c r="K5101" s="1" t="e">
        <f>IFERROR(MID(SUBSTITUTE([kw rough in title],",","."),FIND("(",[kw rough in title])+1,20),SUBSTITUTE(IFERROR(MID([kw rough in title],FIND(" ",[kw rough in title])+1,20),[kw rough in title]),",","."))</f>
        <v>#N/A</v>
      </c>
      <c r="L5101" s="1">
        <f>IFERROR(FIND("kW",[desc]),0)</f>
        <v>0</v>
      </c>
      <c r="M5101">
        <f t="array" ref="M5101">MIN(IFERROR(FIND(IstNumbers,E5101),""))</f>
        <v>33</v>
      </c>
      <c r="N5101" s="1" t="b">
        <f>IF([first '# in desc]&lt;[pos kw in desc],MID([desc],[pos kw in desc]-7,7))</f>
        <v>0</v>
      </c>
      <c r="O51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01" s="1" t="str">
        <f>TRIM(IF([first '# in desc]&lt;[pos kw in desc],MID([desc],[pos kw in desc]-6,6),FALSE))</f>
        <v>FALSCH</v>
      </c>
      <c r="Q5101" s="1" t="b">
        <f>IF(LEN([manuell])=0,IFERROR([kw fine in title]*1,IFERROR(SUMPRODUCT(COUNTIF(IsDigits,MID([kw in desc],ROW($A$1:$A$150),1)))=LEN([kw in desc]),#N/A)),[manuell])</f>
        <v>0</v>
      </c>
      <c r="R5101" s="1" t="str">
        <f>IF([pos kw in title]&gt;0,MID(J5101,#REF!,4),IF([first '# in title]&gt;0,MID([title],[first '# in title],3),IF([first '# in title]&gt;0,MID([desc],#REF!,3),VLOOKUP([productid],$G$2:$R$1386,8))))</f>
        <v>146</v>
      </c>
      <c r="S5101" s="1" t="e">
        <f>IF([kw in desc]=[kw rough in title],[kw in desc]*1,IFERROR(LEFT([kw_dirty],3)*1,IFERROR(LEFT([kw_dirty],2)*1,"n.a.")))</f>
        <v>#N/A</v>
      </c>
      <c r="T5101" s="1"/>
      <c r="U5101" s="1" t="e">
        <f>VLOOKUP(Tabelle1[[#This Row],[productid]],Tabelle2[#All],2,FALSE)</f>
        <v>#N/A</v>
      </c>
    </row>
    <row r="5102" spans="1:21">
      <c r="A5102" t="s">
        <v>5548</v>
      </c>
      <c r="B5102">
        <v>3133</v>
      </c>
      <c r="C5102">
        <v>289859</v>
      </c>
      <c r="D5102" t="s">
        <v>8360</v>
      </c>
      <c r="E5102" t="s">
        <v>8361</v>
      </c>
      <c r="F5102">
        <v>18406</v>
      </c>
      <c r="G5102">
        <v>2286143</v>
      </c>
      <c r="H5102">
        <f t="shared" si="79"/>
        <v>0</v>
      </c>
      <c r="I5102">
        <f t="array" ref="I5102">MIN(IFERROR(FIND(IstNumbers,A5102),""))</f>
        <v>22</v>
      </c>
      <c r="J5102" s="1" t="e">
        <f>IF([first '# in title]&lt;[pos kw in title],MID([title],[pos kw in title]-6,6),#N/A)</f>
        <v>#N/A</v>
      </c>
      <c r="K5102" s="1" t="e">
        <f>IFERROR(MID(SUBSTITUTE([kw rough in title],",","."),FIND("(",[kw rough in title])+1,20),SUBSTITUTE(IFERROR(MID([kw rough in title],FIND(" ",[kw rough in title])+1,20),[kw rough in title]),",","."))</f>
        <v>#N/A</v>
      </c>
      <c r="L5102" s="1">
        <f>IFERROR(FIND("kW",[desc]),0)</f>
        <v>0</v>
      </c>
      <c r="M5102">
        <f t="array" ref="M5102">MIN(IFERROR(FIND(IstNumbers,E5102),""))</f>
        <v>33</v>
      </c>
      <c r="N5102" s="1" t="b">
        <f>IF([first '# in desc]&lt;[pos kw in desc],MID([desc],[pos kw in desc]-7,7))</f>
        <v>0</v>
      </c>
      <c r="O51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02" s="1" t="str">
        <f>TRIM(IF([first '# in desc]&lt;[pos kw in desc],MID([desc],[pos kw in desc]-6,6),FALSE))</f>
        <v>FALSCH</v>
      </c>
      <c r="Q5102" s="1" t="b">
        <f>IF(LEN([manuell])=0,IFERROR([kw fine in title]*1,IFERROR(SUMPRODUCT(COUNTIF(IsDigits,MID([kw in desc],ROW($A$1:$A$150),1)))=LEN([kw in desc]),#N/A)),[manuell])</f>
        <v>0</v>
      </c>
      <c r="R5102" s="1" t="str">
        <f>IF([pos kw in title]&gt;0,MID(J5102,#REF!,4),IF([first '# in title]&gt;0,MID([title],[first '# in title],3),IF([first '# in title]&gt;0,MID([desc],#REF!,3),VLOOKUP([productid],$G$2:$R$1386,8))))</f>
        <v>146</v>
      </c>
      <c r="S5102" s="1" t="e">
        <f>IF([kw in desc]=[kw rough in title],[kw in desc]*1,IFERROR(LEFT([kw_dirty],3)*1,IFERROR(LEFT([kw_dirty],2)*1,"n.a.")))</f>
        <v>#N/A</v>
      </c>
      <c r="T5102" s="1"/>
      <c r="U5102" s="1" t="e">
        <f>VLOOKUP(Tabelle1[[#This Row],[productid]],Tabelle2[#All],2,FALSE)</f>
        <v>#N/A</v>
      </c>
    </row>
    <row r="5103" spans="1:21">
      <c r="A5103" t="s">
        <v>5548</v>
      </c>
      <c r="B5103">
        <v>3133</v>
      </c>
      <c r="C5103">
        <v>289859</v>
      </c>
      <c r="D5103" t="s">
        <v>8362</v>
      </c>
      <c r="E5103" t="s">
        <v>8363</v>
      </c>
      <c r="F5103">
        <v>18406</v>
      </c>
      <c r="G5103">
        <v>2286143</v>
      </c>
      <c r="H5103">
        <f t="shared" si="79"/>
        <v>0</v>
      </c>
      <c r="I5103">
        <f t="array" ref="I5103">MIN(IFERROR(FIND(IstNumbers,A5103),""))</f>
        <v>22</v>
      </c>
      <c r="J5103" s="1" t="e">
        <f>IF([first '# in title]&lt;[pos kw in title],MID([title],[pos kw in title]-6,6),#N/A)</f>
        <v>#N/A</v>
      </c>
      <c r="K5103" s="1" t="e">
        <f>IFERROR(MID(SUBSTITUTE([kw rough in title],",","."),FIND("(",[kw rough in title])+1,20),SUBSTITUTE(IFERROR(MID([kw rough in title],FIND(" ",[kw rough in title])+1,20),[kw rough in title]),",","."))</f>
        <v>#N/A</v>
      </c>
      <c r="L5103" s="1">
        <f>IFERROR(FIND("kW",[desc]),0)</f>
        <v>0</v>
      </c>
      <c r="M5103">
        <f t="array" ref="M5103">MIN(IFERROR(FIND(IstNumbers,E5103),""))</f>
        <v>33</v>
      </c>
      <c r="N5103" s="1" t="b">
        <f>IF([first '# in desc]&lt;[pos kw in desc],MID([desc],[pos kw in desc]-7,7))</f>
        <v>0</v>
      </c>
      <c r="O51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03" s="1" t="str">
        <f>TRIM(IF([first '# in desc]&lt;[pos kw in desc],MID([desc],[pos kw in desc]-6,6),FALSE))</f>
        <v>FALSCH</v>
      </c>
      <c r="Q5103" s="1" t="b">
        <f>IF(LEN([manuell])=0,IFERROR([kw fine in title]*1,IFERROR(SUMPRODUCT(COUNTIF(IsDigits,MID([kw in desc],ROW($A$1:$A$150),1)))=LEN([kw in desc]),#N/A)),[manuell])</f>
        <v>0</v>
      </c>
      <c r="R5103" s="1" t="str">
        <f>IF([pos kw in title]&gt;0,MID(J5103,#REF!,4),IF([first '# in title]&gt;0,MID([title],[first '# in title],3),IF([first '# in title]&gt;0,MID([desc],#REF!,3),VLOOKUP([productid],$G$2:$R$1386,8))))</f>
        <v>146</v>
      </c>
      <c r="S5103" s="1" t="e">
        <f>IF([kw in desc]=[kw rough in title],[kw in desc]*1,IFERROR(LEFT([kw_dirty],3)*1,IFERROR(LEFT([kw_dirty],2)*1,"n.a.")))</f>
        <v>#N/A</v>
      </c>
      <c r="T5103" s="1"/>
      <c r="U5103" s="1" t="e">
        <f>VLOOKUP(Tabelle1[[#This Row],[productid]],Tabelle2[#All],2,FALSE)</f>
        <v>#N/A</v>
      </c>
    </row>
    <row r="5104" spans="1:21" hidden="1">
      <c r="A5104" t="s">
        <v>5473</v>
      </c>
      <c r="B5104">
        <v>3810</v>
      </c>
      <c r="C5104">
        <v>289859</v>
      </c>
      <c r="D5104" t="s">
        <v>8364</v>
      </c>
      <c r="E5104" t="s">
        <v>7705</v>
      </c>
      <c r="F5104">
        <v>18406</v>
      </c>
      <c r="G5104">
        <v>1750863</v>
      </c>
      <c r="H5104">
        <f t="shared" si="79"/>
        <v>0</v>
      </c>
      <c r="I5104">
        <f t="array" ref="I5104">MIN(IFERROR(FIND(IstNumbers,A5104),""))</f>
        <v>21</v>
      </c>
      <c r="J5104" s="1" t="e">
        <f>IF([first '# in title]&lt;[pos kw in title],MID([title],[pos kw in title]-6,6),#N/A)</f>
        <v>#N/A</v>
      </c>
      <c r="K5104" s="1" t="e">
        <f>IFERROR(MID(SUBSTITUTE([kw rough in title],",","."),FIND("(",[kw rough in title])+1,20),SUBSTITUTE(IFERROR(MID([kw rough in title],FIND(" ",[kw rough in title])+1,20),[kw rough in title]),",","."))</f>
        <v>#N/A</v>
      </c>
      <c r="L5104" s="1">
        <f>IFERROR(FIND("kW",[desc]),0)</f>
        <v>70</v>
      </c>
      <c r="M5104">
        <f t="array" ref="M5104">MIN(IFERROR(FIND(IstNumbers,E5104),""))</f>
        <v>34</v>
      </c>
      <c r="N5104" s="1" t="str">
        <f>IF([first '# in desc]&lt;[pos kw in desc],MID([desc],[pos kw in desc]-7,7))</f>
        <v xml:space="preserve">­me 42 </v>
      </c>
      <c r="O51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04" s="1" t="str">
        <f>TRIM(IF([first '# in desc]&lt;[pos kw in desc],MID([desc],[pos kw in desc]-6,6),FALSE))</f>
        <v>me 42</v>
      </c>
      <c r="Q5104" s="1" t="b">
        <f>IF(LEN([manuell])=0,IFERROR([kw fine in title]*1,IFERROR(SUMPRODUCT(COUNTIF(IsDigits,MID([kw in desc],ROW($A$1:$A$150),1)))=LEN([kw in desc]),#N/A)),[manuell])</f>
        <v>0</v>
      </c>
      <c r="R5104" s="1" t="str">
        <f>IF([pos kw in title]&gt;0,MID(J5104,#REF!,4),IF([first '# in title]&gt;0,MID([title],[first '# in title],3),IF([first '# in title]&gt;0,MID([desc],#REF!,3),VLOOKUP([productid],$G$2:$R$1386,8))))</f>
        <v xml:space="preserve">42 </v>
      </c>
      <c r="S5104" s="1" t="e">
        <f>IF([kw in desc]=[kw rough in title],[kw in desc]*1,IFERROR(LEFT([kw_dirty],3)*1,IFERROR(LEFT([kw_dirty],2)*1,"n.a.")))</f>
        <v>#N/A</v>
      </c>
      <c r="T5104" s="1"/>
      <c r="U5104" s="1">
        <f>VLOOKUP(Tabelle1[[#This Row],[productid]],Tabelle2[#All],2,FALSE)</f>
        <v>42</v>
      </c>
    </row>
    <row r="5105" spans="1:21">
      <c r="A5105" t="s">
        <v>5548</v>
      </c>
      <c r="B5105">
        <v>3135</v>
      </c>
      <c r="C5105">
        <v>289859</v>
      </c>
      <c r="D5105" t="s">
        <v>8365</v>
      </c>
      <c r="E5105" t="s">
        <v>8366</v>
      </c>
      <c r="F5105">
        <v>18406</v>
      </c>
      <c r="G5105">
        <v>2286143</v>
      </c>
      <c r="H5105">
        <f t="shared" si="79"/>
        <v>0</v>
      </c>
      <c r="I5105">
        <f t="array" ref="I5105">MIN(IFERROR(FIND(IstNumbers,A5105),""))</f>
        <v>22</v>
      </c>
      <c r="J5105" s="1" t="e">
        <f>IF([first '# in title]&lt;[pos kw in title],MID([title],[pos kw in title]-6,6),#N/A)</f>
        <v>#N/A</v>
      </c>
      <c r="K5105" s="1" t="e">
        <f>IFERROR(MID(SUBSTITUTE([kw rough in title],",","."),FIND("(",[kw rough in title])+1,20),SUBSTITUTE(IFERROR(MID([kw rough in title],FIND(" ",[kw rough in title])+1,20),[kw rough in title]),",","."))</f>
        <v>#N/A</v>
      </c>
      <c r="L5105" s="1">
        <f>IFERROR(FIND("kW",[desc]),0)</f>
        <v>0</v>
      </c>
      <c r="M5105">
        <f t="array" ref="M5105">MIN(IFERROR(FIND(IstNumbers,E5105),""))</f>
        <v>33</v>
      </c>
      <c r="N5105" s="1" t="b">
        <f>IF([first '# in desc]&lt;[pos kw in desc],MID([desc],[pos kw in desc]-7,7))</f>
        <v>0</v>
      </c>
      <c r="O51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05" s="1" t="str">
        <f>TRIM(IF([first '# in desc]&lt;[pos kw in desc],MID([desc],[pos kw in desc]-6,6),FALSE))</f>
        <v>FALSCH</v>
      </c>
      <c r="Q5105" s="1" t="b">
        <f>IF(LEN([manuell])=0,IFERROR([kw fine in title]*1,IFERROR(SUMPRODUCT(COUNTIF(IsDigits,MID([kw in desc],ROW($A$1:$A$150),1)))=LEN([kw in desc]),#N/A)),[manuell])</f>
        <v>0</v>
      </c>
      <c r="R5105" s="1" t="str">
        <f>IF([pos kw in title]&gt;0,MID(J5105,#REF!,4),IF([first '# in title]&gt;0,MID([title],[first '# in title],3),IF([first '# in title]&gt;0,MID([desc],#REF!,3),VLOOKUP([productid],$G$2:$R$1386,8))))</f>
        <v>146</v>
      </c>
      <c r="S5105" s="1" t="e">
        <f>IF([kw in desc]=[kw rough in title],[kw in desc]*1,IFERROR(LEFT([kw_dirty],3)*1,IFERROR(LEFT([kw_dirty],2)*1,"n.a.")))</f>
        <v>#N/A</v>
      </c>
      <c r="T5105" s="1"/>
      <c r="U5105" s="1" t="e">
        <f>VLOOKUP(Tabelle1[[#This Row],[productid]],Tabelle2[#All],2,FALSE)</f>
        <v>#N/A</v>
      </c>
    </row>
    <row r="5106" spans="1:21" hidden="1">
      <c r="A5106" t="s">
        <v>5473</v>
      </c>
      <c r="B5106">
        <v>3810</v>
      </c>
      <c r="C5106">
        <v>289859</v>
      </c>
      <c r="D5106" t="s">
        <v>8367</v>
      </c>
      <c r="E5106" t="s">
        <v>7710</v>
      </c>
      <c r="F5106">
        <v>18406</v>
      </c>
      <c r="G5106">
        <v>1750863</v>
      </c>
      <c r="H5106">
        <f t="shared" si="79"/>
        <v>0</v>
      </c>
      <c r="I5106">
        <f t="array" ref="I5106">MIN(IFERROR(FIND(IstNumbers,A5106),""))</f>
        <v>21</v>
      </c>
      <c r="J5106" s="1" t="e">
        <f>IF([first '# in title]&lt;[pos kw in title],MID([title],[pos kw in title]-6,6),#N/A)</f>
        <v>#N/A</v>
      </c>
      <c r="K5106" s="1" t="e">
        <f>IFERROR(MID(SUBSTITUTE([kw rough in title],",","."),FIND("(",[kw rough in title])+1,20),SUBSTITUTE(IFERROR(MID([kw rough in title],FIND(" ",[kw rough in title])+1,20),[kw rough in title]),",","."))</f>
        <v>#N/A</v>
      </c>
      <c r="L5106" s="1">
        <f>IFERROR(FIND("kW",[desc]),0)</f>
        <v>70</v>
      </c>
      <c r="M5106">
        <f t="array" ref="M5106">MIN(IFERROR(FIND(IstNumbers,E5106),""))</f>
        <v>34</v>
      </c>
      <c r="N5106" s="1" t="str">
        <f>IF([first '# in desc]&lt;[pos kw in desc],MID([desc],[pos kw in desc]-7,7))</f>
        <v xml:space="preserve">­me 42 </v>
      </c>
      <c r="O51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06" s="1" t="str">
        <f>TRIM(IF([first '# in desc]&lt;[pos kw in desc],MID([desc],[pos kw in desc]-6,6),FALSE))</f>
        <v>me 42</v>
      </c>
      <c r="Q5106" s="1" t="b">
        <f>IF(LEN([manuell])=0,IFERROR([kw fine in title]*1,IFERROR(SUMPRODUCT(COUNTIF(IsDigits,MID([kw in desc],ROW($A$1:$A$150),1)))=LEN([kw in desc]),#N/A)),[manuell])</f>
        <v>0</v>
      </c>
      <c r="R5106" s="1" t="str">
        <f>IF([pos kw in title]&gt;0,MID(J5106,#REF!,4),IF([first '# in title]&gt;0,MID([title],[first '# in title],3),IF([first '# in title]&gt;0,MID([desc],#REF!,3),VLOOKUP([productid],$G$2:$R$1386,8))))</f>
        <v xml:space="preserve">42 </v>
      </c>
      <c r="S5106" s="1" t="e">
        <f>IF([kw in desc]=[kw rough in title],[kw in desc]*1,IFERROR(LEFT([kw_dirty],3)*1,IFERROR(LEFT([kw_dirty],2)*1,"n.a.")))</f>
        <v>#N/A</v>
      </c>
      <c r="T5106" s="1"/>
      <c r="U5106" s="1">
        <f>VLOOKUP(Tabelle1[[#This Row],[productid]],Tabelle2[#All],2,FALSE)</f>
        <v>42</v>
      </c>
    </row>
    <row r="5107" spans="1:21" hidden="1">
      <c r="A5107" t="s">
        <v>1307</v>
      </c>
      <c r="B5107">
        <v>3875</v>
      </c>
      <c r="C5107">
        <v>289859</v>
      </c>
      <c r="D5107" t="s">
        <v>8368</v>
      </c>
      <c r="E5107" t="s">
        <v>8369</v>
      </c>
      <c r="F5107">
        <v>18406</v>
      </c>
      <c r="G5107">
        <v>3497887</v>
      </c>
      <c r="H5107">
        <f t="shared" si="79"/>
        <v>0</v>
      </c>
      <c r="I5107">
        <f t="array" ref="I5107">MIN(IFERROR(FIND(IstNumbers,A5107),""))</f>
        <v>13</v>
      </c>
      <c r="J5107" s="1" t="e">
        <f>IF([first '# in title]&lt;[pos kw in title],MID([title],[pos kw in title]-6,6),#N/A)</f>
        <v>#N/A</v>
      </c>
      <c r="K5107" s="1" t="e">
        <f>IFERROR(MID(SUBSTITUTE([kw rough in title],",","."),FIND("(",[kw rough in title])+1,20),SUBSTITUTE(IFERROR(MID([kw rough in title],FIND(" ",[kw rough in title])+1,20),[kw rough in title]),",","."))</f>
        <v>#N/A</v>
      </c>
      <c r="L5107" s="1">
        <f>IFERROR(FIND("kW",[desc]),0)</f>
        <v>70</v>
      </c>
      <c r="M5107">
        <f t="array" ref="M5107">MIN(IFERROR(FIND(IstNumbers,E5107),""))</f>
        <v>34</v>
      </c>
      <c r="N5107" s="1" t="str">
        <f>IF([first '# in desc]&lt;[pos kw in desc],MID([desc],[pos kw in desc]-7,7))</f>
        <v xml:space="preserve">­me 42 </v>
      </c>
      <c r="O51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07" s="1" t="str">
        <f>TRIM(IF([first '# in desc]&lt;[pos kw in desc],MID([desc],[pos kw in desc]-6,6),FALSE))</f>
        <v>me 42</v>
      </c>
      <c r="Q5107" s="1" t="b">
        <f>IF(LEN([manuell])=0,IFERROR([kw fine in title]*1,IFERROR(SUMPRODUCT(COUNTIF(IsDigits,MID([kw in desc],ROW($A$1:$A$150),1)))=LEN([kw in desc]),#N/A)),[manuell])</f>
        <v>0</v>
      </c>
      <c r="R5107" s="1" t="str">
        <f>IF([pos kw in title]&gt;0,MID(J5107,#REF!,4),IF([first '# in title]&gt;0,MID([title],[first '# in title],3),IF([first '# in title]&gt;0,MID([desc],#REF!,3),VLOOKUP([productid],$G$2:$R$1386,8))))</f>
        <v xml:space="preserve">42 </v>
      </c>
      <c r="S5107" s="1" t="e">
        <f>IF([kw in desc]=[kw rough in title],[kw in desc]*1,IFERROR(LEFT([kw_dirty],3)*1,IFERROR(LEFT([kw_dirty],2)*1,"n.a.")))</f>
        <v>#N/A</v>
      </c>
      <c r="T5107" s="1"/>
      <c r="U5107" s="1">
        <f>VLOOKUP(Tabelle1[[#This Row],[productid]],Tabelle2[#All],2,FALSE)</f>
        <v>42</v>
      </c>
    </row>
    <row r="5108" spans="1:21">
      <c r="A5108" t="s">
        <v>5548</v>
      </c>
      <c r="B5108">
        <v>3135</v>
      </c>
      <c r="C5108">
        <v>289859</v>
      </c>
      <c r="D5108" t="s">
        <v>8370</v>
      </c>
      <c r="E5108" t="s">
        <v>8371</v>
      </c>
      <c r="F5108">
        <v>18406</v>
      </c>
      <c r="G5108">
        <v>2286143</v>
      </c>
      <c r="H5108">
        <f t="shared" si="79"/>
        <v>0</v>
      </c>
      <c r="I5108">
        <f t="array" ref="I5108">MIN(IFERROR(FIND(IstNumbers,A5108),""))</f>
        <v>22</v>
      </c>
      <c r="J5108" s="1" t="e">
        <f>IF([first '# in title]&lt;[pos kw in title],MID([title],[pos kw in title]-6,6),#N/A)</f>
        <v>#N/A</v>
      </c>
      <c r="K5108" s="1" t="e">
        <f>IFERROR(MID(SUBSTITUTE([kw rough in title],",","."),FIND("(",[kw rough in title])+1,20),SUBSTITUTE(IFERROR(MID([kw rough in title],FIND(" ",[kw rough in title])+1,20),[kw rough in title]),",","."))</f>
        <v>#N/A</v>
      </c>
      <c r="L5108" s="1">
        <f>IFERROR(FIND("kW",[desc]),0)</f>
        <v>0</v>
      </c>
      <c r="M5108">
        <f t="array" ref="M5108">MIN(IFERROR(FIND(IstNumbers,E5108),""))</f>
        <v>33</v>
      </c>
      <c r="N5108" s="1" t="b">
        <f>IF([first '# in desc]&lt;[pos kw in desc],MID([desc],[pos kw in desc]-7,7))</f>
        <v>0</v>
      </c>
      <c r="O51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08" s="1" t="str">
        <f>TRIM(IF([first '# in desc]&lt;[pos kw in desc],MID([desc],[pos kw in desc]-6,6),FALSE))</f>
        <v>FALSCH</v>
      </c>
      <c r="Q5108" s="1" t="b">
        <f>IF(LEN([manuell])=0,IFERROR([kw fine in title]*1,IFERROR(SUMPRODUCT(COUNTIF(IsDigits,MID([kw in desc],ROW($A$1:$A$150),1)))=LEN([kw in desc]),#N/A)),[manuell])</f>
        <v>0</v>
      </c>
      <c r="R5108" s="1" t="str">
        <f>IF([pos kw in title]&gt;0,MID(J5108,#REF!,4),IF([first '# in title]&gt;0,MID([title],[first '# in title],3),IF([first '# in title]&gt;0,MID([desc],#REF!,3),VLOOKUP([productid],$G$2:$R$1386,8))))</f>
        <v>146</v>
      </c>
      <c r="S5108" s="1" t="e">
        <f>IF([kw in desc]=[kw rough in title],[kw in desc]*1,IFERROR(LEFT([kw_dirty],3)*1,IFERROR(LEFT([kw_dirty],2)*1,"n.a.")))</f>
        <v>#N/A</v>
      </c>
      <c r="T5108" s="1"/>
      <c r="U5108" s="1" t="e">
        <f>VLOOKUP(Tabelle1[[#This Row],[productid]],Tabelle2[#All],2,FALSE)</f>
        <v>#N/A</v>
      </c>
    </row>
    <row r="5109" spans="1:21" hidden="1">
      <c r="A5109" t="s">
        <v>5473</v>
      </c>
      <c r="B5109">
        <v>3810</v>
      </c>
      <c r="C5109">
        <v>289859</v>
      </c>
      <c r="D5109" t="s">
        <v>8372</v>
      </c>
      <c r="E5109" t="s">
        <v>7715</v>
      </c>
      <c r="F5109">
        <v>18406</v>
      </c>
      <c r="G5109">
        <v>1750863</v>
      </c>
      <c r="H5109">
        <f t="shared" si="79"/>
        <v>0</v>
      </c>
      <c r="I5109">
        <f t="array" ref="I5109">MIN(IFERROR(FIND(IstNumbers,A5109),""))</f>
        <v>21</v>
      </c>
      <c r="J5109" s="1" t="e">
        <f>IF([first '# in title]&lt;[pos kw in title],MID([title],[pos kw in title]-6,6),#N/A)</f>
        <v>#N/A</v>
      </c>
      <c r="K5109" s="1" t="e">
        <f>IFERROR(MID(SUBSTITUTE([kw rough in title],",","."),FIND("(",[kw rough in title])+1,20),SUBSTITUTE(IFERROR(MID([kw rough in title],FIND(" ",[kw rough in title])+1,20),[kw rough in title]),",","."))</f>
        <v>#N/A</v>
      </c>
      <c r="L5109" s="1">
        <f>IFERROR(FIND("kW",[desc]),0)</f>
        <v>70</v>
      </c>
      <c r="M5109">
        <f t="array" ref="M5109">MIN(IFERROR(FIND(IstNumbers,E5109),""))</f>
        <v>34</v>
      </c>
      <c r="N5109" s="1" t="str">
        <f>IF([first '# in desc]&lt;[pos kw in desc],MID([desc],[pos kw in desc]-7,7))</f>
        <v xml:space="preserve">­me 42 </v>
      </c>
      <c r="O51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09" s="1" t="str">
        <f>TRIM(IF([first '# in desc]&lt;[pos kw in desc],MID([desc],[pos kw in desc]-6,6),FALSE))</f>
        <v>me 42</v>
      </c>
      <c r="Q5109" s="1" t="b">
        <f>IF(LEN([manuell])=0,IFERROR([kw fine in title]*1,IFERROR(SUMPRODUCT(COUNTIF(IsDigits,MID([kw in desc],ROW($A$1:$A$150),1)))=LEN([kw in desc]),#N/A)),[manuell])</f>
        <v>0</v>
      </c>
      <c r="R5109" s="1" t="str">
        <f>IF([pos kw in title]&gt;0,MID(J5109,#REF!,4),IF([first '# in title]&gt;0,MID([title],[first '# in title],3),IF([first '# in title]&gt;0,MID([desc],#REF!,3),VLOOKUP([productid],$G$2:$R$1386,8))))</f>
        <v xml:space="preserve">42 </v>
      </c>
      <c r="S5109" s="1" t="e">
        <f>IF([kw in desc]=[kw rough in title],[kw in desc]*1,IFERROR(LEFT([kw_dirty],3)*1,IFERROR(LEFT([kw_dirty],2)*1,"n.a.")))</f>
        <v>#N/A</v>
      </c>
      <c r="T5109" s="1"/>
      <c r="U5109" s="1">
        <f>VLOOKUP(Tabelle1[[#This Row],[productid]],Tabelle2[#All],2,FALSE)</f>
        <v>42</v>
      </c>
    </row>
    <row r="5110" spans="1:21" hidden="1">
      <c r="A5110" t="s">
        <v>1307</v>
      </c>
      <c r="B5110">
        <v>3875</v>
      </c>
      <c r="C5110">
        <v>289859</v>
      </c>
      <c r="D5110" t="s">
        <v>8373</v>
      </c>
      <c r="E5110" t="s">
        <v>8374</v>
      </c>
      <c r="F5110">
        <v>18406</v>
      </c>
      <c r="G5110">
        <v>3497887</v>
      </c>
      <c r="H5110">
        <f t="shared" si="79"/>
        <v>0</v>
      </c>
      <c r="I5110">
        <f t="array" ref="I5110">MIN(IFERROR(FIND(IstNumbers,A5110),""))</f>
        <v>13</v>
      </c>
      <c r="J5110" s="1" t="e">
        <f>IF([first '# in title]&lt;[pos kw in title],MID([title],[pos kw in title]-6,6),#N/A)</f>
        <v>#N/A</v>
      </c>
      <c r="K5110" s="1" t="e">
        <f>IFERROR(MID(SUBSTITUTE([kw rough in title],",","."),FIND("(",[kw rough in title])+1,20),SUBSTITUTE(IFERROR(MID([kw rough in title],FIND(" ",[kw rough in title])+1,20),[kw rough in title]),",","."))</f>
        <v>#N/A</v>
      </c>
      <c r="L5110" s="1">
        <f>IFERROR(FIND("kW",[desc]),0)</f>
        <v>70</v>
      </c>
      <c r="M5110">
        <f t="array" ref="M5110">MIN(IFERROR(FIND(IstNumbers,E5110),""))</f>
        <v>34</v>
      </c>
      <c r="N5110" s="1" t="str">
        <f>IF([first '# in desc]&lt;[pos kw in desc],MID([desc],[pos kw in desc]-7,7))</f>
        <v xml:space="preserve">­me 42 </v>
      </c>
      <c r="O51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10" s="1" t="str">
        <f>TRIM(IF([first '# in desc]&lt;[pos kw in desc],MID([desc],[pos kw in desc]-6,6),FALSE))</f>
        <v>me 42</v>
      </c>
      <c r="Q5110" s="1" t="b">
        <f>IF(LEN([manuell])=0,IFERROR([kw fine in title]*1,IFERROR(SUMPRODUCT(COUNTIF(IsDigits,MID([kw in desc],ROW($A$1:$A$150),1)))=LEN([kw in desc]),#N/A)),[manuell])</f>
        <v>0</v>
      </c>
      <c r="R5110" s="1" t="str">
        <f>IF([pos kw in title]&gt;0,MID(J5110,#REF!,4),IF([first '# in title]&gt;0,MID([title],[first '# in title],3),IF([first '# in title]&gt;0,MID([desc],#REF!,3),VLOOKUP([productid],$G$2:$R$1386,8))))</f>
        <v xml:space="preserve">42 </v>
      </c>
      <c r="S5110" s="1" t="e">
        <f>IF([kw in desc]=[kw rough in title],[kw in desc]*1,IFERROR(LEFT([kw_dirty],3)*1,IFERROR(LEFT([kw_dirty],2)*1,"n.a.")))</f>
        <v>#N/A</v>
      </c>
      <c r="T5110" s="1"/>
      <c r="U5110" s="1">
        <f>VLOOKUP(Tabelle1[[#This Row],[productid]],Tabelle2[#All],2,FALSE)</f>
        <v>42</v>
      </c>
    </row>
    <row r="5111" spans="1:21">
      <c r="A5111" t="s">
        <v>5548</v>
      </c>
      <c r="B5111">
        <v>3138</v>
      </c>
      <c r="C5111">
        <v>289859</v>
      </c>
      <c r="D5111" t="s">
        <v>8375</v>
      </c>
      <c r="E5111" t="s">
        <v>8376</v>
      </c>
      <c r="F5111">
        <v>18406</v>
      </c>
      <c r="G5111">
        <v>2286143</v>
      </c>
      <c r="H5111">
        <f t="shared" si="79"/>
        <v>0</v>
      </c>
      <c r="I5111">
        <f t="array" ref="I5111">MIN(IFERROR(FIND(IstNumbers,A5111),""))</f>
        <v>22</v>
      </c>
      <c r="J5111" s="1" t="e">
        <f>IF([first '# in title]&lt;[pos kw in title],MID([title],[pos kw in title]-6,6),#N/A)</f>
        <v>#N/A</v>
      </c>
      <c r="K5111" s="1" t="e">
        <f>IFERROR(MID(SUBSTITUTE([kw rough in title],",","."),FIND("(",[kw rough in title])+1,20),SUBSTITUTE(IFERROR(MID([kw rough in title],FIND(" ",[kw rough in title])+1,20),[kw rough in title]),",","."))</f>
        <v>#N/A</v>
      </c>
      <c r="L5111" s="1">
        <f>IFERROR(FIND("kW",[desc]),0)</f>
        <v>0</v>
      </c>
      <c r="M5111">
        <f t="array" ref="M5111">MIN(IFERROR(FIND(IstNumbers,E5111),""))</f>
        <v>33</v>
      </c>
      <c r="N5111" s="1" t="b">
        <f>IF([first '# in desc]&lt;[pos kw in desc],MID([desc],[pos kw in desc]-7,7))</f>
        <v>0</v>
      </c>
      <c r="O51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11" s="1" t="str">
        <f>TRIM(IF([first '# in desc]&lt;[pos kw in desc],MID([desc],[pos kw in desc]-6,6),FALSE))</f>
        <v>FALSCH</v>
      </c>
      <c r="Q5111" s="1" t="b">
        <f>IF(LEN([manuell])=0,IFERROR([kw fine in title]*1,IFERROR(SUMPRODUCT(COUNTIF(IsDigits,MID([kw in desc],ROW($A$1:$A$150),1)))=LEN([kw in desc]),#N/A)),[manuell])</f>
        <v>0</v>
      </c>
      <c r="R5111" s="1" t="str">
        <f>IF([pos kw in title]&gt;0,MID(J5111,#REF!,4),IF([first '# in title]&gt;0,MID([title],[first '# in title],3),IF([first '# in title]&gt;0,MID([desc],#REF!,3),VLOOKUP([productid],$G$2:$R$1386,8))))</f>
        <v>146</v>
      </c>
      <c r="S5111" s="1" t="e">
        <f>IF([kw in desc]=[kw rough in title],[kw in desc]*1,IFERROR(LEFT([kw_dirty],3)*1,IFERROR(LEFT([kw_dirty],2)*1,"n.a.")))</f>
        <v>#N/A</v>
      </c>
      <c r="T5111" s="1"/>
      <c r="U5111" s="1" t="e">
        <f>VLOOKUP(Tabelle1[[#This Row],[productid]],Tabelle2[#All],2,FALSE)</f>
        <v>#N/A</v>
      </c>
    </row>
    <row r="5112" spans="1:21" hidden="1">
      <c r="A5112" t="s">
        <v>5473</v>
      </c>
      <c r="B5112">
        <v>3815</v>
      </c>
      <c r="C5112">
        <v>289859</v>
      </c>
      <c r="D5112" t="s">
        <v>8377</v>
      </c>
      <c r="E5112" t="s">
        <v>7306</v>
      </c>
      <c r="F5112">
        <v>18406</v>
      </c>
      <c r="G5112">
        <v>1750863</v>
      </c>
      <c r="H5112">
        <f t="shared" si="79"/>
        <v>0</v>
      </c>
      <c r="I5112">
        <f t="array" ref="I5112">MIN(IFERROR(FIND(IstNumbers,A5112),""))</f>
        <v>21</v>
      </c>
      <c r="J5112" s="1" t="e">
        <f>IF([first '# in title]&lt;[pos kw in title],MID([title],[pos kw in title]-6,6),#N/A)</f>
        <v>#N/A</v>
      </c>
      <c r="K5112" s="1" t="e">
        <f>IFERROR(MID(SUBSTITUTE([kw rough in title],",","."),FIND("(",[kw rough in title])+1,20),SUBSTITUTE(IFERROR(MID([kw rough in title],FIND(" ",[kw rough in title])+1,20),[kw rough in title]),",","."))</f>
        <v>#N/A</v>
      </c>
      <c r="L5112" s="1">
        <f>IFERROR(FIND("kW",[desc]),0)</f>
        <v>70</v>
      </c>
      <c r="M5112">
        <f t="array" ref="M5112">MIN(IFERROR(FIND(IstNumbers,E5112),""))</f>
        <v>34</v>
      </c>
      <c r="N5112" s="1" t="str">
        <f>IF([first '# in desc]&lt;[pos kw in desc],MID([desc],[pos kw in desc]-7,7))</f>
        <v xml:space="preserve">­me 42 </v>
      </c>
      <c r="O51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12" s="1" t="str">
        <f>TRIM(IF([first '# in desc]&lt;[pos kw in desc],MID([desc],[pos kw in desc]-6,6),FALSE))</f>
        <v>me 42</v>
      </c>
      <c r="Q5112" s="1" t="b">
        <f>IF(LEN([manuell])=0,IFERROR([kw fine in title]*1,IFERROR(SUMPRODUCT(COUNTIF(IsDigits,MID([kw in desc],ROW($A$1:$A$150),1)))=LEN([kw in desc]),#N/A)),[manuell])</f>
        <v>0</v>
      </c>
      <c r="R5112" s="1" t="str">
        <f>IF([pos kw in title]&gt;0,MID(J5112,#REF!,4),IF([first '# in title]&gt;0,MID([title],[first '# in title],3),IF([first '# in title]&gt;0,MID([desc],#REF!,3),VLOOKUP([productid],$G$2:$R$1386,8))))</f>
        <v xml:space="preserve">42 </v>
      </c>
      <c r="S5112" s="1" t="e">
        <f>IF([kw in desc]=[kw rough in title],[kw in desc]*1,IFERROR(LEFT([kw_dirty],3)*1,IFERROR(LEFT([kw_dirty],2)*1,"n.a.")))</f>
        <v>#N/A</v>
      </c>
      <c r="T5112" s="1"/>
      <c r="U5112" s="1">
        <f>VLOOKUP(Tabelle1[[#This Row],[productid]],Tabelle2[#All],2,FALSE)</f>
        <v>42</v>
      </c>
    </row>
    <row r="5113" spans="1:21" hidden="1">
      <c r="A5113" t="s">
        <v>1307</v>
      </c>
      <c r="B5113">
        <v>3875</v>
      </c>
      <c r="C5113">
        <v>289859</v>
      </c>
      <c r="D5113" t="s">
        <v>8378</v>
      </c>
      <c r="E5113" t="s">
        <v>7748</v>
      </c>
      <c r="F5113">
        <v>18406</v>
      </c>
      <c r="G5113">
        <v>3497887</v>
      </c>
      <c r="H5113">
        <f t="shared" si="79"/>
        <v>0</v>
      </c>
      <c r="I5113">
        <f t="array" ref="I5113">MIN(IFERROR(FIND(IstNumbers,A5113),""))</f>
        <v>13</v>
      </c>
      <c r="J5113" s="1" t="e">
        <f>IF([first '# in title]&lt;[pos kw in title],MID([title],[pos kw in title]-6,6),#N/A)</f>
        <v>#N/A</v>
      </c>
      <c r="K5113" s="1" t="e">
        <f>IFERROR(MID(SUBSTITUTE([kw rough in title],",","."),FIND("(",[kw rough in title])+1,20),SUBSTITUTE(IFERROR(MID([kw rough in title],FIND(" ",[kw rough in title])+1,20),[kw rough in title]),",","."))</f>
        <v>#N/A</v>
      </c>
      <c r="L5113" s="1">
        <f>IFERROR(FIND("kW",[desc]),0)</f>
        <v>70</v>
      </c>
      <c r="M5113">
        <f t="array" ref="M5113">MIN(IFERROR(FIND(IstNumbers,E5113),""))</f>
        <v>34</v>
      </c>
      <c r="N5113" s="1" t="str">
        <f>IF([first '# in desc]&lt;[pos kw in desc],MID([desc],[pos kw in desc]-7,7))</f>
        <v xml:space="preserve">­me 42 </v>
      </c>
      <c r="O51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13" s="1" t="str">
        <f>TRIM(IF([first '# in desc]&lt;[pos kw in desc],MID([desc],[pos kw in desc]-6,6),FALSE))</f>
        <v>me 42</v>
      </c>
      <c r="Q5113" s="1" t="b">
        <f>IF(LEN([manuell])=0,IFERROR([kw fine in title]*1,IFERROR(SUMPRODUCT(COUNTIF(IsDigits,MID([kw in desc],ROW($A$1:$A$150),1)))=LEN([kw in desc]),#N/A)),[manuell])</f>
        <v>0</v>
      </c>
      <c r="R5113" s="1" t="str">
        <f>IF([pos kw in title]&gt;0,MID(J5113,#REF!,4),IF([first '# in title]&gt;0,MID([title],[first '# in title],3),IF([first '# in title]&gt;0,MID([desc],#REF!,3),VLOOKUP([productid],$G$2:$R$1386,8))))</f>
        <v xml:space="preserve">42 </v>
      </c>
      <c r="S5113" s="1" t="e">
        <f>IF([kw in desc]=[kw rough in title],[kw in desc]*1,IFERROR(LEFT([kw_dirty],3)*1,IFERROR(LEFT([kw_dirty],2)*1,"n.a.")))</f>
        <v>#N/A</v>
      </c>
      <c r="T5113" s="1"/>
      <c r="U5113" s="1">
        <f>VLOOKUP(Tabelle1[[#This Row],[productid]],Tabelle2[#All],2,FALSE)</f>
        <v>42</v>
      </c>
    </row>
    <row r="5114" spans="1:21">
      <c r="A5114" t="s">
        <v>5548</v>
      </c>
      <c r="B5114">
        <v>3138</v>
      </c>
      <c r="C5114">
        <v>289859</v>
      </c>
      <c r="D5114" t="s">
        <v>8379</v>
      </c>
      <c r="E5114" t="s">
        <v>8380</v>
      </c>
      <c r="F5114">
        <v>18406</v>
      </c>
      <c r="G5114">
        <v>2286143</v>
      </c>
      <c r="H5114">
        <f t="shared" si="79"/>
        <v>0</v>
      </c>
      <c r="I5114">
        <f t="array" ref="I5114">MIN(IFERROR(FIND(IstNumbers,A5114),""))</f>
        <v>22</v>
      </c>
      <c r="J5114" s="1" t="e">
        <f>IF([first '# in title]&lt;[pos kw in title],MID([title],[pos kw in title]-6,6),#N/A)</f>
        <v>#N/A</v>
      </c>
      <c r="K5114" s="1" t="e">
        <f>IFERROR(MID(SUBSTITUTE([kw rough in title],",","."),FIND("(",[kw rough in title])+1,20),SUBSTITUTE(IFERROR(MID([kw rough in title],FIND(" ",[kw rough in title])+1,20),[kw rough in title]),",","."))</f>
        <v>#N/A</v>
      </c>
      <c r="L5114" s="1">
        <f>IFERROR(FIND("kW",[desc]),0)</f>
        <v>0</v>
      </c>
      <c r="M5114">
        <f t="array" ref="M5114">MIN(IFERROR(FIND(IstNumbers,E5114),""))</f>
        <v>33</v>
      </c>
      <c r="N5114" s="1" t="b">
        <f>IF([first '# in desc]&lt;[pos kw in desc],MID([desc],[pos kw in desc]-7,7))</f>
        <v>0</v>
      </c>
      <c r="O51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14" s="1" t="str">
        <f>TRIM(IF([first '# in desc]&lt;[pos kw in desc],MID([desc],[pos kw in desc]-6,6),FALSE))</f>
        <v>FALSCH</v>
      </c>
      <c r="Q5114" s="1" t="b">
        <f>IF(LEN([manuell])=0,IFERROR([kw fine in title]*1,IFERROR(SUMPRODUCT(COUNTIF(IsDigits,MID([kw in desc],ROW($A$1:$A$150),1)))=LEN([kw in desc]),#N/A)),[manuell])</f>
        <v>0</v>
      </c>
      <c r="R5114" s="1" t="str">
        <f>IF([pos kw in title]&gt;0,MID(J5114,#REF!,4),IF([first '# in title]&gt;0,MID([title],[first '# in title],3),IF([first '# in title]&gt;0,MID([desc],#REF!,3),VLOOKUP([productid],$G$2:$R$1386,8))))</f>
        <v>146</v>
      </c>
      <c r="S5114" s="1" t="e">
        <f>IF([kw in desc]=[kw rough in title],[kw in desc]*1,IFERROR(LEFT([kw_dirty],3)*1,IFERROR(LEFT([kw_dirty],2)*1,"n.a.")))</f>
        <v>#N/A</v>
      </c>
      <c r="T5114" s="1"/>
      <c r="U5114" s="1" t="e">
        <f>VLOOKUP(Tabelle1[[#This Row],[productid]],Tabelle2[#All],2,FALSE)</f>
        <v>#N/A</v>
      </c>
    </row>
    <row r="5115" spans="1:21" hidden="1">
      <c r="A5115" t="s">
        <v>5473</v>
      </c>
      <c r="B5115">
        <v>3815</v>
      </c>
      <c r="C5115">
        <v>289859</v>
      </c>
      <c r="D5115" t="s">
        <v>8381</v>
      </c>
      <c r="E5115" t="s">
        <v>7760</v>
      </c>
      <c r="F5115">
        <v>18406</v>
      </c>
      <c r="G5115">
        <v>1750863</v>
      </c>
      <c r="H5115">
        <f t="shared" si="79"/>
        <v>0</v>
      </c>
      <c r="I5115">
        <f t="array" ref="I5115">MIN(IFERROR(FIND(IstNumbers,A5115),""))</f>
        <v>21</v>
      </c>
      <c r="J5115" s="1" t="e">
        <f>IF([first '# in title]&lt;[pos kw in title],MID([title],[pos kw in title]-6,6),#N/A)</f>
        <v>#N/A</v>
      </c>
      <c r="K5115" s="1" t="e">
        <f>IFERROR(MID(SUBSTITUTE([kw rough in title],",","."),FIND("(",[kw rough in title])+1,20),SUBSTITUTE(IFERROR(MID([kw rough in title],FIND(" ",[kw rough in title])+1,20),[kw rough in title]),",","."))</f>
        <v>#N/A</v>
      </c>
      <c r="L5115" s="1">
        <f>IFERROR(FIND("kW",[desc]),0)</f>
        <v>70</v>
      </c>
      <c r="M5115">
        <f t="array" ref="M5115">MIN(IFERROR(FIND(IstNumbers,E5115),""))</f>
        <v>34</v>
      </c>
      <c r="N5115" s="1" t="str">
        <f>IF([first '# in desc]&lt;[pos kw in desc],MID([desc],[pos kw in desc]-7,7))</f>
        <v xml:space="preserve">­me 42 </v>
      </c>
      <c r="O51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15" s="1" t="str">
        <f>TRIM(IF([first '# in desc]&lt;[pos kw in desc],MID([desc],[pos kw in desc]-6,6),FALSE))</f>
        <v>me 42</v>
      </c>
      <c r="Q5115" s="1" t="b">
        <f>IF(LEN([manuell])=0,IFERROR([kw fine in title]*1,IFERROR(SUMPRODUCT(COUNTIF(IsDigits,MID([kw in desc],ROW($A$1:$A$150),1)))=LEN([kw in desc]),#N/A)),[manuell])</f>
        <v>0</v>
      </c>
      <c r="R5115" s="1" t="str">
        <f>IF([pos kw in title]&gt;0,MID(J5115,#REF!,4),IF([first '# in title]&gt;0,MID([title],[first '# in title],3),IF([first '# in title]&gt;0,MID([desc],#REF!,3),VLOOKUP([productid],$G$2:$R$1386,8))))</f>
        <v xml:space="preserve">42 </v>
      </c>
      <c r="S5115" s="1" t="e">
        <f>IF([kw in desc]=[kw rough in title],[kw in desc]*1,IFERROR(LEFT([kw_dirty],3)*1,IFERROR(LEFT([kw_dirty],2)*1,"n.a.")))</f>
        <v>#N/A</v>
      </c>
      <c r="T5115" s="1"/>
      <c r="U5115" s="1">
        <f>VLOOKUP(Tabelle1[[#This Row],[productid]],Tabelle2[#All],2,FALSE)</f>
        <v>42</v>
      </c>
    </row>
    <row r="5116" spans="1:21" hidden="1">
      <c r="A5116" t="s">
        <v>1307</v>
      </c>
      <c r="B5116">
        <v>3875</v>
      </c>
      <c r="C5116">
        <v>289859</v>
      </c>
      <c r="D5116" t="s">
        <v>8382</v>
      </c>
      <c r="E5116" t="s">
        <v>8383</v>
      </c>
      <c r="F5116">
        <v>18406</v>
      </c>
      <c r="G5116">
        <v>3497887</v>
      </c>
      <c r="H5116">
        <f t="shared" si="79"/>
        <v>0</v>
      </c>
      <c r="I5116">
        <f t="array" ref="I5116">MIN(IFERROR(FIND(IstNumbers,A5116),""))</f>
        <v>13</v>
      </c>
      <c r="J5116" s="1" t="e">
        <f>IF([first '# in title]&lt;[pos kw in title],MID([title],[pos kw in title]-6,6),#N/A)</f>
        <v>#N/A</v>
      </c>
      <c r="K5116" s="1" t="e">
        <f>IFERROR(MID(SUBSTITUTE([kw rough in title],",","."),FIND("(",[kw rough in title])+1,20),SUBSTITUTE(IFERROR(MID([kw rough in title],FIND(" ",[kw rough in title])+1,20),[kw rough in title]),",","."))</f>
        <v>#N/A</v>
      </c>
      <c r="L5116" s="1">
        <f>IFERROR(FIND("kW",[desc]),0)</f>
        <v>70</v>
      </c>
      <c r="M5116">
        <f t="array" ref="M5116">MIN(IFERROR(FIND(IstNumbers,E5116),""))</f>
        <v>34</v>
      </c>
      <c r="N5116" s="1" t="str">
        <f>IF([first '# in desc]&lt;[pos kw in desc],MID([desc],[pos kw in desc]-7,7))</f>
        <v xml:space="preserve">­me 42 </v>
      </c>
      <c r="O51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16" s="1" t="str">
        <f>TRIM(IF([first '# in desc]&lt;[pos kw in desc],MID([desc],[pos kw in desc]-6,6),FALSE))</f>
        <v>me 42</v>
      </c>
      <c r="Q5116" s="1" t="b">
        <f>IF(LEN([manuell])=0,IFERROR([kw fine in title]*1,IFERROR(SUMPRODUCT(COUNTIF(IsDigits,MID([kw in desc],ROW($A$1:$A$150),1)))=LEN([kw in desc]),#N/A)),[manuell])</f>
        <v>0</v>
      </c>
      <c r="R5116" s="1" t="str">
        <f>IF([pos kw in title]&gt;0,MID(J5116,#REF!,4),IF([first '# in title]&gt;0,MID([title],[first '# in title],3),IF([first '# in title]&gt;0,MID([desc],#REF!,3),VLOOKUP([productid],$G$2:$R$1386,8))))</f>
        <v xml:space="preserve">42 </v>
      </c>
      <c r="S5116" s="1" t="e">
        <f>IF([kw in desc]=[kw rough in title],[kw in desc]*1,IFERROR(LEFT([kw_dirty],3)*1,IFERROR(LEFT([kw_dirty],2)*1,"n.a.")))</f>
        <v>#N/A</v>
      </c>
      <c r="T5116" s="1"/>
      <c r="U5116" s="1">
        <f>VLOOKUP(Tabelle1[[#This Row],[productid]],Tabelle2[#All],2,FALSE)</f>
        <v>42</v>
      </c>
    </row>
    <row r="5117" spans="1:21">
      <c r="A5117" t="s">
        <v>5548</v>
      </c>
      <c r="B5117">
        <v>3138</v>
      </c>
      <c r="C5117">
        <v>289859</v>
      </c>
      <c r="D5117" t="s">
        <v>8384</v>
      </c>
      <c r="E5117" t="s">
        <v>8385</v>
      </c>
      <c r="F5117">
        <v>18406</v>
      </c>
      <c r="G5117">
        <v>2286143</v>
      </c>
      <c r="H5117">
        <f t="shared" si="79"/>
        <v>0</v>
      </c>
      <c r="I5117">
        <f t="array" ref="I5117">MIN(IFERROR(FIND(IstNumbers,A5117),""))</f>
        <v>22</v>
      </c>
      <c r="J5117" s="1" t="e">
        <f>IF([first '# in title]&lt;[pos kw in title],MID([title],[pos kw in title]-6,6),#N/A)</f>
        <v>#N/A</v>
      </c>
      <c r="K5117" s="1" t="e">
        <f>IFERROR(MID(SUBSTITUTE([kw rough in title],",","."),FIND("(",[kw rough in title])+1,20),SUBSTITUTE(IFERROR(MID([kw rough in title],FIND(" ",[kw rough in title])+1,20),[kw rough in title]),",","."))</f>
        <v>#N/A</v>
      </c>
      <c r="L5117" s="1">
        <f>IFERROR(FIND("kW",[desc]),0)</f>
        <v>0</v>
      </c>
      <c r="M5117">
        <f t="array" ref="M5117">MIN(IFERROR(FIND(IstNumbers,E5117),""))</f>
        <v>33</v>
      </c>
      <c r="N5117" s="1" t="b">
        <f>IF([first '# in desc]&lt;[pos kw in desc],MID([desc],[pos kw in desc]-7,7))</f>
        <v>0</v>
      </c>
      <c r="O51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17" s="1" t="str">
        <f>TRIM(IF([first '# in desc]&lt;[pos kw in desc],MID([desc],[pos kw in desc]-6,6),FALSE))</f>
        <v>FALSCH</v>
      </c>
      <c r="Q5117" s="1" t="b">
        <f>IF(LEN([manuell])=0,IFERROR([kw fine in title]*1,IFERROR(SUMPRODUCT(COUNTIF(IsDigits,MID([kw in desc],ROW($A$1:$A$150),1)))=LEN([kw in desc]),#N/A)),[manuell])</f>
        <v>0</v>
      </c>
      <c r="R5117" s="1" t="str">
        <f>IF([pos kw in title]&gt;0,MID(J5117,#REF!,4),IF([first '# in title]&gt;0,MID([title],[first '# in title],3),IF([first '# in title]&gt;0,MID([desc],#REF!,3),VLOOKUP([productid],$G$2:$R$1386,8))))</f>
        <v>146</v>
      </c>
      <c r="S5117" s="1" t="e">
        <f>IF([kw in desc]=[kw rough in title],[kw in desc]*1,IFERROR(LEFT([kw_dirty],3)*1,IFERROR(LEFT([kw_dirty],2)*1,"n.a.")))</f>
        <v>#N/A</v>
      </c>
      <c r="T5117" s="1"/>
      <c r="U5117" s="1" t="e">
        <f>VLOOKUP(Tabelle1[[#This Row],[productid]],Tabelle2[#All],2,FALSE)</f>
        <v>#N/A</v>
      </c>
    </row>
    <row r="5118" spans="1:21" hidden="1">
      <c r="A5118" t="s">
        <v>5473</v>
      </c>
      <c r="B5118">
        <v>3815</v>
      </c>
      <c r="C5118">
        <v>289859</v>
      </c>
      <c r="D5118" t="s">
        <v>8386</v>
      </c>
      <c r="E5118" t="s">
        <v>7454</v>
      </c>
      <c r="F5118">
        <v>18406</v>
      </c>
      <c r="G5118">
        <v>1750863</v>
      </c>
      <c r="H5118">
        <f t="shared" si="79"/>
        <v>0</v>
      </c>
      <c r="I5118">
        <f t="array" ref="I5118">MIN(IFERROR(FIND(IstNumbers,A5118),""))</f>
        <v>21</v>
      </c>
      <c r="J5118" s="1" t="e">
        <f>IF([first '# in title]&lt;[pos kw in title],MID([title],[pos kw in title]-6,6),#N/A)</f>
        <v>#N/A</v>
      </c>
      <c r="K5118" s="1" t="e">
        <f>IFERROR(MID(SUBSTITUTE([kw rough in title],",","."),FIND("(",[kw rough in title])+1,20),SUBSTITUTE(IFERROR(MID([kw rough in title],FIND(" ",[kw rough in title])+1,20),[kw rough in title]),",","."))</f>
        <v>#N/A</v>
      </c>
      <c r="L5118" s="1">
        <f>IFERROR(FIND("kW",[desc]),0)</f>
        <v>70</v>
      </c>
      <c r="M5118">
        <f t="array" ref="M5118">MIN(IFERROR(FIND(IstNumbers,E5118),""))</f>
        <v>34</v>
      </c>
      <c r="N5118" s="1" t="str">
        <f>IF([first '# in desc]&lt;[pos kw in desc],MID([desc],[pos kw in desc]-7,7))</f>
        <v xml:space="preserve">­me 42 </v>
      </c>
      <c r="O51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18" s="1" t="str">
        <f>TRIM(IF([first '# in desc]&lt;[pos kw in desc],MID([desc],[pos kw in desc]-6,6),FALSE))</f>
        <v>me 42</v>
      </c>
      <c r="Q5118" s="1" t="b">
        <f>IF(LEN([manuell])=0,IFERROR([kw fine in title]*1,IFERROR(SUMPRODUCT(COUNTIF(IsDigits,MID([kw in desc],ROW($A$1:$A$150),1)))=LEN([kw in desc]),#N/A)),[manuell])</f>
        <v>0</v>
      </c>
      <c r="R5118" s="1" t="str">
        <f>IF([pos kw in title]&gt;0,MID(J5118,#REF!,4),IF([first '# in title]&gt;0,MID([title],[first '# in title],3),IF([first '# in title]&gt;0,MID([desc],#REF!,3),VLOOKUP([productid],$G$2:$R$1386,8))))</f>
        <v xml:space="preserve">42 </v>
      </c>
      <c r="S5118" s="1" t="e">
        <f>IF([kw in desc]=[kw rough in title],[kw in desc]*1,IFERROR(LEFT([kw_dirty],3)*1,IFERROR(LEFT([kw_dirty],2)*1,"n.a.")))</f>
        <v>#N/A</v>
      </c>
      <c r="T5118" s="1"/>
      <c r="U5118" s="1">
        <f>VLOOKUP(Tabelle1[[#This Row],[productid]],Tabelle2[#All],2,FALSE)</f>
        <v>42</v>
      </c>
    </row>
    <row r="5119" spans="1:21" hidden="1">
      <c r="A5119" t="s">
        <v>1307</v>
      </c>
      <c r="B5119">
        <v>3880</v>
      </c>
      <c r="C5119">
        <v>289859</v>
      </c>
      <c r="D5119" t="s">
        <v>8387</v>
      </c>
      <c r="E5119" t="s">
        <v>8388</v>
      </c>
      <c r="F5119">
        <v>18406</v>
      </c>
      <c r="G5119">
        <v>3497887</v>
      </c>
      <c r="H5119">
        <f t="shared" si="79"/>
        <v>0</v>
      </c>
      <c r="I5119">
        <f t="array" ref="I5119">MIN(IFERROR(FIND(IstNumbers,A5119),""))</f>
        <v>13</v>
      </c>
      <c r="J5119" s="1" t="e">
        <f>IF([first '# in title]&lt;[pos kw in title],MID([title],[pos kw in title]-6,6),#N/A)</f>
        <v>#N/A</v>
      </c>
      <c r="K5119" s="1" t="e">
        <f>IFERROR(MID(SUBSTITUTE([kw rough in title],",","."),FIND("(",[kw rough in title])+1,20),SUBSTITUTE(IFERROR(MID([kw rough in title],FIND(" ",[kw rough in title])+1,20),[kw rough in title]),",","."))</f>
        <v>#N/A</v>
      </c>
      <c r="L5119" s="1">
        <f>IFERROR(FIND("kW",[desc]),0)</f>
        <v>70</v>
      </c>
      <c r="M5119">
        <f t="array" ref="M5119">MIN(IFERROR(FIND(IstNumbers,E5119),""))</f>
        <v>34</v>
      </c>
      <c r="N5119" s="1" t="str">
        <f>IF([first '# in desc]&lt;[pos kw in desc],MID([desc],[pos kw in desc]-7,7))</f>
        <v xml:space="preserve">­me 42 </v>
      </c>
      <c r="O51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19" s="1" t="str">
        <f>TRIM(IF([first '# in desc]&lt;[pos kw in desc],MID([desc],[pos kw in desc]-6,6),FALSE))</f>
        <v>me 42</v>
      </c>
      <c r="Q5119" s="1" t="b">
        <f>IF(LEN([manuell])=0,IFERROR([kw fine in title]*1,IFERROR(SUMPRODUCT(COUNTIF(IsDigits,MID([kw in desc],ROW($A$1:$A$150),1)))=LEN([kw in desc]),#N/A)),[manuell])</f>
        <v>0</v>
      </c>
      <c r="R5119" s="1" t="str">
        <f>IF([pos kw in title]&gt;0,MID(J5119,#REF!,4),IF([first '# in title]&gt;0,MID([title],[first '# in title],3),IF([first '# in title]&gt;0,MID([desc],#REF!,3),VLOOKUP([productid],$G$2:$R$1386,8))))</f>
        <v xml:space="preserve">42 </v>
      </c>
      <c r="S5119" s="1" t="e">
        <f>IF([kw in desc]=[kw rough in title],[kw in desc]*1,IFERROR(LEFT([kw_dirty],3)*1,IFERROR(LEFT([kw_dirty],2)*1,"n.a.")))</f>
        <v>#N/A</v>
      </c>
      <c r="T5119" s="1"/>
      <c r="U5119" s="1">
        <f>VLOOKUP(Tabelle1[[#This Row],[productid]],Tabelle2[#All],2,FALSE)</f>
        <v>42</v>
      </c>
    </row>
    <row r="5120" spans="1:21">
      <c r="A5120" t="s">
        <v>5548</v>
      </c>
      <c r="B5120">
        <v>3138</v>
      </c>
      <c r="C5120">
        <v>289859</v>
      </c>
      <c r="D5120" t="s">
        <v>8389</v>
      </c>
      <c r="E5120" t="s">
        <v>8390</v>
      </c>
      <c r="F5120">
        <v>18406</v>
      </c>
      <c r="G5120">
        <v>2286143</v>
      </c>
      <c r="H5120">
        <f t="shared" si="79"/>
        <v>0</v>
      </c>
      <c r="I5120">
        <f t="array" ref="I5120">MIN(IFERROR(FIND(IstNumbers,A5120),""))</f>
        <v>22</v>
      </c>
      <c r="J5120" s="1" t="e">
        <f>IF([first '# in title]&lt;[pos kw in title],MID([title],[pos kw in title]-6,6),#N/A)</f>
        <v>#N/A</v>
      </c>
      <c r="K5120" s="1" t="e">
        <f>IFERROR(MID(SUBSTITUTE([kw rough in title],",","."),FIND("(",[kw rough in title])+1,20),SUBSTITUTE(IFERROR(MID([kw rough in title],FIND(" ",[kw rough in title])+1,20),[kw rough in title]),",","."))</f>
        <v>#N/A</v>
      </c>
      <c r="L5120" s="1">
        <f>IFERROR(FIND("kW",[desc]),0)</f>
        <v>0</v>
      </c>
      <c r="M5120">
        <f t="array" ref="M5120">MIN(IFERROR(FIND(IstNumbers,E5120),""))</f>
        <v>33</v>
      </c>
      <c r="N5120" s="1" t="b">
        <f>IF([first '# in desc]&lt;[pos kw in desc],MID([desc],[pos kw in desc]-7,7))</f>
        <v>0</v>
      </c>
      <c r="O51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20" s="1" t="str">
        <f>TRIM(IF([first '# in desc]&lt;[pos kw in desc],MID([desc],[pos kw in desc]-6,6),FALSE))</f>
        <v>FALSCH</v>
      </c>
      <c r="Q5120" s="1" t="b">
        <f>IF(LEN([manuell])=0,IFERROR([kw fine in title]*1,IFERROR(SUMPRODUCT(COUNTIF(IsDigits,MID([kw in desc],ROW($A$1:$A$150),1)))=LEN([kw in desc]),#N/A)),[manuell])</f>
        <v>0</v>
      </c>
      <c r="R5120" s="1" t="str">
        <f>IF([pos kw in title]&gt;0,MID(J5120,#REF!,4),IF([first '# in title]&gt;0,MID([title],[first '# in title],3),IF([first '# in title]&gt;0,MID([desc],#REF!,3),VLOOKUP([productid],$G$2:$R$1386,8))))</f>
        <v>146</v>
      </c>
      <c r="S5120" s="1" t="e">
        <f>IF([kw in desc]=[kw rough in title],[kw in desc]*1,IFERROR(LEFT([kw_dirty],3)*1,IFERROR(LEFT([kw_dirty],2)*1,"n.a.")))</f>
        <v>#N/A</v>
      </c>
      <c r="T5120" s="1"/>
      <c r="U5120" s="1" t="e">
        <f>VLOOKUP(Tabelle1[[#This Row],[productid]],Tabelle2[#All],2,FALSE)</f>
        <v>#N/A</v>
      </c>
    </row>
    <row r="5121" spans="1:21" hidden="1">
      <c r="A5121" t="s">
        <v>5473</v>
      </c>
      <c r="B5121">
        <v>3815</v>
      </c>
      <c r="C5121">
        <v>289859</v>
      </c>
      <c r="D5121" t="s">
        <v>8391</v>
      </c>
      <c r="E5121" t="s">
        <v>7748</v>
      </c>
      <c r="F5121">
        <v>18406</v>
      </c>
      <c r="G5121">
        <v>1750863</v>
      </c>
      <c r="H5121">
        <f t="shared" si="79"/>
        <v>0</v>
      </c>
      <c r="I5121">
        <f t="array" ref="I5121">MIN(IFERROR(FIND(IstNumbers,A5121),""))</f>
        <v>21</v>
      </c>
      <c r="J5121" s="1" t="e">
        <f>IF([first '# in title]&lt;[pos kw in title],MID([title],[pos kw in title]-6,6),#N/A)</f>
        <v>#N/A</v>
      </c>
      <c r="K5121" s="1" t="e">
        <f>IFERROR(MID(SUBSTITUTE([kw rough in title],",","."),FIND("(",[kw rough in title])+1,20),SUBSTITUTE(IFERROR(MID([kw rough in title],FIND(" ",[kw rough in title])+1,20),[kw rough in title]),",","."))</f>
        <v>#N/A</v>
      </c>
      <c r="L5121" s="1">
        <f>IFERROR(FIND("kW",[desc]),0)</f>
        <v>70</v>
      </c>
      <c r="M5121">
        <f t="array" ref="M5121">MIN(IFERROR(FIND(IstNumbers,E5121),""))</f>
        <v>34</v>
      </c>
      <c r="N5121" s="1" t="str">
        <f>IF([first '# in desc]&lt;[pos kw in desc],MID([desc],[pos kw in desc]-7,7))</f>
        <v xml:space="preserve">­me 42 </v>
      </c>
      <c r="O51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21" s="1" t="str">
        <f>TRIM(IF([first '# in desc]&lt;[pos kw in desc],MID([desc],[pos kw in desc]-6,6),FALSE))</f>
        <v>me 42</v>
      </c>
      <c r="Q5121" s="1" t="b">
        <f>IF(LEN([manuell])=0,IFERROR([kw fine in title]*1,IFERROR(SUMPRODUCT(COUNTIF(IsDigits,MID([kw in desc],ROW($A$1:$A$150),1)))=LEN([kw in desc]),#N/A)),[manuell])</f>
        <v>0</v>
      </c>
      <c r="R5121" s="1" t="str">
        <f>IF([pos kw in title]&gt;0,MID(J5121,#REF!,4),IF([first '# in title]&gt;0,MID([title],[first '# in title],3),IF([first '# in title]&gt;0,MID([desc],#REF!,3),VLOOKUP([productid],$G$2:$R$1386,8))))</f>
        <v xml:space="preserve">42 </v>
      </c>
      <c r="S5121" s="1" t="e">
        <f>IF([kw in desc]=[kw rough in title],[kw in desc]*1,IFERROR(LEFT([kw_dirty],3)*1,IFERROR(LEFT([kw_dirty],2)*1,"n.a.")))</f>
        <v>#N/A</v>
      </c>
      <c r="T5121" s="1"/>
      <c r="U5121" s="1">
        <f>VLOOKUP(Tabelle1[[#This Row],[productid]],Tabelle2[#All],2,FALSE)</f>
        <v>42</v>
      </c>
    </row>
    <row r="5122" spans="1:21" hidden="1">
      <c r="A5122" t="s">
        <v>1307</v>
      </c>
      <c r="B5122">
        <v>3880</v>
      </c>
      <c r="C5122">
        <v>289859</v>
      </c>
      <c r="D5122" t="s">
        <v>8392</v>
      </c>
      <c r="E5122" t="s">
        <v>8393</v>
      </c>
      <c r="F5122">
        <v>18406</v>
      </c>
      <c r="G5122">
        <v>3497887</v>
      </c>
      <c r="H5122">
        <f t="shared" si="79"/>
        <v>0</v>
      </c>
      <c r="I5122">
        <f t="array" ref="I5122">MIN(IFERROR(FIND(IstNumbers,A5122),""))</f>
        <v>13</v>
      </c>
      <c r="J5122" s="1" t="e">
        <f>IF([first '# in title]&lt;[pos kw in title],MID([title],[pos kw in title]-6,6),#N/A)</f>
        <v>#N/A</v>
      </c>
      <c r="K5122" s="1" t="e">
        <f>IFERROR(MID(SUBSTITUTE([kw rough in title],",","."),FIND("(",[kw rough in title])+1,20),SUBSTITUTE(IFERROR(MID([kw rough in title],FIND(" ",[kw rough in title])+1,20),[kw rough in title]),",","."))</f>
        <v>#N/A</v>
      </c>
      <c r="L5122" s="1">
        <f>IFERROR(FIND("kW",[desc]),0)</f>
        <v>70</v>
      </c>
      <c r="M5122">
        <f t="array" ref="M5122">MIN(IFERROR(FIND(IstNumbers,E5122),""))</f>
        <v>34</v>
      </c>
      <c r="N5122" s="1" t="str">
        <f>IF([first '# in desc]&lt;[pos kw in desc],MID([desc],[pos kw in desc]-7,7))</f>
        <v xml:space="preserve">­me 42 </v>
      </c>
      <c r="O51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22" s="1" t="str">
        <f>TRIM(IF([first '# in desc]&lt;[pos kw in desc],MID([desc],[pos kw in desc]-6,6),FALSE))</f>
        <v>me 42</v>
      </c>
      <c r="Q5122" s="1" t="b">
        <f>IF(LEN([manuell])=0,IFERROR([kw fine in title]*1,IFERROR(SUMPRODUCT(COUNTIF(IsDigits,MID([kw in desc],ROW($A$1:$A$150),1)))=LEN([kw in desc]),#N/A)),[manuell])</f>
        <v>0</v>
      </c>
      <c r="R5122" s="1" t="str">
        <f>IF([pos kw in title]&gt;0,MID(J5122,#REF!,4),IF([first '# in title]&gt;0,MID([title],[first '# in title],3),IF([first '# in title]&gt;0,MID([desc],#REF!,3),VLOOKUP([productid],$G$2:$R$1386,8))))</f>
        <v xml:space="preserve">42 </v>
      </c>
      <c r="S5122" s="1" t="e">
        <f>IF([kw in desc]=[kw rough in title],[kw in desc]*1,IFERROR(LEFT([kw_dirty],3)*1,IFERROR(LEFT([kw_dirty],2)*1,"n.a.")))</f>
        <v>#N/A</v>
      </c>
      <c r="T5122" s="1"/>
      <c r="U5122" s="1">
        <f>VLOOKUP(Tabelle1[[#This Row],[productid]],Tabelle2[#All],2,FALSE)</f>
        <v>42</v>
      </c>
    </row>
    <row r="5123" spans="1:21">
      <c r="A5123" t="s">
        <v>5548</v>
      </c>
      <c r="B5123">
        <v>3142</v>
      </c>
      <c r="C5123">
        <v>289859</v>
      </c>
      <c r="D5123" t="s">
        <v>8394</v>
      </c>
      <c r="E5123" t="s">
        <v>8395</v>
      </c>
      <c r="F5123">
        <v>18406</v>
      </c>
      <c r="G5123">
        <v>2286143</v>
      </c>
      <c r="H5123">
        <f t="shared" si="79"/>
        <v>0</v>
      </c>
      <c r="I5123">
        <f t="array" ref="I5123">MIN(IFERROR(FIND(IstNumbers,A5123),""))</f>
        <v>22</v>
      </c>
      <c r="J5123" s="1" t="e">
        <f>IF([first '# in title]&lt;[pos kw in title],MID([title],[pos kw in title]-6,6),#N/A)</f>
        <v>#N/A</v>
      </c>
      <c r="K5123" s="1" t="e">
        <f>IFERROR(MID(SUBSTITUTE([kw rough in title],",","."),FIND("(",[kw rough in title])+1,20),SUBSTITUTE(IFERROR(MID([kw rough in title],FIND(" ",[kw rough in title])+1,20),[kw rough in title]),",","."))</f>
        <v>#N/A</v>
      </c>
      <c r="L5123" s="1">
        <f>IFERROR(FIND("kW",[desc]),0)</f>
        <v>0</v>
      </c>
      <c r="M5123">
        <f t="array" ref="M5123">MIN(IFERROR(FIND(IstNumbers,E5123),""))</f>
        <v>33</v>
      </c>
      <c r="N5123" s="1" t="b">
        <f>IF([first '# in desc]&lt;[pos kw in desc],MID([desc],[pos kw in desc]-7,7))</f>
        <v>0</v>
      </c>
      <c r="O51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23" s="1" t="str">
        <f>TRIM(IF([first '# in desc]&lt;[pos kw in desc],MID([desc],[pos kw in desc]-6,6),FALSE))</f>
        <v>FALSCH</v>
      </c>
      <c r="Q5123" s="1" t="b">
        <f>IF(LEN([manuell])=0,IFERROR([kw fine in title]*1,IFERROR(SUMPRODUCT(COUNTIF(IsDigits,MID([kw in desc],ROW($A$1:$A$150),1)))=LEN([kw in desc]),#N/A)),[manuell])</f>
        <v>0</v>
      </c>
      <c r="R5123" s="1" t="str">
        <f>IF([pos kw in title]&gt;0,MID(J5123,#REF!,4),IF([first '# in title]&gt;0,MID([title],[first '# in title],3),IF([first '# in title]&gt;0,MID([desc],#REF!,3),VLOOKUP([productid],$G$2:$R$1386,8))))</f>
        <v>146</v>
      </c>
      <c r="S5123" s="1" t="e">
        <f>IF([kw in desc]=[kw rough in title],[kw in desc]*1,IFERROR(LEFT([kw_dirty],3)*1,IFERROR(LEFT([kw_dirty],2)*1,"n.a.")))</f>
        <v>#N/A</v>
      </c>
      <c r="T5123" s="1"/>
      <c r="U5123" s="1" t="e">
        <f>VLOOKUP(Tabelle1[[#This Row],[productid]],Tabelle2[#All],2,FALSE)</f>
        <v>#N/A</v>
      </c>
    </row>
    <row r="5124" spans="1:21" hidden="1">
      <c r="A5124" t="s">
        <v>5473</v>
      </c>
      <c r="B5124">
        <v>3815</v>
      </c>
      <c r="C5124">
        <v>289859</v>
      </c>
      <c r="D5124" t="s">
        <v>8396</v>
      </c>
      <c r="E5124" t="s">
        <v>7751</v>
      </c>
      <c r="F5124">
        <v>18406</v>
      </c>
      <c r="G5124">
        <v>1750863</v>
      </c>
      <c r="H5124">
        <f t="shared" ref="H5124:H5187" si="80">IFERROR(FIND("kW",A5124),0)</f>
        <v>0</v>
      </c>
      <c r="I5124">
        <f t="array" ref="I5124">MIN(IFERROR(FIND(IstNumbers,A5124),""))</f>
        <v>21</v>
      </c>
      <c r="J5124" s="1" t="e">
        <f>IF([first '# in title]&lt;[pos kw in title],MID([title],[pos kw in title]-6,6),#N/A)</f>
        <v>#N/A</v>
      </c>
      <c r="K5124" s="1" t="e">
        <f>IFERROR(MID(SUBSTITUTE([kw rough in title],",","."),FIND("(",[kw rough in title])+1,20),SUBSTITUTE(IFERROR(MID([kw rough in title],FIND(" ",[kw rough in title])+1,20),[kw rough in title]),",","."))</f>
        <v>#N/A</v>
      </c>
      <c r="L5124" s="1">
        <f>IFERROR(FIND("kW",[desc]),0)</f>
        <v>70</v>
      </c>
      <c r="M5124">
        <f t="array" ref="M5124">MIN(IFERROR(FIND(IstNumbers,E5124),""))</f>
        <v>34</v>
      </c>
      <c r="N5124" s="1" t="str">
        <f>IF([first '# in desc]&lt;[pos kw in desc],MID([desc],[pos kw in desc]-7,7))</f>
        <v xml:space="preserve">­me 42 </v>
      </c>
      <c r="O51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24" s="1" t="str">
        <f>TRIM(IF([first '# in desc]&lt;[pos kw in desc],MID([desc],[pos kw in desc]-6,6),FALSE))</f>
        <v>me 42</v>
      </c>
      <c r="Q5124" s="1" t="b">
        <f>IF(LEN([manuell])=0,IFERROR([kw fine in title]*1,IFERROR(SUMPRODUCT(COUNTIF(IsDigits,MID([kw in desc],ROW($A$1:$A$150),1)))=LEN([kw in desc]),#N/A)),[manuell])</f>
        <v>0</v>
      </c>
      <c r="R5124" s="1" t="str">
        <f>IF([pos kw in title]&gt;0,MID(J5124,#REF!,4),IF([first '# in title]&gt;0,MID([title],[first '# in title],3),IF([first '# in title]&gt;0,MID([desc],#REF!,3),VLOOKUP([productid],$G$2:$R$1386,8))))</f>
        <v xml:space="preserve">42 </v>
      </c>
      <c r="S5124" s="1" t="e">
        <f>IF([kw in desc]=[kw rough in title],[kw in desc]*1,IFERROR(LEFT([kw_dirty],3)*1,IFERROR(LEFT([kw_dirty],2)*1,"n.a.")))</f>
        <v>#N/A</v>
      </c>
      <c r="T5124" s="1"/>
      <c r="U5124" s="1">
        <f>VLOOKUP(Tabelle1[[#This Row],[productid]],Tabelle2[#All],2,FALSE)</f>
        <v>42</v>
      </c>
    </row>
    <row r="5125" spans="1:21" hidden="1">
      <c r="A5125" t="s">
        <v>1307</v>
      </c>
      <c r="B5125">
        <v>3880</v>
      </c>
      <c r="C5125">
        <v>289859</v>
      </c>
      <c r="D5125" t="s">
        <v>8397</v>
      </c>
      <c r="E5125" t="s">
        <v>8398</v>
      </c>
      <c r="F5125">
        <v>18406</v>
      </c>
      <c r="G5125">
        <v>3497887</v>
      </c>
      <c r="H5125">
        <f t="shared" si="80"/>
        <v>0</v>
      </c>
      <c r="I5125">
        <f t="array" ref="I5125">MIN(IFERROR(FIND(IstNumbers,A5125),""))</f>
        <v>13</v>
      </c>
      <c r="J5125" s="1" t="e">
        <f>IF([first '# in title]&lt;[pos kw in title],MID([title],[pos kw in title]-6,6),#N/A)</f>
        <v>#N/A</v>
      </c>
      <c r="K5125" s="1" t="e">
        <f>IFERROR(MID(SUBSTITUTE([kw rough in title],",","."),FIND("(",[kw rough in title])+1,20),SUBSTITUTE(IFERROR(MID([kw rough in title],FIND(" ",[kw rough in title])+1,20),[kw rough in title]),",","."))</f>
        <v>#N/A</v>
      </c>
      <c r="L5125" s="1">
        <f>IFERROR(FIND("kW",[desc]),0)</f>
        <v>70</v>
      </c>
      <c r="M5125">
        <f t="array" ref="M5125">MIN(IFERROR(FIND(IstNumbers,E5125),""))</f>
        <v>34</v>
      </c>
      <c r="N5125" s="1" t="str">
        <f>IF([first '# in desc]&lt;[pos kw in desc],MID([desc],[pos kw in desc]-7,7))</f>
        <v xml:space="preserve">­me 42 </v>
      </c>
      <c r="O51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25" s="1" t="str">
        <f>TRIM(IF([first '# in desc]&lt;[pos kw in desc],MID([desc],[pos kw in desc]-6,6),FALSE))</f>
        <v>me 42</v>
      </c>
      <c r="Q5125" s="1" t="b">
        <f>IF(LEN([manuell])=0,IFERROR([kw fine in title]*1,IFERROR(SUMPRODUCT(COUNTIF(IsDigits,MID([kw in desc],ROW($A$1:$A$150),1)))=LEN([kw in desc]),#N/A)),[manuell])</f>
        <v>0</v>
      </c>
      <c r="R5125" s="1" t="str">
        <f>IF([pos kw in title]&gt;0,MID(J5125,#REF!,4),IF([first '# in title]&gt;0,MID([title],[first '# in title],3),IF([first '# in title]&gt;0,MID([desc],#REF!,3),VLOOKUP([productid],$G$2:$R$1386,8))))</f>
        <v xml:space="preserve">42 </v>
      </c>
      <c r="S5125" s="1" t="e">
        <f>IF([kw in desc]=[kw rough in title],[kw in desc]*1,IFERROR(LEFT([kw_dirty],3)*1,IFERROR(LEFT([kw_dirty],2)*1,"n.a.")))</f>
        <v>#N/A</v>
      </c>
      <c r="T5125" s="1"/>
      <c r="U5125" s="1">
        <f>VLOOKUP(Tabelle1[[#This Row],[productid]],Tabelle2[#All],2,FALSE)</f>
        <v>42</v>
      </c>
    </row>
    <row r="5126" spans="1:21">
      <c r="A5126" t="s">
        <v>5548</v>
      </c>
      <c r="B5126">
        <v>3142</v>
      </c>
      <c r="C5126">
        <v>289859</v>
      </c>
      <c r="D5126" t="s">
        <v>8399</v>
      </c>
      <c r="E5126" t="s">
        <v>8400</v>
      </c>
      <c r="F5126">
        <v>18406</v>
      </c>
      <c r="G5126">
        <v>2286143</v>
      </c>
      <c r="H5126">
        <f t="shared" si="80"/>
        <v>0</v>
      </c>
      <c r="I5126">
        <f t="array" ref="I5126">MIN(IFERROR(FIND(IstNumbers,A5126),""))</f>
        <v>22</v>
      </c>
      <c r="J5126" s="1" t="e">
        <f>IF([first '# in title]&lt;[pos kw in title],MID([title],[pos kw in title]-6,6),#N/A)</f>
        <v>#N/A</v>
      </c>
      <c r="K5126" s="1" t="e">
        <f>IFERROR(MID(SUBSTITUTE([kw rough in title],",","."),FIND("(",[kw rough in title])+1,20),SUBSTITUTE(IFERROR(MID([kw rough in title],FIND(" ",[kw rough in title])+1,20),[kw rough in title]),",","."))</f>
        <v>#N/A</v>
      </c>
      <c r="L5126" s="1">
        <f>IFERROR(FIND("kW",[desc]),0)</f>
        <v>0</v>
      </c>
      <c r="M5126">
        <f t="array" ref="M5126">MIN(IFERROR(FIND(IstNumbers,E5126),""))</f>
        <v>33</v>
      </c>
      <c r="N5126" s="1" t="b">
        <f>IF([first '# in desc]&lt;[pos kw in desc],MID([desc],[pos kw in desc]-7,7))</f>
        <v>0</v>
      </c>
      <c r="O51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26" s="1" t="str">
        <f>TRIM(IF([first '# in desc]&lt;[pos kw in desc],MID([desc],[pos kw in desc]-6,6),FALSE))</f>
        <v>FALSCH</v>
      </c>
      <c r="Q5126" s="1" t="b">
        <f>IF(LEN([manuell])=0,IFERROR([kw fine in title]*1,IFERROR(SUMPRODUCT(COUNTIF(IsDigits,MID([kw in desc],ROW($A$1:$A$150),1)))=LEN([kw in desc]),#N/A)),[manuell])</f>
        <v>0</v>
      </c>
      <c r="R5126" s="1" t="str">
        <f>IF([pos kw in title]&gt;0,MID(J5126,#REF!,4),IF([first '# in title]&gt;0,MID([title],[first '# in title],3),IF([first '# in title]&gt;0,MID([desc],#REF!,3),VLOOKUP([productid],$G$2:$R$1386,8))))</f>
        <v>146</v>
      </c>
      <c r="S5126" s="1" t="e">
        <f>IF([kw in desc]=[kw rough in title],[kw in desc]*1,IFERROR(LEFT([kw_dirty],3)*1,IFERROR(LEFT([kw_dirty],2)*1,"n.a.")))</f>
        <v>#N/A</v>
      </c>
      <c r="T5126" s="1"/>
      <c r="U5126" s="1" t="e">
        <f>VLOOKUP(Tabelle1[[#This Row],[productid]],Tabelle2[#All],2,FALSE)</f>
        <v>#N/A</v>
      </c>
    </row>
    <row r="5127" spans="1:21" hidden="1">
      <c r="A5127" t="s">
        <v>5473</v>
      </c>
      <c r="B5127">
        <v>3815</v>
      </c>
      <c r="C5127">
        <v>289859</v>
      </c>
      <c r="D5127" t="s">
        <v>8401</v>
      </c>
      <c r="E5127" t="s">
        <v>7757</v>
      </c>
      <c r="F5127">
        <v>18406</v>
      </c>
      <c r="G5127">
        <v>1750863</v>
      </c>
      <c r="H5127">
        <f t="shared" si="80"/>
        <v>0</v>
      </c>
      <c r="I5127">
        <f t="array" ref="I5127">MIN(IFERROR(FIND(IstNumbers,A5127),""))</f>
        <v>21</v>
      </c>
      <c r="J5127" s="1" t="e">
        <f>IF([first '# in title]&lt;[pos kw in title],MID([title],[pos kw in title]-6,6),#N/A)</f>
        <v>#N/A</v>
      </c>
      <c r="K5127" s="1" t="e">
        <f>IFERROR(MID(SUBSTITUTE([kw rough in title],",","."),FIND("(",[kw rough in title])+1,20),SUBSTITUTE(IFERROR(MID([kw rough in title],FIND(" ",[kw rough in title])+1,20),[kw rough in title]),",","."))</f>
        <v>#N/A</v>
      </c>
      <c r="L5127" s="1">
        <f>IFERROR(FIND("kW",[desc]),0)</f>
        <v>70</v>
      </c>
      <c r="M5127">
        <f t="array" ref="M5127">MIN(IFERROR(FIND(IstNumbers,E5127),""))</f>
        <v>34</v>
      </c>
      <c r="N5127" s="1" t="str">
        <f>IF([first '# in desc]&lt;[pos kw in desc],MID([desc],[pos kw in desc]-7,7))</f>
        <v xml:space="preserve">­me 42 </v>
      </c>
      <c r="O51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27" s="1" t="str">
        <f>TRIM(IF([first '# in desc]&lt;[pos kw in desc],MID([desc],[pos kw in desc]-6,6),FALSE))</f>
        <v>me 42</v>
      </c>
      <c r="Q5127" s="1" t="b">
        <f>IF(LEN([manuell])=0,IFERROR([kw fine in title]*1,IFERROR(SUMPRODUCT(COUNTIF(IsDigits,MID([kw in desc],ROW($A$1:$A$150),1)))=LEN([kw in desc]),#N/A)),[manuell])</f>
        <v>0</v>
      </c>
      <c r="R5127" s="1" t="str">
        <f>IF([pos kw in title]&gt;0,MID(J5127,#REF!,4),IF([first '# in title]&gt;0,MID([title],[first '# in title],3),IF([first '# in title]&gt;0,MID([desc],#REF!,3),VLOOKUP([productid],$G$2:$R$1386,8))))</f>
        <v xml:space="preserve">42 </v>
      </c>
      <c r="S5127" s="1" t="e">
        <f>IF([kw in desc]=[kw rough in title],[kw in desc]*1,IFERROR(LEFT([kw_dirty],3)*1,IFERROR(LEFT([kw_dirty],2)*1,"n.a.")))</f>
        <v>#N/A</v>
      </c>
      <c r="T5127" s="1"/>
      <c r="U5127" s="1">
        <f>VLOOKUP(Tabelle1[[#This Row],[productid]],Tabelle2[#All],2,FALSE)</f>
        <v>42</v>
      </c>
    </row>
    <row r="5128" spans="1:21" hidden="1">
      <c r="A5128" t="s">
        <v>1307</v>
      </c>
      <c r="B5128">
        <v>3880</v>
      </c>
      <c r="C5128">
        <v>289859</v>
      </c>
      <c r="D5128" t="s">
        <v>8402</v>
      </c>
      <c r="E5128" t="s">
        <v>6817</v>
      </c>
      <c r="F5128">
        <v>18406</v>
      </c>
      <c r="G5128">
        <v>3497887</v>
      </c>
      <c r="H5128">
        <f t="shared" si="80"/>
        <v>0</v>
      </c>
      <c r="I5128">
        <f t="array" ref="I5128">MIN(IFERROR(FIND(IstNumbers,A5128),""))</f>
        <v>13</v>
      </c>
      <c r="J5128" s="1" t="e">
        <f>IF([first '# in title]&lt;[pos kw in title],MID([title],[pos kw in title]-6,6),#N/A)</f>
        <v>#N/A</v>
      </c>
      <c r="K5128" s="1" t="e">
        <f>IFERROR(MID(SUBSTITUTE([kw rough in title],",","."),FIND("(",[kw rough in title])+1,20),SUBSTITUTE(IFERROR(MID([kw rough in title],FIND(" ",[kw rough in title])+1,20),[kw rough in title]),",","."))</f>
        <v>#N/A</v>
      </c>
      <c r="L5128" s="1">
        <f>IFERROR(FIND("kW",[desc]),0)</f>
        <v>70</v>
      </c>
      <c r="M5128">
        <f t="array" ref="M5128">MIN(IFERROR(FIND(IstNumbers,E5128),""))</f>
        <v>34</v>
      </c>
      <c r="N5128" s="1" t="str">
        <f>IF([first '# in desc]&lt;[pos kw in desc],MID([desc],[pos kw in desc]-7,7))</f>
        <v xml:space="preserve">­me 42 </v>
      </c>
      <c r="O51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28" s="1" t="str">
        <f>TRIM(IF([first '# in desc]&lt;[pos kw in desc],MID([desc],[pos kw in desc]-6,6),FALSE))</f>
        <v>me 42</v>
      </c>
      <c r="Q5128" s="1" t="b">
        <f>IF(LEN([manuell])=0,IFERROR([kw fine in title]*1,IFERROR(SUMPRODUCT(COUNTIF(IsDigits,MID([kw in desc],ROW($A$1:$A$150),1)))=LEN([kw in desc]),#N/A)),[manuell])</f>
        <v>0</v>
      </c>
      <c r="R5128" s="1" t="str">
        <f>IF([pos kw in title]&gt;0,MID(J5128,#REF!,4),IF([first '# in title]&gt;0,MID([title],[first '# in title],3),IF([first '# in title]&gt;0,MID([desc],#REF!,3),VLOOKUP([productid],$G$2:$R$1386,8))))</f>
        <v xml:space="preserve">42 </v>
      </c>
      <c r="S5128" s="1" t="e">
        <f>IF([kw in desc]=[kw rough in title],[kw in desc]*1,IFERROR(LEFT([kw_dirty],3)*1,IFERROR(LEFT([kw_dirty],2)*1,"n.a.")))</f>
        <v>#N/A</v>
      </c>
      <c r="T5128" s="1"/>
      <c r="U5128" s="1">
        <f>VLOOKUP(Tabelle1[[#This Row],[productid]],Tabelle2[#All],2,FALSE)</f>
        <v>42</v>
      </c>
    </row>
    <row r="5129" spans="1:21" hidden="1">
      <c r="A5129" t="s">
        <v>5473</v>
      </c>
      <c r="B5129">
        <v>3815</v>
      </c>
      <c r="C5129">
        <v>289859</v>
      </c>
      <c r="D5129" t="s">
        <v>8403</v>
      </c>
      <c r="E5129" t="s">
        <v>7751</v>
      </c>
      <c r="F5129">
        <v>18406</v>
      </c>
      <c r="G5129">
        <v>1750863</v>
      </c>
      <c r="H5129">
        <f t="shared" si="80"/>
        <v>0</v>
      </c>
      <c r="I5129">
        <f t="array" ref="I5129">MIN(IFERROR(FIND(IstNumbers,A5129),""))</f>
        <v>21</v>
      </c>
      <c r="J5129" s="1" t="e">
        <f>IF([first '# in title]&lt;[pos kw in title],MID([title],[pos kw in title]-6,6),#N/A)</f>
        <v>#N/A</v>
      </c>
      <c r="K5129" s="1" t="e">
        <f>IFERROR(MID(SUBSTITUTE([kw rough in title],",","."),FIND("(",[kw rough in title])+1,20),SUBSTITUTE(IFERROR(MID([kw rough in title],FIND(" ",[kw rough in title])+1,20),[kw rough in title]),",","."))</f>
        <v>#N/A</v>
      </c>
      <c r="L5129" s="1">
        <f>IFERROR(FIND("kW",[desc]),0)</f>
        <v>70</v>
      </c>
      <c r="M5129">
        <f t="array" ref="M5129">MIN(IFERROR(FIND(IstNumbers,E5129),""))</f>
        <v>34</v>
      </c>
      <c r="N5129" s="1" t="str">
        <f>IF([first '# in desc]&lt;[pos kw in desc],MID([desc],[pos kw in desc]-7,7))</f>
        <v xml:space="preserve">­me 42 </v>
      </c>
      <c r="O51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29" s="1" t="str">
        <f>TRIM(IF([first '# in desc]&lt;[pos kw in desc],MID([desc],[pos kw in desc]-6,6),FALSE))</f>
        <v>me 42</v>
      </c>
      <c r="Q5129" s="1" t="b">
        <f>IF(LEN([manuell])=0,IFERROR([kw fine in title]*1,IFERROR(SUMPRODUCT(COUNTIF(IsDigits,MID([kw in desc],ROW($A$1:$A$150),1)))=LEN([kw in desc]),#N/A)),[manuell])</f>
        <v>0</v>
      </c>
      <c r="R5129" s="1" t="str">
        <f>IF([pos kw in title]&gt;0,MID(J5129,#REF!,4),IF([first '# in title]&gt;0,MID([title],[first '# in title],3),IF([first '# in title]&gt;0,MID([desc],#REF!,3),VLOOKUP([productid],$G$2:$R$1386,8))))</f>
        <v xml:space="preserve">42 </v>
      </c>
      <c r="S5129" s="1" t="e">
        <f>IF([kw in desc]=[kw rough in title],[kw in desc]*1,IFERROR(LEFT([kw_dirty],3)*1,IFERROR(LEFT([kw_dirty],2)*1,"n.a.")))</f>
        <v>#N/A</v>
      </c>
      <c r="T5129" s="1"/>
      <c r="U5129" s="1">
        <f>VLOOKUP(Tabelle1[[#This Row],[productid]],Tabelle2[#All],2,FALSE)</f>
        <v>42</v>
      </c>
    </row>
    <row r="5130" spans="1:21" hidden="1">
      <c r="A5130" t="s">
        <v>1307</v>
      </c>
      <c r="B5130">
        <v>3880</v>
      </c>
      <c r="C5130">
        <v>289859</v>
      </c>
      <c r="D5130" t="s">
        <v>8404</v>
      </c>
      <c r="E5130" t="s">
        <v>8015</v>
      </c>
      <c r="F5130">
        <v>18406</v>
      </c>
      <c r="G5130">
        <v>3497887</v>
      </c>
      <c r="H5130">
        <f t="shared" si="80"/>
        <v>0</v>
      </c>
      <c r="I5130">
        <f t="array" ref="I5130">MIN(IFERROR(FIND(IstNumbers,A5130),""))</f>
        <v>13</v>
      </c>
      <c r="J5130" s="1" t="e">
        <f>IF([first '# in title]&lt;[pos kw in title],MID([title],[pos kw in title]-6,6),#N/A)</f>
        <v>#N/A</v>
      </c>
      <c r="K5130" s="1" t="e">
        <f>IFERROR(MID(SUBSTITUTE([kw rough in title],",","."),FIND("(",[kw rough in title])+1,20),SUBSTITUTE(IFERROR(MID([kw rough in title],FIND(" ",[kw rough in title])+1,20),[kw rough in title]),",","."))</f>
        <v>#N/A</v>
      </c>
      <c r="L5130" s="1">
        <f>IFERROR(FIND("kW",[desc]),0)</f>
        <v>70</v>
      </c>
      <c r="M5130">
        <f t="array" ref="M5130">MIN(IFERROR(FIND(IstNumbers,E5130),""))</f>
        <v>34</v>
      </c>
      <c r="N5130" s="1" t="str">
        <f>IF([first '# in desc]&lt;[pos kw in desc],MID([desc],[pos kw in desc]-7,7))</f>
        <v xml:space="preserve">­me 42 </v>
      </c>
      <c r="O51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0" s="1" t="str">
        <f>TRIM(IF([first '# in desc]&lt;[pos kw in desc],MID([desc],[pos kw in desc]-6,6),FALSE))</f>
        <v>me 42</v>
      </c>
      <c r="Q5130" s="1" t="b">
        <f>IF(LEN([manuell])=0,IFERROR([kw fine in title]*1,IFERROR(SUMPRODUCT(COUNTIF(IsDigits,MID([kw in desc],ROW($A$1:$A$150),1)))=LEN([kw in desc]),#N/A)),[manuell])</f>
        <v>0</v>
      </c>
      <c r="R5130" s="1" t="str">
        <f>IF([pos kw in title]&gt;0,MID(J5130,#REF!,4),IF([first '# in title]&gt;0,MID([title],[first '# in title],3),IF([first '# in title]&gt;0,MID([desc],#REF!,3),VLOOKUP([productid],$G$2:$R$1386,8))))</f>
        <v xml:space="preserve">42 </v>
      </c>
      <c r="S5130" s="1" t="e">
        <f>IF([kw in desc]=[kw rough in title],[kw in desc]*1,IFERROR(LEFT([kw_dirty],3)*1,IFERROR(LEFT([kw_dirty],2)*1,"n.a.")))</f>
        <v>#N/A</v>
      </c>
      <c r="T5130" s="1"/>
      <c r="U5130" s="1">
        <f>VLOOKUP(Tabelle1[[#This Row],[productid]],Tabelle2[#All],2,FALSE)</f>
        <v>42</v>
      </c>
    </row>
    <row r="5131" spans="1:21" hidden="1">
      <c r="A5131" t="s">
        <v>5473</v>
      </c>
      <c r="B5131">
        <v>3820</v>
      </c>
      <c r="C5131">
        <v>289859</v>
      </c>
      <c r="D5131" t="s">
        <v>8405</v>
      </c>
      <c r="E5131" t="s">
        <v>8406</v>
      </c>
      <c r="F5131">
        <v>18406</v>
      </c>
      <c r="G5131">
        <v>1750863</v>
      </c>
      <c r="H5131">
        <f t="shared" si="80"/>
        <v>0</v>
      </c>
      <c r="I5131">
        <f t="array" ref="I5131">MIN(IFERROR(FIND(IstNumbers,A5131),""))</f>
        <v>21</v>
      </c>
      <c r="J5131" s="1" t="e">
        <f>IF([first '# in title]&lt;[pos kw in title],MID([title],[pos kw in title]-6,6),#N/A)</f>
        <v>#N/A</v>
      </c>
      <c r="K5131" s="1" t="e">
        <f>IFERROR(MID(SUBSTITUTE([kw rough in title],",","."),FIND("(",[kw rough in title])+1,20),SUBSTITUTE(IFERROR(MID([kw rough in title],FIND(" ",[kw rough in title])+1,20),[kw rough in title]),",","."))</f>
        <v>#N/A</v>
      </c>
      <c r="L5131" s="1">
        <f>IFERROR(FIND("kW",[desc]),0)</f>
        <v>70</v>
      </c>
      <c r="M5131">
        <f t="array" ref="M5131">MIN(IFERROR(FIND(IstNumbers,E5131),""))</f>
        <v>34</v>
      </c>
      <c r="N5131" s="1" t="str">
        <f>IF([first '# in desc]&lt;[pos kw in desc],MID([desc],[pos kw in desc]-7,7))</f>
        <v xml:space="preserve">­me 42 </v>
      </c>
      <c r="O51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1" s="1" t="str">
        <f>TRIM(IF([first '# in desc]&lt;[pos kw in desc],MID([desc],[pos kw in desc]-6,6),FALSE))</f>
        <v>me 42</v>
      </c>
      <c r="Q5131" s="1" t="b">
        <f>IF(LEN([manuell])=0,IFERROR([kw fine in title]*1,IFERROR(SUMPRODUCT(COUNTIF(IsDigits,MID([kw in desc],ROW($A$1:$A$150),1)))=LEN([kw in desc]),#N/A)),[manuell])</f>
        <v>0</v>
      </c>
      <c r="R5131" s="1" t="str">
        <f>IF([pos kw in title]&gt;0,MID(J5131,#REF!,4),IF([first '# in title]&gt;0,MID([title],[first '# in title],3),IF([first '# in title]&gt;0,MID([desc],#REF!,3),VLOOKUP([productid],$G$2:$R$1386,8))))</f>
        <v xml:space="preserve">42 </v>
      </c>
      <c r="S5131" s="1" t="e">
        <f>IF([kw in desc]=[kw rough in title],[kw in desc]*1,IFERROR(LEFT([kw_dirty],3)*1,IFERROR(LEFT([kw_dirty],2)*1,"n.a.")))</f>
        <v>#N/A</v>
      </c>
      <c r="T5131" s="1"/>
      <c r="U5131" s="1">
        <f>VLOOKUP(Tabelle1[[#This Row],[productid]],Tabelle2[#All],2,FALSE)</f>
        <v>42</v>
      </c>
    </row>
    <row r="5132" spans="1:21" hidden="1">
      <c r="A5132" t="s">
        <v>1307</v>
      </c>
      <c r="B5132">
        <v>3880</v>
      </c>
      <c r="C5132">
        <v>289859</v>
      </c>
      <c r="D5132" t="s">
        <v>8407</v>
      </c>
      <c r="E5132" t="s">
        <v>8408</v>
      </c>
      <c r="F5132">
        <v>18406</v>
      </c>
      <c r="G5132">
        <v>3497887</v>
      </c>
      <c r="H5132">
        <f t="shared" si="80"/>
        <v>0</v>
      </c>
      <c r="I5132">
        <f t="array" ref="I5132">MIN(IFERROR(FIND(IstNumbers,A5132),""))</f>
        <v>13</v>
      </c>
      <c r="J5132" s="1" t="e">
        <f>IF([first '# in title]&lt;[pos kw in title],MID([title],[pos kw in title]-6,6),#N/A)</f>
        <v>#N/A</v>
      </c>
      <c r="K5132" s="1" t="e">
        <f>IFERROR(MID(SUBSTITUTE([kw rough in title],",","."),FIND("(",[kw rough in title])+1,20),SUBSTITUTE(IFERROR(MID([kw rough in title],FIND(" ",[kw rough in title])+1,20),[kw rough in title]),",","."))</f>
        <v>#N/A</v>
      </c>
      <c r="L5132" s="1">
        <f>IFERROR(FIND("kW",[desc]),0)</f>
        <v>70</v>
      </c>
      <c r="M5132">
        <f t="array" ref="M5132">MIN(IFERROR(FIND(IstNumbers,E5132),""))</f>
        <v>34</v>
      </c>
      <c r="N5132" s="1" t="str">
        <f>IF([first '# in desc]&lt;[pos kw in desc],MID([desc],[pos kw in desc]-7,7))</f>
        <v xml:space="preserve">­me 42 </v>
      </c>
      <c r="O51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2" s="1" t="str">
        <f>TRIM(IF([first '# in desc]&lt;[pos kw in desc],MID([desc],[pos kw in desc]-6,6),FALSE))</f>
        <v>me 42</v>
      </c>
      <c r="Q5132" s="1" t="b">
        <f>IF(LEN([manuell])=0,IFERROR([kw fine in title]*1,IFERROR(SUMPRODUCT(COUNTIF(IsDigits,MID([kw in desc],ROW($A$1:$A$150),1)))=LEN([kw in desc]),#N/A)),[manuell])</f>
        <v>0</v>
      </c>
      <c r="R5132" s="1" t="str">
        <f>IF([pos kw in title]&gt;0,MID(J5132,#REF!,4),IF([first '# in title]&gt;0,MID([title],[first '# in title],3),IF([first '# in title]&gt;0,MID([desc],#REF!,3),VLOOKUP([productid],$G$2:$R$1386,8))))</f>
        <v xml:space="preserve">42 </v>
      </c>
      <c r="S5132" s="1" t="e">
        <f>IF([kw in desc]=[kw rough in title],[kw in desc]*1,IFERROR(LEFT([kw_dirty],3)*1,IFERROR(LEFT([kw_dirty],2)*1,"n.a.")))</f>
        <v>#N/A</v>
      </c>
      <c r="T5132" s="1"/>
      <c r="U5132" s="1">
        <f>VLOOKUP(Tabelle1[[#This Row],[productid]],Tabelle2[#All],2,FALSE)</f>
        <v>42</v>
      </c>
    </row>
    <row r="5133" spans="1:21" hidden="1">
      <c r="A5133" t="s">
        <v>5473</v>
      </c>
      <c r="B5133">
        <v>3820</v>
      </c>
      <c r="C5133">
        <v>289859</v>
      </c>
      <c r="D5133" t="s">
        <v>8409</v>
      </c>
      <c r="E5133" t="s">
        <v>8410</v>
      </c>
      <c r="F5133">
        <v>18406</v>
      </c>
      <c r="G5133">
        <v>1750863</v>
      </c>
      <c r="H5133">
        <f t="shared" si="80"/>
        <v>0</v>
      </c>
      <c r="I5133">
        <f t="array" ref="I5133">MIN(IFERROR(FIND(IstNumbers,A5133),""))</f>
        <v>21</v>
      </c>
      <c r="J5133" s="1" t="e">
        <f>IF([first '# in title]&lt;[pos kw in title],MID([title],[pos kw in title]-6,6),#N/A)</f>
        <v>#N/A</v>
      </c>
      <c r="K5133" s="1" t="e">
        <f>IFERROR(MID(SUBSTITUTE([kw rough in title],",","."),FIND("(",[kw rough in title])+1,20),SUBSTITUTE(IFERROR(MID([kw rough in title],FIND(" ",[kw rough in title])+1,20),[kw rough in title]),",","."))</f>
        <v>#N/A</v>
      </c>
      <c r="L5133" s="1">
        <f>IFERROR(FIND("kW",[desc]),0)</f>
        <v>70</v>
      </c>
      <c r="M5133">
        <f t="array" ref="M5133">MIN(IFERROR(FIND(IstNumbers,E5133),""))</f>
        <v>34</v>
      </c>
      <c r="N5133" s="1" t="str">
        <f>IF([first '# in desc]&lt;[pos kw in desc],MID([desc],[pos kw in desc]-7,7))</f>
        <v xml:space="preserve">­me 42 </v>
      </c>
      <c r="O51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3" s="1" t="str">
        <f>TRIM(IF([first '# in desc]&lt;[pos kw in desc],MID([desc],[pos kw in desc]-6,6),FALSE))</f>
        <v>me 42</v>
      </c>
      <c r="Q5133" s="1" t="b">
        <f>IF(LEN([manuell])=0,IFERROR([kw fine in title]*1,IFERROR(SUMPRODUCT(COUNTIF(IsDigits,MID([kw in desc],ROW($A$1:$A$150),1)))=LEN([kw in desc]),#N/A)),[manuell])</f>
        <v>0</v>
      </c>
      <c r="R5133" s="1" t="str">
        <f>IF([pos kw in title]&gt;0,MID(J5133,#REF!,4),IF([first '# in title]&gt;0,MID([title],[first '# in title],3),IF([first '# in title]&gt;0,MID([desc],#REF!,3),VLOOKUP([productid],$G$2:$R$1386,8))))</f>
        <v xml:space="preserve">42 </v>
      </c>
      <c r="S5133" s="1" t="e">
        <f>IF([kw in desc]=[kw rough in title],[kw in desc]*1,IFERROR(LEFT([kw_dirty],3)*1,IFERROR(LEFT([kw_dirty],2)*1,"n.a.")))</f>
        <v>#N/A</v>
      </c>
      <c r="T5133" s="1"/>
      <c r="U5133" s="1">
        <f>VLOOKUP(Tabelle1[[#This Row],[productid]],Tabelle2[#All],2,FALSE)</f>
        <v>42</v>
      </c>
    </row>
    <row r="5134" spans="1:21" hidden="1">
      <c r="A5134" t="s">
        <v>1307</v>
      </c>
      <c r="B5134">
        <v>3885</v>
      </c>
      <c r="C5134">
        <v>289859</v>
      </c>
      <c r="D5134" t="s">
        <v>8411</v>
      </c>
      <c r="E5134" t="s">
        <v>8412</v>
      </c>
      <c r="F5134">
        <v>18406</v>
      </c>
      <c r="G5134">
        <v>3497887</v>
      </c>
      <c r="H5134">
        <f t="shared" si="80"/>
        <v>0</v>
      </c>
      <c r="I5134">
        <f t="array" ref="I5134">MIN(IFERROR(FIND(IstNumbers,A5134),""))</f>
        <v>13</v>
      </c>
      <c r="J5134" s="1" t="e">
        <f>IF([first '# in title]&lt;[pos kw in title],MID([title],[pos kw in title]-6,6),#N/A)</f>
        <v>#N/A</v>
      </c>
      <c r="K5134" s="1" t="e">
        <f>IFERROR(MID(SUBSTITUTE([kw rough in title],",","."),FIND("(",[kw rough in title])+1,20),SUBSTITUTE(IFERROR(MID([kw rough in title],FIND(" ",[kw rough in title])+1,20),[kw rough in title]),",","."))</f>
        <v>#N/A</v>
      </c>
      <c r="L5134" s="1">
        <f>IFERROR(FIND("kW",[desc]),0)</f>
        <v>70</v>
      </c>
      <c r="M5134">
        <f t="array" ref="M5134">MIN(IFERROR(FIND(IstNumbers,E5134),""))</f>
        <v>34</v>
      </c>
      <c r="N5134" s="1" t="str">
        <f>IF([first '# in desc]&lt;[pos kw in desc],MID([desc],[pos kw in desc]-7,7))</f>
        <v xml:space="preserve">­me 42 </v>
      </c>
      <c r="O51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4" s="1" t="str">
        <f>TRIM(IF([first '# in desc]&lt;[pos kw in desc],MID([desc],[pos kw in desc]-6,6),FALSE))</f>
        <v>me 42</v>
      </c>
      <c r="Q5134" s="1" t="b">
        <f>IF(LEN([manuell])=0,IFERROR([kw fine in title]*1,IFERROR(SUMPRODUCT(COUNTIF(IsDigits,MID([kw in desc],ROW($A$1:$A$150),1)))=LEN([kw in desc]),#N/A)),[manuell])</f>
        <v>0</v>
      </c>
      <c r="R5134" s="1" t="str">
        <f>IF([pos kw in title]&gt;0,MID(J5134,#REF!,4),IF([first '# in title]&gt;0,MID([title],[first '# in title],3),IF([first '# in title]&gt;0,MID([desc],#REF!,3),VLOOKUP([productid],$G$2:$R$1386,8))))</f>
        <v xml:space="preserve">42 </v>
      </c>
      <c r="S5134" s="1" t="e">
        <f>IF([kw in desc]=[kw rough in title],[kw in desc]*1,IFERROR(LEFT([kw_dirty],3)*1,IFERROR(LEFT([kw_dirty],2)*1,"n.a.")))</f>
        <v>#N/A</v>
      </c>
      <c r="T5134" s="1"/>
      <c r="U5134" s="1">
        <f>VLOOKUP(Tabelle1[[#This Row],[productid]],Tabelle2[#All],2,FALSE)</f>
        <v>42</v>
      </c>
    </row>
    <row r="5135" spans="1:21" hidden="1">
      <c r="A5135" t="s">
        <v>5473</v>
      </c>
      <c r="B5135">
        <v>3820</v>
      </c>
      <c r="C5135">
        <v>289859</v>
      </c>
      <c r="D5135" t="s">
        <v>8413</v>
      </c>
      <c r="E5135" t="s">
        <v>7816</v>
      </c>
      <c r="F5135">
        <v>18406</v>
      </c>
      <c r="G5135">
        <v>1750863</v>
      </c>
      <c r="H5135">
        <f t="shared" si="80"/>
        <v>0</v>
      </c>
      <c r="I5135">
        <f t="array" ref="I5135">MIN(IFERROR(FIND(IstNumbers,A5135),""))</f>
        <v>21</v>
      </c>
      <c r="J5135" s="1" t="e">
        <f>IF([first '# in title]&lt;[pos kw in title],MID([title],[pos kw in title]-6,6),#N/A)</f>
        <v>#N/A</v>
      </c>
      <c r="K5135" s="1" t="e">
        <f>IFERROR(MID(SUBSTITUTE([kw rough in title],",","."),FIND("(",[kw rough in title])+1,20),SUBSTITUTE(IFERROR(MID([kw rough in title],FIND(" ",[kw rough in title])+1,20),[kw rough in title]),",","."))</f>
        <v>#N/A</v>
      </c>
      <c r="L5135" s="1">
        <f>IFERROR(FIND("kW",[desc]),0)</f>
        <v>70</v>
      </c>
      <c r="M5135">
        <f t="array" ref="M5135">MIN(IFERROR(FIND(IstNumbers,E5135),""))</f>
        <v>34</v>
      </c>
      <c r="N5135" s="1" t="str">
        <f>IF([first '# in desc]&lt;[pos kw in desc],MID([desc],[pos kw in desc]-7,7))</f>
        <v xml:space="preserve">­me 42 </v>
      </c>
      <c r="O51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5" s="1" t="str">
        <f>TRIM(IF([first '# in desc]&lt;[pos kw in desc],MID([desc],[pos kw in desc]-6,6),FALSE))</f>
        <v>me 42</v>
      </c>
      <c r="Q5135" s="1" t="b">
        <f>IF(LEN([manuell])=0,IFERROR([kw fine in title]*1,IFERROR(SUMPRODUCT(COUNTIF(IsDigits,MID([kw in desc],ROW($A$1:$A$150),1)))=LEN([kw in desc]),#N/A)),[manuell])</f>
        <v>0</v>
      </c>
      <c r="R5135" s="1" t="str">
        <f>IF([pos kw in title]&gt;0,MID(J5135,#REF!,4),IF([first '# in title]&gt;0,MID([title],[first '# in title],3),IF([first '# in title]&gt;0,MID([desc],#REF!,3),VLOOKUP([productid],$G$2:$R$1386,8))))</f>
        <v xml:space="preserve">42 </v>
      </c>
      <c r="S5135" s="1" t="e">
        <f>IF([kw in desc]=[kw rough in title],[kw in desc]*1,IFERROR(LEFT([kw_dirty],3)*1,IFERROR(LEFT([kw_dirty],2)*1,"n.a.")))</f>
        <v>#N/A</v>
      </c>
      <c r="T5135" s="1"/>
      <c r="U5135" s="1">
        <f>VLOOKUP(Tabelle1[[#This Row],[productid]],Tabelle2[#All],2,FALSE)</f>
        <v>42</v>
      </c>
    </row>
    <row r="5136" spans="1:21" hidden="1">
      <c r="A5136" t="s">
        <v>1307</v>
      </c>
      <c r="B5136">
        <v>3885</v>
      </c>
      <c r="C5136">
        <v>289859</v>
      </c>
      <c r="D5136" t="s">
        <v>8414</v>
      </c>
      <c r="E5136" t="s">
        <v>8415</v>
      </c>
      <c r="F5136">
        <v>18406</v>
      </c>
      <c r="G5136">
        <v>3497887</v>
      </c>
      <c r="H5136">
        <f t="shared" si="80"/>
        <v>0</v>
      </c>
      <c r="I5136">
        <f t="array" ref="I5136">MIN(IFERROR(FIND(IstNumbers,A5136),""))</f>
        <v>13</v>
      </c>
      <c r="J5136" s="1" t="e">
        <f>IF([first '# in title]&lt;[pos kw in title],MID([title],[pos kw in title]-6,6),#N/A)</f>
        <v>#N/A</v>
      </c>
      <c r="K5136" s="1" t="e">
        <f>IFERROR(MID(SUBSTITUTE([kw rough in title],",","."),FIND("(",[kw rough in title])+1,20),SUBSTITUTE(IFERROR(MID([kw rough in title],FIND(" ",[kw rough in title])+1,20),[kw rough in title]),",","."))</f>
        <v>#N/A</v>
      </c>
      <c r="L5136" s="1">
        <f>IFERROR(FIND("kW",[desc]),0)</f>
        <v>70</v>
      </c>
      <c r="M5136">
        <f t="array" ref="M5136">MIN(IFERROR(FIND(IstNumbers,E5136),""))</f>
        <v>34</v>
      </c>
      <c r="N5136" s="1" t="str">
        <f>IF([first '# in desc]&lt;[pos kw in desc],MID([desc],[pos kw in desc]-7,7))</f>
        <v xml:space="preserve">­me 42 </v>
      </c>
      <c r="O51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6" s="1" t="str">
        <f>TRIM(IF([first '# in desc]&lt;[pos kw in desc],MID([desc],[pos kw in desc]-6,6),FALSE))</f>
        <v>me 42</v>
      </c>
      <c r="Q5136" s="1" t="b">
        <f>IF(LEN([manuell])=0,IFERROR([kw fine in title]*1,IFERROR(SUMPRODUCT(COUNTIF(IsDigits,MID([kw in desc],ROW($A$1:$A$150),1)))=LEN([kw in desc]),#N/A)),[manuell])</f>
        <v>0</v>
      </c>
      <c r="R5136" s="1" t="str">
        <f>IF([pos kw in title]&gt;0,MID(J5136,#REF!,4),IF([first '# in title]&gt;0,MID([title],[first '# in title],3),IF([first '# in title]&gt;0,MID([desc],#REF!,3),VLOOKUP([productid],$G$2:$R$1386,8))))</f>
        <v xml:space="preserve">42 </v>
      </c>
      <c r="S5136" s="1" t="e">
        <f>IF([kw in desc]=[kw rough in title],[kw in desc]*1,IFERROR(LEFT([kw_dirty],3)*1,IFERROR(LEFT([kw_dirty],2)*1,"n.a.")))</f>
        <v>#N/A</v>
      </c>
      <c r="T5136" s="1"/>
      <c r="U5136" s="1">
        <f>VLOOKUP(Tabelle1[[#This Row],[productid]],Tabelle2[#All],2,FALSE)</f>
        <v>42</v>
      </c>
    </row>
    <row r="5137" spans="1:21" hidden="1">
      <c r="A5137" t="s">
        <v>5473</v>
      </c>
      <c r="B5137">
        <v>3820</v>
      </c>
      <c r="C5137">
        <v>289859</v>
      </c>
      <c r="D5137" t="s">
        <v>8416</v>
      </c>
      <c r="E5137" t="s">
        <v>7490</v>
      </c>
      <c r="F5137">
        <v>18406</v>
      </c>
      <c r="G5137">
        <v>1750863</v>
      </c>
      <c r="H5137">
        <f t="shared" si="80"/>
        <v>0</v>
      </c>
      <c r="I5137">
        <f t="array" ref="I5137">MIN(IFERROR(FIND(IstNumbers,A5137),""))</f>
        <v>21</v>
      </c>
      <c r="J5137" s="1" t="e">
        <f>IF([first '# in title]&lt;[pos kw in title],MID([title],[pos kw in title]-6,6),#N/A)</f>
        <v>#N/A</v>
      </c>
      <c r="K5137" s="1" t="e">
        <f>IFERROR(MID(SUBSTITUTE([kw rough in title],",","."),FIND("(",[kw rough in title])+1,20),SUBSTITUTE(IFERROR(MID([kw rough in title],FIND(" ",[kw rough in title])+1,20),[kw rough in title]),",","."))</f>
        <v>#N/A</v>
      </c>
      <c r="L5137" s="1">
        <f>IFERROR(FIND("kW",[desc]),0)</f>
        <v>70</v>
      </c>
      <c r="M5137">
        <f t="array" ref="M5137">MIN(IFERROR(FIND(IstNumbers,E5137),""))</f>
        <v>34</v>
      </c>
      <c r="N5137" s="1" t="str">
        <f>IF([first '# in desc]&lt;[pos kw in desc],MID([desc],[pos kw in desc]-7,7))</f>
        <v xml:space="preserve">­me 42 </v>
      </c>
      <c r="O51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7" s="1" t="str">
        <f>TRIM(IF([first '# in desc]&lt;[pos kw in desc],MID([desc],[pos kw in desc]-6,6),FALSE))</f>
        <v>me 42</v>
      </c>
      <c r="Q5137" s="1" t="b">
        <f>IF(LEN([manuell])=0,IFERROR([kw fine in title]*1,IFERROR(SUMPRODUCT(COUNTIF(IsDigits,MID([kw in desc],ROW($A$1:$A$150),1)))=LEN([kw in desc]),#N/A)),[manuell])</f>
        <v>0</v>
      </c>
      <c r="R5137" s="1" t="str">
        <f>IF([pos kw in title]&gt;0,MID(J5137,#REF!,4),IF([first '# in title]&gt;0,MID([title],[first '# in title],3),IF([first '# in title]&gt;0,MID([desc],#REF!,3),VLOOKUP([productid],$G$2:$R$1386,8))))</f>
        <v xml:space="preserve">42 </v>
      </c>
      <c r="S5137" s="1" t="e">
        <f>IF([kw in desc]=[kw rough in title],[kw in desc]*1,IFERROR(LEFT([kw_dirty],3)*1,IFERROR(LEFT([kw_dirty],2)*1,"n.a.")))</f>
        <v>#N/A</v>
      </c>
      <c r="T5137" s="1"/>
      <c r="U5137" s="1">
        <f>VLOOKUP(Tabelle1[[#This Row],[productid]],Tabelle2[#All],2,FALSE)</f>
        <v>42</v>
      </c>
    </row>
    <row r="5138" spans="1:21" hidden="1">
      <c r="A5138" t="s">
        <v>1307</v>
      </c>
      <c r="B5138">
        <v>3885</v>
      </c>
      <c r="C5138">
        <v>289859</v>
      </c>
      <c r="D5138" t="s">
        <v>8417</v>
      </c>
      <c r="E5138" t="s">
        <v>6879</v>
      </c>
      <c r="F5138">
        <v>18406</v>
      </c>
      <c r="G5138">
        <v>3497887</v>
      </c>
      <c r="H5138">
        <f t="shared" si="80"/>
        <v>0</v>
      </c>
      <c r="I5138">
        <f t="array" ref="I5138">MIN(IFERROR(FIND(IstNumbers,A5138),""))</f>
        <v>13</v>
      </c>
      <c r="J5138" s="1" t="e">
        <f>IF([first '# in title]&lt;[pos kw in title],MID([title],[pos kw in title]-6,6),#N/A)</f>
        <v>#N/A</v>
      </c>
      <c r="K5138" s="1" t="e">
        <f>IFERROR(MID(SUBSTITUTE([kw rough in title],",","."),FIND("(",[kw rough in title])+1,20),SUBSTITUTE(IFERROR(MID([kw rough in title],FIND(" ",[kw rough in title])+1,20),[kw rough in title]),",","."))</f>
        <v>#N/A</v>
      </c>
      <c r="L5138" s="1">
        <f>IFERROR(FIND("kW",[desc]),0)</f>
        <v>70</v>
      </c>
      <c r="M5138">
        <f t="array" ref="M5138">MIN(IFERROR(FIND(IstNumbers,E5138),""))</f>
        <v>34</v>
      </c>
      <c r="N5138" s="1" t="str">
        <f>IF([first '# in desc]&lt;[pos kw in desc],MID([desc],[pos kw in desc]-7,7))</f>
        <v xml:space="preserve">­me 42 </v>
      </c>
      <c r="O51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8" s="1" t="str">
        <f>TRIM(IF([first '# in desc]&lt;[pos kw in desc],MID([desc],[pos kw in desc]-6,6),FALSE))</f>
        <v>me 42</v>
      </c>
      <c r="Q5138" s="1" t="b">
        <f>IF(LEN([manuell])=0,IFERROR([kw fine in title]*1,IFERROR(SUMPRODUCT(COUNTIF(IsDigits,MID([kw in desc],ROW($A$1:$A$150),1)))=LEN([kw in desc]),#N/A)),[manuell])</f>
        <v>0</v>
      </c>
      <c r="R5138" s="1" t="str">
        <f>IF([pos kw in title]&gt;0,MID(J5138,#REF!,4),IF([first '# in title]&gt;0,MID([title],[first '# in title],3),IF([first '# in title]&gt;0,MID([desc],#REF!,3),VLOOKUP([productid],$G$2:$R$1386,8))))</f>
        <v xml:space="preserve">42 </v>
      </c>
      <c r="S5138" s="1" t="e">
        <f>IF([kw in desc]=[kw rough in title],[kw in desc]*1,IFERROR(LEFT([kw_dirty],3)*1,IFERROR(LEFT([kw_dirty],2)*1,"n.a.")))</f>
        <v>#N/A</v>
      </c>
      <c r="T5138" s="1"/>
      <c r="U5138" s="1">
        <f>VLOOKUP(Tabelle1[[#This Row],[productid]],Tabelle2[#All],2,FALSE)</f>
        <v>42</v>
      </c>
    </row>
    <row r="5139" spans="1:21" hidden="1">
      <c r="A5139" t="s">
        <v>5473</v>
      </c>
      <c r="B5139">
        <v>3820</v>
      </c>
      <c r="C5139">
        <v>289859</v>
      </c>
      <c r="D5139" t="s">
        <v>8418</v>
      </c>
      <c r="E5139" t="s">
        <v>7821</v>
      </c>
      <c r="F5139">
        <v>18406</v>
      </c>
      <c r="G5139">
        <v>1750863</v>
      </c>
      <c r="H5139">
        <f t="shared" si="80"/>
        <v>0</v>
      </c>
      <c r="I5139">
        <f t="array" ref="I5139">MIN(IFERROR(FIND(IstNumbers,A5139),""))</f>
        <v>21</v>
      </c>
      <c r="J5139" s="1" t="e">
        <f>IF([first '# in title]&lt;[pos kw in title],MID([title],[pos kw in title]-6,6),#N/A)</f>
        <v>#N/A</v>
      </c>
      <c r="K5139" s="1" t="e">
        <f>IFERROR(MID(SUBSTITUTE([kw rough in title],",","."),FIND("(",[kw rough in title])+1,20),SUBSTITUTE(IFERROR(MID([kw rough in title],FIND(" ",[kw rough in title])+1,20),[kw rough in title]),",","."))</f>
        <v>#N/A</v>
      </c>
      <c r="L5139" s="1">
        <f>IFERROR(FIND("kW",[desc]),0)</f>
        <v>70</v>
      </c>
      <c r="M5139">
        <f t="array" ref="M5139">MIN(IFERROR(FIND(IstNumbers,E5139),""))</f>
        <v>34</v>
      </c>
      <c r="N5139" s="1" t="str">
        <f>IF([first '# in desc]&lt;[pos kw in desc],MID([desc],[pos kw in desc]-7,7))</f>
        <v xml:space="preserve">­me 42 </v>
      </c>
      <c r="O51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39" s="1" t="str">
        <f>TRIM(IF([first '# in desc]&lt;[pos kw in desc],MID([desc],[pos kw in desc]-6,6),FALSE))</f>
        <v>me 42</v>
      </c>
      <c r="Q5139" s="1" t="b">
        <f>IF(LEN([manuell])=0,IFERROR([kw fine in title]*1,IFERROR(SUMPRODUCT(COUNTIF(IsDigits,MID([kw in desc],ROW($A$1:$A$150),1)))=LEN([kw in desc]),#N/A)),[manuell])</f>
        <v>0</v>
      </c>
      <c r="R5139" s="1" t="str">
        <f>IF([pos kw in title]&gt;0,MID(J5139,#REF!,4),IF([first '# in title]&gt;0,MID([title],[first '# in title],3),IF([first '# in title]&gt;0,MID([desc],#REF!,3),VLOOKUP([productid],$G$2:$R$1386,8))))</f>
        <v xml:space="preserve">42 </v>
      </c>
      <c r="S5139" s="1" t="e">
        <f>IF([kw in desc]=[kw rough in title],[kw in desc]*1,IFERROR(LEFT([kw_dirty],3)*1,IFERROR(LEFT([kw_dirty],2)*1,"n.a.")))</f>
        <v>#N/A</v>
      </c>
      <c r="T5139" s="1"/>
      <c r="U5139" s="1">
        <f>VLOOKUP(Tabelle1[[#This Row],[productid]],Tabelle2[#All],2,FALSE)</f>
        <v>42</v>
      </c>
    </row>
    <row r="5140" spans="1:21" hidden="1">
      <c r="A5140" t="s">
        <v>1307</v>
      </c>
      <c r="B5140">
        <v>3885</v>
      </c>
      <c r="C5140">
        <v>289859</v>
      </c>
      <c r="D5140" t="s">
        <v>8419</v>
      </c>
      <c r="E5140" t="s">
        <v>8420</v>
      </c>
      <c r="F5140">
        <v>18406</v>
      </c>
      <c r="G5140">
        <v>3497887</v>
      </c>
      <c r="H5140">
        <f t="shared" si="80"/>
        <v>0</v>
      </c>
      <c r="I5140">
        <f t="array" ref="I5140">MIN(IFERROR(FIND(IstNumbers,A5140),""))</f>
        <v>13</v>
      </c>
      <c r="J5140" s="1" t="e">
        <f>IF([first '# in title]&lt;[pos kw in title],MID([title],[pos kw in title]-6,6),#N/A)</f>
        <v>#N/A</v>
      </c>
      <c r="K5140" s="1" t="e">
        <f>IFERROR(MID(SUBSTITUTE([kw rough in title],",","."),FIND("(",[kw rough in title])+1,20),SUBSTITUTE(IFERROR(MID([kw rough in title],FIND(" ",[kw rough in title])+1,20),[kw rough in title]),",","."))</f>
        <v>#N/A</v>
      </c>
      <c r="L5140" s="1">
        <f>IFERROR(FIND("kW",[desc]),0)</f>
        <v>70</v>
      </c>
      <c r="M5140">
        <f t="array" ref="M5140">MIN(IFERROR(FIND(IstNumbers,E5140),""))</f>
        <v>34</v>
      </c>
      <c r="N5140" s="1" t="str">
        <f>IF([first '# in desc]&lt;[pos kw in desc],MID([desc],[pos kw in desc]-7,7))</f>
        <v xml:space="preserve">­me 42 </v>
      </c>
      <c r="O51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40" s="1" t="str">
        <f>TRIM(IF([first '# in desc]&lt;[pos kw in desc],MID([desc],[pos kw in desc]-6,6),FALSE))</f>
        <v>me 42</v>
      </c>
      <c r="Q5140" s="1" t="b">
        <f>IF(LEN([manuell])=0,IFERROR([kw fine in title]*1,IFERROR(SUMPRODUCT(COUNTIF(IsDigits,MID([kw in desc],ROW($A$1:$A$150),1)))=LEN([kw in desc]),#N/A)),[manuell])</f>
        <v>0</v>
      </c>
      <c r="R5140" s="1" t="str">
        <f>IF([pos kw in title]&gt;0,MID(J5140,#REF!,4),IF([first '# in title]&gt;0,MID([title],[first '# in title],3),IF([first '# in title]&gt;0,MID([desc],#REF!,3),VLOOKUP([productid],$G$2:$R$1386,8))))</f>
        <v xml:space="preserve">42 </v>
      </c>
      <c r="S5140" s="1" t="e">
        <f>IF([kw in desc]=[kw rough in title],[kw in desc]*1,IFERROR(LEFT([kw_dirty],3)*1,IFERROR(LEFT([kw_dirty],2)*1,"n.a.")))</f>
        <v>#N/A</v>
      </c>
      <c r="T5140" s="1"/>
      <c r="U5140" s="1">
        <f>VLOOKUP(Tabelle1[[#This Row],[productid]],Tabelle2[#All],2,FALSE)</f>
        <v>42</v>
      </c>
    </row>
    <row r="5141" spans="1:21" hidden="1">
      <c r="A5141" t="s">
        <v>1307</v>
      </c>
      <c r="B5141">
        <v>3885</v>
      </c>
      <c r="C5141">
        <v>289859</v>
      </c>
      <c r="D5141" t="s">
        <v>8421</v>
      </c>
      <c r="E5141" t="s">
        <v>8086</v>
      </c>
      <c r="F5141">
        <v>18406</v>
      </c>
      <c r="G5141">
        <v>3497887</v>
      </c>
      <c r="H5141">
        <f t="shared" si="80"/>
        <v>0</v>
      </c>
      <c r="I5141">
        <f t="array" ref="I5141">MIN(IFERROR(FIND(IstNumbers,A5141),""))</f>
        <v>13</v>
      </c>
      <c r="J5141" s="1" t="e">
        <f>IF([first '# in title]&lt;[pos kw in title],MID([title],[pos kw in title]-6,6),#N/A)</f>
        <v>#N/A</v>
      </c>
      <c r="K5141" s="1" t="e">
        <f>IFERROR(MID(SUBSTITUTE([kw rough in title],",","."),FIND("(",[kw rough in title])+1,20),SUBSTITUTE(IFERROR(MID([kw rough in title],FIND(" ",[kw rough in title])+1,20),[kw rough in title]),",","."))</f>
        <v>#N/A</v>
      </c>
      <c r="L5141" s="1">
        <f>IFERROR(FIND("kW",[desc]),0)</f>
        <v>70</v>
      </c>
      <c r="M5141">
        <f t="array" ref="M5141">MIN(IFERROR(FIND(IstNumbers,E5141),""))</f>
        <v>34</v>
      </c>
      <c r="N5141" s="1" t="str">
        <f>IF([first '# in desc]&lt;[pos kw in desc],MID([desc],[pos kw in desc]-7,7))</f>
        <v xml:space="preserve">­me 42 </v>
      </c>
      <c r="O51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41" s="1" t="str">
        <f>TRIM(IF([first '# in desc]&lt;[pos kw in desc],MID([desc],[pos kw in desc]-6,6),FALSE))</f>
        <v>me 42</v>
      </c>
      <c r="Q5141" s="1" t="b">
        <f>IF(LEN([manuell])=0,IFERROR([kw fine in title]*1,IFERROR(SUMPRODUCT(COUNTIF(IsDigits,MID([kw in desc],ROW($A$1:$A$150),1)))=LEN([kw in desc]),#N/A)),[manuell])</f>
        <v>0</v>
      </c>
      <c r="R5141" s="1" t="str">
        <f>IF([pos kw in title]&gt;0,MID(J5141,#REF!,4),IF([first '# in title]&gt;0,MID([title],[first '# in title],3),IF([first '# in title]&gt;0,MID([desc],#REF!,3),VLOOKUP([productid],$G$2:$R$1386,8))))</f>
        <v xml:space="preserve">42 </v>
      </c>
      <c r="S5141" s="1" t="e">
        <f>IF([kw in desc]=[kw rough in title],[kw in desc]*1,IFERROR(LEFT([kw_dirty],3)*1,IFERROR(LEFT([kw_dirty],2)*1,"n.a.")))</f>
        <v>#N/A</v>
      </c>
      <c r="T5141" s="1"/>
      <c r="U5141" s="1">
        <f>VLOOKUP(Tabelle1[[#This Row],[productid]],Tabelle2[#All],2,FALSE)</f>
        <v>42</v>
      </c>
    </row>
    <row r="5142" spans="1:21">
      <c r="A5142" t="s">
        <v>165</v>
      </c>
      <c r="B5142">
        <v>3143</v>
      </c>
      <c r="C5142">
        <v>289859</v>
      </c>
      <c r="D5142" t="s">
        <v>8422</v>
      </c>
      <c r="E5142" t="s">
        <v>8423</v>
      </c>
      <c r="F5142">
        <v>18406</v>
      </c>
      <c r="G5142">
        <v>2286143</v>
      </c>
      <c r="H5142">
        <f t="shared" si="80"/>
        <v>0</v>
      </c>
      <c r="I5142">
        <f t="array" ref="I5142">MIN(IFERROR(FIND(IstNumbers,A5142),""))</f>
        <v>29</v>
      </c>
      <c r="J5142" s="1" t="e">
        <f>IF([first '# in title]&lt;[pos kw in title],MID([title],[pos kw in title]-6,6),#N/A)</f>
        <v>#N/A</v>
      </c>
      <c r="K5142" s="1" t="e">
        <f>IFERROR(MID(SUBSTITUTE([kw rough in title],",","."),FIND("(",[kw rough in title])+1,20),SUBSTITUTE(IFERROR(MID([kw rough in title],FIND(" ",[kw rough in title])+1,20),[kw rough in title]),",","."))</f>
        <v>#N/A</v>
      </c>
      <c r="L5142" s="1">
        <f>IFERROR(FIND("kW",[desc]),0)</f>
        <v>0</v>
      </c>
      <c r="M5142">
        <f t="array" ref="M5142">MIN(IFERROR(FIND(IstNumbers,E5142),""))</f>
        <v>33</v>
      </c>
      <c r="N5142" s="1" t="b">
        <f>IF([first '# in desc]&lt;[pos kw in desc],MID([desc],[pos kw in desc]-7,7))</f>
        <v>0</v>
      </c>
      <c r="O51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2" s="1" t="str">
        <f>TRIM(IF([first '# in desc]&lt;[pos kw in desc],MID([desc],[pos kw in desc]-6,6),FALSE))</f>
        <v>FALSCH</v>
      </c>
      <c r="Q5142" s="1" t="b">
        <f>IF(LEN([manuell])=0,IFERROR([kw fine in title]*1,IFERROR(SUMPRODUCT(COUNTIF(IsDigits,MID([kw in desc],ROW($A$1:$A$150),1)))=LEN([kw in desc]),#N/A)),[manuell])</f>
        <v>0</v>
      </c>
      <c r="R5142" s="1" t="str">
        <f>IF([pos kw in title]&gt;0,MID(J5142,#REF!,4),IF([first '# in title]&gt;0,MID([title],[first '# in title],3),IF([first '# in title]&gt;0,MID([desc],#REF!,3),VLOOKUP([productid],$G$2:$R$1386,8))))</f>
        <v>146</v>
      </c>
      <c r="S5142" s="1" t="e">
        <f>IF([kw in desc]=[kw rough in title],[kw in desc]*1,IFERROR(LEFT([kw_dirty],3)*1,IFERROR(LEFT([kw_dirty],2)*1,"n.a.")))</f>
        <v>#N/A</v>
      </c>
      <c r="T5142" s="1"/>
      <c r="U5142" s="1" t="e">
        <f>VLOOKUP(Tabelle1[[#This Row],[productid]],Tabelle2[#All],2,FALSE)</f>
        <v>#N/A</v>
      </c>
    </row>
    <row r="5143" spans="1:21">
      <c r="A5143" t="s">
        <v>165</v>
      </c>
      <c r="B5143">
        <v>3143</v>
      </c>
      <c r="C5143">
        <v>289859</v>
      </c>
      <c r="D5143" t="s">
        <v>8424</v>
      </c>
      <c r="E5143" t="s">
        <v>8425</v>
      </c>
      <c r="F5143">
        <v>18406</v>
      </c>
      <c r="G5143">
        <v>2286143</v>
      </c>
      <c r="H5143">
        <f t="shared" si="80"/>
        <v>0</v>
      </c>
      <c r="I5143">
        <f t="array" ref="I5143">MIN(IFERROR(FIND(IstNumbers,A5143),""))</f>
        <v>29</v>
      </c>
      <c r="J5143" s="1" t="e">
        <f>IF([first '# in title]&lt;[pos kw in title],MID([title],[pos kw in title]-6,6),#N/A)</f>
        <v>#N/A</v>
      </c>
      <c r="K5143" s="1" t="e">
        <f>IFERROR(MID(SUBSTITUTE([kw rough in title],",","."),FIND("(",[kw rough in title])+1,20),SUBSTITUTE(IFERROR(MID([kw rough in title],FIND(" ",[kw rough in title])+1,20),[kw rough in title]),",","."))</f>
        <v>#N/A</v>
      </c>
      <c r="L5143" s="1">
        <f>IFERROR(FIND("kW",[desc]),0)</f>
        <v>0</v>
      </c>
      <c r="M5143">
        <f t="array" ref="M5143">MIN(IFERROR(FIND(IstNumbers,E5143),""))</f>
        <v>33</v>
      </c>
      <c r="N5143" s="1" t="b">
        <f>IF([first '# in desc]&lt;[pos kw in desc],MID([desc],[pos kw in desc]-7,7))</f>
        <v>0</v>
      </c>
      <c r="O51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3" s="1" t="str">
        <f>TRIM(IF([first '# in desc]&lt;[pos kw in desc],MID([desc],[pos kw in desc]-6,6),FALSE))</f>
        <v>FALSCH</v>
      </c>
      <c r="Q5143" s="1" t="b">
        <f>IF(LEN([manuell])=0,IFERROR([kw fine in title]*1,IFERROR(SUMPRODUCT(COUNTIF(IsDigits,MID([kw in desc],ROW($A$1:$A$150),1)))=LEN([kw in desc]),#N/A)),[manuell])</f>
        <v>0</v>
      </c>
      <c r="R5143" s="1" t="str">
        <f>IF([pos kw in title]&gt;0,MID(J5143,#REF!,4),IF([first '# in title]&gt;0,MID([title],[first '# in title],3),IF([first '# in title]&gt;0,MID([desc],#REF!,3),VLOOKUP([productid],$G$2:$R$1386,8))))</f>
        <v>146</v>
      </c>
      <c r="S5143" s="1" t="e">
        <f>IF([kw in desc]=[kw rough in title],[kw in desc]*1,IFERROR(LEFT([kw_dirty],3)*1,IFERROR(LEFT([kw_dirty],2)*1,"n.a.")))</f>
        <v>#N/A</v>
      </c>
      <c r="T5143" s="1"/>
      <c r="U5143" s="1" t="e">
        <f>VLOOKUP(Tabelle1[[#This Row],[productid]],Tabelle2[#All],2,FALSE)</f>
        <v>#N/A</v>
      </c>
    </row>
    <row r="5144" spans="1:21">
      <c r="A5144" t="s">
        <v>165</v>
      </c>
      <c r="B5144">
        <v>3143</v>
      </c>
      <c r="C5144">
        <v>289859</v>
      </c>
      <c r="D5144" t="s">
        <v>8426</v>
      </c>
      <c r="E5144" t="s">
        <v>8427</v>
      </c>
      <c r="F5144">
        <v>18406</v>
      </c>
      <c r="G5144">
        <v>2286143</v>
      </c>
      <c r="H5144">
        <f t="shared" si="80"/>
        <v>0</v>
      </c>
      <c r="I5144">
        <f t="array" ref="I5144">MIN(IFERROR(FIND(IstNumbers,A5144),""))</f>
        <v>29</v>
      </c>
      <c r="J5144" s="1" t="e">
        <f>IF([first '# in title]&lt;[pos kw in title],MID([title],[pos kw in title]-6,6),#N/A)</f>
        <v>#N/A</v>
      </c>
      <c r="K5144" s="1" t="e">
        <f>IFERROR(MID(SUBSTITUTE([kw rough in title],",","."),FIND("(",[kw rough in title])+1,20),SUBSTITUTE(IFERROR(MID([kw rough in title],FIND(" ",[kw rough in title])+1,20),[kw rough in title]),",","."))</f>
        <v>#N/A</v>
      </c>
      <c r="L5144" s="1">
        <f>IFERROR(FIND("kW",[desc]),0)</f>
        <v>0</v>
      </c>
      <c r="M5144">
        <f t="array" ref="M5144">MIN(IFERROR(FIND(IstNumbers,E5144),""))</f>
        <v>33</v>
      </c>
      <c r="N5144" s="1" t="b">
        <f>IF([first '# in desc]&lt;[pos kw in desc],MID([desc],[pos kw in desc]-7,7))</f>
        <v>0</v>
      </c>
      <c r="O51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4" s="1" t="str">
        <f>TRIM(IF([first '# in desc]&lt;[pos kw in desc],MID([desc],[pos kw in desc]-6,6),FALSE))</f>
        <v>FALSCH</v>
      </c>
      <c r="Q5144" s="1" t="b">
        <f>IF(LEN([manuell])=0,IFERROR([kw fine in title]*1,IFERROR(SUMPRODUCT(COUNTIF(IsDigits,MID([kw in desc],ROW($A$1:$A$150),1)))=LEN([kw in desc]),#N/A)),[manuell])</f>
        <v>0</v>
      </c>
      <c r="R5144" s="1" t="str">
        <f>IF([pos kw in title]&gt;0,MID(J5144,#REF!,4),IF([first '# in title]&gt;0,MID([title],[first '# in title],3),IF([first '# in title]&gt;0,MID([desc],#REF!,3),VLOOKUP([productid],$G$2:$R$1386,8))))</f>
        <v>146</v>
      </c>
      <c r="S5144" s="1" t="e">
        <f>IF([kw in desc]=[kw rough in title],[kw in desc]*1,IFERROR(LEFT([kw_dirty],3)*1,IFERROR(LEFT([kw_dirty],2)*1,"n.a.")))</f>
        <v>#N/A</v>
      </c>
      <c r="T5144" s="1"/>
      <c r="U5144" s="1" t="e">
        <f>VLOOKUP(Tabelle1[[#This Row],[productid]],Tabelle2[#All],2,FALSE)</f>
        <v>#N/A</v>
      </c>
    </row>
    <row r="5145" spans="1:21">
      <c r="A5145" t="s">
        <v>165</v>
      </c>
      <c r="B5145">
        <v>3144</v>
      </c>
      <c r="C5145">
        <v>289859</v>
      </c>
      <c r="D5145" t="s">
        <v>8428</v>
      </c>
      <c r="E5145" t="s">
        <v>8429</v>
      </c>
      <c r="F5145">
        <v>18406</v>
      </c>
      <c r="G5145">
        <v>2286143</v>
      </c>
      <c r="H5145">
        <f t="shared" si="80"/>
        <v>0</v>
      </c>
      <c r="I5145">
        <f t="array" ref="I5145">MIN(IFERROR(FIND(IstNumbers,A5145),""))</f>
        <v>29</v>
      </c>
      <c r="J5145" s="1" t="e">
        <f>IF([first '# in title]&lt;[pos kw in title],MID([title],[pos kw in title]-6,6),#N/A)</f>
        <v>#N/A</v>
      </c>
      <c r="K5145" s="1" t="e">
        <f>IFERROR(MID(SUBSTITUTE([kw rough in title],",","."),FIND("(",[kw rough in title])+1,20),SUBSTITUTE(IFERROR(MID([kw rough in title],FIND(" ",[kw rough in title])+1,20),[kw rough in title]),",","."))</f>
        <v>#N/A</v>
      </c>
      <c r="L5145" s="1">
        <f>IFERROR(FIND("kW",[desc]),0)</f>
        <v>0</v>
      </c>
      <c r="M5145">
        <f t="array" ref="M5145">MIN(IFERROR(FIND(IstNumbers,E5145),""))</f>
        <v>33</v>
      </c>
      <c r="N5145" s="1" t="b">
        <f>IF([first '# in desc]&lt;[pos kw in desc],MID([desc],[pos kw in desc]-7,7))</f>
        <v>0</v>
      </c>
      <c r="O51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5" s="1" t="str">
        <f>TRIM(IF([first '# in desc]&lt;[pos kw in desc],MID([desc],[pos kw in desc]-6,6),FALSE))</f>
        <v>FALSCH</v>
      </c>
      <c r="Q5145" s="1" t="b">
        <f>IF(LEN([manuell])=0,IFERROR([kw fine in title]*1,IFERROR(SUMPRODUCT(COUNTIF(IsDigits,MID([kw in desc],ROW($A$1:$A$150),1)))=LEN([kw in desc]),#N/A)),[manuell])</f>
        <v>0</v>
      </c>
      <c r="R5145" s="1" t="str">
        <f>IF([pos kw in title]&gt;0,MID(J5145,#REF!,4),IF([first '# in title]&gt;0,MID([title],[first '# in title],3),IF([first '# in title]&gt;0,MID([desc],#REF!,3),VLOOKUP([productid],$G$2:$R$1386,8))))</f>
        <v>146</v>
      </c>
      <c r="S5145" s="1" t="e">
        <f>IF([kw in desc]=[kw rough in title],[kw in desc]*1,IFERROR(LEFT([kw_dirty],3)*1,IFERROR(LEFT([kw_dirty],2)*1,"n.a.")))</f>
        <v>#N/A</v>
      </c>
      <c r="T5145" s="1"/>
      <c r="U5145" s="1" t="e">
        <f>VLOOKUP(Tabelle1[[#This Row],[productid]],Tabelle2[#All],2,FALSE)</f>
        <v>#N/A</v>
      </c>
    </row>
    <row r="5146" spans="1:21">
      <c r="A5146" t="s">
        <v>165</v>
      </c>
      <c r="B5146">
        <v>3147</v>
      </c>
      <c r="C5146">
        <v>289859</v>
      </c>
      <c r="D5146" t="s">
        <v>8430</v>
      </c>
      <c r="E5146" t="s">
        <v>8431</v>
      </c>
      <c r="F5146">
        <v>18406</v>
      </c>
      <c r="G5146">
        <v>2286143</v>
      </c>
      <c r="H5146">
        <f t="shared" si="80"/>
        <v>0</v>
      </c>
      <c r="I5146">
        <f t="array" ref="I5146">MIN(IFERROR(FIND(IstNumbers,A5146),""))</f>
        <v>29</v>
      </c>
      <c r="J5146" s="1" t="e">
        <f>IF([first '# in title]&lt;[pos kw in title],MID([title],[pos kw in title]-6,6),#N/A)</f>
        <v>#N/A</v>
      </c>
      <c r="K5146" s="1" t="e">
        <f>IFERROR(MID(SUBSTITUTE([kw rough in title],",","."),FIND("(",[kw rough in title])+1,20),SUBSTITUTE(IFERROR(MID([kw rough in title],FIND(" ",[kw rough in title])+1,20),[kw rough in title]),",","."))</f>
        <v>#N/A</v>
      </c>
      <c r="L5146" s="1">
        <f>IFERROR(FIND("kW",[desc]),0)</f>
        <v>0</v>
      </c>
      <c r="M5146">
        <f t="array" ref="M5146">MIN(IFERROR(FIND(IstNumbers,E5146),""))</f>
        <v>33</v>
      </c>
      <c r="N5146" s="1" t="b">
        <f>IF([first '# in desc]&lt;[pos kw in desc],MID([desc],[pos kw in desc]-7,7))</f>
        <v>0</v>
      </c>
      <c r="O51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6" s="1" t="str">
        <f>TRIM(IF([first '# in desc]&lt;[pos kw in desc],MID([desc],[pos kw in desc]-6,6),FALSE))</f>
        <v>FALSCH</v>
      </c>
      <c r="Q5146" s="1" t="b">
        <f>IF(LEN([manuell])=0,IFERROR([kw fine in title]*1,IFERROR(SUMPRODUCT(COUNTIF(IsDigits,MID([kw in desc],ROW($A$1:$A$150),1)))=LEN([kw in desc]),#N/A)),[manuell])</f>
        <v>0</v>
      </c>
      <c r="R5146" s="1" t="str">
        <f>IF([pos kw in title]&gt;0,MID(J5146,#REF!,4),IF([first '# in title]&gt;0,MID([title],[first '# in title],3),IF([first '# in title]&gt;0,MID([desc],#REF!,3),VLOOKUP([productid],$G$2:$R$1386,8))))</f>
        <v>146</v>
      </c>
      <c r="S5146" s="1" t="e">
        <f>IF([kw in desc]=[kw rough in title],[kw in desc]*1,IFERROR(LEFT([kw_dirty],3)*1,IFERROR(LEFT([kw_dirty],2)*1,"n.a.")))</f>
        <v>#N/A</v>
      </c>
      <c r="T5146" s="1"/>
      <c r="U5146" s="1" t="e">
        <f>VLOOKUP(Tabelle1[[#This Row],[productid]],Tabelle2[#All],2,FALSE)</f>
        <v>#N/A</v>
      </c>
    </row>
    <row r="5147" spans="1:21">
      <c r="A5147" t="s">
        <v>165</v>
      </c>
      <c r="B5147">
        <v>3147</v>
      </c>
      <c r="C5147">
        <v>289859</v>
      </c>
      <c r="D5147" t="s">
        <v>8432</v>
      </c>
      <c r="E5147" t="s">
        <v>8433</v>
      </c>
      <c r="F5147">
        <v>18406</v>
      </c>
      <c r="G5147">
        <v>2286143</v>
      </c>
      <c r="H5147">
        <f t="shared" si="80"/>
        <v>0</v>
      </c>
      <c r="I5147">
        <f t="array" ref="I5147">MIN(IFERROR(FIND(IstNumbers,A5147),""))</f>
        <v>29</v>
      </c>
      <c r="J5147" s="1" t="e">
        <f>IF([first '# in title]&lt;[pos kw in title],MID([title],[pos kw in title]-6,6),#N/A)</f>
        <v>#N/A</v>
      </c>
      <c r="K5147" s="1" t="e">
        <f>IFERROR(MID(SUBSTITUTE([kw rough in title],",","."),FIND("(",[kw rough in title])+1,20),SUBSTITUTE(IFERROR(MID([kw rough in title],FIND(" ",[kw rough in title])+1,20),[kw rough in title]),",","."))</f>
        <v>#N/A</v>
      </c>
      <c r="L5147" s="1">
        <f>IFERROR(FIND("kW",[desc]),0)</f>
        <v>0</v>
      </c>
      <c r="M5147">
        <f t="array" ref="M5147">MIN(IFERROR(FIND(IstNumbers,E5147),""))</f>
        <v>33</v>
      </c>
      <c r="N5147" s="1" t="b">
        <f>IF([first '# in desc]&lt;[pos kw in desc],MID([desc],[pos kw in desc]-7,7))</f>
        <v>0</v>
      </c>
      <c r="O51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7" s="1" t="str">
        <f>TRIM(IF([first '# in desc]&lt;[pos kw in desc],MID([desc],[pos kw in desc]-6,6),FALSE))</f>
        <v>FALSCH</v>
      </c>
      <c r="Q5147" s="1" t="b">
        <f>IF(LEN([manuell])=0,IFERROR([kw fine in title]*1,IFERROR(SUMPRODUCT(COUNTIF(IsDigits,MID([kw in desc],ROW($A$1:$A$150),1)))=LEN([kw in desc]),#N/A)),[manuell])</f>
        <v>0</v>
      </c>
      <c r="R5147" s="1" t="str">
        <f>IF([pos kw in title]&gt;0,MID(J5147,#REF!,4),IF([first '# in title]&gt;0,MID([title],[first '# in title],3),IF([first '# in title]&gt;0,MID([desc],#REF!,3),VLOOKUP([productid],$G$2:$R$1386,8))))</f>
        <v>146</v>
      </c>
      <c r="S5147" s="1" t="e">
        <f>IF([kw in desc]=[kw rough in title],[kw in desc]*1,IFERROR(LEFT([kw_dirty],3)*1,IFERROR(LEFT([kw_dirty],2)*1,"n.a.")))</f>
        <v>#N/A</v>
      </c>
      <c r="T5147" s="1"/>
      <c r="U5147" s="1" t="e">
        <f>VLOOKUP(Tabelle1[[#This Row],[productid]],Tabelle2[#All],2,FALSE)</f>
        <v>#N/A</v>
      </c>
    </row>
    <row r="5148" spans="1:21">
      <c r="A5148" t="s">
        <v>165</v>
      </c>
      <c r="B5148">
        <v>3147</v>
      </c>
      <c r="C5148">
        <v>289859</v>
      </c>
      <c r="D5148" t="s">
        <v>8434</v>
      </c>
      <c r="E5148" t="s">
        <v>8435</v>
      </c>
      <c r="F5148">
        <v>18406</v>
      </c>
      <c r="G5148">
        <v>2286143</v>
      </c>
      <c r="H5148">
        <f t="shared" si="80"/>
        <v>0</v>
      </c>
      <c r="I5148">
        <f t="array" ref="I5148">MIN(IFERROR(FIND(IstNumbers,A5148),""))</f>
        <v>29</v>
      </c>
      <c r="J5148" s="1" t="e">
        <f>IF([first '# in title]&lt;[pos kw in title],MID([title],[pos kw in title]-6,6),#N/A)</f>
        <v>#N/A</v>
      </c>
      <c r="K5148" s="1" t="e">
        <f>IFERROR(MID(SUBSTITUTE([kw rough in title],",","."),FIND("(",[kw rough in title])+1,20),SUBSTITUTE(IFERROR(MID([kw rough in title],FIND(" ",[kw rough in title])+1,20),[kw rough in title]),",","."))</f>
        <v>#N/A</v>
      </c>
      <c r="L5148" s="1">
        <f>IFERROR(FIND("kW",[desc]),0)</f>
        <v>0</v>
      </c>
      <c r="M5148">
        <f t="array" ref="M5148">MIN(IFERROR(FIND(IstNumbers,E5148),""))</f>
        <v>33</v>
      </c>
      <c r="N5148" s="1" t="b">
        <f>IF([first '# in desc]&lt;[pos kw in desc],MID([desc],[pos kw in desc]-7,7))</f>
        <v>0</v>
      </c>
      <c r="O51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8" s="1" t="str">
        <f>TRIM(IF([first '# in desc]&lt;[pos kw in desc],MID([desc],[pos kw in desc]-6,6),FALSE))</f>
        <v>FALSCH</v>
      </c>
      <c r="Q5148" s="1" t="b">
        <f>IF(LEN([manuell])=0,IFERROR([kw fine in title]*1,IFERROR(SUMPRODUCT(COUNTIF(IsDigits,MID([kw in desc],ROW($A$1:$A$150),1)))=LEN([kw in desc]),#N/A)),[manuell])</f>
        <v>0</v>
      </c>
      <c r="R5148" s="1" t="str">
        <f>IF([pos kw in title]&gt;0,MID(J5148,#REF!,4),IF([first '# in title]&gt;0,MID([title],[first '# in title],3),IF([first '# in title]&gt;0,MID([desc],#REF!,3),VLOOKUP([productid],$G$2:$R$1386,8))))</f>
        <v>146</v>
      </c>
      <c r="S5148" s="1" t="e">
        <f>IF([kw in desc]=[kw rough in title],[kw in desc]*1,IFERROR(LEFT([kw_dirty],3)*1,IFERROR(LEFT([kw_dirty],2)*1,"n.a.")))</f>
        <v>#N/A</v>
      </c>
      <c r="T5148" s="1"/>
      <c r="U5148" s="1" t="e">
        <f>VLOOKUP(Tabelle1[[#This Row],[productid]],Tabelle2[#All],2,FALSE)</f>
        <v>#N/A</v>
      </c>
    </row>
    <row r="5149" spans="1:21">
      <c r="A5149" t="s">
        <v>165</v>
      </c>
      <c r="B5149">
        <v>3147</v>
      </c>
      <c r="C5149">
        <v>289859</v>
      </c>
      <c r="D5149" t="s">
        <v>8436</v>
      </c>
      <c r="E5149" t="s">
        <v>8437</v>
      </c>
      <c r="F5149">
        <v>18406</v>
      </c>
      <c r="G5149">
        <v>2286143</v>
      </c>
      <c r="H5149">
        <f t="shared" si="80"/>
        <v>0</v>
      </c>
      <c r="I5149">
        <f t="array" ref="I5149">MIN(IFERROR(FIND(IstNumbers,A5149),""))</f>
        <v>29</v>
      </c>
      <c r="J5149" s="1" t="e">
        <f>IF([first '# in title]&lt;[pos kw in title],MID([title],[pos kw in title]-6,6),#N/A)</f>
        <v>#N/A</v>
      </c>
      <c r="K5149" s="1" t="e">
        <f>IFERROR(MID(SUBSTITUTE([kw rough in title],",","."),FIND("(",[kw rough in title])+1,20),SUBSTITUTE(IFERROR(MID([kw rough in title],FIND(" ",[kw rough in title])+1,20),[kw rough in title]),",","."))</f>
        <v>#N/A</v>
      </c>
      <c r="L5149" s="1">
        <f>IFERROR(FIND("kW",[desc]),0)</f>
        <v>0</v>
      </c>
      <c r="M5149">
        <f t="array" ref="M5149">MIN(IFERROR(FIND(IstNumbers,E5149),""))</f>
        <v>33</v>
      </c>
      <c r="N5149" s="1" t="b">
        <f>IF([first '# in desc]&lt;[pos kw in desc],MID([desc],[pos kw in desc]-7,7))</f>
        <v>0</v>
      </c>
      <c r="O51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49" s="1" t="str">
        <f>TRIM(IF([first '# in desc]&lt;[pos kw in desc],MID([desc],[pos kw in desc]-6,6),FALSE))</f>
        <v>FALSCH</v>
      </c>
      <c r="Q5149" s="1" t="b">
        <f>IF(LEN([manuell])=0,IFERROR([kw fine in title]*1,IFERROR(SUMPRODUCT(COUNTIF(IsDigits,MID([kw in desc],ROW($A$1:$A$150),1)))=LEN([kw in desc]),#N/A)),[manuell])</f>
        <v>0</v>
      </c>
      <c r="R5149" s="1" t="str">
        <f>IF([pos kw in title]&gt;0,MID(J5149,#REF!,4),IF([first '# in title]&gt;0,MID([title],[first '# in title],3),IF([first '# in title]&gt;0,MID([desc],#REF!,3),VLOOKUP([productid],$G$2:$R$1386,8))))</f>
        <v>146</v>
      </c>
      <c r="S5149" s="1" t="e">
        <f>IF([kw in desc]=[kw rough in title],[kw in desc]*1,IFERROR(LEFT([kw_dirty],3)*1,IFERROR(LEFT([kw_dirty],2)*1,"n.a.")))</f>
        <v>#N/A</v>
      </c>
      <c r="T5149" s="1"/>
      <c r="U5149" s="1" t="e">
        <f>VLOOKUP(Tabelle1[[#This Row],[productid]],Tabelle2[#All],2,FALSE)</f>
        <v>#N/A</v>
      </c>
    </row>
    <row r="5150" spans="1:21" hidden="1">
      <c r="A5150" t="s">
        <v>853</v>
      </c>
      <c r="B5150">
        <v>3820</v>
      </c>
      <c r="C5150">
        <v>289859</v>
      </c>
      <c r="D5150" t="s">
        <v>8438</v>
      </c>
      <c r="E5150" t="s">
        <v>7826</v>
      </c>
      <c r="F5150">
        <v>18406</v>
      </c>
      <c r="G5150">
        <v>1750863</v>
      </c>
      <c r="H5150">
        <f t="shared" si="80"/>
        <v>40</v>
      </c>
      <c r="I5150">
        <f t="array" ref="I5150">MIN(IFERROR(FIND(IstNumbers,A5150),""))</f>
        <v>29</v>
      </c>
      <c r="J5150" s="1" t="str">
        <f>IF([first '# in title]&lt;[pos kw in title],MID([title],[pos kw in title]-6,6),#N/A)</f>
        <v xml:space="preserve">A (42 </v>
      </c>
      <c r="K515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50" s="1">
        <f>IFERROR(FIND("kW",[desc]),0)</f>
        <v>70</v>
      </c>
      <c r="M5150">
        <f t="array" ref="M5150">MIN(IFERROR(FIND(IstNumbers,E5150),""))</f>
        <v>34</v>
      </c>
      <c r="N5150" s="1" t="str">
        <f>IF([first '# in desc]&lt;[pos kw in desc],MID([desc],[pos kw in desc]-7,7))</f>
        <v xml:space="preserve">­me 42 </v>
      </c>
      <c r="O51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50" s="1" t="str">
        <f>TRIM(IF([first '# in desc]&lt;[pos kw in desc],MID([desc],[pos kw in desc]-6,6),FALSE))</f>
        <v>me 42</v>
      </c>
      <c r="Q5150" s="1">
        <f>IF(LEN([manuell])=0,IFERROR([kw fine in title]*1,IFERROR(SUMPRODUCT(COUNTIF(IsDigits,MID([kw in desc],ROW($A$1:$A$150),1)))=LEN([kw in desc]),#N/A)),[manuell])</f>
        <v>42</v>
      </c>
      <c r="R5150" s="1" t="e">
        <f>IF([pos kw in title]&gt;0,MID(J5150,#REF!,4),IF([first '# in title]&gt;0,MID([title],[first '# in title],3),IF([first '# in title]&gt;0,MID([desc],#REF!,3),VLOOKUP([productid],$G$2:$R$1386,8))))</f>
        <v>#REF!</v>
      </c>
      <c r="S5150" s="1" t="str">
        <f>IF([kw in desc]=[kw rough in title],[kw in desc]*1,IFERROR(LEFT([kw_dirty],3)*1,IFERROR(LEFT([kw_dirty],2)*1,"n.a.")))</f>
        <v>n.a.</v>
      </c>
      <c r="T5150" s="1"/>
      <c r="U5150" s="1">
        <f>VLOOKUP(Tabelle1[[#This Row],[productid]],Tabelle2[#All],2,FALSE)</f>
        <v>42</v>
      </c>
    </row>
    <row r="5151" spans="1:21" hidden="1">
      <c r="A5151" t="s">
        <v>1988</v>
      </c>
      <c r="B5151">
        <v>3885</v>
      </c>
      <c r="C5151">
        <v>289859</v>
      </c>
      <c r="D5151" t="s">
        <v>8439</v>
      </c>
      <c r="E5151" t="s">
        <v>8440</v>
      </c>
      <c r="F5151">
        <v>18406</v>
      </c>
      <c r="G5151">
        <v>3497887</v>
      </c>
      <c r="H5151">
        <f t="shared" si="80"/>
        <v>0</v>
      </c>
      <c r="I5151">
        <f t="array" ref="I5151">MIN(IFERROR(FIND(IstNumbers,A5151),""))</f>
        <v>13</v>
      </c>
      <c r="J5151" s="1" t="e">
        <f>IF([first '# in title]&lt;[pos kw in title],MID([title],[pos kw in title]-6,6),#N/A)</f>
        <v>#N/A</v>
      </c>
      <c r="K5151" s="1" t="e">
        <f>IFERROR(MID(SUBSTITUTE([kw rough in title],",","."),FIND("(",[kw rough in title])+1,20),SUBSTITUTE(IFERROR(MID([kw rough in title],FIND(" ",[kw rough in title])+1,20),[kw rough in title]),",","."))</f>
        <v>#N/A</v>
      </c>
      <c r="L5151" s="1">
        <f>IFERROR(FIND("kW",[desc]),0)</f>
        <v>70</v>
      </c>
      <c r="M5151">
        <f t="array" ref="M5151">MIN(IFERROR(FIND(IstNumbers,E5151),""))</f>
        <v>34</v>
      </c>
      <c r="N5151" s="1" t="str">
        <f>IF([first '# in desc]&lt;[pos kw in desc],MID([desc],[pos kw in desc]-7,7))</f>
        <v xml:space="preserve">­me 42 </v>
      </c>
      <c r="O51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51" s="1" t="str">
        <f>TRIM(IF([first '# in desc]&lt;[pos kw in desc],MID([desc],[pos kw in desc]-6,6),FALSE))</f>
        <v>me 42</v>
      </c>
      <c r="Q5151" s="1" t="b">
        <f>IF(LEN([manuell])=0,IFERROR([kw fine in title]*1,IFERROR(SUMPRODUCT(COUNTIF(IsDigits,MID([kw in desc],ROW($A$1:$A$150),1)))=LEN([kw in desc]),#N/A)),[manuell])</f>
        <v>0</v>
      </c>
      <c r="R5151" s="1" t="str">
        <f>IF([pos kw in title]&gt;0,MID(J5151,#REF!,4),IF([first '# in title]&gt;0,MID([title],[first '# in title],3),IF([first '# in title]&gt;0,MID([desc],#REF!,3),VLOOKUP([productid],$G$2:$R$1386,8))))</f>
        <v xml:space="preserve">42 </v>
      </c>
      <c r="S5151" s="1" t="e">
        <f>IF([kw in desc]=[kw rough in title],[kw in desc]*1,IFERROR(LEFT([kw_dirty],3)*1,IFERROR(LEFT([kw_dirty],2)*1,"n.a.")))</f>
        <v>#N/A</v>
      </c>
      <c r="T5151" s="1"/>
      <c r="U5151" s="1">
        <f>VLOOKUP(Tabelle1[[#This Row],[productid]],Tabelle2[#All],2,FALSE)</f>
        <v>42</v>
      </c>
    </row>
    <row r="5152" spans="1:21">
      <c r="A5152" t="s">
        <v>165</v>
      </c>
      <c r="B5152">
        <v>3152</v>
      </c>
      <c r="C5152">
        <v>289859</v>
      </c>
      <c r="D5152" t="s">
        <v>8441</v>
      </c>
      <c r="E5152" t="s">
        <v>8442</v>
      </c>
      <c r="F5152">
        <v>18406</v>
      </c>
      <c r="G5152">
        <v>2286143</v>
      </c>
      <c r="H5152">
        <f t="shared" si="80"/>
        <v>0</v>
      </c>
      <c r="I5152">
        <f t="array" ref="I5152">MIN(IFERROR(FIND(IstNumbers,A5152),""))</f>
        <v>29</v>
      </c>
      <c r="J5152" s="1" t="e">
        <f>IF([first '# in title]&lt;[pos kw in title],MID([title],[pos kw in title]-6,6),#N/A)</f>
        <v>#N/A</v>
      </c>
      <c r="K5152" s="1" t="e">
        <f>IFERROR(MID(SUBSTITUTE([kw rough in title],",","."),FIND("(",[kw rough in title])+1,20),SUBSTITUTE(IFERROR(MID([kw rough in title],FIND(" ",[kw rough in title])+1,20),[kw rough in title]),",","."))</f>
        <v>#N/A</v>
      </c>
      <c r="L5152" s="1">
        <f>IFERROR(FIND("kW",[desc]),0)</f>
        <v>0</v>
      </c>
      <c r="M5152">
        <f t="array" ref="M5152">MIN(IFERROR(FIND(IstNumbers,E5152),""))</f>
        <v>33</v>
      </c>
      <c r="N5152" s="1" t="b">
        <f>IF([first '# in desc]&lt;[pos kw in desc],MID([desc],[pos kw in desc]-7,7))</f>
        <v>0</v>
      </c>
      <c r="O51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52" s="1" t="str">
        <f>TRIM(IF([first '# in desc]&lt;[pos kw in desc],MID([desc],[pos kw in desc]-6,6),FALSE))</f>
        <v>FALSCH</v>
      </c>
      <c r="Q5152" s="1" t="b">
        <f>IF(LEN([manuell])=0,IFERROR([kw fine in title]*1,IFERROR(SUMPRODUCT(COUNTIF(IsDigits,MID([kw in desc],ROW($A$1:$A$150),1)))=LEN([kw in desc]),#N/A)),[manuell])</f>
        <v>0</v>
      </c>
      <c r="R5152" s="1" t="str">
        <f>IF([pos kw in title]&gt;0,MID(J5152,#REF!,4),IF([first '# in title]&gt;0,MID([title],[first '# in title],3),IF([first '# in title]&gt;0,MID([desc],#REF!,3),VLOOKUP([productid],$G$2:$R$1386,8))))</f>
        <v>146</v>
      </c>
      <c r="S5152" s="1" t="e">
        <f>IF([kw in desc]=[kw rough in title],[kw in desc]*1,IFERROR(LEFT([kw_dirty],3)*1,IFERROR(LEFT([kw_dirty],2)*1,"n.a.")))</f>
        <v>#N/A</v>
      </c>
      <c r="T5152" s="1"/>
      <c r="U5152" s="1" t="e">
        <f>VLOOKUP(Tabelle1[[#This Row],[productid]],Tabelle2[#All],2,FALSE)</f>
        <v>#N/A</v>
      </c>
    </row>
    <row r="5153" spans="1:21" hidden="1">
      <c r="A5153" t="s">
        <v>853</v>
      </c>
      <c r="B5153">
        <v>3820</v>
      </c>
      <c r="C5153">
        <v>289859</v>
      </c>
      <c r="D5153" t="s">
        <v>8443</v>
      </c>
      <c r="E5153" t="s">
        <v>8444</v>
      </c>
      <c r="F5153">
        <v>18406</v>
      </c>
      <c r="G5153">
        <v>1750863</v>
      </c>
      <c r="H5153">
        <f t="shared" si="80"/>
        <v>40</v>
      </c>
      <c r="I5153">
        <f t="array" ref="I5153">MIN(IFERROR(FIND(IstNumbers,A5153),""))</f>
        <v>29</v>
      </c>
      <c r="J5153" s="1" t="str">
        <f>IF([first '# in title]&lt;[pos kw in title],MID([title],[pos kw in title]-6,6),#N/A)</f>
        <v xml:space="preserve">A (42 </v>
      </c>
      <c r="K515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53" s="1">
        <f>IFERROR(FIND("kW",[desc]),0)</f>
        <v>70</v>
      </c>
      <c r="M5153">
        <f t="array" ref="M5153">MIN(IFERROR(FIND(IstNumbers,E5153),""))</f>
        <v>34</v>
      </c>
      <c r="N5153" s="1" t="str">
        <f>IF([first '# in desc]&lt;[pos kw in desc],MID([desc],[pos kw in desc]-7,7))</f>
        <v xml:space="preserve">­me 42 </v>
      </c>
      <c r="O51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53" s="1" t="str">
        <f>TRIM(IF([first '# in desc]&lt;[pos kw in desc],MID([desc],[pos kw in desc]-6,6),FALSE))</f>
        <v>me 42</v>
      </c>
      <c r="Q5153" s="1">
        <f>IF(LEN([manuell])=0,IFERROR([kw fine in title]*1,IFERROR(SUMPRODUCT(COUNTIF(IsDigits,MID([kw in desc],ROW($A$1:$A$150),1)))=LEN([kw in desc]),#N/A)),[manuell])</f>
        <v>42</v>
      </c>
      <c r="R5153" s="1" t="e">
        <f>IF([pos kw in title]&gt;0,MID(J5153,#REF!,4),IF([first '# in title]&gt;0,MID([title],[first '# in title],3),IF([first '# in title]&gt;0,MID([desc],#REF!,3),VLOOKUP([productid],$G$2:$R$1386,8))))</f>
        <v>#REF!</v>
      </c>
      <c r="S5153" s="1" t="str">
        <f>IF([kw in desc]=[kw rough in title],[kw in desc]*1,IFERROR(LEFT([kw_dirty],3)*1,IFERROR(LEFT([kw_dirty],2)*1,"n.a.")))</f>
        <v>n.a.</v>
      </c>
      <c r="T5153" s="1"/>
      <c r="U5153" s="1">
        <f>VLOOKUP(Tabelle1[[#This Row],[productid]],Tabelle2[#All],2,FALSE)</f>
        <v>42</v>
      </c>
    </row>
    <row r="5154" spans="1:21" hidden="1">
      <c r="A5154" t="s">
        <v>1988</v>
      </c>
      <c r="B5154">
        <v>3890</v>
      </c>
      <c r="C5154">
        <v>289859</v>
      </c>
      <c r="D5154" t="s">
        <v>8445</v>
      </c>
      <c r="E5154" t="s">
        <v>8446</v>
      </c>
      <c r="F5154">
        <v>18406</v>
      </c>
      <c r="G5154">
        <v>3497887</v>
      </c>
      <c r="H5154">
        <f t="shared" si="80"/>
        <v>0</v>
      </c>
      <c r="I5154">
        <f t="array" ref="I5154">MIN(IFERROR(FIND(IstNumbers,A5154),""))</f>
        <v>13</v>
      </c>
      <c r="J5154" s="1" t="e">
        <f>IF([first '# in title]&lt;[pos kw in title],MID([title],[pos kw in title]-6,6),#N/A)</f>
        <v>#N/A</v>
      </c>
      <c r="K5154" s="1" t="e">
        <f>IFERROR(MID(SUBSTITUTE([kw rough in title],",","."),FIND("(",[kw rough in title])+1,20),SUBSTITUTE(IFERROR(MID([kw rough in title],FIND(" ",[kw rough in title])+1,20),[kw rough in title]),",","."))</f>
        <v>#N/A</v>
      </c>
      <c r="L5154" s="1">
        <f>IFERROR(FIND("kW",[desc]),0)</f>
        <v>70</v>
      </c>
      <c r="M5154">
        <f t="array" ref="M5154">MIN(IFERROR(FIND(IstNumbers,E5154),""))</f>
        <v>34</v>
      </c>
      <c r="N5154" s="1" t="str">
        <f>IF([first '# in desc]&lt;[pos kw in desc],MID([desc],[pos kw in desc]-7,7))</f>
        <v xml:space="preserve">­me 42 </v>
      </c>
      <c r="O51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54" s="1" t="str">
        <f>TRIM(IF([first '# in desc]&lt;[pos kw in desc],MID([desc],[pos kw in desc]-6,6),FALSE))</f>
        <v>me 42</v>
      </c>
      <c r="Q5154" s="1" t="b">
        <f>IF(LEN([manuell])=0,IFERROR([kw fine in title]*1,IFERROR(SUMPRODUCT(COUNTIF(IsDigits,MID([kw in desc],ROW($A$1:$A$150),1)))=LEN([kw in desc]),#N/A)),[manuell])</f>
        <v>0</v>
      </c>
      <c r="R5154" s="1" t="str">
        <f>IF([pos kw in title]&gt;0,MID(J5154,#REF!,4),IF([first '# in title]&gt;0,MID([title],[first '# in title],3),IF([first '# in title]&gt;0,MID([desc],#REF!,3),VLOOKUP([productid],$G$2:$R$1386,8))))</f>
        <v xml:space="preserve">42 </v>
      </c>
      <c r="S5154" s="1" t="e">
        <f>IF([kw in desc]=[kw rough in title],[kw in desc]*1,IFERROR(LEFT([kw_dirty],3)*1,IFERROR(LEFT([kw_dirty],2)*1,"n.a.")))</f>
        <v>#N/A</v>
      </c>
      <c r="T5154" s="1"/>
      <c r="U5154" s="1">
        <f>VLOOKUP(Tabelle1[[#This Row],[productid]],Tabelle2[#All],2,FALSE)</f>
        <v>42</v>
      </c>
    </row>
    <row r="5155" spans="1:21">
      <c r="A5155" t="s">
        <v>165</v>
      </c>
      <c r="B5155">
        <v>3152</v>
      </c>
      <c r="C5155">
        <v>289859</v>
      </c>
      <c r="D5155" t="s">
        <v>8447</v>
      </c>
      <c r="E5155" t="s">
        <v>8448</v>
      </c>
      <c r="F5155">
        <v>18406</v>
      </c>
      <c r="G5155">
        <v>2286143</v>
      </c>
      <c r="H5155">
        <f t="shared" si="80"/>
        <v>0</v>
      </c>
      <c r="I5155">
        <f t="array" ref="I5155">MIN(IFERROR(FIND(IstNumbers,A5155),""))</f>
        <v>29</v>
      </c>
      <c r="J5155" s="1" t="e">
        <f>IF([first '# in title]&lt;[pos kw in title],MID([title],[pos kw in title]-6,6),#N/A)</f>
        <v>#N/A</v>
      </c>
      <c r="K5155" s="1" t="e">
        <f>IFERROR(MID(SUBSTITUTE([kw rough in title],",","."),FIND("(",[kw rough in title])+1,20),SUBSTITUTE(IFERROR(MID([kw rough in title],FIND(" ",[kw rough in title])+1,20),[kw rough in title]),",","."))</f>
        <v>#N/A</v>
      </c>
      <c r="L5155" s="1">
        <f>IFERROR(FIND("kW",[desc]),0)</f>
        <v>0</v>
      </c>
      <c r="M5155">
        <f t="array" ref="M5155">MIN(IFERROR(FIND(IstNumbers,E5155),""))</f>
        <v>33</v>
      </c>
      <c r="N5155" s="1" t="b">
        <f>IF([first '# in desc]&lt;[pos kw in desc],MID([desc],[pos kw in desc]-7,7))</f>
        <v>0</v>
      </c>
      <c r="O51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55" s="1" t="str">
        <f>TRIM(IF([first '# in desc]&lt;[pos kw in desc],MID([desc],[pos kw in desc]-6,6),FALSE))</f>
        <v>FALSCH</v>
      </c>
      <c r="Q5155" s="1" t="b">
        <f>IF(LEN([manuell])=0,IFERROR([kw fine in title]*1,IFERROR(SUMPRODUCT(COUNTIF(IsDigits,MID([kw in desc],ROW($A$1:$A$150),1)))=LEN([kw in desc]),#N/A)),[manuell])</f>
        <v>0</v>
      </c>
      <c r="R5155" s="1" t="str">
        <f>IF([pos kw in title]&gt;0,MID(J5155,#REF!,4),IF([first '# in title]&gt;0,MID([title],[first '# in title],3),IF([first '# in title]&gt;0,MID([desc],#REF!,3),VLOOKUP([productid],$G$2:$R$1386,8))))</f>
        <v>146</v>
      </c>
      <c r="S5155" s="1" t="e">
        <f>IF([kw in desc]=[kw rough in title],[kw in desc]*1,IFERROR(LEFT([kw_dirty],3)*1,IFERROR(LEFT([kw_dirty],2)*1,"n.a.")))</f>
        <v>#N/A</v>
      </c>
      <c r="T5155" s="1"/>
      <c r="U5155" s="1" t="e">
        <f>VLOOKUP(Tabelle1[[#This Row],[productid]],Tabelle2[#All],2,FALSE)</f>
        <v>#N/A</v>
      </c>
    </row>
    <row r="5156" spans="1:21" hidden="1">
      <c r="A5156" t="s">
        <v>853</v>
      </c>
      <c r="B5156">
        <v>3820</v>
      </c>
      <c r="C5156">
        <v>289859</v>
      </c>
      <c r="D5156" t="s">
        <v>8449</v>
      </c>
      <c r="E5156" t="s">
        <v>7786</v>
      </c>
      <c r="F5156">
        <v>18406</v>
      </c>
      <c r="G5156">
        <v>1750863</v>
      </c>
      <c r="H5156">
        <f t="shared" si="80"/>
        <v>40</v>
      </c>
      <c r="I5156">
        <f t="array" ref="I5156">MIN(IFERROR(FIND(IstNumbers,A5156),""))</f>
        <v>29</v>
      </c>
      <c r="J5156" s="1" t="str">
        <f>IF([first '# in title]&lt;[pos kw in title],MID([title],[pos kw in title]-6,6),#N/A)</f>
        <v xml:space="preserve">A (42 </v>
      </c>
      <c r="K515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56" s="1">
        <f>IFERROR(FIND("kW",[desc]),0)</f>
        <v>70</v>
      </c>
      <c r="M5156">
        <f t="array" ref="M5156">MIN(IFERROR(FIND(IstNumbers,E5156),""))</f>
        <v>34</v>
      </c>
      <c r="N5156" s="1" t="str">
        <f>IF([first '# in desc]&lt;[pos kw in desc],MID([desc],[pos kw in desc]-7,7))</f>
        <v xml:space="preserve">­me 42 </v>
      </c>
      <c r="O51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56" s="1" t="str">
        <f>TRIM(IF([first '# in desc]&lt;[pos kw in desc],MID([desc],[pos kw in desc]-6,6),FALSE))</f>
        <v>me 42</v>
      </c>
      <c r="Q5156" s="1">
        <f>IF(LEN([manuell])=0,IFERROR([kw fine in title]*1,IFERROR(SUMPRODUCT(COUNTIF(IsDigits,MID([kw in desc],ROW($A$1:$A$150),1)))=LEN([kw in desc]),#N/A)),[manuell])</f>
        <v>42</v>
      </c>
      <c r="R5156" s="1" t="e">
        <f>IF([pos kw in title]&gt;0,MID(J5156,#REF!,4),IF([first '# in title]&gt;0,MID([title],[first '# in title],3),IF([first '# in title]&gt;0,MID([desc],#REF!,3),VLOOKUP([productid],$G$2:$R$1386,8))))</f>
        <v>#REF!</v>
      </c>
      <c r="S5156" s="1" t="str">
        <f>IF([kw in desc]=[kw rough in title],[kw in desc]*1,IFERROR(LEFT([kw_dirty],3)*1,IFERROR(LEFT([kw_dirty],2)*1,"n.a.")))</f>
        <v>n.a.</v>
      </c>
      <c r="T5156" s="1"/>
      <c r="U5156" s="1">
        <f>VLOOKUP(Tabelle1[[#This Row],[productid]],Tabelle2[#All],2,FALSE)</f>
        <v>42</v>
      </c>
    </row>
    <row r="5157" spans="1:21" hidden="1">
      <c r="A5157" t="s">
        <v>1988</v>
      </c>
      <c r="B5157">
        <v>3890</v>
      </c>
      <c r="C5157">
        <v>289859</v>
      </c>
      <c r="D5157" t="s">
        <v>8450</v>
      </c>
      <c r="E5157" t="s">
        <v>8451</v>
      </c>
      <c r="F5157">
        <v>18406</v>
      </c>
      <c r="G5157">
        <v>3497887</v>
      </c>
      <c r="H5157">
        <f t="shared" si="80"/>
        <v>0</v>
      </c>
      <c r="I5157">
        <f t="array" ref="I5157">MIN(IFERROR(FIND(IstNumbers,A5157),""))</f>
        <v>13</v>
      </c>
      <c r="J5157" s="1" t="e">
        <f>IF([first '# in title]&lt;[pos kw in title],MID([title],[pos kw in title]-6,6),#N/A)</f>
        <v>#N/A</v>
      </c>
      <c r="K5157" s="1" t="e">
        <f>IFERROR(MID(SUBSTITUTE([kw rough in title],",","."),FIND("(",[kw rough in title])+1,20),SUBSTITUTE(IFERROR(MID([kw rough in title],FIND(" ",[kw rough in title])+1,20),[kw rough in title]),",","."))</f>
        <v>#N/A</v>
      </c>
      <c r="L5157" s="1">
        <f>IFERROR(FIND("kW",[desc]),0)</f>
        <v>70</v>
      </c>
      <c r="M5157">
        <f t="array" ref="M5157">MIN(IFERROR(FIND(IstNumbers,E5157),""))</f>
        <v>34</v>
      </c>
      <c r="N5157" s="1" t="str">
        <f>IF([first '# in desc]&lt;[pos kw in desc],MID([desc],[pos kw in desc]-7,7))</f>
        <v xml:space="preserve">­me 42 </v>
      </c>
      <c r="O51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57" s="1" t="str">
        <f>TRIM(IF([first '# in desc]&lt;[pos kw in desc],MID([desc],[pos kw in desc]-6,6),FALSE))</f>
        <v>me 42</v>
      </c>
      <c r="Q5157" s="1" t="b">
        <f>IF(LEN([manuell])=0,IFERROR([kw fine in title]*1,IFERROR(SUMPRODUCT(COUNTIF(IsDigits,MID([kw in desc],ROW($A$1:$A$150),1)))=LEN([kw in desc]),#N/A)),[manuell])</f>
        <v>0</v>
      </c>
      <c r="R5157" s="1" t="str">
        <f>IF([pos kw in title]&gt;0,MID(J5157,#REF!,4),IF([first '# in title]&gt;0,MID([title],[first '# in title],3),IF([first '# in title]&gt;0,MID([desc],#REF!,3),VLOOKUP([productid],$G$2:$R$1386,8))))</f>
        <v xml:space="preserve">42 </v>
      </c>
      <c r="S5157" s="1" t="e">
        <f>IF([kw in desc]=[kw rough in title],[kw in desc]*1,IFERROR(LEFT([kw_dirty],3)*1,IFERROR(LEFT([kw_dirty],2)*1,"n.a.")))</f>
        <v>#N/A</v>
      </c>
      <c r="T5157" s="1"/>
      <c r="U5157" s="1">
        <f>VLOOKUP(Tabelle1[[#This Row],[productid]],Tabelle2[#All],2,FALSE)</f>
        <v>42</v>
      </c>
    </row>
    <row r="5158" spans="1:21">
      <c r="A5158" t="s">
        <v>165</v>
      </c>
      <c r="B5158">
        <v>3152</v>
      </c>
      <c r="C5158">
        <v>289859</v>
      </c>
      <c r="D5158" t="s">
        <v>8452</v>
      </c>
      <c r="E5158" t="s">
        <v>8453</v>
      </c>
      <c r="F5158">
        <v>18406</v>
      </c>
      <c r="G5158">
        <v>2286143</v>
      </c>
      <c r="H5158">
        <f t="shared" si="80"/>
        <v>0</v>
      </c>
      <c r="I5158">
        <f t="array" ref="I5158">MIN(IFERROR(FIND(IstNumbers,A5158),""))</f>
        <v>29</v>
      </c>
      <c r="J5158" s="1" t="e">
        <f>IF([first '# in title]&lt;[pos kw in title],MID([title],[pos kw in title]-6,6),#N/A)</f>
        <v>#N/A</v>
      </c>
      <c r="K5158" s="1" t="e">
        <f>IFERROR(MID(SUBSTITUTE([kw rough in title],",","."),FIND("(",[kw rough in title])+1,20),SUBSTITUTE(IFERROR(MID([kw rough in title],FIND(" ",[kw rough in title])+1,20),[kw rough in title]),",","."))</f>
        <v>#N/A</v>
      </c>
      <c r="L5158" s="1">
        <f>IFERROR(FIND("kW",[desc]),0)</f>
        <v>0</v>
      </c>
      <c r="M5158">
        <f t="array" ref="M5158">MIN(IFERROR(FIND(IstNumbers,E5158),""))</f>
        <v>33</v>
      </c>
      <c r="N5158" s="1" t="b">
        <f>IF([first '# in desc]&lt;[pos kw in desc],MID([desc],[pos kw in desc]-7,7))</f>
        <v>0</v>
      </c>
      <c r="O51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58" s="1" t="str">
        <f>TRIM(IF([first '# in desc]&lt;[pos kw in desc],MID([desc],[pos kw in desc]-6,6),FALSE))</f>
        <v>FALSCH</v>
      </c>
      <c r="Q5158" s="1" t="b">
        <f>IF(LEN([manuell])=0,IFERROR([kw fine in title]*1,IFERROR(SUMPRODUCT(COUNTIF(IsDigits,MID([kw in desc],ROW($A$1:$A$150),1)))=LEN([kw in desc]),#N/A)),[manuell])</f>
        <v>0</v>
      </c>
      <c r="R5158" s="1" t="str">
        <f>IF([pos kw in title]&gt;0,MID(J5158,#REF!,4),IF([first '# in title]&gt;0,MID([title],[first '# in title],3),IF([first '# in title]&gt;0,MID([desc],#REF!,3),VLOOKUP([productid],$G$2:$R$1386,8))))</f>
        <v>146</v>
      </c>
      <c r="S5158" s="1" t="e">
        <f>IF([kw in desc]=[kw rough in title],[kw in desc]*1,IFERROR(LEFT([kw_dirty],3)*1,IFERROR(LEFT([kw_dirty],2)*1,"n.a.")))</f>
        <v>#N/A</v>
      </c>
      <c r="T5158" s="1"/>
      <c r="U5158" s="1" t="e">
        <f>VLOOKUP(Tabelle1[[#This Row],[productid]],Tabelle2[#All],2,FALSE)</f>
        <v>#N/A</v>
      </c>
    </row>
    <row r="5159" spans="1:21" hidden="1">
      <c r="A5159" t="s">
        <v>853</v>
      </c>
      <c r="B5159">
        <v>3820</v>
      </c>
      <c r="C5159">
        <v>289859</v>
      </c>
      <c r="D5159" t="s">
        <v>8454</v>
      </c>
      <c r="E5159" t="s">
        <v>7791</v>
      </c>
      <c r="F5159">
        <v>18406</v>
      </c>
      <c r="G5159">
        <v>1750863</v>
      </c>
      <c r="H5159">
        <f t="shared" si="80"/>
        <v>40</v>
      </c>
      <c r="I5159">
        <f t="array" ref="I5159">MIN(IFERROR(FIND(IstNumbers,A5159),""))</f>
        <v>29</v>
      </c>
      <c r="J5159" s="1" t="str">
        <f>IF([first '# in title]&lt;[pos kw in title],MID([title],[pos kw in title]-6,6),#N/A)</f>
        <v xml:space="preserve">A (42 </v>
      </c>
      <c r="K515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59" s="1">
        <f>IFERROR(FIND("kW",[desc]),0)</f>
        <v>70</v>
      </c>
      <c r="M5159">
        <f t="array" ref="M5159">MIN(IFERROR(FIND(IstNumbers,E5159),""))</f>
        <v>34</v>
      </c>
      <c r="N5159" s="1" t="str">
        <f>IF([first '# in desc]&lt;[pos kw in desc],MID([desc],[pos kw in desc]-7,7))</f>
        <v xml:space="preserve">­me 42 </v>
      </c>
      <c r="O51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59" s="1" t="str">
        <f>TRIM(IF([first '# in desc]&lt;[pos kw in desc],MID([desc],[pos kw in desc]-6,6),FALSE))</f>
        <v>me 42</v>
      </c>
      <c r="Q5159" s="1">
        <f>IF(LEN([manuell])=0,IFERROR([kw fine in title]*1,IFERROR(SUMPRODUCT(COUNTIF(IsDigits,MID([kw in desc],ROW($A$1:$A$150),1)))=LEN([kw in desc]),#N/A)),[manuell])</f>
        <v>42</v>
      </c>
      <c r="R5159" s="1" t="e">
        <f>IF([pos kw in title]&gt;0,MID(J5159,#REF!,4),IF([first '# in title]&gt;0,MID([title],[first '# in title],3),IF([first '# in title]&gt;0,MID([desc],#REF!,3),VLOOKUP([productid],$G$2:$R$1386,8))))</f>
        <v>#REF!</v>
      </c>
      <c r="S5159" s="1" t="str">
        <f>IF([kw in desc]=[kw rough in title],[kw in desc]*1,IFERROR(LEFT([kw_dirty],3)*1,IFERROR(LEFT([kw_dirty],2)*1,"n.a.")))</f>
        <v>n.a.</v>
      </c>
      <c r="T5159" s="1"/>
      <c r="U5159" s="1">
        <f>VLOOKUP(Tabelle1[[#This Row],[productid]],Tabelle2[#All],2,FALSE)</f>
        <v>42</v>
      </c>
    </row>
    <row r="5160" spans="1:21" hidden="1">
      <c r="A5160" t="s">
        <v>1988</v>
      </c>
      <c r="B5160">
        <v>3890</v>
      </c>
      <c r="C5160">
        <v>289859</v>
      </c>
      <c r="D5160" t="s">
        <v>8455</v>
      </c>
      <c r="E5160" t="s">
        <v>8456</v>
      </c>
      <c r="F5160">
        <v>18406</v>
      </c>
      <c r="G5160">
        <v>3497887</v>
      </c>
      <c r="H5160">
        <f t="shared" si="80"/>
        <v>0</v>
      </c>
      <c r="I5160">
        <f t="array" ref="I5160">MIN(IFERROR(FIND(IstNumbers,A5160),""))</f>
        <v>13</v>
      </c>
      <c r="J5160" s="1" t="e">
        <f>IF([first '# in title]&lt;[pos kw in title],MID([title],[pos kw in title]-6,6),#N/A)</f>
        <v>#N/A</v>
      </c>
      <c r="K5160" s="1" t="e">
        <f>IFERROR(MID(SUBSTITUTE([kw rough in title],",","."),FIND("(",[kw rough in title])+1,20),SUBSTITUTE(IFERROR(MID([kw rough in title],FIND(" ",[kw rough in title])+1,20),[kw rough in title]),",","."))</f>
        <v>#N/A</v>
      </c>
      <c r="L5160" s="1">
        <f>IFERROR(FIND("kW",[desc]),0)</f>
        <v>70</v>
      </c>
      <c r="M5160">
        <f t="array" ref="M5160">MIN(IFERROR(FIND(IstNumbers,E5160),""))</f>
        <v>34</v>
      </c>
      <c r="N5160" s="1" t="str">
        <f>IF([first '# in desc]&lt;[pos kw in desc],MID([desc],[pos kw in desc]-7,7))</f>
        <v xml:space="preserve">­me 42 </v>
      </c>
      <c r="O51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60" s="1" t="str">
        <f>TRIM(IF([first '# in desc]&lt;[pos kw in desc],MID([desc],[pos kw in desc]-6,6),FALSE))</f>
        <v>me 42</v>
      </c>
      <c r="Q5160" s="1" t="b">
        <f>IF(LEN([manuell])=0,IFERROR([kw fine in title]*1,IFERROR(SUMPRODUCT(COUNTIF(IsDigits,MID([kw in desc],ROW($A$1:$A$150),1)))=LEN([kw in desc]),#N/A)),[manuell])</f>
        <v>0</v>
      </c>
      <c r="R5160" s="1" t="str">
        <f>IF([pos kw in title]&gt;0,MID(J5160,#REF!,4),IF([first '# in title]&gt;0,MID([title],[first '# in title],3),IF([first '# in title]&gt;0,MID([desc],#REF!,3),VLOOKUP([productid],$G$2:$R$1386,8))))</f>
        <v xml:space="preserve">42 </v>
      </c>
      <c r="S5160" s="1" t="e">
        <f>IF([kw in desc]=[kw rough in title],[kw in desc]*1,IFERROR(LEFT([kw_dirty],3)*1,IFERROR(LEFT([kw_dirty],2)*1,"n.a.")))</f>
        <v>#N/A</v>
      </c>
      <c r="T5160" s="1"/>
      <c r="U5160" s="1">
        <f>VLOOKUP(Tabelle1[[#This Row],[productid]],Tabelle2[#All],2,FALSE)</f>
        <v>42</v>
      </c>
    </row>
    <row r="5161" spans="1:21">
      <c r="A5161" t="s">
        <v>165</v>
      </c>
      <c r="B5161">
        <v>3153</v>
      </c>
      <c r="C5161">
        <v>289859</v>
      </c>
      <c r="D5161" t="s">
        <v>8457</v>
      </c>
      <c r="E5161" t="s">
        <v>8458</v>
      </c>
      <c r="F5161">
        <v>18406</v>
      </c>
      <c r="G5161">
        <v>2286143</v>
      </c>
      <c r="H5161">
        <f t="shared" si="80"/>
        <v>0</v>
      </c>
      <c r="I5161">
        <f t="array" ref="I5161">MIN(IFERROR(FIND(IstNumbers,A5161),""))</f>
        <v>29</v>
      </c>
      <c r="J5161" s="1" t="e">
        <f>IF([first '# in title]&lt;[pos kw in title],MID([title],[pos kw in title]-6,6),#N/A)</f>
        <v>#N/A</v>
      </c>
      <c r="K5161" s="1" t="e">
        <f>IFERROR(MID(SUBSTITUTE([kw rough in title],",","."),FIND("(",[kw rough in title])+1,20),SUBSTITUTE(IFERROR(MID([kw rough in title],FIND(" ",[kw rough in title])+1,20),[kw rough in title]),",","."))</f>
        <v>#N/A</v>
      </c>
      <c r="L5161" s="1">
        <f>IFERROR(FIND("kW",[desc]),0)</f>
        <v>0</v>
      </c>
      <c r="M5161">
        <f t="array" ref="M5161">MIN(IFERROR(FIND(IstNumbers,E5161),""))</f>
        <v>33</v>
      </c>
      <c r="N5161" s="1" t="b">
        <f>IF([first '# in desc]&lt;[pos kw in desc],MID([desc],[pos kw in desc]-7,7))</f>
        <v>0</v>
      </c>
      <c r="O51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61" s="1" t="str">
        <f>TRIM(IF([first '# in desc]&lt;[pos kw in desc],MID([desc],[pos kw in desc]-6,6),FALSE))</f>
        <v>FALSCH</v>
      </c>
      <c r="Q5161" s="1" t="b">
        <f>IF(LEN([manuell])=0,IFERROR([kw fine in title]*1,IFERROR(SUMPRODUCT(COUNTIF(IsDigits,MID([kw in desc],ROW($A$1:$A$150),1)))=LEN([kw in desc]),#N/A)),[manuell])</f>
        <v>0</v>
      </c>
      <c r="R5161" s="1" t="str">
        <f>IF([pos kw in title]&gt;0,MID(J5161,#REF!,4),IF([first '# in title]&gt;0,MID([title],[first '# in title],3),IF([first '# in title]&gt;0,MID([desc],#REF!,3),VLOOKUP([productid],$G$2:$R$1386,8))))</f>
        <v>146</v>
      </c>
      <c r="S5161" s="1" t="e">
        <f>IF([kw in desc]=[kw rough in title],[kw in desc]*1,IFERROR(LEFT([kw_dirty],3)*1,IFERROR(LEFT([kw_dirty],2)*1,"n.a.")))</f>
        <v>#N/A</v>
      </c>
      <c r="T5161" s="1"/>
      <c r="U5161" s="1" t="e">
        <f>VLOOKUP(Tabelle1[[#This Row],[productid]],Tabelle2[#All],2,FALSE)</f>
        <v>#N/A</v>
      </c>
    </row>
    <row r="5162" spans="1:21" hidden="1">
      <c r="A5162" t="s">
        <v>853</v>
      </c>
      <c r="B5162">
        <v>3820</v>
      </c>
      <c r="C5162">
        <v>289859</v>
      </c>
      <c r="D5162" t="s">
        <v>8459</v>
      </c>
      <c r="E5162" t="s">
        <v>7463</v>
      </c>
      <c r="F5162">
        <v>18406</v>
      </c>
      <c r="G5162">
        <v>1750863</v>
      </c>
      <c r="H5162">
        <f t="shared" si="80"/>
        <v>40</v>
      </c>
      <c r="I5162">
        <f t="array" ref="I5162">MIN(IFERROR(FIND(IstNumbers,A5162),""))</f>
        <v>29</v>
      </c>
      <c r="J5162" s="1" t="str">
        <f>IF([first '# in title]&lt;[pos kw in title],MID([title],[pos kw in title]-6,6),#N/A)</f>
        <v xml:space="preserve">A (42 </v>
      </c>
      <c r="K516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62" s="1">
        <f>IFERROR(FIND("kW",[desc]),0)</f>
        <v>70</v>
      </c>
      <c r="M5162">
        <f t="array" ref="M5162">MIN(IFERROR(FIND(IstNumbers,E5162),""))</f>
        <v>34</v>
      </c>
      <c r="N5162" s="1" t="str">
        <f>IF([first '# in desc]&lt;[pos kw in desc],MID([desc],[pos kw in desc]-7,7))</f>
        <v xml:space="preserve">­me 42 </v>
      </c>
      <c r="O51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62" s="1" t="str">
        <f>TRIM(IF([first '# in desc]&lt;[pos kw in desc],MID([desc],[pos kw in desc]-6,6),FALSE))</f>
        <v>me 42</v>
      </c>
      <c r="Q5162" s="1">
        <f>IF(LEN([manuell])=0,IFERROR([kw fine in title]*1,IFERROR(SUMPRODUCT(COUNTIF(IsDigits,MID([kw in desc],ROW($A$1:$A$150),1)))=LEN([kw in desc]),#N/A)),[manuell])</f>
        <v>42</v>
      </c>
      <c r="R5162" s="1" t="e">
        <f>IF([pos kw in title]&gt;0,MID(J5162,#REF!,4),IF([first '# in title]&gt;0,MID([title],[first '# in title],3),IF([first '# in title]&gt;0,MID([desc],#REF!,3),VLOOKUP([productid],$G$2:$R$1386,8))))</f>
        <v>#REF!</v>
      </c>
      <c r="S5162" s="1" t="str">
        <f>IF([kw in desc]=[kw rough in title],[kw in desc]*1,IFERROR(LEFT([kw_dirty],3)*1,IFERROR(LEFT([kw_dirty],2)*1,"n.a.")))</f>
        <v>n.a.</v>
      </c>
      <c r="T5162" s="1"/>
      <c r="U5162" s="1">
        <f>VLOOKUP(Tabelle1[[#This Row],[productid]],Tabelle2[#All],2,FALSE)</f>
        <v>42</v>
      </c>
    </row>
    <row r="5163" spans="1:21" hidden="1">
      <c r="A5163" t="s">
        <v>1988</v>
      </c>
      <c r="B5163">
        <v>3890</v>
      </c>
      <c r="C5163">
        <v>289859</v>
      </c>
      <c r="D5163" t="s">
        <v>8460</v>
      </c>
      <c r="E5163" t="s">
        <v>8461</v>
      </c>
      <c r="F5163">
        <v>18406</v>
      </c>
      <c r="G5163">
        <v>3497887</v>
      </c>
      <c r="H5163">
        <f t="shared" si="80"/>
        <v>0</v>
      </c>
      <c r="I5163">
        <f t="array" ref="I5163">MIN(IFERROR(FIND(IstNumbers,A5163),""))</f>
        <v>13</v>
      </c>
      <c r="J5163" s="1" t="e">
        <f>IF([first '# in title]&lt;[pos kw in title],MID([title],[pos kw in title]-6,6),#N/A)</f>
        <v>#N/A</v>
      </c>
      <c r="K5163" s="1" t="e">
        <f>IFERROR(MID(SUBSTITUTE([kw rough in title],",","."),FIND("(",[kw rough in title])+1,20),SUBSTITUTE(IFERROR(MID([kw rough in title],FIND(" ",[kw rough in title])+1,20),[kw rough in title]),",","."))</f>
        <v>#N/A</v>
      </c>
      <c r="L5163" s="1">
        <f>IFERROR(FIND("kW",[desc]),0)</f>
        <v>70</v>
      </c>
      <c r="M5163">
        <f t="array" ref="M5163">MIN(IFERROR(FIND(IstNumbers,E5163),""))</f>
        <v>34</v>
      </c>
      <c r="N5163" s="1" t="str">
        <f>IF([first '# in desc]&lt;[pos kw in desc],MID([desc],[pos kw in desc]-7,7))</f>
        <v xml:space="preserve">­me 42 </v>
      </c>
      <c r="O51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63" s="1" t="str">
        <f>TRIM(IF([first '# in desc]&lt;[pos kw in desc],MID([desc],[pos kw in desc]-6,6),FALSE))</f>
        <v>me 42</v>
      </c>
      <c r="Q5163" s="1" t="b">
        <f>IF(LEN([manuell])=0,IFERROR([kw fine in title]*1,IFERROR(SUMPRODUCT(COUNTIF(IsDigits,MID([kw in desc],ROW($A$1:$A$150),1)))=LEN([kw in desc]),#N/A)),[manuell])</f>
        <v>0</v>
      </c>
      <c r="R5163" s="1" t="str">
        <f>IF([pos kw in title]&gt;0,MID(J5163,#REF!,4),IF([first '# in title]&gt;0,MID([title],[first '# in title],3),IF([first '# in title]&gt;0,MID([desc],#REF!,3),VLOOKUP([productid],$G$2:$R$1386,8))))</f>
        <v xml:space="preserve">42 </v>
      </c>
      <c r="S5163" s="1" t="e">
        <f>IF([kw in desc]=[kw rough in title],[kw in desc]*1,IFERROR(LEFT([kw_dirty],3)*1,IFERROR(LEFT([kw_dirty],2)*1,"n.a.")))</f>
        <v>#N/A</v>
      </c>
      <c r="T5163" s="1"/>
      <c r="U5163" s="1">
        <f>VLOOKUP(Tabelle1[[#This Row],[productid]],Tabelle2[#All],2,FALSE)</f>
        <v>42</v>
      </c>
    </row>
    <row r="5164" spans="1:21">
      <c r="A5164" t="s">
        <v>165</v>
      </c>
      <c r="B5164">
        <v>3154</v>
      </c>
      <c r="C5164">
        <v>289859</v>
      </c>
      <c r="D5164" t="s">
        <v>8462</v>
      </c>
      <c r="E5164" t="s">
        <v>8463</v>
      </c>
      <c r="F5164">
        <v>18406</v>
      </c>
      <c r="G5164">
        <v>2286143</v>
      </c>
      <c r="H5164">
        <f t="shared" si="80"/>
        <v>0</v>
      </c>
      <c r="I5164">
        <f t="array" ref="I5164">MIN(IFERROR(FIND(IstNumbers,A5164),""))</f>
        <v>29</v>
      </c>
      <c r="J5164" s="1" t="e">
        <f>IF([first '# in title]&lt;[pos kw in title],MID([title],[pos kw in title]-6,6),#N/A)</f>
        <v>#N/A</v>
      </c>
      <c r="K5164" s="1" t="e">
        <f>IFERROR(MID(SUBSTITUTE([kw rough in title],",","."),FIND("(",[kw rough in title])+1,20),SUBSTITUTE(IFERROR(MID([kw rough in title],FIND(" ",[kw rough in title])+1,20),[kw rough in title]),",","."))</f>
        <v>#N/A</v>
      </c>
      <c r="L5164" s="1">
        <f>IFERROR(FIND("kW",[desc]),0)</f>
        <v>0</v>
      </c>
      <c r="M5164">
        <f t="array" ref="M5164">MIN(IFERROR(FIND(IstNumbers,E5164),""))</f>
        <v>33</v>
      </c>
      <c r="N5164" s="1" t="b">
        <f>IF([first '# in desc]&lt;[pos kw in desc],MID([desc],[pos kw in desc]-7,7))</f>
        <v>0</v>
      </c>
      <c r="O51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64" s="1" t="str">
        <f>TRIM(IF([first '# in desc]&lt;[pos kw in desc],MID([desc],[pos kw in desc]-6,6),FALSE))</f>
        <v>FALSCH</v>
      </c>
      <c r="Q5164" s="1" t="b">
        <f>IF(LEN([manuell])=0,IFERROR([kw fine in title]*1,IFERROR(SUMPRODUCT(COUNTIF(IsDigits,MID([kw in desc],ROW($A$1:$A$150),1)))=LEN([kw in desc]),#N/A)),[manuell])</f>
        <v>0</v>
      </c>
      <c r="R5164" s="1" t="str">
        <f>IF([pos kw in title]&gt;0,MID(J5164,#REF!,4),IF([first '# in title]&gt;0,MID([title],[first '# in title],3),IF([first '# in title]&gt;0,MID([desc],#REF!,3),VLOOKUP([productid],$G$2:$R$1386,8))))</f>
        <v>146</v>
      </c>
      <c r="S5164" s="1" t="e">
        <f>IF([kw in desc]=[kw rough in title],[kw in desc]*1,IFERROR(LEFT([kw_dirty],3)*1,IFERROR(LEFT([kw_dirty],2)*1,"n.a.")))</f>
        <v>#N/A</v>
      </c>
      <c r="T5164" s="1"/>
      <c r="U5164" s="1" t="e">
        <f>VLOOKUP(Tabelle1[[#This Row],[productid]],Tabelle2[#All],2,FALSE)</f>
        <v>#N/A</v>
      </c>
    </row>
    <row r="5165" spans="1:21" hidden="1">
      <c r="A5165" t="s">
        <v>853</v>
      </c>
      <c r="B5165">
        <v>3820</v>
      </c>
      <c r="C5165">
        <v>289859</v>
      </c>
      <c r="D5165" t="s">
        <v>8464</v>
      </c>
      <c r="E5165" t="s">
        <v>7800</v>
      </c>
      <c r="F5165">
        <v>18406</v>
      </c>
      <c r="G5165">
        <v>1750863</v>
      </c>
      <c r="H5165">
        <f t="shared" si="80"/>
        <v>40</v>
      </c>
      <c r="I5165">
        <f t="array" ref="I5165">MIN(IFERROR(FIND(IstNumbers,A5165),""))</f>
        <v>29</v>
      </c>
      <c r="J5165" s="1" t="str">
        <f>IF([first '# in title]&lt;[pos kw in title],MID([title],[pos kw in title]-6,6),#N/A)</f>
        <v xml:space="preserve">A (42 </v>
      </c>
      <c r="K516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65" s="1">
        <f>IFERROR(FIND("kW",[desc]),0)</f>
        <v>70</v>
      </c>
      <c r="M5165">
        <f t="array" ref="M5165">MIN(IFERROR(FIND(IstNumbers,E5165),""))</f>
        <v>34</v>
      </c>
      <c r="N5165" s="1" t="str">
        <f>IF([first '# in desc]&lt;[pos kw in desc],MID([desc],[pos kw in desc]-7,7))</f>
        <v xml:space="preserve">­me 42 </v>
      </c>
      <c r="O51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65" s="1" t="str">
        <f>TRIM(IF([first '# in desc]&lt;[pos kw in desc],MID([desc],[pos kw in desc]-6,6),FALSE))</f>
        <v>me 42</v>
      </c>
      <c r="Q5165" s="1">
        <f>IF(LEN([manuell])=0,IFERROR([kw fine in title]*1,IFERROR(SUMPRODUCT(COUNTIF(IsDigits,MID([kw in desc],ROW($A$1:$A$150),1)))=LEN([kw in desc]),#N/A)),[manuell])</f>
        <v>42</v>
      </c>
      <c r="R5165" s="1" t="e">
        <f>IF([pos kw in title]&gt;0,MID(J5165,#REF!,4),IF([first '# in title]&gt;0,MID([title],[first '# in title],3),IF([first '# in title]&gt;0,MID([desc],#REF!,3),VLOOKUP([productid],$G$2:$R$1386,8))))</f>
        <v>#REF!</v>
      </c>
      <c r="S5165" s="1" t="str">
        <f>IF([kw in desc]=[kw rough in title],[kw in desc]*1,IFERROR(LEFT([kw_dirty],3)*1,IFERROR(LEFT([kw_dirty],2)*1,"n.a.")))</f>
        <v>n.a.</v>
      </c>
      <c r="T5165" s="1"/>
      <c r="U5165" s="1">
        <f>VLOOKUP(Tabelle1[[#This Row],[productid]],Tabelle2[#All],2,FALSE)</f>
        <v>42</v>
      </c>
    </row>
    <row r="5166" spans="1:21" hidden="1">
      <c r="A5166" t="s">
        <v>1988</v>
      </c>
      <c r="B5166">
        <v>3890</v>
      </c>
      <c r="C5166">
        <v>289859</v>
      </c>
      <c r="D5166" t="s">
        <v>8465</v>
      </c>
      <c r="E5166" t="s">
        <v>8466</v>
      </c>
      <c r="F5166">
        <v>18406</v>
      </c>
      <c r="G5166">
        <v>3497887</v>
      </c>
      <c r="H5166">
        <f t="shared" si="80"/>
        <v>0</v>
      </c>
      <c r="I5166">
        <f t="array" ref="I5166">MIN(IFERROR(FIND(IstNumbers,A5166),""))</f>
        <v>13</v>
      </c>
      <c r="J5166" s="1" t="e">
        <f>IF([first '# in title]&lt;[pos kw in title],MID([title],[pos kw in title]-6,6),#N/A)</f>
        <v>#N/A</v>
      </c>
      <c r="K5166" s="1" t="e">
        <f>IFERROR(MID(SUBSTITUTE([kw rough in title],",","."),FIND("(",[kw rough in title])+1,20),SUBSTITUTE(IFERROR(MID([kw rough in title],FIND(" ",[kw rough in title])+1,20),[kw rough in title]),",","."))</f>
        <v>#N/A</v>
      </c>
      <c r="L5166" s="1">
        <f>IFERROR(FIND("kW",[desc]),0)</f>
        <v>70</v>
      </c>
      <c r="M5166">
        <f t="array" ref="M5166">MIN(IFERROR(FIND(IstNumbers,E5166),""))</f>
        <v>34</v>
      </c>
      <c r="N5166" s="1" t="str">
        <f>IF([first '# in desc]&lt;[pos kw in desc],MID([desc],[pos kw in desc]-7,7))</f>
        <v xml:space="preserve">­me 42 </v>
      </c>
      <c r="O51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66" s="1" t="str">
        <f>TRIM(IF([first '# in desc]&lt;[pos kw in desc],MID([desc],[pos kw in desc]-6,6),FALSE))</f>
        <v>me 42</v>
      </c>
      <c r="Q5166" s="1" t="b">
        <f>IF(LEN([manuell])=0,IFERROR([kw fine in title]*1,IFERROR(SUMPRODUCT(COUNTIF(IsDigits,MID([kw in desc],ROW($A$1:$A$150),1)))=LEN([kw in desc]),#N/A)),[manuell])</f>
        <v>0</v>
      </c>
      <c r="R5166" s="1" t="str">
        <f>IF([pos kw in title]&gt;0,MID(J5166,#REF!,4),IF([first '# in title]&gt;0,MID([title],[first '# in title],3),IF([first '# in title]&gt;0,MID([desc],#REF!,3),VLOOKUP([productid],$G$2:$R$1386,8))))</f>
        <v xml:space="preserve">42 </v>
      </c>
      <c r="S5166" s="1" t="e">
        <f>IF([kw in desc]=[kw rough in title],[kw in desc]*1,IFERROR(LEFT([kw_dirty],3)*1,IFERROR(LEFT([kw_dirty],2)*1,"n.a.")))</f>
        <v>#N/A</v>
      </c>
      <c r="T5166" s="1"/>
      <c r="U5166" s="1">
        <f>VLOOKUP(Tabelle1[[#This Row],[productid]],Tabelle2[#All],2,FALSE)</f>
        <v>42</v>
      </c>
    </row>
    <row r="5167" spans="1:21">
      <c r="A5167" t="s">
        <v>165</v>
      </c>
      <c r="B5167">
        <v>3155</v>
      </c>
      <c r="C5167">
        <v>289859</v>
      </c>
      <c r="D5167" t="s">
        <v>8467</v>
      </c>
      <c r="E5167" t="s">
        <v>8468</v>
      </c>
      <c r="F5167">
        <v>18406</v>
      </c>
      <c r="G5167">
        <v>2286143</v>
      </c>
      <c r="H5167">
        <f t="shared" si="80"/>
        <v>0</v>
      </c>
      <c r="I5167">
        <f t="array" ref="I5167">MIN(IFERROR(FIND(IstNumbers,A5167),""))</f>
        <v>29</v>
      </c>
      <c r="J5167" s="1" t="e">
        <f>IF([first '# in title]&lt;[pos kw in title],MID([title],[pos kw in title]-6,6),#N/A)</f>
        <v>#N/A</v>
      </c>
      <c r="K5167" s="1" t="e">
        <f>IFERROR(MID(SUBSTITUTE([kw rough in title],",","."),FIND("(",[kw rough in title])+1,20),SUBSTITUTE(IFERROR(MID([kw rough in title],FIND(" ",[kw rough in title])+1,20),[kw rough in title]),",","."))</f>
        <v>#N/A</v>
      </c>
      <c r="L5167" s="1">
        <f>IFERROR(FIND("kW",[desc]),0)</f>
        <v>0</v>
      </c>
      <c r="M5167">
        <f t="array" ref="M5167">MIN(IFERROR(FIND(IstNumbers,E5167),""))</f>
        <v>33</v>
      </c>
      <c r="N5167" s="1" t="b">
        <f>IF([first '# in desc]&lt;[pos kw in desc],MID([desc],[pos kw in desc]-7,7))</f>
        <v>0</v>
      </c>
      <c r="O51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67" s="1" t="str">
        <f>TRIM(IF([first '# in desc]&lt;[pos kw in desc],MID([desc],[pos kw in desc]-6,6),FALSE))</f>
        <v>FALSCH</v>
      </c>
      <c r="Q5167" s="1" t="b">
        <f>IF(LEN([manuell])=0,IFERROR([kw fine in title]*1,IFERROR(SUMPRODUCT(COUNTIF(IsDigits,MID([kw in desc],ROW($A$1:$A$150),1)))=LEN([kw in desc]),#N/A)),[manuell])</f>
        <v>0</v>
      </c>
      <c r="R5167" s="1" t="str">
        <f>IF([pos kw in title]&gt;0,MID(J5167,#REF!,4),IF([first '# in title]&gt;0,MID([title],[first '# in title],3),IF([first '# in title]&gt;0,MID([desc],#REF!,3),VLOOKUP([productid],$G$2:$R$1386,8))))</f>
        <v>146</v>
      </c>
      <c r="S5167" s="1" t="e">
        <f>IF([kw in desc]=[kw rough in title],[kw in desc]*1,IFERROR(LEFT([kw_dirty],3)*1,IFERROR(LEFT([kw_dirty],2)*1,"n.a.")))</f>
        <v>#N/A</v>
      </c>
      <c r="T5167" s="1"/>
      <c r="U5167" s="1" t="e">
        <f>VLOOKUP(Tabelle1[[#This Row],[productid]],Tabelle2[#All],2,FALSE)</f>
        <v>#N/A</v>
      </c>
    </row>
    <row r="5168" spans="1:21" hidden="1">
      <c r="A5168" t="s">
        <v>853</v>
      </c>
      <c r="B5168">
        <v>3820</v>
      </c>
      <c r="C5168">
        <v>289859</v>
      </c>
      <c r="D5168" t="s">
        <v>8469</v>
      </c>
      <c r="E5168" t="s">
        <v>7806</v>
      </c>
      <c r="F5168">
        <v>18406</v>
      </c>
      <c r="G5168">
        <v>1750863</v>
      </c>
      <c r="H5168">
        <f t="shared" si="80"/>
        <v>40</v>
      </c>
      <c r="I5168">
        <f t="array" ref="I5168">MIN(IFERROR(FIND(IstNumbers,A5168),""))</f>
        <v>29</v>
      </c>
      <c r="J5168" s="1" t="str">
        <f>IF([first '# in title]&lt;[pos kw in title],MID([title],[pos kw in title]-6,6),#N/A)</f>
        <v xml:space="preserve">A (42 </v>
      </c>
      <c r="K516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68" s="1">
        <f>IFERROR(FIND("kW",[desc]),0)</f>
        <v>70</v>
      </c>
      <c r="M5168">
        <f t="array" ref="M5168">MIN(IFERROR(FIND(IstNumbers,E5168),""))</f>
        <v>34</v>
      </c>
      <c r="N5168" s="1" t="str">
        <f>IF([first '# in desc]&lt;[pos kw in desc],MID([desc],[pos kw in desc]-7,7))</f>
        <v xml:space="preserve">­me 42 </v>
      </c>
      <c r="O51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68" s="1" t="str">
        <f>TRIM(IF([first '# in desc]&lt;[pos kw in desc],MID([desc],[pos kw in desc]-6,6),FALSE))</f>
        <v>me 42</v>
      </c>
      <c r="Q5168" s="1">
        <f>IF(LEN([manuell])=0,IFERROR([kw fine in title]*1,IFERROR(SUMPRODUCT(COUNTIF(IsDigits,MID([kw in desc],ROW($A$1:$A$150),1)))=LEN([kw in desc]),#N/A)),[manuell])</f>
        <v>42</v>
      </c>
      <c r="R5168" s="1" t="e">
        <f>IF([pos kw in title]&gt;0,MID(J5168,#REF!,4),IF([first '# in title]&gt;0,MID([title],[first '# in title],3),IF([first '# in title]&gt;0,MID([desc],#REF!,3),VLOOKUP([productid],$G$2:$R$1386,8))))</f>
        <v>#REF!</v>
      </c>
      <c r="S5168" s="1" t="str">
        <f>IF([kw in desc]=[kw rough in title],[kw in desc]*1,IFERROR(LEFT([kw_dirty],3)*1,IFERROR(LEFT([kw_dirty],2)*1,"n.a.")))</f>
        <v>n.a.</v>
      </c>
      <c r="T5168" s="1"/>
      <c r="U5168" s="1">
        <f>VLOOKUP(Tabelle1[[#This Row],[productid]],Tabelle2[#All],2,FALSE)</f>
        <v>42</v>
      </c>
    </row>
    <row r="5169" spans="1:21" hidden="1">
      <c r="A5169" t="s">
        <v>1988</v>
      </c>
      <c r="B5169">
        <v>3890</v>
      </c>
      <c r="C5169">
        <v>289859</v>
      </c>
      <c r="D5169" t="s">
        <v>8470</v>
      </c>
      <c r="E5169" t="s">
        <v>7472</v>
      </c>
      <c r="F5169">
        <v>18406</v>
      </c>
      <c r="G5169">
        <v>3497887</v>
      </c>
      <c r="H5169">
        <f t="shared" si="80"/>
        <v>0</v>
      </c>
      <c r="I5169">
        <f t="array" ref="I5169">MIN(IFERROR(FIND(IstNumbers,A5169),""))</f>
        <v>13</v>
      </c>
      <c r="J5169" s="1" t="e">
        <f>IF([first '# in title]&lt;[pos kw in title],MID([title],[pos kw in title]-6,6),#N/A)</f>
        <v>#N/A</v>
      </c>
      <c r="K5169" s="1" t="e">
        <f>IFERROR(MID(SUBSTITUTE([kw rough in title],",","."),FIND("(",[kw rough in title])+1,20),SUBSTITUTE(IFERROR(MID([kw rough in title],FIND(" ",[kw rough in title])+1,20),[kw rough in title]),",","."))</f>
        <v>#N/A</v>
      </c>
      <c r="L5169" s="1">
        <f>IFERROR(FIND("kW",[desc]),0)</f>
        <v>70</v>
      </c>
      <c r="M5169">
        <f t="array" ref="M5169">MIN(IFERROR(FIND(IstNumbers,E5169),""))</f>
        <v>34</v>
      </c>
      <c r="N5169" s="1" t="str">
        <f>IF([first '# in desc]&lt;[pos kw in desc],MID([desc],[pos kw in desc]-7,7))</f>
        <v xml:space="preserve">­me 42 </v>
      </c>
      <c r="O51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69" s="1" t="str">
        <f>TRIM(IF([first '# in desc]&lt;[pos kw in desc],MID([desc],[pos kw in desc]-6,6),FALSE))</f>
        <v>me 42</v>
      </c>
      <c r="Q5169" s="1" t="b">
        <f>IF(LEN([manuell])=0,IFERROR([kw fine in title]*1,IFERROR(SUMPRODUCT(COUNTIF(IsDigits,MID([kw in desc],ROW($A$1:$A$150),1)))=LEN([kw in desc]),#N/A)),[manuell])</f>
        <v>0</v>
      </c>
      <c r="R5169" s="1" t="str">
        <f>IF([pos kw in title]&gt;0,MID(J5169,#REF!,4),IF([first '# in title]&gt;0,MID([title],[first '# in title],3),IF([first '# in title]&gt;0,MID([desc],#REF!,3),VLOOKUP([productid],$G$2:$R$1386,8))))</f>
        <v xml:space="preserve">42 </v>
      </c>
      <c r="S5169" s="1" t="e">
        <f>IF([kw in desc]=[kw rough in title],[kw in desc]*1,IFERROR(LEFT([kw_dirty],3)*1,IFERROR(LEFT([kw_dirty],2)*1,"n.a.")))</f>
        <v>#N/A</v>
      </c>
      <c r="T5169" s="1"/>
      <c r="U5169" s="1">
        <f>VLOOKUP(Tabelle1[[#This Row],[productid]],Tabelle2[#All],2,FALSE)</f>
        <v>42</v>
      </c>
    </row>
    <row r="5170" spans="1:21">
      <c r="A5170" t="s">
        <v>165</v>
      </c>
      <c r="B5170">
        <v>3155</v>
      </c>
      <c r="C5170">
        <v>289859</v>
      </c>
      <c r="D5170" t="s">
        <v>8471</v>
      </c>
      <c r="E5170" t="s">
        <v>8472</v>
      </c>
      <c r="F5170">
        <v>18406</v>
      </c>
      <c r="G5170">
        <v>2286143</v>
      </c>
      <c r="H5170">
        <f t="shared" si="80"/>
        <v>0</v>
      </c>
      <c r="I5170">
        <f t="array" ref="I5170">MIN(IFERROR(FIND(IstNumbers,A5170),""))</f>
        <v>29</v>
      </c>
      <c r="J5170" s="1" t="e">
        <f>IF([first '# in title]&lt;[pos kw in title],MID([title],[pos kw in title]-6,6),#N/A)</f>
        <v>#N/A</v>
      </c>
      <c r="K5170" s="1" t="e">
        <f>IFERROR(MID(SUBSTITUTE([kw rough in title],",","."),FIND("(",[kw rough in title])+1,20),SUBSTITUTE(IFERROR(MID([kw rough in title],FIND(" ",[kw rough in title])+1,20),[kw rough in title]),",","."))</f>
        <v>#N/A</v>
      </c>
      <c r="L5170" s="1">
        <f>IFERROR(FIND("kW",[desc]),0)</f>
        <v>0</v>
      </c>
      <c r="M5170">
        <f t="array" ref="M5170">MIN(IFERROR(FIND(IstNumbers,E5170),""))</f>
        <v>33</v>
      </c>
      <c r="N5170" s="1" t="b">
        <f>IF([first '# in desc]&lt;[pos kw in desc],MID([desc],[pos kw in desc]-7,7))</f>
        <v>0</v>
      </c>
      <c r="O51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70" s="1" t="str">
        <f>TRIM(IF([first '# in desc]&lt;[pos kw in desc],MID([desc],[pos kw in desc]-6,6),FALSE))</f>
        <v>FALSCH</v>
      </c>
      <c r="Q5170" s="1" t="b">
        <f>IF(LEN([manuell])=0,IFERROR([kw fine in title]*1,IFERROR(SUMPRODUCT(COUNTIF(IsDigits,MID([kw in desc],ROW($A$1:$A$150),1)))=LEN([kw in desc]),#N/A)),[manuell])</f>
        <v>0</v>
      </c>
      <c r="R5170" s="1" t="str">
        <f>IF([pos kw in title]&gt;0,MID(J5170,#REF!,4),IF([first '# in title]&gt;0,MID([title],[first '# in title],3),IF([first '# in title]&gt;0,MID([desc],#REF!,3),VLOOKUP([productid],$G$2:$R$1386,8))))</f>
        <v>146</v>
      </c>
      <c r="S5170" s="1" t="e">
        <f>IF([kw in desc]=[kw rough in title],[kw in desc]*1,IFERROR(LEFT([kw_dirty],3)*1,IFERROR(LEFT([kw_dirty],2)*1,"n.a.")))</f>
        <v>#N/A</v>
      </c>
      <c r="T5170" s="1"/>
      <c r="U5170" s="1" t="e">
        <f>VLOOKUP(Tabelle1[[#This Row],[productid]],Tabelle2[#All],2,FALSE)</f>
        <v>#N/A</v>
      </c>
    </row>
    <row r="5171" spans="1:21" hidden="1">
      <c r="A5171" t="s">
        <v>853</v>
      </c>
      <c r="B5171">
        <v>3820</v>
      </c>
      <c r="C5171">
        <v>289859</v>
      </c>
      <c r="D5171" t="s">
        <v>8473</v>
      </c>
      <c r="E5171" t="s">
        <v>7811</v>
      </c>
      <c r="F5171">
        <v>18406</v>
      </c>
      <c r="G5171">
        <v>1750863</v>
      </c>
      <c r="H5171">
        <f t="shared" si="80"/>
        <v>40</v>
      </c>
      <c r="I5171">
        <f t="array" ref="I5171">MIN(IFERROR(FIND(IstNumbers,A5171),""))</f>
        <v>29</v>
      </c>
      <c r="J5171" s="1" t="str">
        <f>IF([first '# in title]&lt;[pos kw in title],MID([title],[pos kw in title]-6,6),#N/A)</f>
        <v xml:space="preserve">A (42 </v>
      </c>
      <c r="K517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71" s="1">
        <f>IFERROR(FIND("kW",[desc]),0)</f>
        <v>70</v>
      </c>
      <c r="M5171">
        <f t="array" ref="M5171">MIN(IFERROR(FIND(IstNumbers,E5171),""))</f>
        <v>34</v>
      </c>
      <c r="N5171" s="1" t="str">
        <f>IF([first '# in desc]&lt;[pos kw in desc],MID([desc],[pos kw in desc]-7,7))</f>
        <v xml:space="preserve">­me 42 </v>
      </c>
      <c r="O51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1" s="1" t="str">
        <f>TRIM(IF([first '# in desc]&lt;[pos kw in desc],MID([desc],[pos kw in desc]-6,6),FALSE))</f>
        <v>me 42</v>
      </c>
      <c r="Q5171" s="1">
        <f>IF(LEN([manuell])=0,IFERROR([kw fine in title]*1,IFERROR(SUMPRODUCT(COUNTIF(IsDigits,MID([kw in desc],ROW($A$1:$A$150),1)))=LEN([kw in desc]),#N/A)),[manuell])</f>
        <v>42</v>
      </c>
      <c r="R5171" s="1" t="e">
        <f>IF([pos kw in title]&gt;0,MID(J5171,#REF!,4),IF([first '# in title]&gt;0,MID([title],[first '# in title],3),IF([first '# in title]&gt;0,MID([desc],#REF!,3),VLOOKUP([productid],$G$2:$R$1386,8))))</f>
        <v>#REF!</v>
      </c>
      <c r="S5171" s="1" t="str">
        <f>IF([kw in desc]=[kw rough in title],[kw in desc]*1,IFERROR(LEFT([kw_dirty],3)*1,IFERROR(LEFT([kw_dirty],2)*1,"n.a.")))</f>
        <v>n.a.</v>
      </c>
      <c r="T5171" s="1"/>
      <c r="U5171" s="1">
        <f>VLOOKUP(Tabelle1[[#This Row],[productid]],Tabelle2[#All],2,FALSE)</f>
        <v>42</v>
      </c>
    </row>
    <row r="5172" spans="1:21" hidden="1">
      <c r="A5172" t="s">
        <v>1988</v>
      </c>
      <c r="B5172">
        <v>3890</v>
      </c>
      <c r="C5172">
        <v>289859</v>
      </c>
      <c r="D5172" t="s">
        <v>8474</v>
      </c>
      <c r="E5172" t="s">
        <v>8475</v>
      </c>
      <c r="F5172">
        <v>18406</v>
      </c>
      <c r="G5172">
        <v>3497887</v>
      </c>
      <c r="H5172">
        <f t="shared" si="80"/>
        <v>0</v>
      </c>
      <c r="I5172">
        <f t="array" ref="I5172">MIN(IFERROR(FIND(IstNumbers,A5172),""))</f>
        <v>13</v>
      </c>
      <c r="J5172" s="1" t="e">
        <f>IF([first '# in title]&lt;[pos kw in title],MID([title],[pos kw in title]-6,6),#N/A)</f>
        <v>#N/A</v>
      </c>
      <c r="K5172" s="1" t="e">
        <f>IFERROR(MID(SUBSTITUTE([kw rough in title],",","."),FIND("(",[kw rough in title])+1,20),SUBSTITUTE(IFERROR(MID([kw rough in title],FIND(" ",[kw rough in title])+1,20),[kw rough in title]),",","."))</f>
        <v>#N/A</v>
      </c>
      <c r="L5172" s="1">
        <f>IFERROR(FIND("kW",[desc]),0)</f>
        <v>70</v>
      </c>
      <c r="M5172">
        <f t="array" ref="M5172">MIN(IFERROR(FIND(IstNumbers,E5172),""))</f>
        <v>34</v>
      </c>
      <c r="N5172" s="1" t="str">
        <f>IF([first '# in desc]&lt;[pos kw in desc],MID([desc],[pos kw in desc]-7,7))</f>
        <v xml:space="preserve">­me 42 </v>
      </c>
      <c r="O51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2" s="1" t="str">
        <f>TRIM(IF([first '# in desc]&lt;[pos kw in desc],MID([desc],[pos kw in desc]-6,6),FALSE))</f>
        <v>me 42</v>
      </c>
      <c r="Q5172" s="1" t="b">
        <f>IF(LEN([manuell])=0,IFERROR([kw fine in title]*1,IFERROR(SUMPRODUCT(COUNTIF(IsDigits,MID([kw in desc],ROW($A$1:$A$150),1)))=LEN([kw in desc]),#N/A)),[manuell])</f>
        <v>0</v>
      </c>
      <c r="R5172" s="1" t="str">
        <f>IF([pos kw in title]&gt;0,MID(J5172,#REF!,4),IF([first '# in title]&gt;0,MID([title],[first '# in title],3),IF([first '# in title]&gt;0,MID([desc],#REF!,3),VLOOKUP([productid],$G$2:$R$1386,8))))</f>
        <v xml:space="preserve">42 </v>
      </c>
      <c r="S5172" s="1" t="e">
        <f>IF([kw in desc]=[kw rough in title],[kw in desc]*1,IFERROR(LEFT([kw_dirty],3)*1,IFERROR(LEFT([kw_dirty],2)*1,"n.a.")))</f>
        <v>#N/A</v>
      </c>
      <c r="T5172" s="1"/>
      <c r="U5172" s="1">
        <f>VLOOKUP(Tabelle1[[#This Row],[productid]],Tabelle2[#All],2,FALSE)</f>
        <v>42</v>
      </c>
    </row>
    <row r="5173" spans="1:21" hidden="1">
      <c r="A5173" t="s">
        <v>853</v>
      </c>
      <c r="B5173">
        <v>3820</v>
      </c>
      <c r="C5173">
        <v>289859</v>
      </c>
      <c r="D5173" t="s">
        <v>8476</v>
      </c>
      <c r="E5173" t="s">
        <v>6368</v>
      </c>
      <c r="F5173">
        <v>18406</v>
      </c>
      <c r="G5173">
        <v>1750863</v>
      </c>
      <c r="H5173">
        <f t="shared" si="80"/>
        <v>40</v>
      </c>
      <c r="I5173">
        <f t="array" ref="I5173">MIN(IFERROR(FIND(IstNumbers,A5173),""))</f>
        <v>29</v>
      </c>
      <c r="J5173" s="1" t="str">
        <f>IF([first '# in title]&lt;[pos kw in title],MID([title],[pos kw in title]-6,6),#N/A)</f>
        <v xml:space="preserve">A (42 </v>
      </c>
      <c r="K517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73" s="1">
        <f>IFERROR(FIND("kW",[desc]),0)</f>
        <v>70</v>
      </c>
      <c r="M5173">
        <f t="array" ref="M5173">MIN(IFERROR(FIND(IstNumbers,E5173),""))</f>
        <v>34</v>
      </c>
      <c r="N5173" s="1" t="str">
        <f>IF([first '# in desc]&lt;[pos kw in desc],MID([desc],[pos kw in desc]-7,7))</f>
        <v xml:space="preserve">­me 42 </v>
      </c>
      <c r="O51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3" s="1" t="str">
        <f>TRIM(IF([first '# in desc]&lt;[pos kw in desc],MID([desc],[pos kw in desc]-6,6),FALSE))</f>
        <v>me 42</v>
      </c>
      <c r="Q5173" s="1">
        <f>IF(LEN([manuell])=0,IFERROR([kw fine in title]*1,IFERROR(SUMPRODUCT(COUNTIF(IsDigits,MID([kw in desc],ROW($A$1:$A$150),1)))=LEN([kw in desc]),#N/A)),[manuell])</f>
        <v>42</v>
      </c>
      <c r="R5173" s="1" t="e">
        <f>IF([pos kw in title]&gt;0,MID(J5173,#REF!,4),IF([first '# in title]&gt;0,MID([title],[first '# in title],3),IF([first '# in title]&gt;0,MID([desc],#REF!,3),VLOOKUP([productid],$G$2:$R$1386,8))))</f>
        <v>#REF!</v>
      </c>
      <c r="S5173" s="1" t="str">
        <f>IF([kw in desc]=[kw rough in title],[kw in desc]*1,IFERROR(LEFT([kw_dirty],3)*1,IFERROR(LEFT([kw_dirty],2)*1,"n.a.")))</f>
        <v>n.a.</v>
      </c>
      <c r="T5173" s="1"/>
      <c r="U5173" s="1">
        <f>VLOOKUP(Tabelle1[[#This Row],[productid]],Tabelle2[#All],2,FALSE)</f>
        <v>42</v>
      </c>
    </row>
    <row r="5174" spans="1:21" hidden="1">
      <c r="A5174" t="s">
        <v>1988</v>
      </c>
      <c r="B5174">
        <v>3890</v>
      </c>
      <c r="C5174">
        <v>289859</v>
      </c>
      <c r="D5174" t="s">
        <v>8477</v>
      </c>
      <c r="E5174" t="s">
        <v>8478</v>
      </c>
      <c r="F5174">
        <v>18406</v>
      </c>
      <c r="G5174">
        <v>3497887</v>
      </c>
      <c r="H5174">
        <f t="shared" si="80"/>
        <v>0</v>
      </c>
      <c r="I5174">
        <f t="array" ref="I5174">MIN(IFERROR(FIND(IstNumbers,A5174),""))</f>
        <v>13</v>
      </c>
      <c r="J5174" s="1" t="e">
        <f>IF([first '# in title]&lt;[pos kw in title],MID([title],[pos kw in title]-6,6),#N/A)</f>
        <v>#N/A</v>
      </c>
      <c r="K5174" s="1" t="e">
        <f>IFERROR(MID(SUBSTITUTE([kw rough in title],",","."),FIND("(",[kw rough in title])+1,20),SUBSTITUTE(IFERROR(MID([kw rough in title],FIND(" ",[kw rough in title])+1,20),[kw rough in title]),",","."))</f>
        <v>#N/A</v>
      </c>
      <c r="L5174" s="1">
        <f>IFERROR(FIND("kW",[desc]),0)</f>
        <v>70</v>
      </c>
      <c r="M5174">
        <f t="array" ref="M5174">MIN(IFERROR(FIND(IstNumbers,E5174),""))</f>
        <v>34</v>
      </c>
      <c r="N5174" s="1" t="str">
        <f>IF([first '# in desc]&lt;[pos kw in desc],MID([desc],[pos kw in desc]-7,7))</f>
        <v xml:space="preserve">­me 42 </v>
      </c>
      <c r="O51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4" s="1" t="str">
        <f>TRIM(IF([first '# in desc]&lt;[pos kw in desc],MID([desc],[pos kw in desc]-6,6),FALSE))</f>
        <v>me 42</v>
      </c>
      <c r="Q5174" s="1" t="b">
        <f>IF(LEN([manuell])=0,IFERROR([kw fine in title]*1,IFERROR(SUMPRODUCT(COUNTIF(IsDigits,MID([kw in desc],ROW($A$1:$A$150),1)))=LEN([kw in desc]),#N/A)),[manuell])</f>
        <v>0</v>
      </c>
      <c r="R5174" s="1" t="str">
        <f>IF([pos kw in title]&gt;0,MID(J5174,#REF!,4),IF([first '# in title]&gt;0,MID([title],[first '# in title],3),IF([first '# in title]&gt;0,MID([desc],#REF!,3),VLOOKUP([productid],$G$2:$R$1386,8))))</f>
        <v xml:space="preserve">42 </v>
      </c>
      <c r="S5174" s="1" t="e">
        <f>IF([kw in desc]=[kw rough in title],[kw in desc]*1,IFERROR(LEFT([kw_dirty],3)*1,IFERROR(LEFT([kw_dirty],2)*1,"n.a.")))</f>
        <v>#N/A</v>
      </c>
      <c r="T5174" s="1"/>
      <c r="U5174" s="1">
        <f>VLOOKUP(Tabelle1[[#This Row],[productid]],Tabelle2[#All],2,FALSE)</f>
        <v>42</v>
      </c>
    </row>
    <row r="5175" spans="1:21" hidden="1">
      <c r="A5175" t="s">
        <v>853</v>
      </c>
      <c r="B5175">
        <v>3820</v>
      </c>
      <c r="C5175">
        <v>289859</v>
      </c>
      <c r="D5175" t="s">
        <v>8479</v>
      </c>
      <c r="E5175" t="s">
        <v>7829</v>
      </c>
      <c r="F5175">
        <v>18406</v>
      </c>
      <c r="G5175">
        <v>1750863</v>
      </c>
      <c r="H5175">
        <f t="shared" si="80"/>
        <v>40</v>
      </c>
      <c r="I5175">
        <f t="array" ref="I5175">MIN(IFERROR(FIND(IstNumbers,A5175),""))</f>
        <v>29</v>
      </c>
      <c r="J5175" s="1" t="str">
        <f>IF([first '# in title]&lt;[pos kw in title],MID([title],[pos kw in title]-6,6),#N/A)</f>
        <v xml:space="preserve">A (42 </v>
      </c>
      <c r="K517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75" s="1">
        <f>IFERROR(FIND("kW",[desc]),0)</f>
        <v>70</v>
      </c>
      <c r="M5175">
        <f t="array" ref="M5175">MIN(IFERROR(FIND(IstNumbers,E5175),""))</f>
        <v>34</v>
      </c>
      <c r="N5175" s="1" t="str">
        <f>IF([first '# in desc]&lt;[pos kw in desc],MID([desc],[pos kw in desc]-7,7))</f>
        <v xml:space="preserve">­me 42 </v>
      </c>
      <c r="O51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5" s="1" t="str">
        <f>TRIM(IF([first '# in desc]&lt;[pos kw in desc],MID([desc],[pos kw in desc]-6,6),FALSE))</f>
        <v>me 42</v>
      </c>
      <c r="Q5175" s="1">
        <f>IF(LEN([manuell])=0,IFERROR([kw fine in title]*1,IFERROR(SUMPRODUCT(COUNTIF(IsDigits,MID([kw in desc],ROW($A$1:$A$150),1)))=LEN([kw in desc]),#N/A)),[manuell])</f>
        <v>42</v>
      </c>
      <c r="R5175" s="1" t="e">
        <f>IF([pos kw in title]&gt;0,MID(J5175,#REF!,4),IF([first '# in title]&gt;0,MID([title],[first '# in title],3),IF([first '# in title]&gt;0,MID([desc],#REF!,3),VLOOKUP([productid],$G$2:$R$1386,8))))</f>
        <v>#REF!</v>
      </c>
      <c r="S5175" s="1" t="str">
        <f>IF([kw in desc]=[kw rough in title],[kw in desc]*1,IFERROR(LEFT([kw_dirty],3)*1,IFERROR(LEFT([kw_dirty],2)*1,"n.a.")))</f>
        <v>n.a.</v>
      </c>
      <c r="T5175" s="1"/>
      <c r="U5175" s="1">
        <f>VLOOKUP(Tabelle1[[#This Row],[productid]],Tabelle2[#All],2,FALSE)</f>
        <v>42</v>
      </c>
    </row>
    <row r="5176" spans="1:21" hidden="1">
      <c r="A5176" t="s">
        <v>1988</v>
      </c>
      <c r="B5176">
        <v>3890</v>
      </c>
      <c r="C5176">
        <v>289859</v>
      </c>
      <c r="D5176" t="s">
        <v>8480</v>
      </c>
      <c r="E5176" t="s">
        <v>8481</v>
      </c>
      <c r="F5176">
        <v>18406</v>
      </c>
      <c r="G5176">
        <v>3497887</v>
      </c>
      <c r="H5176">
        <f t="shared" si="80"/>
        <v>0</v>
      </c>
      <c r="I5176">
        <f t="array" ref="I5176">MIN(IFERROR(FIND(IstNumbers,A5176),""))</f>
        <v>13</v>
      </c>
      <c r="J5176" s="1" t="e">
        <f>IF([first '# in title]&lt;[pos kw in title],MID([title],[pos kw in title]-6,6),#N/A)</f>
        <v>#N/A</v>
      </c>
      <c r="K5176" s="1" t="e">
        <f>IFERROR(MID(SUBSTITUTE([kw rough in title],",","."),FIND("(",[kw rough in title])+1,20),SUBSTITUTE(IFERROR(MID([kw rough in title],FIND(" ",[kw rough in title])+1,20),[kw rough in title]),",","."))</f>
        <v>#N/A</v>
      </c>
      <c r="L5176" s="1">
        <f>IFERROR(FIND("kW",[desc]),0)</f>
        <v>70</v>
      </c>
      <c r="M5176">
        <f t="array" ref="M5176">MIN(IFERROR(FIND(IstNumbers,E5176),""))</f>
        <v>34</v>
      </c>
      <c r="N5176" s="1" t="str">
        <f>IF([first '# in desc]&lt;[pos kw in desc],MID([desc],[pos kw in desc]-7,7))</f>
        <v xml:space="preserve">­me 42 </v>
      </c>
      <c r="O51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6" s="1" t="str">
        <f>TRIM(IF([first '# in desc]&lt;[pos kw in desc],MID([desc],[pos kw in desc]-6,6),FALSE))</f>
        <v>me 42</v>
      </c>
      <c r="Q5176" s="1" t="b">
        <f>IF(LEN([manuell])=0,IFERROR([kw fine in title]*1,IFERROR(SUMPRODUCT(COUNTIF(IsDigits,MID([kw in desc],ROW($A$1:$A$150),1)))=LEN([kw in desc]),#N/A)),[manuell])</f>
        <v>0</v>
      </c>
      <c r="R5176" s="1" t="str">
        <f>IF([pos kw in title]&gt;0,MID(J5176,#REF!,4),IF([first '# in title]&gt;0,MID([title],[first '# in title],3),IF([first '# in title]&gt;0,MID([desc],#REF!,3),VLOOKUP([productid],$G$2:$R$1386,8))))</f>
        <v xml:space="preserve">42 </v>
      </c>
      <c r="S5176" s="1" t="e">
        <f>IF([kw in desc]=[kw rough in title],[kw in desc]*1,IFERROR(LEFT([kw_dirty],3)*1,IFERROR(LEFT([kw_dirty],2)*1,"n.a.")))</f>
        <v>#N/A</v>
      </c>
      <c r="T5176" s="1"/>
      <c r="U5176" s="1">
        <f>VLOOKUP(Tabelle1[[#This Row],[productid]],Tabelle2[#All],2,FALSE)</f>
        <v>42</v>
      </c>
    </row>
    <row r="5177" spans="1:21" hidden="1">
      <c r="A5177" t="s">
        <v>853</v>
      </c>
      <c r="B5177">
        <v>3825</v>
      </c>
      <c r="C5177">
        <v>289859</v>
      </c>
      <c r="D5177" t="s">
        <v>8482</v>
      </c>
      <c r="E5177" t="s">
        <v>7855</v>
      </c>
      <c r="F5177">
        <v>18406</v>
      </c>
      <c r="G5177">
        <v>1750863</v>
      </c>
      <c r="H5177">
        <f t="shared" si="80"/>
        <v>40</v>
      </c>
      <c r="I5177">
        <f t="array" ref="I5177">MIN(IFERROR(FIND(IstNumbers,A5177),""))</f>
        <v>29</v>
      </c>
      <c r="J5177" s="1" t="str">
        <f>IF([first '# in title]&lt;[pos kw in title],MID([title],[pos kw in title]-6,6),#N/A)</f>
        <v xml:space="preserve">A (42 </v>
      </c>
      <c r="K517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77" s="1">
        <f>IFERROR(FIND("kW",[desc]),0)</f>
        <v>70</v>
      </c>
      <c r="M5177">
        <f t="array" ref="M5177">MIN(IFERROR(FIND(IstNumbers,E5177),""))</f>
        <v>34</v>
      </c>
      <c r="N5177" s="1" t="str">
        <f>IF([first '# in desc]&lt;[pos kw in desc],MID([desc],[pos kw in desc]-7,7))</f>
        <v xml:space="preserve">­me 42 </v>
      </c>
      <c r="O51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7" s="1" t="str">
        <f>TRIM(IF([first '# in desc]&lt;[pos kw in desc],MID([desc],[pos kw in desc]-6,6),FALSE))</f>
        <v>me 42</v>
      </c>
      <c r="Q5177" s="1">
        <f>IF(LEN([manuell])=0,IFERROR([kw fine in title]*1,IFERROR(SUMPRODUCT(COUNTIF(IsDigits,MID([kw in desc],ROW($A$1:$A$150),1)))=LEN([kw in desc]),#N/A)),[manuell])</f>
        <v>42</v>
      </c>
      <c r="R5177" s="1" t="e">
        <f>IF([pos kw in title]&gt;0,MID(J5177,#REF!,4),IF([first '# in title]&gt;0,MID([title],[first '# in title],3),IF([first '# in title]&gt;0,MID([desc],#REF!,3),VLOOKUP([productid],$G$2:$R$1386,8))))</f>
        <v>#REF!</v>
      </c>
      <c r="S5177" s="1" t="str">
        <f>IF([kw in desc]=[kw rough in title],[kw in desc]*1,IFERROR(LEFT([kw_dirty],3)*1,IFERROR(LEFT([kw_dirty],2)*1,"n.a.")))</f>
        <v>n.a.</v>
      </c>
      <c r="T5177" s="1"/>
      <c r="U5177" s="1">
        <f>VLOOKUP(Tabelle1[[#This Row],[productid]],Tabelle2[#All],2,FALSE)</f>
        <v>42</v>
      </c>
    </row>
    <row r="5178" spans="1:21" hidden="1">
      <c r="A5178" t="s">
        <v>1988</v>
      </c>
      <c r="B5178">
        <v>3895</v>
      </c>
      <c r="C5178">
        <v>289859</v>
      </c>
      <c r="D5178" t="s">
        <v>8483</v>
      </c>
      <c r="E5178" t="s">
        <v>8484</v>
      </c>
      <c r="F5178">
        <v>18406</v>
      </c>
      <c r="G5178">
        <v>3497887</v>
      </c>
      <c r="H5178">
        <f t="shared" si="80"/>
        <v>0</v>
      </c>
      <c r="I5178">
        <f t="array" ref="I5178">MIN(IFERROR(FIND(IstNumbers,A5178),""))</f>
        <v>13</v>
      </c>
      <c r="J5178" s="1" t="e">
        <f>IF([first '# in title]&lt;[pos kw in title],MID([title],[pos kw in title]-6,6),#N/A)</f>
        <v>#N/A</v>
      </c>
      <c r="K5178" s="1" t="e">
        <f>IFERROR(MID(SUBSTITUTE([kw rough in title],",","."),FIND("(",[kw rough in title])+1,20),SUBSTITUTE(IFERROR(MID([kw rough in title],FIND(" ",[kw rough in title])+1,20),[kw rough in title]),",","."))</f>
        <v>#N/A</v>
      </c>
      <c r="L5178" s="1">
        <f>IFERROR(FIND("kW",[desc]),0)</f>
        <v>70</v>
      </c>
      <c r="M5178">
        <f t="array" ref="M5178">MIN(IFERROR(FIND(IstNumbers,E5178),""))</f>
        <v>34</v>
      </c>
      <c r="N5178" s="1" t="str">
        <f>IF([first '# in desc]&lt;[pos kw in desc],MID([desc],[pos kw in desc]-7,7))</f>
        <v xml:space="preserve">­me 42 </v>
      </c>
      <c r="O51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8" s="1" t="str">
        <f>TRIM(IF([first '# in desc]&lt;[pos kw in desc],MID([desc],[pos kw in desc]-6,6),FALSE))</f>
        <v>me 42</v>
      </c>
      <c r="Q5178" s="1" t="b">
        <f>IF(LEN([manuell])=0,IFERROR([kw fine in title]*1,IFERROR(SUMPRODUCT(COUNTIF(IsDigits,MID([kw in desc],ROW($A$1:$A$150),1)))=LEN([kw in desc]),#N/A)),[manuell])</f>
        <v>0</v>
      </c>
      <c r="R5178" s="1" t="str">
        <f>IF([pos kw in title]&gt;0,MID(J5178,#REF!,4),IF([first '# in title]&gt;0,MID([title],[first '# in title],3),IF([first '# in title]&gt;0,MID([desc],#REF!,3),VLOOKUP([productid],$G$2:$R$1386,8))))</f>
        <v xml:space="preserve">42 </v>
      </c>
      <c r="S5178" s="1" t="e">
        <f>IF([kw in desc]=[kw rough in title],[kw in desc]*1,IFERROR(LEFT([kw_dirty],3)*1,IFERROR(LEFT([kw_dirty],2)*1,"n.a.")))</f>
        <v>#N/A</v>
      </c>
      <c r="T5178" s="1"/>
      <c r="U5178" s="1">
        <f>VLOOKUP(Tabelle1[[#This Row],[productid]],Tabelle2[#All],2,FALSE)</f>
        <v>42</v>
      </c>
    </row>
    <row r="5179" spans="1:21" hidden="1">
      <c r="A5179" t="s">
        <v>853</v>
      </c>
      <c r="B5179">
        <v>3825</v>
      </c>
      <c r="C5179">
        <v>289859</v>
      </c>
      <c r="D5179" t="s">
        <v>8485</v>
      </c>
      <c r="E5179" t="s">
        <v>7861</v>
      </c>
      <c r="F5179">
        <v>18406</v>
      </c>
      <c r="G5179">
        <v>1750863</v>
      </c>
      <c r="H5179">
        <f t="shared" si="80"/>
        <v>40</v>
      </c>
      <c r="I5179">
        <f t="array" ref="I5179">MIN(IFERROR(FIND(IstNumbers,A5179),""))</f>
        <v>29</v>
      </c>
      <c r="J5179" s="1" t="str">
        <f>IF([first '# in title]&lt;[pos kw in title],MID([title],[pos kw in title]-6,6),#N/A)</f>
        <v xml:space="preserve">A (42 </v>
      </c>
      <c r="K517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79" s="1">
        <f>IFERROR(FIND("kW",[desc]),0)</f>
        <v>70</v>
      </c>
      <c r="M5179">
        <f t="array" ref="M5179">MIN(IFERROR(FIND(IstNumbers,E5179),""))</f>
        <v>34</v>
      </c>
      <c r="N5179" s="1" t="str">
        <f>IF([first '# in desc]&lt;[pos kw in desc],MID([desc],[pos kw in desc]-7,7))</f>
        <v xml:space="preserve">­me 42 </v>
      </c>
      <c r="O51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79" s="1" t="str">
        <f>TRIM(IF([first '# in desc]&lt;[pos kw in desc],MID([desc],[pos kw in desc]-6,6),FALSE))</f>
        <v>me 42</v>
      </c>
      <c r="Q5179" s="1">
        <f>IF(LEN([manuell])=0,IFERROR([kw fine in title]*1,IFERROR(SUMPRODUCT(COUNTIF(IsDigits,MID([kw in desc],ROW($A$1:$A$150),1)))=LEN([kw in desc]),#N/A)),[manuell])</f>
        <v>42</v>
      </c>
      <c r="R5179" s="1" t="e">
        <f>IF([pos kw in title]&gt;0,MID(J5179,#REF!,4),IF([first '# in title]&gt;0,MID([title],[first '# in title],3),IF([first '# in title]&gt;0,MID([desc],#REF!,3),VLOOKUP([productid],$G$2:$R$1386,8))))</f>
        <v>#REF!</v>
      </c>
      <c r="S5179" s="1" t="str">
        <f>IF([kw in desc]=[kw rough in title],[kw in desc]*1,IFERROR(LEFT([kw_dirty],3)*1,IFERROR(LEFT([kw_dirty],2)*1,"n.a.")))</f>
        <v>n.a.</v>
      </c>
      <c r="T5179" s="1"/>
      <c r="U5179" s="1">
        <f>VLOOKUP(Tabelle1[[#This Row],[productid]],Tabelle2[#All],2,FALSE)</f>
        <v>42</v>
      </c>
    </row>
    <row r="5180" spans="1:21" hidden="1">
      <c r="A5180" t="s">
        <v>1988</v>
      </c>
      <c r="B5180">
        <v>3895</v>
      </c>
      <c r="C5180">
        <v>289859</v>
      </c>
      <c r="D5180" t="s">
        <v>8486</v>
      </c>
      <c r="E5180" t="s">
        <v>8487</v>
      </c>
      <c r="F5180">
        <v>18406</v>
      </c>
      <c r="G5180">
        <v>3497887</v>
      </c>
      <c r="H5180">
        <f t="shared" si="80"/>
        <v>0</v>
      </c>
      <c r="I5180">
        <f t="array" ref="I5180">MIN(IFERROR(FIND(IstNumbers,A5180),""))</f>
        <v>13</v>
      </c>
      <c r="J5180" s="1" t="e">
        <f>IF([first '# in title]&lt;[pos kw in title],MID([title],[pos kw in title]-6,6),#N/A)</f>
        <v>#N/A</v>
      </c>
      <c r="K5180" s="1" t="e">
        <f>IFERROR(MID(SUBSTITUTE([kw rough in title],",","."),FIND("(",[kw rough in title])+1,20),SUBSTITUTE(IFERROR(MID([kw rough in title],FIND(" ",[kw rough in title])+1,20),[kw rough in title]),",","."))</f>
        <v>#N/A</v>
      </c>
      <c r="L5180" s="1">
        <f>IFERROR(FIND("kW",[desc]),0)</f>
        <v>70</v>
      </c>
      <c r="M5180">
        <f t="array" ref="M5180">MIN(IFERROR(FIND(IstNumbers,E5180),""))</f>
        <v>34</v>
      </c>
      <c r="N5180" s="1" t="str">
        <f>IF([first '# in desc]&lt;[pos kw in desc],MID([desc],[pos kw in desc]-7,7))</f>
        <v xml:space="preserve">­me 42 </v>
      </c>
      <c r="O51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80" s="1" t="str">
        <f>TRIM(IF([first '# in desc]&lt;[pos kw in desc],MID([desc],[pos kw in desc]-6,6),FALSE))</f>
        <v>me 42</v>
      </c>
      <c r="Q5180" s="1" t="b">
        <f>IF(LEN([manuell])=0,IFERROR([kw fine in title]*1,IFERROR(SUMPRODUCT(COUNTIF(IsDigits,MID([kw in desc],ROW($A$1:$A$150),1)))=LEN([kw in desc]),#N/A)),[manuell])</f>
        <v>0</v>
      </c>
      <c r="R5180" s="1" t="str">
        <f>IF([pos kw in title]&gt;0,MID(J5180,#REF!,4),IF([first '# in title]&gt;0,MID([title],[first '# in title],3),IF([first '# in title]&gt;0,MID([desc],#REF!,3),VLOOKUP([productid],$G$2:$R$1386,8))))</f>
        <v xml:space="preserve">42 </v>
      </c>
      <c r="S5180" s="1" t="e">
        <f>IF([kw in desc]=[kw rough in title],[kw in desc]*1,IFERROR(LEFT([kw_dirty],3)*1,IFERROR(LEFT([kw_dirty],2)*1,"n.a.")))</f>
        <v>#N/A</v>
      </c>
      <c r="T5180" s="1"/>
      <c r="U5180" s="1">
        <f>VLOOKUP(Tabelle1[[#This Row],[productid]],Tabelle2[#All],2,FALSE)</f>
        <v>42</v>
      </c>
    </row>
    <row r="5181" spans="1:21" hidden="1">
      <c r="A5181" t="s">
        <v>853</v>
      </c>
      <c r="B5181">
        <v>3825</v>
      </c>
      <c r="C5181">
        <v>289859</v>
      </c>
      <c r="D5181" t="s">
        <v>8488</v>
      </c>
      <c r="E5181" t="s">
        <v>6419</v>
      </c>
      <c r="F5181">
        <v>18406</v>
      </c>
      <c r="G5181">
        <v>1750863</v>
      </c>
      <c r="H5181">
        <f t="shared" si="80"/>
        <v>40</v>
      </c>
      <c r="I5181">
        <f t="array" ref="I5181">MIN(IFERROR(FIND(IstNumbers,A5181),""))</f>
        <v>29</v>
      </c>
      <c r="J5181" s="1" t="str">
        <f>IF([first '# in title]&lt;[pos kw in title],MID([title],[pos kw in title]-6,6),#N/A)</f>
        <v xml:space="preserve">A (42 </v>
      </c>
      <c r="K518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81" s="1">
        <f>IFERROR(FIND("kW",[desc]),0)</f>
        <v>70</v>
      </c>
      <c r="M5181">
        <f t="array" ref="M5181">MIN(IFERROR(FIND(IstNumbers,E5181),""))</f>
        <v>34</v>
      </c>
      <c r="N5181" s="1" t="str">
        <f>IF([first '# in desc]&lt;[pos kw in desc],MID([desc],[pos kw in desc]-7,7))</f>
        <v xml:space="preserve">­me 42 </v>
      </c>
      <c r="O51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81" s="1" t="str">
        <f>TRIM(IF([first '# in desc]&lt;[pos kw in desc],MID([desc],[pos kw in desc]-6,6),FALSE))</f>
        <v>me 42</v>
      </c>
      <c r="Q5181" s="1">
        <f>IF(LEN([manuell])=0,IFERROR([kw fine in title]*1,IFERROR(SUMPRODUCT(COUNTIF(IsDigits,MID([kw in desc],ROW($A$1:$A$150),1)))=LEN([kw in desc]),#N/A)),[manuell])</f>
        <v>42</v>
      </c>
      <c r="R5181" s="1" t="e">
        <f>IF([pos kw in title]&gt;0,MID(J5181,#REF!,4),IF([first '# in title]&gt;0,MID([title],[first '# in title],3),IF([first '# in title]&gt;0,MID([desc],#REF!,3),VLOOKUP([productid],$G$2:$R$1386,8))))</f>
        <v>#REF!</v>
      </c>
      <c r="S5181" s="1" t="str">
        <f>IF([kw in desc]=[kw rough in title],[kw in desc]*1,IFERROR(LEFT([kw_dirty],3)*1,IFERROR(LEFT([kw_dirty],2)*1,"n.a.")))</f>
        <v>n.a.</v>
      </c>
      <c r="T5181" s="1"/>
      <c r="U5181" s="1">
        <f>VLOOKUP(Tabelle1[[#This Row],[productid]],Tabelle2[#All],2,FALSE)</f>
        <v>42</v>
      </c>
    </row>
    <row r="5182" spans="1:21" hidden="1">
      <c r="A5182" t="s">
        <v>1988</v>
      </c>
      <c r="B5182">
        <v>3895</v>
      </c>
      <c r="C5182">
        <v>289859</v>
      </c>
      <c r="D5182" t="s">
        <v>8489</v>
      </c>
      <c r="E5182" t="s">
        <v>7500</v>
      </c>
      <c r="F5182">
        <v>18406</v>
      </c>
      <c r="G5182">
        <v>3497887</v>
      </c>
      <c r="H5182">
        <f t="shared" si="80"/>
        <v>0</v>
      </c>
      <c r="I5182">
        <f t="array" ref="I5182">MIN(IFERROR(FIND(IstNumbers,A5182),""))</f>
        <v>13</v>
      </c>
      <c r="J5182" s="1" t="e">
        <f>IF([first '# in title]&lt;[pos kw in title],MID([title],[pos kw in title]-6,6),#N/A)</f>
        <v>#N/A</v>
      </c>
      <c r="K5182" s="1" t="e">
        <f>IFERROR(MID(SUBSTITUTE([kw rough in title],",","."),FIND("(",[kw rough in title])+1,20),SUBSTITUTE(IFERROR(MID([kw rough in title],FIND(" ",[kw rough in title])+1,20),[kw rough in title]),",","."))</f>
        <v>#N/A</v>
      </c>
      <c r="L5182" s="1">
        <f>IFERROR(FIND("kW",[desc]),0)</f>
        <v>70</v>
      </c>
      <c r="M5182">
        <f t="array" ref="M5182">MIN(IFERROR(FIND(IstNumbers,E5182),""))</f>
        <v>34</v>
      </c>
      <c r="N5182" s="1" t="str">
        <f>IF([first '# in desc]&lt;[pos kw in desc],MID([desc],[pos kw in desc]-7,7))</f>
        <v xml:space="preserve">­me 42 </v>
      </c>
      <c r="O51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82" s="1" t="str">
        <f>TRIM(IF([first '# in desc]&lt;[pos kw in desc],MID([desc],[pos kw in desc]-6,6),FALSE))</f>
        <v>me 42</v>
      </c>
      <c r="Q5182" s="1" t="b">
        <f>IF(LEN([manuell])=0,IFERROR([kw fine in title]*1,IFERROR(SUMPRODUCT(COUNTIF(IsDigits,MID([kw in desc],ROW($A$1:$A$150),1)))=LEN([kw in desc]),#N/A)),[manuell])</f>
        <v>0</v>
      </c>
      <c r="R5182" s="1" t="str">
        <f>IF([pos kw in title]&gt;0,MID(J5182,#REF!,4),IF([first '# in title]&gt;0,MID([title],[first '# in title],3),IF([first '# in title]&gt;0,MID([desc],#REF!,3),VLOOKUP([productid],$G$2:$R$1386,8))))</f>
        <v xml:space="preserve">42 </v>
      </c>
      <c r="S5182" s="1" t="e">
        <f>IF([kw in desc]=[kw rough in title],[kw in desc]*1,IFERROR(LEFT([kw_dirty],3)*1,IFERROR(LEFT([kw_dirty],2)*1,"n.a.")))</f>
        <v>#N/A</v>
      </c>
      <c r="T5182" s="1"/>
      <c r="U5182" s="1">
        <f>VLOOKUP(Tabelle1[[#This Row],[productid]],Tabelle2[#All],2,FALSE)</f>
        <v>42</v>
      </c>
    </row>
    <row r="5183" spans="1:21" hidden="1">
      <c r="A5183" t="s">
        <v>853</v>
      </c>
      <c r="B5183">
        <v>3825</v>
      </c>
      <c r="C5183">
        <v>289859</v>
      </c>
      <c r="D5183" t="s">
        <v>8490</v>
      </c>
      <c r="E5183" t="s">
        <v>7871</v>
      </c>
      <c r="F5183">
        <v>18406</v>
      </c>
      <c r="G5183">
        <v>1750863</v>
      </c>
      <c r="H5183">
        <f t="shared" si="80"/>
        <v>40</v>
      </c>
      <c r="I5183">
        <f t="array" ref="I5183">MIN(IFERROR(FIND(IstNumbers,A5183),""))</f>
        <v>29</v>
      </c>
      <c r="J5183" s="1" t="str">
        <f>IF([first '# in title]&lt;[pos kw in title],MID([title],[pos kw in title]-6,6),#N/A)</f>
        <v xml:space="preserve">A (42 </v>
      </c>
      <c r="K518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83" s="1">
        <f>IFERROR(FIND("kW",[desc]),0)</f>
        <v>70</v>
      </c>
      <c r="M5183">
        <f t="array" ref="M5183">MIN(IFERROR(FIND(IstNumbers,E5183),""))</f>
        <v>34</v>
      </c>
      <c r="N5183" s="1" t="str">
        <f>IF([first '# in desc]&lt;[pos kw in desc],MID([desc],[pos kw in desc]-7,7))</f>
        <v xml:space="preserve">­me 42 </v>
      </c>
      <c r="O51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83" s="1" t="str">
        <f>TRIM(IF([first '# in desc]&lt;[pos kw in desc],MID([desc],[pos kw in desc]-6,6),FALSE))</f>
        <v>me 42</v>
      </c>
      <c r="Q5183" s="1">
        <f>IF(LEN([manuell])=0,IFERROR([kw fine in title]*1,IFERROR(SUMPRODUCT(COUNTIF(IsDigits,MID([kw in desc],ROW($A$1:$A$150),1)))=LEN([kw in desc]),#N/A)),[manuell])</f>
        <v>42</v>
      </c>
      <c r="R5183" s="1" t="e">
        <f>IF([pos kw in title]&gt;0,MID(J5183,#REF!,4),IF([first '# in title]&gt;0,MID([title],[first '# in title],3),IF([first '# in title]&gt;0,MID([desc],#REF!,3),VLOOKUP([productid],$G$2:$R$1386,8))))</f>
        <v>#REF!</v>
      </c>
      <c r="S5183" s="1" t="str">
        <f>IF([kw in desc]=[kw rough in title],[kw in desc]*1,IFERROR(LEFT([kw_dirty],3)*1,IFERROR(LEFT([kw_dirty],2)*1,"n.a.")))</f>
        <v>n.a.</v>
      </c>
      <c r="T5183" s="1"/>
      <c r="U5183" s="1">
        <f>VLOOKUP(Tabelle1[[#This Row],[productid]],Tabelle2[#All],2,FALSE)</f>
        <v>42</v>
      </c>
    </row>
    <row r="5184" spans="1:21" hidden="1">
      <c r="A5184" t="s">
        <v>1988</v>
      </c>
      <c r="B5184">
        <v>3895</v>
      </c>
      <c r="C5184">
        <v>289859</v>
      </c>
      <c r="D5184" t="s">
        <v>8491</v>
      </c>
      <c r="E5184" t="s">
        <v>8492</v>
      </c>
      <c r="F5184">
        <v>18406</v>
      </c>
      <c r="G5184">
        <v>3497887</v>
      </c>
      <c r="H5184">
        <f t="shared" si="80"/>
        <v>0</v>
      </c>
      <c r="I5184">
        <f t="array" ref="I5184">MIN(IFERROR(FIND(IstNumbers,A5184),""))</f>
        <v>13</v>
      </c>
      <c r="J5184" s="1" t="e">
        <f>IF([first '# in title]&lt;[pos kw in title],MID([title],[pos kw in title]-6,6),#N/A)</f>
        <v>#N/A</v>
      </c>
      <c r="K5184" s="1" t="e">
        <f>IFERROR(MID(SUBSTITUTE([kw rough in title],",","."),FIND("(",[kw rough in title])+1,20),SUBSTITUTE(IFERROR(MID([kw rough in title],FIND(" ",[kw rough in title])+1,20),[kw rough in title]),",","."))</f>
        <v>#N/A</v>
      </c>
      <c r="L5184" s="1">
        <f>IFERROR(FIND("kW",[desc]),0)</f>
        <v>70</v>
      </c>
      <c r="M5184">
        <f t="array" ref="M5184">MIN(IFERROR(FIND(IstNumbers,E5184),""))</f>
        <v>34</v>
      </c>
      <c r="N5184" s="1" t="str">
        <f>IF([first '# in desc]&lt;[pos kw in desc],MID([desc],[pos kw in desc]-7,7))</f>
        <v xml:space="preserve">­me 42 </v>
      </c>
      <c r="O51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84" s="1" t="str">
        <f>TRIM(IF([first '# in desc]&lt;[pos kw in desc],MID([desc],[pos kw in desc]-6,6),FALSE))</f>
        <v>me 42</v>
      </c>
      <c r="Q5184" s="1" t="b">
        <f>IF(LEN([manuell])=0,IFERROR([kw fine in title]*1,IFERROR(SUMPRODUCT(COUNTIF(IsDigits,MID([kw in desc],ROW($A$1:$A$150),1)))=LEN([kw in desc]),#N/A)),[manuell])</f>
        <v>0</v>
      </c>
      <c r="R5184" s="1" t="str">
        <f>IF([pos kw in title]&gt;0,MID(J5184,#REF!,4),IF([first '# in title]&gt;0,MID([title],[first '# in title],3),IF([first '# in title]&gt;0,MID([desc],#REF!,3),VLOOKUP([productid],$G$2:$R$1386,8))))</f>
        <v xml:space="preserve">42 </v>
      </c>
      <c r="S5184" s="1" t="e">
        <f>IF([kw in desc]=[kw rough in title],[kw in desc]*1,IFERROR(LEFT([kw_dirty],3)*1,IFERROR(LEFT([kw_dirty],2)*1,"n.a.")))</f>
        <v>#N/A</v>
      </c>
      <c r="T5184" s="1"/>
      <c r="U5184" s="1">
        <f>VLOOKUP(Tabelle1[[#This Row],[productid]],Tabelle2[#All],2,FALSE)</f>
        <v>42</v>
      </c>
    </row>
    <row r="5185" spans="1:21" hidden="1">
      <c r="A5185" t="s">
        <v>853</v>
      </c>
      <c r="B5185">
        <v>3825</v>
      </c>
      <c r="C5185">
        <v>289859</v>
      </c>
      <c r="D5185" t="s">
        <v>8493</v>
      </c>
      <c r="E5185" t="s">
        <v>8494</v>
      </c>
      <c r="F5185">
        <v>18406</v>
      </c>
      <c r="G5185">
        <v>1750863</v>
      </c>
      <c r="H5185">
        <f t="shared" si="80"/>
        <v>40</v>
      </c>
      <c r="I5185">
        <f t="array" ref="I5185">MIN(IFERROR(FIND(IstNumbers,A5185),""))</f>
        <v>29</v>
      </c>
      <c r="J5185" s="1" t="str">
        <f>IF([first '# in title]&lt;[pos kw in title],MID([title],[pos kw in title]-6,6),#N/A)</f>
        <v xml:space="preserve">A (42 </v>
      </c>
      <c r="K518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185" s="1">
        <f>IFERROR(FIND("kW",[desc]),0)</f>
        <v>70</v>
      </c>
      <c r="M5185">
        <f t="array" ref="M5185">MIN(IFERROR(FIND(IstNumbers,E5185),""))</f>
        <v>34</v>
      </c>
      <c r="N5185" s="1" t="str">
        <f>IF([first '# in desc]&lt;[pos kw in desc],MID([desc],[pos kw in desc]-7,7))</f>
        <v xml:space="preserve">­me 42 </v>
      </c>
      <c r="O51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85" s="1" t="str">
        <f>TRIM(IF([first '# in desc]&lt;[pos kw in desc],MID([desc],[pos kw in desc]-6,6),FALSE))</f>
        <v>me 42</v>
      </c>
      <c r="Q5185" s="1">
        <f>IF(LEN([manuell])=0,IFERROR([kw fine in title]*1,IFERROR(SUMPRODUCT(COUNTIF(IsDigits,MID([kw in desc],ROW($A$1:$A$150),1)))=LEN([kw in desc]),#N/A)),[manuell])</f>
        <v>42</v>
      </c>
      <c r="R5185" s="1" t="e">
        <f>IF([pos kw in title]&gt;0,MID(J5185,#REF!,4),IF([first '# in title]&gt;0,MID([title],[first '# in title],3),IF([first '# in title]&gt;0,MID([desc],#REF!,3),VLOOKUP([productid],$G$2:$R$1386,8))))</f>
        <v>#REF!</v>
      </c>
      <c r="S5185" s="1" t="str">
        <f>IF([kw in desc]=[kw rough in title],[kw in desc]*1,IFERROR(LEFT([kw_dirty],3)*1,IFERROR(LEFT([kw_dirty],2)*1,"n.a.")))</f>
        <v>n.a.</v>
      </c>
      <c r="T5185" s="1"/>
      <c r="U5185" s="1">
        <f>VLOOKUP(Tabelle1[[#This Row],[productid]],Tabelle2[#All],2,FALSE)</f>
        <v>42</v>
      </c>
    </row>
    <row r="5186" spans="1:21" hidden="1">
      <c r="A5186" t="s">
        <v>1988</v>
      </c>
      <c r="B5186">
        <v>3895</v>
      </c>
      <c r="C5186">
        <v>289859</v>
      </c>
      <c r="D5186" t="s">
        <v>8495</v>
      </c>
      <c r="E5186" t="s">
        <v>8496</v>
      </c>
      <c r="F5186">
        <v>18406</v>
      </c>
      <c r="G5186">
        <v>3497887</v>
      </c>
      <c r="H5186">
        <f t="shared" si="80"/>
        <v>0</v>
      </c>
      <c r="I5186">
        <f t="array" ref="I5186">MIN(IFERROR(FIND(IstNumbers,A5186),""))</f>
        <v>13</v>
      </c>
      <c r="J5186" s="1" t="e">
        <f>IF([first '# in title]&lt;[pos kw in title],MID([title],[pos kw in title]-6,6),#N/A)</f>
        <v>#N/A</v>
      </c>
      <c r="K5186" s="1" t="e">
        <f>IFERROR(MID(SUBSTITUTE([kw rough in title],",","."),FIND("(",[kw rough in title])+1,20),SUBSTITUTE(IFERROR(MID([kw rough in title],FIND(" ",[kw rough in title])+1,20),[kw rough in title]),",","."))</f>
        <v>#N/A</v>
      </c>
      <c r="L5186" s="1">
        <f>IFERROR(FIND("kW",[desc]),0)</f>
        <v>70</v>
      </c>
      <c r="M5186">
        <f t="array" ref="M5186">MIN(IFERROR(FIND(IstNumbers,E5186),""))</f>
        <v>34</v>
      </c>
      <c r="N5186" s="1" t="str">
        <f>IF([first '# in desc]&lt;[pos kw in desc],MID([desc],[pos kw in desc]-7,7))</f>
        <v xml:space="preserve">­me 42 </v>
      </c>
      <c r="O51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86" s="1" t="str">
        <f>TRIM(IF([first '# in desc]&lt;[pos kw in desc],MID([desc],[pos kw in desc]-6,6),FALSE))</f>
        <v>me 42</v>
      </c>
      <c r="Q5186" s="1" t="b">
        <f>IF(LEN([manuell])=0,IFERROR([kw fine in title]*1,IFERROR(SUMPRODUCT(COUNTIF(IsDigits,MID([kw in desc],ROW($A$1:$A$150),1)))=LEN([kw in desc]),#N/A)),[manuell])</f>
        <v>0</v>
      </c>
      <c r="R5186" s="1" t="str">
        <f>IF([pos kw in title]&gt;0,MID(J5186,#REF!,4),IF([first '# in title]&gt;0,MID([title],[first '# in title],3),IF([first '# in title]&gt;0,MID([desc],#REF!,3),VLOOKUP([productid],$G$2:$R$1386,8))))</f>
        <v xml:space="preserve">42 </v>
      </c>
      <c r="S5186" s="1" t="e">
        <f>IF([kw in desc]=[kw rough in title],[kw in desc]*1,IFERROR(LEFT([kw_dirty],3)*1,IFERROR(LEFT([kw_dirty],2)*1,"n.a.")))</f>
        <v>#N/A</v>
      </c>
      <c r="T5186" s="1"/>
      <c r="U5186" s="1">
        <f>VLOOKUP(Tabelle1[[#This Row],[productid]],Tabelle2[#All],2,FALSE)</f>
        <v>42</v>
      </c>
    </row>
    <row r="5187" spans="1:21">
      <c r="A5187" t="s">
        <v>666</v>
      </c>
      <c r="B5187">
        <v>3160</v>
      </c>
      <c r="C5187">
        <v>289859</v>
      </c>
      <c r="D5187" t="s">
        <v>8497</v>
      </c>
      <c r="E5187" t="s">
        <v>8498</v>
      </c>
      <c r="F5187">
        <v>18406</v>
      </c>
      <c r="G5187">
        <v>2286143</v>
      </c>
      <c r="H5187">
        <f t="shared" si="80"/>
        <v>0</v>
      </c>
      <c r="I5187">
        <f t="array" ref="I5187">MIN(IFERROR(FIND(IstNumbers,A5187),""))</f>
        <v>29</v>
      </c>
      <c r="J5187" s="1" t="e">
        <f>IF([first '# in title]&lt;[pos kw in title],MID([title],[pos kw in title]-6,6),#N/A)</f>
        <v>#N/A</v>
      </c>
      <c r="K5187" s="1" t="e">
        <f>IFERROR(MID(SUBSTITUTE([kw rough in title],",","."),FIND("(",[kw rough in title])+1,20),SUBSTITUTE(IFERROR(MID([kw rough in title],FIND(" ",[kw rough in title])+1,20),[kw rough in title]),",","."))</f>
        <v>#N/A</v>
      </c>
      <c r="L5187" s="1">
        <f>IFERROR(FIND("kW",[desc]),0)</f>
        <v>0</v>
      </c>
      <c r="M5187">
        <f t="array" ref="M5187">MIN(IFERROR(FIND(IstNumbers,E5187),""))</f>
        <v>33</v>
      </c>
      <c r="N5187" s="1" t="b">
        <f>IF([first '# in desc]&lt;[pos kw in desc],MID([desc],[pos kw in desc]-7,7))</f>
        <v>0</v>
      </c>
      <c r="O51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87" s="1" t="str">
        <f>TRIM(IF([first '# in desc]&lt;[pos kw in desc],MID([desc],[pos kw in desc]-6,6),FALSE))</f>
        <v>FALSCH</v>
      </c>
      <c r="Q5187" s="1" t="b">
        <f>IF(LEN([manuell])=0,IFERROR([kw fine in title]*1,IFERROR(SUMPRODUCT(COUNTIF(IsDigits,MID([kw in desc],ROW($A$1:$A$150),1)))=LEN([kw in desc]),#N/A)),[manuell])</f>
        <v>0</v>
      </c>
      <c r="R5187" s="1" t="str">
        <f>IF([pos kw in title]&gt;0,MID(J5187,#REF!,4),IF([first '# in title]&gt;0,MID([title],[first '# in title],3),IF([first '# in title]&gt;0,MID([desc],#REF!,3),VLOOKUP([productid],$G$2:$R$1386,8))))</f>
        <v>146</v>
      </c>
      <c r="S5187" s="1" t="e">
        <f>IF([kw in desc]=[kw rough in title],[kw in desc]*1,IFERROR(LEFT([kw_dirty],3)*1,IFERROR(LEFT([kw_dirty],2)*1,"n.a.")))</f>
        <v>#N/A</v>
      </c>
      <c r="T5187" s="1"/>
      <c r="U5187" s="1" t="e">
        <f>VLOOKUP(Tabelle1[[#This Row],[productid]],Tabelle2[#All],2,FALSE)</f>
        <v>#N/A</v>
      </c>
    </row>
    <row r="5188" spans="1:21">
      <c r="A5188" t="s">
        <v>666</v>
      </c>
      <c r="B5188">
        <v>3160</v>
      </c>
      <c r="C5188">
        <v>289859</v>
      </c>
      <c r="D5188" t="s">
        <v>8499</v>
      </c>
      <c r="E5188" t="s">
        <v>8500</v>
      </c>
      <c r="F5188">
        <v>18406</v>
      </c>
      <c r="G5188">
        <v>2286143</v>
      </c>
      <c r="H5188">
        <f t="shared" ref="H5188:H5251" si="81">IFERROR(FIND("kW",A5188),0)</f>
        <v>0</v>
      </c>
      <c r="I5188">
        <f t="array" ref="I5188">MIN(IFERROR(FIND(IstNumbers,A5188),""))</f>
        <v>29</v>
      </c>
      <c r="J5188" s="1" t="e">
        <f>IF([first '# in title]&lt;[pos kw in title],MID([title],[pos kw in title]-6,6),#N/A)</f>
        <v>#N/A</v>
      </c>
      <c r="K5188" s="1" t="e">
        <f>IFERROR(MID(SUBSTITUTE([kw rough in title],",","."),FIND("(",[kw rough in title])+1,20),SUBSTITUTE(IFERROR(MID([kw rough in title],FIND(" ",[kw rough in title])+1,20),[kw rough in title]),",","."))</f>
        <v>#N/A</v>
      </c>
      <c r="L5188" s="1">
        <f>IFERROR(FIND("kW",[desc]),0)</f>
        <v>0</v>
      </c>
      <c r="M5188">
        <f t="array" ref="M5188">MIN(IFERROR(FIND(IstNumbers,E5188),""))</f>
        <v>33</v>
      </c>
      <c r="N5188" s="1" t="b">
        <f>IF([first '# in desc]&lt;[pos kw in desc],MID([desc],[pos kw in desc]-7,7))</f>
        <v>0</v>
      </c>
      <c r="O51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88" s="1" t="str">
        <f>TRIM(IF([first '# in desc]&lt;[pos kw in desc],MID([desc],[pos kw in desc]-6,6),FALSE))</f>
        <v>FALSCH</v>
      </c>
      <c r="Q5188" s="1" t="b">
        <f>IF(LEN([manuell])=0,IFERROR([kw fine in title]*1,IFERROR(SUMPRODUCT(COUNTIF(IsDigits,MID([kw in desc],ROW($A$1:$A$150),1)))=LEN([kw in desc]),#N/A)),[manuell])</f>
        <v>0</v>
      </c>
      <c r="R5188" s="1" t="str">
        <f>IF([pos kw in title]&gt;0,MID(J5188,#REF!,4),IF([first '# in title]&gt;0,MID([title],[first '# in title],3),IF([first '# in title]&gt;0,MID([desc],#REF!,3),VLOOKUP([productid],$G$2:$R$1386,8))))</f>
        <v>146</v>
      </c>
      <c r="S5188" s="1" t="e">
        <f>IF([kw in desc]=[kw rough in title],[kw in desc]*1,IFERROR(LEFT([kw_dirty],3)*1,IFERROR(LEFT([kw_dirty],2)*1,"n.a.")))</f>
        <v>#N/A</v>
      </c>
      <c r="T5188" s="1"/>
      <c r="U5188" s="1" t="e">
        <f>VLOOKUP(Tabelle1[[#This Row],[productid]],Tabelle2[#All],2,FALSE)</f>
        <v>#N/A</v>
      </c>
    </row>
    <row r="5189" spans="1:21">
      <c r="A5189" t="s">
        <v>666</v>
      </c>
      <c r="B5189">
        <v>3163</v>
      </c>
      <c r="C5189">
        <v>289859</v>
      </c>
      <c r="D5189" t="s">
        <v>8501</v>
      </c>
      <c r="E5189" t="s">
        <v>8502</v>
      </c>
      <c r="F5189">
        <v>18406</v>
      </c>
      <c r="G5189">
        <v>2286143</v>
      </c>
      <c r="H5189">
        <f t="shared" si="81"/>
        <v>0</v>
      </c>
      <c r="I5189">
        <f t="array" ref="I5189">MIN(IFERROR(FIND(IstNumbers,A5189),""))</f>
        <v>29</v>
      </c>
      <c r="J5189" s="1" t="e">
        <f>IF([first '# in title]&lt;[pos kw in title],MID([title],[pos kw in title]-6,6),#N/A)</f>
        <v>#N/A</v>
      </c>
      <c r="K5189" s="1" t="e">
        <f>IFERROR(MID(SUBSTITUTE([kw rough in title],",","."),FIND("(",[kw rough in title])+1,20),SUBSTITUTE(IFERROR(MID([kw rough in title],FIND(" ",[kw rough in title])+1,20),[kw rough in title]),",","."))</f>
        <v>#N/A</v>
      </c>
      <c r="L5189" s="1">
        <f>IFERROR(FIND("kW",[desc]),0)</f>
        <v>0</v>
      </c>
      <c r="M5189">
        <f t="array" ref="M5189">MIN(IFERROR(FIND(IstNumbers,E5189),""))</f>
        <v>33</v>
      </c>
      <c r="N5189" s="1" t="b">
        <f>IF([first '# in desc]&lt;[pos kw in desc],MID([desc],[pos kw in desc]-7,7))</f>
        <v>0</v>
      </c>
      <c r="O51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89" s="1" t="str">
        <f>TRIM(IF([first '# in desc]&lt;[pos kw in desc],MID([desc],[pos kw in desc]-6,6),FALSE))</f>
        <v>FALSCH</v>
      </c>
      <c r="Q5189" s="1" t="b">
        <f>IF(LEN([manuell])=0,IFERROR([kw fine in title]*1,IFERROR(SUMPRODUCT(COUNTIF(IsDigits,MID([kw in desc],ROW($A$1:$A$150),1)))=LEN([kw in desc]),#N/A)),[manuell])</f>
        <v>0</v>
      </c>
      <c r="R5189" s="1" t="str">
        <f>IF([pos kw in title]&gt;0,MID(J5189,#REF!,4),IF([first '# in title]&gt;0,MID([title],[first '# in title],3),IF([first '# in title]&gt;0,MID([desc],#REF!,3),VLOOKUP([productid],$G$2:$R$1386,8))))</f>
        <v>146</v>
      </c>
      <c r="S5189" s="1" t="e">
        <f>IF([kw in desc]=[kw rough in title],[kw in desc]*1,IFERROR(LEFT([kw_dirty],3)*1,IFERROR(LEFT([kw_dirty],2)*1,"n.a.")))</f>
        <v>#N/A</v>
      </c>
      <c r="T5189" s="1"/>
      <c r="U5189" s="1" t="e">
        <f>VLOOKUP(Tabelle1[[#This Row],[productid]],Tabelle2[#All],2,FALSE)</f>
        <v>#N/A</v>
      </c>
    </row>
    <row r="5190" spans="1:21">
      <c r="A5190" t="s">
        <v>666</v>
      </c>
      <c r="B5190">
        <v>3163</v>
      </c>
      <c r="C5190">
        <v>289859</v>
      </c>
      <c r="D5190" t="s">
        <v>8503</v>
      </c>
      <c r="E5190" t="s">
        <v>8504</v>
      </c>
      <c r="F5190">
        <v>18406</v>
      </c>
      <c r="G5190">
        <v>2286143</v>
      </c>
      <c r="H5190">
        <f t="shared" si="81"/>
        <v>0</v>
      </c>
      <c r="I5190">
        <f t="array" ref="I5190">MIN(IFERROR(FIND(IstNumbers,A5190),""))</f>
        <v>29</v>
      </c>
      <c r="J5190" s="1" t="e">
        <f>IF([first '# in title]&lt;[pos kw in title],MID([title],[pos kw in title]-6,6),#N/A)</f>
        <v>#N/A</v>
      </c>
      <c r="K5190" s="1" t="e">
        <f>IFERROR(MID(SUBSTITUTE([kw rough in title],",","."),FIND("(",[kw rough in title])+1,20),SUBSTITUTE(IFERROR(MID([kw rough in title],FIND(" ",[kw rough in title])+1,20),[kw rough in title]),",","."))</f>
        <v>#N/A</v>
      </c>
      <c r="L5190" s="1">
        <f>IFERROR(FIND("kW",[desc]),0)</f>
        <v>0</v>
      </c>
      <c r="M5190">
        <f t="array" ref="M5190">MIN(IFERROR(FIND(IstNumbers,E5190),""))</f>
        <v>33</v>
      </c>
      <c r="N5190" s="1" t="b">
        <f>IF([first '# in desc]&lt;[pos kw in desc],MID([desc],[pos kw in desc]-7,7))</f>
        <v>0</v>
      </c>
      <c r="O51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90" s="1" t="str">
        <f>TRIM(IF([first '# in desc]&lt;[pos kw in desc],MID([desc],[pos kw in desc]-6,6),FALSE))</f>
        <v>FALSCH</v>
      </c>
      <c r="Q5190" s="1" t="b">
        <f>IF(LEN([manuell])=0,IFERROR([kw fine in title]*1,IFERROR(SUMPRODUCT(COUNTIF(IsDigits,MID([kw in desc],ROW($A$1:$A$150),1)))=LEN([kw in desc]),#N/A)),[manuell])</f>
        <v>0</v>
      </c>
      <c r="R5190" s="1" t="str">
        <f>IF([pos kw in title]&gt;0,MID(J5190,#REF!,4),IF([first '# in title]&gt;0,MID([title],[first '# in title],3),IF([first '# in title]&gt;0,MID([desc],#REF!,3),VLOOKUP([productid],$G$2:$R$1386,8))))</f>
        <v>146</v>
      </c>
      <c r="S5190" s="1" t="e">
        <f>IF([kw in desc]=[kw rough in title],[kw in desc]*1,IFERROR(LEFT([kw_dirty],3)*1,IFERROR(LEFT([kw_dirty],2)*1,"n.a.")))</f>
        <v>#N/A</v>
      </c>
      <c r="T5190" s="1"/>
      <c r="U5190" s="1" t="e">
        <f>VLOOKUP(Tabelle1[[#This Row],[productid]],Tabelle2[#All],2,FALSE)</f>
        <v>#N/A</v>
      </c>
    </row>
    <row r="5191" spans="1:21">
      <c r="A5191" t="s">
        <v>666</v>
      </c>
      <c r="B5191">
        <v>3165</v>
      </c>
      <c r="C5191">
        <v>289859</v>
      </c>
      <c r="D5191" t="s">
        <v>8505</v>
      </c>
      <c r="E5191" t="s">
        <v>8506</v>
      </c>
      <c r="F5191">
        <v>18406</v>
      </c>
      <c r="G5191">
        <v>2286143</v>
      </c>
      <c r="H5191">
        <f t="shared" si="81"/>
        <v>0</v>
      </c>
      <c r="I5191">
        <f t="array" ref="I5191">MIN(IFERROR(FIND(IstNumbers,A5191),""))</f>
        <v>29</v>
      </c>
      <c r="J5191" s="1" t="e">
        <f>IF([first '# in title]&lt;[pos kw in title],MID([title],[pos kw in title]-6,6),#N/A)</f>
        <v>#N/A</v>
      </c>
      <c r="K5191" s="1" t="e">
        <f>IFERROR(MID(SUBSTITUTE([kw rough in title],",","."),FIND("(",[kw rough in title])+1,20),SUBSTITUTE(IFERROR(MID([kw rough in title],FIND(" ",[kw rough in title])+1,20),[kw rough in title]),",","."))</f>
        <v>#N/A</v>
      </c>
      <c r="L5191" s="1">
        <f>IFERROR(FIND("kW",[desc]),0)</f>
        <v>0</v>
      </c>
      <c r="M5191">
        <f t="array" ref="M5191">MIN(IFERROR(FIND(IstNumbers,E5191),""))</f>
        <v>18</v>
      </c>
      <c r="N5191" s="1" t="b">
        <f>IF([first '# in desc]&lt;[pos kw in desc],MID([desc],[pos kw in desc]-7,7))</f>
        <v>0</v>
      </c>
      <c r="O51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91" s="1" t="str">
        <f>TRIM(IF([first '# in desc]&lt;[pos kw in desc],MID([desc],[pos kw in desc]-6,6),FALSE))</f>
        <v>FALSCH</v>
      </c>
      <c r="Q5191" s="1" t="b">
        <f>IF(LEN([manuell])=0,IFERROR([kw fine in title]*1,IFERROR(SUMPRODUCT(COUNTIF(IsDigits,MID([kw in desc],ROW($A$1:$A$150),1)))=LEN([kw in desc]),#N/A)),[manuell])</f>
        <v>0</v>
      </c>
      <c r="R5191" s="1" t="str">
        <f>IF([pos kw in title]&gt;0,MID(J5191,#REF!,4),IF([first '# in title]&gt;0,MID([title],[first '# in title],3),IF([first '# in title]&gt;0,MID([desc],#REF!,3),VLOOKUP([productid],$G$2:$R$1386,8))))</f>
        <v>146</v>
      </c>
      <c r="S5191" s="1" t="e">
        <f>IF([kw in desc]=[kw rough in title],[kw in desc]*1,IFERROR(LEFT([kw_dirty],3)*1,IFERROR(LEFT([kw_dirty],2)*1,"n.a.")))</f>
        <v>#N/A</v>
      </c>
      <c r="T5191" s="1"/>
      <c r="U5191" s="1" t="e">
        <f>VLOOKUP(Tabelle1[[#This Row],[productid]],Tabelle2[#All],2,FALSE)</f>
        <v>#N/A</v>
      </c>
    </row>
    <row r="5192" spans="1:21">
      <c r="A5192" t="s">
        <v>666</v>
      </c>
      <c r="B5192">
        <v>3168</v>
      </c>
      <c r="C5192">
        <v>289859</v>
      </c>
      <c r="D5192" t="s">
        <v>8507</v>
      </c>
      <c r="E5192" t="s">
        <v>8508</v>
      </c>
      <c r="F5192">
        <v>18406</v>
      </c>
      <c r="G5192">
        <v>2286143</v>
      </c>
      <c r="H5192">
        <f t="shared" si="81"/>
        <v>0</v>
      </c>
      <c r="I5192">
        <f t="array" ref="I5192">MIN(IFERROR(FIND(IstNumbers,A5192),""))</f>
        <v>29</v>
      </c>
      <c r="J5192" s="1" t="e">
        <f>IF([first '# in title]&lt;[pos kw in title],MID([title],[pos kw in title]-6,6),#N/A)</f>
        <v>#N/A</v>
      </c>
      <c r="K5192" s="1" t="e">
        <f>IFERROR(MID(SUBSTITUTE([kw rough in title],",","."),FIND("(",[kw rough in title])+1,20),SUBSTITUTE(IFERROR(MID([kw rough in title],FIND(" ",[kw rough in title])+1,20),[kw rough in title]),",","."))</f>
        <v>#N/A</v>
      </c>
      <c r="L5192" s="1">
        <f>IFERROR(FIND("kW",[desc]),0)</f>
        <v>0</v>
      </c>
      <c r="M5192">
        <f t="array" ref="M5192">MIN(IFERROR(FIND(IstNumbers,E5192),""))</f>
        <v>33</v>
      </c>
      <c r="N5192" s="1" t="b">
        <f>IF([first '# in desc]&lt;[pos kw in desc],MID([desc],[pos kw in desc]-7,7))</f>
        <v>0</v>
      </c>
      <c r="O51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92" s="1" t="str">
        <f>TRIM(IF([first '# in desc]&lt;[pos kw in desc],MID([desc],[pos kw in desc]-6,6),FALSE))</f>
        <v>FALSCH</v>
      </c>
      <c r="Q5192" s="1" t="b">
        <f>IF(LEN([manuell])=0,IFERROR([kw fine in title]*1,IFERROR(SUMPRODUCT(COUNTIF(IsDigits,MID([kw in desc],ROW($A$1:$A$150),1)))=LEN([kw in desc]),#N/A)),[manuell])</f>
        <v>0</v>
      </c>
      <c r="R5192" s="1" t="str">
        <f>IF([pos kw in title]&gt;0,MID(J5192,#REF!,4),IF([first '# in title]&gt;0,MID([title],[first '# in title],3),IF([first '# in title]&gt;0,MID([desc],#REF!,3),VLOOKUP([productid],$G$2:$R$1386,8))))</f>
        <v>146</v>
      </c>
      <c r="S5192" s="1" t="e">
        <f>IF([kw in desc]=[kw rough in title],[kw in desc]*1,IFERROR(LEFT([kw_dirty],3)*1,IFERROR(LEFT([kw_dirty],2)*1,"n.a.")))</f>
        <v>#N/A</v>
      </c>
      <c r="T5192" s="1"/>
      <c r="U5192" s="1" t="e">
        <f>VLOOKUP(Tabelle1[[#This Row],[productid]],Tabelle2[#All],2,FALSE)</f>
        <v>#N/A</v>
      </c>
    </row>
    <row r="5193" spans="1:21">
      <c r="A5193" t="s">
        <v>666</v>
      </c>
      <c r="B5193">
        <v>3168</v>
      </c>
      <c r="C5193">
        <v>289859</v>
      </c>
      <c r="D5193" t="s">
        <v>8509</v>
      </c>
      <c r="E5193" t="s">
        <v>8510</v>
      </c>
      <c r="F5193">
        <v>18406</v>
      </c>
      <c r="G5193">
        <v>2286143</v>
      </c>
      <c r="H5193">
        <f t="shared" si="81"/>
        <v>0</v>
      </c>
      <c r="I5193">
        <f t="array" ref="I5193">MIN(IFERROR(FIND(IstNumbers,A5193),""))</f>
        <v>29</v>
      </c>
      <c r="J5193" s="1" t="e">
        <f>IF([first '# in title]&lt;[pos kw in title],MID([title],[pos kw in title]-6,6),#N/A)</f>
        <v>#N/A</v>
      </c>
      <c r="K5193" s="1" t="e">
        <f>IFERROR(MID(SUBSTITUTE([kw rough in title],",","."),FIND("(",[kw rough in title])+1,20),SUBSTITUTE(IFERROR(MID([kw rough in title],FIND(" ",[kw rough in title])+1,20),[kw rough in title]),",","."))</f>
        <v>#N/A</v>
      </c>
      <c r="L5193" s="1">
        <f>IFERROR(FIND("kW",[desc]),0)</f>
        <v>0</v>
      </c>
      <c r="M5193">
        <f t="array" ref="M5193">MIN(IFERROR(FIND(IstNumbers,E5193),""))</f>
        <v>33</v>
      </c>
      <c r="N5193" s="1" t="b">
        <f>IF([first '# in desc]&lt;[pos kw in desc],MID([desc],[pos kw in desc]-7,7))</f>
        <v>0</v>
      </c>
      <c r="O51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93" s="1" t="str">
        <f>TRIM(IF([first '# in desc]&lt;[pos kw in desc],MID([desc],[pos kw in desc]-6,6),FALSE))</f>
        <v>FALSCH</v>
      </c>
      <c r="Q5193" s="1" t="b">
        <f>IF(LEN([manuell])=0,IFERROR([kw fine in title]*1,IFERROR(SUMPRODUCT(COUNTIF(IsDigits,MID([kw in desc],ROW($A$1:$A$150),1)))=LEN([kw in desc]),#N/A)),[manuell])</f>
        <v>0</v>
      </c>
      <c r="R5193" s="1" t="str">
        <f>IF([pos kw in title]&gt;0,MID(J5193,#REF!,4),IF([first '# in title]&gt;0,MID([title],[first '# in title],3),IF([first '# in title]&gt;0,MID([desc],#REF!,3),VLOOKUP([productid],$G$2:$R$1386,8))))</f>
        <v>146</v>
      </c>
      <c r="S5193" s="1" t="e">
        <f>IF([kw in desc]=[kw rough in title],[kw in desc]*1,IFERROR(LEFT([kw_dirty],3)*1,IFERROR(LEFT([kw_dirty],2)*1,"n.a.")))</f>
        <v>#N/A</v>
      </c>
      <c r="T5193" s="1"/>
      <c r="U5193" s="1" t="e">
        <f>VLOOKUP(Tabelle1[[#This Row],[productid]],Tabelle2[#All],2,FALSE)</f>
        <v>#N/A</v>
      </c>
    </row>
    <row r="5194" spans="1:21" hidden="1">
      <c r="A5194" t="s">
        <v>1489</v>
      </c>
      <c r="B5194">
        <v>3825</v>
      </c>
      <c r="C5194">
        <v>289859</v>
      </c>
      <c r="D5194" t="s">
        <v>8511</v>
      </c>
      <c r="E5194" t="s">
        <v>7832</v>
      </c>
      <c r="F5194">
        <v>18406</v>
      </c>
      <c r="G5194">
        <v>1750863</v>
      </c>
      <c r="H5194">
        <f t="shared" si="81"/>
        <v>0</v>
      </c>
      <c r="I5194">
        <f t="array" ref="I5194">MIN(IFERROR(FIND(IstNumbers,A5194),""))</f>
        <v>13</v>
      </c>
      <c r="J5194" s="1" t="e">
        <f>IF([first '# in title]&lt;[pos kw in title],MID([title],[pos kw in title]-6,6),#N/A)</f>
        <v>#N/A</v>
      </c>
      <c r="K5194" s="1" t="e">
        <f>IFERROR(MID(SUBSTITUTE([kw rough in title],",","."),FIND("(",[kw rough in title])+1,20),SUBSTITUTE(IFERROR(MID([kw rough in title],FIND(" ",[kw rough in title])+1,20),[kw rough in title]),",","."))</f>
        <v>#N/A</v>
      </c>
      <c r="L5194" s="1">
        <f>IFERROR(FIND("kW",[desc]),0)</f>
        <v>70</v>
      </c>
      <c r="M5194">
        <f t="array" ref="M5194">MIN(IFERROR(FIND(IstNumbers,E5194),""))</f>
        <v>34</v>
      </c>
      <c r="N5194" s="1" t="str">
        <f>IF([first '# in desc]&lt;[pos kw in desc],MID([desc],[pos kw in desc]-7,7))</f>
        <v xml:space="preserve">­me 42 </v>
      </c>
      <c r="O51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94" s="1" t="str">
        <f>TRIM(IF([first '# in desc]&lt;[pos kw in desc],MID([desc],[pos kw in desc]-6,6),FALSE))</f>
        <v>me 42</v>
      </c>
      <c r="Q5194" s="1" t="b">
        <f>IF(LEN([manuell])=0,IFERROR([kw fine in title]*1,IFERROR(SUMPRODUCT(COUNTIF(IsDigits,MID([kw in desc],ROW($A$1:$A$150),1)))=LEN([kw in desc]),#N/A)),[manuell])</f>
        <v>0</v>
      </c>
      <c r="R5194" s="1" t="str">
        <f>IF([pos kw in title]&gt;0,MID(J5194,#REF!,4),IF([first '# in title]&gt;0,MID([title],[first '# in title],3),IF([first '# in title]&gt;0,MID([desc],#REF!,3),VLOOKUP([productid],$G$2:$R$1386,8))))</f>
        <v xml:space="preserve">42 </v>
      </c>
      <c r="S5194" s="1" t="e">
        <f>IF([kw in desc]=[kw rough in title],[kw in desc]*1,IFERROR(LEFT([kw_dirty],3)*1,IFERROR(LEFT([kw_dirty],2)*1,"n.a.")))</f>
        <v>#N/A</v>
      </c>
      <c r="T5194" s="1"/>
      <c r="U5194" s="1">
        <f>VLOOKUP(Tabelle1[[#This Row],[productid]],Tabelle2[#All],2,FALSE)</f>
        <v>42</v>
      </c>
    </row>
    <row r="5195" spans="1:21" hidden="1">
      <c r="A5195" t="s">
        <v>2621</v>
      </c>
      <c r="B5195">
        <v>3895</v>
      </c>
      <c r="C5195">
        <v>289859</v>
      </c>
      <c r="D5195" t="s">
        <v>8512</v>
      </c>
      <c r="E5195" t="s">
        <v>8513</v>
      </c>
      <c r="F5195">
        <v>18406</v>
      </c>
      <c r="G5195">
        <v>3497887</v>
      </c>
      <c r="H5195">
        <f t="shared" si="81"/>
        <v>0</v>
      </c>
      <c r="I5195">
        <f t="array" ref="I5195">MIN(IFERROR(FIND(IstNumbers,A5195),""))</f>
        <v>12</v>
      </c>
      <c r="J5195" s="1" t="e">
        <f>IF([first '# in title]&lt;[pos kw in title],MID([title],[pos kw in title]-6,6),#N/A)</f>
        <v>#N/A</v>
      </c>
      <c r="K5195" s="1" t="e">
        <f>IFERROR(MID(SUBSTITUTE([kw rough in title],",","."),FIND("(",[kw rough in title])+1,20),SUBSTITUTE(IFERROR(MID([kw rough in title],FIND(" ",[kw rough in title])+1,20),[kw rough in title]),",","."))</f>
        <v>#N/A</v>
      </c>
      <c r="L5195" s="1">
        <f>IFERROR(FIND("kW",[desc]),0)</f>
        <v>70</v>
      </c>
      <c r="M5195">
        <f t="array" ref="M5195">MIN(IFERROR(FIND(IstNumbers,E5195),""))</f>
        <v>34</v>
      </c>
      <c r="N5195" s="1" t="str">
        <f>IF([first '# in desc]&lt;[pos kw in desc],MID([desc],[pos kw in desc]-7,7))</f>
        <v xml:space="preserve">­me 42 </v>
      </c>
      <c r="O51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95" s="1" t="str">
        <f>TRIM(IF([first '# in desc]&lt;[pos kw in desc],MID([desc],[pos kw in desc]-6,6),FALSE))</f>
        <v>me 42</v>
      </c>
      <c r="Q5195" s="1" t="b">
        <f>IF(LEN([manuell])=0,IFERROR([kw fine in title]*1,IFERROR(SUMPRODUCT(COUNTIF(IsDigits,MID([kw in desc],ROW($A$1:$A$150),1)))=LEN([kw in desc]),#N/A)),[manuell])</f>
        <v>0</v>
      </c>
      <c r="R5195" s="1" t="str">
        <f>IF([pos kw in title]&gt;0,MID(J5195,#REF!,4),IF([first '# in title]&gt;0,MID([title],[first '# in title],3),IF([first '# in title]&gt;0,MID([desc],#REF!,3),VLOOKUP([productid],$G$2:$R$1386,8))))</f>
        <v xml:space="preserve">42 </v>
      </c>
      <c r="S5195" s="1" t="e">
        <f>IF([kw in desc]=[kw rough in title],[kw in desc]*1,IFERROR(LEFT([kw_dirty],3)*1,IFERROR(LEFT([kw_dirty],2)*1,"n.a.")))</f>
        <v>#N/A</v>
      </c>
      <c r="T5195" s="1"/>
      <c r="U5195" s="1">
        <f>VLOOKUP(Tabelle1[[#This Row],[productid]],Tabelle2[#All],2,FALSE)</f>
        <v>42</v>
      </c>
    </row>
    <row r="5196" spans="1:21">
      <c r="A5196" t="s">
        <v>666</v>
      </c>
      <c r="B5196">
        <v>3169</v>
      </c>
      <c r="C5196">
        <v>289859</v>
      </c>
      <c r="D5196" t="s">
        <v>8514</v>
      </c>
      <c r="E5196" t="s">
        <v>8515</v>
      </c>
      <c r="F5196">
        <v>18406</v>
      </c>
      <c r="G5196">
        <v>2286143</v>
      </c>
      <c r="H5196">
        <f t="shared" si="81"/>
        <v>0</v>
      </c>
      <c r="I5196">
        <f t="array" ref="I5196">MIN(IFERROR(FIND(IstNumbers,A5196),""))</f>
        <v>29</v>
      </c>
      <c r="J5196" s="1" t="e">
        <f>IF([first '# in title]&lt;[pos kw in title],MID([title],[pos kw in title]-6,6),#N/A)</f>
        <v>#N/A</v>
      </c>
      <c r="K5196" s="1" t="e">
        <f>IFERROR(MID(SUBSTITUTE([kw rough in title],",","."),FIND("(",[kw rough in title])+1,20),SUBSTITUTE(IFERROR(MID([kw rough in title],FIND(" ",[kw rough in title])+1,20),[kw rough in title]),",","."))</f>
        <v>#N/A</v>
      </c>
      <c r="L5196" s="1">
        <f>IFERROR(FIND("kW",[desc]),0)</f>
        <v>0</v>
      </c>
      <c r="M5196">
        <f t="array" ref="M5196">MIN(IFERROR(FIND(IstNumbers,E5196),""))</f>
        <v>33</v>
      </c>
      <c r="N5196" s="1" t="b">
        <f>IF([first '# in desc]&lt;[pos kw in desc],MID([desc],[pos kw in desc]-7,7))</f>
        <v>0</v>
      </c>
      <c r="O51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96" s="1" t="str">
        <f>TRIM(IF([first '# in desc]&lt;[pos kw in desc],MID([desc],[pos kw in desc]-6,6),FALSE))</f>
        <v>FALSCH</v>
      </c>
      <c r="Q5196" s="1" t="b">
        <f>IF(LEN([manuell])=0,IFERROR([kw fine in title]*1,IFERROR(SUMPRODUCT(COUNTIF(IsDigits,MID([kw in desc],ROW($A$1:$A$150),1)))=LEN([kw in desc]),#N/A)),[manuell])</f>
        <v>0</v>
      </c>
      <c r="R5196" s="1" t="str">
        <f>IF([pos kw in title]&gt;0,MID(J5196,#REF!,4),IF([first '# in title]&gt;0,MID([title],[first '# in title],3),IF([first '# in title]&gt;0,MID([desc],#REF!,3),VLOOKUP([productid],$G$2:$R$1386,8))))</f>
        <v>146</v>
      </c>
      <c r="S5196" s="1" t="e">
        <f>IF([kw in desc]=[kw rough in title],[kw in desc]*1,IFERROR(LEFT([kw_dirty],3)*1,IFERROR(LEFT([kw_dirty],2)*1,"n.a.")))</f>
        <v>#N/A</v>
      </c>
      <c r="T5196" s="1"/>
      <c r="U5196" s="1" t="e">
        <f>VLOOKUP(Tabelle1[[#This Row],[productid]],Tabelle2[#All],2,FALSE)</f>
        <v>#N/A</v>
      </c>
    </row>
    <row r="5197" spans="1:21" hidden="1">
      <c r="A5197" t="s">
        <v>1489</v>
      </c>
      <c r="B5197">
        <v>3825</v>
      </c>
      <c r="C5197">
        <v>289859</v>
      </c>
      <c r="D5197" t="s">
        <v>8516</v>
      </c>
      <c r="E5197" t="s">
        <v>7509</v>
      </c>
      <c r="F5197">
        <v>18406</v>
      </c>
      <c r="G5197">
        <v>1750863</v>
      </c>
      <c r="H5197">
        <f t="shared" si="81"/>
        <v>0</v>
      </c>
      <c r="I5197">
        <f t="array" ref="I5197">MIN(IFERROR(FIND(IstNumbers,A5197),""))</f>
        <v>13</v>
      </c>
      <c r="J5197" s="1" t="e">
        <f>IF([first '# in title]&lt;[pos kw in title],MID([title],[pos kw in title]-6,6),#N/A)</f>
        <v>#N/A</v>
      </c>
      <c r="K5197" s="1" t="e">
        <f>IFERROR(MID(SUBSTITUTE([kw rough in title],",","."),FIND("(",[kw rough in title])+1,20),SUBSTITUTE(IFERROR(MID([kw rough in title],FIND(" ",[kw rough in title])+1,20),[kw rough in title]),",","."))</f>
        <v>#N/A</v>
      </c>
      <c r="L5197" s="1">
        <f>IFERROR(FIND("kW",[desc]),0)</f>
        <v>70</v>
      </c>
      <c r="M5197">
        <f t="array" ref="M5197">MIN(IFERROR(FIND(IstNumbers,E5197),""))</f>
        <v>34</v>
      </c>
      <c r="N5197" s="1" t="str">
        <f>IF([first '# in desc]&lt;[pos kw in desc],MID([desc],[pos kw in desc]-7,7))</f>
        <v xml:space="preserve">­me 42 </v>
      </c>
      <c r="O51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97" s="1" t="str">
        <f>TRIM(IF([first '# in desc]&lt;[pos kw in desc],MID([desc],[pos kw in desc]-6,6),FALSE))</f>
        <v>me 42</v>
      </c>
      <c r="Q5197" s="1" t="b">
        <f>IF(LEN([manuell])=0,IFERROR([kw fine in title]*1,IFERROR(SUMPRODUCT(COUNTIF(IsDigits,MID([kw in desc],ROW($A$1:$A$150),1)))=LEN([kw in desc]),#N/A)),[manuell])</f>
        <v>0</v>
      </c>
      <c r="R5197" s="1" t="str">
        <f>IF([pos kw in title]&gt;0,MID(J5197,#REF!,4),IF([first '# in title]&gt;0,MID([title],[first '# in title],3),IF([first '# in title]&gt;0,MID([desc],#REF!,3),VLOOKUP([productid],$G$2:$R$1386,8))))</f>
        <v xml:space="preserve">42 </v>
      </c>
      <c r="S5197" s="1" t="e">
        <f>IF([kw in desc]=[kw rough in title],[kw in desc]*1,IFERROR(LEFT([kw_dirty],3)*1,IFERROR(LEFT([kw_dirty],2)*1,"n.a.")))</f>
        <v>#N/A</v>
      </c>
      <c r="T5197" s="1"/>
      <c r="U5197" s="1">
        <f>VLOOKUP(Tabelle1[[#This Row],[productid]],Tabelle2[#All],2,FALSE)</f>
        <v>42</v>
      </c>
    </row>
    <row r="5198" spans="1:21" hidden="1">
      <c r="A5198" t="s">
        <v>2621</v>
      </c>
      <c r="B5198">
        <v>3895</v>
      </c>
      <c r="C5198">
        <v>289859</v>
      </c>
      <c r="D5198" t="s">
        <v>8517</v>
      </c>
      <c r="E5198" t="s">
        <v>8518</v>
      </c>
      <c r="F5198">
        <v>18406</v>
      </c>
      <c r="G5198">
        <v>3497887</v>
      </c>
      <c r="H5198">
        <f t="shared" si="81"/>
        <v>0</v>
      </c>
      <c r="I5198">
        <f t="array" ref="I5198">MIN(IFERROR(FIND(IstNumbers,A5198),""))</f>
        <v>12</v>
      </c>
      <c r="J5198" s="1" t="e">
        <f>IF([first '# in title]&lt;[pos kw in title],MID([title],[pos kw in title]-6,6),#N/A)</f>
        <v>#N/A</v>
      </c>
      <c r="K5198" s="1" t="e">
        <f>IFERROR(MID(SUBSTITUTE([kw rough in title],",","."),FIND("(",[kw rough in title])+1,20),SUBSTITUTE(IFERROR(MID([kw rough in title],FIND(" ",[kw rough in title])+1,20),[kw rough in title]),",","."))</f>
        <v>#N/A</v>
      </c>
      <c r="L5198" s="1">
        <f>IFERROR(FIND("kW",[desc]),0)</f>
        <v>70</v>
      </c>
      <c r="M5198">
        <f t="array" ref="M5198">MIN(IFERROR(FIND(IstNumbers,E5198),""))</f>
        <v>34</v>
      </c>
      <c r="N5198" s="1" t="str">
        <f>IF([first '# in desc]&lt;[pos kw in desc],MID([desc],[pos kw in desc]-7,7))</f>
        <v xml:space="preserve">­me 42 </v>
      </c>
      <c r="O51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198" s="1" t="str">
        <f>TRIM(IF([first '# in desc]&lt;[pos kw in desc],MID([desc],[pos kw in desc]-6,6),FALSE))</f>
        <v>me 42</v>
      </c>
      <c r="Q5198" s="1" t="b">
        <f>IF(LEN([manuell])=0,IFERROR([kw fine in title]*1,IFERROR(SUMPRODUCT(COUNTIF(IsDigits,MID([kw in desc],ROW($A$1:$A$150),1)))=LEN([kw in desc]),#N/A)),[manuell])</f>
        <v>0</v>
      </c>
      <c r="R5198" s="1" t="str">
        <f>IF([pos kw in title]&gt;0,MID(J5198,#REF!,4),IF([first '# in title]&gt;0,MID([title],[first '# in title],3),IF([first '# in title]&gt;0,MID([desc],#REF!,3),VLOOKUP([productid],$G$2:$R$1386,8))))</f>
        <v xml:space="preserve">42 </v>
      </c>
      <c r="S5198" s="1" t="e">
        <f>IF([kw in desc]=[kw rough in title],[kw in desc]*1,IFERROR(LEFT([kw_dirty],3)*1,IFERROR(LEFT([kw_dirty],2)*1,"n.a.")))</f>
        <v>#N/A</v>
      </c>
      <c r="T5198" s="1"/>
      <c r="U5198" s="1">
        <f>VLOOKUP(Tabelle1[[#This Row],[productid]],Tabelle2[#All],2,FALSE)</f>
        <v>42</v>
      </c>
    </row>
    <row r="5199" spans="1:21">
      <c r="A5199" t="s">
        <v>666</v>
      </c>
      <c r="B5199">
        <v>3172</v>
      </c>
      <c r="C5199">
        <v>289859</v>
      </c>
      <c r="D5199" t="s">
        <v>8519</v>
      </c>
      <c r="E5199" t="s">
        <v>8520</v>
      </c>
      <c r="F5199">
        <v>18406</v>
      </c>
      <c r="G5199">
        <v>2286143</v>
      </c>
      <c r="H5199">
        <f t="shared" si="81"/>
        <v>0</v>
      </c>
      <c r="I5199">
        <f t="array" ref="I5199">MIN(IFERROR(FIND(IstNumbers,A5199),""))</f>
        <v>29</v>
      </c>
      <c r="J5199" s="1" t="e">
        <f>IF([first '# in title]&lt;[pos kw in title],MID([title],[pos kw in title]-6,6),#N/A)</f>
        <v>#N/A</v>
      </c>
      <c r="K5199" s="1" t="e">
        <f>IFERROR(MID(SUBSTITUTE([kw rough in title],",","."),FIND("(",[kw rough in title])+1,20),SUBSTITUTE(IFERROR(MID([kw rough in title],FIND(" ",[kw rough in title])+1,20),[kw rough in title]),",","."))</f>
        <v>#N/A</v>
      </c>
      <c r="L5199" s="1">
        <f>IFERROR(FIND("kW",[desc]),0)</f>
        <v>0</v>
      </c>
      <c r="M5199">
        <f t="array" ref="M5199">MIN(IFERROR(FIND(IstNumbers,E5199),""))</f>
        <v>33</v>
      </c>
      <c r="N5199" s="1" t="b">
        <f>IF([first '# in desc]&lt;[pos kw in desc],MID([desc],[pos kw in desc]-7,7))</f>
        <v>0</v>
      </c>
      <c r="O51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199" s="1" t="str">
        <f>TRIM(IF([first '# in desc]&lt;[pos kw in desc],MID([desc],[pos kw in desc]-6,6),FALSE))</f>
        <v>FALSCH</v>
      </c>
      <c r="Q5199" s="1" t="b">
        <f>IF(LEN([manuell])=0,IFERROR([kw fine in title]*1,IFERROR(SUMPRODUCT(COUNTIF(IsDigits,MID([kw in desc],ROW($A$1:$A$150),1)))=LEN([kw in desc]),#N/A)),[manuell])</f>
        <v>0</v>
      </c>
      <c r="R5199" s="1" t="str">
        <f>IF([pos kw in title]&gt;0,MID(J5199,#REF!,4),IF([first '# in title]&gt;0,MID([title],[first '# in title],3),IF([first '# in title]&gt;0,MID([desc],#REF!,3),VLOOKUP([productid],$G$2:$R$1386,8))))</f>
        <v>146</v>
      </c>
      <c r="S5199" s="1" t="e">
        <f>IF([kw in desc]=[kw rough in title],[kw in desc]*1,IFERROR(LEFT([kw_dirty],3)*1,IFERROR(LEFT([kw_dirty],2)*1,"n.a.")))</f>
        <v>#N/A</v>
      </c>
      <c r="T5199" s="1"/>
      <c r="U5199" s="1" t="e">
        <f>VLOOKUP(Tabelle1[[#This Row],[productid]],Tabelle2[#All],2,FALSE)</f>
        <v>#N/A</v>
      </c>
    </row>
    <row r="5200" spans="1:21" hidden="1">
      <c r="A5200" t="s">
        <v>1489</v>
      </c>
      <c r="B5200">
        <v>3825</v>
      </c>
      <c r="C5200">
        <v>289859</v>
      </c>
      <c r="D5200" t="s">
        <v>8521</v>
      </c>
      <c r="E5200" t="s">
        <v>7850</v>
      </c>
      <c r="F5200">
        <v>18406</v>
      </c>
      <c r="G5200">
        <v>1750863</v>
      </c>
      <c r="H5200">
        <f t="shared" si="81"/>
        <v>0</v>
      </c>
      <c r="I5200">
        <f t="array" ref="I5200">MIN(IFERROR(FIND(IstNumbers,A5200),""))</f>
        <v>13</v>
      </c>
      <c r="J5200" s="1" t="e">
        <f>IF([first '# in title]&lt;[pos kw in title],MID([title],[pos kw in title]-6,6),#N/A)</f>
        <v>#N/A</v>
      </c>
      <c r="K5200" s="1" t="e">
        <f>IFERROR(MID(SUBSTITUTE([kw rough in title],",","."),FIND("(",[kw rough in title])+1,20),SUBSTITUTE(IFERROR(MID([kw rough in title],FIND(" ",[kw rough in title])+1,20),[kw rough in title]),",","."))</f>
        <v>#N/A</v>
      </c>
      <c r="L5200" s="1">
        <f>IFERROR(FIND("kW",[desc]),0)</f>
        <v>70</v>
      </c>
      <c r="M5200">
        <f t="array" ref="M5200">MIN(IFERROR(FIND(IstNumbers,E5200),""))</f>
        <v>34</v>
      </c>
      <c r="N5200" s="1" t="str">
        <f>IF([first '# in desc]&lt;[pos kw in desc],MID([desc],[pos kw in desc]-7,7))</f>
        <v xml:space="preserve">­me 42 </v>
      </c>
      <c r="O52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00" s="1" t="str">
        <f>TRIM(IF([first '# in desc]&lt;[pos kw in desc],MID([desc],[pos kw in desc]-6,6),FALSE))</f>
        <v>me 42</v>
      </c>
      <c r="Q5200" s="1" t="b">
        <f>IF(LEN([manuell])=0,IFERROR([kw fine in title]*1,IFERROR(SUMPRODUCT(COUNTIF(IsDigits,MID([kw in desc],ROW($A$1:$A$150),1)))=LEN([kw in desc]),#N/A)),[manuell])</f>
        <v>0</v>
      </c>
      <c r="R5200" s="1" t="str">
        <f>IF([pos kw in title]&gt;0,MID(J5200,#REF!,4),IF([first '# in title]&gt;0,MID([title],[first '# in title],3),IF([first '# in title]&gt;0,MID([desc],#REF!,3),VLOOKUP([productid],$G$2:$R$1386,8))))</f>
        <v xml:space="preserve">42 </v>
      </c>
      <c r="S5200" s="1" t="e">
        <f>IF([kw in desc]=[kw rough in title],[kw in desc]*1,IFERROR(LEFT([kw_dirty],3)*1,IFERROR(LEFT([kw_dirty],2)*1,"n.a.")))</f>
        <v>#N/A</v>
      </c>
      <c r="T5200" s="1"/>
      <c r="U5200" s="1">
        <f>VLOOKUP(Tabelle1[[#This Row],[productid]],Tabelle2[#All],2,FALSE)</f>
        <v>42</v>
      </c>
    </row>
    <row r="5201" spans="1:21" hidden="1">
      <c r="A5201" t="s">
        <v>2621</v>
      </c>
      <c r="B5201">
        <v>3895</v>
      </c>
      <c r="C5201">
        <v>289859</v>
      </c>
      <c r="D5201" t="s">
        <v>8522</v>
      </c>
      <c r="E5201" t="s">
        <v>8523</v>
      </c>
      <c r="F5201">
        <v>18406</v>
      </c>
      <c r="G5201">
        <v>3497887</v>
      </c>
      <c r="H5201">
        <f t="shared" si="81"/>
        <v>0</v>
      </c>
      <c r="I5201">
        <f t="array" ref="I5201">MIN(IFERROR(FIND(IstNumbers,A5201),""))</f>
        <v>12</v>
      </c>
      <c r="J5201" s="1" t="e">
        <f>IF([first '# in title]&lt;[pos kw in title],MID([title],[pos kw in title]-6,6),#N/A)</f>
        <v>#N/A</v>
      </c>
      <c r="K5201" s="1" t="e">
        <f>IFERROR(MID(SUBSTITUTE([kw rough in title],",","."),FIND("(",[kw rough in title])+1,20),SUBSTITUTE(IFERROR(MID([kw rough in title],FIND(" ",[kw rough in title])+1,20),[kw rough in title]),",","."))</f>
        <v>#N/A</v>
      </c>
      <c r="L5201" s="1">
        <f>IFERROR(FIND("kW",[desc]),0)</f>
        <v>70</v>
      </c>
      <c r="M5201">
        <f t="array" ref="M5201">MIN(IFERROR(FIND(IstNumbers,E5201),""))</f>
        <v>34</v>
      </c>
      <c r="N5201" s="1" t="str">
        <f>IF([first '# in desc]&lt;[pos kw in desc],MID([desc],[pos kw in desc]-7,7))</f>
        <v xml:space="preserve">­me 42 </v>
      </c>
      <c r="O52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01" s="1" t="str">
        <f>TRIM(IF([first '# in desc]&lt;[pos kw in desc],MID([desc],[pos kw in desc]-6,6),FALSE))</f>
        <v>me 42</v>
      </c>
      <c r="Q5201" s="1" t="b">
        <f>IF(LEN([manuell])=0,IFERROR([kw fine in title]*1,IFERROR(SUMPRODUCT(COUNTIF(IsDigits,MID([kw in desc],ROW($A$1:$A$150),1)))=LEN([kw in desc]),#N/A)),[manuell])</f>
        <v>0</v>
      </c>
      <c r="R5201" s="1" t="str">
        <f>IF([pos kw in title]&gt;0,MID(J5201,#REF!,4),IF([first '# in title]&gt;0,MID([title],[first '# in title],3),IF([first '# in title]&gt;0,MID([desc],#REF!,3),VLOOKUP([productid],$G$2:$R$1386,8))))</f>
        <v xml:space="preserve">42 </v>
      </c>
      <c r="S5201" s="1" t="e">
        <f>IF([kw in desc]=[kw rough in title],[kw in desc]*1,IFERROR(LEFT([kw_dirty],3)*1,IFERROR(LEFT([kw_dirty],2)*1,"n.a.")))</f>
        <v>#N/A</v>
      </c>
      <c r="T5201" s="1"/>
      <c r="U5201" s="1">
        <f>VLOOKUP(Tabelle1[[#This Row],[productid]],Tabelle2[#All],2,FALSE)</f>
        <v>42</v>
      </c>
    </row>
    <row r="5202" spans="1:21">
      <c r="A5202" t="s">
        <v>666</v>
      </c>
      <c r="B5202">
        <v>3172</v>
      </c>
      <c r="C5202">
        <v>289859</v>
      </c>
      <c r="D5202" t="s">
        <v>8524</v>
      </c>
      <c r="E5202" t="s">
        <v>8525</v>
      </c>
      <c r="F5202">
        <v>18406</v>
      </c>
      <c r="G5202">
        <v>2286143</v>
      </c>
      <c r="H5202">
        <f t="shared" si="81"/>
        <v>0</v>
      </c>
      <c r="I5202">
        <f t="array" ref="I5202">MIN(IFERROR(FIND(IstNumbers,A5202),""))</f>
        <v>29</v>
      </c>
      <c r="J5202" s="1" t="e">
        <f>IF([first '# in title]&lt;[pos kw in title],MID([title],[pos kw in title]-6,6),#N/A)</f>
        <v>#N/A</v>
      </c>
      <c r="K5202" s="1" t="e">
        <f>IFERROR(MID(SUBSTITUTE([kw rough in title],",","."),FIND("(",[kw rough in title])+1,20),SUBSTITUTE(IFERROR(MID([kw rough in title],FIND(" ",[kw rough in title])+1,20),[kw rough in title]),",","."))</f>
        <v>#N/A</v>
      </c>
      <c r="L5202" s="1">
        <f>IFERROR(FIND("kW",[desc]),0)</f>
        <v>0</v>
      </c>
      <c r="M5202">
        <f t="array" ref="M5202">MIN(IFERROR(FIND(IstNumbers,E5202),""))</f>
        <v>33</v>
      </c>
      <c r="N5202" s="1" t="b">
        <f>IF([first '# in desc]&lt;[pos kw in desc],MID([desc],[pos kw in desc]-7,7))</f>
        <v>0</v>
      </c>
      <c r="O52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02" s="1" t="str">
        <f>TRIM(IF([first '# in desc]&lt;[pos kw in desc],MID([desc],[pos kw in desc]-6,6),FALSE))</f>
        <v>FALSCH</v>
      </c>
      <c r="Q5202" s="1" t="b">
        <f>IF(LEN([manuell])=0,IFERROR([kw fine in title]*1,IFERROR(SUMPRODUCT(COUNTIF(IsDigits,MID([kw in desc],ROW($A$1:$A$150),1)))=LEN([kw in desc]),#N/A)),[manuell])</f>
        <v>0</v>
      </c>
      <c r="R5202" s="1" t="str">
        <f>IF([pos kw in title]&gt;0,MID(J5202,#REF!,4),IF([first '# in title]&gt;0,MID([title],[first '# in title],3),IF([first '# in title]&gt;0,MID([desc],#REF!,3),VLOOKUP([productid],$G$2:$R$1386,8))))</f>
        <v>146</v>
      </c>
      <c r="S5202" s="1" t="e">
        <f>IF([kw in desc]=[kw rough in title],[kw in desc]*1,IFERROR(LEFT([kw_dirty],3)*1,IFERROR(LEFT([kw_dirty],2)*1,"n.a.")))</f>
        <v>#N/A</v>
      </c>
      <c r="T5202" s="1"/>
      <c r="U5202" s="1" t="e">
        <f>VLOOKUP(Tabelle1[[#This Row],[productid]],Tabelle2[#All],2,FALSE)</f>
        <v>#N/A</v>
      </c>
    </row>
    <row r="5203" spans="1:21" hidden="1">
      <c r="A5203" t="s">
        <v>1489</v>
      </c>
      <c r="B5203">
        <v>3825</v>
      </c>
      <c r="C5203">
        <v>289859</v>
      </c>
      <c r="D5203" t="s">
        <v>8526</v>
      </c>
      <c r="E5203" t="s">
        <v>7876</v>
      </c>
      <c r="F5203">
        <v>18406</v>
      </c>
      <c r="G5203">
        <v>1750863</v>
      </c>
      <c r="H5203">
        <f t="shared" si="81"/>
        <v>0</v>
      </c>
      <c r="I5203">
        <f t="array" ref="I5203">MIN(IFERROR(FIND(IstNumbers,A5203),""))</f>
        <v>13</v>
      </c>
      <c r="J5203" s="1" t="e">
        <f>IF([first '# in title]&lt;[pos kw in title],MID([title],[pos kw in title]-6,6),#N/A)</f>
        <v>#N/A</v>
      </c>
      <c r="K5203" s="1" t="e">
        <f>IFERROR(MID(SUBSTITUTE([kw rough in title],",","."),FIND("(",[kw rough in title])+1,20),SUBSTITUTE(IFERROR(MID([kw rough in title],FIND(" ",[kw rough in title])+1,20),[kw rough in title]),",","."))</f>
        <v>#N/A</v>
      </c>
      <c r="L5203" s="1">
        <f>IFERROR(FIND("kW",[desc]),0)</f>
        <v>70</v>
      </c>
      <c r="M5203">
        <f t="array" ref="M5203">MIN(IFERROR(FIND(IstNumbers,E5203),""))</f>
        <v>34</v>
      </c>
      <c r="N5203" s="1" t="str">
        <f>IF([first '# in desc]&lt;[pos kw in desc],MID([desc],[pos kw in desc]-7,7))</f>
        <v xml:space="preserve">­me 42 </v>
      </c>
      <c r="O52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03" s="1" t="str">
        <f>TRIM(IF([first '# in desc]&lt;[pos kw in desc],MID([desc],[pos kw in desc]-6,6),FALSE))</f>
        <v>me 42</v>
      </c>
      <c r="Q5203" s="1" t="b">
        <f>IF(LEN([manuell])=0,IFERROR([kw fine in title]*1,IFERROR(SUMPRODUCT(COUNTIF(IsDigits,MID([kw in desc],ROW($A$1:$A$150),1)))=LEN([kw in desc]),#N/A)),[manuell])</f>
        <v>0</v>
      </c>
      <c r="R5203" s="1" t="str">
        <f>IF([pos kw in title]&gt;0,MID(J5203,#REF!,4),IF([first '# in title]&gt;0,MID([title],[first '# in title],3),IF([first '# in title]&gt;0,MID([desc],#REF!,3),VLOOKUP([productid],$G$2:$R$1386,8))))</f>
        <v xml:space="preserve">42 </v>
      </c>
      <c r="S5203" s="1" t="e">
        <f>IF([kw in desc]=[kw rough in title],[kw in desc]*1,IFERROR(LEFT([kw_dirty],3)*1,IFERROR(LEFT([kw_dirty],2)*1,"n.a.")))</f>
        <v>#N/A</v>
      </c>
      <c r="T5203" s="1"/>
      <c r="U5203" s="1">
        <f>VLOOKUP(Tabelle1[[#This Row],[productid]],Tabelle2[#All],2,FALSE)</f>
        <v>42</v>
      </c>
    </row>
    <row r="5204" spans="1:21" hidden="1">
      <c r="A5204" t="s">
        <v>2621</v>
      </c>
      <c r="B5204">
        <v>3900</v>
      </c>
      <c r="C5204">
        <v>289859</v>
      </c>
      <c r="D5204" t="s">
        <v>8527</v>
      </c>
      <c r="E5204" t="s">
        <v>8528</v>
      </c>
      <c r="F5204">
        <v>18406</v>
      </c>
      <c r="G5204">
        <v>3497887</v>
      </c>
      <c r="H5204">
        <f t="shared" si="81"/>
        <v>0</v>
      </c>
      <c r="I5204">
        <f t="array" ref="I5204">MIN(IFERROR(FIND(IstNumbers,A5204),""))</f>
        <v>12</v>
      </c>
      <c r="J5204" s="1" t="e">
        <f>IF([first '# in title]&lt;[pos kw in title],MID([title],[pos kw in title]-6,6),#N/A)</f>
        <v>#N/A</v>
      </c>
      <c r="K5204" s="1" t="e">
        <f>IFERROR(MID(SUBSTITUTE([kw rough in title],",","."),FIND("(",[kw rough in title])+1,20),SUBSTITUTE(IFERROR(MID([kw rough in title],FIND(" ",[kw rough in title])+1,20),[kw rough in title]),",","."))</f>
        <v>#N/A</v>
      </c>
      <c r="L5204" s="1">
        <f>IFERROR(FIND("kW",[desc]),0)</f>
        <v>70</v>
      </c>
      <c r="M5204">
        <f t="array" ref="M5204">MIN(IFERROR(FIND(IstNumbers,E5204),""))</f>
        <v>34</v>
      </c>
      <c r="N5204" s="1" t="str">
        <f>IF([first '# in desc]&lt;[pos kw in desc],MID([desc],[pos kw in desc]-7,7))</f>
        <v xml:space="preserve">­me 42 </v>
      </c>
      <c r="O52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04" s="1" t="str">
        <f>TRIM(IF([first '# in desc]&lt;[pos kw in desc],MID([desc],[pos kw in desc]-6,6),FALSE))</f>
        <v>me 42</v>
      </c>
      <c r="Q5204" s="1" t="b">
        <f>IF(LEN([manuell])=0,IFERROR([kw fine in title]*1,IFERROR(SUMPRODUCT(COUNTIF(IsDigits,MID([kw in desc],ROW($A$1:$A$150),1)))=LEN([kw in desc]),#N/A)),[manuell])</f>
        <v>0</v>
      </c>
      <c r="R5204" s="1" t="str">
        <f>IF([pos kw in title]&gt;0,MID(J5204,#REF!,4),IF([first '# in title]&gt;0,MID([title],[first '# in title],3),IF([first '# in title]&gt;0,MID([desc],#REF!,3),VLOOKUP([productid],$G$2:$R$1386,8))))</f>
        <v xml:space="preserve">42 </v>
      </c>
      <c r="S5204" s="1" t="e">
        <f>IF([kw in desc]=[kw rough in title],[kw in desc]*1,IFERROR(LEFT([kw_dirty],3)*1,IFERROR(LEFT([kw_dirty],2)*1,"n.a.")))</f>
        <v>#N/A</v>
      </c>
      <c r="T5204" s="1"/>
      <c r="U5204" s="1">
        <f>VLOOKUP(Tabelle1[[#This Row],[productid]],Tabelle2[#All],2,FALSE)</f>
        <v>42</v>
      </c>
    </row>
    <row r="5205" spans="1:21">
      <c r="A5205" t="s">
        <v>666</v>
      </c>
      <c r="B5205">
        <v>3174</v>
      </c>
      <c r="C5205">
        <v>289859</v>
      </c>
      <c r="D5205" t="s">
        <v>8529</v>
      </c>
      <c r="E5205" t="s">
        <v>8530</v>
      </c>
      <c r="F5205">
        <v>18406</v>
      </c>
      <c r="G5205">
        <v>2286143</v>
      </c>
      <c r="H5205">
        <f t="shared" si="81"/>
        <v>0</v>
      </c>
      <c r="I5205">
        <f t="array" ref="I5205">MIN(IFERROR(FIND(IstNumbers,A5205),""))</f>
        <v>29</v>
      </c>
      <c r="J5205" s="1" t="e">
        <f>IF([first '# in title]&lt;[pos kw in title],MID([title],[pos kw in title]-6,6),#N/A)</f>
        <v>#N/A</v>
      </c>
      <c r="K5205" s="1" t="e">
        <f>IFERROR(MID(SUBSTITUTE([kw rough in title],",","."),FIND("(",[kw rough in title])+1,20),SUBSTITUTE(IFERROR(MID([kw rough in title],FIND(" ",[kw rough in title])+1,20),[kw rough in title]),",","."))</f>
        <v>#N/A</v>
      </c>
      <c r="L5205" s="1">
        <f>IFERROR(FIND("kW",[desc]),0)</f>
        <v>0</v>
      </c>
      <c r="M5205">
        <f t="array" ref="M5205">MIN(IFERROR(FIND(IstNumbers,E5205),""))</f>
        <v>33</v>
      </c>
      <c r="N5205" s="1" t="b">
        <f>IF([first '# in desc]&lt;[pos kw in desc],MID([desc],[pos kw in desc]-7,7))</f>
        <v>0</v>
      </c>
      <c r="O52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05" s="1" t="str">
        <f>TRIM(IF([first '# in desc]&lt;[pos kw in desc],MID([desc],[pos kw in desc]-6,6),FALSE))</f>
        <v>FALSCH</v>
      </c>
      <c r="Q5205" s="1" t="b">
        <f>IF(LEN([manuell])=0,IFERROR([kw fine in title]*1,IFERROR(SUMPRODUCT(COUNTIF(IsDigits,MID([kw in desc],ROW($A$1:$A$150),1)))=LEN([kw in desc]),#N/A)),[manuell])</f>
        <v>0</v>
      </c>
      <c r="R5205" s="1" t="str">
        <f>IF([pos kw in title]&gt;0,MID(J5205,#REF!,4),IF([first '# in title]&gt;0,MID([title],[first '# in title],3),IF([first '# in title]&gt;0,MID([desc],#REF!,3),VLOOKUP([productid],$G$2:$R$1386,8))))</f>
        <v>146</v>
      </c>
      <c r="S5205" s="1" t="e">
        <f>IF([kw in desc]=[kw rough in title],[kw in desc]*1,IFERROR(LEFT([kw_dirty],3)*1,IFERROR(LEFT([kw_dirty],2)*1,"n.a.")))</f>
        <v>#N/A</v>
      </c>
      <c r="T5205" s="1"/>
      <c r="U5205" s="1" t="e">
        <f>VLOOKUP(Tabelle1[[#This Row],[productid]],Tabelle2[#All],2,FALSE)</f>
        <v>#N/A</v>
      </c>
    </row>
    <row r="5206" spans="1:21" hidden="1">
      <c r="A5206" t="s">
        <v>1489</v>
      </c>
      <c r="B5206">
        <v>3825</v>
      </c>
      <c r="C5206">
        <v>289859</v>
      </c>
      <c r="D5206" t="s">
        <v>8531</v>
      </c>
      <c r="E5206" t="s">
        <v>7881</v>
      </c>
      <c r="F5206">
        <v>18406</v>
      </c>
      <c r="G5206">
        <v>1750863</v>
      </c>
      <c r="H5206">
        <f t="shared" si="81"/>
        <v>0</v>
      </c>
      <c r="I5206">
        <f t="array" ref="I5206">MIN(IFERROR(FIND(IstNumbers,A5206),""))</f>
        <v>13</v>
      </c>
      <c r="J5206" s="1" t="e">
        <f>IF([first '# in title]&lt;[pos kw in title],MID([title],[pos kw in title]-6,6),#N/A)</f>
        <v>#N/A</v>
      </c>
      <c r="K5206" s="1" t="e">
        <f>IFERROR(MID(SUBSTITUTE([kw rough in title],",","."),FIND("(",[kw rough in title])+1,20),SUBSTITUTE(IFERROR(MID([kw rough in title],FIND(" ",[kw rough in title])+1,20),[kw rough in title]),",","."))</f>
        <v>#N/A</v>
      </c>
      <c r="L5206" s="1">
        <f>IFERROR(FIND("kW",[desc]),0)</f>
        <v>70</v>
      </c>
      <c r="M5206">
        <f t="array" ref="M5206">MIN(IFERROR(FIND(IstNumbers,E5206),""))</f>
        <v>34</v>
      </c>
      <c r="N5206" s="1" t="str">
        <f>IF([first '# in desc]&lt;[pos kw in desc],MID([desc],[pos kw in desc]-7,7))</f>
        <v xml:space="preserve">­me 42 </v>
      </c>
      <c r="O52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06" s="1" t="str">
        <f>TRIM(IF([first '# in desc]&lt;[pos kw in desc],MID([desc],[pos kw in desc]-6,6),FALSE))</f>
        <v>me 42</v>
      </c>
      <c r="Q5206" s="1" t="b">
        <f>IF(LEN([manuell])=0,IFERROR([kw fine in title]*1,IFERROR(SUMPRODUCT(COUNTIF(IsDigits,MID([kw in desc],ROW($A$1:$A$150),1)))=LEN([kw in desc]),#N/A)),[manuell])</f>
        <v>0</v>
      </c>
      <c r="R5206" s="1" t="str">
        <f>IF([pos kw in title]&gt;0,MID(J5206,#REF!,4),IF([first '# in title]&gt;0,MID([title],[first '# in title],3),IF([first '# in title]&gt;0,MID([desc],#REF!,3),VLOOKUP([productid],$G$2:$R$1386,8))))</f>
        <v xml:space="preserve">42 </v>
      </c>
      <c r="S5206" s="1" t="e">
        <f>IF([kw in desc]=[kw rough in title],[kw in desc]*1,IFERROR(LEFT([kw_dirty],3)*1,IFERROR(LEFT([kw_dirty],2)*1,"n.a.")))</f>
        <v>#N/A</v>
      </c>
      <c r="T5206" s="1"/>
      <c r="U5206" s="1">
        <f>VLOOKUP(Tabelle1[[#This Row],[productid]],Tabelle2[#All],2,FALSE)</f>
        <v>42</v>
      </c>
    </row>
    <row r="5207" spans="1:21" hidden="1">
      <c r="A5207" t="s">
        <v>2621</v>
      </c>
      <c r="B5207">
        <v>3900</v>
      </c>
      <c r="C5207">
        <v>289859</v>
      </c>
      <c r="D5207" t="s">
        <v>8532</v>
      </c>
      <c r="E5207" t="s">
        <v>8533</v>
      </c>
      <c r="F5207">
        <v>18406</v>
      </c>
      <c r="G5207">
        <v>3497887</v>
      </c>
      <c r="H5207">
        <f t="shared" si="81"/>
        <v>0</v>
      </c>
      <c r="I5207">
        <f t="array" ref="I5207">MIN(IFERROR(FIND(IstNumbers,A5207),""))</f>
        <v>12</v>
      </c>
      <c r="J5207" s="1" t="e">
        <f>IF([first '# in title]&lt;[pos kw in title],MID([title],[pos kw in title]-6,6),#N/A)</f>
        <v>#N/A</v>
      </c>
      <c r="K5207" s="1" t="e">
        <f>IFERROR(MID(SUBSTITUTE([kw rough in title],",","."),FIND("(",[kw rough in title])+1,20),SUBSTITUTE(IFERROR(MID([kw rough in title],FIND(" ",[kw rough in title])+1,20),[kw rough in title]),",","."))</f>
        <v>#N/A</v>
      </c>
      <c r="L5207" s="1">
        <f>IFERROR(FIND("kW",[desc]),0)</f>
        <v>70</v>
      </c>
      <c r="M5207">
        <f t="array" ref="M5207">MIN(IFERROR(FIND(IstNumbers,E5207),""))</f>
        <v>34</v>
      </c>
      <c r="N5207" s="1" t="str">
        <f>IF([first '# in desc]&lt;[pos kw in desc],MID([desc],[pos kw in desc]-7,7))</f>
        <v xml:space="preserve">­me 42 </v>
      </c>
      <c r="O52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07" s="1" t="str">
        <f>TRIM(IF([first '# in desc]&lt;[pos kw in desc],MID([desc],[pos kw in desc]-6,6),FALSE))</f>
        <v>me 42</v>
      </c>
      <c r="Q5207" s="1" t="b">
        <f>IF(LEN([manuell])=0,IFERROR([kw fine in title]*1,IFERROR(SUMPRODUCT(COUNTIF(IsDigits,MID([kw in desc],ROW($A$1:$A$150),1)))=LEN([kw in desc]),#N/A)),[manuell])</f>
        <v>0</v>
      </c>
      <c r="R5207" s="1" t="str">
        <f>IF([pos kw in title]&gt;0,MID(J5207,#REF!,4),IF([first '# in title]&gt;0,MID([title],[first '# in title],3),IF([first '# in title]&gt;0,MID([desc],#REF!,3),VLOOKUP([productid],$G$2:$R$1386,8))))</f>
        <v xml:space="preserve">42 </v>
      </c>
      <c r="S5207" s="1" t="e">
        <f>IF([kw in desc]=[kw rough in title],[kw in desc]*1,IFERROR(LEFT([kw_dirty],3)*1,IFERROR(LEFT([kw_dirty],2)*1,"n.a.")))</f>
        <v>#N/A</v>
      </c>
      <c r="T5207" s="1"/>
      <c r="U5207" s="1">
        <f>VLOOKUP(Tabelle1[[#This Row],[productid]],Tabelle2[#All],2,FALSE)</f>
        <v>42</v>
      </c>
    </row>
    <row r="5208" spans="1:21">
      <c r="A5208" t="s">
        <v>666</v>
      </c>
      <c r="B5208">
        <v>3174</v>
      </c>
      <c r="C5208">
        <v>289859</v>
      </c>
      <c r="D5208" t="s">
        <v>8534</v>
      </c>
      <c r="E5208" t="s">
        <v>8535</v>
      </c>
      <c r="F5208">
        <v>18406</v>
      </c>
      <c r="G5208">
        <v>2286143</v>
      </c>
      <c r="H5208">
        <f t="shared" si="81"/>
        <v>0</v>
      </c>
      <c r="I5208">
        <f t="array" ref="I5208">MIN(IFERROR(FIND(IstNumbers,A5208),""))</f>
        <v>29</v>
      </c>
      <c r="J5208" s="1" t="e">
        <f>IF([first '# in title]&lt;[pos kw in title],MID([title],[pos kw in title]-6,6),#N/A)</f>
        <v>#N/A</v>
      </c>
      <c r="K5208" s="1" t="e">
        <f>IFERROR(MID(SUBSTITUTE([kw rough in title],",","."),FIND("(",[kw rough in title])+1,20),SUBSTITUTE(IFERROR(MID([kw rough in title],FIND(" ",[kw rough in title])+1,20),[kw rough in title]),",","."))</f>
        <v>#N/A</v>
      </c>
      <c r="L5208" s="1">
        <f>IFERROR(FIND("kW",[desc]),0)</f>
        <v>0</v>
      </c>
      <c r="M5208">
        <f t="array" ref="M5208">MIN(IFERROR(FIND(IstNumbers,E5208),""))</f>
        <v>33</v>
      </c>
      <c r="N5208" s="1" t="b">
        <f>IF([first '# in desc]&lt;[pos kw in desc],MID([desc],[pos kw in desc]-7,7))</f>
        <v>0</v>
      </c>
      <c r="O52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08" s="1" t="str">
        <f>TRIM(IF([first '# in desc]&lt;[pos kw in desc],MID([desc],[pos kw in desc]-6,6),FALSE))</f>
        <v>FALSCH</v>
      </c>
      <c r="Q5208" s="1" t="b">
        <f>IF(LEN([manuell])=0,IFERROR([kw fine in title]*1,IFERROR(SUMPRODUCT(COUNTIF(IsDigits,MID([kw in desc],ROW($A$1:$A$150),1)))=LEN([kw in desc]),#N/A)),[manuell])</f>
        <v>0</v>
      </c>
      <c r="R5208" s="1" t="str">
        <f>IF([pos kw in title]&gt;0,MID(J5208,#REF!,4),IF([first '# in title]&gt;0,MID([title],[first '# in title],3),IF([first '# in title]&gt;0,MID([desc],#REF!,3),VLOOKUP([productid],$G$2:$R$1386,8))))</f>
        <v>146</v>
      </c>
      <c r="S5208" s="1" t="e">
        <f>IF([kw in desc]=[kw rough in title],[kw in desc]*1,IFERROR(LEFT([kw_dirty],3)*1,IFERROR(LEFT([kw_dirty],2)*1,"n.a.")))</f>
        <v>#N/A</v>
      </c>
      <c r="T5208" s="1"/>
      <c r="U5208" s="1" t="e">
        <f>VLOOKUP(Tabelle1[[#This Row],[productid]],Tabelle2[#All],2,FALSE)</f>
        <v>#N/A</v>
      </c>
    </row>
    <row r="5209" spans="1:21" hidden="1">
      <c r="A5209" t="s">
        <v>1489</v>
      </c>
      <c r="B5209">
        <v>3830</v>
      </c>
      <c r="C5209">
        <v>289859</v>
      </c>
      <c r="D5209" t="s">
        <v>8536</v>
      </c>
      <c r="E5209" t="s">
        <v>8537</v>
      </c>
      <c r="F5209">
        <v>18406</v>
      </c>
      <c r="G5209">
        <v>1750863</v>
      </c>
      <c r="H5209">
        <f t="shared" si="81"/>
        <v>0</v>
      </c>
      <c r="I5209">
        <f t="array" ref="I5209">MIN(IFERROR(FIND(IstNumbers,A5209),""))</f>
        <v>13</v>
      </c>
      <c r="J5209" s="1" t="e">
        <f>IF([first '# in title]&lt;[pos kw in title],MID([title],[pos kw in title]-6,6),#N/A)</f>
        <v>#N/A</v>
      </c>
      <c r="K5209" s="1" t="e">
        <f>IFERROR(MID(SUBSTITUTE([kw rough in title],",","."),FIND("(",[kw rough in title])+1,20),SUBSTITUTE(IFERROR(MID([kw rough in title],FIND(" ",[kw rough in title])+1,20),[kw rough in title]),",","."))</f>
        <v>#N/A</v>
      </c>
      <c r="L5209" s="1">
        <f>IFERROR(FIND("kW",[desc]),0)</f>
        <v>70</v>
      </c>
      <c r="M5209">
        <f t="array" ref="M5209">MIN(IFERROR(FIND(IstNumbers,E5209),""))</f>
        <v>34</v>
      </c>
      <c r="N5209" s="1" t="str">
        <f>IF([first '# in desc]&lt;[pos kw in desc],MID([desc],[pos kw in desc]-7,7))</f>
        <v xml:space="preserve">­me 42 </v>
      </c>
      <c r="O52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09" s="1" t="str">
        <f>TRIM(IF([first '# in desc]&lt;[pos kw in desc],MID([desc],[pos kw in desc]-6,6),FALSE))</f>
        <v>me 42</v>
      </c>
      <c r="Q5209" s="1" t="b">
        <f>IF(LEN([manuell])=0,IFERROR([kw fine in title]*1,IFERROR(SUMPRODUCT(COUNTIF(IsDigits,MID([kw in desc],ROW($A$1:$A$150),1)))=LEN([kw in desc]),#N/A)),[manuell])</f>
        <v>0</v>
      </c>
      <c r="R5209" s="1" t="str">
        <f>IF([pos kw in title]&gt;0,MID(J5209,#REF!,4),IF([first '# in title]&gt;0,MID([title],[first '# in title],3),IF([first '# in title]&gt;0,MID([desc],#REF!,3),VLOOKUP([productid],$G$2:$R$1386,8))))</f>
        <v xml:space="preserve">42 </v>
      </c>
      <c r="S5209" s="1" t="e">
        <f>IF([kw in desc]=[kw rough in title],[kw in desc]*1,IFERROR(LEFT([kw_dirty],3)*1,IFERROR(LEFT([kw_dirty],2)*1,"n.a.")))</f>
        <v>#N/A</v>
      </c>
      <c r="T5209" s="1"/>
      <c r="U5209" s="1">
        <f>VLOOKUP(Tabelle1[[#This Row],[productid]],Tabelle2[#All],2,FALSE)</f>
        <v>42</v>
      </c>
    </row>
    <row r="5210" spans="1:21" hidden="1">
      <c r="A5210" t="s">
        <v>2621</v>
      </c>
      <c r="B5210">
        <v>3900</v>
      </c>
      <c r="C5210">
        <v>289859</v>
      </c>
      <c r="D5210" t="s">
        <v>8538</v>
      </c>
      <c r="E5210" t="s">
        <v>8539</v>
      </c>
      <c r="F5210">
        <v>18406</v>
      </c>
      <c r="G5210">
        <v>3497887</v>
      </c>
      <c r="H5210">
        <f t="shared" si="81"/>
        <v>0</v>
      </c>
      <c r="I5210">
        <f t="array" ref="I5210">MIN(IFERROR(FIND(IstNumbers,A5210),""))</f>
        <v>12</v>
      </c>
      <c r="J5210" s="1" t="e">
        <f>IF([first '# in title]&lt;[pos kw in title],MID([title],[pos kw in title]-6,6),#N/A)</f>
        <v>#N/A</v>
      </c>
      <c r="K5210" s="1" t="e">
        <f>IFERROR(MID(SUBSTITUTE([kw rough in title],",","."),FIND("(",[kw rough in title])+1,20),SUBSTITUTE(IFERROR(MID([kw rough in title],FIND(" ",[kw rough in title])+1,20),[kw rough in title]),",","."))</f>
        <v>#N/A</v>
      </c>
      <c r="L5210" s="1">
        <f>IFERROR(FIND("kW",[desc]),0)</f>
        <v>70</v>
      </c>
      <c r="M5210">
        <f t="array" ref="M5210">MIN(IFERROR(FIND(IstNumbers,E5210),""))</f>
        <v>34</v>
      </c>
      <c r="N5210" s="1" t="str">
        <f>IF([first '# in desc]&lt;[pos kw in desc],MID([desc],[pos kw in desc]-7,7))</f>
        <v xml:space="preserve">­me 42 </v>
      </c>
      <c r="O52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10" s="1" t="str">
        <f>TRIM(IF([first '# in desc]&lt;[pos kw in desc],MID([desc],[pos kw in desc]-6,6),FALSE))</f>
        <v>me 42</v>
      </c>
      <c r="Q5210" s="1" t="b">
        <f>IF(LEN([manuell])=0,IFERROR([kw fine in title]*1,IFERROR(SUMPRODUCT(COUNTIF(IsDigits,MID([kw in desc],ROW($A$1:$A$150),1)))=LEN([kw in desc]),#N/A)),[manuell])</f>
        <v>0</v>
      </c>
      <c r="R5210" s="1" t="str">
        <f>IF([pos kw in title]&gt;0,MID(J5210,#REF!,4),IF([first '# in title]&gt;0,MID([title],[first '# in title],3),IF([first '# in title]&gt;0,MID([desc],#REF!,3),VLOOKUP([productid],$G$2:$R$1386,8))))</f>
        <v xml:space="preserve">42 </v>
      </c>
      <c r="S5210" s="1" t="e">
        <f>IF([kw in desc]=[kw rough in title],[kw in desc]*1,IFERROR(LEFT([kw_dirty],3)*1,IFERROR(LEFT([kw_dirty],2)*1,"n.a.")))</f>
        <v>#N/A</v>
      </c>
      <c r="T5210" s="1"/>
      <c r="U5210" s="1">
        <f>VLOOKUP(Tabelle1[[#This Row],[productid]],Tabelle2[#All],2,FALSE)</f>
        <v>42</v>
      </c>
    </row>
    <row r="5211" spans="1:21">
      <c r="A5211" t="s">
        <v>666</v>
      </c>
      <c r="B5211">
        <v>3174</v>
      </c>
      <c r="C5211">
        <v>289859</v>
      </c>
      <c r="D5211" t="s">
        <v>8540</v>
      </c>
      <c r="E5211" t="s">
        <v>8541</v>
      </c>
      <c r="F5211">
        <v>18406</v>
      </c>
      <c r="G5211">
        <v>2286143</v>
      </c>
      <c r="H5211">
        <f t="shared" si="81"/>
        <v>0</v>
      </c>
      <c r="I5211">
        <f t="array" ref="I5211">MIN(IFERROR(FIND(IstNumbers,A5211),""))</f>
        <v>29</v>
      </c>
      <c r="J5211" s="1" t="e">
        <f>IF([first '# in title]&lt;[pos kw in title],MID([title],[pos kw in title]-6,6),#N/A)</f>
        <v>#N/A</v>
      </c>
      <c r="K5211" s="1" t="e">
        <f>IFERROR(MID(SUBSTITUTE([kw rough in title],",","."),FIND("(",[kw rough in title])+1,20),SUBSTITUTE(IFERROR(MID([kw rough in title],FIND(" ",[kw rough in title])+1,20),[kw rough in title]),",","."))</f>
        <v>#N/A</v>
      </c>
      <c r="L5211" s="1">
        <f>IFERROR(FIND("kW",[desc]),0)</f>
        <v>0</v>
      </c>
      <c r="M5211">
        <f t="array" ref="M5211">MIN(IFERROR(FIND(IstNumbers,E5211),""))</f>
        <v>33</v>
      </c>
      <c r="N5211" s="1" t="b">
        <f>IF([first '# in desc]&lt;[pos kw in desc],MID([desc],[pos kw in desc]-7,7))</f>
        <v>0</v>
      </c>
      <c r="O52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11" s="1" t="str">
        <f>TRIM(IF([first '# in desc]&lt;[pos kw in desc],MID([desc],[pos kw in desc]-6,6),FALSE))</f>
        <v>FALSCH</v>
      </c>
      <c r="Q5211" s="1" t="b">
        <f>IF(LEN([manuell])=0,IFERROR([kw fine in title]*1,IFERROR(SUMPRODUCT(COUNTIF(IsDigits,MID([kw in desc],ROW($A$1:$A$150),1)))=LEN([kw in desc]),#N/A)),[manuell])</f>
        <v>0</v>
      </c>
      <c r="R5211" s="1" t="str">
        <f>IF([pos kw in title]&gt;0,MID(J5211,#REF!,4),IF([first '# in title]&gt;0,MID([title],[first '# in title],3),IF([first '# in title]&gt;0,MID([desc],#REF!,3),VLOOKUP([productid],$G$2:$R$1386,8))))</f>
        <v>146</v>
      </c>
      <c r="S5211" s="1" t="e">
        <f>IF([kw in desc]=[kw rough in title],[kw in desc]*1,IFERROR(LEFT([kw_dirty],3)*1,IFERROR(LEFT([kw_dirty],2)*1,"n.a.")))</f>
        <v>#N/A</v>
      </c>
      <c r="T5211" s="1"/>
      <c r="U5211" s="1" t="e">
        <f>VLOOKUP(Tabelle1[[#This Row],[productid]],Tabelle2[#All],2,FALSE)</f>
        <v>#N/A</v>
      </c>
    </row>
    <row r="5212" spans="1:21" hidden="1">
      <c r="A5212" t="s">
        <v>1489</v>
      </c>
      <c r="B5212">
        <v>3830</v>
      </c>
      <c r="C5212">
        <v>289859</v>
      </c>
      <c r="D5212" t="s">
        <v>8542</v>
      </c>
      <c r="E5212" t="s">
        <v>7886</v>
      </c>
      <c r="F5212">
        <v>18406</v>
      </c>
      <c r="G5212">
        <v>1750863</v>
      </c>
      <c r="H5212">
        <f t="shared" si="81"/>
        <v>0</v>
      </c>
      <c r="I5212">
        <f t="array" ref="I5212">MIN(IFERROR(FIND(IstNumbers,A5212),""))</f>
        <v>13</v>
      </c>
      <c r="J5212" s="1" t="e">
        <f>IF([first '# in title]&lt;[pos kw in title],MID([title],[pos kw in title]-6,6),#N/A)</f>
        <v>#N/A</v>
      </c>
      <c r="K5212" s="1" t="e">
        <f>IFERROR(MID(SUBSTITUTE([kw rough in title],",","."),FIND("(",[kw rough in title])+1,20),SUBSTITUTE(IFERROR(MID([kw rough in title],FIND(" ",[kw rough in title])+1,20),[kw rough in title]),",","."))</f>
        <v>#N/A</v>
      </c>
      <c r="L5212" s="1">
        <f>IFERROR(FIND("kW",[desc]),0)</f>
        <v>70</v>
      </c>
      <c r="M5212">
        <f t="array" ref="M5212">MIN(IFERROR(FIND(IstNumbers,E5212),""))</f>
        <v>34</v>
      </c>
      <c r="N5212" s="1" t="str">
        <f>IF([first '# in desc]&lt;[pos kw in desc],MID([desc],[pos kw in desc]-7,7))</f>
        <v xml:space="preserve">­me 42 </v>
      </c>
      <c r="O52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12" s="1" t="str">
        <f>TRIM(IF([first '# in desc]&lt;[pos kw in desc],MID([desc],[pos kw in desc]-6,6),FALSE))</f>
        <v>me 42</v>
      </c>
      <c r="Q5212" s="1" t="b">
        <f>IF(LEN([manuell])=0,IFERROR([kw fine in title]*1,IFERROR(SUMPRODUCT(COUNTIF(IsDigits,MID([kw in desc],ROW($A$1:$A$150),1)))=LEN([kw in desc]),#N/A)),[manuell])</f>
        <v>0</v>
      </c>
      <c r="R5212" s="1" t="str">
        <f>IF([pos kw in title]&gt;0,MID(J5212,#REF!,4),IF([first '# in title]&gt;0,MID([title],[first '# in title],3),IF([first '# in title]&gt;0,MID([desc],#REF!,3),VLOOKUP([productid],$G$2:$R$1386,8))))</f>
        <v xml:space="preserve">42 </v>
      </c>
      <c r="S5212" s="1" t="e">
        <f>IF([kw in desc]=[kw rough in title],[kw in desc]*1,IFERROR(LEFT([kw_dirty],3)*1,IFERROR(LEFT([kw_dirty],2)*1,"n.a.")))</f>
        <v>#N/A</v>
      </c>
      <c r="T5212" s="1"/>
      <c r="U5212" s="1">
        <f>VLOOKUP(Tabelle1[[#This Row],[productid]],Tabelle2[#All],2,FALSE)</f>
        <v>42</v>
      </c>
    </row>
    <row r="5213" spans="1:21" hidden="1">
      <c r="A5213" t="s">
        <v>2621</v>
      </c>
      <c r="B5213">
        <v>3900</v>
      </c>
      <c r="C5213">
        <v>289859</v>
      </c>
      <c r="D5213" t="s">
        <v>8543</v>
      </c>
      <c r="E5213" t="s">
        <v>8544</v>
      </c>
      <c r="F5213">
        <v>18406</v>
      </c>
      <c r="G5213">
        <v>3497887</v>
      </c>
      <c r="H5213">
        <f t="shared" si="81"/>
        <v>0</v>
      </c>
      <c r="I5213">
        <f t="array" ref="I5213">MIN(IFERROR(FIND(IstNumbers,A5213),""))</f>
        <v>12</v>
      </c>
      <c r="J5213" s="1" t="e">
        <f>IF([first '# in title]&lt;[pos kw in title],MID([title],[pos kw in title]-6,6),#N/A)</f>
        <v>#N/A</v>
      </c>
      <c r="K5213" s="1" t="e">
        <f>IFERROR(MID(SUBSTITUTE([kw rough in title],",","."),FIND("(",[kw rough in title])+1,20),SUBSTITUTE(IFERROR(MID([kw rough in title],FIND(" ",[kw rough in title])+1,20),[kw rough in title]),",","."))</f>
        <v>#N/A</v>
      </c>
      <c r="L5213" s="1">
        <f>IFERROR(FIND("kW",[desc]),0)</f>
        <v>70</v>
      </c>
      <c r="M5213">
        <f t="array" ref="M5213">MIN(IFERROR(FIND(IstNumbers,E5213),""))</f>
        <v>34</v>
      </c>
      <c r="N5213" s="1" t="str">
        <f>IF([first '# in desc]&lt;[pos kw in desc],MID([desc],[pos kw in desc]-7,7))</f>
        <v xml:space="preserve">­me 42 </v>
      </c>
      <c r="O52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13" s="1" t="str">
        <f>TRIM(IF([first '# in desc]&lt;[pos kw in desc],MID([desc],[pos kw in desc]-6,6),FALSE))</f>
        <v>me 42</v>
      </c>
      <c r="Q5213" s="1" t="b">
        <f>IF(LEN([manuell])=0,IFERROR([kw fine in title]*1,IFERROR(SUMPRODUCT(COUNTIF(IsDigits,MID([kw in desc],ROW($A$1:$A$150),1)))=LEN([kw in desc]),#N/A)),[manuell])</f>
        <v>0</v>
      </c>
      <c r="R5213" s="1" t="str">
        <f>IF([pos kw in title]&gt;0,MID(J5213,#REF!,4),IF([first '# in title]&gt;0,MID([title],[first '# in title],3),IF([first '# in title]&gt;0,MID([desc],#REF!,3),VLOOKUP([productid],$G$2:$R$1386,8))))</f>
        <v xml:space="preserve">42 </v>
      </c>
      <c r="S5213" s="1" t="e">
        <f>IF([kw in desc]=[kw rough in title],[kw in desc]*1,IFERROR(LEFT([kw_dirty],3)*1,IFERROR(LEFT([kw_dirty],2)*1,"n.a.")))</f>
        <v>#N/A</v>
      </c>
      <c r="T5213" s="1"/>
      <c r="U5213" s="1">
        <f>VLOOKUP(Tabelle1[[#This Row],[productid]],Tabelle2[#All],2,FALSE)</f>
        <v>42</v>
      </c>
    </row>
    <row r="5214" spans="1:21">
      <c r="A5214" t="s">
        <v>666</v>
      </c>
      <c r="B5214">
        <v>3175</v>
      </c>
      <c r="C5214">
        <v>289859</v>
      </c>
      <c r="D5214" t="s">
        <v>8545</v>
      </c>
      <c r="E5214" t="s">
        <v>8546</v>
      </c>
      <c r="F5214">
        <v>18406</v>
      </c>
      <c r="G5214">
        <v>2286143</v>
      </c>
      <c r="H5214">
        <f t="shared" si="81"/>
        <v>0</v>
      </c>
      <c r="I5214">
        <f t="array" ref="I5214">MIN(IFERROR(FIND(IstNumbers,A5214),""))</f>
        <v>29</v>
      </c>
      <c r="J5214" s="1" t="e">
        <f>IF([first '# in title]&lt;[pos kw in title],MID([title],[pos kw in title]-6,6),#N/A)</f>
        <v>#N/A</v>
      </c>
      <c r="K5214" s="1" t="e">
        <f>IFERROR(MID(SUBSTITUTE([kw rough in title],",","."),FIND("(",[kw rough in title])+1,20),SUBSTITUTE(IFERROR(MID([kw rough in title],FIND(" ",[kw rough in title])+1,20),[kw rough in title]),",","."))</f>
        <v>#N/A</v>
      </c>
      <c r="L5214" s="1">
        <f>IFERROR(FIND("kW",[desc]),0)</f>
        <v>0</v>
      </c>
      <c r="M5214">
        <f t="array" ref="M5214">MIN(IFERROR(FIND(IstNumbers,E5214),""))</f>
        <v>33</v>
      </c>
      <c r="N5214" s="1" t="b">
        <f>IF([first '# in desc]&lt;[pos kw in desc],MID([desc],[pos kw in desc]-7,7))</f>
        <v>0</v>
      </c>
      <c r="O52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14" s="1" t="str">
        <f>TRIM(IF([first '# in desc]&lt;[pos kw in desc],MID([desc],[pos kw in desc]-6,6),FALSE))</f>
        <v>FALSCH</v>
      </c>
      <c r="Q5214" s="1" t="b">
        <f>IF(LEN([manuell])=0,IFERROR([kw fine in title]*1,IFERROR(SUMPRODUCT(COUNTIF(IsDigits,MID([kw in desc],ROW($A$1:$A$150),1)))=LEN([kw in desc]),#N/A)),[manuell])</f>
        <v>0</v>
      </c>
      <c r="R5214" s="1" t="str">
        <f>IF([pos kw in title]&gt;0,MID(J5214,#REF!,4),IF([first '# in title]&gt;0,MID([title],[first '# in title],3),IF([first '# in title]&gt;0,MID([desc],#REF!,3),VLOOKUP([productid],$G$2:$R$1386,8))))</f>
        <v>146</v>
      </c>
      <c r="S5214" s="1" t="e">
        <f>IF([kw in desc]=[kw rough in title],[kw in desc]*1,IFERROR(LEFT([kw_dirty],3)*1,IFERROR(LEFT([kw_dirty],2)*1,"n.a.")))</f>
        <v>#N/A</v>
      </c>
      <c r="T5214" s="1"/>
      <c r="U5214" s="1" t="e">
        <f>VLOOKUP(Tabelle1[[#This Row],[productid]],Tabelle2[#All],2,FALSE)</f>
        <v>#N/A</v>
      </c>
    </row>
    <row r="5215" spans="1:21" hidden="1">
      <c r="A5215" t="s">
        <v>1489</v>
      </c>
      <c r="B5215">
        <v>3830</v>
      </c>
      <c r="C5215">
        <v>289859</v>
      </c>
      <c r="D5215" t="s">
        <v>8547</v>
      </c>
      <c r="E5215" t="s">
        <v>7891</v>
      </c>
      <c r="F5215">
        <v>18406</v>
      </c>
      <c r="G5215">
        <v>1750863</v>
      </c>
      <c r="H5215">
        <f t="shared" si="81"/>
        <v>0</v>
      </c>
      <c r="I5215">
        <f t="array" ref="I5215">MIN(IFERROR(FIND(IstNumbers,A5215),""))</f>
        <v>13</v>
      </c>
      <c r="J5215" s="1" t="e">
        <f>IF([first '# in title]&lt;[pos kw in title],MID([title],[pos kw in title]-6,6),#N/A)</f>
        <v>#N/A</v>
      </c>
      <c r="K5215" s="1" t="e">
        <f>IFERROR(MID(SUBSTITUTE([kw rough in title],",","."),FIND("(",[kw rough in title])+1,20),SUBSTITUTE(IFERROR(MID([kw rough in title],FIND(" ",[kw rough in title])+1,20),[kw rough in title]),",","."))</f>
        <v>#N/A</v>
      </c>
      <c r="L5215" s="1">
        <f>IFERROR(FIND("kW",[desc]),0)</f>
        <v>70</v>
      </c>
      <c r="M5215">
        <f t="array" ref="M5215">MIN(IFERROR(FIND(IstNumbers,E5215),""))</f>
        <v>34</v>
      </c>
      <c r="N5215" s="1" t="str">
        <f>IF([first '# in desc]&lt;[pos kw in desc],MID([desc],[pos kw in desc]-7,7))</f>
        <v xml:space="preserve">­me 42 </v>
      </c>
      <c r="O52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15" s="1" t="str">
        <f>TRIM(IF([first '# in desc]&lt;[pos kw in desc],MID([desc],[pos kw in desc]-6,6),FALSE))</f>
        <v>me 42</v>
      </c>
      <c r="Q5215" s="1" t="b">
        <f>IF(LEN([manuell])=0,IFERROR([kw fine in title]*1,IFERROR(SUMPRODUCT(COUNTIF(IsDigits,MID([kw in desc],ROW($A$1:$A$150),1)))=LEN([kw in desc]),#N/A)),[manuell])</f>
        <v>0</v>
      </c>
      <c r="R5215" s="1" t="str">
        <f>IF([pos kw in title]&gt;0,MID(J5215,#REF!,4),IF([first '# in title]&gt;0,MID([title],[first '# in title],3),IF([first '# in title]&gt;0,MID([desc],#REF!,3),VLOOKUP([productid],$G$2:$R$1386,8))))</f>
        <v xml:space="preserve">42 </v>
      </c>
      <c r="S5215" s="1" t="e">
        <f>IF([kw in desc]=[kw rough in title],[kw in desc]*1,IFERROR(LEFT([kw_dirty],3)*1,IFERROR(LEFT([kw_dirty],2)*1,"n.a.")))</f>
        <v>#N/A</v>
      </c>
      <c r="T5215" s="1"/>
      <c r="U5215" s="1">
        <f>VLOOKUP(Tabelle1[[#This Row],[productid]],Tabelle2[#All],2,FALSE)</f>
        <v>42</v>
      </c>
    </row>
    <row r="5216" spans="1:21" hidden="1">
      <c r="A5216" t="s">
        <v>2621</v>
      </c>
      <c r="B5216">
        <v>3900</v>
      </c>
      <c r="C5216">
        <v>289859</v>
      </c>
      <c r="D5216" t="s">
        <v>8548</v>
      </c>
      <c r="E5216" t="s">
        <v>8549</v>
      </c>
      <c r="F5216">
        <v>18406</v>
      </c>
      <c r="G5216">
        <v>3497887</v>
      </c>
      <c r="H5216">
        <f t="shared" si="81"/>
        <v>0</v>
      </c>
      <c r="I5216">
        <f t="array" ref="I5216">MIN(IFERROR(FIND(IstNumbers,A5216),""))</f>
        <v>12</v>
      </c>
      <c r="J5216" s="1" t="e">
        <f>IF([first '# in title]&lt;[pos kw in title],MID([title],[pos kw in title]-6,6),#N/A)</f>
        <v>#N/A</v>
      </c>
      <c r="K5216" s="1" t="e">
        <f>IFERROR(MID(SUBSTITUTE([kw rough in title],",","."),FIND("(",[kw rough in title])+1,20),SUBSTITUTE(IFERROR(MID([kw rough in title],FIND(" ",[kw rough in title])+1,20),[kw rough in title]),",","."))</f>
        <v>#N/A</v>
      </c>
      <c r="L5216" s="1">
        <f>IFERROR(FIND("kW",[desc]),0)</f>
        <v>70</v>
      </c>
      <c r="M5216">
        <f t="array" ref="M5216">MIN(IFERROR(FIND(IstNumbers,E5216),""))</f>
        <v>34</v>
      </c>
      <c r="N5216" s="1" t="str">
        <f>IF([first '# in desc]&lt;[pos kw in desc],MID([desc],[pos kw in desc]-7,7))</f>
        <v xml:space="preserve">­me 42 </v>
      </c>
      <c r="O52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16" s="1" t="str">
        <f>TRIM(IF([first '# in desc]&lt;[pos kw in desc],MID([desc],[pos kw in desc]-6,6),FALSE))</f>
        <v>me 42</v>
      </c>
      <c r="Q5216" s="1" t="b">
        <f>IF(LEN([manuell])=0,IFERROR([kw fine in title]*1,IFERROR(SUMPRODUCT(COUNTIF(IsDigits,MID([kw in desc],ROW($A$1:$A$150),1)))=LEN([kw in desc]),#N/A)),[manuell])</f>
        <v>0</v>
      </c>
      <c r="R5216" s="1" t="str">
        <f>IF([pos kw in title]&gt;0,MID(J5216,#REF!,4),IF([first '# in title]&gt;0,MID([title],[first '# in title],3),IF([first '# in title]&gt;0,MID([desc],#REF!,3),VLOOKUP([productid],$G$2:$R$1386,8))))</f>
        <v xml:space="preserve">42 </v>
      </c>
      <c r="S5216" s="1" t="e">
        <f>IF([kw in desc]=[kw rough in title],[kw in desc]*1,IFERROR(LEFT([kw_dirty],3)*1,IFERROR(LEFT([kw_dirty],2)*1,"n.a.")))</f>
        <v>#N/A</v>
      </c>
      <c r="T5216" s="1"/>
      <c r="U5216" s="1">
        <f>VLOOKUP(Tabelle1[[#This Row],[productid]],Tabelle2[#All],2,FALSE)</f>
        <v>42</v>
      </c>
    </row>
    <row r="5217" spans="1:21">
      <c r="A5217" t="s">
        <v>666</v>
      </c>
      <c r="B5217">
        <v>3175</v>
      </c>
      <c r="C5217">
        <v>289859</v>
      </c>
      <c r="D5217" t="s">
        <v>8550</v>
      </c>
      <c r="E5217" t="s">
        <v>8551</v>
      </c>
      <c r="F5217">
        <v>18406</v>
      </c>
      <c r="G5217">
        <v>2286143</v>
      </c>
      <c r="H5217">
        <f t="shared" si="81"/>
        <v>0</v>
      </c>
      <c r="I5217">
        <f t="array" ref="I5217">MIN(IFERROR(FIND(IstNumbers,A5217),""))</f>
        <v>29</v>
      </c>
      <c r="J5217" s="1" t="e">
        <f>IF([first '# in title]&lt;[pos kw in title],MID([title],[pos kw in title]-6,6),#N/A)</f>
        <v>#N/A</v>
      </c>
      <c r="K5217" s="1" t="e">
        <f>IFERROR(MID(SUBSTITUTE([kw rough in title],",","."),FIND("(",[kw rough in title])+1,20),SUBSTITUTE(IFERROR(MID([kw rough in title],FIND(" ",[kw rough in title])+1,20),[kw rough in title]),",","."))</f>
        <v>#N/A</v>
      </c>
      <c r="L5217" s="1">
        <f>IFERROR(FIND("kW",[desc]),0)</f>
        <v>0</v>
      </c>
      <c r="M5217">
        <f t="array" ref="M5217">MIN(IFERROR(FIND(IstNumbers,E5217),""))</f>
        <v>33</v>
      </c>
      <c r="N5217" s="1" t="b">
        <f>IF([first '# in desc]&lt;[pos kw in desc],MID([desc],[pos kw in desc]-7,7))</f>
        <v>0</v>
      </c>
      <c r="O52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17" s="1" t="str">
        <f>TRIM(IF([first '# in desc]&lt;[pos kw in desc],MID([desc],[pos kw in desc]-6,6),FALSE))</f>
        <v>FALSCH</v>
      </c>
      <c r="Q5217" s="1" t="b">
        <f>IF(LEN([manuell])=0,IFERROR([kw fine in title]*1,IFERROR(SUMPRODUCT(COUNTIF(IsDigits,MID([kw in desc],ROW($A$1:$A$150),1)))=LEN([kw in desc]),#N/A)),[manuell])</f>
        <v>0</v>
      </c>
      <c r="R5217" s="1" t="str">
        <f>IF([pos kw in title]&gt;0,MID(J5217,#REF!,4),IF([first '# in title]&gt;0,MID([title],[first '# in title],3),IF([first '# in title]&gt;0,MID([desc],#REF!,3),VLOOKUP([productid],$G$2:$R$1386,8))))</f>
        <v>146</v>
      </c>
      <c r="S5217" s="1" t="e">
        <f>IF([kw in desc]=[kw rough in title],[kw in desc]*1,IFERROR(LEFT([kw_dirty],3)*1,IFERROR(LEFT([kw_dirty],2)*1,"n.a.")))</f>
        <v>#N/A</v>
      </c>
      <c r="T5217" s="1"/>
      <c r="U5217" s="1" t="e">
        <f>VLOOKUP(Tabelle1[[#This Row],[productid]],Tabelle2[#All],2,FALSE)</f>
        <v>#N/A</v>
      </c>
    </row>
    <row r="5218" spans="1:21" hidden="1">
      <c r="A5218" t="s">
        <v>1489</v>
      </c>
      <c r="B5218">
        <v>3830</v>
      </c>
      <c r="C5218">
        <v>289859</v>
      </c>
      <c r="D5218" t="s">
        <v>8552</v>
      </c>
      <c r="E5218" t="s">
        <v>6817</v>
      </c>
      <c r="F5218">
        <v>18406</v>
      </c>
      <c r="G5218">
        <v>1750863</v>
      </c>
      <c r="H5218">
        <f t="shared" si="81"/>
        <v>0</v>
      </c>
      <c r="I5218">
        <f t="array" ref="I5218">MIN(IFERROR(FIND(IstNumbers,A5218),""))</f>
        <v>13</v>
      </c>
      <c r="J5218" s="1" t="e">
        <f>IF([first '# in title]&lt;[pos kw in title],MID([title],[pos kw in title]-6,6),#N/A)</f>
        <v>#N/A</v>
      </c>
      <c r="K5218" s="1" t="e">
        <f>IFERROR(MID(SUBSTITUTE([kw rough in title],",","."),FIND("(",[kw rough in title])+1,20),SUBSTITUTE(IFERROR(MID([kw rough in title],FIND(" ",[kw rough in title])+1,20),[kw rough in title]),",","."))</f>
        <v>#N/A</v>
      </c>
      <c r="L5218" s="1">
        <f>IFERROR(FIND("kW",[desc]),0)</f>
        <v>70</v>
      </c>
      <c r="M5218">
        <f t="array" ref="M5218">MIN(IFERROR(FIND(IstNumbers,E5218),""))</f>
        <v>34</v>
      </c>
      <c r="N5218" s="1" t="str">
        <f>IF([first '# in desc]&lt;[pos kw in desc],MID([desc],[pos kw in desc]-7,7))</f>
        <v xml:space="preserve">­me 42 </v>
      </c>
      <c r="O52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18" s="1" t="str">
        <f>TRIM(IF([first '# in desc]&lt;[pos kw in desc],MID([desc],[pos kw in desc]-6,6),FALSE))</f>
        <v>me 42</v>
      </c>
      <c r="Q5218" s="1" t="b">
        <f>IF(LEN([manuell])=0,IFERROR([kw fine in title]*1,IFERROR(SUMPRODUCT(COUNTIF(IsDigits,MID([kw in desc],ROW($A$1:$A$150),1)))=LEN([kw in desc]),#N/A)),[manuell])</f>
        <v>0</v>
      </c>
      <c r="R5218" s="1" t="str">
        <f>IF([pos kw in title]&gt;0,MID(J5218,#REF!,4),IF([first '# in title]&gt;0,MID([title],[first '# in title],3),IF([first '# in title]&gt;0,MID([desc],#REF!,3),VLOOKUP([productid],$G$2:$R$1386,8))))</f>
        <v xml:space="preserve">42 </v>
      </c>
      <c r="S5218" s="1" t="e">
        <f>IF([kw in desc]=[kw rough in title],[kw in desc]*1,IFERROR(LEFT([kw_dirty],3)*1,IFERROR(LEFT([kw_dirty],2)*1,"n.a.")))</f>
        <v>#N/A</v>
      </c>
      <c r="T5218" s="1"/>
      <c r="U5218" s="1">
        <f>VLOOKUP(Tabelle1[[#This Row],[productid]],Tabelle2[#All],2,FALSE)</f>
        <v>42</v>
      </c>
    </row>
    <row r="5219" spans="1:21" hidden="1">
      <c r="A5219" t="s">
        <v>2621</v>
      </c>
      <c r="B5219">
        <v>3900</v>
      </c>
      <c r="C5219">
        <v>289859</v>
      </c>
      <c r="D5219" t="s">
        <v>8553</v>
      </c>
      <c r="E5219" t="s">
        <v>8554</v>
      </c>
      <c r="F5219">
        <v>18406</v>
      </c>
      <c r="G5219">
        <v>3497887</v>
      </c>
      <c r="H5219">
        <f t="shared" si="81"/>
        <v>0</v>
      </c>
      <c r="I5219">
        <f t="array" ref="I5219">MIN(IFERROR(FIND(IstNumbers,A5219),""))</f>
        <v>12</v>
      </c>
      <c r="J5219" s="1" t="e">
        <f>IF([first '# in title]&lt;[pos kw in title],MID([title],[pos kw in title]-6,6),#N/A)</f>
        <v>#N/A</v>
      </c>
      <c r="K5219" s="1" t="e">
        <f>IFERROR(MID(SUBSTITUTE([kw rough in title],",","."),FIND("(",[kw rough in title])+1,20),SUBSTITUTE(IFERROR(MID([kw rough in title],FIND(" ",[kw rough in title])+1,20),[kw rough in title]),",","."))</f>
        <v>#N/A</v>
      </c>
      <c r="L5219" s="1">
        <f>IFERROR(FIND("kW",[desc]),0)</f>
        <v>70</v>
      </c>
      <c r="M5219">
        <f t="array" ref="M5219">MIN(IFERROR(FIND(IstNumbers,E5219),""))</f>
        <v>34</v>
      </c>
      <c r="N5219" s="1" t="str">
        <f>IF([first '# in desc]&lt;[pos kw in desc],MID([desc],[pos kw in desc]-7,7))</f>
        <v xml:space="preserve">­me 42 </v>
      </c>
      <c r="O52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19" s="1" t="str">
        <f>TRIM(IF([first '# in desc]&lt;[pos kw in desc],MID([desc],[pos kw in desc]-6,6),FALSE))</f>
        <v>me 42</v>
      </c>
      <c r="Q5219" s="1" t="b">
        <f>IF(LEN([manuell])=0,IFERROR([kw fine in title]*1,IFERROR(SUMPRODUCT(COUNTIF(IsDigits,MID([kw in desc],ROW($A$1:$A$150),1)))=LEN([kw in desc]),#N/A)),[manuell])</f>
        <v>0</v>
      </c>
      <c r="R5219" s="1" t="str">
        <f>IF([pos kw in title]&gt;0,MID(J5219,#REF!,4),IF([first '# in title]&gt;0,MID([title],[first '# in title],3),IF([first '# in title]&gt;0,MID([desc],#REF!,3),VLOOKUP([productid],$G$2:$R$1386,8))))</f>
        <v xml:space="preserve">42 </v>
      </c>
      <c r="S5219" s="1" t="e">
        <f>IF([kw in desc]=[kw rough in title],[kw in desc]*1,IFERROR(LEFT([kw_dirty],3)*1,IFERROR(LEFT([kw_dirty],2)*1,"n.a.")))</f>
        <v>#N/A</v>
      </c>
      <c r="T5219" s="1"/>
      <c r="U5219" s="1">
        <f>VLOOKUP(Tabelle1[[#This Row],[productid]],Tabelle2[#All],2,FALSE)</f>
        <v>42</v>
      </c>
    </row>
    <row r="5220" spans="1:21" hidden="1">
      <c r="A5220" t="s">
        <v>1489</v>
      </c>
      <c r="B5220">
        <v>3830</v>
      </c>
      <c r="C5220">
        <v>289859</v>
      </c>
      <c r="D5220" t="s">
        <v>8555</v>
      </c>
      <c r="E5220" t="s">
        <v>7725</v>
      </c>
      <c r="F5220">
        <v>18406</v>
      </c>
      <c r="G5220">
        <v>1750863</v>
      </c>
      <c r="H5220">
        <f t="shared" si="81"/>
        <v>0</v>
      </c>
      <c r="I5220">
        <f t="array" ref="I5220">MIN(IFERROR(FIND(IstNumbers,A5220),""))</f>
        <v>13</v>
      </c>
      <c r="J5220" s="1" t="e">
        <f>IF([first '# in title]&lt;[pos kw in title],MID([title],[pos kw in title]-6,6),#N/A)</f>
        <v>#N/A</v>
      </c>
      <c r="K5220" s="1" t="e">
        <f>IFERROR(MID(SUBSTITUTE([kw rough in title],",","."),FIND("(",[kw rough in title])+1,20),SUBSTITUTE(IFERROR(MID([kw rough in title],FIND(" ",[kw rough in title])+1,20),[kw rough in title]),",","."))</f>
        <v>#N/A</v>
      </c>
      <c r="L5220" s="1">
        <f>IFERROR(FIND("kW",[desc]),0)</f>
        <v>70</v>
      </c>
      <c r="M5220">
        <f t="array" ref="M5220">MIN(IFERROR(FIND(IstNumbers,E5220),""))</f>
        <v>34</v>
      </c>
      <c r="N5220" s="1" t="str">
        <f>IF([first '# in desc]&lt;[pos kw in desc],MID([desc],[pos kw in desc]-7,7))</f>
        <v xml:space="preserve">­me 42 </v>
      </c>
      <c r="O52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0" s="1" t="str">
        <f>TRIM(IF([first '# in desc]&lt;[pos kw in desc],MID([desc],[pos kw in desc]-6,6),FALSE))</f>
        <v>me 42</v>
      </c>
      <c r="Q5220" s="1" t="b">
        <f>IF(LEN([manuell])=0,IFERROR([kw fine in title]*1,IFERROR(SUMPRODUCT(COUNTIF(IsDigits,MID([kw in desc],ROW($A$1:$A$150),1)))=LEN([kw in desc]),#N/A)),[manuell])</f>
        <v>0</v>
      </c>
      <c r="R5220" s="1" t="str">
        <f>IF([pos kw in title]&gt;0,MID(J5220,#REF!,4),IF([first '# in title]&gt;0,MID([title],[first '# in title],3),IF([first '# in title]&gt;0,MID([desc],#REF!,3),VLOOKUP([productid],$G$2:$R$1386,8))))</f>
        <v xml:space="preserve">42 </v>
      </c>
      <c r="S5220" s="1" t="e">
        <f>IF([kw in desc]=[kw rough in title],[kw in desc]*1,IFERROR(LEFT([kw_dirty],3)*1,IFERROR(LEFT([kw_dirty],2)*1,"n.a.")))</f>
        <v>#N/A</v>
      </c>
      <c r="T5220" s="1"/>
      <c r="U5220" s="1">
        <f>VLOOKUP(Tabelle1[[#This Row],[productid]],Tabelle2[#All],2,FALSE)</f>
        <v>42</v>
      </c>
    </row>
    <row r="5221" spans="1:21" hidden="1">
      <c r="A5221" t="s">
        <v>2621</v>
      </c>
      <c r="B5221">
        <v>3900</v>
      </c>
      <c r="C5221">
        <v>289859</v>
      </c>
      <c r="D5221" t="s">
        <v>8556</v>
      </c>
      <c r="E5221" t="s">
        <v>8557</v>
      </c>
      <c r="F5221">
        <v>18406</v>
      </c>
      <c r="G5221">
        <v>3497887</v>
      </c>
      <c r="H5221">
        <f t="shared" si="81"/>
        <v>0</v>
      </c>
      <c r="I5221">
        <f t="array" ref="I5221">MIN(IFERROR(FIND(IstNumbers,A5221),""))</f>
        <v>12</v>
      </c>
      <c r="J5221" s="1" t="e">
        <f>IF([first '# in title]&lt;[pos kw in title],MID([title],[pos kw in title]-6,6),#N/A)</f>
        <v>#N/A</v>
      </c>
      <c r="K5221" s="1" t="e">
        <f>IFERROR(MID(SUBSTITUTE([kw rough in title],",","."),FIND("(",[kw rough in title])+1,20),SUBSTITUTE(IFERROR(MID([kw rough in title],FIND(" ",[kw rough in title])+1,20),[kw rough in title]),",","."))</f>
        <v>#N/A</v>
      </c>
      <c r="L5221" s="1">
        <f>IFERROR(FIND("kW",[desc]),0)</f>
        <v>70</v>
      </c>
      <c r="M5221">
        <f t="array" ref="M5221">MIN(IFERROR(FIND(IstNumbers,E5221),""))</f>
        <v>34</v>
      </c>
      <c r="N5221" s="1" t="str">
        <f>IF([first '# in desc]&lt;[pos kw in desc],MID([desc],[pos kw in desc]-7,7))</f>
        <v xml:space="preserve">­me 42 </v>
      </c>
      <c r="O52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1" s="1" t="str">
        <f>TRIM(IF([first '# in desc]&lt;[pos kw in desc],MID([desc],[pos kw in desc]-6,6),FALSE))</f>
        <v>me 42</v>
      </c>
      <c r="Q5221" s="1" t="b">
        <f>IF(LEN([manuell])=0,IFERROR([kw fine in title]*1,IFERROR(SUMPRODUCT(COUNTIF(IsDigits,MID([kw in desc],ROW($A$1:$A$150),1)))=LEN([kw in desc]),#N/A)),[manuell])</f>
        <v>0</v>
      </c>
      <c r="R5221" s="1" t="str">
        <f>IF([pos kw in title]&gt;0,MID(J5221,#REF!,4),IF([first '# in title]&gt;0,MID([title],[first '# in title],3),IF([first '# in title]&gt;0,MID([desc],#REF!,3),VLOOKUP([productid],$G$2:$R$1386,8))))</f>
        <v xml:space="preserve">42 </v>
      </c>
      <c r="S5221" s="1" t="e">
        <f>IF([kw in desc]=[kw rough in title],[kw in desc]*1,IFERROR(LEFT([kw_dirty],3)*1,IFERROR(LEFT([kw_dirty],2)*1,"n.a.")))</f>
        <v>#N/A</v>
      </c>
      <c r="T5221" s="1"/>
      <c r="U5221" s="1">
        <f>VLOOKUP(Tabelle1[[#This Row],[productid]],Tabelle2[#All],2,FALSE)</f>
        <v>42</v>
      </c>
    </row>
    <row r="5222" spans="1:21" hidden="1">
      <c r="A5222" t="s">
        <v>1489</v>
      </c>
      <c r="B5222">
        <v>3830</v>
      </c>
      <c r="C5222">
        <v>289859</v>
      </c>
      <c r="D5222" t="s">
        <v>8558</v>
      </c>
      <c r="E5222" t="s">
        <v>7906</v>
      </c>
      <c r="F5222">
        <v>18406</v>
      </c>
      <c r="G5222">
        <v>1750863</v>
      </c>
      <c r="H5222">
        <f t="shared" si="81"/>
        <v>0</v>
      </c>
      <c r="I5222">
        <f t="array" ref="I5222">MIN(IFERROR(FIND(IstNumbers,A5222),""))</f>
        <v>13</v>
      </c>
      <c r="J5222" s="1" t="e">
        <f>IF([first '# in title]&lt;[pos kw in title],MID([title],[pos kw in title]-6,6),#N/A)</f>
        <v>#N/A</v>
      </c>
      <c r="K5222" s="1" t="e">
        <f>IFERROR(MID(SUBSTITUTE([kw rough in title],",","."),FIND("(",[kw rough in title])+1,20),SUBSTITUTE(IFERROR(MID([kw rough in title],FIND(" ",[kw rough in title])+1,20),[kw rough in title]),",","."))</f>
        <v>#N/A</v>
      </c>
      <c r="L5222" s="1">
        <f>IFERROR(FIND("kW",[desc]),0)</f>
        <v>70</v>
      </c>
      <c r="M5222">
        <f t="array" ref="M5222">MIN(IFERROR(FIND(IstNumbers,E5222),""))</f>
        <v>34</v>
      </c>
      <c r="N5222" s="1" t="str">
        <f>IF([first '# in desc]&lt;[pos kw in desc],MID([desc],[pos kw in desc]-7,7))</f>
        <v xml:space="preserve">­me 42 </v>
      </c>
      <c r="O52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2" s="1" t="str">
        <f>TRIM(IF([first '# in desc]&lt;[pos kw in desc],MID([desc],[pos kw in desc]-6,6),FALSE))</f>
        <v>me 42</v>
      </c>
      <c r="Q5222" s="1" t="b">
        <f>IF(LEN([manuell])=0,IFERROR([kw fine in title]*1,IFERROR(SUMPRODUCT(COUNTIF(IsDigits,MID([kw in desc],ROW($A$1:$A$150),1)))=LEN([kw in desc]),#N/A)),[manuell])</f>
        <v>0</v>
      </c>
      <c r="R5222" s="1" t="str">
        <f>IF([pos kw in title]&gt;0,MID(J5222,#REF!,4),IF([first '# in title]&gt;0,MID([title],[first '# in title],3),IF([first '# in title]&gt;0,MID([desc],#REF!,3),VLOOKUP([productid],$G$2:$R$1386,8))))</f>
        <v xml:space="preserve">42 </v>
      </c>
      <c r="S5222" s="1" t="e">
        <f>IF([kw in desc]=[kw rough in title],[kw in desc]*1,IFERROR(LEFT([kw_dirty],3)*1,IFERROR(LEFT([kw_dirty],2)*1,"n.a.")))</f>
        <v>#N/A</v>
      </c>
      <c r="T5222" s="1"/>
      <c r="U5222" s="1">
        <f>VLOOKUP(Tabelle1[[#This Row],[productid]],Tabelle2[#All],2,FALSE)</f>
        <v>42</v>
      </c>
    </row>
    <row r="5223" spans="1:21" hidden="1">
      <c r="A5223" t="s">
        <v>2621</v>
      </c>
      <c r="B5223">
        <v>3900</v>
      </c>
      <c r="C5223">
        <v>289859</v>
      </c>
      <c r="D5223" t="s">
        <v>8559</v>
      </c>
      <c r="E5223" t="s">
        <v>8015</v>
      </c>
      <c r="F5223">
        <v>18406</v>
      </c>
      <c r="G5223">
        <v>3497887</v>
      </c>
      <c r="H5223">
        <f t="shared" si="81"/>
        <v>0</v>
      </c>
      <c r="I5223">
        <f t="array" ref="I5223">MIN(IFERROR(FIND(IstNumbers,A5223),""))</f>
        <v>12</v>
      </c>
      <c r="J5223" s="1" t="e">
        <f>IF([first '# in title]&lt;[pos kw in title],MID([title],[pos kw in title]-6,6),#N/A)</f>
        <v>#N/A</v>
      </c>
      <c r="K5223" s="1" t="e">
        <f>IFERROR(MID(SUBSTITUTE([kw rough in title],",","."),FIND("(",[kw rough in title])+1,20),SUBSTITUTE(IFERROR(MID([kw rough in title],FIND(" ",[kw rough in title])+1,20),[kw rough in title]),",","."))</f>
        <v>#N/A</v>
      </c>
      <c r="L5223" s="1">
        <f>IFERROR(FIND("kW",[desc]),0)</f>
        <v>70</v>
      </c>
      <c r="M5223">
        <f t="array" ref="M5223">MIN(IFERROR(FIND(IstNumbers,E5223),""))</f>
        <v>34</v>
      </c>
      <c r="N5223" s="1" t="str">
        <f>IF([first '# in desc]&lt;[pos kw in desc],MID([desc],[pos kw in desc]-7,7))</f>
        <v xml:space="preserve">­me 42 </v>
      </c>
      <c r="O52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3" s="1" t="str">
        <f>TRIM(IF([first '# in desc]&lt;[pos kw in desc],MID([desc],[pos kw in desc]-6,6),FALSE))</f>
        <v>me 42</v>
      </c>
      <c r="Q5223" s="1" t="b">
        <f>IF(LEN([manuell])=0,IFERROR([kw fine in title]*1,IFERROR(SUMPRODUCT(COUNTIF(IsDigits,MID([kw in desc],ROW($A$1:$A$150),1)))=LEN([kw in desc]),#N/A)),[manuell])</f>
        <v>0</v>
      </c>
      <c r="R5223" s="1" t="str">
        <f>IF([pos kw in title]&gt;0,MID(J5223,#REF!,4),IF([first '# in title]&gt;0,MID([title],[first '# in title],3),IF([first '# in title]&gt;0,MID([desc],#REF!,3),VLOOKUP([productid],$G$2:$R$1386,8))))</f>
        <v xml:space="preserve">42 </v>
      </c>
      <c r="S5223" s="1" t="e">
        <f>IF([kw in desc]=[kw rough in title],[kw in desc]*1,IFERROR(LEFT([kw_dirty],3)*1,IFERROR(LEFT([kw_dirty],2)*1,"n.a.")))</f>
        <v>#N/A</v>
      </c>
      <c r="T5223" s="1"/>
      <c r="U5223" s="1">
        <f>VLOOKUP(Tabelle1[[#This Row],[productid]],Tabelle2[#All],2,FALSE)</f>
        <v>42</v>
      </c>
    </row>
    <row r="5224" spans="1:21" hidden="1">
      <c r="A5224" t="s">
        <v>1489</v>
      </c>
      <c r="B5224">
        <v>3830</v>
      </c>
      <c r="C5224">
        <v>289859</v>
      </c>
      <c r="D5224" t="s">
        <v>8560</v>
      </c>
      <c r="E5224" t="s">
        <v>7928</v>
      </c>
      <c r="F5224">
        <v>18406</v>
      </c>
      <c r="G5224">
        <v>1750863</v>
      </c>
      <c r="H5224">
        <f t="shared" si="81"/>
        <v>0</v>
      </c>
      <c r="I5224">
        <f t="array" ref="I5224">MIN(IFERROR(FIND(IstNumbers,A5224),""))</f>
        <v>13</v>
      </c>
      <c r="J5224" s="1" t="e">
        <f>IF([first '# in title]&lt;[pos kw in title],MID([title],[pos kw in title]-6,6),#N/A)</f>
        <v>#N/A</v>
      </c>
      <c r="K5224" s="1" t="e">
        <f>IFERROR(MID(SUBSTITUTE([kw rough in title],",","."),FIND("(",[kw rough in title])+1,20),SUBSTITUTE(IFERROR(MID([kw rough in title],FIND(" ",[kw rough in title])+1,20),[kw rough in title]),",","."))</f>
        <v>#N/A</v>
      </c>
      <c r="L5224" s="1">
        <f>IFERROR(FIND("kW",[desc]),0)</f>
        <v>70</v>
      </c>
      <c r="M5224">
        <f t="array" ref="M5224">MIN(IFERROR(FIND(IstNumbers,E5224),""))</f>
        <v>34</v>
      </c>
      <c r="N5224" s="1" t="str">
        <f>IF([first '# in desc]&lt;[pos kw in desc],MID([desc],[pos kw in desc]-7,7))</f>
        <v xml:space="preserve">­me 42 </v>
      </c>
      <c r="O52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4" s="1" t="str">
        <f>TRIM(IF([first '# in desc]&lt;[pos kw in desc],MID([desc],[pos kw in desc]-6,6),FALSE))</f>
        <v>me 42</v>
      </c>
      <c r="Q5224" s="1" t="b">
        <f>IF(LEN([manuell])=0,IFERROR([kw fine in title]*1,IFERROR(SUMPRODUCT(COUNTIF(IsDigits,MID([kw in desc],ROW($A$1:$A$150),1)))=LEN([kw in desc]),#N/A)),[manuell])</f>
        <v>0</v>
      </c>
      <c r="R5224" s="1" t="str">
        <f>IF([pos kw in title]&gt;0,MID(J5224,#REF!,4),IF([first '# in title]&gt;0,MID([title],[first '# in title],3),IF([first '# in title]&gt;0,MID([desc],#REF!,3),VLOOKUP([productid],$G$2:$R$1386,8))))</f>
        <v xml:space="preserve">42 </v>
      </c>
      <c r="S5224" s="1" t="e">
        <f>IF([kw in desc]=[kw rough in title],[kw in desc]*1,IFERROR(LEFT([kw_dirty],3)*1,IFERROR(LEFT([kw_dirty],2)*1,"n.a.")))</f>
        <v>#N/A</v>
      </c>
      <c r="T5224" s="1"/>
      <c r="U5224" s="1">
        <f>VLOOKUP(Tabelle1[[#This Row],[productid]],Tabelle2[#All],2,FALSE)</f>
        <v>42</v>
      </c>
    </row>
    <row r="5225" spans="1:21" hidden="1">
      <c r="A5225" t="s">
        <v>2621</v>
      </c>
      <c r="B5225">
        <v>3900</v>
      </c>
      <c r="C5225">
        <v>289859</v>
      </c>
      <c r="D5225" t="s">
        <v>8561</v>
      </c>
      <c r="E5225" t="s">
        <v>8562</v>
      </c>
      <c r="F5225">
        <v>18406</v>
      </c>
      <c r="G5225">
        <v>3497887</v>
      </c>
      <c r="H5225">
        <f t="shared" si="81"/>
        <v>0</v>
      </c>
      <c r="I5225">
        <f t="array" ref="I5225">MIN(IFERROR(FIND(IstNumbers,A5225),""))</f>
        <v>12</v>
      </c>
      <c r="J5225" s="1" t="e">
        <f>IF([first '# in title]&lt;[pos kw in title],MID([title],[pos kw in title]-6,6),#N/A)</f>
        <v>#N/A</v>
      </c>
      <c r="K5225" s="1" t="e">
        <f>IFERROR(MID(SUBSTITUTE([kw rough in title],",","."),FIND("(",[kw rough in title])+1,20),SUBSTITUTE(IFERROR(MID([kw rough in title],FIND(" ",[kw rough in title])+1,20),[kw rough in title]),",","."))</f>
        <v>#N/A</v>
      </c>
      <c r="L5225" s="1">
        <f>IFERROR(FIND("kW",[desc]),0)</f>
        <v>70</v>
      </c>
      <c r="M5225">
        <f t="array" ref="M5225">MIN(IFERROR(FIND(IstNumbers,E5225),""))</f>
        <v>34</v>
      </c>
      <c r="N5225" s="1" t="str">
        <f>IF([first '# in desc]&lt;[pos kw in desc],MID([desc],[pos kw in desc]-7,7))</f>
        <v xml:space="preserve">­me 42 </v>
      </c>
      <c r="O52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5" s="1" t="str">
        <f>TRIM(IF([first '# in desc]&lt;[pos kw in desc],MID([desc],[pos kw in desc]-6,6),FALSE))</f>
        <v>me 42</v>
      </c>
      <c r="Q5225" s="1" t="b">
        <f>IF(LEN([manuell])=0,IFERROR([kw fine in title]*1,IFERROR(SUMPRODUCT(COUNTIF(IsDigits,MID([kw in desc],ROW($A$1:$A$150),1)))=LEN([kw in desc]),#N/A)),[manuell])</f>
        <v>0</v>
      </c>
      <c r="R5225" s="1" t="str">
        <f>IF([pos kw in title]&gt;0,MID(J5225,#REF!,4),IF([first '# in title]&gt;0,MID([title],[first '# in title],3),IF([first '# in title]&gt;0,MID([desc],#REF!,3),VLOOKUP([productid],$G$2:$R$1386,8))))</f>
        <v xml:space="preserve">42 </v>
      </c>
      <c r="S5225" s="1" t="e">
        <f>IF([kw in desc]=[kw rough in title],[kw in desc]*1,IFERROR(LEFT([kw_dirty],3)*1,IFERROR(LEFT([kw_dirty],2)*1,"n.a.")))</f>
        <v>#N/A</v>
      </c>
      <c r="T5225" s="1"/>
      <c r="U5225" s="1">
        <f>VLOOKUP(Tabelle1[[#This Row],[productid]],Tabelle2[#All],2,FALSE)</f>
        <v>42</v>
      </c>
    </row>
    <row r="5226" spans="1:21" hidden="1">
      <c r="A5226" t="s">
        <v>1489</v>
      </c>
      <c r="B5226">
        <v>3830</v>
      </c>
      <c r="C5226">
        <v>289859</v>
      </c>
      <c r="D5226" t="s">
        <v>8563</v>
      </c>
      <c r="E5226" t="s">
        <v>7894</v>
      </c>
      <c r="F5226">
        <v>18406</v>
      </c>
      <c r="G5226">
        <v>1750863</v>
      </c>
      <c r="H5226">
        <f t="shared" si="81"/>
        <v>0</v>
      </c>
      <c r="I5226">
        <f t="array" ref="I5226">MIN(IFERROR(FIND(IstNumbers,A5226),""))</f>
        <v>13</v>
      </c>
      <c r="J5226" s="1" t="e">
        <f>IF([first '# in title]&lt;[pos kw in title],MID([title],[pos kw in title]-6,6),#N/A)</f>
        <v>#N/A</v>
      </c>
      <c r="K5226" s="1" t="e">
        <f>IFERROR(MID(SUBSTITUTE([kw rough in title],",","."),FIND("(",[kw rough in title])+1,20),SUBSTITUTE(IFERROR(MID([kw rough in title],FIND(" ",[kw rough in title])+1,20),[kw rough in title]),",","."))</f>
        <v>#N/A</v>
      </c>
      <c r="L5226" s="1">
        <f>IFERROR(FIND("kW",[desc]),0)</f>
        <v>70</v>
      </c>
      <c r="M5226">
        <f t="array" ref="M5226">MIN(IFERROR(FIND(IstNumbers,E5226),""))</f>
        <v>34</v>
      </c>
      <c r="N5226" s="1" t="str">
        <f>IF([first '# in desc]&lt;[pos kw in desc],MID([desc],[pos kw in desc]-7,7))</f>
        <v xml:space="preserve">­me 42 </v>
      </c>
      <c r="O52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6" s="1" t="str">
        <f>TRIM(IF([first '# in desc]&lt;[pos kw in desc],MID([desc],[pos kw in desc]-6,6),FALSE))</f>
        <v>me 42</v>
      </c>
      <c r="Q5226" s="1" t="b">
        <f>IF(LEN([manuell])=0,IFERROR([kw fine in title]*1,IFERROR(SUMPRODUCT(COUNTIF(IsDigits,MID([kw in desc],ROW($A$1:$A$150),1)))=LEN([kw in desc]),#N/A)),[manuell])</f>
        <v>0</v>
      </c>
      <c r="R5226" s="1" t="str">
        <f>IF([pos kw in title]&gt;0,MID(J5226,#REF!,4),IF([first '# in title]&gt;0,MID([title],[first '# in title],3),IF([first '# in title]&gt;0,MID([desc],#REF!,3),VLOOKUP([productid],$G$2:$R$1386,8))))</f>
        <v xml:space="preserve">42 </v>
      </c>
      <c r="S5226" s="1" t="e">
        <f>IF([kw in desc]=[kw rough in title],[kw in desc]*1,IFERROR(LEFT([kw_dirty],3)*1,IFERROR(LEFT([kw_dirty],2)*1,"n.a.")))</f>
        <v>#N/A</v>
      </c>
      <c r="T5226" s="1"/>
      <c r="U5226" s="1">
        <f>VLOOKUP(Tabelle1[[#This Row],[productid]],Tabelle2[#All],2,FALSE)</f>
        <v>42</v>
      </c>
    </row>
    <row r="5227" spans="1:21" hidden="1">
      <c r="A5227" t="s">
        <v>2621</v>
      </c>
      <c r="B5227">
        <v>3905</v>
      </c>
      <c r="C5227">
        <v>289859</v>
      </c>
      <c r="D5227" t="s">
        <v>8564</v>
      </c>
      <c r="E5227" t="s">
        <v>8565</v>
      </c>
      <c r="F5227">
        <v>18406</v>
      </c>
      <c r="G5227">
        <v>3497887</v>
      </c>
      <c r="H5227">
        <f t="shared" si="81"/>
        <v>0</v>
      </c>
      <c r="I5227">
        <f t="array" ref="I5227">MIN(IFERROR(FIND(IstNumbers,A5227),""))</f>
        <v>12</v>
      </c>
      <c r="J5227" s="1" t="e">
        <f>IF([first '# in title]&lt;[pos kw in title],MID([title],[pos kw in title]-6,6),#N/A)</f>
        <v>#N/A</v>
      </c>
      <c r="K5227" s="1" t="e">
        <f>IFERROR(MID(SUBSTITUTE([kw rough in title],",","."),FIND("(",[kw rough in title])+1,20),SUBSTITUTE(IFERROR(MID([kw rough in title],FIND(" ",[kw rough in title])+1,20),[kw rough in title]),",","."))</f>
        <v>#N/A</v>
      </c>
      <c r="L5227" s="1">
        <f>IFERROR(FIND("kW",[desc]),0)</f>
        <v>70</v>
      </c>
      <c r="M5227">
        <f t="array" ref="M5227">MIN(IFERROR(FIND(IstNumbers,E5227),""))</f>
        <v>34</v>
      </c>
      <c r="N5227" s="1" t="str">
        <f>IF([first '# in desc]&lt;[pos kw in desc],MID([desc],[pos kw in desc]-7,7))</f>
        <v xml:space="preserve">­me 42 </v>
      </c>
      <c r="O52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7" s="1" t="str">
        <f>TRIM(IF([first '# in desc]&lt;[pos kw in desc],MID([desc],[pos kw in desc]-6,6),FALSE))</f>
        <v>me 42</v>
      </c>
      <c r="Q5227" s="1" t="b">
        <f>IF(LEN([manuell])=0,IFERROR([kw fine in title]*1,IFERROR(SUMPRODUCT(COUNTIF(IsDigits,MID([kw in desc],ROW($A$1:$A$150),1)))=LEN([kw in desc]),#N/A)),[manuell])</f>
        <v>0</v>
      </c>
      <c r="R5227" s="1" t="str">
        <f>IF([pos kw in title]&gt;0,MID(J5227,#REF!,4),IF([first '# in title]&gt;0,MID([title],[first '# in title],3),IF([first '# in title]&gt;0,MID([desc],#REF!,3),VLOOKUP([productid],$G$2:$R$1386,8))))</f>
        <v xml:space="preserve">42 </v>
      </c>
      <c r="S5227" s="1" t="e">
        <f>IF([kw in desc]=[kw rough in title],[kw in desc]*1,IFERROR(LEFT([kw_dirty],3)*1,IFERROR(LEFT([kw_dirty],2)*1,"n.a.")))</f>
        <v>#N/A</v>
      </c>
      <c r="T5227" s="1"/>
      <c r="U5227" s="1">
        <f>VLOOKUP(Tabelle1[[#This Row],[productid]],Tabelle2[#All],2,FALSE)</f>
        <v>42</v>
      </c>
    </row>
    <row r="5228" spans="1:21" hidden="1">
      <c r="A5228" t="s">
        <v>1489</v>
      </c>
      <c r="B5228">
        <v>3830</v>
      </c>
      <c r="C5228">
        <v>289859</v>
      </c>
      <c r="D5228" t="s">
        <v>8566</v>
      </c>
      <c r="E5228" t="s">
        <v>7898</v>
      </c>
      <c r="F5228">
        <v>18406</v>
      </c>
      <c r="G5228">
        <v>1750863</v>
      </c>
      <c r="H5228">
        <f t="shared" si="81"/>
        <v>0</v>
      </c>
      <c r="I5228">
        <f t="array" ref="I5228">MIN(IFERROR(FIND(IstNumbers,A5228),""))</f>
        <v>13</v>
      </c>
      <c r="J5228" s="1" t="e">
        <f>IF([first '# in title]&lt;[pos kw in title],MID([title],[pos kw in title]-6,6),#N/A)</f>
        <v>#N/A</v>
      </c>
      <c r="K5228" s="1" t="e">
        <f>IFERROR(MID(SUBSTITUTE([kw rough in title],",","."),FIND("(",[kw rough in title])+1,20),SUBSTITUTE(IFERROR(MID([kw rough in title],FIND(" ",[kw rough in title])+1,20),[kw rough in title]),",","."))</f>
        <v>#N/A</v>
      </c>
      <c r="L5228" s="1">
        <f>IFERROR(FIND("kW",[desc]),0)</f>
        <v>70</v>
      </c>
      <c r="M5228">
        <f t="array" ref="M5228">MIN(IFERROR(FIND(IstNumbers,E5228),""))</f>
        <v>34</v>
      </c>
      <c r="N5228" s="1" t="str">
        <f>IF([first '# in desc]&lt;[pos kw in desc],MID([desc],[pos kw in desc]-7,7))</f>
        <v xml:space="preserve">­me 42 </v>
      </c>
      <c r="O52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8" s="1" t="str">
        <f>TRIM(IF([first '# in desc]&lt;[pos kw in desc],MID([desc],[pos kw in desc]-6,6),FALSE))</f>
        <v>me 42</v>
      </c>
      <c r="Q5228" s="1" t="b">
        <f>IF(LEN([manuell])=0,IFERROR([kw fine in title]*1,IFERROR(SUMPRODUCT(COUNTIF(IsDigits,MID([kw in desc],ROW($A$1:$A$150),1)))=LEN([kw in desc]),#N/A)),[manuell])</f>
        <v>0</v>
      </c>
      <c r="R5228" s="1" t="str">
        <f>IF([pos kw in title]&gt;0,MID(J5228,#REF!,4),IF([first '# in title]&gt;0,MID([title],[first '# in title],3),IF([first '# in title]&gt;0,MID([desc],#REF!,3),VLOOKUP([productid],$G$2:$R$1386,8))))</f>
        <v xml:space="preserve">42 </v>
      </c>
      <c r="S5228" s="1" t="e">
        <f>IF([kw in desc]=[kw rough in title],[kw in desc]*1,IFERROR(LEFT([kw_dirty],3)*1,IFERROR(LEFT([kw_dirty],2)*1,"n.a.")))</f>
        <v>#N/A</v>
      </c>
      <c r="T5228" s="1"/>
      <c r="U5228" s="1">
        <f>VLOOKUP(Tabelle1[[#This Row],[productid]],Tabelle2[#All],2,FALSE)</f>
        <v>42</v>
      </c>
    </row>
    <row r="5229" spans="1:21" hidden="1">
      <c r="A5229" t="s">
        <v>2621</v>
      </c>
      <c r="B5229">
        <v>3905</v>
      </c>
      <c r="C5229">
        <v>289859</v>
      </c>
      <c r="D5229" t="s">
        <v>8567</v>
      </c>
      <c r="E5229" t="s">
        <v>8568</v>
      </c>
      <c r="F5229">
        <v>18406</v>
      </c>
      <c r="G5229">
        <v>3497887</v>
      </c>
      <c r="H5229">
        <f t="shared" si="81"/>
        <v>0</v>
      </c>
      <c r="I5229">
        <f t="array" ref="I5229">MIN(IFERROR(FIND(IstNumbers,A5229),""))</f>
        <v>12</v>
      </c>
      <c r="J5229" s="1" t="e">
        <f>IF([first '# in title]&lt;[pos kw in title],MID([title],[pos kw in title]-6,6),#N/A)</f>
        <v>#N/A</v>
      </c>
      <c r="K5229" s="1" t="e">
        <f>IFERROR(MID(SUBSTITUTE([kw rough in title],",","."),FIND("(",[kw rough in title])+1,20),SUBSTITUTE(IFERROR(MID([kw rough in title],FIND(" ",[kw rough in title])+1,20),[kw rough in title]),",","."))</f>
        <v>#N/A</v>
      </c>
      <c r="L5229" s="1">
        <f>IFERROR(FIND("kW",[desc]),0)</f>
        <v>70</v>
      </c>
      <c r="M5229">
        <f t="array" ref="M5229">MIN(IFERROR(FIND(IstNumbers,E5229),""))</f>
        <v>34</v>
      </c>
      <c r="N5229" s="1" t="str">
        <f>IF([first '# in desc]&lt;[pos kw in desc],MID([desc],[pos kw in desc]-7,7))</f>
        <v xml:space="preserve">­me 42 </v>
      </c>
      <c r="O52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29" s="1" t="str">
        <f>TRIM(IF([first '# in desc]&lt;[pos kw in desc],MID([desc],[pos kw in desc]-6,6),FALSE))</f>
        <v>me 42</v>
      </c>
      <c r="Q5229" s="1" t="b">
        <f>IF(LEN([manuell])=0,IFERROR([kw fine in title]*1,IFERROR(SUMPRODUCT(COUNTIF(IsDigits,MID([kw in desc],ROW($A$1:$A$150),1)))=LEN([kw in desc]),#N/A)),[manuell])</f>
        <v>0</v>
      </c>
      <c r="R5229" s="1" t="str">
        <f>IF([pos kw in title]&gt;0,MID(J5229,#REF!,4),IF([first '# in title]&gt;0,MID([title],[first '# in title],3),IF([first '# in title]&gt;0,MID([desc],#REF!,3),VLOOKUP([productid],$G$2:$R$1386,8))))</f>
        <v xml:space="preserve">42 </v>
      </c>
      <c r="S5229" s="1" t="e">
        <f>IF([kw in desc]=[kw rough in title],[kw in desc]*1,IFERROR(LEFT([kw_dirty],3)*1,IFERROR(LEFT([kw_dirty],2)*1,"n.a.")))</f>
        <v>#N/A</v>
      </c>
      <c r="T5229" s="1"/>
      <c r="U5229" s="1">
        <f>VLOOKUP(Tabelle1[[#This Row],[productid]],Tabelle2[#All],2,FALSE)</f>
        <v>42</v>
      </c>
    </row>
    <row r="5230" spans="1:21" hidden="1">
      <c r="A5230" t="s">
        <v>1489</v>
      </c>
      <c r="B5230">
        <v>3830</v>
      </c>
      <c r="C5230">
        <v>289859</v>
      </c>
      <c r="D5230" t="s">
        <v>8569</v>
      </c>
      <c r="E5230" t="s">
        <v>7909</v>
      </c>
      <c r="F5230">
        <v>18406</v>
      </c>
      <c r="G5230">
        <v>1750863</v>
      </c>
      <c r="H5230">
        <f t="shared" si="81"/>
        <v>0</v>
      </c>
      <c r="I5230">
        <f t="array" ref="I5230">MIN(IFERROR(FIND(IstNumbers,A5230),""))</f>
        <v>13</v>
      </c>
      <c r="J5230" s="1" t="e">
        <f>IF([first '# in title]&lt;[pos kw in title],MID([title],[pos kw in title]-6,6),#N/A)</f>
        <v>#N/A</v>
      </c>
      <c r="K5230" s="1" t="e">
        <f>IFERROR(MID(SUBSTITUTE([kw rough in title],",","."),FIND("(",[kw rough in title])+1,20),SUBSTITUTE(IFERROR(MID([kw rough in title],FIND(" ",[kw rough in title])+1,20),[kw rough in title]),",","."))</f>
        <v>#N/A</v>
      </c>
      <c r="L5230" s="1">
        <f>IFERROR(FIND("kW",[desc]),0)</f>
        <v>70</v>
      </c>
      <c r="M5230">
        <f t="array" ref="M5230">MIN(IFERROR(FIND(IstNumbers,E5230),""))</f>
        <v>34</v>
      </c>
      <c r="N5230" s="1" t="str">
        <f>IF([first '# in desc]&lt;[pos kw in desc],MID([desc],[pos kw in desc]-7,7))</f>
        <v xml:space="preserve">­me 42 </v>
      </c>
      <c r="O52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30" s="1" t="str">
        <f>TRIM(IF([first '# in desc]&lt;[pos kw in desc],MID([desc],[pos kw in desc]-6,6),FALSE))</f>
        <v>me 42</v>
      </c>
      <c r="Q5230" s="1" t="b">
        <f>IF(LEN([manuell])=0,IFERROR([kw fine in title]*1,IFERROR(SUMPRODUCT(COUNTIF(IsDigits,MID([kw in desc],ROW($A$1:$A$150),1)))=LEN([kw in desc]),#N/A)),[manuell])</f>
        <v>0</v>
      </c>
      <c r="R5230" s="1" t="str">
        <f>IF([pos kw in title]&gt;0,MID(J5230,#REF!,4),IF([first '# in title]&gt;0,MID([title],[first '# in title],3),IF([first '# in title]&gt;0,MID([desc],#REF!,3),VLOOKUP([productid],$G$2:$R$1386,8))))</f>
        <v xml:space="preserve">42 </v>
      </c>
      <c r="S5230" s="1" t="e">
        <f>IF([kw in desc]=[kw rough in title],[kw in desc]*1,IFERROR(LEFT([kw_dirty],3)*1,IFERROR(LEFT([kw_dirty],2)*1,"n.a.")))</f>
        <v>#N/A</v>
      </c>
      <c r="T5230" s="1"/>
      <c r="U5230" s="1">
        <f>VLOOKUP(Tabelle1[[#This Row],[productid]],Tabelle2[#All],2,FALSE)</f>
        <v>42</v>
      </c>
    </row>
    <row r="5231" spans="1:21" hidden="1">
      <c r="A5231" t="s">
        <v>2621</v>
      </c>
      <c r="B5231">
        <v>3905</v>
      </c>
      <c r="C5231">
        <v>289859</v>
      </c>
      <c r="D5231" t="s">
        <v>8570</v>
      </c>
      <c r="E5231" t="s">
        <v>8571</v>
      </c>
      <c r="F5231">
        <v>18406</v>
      </c>
      <c r="G5231">
        <v>3497887</v>
      </c>
      <c r="H5231">
        <f t="shared" si="81"/>
        <v>0</v>
      </c>
      <c r="I5231">
        <f t="array" ref="I5231">MIN(IFERROR(FIND(IstNumbers,A5231),""))</f>
        <v>12</v>
      </c>
      <c r="J5231" s="1" t="e">
        <f>IF([first '# in title]&lt;[pos kw in title],MID([title],[pos kw in title]-6,6),#N/A)</f>
        <v>#N/A</v>
      </c>
      <c r="K5231" s="1" t="e">
        <f>IFERROR(MID(SUBSTITUTE([kw rough in title],",","."),FIND("(",[kw rough in title])+1,20),SUBSTITUTE(IFERROR(MID([kw rough in title],FIND(" ",[kw rough in title])+1,20),[kw rough in title]),",","."))</f>
        <v>#N/A</v>
      </c>
      <c r="L5231" s="1">
        <f>IFERROR(FIND("kW",[desc]),0)</f>
        <v>70</v>
      </c>
      <c r="M5231">
        <f t="array" ref="M5231">MIN(IFERROR(FIND(IstNumbers,E5231),""))</f>
        <v>34</v>
      </c>
      <c r="N5231" s="1" t="str">
        <f>IF([first '# in desc]&lt;[pos kw in desc],MID([desc],[pos kw in desc]-7,7))</f>
        <v xml:space="preserve">­me 42 </v>
      </c>
      <c r="O52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31" s="1" t="str">
        <f>TRIM(IF([first '# in desc]&lt;[pos kw in desc],MID([desc],[pos kw in desc]-6,6),FALSE))</f>
        <v>me 42</v>
      </c>
      <c r="Q5231" s="1" t="b">
        <f>IF(LEN([manuell])=0,IFERROR([kw fine in title]*1,IFERROR(SUMPRODUCT(COUNTIF(IsDigits,MID([kw in desc],ROW($A$1:$A$150),1)))=LEN([kw in desc]),#N/A)),[manuell])</f>
        <v>0</v>
      </c>
      <c r="R5231" s="1" t="str">
        <f>IF([pos kw in title]&gt;0,MID(J5231,#REF!,4),IF([first '# in title]&gt;0,MID([title],[first '# in title],3),IF([first '# in title]&gt;0,MID([desc],#REF!,3),VLOOKUP([productid],$G$2:$R$1386,8))))</f>
        <v xml:space="preserve">42 </v>
      </c>
      <c r="S5231" s="1" t="e">
        <f>IF([kw in desc]=[kw rough in title],[kw in desc]*1,IFERROR(LEFT([kw_dirty],3)*1,IFERROR(LEFT([kw_dirty],2)*1,"n.a.")))</f>
        <v>#N/A</v>
      </c>
      <c r="T5231" s="1"/>
      <c r="U5231" s="1">
        <f>VLOOKUP(Tabelle1[[#This Row],[productid]],Tabelle2[#All],2,FALSE)</f>
        <v>42</v>
      </c>
    </row>
    <row r="5232" spans="1:21">
      <c r="A5232" t="s">
        <v>1935</v>
      </c>
      <c r="B5232">
        <v>3175</v>
      </c>
      <c r="C5232">
        <v>289859</v>
      </c>
      <c r="D5232" t="s">
        <v>8572</v>
      </c>
      <c r="E5232" t="s">
        <v>8573</v>
      </c>
      <c r="F5232">
        <v>18406</v>
      </c>
      <c r="G5232">
        <v>2286143</v>
      </c>
      <c r="H5232">
        <f t="shared" si="81"/>
        <v>0</v>
      </c>
      <c r="I5232">
        <f t="array" ref="I5232">MIN(IFERROR(FIND(IstNumbers,A5232),""))</f>
        <v>13</v>
      </c>
      <c r="J5232" s="1" t="e">
        <f>IF([first '# in title]&lt;[pos kw in title],MID([title],[pos kw in title]-6,6),#N/A)</f>
        <v>#N/A</v>
      </c>
      <c r="K5232" s="1" t="e">
        <f>IFERROR(MID(SUBSTITUTE([kw rough in title],",","."),FIND("(",[kw rough in title])+1,20),SUBSTITUTE(IFERROR(MID([kw rough in title],FIND(" ",[kw rough in title])+1,20),[kw rough in title]),",","."))</f>
        <v>#N/A</v>
      </c>
      <c r="L5232" s="1">
        <f>IFERROR(FIND("kW",[desc]),0)</f>
        <v>0</v>
      </c>
      <c r="M5232">
        <f t="array" ref="M5232">MIN(IFERROR(FIND(IstNumbers,E5232),""))</f>
        <v>33</v>
      </c>
      <c r="N5232" s="1" t="b">
        <f>IF([first '# in desc]&lt;[pos kw in desc],MID([desc],[pos kw in desc]-7,7))</f>
        <v>0</v>
      </c>
      <c r="O52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32" s="1" t="str">
        <f>TRIM(IF([first '# in desc]&lt;[pos kw in desc],MID([desc],[pos kw in desc]-6,6),FALSE))</f>
        <v>FALSCH</v>
      </c>
      <c r="Q5232" s="1" t="b">
        <f>IF(LEN([manuell])=0,IFERROR([kw fine in title]*1,IFERROR(SUMPRODUCT(COUNTIF(IsDigits,MID([kw in desc],ROW($A$1:$A$150),1)))=LEN([kw in desc]),#N/A)),[manuell])</f>
        <v>0</v>
      </c>
      <c r="R5232" s="1" t="str">
        <f>IF([pos kw in title]&gt;0,MID(J5232,#REF!,4),IF([first '# in title]&gt;0,MID([title],[first '# in title],3),IF([first '# in title]&gt;0,MID([desc],#REF!,3),VLOOKUP([productid],$G$2:$R$1386,8))))</f>
        <v>146</v>
      </c>
      <c r="S5232" s="1" t="e">
        <f>IF([kw in desc]=[kw rough in title],[kw in desc]*1,IFERROR(LEFT([kw_dirty],3)*1,IFERROR(LEFT([kw_dirty],2)*1,"n.a.")))</f>
        <v>#N/A</v>
      </c>
      <c r="T5232" s="1"/>
      <c r="U5232" s="1" t="e">
        <f>VLOOKUP(Tabelle1[[#This Row],[productid]],Tabelle2[#All],2,FALSE)</f>
        <v>#N/A</v>
      </c>
    </row>
    <row r="5233" spans="1:21">
      <c r="A5233" t="s">
        <v>1935</v>
      </c>
      <c r="B5233">
        <v>3175</v>
      </c>
      <c r="C5233">
        <v>289859</v>
      </c>
      <c r="D5233" t="s">
        <v>8574</v>
      </c>
      <c r="E5233" t="s">
        <v>8575</v>
      </c>
      <c r="F5233">
        <v>18406</v>
      </c>
      <c r="G5233">
        <v>2286143</v>
      </c>
      <c r="H5233">
        <f t="shared" si="81"/>
        <v>0</v>
      </c>
      <c r="I5233">
        <f t="array" ref="I5233">MIN(IFERROR(FIND(IstNumbers,A5233),""))</f>
        <v>13</v>
      </c>
      <c r="J5233" s="1" t="e">
        <f>IF([first '# in title]&lt;[pos kw in title],MID([title],[pos kw in title]-6,6),#N/A)</f>
        <v>#N/A</v>
      </c>
      <c r="K5233" s="1" t="e">
        <f>IFERROR(MID(SUBSTITUTE([kw rough in title],",","."),FIND("(",[kw rough in title])+1,20),SUBSTITUTE(IFERROR(MID([kw rough in title],FIND(" ",[kw rough in title])+1,20),[kw rough in title]),",","."))</f>
        <v>#N/A</v>
      </c>
      <c r="L5233" s="1">
        <f>IFERROR(FIND("kW",[desc]),0)</f>
        <v>0</v>
      </c>
      <c r="M5233">
        <f t="array" ref="M5233">MIN(IFERROR(FIND(IstNumbers,E5233),""))</f>
        <v>33</v>
      </c>
      <c r="N5233" s="1" t="b">
        <f>IF([first '# in desc]&lt;[pos kw in desc],MID([desc],[pos kw in desc]-7,7))</f>
        <v>0</v>
      </c>
      <c r="O52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33" s="1" t="str">
        <f>TRIM(IF([first '# in desc]&lt;[pos kw in desc],MID([desc],[pos kw in desc]-6,6),FALSE))</f>
        <v>FALSCH</v>
      </c>
      <c r="Q5233" s="1" t="b">
        <f>IF(LEN([manuell])=0,IFERROR([kw fine in title]*1,IFERROR(SUMPRODUCT(COUNTIF(IsDigits,MID([kw in desc],ROW($A$1:$A$150),1)))=LEN([kw in desc]),#N/A)),[manuell])</f>
        <v>0</v>
      </c>
      <c r="R5233" s="1" t="str">
        <f>IF([pos kw in title]&gt;0,MID(J5233,#REF!,4),IF([first '# in title]&gt;0,MID([title],[first '# in title],3),IF([first '# in title]&gt;0,MID([desc],#REF!,3),VLOOKUP([productid],$G$2:$R$1386,8))))</f>
        <v>146</v>
      </c>
      <c r="S5233" s="1" t="e">
        <f>IF([kw in desc]=[kw rough in title],[kw in desc]*1,IFERROR(LEFT([kw_dirty],3)*1,IFERROR(LEFT([kw_dirty],2)*1,"n.a.")))</f>
        <v>#N/A</v>
      </c>
      <c r="T5233" s="1"/>
      <c r="U5233" s="1" t="e">
        <f>VLOOKUP(Tabelle1[[#This Row],[productid]],Tabelle2[#All],2,FALSE)</f>
        <v>#N/A</v>
      </c>
    </row>
    <row r="5234" spans="1:21">
      <c r="A5234" t="s">
        <v>1935</v>
      </c>
      <c r="B5234">
        <v>3175</v>
      </c>
      <c r="C5234">
        <v>289859</v>
      </c>
      <c r="D5234" t="s">
        <v>8576</v>
      </c>
      <c r="E5234" t="s">
        <v>8577</v>
      </c>
      <c r="F5234">
        <v>18406</v>
      </c>
      <c r="G5234">
        <v>2286143</v>
      </c>
      <c r="H5234">
        <f t="shared" si="81"/>
        <v>0</v>
      </c>
      <c r="I5234">
        <f t="array" ref="I5234">MIN(IFERROR(FIND(IstNumbers,A5234),""))</f>
        <v>13</v>
      </c>
      <c r="J5234" s="1" t="e">
        <f>IF([first '# in title]&lt;[pos kw in title],MID([title],[pos kw in title]-6,6),#N/A)</f>
        <v>#N/A</v>
      </c>
      <c r="K5234" s="1" t="e">
        <f>IFERROR(MID(SUBSTITUTE([kw rough in title],",","."),FIND("(",[kw rough in title])+1,20),SUBSTITUTE(IFERROR(MID([kw rough in title],FIND(" ",[kw rough in title])+1,20),[kw rough in title]),",","."))</f>
        <v>#N/A</v>
      </c>
      <c r="L5234" s="1">
        <f>IFERROR(FIND("kW",[desc]),0)</f>
        <v>0</v>
      </c>
      <c r="M5234">
        <f t="array" ref="M5234">MIN(IFERROR(FIND(IstNumbers,E5234),""))</f>
        <v>33</v>
      </c>
      <c r="N5234" s="1" t="b">
        <f>IF([first '# in desc]&lt;[pos kw in desc],MID([desc],[pos kw in desc]-7,7))</f>
        <v>0</v>
      </c>
      <c r="O52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34" s="1" t="str">
        <f>TRIM(IF([first '# in desc]&lt;[pos kw in desc],MID([desc],[pos kw in desc]-6,6),FALSE))</f>
        <v>FALSCH</v>
      </c>
      <c r="Q5234" s="1" t="b">
        <f>IF(LEN([manuell])=0,IFERROR([kw fine in title]*1,IFERROR(SUMPRODUCT(COUNTIF(IsDigits,MID([kw in desc],ROW($A$1:$A$150),1)))=LEN([kw in desc]),#N/A)),[manuell])</f>
        <v>0</v>
      </c>
      <c r="R5234" s="1" t="str">
        <f>IF([pos kw in title]&gt;0,MID(J5234,#REF!,4),IF([first '# in title]&gt;0,MID([title],[first '# in title],3),IF([first '# in title]&gt;0,MID([desc],#REF!,3),VLOOKUP([productid],$G$2:$R$1386,8))))</f>
        <v>146</v>
      </c>
      <c r="S5234" s="1" t="e">
        <f>IF([kw in desc]=[kw rough in title],[kw in desc]*1,IFERROR(LEFT([kw_dirty],3)*1,IFERROR(LEFT([kw_dirty],2)*1,"n.a.")))</f>
        <v>#N/A</v>
      </c>
      <c r="T5234" s="1"/>
      <c r="U5234" s="1" t="e">
        <f>VLOOKUP(Tabelle1[[#This Row],[productid]],Tabelle2[#All],2,FALSE)</f>
        <v>#N/A</v>
      </c>
    </row>
    <row r="5235" spans="1:21">
      <c r="A5235" t="s">
        <v>1935</v>
      </c>
      <c r="B5235">
        <v>3175</v>
      </c>
      <c r="C5235">
        <v>289859</v>
      </c>
      <c r="D5235" t="s">
        <v>8578</v>
      </c>
      <c r="E5235" t="s">
        <v>8579</v>
      </c>
      <c r="F5235">
        <v>18406</v>
      </c>
      <c r="G5235">
        <v>2286143</v>
      </c>
      <c r="H5235">
        <f t="shared" si="81"/>
        <v>0</v>
      </c>
      <c r="I5235">
        <f t="array" ref="I5235">MIN(IFERROR(FIND(IstNumbers,A5235),""))</f>
        <v>13</v>
      </c>
      <c r="J5235" s="1" t="e">
        <f>IF([first '# in title]&lt;[pos kw in title],MID([title],[pos kw in title]-6,6),#N/A)</f>
        <v>#N/A</v>
      </c>
      <c r="K5235" s="1" t="e">
        <f>IFERROR(MID(SUBSTITUTE([kw rough in title],",","."),FIND("(",[kw rough in title])+1,20),SUBSTITUTE(IFERROR(MID([kw rough in title],FIND(" ",[kw rough in title])+1,20),[kw rough in title]),",","."))</f>
        <v>#N/A</v>
      </c>
      <c r="L5235" s="1">
        <f>IFERROR(FIND("kW",[desc]),0)</f>
        <v>0</v>
      </c>
      <c r="M5235">
        <f t="array" ref="M5235">MIN(IFERROR(FIND(IstNumbers,E5235),""))</f>
        <v>33</v>
      </c>
      <c r="N5235" s="1" t="b">
        <f>IF([first '# in desc]&lt;[pos kw in desc],MID([desc],[pos kw in desc]-7,7))</f>
        <v>0</v>
      </c>
      <c r="O52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35" s="1" t="str">
        <f>TRIM(IF([first '# in desc]&lt;[pos kw in desc],MID([desc],[pos kw in desc]-6,6),FALSE))</f>
        <v>FALSCH</v>
      </c>
      <c r="Q5235" s="1" t="b">
        <f>IF(LEN([manuell])=0,IFERROR([kw fine in title]*1,IFERROR(SUMPRODUCT(COUNTIF(IsDigits,MID([kw in desc],ROW($A$1:$A$150),1)))=LEN([kw in desc]),#N/A)),[manuell])</f>
        <v>0</v>
      </c>
      <c r="R5235" s="1" t="str">
        <f>IF([pos kw in title]&gt;0,MID(J5235,#REF!,4),IF([first '# in title]&gt;0,MID([title],[first '# in title],3),IF([first '# in title]&gt;0,MID([desc],#REF!,3),VLOOKUP([productid],$G$2:$R$1386,8))))</f>
        <v>146</v>
      </c>
      <c r="S5235" s="1" t="e">
        <f>IF([kw in desc]=[kw rough in title],[kw in desc]*1,IFERROR(LEFT([kw_dirty],3)*1,IFERROR(LEFT([kw_dirty],2)*1,"n.a.")))</f>
        <v>#N/A</v>
      </c>
      <c r="T5235" s="1"/>
      <c r="U5235" s="1" t="e">
        <f>VLOOKUP(Tabelle1[[#This Row],[productid]],Tabelle2[#All],2,FALSE)</f>
        <v>#N/A</v>
      </c>
    </row>
    <row r="5236" spans="1:21">
      <c r="A5236" t="s">
        <v>1935</v>
      </c>
      <c r="B5236">
        <v>3175</v>
      </c>
      <c r="C5236">
        <v>289859</v>
      </c>
      <c r="D5236" t="s">
        <v>8580</v>
      </c>
      <c r="E5236" t="s">
        <v>8581</v>
      </c>
      <c r="F5236">
        <v>18406</v>
      </c>
      <c r="G5236">
        <v>2286143</v>
      </c>
      <c r="H5236">
        <f t="shared" si="81"/>
        <v>0</v>
      </c>
      <c r="I5236">
        <f t="array" ref="I5236">MIN(IFERROR(FIND(IstNumbers,A5236),""))</f>
        <v>13</v>
      </c>
      <c r="J5236" s="1" t="e">
        <f>IF([first '# in title]&lt;[pos kw in title],MID([title],[pos kw in title]-6,6),#N/A)</f>
        <v>#N/A</v>
      </c>
      <c r="K5236" s="1" t="e">
        <f>IFERROR(MID(SUBSTITUTE([kw rough in title],",","."),FIND("(",[kw rough in title])+1,20),SUBSTITUTE(IFERROR(MID([kw rough in title],FIND(" ",[kw rough in title])+1,20),[kw rough in title]),",","."))</f>
        <v>#N/A</v>
      </c>
      <c r="L5236" s="1">
        <f>IFERROR(FIND("kW",[desc]),0)</f>
        <v>0</v>
      </c>
      <c r="M5236">
        <f t="array" ref="M5236">MIN(IFERROR(FIND(IstNumbers,E5236),""))</f>
        <v>33</v>
      </c>
      <c r="N5236" s="1" t="b">
        <f>IF([first '# in desc]&lt;[pos kw in desc],MID([desc],[pos kw in desc]-7,7))</f>
        <v>0</v>
      </c>
      <c r="O52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36" s="1" t="str">
        <f>TRIM(IF([first '# in desc]&lt;[pos kw in desc],MID([desc],[pos kw in desc]-6,6),FALSE))</f>
        <v>FALSCH</v>
      </c>
      <c r="Q5236" s="1" t="b">
        <f>IF(LEN([manuell])=0,IFERROR([kw fine in title]*1,IFERROR(SUMPRODUCT(COUNTIF(IsDigits,MID([kw in desc],ROW($A$1:$A$150),1)))=LEN([kw in desc]),#N/A)),[manuell])</f>
        <v>0</v>
      </c>
      <c r="R5236" s="1" t="str">
        <f>IF([pos kw in title]&gt;0,MID(J5236,#REF!,4),IF([first '# in title]&gt;0,MID([title],[first '# in title],3),IF([first '# in title]&gt;0,MID([desc],#REF!,3),VLOOKUP([productid],$G$2:$R$1386,8))))</f>
        <v>146</v>
      </c>
      <c r="S5236" s="1" t="e">
        <f>IF([kw in desc]=[kw rough in title],[kw in desc]*1,IFERROR(LEFT([kw_dirty],3)*1,IFERROR(LEFT([kw_dirty],2)*1,"n.a.")))</f>
        <v>#N/A</v>
      </c>
      <c r="T5236" s="1"/>
      <c r="U5236" s="1" t="e">
        <f>VLOOKUP(Tabelle1[[#This Row],[productid]],Tabelle2[#All],2,FALSE)</f>
        <v>#N/A</v>
      </c>
    </row>
    <row r="5237" spans="1:21">
      <c r="A5237" t="s">
        <v>1935</v>
      </c>
      <c r="B5237">
        <v>3175</v>
      </c>
      <c r="C5237">
        <v>289859</v>
      </c>
      <c r="D5237" t="s">
        <v>8582</v>
      </c>
      <c r="E5237" t="s">
        <v>8583</v>
      </c>
      <c r="F5237">
        <v>18406</v>
      </c>
      <c r="G5237">
        <v>2286143</v>
      </c>
      <c r="H5237">
        <f t="shared" si="81"/>
        <v>0</v>
      </c>
      <c r="I5237">
        <f t="array" ref="I5237">MIN(IFERROR(FIND(IstNumbers,A5237),""))</f>
        <v>13</v>
      </c>
      <c r="J5237" s="1" t="e">
        <f>IF([first '# in title]&lt;[pos kw in title],MID([title],[pos kw in title]-6,6),#N/A)</f>
        <v>#N/A</v>
      </c>
      <c r="K5237" s="1" t="e">
        <f>IFERROR(MID(SUBSTITUTE([kw rough in title],",","."),FIND("(",[kw rough in title])+1,20),SUBSTITUTE(IFERROR(MID([kw rough in title],FIND(" ",[kw rough in title])+1,20),[kw rough in title]),",","."))</f>
        <v>#N/A</v>
      </c>
      <c r="L5237" s="1">
        <f>IFERROR(FIND("kW",[desc]),0)</f>
        <v>0</v>
      </c>
      <c r="M5237">
        <f t="array" ref="M5237">MIN(IFERROR(FIND(IstNumbers,E5237),""))</f>
        <v>33</v>
      </c>
      <c r="N5237" s="1" t="b">
        <f>IF([first '# in desc]&lt;[pos kw in desc],MID([desc],[pos kw in desc]-7,7))</f>
        <v>0</v>
      </c>
      <c r="O52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37" s="1" t="str">
        <f>TRIM(IF([first '# in desc]&lt;[pos kw in desc],MID([desc],[pos kw in desc]-6,6),FALSE))</f>
        <v>FALSCH</v>
      </c>
      <c r="Q5237" s="1" t="b">
        <f>IF(LEN([manuell])=0,IFERROR([kw fine in title]*1,IFERROR(SUMPRODUCT(COUNTIF(IsDigits,MID([kw in desc],ROW($A$1:$A$150),1)))=LEN([kw in desc]),#N/A)),[manuell])</f>
        <v>0</v>
      </c>
      <c r="R5237" s="1" t="str">
        <f>IF([pos kw in title]&gt;0,MID(J5237,#REF!,4),IF([first '# in title]&gt;0,MID([title],[first '# in title],3),IF([first '# in title]&gt;0,MID([desc],#REF!,3),VLOOKUP([productid],$G$2:$R$1386,8))))</f>
        <v>146</v>
      </c>
      <c r="S5237" s="1" t="e">
        <f>IF([kw in desc]=[kw rough in title],[kw in desc]*1,IFERROR(LEFT([kw_dirty],3)*1,IFERROR(LEFT([kw_dirty],2)*1,"n.a.")))</f>
        <v>#N/A</v>
      </c>
      <c r="T5237" s="1"/>
      <c r="U5237" s="1" t="e">
        <f>VLOOKUP(Tabelle1[[#This Row],[productid]],Tabelle2[#All],2,FALSE)</f>
        <v>#N/A</v>
      </c>
    </row>
    <row r="5238" spans="1:21">
      <c r="A5238" t="s">
        <v>1935</v>
      </c>
      <c r="B5238">
        <v>3177</v>
      </c>
      <c r="C5238">
        <v>289859</v>
      </c>
      <c r="D5238" t="s">
        <v>8584</v>
      </c>
      <c r="E5238" t="s">
        <v>8585</v>
      </c>
      <c r="F5238">
        <v>18406</v>
      </c>
      <c r="G5238">
        <v>2286143</v>
      </c>
      <c r="H5238">
        <f t="shared" si="81"/>
        <v>0</v>
      </c>
      <c r="I5238">
        <f t="array" ref="I5238">MIN(IFERROR(FIND(IstNumbers,A5238),""))</f>
        <v>13</v>
      </c>
      <c r="J5238" s="1" t="e">
        <f>IF([first '# in title]&lt;[pos kw in title],MID([title],[pos kw in title]-6,6),#N/A)</f>
        <v>#N/A</v>
      </c>
      <c r="K5238" s="1" t="e">
        <f>IFERROR(MID(SUBSTITUTE([kw rough in title],",","."),FIND("(",[kw rough in title])+1,20),SUBSTITUTE(IFERROR(MID([kw rough in title],FIND(" ",[kw rough in title])+1,20),[kw rough in title]),",","."))</f>
        <v>#N/A</v>
      </c>
      <c r="L5238" s="1">
        <f>IFERROR(FIND("kW",[desc]),0)</f>
        <v>0</v>
      </c>
      <c r="M5238">
        <f t="array" ref="M5238">MIN(IFERROR(FIND(IstNumbers,E5238),""))</f>
        <v>33</v>
      </c>
      <c r="N5238" s="1" t="b">
        <f>IF([first '# in desc]&lt;[pos kw in desc],MID([desc],[pos kw in desc]-7,7))</f>
        <v>0</v>
      </c>
      <c r="O52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38" s="1" t="str">
        <f>TRIM(IF([first '# in desc]&lt;[pos kw in desc],MID([desc],[pos kw in desc]-6,6),FALSE))</f>
        <v>FALSCH</v>
      </c>
      <c r="Q5238" s="1" t="b">
        <f>IF(LEN([manuell])=0,IFERROR([kw fine in title]*1,IFERROR(SUMPRODUCT(COUNTIF(IsDigits,MID([kw in desc],ROW($A$1:$A$150),1)))=LEN([kw in desc]),#N/A)),[manuell])</f>
        <v>0</v>
      </c>
      <c r="R5238" s="1" t="str">
        <f>IF([pos kw in title]&gt;0,MID(J5238,#REF!,4),IF([first '# in title]&gt;0,MID([title],[first '# in title],3),IF([first '# in title]&gt;0,MID([desc],#REF!,3),VLOOKUP([productid],$G$2:$R$1386,8))))</f>
        <v>146</v>
      </c>
      <c r="S5238" s="1" t="e">
        <f>IF([kw in desc]=[kw rough in title],[kw in desc]*1,IFERROR(LEFT([kw_dirty],3)*1,IFERROR(LEFT([kw_dirty],2)*1,"n.a.")))</f>
        <v>#N/A</v>
      </c>
      <c r="T5238" s="1"/>
      <c r="U5238" s="1" t="e">
        <f>VLOOKUP(Tabelle1[[#This Row],[productid]],Tabelle2[#All],2,FALSE)</f>
        <v>#N/A</v>
      </c>
    </row>
    <row r="5239" spans="1:21" hidden="1">
      <c r="A5239" t="s">
        <v>1945</v>
      </c>
      <c r="B5239">
        <v>3830</v>
      </c>
      <c r="C5239">
        <v>289859</v>
      </c>
      <c r="D5239" t="s">
        <v>8586</v>
      </c>
      <c r="E5239" t="s">
        <v>7933</v>
      </c>
      <c r="F5239">
        <v>18406</v>
      </c>
      <c r="G5239">
        <v>1750863</v>
      </c>
      <c r="H5239">
        <f t="shared" si="81"/>
        <v>0</v>
      </c>
      <c r="I5239">
        <f t="array" ref="I5239">MIN(IFERROR(FIND(IstNumbers,A5239),""))</f>
        <v>13</v>
      </c>
      <c r="J5239" s="1" t="e">
        <f>IF([first '# in title]&lt;[pos kw in title],MID([title],[pos kw in title]-6,6),#N/A)</f>
        <v>#N/A</v>
      </c>
      <c r="K5239" s="1" t="e">
        <f>IFERROR(MID(SUBSTITUTE([kw rough in title],",","."),FIND("(",[kw rough in title])+1,20),SUBSTITUTE(IFERROR(MID([kw rough in title],FIND(" ",[kw rough in title])+1,20),[kw rough in title]),",","."))</f>
        <v>#N/A</v>
      </c>
      <c r="L5239" s="1">
        <f>IFERROR(FIND("kW",[desc]),0)</f>
        <v>70</v>
      </c>
      <c r="M5239">
        <f t="array" ref="M5239">MIN(IFERROR(FIND(IstNumbers,E5239),""))</f>
        <v>34</v>
      </c>
      <c r="N5239" s="1" t="str">
        <f>IF([first '# in desc]&lt;[pos kw in desc],MID([desc],[pos kw in desc]-7,7))</f>
        <v xml:space="preserve">­me 42 </v>
      </c>
      <c r="O52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39" s="1" t="str">
        <f>TRIM(IF([first '# in desc]&lt;[pos kw in desc],MID([desc],[pos kw in desc]-6,6),FALSE))</f>
        <v>me 42</v>
      </c>
      <c r="Q5239" s="1" t="b">
        <f>IF(LEN([manuell])=0,IFERROR([kw fine in title]*1,IFERROR(SUMPRODUCT(COUNTIF(IsDigits,MID([kw in desc],ROW($A$1:$A$150),1)))=LEN([kw in desc]),#N/A)),[manuell])</f>
        <v>0</v>
      </c>
      <c r="R5239" s="1" t="str">
        <f>IF([pos kw in title]&gt;0,MID(J5239,#REF!,4),IF([first '# in title]&gt;0,MID([title],[first '# in title],3),IF([first '# in title]&gt;0,MID([desc],#REF!,3),VLOOKUP([productid],$G$2:$R$1386,8))))</f>
        <v xml:space="preserve">42 </v>
      </c>
      <c r="S5239" s="1" t="e">
        <f>IF([kw in desc]=[kw rough in title],[kw in desc]*1,IFERROR(LEFT([kw_dirty],3)*1,IFERROR(LEFT([kw_dirty],2)*1,"n.a.")))</f>
        <v>#N/A</v>
      </c>
      <c r="T5239" s="1"/>
      <c r="U5239" s="1">
        <f>VLOOKUP(Tabelle1[[#This Row],[productid]],Tabelle2[#All],2,FALSE)</f>
        <v>42</v>
      </c>
    </row>
    <row r="5240" spans="1:21" hidden="1">
      <c r="A5240" t="s">
        <v>3181</v>
      </c>
      <c r="B5240">
        <v>3910</v>
      </c>
      <c r="C5240">
        <v>289859</v>
      </c>
      <c r="D5240" t="s">
        <v>8587</v>
      </c>
      <c r="E5240" t="s">
        <v>8588</v>
      </c>
      <c r="F5240">
        <v>18406</v>
      </c>
      <c r="G5240">
        <v>3497887</v>
      </c>
      <c r="H5240">
        <f t="shared" si="81"/>
        <v>0</v>
      </c>
      <c r="I5240">
        <f t="array" ref="I5240">MIN(IFERROR(FIND(IstNumbers,A5240),""))</f>
        <v>13</v>
      </c>
      <c r="J5240" s="1" t="e">
        <f>IF([first '# in title]&lt;[pos kw in title],MID([title],[pos kw in title]-6,6),#N/A)</f>
        <v>#N/A</v>
      </c>
      <c r="K5240" s="1" t="e">
        <f>IFERROR(MID(SUBSTITUTE([kw rough in title],",","."),FIND("(",[kw rough in title])+1,20),SUBSTITUTE(IFERROR(MID([kw rough in title],FIND(" ",[kw rough in title])+1,20),[kw rough in title]),",","."))</f>
        <v>#N/A</v>
      </c>
      <c r="L5240" s="1">
        <f>IFERROR(FIND("kW",[desc]),0)</f>
        <v>70</v>
      </c>
      <c r="M5240">
        <f t="array" ref="M5240">MIN(IFERROR(FIND(IstNumbers,E5240),""))</f>
        <v>34</v>
      </c>
      <c r="N5240" s="1" t="str">
        <f>IF([first '# in desc]&lt;[pos kw in desc],MID([desc],[pos kw in desc]-7,7))</f>
        <v xml:space="preserve">­me 42 </v>
      </c>
      <c r="O52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40" s="1" t="str">
        <f>TRIM(IF([first '# in desc]&lt;[pos kw in desc],MID([desc],[pos kw in desc]-6,6),FALSE))</f>
        <v>me 42</v>
      </c>
      <c r="Q5240" s="1" t="b">
        <f>IF(LEN([manuell])=0,IFERROR([kw fine in title]*1,IFERROR(SUMPRODUCT(COUNTIF(IsDigits,MID([kw in desc],ROW($A$1:$A$150),1)))=LEN([kw in desc]),#N/A)),[manuell])</f>
        <v>0</v>
      </c>
      <c r="R5240" s="1" t="str">
        <f>IF([pos kw in title]&gt;0,MID(J5240,#REF!,4),IF([first '# in title]&gt;0,MID([title],[first '# in title],3),IF([first '# in title]&gt;0,MID([desc],#REF!,3),VLOOKUP([productid],$G$2:$R$1386,8))))</f>
        <v xml:space="preserve">42 </v>
      </c>
      <c r="S5240" s="1" t="e">
        <f>IF([kw in desc]=[kw rough in title],[kw in desc]*1,IFERROR(LEFT([kw_dirty],3)*1,IFERROR(LEFT([kw_dirty],2)*1,"n.a.")))</f>
        <v>#N/A</v>
      </c>
      <c r="T5240" s="1"/>
      <c r="U5240" s="1">
        <f>VLOOKUP(Tabelle1[[#This Row],[productid]],Tabelle2[#All],2,FALSE)</f>
        <v>42</v>
      </c>
    </row>
    <row r="5241" spans="1:21">
      <c r="A5241" t="s">
        <v>1935</v>
      </c>
      <c r="B5241">
        <v>3177</v>
      </c>
      <c r="C5241">
        <v>289859</v>
      </c>
      <c r="D5241" t="s">
        <v>8589</v>
      </c>
      <c r="E5241" t="s">
        <v>8590</v>
      </c>
      <c r="F5241">
        <v>18406</v>
      </c>
      <c r="G5241">
        <v>2286143</v>
      </c>
      <c r="H5241">
        <f t="shared" si="81"/>
        <v>0</v>
      </c>
      <c r="I5241">
        <f t="array" ref="I5241">MIN(IFERROR(FIND(IstNumbers,A5241),""))</f>
        <v>13</v>
      </c>
      <c r="J5241" s="1" t="e">
        <f>IF([first '# in title]&lt;[pos kw in title],MID([title],[pos kw in title]-6,6),#N/A)</f>
        <v>#N/A</v>
      </c>
      <c r="K5241" s="1" t="e">
        <f>IFERROR(MID(SUBSTITUTE([kw rough in title],",","."),FIND("(",[kw rough in title])+1,20),SUBSTITUTE(IFERROR(MID([kw rough in title],FIND(" ",[kw rough in title])+1,20),[kw rough in title]),",","."))</f>
        <v>#N/A</v>
      </c>
      <c r="L5241" s="1">
        <f>IFERROR(FIND("kW",[desc]),0)</f>
        <v>0</v>
      </c>
      <c r="M5241">
        <f t="array" ref="M5241">MIN(IFERROR(FIND(IstNumbers,E5241),""))</f>
        <v>33</v>
      </c>
      <c r="N5241" s="1" t="b">
        <f>IF([first '# in desc]&lt;[pos kw in desc],MID([desc],[pos kw in desc]-7,7))</f>
        <v>0</v>
      </c>
      <c r="O52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41" s="1" t="str">
        <f>TRIM(IF([first '# in desc]&lt;[pos kw in desc],MID([desc],[pos kw in desc]-6,6),FALSE))</f>
        <v>FALSCH</v>
      </c>
      <c r="Q5241" s="1" t="b">
        <f>IF(LEN([manuell])=0,IFERROR([kw fine in title]*1,IFERROR(SUMPRODUCT(COUNTIF(IsDigits,MID([kw in desc],ROW($A$1:$A$150),1)))=LEN([kw in desc]),#N/A)),[manuell])</f>
        <v>0</v>
      </c>
      <c r="R5241" s="1" t="str">
        <f>IF([pos kw in title]&gt;0,MID(J5241,#REF!,4),IF([first '# in title]&gt;0,MID([title],[first '# in title],3),IF([first '# in title]&gt;0,MID([desc],#REF!,3),VLOOKUP([productid],$G$2:$R$1386,8))))</f>
        <v>146</v>
      </c>
      <c r="S5241" s="1" t="e">
        <f>IF([kw in desc]=[kw rough in title],[kw in desc]*1,IFERROR(LEFT([kw_dirty],3)*1,IFERROR(LEFT([kw_dirty],2)*1,"n.a.")))</f>
        <v>#N/A</v>
      </c>
      <c r="T5241" s="1"/>
      <c r="U5241" s="1" t="e">
        <f>VLOOKUP(Tabelle1[[#This Row],[productid]],Tabelle2[#All],2,FALSE)</f>
        <v>#N/A</v>
      </c>
    </row>
    <row r="5242" spans="1:21" hidden="1">
      <c r="A5242" t="s">
        <v>1945</v>
      </c>
      <c r="B5242">
        <v>3835</v>
      </c>
      <c r="C5242">
        <v>289859</v>
      </c>
      <c r="D5242" t="s">
        <v>8591</v>
      </c>
      <c r="E5242" t="s">
        <v>8592</v>
      </c>
      <c r="F5242">
        <v>18406</v>
      </c>
      <c r="G5242">
        <v>1750863</v>
      </c>
      <c r="H5242">
        <f t="shared" si="81"/>
        <v>0</v>
      </c>
      <c r="I5242">
        <f t="array" ref="I5242">MIN(IFERROR(FIND(IstNumbers,A5242),""))</f>
        <v>13</v>
      </c>
      <c r="J5242" s="1" t="e">
        <f>IF([first '# in title]&lt;[pos kw in title],MID([title],[pos kw in title]-6,6),#N/A)</f>
        <v>#N/A</v>
      </c>
      <c r="K5242" s="1" t="e">
        <f>IFERROR(MID(SUBSTITUTE([kw rough in title],",","."),FIND("(",[kw rough in title])+1,20),SUBSTITUTE(IFERROR(MID([kw rough in title],FIND(" ",[kw rough in title])+1,20),[kw rough in title]),",","."))</f>
        <v>#N/A</v>
      </c>
      <c r="L5242" s="1">
        <f>IFERROR(FIND("kW",[desc]),0)</f>
        <v>70</v>
      </c>
      <c r="M5242">
        <f t="array" ref="M5242">MIN(IFERROR(FIND(IstNumbers,E5242),""))</f>
        <v>34</v>
      </c>
      <c r="N5242" s="1" t="str">
        <f>IF([first '# in desc]&lt;[pos kw in desc],MID([desc],[pos kw in desc]-7,7))</f>
        <v xml:space="preserve">­me 42 </v>
      </c>
      <c r="O52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42" s="1" t="str">
        <f>TRIM(IF([first '# in desc]&lt;[pos kw in desc],MID([desc],[pos kw in desc]-6,6),FALSE))</f>
        <v>me 42</v>
      </c>
      <c r="Q5242" s="1" t="b">
        <f>IF(LEN([manuell])=0,IFERROR([kw fine in title]*1,IFERROR(SUMPRODUCT(COUNTIF(IsDigits,MID([kw in desc],ROW($A$1:$A$150),1)))=LEN([kw in desc]),#N/A)),[manuell])</f>
        <v>0</v>
      </c>
      <c r="R5242" s="1" t="str">
        <f>IF([pos kw in title]&gt;0,MID(J5242,#REF!,4),IF([first '# in title]&gt;0,MID([title],[first '# in title],3),IF([first '# in title]&gt;0,MID([desc],#REF!,3),VLOOKUP([productid],$G$2:$R$1386,8))))</f>
        <v xml:space="preserve">42 </v>
      </c>
      <c r="S5242" s="1" t="e">
        <f>IF([kw in desc]=[kw rough in title],[kw in desc]*1,IFERROR(LEFT([kw_dirty],3)*1,IFERROR(LEFT([kw_dirty],2)*1,"n.a.")))</f>
        <v>#N/A</v>
      </c>
      <c r="T5242" s="1"/>
      <c r="U5242" s="1">
        <f>VLOOKUP(Tabelle1[[#This Row],[productid]],Tabelle2[#All],2,FALSE)</f>
        <v>42</v>
      </c>
    </row>
    <row r="5243" spans="1:21" hidden="1">
      <c r="A5243" t="s">
        <v>3181</v>
      </c>
      <c r="B5243">
        <v>3910</v>
      </c>
      <c r="C5243">
        <v>289859</v>
      </c>
      <c r="D5243" t="s">
        <v>8593</v>
      </c>
      <c r="E5243" t="s">
        <v>8594</v>
      </c>
      <c r="F5243">
        <v>18406</v>
      </c>
      <c r="G5243">
        <v>3497887</v>
      </c>
      <c r="H5243">
        <f t="shared" si="81"/>
        <v>0</v>
      </c>
      <c r="I5243">
        <f t="array" ref="I5243">MIN(IFERROR(FIND(IstNumbers,A5243),""))</f>
        <v>13</v>
      </c>
      <c r="J5243" s="1" t="e">
        <f>IF([first '# in title]&lt;[pos kw in title],MID([title],[pos kw in title]-6,6),#N/A)</f>
        <v>#N/A</v>
      </c>
      <c r="K5243" s="1" t="e">
        <f>IFERROR(MID(SUBSTITUTE([kw rough in title],",","."),FIND("(",[kw rough in title])+1,20),SUBSTITUTE(IFERROR(MID([kw rough in title],FIND(" ",[kw rough in title])+1,20),[kw rough in title]),",","."))</f>
        <v>#N/A</v>
      </c>
      <c r="L5243" s="1">
        <f>IFERROR(FIND("kW",[desc]),0)</f>
        <v>70</v>
      </c>
      <c r="M5243">
        <f t="array" ref="M5243">MIN(IFERROR(FIND(IstNumbers,E5243),""))</f>
        <v>34</v>
      </c>
      <c r="N5243" s="1" t="str">
        <f>IF([first '# in desc]&lt;[pos kw in desc],MID([desc],[pos kw in desc]-7,7))</f>
        <v xml:space="preserve">­me 42 </v>
      </c>
      <c r="O52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43" s="1" t="str">
        <f>TRIM(IF([first '# in desc]&lt;[pos kw in desc],MID([desc],[pos kw in desc]-6,6),FALSE))</f>
        <v>me 42</v>
      </c>
      <c r="Q5243" s="1" t="b">
        <f>IF(LEN([manuell])=0,IFERROR([kw fine in title]*1,IFERROR(SUMPRODUCT(COUNTIF(IsDigits,MID([kw in desc],ROW($A$1:$A$150),1)))=LEN([kw in desc]),#N/A)),[manuell])</f>
        <v>0</v>
      </c>
      <c r="R5243" s="1" t="str">
        <f>IF([pos kw in title]&gt;0,MID(J5243,#REF!,4),IF([first '# in title]&gt;0,MID([title],[first '# in title],3),IF([first '# in title]&gt;0,MID([desc],#REF!,3),VLOOKUP([productid],$G$2:$R$1386,8))))</f>
        <v xml:space="preserve">42 </v>
      </c>
      <c r="S5243" s="1" t="e">
        <f>IF([kw in desc]=[kw rough in title],[kw in desc]*1,IFERROR(LEFT([kw_dirty],3)*1,IFERROR(LEFT([kw_dirty],2)*1,"n.a.")))</f>
        <v>#N/A</v>
      </c>
      <c r="T5243" s="1"/>
      <c r="U5243" s="1">
        <f>VLOOKUP(Tabelle1[[#This Row],[productid]],Tabelle2[#All],2,FALSE)</f>
        <v>42</v>
      </c>
    </row>
    <row r="5244" spans="1:21">
      <c r="A5244" t="s">
        <v>1935</v>
      </c>
      <c r="B5244">
        <v>3178</v>
      </c>
      <c r="C5244">
        <v>289859</v>
      </c>
      <c r="D5244" t="s">
        <v>8595</v>
      </c>
      <c r="E5244" t="s">
        <v>8596</v>
      </c>
      <c r="F5244">
        <v>18406</v>
      </c>
      <c r="G5244">
        <v>2286143</v>
      </c>
      <c r="H5244">
        <f t="shared" si="81"/>
        <v>0</v>
      </c>
      <c r="I5244">
        <f t="array" ref="I5244">MIN(IFERROR(FIND(IstNumbers,A5244),""))</f>
        <v>13</v>
      </c>
      <c r="J5244" s="1" t="e">
        <f>IF([first '# in title]&lt;[pos kw in title],MID([title],[pos kw in title]-6,6),#N/A)</f>
        <v>#N/A</v>
      </c>
      <c r="K5244" s="1" t="e">
        <f>IFERROR(MID(SUBSTITUTE([kw rough in title],",","."),FIND("(",[kw rough in title])+1,20),SUBSTITUTE(IFERROR(MID([kw rough in title],FIND(" ",[kw rough in title])+1,20),[kw rough in title]),",","."))</f>
        <v>#N/A</v>
      </c>
      <c r="L5244" s="1">
        <f>IFERROR(FIND("kW",[desc]),0)</f>
        <v>0</v>
      </c>
      <c r="M5244">
        <f t="array" ref="M5244">MIN(IFERROR(FIND(IstNumbers,E5244),""))</f>
        <v>33</v>
      </c>
      <c r="N5244" s="1" t="b">
        <f>IF([first '# in desc]&lt;[pos kw in desc],MID([desc],[pos kw in desc]-7,7))</f>
        <v>0</v>
      </c>
      <c r="O52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44" s="1" t="str">
        <f>TRIM(IF([first '# in desc]&lt;[pos kw in desc],MID([desc],[pos kw in desc]-6,6),FALSE))</f>
        <v>FALSCH</v>
      </c>
      <c r="Q5244" s="1" t="b">
        <f>IF(LEN([manuell])=0,IFERROR([kw fine in title]*1,IFERROR(SUMPRODUCT(COUNTIF(IsDigits,MID([kw in desc],ROW($A$1:$A$150),1)))=LEN([kw in desc]),#N/A)),[manuell])</f>
        <v>0</v>
      </c>
      <c r="R5244" s="1" t="str">
        <f>IF([pos kw in title]&gt;0,MID(J5244,#REF!,4),IF([first '# in title]&gt;0,MID([title],[first '# in title],3),IF([first '# in title]&gt;0,MID([desc],#REF!,3),VLOOKUP([productid],$G$2:$R$1386,8))))</f>
        <v>146</v>
      </c>
      <c r="S5244" s="1" t="e">
        <f>IF([kw in desc]=[kw rough in title],[kw in desc]*1,IFERROR(LEFT([kw_dirty],3)*1,IFERROR(LEFT([kw_dirty],2)*1,"n.a.")))</f>
        <v>#N/A</v>
      </c>
      <c r="T5244" s="1"/>
      <c r="U5244" s="1" t="e">
        <f>VLOOKUP(Tabelle1[[#This Row],[productid]],Tabelle2[#All],2,FALSE)</f>
        <v>#N/A</v>
      </c>
    </row>
    <row r="5245" spans="1:21" hidden="1">
      <c r="A5245" t="s">
        <v>1945</v>
      </c>
      <c r="B5245">
        <v>3835</v>
      </c>
      <c r="C5245">
        <v>289859</v>
      </c>
      <c r="D5245" t="s">
        <v>8597</v>
      </c>
      <c r="E5245" t="s">
        <v>8592</v>
      </c>
      <c r="F5245">
        <v>18406</v>
      </c>
      <c r="G5245">
        <v>1750863</v>
      </c>
      <c r="H5245">
        <f t="shared" si="81"/>
        <v>0</v>
      </c>
      <c r="I5245">
        <f t="array" ref="I5245">MIN(IFERROR(FIND(IstNumbers,A5245),""))</f>
        <v>13</v>
      </c>
      <c r="J5245" s="1" t="e">
        <f>IF([first '# in title]&lt;[pos kw in title],MID([title],[pos kw in title]-6,6),#N/A)</f>
        <v>#N/A</v>
      </c>
      <c r="K5245" s="1" t="e">
        <f>IFERROR(MID(SUBSTITUTE([kw rough in title],",","."),FIND("(",[kw rough in title])+1,20),SUBSTITUTE(IFERROR(MID([kw rough in title],FIND(" ",[kw rough in title])+1,20),[kw rough in title]),",","."))</f>
        <v>#N/A</v>
      </c>
      <c r="L5245" s="1">
        <f>IFERROR(FIND("kW",[desc]),0)</f>
        <v>70</v>
      </c>
      <c r="M5245">
        <f t="array" ref="M5245">MIN(IFERROR(FIND(IstNumbers,E5245),""))</f>
        <v>34</v>
      </c>
      <c r="N5245" s="1" t="str">
        <f>IF([first '# in desc]&lt;[pos kw in desc],MID([desc],[pos kw in desc]-7,7))</f>
        <v xml:space="preserve">­me 42 </v>
      </c>
      <c r="O52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45" s="1" t="str">
        <f>TRIM(IF([first '# in desc]&lt;[pos kw in desc],MID([desc],[pos kw in desc]-6,6),FALSE))</f>
        <v>me 42</v>
      </c>
      <c r="Q5245" s="1" t="b">
        <f>IF(LEN([manuell])=0,IFERROR([kw fine in title]*1,IFERROR(SUMPRODUCT(COUNTIF(IsDigits,MID([kw in desc],ROW($A$1:$A$150),1)))=LEN([kw in desc]),#N/A)),[manuell])</f>
        <v>0</v>
      </c>
      <c r="R5245" s="1" t="str">
        <f>IF([pos kw in title]&gt;0,MID(J5245,#REF!,4),IF([first '# in title]&gt;0,MID([title],[first '# in title],3),IF([first '# in title]&gt;0,MID([desc],#REF!,3),VLOOKUP([productid],$G$2:$R$1386,8))))</f>
        <v xml:space="preserve">42 </v>
      </c>
      <c r="S5245" s="1" t="e">
        <f>IF([kw in desc]=[kw rough in title],[kw in desc]*1,IFERROR(LEFT([kw_dirty],3)*1,IFERROR(LEFT([kw_dirty],2)*1,"n.a.")))</f>
        <v>#N/A</v>
      </c>
      <c r="T5245" s="1"/>
      <c r="U5245" s="1">
        <f>VLOOKUP(Tabelle1[[#This Row],[productid]],Tabelle2[#All],2,FALSE)</f>
        <v>42</v>
      </c>
    </row>
    <row r="5246" spans="1:21" hidden="1">
      <c r="A5246" t="s">
        <v>3181</v>
      </c>
      <c r="B5246">
        <v>3910</v>
      </c>
      <c r="C5246">
        <v>289859</v>
      </c>
      <c r="D5246" t="s">
        <v>8598</v>
      </c>
      <c r="E5246" t="s">
        <v>8599</v>
      </c>
      <c r="F5246">
        <v>18406</v>
      </c>
      <c r="G5246">
        <v>3497887</v>
      </c>
      <c r="H5246">
        <f t="shared" si="81"/>
        <v>0</v>
      </c>
      <c r="I5246">
        <f t="array" ref="I5246">MIN(IFERROR(FIND(IstNumbers,A5246),""))</f>
        <v>13</v>
      </c>
      <c r="J5246" s="1" t="e">
        <f>IF([first '# in title]&lt;[pos kw in title],MID([title],[pos kw in title]-6,6),#N/A)</f>
        <v>#N/A</v>
      </c>
      <c r="K5246" s="1" t="e">
        <f>IFERROR(MID(SUBSTITUTE([kw rough in title],",","."),FIND("(",[kw rough in title])+1,20),SUBSTITUTE(IFERROR(MID([kw rough in title],FIND(" ",[kw rough in title])+1,20),[kw rough in title]),",","."))</f>
        <v>#N/A</v>
      </c>
      <c r="L5246" s="1">
        <f>IFERROR(FIND("kW",[desc]),0)</f>
        <v>70</v>
      </c>
      <c r="M5246">
        <f t="array" ref="M5246">MIN(IFERROR(FIND(IstNumbers,E5246),""))</f>
        <v>34</v>
      </c>
      <c r="N5246" s="1" t="str">
        <f>IF([first '# in desc]&lt;[pos kw in desc],MID([desc],[pos kw in desc]-7,7))</f>
        <v xml:space="preserve">­me 42 </v>
      </c>
      <c r="O52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46" s="1" t="str">
        <f>TRIM(IF([first '# in desc]&lt;[pos kw in desc],MID([desc],[pos kw in desc]-6,6),FALSE))</f>
        <v>me 42</v>
      </c>
      <c r="Q5246" s="1" t="b">
        <f>IF(LEN([manuell])=0,IFERROR([kw fine in title]*1,IFERROR(SUMPRODUCT(COUNTIF(IsDigits,MID([kw in desc],ROW($A$1:$A$150),1)))=LEN([kw in desc]),#N/A)),[manuell])</f>
        <v>0</v>
      </c>
      <c r="R5246" s="1" t="str">
        <f>IF([pos kw in title]&gt;0,MID(J5246,#REF!,4),IF([first '# in title]&gt;0,MID([title],[first '# in title],3),IF([first '# in title]&gt;0,MID([desc],#REF!,3),VLOOKUP([productid],$G$2:$R$1386,8))))</f>
        <v xml:space="preserve">42 </v>
      </c>
      <c r="S5246" s="1" t="e">
        <f>IF([kw in desc]=[kw rough in title],[kw in desc]*1,IFERROR(LEFT([kw_dirty],3)*1,IFERROR(LEFT([kw_dirty],2)*1,"n.a.")))</f>
        <v>#N/A</v>
      </c>
      <c r="T5246" s="1"/>
      <c r="U5246" s="1">
        <f>VLOOKUP(Tabelle1[[#This Row],[productid]],Tabelle2[#All],2,FALSE)</f>
        <v>42</v>
      </c>
    </row>
    <row r="5247" spans="1:21">
      <c r="A5247" t="s">
        <v>1935</v>
      </c>
      <c r="B5247">
        <v>3179</v>
      </c>
      <c r="C5247">
        <v>289859</v>
      </c>
      <c r="D5247" t="s">
        <v>8600</v>
      </c>
      <c r="E5247" t="s">
        <v>8601</v>
      </c>
      <c r="F5247">
        <v>18406</v>
      </c>
      <c r="G5247">
        <v>2286143</v>
      </c>
      <c r="H5247">
        <f t="shared" si="81"/>
        <v>0</v>
      </c>
      <c r="I5247">
        <f t="array" ref="I5247">MIN(IFERROR(FIND(IstNumbers,A5247),""))</f>
        <v>13</v>
      </c>
      <c r="J5247" s="1" t="e">
        <f>IF([first '# in title]&lt;[pos kw in title],MID([title],[pos kw in title]-6,6),#N/A)</f>
        <v>#N/A</v>
      </c>
      <c r="K5247" s="1" t="e">
        <f>IFERROR(MID(SUBSTITUTE([kw rough in title],",","."),FIND("(",[kw rough in title])+1,20),SUBSTITUTE(IFERROR(MID([kw rough in title],FIND(" ",[kw rough in title])+1,20),[kw rough in title]),",","."))</f>
        <v>#N/A</v>
      </c>
      <c r="L5247" s="1">
        <f>IFERROR(FIND("kW",[desc]),0)</f>
        <v>0</v>
      </c>
      <c r="M5247">
        <f t="array" ref="M5247">MIN(IFERROR(FIND(IstNumbers,E5247),""))</f>
        <v>33</v>
      </c>
      <c r="N5247" s="1" t="b">
        <f>IF([first '# in desc]&lt;[pos kw in desc],MID([desc],[pos kw in desc]-7,7))</f>
        <v>0</v>
      </c>
      <c r="O52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47" s="1" t="str">
        <f>TRIM(IF([first '# in desc]&lt;[pos kw in desc],MID([desc],[pos kw in desc]-6,6),FALSE))</f>
        <v>FALSCH</v>
      </c>
      <c r="Q5247" s="1" t="b">
        <f>IF(LEN([manuell])=0,IFERROR([kw fine in title]*1,IFERROR(SUMPRODUCT(COUNTIF(IsDigits,MID([kw in desc],ROW($A$1:$A$150),1)))=LEN([kw in desc]),#N/A)),[manuell])</f>
        <v>0</v>
      </c>
      <c r="R5247" s="1" t="str">
        <f>IF([pos kw in title]&gt;0,MID(J5247,#REF!,4),IF([first '# in title]&gt;0,MID([title],[first '# in title],3),IF([first '# in title]&gt;0,MID([desc],#REF!,3),VLOOKUP([productid],$G$2:$R$1386,8))))</f>
        <v>146</v>
      </c>
      <c r="S5247" s="1" t="e">
        <f>IF([kw in desc]=[kw rough in title],[kw in desc]*1,IFERROR(LEFT([kw_dirty],3)*1,IFERROR(LEFT([kw_dirty],2)*1,"n.a.")))</f>
        <v>#N/A</v>
      </c>
      <c r="T5247" s="1"/>
      <c r="U5247" s="1" t="e">
        <f>VLOOKUP(Tabelle1[[#This Row],[productid]],Tabelle2[#All],2,FALSE)</f>
        <v>#N/A</v>
      </c>
    </row>
    <row r="5248" spans="1:21" hidden="1">
      <c r="A5248" t="s">
        <v>1945</v>
      </c>
      <c r="B5248">
        <v>3835</v>
      </c>
      <c r="C5248">
        <v>289859</v>
      </c>
      <c r="D5248" t="s">
        <v>8602</v>
      </c>
      <c r="E5248" t="s">
        <v>7969</v>
      </c>
      <c r="F5248">
        <v>18406</v>
      </c>
      <c r="G5248">
        <v>1750863</v>
      </c>
      <c r="H5248">
        <f t="shared" si="81"/>
        <v>0</v>
      </c>
      <c r="I5248">
        <f t="array" ref="I5248">MIN(IFERROR(FIND(IstNumbers,A5248),""))</f>
        <v>13</v>
      </c>
      <c r="J5248" s="1" t="e">
        <f>IF([first '# in title]&lt;[pos kw in title],MID([title],[pos kw in title]-6,6),#N/A)</f>
        <v>#N/A</v>
      </c>
      <c r="K5248" s="1" t="e">
        <f>IFERROR(MID(SUBSTITUTE([kw rough in title],",","."),FIND("(",[kw rough in title])+1,20),SUBSTITUTE(IFERROR(MID([kw rough in title],FIND(" ",[kw rough in title])+1,20),[kw rough in title]),",","."))</f>
        <v>#N/A</v>
      </c>
      <c r="L5248" s="1">
        <f>IFERROR(FIND("kW",[desc]),0)</f>
        <v>70</v>
      </c>
      <c r="M5248">
        <f t="array" ref="M5248">MIN(IFERROR(FIND(IstNumbers,E5248),""))</f>
        <v>34</v>
      </c>
      <c r="N5248" s="1" t="str">
        <f>IF([first '# in desc]&lt;[pos kw in desc],MID([desc],[pos kw in desc]-7,7))</f>
        <v xml:space="preserve">­me 42 </v>
      </c>
      <c r="O52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48" s="1" t="str">
        <f>TRIM(IF([first '# in desc]&lt;[pos kw in desc],MID([desc],[pos kw in desc]-6,6),FALSE))</f>
        <v>me 42</v>
      </c>
      <c r="Q5248" s="1" t="b">
        <f>IF(LEN([manuell])=0,IFERROR([kw fine in title]*1,IFERROR(SUMPRODUCT(COUNTIF(IsDigits,MID([kw in desc],ROW($A$1:$A$150),1)))=LEN([kw in desc]),#N/A)),[manuell])</f>
        <v>0</v>
      </c>
      <c r="R5248" s="1" t="str">
        <f>IF([pos kw in title]&gt;0,MID(J5248,#REF!,4),IF([first '# in title]&gt;0,MID([title],[first '# in title],3),IF([first '# in title]&gt;0,MID([desc],#REF!,3),VLOOKUP([productid],$G$2:$R$1386,8))))</f>
        <v xml:space="preserve">42 </v>
      </c>
      <c r="S5248" s="1" t="e">
        <f>IF([kw in desc]=[kw rough in title],[kw in desc]*1,IFERROR(LEFT([kw_dirty],3)*1,IFERROR(LEFT([kw_dirty],2)*1,"n.a.")))</f>
        <v>#N/A</v>
      </c>
      <c r="T5248" s="1"/>
      <c r="U5248" s="1">
        <f>VLOOKUP(Tabelle1[[#This Row],[productid]],Tabelle2[#All],2,FALSE)</f>
        <v>42</v>
      </c>
    </row>
    <row r="5249" spans="1:21" hidden="1">
      <c r="A5249" t="s">
        <v>3181</v>
      </c>
      <c r="B5249">
        <v>3915</v>
      </c>
      <c r="C5249">
        <v>289859</v>
      </c>
      <c r="D5249" t="s">
        <v>8603</v>
      </c>
      <c r="E5249" t="s">
        <v>8604</v>
      </c>
      <c r="F5249">
        <v>18406</v>
      </c>
      <c r="G5249">
        <v>3497887</v>
      </c>
      <c r="H5249">
        <f t="shared" si="81"/>
        <v>0</v>
      </c>
      <c r="I5249">
        <f t="array" ref="I5249">MIN(IFERROR(FIND(IstNumbers,A5249),""))</f>
        <v>13</v>
      </c>
      <c r="J5249" s="1" t="e">
        <f>IF([first '# in title]&lt;[pos kw in title],MID([title],[pos kw in title]-6,6),#N/A)</f>
        <v>#N/A</v>
      </c>
      <c r="K5249" s="1" t="e">
        <f>IFERROR(MID(SUBSTITUTE([kw rough in title],",","."),FIND("(",[kw rough in title])+1,20),SUBSTITUTE(IFERROR(MID([kw rough in title],FIND(" ",[kw rough in title])+1,20),[kw rough in title]),",","."))</f>
        <v>#N/A</v>
      </c>
      <c r="L5249" s="1">
        <f>IFERROR(FIND("kW",[desc]),0)</f>
        <v>70</v>
      </c>
      <c r="M5249">
        <f t="array" ref="M5249">MIN(IFERROR(FIND(IstNumbers,E5249),""))</f>
        <v>34</v>
      </c>
      <c r="N5249" s="1" t="str">
        <f>IF([first '# in desc]&lt;[pos kw in desc],MID([desc],[pos kw in desc]-7,7))</f>
        <v xml:space="preserve">­me 42 </v>
      </c>
      <c r="O52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49" s="1" t="str">
        <f>TRIM(IF([first '# in desc]&lt;[pos kw in desc],MID([desc],[pos kw in desc]-6,6),FALSE))</f>
        <v>me 42</v>
      </c>
      <c r="Q5249" s="1" t="b">
        <f>IF(LEN([manuell])=0,IFERROR([kw fine in title]*1,IFERROR(SUMPRODUCT(COUNTIF(IsDigits,MID([kw in desc],ROW($A$1:$A$150),1)))=LEN([kw in desc]),#N/A)),[manuell])</f>
        <v>0</v>
      </c>
      <c r="R5249" s="1" t="str">
        <f>IF([pos kw in title]&gt;0,MID(J5249,#REF!,4),IF([first '# in title]&gt;0,MID([title],[first '# in title],3),IF([first '# in title]&gt;0,MID([desc],#REF!,3),VLOOKUP([productid],$G$2:$R$1386,8))))</f>
        <v xml:space="preserve">42 </v>
      </c>
      <c r="S5249" s="1" t="e">
        <f>IF([kw in desc]=[kw rough in title],[kw in desc]*1,IFERROR(LEFT([kw_dirty],3)*1,IFERROR(LEFT([kw_dirty],2)*1,"n.a.")))</f>
        <v>#N/A</v>
      </c>
      <c r="T5249" s="1"/>
      <c r="U5249" s="1">
        <f>VLOOKUP(Tabelle1[[#This Row],[productid]],Tabelle2[#All],2,FALSE)</f>
        <v>42</v>
      </c>
    </row>
    <row r="5250" spans="1:21">
      <c r="A5250" t="s">
        <v>1935</v>
      </c>
      <c r="B5250">
        <v>3179</v>
      </c>
      <c r="C5250">
        <v>289859</v>
      </c>
      <c r="D5250" t="s">
        <v>8605</v>
      </c>
      <c r="E5250" t="s">
        <v>8606</v>
      </c>
      <c r="F5250">
        <v>18406</v>
      </c>
      <c r="G5250">
        <v>2286143</v>
      </c>
      <c r="H5250">
        <f t="shared" si="81"/>
        <v>0</v>
      </c>
      <c r="I5250">
        <f t="array" ref="I5250">MIN(IFERROR(FIND(IstNumbers,A5250),""))</f>
        <v>13</v>
      </c>
      <c r="J5250" s="1" t="e">
        <f>IF([first '# in title]&lt;[pos kw in title],MID([title],[pos kw in title]-6,6),#N/A)</f>
        <v>#N/A</v>
      </c>
      <c r="K5250" s="1" t="e">
        <f>IFERROR(MID(SUBSTITUTE([kw rough in title],",","."),FIND("(",[kw rough in title])+1,20),SUBSTITUTE(IFERROR(MID([kw rough in title],FIND(" ",[kw rough in title])+1,20),[kw rough in title]),",","."))</f>
        <v>#N/A</v>
      </c>
      <c r="L5250" s="1">
        <f>IFERROR(FIND("kW",[desc]),0)</f>
        <v>0</v>
      </c>
      <c r="M5250">
        <f t="array" ref="M5250">MIN(IFERROR(FIND(IstNumbers,E5250),""))</f>
        <v>33</v>
      </c>
      <c r="N5250" s="1" t="b">
        <f>IF([first '# in desc]&lt;[pos kw in desc],MID([desc],[pos kw in desc]-7,7))</f>
        <v>0</v>
      </c>
      <c r="O52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50" s="1" t="str">
        <f>TRIM(IF([first '# in desc]&lt;[pos kw in desc],MID([desc],[pos kw in desc]-6,6),FALSE))</f>
        <v>FALSCH</v>
      </c>
      <c r="Q5250" s="1" t="b">
        <f>IF(LEN([manuell])=0,IFERROR([kw fine in title]*1,IFERROR(SUMPRODUCT(COUNTIF(IsDigits,MID([kw in desc],ROW($A$1:$A$150),1)))=LEN([kw in desc]),#N/A)),[manuell])</f>
        <v>0</v>
      </c>
      <c r="R5250" s="1" t="str">
        <f>IF([pos kw in title]&gt;0,MID(J5250,#REF!,4),IF([first '# in title]&gt;0,MID([title],[first '# in title],3),IF([first '# in title]&gt;0,MID([desc],#REF!,3),VLOOKUP([productid],$G$2:$R$1386,8))))</f>
        <v>146</v>
      </c>
      <c r="S5250" s="1" t="e">
        <f>IF([kw in desc]=[kw rough in title],[kw in desc]*1,IFERROR(LEFT([kw_dirty],3)*1,IFERROR(LEFT([kw_dirty],2)*1,"n.a.")))</f>
        <v>#N/A</v>
      </c>
      <c r="T5250" s="1"/>
      <c r="U5250" s="1" t="e">
        <f>VLOOKUP(Tabelle1[[#This Row],[productid]],Tabelle2[#All],2,FALSE)</f>
        <v>#N/A</v>
      </c>
    </row>
    <row r="5251" spans="1:21" hidden="1">
      <c r="A5251" t="s">
        <v>1945</v>
      </c>
      <c r="B5251">
        <v>3835</v>
      </c>
      <c r="C5251">
        <v>289859</v>
      </c>
      <c r="D5251" t="s">
        <v>8607</v>
      </c>
      <c r="E5251" t="s">
        <v>7938</v>
      </c>
      <c r="F5251">
        <v>18406</v>
      </c>
      <c r="G5251">
        <v>1750863</v>
      </c>
      <c r="H5251">
        <f t="shared" si="81"/>
        <v>0</v>
      </c>
      <c r="I5251">
        <f t="array" ref="I5251">MIN(IFERROR(FIND(IstNumbers,A5251),""))</f>
        <v>13</v>
      </c>
      <c r="J5251" s="1" t="e">
        <f>IF([first '# in title]&lt;[pos kw in title],MID([title],[pos kw in title]-6,6),#N/A)</f>
        <v>#N/A</v>
      </c>
      <c r="K5251" s="1" t="e">
        <f>IFERROR(MID(SUBSTITUTE([kw rough in title],",","."),FIND("(",[kw rough in title])+1,20),SUBSTITUTE(IFERROR(MID([kw rough in title],FIND(" ",[kw rough in title])+1,20),[kw rough in title]),",","."))</f>
        <v>#N/A</v>
      </c>
      <c r="L5251" s="1">
        <f>IFERROR(FIND("kW",[desc]),0)</f>
        <v>70</v>
      </c>
      <c r="M5251">
        <f t="array" ref="M5251">MIN(IFERROR(FIND(IstNumbers,E5251),""))</f>
        <v>34</v>
      </c>
      <c r="N5251" s="1" t="str">
        <f>IF([first '# in desc]&lt;[pos kw in desc],MID([desc],[pos kw in desc]-7,7))</f>
        <v xml:space="preserve">­me 42 </v>
      </c>
      <c r="O52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51" s="1" t="str">
        <f>TRIM(IF([first '# in desc]&lt;[pos kw in desc],MID([desc],[pos kw in desc]-6,6),FALSE))</f>
        <v>me 42</v>
      </c>
      <c r="Q5251" s="1" t="b">
        <f>IF(LEN([manuell])=0,IFERROR([kw fine in title]*1,IFERROR(SUMPRODUCT(COUNTIF(IsDigits,MID([kw in desc],ROW($A$1:$A$150),1)))=LEN([kw in desc]),#N/A)),[manuell])</f>
        <v>0</v>
      </c>
      <c r="R5251" s="1" t="str">
        <f>IF([pos kw in title]&gt;0,MID(J5251,#REF!,4),IF([first '# in title]&gt;0,MID([title],[first '# in title],3),IF([first '# in title]&gt;0,MID([desc],#REF!,3),VLOOKUP([productid],$G$2:$R$1386,8))))</f>
        <v xml:space="preserve">42 </v>
      </c>
      <c r="S5251" s="1" t="e">
        <f>IF([kw in desc]=[kw rough in title],[kw in desc]*1,IFERROR(LEFT([kw_dirty],3)*1,IFERROR(LEFT([kw_dirty],2)*1,"n.a.")))</f>
        <v>#N/A</v>
      </c>
      <c r="T5251" s="1"/>
      <c r="U5251" s="1">
        <f>VLOOKUP(Tabelle1[[#This Row],[productid]],Tabelle2[#All],2,FALSE)</f>
        <v>42</v>
      </c>
    </row>
    <row r="5252" spans="1:21" hidden="1">
      <c r="A5252" t="s">
        <v>3181</v>
      </c>
      <c r="B5252">
        <v>3915</v>
      </c>
      <c r="C5252">
        <v>289859</v>
      </c>
      <c r="D5252" t="s">
        <v>8608</v>
      </c>
      <c r="E5252" t="s">
        <v>8609</v>
      </c>
      <c r="F5252">
        <v>18406</v>
      </c>
      <c r="G5252">
        <v>3497887</v>
      </c>
      <c r="H5252">
        <f t="shared" ref="H5252:H5315" si="82">IFERROR(FIND("kW",A5252),0)</f>
        <v>0</v>
      </c>
      <c r="I5252">
        <f t="array" ref="I5252">MIN(IFERROR(FIND(IstNumbers,A5252),""))</f>
        <v>13</v>
      </c>
      <c r="J5252" s="1" t="e">
        <f>IF([first '# in title]&lt;[pos kw in title],MID([title],[pos kw in title]-6,6),#N/A)</f>
        <v>#N/A</v>
      </c>
      <c r="K5252" s="1" t="e">
        <f>IFERROR(MID(SUBSTITUTE([kw rough in title],",","."),FIND("(",[kw rough in title])+1,20),SUBSTITUTE(IFERROR(MID([kw rough in title],FIND(" ",[kw rough in title])+1,20),[kw rough in title]),",","."))</f>
        <v>#N/A</v>
      </c>
      <c r="L5252" s="1">
        <f>IFERROR(FIND("kW",[desc]),0)</f>
        <v>70</v>
      </c>
      <c r="M5252">
        <f t="array" ref="M5252">MIN(IFERROR(FIND(IstNumbers,E5252),""))</f>
        <v>34</v>
      </c>
      <c r="N5252" s="1" t="str">
        <f>IF([first '# in desc]&lt;[pos kw in desc],MID([desc],[pos kw in desc]-7,7))</f>
        <v xml:space="preserve">­me 42 </v>
      </c>
      <c r="O52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52" s="1" t="str">
        <f>TRIM(IF([first '# in desc]&lt;[pos kw in desc],MID([desc],[pos kw in desc]-6,6),FALSE))</f>
        <v>me 42</v>
      </c>
      <c r="Q5252" s="1" t="b">
        <f>IF(LEN([manuell])=0,IFERROR([kw fine in title]*1,IFERROR(SUMPRODUCT(COUNTIF(IsDigits,MID([kw in desc],ROW($A$1:$A$150),1)))=LEN([kw in desc]),#N/A)),[manuell])</f>
        <v>0</v>
      </c>
      <c r="R5252" s="1" t="str">
        <f>IF([pos kw in title]&gt;0,MID(J5252,#REF!,4),IF([first '# in title]&gt;0,MID([title],[first '# in title],3),IF([first '# in title]&gt;0,MID([desc],#REF!,3),VLOOKUP([productid],$G$2:$R$1386,8))))</f>
        <v xml:space="preserve">42 </v>
      </c>
      <c r="S5252" s="1" t="e">
        <f>IF([kw in desc]=[kw rough in title],[kw in desc]*1,IFERROR(LEFT([kw_dirty],3)*1,IFERROR(LEFT([kw_dirty],2)*1,"n.a.")))</f>
        <v>#N/A</v>
      </c>
      <c r="T5252" s="1"/>
      <c r="U5252" s="1">
        <f>VLOOKUP(Tabelle1[[#This Row],[productid]],Tabelle2[#All],2,FALSE)</f>
        <v>42</v>
      </c>
    </row>
    <row r="5253" spans="1:21">
      <c r="A5253" t="s">
        <v>1935</v>
      </c>
      <c r="B5253">
        <v>3179</v>
      </c>
      <c r="C5253">
        <v>289859</v>
      </c>
      <c r="D5253" t="s">
        <v>8610</v>
      </c>
      <c r="E5253" t="s">
        <v>8611</v>
      </c>
      <c r="F5253">
        <v>18406</v>
      </c>
      <c r="G5253">
        <v>2286143</v>
      </c>
      <c r="H5253">
        <f t="shared" si="82"/>
        <v>0</v>
      </c>
      <c r="I5253">
        <f t="array" ref="I5253">MIN(IFERROR(FIND(IstNumbers,A5253),""))</f>
        <v>13</v>
      </c>
      <c r="J5253" s="1" t="e">
        <f>IF([first '# in title]&lt;[pos kw in title],MID([title],[pos kw in title]-6,6),#N/A)</f>
        <v>#N/A</v>
      </c>
      <c r="K5253" s="1" t="e">
        <f>IFERROR(MID(SUBSTITUTE([kw rough in title],",","."),FIND("(",[kw rough in title])+1,20),SUBSTITUTE(IFERROR(MID([kw rough in title],FIND(" ",[kw rough in title])+1,20),[kw rough in title]),",","."))</f>
        <v>#N/A</v>
      </c>
      <c r="L5253" s="1">
        <f>IFERROR(FIND("kW",[desc]),0)</f>
        <v>0</v>
      </c>
      <c r="M5253">
        <f t="array" ref="M5253">MIN(IFERROR(FIND(IstNumbers,E5253),""))</f>
        <v>33</v>
      </c>
      <c r="N5253" s="1" t="b">
        <f>IF([first '# in desc]&lt;[pos kw in desc],MID([desc],[pos kw in desc]-7,7))</f>
        <v>0</v>
      </c>
      <c r="O52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53" s="1" t="str">
        <f>TRIM(IF([first '# in desc]&lt;[pos kw in desc],MID([desc],[pos kw in desc]-6,6),FALSE))</f>
        <v>FALSCH</v>
      </c>
      <c r="Q5253" s="1" t="b">
        <f>IF(LEN([manuell])=0,IFERROR([kw fine in title]*1,IFERROR(SUMPRODUCT(COUNTIF(IsDigits,MID([kw in desc],ROW($A$1:$A$150),1)))=LEN([kw in desc]),#N/A)),[manuell])</f>
        <v>0</v>
      </c>
      <c r="R5253" s="1" t="str">
        <f>IF([pos kw in title]&gt;0,MID(J5253,#REF!,4),IF([first '# in title]&gt;0,MID([title],[first '# in title],3),IF([first '# in title]&gt;0,MID([desc],#REF!,3),VLOOKUP([productid],$G$2:$R$1386,8))))</f>
        <v>146</v>
      </c>
      <c r="S5253" s="1" t="e">
        <f>IF([kw in desc]=[kw rough in title],[kw in desc]*1,IFERROR(LEFT([kw_dirty],3)*1,IFERROR(LEFT([kw_dirty],2)*1,"n.a.")))</f>
        <v>#N/A</v>
      </c>
      <c r="T5253" s="1"/>
      <c r="U5253" s="1" t="e">
        <f>VLOOKUP(Tabelle1[[#This Row],[productid]],Tabelle2[#All],2,FALSE)</f>
        <v>#N/A</v>
      </c>
    </row>
    <row r="5254" spans="1:21" hidden="1">
      <c r="A5254" t="s">
        <v>1945</v>
      </c>
      <c r="B5254">
        <v>3835</v>
      </c>
      <c r="C5254">
        <v>289859</v>
      </c>
      <c r="D5254" t="s">
        <v>8612</v>
      </c>
      <c r="E5254" t="s">
        <v>7943</v>
      </c>
      <c r="F5254">
        <v>18406</v>
      </c>
      <c r="G5254">
        <v>1750863</v>
      </c>
      <c r="H5254">
        <f t="shared" si="82"/>
        <v>0</v>
      </c>
      <c r="I5254">
        <f t="array" ref="I5254">MIN(IFERROR(FIND(IstNumbers,A5254),""))</f>
        <v>13</v>
      </c>
      <c r="J5254" s="1" t="e">
        <f>IF([first '# in title]&lt;[pos kw in title],MID([title],[pos kw in title]-6,6),#N/A)</f>
        <v>#N/A</v>
      </c>
      <c r="K5254" s="1" t="e">
        <f>IFERROR(MID(SUBSTITUTE([kw rough in title],",","."),FIND("(",[kw rough in title])+1,20),SUBSTITUTE(IFERROR(MID([kw rough in title],FIND(" ",[kw rough in title])+1,20),[kw rough in title]),",","."))</f>
        <v>#N/A</v>
      </c>
      <c r="L5254" s="1">
        <f>IFERROR(FIND("kW",[desc]),0)</f>
        <v>70</v>
      </c>
      <c r="M5254">
        <f t="array" ref="M5254">MIN(IFERROR(FIND(IstNumbers,E5254),""))</f>
        <v>34</v>
      </c>
      <c r="N5254" s="1" t="str">
        <f>IF([first '# in desc]&lt;[pos kw in desc],MID([desc],[pos kw in desc]-7,7))</f>
        <v xml:space="preserve">­me 42 </v>
      </c>
      <c r="O52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54" s="1" t="str">
        <f>TRIM(IF([first '# in desc]&lt;[pos kw in desc],MID([desc],[pos kw in desc]-6,6),FALSE))</f>
        <v>me 42</v>
      </c>
      <c r="Q5254" s="1" t="b">
        <f>IF(LEN([manuell])=0,IFERROR([kw fine in title]*1,IFERROR(SUMPRODUCT(COUNTIF(IsDigits,MID([kw in desc],ROW($A$1:$A$150),1)))=LEN([kw in desc]),#N/A)),[manuell])</f>
        <v>0</v>
      </c>
      <c r="R5254" s="1" t="str">
        <f>IF([pos kw in title]&gt;0,MID(J5254,#REF!,4),IF([first '# in title]&gt;0,MID([title],[first '# in title],3),IF([first '# in title]&gt;0,MID([desc],#REF!,3),VLOOKUP([productid],$G$2:$R$1386,8))))</f>
        <v xml:space="preserve">42 </v>
      </c>
      <c r="S5254" s="1" t="e">
        <f>IF([kw in desc]=[kw rough in title],[kw in desc]*1,IFERROR(LEFT([kw_dirty],3)*1,IFERROR(LEFT([kw_dirty],2)*1,"n.a.")))</f>
        <v>#N/A</v>
      </c>
      <c r="T5254" s="1"/>
      <c r="U5254" s="1">
        <f>VLOOKUP(Tabelle1[[#This Row],[productid]],Tabelle2[#All],2,FALSE)</f>
        <v>42</v>
      </c>
    </row>
    <row r="5255" spans="1:21" hidden="1">
      <c r="A5255" t="s">
        <v>3181</v>
      </c>
      <c r="B5255">
        <v>3920</v>
      </c>
      <c r="C5255">
        <v>289859</v>
      </c>
      <c r="D5255" t="s">
        <v>8613</v>
      </c>
      <c r="E5255" t="s">
        <v>8614</v>
      </c>
      <c r="F5255">
        <v>18406</v>
      </c>
      <c r="G5255">
        <v>3497887</v>
      </c>
      <c r="H5255">
        <f t="shared" si="82"/>
        <v>0</v>
      </c>
      <c r="I5255">
        <f t="array" ref="I5255">MIN(IFERROR(FIND(IstNumbers,A5255),""))</f>
        <v>13</v>
      </c>
      <c r="J5255" s="1" t="e">
        <f>IF([first '# in title]&lt;[pos kw in title],MID([title],[pos kw in title]-6,6),#N/A)</f>
        <v>#N/A</v>
      </c>
      <c r="K5255" s="1" t="e">
        <f>IFERROR(MID(SUBSTITUTE([kw rough in title],",","."),FIND("(",[kw rough in title])+1,20),SUBSTITUTE(IFERROR(MID([kw rough in title],FIND(" ",[kw rough in title])+1,20),[kw rough in title]),",","."))</f>
        <v>#N/A</v>
      </c>
      <c r="L5255" s="1">
        <f>IFERROR(FIND("kW",[desc]),0)</f>
        <v>70</v>
      </c>
      <c r="M5255">
        <f t="array" ref="M5255">MIN(IFERROR(FIND(IstNumbers,E5255),""))</f>
        <v>34</v>
      </c>
      <c r="N5255" s="1" t="str">
        <f>IF([first '# in desc]&lt;[pos kw in desc],MID([desc],[pos kw in desc]-7,7))</f>
        <v xml:space="preserve">­me 42 </v>
      </c>
      <c r="O52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55" s="1" t="str">
        <f>TRIM(IF([first '# in desc]&lt;[pos kw in desc],MID([desc],[pos kw in desc]-6,6),FALSE))</f>
        <v>me 42</v>
      </c>
      <c r="Q5255" s="1" t="b">
        <f>IF(LEN([manuell])=0,IFERROR([kw fine in title]*1,IFERROR(SUMPRODUCT(COUNTIF(IsDigits,MID([kw in desc],ROW($A$1:$A$150),1)))=LEN([kw in desc]),#N/A)),[manuell])</f>
        <v>0</v>
      </c>
      <c r="R5255" s="1" t="str">
        <f>IF([pos kw in title]&gt;0,MID(J5255,#REF!,4),IF([first '# in title]&gt;0,MID([title],[first '# in title],3),IF([first '# in title]&gt;0,MID([desc],#REF!,3),VLOOKUP([productid],$G$2:$R$1386,8))))</f>
        <v xml:space="preserve">42 </v>
      </c>
      <c r="S5255" s="1" t="e">
        <f>IF([kw in desc]=[kw rough in title],[kw in desc]*1,IFERROR(LEFT([kw_dirty],3)*1,IFERROR(LEFT([kw_dirty],2)*1,"n.a.")))</f>
        <v>#N/A</v>
      </c>
      <c r="T5255" s="1"/>
      <c r="U5255" s="1">
        <f>VLOOKUP(Tabelle1[[#This Row],[productid]],Tabelle2[#All],2,FALSE)</f>
        <v>42</v>
      </c>
    </row>
    <row r="5256" spans="1:21">
      <c r="A5256" t="s">
        <v>1935</v>
      </c>
      <c r="B5256">
        <v>3180</v>
      </c>
      <c r="C5256">
        <v>289859</v>
      </c>
      <c r="D5256" t="s">
        <v>8615</v>
      </c>
      <c r="E5256" t="s">
        <v>8616</v>
      </c>
      <c r="F5256">
        <v>18406</v>
      </c>
      <c r="G5256">
        <v>2286143</v>
      </c>
      <c r="H5256">
        <f t="shared" si="82"/>
        <v>0</v>
      </c>
      <c r="I5256">
        <f t="array" ref="I5256">MIN(IFERROR(FIND(IstNumbers,A5256),""))</f>
        <v>13</v>
      </c>
      <c r="J5256" s="1" t="e">
        <f>IF([first '# in title]&lt;[pos kw in title],MID([title],[pos kw in title]-6,6),#N/A)</f>
        <v>#N/A</v>
      </c>
      <c r="K5256" s="1" t="e">
        <f>IFERROR(MID(SUBSTITUTE([kw rough in title],",","."),FIND("(",[kw rough in title])+1,20),SUBSTITUTE(IFERROR(MID([kw rough in title],FIND(" ",[kw rough in title])+1,20),[kw rough in title]),",","."))</f>
        <v>#N/A</v>
      </c>
      <c r="L5256" s="1">
        <f>IFERROR(FIND("kW",[desc]),0)</f>
        <v>0</v>
      </c>
      <c r="M5256">
        <f t="array" ref="M5256">MIN(IFERROR(FIND(IstNumbers,E5256),""))</f>
        <v>33</v>
      </c>
      <c r="N5256" s="1" t="b">
        <f>IF([first '# in desc]&lt;[pos kw in desc],MID([desc],[pos kw in desc]-7,7))</f>
        <v>0</v>
      </c>
      <c r="O52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56" s="1" t="str">
        <f>TRIM(IF([first '# in desc]&lt;[pos kw in desc],MID([desc],[pos kw in desc]-6,6),FALSE))</f>
        <v>FALSCH</v>
      </c>
      <c r="Q5256" s="1" t="b">
        <f>IF(LEN([manuell])=0,IFERROR([kw fine in title]*1,IFERROR(SUMPRODUCT(COUNTIF(IsDigits,MID([kw in desc],ROW($A$1:$A$150),1)))=LEN([kw in desc]),#N/A)),[manuell])</f>
        <v>0</v>
      </c>
      <c r="R5256" s="1" t="str">
        <f>IF([pos kw in title]&gt;0,MID(J5256,#REF!,4),IF([first '# in title]&gt;0,MID([title],[first '# in title],3),IF([first '# in title]&gt;0,MID([desc],#REF!,3),VLOOKUP([productid],$G$2:$R$1386,8))))</f>
        <v>146</v>
      </c>
      <c r="S5256" s="1" t="e">
        <f>IF([kw in desc]=[kw rough in title],[kw in desc]*1,IFERROR(LEFT([kw_dirty],3)*1,IFERROR(LEFT([kw_dirty],2)*1,"n.a.")))</f>
        <v>#N/A</v>
      </c>
      <c r="T5256" s="1"/>
      <c r="U5256" s="1" t="e">
        <f>VLOOKUP(Tabelle1[[#This Row],[productid]],Tabelle2[#All],2,FALSE)</f>
        <v>#N/A</v>
      </c>
    </row>
    <row r="5257" spans="1:21" hidden="1">
      <c r="A5257" t="s">
        <v>1945</v>
      </c>
      <c r="B5257">
        <v>3835</v>
      </c>
      <c r="C5257">
        <v>289859</v>
      </c>
      <c r="D5257" t="s">
        <v>8617</v>
      </c>
      <c r="E5257" t="s">
        <v>7948</v>
      </c>
      <c r="F5257">
        <v>18406</v>
      </c>
      <c r="G5257">
        <v>1750863</v>
      </c>
      <c r="H5257">
        <f t="shared" si="82"/>
        <v>0</v>
      </c>
      <c r="I5257">
        <f t="array" ref="I5257">MIN(IFERROR(FIND(IstNumbers,A5257),""))</f>
        <v>13</v>
      </c>
      <c r="J5257" s="1" t="e">
        <f>IF([first '# in title]&lt;[pos kw in title],MID([title],[pos kw in title]-6,6),#N/A)</f>
        <v>#N/A</v>
      </c>
      <c r="K5257" s="1" t="e">
        <f>IFERROR(MID(SUBSTITUTE([kw rough in title],",","."),FIND("(",[kw rough in title])+1,20),SUBSTITUTE(IFERROR(MID([kw rough in title],FIND(" ",[kw rough in title])+1,20),[kw rough in title]),",","."))</f>
        <v>#N/A</v>
      </c>
      <c r="L5257" s="1">
        <f>IFERROR(FIND("kW",[desc]),0)</f>
        <v>70</v>
      </c>
      <c r="M5257">
        <f t="array" ref="M5257">MIN(IFERROR(FIND(IstNumbers,E5257),""))</f>
        <v>34</v>
      </c>
      <c r="N5257" s="1" t="str">
        <f>IF([first '# in desc]&lt;[pos kw in desc],MID([desc],[pos kw in desc]-7,7))</f>
        <v xml:space="preserve">­me 42 </v>
      </c>
      <c r="O52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57" s="1" t="str">
        <f>TRIM(IF([first '# in desc]&lt;[pos kw in desc],MID([desc],[pos kw in desc]-6,6),FALSE))</f>
        <v>me 42</v>
      </c>
      <c r="Q5257" s="1" t="b">
        <f>IF(LEN([manuell])=0,IFERROR([kw fine in title]*1,IFERROR(SUMPRODUCT(COUNTIF(IsDigits,MID([kw in desc],ROW($A$1:$A$150),1)))=LEN([kw in desc]),#N/A)),[manuell])</f>
        <v>0</v>
      </c>
      <c r="R5257" s="1" t="str">
        <f>IF([pos kw in title]&gt;0,MID(J5257,#REF!,4),IF([first '# in title]&gt;0,MID([title],[first '# in title],3),IF([first '# in title]&gt;0,MID([desc],#REF!,3),VLOOKUP([productid],$G$2:$R$1386,8))))</f>
        <v xml:space="preserve">42 </v>
      </c>
      <c r="S5257" s="1" t="e">
        <f>IF([kw in desc]=[kw rough in title],[kw in desc]*1,IFERROR(LEFT([kw_dirty],3)*1,IFERROR(LEFT([kw_dirty],2)*1,"n.a.")))</f>
        <v>#N/A</v>
      </c>
      <c r="T5257" s="1"/>
      <c r="U5257" s="1">
        <f>VLOOKUP(Tabelle1[[#This Row],[productid]],Tabelle2[#All],2,FALSE)</f>
        <v>42</v>
      </c>
    </row>
    <row r="5258" spans="1:21" hidden="1">
      <c r="A5258" t="s">
        <v>3181</v>
      </c>
      <c r="B5258">
        <v>3920</v>
      </c>
      <c r="C5258">
        <v>289859</v>
      </c>
      <c r="D5258" t="s">
        <v>8618</v>
      </c>
      <c r="E5258" t="s">
        <v>7715</v>
      </c>
      <c r="F5258">
        <v>18406</v>
      </c>
      <c r="G5258">
        <v>3497887</v>
      </c>
      <c r="H5258">
        <f t="shared" si="82"/>
        <v>0</v>
      </c>
      <c r="I5258">
        <f t="array" ref="I5258">MIN(IFERROR(FIND(IstNumbers,A5258),""))</f>
        <v>13</v>
      </c>
      <c r="J5258" s="1" t="e">
        <f>IF([first '# in title]&lt;[pos kw in title],MID([title],[pos kw in title]-6,6),#N/A)</f>
        <v>#N/A</v>
      </c>
      <c r="K5258" s="1" t="e">
        <f>IFERROR(MID(SUBSTITUTE([kw rough in title],",","."),FIND("(",[kw rough in title])+1,20),SUBSTITUTE(IFERROR(MID([kw rough in title],FIND(" ",[kw rough in title])+1,20),[kw rough in title]),",","."))</f>
        <v>#N/A</v>
      </c>
      <c r="L5258" s="1">
        <f>IFERROR(FIND("kW",[desc]),0)</f>
        <v>70</v>
      </c>
      <c r="M5258">
        <f t="array" ref="M5258">MIN(IFERROR(FIND(IstNumbers,E5258),""))</f>
        <v>34</v>
      </c>
      <c r="N5258" s="1" t="str">
        <f>IF([first '# in desc]&lt;[pos kw in desc],MID([desc],[pos kw in desc]-7,7))</f>
        <v xml:space="preserve">­me 42 </v>
      </c>
      <c r="O52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58" s="1" t="str">
        <f>TRIM(IF([first '# in desc]&lt;[pos kw in desc],MID([desc],[pos kw in desc]-6,6),FALSE))</f>
        <v>me 42</v>
      </c>
      <c r="Q5258" s="1" t="b">
        <f>IF(LEN([manuell])=0,IFERROR([kw fine in title]*1,IFERROR(SUMPRODUCT(COUNTIF(IsDigits,MID([kw in desc],ROW($A$1:$A$150),1)))=LEN([kw in desc]),#N/A)),[manuell])</f>
        <v>0</v>
      </c>
      <c r="R5258" s="1" t="str">
        <f>IF([pos kw in title]&gt;0,MID(J5258,#REF!,4),IF([first '# in title]&gt;0,MID([title],[first '# in title],3),IF([first '# in title]&gt;0,MID([desc],#REF!,3),VLOOKUP([productid],$G$2:$R$1386,8))))</f>
        <v xml:space="preserve">42 </v>
      </c>
      <c r="S5258" s="1" t="e">
        <f>IF([kw in desc]=[kw rough in title],[kw in desc]*1,IFERROR(LEFT([kw_dirty],3)*1,IFERROR(LEFT([kw_dirty],2)*1,"n.a.")))</f>
        <v>#N/A</v>
      </c>
      <c r="T5258" s="1"/>
      <c r="U5258" s="1">
        <f>VLOOKUP(Tabelle1[[#This Row],[productid]],Tabelle2[#All],2,FALSE)</f>
        <v>42</v>
      </c>
    </row>
    <row r="5259" spans="1:21">
      <c r="A5259" t="s">
        <v>1935</v>
      </c>
      <c r="B5259">
        <v>3180</v>
      </c>
      <c r="C5259">
        <v>289859</v>
      </c>
      <c r="D5259" t="s">
        <v>8619</v>
      </c>
      <c r="E5259" t="s">
        <v>8620</v>
      </c>
      <c r="F5259">
        <v>18406</v>
      </c>
      <c r="G5259">
        <v>2286143</v>
      </c>
      <c r="H5259">
        <f t="shared" si="82"/>
        <v>0</v>
      </c>
      <c r="I5259">
        <f t="array" ref="I5259">MIN(IFERROR(FIND(IstNumbers,A5259),""))</f>
        <v>13</v>
      </c>
      <c r="J5259" s="1" t="e">
        <f>IF([first '# in title]&lt;[pos kw in title],MID([title],[pos kw in title]-6,6),#N/A)</f>
        <v>#N/A</v>
      </c>
      <c r="K5259" s="1" t="e">
        <f>IFERROR(MID(SUBSTITUTE([kw rough in title],",","."),FIND("(",[kw rough in title])+1,20),SUBSTITUTE(IFERROR(MID([kw rough in title],FIND(" ",[kw rough in title])+1,20),[kw rough in title]),",","."))</f>
        <v>#N/A</v>
      </c>
      <c r="L5259" s="1">
        <f>IFERROR(FIND("kW",[desc]),0)</f>
        <v>0</v>
      </c>
      <c r="M5259">
        <f t="array" ref="M5259">MIN(IFERROR(FIND(IstNumbers,E5259),""))</f>
        <v>33</v>
      </c>
      <c r="N5259" s="1" t="b">
        <f>IF([first '# in desc]&lt;[pos kw in desc],MID([desc],[pos kw in desc]-7,7))</f>
        <v>0</v>
      </c>
      <c r="O52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59" s="1" t="str">
        <f>TRIM(IF([first '# in desc]&lt;[pos kw in desc],MID([desc],[pos kw in desc]-6,6),FALSE))</f>
        <v>FALSCH</v>
      </c>
      <c r="Q5259" s="1" t="b">
        <f>IF(LEN([manuell])=0,IFERROR([kw fine in title]*1,IFERROR(SUMPRODUCT(COUNTIF(IsDigits,MID([kw in desc],ROW($A$1:$A$150),1)))=LEN([kw in desc]),#N/A)),[manuell])</f>
        <v>0</v>
      </c>
      <c r="R5259" s="1" t="str">
        <f>IF([pos kw in title]&gt;0,MID(J5259,#REF!,4),IF([first '# in title]&gt;0,MID([title],[first '# in title],3),IF([first '# in title]&gt;0,MID([desc],#REF!,3),VLOOKUP([productid],$G$2:$R$1386,8))))</f>
        <v>146</v>
      </c>
      <c r="S5259" s="1" t="e">
        <f>IF([kw in desc]=[kw rough in title],[kw in desc]*1,IFERROR(LEFT([kw_dirty],3)*1,IFERROR(LEFT([kw_dirty],2)*1,"n.a.")))</f>
        <v>#N/A</v>
      </c>
      <c r="T5259" s="1"/>
      <c r="U5259" s="1" t="e">
        <f>VLOOKUP(Tabelle1[[#This Row],[productid]],Tabelle2[#All],2,FALSE)</f>
        <v>#N/A</v>
      </c>
    </row>
    <row r="5260" spans="1:21" hidden="1">
      <c r="A5260" t="s">
        <v>1945</v>
      </c>
      <c r="B5260">
        <v>3835</v>
      </c>
      <c r="C5260">
        <v>289859</v>
      </c>
      <c r="D5260" t="s">
        <v>8621</v>
      </c>
      <c r="E5260" t="s">
        <v>7454</v>
      </c>
      <c r="F5260">
        <v>18406</v>
      </c>
      <c r="G5260">
        <v>1750863</v>
      </c>
      <c r="H5260">
        <f t="shared" si="82"/>
        <v>0</v>
      </c>
      <c r="I5260">
        <f t="array" ref="I5260">MIN(IFERROR(FIND(IstNumbers,A5260),""))</f>
        <v>13</v>
      </c>
      <c r="J5260" s="1" t="e">
        <f>IF([first '# in title]&lt;[pos kw in title],MID([title],[pos kw in title]-6,6),#N/A)</f>
        <v>#N/A</v>
      </c>
      <c r="K5260" s="1" t="e">
        <f>IFERROR(MID(SUBSTITUTE([kw rough in title],",","."),FIND("(",[kw rough in title])+1,20),SUBSTITUTE(IFERROR(MID([kw rough in title],FIND(" ",[kw rough in title])+1,20),[kw rough in title]),",","."))</f>
        <v>#N/A</v>
      </c>
      <c r="L5260" s="1">
        <f>IFERROR(FIND("kW",[desc]),0)</f>
        <v>70</v>
      </c>
      <c r="M5260">
        <f t="array" ref="M5260">MIN(IFERROR(FIND(IstNumbers,E5260),""))</f>
        <v>34</v>
      </c>
      <c r="N5260" s="1" t="str">
        <f>IF([first '# in desc]&lt;[pos kw in desc],MID([desc],[pos kw in desc]-7,7))</f>
        <v xml:space="preserve">­me 42 </v>
      </c>
      <c r="O52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0" s="1" t="str">
        <f>TRIM(IF([first '# in desc]&lt;[pos kw in desc],MID([desc],[pos kw in desc]-6,6),FALSE))</f>
        <v>me 42</v>
      </c>
      <c r="Q5260" s="1" t="b">
        <f>IF(LEN([manuell])=0,IFERROR([kw fine in title]*1,IFERROR(SUMPRODUCT(COUNTIF(IsDigits,MID([kw in desc],ROW($A$1:$A$150),1)))=LEN([kw in desc]),#N/A)),[manuell])</f>
        <v>0</v>
      </c>
      <c r="R5260" s="1" t="str">
        <f>IF([pos kw in title]&gt;0,MID(J5260,#REF!,4),IF([first '# in title]&gt;0,MID([title],[first '# in title],3),IF([first '# in title]&gt;0,MID([desc],#REF!,3),VLOOKUP([productid],$G$2:$R$1386,8))))</f>
        <v xml:space="preserve">42 </v>
      </c>
      <c r="S5260" s="1" t="e">
        <f>IF([kw in desc]=[kw rough in title],[kw in desc]*1,IFERROR(LEFT([kw_dirty],3)*1,IFERROR(LEFT([kw_dirty],2)*1,"n.a.")))</f>
        <v>#N/A</v>
      </c>
      <c r="T5260" s="1"/>
      <c r="U5260" s="1">
        <f>VLOOKUP(Tabelle1[[#This Row],[productid]],Tabelle2[#All],2,FALSE)</f>
        <v>42</v>
      </c>
    </row>
    <row r="5261" spans="1:21" hidden="1">
      <c r="A5261" t="s">
        <v>3181</v>
      </c>
      <c r="B5261">
        <v>3920</v>
      </c>
      <c r="C5261">
        <v>289859</v>
      </c>
      <c r="D5261" t="s">
        <v>8622</v>
      </c>
      <c r="E5261" t="s">
        <v>8623</v>
      </c>
      <c r="F5261">
        <v>18406</v>
      </c>
      <c r="G5261">
        <v>3497887</v>
      </c>
      <c r="H5261">
        <f t="shared" si="82"/>
        <v>0</v>
      </c>
      <c r="I5261">
        <f t="array" ref="I5261">MIN(IFERROR(FIND(IstNumbers,A5261),""))</f>
        <v>13</v>
      </c>
      <c r="J5261" s="1" t="e">
        <f>IF([first '# in title]&lt;[pos kw in title],MID([title],[pos kw in title]-6,6),#N/A)</f>
        <v>#N/A</v>
      </c>
      <c r="K5261" s="1" t="e">
        <f>IFERROR(MID(SUBSTITUTE([kw rough in title],",","."),FIND("(",[kw rough in title])+1,20),SUBSTITUTE(IFERROR(MID([kw rough in title],FIND(" ",[kw rough in title])+1,20),[kw rough in title]),",","."))</f>
        <v>#N/A</v>
      </c>
      <c r="L5261" s="1">
        <f>IFERROR(FIND("kW",[desc]),0)</f>
        <v>70</v>
      </c>
      <c r="M5261">
        <f t="array" ref="M5261">MIN(IFERROR(FIND(IstNumbers,E5261),""))</f>
        <v>34</v>
      </c>
      <c r="N5261" s="1" t="str">
        <f>IF([first '# in desc]&lt;[pos kw in desc],MID([desc],[pos kw in desc]-7,7))</f>
        <v xml:space="preserve">­me 42 </v>
      </c>
      <c r="O52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1" s="1" t="str">
        <f>TRIM(IF([first '# in desc]&lt;[pos kw in desc],MID([desc],[pos kw in desc]-6,6),FALSE))</f>
        <v>me 42</v>
      </c>
      <c r="Q5261" s="1" t="b">
        <f>IF(LEN([manuell])=0,IFERROR([kw fine in title]*1,IFERROR(SUMPRODUCT(COUNTIF(IsDigits,MID([kw in desc],ROW($A$1:$A$150),1)))=LEN([kw in desc]),#N/A)),[manuell])</f>
        <v>0</v>
      </c>
      <c r="R5261" s="1" t="str">
        <f>IF([pos kw in title]&gt;0,MID(J5261,#REF!,4),IF([first '# in title]&gt;0,MID([title],[first '# in title],3),IF([first '# in title]&gt;0,MID([desc],#REF!,3),VLOOKUP([productid],$G$2:$R$1386,8))))</f>
        <v xml:space="preserve">42 </v>
      </c>
      <c r="S5261" s="1" t="e">
        <f>IF([kw in desc]=[kw rough in title],[kw in desc]*1,IFERROR(LEFT([kw_dirty],3)*1,IFERROR(LEFT([kw_dirty],2)*1,"n.a.")))</f>
        <v>#N/A</v>
      </c>
      <c r="T5261" s="1"/>
      <c r="U5261" s="1">
        <f>VLOOKUP(Tabelle1[[#This Row],[productid]],Tabelle2[#All],2,FALSE)</f>
        <v>42</v>
      </c>
    </row>
    <row r="5262" spans="1:21">
      <c r="A5262" t="s">
        <v>1935</v>
      </c>
      <c r="B5262">
        <v>3180</v>
      </c>
      <c r="C5262">
        <v>289859</v>
      </c>
      <c r="D5262" t="s">
        <v>8624</v>
      </c>
      <c r="E5262" t="s">
        <v>8625</v>
      </c>
      <c r="F5262">
        <v>18406</v>
      </c>
      <c r="G5262">
        <v>2286143</v>
      </c>
      <c r="H5262">
        <f t="shared" si="82"/>
        <v>0</v>
      </c>
      <c r="I5262">
        <f t="array" ref="I5262">MIN(IFERROR(FIND(IstNumbers,A5262),""))</f>
        <v>13</v>
      </c>
      <c r="J5262" s="1" t="e">
        <f>IF([first '# in title]&lt;[pos kw in title],MID([title],[pos kw in title]-6,6),#N/A)</f>
        <v>#N/A</v>
      </c>
      <c r="K5262" s="1" t="e">
        <f>IFERROR(MID(SUBSTITUTE([kw rough in title],",","."),FIND("(",[kw rough in title])+1,20),SUBSTITUTE(IFERROR(MID([kw rough in title],FIND(" ",[kw rough in title])+1,20),[kw rough in title]),",","."))</f>
        <v>#N/A</v>
      </c>
      <c r="L5262" s="1">
        <f>IFERROR(FIND("kW",[desc]),0)</f>
        <v>0</v>
      </c>
      <c r="M5262">
        <f t="array" ref="M5262">MIN(IFERROR(FIND(IstNumbers,E5262),""))</f>
        <v>33</v>
      </c>
      <c r="N5262" s="1" t="b">
        <f>IF([first '# in desc]&lt;[pos kw in desc],MID([desc],[pos kw in desc]-7,7))</f>
        <v>0</v>
      </c>
      <c r="O52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62" s="1" t="str">
        <f>TRIM(IF([first '# in desc]&lt;[pos kw in desc],MID([desc],[pos kw in desc]-6,6),FALSE))</f>
        <v>FALSCH</v>
      </c>
      <c r="Q5262" s="1" t="b">
        <f>IF(LEN([manuell])=0,IFERROR([kw fine in title]*1,IFERROR(SUMPRODUCT(COUNTIF(IsDigits,MID([kw in desc],ROW($A$1:$A$150),1)))=LEN([kw in desc]),#N/A)),[manuell])</f>
        <v>0</v>
      </c>
      <c r="R5262" s="1" t="str">
        <f>IF([pos kw in title]&gt;0,MID(J5262,#REF!,4),IF([first '# in title]&gt;0,MID([title],[first '# in title],3),IF([first '# in title]&gt;0,MID([desc],#REF!,3),VLOOKUP([productid],$G$2:$R$1386,8))))</f>
        <v>146</v>
      </c>
      <c r="S5262" s="1" t="e">
        <f>IF([kw in desc]=[kw rough in title],[kw in desc]*1,IFERROR(LEFT([kw_dirty],3)*1,IFERROR(LEFT([kw_dirty],2)*1,"n.a.")))</f>
        <v>#N/A</v>
      </c>
      <c r="T5262" s="1"/>
      <c r="U5262" s="1" t="e">
        <f>VLOOKUP(Tabelle1[[#This Row],[productid]],Tabelle2[#All],2,FALSE)</f>
        <v>#N/A</v>
      </c>
    </row>
    <row r="5263" spans="1:21" hidden="1">
      <c r="A5263" t="s">
        <v>1945</v>
      </c>
      <c r="B5263">
        <v>3835</v>
      </c>
      <c r="C5263">
        <v>289859</v>
      </c>
      <c r="D5263" t="s">
        <v>8626</v>
      </c>
      <c r="E5263" t="s">
        <v>7957</v>
      </c>
      <c r="F5263">
        <v>18406</v>
      </c>
      <c r="G5263">
        <v>1750863</v>
      </c>
      <c r="H5263">
        <f t="shared" si="82"/>
        <v>0</v>
      </c>
      <c r="I5263">
        <f t="array" ref="I5263">MIN(IFERROR(FIND(IstNumbers,A5263),""))</f>
        <v>13</v>
      </c>
      <c r="J5263" s="1" t="e">
        <f>IF([first '# in title]&lt;[pos kw in title],MID([title],[pos kw in title]-6,6),#N/A)</f>
        <v>#N/A</v>
      </c>
      <c r="K5263" s="1" t="e">
        <f>IFERROR(MID(SUBSTITUTE([kw rough in title],",","."),FIND("(",[kw rough in title])+1,20),SUBSTITUTE(IFERROR(MID([kw rough in title],FIND(" ",[kw rough in title])+1,20),[kw rough in title]),",","."))</f>
        <v>#N/A</v>
      </c>
      <c r="L5263" s="1">
        <f>IFERROR(FIND("kW",[desc]),0)</f>
        <v>70</v>
      </c>
      <c r="M5263">
        <f t="array" ref="M5263">MIN(IFERROR(FIND(IstNumbers,E5263),""))</f>
        <v>34</v>
      </c>
      <c r="N5263" s="1" t="str">
        <f>IF([first '# in desc]&lt;[pos kw in desc],MID([desc],[pos kw in desc]-7,7))</f>
        <v xml:space="preserve">­me 42 </v>
      </c>
      <c r="O52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3" s="1" t="str">
        <f>TRIM(IF([first '# in desc]&lt;[pos kw in desc],MID([desc],[pos kw in desc]-6,6),FALSE))</f>
        <v>me 42</v>
      </c>
      <c r="Q5263" s="1" t="b">
        <f>IF(LEN([manuell])=0,IFERROR([kw fine in title]*1,IFERROR(SUMPRODUCT(COUNTIF(IsDigits,MID([kw in desc],ROW($A$1:$A$150),1)))=LEN([kw in desc]),#N/A)),[manuell])</f>
        <v>0</v>
      </c>
      <c r="R5263" s="1" t="str">
        <f>IF([pos kw in title]&gt;0,MID(J5263,#REF!,4),IF([first '# in title]&gt;0,MID([title],[first '# in title],3),IF([first '# in title]&gt;0,MID([desc],#REF!,3),VLOOKUP([productid],$G$2:$R$1386,8))))</f>
        <v xml:space="preserve">42 </v>
      </c>
      <c r="S5263" s="1" t="e">
        <f>IF([kw in desc]=[kw rough in title],[kw in desc]*1,IFERROR(LEFT([kw_dirty],3)*1,IFERROR(LEFT([kw_dirty],2)*1,"n.a.")))</f>
        <v>#N/A</v>
      </c>
      <c r="T5263" s="1"/>
      <c r="U5263" s="1">
        <f>VLOOKUP(Tabelle1[[#This Row],[productid]],Tabelle2[#All],2,FALSE)</f>
        <v>42</v>
      </c>
    </row>
    <row r="5264" spans="1:21" hidden="1">
      <c r="A5264" t="s">
        <v>3181</v>
      </c>
      <c r="B5264">
        <v>3925</v>
      </c>
      <c r="C5264">
        <v>289859</v>
      </c>
      <c r="D5264" t="s">
        <v>8627</v>
      </c>
      <c r="E5264" t="s">
        <v>7500</v>
      </c>
      <c r="F5264">
        <v>18406</v>
      </c>
      <c r="G5264">
        <v>3497887</v>
      </c>
      <c r="H5264">
        <f t="shared" si="82"/>
        <v>0</v>
      </c>
      <c r="I5264">
        <f t="array" ref="I5264">MIN(IFERROR(FIND(IstNumbers,A5264),""))</f>
        <v>13</v>
      </c>
      <c r="J5264" s="1" t="e">
        <f>IF([first '# in title]&lt;[pos kw in title],MID([title],[pos kw in title]-6,6),#N/A)</f>
        <v>#N/A</v>
      </c>
      <c r="K5264" s="1" t="e">
        <f>IFERROR(MID(SUBSTITUTE([kw rough in title],",","."),FIND("(",[kw rough in title])+1,20),SUBSTITUTE(IFERROR(MID([kw rough in title],FIND(" ",[kw rough in title])+1,20),[kw rough in title]),",","."))</f>
        <v>#N/A</v>
      </c>
      <c r="L5264" s="1">
        <f>IFERROR(FIND("kW",[desc]),0)</f>
        <v>70</v>
      </c>
      <c r="M5264">
        <f t="array" ref="M5264">MIN(IFERROR(FIND(IstNumbers,E5264),""))</f>
        <v>34</v>
      </c>
      <c r="N5264" s="1" t="str">
        <f>IF([first '# in desc]&lt;[pos kw in desc],MID([desc],[pos kw in desc]-7,7))</f>
        <v xml:space="preserve">­me 42 </v>
      </c>
      <c r="O52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4" s="1" t="str">
        <f>TRIM(IF([first '# in desc]&lt;[pos kw in desc],MID([desc],[pos kw in desc]-6,6),FALSE))</f>
        <v>me 42</v>
      </c>
      <c r="Q5264" s="1" t="b">
        <f>IF(LEN([manuell])=0,IFERROR([kw fine in title]*1,IFERROR(SUMPRODUCT(COUNTIF(IsDigits,MID([kw in desc],ROW($A$1:$A$150),1)))=LEN([kw in desc]),#N/A)),[manuell])</f>
        <v>0</v>
      </c>
      <c r="R5264" s="1" t="str">
        <f>IF([pos kw in title]&gt;0,MID(J5264,#REF!,4),IF([first '# in title]&gt;0,MID([title],[first '# in title],3),IF([first '# in title]&gt;0,MID([desc],#REF!,3),VLOOKUP([productid],$G$2:$R$1386,8))))</f>
        <v xml:space="preserve">42 </v>
      </c>
      <c r="S5264" s="1" t="e">
        <f>IF([kw in desc]=[kw rough in title],[kw in desc]*1,IFERROR(LEFT([kw_dirty],3)*1,IFERROR(LEFT([kw_dirty],2)*1,"n.a.")))</f>
        <v>#N/A</v>
      </c>
      <c r="T5264" s="1"/>
      <c r="U5264" s="1">
        <f>VLOOKUP(Tabelle1[[#This Row],[productid]],Tabelle2[#All],2,FALSE)</f>
        <v>42</v>
      </c>
    </row>
    <row r="5265" spans="1:21" hidden="1">
      <c r="A5265" t="s">
        <v>1945</v>
      </c>
      <c r="B5265">
        <v>3835</v>
      </c>
      <c r="C5265">
        <v>289859</v>
      </c>
      <c r="D5265" t="s">
        <v>8628</v>
      </c>
      <c r="E5265" t="s">
        <v>7748</v>
      </c>
      <c r="F5265">
        <v>18406</v>
      </c>
      <c r="G5265">
        <v>1750863</v>
      </c>
      <c r="H5265">
        <f t="shared" si="82"/>
        <v>0</v>
      </c>
      <c r="I5265">
        <f t="array" ref="I5265">MIN(IFERROR(FIND(IstNumbers,A5265),""))</f>
        <v>13</v>
      </c>
      <c r="J5265" s="1" t="e">
        <f>IF([first '# in title]&lt;[pos kw in title],MID([title],[pos kw in title]-6,6),#N/A)</f>
        <v>#N/A</v>
      </c>
      <c r="K5265" s="1" t="e">
        <f>IFERROR(MID(SUBSTITUTE([kw rough in title],",","."),FIND("(",[kw rough in title])+1,20),SUBSTITUTE(IFERROR(MID([kw rough in title],FIND(" ",[kw rough in title])+1,20),[kw rough in title]),",","."))</f>
        <v>#N/A</v>
      </c>
      <c r="L5265" s="1">
        <f>IFERROR(FIND("kW",[desc]),0)</f>
        <v>70</v>
      </c>
      <c r="M5265">
        <f t="array" ref="M5265">MIN(IFERROR(FIND(IstNumbers,E5265),""))</f>
        <v>34</v>
      </c>
      <c r="N5265" s="1" t="str">
        <f>IF([first '# in desc]&lt;[pos kw in desc],MID([desc],[pos kw in desc]-7,7))</f>
        <v xml:space="preserve">­me 42 </v>
      </c>
      <c r="O52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5" s="1" t="str">
        <f>TRIM(IF([first '# in desc]&lt;[pos kw in desc],MID([desc],[pos kw in desc]-6,6),FALSE))</f>
        <v>me 42</v>
      </c>
      <c r="Q5265" s="1" t="b">
        <f>IF(LEN([manuell])=0,IFERROR([kw fine in title]*1,IFERROR(SUMPRODUCT(COUNTIF(IsDigits,MID([kw in desc],ROW($A$1:$A$150),1)))=LEN([kw in desc]),#N/A)),[manuell])</f>
        <v>0</v>
      </c>
      <c r="R5265" s="1" t="str">
        <f>IF([pos kw in title]&gt;0,MID(J5265,#REF!,4),IF([first '# in title]&gt;0,MID([title],[first '# in title],3),IF([first '# in title]&gt;0,MID([desc],#REF!,3),VLOOKUP([productid],$G$2:$R$1386,8))))</f>
        <v xml:space="preserve">42 </v>
      </c>
      <c r="S5265" s="1" t="e">
        <f>IF([kw in desc]=[kw rough in title],[kw in desc]*1,IFERROR(LEFT([kw_dirty],3)*1,IFERROR(LEFT([kw_dirty],2)*1,"n.a.")))</f>
        <v>#N/A</v>
      </c>
      <c r="T5265" s="1"/>
      <c r="U5265" s="1">
        <f>VLOOKUP(Tabelle1[[#This Row],[productid]],Tabelle2[#All],2,FALSE)</f>
        <v>42</v>
      </c>
    </row>
    <row r="5266" spans="1:21" hidden="1">
      <c r="A5266" t="s">
        <v>3181</v>
      </c>
      <c r="B5266">
        <v>3925</v>
      </c>
      <c r="C5266">
        <v>289859</v>
      </c>
      <c r="D5266" t="s">
        <v>8629</v>
      </c>
      <c r="E5266" t="s">
        <v>8630</v>
      </c>
      <c r="F5266">
        <v>18406</v>
      </c>
      <c r="G5266">
        <v>3497887</v>
      </c>
      <c r="H5266">
        <f t="shared" si="82"/>
        <v>0</v>
      </c>
      <c r="I5266">
        <f t="array" ref="I5266">MIN(IFERROR(FIND(IstNumbers,A5266),""))</f>
        <v>13</v>
      </c>
      <c r="J5266" s="1" t="e">
        <f>IF([first '# in title]&lt;[pos kw in title],MID([title],[pos kw in title]-6,6),#N/A)</f>
        <v>#N/A</v>
      </c>
      <c r="K5266" s="1" t="e">
        <f>IFERROR(MID(SUBSTITUTE([kw rough in title],",","."),FIND("(",[kw rough in title])+1,20),SUBSTITUTE(IFERROR(MID([kw rough in title],FIND(" ",[kw rough in title])+1,20),[kw rough in title]),",","."))</f>
        <v>#N/A</v>
      </c>
      <c r="L5266" s="1">
        <f>IFERROR(FIND("kW",[desc]),0)</f>
        <v>70</v>
      </c>
      <c r="M5266">
        <f t="array" ref="M5266">MIN(IFERROR(FIND(IstNumbers,E5266),""))</f>
        <v>34</v>
      </c>
      <c r="N5266" s="1" t="str">
        <f>IF([first '# in desc]&lt;[pos kw in desc],MID([desc],[pos kw in desc]-7,7))</f>
        <v xml:space="preserve">­me 42 </v>
      </c>
      <c r="O52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6" s="1" t="str">
        <f>TRIM(IF([first '# in desc]&lt;[pos kw in desc],MID([desc],[pos kw in desc]-6,6),FALSE))</f>
        <v>me 42</v>
      </c>
      <c r="Q5266" s="1" t="b">
        <f>IF(LEN([manuell])=0,IFERROR([kw fine in title]*1,IFERROR(SUMPRODUCT(COUNTIF(IsDigits,MID([kw in desc],ROW($A$1:$A$150),1)))=LEN([kw in desc]),#N/A)),[manuell])</f>
        <v>0</v>
      </c>
      <c r="R5266" s="1" t="str">
        <f>IF([pos kw in title]&gt;0,MID(J5266,#REF!,4),IF([first '# in title]&gt;0,MID([title],[first '# in title],3),IF([first '# in title]&gt;0,MID([desc],#REF!,3),VLOOKUP([productid],$G$2:$R$1386,8))))</f>
        <v xml:space="preserve">42 </v>
      </c>
      <c r="S5266" s="1" t="e">
        <f>IF([kw in desc]=[kw rough in title],[kw in desc]*1,IFERROR(LEFT([kw_dirty],3)*1,IFERROR(LEFT([kw_dirty],2)*1,"n.a.")))</f>
        <v>#N/A</v>
      </c>
      <c r="T5266" s="1"/>
      <c r="U5266" s="1">
        <f>VLOOKUP(Tabelle1[[#This Row],[productid]],Tabelle2[#All],2,FALSE)</f>
        <v>42</v>
      </c>
    </row>
    <row r="5267" spans="1:21" hidden="1">
      <c r="A5267" t="s">
        <v>1945</v>
      </c>
      <c r="B5267">
        <v>3835</v>
      </c>
      <c r="C5267">
        <v>289859</v>
      </c>
      <c r="D5267" t="s">
        <v>8631</v>
      </c>
      <c r="E5267" t="s">
        <v>7966</v>
      </c>
      <c r="F5267">
        <v>18406</v>
      </c>
      <c r="G5267">
        <v>1750863</v>
      </c>
      <c r="H5267">
        <f t="shared" si="82"/>
        <v>0</v>
      </c>
      <c r="I5267">
        <f t="array" ref="I5267">MIN(IFERROR(FIND(IstNumbers,A5267),""))</f>
        <v>13</v>
      </c>
      <c r="J5267" s="1" t="e">
        <f>IF([first '# in title]&lt;[pos kw in title],MID([title],[pos kw in title]-6,6),#N/A)</f>
        <v>#N/A</v>
      </c>
      <c r="K5267" s="1" t="e">
        <f>IFERROR(MID(SUBSTITUTE([kw rough in title],",","."),FIND("(",[kw rough in title])+1,20),SUBSTITUTE(IFERROR(MID([kw rough in title],FIND(" ",[kw rough in title])+1,20),[kw rough in title]),",","."))</f>
        <v>#N/A</v>
      </c>
      <c r="L5267" s="1">
        <f>IFERROR(FIND("kW",[desc]),0)</f>
        <v>70</v>
      </c>
      <c r="M5267">
        <f t="array" ref="M5267">MIN(IFERROR(FIND(IstNumbers,E5267),""))</f>
        <v>34</v>
      </c>
      <c r="N5267" s="1" t="str">
        <f>IF([first '# in desc]&lt;[pos kw in desc],MID([desc],[pos kw in desc]-7,7))</f>
        <v xml:space="preserve">­me 42 </v>
      </c>
      <c r="O52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7" s="1" t="str">
        <f>TRIM(IF([first '# in desc]&lt;[pos kw in desc],MID([desc],[pos kw in desc]-6,6),FALSE))</f>
        <v>me 42</v>
      </c>
      <c r="Q5267" s="1" t="b">
        <f>IF(LEN([manuell])=0,IFERROR([kw fine in title]*1,IFERROR(SUMPRODUCT(COUNTIF(IsDigits,MID([kw in desc],ROW($A$1:$A$150),1)))=LEN([kw in desc]),#N/A)),[manuell])</f>
        <v>0</v>
      </c>
      <c r="R5267" s="1" t="str">
        <f>IF([pos kw in title]&gt;0,MID(J5267,#REF!,4),IF([first '# in title]&gt;0,MID([title],[first '# in title],3),IF([first '# in title]&gt;0,MID([desc],#REF!,3),VLOOKUP([productid],$G$2:$R$1386,8))))</f>
        <v xml:space="preserve">42 </v>
      </c>
      <c r="S5267" s="1" t="e">
        <f>IF([kw in desc]=[kw rough in title],[kw in desc]*1,IFERROR(LEFT([kw_dirty],3)*1,IFERROR(LEFT([kw_dirty],2)*1,"n.a.")))</f>
        <v>#N/A</v>
      </c>
      <c r="T5267" s="1"/>
      <c r="U5267" s="1">
        <f>VLOOKUP(Tabelle1[[#This Row],[productid]],Tabelle2[#All],2,FALSE)</f>
        <v>42</v>
      </c>
    </row>
    <row r="5268" spans="1:21" hidden="1">
      <c r="A5268" t="s">
        <v>3181</v>
      </c>
      <c r="B5268">
        <v>3930</v>
      </c>
      <c r="C5268">
        <v>289859</v>
      </c>
      <c r="D5268" t="s">
        <v>8632</v>
      </c>
      <c r="E5268" t="s">
        <v>8633</v>
      </c>
      <c r="F5268">
        <v>18406</v>
      </c>
      <c r="G5268">
        <v>3497887</v>
      </c>
      <c r="H5268">
        <f t="shared" si="82"/>
        <v>0</v>
      </c>
      <c r="I5268">
        <f t="array" ref="I5268">MIN(IFERROR(FIND(IstNumbers,A5268),""))</f>
        <v>13</v>
      </c>
      <c r="J5268" s="1" t="e">
        <f>IF([first '# in title]&lt;[pos kw in title],MID([title],[pos kw in title]-6,6),#N/A)</f>
        <v>#N/A</v>
      </c>
      <c r="K5268" s="1" t="e">
        <f>IFERROR(MID(SUBSTITUTE([kw rough in title],",","."),FIND("(",[kw rough in title])+1,20),SUBSTITUTE(IFERROR(MID([kw rough in title],FIND(" ",[kw rough in title])+1,20),[kw rough in title]),",","."))</f>
        <v>#N/A</v>
      </c>
      <c r="L5268" s="1">
        <f>IFERROR(FIND("kW",[desc]),0)</f>
        <v>70</v>
      </c>
      <c r="M5268">
        <f t="array" ref="M5268">MIN(IFERROR(FIND(IstNumbers,E5268),""))</f>
        <v>34</v>
      </c>
      <c r="N5268" s="1" t="str">
        <f>IF([first '# in desc]&lt;[pos kw in desc],MID([desc],[pos kw in desc]-7,7))</f>
        <v xml:space="preserve">­me 42 </v>
      </c>
      <c r="O52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8" s="1" t="str">
        <f>TRIM(IF([first '# in desc]&lt;[pos kw in desc],MID([desc],[pos kw in desc]-6,6),FALSE))</f>
        <v>me 42</v>
      </c>
      <c r="Q5268" s="1" t="b">
        <f>IF(LEN([manuell])=0,IFERROR([kw fine in title]*1,IFERROR(SUMPRODUCT(COUNTIF(IsDigits,MID([kw in desc],ROW($A$1:$A$150),1)))=LEN([kw in desc]),#N/A)),[manuell])</f>
        <v>0</v>
      </c>
      <c r="R5268" s="1" t="str">
        <f>IF([pos kw in title]&gt;0,MID(J5268,#REF!,4),IF([first '# in title]&gt;0,MID([title],[first '# in title],3),IF([first '# in title]&gt;0,MID([desc],#REF!,3),VLOOKUP([productid],$G$2:$R$1386,8))))</f>
        <v xml:space="preserve">42 </v>
      </c>
      <c r="S5268" s="1" t="e">
        <f>IF([kw in desc]=[kw rough in title],[kw in desc]*1,IFERROR(LEFT([kw_dirty],3)*1,IFERROR(LEFT([kw_dirty],2)*1,"n.a.")))</f>
        <v>#N/A</v>
      </c>
      <c r="T5268" s="1"/>
      <c r="U5268" s="1">
        <f>VLOOKUP(Tabelle1[[#This Row],[productid]],Tabelle2[#All],2,FALSE)</f>
        <v>42</v>
      </c>
    </row>
    <row r="5269" spans="1:21" hidden="1">
      <c r="A5269" t="s">
        <v>1945</v>
      </c>
      <c r="B5269">
        <v>3835</v>
      </c>
      <c r="C5269">
        <v>289859</v>
      </c>
      <c r="D5269" t="s">
        <v>8634</v>
      </c>
      <c r="E5269" t="s">
        <v>7972</v>
      </c>
      <c r="F5269">
        <v>18406</v>
      </c>
      <c r="G5269">
        <v>1750863</v>
      </c>
      <c r="H5269">
        <f t="shared" si="82"/>
        <v>0</v>
      </c>
      <c r="I5269">
        <f t="array" ref="I5269">MIN(IFERROR(FIND(IstNumbers,A5269),""))</f>
        <v>13</v>
      </c>
      <c r="J5269" s="1" t="e">
        <f>IF([first '# in title]&lt;[pos kw in title],MID([title],[pos kw in title]-6,6),#N/A)</f>
        <v>#N/A</v>
      </c>
      <c r="K5269" s="1" t="e">
        <f>IFERROR(MID(SUBSTITUTE([kw rough in title],",","."),FIND("(",[kw rough in title])+1,20),SUBSTITUTE(IFERROR(MID([kw rough in title],FIND(" ",[kw rough in title])+1,20),[kw rough in title]),",","."))</f>
        <v>#N/A</v>
      </c>
      <c r="L5269" s="1">
        <f>IFERROR(FIND("kW",[desc]),0)</f>
        <v>70</v>
      </c>
      <c r="M5269">
        <f t="array" ref="M5269">MIN(IFERROR(FIND(IstNumbers,E5269),""))</f>
        <v>34</v>
      </c>
      <c r="N5269" s="1" t="str">
        <f>IF([first '# in desc]&lt;[pos kw in desc],MID([desc],[pos kw in desc]-7,7))</f>
        <v xml:space="preserve">­me 42 </v>
      </c>
      <c r="O52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69" s="1" t="str">
        <f>TRIM(IF([first '# in desc]&lt;[pos kw in desc],MID([desc],[pos kw in desc]-6,6),FALSE))</f>
        <v>me 42</v>
      </c>
      <c r="Q5269" s="1" t="b">
        <f>IF(LEN([manuell])=0,IFERROR([kw fine in title]*1,IFERROR(SUMPRODUCT(COUNTIF(IsDigits,MID([kw in desc],ROW($A$1:$A$150),1)))=LEN([kw in desc]),#N/A)),[manuell])</f>
        <v>0</v>
      </c>
      <c r="R5269" s="1" t="str">
        <f>IF([pos kw in title]&gt;0,MID(J5269,#REF!,4),IF([first '# in title]&gt;0,MID([title],[first '# in title],3),IF([first '# in title]&gt;0,MID([desc],#REF!,3),VLOOKUP([productid],$G$2:$R$1386,8))))</f>
        <v xml:space="preserve">42 </v>
      </c>
      <c r="S5269" s="1" t="e">
        <f>IF([kw in desc]=[kw rough in title],[kw in desc]*1,IFERROR(LEFT([kw_dirty],3)*1,IFERROR(LEFT([kw_dirty],2)*1,"n.a.")))</f>
        <v>#N/A</v>
      </c>
      <c r="T5269" s="1"/>
      <c r="U5269" s="1">
        <f>VLOOKUP(Tabelle1[[#This Row],[productid]],Tabelle2[#All],2,FALSE)</f>
        <v>42</v>
      </c>
    </row>
    <row r="5270" spans="1:21" hidden="1">
      <c r="A5270" t="s">
        <v>3181</v>
      </c>
      <c r="B5270">
        <v>3930</v>
      </c>
      <c r="C5270">
        <v>289859</v>
      </c>
      <c r="D5270" t="s">
        <v>8635</v>
      </c>
      <c r="E5270" t="s">
        <v>8636</v>
      </c>
      <c r="F5270">
        <v>18406</v>
      </c>
      <c r="G5270">
        <v>3497887</v>
      </c>
      <c r="H5270">
        <f t="shared" si="82"/>
        <v>0</v>
      </c>
      <c r="I5270">
        <f t="array" ref="I5270">MIN(IFERROR(FIND(IstNumbers,A5270),""))</f>
        <v>13</v>
      </c>
      <c r="J5270" s="1" t="e">
        <f>IF([first '# in title]&lt;[pos kw in title],MID([title],[pos kw in title]-6,6),#N/A)</f>
        <v>#N/A</v>
      </c>
      <c r="K5270" s="1" t="e">
        <f>IFERROR(MID(SUBSTITUTE([kw rough in title],",","."),FIND("(",[kw rough in title])+1,20),SUBSTITUTE(IFERROR(MID([kw rough in title],FIND(" ",[kw rough in title])+1,20),[kw rough in title]),",","."))</f>
        <v>#N/A</v>
      </c>
      <c r="L5270" s="1">
        <f>IFERROR(FIND("kW",[desc]),0)</f>
        <v>70</v>
      </c>
      <c r="M5270">
        <f t="array" ref="M5270">MIN(IFERROR(FIND(IstNumbers,E5270),""))</f>
        <v>34</v>
      </c>
      <c r="N5270" s="1" t="str">
        <f>IF([first '# in desc]&lt;[pos kw in desc],MID([desc],[pos kw in desc]-7,7))</f>
        <v xml:space="preserve">­me 42 </v>
      </c>
      <c r="O52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70" s="1" t="str">
        <f>TRIM(IF([first '# in desc]&lt;[pos kw in desc],MID([desc],[pos kw in desc]-6,6),FALSE))</f>
        <v>me 42</v>
      </c>
      <c r="Q5270" s="1" t="b">
        <f>IF(LEN([manuell])=0,IFERROR([kw fine in title]*1,IFERROR(SUMPRODUCT(COUNTIF(IsDigits,MID([kw in desc],ROW($A$1:$A$150),1)))=LEN([kw in desc]),#N/A)),[manuell])</f>
        <v>0</v>
      </c>
      <c r="R5270" s="1" t="str">
        <f>IF([pos kw in title]&gt;0,MID(J5270,#REF!,4),IF([first '# in title]&gt;0,MID([title],[first '# in title],3),IF([first '# in title]&gt;0,MID([desc],#REF!,3),VLOOKUP([productid],$G$2:$R$1386,8))))</f>
        <v xml:space="preserve">42 </v>
      </c>
      <c r="S5270" s="1" t="e">
        <f>IF([kw in desc]=[kw rough in title],[kw in desc]*1,IFERROR(LEFT([kw_dirty],3)*1,IFERROR(LEFT([kw_dirty],2)*1,"n.a.")))</f>
        <v>#N/A</v>
      </c>
      <c r="T5270" s="1"/>
      <c r="U5270" s="1">
        <f>VLOOKUP(Tabelle1[[#This Row],[productid]],Tabelle2[#All],2,FALSE)</f>
        <v>42</v>
      </c>
    </row>
    <row r="5271" spans="1:21" hidden="1">
      <c r="A5271" t="s">
        <v>1945</v>
      </c>
      <c r="B5271">
        <v>3835</v>
      </c>
      <c r="C5271">
        <v>289859</v>
      </c>
      <c r="D5271" t="s">
        <v>8637</v>
      </c>
      <c r="E5271" t="s">
        <v>6879</v>
      </c>
      <c r="F5271">
        <v>18406</v>
      </c>
      <c r="G5271">
        <v>1750863</v>
      </c>
      <c r="H5271">
        <f t="shared" si="82"/>
        <v>0</v>
      </c>
      <c r="I5271">
        <f t="array" ref="I5271">MIN(IFERROR(FIND(IstNumbers,A5271),""))</f>
        <v>13</v>
      </c>
      <c r="J5271" s="1" t="e">
        <f>IF([first '# in title]&lt;[pos kw in title],MID([title],[pos kw in title]-6,6),#N/A)</f>
        <v>#N/A</v>
      </c>
      <c r="K5271" s="1" t="e">
        <f>IFERROR(MID(SUBSTITUTE([kw rough in title],",","."),FIND("(",[kw rough in title])+1,20),SUBSTITUTE(IFERROR(MID([kw rough in title],FIND(" ",[kw rough in title])+1,20),[kw rough in title]),",","."))</f>
        <v>#N/A</v>
      </c>
      <c r="L5271" s="1">
        <f>IFERROR(FIND("kW",[desc]),0)</f>
        <v>70</v>
      </c>
      <c r="M5271">
        <f t="array" ref="M5271">MIN(IFERROR(FIND(IstNumbers,E5271),""))</f>
        <v>34</v>
      </c>
      <c r="N5271" s="1" t="str">
        <f>IF([first '# in desc]&lt;[pos kw in desc],MID([desc],[pos kw in desc]-7,7))</f>
        <v xml:space="preserve">­me 42 </v>
      </c>
      <c r="O52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71" s="1" t="str">
        <f>TRIM(IF([first '# in desc]&lt;[pos kw in desc],MID([desc],[pos kw in desc]-6,6),FALSE))</f>
        <v>me 42</v>
      </c>
      <c r="Q5271" s="1" t="b">
        <f>IF(LEN([manuell])=0,IFERROR([kw fine in title]*1,IFERROR(SUMPRODUCT(COUNTIF(IsDigits,MID([kw in desc],ROW($A$1:$A$150),1)))=LEN([kw in desc]),#N/A)),[manuell])</f>
        <v>0</v>
      </c>
      <c r="R5271" s="1" t="str">
        <f>IF([pos kw in title]&gt;0,MID(J5271,#REF!,4),IF([first '# in title]&gt;0,MID([title],[first '# in title],3),IF([first '# in title]&gt;0,MID([desc],#REF!,3),VLOOKUP([productid],$G$2:$R$1386,8))))</f>
        <v xml:space="preserve">42 </v>
      </c>
      <c r="S5271" s="1" t="e">
        <f>IF([kw in desc]=[kw rough in title],[kw in desc]*1,IFERROR(LEFT([kw_dirty],3)*1,IFERROR(LEFT([kw_dirty],2)*1,"n.a.")))</f>
        <v>#N/A</v>
      </c>
      <c r="T5271" s="1"/>
      <c r="U5271" s="1">
        <f>VLOOKUP(Tabelle1[[#This Row],[productid]],Tabelle2[#All],2,FALSE)</f>
        <v>42</v>
      </c>
    </row>
    <row r="5272" spans="1:21" hidden="1">
      <c r="A5272" t="s">
        <v>3181</v>
      </c>
      <c r="B5272">
        <v>3930</v>
      </c>
      <c r="C5272">
        <v>289859</v>
      </c>
      <c r="D5272" t="s">
        <v>8638</v>
      </c>
      <c r="E5272" t="s">
        <v>8639</v>
      </c>
      <c r="F5272">
        <v>18406</v>
      </c>
      <c r="G5272">
        <v>3497887</v>
      </c>
      <c r="H5272">
        <f t="shared" si="82"/>
        <v>0</v>
      </c>
      <c r="I5272">
        <f t="array" ref="I5272">MIN(IFERROR(FIND(IstNumbers,A5272),""))</f>
        <v>13</v>
      </c>
      <c r="J5272" s="1" t="e">
        <f>IF([first '# in title]&lt;[pos kw in title],MID([title],[pos kw in title]-6,6),#N/A)</f>
        <v>#N/A</v>
      </c>
      <c r="K5272" s="1" t="e">
        <f>IFERROR(MID(SUBSTITUTE([kw rough in title],",","."),FIND("(",[kw rough in title])+1,20),SUBSTITUTE(IFERROR(MID([kw rough in title],FIND(" ",[kw rough in title])+1,20),[kw rough in title]),",","."))</f>
        <v>#N/A</v>
      </c>
      <c r="L5272" s="1">
        <f>IFERROR(FIND("kW",[desc]),0)</f>
        <v>70</v>
      </c>
      <c r="M5272">
        <f t="array" ref="M5272">MIN(IFERROR(FIND(IstNumbers,E5272),""))</f>
        <v>34</v>
      </c>
      <c r="N5272" s="1" t="str">
        <f>IF([first '# in desc]&lt;[pos kw in desc],MID([desc],[pos kw in desc]-7,7))</f>
        <v xml:space="preserve">­me 42 </v>
      </c>
      <c r="O52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72" s="1" t="str">
        <f>TRIM(IF([first '# in desc]&lt;[pos kw in desc],MID([desc],[pos kw in desc]-6,6),FALSE))</f>
        <v>me 42</v>
      </c>
      <c r="Q5272" s="1" t="b">
        <f>IF(LEN([manuell])=0,IFERROR([kw fine in title]*1,IFERROR(SUMPRODUCT(COUNTIF(IsDigits,MID([kw in desc],ROW($A$1:$A$150),1)))=LEN([kw in desc]),#N/A)),[manuell])</f>
        <v>0</v>
      </c>
      <c r="R5272" s="1" t="str">
        <f>IF([pos kw in title]&gt;0,MID(J5272,#REF!,4),IF([first '# in title]&gt;0,MID([title],[first '# in title],3),IF([first '# in title]&gt;0,MID([desc],#REF!,3),VLOOKUP([productid],$G$2:$R$1386,8))))</f>
        <v xml:space="preserve">42 </v>
      </c>
      <c r="S5272" s="1" t="e">
        <f>IF([kw in desc]=[kw rough in title],[kw in desc]*1,IFERROR(LEFT([kw_dirty],3)*1,IFERROR(LEFT([kw_dirty],2)*1,"n.a.")))</f>
        <v>#N/A</v>
      </c>
      <c r="T5272" s="1"/>
      <c r="U5272" s="1">
        <f>VLOOKUP(Tabelle1[[#This Row],[productid]],Tabelle2[#All],2,FALSE)</f>
        <v>42</v>
      </c>
    </row>
    <row r="5273" spans="1:21" hidden="1">
      <c r="A5273" t="s">
        <v>1945</v>
      </c>
      <c r="B5273">
        <v>3835</v>
      </c>
      <c r="C5273">
        <v>289859</v>
      </c>
      <c r="D5273" t="s">
        <v>8640</v>
      </c>
      <c r="E5273" t="s">
        <v>7977</v>
      </c>
      <c r="F5273">
        <v>18406</v>
      </c>
      <c r="G5273">
        <v>1750863</v>
      </c>
      <c r="H5273">
        <f t="shared" si="82"/>
        <v>0</v>
      </c>
      <c r="I5273">
        <f t="array" ref="I5273">MIN(IFERROR(FIND(IstNumbers,A5273),""))</f>
        <v>13</v>
      </c>
      <c r="J5273" s="1" t="e">
        <f>IF([first '# in title]&lt;[pos kw in title],MID([title],[pos kw in title]-6,6),#N/A)</f>
        <v>#N/A</v>
      </c>
      <c r="K5273" s="1" t="e">
        <f>IFERROR(MID(SUBSTITUTE([kw rough in title],",","."),FIND("(",[kw rough in title])+1,20),SUBSTITUTE(IFERROR(MID([kw rough in title],FIND(" ",[kw rough in title])+1,20),[kw rough in title]),",","."))</f>
        <v>#N/A</v>
      </c>
      <c r="L5273" s="1">
        <f>IFERROR(FIND("kW",[desc]),0)</f>
        <v>70</v>
      </c>
      <c r="M5273">
        <f t="array" ref="M5273">MIN(IFERROR(FIND(IstNumbers,E5273),""))</f>
        <v>34</v>
      </c>
      <c r="N5273" s="1" t="str">
        <f>IF([first '# in desc]&lt;[pos kw in desc],MID([desc],[pos kw in desc]-7,7))</f>
        <v xml:space="preserve">­me 42 </v>
      </c>
      <c r="O52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73" s="1" t="str">
        <f>TRIM(IF([first '# in desc]&lt;[pos kw in desc],MID([desc],[pos kw in desc]-6,6),FALSE))</f>
        <v>me 42</v>
      </c>
      <c r="Q5273" s="1" t="b">
        <f>IF(LEN([manuell])=0,IFERROR([kw fine in title]*1,IFERROR(SUMPRODUCT(COUNTIF(IsDigits,MID([kw in desc],ROW($A$1:$A$150),1)))=LEN([kw in desc]),#N/A)),[manuell])</f>
        <v>0</v>
      </c>
      <c r="R5273" s="1" t="str">
        <f>IF([pos kw in title]&gt;0,MID(J5273,#REF!,4),IF([first '# in title]&gt;0,MID([title],[first '# in title],3),IF([first '# in title]&gt;0,MID([desc],#REF!,3),VLOOKUP([productid],$G$2:$R$1386,8))))</f>
        <v xml:space="preserve">42 </v>
      </c>
      <c r="S5273" s="1" t="e">
        <f>IF([kw in desc]=[kw rough in title],[kw in desc]*1,IFERROR(LEFT([kw_dirty],3)*1,IFERROR(LEFT([kw_dirty],2)*1,"n.a.")))</f>
        <v>#N/A</v>
      </c>
      <c r="T5273" s="1"/>
      <c r="U5273" s="1">
        <f>VLOOKUP(Tabelle1[[#This Row],[productid]],Tabelle2[#All],2,FALSE)</f>
        <v>42</v>
      </c>
    </row>
    <row r="5274" spans="1:21" hidden="1">
      <c r="A5274" t="s">
        <v>3181</v>
      </c>
      <c r="B5274">
        <v>3930</v>
      </c>
      <c r="C5274">
        <v>289859</v>
      </c>
      <c r="D5274" t="s">
        <v>8641</v>
      </c>
      <c r="E5274" t="s">
        <v>8642</v>
      </c>
      <c r="F5274">
        <v>18406</v>
      </c>
      <c r="G5274">
        <v>3497887</v>
      </c>
      <c r="H5274">
        <f t="shared" si="82"/>
        <v>0</v>
      </c>
      <c r="I5274">
        <f t="array" ref="I5274">MIN(IFERROR(FIND(IstNumbers,A5274),""))</f>
        <v>13</v>
      </c>
      <c r="J5274" s="1" t="e">
        <f>IF([first '# in title]&lt;[pos kw in title],MID([title],[pos kw in title]-6,6),#N/A)</f>
        <v>#N/A</v>
      </c>
      <c r="K5274" s="1" t="e">
        <f>IFERROR(MID(SUBSTITUTE([kw rough in title],",","."),FIND("(",[kw rough in title])+1,20),SUBSTITUTE(IFERROR(MID([kw rough in title],FIND(" ",[kw rough in title])+1,20),[kw rough in title]),",","."))</f>
        <v>#N/A</v>
      </c>
      <c r="L5274" s="1">
        <f>IFERROR(FIND("kW",[desc]),0)</f>
        <v>70</v>
      </c>
      <c r="M5274">
        <f t="array" ref="M5274">MIN(IFERROR(FIND(IstNumbers,E5274),""))</f>
        <v>34</v>
      </c>
      <c r="N5274" s="1" t="str">
        <f>IF([first '# in desc]&lt;[pos kw in desc],MID([desc],[pos kw in desc]-7,7))</f>
        <v xml:space="preserve">­me 42 </v>
      </c>
      <c r="O52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74" s="1" t="str">
        <f>TRIM(IF([first '# in desc]&lt;[pos kw in desc],MID([desc],[pos kw in desc]-6,6),FALSE))</f>
        <v>me 42</v>
      </c>
      <c r="Q5274" s="1" t="b">
        <f>IF(LEN([manuell])=0,IFERROR([kw fine in title]*1,IFERROR(SUMPRODUCT(COUNTIF(IsDigits,MID([kw in desc],ROW($A$1:$A$150),1)))=LEN([kw in desc]),#N/A)),[manuell])</f>
        <v>0</v>
      </c>
      <c r="R5274" s="1" t="str">
        <f>IF([pos kw in title]&gt;0,MID(J5274,#REF!,4),IF([first '# in title]&gt;0,MID([title],[first '# in title],3),IF([first '# in title]&gt;0,MID([desc],#REF!,3),VLOOKUP([productid],$G$2:$R$1386,8))))</f>
        <v xml:space="preserve">42 </v>
      </c>
      <c r="S5274" s="1" t="e">
        <f>IF([kw in desc]=[kw rough in title],[kw in desc]*1,IFERROR(LEFT([kw_dirty],3)*1,IFERROR(LEFT([kw_dirty],2)*1,"n.a.")))</f>
        <v>#N/A</v>
      </c>
      <c r="T5274" s="1"/>
      <c r="U5274" s="1">
        <f>VLOOKUP(Tabelle1[[#This Row],[productid]],Tabelle2[#All],2,FALSE)</f>
        <v>42</v>
      </c>
    </row>
    <row r="5275" spans="1:21" hidden="1">
      <c r="A5275" t="s">
        <v>1945</v>
      </c>
      <c r="B5275">
        <v>3835</v>
      </c>
      <c r="C5275">
        <v>289859</v>
      </c>
      <c r="D5275" t="s">
        <v>8643</v>
      </c>
      <c r="E5275" t="s">
        <v>8644</v>
      </c>
      <c r="F5275">
        <v>18406</v>
      </c>
      <c r="G5275">
        <v>1750863</v>
      </c>
      <c r="H5275">
        <f t="shared" si="82"/>
        <v>0</v>
      </c>
      <c r="I5275">
        <f t="array" ref="I5275">MIN(IFERROR(FIND(IstNumbers,A5275),""))</f>
        <v>13</v>
      </c>
      <c r="J5275" s="1" t="e">
        <f>IF([first '# in title]&lt;[pos kw in title],MID([title],[pos kw in title]-6,6),#N/A)</f>
        <v>#N/A</v>
      </c>
      <c r="K5275" s="1" t="e">
        <f>IFERROR(MID(SUBSTITUTE([kw rough in title],",","."),FIND("(",[kw rough in title])+1,20),SUBSTITUTE(IFERROR(MID([kw rough in title],FIND(" ",[kw rough in title])+1,20),[kw rough in title]),",","."))</f>
        <v>#N/A</v>
      </c>
      <c r="L5275" s="1">
        <f>IFERROR(FIND("kW",[desc]),0)</f>
        <v>70</v>
      </c>
      <c r="M5275">
        <f t="array" ref="M5275">MIN(IFERROR(FIND(IstNumbers,E5275),""))</f>
        <v>34</v>
      </c>
      <c r="N5275" s="1" t="str">
        <f>IF([first '# in desc]&lt;[pos kw in desc],MID([desc],[pos kw in desc]-7,7))</f>
        <v xml:space="preserve">­me 42 </v>
      </c>
      <c r="O52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75" s="1" t="str">
        <f>TRIM(IF([first '# in desc]&lt;[pos kw in desc],MID([desc],[pos kw in desc]-6,6),FALSE))</f>
        <v>me 42</v>
      </c>
      <c r="Q5275" s="1" t="b">
        <f>IF(LEN([manuell])=0,IFERROR([kw fine in title]*1,IFERROR(SUMPRODUCT(COUNTIF(IsDigits,MID([kw in desc],ROW($A$1:$A$150),1)))=LEN([kw in desc]),#N/A)),[manuell])</f>
        <v>0</v>
      </c>
      <c r="R5275" s="1" t="str">
        <f>IF([pos kw in title]&gt;0,MID(J5275,#REF!,4),IF([first '# in title]&gt;0,MID([title],[first '# in title],3),IF([first '# in title]&gt;0,MID([desc],#REF!,3),VLOOKUP([productid],$G$2:$R$1386,8))))</f>
        <v xml:space="preserve">42 </v>
      </c>
      <c r="S5275" s="1" t="e">
        <f>IF([kw in desc]=[kw rough in title],[kw in desc]*1,IFERROR(LEFT([kw_dirty],3)*1,IFERROR(LEFT([kw_dirty],2)*1,"n.a.")))</f>
        <v>#N/A</v>
      </c>
      <c r="T5275" s="1"/>
      <c r="U5275" s="1">
        <f>VLOOKUP(Tabelle1[[#This Row],[productid]],Tabelle2[#All],2,FALSE)</f>
        <v>42</v>
      </c>
    </row>
    <row r="5276" spans="1:21" hidden="1">
      <c r="A5276" t="s">
        <v>3181</v>
      </c>
      <c r="B5276">
        <v>3935</v>
      </c>
      <c r="C5276">
        <v>289859</v>
      </c>
      <c r="D5276" t="s">
        <v>8645</v>
      </c>
      <c r="E5276" t="s">
        <v>8646</v>
      </c>
      <c r="F5276">
        <v>18406</v>
      </c>
      <c r="G5276">
        <v>3497887</v>
      </c>
      <c r="H5276">
        <f t="shared" si="82"/>
        <v>0</v>
      </c>
      <c r="I5276">
        <f t="array" ref="I5276">MIN(IFERROR(FIND(IstNumbers,A5276),""))</f>
        <v>13</v>
      </c>
      <c r="J5276" s="1" t="e">
        <f>IF([first '# in title]&lt;[pos kw in title],MID([title],[pos kw in title]-6,6),#N/A)</f>
        <v>#N/A</v>
      </c>
      <c r="K5276" s="1" t="e">
        <f>IFERROR(MID(SUBSTITUTE([kw rough in title],",","."),FIND("(",[kw rough in title])+1,20),SUBSTITUTE(IFERROR(MID([kw rough in title],FIND(" ",[kw rough in title])+1,20),[kw rough in title]),",","."))</f>
        <v>#N/A</v>
      </c>
      <c r="L5276" s="1">
        <f>IFERROR(FIND("kW",[desc]),0)</f>
        <v>70</v>
      </c>
      <c r="M5276">
        <f t="array" ref="M5276">MIN(IFERROR(FIND(IstNumbers,E5276),""))</f>
        <v>34</v>
      </c>
      <c r="N5276" s="1" t="str">
        <f>IF([first '# in desc]&lt;[pos kw in desc],MID([desc],[pos kw in desc]-7,7))</f>
        <v xml:space="preserve">­me 42 </v>
      </c>
      <c r="O52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76" s="1" t="str">
        <f>TRIM(IF([first '# in desc]&lt;[pos kw in desc],MID([desc],[pos kw in desc]-6,6),FALSE))</f>
        <v>me 42</v>
      </c>
      <c r="Q5276" s="1" t="b">
        <f>IF(LEN([manuell])=0,IFERROR([kw fine in title]*1,IFERROR(SUMPRODUCT(COUNTIF(IsDigits,MID([kw in desc],ROW($A$1:$A$150),1)))=LEN([kw in desc]),#N/A)),[manuell])</f>
        <v>0</v>
      </c>
      <c r="R5276" s="1" t="str">
        <f>IF([pos kw in title]&gt;0,MID(J5276,#REF!,4),IF([first '# in title]&gt;0,MID([title],[first '# in title],3),IF([first '# in title]&gt;0,MID([desc],#REF!,3),VLOOKUP([productid],$G$2:$R$1386,8))))</f>
        <v xml:space="preserve">42 </v>
      </c>
      <c r="S5276" s="1" t="e">
        <f>IF([kw in desc]=[kw rough in title],[kw in desc]*1,IFERROR(LEFT([kw_dirty],3)*1,IFERROR(LEFT([kw_dirty],2)*1,"n.a.")))</f>
        <v>#N/A</v>
      </c>
      <c r="T5276" s="1"/>
      <c r="U5276" s="1">
        <f>VLOOKUP(Tabelle1[[#This Row],[productid]],Tabelle2[#All],2,FALSE)</f>
        <v>42</v>
      </c>
    </row>
    <row r="5277" spans="1:21">
      <c r="A5277" t="s">
        <v>2597</v>
      </c>
      <c r="B5277">
        <v>3180</v>
      </c>
      <c r="C5277">
        <v>289859</v>
      </c>
      <c r="D5277" t="s">
        <v>8647</v>
      </c>
      <c r="E5277" t="s">
        <v>8648</v>
      </c>
      <c r="F5277">
        <v>18406</v>
      </c>
      <c r="G5277">
        <v>2286143</v>
      </c>
      <c r="H5277">
        <f t="shared" si="82"/>
        <v>0</v>
      </c>
      <c r="I5277">
        <f t="array" ref="I5277">MIN(IFERROR(FIND(IstNumbers,A5277),""))</f>
        <v>12</v>
      </c>
      <c r="J5277" s="1" t="e">
        <f>IF([first '# in title]&lt;[pos kw in title],MID([title],[pos kw in title]-6,6),#N/A)</f>
        <v>#N/A</v>
      </c>
      <c r="K5277" s="1" t="e">
        <f>IFERROR(MID(SUBSTITUTE([kw rough in title],",","."),FIND("(",[kw rough in title])+1,20),SUBSTITUTE(IFERROR(MID([kw rough in title],FIND(" ",[kw rough in title])+1,20),[kw rough in title]),",","."))</f>
        <v>#N/A</v>
      </c>
      <c r="L5277" s="1">
        <f>IFERROR(FIND("kW",[desc]),0)</f>
        <v>0</v>
      </c>
      <c r="M5277">
        <f t="array" ref="M5277">MIN(IFERROR(FIND(IstNumbers,E5277),""))</f>
        <v>33</v>
      </c>
      <c r="N5277" s="1" t="b">
        <f>IF([first '# in desc]&lt;[pos kw in desc],MID([desc],[pos kw in desc]-7,7))</f>
        <v>0</v>
      </c>
      <c r="O52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77" s="1" t="str">
        <f>TRIM(IF([first '# in desc]&lt;[pos kw in desc],MID([desc],[pos kw in desc]-6,6),FALSE))</f>
        <v>FALSCH</v>
      </c>
      <c r="Q5277" s="1" t="b">
        <f>IF(LEN([manuell])=0,IFERROR([kw fine in title]*1,IFERROR(SUMPRODUCT(COUNTIF(IsDigits,MID([kw in desc],ROW($A$1:$A$150),1)))=LEN([kw in desc]),#N/A)),[manuell])</f>
        <v>0</v>
      </c>
      <c r="R5277" s="1" t="str">
        <f>IF([pos kw in title]&gt;0,MID(J5277,#REF!,4),IF([first '# in title]&gt;0,MID([title],[first '# in title],3),IF([first '# in title]&gt;0,MID([desc],#REF!,3),VLOOKUP([productid],$G$2:$R$1386,8))))</f>
        <v>146</v>
      </c>
      <c r="S5277" s="1" t="e">
        <f>IF([kw in desc]=[kw rough in title],[kw in desc]*1,IFERROR(LEFT([kw_dirty],3)*1,IFERROR(LEFT([kw_dirty],2)*1,"n.a.")))</f>
        <v>#N/A</v>
      </c>
      <c r="T5277" s="1"/>
      <c r="U5277" s="1" t="e">
        <f>VLOOKUP(Tabelle1[[#This Row],[productid]],Tabelle2[#All],2,FALSE)</f>
        <v>#N/A</v>
      </c>
    </row>
    <row r="5278" spans="1:21">
      <c r="A5278" t="s">
        <v>2597</v>
      </c>
      <c r="B5278">
        <v>3180</v>
      </c>
      <c r="C5278">
        <v>289859</v>
      </c>
      <c r="D5278" t="s">
        <v>8649</v>
      </c>
      <c r="E5278" t="s">
        <v>8650</v>
      </c>
      <c r="F5278">
        <v>18406</v>
      </c>
      <c r="G5278">
        <v>2286143</v>
      </c>
      <c r="H5278">
        <f t="shared" si="82"/>
        <v>0</v>
      </c>
      <c r="I5278">
        <f t="array" ref="I5278">MIN(IFERROR(FIND(IstNumbers,A5278),""))</f>
        <v>12</v>
      </c>
      <c r="J5278" s="1" t="e">
        <f>IF([first '# in title]&lt;[pos kw in title],MID([title],[pos kw in title]-6,6),#N/A)</f>
        <v>#N/A</v>
      </c>
      <c r="K5278" s="1" t="e">
        <f>IFERROR(MID(SUBSTITUTE([kw rough in title],",","."),FIND("(",[kw rough in title])+1,20),SUBSTITUTE(IFERROR(MID([kw rough in title],FIND(" ",[kw rough in title])+1,20),[kw rough in title]),",","."))</f>
        <v>#N/A</v>
      </c>
      <c r="L5278" s="1">
        <f>IFERROR(FIND("kW",[desc]),0)</f>
        <v>0</v>
      </c>
      <c r="M5278">
        <f t="array" ref="M5278">MIN(IFERROR(FIND(IstNumbers,E5278),""))</f>
        <v>33</v>
      </c>
      <c r="N5278" s="1" t="b">
        <f>IF([first '# in desc]&lt;[pos kw in desc],MID([desc],[pos kw in desc]-7,7))</f>
        <v>0</v>
      </c>
      <c r="O52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78" s="1" t="str">
        <f>TRIM(IF([first '# in desc]&lt;[pos kw in desc],MID([desc],[pos kw in desc]-6,6),FALSE))</f>
        <v>FALSCH</v>
      </c>
      <c r="Q5278" s="1" t="b">
        <f>IF(LEN([manuell])=0,IFERROR([kw fine in title]*1,IFERROR(SUMPRODUCT(COUNTIF(IsDigits,MID([kw in desc],ROW($A$1:$A$150),1)))=LEN([kw in desc]),#N/A)),[manuell])</f>
        <v>0</v>
      </c>
      <c r="R5278" s="1" t="str">
        <f>IF([pos kw in title]&gt;0,MID(J5278,#REF!,4),IF([first '# in title]&gt;0,MID([title],[first '# in title],3),IF([first '# in title]&gt;0,MID([desc],#REF!,3),VLOOKUP([productid],$G$2:$R$1386,8))))</f>
        <v>146</v>
      </c>
      <c r="S5278" s="1" t="e">
        <f>IF([kw in desc]=[kw rough in title],[kw in desc]*1,IFERROR(LEFT([kw_dirty],3)*1,IFERROR(LEFT([kw_dirty],2)*1,"n.a.")))</f>
        <v>#N/A</v>
      </c>
      <c r="T5278" s="1"/>
      <c r="U5278" s="1" t="e">
        <f>VLOOKUP(Tabelle1[[#This Row],[productid]],Tabelle2[#All],2,FALSE)</f>
        <v>#N/A</v>
      </c>
    </row>
    <row r="5279" spans="1:21">
      <c r="A5279" t="s">
        <v>2597</v>
      </c>
      <c r="B5279">
        <v>3180</v>
      </c>
      <c r="C5279">
        <v>289859</v>
      </c>
      <c r="D5279" t="s">
        <v>8651</v>
      </c>
      <c r="E5279" t="s">
        <v>8652</v>
      </c>
      <c r="F5279">
        <v>18406</v>
      </c>
      <c r="G5279">
        <v>2286143</v>
      </c>
      <c r="H5279">
        <f t="shared" si="82"/>
        <v>0</v>
      </c>
      <c r="I5279">
        <f t="array" ref="I5279">MIN(IFERROR(FIND(IstNumbers,A5279),""))</f>
        <v>12</v>
      </c>
      <c r="J5279" s="1" t="e">
        <f>IF([first '# in title]&lt;[pos kw in title],MID([title],[pos kw in title]-6,6),#N/A)</f>
        <v>#N/A</v>
      </c>
      <c r="K5279" s="1" t="e">
        <f>IFERROR(MID(SUBSTITUTE([kw rough in title],",","."),FIND("(",[kw rough in title])+1,20),SUBSTITUTE(IFERROR(MID([kw rough in title],FIND(" ",[kw rough in title])+1,20),[kw rough in title]),",","."))</f>
        <v>#N/A</v>
      </c>
      <c r="L5279" s="1">
        <f>IFERROR(FIND("kW",[desc]),0)</f>
        <v>0</v>
      </c>
      <c r="M5279">
        <f t="array" ref="M5279">MIN(IFERROR(FIND(IstNumbers,E5279),""))</f>
        <v>33</v>
      </c>
      <c r="N5279" s="1" t="b">
        <f>IF([first '# in desc]&lt;[pos kw in desc],MID([desc],[pos kw in desc]-7,7))</f>
        <v>0</v>
      </c>
      <c r="O52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79" s="1" t="str">
        <f>TRIM(IF([first '# in desc]&lt;[pos kw in desc],MID([desc],[pos kw in desc]-6,6),FALSE))</f>
        <v>FALSCH</v>
      </c>
      <c r="Q5279" s="1" t="b">
        <f>IF(LEN([manuell])=0,IFERROR([kw fine in title]*1,IFERROR(SUMPRODUCT(COUNTIF(IsDigits,MID([kw in desc],ROW($A$1:$A$150),1)))=LEN([kw in desc]),#N/A)),[manuell])</f>
        <v>0</v>
      </c>
      <c r="R5279" s="1" t="str">
        <f>IF([pos kw in title]&gt;0,MID(J5279,#REF!,4),IF([first '# in title]&gt;0,MID([title],[first '# in title],3),IF([first '# in title]&gt;0,MID([desc],#REF!,3),VLOOKUP([productid],$G$2:$R$1386,8))))</f>
        <v>146</v>
      </c>
      <c r="S5279" s="1" t="e">
        <f>IF([kw in desc]=[kw rough in title],[kw in desc]*1,IFERROR(LEFT([kw_dirty],3)*1,IFERROR(LEFT([kw_dirty],2)*1,"n.a.")))</f>
        <v>#N/A</v>
      </c>
      <c r="T5279" s="1"/>
      <c r="U5279" s="1" t="e">
        <f>VLOOKUP(Tabelle1[[#This Row],[productid]],Tabelle2[#All],2,FALSE)</f>
        <v>#N/A</v>
      </c>
    </row>
    <row r="5280" spans="1:21">
      <c r="A5280" t="s">
        <v>2597</v>
      </c>
      <c r="B5280">
        <v>3180</v>
      </c>
      <c r="C5280">
        <v>289859</v>
      </c>
      <c r="D5280" t="s">
        <v>8653</v>
      </c>
      <c r="E5280" t="s">
        <v>8654</v>
      </c>
      <c r="F5280">
        <v>18406</v>
      </c>
      <c r="G5280">
        <v>2286143</v>
      </c>
      <c r="H5280">
        <f t="shared" si="82"/>
        <v>0</v>
      </c>
      <c r="I5280">
        <f t="array" ref="I5280">MIN(IFERROR(FIND(IstNumbers,A5280),""))</f>
        <v>12</v>
      </c>
      <c r="J5280" s="1" t="e">
        <f>IF([first '# in title]&lt;[pos kw in title],MID([title],[pos kw in title]-6,6),#N/A)</f>
        <v>#N/A</v>
      </c>
      <c r="K5280" s="1" t="e">
        <f>IFERROR(MID(SUBSTITUTE([kw rough in title],",","."),FIND("(",[kw rough in title])+1,20),SUBSTITUTE(IFERROR(MID([kw rough in title],FIND(" ",[kw rough in title])+1,20),[kw rough in title]),",","."))</f>
        <v>#N/A</v>
      </c>
      <c r="L5280" s="1">
        <f>IFERROR(FIND("kW",[desc]),0)</f>
        <v>0</v>
      </c>
      <c r="M5280">
        <f t="array" ref="M5280">MIN(IFERROR(FIND(IstNumbers,E5280),""))</f>
        <v>33</v>
      </c>
      <c r="N5280" s="1" t="b">
        <f>IF([first '# in desc]&lt;[pos kw in desc],MID([desc],[pos kw in desc]-7,7))</f>
        <v>0</v>
      </c>
      <c r="O52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80" s="1" t="str">
        <f>TRIM(IF([first '# in desc]&lt;[pos kw in desc],MID([desc],[pos kw in desc]-6,6),FALSE))</f>
        <v>FALSCH</v>
      </c>
      <c r="Q5280" s="1" t="b">
        <f>IF(LEN([manuell])=0,IFERROR([kw fine in title]*1,IFERROR(SUMPRODUCT(COUNTIF(IsDigits,MID([kw in desc],ROW($A$1:$A$150),1)))=LEN([kw in desc]),#N/A)),[manuell])</f>
        <v>0</v>
      </c>
      <c r="R5280" s="1" t="str">
        <f>IF([pos kw in title]&gt;0,MID(J5280,#REF!,4),IF([first '# in title]&gt;0,MID([title],[first '# in title],3),IF([first '# in title]&gt;0,MID([desc],#REF!,3),VLOOKUP([productid],$G$2:$R$1386,8))))</f>
        <v>146</v>
      </c>
      <c r="S5280" s="1" t="e">
        <f>IF([kw in desc]=[kw rough in title],[kw in desc]*1,IFERROR(LEFT([kw_dirty],3)*1,IFERROR(LEFT([kw_dirty],2)*1,"n.a.")))</f>
        <v>#N/A</v>
      </c>
      <c r="T5280" s="1"/>
      <c r="U5280" s="1" t="e">
        <f>VLOOKUP(Tabelle1[[#This Row],[productid]],Tabelle2[#All],2,FALSE)</f>
        <v>#N/A</v>
      </c>
    </row>
    <row r="5281" spans="1:21">
      <c r="A5281" t="s">
        <v>2597</v>
      </c>
      <c r="B5281">
        <v>3180</v>
      </c>
      <c r="C5281">
        <v>289859</v>
      </c>
      <c r="D5281" t="s">
        <v>8655</v>
      </c>
      <c r="E5281" t="s">
        <v>8656</v>
      </c>
      <c r="F5281">
        <v>18406</v>
      </c>
      <c r="G5281">
        <v>2286143</v>
      </c>
      <c r="H5281">
        <f t="shared" si="82"/>
        <v>0</v>
      </c>
      <c r="I5281">
        <f t="array" ref="I5281">MIN(IFERROR(FIND(IstNumbers,A5281),""))</f>
        <v>12</v>
      </c>
      <c r="J5281" s="1" t="e">
        <f>IF([first '# in title]&lt;[pos kw in title],MID([title],[pos kw in title]-6,6),#N/A)</f>
        <v>#N/A</v>
      </c>
      <c r="K5281" s="1" t="e">
        <f>IFERROR(MID(SUBSTITUTE([kw rough in title],",","."),FIND("(",[kw rough in title])+1,20),SUBSTITUTE(IFERROR(MID([kw rough in title],FIND(" ",[kw rough in title])+1,20),[kw rough in title]),",","."))</f>
        <v>#N/A</v>
      </c>
      <c r="L5281" s="1">
        <f>IFERROR(FIND("kW",[desc]),0)</f>
        <v>0</v>
      </c>
      <c r="M5281">
        <f t="array" ref="M5281">MIN(IFERROR(FIND(IstNumbers,E5281),""))</f>
        <v>33</v>
      </c>
      <c r="N5281" s="1" t="b">
        <f>IF([first '# in desc]&lt;[pos kw in desc],MID([desc],[pos kw in desc]-7,7))</f>
        <v>0</v>
      </c>
      <c r="O52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81" s="1" t="str">
        <f>TRIM(IF([first '# in desc]&lt;[pos kw in desc],MID([desc],[pos kw in desc]-6,6),FALSE))</f>
        <v>FALSCH</v>
      </c>
      <c r="Q5281" s="1" t="b">
        <f>IF(LEN([manuell])=0,IFERROR([kw fine in title]*1,IFERROR(SUMPRODUCT(COUNTIF(IsDigits,MID([kw in desc],ROW($A$1:$A$150),1)))=LEN([kw in desc]),#N/A)),[manuell])</f>
        <v>0</v>
      </c>
      <c r="R5281" s="1" t="str">
        <f>IF([pos kw in title]&gt;0,MID(J5281,#REF!,4),IF([first '# in title]&gt;0,MID([title],[first '# in title],3),IF([first '# in title]&gt;0,MID([desc],#REF!,3),VLOOKUP([productid],$G$2:$R$1386,8))))</f>
        <v>146</v>
      </c>
      <c r="S5281" s="1" t="e">
        <f>IF([kw in desc]=[kw rough in title],[kw in desc]*1,IFERROR(LEFT([kw_dirty],3)*1,IFERROR(LEFT([kw_dirty],2)*1,"n.a.")))</f>
        <v>#N/A</v>
      </c>
      <c r="T5281" s="1"/>
      <c r="U5281" s="1" t="e">
        <f>VLOOKUP(Tabelle1[[#This Row],[productid]],Tabelle2[#All],2,FALSE)</f>
        <v>#N/A</v>
      </c>
    </row>
    <row r="5282" spans="1:21">
      <c r="A5282" t="s">
        <v>2597</v>
      </c>
      <c r="B5282">
        <v>3183</v>
      </c>
      <c r="C5282">
        <v>289859</v>
      </c>
      <c r="D5282" t="s">
        <v>8657</v>
      </c>
      <c r="E5282" t="s">
        <v>8658</v>
      </c>
      <c r="F5282">
        <v>18406</v>
      </c>
      <c r="G5282">
        <v>2286143</v>
      </c>
      <c r="H5282">
        <f t="shared" si="82"/>
        <v>0</v>
      </c>
      <c r="I5282">
        <f t="array" ref="I5282">MIN(IFERROR(FIND(IstNumbers,A5282),""))</f>
        <v>12</v>
      </c>
      <c r="J5282" s="1" t="e">
        <f>IF([first '# in title]&lt;[pos kw in title],MID([title],[pos kw in title]-6,6),#N/A)</f>
        <v>#N/A</v>
      </c>
      <c r="K5282" s="1" t="e">
        <f>IFERROR(MID(SUBSTITUTE([kw rough in title],",","."),FIND("(",[kw rough in title])+1,20),SUBSTITUTE(IFERROR(MID([kw rough in title],FIND(" ",[kw rough in title])+1,20),[kw rough in title]),",","."))</f>
        <v>#N/A</v>
      </c>
      <c r="L5282" s="1">
        <f>IFERROR(FIND("kW",[desc]),0)</f>
        <v>0</v>
      </c>
      <c r="M5282">
        <f t="array" ref="M5282">MIN(IFERROR(FIND(IstNumbers,E5282),""))</f>
        <v>33</v>
      </c>
      <c r="N5282" s="1" t="b">
        <f>IF([first '# in desc]&lt;[pos kw in desc],MID([desc],[pos kw in desc]-7,7))</f>
        <v>0</v>
      </c>
      <c r="O52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82" s="1" t="str">
        <f>TRIM(IF([first '# in desc]&lt;[pos kw in desc],MID([desc],[pos kw in desc]-6,6),FALSE))</f>
        <v>FALSCH</v>
      </c>
      <c r="Q5282" s="1" t="b">
        <f>IF(LEN([manuell])=0,IFERROR([kw fine in title]*1,IFERROR(SUMPRODUCT(COUNTIF(IsDigits,MID([kw in desc],ROW($A$1:$A$150),1)))=LEN([kw in desc]),#N/A)),[manuell])</f>
        <v>0</v>
      </c>
      <c r="R5282" s="1" t="str">
        <f>IF([pos kw in title]&gt;0,MID(J5282,#REF!,4),IF([first '# in title]&gt;0,MID([title],[first '# in title],3),IF([first '# in title]&gt;0,MID([desc],#REF!,3),VLOOKUP([productid],$G$2:$R$1386,8))))</f>
        <v>146</v>
      </c>
      <c r="S5282" s="1" t="e">
        <f>IF([kw in desc]=[kw rough in title],[kw in desc]*1,IFERROR(LEFT([kw_dirty],3)*1,IFERROR(LEFT([kw_dirty],2)*1,"n.a.")))</f>
        <v>#N/A</v>
      </c>
      <c r="T5282" s="1"/>
      <c r="U5282" s="1" t="e">
        <f>VLOOKUP(Tabelle1[[#This Row],[productid]],Tabelle2[#All],2,FALSE)</f>
        <v>#N/A</v>
      </c>
    </row>
    <row r="5283" spans="1:21">
      <c r="A5283" t="s">
        <v>2597</v>
      </c>
      <c r="B5283">
        <v>3183</v>
      </c>
      <c r="C5283">
        <v>289859</v>
      </c>
      <c r="D5283" t="s">
        <v>8659</v>
      </c>
      <c r="E5283" t="s">
        <v>8660</v>
      </c>
      <c r="F5283">
        <v>18406</v>
      </c>
      <c r="G5283">
        <v>2286143</v>
      </c>
      <c r="H5283">
        <f t="shared" si="82"/>
        <v>0</v>
      </c>
      <c r="I5283">
        <f t="array" ref="I5283">MIN(IFERROR(FIND(IstNumbers,A5283),""))</f>
        <v>12</v>
      </c>
      <c r="J5283" s="1" t="e">
        <f>IF([first '# in title]&lt;[pos kw in title],MID([title],[pos kw in title]-6,6),#N/A)</f>
        <v>#N/A</v>
      </c>
      <c r="K5283" s="1" t="e">
        <f>IFERROR(MID(SUBSTITUTE([kw rough in title],",","."),FIND("(",[kw rough in title])+1,20),SUBSTITUTE(IFERROR(MID([kw rough in title],FIND(" ",[kw rough in title])+1,20),[kw rough in title]),",","."))</f>
        <v>#N/A</v>
      </c>
      <c r="L5283" s="1">
        <f>IFERROR(FIND("kW",[desc]),0)</f>
        <v>0</v>
      </c>
      <c r="M5283">
        <f t="array" ref="M5283">MIN(IFERROR(FIND(IstNumbers,E5283),""))</f>
        <v>33</v>
      </c>
      <c r="N5283" s="1" t="b">
        <f>IF([first '# in desc]&lt;[pos kw in desc],MID([desc],[pos kw in desc]-7,7))</f>
        <v>0</v>
      </c>
      <c r="O52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83" s="1" t="str">
        <f>TRIM(IF([first '# in desc]&lt;[pos kw in desc],MID([desc],[pos kw in desc]-6,6),FALSE))</f>
        <v>FALSCH</v>
      </c>
      <c r="Q5283" s="1" t="b">
        <f>IF(LEN([manuell])=0,IFERROR([kw fine in title]*1,IFERROR(SUMPRODUCT(COUNTIF(IsDigits,MID([kw in desc],ROW($A$1:$A$150),1)))=LEN([kw in desc]),#N/A)),[manuell])</f>
        <v>0</v>
      </c>
      <c r="R5283" s="1" t="str">
        <f>IF([pos kw in title]&gt;0,MID(J5283,#REF!,4),IF([first '# in title]&gt;0,MID([title],[first '# in title],3),IF([first '# in title]&gt;0,MID([desc],#REF!,3),VLOOKUP([productid],$G$2:$R$1386,8))))</f>
        <v>146</v>
      </c>
      <c r="S5283" s="1" t="e">
        <f>IF([kw in desc]=[kw rough in title],[kw in desc]*1,IFERROR(LEFT([kw_dirty],3)*1,IFERROR(LEFT([kw_dirty],2)*1,"n.a.")))</f>
        <v>#N/A</v>
      </c>
      <c r="T5283" s="1"/>
      <c r="U5283" s="1" t="e">
        <f>VLOOKUP(Tabelle1[[#This Row],[productid]],Tabelle2[#All],2,FALSE)</f>
        <v>#N/A</v>
      </c>
    </row>
    <row r="5284" spans="1:21" hidden="1">
      <c r="A5284" t="s">
        <v>2435</v>
      </c>
      <c r="B5284">
        <v>3835</v>
      </c>
      <c r="C5284">
        <v>289859</v>
      </c>
      <c r="D5284" t="s">
        <v>8661</v>
      </c>
      <c r="E5284" t="s">
        <v>7980</v>
      </c>
      <c r="F5284">
        <v>18406</v>
      </c>
      <c r="G5284">
        <v>1750863</v>
      </c>
      <c r="H5284">
        <f t="shared" si="82"/>
        <v>0</v>
      </c>
      <c r="I5284">
        <f t="array" ref="I5284">MIN(IFERROR(FIND(IstNumbers,A5284),""))</f>
        <v>12</v>
      </c>
      <c r="J5284" s="1" t="e">
        <f>IF([first '# in title]&lt;[pos kw in title],MID([title],[pos kw in title]-6,6),#N/A)</f>
        <v>#N/A</v>
      </c>
      <c r="K5284" s="1" t="e">
        <f>IFERROR(MID(SUBSTITUTE([kw rough in title],",","."),FIND("(",[kw rough in title])+1,20),SUBSTITUTE(IFERROR(MID([kw rough in title],FIND(" ",[kw rough in title])+1,20),[kw rough in title]),",","."))</f>
        <v>#N/A</v>
      </c>
      <c r="L5284" s="1">
        <f>IFERROR(FIND("kW",[desc]),0)</f>
        <v>70</v>
      </c>
      <c r="M5284">
        <f t="array" ref="M5284">MIN(IFERROR(FIND(IstNumbers,E5284),""))</f>
        <v>34</v>
      </c>
      <c r="N5284" s="1" t="str">
        <f>IF([first '# in desc]&lt;[pos kw in desc],MID([desc],[pos kw in desc]-7,7))</f>
        <v xml:space="preserve">­me 42 </v>
      </c>
      <c r="O52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84" s="1" t="str">
        <f>TRIM(IF([first '# in desc]&lt;[pos kw in desc],MID([desc],[pos kw in desc]-6,6),FALSE))</f>
        <v>me 42</v>
      </c>
      <c r="Q5284" s="1" t="b">
        <f>IF(LEN([manuell])=0,IFERROR([kw fine in title]*1,IFERROR(SUMPRODUCT(COUNTIF(IsDigits,MID([kw in desc],ROW($A$1:$A$150),1)))=LEN([kw in desc]),#N/A)),[manuell])</f>
        <v>0</v>
      </c>
      <c r="R5284" s="1" t="str">
        <f>IF([pos kw in title]&gt;0,MID(J5284,#REF!,4),IF([first '# in title]&gt;0,MID([title],[first '# in title],3),IF([first '# in title]&gt;0,MID([desc],#REF!,3),VLOOKUP([productid],$G$2:$R$1386,8))))</f>
        <v xml:space="preserve">42 </v>
      </c>
      <c r="S5284" s="1" t="e">
        <f>IF([kw in desc]=[kw rough in title],[kw in desc]*1,IFERROR(LEFT([kw_dirty],3)*1,IFERROR(LEFT([kw_dirty],2)*1,"n.a.")))</f>
        <v>#N/A</v>
      </c>
      <c r="T5284" s="1"/>
      <c r="U5284" s="1">
        <f>VLOOKUP(Tabelle1[[#This Row],[productid]],Tabelle2[#All],2,FALSE)</f>
        <v>42</v>
      </c>
    </row>
    <row r="5285" spans="1:21" hidden="1">
      <c r="A5285" t="s">
        <v>3593</v>
      </c>
      <c r="B5285">
        <v>3935</v>
      </c>
      <c r="C5285">
        <v>289859</v>
      </c>
      <c r="D5285" t="s">
        <v>8662</v>
      </c>
      <c r="E5285" t="s">
        <v>8663</v>
      </c>
      <c r="F5285">
        <v>18406</v>
      </c>
      <c r="G5285">
        <v>3497887</v>
      </c>
      <c r="H5285">
        <f t="shared" si="82"/>
        <v>0</v>
      </c>
      <c r="I5285">
        <f t="array" ref="I5285">MIN(IFERROR(FIND(IstNumbers,A5285),""))</f>
        <v>13</v>
      </c>
      <c r="J5285" s="1" t="e">
        <f>IF([first '# in title]&lt;[pos kw in title],MID([title],[pos kw in title]-6,6),#N/A)</f>
        <v>#N/A</v>
      </c>
      <c r="K5285" s="1" t="e">
        <f>IFERROR(MID(SUBSTITUTE([kw rough in title],",","."),FIND("(",[kw rough in title])+1,20),SUBSTITUTE(IFERROR(MID([kw rough in title],FIND(" ",[kw rough in title])+1,20),[kw rough in title]),",","."))</f>
        <v>#N/A</v>
      </c>
      <c r="L5285" s="1">
        <f>IFERROR(FIND("kW",[desc]),0)</f>
        <v>70</v>
      </c>
      <c r="M5285">
        <f t="array" ref="M5285">MIN(IFERROR(FIND(IstNumbers,E5285),""))</f>
        <v>34</v>
      </c>
      <c r="N5285" s="1" t="str">
        <f>IF([first '# in desc]&lt;[pos kw in desc],MID([desc],[pos kw in desc]-7,7))</f>
        <v xml:space="preserve">­me 42 </v>
      </c>
      <c r="O52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85" s="1" t="str">
        <f>TRIM(IF([first '# in desc]&lt;[pos kw in desc],MID([desc],[pos kw in desc]-6,6),FALSE))</f>
        <v>me 42</v>
      </c>
      <c r="Q5285" s="1" t="b">
        <f>IF(LEN([manuell])=0,IFERROR([kw fine in title]*1,IFERROR(SUMPRODUCT(COUNTIF(IsDigits,MID([kw in desc],ROW($A$1:$A$150),1)))=LEN([kw in desc]),#N/A)),[manuell])</f>
        <v>0</v>
      </c>
      <c r="R5285" s="1" t="str">
        <f>IF([pos kw in title]&gt;0,MID(J5285,#REF!,4),IF([first '# in title]&gt;0,MID([title],[first '# in title],3),IF([first '# in title]&gt;0,MID([desc],#REF!,3),VLOOKUP([productid],$G$2:$R$1386,8))))</f>
        <v xml:space="preserve">42 </v>
      </c>
      <c r="S5285" s="1" t="e">
        <f>IF([kw in desc]=[kw rough in title],[kw in desc]*1,IFERROR(LEFT([kw_dirty],3)*1,IFERROR(LEFT([kw_dirty],2)*1,"n.a.")))</f>
        <v>#N/A</v>
      </c>
      <c r="T5285" s="1"/>
      <c r="U5285" s="1">
        <f>VLOOKUP(Tabelle1[[#This Row],[productid]],Tabelle2[#All],2,FALSE)</f>
        <v>42</v>
      </c>
    </row>
    <row r="5286" spans="1:21">
      <c r="A5286" t="s">
        <v>2597</v>
      </c>
      <c r="B5286">
        <v>3184</v>
      </c>
      <c r="C5286">
        <v>289859</v>
      </c>
      <c r="D5286" t="s">
        <v>8664</v>
      </c>
      <c r="E5286" t="s">
        <v>8665</v>
      </c>
      <c r="F5286">
        <v>18406</v>
      </c>
      <c r="G5286">
        <v>2286143</v>
      </c>
      <c r="H5286">
        <f t="shared" si="82"/>
        <v>0</v>
      </c>
      <c r="I5286">
        <f t="array" ref="I5286">MIN(IFERROR(FIND(IstNumbers,A5286),""))</f>
        <v>12</v>
      </c>
      <c r="J5286" s="1" t="e">
        <f>IF([first '# in title]&lt;[pos kw in title],MID([title],[pos kw in title]-6,6),#N/A)</f>
        <v>#N/A</v>
      </c>
      <c r="K5286" s="1" t="e">
        <f>IFERROR(MID(SUBSTITUTE([kw rough in title],",","."),FIND("(",[kw rough in title])+1,20),SUBSTITUTE(IFERROR(MID([kw rough in title],FIND(" ",[kw rough in title])+1,20),[kw rough in title]),",","."))</f>
        <v>#N/A</v>
      </c>
      <c r="L5286" s="1">
        <f>IFERROR(FIND("kW",[desc]),0)</f>
        <v>0</v>
      </c>
      <c r="M5286">
        <f t="array" ref="M5286">MIN(IFERROR(FIND(IstNumbers,E5286),""))</f>
        <v>33</v>
      </c>
      <c r="N5286" s="1" t="b">
        <f>IF([first '# in desc]&lt;[pos kw in desc],MID([desc],[pos kw in desc]-7,7))</f>
        <v>0</v>
      </c>
      <c r="O52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86" s="1" t="str">
        <f>TRIM(IF([first '# in desc]&lt;[pos kw in desc],MID([desc],[pos kw in desc]-6,6),FALSE))</f>
        <v>FALSCH</v>
      </c>
      <c r="Q5286" s="1" t="b">
        <f>IF(LEN([manuell])=0,IFERROR([kw fine in title]*1,IFERROR(SUMPRODUCT(COUNTIF(IsDigits,MID([kw in desc],ROW($A$1:$A$150),1)))=LEN([kw in desc]),#N/A)),[manuell])</f>
        <v>0</v>
      </c>
      <c r="R5286" s="1" t="str">
        <f>IF([pos kw in title]&gt;0,MID(J5286,#REF!,4),IF([first '# in title]&gt;0,MID([title],[first '# in title],3),IF([first '# in title]&gt;0,MID([desc],#REF!,3),VLOOKUP([productid],$G$2:$R$1386,8))))</f>
        <v>146</v>
      </c>
      <c r="S5286" s="1" t="e">
        <f>IF([kw in desc]=[kw rough in title],[kw in desc]*1,IFERROR(LEFT([kw_dirty],3)*1,IFERROR(LEFT([kw_dirty],2)*1,"n.a.")))</f>
        <v>#N/A</v>
      </c>
      <c r="T5286" s="1"/>
      <c r="U5286" s="1" t="e">
        <f>VLOOKUP(Tabelle1[[#This Row],[productid]],Tabelle2[#All],2,FALSE)</f>
        <v>#N/A</v>
      </c>
    </row>
    <row r="5287" spans="1:21" hidden="1">
      <c r="A5287" t="s">
        <v>2435</v>
      </c>
      <c r="B5287">
        <v>3840</v>
      </c>
      <c r="C5287">
        <v>289859</v>
      </c>
      <c r="D5287" t="s">
        <v>8666</v>
      </c>
      <c r="E5287" t="s">
        <v>8667</v>
      </c>
      <c r="F5287">
        <v>18406</v>
      </c>
      <c r="G5287">
        <v>1750863</v>
      </c>
      <c r="H5287">
        <f t="shared" si="82"/>
        <v>0</v>
      </c>
      <c r="I5287">
        <f t="array" ref="I5287">MIN(IFERROR(FIND(IstNumbers,A5287),""))</f>
        <v>12</v>
      </c>
      <c r="J5287" s="1" t="e">
        <f>IF([first '# in title]&lt;[pos kw in title],MID([title],[pos kw in title]-6,6),#N/A)</f>
        <v>#N/A</v>
      </c>
      <c r="K5287" s="1" t="e">
        <f>IFERROR(MID(SUBSTITUTE([kw rough in title],",","."),FIND("(",[kw rough in title])+1,20),SUBSTITUTE(IFERROR(MID([kw rough in title],FIND(" ",[kw rough in title])+1,20),[kw rough in title]),",","."))</f>
        <v>#N/A</v>
      </c>
      <c r="L5287" s="1">
        <f>IFERROR(FIND("kW",[desc]),0)</f>
        <v>70</v>
      </c>
      <c r="M5287">
        <f t="array" ref="M5287">MIN(IFERROR(FIND(IstNumbers,E5287),""))</f>
        <v>34</v>
      </c>
      <c r="N5287" s="1" t="str">
        <f>IF([first '# in desc]&lt;[pos kw in desc],MID([desc],[pos kw in desc]-7,7))</f>
        <v xml:space="preserve">­me 42 </v>
      </c>
      <c r="O52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87" s="1" t="str">
        <f>TRIM(IF([first '# in desc]&lt;[pos kw in desc],MID([desc],[pos kw in desc]-6,6),FALSE))</f>
        <v>me 42</v>
      </c>
      <c r="Q5287" s="1" t="b">
        <f>IF(LEN([manuell])=0,IFERROR([kw fine in title]*1,IFERROR(SUMPRODUCT(COUNTIF(IsDigits,MID([kw in desc],ROW($A$1:$A$150),1)))=LEN([kw in desc]),#N/A)),[manuell])</f>
        <v>0</v>
      </c>
      <c r="R5287" s="1" t="str">
        <f>IF([pos kw in title]&gt;0,MID(J5287,#REF!,4),IF([first '# in title]&gt;0,MID([title],[first '# in title],3),IF([first '# in title]&gt;0,MID([desc],#REF!,3),VLOOKUP([productid],$G$2:$R$1386,8))))</f>
        <v xml:space="preserve">42 </v>
      </c>
      <c r="S5287" s="1" t="e">
        <f>IF([kw in desc]=[kw rough in title],[kw in desc]*1,IFERROR(LEFT([kw_dirty],3)*1,IFERROR(LEFT([kw_dirty],2)*1,"n.a.")))</f>
        <v>#N/A</v>
      </c>
      <c r="T5287" s="1"/>
      <c r="U5287" s="1">
        <f>VLOOKUP(Tabelle1[[#This Row],[productid]],Tabelle2[#All],2,FALSE)</f>
        <v>42</v>
      </c>
    </row>
    <row r="5288" spans="1:21" hidden="1">
      <c r="A5288" t="s">
        <v>3593</v>
      </c>
      <c r="B5288">
        <v>3935</v>
      </c>
      <c r="C5288">
        <v>289859</v>
      </c>
      <c r="D5288" t="s">
        <v>8668</v>
      </c>
      <c r="E5288" t="s">
        <v>8669</v>
      </c>
      <c r="F5288">
        <v>18406</v>
      </c>
      <c r="G5288">
        <v>3497887</v>
      </c>
      <c r="H5288">
        <f t="shared" si="82"/>
        <v>0</v>
      </c>
      <c r="I5288">
        <f t="array" ref="I5288">MIN(IFERROR(FIND(IstNumbers,A5288),""))</f>
        <v>13</v>
      </c>
      <c r="J5288" s="1" t="e">
        <f>IF([first '# in title]&lt;[pos kw in title],MID([title],[pos kw in title]-6,6),#N/A)</f>
        <v>#N/A</v>
      </c>
      <c r="K5288" s="1" t="e">
        <f>IFERROR(MID(SUBSTITUTE([kw rough in title],",","."),FIND("(",[kw rough in title])+1,20),SUBSTITUTE(IFERROR(MID([kw rough in title],FIND(" ",[kw rough in title])+1,20),[kw rough in title]),",","."))</f>
        <v>#N/A</v>
      </c>
      <c r="L5288" s="1">
        <f>IFERROR(FIND("kW",[desc]),0)</f>
        <v>70</v>
      </c>
      <c r="M5288">
        <f t="array" ref="M5288">MIN(IFERROR(FIND(IstNumbers,E5288),""))</f>
        <v>34</v>
      </c>
      <c r="N5288" s="1" t="str">
        <f>IF([first '# in desc]&lt;[pos kw in desc],MID([desc],[pos kw in desc]-7,7))</f>
        <v xml:space="preserve">­me 42 </v>
      </c>
      <c r="O52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88" s="1" t="str">
        <f>TRIM(IF([first '# in desc]&lt;[pos kw in desc],MID([desc],[pos kw in desc]-6,6),FALSE))</f>
        <v>me 42</v>
      </c>
      <c r="Q5288" s="1" t="b">
        <f>IF(LEN([manuell])=0,IFERROR([kw fine in title]*1,IFERROR(SUMPRODUCT(COUNTIF(IsDigits,MID([kw in desc],ROW($A$1:$A$150),1)))=LEN([kw in desc]),#N/A)),[manuell])</f>
        <v>0</v>
      </c>
      <c r="R5288" s="1" t="str">
        <f>IF([pos kw in title]&gt;0,MID(J5288,#REF!,4),IF([first '# in title]&gt;0,MID([title],[first '# in title],3),IF([first '# in title]&gt;0,MID([desc],#REF!,3),VLOOKUP([productid],$G$2:$R$1386,8))))</f>
        <v xml:space="preserve">42 </v>
      </c>
      <c r="S5288" s="1" t="e">
        <f>IF([kw in desc]=[kw rough in title],[kw in desc]*1,IFERROR(LEFT([kw_dirty],3)*1,IFERROR(LEFT([kw_dirty],2)*1,"n.a.")))</f>
        <v>#N/A</v>
      </c>
      <c r="T5288" s="1"/>
      <c r="U5288" s="1">
        <f>VLOOKUP(Tabelle1[[#This Row],[productid]],Tabelle2[#All],2,FALSE)</f>
        <v>42</v>
      </c>
    </row>
    <row r="5289" spans="1:21">
      <c r="A5289" t="s">
        <v>2597</v>
      </c>
      <c r="B5289">
        <v>3184</v>
      </c>
      <c r="C5289">
        <v>289859</v>
      </c>
      <c r="D5289" t="s">
        <v>8670</v>
      </c>
      <c r="E5289" t="s">
        <v>8671</v>
      </c>
      <c r="F5289">
        <v>18406</v>
      </c>
      <c r="G5289">
        <v>2286143</v>
      </c>
      <c r="H5289">
        <f t="shared" si="82"/>
        <v>0</v>
      </c>
      <c r="I5289">
        <f t="array" ref="I5289">MIN(IFERROR(FIND(IstNumbers,A5289),""))</f>
        <v>12</v>
      </c>
      <c r="J5289" s="1" t="e">
        <f>IF([first '# in title]&lt;[pos kw in title],MID([title],[pos kw in title]-6,6),#N/A)</f>
        <v>#N/A</v>
      </c>
      <c r="K5289" s="1" t="e">
        <f>IFERROR(MID(SUBSTITUTE([kw rough in title],",","."),FIND("(",[kw rough in title])+1,20),SUBSTITUTE(IFERROR(MID([kw rough in title],FIND(" ",[kw rough in title])+1,20),[kw rough in title]),",","."))</f>
        <v>#N/A</v>
      </c>
      <c r="L5289" s="1">
        <f>IFERROR(FIND("kW",[desc]),0)</f>
        <v>0</v>
      </c>
      <c r="M5289">
        <f t="array" ref="M5289">MIN(IFERROR(FIND(IstNumbers,E5289),""))</f>
        <v>33</v>
      </c>
      <c r="N5289" s="1" t="b">
        <f>IF([first '# in desc]&lt;[pos kw in desc],MID([desc],[pos kw in desc]-7,7))</f>
        <v>0</v>
      </c>
      <c r="O52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89" s="1" t="str">
        <f>TRIM(IF([first '# in desc]&lt;[pos kw in desc],MID([desc],[pos kw in desc]-6,6),FALSE))</f>
        <v>FALSCH</v>
      </c>
      <c r="Q5289" s="1" t="b">
        <f>IF(LEN([manuell])=0,IFERROR([kw fine in title]*1,IFERROR(SUMPRODUCT(COUNTIF(IsDigits,MID([kw in desc],ROW($A$1:$A$150),1)))=LEN([kw in desc]),#N/A)),[manuell])</f>
        <v>0</v>
      </c>
      <c r="R5289" s="1" t="str">
        <f>IF([pos kw in title]&gt;0,MID(J5289,#REF!,4),IF([first '# in title]&gt;0,MID([title],[first '# in title],3),IF([first '# in title]&gt;0,MID([desc],#REF!,3),VLOOKUP([productid],$G$2:$R$1386,8))))</f>
        <v>146</v>
      </c>
      <c r="S5289" s="1" t="e">
        <f>IF([kw in desc]=[kw rough in title],[kw in desc]*1,IFERROR(LEFT([kw_dirty],3)*1,IFERROR(LEFT([kw_dirty],2)*1,"n.a.")))</f>
        <v>#N/A</v>
      </c>
      <c r="T5289" s="1"/>
      <c r="U5289" s="1" t="e">
        <f>VLOOKUP(Tabelle1[[#This Row],[productid]],Tabelle2[#All],2,FALSE)</f>
        <v>#N/A</v>
      </c>
    </row>
    <row r="5290" spans="1:21" hidden="1">
      <c r="A5290" t="s">
        <v>2435</v>
      </c>
      <c r="B5290">
        <v>3840</v>
      </c>
      <c r="C5290">
        <v>289859</v>
      </c>
      <c r="D5290" t="s">
        <v>8672</v>
      </c>
      <c r="E5290" t="s">
        <v>8673</v>
      </c>
      <c r="F5290">
        <v>18406</v>
      </c>
      <c r="G5290">
        <v>1750863</v>
      </c>
      <c r="H5290">
        <f t="shared" si="82"/>
        <v>0</v>
      </c>
      <c r="I5290">
        <f t="array" ref="I5290">MIN(IFERROR(FIND(IstNumbers,A5290),""))</f>
        <v>12</v>
      </c>
      <c r="J5290" s="1" t="e">
        <f>IF([first '# in title]&lt;[pos kw in title],MID([title],[pos kw in title]-6,6),#N/A)</f>
        <v>#N/A</v>
      </c>
      <c r="K5290" s="1" t="e">
        <f>IFERROR(MID(SUBSTITUTE([kw rough in title],",","."),FIND("(",[kw rough in title])+1,20),SUBSTITUTE(IFERROR(MID([kw rough in title],FIND(" ",[kw rough in title])+1,20),[kw rough in title]),",","."))</f>
        <v>#N/A</v>
      </c>
      <c r="L5290" s="1">
        <f>IFERROR(FIND("kW",[desc]),0)</f>
        <v>70</v>
      </c>
      <c r="M5290">
        <f t="array" ref="M5290">MIN(IFERROR(FIND(IstNumbers,E5290),""))</f>
        <v>34</v>
      </c>
      <c r="N5290" s="1" t="str">
        <f>IF([first '# in desc]&lt;[pos kw in desc],MID([desc],[pos kw in desc]-7,7))</f>
        <v xml:space="preserve">­me 42 </v>
      </c>
      <c r="O52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90" s="1" t="str">
        <f>TRIM(IF([first '# in desc]&lt;[pos kw in desc],MID([desc],[pos kw in desc]-6,6),FALSE))</f>
        <v>me 42</v>
      </c>
      <c r="Q5290" s="1" t="b">
        <f>IF(LEN([manuell])=0,IFERROR([kw fine in title]*1,IFERROR(SUMPRODUCT(COUNTIF(IsDigits,MID([kw in desc],ROW($A$1:$A$150),1)))=LEN([kw in desc]),#N/A)),[manuell])</f>
        <v>0</v>
      </c>
      <c r="R5290" s="1" t="str">
        <f>IF([pos kw in title]&gt;0,MID(J5290,#REF!,4),IF([first '# in title]&gt;0,MID([title],[first '# in title],3),IF([first '# in title]&gt;0,MID([desc],#REF!,3),VLOOKUP([productid],$G$2:$R$1386,8))))</f>
        <v xml:space="preserve">42 </v>
      </c>
      <c r="S5290" s="1" t="e">
        <f>IF([kw in desc]=[kw rough in title],[kw in desc]*1,IFERROR(LEFT([kw_dirty],3)*1,IFERROR(LEFT([kw_dirty],2)*1,"n.a.")))</f>
        <v>#N/A</v>
      </c>
      <c r="T5290" s="1"/>
      <c r="U5290" s="1">
        <f>VLOOKUP(Tabelle1[[#This Row],[productid]],Tabelle2[#All],2,FALSE)</f>
        <v>42</v>
      </c>
    </row>
    <row r="5291" spans="1:21" hidden="1">
      <c r="A5291" t="s">
        <v>3593</v>
      </c>
      <c r="B5291">
        <v>3940</v>
      </c>
      <c r="C5291">
        <v>289859</v>
      </c>
      <c r="D5291" t="s">
        <v>8674</v>
      </c>
      <c r="E5291" t="s">
        <v>8675</v>
      </c>
      <c r="F5291">
        <v>18406</v>
      </c>
      <c r="G5291">
        <v>3497887</v>
      </c>
      <c r="H5291">
        <f t="shared" si="82"/>
        <v>0</v>
      </c>
      <c r="I5291">
        <f t="array" ref="I5291">MIN(IFERROR(FIND(IstNumbers,A5291),""))</f>
        <v>13</v>
      </c>
      <c r="J5291" s="1" t="e">
        <f>IF([first '# in title]&lt;[pos kw in title],MID([title],[pos kw in title]-6,6),#N/A)</f>
        <v>#N/A</v>
      </c>
      <c r="K5291" s="1" t="e">
        <f>IFERROR(MID(SUBSTITUTE([kw rough in title],",","."),FIND("(",[kw rough in title])+1,20),SUBSTITUTE(IFERROR(MID([kw rough in title],FIND(" ",[kw rough in title])+1,20),[kw rough in title]),",","."))</f>
        <v>#N/A</v>
      </c>
      <c r="L5291" s="1">
        <f>IFERROR(FIND("kW",[desc]),0)</f>
        <v>70</v>
      </c>
      <c r="M5291">
        <f t="array" ref="M5291">MIN(IFERROR(FIND(IstNumbers,E5291),""))</f>
        <v>34</v>
      </c>
      <c r="N5291" s="1" t="str">
        <f>IF([first '# in desc]&lt;[pos kw in desc],MID([desc],[pos kw in desc]-7,7))</f>
        <v xml:space="preserve">­me 42 </v>
      </c>
      <c r="O52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91" s="1" t="str">
        <f>TRIM(IF([first '# in desc]&lt;[pos kw in desc],MID([desc],[pos kw in desc]-6,6),FALSE))</f>
        <v>me 42</v>
      </c>
      <c r="Q5291" s="1" t="b">
        <f>IF(LEN([manuell])=0,IFERROR([kw fine in title]*1,IFERROR(SUMPRODUCT(COUNTIF(IsDigits,MID([kw in desc],ROW($A$1:$A$150),1)))=LEN([kw in desc]),#N/A)),[manuell])</f>
        <v>0</v>
      </c>
      <c r="R5291" s="1" t="str">
        <f>IF([pos kw in title]&gt;0,MID(J5291,#REF!,4),IF([first '# in title]&gt;0,MID([title],[first '# in title],3),IF([first '# in title]&gt;0,MID([desc],#REF!,3),VLOOKUP([productid],$G$2:$R$1386,8))))</f>
        <v xml:space="preserve">42 </v>
      </c>
      <c r="S5291" s="1" t="e">
        <f>IF([kw in desc]=[kw rough in title],[kw in desc]*1,IFERROR(LEFT([kw_dirty],3)*1,IFERROR(LEFT([kw_dirty],2)*1,"n.a.")))</f>
        <v>#N/A</v>
      </c>
      <c r="T5291" s="1"/>
      <c r="U5291" s="1">
        <f>VLOOKUP(Tabelle1[[#This Row],[productid]],Tabelle2[#All],2,FALSE)</f>
        <v>42</v>
      </c>
    </row>
    <row r="5292" spans="1:21">
      <c r="A5292" t="s">
        <v>2597</v>
      </c>
      <c r="B5292">
        <v>3192</v>
      </c>
      <c r="C5292">
        <v>289859</v>
      </c>
      <c r="D5292" t="s">
        <v>8676</v>
      </c>
      <c r="E5292" t="s">
        <v>8677</v>
      </c>
      <c r="F5292">
        <v>18406</v>
      </c>
      <c r="G5292">
        <v>2286143</v>
      </c>
      <c r="H5292">
        <f t="shared" si="82"/>
        <v>0</v>
      </c>
      <c r="I5292">
        <f t="array" ref="I5292">MIN(IFERROR(FIND(IstNumbers,A5292),""))</f>
        <v>12</v>
      </c>
      <c r="J5292" s="1" t="e">
        <f>IF([first '# in title]&lt;[pos kw in title],MID([title],[pos kw in title]-6,6),#N/A)</f>
        <v>#N/A</v>
      </c>
      <c r="K5292" s="1" t="e">
        <f>IFERROR(MID(SUBSTITUTE([kw rough in title],",","."),FIND("(",[kw rough in title])+1,20),SUBSTITUTE(IFERROR(MID([kw rough in title],FIND(" ",[kw rough in title])+1,20),[kw rough in title]),",","."))</f>
        <v>#N/A</v>
      </c>
      <c r="L5292" s="1">
        <f>IFERROR(FIND("kW",[desc]),0)</f>
        <v>0</v>
      </c>
      <c r="M5292">
        <f t="array" ref="M5292">MIN(IFERROR(FIND(IstNumbers,E5292),""))</f>
        <v>33</v>
      </c>
      <c r="N5292" s="1" t="b">
        <f>IF([first '# in desc]&lt;[pos kw in desc],MID([desc],[pos kw in desc]-7,7))</f>
        <v>0</v>
      </c>
      <c r="O52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92" s="1" t="str">
        <f>TRIM(IF([first '# in desc]&lt;[pos kw in desc],MID([desc],[pos kw in desc]-6,6),FALSE))</f>
        <v>FALSCH</v>
      </c>
      <c r="Q5292" s="1" t="b">
        <f>IF(LEN([manuell])=0,IFERROR([kw fine in title]*1,IFERROR(SUMPRODUCT(COUNTIF(IsDigits,MID([kw in desc],ROW($A$1:$A$150),1)))=LEN([kw in desc]),#N/A)),[manuell])</f>
        <v>0</v>
      </c>
      <c r="R5292" s="1" t="str">
        <f>IF([pos kw in title]&gt;0,MID(J5292,#REF!,4),IF([first '# in title]&gt;0,MID([title],[first '# in title],3),IF([first '# in title]&gt;0,MID([desc],#REF!,3),VLOOKUP([productid],$G$2:$R$1386,8))))</f>
        <v>146</v>
      </c>
      <c r="S5292" s="1" t="e">
        <f>IF([kw in desc]=[kw rough in title],[kw in desc]*1,IFERROR(LEFT([kw_dirty],3)*1,IFERROR(LEFT([kw_dirty],2)*1,"n.a.")))</f>
        <v>#N/A</v>
      </c>
      <c r="T5292" s="1"/>
      <c r="U5292" s="1" t="e">
        <f>VLOOKUP(Tabelle1[[#This Row],[productid]],Tabelle2[#All],2,FALSE)</f>
        <v>#N/A</v>
      </c>
    </row>
    <row r="5293" spans="1:21" hidden="1">
      <c r="A5293" t="s">
        <v>2435</v>
      </c>
      <c r="B5293">
        <v>3840</v>
      </c>
      <c r="C5293">
        <v>289859</v>
      </c>
      <c r="D5293" t="s">
        <v>8678</v>
      </c>
      <c r="E5293" t="s">
        <v>8005</v>
      </c>
      <c r="F5293">
        <v>18406</v>
      </c>
      <c r="G5293">
        <v>1750863</v>
      </c>
      <c r="H5293">
        <f t="shared" si="82"/>
        <v>0</v>
      </c>
      <c r="I5293">
        <f t="array" ref="I5293">MIN(IFERROR(FIND(IstNumbers,A5293),""))</f>
        <v>12</v>
      </c>
      <c r="J5293" s="1" t="e">
        <f>IF([first '# in title]&lt;[pos kw in title],MID([title],[pos kw in title]-6,6),#N/A)</f>
        <v>#N/A</v>
      </c>
      <c r="K5293" s="1" t="e">
        <f>IFERROR(MID(SUBSTITUTE([kw rough in title],",","."),FIND("(",[kw rough in title])+1,20),SUBSTITUTE(IFERROR(MID([kw rough in title],FIND(" ",[kw rough in title])+1,20),[kw rough in title]),",","."))</f>
        <v>#N/A</v>
      </c>
      <c r="L5293" s="1">
        <f>IFERROR(FIND("kW",[desc]),0)</f>
        <v>70</v>
      </c>
      <c r="M5293">
        <f t="array" ref="M5293">MIN(IFERROR(FIND(IstNumbers,E5293),""))</f>
        <v>34</v>
      </c>
      <c r="N5293" s="1" t="str">
        <f>IF([first '# in desc]&lt;[pos kw in desc],MID([desc],[pos kw in desc]-7,7))</f>
        <v xml:space="preserve">­me 42 </v>
      </c>
      <c r="O52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93" s="1" t="str">
        <f>TRIM(IF([first '# in desc]&lt;[pos kw in desc],MID([desc],[pos kw in desc]-6,6),FALSE))</f>
        <v>me 42</v>
      </c>
      <c r="Q5293" s="1" t="b">
        <f>IF(LEN([manuell])=0,IFERROR([kw fine in title]*1,IFERROR(SUMPRODUCT(COUNTIF(IsDigits,MID([kw in desc],ROW($A$1:$A$150),1)))=LEN([kw in desc]),#N/A)),[manuell])</f>
        <v>0</v>
      </c>
      <c r="R5293" s="1" t="str">
        <f>IF([pos kw in title]&gt;0,MID(J5293,#REF!,4),IF([first '# in title]&gt;0,MID([title],[first '# in title],3),IF([first '# in title]&gt;0,MID([desc],#REF!,3),VLOOKUP([productid],$G$2:$R$1386,8))))</f>
        <v xml:space="preserve">42 </v>
      </c>
      <c r="S5293" s="1" t="e">
        <f>IF([kw in desc]=[kw rough in title],[kw in desc]*1,IFERROR(LEFT([kw_dirty],3)*1,IFERROR(LEFT([kw_dirty],2)*1,"n.a.")))</f>
        <v>#N/A</v>
      </c>
      <c r="T5293" s="1"/>
      <c r="U5293" s="1">
        <f>VLOOKUP(Tabelle1[[#This Row],[productid]],Tabelle2[#All],2,FALSE)</f>
        <v>42</v>
      </c>
    </row>
    <row r="5294" spans="1:21" hidden="1">
      <c r="A5294" t="s">
        <v>3593</v>
      </c>
      <c r="B5294">
        <v>3945</v>
      </c>
      <c r="C5294">
        <v>289859</v>
      </c>
      <c r="D5294" t="s">
        <v>8679</v>
      </c>
      <c r="E5294" t="s">
        <v>8680</v>
      </c>
      <c r="F5294">
        <v>18406</v>
      </c>
      <c r="G5294">
        <v>3497887</v>
      </c>
      <c r="H5294">
        <f t="shared" si="82"/>
        <v>0</v>
      </c>
      <c r="I5294">
        <f t="array" ref="I5294">MIN(IFERROR(FIND(IstNumbers,A5294),""))</f>
        <v>13</v>
      </c>
      <c r="J5294" s="1" t="e">
        <f>IF([first '# in title]&lt;[pos kw in title],MID([title],[pos kw in title]-6,6),#N/A)</f>
        <v>#N/A</v>
      </c>
      <c r="K5294" s="1" t="e">
        <f>IFERROR(MID(SUBSTITUTE([kw rough in title],",","."),FIND("(",[kw rough in title])+1,20),SUBSTITUTE(IFERROR(MID([kw rough in title],FIND(" ",[kw rough in title])+1,20),[kw rough in title]),",","."))</f>
        <v>#N/A</v>
      </c>
      <c r="L5294" s="1">
        <f>IFERROR(FIND("kW",[desc]),0)</f>
        <v>70</v>
      </c>
      <c r="M5294">
        <f t="array" ref="M5294">MIN(IFERROR(FIND(IstNumbers,E5294),""))</f>
        <v>34</v>
      </c>
      <c r="N5294" s="1" t="str">
        <f>IF([first '# in desc]&lt;[pos kw in desc],MID([desc],[pos kw in desc]-7,7))</f>
        <v xml:space="preserve">­me 42 </v>
      </c>
      <c r="O52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94" s="1" t="str">
        <f>TRIM(IF([first '# in desc]&lt;[pos kw in desc],MID([desc],[pos kw in desc]-6,6),FALSE))</f>
        <v>me 42</v>
      </c>
      <c r="Q5294" s="1" t="b">
        <f>IF(LEN([manuell])=0,IFERROR([kw fine in title]*1,IFERROR(SUMPRODUCT(COUNTIF(IsDigits,MID([kw in desc],ROW($A$1:$A$150),1)))=LEN([kw in desc]),#N/A)),[manuell])</f>
        <v>0</v>
      </c>
      <c r="R5294" s="1" t="str">
        <f>IF([pos kw in title]&gt;0,MID(J5294,#REF!,4),IF([first '# in title]&gt;0,MID([title],[first '# in title],3),IF([first '# in title]&gt;0,MID([desc],#REF!,3),VLOOKUP([productid],$G$2:$R$1386,8))))</f>
        <v xml:space="preserve">42 </v>
      </c>
      <c r="S5294" s="1" t="e">
        <f>IF([kw in desc]=[kw rough in title],[kw in desc]*1,IFERROR(LEFT([kw_dirty],3)*1,IFERROR(LEFT([kw_dirty],2)*1,"n.a.")))</f>
        <v>#N/A</v>
      </c>
      <c r="T5294" s="1"/>
      <c r="U5294" s="1">
        <f>VLOOKUP(Tabelle1[[#This Row],[productid]],Tabelle2[#All],2,FALSE)</f>
        <v>42</v>
      </c>
    </row>
    <row r="5295" spans="1:21">
      <c r="A5295" t="s">
        <v>2597</v>
      </c>
      <c r="B5295">
        <v>3193</v>
      </c>
      <c r="C5295">
        <v>289859</v>
      </c>
      <c r="D5295" t="s">
        <v>8681</v>
      </c>
      <c r="E5295" t="s">
        <v>8682</v>
      </c>
      <c r="F5295">
        <v>18406</v>
      </c>
      <c r="G5295">
        <v>2286143</v>
      </c>
      <c r="H5295">
        <f t="shared" si="82"/>
        <v>0</v>
      </c>
      <c r="I5295">
        <f t="array" ref="I5295">MIN(IFERROR(FIND(IstNumbers,A5295),""))</f>
        <v>12</v>
      </c>
      <c r="J5295" s="1" t="e">
        <f>IF([first '# in title]&lt;[pos kw in title],MID([title],[pos kw in title]-6,6),#N/A)</f>
        <v>#N/A</v>
      </c>
      <c r="K5295" s="1" t="e">
        <f>IFERROR(MID(SUBSTITUTE([kw rough in title],",","."),FIND("(",[kw rough in title])+1,20),SUBSTITUTE(IFERROR(MID([kw rough in title],FIND(" ",[kw rough in title])+1,20),[kw rough in title]),",","."))</f>
        <v>#N/A</v>
      </c>
      <c r="L5295" s="1">
        <f>IFERROR(FIND("kW",[desc]),0)</f>
        <v>0</v>
      </c>
      <c r="M5295">
        <f t="array" ref="M5295">MIN(IFERROR(FIND(IstNumbers,E5295),""))</f>
        <v>33</v>
      </c>
      <c r="N5295" s="1" t="b">
        <f>IF([first '# in desc]&lt;[pos kw in desc],MID([desc],[pos kw in desc]-7,7))</f>
        <v>0</v>
      </c>
      <c r="O52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95" s="1" t="str">
        <f>TRIM(IF([first '# in desc]&lt;[pos kw in desc],MID([desc],[pos kw in desc]-6,6),FALSE))</f>
        <v>FALSCH</v>
      </c>
      <c r="Q5295" s="1" t="b">
        <f>IF(LEN([manuell])=0,IFERROR([kw fine in title]*1,IFERROR(SUMPRODUCT(COUNTIF(IsDigits,MID([kw in desc],ROW($A$1:$A$150),1)))=LEN([kw in desc]),#N/A)),[manuell])</f>
        <v>0</v>
      </c>
      <c r="R5295" s="1" t="str">
        <f>IF([pos kw in title]&gt;0,MID(J5295,#REF!,4),IF([first '# in title]&gt;0,MID([title],[first '# in title],3),IF([first '# in title]&gt;0,MID([desc],#REF!,3),VLOOKUP([productid],$G$2:$R$1386,8))))</f>
        <v>146</v>
      </c>
      <c r="S5295" s="1" t="e">
        <f>IF([kw in desc]=[kw rough in title],[kw in desc]*1,IFERROR(LEFT([kw_dirty],3)*1,IFERROR(LEFT([kw_dirty],2)*1,"n.a.")))</f>
        <v>#N/A</v>
      </c>
      <c r="T5295" s="1"/>
      <c r="U5295" s="1" t="e">
        <f>VLOOKUP(Tabelle1[[#This Row],[productid]],Tabelle2[#All],2,FALSE)</f>
        <v>#N/A</v>
      </c>
    </row>
    <row r="5296" spans="1:21" hidden="1">
      <c r="A5296" t="s">
        <v>2435</v>
      </c>
      <c r="B5296">
        <v>3840</v>
      </c>
      <c r="C5296">
        <v>289859</v>
      </c>
      <c r="D5296" t="s">
        <v>8683</v>
      </c>
      <c r="E5296" t="s">
        <v>8033</v>
      </c>
      <c r="F5296">
        <v>18406</v>
      </c>
      <c r="G5296">
        <v>1750863</v>
      </c>
      <c r="H5296">
        <f t="shared" si="82"/>
        <v>0</v>
      </c>
      <c r="I5296">
        <f t="array" ref="I5296">MIN(IFERROR(FIND(IstNumbers,A5296),""))</f>
        <v>12</v>
      </c>
      <c r="J5296" s="1" t="e">
        <f>IF([first '# in title]&lt;[pos kw in title],MID([title],[pos kw in title]-6,6),#N/A)</f>
        <v>#N/A</v>
      </c>
      <c r="K5296" s="1" t="e">
        <f>IFERROR(MID(SUBSTITUTE([kw rough in title],",","."),FIND("(",[kw rough in title])+1,20),SUBSTITUTE(IFERROR(MID([kw rough in title],FIND(" ",[kw rough in title])+1,20),[kw rough in title]),",","."))</f>
        <v>#N/A</v>
      </c>
      <c r="L5296" s="1">
        <f>IFERROR(FIND("kW",[desc]),0)</f>
        <v>70</v>
      </c>
      <c r="M5296">
        <f t="array" ref="M5296">MIN(IFERROR(FIND(IstNumbers,E5296),""))</f>
        <v>34</v>
      </c>
      <c r="N5296" s="1" t="str">
        <f>IF([first '# in desc]&lt;[pos kw in desc],MID([desc],[pos kw in desc]-7,7))</f>
        <v xml:space="preserve">­me 42 </v>
      </c>
      <c r="O52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96" s="1" t="str">
        <f>TRIM(IF([first '# in desc]&lt;[pos kw in desc],MID([desc],[pos kw in desc]-6,6),FALSE))</f>
        <v>me 42</v>
      </c>
      <c r="Q5296" s="1" t="b">
        <f>IF(LEN([manuell])=0,IFERROR([kw fine in title]*1,IFERROR(SUMPRODUCT(COUNTIF(IsDigits,MID([kw in desc],ROW($A$1:$A$150),1)))=LEN([kw in desc]),#N/A)),[manuell])</f>
        <v>0</v>
      </c>
      <c r="R5296" s="1" t="str">
        <f>IF([pos kw in title]&gt;0,MID(J5296,#REF!,4),IF([first '# in title]&gt;0,MID([title],[first '# in title],3),IF([first '# in title]&gt;0,MID([desc],#REF!,3),VLOOKUP([productid],$G$2:$R$1386,8))))</f>
        <v xml:space="preserve">42 </v>
      </c>
      <c r="S5296" s="1" t="e">
        <f>IF([kw in desc]=[kw rough in title],[kw in desc]*1,IFERROR(LEFT([kw_dirty],3)*1,IFERROR(LEFT([kw_dirty],2)*1,"n.a.")))</f>
        <v>#N/A</v>
      </c>
      <c r="T5296" s="1"/>
      <c r="U5296" s="1">
        <f>VLOOKUP(Tabelle1[[#This Row],[productid]],Tabelle2[#All],2,FALSE)</f>
        <v>42</v>
      </c>
    </row>
    <row r="5297" spans="1:21" hidden="1">
      <c r="A5297" t="s">
        <v>3593</v>
      </c>
      <c r="B5297">
        <v>3945</v>
      </c>
      <c r="C5297">
        <v>289859</v>
      </c>
      <c r="D5297" t="s">
        <v>8684</v>
      </c>
      <c r="E5297" t="s">
        <v>8685</v>
      </c>
      <c r="F5297">
        <v>18406</v>
      </c>
      <c r="G5297">
        <v>3497887</v>
      </c>
      <c r="H5297">
        <f t="shared" si="82"/>
        <v>0</v>
      </c>
      <c r="I5297">
        <f t="array" ref="I5297">MIN(IFERROR(FIND(IstNumbers,A5297),""))</f>
        <v>13</v>
      </c>
      <c r="J5297" s="1" t="e">
        <f>IF([first '# in title]&lt;[pos kw in title],MID([title],[pos kw in title]-6,6),#N/A)</f>
        <v>#N/A</v>
      </c>
      <c r="K5297" s="1" t="e">
        <f>IFERROR(MID(SUBSTITUTE([kw rough in title],",","."),FIND("(",[kw rough in title])+1,20),SUBSTITUTE(IFERROR(MID([kw rough in title],FIND(" ",[kw rough in title])+1,20),[kw rough in title]),",","."))</f>
        <v>#N/A</v>
      </c>
      <c r="L5297" s="1">
        <f>IFERROR(FIND("kW",[desc]),0)</f>
        <v>70</v>
      </c>
      <c r="M5297">
        <f t="array" ref="M5297">MIN(IFERROR(FIND(IstNumbers,E5297),""))</f>
        <v>34</v>
      </c>
      <c r="N5297" s="1" t="str">
        <f>IF([first '# in desc]&lt;[pos kw in desc],MID([desc],[pos kw in desc]-7,7))</f>
        <v xml:space="preserve">­me 42 </v>
      </c>
      <c r="O52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97" s="1" t="str">
        <f>TRIM(IF([first '# in desc]&lt;[pos kw in desc],MID([desc],[pos kw in desc]-6,6),FALSE))</f>
        <v>me 42</v>
      </c>
      <c r="Q5297" s="1" t="b">
        <f>IF(LEN([manuell])=0,IFERROR([kw fine in title]*1,IFERROR(SUMPRODUCT(COUNTIF(IsDigits,MID([kw in desc],ROW($A$1:$A$150),1)))=LEN([kw in desc]),#N/A)),[manuell])</f>
        <v>0</v>
      </c>
      <c r="R5297" s="1" t="str">
        <f>IF([pos kw in title]&gt;0,MID(J5297,#REF!,4),IF([first '# in title]&gt;0,MID([title],[first '# in title],3),IF([first '# in title]&gt;0,MID([desc],#REF!,3),VLOOKUP([productid],$G$2:$R$1386,8))))</f>
        <v xml:space="preserve">42 </v>
      </c>
      <c r="S5297" s="1" t="e">
        <f>IF([kw in desc]=[kw rough in title],[kw in desc]*1,IFERROR(LEFT([kw_dirty],3)*1,IFERROR(LEFT([kw_dirty],2)*1,"n.a.")))</f>
        <v>#N/A</v>
      </c>
      <c r="T5297" s="1"/>
      <c r="U5297" s="1">
        <f>VLOOKUP(Tabelle1[[#This Row],[productid]],Tabelle2[#All],2,FALSE)</f>
        <v>42</v>
      </c>
    </row>
    <row r="5298" spans="1:21">
      <c r="A5298" t="s">
        <v>2597</v>
      </c>
      <c r="B5298">
        <v>3194</v>
      </c>
      <c r="C5298">
        <v>289859</v>
      </c>
      <c r="D5298" t="s">
        <v>8686</v>
      </c>
      <c r="E5298" t="s">
        <v>8687</v>
      </c>
      <c r="F5298">
        <v>18406</v>
      </c>
      <c r="G5298">
        <v>2286143</v>
      </c>
      <c r="H5298">
        <f t="shared" si="82"/>
        <v>0</v>
      </c>
      <c r="I5298">
        <f t="array" ref="I5298">MIN(IFERROR(FIND(IstNumbers,A5298),""))</f>
        <v>12</v>
      </c>
      <c r="J5298" s="1" t="e">
        <f>IF([first '# in title]&lt;[pos kw in title],MID([title],[pos kw in title]-6,6),#N/A)</f>
        <v>#N/A</v>
      </c>
      <c r="K5298" s="1" t="e">
        <f>IFERROR(MID(SUBSTITUTE([kw rough in title],",","."),FIND("(",[kw rough in title])+1,20),SUBSTITUTE(IFERROR(MID([kw rough in title],FIND(" ",[kw rough in title])+1,20),[kw rough in title]),",","."))</f>
        <v>#N/A</v>
      </c>
      <c r="L5298" s="1">
        <f>IFERROR(FIND("kW",[desc]),0)</f>
        <v>0</v>
      </c>
      <c r="M5298">
        <f t="array" ref="M5298">MIN(IFERROR(FIND(IstNumbers,E5298),""))</f>
        <v>33</v>
      </c>
      <c r="N5298" s="1" t="b">
        <f>IF([first '# in desc]&lt;[pos kw in desc],MID([desc],[pos kw in desc]-7,7))</f>
        <v>0</v>
      </c>
      <c r="O52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298" s="1" t="str">
        <f>TRIM(IF([first '# in desc]&lt;[pos kw in desc],MID([desc],[pos kw in desc]-6,6),FALSE))</f>
        <v>FALSCH</v>
      </c>
      <c r="Q5298" s="1" t="b">
        <f>IF(LEN([manuell])=0,IFERROR([kw fine in title]*1,IFERROR(SUMPRODUCT(COUNTIF(IsDigits,MID([kw in desc],ROW($A$1:$A$150),1)))=LEN([kw in desc]),#N/A)),[manuell])</f>
        <v>0</v>
      </c>
      <c r="R5298" s="1" t="str">
        <f>IF([pos kw in title]&gt;0,MID(J5298,#REF!,4),IF([first '# in title]&gt;0,MID([title],[first '# in title],3),IF([first '# in title]&gt;0,MID([desc],#REF!,3),VLOOKUP([productid],$G$2:$R$1386,8))))</f>
        <v>146</v>
      </c>
      <c r="S5298" s="1" t="e">
        <f>IF([kw in desc]=[kw rough in title],[kw in desc]*1,IFERROR(LEFT([kw_dirty],3)*1,IFERROR(LEFT([kw_dirty],2)*1,"n.a.")))</f>
        <v>#N/A</v>
      </c>
      <c r="T5298" s="1"/>
      <c r="U5298" s="1" t="e">
        <f>VLOOKUP(Tabelle1[[#This Row],[productid]],Tabelle2[#All],2,FALSE)</f>
        <v>#N/A</v>
      </c>
    </row>
    <row r="5299" spans="1:21" hidden="1">
      <c r="A5299" t="s">
        <v>2435</v>
      </c>
      <c r="B5299">
        <v>3840</v>
      </c>
      <c r="C5299">
        <v>289859</v>
      </c>
      <c r="D5299" t="s">
        <v>8688</v>
      </c>
      <c r="E5299" t="s">
        <v>8038</v>
      </c>
      <c r="F5299">
        <v>18406</v>
      </c>
      <c r="G5299">
        <v>1750863</v>
      </c>
      <c r="H5299">
        <f t="shared" si="82"/>
        <v>0</v>
      </c>
      <c r="I5299">
        <f t="array" ref="I5299">MIN(IFERROR(FIND(IstNumbers,A5299),""))</f>
        <v>12</v>
      </c>
      <c r="J5299" s="1" t="e">
        <f>IF([first '# in title]&lt;[pos kw in title],MID([title],[pos kw in title]-6,6),#N/A)</f>
        <v>#N/A</v>
      </c>
      <c r="K5299" s="1" t="e">
        <f>IFERROR(MID(SUBSTITUTE([kw rough in title],",","."),FIND("(",[kw rough in title])+1,20),SUBSTITUTE(IFERROR(MID([kw rough in title],FIND(" ",[kw rough in title])+1,20),[kw rough in title]),",","."))</f>
        <v>#N/A</v>
      </c>
      <c r="L5299" s="1">
        <f>IFERROR(FIND("kW",[desc]),0)</f>
        <v>70</v>
      </c>
      <c r="M5299">
        <f t="array" ref="M5299">MIN(IFERROR(FIND(IstNumbers,E5299),""))</f>
        <v>34</v>
      </c>
      <c r="N5299" s="1" t="str">
        <f>IF([first '# in desc]&lt;[pos kw in desc],MID([desc],[pos kw in desc]-7,7))</f>
        <v xml:space="preserve">­me 42 </v>
      </c>
      <c r="O52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299" s="1" t="str">
        <f>TRIM(IF([first '# in desc]&lt;[pos kw in desc],MID([desc],[pos kw in desc]-6,6),FALSE))</f>
        <v>me 42</v>
      </c>
      <c r="Q5299" s="1" t="b">
        <f>IF(LEN([manuell])=0,IFERROR([kw fine in title]*1,IFERROR(SUMPRODUCT(COUNTIF(IsDigits,MID([kw in desc],ROW($A$1:$A$150),1)))=LEN([kw in desc]),#N/A)),[manuell])</f>
        <v>0</v>
      </c>
      <c r="R5299" s="1" t="str">
        <f>IF([pos kw in title]&gt;0,MID(J5299,#REF!,4),IF([first '# in title]&gt;0,MID([title],[first '# in title],3),IF([first '# in title]&gt;0,MID([desc],#REF!,3),VLOOKUP([productid],$G$2:$R$1386,8))))</f>
        <v xml:space="preserve">42 </v>
      </c>
      <c r="S5299" s="1" t="e">
        <f>IF([kw in desc]=[kw rough in title],[kw in desc]*1,IFERROR(LEFT([kw_dirty],3)*1,IFERROR(LEFT([kw_dirty],2)*1,"n.a.")))</f>
        <v>#N/A</v>
      </c>
      <c r="T5299" s="1"/>
      <c r="U5299" s="1">
        <f>VLOOKUP(Tabelle1[[#This Row],[productid]],Tabelle2[#All],2,FALSE)</f>
        <v>42</v>
      </c>
    </row>
    <row r="5300" spans="1:21" hidden="1">
      <c r="A5300" t="s">
        <v>3593</v>
      </c>
      <c r="B5300">
        <v>3945</v>
      </c>
      <c r="C5300">
        <v>289859</v>
      </c>
      <c r="D5300" t="s">
        <v>8689</v>
      </c>
      <c r="E5300" t="s">
        <v>8690</v>
      </c>
      <c r="F5300">
        <v>18406</v>
      </c>
      <c r="G5300">
        <v>3497887</v>
      </c>
      <c r="H5300">
        <f t="shared" si="82"/>
        <v>0</v>
      </c>
      <c r="I5300">
        <f t="array" ref="I5300">MIN(IFERROR(FIND(IstNumbers,A5300),""))</f>
        <v>13</v>
      </c>
      <c r="J5300" s="1" t="e">
        <f>IF([first '# in title]&lt;[pos kw in title],MID([title],[pos kw in title]-6,6),#N/A)</f>
        <v>#N/A</v>
      </c>
      <c r="K5300" s="1" t="e">
        <f>IFERROR(MID(SUBSTITUTE([kw rough in title],",","."),FIND("(",[kw rough in title])+1,20),SUBSTITUTE(IFERROR(MID([kw rough in title],FIND(" ",[kw rough in title])+1,20),[kw rough in title]),",","."))</f>
        <v>#N/A</v>
      </c>
      <c r="L5300" s="1">
        <f>IFERROR(FIND("kW",[desc]),0)</f>
        <v>70</v>
      </c>
      <c r="M5300">
        <f t="array" ref="M5300">MIN(IFERROR(FIND(IstNumbers,E5300),""))</f>
        <v>34</v>
      </c>
      <c r="N5300" s="1" t="str">
        <f>IF([first '# in desc]&lt;[pos kw in desc],MID([desc],[pos kw in desc]-7,7))</f>
        <v xml:space="preserve">­me 42 </v>
      </c>
      <c r="O53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00" s="1" t="str">
        <f>TRIM(IF([first '# in desc]&lt;[pos kw in desc],MID([desc],[pos kw in desc]-6,6),FALSE))</f>
        <v>me 42</v>
      </c>
      <c r="Q5300" s="1" t="b">
        <f>IF(LEN([manuell])=0,IFERROR([kw fine in title]*1,IFERROR(SUMPRODUCT(COUNTIF(IsDigits,MID([kw in desc],ROW($A$1:$A$150),1)))=LEN([kw in desc]),#N/A)),[manuell])</f>
        <v>0</v>
      </c>
      <c r="R5300" s="1" t="str">
        <f>IF([pos kw in title]&gt;0,MID(J5300,#REF!,4),IF([first '# in title]&gt;0,MID([title],[first '# in title],3),IF([first '# in title]&gt;0,MID([desc],#REF!,3),VLOOKUP([productid],$G$2:$R$1386,8))))</f>
        <v xml:space="preserve">42 </v>
      </c>
      <c r="S5300" s="1" t="e">
        <f>IF([kw in desc]=[kw rough in title],[kw in desc]*1,IFERROR(LEFT([kw_dirty],3)*1,IFERROR(LEFT([kw_dirty],2)*1,"n.a.")))</f>
        <v>#N/A</v>
      </c>
      <c r="T5300" s="1"/>
      <c r="U5300" s="1">
        <f>VLOOKUP(Tabelle1[[#This Row],[productid]],Tabelle2[#All],2,FALSE)</f>
        <v>42</v>
      </c>
    </row>
    <row r="5301" spans="1:21">
      <c r="A5301" t="s">
        <v>2597</v>
      </c>
      <c r="B5301">
        <v>3194</v>
      </c>
      <c r="C5301">
        <v>289859</v>
      </c>
      <c r="D5301" t="s">
        <v>8691</v>
      </c>
      <c r="E5301" t="s">
        <v>8692</v>
      </c>
      <c r="F5301">
        <v>18406</v>
      </c>
      <c r="G5301">
        <v>2286143</v>
      </c>
      <c r="H5301">
        <f t="shared" si="82"/>
        <v>0</v>
      </c>
      <c r="I5301">
        <f t="array" ref="I5301">MIN(IFERROR(FIND(IstNumbers,A5301),""))</f>
        <v>12</v>
      </c>
      <c r="J5301" s="1" t="e">
        <f>IF([first '# in title]&lt;[pos kw in title],MID([title],[pos kw in title]-6,6),#N/A)</f>
        <v>#N/A</v>
      </c>
      <c r="K5301" s="1" t="e">
        <f>IFERROR(MID(SUBSTITUTE([kw rough in title],",","."),FIND("(",[kw rough in title])+1,20),SUBSTITUTE(IFERROR(MID([kw rough in title],FIND(" ",[kw rough in title])+1,20),[kw rough in title]),",","."))</f>
        <v>#N/A</v>
      </c>
      <c r="L5301" s="1">
        <f>IFERROR(FIND("kW",[desc]),0)</f>
        <v>0</v>
      </c>
      <c r="M5301">
        <f t="array" ref="M5301">MIN(IFERROR(FIND(IstNumbers,E5301),""))</f>
        <v>33</v>
      </c>
      <c r="N5301" s="1" t="b">
        <f>IF([first '# in desc]&lt;[pos kw in desc],MID([desc],[pos kw in desc]-7,7))</f>
        <v>0</v>
      </c>
      <c r="O53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01" s="1" t="str">
        <f>TRIM(IF([first '# in desc]&lt;[pos kw in desc],MID([desc],[pos kw in desc]-6,6),FALSE))</f>
        <v>FALSCH</v>
      </c>
      <c r="Q5301" s="1" t="b">
        <f>IF(LEN([manuell])=0,IFERROR([kw fine in title]*1,IFERROR(SUMPRODUCT(COUNTIF(IsDigits,MID([kw in desc],ROW($A$1:$A$150),1)))=LEN([kw in desc]),#N/A)),[manuell])</f>
        <v>0</v>
      </c>
      <c r="R5301" s="1" t="str">
        <f>IF([pos kw in title]&gt;0,MID(J5301,#REF!,4),IF([first '# in title]&gt;0,MID([title],[first '# in title],3),IF([first '# in title]&gt;0,MID([desc],#REF!,3),VLOOKUP([productid],$G$2:$R$1386,8))))</f>
        <v>146</v>
      </c>
      <c r="S5301" s="1" t="e">
        <f>IF([kw in desc]=[kw rough in title],[kw in desc]*1,IFERROR(LEFT([kw_dirty],3)*1,IFERROR(LEFT([kw_dirty],2)*1,"n.a.")))</f>
        <v>#N/A</v>
      </c>
      <c r="T5301" s="1"/>
      <c r="U5301" s="1" t="e">
        <f>VLOOKUP(Tabelle1[[#This Row],[productid]],Tabelle2[#All],2,FALSE)</f>
        <v>#N/A</v>
      </c>
    </row>
    <row r="5302" spans="1:21" hidden="1">
      <c r="A5302" t="s">
        <v>2435</v>
      </c>
      <c r="B5302">
        <v>3840</v>
      </c>
      <c r="C5302">
        <v>289859</v>
      </c>
      <c r="D5302" t="s">
        <v>8693</v>
      </c>
      <c r="E5302" t="s">
        <v>8043</v>
      </c>
      <c r="F5302">
        <v>18406</v>
      </c>
      <c r="G5302">
        <v>1750863</v>
      </c>
      <c r="H5302">
        <f t="shared" si="82"/>
        <v>0</v>
      </c>
      <c r="I5302">
        <f t="array" ref="I5302">MIN(IFERROR(FIND(IstNumbers,A5302),""))</f>
        <v>12</v>
      </c>
      <c r="J5302" s="1" t="e">
        <f>IF([first '# in title]&lt;[pos kw in title],MID([title],[pos kw in title]-6,6),#N/A)</f>
        <v>#N/A</v>
      </c>
      <c r="K5302" s="1" t="e">
        <f>IFERROR(MID(SUBSTITUTE([kw rough in title],",","."),FIND("(",[kw rough in title])+1,20),SUBSTITUTE(IFERROR(MID([kw rough in title],FIND(" ",[kw rough in title])+1,20),[kw rough in title]),",","."))</f>
        <v>#N/A</v>
      </c>
      <c r="L5302" s="1">
        <f>IFERROR(FIND("kW",[desc]),0)</f>
        <v>70</v>
      </c>
      <c r="M5302">
        <f t="array" ref="M5302">MIN(IFERROR(FIND(IstNumbers,E5302),""))</f>
        <v>34</v>
      </c>
      <c r="N5302" s="1" t="str">
        <f>IF([first '# in desc]&lt;[pos kw in desc],MID([desc],[pos kw in desc]-7,7))</f>
        <v xml:space="preserve">­me 42 </v>
      </c>
      <c r="O53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02" s="1" t="str">
        <f>TRIM(IF([first '# in desc]&lt;[pos kw in desc],MID([desc],[pos kw in desc]-6,6),FALSE))</f>
        <v>me 42</v>
      </c>
      <c r="Q5302" s="1" t="b">
        <f>IF(LEN([manuell])=0,IFERROR([kw fine in title]*1,IFERROR(SUMPRODUCT(COUNTIF(IsDigits,MID([kw in desc],ROW($A$1:$A$150),1)))=LEN([kw in desc]),#N/A)),[manuell])</f>
        <v>0</v>
      </c>
      <c r="R5302" s="1" t="str">
        <f>IF([pos kw in title]&gt;0,MID(J5302,#REF!,4),IF([first '# in title]&gt;0,MID([title],[first '# in title],3),IF([first '# in title]&gt;0,MID([desc],#REF!,3),VLOOKUP([productid],$G$2:$R$1386,8))))</f>
        <v xml:space="preserve">42 </v>
      </c>
      <c r="S5302" s="1" t="e">
        <f>IF([kw in desc]=[kw rough in title],[kw in desc]*1,IFERROR(LEFT([kw_dirty],3)*1,IFERROR(LEFT([kw_dirty],2)*1,"n.a.")))</f>
        <v>#N/A</v>
      </c>
      <c r="T5302" s="1"/>
      <c r="U5302" s="1">
        <f>VLOOKUP(Tabelle1[[#This Row],[productid]],Tabelle2[#All],2,FALSE)</f>
        <v>42</v>
      </c>
    </row>
    <row r="5303" spans="1:21" hidden="1">
      <c r="A5303" t="s">
        <v>3593</v>
      </c>
      <c r="B5303">
        <v>3945</v>
      </c>
      <c r="C5303">
        <v>289859</v>
      </c>
      <c r="D5303" t="s">
        <v>8694</v>
      </c>
      <c r="E5303" t="s">
        <v>8695</v>
      </c>
      <c r="F5303">
        <v>18406</v>
      </c>
      <c r="G5303">
        <v>3497887</v>
      </c>
      <c r="H5303">
        <f t="shared" si="82"/>
        <v>0</v>
      </c>
      <c r="I5303">
        <f t="array" ref="I5303">MIN(IFERROR(FIND(IstNumbers,A5303),""))</f>
        <v>13</v>
      </c>
      <c r="J5303" s="1" t="e">
        <f>IF([first '# in title]&lt;[pos kw in title],MID([title],[pos kw in title]-6,6),#N/A)</f>
        <v>#N/A</v>
      </c>
      <c r="K5303" s="1" t="e">
        <f>IFERROR(MID(SUBSTITUTE([kw rough in title],",","."),FIND("(",[kw rough in title])+1,20),SUBSTITUTE(IFERROR(MID([kw rough in title],FIND(" ",[kw rough in title])+1,20),[kw rough in title]),",","."))</f>
        <v>#N/A</v>
      </c>
      <c r="L5303" s="1">
        <f>IFERROR(FIND("kW",[desc]),0)</f>
        <v>70</v>
      </c>
      <c r="M5303">
        <f t="array" ref="M5303">MIN(IFERROR(FIND(IstNumbers,E5303),""))</f>
        <v>34</v>
      </c>
      <c r="N5303" s="1" t="str">
        <f>IF([first '# in desc]&lt;[pos kw in desc],MID([desc],[pos kw in desc]-7,7))</f>
        <v xml:space="preserve">­me 42 </v>
      </c>
      <c r="O53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03" s="1" t="str">
        <f>TRIM(IF([first '# in desc]&lt;[pos kw in desc],MID([desc],[pos kw in desc]-6,6),FALSE))</f>
        <v>me 42</v>
      </c>
      <c r="Q5303" s="1" t="b">
        <f>IF(LEN([manuell])=0,IFERROR([kw fine in title]*1,IFERROR(SUMPRODUCT(COUNTIF(IsDigits,MID([kw in desc],ROW($A$1:$A$150),1)))=LEN([kw in desc]),#N/A)),[manuell])</f>
        <v>0</v>
      </c>
      <c r="R5303" s="1" t="str">
        <f>IF([pos kw in title]&gt;0,MID(J5303,#REF!,4),IF([first '# in title]&gt;0,MID([title],[first '# in title],3),IF([first '# in title]&gt;0,MID([desc],#REF!,3),VLOOKUP([productid],$G$2:$R$1386,8))))</f>
        <v xml:space="preserve">42 </v>
      </c>
      <c r="S5303" s="1" t="e">
        <f>IF([kw in desc]=[kw rough in title],[kw in desc]*1,IFERROR(LEFT([kw_dirty],3)*1,IFERROR(LEFT([kw_dirty],2)*1,"n.a.")))</f>
        <v>#N/A</v>
      </c>
      <c r="T5303" s="1"/>
      <c r="U5303" s="1">
        <f>VLOOKUP(Tabelle1[[#This Row],[productid]],Tabelle2[#All],2,FALSE)</f>
        <v>42</v>
      </c>
    </row>
    <row r="5304" spans="1:21">
      <c r="A5304" t="s">
        <v>2597</v>
      </c>
      <c r="B5304">
        <v>3194</v>
      </c>
      <c r="C5304">
        <v>289859</v>
      </c>
      <c r="D5304" t="s">
        <v>8696</v>
      </c>
      <c r="E5304" t="s">
        <v>8697</v>
      </c>
      <c r="F5304">
        <v>18406</v>
      </c>
      <c r="G5304">
        <v>2286143</v>
      </c>
      <c r="H5304">
        <f t="shared" si="82"/>
        <v>0</v>
      </c>
      <c r="I5304">
        <f t="array" ref="I5304">MIN(IFERROR(FIND(IstNumbers,A5304),""))</f>
        <v>12</v>
      </c>
      <c r="J5304" s="1" t="e">
        <f>IF([first '# in title]&lt;[pos kw in title],MID([title],[pos kw in title]-6,6),#N/A)</f>
        <v>#N/A</v>
      </c>
      <c r="K5304" s="1" t="e">
        <f>IFERROR(MID(SUBSTITUTE([kw rough in title],",","."),FIND("(",[kw rough in title])+1,20),SUBSTITUTE(IFERROR(MID([kw rough in title],FIND(" ",[kw rough in title])+1,20),[kw rough in title]),",","."))</f>
        <v>#N/A</v>
      </c>
      <c r="L5304" s="1">
        <f>IFERROR(FIND("kW",[desc]),0)</f>
        <v>0</v>
      </c>
      <c r="M5304">
        <f t="array" ref="M5304">MIN(IFERROR(FIND(IstNumbers,E5304),""))</f>
        <v>33</v>
      </c>
      <c r="N5304" s="1" t="b">
        <f>IF([first '# in desc]&lt;[pos kw in desc],MID([desc],[pos kw in desc]-7,7))</f>
        <v>0</v>
      </c>
      <c r="O53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04" s="1" t="str">
        <f>TRIM(IF([first '# in desc]&lt;[pos kw in desc],MID([desc],[pos kw in desc]-6,6),FALSE))</f>
        <v>FALSCH</v>
      </c>
      <c r="Q5304" s="1" t="b">
        <f>IF(LEN([manuell])=0,IFERROR([kw fine in title]*1,IFERROR(SUMPRODUCT(COUNTIF(IsDigits,MID([kw in desc],ROW($A$1:$A$150),1)))=LEN([kw in desc]),#N/A)),[manuell])</f>
        <v>0</v>
      </c>
      <c r="R5304" s="1" t="str">
        <f>IF([pos kw in title]&gt;0,MID(J5304,#REF!,4),IF([first '# in title]&gt;0,MID([title],[first '# in title],3),IF([first '# in title]&gt;0,MID([desc],#REF!,3),VLOOKUP([productid],$G$2:$R$1386,8))))</f>
        <v>146</v>
      </c>
      <c r="S5304" s="1" t="e">
        <f>IF([kw in desc]=[kw rough in title],[kw in desc]*1,IFERROR(LEFT([kw_dirty],3)*1,IFERROR(LEFT([kw_dirty],2)*1,"n.a.")))</f>
        <v>#N/A</v>
      </c>
      <c r="T5304" s="1"/>
      <c r="U5304" s="1" t="e">
        <f>VLOOKUP(Tabelle1[[#This Row],[productid]],Tabelle2[#All],2,FALSE)</f>
        <v>#N/A</v>
      </c>
    </row>
    <row r="5305" spans="1:21" hidden="1">
      <c r="A5305" t="s">
        <v>2435</v>
      </c>
      <c r="B5305">
        <v>3840</v>
      </c>
      <c r="C5305">
        <v>289859</v>
      </c>
      <c r="D5305" t="s">
        <v>8698</v>
      </c>
      <c r="E5305" t="s">
        <v>7983</v>
      </c>
      <c r="F5305">
        <v>18406</v>
      </c>
      <c r="G5305">
        <v>1750863</v>
      </c>
      <c r="H5305">
        <f t="shared" si="82"/>
        <v>0</v>
      </c>
      <c r="I5305">
        <f t="array" ref="I5305">MIN(IFERROR(FIND(IstNumbers,A5305),""))</f>
        <v>12</v>
      </c>
      <c r="J5305" s="1" t="e">
        <f>IF([first '# in title]&lt;[pos kw in title],MID([title],[pos kw in title]-6,6),#N/A)</f>
        <v>#N/A</v>
      </c>
      <c r="K5305" s="1" t="e">
        <f>IFERROR(MID(SUBSTITUTE([kw rough in title],",","."),FIND("(",[kw rough in title])+1,20),SUBSTITUTE(IFERROR(MID([kw rough in title],FIND(" ",[kw rough in title])+1,20),[kw rough in title]),",","."))</f>
        <v>#N/A</v>
      </c>
      <c r="L5305" s="1">
        <f>IFERROR(FIND("kW",[desc]),0)</f>
        <v>70</v>
      </c>
      <c r="M5305">
        <f t="array" ref="M5305">MIN(IFERROR(FIND(IstNumbers,E5305),""))</f>
        <v>34</v>
      </c>
      <c r="N5305" s="1" t="str">
        <f>IF([first '# in desc]&lt;[pos kw in desc],MID([desc],[pos kw in desc]-7,7))</f>
        <v xml:space="preserve">­me 42 </v>
      </c>
      <c r="O53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05" s="1" t="str">
        <f>TRIM(IF([first '# in desc]&lt;[pos kw in desc],MID([desc],[pos kw in desc]-6,6),FALSE))</f>
        <v>me 42</v>
      </c>
      <c r="Q5305" s="1" t="b">
        <f>IF(LEN([manuell])=0,IFERROR([kw fine in title]*1,IFERROR(SUMPRODUCT(COUNTIF(IsDigits,MID([kw in desc],ROW($A$1:$A$150),1)))=LEN([kw in desc]),#N/A)),[manuell])</f>
        <v>0</v>
      </c>
      <c r="R5305" s="1" t="str">
        <f>IF([pos kw in title]&gt;0,MID(J5305,#REF!,4),IF([first '# in title]&gt;0,MID([title],[first '# in title],3),IF([first '# in title]&gt;0,MID([desc],#REF!,3),VLOOKUP([productid],$G$2:$R$1386,8))))</f>
        <v xml:space="preserve">42 </v>
      </c>
      <c r="S5305" s="1" t="e">
        <f>IF([kw in desc]=[kw rough in title],[kw in desc]*1,IFERROR(LEFT([kw_dirty],3)*1,IFERROR(LEFT([kw_dirty],2)*1,"n.a.")))</f>
        <v>#N/A</v>
      </c>
      <c r="T5305" s="1"/>
      <c r="U5305" s="1">
        <f>VLOOKUP(Tabelle1[[#This Row],[productid]],Tabelle2[#All],2,FALSE)</f>
        <v>42</v>
      </c>
    </row>
    <row r="5306" spans="1:21" hidden="1">
      <c r="A5306" t="s">
        <v>3593</v>
      </c>
      <c r="B5306">
        <v>3950</v>
      </c>
      <c r="C5306">
        <v>289859</v>
      </c>
      <c r="D5306" t="s">
        <v>8699</v>
      </c>
      <c r="E5306" t="s">
        <v>7715</v>
      </c>
      <c r="F5306">
        <v>18406</v>
      </c>
      <c r="G5306">
        <v>3497887</v>
      </c>
      <c r="H5306">
        <f t="shared" si="82"/>
        <v>0</v>
      </c>
      <c r="I5306">
        <f t="array" ref="I5306">MIN(IFERROR(FIND(IstNumbers,A5306),""))</f>
        <v>13</v>
      </c>
      <c r="J5306" s="1" t="e">
        <f>IF([first '# in title]&lt;[pos kw in title],MID([title],[pos kw in title]-6,6),#N/A)</f>
        <v>#N/A</v>
      </c>
      <c r="K5306" s="1" t="e">
        <f>IFERROR(MID(SUBSTITUTE([kw rough in title],",","."),FIND("(",[kw rough in title])+1,20),SUBSTITUTE(IFERROR(MID([kw rough in title],FIND(" ",[kw rough in title])+1,20),[kw rough in title]),",","."))</f>
        <v>#N/A</v>
      </c>
      <c r="L5306" s="1">
        <f>IFERROR(FIND("kW",[desc]),0)</f>
        <v>70</v>
      </c>
      <c r="M5306">
        <f t="array" ref="M5306">MIN(IFERROR(FIND(IstNumbers,E5306),""))</f>
        <v>34</v>
      </c>
      <c r="N5306" s="1" t="str">
        <f>IF([first '# in desc]&lt;[pos kw in desc],MID([desc],[pos kw in desc]-7,7))</f>
        <v xml:space="preserve">­me 42 </v>
      </c>
      <c r="O53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06" s="1" t="str">
        <f>TRIM(IF([first '# in desc]&lt;[pos kw in desc],MID([desc],[pos kw in desc]-6,6),FALSE))</f>
        <v>me 42</v>
      </c>
      <c r="Q5306" s="1" t="b">
        <f>IF(LEN([manuell])=0,IFERROR([kw fine in title]*1,IFERROR(SUMPRODUCT(COUNTIF(IsDigits,MID([kw in desc],ROW($A$1:$A$150),1)))=LEN([kw in desc]),#N/A)),[manuell])</f>
        <v>0</v>
      </c>
      <c r="R5306" s="1" t="str">
        <f>IF([pos kw in title]&gt;0,MID(J5306,#REF!,4),IF([first '# in title]&gt;0,MID([title],[first '# in title],3),IF([first '# in title]&gt;0,MID([desc],#REF!,3),VLOOKUP([productid],$G$2:$R$1386,8))))</f>
        <v xml:space="preserve">42 </v>
      </c>
      <c r="S5306" s="1" t="e">
        <f>IF([kw in desc]=[kw rough in title],[kw in desc]*1,IFERROR(LEFT([kw_dirty],3)*1,IFERROR(LEFT([kw_dirty],2)*1,"n.a.")))</f>
        <v>#N/A</v>
      </c>
      <c r="T5306" s="1"/>
      <c r="U5306" s="1">
        <f>VLOOKUP(Tabelle1[[#This Row],[productid]],Tabelle2[#All],2,FALSE)</f>
        <v>42</v>
      </c>
    </row>
    <row r="5307" spans="1:21">
      <c r="A5307" t="s">
        <v>2597</v>
      </c>
      <c r="B5307">
        <v>3194</v>
      </c>
      <c r="C5307">
        <v>289859</v>
      </c>
      <c r="D5307" t="s">
        <v>8700</v>
      </c>
      <c r="E5307" t="s">
        <v>8701</v>
      </c>
      <c r="F5307">
        <v>18406</v>
      </c>
      <c r="G5307">
        <v>2286143</v>
      </c>
      <c r="H5307">
        <f t="shared" si="82"/>
        <v>0</v>
      </c>
      <c r="I5307">
        <f t="array" ref="I5307">MIN(IFERROR(FIND(IstNumbers,A5307),""))</f>
        <v>12</v>
      </c>
      <c r="J5307" s="1" t="e">
        <f>IF([first '# in title]&lt;[pos kw in title],MID([title],[pos kw in title]-6,6),#N/A)</f>
        <v>#N/A</v>
      </c>
      <c r="K5307" s="1" t="e">
        <f>IFERROR(MID(SUBSTITUTE([kw rough in title],",","."),FIND("(",[kw rough in title])+1,20),SUBSTITUTE(IFERROR(MID([kw rough in title],FIND(" ",[kw rough in title])+1,20),[kw rough in title]),",","."))</f>
        <v>#N/A</v>
      </c>
      <c r="L5307" s="1">
        <f>IFERROR(FIND("kW",[desc]),0)</f>
        <v>0</v>
      </c>
      <c r="M5307">
        <f t="array" ref="M5307">MIN(IFERROR(FIND(IstNumbers,E5307),""))</f>
        <v>33</v>
      </c>
      <c r="N5307" s="1" t="b">
        <f>IF([first '# in desc]&lt;[pos kw in desc],MID([desc],[pos kw in desc]-7,7))</f>
        <v>0</v>
      </c>
      <c r="O53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07" s="1" t="str">
        <f>TRIM(IF([first '# in desc]&lt;[pos kw in desc],MID([desc],[pos kw in desc]-6,6),FALSE))</f>
        <v>FALSCH</v>
      </c>
      <c r="Q5307" s="1" t="b">
        <f>IF(LEN([manuell])=0,IFERROR([kw fine in title]*1,IFERROR(SUMPRODUCT(COUNTIF(IsDigits,MID([kw in desc],ROW($A$1:$A$150),1)))=LEN([kw in desc]),#N/A)),[manuell])</f>
        <v>0</v>
      </c>
      <c r="R5307" s="1" t="str">
        <f>IF([pos kw in title]&gt;0,MID(J5307,#REF!,4),IF([first '# in title]&gt;0,MID([title],[first '# in title],3),IF([first '# in title]&gt;0,MID([desc],#REF!,3),VLOOKUP([productid],$G$2:$R$1386,8))))</f>
        <v>146</v>
      </c>
      <c r="S5307" s="1" t="e">
        <f>IF([kw in desc]=[kw rough in title],[kw in desc]*1,IFERROR(LEFT([kw_dirty],3)*1,IFERROR(LEFT([kw_dirty],2)*1,"n.a.")))</f>
        <v>#N/A</v>
      </c>
      <c r="T5307" s="1"/>
      <c r="U5307" s="1" t="e">
        <f>VLOOKUP(Tabelle1[[#This Row],[productid]],Tabelle2[#All],2,FALSE)</f>
        <v>#N/A</v>
      </c>
    </row>
    <row r="5308" spans="1:21" hidden="1">
      <c r="A5308" t="s">
        <v>2435</v>
      </c>
      <c r="B5308">
        <v>3840</v>
      </c>
      <c r="C5308">
        <v>289859</v>
      </c>
      <c r="D5308" t="s">
        <v>8702</v>
      </c>
      <c r="E5308" t="s">
        <v>8000</v>
      </c>
      <c r="F5308">
        <v>18406</v>
      </c>
      <c r="G5308">
        <v>1750863</v>
      </c>
      <c r="H5308">
        <f t="shared" si="82"/>
        <v>0</v>
      </c>
      <c r="I5308">
        <f t="array" ref="I5308">MIN(IFERROR(FIND(IstNumbers,A5308),""))</f>
        <v>12</v>
      </c>
      <c r="J5308" s="1" t="e">
        <f>IF([first '# in title]&lt;[pos kw in title],MID([title],[pos kw in title]-6,6),#N/A)</f>
        <v>#N/A</v>
      </c>
      <c r="K5308" s="1" t="e">
        <f>IFERROR(MID(SUBSTITUTE([kw rough in title],",","."),FIND("(",[kw rough in title])+1,20),SUBSTITUTE(IFERROR(MID([kw rough in title],FIND(" ",[kw rough in title])+1,20),[kw rough in title]),",","."))</f>
        <v>#N/A</v>
      </c>
      <c r="L5308" s="1">
        <f>IFERROR(FIND("kW",[desc]),0)</f>
        <v>70</v>
      </c>
      <c r="M5308">
        <f t="array" ref="M5308">MIN(IFERROR(FIND(IstNumbers,E5308),""))</f>
        <v>34</v>
      </c>
      <c r="N5308" s="1" t="str">
        <f>IF([first '# in desc]&lt;[pos kw in desc],MID([desc],[pos kw in desc]-7,7))</f>
        <v xml:space="preserve">­me 42 </v>
      </c>
      <c r="O53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08" s="1" t="str">
        <f>TRIM(IF([first '# in desc]&lt;[pos kw in desc],MID([desc],[pos kw in desc]-6,6),FALSE))</f>
        <v>me 42</v>
      </c>
      <c r="Q5308" s="1" t="b">
        <f>IF(LEN([manuell])=0,IFERROR([kw fine in title]*1,IFERROR(SUMPRODUCT(COUNTIF(IsDigits,MID([kw in desc],ROW($A$1:$A$150),1)))=LEN([kw in desc]),#N/A)),[manuell])</f>
        <v>0</v>
      </c>
      <c r="R5308" s="1" t="str">
        <f>IF([pos kw in title]&gt;0,MID(J5308,#REF!,4),IF([first '# in title]&gt;0,MID([title],[first '# in title],3),IF([first '# in title]&gt;0,MID([desc],#REF!,3),VLOOKUP([productid],$G$2:$R$1386,8))))</f>
        <v xml:space="preserve">42 </v>
      </c>
      <c r="S5308" s="1" t="e">
        <f>IF([kw in desc]=[kw rough in title],[kw in desc]*1,IFERROR(LEFT([kw_dirty],3)*1,IFERROR(LEFT([kw_dirty],2)*1,"n.a.")))</f>
        <v>#N/A</v>
      </c>
      <c r="T5308" s="1"/>
      <c r="U5308" s="1">
        <f>VLOOKUP(Tabelle1[[#This Row],[productid]],Tabelle2[#All],2,FALSE)</f>
        <v>42</v>
      </c>
    </row>
    <row r="5309" spans="1:21" hidden="1">
      <c r="A5309" t="s">
        <v>3593</v>
      </c>
      <c r="B5309">
        <v>3950</v>
      </c>
      <c r="C5309">
        <v>289859</v>
      </c>
      <c r="D5309" t="s">
        <v>8703</v>
      </c>
      <c r="E5309" t="s">
        <v>8704</v>
      </c>
      <c r="F5309">
        <v>18406</v>
      </c>
      <c r="G5309">
        <v>3497887</v>
      </c>
      <c r="H5309">
        <f t="shared" si="82"/>
        <v>0</v>
      </c>
      <c r="I5309">
        <f t="array" ref="I5309">MIN(IFERROR(FIND(IstNumbers,A5309),""))</f>
        <v>13</v>
      </c>
      <c r="J5309" s="1" t="e">
        <f>IF([first '# in title]&lt;[pos kw in title],MID([title],[pos kw in title]-6,6),#N/A)</f>
        <v>#N/A</v>
      </c>
      <c r="K5309" s="1" t="e">
        <f>IFERROR(MID(SUBSTITUTE([kw rough in title],",","."),FIND("(",[kw rough in title])+1,20),SUBSTITUTE(IFERROR(MID([kw rough in title],FIND(" ",[kw rough in title])+1,20),[kw rough in title]),",","."))</f>
        <v>#N/A</v>
      </c>
      <c r="L5309" s="1">
        <f>IFERROR(FIND("kW",[desc]),0)</f>
        <v>70</v>
      </c>
      <c r="M5309">
        <f t="array" ref="M5309">MIN(IFERROR(FIND(IstNumbers,E5309),""))</f>
        <v>34</v>
      </c>
      <c r="N5309" s="1" t="str">
        <f>IF([first '# in desc]&lt;[pos kw in desc],MID([desc],[pos kw in desc]-7,7))</f>
        <v xml:space="preserve">­me 42 </v>
      </c>
      <c r="O53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09" s="1" t="str">
        <f>TRIM(IF([first '# in desc]&lt;[pos kw in desc],MID([desc],[pos kw in desc]-6,6),FALSE))</f>
        <v>me 42</v>
      </c>
      <c r="Q5309" s="1" t="b">
        <f>IF(LEN([manuell])=0,IFERROR([kw fine in title]*1,IFERROR(SUMPRODUCT(COUNTIF(IsDigits,MID([kw in desc],ROW($A$1:$A$150),1)))=LEN([kw in desc]),#N/A)),[manuell])</f>
        <v>0</v>
      </c>
      <c r="R5309" s="1" t="str">
        <f>IF([pos kw in title]&gt;0,MID(J5309,#REF!,4),IF([first '# in title]&gt;0,MID([title],[first '# in title],3),IF([first '# in title]&gt;0,MID([desc],#REF!,3),VLOOKUP([productid],$G$2:$R$1386,8))))</f>
        <v xml:space="preserve">42 </v>
      </c>
      <c r="S5309" s="1" t="e">
        <f>IF([kw in desc]=[kw rough in title],[kw in desc]*1,IFERROR(LEFT([kw_dirty],3)*1,IFERROR(LEFT([kw_dirty],2)*1,"n.a.")))</f>
        <v>#N/A</v>
      </c>
      <c r="T5309" s="1"/>
      <c r="U5309" s="1">
        <f>VLOOKUP(Tabelle1[[#This Row],[productid]],Tabelle2[#All],2,FALSE)</f>
        <v>42</v>
      </c>
    </row>
    <row r="5310" spans="1:21" hidden="1">
      <c r="A5310" t="s">
        <v>2435</v>
      </c>
      <c r="B5310">
        <v>3840</v>
      </c>
      <c r="C5310">
        <v>289859</v>
      </c>
      <c r="D5310" t="s">
        <v>8705</v>
      </c>
      <c r="E5310" t="s">
        <v>8005</v>
      </c>
      <c r="F5310">
        <v>18406</v>
      </c>
      <c r="G5310">
        <v>1750863</v>
      </c>
      <c r="H5310">
        <f t="shared" si="82"/>
        <v>0</v>
      </c>
      <c r="I5310">
        <f t="array" ref="I5310">MIN(IFERROR(FIND(IstNumbers,A5310),""))</f>
        <v>12</v>
      </c>
      <c r="J5310" s="1" t="e">
        <f>IF([first '# in title]&lt;[pos kw in title],MID([title],[pos kw in title]-6,6),#N/A)</f>
        <v>#N/A</v>
      </c>
      <c r="K5310" s="1" t="e">
        <f>IFERROR(MID(SUBSTITUTE([kw rough in title],",","."),FIND("(",[kw rough in title])+1,20),SUBSTITUTE(IFERROR(MID([kw rough in title],FIND(" ",[kw rough in title])+1,20),[kw rough in title]),",","."))</f>
        <v>#N/A</v>
      </c>
      <c r="L5310" s="1">
        <f>IFERROR(FIND("kW",[desc]),0)</f>
        <v>70</v>
      </c>
      <c r="M5310">
        <f t="array" ref="M5310">MIN(IFERROR(FIND(IstNumbers,E5310),""))</f>
        <v>34</v>
      </c>
      <c r="N5310" s="1" t="str">
        <f>IF([first '# in desc]&lt;[pos kw in desc],MID([desc],[pos kw in desc]-7,7))</f>
        <v xml:space="preserve">­me 42 </v>
      </c>
      <c r="O53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0" s="1" t="str">
        <f>TRIM(IF([first '# in desc]&lt;[pos kw in desc],MID([desc],[pos kw in desc]-6,6),FALSE))</f>
        <v>me 42</v>
      </c>
      <c r="Q5310" s="1" t="b">
        <f>IF(LEN([manuell])=0,IFERROR([kw fine in title]*1,IFERROR(SUMPRODUCT(COUNTIF(IsDigits,MID([kw in desc],ROW($A$1:$A$150),1)))=LEN([kw in desc]),#N/A)),[manuell])</f>
        <v>0</v>
      </c>
      <c r="R5310" s="1" t="str">
        <f>IF([pos kw in title]&gt;0,MID(J5310,#REF!,4),IF([first '# in title]&gt;0,MID([title],[first '# in title],3),IF([first '# in title]&gt;0,MID([desc],#REF!,3),VLOOKUP([productid],$G$2:$R$1386,8))))</f>
        <v xml:space="preserve">42 </v>
      </c>
      <c r="S5310" s="1" t="e">
        <f>IF([kw in desc]=[kw rough in title],[kw in desc]*1,IFERROR(LEFT([kw_dirty],3)*1,IFERROR(LEFT([kw_dirty],2)*1,"n.a.")))</f>
        <v>#N/A</v>
      </c>
      <c r="T5310" s="1"/>
      <c r="U5310" s="1">
        <f>VLOOKUP(Tabelle1[[#This Row],[productid]],Tabelle2[#All],2,FALSE)</f>
        <v>42</v>
      </c>
    </row>
    <row r="5311" spans="1:21" hidden="1">
      <c r="A5311" t="s">
        <v>3593</v>
      </c>
      <c r="B5311">
        <v>3950</v>
      </c>
      <c r="C5311">
        <v>289859</v>
      </c>
      <c r="D5311" t="s">
        <v>8706</v>
      </c>
      <c r="E5311" t="s">
        <v>8633</v>
      </c>
      <c r="F5311">
        <v>18406</v>
      </c>
      <c r="G5311">
        <v>3497887</v>
      </c>
      <c r="H5311">
        <f t="shared" si="82"/>
        <v>0</v>
      </c>
      <c r="I5311">
        <f t="array" ref="I5311">MIN(IFERROR(FIND(IstNumbers,A5311),""))</f>
        <v>13</v>
      </c>
      <c r="J5311" s="1" t="e">
        <f>IF([first '# in title]&lt;[pos kw in title],MID([title],[pos kw in title]-6,6),#N/A)</f>
        <v>#N/A</v>
      </c>
      <c r="K5311" s="1" t="e">
        <f>IFERROR(MID(SUBSTITUTE([kw rough in title],",","."),FIND("(",[kw rough in title])+1,20),SUBSTITUTE(IFERROR(MID([kw rough in title],FIND(" ",[kw rough in title])+1,20),[kw rough in title]),",","."))</f>
        <v>#N/A</v>
      </c>
      <c r="L5311" s="1">
        <f>IFERROR(FIND("kW",[desc]),0)</f>
        <v>70</v>
      </c>
      <c r="M5311">
        <f t="array" ref="M5311">MIN(IFERROR(FIND(IstNumbers,E5311),""))</f>
        <v>34</v>
      </c>
      <c r="N5311" s="1" t="str">
        <f>IF([first '# in desc]&lt;[pos kw in desc],MID([desc],[pos kw in desc]-7,7))</f>
        <v xml:space="preserve">­me 42 </v>
      </c>
      <c r="O53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1" s="1" t="str">
        <f>TRIM(IF([first '# in desc]&lt;[pos kw in desc],MID([desc],[pos kw in desc]-6,6),FALSE))</f>
        <v>me 42</v>
      </c>
      <c r="Q5311" s="1" t="b">
        <f>IF(LEN([manuell])=0,IFERROR([kw fine in title]*1,IFERROR(SUMPRODUCT(COUNTIF(IsDigits,MID([kw in desc],ROW($A$1:$A$150),1)))=LEN([kw in desc]),#N/A)),[manuell])</f>
        <v>0</v>
      </c>
      <c r="R5311" s="1" t="str">
        <f>IF([pos kw in title]&gt;0,MID(J5311,#REF!,4),IF([first '# in title]&gt;0,MID([title],[first '# in title],3),IF([first '# in title]&gt;0,MID([desc],#REF!,3),VLOOKUP([productid],$G$2:$R$1386,8))))</f>
        <v xml:space="preserve">42 </v>
      </c>
      <c r="S5311" s="1" t="e">
        <f>IF([kw in desc]=[kw rough in title],[kw in desc]*1,IFERROR(LEFT([kw_dirty],3)*1,IFERROR(LEFT([kw_dirty],2)*1,"n.a.")))</f>
        <v>#N/A</v>
      </c>
      <c r="T5311" s="1"/>
      <c r="U5311" s="1">
        <f>VLOOKUP(Tabelle1[[#This Row],[productid]],Tabelle2[#All],2,FALSE)</f>
        <v>42</v>
      </c>
    </row>
    <row r="5312" spans="1:21" hidden="1">
      <c r="A5312" t="s">
        <v>2435</v>
      </c>
      <c r="B5312">
        <v>3840</v>
      </c>
      <c r="C5312">
        <v>289859</v>
      </c>
      <c r="D5312" t="s">
        <v>8707</v>
      </c>
      <c r="E5312" t="s">
        <v>8010</v>
      </c>
      <c r="F5312">
        <v>18406</v>
      </c>
      <c r="G5312">
        <v>1750863</v>
      </c>
      <c r="H5312">
        <f t="shared" si="82"/>
        <v>0</v>
      </c>
      <c r="I5312">
        <f t="array" ref="I5312">MIN(IFERROR(FIND(IstNumbers,A5312),""))</f>
        <v>12</v>
      </c>
      <c r="J5312" s="1" t="e">
        <f>IF([first '# in title]&lt;[pos kw in title],MID([title],[pos kw in title]-6,6),#N/A)</f>
        <v>#N/A</v>
      </c>
      <c r="K5312" s="1" t="e">
        <f>IFERROR(MID(SUBSTITUTE([kw rough in title],",","."),FIND("(",[kw rough in title])+1,20),SUBSTITUTE(IFERROR(MID([kw rough in title],FIND(" ",[kw rough in title])+1,20),[kw rough in title]),",","."))</f>
        <v>#N/A</v>
      </c>
      <c r="L5312" s="1">
        <f>IFERROR(FIND("kW",[desc]),0)</f>
        <v>70</v>
      </c>
      <c r="M5312">
        <f t="array" ref="M5312">MIN(IFERROR(FIND(IstNumbers,E5312),""))</f>
        <v>34</v>
      </c>
      <c r="N5312" s="1" t="str">
        <f>IF([first '# in desc]&lt;[pos kw in desc],MID([desc],[pos kw in desc]-7,7))</f>
        <v xml:space="preserve">­me 42 </v>
      </c>
      <c r="O53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2" s="1" t="str">
        <f>TRIM(IF([first '# in desc]&lt;[pos kw in desc],MID([desc],[pos kw in desc]-6,6),FALSE))</f>
        <v>me 42</v>
      </c>
      <c r="Q5312" s="1" t="b">
        <f>IF(LEN([manuell])=0,IFERROR([kw fine in title]*1,IFERROR(SUMPRODUCT(COUNTIF(IsDigits,MID([kw in desc],ROW($A$1:$A$150),1)))=LEN([kw in desc]),#N/A)),[manuell])</f>
        <v>0</v>
      </c>
      <c r="R5312" s="1" t="str">
        <f>IF([pos kw in title]&gt;0,MID(J5312,#REF!,4),IF([first '# in title]&gt;0,MID([title],[first '# in title],3),IF([first '# in title]&gt;0,MID([desc],#REF!,3),VLOOKUP([productid],$G$2:$R$1386,8))))</f>
        <v xml:space="preserve">42 </v>
      </c>
      <c r="S5312" s="1" t="e">
        <f>IF([kw in desc]=[kw rough in title],[kw in desc]*1,IFERROR(LEFT([kw_dirty],3)*1,IFERROR(LEFT([kw_dirty],2)*1,"n.a.")))</f>
        <v>#N/A</v>
      </c>
      <c r="T5312" s="1"/>
      <c r="U5312" s="1">
        <f>VLOOKUP(Tabelle1[[#This Row],[productid]],Tabelle2[#All],2,FALSE)</f>
        <v>42</v>
      </c>
    </row>
    <row r="5313" spans="1:21" hidden="1">
      <c r="A5313" t="s">
        <v>3593</v>
      </c>
      <c r="B5313">
        <v>3950</v>
      </c>
      <c r="C5313">
        <v>289859</v>
      </c>
      <c r="D5313" t="s">
        <v>8708</v>
      </c>
      <c r="E5313" t="s">
        <v>8709</v>
      </c>
      <c r="F5313">
        <v>18406</v>
      </c>
      <c r="G5313">
        <v>3497887</v>
      </c>
      <c r="H5313">
        <f t="shared" si="82"/>
        <v>0</v>
      </c>
      <c r="I5313">
        <f t="array" ref="I5313">MIN(IFERROR(FIND(IstNumbers,A5313),""))</f>
        <v>13</v>
      </c>
      <c r="J5313" s="1" t="e">
        <f>IF([first '# in title]&lt;[pos kw in title],MID([title],[pos kw in title]-6,6),#N/A)</f>
        <v>#N/A</v>
      </c>
      <c r="K5313" s="1" t="e">
        <f>IFERROR(MID(SUBSTITUTE([kw rough in title],",","."),FIND("(",[kw rough in title])+1,20),SUBSTITUTE(IFERROR(MID([kw rough in title],FIND(" ",[kw rough in title])+1,20),[kw rough in title]),",","."))</f>
        <v>#N/A</v>
      </c>
      <c r="L5313" s="1">
        <f>IFERROR(FIND("kW",[desc]),0)</f>
        <v>70</v>
      </c>
      <c r="M5313">
        <f t="array" ref="M5313">MIN(IFERROR(FIND(IstNumbers,E5313),""))</f>
        <v>34</v>
      </c>
      <c r="N5313" s="1" t="str">
        <f>IF([first '# in desc]&lt;[pos kw in desc],MID([desc],[pos kw in desc]-7,7))</f>
        <v xml:space="preserve">­me 42 </v>
      </c>
      <c r="O53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3" s="1" t="str">
        <f>TRIM(IF([first '# in desc]&lt;[pos kw in desc],MID([desc],[pos kw in desc]-6,6),FALSE))</f>
        <v>me 42</v>
      </c>
      <c r="Q5313" s="1" t="b">
        <f>IF(LEN([manuell])=0,IFERROR([kw fine in title]*1,IFERROR(SUMPRODUCT(COUNTIF(IsDigits,MID([kw in desc],ROW($A$1:$A$150),1)))=LEN([kw in desc]),#N/A)),[manuell])</f>
        <v>0</v>
      </c>
      <c r="R5313" s="1" t="str">
        <f>IF([pos kw in title]&gt;0,MID(J5313,#REF!,4),IF([first '# in title]&gt;0,MID([title],[first '# in title],3),IF([first '# in title]&gt;0,MID([desc],#REF!,3),VLOOKUP([productid],$G$2:$R$1386,8))))</f>
        <v xml:space="preserve">42 </v>
      </c>
      <c r="S5313" s="1" t="e">
        <f>IF([kw in desc]=[kw rough in title],[kw in desc]*1,IFERROR(LEFT([kw_dirty],3)*1,IFERROR(LEFT([kw_dirty],2)*1,"n.a.")))</f>
        <v>#N/A</v>
      </c>
      <c r="T5313" s="1"/>
      <c r="U5313" s="1">
        <f>VLOOKUP(Tabelle1[[#This Row],[productid]],Tabelle2[#All],2,FALSE)</f>
        <v>42</v>
      </c>
    </row>
    <row r="5314" spans="1:21" hidden="1">
      <c r="A5314" t="s">
        <v>2435</v>
      </c>
      <c r="B5314">
        <v>3840</v>
      </c>
      <c r="C5314">
        <v>289859</v>
      </c>
      <c r="D5314" t="s">
        <v>8710</v>
      </c>
      <c r="E5314" t="s">
        <v>8015</v>
      </c>
      <c r="F5314">
        <v>18406</v>
      </c>
      <c r="G5314">
        <v>1750863</v>
      </c>
      <c r="H5314">
        <f t="shared" si="82"/>
        <v>0</v>
      </c>
      <c r="I5314">
        <f t="array" ref="I5314">MIN(IFERROR(FIND(IstNumbers,A5314),""))</f>
        <v>12</v>
      </c>
      <c r="J5314" s="1" t="e">
        <f>IF([first '# in title]&lt;[pos kw in title],MID([title],[pos kw in title]-6,6),#N/A)</f>
        <v>#N/A</v>
      </c>
      <c r="K5314" s="1" t="e">
        <f>IFERROR(MID(SUBSTITUTE([kw rough in title],",","."),FIND("(",[kw rough in title])+1,20),SUBSTITUTE(IFERROR(MID([kw rough in title],FIND(" ",[kw rough in title])+1,20),[kw rough in title]),",","."))</f>
        <v>#N/A</v>
      </c>
      <c r="L5314" s="1">
        <f>IFERROR(FIND("kW",[desc]),0)</f>
        <v>70</v>
      </c>
      <c r="M5314">
        <f t="array" ref="M5314">MIN(IFERROR(FIND(IstNumbers,E5314),""))</f>
        <v>34</v>
      </c>
      <c r="N5314" s="1" t="str">
        <f>IF([first '# in desc]&lt;[pos kw in desc],MID([desc],[pos kw in desc]-7,7))</f>
        <v xml:space="preserve">­me 42 </v>
      </c>
      <c r="O53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4" s="1" t="str">
        <f>TRIM(IF([first '# in desc]&lt;[pos kw in desc],MID([desc],[pos kw in desc]-6,6),FALSE))</f>
        <v>me 42</v>
      </c>
      <c r="Q5314" s="1" t="b">
        <f>IF(LEN([manuell])=0,IFERROR([kw fine in title]*1,IFERROR(SUMPRODUCT(COUNTIF(IsDigits,MID([kw in desc],ROW($A$1:$A$150),1)))=LEN([kw in desc]),#N/A)),[manuell])</f>
        <v>0</v>
      </c>
      <c r="R5314" s="1" t="str">
        <f>IF([pos kw in title]&gt;0,MID(J5314,#REF!,4),IF([first '# in title]&gt;0,MID([title],[first '# in title],3),IF([first '# in title]&gt;0,MID([desc],#REF!,3),VLOOKUP([productid],$G$2:$R$1386,8))))</f>
        <v xml:space="preserve">42 </v>
      </c>
      <c r="S5314" s="1" t="e">
        <f>IF([kw in desc]=[kw rough in title],[kw in desc]*1,IFERROR(LEFT([kw_dirty],3)*1,IFERROR(LEFT([kw_dirty],2)*1,"n.a.")))</f>
        <v>#N/A</v>
      </c>
      <c r="T5314" s="1"/>
      <c r="U5314" s="1">
        <f>VLOOKUP(Tabelle1[[#This Row],[productid]],Tabelle2[#All],2,FALSE)</f>
        <v>42</v>
      </c>
    </row>
    <row r="5315" spans="1:21" hidden="1">
      <c r="A5315" t="s">
        <v>3593</v>
      </c>
      <c r="B5315">
        <v>3950</v>
      </c>
      <c r="C5315">
        <v>289859</v>
      </c>
      <c r="D5315" t="s">
        <v>8711</v>
      </c>
      <c r="E5315" t="s">
        <v>8712</v>
      </c>
      <c r="F5315">
        <v>18406</v>
      </c>
      <c r="G5315">
        <v>3497887</v>
      </c>
      <c r="H5315">
        <f t="shared" si="82"/>
        <v>0</v>
      </c>
      <c r="I5315">
        <f t="array" ref="I5315">MIN(IFERROR(FIND(IstNumbers,A5315),""))</f>
        <v>13</v>
      </c>
      <c r="J5315" s="1" t="e">
        <f>IF([first '# in title]&lt;[pos kw in title],MID([title],[pos kw in title]-6,6),#N/A)</f>
        <v>#N/A</v>
      </c>
      <c r="K5315" s="1" t="e">
        <f>IFERROR(MID(SUBSTITUTE([kw rough in title],",","."),FIND("(",[kw rough in title])+1,20),SUBSTITUTE(IFERROR(MID([kw rough in title],FIND(" ",[kw rough in title])+1,20),[kw rough in title]),",","."))</f>
        <v>#N/A</v>
      </c>
      <c r="L5315" s="1">
        <f>IFERROR(FIND("kW",[desc]),0)</f>
        <v>70</v>
      </c>
      <c r="M5315">
        <f t="array" ref="M5315">MIN(IFERROR(FIND(IstNumbers,E5315),""))</f>
        <v>34</v>
      </c>
      <c r="N5315" s="1" t="str">
        <f>IF([first '# in desc]&lt;[pos kw in desc],MID([desc],[pos kw in desc]-7,7))</f>
        <v xml:space="preserve">­me 42 </v>
      </c>
      <c r="O53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5" s="1" t="str">
        <f>TRIM(IF([first '# in desc]&lt;[pos kw in desc],MID([desc],[pos kw in desc]-6,6),FALSE))</f>
        <v>me 42</v>
      </c>
      <c r="Q5315" s="1" t="b">
        <f>IF(LEN([manuell])=0,IFERROR([kw fine in title]*1,IFERROR(SUMPRODUCT(COUNTIF(IsDigits,MID([kw in desc],ROW($A$1:$A$150),1)))=LEN([kw in desc]),#N/A)),[manuell])</f>
        <v>0</v>
      </c>
      <c r="R5315" s="1" t="str">
        <f>IF([pos kw in title]&gt;0,MID(J5315,#REF!,4),IF([first '# in title]&gt;0,MID([title],[first '# in title],3),IF([first '# in title]&gt;0,MID([desc],#REF!,3),VLOOKUP([productid],$G$2:$R$1386,8))))</f>
        <v xml:space="preserve">42 </v>
      </c>
      <c r="S5315" s="1" t="e">
        <f>IF([kw in desc]=[kw rough in title],[kw in desc]*1,IFERROR(LEFT([kw_dirty],3)*1,IFERROR(LEFT([kw_dirty],2)*1,"n.a.")))</f>
        <v>#N/A</v>
      </c>
      <c r="T5315" s="1"/>
      <c r="U5315" s="1">
        <f>VLOOKUP(Tabelle1[[#This Row],[productid]],Tabelle2[#All],2,FALSE)</f>
        <v>42</v>
      </c>
    </row>
    <row r="5316" spans="1:21" hidden="1">
      <c r="A5316" t="s">
        <v>2435</v>
      </c>
      <c r="B5316">
        <v>3840</v>
      </c>
      <c r="C5316">
        <v>289859</v>
      </c>
      <c r="D5316" t="s">
        <v>8713</v>
      </c>
      <c r="E5316" t="s">
        <v>8020</v>
      </c>
      <c r="F5316">
        <v>18406</v>
      </c>
      <c r="G5316">
        <v>1750863</v>
      </c>
      <c r="H5316">
        <f t="shared" ref="H5316:H5379" si="83">IFERROR(FIND("kW",A5316),0)</f>
        <v>0</v>
      </c>
      <c r="I5316">
        <f t="array" ref="I5316">MIN(IFERROR(FIND(IstNumbers,A5316),""))</f>
        <v>12</v>
      </c>
      <c r="J5316" s="1" t="e">
        <f>IF([first '# in title]&lt;[pos kw in title],MID([title],[pos kw in title]-6,6),#N/A)</f>
        <v>#N/A</v>
      </c>
      <c r="K5316" s="1" t="e">
        <f>IFERROR(MID(SUBSTITUTE([kw rough in title],",","."),FIND("(",[kw rough in title])+1,20),SUBSTITUTE(IFERROR(MID([kw rough in title],FIND(" ",[kw rough in title])+1,20),[kw rough in title]),",","."))</f>
        <v>#N/A</v>
      </c>
      <c r="L5316" s="1">
        <f>IFERROR(FIND("kW",[desc]),0)</f>
        <v>70</v>
      </c>
      <c r="M5316">
        <f t="array" ref="M5316">MIN(IFERROR(FIND(IstNumbers,E5316),""))</f>
        <v>34</v>
      </c>
      <c r="N5316" s="1" t="str">
        <f>IF([first '# in desc]&lt;[pos kw in desc],MID([desc],[pos kw in desc]-7,7))</f>
        <v xml:space="preserve">­me 42 </v>
      </c>
      <c r="O53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6" s="1" t="str">
        <f>TRIM(IF([first '# in desc]&lt;[pos kw in desc],MID([desc],[pos kw in desc]-6,6),FALSE))</f>
        <v>me 42</v>
      </c>
      <c r="Q5316" s="1" t="b">
        <f>IF(LEN([manuell])=0,IFERROR([kw fine in title]*1,IFERROR(SUMPRODUCT(COUNTIF(IsDigits,MID([kw in desc],ROW($A$1:$A$150),1)))=LEN([kw in desc]),#N/A)),[manuell])</f>
        <v>0</v>
      </c>
      <c r="R5316" s="1" t="str">
        <f>IF([pos kw in title]&gt;0,MID(J5316,#REF!,4),IF([first '# in title]&gt;0,MID([title],[first '# in title],3),IF([first '# in title]&gt;0,MID([desc],#REF!,3),VLOOKUP([productid],$G$2:$R$1386,8))))</f>
        <v xml:space="preserve">42 </v>
      </c>
      <c r="S5316" s="1" t="e">
        <f>IF([kw in desc]=[kw rough in title],[kw in desc]*1,IFERROR(LEFT([kw_dirty],3)*1,IFERROR(LEFT([kw_dirty],2)*1,"n.a.")))</f>
        <v>#N/A</v>
      </c>
      <c r="T5316" s="1"/>
      <c r="U5316" s="1">
        <f>VLOOKUP(Tabelle1[[#This Row],[productid]],Tabelle2[#All],2,FALSE)</f>
        <v>42</v>
      </c>
    </row>
    <row r="5317" spans="1:21" hidden="1">
      <c r="A5317" t="s">
        <v>3593</v>
      </c>
      <c r="B5317">
        <v>3950</v>
      </c>
      <c r="C5317">
        <v>289859</v>
      </c>
      <c r="D5317" t="s">
        <v>8714</v>
      </c>
      <c r="E5317" t="s">
        <v>8715</v>
      </c>
      <c r="F5317">
        <v>18406</v>
      </c>
      <c r="G5317">
        <v>3497887</v>
      </c>
      <c r="H5317">
        <f t="shared" si="83"/>
        <v>0</v>
      </c>
      <c r="I5317">
        <f t="array" ref="I5317">MIN(IFERROR(FIND(IstNumbers,A5317),""))</f>
        <v>13</v>
      </c>
      <c r="J5317" s="1" t="e">
        <f>IF([first '# in title]&lt;[pos kw in title],MID([title],[pos kw in title]-6,6),#N/A)</f>
        <v>#N/A</v>
      </c>
      <c r="K5317" s="1" t="e">
        <f>IFERROR(MID(SUBSTITUTE([kw rough in title],",","."),FIND("(",[kw rough in title])+1,20),SUBSTITUTE(IFERROR(MID([kw rough in title],FIND(" ",[kw rough in title])+1,20),[kw rough in title]),",","."))</f>
        <v>#N/A</v>
      </c>
      <c r="L5317" s="1">
        <f>IFERROR(FIND("kW",[desc]),0)</f>
        <v>70</v>
      </c>
      <c r="M5317">
        <f t="array" ref="M5317">MIN(IFERROR(FIND(IstNumbers,E5317),""))</f>
        <v>34</v>
      </c>
      <c r="N5317" s="1" t="str">
        <f>IF([first '# in desc]&lt;[pos kw in desc],MID([desc],[pos kw in desc]-7,7))</f>
        <v xml:space="preserve">­me 42 </v>
      </c>
      <c r="O53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7" s="1" t="str">
        <f>TRIM(IF([first '# in desc]&lt;[pos kw in desc],MID([desc],[pos kw in desc]-6,6),FALSE))</f>
        <v>me 42</v>
      </c>
      <c r="Q5317" s="1" t="b">
        <f>IF(LEN([manuell])=0,IFERROR([kw fine in title]*1,IFERROR(SUMPRODUCT(COUNTIF(IsDigits,MID([kw in desc],ROW($A$1:$A$150),1)))=LEN([kw in desc]),#N/A)),[manuell])</f>
        <v>0</v>
      </c>
      <c r="R5317" s="1" t="str">
        <f>IF([pos kw in title]&gt;0,MID(J5317,#REF!,4),IF([first '# in title]&gt;0,MID([title],[first '# in title],3),IF([first '# in title]&gt;0,MID([desc],#REF!,3),VLOOKUP([productid],$G$2:$R$1386,8))))</f>
        <v xml:space="preserve">42 </v>
      </c>
      <c r="S5317" s="1" t="e">
        <f>IF([kw in desc]=[kw rough in title],[kw in desc]*1,IFERROR(LEFT([kw_dirty],3)*1,IFERROR(LEFT([kw_dirty],2)*1,"n.a.")))</f>
        <v>#N/A</v>
      </c>
      <c r="T5317" s="1"/>
      <c r="U5317" s="1">
        <f>VLOOKUP(Tabelle1[[#This Row],[productid]],Tabelle2[#All],2,FALSE)</f>
        <v>42</v>
      </c>
    </row>
    <row r="5318" spans="1:21" hidden="1">
      <c r="A5318" t="s">
        <v>2435</v>
      </c>
      <c r="B5318">
        <v>3840</v>
      </c>
      <c r="C5318">
        <v>289859</v>
      </c>
      <c r="D5318" t="s">
        <v>8716</v>
      </c>
      <c r="E5318" t="s">
        <v>8717</v>
      </c>
      <c r="F5318">
        <v>18406</v>
      </c>
      <c r="G5318">
        <v>1750863</v>
      </c>
      <c r="H5318">
        <f t="shared" si="83"/>
        <v>0</v>
      </c>
      <c r="I5318">
        <f t="array" ref="I5318">MIN(IFERROR(FIND(IstNumbers,A5318),""))</f>
        <v>12</v>
      </c>
      <c r="J5318" s="1" t="e">
        <f>IF([first '# in title]&lt;[pos kw in title],MID([title],[pos kw in title]-6,6),#N/A)</f>
        <v>#N/A</v>
      </c>
      <c r="K5318" s="1" t="e">
        <f>IFERROR(MID(SUBSTITUTE([kw rough in title],",","."),FIND("(",[kw rough in title])+1,20),SUBSTITUTE(IFERROR(MID([kw rough in title],FIND(" ",[kw rough in title])+1,20),[kw rough in title]),",","."))</f>
        <v>#N/A</v>
      </c>
      <c r="L5318" s="1">
        <f>IFERROR(FIND("kW",[desc]),0)</f>
        <v>70</v>
      </c>
      <c r="M5318">
        <f t="array" ref="M5318">MIN(IFERROR(FIND(IstNumbers,E5318),""))</f>
        <v>34</v>
      </c>
      <c r="N5318" s="1" t="str">
        <f>IF([first '# in desc]&lt;[pos kw in desc],MID([desc],[pos kw in desc]-7,7))</f>
        <v xml:space="preserve">­me 42 </v>
      </c>
      <c r="O53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8" s="1" t="str">
        <f>TRIM(IF([first '# in desc]&lt;[pos kw in desc],MID([desc],[pos kw in desc]-6,6),FALSE))</f>
        <v>me 42</v>
      </c>
      <c r="Q5318" s="1" t="b">
        <f>IF(LEN([manuell])=0,IFERROR([kw fine in title]*1,IFERROR(SUMPRODUCT(COUNTIF(IsDigits,MID([kw in desc],ROW($A$1:$A$150),1)))=LEN([kw in desc]),#N/A)),[manuell])</f>
        <v>0</v>
      </c>
      <c r="R5318" s="1" t="str">
        <f>IF([pos kw in title]&gt;0,MID(J5318,#REF!,4),IF([first '# in title]&gt;0,MID([title],[first '# in title],3),IF([first '# in title]&gt;0,MID([desc],#REF!,3),VLOOKUP([productid],$G$2:$R$1386,8))))</f>
        <v xml:space="preserve">42 </v>
      </c>
      <c r="S5318" s="1" t="e">
        <f>IF([kw in desc]=[kw rough in title],[kw in desc]*1,IFERROR(LEFT([kw_dirty],3)*1,IFERROR(LEFT([kw_dirty],2)*1,"n.a.")))</f>
        <v>#N/A</v>
      </c>
      <c r="T5318" s="1"/>
      <c r="U5318" s="1">
        <f>VLOOKUP(Tabelle1[[#This Row],[productid]],Tabelle2[#All],2,FALSE)</f>
        <v>42</v>
      </c>
    </row>
    <row r="5319" spans="1:21" hidden="1">
      <c r="A5319" t="s">
        <v>3593</v>
      </c>
      <c r="B5319">
        <v>3955</v>
      </c>
      <c r="C5319">
        <v>289859</v>
      </c>
      <c r="D5319" t="s">
        <v>8718</v>
      </c>
      <c r="E5319" t="s">
        <v>8719</v>
      </c>
      <c r="F5319">
        <v>18406</v>
      </c>
      <c r="G5319">
        <v>3497887</v>
      </c>
      <c r="H5319">
        <f t="shared" si="83"/>
        <v>0</v>
      </c>
      <c r="I5319">
        <f t="array" ref="I5319">MIN(IFERROR(FIND(IstNumbers,A5319),""))</f>
        <v>13</v>
      </c>
      <c r="J5319" s="1" t="e">
        <f>IF([first '# in title]&lt;[pos kw in title],MID([title],[pos kw in title]-6,6),#N/A)</f>
        <v>#N/A</v>
      </c>
      <c r="K5319" s="1" t="e">
        <f>IFERROR(MID(SUBSTITUTE([kw rough in title],",","."),FIND("(",[kw rough in title])+1,20),SUBSTITUTE(IFERROR(MID([kw rough in title],FIND(" ",[kw rough in title])+1,20),[kw rough in title]),",","."))</f>
        <v>#N/A</v>
      </c>
      <c r="L5319" s="1">
        <f>IFERROR(FIND("kW",[desc]),0)</f>
        <v>70</v>
      </c>
      <c r="M5319">
        <f t="array" ref="M5319">MIN(IFERROR(FIND(IstNumbers,E5319),""))</f>
        <v>34</v>
      </c>
      <c r="N5319" s="1" t="str">
        <f>IF([first '# in desc]&lt;[pos kw in desc],MID([desc],[pos kw in desc]-7,7))</f>
        <v xml:space="preserve">­me 42 </v>
      </c>
      <c r="O53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19" s="1" t="str">
        <f>TRIM(IF([first '# in desc]&lt;[pos kw in desc],MID([desc],[pos kw in desc]-6,6),FALSE))</f>
        <v>me 42</v>
      </c>
      <c r="Q5319" s="1" t="b">
        <f>IF(LEN([manuell])=0,IFERROR([kw fine in title]*1,IFERROR(SUMPRODUCT(COUNTIF(IsDigits,MID([kw in desc],ROW($A$1:$A$150),1)))=LEN([kw in desc]),#N/A)),[manuell])</f>
        <v>0</v>
      </c>
      <c r="R5319" s="1" t="str">
        <f>IF([pos kw in title]&gt;0,MID(J5319,#REF!,4),IF([first '# in title]&gt;0,MID([title],[first '# in title],3),IF([first '# in title]&gt;0,MID([desc],#REF!,3),VLOOKUP([productid],$G$2:$R$1386,8))))</f>
        <v xml:space="preserve">42 </v>
      </c>
      <c r="S5319" s="1" t="e">
        <f>IF([kw in desc]=[kw rough in title],[kw in desc]*1,IFERROR(LEFT([kw_dirty],3)*1,IFERROR(LEFT([kw_dirty],2)*1,"n.a.")))</f>
        <v>#N/A</v>
      </c>
      <c r="T5319" s="1"/>
      <c r="U5319" s="1">
        <f>VLOOKUP(Tabelle1[[#This Row],[productid]],Tabelle2[#All],2,FALSE)</f>
        <v>42</v>
      </c>
    </row>
    <row r="5320" spans="1:21" hidden="1">
      <c r="A5320" t="s">
        <v>2435</v>
      </c>
      <c r="B5320">
        <v>3840</v>
      </c>
      <c r="C5320">
        <v>289859</v>
      </c>
      <c r="D5320" t="s">
        <v>8720</v>
      </c>
      <c r="E5320" t="s">
        <v>7490</v>
      </c>
      <c r="F5320">
        <v>18406</v>
      </c>
      <c r="G5320">
        <v>1750863</v>
      </c>
      <c r="H5320">
        <f t="shared" si="83"/>
        <v>0</v>
      </c>
      <c r="I5320">
        <f t="array" ref="I5320">MIN(IFERROR(FIND(IstNumbers,A5320),""))</f>
        <v>12</v>
      </c>
      <c r="J5320" s="1" t="e">
        <f>IF([first '# in title]&lt;[pos kw in title],MID([title],[pos kw in title]-6,6),#N/A)</f>
        <v>#N/A</v>
      </c>
      <c r="K5320" s="1" t="e">
        <f>IFERROR(MID(SUBSTITUTE([kw rough in title],",","."),FIND("(",[kw rough in title])+1,20),SUBSTITUTE(IFERROR(MID([kw rough in title],FIND(" ",[kw rough in title])+1,20),[kw rough in title]),",","."))</f>
        <v>#N/A</v>
      </c>
      <c r="L5320" s="1">
        <f>IFERROR(FIND("kW",[desc]),0)</f>
        <v>70</v>
      </c>
      <c r="M5320">
        <f t="array" ref="M5320">MIN(IFERROR(FIND(IstNumbers,E5320),""))</f>
        <v>34</v>
      </c>
      <c r="N5320" s="1" t="str">
        <f>IF([first '# in desc]&lt;[pos kw in desc],MID([desc],[pos kw in desc]-7,7))</f>
        <v xml:space="preserve">­me 42 </v>
      </c>
      <c r="O53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20" s="1" t="str">
        <f>TRIM(IF([first '# in desc]&lt;[pos kw in desc],MID([desc],[pos kw in desc]-6,6),FALSE))</f>
        <v>me 42</v>
      </c>
      <c r="Q5320" s="1" t="b">
        <f>IF(LEN([manuell])=0,IFERROR([kw fine in title]*1,IFERROR(SUMPRODUCT(COUNTIF(IsDigits,MID([kw in desc],ROW($A$1:$A$150),1)))=LEN([kw in desc]),#N/A)),[manuell])</f>
        <v>0</v>
      </c>
      <c r="R5320" s="1" t="str">
        <f>IF([pos kw in title]&gt;0,MID(J5320,#REF!,4),IF([first '# in title]&gt;0,MID([title],[first '# in title],3),IF([first '# in title]&gt;0,MID([desc],#REF!,3),VLOOKUP([productid],$G$2:$R$1386,8))))</f>
        <v xml:space="preserve">42 </v>
      </c>
      <c r="S5320" s="1" t="e">
        <f>IF([kw in desc]=[kw rough in title],[kw in desc]*1,IFERROR(LEFT([kw_dirty],3)*1,IFERROR(LEFT([kw_dirty],2)*1,"n.a.")))</f>
        <v>#N/A</v>
      </c>
      <c r="T5320" s="1"/>
      <c r="U5320" s="1">
        <f>VLOOKUP(Tabelle1[[#This Row],[productid]],Tabelle2[#All],2,FALSE)</f>
        <v>42</v>
      </c>
    </row>
    <row r="5321" spans="1:21" hidden="1">
      <c r="A5321" t="s">
        <v>3593</v>
      </c>
      <c r="B5321">
        <v>3955</v>
      </c>
      <c r="C5321">
        <v>289859</v>
      </c>
      <c r="D5321" t="s">
        <v>8721</v>
      </c>
      <c r="E5321" t="s">
        <v>8722</v>
      </c>
      <c r="F5321">
        <v>18406</v>
      </c>
      <c r="G5321">
        <v>3497887</v>
      </c>
      <c r="H5321">
        <f t="shared" si="83"/>
        <v>0</v>
      </c>
      <c r="I5321">
        <f t="array" ref="I5321">MIN(IFERROR(FIND(IstNumbers,A5321),""))</f>
        <v>13</v>
      </c>
      <c r="J5321" s="1" t="e">
        <f>IF([first '# in title]&lt;[pos kw in title],MID([title],[pos kw in title]-6,6),#N/A)</f>
        <v>#N/A</v>
      </c>
      <c r="K5321" s="1" t="e">
        <f>IFERROR(MID(SUBSTITUTE([kw rough in title],",","."),FIND("(",[kw rough in title])+1,20),SUBSTITUTE(IFERROR(MID([kw rough in title],FIND(" ",[kw rough in title])+1,20),[kw rough in title]),",","."))</f>
        <v>#N/A</v>
      </c>
      <c r="L5321" s="1">
        <f>IFERROR(FIND("kW",[desc]),0)</f>
        <v>70</v>
      </c>
      <c r="M5321">
        <f t="array" ref="M5321">MIN(IFERROR(FIND(IstNumbers,E5321),""))</f>
        <v>34</v>
      </c>
      <c r="N5321" s="1" t="str">
        <f>IF([first '# in desc]&lt;[pos kw in desc],MID([desc],[pos kw in desc]-7,7))</f>
        <v xml:space="preserve">­me 42 </v>
      </c>
      <c r="O53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21" s="1" t="str">
        <f>TRIM(IF([first '# in desc]&lt;[pos kw in desc],MID([desc],[pos kw in desc]-6,6),FALSE))</f>
        <v>me 42</v>
      </c>
      <c r="Q5321" s="1" t="b">
        <f>IF(LEN([manuell])=0,IFERROR([kw fine in title]*1,IFERROR(SUMPRODUCT(COUNTIF(IsDigits,MID([kw in desc],ROW($A$1:$A$150),1)))=LEN([kw in desc]),#N/A)),[manuell])</f>
        <v>0</v>
      </c>
      <c r="R5321" s="1" t="str">
        <f>IF([pos kw in title]&gt;0,MID(J5321,#REF!,4),IF([first '# in title]&gt;0,MID([title],[first '# in title],3),IF([first '# in title]&gt;0,MID([desc],#REF!,3),VLOOKUP([productid],$G$2:$R$1386,8))))</f>
        <v xml:space="preserve">42 </v>
      </c>
      <c r="S5321" s="1" t="e">
        <f>IF([kw in desc]=[kw rough in title],[kw in desc]*1,IFERROR(LEFT([kw_dirty],3)*1,IFERROR(LEFT([kw_dirty],2)*1,"n.a.")))</f>
        <v>#N/A</v>
      </c>
      <c r="T5321" s="1"/>
      <c r="U5321" s="1">
        <f>VLOOKUP(Tabelle1[[#This Row],[productid]],Tabelle2[#All],2,FALSE)</f>
        <v>42</v>
      </c>
    </row>
    <row r="5322" spans="1:21">
      <c r="A5322" t="s">
        <v>3264</v>
      </c>
      <c r="B5322">
        <v>3199</v>
      </c>
      <c r="C5322">
        <v>289859</v>
      </c>
      <c r="D5322" t="s">
        <v>8723</v>
      </c>
      <c r="E5322" t="s">
        <v>8724</v>
      </c>
      <c r="F5322">
        <v>18406</v>
      </c>
      <c r="G5322">
        <v>2286143</v>
      </c>
      <c r="H5322">
        <f t="shared" si="83"/>
        <v>0</v>
      </c>
      <c r="I5322">
        <f t="array" ref="I5322">MIN(IFERROR(FIND(IstNumbers,A5322),""))</f>
        <v>30</v>
      </c>
      <c r="J5322" s="1" t="e">
        <f>IF([first '# in title]&lt;[pos kw in title],MID([title],[pos kw in title]-6,6),#N/A)</f>
        <v>#N/A</v>
      </c>
      <c r="K5322" s="1" t="e">
        <f>IFERROR(MID(SUBSTITUTE([kw rough in title],",","."),FIND("(",[kw rough in title])+1,20),SUBSTITUTE(IFERROR(MID([kw rough in title],FIND(" ",[kw rough in title])+1,20),[kw rough in title]),",","."))</f>
        <v>#N/A</v>
      </c>
      <c r="L5322" s="1">
        <f>IFERROR(FIND("kW",[desc]),0)</f>
        <v>0</v>
      </c>
      <c r="M5322">
        <f t="array" ref="M5322">MIN(IFERROR(FIND(IstNumbers,E5322),""))</f>
        <v>33</v>
      </c>
      <c r="N5322" s="1" t="b">
        <f>IF([first '# in desc]&lt;[pos kw in desc],MID([desc],[pos kw in desc]-7,7))</f>
        <v>0</v>
      </c>
      <c r="O53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22" s="1" t="str">
        <f>TRIM(IF([first '# in desc]&lt;[pos kw in desc],MID([desc],[pos kw in desc]-6,6),FALSE))</f>
        <v>FALSCH</v>
      </c>
      <c r="Q5322" s="1" t="b">
        <f>IF(LEN([manuell])=0,IFERROR([kw fine in title]*1,IFERROR(SUMPRODUCT(COUNTIF(IsDigits,MID([kw in desc],ROW($A$1:$A$150),1)))=LEN([kw in desc]),#N/A)),[manuell])</f>
        <v>0</v>
      </c>
      <c r="R5322" s="1" t="str">
        <f>IF([pos kw in title]&gt;0,MID(J5322,#REF!,4),IF([first '# in title]&gt;0,MID([title],[first '# in title],3),IF([first '# in title]&gt;0,MID([desc],#REF!,3),VLOOKUP([productid],$G$2:$R$1386,8))))</f>
        <v>146</v>
      </c>
      <c r="S5322" s="1" t="e">
        <f>IF([kw in desc]=[kw rough in title],[kw in desc]*1,IFERROR(LEFT([kw_dirty],3)*1,IFERROR(LEFT([kw_dirty],2)*1,"n.a.")))</f>
        <v>#N/A</v>
      </c>
      <c r="T5322" s="1"/>
      <c r="U5322" s="1" t="e">
        <f>VLOOKUP(Tabelle1[[#This Row],[productid]],Tabelle2[#All],2,FALSE)</f>
        <v>#N/A</v>
      </c>
    </row>
    <row r="5323" spans="1:21">
      <c r="A5323" t="s">
        <v>3264</v>
      </c>
      <c r="B5323">
        <v>3199</v>
      </c>
      <c r="C5323">
        <v>289859</v>
      </c>
      <c r="D5323" t="s">
        <v>8725</v>
      </c>
      <c r="E5323" t="s">
        <v>8726</v>
      </c>
      <c r="F5323">
        <v>18406</v>
      </c>
      <c r="G5323">
        <v>2286143</v>
      </c>
      <c r="H5323">
        <f t="shared" si="83"/>
        <v>0</v>
      </c>
      <c r="I5323">
        <f t="array" ref="I5323">MIN(IFERROR(FIND(IstNumbers,A5323),""))</f>
        <v>30</v>
      </c>
      <c r="J5323" s="1" t="e">
        <f>IF([first '# in title]&lt;[pos kw in title],MID([title],[pos kw in title]-6,6),#N/A)</f>
        <v>#N/A</v>
      </c>
      <c r="K5323" s="1" t="e">
        <f>IFERROR(MID(SUBSTITUTE([kw rough in title],",","."),FIND("(",[kw rough in title])+1,20),SUBSTITUTE(IFERROR(MID([kw rough in title],FIND(" ",[kw rough in title])+1,20),[kw rough in title]),",","."))</f>
        <v>#N/A</v>
      </c>
      <c r="L5323" s="1">
        <f>IFERROR(FIND("kW",[desc]),0)</f>
        <v>0</v>
      </c>
      <c r="M5323">
        <f t="array" ref="M5323">MIN(IFERROR(FIND(IstNumbers,E5323),""))</f>
        <v>33</v>
      </c>
      <c r="N5323" s="1" t="b">
        <f>IF([first '# in desc]&lt;[pos kw in desc],MID([desc],[pos kw in desc]-7,7))</f>
        <v>0</v>
      </c>
      <c r="O53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23" s="1" t="str">
        <f>TRIM(IF([first '# in desc]&lt;[pos kw in desc],MID([desc],[pos kw in desc]-6,6),FALSE))</f>
        <v>FALSCH</v>
      </c>
      <c r="Q5323" s="1" t="b">
        <f>IF(LEN([manuell])=0,IFERROR([kw fine in title]*1,IFERROR(SUMPRODUCT(COUNTIF(IsDigits,MID([kw in desc],ROW($A$1:$A$150),1)))=LEN([kw in desc]),#N/A)),[manuell])</f>
        <v>0</v>
      </c>
      <c r="R5323" s="1" t="str">
        <f>IF([pos kw in title]&gt;0,MID(J5323,#REF!,4),IF([first '# in title]&gt;0,MID([title],[first '# in title],3),IF([first '# in title]&gt;0,MID([desc],#REF!,3),VLOOKUP([productid],$G$2:$R$1386,8))))</f>
        <v>146</v>
      </c>
      <c r="S5323" s="1" t="e">
        <f>IF([kw in desc]=[kw rough in title],[kw in desc]*1,IFERROR(LEFT([kw_dirty],3)*1,IFERROR(LEFT([kw_dirty],2)*1,"n.a.")))</f>
        <v>#N/A</v>
      </c>
      <c r="T5323" s="1"/>
      <c r="U5323" s="1" t="e">
        <f>VLOOKUP(Tabelle1[[#This Row],[productid]],Tabelle2[#All],2,FALSE)</f>
        <v>#N/A</v>
      </c>
    </row>
    <row r="5324" spans="1:21">
      <c r="A5324" t="s">
        <v>3264</v>
      </c>
      <c r="B5324">
        <v>3199</v>
      </c>
      <c r="C5324">
        <v>289859</v>
      </c>
      <c r="D5324" t="s">
        <v>8727</v>
      </c>
      <c r="E5324" t="s">
        <v>8728</v>
      </c>
      <c r="F5324">
        <v>18406</v>
      </c>
      <c r="G5324">
        <v>2286143</v>
      </c>
      <c r="H5324">
        <f t="shared" si="83"/>
        <v>0</v>
      </c>
      <c r="I5324">
        <f t="array" ref="I5324">MIN(IFERROR(FIND(IstNumbers,A5324),""))</f>
        <v>30</v>
      </c>
      <c r="J5324" s="1" t="e">
        <f>IF([first '# in title]&lt;[pos kw in title],MID([title],[pos kw in title]-6,6),#N/A)</f>
        <v>#N/A</v>
      </c>
      <c r="K5324" s="1" t="e">
        <f>IFERROR(MID(SUBSTITUTE([kw rough in title],",","."),FIND("(",[kw rough in title])+1,20),SUBSTITUTE(IFERROR(MID([kw rough in title],FIND(" ",[kw rough in title])+1,20),[kw rough in title]),",","."))</f>
        <v>#N/A</v>
      </c>
      <c r="L5324" s="1">
        <f>IFERROR(FIND("kW",[desc]),0)</f>
        <v>0</v>
      </c>
      <c r="M5324">
        <f t="array" ref="M5324">MIN(IFERROR(FIND(IstNumbers,E5324),""))</f>
        <v>33</v>
      </c>
      <c r="N5324" s="1" t="b">
        <f>IF([first '# in desc]&lt;[pos kw in desc],MID([desc],[pos kw in desc]-7,7))</f>
        <v>0</v>
      </c>
      <c r="O53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24" s="1" t="str">
        <f>TRIM(IF([first '# in desc]&lt;[pos kw in desc],MID([desc],[pos kw in desc]-6,6),FALSE))</f>
        <v>FALSCH</v>
      </c>
      <c r="Q5324" s="1" t="b">
        <f>IF(LEN([manuell])=0,IFERROR([kw fine in title]*1,IFERROR(SUMPRODUCT(COUNTIF(IsDigits,MID([kw in desc],ROW($A$1:$A$150),1)))=LEN([kw in desc]),#N/A)),[manuell])</f>
        <v>0</v>
      </c>
      <c r="R5324" s="1" t="str">
        <f>IF([pos kw in title]&gt;0,MID(J5324,#REF!,4),IF([first '# in title]&gt;0,MID([title],[first '# in title],3),IF([first '# in title]&gt;0,MID([desc],#REF!,3),VLOOKUP([productid],$G$2:$R$1386,8))))</f>
        <v>146</v>
      </c>
      <c r="S5324" s="1" t="e">
        <f>IF([kw in desc]=[kw rough in title],[kw in desc]*1,IFERROR(LEFT([kw_dirty],3)*1,IFERROR(LEFT([kw_dirty],2)*1,"n.a.")))</f>
        <v>#N/A</v>
      </c>
      <c r="T5324" s="1"/>
      <c r="U5324" s="1" t="e">
        <f>VLOOKUP(Tabelle1[[#This Row],[productid]],Tabelle2[#All],2,FALSE)</f>
        <v>#N/A</v>
      </c>
    </row>
    <row r="5325" spans="1:21">
      <c r="A5325" t="s">
        <v>3264</v>
      </c>
      <c r="B5325">
        <v>3199</v>
      </c>
      <c r="C5325">
        <v>289859</v>
      </c>
      <c r="D5325" t="s">
        <v>8729</v>
      </c>
      <c r="E5325" t="s">
        <v>8730</v>
      </c>
      <c r="F5325">
        <v>18406</v>
      </c>
      <c r="G5325">
        <v>2286143</v>
      </c>
      <c r="H5325">
        <f t="shared" si="83"/>
        <v>0</v>
      </c>
      <c r="I5325">
        <f t="array" ref="I5325">MIN(IFERROR(FIND(IstNumbers,A5325),""))</f>
        <v>30</v>
      </c>
      <c r="J5325" s="1" t="e">
        <f>IF([first '# in title]&lt;[pos kw in title],MID([title],[pos kw in title]-6,6),#N/A)</f>
        <v>#N/A</v>
      </c>
      <c r="K5325" s="1" t="e">
        <f>IFERROR(MID(SUBSTITUTE([kw rough in title],",","."),FIND("(",[kw rough in title])+1,20),SUBSTITUTE(IFERROR(MID([kw rough in title],FIND(" ",[kw rough in title])+1,20),[kw rough in title]),",","."))</f>
        <v>#N/A</v>
      </c>
      <c r="L5325" s="1">
        <f>IFERROR(FIND("kW",[desc]),0)</f>
        <v>0</v>
      </c>
      <c r="M5325">
        <f t="array" ref="M5325">MIN(IFERROR(FIND(IstNumbers,E5325),""))</f>
        <v>33</v>
      </c>
      <c r="N5325" s="1" t="b">
        <f>IF([first '# in desc]&lt;[pos kw in desc],MID([desc],[pos kw in desc]-7,7))</f>
        <v>0</v>
      </c>
      <c r="O53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25" s="1" t="str">
        <f>TRIM(IF([first '# in desc]&lt;[pos kw in desc],MID([desc],[pos kw in desc]-6,6),FALSE))</f>
        <v>FALSCH</v>
      </c>
      <c r="Q5325" s="1" t="b">
        <f>IF(LEN([manuell])=0,IFERROR([kw fine in title]*1,IFERROR(SUMPRODUCT(COUNTIF(IsDigits,MID([kw in desc],ROW($A$1:$A$150),1)))=LEN([kw in desc]),#N/A)),[manuell])</f>
        <v>0</v>
      </c>
      <c r="R5325" s="1" t="str">
        <f>IF([pos kw in title]&gt;0,MID(J5325,#REF!,4),IF([first '# in title]&gt;0,MID([title],[first '# in title],3),IF([first '# in title]&gt;0,MID([desc],#REF!,3),VLOOKUP([productid],$G$2:$R$1386,8))))</f>
        <v>146</v>
      </c>
      <c r="S5325" s="1" t="e">
        <f>IF([kw in desc]=[kw rough in title],[kw in desc]*1,IFERROR(LEFT([kw_dirty],3)*1,IFERROR(LEFT([kw_dirty],2)*1,"n.a.")))</f>
        <v>#N/A</v>
      </c>
      <c r="T5325" s="1"/>
      <c r="U5325" s="1" t="e">
        <f>VLOOKUP(Tabelle1[[#This Row],[productid]],Tabelle2[#All],2,FALSE)</f>
        <v>#N/A</v>
      </c>
    </row>
    <row r="5326" spans="1:21">
      <c r="A5326" t="s">
        <v>3264</v>
      </c>
      <c r="B5326">
        <v>3199</v>
      </c>
      <c r="C5326">
        <v>289859</v>
      </c>
      <c r="D5326" t="s">
        <v>8731</v>
      </c>
      <c r="E5326" t="s">
        <v>8732</v>
      </c>
      <c r="F5326">
        <v>18406</v>
      </c>
      <c r="G5326">
        <v>2286143</v>
      </c>
      <c r="H5326">
        <f t="shared" si="83"/>
        <v>0</v>
      </c>
      <c r="I5326">
        <f t="array" ref="I5326">MIN(IFERROR(FIND(IstNumbers,A5326),""))</f>
        <v>30</v>
      </c>
      <c r="J5326" s="1" t="e">
        <f>IF([first '# in title]&lt;[pos kw in title],MID([title],[pos kw in title]-6,6),#N/A)</f>
        <v>#N/A</v>
      </c>
      <c r="K5326" s="1" t="e">
        <f>IFERROR(MID(SUBSTITUTE([kw rough in title],",","."),FIND("(",[kw rough in title])+1,20),SUBSTITUTE(IFERROR(MID([kw rough in title],FIND(" ",[kw rough in title])+1,20),[kw rough in title]),",","."))</f>
        <v>#N/A</v>
      </c>
      <c r="L5326" s="1">
        <f>IFERROR(FIND("kW",[desc]),0)</f>
        <v>0</v>
      </c>
      <c r="M5326">
        <f t="array" ref="M5326">MIN(IFERROR(FIND(IstNumbers,E5326),""))</f>
        <v>33</v>
      </c>
      <c r="N5326" s="1" t="b">
        <f>IF([first '# in desc]&lt;[pos kw in desc],MID([desc],[pos kw in desc]-7,7))</f>
        <v>0</v>
      </c>
      <c r="O53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26" s="1" t="str">
        <f>TRIM(IF([first '# in desc]&lt;[pos kw in desc],MID([desc],[pos kw in desc]-6,6),FALSE))</f>
        <v>FALSCH</v>
      </c>
      <c r="Q5326" s="1" t="b">
        <f>IF(LEN([manuell])=0,IFERROR([kw fine in title]*1,IFERROR(SUMPRODUCT(COUNTIF(IsDigits,MID([kw in desc],ROW($A$1:$A$150),1)))=LEN([kw in desc]),#N/A)),[manuell])</f>
        <v>0</v>
      </c>
      <c r="R5326" s="1" t="str">
        <f>IF([pos kw in title]&gt;0,MID(J5326,#REF!,4),IF([first '# in title]&gt;0,MID([title],[first '# in title],3),IF([first '# in title]&gt;0,MID([desc],#REF!,3),VLOOKUP([productid],$G$2:$R$1386,8))))</f>
        <v>146</v>
      </c>
      <c r="S5326" s="1" t="e">
        <f>IF([kw in desc]=[kw rough in title],[kw in desc]*1,IFERROR(LEFT([kw_dirty],3)*1,IFERROR(LEFT([kw_dirty],2)*1,"n.a.")))</f>
        <v>#N/A</v>
      </c>
      <c r="T5326" s="1"/>
      <c r="U5326" s="1" t="e">
        <f>VLOOKUP(Tabelle1[[#This Row],[productid]],Tabelle2[#All],2,FALSE)</f>
        <v>#N/A</v>
      </c>
    </row>
    <row r="5327" spans="1:21">
      <c r="A5327" t="s">
        <v>3264</v>
      </c>
      <c r="B5327">
        <v>3204</v>
      </c>
      <c r="C5327">
        <v>289859</v>
      </c>
      <c r="D5327" t="s">
        <v>8733</v>
      </c>
      <c r="E5327" t="s">
        <v>8734</v>
      </c>
      <c r="F5327">
        <v>18406</v>
      </c>
      <c r="G5327">
        <v>2286143</v>
      </c>
      <c r="H5327">
        <f t="shared" si="83"/>
        <v>0</v>
      </c>
      <c r="I5327">
        <f t="array" ref="I5327">MIN(IFERROR(FIND(IstNumbers,A5327),""))</f>
        <v>30</v>
      </c>
      <c r="J5327" s="1" t="e">
        <f>IF([first '# in title]&lt;[pos kw in title],MID([title],[pos kw in title]-6,6),#N/A)</f>
        <v>#N/A</v>
      </c>
      <c r="K5327" s="1" t="e">
        <f>IFERROR(MID(SUBSTITUTE([kw rough in title],",","."),FIND("(",[kw rough in title])+1,20),SUBSTITUTE(IFERROR(MID([kw rough in title],FIND(" ",[kw rough in title])+1,20),[kw rough in title]),",","."))</f>
        <v>#N/A</v>
      </c>
      <c r="L5327" s="1">
        <f>IFERROR(FIND("kW",[desc]),0)</f>
        <v>0</v>
      </c>
      <c r="M5327">
        <f t="array" ref="M5327">MIN(IFERROR(FIND(IstNumbers,E5327),""))</f>
        <v>33</v>
      </c>
      <c r="N5327" s="1" t="b">
        <f>IF([first '# in desc]&lt;[pos kw in desc],MID([desc],[pos kw in desc]-7,7))</f>
        <v>0</v>
      </c>
      <c r="O53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27" s="1" t="str">
        <f>TRIM(IF([first '# in desc]&lt;[pos kw in desc],MID([desc],[pos kw in desc]-6,6),FALSE))</f>
        <v>FALSCH</v>
      </c>
      <c r="Q5327" s="1" t="b">
        <f>IF(LEN([manuell])=0,IFERROR([kw fine in title]*1,IFERROR(SUMPRODUCT(COUNTIF(IsDigits,MID([kw in desc],ROW($A$1:$A$150),1)))=LEN([kw in desc]),#N/A)),[manuell])</f>
        <v>0</v>
      </c>
      <c r="R5327" s="1" t="str">
        <f>IF([pos kw in title]&gt;0,MID(J5327,#REF!,4),IF([first '# in title]&gt;0,MID([title],[first '# in title],3),IF([first '# in title]&gt;0,MID([desc],#REF!,3),VLOOKUP([productid],$G$2:$R$1386,8))))</f>
        <v>146</v>
      </c>
      <c r="S5327" s="1" t="e">
        <f>IF([kw in desc]=[kw rough in title],[kw in desc]*1,IFERROR(LEFT([kw_dirty],3)*1,IFERROR(LEFT([kw_dirty],2)*1,"n.a.")))</f>
        <v>#N/A</v>
      </c>
      <c r="T5327" s="1"/>
      <c r="U5327" s="1" t="e">
        <f>VLOOKUP(Tabelle1[[#This Row],[productid]],Tabelle2[#All],2,FALSE)</f>
        <v>#N/A</v>
      </c>
    </row>
    <row r="5328" spans="1:21">
      <c r="A5328" t="s">
        <v>3264</v>
      </c>
      <c r="B5328">
        <v>3204</v>
      </c>
      <c r="C5328">
        <v>289859</v>
      </c>
      <c r="D5328" t="s">
        <v>8735</v>
      </c>
      <c r="E5328" t="s">
        <v>8736</v>
      </c>
      <c r="F5328">
        <v>18406</v>
      </c>
      <c r="G5328">
        <v>2286143</v>
      </c>
      <c r="H5328">
        <f t="shared" si="83"/>
        <v>0</v>
      </c>
      <c r="I5328">
        <f t="array" ref="I5328">MIN(IFERROR(FIND(IstNumbers,A5328),""))</f>
        <v>30</v>
      </c>
      <c r="J5328" s="1" t="e">
        <f>IF([first '# in title]&lt;[pos kw in title],MID([title],[pos kw in title]-6,6),#N/A)</f>
        <v>#N/A</v>
      </c>
      <c r="K5328" s="1" t="e">
        <f>IFERROR(MID(SUBSTITUTE([kw rough in title],",","."),FIND("(",[kw rough in title])+1,20),SUBSTITUTE(IFERROR(MID([kw rough in title],FIND(" ",[kw rough in title])+1,20),[kw rough in title]),",","."))</f>
        <v>#N/A</v>
      </c>
      <c r="L5328" s="1">
        <f>IFERROR(FIND("kW",[desc]),0)</f>
        <v>0</v>
      </c>
      <c r="M5328">
        <f t="array" ref="M5328">MIN(IFERROR(FIND(IstNumbers,E5328),""))</f>
        <v>33</v>
      </c>
      <c r="N5328" s="1" t="b">
        <f>IF([first '# in desc]&lt;[pos kw in desc],MID([desc],[pos kw in desc]-7,7))</f>
        <v>0</v>
      </c>
      <c r="O53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28" s="1" t="str">
        <f>TRIM(IF([first '# in desc]&lt;[pos kw in desc],MID([desc],[pos kw in desc]-6,6),FALSE))</f>
        <v>FALSCH</v>
      </c>
      <c r="Q5328" s="1" t="b">
        <f>IF(LEN([manuell])=0,IFERROR([kw fine in title]*1,IFERROR(SUMPRODUCT(COUNTIF(IsDigits,MID([kw in desc],ROW($A$1:$A$150),1)))=LEN([kw in desc]),#N/A)),[manuell])</f>
        <v>0</v>
      </c>
      <c r="R5328" s="1" t="str">
        <f>IF([pos kw in title]&gt;0,MID(J5328,#REF!,4),IF([first '# in title]&gt;0,MID([title],[first '# in title],3),IF([first '# in title]&gt;0,MID([desc],#REF!,3),VLOOKUP([productid],$G$2:$R$1386,8))))</f>
        <v>146</v>
      </c>
      <c r="S5328" s="1" t="e">
        <f>IF([kw in desc]=[kw rough in title],[kw in desc]*1,IFERROR(LEFT([kw_dirty],3)*1,IFERROR(LEFT([kw_dirty],2)*1,"n.a.")))</f>
        <v>#N/A</v>
      </c>
      <c r="T5328" s="1"/>
      <c r="U5328" s="1" t="e">
        <f>VLOOKUP(Tabelle1[[#This Row],[productid]],Tabelle2[#All],2,FALSE)</f>
        <v>#N/A</v>
      </c>
    </row>
    <row r="5329" spans="1:21" hidden="1">
      <c r="A5329" t="s">
        <v>563</v>
      </c>
      <c r="B5329">
        <v>3955</v>
      </c>
      <c r="C5329">
        <v>289859</v>
      </c>
      <c r="D5329" t="s">
        <v>8737</v>
      </c>
      <c r="E5329" t="s">
        <v>8738</v>
      </c>
      <c r="F5329">
        <v>18406</v>
      </c>
      <c r="G5329">
        <v>3497887</v>
      </c>
      <c r="H5329">
        <f t="shared" si="83"/>
        <v>55</v>
      </c>
      <c r="I5329">
        <f t="array" ref="I5329">MIN(IFERROR(FIND(IstNumbers,A5329),""))</f>
        <v>29</v>
      </c>
      <c r="J5329" s="1" t="str">
        <f>IF([first '# in title]&lt;[pos kw in title],MID([title],[pos kw in title]-6,6),#N/A)</f>
        <v xml:space="preserve">L (42 </v>
      </c>
      <c r="K532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29" s="1">
        <f>IFERROR(FIND("kW",[desc]),0)</f>
        <v>70</v>
      </c>
      <c r="M5329">
        <f t="array" ref="M5329">MIN(IFERROR(FIND(IstNumbers,E5329),""))</f>
        <v>34</v>
      </c>
      <c r="N5329" s="1" t="str">
        <f>IF([first '# in desc]&lt;[pos kw in desc],MID([desc],[pos kw in desc]-7,7))</f>
        <v xml:space="preserve">­me 42 </v>
      </c>
      <c r="O53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29" s="1" t="str">
        <f>TRIM(IF([first '# in desc]&lt;[pos kw in desc],MID([desc],[pos kw in desc]-6,6),FALSE))</f>
        <v>me 42</v>
      </c>
      <c r="Q5329" s="1">
        <f>IF(LEN([manuell])=0,IFERROR([kw fine in title]*1,IFERROR(SUMPRODUCT(COUNTIF(IsDigits,MID([kw in desc],ROW($A$1:$A$150),1)))=LEN([kw in desc]),#N/A)),[manuell])</f>
        <v>42</v>
      </c>
      <c r="R5329" s="1" t="e">
        <f>IF([pos kw in title]&gt;0,MID(J5329,#REF!,4),IF([first '# in title]&gt;0,MID([title],[first '# in title],3),IF([first '# in title]&gt;0,MID([desc],#REF!,3),VLOOKUP([productid],$G$2:$R$1386,8))))</f>
        <v>#REF!</v>
      </c>
      <c r="S5329" s="1" t="str">
        <f>IF([kw in desc]=[kw rough in title],[kw in desc]*1,IFERROR(LEFT([kw_dirty],3)*1,IFERROR(LEFT([kw_dirty],2)*1,"n.a.")))</f>
        <v>n.a.</v>
      </c>
      <c r="T5329" s="1"/>
      <c r="U5329" s="1">
        <f>VLOOKUP(Tabelle1[[#This Row],[productid]],Tabelle2[#All],2,FALSE)</f>
        <v>42</v>
      </c>
    </row>
    <row r="5330" spans="1:21" hidden="1">
      <c r="A5330" t="s">
        <v>2846</v>
      </c>
      <c r="B5330">
        <v>3840</v>
      </c>
      <c r="C5330">
        <v>289859</v>
      </c>
      <c r="D5330" t="s">
        <v>8739</v>
      </c>
      <c r="E5330" t="s">
        <v>7463</v>
      </c>
      <c r="F5330">
        <v>18406</v>
      </c>
      <c r="G5330">
        <v>1750863</v>
      </c>
      <c r="H5330">
        <f t="shared" si="83"/>
        <v>0</v>
      </c>
      <c r="I5330">
        <f t="array" ref="I5330">MIN(IFERROR(FIND(IstNumbers,A5330),""))</f>
        <v>28</v>
      </c>
      <c r="J5330" s="1" t="e">
        <f>IF([first '# in title]&lt;[pos kw in title],MID([title],[pos kw in title]-6,6),#N/A)</f>
        <v>#N/A</v>
      </c>
      <c r="K5330" s="1" t="e">
        <f>IFERROR(MID(SUBSTITUTE([kw rough in title],",","."),FIND("(",[kw rough in title])+1,20),SUBSTITUTE(IFERROR(MID([kw rough in title],FIND(" ",[kw rough in title])+1,20),[kw rough in title]),",","."))</f>
        <v>#N/A</v>
      </c>
      <c r="L5330" s="1">
        <f>IFERROR(FIND("kW",[desc]),0)</f>
        <v>70</v>
      </c>
      <c r="M5330">
        <f t="array" ref="M5330">MIN(IFERROR(FIND(IstNumbers,E5330),""))</f>
        <v>34</v>
      </c>
      <c r="N5330" s="1" t="str">
        <f>IF([first '# in desc]&lt;[pos kw in desc],MID([desc],[pos kw in desc]-7,7))</f>
        <v xml:space="preserve">­me 42 </v>
      </c>
      <c r="O53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30" s="1" t="str">
        <f>TRIM(IF([first '# in desc]&lt;[pos kw in desc],MID([desc],[pos kw in desc]-6,6),FALSE))</f>
        <v>me 42</v>
      </c>
      <c r="Q5330" s="1" t="b">
        <f>IF(LEN([manuell])=0,IFERROR([kw fine in title]*1,IFERROR(SUMPRODUCT(COUNTIF(IsDigits,MID([kw in desc],ROW($A$1:$A$150),1)))=LEN([kw in desc]),#N/A)),[manuell])</f>
        <v>0</v>
      </c>
      <c r="R5330" s="1" t="str">
        <f>IF([pos kw in title]&gt;0,MID(J5330,#REF!,4),IF([first '# in title]&gt;0,MID([title],[first '# in title],3),IF([first '# in title]&gt;0,MID([desc],#REF!,3),VLOOKUP([productid],$G$2:$R$1386,8))))</f>
        <v>42-</v>
      </c>
      <c r="S5330" s="1" t="e">
        <f>IF([kw in desc]=[kw rough in title],[kw in desc]*1,IFERROR(LEFT([kw_dirty],3)*1,IFERROR(LEFT([kw_dirty],2)*1,"n.a.")))</f>
        <v>#N/A</v>
      </c>
      <c r="T5330" s="1"/>
      <c r="U5330" s="1">
        <f>VLOOKUP(Tabelle1[[#This Row],[productid]],Tabelle2[#All],2,FALSE)</f>
        <v>42</v>
      </c>
    </row>
    <row r="5331" spans="1:21">
      <c r="A5331" t="s">
        <v>3264</v>
      </c>
      <c r="B5331">
        <v>3204</v>
      </c>
      <c r="C5331">
        <v>289859</v>
      </c>
      <c r="D5331" t="s">
        <v>8740</v>
      </c>
      <c r="E5331" t="s">
        <v>8741</v>
      </c>
      <c r="F5331">
        <v>18406</v>
      </c>
      <c r="G5331">
        <v>2286143</v>
      </c>
      <c r="H5331">
        <f t="shared" si="83"/>
        <v>0</v>
      </c>
      <c r="I5331">
        <f t="array" ref="I5331">MIN(IFERROR(FIND(IstNumbers,A5331),""))</f>
        <v>30</v>
      </c>
      <c r="J5331" s="1" t="e">
        <f>IF([first '# in title]&lt;[pos kw in title],MID([title],[pos kw in title]-6,6),#N/A)</f>
        <v>#N/A</v>
      </c>
      <c r="K5331" s="1" t="e">
        <f>IFERROR(MID(SUBSTITUTE([kw rough in title],",","."),FIND("(",[kw rough in title])+1,20),SUBSTITUTE(IFERROR(MID([kw rough in title],FIND(" ",[kw rough in title])+1,20),[kw rough in title]),",","."))</f>
        <v>#N/A</v>
      </c>
      <c r="L5331" s="1">
        <f>IFERROR(FIND("kW",[desc]),0)</f>
        <v>0</v>
      </c>
      <c r="M5331">
        <f t="array" ref="M5331">MIN(IFERROR(FIND(IstNumbers,E5331),""))</f>
        <v>33</v>
      </c>
      <c r="N5331" s="1" t="b">
        <f>IF([first '# in desc]&lt;[pos kw in desc],MID([desc],[pos kw in desc]-7,7))</f>
        <v>0</v>
      </c>
      <c r="O53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31" s="1" t="str">
        <f>TRIM(IF([first '# in desc]&lt;[pos kw in desc],MID([desc],[pos kw in desc]-6,6),FALSE))</f>
        <v>FALSCH</v>
      </c>
      <c r="Q5331" s="1" t="b">
        <f>IF(LEN([manuell])=0,IFERROR([kw fine in title]*1,IFERROR(SUMPRODUCT(COUNTIF(IsDigits,MID([kw in desc],ROW($A$1:$A$150),1)))=LEN([kw in desc]),#N/A)),[manuell])</f>
        <v>0</v>
      </c>
      <c r="R5331" s="1" t="str">
        <f>IF([pos kw in title]&gt;0,MID(J5331,#REF!,4),IF([first '# in title]&gt;0,MID([title],[first '# in title],3),IF([first '# in title]&gt;0,MID([desc],#REF!,3),VLOOKUP([productid],$G$2:$R$1386,8))))</f>
        <v>146</v>
      </c>
      <c r="S5331" s="1" t="e">
        <f>IF([kw in desc]=[kw rough in title],[kw in desc]*1,IFERROR(LEFT([kw_dirty],3)*1,IFERROR(LEFT([kw_dirty],2)*1,"n.a.")))</f>
        <v>#N/A</v>
      </c>
      <c r="T5331" s="1"/>
      <c r="U5331" s="1" t="e">
        <f>VLOOKUP(Tabelle1[[#This Row],[productid]],Tabelle2[#All],2,FALSE)</f>
        <v>#N/A</v>
      </c>
    </row>
    <row r="5332" spans="1:21" hidden="1">
      <c r="A5332" t="s">
        <v>563</v>
      </c>
      <c r="B5332">
        <v>3955</v>
      </c>
      <c r="C5332">
        <v>289859</v>
      </c>
      <c r="D5332" t="s">
        <v>8742</v>
      </c>
      <c r="E5332" t="s">
        <v>8743</v>
      </c>
      <c r="F5332">
        <v>18406</v>
      </c>
      <c r="G5332">
        <v>3497887</v>
      </c>
      <c r="H5332">
        <f t="shared" si="83"/>
        <v>55</v>
      </c>
      <c r="I5332">
        <f t="array" ref="I5332">MIN(IFERROR(FIND(IstNumbers,A5332),""))</f>
        <v>29</v>
      </c>
      <c r="J5332" s="1" t="str">
        <f>IF([first '# in title]&lt;[pos kw in title],MID([title],[pos kw in title]-6,6),#N/A)</f>
        <v xml:space="preserve">L (42 </v>
      </c>
      <c r="K533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32" s="1">
        <f>IFERROR(FIND("kW",[desc]),0)</f>
        <v>70</v>
      </c>
      <c r="M5332">
        <f t="array" ref="M5332">MIN(IFERROR(FIND(IstNumbers,E5332),""))</f>
        <v>34</v>
      </c>
      <c r="N5332" s="1" t="str">
        <f>IF([first '# in desc]&lt;[pos kw in desc],MID([desc],[pos kw in desc]-7,7))</f>
        <v xml:space="preserve">­me 42 </v>
      </c>
      <c r="O53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32" s="1" t="str">
        <f>TRIM(IF([first '# in desc]&lt;[pos kw in desc],MID([desc],[pos kw in desc]-6,6),FALSE))</f>
        <v>me 42</v>
      </c>
      <c r="Q5332" s="1">
        <f>IF(LEN([manuell])=0,IFERROR([kw fine in title]*1,IFERROR(SUMPRODUCT(COUNTIF(IsDigits,MID([kw in desc],ROW($A$1:$A$150),1)))=LEN([kw in desc]),#N/A)),[manuell])</f>
        <v>42</v>
      </c>
      <c r="R5332" s="1" t="e">
        <f>IF([pos kw in title]&gt;0,MID(J5332,#REF!,4),IF([first '# in title]&gt;0,MID([title],[first '# in title],3),IF([first '# in title]&gt;0,MID([desc],#REF!,3),VLOOKUP([productid],$G$2:$R$1386,8))))</f>
        <v>#REF!</v>
      </c>
      <c r="S5332" s="1" t="str">
        <f>IF([kw in desc]=[kw rough in title],[kw in desc]*1,IFERROR(LEFT([kw_dirty],3)*1,IFERROR(LEFT([kw_dirty],2)*1,"n.a.")))</f>
        <v>n.a.</v>
      </c>
      <c r="T5332" s="1"/>
      <c r="U5332" s="1">
        <f>VLOOKUP(Tabelle1[[#This Row],[productid]],Tabelle2[#All],2,FALSE)</f>
        <v>42</v>
      </c>
    </row>
    <row r="5333" spans="1:21" hidden="1">
      <c r="A5333" t="s">
        <v>2846</v>
      </c>
      <c r="B5333">
        <v>3840</v>
      </c>
      <c r="C5333">
        <v>289859</v>
      </c>
      <c r="D5333" t="s">
        <v>8744</v>
      </c>
      <c r="E5333" t="s">
        <v>8046</v>
      </c>
      <c r="F5333">
        <v>18406</v>
      </c>
      <c r="G5333">
        <v>1750863</v>
      </c>
      <c r="H5333">
        <f t="shared" si="83"/>
        <v>0</v>
      </c>
      <c r="I5333">
        <f t="array" ref="I5333">MIN(IFERROR(FIND(IstNumbers,A5333),""))</f>
        <v>28</v>
      </c>
      <c r="J5333" s="1" t="e">
        <f>IF([first '# in title]&lt;[pos kw in title],MID([title],[pos kw in title]-6,6),#N/A)</f>
        <v>#N/A</v>
      </c>
      <c r="K5333" s="1" t="e">
        <f>IFERROR(MID(SUBSTITUTE([kw rough in title],",","."),FIND("(",[kw rough in title])+1,20),SUBSTITUTE(IFERROR(MID([kw rough in title],FIND(" ",[kw rough in title])+1,20),[kw rough in title]),",","."))</f>
        <v>#N/A</v>
      </c>
      <c r="L5333" s="1">
        <f>IFERROR(FIND("kW",[desc]),0)</f>
        <v>70</v>
      </c>
      <c r="M5333">
        <f t="array" ref="M5333">MIN(IFERROR(FIND(IstNumbers,E5333),""))</f>
        <v>34</v>
      </c>
      <c r="N5333" s="1" t="str">
        <f>IF([first '# in desc]&lt;[pos kw in desc],MID([desc],[pos kw in desc]-7,7))</f>
        <v xml:space="preserve">­me 42 </v>
      </c>
      <c r="O53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33" s="1" t="str">
        <f>TRIM(IF([first '# in desc]&lt;[pos kw in desc],MID([desc],[pos kw in desc]-6,6),FALSE))</f>
        <v>me 42</v>
      </c>
      <c r="Q5333" s="1" t="b">
        <f>IF(LEN([manuell])=0,IFERROR([kw fine in title]*1,IFERROR(SUMPRODUCT(COUNTIF(IsDigits,MID([kw in desc],ROW($A$1:$A$150),1)))=LEN([kw in desc]),#N/A)),[manuell])</f>
        <v>0</v>
      </c>
      <c r="R5333" s="1" t="str">
        <f>IF([pos kw in title]&gt;0,MID(J5333,#REF!,4),IF([first '# in title]&gt;0,MID([title],[first '# in title],3),IF([first '# in title]&gt;0,MID([desc],#REF!,3),VLOOKUP([productid],$G$2:$R$1386,8))))</f>
        <v>42-</v>
      </c>
      <c r="S5333" s="1" t="e">
        <f>IF([kw in desc]=[kw rough in title],[kw in desc]*1,IFERROR(LEFT([kw_dirty],3)*1,IFERROR(LEFT([kw_dirty],2)*1,"n.a.")))</f>
        <v>#N/A</v>
      </c>
      <c r="T5333" s="1"/>
      <c r="U5333" s="1">
        <f>VLOOKUP(Tabelle1[[#This Row],[productid]],Tabelle2[#All],2,FALSE)</f>
        <v>42</v>
      </c>
    </row>
    <row r="5334" spans="1:21">
      <c r="A5334" t="s">
        <v>3264</v>
      </c>
      <c r="B5334">
        <v>3204</v>
      </c>
      <c r="C5334">
        <v>289859</v>
      </c>
      <c r="D5334" t="s">
        <v>8745</v>
      </c>
      <c r="E5334" t="s">
        <v>8746</v>
      </c>
      <c r="F5334">
        <v>18406</v>
      </c>
      <c r="G5334">
        <v>2286143</v>
      </c>
      <c r="H5334">
        <f t="shared" si="83"/>
        <v>0</v>
      </c>
      <c r="I5334">
        <f t="array" ref="I5334">MIN(IFERROR(FIND(IstNumbers,A5334),""))</f>
        <v>30</v>
      </c>
      <c r="J5334" s="1" t="e">
        <f>IF([first '# in title]&lt;[pos kw in title],MID([title],[pos kw in title]-6,6),#N/A)</f>
        <v>#N/A</v>
      </c>
      <c r="K5334" s="1" t="e">
        <f>IFERROR(MID(SUBSTITUTE([kw rough in title],",","."),FIND("(",[kw rough in title])+1,20),SUBSTITUTE(IFERROR(MID([kw rough in title],FIND(" ",[kw rough in title])+1,20),[kw rough in title]),",","."))</f>
        <v>#N/A</v>
      </c>
      <c r="L5334" s="1">
        <f>IFERROR(FIND("kW",[desc]),0)</f>
        <v>0</v>
      </c>
      <c r="M5334">
        <f t="array" ref="M5334">MIN(IFERROR(FIND(IstNumbers,E5334),""))</f>
        <v>33</v>
      </c>
      <c r="N5334" s="1" t="b">
        <f>IF([first '# in desc]&lt;[pos kw in desc],MID([desc],[pos kw in desc]-7,7))</f>
        <v>0</v>
      </c>
      <c r="O53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34" s="1" t="str">
        <f>TRIM(IF([first '# in desc]&lt;[pos kw in desc],MID([desc],[pos kw in desc]-6,6),FALSE))</f>
        <v>FALSCH</v>
      </c>
      <c r="Q5334" s="1" t="b">
        <f>IF(LEN([manuell])=0,IFERROR([kw fine in title]*1,IFERROR(SUMPRODUCT(COUNTIF(IsDigits,MID([kw in desc],ROW($A$1:$A$150),1)))=LEN([kw in desc]),#N/A)),[manuell])</f>
        <v>0</v>
      </c>
      <c r="R5334" s="1" t="str">
        <f>IF([pos kw in title]&gt;0,MID(J5334,#REF!,4),IF([first '# in title]&gt;0,MID([title],[first '# in title],3),IF([first '# in title]&gt;0,MID([desc],#REF!,3),VLOOKUP([productid],$G$2:$R$1386,8))))</f>
        <v>146</v>
      </c>
      <c r="S5334" s="1" t="e">
        <f>IF([kw in desc]=[kw rough in title],[kw in desc]*1,IFERROR(LEFT([kw_dirty],3)*1,IFERROR(LEFT([kw_dirty],2)*1,"n.a.")))</f>
        <v>#N/A</v>
      </c>
      <c r="T5334" s="1"/>
      <c r="U5334" s="1" t="e">
        <f>VLOOKUP(Tabelle1[[#This Row],[productid]],Tabelle2[#All],2,FALSE)</f>
        <v>#N/A</v>
      </c>
    </row>
    <row r="5335" spans="1:21" hidden="1">
      <c r="A5335" t="s">
        <v>563</v>
      </c>
      <c r="B5335">
        <v>3955</v>
      </c>
      <c r="C5335">
        <v>289859</v>
      </c>
      <c r="D5335" t="s">
        <v>8747</v>
      </c>
      <c r="E5335" t="s">
        <v>8049</v>
      </c>
      <c r="F5335">
        <v>18406</v>
      </c>
      <c r="G5335">
        <v>3497887</v>
      </c>
      <c r="H5335">
        <f t="shared" si="83"/>
        <v>55</v>
      </c>
      <c r="I5335">
        <f t="array" ref="I5335">MIN(IFERROR(FIND(IstNumbers,A5335),""))</f>
        <v>29</v>
      </c>
      <c r="J5335" s="1" t="str">
        <f>IF([first '# in title]&lt;[pos kw in title],MID([title],[pos kw in title]-6,6),#N/A)</f>
        <v xml:space="preserve">L (42 </v>
      </c>
      <c r="K533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35" s="1">
        <f>IFERROR(FIND("kW",[desc]),0)</f>
        <v>70</v>
      </c>
      <c r="M5335">
        <f t="array" ref="M5335">MIN(IFERROR(FIND(IstNumbers,E5335),""))</f>
        <v>34</v>
      </c>
      <c r="N5335" s="1" t="str">
        <f>IF([first '# in desc]&lt;[pos kw in desc],MID([desc],[pos kw in desc]-7,7))</f>
        <v xml:space="preserve">­me 42 </v>
      </c>
      <c r="O53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35" s="1" t="str">
        <f>TRIM(IF([first '# in desc]&lt;[pos kw in desc],MID([desc],[pos kw in desc]-6,6),FALSE))</f>
        <v>me 42</v>
      </c>
      <c r="Q5335" s="1">
        <f>IF(LEN([manuell])=0,IFERROR([kw fine in title]*1,IFERROR(SUMPRODUCT(COUNTIF(IsDigits,MID([kw in desc],ROW($A$1:$A$150),1)))=LEN([kw in desc]),#N/A)),[manuell])</f>
        <v>42</v>
      </c>
      <c r="R5335" s="1" t="e">
        <f>IF([pos kw in title]&gt;0,MID(J5335,#REF!,4),IF([first '# in title]&gt;0,MID([title],[first '# in title],3),IF([first '# in title]&gt;0,MID([desc],#REF!,3),VLOOKUP([productid],$G$2:$R$1386,8))))</f>
        <v>#REF!</v>
      </c>
      <c r="S5335" s="1" t="str">
        <f>IF([kw in desc]=[kw rough in title],[kw in desc]*1,IFERROR(LEFT([kw_dirty],3)*1,IFERROR(LEFT([kw_dirty],2)*1,"n.a.")))</f>
        <v>n.a.</v>
      </c>
      <c r="T5335" s="1"/>
      <c r="U5335" s="1">
        <f>VLOOKUP(Tabelle1[[#This Row],[productid]],Tabelle2[#All],2,FALSE)</f>
        <v>42</v>
      </c>
    </row>
    <row r="5336" spans="1:21" hidden="1">
      <c r="A5336" t="s">
        <v>2846</v>
      </c>
      <c r="B5336">
        <v>3845</v>
      </c>
      <c r="C5336">
        <v>289859</v>
      </c>
      <c r="D5336" t="s">
        <v>8748</v>
      </c>
      <c r="E5336" t="s">
        <v>8749</v>
      </c>
      <c r="F5336">
        <v>18406</v>
      </c>
      <c r="G5336">
        <v>1750863</v>
      </c>
      <c r="H5336">
        <f t="shared" si="83"/>
        <v>0</v>
      </c>
      <c r="I5336">
        <f t="array" ref="I5336">MIN(IFERROR(FIND(IstNumbers,A5336),""))</f>
        <v>28</v>
      </c>
      <c r="J5336" s="1" t="e">
        <f>IF([first '# in title]&lt;[pos kw in title],MID([title],[pos kw in title]-6,6),#N/A)</f>
        <v>#N/A</v>
      </c>
      <c r="K5336" s="1" t="e">
        <f>IFERROR(MID(SUBSTITUTE([kw rough in title],",","."),FIND("(",[kw rough in title])+1,20),SUBSTITUTE(IFERROR(MID([kw rough in title],FIND(" ",[kw rough in title])+1,20),[kw rough in title]),",","."))</f>
        <v>#N/A</v>
      </c>
      <c r="L5336" s="1">
        <f>IFERROR(FIND("kW",[desc]),0)</f>
        <v>70</v>
      </c>
      <c r="M5336">
        <f t="array" ref="M5336">MIN(IFERROR(FIND(IstNumbers,E5336),""))</f>
        <v>34</v>
      </c>
      <c r="N5336" s="1" t="str">
        <f>IF([first '# in desc]&lt;[pos kw in desc],MID([desc],[pos kw in desc]-7,7))</f>
        <v xml:space="preserve">­me 42 </v>
      </c>
      <c r="O53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36" s="1" t="str">
        <f>TRIM(IF([first '# in desc]&lt;[pos kw in desc],MID([desc],[pos kw in desc]-6,6),FALSE))</f>
        <v>me 42</v>
      </c>
      <c r="Q5336" s="1" t="b">
        <f>IF(LEN([manuell])=0,IFERROR([kw fine in title]*1,IFERROR(SUMPRODUCT(COUNTIF(IsDigits,MID([kw in desc],ROW($A$1:$A$150),1)))=LEN([kw in desc]),#N/A)),[manuell])</f>
        <v>0</v>
      </c>
      <c r="R5336" s="1" t="str">
        <f>IF([pos kw in title]&gt;0,MID(J5336,#REF!,4),IF([first '# in title]&gt;0,MID([title],[first '# in title],3),IF([first '# in title]&gt;0,MID([desc],#REF!,3),VLOOKUP([productid],$G$2:$R$1386,8))))</f>
        <v>42-</v>
      </c>
      <c r="S5336" s="1" t="e">
        <f>IF([kw in desc]=[kw rough in title],[kw in desc]*1,IFERROR(LEFT([kw_dirty],3)*1,IFERROR(LEFT([kw_dirty],2)*1,"n.a.")))</f>
        <v>#N/A</v>
      </c>
      <c r="T5336" s="1"/>
      <c r="U5336" s="1">
        <f>VLOOKUP(Tabelle1[[#This Row],[productid]],Tabelle2[#All],2,FALSE)</f>
        <v>42</v>
      </c>
    </row>
    <row r="5337" spans="1:21">
      <c r="A5337" t="s">
        <v>3264</v>
      </c>
      <c r="B5337">
        <v>3204</v>
      </c>
      <c r="C5337">
        <v>289859</v>
      </c>
      <c r="D5337" t="s">
        <v>8750</v>
      </c>
      <c r="E5337" t="s">
        <v>8751</v>
      </c>
      <c r="F5337">
        <v>18406</v>
      </c>
      <c r="G5337">
        <v>2286143</v>
      </c>
      <c r="H5337">
        <f t="shared" si="83"/>
        <v>0</v>
      </c>
      <c r="I5337">
        <f t="array" ref="I5337">MIN(IFERROR(FIND(IstNumbers,A5337),""))</f>
        <v>30</v>
      </c>
      <c r="J5337" s="1" t="e">
        <f>IF([first '# in title]&lt;[pos kw in title],MID([title],[pos kw in title]-6,6),#N/A)</f>
        <v>#N/A</v>
      </c>
      <c r="K5337" s="1" t="e">
        <f>IFERROR(MID(SUBSTITUTE([kw rough in title],",","."),FIND("(",[kw rough in title])+1,20),SUBSTITUTE(IFERROR(MID([kw rough in title],FIND(" ",[kw rough in title])+1,20),[kw rough in title]),",","."))</f>
        <v>#N/A</v>
      </c>
      <c r="L5337" s="1">
        <f>IFERROR(FIND("kW",[desc]),0)</f>
        <v>0</v>
      </c>
      <c r="M5337">
        <f t="array" ref="M5337">MIN(IFERROR(FIND(IstNumbers,E5337),""))</f>
        <v>33</v>
      </c>
      <c r="N5337" s="1" t="b">
        <f>IF([first '# in desc]&lt;[pos kw in desc],MID([desc],[pos kw in desc]-7,7))</f>
        <v>0</v>
      </c>
      <c r="O53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37" s="1" t="str">
        <f>TRIM(IF([first '# in desc]&lt;[pos kw in desc],MID([desc],[pos kw in desc]-6,6),FALSE))</f>
        <v>FALSCH</v>
      </c>
      <c r="Q5337" s="1" t="b">
        <f>IF(LEN([manuell])=0,IFERROR([kw fine in title]*1,IFERROR(SUMPRODUCT(COUNTIF(IsDigits,MID([kw in desc],ROW($A$1:$A$150),1)))=LEN([kw in desc]),#N/A)),[manuell])</f>
        <v>0</v>
      </c>
      <c r="R5337" s="1" t="str">
        <f>IF([pos kw in title]&gt;0,MID(J5337,#REF!,4),IF([first '# in title]&gt;0,MID([title],[first '# in title],3),IF([first '# in title]&gt;0,MID([desc],#REF!,3),VLOOKUP([productid],$G$2:$R$1386,8))))</f>
        <v>146</v>
      </c>
      <c r="S5337" s="1" t="e">
        <f>IF([kw in desc]=[kw rough in title],[kw in desc]*1,IFERROR(LEFT([kw_dirty],3)*1,IFERROR(LEFT([kw_dirty],2)*1,"n.a.")))</f>
        <v>#N/A</v>
      </c>
      <c r="T5337" s="1"/>
      <c r="U5337" s="1" t="e">
        <f>VLOOKUP(Tabelle1[[#This Row],[productid]],Tabelle2[#All],2,FALSE)</f>
        <v>#N/A</v>
      </c>
    </row>
    <row r="5338" spans="1:21" hidden="1">
      <c r="A5338" t="s">
        <v>563</v>
      </c>
      <c r="B5338">
        <v>3960</v>
      </c>
      <c r="C5338">
        <v>289859</v>
      </c>
      <c r="D5338" t="s">
        <v>8752</v>
      </c>
      <c r="E5338" t="s">
        <v>8753</v>
      </c>
      <c r="F5338">
        <v>18406</v>
      </c>
      <c r="G5338">
        <v>3497887</v>
      </c>
      <c r="H5338">
        <f t="shared" si="83"/>
        <v>55</v>
      </c>
      <c r="I5338">
        <f t="array" ref="I5338">MIN(IFERROR(FIND(IstNumbers,A5338),""))</f>
        <v>29</v>
      </c>
      <c r="J5338" s="1" t="str">
        <f>IF([first '# in title]&lt;[pos kw in title],MID([title],[pos kw in title]-6,6),#N/A)</f>
        <v xml:space="preserve">L (42 </v>
      </c>
      <c r="K533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38" s="1">
        <f>IFERROR(FIND("kW",[desc]),0)</f>
        <v>70</v>
      </c>
      <c r="M5338">
        <f t="array" ref="M5338">MIN(IFERROR(FIND(IstNumbers,E5338),""))</f>
        <v>34</v>
      </c>
      <c r="N5338" s="1" t="str">
        <f>IF([first '# in desc]&lt;[pos kw in desc],MID([desc],[pos kw in desc]-7,7))</f>
        <v xml:space="preserve">­me 42 </v>
      </c>
      <c r="O53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38" s="1" t="str">
        <f>TRIM(IF([first '# in desc]&lt;[pos kw in desc],MID([desc],[pos kw in desc]-6,6),FALSE))</f>
        <v>me 42</v>
      </c>
      <c r="Q5338" s="1">
        <f>IF(LEN([manuell])=0,IFERROR([kw fine in title]*1,IFERROR(SUMPRODUCT(COUNTIF(IsDigits,MID([kw in desc],ROW($A$1:$A$150),1)))=LEN([kw in desc]),#N/A)),[manuell])</f>
        <v>42</v>
      </c>
      <c r="R5338" s="1" t="e">
        <f>IF([pos kw in title]&gt;0,MID(J5338,#REF!,4),IF([first '# in title]&gt;0,MID([title],[first '# in title],3),IF([first '# in title]&gt;0,MID([desc],#REF!,3),VLOOKUP([productid],$G$2:$R$1386,8))))</f>
        <v>#REF!</v>
      </c>
      <c r="S5338" s="1" t="str">
        <f>IF([kw in desc]=[kw rough in title],[kw in desc]*1,IFERROR(LEFT([kw_dirty],3)*1,IFERROR(LEFT([kw_dirty],2)*1,"n.a.")))</f>
        <v>n.a.</v>
      </c>
      <c r="T5338" s="1"/>
      <c r="U5338" s="1">
        <f>VLOOKUP(Tabelle1[[#This Row],[productid]],Tabelle2[#All],2,FALSE)</f>
        <v>42</v>
      </c>
    </row>
    <row r="5339" spans="1:21" hidden="1">
      <c r="A5339" t="s">
        <v>2846</v>
      </c>
      <c r="B5339">
        <v>3845</v>
      </c>
      <c r="C5339">
        <v>289859</v>
      </c>
      <c r="D5339" t="s">
        <v>8754</v>
      </c>
      <c r="E5339" t="s">
        <v>8055</v>
      </c>
      <c r="F5339">
        <v>18406</v>
      </c>
      <c r="G5339">
        <v>1750863</v>
      </c>
      <c r="H5339">
        <f t="shared" si="83"/>
        <v>0</v>
      </c>
      <c r="I5339">
        <f t="array" ref="I5339">MIN(IFERROR(FIND(IstNumbers,A5339),""))</f>
        <v>28</v>
      </c>
      <c r="J5339" s="1" t="e">
        <f>IF([first '# in title]&lt;[pos kw in title],MID([title],[pos kw in title]-6,6),#N/A)</f>
        <v>#N/A</v>
      </c>
      <c r="K5339" s="1" t="e">
        <f>IFERROR(MID(SUBSTITUTE([kw rough in title],",","."),FIND("(",[kw rough in title])+1,20),SUBSTITUTE(IFERROR(MID([kw rough in title],FIND(" ",[kw rough in title])+1,20),[kw rough in title]),",","."))</f>
        <v>#N/A</v>
      </c>
      <c r="L5339" s="1">
        <f>IFERROR(FIND("kW",[desc]),0)</f>
        <v>70</v>
      </c>
      <c r="M5339">
        <f t="array" ref="M5339">MIN(IFERROR(FIND(IstNumbers,E5339),""))</f>
        <v>34</v>
      </c>
      <c r="N5339" s="1" t="str">
        <f>IF([first '# in desc]&lt;[pos kw in desc],MID([desc],[pos kw in desc]-7,7))</f>
        <v xml:space="preserve">­me 42 </v>
      </c>
      <c r="O53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39" s="1" t="str">
        <f>TRIM(IF([first '# in desc]&lt;[pos kw in desc],MID([desc],[pos kw in desc]-6,6),FALSE))</f>
        <v>me 42</v>
      </c>
      <c r="Q5339" s="1" t="b">
        <f>IF(LEN([manuell])=0,IFERROR([kw fine in title]*1,IFERROR(SUMPRODUCT(COUNTIF(IsDigits,MID([kw in desc],ROW($A$1:$A$150),1)))=LEN([kw in desc]),#N/A)),[manuell])</f>
        <v>0</v>
      </c>
      <c r="R5339" s="1" t="str">
        <f>IF([pos kw in title]&gt;0,MID(J5339,#REF!,4),IF([first '# in title]&gt;0,MID([title],[first '# in title],3),IF([first '# in title]&gt;0,MID([desc],#REF!,3),VLOOKUP([productid],$G$2:$R$1386,8))))</f>
        <v>42-</v>
      </c>
      <c r="S5339" s="1" t="e">
        <f>IF([kw in desc]=[kw rough in title],[kw in desc]*1,IFERROR(LEFT([kw_dirty],3)*1,IFERROR(LEFT([kw_dirty],2)*1,"n.a.")))</f>
        <v>#N/A</v>
      </c>
      <c r="T5339" s="1"/>
      <c r="U5339" s="1">
        <f>VLOOKUP(Tabelle1[[#This Row],[productid]],Tabelle2[#All],2,FALSE)</f>
        <v>42</v>
      </c>
    </row>
    <row r="5340" spans="1:21">
      <c r="A5340" t="s">
        <v>3264</v>
      </c>
      <c r="B5340">
        <v>3204</v>
      </c>
      <c r="C5340">
        <v>289859</v>
      </c>
      <c r="D5340" t="s">
        <v>8755</v>
      </c>
      <c r="E5340" t="s">
        <v>8756</v>
      </c>
      <c r="F5340">
        <v>18406</v>
      </c>
      <c r="G5340">
        <v>2286143</v>
      </c>
      <c r="H5340">
        <f t="shared" si="83"/>
        <v>0</v>
      </c>
      <c r="I5340">
        <f t="array" ref="I5340">MIN(IFERROR(FIND(IstNumbers,A5340),""))</f>
        <v>30</v>
      </c>
      <c r="J5340" s="1" t="e">
        <f>IF([first '# in title]&lt;[pos kw in title],MID([title],[pos kw in title]-6,6),#N/A)</f>
        <v>#N/A</v>
      </c>
      <c r="K5340" s="1" t="e">
        <f>IFERROR(MID(SUBSTITUTE([kw rough in title],",","."),FIND("(",[kw rough in title])+1,20),SUBSTITUTE(IFERROR(MID([kw rough in title],FIND(" ",[kw rough in title])+1,20),[kw rough in title]),",","."))</f>
        <v>#N/A</v>
      </c>
      <c r="L5340" s="1">
        <f>IFERROR(FIND("kW",[desc]),0)</f>
        <v>0</v>
      </c>
      <c r="M5340">
        <f t="array" ref="M5340">MIN(IFERROR(FIND(IstNumbers,E5340),""))</f>
        <v>33</v>
      </c>
      <c r="N5340" s="1" t="b">
        <f>IF([first '# in desc]&lt;[pos kw in desc],MID([desc],[pos kw in desc]-7,7))</f>
        <v>0</v>
      </c>
      <c r="O53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40" s="1" t="str">
        <f>TRIM(IF([first '# in desc]&lt;[pos kw in desc],MID([desc],[pos kw in desc]-6,6),FALSE))</f>
        <v>FALSCH</v>
      </c>
      <c r="Q5340" s="1" t="b">
        <f>IF(LEN([manuell])=0,IFERROR([kw fine in title]*1,IFERROR(SUMPRODUCT(COUNTIF(IsDigits,MID([kw in desc],ROW($A$1:$A$150),1)))=LEN([kw in desc]),#N/A)),[manuell])</f>
        <v>0</v>
      </c>
      <c r="R5340" s="1" t="str">
        <f>IF([pos kw in title]&gt;0,MID(J5340,#REF!,4),IF([first '# in title]&gt;0,MID([title],[first '# in title],3),IF([first '# in title]&gt;0,MID([desc],#REF!,3),VLOOKUP([productid],$G$2:$R$1386,8))))</f>
        <v>146</v>
      </c>
      <c r="S5340" s="1" t="e">
        <f>IF([kw in desc]=[kw rough in title],[kw in desc]*1,IFERROR(LEFT([kw_dirty],3)*1,IFERROR(LEFT([kw_dirty],2)*1,"n.a.")))</f>
        <v>#N/A</v>
      </c>
      <c r="T5340" s="1"/>
      <c r="U5340" s="1" t="e">
        <f>VLOOKUP(Tabelle1[[#This Row],[productid]],Tabelle2[#All],2,FALSE)</f>
        <v>#N/A</v>
      </c>
    </row>
    <row r="5341" spans="1:21" hidden="1">
      <c r="A5341" t="s">
        <v>563</v>
      </c>
      <c r="B5341">
        <v>3960</v>
      </c>
      <c r="C5341">
        <v>289859</v>
      </c>
      <c r="D5341" t="s">
        <v>8757</v>
      </c>
      <c r="E5341" t="s">
        <v>8758</v>
      </c>
      <c r="F5341">
        <v>18406</v>
      </c>
      <c r="G5341">
        <v>3497887</v>
      </c>
      <c r="H5341">
        <f t="shared" si="83"/>
        <v>55</v>
      </c>
      <c r="I5341">
        <f t="array" ref="I5341">MIN(IFERROR(FIND(IstNumbers,A5341),""))</f>
        <v>29</v>
      </c>
      <c r="J5341" s="1" t="str">
        <f>IF([first '# in title]&lt;[pos kw in title],MID([title],[pos kw in title]-6,6),#N/A)</f>
        <v xml:space="preserve">L (42 </v>
      </c>
      <c r="K534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41" s="1">
        <f>IFERROR(FIND("kW",[desc]),0)</f>
        <v>70</v>
      </c>
      <c r="M5341">
        <f t="array" ref="M5341">MIN(IFERROR(FIND(IstNumbers,E5341),""))</f>
        <v>34</v>
      </c>
      <c r="N5341" s="1" t="str">
        <f>IF([first '# in desc]&lt;[pos kw in desc],MID([desc],[pos kw in desc]-7,7))</f>
        <v xml:space="preserve">­me 42 </v>
      </c>
      <c r="O53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41" s="1" t="str">
        <f>TRIM(IF([first '# in desc]&lt;[pos kw in desc],MID([desc],[pos kw in desc]-6,6),FALSE))</f>
        <v>me 42</v>
      </c>
      <c r="Q5341" s="1">
        <f>IF(LEN([manuell])=0,IFERROR([kw fine in title]*1,IFERROR(SUMPRODUCT(COUNTIF(IsDigits,MID([kw in desc],ROW($A$1:$A$150),1)))=LEN([kw in desc]),#N/A)),[manuell])</f>
        <v>42</v>
      </c>
      <c r="R5341" s="1" t="e">
        <f>IF([pos kw in title]&gt;0,MID(J5341,#REF!,4),IF([first '# in title]&gt;0,MID([title],[first '# in title],3),IF([first '# in title]&gt;0,MID([desc],#REF!,3),VLOOKUP([productid],$G$2:$R$1386,8))))</f>
        <v>#REF!</v>
      </c>
      <c r="S5341" s="1" t="str">
        <f>IF([kw in desc]=[kw rough in title],[kw in desc]*1,IFERROR(LEFT([kw_dirty],3)*1,IFERROR(LEFT([kw_dirty],2)*1,"n.a.")))</f>
        <v>n.a.</v>
      </c>
      <c r="T5341" s="1"/>
      <c r="U5341" s="1">
        <f>VLOOKUP(Tabelle1[[#This Row],[productid]],Tabelle2[#All],2,FALSE)</f>
        <v>42</v>
      </c>
    </row>
    <row r="5342" spans="1:21" hidden="1">
      <c r="A5342" t="s">
        <v>2846</v>
      </c>
      <c r="B5342">
        <v>3845</v>
      </c>
      <c r="C5342">
        <v>289859</v>
      </c>
      <c r="D5342" t="s">
        <v>8759</v>
      </c>
      <c r="E5342" t="s">
        <v>8049</v>
      </c>
      <c r="F5342">
        <v>18406</v>
      </c>
      <c r="G5342">
        <v>1750863</v>
      </c>
      <c r="H5342">
        <f t="shared" si="83"/>
        <v>0</v>
      </c>
      <c r="I5342">
        <f t="array" ref="I5342">MIN(IFERROR(FIND(IstNumbers,A5342),""))</f>
        <v>28</v>
      </c>
      <c r="J5342" s="1" t="e">
        <f>IF([first '# in title]&lt;[pos kw in title],MID([title],[pos kw in title]-6,6),#N/A)</f>
        <v>#N/A</v>
      </c>
      <c r="K5342" s="1" t="e">
        <f>IFERROR(MID(SUBSTITUTE([kw rough in title],",","."),FIND("(",[kw rough in title])+1,20),SUBSTITUTE(IFERROR(MID([kw rough in title],FIND(" ",[kw rough in title])+1,20),[kw rough in title]),",","."))</f>
        <v>#N/A</v>
      </c>
      <c r="L5342" s="1">
        <f>IFERROR(FIND("kW",[desc]),0)</f>
        <v>70</v>
      </c>
      <c r="M5342">
        <f t="array" ref="M5342">MIN(IFERROR(FIND(IstNumbers,E5342),""))</f>
        <v>34</v>
      </c>
      <c r="N5342" s="1" t="str">
        <f>IF([first '# in desc]&lt;[pos kw in desc],MID([desc],[pos kw in desc]-7,7))</f>
        <v xml:space="preserve">­me 42 </v>
      </c>
      <c r="O53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42" s="1" t="str">
        <f>TRIM(IF([first '# in desc]&lt;[pos kw in desc],MID([desc],[pos kw in desc]-6,6),FALSE))</f>
        <v>me 42</v>
      </c>
      <c r="Q5342" s="1" t="b">
        <f>IF(LEN([manuell])=0,IFERROR([kw fine in title]*1,IFERROR(SUMPRODUCT(COUNTIF(IsDigits,MID([kw in desc],ROW($A$1:$A$150),1)))=LEN([kw in desc]),#N/A)),[manuell])</f>
        <v>0</v>
      </c>
      <c r="R5342" s="1" t="str">
        <f>IF([pos kw in title]&gt;0,MID(J5342,#REF!,4),IF([first '# in title]&gt;0,MID([title],[first '# in title],3),IF([first '# in title]&gt;0,MID([desc],#REF!,3),VLOOKUP([productid],$G$2:$R$1386,8))))</f>
        <v>42-</v>
      </c>
      <c r="S5342" s="1" t="e">
        <f>IF([kw in desc]=[kw rough in title],[kw in desc]*1,IFERROR(LEFT([kw_dirty],3)*1,IFERROR(LEFT([kw_dirty],2)*1,"n.a.")))</f>
        <v>#N/A</v>
      </c>
      <c r="T5342" s="1"/>
      <c r="U5342" s="1">
        <f>VLOOKUP(Tabelle1[[#This Row],[productid]],Tabelle2[#All],2,FALSE)</f>
        <v>42</v>
      </c>
    </row>
    <row r="5343" spans="1:21">
      <c r="A5343" t="s">
        <v>3264</v>
      </c>
      <c r="B5343">
        <v>3208</v>
      </c>
      <c r="C5343">
        <v>289859</v>
      </c>
      <c r="D5343" t="s">
        <v>8760</v>
      </c>
      <c r="E5343" t="s">
        <v>8761</v>
      </c>
      <c r="F5343">
        <v>18406</v>
      </c>
      <c r="G5343">
        <v>2286143</v>
      </c>
      <c r="H5343">
        <f t="shared" si="83"/>
        <v>0</v>
      </c>
      <c r="I5343">
        <f t="array" ref="I5343">MIN(IFERROR(FIND(IstNumbers,A5343),""))</f>
        <v>30</v>
      </c>
      <c r="J5343" s="1" t="e">
        <f>IF([first '# in title]&lt;[pos kw in title],MID([title],[pos kw in title]-6,6),#N/A)</f>
        <v>#N/A</v>
      </c>
      <c r="K5343" s="1" t="e">
        <f>IFERROR(MID(SUBSTITUTE([kw rough in title],",","."),FIND("(",[kw rough in title])+1,20),SUBSTITUTE(IFERROR(MID([kw rough in title],FIND(" ",[kw rough in title])+1,20),[kw rough in title]),",","."))</f>
        <v>#N/A</v>
      </c>
      <c r="L5343" s="1">
        <f>IFERROR(FIND("kW",[desc]),0)</f>
        <v>0</v>
      </c>
      <c r="M5343">
        <f t="array" ref="M5343">MIN(IFERROR(FIND(IstNumbers,E5343),""))</f>
        <v>33</v>
      </c>
      <c r="N5343" s="1" t="b">
        <f>IF([first '# in desc]&lt;[pos kw in desc],MID([desc],[pos kw in desc]-7,7))</f>
        <v>0</v>
      </c>
      <c r="O53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43" s="1" t="str">
        <f>TRIM(IF([first '# in desc]&lt;[pos kw in desc],MID([desc],[pos kw in desc]-6,6),FALSE))</f>
        <v>FALSCH</v>
      </c>
      <c r="Q5343" s="1" t="b">
        <f>IF(LEN([manuell])=0,IFERROR([kw fine in title]*1,IFERROR(SUMPRODUCT(COUNTIF(IsDigits,MID([kw in desc],ROW($A$1:$A$150),1)))=LEN([kw in desc]),#N/A)),[manuell])</f>
        <v>0</v>
      </c>
      <c r="R5343" s="1" t="str">
        <f>IF([pos kw in title]&gt;0,MID(J5343,#REF!,4),IF([first '# in title]&gt;0,MID([title],[first '# in title],3),IF([first '# in title]&gt;0,MID([desc],#REF!,3),VLOOKUP([productid],$G$2:$R$1386,8))))</f>
        <v>146</v>
      </c>
      <c r="S5343" s="1" t="e">
        <f>IF([kw in desc]=[kw rough in title],[kw in desc]*1,IFERROR(LEFT([kw_dirty],3)*1,IFERROR(LEFT([kw_dirty],2)*1,"n.a.")))</f>
        <v>#N/A</v>
      </c>
      <c r="T5343" s="1"/>
      <c r="U5343" s="1" t="e">
        <f>VLOOKUP(Tabelle1[[#This Row],[productid]],Tabelle2[#All],2,FALSE)</f>
        <v>#N/A</v>
      </c>
    </row>
    <row r="5344" spans="1:21" hidden="1">
      <c r="A5344" t="s">
        <v>563</v>
      </c>
      <c r="B5344">
        <v>3960</v>
      </c>
      <c r="C5344">
        <v>289859</v>
      </c>
      <c r="D5344" t="s">
        <v>8762</v>
      </c>
      <c r="E5344" t="s">
        <v>8763</v>
      </c>
      <c r="F5344">
        <v>18406</v>
      </c>
      <c r="G5344">
        <v>3497887</v>
      </c>
      <c r="H5344">
        <f t="shared" si="83"/>
        <v>55</v>
      </c>
      <c r="I5344">
        <f t="array" ref="I5344">MIN(IFERROR(FIND(IstNumbers,A5344),""))</f>
        <v>29</v>
      </c>
      <c r="J5344" s="1" t="str">
        <f>IF([first '# in title]&lt;[pos kw in title],MID([title],[pos kw in title]-6,6),#N/A)</f>
        <v xml:space="preserve">L (42 </v>
      </c>
      <c r="K534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44" s="1">
        <f>IFERROR(FIND("kW",[desc]),0)</f>
        <v>70</v>
      </c>
      <c r="M5344">
        <f t="array" ref="M5344">MIN(IFERROR(FIND(IstNumbers,E5344),""))</f>
        <v>34</v>
      </c>
      <c r="N5344" s="1" t="str">
        <f>IF([first '# in desc]&lt;[pos kw in desc],MID([desc],[pos kw in desc]-7,7))</f>
        <v xml:space="preserve">­me 42 </v>
      </c>
      <c r="O53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44" s="1" t="str">
        <f>TRIM(IF([first '# in desc]&lt;[pos kw in desc],MID([desc],[pos kw in desc]-6,6),FALSE))</f>
        <v>me 42</v>
      </c>
      <c r="Q5344" s="1">
        <f>IF(LEN([manuell])=0,IFERROR([kw fine in title]*1,IFERROR(SUMPRODUCT(COUNTIF(IsDigits,MID([kw in desc],ROW($A$1:$A$150),1)))=LEN([kw in desc]),#N/A)),[manuell])</f>
        <v>42</v>
      </c>
      <c r="R5344" s="1" t="e">
        <f>IF([pos kw in title]&gt;0,MID(J5344,#REF!,4),IF([first '# in title]&gt;0,MID([title],[first '# in title],3),IF([first '# in title]&gt;0,MID([desc],#REF!,3),VLOOKUP([productid],$G$2:$R$1386,8))))</f>
        <v>#REF!</v>
      </c>
      <c r="S5344" s="1" t="str">
        <f>IF([kw in desc]=[kw rough in title],[kw in desc]*1,IFERROR(LEFT([kw_dirty],3)*1,IFERROR(LEFT([kw_dirty],2)*1,"n.a.")))</f>
        <v>n.a.</v>
      </c>
      <c r="T5344" s="1"/>
      <c r="U5344" s="1">
        <f>VLOOKUP(Tabelle1[[#This Row],[productid]],Tabelle2[#All],2,FALSE)</f>
        <v>42</v>
      </c>
    </row>
    <row r="5345" spans="1:21" hidden="1">
      <c r="A5345" t="s">
        <v>2846</v>
      </c>
      <c r="B5345">
        <v>3845</v>
      </c>
      <c r="C5345">
        <v>289859</v>
      </c>
      <c r="D5345" t="s">
        <v>8764</v>
      </c>
      <c r="E5345" t="s">
        <v>8076</v>
      </c>
      <c r="F5345">
        <v>18406</v>
      </c>
      <c r="G5345">
        <v>1750863</v>
      </c>
      <c r="H5345">
        <f t="shared" si="83"/>
        <v>0</v>
      </c>
      <c r="I5345">
        <f t="array" ref="I5345">MIN(IFERROR(FIND(IstNumbers,A5345),""))</f>
        <v>28</v>
      </c>
      <c r="J5345" s="1" t="e">
        <f>IF([first '# in title]&lt;[pos kw in title],MID([title],[pos kw in title]-6,6),#N/A)</f>
        <v>#N/A</v>
      </c>
      <c r="K5345" s="1" t="e">
        <f>IFERROR(MID(SUBSTITUTE([kw rough in title],",","."),FIND("(",[kw rough in title])+1,20),SUBSTITUTE(IFERROR(MID([kw rough in title],FIND(" ",[kw rough in title])+1,20),[kw rough in title]),",","."))</f>
        <v>#N/A</v>
      </c>
      <c r="L5345" s="1">
        <f>IFERROR(FIND("kW",[desc]),0)</f>
        <v>70</v>
      </c>
      <c r="M5345">
        <f t="array" ref="M5345">MIN(IFERROR(FIND(IstNumbers,E5345),""))</f>
        <v>34</v>
      </c>
      <c r="N5345" s="1" t="str">
        <f>IF([first '# in desc]&lt;[pos kw in desc],MID([desc],[pos kw in desc]-7,7))</f>
        <v xml:space="preserve">­me 42 </v>
      </c>
      <c r="O53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45" s="1" t="str">
        <f>TRIM(IF([first '# in desc]&lt;[pos kw in desc],MID([desc],[pos kw in desc]-6,6),FALSE))</f>
        <v>me 42</v>
      </c>
      <c r="Q5345" s="1" t="b">
        <f>IF(LEN([manuell])=0,IFERROR([kw fine in title]*1,IFERROR(SUMPRODUCT(COUNTIF(IsDigits,MID([kw in desc],ROW($A$1:$A$150),1)))=LEN([kw in desc]),#N/A)),[manuell])</f>
        <v>0</v>
      </c>
      <c r="R5345" s="1" t="str">
        <f>IF([pos kw in title]&gt;0,MID(J5345,#REF!,4),IF([first '# in title]&gt;0,MID([title],[first '# in title],3),IF([first '# in title]&gt;0,MID([desc],#REF!,3),VLOOKUP([productid],$G$2:$R$1386,8))))</f>
        <v>42-</v>
      </c>
      <c r="S5345" s="1" t="e">
        <f>IF([kw in desc]=[kw rough in title],[kw in desc]*1,IFERROR(LEFT([kw_dirty],3)*1,IFERROR(LEFT([kw_dirty],2)*1,"n.a.")))</f>
        <v>#N/A</v>
      </c>
      <c r="T5345" s="1"/>
      <c r="U5345" s="1">
        <f>VLOOKUP(Tabelle1[[#This Row],[productid]],Tabelle2[#All],2,FALSE)</f>
        <v>42</v>
      </c>
    </row>
    <row r="5346" spans="1:21">
      <c r="A5346" t="s">
        <v>3264</v>
      </c>
      <c r="B5346">
        <v>3209</v>
      </c>
      <c r="C5346">
        <v>289859</v>
      </c>
      <c r="D5346" t="s">
        <v>8765</v>
      </c>
      <c r="E5346" t="s">
        <v>8766</v>
      </c>
      <c r="F5346">
        <v>18406</v>
      </c>
      <c r="G5346">
        <v>2286143</v>
      </c>
      <c r="H5346">
        <f t="shared" si="83"/>
        <v>0</v>
      </c>
      <c r="I5346">
        <f t="array" ref="I5346">MIN(IFERROR(FIND(IstNumbers,A5346),""))</f>
        <v>30</v>
      </c>
      <c r="J5346" s="1" t="e">
        <f>IF([first '# in title]&lt;[pos kw in title],MID([title],[pos kw in title]-6,6),#N/A)</f>
        <v>#N/A</v>
      </c>
      <c r="K5346" s="1" t="e">
        <f>IFERROR(MID(SUBSTITUTE([kw rough in title],",","."),FIND("(",[kw rough in title])+1,20),SUBSTITUTE(IFERROR(MID([kw rough in title],FIND(" ",[kw rough in title])+1,20),[kw rough in title]),",","."))</f>
        <v>#N/A</v>
      </c>
      <c r="L5346" s="1">
        <f>IFERROR(FIND("kW",[desc]),0)</f>
        <v>0</v>
      </c>
      <c r="M5346">
        <f t="array" ref="M5346">MIN(IFERROR(FIND(IstNumbers,E5346),""))</f>
        <v>33</v>
      </c>
      <c r="N5346" s="1" t="b">
        <f>IF([first '# in desc]&lt;[pos kw in desc],MID([desc],[pos kw in desc]-7,7))</f>
        <v>0</v>
      </c>
      <c r="O53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46" s="1" t="str">
        <f>TRIM(IF([first '# in desc]&lt;[pos kw in desc],MID([desc],[pos kw in desc]-6,6),FALSE))</f>
        <v>FALSCH</v>
      </c>
      <c r="Q5346" s="1" t="b">
        <f>IF(LEN([manuell])=0,IFERROR([kw fine in title]*1,IFERROR(SUMPRODUCT(COUNTIF(IsDigits,MID([kw in desc],ROW($A$1:$A$150),1)))=LEN([kw in desc]),#N/A)),[manuell])</f>
        <v>0</v>
      </c>
      <c r="R5346" s="1" t="str">
        <f>IF([pos kw in title]&gt;0,MID(J5346,#REF!,4),IF([first '# in title]&gt;0,MID([title],[first '# in title],3),IF([first '# in title]&gt;0,MID([desc],#REF!,3),VLOOKUP([productid],$G$2:$R$1386,8))))</f>
        <v>146</v>
      </c>
      <c r="S5346" s="1" t="e">
        <f>IF([kw in desc]=[kw rough in title],[kw in desc]*1,IFERROR(LEFT([kw_dirty],3)*1,IFERROR(LEFT([kw_dirty],2)*1,"n.a.")))</f>
        <v>#N/A</v>
      </c>
      <c r="T5346" s="1"/>
      <c r="U5346" s="1" t="e">
        <f>VLOOKUP(Tabelle1[[#This Row],[productid]],Tabelle2[#All],2,FALSE)</f>
        <v>#N/A</v>
      </c>
    </row>
    <row r="5347" spans="1:21" hidden="1">
      <c r="A5347" t="s">
        <v>563</v>
      </c>
      <c r="B5347">
        <v>3965</v>
      </c>
      <c r="C5347">
        <v>289859</v>
      </c>
      <c r="D5347" t="s">
        <v>8767</v>
      </c>
      <c r="E5347" t="s">
        <v>8768</v>
      </c>
      <c r="F5347">
        <v>18406</v>
      </c>
      <c r="G5347">
        <v>3497887</v>
      </c>
      <c r="H5347">
        <f t="shared" si="83"/>
        <v>55</v>
      </c>
      <c r="I5347">
        <f t="array" ref="I5347">MIN(IFERROR(FIND(IstNumbers,A5347),""))</f>
        <v>29</v>
      </c>
      <c r="J5347" s="1" t="str">
        <f>IF([first '# in title]&lt;[pos kw in title],MID([title],[pos kw in title]-6,6),#N/A)</f>
        <v xml:space="preserve">L (42 </v>
      </c>
      <c r="K534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47" s="1">
        <f>IFERROR(FIND("kW",[desc]),0)</f>
        <v>70</v>
      </c>
      <c r="M5347">
        <f t="array" ref="M5347">MIN(IFERROR(FIND(IstNumbers,E5347),""))</f>
        <v>34</v>
      </c>
      <c r="N5347" s="1" t="str">
        <f>IF([first '# in desc]&lt;[pos kw in desc],MID([desc],[pos kw in desc]-7,7))</f>
        <v xml:space="preserve">­me 42 </v>
      </c>
      <c r="O53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47" s="1" t="str">
        <f>TRIM(IF([first '# in desc]&lt;[pos kw in desc],MID([desc],[pos kw in desc]-6,6),FALSE))</f>
        <v>me 42</v>
      </c>
      <c r="Q5347" s="1">
        <f>IF(LEN([manuell])=0,IFERROR([kw fine in title]*1,IFERROR(SUMPRODUCT(COUNTIF(IsDigits,MID([kw in desc],ROW($A$1:$A$150),1)))=LEN([kw in desc]),#N/A)),[manuell])</f>
        <v>42</v>
      </c>
      <c r="R5347" s="1" t="e">
        <f>IF([pos kw in title]&gt;0,MID(J5347,#REF!,4),IF([first '# in title]&gt;0,MID([title],[first '# in title],3),IF([first '# in title]&gt;0,MID([desc],#REF!,3),VLOOKUP([productid],$G$2:$R$1386,8))))</f>
        <v>#REF!</v>
      </c>
      <c r="S5347" s="1" t="str">
        <f>IF([kw in desc]=[kw rough in title],[kw in desc]*1,IFERROR(LEFT([kw_dirty],3)*1,IFERROR(LEFT([kw_dirty],2)*1,"n.a.")))</f>
        <v>n.a.</v>
      </c>
      <c r="T5347" s="1"/>
      <c r="U5347" s="1">
        <f>VLOOKUP(Tabelle1[[#This Row],[productid]],Tabelle2[#All],2,FALSE)</f>
        <v>42</v>
      </c>
    </row>
    <row r="5348" spans="1:21" hidden="1">
      <c r="A5348" t="s">
        <v>2846</v>
      </c>
      <c r="B5348">
        <v>3845</v>
      </c>
      <c r="C5348">
        <v>289859</v>
      </c>
      <c r="D5348" t="s">
        <v>8769</v>
      </c>
      <c r="E5348" t="s">
        <v>8081</v>
      </c>
      <c r="F5348">
        <v>18406</v>
      </c>
      <c r="G5348">
        <v>1750863</v>
      </c>
      <c r="H5348">
        <f t="shared" si="83"/>
        <v>0</v>
      </c>
      <c r="I5348">
        <f t="array" ref="I5348">MIN(IFERROR(FIND(IstNumbers,A5348),""))</f>
        <v>28</v>
      </c>
      <c r="J5348" s="1" t="e">
        <f>IF([first '# in title]&lt;[pos kw in title],MID([title],[pos kw in title]-6,6),#N/A)</f>
        <v>#N/A</v>
      </c>
      <c r="K5348" s="1" t="e">
        <f>IFERROR(MID(SUBSTITUTE([kw rough in title],",","."),FIND("(",[kw rough in title])+1,20),SUBSTITUTE(IFERROR(MID([kw rough in title],FIND(" ",[kw rough in title])+1,20),[kw rough in title]),",","."))</f>
        <v>#N/A</v>
      </c>
      <c r="L5348" s="1">
        <f>IFERROR(FIND("kW",[desc]),0)</f>
        <v>70</v>
      </c>
      <c r="M5348">
        <f t="array" ref="M5348">MIN(IFERROR(FIND(IstNumbers,E5348),""))</f>
        <v>34</v>
      </c>
      <c r="N5348" s="1" t="str">
        <f>IF([first '# in desc]&lt;[pos kw in desc],MID([desc],[pos kw in desc]-7,7))</f>
        <v xml:space="preserve">­me 42 </v>
      </c>
      <c r="O53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48" s="1" t="str">
        <f>TRIM(IF([first '# in desc]&lt;[pos kw in desc],MID([desc],[pos kw in desc]-6,6),FALSE))</f>
        <v>me 42</v>
      </c>
      <c r="Q5348" s="1" t="b">
        <f>IF(LEN([manuell])=0,IFERROR([kw fine in title]*1,IFERROR(SUMPRODUCT(COUNTIF(IsDigits,MID([kw in desc],ROW($A$1:$A$150),1)))=LEN([kw in desc]),#N/A)),[manuell])</f>
        <v>0</v>
      </c>
      <c r="R5348" s="1" t="str">
        <f>IF([pos kw in title]&gt;0,MID(J5348,#REF!,4),IF([first '# in title]&gt;0,MID([title],[first '# in title],3),IF([first '# in title]&gt;0,MID([desc],#REF!,3),VLOOKUP([productid],$G$2:$R$1386,8))))</f>
        <v>42-</v>
      </c>
      <c r="S5348" s="1" t="e">
        <f>IF([kw in desc]=[kw rough in title],[kw in desc]*1,IFERROR(LEFT([kw_dirty],3)*1,IFERROR(LEFT([kw_dirty],2)*1,"n.a.")))</f>
        <v>#N/A</v>
      </c>
      <c r="T5348" s="1"/>
      <c r="U5348" s="1">
        <f>VLOOKUP(Tabelle1[[#This Row],[productid]],Tabelle2[#All],2,FALSE)</f>
        <v>42</v>
      </c>
    </row>
    <row r="5349" spans="1:21">
      <c r="A5349" t="s">
        <v>3264</v>
      </c>
      <c r="B5349">
        <v>3209</v>
      </c>
      <c r="C5349">
        <v>289859</v>
      </c>
      <c r="D5349" t="s">
        <v>8770</v>
      </c>
      <c r="E5349" t="s">
        <v>8771</v>
      </c>
      <c r="F5349">
        <v>18406</v>
      </c>
      <c r="G5349">
        <v>2286143</v>
      </c>
      <c r="H5349">
        <f t="shared" si="83"/>
        <v>0</v>
      </c>
      <c r="I5349">
        <f t="array" ref="I5349">MIN(IFERROR(FIND(IstNumbers,A5349),""))</f>
        <v>30</v>
      </c>
      <c r="J5349" s="1" t="e">
        <f>IF([first '# in title]&lt;[pos kw in title],MID([title],[pos kw in title]-6,6),#N/A)</f>
        <v>#N/A</v>
      </c>
      <c r="K5349" s="1" t="e">
        <f>IFERROR(MID(SUBSTITUTE([kw rough in title],",","."),FIND("(",[kw rough in title])+1,20),SUBSTITUTE(IFERROR(MID([kw rough in title],FIND(" ",[kw rough in title])+1,20),[kw rough in title]),",","."))</f>
        <v>#N/A</v>
      </c>
      <c r="L5349" s="1">
        <f>IFERROR(FIND("kW",[desc]),0)</f>
        <v>0</v>
      </c>
      <c r="M5349">
        <f t="array" ref="M5349">MIN(IFERROR(FIND(IstNumbers,E5349),""))</f>
        <v>33</v>
      </c>
      <c r="N5349" s="1" t="b">
        <f>IF([first '# in desc]&lt;[pos kw in desc],MID([desc],[pos kw in desc]-7,7))</f>
        <v>0</v>
      </c>
      <c r="O53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49" s="1" t="str">
        <f>TRIM(IF([first '# in desc]&lt;[pos kw in desc],MID([desc],[pos kw in desc]-6,6),FALSE))</f>
        <v>FALSCH</v>
      </c>
      <c r="Q5349" s="1" t="b">
        <f>IF(LEN([manuell])=0,IFERROR([kw fine in title]*1,IFERROR(SUMPRODUCT(COUNTIF(IsDigits,MID([kw in desc],ROW($A$1:$A$150),1)))=LEN([kw in desc]),#N/A)),[manuell])</f>
        <v>0</v>
      </c>
      <c r="R5349" s="1" t="str">
        <f>IF([pos kw in title]&gt;0,MID(J5349,#REF!,4),IF([first '# in title]&gt;0,MID([title],[first '# in title],3),IF([first '# in title]&gt;0,MID([desc],#REF!,3),VLOOKUP([productid],$G$2:$R$1386,8))))</f>
        <v>146</v>
      </c>
      <c r="S5349" s="1" t="e">
        <f>IF([kw in desc]=[kw rough in title],[kw in desc]*1,IFERROR(LEFT([kw_dirty],3)*1,IFERROR(LEFT([kw_dirty],2)*1,"n.a.")))</f>
        <v>#N/A</v>
      </c>
      <c r="T5349" s="1"/>
      <c r="U5349" s="1" t="e">
        <f>VLOOKUP(Tabelle1[[#This Row],[productid]],Tabelle2[#All],2,FALSE)</f>
        <v>#N/A</v>
      </c>
    </row>
    <row r="5350" spans="1:21" hidden="1">
      <c r="A5350" t="s">
        <v>563</v>
      </c>
      <c r="B5350">
        <v>3970</v>
      </c>
      <c r="C5350">
        <v>289859</v>
      </c>
      <c r="D5350" t="s">
        <v>8772</v>
      </c>
      <c r="E5350" t="s">
        <v>8773</v>
      </c>
      <c r="F5350">
        <v>18406</v>
      </c>
      <c r="G5350">
        <v>3497887</v>
      </c>
      <c r="H5350">
        <f t="shared" si="83"/>
        <v>55</v>
      </c>
      <c r="I5350">
        <f t="array" ref="I5350">MIN(IFERROR(FIND(IstNumbers,A5350),""))</f>
        <v>29</v>
      </c>
      <c r="J5350" s="1" t="str">
        <f>IF([first '# in title]&lt;[pos kw in title],MID([title],[pos kw in title]-6,6),#N/A)</f>
        <v xml:space="preserve">L (42 </v>
      </c>
      <c r="K535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50" s="1">
        <f>IFERROR(FIND("kW",[desc]),0)</f>
        <v>70</v>
      </c>
      <c r="M5350">
        <f t="array" ref="M5350">MIN(IFERROR(FIND(IstNumbers,E5350),""))</f>
        <v>34</v>
      </c>
      <c r="N5350" s="1" t="str">
        <f>IF([first '# in desc]&lt;[pos kw in desc],MID([desc],[pos kw in desc]-7,7))</f>
        <v xml:space="preserve">­me 42 </v>
      </c>
      <c r="O53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0" s="1" t="str">
        <f>TRIM(IF([first '# in desc]&lt;[pos kw in desc],MID([desc],[pos kw in desc]-6,6),FALSE))</f>
        <v>me 42</v>
      </c>
      <c r="Q5350" s="1">
        <f>IF(LEN([manuell])=0,IFERROR([kw fine in title]*1,IFERROR(SUMPRODUCT(COUNTIF(IsDigits,MID([kw in desc],ROW($A$1:$A$150),1)))=LEN([kw in desc]),#N/A)),[manuell])</f>
        <v>42</v>
      </c>
      <c r="R5350" s="1" t="e">
        <f>IF([pos kw in title]&gt;0,MID(J5350,#REF!,4),IF([first '# in title]&gt;0,MID([title],[first '# in title],3),IF([first '# in title]&gt;0,MID([desc],#REF!,3),VLOOKUP([productid],$G$2:$R$1386,8))))</f>
        <v>#REF!</v>
      </c>
      <c r="S5350" s="1" t="str">
        <f>IF([kw in desc]=[kw rough in title],[kw in desc]*1,IFERROR(LEFT([kw_dirty],3)*1,IFERROR(LEFT([kw_dirty],2)*1,"n.a.")))</f>
        <v>n.a.</v>
      </c>
      <c r="T5350" s="1"/>
      <c r="U5350" s="1">
        <f>VLOOKUP(Tabelle1[[#This Row],[productid]],Tabelle2[#All],2,FALSE)</f>
        <v>42</v>
      </c>
    </row>
    <row r="5351" spans="1:21" hidden="1">
      <c r="A5351" t="s">
        <v>2846</v>
      </c>
      <c r="B5351">
        <v>3845</v>
      </c>
      <c r="C5351">
        <v>289859</v>
      </c>
      <c r="D5351" t="s">
        <v>8774</v>
      </c>
      <c r="E5351" t="s">
        <v>8775</v>
      </c>
      <c r="F5351">
        <v>18406</v>
      </c>
      <c r="G5351">
        <v>1750863</v>
      </c>
      <c r="H5351">
        <f t="shared" si="83"/>
        <v>0</v>
      </c>
      <c r="I5351">
        <f t="array" ref="I5351">MIN(IFERROR(FIND(IstNumbers,A5351),""))</f>
        <v>28</v>
      </c>
      <c r="J5351" s="1" t="e">
        <f>IF([first '# in title]&lt;[pos kw in title],MID([title],[pos kw in title]-6,6),#N/A)</f>
        <v>#N/A</v>
      </c>
      <c r="K5351" s="1" t="e">
        <f>IFERROR(MID(SUBSTITUTE([kw rough in title],",","."),FIND("(",[kw rough in title])+1,20),SUBSTITUTE(IFERROR(MID([kw rough in title],FIND(" ",[kw rough in title])+1,20),[kw rough in title]),",","."))</f>
        <v>#N/A</v>
      </c>
      <c r="L5351" s="1">
        <f>IFERROR(FIND("kW",[desc]),0)</f>
        <v>70</v>
      </c>
      <c r="M5351">
        <f t="array" ref="M5351">MIN(IFERROR(FIND(IstNumbers,E5351),""))</f>
        <v>34</v>
      </c>
      <c r="N5351" s="1" t="str">
        <f>IF([first '# in desc]&lt;[pos kw in desc],MID([desc],[pos kw in desc]-7,7))</f>
        <v xml:space="preserve">­me 42 </v>
      </c>
      <c r="O53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1" s="1" t="str">
        <f>TRIM(IF([first '# in desc]&lt;[pos kw in desc],MID([desc],[pos kw in desc]-6,6),FALSE))</f>
        <v>me 42</v>
      </c>
      <c r="Q5351" s="1" t="b">
        <f>IF(LEN([manuell])=0,IFERROR([kw fine in title]*1,IFERROR(SUMPRODUCT(COUNTIF(IsDigits,MID([kw in desc],ROW($A$1:$A$150),1)))=LEN([kw in desc]),#N/A)),[manuell])</f>
        <v>0</v>
      </c>
      <c r="R5351" s="1" t="str">
        <f>IF([pos kw in title]&gt;0,MID(J5351,#REF!,4),IF([first '# in title]&gt;0,MID([title],[first '# in title],3),IF([first '# in title]&gt;0,MID([desc],#REF!,3),VLOOKUP([productid],$G$2:$R$1386,8))))</f>
        <v>42-</v>
      </c>
      <c r="S5351" s="1" t="e">
        <f>IF([kw in desc]=[kw rough in title],[kw in desc]*1,IFERROR(LEFT([kw_dirty],3)*1,IFERROR(LEFT([kw_dirty],2)*1,"n.a.")))</f>
        <v>#N/A</v>
      </c>
      <c r="T5351" s="1"/>
      <c r="U5351" s="1">
        <f>VLOOKUP(Tabelle1[[#This Row],[productid]],Tabelle2[#All],2,FALSE)</f>
        <v>42</v>
      </c>
    </row>
    <row r="5352" spans="1:21">
      <c r="A5352" t="s">
        <v>3264</v>
      </c>
      <c r="B5352">
        <v>3209</v>
      </c>
      <c r="C5352">
        <v>289859</v>
      </c>
      <c r="D5352" t="s">
        <v>8776</v>
      </c>
      <c r="E5352" t="s">
        <v>8777</v>
      </c>
      <c r="F5352">
        <v>18406</v>
      </c>
      <c r="G5352">
        <v>2286143</v>
      </c>
      <c r="H5352">
        <f t="shared" si="83"/>
        <v>0</v>
      </c>
      <c r="I5352">
        <f t="array" ref="I5352">MIN(IFERROR(FIND(IstNumbers,A5352),""))</f>
        <v>30</v>
      </c>
      <c r="J5352" s="1" t="e">
        <f>IF([first '# in title]&lt;[pos kw in title],MID([title],[pos kw in title]-6,6),#N/A)</f>
        <v>#N/A</v>
      </c>
      <c r="K5352" s="1" t="e">
        <f>IFERROR(MID(SUBSTITUTE([kw rough in title],",","."),FIND("(",[kw rough in title])+1,20),SUBSTITUTE(IFERROR(MID([kw rough in title],FIND(" ",[kw rough in title])+1,20),[kw rough in title]),",","."))</f>
        <v>#N/A</v>
      </c>
      <c r="L5352" s="1">
        <f>IFERROR(FIND("kW",[desc]),0)</f>
        <v>0</v>
      </c>
      <c r="M5352">
        <f t="array" ref="M5352">MIN(IFERROR(FIND(IstNumbers,E5352),""))</f>
        <v>33</v>
      </c>
      <c r="N5352" s="1" t="b">
        <f>IF([first '# in desc]&lt;[pos kw in desc],MID([desc],[pos kw in desc]-7,7))</f>
        <v>0</v>
      </c>
      <c r="O53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52" s="1" t="str">
        <f>TRIM(IF([first '# in desc]&lt;[pos kw in desc],MID([desc],[pos kw in desc]-6,6),FALSE))</f>
        <v>FALSCH</v>
      </c>
      <c r="Q5352" s="1" t="b">
        <f>IF(LEN([manuell])=0,IFERROR([kw fine in title]*1,IFERROR(SUMPRODUCT(COUNTIF(IsDigits,MID([kw in desc],ROW($A$1:$A$150),1)))=LEN([kw in desc]),#N/A)),[manuell])</f>
        <v>0</v>
      </c>
      <c r="R5352" s="1" t="str">
        <f>IF([pos kw in title]&gt;0,MID(J5352,#REF!,4),IF([first '# in title]&gt;0,MID([title],[first '# in title],3),IF([first '# in title]&gt;0,MID([desc],#REF!,3),VLOOKUP([productid],$G$2:$R$1386,8))))</f>
        <v>146</v>
      </c>
      <c r="S5352" s="1" t="e">
        <f>IF([kw in desc]=[kw rough in title],[kw in desc]*1,IFERROR(LEFT([kw_dirty],3)*1,IFERROR(LEFT([kw_dirty],2)*1,"n.a.")))</f>
        <v>#N/A</v>
      </c>
      <c r="T5352" s="1"/>
      <c r="U5352" s="1" t="e">
        <f>VLOOKUP(Tabelle1[[#This Row],[productid]],Tabelle2[#All],2,FALSE)</f>
        <v>#N/A</v>
      </c>
    </row>
    <row r="5353" spans="1:21" hidden="1">
      <c r="A5353" t="s">
        <v>563</v>
      </c>
      <c r="B5353">
        <v>3970</v>
      </c>
      <c r="C5353">
        <v>289859</v>
      </c>
      <c r="D5353" t="s">
        <v>8778</v>
      </c>
      <c r="E5353" t="s">
        <v>8633</v>
      </c>
      <c r="F5353">
        <v>18406</v>
      </c>
      <c r="G5353">
        <v>3497887</v>
      </c>
      <c r="H5353">
        <f t="shared" si="83"/>
        <v>55</v>
      </c>
      <c r="I5353">
        <f t="array" ref="I5353">MIN(IFERROR(FIND(IstNumbers,A5353),""))</f>
        <v>29</v>
      </c>
      <c r="J5353" s="1" t="str">
        <f>IF([first '# in title]&lt;[pos kw in title],MID([title],[pos kw in title]-6,6),#N/A)</f>
        <v xml:space="preserve">L (42 </v>
      </c>
      <c r="K535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53" s="1">
        <f>IFERROR(FIND("kW",[desc]),0)</f>
        <v>70</v>
      </c>
      <c r="M5353">
        <f t="array" ref="M5353">MIN(IFERROR(FIND(IstNumbers,E5353),""))</f>
        <v>34</v>
      </c>
      <c r="N5353" s="1" t="str">
        <f>IF([first '# in desc]&lt;[pos kw in desc],MID([desc],[pos kw in desc]-7,7))</f>
        <v xml:space="preserve">­me 42 </v>
      </c>
      <c r="O53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3" s="1" t="str">
        <f>TRIM(IF([first '# in desc]&lt;[pos kw in desc],MID([desc],[pos kw in desc]-6,6),FALSE))</f>
        <v>me 42</v>
      </c>
      <c r="Q5353" s="1">
        <f>IF(LEN([manuell])=0,IFERROR([kw fine in title]*1,IFERROR(SUMPRODUCT(COUNTIF(IsDigits,MID([kw in desc],ROW($A$1:$A$150),1)))=LEN([kw in desc]),#N/A)),[manuell])</f>
        <v>42</v>
      </c>
      <c r="R5353" s="1" t="e">
        <f>IF([pos kw in title]&gt;0,MID(J5353,#REF!,4),IF([first '# in title]&gt;0,MID([title],[first '# in title],3),IF([first '# in title]&gt;0,MID([desc],#REF!,3),VLOOKUP([productid],$G$2:$R$1386,8))))</f>
        <v>#REF!</v>
      </c>
      <c r="S5353" s="1" t="str">
        <f>IF([kw in desc]=[kw rough in title],[kw in desc]*1,IFERROR(LEFT([kw_dirty],3)*1,IFERROR(LEFT([kw_dirty],2)*1,"n.a.")))</f>
        <v>n.a.</v>
      </c>
      <c r="T5353" s="1"/>
      <c r="U5353" s="1">
        <f>VLOOKUP(Tabelle1[[#This Row],[productid]],Tabelle2[#All],2,FALSE)</f>
        <v>42</v>
      </c>
    </row>
    <row r="5354" spans="1:21" hidden="1">
      <c r="A5354" t="s">
        <v>2846</v>
      </c>
      <c r="B5354">
        <v>3845</v>
      </c>
      <c r="C5354">
        <v>289859</v>
      </c>
      <c r="D5354" t="s">
        <v>8779</v>
      </c>
      <c r="E5354" t="s">
        <v>8096</v>
      </c>
      <c r="F5354">
        <v>18406</v>
      </c>
      <c r="G5354">
        <v>1750863</v>
      </c>
      <c r="H5354">
        <f t="shared" si="83"/>
        <v>0</v>
      </c>
      <c r="I5354">
        <f t="array" ref="I5354">MIN(IFERROR(FIND(IstNumbers,A5354),""))</f>
        <v>28</v>
      </c>
      <c r="J5354" s="1" t="e">
        <f>IF([first '# in title]&lt;[pos kw in title],MID([title],[pos kw in title]-6,6),#N/A)</f>
        <v>#N/A</v>
      </c>
      <c r="K5354" s="1" t="e">
        <f>IFERROR(MID(SUBSTITUTE([kw rough in title],",","."),FIND("(",[kw rough in title])+1,20),SUBSTITUTE(IFERROR(MID([kw rough in title],FIND(" ",[kw rough in title])+1,20),[kw rough in title]),",","."))</f>
        <v>#N/A</v>
      </c>
      <c r="L5354" s="1">
        <f>IFERROR(FIND("kW",[desc]),0)</f>
        <v>70</v>
      </c>
      <c r="M5354">
        <f t="array" ref="M5354">MIN(IFERROR(FIND(IstNumbers,E5354),""))</f>
        <v>34</v>
      </c>
      <c r="N5354" s="1" t="str">
        <f>IF([first '# in desc]&lt;[pos kw in desc],MID([desc],[pos kw in desc]-7,7))</f>
        <v xml:space="preserve">­me 42 </v>
      </c>
      <c r="O53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4" s="1" t="str">
        <f>TRIM(IF([first '# in desc]&lt;[pos kw in desc],MID([desc],[pos kw in desc]-6,6),FALSE))</f>
        <v>me 42</v>
      </c>
      <c r="Q5354" s="1" t="b">
        <f>IF(LEN([manuell])=0,IFERROR([kw fine in title]*1,IFERROR(SUMPRODUCT(COUNTIF(IsDigits,MID([kw in desc],ROW($A$1:$A$150),1)))=LEN([kw in desc]),#N/A)),[manuell])</f>
        <v>0</v>
      </c>
      <c r="R5354" s="1" t="str">
        <f>IF([pos kw in title]&gt;0,MID(J5354,#REF!,4),IF([first '# in title]&gt;0,MID([title],[first '# in title],3),IF([first '# in title]&gt;0,MID([desc],#REF!,3),VLOOKUP([productid],$G$2:$R$1386,8))))</f>
        <v>42-</v>
      </c>
      <c r="S5354" s="1" t="e">
        <f>IF([kw in desc]=[kw rough in title],[kw in desc]*1,IFERROR(LEFT([kw_dirty],3)*1,IFERROR(LEFT([kw_dirty],2)*1,"n.a.")))</f>
        <v>#N/A</v>
      </c>
      <c r="T5354" s="1"/>
      <c r="U5354" s="1">
        <f>VLOOKUP(Tabelle1[[#This Row],[productid]],Tabelle2[#All],2,FALSE)</f>
        <v>42</v>
      </c>
    </row>
    <row r="5355" spans="1:21" hidden="1">
      <c r="A5355" t="s">
        <v>563</v>
      </c>
      <c r="B5355">
        <v>3970</v>
      </c>
      <c r="C5355">
        <v>289859</v>
      </c>
      <c r="D5355" t="s">
        <v>8780</v>
      </c>
      <c r="E5355" t="s">
        <v>8781</v>
      </c>
      <c r="F5355">
        <v>18406</v>
      </c>
      <c r="G5355">
        <v>3497887</v>
      </c>
      <c r="H5355">
        <f t="shared" si="83"/>
        <v>55</v>
      </c>
      <c r="I5355">
        <f t="array" ref="I5355">MIN(IFERROR(FIND(IstNumbers,A5355),""))</f>
        <v>29</v>
      </c>
      <c r="J5355" s="1" t="str">
        <f>IF([first '# in title]&lt;[pos kw in title],MID([title],[pos kw in title]-6,6),#N/A)</f>
        <v xml:space="preserve">L (42 </v>
      </c>
      <c r="K535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55" s="1">
        <f>IFERROR(FIND("kW",[desc]),0)</f>
        <v>70</v>
      </c>
      <c r="M5355">
        <f t="array" ref="M5355">MIN(IFERROR(FIND(IstNumbers,E5355),""))</f>
        <v>34</v>
      </c>
      <c r="N5355" s="1" t="str">
        <f>IF([first '# in desc]&lt;[pos kw in desc],MID([desc],[pos kw in desc]-7,7))</f>
        <v xml:space="preserve">­me 42 </v>
      </c>
      <c r="O53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5" s="1" t="str">
        <f>TRIM(IF([first '# in desc]&lt;[pos kw in desc],MID([desc],[pos kw in desc]-6,6),FALSE))</f>
        <v>me 42</v>
      </c>
      <c r="Q5355" s="1">
        <f>IF(LEN([manuell])=0,IFERROR([kw fine in title]*1,IFERROR(SUMPRODUCT(COUNTIF(IsDigits,MID([kw in desc],ROW($A$1:$A$150),1)))=LEN([kw in desc]),#N/A)),[manuell])</f>
        <v>42</v>
      </c>
      <c r="R5355" s="1" t="e">
        <f>IF([pos kw in title]&gt;0,MID(J5355,#REF!,4),IF([first '# in title]&gt;0,MID([title],[first '# in title],3),IF([first '# in title]&gt;0,MID([desc],#REF!,3),VLOOKUP([productid],$G$2:$R$1386,8))))</f>
        <v>#REF!</v>
      </c>
      <c r="S5355" s="1" t="str">
        <f>IF([kw in desc]=[kw rough in title],[kw in desc]*1,IFERROR(LEFT([kw_dirty],3)*1,IFERROR(LEFT([kw_dirty],2)*1,"n.a.")))</f>
        <v>n.a.</v>
      </c>
      <c r="T5355" s="1"/>
      <c r="U5355" s="1">
        <f>VLOOKUP(Tabelle1[[#This Row],[productid]],Tabelle2[#All],2,FALSE)</f>
        <v>42</v>
      </c>
    </row>
    <row r="5356" spans="1:21" hidden="1">
      <c r="A5356" t="s">
        <v>2846</v>
      </c>
      <c r="B5356">
        <v>3845</v>
      </c>
      <c r="C5356">
        <v>289859</v>
      </c>
      <c r="D5356" t="s">
        <v>8782</v>
      </c>
      <c r="E5356" t="s">
        <v>8049</v>
      </c>
      <c r="F5356">
        <v>18406</v>
      </c>
      <c r="G5356">
        <v>1750863</v>
      </c>
      <c r="H5356">
        <f t="shared" si="83"/>
        <v>0</v>
      </c>
      <c r="I5356">
        <f t="array" ref="I5356">MIN(IFERROR(FIND(IstNumbers,A5356),""))</f>
        <v>28</v>
      </c>
      <c r="J5356" s="1" t="e">
        <f>IF([first '# in title]&lt;[pos kw in title],MID([title],[pos kw in title]-6,6),#N/A)</f>
        <v>#N/A</v>
      </c>
      <c r="K5356" s="1" t="e">
        <f>IFERROR(MID(SUBSTITUTE([kw rough in title],",","."),FIND("(",[kw rough in title])+1,20),SUBSTITUTE(IFERROR(MID([kw rough in title],FIND(" ",[kw rough in title])+1,20),[kw rough in title]),",","."))</f>
        <v>#N/A</v>
      </c>
      <c r="L5356" s="1">
        <f>IFERROR(FIND("kW",[desc]),0)</f>
        <v>70</v>
      </c>
      <c r="M5356">
        <f t="array" ref="M5356">MIN(IFERROR(FIND(IstNumbers,E5356),""))</f>
        <v>34</v>
      </c>
      <c r="N5356" s="1" t="str">
        <f>IF([first '# in desc]&lt;[pos kw in desc],MID([desc],[pos kw in desc]-7,7))</f>
        <v xml:space="preserve">­me 42 </v>
      </c>
      <c r="O53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6" s="1" t="str">
        <f>TRIM(IF([first '# in desc]&lt;[pos kw in desc],MID([desc],[pos kw in desc]-6,6),FALSE))</f>
        <v>me 42</v>
      </c>
      <c r="Q5356" s="1" t="b">
        <f>IF(LEN([manuell])=0,IFERROR([kw fine in title]*1,IFERROR(SUMPRODUCT(COUNTIF(IsDigits,MID([kw in desc],ROW($A$1:$A$150),1)))=LEN([kw in desc]),#N/A)),[manuell])</f>
        <v>0</v>
      </c>
      <c r="R5356" s="1" t="str">
        <f>IF([pos kw in title]&gt;0,MID(J5356,#REF!,4),IF([first '# in title]&gt;0,MID([title],[first '# in title],3),IF([first '# in title]&gt;0,MID([desc],#REF!,3),VLOOKUP([productid],$G$2:$R$1386,8))))</f>
        <v>42-</v>
      </c>
      <c r="S5356" s="1" t="e">
        <f>IF([kw in desc]=[kw rough in title],[kw in desc]*1,IFERROR(LEFT([kw_dirty],3)*1,IFERROR(LEFT([kw_dirty],2)*1,"n.a.")))</f>
        <v>#N/A</v>
      </c>
      <c r="T5356" s="1"/>
      <c r="U5356" s="1">
        <f>VLOOKUP(Tabelle1[[#This Row],[productid]],Tabelle2[#All],2,FALSE)</f>
        <v>42</v>
      </c>
    </row>
    <row r="5357" spans="1:21" hidden="1">
      <c r="A5357" t="s">
        <v>563</v>
      </c>
      <c r="B5357">
        <v>3970</v>
      </c>
      <c r="C5357">
        <v>289859</v>
      </c>
      <c r="D5357" t="s">
        <v>8783</v>
      </c>
      <c r="E5357" t="s">
        <v>8784</v>
      </c>
      <c r="F5357">
        <v>18406</v>
      </c>
      <c r="G5357">
        <v>3497887</v>
      </c>
      <c r="H5357">
        <f t="shared" si="83"/>
        <v>55</v>
      </c>
      <c r="I5357">
        <f t="array" ref="I5357">MIN(IFERROR(FIND(IstNumbers,A5357),""))</f>
        <v>29</v>
      </c>
      <c r="J5357" s="1" t="str">
        <f>IF([first '# in title]&lt;[pos kw in title],MID([title],[pos kw in title]-6,6),#N/A)</f>
        <v xml:space="preserve">L (42 </v>
      </c>
      <c r="K535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57" s="1">
        <f>IFERROR(FIND("kW",[desc]),0)</f>
        <v>70</v>
      </c>
      <c r="M5357">
        <f t="array" ref="M5357">MIN(IFERROR(FIND(IstNumbers,E5357),""))</f>
        <v>34</v>
      </c>
      <c r="N5357" s="1" t="str">
        <f>IF([first '# in desc]&lt;[pos kw in desc],MID([desc],[pos kw in desc]-7,7))</f>
        <v xml:space="preserve">­me 42 </v>
      </c>
      <c r="O53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7" s="1" t="str">
        <f>TRIM(IF([first '# in desc]&lt;[pos kw in desc],MID([desc],[pos kw in desc]-6,6),FALSE))</f>
        <v>me 42</v>
      </c>
      <c r="Q5357" s="1">
        <f>IF(LEN([manuell])=0,IFERROR([kw fine in title]*1,IFERROR(SUMPRODUCT(COUNTIF(IsDigits,MID([kw in desc],ROW($A$1:$A$150),1)))=LEN([kw in desc]),#N/A)),[manuell])</f>
        <v>42</v>
      </c>
      <c r="R5357" s="1" t="e">
        <f>IF([pos kw in title]&gt;0,MID(J5357,#REF!,4),IF([first '# in title]&gt;0,MID([title],[first '# in title],3),IF([first '# in title]&gt;0,MID([desc],#REF!,3),VLOOKUP([productid],$G$2:$R$1386,8))))</f>
        <v>#REF!</v>
      </c>
      <c r="S5357" s="1" t="str">
        <f>IF([kw in desc]=[kw rough in title],[kw in desc]*1,IFERROR(LEFT([kw_dirty],3)*1,IFERROR(LEFT([kw_dirty],2)*1,"n.a.")))</f>
        <v>n.a.</v>
      </c>
      <c r="T5357" s="1"/>
      <c r="U5357" s="1">
        <f>VLOOKUP(Tabelle1[[#This Row],[productid]],Tabelle2[#All],2,FALSE)</f>
        <v>42</v>
      </c>
    </row>
    <row r="5358" spans="1:21" hidden="1">
      <c r="A5358" t="s">
        <v>2846</v>
      </c>
      <c r="B5358">
        <v>3845</v>
      </c>
      <c r="C5358">
        <v>289859</v>
      </c>
      <c r="D5358" t="s">
        <v>8785</v>
      </c>
      <c r="E5358" t="s">
        <v>8052</v>
      </c>
      <c r="F5358">
        <v>18406</v>
      </c>
      <c r="G5358">
        <v>1750863</v>
      </c>
      <c r="H5358">
        <f t="shared" si="83"/>
        <v>0</v>
      </c>
      <c r="I5358">
        <f t="array" ref="I5358">MIN(IFERROR(FIND(IstNumbers,A5358),""))</f>
        <v>28</v>
      </c>
      <c r="J5358" s="1" t="e">
        <f>IF([first '# in title]&lt;[pos kw in title],MID([title],[pos kw in title]-6,6),#N/A)</f>
        <v>#N/A</v>
      </c>
      <c r="K5358" s="1" t="e">
        <f>IFERROR(MID(SUBSTITUTE([kw rough in title],",","."),FIND("(",[kw rough in title])+1,20),SUBSTITUTE(IFERROR(MID([kw rough in title],FIND(" ",[kw rough in title])+1,20),[kw rough in title]),",","."))</f>
        <v>#N/A</v>
      </c>
      <c r="L5358" s="1">
        <f>IFERROR(FIND("kW",[desc]),0)</f>
        <v>70</v>
      </c>
      <c r="M5358">
        <f t="array" ref="M5358">MIN(IFERROR(FIND(IstNumbers,E5358),""))</f>
        <v>34</v>
      </c>
      <c r="N5358" s="1" t="str">
        <f>IF([first '# in desc]&lt;[pos kw in desc],MID([desc],[pos kw in desc]-7,7))</f>
        <v xml:space="preserve">­me 42 </v>
      </c>
      <c r="O53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8" s="1" t="str">
        <f>TRIM(IF([first '# in desc]&lt;[pos kw in desc],MID([desc],[pos kw in desc]-6,6),FALSE))</f>
        <v>me 42</v>
      </c>
      <c r="Q5358" s="1" t="b">
        <f>IF(LEN([manuell])=0,IFERROR([kw fine in title]*1,IFERROR(SUMPRODUCT(COUNTIF(IsDigits,MID([kw in desc],ROW($A$1:$A$150),1)))=LEN([kw in desc]),#N/A)),[manuell])</f>
        <v>0</v>
      </c>
      <c r="R5358" s="1" t="str">
        <f>IF([pos kw in title]&gt;0,MID(J5358,#REF!,4),IF([first '# in title]&gt;0,MID([title],[first '# in title],3),IF([first '# in title]&gt;0,MID([desc],#REF!,3),VLOOKUP([productid],$G$2:$R$1386,8))))</f>
        <v>42-</v>
      </c>
      <c r="S5358" s="1" t="e">
        <f>IF([kw in desc]=[kw rough in title],[kw in desc]*1,IFERROR(LEFT([kw_dirty],3)*1,IFERROR(LEFT([kw_dirty],2)*1,"n.a.")))</f>
        <v>#N/A</v>
      </c>
      <c r="T5358" s="1"/>
      <c r="U5358" s="1">
        <f>VLOOKUP(Tabelle1[[#This Row],[productid]],Tabelle2[#All],2,FALSE)</f>
        <v>42</v>
      </c>
    </row>
    <row r="5359" spans="1:21" hidden="1">
      <c r="A5359" t="s">
        <v>563</v>
      </c>
      <c r="B5359">
        <v>3975</v>
      </c>
      <c r="C5359">
        <v>289859</v>
      </c>
      <c r="D5359" t="s">
        <v>8786</v>
      </c>
      <c r="E5359" t="s">
        <v>7715</v>
      </c>
      <c r="F5359">
        <v>18406</v>
      </c>
      <c r="G5359">
        <v>3497887</v>
      </c>
      <c r="H5359">
        <f t="shared" si="83"/>
        <v>55</v>
      </c>
      <c r="I5359">
        <f t="array" ref="I5359">MIN(IFERROR(FIND(IstNumbers,A5359),""))</f>
        <v>29</v>
      </c>
      <c r="J5359" s="1" t="str">
        <f>IF([first '# in title]&lt;[pos kw in title],MID([title],[pos kw in title]-6,6),#N/A)</f>
        <v xml:space="preserve">L (42 </v>
      </c>
      <c r="K535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59" s="1">
        <f>IFERROR(FIND("kW",[desc]),0)</f>
        <v>70</v>
      </c>
      <c r="M5359">
        <f t="array" ref="M5359">MIN(IFERROR(FIND(IstNumbers,E5359),""))</f>
        <v>34</v>
      </c>
      <c r="N5359" s="1" t="str">
        <f>IF([first '# in desc]&lt;[pos kw in desc],MID([desc],[pos kw in desc]-7,7))</f>
        <v xml:space="preserve">­me 42 </v>
      </c>
      <c r="O53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59" s="1" t="str">
        <f>TRIM(IF([first '# in desc]&lt;[pos kw in desc],MID([desc],[pos kw in desc]-6,6),FALSE))</f>
        <v>me 42</v>
      </c>
      <c r="Q5359" s="1">
        <f>IF(LEN([manuell])=0,IFERROR([kw fine in title]*1,IFERROR(SUMPRODUCT(COUNTIF(IsDigits,MID([kw in desc],ROW($A$1:$A$150),1)))=LEN([kw in desc]),#N/A)),[manuell])</f>
        <v>42</v>
      </c>
      <c r="R5359" s="1" t="e">
        <f>IF([pos kw in title]&gt;0,MID(J5359,#REF!,4),IF([first '# in title]&gt;0,MID([title],[first '# in title],3),IF([first '# in title]&gt;0,MID([desc],#REF!,3),VLOOKUP([productid],$G$2:$R$1386,8))))</f>
        <v>#REF!</v>
      </c>
      <c r="S5359" s="1" t="str">
        <f>IF([kw in desc]=[kw rough in title],[kw in desc]*1,IFERROR(LEFT([kw_dirty],3)*1,IFERROR(LEFT([kw_dirty],2)*1,"n.a.")))</f>
        <v>n.a.</v>
      </c>
      <c r="T5359" s="1"/>
      <c r="U5359" s="1">
        <f>VLOOKUP(Tabelle1[[#This Row],[productid]],Tabelle2[#All],2,FALSE)</f>
        <v>42</v>
      </c>
    </row>
    <row r="5360" spans="1:21" hidden="1">
      <c r="A5360" t="s">
        <v>2846</v>
      </c>
      <c r="B5360">
        <v>3845</v>
      </c>
      <c r="C5360">
        <v>289859</v>
      </c>
      <c r="D5360" t="s">
        <v>8787</v>
      </c>
      <c r="E5360" t="s">
        <v>8086</v>
      </c>
      <c r="F5360">
        <v>18406</v>
      </c>
      <c r="G5360">
        <v>1750863</v>
      </c>
      <c r="H5360">
        <f t="shared" si="83"/>
        <v>0</v>
      </c>
      <c r="I5360">
        <f t="array" ref="I5360">MIN(IFERROR(FIND(IstNumbers,A5360),""))</f>
        <v>28</v>
      </c>
      <c r="J5360" s="1" t="e">
        <f>IF([first '# in title]&lt;[pos kw in title],MID([title],[pos kw in title]-6,6),#N/A)</f>
        <v>#N/A</v>
      </c>
      <c r="K5360" s="1" t="e">
        <f>IFERROR(MID(SUBSTITUTE([kw rough in title],",","."),FIND("(",[kw rough in title])+1,20),SUBSTITUTE(IFERROR(MID([kw rough in title],FIND(" ",[kw rough in title])+1,20),[kw rough in title]),",","."))</f>
        <v>#N/A</v>
      </c>
      <c r="L5360" s="1">
        <f>IFERROR(FIND("kW",[desc]),0)</f>
        <v>70</v>
      </c>
      <c r="M5360">
        <f t="array" ref="M5360">MIN(IFERROR(FIND(IstNumbers,E5360),""))</f>
        <v>34</v>
      </c>
      <c r="N5360" s="1" t="str">
        <f>IF([first '# in desc]&lt;[pos kw in desc],MID([desc],[pos kw in desc]-7,7))</f>
        <v xml:space="preserve">­me 42 </v>
      </c>
      <c r="O53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60" s="1" t="str">
        <f>TRIM(IF([first '# in desc]&lt;[pos kw in desc],MID([desc],[pos kw in desc]-6,6),FALSE))</f>
        <v>me 42</v>
      </c>
      <c r="Q5360" s="1" t="b">
        <f>IF(LEN([manuell])=0,IFERROR([kw fine in title]*1,IFERROR(SUMPRODUCT(COUNTIF(IsDigits,MID([kw in desc],ROW($A$1:$A$150),1)))=LEN([kw in desc]),#N/A)),[manuell])</f>
        <v>0</v>
      </c>
      <c r="R5360" s="1" t="str">
        <f>IF([pos kw in title]&gt;0,MID(J5360,#REF!,4),IF([first '# in title]&gt;0,MID([title],[first '# in title],3),IF([first '# in title]&gt;0,MID([desc],#REF!,3),VLOOKUP([productid],$G$2:$R$1386,8))))</f>
        <v>42-</v>
      </c>
      <c r="S5360" s="1" t="e">
        <f>IF([kw in desc]=[kw rough in title],[kw in desc]*1,IFERROR(LEFT([kw_dirty],3)*1,IFERROR(LEFT([kw_dirty],2)*1,"n.a.")))</f>
        <v>#N/A</v>
      </c>
      <c r="T5360" s="1"/>
      <c r="U5360" s="1">
        <f>VLOOKUP(Tabelle1[[#This Row],[productid]],Tabelle2[#All],2,FALSE)</f>
        <v>42</v>
      </c>
    </row>
    <row r="5361" spans="1:21" hidden="1">
      <c r="A5361" t="s">
        <v>563</v>
      </c>
      <c r="B5361">
        <v>3975</v>
      </c>
      <c r="C5361">
        <v>289859</v>
      </c>
      <c r="D5361" t="s">
        <v>8788</v>
      </c>
      <c r="E5361" t="s">
        <v>8789</v>
      </c>
      <c r="F5361">
        <v>18406</v>
      </c>
      <c r="G5361">
        <v>3497887</v>
      </c>
      <c r="H5361">
        <f t="shared" si="83"/>
        <v>55</v>
      </c>
      <c r="I5361">
        <f t="array" ref="I5361">MIN(IFERROR(FIND(IstNumbers,A5361),""))</f>
        <v>29</v>
      </c>
      <c r="J5361" s="1" t="str">
        <f>IF([first '# in title]&lt;[pos kw in title],MID([title],[pos kw in title]-6,6),#N/A)</f>
        <v xml:space="preserve">L (42 </v>
      </c>
      <c r="K536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61" s="1">
        <f>IFERROR(FIND("kW",[desc]),0)</f>
        <v>70</v>
      </c>
      <c r="M5361">
        <f t="array" ref="M5361">MIN(IFERROR(FIND(IstNumbers,E5361),""))</f>
        <v>34</v>
      </c>
      <c r="N5361" s="1" t="str">
        <f>IF([first '# in desc]&lt;[pos kw in desc],MID([desc],[pos kw in desc]-7,7))</f>
        <v xml:space="preserve">­me 42 </v>
      </c>
      <c r="O53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61" s="1" t="str">
        <f>TRIM(IF([first '# in desc]&lt;[pos kw in desc],MID([desc],[pos kw in desc]-6,6),FALSE))</f>
        <v>me 42</v>
      </c>
      <c r="Q5361" s="1">
        <f>IF(LEN([manuell])=0,IFERROR([kw fine in title]*1,IFERROR(SUMPRODUCT(COUNTIF(IsDigits,MID([kw in desc],ROW($A$1:$A$150),1)))=LEN([kw in desc]),#N/A)),[manuell])</f>
        <v>42</v>
      </c>
      <c r="R5361" s="1" t="e">
        <f>IF([pos kw in title]&gt;0,MID(J5361,#REF!,4),IF([first '# in title]&gt;0,MID([title],[first '# in title],3),IF([first '# in title]&gt;0,MID([desc],#REF!,3),VLOOKUP([productid],$G$2:$R$1386,8))))</f>
        <v>#REF!</v>
      </c>
      <c r="S5361" s="1" t="str">
        <f>IF([kw in desc]=[kw rough in title],[kw in desc]*1,IFERROR(LEFT([kw_dirty],3)*1,IFERROR(LEFT([kw_dirty],2)*1,"n.a.")))</f>
        <v>n.a.</v>
      </c>
      <c r="T5361" s="1"/>
      <c r="U5361" s="1">
        <f>VLOOKUP(Tabelle1[[#This Row],[productid]],Tabelle2[#All],2,FALSE)</f>
        <v>42</v>
      </c>
    </row>
    <row r="5362" spans="1:21" hidden="1">
      <c r="A5362" t="s">
        <v>2846</v>
      </c>
      <c r="B5362">
        <v>3845</v>
      </c>
      <c r="C5362">
        <v>289859</v>
      </c>
      <c r="D5362" t="s">
        <v>8790</v>
      </c>
      <c r="E5362" t="s">
        <v>8091</v>
      </c>
      <c r="F5362">
        <v>18406</v>
      </c>
      <c r="G5362">
        <v>1750863</v>
      </c>
      <c r="H5362">
        <f t="shared" si="83"/>
        <v>0</v>
      </c>
      <c r="I5362">
        <f t="array" ref="I5362">MIN(IFERROR(FIND(IstNumbers,A5362),""))</f>
        <v>28</v>
      </c>
      <c r="J5362" s="1" t="e">
        <f>IF([first '# in title]&lt;[pos kw in title],MID([title],[pos kw in title]-6,6),#N/A)</f>
        <v>#N/A</v>
      </c>
      <c r="K5362" s="1" t="e">
        <f>IFERROR(MID(SUBSTITUTE([kw rough in title],",","."),FIND("(",[kw rough in title])+1,20),SUBSTITUTE(IFERROR(MID([kw rough in title],FIND(" ",[kw rough in title])+1,20),[kw rough in title]),",","."))</f>
        <v>#N/A</v>
      </c>
      <c r="L5362" s="1">
        <f>IFERROR(FIND("kW",[desc]),0)</f>
        <v>70</v>
      </c>
      <c r="M5362">
        <f t="array" ref="M5362">MIN(IFERROR(FIND(IstNumbers,E5362),""))</f>
        <v>34</v>
      </c>
      <c r="N5362" s="1" t="str">
        <f>IF([first '# in desc]&lt;[pos kw in desc],MID([desc],[pos kw in desc]-7,7))</f>
        <v xml:space="preserve">­me 42 </v>
      </c>
      <c r="O53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62" s="1" t="str">
        <f>TRIM(IF([first '# in desc]&lt;[pos kw in desc],MID([desc],[pos kw in desc]-6,6),FALSE))</f>
        <v>me 42</v>
      </c>
      <c r="Q5362" s="1" t="b">
        <f>IF(LEN([manuell])=0,IFERROR([kw fine in title]*1,IFERROR(SUMPRODUCT(COUNTIF(IsDigits,MID([kw in desc],ROW($A$1:$A$150),1)))=LEN([kw in desc]),#N/A)),[manuell])</f>
        <v>0</v>
      </c>
      <c r="R5362" s="1" t="str">
        <f>IF([pos kw in title]&gt;0,MID(J5362,#REF!,4),IF([first '# in title]&gt;0,MID([title],[first '# in title],3),IF([first '# in title]&gt;0,MID([desc],#REF!,3),VLOOKUP([productid],$G$2:$R$1386,8))))</f>
        <v>42-</v>
      </c>
      <c r="S5362" s="1" t="e">
        <f>IF([kw in desc]=[kw rough in title],[kw in desc]*1,IFERROR(LEFT([kw_dirty],3)*1,IFERROR(LEFT([kw_dirty],2)*1,"n.a.")))</f>
        <v>#N/A</v>
      </c>
      <c r="T5362" s="1"/>
      <c r="U5362" s="1">
        <f>VLOOKUP(Tabelle1[[#This Row],[productid]],Tabelle2[#All],2,FALSE)</f>
        <v>42</v>
      </c>
    </row>
    <row r="5363" spans="1:21" hidden="1">
      <c r="A5363" t="s">
        <v>563</v>
      </c>
      <c r="B5363">
        <v>3975</v>
      </c>
      <c r="C5363">
        <v>289859</v>
      </c>
      <c r="D5363" t="s">
        <v>8791</v>
      </c>
      <c r="E5363" t="s">
        <v>8792</v>
      </c>
      <c r="F5363">
        <v>18406</v>
      </c>
      <c r="G5363">
        <v>3497887</v>
      </c>
      <c r="H5363">
        <f t="shared" si="83"/>
        <v>55</v>
      </c>
      <c r="I5363">
        <f t="array" ref="I5363">MIN(IFERROR(FIND(IstNumbers,A5363),""))</f>
        <v>29</v>
      </c>
      <c r="J5363" s="1" t="str">
        <f>IF([first '# in title]&lt;[pos kw in title],MID([title],[pos kw in title]-6,6),#N/A)</f>
        <v xml:space="preserve">L (42 </v>
      </c>
      <c r="K536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63" s="1">
        <f>IFERROR(FIND("kW",[desc]),0)</f>
        <v>70</v>
      </c>
      <c r="M5363">
        <f t="array" ref="M5363">MIN(IFERROR(FIND(IstNumbers,E5363),""))</f>
        <v>34</v>
      </c>
      <c r="N5363" s="1" t="str">
        <f>IF([first '# in desc]&lt;[pos kw in desc],MID([desc],[pos kw in desc]-7,7))</f>
        <v xml:space="preserve">­me 42 </v>
      </c>
      <c r="O53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63" s="1" t="str">
        <f>TRIM(IF([first '# in desc]&lt;[pos kw in desc],MID([desc],[pos kw in desc]-6,6),FALSE))</f>
        <v>me 42</v>
      </c>
      <c r="Q5363" s="1">
        <f>IF(LEN([manuell])=0,IFERROR([kw fine in title]*1,IFERROR(SUMPRODUCT(COUNTIF(IsDigits,MID([kw in desc],ROW($A$1:$A$150),1)))=LEN([kw in desc]),#N/A)),[manuell])</f>
        <v>42</v>
      </c>
      <c r="R5363" s="1" t="e">
        <f>IF([pos kw in title]&gt;0,MID(J5363,#REF!,4),IF([first '# in title]&gt;0,MID([title],[first '# in title],3),IF([first '# in title]&gt;0,MID([desc],#REF!,3),VLOOKUP([productid],$G$2:$R$1386,8))))</f>
        <v>#REF!</v>
      </c>
      <c r="S5363" s="1" t="str">
        <f>IF([kw in desc]=[kw rough in title],[kw in desc]*1,IFERROR(LEFT([kw_dirty],3)*1,IFERROR(LEFT([kw_dirty],2)*1,"n.a.")))</f>
        <v>n.a.</v>
      </c>
      <c r="T5363" s="1"/>
      <c r="U5363" s="1">
        <f>VLOOKUP(Tabelle1[[#This Row],[productid]],Tabelle2[#All],2,FALSE)</f>
        <v>42</v>
      </c>
    </row>
    <row r="5364" spans="1:21" hidden="1">
      <c r="A5364" t="s">
        <v>2846</v>
      </c>
      <c r="B5364">
        <v>3845</v>
      </c>
      <c r="C5364">
        <v>289859</v>
      </c>
      <c r="D5364" t="s">
        <v>8793</v>
      </c>
      <c r="E5364" t="s">
        <v>8101</v>
      </c>
      <c r="F5364">
        <v>18406</v>
      </c>
      <c r="G5364">
        <v>1750863</v>
      </c>
      <c r="H5364">
        <f t="shared" si="83"/>
        <v>0</v>
      </c>
      <c r="I5364">
        <f t="array" ref="I5364">MIN(IFERROR(FIND(IstNumbers,A5364),""))</f>
        <v>28</v>
      </c>
      <c r="J5364" s="1" t="e">
        <f>IF([first '# in title]&lt;[pos kw in title],MID([title],[pos kw in title]-6,6),#N/A)</f>
        <v>#N/A</v>
      </c>
      <c r="K5364" s="1" t="e">
        <f>IFERROR(MID(SUBSTITUTE([kw rough in title],",","."),FIND("(",[kw rough in title])+1,20),SUBSTITUTE(IFERROR(MID([kw rough in title],FIND(" ",[kw rough in title])+1,20),[kw rough in title]),",","."))</f>
        <v>#N/A</v>
      </c>
      <c r="L5364" s="1">
        <f>IFERROR(FIND("kW",[desc]),0)</f>
        <v>70</v>
      </c>
      <c r="M5364">
        <f t="array" ref="M5364">MIN(IFERROR(FIND(IstNumbers,E5364),""))</f>
        <v>34</v>
      </c>
      <c r="N5364" s="1" t="str">
        <f>IF([first '# in desc]&lt;[pos kw in desc],MID([desc],[pos kw in desc]-7,7))</f>
        <v xml:space="preserve">­me 42 </v>
      </c>
      <c r="O53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64" s="1" t="str">
        <f>TRIM(IF([first '# in desc]&lt;[pos kw in desc],MID([desc],[pos kw in desc]-6,6),FALSE))</f>
        <v>me 42</v>
      </c>
      <c r="Q5364" s="1" t="b">
        <f>IF(LEN([manuell])=0,IFERROR([kw fine in title]*1,IFERROR(SUMPRODUCT(COUNTIF(IsDigits,MID([kw in desc],ROW($A$1:$A$150),1)))=LEN([kw in desc]),#N/A)),[manuell])</f>
        <v>0</v>
      </c>
      <c r="R5364" s="1" t="str">
        <f>IF([pos kw in title]&gt;0,MID(J5364,#REF!,4),IF([first '# in title]&gt;0,MID([title],[first '# in title],3),IF([first '# in title]&gt;0,MID([desc],#REF!,3),VLOOKUP([productid],$G$2:$R$1386,8))))</f>
        <v>42-</v>
      </c>
      <c r="S5364" s="1" t="e">
        <f>IF([kw in desc]=[kw rough in title],[kw in desc]*1,IFERROR(LEFT([kw_dirty],3)*1,IFERROR(LEFT([kw_dirty],2)*1,"n.a.")))</f>
        <v>#N/A</v>
      </c>
      <c r="T5364" s="1"/>
      <c r="U5364" s="1">
        <f>VLOOKUP(Tabelle1[[#This Row],[productid]],Tabelle2[#All],2,FALSE)</f>
        <v>42</v>
      </c>
    </row>
    <row r="5365" spans="1:21" hidden="1">
      <c r="A5365" t="s">
        <v>563</v>
      </c>
      <c r="B5365">
        <v>3975</v>
      </c>
      <c r="C5365">
        <v>289859</v>
      </c>
      <c r="D5365" t="s">
        <v>8794</v>
      </c>
      <c r="E5365" t="s">
        <v>7500</v>
      </c>
      <c r="F5365">
        <v>18406</v>
      </c>
      <c r="G5365">
        <v>3497887</v>
      </c>
      <c r="H5365">
        <f t="shared" si="83"/>
        <v>55</v>
      </c>
      <c r="I5365">
        <f t="array" ref="I5365">MIN(IFERROR(FIND(IstNumbers,A5365),""))</f>
        <v>29</v>
      </c>
      <c r="J5365" s="1" t="str">
        <f>IF([first '# in title]&lt;[pos kw in title],MID([title],[pos kw in title]-6,6),#N/A)</f>
        <v xml:space="preserve">L (42 </v>
      </c>
      <c r="K536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365" s="1">
        <f>IFERROR(FIND("kW",[desc]),0)</f>
        <v>70</v>
      </c>
      <c r="M5365">
        <f t="array" ref="M5365">MIN(IFERROR(FIND(IstNumbers,E5365),""))</f>
        <v>34</v>
      </c>
      <c r="N5365" s="1" t="str">
        <f>IF([first '# in desc]&lt;[pos kw in desc],MID([desc],[pos kw in desc]-7,7))</f>
        <v xml:space="preserve">­me 42 </v>
      </c>
      <c r="O53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65" s="1" t="str">
        <f>TRIM(IF([first '# in desc]&lt;[pos kw in desc],MID([desc],[pos kw in desc]-6,6),FALSE))</f>
        <v>me 42</v>
      </c>
      <c r="Q5365" s="1">
        <f>IF(LEN([manuell])=0,IFERROR([kw fine in title]*1,IFERROR(SUMPRODUCT(COUNTIF(IsDigits,MID([kw in desc],ROW($A$1:$A$150),1)))=LEN([kw in desc]),#N/A)),[manuell])</f>
        <v>42</v>
      </c>
      <c r="R5365" s="1" t="e">
        <f>IF([pos kw in title]&gt;0,MID(J5365,#REF!,4),IF([first '# in title]&gt;0,MID([title],[first '# in title],3),IF([first '# in title]&gt;0,MID([desc],#REF!,3),VLOOKUP([productid],$G$2:$R$1386,8))))</f>
        <v>#REF!</v>
      </c>
      <c r="S5365" s="1" t="str">
        <f>IF([kw in desc]=[kw rough in title],[kw in desc]*1,IFERROR(LEFT([kw_dirty],3)*1,IFERROR(LEFT([kw_dirty],2)*1,"n.a.")))</f>
        <v>n.a.</v>
      </c>
      <c r="T5365" s="1"/>
      <c r="U5365" s="1">
        <f>VLOOKUP(Tabelle1[[#This Row],[productid]],Tabelle2[#All],2,FALSE)</f>
        <v>42</v>
      </c>
    </row>
    <row r="5366" spans="1:21" hidden="1">
      <c r="A5366" t="s">
        <v>2846</v>
      </c>
      <c r="B5366">
        <v>3845</v>
      </c>
      <c r="C5366">
        <v>289859</v>
      </c>
      <c r="D5366" t="s">
        <v>8795</v>
      </c>
      <c r="E5366" t="s">
        <v>7509</v>
      </c>
      <c r="F5366">
        <v>18406</v>
      </c>
      <c r="G5366">
        <v>1750863</v>
      </c>
      <c r="H5366">
        <f t="shared" si="83"/>
        <v>0</v>
      </c>
      <c r="I5366">
        <f t="array" ref="I5366">MIN(IFERROR(FIND(IstNumbers,A5366),""))</f>
        <v>28</v>
      </c>
      <c r="J5366" s="1" t="e">
        <f>IF([first '# in title]&lt;[pos kw in title],MID([title],[pos kw in title]-6,6),#N/A)</f>
        <v>#N/A</v>
      </c>
      <c r="K5366" s="1" t="e">
        <f>IFERROR(MID(SUBSTITUTE([kw rough in title],",","."),FIND("(",[kw rough in title])+1,20),SUBSTITUTE(IFERROR(MID([kw rough in title],FIND(" ",[kw rough in title])+1,20),[kw rough in title]),",","."))</f>
        <v>#N/A</v>
      </c>
      <c r="L5366" s="1">
        <f>IFERROR(FIND("kW",[desc]),0)</f>
        <v>70</v>
      </c>
      <c r="M5366">
        <f t="array" ref="M5366">MIN(IFERROR(FIND(IstNumbers,E5366),""))</f>
        <v>34</v>
      </c>
      <c r="N5366" s="1" t="str">
        <f>IF([first '# in desc]&lt;[pos kw in desc],MID([desc],[pos kw in desc]-7,7))</f>
        <v xml:space="preserve">­me 42 </v>
      </c>
      <c r="O53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66" s="1" t="str">
        <f>TRIM(IF([first '# in desc]&lt;[pos kw in desc],MID([desc],[pos kw in desc]-6,6),FALSE))</f>
        <v>me 42</v>
      </c>
      <c r="Q5366" s="1" t="b">
        <f>IF(LEN([manuell])=0,IFERROR([kw fine in title]*1,IFERROR(SUMPRODUCT(COUNTIF(IsDigits,MID([kw in desc],ROW($A$1:$A$150),1)))=LEN([kw in desc]),#N/A)),[manuell])</f>
        <v>0</v>
      </c>
      <c r="R5366" s="1" t="str">
        <f>IF([pos kw in title]&gt;0,MID(J5366,#REF!,4),IF([first '# in title]&gt;0,MID([title],[first '# in title],3),IF([first '# in title]&gt;0,MID([desc],#REF!,3),VLOOKUP([productid],$G$2:$R$1386,8))))</f>
        <v>42-</v>
      </c>
      <c r="S5366" s="1" t="e">
        <f>IF([kw in desc]=[kw rough in title],[kw in desc]*1,IFERROR(LEFT([kw_dirty],3)*1,IFERROR(LEFT([kw_dirty],2)*1,"n.a.")))</f>
        <v>#N/A</v>
      </c>
      <c r="T5366" s="1"/>
      <c r="U5366" s="1">
        <f>VLOOKUP(Tabelle1[[#This Row],[productid]],Tabelle2[#All],2,FALSE)</f>
        <v>42</v>
      </c>
    </row>
    <row r="5367" spans="1:21">
      <c r="A5367" t="s">
        <v>3585</v>
      </c>
      <c r="B5367">
        <v>3214</v>
      </c>
      <c r="C5367">
        <v>289859</v>
      </c>
      <c r="D5367" t="s">
        <v>8796</v>
      </c>
      <c r="E5367" t="s">
        <v>8797</v>
      </c>
      <c r="F5367">
        <v>18406</v>
      </c>
      <c r="G5367">
        <v>2286143</v>
      </c>
      <c r="H5367">
        <f t="shared" si="83"/>
        <v>0</v>
      </c>
      <c r="I5367">
        <f t="array" ref="I5367">MIN(IFERROR(FIND(IstNumbers,A5367),""))</f>
        <v>20</v>
      </c>
      <c r="J5367" s="1" t="e">
        <f>IF([first '# in title]&lt;[pos kw in title],MID([title],[pos kw in title]-6,6),#N/A)</f>
        <v>#N/A</v>
      </c>
      <c r="K5367" s="1" t="e">
        <f>IFERROR(MID(SUBSTITUTE([kw rough in title],",","."),FIND("(",[kw rough in title])+1,20),SUBSTITUTE(IFERROR(MID([kw rough in title],FIND(" ",[kw rough in title])+1,20),[kw rough in title]),",","."))</f>
        <v>#N/A</v>
      </c>
      <c r="L5367" s="1">
        <f>IFERROR(FIND("kW",[desc]),0)</f>
        <v>0</v>
      </c>
      <c r="M5367">
        <f t="array" ref="M5367">MIN(IFERROR(FIND(IstNumbers,E5367),""))</f>
        <v>33</v>
      </c>
      <c r="N5367" s="1" t="b">
        <f>IF([first '# in desc]&lt;[pos kw in desc],MID([desc],[pos kw in desc]-7,7))</f>
        <v>0</v>
      </c>
      <c r="O53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67" s="1" t="str">
        <f>TRIM(IF([first '# in desc]&lt;[pos kw in desc],MID([desc],[pos kw in desc]-6,6),FALSE))</f>
        <v>FALSCH</v>
      </c>
      <c r="Q5367" s="1" t="b">
        <f>IF(LEN([manuell])=0,IFERROR([kw fine in title]*1,IFERROR(SUMPRODUCT(COUNTIF(IsDigits,MID([kw in desc],ROW($A$1:$A$150),1)))=LEN([kw in desc]),#N/A)),[manuell])</f>
        <v>0</v>
      </c>
      <c r="R5367" s="1" t="str">
        <f>IF([pos kw in title]&gt;0,MID(J5367,#REF!,4),IF([first '# in title]&gt;0,MID([title],[first '# in title],3),IF([first '# in title]&gt;0,MID([desc],#REF!,3),VLOOKUP([productid],$G$2:$R$1386,8))))</f>
        <v>146</v>
      </c>
      <c r="S5367" s="1" t="e">
        <f>IF([kw in desc]=[kw rough in title],[kw in desc]*1,IFERROR(LEFT([kw_dirty],3)*1,IFERROR(LEFT([kw_dirty],2)*1,"n.a.")))</f>
        <v>#N/A</v>
      </c>
      <c r="T5367" s="1"/>
      <c r="U5367" s="1" t="e">
        <f>VLOOKUP(Tabelle1[[#This Row],[productid]],Tabelle2[#All],2,FALSE)</f>
        <v>#N/A</v>
      </c>
    </row>
    <row r="5368" spans="1:21">
      <c r="A5368" t="s">
        <v>3585</v>
      </c>
      <c r="B5368">
        <v>3218</v>
      </c>
      <c r="C5368">
        <v>289859</v>
      </c>
      <c r="D5368" t="s">
        <v>8798</v>
      </c>
      <c r="E5368" t="s">
        <v>8799</v>
      </c>
      <c r="F5368">
        <v>18406</v>
      </c>
      <c r="G5368">
        <v>2286143</v>
      </c>
      <c r="H5368">
        <f t="shared" si="83"/>
        <v>0</v>
      </c>
      <c r="I5368">
        <f t="array" ref="I5368">MIN(IFERROR(FIND(IstNumbers,A5368),""))</f>
        <v>20</v>
      </c>
      <c r="J5368" s="1" t="e">
        <f>IF([first '# in title]&lt;[pos kw in title],MID([title],[pos kw in title]-6,6),#N/A)</f>
        <v>#N/A</v>
      </c>
      <c r="K5368" s="1" t="e">
        <f>IFERROR(MID(SUBSTITUTE([kw rough in title],",","."),FIND("(",[kw rough in title])+1,20),SUBSTITUTE(IFERROR(MID([kw rough in title],FIND(" ",[kw rough in title])+1,20),[kw rough in title]),",","."))</f>
        <v>#N/A</v>
      </c>
      <c r="L5368" s="1">
        <f>IFERROR(FIND("kW",[desc]),0)</f>
        <v>0</v>
      </c>
      <c r="M5368">
        <f t="array" ref="M5368">MIN(IFERROR(FIND(IstNumbers,E5368),""))</f>
        <v>33</v>
      </c>
      <c r="N5368" s="1" t="b">
        <f>IF([first '# in desc]&lt;[pos kw in desc],MID([desc],[pos kw in desc]-7,7))</f>
        <v>0</v>
      </c>
      <c r="O53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68" s="1" t="str">
        <f>TRIM(IF([first '# in desc]&lt;[pos kw in desc],MID([desc],[pos kw in desc]-6,6),FALSE))</f>
        <v>FALSCH</v>
      </c>
      <c r="Q5368" s="1" t="b">
        <f>IF(LEN([manuell])=0,IFERROR([kw fine in title]*1,IFERROR(SUMPRODUCT(COUNTIF(IsDigits,MID([kw in desc],ROW($A$1:$A$150),1)))=LEN([kw in desc]),#N/A)),[manuell])</f>
        <v>0</v>
      </c>
      <c r="R5368" s="1" t="str">
        <f>IF([pos kw in title]&gt;0,MID(J5368,#REF!,4),IF([first '# in title]&gt;0,MID([title],[first '# in title],3),IF([first '# in title]&gt;0,MID([desc],#REF!,3),VLOOKUP([productid],$G$2:$R$1386,8))))</f>
        <v>146</v>
      </c>
      <c r="S5368" s="1" t="e">
        <f>IF([kw in desc]=[kw rough in title],[kw in desc]*1,IFERROR(LEFT([kw_dirty],3)*1,IFERROR(LEFT([kw_dirty],2)*1,"n.a.")))</f>
        <v>#N/A</v>
      </c>
      <c r="T5368" s="1"/>
      <c r="U5368" s="1" t="e">
        <f>VLOOKUP(Tabelle1[[#This Row],[productid]],Tabelle2[#All],2,FALSE)</f>
        <v>#N/A</v>
      </c>
    </row>
    <row r="5369" spans="1:21">
      <c r="A5369" t="s">
        <v>3585</v>
      </c>
      <c r="B5369">
        <v>3218</v>
      </c>
      <c r="C5369">
        <v>289859</v>
      </c>
      <c r="D5369" t="s">
        <v>8800</v>
      </c>
      <c r="E5369" t="s">
        <v>8801</v>
      </c>
      <c r="F5369">
        <v>18406</v>
      </c>
      <c r="G5369">
        <v>2286143</v>
      </c>
      <c r="H5369">
        <f t="shared" si="83"/>
        <v>0</v>
      </c>
      <c r="I5369">
        <f t="array" ref="I5369">MIN(IFERROR(FIND(IstNumbers,A5369),""))</f>
        <v>20</v>
      </c>
      <c r="J5369" s="1" t="e">
        <f>IF([first '# in title]&lt;[pos kw in title],MID([title],[pos kw in title]-6,6),#N/A)</f>
        <v>#N/A</v>
      </c>
      <c r="K5369" s="1" t="e">
        <f>IFERROR(MID(SUBSTITUTE([kw rough in title],",","."),FIND("(",[kw rough in title])+1,20),SUBSTITUTE(IFERROR(MID([kw rough in title],FIND(" ",[kw rough in title])+1,20),[kw rough in title]),",","."))</f>
        <v>#N/A</v>
      </c>
      <c r="L5369" s="1">
        <f>IFERROR(FIND("kW",[desc]),0)</f>
        <v>0</v>
      </c>
      <c r="M5369">
        <f t="array" ref="M5369">MIN(IFERROR(FIND(IstNumbers,E5369),""))</f>
        <v>33</v>
      </c>
      <c r="N5369" s="1" t="b">
        <f>IF([first '# in desc]&lt;[pos kw in desc],MID([desc],[pos kw in desc]-7,7))</f>
        <v>0</v>
      </c>
      <c r="O53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69" s="1" t="str">
        <f>TRIM(IF([first '# in desc]&lt;[pos kw in desc],MID([desc],[pos kw in desc]-6,6),FALSE))</f>
        <v>FALSCH</v>
      </c>
      <c r="Q5369" s="1" t="b">
        <f>IF(LEN([manuell])=0,IFERROR([kw fine in title]*1,IFERROR(SUMPRODUCT(COUNTIF(IsDigits,MID([kw in desc],ROW($A$1:$A$150),1)))=LEN([kw in desc]),#N/A)),[manuell])</f>
        <v>0</v>
      </c>
      <c r="R5369" s="1" t="str">
        <f>IF([pos kw in title]&gt;0,MID(J5369,#REF!,4),IF([first '# in title]&gt;0,MID([title],[first '# in title],3),IF([first '# in title]&gt;0,MID([desc],#REF!,3),VLOOKUP([productid],$G$2:$R$1386,8))))</f>
        <v>146</v>
      </c>
      <c r="S5369" s="1" t="e">
        <f>IF([kw in desc]=[kw rough in title],[kw in desc]*1,IFERROR(LEFT([kw_dirty],3)*1,IFERROR(LEFT([kw_dirty],2)*1,"n.a.")))</f>
        <v>#N/A</v>
      </c>
      <c r="T5369" s="1"/>
      <c r="U5369" s="1" t="e">
        <f>VLOOKUP(Tabelle1[[#This Row],[productid]],Tabelle2[#All],2,FALSE)</f>
        <v>#N/A</v>
      </c>
    </row>
    <row r="5370" spans="1:21">
      <c r="A5370" t="s">
        <v>3585</v>
      </c>
      <c r="B5370">
        <v>3223</v>
      </c>
      <c r="C5370">
        <v>289859</v>
      </c>
      <c r="D5370" t="s">
        <v>8802</v>
      </c>
      <c r="E5370" t="s">
        <v>8803</v>
      </c>
      <c r="F5370">
        <v>18406</v>
      </c>
      <c r="G5370">
        <v>2286143</v>
      </c>
      <c r="H5370">
        <f t="shared" si="83"/>
        <v>0</v>
      </c>
      <c r="I5370">
        <f t="array" ref="I5370">MIN(IFERROR(FIND(IstNumbers,A5370),""))</f>
        <v>20</v>
      </c>
      <c r="J5370" s="1" t="e">
        <f>IF([first '# in title]&lt;[pos kw in title],MID([title],[pos kw in title]-6,6),#N/A)</f>
        <v>#N/A</v>
      </c>
      <c r="K5370" s="1" t="e">
        <f>IFERROR(MID(SUBSTITUTE([kw rough in title],",","."),FIND("(",[kw rough in title])+1,20),SUBSTITUTE(IFERROR(MID([kw rough in title],FIND(" ",[kw rough in title])+1,20),[kw rough in title]),",","."))</f>
        <v>#N/A</v>
      </c>
      <c r="L5370" s="1">
        <f>IFERROR(FIND("kW",[desc]),0)</f>
        <v>0</v>
      </c>
      <c r="M5370">
        <f t="array" ref="M5370">MIN(IFERROR(FIND(IstNumbers,E5370),""))</f>
        <v>33</v>
      </c>
      <c r="N5370" s="1" t="b">
        <f>IF([first '# in desc]&lt;[pos kw in desc],MID([desc],[pos kw in desc]-7,7))</f>
        <v>0</v>
      </c>
      <c r="O53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70" s="1" t="str">
        <f>TRIM(IF([first '# in desc]&lt;[pos kw in desc],MID([desc],[pos kw in desc]-6,6),FALSE))</f>
        <v>FALSCH</v>
      </c>
      <c r="Q5370" s="1" t="b">
        <f>IF(LEN([manuell])=0,IFERROR([kw fine in title]*1,IFERROR(SUMPRODUCT(COUNTIF(IsDigits,MID([kw in desc],ROW($A$1:$A$150),1)))=LEN([kw in desc]),#N/A)),[manuell])</f>
        <v>0</v>
      </c>
      <c r="R5370" s="1" t="str">
        <f>IF([pos kw in title]&gt;0,MID(J5370,#REF!,4),IF([first '# in title]&gt;0,MID([title],[first '# in title],3),IF([first '# in title]&gt;0,MID([desc],#REF!,3),VLOOKUP([productid],$G$2:$R$1386,8))))</f>
        <v>146</v>
      </c>
      <c r="S5370" s="1" t="e">
        <f>IF([kw in desc]=[kw rough in title],[kw in desc]*1,IFERROR(LEFT([kw_dirty],3)*1,IFERROR(LEFT([kw_dirty],2)*1,"n.a.")))</f>
        <v>#N/A</v>
      </c>
      <c r="T5370" s="1"/>
      <c r="U5370" s="1" t="e">
        <f>VLOOKUP(Tabelle1[[#This Row],[productid]],Tabelle2[#All],2,FALSE)</f>
        <v>#N/A</v>
      </c>
    </row>
    <row r="5371" spans="1:21">
      <c r="A5371" t="s">
        <v>3585</v>
      </c>
      <c r="B5371">
        <v>3227</v>
      </c>
      <c r="C5371">
        <v>289859</v>
      </c>
      <c r="D5371" t="s">
        <v>8804</v>
      </c>
      <c r="E5371" t="s">
        <v>8805</v>
      </c>
      <c r="F5371">
        <v>18406</v>
      </c>
      <c r="G5371">
        <v>2286143</v>
      </c>
      <c r="H5371">
        <f t="shared" si="83"/>
        <v>0</v>
      </c>
      <c r="I5371">
        <f t="array" ref="I5371">MIN(IFERROR(FIND(IstNumbers,A5371),""))</f>
        <v>20</v>
      </c>
      <c r="J5371" s="1" t="e">
        <f>IF([first '# in title]&lt;[pos kw in title],MID([title],[pos kw in title]-6,6),#N/A)</f>
        <v>#N/A</v>
      </c>
      <c r="K5371" s="1" t="e">
        <f>IFERROR(MID(SUBSTITUTE([kw rough in title],",","."),FIND("(",[kw rough in title])+1,20),SUBSTITUTE(IFERROR(MID([kw rough in title],FIND(" ",[kw rough in title])+1,20),[kw rough in title]),",","."))</f>
        <v>#N/A</v>
      </c>
      <c r="L5371" s="1">
        <f>IFERROR(FIND("kW",[desc]),0)</f>
        <v>0</v>
      </c>
      <c r="M5371">
        <f t="array" ref="M5371">MIN(IFERROR(FIND(IstNumbers,E5371),""))</f>
        <v>33</v>
      </c>
      <c r="N5371" s="1" t="b">
        <f>IF([first '# in desc]&lt;[pos kw in desc],MID([desc],[pos kw in desc]-7,7))</f>
        <v>0</v>
      </c>
      <c r="O53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71" s="1" t="str">
        <f>TRIM(IF([first '# in desc]&lt;[pos kw in desc],MID([desc],[pos kw in desc]-6,6),FALSE))</f>
        <v>FALSCH</v>
      </c>
      <c r="Q5371" s="1" t="b">
        <f>IF(LEN([manuell])=0,IFERROR([kw fine in title]*1,IFERROR(SUMPRODUCT(COUNTIF(IsDigits,MID([kw in desc],ROW($A$1:$A$150),1)))=LEN([kw in desc]),#N/A)),[manuell])</f>
        <v>0</v>
      </c>
      <c r="R5371" s="1" t="str">
        <f>IF([pos kw in title]&gt;0,MID(J5371,#REF!,4),IF([first '# in title]&gt;0,MID([title],[first '# in title],3),IF([first '# in title]&gt;0,MID([desc],#REF!,3),VLOOKUP([productid],$G$2:$R$1386,8))))</f>
        <v>146</v>
      </c>
      <c r="S5371" s="1" t="e">
        <f>IF([kw in desc]=[kw rough in title],[kw in desc]*1,IFERROR(LEFT([kw_dirty],3)*1,IFERROR(LEFT([kw_dirty],2)*1,"n.a.")))</f>
        <v>#N/A</v>
      </c>
      <c r="T5371" s="1"/>
      <c r="U5371" s="1" t="e">
        <f>VLOOKUP(Tabelle1[[#This Row],[productid]],Tabelle2[#All],2,FALSE)</f>
        <v>#N/A</v>
      </c>
    </row>
    <row r="5372" spans="1:21">
      <c r="A5372" t="s">
        <v>3585</v>
      </c>
      <c r="B5372">
        <v>3229</v>
      </c>
      <c r="C5372">
        <v>289859</v>
      </c>
      <c r="D5372" t="s">
        <v>8806</v>
      </c>
      <c r="E5372" t="s">
        <v>8807</v>
      </c>
      <c r="F5372">
        <v>18406</v>
      </c>
      <c r="G5372">
        <v>2286143</v>
      </c>
      <c r="H5372">
        <f t="shared" si="83"/>
        <v>0</v>
      </c>
      <c r="I5372">
        <f t="array" ref="I5372">MIN(IFERROR(FIND(IstNumbers,A5372),""))</f>
        <v>20</v>
      </c>
      <c r="J5372" s="1" t="e">
        <f>IF([first '# in title]&lt;[pos kw in title],MID([title],[pos kw in title]-6,6),#N/A)</f>
        <v>#N/A</v>
      </c>
      <c r="K5372" s="1" t="e">
        <f>IFERROR(MID(SUBSTITUTE([kw rough in title],",","."),FIND("(",[kw rough in title])+1,20),SUBSTITUTE(IFERROR(MID([kw rough in title],FIND(" ",[kw rough in title])+1,20),[kw rough in title]),",","."))</f>
        <v>#N/A</v>
      </c>
      <c r="L5372" s="1">
        <f>IFERROR(FIND("kW",[desc]),0)</f>
        <v>0</v>
      </c>
      <c r="M5372">
        <f t="array" ref="M5372">MIN(IFERROR(FIND(IstNumbers,E5372),""))</f>
        <v>33</v>
      </c>
      <c r="N5372" s="1" t="b">
        <f>IF([first '# in desc]&lt;[pos kw in desc],MID([desc],[pos kw in desc]-7,7))</f>
        <v>0</v>
      </c>
      <c r="O53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72" s="1" t="str">
        <f>TRIM(IF([first '# in desc]&lt;[pos kw in desc],MID([desc],[pos kw in desc]-6,6),FALSE))</f>
        <v>FALSCH</v>
      </c>
      <c r="Q5372" s="1" t="b">
        <f>IF(LEN([manuell])=0,IFERROR([kw fine in title]*1,IFERROR(SUMPRODUCT(COUNTIF(IsDigits,MID([kw in desc],ROW($A$1:$A$150),1)))=LEN([kw in desc]),#N/A)),[manuell])</f>
        <v>0</v>
      </c>
      <c r="R5372" s="1" t="str">
        <f>IF([pos kw in title]&gt;0,MID(J5372,#REF!,4),IF([first '# in title]&gt;0,MID([title],[first '# in title],3),IF([first '# in title]&gt;0,MID([desc],#REF!,3),VLOOKUP([productid],$G$2:$R$1386,8))))</f>
        <v>146</v>
      </c>
      <c r="S5372" s="1" t="e">
        <f>IF([kw in desc]=[kw rough in title],[kw in desc]*1,IFERROR(LEFT([kw_dirty],3)*1,IFERROR(LEFT([kw_dirty],2)*1,"n.a.")))</f>
        <v>#N/A</v>
      </c>
      <c r="T5372" s="1"/>
      <c r="U5372" s="1" t="e">
        <f>VLOOKUP(Tabelle1[[#This Row],[productid]],Tabelle2[#All],2,FALSE)</f>
        <v>#N/A</v>
      </c>
    </row>
    <row r="5373" spans="1:21">
      <c r="A5373" t="s">
        <v>3585</v>
      </c>
      <c r="B5373">
        <v>3229</v>
      </c>
      <c r="C5373">
        <v>289859</v>
      </c>
      <c r="D5373" t="s">
        <v>8808</v>
      </c>
      <c r="E5373" t="s">
        <v>8809</v>
      </c>
      <c r="F5373">
        <v>18406</v>
      </c>
      <c r="G5373">
        <v>2286143</v>
      </c>
      <c r="H5373">
        <f t="shared" si="83"/>
        <v>0</v>
      </c>
      <c r="I5373">
        <f t="array" ref="I5373">MIN(IFERROR(FIND(IstNumbers,A5373),""))</f>
        <v>20</v>
      </c>
      <c r="J5373" s="1" t="e">
        <f>IF([first '# in title]&lt;[pos kw in title],MID([title],[pos kw in title]-6,6),#N/A)</f>
        <v>#N/A</v>
      </c>
      <c r="K5373" s="1" t="e">
        <f>IFERROR(MID(SUBSTITUTE([kw rough in title],",","."),FIND("(",[kw rough in title])+1,20),SUBSTITUTE(IFERROR(MID([kw rough in title],FIND(" ",[kw rough in title])+1,20),[kw rough in title]),",","."))</f>
        <v>#N/A</v>
      </c>
      <c r="L5373" s="1">
        <f>IFERROR(FIND("kW",[desc]),0)</f>
        <v>0</v>
      </c>
      <c r="M5373">
        <f t="array" ref="M5373">MIN(IFERROR(FIND(IstNumbers,E5373),""))</f>
        <v>33</v>
      </c>
      <c r="N5373" s="1" t="b">
        <f>IF([first '# in desc]&lt;[pos kw in desc],MID([desc],[pos kw in desc]-7,7))</f>
        <v>0</v>
      </c>
      <c r="O53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73" s="1" t="str">
        <f>TRIM(IF([first '# in desc]&lt;[pos kw in desc],MID([desc],[pos kw in desc]-6,6),FALSE))</f>
        <v>FALSCH</v>
      </c>
      <c r="Q5373" s="1" t="b">
        <f>IF(LEN([manuell])=0,IFERROR([kw fine in title]*1,IFERROR(SUMPRODUCT(COUNTIF(IsDigits,MID([kw in desc],ROW($A$1:$A$150),1)))=LEN([kw in desc]),#N/A)),[manuell])</f>
        <v>0</v>
      </c>
      <c r="R5373" s="1" t="str">
        <f>IF([pos kw in title]&gt;0,MID(J5373,#REF!,4),IF([first '# in title]&gt;0,MID([title],[first '# in title],3),IF([first '# in title]&gt;0,MID([desc],#REF!,3),VLOOKUP([productid],$G$2:$R$1386,8))))</f>
        <v>146</v>
      </c>
      <c r="S5373" s="1" t="e">
        <f>IF([kw in desc]=[kw rough in title],[kw in desc]*1,IFERROR(LEFT([kw_dirty],3)*1,IFERROR(LEFT([kw_dirty],2)*1,"n.a.")))</f>
        <v>#N/A</v>
      </c>
      <c r="T5373" s="1"/>
      <c r="U5373" s="1" t="e">
        <f>VLOOKUP(Tabelle1[[#This Row],[productid]],Tabelle2[#All],2,FALSE)</f>
        <v>#N/A</v>
      </c>
    </row>
    <row r="5374" spans="1:21" hidden="1">
      <c r="A5374" t="s">
        <v>1307</v>
      </c>
      <c r="B5374">
        <v>3975</v>
      </c>
      <c r="C5374">
        <v>289859</v>
      </c>
      <c r="D5374" t="s">
        <v>8810</v>
      </c>
      <c r="E5374" t="s">
        <v>8811</v>
      </c>
      <c r="F5374">
        <v>18406</v>
      </c>
      <c r="G5374">
        <v>3497887</v>
      </c>
      <c r="H5374">
        <f t="shared" si="83"/>
        <v>0</v>
      </c>
      <c r="I5374">
        <f t="array" ref="I5374">MIN(IFERROR(FIND(IstNumbers,A5374),""))</f>
        <v>13</v>
      </c>
      <c r="J5374" s="1" t="e">
        <f>IF([first '# in title]&lt;[pos kw in title],MID([title],[pos kw in title]-6,6),#N/A)</f>
        <v>#N/A</v>
      </c>
      <c r="K5374" s="1" t="e">
        <f>IFERROR(MID(SUBSTITUTE([kw rough in title],",","."),FIND("(",[kw rough in title])+1,20),SUBSTITUTE(IFERROR(MID([kw rough in title],FIND(" ",[kw rough in title])+1,20),[kw rough in title]),",","."))</f>
        <v>#N/A</v>
      </c>
      <c r="L5374" s="1">
        <f>IFERROR(FIND("kW",[desc]),0)</f>
        <v>70</v>
      </c>
      <c r="M5374">
        <f t="array" ref="M5374">MIN(IFERROR(FIND(IstNumbers,E5374),""))</f>
        <v>34</v>
      </c>
      <c r="N5374" s="1" t="str">
        <f>IF([first '# in desc]&lt;[pos kw in desc],MID([desc],[pos kw in desc]-7,7))</f>
        <v xml:space="preserve">­me 42 </v>
      </c>
      <c r="O53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74" s="1" t="str">
        <f>TRIM(IF([first '# in desc]&lt;[pos kw in desc],MID([desc],[pos kw in desc]-6,6),FALSE))</f>
        <v>me 42</v>
      </c>
      <c r="Q5374" s="1" t="b">
        <f>IF(LEN([manuell])=0,IFERROR([kw fine in title]*1,IFERROR(SUMPRODUCT(COUNTIF(IsDigits,MID([kw in desc],ROW($A$1:$A$150),1)))=LEN([kw in desc]),#N/A)),[manuell])</f>
        <v>0</v>
      </c>
      <c r="R5374" s="1" t="str">
        <f>IF([pos kw in title]&gt;0,MID(J5374,#REF!,4),IF([first '# in title]&gt;0,MID([title],[first '# in title],3),IF([first '# in title]&gt;0,MID([desc],#REF!,3),VLOOKUP([productid],$G$2:$R$1386,8))))</f>
        <v xml:space="preserve">42 </v>
      </c>
      <c r="S5374" s="1" t="e">
        <f>IF([kw in desc]=[kw rough in title],[kw in desc]*1,IFERROR(LEFT([kw_dirty],3)*1,IFERROR(LEFT([kw_dirty],2)*1,"n.a.")))</f>
        <v>#N/A</v>
      </c>
      <c r="T5374" s="1"/>
      <c r="U5374" s="1">
        <f>VLOOKUP(Tabelle1[[#This Row],[productid]],Tabelle2[#All],2,FALSE)</f>
        <v>42</v>
      </c>
    </row>
    <row r="5375" spans="1:21">
      <c r="A5375" t="s">
        <v>3585</v>
      </c>
      <c r="B5375">
        <v>3230</v>
      </c>
      <c r="C5375">
        <v>289859</v>
      </c>
      <c r="D5375" t="s">
        <v>8812</v>
      </c>
      <c r="E5375" t="s">
        <v>8813</v>
      </c>
      <c r="F5375">
        <v>18406</v>
      </c>
      <c r="G5375">
        <v>2286143</v>
      </c>
      <c r="H5375">
        <f t="shared" si="83"/>
        <v>0</v>
      </c>
      <c r="I5375">
        <f t="array" ref="I5375">MIN(IFERROR(FIND(IstNumbers,A5375),""))</f>
        <v>20</v>
      </c>
      <c r="J5375" s="1" t="e">
        <f>IF([first '# in title]&lt;[pos kw in title],MID([title],[pos kw in title]-6,6),#N/A)</f>
        <v>#N/A</v>
      </c>
      <c r="K5375" s="1" t="e">
        <f>IFERROR(MID(SUBSTITUTE([kw rough in title],",","."),FIND("(",[kw rough in title])+1,20),SUBSTITUTE(IFERROR(MID([kw rough in title],FIND(" ",[kw rough in title])+1,20),[kw rough in title]),",","."))</f>
        <v>#N/A</v>
      </c>
      <c r="L5375" s="1">
        <f>IFERROR(FIND("kW",[desc]),0)</f>
        <v>0</v>
      </c>
      <c r="M5375">
        <f t="array" ref="M5375">MIN(IFERROR(FIND(IstNumbers,E5375),""))</f>
        <v>33</v>
      </c>
      <c r="N5375" s="1" t="b">
        <f>IF([first '# in desc]&lt;[pos kw in desc],MID([desc],[pos kw in desc]-7,7))</f>
        <v>0</v>
      </c>
      <c r="O53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75" s="1" t="str">
        <f>TRIM(IF([first '# in desc]&lt;[pos kw in desc],MID([desc],[pos kw in desc]-6,6),FALSE))</f>
        <v>FALSCH</v>
      </c>
      <c r="Q5375" s="1" t="b">
        <f>IF(LEN([manuell])=0,IFERROR([kw fine in title]*1,IFERROR(SUMPRODUCT(COUNTIF(IsDigits,MID([kw in desc],ROW($A$1:$A$150),1)))=LEN([kw in desc]),#N/A)),[manuell])</f>
        <v>0</v>
      </c>
      <c r="R5375" s="1" t="str">
        <f>IF([pos kw in title]&gt;0,MID(J5375,#REF!,4),IF([first '# in title]&gt;0,MID([title],[first '# in title],3),IF([first '# in title]&gt;0,MID([desc],#REF!,3),VLOOKUP([productid],$G$2:$R$1386,8))))</f>
        <v>146</v>
      </c>
      <c r="S5375" s="1" t="e">
        <f>IF([kw in desc]=[kw rough in title],[kw in desc]*1,IFERROR(LEFT([kw_dirty],3)*1,IFERROR(LEFT([kw_dirty],2)*1,"n.a.")))</f>
        <v>#N/A</v>
      </c>
      <c r="T5375" s="1"/>
      <c r="U5375" s="1" t="e">
        <f>VLOOKUP(Tabelle1[[#This Row],[productid]],Tabelle2[#All],2,FALSE)</f>
        <v>#N/A</v>
      </c>
    </row>
    <row r="5376" spans="1:21" hidden="1">
      <c r="A5376" t="s">
        <v>1307</v>
      </c>
      <c r="B5376">
        <v>3975</v>
      </c>
      <c r="C5376">
        <v>289859</v>
      </c>
      <c r="D5376" t="s">
        <v>8814</v>
      </c>
      <c r="E5376" t="s">
        <v>8815</v>
      </c>
      <c r="F5376">
        <v>18406</v>
      </c>
      <c r="G5376">
        <v>3497887</v>
      </c>
      <c r="H5376">
        <f t="shared" si="83"/>
        <v>0</v>
      </c>
      <c r="I5376">
        <f t="array" ref="I5376">MIN(IFERROR(FIND(IstNumbers,A5376),""))</f>
        <v>13</v>
      </c>
      <c r="J5376" s="1" t="e">
        <f>IF([first '# in title]&lt;[pos kw in title],MID([title],[pos kw in title]-6,6),#N/A)</f>
        <v>#N/A</v>
      </c>
      <c r="K5376" s="1" t="e">
        <f>IFERROR(MID(SUBSTITUTE([kw rough in title],",","."),FIND("(",[kw rough in title])+1,20),SUBSTITUTE(IFERROR(MID([kw rough in title],FIND(" ",[kw rough in title])+1,20),[kw rough in title]),",","."))</f>
        <v>#N/A</v>
      </c>
      <c r="L5376" s="1">
        <f>IFERROR(FIND("kW",[desc]),0)</f>
        <v>70</v>
      </c>
      <c r="M5376">
        <f t="array" ref="M5376">MIN(IFERROR(FIND(IstNumbers,E5376),""))</f>
        <v>34</v>
      </c>
      <c r="N5376" s="1" t="str">
        <f>IF([first '# in desc]&lt;[pos kw in desc],MID([desc],[pos kw in desc]-7,7))</f>
        <v xml:space="preserve">­me 42 </v>
      </c>
      <c r="O53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76" s="1" t="str">
        <f>TRIM(IF([first '# in desc]&lt;[pos kw in desc],MID([desc],[pos kw in desc]-6,6),FALSE))</f>
        <v>me 42</v>
      </c>
      <c r="Q5376" s="1" t="b">
        <f>IF(LEN([manuell])=0,IFERROR([kw fine in title]*1,IFERROR(SUMPRODUCT(COUNTIF(IsDigits,MID([kw in desc],ROW($A$1:$A$150),1)))=LEN([kw in desc]),#N/A)),[manuell])</f>
        <v>0</v>
      </c>
      <c r="R5376" s="1" t="str">
        <f>IF([pos kw in title]&gt;0,MID(J5376,#REF!,4),IF([first '# in title]&gt;0,MID([title],[first '# in title],3),IF([first '# in title]&gt;0,MID([desc],#REF!,3),VLOOKUP([productid],$G$2:$R$1386,8))))</f>
        <v xml:space="preserve">42 </v>
      </c>
      <c r="S5376" s="1" t="e">
        <f>IF([kw in desc]=[kw rough in title],[kw in desc]*1,IFERROR(LEFT([kw_dirty],3)*1,IFERROR(LEFT([kw_dirty],2)*1,"n.a.")))</f>
        <v>#N/A</v>
      </c>
      <c r="T5376" s="1"/>
      <c r="U5376" s="1">
        <f>VLOOKUP(Tabelle1[[#This Row],[productid]],Tabelle2[#All],2,FALSE)</f>
        <v>42</v>
      </c>
    </row>
    <row r="5377" spans="1:21" hidden="1">
      <c r="A5377" t="s">
        <v>3224</v>
      </c>
      <c r="B5377">
        <v>3845</v>
      </c>
      <c r="C5377">
        <v>289859</v>
      </c>
      <c r="D5377" t="s">
        <v>8816</v>
      </c>
      <c r="E5377" t="s">
        <v>8110</v>
      </c>
      <c r="F5377">
        <v>18406</v>
      </c>
      <c r="G5377">
        <v>1750863</v>
      </c>
      <c r="H5377">
        <f t="shared" si="83"/>
        <v>0</v>
      </c>
      <c r="I5377">
        <f t="array" ref="I5377">MIN(IFERROR(FIND(IstNumbers,A5377),""))</f>
        <v>12</v>
      </c>
      <c r="J5377" s="1" t="e">
        <f>IF([first '# in title]&lt;[pos kw in title],MID([title],[pos kw in title]-6,6),#N/A)</f>
        <v>#N/A</v>
      </c>
      <c r="K5377" s="1" t="e">
        <f>IFERROR(MID(SUBSTITUTE([kw rough in title],",","."),FIND("(",[kw rough in title])+1,20),SUBSTITUTE(IFERROR(MID([kw rough in title],FIND(" ",[kw rough in title])+1,20),[kw rough in title]),",","."))</f>
        <v>#N/A</v>
      </c>
      <c r="L5377" s="1">
        <f>IFERROR(FIND("kW",[desc]),0)</f>
        <v>70</v>
      </c>
      <c r="M5377">
        <f t="array" ref="M5377">MIN(IFERROR(FIND(IstNumbers,E5377),""))</f>
        <v>34</v>
      </c>
      <c r="N5377" s="1" t="str">
        <f>IF([first '# in desc]&lt;[pos kw in desc],MID([desc],[pos kw in desc]-7,7))</f>
        <v xml:space="preserve">­me 42 </v>
      </c>
      <c r="O53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77" s="1" t="str">
        <f>TRIM(IF([first '# in desc]&lt;[pos kw in desc],MID([desc],[pos kw in desc]-6,6),FALSE))</f>
        <v>me 42</v>
      </c>
      <c r="Q5377" s="1" t="b">
        <f>IF(LEN([manuell])=0,IFERROR([kw fine in title]*1,IFERROR(SUMPRODUCT(COUNTIF(IsDigits,MID([kw in desc],ROW($A$1:$A$150),1)))=LEN([kw in desc]),#N/A)),[manuell])</f>
        <v>0</v>
      </c>
      <c r="R5377" s="1" t="str">
        <f>IF([pos kw in title]&gt;0,MID(J5377,#REF!,4),IF([first '# in title]&gt;0,MID([title],[first '# in title],3),IF([first '# in title]&gt;0,MID([desc],#REF!,3),VLOOKUP([productid],$G$2:$R$1386,8))))</f>
        <v xml:space="preserve">42 </v>
      </c>
      <c r="S5377" s="1" t="e">
        <f>IF([kw in desc]=[kw rough in title],[kw in desc]*1,IFERROR(LEFT([kw_dirty],3)*1,IFERROR(LEFT([kw_dirty],2)*1,"n.a.")))</f>
        <v>#N/A</v>
      </c>
      <c r="T5377" s="1"/>
      <c r="U5377" s="1">
        <f>VLOOKUP(Tabelle1[[#This Row],[productid]],Tabelle2[#All],2,FALSE)</f>
        <v>42</v>
      </c>
    </row>
    <row r="5378" spans="1:21">
      <c r="A5378" t="s">
        <v>3585</v>
      </c>
      <c r="B5378">
        <v>3234</v>
      </c>
      <c r="C5378">
        <v>289859</v>
      </c>
      <c r="D5378" t="s">
        <v>8817</v>
      </c>
      <c r="E5378" t="s">
        <v>8818</v>
      </c>
      <c r="F5378">
        <v>18406</v>
      </c>
      <c r="G5378">
        <v>2286143</v>
      </c>
      <c r="H5378">
        <f t="shared" si="83"/>
        <v>0</v>
      </c>
      <c r="I5378">
        <f t="array" ref="I5378">MIN(IFERROR(FIND(IstNumbers,A5378),""))</f>
        <v>20</v>
      </c>
      <c r="J5378" s="1" t="e">
        <f>IF([first '# in title]&lt;[pos kw in title],MID([title],[pos kw in title]-6,6),#N/A)</f>
        <v>#N/A</v>
      </c>
      <c r="K5378" s="1" t="e">
        <f>IFERROR(MID(SUBSTITUTE([kw rough in title],",","."),FIND("(",[kw rough in title])+1,20),SUBSTITUTE(IFERROR(MID([kw rough in title],FIND(" ",[kw rough in title])+1,20),[kw rough in title]),",","."))</f>
        <v>#N/A</v>
      </c>
      <c r="L5378" s="1">
        <f>IFERROR(FIND("kW",[desc]),0)</f>
        <v>0</v>
      </c>
      <c r="M5378">
        <f t="array" ref="M5378">MIN(IFERROR(FIND(IstNumbers,E5378),""))</f>
        <v>33</v>
      </c>
      <c r="N5378" s="1" t="b">
        <f>IF([first '# in desc]&lt;[pos kw in desc],MID([desc],[pos kw in desc]-7,7))</f>
        <v>0</v>
      </c>
      <c r="O53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78" s="1" t="str">
        <f>TRIM(IF([first '# in desc]&lt;[pos kw in desc],MID([desc],[pos kw in desc]-6,6),FALSE))</f>
        <v>FALSCH</v>
      </c>
      <c r="Q5378" s="1" t="b">
        <f>IF(LEN([manuell])=0,IFERROR([kw fine in title]*1,IFERROR(SUMPRODUCT(COUNTIF(IsDigits,MID([kw in desc],ROW($A$1:$A$150),1)))=LEN([kw in desc]),#N/A)),[manuell])</f>
        <v>0</v>
      </c>
      <c r="R5378" s="1" t="str">
        <f>IF([pos kw in title]&gt;0,MID(J5378,#REF!,4),IF([first '# in title]&gt;0,MID([title],[first '# in title],3),IF([first '# in title]&gt;0,MID([desc],#REF!,3),VLOOKUP([productid],$G$2:$R$1386,8))))</f>
        <v>146</v>
      </c>
      <c r="S5378" s="1" t="e">
        <f>IF([kw in desc]=[kw rough in title],[kw in desc]*1,IFERROR(LEFT([kw_dirty],3)*1,IFERROR(LEFT([kw_dirty],2)*1,"n.a.")))</f>
        <v>#N/A</v>
      </c>
      <c r="T5378" s="1"/>
      <c r="U5378" s="1" t="e">
        <f>VLOOKUP(Tabelle1[[#This Row],[productid]],Tabelle2[#All],2,FALSE)</f>
        <v>#N/A</v>
      </c>
    </row>
    <row r="5379" spans="1:21" hidden="1">
      <c r="A5379" t="s">
        <v>1307</v>
      </c>
      <c r="B5379">
        <v>3975</v>
      </c>
      <c r="C5379">
        <v>289859</v>
      </c>
      <c r="D5379" t="s">
        <v>8819</v>
      </c>
      <c r="E5379" t="s">
        <v>8820</v>
      </c>
      <c r="F5379">
        <v>18406</v>
      </c>
      <c r="G5379">
        <v>3497887</v>
      </c>
      <c r="H5379">
        <f t="shared" si="83"/>
        <v>0</v>
      </c>
      <c r="I5379">
        <f t="array" ref="I5379">MIN(IFERROR(FIND(IstNumbers,A5379),""))</f>
        <v>13</v>
      </c>
      <c r="J5379" s="1" t="e">
        <f>IF([first '# in title]&lt;[pos kw in title],MID([title],[pos kw in title]-6,6),#N/A)</f>
        <v>#N/A</v>
      </c>
      <c r="K5379" s="1" t="e">
        <f>IFERROR(MID(SUBSTITUTE([kw rough in title],",","."),FIND("(",[kw rough in title])+1,20),SUBSTITUTE(IFERROR(MID([kw rough in title],FIND(" ",[kw rough in title])+1,20),[kw rough in title]),",","."))</f>
        <v>#N/A</v>
      </c>
      <c r="L5379" s="1">
        <f>IFERROR(FIND("kW",[desc]),0)</f>
        <v>70</v>
      </c>
      <c r="M5379">
        <f t="array" ref="M5379">MIN(IFERROR(FIND(IstNumbers,E5379),""))</f>
        <v>34</v>
      </c>
      <c r="N5379" s="1" t="str">
        <f>IF([first '# in desc]&lt;[pos kw in desc],MID([desc],[pos kw in desc]-7,7))</f>
        <v xml:space="preserve">­me 42 </v>
      </c>
      <c r="O53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79" s="1" t="str">
        <f>TRIM(IF([first '# in desc]&lt;[pos kw in desc],MID([desc],[pos kw in desc]-6,6),FALSE))</f>
        <v>me 42</v>
      </c>
      <c r="Q5379" s="1" t="b">
        <f>IF(LEN([manuell])=0,IFERROR([kw fine in title]*1,IFERROR(SUMPRODUCT(COUNTIF(IsDigits,MID([kw in desc],ROW($A$1:$A$150),1)))=LEN([kw in desc]),#N/A)),[manuell])</f>
        <v>0</v>
      </c>
      <c r="R5379" s="1" t="str">
        <f>IF([pos kw in title]&gt;0,MID(J5379,#REF!,4),IF([first '# in title]&gt;0,MID([title],[first '# in title],3),IF([first '# in title]&gt;0,MID([desc],#REF!,3),VLOOKUP([productid],$G$2:$R$1386,8))))</f>
        <v xml:space="preserve">42 </v>
      </c>
      <c r="S5379" s="1" t="e">
        <f>IF([kw in desc]=[kw rough in title],[kw in desc]*1,IFERROR(LEFT([kw_dirty],3)*1,IFERROR(LEFT([kw_dirty],2)*1,"n.a.")))</f>
        <v>#N/A</v>
      </c>
      <c r="T5379" s="1"/>
      <c r="U5379" s="1">
        <f>VLOOKUP(Tabelle1[[#This Row],[productid]],Tabelle2[#All],2,FALSE)</f>
        <v>42</v>
      </c>
    </row>
    <row r="5380" spans="1:21" hidden="1">
      <c r="A5380" t="s">
        <v>3224</v>
      </c>
      <c r="B5380">
        <v>3850</v>
      </c>
      <c r="C5380">
        <v>289859</v>
      </c>
      <c r="D5380" t="s">
        <v>8821</v>
      </c>
      <c r="E5380" t="s">
        <v>8822</v>
      </c>
      <c r="F5380">
        <v>18406</v>
      </c>
      <c r="G5380">
        <v>1750863</v>
      </c>
      <c r="H5380">
        <f t="shared" ref="H5380:H5443" si="84">IFERROR(FIND("kW",A5380),0)</f>
        <v>0</v>
      </c>
      <c r="I5380">
        <f t="array" ref="I5380">MIN(IFERROR(FIND(IstNumbers,A5380),""))</f>
        <v>12</v>
      </c>
      <c r="J5380" s="1" t="e">
        <f>IF([first '# in title]&lt;[pos kw in title],MID([title],[pos kw in title]-6,6),#N/A)</f>
        <v>#N/A</v>
      </c>
      <c r="K5380" s="1" t="e">
        <f>IFERROR(MID(SUBSTITUTE([kw rough in title],",","."),FIND("(",[kw rough in title])+1,20),SUBSTITUTE(IFERROR(MID([kw rough in title],FIND(" ",[kw rough in title])+1,20),[kw rough in title]),",","."))</f>
        <v>#N/A</v>
      </c>
      <c r="L5380" s="1">
        <f>IFERROR(FIND("kW",[desc]),0)</f>
        <v>70</v>
      </c>
      <c r="M5380">
        <f t="array" ref="M5380">MIN(IFERROR(FIND(IstNumbers,E5380),""))</f>
        <v>34</v>
      </c>
      <c r="N5380" s="1" t="str">
        <f>IF([first '# in desc]&lt;[pos kw in desc],MID([desc],[pos kw in desc]-7,7))</f>
        <v xml:space="preserve">­me 42 </v>
      </c>
      <c r="O53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80" s="1" t="str">
        <f>TRIM(IF([first '# in desc]&lt;[pos kw in desc],MID([desc],[pos kw in desc]-6,6),FALSE))</f>
        <v>me 42</v>
      </c>
      <c r="Q5380" s="1" t="b">
        <f>IF(LEN([manuell])=0,IFERROR([kw fine in title]*1,IFERROR(SUMPRODUCT(COUNTIF(IsDigits,MID([kw in desc],ROW($A$1:$A$150),1)))=LEN([kw in desc]),#N/A)),[manuell])</f>
        <v>0</v>
      </c>
      <c r="R5380" s="1" t="str">
        <f>IF([pos kw in title]&gt;0,MID(J5380,#REF!,4),IF([first '# in title]&gt;0,MID([title],[first '# in title],3),IF([first '# in title]&gt;0,MID([desc],#REF!,3),VLOOKUP([productid],$G$2:$R$1386,8))))</f>
        <v xml:space="preserve">42 </v>
      </c>
      <c r="S5380" s="1" t="e">
        <f>IF([kw in desc]=[kw rough in title],[kw in desc]*1,IFERROR(LEFT([kw_dirty],3)*1,IFERROR(LEFT([kw_dirty],2)*1,"n.a.")))</f>
        <v>#N/A</v>
      </c>
      <c r="T5380" s="1"/>
      <c r="U5380" s="1">
        <f>VLOOKUP(Tabelle1[[#This Row],[productid]],Tabelle2[#All],2,FALSE)</f>
        <v>42</v>
      </c>
    </row>
    <row r="5381" spans="1:21">
      <c r="A5381" t="s">
        <v>3585</v>
      </c>
      <c r="B5381">
        <v>3234</v>
      </c>
      <c r="C5381">
        <v>289859</v>
      </c>
      <c r="D5381" t="s">
        <v>8823</v>
      </c>
      <c r="E5381" t="s">
        <v>8824</v>
      </c>
      <c r="F5381">
        <v>18406</v>
      </c>
      <c r="G5381">
        <v>2286143</v>
      </c>
      <c r="H5381">
        <f t="shared" si="84"/>
        <v>0</v>
      </c>
      <c r="I5381">
        <f t="array" ref="I5381">MIN(IFERROR(FIND(IstNumbers,A5381),""))</f>
        <v>20</v>
      </c>
      <c r="J5381" s="1" t="e">
        <f>IF([first '# in title]&lt;[pos kw in title],MID([title],[pos kw in title]-6,6),#N/A)</f>
        <v>#N/A</v>
      </c>
      <c r="K5381" s="1" t="e">
        <f>IFERROR(MID(SUBSTITUTE([kw rough in title],",","."),FIND("(",[kw rough in title])+1,20),SUBSTITUTE(IFERROR(MID([kw rough in title],FIND(" ",[kw rough in title])+1,20),[kw rough in title]),",","."))</f>
        <v>#N/A</v>
      </c>
      <c r="L5381" s="1">
        <f>IFERROR(FIND("kW",[desc]),0)</f>
        <v>0</v>
      </c>
      <c r="M5381">
        <f t="array" ref="M5381">MIN(IFERROR(FIND(IstNumbers,E5381),""))</f>
        <v>33</v>
      </c>
      <c r="N5381" s="1" t="b">
        <f>IF([first '# in desc]&lt;[pos kw in desc],MID([desc],[pos kw in desc]-7,7))</f>
        <v>0</v>
      </c>
      <c r="O53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81" s="1" t="str">
        <f>TRIM(IF([first '# in desc]&lt;[pos kw in desc],MID([desc],[pos kw in desc]-6,6),FALSE))</f>
        <v>FALSCH</v>
      </c>
      <c r="Q5381" s="1" t="b">
        <f>IF(LEN([manuell])=0,IFERROR([kw fine in title]*1,IFERROR(SUMPRODUCT(COUNTIF(IsDigits,MID([kw in desc],ROW($A$1:$A$150),1)))=LEN([kw in desc]),#N/A)),[manuell])</f>
        <v>0</v>
      </c>
      <c r="R5381" s="1" t="str">
        <f>IF([pos kw in title]&gt;0,MID(J5381,#REF!,4),IF([first '# in title]&gt;0,MID([title],[first '# in title],3),IF([first '# in title]&gt;0,MID([desc],#REF!,3),VLOOKUP([productid],$G$2:$R$1386,8))))</f>
        <v>146</v>
      </c>
      <c r="S5381" s="1" t="e">
        <f>IF([kw in desc]=[kw rough in title],[kw in desc]*1,IFERROR(LEFT([kw_dirty],3)*1,IFERROR(LEFT([kw_dirty],2)*1,"n.a.")))</f>
        <v>#N/A</v>
      </c>
      <c r="T5381" s="1"/>
      <c r="U5381" s="1" t="e">
        <f>VLOOKUP(Tabelle1[[#This Row],[productid]],Tabelle2[#All],2,FALSE)</f>
        <v>#N/A</v>
      </c>
    </row>
    <row r="5382" spans="1:21" hidden="1">
      <c r="A5382" t="s">
        <v>1307</v>
      </c>
      <c r="B5382">
        <v>3980</v>
      </c>
      <c r="C5382">
        <v>289859</v>
      </c>
      <c r="D5382" t="s">
        <v>8825</v>
      </c>
      <c r="E5382" t="s">
        <v>8826</v>
      </c>
      <c r="F5382">
        <v>18406</v>
      </c>
      <c r="G5382">
        <v>3497887</v>
      </c>
      <c r="H5382">
        <f t="shared" si="84"/>
        <v>0</v>
      </c>
      <c r="I5382">
        <f t="array" ref="I5382">MIN(IFERROR(FIND(IstNumbers,A5382),""))</f>
        <v>13</v>
      </c>
      <c r="J5382" s="1" t="e">
        <f>IF([first '# in title]&lt;[pos kw in title],MID([title],[pos kw in title]-6,6),#N/A)</f>
        <v>#N/A</v>
      </c>
      <c r="K5382" s="1" t="e">
        <f>IFERROR(MID(SUBSTITUTE([kw rough in title],",","."),FIND("(",[kw rough in title])+1,20),SUBSTITUTE(IFERROR(MID([kw rough in title],FIND(" ",[kw rough in title])+1,20),[kw rough in title]),",","."))</f>
        <v>#N/A</v>
      </c>
      <c r="L5382" s="1">
        <f>IFERROR(FIND("kW",[desc]),0)</f>
        <v>70</v>
      </c>
      <c r="M5382">
        <f t="array" ref="M5382">MIN(IFERROR(FIND(IstNumbers,E5382),""))</f>
        <v>34</v>
      </c>
      <c r="N5382" s="1" t="str">
        <f>IF([first '# in desc]&lt;[pos kw in desc],MID([desc],[pos kw in desc]-7,7))</f>
        <v xml:space="preserve">­me 42 </v>
      </c>
      <c r="O53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82" s="1" t="str">
        <f>TRIM(IF([first '# in desc]&lt;[pos kw in desc],MID([desc],[pos kw in desc]-6,6),FALSE))</f>
        <v>me 42</v>
      </c>
      <c r="Q5382" s="1" t="b">
        <f>IF(LEN([manuell])=0,IFERROR([kw fine in title]*1,IFERROR(SUMPRODUCT(COUNTIF(IsDigits,MID([kw in desc],ROW($A$1:$A$150),1)))=LEN([kw in desc]),#N/A)),[manuell])</f>
        <v>0</v>
      </c>
      <c r="R5382" s="1" t="str">
        <f>IF([pos kw in title]&gt;0,MID(J5382,#REF!,4),IF([first '# in title]&gt;0,MID([title],[first '# in title],3),IF([first '# in title]&gt;0,MID([desc],#REF!,3),VLOOKUP([productid],$G$2:$R$1386,8))))</f>
        <v xml:space="preserve">42 </v>
      </c>
      <c r="S5382" s="1" t="e">
        <f>IF([kw in desc]=[kw rough in title],[kw in desc]*1,IFERROR(LEFT([kw_dirty],3)*1,IFERROR(LEFT([kw_dirty],2)*1,"n.a.")))</f>
        <v>#N/A</v>
      </c>
      <c r="T5382" s="1"/>
      <c r="U5382" s="1">
        <f>VLOOKUP(Tabelle1[[#This Row],[productid]],Tabelle2[#All],2,FALSE)</f>
        <v>42</v>
      </c>
    </row>
    <row r="5383" spans="1:21" hidden="1">
      <c r="A5383" t="s">
        <v>3224</v>
      </c>
      <c r="B5383">
        <v>3850</v>
      </c>
      <c r="C5383">
        <v>289859</v>
      </c>
      <c r="D5383" t="s">
        <v>8827</v>
      </c>
      <c r="E5383" t="s">
        <v>8828</v>
      </c>
      <c r="F5383">
        <v>18406</v>
      </c>
      <c r="G5383">
        <v>1750863</v>
      </c>
      <c r="H5383">
        <f t="shared" si="84"/>
        <v>0</v>
      </c>
      <c r="I5383">
        <f t="array" ref="I5383">MIN(IFERROR(FIND(IstNumbers,A5383),""))</f>
        <v>12</v>
      </c>
      <c r="J5383" s="1" t="e">
        <f>IF([first '# in title]&lt;[pos kw in title],MID([title],[pos kw in title]-6,6),#N/A)</f>
        <v>#N/A</v>
      </c>
      <c r="K5383" s="1" t="e">
        <f>IFERROR(MID(SUBSTITUTE([kw rough in title],",","."),FIND("(",[kw rough in title])+1,20),SUBSTITUTE(IFERROR(MID([kw rough in title],FIND(" ",[kw rough in title])+1,20),[kw rough in title]),",","."))</f>
        <v>#N/A</v>
      </c>
      <c r="L5383" s="1">
        <f>IFERROR(FIND("kW",[desc]),0)</f>
        <v>70</v>
      </c>
      <c r="M5383">
        <f t="array" ref="M5383">MIN(IFERROR(FIND(IstNumbers,E5383),""))</f>
        <v>34</v>
      </c>
      <c r="N5383" s="1" t="str">
        <f>IF([first '# in desc]&lt;[pos kw in desc],MID([desc],[pos kw in desc]-7,7))</f>
        <v xml:space="preserve">­me 42 </v>
      </c>
      <c r="O53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83" s="1" t="str">
        <f>TRIM(IF([first '# in desc]&lt;[pos kw in desc],MID([desc],[pos kw in desc]-6,6),FALSE))</f>
        <v>me 42</v>
      </c>
      <c r="Q5383" s="1" t="b">
        <f>IF(LEN([manuell])=0,IFERROR([kw fine in title]*1,IFERROR(SUMPRODUCT(COUNTIF(IsDigits,MID([kw in desc],ROW($A$1:$A$150),1)))=LEN([kw in desc]),#N/A)),[manuell])</f>
        <v>0</v>
      </c>
      <c r="R5383" s="1" t="str">
        <f>IF([pos kw in title]&gt;0,MID(J5383,#REF!,4),IF([first '# in title]&gt;0,MID([title],[first '# in title],3),IF([first '# in title]&gt;0,MID([desc],#REF!,3),VLOOKUP([productid],$G$2:$R$1386,8))))</f>
        <v xml:space="preserve">42 </v>
      </c>
      <c r="S5383" s="1" t="e">
        <f>IF([kw in desc]=[kw rough in title],[kw in desc]*1,IFERROR(LEFT([kw_dirty],3)*1,IFERROR(LEFT([kw_dirty],2)*1,"n.a.")))</f>
        <v>#N/A</v>
      </c>
      <c r="T5383" s="1"/>
      <c r="U5383" s="1">
        <f>VLOOKUP(Tabelle1[[#This Row],[productid]],Tabelle2[#All],2,FALSE)</f>
        <v>42</v>
      </c>
    </row>
    <row r="5384" spans="1:21">
      <c r="A5384" t="s">
        <v>3585</v>
      </c>
      <c r="B5384">
        <v>3235</v>
      </c>
      <c r="C5384">
        <v>289859</v>
      </c>
      <c r="D5384" t="s">
        <v>8829</v>
      </c>
      <c r="E5384" t="s">
        <v>8830</v>
      </c>
      <c r="F5384">
        <v>18406</v>
      </c>
      <c r="G5384">
        <v>2286143</v>
      </c>
      <c r="H5384">
        <f t="shared" si="84"/>
        <v>0</v>
      </c>
      <c r="I5384">
        <f t="array" ref="I5384">MIN(IFERROR(FIND(IstNumbers,A5384),""))</f>
        <v>20</v>
      </c>
      <c r="J5384" s="1" t="e">
        <f>IF([first '# in title]&lt;[pos kw in title],MID([title],[pos kw in title]-6,6),#N/A)</f>
        <v>#N/A</v>
      </c>
      <c r="K5384" s="1" t="e">
        <f>IFERROR(MID(SUBSTITUTE([kw rough in title],",","."),FIND("(",[kw rough in title])+1,20),SUBSTITUTE(IFERROR(MID([kw rough in title],FIND(" ",[kw rough in title])+1,20),[kw rough in title]),",","."))</f>
        <v>#N/A</v>
      </c>
      <c r="L5384" s="1">
        <f>IFERROR(FIND("kW",[desc]),0)</f>
        <v>0</v>
      </c>
      <c r="M5384">
        <f t="array" ref="M5384">MIN(IFERROR(FIND(IstNumbers,E5384),""))</f>
        <v>33</v>
      </c>
      <c r="N5384" s="1" t="b">
        <f>IF([first '# in desc]&lt;[pos kw in desc],MID([desc],[pos kw in desc]-7,7))</f>
        <v>0</v>
      </c>
      <c r="O53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84" s="1" t="str">
        <f>TRIM(IF([first '# in desc]&lt;[pos kw in desc],MID([desc],[pos kw in desc]-6,6),FALSE))</f>
        <v>FALSCH</v>
      </c>
      <c r="Q5384" s="1" t="b">
        <f>IF(LEN([manuell])=0,IFERROR([kw fine in title]*1,IFERROR(SUMPRODUCT(COUNTIF(IsDigits,MID([kw in desc],ROW($A$1:$A$150),1)))=LEN([kw in desc]),#N/A)),[manuell])</f>
        <v>0</v>
      </c>
      <c r="R5384" s="1" t="str">
        <f>IF([pos kw in title]&gt;0,MID(J5384,#REF!,4),IF([first '# in title]&gt;0,MID([title],[first '# in title],3),IF([first '# in title]&gt;0,MID([desc],#REF!,3),VLOOKUP([productid],$G$2:$R$1386,8))))</f>
        <v>146</v>
      </c>
      <c r="S5384" s="1" t="e">
        <f>IF([kw in desc]=[kw rough in title],[kw in desc]*1,IFERROR(LEFT([kw_dirty],3)*1,IFERROR(LEFT([kw_dirty],2)*1,"n.a.")))</f>
        <v>#N/A</v>
      </c>
      <c r="T5384" s="1"/>
      <c r="U5384" s="1" t="e">
        <f>VLOOKUP(Tabelle1[[#This Row],[productid]],Tabelle2[#All],2,FALSE)</f>
        <v>#N/A</v>
      </c>
    </row>
    <row r="5385" spans="1:21" hidden="1">
      <c r="A5385" t="s">
        <v>1307</v>
      </c>
      <c r="B5385">
        <v>3980</v>
      </c>
      <c r="C5385">
        <v>289859</v>
      </c>
      <c r="D5385" t="s">
        <v>8831</v>
      </c>
      <c r="E5385" t="s">
        <v>8832</v>
      </c>
      <c r="F5385">
        <v>18406</v>
      </c>
      <c r="G5385">
        <v>3497887</v>
      </c>
      <c r="H5385">
        <f t="shared" si="84"/>
        <v>0</v>
      </c>
      <c r="I5385">
        <f t="array" ref="I5385">MIN(IFERROR(FIND(IstNumbers,A5385),""))</f>
        <v>13</v>
      </c>
      <c r="J5385" s="1" t="e">
        <f>IF([first '# in title]&lt;[pos kw in title],MID([title],[pos kw in title]-6,6),#N/A)</f>
        <v>#N/A</v>
      </c>
      <c r="K5385" s="1" t="e">
        <f>IFERROR(MID(SUBSTITUTE([kw rough in title],",","."),FIND("(",[kw rough in title])+1,20),SUBSTITUTE(IFERROR(MID([kw rough in title],FIND(" ",[kw rough in title])+1,20),[kw rough in title]),",","."))</f>
        <v>#N/A</v>
      </c>
      <c r="L5385" s="1">
        <f>IFERROR(FIND("kW",[desc]),0)</f>
        <v>70</v>
      </c>
      <c r="M5385">
        <f t="array" ref="M5385">MIN(IFERROR(FIND(IstNumbers,E5385),""))</f>
        <v>34</v>
      </c>
      <c r="N5385" s="1" t="str">
        <f>IF([first '# in desc]&lt;[pos kw in desc],MID([desc],[pos kw in desc]-7,7))</f>
        <v xml:space="preserve">­me 42 </v>
      </c>
      <c r="O53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85" s="1" t="str">
        <f>TRIM(IF([first '# in desc]&lt;[pos kw in desc],MID([desc],[pos kw in desc]-6,6),FALSE))</f>
        <v>me 42</v>
      </c>
      <c r="Q5385" s="1" t="b">
        <f>IF(LEN([manuell])=0,IFERROR([kw fine in title]*1,IFERROR(SUMPRODUCT(COUNTIF(IsDigits,MID([kw in desc],ROW($A$1:$A$150),1)))=LEN([kw in desc]),#N/A)),[manuell])</f>
        <v>0</v>
      </c>
      <c r="R5385" s="1" t="str">
        <f>IF([pos kw in title]&gt;0,MID(J5385,#REF!,4),IF([first '# in title]&gt;0,MID([title],[first '# in title],3),IF([first '# in title]&gt;0,MID([desc],#REF!,3),VLOOKUP([productid],$G$2:$R$1386,8))))</f>
        <v xml:space="preserve">42 </v>
      </c>
      <c r="S5385" s="1" t="e">
        <f>IF([kw in desc]=[kw rough in title],[kw in desc]*1,IFERROR(LEFT([kw_dirty],3)*1,IFERROR(LEFT([kw_dirty],2)*1,"n.a.")))</f>
        <v>#N/A</v>
      </c>
      <c r="T5385" s="1"/>
      <c r="U5385" s="1">
        <f>VLOOKUP(Tabelle1[[#This Row],[productid]],Tabelle2[#All],2,FALSE)</f>
        <v>42</v>
      </c>
    </row>
    <row r="5386" spans="1:21" hidden="1">
      <c r="A5386" t="s">
        <v>3224</v>
      </c>
      <c r="B5386">
        <v>3850</v>
      </c>
      <c r="C5386">
        <v>289859</v>
      </c>
      <c r="D5386" t="s">
        <v>8833</v>
      </c>
      <c r="E5386" t="s">
        <v>8113</v>
      </c>
      <c r="F5386">
        <v>18406</v>
      </c>
      <c r="G5386">
        <v>1750863</v>
      </c>
      <c r="H5386">
        <f t="shared" si="84"/>
        <v>0</v>
      </c>
      <c r="I5386">
        <f t="array" ref="I5386">MIN(IFERROR(FIND(IstNumbers,A5386),""))</f>
        <v>12</v>
      </c>
      <c r="J5386" s="1" t="e">
        <f>IF([first '# in title]&lt;[pos kw in title],MID([title],[pos kw in title]-6,6),#N/A)</f>
        <v>#N/A</v>
      </c>
      <c r="K5386" s="1" t="e">
        <f>IFERROR(MID(SUBSTITUTE([kw rough in title],",","."),FIND("(",[kw rough in title])+1,20),SUBSTITUTE(IFERROR(MID([kw rough in title],FIND(" ",[kw rough in title])+1,20),[kw rough in title]),",","."))</f>
        <v>#N/A</v>
      </c>
      <c r="L5386" s="1">
        <f>IFERROR(FIND("kW",[desc]),0)</f>
        <v>70</v>
      </c>
      <c r="M5386">
        <f t="array" ref="M5386">MIN(IFERROR(FIND(IstNumbers,E5386),""))</f>
        <v>34</v>
      </c>
      <c r="N5386" s="1" t="str">
        <f>IF([first '# in desc]&lt;[pos kw in desc],MID([desc],[pos kw in desc]-7,7))</f>
        <v xml:space="preserve">­me 42 </v>
      </c>
      <c r="O53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86" s="1" t="str">
        <f>TRIM(IF([first '# in desc]&lt;[pos kw in desc],MID([desc],[pos kw in desc]-6,6),FALSE))</f>
        <v>me 42</v>
      </c>
      <c r="Q5386" s="1" t="b">
        <f>IF(LEN([manuell])=0,IFERROR([kw fine in title]*1,IFERROR(SUMPRODUCT(COUNTIF(IsDigits,MID([kw in desc],ROW($A$1:$A$150),1)))=LEN([kw in desc]),#N/A)),[manuell])</f>
        <v>0</v>
      </c>
      <c r="R5386" s="1" t="str">
        <f>IF([pos kw in title]&gt;0,MID(J5386,#REF!,4),IF([first '# in title]&gt;0,MID([title],[first '# in title],3),IF([first '# in title]&gt;0,MID([desc],#REF!,3),VLOOKUP([productid],$G$2:$R$1386,8))))</f>
        <v xml:space="preserve">42 </v>
      </c>
      <c r="S5386" s="1" t="e">
        <f>IF([kw in desc]=[kw rough in title],[kw in desc]*1,IFERROR(LEFT([kw_dirty],3)*1,IFERROR(LEFT([kw_dirty],2)*1,"n.a.")))</f>
        <v>#N/A</v>
      </c>
      <c r="T5386" s="1"/>
      <c r="U5386" s="1">
        <f>VLOOKUP(Tabelle1[[#This Row],[productid]],Tabelle2[#All],2,FALSE)</f>
        <v>42</v>
      </c>
    </row>
    <row r="5387" spans="1:21">
      <c r="A5387" t="s">
        <v>3585</v>
      </c>
      <c r="B5387">
        <v>3239</v>
      </c>
      <c r="C5387">
        <v>289859</v>
      </c>
      <c r="D5387" t="s">
        <v>8834</v>
      </c>
      <c r="E5387" t="s">
        <v>8835</v>
      </c>
      <c r="F5387">
        <v>18406</v>
      </c>
      <c r="G5387">
        <v>2286143</v>
      </c>
      <c r="H5387">
        <f t="shared" si="84"/>
        <v>0</v>
      </c>
      <c r="I5387">
        <f t="array" ref="I5387">MIN(IFERROR(FIND(IstNumbers,A5387),""))</f>
        <v>20</v>
      </c>
      <c r="J5387" s="1" t="e">
        <f>IF([first '# in title]&lt;[pos kw in title],MID([title],[pos kw in title]-6,6),#N/A)</f>
        <v>#N/A</v>
      </c>
      <c r="K5387" s="1" t="e">
        <f>IFERROR(MID(SUBSTITUTE([kw rough in title],",","."),FIND("(",[kw rough in title])+1,20),SUBSTITUTE(IFERROR(MID([kw rough in title],FIND(" ",[kw rough in title])+1,20),[kw rough in title]),",","."))</f>
        <v>#N/A</v>
      </c>
      <c r="L5387" s="1">
        <f>IFERROR(FIND("kW",[desc]),0)</f>
        <v>0</v>
      </c>
      <c r="M5387">
        <f t="array" ref="M5387">MIN(IFERROR(FIND(IstNumbers,E5387),""))</f>
        <v>33</v>
      </c>
      <c r="N5387" s="1" t="b">
        <f>IF([first '# in desc]&lt;[pos kw in desc],MID([desc],[pos kw in desc]-7,7))</f>
        <v>0</v>
      </c>
      <c r="O53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87" s="1" t="str">
        <f>TRIM(IF([first '# in desc]&lt;[pos kw in desc],MID([desc],[pos kw in desc]-6,6),FALSE))</f>
        <v>FALSCH</v>
      </c>
      <c r="Q5387" s="1" t="b">
        <f>IF(LEN([manuell])=0,IFERROR([kw fine in title]*1,IFERROR(SUMPRODUCT(COUNTIF(IsDigits,MID([kw in desc],ROW($A$1:$A$150),1)))=LEN([kw in desc]),#N/A)),[manuell])</f>
        <v>0</v>
      </c>
      <c r="R5387" s="1" t="str">
        <f>IF([pos kw in title]&gt;0,MID(J5387,#REF!,4),IF([first '# in title]&gt;0,MID([title],[first '# in title],3),IF([first '# in title]&gt;0,MID([desc],#REF!,3),VLOOKUP([productid],$G$2:$R$1386,8))))</f>
        <v>146</v>
      </c>
      <c r="S5387" s="1" t="e">
        <f>IF([kw in desc]=[kw rough in title],[kw in desc]*1,IFERROR(LEFT([kw_dirty],3)*1,IFERROR(LEFT([kw_dirty],2)*1,"n.a.")))</f>
        <v>#N/A</v>
      </c>
      <c r="T5387" s="1"/>
      <c r="U5387" s="1" t="e">
        <f>VLOOKUP(Tabelle1[[#This Row],[productid]],Tabelle2[#All],2,FALSE)</f>
        <v>#N/A</v>
      </c>
    </row>
    <row r="5388" spans="1:21" hidden="1">
      <c r="A5388" t="s">
        <v>1307</v>
      </c>
      <c r="B5388">
        <v>3980</v>
      </c>
      <c r="C5388">
        <v>289859</v>
      </c>
      <c r="D5388" t="s">
        <v>8836</v>
      </c>
      <c r="E5388" t="s">
        <v>8837</v>
      </c>
      <c r="F5388">
        <v>18406</v>
      </c>
      <c r="G5388">
        <v>3497887</v>
      </c>
      <c r="H5388">
        <f t="shared" si="84"/>
        <v>0</v>
      </c>
      <c r="I5388">
        <f t="array" ref="I5388">MIN(IFERROR(FIND(IstNumbers,A5388),""))</f>
        <v>13</v>
      </c>
      <c r="J5388" s="1" t="e">
        <f>IF([first '# in title]&lt;[pos kw in title],MID([title],[pos kw in title]-6,6),#N/A)</f>
        <v>#N/A</v>
      </c>
      <c r="K5388" s="1" t="e">
        <f>IFERROR(MID(SUBSTITUTE([kw rough in title],",","."),FIND("(",[kw rough in title])+1,20),SUBSTITUTE(IFERROR(MID([kw rough in title],FIND(" ",[kw rough in title])+1,20),[kw rough in title]),",","."))</f>
        <v>#N/A</v>
      </c>
      <c r="L5388" s="1">
        <f>IFERROR(FIND("kW",[desc]),0)</f>
        <v>70</v>
      </c>
      <c r="M5388">
        <f t="array" ref="M5388">MIN(IFERROR(FIND(IstNumbers,E5388),""))</f>
        <v>34</v>
      </c>
      <c r="N5388" s="1" t="str">
        <f>IF([first '# in desc]&lt;[pos kw in desc],MID([desc],[pos kw in desc]-7,7))</f>
        <v xml:space="preserve">­me 42 </v>
      </c>
      <c r="O53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88" s="1" t="str">
        <f>TRIM(IF([first '# in desc]&lt;[pos kw in desc],MID([desc],[pos kw in desc]-6,6),FALSE))</f>
        <v>me 42</v>
      </c>
      <c r="Q5388" s="1" t="b">
        <f>IF(LEN([manuell])=0,IFERROR([kw fine in title]*1,IFERROR(SUMPRODUCT(COUNTIF(IsDigits,MID([kw in desc],ROW($A$1:$A$150),1)))=LEN([kw in desc]),#N/A)),[manuell])</f>
        <v>0</v>
      </c>
      <c r="R5388" s="1" t="str">
        <f>IF([pos kw in title]&gt;0,MID(J5388,#REF!,4),IF([first '# in title]&gt;0,MID([title],[first '# in title],3),IF([first '# in title]&gt;0,MID([desc],#REF!,3),VLOOKUP([productid],$G$2:$R$1386,8))))</f>
        <v xml:space="preserve">42 </v>
      </c>
      <c r="S5388" s="1" t="e">
        <f>IF([kw in desc]=[kw rough in title],[kw in desc]*1,IFERROR(LEFT([kw_dirty],3)*1,IFERROR(LEFT([kw_dirty],2)*1,"n.a.")))</f>
        <v>#N/A</v>
      </c>
      <c r="T5388" s="1"/>
      <c r="U5388" s="1">
        <f>VLOOKUP(Tabelle1[[#This Row],[productid]],Tabelle2[#All],2,FALSE)</f>
        <v>42</v>
      </c>
    </row>
    <row r="5389" spans="1:21" hidden="1">
      <c r="A5389" t="s">
        <v>3224</v>
      </c>
      <c r="B5389">
        <v>3850</v>
      </c>
      <c r="C5389">
        <v>289859</v>
      </c>
      <c r="D5389" t="s">
        <v>8838</v>
      </c>
      <c r="E5389" t="s">
        <v>8119</v>
      </c>
      <c r="F5389">
        <v>18406</v>
      </c>
      <c r="G5389">
        <v>1750863</v>
      </c>
      <c r="H5389">
        <f t="shared" si="84"/>
        <v>0</v>
      </c>
      <c r="I5389">
        <f t="array" ref="I5389">MIN(IFERROR(FIND(IstNumbers,A5389),""))</f>
        <v>12</v>
      </c>
      <c r="J5389" s="1" t="e">
        <f>IF([first '# in title]&lt;[pos kw in title],MID([title],[pos kw in title]-6,6),#N/A)</f>
        <v>#N/A</v>
      </c>
      <c r="K5389" s="1" t="e">
        <f>IFERROR(MID(SUBSTITUTE([kw rough in title],",","."),FIND("(",[kw rough in title])+1,20),SUBSTITUTE(IFERROR(MID([kw rough in title],FIND(" ",[kw rough in title])+1,20),[kw rough in title]),",","."))</f>
        <v>#N/A</v>
      </c>
      <c r="L5389" s="1">
        <f>IFERROR(FIND("kW",[desc]),0)</f>
        <v>70</v>
      </c>
      <c r="M5389">
        <f t="array" ref="M5389">MIN(IFERROR(FIND(IstNumbers,E5389),""))</f>
        <v>34</v>
      </c>
      <c r="N5389" s="1" t="str">
        <f>IF([first '# in desc]&lt;[pos kw in desc],MID([desc],[pos kw in desc]-7,7))</f>
        <v xml:space="preserve">­me 42 </v>
      </c>
      <c r="O53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89" s="1" t="str">
        <f>TRIM(IF([first '# in desc]&lt;[pos kw in desc],MID([desc],[pos kw in desc]-6,6),FALSE))</f>
        <v>me 42</v>
      </c>
      <c r="Q5389" s="1" t="b">
        <f>IF(LEN([manuell])=0,IFERROR([kw fine in title]*1,IFERROR(SUMPRODUCT(COUNTIF(IsDigits,MID([kw in desc],ROW($A$1:$A$150),1)))=LEN([kw in desc]),#N/A)),[manuell])</f>
        <v>0</v>
      </c>
      <c r="R5389" s="1" t="str">
        <f>IF([pos kw in title]&gt;0,MID(J5389,#REF!,4),IF([first '# in title]&gt;0,MID([title],[first '# in title],3),IF([first '# in title]&gt;0,MID([desc],#REF!,3),VLOOKUP([productid],$G$2:$R$1386,8))))</f>
        <v xml:space="preserve">42 </v>
      </c>
      <c r="S5389" s="1" t="e">
        <f>IF([kw in desc]=[kw rough in title],[kw in desc]*1,IFERROR(LEFT([kw_dirty],3)*1,IFERROR(LEFT([kw_dirty],2)*1,"n.a.")))</f>
        <v>#N/A</v>
      </c>
      <c r="T5389" s="1"/>
      <c r="U5389" s="1">
        <f>VLOOKUP(Tabelle1[[#This Row],[productid]],Tabelle2[#All],2,FALSE)</f>
        <v>42</v>
      </c>
    </row>
    <row r="5390" spans="1:21">
      <c r="A5390" t="s">
        <v>3585</v>
      </c>
      <c r="B5390">
        <v>3240</v>
      </c>
      <c r="C5390">
        <v>289859</v>
      </c>
      <c r="D5390" t="s">
        <v>8839</v>
      </c>
      <c r="E5390" t="s">
        <v>8840</v>
      </c>
      <c r="F5390">
        <v>18406</v>
      </c>
      <c r="G5390">
        <v>2286143</v>
      </c>
      <c r="H5390">
        <f t="shared" si="84"/>
        <v>0</v>
      </c>
      <c r="I5390">
        <f t="array" ref="I5390">MIN(IFERROR(FIND(IstNumbers,A5390),""))</f>
        <v>20</v>
      </c>
      <c r="J5390" s="1" t="e">
        <f>IF([first '# in title]&lt;[pos kw in title],MID([title],[pos kw in title]-6,6),#N/A)</f>
        <v>#N/A</v>
      </c>
      <c r="K5390" s="1" t="e">
        <f>IFERROR(MID(SUBSTITUTE([kw rough in title],",","."),FIND("(",[kw rough in title])+1,20),SUBSTITUTE(IFERROR(MID([kw rough in title],FIND(" ",[kw rough in title])+1,20),[kw rough in title]),",","."))</f>
        <v>#N/A</v>
      </c>
      <c r="L5390" s="1">
        <f>IFERROR(FIND("kW",[desc]),0)</f>
        <v>0</v>
      </c>
      <c r="M5390">
        <f t="array" ref="M5390">MIN(IFERROR(FIND(IstNumbers,E5390),""))</f>
        <v>18</v>
      </c>
      <c r="N5390" s="1" t="b">
        <f>IF([first '# in desc]&lt;[pos kw in desc],MID([desc],[pos kw in desc]-7,7))</f>
        <v>0</v>
      </c>
      <c r="O53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90" s="1" t="str">
        <f>TRIM(IF([first '# in desc]&lt;[pos kw in desc],MID([desc],[pos kw in desc]-6,6),FALSE))</f>
        <v>FALSCH</v>
      </c>
      <c r="Q5390" s="1" t="b">
        <f>IF(LEN([manuell])=0,IFERROR([kw fine in title]*1,IFERROR(SUMPRODUCT(COUNTIF(IsDigits,MID([kw in desc],ROW($A$1:$A$150),1)))=LEN([kw in desc]),#N/A)),[manuell])</f>
        <v>0</v>
      </c>
      <c r="R5390" s="1" t="str">
        <f>IF([pos kw in title]&gt;0,MID(J5390,#REF!,4),IF([first '# in title]&gt;0,MID([title],[first '# in title],3),IF([first '# in title]&gt;0,MID([desc],#REF!,3),VLOOKUP([productid],$G$2:$R$1386,8))))</f>
        <v>146</v>
      </c>
      <c r="S5390" s="1" t="e">
        <f>IF([kw in desc]=[kw rough in title],[kw in desc]*1,IFERROR(LEFT([kw_dirty],3)*1,IFERROR(LEFT([kw_dirty],2)*1,"n.a.")))</f>
        <v>#N/A</v>
      </c>
      <c r="T5390" s="1"/>
      <c r="U5390" s="1" t="e">
        <f>VLOOKUP(Tabelle1[[#This Row],[productid]],Tabelle2[#All],2,FALSE)</f>
        <v>#N/A</v>
      </c>
    </row>
    <row r="5391" spans="1:21" hidden="1">
      <c r="A5391" t="s">
        <v>1307</v>
      </c>
      <c r="B5391">
        <v>3980</v>
      </c>
      <c r="C5391">
        <v>289859</v>
      </c>
      <c r="D5391" t="s">
        <v>8841</v>
      </c>
      <c r="E5391" t="s">
        <v>8758</v>
      </c>
      <c r="F5391">
        <v>18406</v>
      </c>
      <c r="G5391">
        <v>3497887</v>
      </c>
      <c r="H5391">
        <f t="shared" si="84"/>
        <v>0</v>
      </c>
      <c r="I5391">
        <f t="array" ref="I5391">MIN(IFERROR(FIND(IstNumbers,A5391),""))</f>
        <v>13</v>
      </c>
      <c r="J5391" s="1" t="e">
        <f>IF([first '# in title]&lt;[pos kw in title],MID([title],[pos kw in title]-6,6),#N/A)</f>
        <v>#N/A</v>
      </c>
      <c r="K5391" s="1" t="e">
        <f>IFERROR(MID(SUBSTITUTE([kw rough in title],",","."),FIND("(",[kw rough in title])+1,20),SUBSTITUTE(IFERROR(MID([kw rough in title],FIND(" ",[kw rough in title])+1,20),[kw rough in title]),",","."))</f>
        <v>#N/A</v>
      </c>
      <c r="L5391" s="1">
        <f>IFERROR(FIND("kW",[desc]),0)</f>
        <v>70</v>
      </c>
      <c r="M5391">
        <f t="array" ref="M5391">MIN(IFERROR(FIND(IstNumbers,E5391),""))</f>
        <v>34</v>
      </c>
      <c r="N5391" s="1" t="str">
        <f>IF([first '# in desc]&lt;[pos kw in desc],MID([desc],[pos kw in desc]-7,7))</f>
        <v xml:space="preserve">­me 42 </v>
      </c>
      <c r="O53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91" s="1" t="str">
        <f>TRIM(IF([first '# in desc]&lt;[pos kw in desc],MID([desc],[pos kw in desc]-6,6),FALSE))</f>
        <v>me 42</v>
      </c>
      <c r="Q5391" s="1" t="b">
        <f>IF(LEN([manuell])=0,IFERROR([kw fine in title]*1,IFERROR(SUMPRODUCT(COUNTIF(IsDigits,MID([kw in desc],ROW($A$1:$A$150),1)))=LEN([kw in desc]),#N/A)),[manuell])</f>
        <v>0</v>
      </c>
      <c r="R5391" s="1" t="str">
        <f>IF([pos kw in title]&gt;0,MID(J5391,#REF!,4),IF([first '# in title]&gt;0,MID([title],[first '# in title],3),IF([first '# in title]&gt;0,MID([desc],#REF!,3),VLOOKUP([productid],$G$2:$R$1386,8))))</f>
        <v xml:space="preserve">42 </v>
      </c>
      <c r="S5391" s="1" t="e">
        <f>IF([kw in desc]=[kw rough in title],[kw in desc]*1,IFERROR(LEFT([kw_dirty],3)*1,IFERROR(LEFT([kw_dirty],2)*1,"n.a.")))</f>
        <v>#N/A</v>
      </c>
      <c r="T5391" s="1"/>
      <c r="U5391" s="1">
        <f>VLOOKUP(Tabelle1[[#This Row],[productid]],Tabelle2[#All],2,FALSE)</f>
        <v>42</v>
      </c>
    </row>
    <row r="5392" spans="1:21" hidden="1">
      <c r="A5392" t="s">
        <v>3224</v>
      </c>
      <c r="B5392">
        <v>3850</v>
      </c>
      <c r="C5392">
        <v>289859</v>
      </c>
      <c r="D5392" t="s">
        <v>8842</v>
      </c>
      <c r="E5392" t="s">
        <v>8843</v>
      </c>
      <c r="F5392">
        <v>18406</v>
      </c>
      <c r="G5392">
        <v>1750863</v>
      </c>
      <c r="H5392">
        <f t="shared" si="84"/>
        <v>0</v>
      </c>
      <c r="I5392">
        <f t="array" ref="I5392">MIN(IFERROR(FIND(IstNumbers,A5392),""))</f>
        <v>12</v>
      </c>
      <c r="J5392" s="1" t="e">
        <f>IF([first '# in title]&lt;[pos kw in title],MID([title],[pos kw in title]-6,6),#N/A)</f>
        <v>#N/A</v>
      </c>
      <c r="K5392" s="1" t="e">
        <f>IFERROR(MID(SUBSTITUTE([kw rough in title],",","."),FIND("(",[kw rough in title])+1,20),SUBSTITUTE(IFERROR(MID([kw rough in title],FIND(" ",[kw rough in title])+1,20),[kw rough in title]),",","."))</f>
        <v>#N/A</v>
      </c>
      <c r="L5392" s="1">
        <f>IFERROR(FIND("kW",[desc]),0)</f>
        <v>70</v>
      </c>
      <c r="M5392">
        <f t="array" ref="M5392">MIN(IFERROR(FIND(IstNumbers,E5392),""))</f>
        <v>34</v>
      </c>
      <c r="N5392" s="1" t="str">
        <f>IF([first '# in desc]&lt;[pos kw in desc],MID([desc],[pos kw in desc]-7,7))</f>
        <v xml:space="preserve">­me 42 </v>
      </c>
      <c r="O53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92" s="1" t="str">
        <f>TRIM(IF([first '# in desc]&lt;[pos kw in desc],MID([desc],[pos kw in desc]-6,6),FALSE))</f>
        <v>me 42</v>
      </c>
      <c r="Q5392" s="1" t="b">
        <f>IF(LEN([manuell])=0,IFERROR([kw fine in title]*1,IFERROR(SUMPRODUCT(COUNTIF(IsDigits,MID([kw in desc],ROW($A$1:$A$150),1)))=LEN([kw in desc]),#N/A)),[manuell])</f>
        <v>0</v>
      </c>
      <c r="R5392" s="1" t="str">
        <f>IF([pos kw in title]&gt;0,MID(J5392,#REF!,4),IF([first '# in title]&gt;0,MID([title],[first '# in title],3),IF([first '# in title]&gt;0,MID([desc],#REF!,3),VLOOKUP([productid],$G$2:$R$1386,8))))</f>
        <v xml:space="preserve">42 </v>
      </c>
      <c r="S5392" s="1" t="e">
        <f>IF([kw in desc]=[kw rough in title],[kw in desc]*1,IFERROR(LEFT([kw_dirty],3)*1,IFERROR(LEFT([kw_dirty],2)*1,"n.a.")))</f>
        <v>#N/A</v>
      </c>
      <c r="T5392" s="1"/>
      <c r="U5392" s="1">
        <f>VLOOKUP(Tabelle1[[#This Row],[productid]],Tabelle2[#All],2,FALSE)</f>
        <v>42</v>
      </c>
    </row>
    <row r="5393" spans="1:21">
      <c r="A5393" t="s">
        <v>3585</v>
      </c>
      <c r="B5393">
        <v>3243</v>
      </c>
      <c r="C5393">
        <v>289859</v>
      </c>
      <c r="D5393" t="s">
        <v>8844</v>
      </c>
      <c r="E5393" t="s">
        <v>8845</v>
      </c>
      <c r="F5393">
        <v>18406</v>
      </c>
      <c r="G5393">
        <v>2286143</v>
      </c>
      <c r="H5393">
        <f t="shared" si="84"/>
        <v>0</v>
      </c>
      <c r="I5393">
        <f t="array" ref="I5393">MIN(IFERROR(FIND(IstNumbers,A5393),""))</f>
        <v>20</v>
      </c>
      <c r="J5393" s="1" t="e">
        <f>IF([first '# in title]&lt;[pos kw in title],MID([title],[pos kw in title]-6,6),#N/A)</f>
        <v>#N/A</v>
      </c>
      <c r="K5393" s="1" t="e">
        <f>IFERROR(MID(SUBSTITUTE([kw rough in title],",","."),FIND("(",[kw rough in title])+1,20),SUBSTITUTE(IFERROR(MID([kw rough in title],FIND(" ",[kw rough in title])+1,20),[kw rough in title]),",","."))</f>
        <v>#N/A</v>
      </c>
      <c r="L5393" s="1">
        <f>IFERROR(FIND("kW",[desc]),0)</f>
        <v>0</v>
      </c>
      <c r="M5393">
        <f t="array" ref="M5393">MIN(IFERROR(FIND(IstNumbers,E5393),""))</f>
        <v>33</v>
      </c>
      <c r="N5393" s="1" t="b">
        <f>IF([first '# in desc]&lt;[pos kw in desc],MID([desc],[pos kw in desc]-7,7))</f>
        <v>0</v>
      </c>
      <c r="O53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93" s="1" t="str">
        <f>TRIM(IF([first '# in desc]&lt;[pos kw in desc],MID([desc],[pos kw in desc]-6,6),FALSE))</f>
        <v>FALSCH</v>
      </c>
      <c r="Q5393" s="1" t="b">
        <f>IF(LEN([manuell])=0,IFERROR([kw fine in title]*1,IFERROR(SUMPRODUCT(COUNTIF(IsDigits,MID([kw in desc],ROW($A$1:$A$150),1)))=LEN([kw in desc]),#N/A)),[manuell])</f>
        <v>0</v>
      </c>
      <c r="R5393" s="1" t="str">
        <f>IF([pos kw in title]&gt;0,MID(J5393,#REF!,4),IF([first '# in title]&gt;0,MID([title],[first '# in title],3),IF([first '# in title]&gt;0,MID([desc],#REF!,3),VLOOKUP([productid],$G$2:$R$1386,8))))</f>
        <v>146</v>
      </c>
      <c r="S5393" s="1" t="e">
        <f>IF([kw in desc]=[kw rough in title],[kw in desc]*1,IFERROR(LEFT([kw_dirty],3)*1,IFERROR(LEFT([kw_dirty],2)*1,"n.a.")))</f>
        <v>#N/A</v>
      </c>
      <c r="T5393" s="1"/>
      <c r="U5393" s="1" t="e">
        <f>VLOOKUP(Tabelle1[[#This Row],[productid]],Tabelle2[#All],2,FALSE)</f>
        <v>#N/A</v>
      </c>
    </row>
    <row r="5394" spans="1:21" hidden="1">
      <c r="A5394" t="s">
        <v>1307</v>
      </c>
      <c r="B5394">
        <v>3980</v>
      </c>
      <c r="C5394">
        <v>289859</v>
      </c>
      <c r="D5394" t="s">
        <v>8846</v>
      </c>
      <c r="E5394" t="s">
        <v>8005</v>
      </c>
      <c r="F5394">
        <v>18406</v>
      </c>
      <c r="G5394">
        <v>3497887</v>
      </c>
      <c r="H5394">
        <f t="shared" si="84"/>
        <v>0</v>
      </c>
      <c r="I5394">
        <f t="array" ref="I5394">MIN(IFERROR(FIND(IstNumbers,A5394),""))</f>
        <v>13</v>
      </c>
      <c r="J5394" s="1" t="e">
        <f>IF([first '# in title]&lt;[pos kw in title],MID([title],[pos kw in title]-6,6),#N/A)</f>
        <v>#N/A</v>
      </c>
      <c r="K5394" s="1" t="e">
        <f>IFERROR(MID(SUBSTITUTE([kw rough in title],",","."),FIND("(",[kw rough in title])+1,20),SUBSTITUTE(IFERROR(MID([kw rough in title],FIND(" ",[kw rough in title])+1,20),[kw rough in title]),",","."))</f>
        <v>#N/A</v>
      </c>
      <c r="L5394" s="1">
        <f>IFERROR(FIND("kW",[desc]),0)</f>
        <v>70</v>
      </c>
      <c r="M5394">
        <f t="array" ref="M5394">MIN(IFERROR(FIND(IstNumbers,E5394),""))</f>
        <v>34</v>
      </c>
      <c r="N5394" s="1" t="str">
        <f>IF([first '# in desc]&lt;[pos kw in desc],MID([desc],[pos kw in desc]-7,7))</f>
        <v xml:space="preserve">­me 42 </v>
      </c>
      <c r="O53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94" s="1" t="str">
        <f>TRIM(IF([first '# in desc]&lt;[pos kw in desc],MID([desc],[pos kw in desc]-6,6),FALSE))</f>
        <v>me 42</v>
      </c>
      <c r="Q5394" s="1" t="b">
        <f>IF(LEN([manuell])=0,IFERROR([kw fine in title]*1,IFERROR(SUMPRODUCT(COUNTIF(IsDigits,MID([kw in desc],ROW($A$1:$A$150),1)))=LEN([kw in desc]),#N/A)),[manuell])</f>
        <v>0</v>
      </c>
      <c r="R5394" s="1" t="str">
        <f>IF([pos kw in title]&gt;0,MID(J5394,#REF!,4),IF([first '# in title]&gt;0,MID([title],[first '# in title],3),IF([first '# in title]&gt;0,MID([desc],#REF!,3),VLOOKUP([productid],$G$2:$R$1386,8))))</f>
        <v xml:space="preserve">42 </v>
      </c>
      <c r="S5394" s="1" t="e">
        <f>IF([kw in desc]=[kw rough in title],[kw in desc]*1,IFERROR(LEFT([kw_dirty],3)*1,IFERROR(LEFT([kw_dirty],2)*1,"n.a.")))</f>
        <v>#N/A</v>
      </c>
      <c r="T5394" s="1"/>
      <c r="U5394" s="1">
        <f>VLOOKUP(Tabelle1[[#This Row],[productid]],Tabelle2[#All],2,FALSE)</f>
        <v>42</v>
      </c>
    </row>
    <row r="5395" spans="1:21" hidden="1">
      <c r="A5395" t="s">
        <v>3224</v>
      </c>
      <c r="B5395">
        <v>3850</v>
      </c>
      <c r="C5395">
        <v>289859</v>
      </c>
      <c r="D5395" t="s">
        <v>8847</v>
      </c>
      <c r="E5395" t="s">
        <v>7725</v>
      </c>
      <c r="F5395">
        <v>18406</v>
      </c>
      <c r="G5395">
        <v>1750863</v>
      </c>
      <c r="H5395">
        <f t="shared" si="84"/>
        <v>0</v>
      </c>
      <c r="I5395">
        <f t="array" ref="I5395">MIN(IFERROR(FIND(IstNumbers,A5395),""))</f>
        <v>12</v>
      </c>
      <c r="J5395" s="1" t="e">
        <f>IF([first '# in title]&lt;[pos kw in title],MID([title],[pos kw in title]-6,6),#N/A)</f>
        <v>#N/A</v>
      </c>
      <c r="K5395" s="1" t="e">
        <f>IFERROR(MID(SUBSTITUTE([kw rough in title],",","."),FIND("(",[kw rough in title])+1,20),SUBSTITUTE(IFERROR(MID([kw rough in title],FIND(" ",[kw rough in title])+1,20),[kw rough in title]),",","."))</f>
        <v>#N/A</v>
      </c>
      <c r="L5395" s="1">
        <f>IFERROR(FIND("kW",[desc]),0)</f>
        <v>70</v>
      </c>
      <c r="M5395">
        <f t="array" ref="M5395">MIN(IFERROR(FIND(IstNumbers,E5395),""))</f>
        <v>34</v>
      </c>
      <c r="N5395" s="1" t="str">
        <f>IF([first '# in desc]&lt;[pos kw in desc],MID([desc],[pos kw in desc]-7,7))</f>
        <v xml:space="preserve">­me 42 </v>
      </c>
      <c r="O53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95" s="1" t="str">
        <f>TRIM(IF([first '# in desc]&lt;[pos kw in desc],MID([desc],[pos kw in desc]-6,6),FALSE))</f>
        <v>me 42</v>
      </c>
      <c r="Q5395" s="1" t="b">
        <f>IF(LEN([manuell])=0,IFERROR([kw fine in title]*1,IFERROR(SUMPRODUCT(COUNTIF(IsDigits,MID([kw in desc],ROW($A$1:$A$150),1)))=LEN([kw in desc]),#N/A)),[manuell])</f>
        <v>0</v>
      </c>
      <c r="R5395" s="1" t="str">
        <f>IF([pos kw in title]&gt;0,MID(J5395,#REF!,4),IF([first '# in title]&gt;0,MID([title],[first '# in title],3),IF([first '# in title]&gt;0,MID([desc],#REF!,3),VLOOKUP([productid],$G$2:$R$1386,8))))</f>
        <v xml:space="preserve">42 </v>
      </c>
      <c r="S5395" s="1" t="e">
        <f>IF([kw in desc]=[kw rough in title],[kw in desc]*1,IFERROR(LEFT([kw_dirty],3)*1,IFERROR(LEFT([kw_dirty],2)*1,"n.a.")))</f>
        <v>#N/A</v>
      </c>
      <c r="T5395" s="1"/>
      <c r="U5395" s="1">
        <f>VLOOKUP(Tabelle1[[#This Row],[productid]],Tabelle2[#All],2,FALSE)</f>
        <v>42</v>
      </c>
    </row>
    <row r="5396" spans="1:21">
      <c r="A5396" t="s">
        <v>3585</v>
      </c>
      <c r="B5396">
        <v>3243</v>
      </c>
      <c r="C5396">
        <v>289859</v>
      </c>
      <c r="D5396" t="s">
        <v>8848</v>
      </c>
      <c r="E5396" t="s">
        <v>8849</v>
      </c>
      <c r="F5396">
        <v>18406</v>
      </c>
      <c r="G5396">
        <v>2286143</v>
      </c>
      <c r="H5396">
        <f t="shared" si="84"/>
        <v>0</v>
      </c>
      <c r="I5396">
        <f t="array" ref="I5396">MIN(IFERROR(FIND(IstNumbers,A5396),""))</f>
        <v>20</v>
      </c>
      <c r="J5396" s="1" t="e">
        <f>IF([first '# in title]&lt;[pos kw in title],MID([title],[pos kw in title]-6,6),#N/A)</f>
        <v>#N/A</v>
      </c>
      <c r="K5396" s="1" t="e">
        <f>IFERROR(MID(SUBSTITUTE([kw rough in title],",","."),FIND("(",[kw rough in title])+1,20),SUBSTITUTE(IFERROR(MID([kw rough in title],FIND(" ",[kw rough in title])+1,20),[kw rough in title]),",","."))</f>
        <v>#N/A</v>
      </c>
      <c r="L5396" s="1">
        <f>IFERROR(FIND("kW",[desc]),0)</f>
        <v>0</v>
      </c>
      <c r="M5396">
        <f t="array" ref="M5396">MIN(IFERROR(FIND(IstNumbers,E5396),""))</f>
        <v>33</v>
      </c>
      <c r="N5396" s="1" t="b">
        <f>IF([first '# in desc]&lt;[pos kw in desc],MID([desc],[pos kw in desc]-7,7))</f>
        <v>0</v>
      </c>
      <c r="O53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396" s="1" t="str">
        <f>TRIM(IF([first '# in desc]&lt;[pos kw in desc],MID([desc],[pos kw in desc]-6,6),FALSE))</f>
        <v>FALSCH</v>
      </c>
      <c r="Q5396" s="1" t="b">
        <f>IF(LEN([manuell])=0,IFERROR([kw fine in title]*1,IFERROR(SUMPRODUCT(COUNTIF(IsDigits,MID([kw in desc],ROW($A$1:$A$150),1)))=LEN([kw in desc]),#N/A)),[manuell])</f>
        <v>0</v>
      </c>
      <c r="R5396" s="1" t="str">
        <f>IF([pos kw in title]&gt;0,MID(J5396,#REF!,4),IF([first '# in title]&gt;0,MID([title],[first '# in title],3),IF([first '# in title]&gt;0,MID([desc],#REF!,3),VLOOKUP([productid],$G$2:$R$1386,8))))</f>
        <v>146</v>
      </c>
      <c r="S5396" s="1" t="e">
        <f>IF([kw in desc]=[kw rough in title],[kw in desc]*1,IFERROR(LEFT([kw_dirty],3)*1,IFERROR(LEFT([kw_dirty],2)*1,"n.a.")))</f>
        <v>#N/A</v>
      </c>
      <c r="T5396" s="1"/>
      <c r="U5396" s="1" t="e">
        <f>VLOOKUP(Tabelle1[[#This Row],[productid]],Tabelle2[#All],2,FALSE)</f>
        <v>#N/A</v>
      </c>
    </row>
    <row r="5397" spans="1:21" hidden="1">
      <c r="A5397" t="s">
        <v>1307</v>
      </c>
      <c r="B5397">
        <v>3980</v>
      </c>
      <c r="C5397">
        <v>289859</v>
      </c>
      <c r="D5397" t="s">
        <v>8850</v>
      </c>
      <c r="E5397" t="s">
        <v>8851</v>
      </c>
      <c r="F5397">
        <v>18406</v>
      </c>
      <c r="G5397">
        <v>3497887</v>
      </c>
      <c r="H5397">
        <f t="shared" si="84"/>
        <v>0</v>
      </c>
      <c r="I5397">
        <f t="array" ref="I5397">MIN(IFERROR(FIND(IstNumbers,A5397),""))</f>
        <v>13</v>
      </c>
      <c r="J5397" s="1" t="e">
        <f>IF([first '# in title]&lt;[pos kw in title],MID([title],[pos kw in title]-6,6),#N/A)</f>
        <v>#N/A</v>
      </c>
      <c r="K5397" s="1" t="e">
        <f>IFERROR(MID(SUBSTITUTE([kw rough in title],",","."),FIND("(",[kw rough in title])+1,20),SUBSTITUTE(IFERROR(MID([kw rough in title],FIND(" ",[kw rough in title])+1,20),[kw rough in title]),",","."))</f>
        <v>#N/A</v>
      </c>
      <c r="L5397" s="1">
        <f>IFERROR(FIND("kW",[desc]),0)</f>
        <v>70</v>
      </c>
      <c r="M5397">
        <f t="array" ref="M5397">MIN(IFERROR(FIND(IstNumbers,E5397),""))</f>
        <v>34</v>
      </c>
      <c r="N5397" s="1" t="str">
        <f>IF([first '# in desc]&lt;[pos kw in desc],MID([desc],[pos kw in desc]-7,7))</f>
        <v xml:space="preserve">­me 42 </v>
      </c>
      <c r="O53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97" s="1" t="str">
        <f>TRIM(IF([first '# in desc]&lt;[pos kw in desc],MID([desc],[pos kw in desc]-6,6),FALSE))</f>
        <v>me 42</v>
      </c>
      <c r="Q5397" s="1" t="b">
        <f>IF(LEN([manuell])=0,IFERROR([kw fine in title]*1,IFERROR(SUMPRODUCT(COUNTIF(IsDigits,MID([kw in desc],ROW($A$1:$A$150),1)))=LEN([kw in desc]),#N/A)),[manuell])</f>
        <v>0</v>
      </c>
      <c r="R5397" s="1" t="str">
        <f>IF([pos kw in title]&gt;0,MID(J5397,#REF!,4),IF([first '# in title]&gt;0,MID([title],[first '# in title],3),IF([first '# in title]&gt;0,MID([desc],#REF!,3),VLOOKUP([productid],$G$2:$R$1386,8))))</f>
        <v xml:space="preserve">42 </v>
      </c>
      <c r="S5397" s="1" t="e">
        <f>IF([kw in desc]=[kw rough in title],[kw in desc]*1,IFERROR(LEFT([kw_dirty],3)*1,IFERROR(LEFT([kw_dirty],2)*1,"n.a.")))</f>
        <v>#N/A</v>
      </c>
      <c r="T5397" s="1"/>
      <c r="U5397" s="1">
        <f>VLOOKUP(Tabelle1[[#This Row],[productid]],Tabelle2[#All],2,FALSE)</f>
        <v>42</v>
      </c>
    </row>
    <row r="5398" spans="1:21" hidden="1">
      <c r="A5398" t="s">
        <v>3224</v>
      </c>
      <c r="B5398">
        <v>3850</v>
      </c>
      <c r="C5398">
        <v>289859</v>
      </c>
      <c r="D5398" t="s">
        <v>8852</v>
      </c>
      <c r="E5398" t="s">
        <v>8122</v>
      </c>
      <c r="F5398">
        <v>18406</v>
      </c>
      <c r="G5398">
        <v>1750863</v>
      </c>
      <c r="H5398">
        <f t="shared" si="84"/>
        <v>0</v>
      </c>
      <c r="I5398">
        <f t="array" ref="I5398">MIN(IFERROR(FIND(IstNumbers,A5398),""))</f>
        <v>12</v>
      </c>
      <c r="J5398" s="1" t="e">
        <f>IF([first '# in title]&lt;[pos kw in title],MID([title],[pos kw in title]-6,6),#N/A)</f>
        <v>#N/A</v>
      </c>
      <c r="K5398" s="1" t="e">
        <f>IFERROR(MID(SUBSTITUTE([kw rough in title],",","."),FIND("(",[kw rough in title])+1,20),SUBSTITUTE(IFERROR(MID([kw rough in title],FIND(" ",[kw rough in title])+1,20),[kw rough in title]),",","."))</f>
        <v>#N/A</v>
      </c>
      <c r="L5398" s="1">
        <f>IFERROR(FIND("kW",[desc]),0)</f>
        <v>70</v>
      </c>
      <c r="M5398">
        <f t="array" ref="M5398">MIN(IFERROR(FIND(IstNumbers,E5398),""))</f>
        <v>34</v>
      </c>
      <c r="N5398" s="1" t="str">
        <f>IF([first '# in desc]&lt;[pos kw in desc],MID([desc],[pos kw in desc]-7,7))</f>
        <v xml:space="preserve">­me 42 </v>
      </c>
      <c r="O53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98" s="1" t="str">
        <f>TRIM(IF([first '# in desc]&lt;[pos kw in desc],MID([desc],[pos kw in desc]-6,6),FALSE))</f>
        <v>me 42</v>
      </c>
      <c r="Q5398" s="1" t="b">
        <f>IF(LEN([manuell])=0,IFERROR([kw fine in title]*1,IFERROR(SUMPRODUCT(COUNTIF(IsDigits,MID([kw in desc],ROW($A$1:$A$150),1)))=LEN([kw in desc]),#N/A)),[manuell])</f>
        <v>0</v>
      </c>
      <c r="R5398" s="1" t="str">
        <f>IF([pos kw in title]&gt;0,MID(J5398,#REF!,4),IF([first '# in title]&gt;0,MID([title],[first '# in title],3),IF([first '# in title]&gt;0,MID([desc],#REF!,3),VLOOKUP([productid],$G$2:$R$1386,8))))</f>
        <v xml:space="preserve">42 </v>
      </c>
      <c r="S5398" s="1" t="e">
        <f>IF([kw in desc]=[kw rough in title],[kw in desc]*1,IFERROR(LEFT([kw_dirty],3)*1,IFERROR(LEFT([kw_dirty],2)*1,"n.a.")))</f>
        <v>#N/A</v>
      </c>
      <c r="T5398" s="1"/>
      <c r="U5398" s="1">
        <f>VLOOKUP(Tabelle1[[#This Row],[productid]],Tabelle2[#All],2,FALSE)</f>
        <v>42</v>
      </c>
    </row>
    <row r="5399" spans="1:21" hidden="1">
      <c r="A5399" t="s">
        <v>1307</v>
      </c>
      <c r="B5399">
        <v>3980</v>
      </c>
      <c r="C5399">
        <v>289859</v>
      </c>
      <c r="D5399" t="s">
        <v>8853</v>
      </c>
      <c r="E5399" t="s">
        <v>8854</v>
      </c>
      <c r="F5399">
        <v>18406</v>
      </c>
      <c r="G5399">
        <v>3497887</v>
      </c>
      <c r="H5399">
        <f t="shared" si="84"/>
        <v>0</v>
      </c>
      <c r="I5399">
        <f t="array" ref="I5399">MIN(IFERROR(FIND(IstNumbers,A5399),""))</f>
        <v>13</v>
      </c>
      <c r="J5399" s="1" t="e">
        <f>IF([first '# in title]&lt;[pos kw in title],MID([title],[pos kw in title]-6,6),#N/A)</f>
        <v>#N/A</v>
      </c>
      <c r="K5399" s="1" t="e">
        <f>IFERROR(MID(SUBSTITUTE([kw rough in title],",","."),FIND("(",[kw rough in title])+1,20),SUBSTITUTE(IFERROR(MID([kw rough in title],FIND(" ",[kw rough in title])+1,20),[kw rough in title]),",","."))</f>
        <v>#N/A</v>
      </c>
      <c r="L5399" s="1">
        <f>IFERROR(FIND("kW",[desc]),0)</f>
        <v>70</v>
      </c>
      <c r="M5399">
        <f t="array" ref="M5399">MIN(IFERROR(FIND(IstNumbers,E5399),""))</f>
        <v>34</v>
      </c>
      <c r="N5399" s="1" t="str">
        <f>IF([first '# in desc]&lt;[pos kw in desc],MID([desc],[pos kw in desc]-7,7))</f>
        <v xml:space="preserve">­me 42 </v>
      </c>
      <c r="O53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399" s="1" t="str">
        <f>TRIM(IF([first '# in desc]&lt;[pos kw in desc],MID([desc],[pos kw in desc]-6,6),FALSE))</f>
        <v>me 42</v>
      </c>
      <c r="Q5399" s="1" t="b">
        <f>IF(LEN([manuell])=0,IFERROR([kw fine in title]*1,IFERROR(SUMPRODUCT(COUNTIF(IsDigits,MID([kw in desc],ROW($A$1:$A$150),1)))=LEN([kw in desc]),#N/A)),[manuell])</f>
        <v>0</v>
      </c>
      <c r="R5399" s="1" t="str">
        <f>IF([pos kw in title]&gt;0,MID(J5399,#REF!,4),IF([first '# in title]&gt;0,MID([title],[first '# in title],3),IF([first '# in title]&gt;0,MID([desc],#REF!,3),VLOOKUP([productid],$G$2:$R$1386,8))))</f>
        <v xml:space="preserve">42 </v>
      </c>
      <c r="S5399" s="1" t="e">
        <f>IF([kw in desc]=[kw rough in title],[kw in desc]*1,IFERROR(LEFT([kw_dirty],3)*1,IFERROR(LEFT([kw_dirty],2)*1,"n.a.")))</f>
        <v>#N/A</v>
      </c>
      <c r="T5399" s="1"/>
      <c r="U5399" s="1">
        <f>VLOOKUP(Tabelle1[[#This Row],[productid]],Tabelle2[#All],2,FALSE)</f>
        <v>42</v>
      </c>
    </row>
    <row r="5400" spans="1:21" hidden="1">
      <c r="A5400" t="s">
        <v>3224</v>
      </c>
      <c r="B5400">
        <v>3850</v>
      </c>
      <c r="C5400">
        <v>289859</v>
      </c>
      <c r="D5400" t="s">
        <v>8855</v>
      </c>
      <c r="E5400" t="s">
        <v>8125</v>
      </c>
      <c r="F5400">
        <v>18406</v>
      </c>
      <c r="G5400">
        <v>1750863</v>
      </c>
      <c r="H5400">
        <f t="shared" si="84"/>
        <v>0</v>
      </c>
      <c r="I5400">
        <f t="array" ref="I5400">MIN(IFERROR(FIND(IstNumbers,A5400),""))</f>
        <v>12</v>
      </c>
      <c r="J5400" s="1" t="e">
        <f>IF([first '# in title]&lt;[pos kw in title],MID([title],[pos kw in title]-6,6),#N/A)</f>
        <v>#N/A</v>
      </c>
      <c r="K5400" s="1" t="e">
        <f>IFERROR(MID(SUBSTITUTE([kw rough in title],",","."),FIND("(",[kw rough in title])+1,20),SUBSTITUTE(IFERROR(MID([kw rough in title],FIND(" ",[kw rough in title])+1,20),[kw rough in title]),",","."))</f>
        <v>#N/A</v>
      </c>
      <c r="L5400" s="1">
        <f>IFERROR(FIND("kW",[desc]),0)</f>
        <v>70</v>
      </c>
      <c r="M5400">
        <f t="array" ref="M5400">MIN(IFERROR(FIND(IstNumbers,E5400),""))</f>
        <v>34</v>
      </c>
      <c r="N5400" s="1" t="str">
        <f>IF([first '# in desc]&lt;[pos kw in desc],MID([desc],[pos kw in desc]-7,7))</f>
        <v xml:space="preserve">­me 42 </v>
      </c>
      <c r="O54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0" s="1" t="str">
        <f>TRIM(IF([first '# in desc]&lt;[pos kw in desc],MID([desc],[pos kw in desc]-6,6),FALSE))</f>
        <v>me 42</v>
      </c>
      <c r="Q5400" s="1" t="b">
        <f>IF(LEN([manuell])=0,IFERROR([kw fine in title]*1,IFERROR(SUMPRODUCT(COUNTIF(IsDigits,MID([kw in desc],ROW($A$1:$A$150),1)))=LEN([kw in desc]),#N/A)),[manuell])</f>
        <v>0</v>
      </c>
      <c r="R5400" s="1" t="str">
        <f>IF([pos kw in title]&gt;0,MID(J5400,#REF!,4),IF([first '# in title]&gt;0,MID([title],[first '# in title],3),IF([first '# in title]&gt;0,MID([desc],#REF!,3),VLOOKUP([productid],$G$2:$R$1386,8))))</f>
        <v xml:space="preserve">42 </v>
      </c>
      <c r="S5400" s="1" t="e">
        <f>IF([kw in desc]=[kw rough in title],[kw in desc]*1,IFERROR(LEFT([kw_dirty],3)*1,IFERROR(LEFT([kw_dirty],2)*1,"n.a.")))</f>
        <v>#N/A</v>
      </c>
      <c r="T5400" s="1"/>
      <c r="U5400" s="1">
        <f>VLOOKUP(Tabelle1[[#This Row],[productid]],Tabelle2[#All],2,FALSE)</f>
        <v>42</v>
      </c>
    </row>
    <row r="5401" spans="1:21" hidden="1">
      <c r="A5401" t="s">
        <v>1307</v>
      </c>
      <c r="B5401">
        <v>3980</v>
      </c>
      <c r="C5401">
        <v>289859</v>
      </c>
      <c r="D5401" t="s">
        <v>8856</v>
      </c>
      <c r="E5401" t="s">
        <v>7751</v>
      </c>
      <c r="F5401">
        <v>18406</v>
      </c>
      <c r="G5401">
        <v>3497887</v>
      </c>
      <c r="H5401">
        <f t="shared" si="84"/>
        <v>0</v>
      </c>
      <c r="I5401">
        <f t="array" ref="I5401">MIN(IFERROR(FIND(IstNumbers,A5401),""))</f>
        <v>13</v>
      </c>
      <c r="J5401" s="1" t="e">
        <f>IF([first '# in title]&lt;[pos kw in title],MID([title],[pos kw in title]-6,6),#N/A)</f>
        <v>#N/A</v>
      </c>
      <c r="K5401" s="1" t="e">
        <f>IFERROR(MID(SUBSTITUTE([kw rough in title],",","."),FIND("(",[kw rough in title])+1,20),SUBSTITUTE(IFERROR(MID([kw rough in title],FIND(" ",[kw rough in title])+1,20),[kw rough in title]),",","."))</f>
        <v>#N/A</v>
      </c>
      <c r="L5401" s="1">
        <f>IFERROR(FIND("kW",[desc]),0)</f>
        <v>70</v>
      </c>
      <c r="M5401">
        <f t="array" ref="M5401">MIN(IFERROR(FIND(IstNumbers,E5401),""))</f>
        <v>34</v>
      </c>
      <c r="N5401" s="1" t="str">
        <f>IF([first '# in desc]&lt;[pos kw in desc],MID([desc],[pos kw in desc]-7,7))</f>
        <v xml:space="preserve">­me 42 </v>
      </c>
      <c r="O54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1" s="1" t="str">
        <f>TRIM(IF([first '# in desc]&lt;[pos kw in desc],MID([desc],[pos kw in desc]-6,6),FALSE))</f>
        <v>me 42</v>
      </c>
      <c r="Q5401" s="1" t="b">
        <f>IF(LEN([manuell])=0,IFERROR([kw fine in title]*1,IFERROR(SUMPRODUCT(COUNTIF(IsDigits,MID([kw in desc],ROW($A$1:$A$150),1)))=LEN([kw in desc]),#N/A)),[manuell])</f>
        <v>0</v>
      </c>
      <c r="R5401" s="1" t="str">
        <f>IF([pos kw in title]&gt;0,MID(J5401,#REF!,4),IF([first '# in title]&gt;0,MID([title],[first '# in title],3),IF([first '# in title]&gt;0,MID([desc],#REF!,3),VLOOKUP([productid],$G$2:$R$1386,8))))</f>
        <v xml:space="preserve">42 </v>
      </c>
      <c r="S5401" s="1" t="e">
        <f>IF([kw in desc]=[kw rough in title],[kw in desc]*1,IFERROR(LEFT([kw_dirty],3)*1,IFERROR(LEFT([kw_dirty],2)*1,"n.a.")))</f>
        <v>#N/A</v>
      </c>
      <c r="T5401" s="1"/>
      <c r="U5401" s="1">
        <f>VLOOKUP(Tabelle1[[#This Row],[productid]],Tabelle2[#All],2,FALSE)</f>
        <v>42</v>
      </c>
    </row>
    <row r="5402" spans="1:21" hidden="1">
      <c r="A5402" t="s">
        <v>3224</v>
      </c>
      <c r="B5402">
        <v>3855</v>
      </c>
      <c r="C5402">
        <v>289859</v>
      </c>
      <c r="D5402" t="s">
        <v>8857</v>
      </c>
      <c r="E5402" t="s">
        <v>6817</v>
      </c>
      <c r="F5402">
        <v>18406</v>
      </c>
      <c r="G5402">
        <v>1750863</v>
      </c>
      <c r="H5402">
        <f t="shared" si="84"/>
        <v>0</v>
      </c>
      <c r="I5402">
        <f t="array" ref="I5402">MIN(IFERROR(FIND(IstNumbers,A5402),""))</f>
        <v>12</v>
      </c>
      <c r="J5402" s="1" t="e">
        <f>IF([first '# in title]&lt;[pos kw in title],MID([title],[pos kw in title]-6,6),#N/A)</f>
        <v>#N/A</v>
      </c>
      <c r="K5402" s="1" t="e">
        <f>IFERROR(MID(SUBSTITUTE([kw rough in title],",","."),FIND("(",[kw rough in title])+1,20),SUBSTITUTE(IFERROR(MID([kw rough in title],FIND(" ",[kw rough in title])+1,20),[kw rough in title]),",","."))</f>
        <v>#N/A</v>
      </c>
      <c r="L5402" s="1">
        <f>IFERROR(FIND("kW",[desc]),0)</f>
        <v>70</v>
      </c>
      <c r="M5402">
        <f t="array" ref="M5402">MIN(IFERROR(FIND(IstNumbers,E5402),""))</f>
        <v>34</v>
      </c>
      <c r="N5402" s="1" t="str">
        <f>IF([first '# in desc]&lt;[pos kw in desc],MID([desc],[pos kw in desc]-7,7))</f>
        <v xml:space="preserve">­me 42 </v>
      </c>
      <c r="O54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2" s="1" t="str">
        <f>TRIM(IF([first '# in desc]&lt;[pos kw in desc],MID([desc],[pos kw in desc]-6,6),FALSE))</f>
        <v>me 42</v>
      </c>
      <c r="Q5402" s="1" t="b">
        <f>IF(LEN([manuell])=0,IFERROR([kw fine in title]*1,IFERROR(SUMPRODUCT(COUNTIF(IsDigits,MID([kw in desc],ROW($A$1:$A$150),1)))=LEN([kw in desc]),#N/A)),[manuell])</f>
        <v>0</v>
      </c>
      <c r="R5402" s="1" t="str">
        <f>IF([pos kw in title]&gt;0,MID(J5402,#REF!,4),IF([first '# in title]&gt;0,MID([title],[first '# in title],3),IF([first '# in title]&gt;0,MID([desc],#REF!,3),VLOOKUP([productid],$G$2:$R$1386,8))))</f>
        <v xml:space="preserve">42 </v>
      </c>
      <c r="S5402" s="1" t="e">
        <f>IF([kw in desc]=[kw rough in title],[kw in desc]*1,IFERROR(LEFT([kw_dirty],3)*1,IFERROR(LEFT([kw_dirty],2)*1,"n.a.")))</f>
        <v>#N/A</v>
      </c>
      <c r="T5402" s="1"/>
      <c r="U5402" s="1">
        <f>VLOOKUP(Tabelle1[[#This Row],[productid]],Tabelle2[#All],2,FALSE)</f>
        <v>42</v>
      </c>
    </row>
    <row r="5403" spans="1:21" hidden="1">
      <c r="A5403" t="s">
        <v>1307</v>
      </c>
      <c r="B5403">
        <v>3985</v>
      </c>
      <c r="C5403">
        <v>289859</v>
      </c>
      <c r="D5403" t="s">
        <v>8858</v>
      </c>
      <c r="E5403" t="s">
        <v>8859</v>
      </c>
      <c r="F5403">
        <v>18406</v>
      </c>
      <c r="G5403">
        <v>3497887</v>
      </c>
      <c r="H5403">
        <f t="shared" si="84"/>
        <v>0</v>
      </c>
      <c r="I5403">
        <f t="array" ref="I5403">MIN(IFERROR(FIND(IstNumbers,A5403),""))</f>
        <v>13</v>
      </c>
      <c r="J5403" s="1" t="e">
        <f>IF([first '# in title]&lt;[pos kw in title],MID([title],[pos kw in title]-6,6),#N/A)</f>
        <v>#N/A</v>
      </c>
      <c r="K5403" s="1" t="e">
        <f>IFERROR(MID(SUBSTITUTE([kw rough in title],",","."),FIND("(",[kw rough in title])+1,20),SUBSTITUTE(IFERROR(MID([kw rough in title],FIND(" ",[kw rough in title])+1,20),[kw rough in title]),",","."))</f>
        <v>#N/A</v>
      </c>
      <c r="L5403" s="1">
        <f>IFERROR(FIND("kW",[desc]),0)</f>
        <v>70</v>
      </c>
      <c r="M5403">
        <f t="array" ref="M5403">MIN(IFERROR(FIND(IstNumbers,E5403),""))</f>
        <v>34</v>
      </c>
      <c r="N5403" s="1" t="str">
        <f>IF([first '# in desc]&lt;[pos kw in desc],MID([desc],[pos kw in desc]-7,7))</f>
        <v xml:space="preserve">­me 42 </v>
      </c>
      <c r="O54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3" s="1" t="str">
        <f>TRIM(IF([first '# in desc]&lt;[pos kw in desc],MID([desc],[pos kw in desc]-6,6),FALSE))</f>
        <v>me 42</v>
      </c>
      <c r="Q5403" s="1" t="b">
        <f>IF(LEN([manuell])=0,IFERROR([kw fine in title]*1,IFERROR(SUMPRODUCT(COUNTIF(IsDigits,MID([kw in desc],ROW($A$1:$A$150),1)))=LEN([kw in desc]),#N/A)),[manuell])</f>
        <v>0</v>
      </c>
      <c r="R5403" s="1" t="str">
        <f>IF([pos kw in title]&gt;0,MID(J5403,#REF!,4),IF([first '# in title]&gt;0,MID([title],[first '# in title],3),IF([first '# in title]&gt;0,MID([desc],#REF!,3),VLOOKUP([productid],$G$2:$R$1386,8))))</f>
        <v xml:space="preserve">42 </v>
      </c>
      <c r="S5403" s="1" t="e">
        <f>IF([kw in desc]=[kw rough in title],[kw in desc]*1,IFERROR(LEFT([kw_dirty],3)*1,IFERROR(LEFT([kw_dirty],2)*1,"n.a.")))</f>
        <v>#N/A</v>
      </c>
      <c r="T5403" s="1"/>
      <c r="U5403" s="1">
        <f>VLOOKUP(Tabelle1[[#This Row],[productid]],Tabelle2[#All],2,FALSE)</f>
        <v>42</v>
      </c>
    </row>
    <row r="5404" spans="1:21" hidden="1">
      <c r="A5404" t="s">
        <v>3224</v>
      </c>
      <c r="B5404">
        <v>3855</v>
      </c>
      <c r="C5404">
        <v>289859</v>
      </c>
      <c r="D5404" t="s">
        <v>8860</v>
      </c>
      <c r="E5404" t="s">
        <v>8167</v>
      </c>
      <c r="F5404">
        <v>18406</v>
      </c>
      <c r="G5404">
        <v>1750863</v>
      </c>
      <c r="H5404">
        <f t="shared" si="84"/>
        <v>0</v>
      </c>
      <c r="I5404">
        <f t="array" ref="I5404">MIN(IFERROR(FIND(IstNumbers,A5404),""))</f>
        <v>12</v>
      </c>
      <c r="J5404" s="1" t="e">
        <f>IF([first '# in title]&lt;[pos kw in title],MID([title],[pos kw in title]-6,6),#N/A)</f>
        <v>#N/A</v>
      </c>
      <c r="K5404" s="1" t="e">
        <f>IFERROR(MID(SUBSTITUTE([kw rough in title],",","."),FIND("(",[kw rough in title])+1,20),SUBSTITUTE(IFERROR(MID([kw rough in title],FIND(" ",[kw rough in title])+1,20),[kw rough in title]),",","."))</f>
        <v>#N/A</v>
      </c>
      <c r="L5404" s="1">
        <f>IFERROR(FIND("kW",[desc]),0)</f>
        <v>70</v>
      </c>
      <c r="M5404">
        <f t="array" ref="M5404">MIN(IFERROR(FIND(IstNumbers,E5404),""))</f>
        <v>34</v>
      </c>
      <c r="N5404" s="1" t="str">
        <f>IF([first '# in desc]&lt;[pos kw in desc],MID([desc],[pos kw in desc]-7,7))</f>
        <v xml:space="preserve">­me 42 </v>
      </c>
      <c r="O54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4" s="1" t="str">
        <f>TRIM(IF([first '# in desc]&lt;[pos kw in desc],MID([desc],[pos kw in desc]-6,6),FALSE))</f>
        <v>me 42</v>
      </c>
      <c r="Q5404" s="1" t="b">
        <f>IF(LEN([manuell])=0,IFERROR([kw fine in title]*1,IFERROR(SUMPRODUCT(COUNTIF(IsDigits,MID([kw in desc],ROW($A$1:$A$150),1)))=LEN([kw in desc]),#N/A)),[manuell])</f>
        <v>0</v>
      </c>
      <c r="R5404" s="1" t="str">
        <f>IF([pos kw in title]&gt;0,MID(J5404,#REF!,4),IF([first '# in title]&gt;0,MID([title],[first '# in title],3),IF([first '# in title]&gt;0,MID([desc],#REF!,3),VLOOKUP([productid],$G$2:$R$1386,8))))</f>
        <v xml:space="preserve">42 </v>
      </c>
      <c r="S5404" s="1" t="e">
        <f>IF([kw in desc]=[kw rough in title],[kw in desc]*1,IFERROR(LEFT([kw_dirty],3)*1,IFERROR(LEFT([kw_dirty],2)*1,"n.a.")))</f>
        <v>#N/A</v>
      </c>
      <c r="T5404" s="1"/>
      <c r="U5404" s="1">
        <f>VLOOKUP(Tabelle1[[#This Row],[productid]],Tabelle2[#All],2,FALSE)</f>
        <v>42</v>
      </c>
    </row>
    <row r="5405" spans="1:21" hidden="1">
      <c r="A5405" t="s">
        <v>1307</v>
      </c>
      <c r="B5405">
        <v>3985</v>
      </c>
      <c r="C5405">
        <v>289859</v>
      </c>
      <c r="D5405" t="s">
        <v>8861</v>
      </c>
      <c r="E5405" t="s">
        <v>8862</v>
      </c>
      <c r="F5405">
        <v>18406</v>
      </c>
      <c r="G5405">
        <v>3497887</v>
      </c>
      <c r="H5405">
        <f t="shared" si="84"/>
        <v>0</v>
      </c>
      <c r="I5405">
        <f t="array" ref="I5405">MIN(IFERROR(FIND(IstNumbers,A5405),""))</f>
        <v>13</v>
      </c>
      <c r="J5405" s="1" t="e">
        <f>IF([first '# in title]&lt;[pos kw in title],MID([title],[pos kw in title]-6,6),#N/A)</f>
        <v>#N/A</v>
      </c>
      <c r="K5405" s="1" t="e">
        <f>IFERROR(MID(SUBSTITUTE([kw rough in title],",","."),FIND("(",[kw rough in title])+1,20),SUBSTITUTE(IFERROR(MID([kw rough in title],FIND(" ",[kw rough in title])+1,20),[kw rough in title]),",","."))</f>
        <v>#N/A</v>
      </c>
      <c r="L5405" s="1">
        <f>IFERROR(FIND("kW",[desc]),0)</f>
        <v>70</v>
      </c>
      <c r="M5405">
        <f t="array" ref="M5405">MIN(IFERROR(FIND(IstNumbers,E5405),""))</f>
        <v>34</v>
      </c>
      <c r="N5405" s="1" t="str">
        <f>IF([first '# in desc]&lt;[pos kw in desc],MID([desc],[pos kw in desc]-7,7))</f>
        <v xml:space="preserve">­me 42 </v>
      </c>
      <c r="O54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5" s="1" t="str">
        <f>TRIM(IF([first '# in desc]&lt;[pos kw in desc],MID([desc],[pos kw in desc]-6,6),FALSE))</f>
        <v>me 42</v>
      </c>
      <c r="Q5405" s="1" t="b">
        <f>IF(LEN([manuell])=0,IFERROR([kw fine in title]*1,IFERROR(SUMPRODUCT(COUNTIF(IsDigits,MID([kw in desc],ROW($A$1:$A$150),1)))=LEN([kw in desc]),#N/A)),[manuell])</f>
        <v>0</v>
      </c>
      <c r="R5405" s="1" t="str">
        <f>IF([pos kw in title]&gt;0,MID(J5405,#REF!,4),IF([first '# in title]&gt;0,MID([title],[first '# in title],3),IF([first '# in title]&gt;0,MID([desc],#REF!,3),VLOOKUP([productid],$G$2:$R$1386,8))))</f>
        <v xml:space="preserve">42 </v>
      </c>
      <c r="S5405" s="1" t="e">
        <f>IF([kw in desc]=[kw rough in title],[kw in desc]*1,IFERROR(LEFT([kw_dirty],3)*1,IFERROR(LEFT([kw_dirty],2)*1,"n.a.")))</f>
        <v>#N/A</v>
      </c>
      <c r="T5405" s="1"/>
      <c r="U5405" s="1">
        <f>VLOOKUP(Tabelle1[[#This Row],[productid]],Tabelle2[#All],2,FALSE)</f>
        <v>42</v>
      </c>
    </row>
    <row r="5406" spans="1:21" hidden="1">
      <c r="A5406" t="s">
        <v>3224</v>
      </c>
      <c r="B5406">
        <v>3855</v>
      </c>
      <c r="C5406">
        <v>289859</v>
      </c>
      <c r="D5406" t="s">
        <v>8863</v>
      </c>
      <c r="E5406" t="s">
        <v>8172</v>
      </c>
      <c r="F5406">
        <v>18406</v>
      </c>
      <c r="G5406">
        <v>1750863</v>
      </c>
      <c r="H5406">
        <f t="shared" si="84"/>
        <v>0</v>
      </c>
      <c r="I5406">
        <f t="array" ref="I5406">MIN(IFERROR(FIND(IstNumbers,A5406),""))</f>
        <v>12</v>
      </c>
      <c r="J5406" s="1" t="e">
        <f>IF([first '# in title]&lt;[pos kw in title],MID([title],[pos kw in title]-6,6),#N/A)</f>
        <v>#N/A</v>
      </c>
      <c r="K5406" s="1" t="e">
        <f>IFERROR(MID(SUBSTITUTE([kw rough in title],",","."),FIND("(",[kw rough in title])+1,20),SUBSTITUTE(IFERROR(MID([kw rough in title],FIND(" ",[kw rough in title])+1,20),[kw rough in title]),",","."))</f>
        <v>#N/A</v>
      </c>
      <c r="L5406" s="1">
        <f>IFERROR(FIND("kW",[desc]),0)</f>
        <v>70</v>
      </c>
      <c r="M5406">
        <f t="array" ref="M5406">MIN(IFERROR(FIND(IstNumbers,E5406),""))</f>
        <v>34</v>
      </c>
      <c r="N5406" s="1" t="str">
        <f>IF([first '# in desc]&lt;[pos kw in desc],MID([desc],[pos kw in desc]-7,7))</f>
        <v xml:space="preserve">­me 42 </v>
      </c>
      <c r="O54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6" s="1" t="str">
        <f>TRIM(IF([first '# in desc]&lt;[pos kw in desc],MID([desc],[pos kw in desc]-6,6),FALSE))</f>
        <v>me 42</v>
      </c>
      <c r="Q5406" s="1" t="b">
        <f>IF(LEN([manuell])=0,IFERROR([kw fine in title]*1,IFERROR(SUMPRODUCT(COUNTIF(IsDigits,MID([kw in desc],ROW($A$1:$A$150),1)))=LEN([kw in desc]),#N/A)),[manuell])</f>
        <v>0</v>
      </c>
      <c r="R5406" s="1" t="str">
        <f>IF([pos kw in title]&gt;0,MID(J5406,#REF!,4),IF([first '# in title]&gt;0,MID([title],[first '# in title],3),IF([first '# in title]&gt;0,MID([desc],#REF!,3),VLOOKUP([productid],$G$2:$R$1386,8))))</f>
        <v xml:space="preserve">42 </v>
      </c>
      <c r="S5406" s="1" t="e">
        <f>IF([kw in desc]=[kw rough in title],[kw in desc]*1,IFERROR(LEFT([kw_dirty],3)*1,IFERROR(LEFT([kw_dirty],2)*1,"n.a.")))</f>
        <v>#N/A</v>
      </c>
      <c r="T5406" s="1"/>
      <c r="U5406" s="1">
        <f>VLOOKUP(Tabelle1[[#This Row],[productid]],Tabelle2[#All],2,FALSE)</f>
        <v>42</v>
      </c>
    </row>
    <row r="5407" spans="1:21" hidden="1">
      <c r="A5407" t="s">
        <v>1307</v>
      </c>
      <c r="B5407">
        <v>3985</v>
      </c>
      <c r="C5407">
        <v>289859</v>
      </c>
      <c r="D5407" t="s">
        <v>8864</v>
      </c>
      <c r="E5407" t="s">
        <v>8865</v>
      </c>
      <c r="F5407">
        <v>18406</v>
      </c>
      <c r="G5407">
        <v>3497887</v>
      </c>
      <c r="H5407">
        <f t="shared" si="84"/>
        <v>0</v>
      </c>
      <c r="I5407">
        <f t="array" ref="I5407">MIN(IFERROR(FIND(IstNumbers,A5407),""))</f>
        <v>13</v>
      </c>
      <c r="J5407" s="1" t="e">
        <f>IF([first '# in title]&lt;[pos kw in title],MID([title],[pos kw in title]-6,6),#N/A)</f>
        <v>#N/A</v>
      </c>
      <c r="K5407" s="1" t="e">
        <f>IFERROR(MID(SUBSTITUTE([kw rough in title],",","."),FIND("(",[kw rough in title])+1,20),SUBSTITUTE(IFERROR(MID([kw rough in title],FIND(" ",[kw rough in title])+1,20),[kw rough in title]),",","."))</f>
        <v>#N/A</v>
      </c>
      <c r="L5407" s="1">
        <f>IFERROR(FIND("kW",[desc]),0)</f>
        <v>70</v>
      </c>
      <c r="M5407">
        <f t="array" ref="M5407">MIN(IFERROR(FIND(IstNumbers,E5407),""))</f>
        <v>34</v>
      </c>
      <c r="N5407" s="1" t="str">
        <f>IF([first '# in desc]&lt;[pos kw in desc],MID([desc],[pos kw in desc]-7,7))</f>
        <v xml:space="preserve">­me 42 </v>
      </c>
      <c r="O54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7" s="1" t="str">
        <f>TRIM(IF([first '# in desc]&lt;[pos kw in desc],MID([desc],[pos kw in desc]-6,6),FALSE))</f>
        <v>me 42</v>
      </c>
      <c r="Q5407" s="1" t="b">
        <f>IF(LEN([manuell])=0,IFERROR([kw fine in title]*1,IFERROR(SUMPRODUCT(COUNTIF(IsDigits,MID([kw in desc],ROW($A$1:$A$150),1)))=LEN([kw in desc]),#N/A)),[manuell])</f>
        <v>0</v>
      </c>
      <c r="R5407" s="1" t="str">
        <f>IF([pos kw in title]&gt;0,MID(J5407,#REF!,4),IF([first '# in title]&gt;0,MID([title],[first '# in title],3),IF([first '# in title]&gt;0,MID([desc],#REF!,3),VLOOKUP([productid],$G$2:$R$1386,8))))</f>
        <v xml:space="preserve">42 </v>
      </c>
      <c r="S5407" s="1" t="e">
        <f>IF([kw in desc]=[kw rough in title],[kw in desc]*1,IFERROR(LEFT([kw_dirty],3)*1,IFERROR(LEFT([kw_dirty],2)*1,"n.a.")))</f>
        <v>#N/A</v>
      </c>
      <c r="T5407" s="1"/>
      <c r="U5407" s="1">
        <f>VLOOKUP(Tabelle1[[#This Row],[productid]],Tabelle2[#All],2,FALSE)</f>
        <v>42</v>
      </c>
    </row>
    <row r="5408" spans="1:21" hidden="1">
      <c r="A5408" t="s">
        <v>3224</v>
      </c>
      <c r="B5408">
        <v>3855</v>
      </c>
      <c r="C5408">
        <v>289859</v>
      </c>
      <c r="D5408" t="s">
        <v>8866</v>
      </c>
      <c r="E5408" t="s">
        <v>8128</v>
      </c>
      <c r="F5408">
        <v>18406</v>
      </c>
      <c r="G5408">
        <v>1750863</v>
      </c>
      <c r="H5408">
        <f t="shared" si="84"/>
        <v>0</v>
      </c>
      <c r="I5408">
        <f t="array" ref="I5408">MIN(IFERROR(FIND(IstNumbers,A5408),""))</f>
        <v>12</v>
      </c>
      <c r="J5408" s="1" t="e">
        <f>IF([first '# in title]&lt;[pos kw in title],MID([title],[pos kw in title]-6,6),#N/A)</f>
        <v>#N/A</v>
      </c>
      <c r="K5408" s="1" t="e">
        <f>IFERROR(MID(SUBSTITUTE([kw rough in title],",","."),FIND("(",[kw rough in title])+1,20),SUBSTITUTE(IFERROR(MID([kw rough in title],FIND(" ",[kw rough in title])+1,20),[kw rough in title]),",","."))</f>
        <v>#N/A</v>
      </c>
      <c r="L5408" s="1">
        <f>IFERROR(FIND("kW",[desc]),0)</f>
        <v>70</v>
      </c>
      <c r="M5408">
        <f t="array" ref="M5408">MIN(IFERROR(FIND(IstNumbers,E5408),""))</f>
        <v>34</v>
      </c>
      <c r="N5408" s="1" t="str">
        <f>IF([first '# in desc]&lt;[pos kw in desc],MID([desc],[pos kw in desc]-7,7))</f>
        <v xml:space="preserve">­me 42 </v>
      </c>
      <c r="O54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8" s="1" t="str">
        <f>TRIM(IF([first '# in desc]&lt;[pos kw in desc],MID([desc],[pos kw in desc]-6,6),FALSE))</f>
        <v>me 42</v>
      </c>
      <c r="Q5408" s="1" t="b">
        <f>IF(LEN([manuell])=0,IFERROR([kw fine in title]*1,IFERROR(SUMPRODUCT(COUNTIF(IsDigits,MID([kw in desc],ROW($A$1:$A$150),1)))=LEN([kw in desc]),#N/A)),[manuell])</f>
        <v>0</v>
      </c>
      <c r="R5408" s="1" t="str">
        <f>IF([pos kw in title]&gt;0,MID(J5408,#REF!,4),IF([first '# in title]&gt;0,MID([title],[first '# in title],3),IF([first '# in title]&gt;0,MID([desc],#REF!,3),VLOOKUP([productid],$G$2:$R$1386,8))))</f>
        <v xml:space="preserve">42 </v>
      </c>
      <c r="S5408" s="1" t="e">
        <f>IF([kw in desc]=[kw rough in title],[kw in desc]*1,IFERROR(LEFT([kw_dirty],3)*1,IFERROR(LEFT([kw_dirty],2)*1,"n.a.")))</f>
        <v>#N/A</v>
      </c>
      <c r="T5408" s="1"/>
      <c r="U5408" s="1">
        <f>VLOOKUP(Tabelle1[[#This Row],[productid]],Tabelle2[#All],2,FALSE)</f>
        <v>42</v>
      </c>
    </row>
    <row r="5409" spans="1:21" hidden="1">
      <c r="A5409" t="s">
        <v>1307</v>
      </c>
      <c r="B5409">
        <v>3985</v>
      </c>
      <c r="C5409">
        <v>289859</v>
      </c>
      <c r="D5409" t="s">
        <v>8867</v>
      </c>
      <c r="E5409" t="s">
        <v>8868</v>
      </c>
      <c r="F5409">
        <v>18406</v>
      </c>
      <c r="G5409">
        <v>3497887</v>
      </c>
      <c r="H5409">
        <f t="shared" si="84"/>
        <v>0</v>
      </c>
      <c r="I5409">
        <f t="array" ref="I5409">MIN(IFERROR(FIND(IstNumbers,A5409),""))</f>
        <v>13</v>
      </c>
      <c r="J5409" s="1" t="e">
        <f>IF([first '# in title]&lt;[pos kw in title],MID([title],[pos kw in title]-6,6),#N/A)</f>
        <v>#N/A</v>
      </c>
      <c r="K5409" s="1" t="e">
        <f>IFERROR(MID(SUBSTITUTE([kw rough in title],",","."),FIND("(",[kw rough in title])+1,20),SUBSTITUTE(IFERROR(MID([kw rough in title],FIND(" ",[kw rough in title])+1,20),[kw rough in title]),",","."))</f>
        <v>#N/A</v>
      </c>
      <c r="L5409" s="1">
        <f>IFERROR(FIND("kW",[desc]),0)</f>
        <v>70</v>
      </c>
      <c r="M5409">
        <f t="array" ref="M5409">MIN(IFERROR(FIND(IstNumbers,E5409),""))</f>
        <v>34</v>
      </c>
      <c r="N5409" s="1" t="str">
        <f>IF([first '# in desc]&lt;[pos kw in desc],MID([desc],[pos kw in desc]-7,7))</f>
        <v xml:space="preserve">­me 42 </v>
      </c>
      <c r="O54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09" s="1" t="str">
        <f>TRIM(IF([first '# in desc]&lt;[pos kw in desc],MID([desc],[pos kw in desc]-6,6),FALSE))</f>
        <v>me 42</v>
      </c>
      <c r="Q5409" s="1" t="b">
        <f>IF(LEN([manuell])=0,IFERROR([kw fine in title]*1,IFERROR(SUMPRODUCT(COUNTIF(IsDigits,MID([kw in desc],ROW($A$1:$A$150),1)))=LEN([kw in desc]),#N/A)),[manuell])</f>
        <v>0</v>
      </c>
      <c r="R5409" s="1" t="str">
        <f>IF([pos kw in title]&gt;0,MID(J5409,#REF!,4),IF([first '# in title]&gt;0,MID([title],[first '# in title],3),IF([first '# in title]&gt;0,MID([desc],#REF!,3),VLOOKUP([productid],$G$2:$R$1386,8))))</f>
        <v xml:space="preserve">42 </v>
      </c>
      <c r="S5409" s="1" t="e">
        <f>IF([kw in desc]=[kw rough in title],[kw in desc]*1,IFERROR(LEFT([kw_dirty],3)*1,IFERROR(LEFT([kw_dirty],2)*1,"n.a.")))</f>
        <v>#N/A</v>
      </c>
      <c r="T5409" s="1"/>
      <c r="U5409" s="1">
        <f>VLOOKUP(Tabelle1[[#This Row],[productid]],Tabelle2[#All],2,FALSE)</f>
        <v>42</v>
      </c>
    </row>
    <row r="5410" spans="1:21" hidden="1">
      <c r="A5410" t="s">
        <v>3224</v>
      </c>
      <c r="B5410">
        <v>3855</v>
      </c>
      <c r="C5410">
        <v>289859</v>
      </c>
      <c r="D5410" t="s">
        <v>8869</v>
      </c>
      <c r="E5410" t="s">
        <v>8148</v>
      </c>
      <c r="F5410">
        <v>18406</v>
      </c>
      <c r="G5410">
        <v>1750863</v>
      </c>
      <c r="H5410">
        <f t="shared" si="84"/>
        <v>0</v>
      </c>
      <c r="I5410">
        <f t="array" ref="I5410">MIN(IFERROR(FIND(IstNumbers,A5410),""))</f>
        <v>12</v>
      </c>
      <c r="J5410" s="1" t="e">
        <f>IF([first '# in title]&lt;[pos kw in title],MID([title],[pos kw in title]-6,6),#N/A)</f>
        <v>#N/A</v>
      </c>
      <c r="K5410" s="1" t="e">
        <f>IFERROR(MID(SUBSTITUTE([kw rough in title],",","."),FIND("(",[kw rough in title])+1,20),SUBSTITUTE(IFERROR(MID([kw rough in title],FIND(" ",[kw rough in title])+1,20),[kw rough in title]),",","."))</f>
        <v>#N/A</v>
      </c>
      <c r="L5410" s="1">
        <f>IFERROR(FIND("kW",[desc]),0)</f>
        <v>70</v>
      </c>
      <c r="M5410">
        <f t="array" ref="M5410">MIN(IFERROR(FIND(IstNumbers,E5410),""))</f>
        <v>34</v>
      </c>
      <c r="N5410" s="1" t="str">
        <f>IF([first '# in desc]&lt;[pos kw in desc],MID([desc],[pos kw in desc]-7,7))</f>
        <v xml:space="preserve">­me 42 </v>
      </c>
      <c r="O54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10" s="1" t="str">
        <f>TRIM(IF([first '# in desc]&lt;[pos kw in desc],MID([desc],[pos kw in desc]-6,6),FALSE))</f>
        <v>me 42</v>
      </c>
      <c r="Q5410" s="1" t="b">
        <f>IF(LEN([manuell])=0,IFERROR([kw fine in title]*1,IFERROR(SUMPRODUCT(COUNTIF(IsDigits,MID([kw in desc],ROW($A$1:$A$150),1)))=LEN([kw in desc]),#N/A)),[manuell])</f>
        <v>0</v>
      </c>
      <c r="R5410" s="1" t="str">
        <f>IF([pos kw in title]&gt;0,MID(J5410,#REF!,4),IF([first '# in title]&gt;0,MID([title],[first '# in title],3),IF([first '# in title]&gt;0,MID([desc],#REF!,3),VLOOKUP([productid],$G$2:$R$1386,8))))</f>
        <v xml:space="preserve">42 </v>
      </c>
      <c r="S5410" s="1" t="e">
        <f>IF([kw in desc]=[kw rough in title],[kw in desc]*1,IFERROR(LEFT([kw_dirty],3)*1,IFERROR(LEFT([kw_dirty],2)*1,"n.a.")))</f>
        <v>#N/A</v>
      </c>
      <c r="T5410" s="1"/>
      <c r="U5410" s="1">
        <f>VLOOKUP(Tabelle1[[#This Row],[productid]],Tabelle2[#All],2,FALSE)</f>
        <v>42</v>
      </c>
    </row>
    <row r="5411" spans="1:21" hidden="1">
      <c r="A5411" t="s">
        <v>3224</v>
      </c>
      <c r="B5411">
        <v>3855</v>
      </c>
      <c r="C5411">
        <v>289859</v>
      </c>
      <c r="D5411" t="s">
        <v>8870</v>
      </c>
      <c r="E5411" t="s">
        <v>8153</v>
      </c>
      <c r="F5411">
        <v>18406</v>
      </c>
      <c r="G5411">
        <v>1750863</v>
      </c>
      <c r="H5411">
        <f t="shared" si="84"/>
        <v>0</v>
      </c>
      <c r="I5411">
        <f t="array" ref="I5411">MIN(IFERROR(FIND(IstNumbers,A5411),""))</f>
        <v>12</v>
      </c>
      <c r="J5411" s="1" t="e">
        <f>IF([first '# in title]&lt;[pos kw in title],MID([title],[pos kw in title]-6,6),#N/A)</f>
        <v>#N/A</v>
      </c>
      <c r="K5411" s="1" t="e">
        <f>IFERROR(MID(SUBSTITUTE([kw rough in title],",","."),FIND("(",[kw rough in title])+1,20),SUBSTITUTE(IFERROR(MID([kw rough in title],FIND(" ",[kw rough in title])+1,20),[kw rough in title]),",","."))</f>
        <v>#N/A</v>
      </c>
      <c r="L5411" s="1">
        <f>IFERROR(FIND("kW",[desc]),0)</f>
        <v>70</v>
      </c>
      <c r="M5411">
        <f t="array" ref="M5411">MIN(IFERROR(FIND(IstNumbers,E5411),""))</f>
        <v>34</v>
      </c>
      <c r="N5411" s="1" t="str">
        <f>IF([first '# in desc]&lt;[pos kw in desc],MID([desc],[pos kw in desc]-7,7))</f>
        <v xml:space="preserve">­me 42 </v>
      </c>
      <c r="O54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11" s="1" t="str">
        <f>TRIM(IF([first '# in desc]&lt;[pos kw in desc],MID([desc],[pos kw in desc]-6,6),FALSE))</f>
        <v>me 42</v>
      </c>
      <c r="Q5411" s="1" t="b">
        <f>IF(LEN([manuell])=0,IFERROR([kw fine in title]*1,IFERROR(SUMPRODUCT(COUNTIF(IsDigits,MID([kw in desc],ROW($A$1:$A$150),1)))=LEN([kw in desc]),#N/A)),[manuell])</f>
        <v>0</v>
      </c>
      <c r="R5411" s="1" t="str">
        <f>IF([pos kw in title]&gt;0,MID(J5411,#REF!,4),IF([first '# in title]&gt;0,MID([title],[first '# in title],3),IF([first '# in title]&gt;0,MID([desc],#REF!,3),VLOOKUP([productid],$G$2:$R$1386,8))))</f>
        <v xml:space="preserve">42 </v>
      </c>
      <c r="S5411" s="1" t="e">
        <f>IF([kw in desc]=[kw rough in title],[kw in desc]*1,IFERROR(LEFT([kw_dirty],3)*1,IFERROR(LEFT([kw_dirty],2)*1,"n.a.")))</f>
        <v>#N/A</v>
      </c>
      <c r="T5411" s="1"/>
      <c r="U5411" s="1">
        <f>VLOOKUP(Tabelle1[[#This Row],[productid]],Tabelle2[#All],2,FALSE)</f>
        <v>42</v>
      </c>
    </row>
    <row r="5412" spans="1:21">
      <c r="A5412" t="s">
        <v>3885</v>
      </c>
      <c r="B5412">
        <v>3248</v>
      </c>
      <c r="C5412">
        <v>289859</v>
      </c>
      <c r="D5412" t="s">
        <v>8871</v>
      </c>
      <c r="E5412" t="s">
        <v>8872</v>
      </c>
      <c r="F5412">
        <v>18406</v>
      </c>
      <c r="G5412">
        <v>2286143</v>
      </c>
      <c r="H5412">
        <f t="shared" si="84"/>
        <v>0</v>
      </c>
      <c r="I5412">
        <f t="array" ref="I5412">MIN(IFERROR(FIND(IstNumbers,A5412),""))</f>
        <v>10</v>
      </c>
      <c r="J5412" s="1" t="e">
        <f>IF([first '# in title]&lt;[pos kw in title],MID([title],[pos kw in title]-6,6),#N/A)</f>
        <v>#N/A</v>
      </c>
      <c r="K5412" s="1" t="e">
        <f>IFERROR(MID(SUBSTITUTE([kw rough in title],",","."),FIND("(",[kw rough in title])+1,20),SUBSTITUTE(IFERROR(MID([kw rough in title],FIND(" ",[kw rough in title])+1,20),[kw rough in title]),",","."))</f>
        <v>#N/A</v>
      </c>
      <c r="L5412" s="1">
        <f>IFERROR(FIND("kW",[desc]),0)</f>
        <v>0</v>
      </c>
      <c r="M5412">
        <f t="array" ref="M5412">MIN(IFERROR(FIND(IstNumbers,E5412),""))</f>
        <v>33</v>
      </c>
      <c r="N5412" s="1" t="b">
        <f>IF([first '# in desc]&lt;[pos kw in desc],MID([desc],[pos kw in desc]-7,7))</f>
        <v>0</v>
      </c>
      <c r="O54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12" s="1" t="str">
        <f>TRIM(IF([first '# in desc]&lt;[pos kw in desc],MID([desc],[pos kw in desc]-6,6),FALSE))</f>
        <v>FALSCH</v>
      </c>
      <c r="Q5412" s="1" t="b">
        <f>IF(LEN([manuell])=0,IFERROR([kw fine in title]*1,IFERROR(SUMPRODUCT(COUNTIF(IsDigits,MID([kw in desc],ROW($A$1:$A$150),1)))=LEN([kw in desc]),#N/A)),[manuell])</f>
        <v>0</v>
      </c>
      <c r="R5412" s="1" t="str">
        <f>IF([pos kw in title]&gt;0,MID(J5412,#REF!,4),IF([first '# in title]&gt;0,MID([title],[first '# in title],3),IF([first '# in title]&gt;0,MID([desc],#REF!,3),VLOOKUP([productid],$G$2:$R$1386,8))))</f>
        <v>146</v>
      </c>
      <c r="S5412" s="1" t="e">
        <f>IF([kw in desc]=[kw rough in title],[kw in desc]*1,IFERROR(LEFT([kw_dirty],3)*1,IFERROR(LEFT([kw_dirty],2)*1,"n.a.")))</f>
        <v>#N/A</v>
      </c>
      <c r="T5412" s="1"/>
      <c r="U5412" s="1" t="e">
        <f>VLOOKUP(Tabelle1[[#This Row],[productid]],Tabelle2[#All],2,FALSE)</f>
        <v>#N/A</v>
      </c>
    </row>
    <row r="5413" spans="1:21">
      <c r="A5413" t="s">
        <v>3885</v>
      </c>
      <c r="B5413">
        <v>3248</v>
      </c>
      <c r="C5413">
        <v>289859</v>
      </c>
      <c r="D5413" t="s">
        <v>8873</v>
      </c>
      <c r="E5413" t="s">
        <v>8874</v>
      </c>
      <c r="F5413">
        <v>18406</v>
      </c>
      <c r="G5413">
        <v>2286143</v>
      </c>
      <c r="H5413">
        <f t="shared" si="84"/>
        <v>0</v>
      </c>
      <c r="I5413">
        <f t="array" ref="I5413">MIN(IFERROR(FIND(IstNumbers,A5413),""))</f>
        <v>10</v>
      </c>
      <c r="J5413" s="1" t="e">
        <f>IF([first '# in title]&lt;[pos kw in title],MID([title],[pos kw in title]-6,6),#N/A)</f>
        <v>#N/A</v>
      </c>
      <c r="K5413" s="1" t="e">
        <f>IFERROR(MID(SUBSTITUTE([kw rough in title],",","."),FIND("(",[kw rough in title])+1,20),SUBSTITUTE(IFERROR(MID([kw rough in title],FIND(" ",[kw rough in title])+1,20),[kw rough in title]),",","."))</f>
        <v>#N/A</v>
      </c>
      <c r="L5413" s="1">
        <f>IFERROR(FIND("kW",[desc]),0)</f>
        <v>0</v>
      </c>
      <c r="M5413">
        <f t="array" ref="M5413">MIN(IFERROR(FIND(IstNumbers,E5413),""))</f>
        <v>33</v>
      </c>
      <c r="N5413" s="1" t="b">
        <f>IF([first '# in desc]&lt;[pos kw in desc],MID([desc],[pos kw in desc]-7,7))</f>
        <v>0</v>
      </c>
      <c r="O54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13" s="1" t="str">
        <f>TRIM(IF([first '# in desc]&lt;[pos kw in desc],MID([desc],[pos kw in desc]-6,6),FALSE))</f>
        <v>FALSCH</v>
      </c>
      <c r="Q5413" s="1" t="b">
        <f>IF(LEN([manuell])=0,IFERROR([kw fine in title]*1,IFERROR(SUMPRODUCT(COUNTIF(IsDigits,MID([kw in desc],ROW($A$1:$A$150),1)))=LEN([kw in desc]),#N/A)),[manuell])</f>
        <v>0</v>
      </c>
      <c r="R5413" s="1" t="str">
        <f>IF([pos kw in title]&gt;0,MID(J5413,#REF!,4),IF([first '# in title]&gt;0,MID([title],[first '# in title],3),IF([first '# in title]&gt;0,MID([desc],#REF!,3),VLOOKUP([productid],$G$2:$R$1386,8))))</f>
        <v>146</v>
      </c>
      <c r="S5413" s="1" t="e">
        <f>IF([kw in desc]=[kw rough in title],[kw in desc]*1,IFERROR(LEFT([kw_dirty],3)*1,IFERROR(LEFT([kw_dirty],2)*1,"n.a.")))</f>
        <v>#N/A</v>
      </c>
      <c r="T5413" s="1"/>
      <c r="U5413" s="1" t="e">
        <f>VLOOKUP(Tabelle1[[#This Row],[productid]],Tabelle2[#All],2,FALSE)</f>
        <v>#N/A</v>
      </c>
    </row>
    <row r="5414" spans="1:21">
      <c r="A5414" t="s">
        <v>3885</v>
      </c>
      <c r="B5414">
        <v>3252</v>
      </c>
      <c r="C5414">
        <v>289859</v>
      </c>
      <c r="D5414" t="s">
        <v>8875</v>
      </c>
      <c r="E5414" t="s">
        <v>8876</v>
      </c>
      <c r="F5414">
        <v>18406</v>
      </c>
      <c r="G5414">
        <v>2286143</v>
      </c>
      <c r="H5414">
        <f t="shared" si="84"/>
        <v>0</v>
      </c>
      <c r="I5414">
        <f t="array" ref="I5414">MIN(IFERROR(FIND(IstNumbers,A5414),""))</f>
        <v>10</v>
      </c>
      <c r="J5414" s="1" t="e">
        <f>IF([first '# in title]&lt;[pos kw in title],MID([title],[pos kw in title]-6,6),#N/A)</f>
        <v>#N/A</v>
      </c>
      <c r="K5414" s="1" t="e">
        <f>IFERROR(MID(SUBSTITUTE([kw rough in title],",","."),FIND("(",[kw rough in title])+1,20),SUBSTITUTE(IFERROR(MID([kw rough in title],FIND(" ",[kw rough in title])+1,20),[kw rough in title]),",","."))</f>
        <v>#N/A</v>
      </c>
      <c r="L5414" s="1">
        <f>IFERROR(FIND("kW",[desc]),0)</f>
        <v>0</v>
      </c>
      <c r="M5414">
        <f t="array" ref="M5414">MIN(IFERROR(FIND(IstNumbers,E5414),""))</f>
        <v>33</v>
      </c>
      <c r="N5414" s="1" t="b">
        <f>IF([first '# in desc]&lt;[pos kw in desc],MID([desc],[pos kw in desc]-7,7))</f>
        <v>0</v>
      </c>
      <c r="O54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14" s="1" t="str">
        <f>TRIM(IF([first '# in desc]&lt;[pos kw in desc],MID([desc],[pos kw in desc]-6,6),FALSE))</f>
        <v>FALSCH</v>
      </c>
      <c r="Q5414" s="1" t="b">
        <f>IF(LEN([manuell])=0,IFERROR([kw fine in title]*1,IFERROR(SUMPRODUCT(COUNTIF(IsDigits,MID([kw in desc],ROW($A$1:$A$150),1)))=LEN([kw in desc]),#N/A)),[manuell])</f>
        <v>0</v>
      </c>
      <c r="R5414" s="1" t="str">
        <f>IF([pos kw in title]&gt;0,MID(J5414,#REF!,4),IF([first '# in title]&gt;0,MID([title],[first '# in title],3),IF([first '# in title]&gt;0,MID([desc],#REF!,3),VLOOKUP([productid],$G$2:$R$1386,8))))</f>
        <v>146</v>
      </c>
      <c r="S5414" s="1" t="e">
        <f>IF([kw in desc]=[kw rough in title],[kw in desc]*1,IFERROR(LEFT([kw_dirty],3)*1,IFERROR(LEFT([kw_dirty],2)*1,"n.a.")))</f>
        <v>#N/A</v>
      </c>
      <c r="T5414" s="1"/>
      <c r="U5414" s="1" t="e">
        <f>VLOOKUP(Tabelle1[[#This Row],[productid]],Tabelle2[#All],2,FALSE)</f>
        <v>#N/A</v>
      </c>
    </row>
    <row r="5415" spans="1:21">
      <c r="A5415" t="s">
        <v>3885</v>
      </c>
      <c r="B5415">
        <v>3252</v>
      </c>
      <c r="C5415">
        <v>289859</v>
      </c>
      <c r="D5415" t="s">
        <v>8877</v>
      </c>
      <c r="E5415" t="s">
        <v>8878</v>
      </c>
      <c r="F5415">
        <v>18406</v>
      </c>
      <c r="G5415">
        <v>2286143</v>
      </c>
      <c r="H5415">
        <f t="shared" si="84"/>
        <v>0</v>
      </c>
      <c r="I5415">
        <f t="array" ref="I5415">MIN(IFERROR(FIND(IstNumbers,A5415),""))</f>
        <v>10</v>
      </c>
      <c r="J5415" s="1" t="e">
        <f>IF([first '# in title]&lt;[pos kw in title],MID([title],[pos kw in title]-6,6),#N/A)</f>
        <v>#N/A</v>
      </c>
      <c r="K5415" s="1" t="e">
        <f>IFERROR(MID(SUBSTITUTE([kw rough in title],",","."),FIND("(",[kw rough in title])+1,20),SUBSTITUTE(IFERROR(MID([kw rough in title],FIND(" ",[kw rough in title])+1,20),[kw rough in title]),",","."))</f>
        <v>#N/A</v>
      </c>
      <c r="L5415" s="1">
        <f>IFERROR(FIND("kW",[desc]),0)</f>
        <v>0</v>
      </c>
      <c r="M5415">
        <f t="array" ref="M5415">MIN(IFERROR(FIND(IstNumbers,E5415),""))</f>
        <v>33</v>
      </c>
      <c r="N5415" s="1" t="b">
        <f>IF([first '# in desc]&lt;[pos kw in desc],MID([desc],[pos kw in desc]-7,7))</f>
        <v>0</v>
      </c>
      <c r="O54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15" s="1" t="str">
        <f>TRIM(IF([first '# in desc]&lt;[pos kw in desc],MID([desc],[pos kw in desc]-6,6),FALSE))</f>
        <v>FALSCH</v>
      </c>
      <c r="Q5415" s="1" t="b">
        <f>IF(LEN([manuell])=0,IFERROR([kw fine in title]*1,IFERROR(SUMPRODUCT(COUNTIF(IsDigits,MID([kw in desc],ROW($A$1:$A$150),1)))=LEN([kw in desc]),#N/A)),[manuell])</f>
        <v>0</v>
      </c>
      <c r="R5415" s="1" t="str">
        <f>IF([pos kw in title]&gt;0,MID(J5415,#REF!,4),IF([first '# in title]&gt;0,MID([title],[first '# in title],3),IF([first '# in title]&gt;0,MID([desc],#REF!,3),VLOOKUP([productid],$G$2:$R$1386,8))))</f>
        <v>146</v>
      </c>
      <c r="S5415" s="1" t="e">
        <f>IF([kw in desc]=[kw rough in title],[kw in desc]*1,IFERROR(LEFT([kw_dirty],3)*1,IFERROR(LEFT([kw_dirty],2)*1,"n.a.")))</f>
        <v>#N/A</v>
      </c>
      <c r="T5415" s="1"/>
      <c r="U5415" s="1" t="e">
        <f>VLOOKUP(Tabelle1[[#This Row],[productid]],Tabelle2[#All],2,FALSE)</f>
        <v>#N/A</v>
      </c>
    </row>
    <row r="5416" spans="1:21">
      <c r="A5416" t="s">
        <v>3885</v>
      </c>
      <c r="B5416">
        <v>3254</v>
      </c>
      <c r="C5416">
        <v>289859</v>
      </c>
      <c r="D5416" t="s">
        <v>8879</v>
      </c>
      <c r="E5416" t="s">
        <v>8880</v>
      </c>
      <c r="F5416">
        <v>18406</v>
      </c>
      <c r="G5416">
        <v>2286143</v>
      </c>
      <c r="H5416">
        <f t="shared" si="84"/>
        <v>0</v>
      </c>
      <c r="I5416">
        <f t="array" ref="I5416">MIN(IFERROR(FIND(IstNumbers,A5416),""))</f>
        <v>10</v>
      </c>
      <c r="J5416" s="1" t="e">
        <f>IF([first '# in title]&lt;[pos kw in title],MID([title],[pos kw in title]-6,6),#N/A)</f>
        <v>#N/A</v>
      </c>
      <c r="K5416" s="1" t="e">
        <f>IFERROR(MID(SUBSTITUTE([kw rough in title],",","."),FIND("(",[kw rough in title])+1,20),SUBSTITUTE(IFERROR(MID([kw rough in title],FIND(" ",[kw rough in title])+1,20),[kw rough in title]),",","."))</f>
        <v>#N/A</v>
      </c>
      <c r="L5416" s="1">
        <f>IFERROR(FIND("kW",[desc]),0)</f>
        <v>0</v>
      </c>
      <c r="M5416">
        <f t="array" ref="M5416">MIN(IFERROR(FIND(IstNumbers,E5416),""))</f>
        <v>33</v>
      </c>
      <c r="N5416" s="1" t="b">
        <f>IF([first '# in desc]&lt;[pos kw in desc],MID([desc],[pos kw in desc]-7,7))</f>
        <v>0</v>
      </c>
      <c r="O54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16" s="1" t="str">
        <f>TRIM(IF([first '# in desc]&lt;[pos kw in desc],MID([desc],[pos kw in desc]-6,6),FALSE))</f>
        <v>FALSCH</v>
      </c>
      <c r="Q5416" s="1" t="b">
        <f>IF(LEN([manuell])=0,IFERROR([kw fine in title]*1,IFERROR(SUMPRODUCT(COUNTIF(IsDigits,MID([kw in desc],ROW($A$1:$A$150),1)))=LEN([kw in desc]),#N/A)),[manuell])</f>
        <v>0</v>
      </c>
      <c r="R5416" s="1" t="str">
        <f>IF([pos kw in title]&gt;0,MID(J5416,#REF!,4),IF([first '# in title]&gt;0,MID([title],[first '# in title],3),IF([first '# in title]&gt;0,MID([desc],#REF!,3),VLOOKUP([productid],$G$2:$R$1386,8))))</f>
        <v>146</v>
      </c>
      <c r="S5416" s="1" t="e">
        <f>IF([kw in desc]=[kw rough in title],[kw in desc]*1,IFERROR(LEFT([kw_dirty],3)*1,IFERROR(LEFT([kw_dirty],2)*1,"n.a.")))</f>
        <v>#N/A</v>
      </c>
      <c r="T5416" s="1"/>
      <c r="U5416" s="1" t="e">
        <f>VLOOKUP(Tabelle1[[#This Row],[productid]],Tabelle2[#All],2,FALSE)</f>
        <v>#N/A</v>
      </c>
    </row>
    <row r="5417" spans="1:21">
      <c r="A5417" t="s">
        <v>3885</v>
      </c>
      <c r="B5417">
        <v>3255</v>
      </c>
      <c r="C5417">
        <v>289859</v>
      </c>
      <c r="D5417" t="s">
        <v>8881</v>
      </c>
      <c r="E5417" t="s">
        <v>8882</v>
      </c>
      <c r="F5417">
        <v>18406</v>
      </c>
      <c r="G5417">
        <v>2286143</v>
      </c>
      <c r="H5417">
        <f t="shared" si="84"/>
        <v>0</v>
      </c>
      <c r="I5417">
        <f t="array" ref="I5417">MIN(IFERROR(FIND(IstNumbers,A5417),""))</f>
        <v>10</v>
      </c>
      <c r="J5417" s="1" t="e">
        <f>IF([first '# in title]&lt;[pos kw in title],MID([title],[pos kw in title]-6,6),#N/A)</f>
        <v>#N/A</v>
      </c>
      <c r="K5417" s="1" t="e">
        <f>IFERROR(MID(SUBSTITUTE([kw rough in title],",","."),FIND("(",[kw rough in title])+1,20),SUBSTITUTE(IFERROR(MID([kw rough in title],FIND(" ",[kw rough in title])+1,20),[kw rough in title]),",","."))</f>
        <v>#N/A</v>
      </c>
      <c r="L5417" s="1">
        <f>IFERROR(FIND("kW",[desc]),0)</f>
        <v>0</v>
      </c>
      <c r="M5417">
        <f t="array" ref="M5417">MIN(IFERROR(FIND(IstNumbers,E5417),""))</f>
        <v>33</v>
      </c>
      <c r="N5417" s="1" t="b">
        <f>IF([first '# in desc]&lt;[pos kw in desc],MID([desc],[pos kw in desc]-7,7))</f>
        <v>0</v>
      </c>
      <c r="O54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17" s="1" t="str">
        <f>TRIM(IF([first '# in desc]&lt;[pos kw in desc],MID([desc],[pos kw in desc]-6,6),FALSE))</f>
        <v>FALSCH</v>
      </c>
      <c r="Q5417" s="1" t="b">
        <f>IF(LEN([manuell])=0,IFERROR([kw fine in title]*1,IFERROR(SUMPRODUCT(COUNTIF(IsDigits,MID([kw in desc],ROW($A$1:$A$150),1)))=LEN([kw in desc]),#N/A)),[manuell])</f>
        <v>0</v>
      </c>
      <c r="R5417" s="1" t="str">
        <f>IF([pos kw in title]&gt;0,MID(J5417,#REF!,4),IF([first '# in title]&gt;0,MID([title],[first '# in title],3),IF([first '# in title]&gt;0,MID([desc],#REF!,3),VLOOKUP([productid],$G$2:$R$1386,8))))</f>
        <v>146</v>
      </c>
      <c r="S5417" s="1" t="e">
        <f>IF([kw in desc]=[kw rough in title],[kw in desc]*1,IFERROR(LEFT([kw_dirty],3)*1,IFERROR(LEFT([kw_dirty],2)*1,"n.a.")))</f>
        <v>#N/A</v>
      </c>
      <c r="T5417" s="1"/>
      <c r="U5417" s="1" t="e">
        <f>VLOOKUP(Tabelle1[[#This Row],[productid]],Tabelle2[#All],2,FALSE)</f>
        <v>#N/A</v>
      </c>
    </row>
    <row r="5418" spans="1:21">
      <c r="A5418" t="s">
        <v>3885</v>
      </c>
      <c r="B5418">
        <v>3257</v>
      </c>
      <c r="C5418">
        <v>289859</v>
      </c>
      <c r="D5418" t="s">
        <v>8883</v>
      </c>
      <c r="E5418" t="s">
        <v>8884</v>
      </c>
      <c r="F5418">
        <v>18406</v>
      </c>
      <c r="G5418">
        <v>2286143</v>
      </c>
      <c r="H5418">
        <f t="shared" si="84"/>
        <v>0</v>
      </c>
      <c r="I5418">
        <f t="array" ref="I5418">MIN(IFERROR(FIND(IstNumbers,A5418),""))</f>
        <v>10</v>
      </c>
      <c r="J5418" s="1" t="e">
        <f>IF([first '# in title]&lt;[pos kw in title],MID([title],[pos kw in title]-6,6),#N/A)</f>
        <v>#N/A</v>
      </c>
      <c r="K5418" s="1" t="e">
        <f>IFERROR(MID(SUBSTITUTE([kw rough in title],",","."),FIND("(",[kw rough in title])+1,20),SUBSTITUTE(IFERROR(MID([kw rough in title],FIND(" ",[kw rough in title])+1,20),[kw rough in title]),",","."))</f>
        <v>#N/A</v>
      </c>
      <c r="L5418" s="1">
        <f>IFERROR(FIND("kW",[desc]),0)</f>
        <v>0</v>
      </c>
      <c r="M5418">
        <f t="array" ref="M5418">MIN(IFERROR(FIND(IstNumbers,E5418),""))</f>
        <v>33</v>
      </c>
      <c r="N5418" s="1" t="b">
        <f>IF([first '# in desc]&lt;[pos kw in desc],MID([desc],[pos kw in desc]-7,7))</f>
        <v>0</v>
      </c>
      <c r="O54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18" s="1" t="str">
        <f>TRIM(IF([first '# in desc]&lt;[pos kw in desc],MID([desc],[pos kw in desc]-6,6),FALSE))</f>
        <v>FALSCH</v>
      </c>
      <c r="Q5418" s="1" t="b">
        <f>IF(LEN([manuell])=0,IFERROR([kw fine in title]*1,IFERROR(SUMPRODUCT(COUNTIF(IsDigits,MID([kw in desc],ROW($A$1:$A$150),1)))=LEN([kw in desc]),#N/A)),[manuell])</f>
        <v>0</v>
      </c>
      <c r="R5418" s="1" t="str">
        <f>IF([pos kw in title]&gt;0,MID(J5418,#REF!,4),IF([first '# in title]&gt;0,MID([title],[first '# in title],3),IF([first '# in title]&gt;0,MID([desc],#REF!,3),VLOOKUP([productid],$G$2:$R$1386,8))))</f>
        <v>146</v>
      </c>
      <c r="S5418" s="1" t="e">
        <f>IF([kw in desc]=[kw rough in title],[kw in desc]*1,IFERROR(LEFT([kw_dirty],3)*1,IFERROR(LEFT([kw_dirty],2)*1,"n.a.")))</f>
        <v>#N/A</v>
      </c>
      <c r="T5418" s="1"/>
      <c r="U5418" s="1" t="e">
        <f>VLOOKUP(Tabelle1[[#This Row],[productid]],Tabelle2[#All],2,FALSE)</f>
        <v>#N/A</v>
      </c>
    </row>
    <row r="5419" spans="1:21" hidden="1">
      <c r="A5419" t="s">
        <v>3566</v>
      </c>
      <c r="B5419">
        <v>3855</v>
      </c>
      <c r="C5419">
        <v>289859</v>
      </c>
      <c r="D5419" t="s">
        <v>8885</v>
      </c>
      <c r="E5419" t="s">
        <v>8162</v>
      </c>
      <c r="F5419">
        <v>18406</v>
      </c>
      <c r="G5419">
        <v>1750863</v>
      </c>
      <c r="H5419">
        <f t="shared" si="84"/>
        <v>0</v>
      </c>
      <c r="I5419">
        <f t="array" ref="I5419">MIN(IFERROR(FIND(IstNumbers,A5419),""))</f>
        <v>13</v>
      </c>
      <c r="J5419" s="1" t="e">
        <f>IF([first '# in title]&lt;[pos kw in title],MID([title],[pos kw in title]-6,6),#N/A)</f>
        <v>#N/A</v>
      </c>
      <c r="K5419" s="1" t="e">
        <f>IFERROR(MID(SUBSTITUTE([kw rough in title],",","."),FIND("(",[kw rough in title])+1,20),SUBSTITUTE(IFERROR(MID([kw rough in title],FIND(" ",[kw rough in title])+1,20),[kw rough in title]),",","."))</f>
        <v>#N/A</v>
      </c>
      <c r="L5419" s="1">
        <f>IFERROR(FIND("kW",[desc]),0)</f>
        <v>70</v>
      </c>
      <c r="M5419">
        <f t="array" ref="M5419">MIN(IFERROR(FIND(IstNumbers,E5419),""))</f>
        <v>34</v>
      </c>
      <c r="N5419" s="1" t="str">
        <f>IF([first '# in desc]&lt;[pos kw in desc],MID([desc],[pos kw in desc]-7,7))</f>
        <v xml:space="preserve">­me 42 </v>
      </c>
      <c r="O54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19" s="1" t="str">
        <f>TRIM(IF([first '# in desc]&lt;[pos kw in desc],MID([desc],[pos kw in desc]-6,6),FALSE))</f>
        <v>me 42</v>
      </c>
      <c r="Q5419" s="1" t="b">
        <f>IF(LEN([manuell])=0,IFERROR([kw fine in title]*1,IFERROR(SUMPRODUCT(COUNTIF(IsDigits,MID([kw in desc],ROW($A$1:$A$150),1)))=LEN([kw in desc]),#N/A)),[manuell])</f>
        <v>0</v>
      </c>
      <c r="R5419" s="1" t="str">
        <f>IF([pos kw in title]&gt;0,MID(J5419,#REF!,4),IF([first '# in title]&gt;0,MID([title],[first '# in title],3),IF([first '# in title]&gt;0,MID([desc],#REF!,3),VLOOKUP([productid],$G$2:$R$1386,8))))</f>
        <v xml:space="preserve">42 </v>
      </c>
      <c r="S5419" s="1" t="e">
        <f>IF([kw in desc]=[kw rough in title],[kw in desc]*1,IFERROR(LEFT([kw_dirty],3)*1,IFERROR(LEFT([kw_dirty],2)*1,"n.a.")))</f>
        <v>#N/A</v>
      </c>
      <c r="T5419" s="1"/>
      <c r="U5419" s="1">
        <f>VLOOKUP(Tabelle1[[#This Row],[productid]],Tabelle2[#All],2,FALSE)</f>
        <v>42</v>
      </c>
    </row>
    <row r="5420" spans="1:21" hidden="1">
      <c r="A5420" t="s">
        <v>1988</v>
      </c>
      <c r="B5420">
        <v>3985</v>
      </c>
      <c r="C5420">
        <v>289859</v>
      </c>
      <c r="D5420" t="s">
        <v>8886</v>
      </c>
      <c r="E5420" t="s">
        <v>8887</v>
      </c>
      <c r="F5420">
        <v>18406</v>
      </c>
      <c r="G5420">
        <v>3497887</v>
      </c>
      <c r="H5420">
        <f t="shared" si="84"/>
        <v>0</v>
      </c>
      <c r="I5420">
        <f t="array" ref="I5420">MIN(IFERROR(FIND(IstNumbers,A5420),""))</f>
        <v>13</v>
      </c>
      <c r="J5420" s="1" t="e">
        <f>IF([first '# in title]&lt;[pos kw in title],MID([title],[pos kw in title]-6,6),#N/A)</f>
        <v>#N/A</v>
      </c>
      <c r="K5420" s="1" t="e">
        <f>IFERROR(MID(SUBSTITUTE([kw rough in title],",","."),FIND("(",[kw rough in title])+1,20),SUBSTITUTE(IFERROR(MID([kw rough in title],FIND(" ",[kw rough in title])+1,20),[kw rough in title]),",","."))</f>
        <v>#N/A</v>
      </c>
      <c r="L5420" s="1">
        <f>IFERROR(FIND("kW",[desc]),0)</f>
        <v>70</v>
      </c>
      <c r="M5420">
        <f t="array" ref="M5420">MIN(IFERROR(FIND(IstNumbers,E5420),""))</f>
        <v>34</v>
      </c>
      <c r="N5420" s="1" t="str">
        <f>IF([first '# in desc]&lt;[pos kw in desc],MID([desc],[pos kw in desc]-7,7))</f>
        <v xml:space="preserve">­me 42 </v>
      </c>
      <c r="O54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20" s="1" t="str">
        <f>TRIM(IF([first '# in desc]&lt;[pos kw in desc],MID([desc],[pos kw in desc]-6,6),FALSE))</f>
        <v>me 42</v>
      </c>
      <c r="Q5420" s="1" t="b">
        <f>IF(LEN([manuell])=0,IFERROR([kw fine in title]*1,IFERROR(SUMPRODUCT(COUNTIF(IsDigits,MID([kw in desc],ROW($A$1:$A$150),1)))=LEN([kw in desc]),#N/A)),[manuell])</f>
        <v>0</v>
      </c>
      <c r="R5420" s="1" t="str">
        <f>IF([pos kw in title]&gt;0,MID(J5420,#REF!,4),IF([first '# in title]&gt;0,MID([title],[first '# in title],3),IF([first '# in title]&gt;0,MID([desc],#REF!,3),VLOOKUP([productid],$G$2:$R$1386,8))))</f>
        <v xml:space="preserve">42 </v>
      </c>
      <c r="S5420" s="1" t="e">
        <f>IF([kw in desc]=[kw rough in title],[kw in desc]*1,IFERROR(LEFT([kw_dirty],3)*1,IFERROR(LEFT([kw_dirty],2)*1,"n.a.")))</f>
        <v>#N/A</v>
      </c>
      <c r="T5420" s="1"/>
      <c r="U5420" s="1">
        <f>VLOOKUP(Tabelle1[[#This Row],[productid]],Tabelle2[#All],2,FALSE)</f>
        <v>42</v>
      </c>
    </row>
    <row r="5421" spans="1:21">
      <c r="A5421" t="s">
        <v>3885</v>
      </c>
      <c r="B5421">
        <v>3258</v>
      </c>
      <c r="C5421">
        <v>289859</v>
      </c>
      <c r="D5421" t="s">
        <v>8888</v>
      </c>
      <c r="E5421" t="s">
        <v>8889</v>
      </c>
      <c r="F5421">
        <v>18406</v>
      </c>
      <c r="G5421">
        <v>2286143</v>
      </c>
      <c r="H5421">
        <f t="shared" si="84"/>
        <v>0</v>
      </c>
      <c r="I5421">
        <f t="array" ref="I5421">MIN(IFERROR(FIND(IstNumbers,A5421),""))</f>
        <v>10</v>
      </c>
      <c r="J5421" s="1" t="e">
        <f>IF([first '# in title]&lt;[pos kw in title],MID([title],[pos kw in title]-6,6),#N/A)</f>
        <v>#N/A</v>
      </c>
      <c r="K5421" s="1" t="e">
        <f>IFERROR(MID(SUBSTITUTE([kw rough in title],",","."),FIND("(",[kw rough in title])+1,20),SUBSTITUTE(IFERROR(MID([kw rough in title],FIND(" ",[kw rough in title])+1,20),[kw rough in title]),",","."))</f>
        <v>#N/A</v>
      </c>
      <c r="L5421" s="1">
        <f>IFERROR(FIND("kW",[desc]),0)</f>
        <v>0</v>
      </c>
      <c r="M5421">
        <f t="array" ref="M5421">MIN(IFERROR(FIND(IstNumbers,E5421),""))</f>
        <v>33</v>
      </c>
      <c r="N5421" s="1" t="b">
        <f>IF([first '# in desc]&lt;[pos kw in desc],MID([desc],[pos kw in desc]-7,7))</f>
        <v>0</v>
      </c>
      <c r="O54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21" s="1" t="str">
        <f>TRIM(IF([first '# in desc]&lt;[pos kw in desc],MID([desc],[pos kw in desc]-6,6),FALSE))</f>
        <v>FALSCH</v>
      </c>
      <c r="Q5421" s="1" t="b">
        <f>IF(LEN([manuell])=0,IFERROR([kw fine in title]*1,IFERROR(SUMPRODUCT(COUNTIF(IsDigits,MID([kw in desc],ROW($A$1:$A$150),1)))=LEN([kw in desc]),#N/A)),[manuell])</f>
        <v>0</v>
      </c>
      <c r="R5421" s="1" t="str">
        <f>IF([pos kw in title]&gt;0,MID(J5421,#REF!,4),IF([first '# in title]&gt;0,MID([title],[first '# in title],3),IF([first '# in title]&gt;0,MID([desc],#REF!,3),VLOOKUP([productid],$G$2:$R$1386,8))))</f>
        <v>146</v>
      </c>
      <c r="S5421" s="1" t="e">
        <f>IF([kw in desc]=[kw rough in title],[kw in desc]*1,IFERROR(LEFT([kw_dirty],3)*1,IFERROR(LEFT([kw_dirty],2)*1,"n.a.")))</f>
        <v>#N/A</v>
      </c>
      <c r="T5421" s="1"/>
      <c r="U5421" s="1" t="e">
        <f>VLOOKUP(Tabelle1[[#This Row],[productid]],Tabelle2[#All],2,FALSE)</f>
        <v>#N/A</v>
      </c>
    </row>
    <row r="5422" spans="1:21" hidden="1">
      <c r="A5422" t="s">
        <v>3566</v>
      </c>
      <c r="B5422">
        <v>3855</v>
      </c>
      <c r="C5422">
        <v>289859</v>
      </c>
      <c r="D5422" t="s">
        <v>8890</v>
      </c>
      <c r="E5422" t="s">
        <v>7748</v>
      </c>
      <c r="F5422">
        <v>18406</v>
      </c>
      <c r="G5422">
        <v>1750863</v>
      </c>
      <c r="H5422">
        <f t="shared" si="84"/>
        <v>0</v>
      </c>
      <c r="I5422">
        <f t="array" ref="I5422">MIN(IFERROR(FIND(IstNumbers,A5422),""))</f>
        <v>13</v>
      </c>
      <c r="J5422" s="1" t="e">
        <f>IF([first '# in title]&lt;[pos kw in title],MID([title],[pos kw in title]-6,6),#N/A)</f>
        <v>#N/A</v>
      </c>
      <c r="K5422" s="1" t="e">
        <f>IFERROR(MID(SUBSTITUTE([kw rough in title],",","."),FIND("(",[kw rough in title])+1,20),SUBSTITUTE(IFERROR(MID([kw rough in title],FIND(" ",[kw rough in title])+1,20),[kw rough in title]),",","."))</f>
        <v>#N/A</v>
      </c>
      <c r="L5422" s="1">
        <f>IFERROR(FIND("kW",[desc]),0)</f>
        <v>70</v>
      </c>
      <c r="M5422">
        <f t="array" ref="M5422">MIN(IFERROR(FIND(IstNumbers,E5422),""))</f>
        <v>34</v>
      </c>
      <c r="N5422" s="1" t="str">
        <f>IF([first '# in desc]&lt;[pos kw in desc],MID([desc],[pos kw in desc]-7,7))</f>
        <v xml:space="preserve">­me 42 </v>
      </c>
      <c r="O54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22" s="1" t="str">
        <f>TRIM(IF([first '# in desc]&lt;[pos kw in desc],MID([desc],[pos kw in desc]-6,6),FALSE))</f>
        <v>me 42</v>
      </c>
      <c r="Q5422" s="1" t="b">
        <f>IF(LEN([manuell])=0,IFERROR([kw fine in title]*1,IFERROR(SUMPRODUCT(COUNTIF(IsDigits,MID([kw in desc],ROW($A$1:$A$150),1)))=LEN([kw in desc]),#N/A)),[manuell])</f>
        <v>0</v>
      </c>
      <c r="R5422" s="1" t="str">
        <f>IF([pos kw in title]&gt;0,MID(J5422,#REF!,4),IF([first '# in title]&gt;0,MID([title],[first '# in title],3),IF([first '# in title]&gt;0,MID([desc],#REF!,3),VLOOKUP([productid],$G$2:$R$1386,8))))</f>
        <v xml:space="preserve">42 </v>
      </c>
      <c r="S5422" s="1" t="e">
        <f>IF([kw in desc]=[kw rough in title],[kw in desc]*1,IFERROR(LEFT([kw_dirty],3)*1,IFERROR(LEFT([kw_dirty],2)*1,"n.a.")))</f>
        <v>#N/A</v>
      </c>
      <c r="T5422" s="1"/>
      <c r="U5422" s="1">
        <f>VLOOKUP(Tabelle1[[#This Row],[productid]],Tabelle2[#All],2,FALSE)</f>
        <v>42</v>
      </c>
    </row>
    <row r="5423" spans="1:21" hidden="1">
      <c r="A5423" t="s">
        <v>1988</v>
      </c>
      <c r="B5423">
        <v>3990</v>
      </c>
      <c r="C5423">
        <v>289859</v>
      </c>
      <c r="D5423" t="s">
        <v>8891</v>
      </c>
      <c r="E5423" t="s">
        <v>8892</v>
      </c>
      <c r="F5423">
        <v>18406</v>
      </c>
      <c r="G5423">
        <v>3497887</v>
      </c>
      <c r="H5423">
        <f t="shared" si="84"/>
        <v>0</v>
      </c>
      <c r="I5423">
        <f t="array" ref="I5423">MIN(IFERROR(FIND(IstNumbers,A5423),""))</f>
        <v>13</v>
      </c>
      <c r="J5423" s="1" t="e">
        <f>IF([first '# in title]&lt;[pos kw in title],MID([title],[pos kw in title]-6,6),#N/A)</f>
        <v>#N/A</v>
      </c>
      <c r="K5423" s="1" t="e">
        <f>IFERROR(MID(SUBSTITUTE([kw rough in title],",","."),FIND("(",[kw rough in title])+1,20),SUBSTITUTE(IFERROR(MID([kw rough in title],FIND(" ",[kw rough in title])+1,20),[kw rough in title]),",","."))</f>
        <v>#N/A</v>
      </c>
      <c r="L5423" s="1">
        <f>IFERROR(FIND("kW",[desc]),0)</f>
        <v>70</v>
      </c>
      <c r="M5423">
        <f t="array" ref="M5423">MIN(IFERROR(FIND(IstNumbers,E5423),""))</f>
        <v>34</v>
      </c>
      <c r="N5423" s="1" t="str">
        <f>IF([first '# in desc]&lt;[pos kw in desc],MID([desc],[pos kw in desc]-7,7))</f>
        <v xml:space="preserve">­me 42 </v>
      </c>
      <c r="O54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23" s="1" t="str">
        <f>TRIM(IF([first '# in desc]&lt;[pos kw in desc],MID([desc],[pos kw in desc]-6,6),FALSE))</f>
        <v>me 42</v>
      </c>
      <c r="Q5423" s="1" t="b">
        <f>IF(LEN([manuell])=0,IFERROR([kw fine in title]*1,IFERROR(SUMPRODUCT(COUNTIF(IsDigits,MID([kw in desc],ROW($A$1:$A$150),1)))=LEN([kw in desc]),#N/A)),[manuell])</f>
        <v>0</v>
      </c>
      <c r="R5423" s="1" t="str">
        <f>IF([pos kw in title]&gt;0,MID(J5423,#REF!,4),IF([first '# in title]&gt;0,MID([title],[first '# in title],3),IF([first '# in title]&gt;0,MID([desc],#REF!,3),VLOOKUP([productid],$G$2:$R$1386,8))))</f>
        <v xml:space="preserve">42 </v>
      </c>
      <c r="S5423" s="1" t="e">
        <f>IF([kw in desc]=[kw rough in title],[kw in desc]*1,IFERROR(LEFT([kw_dirty],3)*1,IFERROR(LEFT([kw_dirty],2)*1,"n.a.")))</f>
        <v>#N/A</v>
      </c>
      <c r="T5423" s="1"/>
      <c r="U5423" s="1">
        <f>VLOOKUP(Tabelle1[[#This Row],[productid]],Tabelle2[#All],2,FALSE)</f>
        <v>42</v>
      </c>
    </row>
    <row r="5424" spans="1:21">
      <c r="A5424" t="s">
        <v>3885</v>
      </c>
      <c r="B5424">
        <v>3267</v>
      </c>
      <c r="C5424">
        <v>289859</v>
      </c>
      <c r="D5424" t="s">
        <v>8893</v>
      </c>
      <c r="E5424" t="s">
        <v>8894</v>
      </c>
      <c r="F5424">
        <v>18406</v>
      </c>
      <c r="G5424">
        <v>2286143</v>
      </c>
      <c r="H5424">
        <f t="shared" si="84"/>
        <v>0</v>
      </c>
      <c r="I5424">
        <f t="array" ref="I5424">MIN(IFERROR(FIND(IstNumbers,A5424),""))</f>
        <v>10</v>
      </c>
      <c r="J5424" s="1" t="e">
        <f>IF([first '# in title]&lt;[pos kw in title],MID([title],[pos kw in title]-6,6),#N/A)</f>
        <v>#N/A</v>
      </c>
      <c r="K5424" s="1" t="e">
        <f>IFERROR(MID(SUBSTITUTE([kw rough in title],",","."),FIND("(",[kw rough in title])+1,20),SUBSTITUTE(IFERROR(MID([kw rough in title],FIND(" ",[kw rough in title])+1,20),[kw rough in title]),",","."))</f>
        <v>#N/A</v>
      </c>
      <c r="L5424" s="1">
        <f>IFERROR(FIND("kW",[desc]),0)</f>
        <v>0</v>
      </c>
      <c r="M5424">
        <f t="array" ref="M5424">MIN(IFERROR(FIND(IstNumbers,E5424),""))</f>
        <v>33</v>
      </c>
      <c r="N5424" s="1" t="b">
        <f>IF([first '# in desc]&lt;[pos kw in desc],MID([desc],[pos kw in desc]-7,7))</f>
        <v>0</v>
      </c>
      <c r="O54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24" s="1" t="str">
        <f>TRIM(IF([first '# in desc]&lt;[pos kw in desc],MID([desc],[pos kw in desc]-6,6),FALSE))</f>
        <v>FALSCH</v>
      </c>
      <c r="Q5424" s="1" t="b">
        <f>IF(LEN([manuell])=0,IFERROR([kw fine in title]*1,IFERROR(SUMPRODUCT(COUNTIF(IsDigits,MID([kw in desc],ROW($A$1:$A$150),1)))=LEN([kw in desc]),#N/A)),[manuell])</f>
        <v>0</v>
      </c>
      <c r="R5424" s="1" t="str">
        <f>IF([pos kw in title]&gt;0,MID(J5424,#REF!,4),IF([first '# in title]&gt;0,MID([title],[first '# in title],3),IF([first '# in title]&gt;0,MID([desc],#REF!,3),VLOOKUP([productid],$G$2:$R$1386,8))))</f>
        <v>146</v>
      </c>
      <c r="S5424" s="1" t="e">
        <f>IF([kw in desc]=[kw rough in title],[kw in desc]*1,IFERROR(LEFT([kw_dirty],3)*1,IFERROR(LEFT([kw_dirty],2)*1,"n.a.")))</f>
        <v>#N/A</v>
      </c>
      <c r="T5424" s="1"/>
      <c r="U5424" s="1" t="e">
        <f>VLOOKUP(Tabelle1[[#This Row],[productid]],Tabelle2[#All],2,FALSE)</f>
        <v>#N/A</v>
      </c>
    </row>
    <row r="5425" spans="1:21" hidden="1">
      <c r="A5425" t="s">
        <v>3566</v>
      </c>
      <c r="B5425">
        <v>3860</v>
      </c>
      <c r="C5425">
        <v>289859</v>
      </c>
      <c r="D5425" t="s">
        <v>8895</v>
      </c>
      <c r="E5425" t="s">
        <v>8896</v>
      </c>
      <c r="F5425">
        <v>18406</v>
      </c>
      <c r="G5425">
        <v>1750863</v>
      </c>
      <c r="H5425">
        <f t="shared" si="84"/>
        <v>0</v>
      </c>
      <c r="I5425">
        <f t="array" ref="I5425">MIN(IFERROR(FIND(IstNumbers,A5425),""))</f>
        <v>13</v>
      </c>
      <c r="J5425" s="1" t="e">
        <f>IF([first '# in title]&lt;[pos kw in title],MID([title],[pos kw in title]-6,6),#N/A)</f>
        <v>#N/A</v>
      </c>
      <c r="K5425" s="1" t="e">
        <f>IFERROR(MID(SUBSTITUTE([kw rough in title],",","."),FIND("(",[kw rough in title])+1,20),SUBSTITUTE(IFERROR(MID([kw rough in title],FIND(" ",[kw rough in title])+1,20),[kw rough in title]),",","."))</f>
        <v>#N/A</v>
      </c>
      <c r="L5425" s="1">
        <f>IFERROR(FIND("kW",[desc]),0)</f>
        <v>70</v>
      </c>
      <c r="M5425">
        <f t="array" ref="M5425">MIN(IFERROR(FIND(IstNumbers,E5425),""))</f>
        <v>34</v>
      </c>
      <c r="N5425" s="1" t="str">
        <f>IF([first '# in desc]&lt;[pos kw in desc],MID([desc],[pos kw in desc]-7,7))</f>
        <v xml:space="preserve">­me 42 </v>
      </c>
      <c r="O54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25" s="1" t="str">
        <f>TRIM(IF([first '# in desc]&lt;[pos kw in desc],MID([desc],[pos kw in desc]-6,6),FALSE))</f>
        <v>me 42</v>
      </c>
      <c r="Q5425" s="1" t="b">
        <f>IF(LEN([manuell])=0,IFERROR([kw fine in title]*1,IFERROR(SUMPRODUCT(COUNTIF(IsDigits,MID([kw in desc],ROW($A$1:$A$150),1)))=LEN([kw in desc]),#N/A)),[manuell])</f>
        <v>0</v>
      </c>
      <c r="R5425" s="1" t="str">
        <f>IF([pos kw in title]&gt;0,MID(J5425,#REF!,4),IF([first '# in title]&gt;0,MID([title],[first '# in title],3),IF([first '# in title]&gt;0,MID([desc],#REF!,3),VLOOKUP([productid],$G$2:$R$1386,8))))</f>
        <v xml:space="preserve">42 </v>
      </c>
      <c r="S5425" s="1" t="e">
        <f>IF([kw in desc]=[kw rough in title],[kw in desc]*1,IFERROR(LEFT([kw_dirty],3)*1,IFERROR(LEFT([kw_dirty],2)*1,"n.a.")))</f>
        <v>#N/A</v>
      </c>
      <c r="T5425" s="1"/>
      <c r="U5425" s="1">
        <f>VLOOKUP(Tabelle1[[#This Row],[productid]],Tabelle2[#All],2,FALSE)</f>
        <v>42</v>
      </c>
    </row>
    <row r="5426" spans="1:21" hidden="1">
      <c r="A5426" t="s">
        <v>1988</v>
      </c>
      <c r="B5426">
        <v>3990</v>
      </c>
      <c r="C5426">
        <v>289859</v>
      </c>
      <c r="D5426" t="s">
        <v>8897</v>
      </c>
      <c r="E5426" t="s">
        <v>8898</v>
      </c>
      <c r="F5426">
        <v>18406</v>
      </c>
      <c r="G5426">
        <v>3497887</v>
      </c>
      <c r="H5426">
        <f t="shared" si="84"/>
        <v>0</v>
      </c>
      <c r="I5426">
        <f t="array" ref="I5426">MIN(IFERROR(FIND(IstNumbers,A5426),""))</f>
        <v>13</v>
      </c>
      <c r="J5426" s="1" t="e">
        <f>IF([first '# in title]&lt;[pos kw in title],MID([title],[pos kw in title]-6,6),#N/A)</f>
        <v>#N/A</v>
      </c>
      <c r="K5426" s="1" t="e">
        <f>IFERROR(MID(SUBSTITUTE([kw rough in title],",","."),FIND("(",[kw rough in title])+1,20),SUBSTITUTE(IFERROR(MID([kw rough in title],FIND(" ",[kw rough in title])+1,20),[kw rough in title]),",","."))</f>
        <v>#N/A</v>
      </c>
      <c r="L5426" s="1">
        <f>IFERROR(FIND("kW",[desc]),0)</f>
        <v>70</v>
      </c>
      <c r="M5426">
        <f t="array" ref="M5426">MIN(IFERROR(FIND(IstNumbers,E5426),""))</f>
        <v>34</v>
      </c>
      <c r="N5426" s="1" t="str">
        <f>IF([first '# in desc]&lt;[pos kw in desc],MID([desc],[pos kw in desc]-7,7))</f>
        <v xml:space="preserve">­me 42 </v>
      </c>
      <c r="O54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26" s="1" t="str">
        <f>TRIM(IF([first '# in desc]&lt;[pos kw in desc],MID([desc],[pos kw in desc]-6,6),FALSE))</f>
        <v>me 42</v>
      </c>
      <c r="Q5426" s="1" t="b">
        <f>IF(LEN([manuell])=0,IFERROR([kw fine in title]*1,IFERROR(SUMPRODUCT(COUNTIF(IsDigits,MID([kw in desc],ROW($A$1:$A$150),1)))=LEN([kw in desc]),#N/A)),[manuell])</f>
        <v>0</v>
      </c>
      <c r="R5426" s="1" t="str">
        <f>IF([pos kw in title]&gt;0,MID(J5426,#REF!,4),IF([first '# in title]&gt;0,MID([title],[first '# in title],3),IF([first '# in title]&gt;0,MID([desc],#REF!,3),VLOOKUP([productid],$G$2:$R$1386,8))))</f>
        <v xml:space="preserve">42 </v>
      </c>
      <c r="S5426" s="1" t="e">
        <f>IF([kw in desc]=[kw rough in title],[kw in desc]*1,IFERROR(LEFT([kw_dirty],3)*1,IFERROR(LEFT([kw_dirty],2)*1,"n.a.")))</f>
        <v>#N/A</v>
      </c>
      <c r="T5426" s="1"/>
      <c r="U5426" s="1">
        <f>VLOOKUP(Tabelle1[[#This Row],[productid]],Tabelle2[#All],2,FALSE)</f>
        <v>42</v>
      </c>
    </row>
    <row r="5427" spans="1:21">
      <c r="A5427" t="s">
        <v>3885</v>
      </c>
      <c r="B5427">
        <v>3270</v>
      </c>
      <c r="C5427">
        <v>289859</v>
      </c>
      <c r="D5427" t="s">
        <v>8899</v>
      </c>
      <c r="E5427" t="s">
        <v>8900</v>
      </c>
      <c r="F5427">
        <v>18406</v>
      </c>
      <c r="G5427">
        <v>2286143</v>
      </c>
      <c r="H5427">
        <f t="shared" si="84"/>
        <v>0</v>
      </c>
      <c r="I5427">
        <f t="array" ref="I5427">MIN(IFERROR(FIND(IstNumbers,A5427),""))</f>
        <v>10</v>
      </c>
      <c r="J5427" s="1" t="e">
        <f>IF([first '# in title]&lt;[pos kw in title],MID([title],[pos kw in title]-6,6),#N/A)</f>
        <v>#N/A</v>
      </c>
      <c r="K5427" s="1" t="e">
        <f>IFERROR(MID(SUBSTITUTE([kw rough in title],",","."),FIND("(",[kw rough in title])+1,20),SUBSTITUTE(IFERROR(MID([kw rough in title],FIND(" ",[kw rough in title])+1,20),[kw rough in title]),",","."))</f>
        <v>#N/A</v>
      </c>
      <c r="L5427" s="1">
        <f>IFERROR(FIND("kW",[desc]),0)</f>
        <v>0</v>
      </c>
      <c r="M5427">
        <f t="array" ref="M5427">MIN(IFERROR(FIND(IstNumbers,E5427),""))</f>
        <v>33</v>
      </c>
      <c r="N5427" s="1" t="b">
        <f>IF([first '# in desc]&lt;[pos kw in desc],MID([desc],[pos kw in desc]-7,7))</f>
        <v>0</v>
      </c>
      <c r="O54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27" s="1" t="str">
        <f>TRIM(IF([first '# in desc]&lt;[pos kw in desc],MID([desc],[pos kw in desc]-6,6),FALSE))</f>
        <v>FALSCH</v>
      </c>
      <c r="Q5427" s="1" t="b">
        <f>IF(LEN([manuell])=0,IFERROR([kw fine in title]*1,IFERROR(SUMPRODUCT(COUNTIF(IsDigits,MID([kw in desc],ROW($A$1:$A$150),1)))=LEN([kw in desc]),#N/A)),[manuell])</f>
        <v>0</v>
      </c>
      <c r="R5427" s="1" t="str">
        <f>IF([pos kw in title]&gt;0,MID(J5427,#REF!,4),IF([first '# in title]&gt;0,MID([title],[first '# in title],3),IF([first '# in title]&gt;0,MID([desc],#REF!,3),VLOOKUP([productid],$G$2:$R$1386,8))))</f>
        <v>146</v>
      </c>
      <c r="S5427" s="1" t="e">
        <f>IF([kw in desc]=[kw rough in title],[kw in desc]*1,IFERROR(LEFT([kw_dirty],3)*1,IFERROR(LEFT([kw_dirty],2)*1,"n.a.")))</f>
        <v>#N/A</v>
      </c>
      <c r="T5427" s="1"/>
      <c r="U5427" s="1" t="e">
        <f>VLOOKUP(Tabelle1[[#This Row],[productid]],Tabelle2[#All],2,FALSE)</f>
        <v>#N/A</v>
      </c>
    </row>
    <row r="5428" spans="1:21" hidden="1">
      <c r="A5428" t="s">
        <v>3566</v>
      </c>
      <c r="B5428">
        <v>3860</v>
      </c>
      <c r="C5428">
        <v>289859</v>
      </c>
      <c r="D5428" t="s">
        <v>8901</v>
      </c>
      <c r="E5428" t="s">
        <v>8196</v>
      </c>
      <c r="F5428">
        <v>18406</v>
      </c>
      <c r="G5428">
        <v>1750863</v>
      </c>
      <c r="H5428">
        <f t="shared" si="84"/>
        <v>0</v>
      </c>
      <c r="I5428">
        <f t="array" ref="I5428">MIN(IFERROR(FIND(IstNumbers,A5428),""))</f>
        <v>13</v>
      </c>
      <c r="J5428" s="1" t="e">
        <f>IF([first '# in title]&lt;[pos kw in title],MID([title],[pos kw in title]-6,6),#N/A)</f>
        <v>#N/A</v>
      </c>
      <c r="K5428" s="1" t="e">
        <f>IFERROR(MID(SUBSTITUTE([kw rough in title],",","."),FIND("(",[kw rough in title])+1,20),SUBSTITUTE(IFERROR(MID([kw rough in title],FIND(" ",[kw rough in title])+1,20),[kw rough in title]),",","."))</f>
        <v>#N/A</v>
      </c>
      <c r="L5428" s="1">
        <f>IFERROR(FIND("kW",[desc]),0)</f>
        <v>70</v>
      </c>
      <c r="M5428">
        <f t="array" ref="M5428">MIN(IFERROR(FIND(IstNumbers,E5428),""))</f>
        <v>34</v>
      </c>
      <c r="N5428" s="1" t="str">
        <f>IF([first '# in desc]&lt;[pos kw in desc],MID([desc],[pos kw in desc]-7,7))</f>
        <v xml:space="preserve">­me 42 </v>
      </c>
      <c r="O54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28" s="1" t="str">
        <f>TRIM(IF([first '# in desc]&lt;[pos kw in desc],MID([desc],[pos kw in desc]-6,6),FALSE))</f>
        <v>me 42</v>
      </c>
      <c r="Q5428" s="1" t="b">
        <f>IF(LEN([manuell])=0,IFERROR([kw fine in title]*1,IFERROR(SUMPRODUCT(COUNTIF(IsDigits,MID([kw in desc],ROW($A$1:$A$150),1)))=LEN([kw in desc]),#N/A)),[manuell])</f>
        <v>0</v>
      </c>
      <c r="R5428" s="1" t="str">
        <f>IF([pos kw in title]&gt;0,MID(J5428,#REF!,4),IF([first '# in title]&gt;0,MID([title],[first '# in title],3),IF([first '# in title]&gt;0,MID([desc],#REF!,3),VLOOKUP([productid],$G$2:$R$1386,8))))</f>
        <v xml:space="preserve">42 </v>
      </c>
      <c r="S5428" s="1" t="e">
        <f>IF([kw in desc]=[kw rough in title],[kw in desc]*1,IFERROR(LEFT([kw_dirty],3)*1,IFERROR(LEFT([kw_dirty],2)*1,"n.a.")))</f>
        <v>#N/A</v>
      </c>
      <c r="T5428" s="1"/>
      <c r="U5428" s="1">
        <f>VLOOKUP(Tabelle1[[#This Row],[productid]],Tabelle2[#All],2,FALSE)</f>
        <v>42</v>
      </c>
    </row>
    <row r="5429" spans="1:21" hidden="1">
      <c r="A5429" t="s">
        <v>1988</v>
      </c>
      <c r="B5429">
        <v>3990</v>
      </c>
      <c r="C5429">
        <v>289859</v>
      </c>
      <c r="D5429" t="s">
        <v>8902</v>
      </c>
      <c r="E5429" t="s">
        <v>8633</v>
      </c>
      <c r="F5429">
        <v>18406</v>
      </c>
      <c r="G5429">
        <v>3497887</v>
      </c>
      <c r="H5429">
        <f t="shared" si="84"/>
        <v>0</v>
      </c>
      <c r="I5429">
        <f t="array" ref="I5429">MIN(IFERROR(FIND(IstNumbers,A5429),""))</f>
        <v>13</v>
      </c>
      <c r="J5429" s="1" t="e">
        <f>IF([first '# in title]&lt;[pos kw in title],MID([title],[pos kw in title]-6,6),#N/A)</f>
        <v>#N/A</v>
      </c>
      <c r="K5429" s="1" t="e">
        <f>IFERROR(MID(SUBSTITUTE([kw rough in title],",","."),FIND("(",[kw rough in title])+1,20),SUBSTITUTE(IFERROR(MID([kw rough in title],FIND(" ",[kw rough in title])+1,20),[kw rough in title]),",","."))</f>
        <v>#N/A</v>
      </c>
      <c r="L5429" s="1">
        <f>IFERROR(FIND("kW",[desc]),0)</f>
        <v>70</v>
      </c>
      <c r="M5429">
        <f t="array" ref="M5429">MIN(IFERROR(FIND(IstNumbers,E5429),""))</f>
        <v>34</v>
      </c>
      <c r="N5429" s="1" t="str">
        <f>IF([first '# in desc]&lt;[pos kw in desc],MID([desc],[pos kw in desc]-7,7))</f>
        <v xml:space="preserve">­me 42 </v>
      </c>
      <c r="O54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29" s="1" t="str">
        <f>TRIM(IF([first '# in desc]&lt;[pos kw in desc],MID([desc],[pos kw in desc]-6,6),FALSE))</f>
        <v>me 42</v>
      </c>
      <c r="Q5429" s="1" t="b">
        <f>IF(LEN([manuell])=0,IFERROR([kw fine in title]*1,IFERROR(SUMPRODUCT(COUNTIF(IsDigits,MID([kw in desc],ROW($A$1:$A$150),1)))=LEN([kw in desc]),#N/A)),[manuell])</f>
        <v>0</v>
      </c>
      <c r="R5429" s="1" t="str">
        <f>IF([pos kw in title]&gt;0,MID(J5429,#REF!,4),IF([first '# in title]&gt;0,MID([title],[first '# in title],3),IF([first '# in title]&gt;0,MID([desc],#REF!,3),VLOOKUP([productid],$G$2:$R$1386,8))))</f>
        <v xml:space="preserve">42 </v>
      </c>
      <c r="S5429" s="1" t="e">
        <f>IF([kw in desc]=[kw rough in title],[kw in desc]*1,IFERROR(LEFT([kw_dirty],3)*1,IFERROR(LEFT([kw_dirty],2)*1,"n.a.")))</f>
        <v>#N/A</v>
      </c>
      <c r="T5429" s="1"/>
      <c r="U5429" s="1">
        <f>VLOOKUP(Tabelle1[[#This Row],[productid]],Tabelle2[#All],2,FALSE)</f>
        <v>42</v>
      </c>
    </row>
    <row r="5430" spans="1:21">
      <c r="A5430" t="s">
        <v>3885</v>
      </c>
      <c r="B5430">
        <v>3273</v>
      </c>
      <c r="C5430">
        <v>289859</v>
      </c>
      <c r="D5430" t="s">
        <v>8903</v>
      </c>
      <c r="E5430" t="s">
        <v>8904</v>
      </c>
      <c r="F5430">
        <v>18406</v>
      </c>
      <c r="G5430">
        <v>2286143</v>
      </c>
      <c r="H5430">
        <f t="shared" si="84"/>
        <v>0</v>
      </c>
      <c r="I5430">
        <f t="array" ref="I5430">MIN(IFERROR(FIND(IstNumbers,A5430),""))</f>
        <v>10</v>
      </c>
      <c r="J5430" s="1" t="e">
        <f>IF([first '# in title]&lt;[pos kw in title],MID([title],[pos kw in title]-6,6),#N/A)</f>
        <v>#N/A</v>
      </c>
      <c r="K5430" s="1" t="e">
        <f>IFERROR(MID(SUBSTITUTE([kw rough in title],",","."),FIND("(",[kw rough in title])+1,20),SUBSTITUTE(IFERROR(MID([kw rough in title],FIND(" ",[kw rough in title])+1,20),[kw rough in title]),",","."))</f>
        <v>#N/A</v>
      </c>
      <c r="L5430" s="1">
        <f>IFERROR(FIND("kW",[desc]),0)</f>
        <v>0</v>
      </c>
      <c r="M5430">
        <f t="array" ref="M5430">MIN(IFERROR(FIND(IstNumbers,E5430),""))</f>
        <v>33</v>
      </c>
      <c r="N5430" s="1" t="b">
        <f>IF([first '# in desc]&lt;[pos kw in desc],MID([desc],[pos kw in desc]-7,7))</f>
        <v>0</v>
      </c>
      <c r="O54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30" s="1" t="str">
        <f>TRIM(IF([first '# in desc]&lt;[pos kw in desc],MID([desc],[pos kw in desc]-6,6),FALSE))</f>
        <v>FALSCH</v>
      </c>
      <c r="Q5430" s="1" t="b">
        <f>IF(LEN([manuell])=0,IFERROR([kw fine in title]*1,IFERROR(SUMPRODUCT(COUNTIF(IsDigits,MID([kw in desc],ROW($A$1:$A$150),1)))=LEN([kw in desc]),#N/A)),[manuell])</f>
        <v>0</v>
      </c>
      <c r="R5430" s="1" t="str">
        <f>IF([pos kw in title]&gt;0,MID(J5430,#REF!,4),IF([first '# in title]&gt;0,MID([title],[first '# in title],3),IF([first '# in title]&gt;0,MID([desc],#REF!,3),VLOOKUP([productid],$G$2:$R$1386,8))))</f>
        <v>146</v>
      </c>
      <c r="S5430" s="1" t="e">
        <f>IF([kw in desc]=[kw rough in title],[kw in desc]*1,IFERROR(LEFT([kw_dirty],3)*1,IFERROR(LEFT([kw_dirty],2)*1,"n.a.")))</f>
        <v>#N/A</v>
      </c>
      <c r="T5430" s="1"/>
      <c r="U5430" s="1" t="e">
        <f>VLOOKUP(Tabelle1[[#This Row],[productid]],Tabelle2[#All],2,FALSE)</f>
        <v>#N/A</v>
      </c>
    </row>
    <row r="5431" spans="1:21" hidden="1">
      <c r="A5431" t="s">
        <v>3566</v>
      </c>
      <c r="B5431">
        <v>3860</v>
      </c>
      <c r="C5431">
        <v>289859</v>
      </c>
      <c r="D5431" t="s">
        <v>8905</v>
      </c>
      <c r="E5431" t="s">
        <v>8200</v>
      </c>
      <c r="F5431">
        <v>18406</v>
      </c>
      <c r="G5431">
        <v>1750863</v>
      </c>
      <c r="H5431">
        <f t="shared" si="84"/>
        <v>0</v>
      </c>
      <c r="I5431">
        <f t="array" ref="I5431">MIN(IFERROR(FIND(IstNumbers,A5431),""))</f>
        <v>13</v>
      </c>
      <c r="J5431" s="1" t="e">
        <f>IF([first '# in title]&lt;[pos kw in title],MID([title],[pos kw in title]-6,6),#N/A)</f>
        <v>#N/A</v>
      </c>
      <c r="K5431" s="1" t="e">
        <f>IFERROR(MID(SUBSTITUTE([kw rough in title],",","."),FIND("(",[kw rough in title])+1,20),SUBSTITUTE(IFERROR(MID([kw rough in title],FIND(" ",[kw rough in title])+1,20),[kw rough in title]),",","."))</f>
        <v>#N/A</v>
      </c>
      <c r="L5431" s="1">
        <f>IFERROR(FIND("kW",[desc]),0)</f>
        <v>70</v>
      </c>
      <c r="M5431">
        <f t="array" ref="M5431">MIN(IFERROR(FIND(IstNumbers,E5431),""))</f>
        <v>34</v>
      </c>
      <c r="N5431" s="1" t="str">
        <f>IF([first '# in desc]&lt;[pos kw in desc],MID([desc],[pos kw in desc]-7,7))</f>
        <v xml:space="preserve">­me 42 </v>
      </c>
      <c r="O54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31" s="1" t="str">
        <f>TRIM(IF([first '# in desc]&lt;[pos kw in desc],MID([desc],[pos kw in desc]-6,6),FALSE))</f>
        <v>me 42</v>
      </c>
      <c r="Q5431" s="1" t="b">
        <f>IF(LEN([manuell])=0,IFERROR([kw fine in title]*1,IFERROR(SUMPRODUCT(COUNTIF(IsDigits,MID([kw in desc],ROW($A$1:$A$150),1)))=LEN([kw in desc]),#N/A)),[manuell])</f>
        <v>0</v>
      </c>
      <c r="R5431" s="1" t="str">
        <f>IF([pos kw in title]&gt;0,MID(J5431,#REF!,4),IF([first '# in title]&gt;0,MID([title],[first '# in title],3),IF([first '# in title]&gt;0,MID([desc],#REF!,3),VLOOKUP([productid],$G$2:$R$1386,8))))</f>
        <v xml:space="preserve">42 </v>
      </c>
      <c r="S5431" s="1" t="e">
        <f>IF([kw in desc]=[kw rough in title],[kw in desc]*1,IFERROR(LEFT([kw_dirty],3)*1,IFERROR(LEFT([kw_dirty],2)*1,"n.a.")))</f>
        <v>#N/A</v>
      </c>
      <c r="T5431" s="1"/>
      <c r="U5431" s="1">
        <f>VLOOKUP(Tabelle1[[#This Row],[productid]],Tabelle2[#All],2,FALSE)</f>
        <v>42</v>
      </c>
    </row>
    <row r="5432" spans="1:21" hidden="1">
      <c r="A5432" t="s">
        <v>1988</v>
      </c>
      <c r="B5432">
        <v>3995</v>
      </c>
      <c r="C5432">
        <v>289859</v>
      </c>
      <c r="D5432" t="s">
        <v>8906</v>
      </c>
      <c r="E5432" t="s">
        <v>8907</v>
      </c>
      <c r="F5432">
        <v>18406</v>
      </c>
      <c r="G5432">
        <v>3497887</v>
      </c>
      <c r="H5432">
        <f t="shared" si="84"/>
        <v>0</v>
      </c>
      <c r="I5432">
        <f t="array" ref="I5432">MIN(IFERROR(FIND(IstNumbers,A5432),""))</f>
        <v>13</v>
      </c>
      <c r="J5432" s="1" t="e">
        <f>IF([first '# in title]&lt;[pos kw in title],MID([title],[pos kw in title]-6,6),#N/A)</f>
        <v>#N/A</v>
      </c>
      <c r="K5432" s="1" t="e">
        <f>IFERROR(MID(SUBSTITUTE([kw rough in title],",","."),FIND("(",[kw rough in title])+1,20),SUBSTITUTE(IFERROR(MID([kw rough in title],FIND(" ",[kw rough in title])+1,20),[kw rough in title]),",","."))</f>
        <v>#N/A</v>
      </c>
      <c r="L5432" s="1">
        <f>IFERROR(FIND("kW",[desc]),0)</f>
        <v>70</v>
      </c>
      <c r="M5432">
        <f t="array" ref="M5432">MIN(IFERROR(FIND(IstNumbers,E5432),""))</f>
        <v>34</v>
      </c>
      <c r="N5432" s="1" t="str">
        <f>IF([first '# in desc]&lt;[pos kw in desc],MID([desc],[pos kw in desc]-7,7))</f>
        <v xml:space="preserve">­me 42 </v>
      </c>
      <c r="O54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32" s="1" t="str">
        <f>TRIM(IF([first '# in desc]&lt;[pos kw in desc],MID([desc],[pos kw in desc]-6,6),FALSE))</f>
        <v>me 42</v>
      </c>
      <c r="Q5432" s="1" t="b">
        <f>IF(LEN([manuell])=0,IFERROR([kw fine in title]*1,IFERROR(SUMPRODUCT(COUNTIF(IsDigits,MID([kw in desc],ROW($A$1:$A$150),1)))=LEN([kw in desc]),#N/A)),[manuell])</f>
        <v>0</v>
      </c>
      <c r="R5432" s="1" t="str">
        <f>IF([pos kw in title]&gt;0,MID(J5432,#REF!,4),IF([first '# in title]&gt;0,MID([title],[first '# in title],3),IF([first '# in title]&gt;0,MID([desc],#REF!,3),VLOOKUP([productid],$G$2:$R$1386,8))))</f>
        <v xml:space="preserve">42 </v>
      </c>
      <c r="S5432" s="1" t="e">
        <f>IF([kw in desc]=[kw rough in title],[kw in desc]*1,IFERROR(LEFT([kw_dirty],3)*1,IFERROR(LEFT([kw_dirty],2)*1,"n.a.")))</f>
        <v>#N/A</v>
      </c>
      <c r="T5432" s="1"/>
      <c r="U5432" s="1">
        <f>VLOOKUP(Tabelle1[[#This Row],[productid]],Tabelle2[#All],2,FALSE)</f>
        <v>42</v>
      </c>
    </row>
    <row r="5433" spans="1:21">
      <c r="A5433" t="s">
        <v>3885</v>
      </c>
      <c r="B5433">
        <v>3274</v>
      </c>
      <c r="C5433">
        <v>289859</v>
      </c>
      <c r="D5433" t="s">
        <v>8908</v>
      </c>
      <c r="E5433" t="s">
        <v>8909</v>
      </c>
      <c r="F5433">
        <v>18406</v>
      </c>
      <c r="G5433">
        <v>2286143</v>
      </c>
      <c r="H5433">
        <f t="shared" si="84"/>
        <v>0</v>
      </c>
      <c r="I5433">
        <f t="array" ref="I5433">MIN(IFERROR(FIND(IstNumbers,A5433),""))</f>
        <v>10</v>
      </c>
      <c r="J5433" s="1" t="e">
        <f>IF([first '# in title]&lt;[pos kw in title],MID([title],[pos kw in title]-6,6),#N/A)</f>
        <v>#N/A</v>
      </c>
      <c r="K5433" s="1" t="e">
        <f>IFERROR(MID(SUBSTITUTE([kw rough in title],",","."),FIND("(",[kw rough in title])+1,20),SUBSTITUTE(IFERROR(MID([kw rough in title],FIND(" ",[kw rough in title])+1,20),[kw rough in title]),",","."))</f>
        <v>#N/A</v>
      </c>
      <c r="L5433" s="1">
        <f>IFERROR(FIND("kW",[desc]),0)</f>
        <v>0</v>
      </c>
      <c r="M5433">
        <f t="array" ref="M5433">MIN(IFERROR(FIND(IstNumbers,E5433),""))</f>
        <v>33</v>
      </c>
      <c r="N5433" s="1" t="b">
        <f>IF([first '# in desc]&lt;[pos kw in desc],MID([desc],[pos kw in desc]-7,7))</f>
        <v>0</v>
      </c>
      <c r="O54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33" s="1" t="str">
        <f>TRIM(IF([first '# in desc]&lt;[pos kw in desc],MID([desc],[pos kw in desc]-6,6),FALSE))</f>
        <v>FALSCH</v>
      </c>
      <c r="Q5433" s="1" t="b">
        <f>IF(LEN([manuell])=0,IFERROR([kw fine in title]*1,IFERROR(SUMPRODUCT(COUNTIF(IsDigits,MID([kw in desc],ROW($A$1:$A$150),1)))=LEN([kw in desc]),#N/A)),[manuell])</f>
        <v>0</v>
      </c>
      <c r="R5433" s="1" t="str">
        <f>IF([pos kw in title]&gt;0,MID(J5433,#REF!,4),IF([first '# in title]&gt;0,MID([title],[first '# in title],3),IF([first '# in title]&gt;0,MID([desc],#REF!,3),VLOOKUP([productid],$G$2:$R$1386,8))))</f>
        <v>146</v>
      </c>
      <c r="S5433" s="1" t="e">
        <f>IF([kw in desc]=[kw rough in title],[kw in desc]*1,IFERROR(LEFT([kw_dirty],3)*1,IFERROR(LEFT([kw_dirty],2)*1,"n.a.")))</f>
        <v>#N/A</v>
      </c>
      <c r="T5433" s="1"/>
      <c r="U5433" s="1" t="e">
        <f>VLOOKUP(Tabelle1[[#This Row],[productid]],Tabelle2[#All],2,FALSE)</f>
        <v>#N/A</v>
      </c>
    </row>
    <row r="5434" spans="1:21" hidden="1">
      <c r="A5434" t="s">
        <v>3566</v>
      </c>
      <c r="B5434">
        <v>3860</v>
      </c>
      <c r="C5434">
        <v>289859</v>
      </c>
      <c r="D5434" t="s">
        <v>8910</v>
      </c>
      <c r="E5434" t="s">
        <v>8220</v>
      </c>
      <c r="F5434">
        <v>18406</v>
      </c>
      <c r="G5434">
        <v>1750863</v>
      </c>
      <c r="H5434">
        <f t="shared" si="84"/>
        <v>0</v>
      </c>
      <c r="I5434">
        <f t="array" ref="I5434">MIN(IFERROR(FIND(IstNumbers,A5434),""))</f>
        <v>13</v>
      </c>
      <c r="J5434" s="1" t="e">
        <f>IF([first '# in title]&lt;[pos kw in title],MID([title],[pos kw in title]-6,6),#N/A)</f>
        <v>#N/A</v>
      </c>
      <c r="K5434" s="1" t="e">
        <f>IFERROR(MID(SUBSTITUTE([kw rough in title],",","."),FIND("(",[kw rough in title])+1,20),SUBSTITUTE(IFERROR(MID([kw rough in title],FIND(" ",[kw rough in title])+1,20),[kw rough in title]),",","."))</f>
        <v>#N/A</v>
      </c>
      <c r="L5434" s="1">
        <f>IFERROR(FIND("kW",[desc]),0)</f>
        <v>70</v>
      </c>
      <c r="M5434">
        <f t="array" ref="M5434">MIN(IFERROR(FIND(IstNumbers,E5434),""))</f>
        <v>34</v>
      </c>
      <c r="N5434" s="1" t="str">
        <f>IF([first '# in desc]&lt;[pos kw in desc],MID([desc],[pos kw in desc]-7,7))</f>
        <v xml:space="preserve">­me 42 </v>
      </c>
      <c r="O54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34" s="1" t="str">
        <f>TRIM(IF([first '# in desc]&lt;[pos kw in desc],MID([desc],[pos kw in desc]-6,6),FALSE))</f>
        <v>me 42</v>
      </c>
      <c r="Q5434" s="1" t="b">
        <f>IF(LEN([manuell])=0,IFERROR([kw fine in title]*1,IFERROR(SUMPRODUCT(COUNTIF(IsDigits,MID([kw in desc],ROW($A$1:$A$150),1)))=LEN([kw in desc]),#N/A)),[manuell])</f>
        <v>0</v>
      </c>
      <c r="R5434" s="1" t="str">
        <f>IF([pos kw in title]&gt;0,MID(J5434,#REF!,4),IF([first '# in title]&gt;0,MID([title],[first '# in title],3),IF([first '# in title]&gt;0,MID([desc],#REF!,3),VLOOKUP([productid],$G$2:$R$1386,8))))</f>
        <v xml:space="preserve">42 </v>
      </c>
      <c r="S5434" s="1" t="e">
        <f>IF([kw in desc]=[kw rough in title],[kw in desc]*1,IFERROR(LEFT([kw_dirty],3)*1,IFERROR(LEFT([kw_dirty],2)*1,"n.a.")))</f>
        <v>#N/A</v>
      </c>
      <c r="T5434" s="1"/>
      <c r="U5434" s="1">
        <f>VLOOKUP(Tabelle1[[#This Row],[productid]],Tabelle2[#All],2,FALSE)</f>
        <v>42</v>
      </c>
    </row>
    <row r="5435" spans="1:21" hidden="1">
      <c r="A5435" t="s">
        <v>1988</v>
      </c>
      <c r="B5435">
        <v>3995</v>
      </c>
      <c r="C5435">
        <v>289859</v>
      </c>
      <c r="D5435" t="s">
        <v>8911</v>
      </c>
      <c r="E5435" t="s">
        <v>8912</v>
      </c>
      <c r="F5435">
        <v>18406</v>
      </c>
      <c r="G5435">
        <v>3497887</v>
      </c>
      <c r="H5435">
        <f t="shared" si="84"/>
        <v>0</v>
      </c>
      <c r="I5435">
        <f t="array" ref="I5435">MIN(IFERROR(FIND(IstNumbers,A5435),""))</f>
        <v>13</v>
      </c>
      <c r="J5435" s="1" t="e">
        <f>IF([first '# in title]&lt;[pos kw in title],MID([title],[pos kw in title]-6,6),#N/A)</f>
        <v>#N/A</v>
      </c>
      <c r="K5435" s="1" t="e">
        <f>IFERROR(MID(SUBSTITUTE([kw rough in title],",","."),FIND("(",[kw rough in title])+1,20),SUBSTITUTE(IFERROR(MID([kw rough in title],FIND(" ",[kw rough in title])+1,20),[kw rough in title]),",","."))</f>
        <v>#N/A</v>
      </c>
      <c r="L5435" s="1">
        <f>IFERROR(FIND("kW",[desc]),0)</f>
        <v>70</v>
      </c>
      <c r="M5435">
        <f t="array" ref="M5435">MIN(IFERROR(FIND(IstNumbers,E5435),""))</f>
        <v>34</v>
      </c>
      <c r="N5435" s="1" t="str">
        <f>IF([first '# in desc]&lt;[pos kw in desc],MID([desc],[pos kw in desc]-7,7))</f>
        <v xml:space="preserve">­me 42 </v>
      </c>
      <c r="O54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35" s="1" t="str">
        <f>TRIM(IF([first '# in desc]&lt;[pos kw in desc],MID([desc],[pos kw in desc]-6,6),FALSE))</f>
        <v>me 42</v>
      </c>
      <c r="Q5435" s="1" t="b">
        <f>IF(LEN([manuell])=0,IFERROR([kw fine in title]*1,IFERROR(SUMPRODUCT(COUNTIF(IsDigits,MID([kw in desc],ROW($A$1:$A$150),1)))=LEN([kw in desc]),#N/A)),[manuell])</f>
        <v>0</v>
      </c>
      <c r="R5435" s="1" t="str">
        <f>IF([pos kw in title]&gt;0,MID(J5435,#REF!,4),IF([first '# in title]&gt;0,MID([title],[first '# in title],3),IF([first '# in title]&gt;0,MID([desc],#REF!,3),VLOOKUP([productid],$G$2:$R$1386,8))))</f>
        <v xml:space="preserve">42 </v>
      </c>
      <c r="S5435" s="1" t="e">
        <f>IF([kw in desc]=[kw rough in title],[kw in desc]*1,IFERROR(LEFT([kw_dirty],3)*1,IFERROR(LEFT([kw_dirty],2)*1,"n.a.")))</f>
        <v>#N/A</v>
      </c>
      <c r="T5435" s="1"/>
      <c r="U5435" s="1">
        <f>VLOOKUP(Tabelle1[[#This Row],[productid]],Tabelle2[#All],2,FALSE)</f>
        <v>42</v>
      </c>
    </row>
    <row r="5436" spans="1:21">
      <c r="A5436" t="s">
        <v>3885</v>
      </c>
      <c r="B5436">
        <v>3274</v>
      </c>
      <c r="C5436">
        <v>289859</v>
      </c>
      <c r="D5436" t="s">
        <v>8913</v>
      </c>
      <c r="E5436" t="s">
        <v>8914</v>
      </c>
      <c r="F5436">
        <v>18406</v>
      </c>
      <c r="G5436">
        <v>2286143</v>
      </c>
      <c r="H5436">
        <f t="shared" si="84"/>
        <v>0</v>
      </c>
      <c r="I5436">
        <f t="array" ref="I5436">MIN(IFERROR(FIND(IstNumbers,A5436),""))</f>
        <v>10</v>
      </c>
      <c r="J5436" s="1" t="e">
        <f>IF([first '# in title]&lt;[pos kw in title],MID([title],[pos kw in title]-6,6),#N/A)</f>
        <v>#N/A</v>
      </c>
      <c r="K5436" s="1" t="e">
        <f>IFERROR(MID(SUBSTITUTE([kw rough in title],",","."),FIND("(",[kw rough in title])+1,20),SUBSTITUTE(IFERROR(MID([kw rough in title],FIND(" ",[kw rough in title])+1,20),[kw rough in title]),",","."))</f>
        <v>#N/A</v>
      </c>
      <c r="L5436" s="1">
        <f>IFERROR(FIND("kW",[desc]),0)</f>
        <v>0</v>
      </c>
      <c r="M5436">
        <f t="array" ref="M5436">MIN(IFERROR(FIND(IstNumbers,E5436),""))</f>
        <v>33</v>
      </c>
      <c r="N5436" s="1" t="b">
        <f>IF([first '# in desc]&lt;[pos kw in desc],MID([desc],[pos kw in desc]-7,7))</f>
        <v>0</v>
      </c>
      <c r="O54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36" s="1" t="str">
        <f>TRIM(IF([first '# in desc]&lt;[pos kw in desc],MID([desc],[pos kw in desc]-6,6),FALSE))</f>
        <v>FALSCH</v>
      </c>
      <c r="Q5436" s="1" t="b">
        <f>IF(LEN([manuell])=0,IFERROR([kw fine in title]*1,IFERROR(SUMPRODUCT(COUNTIF(IsDigits,MID([kw in desc],ROW($A$1:$A$150),1)))=LEN([kw in desc]),#N/A)),[manuell])</f>
        <v>0</v>
      </c>
      <c r="R5436" s="1" t="str">
        <f>IF([pos kw in title]&gt;0,MID(J5436,#REF!,4),IF([first '# in title]&gt;0,MID([title],[first '# in title],3),IF([first '# in title]&gt;0,MID([desc],#REF!,3),VLOOKUP([productid],$G$2:$R$1386,8))))</f>
        <v>146</v>
      </c>
      <c r="S5436" s="1" t="e">
        <f>IF([kw in desc]=[kw rough in title],[kw in desc]*1,IFERROR(LEFT([kw_dirty],3)*1,IFERROR(LEFT([kw_dirty],2)*1,"n.a.")))</f>
        <v>#N/A</v>
      </c>
      <c r="T5436" s="1"/>
      <c r="U5436" s="1" t="e">
        <f>VLOOKUP(Tabelle1[[#This Row],[productid]],Tabelle2[#All],2,FALSE)</f>
        <v>#N/A</v>
      </c>
    </row>
    <row r="5437" spans="1:21" hidden="1">
      <c r="A5437" t="s">
        <v>3566</v>
      </c>
      <c r="B5437">
        <v>3860</v>
      </c>
      <c r="C5437">
        <v>289859</v>
      </c>
      <c r="D5437" t="s">
        <v>8915</v>
      </c>
      <c r="E5437" t="s">
        <v>8225</v>
      </c>
      <c r="F5437">
        <v>18406</v>
      </c>
      <c r="G5437">
        <v>1750863</v>
      </c>
      <c r="H5437">
        <f t="shared" si="84"/>
        <v>0</v>
      </c>
      <c r="I5437">
        <f t="array" ref="I5437">MIN(IFERROR(FIND(IstNumbers,A5437),""))</f>
        <v>13</v>
      </c>
      <c r="J5437" s="1" t="e">
        <f>IF([first '# in title]&lt;[pos kw in title],MID([title],[pos kw in title]-6,6),#N/A)</f>
        <v>#N/A</v>
      </c>
      <c r="K5437" s="1" t="e">
        <f>IFERROR(MID(SUBSTITUTE([kw rough in title],",","."),FIND("(",[kw rough in title])+1,20),SUBSTITUTE(IFERROR(MID([kw rough in title],FIND(" ",[kw rough in title])+1,20),[kw rough in title]),",","."))</f>
        <v>#N/A</v>
      </c>
      <c r="L5437" s="1">
        <f>IFERROR(FIND("kW",[desc]),0)</f>
        <v>70</v>
      </c>
      <c r="M5437">
        <f t="array" ref="M5437">MIN(IFERROR(FIND(IstNumbers,E5437),""))</f>
        <v>34</v>
      </c>
      <c r="N5437" s="1" t="str">
        <f>IF([first '# in desc]&lt;[pos kw in desc],MID([desc],[pos kw in desc]-7,7))</f>
        <v xml:space="preserve">­me 42 </v>
      </c>
      <c r="O54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37" s="1" t="str">
        <f>TRIM(IF([first '# in desc]&lt;[pos kw in desc],MID([desc],[pos kw in desc]-6,6),FALSE))</f>
        <v>me 42</v>
      </c>
      <c r="Q5437" s="1" t="b">
        <f>IF(LEN([manuell])=0,IFERROR([kw fine in title]*1,IFERROR(SUMPRODUCT(COUNTIF(IsDigits,MID([kw in desc],ROW($A$1:$A$150),1)))=LEN([kw in desc]),#N/A)),[manuell])</f>
        <v>0</v>
      </c>
      <c r="R5437" s="1" t="str">
        <f>IF([pos kw in title]&gt;0,MID(J5437,#REF!,4),IF([first '# in title]&gt;0,MID([title],[first '# in title],3),IF([first '# in title]&gt;0,MID([desc],#REF!,3),VLOOKUP([productid],$G$2:$R$1386,8))))</f>
        <v xml:space="preserve">42 </v>
      </c>
      <c r="S5437" s="1" t="e">
        <f>IF([kw in desc]=[kw rough in title],[kw in desc]*1,IFERROR(LEFT([kw_dirty],3)*1,IFERROR(LEFT([kw_dirty],2)*1,"n.a.")))</f>
        <v>#N/A</v>
      </c>
      <c r="T5437" s="1"/>
      <c r="U5437" s="1">
        <f>VLOOKUP(Tabelle1[[#This Row],[productid]],Tabelle2[#All],2,FALSE)</f>
        <v>42</v>
      </c>
    </row>
    <row r="5438" spans="1:21" hidden="1">
      <c r="A5438" t="s">
        <v>1988</v>
      </c>
      <c r="B5438">
        <v>3995</v>
      </c>
      <c r="C5438">
        <v>289859</v>
      </c>
      <c r="D5438" t="s">
        <v>8916</v>
      </c>
      <c r="E5438" t="s">
        <v>8917</v>
      </c>
      <c r="F5438">
        <v>18406</v>
      </c>
      <c r="G5438">
        <v>3497887</v>
      </c>
      <c r="H5438">
        <f t="shared" si="84"/>
        <v>0</v>
      </c>
      <c r="I5438">
        <f t="array" ref="I5438">MIN(IFERROR(FIND(IstNumbers,A5438),""))</f>
        <v>13</v>
      </c>
      <c r="J5438" s="1" t="e">
        <f>IF([first '# in title]&lt;[pos kw in title],MID([title],[pos kw in title]-6,6),#N/A)</f>
        <v>#N/A</v>
      </c>
      <c r="K5438" s="1" t="e">
        <f>IFERROR(MID(SUBSTITUTE([kw rough in title],",","."),FIND("(",[kw rough in title])+1,20),SUBSTITUTE(IFERROR(MID([kw rough in title],FIND(" ",[kw rough in title])+1,20),[kw rough in title]),",","."))</f>
        <v>#N/A</v>
      </c>
      <c r="L5438" s="1">
        <f>IFERROR(FIND("kW",[desc]),0)</f>
        <v>70</v>
      </c>
      <c r="M5438">
        <f t="array" ref="M5438">MIN(IFERROR(FIND(IstNumbers,E5438),""))</f>
        <v>34</v>
      </c>
      <c r="N5438" s="1" t="str">
        <f>IF([first '# in desc]&lt;[pos kw in desc],MID([desc],[pos kw in desc]-7,7))</f>
        <v xml:space="preserve">­me 42 </v>
      </c>
      <c r="O54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38" s="1" t="str">
        <f>TRIM(IF([first '# in desc]&lt;[pos kw in desc],MID([desc],[pos kw in desc]-6,6),FALSE))</f>
        <v>me 42</v>
      </c>
      <c r="Q5438" s="1" t="b">
        <f>IF(LEN([manuell])=0,IFERROR([kw fine in title]*1,IFERROR(SUMPRODUCT(COUNTIF(IsDigits,MID([kw in desc],ROW($A$1:$A$150),1)))=LEN([kw in desc]),#N/A)),[manuell])</f>
        <v>0</v>
      </c>
      <c r="R5438" s="1" t="str">
        <f>IF([pos kw in title]&gt;0,MID(J5438,#REF!,4),IF([first '# in title]&gt;0,MID([title],[first '# in title],3),IF([first '# in title]&gt;0,MID([desc],#REF!,3),VLOOKUP([productid],$G$2:$R$1386,8))))</f>
        <v xml:space="preserve">42 </v>
      </c>
      <c r="S5438" s="1" t="e">
        <f>IF([kw in desc]=[kw rough in title],[kw in desc]*1,IFERROR(LEFT([kw_dirty],3)*1,IFERROR(LEFT([kw_dirty],2)*1,"n.a.")))</f>
        <v>#N/A</v>
      </c>
      <c r="T5438" s="1"/>
      <c r="U5438" s="1">
        <f>VLOOKUP(Tabelle1[[#This Row],[productid]],Tabelle2[#All],2,FALSE)</f>
        <v>42</v>
      </c>
    </row>
    <row r="5439" spans="1:21">
      <c r="A5439" t="s">
        <v>3885</v>
      </c>
      <c r="B5439">
        <v>3275</v>
      </c>
      <c r="C5439">
        <v>289859</v>
      </c>
      <c r="D5439" t="s">
        <v>8918</v>
      </c>
      <c r="E5439" t="s">
        <v>8919</v>
      </c>
      <c r="F5439">
        <v>18406</v>
      </c>
      <c r="G5439">
        <v>2286143</v>
      </c>
      <c r="H5439">
        <f t="shared" si="84"/>
        <v>0</v>
      </c>
      <c r="I5439">
        <f t="array" ref="I5439">MIN(IFERROR(FIND(IstNumbers,A5439),""))</f>
        <v>10</v>
      </c>
      <c r="J5439" s="1" t="e">
        <f>IF([first '# in title]&lt;[pos kw in title],MID([title],[pos kw in title]-6,6),#N/A)</f>
        <v>#N/A</v>
      </c>
      <c r="K5439" s="1" t="e">
        <f>IFERROR(MID(SUBSTITUTE([kw rough in title],",","."),FIND("(",[kw rough in title])+1,20),SUBSTITUTE(IFERROR(MID([kw rough in title],FIND(" ",[kw rough in title])+1,20),[kw rough in title]),",","."))</f>
        <v>#N/A</v>
      </c>
      <c r="L5439" s="1">
        <f>IFERROR(FIND("kW",[desc]),0)</f>
        <v>0</v>
      </c>
      <c r="M5439">
        <f t="array" ref="M5439">MIN(IFERROR(FIND(IstNumbers,E5439),""))</f>
        <v>33</v>
      </c>
      <c r="N5439" s="1" t="b">
        <f>IF([first '# in desc]&lt;[pos kw in desc],MID([desc],[pos kw in desc]-7,7))</f>
        <v>0</v>
      </c>
      <c r="O54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39" s="1" t="str">
        <f>TRIM(IF([first '# in desc]&lt;[pos kw in desc],MID([desc],[pos kw in desc]-6,6),FALSE))</f>
        <v>FALSCH</v>
      </c>
      <c r="Q5439" s="1" t="b">
        <f>IF(LEN([manuell])=0,IFERROR([kw fine in title]*1,IFERROR(SUMPRODUCT(COUNTIF(IsDigits,MID([kw in desc],ROW($A$1:$A$150),1)))=LEN([kw in desc]),#N/A)),[manuell])</f>
        <v>0</v>
      </c>
      <c r="R5439" s="1" t="str">
        <f>IF([pos kw in title]&gt;0,MID(J5439,#REF!,4),IF([first '# in title]&gt;0,MID([title],[first '# in title],3),IF([first '# in title]&gt;0,MID([desc],#REF!,3),VLOOKUP([productid],$G$2:$R$1386,8))))</f>
        <v>146</v>
      </c>
      <c r="S5439" s="1" t="e">
        <f>IF([kw in desc]=[kw rough in title],[kw in desc]*1,IFERROR(LEFT([kw_dirty],3)*1,IFERROR(LEFT([kw_dirty],2)*1,"n.a.")))</f>
        <v>#N/A</v>
      </c>
      <c r="T5439" s="1"/>
      <c r="U5439" s="1" t="e">
        <f>VLOOKUP(Tabelle1[[#This Row],[productid]],Tabelle2[#All],2,FALSE)</f>
        <v>#N/A</v>
      </c>
    </row>
    <row r="5440" spans="1:21" hidden="1">
      <c r="A5440" t="s">
        <v>3566</v>
      </c>
      <c r="B5440">
        <v>3860</v>
      </c>
      <c r="C5440">
        <v>289859</v>
      </c>
      <c r="D5440" t="s">
        <v>8920</v>
      </c>
      <c r="E5440" t="s">
        <v>6879</v>
      </c>
      <c r="F5440">
        <v>18406</v>
      </c>
      <c r="G5440">
        <v>1750863</v>
      </c>
      <c r="H5440">
        <f t="shared" si="84"/>
        <v>0</v>
      </c>
      <c r="I5440">
        <f t="array" ref="I5440">MIN(IFERROR(FIND(IstNumbers,A5440),""))</f>
        <v>13</v>
      </c>
      <c r="J5440" s="1" t="e">
        <f>IF([first '# in title]&lt;[pos kw in title],MID([title],[pos kw in title]-6,6),#N/A)</f>
        <v>#N/A</v>
      </c>
      <c r="K5440" s="1" t="e">
        <f>IFERROR(MID(SUBSTITUTE([kw rough in title],",","."),FIND("(",[kw rough in title])+1,20),SUBSTITUTE(IFERROR(MID([kw rough in title],FIND(" ",[kw rough in title])+1,20),[kw rough in title]),",","."))</f>
        <v>#N/A</v>
      </c>
      <c r="L5440" s="1">
        <f>IFERROR(FIND("kW",[desc]),0)</f>
        <v>70</v>
      </c>
      <c r="M5440">
        <f t="array" ref="M5440">MIN(IFERROR(FIND(IstNumbers,E5440),""))</f>
        <v>34</v>
      </c>
      <c r="N5440" s="1" t="str">
        <f>IF([first '# in desc]&lt;[pos kw in desc],MID([desc],[pos kw in desc]-7,7))</f>
        <v xml:space="preserve">­me 42 </v>
      </c>
      <c r="O54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0" s="1" t="str">
        <f>TRIM(IF([first '# in desc]&lt;[pos kw in desc],MID([desc],[pos kw in desc]-6,6),FALSE))</f>
        <v>me 42</v>
      </c>
      <c r="Q5440" s="1" t="b">
        <f>IF(LEN([manuell])=0,IFERROR([kw fine in title]*1,IFERROR(SUMPRODUCT(COUNTIF(IsDigits,MID([kw in desc],ROW($A$1:$A$150),1)))=LEN([kw in desc]),#N/A)),[manuell])</f>
        <v>0</v>
      </c>
      <c r="R5440" s="1" t="str">
        <f>IF([pos kw in title]&gt;0,MID(J5440,#REF!,4),IF([first '# in title]&gt;0,MID([title],[first '# in title],3),IF([first '# in title]&gt;0,MID([desc],#REF!,3),VLOOKUP([productid],$G$2:$R$1386,8))))</f>
        <v xml:space="preserve">42 </v>
      </c>
      <c r="S5440" s="1" t="e">
        <f>IF([kw in desc]=[kw rough in title],[kw in desc]*1,IFERROR(LEFT([kw_dirty],3)*1,IFERROR(LEFT([kw_dirty],2)*1,"n.a.")))</f>
        <v>#N/A</v>
      </c>
      <c r="T5440" s="1"/>
      <c r="U5440" s="1">
        <f>VLOOKUP(Tabelle1[[#This Row],[productid]],Tabelle2[#All],2,FALSE)</f>
        <v>42</v>
      </c>
    </row>
    <row r="5441" spans="1:21" hidden="1">
      <c r="A5441" t="s">
        <v>1988</v>
      </c>
      <c r="B5441">
        <v>3995</v>
      </c>
      <c r="C5441">
        <v>289859</v>
      </c>
      <c r="D5441" t="s">
        <v>8921</v>
      </c>
      <c r="E5441" t="s">
        <v>8922</v>
      </c>
      <c r="F5441">
        <v>18406</v>
      </c>
      <c r="G5441">
        <v>3497887</v>
      </c>
      <c r="H5441">
        <f t="shared" si="84"/>
        <v>0</v>
      </c>
      <c r="I5441">
        <f t="array" ref="I5441">MIN(IFERROR(FIND(IstNumbers,A5441),""))</f>
        <v>13</v>
      </c>
      <c r="J5441" s="1" t="e">
        <f>IF([first '# in title]&lt;[pos kw in title],MID([title],[pos kw in title]-6,6),#N/A)</f>
        <v>#N/A</v>
      </c>
      <c r="K5441" s="1" t="e">
        <f>IFERROR(MID(SUBSTITUTE([kw rough in title],",","."),FIND("(",[kw rough in title])+1,20),SUBSTITUTE(IFERROR(MID([kw rough in title],FIND(" ",[kw rough in title])+1,20),[kw rough in title]),",","."))</f>
        <v>#N/A</v>
      </c>
      <c r="L5441" s="1">
        <f>IFERROR(FIND("kW",[desc]),0)</f>
        <v>70</v>
      </c>
      <c r="M5441">
        <f t="array" ref="M5441">MIN(IFERROR(FIND(IstNumbers,E5441),""))</f>
        <v>34</v>
      </c>
      <c r="N5441" s="1" t="str">
        <f>IF([first '# in desc]&lt;[pos kw in desc],MID([desc],[pos kw in desc]-7,7))</f>
        <v xml:space="preserve">­me 42 </v>
      </c>
      <c r="O54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1" s="1" t="str">
        <f>TRIM(IF([first '# in desc]&lt;[pos kw in desc],MID([desc],[pos kw in desc]-6,6),FALSE))</f>
        <v>me 42</v>
      </c>
      <c r="Q5441" s="1" t="b">
        <f>IF(LEN([manuell])=0,IFERROR([kw fine in title]*1,IFERROR(SUMPRODUCT(COUNTIF(IsDigits,MID([kw in desc],ROW($A$1:$A$150),1)))=LEN([kw in desc]),#N/A)),[manuell])</f>
        <v>0</v>
      </c>
      <c r="R5441" s="1" t="str">
        <f>IF([pos kw in title]&gt;0,MID(J5441,#REF!,4),IF([first '# in title]&gt;0,MID([title],[first '# in title],3),IF([first '# in title]&gt;0,MID([desc],#REF!,3),VLOOKUP([productid],$G$2:$R$1386,8))))</f>
        <v xml:space="preserve">42 </v>
      </c>
      <c r="S5441" s="1" t="e">
        <f>IF([kw in desc]=[kw rough in title],[kw in desc]*1,IFERROR(LEFT([kw_dirty],3)*1,IFERROR(LEFT([kw_dirty],2)*1,"n.a.")))</f>
        <v>#N/A</v>
      </c>
      <c r="T5441" s="1"/>
      <c r="U5441" s="1">
        <f>VLOOKUP(Tabelle1[[#This Row],[productid]],Tabelle2[#All],2,FALSE)</f>
        <v>42</v>
      </c>
    </row>
    <row r="5442" spans="1:21">
      <c r="A5442" t="s">
        <v>3885</v>
      </c>
      <c r="B5442">
        <v>3275</v>
      </c>
      <c r="C5442">
        <v>223861</v>
      </c>
      <c r="D5442" t="s">
        <v>8923</v>
      </c>
      <c r="E5442" t="s">
        <v>8924</v>
      </c>
      <c r="F5442">
        <v>18406</v>
      </c>
      <c r="G5442">
        <v>2286143</v>
      </c>
      <c r="H5442">
        <f t="shared" si="84"/>
        <v>0</v>
      </c>
      <c r="I5442">
        <f t="array" ref="I5442">MIN(IFERROR(FIND(IstNumbers,A5442),""))</f>
        <v>10</v>
      </c>
      <c r="J5442" s="1" t="e">
        <f>IF([first '# in title]&lt;[pos kw in title],MID([title],[pos kw in title]-6,6),#N/A)</f>
        <v>#N/A</v>
      </c>
      <c r="K5442" s="1" t="e">
        <f>IFERROR(MID(SUBSTITUTE([kw rough in title],",","."),FIND("(",[kw rough in title])+1,20),SUBSTITUTE(IFERROR(MID([kw rough in title],FIND(" ",[kw rough in title])+1,20),[kw rough in title]),",","."))</f>
        <v>#N/A</v>
      </c>
      <c r="L5442" s="1">
        <f>IFERROR(FIND("kW",[desc]),0)</f>
        <v>0</v>
      </c>
      <c r="M5442">
        <f t="array" ref="M5442">MIN(IFERROR(FIND(IstNumbers,E5442),""))</f>
        <v>26</v>
      </c>
      <c r="N5442" s="1" t="b">
        <f>IF([first '# in desc]&lt;[pos kw in desc],MID([desc],[pos kw in desc]-7,7))</f>
        <v>0</v>
      </c>
      <c r="O54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42" s="1" t="str">
        <f>TRIM(IF([first '# in desc]&lt;[pos kw in desc],MID([desc],[pos kw in desc]-6,6),FALSE))</f>
        <v>FALSCH</v>
      </c>
      <c r="Q5442" s="1" t="b">
        <f>IF(LEN([manuell])=0,IFERROR([kw fine in title]*1,IFERROR(SUMPRODUCT(COUNTIF(IsDigits,MID([kw in desc],ROW($A$1:$A$150),1)))=LEN([kw in desc]),#N/A)),[manuell])</f>
        <v>0</v>
      </c>
      <c r="R5442" s="1" t="str">
        <f>IF([pos kw in title]&gt;0,MID(J5442,#REF!,4),IF([first '# in title]&gt;0,MID([title],[first '# in title],3),IF([first '# in title]&gt;0,MID([desc],#REF!,3),VLOOKUP([productid],$G$2:$R$1386,8))))</f>
        <v>146</v>
      </c>
      <c r="S5442" s="1" t="e">
        <f>IF([kw in desc]=[kw rough in title],[kw in desc]*1,IFERROR(LEFT([kw_dirty],3)*1,IFERROR(LEFT([kw_dirty],2)*1,"n.a.")))</f>
        <v>#N/A</v>
      </c>
      <c r="T5442" s="1"/>
      <c r="U5442" s="1" t="e">
        <f>VLOOKUP(Tabelle1[[#This Row],[productid]],Tabelle2[#All],2,FALSE)</f>
        <v>#N/A</v>
      </c>
    </row>
    <row r="5443" spans="1:21" hidden="1">
      <c r="A5443" t="s">
        <v>3566</v>
      </c>
      <c r="B5443">
        <v>3860</v>
      </c>
      <c r="C5443">
        <v>289859</v>
      </c>
      <c r="D5443" t="s">
        <v>8925</v>
      </c>
      <c r="E5443" t="s">
        <v>8184</v>
      </c>
      <c r="F5443">
        <v>18406</v>
      </c>
      <c r="G5443">
        <v>1750863</v>
      </c>
      <c r="H5443">
        <f t="shared" si="84"/>
        <v>0</v>
      </c>
      <c r="I5443">
        <f t="array" ref="I5443">MIN(IFERROR(FIND(IstNumbers,A5443),""))</f>
        <v>13</v>
      </c>
      <c r="J5443" s="1" t="e">
        <f>IF([first '# in title]&lt;[pos kw in title],MID([title],[pos kw in title]-6,6),#N/A)</f>
        <v>#N/A</v>
      </c>
      <c r="K5443" s="1" t="e">
        <f>IFERROR(MID(SUBSTITUTE([kw rough in title],",","."),FIND("(",[kw rough in title])+1,20),SUBSTITUTE(IFERROR(MID([kw rough in title],FIND(" ",[kw rough in title])+1,20),[kw rough in title]),",","."))</f>
        <v>#N/A</v>
      </c>
      <c r="L5443" s="1">
        <f>IFERROR(FIND("kW",[desc]),0)</f>
        <v>70</v>
      </c>
      <c r="M5443">
        <f t="array" ref="M5443">MIN(IFERROR(FIND(IstNumbers,E5443),""))</f>
        <v>34</v>
      </c>
      <c r="N5443" s="1" t="str">
        <f>IF([first '# in desc]&lt;[pos kw in desc],MID([desc],[pos kw in desc]-7,7))</f>
        <v xml:space="preserve">­me 42 </v>
      </c>
      <c r="O54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3" s="1" t="str">
        <f>TRIM(IF([first '# in desc]&lt;[pos kw in desc],MID([desc],[pos kw in desc]-6,6),FALSE))</f>
        <v>me 42</v>
      </c>
      <c r="Q5443" s="1" t="b">
        <f>IF(LEN([manuell])=0,IFERROR([kw fine in title]*1,IFERROR(SUMPRODUCT(COUNTIF(IsDigits,MID([kw in desc],ROW($A$1:$A$150),1)))=LEN([kw in desc]),#N/A)),[manuell])</f>
        <v>0</v>
      </c>
      <c r="R5443" s="1" t="str">
        <f>IF([pos kw in title]&gt;0,MID(J5443,#REF!,4),IF([first '# in title]&gt;0,MID([title],[first '# in title],3),IF([first '# in title]&gt;0,MID([desc],#REF!,3),VLOOKUP([productid],$G$2:$R$1386,8))))</f>
        <v xml:space="preserve">42 </v>
      </c>
      <c r="S5443" s="1" t="e">
        <f>IF([kw in desc]=[kw rough in title],[kw in desc]*1,IFERROR(LEFT([kw_dirty],3)*1,IFERROR(LEFT([kw_dirty],2)*1,"n.a.")))</f>
        <v>#N/A</v>
      </c>
      <c r="T5443" s="1"/>
      <c r="U5443" s="1">
        <f>VLOOKUP(Tabelle1[[#This Row],[productid]],Tabelle2[#All],2,FALSE)</f>
        <v>42</v>
      </c>
    </row>
    <row r="5444" spans="1:21" hidden="1">
      <c r="A5444" t="s">
        <v>1988</v>
      </c>
      <c r="B5444">
        <v>3995</v>
      </c>
      <c r="C5444">
        <v>289859</v>
      </c>
      <c r="D5444" t="s">
        <v>8926</v>
      </c>
      <c r="E5444" t="s">
        <v>8927</v>
      </c>
      <c r="F5444">
        <v>18406</v>
      </c>
      <c r="G5444">
        <v>3497887</v>
      </c>
      <c r="H5444">
        <f t="shared" ref="H5444:H5507" si="85">IFERROR(FIND("kW",A5444),0)</f>
        <v>0</v>
      </c>
      <c r="I5444">
        <f t="array" ref="I5444">MIN(IFERROR(FIND(IstNumbers,A5444),""))</f>
        <v>13</v>
      </c>
      <c r="J5444" s="1" t="e">
        <f>IF([first '# in title]&lt;[pos kw in title],MID([title],[pos kw in title]-6,6),#N/A)</f>
        <v>#N/A</v>
      </c>
      <c r="K5444" s="1" t="e">
        <f>IFERROR(MID(SUBSTITUTE([kw rough in title],",","."),FIND("(",[kw rough in title])+1,20),SUBSTITUTE(IFERROR(MID([kw rough in title],FIND(" ",[kw rough in title])+1,20),[kw rough in title]),",","."))</f>
        <v>#N/A</v>
      </c>
      <c r="L5444" s="1">
        <f>IFERROR(FIND("kW",[desc]),0)</f>
        <v>70</v>
      </c>
      <c r="M5444">
        <f t="array" ref="M5444">MIN(IFERROR(FIND(IstNumbers,E5444),""))</f>
        <v>34</v>
      </c>
      <c r="N5444" s="1" t="str">
        <f>IF([first '# in desc]&lt;[pos kw in desc],MID([desc],[pos kw in desc]-7,7))</f>
        <v xml:space="preserve">­me 42 </v>
      </c>
      <c r="O54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4" s="1" t="str">
        <f>TRIM(IF([first '# in desc]&lt;[pos kw in desc],MID([desc],[pos kw in desc]-6,6),FALSE))</f>
        <v>me 42</v>
      </c>
      <c r="Q5444" s="1" t="b">
        <f>IF(LEN([manuell])=0,IFERROR([kw fine in title]*1,IFERROR(SUMPRODUCT(COUNTIF(IsDigits,MID([kw in desc],ROW($A$1:$A$150),1)))=LEN([kw in desc]),#N/A)),[manuell])</f>
        <v>0</v>
      </c>
      <c r="R5444" s="1" t="str">
        <f>IF([pos kw in title]&gt;0,MID(J5444,#REF!,4),IF([first '# in title]&gt;0,MID([title],[first '# in title],3),IF([first '# in title]&gt;0,MID([desc],#REF!,3),VLOOKUP([productid],$G$2:$R$1386,8))))</f>
        <v xml:space="preserve">42 </v>
      </c>
      <c r="S5444" s="1" t="e">
        <f>IF([kw in desc]=[kw rough in title],[kw in desc]*1,IFERROR(LEFT([kw_dirty],3)*1,IFERROR(LEFT([kw_dirty],2)*1,"n.a.")))</f>
        <v>#N/A</v>
      </c>
      <c r="T5444" s="1"/>
      <c r="U5444" s="1">
        <f>VLOOKUP(Tabelle1[[#This Row],[productid]],Tabelle2[#All],2,FALSE)</f>
        <v>42</v>
      </c>
    </row>
    <row r="5445" spans="1:21" hidden="1">
      <c r="A5445" t="s">
        <v>3566</v>
      </c>
      <c r="B5445">
        <v>3860</v>
      </c>
      <c r="C5445">
        <v>289859</v>
      </c>
      <c r="D5445" t="s">
        <v>8928</v>
      </c>
      <c r="E5445" t="s">
        <v>8187</v>
      </c>
      <c r="F5445">
        <v>18406</v>
      </c>
      <c r="G5445">
        <v>1750863</v>
      </c>
      <c r="H5445">
        <f t="shared" si="85"/>
        <v>0</v>
      </c>
      <c r="I5445">
        <f t="array" ref="I5445">MIN(IFERROR(FIND(IstNumbers,A5445),""))</f>
        <v>13</v>
      </c>
      <c r="J5445" s="1" t="e">
        <f>IF([first '# in title]&lt;[pos kw in title],MID([title],[pos kw in title]-6,6),#N/A)</f>
        <v>#N/A</v>
      </c>
      <c r="K5445" s="1" t="e">
        <f>IFERROR(MID(SUBSTITUTE([kw rough in title],",","."),FIND("(",[kw rough in title])+1,20),SUBSTITUTE(IFERROR(MID([kw rough in title],FIND(" ",[kw rough in title])+1,20),[kw rough in title]),",","."))</f>
        <v>#N/A</v>
      </c>
      <c r="L5445" s="1">
        <f>IFERROR(FIND("kW",[desc]),0)</f>
        <v>70</v>
      </c>
      <c r="M5445">
        <f t="array" ref="M5445">MIN(IFERROR(FIND(IstNumbers,E5445),""))</f>
        <v>34</v>
      </c>
      <c r="N5445" s="1" t="str">
        <f>IF([first '# in desc]&lt;[pos kw in desc],MID([desc],[pos kw in desc]-7,7))</f>
        <v xml:space="preserve">­me 42 </v>
      </c>
      <c r="O54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5" s="1" t="str">
        <f>TRIM(IF([first '# in desc]&lt;[pos kw in desc],MID([desc],[pos kw in desc]-6,6),FALSE))</f>
        <v>me 42</v>
      </c>
      <c r="Q5445" s="1" t="b">
        <f>IF(LEN([manuell])=0,IFERROR([kw fine in title]*1,IFERROR(SUMPRODUCT(COUNTIF(IsDigits,MID([kw in desc],ROW($A$1:$A$150),1)))=LEN([kw in desc]),#N/A)),[manuell])</f>
        <v>0</v>
      </c>
      <c r="R5445" s="1" t="str">
        <f>IF([pos kw in title]&gt;0,MID(J5445,#REF!,4),IF([first '# in title]&gt;0,MID([title],[first '# in title],3),IF([first '# in title]&gt;0,MID([desc],#REF!,3),VLOOKUP([productid],$G$2:$R$1386,8))))</f>
        <v xml:space="preserve">42 </v>
      </c>
      <c r="S5445" s="1" t="e">
        <f>IF([kw in desc]=[kw rough in title],[kw in desc]*1,IFERROR(LEFT([kw_dirty],3)*1,IFERROR(LEFT([kw_dirty],2)*1,"n.a.")))</f>
        <v>#N/A</v>
      </c>
      <c r="T5445" s="1"/>
      <c r="U5445" s="1">
        <f>VLOOKUP(Tabelle1[[#This Row],[productid]],Tabelle2[#All],2,FALSE)</f>
        <v>42</v>
      </c>
    </row>
    <row r="5446" spans="1:21" hidden="1">
      <c r="A5446" t="s">
        <v>1988</v>
      </c>
      <c r="B5446">
        <v>3995</v>
      </c>
      <c r="C5446">
        <v>289859</v>
      </c>
      <c r="D5446" t="s">
        <v>8929</v>
      </c>
      <c r="E5446" t="s">
        <v>8930</v>
      </c>
      <c r="F5446">
        <v>18406</v>
      </c>
      <c r="G5446">
        <v>3497887</v>
      </c>
      <c r="H5446">
        <f t="shared" si="85"/>
        <v>0</v>
      </c>
      <c r="I5446">
        <f t="array" ref="I5446">MIN(IFERROR(FIND(IstNumbers,A5446),""))</f>
        <v>13</v>
      </c>
      <c r="J5446" s="1" t="e">
        <f>IF([first '# in title]&lt;[pos kw in title],MID([title],[pos kw in title]-6,6),#N/A)</f>
        <v>#N/A</v>
      </c>
      <c r="K5446" s="1" t="e">
        <f>IFERROR(MID(SUBSTITUTE([kw rough in title],",","."),FIND("(",[kw rough in title])+1,20),SUBSTITUTE(IFERROR(MID([kw rough in title],FIND(" ",[kw rough in title])+1,20),[kw rough in title]),",","."))</f>
        <v>#N/A</v>
      </c>
      <c r="L5446" s="1">
        <f>IFERROR(FIND("kW",[desc]),0)</f>
        <v>70</v>
      </c>
      <c r="M5446">
        <f t="array" ref="M5446">MIN(IFERROR(FIND(IstNumbers,E5446),""))</f>
        <v>34</v>
      </c>
      <c r="N5446" s="1" t="str">
        <f>IF([first '# in desc]&lt;[pos kw in desc],MID([desc],[pos kw in desc]-7,7))</f>
        <v xml:space="preserve">­me 42 </v>
      </c>
      <c r="O54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6" s="1" t="str">
        <f>TRIM(IF([first '# in desc]&lt;[pos kw in desc],MID([desc],[pos kw in desc]-6,6),FALSE))</f>
        <v>me 42</v>
      </c>
      <c r="Q5446" s="1" t="b">
        <f>IF(LEN([manuell])=0,IFERROR([kw fine in title]*1,IFERROR(SUMPRODUCT(COUNTIF(IsDigits,MID([kw in desc],ROW($A$1:$A$150),1)))=LEN([kw in desc]),#N/A)),[manuell])</f>
        <v>0</v>
      </c>
      <c r="R5446" s="1" t="str">
        <f>IF([pos kw in title]&gt;0,MID(J5446,#REF!,4),IF([first '# in title]&gt;0,MID([title],[first '# in title],3),IF([first '# in title]&gt;0,MID([desc],#REF!,3),VLOOKUP([productid],$G$2:$R$1386,8))))</f>
        <v xml:space="preserve">42 </v>
      </c>
      <c r="S5446" s="1" t="e">
        <f>IF([kw in desc]=[kw rough in title],[kw in desc]*1,IFERROR(LEFT([kw_dirty],3)*1,IFERROR(LEFT([kw_dirty],2)*1,"n.a.")))</f>
        <v>#N/A</v>
      </c>
      <c r="T5446" s="1"/>
      <c r="U5446" s="1">
        <f>VLOOKUP(Tabelle1[[#This Row],[productid]],Tabelle2[#All],2,FALSE)</f>
        <v>42</v>
      </c>
    </row>
    <row r="5447" spans="1:21" hidden="1">
      <c r="A5447" t="s">
        <v>3566</v>
      </c>
      <c r="B5447">
        <v>3860</v>
      </c>
      <c r="C5447">
        <v>289859</v>
      </c>
      <c r="D5447" t="s">
        <v>8931</v>
      </c>
      <c r="E5447" t="s">
        <v>8015</v>
      </c>
      <c r="F5447">
        <v>18406</v>
      </c>
      <c r="G5447">
        <v>1750863</v>
      </c>
      <c r="H5447">
        <f t="shared" si="85"/>
        <v>0</v>
      </c>
      <c r="I5447">
        <f t="array" ref="I5447">MIN(IFERROR(FIND(IstNumbers,A5447),""))</f>
        <v>13</v>
      </c>
      <c r="J5447" s="1" t="e">
        <f>IF([first '# in title]&lt;[pos kw in title],MID([title],[pos kw in title]-6,6),#N/A)</f>
        <v>#N/A</v>
      </c>
      <c r="K5447" s="1" t="e">
        <f>IFERROR(MID(SUBSTITUTE([kw rough in title],",","."),FIND("(",[kw rough in title])+1,20),SUBSTITUTE(IFERROR(MID([kw rough in title],FIND(" ",[kw rough in title])+1,20),[kw rough in title]),",","."))</f>
        <v>#N/A</v>
      </c>
      <c r="L5447" s="1">
        <f>IFERROR(FIND("kW",[desc]),0)</f>
        <v>70</v>
      </c>
      <c r="M5447">
        <f t="array" ref="M5447">MIN(IFERROR(FIND(IstNumbers,E5447),""))</f>
        <v>34</v>
      </c>
      <c r="N5447" s="1" t="str">
        <f>IF([first '# in desc]&lt;[pos kw in desc],MID([desc],[pos kw in desc]-7,7))</f>
        <v xml:space="preserve">­me 42 </v>
      </c>
      <c r="O54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7" s="1" t="str">
        <f>TRIM(IF([first '# in desc]&lt;[pos kw in desc],MID([desc],[pos kw in desc]-6,6),FALSE))</f>
        <v>me 42</v>
      </c>
      <c r="Q5447" s="1" t="b">
        <f>IF(LEN([manuell])=0,IFERROR([kw fine in title]*1,IFERROR(SUMPRODUCT(COUNTIF(IsDigits,MID([kw in desc],ROW($A$1:$A$150),1)))=LEN([kw in desc]),#N/A)),[manuell])</f>
        <v>0</v>
      </c>
      <c r="R5447" s="1" t="str">
        <f>IF([pos kw in title]&gt;0,MID(J5447,#REF!,4),IF([first '# in title]&gt;0,MID([title],[first '# in title],3),IF([first '# in title]&gt;0,MID([desc],#REF!,3),VLOOKUP([productid],$G$2:$R$1386,8))))</f>
        <v xml:space="preserve">42 </v>
      </c>
      <c r="S5447" s="1" t="e">
        <f>IF([kw in desc]=[kw rough in title],[kw in desc]*1,IFERROR(LEFT([kw_dirty],3)*1,IFERROR(LEFT([kw_dirty],2)*1,"n.a.")))</f>
        <v>#N/A</v>
      </c>
      <c r="T5447" s="1"/>
      <c r="U5447" s="1">
        <f>VLOOKUP(Tabelle1[[#This Row],[productid]],Tabelle2[#All],2,FALSE)</f>
        <v>42</v>
      </c>
    </row>
    <row r="5448" spans="1:21" hidden="1">
      <c r="A5448" t="s">
        <v>1988</v>
      </c>
      <c r="B5448">
        <v>4000</v>
      </c>
      <c r="C5448">
        <v>289859</v>
      </c>
      <c r="D5448" t="s">
        <v>8932</v>
      </c>
      <c r="E5448" t="s">
        <v>7715</v>
      </c>
      <c r="F5448">
        <v>18406</v>
      </c>
      <c r="G5448">
        <v>3497887</v>
      </c>
      <c r="H5448">
        <f t="shared" si="85"/>
        <v>0</v>
      </c>
      <c r="I5448">
        <f t="array" ref="I5448">MIN(IFERROR(FIND(IstNumbers,A5448),""))</f>
        <v>13</v>
      </c>
      <c r="J5448" s="1" t="e">
        <f>IF([first '# in title]&lt;[pos kw in title],MID([title],[pos kw in title]-6,6),#N/A)</f>
        <v>#N/A</v>
      </c>
      <c r="K5448" s="1" t="e">
        <f>IFERROR(MID(SUBSTITUTE([kw rough in title],",","."),FIND("(",[kw rough in title])+1,20),SUBSTITUTE(IFERROR(MID([kw rough in title],FIND(" ",[kw rough in title])+1,20),[kw rough in title]),",","."))</f>
        <v>#N/A</v>
      </c>
      <c r="L5448" s="1">
        <f>IFERROR(FIND("kW",[desc]),0)</f>
        <v>70</v>
      </c>
      <c r="M5448">
        <f t="array" ref="M5448">MIN(IFERROR(FIND(IstNumbers,E5448),""))</f>
        <v>34</v>
      </c>
      <c r="N5448" s="1" t="str">
        <f>IF([first '# in desc]&lt;[pos kw in desc],MID([desc],[pos kw in desc]-7,7))</f>
        <v xml:space="preserve">­me 42 </v>
      </c>
      <c r="O54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8" s="1" t="str">
        <f>TRIM(IF([first '# in desc]&lt;[pos kw in desc],MID([desc],[pos kw in desc]-6,6),FALSE))</f>
        <v>me 42</v>
      </c>
      <c r="Q5448" s="1" t="b">
        <f>IF(LEN([manuell])=0,IFERROR([kw fine in title]*1,IFERROR(SUMPRODUCT(COUNTIF(IsDigits,MID([kw in desc],ROW($A$1:$A$150),1)))=LEN([kw in desc]),#N/A)),[manuell])</f>
        <v>0</v>
      </c>
      <c r="R5448" s="1" t="str">
        <f>IF([pos kw in title]&gt;0,MID(J5448,#REF!,4),IF([first '# in title]&gt;0,MID([title],[first '# in title],3),IF([first '# in title]&gt;0,MID([desc],#REF!,3),VLOOKUP([productid],$G$2:$R$1386,8))))</f>
        <v xml:space="preserve">42 </v>
      </c>
      <c r="S5448" s="1" t="e">
        <f>IF([kw in desc]=[kw rough in title],[kw in desc]*1,IFERROR(LEFT([kw_dirty],3)*1,IFERROR(LEFT([kw_dirty],2)*1,"n.a.")))</f>
        <v>#N/A</v>
      </c>
      <c r="T5448" s="1"/>
      <c r="U5448" s="1">
        <f>VLOOKUP(Tabelle1[[#This Row],[productid]],Tabelle2[#All],2,FALSE)</f>
        <v>42</v>
      </c>
    </row>
    <row r="5449" spans="1:21" hidden="1">
      <c r="A5449" t="s">
        <v>3566</v>
      </c>
      <c r="B5449">
        <v>3860</v>
      </c>
      <c r="C5449">
        <v>289859</v>
      </c>
      <c r="D5449" t="s">
        <v>8933</v>
      </c>
      <c r="E5449" t="s">
        <v>8934</v>
      </c>
      <c r="F5449">
        <v>18406</v>
      </c>
      <c r="G5449">
        <v>1750863</v>
      </c>
      <c r="H5449">
        <f t="shared" si="85"/>
        <v>0</v>
      </c>
      <c r="I5449">
        <f t="array" ref="I5449">MIN(IFERROR(FIND(IstNumbers,A5449),""))</f>
        <v>13</v>
      </c>
      <c r="J5449" s="1" t="e">
        <f>IF([first '# in title]&lt;[pos kw in title],MID([title],[pos kw in title]-6,6),#N/A)</f>
        <v>#N/A</v>
      </c>
      <c r="K5449" s="1" t="e">
        <f>IFERROR(MID(SUBSTITUTE([kw rough in title],",","."),FIND("(",[kw rough in title])+1,20),SUBSTITUTE(IFERROR(MID([kw rough in title],FIND(" ",[kw rough in title])+1,20),[kw rough in title]),",","."))</f>
        <v>#N/A</v>
      </c>
      <c r="L5449" s="1">
        <f>IFERROR(FIND("kW",[desc]),0)</f>
        <v>70</v>
      </c>
      <c r="M5449">
        <f t="array" ref="M5449">MIN(IFERROR(FIND(IstNumbers,E5449),""))</f>
        <v>34</v>
      </c>
      <c r="N5449" s="1" t="str">
        <f>IF([first '# in desc]&lt;[pos kw in desc],MID([desc],[pos kw in desc]-7,7))</f>
        <v xml:space="preserve">­me 42 </v>
      </c>
      <c r="O54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49" s="1" t="str">
        <f>TRIM(IF([first '# in desc]&lt;[pos kw in desc],MID([desc],[pos kw in desc]-6,6),FALSE))</f>
        <v>me 42</v>
      </c>
      <c r="Q5449" s="1" t="b">
        <f>IF(LEN([manuell])=0,IFERROR([kw fine in title]*1,IFERROR(SUMPRODUCT(COUNTIF(IsDigits,MID([kw in desc],ROW($A$1:$A$150),1)))=LEN([kw in desc]),#N/A)),[manuell])</f>
        <v>0</v>
      </c>
      <c r="R5449" s="1" t="str">
        <f>IF([pos kw in title]&gt;0,MID(J5449,#REF!,4),IF([first '# in title]&gt;0,MID([title],[first '# in title],3),IF([first '# in title]&gt;0,MID([desc],#REF!,3),VLOOKUP([productid],$G$2:$R$1386,8))))</f>
        <v xml:space="preserve">42 </v>
      </c>
      <c r="S5449" s="1" t="e">
        <f>IF([kw in desc]=[kw rough in title],[kw in desc]*1,IFERROR(LEFT([kw_dirty],3)*1,IFERROR(LEFT([kw_dirty],2)*1,"n.a.")))</f>
        <v>#N/A</v>
      </c>
      <c r="T5449" s="1"/>
      <c r="U5449" s="1">
        <f>VLOOKUP(Tabelle1[[#This Row],[productid]],Tabelle2[#All],2,FALSE)</f>
        <v>42</v>
      </c>
    </row>
    <row r="5450" spans="1:21" hidden="1">
      <c r="A5450" t="s">
        <v>1988</v>
      </c>
      <c r="B5450">
        <v>4000</v>
      </c>
      <c r="C5450">
        <v>289859</v>
      </c>
      <c r="D5450" t="s">
        <v>8935</v>
      </c>
      <c r="E5450" t="s">
        <v>8936</v>
      </c>
      <c r="F5450">
        <v>18406</v>
      </c>
      <c r="G5450">
        <v>3497887</v>
      </c>
      <c r="H5450">
        <f t="shared" si="85"/>
        <v>0</v>
      </c>
      <c r="I5450">
        <f t="array" ref="I5450">MIN(IFERROR(FIND(IstNumbers,A5450),""))</f>
        <v>13</v>
      </c>
      <c r="J5450" s="1" t="e">
        <f>IF([first '# in title]&lt;[pos kw in title],MID([title],[pos kw in title]-6,6),#N/A)</f>
        <v>#N/A</v>
      </c>
      <c r="K5450" s="1" t="e">
        <f>IFERROR(MID(SUBSTITUTE([kw rough in title],",","."),FIND("(",[kw rough in title])+1,20),SUBSTITUTE(IFERROR(MID([kw rough in title],FIND(" ",[kw rough in title])+1,20),[kw rough in title]),",","."))</f>
        <v>#N/A</v>
      </c>
      <c r="L5450" s="1">
        <f>IFERROR(FIND("kW",[desc]),0)</f>
        <v>70</v>
      </c>
      <c r="M5450">
        <f t="array" ref="M5450">MIN(IFERROR(FIND(IstNumbers,E5450),""))</f>
        <v>34</v>
      </c>
      <c r="N5450" s="1" t="str">
        <f>IF([first '# in desc]&lt;[pos kw in desc],MID([desc],[pos kw in desc]-7,7))</f>
        <v xml:space="preserve">­me 42 </v>
      </c>
      <c r="O54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50" s="1" t="str">
        <f>TRIM(IF([first '# in desc]&lt;[pos kw in desc],MID([desc],[pos kw in desc]-6,6),FALSE))</f>
        <v>me 42</v>
      </c>
      <c r="Q5450" s="1" t="b">
        <f>IF(LEN([manuell])=0,IFERROR([kw fine in title]*1,IFERROR(SUMPRODUCT(COUNTIF(IsDigits,MID([kw in desc],ROW($A$1:$A$150),1)))=LEN([kw in desc]),#N/A)),[manuell])</f>
        <v>0</v>
      </c>
      <c r="R5450" s="1" t="str">
        <f>IF([pos kw in title]&gt;0,MID(J5450,#REF!,4),IF([first '# in title]&gt;0,MID([title],[first '# in title],3),IF([first '# in title]&gt;0,MID([desc],#REF!,3),VLOOKUP([productid],$G$2:$R$1386,8))))</f>
        <v xml:space="preserve">42 </v>
      </c>
      <c r="S5450" s="1" t="e">
        <f>IF([kw in desc]=[kw rough in title],[kw in desc]*1,IFERROR(LEFT([kw_dirty],3)*1,IFERROR(LEFT([kw_dirty],2)*1,"n.a.")))</f>
        <v>#N/A</v>
      </c>
      <c r="T5450" s="1"/>
      <c r="U5450" s="1">
        <f>VLOOKUP(Tabelle1[[#This Row],[productid]],Tabelle2[#All],2,FALSE)</f>
        <v>42</v>
      </c>
    </row>
    <row r="5451" spans="1:21" hidden="1">
      <c r="A5451" t="s">
        <v>3566</v>
      </c>
      <c r="B5451">
        <v>3860</v>
      </c>
      <c r="C5451">
        <v>289859</v>
      </c>
      <c r="D5451" t="s">
        <v>8937</v>
      </c>
      <c r="E5451" t="s">
        <v>8938</v>
      </c>
      <c r="F5451">
        <v>18406</v>
      </c>
      <c r="G5451">
        <v>1750863</v>
      </c>
      <c r="H5451">
        <f t="shared" si="85"/>
        <v>0</v>
      </c>
      <c r="I5451">
        <f t="array" ref="I5451">MIN(IFERROR(FIND(IstNumbers,A5451),""))</f>
        <v>13</v>
      </c>
      <c r="J5451" s="1" t="e">
        <f>IF([first '# in title]&lt;[pos kw in title],MID([title],[pos kw in title]-6,6),#N/A)</f>
        <v>#N/A</v>
      </c>
      <c r="K5451" s="1" t="e">
        <f>IFERROR(MID(SUBSTITUTE([kw rough in title],",","."),FIND("(",[kw rough in title])+1,20),SUBSTITUTE(IFERROR(MID([kw rough in title],FIND(" ",[kw rough in title])+1,20),[kw rough in title]),",","."))</f>
        <v>#N/A</v>
      </c>
      <c r="L5451" s="1">
        <f>IFERROR(FIND("kW",[desc]),0)</f>
        <v>70</v>
      </c>
      <c r="M5451">
        <f t="array" ref="M5451">MIN(IFERROR(FIND(IstNumbers,E5451),""))</f>
        <v>34</v>
      </c>
      <c r="N5451" s="1" t="str">
        <f>IF([first '# in desc]&lt;[pos kw in desc],MID([desc],[pos kw in desc]-7,7))</f>
        <v xml:space="preserve">­me 42 </v>
      </c>
      <c r="O54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51" s="1" t="str">
        <f>TRIM(IF([first '# in desc]&lt;[pos kw in desc],MID([desc],[pos kw in desc]-6,6),FALSE))</f>
        <v>me 42</v>
      </c>
      <c r="Q5451" s="1" t="b">
        <f>IF(LEN([manuell])=0,IFERROR([kw fine in title]*1,IFERROR(SUMPRODUCT(COUNTIF(IsDigits,MID([kw in desc],ROW($A$1:$A$150),1)))=LEN([kw in desc]),#N/A)),[manuell])</f>
        <v>0</v>
      </c>
      <c r="R5451" s="1" t="str">
        <f>IF([pos kw in title]&gt;0,MID(J5451,#REF!,4),IF([first '# in title]&gt;0,MID([title],[first '# in title],3),IF([first '# in title]&gt;0,MID([desc],#REF!,3),VLOOKUP([productid],$G$2:$R$1386,8))))</f>
        <v xml:space="preserve">42 </v>
      </c>
      <c r="S5451" s="1" t="e">
        <f>IF([kw in desc]=[kw rough in title],[kw in desc]*1,IFERROR(LEFT([kw_dirty],3)*1,IFERROR(LEFT([kw_dirty],2)*1,"n.a.")))</f>
        <v>#N/A</v>
      </c>
      <c r="T5451" s="1"/>
      <c r="U5451" s="1">
        <f>VLOOKUP(Tabelle1[[#This Row],[productid]],Tabelle2[#All],2,FALSE)</f>
        <v>42</v>
      </c>
    </row>
    <row r="5452" spans="1:21" hidden="1">
      <c r="A5452" t="s">
        <v>1988</v>
      </c>
      <c r="B5452">
        <v>4000</v>
      </c>
      <c r="C5452">
        <v>289859</v>
      </c>
      <c r="D5452" t="s">
        <v>8939</v>
      </c>
      <c r="E5452" t="s">
        <v>8940</v>
      </c>
      <c r="F5452">
        <v>18406</v>
      </c>
      <c r="G5452">
        <v>3497887</v>
      </c>
      <c r="H5452">
        <f t="shared" si="85"/>
        <v>0</v>
      </c>
      <c r="I5452">
        <f t="array" ref="I5452">MIN(IFERROR(FIND(IstNumbers,A5452),""))</f>
        <v>13</v>
      </c>
      <c r="J5452" s="1" t="e">
        <f>IF([first '# in title]&lt;[pos kw in title],MID([title],[pos kw in title]-6,6),#N/A)</f>
        <v>#N/A</v>
      </c>
      <c r="K5452" s="1" t="e">
        <f>IFERROR(MID(SUBSTITUTE([kw rough in title],",","."),FIND("(",[kw rough in title])+1,20),SUBSTITUTE(IFERROR(MID([kw rough in title],FIND(" ",[kw rough in title])+1,20),[kw rough in title]),",","."))</f>
        <v>#N/A</v>
      </c>
      <c r="L5452" s="1">
        <f>IFERROR(FIND("kW",[desc]),0)</f>
        <v>70</v>
      </c>
      <c r="M5452">
        <f t="array" ref="M5452">MIN(IFERROR(FIND(IstNumbers,E5452),""))</f>
        <v>34</v>
      </c>
      <c r="N5452" s="1" t="str">
        <f>IF([first '# in desc]&lt;[pos kw in desc],MID([desc],[pos kw in desc]-7,7))</f>
        <v xml:space="preserve">­me 42 </v>
      </c>
      <c r="O54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52" s="1" t="str">
        <f>TRIM(IF([first '# in desc]&lt;[pos kw in desc],MID([desc],[pos kw in desc]-6,6),FALSE))</f>
        <v>me 42</v>
      </c>
      <c r="Q5452" s="1" t="b">
        <f>IF(LEN([manuell])=0,IFERROR([kw fine in title]*1,IFERROR(SUMPRODUCT(COUNTIF(IsDigits,MID([kw in desc],ROW($A$1:$A$150),1)))=LEN([kw in desc]),#N/A)),[manuell])</f>
        <v>0</v>
      </c>
      <c r="R5452" s="1" t="str">
        <f>IF([pos kw in title]&gt;0,MID(J5452,#REF!,4),IF([first '# in title]&gt;0,MID([title],[first '# in title],3),IF([first '# in title]&gt;0,MID([desc],#REF!,3),VLOOKUP([productid],$G$2:$R$1386,8))))</f>
        <v xml:space="preserve">42 </v>
      </c>
      <c r="S5452" s="1" t="e">
        <f>IF([kw in desc]=[kw rough in title],[kw in desc]*1,IFERROR(LEFT([kw_dirty],3)*1,IFERROR(LEFT([kw_dirty],2)*1,"n.a.")))</f>
        <v>#N/A</v>
      </c>
      <c r="T5452" s="1"/>
      <c r="U5452" s="1">
        <f>VLOOKUP(Tabelle1[[#This Row],[productid]],Tabelle2[#All],2,FALSE)</f>
        <v>42</v>
      </c>
    </row>
    <row r="5453" spans="1:21" hidden="1">
      <c r="A5453" t="s">
        <v>3566</v>
      </c>
      <c r="B5453">
        <v>3860</v>
      </c>
      <c r="C5453">
        <v>289859</v>
      </c>
      <c r="D5453" t="s">
        <v>8941</v>
      </c>
      <c r="E5453" t="s">
        <v>8192</v>
      </c>
      <c r="F5453">
        <v>18406</v>
      </c>
      <c r="G5453">
        <v>1750863</v>
      </c>
      <c r="H5453">
        <f t="shared" si="85"/>
        <v>0</v>
      </c>
      <c r="I5453">
        <f t="array" ref="I5453">MIN(IFERROR(FIND(IstNumbers,A5453),""))</f>
        <v>13</v>
      </c>
      <c r="J5453" s="1" t="e">
        <f>IF([first '# in title]&lt;[pos kw in title],MID([title],[pos kw in title]-6,6),#N/A)</f>
        <v>#N/A</v>
      </c>
      <c r="K5453" s="1" t="e">
        <f>IFERROR(MID(SUBSTITUTE([kw rough in title],",","."),FIND("(",[kw rough in title])+1,20),SUBSTITUTE(IFERROR(MID([kw rough in title],FIND(" ",[kw rough in title])+1,20),[kw rough in title]),",","."))</f>
        <v>#N/A</v>
      </c>
      <c r="L5453" s="1">
        <f>IFERROR(FIND("kW",[desc]),0)</f>
        <v>70</v>
      </c>
      <c r="M5453">
        <f t="array" ref="M5453">MIN(IFERROR(FIND(IstNumbers,E5453),""))</f>
        <v>34</v>
      </c>
      <c r="N5453" s="1" t="str">
        <f>IF([first '# in desc]&lt;[pos kw in desc],MID([desc],[pos kw in desc]-7,7))</f>
        <v xml:space="preserve">­me 42 </v>
      </c>
      <c r="O54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53" s="1" t="str">
        <f>TRIM(IF([first '# in desc]&lt;[pos kw in desc],MID([desc],[pos kw in desc]-6,6),FALSE))</f>
        <v>me 42</v>
      </c>
      <c r="Q5453" s="1" t="b">
        <f>IF(LEN([manuell])=0,IFERROR([kw fine in title]*1,IFERROR(SUMPRODUCT(COUNTIF(IsDigits,MID([kw in desc],ROW($A$1:$A$150),1)))=LEN([kw in desc]),#N/A)),[manuell])</f>
        <v>0</v>
      </c>
      <c r="R5453" s="1" t="str">
        <f>IF([pos kw in title]&gt;0,MID(J5453,#REF!,4),IF([first '# in title]&gt;0,MID([title],[first '# in title],3),IF([first '# in title]&gt;0,MID([desc],#REF!,3),VLOOKUP([productid],$G$2:$R$1386,8))))</f>
        <v xml:space="preserve">42 </v>
      </c>
      <c r="S5453" s="1" t="e">
        <f>IF([kw in desc]=[kw rough in title],[kw in desc]*1,IFERROR(LEFT([kw_dirty],3)*1,IFERROR(LEFT([kw_dirty],2)*1,"n.a.")))</f>
        <v>#N/A</v>
      </c>
      <c r="T5453" s="1"/>
      <c r="U5453" s="1">
        <f>VLOOKUP(Tabelle1[[#This Row],[productid]],Tabelle2[#All],2,FALSE)</f>
        <v>42</v>
      </c>
    </row>
    <row r="5454" spans="1:21" hidden="1">
      <c r="A5454" t="s">
        <v>1988</v>
      </c>
      <c r="B5454">
        <v>4000</v>
      </c>
      <c r="C5454">
        <v>289859</v>
      </c>
      <c r="D5454" t="s">
        <v>8942</v>
      </c>
      <c r="E5454" t="s">
        <v>8943</v>
      </c>
      <c r="F5454">
        <v>18406</v>
      </c>
      <c r="G5454">
        <v>3497887</v>
      </c>
      <c r="H5454">
        <f t="shared" si="85"/>
        <v>0</v>
      </c>
      <c r="I5454">
        <f t="array" ref="I5454">MIN(IFERROR(FIND(IstNumbers,A5454),""))</f>
        <v>13</v>
      </c>
      <c r="J5454" s="1" t="e">
        <f>IF([first '# in title]&lt;[pos kw in title],MID([title],[pos kw in title]-6,6),#N/A)</f>
        <v>#N/A</v>
      </c>
      <c r="K5454" s="1" t="e">
        <f>IFERROR(MID(SUBSTITUTE([kw rough in title],",","."),FIND("(",[kw rough in title])+1,20),SUBSTITUTE(IFERROR(MID([kw rough in title],FIND(" ",[kw rough in title])+1,20),[kw rough in title]),",","."))</f>
        <v>#N/A</v>
      </c>
      <c r="L5454" s="1">
        <f>IFERROR(FIND("kW",[desc]),0)</f>
        <v>70</v>
      </c>
      <c r="M5454">
        <f t="array" ref="M5454">MIN(IFERROR(FIND(IstNumbers,E5454),""))</f>
        <v>34</v>
      </c>
      <c r="N5454" s="1" t="str">
        <f>IF([first '# in desc]&lt;[pos kw in desc],MID([desc],[pos kw in desc]-7,7))</f>
        <v xml:space="preserve">­me 42 </v>
      </c>
      <c r="O54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54" s="1" t="str">
        <f>TRIM(IF([first '# in desc]&lt;[pos kw in desc],MID([desc],[pos kw in desc]-6,6),FALSE))</f>
        <v>me 42</v>
      </c>
      <c r="Q5454" s="1" t="b">
        <f>IF(LEN([manuell])=0,IFERROR([kw fine in title]*1,IFERROR(SUMPRODUCT(COUNTIF(IsDigits,MID([kw in desc],ROW($A$1:$A$150),1)))=LEN([kw in desc]),#N/A)),[manuell])</f>
        <v>0</v>
      </c>
      <c r="R5454" s="1" t="str">
        <f>IF([pos kw in title]&gt;0,MID(J5454,#REF!,4),IF([first '# in title]&gt;0,MID([title],[first '# in title],3),IF([first '# in title]&gt;0,MID([desc],#REF!,3),VLOOKUP([productid],$G$2:$R$1386,8))))</f>
        <v xml:space="preserve">42 </v>
      </c>
      <c r="S5454" s="1" t="e">
        <f>IF([kw in desc]=[kw rough in title],[kw in desc]*1,IFERROR(LEFT([kw_dirty],3)*1,IFERROR(LEFT([kw_dirty],2)*1,"n.a.")))</f>
        <v>#N/A</v>
      </c>
      <c r="T5454" s="1"/>
      <c r="U5454" s="1">
        <f>VLOOKUP(Tabelle1[[#This Row],[productid]],Tabelle2[#All],2,FALSE)</f>
        <v>42</v>
      </c>
    </row>
    <row r="5455" spans="1:21" hidden="1">
      <c r="A5455" t="s">
        <v>3566</v>
      </c>
      <c r="B5455">
        <v>3860</v>
      </c>
      <c r="C5455">
        <v>289859</v>
      </c>
      <c r="D5455" t="s">
        <v>8944</v>
      </c>
      <c r="E5455" t="s">
        <v>8203</v>
      </c>
      <c r="F5455">
        <v>18406</v>
      </c>
      <c r="G5455">
        <v>1750863</v>
      </c>
      <c r="H5455">
        <f t="shared" si="85"/>
        <v>0</v>
      </c>
      <c r="I5455">
        <f t="array" ref="I5455">MIN(IFERROR(FIND(IstNumbers,A5455),""))</f>
        <v>13</v>
      </c>
      <c r="J5455" s="1" t="e">
        <f>IF([first '# in title]&lt;[pos kw in title],MID([title],[pos kw in title]-6,6),#N/A)</f>
        <v>#N/A</v>
      </c>
      <c r="K5455" s="1" t="e">
        <f>IFERROR(MID(SUBSTITUTE([kw rough in title],",","."),FIND("(",[kw rough in title])+1,20),SUBSTITUTE(IFERROR(MID([kw rough in title],FIND(" ",[kw rough in title])+1,20),[kw rough in title]),",","."))</f>
        <v>#N/A</v>
      </c>
      <c r="L5455" s="1">
        <f>IFERROR(FIND("kW",[desc]),0)</f>
        <v>70</v>
      </c>
      <c r="M5455">
        <f t="array" ref="M5455">MIN(IFERROR(FIND(IstNumbers,E5455),""))</f>
        <v>34</v>
      </c>
      <c r="N5455" s="1" t="str">
        <f>IF([first '# in desc]&lt;[pos kw in desc],MID([desc],[pos kw in desc]-7,7))</f>
        <v xml:space="preserve">­me 42 </v>
      </c>
      <c r="O54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55" s="1" t="str">
        <f>TRIM(IF([first '# in desc]&lt;[pos kw in desc],MID([desc],[pos kw in desc]-6,6),FALSE))</f>
        <v>me 42</v>
      </c>
      <c r="Q5455" s="1" t="b">
        <f>IF(LEN([manuell])=0,IFERROR([kw fine in title]*1,IFERROR(SUMPRODUCT(COUNTIF(IsDigits,MID([kw in desc],ROW($A$1:$A$150),1)))=LEN([kw in desc]),#N/A)),[manuell])</f>
        <v>0</v>
      </c>
      <c r="R5455" s="1" t="str">
        <f>IF([pos kw in title]&gt;0,MID(J5455,#REF!,4),IF([first '# in title]&gt;0,MID([title],[first '# in title],3),IF([first '# in title]&gt;0,MID([desc],#REF!,3),VLOOKUP([productid],$G$2:$R$1386,8))))</f>
        <v xml:space="preserve">42 </v>
      </c>
      <c r="S5455" s="1" t="e">
        <f>IF([kw in desc]=[kw rough in title],[kw in desc]*1,IFERROR(LEFT([kw_dirty],3)*1,IFERROR(LEFT([kw_dirty],2)*1,"n.a.")))</f>
        <v>#N/A</v>
      </c>
      <c r="T5455" s="1"/>
      <c r="U5455" s="1">
        <f>VLOOKUP(Tabelle1[[#This Row],[productid]],Tabelle2[#All],2,FALSE)</f>
        <v>42</v>
      </c>
    </row>
    <row r="5456" spans="1:21" hidden="1">
      <c r="A5456" t="s">
        <v>1988</v>
      </c>
      <c r="B5456">
        <v>4000</v>
      </c>
      <c r="C5456">
        <v>289859</v>
      </c>
      <c r="D5456" t="s">
        <v>8945</v>
      </c>
      <c r="E5456" t="s">
        <v>8946</v>
      </c>
      <c r="F5456">
        <v>18406</v>
      </c>
      <c r="G5456">
        <v>3497887</v>
      </c>
      <c r="H5456">
        <f t="shared" si="85"/>
        <v>0</v>
      </c>
      <c r="I5456">
        <f t="array" ref="I5456">MIN(IFERROR(FIND(IstNumbers,A5456),""))</f>
        <v>13</v>
      </c>
      <c r="J5456" s="1" t="e">
        <f>IF([first '# in title]&lt;[pos kw in title],MID([title],[pos kw in title]-6,6),#N/A)</f>
        <v>#N/A</v>
      </c>
      <c r="K5456" s="1" t="e">
        <f>IFERROR(MID(SUBSTITUTE([kw rough in title],",","."),FIND("(",[kw rough in title])+1,20),SUBSTITUTE(IFERROR(MID([kw rough in title],FIND(" ",[kw rough in title])+1,20),[kw rough in title]),",","."))</f>
        <v>#N/A</v>
      </c>
      <c r="L5456" s="1">
        <f>IFERROR(FIND("kW",[desc]),0)</f>
        <v>70</v>
      </c>
      <c r="M5456">
        <f t="array" ref="M5456">MIN(IFERROR(FIND(IstNumbers,E5456),""))</f>
        <v>34</v>
      </c>
      <c r="N5456" s="1" t="str">
        <f>IF([first '# in desc]&lt;[pos kw in desc],MID([desc],[pos kw in desc]-7,7))</f>
        <v xml:space="preserve">­me 42 </v>
      </c>
      <c r="O54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56" s="1" t="str">
        <f>TRIM(IF([first '# in desc]&lt;[pos kw in desc],MID([desc],[pos kw in desc]-6,6),FALSE))</f>
        <v>me 42</v>
      </c>
      <c r="Q5456" s="1" t="b">
        <f>IF(LEN([manuell])=0,IFERROR([kw fine in title]*1,IFERROR(SUMPRODUCT(COUNTIF(IsDigits,MID([kw in desc],ROW($A$1:$A$150),1)))=LEN([kw in desc]),#N/A)),[manuell])</f>
        <v>0</v>
      </c>
      <c r="R5456" s="1" t="str">
        <f>IF([pos kw in title]&gt;0,MID(J5456,#REF!,4),IF([first '# in title]&gt;0,MID([title],[first '# in title],3),IF([first '# in title]&gt;0,MID([desc],#REF!,3),VLOOKUP([productid],$G$2:$R$1386,8))))</f>
        <v xml:space="preserve">42 </v>
      </c>
      <c r="S5456" s="1" t="e">
        <f>IF([kw in desc]=[kw rough in title],[kw in desc]*1,IFERROR(LEFT([kw_dirty],3)*1,IFERROR(LEFT([kw_dirty],2)*1,"n.a.")))</f>
        <v>#N/A</v>
      </c>
      <c r="T5456" s="1"/>
      <c r="U5456" s="1">
        <f>VLOOKUP(Tabelle1[[#This Row],[productid]],Tabelle2[#All],2,FALSE)</f>
        <v>42</v>
      </c>
    </row>
    <row r="5457" spans="1:21">
      <c r="A5457" t="s">
        <v>4087</v>
      </c>
      <c r="B5457">
        <v>3275</v>
      </c>
      <c r="C5457">
        <v>289859</v>
      </c>
      <c r="D5457" t="s">
        <v>8947</v>
      </c>
      <c r="E5457" t="s">
        <v>8948</v>
      </c>
      <c r="F5457">
        <v>18406</v>
      </c>
      <c r="G5457">
        <v>2286143</v>
      </c>
      <c r="H5457">
        <f t="shared" si="85"/>
        <v>0</v>
      </c>
      <c r="I5457">
        <f t="array" ref="I5457">MIN(IFERROR(FIND(IstNumbers,A5457),""))</f>
        <v>30</v>
      </c>
      <c r="J5457" s="1" t="e">
        <f>IF([first '# in title]&lt;[pos kw in title],MID([title],[pos kw in title]-6,6),#N/A)</f>
        <v>#N/A</v>
      </c>
      <c r="K5457" s="1" t="e">
        <f>IFERROR(MID(SUBSTITUTE([kw rough in title],",","."),FIND("(",[kw rough in title])+1,20),SUBSTITUTE(IFERROR(MID([kw rough in title],FIND(" ",[kw rough in title])+1,20),[kw rough in title]),",","."))</f>
        <v>#N/A</v>
      </c>
      <c r="L5457" s="1">
        <f>IFERROR(FIND("kW",[desc]),0)</f>
        <v>0</v>
      </c>
      <c r="M5457">
        <f t="array" ref="M5457">MIN(IFERROR(FIND(IstNumbers,E5457),""))</f>
        <v>33</v>
      </c>
      <c r="N5457" s="1" t="b">
        <f>IF([first '# in desc]&lt;[pos kw in desc],MID([desc],[pos kw in desc]-7,7))</f>
        <v>0</v>
      </c>
      <c r="O54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57" s="1" t="str">
        <f>TRIM(IF([first '# in desc]&lt;[pos kw in desc],MID([desc],[pos kw in desc]-6,6),FALSE))</f>
        <v>FALSCH</v>
      </c>
      <c r="Q5457" s="1" t="b">
        <f>IF(LEN([manuell])=0,IFERROR([kw fine in title]*1,IFERROR(SUMPRODUCT(COUNTIF(IsDigits,MID([kw in desc],ROW($A$1:$A$150),1)))=LEN([kw in desc]),#N/A)),[manuell])</f>
        <v>0</v>
      </c>
      <c r="R5457" s="1" t="str">
        <f>IF([pos kw in title]&gt;0,MID(J5457,#REF!,4),IF([first '# in title]&gt;0,MID([title],[first '# in title],3),IF([first '# in title]&gt;0,MID([desc],#REF!,3),VLOOKUP([productid],$G$2:$R$1386,8))))</f>
        <v>146</v>
      </c>
      <c r="S5457" s="1" t="e">
        <f>IF([kw in desc]=[kw rough in title],[kw in desc]*1,IFERROR(LEFT([kw_dirty],3)*1,IFERROR(LEFT([kw_dirty],2)*1,"n.a.")))</f>
        <v>#N/A</v>
      </c>
      <c r="T5457" s="1"/>
      <c r="U5457" s="1" t="e">
        <f>VLOOKUP(Tabelle1[[#This Row],[productid]],Tabelle2[#All],2,FALSE)</f>
        <v>#N/A</v>
      </c>
    </row>
    <row r="5458" spans="1:21">
      <c r="A5458" t="s">
        <v>4087</v>
      </c>
      <c r="B5458">
        <v>3275</v>
      </c>
      <c r="C5458">
        <v>289859</v>
      </c>
      <c r="D5458" t="s">
        <v>8949</v>
      </c>
      <c r="E5458" t="s">
        <v>8950</v>
      </c>
      <c r="F5458">
        <v>18406</v>
      </c>
      <c r="G5458">
        <v>2286143</v>
      </c>
      <c r="H5458">
        <f t="shared" si="85"/>
        <v>0</v>
      </c>
      <c r="I5458">
        <f t="array" ref="I5458">MIN(IFERROR(FIND(IstNumbers,A5458),""))</f>
        <v>30</v>
      </c>
      <c r="J5458" s="1" t="e">
        <f>IF([first '# in title]&lt;[pos kw in title],MID([title],[pos kw in title]-6,6),#N/A)</f>
        <v>#N/A</v>
      </c>
      <c r="K5458" s="1" t="e">
        <f>IFERROR(MID(SUBSTITUTE([kw rough in title],",","."),FIND("(",[kw rough in title])+1,20),SUBSTITUTE(IFERROR(MID([kw rough in title],FIND(" ",[kw rough in title])+1,20),[kw rough in title]),",","."))</f>
        <v>#N/A</v>
      </c>
      <c r="L5458" s="1">
        <f>IFERROR(FIND("kW",[desc]),0)</f>
        <v>0</v>
      </c>
      <c r="M5458">
        <f t="array" ref="M5458">MIN(IFERROR(FIND(IstNumbers,E5458),""))</f>
        <v>33</v>
      </c>
      <c r="N5458" s="1" t="b">
        <f>IF([first '# in desc]&lt;[pos kw in desc],MID([desc],[pos kw in desc]-7,7))</f>
        <v>0</v>
      </c>
      <c r="O545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58" s="1" t="str">
        <f>TRIM(IF([first '# in desc]&lt;[pos kw in desc],MID([desc],[pos kw in desc]-6,6),FALSE))</f>
        <v>FALSCH</v>
      </c>
      <c r="Q5458" s="1" t="b">
        <f>IF(LEN([manuell])=0,IFERROR([kw fine in title]*1,IFERROR(SUMPRODUCT(COUNTIF(IsDigits,MID([kw in desc],ROW($A$1:$A$150),1)))=LEN([kw in desc]),#N/A)),[manuell])</f>
        <v>0</v>
      </c>
      <c r="R5458" s="1" t="str">
        <f>IF([pos kw in title]&gt;0,MID(J5458,#REF!,4),IF([first '# in title]&gt;0,MID([title],[first '# in title],3),IF([first '# in title]&gt;0,MID([desc],#REF!,3),VLOOKUP([productid],$G$2:$R$1386,8))))</f>
        <v>146</v>
      </c>
      <c r="S5458" s="1" t="e">
        <f>IF([kw in desc]=[kw rough in title],[kw in desc]*1,IFERROR(LEFT([kw_dirty],3)*1,IFERROR(LEFT([kw_dirty],2)*1,"n.a.")))</f>
        <v>#N/A</v>
      </c>
      <c r="T5458" s="1"/>
      <c r="U5458" s="1" t="e">
        <f>VLOOKUP(Tabelle1[[#This Row],[productid]],Tabelle2[#All],2,FALSE)</f>
        <v>#N/A</v>
      </c>
    </row>
    <row r="5459" spans="1:21">
      <c r="A5459" t="s">
        <v>4087</v>
      </c>
      <c r="B5459">
        <v>3275</v>
      </c>
      <c r="C5459">
        <v>289859</v>
      </c>
      <c r="D5459" t="s">
        <v>8951</v>
      </c>
      <c r="E5459" t="s">
        <v>8952</v>
      </c>
      <c r="F5459">
        <v>18406</v>
      </c>
      <c r="G5459">
        <v>2286143</v>
      </c>
      <c r="H5459">
        <f t="shared" si="85"/>
        <v>0</v>
      </c>
      <c r="I5459">
        <f t="array" ref="I5459">MIN(IFERROR(FIND(IstNumbers,A5459),""))</f>
        <v>30</v>
      </c>
      <c r="J5459" s="1" t="e">
        <f>IF([first '# in title]&lt;[pos kw in title],MID([title],[pos kw in title]-6,6),#N/A)</f>
        <v>#N/A</v>
      </c>
      <c r="K5459" s="1" t="e">
        <f>IFERROR(MID(SUBSTITUTE([kw rough in title],",","."),FIND("(",[kw rough in title])+1,20),SUBSTITUTE(IFERROR(MID([kw rough in title],FIND(" ",[kw rough in title])+1,20),[kw rough in title]),",","."))</f>
        <v>#N/A</v>
      </c>
      <c r="L5459" s="1">
        <f>IFERROR(FIND("kW",[desc]),0)</f>
        <v>0</v>
      </c>
      <c r="M5459">
        <f t="array" ref="M5459">MIN(IFERROR(FIND(IstNumbers,E5459),""))</f>
        <v>33</v>
      </c>
      <c r="N5459" s="1" t="b">
        <f>IF([first '# in desc]&lt;[pos kw in desc],MID([desc],[pos kw in desc]-7,7))</f>
        <v>0</v>
      </c>
      <c r="O54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59" s="1" t="str">
        <f>TRIM(IF([first '# in desc]&lt;[pos kw in desc],MID([desc],[pos kw in desc]-6,6),FALSE))</f>
        <v>FALSCH</v>
      </c>
      <c r="Q5459" s="1" t="b">
        <f>IF(LEN([manuell])=0,IFERROR([kw fine in title]*1,IFERROR(SUMPRODUCT(COUNTIF(IsDigits,MID([kw in desc],ROW($A$1:$A$150),1)))=LEN([kw in desc]),#N/A)),[manuell])</f>
        <v>0</v>
      </c>
      <c r="R5459" s="1" t="str">
        <f>IF([pos kw in title]&gt;0,MID(J5459,#REF!,4),IF([first '# in title]&gt;0,MID([title],[first '# in title],3),IF([first '# in title]&gt;0,MID([desc],#REF!,3),VLOOKUP([productid],$G$2:$R$1386,8))))</f>
        <v>146</v>
      </c>
      <c r="S5459" s="1" t="e">
        <f>IF([kw in desc]=[kw rough in title],[kw in desc]*1,IFERROR(LEFT([kw_dirty],3)*1,IFERROR(LEFT([kw_dirty],2)*1,"n.a.")))</f>
        <v>#N/A</v>
      </c>
      <c r="T5459" s="1"/>
      <c r="U5459" s="1" t="e">
        <f>VLOOKUP(Tabelle1[[#This Row],[productid]],Tabelle2[#All],2,FALSE)</f>
        <v>#N/A</v>
      </c>
    </row>
    <row r="5460" spans="1:21">
      <c r="A5460" t="s">
        <v>4087</v>
      </c>
      <c r="B5460">
        <v>3275</v>
      </c>
      <c r="C5460">
        <v>289859</v>
      </c>
      <c r="D5460" t="s">
        <v>8953</v>
      </c>
      <c r="E5460" t="s">
        <v>8954</v>
      </c>
      <c r="F5460">
        <v>18406</v>
      </c>
      <c r="G5460">
        <v>2286143</v>
      </c>
      <c r="H5460">
        <f t="shared" si="85"/>
        <v>0</v>
      </c>
      <c r="I5460">
        <f t="array" ref="I5460">MIN(IFERROR(FIND(IstNumbers,A5460),""))</f>
        <v>30</v>
      </c>
      <c r="J5460" s="1" t="e">
        <f>IF([first '# in title]&lt;[pos kw in title],MID([title],[pos kw in title]-6,6),#N/A)</f>
        <v>#N/A</v>
      </c>
      <c r="K5460" s="1" t="e">
        <f>IFERROR(MID(SUBSTITUTE([kw rough in title],",","."),FIND("(",[kw rough in title])+1,20),SUBSTITUTE(IFERROR(MID([kw rough in title],FIND(" ",[kw rough in title])+1,20),[kw rough in title]),",","."))</f>
        <v>#N/A</v>
      </c>
      <c r="L5460" s="1">
        <f>IFERROR(FIND("kW",[desc]),0)</f>
        <v>0</v>
      </c>
      <c r="M5460">
        <f t="array" ref="M5460">MIN(IFERROR(FIND(IstNumbers,E5460),""))</f>
        <v>33</v>
      </c>
      <c r="N5460" s="1" t="b">
        <f>IF([first '# in desc]&lt;[pos kw in desc],MID([desc],[pos kw in desc]-7,7))</f>
        <v>0</v>
      </c>
      <c r="O54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60" s="1" t="str">
        <f>TRIM(IF([first '# in desc]&lt;[pos kw in desc],MID([desc],[pos kw in desc]-6,6),FALSE))</f>
        <v>FALSCH</v>
      </c>
      <c r="Q5460" s="1" t="b">
        <f>IF(LEN([manuell])=0,IFERROR([kw fine in title]*1,IFERROR(SUMPRODUCT(COUNTIF(IsDigits,MID([kw in desc],ROW($A$1:$A$150),1)))=LEN([kw in desc]),#N/A)),[manuell])</f>
        <v>0</v>
      </c>
      <c r="R5460" s="1" t="str">
        <f>IF([pos kw in title]&gt;0,MID(J5460,#REF!,4),IF([first '# in title]&gt;0,MID([title],[first '# in title],3),IF([first '# in title]&gt;0,MID([desc],#REF!,3),VLOOKUP([productid],$G$2:$R$1386,8))))</f>
        <v>146</v>
      </c>
      <c r="S5460" s="1" t="e">
        <f>IF([kw in desc]=[kw rough in title],[kw in desc]*1,IFERROR(LEFT([kw_dirty],3)*1,IFERROR(LEFT([kw_dirty],2)*1,"n.a.")))</f>
        <v>#N/A</v>
      </c>
      <c r="T5460" s="1"/>
      <c r="U5460" s="1" t="e">
        <f>VLOOKUP(Tabelle1[[#This Row],[productid]],Tabelle2[#All],2,FALSE)</f>
        <v>#N/A</v>
      </c>
    </row>
    <row r="5461" spans="1:21">
      <c r="A5461" t="s">
        <v>4087</v>
      </c>
      <c r="B5461">
        <v>3279</v>
      </c>
      <c r="C5461">
        <v>289859</v>
      </c>
      <c r="D5461" t="s">
        <v>8955</v>
      </c>
      <c r="E5461" t="s">
        <v>8956</v>
      </c>
      <c r="F5461">
        <v>18406</v>
      </c>
      <c r="G5461">
        <v>2286143</v>
      </c>
      <c r="H5461">
        <f t="shared" si="85"/>
        <v>0</v>
      </c>
      <c r="I5461">
        <f t="array" ref="I5461">MIN(IFERROR(FIND(IstNumbers,A5461),""))</f>
        <v>30</v>
      </c>
      <c r="J5461" s="1" t="e">
        <f>IF([first '# in title]&lt;[pos kw in title],MID([title],[pos kw in title]-6,6),#N/A)</f>
        <v>#N/A</v>
      </c>
      <c r="K5461" s="1" t="e">
        <f>IFERROR(MID(SUBSTITUTE([kw rough in title],",","."),FIND("(",[kw rough in title])+1,20),SUBSTITUTE(IFERROR(MID([kw rough in title],FIND(" ",[kw rough in title])+1,20),[kw rough in title]),",","."))</f>
        <v>#N/A</v>
      </c>
      <c r="L5461" s="1">
        <f>IFERROR(FIND("kW",[desc]),0)</f>
        <v>0</v>
      </c>
      <c r="M5461">
        <f t="array" ref="M5461">MIN(IFERROR(FIND(IstNumbers,E5461),""))</f>
        <v>33</v>
      </c>
      <c r="N5461" s="1" t="b">
        <f>IF([first '# in desc]&lt;[pos kw in desc],MID([desc],[pos kw in desc]-7,7))</f>
        <v>0</v>
      </c>
      <c r="O54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61" s="1" t="str">
        <f>TRIM(IF([first '# in desc]&lt;[pos kw in desc],MID([desc],[pos kw in desc]-6,6),FALSE))</f>
        <v>FALSCH</v>
      </c>
      <c r="Q5461" s="1" t="b">
        <f>IF(LEN([manuell])=0,IFERROR([kw fine in title]*1,IFERROR(SUMPRODUCT(COUNTIF(IsDigits,MID([kw in desc],ROW($A$1:$A$150),1)))=LEN([kw in desc]),#N/A)),[manuell])</f>
        <v>0</v>
      </c>
      <c r="R5461" s="1" t="str">
        <f>IF([pos kw in title]&gt;0,MID(J5461,#REF!,4),IF([first '# in title]&gt;0,MID([title],[first '# in title],3),IF([first '# in title]&gt;0,MID([desc],#REF!,3),VLOOKUP([productid],$G$2:$R$1386,8))))</f>
        <v>146</v>
      </c>
      <c r="S5461" s="1" t="e">
        <f>IF([kw in desc]=[kw rough in title],[kw in desc]*1,IFERROR(LEFT([kw_dirty],3)*1,IFERROR(LEFT([kw_dirty],2)*1,"n.a.")))</f>
        <v>#N/A</v>
      </c>
      <c r="T5461" s="1"/>
      <c r="U5461" s="1" t="e">
        <f>VLOOKUP(Tabelle1[[#This Row],[productid]],Tabelle2[#All],2,FALSE)</f>
        <v>#N/A</v>
      </c>
    </row>
    <row r="5462" spans="1:21">
      <c r="A5462" t="s">
        <v>4087</v>
      </c>
      <c r="B5462">
        <v>3279</v>
      </c>
      <c r="C5462">
        <v>289859</v>
      </c>
      <c r="D5462" t="s">
        <v>8957</v>
      </c>
      <c r="E5462" t="s">
        <v>8958</v>
      </c>
      <c r="F5462">
        <v>18406</v>
      </c>
      <c r="G5462">
        <v>2286143</v>
      </c>
      <c r="H5462">
        <f t="shared" si="85"/>
        <v>0</v>
      </c>
      <c r="I5462">
        <f t="array" ref="I5462">MIN(IFERROR(FIND(IstNumbers,A5462),""))</f>
        <v>30</v>
      </c>
      <c r="J5462" s="1" t="e">
        <f>IF([first '# in title]&lt;[pos kw in title],MID([title],[pos kw in title]-6,6),#N/A)</f>
        <v>#N/A</v>
      </c>
      <c r="K5462" s="1" t="e">
        <f>IFERROR(MID(SUBSTITUTE([kw rough in title],",","."),FIND("(",[kw rough in title])+1,20),SUBSTITUTE(IFERROR(MID([kw rough in title],FIND(" ",[kw rough in title])+1,20),[kw rough in title]),",","."))</f>
        <v>#N/A</v>
      </c>
      <c r="L5462" s="1">
        <f>IFERROR(FIND("kW",[desc]),0)</f>
        <v>0</v>
      </c>
      <c r="M5462">
        <f t="array" ref="M5462">MIN(IFERROR(FIND(IstNumbers,E5462),""))</f>
        <v>33</v>
      </c>
      <c r="N5462" s="1" t="b">
        <f>IF([first '# in desc]&lt;[pos kw in desc],MID([desc],[pos kw in desc]-7,7))</f>
        <v>0</v>
      </c>
      <c r="O54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62" s="1" t="str">
        <f>TRIM(IF([first '# in desc]&lt;[pos kw in desc],MID([desc],[pos kw in desc]-6,6),FALSE))</f>
        <v>FALSCH</v>
      </c>
      <c r="Q5462" s="1" t="b">
        <f>IF(LEN([manuell])=0,IFERROR([kw fine in title]*1,IFERROR(SUMPRODUCT(COUNTIF(IsDigits,MID([kw in desc],ROW($A$1:$A$150),1)))=LEN([kw in desc]),#N/A)),[manuell])</f>
        <v>0</v>
      </c>
      <c r="R5462" s="1" t="str">
        <f>IF([pos kw in title]&gt;0,MID(J5462,#REF!,4),IF([first '# in title]&gt;0,MID([title],[first '# in title],3),IF([first '# in title]&gt;0,MID([desc],#REF!,3),VLOOKUP([productid],$G$2:$R$1386,8))))</f>
        <v>146</v>
      </c>
      <c r="S5462" s="1" t="e">
        <f>IF([kw in desc]=[kw rough in title],[kw in desc]*1,IFERROR(LEFT([kw_dirty],3)*1,IFERROR(LEFT([kw_dirty],2)*1,"n.a.")))</f>
        <v>#N/A</v>
      </c>
      <c r="T5462" s="1"/>
      <c r="U5462" s="1" t="e">
        <f>VLOOKUP(Tabelle1[[#This Row],[productid]],Tabelle2[#All],2,FALSE)</f>
        <v>#N/A</v>
      </c>
    </row>
    <row r="5463" spans="1:21">
      <c r="A5463" t="s">
        <v>4087</v>
      </c>
      <c r="B5463">
        <v>3279</v>
      </c>
      <c r="C5463">
        <v>289859</v>
      </c>
      <c r="D5463" t="s">
        <v>8959</v>
      </c>
      <c r="E5463" t="s">
        <v>8960</v>
      </c>
      <c r="F5463">
        <v>18406</v>
      </c>
      <c r="G5463">
        <v>2286143</v>
      </c>
      <c r="H5463">
        <f t="shared" si="85"/>
        <v>0</v>
      </c>
      <c r="I5463">
        <f t="array" ref="I5463">MIN(IFERROR(FIND(IstNumbers,A5463),""))</f>
        <v>30</v>
      </c>
      <c r="J5463" s="1" t="e">
        <f>IF([first '# in title]&lt;[pos kw in title],MID([title],[pos kw in title]-6,6),#N/A)</f>
        <v>#N/A</v>
      </c>
      <c r="K5463" s="1" t="e">
        <f>IFERROR(MID(SUBSTITUTE([kw rough in title],",","."),FIND("(",[kw rough in title])+1,20),SUBSTITUTE(IFERROR(MID([kw rough in title],FIND(" ",[kw rough in title])+1,20),[kw rough in title]),",","."))</f>
        <v>#N/A</v>
      </c>
      <c r="L5463" s="1">
        <f>IFERROR(FIND("kW",[desc]),0)</f>
        <v>0</v>
      </c>
      <c r="M5463">
        <f t="array" ref="M5463">MIN(IFERROR(FIND(IstNumbers,E5463),""))</f>
        <v>33</v>
      </c>
      <c r="N5463" s="1" t="b">
        <f>IF([first '# in desc]&lt;[pos kw in desc],MID([desc],[pos kw in desc]-7,7))</f>
        <v>0</v>
      </c>
      <c r="O54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63" s="1" t="str">
        <f>TRIM(IF([first '# in desc]&lt;[pos kw in desc],MID([desc],[pos kw in desc]-6,6),FALSE))</f>
        <v>FALSCH</v>
      </c>
      <c r="Q5463" s="1" t="b">
        <f>IF(LEN([manuell])=0,IFERROR([kw fine in title]*1,IFERROR(SUMPRODUCT(COUNTIF(IsDigits,MID([kw in desc],ROW($A$1:$A$150),1)))=LEN([kw in desc]),#N/A)),[manuell])</f>
        <v>0</v>
      </c>
      <c r="R5463" s="1" t="str">
        <f>IF([pos kw in title]&gt;0,MID(J5463,#REF!,4),IF([first '# in title]&gt;0,MID([title],[first '# in title],3),IF([first '# in title]&gt;0,MID([desc],#REF!,3),VLOOKUP([productid],$G$2:$R$1386,8))))</f>
        <v>146</v>
      </c>
      <c r="S5463" s="1" t="e">
        <f>IF([kw in desc]=[kw rough in title],[kw in desc]*1,IFERROR(LEFT([kw_dirty],3)*1,IFERROR(LEFT([kw_dirty],2)*1,"n.a.")))</f>
        <v>#N/A</v>
      </c>
      <c r="T5463" s="1"/>
      <c r="U5463" s="1" t="e">
        <f>VLOOKUP(Tabelle1[[#This Row],[productid]],Tabelle2[#All],2,FALSE)</f>
        <v>#N/A</v>
      </c>
    </row>
    <row r="5464" spans="1:21" hidden="1">
      <c r="A5464" t="s">
        <v>2621</v>
      </c>
      <c r="B5464">
        <v>4005</v>
      </c>
      <c r="C5464">
        <v>289859</v>
      </c>
      <c r="D5464" t="s">
        <v>8961</v>
      </c>
      <c r="E5464" t="s">
        <v>8962</v>
      </c>
      <c r="F5464">
        <v>18406</v>
      </c>
      <c r="G5464">
        <v>3497887</v>
      </c>
      <c r="H5464">
        <f t="shared" si="85"/>
        <v>0</v>
      </c>
      <c r="I5464">
        <f t="array" ref="I5464">MIN(IFERROR(FIND(IstNumbers,A5464),""))</f>
        <v>12</v>
      </c>
      <c r="J5464" s="1" t="e">
        <f>IF([first '# in title]&lt;[pos kw in title],MID([title],[pos kw in title]-6,6),#N/A)</f>
        <v>#N/A</v>
      </c>
      <c r="K5464" s="1" t="e">
        <f>IFERROR(MID(SUBSTITUTE([kw rough in title],",","."),FIND("(",[kw rough in title])+1,20),SUBSTITUTE(IFERROR(MID([kw rough in title],FIND(" ",[kw rough in title])+1,20),[kw rough in title]),",","."))</f>
        <v>#N/A</v>
      </c>
      <c r="L5464" s="1">
        <f>IFERROR(FIND("kW",[desc]),0)</f>
        <v>70</v>
      </c>
      <c r="M5464">
        <f t="array" ref="M5464">MIN(IFERROR(FIND(IstNumbers,E5464),""))</f>
        <v>34</v>
      </c>
      <c r="N5464" s="1" t="str">
        <f>IF([first '# in desc]&lt;[pos kw in desc],MID([desc],[pos kw in desc]-7,7))</f>
        <v xml:space="preserve">­me 42 </v>
      </c>
      <c r="O54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64" s="1" t="str">
        <f>TRIM(IF([first '# in desc]&lt;[pos kw in desc],MID([desc],[pos kw in desc]-6,6),FALSE))</f>
        <v>me 42</v>
      </c>
      <c r="Q5464" s="1" t="b">
        <f>IF(LEN([manuell])=0,IFERROR([kw fine in title]*1,IFERROR(SUMPRODUCT(COUNTIF(IsDigits,MID([kw in desc],ROW($A$1:$A$150),1)))=LEN([kw in desc]),#N/A)),[manuell])</f>
        <v>0</v>
      </c>
      <c r="R5464" s="1" t="str">
        <f>IF([pos kw in title]&gt;0,MID(J5464,#REF!,4),IF([first '# in title]&gt;0,MID([title],[first '# in title],3),IF([first '# in title]&gt;0,MID([desc],#REF!,3),VLOOKUP([productid],$G$2:$R$1386,8))))</f>
        <v xml:space="preserve">42 </v>
      </c>
      <c r="S5464" s="1" t="e">
        <f>IF([kw in desc]=[kw rough in title],[kw in desc]*1,IFERROR(LEFT([kw_dirty],3)*1,IFERROR(LEFT([kw_dirty],2)*1,"n.a.")))</f>
        <v>#N/A</v>
      </c>
      <c r="T5464" s="1"/>
      <c r="U5464" s="1">
        <f>VLOOKUP(Tabelle1[[#This Row],[productid]],Tabelle2[#All],2,FALSE)</f>
        <v>42</v>
      </c>
    </row>
    <row r="5465" spans="1:21" hidden="1">
      <c r="A5465" t="s">
        <v>3882</v>
      </c>
      <c r="B5465">
        <v>3860</v>
      </c>
      <c r="C5465">
        <v>289859</v>
      </c>
      <c r="D5465" t="s">
        <v>8963</v>
      </c>
      <c r="E5465" t="s">
        <v>8964</v>
      </c>
      <c r="F5465">
        <v>18406</v>
      </c>
      <c r="G5465">
        <v>1750863</v>
      </c>
      <c r="H5465">
        <f t="shared" si="85"/>
        <v>20</v>
      </c>
      <c r="I5465">
        <f t="array" ref="I5465">MIN(IFERROR(FIND(IstNumbers,A5465),""))</f>
        <v>17</v>
      </c>
      <c r="J5465" s="1" t="str">
        <f>IF([first '# in title]&lt;[pos kw in title],MID([title],[pos kw in title]-6,6),#N/A)</f>
        <v xml:space="preserve">ur 42 </v>
      </c>
      <c r="K546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65" s="1">
        <f>IFERROR(FIND("kW",[desc]),0)</f>
        <v>70</v>
      </c>
      <c r="M5465">
        <f t="array" ref="M5465">MIN(IFERROR(FIND(IstNumbers,E5465),""))</f>
        <v>34</v>
      </c>
      <c r="N5465" s="1" t="str">
        <f>IF([first '# in desc]&lt;[pos kw in desc],MID([desc],[pos kw in desc]-7,7))</f>
        <v xml:space="preserve">­me 42 </v>
      </c>
      <c r="O54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65" s="1" t="str">
        <f>TRIM(IF([first '# in desc]&lt;[pos kw in desc],MID([desc],[pos kw in desc]-6,6),FALSE))</f>
        <v>me 42</v>
      </c>
      <c r="Q5465" s="1">
        <f>IF(LEN([manuell])=0,IFERROR([kw fine in title]*1,IFERROR(SUMPRODUCT(COUNTIF(IsDigits,MID([kw in desc],ROW($A$1:$A$150),1)))=LEN([kw in desc]),#N/A)),[manuell])</f>
        <v>42</v>
      </c>
      <c r="R5465" s="1" t="e">
        <f>IF([pos kw in title]&gt;0,MID(J5465,#REF!,4),IF([first '# in title]&gt;0,MID([title],[first '# in title],3),IF([first '# in title]&gt;0,MID([desc],#REF!,3),VLOOKUP([productid],$G$2:$R$1386,8))))</f>
        <v>#REF!</v>
      </c>
      <c r="S5465" s="1" t="str">
        <f>IF([kw in desc]=[kw rough in title],[kw in desc]*1,IFERROR(LEFT([kw_dirty],3)*1,IFERROR(LEFT([kw_dirty],2)*1,"n.a.")))</f>
        <v>n.a.</v>
      </c>
      <c r="T5465" s="1"/>
      <c r="U5465" s="1">
        <f>VLOOKUP(Tabelle1[[#This Row],[productid]],Tabelle2[#All],2,FALSE)</f>
        <v>42</v>
      </c>
    </row>
    <row r="5466" spans="1:21">
      <c r="A5466" t="s">
        <v>4087</v>
      </c>
      <c r="B5466">
        <v>3279</v>
      </c>
      <c r="C5466">
        <v>289859</v>
      </c>
      <c r="D5466" t="s">
        <v>8965</v>
      </c>
      <c r="E5466" t="s">
        <v>8966</v>
      </c>
      <c r="F5466">
        <v>18406</v>
      </c>
      <c r="G5466">
        <v>2286143</v>
      </c>
      <c r="H5466">
        <f t="shared" si="85"/>
        <v>0</v>
      </c>
      <c r="I5466">
        <f t="array" ref="I5466">MIN(IFERROR(FIND(IstNumbers,A5466),""))</f>
        <v>30</v>
      </c>
      <c r="J5466" s="1" t="e">
        <f>IF([first '# in title]&lt;[pos kw in title],MID([title],[pos kw in title]-6,6),#N/A)</f>
        <v>#N/A</v>
      </c>
      <c r="K5466" s="1" t="e">
        <f>IFERROR(MID(SUBSTITUTE([kw rough in title],",","."),FIND("(",[kw rough in title])+1,20),SUBSTITUTE(IFERROR(MID([kw rough in title],FIND(" ",[kw rough in title])+1,20),[kw rough in title]),",","."))</f>
        <v>#N/A</v>
      </c>
      <c r="L5466" s="1">
        <f>IFERROR(FIND("kW",[desc]),0)</f>
        <v>0</v>
      </c>
      <c r="M5466">
        <f t="array" ref="M5466">MIN(IFERROR(FIND(IstNumbers,E5466),""))</f>
        <v>33</v>
      </c>
      <c r="N5466" s="1" t="b">
        <f>IF([first '# in desc]&lt;[pos kw in desc],MID([desc],[pos kw in desc]-7,7))</f>
        <v>0</v>
      </c>
      <c r="O54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66" s="1" t="str">
        <f>TRIM(IF([first '# in desc]&lt;[pos kw in desc],MID([desc],[pos kw in desc]-6,6),FALSE))</f>
        <v>FALSCH</v>
      </c>
      <c r="Q5466" s="1" t="b">
        <f>IF(LEN([manuell])=0,IFERROR([kw fine in title]*1,IFERROR(SUMPRODUCT(COUNTIF(IsDigits,MID([kw in desc],ROW($A$1:$A$150),1)))=LEN([kw in desc]),#N/A)),[manuell])</f>
        <v>0</v>
      </c>
      <c r="R5466" s="1" t="str">
        <f>IF([pos kw in title]&gt;0,MID(J5466,#REF!,4),IF([first '# in title]&gt;0,MID([title],[first '# in title],3),IF([first '# in title]&gt;0,MID([desc],#REF!,3),VLOOKUP([productid],$G$2:$R$1386,8))))</f>
        <v>146</v>
      </c>
      <c r="S5466" s="1" t="e">
        <f>IF([kw in desc]=[kw rough in title],[kw in desc]*1,IFERROR(LEFT([kw_dirty],3)*1,IFERROR(LEFT([kw_dirty],2)*1,"n.a.")))</f>
        <v>#N/A</v>
      </c>
      <c r="T5466" s="1"/>
      <c r="U5466" s="1" t="e">
        <f>VLOOKUP(Tabelle1[[#This Row],[productid]],Tabelle2[#All],2,FALSE)</f>
        <v>#N/A</v>
      </c>
    </row>
    <row r="5467" spans="1:21" hidden="1">
      <c r="A5467" t="s">
        <v>2621</v>
      </c>
      <c r="B5467">
        <v>4005</v>
      </c>
      <c r="C5467">
        <v>289859</v>
      </c>
      <c r="D5467" t="s">
        <v>8967</v>
      </c>
      <c r="E5467" t="s">
        <v>8005</v>
      </c>
      <c r="F5467">
        <v>18406</v>
      </c>
      <c r="G5467">
        <v>3497887</v>
      </c>
      <c r="H5467">
        <f t="shared" si="85"/>
        <v>0</v>
      </c>
      <c r="I5467">
        <f t="array" ref="I5467">MIN(IFERROR(FIND(IstNumbers,A5467),""))</f>
        <v>12</v>
      </c>
      <c r="J5467" s="1" t="e">
        <f>IF([first '# in title]&lt;[pos kw in title],MID([title],[pos kw in title]-6,6),#N/A)</f>
        <v>#N/A</v>
      </c>
      <c r="K5467" s="1" t="e">
        <f>IFERROR(MID(SUBSTITUTE([kw rough in title],",","."),FIND("(",[kw rough in title])+1,20),SUBSTITUTE(IFERROR(MID([kw rough in title],FIND(" ",[kw rough in title])+1,20),[kw rough in title]),",","."))</f>
        <v>#N/A</v>
      </c>
      <c r="L5467" s="1">
        <f>IFERROR(FIND("kW",[desc]),0)</f>
        <v>70</v>
      </c>
      <c r="M5467">
        <f t="array" ref="M5467">MIN(IFERROR(FIND(IstNumbers,E5467),""))</f>
        <v>34</v>
      </c>
      <c r="N5467" s="1" t="str">
        <f>IF([first '# in desc]&lt;[pos kw in desc],MID([desc],[pos kw in desc]-7,7))</f>
        <v xml:space="preserve">­me 42 </v>
      </c>
      <c r="O54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67" s="1" t="str">
        <f>TRIM(IF([first '# in desc]&lt;[pos kw in desc],MID([desc],[pos kw in desc]-6,6),FALSE))</f>
        <v>me 42</v>
      </c>
      <c r="Q5467" s="1" t="b">
        <f>IF(LEN([manuell])=0,IFERROR([kw fine in title]*1,IFERROR(SUMPRODUCT(COUNTIF(IsDigits,MID([kw in desc],ROW($A$1:$A$150),1)))=LEN([kw in desc]),#N/A)),[manuell])</f>
        <v>0</v>
      </c>
      <c r="R5467" s="1" t="str">
        <f>IF([pos kw in title]&gt;0,MID(J5467,#REF!,4),IF([first '# in title]&gt;0,MID([title],[first '# in title],3),IF([first '# in title]&gt;0,MID([desc],#REF!,3),VLOOKUP([productid],$G$2:$R$1386,8))))</f>
        <v xml:space="preserve">42 </v>
      </c>
      <c r="S5467" s="1" t="e">
        <f>IF([kw in desc]=[kw rough in title],[kw in desc]*1,IFERROR(LEFT([kw_dirty],3)*1,IFERROR(LEFT([kw_dirty],2)*1,"n.a.")))</f>
        <v>#N/A</v>
      </c>
      <c r="T5467" s="1"/>
      <c r="U5467" s="1">
        <f>VLOOKUP(Tabelle1[[#This Row],[productid]],Tabelle2[#All],2,FALSE)</f>
        <v>42</v>
      </c>
    </row>
    <row r="5468" spans="1:21" hidden="1">
      <c r="A5468" t="s">
        <v>3882</v>
      </c>
      <c r="B5468">
        <v>3865</v>
      </c>
      <c r="C5468">
        <v>289859</v>
      </c>
      <c r="D5468" t="s">
        <v>8968</v>
      </c>
      <c r="E5468" t="s">
        <v>8969</v>
      </c>
      <c r="F5468">
        <v>18406</v>
      </c>
      <c r="G5468">
        <v>1750863</v>
      </c>
      <c r="H5468">
        <f t="shared" si="85"/>
        <v>20</v>
      </c>
      <c r="I5468">
        <f t="array" ref="I5468">MIN(IFERROR(FIND(IstNumbers,A5468),""))</f>
        <v>17</v>
      </c>
      <c r="J5468" s="1" t="str">
        <f>IF([first '# in title]&lt;[pos kw in title],MID([title],[pos kw in title]-6,6),#N/A)</f>
        <v xml:space="preserve">ur 42 </v>
      </c>
      <c r="K546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68" s="1">
        <f>IFERROR(FIND("kW",[desc]),0)</f>
        <v>70</v>
      </c>
      <c r="M5468">
        <f t="array" ref="M5468">MIN(IFERROR(FIND(IstNumbers,E5468),""))</f>
        <v>34</v>
      </c>
      <c r="N5468" s="1" t="str">
        <f>IF([first '# in desc]&lt;[pos kw in desc],MID([desc],[pos kw in desc]-7,7))</f>
        <v xml:space="preserve">­me 42 </v>
      </c>
      <c r="O54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68" s="1" t="str">
        <f>TRIM(IF([first '# in desc]&lt;[pos kw in desc],MID([desc],[pos kw in desc]-6,6),FALSE))</f>
        <v>me 42</v>
      </c>
      <c r="Q5468" s="1">
        <f>IF(LEN([manuell])=0,IFERROR([kw fine in title]*1,IFERROR(SUMPRODUCT(COUNTIF(IsDigits,MID([kw in desc],ROW($A$1:$A$150),1)))=LEN([kw in desc]),#N/A)),[manuell])</f>
        <v>42</v>
      </c>
      <c r="R5468" s="1" t="e">
        <f>IF([pos kw in title]&gt;0,MID(J5468,#REF!,4),IF([first '# in title]&gt;0,MID([title],[first '# in title],3),IF([first '# in title]&gt;0,MID([desc],#REF!,3),VLOOKUP([productid],$G$2:$R$1386,8))))</f>
        <v>#REF!</v>
      </c>
      <c r="S5468" s="1" t="str">
        <f>IF([kw in desc]=[kw rough in title],[kw in desc]*1,IFERROR(LEFT([kw_dirty],3)*1,IFERROR(LEFT([kw_dirty],2)*1,"n.a.")))</f>
        <v>n.a.</v>
      </c>
      <c r="T5468" s="1"/>
      <c r="U5468" s="1">
        <f>VLOOKUP(Tabelle1[[#This Row],[productid]],Tabelle2[#All],2,FALSE)</f>
        <v>42</v>
      </c>
    </row>
    <row r="5469" spans="1:21">
      <c r="A5469" t="s">
        <v>4087</v>
      </c>
      <c r="B5469">
        <v>3280</v>
      </c>
      <c r="C5469">
        <v>289859</v>
      </c>
      <c r="D5469" t="s">
        <v>8970</v>
      </c>
      <c r="E5469" t="s">
        <v>8971</v>
      </c>
      <c r="F5469">
        <v>18406</v>
      </c>
      <c r="G5469">
        <v>2286143</v>
      </c>
      <c r="H5469">
        <f t="shared" si="85"/>
        <v>0</v>
      </c>
      <c r="I5469">
        <f t="array" ref="I5469">MIN(IFERROR(FIND(IstNumbers,A5469),""))</f>
        <v>30</v>
      </c>
      <c r="J5469" s="1" t="e">
        <f>IF([first '# in title]&lt;[pos kw in title],MID([title],[pos kw in title]-6,6),#N/A)</f>
        <v>#N/A</v>
      </c>
      <c r="K5469" s="1" t="e">
        <f>IFERROR(MID(SUBSTITUTE([kw rough in title],",","."),FIND("(",[kw rough in title])+1,20),SUBSTITUTE(IFERROR(MID([kw rough in title],FIND(" ",[kw rough in title])+1,20),[kw rough in title]),",","."))</f>
        <v>#N/A</v>
      </c>
      <c r="L5469" s="1">
        <f>IFERROR(FIND("kW",[desc]),0)</f>
        <v>0</v>
      </c>
      <c r="M5469">
        <f t="array" ref="M5469">MIN(IFERROR(FIND(IstNumbers,E5469),""))</f>
        <v>33</v>
      </c>
      <c r="N5469" s="1" t="b">
        <f>IF([first '# in desc]&lt;[pos kw in desc],MID([desc],[pos kw in desc]-7,7))</f>
        <v>0</v>
      </c>
      <c r="O54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69" s="1" t="str">
        <f>TRIM(IF([first '# in desc]&lt;[pos kw in desc],MID([desc],[pos kw in desc]-6,6),FALSE))</f>
        <v>FALSCH</v>
      </c>
      <c r="Q5469" s="1" t="b">
        <f>IF(LEN([manuell])=0,IFERROR([kw fine in title]*1,IFERROR(SUMPRODUCT(COUNTIF(IsDigits,MID([kw in desc],ROW($A$1:$A$150),1)))=LEN([kw in desc]),#N/A)),[manuell])</f>
        <v>0</v>
      </c>
      <c r="R5469" s="1" t="str">
        <f>IF([pos kw in title]&gt;0,MID(J5469,#REF!,4),IF([first '# in title]&gt;0,MID([title],[first '# in title],3),IF([first '# in title]&gt;0,MID([desc],#REF!,3),VLOOKUP([productid],$G$2:$R$1386,8))))</f>
        <v>146</v>
      </c>
      <c r="S5469" s="1" t="e">
        <f>IF([kw in desc]=[kw rough in title],[kw in desc]*1,IFERROR(LEFT([kw_dirty],3)*1,IFERROR(LEFT([kw_dirty],2)*1,"n.a.")))</f>
        <v>#N/A</v>
      </c>
      <c r="T5469" s="1"/>
      <c r="U5469" s="1" t="e">
        <f>VLOOKUP(Tabelle1[[#This Row],[productid]],Tabelle2[#All],2,FALSE)</f>
        <v>#N/A</v>
      </c>
    </row>
    <row r="5470" spans="1:21" hidden="1">
      <c r="A5470" t="s">
        <v>2621</v>
      </c>
      <c r="B5470">
        <v>4005</v>
      </c>
      <c r="C5470">
        <v>289859</v>
      </c>
      <c r="D5470" t="s">
        <v>8972</v>
      </c>
      <c r="E5470" t="s">
        <v>8973</v>
      </c>
      <c r="F5470">
        <v>18406</v>
      </c>
      <c r="G5470">
        <v>3497887</v>
      </c>
      <c r="H5470">
        <f t="shared" si="85"/>
        <v>0</v>
      </c>
      <c r="I5470">
        <f t="array" ref="I5470">MIN(IFERROR(FIND(IstNumbers,A5470),""))</f>
        <v>12</v>
      </c>
      <c r="J5470" s="1" t="e">
        <f>IF([first '# in title]&lt;[pos kw in title],MID([title],[pos kw in title]-6,6),#N/A)</f>
        <v>#N/A</v>
      </c>
      <c r="K5470" s="1" t="e">
        <f>IFERROR(MID(SUBSTITUTE([kw rough in title],",","."),FIND("(",[kw rough in title])+1,20),SUBSTITUTE(IFERROR(MID([kw rough in title],FIND(" ",[kw rough in title])+1,20),[kw rough in title]),",","."))</f>
        <v>#N/A</v>
      </c>
      <c r="L5470" s="1">
        <f>IFERROR(FIND("kW",[desc]),0)</f>
        <v>70</v>
      </c>
      <c r="M5470">
        <f t="array" ref="M5470">MIN(IFERROR(FIND(IstNumbers,E5470),""))</f>
        <v>34</v>
      </c>
      <c r="N5470" s="1" t="str">
        <f>IF([first '# in desc]&lt;[pos kw in desc],MID([desc],[pos kw in desc]-7,7))</f>
        <v xml:space="preserve">­me 42 </v>
      </c>
      <c r="O54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70" s="1" t="str">
        <f>TRIM(IF([first '# in desc]&lt;[pos kw in desc],MID([desc],[pos kw in desc]-6,6),FALSE))</f>
        <v>me 42</v>
      </c>
      <c r="Q5470" s="1" t="b">
        <f>IF(LEN([manuell])=0,IFERROR([kw fine in title]*1,IFERROR(SUMPRODUCT(COUNTIF(IsDigits,MID([kw in desc],ROW($A$1:$A$150),1)))=LEN([kw in desc]),#N/A)),[manuell])</f>
        <v>0</v>
      </c>
      <c r="R5470" s="1" t="str">
        <f>IF([pos kw in title]&gt;0,MID(J5470,#REF!,4),IF([first '# in title]&gt;0,MID([title],[first '# in title],3),IF([first '# in title]&gt;0,MID([desc],#REF!,3),VLOOKUP([productid],$G$2:$R$1386,8))))</f>
        <v xml:space="preserve">42 </v>
      </c>
      <c r="S5470" s="1" t="e">
        <f>IF([kw in desc]=[kw rough in title],[kw in desc]*1,IFERROR(LEFT([kw_dirty],3)*1,IFERROR(LEFT([kw_dirty],2)*1,"n.a.")))</f>
        <v>#N/A</v>
      </c>
      <c r="T5470" s="1"/>
      <c r="U5470" s="1">
        <f>VLOOKUP(Tabelle1[[#This Row],[productid]],Tabelle2[#All],2,FALSE)</f>
        <v>42</v>
      </c>
    </row>
    <row r="5471" spans="1:21" hidden="1">
      <c r="A5471" t="s">
        <v>3882</v>
      </c>
      <c r="B5471">
        <v>3865</v>
      </c>
      <c r="C5471">
        <v>289859</v>
      </c>
      <c r="D5471" t="s">
        <v>8974</v>
      </c>
      <c r="E5471" t="s">
        <v>8235</v>
      </c>
      <c r="F5471">
        <v>18406</v>
      </c>
      <c r="G5471">
        <v>1750863</v>
      </c>
      <c r="H5471">
        <f t="shared" si="85"/>
        <v>20</v>
      </c>
      <c r="I5471">
        <f t="array" ref="I5471">MIN(IFERROR(FIND(IstNumbers,A5471),""))</f>
        <v>17</v>
      </c>
      <c r="J5471" s="1" t="str">
        <f>IF([first '# in title]&lt;[pos kw in title],MID([title],[pos kw in title]-6,6),#N/A)</f>
        <v xml:space="preserve">ur 42 </v>
      </c>
      <c r="K547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71" s="1">
        <f>IFERROR(FIND("kW",[desc]),0)</f>
        <v>70</v>
      </c>
      <c r="M5471">
        <f t="array" ref="M5471">MIN(IFERROR(FIND(IstNumbers,E5471),""))</f>
        <v>34</v>
      </c>
      <c r="N5471" s="1" t="str">
        <f>IF([first '# in desc]&lt;[pos kw in desc],MID([desc],[pos kw in desc]-7,7))</f>
        <v xml:space="preserve">­me 42 </v>
      </c>
      <c r="O54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71" s="1" t="str">
        <f>TRIM(IF([first '# in desc]&lt;[pos kw in desc],MID([desc],[pos kw in desc]-6,6),FALSE))</f>
        <v>me 42</v>
      </c>
      <c r="Q5471" s="1">
        <f>IF(LEN([manuell])=0,IFERROR([kw fine in title]*1,IFERROR(SUMPRODUCT(COUNTIF(IsDigits,MID([kw in desc],ROW($A$1:$A$150),1)))=LEN([kw in desc]),#N/A)),[manuell])</f>
        <v>42</v>
      </c>
      <c r="R5471" s="1" t="e">
        <f>IF([pos kw in title]&gt;0,MID(J5471,#REF!,4),IF([first '# in title]&gt;0,MID([title],[first '# in title],3),IF([first '# in title]&gt;0,MID([desc],#REF!,3),VLOOKUP([productid],$G$2:$R$1386,8))))</f>
        <v>#REF!</v>
      </c>
      <c r="S5471" s="1" t="str">
        <f>IF([kw in desc]=[kw rough in title],[kw in desc]*1,IFERROR(LEFT([kw_dirty],3)*1,IFERROR(LEFT([kw_dirty],2)*1,"n.a.")))</f>
        <v>n.a.</v>
      </c>
      <c r="T5471" s="1"/>
      <c r="U5471" s="1">
        <f>VLOOKUP(Tabelle1[[#This Row],[productid]],Tabelle2[#All],2,FALSE)</f>
        <v>42</v>
      </c>
    </row>
    <row r="5472" spans="1:21">
      <c r="A5472" t="s">
        <v>4087</v>
      </c>
      <c r="B5472">
        <v>3280</v>
      </c>
      <c r="C5472">
        <v>289859</v>
      </c>
      <c r="D5472" t="s">
        <v>8975</v>
      </c>
      <c r="E5472" t="s">
        <v>8976</v>
      </c>
      <c r="F5472">
        <v>18406</v>
      </c>
      <c r="G5472">
        <v>2286143</v>
      </c>
      <c r="H5472">
        <f t="shared" si="85"/>
        <v>0</v>
      </c>
      <c r="I5472">
        <f t="array" ref="I5472">MIN(IFERROR(FIND(IstNumbers,A5472),""))</f>
        <v>30</v>
      </c>
      <c r="J5472" s="1" t="e">
        <f>IF([first '# in title]&lt;[pos kw in title],MID([title],[pos kw in title]-6,6),#N/A)</f>
        <v>#N/A</v>
      </c>
      <c r="K5472" s="1" t="e">
        <f>IFERROR(MID(SUBSTITUTE([kw rough in title],",","."),FIND("(",[kw rough in title])+1,20),SUBSTITUTE(IFERROR(MID([kw rough in title],FIND(" ",[kw rough in title])+1,20),[kw rough in title]),",","."))</f>
        <v>#N/A</v>
      </c>
      <c r="L5472" s="1">
        <f>IFERROR(FIND("kW",[desc]),0)</f>
        <v>0</v>
      </c>
      <c r="M5472">
        <f t="array" ref="M5472">MIN(IFERROR(FIND(IstNumbers,E5472),""))</f>
        <v>33</v>
      </c>
      <c r="N5472" s="1" t="b">
        <f>IF([first '# in desc]&lt;[pos kw in desc],MID([desc],[pos kw in desc]-7,7))</f>
        <v>0</v>
      </c>
      <c r="O54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72" s="1" t="str">
        <f>TRIM(IF([first '# in desc]&lt;[pos kw in desc],MID([desc],[pos kw in desc]-6,6),FALSE))</f>
        <v>FALSCH</v>
      </c>
      <c r="Q5472" s="1" t="b">
        <f>IF(LEN([manuell])=0,IFERROR([kw fine in title]*1,IFERROR(SUMPRODUCT(COUNTIF(IsDigits,MID([kw in desc],ROW($A$1:$A$150),1)))=LEN([kw in desc]),#N/A)),[manuell])</f>
        <v>0</v>
      </c>
      <c r="R5472" s="1" t="str">
        <f>IF([pos kw in title]&gt;0,MID(J5472,#REF!,4),IF([first '# in title]&gt;0,MID([title],[first '# in title],3),IF([first '# in title]&gt;0,MID([desc],#REF!,3),VLOOKUP([productid],$G$2:$R$1386,8))))</f>
        <v>146</v>
      </c>
      <c r="S5472" s="1" t="e">
        <f>IF([kw in desc]=[kw rough in title],[kw in desc]*1,IFERROR(LEFT([kw_dirty],3)*1,IFERROR(LEFT([kw_dirty],2)*1,"n.a.")))</f>
        <v>#N/A</v>
      </c>
      <c r="T5472" s="1"/>
      <c r="U5472" s="1" t="e">
        <f>VLOOKUP(Tabelle1[[#This Row],[productid]],Tabelle2[#All],2,FALSE)</f>
        <v>#N/A</v>
      </c>
    </row>
    <row r="5473" spans="1:21" hidden="1">
      <c r="A5473" t="s">
        <v>2621</v>
      </c>
      <c r="B5473">
        <v>4005</v>
      </c>
      <c r="C5473">
        <v>289859</v>
      </c>
      <c r="D5473" t="s">
        <v>8977</v>
      </c>
      <c r="E5473" t="s">
        <v>8978</v>
      </c>
      <c r="F5473">
        <v>18406</v>
      </c>
      <c r="G5473">
        <v>3497887</v>
      </c>
      <c r="H5473">
        <f t="shared" si="85"/>
        <v>0</v>
      </c>
      <c r="I5473">
        <f t="array" ref="I5473">MIN(IFERROR(FIND(IstNumbers,A5473),""))</f>
        <v>12</v>
      </c>
      <c r="J5473" s="1" t="e">
        <f>IF([first '# in title]&lt;[pos kw in title],MID([title],[pos kw in title]-6,6),#N/A)</f>
        <v>#N/A</v>
      </c>
      <c r="K5473" s="1" t="e">
        <f>IFERROR(MID(SUBSTITUTE([kw rough in title],",","."),FIND("(",[kw rough in title])+1,20),SUBSTITUTE(IFERROR(MID([kw rough in title],FIND(" ",[kw rough in title])+1,20),[kw rough in title]),",","."))</f>
        <v>#N/A</v>
      </c>
      <c r="L5473" s="1">
        <f>IFERROR(FIND("kW",[desc]),0)</f>
        <v>70</v>
      </c>
      <c r="M5473">
        <f t="array" ref="M5473">MIN(IFERROR(FIND(IstNumbers,E5473),""))</f>
        <v>34</v>
      </c>
      <c r="N5473" s="1" t="str">
        <f>IF([first '# in desc]&lt;[pos kw in desc],MID([desc],[pos kw in desc]-7,7))</f>
        <v xml:space="preserve">­me 42 </v>
      </c>
      <c r="O54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73" s="1" t="str">
        <f>TRIM(IF([first '# in desc]&lt;[pos kw in desc],MID([desc],[pos kw in desc]-6,6),FALSE))</f>
        <v>me 42</v>
      </c>
      <c r="Q5473" s="1" t="b">
        <f>IF(LEN([manuell])=0,IFERROR([kw fine in title]*1,IFERROR(SUMPRODUCT(COUNTIF(IsDigits,MID([kw in desc],ROW($A$1:$A$150),1)))=LEN([kw in desc]),#N/A)),[manuell])</f>
        <v>0</v>
      </c>
      <c r="R5473" s="1" t="str">
        <f>IF([pos kw in title]&gt;0,MID(J5473,#REF!,4),IF([first '# in title]&gt;0,MID([title],[first '# in title],3),IF([first '# in title]&gt;0,MID([desc],#REF!,3),VLOOKUP([productid],$G$2:$R$1386,8))))</f>
        <v xml:space="preserve">42 </v>
      </c>
      <c r="S5473" s="1" t="e">
        <f>IF([kw in desc]=[kw rough in title],[kw in desc]*1,IFERROR(LEFT([kw_dirty],3)*1,IFERROR(LEFT([kw_dirty],2)*1,"n.a.")))</f>
        <v>#N/A</v>
      </c>
      <c r="T5473" s="1"/>
      <c r="U5473" s="1">
        <f>VLOOKUP(Tabelle1[[#This Row],[productid]],Tabelle2[#All],2,FALSE)</f>
        <v>42</v>
      </c>
    </row>
    <row r="5474" spans="1:21" hidden="1">
      <c r="A5474" t="s">
        <v>3882</v>
      </c>
      <c r="B5474">
        <v>3865</v>
      </c>
      <c r="C5474">
        <v>289859</v>
      </c>
      <c r="D5474" t="s">
        <v>8979</v>
      </c>
      <c r="E5474" t="s">
        <v>8240</v>
      </c>
      <c r="F5474">
        <v>18406</v>
      </c>
      <c r="G5474">
        <v>1750863</v>
      </c>
      <c r="H5474">
        <f t="shared" si="85"/>
        <v>20</v>
      </c>
      <c r="I5474">
        <f t="array" ref="I5474">MIN(IFERROR(FIND(IstNumbers,A5474),""))</f>
        <v>17</v>
      </c>
      <c r="J5474" s="1" t="str">
        <f>IF([first '# in title]&lt;[pos kw in title],MID([title],[pos kw in title]-6,6),#N/A)</f>
        <v xml:space="preserve">ur 42 </v>
      </c>
      <c r="K547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74" s="1">
        <f>IFERROR(FIND("kW",[desc]),0)</f>
        <v>70</v>
      </c>
      <c r="M5474">
        <f t="array" ref="M5474">MIN(IFERROR(FIND(IstNumbers,E5474),""))</f>
        <v>34</v>
      </c>
      <c r="N5474" s="1" t="str">
        <f>IF([first '# in desc]&lt;[pos kw in desc],MID([desc],[pos kw in desc]-7,7))</f>
        <v xml:space="preserve">­me 42 </v>
      </c>
      <c r="O54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74" s="1" t="str">
        <f>TRIM(IF([first '# in desc]&lt;[pos kw in desc],MID([desc],[pos kw in desc]-6,6),FALSE))</f>
        <v>me 42</v>
      </c>
      <c r="Q5474" s="1">
        <f>IF(LEN([manuell])=0,IFERROR([kw fine in title]*1,IFERROR(SUMPRODUCT(COUNTIF(IsDigits,MID([kw in desc],ROW($A$1:$A$150),1)))=LEN([kw in desc]),#N/A)),[manuell])</f>
        <v>42</v>
      </c>
      <c r="R5474" s="1" t="e">
        <f>IF([pos kw in title]&gt;0,MID(J5474,#REF!,4),IF([first '# in title]&gt;0,MID([title],[first '# in title],3),IF([first '# in title]&gt;0,MID([desc],#REF!,3),VLOOKUP([productid],$G$2:$R$1386,8))))</f>
        <v>#REF!</v>
      </c>
      <c r="S5474" s="1" t="str">
        <f>IF([kw in desc]=[kw rough in title],[kw in desc]*1,IFERROR(LEFT([kw_dirty],3)*1,IFERROR(LEFT([kw_dirty],2)*1,"n.a.")))</f>
        <v>n.a.</v>
      </c>
      <c r="T5474" s="1"/>
      <c r="U5474" s="1">
        <f>VLOOKUP(Tabelle1[[#This Row],[productid]],Tabelle2[#All],2,FALSE)</f>
        <v>42</v>
      </c>
    </row>
    <row r="5475" spans="1:21">
      <c r="A5475" t="s">
        <v>4087</v>
      </c>
      <c r="B5475">
        <v>3280</v>
      </c>
      <c r="C5475">
        <v>289859</v>
      </c>
      <c r="D5475" t="s">
        <v>8980</v>
      </c>
      <c r="E5475" t="s">
        <v>8981</v>
      </c>
      <c r="F5475">
        <v>18406</v>
      </c>
      <c r="G5475">
        <v>2286143</v>
      </c>
      <c r="H5475">
        <f t="shared" si="85"/>
        <v>0</v>
      </c>
      <c r="I5475">
        <f t="array" ref="I5475">MIN(IFERROR(FIND(IstNumbers,A5475),""))</f>
        <v>30</v>
      </c>
      <c r="J5475" s="1" t="e">
        <f>IF([first '# in title]&lt;[pos kw in title],MID([title],[pos kw in title]-6,6),#N/A)</f>
        <v>#N/A</v>
      </c>
      <c r="K5475" s="1" t="e">
        <f>IFERROR(MID(SUBSTITUTE([kw rough in title],",","."),FIND("(",[kw rough in title])+1,20),SUBSTITUTE(IFERROR(MID([kw rough in title],FIND(" ",[kw rough in title])+1,20),[kw rough in title]),",","."))</f>
        <v>#N/A</v>
      </c>
      <c r="L5475" s="1">
        <f>IFERROR(FIND("kW",[desc]),0)</f>
        <v>0</v>
      </c>
      <c r="M5475">
        <f t="array" ref="M5475">MIN(IFERROR(FIND(IstNumbers,E5475),""))</f>
        <v>33</v>
      </c>
      <c r="N5475" s="1" t="b">
        <f>IF([first '# in desc]&lt;[pos kw in desc],MID([desc],[pos kw in desc]-7,7))</f>
        <v>0</v>
      </c>
      <c r="O54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75" s="1" t="str">
        <f>TRIM(IF([first '# in desc]&lt;[pos kw in desc],MID([desc],[pos kw in desc]-6,6),FALSE))</f>
        <v>FALSCH</v>
      </c>
      <c r="Q5475" s="1" t="b">
        <f>IF(LEN([manuell])=0,IFERROR([kw fine in title]*1,IFERROR(SUMPRODUCT(COUNTIF(IsDigits,MID([kw in desc],ROW($A$1:$A$150),1)))=LEN([kw in desc]),#N/A)),[manuell])</f>
        <v>0</v>
      </c>
      <c r="R5475" s="1" t="str">
        <f>IF([pos kw in title]&gt;0,MID(J5475,#REF!,4),IF([first '# in title]&gt;0,MID([title],[first '# in title],3),IF([first '# in title]&gt;0,MID([desc],#REF!,3),VLOOKUP([productid],$G$2:$R$1386,8))))</f>
        <v>146</v>
      </c>
      <c r="S5475" s="1" t="e">
        <f>IF([kw in desc]=[kw rough in title],[kw in desc]*1,IFERROR(LEFT([kw_dirty],3)*1,IFERROR(LEFT([kw_dirty],2)*1,"n.a.")))</f>
        <v>#N/A</v>
      </c>
      <c r="T5475" s="1"/>
      <c r="U5475" s="1" t="e">
        <f>VLOOKUP(Tabelle1[[#This Row],[productid]],Tabelle2[#All],2,FALSE)</f>
        <v>#N/A</v>
      </c>
    </row>
    <row r="5476" spans="1:21" hidden="1">
      <c r="A5476" t="s">
        <v>2621</v>
      </c>
      <c r="B5476">
        <v>4005</v>
      </c>
      <c r="C5476">
        <v>289859</v>
      </c>
      <c r="D5476" t="s">
        <v>8982</v>
      </c>
      <c r="E5476" t="s">
        <v>8983</v>
      </c>
      <c r="F5476">
        <v>18406</v>
      </c>
      <c r="G5476">
        <v>3497887</v>
      </c>
      <c r="H5476">
        <f t="shared" si="85"/>
        <v>0</v>
      </c>
      <c r="I5476">
        <f t="array" ref="I5476">MIN(IFERROR(FIND(IstNumbers,A5476),""))</f>
        <v>12</v>
      </c>
      <c r="J5476" s="1" t="e">
        <f>IF([first '# in title]&lt;[pos kw in title],MID([title],[pos kw in title]-6,6),#N/A)</f>
        <v>#N/A</v>
      </c>
      <c r="K5476" s="1" t="e">
        <f>IFERROR(MID(SUBSTITUTE([kw rough in title],",","."),FIND("(",[kw rough in title])+1,20),SUBSTITUTE(IFERROR(MID([kw rough in title],FIND(" ",[kw rough in title])+1,20),[kw rough in title]),",","."))</f>
        <v>#N/A</v>
      </c>
      <c r="L5476" s="1">
        <f>IFERROR(FIND("kW",[desc]),0)</f>
        <v>70</v>
      </c>
      <c r="M5476">
        <f t="array" ref="M5476">MIN(IFERROR(FIND(IstNumbers,E5476),""))</f>
        <v>34</v>
      </c>
      <c r="N5476" s="1" t="str">
        <f>IF([first '# in desc]&lt;[pos kw in desc],MID([desc],[pos kw in desc]-7,7))</f>
        <v xml:space="preserve">­me 42 </v>
      </c>
      <c r="O54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76" s="1" t="str">
        <f>TRIM(IF([first '# in desc]&lt;[pos kw in desc],MID([desc],[pos kw in desc]-6,6),FALSE))</f>
        <v>me 42</v>
      </c>
      <c r="Q5476" s="1" t="b">
        <f>IF(LEN([manuell])=0,IFERROR([kw fine in title]*1,IFERROR(SUMPRODUCT(COUNTIF(IsDigits,MID([kw in desc],ROW($A$1:$A$150),1)))=LEN([kw in desc]),#N/A)),[manuell])</f>
        <v>0</v>
      </c>
      <c r="R5476" s="1" t="str">
        <f>IF([pos kw in title]&gt;0,MID(J5476,#REF!,4),IF([first '# in title]&gt;0,MID([title],[first '# in title],3),IF([first '# in title]&gt;0,MID([desc],#REF!,3),VLOOKUP([productid],$G$2:$R$1386,8))))</f>
        <v xml:space="preserve">42 </v>
      </c>
      <c r="S5476" s="1" t="e">
        <f>IF([kw in desc]=[kw rough in title],[kw in desc]*1,IFERROR(LEFT([kw_dirty],3)*1,IFERROR(LEFT([kw_dirty],2)*1,"n.a.")))</f>
        <v>#N/A</v>
      </c>
      <c r="T5476" s="1"/>
      <c r="U5476" s="1">
        <f>VLOOKUP(Tabelle1[[#This Row],[productid]],Tabelle2[#All],2,FALSE)</f>
        <v>42</v>
      </c>
    </row>
    <row r="5477" spans="1:21" hidden="1">
      <c r="A5477" t="s">
        <v>3882</v>
      </c>
      <c r="B5477">
        <v>3865</v>
      </c>
      <c r="C5477">
        <v>289859</v>
      </c>
      <c r="D5477" t="s">
        <v>8984</v>
      </c>
      <c r="E5477" t="s">
        <v>8245</v>
      </c>
      <c r="F5477">
        <v>18406</v>
      </c>
      <c r="G5477">
        <v>1750863</v>
      </c>
      <c r="H5477">
        <f t="shared" si="85"/>
        <v>20</v>
      </c>
      <c r="I5477">
        <f t="array" ref="I5477">MIN(IFERROR(FIND(IstNumbers,A5477),""))</f>
        <v>17</v>
      </c>
      <c r="J5477" s="1" t="str">
        <f>IF([first '# in title]&lt;[pos kw in title],MID([title],[pos kw in title]-6,6),#N/A)</f>
        <v xml:space="preserve">ur 42 </v>
      </c>
      <c r="K547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77" s="1">
        <f>IFERROR(FIND("kW",[desc]),0)</f>
        <v>70</v>
      </c>
      <c r="M5477">
        <f t="array" ref="M5477">MIN(IFERROR(FIND(IstNumbers,E5477),""))</f>
        <v>34</v>
      </c>
      <c r="N5477" s="1" t="str">
        <f>IF([first '# in desc]&lt;[pos kw in desc],MID([desc],[pos kw in desc]-7,7))</f>
        <v xml:space="preserve">­me 42 </v>
      </c>
      <c r="O54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77" s="1" t="str">
        <f>TRIM(IF([first '# in desc]&lt;[pos kw in desc],MID([desc],[pos kw in desc]-6,6),FALSE))</f>
        <v>me 42</v>
      </c>
      <c r="Q5477" s="1">
        <f>IF(LEN([manuell])=0,IFERROR([kw fine in title]*1,IFERROR(SUMPRODUCT(COUNTIF(IsDigits,MID([kw in desc],ROW($A$1:$A$150),1)))=LEN([kw in desc]),#N/A)),[manuell])</f>
        <v>42</v>
      </c>
      <c r="R5477" s="1" t="e">
        <f>IF([pos kw in title]&gt;0,MID(J5477,#REF!,4),IF([first '# in title]&gt;0,MID([title],[first '# in title],3),IF([first '# in title]&gt;0,MID([desc],#REF!,3),VLOOKUP([productid],$G$2:$R$1386,8))))</f>
        <v>#REF!</v>
      </c>
      <c r="S5477" s="1" t="str">
        <f>IF([kw in desc]=[kw rough in title],[kw in desc]*1,IFERROR(LEFT([kw_dirty],3)*1,IFERROR(LEFT([kw_dirty],2)*1,"n.a.")))</f>
        <v>n.a.</v>
      </c>
      <c r="T5477" s="1"/>
      <c r="U5477" s="1">
        <f>VLOOKUP(Tabelle1[[#This Row],[productid]],Tabelle2[#All],2,FALSE)</f>
        <v>42</v>
      </c>
    </row>
    <row r="5478" spans="1:21">
      <c r="A5478" t="s">
        <v>4087</v>
      </c>
      <c r="B5478">
        <v>3280</v>
      </c>
      <c r="C5478">
        <v>289859</v>
      </c>
      <c r="D5478" t="s">
        <v>8985</v>
      </c>
      <c r="E5478" t="s">
        <v>8986</v>
      </c>
      <c r="F5478">
        <v>18406</v>
      </c>
      <c r="G5478">
        <v>2286143</v>
      </c>
      <c r="H5478">
        <f t="shared" si="85"/>
        <v>0</v>
      </c>
      <c r="I5478">
        <f t="array" ref="I5478">MIN(IFERROR(FIND(IstNumbers,A5478),""))</f>
        <v>30</v>
      </c>
      <c r="J5478" s="1" t="e">
        <f>IF([first '# in title]&lt;[pos kw in title],MID([title],[pos kw in title]-6,6),#N/A)</f>
        <v>#N/A</v>
      </c>
      <c r="K5478" s="1" t="e">
        <f>IFERROR(MID(SUBSTITUTE([kw rough in title],",","."),FIND("(",[kw rough in title])+1,20),SUBSTITUTE(IFERROR(MID([kw rough in title],FIND(" ",[kw rough in title])+1,20),[kw rough in title]),",","."))</f>
        <v>#N/A</v>
      </c>
      <c r="L5478" s="1">
        <f>IFERROR(FIND("kW",[desc]),0)</f>
        <v>0</v>
      </c>
      <c r="M5478">
        <f t="array" ref="M5478">MIN(IFERROR(FIND(IstNumbers,E5478),""))</f>
        <v>33</v>
      </c>
      <c r="N5478" s="1" t="b">
        <f>IF([first '# in desc]&lt;[pos kw in desc],MID([desc],[pos kw in desc]-7,7))</f>
        <v>0</v>
      </c>
      <c r="O54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78" s="1" t="str">
        <f>TRIM(IF([first '# in desc]&lt;[pos kw in desc],MID([desc],[pos kw in desc]-6,6),FALSE))</f>
        <v>FALSCH</v>
      </c>
      <c r="Q5478" s="1" t="b">
        <f>IF(LEN([manuell])=0,IFERROR([kw fine in title]*1,IFERROR(SUMPRODUCT(COUNTIF(IsDigits,MID([kw in desc],ROW($A$1:$A$150),1)))=LEN([kw in desc]),#N/A)),[manuell])</f>
        <v>0</v>
      </c>
      <c r="R5478" s="1" t="str">
        <f>IF([pos kw in title]&gt;0,MID(J5478,#REF!,4),IF([first '# in title]&gt;0,MID([title],[first '# in title],3),IF([first '# in title]&gt;0,MID([desc],#REF!,3),VLOOKUP([productid],$G$2:$R$1386,8))))</f>
        <v>146</v>
      </c>
      <c r="S5478" s="1" t="e">
        <f>IF([kw in desc]=[kw rough in title],[kw in desc]*1,IFERROR(LEFT([kw_dirty],3)*1,IFERROR(LEFT([kw_dirty],2)*1,"n.a.")))</f>
        <v>#N/A</v>
      </c>
      <c r="T5478" s="1"/>
      <c r="U5478" s="1" t="e">
        <f>VLOOKUP(Tabelle1[[#This Row],[productid]],Tabelle2[#All],2,FALSE)</f>
        <v>#N/A</v>
      </c>
    </row>
    <row r="5479" spans="1:21" hidden="1">
      <c r="A5479" t="s">
        <v>2621</v>
      </c>
      <c r="B5479">
        <v>4005</v>
      </c>
      <c r="C5479">
        <v>289859</v>
      </c>
      <c r="D5479" t="s">
        <v>8987</v>
      </c>
      <c r="E5479" t="s">
        <v>8988</v>
      </c>
      <c r="F5479">
        <v>18406</v>
      </c>
      <c r="G5479">
        <v>3497887</v>
      </c>
      <c r="H5479">
        <f t="shared" si="85"/>
        <v>0</v>
      </c>
      <c r="I5479">
        <f t="array" ref="I5479">MIN(IFERROR(FIND(IstNumbers,A5479),""))</f>
        <v>12</v>
      </c>
      <c r="J5479" s="1" t="e">
        <f>IF([first '# in title]&lt;[pos kw in title],MID([title],[pos kw in title]-6,6),#N/A)</f>
        <v>#N/A</v>
      </c>
      <c r="K5479" s="1" t="e">
        <f>IFERROR(MID(SUBSTITUTE([kw rough in title],",","."),FIND("(",[kw rough in title])+1,20),SUBSTITUTE(IFERROR(MID([kw rough in title],FIND(" ",[kw rough in title])+1,20),[kw rough in title]),",","."))</f>
        <v>#N/A</v>
      </c>
      <c r="L5479" s="1">
        <f>IFERROR(FIND("kW",[desc]),0)</f>
        <v>70</v>
      </c>
      <c r="M5479">
        <f t="array" ref="M5479">MIN(IFERROR(FIND(IstNumbers,E5479),""))</f>
        <v>34</v>
      </c>
      <c r="N5479" s="1" t="str">
        <f>IF([first '# in desc]&lt;[pos kw in desc],MID([desc],[pos kw in desc]-7,7))</f>
        <v xml:space="preserve">­me 42 </v>
      </c>
      <c r="O54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79" s="1" t="str">
        <f>TRIM(IF([first '# in desc]&lt;[pos kw in desc],MID([desc],[pos kw in desc]-6,6),FALSE))</f>
        <v>me 42</v>
      </c>
      <c r="Q5479" s="1" t="b">
        <f>IF(LEN([manuell])=0,IFERROR([kw fine in title]*1,IFERROR(SUMPRODUCT(COUNTIF(IsDigits,MID([kw in desc],ROW($A$1:$A$150),1)))=LEN([kw in desc]),#N/A)),[manuell])</f>
        <v>0</v>
      </c>
      <c r="R5479" s="1" t="str">
        <f>IF([pos kw in title]&gt;0,MID(J5479,#REF!,4),IF([first '# in title]&gt;0,MID([title],[first '# in title],3),IF([first '# in title]&gt;0,MID([desc],#REF!,3),VLOOKUP([productid],$G$2:$R$1386,8))))</f>
        <v xml:space="preserve">42 </v>
      </c>
      <c r="S5479" s="1" t="e">
        <f>IF([kw in desc]=[kw rough in title],[kw in desc]*1,IFERROR(LEFT([kw_dirty],3)*1,IFERROR(LEFT([kw_dirty],2)*1,"n.a.")))</f>
        <v>#N/A</v>
      </c>
      <c r="T5479" s="1"/>
      <c r="U5479" s="1">
        <f>VLOOKUP(Tabelle1[[#This Row],[productid]],Tabelle2[#All],2,FALSE)</f>
        <v>42</v>
      </c>
    </row>
    <row r="5480" spans="1:21" hidden="1">
      <c r="A5480" t="s">
        <v>3882</v>
      </c>
      <c r="B5480">
        <v>3865</v>
      </c>
      <c r="C5480">
        <v>289859</v>
      </c>
      <c r="D5480" t="s">
        <v>8989</v>
      </c>
      <c r="E5480" t="s">
        <v>8260</v>
      </c>
      <c r="F5480">
        <v>18406</v>
      </c>
      <c r="G5480">
        <v>1750863</v>
      </c>
      <c r="H5480">
        <f t="shared" si="85"/>
        <v>20</v>
      </c>
      <c r="I5480">
        <f t="array" ref="I5480">MIN(IFERROR(FIND(IstNumbers,A5480),""))</f>
        <v>17</v>
      </c>
      <c r="J5480" s="1" t="str">
        <f>IF([first '# in title]&lt;[pos kw in title],MID([title],[pos kw in title]-6,6),#N/A)</f>
        <v xml:space="preserve">ur 42 </v>
      </c>
      <c r="K548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80" s="1">
        <f>IFERROR(FIND("kW",[desc]),0)</f>
        <v>70</v>
      </c>
      <c r="M5480">
        <f t="array" ref="M5480">MIN(IFERROR(FIND(IstNumbers,E5480),""))</f>
        <v>34</v>
      </c>
      <c r="N5480" s="1" t="str">
        <f>IF([first '# in desc]&lt;[pos kw in desc],MID([desc],[pos kw in desc]-7,7))</f>
        <v xml:space="preserve">­me 42 </v>
      </c>
      <c r="O54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80" s="1" t="str">
        <f>TRIM(IF([first '# in desc]&lt;[pos kw in desc],MID([desc],[pos kw in desc]-6,6),FALSE))</f>
        <v>me 42</v>
      </c>
      <c r="Q5480" s="1">
        <f>IF(LEN([manuell])=0,IFERROR([kw fine in title]*1,IFERROR(SUMPRODUCT(COUNTIF(IsDigits,MID([kw in desc],ROW($A$1:$A$150),1)))=LEN([kw in desc]),#N/A)),[manuell])</f>
        <v>42</v>
      </c>
      <c r="R5480" s="1" t="e">
        <f>IF([pos kw in title]&gt;0,MID(J5480,#REF!,4),IF([first '# in title]&gt;0,MID([title],[first '# in title],3),IF([first '# in title]&gt;0,MID([desc],#REF!,3),VLOOKUP([productid],$G$2:$R$1386,8))))</f>
        <v>#REF!</v>
      </c>
      <c r="S5480" s="1" t="str">
        <f>IF([kw in desc]=[kw rough in title],[kw in desc]*1,IFERROR(LEFT([kw_dirty],3)*1,IFERROR(LEFT([kw_dirty],2)*1,"n.a.")))</f>
        <v>n.a.</v>
      </c>
      <c r="T5480" s="1"/>
      <c r="U5480" s="1">
        <f>VLOOKUP(Tabelle1[[#This Row],[productid]],Tabelle2[#All],2,FALSE)</f>
        <v>42</v>
      </c>
    </row>
    <row r="5481" spans="1:21">
      <c r="A5481" t="s">
        <v>4087</v>
      </c>
      <c r="B5481">
        <v>3282</v>
      </c>
      <c r="C5481">
        <v>289859</v>
      </c>
      <c r="D5481" t="s">
        <v>8990</v>
      </c>
      <c r="E5481" t="s">
        <v>8991</v>
      </c>
      <c r="F5481">
        <v>18406</v>
      </c>
      <c r="G5481">
        <v>2286143</v>
      </c>
      <c r="H5481">
        <f t="shared" si="85"/>
        <v>0</v>
      </c>
      <c r="I5481">
        <f t="array" ref="I5481">MIN(IFERROR(FIND(IstNumbers,A5481),""))</f>
        <v>30</v>
      </c>
      <c r="J5481" s="1" t="e">
        <f>IF([first '# in title]&lt;[pos kw in title],MID([title],[pos kw in title]-6,6),#N/A)</f>
        <v>#N/A</v>
      </c>
      <c r="K5481" s="1" t="e">
        <f>IFERROR(MID(SUBSTITUTE([kw rough in title],",","."),FIND("(",[kw rough in title])+1,20),SUBSTITUTE(IFERROR(MID([kw rough in title],FIND(" ",[kw rough in title])+1,20),[kw rough in title]),",","."))</f>
        <v>#N/A</v>
      </c>
      <c r="L5481" s="1">
        <f>IFERROR(FIND("kW",[desc]),0)</f>
        <v>0</v>
      </c>
      <c r="M5481">
        <f t="array" ref="M5481">MIN(IFERROR(FIND(IstNumbers,E5481),""))</f>
        <v>33</v>
      </c>
      <c r="N5481" s="1" t="b">
        <f>IF([first '# in desc]&lt;[pos kw in desc],MID([desc],[pos kw in desc]-7,7))</f>
        <v>0</v>
      </c>
      <c r="O54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81" s="1" t="str">
        <f>TRIM(IF([first '# in desc]&lt;[pos kw in desc],MID([desc],[pos kw in desc]-6,6),FALSE))</f>
        <v>FALSCH</v>
      </c>
      <c r="Q5481" s="1" t="b">
        <f>IF(LEN([manuell])=0,IFERROR([kw fine in title]*1,IFERROR(SUMPRODUCT(COUNTIF(IsDigits,MID([kw in desc],ROW($A$1:$A$150),1)))=LEN([kw in desc]),#N/A)),[manuell])</f>
        <v>0</v>
      </c>
      <c r="R5481" s="1" t="str">
        <f>IF([pos kw in title]&gt;0,MID(J5481,#REF!,4),IF([first '# in title]&gt;0,MID([title],[first '# in title],3),IF([first '# in title]&gt;0,MID([desc],#REF!,3),VLOOKUP([productid],$G$2:$R$1386,8))))</f>
        <v>146</v>
      </c>
      <c r="S5481" s="1" t="e">
        <f>IF([kw in desc]=[kw rough in title],[kw in desc]*1,IFERROR(LEFT([kw_dirty],3)*1,IFERROR(LEFT([kw_dirty],2)*1,"n.a.")))</f>
        <v>#N/A</v>
      </c>
      <c r="T5481" s="1"/>
      <c r="U5481" s="1" t="e">
        <f>VLOOKUP(Tabelle1[[#This Row],[productid]],Tabelle2[#All],2,FALSE)</f>
        <v>#N/A</v>
      </c>
    </row>
    <row r="5482" spans="1:21" hidden="1">
      <c r="A5482" t="s">
        <v>2621</v>
      </c>
      <c r="B5482">
        <v>4010</v>
      </c>
      <c r="C5482">
        <v>289859</v>
      </c>
      <c r="D5482" t="s">
        <v>8992</v>
      </c>
      <c r="E5482" t="s">
        <v>8993</v>
      </c>
      <c r="F5482">
        <v>18406</v>
      </c>
      <c r="G5482">
        <v>3497887</v>
      </c>
      <c r="H5482">
        <f t="shared" si="85"/>
        <v>0</v>
      </c>
      <c r="I5482">
        <f t="array" ref="I5482">MIN(IFERROR(FIND(IstNumbers,A5482),""))</f>
        <v>12</v>
      </c>
      <c r="J5482" s="1" t="e">
        <f>IF([first '# in title]&lt;[pos kw in title],MID([title],[pos kw in title]-6,6),#N/A)</f>
        <v>#N/A</v>
      </c>
      <c r="K5482" s="1" t="e">
        <f>IFERROR(MID(SUBSTITUTE([kw rough in title],",","."),FIND("(",[kw rough in title])+1,20),SUBSTITUTE(IFERROR(MID([kw rough in title],FIND(" ",[kw rough in title])+1,20),[kw rough in title]),",","."))</f>
        <v>#N/A</v>
      </c>
      <c r="L5482" s="1">
        <f>IFERROR(FIND("kW",[desc]),0)</f>
        <v>70</v>
      </c>
      <c r="M5482">
        <f t="array" ref="M5482">MIN(IFERROR(FIND(IstNumbers,E5482),""))</f>
        <v>34</v>
      </c>
      <c r="N5482" s="1" t="str">
        <f>IF([first '# in desc]&lt;[pos kw in desc],MID([desc],[pos kw in desc]-7,7))</f>
        <v xml:space="preserve">­me 42 </v>
      </c>
      <c r="O54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82" s="1" t="str">
        <f>TRIM(IF([first '# in desc]&lt;[pos kw in desc],MID([desc],[pos kw in desc]-6,6),FALSE))</f>
        <v>me 42</v>
      </c>
      <c r="Q5482" s="1" t="b">
        <f>IF(LEN([manuell])=0,IFERROR([kw fine in title]*1,IFERROR(SUMPRODUCT(COUNTIF(IsDigits,MID([kw in desc],ROW($A$1:$A$150),1)))=LEN([kw in desc]),#N/A)),[manuell])</f>
        <v>0</v>
      </c>
      <c r="R5482" s="1" t="str">
        <f>IF([pos kw in title]&gt;0,MID(J5482,#REF!,4),IF([first '# in title]&gt;0,MID([title],[first '# in title],3),IF([first '# in title]&gt;0,MID([desc],#REF!,3),VLOOKUP([productid],$G$2:$R$1386,8))))</f>
        <v xml:space="preserve">42 </v>
      </c>
      <c r="S5482" s="1" t="e">
        <f>IF([kw in desc]=[kw rough in title],[kw in desc]*1,IFERROR(LEFT([kw_dirty],3)*1,IFERROR(LEFT([kw_dirty],2)*1,"n.a.")))</f>
        <v>#N/A</v>
      </c>
      <c r="T5482" s="1"/>
      <c r="U5482" s="1">
        <f>VLOOKUP(Tabelle1[[#This Row],[productid]],Tabelle2[#All],2,FALSE)</f>
        <v>42</v>
      </c>
    </row>
    <row r="5483" spans="1:21" hidden="1">
      <c r="A5483" t="s">
        <v>3882</v>
      </c>
      <c r="B5483">
        <v>3865</v>
      </c>
      <c r="C5483">
        <v>289859</v>
      </c>
      <c r="D5483" t="s">
        <v>8994</v>
      </c>
      <c r="E5483" t="s">
        <v>8086</v>
      </c>
      <c r="F5483">
        <v>18406</v>
      </c>
      <c r="G5483">
        <v>1750863</v>
      </c>
      <c r="H5483">
        <f t="shared" si="85"/>
        <v>20</v>
      </c>
      <c r="I5483">
        <f t="array" ref="I5483">MIN(IFERROR(FIND(IstNumbers,A5483),""))</f>
        <v>17</v>
      </c>
      <c r="J5483" s="1" t="str">
        <f>IF([first '# in title]&lt;[pos kw in title],MID([title],[pos kw in title]-6,6),#N/A)</f>
        <v xml:space="preserve">ur 42 </v>
      </c>
      <c r="K548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83" s="1">
        <f>IFERROR(FIND("kW",[desc]),0)</f>
        <v>70</v>
      </c>
      <c r="M5483">
        <f t="array" ref="M5483">MIN(IFERROR(FIND(IstNumbers,E5483),""))</f>
        <v>34</v>
      </c>
      <c r="N5483" s="1" t="str">
        <f>IF([first '# in desc]&lt;[pos kw in desc],MID([desc],[pos kw in desc]-7,7))</f>
        <v xml:space="preserve">­me 42 </v>
      </c>
      <c r="O54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83" s="1" t="str">
        <f>TRIM(IF([first '# in desc]&lt;[pos kw in desc],MID([desc],[pos kw in desc]-6,6),FALSE))</f>
        <v>me 42</v>
      </c>
      <c r="Q5483" s="1">
        <f>IF(LEN([manuell])=0,IFERROR([kw fine in title]*1,IFERROR(SUMPRODUCT(COUNTIF(IsDigits,MID([kw in desc],ROW($A$1:$A$150),1)))=LEN([kw in desc]),#N/A)),[manuell])</f>
        <v>42</v>
      </c>
      <c r="R5483" s="1" t="e">
        <f>IF([pos kw in title]&gt;0,MID(J5483,#REF!,4),IF([first '# in title]&gt;0,MID([title],[first '# in title],3),IF([first '# in title]&gt;0,MID([desc],#REF!,3),VLOOKUP([productid],$G$2:$R$1386,8))))</f>
        <v>#REF!</v>
      </c>
      <c r="S5483" s="1" t="str">
        <f>IF([kw in desc]=[kw rough in title],[kw in desc]*1,IFERROR(LEFT([kw_dirty],3)*1,IFERROR(LEFT([kw_dirty],2)*1,"n.a.")))</f>
        <v>n.a.</v>
      </c>
      <c r="T5483" s="1"/>
      <c r="U5483" s="1">
        <f>VLOOKUP(Tabelle1[[#This Row],[productid]],Tabelle2[#All],2,FALSE)</f>
        <v>42</v>
      </c>
    </row>
    <row r="5484" spans="1:21">
      <c r="A5484" t="s">
        <v>4087</v>
      </c>
      <c r="B5484">
        <v>3283</v>
      </c>
      <c r="C5484">
        <v>289859</v>
      </c>
      <c r="D5484" t="s">
        <v>8995</v>
      </c>
      <c r="E5484" t="s">
        <v>8996</v>
      </c>
      <c r="F5484">
        <v>18406</v>
      </c>
      <c r="G5484">
        <v>2286143</v>
      </c>
      <c r="H5484">
        <f t="shared" si="85"/>
        <v>0</v>
      </c>
      <c r="I5484">
        <f t="array" ref="I5484">MIN(IFERROR(FIND(IstNumbers,A5484),""))</f>
        <v>30</v>
      </c>
      <c r="J5484" s="1" t="e">
        <f>IF([first '# in title]&lt;[pos kw in title],MID([title],[pos kw in title]-6,6),#N/A)</f>
        <v>#N/A</v>
      </c>
      <c r="K5484" s="1" t="e">
        <f>IFERROR(MID(SUBSTITUTE([kw rough in title],",","."),FIND("(",[kw rough in title])+1,20),SUBSTITUTE(IFERROR(MID([kw rough in title],FIND(" ",[kw rough in title])+1,20),[kw rough in title]),",","."))</f>
        <v>#N/A</v>
      </c>
      <c r="L5484" s="1">
        <f>IFERROR(FIND("kW",[desc]),0)</f>
        <v>0</v>
      </c>
      <c r="M5484">
        <f t="array" ref="M5484">MIN(IFERROR(FIND(IstNumbers,E5484),""))</f>
        <v>33</v>
      </c>
      <c r="N5484" s="1" t="b">
        <f>IF([first '# in desc]&lt;[pos kw in desc],MID([desc],[pos kw in desc]-7,7))</f>
        <v>0</v>
      </c>
      <c r="O54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84" s="1" t="str">
        <f>TRIM(IF([first '# in desc]&lt;[pos kw in desc],MID([desc],[pos kw in desc]-6,6),FALSE))</f>
        <v>FALSCH</v>
      </c>
      <c r="Q5484" s="1" t="b">
        <f>IF(LEN([manuell])=0,IFERROR([kw fine in title]*1,IFERROR(SUMPRODUCT(COUNTIF(IsDigits,MID([kw in desc],ROW($A$1:$A$150),1)))=LEN([kw in desc]),#N/A)),[manuell])</f>
        <v>0</v>
      </c>
      <c r="R5484" s="1" t="str">
        <f>IF([pos kw in title]&gt;0,MID(J5484,#REF!,4),IF([first '# in title]&gt;0,MID([title],[first '# in title],3),IF([first '# in title]&gt;0,MID([desc],#REF!,3),VLOOKUP([productid],$G$2:$R$1386,8))))</f>
        <v>146</v>
      </c>
      <c r="S5484" s="1" t="e">
        <f>IF([kw in desc]=[kw rough in title],[kw in desc]*1,IFERROR(LEFT([kw_dirty],3)*1,IFERROR(LEFT([kw_dirty],2)*1,"n.a.")))</f>
        <v>#N/A</v>
      </c>
      <c r="T5484" s="1"/>
      <c r="U5484" s="1" t="e">
        <f>VLOOKUP(Tabelle1[[#This Row],[productid]],Tabelle2[#All],2,FALSE)</f>
        <v>#N/A</v>
      </c>
    </row>
    <row r="5485" spans="1:21" hidden="1">
      <c r="A5485" t="s">
        <v>2621</v>
      </c>
      <c r="B5485">
        <v>4010</v>
      </c>
      <c r="C5485">
        <v>289859</v>
      </c>
      <c r="D5485" t="s">
        <v>8997</v>
      </c>
      <c r="E5485" t="s">
        <v>8998</v>
      </c>
      <c r="F5485">
        <v>18406</v>
      </c>
      <c r="G5485">
        <v>3497887</v>
      </c>
      <c r="H5485">
        <f t="shared" si="85"/>
        <v>0</v>
      </c>
      <c r="I5485">
        <f t="array" ref="I5485">MIN(IFERROR(FIND(IstNumbers,A5485),""))</f>
        <v>12</v>
      </c>
      <c r="J5485" s="1" t="e">
        <f>IF([first '# in title]&lt;[pos kw in title],MID([title],[pos kw in title]-6,6),#N/A)</f>
        <v>#N/A</v>
      </c>
      <c r="K5485" s="1" t="e">
        <f>IFERROR(MID(SUBSTITUTE([kw rough in title],",","."),FIND("(",[kw rough in title])+1,20),SUBSTITUTE(IFERROR(MID([kw rough in title],FIND(" ",[kw rough in title])+1,20),[kw rough in title]),",","."))</f>
        <v>#N/A</v>
      </c>
      <c r="L5485" s="1">
        <f>IFERROR(FIND("kW",[desc]),0)</f>
        <v>70</v>
      </c>
      <c r="M5485">
        <f t="array" ref="M5485">MIN(IFERROR(FIND(IstNumbers,E5485),""))</f>
        <v>34</v>
      </c>
      <c r="N5485" s="1" t="str">
        <f>IF([first '# in desc]&lt;[pos kw in desc],MID([desc],[pos kw in desc]-7,7))</f>
        <v xml:space="preserve">­me 42 </v>
      </c>
      <c r="O54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85" s="1" t="str">
        <f>TRIM(IF([first '# in desc]&lt;[pos kw in desc],MID([desc],[pos kw in desc]-6,6),FALSE))</f>
        <v>me 42</v>
      </c>
      <c r="Q5485" s="1" t="b">
        <f>IF(LEN([manuell])=0,IFERROR([kw fine in title]*1,IFERROR(SUMPRODUCT(COUNTIF(IsDigits,MID([kw in desc],ROW($A$1:$A$150),1)))=LEN([kw in desc]),#N/A)),[manuell])</f>
        <v>0</v>
      </c>
      <c r="R5485" s="1" t="str">
        <f>IF([pos kw in title]&gt;0,MID(J5485,#REF!,4),IF([first '# in title]&gt;0,MID([title],[first '# in title],3),IF([first '# in title]&gt;0,MID([desc],#REF!,3),VLOOKUP([productid],$G$2:$R$1386,8))))</f>
        <v xml:space="preserve">42 </v>
      </c>
      <c r="S5485" s="1" t="e">
        <f>IF([kw in desc]=[kw rough in title],[kw in desc]*1,IFERROR(LEFT([kw_dirty],3)*1,IFERROR(LEFT([kw_dirty],2)*1,"n.a.")))</f>
        <v>#N/A</v>
      </c>
      <c r="T5485" s="1"/>
      <c r="U5485" s="1">
        <f>VLOOKUP(Tabelle1[[#This Row],[productid]],Tabelle2[#All],2,FALSE)</f>
        <v>42</v>
      </c>
    </row>
    <row r="5486" spans="1:21" hidden="1">
      <c r="A5486" t="s">
        <v>3882</v>
      </c>
      <c r="B5486">
        <v>3865</v>
      </c>
      <c r="C5486">
        <v>289859</v>
      </c>
      <c r="D5486" t="s">
        <v>8999</v>
      </c>
      <c r="E5486" t="s">
        <v>9000</v>
      </c>
      <c r="F5486">
        <v>18406</v>
      </c>
      <c r="G5486">
        <v>1750863</v>
      </c>
      <c r="H5486">
        <f t="shared" si="85"/>
        <v>20</v>
      </c>
      <c r="I5486">
        <f t="array" ref="I5486">MIN(IFERROR(FIND(IstNumbers,A5486),""))</f>
        <v>17</v>
      </c>
      <c r="J5486" s="1" t="str">
        <f>IF([first '# in title]&lt;[pos kw in title],MID([title],[pos kw in title]-6,6),#N/A)</f>
        <v xml:space="preserve">ur 42 </v>
      </c>
      <c r="K548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86" s="1">
        <f>IFERROR(FIND("kW",[desc]),0)</f>
        <v>70</v>
      </c>
      <c r="M5486">
        <f t="array" ref="M5486">MIN(IFERROR(FIND(IstNumbers,E5486),""))</f>
        <v>34</v>
      </c>
      <c r="N5486" s="1" t="str">
        <f>IF([first '# in desc]&lt;[pos kw in desc],MID([desc],[pos kw in desc]-7,7))</f>
        <v xml:space="preserve">­me 42 </v>
      </c>
      <c r="O54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86" s="1" t="str">
        <f>TRIM(IF([first '# in desc]&lt;[pos kw in desc],MID([desc],[pos kw in desc]-6,6),FALSE))</f>
        <v>me 42</v>
      </c>
      <c r="Q5486" s="1">
        <f>IF(LEN([manuell])=0,IFERROR([kw fine in title]*1,IFERROR(SUMPRODUCT(COUNTIF(IsDigits,MID([kw in desc],ROW($A$1:$A$150),1)))=LEN([kw in desc]),#N/A)),[manuell])</f>
        <v>42</v>
      </c>
      <c r="R5486" s="1" t="e">
        <f>IF([pos kw in title]&gt;0,MID(J5486,#REF!,4),IF([first '# in title]&gt;0,MID([title],[first '# in title],3),IF([first '# in title]&gt;0,MID([desc],#REF!,3),VLOOKUP([productid],$G$2:$R$1386,8))))</f>
        <v>#REF!</v>
      </c>
      <c r="S5486" s="1" t="str">
        <f>IF([kw in desc]=[kw rough in title],[kw in desc]*1,IFERROR(LEFT([kw_dirty],3)*1,IFERROR(LEFT([kw_dirty],2)*1,"n.a.")))</f>
        <v>n.a.</v>
      </c>
      <c r="T5486" s="1"/>
      <c r="U5486" s="1">
        <f>VLOOKUP(Tabelle1[[#This Row],[productid]],Tabelle2[#All],2,FALSE)</f>
        <v>42</v>
      </c>
    </row>
    <row r="5487" spans="1:21">
      <c r="A5487" t="s">
        <v>4087</v>
      </c>
      <c r="B5487">
        <v>3283</v>
      </c>
      <c r="C5487">
        <v>289859</v>
      </c>
      <c r="D5487" t="s">
        <v>9001</v>
      </c>
      <c r="E5487" t="s">
        <v>9002</v>
      </c>
      <c r="F5487">
        <v>18406</v>
      </c>
      <c r="G5487">
        <v>2286143</v>
      </c>
      <c r="H5487">
        <f t="shared" si="85"/>
        <v>0</v>
      </c>
      <c r="I5487">
        <f t="array" ref="I5487">MIN(IFERROR(FIND(IstNumbers,A5487),""))</f>
        <v>30</v>
      </c>
      <c r="J5487" s="1" t="e">
        <f>IF([first '# in title]&lt;[pos kw in title],MID([title],[pos kw in title]-6,6),#N/A)</f>
        <v>#N/A</v>
      </c>
      <c r="K5487" s="1" t="e">
        <f>IFERROR(MID(SUBSTITUTE([kw rough in title],",","."),FIND("(",[kw rough in title])+1,20),SUBSTITUTE(IFERROR(MID([kw rough in title],FIND(" ",[kw rough in title])+1,20),[kw rough in title]),",","."))</f>
        <v>#N/A</v>
      </c>
      <c r="L5487" s="1">
        <f>IFERROR(FIND("kW",[desc]),0)</f>
        <v>0</v>
      </c>
      <c r="M5487">
        <f t="array" ref="M5487">MIN(IFERROR(FIND(IstNumbers,E5487),""))</f>
        <v>33</v>
      </c>
      <c r="N5487" s="1" t="b">
        <f>IF([first '# in desc]&lt;[pos kw in desc],MID([desc],[pos kw in desc]-7,7))</f>
        <v>0</v>
      </c>
      <c r="O54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487" s="1" t="str">
        <f>TRIM(IF([first '# in desc]&lt;[pos kw in desc],MID([desc],[pos kw in desc]-6,6),FALSE))</f>
        <v>FALSCH</v>
      </c>
      <c r="Q5487" s="1" t="b">
        <f>IF(LEN([manuell])=0,IFERROR([kw fine in title]*1,IFERROR(SUMPRODUCT(COUNTIF(IsDigits,MID([kw in desc],ROW($A$1:$A$150),1)))=LEN([kw in desc]),#N/A)),[manuell])</f>
        <v>0</v>
      </c>
      <c r="R5487" s="1" t="str">
        <f>IF([pos kw in title]&gt;0,MID(J5487,#REF!,4),IF([first '# in title]&gt;0,MID([title],[first '# in title],3),IF([first '# in title]&gt;0,MID([desc],#REF!,3),VLOOKUP([productid],$G$2:$R$1386,8))))</f>
        <v>146</v>
      </c>
      <c r="S5487" s="1" t="e">
        <f>IF([kw in desc]=[kw rough in title],[kw in desc]*1,IFERROR(LEFT([kw_dirty],3)*1,IFERROR(LEFT([kw_dirty],2)*1,"n.a.")))</f>
        <v>#N/A</v>
      </c>
      <c r="T5487" s="1"/>
      <c r="U5487" s="1" t="e">
        <f>VLOOKUP(Tabelle1[[#This Row],[productid]],Tabelle2[#All],2,FALSE)</f>
        <v>#N/A</v>
      </c>
    </row>
    <row r="5488" spans="1:21" hidden="1">
      <c r="A5488" t="s">
        <v>2621</v>
      </c>
      <c r="B5488">
        <v>4010</v>
      </c>
      <c r="C5488">
        <v>289859</v>
      </c>
      <c r="D5488" t="s">
        <v>9003</v>
      </c>
      <c r="E5488" t="s">
        <v>9004</v>
      </c>
      <c r="F5488">
        <v>18406</v>
      </c>
      <c r="G5488">
        <v>3497887</v>
      </c>
      <c r="H5488">
        <f t="shared" si="85"/>
        <v>0</v>
      </c>
      <c r="I5488">
        <f t="array" ref="I5488">MIN(IFERROR(FIND(IstNumbers,A5488),""))</f>
        <v>12</v>
      </c>
      <c r="J5488" s="1" t="e">
        <f>IF([first '# in title]&lt;[pos kw in title],MID([title],[pos kw in title]-6,6),#N/A)</f>
        <v>#N/A</v>
      </c>
      <c r="K5488" s="1" t="e">
        <f>IFERROR(MID(SUBSTITUTE([kw rough in title],",","."),FIND("(",[kw rough in title])+1,20),SUBSTITUTE(IFERROR(MID([kw rough in title],FIND(" ",[kw rough in title])+1,20),[kw rough in title]),",","."))</f>
        <v>#N/A</v>
      </c>
      <c r="L5488" s="1">
        <f>IFERROR(FIND("kW",[desc]),0)</f>
        <v>70</v>
      </c>
      <c r="M5488">
        <f t="array" ref="M5488">MIN(IFERROR(FIND(IstNumbers,E5488),""))</f>
        <v>34</v>
      </c>
      <c r="N5488" s="1" t="str">
        <f>IF([first '# in desc]&lt;[pos kw in desc],MID([desc],[pos kw in desc]-7,7))</f>
        <v xml:space="preserve">­me 42 </v>
      </c>
      <c r="O54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88" s="1" t="str">
        <f>TRIM(IF([first '# in desc]&lt;[pos kw in desc],MID([desc],[pos kw in desc]-6,6),FALSE))</f>
        <v>me 42</v>
      </c>
      <c r="Q5488" s="1" t="b">
        <f>IF(LEN([manuell])=0,IFERROR([kw fine in title]*1,IFERROR(SUMPRODUCT(COUNTIF(IsDigits,MID([kw in desc],ROW($A$1:$A$150),1)))=LEN([kw in desc]),#N/A)),[manuell])</f>
        <v>0</v>
      </c>
      <c r="R5488" s="1" t="str">
        <f>IF([pos kw in title]&gt;0,MID(J5488,#REF!,4),IF([first '# in title]&gt;0,MID([title],[first '# in title],3),IF([first '# in title]&gt;0,MID([desc],#REF!,3),VLOOKUP([productid],$G$2:$R$1386,8))))</f>
        <v xml:space="preserve">42 </v>
      </c>
      <c r="S5488" s="1" t="e">
        <f>IF([kw in desc]=[kw rough in title],[kw in desc]*1,IFERROR(LEFT([kw_dirty],3)*1,IFERROR(LEFT([kw_dirty],2)*1,"n.a.")))</f>
        <v>#N/A</v>
      </c>
      <c r="T5488" s="1"/>
      <c r="U5488" s="1">
        <f>VLOOKUP(Tabelle1[[#This Row],[productid]],Tabelle2[#All],2,FALSE)</f>
        <v>42</v>
      </c>
    </row>
    <row r="5489" spans="1:21" hidden="1">
      <c r="A5489" t="s">
        <v>3882</v>
      </c>
      <c r="B5489">
        <v>3865</v>
      </c>
      <c r="C5489">
        <v>289859</v>
      </c>
      <c r="D5489" t="s">
        <v>9005</v>
      </c>
      <c r="E5489" t="s">
        <v>8230</v>
      </c>
      <c r="F5489">
        <v>18406</v>
      </c>
      <c r="G5489">
        <v>1750863</v>
      </c>
      <c r="H5489">
        <f t="shared" si="85"/>
        <v>20</v>
      </c>
      <c r="I5489">
        <f t="array" ref="I5489">MIN(IFERROR(FIND(IstNumbers,A5489),""))</f>
        <v>17</v>
      </c>
      <c r="J5489" s="1" t="str">
        <f>IF([first '# in title]&lt;[pos kw in title],MID([title],[pos kw in title]-6,6),#N/A)</f>
        <v xml:space="preserve">ur 42 </v>
      </c>
      <c r="K548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89" s="1">
        <f>IFERROR(FIND("kW",[desc]),0)</f>
        <v>70</v>
      </c>
      <c r="M5489">
        <f t="array" ref="M5489">MIN(IFERROR(FIND(IstNumbers,E5489),""))</f>
        <v>34</v>
      </c>
      <c r="N5489" s="1" t="str">
        <f>IF([first '# in desc]&lt;[pos kw in desc],MID([desc],[pos kw in desc]-7,7))</f>
        <v xml:space="preserve">­me 42 </v>
      </c>
      <c r="O54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89" s="1" t="str">
        <f>TRIM(IF([first '# in desc]&lt;[pos kw in desc],MID([desc],[pos kw in desc]-6,6),FALSE))</f>
        <v>me 42</v>
      </c>
      <c r="Q5489" s="1">
        <f>IF(LEN([manuell])=0,IFERROR([kw fine in title]*1,IFERROR(SUMPRODUCT(COUNTIF(IsDigits,MID([kw in desc],ROW($A$1:$A$150),1)))=LEN([kw in desc]),#N/A)),[manuell])</f>
        <v>42</v>
      </c>
      <c r="R5489" s="1" t="e">
        <f>IF([pos kw in title]&gt;0,MID(J5489,#REF!,4),IF([first '# in title]&gt;0,MID([title],[first '# in title],3),IF([first '# in title]&gt;0,MID([desc],#REF!,3),VLOOKUP([productid],$G$2:$R$1386,8))))</f>
        <v>#REF!</v>
      </c>
      <c r="S5489" s="1" t="str">
        <f>IF([kw in desc]=[kw rough in title],[kw in desc]*1,IFERROR(LEFT([kw_dirty],3)*1,IFERROR(LEFT([kw_dirty],2)*1,"n.a.")))</f>
        <v>n.a.</v>
      </c>
      <c r="T5489" s="1"/>
      <c r="U5489" s="1">
        <f>VLOOKUP(Tabelle1[[#This Row],[productid]],Tabelle2[#All],2,FALSE)</f>
        <v>42</v>
      </c>
    </row>
    <row r="5490" spans="1:21" hidden="1">
      <c r="A5490" t="s">
        <v>2621</v>
      </c>
      <c r="B5490">
        <v>4015</v>
      </c>
      <c r="C5490">
        <v>289859</v>
      </c>
      <c r="D5490" t="s">
        <v>9006</v>
      </c>
      <c r="E5490" t="s">
        <v>9007</v>
      </c>
      <c r="F5490">
        <v>18406</v>
      </c>
      <c r="G5490">
        <v>3497887</v>
      </c>
      <c r="H5490">
        <f t="shared" si="85"/>
        <v>0</v>
      </c>
      <c r="I5490">
        <f t="array" ref="I5490">MIN(IFERROR(FIND(IstNumbers,A5490),""))</f>
        <v>12</v>
      </c>
      <c r="J5490" s="1" t="e">
        <f>IF([first '# in title]&lt;[pos kw in title],MID([title],[pos kw in title]-6,6),#N/A)</f>
        <v>#N/A</v>
      </c>
      <c r="K5490" s="1" t="e">
        <f>IFERROR(MID(SUBSTITUTE([kw rough in title],",","."),FIND("(",[kw rough in title])+1,20),SUBSTITUTE(IFERROR(MID([kw rough in title],FIND(" ",[kw rough in title])+1,20),[kw rough in title]),",","."))</f>
        <v>#N/A</v>
      </c>
      <c r="L5490" s="1">
        <f>IFERROR(FIND("kW",[desc]),0)</f>
        <v>70</v>
      </c>
      <c r="M5490">
        <f t="array" ref="M5490">MIN(IFERROR(FIND(IstNumbers,E5490),""))</f>
        <v>34</v>
      </c>
      <c r="N5490" s="1" t="str">
        <f>IF([first '# in desc]&lt;[pos kw in desc],MID([desc],[pos kw in desc]-7,7))</f>
        <v xml:space="preserve">­me 42 </v>
      </c>
      <c r="O54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0" s="1" t="str">
        <f>TRIM(IF([first '# in desc]&lt;[pos kw in desc],MID([desc],[pos kw in desc]-6,6),FALSE))</f>
        <v>me 42</v>
      </c>
      <c r="Q5490" s="1" t="b">
        <f>IF(LEN([manuell])=0,IFERROR([kw fine in title]*1,IFERROR(SUMPRODUCT(COUNTIF(IsDigits,MID([kw in desc],ROW($A$1:$A$150),1)))=LEN([kw in desc]),#N/A)),[manuell])</f>
        <v>0</v>
      </c>
      <c r="R5490" s="1" t="str">
        <f>IF([pos kw in title]&gt;0,MID(J5490,#REF!,4),IF([first '# in title]&gt;0,MID([title],[first '# in title],3),IF([first '# in title]&gt;0,MID([desc],#REF!,3),VLOOKUP([productid],$G$2:$R$1386,8))))</f>
        <v xml:space="preserve">42 </v>
      </c>
      <c r="S5490" s="1" t="e">
        <f>IF([kw in desc]=[kw rough in title],[kw in desc]*1,IFERROR(LEFT([kw_dirty],3)*1,IFERROR(LEFT([kw_dirty],2)*1,"n.a.")))</f>
        <v>#N/A</v>
      </c>
      <c r="T5490" s="1"/>
      <c r="U5490" s="1">
        <f>VLOOKUP(Tabelle1[[#This Row],[productid]],Tabelle2[#All],2,FALSE)</f>
        <v>42</v>
      </c>
    </row>
    <row r="5491" spans="1:21" hidden="1">
      <c r="A5491" t="s">
        <v>3882</v>
      </c>
      <c r="B5491">
        <v>3865</v>
      </c>
      <c r="C5491">
        <v>289859</v>
      </c>
      <c r="D5491" t="s">
        <v>9008</v>
      </c>
      <c r="E5491" t="s">
        <v>8250</v>
      </c>
      <c r="F5491">
        <v>18406</v>
      </c>
      <c r="G5491">
        <v>1750863</v>
      </c>
      <c r="H5491">
        <f t="shared" si="85"/>
        <v>20</v>
      </c>
      <c r="I5491">
        <f t="array" ref="I5491">MIN(IFERROR(FIND(IstNumbers,A5491),""))</f>
        <v>17</v>
      </c>
      <c r="J5491" s="1" t="str">
        <f>IF([first '# in title]&lt;[pos kw in title],MID([title],[pos kw in title]-6,6),#N/A)</f>
        <v xml:space="preserve">ur 42 </v>
      </c>
      <c r="K549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91" s="1">
        <f>IFERROR(FIND("kW",[desc]),0)</f>
        <v>70</v>
      </c>
      <c r="M5491">
        <f t="array" ref="M5491">MIN(IFERROR(FIND(IstNumbers,E5491),""))</f>
        <v>34</v>
      </c>
      <c r="N5491" s="1" t="str">
        <f>IF([first '# in desc]&lt;[pos kw in desc],MID([desc],[pos kw in desc]-7,7))</f>
        <v xml:space="preserve">­me 42 </v>
      </c>
      <c r="O54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1" s="1" t="str">
        <f>TRIM(IF([first '# in desc]&lt;[pos kw in desc],MID([desc],[pos kw in desc]-6,6),FALSE))</f>
        <v>me 42</v>
      </c>
      <c r="Q5491" s="1">
        <f>IF(LEN([manuell])=0,IFERROR([kw fine in title]*1,IFERROR(SUMPRODUCT(COUNTIF(IsDigits,MID([kw in desc],ROW($A$1:$A$150),1)))=LEN([kw in desc]),#N/A)),[manuell])</f>
        <v>42</v>
      </c>
      <c r="R5491" s="1" t="e">
        <f>IF([pos kw in title]&gt;0,MID(J5491,#REF!,4),IF([first '# in title]&gt;0,MID([title],[first '# in title],3),IF([first '# in title]&gt;0,MID([desc],#REF!,3),VLOOKUP([productid],$G$2:$R$1386,8))))</f>
        <v>#REF!</v>
      </c>
      <c r="S5491" s="1" t="str">
        <f>IF([kw in desc]=[kw rough in title],[kw in desc]*1,IFERROR(LEFT([kw_dirty],3)*1,IFERROR(LEFT([kw_dirty],2)*1,"n.a.")))</f>
        <v>n.a.</v>
      </c>
      <c r="T5491" s="1"/>
      <c r="U5491" s="1">
        <f>VLOOKUP(Tabelle1[[#This Row],[productid]],Tabelle2[#All],2,FALSE)</f>
        <v>42</v>
      </c>
    </row>
    <row r="5492" spans="1:21" hidden="1">
      <c r="A5492" t="s">
        <v>2621</v>
      </c>
      <c r="B5492">
        <v>4020</v>
      </c>
      <c r="C5492">
        <v>289859</v>
      </c>
      <c r="D5492" t="s">
        <v>9009</v>
      </c>
      <c r="E5492" t="s">
        <v>9010</v>
      </c>
      <c r="F5492">
        <v>18406</v>
      </c>
      <c r="G5492">
        <v>3497887</v>
      </c>
      <c r="H5492">
        <f t="shared" si="85"/>
        <v>0</v>
      </c>
      <c r="I5492">
        <f t="array" ref="I5492">MIN(IFERROR(FIND(IstNumbers,A5492),""))</f>
        <v>12</v>
      </c>
      <c r="J5492" s="1" t="e">
        <f>IF([first '# in title]&lt;[pos kw in title],MID([title],[pos kw in title]-6,6),#N/A)</f>
        <v>#N/A</v>
      </c>
      <c r="K5492" s="1" t="e">
        <f>IFERROR(MID(SUBSTITUTE([kw rough in title],",","."),FIND("(",[kw rough in title])+1,20),SUBSTITUTE(IFERROR(MID([kw rough in title],FIND(" ",[kw rough in title])+1,20),[kw rough in title]),",","."))</f>
        <v>#N/A</v>
      </c>
      <c r="L5492" s="1">
        <f>IFERROR(FIND("kW",[desc]),0)</f>
        <v>70</v>
      </c>
      <c r="M5492">
        <f t="array" ref="M5492">MIN(IFERROR(FIND(IstNumbers,E5492),""))</f>
        <v>34</v>
      </c>
      <c r="N5492" s="1" t="str">
        <f>IF([first '# in desc]&lt;[pos kw in desc],MID([desc],[pos kw in desc]-7,7))</f>
        <v xml:space="preserve">­me 42 </v>
      </c>
      <c r="O54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2" s="1" t="str">
        <f>TRIM(IF([first '# in desc]&lt;[pos kw in desc],MID([desc],[pos kw in desc]-6,6),FALSE))</f>
        <v>me 42</v>
      </c>
      <c r="Q5492" s="1" t="b">
        <f>IF(LEN([manuell])=0,IFERROR([kw fine in title]*1,IFERROR(SUMPRODUCT(COUNTIF(IsDigits,MID([kw in desc],ROW($A$1:$A$150),1)))=LEN([kw in desc]),#N/A)),[manuell])</f>
        <v>0</v>
      </c>
      <c r="R5492" s="1" t="str">
        <f>IF([pos kw in title]&gt;0,MID(J5492,#REF!,4),IF([first '# in title]&gt;0,MID([title],[first '# in title],3),IF([first '# in title]&gt;0,MID([desc],#REF!,3),VLOOKUP([productid],$G$2:$R$1386,8))))</f>
        <v xml:space="preserve">42 </v>
      </c>
      <c r="S5492" s="1" t="e">
        <f>IF([kw in desc]=[kw rough in title],[kw in desc]*1,IFERROR(LEFT([kw_dirty],3)*1,IFERROR(LEFT([kw_dirty],2)*1,"n.a.")))</f>
        <v>#N/A</v>
      </c>
      <c r="T5492" s="1"/>
      <c r="U5492" s="1">
        <f>VLOOKUP(Tabelle1[[#This Row],[productid]],Tabelle2[#All],2,FALSE)</f>
        <v>42</v>
      </c>
    </row>
    <row r="5493" spans="1:21" hidden="1">
      <c r="A5493" t="s">
        <v>3882</v>
      </c>
      <c r="B5493">
        <v>3865</v>
      </c>
      <c r="C5493">
        <v>289859</v>
      </c>
      <c r="D5493" t="s">
        <v>9011</v>
      </c>
      <c r="E5493" t="s">
        <v>8255</v>
      </c>
      <c r="F5493">
        <v>18406</v>
      </c>
      <c r="G5493">
        <v>1750863</v>
      </c>
      <c r="H5493">
        <f t="shared" si="85"/>
        <v>20</v>
      </c>
      <c r="I5493">
        <f t="array" ref="I5493">MIN(IFERROR(FIND(IstNumbers,A5493),""))</f>
        <v>17</v>
      </c>
      <c r="J5493" s="1" t="str">
        <f>IF([first '# in title]&lt;[pos kw in title],MID([title],[pos kw in title]-6,6),#N/A)</f>
        <v xml:space="preserve">ur 42 </v>
      </c>
      <c r="K549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93" s="1">
        <f>IFERROR(FIND("kW",[desc]),0)</f>
        <v>70</v>
      </c>
      <c r="M5493">
        <f t="array" ref="M5493">MIN(IFERROR(FIND(IstNumbers,E5493),""))</f>
        <v>34</v>
      </c>
      <c r="N5493" s="1" t="str">
        <f>IF([first '# in desc]&lt;[pos kw in desc],MID([desc],[pos kw in desc]-7,7))</f>
        <v xml:space="preserve">­me 42 </v>
      </c>
      <c r="O54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3" s="1" t="str">
        <f>TRIM(IF([first '# in desc]&lt;[pos kw in desc],MID([desc],[pos kw in desc]-6,6),FALSE))</f>
        <v>me 42</v>
      </c>
      <c r="Q5493" s="1">
        <f>IF(LEN([manuell])=0,IFERROR([kw fine in title]*1,IFERROR(SUMPRODUCT(COUNTIF(IsDigits,MID([kw in desc],ROW($A$1:$A$150),1)))=LEN([kw in desc]),#N/A)),[manuell])</f>
        <v>42</v>
      </c>
      <c r="R5493" s="1" t="e">
        <f>IF([pos kw in title]&gt;0,MID(J5493,#REF!,4),IF([first '# in title]&gt;0,MID([title],[first '# in title],3),IF([first '# in title]&gt;0,MID([desc],#REF!,3),VLOOKUP([productid],$G$2:$R$1386,8))))</f>
        <v>#REF!</v>
      </c>
      <c r="S5493" s="1" t="str">
        <f>IF([kw in desc]=[kw rough in title],[kw in desc]*1,IFERROR(LEFT([kw_dirty],3)*1,IFERROR(LEFT([kw_dirty],2)*1,"n.a.")))</f>
        <v>n.a.</v>
      </c>
      <c r="T5493" s="1"/>
      <c r="U5493" s="1">
        <f>VLOOKUP(Tabelle1[[#This Row],[productid]],Tabelle2[#All],2,FALSE)</f>
        <v>42</v>
      </c>
    </row>
    <row r="5494" spans="1:21" hidden="1">
      <c r="A5494" t="s">
        <v>2621</v>
      </c>
      <c r="B5494">
        <v>4020</v>
      </c>
      <c r="C5494">
        <v>289859</v>
      </c>
      <c r="D5494" t="s">
        <v>9012</v>
      </c>
      <c r="E5494" t="s">
        <v>9013</v>
      </c>
      <c r="F5494">
        <v>18406</v>
      </c>
      <c r="G5494">
        <v>3497887</v>
      </c>
      <c r="H5494">
        <f t="shared" si="85"/>
        <v>0</v>
      </c>
      <c r="I5494">
        <f t="array" ref="I5494">MIN(IFERROR(FIND(IstNumbers,A5494),""))</f>
        <v>12</v>
      </c>
      <c r="J5494" s="1" t="e">
        <f>IF([first '# in title]&lt;[pos kw in title],MID([title],[pos kw in title]-6,6),#N/A)</f>
        <v>#N/A</v>
      </c>
      <c r="K5494" s="1" t="e">
        <f>IFERROR(MID(SUBSTITUTE([kw rough in title],",","."),FIND("(",[kw rough in title])+1,20),SUBSTITUTE(IFERROR(MID([kw rough in title],FIND(" ",[kw rough in title])+1,20),[kw rough in title]),",","."))</f>
        <v>#N/A</v>
      </c>
      <c r="L5494" s="1">
        <f>IFERROR(FIND("kW",[desc]),0)</f>
        <v>70</v>
      </c>
      <c r="M5494">
        <f t="array" ref="M5494">MIN(IFERROR(FIND(IstNumbers,E5494),""))</f>
        <v>34</v>
      </c>
      <c r="N5494" s="1" t="str">
        <f>IF([first '# in desc]&lt;[pos kw in desc],MID([desc],[pos kw in desc]-7,7))</f>
        <v xml:space="preserve">­me 42 </v>
      </c>
      <c r="O54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4" s="1" t="str">
        <f>TRIM(IF([first '# in desc]&lt;[pos kw in desc],MID([desc],[pos kw in desc]-6,6),FALSE))</f>
        <v>me 42</v>
      </c>
      <c r="Q5494" s="1" t="b">
        <f>IF(LEN([manuell])=0,IFERROR([kw fine in title]*1,IFERROR(SUMPRODUCT(COUNTIF(IsDigits,MID([kw in desc],ROW($A$1:$A$150),1)))=LEN([kw in desc]),#N/A)),[manuell])</f>
        <v>0</v>
      </c>
      <c r="R5494" s="1" t="str">
        <f>IF([pos kw in title]&gt;0,MID(J5494,#REF!,4),IF([first '# in title]&gt;0,MID([title],[first '# in title],3),IF([first '# in title]&gt;0,MID([desc],#REF!,3),VLOOKUP([productid],$G$2:$R$1386,8))))</f>
        <v xml:space="preserve">42 </v>
      </c>
      <c r="S5494" s="1" t="e">
        <f>IF([kw in desc]=[kw rough in title],[kw in desc]*1,IFERROR(LEFT([kw_dirty],3)*1,IFERROR(LEFT([kw_dirty],2)*1,"n.a.")))</f>
        <v>#N/A</v>
      </c>
      <c r="T5494" s="1"/>
      <c r="U5494" s="1">
        <f>VLOOKUP(Tabelle1[[#This Row],[productid]],Tabelle2[#All],2,FALSE)</f>
        <v>42</v>
      </c>
    </row>
    <row r="5495" spans="1:21" hidden="1">
      <c r="A5495" t="s">
        <v>3882</v>
      </c>
      <c r="B5495">
        <v>3865</v>
      </c>
      <c r="C5495">
        <v>289859</v>
      </c>
      <c r="D5495" t="s">
        <v>9014</v>
      </c>
      <c r="E5495" t="s">
        <v>8263</v>
      </c>
      <c r="F5495">
        <v>18406</v>
      </c>
      <c r="G5495">
        <v>1750863</v>
      </c>
      <c r="H5495">
        <f t="shared" si="85"/>
        <v>20</v>
      </c>
      <c r="I5495">
        <f t="array" ref="I5495">MIN(IFERROR(FIND(IstNumbers,A5495),""))</f>
        <v>17</v>
      </c>
      <c r="J5495" s="1" t="str">
        <f>IF([first '# in title]&lt;[pos kw in title],MID([title],[pos kw in title]-6,6),#N/A)</f>
        <v xml:space="preserve">ur 42 </v>
      </c>
      <c r="K549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95" s="1">
        <f>IFERROR(FIND("kW",[desc]),0)</f>
        <v>70</v>
      </c>
      <c r="M5495">
        <f t="array" ref="M5495">MIN(IFERROR(FIND(IstNumbers,E5495),""))</f>
        <v>34</v>
      </c>
      <c r="N5495" s="1" t="str">
        <f>IF([first '# in desc]&lt;[pos kw in desc],MID([desc],[pos kw in desc]-7,7))</f>
        <v xml:space="preserve">­me 42 </v>
      </c>
      <c r="O54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5" s="1" t="str">
        <f>TRIM(IF([first '# in desc]&lt;[pos kw in desc],MID([desc],[pos kw in desc]-6,6),FALSE))</f>
        <v>me 42</v>
      </c>
      <c r="Q5495" s="1">
        <f>IF(LEN([manuell])=0,IFERROR([kw fine in title]*1,IFERROR(SUMPRODUCT(COUNTIF(IsDigits,MID([kw in desc],ROW($A$1:$A$150),1)))=LEN([kw in desc]),#N/A)),[manuell])</f>
        <v>42</v>
      </c>
      <c r="R5495" s="1" t="e">
        <f>IF([pos kw in title]&gt;0,MID(J5495,#REF!,4),IF([first '# in title]&gt;0,MID([title],[first '# in title],3),IF([first '# in title]&gt;0,MID([desc],#REF!,3),VLOOKUP([productid],$G$2:$R$1386,8))))</f>
        <v>#REF!</v>
      </c>
      <c r="S5495" s="1" t="str">
        <f>IF([kw in desc]=[kw rough in title],[kw in desc]*1,IFERROR(LEFT([kw_dirty],3)*1,IFERROR(LEFT([kw_dirty],2)*1,"n.a.")))</f>
        <v>n.a.</v>
      </c>
      <c r="T5495" s="1"/>
      <c r="U5495" s="1">
        <f>VLOOKUP(Tabelle1[[#This Row],[productid]],Tabelle2[#All],2,FALSE)</f>
        <v>42</v>
      </c>
    </row>
    <row r="5496" spans="1:21" hidden="1">
      <c r="A5496" t="s">
        <v>2621</v>
      </c>
      <c r="B5496">
        <v>4020</v>
      </c>
      <c r="C5496">
        <v>289859</v>
      </c>
      <c r="D5496" t="s">
        <v>9015</v>
      </c>
      <c r="E5496" t="s">
        <v>9016</v>
      </c>
      <c r="F5496">
        <v>18406</v>
      </c>
      <c r="G5496">
        <v>3497887</v>
      </c>
      <c r="H5496">
        <f t="shared" si="85"/>
        <v>0</v>
      </c>
      <c r="I5496">
        <f t="array" ref="I5496">MIN(IFERROR(FIND(IstNumbers,A5496),""))</f>
        <v>12</v>
      </c>
      <c r="J5496" s="1" t="e">
        <f>IF([first '# in title]&lt;[pos kw in title],MID([title],[pos kw in title]-6,6),#N/A)</f>
        <v>#N/A</v>
      </c>
      <c r="K5496" s="1" t="e">
        <f>IFERROR(MID(SUBSTITUTE([kw rough in title],",","."),FIND("(",[kw rough in title])+1,20),SUBSTITUTE(IFERROR(MID([kw rough in title],FIND(" ",[kw rough in title])+1,20),[kw rough in title]),",","."))</f>
        <v>#N/A</v>
      </c>
      <c r="L5496" s="1">
        <f>IFERROR(FIND("kW",[desc]),0)</f>
        <v>70</v>
      </c>
      <c r="M5496">
        <f t="array" ref="M5496">MIN(IFERROR(FIND(IstNumbers,E5496),""))</f>
        <v>34</v>
      </c>
      <c r="N5496" s="1" t="str">
        <f>IF([first '# in desc]&lt;[pos kw in desc],MID([desc],[pos kw in desc]-7,7))</f>
        <v xml:space="preserve">­me 42 </v>
      </c>
      <c r="O54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6" s="1" t="str">
        <f>TRIM(IF([first '# in desc]&lt;[pos kw in desc],MID([desc],[pos kw in desc]-6,6),FALSE))</f>
        <v>me 42</v>
      </c>
      <c r="Q5496" s="1" t="b">
        <f>IF(LEN([manuell])=0,IFERROR([kw fine in title]*1,IFERROR(SUMPRODUCT(COUNTIF(IsDigits,MID([kw in desc],ROW($A$1:$A$150),1)))=LEN([kw in desc]),#N/A)),[manuell])</f>
        <v>0</v>
      </c>
      <c r="R5496" s="1" t="str">
        <f>IF([pos kw in title]&gt;0,MID(J5496,#REF!,4),IF([first '# in title]&gt;0,MID([title],[first '# in title],3),IF([first '# in title]&gt;0,MID([desc],#REF!,3),VLOOKUP([productid],$G$2:$R$1386,8))))</f>
        <v xml:space="preserve">42 </v>
      </c>
      <c r="S5496" s="1" t="e">
        <f>IF([kw in desc]=[kw rough in title],[kw in desc]*1,IFERROR(LEFT([kw_dirty],3)*1,IFERROR(LEFT([kw_dirty],2)*1,"n.a.")))</f>
        <v>#N/A</v>
      </c>
      <c r="T5496" s="1"/>
      <c r="U5496" s="1">
        <f>VLOOKUP(Tabelle1[[#This Row],[productid]],Tabelle2[#All],2,FALSE)</f>
        <v>42</v>
      </c>
    </row>
    <row r="5497" spans="1:21" hidden="1">
      <c r="A5497" t="s">
        <v>3882</v>
      </c>
      <c r="B5497">
        <v>3865</v>
      </c>
      <c r="C5497">
        <v>289859</v>
      </c>
      <c r="D5497" t="s">
        <v>9017</v>
      </c>
      <c r="E5497" t="s">
        <v>9018</v>
      </c>
      <c r="F5497">
        <v>18406</v>
      </c>
      <c r="G5497">
        <v>1750863</v>
      </c>
      <c r="H5497">
        <f t="shared" si="85"/>
        <v>20</v>
      </c>
      <c r="I5497">
        <f t="array" ref="I5497">MIN(IFERROR(FIND(IstNumbers,A5497),""))</f>
        <v>17</v>
      </c>
      <c r="J5497" s="1" t="str">
        <f>IF([first '# in title]&lt;[pos kw in title],MID([title],[pos kw in title]-6,6),#N/A)</f>
        <v xml:space="preserve">ur 42 </v>
      </c>
      <c r="K549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97" s="1">
        <f>IFERROR(FIND("kW",[desc]),0)</f>
        <v>70</v>
      </c>
      <c r="M5497">
        <f t="array" ref="M5497">MIN(IFERROR(FIND(IstNumbers,E5497),""))</f>
        <v>34</v>
      </c>
      <c r="N5497" s="1" t="str">
        <f>IF([first '# in desc]&lt;[pos kw in desc],MID([desc],[pos kw in desc]-7,7))</f>
        <v xml:space="preserve">­me 42 </v>
      </c>
      <c r="O54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7" s="1" t="str">
        <f>TRIM(IF([first '# in desc]&lt;[pos kw in desc],MID([desc],[pos kw in desc]-6,6),FALSE))</f>
        <v>me 42</v>
      </c>
      <c r="Q5497" s="1">
        <f>IF(LEN([manuell])=0,IFERROR([kw fine in title]*1,IFERROR(SUMPRODUCT(COUNTIF(IsDigits,MID([kw in desc],ROW($A$1:$A$150),1)))=LEN([kw in desc]),#N/A)),[manuell])</f>
        <v>42</v>
      </c>
      <c r="R5497" s="1" t="e">
        <f>IF([pos kw in title]&gt;0,MID(J5497,#REF!,4),IF([first '# in title]&gt;0,MID([title],[first '# in title],3),IF([first '# in title]&gt;0,MID([desc],#REF!,3),VLOOKUP([productid],$G$2:$R$1386,8))))</f>
        <v>#REF!</v>
      </c>
      <c r="S5497" s="1" t="str">
        <f>IF([kw in desc]=[kw rough in title],[kw in desc]*1,IFERROR(LEFT([kw_dirty],3)*1,IFERROR(LEFT([kw_dirty],2)*1,"n.a.")))</f>
        <v>n.a.</v>
      </c>
      <c r="T5497" s="1"/>
      <c r="U5497" s="1">
        <f>VLOOKUP(Tabelle1[[#This Row],[productid]],Tabelle2[#All],2,FALSE)</f>
        <v>42</v>
      </c>
    </row>
    <row r="5498" spans="1:21" hidden="1">
      <c r="A5498" t="s">
        <v>2621</v>
      </c>
      <c r="B5498">
        <v>4020</v>
      </c>
      <c r="C5498">
        <v>289859</v>
      </c>
      <c r="D5498" t="s">
        <v>9019</v>
      </c>
      <c r="E5498" t="s">
        <v>8758</v>
      </c>
      <c r="F5498">
        <v>18406</v>
      </c>
      <c r="G5498">
        <v>3497887</v>
      </c>
      <c r="H5498">
        <f t="shared" si="85"/>
        <v>0</v>
      </c>
      <c r="I5498">
        <f t="array" ref="I5498">MIN(IFERROR(FIND(IstNumbers,A5498),""))</f>
        <v>12</v>
      </c>
      <c r="J5498" s="1" t="e">
        <f>IF([first '# in title]&lt;[pos kw in title],MID([title],[pos kw in title]-6,6),#N/A)</f>
        <v>#N/A</v>
      </c>
      <c r="K5498" s="1" t="e">
        <f>IFERROR(MID(SUBSTITUTE([kw rough in title],",","."),FIND("(",[kw rough in title])+1,20),SUBSTITUTE(IFERROR(MID([kw rough in title],FIND(" ",[kw rough in title])+1,20),[kw rough in title]),",","."))</f>
        <v>#N/A</v>
      </c>
      <c r="L5498" s="1">
        <f>IFERROR(FIND("kW",[desc]),0)</f>
        <v>70</v>
      </c>
      <c r="M5498">
        <f t="array" ref="M5498">MIN(IFERROR(FIND(IstNumbers,E5498),""))</f>
        <v>34</v>
      </c>
      <c r="N5498" s="1" t="str">
        <f>IF([first '# in desc]&lt;[pos kw in desc],MID([desc],[pos kw in desc]-7,7))</f>
        <v xml:space="preserve">­me 42 </v>
      </c>
      <c r="O54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8" s="1" t="str">
        <f>TRIM(IF([first '# in desc]&lt;[pos kw in desc],MID([desc],[pos kw in desc]-6,6),FALSE))</f>
        <v>me 42</v>
      </c>
      <c r="Q5498" s="1" t="b">
        <f>IF(LEN([manuell])=0,IFERROR([kw fine in title]*1,IFERROR(SUMPRODUCT(COUNTIF(IsDigits,MID([kw in desc],ROW($A$1:$A$150),1)))=LEN([kw in desc]),#N/A)),[manuell])</f>
        <v>0</v>
      </c>
      <c r="R5498" s="1" t="str">
        <f>IF([pos kw in title]&gt;0,MID(J5498,#REF!,4),IF([first '# in title]&gt;0,MID([title],[first '# in title],3),IF([first '# in title]&gt;0,MID([desc],#REF!,3),VLOOKUP([productid],$G$2:$R$1386,8))))</f>
        <v xml:space="preserve">42 </v>
      </c>
      <c r="S5498" s="1" t="e">
        <f>IF([kw in desc]=[kw rough in title],[kw in desc]*1,IFERROR(LEFT([kw_dirty],3)*1,IFERROR(LEFT([kw_dirty],2)*1,"n.a.")))</f>
        <v>#N/A</v>
      </c>
      <c r="T5498" s="1"/>
      <c r="U5498" s="1">
        <f>VLOOKUP(Tabelle1[[#This Row],[productid]],Tabelle2[#All],2,FALSE)</f>
        <v>42</v>
      </c>
    </row>
    <row r="5499" spans="1:21" hidden="1">
      <c r="A5499" t="s">
        <v>3882</v>
      </c>
      <c r="B5499">
        <v>3865</v>
      </c>
      <c r="C5499">
        <v>289859</v>
      </c>
      <c r="D5499" t="s">
        <v>9020</v>
      </c>
      <c r="E5499" t="s">
        <v>8268</v>
      </c>
      <c r="F5499">
        <v>18406</v>
      </c>
      <c r="G5499">
        <v>1750863</v>
      </c>
      <c r="H5499">
        <f t="shared" si="85"/>
        <v>20</v>
      </c>
      <c r="I5499">
        <f t="array" ref="I5499">MIN(IFERROR(FIND(IstNumbers,A5499),""))</f>
        <v>17</v>
      </c>
      <c r="J5499" s="1" t="str">
        <f>IF([first '# in title]&lt;[pos kw in title],MID([title],[pos kw in title]-6,6),#N/A)</f>
        <v xml:space="preserve">ur 42 </v>
      </c>
      <c r="K549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499" s="1">
        <f>IFERROR(FIND("kW",[desc]),0)</f>
        <v>70</v>
      </c>
      <c r="M5499">
        <f t="array" ref="M5499">MIN(IFERROR(FIND(IstNumbers,E5499),""))</f>
        <v>34</v>
      </c>
      <c r="N5499" s="1" t="str">
        <f>IF([first '# in desc]&lt;[pos kw in desc],MID([desc],[pos kw in desc]-7,7))</f>
        <v xml:space="preserve">­me 42 </v>
      </c>
      <c r="O54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499" s="1" t="str">
        <f>TRIM(IF([first '# in desc]&lt;[pos kw in desc],MID([desc],[pos kw in desc]-6,6),FALSE))</f>
        <v>me 42</v>
      </c>
      <c r="Q5499" s="1">
        <f>IF(LEN([manuell])=0,IFERROR([kw fine in title]*1,IFERROR(SUMPRODUCT(COUNTIF(IsDigits,MID([kw in desc],ROW($A$1:$A$150),1)))=LEN([kw in desc]),#N/A)),[manuell])</f>
        <v>42</v>
      </c>
      <c r="R5499" s="1" t="e">
        <f>IF([pos kw in title]&gt;0,MID(J5499,#REF!,4),IF([first '# in title]&gt;0,MID([title],[first '# in title],3),IF([first '# in title]&gt;0,MID([desc],#REF!,3),VLOOKUP([productid],$G$2:$R$1386,8))))</f>
        <v>#REF!</v>
      </c>
      <c r="S5499" s="1" t="str">
        <f>IF([kw in desc]=[kw rough in title],[kw in desc]*1,IFERROR(LEFT([kw_dirty],3)*1,IFERROR(LEFT([kw_dirty],2)*1,"n.a.")))</f>
        <v>n.a.</v>
      </c>
      <c r="T5499" s="1"/>
      <c r="U5499" s="1">
        <f>VLOOKUP(Tabelle1[[#This Row],[productid]],Tabelle2[#All],2,FALSE)</f>
        <v>42</v>
      </c>
    </row>
    <row r="5500" spans="1:21" hidden="1">
      <c r="A5500" t="s">
        <v>2621</v>
      </c>
      <c r="B5500">
        <v>4020</v>
      </c>
      <c r="C5500">
        <v>289859</v>
      </c>
      <c r="D5500" t="s">
        <v>9021</v>
      </c>
      <c r="E5500" t="s">
        <v>9022</v>
      </c>
      <c r="F5500">
        <v>18406</v>
      </c>
      <c r="G5500">
        <v>3497887</v>
      </c>
      <c r="H5500">
        <f t="shared" si="85"/>
        <v>0</v>
      </c>
      <c r="I5500">
        <f t="array" ref="I5500">MIN(IFERROR(FIND(IstNumbers,A5500),""))</f>
        <v>12</v>
      </c>
      <c r="J5500" s="1" t="e">
        <f>IF([first '# in title]&lt;[pos kw in title],MID([title],[pos kw in title]-6,6),#N/A)</f>
        <v>#N/A</v>
      </c>
      <c r="K5500" s="1" t="e">
        <f>IFERROR(MID(SUBSTITUTE([kw rough in title],",","."),FIND("(",[kw rough in title])+1,20),SUBSTITUTE(IFERROR(MID([kw rough in title],FIND(" ",[kw rough in title])+1,20),[kw rough in title]),",","."))</f>
        <v>#N/A</v>
      </c>
      <c r="L5500" s="1">
        <f>IFERROR(FIND("kW",[desc]),0)</f>
        <v>70</v>
      </c>
      <c r="M5500">
        <f t="array" ref="M5500">MIN(IFERROR(FIND(IstNumbers,E5500),""))</f>
        <v>34</v>
      </c>
      <c r="N5500" s="1" t="str">
        <f>IF([first '# in desc]&lt;[pos kw in desc],MID([desc],[pos kw in desc]-7,7))</f>
        <v xml:space="preserve">­me 42 </v>
      </c>
      <c r="O55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00" s="1" t="str">
        <f>TRIM(IF([first '# in desc]&lt;[pos kw in desc],MID([desc],[pos kw in desc]-6,6),FALSE))</f>
        <v>me 42</v>
      </c>
      <c r="Q5500" s="1" t="b">
        <f>IF(LEN([manuell])=0,IFERROR([kw fine in title]*1,IFERROR(SUMPRODUCT(COUNTIF(IsDigits,MID([kw in desc],ROW($A$1:$A$150),1)))=LEN([kw in desc]),#N/A)),[manuell])</f>
        <v>0</v>
      </c>
      <c r="R5500" s="1" t="str">
        <f>IF([pos kw in title]&gt;0,MID(J5500,#REF!,4),IF([first '# in title]&gt;0,MID([title],[first '# in title],3),IF([first '# in title]&gt;0,MID([desc],#REF!,3),VLOOKUP([productid],$G$2:$R$1386,8))))</f>
        <v xml:space="preserve">42 </v>
      </c>
      <c r="S5500" s="1" t="e">
        <f>IF([kw in desc]=[kw rough in title],[kw in desc]*1,IFERROR(LEFT([kw_dirty],3)*1,IFERROR(LEFT([kw_dirty],2)*1,"n.a.")))</f>
        <v>#N/A</v>
      </c>
      <c r="T5500" s="1"/>
      <c r="U5500" s="1">
        <f>VLOOKUP(Tabelle1[[#This Row],[productid]],Tabelle2[#All],2,FALSE)</f>
        <v>42</v>
      </c>
    </row>
    <row r="5501" spans="1:21" hidden="1">
      <c r="A5501" t="s">
        <v>3882</v>
      </c>
      <c r="B5501">
        <v>3870</v>
      </c>
      <c r="C5501">
        <v>289859</v>
      </c>
      <c r="D5501" t="s">
        <v>9023</v>
      </c>
      <c r="E5501" t="s">
        <v>8306</v>
      </c>
      <c r="F5501">
        <v>18406</v>
      </c>
      <c r="G5501">
        <v>1750863</v>
      </c>
      <c r="H5501">
        <f t="shared" si="85"/>
        <v>20</v>
      </c>
      <c r="I5501">
        <f t="array" ref="I5501">MIN(IFERROR(FIND(IstNumbers,A5501),""))</f>
        <v>17</v>
      </c>
      <c r="J5501" s="1" t="str">
        <f>IF([first '# in title]&lt;[pos kw in title],MID([title],[pos kw in title]-6,6),#N/A)</f>
        <v xml:space="preserve">ur 42 </v>
      </c>
      <c r="K550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501" s="1">
        <f>IFERROR(FIND("kW",[desc]),0)</f>
        <v>70</v>
      </c>
      <c r="M5501">
        <f t="array" ref="M5501">MIN(IFERROR(FIND(IstNumbers,E5501),""))</f>
        <v>34</v>
      </c>
      <c r="N5501" s="1" t="str">
        <f>IF([first '# in desc]&lt;[pos kw in desc],MID([desc],[pos kw in desc]-7,7))</f>
        <v xml:space="preserve">­me 42 </v>
      </c>
      <c r="O55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01" s="1" t="str">
        <f>TRIM(IF([first '# in desc]&lt;[pos kw in desc],MID([desc],[pos kw in desc]-6,6),FALSE))</f>
        <v>me 42</v>
      </c>
      <c r="Q5501" s="1">
        <f>IF(LEN([manuell])=0,IFERROR([kw fine in title]*1,IFERROR(SUMPRODUCT(COUNTIF(IsDigits,MID([kw in desc],ROW($A$1:$A$150),1)))=LEN([kw in desc]),#N/A)),[manuell])</f>
        <v>42</v>
      </c>
      <c r="R5501" s="1" t="e">
        <f>IF([pos kw in title]&gt;0,MID(J5501,#REF!,4),IF([first '# in title]&gt;0,MID([title],[first '# in title],3),IF([first '# in title]&gt;0,MID([desc],#REF!,3),VLOOKUP([productid],$G$2:$R$1386,8))))</f>
        <v>#REF!</v>
      </c>
      <c r="S5501" s="1" t="str">
        <f>IF([kw in desc]=[kw rough in title],[kw in desc]*1,IFERROR(LEFT([kw_dirty],3)*1,IFERROR(LEFT([kw_dirty],2)*1,"n.a.")))</f>
        <v>n.a.</v>
      </c>
      <c r="T5501" s="1"/>
      <c r="U5501" s="1">
        <f>VLOOKUP(Tabelle1[[#This Row],[productid]],Tabelle2[#All],2,FALSE)</f>
        <v>42</v>
      </c>
    </row>
    <row r="5502" spans="1:21">
      <c r="A5502" t="s">
        <v>4272</v>
      </c>
      <c r="B5502">
        <v>3284</v>
      </c>
      <c r="C5502">
        <v>289859</v>
      </c>
      <c r="D5502" t="s">
        <v>9024</v>
      </c>
      <c r="E5502" t="s">
        <v>9025</v>
      </c>
      <c r="F5502">
        <v>18406</v>
      </c>
      <c r="G5502">
        <v>2286143</v>
      </c>
      <c r="H5502">
        <f t="shared" si="85"/>
        <v>0</v>
      </c>
      <c r="I5502">
        <f t="array" ref="I5502">MIN(IFERROR(FIND(IstNumbers,A5502),""))</f>
        <v>28</v>
      </c>
      <c r="J5502" s="1" t="e">
        <f>IF([first '# in title]&lt;[pos kw in title],MID([title],[pos kw in title]-6,6),#N/A)</f>
        <v>#N/A</v>
      </c>
      <c r="K5502" s="1" t="e">
        <f>IFERROR(MID(SUBSTITUTE([kw rough in title],",","."),FIND("(",[kw rough in title])+1,20),SUBSTITUTE(IFERROR(MID([kw rough in title],FIND(" ",[kw rough in title])+1,20),[kw rough in title]),",","."))</f>
        <v>#N/A</v>
      </c>
      <c r="L5502" s="1">
        <f>IFERROR(FIND("kW",[desc]),0)</f>
        <v>0</v>
      </c>
      <c r="M5502">
        <f t="array" ref="M5502">MIN(IFERROR(FIND(IstNumbers,E5502),""))</f>
        <v>18</v>
      </c>
      <c r="N5502" s="1" t="b">
        <f>IF([first '# in desc]&lt;[pos kw in desc],MID([desc],[pos kw in desc]-7,7))</f>
        <v>0</v>
      </c>
      <c r="O55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02" s="1" t="str">
        <f>TRIM(IF([first '# in desc]&lt;[pos kw in desc],MID([desc],[pos kw in desc]-6,6),FALSE))</f>
        <v>FALSCH</v>
      </c>
      <c r="Q5502" s="1" t="b">
        <f>IF(LEN([manuell])=0,IFERROR([kw fine in title]*1,IFERROR(SUMPRODUCT(COUNTIF(IsDigits,MID([kw in desc],ROW($A$1:$A$150),1)))=LEN([kw in desc]),#N/A)),[manuell])</f>
        <v>0</v>
      </c>
      <c r="R5502" s="1" t="str">
        <f>IF([pos kw in title]&gt;0,MID(J5502,#REF!,4),IF([first '# in title]&gt;0,MID([title],[first '# in title],3),IF([first '# in title]&gt;0,MID([desc],#REF!,3),VLOOKUP([productid],$G$2:$R$1386,8))))</f>
        <v>146</v>
      </c>
      <c r="S5502" s="1" t="e">
        <f>IF([kw in desc]=[kw rough in title],[kw in desc]*1,IFERROR(LEFT([kw_dirty],3)*1,IFERROR(LEFT([kw_dirty],2)*1,"n.a.")))</f>
        <v>#N/A</v>
      </c>
      <c r="T5502" s="1"/>
      <c r="U5502" s="1" t="e">
        <f>VLOOKUP(Tabelle1[[#This Row],[productid]],Tabelle2[#All],2,FALSE)</f>
        <v>#N/A</v>
      </c>
    </row>
    <row r="5503" spans="1:21">
      <c r="A5503" t="s">
        <v>4272</v>
      </c>
      <c r="B5503">
        <v>3284</v>
      </c>
      <c r="C5503">
        <v>289859</v>
      </c>
      <c r="D5503" t="s">
        <v>9026</v>
      </c>
      <c r="E5503" t="s">
        <v>9027</v>
      </c>
      <c r="F5503">
        <v>18406</v>
      </c>
      <c r="G5503">
        <v>2286143</v>
      </c>
      <c r="H5503">
        <f t="shared" si="85"/>
        <v>0</v>
      </c>
      <c r="I5503">
        <f t="array" ref="I5503">MIN(IFERROR(FIND(IstNumbers,A5503),""))</f>
        <v>28</v>
      </c>
      <c r="J5503" s="1" t="e">
        <f>IF([first '# in title]&lt;[pos kw in title],MID([title],[pos kw in title]-6,6),#N/A)</f>
        <v>#N/A</v>
      </c>
      <c r="K5503" s="1" t="e">
        <f>IFERROR(MID(SUBSTITUTE([kw rough in title],",","."),FIND("(",[kw rough in title])+1,20),SUBSTITUTE(IFERROR(MID([kw rough in title],FIND(" ",[kw rough in title])+1,20),[kw rough in title]),",","."))</f>
        <v>#N/A</v>
      </c>
      <c r="L5503" s="1">
        <f>IFERROR(FIND("kW",[desc]),0)</f>
        <v>0</v>
      </c>
      <c r="M5503">
        <f t="array" ref="M5503">MIN(IFERROR(FIND(IstNumbers,E5503),""))</f>
        <v>33</v>
      </c>
      <c r="N5503" s="1" t="b">
        <f>IF([first '# in desc]&lt;[pos kw in desc],MID([desc],[pos kw in desc]-7,7))</f>
        <v>0</v>
      </c>
      <c r="O55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03" s="1" t="str">
        <f>TRIM(IF([first '# in desc]&lt;[pos kw in desc],MID([desc],[pos kw in desc]-6,6),FALSE))</f>
        <v>FALSCH</v>
      </c>
      <c r="Q5503" s="1" t="b">
        <f>IF(LEN([manuell])=0,IFERROR([kw fine in title]*1,IFERROR(SUMPRODUCT(COUNTIF(IsDigits,MID([kw in desc],ROW($A$1:$A$150),1)))=LEN([kw in desc]),#N/A)),[manuell])</f>
        <v>0</v>
      </c>
      <c r="R5503" s="1" t="str">
        <f>IF([pos kw in title]&gt;0,MID(J5503,#REF!,4),IF([first '# in title]&gt;0,MID([title],[first '# in title],3),IF([first '# in title]&gt;0,MID([desc],#REF!,3),VLOOKUP([productid],$G$2:$R$1386,8))))</f>
        <v>146</v>
      </c>
      <c r="S5503" s="1" t="e">
        <f>IF([kw in desc]=[kw rough in title],[kw in desc]*1,IFERROR(LEFT([kw_dirty],3)*1,IFERROR(LEFT([kw_dirty],2)*1,"n.a.")))</f>
        <v>#N/A</v>
      </c>
      <c r="T5503" s="1"/>
      <c r="U5503" s="1" t="e">
        <f>VLOOKUP(Tabelle1[[#This Row],[productid]],Tabelle2[#All],2,FALSE)</f>
        <v>#N/A</v>
      </c>
    </row>
    <row r="5504" spans="1:21">
      <c r="A5504" t="s">
        <v>4272</v>
      </c>
      <c r="B5504">
        <v>3288</v>
      </c>
      <c r="C5504">
        <v>289859</v>
      </c>
      <c r="D5504" t="s">
        <v>9028</v>
      </c>
      <c r="E5504" t="s">
        <v>9029</v>
      </c>
      <c r="F5504">
        <v>18406</v>
      </c>
      <c r="G5504">
        <v>2286143</v>
      </c>
      <c r="H5504">
        <f t="shared" si="85"/>
        <v>0</v>
      </c>
      <c r="I5504">
        <f t="array" ref="I5504">MIN(IFERROR(FIND(IstNumbers,A5504),""))</f>
        <v>28</v>
      </c>
      <c r="J5504" s="1" t="e">
        <f>IF([first '# in title]&lt;[pos kw in title],MID([title],[pos kw in title]-6,6),#N/A)</f>
        <v>#N/A</v>
      </c>
      <c r="K5504" s="1" t="e">
        <f>IFERROR(MID(SUBSTITUTE([kw rough in title],",","."),FIND("(",[kw rough in title])+1,20),SUBSTITUTE(IFERROR(MID([kw rough in title],FIND(" ",[kw rough in title])+1,20),[kw rough in title]),",","."))</f>
        <v>#N/A</v>
      </c>
      <c r="L5504" s="1">
        <f>IFERROR(FIND("kW",[desc]),0)</f>
        <v>0</v>
      </c>
      <c r="M5504">
        <f t="array" ref="M5504">MIN(IFERROR(FIND(IstNumbers,E5504),""))</f>
        <v>33</v>
      </c>
      <c r="N5504" s="1" t="b">
        <f>IF([first '# in desc]&lt;[pos kw in desc],MID([desc],[pos kw in desc]-7,7))</f>
        <v>0</v>
      </c>
      <c r="O55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04" s="1" t="str">
        <f>TRIM(IF([first '# in desc]&lt;[pos kw in desc],MID([desc],[pos kw in desc]-6,6),FALSE))</f>
        <v>FALSCH</v>
      </c>
      <c r="Q5504" s="1" t="b">
        <f>IF(LEN([manuell])=0,IFERROR([kw fine in title]*1,IFERROR(SUMPRODUCT(COUNTIF(IsDigits,MID([kw in desc],ROW($A$1:$A$150),1)))=LEN([kw in desc]),#N/A)),[manuell])</f>
        <v>0</v>
      </c>
      <c r="R5504" s="1" t="str">
        <f>IF([pos kw in title]&gt;0,MID(J5504,#REF!,4),IF([first '# in title]&gt;0,MID([title],[first '# in title],3),IF([first '# in title]&gt;0,MID([desc],#REF!,3),VLOOKUP([productid],$G$2:$R$1386,8))))</f>
        <v>146</v>
      </c>
      <c r="S5504" s="1" t="e">
        <f>IF([kw in desc]=[kw rough in title],[kw in desc]*1,IFERROR(LEFT([kw_dirty],3)*1,IFERROR(LEFT([kw_dirty],2)*1,"n.a.")))</f>
        <v>#N/A</v>
      </c>
      <c r="T5504" s="1"/>
      <c r="U5504" s="1" t="e">
        <f>VLOOKUP(Tabelle1[[#This Row],[productid]],Tabelle2[#All],2,FALSE)</f>
        <v>#N/A</v>
      </c>
    </row>
    <row r="5505" spans="1:21">
      <c r="A5505" t="s">
        <v>4272</v>
      </c>
      <c r="B5505">
        <v>3292</v>
      </c>
      <c r="C5505">
        <v>289859</v>
      </c>
      <c r="D5505" t="s">
        <v>9030</v>
      </c>
      <c r="E5505" t="s">
        <v>9031</v>
      </c>
      <c r="F5505">
        <v>18406</v>
      </c>
      <c r="G5505">
        <v>2286143</v>
      </c>
      <c r="H5505">
        <f t="shared" si="85"/>
        <v>0</v>
      </c>
      <c r="I5505">
        <f t="array" ref="I5505">MIN(IFERROR(FIND(IstNumbers,A5505),""))</f>
        <v>28</v>
      </c>
      <c r="J5505" s="1" t="e">
        <f>IF([first '# in title]&lt;[pos kw in title],MID([title],[pos kw in title]-6,6),#N/A)</f>
        <v>#N/A</v>
      </c>
      <c r="K5505" s="1" t="e">
        <f>IFERROR(MID(SUBSTITUTE([kw rough in title],",","."),FIND("(",[kw rough in title])+1,20),SUBSTITUTE(IFERROR(MID([kw rough in title],FIND(" ",[kw rough in title])+1,20),[kw rough in title]),",","."))</f>
        <v>#N/A</v>
      </c>
      <c r="L5505" s="1">
        <f>IFERROR(FIND("kW",[desc]),0)</f>
        <v>0</v>
      </c>
      <c r="M5505">
        <f t="array" ref="M5505">MIN(IFERROR(FIND(IstNumbers,E5505),""))</f>
        <v>33</v>
      </c>
      <c r="N5505" s="1" t="b">
        <f>IF([first '# in desc]&lt;[pos kw in desc],MID([desc],[pos kw in desc]-7,7))</f>
        <v>0</v>
      </c>
      <c r="O55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05" s="1" t="str">
        <f>TRIM(IF([first '# in desc]&lt;[pos kw in desc],MID([desc],[pos kw in desc]-6,6),FALSE))</f>
        <v>FALSCH</v>
      </c>
      <c r="Q5505" s="1" t="b">
        <f>IF(LEN([manuell])=0,IFERROR([kw fine in title]*1,IFERROR(SUMPRODUCT(COUNTIF(IsDigits,MID([kw in desc],ROW($A$1:$A$150),1)))=LEN([kw in desc]),#N/A)),[manuell])</f>
        <v>0</v>
      </c>
      <c r="R5505" s="1" t="str">
        <f>IF([pos kw in title]&gt;0,MID(J5505,#REF!,4),IF([first '# in title]&gt;0,MID([title],[first '# in title],3),IF([first '# in title]&gt;0,MID([desc],#REF!,3),VLOOKUP([productid],$G$2:$R$1386,8))))</f>
        <v>146</v>
      </c>
      <c r="S5505" s="1" t="e">
        <f>IF([kw in desc]=[kw rough in title],[kw in desc]*1,IFERROR(LEFT([kw_dirty],3)*1,IFERROR(LEFT([kw_dirty],2)*1,"n.a.")))</f>
        <v>#N/A</v>
      </c>
      <c r="T5505" s="1"/>
      <c r="U5505" s="1" t="e">
        <f>VLOOKUP(Tabelle1[[#This Row],[productid]],Tabelle2[#All],2,FALSE)</f>
        <v>#N/A</v>
      </c>
    </row>
    <row r="5506" spans="1:21">
      <c r="A5506" t="s">
        <v>4272</v>
      </c>
      <c r="B5506">
        <v>3292</v>
      </c>
      <c r="C5506">
        <v>289859</v>
      </c>
      <c r="D5506" t="s">
        <v>9032</v>
      </c>
      <c r="E5506" t="s">
        <v>9033</v>
      </c>
      <c r="F5506">
        <v>18406</v>
      </c>
      <c r="G5506">
        <v>2286143</v>
      </c>
      <c r="H5506">
        <f t="shared" si="85"/>
        <v>0</v>
      </c>
      <c r="I5506">
        <f t="array" ref="I5506">MIN(IFERROR(FIND(IstNumbers,A5506),""))</f>
        <v>28</v>
      </c>
      <c r="J5506" s="1" t="e">
        <f>IF([first '# in title]&lt;[pos kw in title],MID([title],[pos kw in title]-6,6),#N/A)</f>
        <v>#N/A</v>
      </c>
      <c r="K5506" s="1" t="e">
        <f>IFERROR(MID(SUBSTITUTE([kw rough in title],",","."),FIND("(",[kw rough in title])+1,20),SUBSTITUTE(IFERROR(MID([kw rough in title],FIND(" ",[kw rough in title])+1,20),[kw rough in title]),",","."))</f>
        <v>#N/A</v>
      </c>
      <c r="L5506" s="1">
        <f>IFERROR(FIND("kW",[desc]),0)</f>
        <v>0</v>
      </c>
      <c r="M5506">
        <f t="array" ref="M5506">MIN(IFERROR(FIND(IstNumbers,E5506),""))</f>
        <v>33</v>
      </c>
      <c r="N5506" s="1" t="b">
        <f>IF([first '# in desc]&lt;[pos kw in desc],MID([desc],[pos kw in desc]-7,7))</f>
        <v>0</v>
      </c>
      <c r="O55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06" s="1" t="str">
        <f>TRIM(IF([first '# in desc]&lt;[pos kw in desc],MID([desc],[pos kw in desc]-6,6),FALSE))</f>
        <v>FALSCH</v>
      </c>
      <c r="Q5506" s="1" t="b">
        <f>IF(LEN([manuell])=0,IFERROR([kw fine in title]*1,IFERROR(SUMPRODUCT(COUNTIF(IsDigits,MID([kw in desc],ROW($A$1:$A$150),1)))=LEN([kw in desc]),#N/A)),[manuell])</f>
        <v>0</v>
      </c>
      <c r="R5506" s="1" t="str">
        <f>IF([pos kw in title]&gt;0,MID(J5506,#REF!,4),IF([first '# in title]&gt;0,MID([title],[first '# in title],3),IF([first '# in title]&gt;0,MID([desc],#REF!,3),VLOOKUP([productid],$G$2:$R$1386,8))))</f>
        <v>146</v>
      </c>
      <c r="S5506" s="1" t="e">
        <f>IF([kw in desc]=[kw rough in title],[kw in desc]*1,IFERROR(LEFT([kw_dirty],3)*1,IFERROR(LEFT([kw_dirty],2)*1,"n.a.")))</f>
        <v>#N/A</v>
      </c>
      <c r="T5506" s="1"/>
      <c r="U5506" s="1" t="e">
        <f>VLOOKUP(Tabelle1[[#This Row],[productid]],Tabelle2[#All],2,FALSE)</f>
        <v>#N/A</v>
      </c>
    </row>
    <row r="5507" spans="1:21">
      <c r="A5507" t="s">
        <v>4272</v>
      </c>
      <c r="B5507">
        <v>3294</v>
      </c>
      <c r="C5507">
        <v>289859</v>
      </c>
      <c r="D5507" t="s">
        <v>9034</v>
      </c>
      <c r="E5507" t="s">
        <v>9035</v>
      </c>
      <c r="F5507">
        <v>18406</v>
      </c>
      <c r="G5507">
        <v>2286143</v>
      </c>
      <c r="H5507">
        <f t="shared" si="85"/>
        <v>0</v>
      </c>
      <c r="I5507">
        <f t="array" ref="I5507">MIN(IFERROR(FIND(IstNumbers,A5507),""))</f>
        <v>28</v>
      </c>
      <c r="J5507" s="1" t="e">
        <f>IF([first '# in title]&lt;[pos kw in title],MID([title],[pos kw in title]-6,6),#N/A)</f>
        <v>#N/A</v>
      </c>
      <c r="K5507" s="1" t="e">
        <f>IFERROR(MID(SUBSTITUTE([kw rough in title],",","."),FIND("(",[kw rough in title])+1,20),SUBSTITUTE(IFERROR(MID([kw rough in title],FIND(" ",[kw rough in title])+1,20),[kw rough in title]),",","."))</f>
        <v>#N/A</v>
      </c>
      <c r="L5507" s="1">
        <f>IFERROR(FIND("kW",[desc]),0)</f>
        <v>0</v>
      </c>
      <c r="M5507">
        <f t="array" ref="M5507">MIN(IFERROR(FIND(IstNumbers,E5507),""))</f>
        <v>33</v>
      </c>
      <c r="N5507" s="1" t="b">
        <f>IF([first '# in desc]&lt;[pos kw in desc],MID([desc],[pos kw in desc]-7,7))</f>
        <v>0</v>
      </c>
      <c r="O55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07" s="1" t="str">
        <f>TRIM(IF([first '# in desc]&lt;[pos kw in desc],MID([desc],[pos kw in desc]-6,6),FALSE))</f>
        <v>FALSCH</v>
      </c>
      <c r="Q5507" s="1" t="b">
        <f>IF(LEN([manuell])=0,IFERROR([kw fine in title]*1,IFERROR(SUMPRODUCT(COUNTIF(IsDigits,MID([kw in desc],ROW($A$1:$A$150),1)))=LEN([kw in desc]),#N/A)),[manuell])</f>
        <v>0</v>
      </c>
      <c r="R5507" s="1" t="str">
        <f>IF([pos kw in title]&gt;0,MID(J5507,#REF!,4),IF([first '# in title]&gt;0,MID([title],[first '# in title],3),IF([first '# in title]&gt;0,MID([desc],#REF!,3),VLOOKUP([productid],$G$2:$R$1386,8))))</f>
        <v>146</v>
      </c>
      <c r="S5507" s="1" t="e">
        <f>IF([kw in desc]=[kw rough in title],[kw in desc]*1,IFERROR(LEFT([kw_dirty],3)*1,IFERROR(LEFT([kw_dirty],2)*1,"n.a.")))</f>
        <v>#N/A</v>
      </c>
      <c r="T5507" s="1"/>
      <c r="U5507" s="1" t="e">
        <f>VLOOKUP(Tabelle1[[#This Row],[productid]],Tabelle2[#All],2,FALSE)</f>
        <v>#N/A</v>
      </c>
    </row>
    <row r="5508" spans="1:21">
      <c r="A5508" t="s">
        <v>4272</v>
      </c>
      <c r="B5508">
        <v>3294</v>
      </c>
      <c r="C5508">
        <v>289859</v>
      </c>
      <c r="D5508" t="s">
        <v>9036</v>
      </c>
      <c r="E5508" t="s">
        <v>9037</v>
      </c>
      <c r="F5508">
        <v>18406</v>
      </c>
      <c r="G5508">
        <v>2286143</v>
      </c>
      <c r="H5508">
        <f t="shared" ref="H5508:H5571" si="86">IFERROR(FIND("kW",A5508),0)</f>
        <v>0</v>
      </c>
      <c r="I5508">
        <f t="array" ref="I5508">MIN(IFERROR(FIND(IstNumbers,A5508),""))</f>
        <v>28</v>
      </c>
      <c r="J5508" s="1" t="e">
        <f>IF([first '# in title]&lt;[pos kw in title],MID([title],[pos kw in title]-6,6),#N/A)</f>
        <v>#N/A</v>
      </c>
      <c r="K5508" s="1" t="e">
        <f>IFERROR(MID(SUBSTITUTE([kw rough in title],",","."),FIND("(",[kw rough in title])+1,20),SUBSTITUTE(IFERROR(MID([kw rough in title],FIND(" ",[kw rough in title])+1,20),[kw rough in title]),",","."))</f>
        <v>#N/A</v>
      </c>
      <c r="L5508" s="1">
        <f>IFERROR(FIND("kW",[desc]),0)</f>
        <v>0</v>
      </c>
      <c r="M5508">
        <f t="array" ref="M5508">MIN(IFERROR(FIND(IstNumbers,E5508),""))</f>
        <v>33</v>
      </c>
      <c r="N5508" s="1" t="b">
        <f>IF([first '# in desc]&lt;[pos kw in desc],MID([desc],[pos kw in desc]-7,7))</f>
        <v>0</v>
      </c>
      <c r="O55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08" s="1" t="str">
        <f>TRIM(IF([first '# in desc]&lt;[pos kw in desc],MID([desc],[pos kw in desc]-6,6),FALSE))</f>
        <v>FALSCH</v>
      </c>
      <c r="Q5508" s="1" t="b">
        <f>IF(LEN([manuell])=0,IFERROR([kw fine in title]*1,IFERROR(SUMPRODUCT(COUNTIF(IsDigits,MID([kw in desc],ROW($A$1:$A$150),1)))=LEN([kw in desc]),#N/A)),[manuell])</f>
        <v>0</v>
      </c>
      <c r="R5508" s="1" t="str">
        <f>IF([pos kw in title]&gt;0,MID(J5508,#REF!,4),IF([first '# in title]&gt;0,MID([title],[first '# in title],3),IF([first '# in title]&gt;0,MID([desc],#REF!,3),VLOOKUP([productid],$G$2:$R$1386,8))))</f>
        <v>146</v>
      </c>
      <c r="S5508" s="1" t="e">
        <f>IF([kw in desc]=[kw rough in title],[kw in desc]*1,IFERROR(LEFT([kw_dirty],3)*1,IFERROR(LEFT([kw_dirty],2)*1,"n.a.")))</f>
        <v>#N/A</v>
      </c>
      <c r="T5508" s="1"/>
      <c r="U5508" s="1" t="e">
        <f>VLOOKUP(Tabelle1[[#This Row],[productid]],Tabelle2[#All],2,FALSE)</f>
        <v>#N/A</v>
      </c>
    </row>
    <row r="5509" spans="1:21" hidden="1">
      <c r="A5509" t="s">
        <v>3181</v>
      </c>
      <c r="B5509">
        <v>4025</v>
      </c>
      <c r="C5509">
        <v>289859</v>
      </c>
      <c r="D5509" t="s">
        <v>9038</v>
      </c>
      <c r="E5509" t="s">
        <v>9039</v>
      </c>
      <c r="F5509">
        <v>18406</v>
      </c>
      <c r="G5509">
        <v>3497887</v>
      </c>
      <c r="H5509">
        <f t="shared" si="86"/>
        <v>0</v>
      </c>
      <c r="I5509">
        <f t="array" ref="I5509">MIN(IFERROR(FIND(IstNumbers,A5509),""))</f>
        <v>13</v>
      </c>
      <c r="J5509" s="1" t="e">
        <f>IF([first '# in title]&lt;[pos kw in title],MID([title],[pos kw in title]-6,6),#N/A)</f>
        <v>#N/A</v>
      </c>
      <c r="K5509" s="1" t="e">
        <f>IFERROR(MID(SUBSTITUTE([kw rough in title],",","."),FIND("(",[kw rough in title])+1,20),SUBSTITUTE(IFERROR(MID([kw rough in title],FIND(" ",[kw rough in title])+1,20),[kw rough in title]),",","."))</f>
        <v>#N/A</v>
      </c>
      <c r="L5509" s="1">
        <f>IFERROR(FIND("kW",[desc]),0)</f>
        <v>70</v>
      </c>
      <c r="M5509">
        <f t="array" ref="M5509">MIN(IFERROR(FIND(IstNumbers,E5509),""))</f>
        <v>34</v>
      </c>
      <c r="N5509" s="1" t="str">
        <f>IF([first '# in desc]&lt;[pos kw in desc],MID([desc],[pos kw in desc]-7,7))</f>
        <v xml:space="preserve">­me 42 </v>
      </c>
      <c r="O55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09" s="1" t="str">
        <f>TRIM(IF([first '# in desc]&lt;[pos kw in desc],MID([desc],[pos kw in desc]-6,6),FALSE))</f>
        <v>me 42</v>
      </c>
      <c r="Q5509" s="1" t="b">
        <f>IF(LEN([manuell])=0,IFERROR([kw fine in title]*1,IFERROR(SUMPRODUCT(COUNTIF(IsDigits,MID([kw in desc],ROW($A$1:$A$150),1)))=LEN([kw in desc]),#N/A)),[manuell])</f>
        <v>0</v>
      </c>
      <c r="R5509" s="1" t="str">
        <f>IF([pos kw in title]&gt;0,MID(J5509,#REF!,4),IF([first '# in title]&gt;0,MID([title],[first '# in title],3),IF([first '# in title]&gt;0,MID([desc],#REF!,3),VLOOKUP([productid],$G$2:$R$1386,8))))</f>
        <v xml:space="preserve">42 </v>
      </c>
      <c r="S5509" s="1" t="e">
        <f>IF([kw in desc]=[kw rough in title],[kw in desc]*1,IFERROR(LEFT([kw_dirty],3)*1,IFERROR(LEFT([kw_dirty],2)*1,"n.a.")))</f>
        <v>#N/A</v>
      </c>
      <c r="T5509" s="1"/>
      <c r="U5509" s="1">
        <f>VLOOKUP(Tabelle1[[#This Row],[productid]],Tabelle2[#All],2,FALSE)</f>
        <v>42</v>
      </c>
    </row>
    <row r="5510" spans="1:21" hidden="1">
      <c r="A5510" t="s">
        <v>4104</v>
      </c>
      <c r="B5510">
        <v>3870</v>
      </c>
      <c r="C5510">
        <v>289859</v>
      </c>
      <c r="D5510" t="s">
        <v>9040</v>
      </c>
      <c r="E5510" t="s">
        <v>8311</v>
      </c>
      <c r="F5510">
        <v>18406</v>
      </c>
      <c r="G5510">
        <v>1750863</v>
      </c>
      <c r="H5510">
        <f t="shared" si="86"/>
        <v>0</v>
      </c>
      <c r="I5510">
        <f t="array" ref="I5510">MIN(IFERROR(FIND(IstNumbers,A5510),""))</f>
        <v>29</v>
      </c>
      <c r="J5510" s="1" t="e">
        <f>IF([first '# in title]&lt;[pos kw in title],MID([title],[pos kw in title]-6,6),#N/A)</f>
        <v>#N/A</v>
      </c>
      <c r="K5510" s="1" t="e">
        <f>IFERROR(MID(SUBSTITUTE([kw rough in title],",","."),FIND("(",[kw rough in title])+1,20),SUBSTITUTE(IFERROR(MID([kw rough in title],FIND(" ",[kw rough in title])+1,20),[kw rough in title]),",","."))</f>
        <v>#N/A</v>
      </c>
      <c r="L5510" s="1">
        <f>IFERROR(FIND("kW",[desc]),0)</f>
        <v>70</v>
      </c>
      <c r="M5510">
        <f t="array" ref="M5510">MIN(IFERROR(FIND(IstNumbers,E5510),""))</f>
        <v>34</v>
      </c>
      <c r="N5510" s="1" t="str">
        <f>IF([first '# in desc]&lt;[pos kw in desc],MID([desc],[pos kw in desc]-7,7))</f>
        <v xml:space="preserve">­me 42 </v>
      </c>
      <c r="O55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10" s="1" t="str">
        <f>TRIM(IF([first '# in desc]&lt;[pos kw in desc],MID([desc],[pos kw in desc]-6,6),FALSE))</f>
        <v>me 42</v>
      </c>
      <c r="Q5510" s="1" t="b">
        <f>IF(LEN([manuell])=0,IFERROR([kw fine in title]*1,IFERROR(SUMPRODUCT(COUNTIF(IsDigits,MID([kw in desc],ROW($A$1:$A$150),1)))=LEN([kw in desc]),#N/A)),[manuell])</f>
        <v>0</v>
      </c>
      <c r="R5510" s="1" t="str">
        <f>IF([pos kw in title]&gt;0,MID(J5510,#REF!,4),IF([first '# in title]&gt;0,MID([title],[first '# in title],3),IF([first '# in title]&gt;0,MID([desc],#REF!,3),VLOOKUP([productid],$G$2:$R$1386,8))))</f>
        <v>42-</v>
      </c>
      <c r="S5510" s="1" t="e">
        <f>IF([kw in desc]=[kw rough in title],[kw in desc]*1,IFERROR(LEFT([kw_dirty],3)*1,IFERROR(LEFT([kw_dirty],2)*1,"n.a.")))</f>
        <v>#N/A</v>
      </c>
      <c r="T5510" s="1"/>
      <c r="U5510" s="1">
        <f>VLOOKUP(Tabelle1[[#This Row],[productid]],Tabelle2[#All],2,FALSE)</f>
        <v>42</v>
      </c>
    </row>
    <row r="5511" spans="1:21">
      <c r="A5511" t="s">
        <v>4272</v>
      </c>
      <c r="B5511">
        <v>3295</v>
      </c>
      <c r="C5511">
        <v>289859</v>
      </c>
      <c r="D5511" t="s">
        <v>9041</v>
      </c>
      <c r="E5511" t="s">
        <v>9042</v>
      </c>
      <c r="F5511">
        <v>18406</v>
      </c>
      <c r="G5511">
        <v>2286143</v>
      </c>
      <c r="H5511">
        <f t="shared" si="86"/>
        <v>0</v>
      </c>
      <c r="I5511">
        <f t="array" ref="I5511">MIN(IFERROR(FIND(IstNumbers,A5511),""))</f>
        <v>28</v>
      </c>
      <c r="J5511" s="1" t="e">
        <f>IF([first '# in title]&lt;[pos kw in title],MID([title],[pos kw in title]-6,6),#N/A)</f>
        <v>#N/A</v>
      </c>
      <c r="K5511" s="1" t="e">
        <f>IFERROR(MID(SUBSTITUTE([kw rough in title],",","."),FIND("(",[kw rough in title])+1,20),SUBSTITUTE(IFERROR(MID([kw rough in title],FIND(" ",[kw rough in title])+1,20),[kw rough in title]),",","."))</f>
        <v>#N/A</v>
      </c>
      <c r="L5511" s="1">
        <f>IFERROR(FIND("kW",[desc]),0)</f>
        <v>0</v>
      </c>
      <c r="M5511">
        <f t="array" ref="M5511">MIN(IFERROR(FIND(IstNumbers,E5511),""))</f>
        <v>33</v>
      </c>
      <c r="N5511" s="1" t="b">
        <f>IF([first '# in desc]&lt;[pos kw in desc],MID([desc],[pos kw in desc]-7,7))</f>
        <v>0</v>
      </c>
      <c r="O55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11" s="1" t="str">
        <f>TRIM(IF([first '# in desc]&lt;[pos kw in desc],MID([desc],[pos kw in desc]-6,6),FALSE))</f>
        <v>FALSCH</v>
      </c>
      <c r="Q5511" s="1" t="b">
        <f>IF(LEN([manuell])=0,IFERROR([kw fine in title]*1,IFERROR(SUMPRODUCT(COUNTIF(IsDigits,MID([kw in desc],ROW($A$1:$A$150),1)))=LEN([kw in desc]),#N/A)),[manuell])</f>
        <v>0</v>
      </c>
      <c r="R5511" s="1" t="str">
        <f>IF([pos kw in title]&gt;0,MID(J5511,#REF!,4),IF([first '# in title]&gt;0,MID([title],[first '# in title],3),IF([first '# in title]&gt;0,MID([desc],#REF!,3),VLOOKUP([productid],$G$2:$R$1386,8))))</f>
        <v>146</v>
      </c>
      <c r="S5511" s="1" t="e">
        <f>IF([kw in desc]=[kw rough in title],[kw in desc]*1,IFERROR(LEFT([kw_dirty],3)*1,IFERROR(LEFT([kw_dirty],2)*1,"n.a.")))</f>
        <v>#N/A</v>
      </c>
      <c r="T5511" s="1"/>
      <c r="U5511" s="1" t="e">
        <f>VLOOKUP(Tabelle1[[#This Row],[productid]],Tabelle2[#All],2,FALSE)</f>
        <v>#N/A</v>
      </c>
    </row>
    <row r="5512" spans="1:21" hidden="1">
      <c r="A5512" t="s">
        <v>3181</v>
      </c>
      <c r="B5512">
        <v>4025</v>
      </c>
      <c r="C5512">
        <v>289859</v>
      </c>
      <c r="D5512" t="s">
        <v>9043</v>
      </c>
      <c r="E5512" t="s">
        <v>9044</v>
      </c>
      <c r="F5512">
        <v>18406</v>
      </c>
      <c r="G5512">
        <v>3497887</v>
      </c>
      <c r="H5512">
        <f t="shared" si="86"/>
        <v>0</v>
      </c>
      <c r="I5512">
        <f t="array" ref="I5512">MIN(IFERROR(FIND(IstNumbers,A5512),""))</f>
        <v>13</v>
      </c>
      <c r="J5512" s="1" t="e">
        <f>IF([first '# in title]&lt;[pos kw in title],MID([title],[pos kw in title]-6,6),#N/A)</f>
        <v>#N/A</v>
      </c>
      <c r="K5512" s="1" t="e">
        <f>IFERROR(MID(SUBSTITUTE([kw rough in title],",","."),FIND("(",[kw rough in title])+1,20),SUBSTITUTE(IFERROR(MID([kw rough in title],FIND(" ",[kw rough in title])+1,20),[kw rough in title]),",","."))</f>
        <v>#N/A</v>
      </c>
      <c r="L5512" s="1">
        <f>IFERROR(FIND("kW",[desc]),0)</f>
        <v>70</v>
      </c>
      <c r="M5512">
        <f t="array" ref="M5512">MIN(IFERROR(FIND(IstNumbers,E5512),""))</f>
        <v>34</v>
      </c>
      <c r="N5512" s="1" t="str">
        <f>IF([first '# in desc]&lt;[pos kw in desc],MID([desc],[pos kw in desc]-7,7))</f>
        <v xml:space="preserve">­me 42 </v>
      </c>
      <c r="O55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12" s="1" t="str">
        <f>TRIM(IF([first '# in desc]&lt;[pos kw in desc],MID([desc],[pos kw in desc]-6,6),FALSE))</f>
        <v>me 42</v>
      </c>
      <c r="Q5512" s="1" t="b">
        <f>IF(LEN([manuell])=0,IFERROR([kw fine in title]*1,IFERROR(SUMPRODUCT(COUNTIF(IsDigits,MID([kw in desc],ROW($A$1:$A$150),1)))=LEN([kw in desc]),#N/A)),[manuell])</f>
        <v>0</v>
      </c>
      <c r="R5512" s="1" t="str">
        <f>IF([pos kw in title]&gt;0,MID(J5512,#REF!,4),IF([first '# in title]&gt;0,MID([title],[first '# in title],3),IF([first '# in title]&gt;0,MID([desc],#REF!,3),VLOOKUP([productid],$G$2:$R$1386,8))))</f>
        <v xml:space="preserve">42 </v>
      </c>
      <c r="S5512" s="1" t="e">
        <f>IF([kw in desc]=[kw rough in title],[kw in desc]*1,IFERROR(LEFT([kw_dirty],3)*1,IFERROR(LEFT([kw_dirty],2)*1,"n.a.")))</f>
        <v>#N/A</v>
      </c>
      <c r="T5512" s="1"/>
      <c r="U5512" s="1">
        <f>VLOOKUP(Tabelle1[[#This Row],[productid]],Tabelle2[#All],2,FALSE)</f>
        <v>42</v>
      </c>
    </row>
    <row r="5513" spans="1:21" hidden="1">
      <c r="A5513" t="s">
        <v>4104</v>
      </c>
      <c r="B5513">
        <v>3870</v>
      </c>
      <c r="C5513">
        <v>289859</v>
      </c>
      <c r="D5513" t="s">
        <v>9045</v>
      </c>
      <c r="E5513" t="s">
        <v>8316</v>
      </c>
      <c r="F5513">
        <v>18406</v>
      </c>
      <c r="G5513">
        <v>1750863</v>
      </c>
      <c r="H5513">
        <f t="shared" si="86"/>
        <v>0</v>
      </c>
      <c r="I5513">
        <f t="array" ref="I5513">MIN(IFERROR(FIND(IstNumbers,A5513),""))</f>
        <v>29</v>
      </c>
      <c r="J5513" s="1" t="e">
        <f>IF([first '# in title]&lt;[pos kw in title],MID([title],[pos kw in title]-6,6),#N/A)</f>
        <v>#N/A</v>
      </c>
      <c r="K5513" s="1" t="e">
        <f>IFERROR(MID(SUBSTITUTE([kw rough in title],",","."),FIND("(",[kw rough in title])+1,20),SUBSTITUTE(IFERROR(MID([kw rough in title],FIND(" ",[kw rough in title])+1,20),[kw rough in title]),",","."))</f>
        <v>#N/A</v>
      </c>
      <c r="L5513" s="1">
        <f>IFERROR(FIND("kW",[desc]),0)</f>
        <v>70</v>
      </c>
      <c r="M5513">
        <f t="array" ref="M5513">MIN(IFERROR(FIND(IstNumbers,E5513),""))</f>
        <v>34</v>
      </c>
      <c r="N5513" s="1" t="str">
        <f>IF([first '# in desc]&lt;[pos kw in desc],MID([desc],[pos kw in desc]-7,7))</f>
        <v xml:space="preserve">­me 42 </v>
      </c>
      <c r="O55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13" s="1" t="str">
        <f>TRIM(IF([first '# in desc]&lt;[pos kw in desc],MID([desc],[pos kw in desc]-6,6),FALSE))</f>
        <v>me 42</v>
      </c>
      <c r="Q5513" s="1" t="b">
        <f>IF(LEN([manuell])=0,IFERROR([kw fine in title]*1,IFERROR(SUMPRODUCT(COUNTIF(IsDigits,MID([kw in desc],ROW($A$1:$A$150),1)))=LEN([kw in desc]),#N/A)),[manuell])</f>
        <v>0</v>
      </c>
      <c r="R5513" s="1" t="str">
        <f>IF([pos kw in title]&gt;0,MID(J5513,#REF!,4),IF([first '# in title]&gt;0,MID([title],[first '# in title],3),IF([first '# in title]&gt;0,MID([desc],#REF!,3),VLOOKUP([productid],$G$2:$R$1386,8))))</f>
        <v>42-</v>
      </c>
      <c r="S5513" s="1" t="e">
        <f>IF([kw in desc]=[kw rough in title],[kw in desc]*1,IFERROR(LEFT([kw_dirty],3)*1,IFERROR(LEFT([kw_dirty],2)*1,"n.a.")))</f>
        <v>#N/A</v>
      </c>
      <c r="T5513" s="1"/>
      <c r="U5513" s="1">
        <f>VLOOKUP(Tabelle1[[#This Row],[productid]],Tabelle2[#All],2,FALSE)</f>
        <v>42</v>
      </c>
    </row>
    <row r="5514" spans="1:21">
      <c r="A5514" t="s">
        <v>4272</v>
      </c>
      <c r="B5514">
        <v>3297</v>
      </c>
      <c r="C5514">
        <v>289859</v>
      </c>
      <c r="D5514" t="s">
        <v>9046</v>
      </c>
      <c r="E5514" t="s">
        <v>9047</v>
      </c>
      <c r="F5514">
        <v>18406</v>
      </c>
      <c r="G5514">
        <v>2286143</v>
      </c>
      <c r="H5514">
        <f t="shared" si="86"/>
        <v>0</v>
      </c>
      <c r="I5514">
        <f t="array" ref="I5514">MIN(IFERROR(FIND(IstNumbers,A5514),""))</f>
        <v>28</v>
      </c>
      <c r="J5514" s="1" t="e">
        <f>IF([first '# in title]&lt;[pos kw in title],MID([title],[pos kw in title]-6,6),#N/A)</f>
        <v>#N/A</v>
      </c>
      <c r="K5514" s="1" t="e">
        <f>IFERROR(MID(SUBSTITUTE([kw rough in title],",","."),FIND("(",[kw rough in title])+1,20),SUBSTITUTE(IFERROR(MID([kw rough in title],FIND(" ",[kw rough in title])+1,20),[kw rough in title]),",","."))</f>
        <v>#N/A</v>
      </c>
      <c r="L5514" s="1">
        <f>IFERROR(FIND("kW",[desc]),0)</f>
        <v>0</v>
      </c>
      <c r="M5514">
        <f t="array" ref="M5514">MIN(IFERROR(FIND(IstNumbers,E5514),""))</f>
        <v>33</v>
      </c>
      <c r="N5514" s="1" t="b">
        <f>IF([first '# in desc]&lt;[pos kw in desc],MID([desc],[pos kw in desc]-7,7))</f>
        <v>0</v>
      </c>
      <c r="O55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14" s="1" t="str">
        <f>TRIM(IF([first '# in desc]&lt;[pos kw in desc],MID([desc],[pos kw in desc]-6,6),FALSE))</f>
        <v>FALSCH</v>
      </c>
      <c r="Q5514" s="1" t="b">
        <f>IF(LEN([manuell])=0,IFERROR([kw fine in title]*1,IFERROR(SUMPRODUCT(COUNTIF(IsDigits,MID([kw in desc],ROW($A$1:$A$150),1)))=LEN([kw in desc]),#N/A)),[manuell])</f>
        <v>0</v>
      </c>
      <c r="R5514" s="1" t="str">
        <f>IF([pos kw in title]&gt;0,MID(J5514,#REF!,4),IF([first '# in title]&gt;0,MID([title],[first '# in title],3),IF([first '# in title]&gt;0,MID([desc],#REF!,3),VLOOKUP([productid],$G$2:$R$1386,8))))</f>
        <v>146</v>
      </c>
      <c r="S5514" s="1" t="e">
        <f>IF([kw in desc]=[kw rough in title],[kw in desc]*1,IFERROR(LEFT([kw_dirty],3)*1,IFERROR(LEFT([kw_dirty],2)*1,"n.a.")))</f>
        <v>#N/A</v>
      </c>
      <c r="T5514" s="1"/>
      <c r="U5514" s="1" t="e">
        <f>VLOOKUP(Tabelle1[[#This Row],[productid]],Tabelle2[#All],2,FALSE)</f>
        <v>#N/A</v>
      </c>
    </row>
    <row r="5515" spans="1:21" hidden="1">
      <c r="A5515" t="s">
        <v>3181</v>
      </c>
      <c r="B5515">
        <v>4025</v>
      </c>
      <c r="C5515">
        <v>289859</v>
      </c>
      <c r="D5515" t="s">
        <v>9048</v>
      </c>
      <c r="E5515" t="s">
        <v>9049</v>
      </c>
      <c r="F5515">
        <v>18406</v>
      </c>
      <c r="G5515">
        <v>3497887</v>
      </c>
      <c r="H5515">
        <f t="shared" si="86"/>
        <v>0</v>
      </c>
      <c r="I5515">
        <f t="array" ref="I5515">MIN(IFERROR(FIND(IstNumbers,A5515),""))</f>
        <v>13</v>
      </c>
      <c r="J5515" s="1" t="e">
        <f>IF([first '# in title]&lt;[pos kw in title],MID([title],[pos kw in title]-6,6),#N/A)</f>
        <v>#N/A</v>
      </c>
      <c r="K5515" s="1" t="e">
        <f>IFERROR(MID(SUBSTITUTE([kw rough in title],",","."),FIND("(",[kw rough in title])+1,20),SUBSTITUTE(IFERROR(MID([kw rough in title],FIND(" ",[kw rough in title])+1,20),[kw rough in title]),",","."))</f>
        <v>#N/A</v>
      </c>
      <c r="L5515" s="1">
        <f>IFERROR(FIND("kW",[desc]),0)</f>
        <v>70</v>
      </c>
      <c r="M5515">
        <f t="array" ref="M5515">MIN(IFERROR(FIND(IstNumbers,E5515),""))</f>
        <v>34</v>
      </c>
      <c r="N5515" s="1" t="str">
        <f>IF([first '# in desc]&lt;[pos kw in desc],MID([desc],[pos kw in desc]-7,7))</f>
        <v xml:space="preserve">­me 42 </v>
      </c>
      <c r="O55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15" s="1" t="str">
        <f>TRIM(IF([first '# in desc]&lt;[pos kw in desc],MID([desc],[pos kw in desc]-6,6),FALSE))</f>
        <v>me 42</v>
      </c>
      <c r="Q5515" s="1" t="b">
        <f>IF(LEN([manuell])=0,IFERROR([kw fine in title]*1,IFERROR(SUMPRODUCT(COUNTIF(IsDigits,MID([kw in desc],ROW($A$1:$A$150),1)))=LEN([kw in desc]),#N/A)),[manuell])</f>
        <v>0</v>
      </c>
      <c r="R5515" s="1" t="str">
        <f>IF([pos kw in title]&gt;0,MID(J5515,#REF!,4),IF([first '# in title]&gt;0,MID([title],[first '# in title],3),IF([first '# in title]&gt;0,MID([desc],#REF!,3),VLOOKUP([productid],$G$2:$R$1386,8))))</f>
        <v xml:space="preserve">42 </v>
      </c>
      <c r="S5515" s="1" t="e">
        <f>IF([kw in desc]=[kw rough in title],[kw in desc]*1,IFERROR(LEFT([kw_dirty],3)*1,IFERROR(LEFT([kw_dirty],2)*1,"n.a.")))</f>
        <v>#N/A</v>
      </c>
      <c r="T5515" s="1"/>
      <c r="U5515" s="1">
        <f>VLOOKUP(Tabelle1[[#This Row],[productid]],Tabelle2[#All],2,FALSE)</f>
        <v>42</v>
      </c>
    </row>
    <row r="5516" spans="1:21" hidden="1">
      <c r="A5516" t="s">
        <v>4104</v>
      </c>
      <c r="B5516">
        <v>3870</v>
      </c>
      <c r="C5516">
        <v>289859</v>
      </c>
      <c r="D5516" t="s">
        <v>9050</v>
      </c>
      <c r="E5516" t="s">
        <v>8321</v>
      </c>
      <c r="F5516">
        <v>18406</v>
      </c>
      <c r="G5516">
        <v>1750863</v>
      </c>
      <c r="H5516">
        <f t="shared" si="86"/>
        <v>0</v>
      </c>
      <c r="I5516">
        <f t="array" ref="I5516">MIN(IFERROR(FIND(IstNumbers,A5516),""))</f>
        <v>29</v>
      </c>
      <c r="J5516" s="1" t="e">
        <f>IF([first '# in title]&lt;[pos kw in title],MID([title],[pos kw in title]-6,6),#N/A)</f>
        <v>#N/A</v>
      </c>
      <c r="K5516" s="1" t="e">
        <f>IFERROR(MID(SUBSTITUTE([kw rough in title],",","."),FIND("(",[kw rough in title])+1,20),SUBSTITUTE(IFERROR(MID([kw rough in title],FIND(" ",[kw rough in title])+1,20),[kw rough in title]),",","."))</f>
        <v>#N/A</v>
      </c>
      <c r="L5516" s="1">
        <f>IFERROR(FIND("kW",[desc]),0)</f>
        <v>70</v>
      </c>
      <c r="M5516">
        <f t="array" ref="M5516">MIN(IFERROR(FIND(IstNumbers,E5516),""))</f>
        <v>34</v>
      </c>
      <c r="N5516" s="1" t="str">
        <f>IF([first '# in desc]&lt;[pos kw in desc],MID([desc],[pos kw in desc]-7,7))</f>
        <v xml:space="preserve">­me 42 </v>
      </c>
      <c r="O55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16" s="1" t="str">
        <f>TRIM(IF([first '# in desc]&lt;[pos kw in desc],MID([desc],[pos kw in desc]-6,6),FALSE))</f>
        <v>me 42</v>
      </c>
      <c r="Q5516" s="1" t="b">
        <f>IF(LEN([manuell])=0,IFERROR([kw fine in title]*1,IFERROR(SUMPRODUCT(COUNTIF(IsDigits,MID([kw in desc],ROW($A$1:$A$150),1)))=LEN([kw in desc]),#N/A)),[manuell])</f>
        <v>0</v>
      </c>
      <c r="R5516" s="1" t="str">
        <f>IF([pos kw in title]&gt;0,MID(J5516,#REF!,4),IF([first '# in title]&gt;0,MID([title],[first '# in title],3),IF([first '# in title]&gt;0,MID([desc],#REF!,3),VLOOKUP([productid],$G$2:$R$1386,8))))</f>
        <v>42-</v>
      </c>
      <c r="S5516" s="1" t="e">
        <f>IF([kw in desc]=[kw rough in title],[kw in desc]*1,IFERROR(LEFT([kw_dirty],3)*1,IFERROR(LEFT([kw_dirty],2)*1,"n.a.")))</f>
        <v>#N/A</v>
      </c>
      <c r="T5516" s="1"/>
      <c r="U5516" s="1">
        <f>VLOOKUP(Tabelle1[[#This Row],[productid]],Tabelle2[#All],2,FALSE)</f>
        <v>42</v>
      </c>
    </row>
    <row r="5517" spans="1:21">
      <c r="A5517" t="s">
        <v>4272</v>
      </c>
      <c r="B5517">
        <v>3299</v>
      </c>
      <c r="C5517">
        <v>289859</v>
      </c>
      <c r="D5517" t="s">
        <v>9051</v>
      </c>
      <c r="E5517" t="s">
        <v>9052</v>
      </c>
      <c r="F5517">
        <v>18406</v>
      </c>
      <c r="G5517">
        <v>2286143</v>
      </c>
      <c r="H5517">
        <f t="shared" si="86"/>
        <v>0</v>
      </c>
      <c r="I5517">
        <f t="array" ref="I5517">MIN(IFERROR(FIND(IstNumbers,A5517),""))</f>
        <v>28</v>
      </c>
      <c r="J5517" s="1" t="e">
        <f>IF([first '# in title]&lt;[pos kw in title],MID([title],[pos kw in title]-6,6),#N/A)</f>
        <v>#N/A</v>
      </c>
      <c r="K5517" s="1" t="e">
        <f>IFERROR(MID(SUBSTITUTE([kw rough in title],",","."),FIND("(",[kw rough in title])+1,20),SUBSTITUTE(IFERROR(MID([kw rough in title],FIND(" ",[kw rough in title])+1,20),[kw rough in title]),",","."))</f>
        <v>#N/A</v>
      </c>
      <c r="L5517" s="1">
        <f>IFERROR(FIND("kW",[desc]),0)</f>
        <v>0</v>
      </c>
      <c r="M5517">
        <f t="array" ref="M5517">MIN(IFERROR(FIND(IstNumbers,E5517),""))</f>
        <v>33</v>
      </c>
      <c r="N5517" s="1" t="b">
        <f>IF([first '# in desc]&lt;[pos kw in desc],MID([desc],[pos kw in desc]-7,7))</f>
        <v>0</v>
      </c>
      <c r="O55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17" s="1" t="str">
        <f>TRIM(IF([first '# in desc]&lt;[pos kw in desc],MID([desc],[pos kw in desc]-6,6),FALSE))</f>
        <v>FALSCH</v>
      </c>
      <c r="Q5517" s="1" t="b">
        <f>IF(LEN([manuell])=0,IFERROR([kw fine in title]*1,IFERROR(SUMPRODUCT(COUNTIF(IsDigits,MID([kw in desc],ROW($A$1:$A$150),1)))=LEN([kw in desc]),#N/A)),[manuell])</f>
        <v>0</v>
      </c>
      <c r="R5517" s="1" t="str">
        <f>IF([pos kw in title]&gt;0,MID(J5517,#REF!,4),IF([first '# in title]&gt;0,MID([title],[first '# in title],3),IF([first '# in title]&gt;0,MID([desc],#REF!,3),VLOOKUP([productid],$G$2:$R$1386,8))))</f>
        <v>146</v>
      </c>
      <c r="S5517" s="1" t="e">
        <f>IF([kw in desc]=[kw rough in title],[kw in desc]*1,IFERROR(LEFT([kw_dirty],3)*1,IFERROR(LEFT([kw_dirty],2)*1,"n.a.")))</f>
        <v>#N/A</v>
      </c>
      <c r="T5517" s="1"/>
      <c r="U5517" s="1" t="e">
        <f>VLOOKUP(Tabelle1[[#This Row],[productid]],Tabelle2[#All],2,FALSE)</f>
        <v>#N/A</v>
      </c>
    </row>
    <row r="5518" spans="1:21" hidden="1">
      <c r="A5518" t="s">
        <v>3181</v>
      </c>
      <c r="B5518">
        <v>4030</v>
      </c>
      <c r="C5518">
        <v>289859</v>
      </c>
      <c r="D5518" t="s">
        <v>9053</v>
      </c>
      <c r="E5518" t="s">
        <v>8005</v>
      </c>
      <c r="F5518">
        <v>18406</v>
      </c>
      <c r="G5518">
        <v>3497887</v>
      </c>
      <c r="H5518">
        <f t="shared" si="86"/>
        <v>0</v>
      </c>
      <c r="I5518">
        <f t="array" ref="I5518">MIN(IFERROR(FIND(IstNumbers,A5518),""))</f>
        <v>13</v>
      </c>
      <c r="J5518" s="1" t="e">
        <f>IF([first '# in title]&lt;[pos kw in title],MID([title],[pos kw in title]-6,6),#N/A)</f>
        <v>#N/A</v>
      </c>
      <c r="K5518" s="1" t="e">
        <f>IFERROR(MID(SUBSTITUTE([kw rough in title],",","."),FIND("(",[kw rough in title])+1,20),SUBSTITUTE(IFERROR(MID([kw rough in title],FIND(" ",[kw rough in title])+1,20),[kw rough in title]),",","."))</f>
        <v>#N/A</v>
      </c>
      <c r="L5518" s="1">
        <f>IFERROR(FIND("kW",[desc]),0)</f>
        <v>70</v>
      </c>
      <c r="M5518">
        <f t="array" ref="M5518">MIN(IFERROR(FIND(IstNumbers,E5518),""))</f>
        <v>34</v>
      </c>
      <c r="N5518" s="1" t="str">
        <f>IF([first '# in desc]&lt;[pos kw in desc],MID([desc],[pos kw in desc]-7,7))</f>
        <v xml:space="preserve">­me 42 </v>
      </c>
      <c r="O55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18" s="1" t="str">
        <f>TRIM(IF([first '# in desc]&lt;[pos kw in desc],MID([desc],[pos kw in desc]-6,6),FALSE))</f>
        <v>me 42</v>
      </c>
      <c r="Q5518" s="1" t="b">
        <f>IF(LEN([manuell])=0,IFERROR([kw fine in title]*1,IFERROR(SUMPRODUCT(COUNTIF(IsDigits,MID([kw in desc],ROW($A$1:$A$150),1)))=LEN([kw in desc]),#N/A)),[manuell])</f>
        <v>0</v>
      </c>
      <c r="R5518" s="1" t="str">
        <f>IF([pos kw in title]&gt;0,MID(J5518,#REF!,4),IF([first '# in title]&gt;0,MID([title],[first '# in title],3),IF([first '# in title]&gt;0,MID([desc],#REF!,3),VLOOKUP([productid],$G$2:$R$1386,8))))</f>
        <v xml:space="preserve">42 </v>
      </c>
      <c r="S5518" s="1" t="e">
        <f>IF([kw in desc]=[kw rough in title],[kw in desc]*1,IFERROR(LEFT([kw_dirty],3)*1,IFERROR(LEFT([kw_dirty],2)*1,"n.a.")))</f>
        <v>#N/A</v>
      </c>
      <c r="T5518" s="1"/>
      <c r="U5518" s="1">
        <f>VLOOKUP(Tabelle1[[#This Row],[productid]],Tabelle2[#All],2,FALSE)</f>
        <v>42</v>
      </c>
    </row>
    <row r="5519" spans="1:21" hidden="1">
      <c r="A5519" t="s">
        <v>4104</v>
      </c>
      <c r="B5519">
        <v>3870</v>
      </c>
      <c r="C5519">
        <v>289859</v>
      </c>
      <c r="D5519" t="s">
        <v>9054</v>
      </c>
      <c r="E5519" t="s">
        <v>8331</v>
      </c>
      <c r="F5519">
        <v>18406</v>
      </c>
      <c r="G5519">
        <v>1750863</v>
      </c>
      <c r="H5519">
        <f t="shared" si="86"/>
        <v>0</v>
      </c>
      <c r="I5519">
        <f t="array" ref="I5519">MIN(IFERROR(FIND(IstNumbers,A5519),""))</f>
        <v>29</v>
      </c>
      <c r="J5519" s="1" t="e">
        <f>IF([first '# in title]&lt;[pos kw in title],MID([title],[pos kw in title]-6,6),#N/A)</f>
        <v>#N/A</v>
      </c>
      <c r="K5519" s="1" t="e">
        <f>IFERROR(MID(SUBSTITUTE([kw rough in title],",","."),FIND("(",[kw rough in title])+1,20),SUBSTITUTE(IFERROR(MID([kw rough in title],FIND(" ",[kw rough in title])+1,20),[kw rough in title]),",","."))</f>
        <v>#N/A</v>
      </c>
      <c r="L5519" s="1">
        <f>IFERROR(FIND("kW",[desc]),0)</f>
        <v>70</v>
      </c>
      <c r="M5519">
        <f t="array" ref="M5519">MIN(IFERROR(FIND(IstNumbers,E5519),""))</f>
        <v>34</v>
      </c>
      <c r="N5519" s="1" t="str">
        <f>IF([first '# in desc]&lt;[pos kw in desc],MID([desc],[pos kw in desc]-7,7))</f>
        <v xml:space="preserve">­me 42 </v>
      </c>
      <c r="O55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19" s="1" t="str">
        <f>TRIM(IF([first '# in desc]&lt;[pos kw in desc],MID([desc],[pos kw in desc]-6,6),FALSE))</f>
        <v>me 42</v>
      </c>
      <c r="Q5519" s="1" t="b">
        <f>IF(LEN([manuell])=0,IFERROR([kw fine in title]*1,IFERROR(SUMPRODUCT(COUNTIF(IsDigits,MID([kw in desc],ROW($A$1:$A$150),1)))=LEN([kw in desc]),#N/A)),[manuell])</f>
        <v>0</v>
      </c>
      <c r="R5519" s="1" t="str">
        <f>IF([pos kw in title]&gt;0,MID(J5519,#REF!,4),IF([first '# in title]&gt;0,MID([title],[first '# in title],3),IF([first '# in title]&gt;0,MID([desc],#REF!,3),VLOOKUP([productid],$G$2:$R$1386,8))))</f>
        <v>42-</v>
      </c>
      <c r="S5519" s="1" t="e">
        <f>IF([kw in desc]=[kw rough in title],[kw in desc]*1,IFERROR(LEFT([kw_dirty],3)*1,IFERROR(LEFT([kw_dirty],2)*1,"n.a.")))</f>
        <v>#N/A</v>
      </c>
      <c r="T5519" s="1"/>
      <c r="U5519" s="1">
        <f>VLOOKUP(Tabelle1[[#This Row],[productid]],Tabelle2[#All],2,FALSE)</f>
        <v>42</v>
      </c>
    </row>
    <row r="5520" spans="1:21">
      <c r="A5520" t="s">
        <v>4272</v>
      </c>
      <c r="B5520">
        <v>3299</v>
      </c>
      <c r="C5520">
        <v>289859</v>
      </c>
      <c r="D5520" t="s">
        <v>9055</v>
      </c>
      <c r="E5520" t="s">
        <v>9056</v>
      </c>
      <c r="F5520">
        <v>18406</v>
      </c>
      <c r="G5520">
        <v>2286143</v>
      </c>
      <c r="H5520">
        <f t="shared" si="86"/>
        <v>0</v>
      </c>
      <c r="I5520">
        <f t="array" ref="I5520">MIN(IFERROR(FIND(IstNumbers,A5520),""))</f>
        <v>28</v>
      </c>
      <c r="J5520" s="1" t="e">
        <f>IF([first '# in title]&lt;[pos kw in title],MID([title],[pos kw in title]-6,6),#N/A)</f>
        <v>#N/A</v>
      </c>
      <c r="K5520" s="1" t="e">
        <f>IFERROR(MID(SUBSTITUTE([kw rough in title],",","."),FIND("(",[kw rough in title])+1,20),SUBSTITUTE(IFERROR(MID([kw rough in title],FIND(" ",[kw rough in title])+1,20),[kw rough in title]),",","."))</f>
        <v>#N/A</v>
      </c>
      <c r="L5520" s="1">
        <f>IFERROR(FIND("kW",[desc]),0)</f>
        <v>0</v>
      </c>
      <c r="M5520">
        <f t="array" ref="M5520">MIN(IFERROR(FIND(IstNumbers,E5520),""))</f>
        <v>33</v>
      </c>
      <c r="N5520" s="1" t="b">
        <f>IF([first '# in desc]&lt;[pos kw in desc],MID([desc],[pos kw in desc]-7,7))</f>
        <v>0</v>
      </c>
      <c r="O55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20" s="1" t="str">
        <f>TRIM(IF([first '# in desc]&lt;[pos kw in desc],MID([desc],[pos kw in desc]-6,6),FALSE))</f>
        <v>FALSCH</v>
      </c>
      <c r="Q5520" s="1" t="b">
        <f>IF(LEN([manuell])=0,IFERROR([kw fine in title]*1,IFERROR(SUMPRODUCT(COUNTIF(IsDigits,MID([kw in desc],ROW($A$1:$A$150),1)))=LEN([kw in desc]),#N/A)),[manuell])</f>
        <v>0</v>
      </c>
      <c r="R5520" s="1" t="str">
        <f>IF([pos kw in title]&gt;0,MID(J5520,#REF!,4),IF([first '# in title]&gt;0,MID([title],[first '# in title],3),IF([first '# in title]&gt;0,MID([desc],#REF!,3),VLOOKUP([productid],$G$2:$R$1386,8))))</f>
        <v>146</v>
      </c>
      <c r="S5520" s="1" t="e">
        <f>IF([kw in desc]=[kw rough in title],[kw in desc]*1,IFERROR(LEFT([kw_dirty],3)*1,IFERROR(LEFT([kw_dirty],2)*1,"n.a.")))</f>
        <v>#N/A</v>
      </c>
      <c r="T5520" s="1"/>
      <c r="U5520" s="1" t="e">
        <f>VLOOKUP(Tabelle1[[#This Row],[productid]],Tabelle2[#All],2,FALSE)</f>
        <v>#N/A</v>
      </c>
    </row>
    <row r="5521" spans="1:21" hidden="1">
      <c r="A5521" t="s">
        <v>3181</v>
      </c>
      <c r="B5521">
        <v>4030</v>
      </c>
      <c r="C5521">
        <v>289859</v>
      </c>
      <c r="D5521" t="s">
        <v>9057</v>
      </c>
      <c r="E5521" t="s">
        <v>9058</v>
      </c>
      <c r="F5521">
        <v>18406</v>
      </c>
      <c r="G5521">
        <v>3497887</v>
      </c>
      <c r="H5521">
        <f t="shared" si="86"/>
        <v>0</v>
      </c>
      <c r="I5521">
        <f t="array" ref="I5521">MIN(IFERROR(FIND(IstNumbers,A5521),""))</f>
        <v>13</v>
      </c>
      <c r="J5521" s="1" t="e">
        <f>IF([first '# in title]&lt;[pos kw in title],MID([title],[pos kw in title]-6,6),#N/A)</f>
        <v>#N/A</v>
      </c>
      <c r="K5521" s="1" t="e">
        <f>IFERROR(MID(SUBSTITUTE([kw rough in title],",","."),FIND("(",[kw rough in title])+1,20),SUBSTITUTE(IFERROR(MID([kw rough in title],FIND(" ",[kw rough in title])+1,20),[kw rough in title]),",","."))</f>
        <v>#N/A</v>
      </c>
      <c r="L5521" s="1">
        <f>IFERROR(FIND("kW",[desc]),0)</f>
        <v>70</v>
      </c>
      <c r="M5521">
        <f t="array" ref="M5521">MIN(IFERROR(FIND(IstNumbers,E5521),""))</f>
        <v>34</v>
      </c>
      <c r="N5521" s="1" t="str">
        <f>IF([first '# in desc]&lt;[pos kw in desc],MID([desc],[pos kw in desc]-7,7))</f>
        <v xml:space="preserve">­me 42 </v>
      </c>
      <c r="O55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21" s="1" t="str">
        <f>TRIM(IF([first '# in desc]&lt;[pos kw in desc],MID([desc],[pos kw in desc]-6,6),FALSE))</f>
        <v>me 42</v>
      </c>
      <c r="Q5521" s="1" t="b">
        <f>IF(LEN([manuell])=0,IFERROR([kw fine in title]*1,IFERROR(SUMPRODUCT(COUNTIF(IsDigits,MID([kw in desc],ROW($A$1:$A$150),1)))=LEN([kw in desc]),#N/A)),[manuell])</f>
        <v>0</v>
      </c>
      <c r="R5521" s="1" t="str">
        <f>IF([pos kw in title]&gt;0,MID(J5521,#REF!,4),IF([first '# in title]&gt;0,MID([title],[first '# in title],3),IF([first '# in title]&gt;0,MID([desc],#REF!,3),VLOOKUP([productid],$G$2:$R$1386,8))))</f>
        <v xml:space="preserve">42 </v>
      </c>
      <c r="S5521" s="1" t="e">
        <f>IF([kw in desc]=[kw rough in title],[kw in desc]*1,IFERROR(LEFT([kw_dirty],3)*1,IFERROR(LEFT([kw_dirty],2)*1,"n.a.")))</f>
        <v>#N/A</v>
      </c>
      <c r="T5521" s="1"/>
      <c r="U5521" s="1">
        <f>VLOOKUP(Tabelle1[[#This Row],[productid]],Tabelle2[#All],2,FALSE)</f>
        <v>42</v>
      </c>
    </row>
    <row r="5522" spans="1:21" hidden="1">
      <c r="A5522" t="s">
        <v>4104</v>
      </c>
      <c r="B5522">
        <v>3870</v>
      </c>
      <c r="C5522">
        <v>289859</v>
      </c>
      <c r="D5522" t="s">
        <v>9059</v>
      </c>
      <c r="E5522" t="s">
        <v>7725</v>
      </c>
      <c r="F5522">
        <v>18406</v>
      </c>
      <c r="G5522">
        <v>1750863</v>
      </c>
      <c r="H5522">
        <f t="shared" si="86"/>
        <v>0</v>
      </c>
      <c r="I5522">
        <f t="array" ref="I5522">MIN(IFERROR(FIND(IstNumbers,A5522),""))</f>
        <v>29</v>
      </c>
      <c r="J5522" s="1" t="e">
        <f>IF([first '# in title]&lt;[pos kw in title],MID([title],[pos kw in title]-6,6),#N/A)</f>
        <v>#N/A</v>
      </c>
      <c r="K5522" s="1" t="e">
        <f>IFERROR(MID(SUBSTITUTE([kw rough in title],",","."),FIND("(",[kw rough in title])+1,20),SUBSTITUTE(IFERROR(MID([kw rough in title],FIND(" ",[kw rough in title])+1,20),[kw rough in title]),",","."))</f>
        <v>#N/A</v>
      </c>
      <c r="L5522" s="1">
        <f>IFERROR(FIND("kW",[desc]),0)</f>
        <v>70</v>
      </c>
      <c r="M5522">
        <f t="array" ref="M5522">MIN(IFERROR(FIND(IstNumbers,E5522),""))</f>
        <v>34</v>
      </c>
      <c r="N5522" s="1" t="str">
        <f>IF([first '# in desc]&lt;[pos kw in desc],MID([desc],[pos kw in desc]-7,7))</f>
        <v xml:space="preserve">­me 42 </v>
      </c>
      <c r="O55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22" s="1" t="str">
        <f>TRIM(IF([first '# in desc]&lt;[pos kw in desc],MID([desc],[pos kw in desc]-6,6),FALSE))</f>
        <v>me 42</v>
      </c>
      <c r="Q5522" s="1" t="b">
        <f>IF(LEN([manuell])=0,IFERROR([kw fine in title]*1,IFERROR(SUMPRODUCT(COUNTIF(IsDigits,MID([kw in desc],ROW($A$1:$A$150),1)))=LEN([kw in desc]),#N/A)),[manuell])</f>
        <v>0</v>
      </c>
      <c r="R5522" s="1" t="str">
        <f>IF([pos kw in title]&gt;0,MID(J5522,#REF!,4),IF([first '# in title]&gt;0,MID([title],[first '# in title],3),IF([first '# in title]&gt;0,MID([desc],#REF!,3),VLOOKUP([productid],$G$2:$R$1386,8))))</f>
        <v>42-</v>
      </c>
      <c r="S5522" s="1" t="e">
        <f>IF([kw in desc]=[kw rough in title],[kw in desc]*1,IFERROR(LEFT([kw_dirty],3)*1,IFERROR(LEFT([kw_dirty],2)*1,"n.a.")))</f>
        <v>#N/A</v>
      </c>
      <c r="T5522" s="1"/>
      <c r="U5522" s="1">
        <f>VLOOKUP(Tabelle1[[#This Row],[productid]],Tabelle2[#All],2,FALSE)</f>
        <v>42</v>
      </c>
    </row>
    <row r="5523" spans="1:21">
      <c r="A5523" t="s">
        <v>4272</v>
      </c>
      <c r="B5523">
        <v>3299</v>
      </c>
      <c r="C5523">
        <v>289859</v>
      </c>
      <c r="D5523" t="s">
        <v>9060</v>
      </c>
      <c r="E5523" t="s">
        <v>9061</v>
      </c>
      <c r="F5523">
        <v>18406</v>
      </c>
      <c r="G5523">
        <v>2286143</v>
      </c>
      <c r="H5523">
        <f t="shared" si="86"/>
        <v>0</v>
      </c>
      <c r="I5523">
        <f t="array" ref="I5523">MIN(IFERROR(FIND(IstNumbers,A5523),""))</f>
        <v>28</v>
      </c>
      <c r="J5523" s="1" t="e">
        <f>IF([first '# in title]&lt;[pos kw in title],MID([title],[pos kw in title]-6,6),#N/A)</f>
        <v>#N/A</v>
      </c>
      <c r="K5523" s="1" t="e">
        <f>IFERROR(MID(SUBSTITUTE([kw rough in title],",","."),FIND("(",[kw rough in title])+1,20),SUBSTITUTE(IFERROR(MID([kw rough in title],FIND(" ",[kw rough in title])+1,20),[kw rough in title]),",","."))</f>
        <v>#N/A</v>
      </c>
      <c r="L5523" s="1">
        <f>IFERROR(FIND("kW",[desc]),0)</f>
        <v>0</v>
      </c>
      <c r="M5523">
        <f t="array" ref="M5523">MIN(IFERROR(FIND(IstNumbers,E5523),""))</f>
        <v>18</v>
      </c>
      <c r="N5523" s="1" t="b">
        <f>IF([first '# in desc]&lt;[pos kw in desc],MID([desc],[pos kw in desc]-7,7))</f>
        <v>0</v>
      </c>
      <c r="O55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23" s="1" t="str">
        <f>TRIM(IF([first '# in desc]&lt;[pos kw in desc],MID([desc],[pos kw in desc]-6,6),FALSE))</f>
        <v>FALSCH</v>
      </c>
      <c r="Q5523" s="1" t="b">
        <f>IF(LEN([manuell])=0,IFERROR([kw fine in title]*1,IFERROR(SUMPRODUCT(COUNTIF(IsDigits,MID([kw in desc],ROW($A$1:$A$150),1)))=LEN([kw in desc]),#N/A)),[manuell])</f>
        <v>0</v>
      </c>
      <c r="R5523" s="1" t="str">
        <f>IF([pos kw in title]&gt;0,MID(J5523,#REF!,4),IF([first '# in title]&gt;0,MID([title],[first '# in title],3),IF([first '# in title]&gt;0,MID([desc],#REF!,3),VLOOKUP([productid],$G$2:$R$1386,8))))</f>
        <v>146</v>
      </c>
      <c r="S5523" s="1" t="e">
        <f>IF([kw in desc]=[kw rough in title],[kw in desc]*1,IFERROR(LEFT([kw_dirty],3)*1,IFERROR(LEFT([kw_dirty],2)*1,"n.a.")))</f>
        <v>#N/A</v>
      </c>
      <c r="T5523" s="1"/>
      <c r="U5523" s="1" t="e">
        <f>VLOOKUP(Tabelle1[[#This Row],[productid]],Tabelle2[#All],2,FALSE)</f>
        <v>#N/A</v>
      </c>
    </row>
    <row r="5524" spans="1:21" hidden="1">
      <c r="A5524" t="s">
        <v>3181</v>
      </c>
      <c r="B5524">
        <v>4030</v>
      </c>
      <c r="C5524">
        <v>289859</v>
      </c>
      <c r="D5524" t="s">
        <v>9062</v>
      </c>
      <c r="E5524" t="s">
        <v>9063</v>
      </c>
      <c r="F5524">
        <v>18406</v>
      </c>
      <c r="G5524">
        <v>3497887</v>
      </c>
      <c r="H5524">
        <f t="shared" si="86"/>
        <v>0</v>
      </c>
      <c r="I5524">
        <f t="array" ref="I5524">MIN(IFERROR(FIND(IstNumbers,A5524),""))</f>
        <v>13</v>
      </c>
      <c r="J5524" s="1" t="e">
        <f>IF([first '# in title]&lt;[pos kw in title],MID([title],[pos kw in title]-6,6),#N/A)</f>
        <v>#N/A</v>
      </c>
      <c r="K5524" s="1" t="e">
        <f>IFERROR(MID(SUBSTITUTE([kw rough in title],",","."),FIND("(",[kw rough in title])+1,20),SUBSTITUTE(IFERROR(MID([kw rough in title],FIND(" ",[kw rough in title])+1,20),[kw rough in title]),",","."))</f>
        <v>#N/A</v>
      </c>
      <c r="L5524" s="1">
        <f>IFERROR(FIND("kW",[desc]),0)</f>
        <v>70</v>
      </c>
      <c r="M5524">
        <f t="array" ref="M5524">MIN(IFERROR(FIND(IstNumbers,E5524),""))</f>
        <v>34</v>
      </c>
      <c r="N5524" s="1" t="str">
        <f>IF([first '# in desc]&lt;[pos kw in desc],MID([desc],[pos kw in desc]-7,7))</f>
        <v xml:space="preserve">­me 42 </v>
      </c>
      <c r="O55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24" s="1" t="str">
        <f>TRIM(IF([first '# in desc]&lt;[pos kw in desc],MID([desc],[pos kw in desc]-6,6),FALSE))</f>
        <v>me 42</v>
      </c>
      <c r="Q5524" s="1" t="b">
        <f>IF(LEN([manuell])=0,IFERROR([kw fine in title]*1,IFERROR(SUMPRODUCT(COUNTIF(IsDigits,MID([kw in desc],ROW($A$1:$A$150),1)))=LEN([kw in desc]),#N/A)),[manuell])</f>
        <v>0</v>
      </c>
      <c r="R5524" s="1" t="str">
        <f>IF([pos kw in title]&gt;0,MID(J5524,#REF!,4),IF([first '# in title]&gt;0,MID([title],[first '# in title],3),IF([first '# in title]&gt;0,MID([desc],#REF!,3),VLOOKUP([productid],$G$2:$R$1386,8))))</f>
        <v xml:space="preserve">42 </v>
      </c>
      <c r="S5524" s="1" t="e">
        <f>IF([kw in desc]=[kw rough in title],[kw in desc]*1,IFERROR(LEFT([kw_dirty],3)*1,IFERROR(LEFT([kw_dirty],2)*1,"n.a.")))</f>
        <v>#N/A</v>
      </c>
      <c r="T5524" s="1"/>
      <c r="U5524" s="1">
        <f>VLOOKUP(Tabelle1[[#This Row],[productid]],Tabelle2[#All],2,FALSE)</f>
        <v>42</v>
      </c>
    </row>
    <row r="5525" spans="1:21" hidden="1">
      <c r="A5525" t="s">
        <v>4104</v>
      </c>
      <c r="B5525">
        <v>3870</v>
      </c>
      <c r="C5525">
        <v>289859</v>
      </c>
      <c r="D5525" t="s">
        <v>9064</v>
      </c>
      <c r="E5525" t="s">
        <v>8273</v>
      </c>
      <c r="F5525">
        <v>18406</v>
      </c>
      <c r="G5525">
        <v>1750863</v>
      </c>
      <c r="H5525">
        <f t="shared" si="86"/>
        <v>0</v>
      </c>
      <c r="I5525">
        <f t="array" ref="I5525">MIN(IFERROR(FIND(IstNumbers,A5525),""))</f>
        <v>29</v>
      </c>
      <c r="J5525" s="1" t="e">
        <f>IF([first '# in title]&lt;[pos kw in title],MID([title],[pos kw in title]-6,6),#N/A)</f>
        <v>#N/A</v>
      </c>
      <c r="K5525" s="1" t="e">
        <f>IFERROR(MID(SUBSTITUTE([kw rough in title],",","."),FIND("(",[kw rough in title])+1,20),SUBSTITUTE(IFERROR(MID([kw rough in title],FIND(" ",[kw rough in title])+1,20),[kw rough in title]),",","."))</f>
        <v>#N/A</v>
      </c>
      <c r="L5525" s="1">
        <f>IFERROR(FIND("kW",[desc]),0)</f>
        <v>70</v>
      </c>
      <c r="M5525">
        <f t="array" ref="M5525">MIN(IFERROR(FIND(IstNumbers,E5525),""))</f>
        <v>34</v>
      </c>
      <c r="N5525" s="1" t="str">
        <f>IF([first '# in desc]&lt;[pos kw in desc],MID([desc],[pos kw in desc]-7,7))</f>
        <v xml:space="preserve">­me 42 </v>
      </c>
      <c r="O55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25" s="1" t="str">
        <f>TRIM(IF([first '# in desc]&lt;[pos kw in desc],MID([desc],[pos kw in desc]-6,6),FALSE))</f>
        <v>me 42</v>
      </c>
      <c r="Q5525" s="1" t="b">
        <f>IF(LEN([manuell])=0,IFERROR([kw fine in title]*1,IFERROR(SUMPRODUCT(COUNTIF(IsDigits,MID([kw in desc],ROW($A$1:$A$150),1)))=LEN([kw in desc]),#N/A)),[manuell])</f>
        <v>0</v>
      </c>
      <c r="R5525" s="1" t="str">
        <f>IF([pos kw in title]&gt;0,MID(J5525,#REF!,4),IF([first '# in title]&gt;0,MID([title],[first '# in title],3),IF([first '# in title]&gt;0,MID([desc],#REF!,3),VLOOKUP([productid],$G$2:$R$1386,8))))</f>
        <v>42-</v>
      </c>
      <c r="S5525" s="1" t="e">
        <f>IF([kw in desc]=[kw rough in title],[kw in desc]*1,IFERROR(LEFT([kw_dirty],3)*1,IFERROR(LEFT([kw_dirty],2)*1,"n.a.")))</f>
        <v>#N/A</v>
      </c>
      <c r="T5525" s="1"/>
      <c r="U5525" s="1">
        <f>VLOOKUP(Tabelle1[[#This Row],[productid]],Tabelle2[#All],2,FALSE)</f>
        <v>42</v>
      </c>
    </row>
    <row r="5526" spans="1:21">
      <c r="A5526" t="s">
        <v>4272</v>
      </c>
      <c r="B5526">
        <v>3304</v>
      </c>
      <c r="C5526">
        <v>289859</v>
      </c>
      <c r="D5526" t="s">
        <v>9065</v>
      </c>
      <c r="E5526" t="s">
        <v>9066</v>
      </c>
      <c r="F5526">
        <v>18406</v>
      </c>
      <c r="G5526">
        <v>2286143</v>
      </c>
      <c r="H5526">
        <f t="shared" si="86"/>
        <v>0</v>
      </c>
      <c r="I5526">
        <f t="array" ref="I5526">MIN(IFERROR(FIND(IstNumbers,A5526),""))</f>
        <v>28</v>
      </c>
      <c r="J5526" s="1" t="e">
        <f>IF([first '# in title]&lt;[pos kw in title],MID([title],[pos kw in title]-6,6),#N/A)</f>
        <v>#N/A</v>
      </c>
      <c r="K5526" s="1" t="e">
        <f>IFERROR(MID(SUBSTITUTE([kw rough in title],",","."),FIND("(",[kw rough in title])+1,20),SUBSTITUTE(IFERROR(MID([kw rough in title],FIND(" ",[kw rough in title])+1,20),[kw rough in title]),",","."))</f>
        <v>#N/A</v>
      </c>
      <c r="L5526" s="1">
        <f>IFERROR(FIND("kW",[desc]),0)</f>
        <v>0</v>
      </c>
      <c r="M5526">
        <f t="array" ref="M5526">MIN(IFERROR(FIND(IstNumbers,E5526),""))</f>
        <v>33</v>
      </c>
      <c r="N5526" s="1" t="b">
        <f>IF([first '# in desc]&lt;[pos kw in desc],MID([desc],[pos kw in desc]-7,7))</f>
        <v>0</v>
      </c>
      <c r="O55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26" s="1" t="str">
        <f>TRIM(IF([first '# in desc]&lt;[pos kw in desc],MID([desc],[pos kw in desc]-6,6),FALSE))</f>
        <v>FALSCH</v>
      </c>
      <c r="Q5526" s="1" t="b">
        <f>IF(LEN([manuell])=0,IFERROR([kw fine in title]*1,IFERROR(SUMPRODUCT(COUNTIF(IsDigits,MID([kw in desc],ROW($A$1:$A$150),1)))=LEN([kw in desc]),#N/A)),[manuell])</f>
        <v>0</v>
      </c>
      <c r="R5526" s="1" t="str">
        <f>IF([pos kw in title]&gt;0,MID(J5526,#REF!,4),IF([first '# in title]&gt;0,MID([title],[first '# in title],3),IF([first '# in title]&gt;0,MID([desc],#REF!,3),VLOOKUP([productid],$G$2:$R$1386,8))))</f>
        <v>146</v>
      </c>
      <c r="S5526" s="1" t="e">
        <f>IF([kw in desc]=[kw rough in title],[kw in desc]*1,IFERROR(LEFT([kw_dirty],3)*1,IFERROR(LEFT([kw_dirty],2)*1,"n.a.")))</f>
        <v>#N/A</v>
      </c>
      <c r="T5526" s="1"/>
      <c r="U5526" s="1" t="e">
        <f>VLOOKUP(Tabelle1[[#This Row],[productid]],Tabelle2[#All],2,FALSE)</f>
        <v>#N/A</v>
      </c>
    </row>
    <row r="5527" spans="1:21" hidden="1">
      <c r="A5527" t="s">
        <v>3181</v>
      </c>
      <c r="B5527">
        <v>4030</v>
      </c>
      <c r="C5527">
        <v>289859</v>
      </c>
      <c r="D5527" t="s">
        <v>9067</v>
      </c>
      <c r="E5527" t="s">
        <v>9068</v>
      </c>
      <c r="F5527">
        <v>18406</v>
      </c>
      <c r="G5527">
        <v>3497887</v>
      </c>
      <c r="H5527">
        <f t="shared" si="86"/>
        <v>0</v>
      </c>
      <c r="I5527">
        <f t="array" ref="I5527">MIN(IFERROR(FIND(IstNumbers,A5527),""))</f>
        <v>13</v>
      </c>
      <c r="J5527" s="1" t="e">
        <f>IF([first '# in title]&lt;[pos kw in title],MID([title],[pos kw in title]-6,6),#N/A)</f>
        <v>#N/A</v>
      </c>
      <c r="K5527" s="1" t="e">
        <f>IFERROR(MID(SUBSTITUTE([kw rough in title],",","."),FIND("(",[kw rough in title])+1,20),SUBSTITUTE(IFERROR(MID([kw rough in title],FIND(" ",[kw rough in title])+1,20),[kw rough in title]),",","."))</f>
        <v>#N/A</v>
      </c>
      <c r="L5527" s="1">
        <f>IFERROR(FIND("kW",[desc]),0)</f>
        <v>70</v>
      </c>
      <c r="M5527">
        <f t="array" ref="M5527">MIN(IFERROR(FIND(IstNumbers,E5527),""))</f>
        <v>34</v>
      </c>
      <c r="N5527" s="1" t="str">
        <f>IF([first '# in desc]&lt;[pos kw in desc],MID([desc],[pos kw in desc]-7,7))</f>
        <v xml:space="preserve">­me 42 </v>
      </c>
      <c r="O55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27" s="1" t="str">
        <f>TRIM(IF([first '# in desc]&lt;[pos kw in desc],MID([desc],[pos kw in desc]-6,6),FALSE))</f>
        <v>me 42</v>
      </c>
      <c r="Q5527" s="1" t="b">
        <f>IF(LEN([manuell])=0,IFERROR([kw fine in title]*1,IFERROR(SUMPRODUCT(COUNTIF(IsDigits,MID([kw in desc],ROW($A$1:$A$150),1)))=LEN([kw in desc]),#N/A)),[manuell])</f>
        <v>0</v>
      </c>
      <c r="R5527" s="1" t="str">
        <f>IF([pos kw in title]&gt;0,MID(J5527,#REF!,4),IF([first '# in title]&gt;0,MID([title],[first '# in title],3),IF([first '# in title]&gt;0,MID([desc],#REF!,3),VLOOKUP([productid],$G$2:$R$1386,8))))</f>
        <v xml:space="preserve">42 </v>
      </c>
      <c r="S5527" s="1" t="e">
        <f>IF([kw in desc]=[kw rough in title],[kw in desc]*1,IFERROR(LEFT([kw_dirty],3)*1,IFERROR(LEFT([kw_dirty],2)*1,"n.a.")))</f>
        <v>#N/A</v>
      </c>
      <c r="T5527" s="1"/>
      <c r="U5527" s="1">
        <f>VLOOKUP(Tabelle1[[#This Row],[productid]],Tabelle2[#All],2,FALSE)</f>
        <v>42</v>
      </c>
    </row>
    <row r="5528" spans="1:21" hidden="1">
      <c r="A5528" t="s">
        <v>4104</v>
      </c>
      <c r="B5528">
        <v>3870</v>
      </c>
      <c r="C5528">
        <v>289859</v>
      </c>
      <c r="D5528" t="s">
        <v>9069</v>
      </c>
      <c r="E5528" t="s">
        <v>8273</v>
      </c>
      <c r="F5528">
        <v>18406</v>
      </c>
      <c r="G5528">
        <v>1750863</v>
      </c>
      <c r="H5528">
        <f t="shared" si="86"/>
        <v>0</v>
      </c>
      <c r="I5528">
        <f t="array" ref="I5528">MIN(IFERROR(FIND(IstNumbers,A5528),""))</f>
        <v>29</v>
      </c>
      <c r="J5528" s="1" t="e">
        <f>IF([first '# in title]&lt;[pos kw in title],MID([title],[pos kw in title]-6,6),#N/A)</f>
        <v>#N/A</v>
      </c>
      <c r="K5528" s="1" t="e">
        <f>IFERROR(MID(SUBSTITUTE([kw rough in title],",","."),FIND("(",[kw rough in title])+1,20),SUBSTITUTE(IFERROR(MID([kw rough in title],FIND(" ",[kw rough in title])+1,20),[kw rough in title]),",","."))</f>
        <v>#N/A</v>
      </c>
      <c r="L5528" s="1">
        <f>IFERROR(FIND("kW",[desc]),0)</f>
        <v>70</v>
      </c>
      <c r="M5528">
        <f t="array" ref="M5528">MIN(IFERROR(FIND(IstNumbers,E5528),""))</f>
        <v>34</v>
      </c>
      <c r="N5528" s="1" t="str">
        <f>IF([first '# in desc]&lt;[pos kw in desc],MID([desc],[pos kw in desc]-7,7))</f>
        <v xml:space="preserve">­me 42 </v>
      </c>
      <c r="O55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28" s="1" t="str">
        <f>TRIM(IF([first '# in desc]&lt;[pos kw in desc],MID([desc],[pos kw in desc]-6,6),FALSE))</f>
        <v>me 42</v>
      </c>
      <c r="Q5528" s="1" t="b">
        <f>IF(LEN([manuell])=0,IFERROR([kw fine in title]*1,IFERROR(SUMPRODUCT(COUNTIF(IsDigits,MID([kw in desc],ROW($A$1:$A$150),1)))=LEN([kw in desc]),#N/A)),[manuell])</f>
        <v>0</v>
      </c>
      <c r="R5528" s="1" t="str">
        <f>IF([pos kw in title]&gt;0,MID(J5528,#REF!,4),IF([first '# in title]&gt;0,MID([title],[first '# in title],3),IF([first '# in title]&gt;0,MID([desc],#REF!,3),VLOOKUP([productid],$G$2:$R$1386,8))))</f>
        <v>42-</v>
      </c>
      <c r="S5528" s="1" t="e">
        <f>IF([kw in desc]=[kw rough in title],[kw in desc]*1,IFERROR(LEFT([kw_dirty],3)*1,IFERROR(LEFT([kw_dirty],2)*1,"n.a.")))</f>
        <v>#N/A</v>
      </c>
      <c r="T5528" s="1"/>
      <c r="U5528" s="1">
        <f>VLOOKUP(Tabelle1[[#This Row],[productid]],Tabelle2[#All],2,FALSE)</f>
        <v>42</v>
      </c>
    </row>
    <row r="5529" spans="1:21">
      <c r="A5529" t="s">
        <v>4272</v>
      </c>
      <c r="B5529">
        <v>3304</v>
      </c>
      <c r="C5529">
        <v>289859</v>
      </c>
      <c r="D5529" t="s">
        <v>9070</v>
      </c>
      <c r="E5529" t="s">
        <v>9071</v>
      </c>
      <c r="F5529">
        <v>18406</v>
      </c>
      <c r="G5529">
        <v>2286143</v>
      </c>
      <c r="H5529">
        <f t="shared" si="86"/>
        <v>0</v>
      </c>
      <c r="I5529">
        <f t="array" ref="I5529">MIN(IFERROR(FIND(IstNumbers,A5529),""))</f>
        <v>28</v>
      </c>
      <c r="J5529" s="1" t="e">
        <f>IF([first '# in title]&lt;[pos kw in title],MID([title],[pos kw in title]-6,6),#N/A)</f>
        <v>#N/A</v>
      </c>
      <c r="K5529" s="1" t="e">
        <f>IFERROR(MID(SUBSTITUTE([kw rough in title],",","."),FIND("(",[kw rough in title])+1,20),SUBSTITUTE(IFERROR(MID([kw rough in title],FIND(" ",[kw rough in title])+1,20),[kw rough in title]),",","."))</f>
        <v>#N/A</v>
      </c>
      <c r="L5529" s="1">
        <f>IFERROR(FIND("kW",[desc]),0)</f>
        <v>0</v>
      </c>
      <c r="M5529">
        <f t="array" ref="M5529">MIN(IFERROR(FIND(IstNumbers,E5529),""))</f>
        <v>33</v>
      </c>
      <c r="N5529" s="1" t="b">
        <f>IF([first '# in desc]&lt;[pos kw in desc],MID([desc],[pos kw in desc]-7,7))</f>
        <v>0</v>
      </c>
      <c r="O55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29" s="1" t="str">
        <f>TRIM(IF([first '# in desc]&lt;[pos kw in desc],MID([desc],[pos kw in desc]-6,6),FALSE))</f>
        <v>FALSCH</v>
      </c>
      <c r="Q5529" s="1" t="b">
        <f>IF(LEN([manuell])=0,IFERROR([kw fine in title]*1,IFERROR(SUMPRODUCT(COUNTIF(IsDigits,MID([kw in desc],ROW($A$1:$A$150),1)))=LEN([kw in desc]),#N/A)),[manuell])</f>
        <v>0</v>
      </c>
      <c r="R5529" s="1" t="str">
        <f>IF([pos kw in title]&gt;0,MID(J5529,#REF!,4),IF([first '# in title]&gt;0,MID([title],[first '# in title],3),IF([first '# in title]&gt;0,MID([desc],#REF!,3),VLOOKUP([productid],$G$2:$R$1386,8))))</f>
        <v>146</v>
      </c>
      <c r="S5529" s="1" t="e">
        <f>IF([kw in desc]=[kw rough in title],[kw in desc]*1,IFERROR(LEFT([kw_dirty],3)*1,IFERROR(LEFT([kw_dirty],2)*1,"n.a.")))</f>
        <v>#N/A</v>
      </c>
      <c r="T5529" s="1"/>
      <c r="U5529" s="1" t="e">
        <f>VLOOKUP(Tabelle1[[#This Row],[productid]],Tabelle2[#All],2,FALSE)</f>
        <v>#N/A</v>
      </c>
    </row>
    <row r="5530" spans="1:21" hidden="1">
      <c r="A5530" t="s">
        <v>3181</v>
      </c>
      <c r="B5530">
        <v>4035</v>
      </c>
      <c r="C5530">
        <v>289859</v>
      </c>
      <c r="D5530" t="s">
        <v>9072</v>
      </c>
      <c r="E5530" t="s">
        <v>8049</v>
      </c>
      <c r="F5530">
        <v>18406</v>
      </c>
      <c r="G5530">
        <v>3497887</v>
      </c>
      <c r="H5530">
        <f t="shared" si="86"/>
        <v>0</v>
      </c>
      <c r="I5530">
        <f t="array" ref="I5530">MIN(IFERROR(FIND(IstNumbers,A5530),""))</f>
        <v>13</v>
      </c>
      <c r="J5530" s="1" t="e">
        <f>IF([first '# in title]&lt;[pos kw in title],MID([title],[pos kw in title]-6,6),#N/A)</f>
        <v>#N/A</v>
      </c>
      <c r="K5530" s="1" t="e">
        <f>IFERROR(MID(SUBSTITUTE([kw rough in title],",","."),FIND("(",[kw rough in title])+1,20),SUBSTITUTE(IFERROR(MID([kw rough in title],FIND(" ",[kw rough in title])+1,20),[kw rough in title]),",","."))</f>
        <v>#N/A</v>
      </c>
      <c r="L5530" s="1">
        <f>IFERROR(FIND("kW",[desc]),0)</f>
        <v>70</v>
      </c>
      <c r="M5530">
        <f t="array" ref="M5530">MIN(IFERROR(FIND(IstNumbers,E5530),""))</f>
        <v>34</v>
      </c>
      <c r="N5530" s="1" t="str">
        <f>IF([first '# in desc]&lt;[pos kw in desc],MID([desc],[pos kw in desc]-7,7))</f>
        <v xml:space="preserve">­me 42 </v>
      </c>
      <c r="O55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0" s="1" t="str">
        <f>TRIM(IF([first '# in desc]&lt;[pos kw in desc],MID([desc],[pos kw in desc]-6,6),FALSE))</f>
        <v>me 42</v>
      </c>
      <c r="Q5530" s="1" t="b">
        <f>IF(LEN([manuell])=0,IFERROR([kw fine in title]*1,IFERROR(SUMPRODUCT(COUNTIF(IsDigits,MID([kw in desc],ROW($A$1:$A$150),1)))=LEN([kw in desc]),#N/A)),[manuell])</f>
        <v>0</v>
      </c>
      <c r="R5530" s="1" t="str">
        <f>IF([pos kw in title]&gt;0,MID(J5530,#REF!,4),IF([first '# in title]&gt;0,MID([title],[first '# in title],3),IF([first '# in title]&gt;0,MID([desc],#REF!,3),VLOOKUP([productid],$G$2:$R$1386,8))))</f>
        <v xml:space="preserve">42 </v>
      </c>
      <c r="S5530" s="1" t="e">
        <f>IF([kw in desc]=[kw rough in title],[kw in desc]*1,IFERROR(LEFT([kw_dirty],3)*1,IFERROR(LEFT([kw_dirty],2)*1,"n.a.")))</f>
        <v>#N/A</v>
      </c>
      <c r="T5530" s="1"/>
      <c r="U5530" s="1">
        <f>VLOOKUP(Tabelle1[[#This Row],[productid]],Tabelle2[#All],2,FALSE)</f>
        <v>42</v>
      </c>
    </row>
    <row r="5531" spans="1:21" hidden="1">
      <c r="A5531" t="s">
        <v>4104</v>
      </c>
      <c r="B5531">
        <v>3870</v>
      </c>
      <c r="C5531">
        <v>289859</v>
      </c>
      <c r="D5531" t="s">
        <v>9073</v>
      </c>
      <c r="E5531" t="s">
        <v>8291</v>
      </c>
      <c r="F5531">
        <v>18406</v>
      </c>
      <c r="G5531">
        <v>1750863</v>
      </c>
      <c r="H5531">
        <f t="shared" si="86"/>
        <v>0</v>
      </c>
      <c r="I5531">
        <f t="array" ref="I5531">MIN(IFERROR(FIND(IstNumbers,A5531),""))</f>
        <v>29</v>
      </c>
      <c r="J5531" s="1" t="e">
        <f>IF([first '# in title]&lt;[pos kw in title],MID([title],[pos kw in title]-6,6),#N/A)</f>
        <v>#N/A</v>
      </c>
      <c r="K5531" s="1" t="e">
        <f>IFERROR(MID(SUBSTITUTE([kw rough in title],",","."),FIND("(",[kw rough in title])+1,20),SUBSTITUTE(IFERROR(MID([kw rough in title],FIND(" ",[kw rough in title])+1,20),[kw rough in title]),",","."))</f>
        <v>#N/A</v>
      </c>
      <c r="L5531" s="1">
        <f>IFERROR(FIND("kW",[desc]),0)</f>
        <v>70</v>
      </c>
      <c r="M5531">
        <f t="array" ref="M5531">MIN(IFERROR(FIND(IstNumbers,E5531),""))</f>
        <v>34</v>
      </c>
      <c r="N5531" s="1" t="str">
        <f>IF([first '# in desc]&lt;[pos kw in desc],MID([desc],[pos kw in desc]-7,7))</f>
        <v xml:space="preserve">­me 42 </v>
      </c>
      <c r="O55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1" s="1" t="str">
        <f>TRIM(IF([first '# in desc]&lt;[pos kw in desc],MID([desc],[pos kw in desc]-6,6),FALSE))</f>
        <v>me 42</v>
      </c>
      <c r="Q5531" s="1" t="b">
        <f>IF(LEN([manuell])=0,IFERROR([kw fine in title]*1,IFERROR(SUMPRODUCT(COUNTIF(IsDigits,MID([kw in desc],ROW($A$1:$A$150),1)))=LEN([kw in desc]),#N/A)),[manuell])</f>
        <v>0</v>
      </c>
      <c r="R5531" s="1" t="str">
        <f>IF([pos kw in title]&gt;0,MID(J5531,#REF!,4),IF([first '# in title]&gt;0,MID([title],[first '# in title],3),IF([first '# in title]&gt;0,MID([desc],#REF!,3),VLOOKUP([productid],$G$2:$R$1386,8))))</f>
        <v>42-</v>
      </c>
      <c r="S5531" s="1" t="e">
        <f>IF([kw in desc]=[kw rough in title],[kw in desc]*1,IFERROR(LEFT([kw_dirty],3)*1,IFERROR(LEFT([kw_dirty],2)*1,"n.a.")))</f>
        <v>#N/A</v>
      </c>
      <c r="T5531" s="1"/>
      <c r="U5531" s="1">
        <f>VLOOKUP(Tabelle1[[#This Row],[productid]],Tabelle2[#All],2,FALSE)</f>
        <v>42</v>
      </c>
    </row>
    <row r="5532" spans="1:21">
      <c r="A5532" t="s">
        <v>4272</v>
      </c>
      <c r="B5532">
        <v>3304</v>
      </c>
      <c r="C5532">
        <v>289859</v>
      </c>
      <c r="D5532" t="s">
        <v>9074</v>
      </c>
      <c r="E5532" t="s">
        <v>9075</v>
      </c>
      <c r="F5532">
        <v>18406</v>
      </c>
      <c r="G5532">
        <v>2286143</v>
      </c>
      <c r="H5532">
        <f t="shared" si="86"/>
        <v>0</v>
      </c>
      <c r="I5532">
        <f t="array" ref="I5532">MIN(IFERROR(FIND(IstNumbers,A5532),""))</f>
        <v>28</v>
      </c>
      <c r="J5532" s="1" t="e">
        <f>IF([first '# in title]&lt;[pos kw in title],MID([title],[pos kw in title]-6,6),#N/A)</f>
        <v>#N/A</v>
      </c>
      <c r="K5532" s="1" t="e">
        <f>IFERROR(MID(SUBSTITUTE([kw rough in title],",","."),FIND("(",[kw rough in title])+1,20),SUBSTITUTE(IFERROR(MID([kw rough in title],FIND(" ",[kw rough in title])+1,20),[kw rough in title]),",","."))</f>
        <v>#N/A</v>
      </c>
      <c r="L5532" s="1">
        <f>IFERROR(FIND("kW",[desc]),0)</f>
        <v>0</v>
      </c>
      <c r="M5532">
        <f t="array" ref="M5532">MIN(IFERROR(FIND(IstNumbers,E5532),""))</f>
        <v>33</v>
      </c>
      <c r="N5532" s="1" t="b">
        <f>IF([first '# in desc]&lt;[pos kw in desc],MID([desc],[pos kw in desc]-7,7))</f>
        <v>0</v>
      </c>
      <c r="O55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32" s="1" t="str">
        <f>TRIM(IF([first '# in desc]&lt;[pos kw in desc],MID([desc],[pos kw in desc]-6,6),FALSE))</f>
        <v>FALSCH</v>
      </c>
      <c r="Q5532" s="1" t="b">
        <f>IF(LEN([manuell])=0,IFERROR([kw fine in title]*1,IFERROR(SUMPRODUCT(COUNTIF(IsDigits,MID([kw in desc],ROW($A$1:$A$150),1)))=LEN([kw in desc]),#N/A)),[manuell])</f>
        <v>0</v>
      </c>
      <c r="R5532" s="1" t="str">
        <f>IF([pos kw in title]&gt;0,MID(J5532,#REF!,4),IF([first '# in title]&gt;0,MID([title],[first '# in title],3),IF([first '# in title]&gt;0,MID([desc],#REF!,3),VLOOKUP([productid],$G$2:$R$1386,8))))</f>
        <v>146</v>
      </c>
      <c r="S5532" s="1" t="e">
        <f>IF([kw in desc]=[kw rough in title],[kw in desc]*1,IFERROR(LEFT([kw_dirty],3)*1,IFERROR(LEFT([kw_dirty],2)*1,"n.a.")))</f>
        <v>#N/A</v>
      </c>
      <c r="T5532" s="1"/>
      <c r="U5532" s="1" t="e">
        <f>VLOOKUP(Tabelle1[[#This Row],[productid]],Tabelle2[#All],2,FALSE)</f>
        <v>#N/A</v>
      </c>
    </row>
    <row r="5533" spans="1:21" hidden="1">
      <c r="A5533" t="s">
        <v>3181</v>
      </c>
      <c r="B5533">
        <v>4035</v>
      </c>
      <c r="C5533">
        <v>289859</v>
      </c>
      <c r="D5533" t="s">
        <v>9076</v>
      </c>
      <c r="E5533" t="s">
        <v>9077</v>
      </c>
      <c r="F5533">
        <v>18406</v>
      </c>
      <c r="G5533">
        <v>3497887</v>
      </c>
      <c r="H5533">
        <f t="shared" si="86"/>
        <v>0</v>
      </c>
      <c r="I5533">
        <f t="array" ref="I5533">MIN(IFERROR(FIND(IstNumbers,A5533),""))</f>
        <v>13</v>
      </c>
      <c r="J5533" s="1" t="e">
        <f>IF([first '# in title]&lt;[pos kw in title],MID([title],[pos kw in title]-6,6),#N/A)</f>
        <v>#N/A</v>
      </c>
      <c r="K5533" s="1" t="e">
        <f>IFERROR(MID(SUBSTITUTE([kw rough in title],",","."),FIND("(",[kw rough in title])+1,20),SUBSTITUTE(IFERROR(MID([kw rough in title],FIND(" ",[kw rough in title])+1,20),[kw rough in title]),",","."))</f>
        <v>#N/A</v>
      </c>
      <c r="L5533" s="1">
        <f>IFERROR(FIND("kW",[desc]),0)</f>
        <v>70</v>
      </c>
      <c r="M5533">
        <f t="array" ref="M5533">MIN(IFERROR(FIND(IstNumbers,E5533),""))</f>
        <v>34</v>
      </c>
      <c r="N5533" s="1" t="str">
        <f>IF([first '# in desc]&lt;[pos kw in desc],MID([desc],[pos kw in desc]-7,7))</f>
        <v xml:space="preserve">­me 42 </v>
      </c>
      <c r="O55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3" s="1" t="str">
        <f>TRIM(IF([first '# in desc]&lt;[pos kw in desc],MID([desc],[pos kw in desc]-6,6),FALSE))</f>
        <v>me 42</v>
      </c>
      <c r="Q5533" s="1" t="b">
        <f>IF(LEN([manuell])=0,IFERROR([kw fine in title]*1,IFERROR(SUMPRODUCT(COUNTIF(IsDigits,MID([kw in desc],ROW($A$1:$A$150),1)))=LEN([kw in desc]),#N/A)),[manuell])</f>
        <v>0</v>
      </c>
      <c r="R5533" s="1" t="str">
        <f>IF([pos kw in title]&gt;0,MID(J5533,#REF!,4),IF([first '# in title]&gt;0,MID([title],[first '# in title],3),IF([first '# in title]&gt;0,MID([desc],#REF!,3),VLOOKUP([productid],$G$2:$R$1386,8))))</f>
        <v xml:space="preserve">42 </v>
      </c>
      <c r="S5533" s="1" t="e">
        <f>IF([kw in desc]=[kw rough in title],[kw in desc]*1,IFERROR(LEFT([kw_dirty],3)*1,IFERROR(LEFT([kw_dirty],2)*1,"n.a.")))</f>
        <v>#N/A</v>
      </c>
      <c r="T5533" s="1"/>
      <c r="U5533" s="1">
        <f>VLOOKUP(Tabelle1[[#This Row],[productid]],Tabelle2[#All],2,FALSE)</f>
        <v>42</v>
      </c>
    </row>
    <row r="5534" spans="1:21" hidden="1">
      <c r="A5534" t="s">
        <v>4104</v>
      </c>
      <c r="B5534">
        <v>3870</v>
      </c>
      <c r="C5534">
        <v>289859</v>
      </c>
      <c r="D5534" t="s">
        <v>9078</v>
      </c>
      <c r="E5534" t="s">
        <v>8296</v>
      </c>
      <c r="F5534">
        <v>18406</v>
      </c>
      <c r="G5534">
        <v>1750863</v>
      </c>
      <c r="H5534">
        <f t="shared" si="86"/>
        <v>0</v>
      </c>
      <c r="I5534">
        <f t="array" ref="I5534">MIN(IFERROR(FIND(IstNumbers,A5534),""))</f>
        <v>29</v>
      </c>
      <c r="J5534" s="1" t="e">
        <f>IF([first '# in title]&lt;[pos kw in title],MID([title],[pos kw in title]-6,6),#N/A)</f>
        <v>#N/A</v>
      </c>
      <c r="K5534" s="1" t="e">
        <f>IFERROR(MID(SUBSTITUTE([kw rough in title],",","."),FIND("(",[kw rough in title])+1,20),SUBSTITUTE(IFERROR(MID([kw rough in title],FIND(" ",[kw rough in title])+1,20),[kw rough in title]),",","."))</f>
        <v>#N/A</v>
      </c>
      <c r="L5534" s="1">
        <f>IFERROR(FIND("kW",[desc]),0)</f>
        <v>70</v>
      </c>
      <c r="M5534">
        <f t="array" ref="M5534">MIN(IFERROR(FIND(IstNumbers,E5534),""))</f>
        <v>34</v>
      </c>
      <c r="N5534" s="1" t="str">
        <f>IF([first '# in desc]&lt;[pos kw in desc],MID([desc],[pos kw in desc]-7,7))</f>
        <v xml:space="preserve">­me 42 </v>
      </c>
      <c r="O55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4" s="1" t="str">
        <f>TRIM(IF([first '# in desc]&lt;[pos kw in desc],MID([desc],[pos kw in desc]-6,6),FALSE))</f>
        <v>me 42</v>
      </c>
      <c r="Q5534" s="1" t="b">
        <f>IF(LEN([manuell])=0,IFERROR([kw fine in title]*1,IFERROR(SUMPRODUCT(COUNTIF(IsDigits,MID([kw in desc],ROW($A$1:$A$150),1)))=LEN([kw in desc]),#N/A)),[manuell])</f>
        <v>0</v>
      </c>
      <c r="R5534" s="1" t="str">
        <f>IF([pos kw in title]&gt;0,MID(J5534,#REF!,4),IF([first '# in title]&gt;0,MID([title],[first '# in title],3),IF([first '# in title]&gt;0,MID([desc],#REF!,3),VLOOKUP([productid],$G$2:$R$1386,8))))</f>
        <v>42-</v>
      </c>
      <c r="S5534" s="1" t="e">
        <f>IF([kw in desc]=[kw rough in title],[kw in desc]*1,IFERROR(LEFT([kw_dirty],3)*1,IFERROR(LEFT([kw_dirty],2)*1,"n.a.")))</f>
        <v>#N/A</v>
      </c>
      <c r="T5534" s="1"/>
      <c r="U5534" s="1">
        <f>VLOOKUP(Tabelle1[[#This Row],[productid]],Tabelle2[#All],2,FALSE)</f>
        <v>42</v>
      </c>
    </row>
    <row r="5535" spans="1:21" hidden="1">
      <c r="A5535" t="s">
        <v>3181</v>
      </c>
      <c r="B5535">
        <v>4035</v>
      </c>
      <c r="C5535">
        <v>289859</v>
      </c>
      <c r="D5535" t="s">
        <v>9079</v>
      </c>
      <c r="E5535" t="s">
        <v>9080</v>
      </c>
      <c r="F5535">
        <v>18406</v>
      </c>
      <c r="G5535">
        <v>3497887</v>
      </c>
      <c r="H5535">
        <f t="shared" si="86"/>
        <v>0</v>
      </c>
      <c r="I5535">
        <f t="array" ref="I5535">MIN(IFERROR(FIND(IstNumbers,A5535),""))</f>
        <v>13</v>
      </c>
      <c r="J5535" s="1" t="e">
        <f>IF([first '# in title]&lt;[pos kw in title],MID([title],[pos kw in title]-6,6),#N/A)</f>
        <v>#N/A</v>
      </c>
      <c r="K5535" s="1" t="e">
        <f>IFERROR(MID(SUBSTITUTE([kw rough in title],",","."),FIND("(",[kw rough in title])+1,20),SUBSTITUTE(IFERROR(MID([kw rough in title],FIND(" ",[kw rough in title])+1,20),[kw rough in title]),",","."))</f>
        <v>#N/A</v>
      </c>
      <c r="L5535" s="1">
        <f>IFERROR(FIND("kW",[desc]),0)</f>
        <v>70</v>
      </c>
      <c r="M5535">
        <f t="array" ref="M5535">MIN(IFERROR(FIND(IstNumbers,E5535),""))</f>
        <v>34</v>
      </c>
      <c r="N5535" s="1" t="str">
        <f>IF([first '# in desc]&lt;[pos kw in desc],MID([desc],[pos kw in desc]-7,7))</f>
        <v xml:space="preserve">­me 42 </v>
      </c>
      <c r="O55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5" s="1" t="str">
        <f>TRIM(IF([first '# in desc]&lt;[pos kw in desc],MID([desc],[pos kw in desc]-6,6),FALSE))</f>
        <v>me 42</v>
      </c>
      <c r="Q5535" s="1" t="b">
        <f>IF(LEN([manuell])=0,IFERROR([kw fine in title]*1,IFERROR(SUMPRODUCT(COUNTIF(IsDigits,MID([kw in desc],ROW($A$1:$A$150),1)))=LEN([kw in desc]),#N/A)),[manuell])</f>
        <v>0</v>
      </c>
      <c r="R5535" s="1" t="str">
        <f>IF([pos kw in title]&gt;0,MID(J5535,#REF!,4),IF([first '# in title]&gt;0,MID([title],[first '# in title],3),IF([first '# in title]&gt;0,MID([desc],#REF!,3),VLOOKUP([productid],$G$2:$R$1386,8))))</f>
        <v xml:space="preserve">42 </v>
      </c>
      <c r="S5535" s="1" t="e">
        <f>IF([kw in desc]=[kw rough in title],[kw in desc]*1,IFERROR(LEFT([kw_dirty],3)*1,IFERROR(LEFT([kw_dirty],2)*1,"n.a.")))</f>
        <v>#N/A</v>
      </c>
      <c r="T5535" s="1"/>
      <c r="U5535" s="1">
        <f>VLOOKUP(Tabelle1[[#This Row],[productid]],Tabelle2[#All],2,FALSE)</f>
        <v>42</v>
      </c>
    </row>
    <row r="5536" spans="1:21" hidden="1">
      <c r="A5536" t="s">
        <v>4104</v>
      </c>
      <c r="B5536">
        <v>3870</v>
      </c>
      <c r="C5536">
        <v>289859</v>
      </c>
      <c r="D5536" t="s">
        <v>9081</v>
      </c>
      <c r="E5536" t="s">
        <v>8301</v>
      </c>
      <c r="F5536">
        <v>18406</v>
      </c>
      <c r="G5536">
        <v>1750863</v>
      </c>
      <c r="H5536">
        <f t="shared" si="86"/>
        <v>0</v>
      </c>
      <c r="I5536">
        <f t="array" ref="I5536">MIN(IFERROR(FIND(IstNumbers,A5536),""))</f>
        <v>29</v>
      </c>
      <c r="J5536" s="1" t="e">
        <f>IF([first '# in title]&lt;[pos kw in title],MID([title],[pos kw in title]-6,6),#N/A)</f>
        <v>#N/A</v>
      </c>
      <c r="K5536" s="1" t="e">
        <f>IFERROR(MID(SUBSTITUTE([kw rough in title],",","."),FIND("(",[kw rough in title])+1,20),SUBSTITUTE(IFERROR(MID([kw rough in title],FIND(" ",[kw rough in title])+1,20),[kw rough in title]),",","."))</f>
        <v>#N/A</v>
      </c>
      <c r="L5536" s="1">
        <f>IFERROR(FIND("kW",[desc]),0)</f>
        <v>70</v>
      </c>
      <c r="M5536">
        <f t="array" ref="M5536">MIN(IFERROR(FIND(IstNumbers,E5536),""))</f>
        <v>34</v>
      </c>
      <c r="N5536" s="1" t="str">
        <f>IF([first '# in desc]&lt;[pos kw in desc],MID([desc],[pos kw in desc]-7,7))</f>
        <v xml:space="preserve">­me 42 </v>
      </c>
      <c r="O55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6" s="1" t="str">
        <f>TRIM(IF([first '# in desc]&lt;[pos kw in desc],MID([desc],[pos kw in desc]-6,6),FALSE))</f>
        <v>me 42</v>
      </c>
      <c r="Q5536" s="1" t="b">
        <f>IF(LEN([manuell])=0,IFERROR([kw fine in title]*1,IFERROR(SUMPRODUCT(COUNTIF(IsDigits,MID([kw in desc],ROW($A$1:$A$150),1)))=LEN([kw in desc]),#N/A)),[manuell])</f>
        <v>0</v>
      </c>
      <c r="R5536" s="1" t="str">
        <f>IF([pos kw in title]&gt;0,MID(J5536,#REF!,4),IF([first '# in title]&gt;0,MID([title],[first '# in title],3),IF([first '# in title]&gt;0,MID([desc],#REF!,3),VLOOKUP([productid],$G$2:$R$1386,8))))</f>
        <v>42-</v>
      </c>
      <c r="S5536" s="1" t="e">
        <f>IF([kw in desc]=[kw rough in title],[kw in desc]*1,IFERROR(LEFT([kw_dirty],3)*1,IFERROR(LEFT([kw_dirty],2)*1,"n.a.")))</f>
        <v>#N/A</v>
      </c>
      <c r="T5536" s="1"/>
      <c r="U5536" s="1">
        <f>VLOOKUP(Tabelle1[[#This Row],[productid]],Tabelle2[#All],2,FALSE)</f>
        <v>42</v>
      </c>
    </row>
    <row r="5537" spans="1:21" hidden="1">
      <c r="A5537" t="s">
        <v>3181</v>
      </c>
      <c r="B5537">
        <v>4035</v>
      </c>
      <c r="C5537">
        <v>289859</v>
      </c>
      <c r="D5537" t="s">
        <v>9082</v>
      </c>
      <c r="E5537" t="s">
        <v>9083</v>
      </c>
      <c r="F5537">
        <v>18406</v>
      </c>
      <c r="G5537">
        <v>3497887</v>
      </c>
      <c r="H5537">
        <f t="shared" si="86"/>
        <v>0</v>
      </c>
      <c r="I5537">
        <f t="array" ref="I5537">MIN(IFERROR(FIND(IstNumbers,A5537),""))</f>
        <v>13</v>
      </c>
      <c r="J5537" s="1" t="e">
        <f>IF([first '# in title]&lt;[pos kw in title],MID([title],[pos kw in title]-6,6),#N/A)</f>
        <v>#N/A</v>
      </c>
      <c r="K5537" s="1" t="e">
        <f>IFERROR(MID(SUBSTITUTE([kw rough in title],",","."),FIND("(",[kw rough in title])+1,20),SUBSTITUTE(IFERROR(MID([kw rough in title],FIND(" ",[kw rough in title])+1,20),[kw rough in title]),",","."))</f>
        <v>#N/A</v>
      </c>
      <c r="L5537" s="1">
        <f>IFERROR(FIND("kW",[desc]),0)</f>
        <v>70</v>
      </c>
      <c r="M5537">
        <f t="array" ref="M5537">MIN(IFERROR(FIND(IstNumbers,E5537),""))</f>
        <v>34</v>
      </c>
      <c r="N5537" s="1" t="str">
        <f>IF([first '# in desc]&lt;[pos kw in desc],MID([desc],[pos kw in desc]-7,7))</f>
        <v xml:space="preserve">­me 42 </v>
      </c>
      <c r="O55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7" s="1" t="str">
        <f>TRIM(IF([first '# in desc]&lt;[pos kw in desc],MID([desc],[pos kw in desc]-6,6),FALSE))</f>
        <v>me 42</v>
      </c>
      <c r="Q5537" s="1" t="b">
        <f>IF(LEN([manuell])=0,IFERROR([kw fine in title]*1,IFERROR(SUMPRODUCT(COUNTIF(IsDigits,MID([kw in desc],ROW($A$1:$A$150),1)))=LEN([kw in desc]),#N/A)),[manuell])</f>
        <v>0</v>
      </c>
      <c r="R5537" s="1" t="str">
        <f>IF([pos kw in title]&gt;0,MID(J5537,#REF!,4),IF([first '# in title]&gt;0,MID([title],[first '# in title],3),IF([first '# in title]&gt;0,MID([desc],#REF!,3),VLOOKUP([productid],$G$2:$R$1386,8))))</f>
        <v xml:space="preserve">42 </v>
      </c>
      <c r="S5537" s="1" t="e">
        <f>IF([kw in desc]=[kw rough in title],[kw in desc]*1,IFERROR(LEFT([kw_dirty],3)*1,IFERROR(LEFT([kw_dirty],2)*1,"n.a.")))</f>
        <v>#N/A</v>
      </c>
      <c r="T5537" s="1"/>
      <c r="U5537" s="1">
        <f>VLOOKUP(Tabelle1[[#This Row],[productid]],Tabelle2[#All],2,FALSE)</f>
        <v>42</v>
      </c>
    </row>
    <row r="5538" spans="1:21" hidden="1">
      <c r="A5538" t="s">
        <v>4104</v>
      </c>
      <c r="B5538">
        <v>3870</v>
      </c>
      <c r="C5538">
        <v>289859</v>
      </c>
      <c r="D5538" t="s">
        <v>9084</v>
      </c>
      <c r="E5538" t="s">
        <v>8326</v>
      </c>
      <c r="F5538">
        <v>18406</v>
      </c>
      <c r="G5538">
        <v>1750863</v>
      </c>
      <c r="H5538">
        <f t="shared" si="86"/>
        <v>0</v>
      </c>
      <c r="I5538">
        <f t="array" ref="I5538">MIN(IFERROR(FIND(IstNumbers,A5538),""))</f>
        <v>29</v>
      </c>
      <c r="J5538" s="1" t="e">
        <f>IF([first '# in title]&lt;[pos kw in title],MID([title],[pos kw in title]-6,6),#N/A)</f>
        <v>#N/A</v>
      </c>
      <c r="K5538" s="1" t="e">
        <f>IFERROR(MID(SUBSTITUTE([kw rough in title],",","."),FIND("(",[kw rough in title])+1,20),SUBSTITUTE(IFERROR(MID([kw rough in title],FIND(" ",[kw rough in title])+1,20),[kw rough in title]),",","."))</f>
        <v>#N/A</v>
      </c>
      <c r="L5538" s="1">
        <f>IFERROR(FIND("kW",[desc]),0)</f>
        <v>70</v>
      </c>
      <c r="M5538">
        <f t="array" ref="M5538">MIN(IFERROR(FIND(IstNumbers,E5538),""))</f>
        <v>34</v>
      </c>
      <c r="N5538" s="1" t="str">
        <f>IF([first '# in desc]&lt;[pos kw in desc],MID([desc],[pos kw in desc]-7,7))</f>
        <v xml:space="preserve">­me 42 </v>
      </c>
      <c r="O55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8" s="1" t="str">
        <f>TRIM(IF([first '# in desc]&lt;[pos kw in desc],MID([desc],[pos kw in desc]-6,6),FALSE))</f>
        <v>me 42</v>
      </c>
      <c r="Q5538" s="1" t="b">
        <f>IF(LEN([manuell])=0,IFERROR([kw fine in title]*1,IFERROR(SUMPRODUCT(COUNTIF(IsDigits,MID([kw in desc],ROW($A$1:$A$150),1)))=LEN([kw in desc]),#N/A)),[manuell])</f>
        <v>0</v>
      </c>
      <c r="R5538" s="1" t="str">
        <f>IF([pos kw in title]&gt;0,MID(J5538,#REF!,4),IF([first '# in title]&gt;0,MID([title],[first '# in title],3),IF([first '# in title]&gt;0,MID([desc],#REF!,3),VLOOKUP([productid],$G$2:$R$1386,8))))</f>
        <v>42-</v>
      </c>
      <c r="S5538" s="1" t="e">
        <f>IF([kw in desc]=[kw rough in title],[kw in desc]*1,IFERROR(LEFT([kw_dirty],3)*1,IFERROR(LEFT([kw_dirty],2)*1,"n.a.")))</f>
        <v>#N/A</v>
      </c>
      <c r="T5538" s="1"/>
      <c r="U5538" s="1">
        <f>VLOOKUP(Tabelle1[[#This Row],[productid]],Tabelle2[#All],2,FALSE)</f>
        <v>42</v>
      </c>
    </row>
    <row r="5539" spans="1:21" hidden="1">
      <c r="A5539" t="s">
        <v>3181</v>
      </c>
      <c r="B5539">
        <v>4035</v>
      </c>
      <c r="C5539">
        <v>289859</v>
      </c>
      <c r="D5539" t="s">
        <v>9085</v>
      </c>
      <c r="E5539" t="s">
        <v>8273</v>
      </c>
      <c r="F5539">
        <v>18406</v>
      </c>
      <c r="G5539">
        <v>3497887</v>
      </c>
      <c r="H5539">
        <f t="shared" si="86"/>
        <v>0</v>
      </c>
      <c r="I5539">
        <f t="array" ref="I5539">MIN(IFERROR(FIND(IstNumbers,A5539),""))</f>
        <v>13</v>
      </c>
      <c r="J5539" s="1" t="e">
        <f>IF([first '# in title]&lt;[pos kw in title],MID([title],[pos kw in title]-6,6),#N/A)</f>
        <v>#N/A</v>
      </c>
      <c r="K5539" s="1" t="e">
        <f>IFERROR(MID(SUBSTITUTE([kw rough in title],",","."),FIND("(",[kw rough in title])+1,20),SUBSTITUTE(IFERROR(MID([kw rough in title],FIND(" ",[kw rough in title])+1,20),[kw rough in title]),",","."))</f>
        <v>#N/A</v>
      </c>
      <c r="L5539" s="1">
        <f>IFERROR(FIND("kW",[desc]),0)</f>
        <v>70</v>
      </c>
      <c r="M5539">
        <f t="array" ref="M5539">MIN(IFERROR(FIND(IstNumbers,E5539),""))</f>
        <v>34</v>
      </c>
      <c r="N5539" s="1" t="str">
        <f>IF([first '# in desc]&lt;[pos kw in desc],MID([desc],[pos kw in desc]-7,7))</f>
        <v xml:space="preserve">­me 42 </v>
      </c>
      <c r="O55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39" s="1" t="str">
        <f>TRIM(IF([first '# in desc]&lt;[pos kw in desc],MID([desc],[pos kw in desc]-6,6),FALSE))</f>
        <v>me 42</v>
      </c>
      <c r="Q5539" s="1" t="b">
        <f>IF(LEN([manuell])=0,IFERROR([kw fine in title]*1,IFERROR(SUMPRODUCT(COUNTIF(IsDigits,MID([kw in desc],ROW($A$1:$A$150),1)))=LEN([kw in desc]),#N/A)),[manuell])</f>
        <v>0</v>
      </c>
      <c r="R5539" s="1" t="str">
        <f>IF([pos kw in title]&gt;0,MID(J5539,#REF!,4),IF([first '# in title]&gt;0,MID([title],[first '# in title],3),IF([first '# in title]&gt;0,MID([desc],#REF!,3),VLOOKUP([productid],$G$2:$R$1386,8))))</f>
        <v xml:space="preserve">42 </v>
      </c>
      <c r="S5539" s="1" t="e">
        <f>IF([kw in desc]=[kw rough in title],[kw in desc]*1,IFERROR(LEFT([kw_dirty],3)*1,IFERROR(LEFT([kw_dirty],2)*1,"n.a.")))</f>
        <v>#N/A</v>
      </c>
      <c r="T5539" s="1"/>
      <c r="U5539" s="1">
        <f>VLOOKUP(Tabelle1[[#This Row],[productid]],Tabelle2[#All],2,FALSE)</f>
        <v>42</v>
      </c>
    </row>
    <row r="5540" spans="1:21" hidden="1">
      <c r="A5540" t="s">
        <v>4104</v>
      </c>
      <c r="B5540">
        <v>3875</v>
      </c>
      <c r="C5540">
        <v>289859</v>
      </c>
      <c r="D5540" t="s">
        <v>9086</v>
      </c>
      <c r="E5540" t="s">
        <v>9087</v>
      </c>
      <c r="F5540">
        <v>18406</v>
      </c>
      <c r="G5540">
        <v>1750863</v>
      </c>
      <c r="H5540">
        <f t="shared" si="86"/>
        <v>0</v>
      </c>
      <c r="I5540">
        <f t="array" ref="I5540">MIN(IFERROR(FIND(IstNumbers,A5540),""))</f>
        <v>29</v>
      </c>
      <c r="J5540" s="1" t="e">
        <f>IF([first '# in title]&lt;[pos kw in title],MID([title],[pos kw in title]-6,6),#N/A)</f>
        <v>#N/A</v>
      </c>
      <c r="K5540" s="1" t="e">
        <f>IFERROR(MID(SUBSTITUTE([kw rough in title],",","."),FIND("(",[kw rough in title])+1,20),SUBSTITUTE(IFERROR(MID([kw rough in title],FIND(" ",[kw rough in title])+1,20),[kw rough in title]),",","."))</f>
        <v>#N/A</v>
      </c>
      <c r="L5540" s="1">
        <f>IFERROR(FIND("kW",[desc]),0)</f>
        <v>70</v>
      </c>
      <c r="M5540">
        <f t="array" ref="M5540">MIN(IFERROR(FIND(IstNumbers,E5540),""))</f>
        <v>34</v>
      </c>
      <c r="N5540" s="1" t="str">
        <f>IF([first '# in desc]&lt;[pos kw in desc],MID([desc],[pos kw in desc]-7,7))</f>
        <v xml:space="preserve">­me 42 </v>
      </c>
      <c r="O55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40" s="1" t="str">
        <f>TRIM(IF([first '# in desc]&lt;[pos kw in desc],MID([desc],[pos kw in desc]-6,6),FALSE))</f>
        <v>me 42</v>
      </c>
      <c r="Q5540" s="1" t="b">
        <f>IF(LEN([manuell])=0,IFERROR([kw fine in title]*1,IFERROR(SUMPRODUCT(COUNTIF(IsDigits,MID([kw in desc],ROW($A$1:$A$150),1)))=LEN([kw in desc]),#N/A)),[manuell])</f>
        <v>0</v>
      </c>
      <c r="R5540" s="1" t="str">
        <f>IF([pos kw in title]&gt;0,MID(J5540,#REF!,4),IF([first '# in title]&gt;0,MID([title],[first '# in title],3),IF([first '# in title]&gt;0,MID([desc],#REF!,3),VLOOKUP([productid],$G$2:$R$1386,8))))</f>
        <v>42-</v>
      </c>
      <c r="S5540" s="1" t="e">
        <f>IF([kw in desc]=[kw rough in title],[kw in desc]*1,IFERROR(LEFT([kw_dirty],3)*1,IFERROR(LEFT([kw_dirty],2)*1,"n.a.")))</f>
        <v>#N/A</v>
      </c>
      <c r="T5540" s="1"/>
      <c r="U5540" s="1">
        <f>VLOOKUP(Tabelle1[[#This Row],[productid]],Tabelle2[#All],2,FALSE)</f>
        <v>42</v>
      </c>
    </row>
    <row r="5541" spans="1:21" hidden="1">
      <c r="A5541" t="s">
        <v>3181</v>
      </c>
      <c r="B5541">
        <v>4035</v>
      </c>
      <c r="C5541">
        <v>289859</v>
      </c>
      <c r="D5541" t="s">
        <v>9088</v>
      </c>
      <c r="E5541" t="s">
        <v>9089</v>
      </c>
      <c r="F5541">
        <v>18406</v>
      </c>
      <c r="G5541">
        <v>3497887</v>
      </c>
      <c r="H5541">
        <f t="shared" si="86"/>
        <v>0</v>
      </c>
      <c r="I5541">
        <f t="array" ref="I5541">MIN(IFERROR(FIND(IstNumbers,A5541),""))</f>
        <v>13</v>
      </c>
      <c r="J5541" s="1" t="e">
        <f>IF([first '# in title]&lt;[pos kw in title],MID([title],[pos kw in title]-6,6),#N/A)</f>
        <v>#N/A</v>
      </c>
      <c r="K5541" s="1" t="e">
        <f>IFERROR(MID(SUBSTITUTE([kw rough in title],",","."),FIND("(",[kw rough in title])+1,20),SUBSTITUTE(IFERROR(MID([kw rough in title],FIND(" ",[kw rough in title])+1,20),[kw rough in title]),",","."))</f>
        <v>#N/A</v>
      </c>
      <c r="L5541" s="1">
        <f>IFERROR(FIND("kW",[desc]),0)</f>
        <v>70</v>
      </c>
      <c r="M5541">
        <f t="array" ref="M5541">MIN(IFERROR(FIND(IstNumbers,E5541),""))</f>
        <v>34</v>
      </c>
      <c r="N5541" s="1" t="str">
        <f>IF([first '# in desc]&lt;[pos kw in desc],MID([desc],[pos kw in desc]-7,7))</f>
        <v xml:space="preserve">­me 42 </v>
      </c>
      <c r="O55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41" s="1" t="str">
        <f>TRIM(IF([first '# in desc]&lt;[pos kw in desc],MID([desc],[pos kw in desc]-6,6),FALSE))</f>
        <v>me 42</v>
      </c>
      <c r="Q5541" s="1" t="b">
        <f>IF(LEN([manuell])=0,IFERROR([kw fine in title]*1,IFERROR(SUMPRODUCT(COUNTIF(IsDigits,MID([kw in desc],ROW($A$1:$A$150),1)))=LEN([kw in desc]),#N/A)),[manuell])</f>
        <v>0</v>
      </c>
      <c r="R5541" s="1" t="str">
        <f>IF([pos kw in title]&gt;0,MID(J5541,#REF!,4),IF([first '# in title]&gt;0,MID([title],[first '# in title],3),IF([first '# in title]&gt;0,MID([desc],#REF!,3),VLOOKUP([productid],$G$2:$R$1386,8))))</f>
        <v xml:space="preserve">42 </v>
      </c>
      <c r="S5541" s="1" t="e">
        <f>IF([kw in desc]=[kw rough in title],[kw in desc]*1,IFERROR(LEFT([kw_dirty],3)*1,IFERROR(LEFT([kw_dirty],2)*1,"n.a.")))</f>
        <v>#N/A</v>
      </c>
      <c r="T5541" s="1"/>
      <c r="U5541" s="1">
        <f>VLOOKUP(Tabelle1[[#This Row],[productid]],Tabelle2[#All],2,FALSE)</f>
        <v>42</v>
      </c>
    </row>
    <row r="5542" spans="1:21" hidden="1">
      <c r="A5542" t="s">
        <v>4104</v>
      </c>
      <c r="B5542">
        <v>3875</v>
      </c>
      <c r="C5542">
        <v>289859</v>
      </c>
      <c r="D5542" t="s">
        <v>9090</v>
      </c>
      <c r="E5542" t="s">
        <v>9091</v>
      </c>
      <c r="F5542">
        <v>18406</v>
      </c>
      <c r="G5542">
        <v>1750863</v>
      </c>
      <c r="H5542">
        <f t="shared" si="86"/>
        <v>0</v>
      </c>
      <c r="I5542">
        <f t="array" ref="I5542">MIN(IFERROR(FIND(IstNumbers,A5542),""))</f>
        <v>29</v>
      </c>
      <c r="J5542" s="1" t="e">
        <f>IF([first '# in title]&lt;[pos kw in title],MID([title],[pos kw in title]-6,6),#N/A)</f>
        <v>#N/A</v>
      </c>
      <c r="K5542" s="1" t="e">
        <f>IFERROR(MID(SUBSTITUTE([kw rough in title],",","."),FIND("(",[kw rough in title])+1,20),SUBSTITUTE(IFERROR(MID([kw rough in title],FIND(" ",[kw rough in title])+1,20),[kw rough in title]),",","."))</f>
        <v>#N/A</v>
      </c>
      <c r="L5542" s="1">
        <f>IFERROR(FIND("kW",[desc]),0)</f>
        <v>70</v>
      </c>
      <c r="M5542">
        <f t="array" ref="M5542">MIN(IFERROR(FIND(IstNumbers,E5542),""))</f>
        <v>34</v>
      </c>
      <c r="N5542" s="1" t="str">
        <f>IF([first '# in desc]&lt;[pos kw in desc],MID([desc],[pos kw in desc]-7,7))</f>
        <v xml:space="preserve">­me 42 </v>
      </c>
      <c r="O55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42" s="1" t="str">
        <f>TRIM(IF([first '# in desc]&lt;[pos kw in desc],MID([desc],[pos kw in desc]-6,6),FALSE))</f>
        <v>me 42</v>
      </c>
      <c r="Q5542" s="1" t="b">
        <f>IF(LEN([manuell])=0,IFERROR([kw fine in title]*1,IFERROR(SUMPRODUCT(COUNTIF(IsDigits,MID([kw in desc],ROW($A$1:$A$150),1)))=LEN([kw in desc]),#N/A)),[manuell])</f>
        <v>0</v>
      </c>
      <c r="R5542" s="1" t="str">
        <f>IF([pos kw in title]&gt;0,MID(J5542,#REF!,4),IF([first '# in title]&gt;0,MID([title],[first '# in title],3),IF([first '# in title]&gt;0,MID([desc],#REF!,3),VLOOKUP([productid],$G$2:$R$1386,8))))</f>
        <v>42-</v>
      </c>
      <c r="S5542" s="1" t="e">
        <f>IF([kw in desc]=[kw rough in title],[kw in desc]*1,IFERROR(LEFT([kw_dirty],3)*1,IFERROR(LEFT([kw_dirty],2)*1,"n.a.")))</f>
        <v>#N/A</v>
      </c>
      <c r="T5542" s="1"/>
      <c r="U5542" s="1">
        <f>VLOOKUP(Tabelle1[[#This Row],[productid]],Tabelle2[#All],2,FALSE)</f>
        <v>42</v>
      </c>
    </row>
    <row r="5543" spans="1:21" hidden="1">
      <c r="A5543" t="s">
        <v>3181</v>
      </c>
      <c r="B5543">
        <v>4040</v>
      </c>
      <c r="C5543">
        <v>289859</v>
      </c>
      <c r="D5543" t="s">
        <v>9092</v>
      </c>
      <c r="E5543" t="s">
        <v>8334</v>
      </c>
      <c r="F5543">
        <v>18406</v>
      </c>
      <c r="G5543">
        <v>3497887</v>
      </c>
      <c r="H5543">
        <f t="shared" si="86"/>
        <v>0</v>
      </c>
      <c r="I5543">
        <f t="array" ref="I5543">MIN(IFERROR(FIND(IstNumbers,A5543),""))</f>
        <v>13</v>
      </c>
      <c r="J5543" s="1" t="e">
        <f>IF([first '# in title]&lt;[pos kw in title],MID([title],[pos kw in title]-6,6),#N/A)</f>
        <v>#N/A</v>
      </c>
      <c r="K5543" s="1" t="e">
        <f>IFERROR(MID(SUBSTITUTE([kw rough in title],",","."),FIND("(",[kw rough in title])+1,20),SUBSTITUTE(IFERROR(MID([kw rough in title],FIND(" ",[kw rough in title])+1,20),[kw rough in title]),",","."))</f>
        <v>#N/A</v>
      </c>
      <c r="L5543" s="1">
        <f>IFERROR(FIND("kW",[desc]),0)</f>
        <v>70</v>
      </c>
      <c r="M5543">
        <f t="array" ref="M5543">MIN(IFERROR(FIND(IstNumbers,E5543),""))</f>
        <v>34</v>
      </c>
      <c r="N5543" s="1" t="str">
        <f>IF([first '# in desc]&lt;[pos kw in desc],MID([desc],[pos kw in desc]-7,7))</f>
        <v xml:space="preserve">­me 42 </v>
      </c>
      <c r="O55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43" s="1" t="str">
        <f>TRIM(IF([first '# in desc]&lt;[pos kw in desc],MID([desc],[pos kw in desc]-6,6),FALSE))</f>
        <v>me 42</v>
      </c>
      <c r="Q5543" s="1" t="b">
        <f>IF(LEN([manuell])=0,IFERROR([kw fine in title]*1,IFERROR(SUMPRODUCT(COUNTIF(IsDigits,MID([kw in desc],ROW($A$1:$A$150),1)))=LEN([kw in desc]),#N/A)),[manuell])</f>
        <v>0</v>
      </c>
      <c r="R5543" s="1" t="str">
        <f>IF([pos kw in title]&gt;0,MID(J5543,#REF!,4),IF([first '# in title]&gt;0,MID([title],[first '# in title],3),IF([first '# in title]&gt;0,MID([desc],#REF!,3),VLOOKUP([productid],$G$2:$R$1386,8))))</f>
        <v xml:space="preserve">42 </v>
      </c>
      <c r="S5543" s="1" t="e">
        <f>IF([kw in desc]=[kw rough in title],[kw in desc]*1,IFERROR(LEFT([kw_dirty],3)*1,IFERROR(LEFT([kw_dirty],2)*1,"n.a.")))</f>
        <v>#N/A</v>
      </c>
      <c r="T5543" s="1"/>
      <c r="U5543" s="1">
        <f>VLOOKUP(Tabelle1[[#This Row],[productid]],Tabelle2[#All],2,FALSE)</f>
        <v>42</v>
      </c>
    </row>
    <row r="5544" spans="1:21" hidden="1">
      <c r="A5544" t="s">
        <v>4104</v>
      </c>
      <c r="B5544">
        <v>3875</v>
      </c>
      <c r="C5544">
        <v>289859</v>
      </c>
      <c r="D5544" t="s">
        <v>9093</v>
      </c>
      <c r="E5544" t="s">
        <v>8348</v>
      </c>
      <c r="F5544">
        <v>18406</v>
      </c>
      <c r="G5544">
        <v>1750863</v>
      </c>
      <c r="H5544">
        <f t="shared" si="86"/>
        <v>0</v>
      </c>
      <c r="I5544">
        <f t="array" ref="I5544">MIN(IFERROR(FIND(IstNumbers,A5544),""))</f>
        <v>29</v>
      </c>
      <c r="J5544" s="1" t="e">
        <f>IF([first '# in title]&lt;[pos kw in title],MID([title],[pos kw in title]-6,6),#N/A)</f>
        <v>#N/A</v>
      </c>
      <c r="K5544" s="1" t="e">
        <f>IFERROR(MID(SUBSTITUTE([kw rough in title],",","."),FIND("(",[kw rough in title])+1,20),SUBSTITUTE(IFERROR(MID([kw rough in title],FIND(" ",[kw rough in title])+1,20),[kw rough in title]),",","."))</f>
        <v>#N/A</v>
      </c>
      <c r="L5544" s="1">
        <f>IFERROR(FIND("kW",[desc]),0)</f>
        <v>70</v>
      </c>
      <c r="M5544">
        <f t="array" ref="M5544">MIN(IFERROR(FIND(IstNumbers,E5544),""))</f>
        <v>34</v>
      </c>
      <c r="N5544" s="1" t="str">
        <f>IF([first '# in desc]&lt;[pos kw in desc],MID([desc],[pos kw in desc]-7,7))</f>
        <v xml:space="preserve">­me 42 </v>
      </c>
      <c r="O55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44" s="1" t="str">
        <f>TRIM(IF([first '# in desc]&lt;[pos kw in desc],MID([desc],[pos kw in desc]-6,6),FALSE))</f>
        <v>me 42</v>
      </c>
      <c r="Q5544" s="1" t="b">
        <f>IF(LEN([manuell])=0,IFERROR([kw fine in title]*1,IFERROR(SUMPRODUCT(COUNTIF(IsDigits,MID([kw in desc],ROW($A$1:$A$150),1)))=LEN([kw in desc]),#N/A)),[manuell])</f>
        <v>0</v>
      </c>
      <c r="R5544" s="1" t="str">
        <f>IF([pos kw in title]&gt;0,MID(J5544,#REF!,4),IF([first '# in title]&gt;0,MID([title],[first '# in title],3),IF([first '# in title]&gt;0,MID([desc],#REF!,3),VLOOKUP([productid],$G$2:$R$1386,8))))</f>
        <v>42-</v>
      </c>
      <c r="S5544" s="1" t="e">
        <f>IF([kw in desc]=[kw rough in title],[kw in desc]*1,IFERROR(LEFT([kw_dirty],3)*1,IFERROR(LEFT([kw_dirty],2)*1,"n.a.")))</f>
        <v>#N/A</v>
      </c>
      <c r="T5544" s="1"/>
      <c r="U5544" s="1">
        <f>VLOOKUP(Tabelle1[[#This Row],[productid]],Tabelle2[#All],2,FALSE)</f>
        <v>42</v>
      </c>
    </row>
    <row r="5545" spans="1:21" hidden="1">
      <c r="A5545" t="s">
        <v>3181</v>
      </c>
      <c r="B5545">
        <v>4045</v>
      </c>
      <c r="C5545">
        <v>289859</v>
      </c>
      <c r="D5545" t="s">
        <v>9094</v>
      </c>
      <c r="E5545" t="s">
        <v>9095</v>
      </c>
      <c r="F5545">
        <v>18406</v>
      </c>
      <c r="G5545">
        <v>3497887</v>
      </c>
      <c r="H5545">
        <f t="shared" si="86"/>
        <v>0</v>
      </c>
      <c r="I5545">
        <f t="array" ref="I5545">MIN(IFERROR(FIND(IstNumbers,A5545),""))</f>
        <v>13</v>
      </c>
      <c r="J5545" s="1" t="e">
        <f>IF([first '# in title]&lt;[pos kw in title],MID([title],[pos kw in title]-6,6),#N/A)</f>
        <v>#N/A</v>
      </c>
      <c r="K5545" s="1" t="e">
        <f>IFERROR(MID(SUBSTITUTE([kw rough in title],",","."),FIND("(",[kw rough in title])+1,20),SUBSTITUTE(IFERROR(MID([kw rough in title],FIND(" ",[kw rough in title])+1,20),[kw rough in title]),",","."))</f>
        <v>#N/A</v>
      </c>
      <c r="L5545" s="1">
        <f>IFERROR(FIND("kW",[desc]),0)</f>
        <v>70</v>
      </c>
      <c r="M5545">
        <f t="array" ref="M5545">MIN(IFERROR(FIND(IstNumbers,E5545),""))</f>
        <v>34</v>
      </c>
      <c r="N5545" s="1" t="str">
        <f>IF([first '# in desc]&lt;[pos kw in desc],MID([desc],[pos kw in desc]-7,7))</f>
        <v xml:space="preserve">­me 42 </v>
      </c>
      <c r="O55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45" s="1" t="str">
        <f>TRIM(IF([first '# in desc]&lt;[pos kw in desc],MID([desc],[pos kw in desc]-6,6),FALSE))</f>
        <v>me 42</v>
      </c>
      <c r="Q5545" s="1" t="b">
        <f>IF(LEN([manuell])=0,IFERROR([kw fine in title]*1,IFERROR(SUMPRODUCT(COUNTIF(IsDigits,MID([kw in desc],ROW($A$1:$A$150),1)))=LEN([kw in desc]),#N/A)),[manuell])</f>
        <v>0</v>
      </c>
      <c r="R5545" s="1" t="str">
        <f>IF([pos kw in title]&gt;0,MID(J5545,#REF!,4),IF([first '# in title]&gt;0,MID([title],[first '# in title],3),IF([first '# in title]&gt;0,MID([desc],#REF!,3),VLOOKUP([productid],$G$2:$R$1386,8))))</f>
        <v xml:space="preserve">42 </v>
      </c>
      <c r="S5545" s="1" t="e">
        <f>IF([kw in desc]=[kw rough in title],[kw in desc]*1,IFERROR(LEFT([kw_dirty],3)*1,IFERROR(LEFT([kw_dirty],2)*1,"n.a.")))</f>
        <v>#N/A</v>
      </c>
      <c r="T5545" s="1"/>
      <c r="U5545" s="1">
        <f>VLOOKUP(Tabelle1[[#This Row],[productid]],Tabelle2[#All],2,FALSE)</f>
        <v>42</v>
      </c>
    </row>
    <row r="5546" spans="1:21" hidden="1">
      <c r="A5546" t="s">
        <v>4104</v>
      </c>
      <c r="B5546">
        <v>3875</v>
      </c>
      <c r="C5546">
        <v>289859</v>
      </c>
      <c r="D5546" t="s">
        <v>9096</v>
      </c>
      <c r="E5546" t="s">
        <v>8369</v>
      </c>
      <c r="F5546">
        <v>18406</v>
      </c>
      <c r="G5546">
        <v>1750863</v>
      </c>
      <c r="H5546">
        <f t="shared" si="86"/>
        <v>0</v>
      </c>
      <c r="I5546">
        <f t="array" ref="I5546">MIN(IFERROR(FIND(IstNumbers,A5546),""))</f>
        <v>29</v>
      </c>
      <c r="J5546" s="1" t="e">
        <f>IF([first '# in title]&lt;[pos kw in title],MID([title],[pos kw in title]-6,6),#N/A)</f>
        <v>#N/A</v>
      </c>
      <c r="K5546" s="1" t="e">
        <f>IFERROR(MID(SUBSTITUTE([kw rough in title],",","."),FIND("(",[kw rough in title])+1,20),SUBSTITUTE(IFERROR(MID([kw rough in title],FIND(" ",[kw rough in title])+1,20),[kw rough in title]),",","."))</f>
        <v>#N/A</v>
      </c>
      <c r="L5546" s="1">
        <f>IFERROR(FIND("kW",[desc]),0)</f>
        <v>70</v>
      </c>
      <c r="M5546">
        <f t="array" ref="M5546">MIN(IFERROR(FIND(IstNumbers,E5546),""))</f>
        <v>34</v>
      </c>
      <c r="N5546" s="1" t="str">
        <f>IF([first '# in desc]&lt;[pos kw in desc],MID([desc],[pos kw in desc]-7,7))</f>
        <v xml:space="preserve">­me 42 </v>
      </c>
      <c r="O55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46" s="1" t="str">
        <f>TRIM(IF([first '# in desc]&lt;[pos kw in desc],MID([desc],[pos kw in desc]-6,6),FALSE))</f>
        <v>me 42</v>
      </c>
      <c r="Q5546" s="1" t="b">
        <f>IF(LEN([manuell])=0,IFERROR([kw fine in title]*1,IFERROR(SUMPRODUCT(COUNTIF(IsDigits,MID([kw in desc],ROW($A$1:$A$150),1)))=LEN([kw in desc]),#N/A)),[manuell])</f>
        <v>0</v>
      </c>
      <c r="R5546" s="1" t="str">
        <f>IF([pos kw in title]&gt;0,MID(J5546,#REF!,4),IF([first '# in title]&gt;0,MID([title],[first '# in title],3),IF([first '# in title]&gt;0,MID([desc],#REF!,3),VLOOKUP([productid],$G$2:$R$1386,8))))</f>
        <v>42-</v>
      </c>
      <c r="S5546" s="1" t="e">
        <f>IF([kw in desc]=[kw rough in title],[kw in desc]*1,IFERROR(LEFT([kw_dirty],3)*1,IFERROR(LEFT([kw_dirty],2)*1,"n.a.")))</f>
        <v>#N/A</v>
      </c>
      <c r="T5546" s="1"/>
      <c r="U5546" s="1">
        <f>VLOOKUP(Tabelle1[[#This Row],[productid]],Tabelle2[#All],2,FALSE)</f>
        <v>42</v>
      </c>
    </row>
    <row r="5547" spans="1:21">
      <c r="A5547" t="s">
        <v>4446</v>
      </c>
      <c r="B5547">
        <v>3304</v>
      </c>
      <c r="C5547">
        <v>289859</v>
      </c>
      <c r="D5547" t="s">
        <v>9097</v>
      </c>
      <c r="E5547" t="s">
        <v>9098</v>
      </c>
      <c r="F5547">
        <v>18406</v>
      </c>
      <c r="G5547">
        <v>2286143</v>
      </c>
      <c r="H5547">
        <f t="shared" si="86"/>
        <v>0</v>
      </c>
      <c r="I5547">
        <f t="array" ref="I5547">MIN(IFERROR(FIND(IstNumbers,A5547),""))</f>
        <v>17</v>
      </c>
      <c r="J5547" s="1" t="e">
        <f>IF([first '# in title]&lt;[pos kw in title],MID([title],[pos kw in title]-6,6),#N/A)</f>
        <v>#N/A</v>
      </c>
      <c r="K5547" s="1" t="e">
        <f>IFERROR(MID(SUBSTITUTE([kw rough in title],",","."),FIND("(",[kw rough in title])+1,20),SUBSTITUTE(IFERROR(MID([kw rough in title],FIND(" ",[kw rough in title])+1,20),[kw rough in title]),",","."))</f>
        <v>#N/A</v>
      </c>
      <c r="L5547" s="1">
        <f>IFERROR(FIND("kW",[desc]),0)</f>
        <v>0</v>
      </c>
      <c r="M5547">
        <f t="array" ref="M5547">MIN(IFERROR(FIND(IstNumbers,E5547),""))</f>
        <v>33</v>
      </c>
      <c r="N5547" s="1" t="b">
        <f>IF([first '# in desc]&lt;[pos kw in desc],MID([desc],[pos kw in desc]-7,7))</f>
        <v>0</v>
      </c>
      <c r="O55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47" s="1" t="str">
        <f>TRIM(IF([first '# in desc]&lt;[pos kw in desc],MID([desc],[pos kw in desc]-6,6),FALSE))</f>
        <v>FALSCH</v>
      </c>
      <c r="Q5547" s="1" t="b">
        <f>IF(LEN([manuell])=0,IFERROR([kw fine in title]*1,IFERROR(SUMPRODUCT(COUNTIF(IsDigits,MID([kw in desc],ROW($A$1:$A$150),1)))=LEN([kw in desc]),#N/A)),[manuell])</f>
        <v>0</v>
      </c>
      <c r="R5547" s="1" t="str">
        <f>IF([pos kw in title]&gt;0,MID(J5547,#REF!,4),IF([first '# in title]&gt;0,MID([title],[first '# in title],3),IF([first '# in title]&gt;0,MID([desc],#REF!,3),VLOOKUP([productid],$G$2:$R$1386,8))))</f>
        <v>146</v>
      </c>
      <c r="S5547" s="1" t="e">
        <f>IF([kw in desc]=[kw rough in title],[kw in desc]*1,IFERROR(LEFT([kw_dirty],3)*1,IFERROR(LEFT([kw_dirty],2)*1,"n.a.")))</f>
        <v>#N/A</v>
      </c>
      <c r="T5547" s="1"/>
      <c r="U5547" s="1" t="e">
        <f>VLOOKUP(Tabelle1[[#This Row],[productid]],Tabelle2[#All],2,FALSE)</f>
        <v>#N/A</v>
      </c>
    </row>
    <row r="5548" spans="1:21">
      <c r="A5548" t="s">
        <v>4446</v>
      </c>
      <c r="B5548">
        <v>3304</v>
      </c>
      <c r="C5548">
        <v>289859</v>
      </c>
      <c r="D5548" t="s">
        <v>9099</v>
      </c>
      <c r="E5548" t="s">
        <v>9100</v>
      </c>
      <c r="F5548">
        <v>18406</v>
      </c>
      <c r="G5548">
        <v>2286143</v>
      </c>
      <c r="H5548">
        <f t="shared" si="86"/>
        <v>0</v>
      </c>
      <c r="I5548">
        <f t="array" ref="I5548">MIN(IFERROR(FIND(IstNumbers,A5548),""))</f>
        <v>17</v>
      </c>
      <c r="J5548" s="1" t="e">
        <f>IF([first '# in title]&lt;[pos kw in title],MID([title],[pos kw in title]-6,6),#N/A)</f>
        <v>#N/A</v>
      </c>
      <c r="K5548" s="1" t="e">
        <f>IFERROR(MID(SUBSTITUTE([kw rough in title],",","."),FIND("(",[kw rough in title])+1,20),SUBSTITUTE(IFERROR(MID([kw rough in title],FIND(" ",[kw rough in title])+1,20),[kw rough in title]),",","."))</f>
        <v>#N/A</v>
      </c>
      <c r="L5548" s="1">
        <f>IFERROR(FIND("kW",[desc]),0)</f>
        <v>0</v>
      </c>
      <c r="M5548">
        <f t="array" ref="M5548">MIN(IFERROR(FIND(IstNumbers,E5548),""))</f>
        <v>33</v>
      </c>
      <c r="N5548" s="1" t="b">
        <f>IF([first '# in desc]&lt;[pos kw in desc],MID([desc],[pos kw in desc]-7,7))</f>
        <v>0</v>
      </c>
      <c r="O55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48" s="1" t="str">
        <f>TRIM(IF([first '# in desc]&lt;[pos kw in desc],MID([desc],[pos kw in desc]-6,6),FALSE))</f>
        <v>FALSCH</v>
      </c>
      <c r="Q5548" s="1" t="b">
        <f>IF(LEN([manuell])=0,IFERROR([kw fine in title]*1,IFERROR(SUMPRODUCT(COUNTIF(IsDigits,MID([kw in desc],ROW($A$1:$A$150),1)))=LEN([kw in desc]),#N/A)),[manuell])</f>
        <v>0</v>
      </c>
      <c r="R5548" s="1" t="str">
        <f>IF([pos kw in title]&gt;0,MID(J5548,#REF!,4),IF([first '# in title]&gt;0,MID([title],[first '# in title],3),IF([first '# in title]&gt;0,MID([desc],#REF!,3),VLOOKUP([productid],$G$2:$R$1386,8))))</f>
        <v>146</v>
      </c>
      <c r="S5548" s="1" t="e">
        <f>IF([kw in desc]=[kw rough in title],[kw in desc]*1,IFERROR(LEFT([kw_dirty],3)*1,IFERROR(LEFT([kw_dirty],2)*1,"n.a.")))</f>
        <v>#N/A</v>
      </c>
      <c r="T5548" s="1"/>
      <c r="U5548" s="1" t="e">
        <f>VLOOKUP(Tabelle1[[#This Row],[productid]],Tabelle2[#All],2,FALSE)</f>
        <v>#N/A</v>
      </c>
    </row>
    <row r="5549" spans="1:21">
      <c r="A5549" t="s">
        <v>4446</v>
      </c>
      <c r="B5549">
        <v>3309</v>
      </c>
      <c r="C5549">
        <v>289859</v>
      </c>
      <c r="D5549" t="s">
        <v>9101</v>
      </c>
      <c r="E5549" t="s">
        <v>9102</v>
      </c>
      <c r="F5549">
        <v>18406</v>
      </c>
      <c r="G5549">
        <v>2286143</v>
      </c>
      <c r="H5549">
        <f t="shared" si="86"/>
        <v>0</v>
      </c>
      <c r="I5549">
        <f t="array" ref="I5549">MIN(IFERROR(FIND(IstNumbers,A5549),""))</f>
        <v>17</v>
      </c>
      <c r="J5549" s="1" t="e">
        <f>IF([first '# in title]&lt;[pos kw in title],MID([title],[pos kw in title]-6,6),#N/A)</f>
        <v>#N/A</v>
      </c>
      <c r="K5549" s="1" t="e">
        <f>IFERROR(MID(SUBSTITUTE([kw rough in title],",","."),FIND("(",[kw rough in title])+1,20),SUBSTITUTE(IFERROR(MID([kw rough in title],FIND(" ",[kw rough in title])+1,20),[kw rough in title]),",","."))</f>
        <v>#N/A</v>
      </c>
      <c r="L5549" s="1">
        <f>IFERROR(FIND("kW",[desc]),0)</f>
        <v>0</v>
      </c>
      <c r="M5549">
        <f t="array" ref="M5549">MIN(IFERROR(FIND(IstNumbers,E5549),""))</f>
        <v>33</v>
      </c>
      <c r="N5549" s="1" t="b">
        <f>IF([first '# in desc]&lt;[pos kw in desc],MID([desc],[pos kw in desc]-7,7))</f>
        <v>0</v>
      </c>
      <c r="O55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49" s="1" t="str">
        <f>TRIM(IF([first '# in desc]&lt;[pos kw in desc],MID([desc],[pos kw in desc]-6,6),FALSE))</f>
        <v>FALSCH</v>
      </c>
      <c r="Q5549" s="1" t="b">
        <f>IF(LEN([manuell])=0,IFERROR([kw fine in title]*1,IFERROR(SUMPRODUCT(COUNTIF(IsDigits,MID([kw in desc],ROW($A$1:$A$150),1)))=LEN([kw in desc]),#N/A)),[manuell])</f>
        <v>0</v>
      </c>
      <c r="R5549" s="1" t="str">
        <f>IF([pos kw in title]&gt;0,MID(J5549,#REF!,4),IF([first '# in title]&gt;0,MID([title],[first '# in title],3),IF([first '# in title]&gt;0,MID([desc],#REF!,3),VLOOKUP([productid],$G$2:$R$1386,8))))</f>
        <v>146</v>
      </c>
      <c r="S5549" s="1" t="e">
        <f>IF([kw in desc]=[kw rough in title],[kw in desc]*1,IFERROR(LEFT([kw_dirty],3)*1,IFERROR(LEFT([kw_dirty],2)*1,"n.a.")))</f>
        <v>#N/A</v>
      </c>
      <c r="T5549" s="1"/>
      <c r="U5549" s="1" t="e">
        <f>VLOOKUP(Tabelle1[[#This Row],[productid]],Tabelle2[#All],2,FALSE)</f>
        <v>#N/A</v>
      </c>
    </row>
    <row r="5550" spans="1:21">
      <c r="A5550" t="s">
        <v>4446</v>
      </c>
      <c r="B5550">
        <v>3309</v>
      </c>
      <c r="C5550">
        <v>289859</v>
      </c>
      <c r="D5550" t="s">
        <v>9103</v>
      </c>
      <c r="E5550" t="s">
        <v>9104</v>
      </c>
      <c r="F5550">
        <v>18406</v>
      </c>
      <c r="G5550">
        <v>2286143</v>
      </c>
      <c r="H5550">
        <f t="shared" si="86"/>
        <v>0</v>
      </c>
      <c r="I5550">
        <f t="array" ref="I5550">MIN(IFERROR(FIND(IstNumbers,A5550),""))</f>
        <v>17</v>
      </c>
      <c r="J5550" s="1" t="e">
        <f>IF([first '# in title]&lt;[pos kw in title],MID([title],[pos kw in title]-6,6),#N/A)</f>
        <v>#N/A</v>
      </c>
      <c r="K5550" s="1" t="e">
        <f>IFERROR(MID(SUBSTITUTE([kw rough in title],",","."),FIND("(",[kw rough in title])+1,20),SUBSTITUTE(IFERROR(MID([kw rough in title],FIND(" ",[kw rough in title])+1,20),[kw rough in title]),",","."))</f>
        <v>#N/A</v>
      </c>
      <c r="L5550" s="1">
        <f>IFERROR(FIND("kW",[desc]),0)</f>
        <v>0</v>
      </c>
      <c r="M5550">
        <f t="array" ref="M5550">MIN(IFERROR(FIND(IstNumbers,E5550),""))</f>
        <v>33</v>
      </c>
      <c r="N5550" s="1" t="b">
        <f>IF([first '# in desc]&lt;[pos kw in desc],MID([desc],[pos kw in desc]-7,7))</f>
        <v>0</v>
      </c>
      <c r="O55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50" s="1" t="str">
        <f>TRIM(IF([first '# in desc]&lt;[pos kw in desc],MID([desc],[pos kw in desc]-6,6),FALSE))</f>
        <v>FALSCH</v>
      </c>
      <c r="Q5550" s="1" t="b">
        <f>IF(LEN([manuell])=0,IFERROR([kw fine in title]*1,IFERROR(SUMPRODUCT(COUNTIF(IsDigits,MID([kw in desc],ROW($A$1:$A$150),1)))=LEN([kw in desc]),#N/A)),[manuell])</f>
        <v>0</v>
      </c>
      <c r="R5550" s="1" t="str">
        <f>IF([pos kw in title]&gt;0,MID(J5550,#REF!,4),IF([first '# in title]&gt;0,MID([title],[first '# in title],3),IF([first '# in title]&gt;0,MID([desc],#REF!,3),VLOOKUP([productid],$G$2:$R$1386,8))))</f>
        <v>146</v>
      </c>
      <c r="S5550" s="1" t="e">
        <f>IF([kw in desc]=[kw rough in title],[kw in desc]*1,IFERROR(LEFT([kw_dirty],3)*1,IFERROR(LEFT([kw_dirty],2)*1,"n.a.")))</f>
        <v>#N/A</v>
      </c>
      <c r="T5550" s="1"/>
      <c r="U5550" s="1" t="e">
        <f>VLOOKUP(Tabelle1[[#This Row],[productid]],Tabelle2[#All],2,FALSE)</f>
        <v>#N/A</v>
      </c>
    </row>
    <row r="5551" spans="1:21">
      <c r="A5551" t="s">
        <v>4446</v>
      </c>
      <c r="B5551">
        <v>3309</v>
      </c>
      <c r="C5551">
        <v>289859</v>
      </c>
      <c r="D5551" t="s">
        <v>9105</v>
      </c>
      <c r="E5551" t="s">
        <v>9106</v>
      </c>
      <c r="F5551">
        <v>18406</v>
      </c>
      <c r="G5551">
        <v>2286143</v>
      </c>
      <c r="H5551">
        <f t="shared" si="86"/>
        <v>0</v>
      </c>
      <c r="I5551">
        <f t="array" ref="I5551">MIN(IFERROR(FIND(IstNumbers,A5551),""))</f>
        <v>17</v>
      </c>
      <c r="J5551" s="1" t="e">
        <f>IF([first '# in title]&lt;[pos kw in title],MID([title],[pos kw in title]-6,6),#N/A)</f>
        <v>#N/A</v>
      </c>
      <c r="K5551" s="1" t="e">
        <f>IFERROR(MID(SUBSTITUTE([kw rough in title],",","."),FIND("(",[kw rough in title])+1,20),SUBSTITUTE(IFERROR(MID([kw rough in title],FIND(" ",[kw rough in title])+1,20),[kw rough in title]),",","."))</f>
        <v>#N/A</v>
      </c>
      <c r="L5551" s="1">
        <f>IFERROR(FIND("kW",[desc]),0)</f>
        <v>0</v>
      </c>
      <c r="M5551">
        <f t="array" ref="M5551">MIN(IFERROR(FIND(IstNumbers,E5551),""))</f>
        <v>33</v>
      </c>
      <c r="N5551" s="1" t="b">
        <f>IF([first '# in desc]&lt;[pos kw in desc],MID([desc],[pos kw in desc]-7,7))</f>
        <v>0</v>
      </c>
      <c r="O55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51" s="1" t="str">
        <f>TRIM(IF([first '# in desc]&lt;[pos kw in desc],MID([desc],[pos kw in desc]-6,6),FALSE))</f>
        <v>FALSCH</v>
      </c>
      <c r="Q5551" s="1" t="b">
        <f>IF(LEN([manuell])=0,IFERROR([kw fine in title]*1,IFERROR(SUMPRODUCT(COUNTIF(IsDigits,MID([kw in desc],ROW($A$1:$A$150),1)))=LEN([kw in desc]),#N/A)),[manuell])</f>
        <v>0</v>
      </c>
      <c r="R5551" s="1" t="str">
        <f>IF([pos kw in title]&gt;0,MID(J5551,#REF!,4),IF([first '# in title]&gt;0,MID([title],[first '# in title],3),IF([first '# in title]&gt;0,MID([desc],#REF!,3),VLOOKUP([productid],$G$2:$R$1386,8))))</f>
        <v>146</v>
      </c>
      <c r="S5551" s="1" t="e">
        <f>IF([kw in desc]=[kw rough in title],[kw in desc]*1,IFERROR(LEFT([kw_dirty],3)*1,IFERROR(LEFT([kw_dirty],2)*1,"n.a.")))</f>
        <v>#N/A</v>
      </c>
      <c r="T5551" s="1"/>
      <c r="U5551" s="1" t="e">
        <f>VLOOKUP(Tabelle1[[#This Row],[productid]],Tabelle2[#All],2,FALSE)</f>
        <v>#N/A</v>
      </c>
    </row>
    <row r="5552" spans="1:21">
      <c r="A5552" t="s">
        <v>4446</v>
      </c>
      <c r="B5552">
        <v>3309</v>
      </c>
      <c r="C5552">
        <v>289859</v>
      </c>
      <c r="D5552" t="s">
        <v>9107</v>
      </c>
      <c r="E5552" t="s">
        <v>9108</v>
      </c>
      <c r="F5552">
        <v>18406</v>
      </c>
      <c r="G5552">
        <v>2286143</v>
      </c>
      <c r="H5552">
        <f t="shared" si="86"/>
        <v>0</v>
      </c>
      <c r="I5552">
        <f t="array" ref="I5552">MIN(IFERROR(FIND(IstNumbers,A5552),""))</f>
        <v>17</v>
      </c>
      <c r="J5552" s="1" t="e">
        <f>IF([first '# in title]&lt;[pos kw in title],MID([title],[pos kw in title]-6,6),#N/A)</f>
        <v>#N/A</v>
      </c>
      <c r="K5552" s="1" t="e">
        <f>IFERROR(MID(SUBSTITUTE([kw rough in title],",","."),FIND("(",[kw rough in title])+1,20),SUBSTITUTE(IFERROR(MID([kw rough in title],FIND(" ",[kw rough in title])+1,20),[kw rough in title]),",","."))</f>
        <v>#N/A</v>
      </c>
      <c r="L5552" s="1">
        <f>IFERROR(FIND("kW",[desc]),0)</f>
        <v>0</v>
      </c>
      <c r="M5552">
        <f t="array" ref="M5552">MIN(IFERROR(FIND(IstNumbers,E5552),""))</f>
        <v>33</v>
      </c>
      <c r="N5552" s="1" t="b">
        <f>IF([first '# in desc]&lt;[pos kw in desc],MID([desc],[pos kw in desc]-7,7))</f>
        <v>0</v>
      </c>
      <c r="O55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52" s="1" t="str">
        <f>TRIM(IF([first '# in desc]&lt;[pos kw in desc],MID([desc],[pos kw in desc]-6,6),FALSE))</f>
        <v>FALSCH</v>
      </c>
      <c r="Q5552" s="1" t="b">
        <f>IF(LEN([manuell])=0,IFERROR([kw fine in title]*1,IFERROR(SUMPRODUCT(COUNTIF(IsDigits,MID([kw in desc],ROW($A$1:$A$150),1)))=LEN([kw in desc]),#N/A)),[manuell])</f>
        <v>0</v>
      </c>
      <c r="R5552" s="1" t="str">
        <f>IF([pos kw in title]&gt;0,MID(J5552,#REF!,4),IF([first '# in title]&gt;0,MID([title],[first '# in title],3),IF([first '# in title]&gt;0,MID([desc],#REF!,3),VLOOKUP([productid],$G$2:$R$1386,8))))</f>
        <v>146</v>
      </c>
      <c r="S5552" s="1" t="e">
        <f>IF([kw in desc]=[kw rough in title],[kw in desc]*1,IFERROR(LEFT([kw_dirty],3)*1,IFERROR(LEFT([kw_dirty],2)*1,"n.a.")))</f>
        <v>#N/A</v>
      </c>
      <c r="T5552" s="1"/>
      <c r="U5552" s="1" t="e">
        <f>VLOOKUP(Tabelle1[[#This Row],[productid]],Tabelle2[#All],2,FALSE)</f>
        <v>#N/A</v>
      </c>
    </row>
    <row r="5553" spans="1:21">
      <c r="A5553" t="s">
        <v>4446</v>
      </c>
      <c r="B5553">
        <v>3310</v>
      </c>
      <c r="C5553">
        <v>289859</v>
      </c>
      <c r="D5553" t="s">
        <v>9109</v>
      </c>
      <c r="E5553" t="s">
        <v>9110</v>
      </c>
      <c r="F5553">
        <v>18406</v>
      </c>
      <c r="G5553">
        <v>2286143</v>
      </c>
      <c r="H5553">
        <f t="shared" si="86"/>
        <v>0</v>
      </c>
      <c r="I5553">
        <f t="array" ref="I5553">MIN(IFERROR(FIND(IstNumbers,A5553),""))</f>
        <v>17</v>
      </c>
      <c r="J5553" s="1" t="e">
        <f>IF([first '# in title]&lt;[pos kw in title],MID([title],[pos kw in title]-6,6),#N/A)</f>
        <v>#N/A</v>
      </c>
      <c r="K5553" s="1" t="e">
        <f>IFERROR(MID(SUBSTITUTE([kw rough in title],",","."),FIND("(",[kw rough in title])+1,20),SUBSTITUTE(IFERROR(MID([kw rough in title],FIND(" ",[kw rough in title])+1,20),[kw rough in title]),",","."))</f>
        <v>#N/A</v>
      </c>
      <c r="L5553" s="1">
        <f>IFERROR(FIND("kW",[desc]),0)</f>
        <v>0</v>
      </c>
      <c r="M5553">
        <f t="array" ref="M5553">MIN(IFERROR(FIND(IstNumbers,E5553),""))</f>
        <v>33</v>
      </c>
      <c r="N5553" s="1" t="b">
        <f>IF([first '# in desc]&lt;[pos kw in desc],MID([desc],[pos kw in desc]-7,7))</f>
        <v>0</v>
      </c>
      <c r="O55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53" s="1" t="str">
        <f>TRIM(IF([first '# in desc]&lt;[pos kw in desc],MID([desc],[pos kw in desc]-6,6),FALSE))</f>
        <v>FALSCH</v>
      </c>
      <c r="Q5553" s="1" t="b">
        <f>IF(LEN([manuell])=0,IFERROR([kw fine in title]*1,IFERROR(SUMPRODUCT(COUNTIF(IsDigits,MID([kw in desc],ROW($A$1:$A$150),1)))=LEN([kw in desc]),#N/A)),[manuell])</f>
        <v>0</v>
      </c>
      <c r="R5553" s="1" t="str">
        <f>IF([pos kw in title]&gt;0,MID(J5553,#REF!,4),IF([first '# in title]&gt;0,MID([title],[first '# in title],3),IF([first '# in title]&gt;0,MID([desc],#REF!,3),VLOOKUP([productid],$G$2:$R$1386,8))))</f>
        <v>146</v>
      </c>
      <c r="S5553" s="1" t="e">
        <f>IF([kw in desc]=[kw rough in title],[kw in desc]*1,IFERROR(LEFT([kw_dirty],3)*1,IFERROR(LEFT([kw_dirty],2)*1,"n.a.")))</f>
        <v>#N/A</v>
      </c>
      <c r="T5553" s="1"/>
      <c r="U5553" s="1" t="e">
        <f>VLOOKUP(Tabelle1[[#This Row],[productid]],Tabelle2[#All],2,FALSE)</f>
        <v>#N/A</v>
      </c>
    </row>
    <row r="5554" spans="1:21" hidden="1">
      <c r="A5554" t="s">
        <v>4299</v>
      </c>
      <c r="B5554">
        <v>3875</v>
      </c>
      <c r="C5554">
        <v>289859</v>
      </c>
      <c r="D5554" t="s">
        <v>9111</v>
      </c>
      <c r="E5554" t="s">
        <v>8374</v>
      </c>
      <c r="F5554">
        <v>18406</v>
      </c>
      <c r="G5554">
        <v>1750863</v>
      </c>
      <c r="H5554">
        <f t="shared" si="86"/>
        <v>0</v>
      </c>
      <c r="I5554">
        <f t="array" ref="I5554">MIN(IFERROR(FIND(IstNumbers,A5554),""))</f>
        <v>9</v>
      </c>
      <c r="J5554" s="1" t="e">
        <f>IF([first '# in title]&lt;[pos kw in title],MID([title],[pos kw in title]-6,6),#N/A)</f>
        <v>#N/A</v>
      </c>
      <c r="K5554" s="1" t="e">
        <f>IFERROR(MID(SUBSTITUTE([kw rough in title],",","."),FIND("(",[kw rough in title])+1,20),SUBSTITUTE(IFERROR(MID([kw rough in title],FIND(" ",[kw rough in title])+1,20),[kw rough in title]),",","."))</f>
        <v>#N/A</v>
      </c>
      <c r="L5554" s="1">
        <f>IFERROR(FIND("kW",[desc]),0)</f>
        <v>70</v>
      </c>
      <c r="M5554">
        <f t="array" ref="M5554">MIN(IFERROR(FIND(IstNumbers,E5554),""))</f>
        <v>34</v>
      </c>
      <c r="N5554" s="1" t="str">
        <f>IF([first '# in desc]&lt;[pos kw in desc],MID([desc],[pos kw in desc]-7,7))</f>
        <v xml:space="preserve">­me 42 </v>
      </c>
      <c r="O55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54" s="1" t="str">
        <f>TRIM(IF([first '# in desc]&lt;[pos kw in desc],MID([desc],[pos kw in desc]-6,6),FALSE))</f>
        <v>me 42</v>
      </c>
      <c r="Q5554" s="1" t="b">
        <f>IF(LEN([manuell])=0,IFERROR([kw fine in title]*1,IFERROR(SUMPRODUCT(COUNTIF(IsDigits,MID([kw in desc],ROW($A$1:$A$150),1)))=LEN([kw in desc]),#N/A)),[manuell])</f>
        <v>0</v>
      </c>
      <c r="R5554" s="1" t="str">
        <f>IF([pos kw in title]&gt;0,MID(J5554,#REF!,4),IF([first '# in title]&gt;0,MID([title],[first '# in title],3),IF([first '# in title]&gt;0,MID([desc],#REF!,3),VLOOKUP([productid],$G$2:$R$1386,8))))</f>
        <v xml:space="preserve">42 </v>
      </c>
      <c r="S5554" s="1" t="e">
        <f>IF([kw in desc]=[kw rough in title],[kw in desc]*1,IFERROR(LEFT([kw_dirty],3)*1,IFERROR(LEFT([kw_dirty],2)*1,"n.a.")))</f>
        <v>#N/A</v>
      </c>
      <c r="T5554" s="1"/>
      <c r="U5554" s="1">
        <f>VLOOKUP(Tabelle1[[#This Row],[productid]],Tabelle2[#All],2,FALSE)</f>
        <v>42</v>
      </c>
    </row>
    <row r="5555" spans="1:21" hidden="1">
      <c r="A5555" t="s">
        <v>3593</v>
      </c>
      <c r="B5555">
        <v>4045</v>
      </c>
      <c r="C5555">
        <v>289859</v>
      </c>
      <c r="D5555" t="s">
        <v>9112</v>
      </c>
      <c r="E5555" t="s">
        <v>9113</v>
      </c>
      <c r="F5555">
        <v>18406</v>
      </c>
      <c r="G5555">
        <v>3497887</v>
      </c>
      <c r="H5555">
        <f t="shared" si="86"/>
        <v>0</v>
      </c>
      <c r="I5555">
        <f t="array" ref="I5555">MIN(IFERROR(FIND(IstNumbers,A5555),""))</f>
        <v>13</v>
      </c>
      <c r="J5555" s="1" t="e">
        <f>IF([first '# in title]&lt;[pos kw in title],MID([title],[pos kw in title]-6,6),#N/A)</f>
        <v>#N/A</v>
      </c>
      <c r="K5555" s="1" t="e">
        <f>IFERROR(MID(SUBSTITUTE([kw rough in title],",","."),FIND("(",[kw rough in title])+1,20),SUBSTITUTE(IFERROR(MID([kw rough in title],FIND(" ",[kw rough in title])+1,20),[kw rough in title]),",","."))</f>
        <v>#N/A</v>
      </c>
      <c r="L5555" s="1">
        <f>IFERROR(FIND("kW",[desc]),0)</f>
        <v>70</v>
      </c>
      <c r="M5555">
        <f t="array" ref="M5555">MIN(IFERROR(FIND(IstNumbers,E5555),""))</f>
        <v>34</v>
      </c>
      <c r="N5555" s="1" t="str">
        <f>IF([first '# in desc]&lt;[pos kw in desc],MID([desc],[pos kw in desc]-7,7))</f>
        <v xml:space="preserve">­me 42 </v>
      </c>
      <c r="O55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55" s="1" t="str">
        <f>TRIM(IF([first '# in desc]&lt;[pos kw in desc],MID([desc],[pos kw in desc]-6,6),FALSE))</f>
        <v>me 42</v>
      </c>
      <c r="Q5555" s="1" t="b">
        <f>IF(LEN([manuell])=0,IFERROR([kw fine in title]*1,IFERROR(SUMPRODUCT(COUNTIF(IsDigits,MID([kw in desc],ROW($A$1:$A$150),1)))=LEN([kw in desc]),#N/A)),[manuell])</f>
        <v>0</v>
      </c>
      <c r="R5555" s="1" t="str">
        <f>IF([pos kw in title]&gt;0,MID(J5555,#REF!,4),IF([first '# in title]&gt;0,MID([title],[first '# in title],3),IF([first '# in title]&gt;0,MID([desc],#REF!,3),VLOOKUP([productid],$G$2:$R$1386,8))))</f>
        <v xml:space="preserve">42 </v>
      </c>
      <c r="S5555" s="1" t="e">
        <f>IF([kw in desc]=[kw rough in title],[kw in desc]*1,IFERROR(LEFT([kw_dirty],3)*1,IFERROR(LEFT([kw_dirty],2)*1,"n.a.")))</f>
        <v>#N/A</v>
      </c>
      <c r="T5555" s="1"/>
      <c r="U5555" s="1">
        <f>VLOOKUP(Tabelle1[[#This Row],[productid]],Tabelle2[#All],2,FALSE)</f>
        <v>42</v>
      </c>
    </row>
    <row r="5556" spans="1:21">
      <c r="A5556" t="s">
        <v>4446</v>
      </c>
      <c r="B5556">
        <v>3313</v>
      </c>
      <c r="C5556">
        <v>289859</v>
      </c>
      <c r="D5556" t="s">
        <v>9114</v>
      </c>
      <c r="E5556" t="s">
        <v>9115</v>
      </c>
      <c r="F5556">
        <v>18406</v>
      </c>
      <c r="G5556">
        <v>2286143</v>
      </c>
      <c r="H5556">
        <f t="shared" si="86"/>
        <v>0</v>
      </c>
      <c r="I5556">
        <f t="array" ref="I5556">MIN(IFERROR(FIND(IstNumbers,A5556),""))</f>
        <v>17</v>
      </c>
      <c r="J5556" s="1" t="e">
        <f>IF([first '# in title]&lt;[pos kw in title],MID([title],[pos kw in title]-6,6),#N/A)</f>
        <v>#N/A</v>
      </c>
      <c r="K5556" s="1" t="e">
        <f>IFERROR(MID(SUBSTITUTE([kw rough in title],",","."),FIND("(",[kw rough in title])+1,20),SUBSTITUTE(IFERROR(MID([kw rough in title],FIND(" ",[kw rough in title])+1,20),[kw rough in title]),",","."))</f>
        <v>#N/A</v>
      </c>
      <c r="L5556" s="1">
        <f>IFERROR(FIND("kW",[desc]),0)</f>
        <v>0</v>
      </c>
      <c r="M5556">
        <f t="array" ref="M5556">MIN(IFERROR(FIND(IstNumbers,E5556),""))</f>
        <v>33</v>
      </c>
      <c r="N5556" s="1" t="b">
        <f>IF([first '# in desc]&lt;[pos kw in desc],MID([desc],[pos kw in desc]-7,7))</f>
        <v>0</v>
      </c>
      <c r="O555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56" s="1" t="str">
        <f>TRIM(IF([first '# in desc]&lt;[pos kw in desc],MID([desc],[pos kw in desc]-6,6),FALSE))</f>
        <v>FALSCH</v>
      </c>
      <c r="Q5556" s="1" t="b">
        <f>IF(LEN([manuell])=0,IFERROR([kw fine in title]*1,IFERROR(SUMPRODUCT(COUNTIF(IsDigits,MID([kw in desc],ROW($A$1:$A$150),1)))=LEN([kw in desc]),#N/A)),[manuell])</f>
        <v>0</v>
      </c>
      <c r="R5556" s="1" t="str">
        <f>IF([pos kw in title]&gt;0,MID(J5556,#REF!,4),IF([first '# in title]&gt;0,MID([title],[first '# in title],3),IF([first '# in title]&gt;0,MID([desc],#REF!,3),VLOOKUP([productid],$G$2:$R$1386,8))))</f>
        <v>146</v>
      </c>
      <c r="S5556" s="1" t="e">
        <f>IF([kw in desc]=[kw rough in title],[kw in desc]*1,IFERROR(LEFT([kw_dirty],3)*1,IFERROR(LEFT([kw_dirty],2)*1,"n.a.")))</f>
        <v>#N/A</v>
      </c>
      <c r="T5556" s="1"/>
      <c r="U5556" s="1" t="e">
        <f>VLOOKUP(Tabelle1[[#This Row],[productid]],Tabelle2[#All],2,FALSE)</f>
        <v>#N/A</v>
      </c>
    </row>
    <row r="5557" spans="1:21" hidden="1">
      <c r="A5557" t="s">
        <v>4299</v>
      </c>
      <c r="B5557">
        <v>3875</v>
      </c>
      <c r="C5557">
        <v>289859</v>
      </c>
      <c r="D5557" t="s">
        <v>9116</v>
      </c>
      <c r="E5557" t="s">
        <v>7748</v>
      </c>
      <c r="F5557">
        <v>18406</v>
      </c>
      <c r="G5557">
        <v>1750863</v>
      </c>
      <c r="H5557">
        <f t="shared" si="86"/>
        <v>0</v>
      </c>
      <c r="I5557">
        <f t="array" ref="I5557">MIN(IFERROR(FIND(IstNumbers,A5557),""))</f>
        <v>9</v>
      </c>
      <c r="J5557" s="1" t="e">
        <f>IF([first '# in title]&lt;[pos kw in title],MID([title],[pos kw in title]-6,6),#N/A)</f>
        <v>#N/A</v>
      </c>
      <c r="K5557" s="1" t="e">
        <f>IFERROR(MID(SUBSTITUTE([kw rough in title],",","."),FIND("(",[kw rough in title])+1,20),SUBSTITUTE(IFERROR(MID([kw rough in title],FIND(" ",[kw rough in title])+1,20),[kw rough in title]),",","."))</f>
        <v>#N/A</v>
      </c>
      <c r="L5557" s="1">
        <f>IFERROR(FIND("kW",[desc]),0)</f>
        <v>70</v>
      </c>
      <c r="M5557">
        <f t="array" ref="M5557">MIN(IFERROR(FIND(IstNumbers,E5557),""))</f>
        <v>34</v>
      </c>
      <c r="N5557" s="1" t="str">
        <f>IF([first '# in desc]&lt;[pos kw in desc],MID([desc],[pos kw in desc]-7,7))</f>
        <v xml:space="preserve">­me 42 </v>
      </c>
      <c r="O55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57" s="1" t="str">
        <f>TRIM(IF([first '# in desc]&lt;[pos kw in desc],MID([desc],[pos kw in desc]-6,6),FALSE))</f>
        <v>me 42</v>
      </c>
      <c r="Q5557" s="1" t="b">
        <f>IF(LEN([manuell])=0,IFERROR([kw fine in title]*1,IFERROR(SUMPRODUCT(COUNTIF(IsDigits,MID([kw in desc],ROW($A$1:$A$150),1)))=LEN([kw in desc]),#N/A)),[manuell])</f>
        <v>0</v>
      </c>
      <c r="R5557" s="1" t="str">
        <f>IF([pos kw in title]&gt;0,MID(J5557,#REF!,4),IF([first '# in title]&gt;0,MID([title],[first '# in title],3),IF([first '# in title]&gt;0,MID([desc],#REF!,3),VLOOKUP([productid],$G$2:$R$1386,8))))</f>
        <v xml:space="preserve">42 </v>
      </c>
      <c r="S5557" s="1" t="e">
        <f>IF([kw in desc]=[kw rough in title],[kw in desc]*1,IFERROR(LEFT([kw_dirty],3)*1,IFERROR(LEFT([kw_dirty],2)*1,"n.a.")))</f>
        <v>#N/A</v>
      </c>
      <c r="T5557" s="1"/>
      <c r="U5557" s="1">
        <f>VLOOKUP(Tabelle1[[#This Row],[productid]],Tabelle2[#All],2,FALSE)</f>
        <v>42</v>
      </c>
    </row>
    <row r="5558" spans="1:21" hidden="1">
      <c r="A5558" t="s">
        <v>3593</v>
      </c>
      <c r="B5558">
        <v>4045</v>
      </c>
      <c r="C5558">
        <v>289859</v>
      </c>
      <c r="D5558" t="s">
        <v>9117</v>
      </c>
      <c r="E5558" t="s">
        <v>9118</v>
      </c>
      <c r="F5558">
        <v>18406</v>
      </c>
      <c r="G5558">
        <v>3497887</v>
      </c>
      <c r="H5558">
        <f t="shared" si="86"/>
        <v>0</v>
      </c>
      <c r="I5558">
        <f t="array" ref="I5558">MIN(IFERROR(FIND(IstNumbers,A5558),""))</f>
        <v>13</v>
      </c>
      <c r="J5558" s="1" t="e">
        <f>IF([first '# in title]&lt;[pos kw in title],MID([title],[pos kw in title]-6,6),#N/A)</f>
        <v>#N/A</v>
      </c>
      <c r="K5558" s="1" t="e">
        <f>IFERROR(MID(SUBSTITUTE([kw rough in title],",","."),FIND("(",[kw rough in title])+1,20),SUBSTITUTE(IFERROR(MID([kw rough in title],FIND(" ",[kw rough in title])+1,20),[kw rough in title]),",","."))</f>
        <v>#N/A</v>
      </c>
      <c r="L5558" s="1">
        <f>IFERROR(FIND("kW",[desc]),0)</f>
        <v>70</v>
      </c>
      <c r="M5558">
        <f t="array" ref="M5558">MIN(IFERROR(FIND(IstNumbers,E5558),""))</f>
        <v>34</v>
      </c>
      <c r="N5558" s="1" t="str">
        <f>IF([first '# in desc]&lt;[pos kw in desc],MID([desc],[pos kw in desc]-7,7))</f>
        <v xml:space="preserve">­me 42 </v>
      </c>
      <c r="O55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58" s="1" t="str">
        <f>TRIM(IF([first '# in desc]&lt;[pos kw in desc],MID([desc],[pos kw in desc]-6,6),FALSE))</f>
        <v>me 42</v>
      </c>
      <c r="Q5558" s="1" t="b">
        <f>IF(LEN([manuell])=0,IFERROR([kw fine in title]*1,IFERROR(SUMPRODUCT(COUNTIF(IsDigits,MID([kw in desc],ROW($A$1:$A$150),1)))=LEN([kw in desc]),#N/A)),[manuell])</f>
        <v>0</v>
      </c>
      <c r="R5558" s="1" t="str">
        <f>IF([pos kw in title]&gt;0,MID(J5558,#REF!,4),IF([first '# in title]&gt;0,MID([title],[first '# in title],3),IF([first '# in title]&gt;0,MID([desc],#REF!,3),VLOOKUP([productid],$G$2:$R$1386,8))))</f>
        <v xml:space="preserve">42 </v>
      </c>
      <c r="S5558" s="1" t="e">
        <f>IF([kw in desc]=[kw rough in title],[kw in desc]*1,IFERROR(LEFT([kw_dirty],3)*1,IFERROR(LEFT([kw_dirty],2)*1,"n.a.")))</f>
        <v>#N/A</v>
      </c>
      <c r="T5558" s="1"/>
      <c r="U5558" s="1">
        <f>VLOOKUP(Tabelle1[[#This Row],[productid]],Tabelle2[#All],2,FALSE)</f>
        <v>42</v>
      </c>
    </row>
    <row r="5559" spans="1:21">
      <c r="A5559" t="s">
        <v>4446</v>
      </c>
      <c r="B5559">
        <v>3318</v>
      </c>
      <c r="C5559">
        <v>289859</v>
      </c>
      <c r="D5559" t="s">
        <v>9119</v>
      </c>
      <c r="E5559" t="s">
        <v>9120</v>
      </c>
      <c r="F5559">
        <v>18406</v>
      </c>
      <c r="G5559">
        <v>2286143</v>
      </c>
      <c r="H5559">
        <f t="shared" si="86"/>
        <v>0</v>
      </c>
      <c r="I5559">
        <f t="array" ref="I5559">MIN(IFERROR(FIND(IstNumbers,A5559),""))</f>
        <v>17</v>
      </c>
      <c r="J5559" s="1" t="e">
        <f>IF([first '# in title]&lt;[pos kw in title],MID([title],[pos kw in title]-6,6),#N/A)</f>
        <v>#N/A</v>
      </c>
      <c r="K5559" s="1" t="e">
        <f>IFERROR(MID(SUBSTITUTE([kw rough in title],",","."),FIND("(",[kw rough in title])+1,20),SUBSTITUTE(IFERROR(MID([kw rough in title],FIND(" ",[kw rough in title])+1,20),[kw rough in title]),",","."))</f>
        <v>#N/A</v>
      </c>
      <c r="L5559" s="1">
        <f>IFERROR(FIND("kW",[desc]),0)</f>
        <v>0</v>
      </c>
      <c r="M5559">
        <f t="array" ref="M5559">MIN(IFERROR(FIND(IstNumbers,E5559),""))</f>
        <v>33</v>
      </c>
      <c r="N5559" s="1" t="b">
        <f>IF([first '# in desc]&lt;[pos kw in desc],MID([desc],[pos kw in desc]-7,7))</f>
        <v>0</v>
      </c>
      <c r="O55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59" s="1" t="str">
        <f>TRIM(IF([first '# in desc]&lt;[pos kw in desc],MID([desc],[pos kw in desc]-6,6),FALSE))</f>
        <v>FALSCH</v>
      </c>
      <c r="Q5559" s="1" t="b">
        <f>IF(LEN([manuell])=0,IFERROR([kw fine in title]*1,IFERROR(SUMPRODUCT(COUNTIF(IsDigits,MID([kw in desc],ROW($A$1:$A$150),1)))=LEN([kw in desc]),#N/A)),[manuell])</f>
        <v>0</v>
      </c>
      <c r="R5559" s="1" t="str">
        <f>IF([pos kw in title]&gt;0,MID(J5559,#REF!,4),IF([first '# in title]&gt;0,MID([title],[first '# in title],3),IF([first '# in title]&gt;0,MID([desc],#REF!,3),VLOOKUP([productid],$G$2:$R$1386,8))))</f>
        <v>146</v>
      </c>
      <c r="S5559" s="1" t="e">
        <f>IF([kw in desc]=[kw rough in title],[kw in desc]*1,IFERROR(LEFT([kw_dirty],3)*1,IFERROR(LEFT([kw_dirty],2)*1,"n.a.")))</f>
        <v>#N/A</v>
      </c>
      <c r="T5559" s="1"/>
      <c r="U5559" s="1" t="e">
        <f>VLOOKUP(Tabelle1[[#This Row],[productid]],Tabelle2[#All],2,FALSE)</f>
        <v>#N/A</v>
      </c>
    </row>
    <row r="5560" spans="1:21" hidden="1">
      <c r="A5560" t="s">
        <v>4299</v>
      </c>
      <c r="B5560">
        <v>3875</v>
      </c>
      <c r="C5560">
        <v>289859</v>
      </c>
      <c r="D5560" t="s">
        <v>9121</v>
      </c>
      <c r="E5560" t="s">
        <v>8383</v>
      </c>
      <c r="F5560">
        <v>18406</v>
      </c>
      <c r="G5560">
        <v>1750863</v>
      </c>
      <c r="H5560">
        <f t="shared" si="86"/>
        <v>0</v>
      </c>
      <c r="I5560">
        <f t="array" ref="I5560">MIN(IFERROR(FIND(IstNumbers,A5560),""))</f>
        <v>9</v>
      </c>
      <c r="J5560" s="1" t="e">
        <f>IF([first '# in title]&lt;[pos kw in title],MID([title],[pos kw in title]-6,6),#N/A)</f>
        <v>#N/A</v>
      </c>
      <c r="K5560" s="1" t="e">
        <f>IFERROR(MID(SUBSTITUTE([kw rough in title],",","."),FIND("(",[kw rough in title])+1,20),SUBSTITUTE(IFERROR(MID([kw rough in title],FIND(" ",[kw rough in title])+1,20),[kw rough in title]),",","."))</f>
        <v>#N/A</v>
      </c>
      <c r="L5560" s="1">
        <f>IFERROR(FIND("kW",[desc]),0)</f>
        <v>70</v>
      </c>
      <c r="M5560">
        <f t="array" ref="M5560">MIN(IFERROR(FIND(IstNumbers,E5560),""))</f>
        <v>34</v>
      </c>
      <c r="N5560" s="1" t="str">
        <f>IF([first '# in desc]&lt;[pos kw in desc],MID([desc],[pos kw in desc]-7,7))</f>
        <v xml:space="preserve">­me 42 </v>
      </c>
      <c r="O55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60" s="1" t="str">
        <f>TRIM(IF([first '# in desc]&lt;[pos kw in desc],MID([desc],[pos kw in desc]-6,6),FALSE))</f>
        <v>me 42</v>
      </c>
      <c r="Q5560" s="1" t="b">
        <f>IF(LEN([manuell])=0,IFERROR([kw fine in title]*1,IFERROR(SUMPRODUCT(COUNTIF(IsDigits,MID([kw in desc],ROW($A$1:$A$150),1)))=LEN([kw in desc]),#N/A)),[manuell])</f>
        <v>0</v>
      </c>
      <c r="R5560" s="1" t="str">
        <f>IF([pos kw in title]&gt;0,MID(J5560,#REF!,4),IF([first '# in title]&gt;0,MID([title],[first '# in title],3),IF([first '# in title]&gt;0,MID([desc],#REF!,3),VLOOKUP([productid],$G$2:$R$1386,8))))</f>
        <v xml:space="preserve">42 </v>
      </c>
      <c r="S5560" s="1" t="e">
        <f>IF([kw in desc]=[kw rough in title],[kw in desc]*1,IFERROR(LEFT([kw_dirty],3)*1,IFERROR(LEFT([kw_dirty],2)*1,"n.a.")))</f>
        <v>#N/A</v>
      </c>
      <c r="T5560" s="1"/>
      <c r="U5560" s="1">
        <f>VLOOKUP(Tabelle1[[#This Row],[productid]],Tabelle2[#All],2,FALSE)</f>
        <v>42</v>
      </c>
    </row>
    <row r="5561" spans="1:21" hidden="1">
      <c r="A5561" t="s">
        <v>3593</v>
      </c>
      <c r="B5561">
        <v>4045</v>
      </c>
      <c r="C5561">
        <v>289859</v>
      </c>
      <c r="D5561" t="s">
        <v>9122</v>
      </c>
      <c r="E5561" t="s">
        <v>9123</v>
      </c>
      <c r="F5561">
        <v>18406</v>
      </c>
      <c r="G5561">
        <v>3497887</v>
      </c>
      <c r="H5561">
        <f t="shared" si="86"/>
        <v>0</v>
      </c>
      <c r="I5561">
        <f t="array" ref="I5561">MIN(IFERROR(FIND(IstNumbers,A5561),""))</f>
        <v>13</v>
      </c>
      <c r="J5561" s="1" t="e">
        <f>IF([first '# in title]&lt;[pos kw in title],MID([title],[pos kw in title]-6,6),#N/A)</f>
        <v>#N/A</v>
      </c>
      <c r="K5561" s="1" t="e">
        <f>IFERROR(MID(SUBSTITUTE([kw rough in title],",","."),FIND("(",[kw rough in title])+1,20),SUBSTITUTE(IFERROR(MID([kw rough in title],FIND(" ",[kw rough in title])+1,20),[kw rough in title]),",","."))</f>
        <v>#N/A</v>
      </c>
      <c r="L5561" s="1">
        <f>IFERROR(FIND("kW",[desc]),0)</f>
        <v>70</v>
      </c>
      <c r="M5561">
        <f t="array" ref="M5561">MIN(IFERROR(FIND(IstNumbers,E5561),""))</f>
        <v>34</v>
      </c>
      <c r="N5561" s="1" t="str">
        <f>IF([first '# in desc]&lt;[pos kw in desc],MID([desc],[pos kw in desc]-7,7))</f>
        <v xml:space="preserve">­me 42 </v>
      </c>
      <c r="O55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61" s="1" t="str">
        <f>TRIM(IF([first '# in desc]&lt;[pos kw in desc],MID([desc],[pos kw in desc]-6,6),FALSE))</f>
        <v>me 42</v>
      </c>
      <c r="Q5561" s="1" t="b">
        <f>IF(LEN([manuell])=0,IFERROR([kw fine in title]*1,IFERROR(SUMPRODUCT(COUNTIF(IsDigits,MID([kw in desc],ROW($A$1:$A$150),1)))=LEN([kw in desc]),#N/A)),[manuell])</f>
        <v>0</v>
      </c>
      <c r="R5561" s="1" t="str">
        <f>IF([pos kw in title]&gt;0,MID(J5561,#REF!,4),IF([first '# in title]&gt;0,MID([title],[first '# in title],3),IF([first '# in title]&gt;0,MID([desc],#REF!,3),VLOOKUP([productid],$G$2:$R$1386,8))))</f>
        <v xml:space="preserve">42 </v>
      </c>
      <c r="S5561" s="1" t="e">
        <f>IF([kw in desc]=[kw rough in title],[kw in desc]*1,IFERROR(LEFT([kw_dirty],3)*1,IFERROR(LEFT([kw_dirty],2)*1,"n.a.")))</f>
        <v>#N/A</v>
      </c>
      <c r="T5561" s="1"/>
      <c r="U5561" s="1">
        <f>VLOOKUP(Tabelle1[[#This Row],[productid]],Tabelle2[#All],2,FALSE)</f>
        <v>42</v>
      </c>
    </row>
    <row r="5562" spans="1:21">
      <c r="A5562" t="s">
        <v>4446</v>
      </c>
      <c r="B5562">
        <v>3319</v>
      </c>
      <c r="C5562">
        <v>289859</v>
      </c>
      <c r="D5562" t="s">
        <v>9124</v>
      </c>
      <c r="E5562" t="s">
        <v>9125</v>
      </c>
      <c r="F5562">
        <v>18406</v>
      </c>
      <c r="G5562">
        <v>2286143</v>
      </c>
      <c r="H5562">
        <f t="shared" si="86"/>
        <v>0</v>
      </c>
      <c r="I5562">
        <f t="array" ref="I5562">MIN(IFERROR(FIND(IstNumbers,A5562),""))</f>
        <v>17</v>
      </c>
      <c r="J5562" s="1" t="e">
        <f>IF([first '# in title]&lt;[pos kw in title],MID([title],[pos kw in title]-6,6),#N/A)</f>
        <v>#N/A</v>
      </c>
      <c r="K5562" s="1" t="e">
        <f>IFERROR(MID(SUBSTITUTE([kw rough in title],",","."),FIND("(",[kw rough in title])+1,20),SUBSTITUTE(IFERROR(MID([kw rough in title],FIND(" ",[kw rough in title])+1,20),[kw rough in title]),",","."))</f>
        <v>#N/A</v>
      </c>
      <c r="L5562" s="1">
        <f>IFERROR(FIND("kW",[desc]),0)</f>
        <v>0</v>
      </c>
      <c r="M5562">
        <f t="array" ref="M5562">MIN(IFERROR(FIND(IstNumbers,E5562),""))</f>
        <v>33</v>
      </c>
      <c r="N5562" s="1" t="b">
        <f>IF([first '# in desc]&lt;[pos kw in desc],MID([desc],[pos kw in desc]-7,7))</f>
        <v>0</v>
      </c>
      <c r="O55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62" s="1" t="str">
        <f>TRIM(IF([first '# in desc]&lt;[pos kw in desc],MID([desc],[pos kw in desc]-6,6),FALSE))</f>
        <v>FALSCH</v>
      </c>
      <c r="Q5562" s="1" t="b">
        <f>IF(LEN([manuell])=0,IFERROR([kw fine in title]*1,IFERROR(SUMPRODUCT(COUNTIF(IsDigits,MID([kw in desc],ROW($A$1:$A$150),1)))=LEN([kw in desc]),#N/A)),[manuell])</f>
        <v>0</v>
      </c>
      <c r="R5562" s="1" t="str">
        <f>IF([pos kw in title]&gt;0,MID(J5562,#REF!,4),IF([first '# in title]&gt;0,MID([title],[first '# in title],3),IF([first '# in title]&gt;0,MID([desc],#REF!,3),VLOOKUP([productid],$G$2:$R$1386,8))))</f>
        <v>146</v>
      </c>
      <c r="S5562" s="1" t="e">
        <f>IF([kw in desc]=[kw rough in title],[kw in desc]*1,IFERROR(LEFT([kw_dirty],3)*1,IFERROR(LEFT([kw_dirty],2)*1,"n.a.")))</f>
        <v>#N/A</v>
      </c>
      <c r="T5562" s="1"/>
      <c r="U5562" s="1" t="e">
        <f>VLOOKUP(Tabelle1[[#This Row],[productid]],Tabelle2[#All],2,FALSE)</f>
        <v>#N/A</v>
      </c>
    </row>
    <row r="5563" spans="1:21" hidden="1">
      <c r="A5563" t="s">
        <v>4299</v>
      </c>
      <c r="B5563">
        <v>3875</v>
      </c>
      <c r="C5563">
        <v>289859</v>
      </c>
      <c r="D5563" t="s">
        <v>9126</v>
      </c>
      <c r="E5563" t="s">
        <v>8334</v>
      </c>
      <c r="F5563">
        <v>18406</v>
      </c>
      <c r="G5563">
        <v>1750863</v>
      </c>
      <c r="H5563">
        <f t="shared" si="86"/>
        <v>0</v>
      </c>
      <c r="I5563">
        <f t="array" ref="I5563">MIN(IFERROR(FIND(IstNumbers,A5563),""))</f>
        <v>9</v>
      </c>
      <c r="J5563" s="1" t="e">
        <f>IF([first '# in title]&lt;[pos kw in title],MID([title],[pos kw in title]-6,6),#N/A)</f>
        <v>#N/A</v>
      </c>
      <c r="K5563" s="1" t="e">
        <f>IFERROR(MID(SUBSTITUTE([kw rough in title],",","."),FIND("(",[kw rough in title])+1,20),SUBSTITUTE(IFERROR(MID([kw rough in title],FIND(" ",[kw rough in title])+1,20),[kw rough in title]),",","."))</f>
        <v>#N/A</v>
      </c>
      <c r="L5563" s="1">
        <f>IFERROR(FIND("kW",[desc]),0)</f>
        <v>70</v>
      </c>
      <c r="M5563">
        <f t="array" ref="M5563">MIN(IFERROR(FIND(IstNumbers,E5563),""))</f>
        <v>34</v>
      </c>
      <c r="N5563" s="1" t="str">
        <f>IF([first '# in desc]&lt;[pos kw in desc],MID([desc],[pos kw in desc]-7,7))</f>
        <v xml:space="preserve">­me 42 </v>
      </c>
      <c r="O55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63" s="1" t="str">
        <f>TRIM(IF([first '# in desc]&lt;[pos kw in desc],MID([desc],[pos kw in desc]-6,6),FALSE))</f>
        <v>me 42</v>
      </c>
      <c r="Q5563" s="1" t="b">
        <f>IF(LEN([manuell])=0,IFERROR([kw fine in title]*1,IFERROR(SUMPRODUCT(COUNTIF(IsDigits,MID([kw in desc],ROW($A$1:$A$150),1)))=LEN([kw in desc]),#N/A)),[manuell])</f>
        <v>0</v>
      </c>
      <c r="R5563" s="1" t="str">
        <f>IF([pos kw in title]&gt;0,MID(J5563,#REF!,4),IF([first '# in title]&gt;0,MID([title],[first '# in title],3),IF([first '# in title]&gt;0,MID([desc],#REF!,3),VLOOKUP([productid],$G$2:$R$1386,8))))</f>
        <v xml:space="preserve">42 </v>
      </c>
      <c r="S5563" s="1" t="e">
        <f>IF([kw in desc]=[kw rough in title],[kw in desc]*1,IFERROR(LEFT([kw_dirty],3)*1,IFERROR(LEFT([kw_dirty],2)*1,"n.a.")))</f>
        <v>#N/A</v>
      </c>
      <c r="T5563" s="1"/>
      <c r="U5563" s="1">
        <f>VLOOKUP(Tabelle1[[#This Row],[productid]],Tabelle2[#All],2,FALSE)</f>
        <v>42</v>
      </c>
    </row>
    <row r="5564" spans="1:21" hidden="1">
      <c r="A5564" t="s">
        <v>3593</v>
      </c>
      <c r="B5564">
        <v>4050</v>
      </c>
      <c r="C5564">
        <v>289859</v>
      </c>
      <c r="D5564" t="s">
        <v>9127</v>
      </c>
      <c r="E5564" t="s">
        <v>9128</v>
      </c>
      <c r="F5564">
        <v>18406</v>
      </c>
      <c r="G5564">
        <v>3497887</v>
      </c>
      <c r="H5564">
        <f t="shared" si="86"/>
        <v>0</v>
      </c>
      <c r="I5564">
        <f t="array" ref="I5564">MIN(IFERROR(FIND(IstNumbers,A5564),""))</f>
        <v>13</v>
      </c>
      <c r="J5564" s="1" t="e">
        <f>IF([first '# in title]&lt;[pos kw in title],MID([title],[pos kw in title]-6,6),#N/A)</f>
        <v>#N/A</v>
      </c>
      <c r="K5564" s="1" t="e">
        <f>IFERROR(MID(SUBSTITUTE([kw rough in title],",","."),FIND("(",[kw rough in title])+1,20),SUBSTITUTE(IFERROR(MID([kw rough in title],FIND(" ",[kw rough in title])+1,20),[kw rough in title]),",","."))</f>
        <v>#N/A</v>
      </c>
      <c r="L5564" s="1">
        <f>IFERROR(FIND("kW",[desc]),0)</f>
        <v>70</v>
      </c>
      <c r="M5564">
        <f t="array" ref="M5564">MIN(IFERROR(FIND(IstNumbers,E5564),""))</f>
        <v>34</v>
      </c>
      <c r="N5564" s="1" t="str">
        <f>IF([first '# in desc]&lt;[pos kw in desc],MID([desc],[pos kw in desc]-7,7))</f>
        <v xml:space="preserve">­me 42 </v>
      </c>
      <c r="O55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64" s="1" t="str">
        <f>TRIM(IF([first '# in desc]&lt;[pos kw in desc],MID([desc],[pos kw in desc]-6,6),FALSE))</f>
        <v>me 42</v>
      </c>
      <c r="Q5564" s="1" t="b">
        <f>IF(LEN([manuell])=0,IFERROR([kw fine in title]*1,IFERROR(SUMPRODUCT(COUNTIF(IsDigits,MID([kw in desc],ROW($A$1:$A$150),1)))=LEN([kw in desc]),#N/A)),[manuell])</f>
        <v>0</v>
      </c>
      <c r="R5564" s="1" t="str">
        <f>IF([pos kw in title]&gt;0,MID(J5564,#REF!,4),IF([first '# in title]&gt;0,MID([title],[first '# in title],3),IF([first '# in title]&gt;0,MID([desc],#REF!,3),VLOOKUP([productid],$G$2:$R$1386,8))))</f>
        <v xml:space="preserve">42 </v>
      </c>
      <c r="S5564" s="1" t="e">
        <f>IF([kw in desc]=[kw rough in title],[kw in desc]*1,IFERROR(LEFT([kw_dirty],3)*1,IFERROR(LEFT([kw_dirty],2)*1,"n.a.")))</f>
        <v>#N/A</v>
      </c>
      <c r="T5564" s="1"/>
      <c r="U5564" s="1">
        <f>VLOOKUP(Tabelle1[[#This Row],[productid]],Tabelle2[#All],2,FALSE)</f>
        <v>42</v>
      </c>
    </row>
    <row r="5565" spans="1:21">
      <c r="A5565" t="s">
        <v>4446</v>
      </c>
      <c r="B5565">
        <v>3322</v>
      </c>
      <c r="C5565">
        <v>289859</v>
      </c>
      <c r="D5565" t="s">
        <v>9129</v>
      </c>
      <c r="E5565" t="s">
        <v>9130</v>
      </c>
      <c r="F5565">
        <v>18406</v>
      </c>
      <c r="G5565">
        <v>2286143</v>
      </c>
      <c r="H5565">
        <f t="shared" si="86"/>
        <v>0</v>
      </c>
      <c r="I5565">
        <f t="array" ref="I5565">MIN(IFERROR(FIND(IstNumbers,A5565),""))</f>
        <v>17</v>
      </c>
      <c r="J5565" s="1" t="e">
        <f>IF([first '# in title]&lt;[pos kw in title],MID([title],[pos kw in title]-6,6),#N/A)</f>
        <v>#N/A</v>
      </c>
      <c r="K5565" s="1" t="e">
        <f>IFERROR(MID(SUBSTITUTE([kw rough in title],",","."),FIND("(",[kw rough in title])+1,20),SUBSTITUTE(IFERROR(MID([kw rough in title],FIND(" ",[kw rough in title])+1,20),[kw rough in title]),",","."))</f>
        <v>#N/A</v>
      </c>
      <c r="L5565" s="1">
        <f>IFERROR(FIND("kW",[desc]),0)</f>
        <v>0</v>
      </c>
      <c r="M5565">
        <f t="array" ref="M5565">MIN(IFERROR(FIND(IstNumbers,E5565),""))</f>
        <v>33</v>
      </c>
      <c r="N5565" s="1" t="b">
        <f>IF([first '# in desc]&lt;[pos kw in desc],MID([desc],[pos kw in desc]-7,7))</f>
        <v>0</v>
      </c>
      <c r="O55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65" s="1" t="str">
        <f>TRIM(IF([first '# in desc]&lt;[pos kw in desc],MID([desc],[pos kw in desc]-6,6),FALSE))</f>
        <v>FALSCH</v>
      </c>
      <c r="Q5565" s="1" t="b">
        <f>IF(LEN([manuell])=0,IFERROR([kw fine in title]*1,IFERROR(SUMPRODUCT(COUNTIF(IsDigits,MID([kw in desc],ROW($A$1:$A$150),1)))=LEN([kw in desc]),#N/A)),[manuell])</f>
        <v>0</v>
      </c>
      <c r="R5565" s="1" t="str">
        <f>IF([pos kw in title]&gt;0,MID(J5565,#REF!,4),IF([first '# in title]&gt;0,MID([title],[first '# in title],3),IF([first '# in title]&gt;0,MID([desc],#REF!,3),VLOOKUP([productid],$G$2:$R$1386,8))))</f>
        <v>146</v>
      </c>
      <c r="S5565" s="1" t="e">
        <f>IF([kw in desc]=[kw rough in title],[kw in desc]*1,IFERROR(LEFT([kw_dirty],3)*1,IFERROR(LEFT([kw_dirty],2)*1,"n.a.")))</f>
        <v>#N/A</v>
      </c>
      <c r="T5565" s="1"/>
      <c r="U5565" s="1" t="e">
        <f>VLOOKUP(Tabelle1[[#This Row],[productid]],Tabelle2[#All],2,FALSE)</f>
        <v>#N/A</v>
      </c>
    </row>
    <row r="5566" spans="1:21" hidden="1">
      <c r="A5566" t="s">
        <v>4299</v>
      </c>
      <c r="B5566">
        <v>3875</v>
      </c>
      <c r="C5566">
        <v>289859</v>
      </c>
      <c r="D5566" t="s">
        <v>9131</v>
      </c>
      <c r="E5566" t="s">
        <v>8334</v>
      </c>
      <c r="F5566">
        <v>18406</v>
      </c>
      <c r="G5566">
        <v>1750863</v>
      </c>
      <c r="H5566">
        <f t="shared" si="86"/>
        <v>0</v>
      </c>
      <c r="I5566">
        <f t="array" ref="I5566">MIN(IFERROR(FIND(IstNumbers,A5566),""))</f>
        <v>9</v>
      </c>
      <c r="J5566" s="1" t="e">
        <f>IF([first '# in title]&lt;[pos kw in title],MID([title],[pos kw in title]-6,6),#N/A)</f>
        <v>#N/A</v>
      </c>
      <c r="K5566" s="1" t="e">
        <f>IFERROR(MID(SUBSTITUTE([kw rough in title],",","."),FIND("(",[kw rough in title])+1,20),SUBSTITUTE(IFERROR(MID([kw rough in title],FIND(" ",[kw rough in title])+1,20),[kw rough in title]),",","."))</f>
        <v>#N/A</v>
      </c>
      <c r="L5566" s="1">
        <f>IFERROR(FIND("kW",[desc]),0)</f>
        <v>70</v>
      </c>
      <c r="M5566">
        <f t="array" ref="M5566">MIN(IFERROR(FIND(IstNumbers,E5566),""))</f>
        <v>34</v>
      </c>
      <c r="N5566" s="1" t="str">
        <f>IF([first '# in desc]&lt;[pos kw in desc],MID([desc],[pos kw in desc]-7,7))</f>
        <v xml:space="preserve">­me 42 </v>
      </c>
      <c r="O55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66" s="1" t="str">
        <f>TRIM(IF([first '# in desc]&lt;[pos kw in desc],MID([desc],[pos kw in desc]-6,6),FALSE))</f>
        <v>me 42</v>
      </c>
      <c r="Q5566" s="1" t="b">
        <f>IF(LEN([manuell])=0,IFERROR([kw fine in title]*1,IFERROR(SUMPRODUCT(COUNTIF(IsDigits,MID([kw in desc],ROW($A$1:$A$150),1)))=LEN([kw in desc]),#N/A)),[manuell])</f>
        <v>0</v>
      </c>
      <c r="R5566" s="1" t="str">
        <f>IF([pos kw in title]&gt;0,MID(J5566,#REF!,4),IF([first '# in title]&gt;0,MID([title],[first '# in title],3),IF([first '# in title]&gt;0,MID([desc],#REF!,3),VLOOKUP([productid],$G$2:$R$1386,8))))</f>
        <v xml:space="preserve">42 </v>
      </c>
      <c r="S5566" s="1" t="e">
        <f>IF([kw in desc]=[kw rough in title],[kw in desc]*1,IFERROR(LEFT([kw_dirty],3)*1,IFERROR(LEFT([kw_dirty],2)*1,"n.a.")))</f>
        <v>#N/A</v>
      </c>
      <c r="T5566" s="1"/>
      <c r="U5566" s="1">
        <f>VLOOKUP(Tabelle1[[#This Row],[productid]],Tabelle2[#All],2,FALSE)</f>
        <v>42</v>
      </c>
    </row>
    <row r="5567" spans="1:21" hidden="1">
      <c r="A5567" t="s">
        <v>3593</v>
      </c>
      <c r="B5567">
        <v>4055</v>
      </c>
      <c r="C5567">
        <v>289859</v>
      </c>
      <c r="D5567" t="s">
        <v>9132</v>
      </c>
      <c r="E5567" t="s">
        <v>9133</v>
      </c>
      <c r="F5567">
        <v>18406</v>
      </c>
      <c r="G5567">
        <v>3497887</v>
      </c>
      <c r="H5567">
        <f t="shared" si="86"/>
        <v>0</v>
      </c>
      <c r="I5567">
        <f t="array" ref="I5567">MIN(IFERROR(FIND(IstNumbers,A5567),""))</f>
        <v>13</v>
      </c>
      <c r="J5567" s="1" t="e">
        <f>IF([first '# in title]&lt;[pos kw in title],MID([title],[pos kw in title]-6,6),#N/A)</f>
        <v>#N/A</v>
      </c>
      <c r="K5567" s="1" t="e">
        <f>IFERROR(MID(SUBSTITUTE([kw rough in title],",","."),FIND("(",[kw rough in title])+1,20),SUBSTITUTE(IFERROR(MID([kw rough in title],FIND(" ",[kw rough in title])+1,20),[kw rough in title]),",","."))</f>
        <v>#N/A</v>
      </c>
      <c r="L5567" s="1">
        <f>IFERROR(FIND("kW",[desc]),0)</f>
        <v>70</v>
      </c>
      <c r="M5567">
        <f t="array" ref="M5567">MIN(IFERROR(FIND(IstNumbers,E5567),""))</f>
        <v>34</v>
      </c>
      <c r="N5567" s="1" t="str">
        <f>IF([first '# in desc]&lt;[pos kw in desc],MID([desc],[pos kw in desc]-7,7))</f>
        <v xml:space="preserve">­me 42 </v>
      </c>
      <c r="O55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67" s="1" t="str">
        <f>TRIM(IF([first '# in desc]&lt;[pos kw in desc],MID([desc],[pos kw in desc]-6,6),FALSE))</f>
        <v>me 42</v>
      </c>
      <c r="Q5567" s="1" t="b">
        <f>IF(LEN([manuell])=0,IFERROR([kw fine in title]*1,IFERROR(SUMPRODUCT(COUNTIF(IsDigits,MID([kw in desc],ROW($A$1:$A$150),1)))=LEN([kw in desc]),#N/A)),[manuell])</f>
        <v>0</v>
      </c>
      <c r="R5567" s="1" t="str">
        <f>IF([pos kw in title]&gt;0,MID(J5567,#REF!,4),IF([first '# in title]&gt;0,MID([title],[first '# in title],3),IF([first '# in title]&gt;0,MID([desc],#REF!,3),VLOOKUP([productid],$G$2:$R$1386,8))))</f>
        <v xml:space="preserve">42 </v>
      </c>
      <c r="S5567" s="1" t="e">
        <f>IF([kw in desc]=[kw rough in title],[kw in desc]*1,IFERROR(LEFT([kw_dirty],3)*1,IFERROR(LEFT([kw_dirty],2)*1,"n.a.")))</f>
        <v>#N/A</v>
      </c>
      <c r="T5567" s="1"/>
      <c r="U5567" s="1">
        <f>VLOOKUP(Tabelle1[[#This Row],[productid]],Tabelle2[#All],2,FALSE)</f>
        <v>42</v>
      </c>
    </row>
    <row r="5568" spans="1:21">
      <c r="A5568" t="s">
        <v>4446</v>
      </c>
      <c r="B5568">
        <v>3327</v>
      </c>
      <c r="C5568">
        <v>289859</v>
      </c>
      <c r="D5568" t="s">
        <v>9134</v>
      </c>
      <c r="E5568" t="s">
        <v>9135</v>
      </c>
      <c r="F5568">
        <v>18406</v>
      </c>
      <c r="G5568">
        <v>2286143</v>
      </c>
      <c r="H5568">
        <f t="shared" si="86"/>
        <v>0</v>
      </c>
      <c r="I5568">
        <f t="array" ref="I5568">MIN(IFERROR(FIND(IstNumbers,A5568),""))</f>
        <v>17</v>
      </c>
      <c r="J5568" s="1" t="e">
        <f>IF([first '# in title]&lt;[pos kw in title],MID([title],[pos kw in title]-6,6),#N/A)</f>
        <v>#N/A</v>
      </c>
      <c r="K5568" s="1" t="e">
        <f>IFERROR(MID(SUBSTITUTE([kw rough in title],",","."),FIND("(",[kw rough in title])+1,20),SUBSTITUTE(IFERROR(MID([kw rough in title],FIND(" ",[kw rough in title])+1,20),[kw rough in title]),",","."))</f>
        <v>#N/A</v>
      </c>
      <c r="L5568" s="1">
        <f>IFERROR(FIND("kW",[desc]),0)</f>
        <v>0</v>
      </c>
      <c r="M5568">
        <f t="array" ref="M5568">MIN(IFERROR(FIND(IstNumbers,E5568),""))</f>
        <v>33</v>
      </c>
      <c r="N5568" s="1" t="b">
        <f>IF([first '# in desc]&lt;[pos kw in desc],MID([desc],[pos kw in desc]-7,7))</f>
        <v>0</v>
      </c>
      <c r="O55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68" s="1" t="str">
        <f>TRIM(IF([first '# in desc]&lt;[pos kw in desc],MID([desc],[pos kw in desc]-6,6),FALSE))</f>
        <v>FALSCH</v>
      </c>
      <c r="Q5568" s="1" t="b">
        <f>IF(LEN([manuell])=0,IFERROR([kw fine in title]*1,IFERROR(SUMPRODUCT(COUNTIF(IsDigits,MID([kw in desc],ROW($A$1:$A$150),1)))=LEN([kw in desc]),#N/A)),[manuell])</f>
        <v>0</v>
      </c>
      <c r="R5568" s="1" t="str">
        <f>IF([pos kw in title]&gt;0,MID(J5568,#REF!,4),IF([first '# in title]&gt;0,MID([title],[first '# in title],3),IF([first '# in title]&gt;0,MID([desc],#REF!,3),VLOOKUP([productid],$G$2:$R$1386,8))))</f>
        <v>146</v>
      </c>
      <c r="S5568" s="1" t="e">
        <f>IF([kw in desc]=[kw rough in title],[kw in desc]*1,IFERROR(LEFT([kw_dirty],3)*1,IFERROR(LEFT([kw_dirty],2)*1,"n.a.")))</f>
        <v>#N/A</v>
      </c>
      <c r="T5568" s="1"/>
      <c r="U5568" s="1" t="e">
        <f>VLOOKUP(Tabelle1[[#This Row],[productid]],Tabelle2[#All],2,FALSE)</f>
        <v>#N/A</v>
      </c>
    </row>
    <row r="5569" spans="1:21" hidden="1">
      <c r="A5569" t="s">
        <v>4299</v>
      </c>
      <c r="B5569">
        <v>3875</v>
      </c>
      <c r="C5569">
        <v>289859</v>
      </c>
      <c r="D5569" t="s">
        <v>9136</v>
      </c>
      <c r="E5569" t="s">
        <v>8339</v>
      </c>
      <c r="F5569">
        <v>18406</v>
      </c>
      <c r="G5569">
        <v>1750863</v>
      </c>
      <c r="H5569">
        <f t="shared" si="86"/>
        <v>0</v>
      </c>
      <c r="I5569">
        <f t="array" ref="I5569">MIN(IFERROR(FIND(IstNumbers,A5569),""))</f>
        <v>9</v>
      </c>
      <c r="J5569" s="1" t="e">
        <f>IF([first '# in title]&lt;[pos kw in title],MID([title],[pos kw in title]-6,6),#N/A)</f>
        <v>#N/A</v>
      </c>
      <c r="K5569" s="1" t="e">
        <f>IFERROR(MID(SUBSTITUTE([kw rough in title],",","."),FIND("(",[kw rough in title])+1,20),SUBSTITUTE(IFERROR(MID([kw rough in title],FIND(" ",[kw rough in title])+1,20),[kw rough in title]),",","."))</f>
        <v>#N/A</v>
      </c>
      <c r="L5569" s="1">
        <f>IFERROR(FIND("kW",[desc]),0)</f>
        <v>70</v>
      </c>
      <c r="M5569">
        <f t="array" ref="M5569">MIN(IFERROR(FIND(IstNumbers,E5569),""))</f>
        <v>34</v>
      </c>
      <c r="N5569" s="1" t="str">
        <f>IF([first '# in desc]&lt;[pos kw in desc],MID([desc],[pos kw in desc]-7,7))</f>
        <v xml:space="preserve">­me 42 </v>
      </c>
      <c r="O55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69" s="1" t="str">
        <f>TRIM(IF([first '# in desc]&lt;[pos kw in desc],MID([desc],[pos kw in desc]-6,6),FALSE))</f>
        <v>me 42</v>
      </c>
      <c r="Q5569" s="1" t="b">
        <f>IF(LEN([manuell])=0,IFERROR([kw fine in title]*1,IFERROR(SUMPRODUCT(COUNTIF(IsDigits,MID([kw in desc],ROW($A$1:$A$150),1)))=LEN([kw in desc]),#N/A)),[manuell])</f>
        <v>0</v>
      </c>
      <c r="R5569" s="1" t="str">
        <f>IF([pos kw in title]&gt;0,MID(J5569,#REF!,4),IF([first '# in title]&gt;0,MID([title],[first '# in title],3),IF([first '# in title]&gt;0,MID([desc],#REF!,3),VLOOKUP([productid],$G$2:$R$1386,8))))</f>
        <v xml:space="preserve">42 </v>
      </c>
      <c r="S5569" s="1" t="e">
        <f>IF([kw in desc]=[kw rough in title],[kw in desc]*1,IFERROR(LEFT([kw_dirty],3)*1,IFERROR(LEFT([kw_dirty],2)*1,"n.a.")))</f>
        <v>#N/A</v>
      </c>
      <c r="T5569" s="1"/>
      <c r="U5569" s="1">
        <f>VLOOKUP(Tabelle1[[#This Row],[productid]],Tabelle2[#All],2,FALSE)</f>
        <v>42</v>
      </c>
    </row>
    <row r="5570" spans="1:21" hidden="1">
      <c r="A5570" t="s">
        <v>3593</v>
      </c>
      <c r="B5570">
        <v>4055</v>
      </c>
      <c r="C5570">
        <v>289859</v>
      </c>
      <c r="D5570" t="s">
        <v>9137</v>
      </c>
      <c r="E5570" t="s">
        <v>9138</v>
      </c>
      <c r="F5570">
        <v>18406</v>
      </c>
      <c r="G5570">
        <v>3497887</v>
      </c>
      <c r="H5570">
        <f t="shared" si="86"/>
        <v>0</v>
      </c>
      <c r="I5570">
        <f t="array" ref="I5570">MIN(IFERROR(FIND(IstNumbers,A5570),""))</f>
        <v>13</v>
      </c>
      <c r="J5570" s="1" t="e">
        <f>IF([first '# in title]&lt;[pos kw in title],MID([title],[pos kw in title]-6,6),#N/A)</f>
        <v>#N/A</v>
      </c>
      <c r="K5570" s="1" t="e">
        <f>IFERROR(MID(SUBSTITUTE([kw rough in title],",","."),FIND("(",[kw rough in title])+1,20),SUBSTITUTE(IFERROR(MID([kw rough in title],FIND(" ",[kw rough in title])+1,20),[kw rough in title]),",","."))</f>
        <v>#N/A</v>
      </c>
      <c r="L5570" s="1">
        <f>IFERROR(FIND("kW",[desc]),0)</f>
        <v>70</v>
      </c>
      <c r="M5570">
        <f t="array" ref="M5570">MIN(IFERROR(FIND(IstNumbers,E5570),""))</f>
        <v>34</v>
      </c>
      <c r="N5570" s="1" t="str">
        <f>IF([first '# in desc]&lt;[pos kw in desc],MID([desc],[pos kw in desc]-7,7))</f>
        <v xml:space="preserve">­me 42 </v>
      </c>
      <c r="O55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70" s="1" t="str">
        <f>TRIM(IF([first '# in desc]&lt;[pos kw in desc],MID([desc],[pos kw in desc]-6,6),FALSE))</f>
        <v>me 42</v>
      </c>
      <c r="Q5570" s="1" t="b">
        <f>IF(LEN([manuell])=0,IFERROR([kw fine in title]*1,IFERROR(SUMPRODUCT(COUNTIF(IsDigits,MID([kw in desc],ROW($A$1:$A$150),1)))=LEN([kw in desc]),#N/A)),[manuell])</f>
        <v>0</v>
      </c>
      <c r="R5570" s="1" t="str">
        <f>IF([pos kw in title]&gt;0,MID(J5570,#REF!,4),IF([first '# in title]&gt;0,MID([title],[first '# in title],3),IF([first '# in title]&gt;0,MID([desc],#REF!,3),VLOOKUP([productid],$G$2:$R$1386,8))))</f>
        <v xml:space="preserve">42 </v>
      </c>
      <c r="S5570" s="1" t="e">
        <f>IF([kw in desc]=[kw rough in title],[kw in desc]*1,IFERROR(LEFT([kw_dirty],3)*1,IFERROR(LEFT([kw_dirty],2)*1,"n.a.")))</f>
        <v>#N/A</v>
      </c>
      <c r="T5570" s="1"/>
      <c r="U5570" s="1">
        <f>VLOOKUP(Tabelle1[[#This Row],[productid]],Tabelle2[#All],2,FALSE)</f>
        <v>42</v>
      </c>
    </row>
    <row r="5571" spans="1:21">
      <c r="A5571" t="s">
        <v>4446</v>
      </c>
      <c r="B5571">
        <v>3329</v>
      </c>
      <c r="C5571">
        <v>289859</v>
      </c>
      <c r="D5571" t="s">
        <v>9139</v>
      </c>
      <c r="E5571" t="s">
        <v>9140</v>
      </c>
      <c r="F5571">
        <v>18406</v>
      </c>
      <c r="G5571">
        <v>2286143</v>
      </c>
      <c r="H5571">
        <f t="shared" si="86"/>
        <v>0</v>
      </c>
      <c r="I5571">
        <f t="array" ref="I5571">MIN(IFERROR(FIND(IstNumbers,A5571),""))</f>
        <v>17</v>
      </c>
      <c r="J5571" s="1" t="e">
        <f>IF([first '# in title]&lt;[pos kw in title],MID([title],[pos kw in title]-6,6),#N/A)</f>
        <v>#N/A</v>
      </c>
      <c r="K5571" s="1" t="e">
        <f>IFERROR(MID(SUBSTITUTE([kw rough in title],",","."),FIND("(",[kw rough in title])+1,20),SUBSTITUTE(IFERROR(MID([kw rough in title],FIND(" ",[kw rough in title])+1,20),[kw rough in title]),",","."))</f>
        <v>#N/A</v>
      </c>
      <c r="L5571" s="1">
        <f>IFERROR(FIND("kW",[desc]),0)</f>
        <v>0</v>
      </c>
      <c r="M5571">
        <f t="array" ref="M5571">MIN(IFERROR(FIND(IstNumbers,E5571),""))</f>
        <v>33</v>
      </c>
      <c r="N5571" s="1" t="b">
        <f>IF([first '# in desc]&lt;[pos kw in desc],MID([desc],[pos kw in desc]-7,7))</f>
        <v>0</v>
      </c>
      <c r="O55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71" s="1" t="str">
        <f>TRIM(IF([first '# in desc]&lt;[pos kw in desc],MID([desc],[pos kw in desc]-6,6),FALSE))</f>
        <v>FALSCH</v>
      </c>
      <c r="Q5571" s="1" t="b">
        <f>IF(LEN([manuell])=0,IFERROR([kw fine in title]*1,IFERROR(SUMPRODUCT(COUNTIF(IsDigits,MID([kw in desc],ROW($A$1:$A$150),1)))=LEN([kw in desc]),#N/A)),[manuell])</f>
        <v>0</v>
      </c>
      <c r="R5571" s="1" t="str">
        <f>IF([pos kw in title]&gt;0,MID(J5571,#REF!,4),IF([first '# in title]&gt;0,MID([title],[first '# in title],3),IF([first '# in title]&gt;0,MID([desc],#REF!,3),VLOOKUP([productid],$G$2:$R$1386,8))))</f>
        <v>146</v>
      </c>
      <c r="S5571" s="1" t="e">
        <f>IF([kw in desc]=[kw rough in title],[kw in desc]*1,IFERROR(LEFT([kw_dirty],3)*1,IFERROR(LEFT([kw_dirty],2)*1,"n.a.")))</f>
        <v>#N/A</v>
      </c>
      <c r="T5571" s="1"/>
      <c r="U5571" s="1" t="e">
        <f>VLOOKUP(Tabelle1[[#This Row],[productid]],Tabelle2[#All],2,FALSE)</f>
        <v>#N/A</v>
      </c>
    </row>
    <row r="5572" spans="1:21" hidden="1">
      <c r="A5572" t="s">
        <v>4299</v>
      </c>
      <c r="B5572">
        <v>3875</v>
      </c>
      <c r="C5572">
        <v>289859</v>
      </c>
      <c r="D5572" t="s">
        <v>9141</v>
      </c>
      <c r="E5572" t="s">
        <v>8342</v>
      </c>
      <c r="F5572">
        <v>18406</v>
      </c>
      <c r="G5572">
        <v>1750863</v>
      </c>
      <c r="H5572">
        <f t="shared" ref="H5572:H5635" si="87">IFERROR(FIND("kW",A5572),0)</f>
        <v>0</v>
      </c>
      <c r="I5572">
        <f t="array" ref="I5572">MIN(IFERROR(FIND(IstNumbers,A5572),""))</f>
        <v>9</v>
      </c>
      <c r="J5572" s="1" t="e">
        <f>IF([first '# in title]&lt;[pos kw in title],MID([title],[pos kw in title]-6,6),#N/A)</f>
        <v>#N/A</v>
      </c>
      <c r="K5572" s="1" t="e">
        <f>IFERROR(MID(SUBSTITUTE([kw rough in title],",","."),FIND("(",[kw rough in title])+1,20),SUBSTITUTE(IFERROR(MID([kw rough in title],FIND(" ",[kw rough in title])+1,20),[kw rough in title]),",","."))</f>
        <v>#N/A</v>
      </c>
      <c r="L5572" s="1">
        <f>IFERROR(FIND("kW",[desc]),0)</f>
        <v>70</v>
      </c>
      <c r="M5572">
        <f t="array" ref="M5572">MIN(IFERROR(FIND(IstNumbers,E5572),""))</f>
        <v>34</v>
      </c>
      <c r="N5572" s="1" t="str">
        <f>IF([first '# in desc]&lt;[pos kw in desc],MID([desc],[pos kw in desc]-7,7))</f>
        <v xml:space="preserve">­me 42 </v>
      </c>
      <c r="O55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72" s="1" t="str">
        <f>TRIM(IF([first '# in desc]&lt;[pos kw in desc],MID([desc],[pos kw in desc]-6,6),FALSE))</f>
        <v>me 42</v>
      </c>
      <c r="Q5572" s="1" t="b">
        <f>IF(LEN([manuell])=0,IFERROR([kw fine in title]*1,IFERROR(SUMPRODUCT(COUNTIF(IsDigits,MID([kw in desc],ROW($A$1:$A$150),1)))=LEN([kw in desc]),#N/A)),[manuell])</f>
        <v>0</v>
      </c>
      <c r="R5572" s="1" t="str">
        <f>IF([pos kw in title]&gt;0,MID(J5572,#REF!,4),IF([first '# in title]&gt;0,MID([title],[first '# in title],3),IF([first '# in title]&gt;0,MID([desc],#REF!,3),VLOOKUP([productid],$G$2:$R$1386,8))))</f>
        <v xml:space="preserve">42 </v>
      </c>
      <c r="S5572" s="1" t="e">
        <f>IF([kw in desc]=[kw rough in title],[kw in desc]*1,IFERROR(LEFT([kw_dirty],3)*1,IFERROR(LEFT([kw_dirty],2)*1,"n.a.")))</f>
        <v>#N/A</v>
      </c>
      <c r="T5572" s="1"/>
      <c r="U5572" s="1">
        <f>VLOOKUP(Tabelle1[[#This Row],[productid]],Tabelle2[#All],2,FALSE)</f>
        <v>42</v>
      </c>
    </row>
    <row r="5573" spans="1:21" hidden="1">
      <c r="A5573" t="s">
        <v>3593</v>
      </c>
      <c r="B5573">
        <v>4055</v>
      </c>
      <c r="C5573">
        <v>289859</v>
      </c>
      <c r="D5573" t="s">
        <v>9142</v>
      </c>
      <c r="E5573" t="s">
        <v>9143</v>
      </c>
      <c r="F5573">
        <v>18406</v>
      </c>
      <c r="G5573">
        <v>3497887</v>
      </c>
      <c r="H5573">
        <f t="shared" si="87"/>
        <v>0</v>
      </c>
      <c r="I5573">
        <f t="array" ref="I5573">MIN(IFERROR(FIND(IstNumbers,A5573),""))</f>
        <v>13</v>
      </c>
      <c r="J5573" s="1" t="e">
        <f>IF([first '# in title]&lt;[pos kw in title],MID([title],[pos kw in title]-6,6),#N/A)</f>
        <v>#N/A</v>
      </c>
      <c r="K5573" s="1" t="e">
        <f>IFERROR(MID(SUBSTITUTE([kw rough in title],",","."),FIND("(",[kw rough in title])+1,20),SUBSTITUTE(IFERROR(MID([kw rough in title],FIND(" ",[kw rough in title])+1,20),[kw rough in title]),",","."))</f>
        <v>#N/A</v>
      </c>
      <c r="L5573" s="1">
        <f>IFERROR(FIND("kW",[desc]),0)</f>
        <v>70</v>
      </c>
      <c r="M5573">
        <f t="array" ref="M5573">MIN(IFERROR(FIND(IstNumbers,E5573),""))</f>
        <v>34</v>
      </c>
      <c r="N5573" s="1" t="str">
        <f>IF([first '# in desc]&lt;[pos kw in desc],MID([desc],[pos kw in desc]-7,7))</f>
        <v xml:space="preserve">­me 42 </v>
      </c>
      <c r="O55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73" s="1" t="str">
        <f>TRIM(IF([first '# in desc]&lt;[pos kw in desc],MID([desc],[pos kw in desc]-6,6),FALSE))</f>
        <v>me 42</v>
      </c>
      <c r="Q5573" s="1" t="b">
        <f>IF(LEN([manuell])=0,IFERROR([kw fine in title]*1,IFERROR(SUMPRODUCT(COUNTIF(IsDigits,MID([kw in desc],ROW($A$1:$A$150),1)))=LEN([kw in desc]),#N/A)),[manuell])</f>
        <v>0</v>
      </c>
      <c r="R5573" s="1" t="str">
        <f>IF([pos kw in title]&gt;0,MID(J5573,#REF!,4),IF([first '# in title]&gt;0,MID([title],[first '# in title],3),IF([first '# in title]&gt;0,MID([desc],#REF!,3),VLOOKUP([productid],$G$2:$R$1386,8))))</f>
        <v xml:space="preserve">42 </v>
      </c>
      <c r="S5573" s="1" t="e">
        <f>IF([kw in desc]=[kw rough in title],[kw in desc]*1,IFERROR(LEFT([kw_dirty],3)*1,IFERROR(LEFT([kw_dirty],2)*1,"n.a.")))</f>
        <v>#N/A</v>
      </c>
      <c r="T5573" s="1"/>
      <c r="U5573" s="1">
        <f>VLOOKUP(Tabelle1[[#This Row],[productid]],Tabelle2[#All],2,FALSE)</f>
        <v>42</v>
      </c>
    </row>
    <row r="5574" spans="1:21">
      <c r="A5574" t="s">
        <v>4446</v>
      </c>
      <c r="B5574">
        <v>3329</v>
      </c>
      <c r="C5574">
        <v>289859</v>
      </c>
      <c r="D5574" t="s">
        <v>9144</v>
      </c>
      <c r="E5574" t="s">
        <v>9145</v>
      </c>
      <c r="F5574">
        <v>18406</v>
      </c>
      <c r="G5574">
        <v>2286143</v>
      </c>
      <c r="H5574">
        <f t="shared" si="87"/>
        <v>0</v>
      </c>
      <c r="I5574">
        <f t="array" ref="I5574">MIN(IFERROR(FIND(IstNumbers,A5574),""))</f>
        <v>17</v>
      </c>
      <c r="J5574" s="1" t="e">
        <f>IF([first '# in title]&lt;[pos kw in title],MID([title],[pos kw in title]-6,6),#N/A)</f>
        <v>#N/A</v>
      </c>
      <c r="K5574" s="1" t="e">
        <f>IFERROR(MID(SUBSTITUTE([kw rough in title],",","."),FIND("(",[kw rough in title])+1,20),SUBSTITUTE(IFERROR(MID([kw rough in title],FIND(" ",[kw rough in title])+1,20),[kw rough in title]),",","."))</f>
        <v>#N/A</v>
      </c>
      <c r="L5574" s="1">
        <f>IFERROR(FIND("kW",[desc]),0)</f>
        <v>0</v>
      </c>
      <c r="M5574">
        <f t="array" ref="M5574">MIN(IFERROR(FIND(IstNumbers,E5574),""))</f>
        <v>33</v>
      </c>
      <c r="N5574" s="1" t="b">
        <f>IF([first '# in desc]&lt;[pos kw in desc],MID([desc],[pos kw in desc]-7,7))</f>
        <v>0</v>
      </c>
      <c r="O55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74" s="1" t="str">
        <f>TRIM(IF([first '# in desc]&lt;[pos kw in desc],MID([desc],[pos kw in desc]-6,6),FALSE))</f>
        <v>FALSCH</v>
      </c>
      <c r="Q5574" s="1" t="b">
        <f>IF(LEN([manuell])=0,IFERROR([kw fine in title]*1,IFERROR(SUMPRODUCT(COUNTIF(IsDigits,MID([kw in desc],ROW($A$1:$A$150),1)))=LEN([kw in desc]),#N/A)),[manuell])</f>
        <v>0</v>
      </c>
      <c r="R5574" s="1" t="str">
        <f>IF([pos kw in title]&gt;0,MID(J5574,#REF!,4),IF([first '# in title]&gt;0,MID([title],[first '# in title],3),IF([first '# in title]&gt;0,MID([desc],#REF!,3),VLOOKUP([productid],$G$2:$R$1386,8))))</f>
        <v>146</v>
      </c>
      <c r="S5574" s="1" t="e">
        <f>IF([kw in desc]=[kw rough in title],[kw in desc]*1,IFERROR(LEFT([kw_dirty],3)*1,IFERROR(LEFT([kw_dirty],2)*1,"n.a.")))</f>
        <v>#N/A</v>
      </c>
      <c r="T5574" s="1"/>
      <c r="U5574" s="1" t="e">
        <f>VLOOKUP(Tabelle1[[#This Row],[productid]],Tabelle2[#All],2,FALSE)</f>
        <v>#N/A</v>
      </c>
    </row>
    <row r="5575" spans="1:21" hidden="1">
      <c r="A5575" t="s">
        <v>4299</v>
      </c>
      <c r="B5575">
        <v>3875</v>
      </c>
      <c r="C5575">
        <v>289859</v>
      </c>
      <c r="D5575" t="s">
        <v>9146</v>
      </c>
      <c r="E5575" t="s">
        <v>8345</v>
      </c>
      <c r="F5575">
        <v>18406</v>
      </c>
      <c r="G5575">
        <v>1750863</v>
      </c>
      <c r="H5575">
        <f t="shared" si="87"/>
        <v>0</v>
      </c>
      <c r="I5575">
        <f t="array" ref="I5575">MIN(IFERROR(FIND(IstNumbers,A5575),""))</f>
        <v>9</v>
      </c>
      <c r="J5575" s="1" t="e">
        <f>IF([first '# in title]&lt;[pos kw in title],MID([title],[pos kw in title]-6,6),#N/A)</f>
        <v>#N/A</v>
      </c>
      <c r="K5575" s="1" t="e">
        <f>IFERROR(MID(SUBSTITUTE([kw rough in title],",","."),FIND("(",[kw rough in title])+1,20),SUBSTITUTE(IFERROR(MID([kw rough in title],FIND(" ",[kw rough in title])+1,20),[kw rough in title]),",","."))</f>
        <v>#N/A</v>
      </c>
      <c r="L5575" s="1">
        <f>IFERROR(FIND("kW",[desc]),0)</f>
        <v>70</v>
      </c>
      <c r="M5575">
        <f t="array" ref="M5575">MIN(IFERROR(FIND(IstNumbers,E5575),""))</f>
        <v>34</v>
      </c>
      <c r="N5575" s="1" t="str">
        <f>IF([first '# in desc]&lt;[pos kw in desc],MID([desc],[pos kw in desc]-7,7))</f>
        <v xml:space="preserve">­me 42 </v>
      </c>
      <c r="O55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75" s="1" t="str">
        <f>TRIM(IF([first '# in desc]&lt;[pos kw in desc],MID([desc],[pos kw in desc]-6,6),FALSE))</f>
        <v>me 42</v>
      </c>
      <c r="Q5575" s="1" t="b">
        <f>IF(LEN([manuell])=0,IFERROR([kw fine in title]*1,IFERROR(SUMPRODUCT(COUNTIF(IsDigits,MID([kw in desc],ROW($A$1:$A$150),1)))=LEN([kw in desc]),#N/A)),[manuell])</f>
        <v>0</v>
      </c>
      <c r="R5575" s="1" t="str">
        <f>IF([pos kw in title]&gt;0,MID(J5575,#REF!,4),IF([first '# in title]&gt;0,MID([title],[first '# in title],3),IF([first '# in title]&gt;0,MID([desc],#REF!,3),VLOOKUP([productid],$G$2:$R$1386,8))))</f>
        <v xml:space="preserve">42 </v>
      </c>
      <c r="S5575" s="1" t="e">
        <f>IF([kw in desc]=[kw rough in title],[kw in desc]*1,IFERROR(LEFT([kw_dirty],3)*1,IFERROR(LEFT([kw_dirty],2)*1,"n.a.")))</f>
        <v>#N/A</v>
      </c>
      <c r="T5575" s="1"/>
      <c r="U5575" s="1">
        <f>VLOOKUP(Tabelle1[[#This Row],[productid]],Tabelle2[#All],2,FALSE)</f>
        <v>42</v>
      </c>
    </row>
    <row r="5576" spans="1:21" hidden="1">
      <c r="A5576" t="s">
        <v>3593</v>
      </c>
      <c r="B5576">
        <v>4055</v>
      </c>
      <c r="C5576">
        <v>289859</v>
      </c>
      <c r="D5576" t="s">
        <v>9147</v>
      </c>
      <c r="E5576" t="s">
        <v>9148</v>
      </c>
      <c r="F5576">
        <v>18406</v>
      </c>
      <c r="G5576">
        <v>3497887</v>
      </c>
      <c r="H5576">
        <f t="shared" si="87"/>
        <v>0</v>
      </c>
      <c r="I5576">
        <f t="array" ref="I5576">MIN(IFERROR(FIND(IstNumbers,A5576),""))</f>
        <v>13</v>
      </c>
      <c r="J5576" s="1" t="e">
        <f>IF([first '# in title]&lt;[pos kw in title],MID([title],[pos kw in title]-6,6),#N/A)</f>
        <v>#N/A</v>
      </c>
      <c r="K5576" s="1" t="e">
        <f>IFERROR(MID(SUBSTITUTE([kw rough in title],",","."),FIND("(",[kw rough in title])+1,20),SUBSTITUTE(IFERROR(MID([kw rough in title],FIND(" ",[kw rough in title])+1,20),[kw rough in title]),",","."))</f>
        <v>#N/A</v>
      </c>
      <c r="L5576" s="1">
        <f>IFERROR(FIND("kW",[desc]),0)</f>
        <v>70</v>
      </c>
      <c r="M5576">
        <f t="array" ref="M5576">MIN(IFERROR(FIND(IstNumbers,E5576),""))</f>
        <v>34</v>
      </c>
      <c r="N5576" s="1" t="str">
        <f>IF([first '# in desc]&lt;[pos kw in desc],MID([desc],[pos kw in desc]-7,7))</f>
        <v xml:space="preserve">­me 42 </v>
      </c>
      <c r="O55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76" s="1" t="str">
        <f>TRIM(IF([first '# in desc]&lt;[pos kw in desc],MID([desc],[pos kw in desc]-6,6),FALSE))</f>
        <v>me 42</v>
      </c>
      <c r="Q5576" s="1" t="b">
        <f>IF(LEN([manuell])=0,IFERROR([kw fine in title]*1,IFERROR(SUMPRODUCT(COUNTIF(IsDigits,MID([kw in desc],ROW($A$1:$A$150),1)))=LEN([kw in desc]),#N/A)),[manuell])</f>
        <v>0</v>
      </c>
      <c r="R5576" s="1" t="str">
        <f>IF([pos kw in title]&gt;0,MID(J5576,#REF!,4),IF([first '# in title]&gt;0,MID([title],[first '# in title],3),IF([first '# in title]&gt;0,MID([desc],#REF!,3),VLOOKUP([productid],$G$2:$R$1386,8))))</f>
        <v xml:space="preserve">42 </v>
      </c>
      <c r="S5576" s="1" t="e">
        <f>IF([kw in desc]=[kw rough in title],[kw in desc]*1,IFERROR(LEFT([kw_dirty],3)*1,IFERROR(LEFT([kw_dirty],2)*1,"n.a.")))</f>
        <v>#N/A</v>
      </c>
      <c r="T5576" s="1"/>
      <c r="U5576" s="1">
        <f>VLOOKUP(Tabelle1[[#This Row],[productid]],Tabelle2[#All],2,FALSE)</f>
        <v>42</v>
      </c>
    </row>
    <row r="5577" spans="1:21">
      <c r="A5577" t="s">
        <v>4446</v>
      </c>
      <c r="B5577">
        <v>3329</v>
      </c>
      <c r="C5577">
        <v>289859</v>
      </c>
      <c r="D5577" t="s">
        <v>9149</v>
      </c>
      <c r="E5577" t="s">
        <v>9150</v>
      </c>
      <c r="F5577">
        <v>18406</v>
      </c>
      <c r="G5577">
        <v>2286143</v>
      </c>
      <c r="H5577">
        <f t="shared" si="87"/>
        <v>0</v>
      </c>
      <c r="I5577">
        <f t="array" ref="I5577">MIN(IFERROR(FIND(IstNumbers,A5577),""))</f>
        <v>17</v>
      </c>
      <c r="J5577" s="1" t="e">
        <f>IF([first '# in title]&lt;[pos kw in title],MID([title],[pos kw in title]-6,6),#N/A)</f>
        <v>#N/A</v>
      </c>
      <c r="K5577" s="1" t="e">
        <f>IFERROR(MID(SUBSTITUTE([kw rough in title],",","."),FIND("(",[kw rough in title])+1,20),SUBSTITUTE(IFERROR(MID([kw rough in title],FIND(" ",[kw rough in title])+1,20),[kw rough in title]),",","."))</f>
        <v>#N/A</v>
      </c>
      <c r="L5577" s="1">
        <f>IFERROR(FIND("kW",[desc]),0)</f>
        <v>0</v>
      </c>
      <c r="M5577">
        <f t="array" ref="M5577">MIN(IFERROR(FIND(IstNumbers,E5577),""))</f>
        <v>18</v>
      </c>
      <c r="N5577" s="1" t="b">
        <f>IF([first '# in desc]&lt;[pos kw in desc],MID([desc],[pos kw in desc]-7,7))</f>
        <v>0</v>
      </c>
      <c r="O55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77" s="1" t="str">
        <f>TRIM(IF([first '# in desc]&lt;[pos kw in desc],MID([desc],[pos kw in desc]-6,6),FALSE))</f>
        <v>FALSCH</v>
      </c>
      <c r="Q5577" s="1" t="b">
        <f>IF(LEN([manuell])=0,IFERROR([kw fine in title]*1,IFERROR(SUMPRODUCT(COUNTIF(IsDigits,MID([kw in desc],ROW($A$1:$A$150),1)))=LEN([kw in desc]),#N/A)),[manuell])</f>
        <v>0</v>
      </c>
      <c r="R5577" s="1" t="str">
        <f>IF([pos kw in title]&gt;0,MID(J5577,#REF!,4),IF([first '# in title]&gt;0,MID([title],[first '# in title],3),IF([first '# in title]&gt;0,MID([desc],#REF!,3),VLOOKUP([productid],$G$2:$R$1386,8))))</f>
        <v>146</v>
      </c>
      <c r="S5577" s="1" t="e">
        <f>IF([kw in desc]=[kw rough in title],[kw in desc]*1,IFERROR(LEFT([kw_dirty],3)*1,IFERROR(LEFT([kw_dirty],2)*1,"n.a.")))</f>
        <v>#N/A</v>
      </c>
      <c r="T5577" s="1"/>
      <c r="U5577" s="1" t="e">
        <f>VLOOKUP(Tabelle1[[#This Row],[productid]],Tabelle2[#All],2,FALSE)</f>
        <v>#N/A</v>
      </c>
    </row>
    <row r="5578" spans="1:21" hidden="1">
      <c r="A5578" t="s">
        <v>4299</v>
      </c>
      <c r="B5578">
        <v>3875</v>
      </c>
      <c r="C5578">
        <v>289859</v>
      </c>
      <c r="D5578" t="s">
        <v>9151</v>
      </c>
      <c r="E5578" t="s">
        <v>9152</v>
      </c>
      <c r="F5578">
        <v>18406</v>
      </c>
      <c r="G5578">
        <v>1750863</v>
      </c>
      <c r="H5578">
        <f t="shared" si="87"/>
        <v>0</v>
      </c>
      <c r="I5578">
        <f t="array" ref="I5578">MIN(IFERROR(FIND(IstNumbers,A5578),""))</f>
        <v>9</v>
      </c>
      <c r="J5578" s="1" t="e">
        <f>IF([first '# in title]&lt;[pos kw in title],MID([title],[pos kw in title]-6,6),#N/A)</f>
        <v>#N/A</v>
      </c>
      <c r="K5578" s="1" t="e">
        <f>IFERROR(MID(SUBSTITUTE([kw rough in title],",","."),FIND("(",[kw rough in title])+1,20),SUBSTITUTE(IFERROR(MID([kw rough in title],FIND(" ",[kw rough in title])+1,20),[kw rough in title]),",","."))</f>
        <v>#N/A</v>
      </c>
      <c r="L5578" s="1">
        <f>IFERROR(FIND("kW",[desc]),0)</f>
        <v>70</v>
      </c>
      <c r="M5578">
        <f t="array" ref="M5578">MIN(IFERROR(FIND(IstNumbers,E5578),""))</f>
        <v>34</v>
      </c>
      <c r="N5578" s="1" t="str">
        <f>IF([first '# in desc]&lt;[pos kw in desc],MID([desc],[pos kw in desc]-7,7))</f>
        <v xml:space="preserve">­me 42 </v>
      </c>
      <c r="O55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78" s="1" t="str">
        <f>TRIM(IF([first '# in desc]&lt;[pos kw in desc],MID([desc],[pos kw in desc]-6,6),FALSE))</f>
        <v>me 42</v>
      </c>
      <c r="Q5578" s="1" t="b">
        <f>IF(LEN([manuell])=0,IFERROR([kw fine in title]*1,IFERROR(SUMPRODUCT(COUNTIF(IsDigits,MID([kw in desc],ROW($A$1:$A$150),1)))=LEN([kw in desc]),#N/A)),[manuell])</f>
        <v>0</v>
      </c>
      <c r="R5578" s="1" t="str">
        <f>IF([pos kw in title]&gt;0,MID(J5578,#REF!,4),IF([first '# in title]&gt;0,MID([title],[first '# in title],3),IF([first '# in title]&gt;0,MID([desc],#REF!,3),VLOOKUP([productid],$G$2:$R$1386,8))))</f>
        <v xml:space="preserve">42 </v>
      </c>
      <c r="S5578" s="1" t="e">
        <f>IF([kw in desc]=[kw rough in title],[kw in desc]*1,IFERROR(LEFT([kw_dirty],3)*1,IFERROR(LEFT([kw_dirty],2)*1,"n.a.")))</f>
        <v>#N/A</v>
      </c>
      <c r="T5578" s="1"/>
      <c r="U5578" s="1">
        <f>VLOOKUP(Tabelle1[[#This Row],[productid]],Tabelle2[#All],2,FALSE)</f>
        <v>42</v>
      </c>
    </row>
    <row r="5579" spans="1:21" hidden="1">
      <c r="A5579" t="s">
        <v>3593</v>
      </c>
      <c r="B5579">
        <v>4055</v>
      </c>
      <c r="C5579">
        <v>289859</v>
      </c>
      <c r="D5579" t="s">
        <v>9153</v>
      </c>
      <c r="E5579" t="s">
        <v>9154</v>
      </c>
      <c r="F5579">
        <v>18406</v>
      </c>
      <c r="G5579">
        <v>3497887</v>
      </c>
      <c r="H5579">
        <f t="shared" si="87"/>
        <v>0</v>
      </c>
      <c r="I5579">
        <f t="array" ref="I5579">MIN(IFERROR(FIND(IstNumbers,A5579),""))</f>
        <v>13</v>
      </c>
      <c r="J5579" s="1" t="e">
        <f>IF([first '# in title]&lt;[pos kw in title],MID([title],[pos kw in title]-6,6),#N/A)</f>
        <v>#N/A</v>
      </c>
      <c r="K5579" s="1" t="e">
        <f>IFERROR(MID(SUBSTITUTE([kw rough in title],",","."),FIND("(",[kw rough in title])+1,20),SUBSTITUTE(IFERROR(MID([kw rough in title],FIND(" ",[kw rough in title])+1,20),[kw rough in title]),",","."))</f>
        <v>#N/A</v>
      </c>
      <c r="L5579" s="1">
        <f>IFERROR(FIND("kW",[desc]),0)</f>
        <v>70</v>
      </c>
      <c r="M5579">
        <f t="array" ref="M5579">MIN(IFERROR(FIND(IstNumbers,E5579),""))</f>
        <v>34</v>
      </c>
      <c r="N5579" s="1" t="str">
        <f>IF([first '# in desc]&lt;[pos kw in desc],MID([desc],[pos kw in desc]-7,7))</f>
        <v xml:space="preserve">­me 42 </v>
      </c>
      <c r="O55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79" s="1" t="str">
        <f>TRIM(IF([first '# in desc]&lt;[pos kw in desc],MID([desc],[pos kw in desc]-6,6),FALSE))</f>
        <v>me 42</v>
      </c>
      <c r="Q5579" s="1" t="b">
        <f>IF(LEN([manuell])=0,IFERROR([kw fine in title]*1,IFERROR(SUMPRODUCT(COUNTIF(IsDigits,MID([kw in desc],ROW($A$1:$A$150),1)))=LEN([kw in desc]),#N/A)),[manuell])</f>
        <v>0</v>
      </c>
      <c r="R5579" s="1" t="str">
        <f>IF([pos kw in title]&gt;0,MID(J5579,#REF!,4),IF([first '# in title]&gt;0,MID([title],[first '# in title],3),IF([first '# in title]&gt;0,MID([desc],#REF!,3),VLOOKUP([productid],$G$2:$R$1386,8))))</f>
        <v xml:space="preserve">42 </v>
      </c>
      <c r="S5579" s="1" t="e">
        <f>IF([kw in desc]=[kw rough in title],[kw in desc]*1,IFERROR(LEFT([kw_dirty],3)*1,IFERROR(LEFT([kw_dirty],2)*1,"n.a.")))</f>
        <v>#N/A</v>
      </c>
      <c r="T5579" s="1"/>
      <c r="U5579" s="1">
        <f>VLOOKUP(Tabelle1[[#This Row],[productid]],Tabelle2[#All],2,FALSE)</f>
        <v>42</v>
      </c>
    </row>
    <row r="5580" spans="1:21" hidden="1">
      <c r="A5580" t="s">
        <v>4299</v>
      </c>
      <c r="B5580">
        <v>3880</v>
      </c>
      <c r="C5580">
        <v>289859</v>
      </c>
      <c r="D5580" t="s">
        <v>9155</v>
      </c>
      <c r="E5580" t="s">
        <v>8398</v>
      </c>
      <c r="F5580">
        <v>18406</v>
      </c>
      <c r="G5580">
        <v>1750863</v>
      </c>
      <c r="H5580">
        <f t="shared" si="87"/>
        <v>0</v>
      </c>
      <c r="I5580">
        <f t="array" ref="I5580">MIN(IFERROR(FIND(IstNumbers,A5580),""))</f>
        <v>9</v>
      </c>
      <c r="J5580" s="1" t="e">
        <f>IF([first '# in title]&lt;[pos kw in title],MID([title],[pos kw in title]-6,6),#N/A)</f>
        <v>#N/A</v>
      </c>
      <c r="K5580" s="1" t="e">
        <f>IFERROR(MID(SUBSTITUTE([kw rough in title],",","."),FIND("(",[kw rough in title])+1,20),SUBSTITUTE(IFERROR(MID([kw rough in title],FIND(" ",[kw rough in title])+1,20),[kw rough in title]),",","."))</f>
        <v>#N/A</v>
      </c>
      <c r="L5580" s="1">
        <f>IFERROR(FIND("kW",[desc]),0)</f>
        <v>70</v>
      </c>
      <c r="M5580">
        <f t="array" ref="M5580">MIN(IFERROR(FIND(IstNumbers,E5580),""))</f>
        <v>34</v>
      </c>
      <c r="N5580" s="1" t="str">
        <f>IF([first '# in desc]&lt;[pos kw in desc],MID([desc],[pos kw in desc]-7,7))</f>
        <v xml:space="preserve">­me 42 </v>
      </c>
      <c r="O55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0" s="1" t="str">
        <f>TRIM(IF([first '# in desc]&lt;[pos kw in desc],MID([desc],[pos kw in desc]-6,6),FALSE))</f>
        <v>me 42</v>
      </c>
      <c r="Q5580" s="1" t="b">
        <f>IF(LEN([manuell])=0,IFERROR([kw fine in title]*1,IFERROR(SUMPRODUCT(COUNTIF(IsDigits,MID([kw in desc],ROW($A$1:$A$150),1)))=LEN([kw in desc]),#N/A)),[manuell])</f>
        <v>0</v>
      </c>
      <c r="R5580" s="1" t="str">
        <f>IF([pos kw in title]&gt;0,MID(J5580,#REF!,4),IF([first '# in title]&gt;0,MID([title],[first '# in title],3),IF([first '# in title]&gt;0,MID([desc],#REF!,3),VLOOKUP([productid],$G$2:$R$1386,8))))</f>
        <v xml:space="preserve">42 </v>
      </c>
      <c r="S5580" s="1" t="e">
        <f>IF([kw in desc]=[kw rough in title],[kw in desc]*1,IFERROR(LEFT([kw_dirty],3)*1,IFERROR(LEFT([kw_dirty],2)*1,"n.a.")))</f>
        <v>#N/A</v>
      </c>
      <c r="T5580" s="1"/>
      <c r="U5580" s="1">
        <f>VLOOKUP(Tabelle1[[#This Row],[productid]],Tabelle2[#All],2,FALSE)</f>
        <v>42</v>
      </c>
    </row>
    <row r="5581" spans="1:21" hidden="1">
      <c r="A5581" t="s">
        <v>3593</v>
      </c>
      <c r="B5581">
        <v>4060</v>
      </c>
      <c r="C5581">
        <v>289859</v>
      </c>
      <c r="D5581" t="s">
        <v>9156</v>
      </c>
      <c r="E5581" t="s">
        <v>9157</v>
      </c>
      <c r="F5581">
        <v>18406</v>
      </c>
      <c r="G5581">
        <v>3497887</v>
      </c>
      <c r="H5581">
        <f t="shared" si="87"/>
        <v>0</v>
      </c>
      <c r="I5581">
        <f t="array" ref="I5581">MIN(IFERROR(FIND(IstNumbers,A5581),""))</f>
        <v>13</v>
      </c>
      <c r="J5581" s="1" t="e">
        <f>IF([first '# in title]&lt;[pos kw in title],MID([title],[pos kw in title]-6,6),#N/A)</f>
        <v>#N/A</v>
      </c>
      <c r="K5581" s="1" t="e">
        <f>IFERROR(MID(SUBSTITUTE([kw rough in title],",","."),FIND("(",[kw rough in title])+1,20),SUBSTITUTE(IFERROR(MID([kw rough in title],FIND(" ",[kw rough in title])+1,20),[kw rough in title]),",","."))</f>
        <v>#N/A</v>
      </c>
      <c r="L5581" s="1">
        <f>IFERROR(FIND("kW",[desc]),0)</f>
        <v>70</v>
      </c>
      <c r="M5581">
        <f t="array" ref="M5581">MIN(IFERROR(FIND(IstNumbers,E5581),""))</f>
        <v>34</v>
      </c>
      <c r="N5581" s="1" t="str">
        <f>IF([first '# in desc]&lt;[pos kw in desc],MID([desc],[pos kw in desc]-7,7))</f>
        <v xml:space="preserve">­me 42 </v>
      </c>
      <c r="O55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1" s="1" t="str">
        <f>TRIM(IF([first '# in desc]&lt;[pos kw in desc],MID([desc],[pos kw in desc]-6,6),FALSE))</f>
        <v>me 42</v>
      </c>
      <c r="Q5581" s="1" t="b">
        <f>IF(LEN([manuell])=0,IFERROR([kw fine in title]*1,IFERROR(SUMPRODUCT(COUNTIF(IsDigits,MID([kw in desc],ROW($A$1:$A$150),1)))=LEN([kw in desc]),#N/A)),[manuell])</f>
        <v>0</v>
      </c>
      <c r="R5581" s="1" t="str">
        <f>IF([pos kw in title]&gt;0,MID(J5581,#REF!,4),IF([first '# in title]&gt;0,MID([title],[first '# in title],3),IF([first '# in title]&gt;0,MID([desc],#REF!,3),VLOOKUP([productid],$G$2:$R$1386,8))))</f>
        <v xml:space="preserve">42 </v>
      </c>
      <c r="S5581" s="1" t="e">
        <f>IF([kw in desc]=[kw rough in title],[kw in desc]*1,IFERROR(LEFT([kw_dirty],3)*1,IFERROR(LEFT([kw_dirty],2)*1,"n.a.")))</f>
        <v>#N/A</v>
      </c>
      <c r="T5581" s="1"/>
      <c r="U5581" s="1">
        <f>VLOOKUP(Tabelle1[[#This Row],[productid]],Tabelle2[#All],2,FALSE)</f>
        <v>42</v>
      </c>
    </row>
    <row r="5582" spans="1:21" hidden="1">
      <c r="A5582" t="s">
        <v>4299</v>
      </c>
      <c r="B5582">
        <v>3880</v>
      </c>
      <c r="C5582">
        <v>289859</v>
      </c>
      <c r="D5582" t="s">
        <v>9158</v>
      </c>
      <c r="E5582" t="s">
        <v>8015</v>
      </c>
      <c r="F5582">
        <v>18406</v>
      </c>
      <c r="G5582">
        <v>1750863</v>
      </c>
      <c r="H5582">
        <f t="shared" si="87"/>
        <v>0</v>
      </c>
      <c r="I5582">
        <f t="array" ref="I5582">MIN(IFERROR(FIND(IstNumbers,A5582),""))</f>
        <v>9</v>
      </c>
      <c r="J5582" s="1" t="e">
        <f>IF([first '# in title]&lt;[pos kw in title],MID([title],[pos kw in title]-6,6),#N/A)</f>
        <v>#N/A</v>
      </c>
      <c r="K5582" s="1" t="e">
        <f>IFERROR(MID(SUBSTITUTE([kw rough in title],",","."),FIND("(",[kw rough in title])+1,20),SUBSTITUTE(IFERROR(MID([kw rough in title],FIND(" ",[kw rough in title])+1,20),[kw rough in title]),",","."))</f>
        <v>#N/A</v>
      </c>
      <c r="L5582" s="1">
        <f>IFERROR(FIND("kW",[desc]),0)</f>
        <v>70</v>
      </c>
      <c r="M5582">
        <f t="array" ref="M5582">MIN(IFERROR(FIND(IstNumbers,E5582),""))</f>
        <v>34</v>
      </c>
      <c r="N5582" s="1" t="str">
        <f>IF([first '# in desc]&lt;[pos kw in desc],MID([desc],[pos kw in desc]-7,7))</f>
        <v xml:space="preserve">­me 42 </v>
      </c>
      <c r="O55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2" s="1" t="str">
        <f>TRIM(IF([first '# in desc]&lt;[pos kw in desc],MID([desc],[pos kw in desc]-6,6),FALSE))</f>
        <v>me 42</v>
      </c>
      <c r="Q5582" s="1" t="b">
        <f>IF(LEN([manuell])=0,IFERROR([kw fine in title]*1,IFERROR(SUMPRODUCT(COUNTIF(IsDigits,MID([kw in desc],ROW($A$1:$A$150),1)))=LEN([kw in desc]),#N/A)),[manuell])</f>
        <v>0</v>
      </c>
      <c r="R5582" s="1" t="str">
        <f>IF([pos kw in title]&gt;0,MID(J5582,#REF!,4),IF([first '# in title]&gt;0,MID([title],[first '# in title],3),IF([first '# in title]&gt;0,MID([desc],#REF!,3),VLOOKUP([productid],$G$2:$R$1386,8))))</f>
        <v xml:space="preserve">42 </v>
      </c>
      <c r="S5582" s="1" t="e">
        <f>IF([kw in desc]=[kw rough in title],[kw in desc]*1,IFERROR(LEFT([kw_dirty],3)*1,IFERROR(LEFT([kw_dirty],2)*1,"n.a.")))</f>
        <v>#N/A</v>
      </c>
      <c r="T5582" s="1"/>
      <c r="U5582" s="1">
        <f>VLOOKUP(Tabelle1[[#This Row],[productid]],Tabelle2[#All],2,FALSE)</f>
        <v>42</v>
      </c>
    </row>
    <row r="5583" spans="1:21" hidden="1">
      <c r="A5583" t="s">
        <v>3593</v>
      </c>
      <c r="B5583">
        <v>4060</v>
      </c>
      <c r="C5583">
        <v>289859</v>
      </c>
      <c r="D5583" t="s">
        <v>9159</v>
      </c>
      <c r="E5583" t="s">
        <v>9160</v>
      </c>
      <c r="F5583">
        <v>18406</v>
      </c>
      <c r="G5583">
        <v>3497887</v>
      </c>
      <c r="H5583">
        <f t="shared" si="87"/>
        <v>0</v>
      </c>
      <c r="I5583">
        <f t="array" ref="I5583">MIN(IFERROR(FIND(IstNumbers,A5583),""))</f>
        <v>13</v>
      </c>
      <c r="J5583" s="1" t="e">
        <f>IF([first '# in title]&lt;[pos kw in title],MID([title],[pos kw in title]-6,6),#N/A)</f>
        <v>#N/A</v>
      </c>
      <c r="K5583" s="1" t="e">
        <f>IFERROR(MID(SUBSTITUTE([kw rough in title],",","."),FIND("(",[kw rough in title])+1,20),SUBSTITUTE(IFERROR(MID([kw rough in title],FIND(" ",[kw rough in title])+1,20),[kw rough in title]),",","."))</f>
        <v>#N/A</v>
      </c>
      <c r="L5583" s="1">
        <f>IFERROR(FIND("kW",[desc]),0)</f>
        <v>70</v>
      </c>
      <c r="M5583">
        <f t="array" ref="M5583">MIN(IFERROR(FIND(IstNumbers,E5583),""))</f>
        <v>34</v>
      </c>
      <c r="N5583" s="1" t="str">
        <f>IF([first '# in desc]&lt;[pos kw in desc],MID([desc],[pos kw in desc]-7,7))</f>
        <v xml:space="preserve">­me 42 </v>
      </c>
      <c r="O55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3" s="1" t="str">
        <f>TRIM(IF([first '# in desc]&lt;[pos kw in desc],MID([desc],[pos kw in desc]-6,6),FALSE))</f>
        <v>me 42</v>
      </c>
      <c r="Q5583" s="1" t="b">
        <f>IF(LEN([manuell])=0,IFERROR([kw fine in title]*1,IFERROR(SUMPRODUCT(COUNTIF(IsDigits,MID([kw in desc],ROW($A$1:$A$150),1)))=LEN([kw in desc]),#N/A)),[manuell])</f>
        <v>0</v>
      </c>
      <c r="R5583" s="1" t="str">
        <f>IF([pos kw in title]&gt;0,MID(J5583,#REF!,4),IF([first '# in title]&gt;0,MID([title],[first '# in title],3),IF([first '# in title]&gt;0,MID([desc],#REF!,3),VLOOKUP([productid],$G$2:$R$1386,8))))</f>
        <v xml:space="preserve">42 </v>
      </c>
      <c r="S5583" s="1" t="e">
        <f>IF([kw in desc]=[kw rough in title],[kw in desc]*1,IFERROR(LEFT([kw_dirty],3)*1,IFERROR(LEFT([kw_dirty],2)*1,"n.a.")))</f>
        <v>#N/A</v>
      </c>
      <c r="T5583" s="1"/>
      <c r="U5583" s="1">
        <f>VLOOKUP(Tabelle1[[#This Row],[productid]],Tabelle2[#All],2,FALSE)</f>
        <v>42</v>
      </c>
    </row>
    <row r="5584" spans="1:21" hidden="1">
      <c r="A5584" t="s">
        <v>4299</v>
      </c>
      <c r="B5584">
        <v>3880</v>
      </c>
      <c r="C5584">
        <v>289859</v>
      </c>
      <c r="D5584" t="s">
        <v>9161</v>
      </c>
      <c r="E5584" t="s">
        <v>8388</v>
      </c>
      <c r="F5584">
        <v>18406</v>
      </c>
      <c r="G5584">
        <v>1750863</v>
      </c>
      <c r="H5584">
        <f t="shared" si="87"/>
        <v>0</v>
      </c>
      <c r="I5584">
        <f t="array" ref="I5584">MIN(IFERROR(FIND(IstNumbers,A5584),""))</f>
        <v>9</v>
      </c>
      <c r="J5584" s="1" t="e">
        <f>IF([first '# in title]&lt;[pos kw in title],MID([title],[pos kw in title]-6,6),#N/A)</f>
        <v>#N/A</v>
      </c>
      <c r="K5584" s="1" t="e">
        <f>IFERROR(MID(SUBSTITUTE([kw rough in title],",","."),FIND("(",[kw rough in title])+1,20),SUBSTITUTE(IFERROR(MID([kw rough in title],FIND(" ",[kw rough in title])+1,20),[kw rough in title]),",","."))</f>
        <v>#N/A</v>
      </c>
      <c r="L5584" s="1">
        <f>IFERROR(FIND("kW",[desc]),0)</f>
        <v>70</v>
      </c>
      <c r="M5584">
        <f t="array" ref="M5584">MIN(IFERROR(FIND(IstNumbers,E5584),""))</f>
        <v>34</v>
      </c>
      <c r="N5584" s="1" t="str">
        <f>IF([first '# in desc]&lt;[pos kw in desc],MID([desc],[pos kw in desc]-7,7))</f>
        <v xml:space="preserve">­me 42 </v>
      </c>
      <c r="O55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4" s="1" t="str">
        <f>TRIM(IF([first '# in desc]&lt;[pos kw in desc],MID([desc],[pos kw in desc]-6,6),FALSE))</f>
        <v>me 42</v>
      </c>
      <c r="Q5584" s="1" t="b">
        <f>IF(LEN([manuell])=0,IFERROR([kw fine in title]*1,IFERROR(SUMPRODUCT(COUNTIF(IsDigits,MID([kw in desc],ROW($A$1:$A$150),1)))=LEN([kw in desc]),#N/A)),[manuell])</f>
        <v>0</v>
      </c>
      <c r="R5584" s="1" t="str">
        <f>IF([pos kw in title]&gt;0,MID(J5584,#REF!,4),IF([first '# in title]&gt;0,MID([title],[first '# in title],3),IF([first '# in title]&gt;0,MID([desc],#REF!,3),VLOOKUP([productid],$G$2:$R$1386,8))))</f>
        <v xml:space="preserve">42 </v>
      </c>
      <c r="S5584" s="1" t="e">
        <f>IF([kw in desc]=[kw rough in title],[kw in desc]*1,IFERROR(LEFT([kw_dirty],3)*1,IFERROR(LEFT([kw_dirty],2)*1,"n.a.")))</f>
        <v>#N/A</v>
      </c>
      <c r="T5584" s="1"/>
      <c r="U5584" s="1">
        <f>VLOOKUP(Tabelle1[[#This Row],[productid]],Tabelle2[#All],2,FALSE)</f>
        <v>42</v>
      </c>
    </row>
    <row r="5585" spans="1:21" hidden="1">
      <c r="A5585" t="s">
        <v>3593</v>
      </c>
      <c r="B5585">
        <v>4060</v>
      </c>
      <c r="C5585">
        <v>289859</v>
      </c>
      <c r="D5585" t="s">
        <v>9162</v>
      </c>
      <c r="E5585" t="s">
        <v>8273</v>
      </c>
      <c r="F5585">
        <v>18406</v>
      </c>
      <c r="G5585">
        <v>3497887</v>
      </c>
      <c r="H5585">
        <f t="shared" si="87"/>
        <v>0</v>
      </c>
      <c r="I5585">
        <f t="array" ref="I5585">MIN(IFERROR(FIND(IstNumbers,A5585),""))</f>
        <v>13</v>
      </c>
      <c r="J5585" s="1" t="e">
        <f>IF([first '# in title]&lt;[pos kw in title],MID([title],[pos kw in title]-6,6),#N/A)</f>
        <v>#N/A</v>
      </c>
      <c r="K5585" s="1" t="e">
        <f>IFERROR(MID(SUBSTITUTE([kw rough in title],",","."),FIND("(",[kw rough in title])+1,20),SUBSTITUTE(IFERROR(MID([kw rough in title],FIND(" ",[kw rough in title])+1,20),[kw rough in title]),",","."))</f>
        <v>#N/A</v>
      </c>
      <c r="L5585" s="1">
        <f>IFERROR(FIND("kW",[desc]),0)</f>
        <v>70</v>
      </c>
      <c r="M5585">
        <f t="array" ref="M5585">MIN(IFERROR(FIND(IstNumbers,E5585),""))</f>
        <v>34</v>
      </c>
      <c r="N5585" s="1" t="str">
        <f>IF([first '# in desc]&lt;[pos kw in desc],MID([desc],[pos kw in desc]-7,7))</f>
        <v xml:space="preserve">­me 42 </v>
      </c>
      <c r="O55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5" s="1" t="str">
        <f>TRIM(IF([first '# in desc]&lt;[pos kw in desc],MID([desc],[pos kw in desc]-6,6),FALSE))</f>
        <v>me 42</v>
      </c>
      <c r="Q5585" s="1" t="b">
        <f>IF(LEN([manuell])=0,IFERROR([kw fine in title]*1,IFERROR(SUMPRODUCT(COUNTIF(IsDigits,MID([kw in desc],ROW($A$1:$A$150),1)))=LEN([kw in desc]),#N/A)),[manuell])</f>
        <v>0</v>
      </c>
      <c r="R5585" s="1" t="str">
        <f>IF([pos kw in title]&gt;0,MID(J5585,#REF!,4),IF([first '# in title]&gt;0,MID([title],[first '# in title],3),IF([first '# in title]&gt;0,MID([desc],#REF!,3),VLOOKUP([productid],$G$2:$R$1386,8))))</f>
        <v xml:space="preserve">42 </v>
      </c>
      <c r="S5585" s="1" t="e">
        <f>IF([kw in desc]=[kw rough in title],[kw in desc]*1,IFERROR(LEFT([kw_dirty],3)*1,IFERROR(LEFT([kw_dirty],2)*1,"n.a.")))</f>
        <v>#N/A</v>
      </c>
      <c r="T5585" s="1"/>
      <c r="U5585" s="1">
        <f>VLOOKUP(Tabelle1[[#This Row],[productid]],Tabelle2[#All],2,FALSE)</f>
        <v>42</v>
      </c>
    </row>
    <row r="5586" spans="1:21" hidden="1">
      <c r="A5586" t="s">
        <v>4299</v>
      </c>
      <c r="B5586">
        <v>3880</v>
      </c>
      <c r="C5586">
        <v>289859</v>
      </c>
      <c r="D5586" t="s">
        <v>9163</v>
      </c>
      <c r="E5586" t="s">
        <v>8393</v>
      </c>
      <c r="F5586">
        <v>18406</v>
      </c>
      <c r="G5586">
        <v>1750863</v>
      </c>
      <c r="H5586">
        <f t="shared" si="87"/>
        <v>0</v>
      </c>
      <c r="I5586">
        <f t="array" ref="I5586">MIN(IFERROR(FIND(IstNumbers,A5586),""))</f>
        <v>9</v>
      </c>
      <c r="J5586" s="1" t="e">
        <f>IF([first '# in title]&lt;[pos kw in title],MID([title],[pos kw in title]-6,6),#N/A)</f>
        <v>#N/A</v>
      </c>
      <c r="K5586" s="1" t="e">
        <f>IFERROR(MID(SUBSTITUTE([kw rough in title],",","."),FIND("(",[kw rough in title])+1,20),SUBSTITUTE(IFERROR(MID([kw rough in title],FIND(" ",[kw rough in title])+1,20),[kw rough in title]),",","."))</f>
        <v>#N/A</v>
      </c>
      <c r="L5586" s="1">
        <f>IFERROR(FIND("kW",[desc]),0)</f>
        <v>70</v>
      </c>
      <c r="M5586">
        <f t="array" ref="M5586">MIN(IFERROR(FIND(IstNumbers,E5586),""))</f>
        <v>34</v>
      </c>
      <c r="N5586" s="1" t="str">
        <f>IF([first '# in desc]&lt;[pos kw in desc],MID([desc],[pos kw in desc]-7,7))</f>
        <v xml:space="preserve">­me 42 </v>
      </c>
      <c r="O55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6" s="1" t="str">
        <f>TRIM(IF([first '# in desc]&lt;[pos kw in desc],MID([desc],[pos kw in desc]-6,6),FALSE))</f>
        <v>me 42</v>
      </c>
      <c r="Q5586" s="1" t="b">
        <f>IF(LEN([manuell])=0,IFERROR([kw fine in title]*1,IFERROR(SUMPRODUCT(COUNTIF(IsDigits,MID([kw in desc],ROW($A$1:$A$150),1)))=LEN([kw in desc]),#N/A)),[manuell])</f>
        <v>0</v>
      </c>
      <c r="R5586" s="1" t="str">
        <f>IF([pos kw in title]&gt;0,MID(J5586,#REF!,4),IF([first '# in title]&gt;0,MID([title],[first '# in title],3),IF([first '# in title]&gt;0,MID([desc],#REF!,3),VLOOKUP([productid],$G$2:$R$1386,8))))</f>
        <v xml:space="preserve">42 </v>
      </c>
      <c r="S5586" s="1" t="e">
        <f>IF([kw in desc]=[kw rough in title],[kw in desc]*1,IFERROR(LEFT([kw_dirty],3)*1,IFERROR(LEFT([kw_dirty],2)*1,"n.a.")))</f>
        <v>#N/A</v>
      </c>
      <c r="T5586" s="1"/>
      <c r="U5586" s="1">
        <f>VLOOKUP(Tabelle1[[#This Row],[productid]],Tabelle2[#All],2,FALSE)</f>
        <v>42</v>
      </c>
    </row>
    <row r="5587" spans="1:21" hidden="1">
      <c r="A5587" t="s">
        <v>3593</v>
      </c>
      <c r="B5587">
        <v>4060</v>
      </c>
      <c r="C5587">
        <v>289859</v>
      </c>
      <c r="D5587" t="s">
        <v>9164</v>
      </c>
      <c r="E5587" t="s">
        <v>9165</v>
      </c>
      <c r="F5587">
        <v>18406</v>
      </c>
      <c r="G5587">
        <v>3497887</v>
      </c>
      <c r="H5587">
        <f t="shared" si="87"/>
        <v>0</v>
      </c>
      <c r="I5587">
        <f t="array" ref="I5587">MIN(IFERROR(FIND(IstNumbers,A5587),""))</f>
        <v>13</v>
      </c>
      <c r="J5587" s="1" t="e">
        <f>IF([first '# in title]&lt;[pos kw in title],MID([title],[pos kw in title]-6,6),#N/A)</f>
        <v>#N/A</v>
      </c>
      <c r="K5587" s="1" t="e">
        <f>IFERROR(MID(SUBSTITUTE([kw rough in title],",","."),FIND("(",[kw rough in title])+1,20),SUBSTITUTE(IFERROR(MID([kw rough in title],FIND(" ",[kw rough in title])+1,20),[kw rough in title]),",","."))</f>
        <v>#N/A</v>
      </c>
      <c r="L5587" s="1">
        <f>IFERROR(FIND("kW",[desc]),0)</f>
        <v>70</v>
      </c>
      <c r="M5587">
        <f t="array" ref="M5587">MIN(IFERROR(FIND(IstNumbers,E5587),""))</f>
        <v>34</v>
      </c>
      <c r="N5587" s="1" t="str">
        <f>IF([first '# in desc]&lt;[pos kw in desc],MID([desc],[pos kw in desc]-7,7))</f>
        <v xml:space="preserve">­me 42 </v>
      </c>
      <c r="O55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7" s="1" t="str">
        <f>TRIM(IF([first '# in desc]&lt;[pos kw in desc],MID([desc],[pos kw in desc]-6,6),FALSE))</f>
        <v>me 42</v>
      </c>
      <c r="Q5587" s="1" t="b">
        <f>IF(LEN([manuell])=0,IFERROR([kw fine in title]*1,IFERROR(SUMPRODUCT(COUNTIF(IsDigits,MID([kw in desc],ROW($A$1:$A$150),1)))=LEN([kw in desc]),#N/A)),[manuell])</f>
        <v>0</v>
      </c>
      <c r="R5587" s="1" t="str">
        <f>IF([pos kw in title]&gt;0,MID(J5587,#REF!,4),IF([first '# in title]&gt;0,MID([title],[first '# in title],3),IF([first '# in title]&gt;0,MID([desc],#REF!,3),VLOOKUP([productid],$G$2:$R$1386,8))))</f>
        <v xml:space="preserve">42 </v>
      </c>
      <c r="S5587" s="1" t="e">
        <f>IF([kw in desc]=[kw rough in title],[kw in desc]*1,IFERROR(LEFT([kw_dirty],3)*1,IFERROR(LEFT([kw_dirty],2)*1,"n.a.")))</f>
        <v>#N/A</v>
      </c>
      <c r="T5587" s="1"/>
      <c r="U5587" s="1">
        <f>VLOOKUP(Tabelle1[[#This Row],[productid]],Tabelle2[#All],2,FALSE)</f>
        <v>42</v>
      </c>
    </row>
    <row r="5588" spans="1:21" hidden="1">
      <c r="A5588" t="s">
        <v>4299</v>
      </c>
      <c r="B5588">
        <v>3880</v>
      </c>
      <c r="C5588">
        <v>289859</v>
      </c>
      <c r="D5588" t="s">
        <v>9166</v>
      </c>
      <c r="E5588" t="s">
        <v>6817</v>
      </c>
      <c r="F5588">
        <v>18406</v>
      </c>
      <c r="G5588">
        <v>1750863</v>
      </c>
      <c r="H5588">
        <f t="shared" si="87"/>
        <v>0</v>
      </c>
      <c r="I5588">
        <f t="array" ref="I5588">MIN(IFERROR(FIND(IstNumbers,A5588),""))</f>
        <v>9</v>
      </c>
      <c r="J5588" s="1" t="e">
        <f>IF([first '# in title]&lt;[pos kw in title],MID([title],[pos kw in title]-6,6),#N/A)</f>
        <v>#N/A</v>
      </c>
      <c r="K5588" s="1" t="e">
        <f>IFERROR(MID(SUBSTITUTE([kw rough in title],",","."),FIND("(",[kw rough in title])+1,20),SUBSTITUTE(IFERROR(MID([kw rough in title],FIND(" ",[kw rough in title])+1,20),[kw rough in title]),",","."))</f>
        <v>#N/A</v>
      </c>
      <c r="L5588" s="1">
        <f>IFERROR(FIND("kW",[desc]),0)</f>
        <v>70</v>
      </c>
      <c r="M5588">
        <f t="array" ref="M5588">MIN(IFERROR(FIND(IstNumbers,E5588),""))</f>
        <v>34</v>
      </c>
      <c r="N5588" s="1" t="str">
        <f>IF([first '# in desc]&lt;[pos kw in desc],MID([desc],[pos kw in desc]-7,7))</f>
        <v xml:space="preserve">­me 42 </v>
      </c>
      <c r="O55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8" s="1" t="str">
        <f>TRIM(IF([first '# in desc]&lt;[pos kw in desc],MID([desc],[pos kw in desc]-6,6),FALSE))</f>
        <v>me 42</v>
      </c>
      <c r="Q5588" s="1" t="b">
        <f>IF(LEN([manuell])=0,IFERROR([kw fine in title]*1,IFERROR(SUMPRODUCT(COUNTIF(IsDigits,MID([kw in desc],ROW($A$1:$A$150),1)))=LEN([kw in desc]),#N/A)),[manuell])</f>
        <v>0</v>
      </c>
      <c r="R5588" s="1" t="str">
        <f>IF([pos kw in title]&gt;0,MID(J5588,#REF!,4),IF([first '# in title]&gt;0,MID([title],[first '# in title],3),IF([first '# in title]&gt;0,MID([desc],#REF!,3),VLOOKUP([productid],$G$2:$R$1386,8))))</f>
        <v xml:space="preserve">42 </v>
      </c>
      <c r="S5588" s="1" t="e">
        <f>IF([kw in desc]=[kw rough in title],[kw in desc]*1,IFERROR(LEFT([kw_dirty],3)*1,IFERROR(LEFT([kw_dirty],2)*1,"n.a.")))</f>
        <v>#N/A</v>
      </c>
      <c r="T5588" s="1"/>
      <c r="U5588" s="1">
        <f>VLOOKUP(Tabelle1[[#This Row],[productid]],Tabelle2[#All],2,FALSE)</f>
        <v>42</v>
      </c>
    </row>
    <row r="5589" spans="1:21" hidden="1">
      <c r="A5589" t="s">
        <v>3593</v>
      </c>
      <c r="B5589">
        <v>4065</v>
      </c>
      <c r="C5589">
        <v>289859</v>
      </c>
      <c r="D5589" t="s">
        <v>9167</v>
      </c>
      <c r="E5589" t="s">
        <v>9044</v>
      </c>
      <c r="F5589">
        <v>18406</v>
      </c>
      <c r="G5589">
        <v>3497887</v>
      </c>
      <c r="H5589">
        <f t="shared" si="87"/>
        <v>0</v>
      </c>
      <c r="I5589">
        <f t="array" ref="I5589">MIN(IFERROR(FIND(IstNumbers,A5589),""))</f>
        <v>13</v>
      </c>
      <c r="J5589" s="1" t="e">
        <f>IF([first '# in title]&lt;[pos kw in title],MID([title],[pos kw in title]-6,6),#N/A)</f>
        <v>#N/A</v>
      </c>
      <c r="K5589" s="1" t="e">
        <f>IFERROR(MID(SUBSTITUTE([kw rough in title],",","."),FIND("(",[kw rough in title])+1,20),SUBSTITUTE(IFERROR(MID([kw rough in title],FIND(" ",[kw rough in title])+1,20),[kw rough in title]),",","."))</f>
        <v>#N/A</v>
      </c>
      <c r="L5589" s="1">
        <f>IFERROR(FIND("kW",[desc]),0)</f>
        <v>70</v>
      </c>
      <c r="M5589">
        <f t="array" ref="M5589">MIN(IFERROR(FIND(IstNumbers,E5589),""))</f>
        <v>34</v>
      </c>
      <c r="N5589" s="1" t="str">
        <f>IF([first '# in desc]&lt;[pos kw in desc],MID([desc],[pos kw in desc]-7,7))</f>
        <v xml:space="preserve">­me 42 </v>
      </c>
      <c r="O55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89" s="1" t="str">
        <f>TRIM(IF([first '# in desc]&lt;[pos kw in desc],MID([desc],[pos kw in desc]-6,6),FALSE))</f>
        <v>me 42</v>
      </c>
      <c r="Q5589" s="1" t="b">
        <f>IF(LEN([manuell])=0,IFERROR([kw fine in title]*1,IFERROR(SUMPRODUCT(COUNTIF(IsDigits,MID([kw in desc],ROW($A$1:$A$150),1)))=LEN([kw in desc]),#N/A)),[manuell])</f>
        <v>0</v>
      </c>
      <c r="R5589" s="1" t="str">
        <f>IF([pos kw in title]&gt;0,MID(J5589,#REF!,4),IF([first '# in title]&gt;0,MID([title],[first '# in title],3),IF([first '# in title]&gt;0,MID([desc],#REF!,3),VLOOKUP([productid],$G$2:$R$1386,8))))</f>
        <v xml:space="preserve">42 </v>
      </c>
      <c r="S5589" s="1" t="e">
        <f>IF([kw in desc]=[kw rough in title],[kw in desc]*1,IFERROR(LEFT([kw_dirty],3)*1,IFERROR(LEFT([kw_dirty],2)*1,"n.a.")))</f>
        <v>#N/A</v>
      </c>
      <c r="T5589" s="1"/>
      <c r="U5589" s="1">
        <f>VLOOKUP(Tabelle1[[#This Row],[productid]],Tabelle2[#All],2,FALSE)</f>
        <v>42</v>
      </c>
    </row>
    <row r="5590" spans="1:21" hidden="1">
      <c r="A5590" t="s">
        <v>4299</v>
      </c>
      <c r="B5590">
        <v>3880</v>
      </c>
      <c r="C5590">
        <v>289859</v>
      </c>
      <c r="D5590" t="s">
        <v>9168</v>
      </c>
      <c r="E5590" t="s">
        <v>8408</v>
      </c>
      <c r="F5590">
        <v>18406</v>
      </c>
      <c r="G5590">
        <v>1750863</v>
      </c>
      <c r="H5590">
        <f t="shared" si="87"/>
        <v>0</v>
      </c>
      <c r="I5590">
        <f t="array" ref="I5590">MIN(IFERROR(FIND(IstNumbers,A5590),""))</f>
        <v>9</v>
      </c>
      <c r="J5590" s="1" t="e">
        <f>IF([first '# in title]&lt;[pos kw in title],MID([title],[pos kw in title]-6,6),#N/A)</f>
        <v>#N/A</v>
      </c>
      <c r="K5590" s="1" t="e">
        <f>IFERROR(MID(SUBSTITUTE([kw rough in title],",","."),FIND("(",[kw rough in title])+1,20),SUBSTITUTE(IFERROR(MID([kw rough in title],FIND(" ",[kw rough in title])+1,20),[kw rough in title]),",","."))</f>
        <v>#N/A</v>
      </c>
      <c r="L5590" s="1">
        <f>IFERROR(FIND("kW",[desc]),0)</f>
        <v>70</v>
      </c>
      <c r="M5590">
        <f t="array" ref="M5590">MIN(IFERROR(FIND(IstNumbers,E5590),""))</f>
        <v>34</v>
      </c>
      <c r="N5590" s="1" t="str">
        <f>IF([first '# in desc]&lt;[pos kw in desc],MID([desc],[pos kw in desc]-7,7))</f>
        <v xml:space="preserve">­me 42 </v>
      </c>
      <c r="O55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90" s="1" t="str">
        <f>TRIM(IF([first '# in desc]&lt;[pos kw in desc],MID([desc],[pos kw in desc]-6,6),FALSE))</f>
        <v>me 42</v>
      </c>
      <c r="Q5590" s="1" t="b">
        <f>IF(LEN([manuell])=0,IFERROR([kw fine in title]*1,IFERROR(SUMPRODUCT(COUNTIF(IsDigits,MID([kw in desc],ROW($A$1:$A$150),1)))=LEN([kw in desc]),#N/A)),[manuell])</f>
        <v>0</v>
      </c>
      <c r="R5590" s="1" t="str">
        <f>IF([pos kw in title]&gt;0,MID(J5590,#REF!,4),IF([first '# in title]&gt;0,MID([title],[first '# in title],3),IF([first '# in title]&gt;0,MID([desc],#REF!,3),VLOOKUP([productid],$G$2:$R$1386,8))))</f>
        <v xml:space="preserve">42 </v>
      </c>
      <c r="S5590" s="1" t="e">
        <f>IF([kw in desc]=[kw rough in title],[kw in desc]*1,IFERROR(LEFT([kw_dirty],3)*1,IFERROR(LEFT([kw_dirty],2)*1,"n.a.")))</f>
        <v>#N/A</v>
      </c>
      <c r="T5590" s="1"/>
      <c r="U5590" s="1">
        <f>VLOOKUP(Tabelle1[[#This Row],[productid]],Tabelle2[#All],2,FALSE)</f>
        <v>42</v>
      </c>
    </row>
    <row r="5591" spans="1:21" hidden="1">
      <c r="A5591" t="s">
        <v>3593</v>
      </c>
      <c r="B5591">
        <v>4065</v>
      </c>
      <c r="C5591">
        <v>289859</v>
      </c>
      <c r="D5591" t="s">
        <v>9169</v>
      </c>
      <c r="E5591" t="s">
        <v>9170</v>
      </c>
      <c r="F5591">
        <v>18406</v>
      </c>
      <c r="G5591">
        <v>3497887</v>
      </c>
      <c r="H5591">
        <f t="shared" si="87"/>
        <v>0</v>
      </c>
      <c r="I5591">
        <f t="array" ref="I5591">MIN(IFERROR(FIND(IstNumbers,A5591),""))</f>
        <v>13</v>
      </c>
      <c r="J5591" s="1" t="e">
        <f>IF([first '# in title]&lt;[pos kw in title],MID([title],[pos kw in title]-6,6),#N/A)</f>
        <v>#N/A</v>
      </c>
      <c r="K5591" s="1" t="e">
        <f>IFERROR(MID(SUBSTITUTE([kw rough in title],",","."),FIND("(",[kw rough in title])+1,20),SUBSTITUTE(IFERROR(MID([kw rough in title],FIND(" ",[kw rough in title])+1,20),[kw rough in title]),",","."))</f>
        <v>#N/A</v>
      </c>
      <c r="L5591" s="1">
        <f>IFERROR(FIND("kW",[desc]),0)</f>
        <v>70</v>
      </c>
      <c r="M5591">
        <f t="array" ref="M5591">MIN(IFERROR(FIND(IstNumbers,E5591),""))</f>
        <v>34</v>
      </c>
      <c r="N5591" s="1" t="str">
        <f>IF([first '# in desc]&lt;[pos kw in desc],MID([desc],[pos kw in desc]-7,7))</f>
        <v xml:space="preserve">­me 42 </v>
      </c>
      <c r="O55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91" s="1" t="str">
        <f>TRIM(IF([first '# in desc]&lt;[pos kw in desc],MID([desc],[pos kw in desc]-6,6),FALSE))</f>
        <v>me 42</v>
      </c>
      <c r="Q5591" s="1" t="b">
        <f>IF(LEN([manuell])=0,IFERROR([kw fine in title]*1,IFERROR(SUMPRODUCT(COUNTIF(IsDigits,MID([kw in desc],ROW($A$1:$A$150),1)))=LEN([kw in desc]),#N/A)),[manuell])</f>
        <v>0</v>
      </c>
      <c r="R5591" s="1" t="str">
        <f>IF([pos kw in title]&gt;0,MID(J5591,#REF!,4),IF([first '# in title]&gt;0,MID([title],[first '# in title],3),IF([first '# in title]&gt;0,MID([desc],#REF!,3),VLOOKUP([productid],$G$2:$R$1386,8))))</f>
        <v xml:space="preserve">42 </v>
      </c>
      <c r="S5591" s="1" t="e">
        <f>IF([kw in desc]=[kw rough in title],[kw in desc]*1,IFERROR(LEFT([kw_dirty],3)*1,IFERROR(LEFT([kw_dirty],2)*1,"n.a.")))</f>
        <v>#N/A</v>
      </c>
      <c r="T5591" s="1"/>
      <c r="U5591" s="1">
        <f>VLOOKUP(Tabelle1[[#This Row],[productid]],Tabelle2[#All],2,FALSE)</f>
        <v>42</v>
      </c>
    </row>
    <row r="5592" spans="1:21">
      <c r="A5592" t="s">
        <v>4614</v>
      </c>
      <c r="B5592">
        <v>3334</v>
      </c>
      <c r="C5592">
        <v>289859</v>
      </c>
      <c r="D5592" t="s">
        <v>9171</v>
      </c>
      <c r="E5592" t="s">
        <v>9172</v>
      </c>
      <c r="F5592">
        <v>18406</v>
      </c>
      <c r="G5592">
        <v>2286143</v>
      </c>
      <c r="H5592">
        <f t="shared" si="87"/>
        <v>0</v>
      </c>
      <c r="I5592">
        <f t="array" ref="I5592">MIN(IFERROR(FIND(IstNumbers,A5592),""))</f>
        <v>18</v>
      </c>
      <c r="J5592" s="1" t="e">
        <f>IF([first '# in title]&lt;[pos kw in title],MID([title],[pos kw in title]-6,6),#N/A)</f>
        <v>#N/A</v>
      </c>
      <c r="K5592" s="1" t="e">
        <f>IFERROR(MID(SUBSTITUTE([kw rough in title],",","."),FIND("(",[kw rough in title])+1,20),SUBSTITUTE(IFERROR(MID([kw rough in title],FIND(" ",[kw rough in title])+1,20),[kw rough in title]),",","."))</f>
        <v>#N/A</v>
      </c>
      <c r="L5592" s="1">
        <f>IFERROR(FIND("kW",[desc]),0)</f>
        <v>0</v>
      </c>
      <c r="M5592">
        <f t="array" ref="M5592">MIN(IFERROR(FIND(IstNumbers,E5592),""))</f>
        <v>33</v>
      </c>
      <c r="N5592" s="1" t="b">
        <f>IF([first '# in desc]&lt;[pos kw in desc],MID([desc],[pos kw in desc]-7,7))</f>
        <v>0</v>
      </c>
      <c r="O55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92" s="1" t="str">
        <f>TRIM(IF([first '# in desc]&lt;[pos kw in desc],MID([desc],[pos kw in desc]-6,6),FALSE))</f>
        <v>FALSCH</v>
      </c>
      <c r="Q5592" s="1" t="b">
        <f>IF(LEN([manuell])=0,IFERROR([kw fine in title]*1,IFERROR(SUMPRODUCT(COUNTIF(IsDigits,MID([kw in desc],ROW($A$1:$A$150),1)))=LEN([kw in desc]),#N/A)),[manuell])</f>
        <v>0</v>
      </c>
      <c r="R5592" s="1" t="str">
        <f>IF([pos kw in title]&gt;0,MID(J5592,#REF!,4),IF([first '# in title]&gt;0,MID([title],[first '# in title],3),IF([first '# in title]&gt;0,MID([desc],#REF!,3),VLOOKUP([productid],$G$2:$R$1386,8))))</f>
        <v>146</v>
      </c>
      <c r="S5592" s="1" t="e">
        <f>IF([kw in desc]=[kw rough in title],[kw in desc]*1,IFERROR(LEFT([kw_dirty],3)*1,IFERROR(LEFT([kw_dirty],2)*1,"n.a.")))</f>
        <v>#N/A</v>
      </c>
      <c r="T5592" s="1"/>
      <c r="U5592" s="1" t="e">
        <f>VLOOKUP(Tabelle1[[#This Row],[productid]],Tabelle2[#All],2,FALSE)</f>
        <v>#N/A</v>
      </c>
    </row>
    <row r="5593" spans="1:21">
      <c r="A5593" t="s">
        <v>4614</v>
      </c>
      <c r="B5593">
        <v>3334</v>
      </c>
      <c r="C5593">
        <v>289859</v>
      </c>
      <c r="D5593" t="s">
        <v>9173</v>
      </c>
      <c r="E5593" t="s">
        <v>9174</v>
      </c>
      <c r="F5593">
        <v>18406</v>
      </c>
      <c r="G5593">
        <v>2286143</v>
      </c>
      <c r="H5593">
        <f t="shared" si="87"/>
        <v>0</v>
      </c>
      <c r="I5593">
        <f t="array" ref="I5593">MIN(IFERROR(FIND(IstNumbers,A5593),""))</f>
        <v>18</v>
      </c>
      <c r="J5593" s="1" t="e">
        <f>IF([first '# in title]&lt;[pos kw in title],MID([title],[pos kw in title]-6,6),#N/A)</f>
        <v>#N/A</v>
      </c>
      <c r="K5593" s="1" t="e">
        <f>IFERROR(MID(SUBSTITUTE([kw rough in title],",","."),FIND("(",[kw rough in title])+1,20),SUBSTITUTE(IFERROR(MID([kw rough in title],FIND(" ",[kw rough in title])+1,20),[kw rough in title]),",","."))</f>
        <v>#N/A</v>
      </c>
      <c r="L5593" s="1">
        <f>IFERROR(FIND("kW",[desc]),0)</f>
        <v>0</v>
      </c>
      <c r="M5593">
        <f t="array" ref="M5593">MIN(IFERROR(FIND(IstNumbers,E5593),""))</f>
        <v>33</v>
      </c>
      <c r="N5593" s="1" t="b">
        <f>IF([first '# in desc]&lt;[pos kw in desc],MID([desc],[pos kw in desc]-7,7))</f>
        <v>0</v>
      </c>
      <c r="O55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93" s="1" t="str">
        <f>TRIM(IF([first '# in desc]&lt;[pos kw in desc],MID([desc],[pos kw in desc]-6,6),FALSE))</f>
        <v>FALSCH</v>
      </c>
      <c r="Q5593" s="1" t="b">
        <f>IF(LEN([manuell])=0,IFERROR([kw fine in title]*1,IFERROR(SUMPRODUCT(COUNTIF(IsDigits,MID([kw in desc],ROW($A$1:$A$150),1)))=LEN([kw in desc]),#N/A)),[manuell])</f>
        <v>0</v>
      </c>
      <c r="R5593" s="1" t="str">
        <f>IF([pos kw in title]&gt;0,MID(J5593,#REF!,4),IF([first '# in title]&gt;0,MID([title],[first '# in title],3),IF([first '# in title]&gt;0,MID([desc],#REF!,3),VLOOKUP([productid],$G$2:$R$1386,8))))</f>
        <v>146</v>
      </c>
      <c r="S5593" s="1" t="e">
        <f>IF([kw in desc]=[kw rough in title],[kw in desc]*1,IFERROR(LEFT([kw_dirty],3)*1,IFERROR(LEFT([kw_dirty],2)*1,"n.a.")))</f>
        <v>#N/A</v>
      </c>
      <c r="T5593" s="1"/>
      <c r="U5593" s="1" t="e">
        <f>VLOOKUP(Tabelle1[[#This Row],[productid]],Tabelle2[#All],2,FALSE)</f>
        <v>#N/A</v>
      </c>
    </row>
    <row r="5594" spans="1:21">
      <c r="A5594" t="s">
        <v>4614</v>
      </c>
      <c r="B5594">
        <v>3335</v>
      </c>
      <c r="C5594">
        <v>289859</v>
      </c>
      <c r="D5594" t="s">
        <v>9175</v>
      </c>
      <c r="E5594" t="s">
        <v>9176</v>
      </c>
      <c r="F5594">
        <v>18406</v>
      </c>
      <c r="G5594">
        <v>2286143</v>
      </c>
      <c r="H5594">
        <f t="shared" si="87"/>
        <v>0</v>
      </c>
      <c r="I5594">
        <f t="array" ref="I5594">MIN(IFERROR(FIND(IstNumbers,A5594),""))</f>
        <v>18</v>
      </c>
      <c r="J5594" s="1" t="e">
        <f>IF([first '# in title]&lt;[pos kw in title],MID([title],[pos kw in title]-6,6),#N/A)</f>
        <v>#N/A</v>
      </c>
      <c r="K5594" s="1" t="e">
        <f>IFERROR(MID(SUBSTITUTE([kw rough in title],",","."),FIND("(",[kw rough in title])+1,20),SUBSTITUTE(IFERROR(MID([kw rough in title],FIND(" ",[kw rough in title])+1,20),[kw rough in title]),",","."))</f>
        <v>#N/A</v>
      </c>
      <c r="L5594" s="1">
        <f>IFERROR(FIND("kW",[desc]),0)</f>
        <v>0</v>
      </c>
      <c r="M5594">
        <f t="array" ref="M5594">MIN(IFERROR(FIND(IstNumbers,E5594),""))</f>
        <v>33</v>
      </c>
      <c r="N5594" s="1" t="b">
        <f>IF([first '# in desc]&lt;[pos kw in desc],MID([desc],[pos kw in desc]-7,7))</f>
        <v>0</v>
      </c>
      <c r="O55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94" s="1" t="str">
        <f>TRIM(IF([first '# in desc]&lt;[pos kw in desc],MID([desc],[pos kw in desc]-6,6),FALSE))</f>
        <v>FALSCH</v>
      </c>
      <c r="Q5594" s="1" t="b">
        <f>IF(LEN([manuell])=0,IFERROR([kw fine in title]*1,IFERROR(SUMPRODUCT(COUNTIF(IsDigits,MID([kw in desc],ROW($A$1:$A$150),1)))=LEN([kw in desc]),#N/A)),[manuell])</f>
        <v>0</v>
      </c>
      <c r="R5594" s="1" t="str">
        <f>IF([pos kw in title]&gt;0,MID(J5594,#REF!,4),IF([first '# in title]&gt;0,MID([title],[first '# in title],3),IF([first '# in title]&gt;0,MID([desc],#REF!,3),VLOOKUP([productid],$G$2:$R$1386,8))))</f>
        <v>146</v>
      </c>
      <c r="S5594" s="1" t="e">
        <f>IF([kw in desc]=[kw rough in title],[kw in desc]*1,IFERROR(LEFT([kw_dirty],3)*1,IFERROR(LEFT([kw_dirty],2)*1,"n.a.")))</f>
        <v>#N/A</v>
      </c>
      <c r="T5594" s="1"/>
      <c r="U5594" s="1" t="e">
        <f>VLOOKUP(Tabelle1[[#This Row],[productid]],Tabelle2[#All],2,FALSE)</f>
        <v>#N/A</v>
      </c>
    </row>
    <row r="5595" spans="1:21">
      <c r="A5595" t="s">
        <v>4614</v>
      </c>
      <c r="B5595">
        <v>3339</v>
      </c>
      <c r="C5595">
        <v>289859</v>
      </c>
      <c r="D5595" t="s">
        <v>9177</v>
      </c>
      <c r="E5595" t="s">
        <v>9178</v>
      </c>
      <c r="F5595">
        <v>18406</v>
      </c>
      <c r="G5595">
        <v>2286143</v>
      </c>
      <c r="H5595">
        <f t="shared" si="87"/>
        <v>0</v>
      </c>
      <c r="I5595">
        <f t="array" ref="I5595">MIN(IFERROR(FIND(IstNumbers,A5595),""))</f>
        <v>18</v>
      </c>
      <c r="J5595" s="1" t="e">
        <f>IF([first '# in title]&lt;[pos kw in title],MID([title],[pos kw in title]-6,6),#N/A)</f>
        <v>#N/A</v>
      </c>
      <c r="K5595" s="1" t="e">
        <f>IFERROR(MID(SUBSTITUTE([kw rough in title],",","."),FIND("(",[kw rough in title])+1,20),SUBSTITUTE(IFERROR(MID([kw rough in title],FIND(" ",[kw rough in title])+1,20),[kw rough in title]),",","."))</f>
        <v>#N/A</v>
      </c>
      <c r="L5595" s="1">
        <f>IFERROR(FIND("kW",[desc]),0)</f>
        <v>0</v>
      </c>
      <c r="M5595">
        <f t="array" ref="M5595">MIN(IFERROR(FIND(IstNumbers,E5595),""))</f>
        <v>18</v>
      </c>
      <c r="N5595" s="1" t="b">
        <f>IF([first '# in desc]&lt;[pos kw in desc],MID([desc],[pos kw in desc]-7,7))</f>
        <v>0</v>
      </c>
      <c r="O55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95" s="1" t="str">
        <f>TRIM(IF([first '# in desc]&lt;[pos kw in desc],MID([desc],[pos kw in desc]-6,6),FALSE))</f>
        <v>FALSCH</v>
      </c>
      <c r="Q5595" s="1" t="b">
        <f>IF(LEN([manuell])=0,IFERROR([kw fine in title]*1,IFERROR(SUMPRODUCT(COUNTIF(IsDigits,MID([kw in desc],ROW($A$1:$A$150),1)))=LEN([kw in desc]),#N/A)),[manuell])</f>
        <v>0</v>
      </c>
      <c r="R5595" s="1" t="str">
        <f>IF([pos kw in title]&gt;0,MID(J5595,#REF!,4),IF([first '# in title]&gt;0,MID([title],[first '# in title],3),IF([first '# in title]&gt;0,MID([desc],#REF!,3),VLOOKUP([productid],$G$2:$R$1386,8))))</f>
        <v>146</v>
      </c>
      <c r="S5595" s="1" t="e">
        <f>IF([kw in desc]=[kw rough in title],[kw in desc]*1,IFERROR(LEFT([kw_dirty],3)*1,IFERROR(LEFT([kw_dirty],2)*1,"n.a.")))</f>
        <v>#N/A</v>
      </c>
      <c r="T5595" s="1"/>
      <c r="U5595" s="1" t="e">
        <f>VLOOKUP(Tabelle1[[#This Row],[productid]],Tabelle2[#All],2,FALSE)</f>
        <v>#N/A</v>
      </c>
    </row>
    <row r="5596" spans="1:21">
      <c r="A5596" t="s">
        <v>4614</v>
      </c>
      <c r="B5596">
        <v>3340</v>
      </c>
      <c r="C5596">
        <v>289859</v>
      </c>
      <c r="D5596" t="s">
        <v>9179</v>
      </c>
      <c r="E5596" t="s">
        <v>9180</v>
      </c>
      <c r="F5596">
        <v>18406</v>
      </c>
      <c r="G5596">
        <v>2286143</v>
      </c>
      <c r="H5596">
        <f t="shared" si="87"/>
        <v>0</v>
      </c>
      <c r="I5596">
        <f t="array" ref="I5596">MIN(IFERROR(FIND(IstNumbers,A5596),""))</f>
        <v>18</v>
      </c>
      <c r="J5596" s="1" t="e">
        <f>IF([first '# in title]&lt;[pos kw in title],MID([title],[pos kw in title]-6,6),#N/A)</f>
        <v>#N/A</v>
      </c>
      <c r="K5596" s="1" t="e">
        <f>IFERROR(MID(SUBSTITUTE([kw rough in title],",","."),FIND("(",[kw rough in title])+1,20),SUBSTITUTE(IFERROR(MID([kw rough in title],FIND(" ",[kw rough in title])+1,20),[kw rough in title]),",","."))</f>
        <v>#N/A</v>
      </c>
      <c r="L5596" s="1">
        <f>IFERROR(FIND("kW",[desc]),0)</f>
        <v>0</v>
      </c>
      <c r="M5596">
        <f t="array" ref="M5596">MIN(IFERROR(FIND(IstNumbers,E5596),""))</f>
        <v>33</v>
      </c>
      <c r="N5596" s="1" t="b">
        <f>IF([first '# in desc]&lt;[pos kw in desc],MID([desc],[pos kw in desc]-7,7))</f>
        <v>0</v>
      </c>
      <c r="O55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96" s="1" t="str">
        <f>TRIM(IF([first '# in desc]&lt;[pos kw in desc],MID([desc],[pos kw in desc]-6,6),FALSE))</f>
        <v>FALSCH</v>
      </c>
      <c r="Q5596" s="1" t="b">
        <f>IF(LEN([manuell])=0,IFERROR([kw fine in title]*1,IFERROR(SUMPRODUCT(COUNTIF(IsDigits,MID([kw in desc],ROW($A$1:$A$150),1)))=LEN([kw in desc]),#N/A)),[manuell])</f>
        <v>0</v>
      </c>
      <c r="R5596" s="1" t="str">
        <f>IF([pos kw in title]&gt;0,MID(J5596,#REF!,4),IF([first '# in title]&gt;0,MID([title],[first '# in title],3),IF([first '# in title]&gt;0,MID([desc],#REF!,3),VLOOKUP([productid],$G$2:$R$1386,8))))</f>
        <v>146</v>
      </c>
      <c r="S5596" s="1" t="e">
        <f>IF([kw in desc]=[kw rough in title],[kw in desc]*1,IFERROR(LEFT([kw_dirty],3)*1,IFERROR(LEFT([kw_dirty],2)*1,"n.a.")))</f>
        <v>#N/A</v>
      </c>
      <c r="T5596" s="1"/>
      <c r="U5596" s="1" t="e">
        <f>VLOOKUP(Tabelle1[[#This Row],[productid]],Tabelle2[#All],2,FALSE)</f>
        <v>#N/A</v>
      </c>
    </row>
    <row r="5597" spans="1:21">
      <c r="A5597" t="s">
        <v>4614</v>
      </c>
      <c r="B5597">
        <v>3343</v>
      </c>
      <c r="C5597">
        <v>289859</v>
      </c>
      <c r="D5597" t="s">
        <v>9181</v>
      </c>
      <c r="E5597" t="s">
        <v>9182</v>
      </c>
      <c r="F5597">
        <v>18406</v>
      </c>
      <c r="G5597">
        <v>2286143</v>
      </c>
      <c r="H5597">
        <f t="shared" si="87"/>
        <v>0</v>
      </c>
      <c r="I5597">
        <f t="array" ref="I5597">MIN(IFERROR(FIND(IstNumbers,A5597),""))</f>
        <v>18</v>
      </c>
      <c r="J5597" s="1" t="e">
        <f>IF([first '# in title]&lt;[pos kw in title],MID([title],[pos kw in title]-6,6),#N/A)</f>
        <v>#N/A</v>
      </c>
      <c r="K5597" s="1" t="e">
        <f>IFERROR(MID(SUBSTITUTE([kw rough in title],",","."),FIND("(",[kw rough in title])+1,20),SUBSTITUTE(IFERROR(MID([kw rough in title],FIND(" ",[kw rough in title])+1,20),[kw rough in title]),",","."))</f>
        <v>#N/A</v>
      </c>
      <c r="L5597" s="1">
        <f>IFERROR(FIND("kW",[desc]),0)</f>
        <v>0</v>
      </c>
      <c r="M5597">
        <f t="array" ref="M5597">MIN(IFERROR(FIND(IstNumbers,E5597),""))</f>
        <v>33</v>
      </c>
      <c r="N5597" s="1" t="b">
        <f>IF([first '# in desc]&lt;[pos kw in desc],MID([desc],[pos kw in desc]-7,7))</f>
        <v>0</v>
      </c>
      <c r="O55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97" s="1" t="str">
        <f>TRIM(IF([first '# in desc]&lt;[pos kw in desc],MID([desc],[pos kw in desc]-6,6),FALSE))</f>
        <v>FALSCH</v>
      </c>
      <c r="Q5597" s="1" t="b">
        <f>IF(LEN([manuell])=0,IFERROR([kw fine in title]*1,IFERROR(SUMPRODUCT(COUNTIF(IsDigits,MID([kw in desc],ROW($A$1:$A$150),1)))=LEN([kw in desc]),#N/A)),[manuell])</f>
        <v>0</v>
      </c>
      <c r="R5597" s="1" t="str">
        <f>IF([pos kw in title]&gt;0,MID(J5597,#REF!,4),IF([first '# in title]&gt;0,MID([title],[first '# in title],3),IF([first '# in title]&gt;0,MID([desc],#REF!,3),VLOOKUP([productid],$G$2:$R$1386,8))))</f>
        <v>146</v>
      </c>
      <c r="S5597" s="1" t="e">
        <f>IF([kw in desc]=[kw rough in title],[kw in desc]*1,IFERROR(LEFT([kw_dirty],3)*1,IFERROR(LEFT([kw_dirty],2)*1,"n.a.")))</f>
        <v>#N/A</v>
      </c>
      <c r="T5597" s="1"/>
      <c r="U5597" s="1" t="e">
        <f>VLOOKUP(Tabelle1[[#This Row],[productid]],Tabelle2[#All],2,FALSE)</f>
        <v>#N/A</v>
      </c>
    </row>
    <row r="5598" spans="1:21">
      <c r="A5598" t="s">
        <v>4614</v>
      </c>
      <c r="B5598">
        <v>3344</v>
      </c>
      <c r="C5598">
        <v>289859</v>
      </c>
      <c r="D5598" t="s">
        <v>9183</v>
      </c>
      <c r="E5598" t="s">
        <v>9184</v>
      </c>
      <c r="F5598">
        <v>18406</v>
      </c>
      <c r="G5598">
        <v>2286143</v>
      </c>
      <c r="H5598">
        <f t="shared" si="87"/>
        <v>0</v>
      </c>
      <c r="I5598">
        <f t="array" ref="I5598">MIN(IFERROR(FIND(IstNumbers,A5598),""))</f>
        <v>18</v>
      </c>
      <c r="J5598" s="1" t="e">
        <f>IF([first '# in title]&lt;[pos kw in title],MID([title],[pos kw in title]-6,6),#N/A)</f>
        <v>#N/A</v>
      </c>
      <c r="K5598" s="1" t="e">
        <f>IFERROR(MID(SUBSTITUTE([kw rough in title],",","."),FIND("(",[kw rough in title])+1,20),SUBSTITUTE(IFERROR(MID([kw rough in title],FIND(" ",[kw rough in title])+1,20),[kw rough in title]),",","."))</f>
        <v>#N/A</v>
      </c>
      <c r="L5598" s="1">
        <f>IFERROR(FIND("kW",[desc]),0)</f>
        <v>0</v>
      </c>
      <c r="M5598">
        <f t="array" ref="M5598">MIN(IFERROR(FIND(IstNumbers,E5598),""))</f>
        <v>33</v>
      </c>
      <c r="N5598" s="1" t="b">
        <f>IF([first '# in desc]&lt;[pos kw in desc],MID([desc],[pos kw in desc]-7,7))</f>
        <v>0</v>
      </c>
      <c r="O55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598" s="1" t="str">
        <f>TRIM(IF([first '# in desc]&lt;[pos kw in desc],MID([desc],[pos kw in desc]-6,6),FALSE))</f>
        <v>FALSCH</v>
      </c>
      <c r="Q5598" s="1" t="b">
        <f>IF(LEN([manuell])=0,IFERROR([kw fine in title]*1,IFERROR(SUMPRODUCT(COUNTIF(IsDigits,MID([kw in desc],ROW($A$1:$A$150),1)))=LEN([kw in desc]),#N/A)),[manuell])</f>
        <v>0</v>
      </c>
      <c r="R5598" s="1" t="str">
        <f>IF([pos kw in title]&gt;0,MID(J5598,#REF!,4),IF([first '# in title]&gt;0,MID([title],[first '# in title],3),IF([first '# in title]&gt;0,MID([desc],#REF!,3),VLOOKUP([productid],$G$2:$R$1386,8))))</f>
        <v>146</v>
      </c>
      <c r="S5598" s="1" t="e">
        <f>IF([kw in desc]=[kw rough in title],[kw in desc]*1,IFERROR(LEFT([kw_dirty],3)*1,IFERROR(LEFT([kw_dirty],2)*1,"n.a.")))</f>
        <v>#N/A</v>
      </c>
      <c r="T5598" s="1"/>
      <c r="U5598" s="1" t="e">
        <f>VLOOKUP(Tabelle1[[#This Row],[productid]],Tabelle2[#All],2,FALSE)</f>
        <v>#N/A</v>
      </c>
    </row>
    <row r="5599" spans="1:21" hidden="1">
      <c r="A5599" t="s">
        <v>4471</v>
      </c>
      <c r="B5599">
        <v>3885</v>
      </c>
      <c r="C5599">
        <v>289859</v>
      </c>
      <c r="D5599" t="s">
        <v>9185</v>
      </c>
      <c r="E5599" t="s">
        <v>9186</v>
      </c>
      <c r="F5599">
        <v>18406</v>
      </c>
      <c r="G5599">
        <v>1750863</v>
      </c>
      <c r="H5599">
        <f t="shared" si="87"/>
        <v>0</v>
      </c>
      <c r="I5599">
        <f t="array" ref="I5599">MIN(IFERROR(FIND(IstNumbers,A5599),""))</f>
        <v>13</v>
      </c>
      <c r="J5599" s="1" t="e">
        <f>IF([first '# in title]&lt;[pos kw in title],MID([title],[pos kw in title]-6,6),#N/A)</f>
        <v>#N/A</v>
      </c>
      <c r="K5599" s="1" t="e">
        <f>IFERROR(MID(SUBSTITUTE([kw rough in title],",","."),FIND("(",[kw rough in title])+1,20),SUBSTITUTE(IFERROR(MID([kw rough in title],FIND(" ",[kw rough in title])+1,20),[kw rough in title]),",","."))</f>
        <v>#N/A</v>
      </c>
      <c r="L5599" s="1">
        <f>IFERROR(FIND("kW",[desc]),0)</f>
        <v>70</v>
      </c>
      <c r="M5599">
        <f t="array" ref="M5599">MIN(IFERROR(FIND(IstNumbers,E5599),""))</f>
        <v>34</v>
      </c>
      <c r="N5599" s="1" t="str">
        <f>IF([first '# in desc]&lt;[pos kw in desc],MID([desc],[pos kw in desc]-7,7))</f>
        <v xml:space="preserve">­me 42 </v>
      </c>
      <c r="O55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599" s="1" t="str">
        <f>TRIM(IF([first '# in desc]&lt;[pos kw in desc],MID([desc],[pos kw in desc]-6,6),FALSE))</f>
        <v>me 42</v>
      </c>
      <c r="Q5599" s="1" t="b">
        <f>IF(LEN([manuell])=0,IFERROR([kw fine in title]*1,IFERROR(SUMPRODUCT(COUNTIF(IsDigits,MID([kw in desc],ROW($A$1:$A$150),1)))=LEN([kw in desc]),#N/A)),[manuell])</f>
        <v>0</v>
      </c>
      <c r="R5599" s="1" t="str">
        <f>IF([pos kw in title]&gt;0,MID(J5599,#REF!,4),IF([first '# in title]&gt;0,MID([title],[first '# in title],3),IF([first '# in title]&gt;0,MID([desc],#REF!,3),VLOOKUP([productid],$G$2:$R$1386,8))))</f>
        <v xml:space="preserve">42 </v>
      </c>
      <c r="S5599" s="1" t="e">
        <f>IF([kw in desc]=[kw rough in title],[kw in desc]*1,IFERROR(LEFT([kw_dirty],3)*1,IFERROR(LEFT([kw_dirty],2)*1,"n.a.")))</f>
        <v>#N/A</v>
      </c>
      <c r="T5599" s="1"/>
      <c r="U5599" s="1">
        <f>VLOOKUP(Tabelle1[[#This Row],[productid]],Tabelle2[#All],2,FALSE)</f>
        <v>42</v>
      </c>
    </row>
    <row r="5600" spans="1:21" hidden="1">
      <c r="A5600" t="s">
        <v>563</v>
      </c>
      <c r="B5600">
        <v>4075</v>
      </c>
      <c r="C5600">
        <v>289859</v>
      </c>
      <c r="D5600" t="s">
        <v>9187</v>
      </c>
      <c r="E5600" t="s">
        <v>9188</v>
      </c>
      <c r="F5600">
        <v>18406</v>
      </c>
      <c r="G5600">
        <v>3497887</v>
      </c>
      <c r="H5600">
        <f t="shared" si="87"/>
        <v>55</v>
      </c>
      <c r="I5600">
        <f t="array" ref="I5600">MIN(IFERROR(FIND(IstNumbers,A5600),""))</f>
        <v>29</v>
      </c>
      <c r="J5600" s="1" t="str">
        <f>IF([first '# in title]&lt;[pos kw in title],MID([title],[pos kw in title]-6,6),#N/A)</f>
        <v xml:space="preserve">L (42 </v>
      </c>
      <c r="K560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00" s="1">
        <f>IFERROR(FIND("kW",[desc]),0)</f>
        <v>70</v>
      </c>
      <c r="M5600">
        <f t="array" ref="M5600">MIN(IFERROR(FIND(IstNumbers,E5600),""))</f>
        <v>34</v>
      </c>
      <c r="N5600" s="1" t="str">
        <f>IF([first '# in desc]&lt;[pos kw in desc],MID([desc],[pos kw in desc]-7,7))</f>
        <v xml:space="preserve">­me 42 </v>
      </c>
      <c r="O56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00" s="1" t="str">
        <f>TRIM(IF([first '# in desc]&lt;[pos kw in desc],MID([desc],[pos kw in desc]-6,6),FALSE))</f>
        <v>me 42</v>
      </c>
      <c r="Q5600" s="1">
        <f>IF(LEN([manuell])=0,IFERROR([kw fine in title]*1,IFERROR(SUMPRODUCT(COUNTIF(IsDigits,MID([kw in desc],ROW($A$1:$A$150),1)))=LEN([kw in desc]),#N/A)),[manuell])</f>
        <v>42</v>
      </c>
      <c r="R5600" s="1" t="e">
        <f>IF([pos kw in title]&gt;0,MID(J5600,#REF!,4),IF([first '# in title]&gt;0,MID([title],[first '# in title],3),IF([first '# in title]&gt;0,MID([desc],#REF!,3),VLOOKUP([productid],$G$2:$R$1386,8))))</f>
        <v>#REF!</v>
      </c>
      <c r="S5600" s="1" t="str">
        <f>IF([kw in desc]=[kw rough in title],[kw in desc]*1,IFERROR(LEFT([kw_dirty],3)*1,IFERROR(LEFT([kw_dirty],2)*1,"n.a.")))</f>
        <v>n.a.</v>
      </c>
      <c r="T5600" s="1"/>
      <c r="U5600" s="1">
        <f>VLOOKUP(Tabelle1[[#This Row],[productid]],Tabelle2[#All],2,FALSE)</f>
        <v>42</v>
      </c>
    </row>
    <row r="5601" spans="1:21">
      <c r="A5601" t="s">
        <v>4614</v>
      </c>
      <c r="B5601">
        <v>3344</v>
      </c>
      <c r="C5601">
        <v>289859</v>
      </c>
      <c r="D5601" t="s">
        <v>9189</v>
      </c>
      <c r="E5601" t="s">
        <v>9190</v>
      </c>
      <c r="F5601">
        <v>18406</v>
      </c>
      <c r="G5601">
        <v>2286143</v>
      </c>
      <c r="H5601">
        <f t="shared" si="87"/>
        <v>0</v>
      </c>
      <c r="I5601">
        <f t="array" ref="I5601">MIN(IFERROR(FIND(IstNumbers,A5601),""))</f>
        <v>18</v>
      </c>
      <c r="J5601" s="1" t="e">
        <f>IF([first '# in title]&lt;[pos kw in title],MID([title],[pos kw in title]-6,6),#N/A)</f>
        <v>#N/A</v>
      </c>
      <c r="K5601" s="1" t="e">
        <f>IFERROR(MID(SUBSTITUTE([kw rough in title],",","."),FIND("(",[kw rough in title])+1,20),SUBSTITUTE(IFERROR(MID([kw rough in title],FIND(" ",[kw rough in title])+1,20),[kw rough in title]),",","."))</f>
        <v>#N/A</v>
      </c>
      <c r="L5601" s="1">
        <f>IFERROR(FIND("kW",[desc]),0)</f>
        <v>0</v>
      </c>
      <c r="M5601">
        <f t="array" ref="M5601">MIN(IFERROR(FIND(IstNumbers,E5601),""))</f>
        <v>33</v>
      </c>
      <c r="N5601" s="1" t="b">
        <f>IF([first '# in desc]&lt;[pos kw in desc],MID([desc],[pos kw in desc]-7,7))</f>
        <v>0</v>
      </c>
      <c r="O56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01" s="1" t="str">
        <f>TRIM(IF([first '# in desc]&lt;[pos kw in desc],MID([desc],[pos kw in desc]-6,6),FALSE))</f>
        <v>FALSCH</v>
      </c>
      <c r="Q5601" s="1" t="b">
        <f>IF(LEN([manuell])=0,IFERROR([kw fine in title]*1,IFERROR(SUMPRODUCT(COUNTIF(IsDigits,MID([kw in desc],ROW($A$1:$A$150),1)))=LEN([kw in desc]),#N/A)),[manuell])</f>
        <v>0</v>
      </c>
      <c r="R5601" s="1" t="str">
        <f>IF([pos kw in title]&gt;0,MID(J5601,#REF!,4),IF([first '# in title]&gt;0,MID([title],[first '# in title],3),IF([first '# in title]&gt;0,MID([desc],#REF!,3),VLOOKUP([productid],$G$2:$R$1386,8))))</f>
        <v>146</v>
      </c>
      <c r="S5601" s="1" t="e">
        <f>IF([kw in desc]=[kw rough in title],[kw in desc]*1,IFERROR(LEFT([kw_dirty],3)*1,IFERROR(LEFT([kw_dirty],2)*1,"n.a.")))</f>
        <v>#N/A</v>
      </c>
      <c r="T5601" s="1"/>
      <c r="U5601" s="1" t="e">
        <f>VLOOKUP(Tabelle1[[#This Row],[productid]],Tabelle2[#All],2,FALSE)</f>
        <v>#N/A</v>
      </c>
    </row>
    <row r="5602" spans="1:21" hidden="1">
      <c r="A5602" t="s">
        <v>4471</v>
      </c>
      <c r="B5602">
        <v>3885</v>
      </c>
      <c r="C5602">
        <v>289859</v>
      </c>
      <c r="D5602" t="s">
        <v>9191</v>
      </c>
      <c r="E5602" t="s">
        <v>6879</v>
      </c>
      <c r="F5602">
        <v>18406</v>
      </c>
      <c r="G5602">
        <v>1750863</v>
      </c>
      <c r="H5602">
        <f t="shared" si="87"/>
        <v>0</v>
      </c>
      <c r="I5602">
        <f t="array" ref="I5602">MIN(IFERROR(FIND(IstNumbers,A5602),""))</f>
        <v>13</v>
      </c>
      <c r="J5602" s="1" t="e">
        <f>IF([first '# in title]&lt;[pos kw in title],MID([title],[pos kw in title]-6,6),#N/A)</f>
        <v>#N/A</v>
      </c>
      <c r="K5602" s="1" t="e">
        <f>IFERROR(MID(SUBSTITUTE([kw rough in title],",","."),FIND("(",[kw rough in title])+1,20),SUBSTITUTE(IFERROR(MID([kw rough in title],FIND(" ",[kw rough in title])+1,20),[kw rough in title]),",","."))</f>
        <v>#N/A</v>
      </c>
      <c r="L5602" s="1">
        <f>IFERROR(FIND("kW",[desc]),0)</f>
        <v>70</v>
      </c>
      <c r="M5602">
        <f t="array" ref="M5602">MIN(IFERROR(FIND(IstNumbers,E5602),""))</f>
        <v>34</v>
      </c>
      <c r="N5602" s="1" t="str">
        <f>IF([first '# in desc]&lt;[pos kw in desc],MID([desc],[pos kw in desc]-7,7))</f>
        <v xml:space="preserve">­me 42 </v>
      </c>
      <c r="O56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02" s="1" t="str">
        <f>TRIM(IF([first '# in desc]&lt;[pos kw in desc],MID([desc],[pos kw in desc]-6,6),FALSE))</f>
        <v>me 42</v>
      </c>
      <c r="Q5602" s="1" t="b">
        <f>IF(LEN([manuell])=0,IFERROR([kw fine in title]*1,IFERROR(SUMPRODUCT(COUNTIF(IsDigits,MID([kw in desc],ROW($A$1:$A$150),1)))=LEN([kw in desc]),#N/A)),[manuell])</f>
        <v>0</v>
      </c>
      <c r="R5602" s="1" t="str">
        <f>IF([pos kw in title]&gt;0,MID(J5602,#REF!,4),IF([first '# in title]&gt;0,MID([title],[first '# in title],3),IF([first '# in title]&gt;0,MID([desc],#REF!,3),VLOOKUP([productid],$G$2:$R$1386,8))))</f>
        <v xml:space="preserve">42 </v>
      </c>
      <c r="S5602" s="1" t="e">
        <f>IF([kw in desc]=[kw rough in title],[kw in desc]*1,IFERROR(LEFT([kw_dirty],3)*1,IFERROR(LEFT([kw_dirty],2)*1,"n.a.")))</f>
        <v>#N/A</v>
      </c>
      <c r="T5602" s="1"/>
      <c r="U5602" s="1">
        <f>VLOOKUP(Tabelle1[[#This Row],[productid]],Tabelle2[#All],2,FALSE)</f>
        <v>42</v>
      </c>
    </row>
    <row r="5603" spans="1:21" hidden="1">
      <c r="A5603" t="s">
        <v>563</v>
      </c>
      <c r="B5603">
        <v>4075</v>
      </c>
      <c r="C5603">
        <v>289859</v>
      </c>
      <c r="D5603" t="s">
        <v>9192</v>
      </c>
      <c r="E5603" t="s">
        <v>9193</v>
      </c>
      <c r="F5603">
        <v>18406</v>
      </c>
      <c r="G5603">
        <v>3497887</v>
      </c>
      <c r="H5603">
        <f t="shared" si="87"/>
        <v>55</v>
      </c>
      <c r="I5603">
        <f t="array" ref="I5603">MIN(IFERROR(FIND(IstNumbers,A5603),""))</f>
        <v>29</v>
      </c>
      <c r="J5603" s="1" t="str">
        <f>IF([first '# in title]&lt;[pos kw in title],MID([title],[pos kw in title]-6,6),#N/A)</f>
        <v xml:space="preserve">L (42 </v>
      </c>
      <c r="K560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03" s="1">
        <f>IFERROR(FIND("kW",[desc]),0)</f>
        <v>70</v>
      </c>
      <c r="M5603">
        <f t="array" ref="M5603">MIN(IFERROR(FIND(IstNumbers,E5603),""))</f>
        <v>34</v>
      </c>
      <c r="N5603" s="1" t="str">
        <f>IF([first '# in desc]&lt;[pos kw in desc],MID([desc],[pos kw in desc]-7,7))</f>
        <v xml:space="preserve">­me 42 </v>
      </c>
      <c r="O56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03" s="1" t="str">
        <f>TRIM(IF([first '# in desc]&lt;[pos kw in desc],MID([desc],[pos kw in desc]-6,6),FALSE))</f>
        <v>me 42</v>
      </c>
      <c r="Q5603" s="1">
        <f>IF(LEN([manuell])=0,IFERROR([kw fine in title]*1,IFERROR(SUMPRODUCT(COUNTIF(IsDigits,MID([kw in desc],ROW($A$1:$A$150),1)))=LEN([kw in desc]),#N/A)),[manuell])</f>
        <v>42</v>
      </c>
      <c r="R5603" s="1" t="e">
        <f>IF([pos kw in title]&gt;0,MID(J5603,#REF!,4),IF([first '# in title]&gt;0,MID([title],[first '# in title],3),IF([first '# in title]&gt;0,MID([desc],#REF!,3),VLOOKUP([productid],$G$2:$R$1386,8))))</f>
        <v>#REF!</v>
      </c>
      <c r="S5603" s="1" t="str">
        <f>IF([kw in desc]=[kw rough in title],[kw in desc]*1,IFERROR(LEFT([kw_dirty],3)*1,IFERROR(LEFT([kw_dirty],2)*1,"n.a.")))</f>
        <v>n.a.</v>
      </c>
      <c r="T5603" s="1"/>
      <c r="U5603" s="1">
        <f>VLOOKUP(Tabelle1[[#This Row],[productid]],Tabelle2[#All],2,FALSE)</f>
        <v>42</v>
      </c>
    </row>
    <row r="5604" spans="1:21">
      <c r="A5604" t="s">
        <v>4614</v>
      </c>
      <c r="B5604">
        <v>3344</v>
      </c>
      <c r="C5604">
        <v>289859</v>
      </c>
      <c r="D5604" t="s">
        <v>9194</v>
      </c>
      <c r="E5604" t="s">
        <v>9195</v>
      </c>
      <c r="F5604">
        <v>18406</v>
      </c>
      <c r="G5604">
        <v>2286143</v>
      </c>
      <c r="H5604">
        <f t="shared" si="87"/>
        <v>0</v>
      </c>
      <c r="I5604">
        <f t="array" ref="I5604">MIN(IFERROR(FIND(IstNumbers,A5604),""))</f>
        <v>18</v>
      </c>
      <c r="J5604" s="1" t="e">
        <f>IF([first '# in title]&lt;[pos kw in title],MID([title],[pos kw in title]-6,6),#N/A)</f>
        <v>#N/A</v>
      </c>
      <c r="K5604" s="1" t="e">
        <f>IFERROR(MID(SUBSTITUTE([kw rough in title],",","."),FIND("(",[kw rough in title])+1,20),SUBSTITUTE(IFERROR(MID([kw rough in title],FIND(" ",[kw rough in title])+1,20),[kw rough in title]),",","."))</f>
        <v>#N/A</v>
      </c>
      <c r="L5604" s="1">
        <f>IFERROR(FIND("kW",[desc]),0)</f>
        <v>0</v>
      </c>
      <c r="M5604">
        <f t="array" ref="M5604">MIN(IFERROR(FIND(IstNumbers,E5604),""))</f>
        <v>33</v>
      </c>
      <c r="N5604" s="1" t="b">
        <f>IF([first '# in desc]&lt;[pos kw in desc],MID([desc],[pos kw in desc]-7,7))</f>
        <v>0</v>
      </c>
      <c r="O56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04" s="1" t="str">
        <f>TRIM(IF([first '# in desc]&lt;[pos kw in desc],MID([desc],[pos kw in desc]-6,6),FALSE))</f>
        <v>FALSCH</v>
      </c>
      <c r="Q5604" s="1" t="b">
        <f>IF(LEN([manuell])=0,IFERROR([kw fine in title]*1,IFERROR(SUMPRODUCT(COUNTIF(IsDigits,MID([kw in desc],ROW($A$1:$A$150),1)))=LEN([kw in desc]),#N/A)),[manuell])</f>
        <v>0</v>
      </c>
      <c r="R5604" s="1" t="str">
        <f>IF([pos kw in title]&gt;0,MID(J5604,#REF!,4),IF([first '# in title]&gt;0,MID([title],[first '# in title],3),IF([first '# in title]&gt;0,MID([desc],#REF!,3),VLOOKUP([productid],$G$2:$R$1386,8))))</f>
        <v>146</v>
      </c>
      <c r="S5604" s="1" t="e">
        <f>IF([kw in desc]=[kw rough in title],[kw in desc]*1,IFERROR(LEFT([kw_dirty],3)*1,IFERROR(LEFT([kw_dirty],2)*1,"n.a.")))</f>
        <v>#N/A</v>
      </c>
      <c r="T5604" s="1"/>
      <c r="U5604" s="1" t="e">
        <f>VLOOKUP(Tabelle1[[#This Row],[productid]],Tabelle2[#All],2,FALSE)</f>
        <v>#N/A</v>
      </c>
    </row>
    <row r="5605" spans="1:21" hidden="1">
      <c r="A5605" t="s">
        <v>4471</v>
      </c>
      <c r="B5605">
        <v>3885</v>
      </c>
      <c r="C5605">
        <v>289859</v>
      </c>
      <c r="D5605" t="s">
        <v>9196</v>
      </c>
      <c r="E5605" t="s">
        <v>8420</v>
      </c>
      <c r="F5605">
        <v>18406</v>
      </c>
      <c r="G5605">
        <v>1750863</v>
      </c>
      <c r="H5605">
        <f t="shared" si="87"/>
        <v>0</v>
      </c>
      <c r="I5605">
        <f t="array" ref="I5605">MIN(IFERROR(FIND(IstNumbers,A5605),""))</f>
        <v>13</v>
      </c>
      <c r="J5605" s="1" t="e">
        <f>IF([first '# in title]&lt;[pos kw in title],MID([title],[pos kw in title]-6,6),#N/A)</f>
        <v>#N/A</v>
      </c>
      <c r="K5605" s="1" t="e">
        <f>IFERROR(MID(SUBSTITUTE([kw rough in title],",","."),FIND("(",[kw rough in title])+1,20),SUBSTITUTE(IFERROR(MID([kw rough in title],FIND(" ",[kw rough in title])+1,20),[kw rough in title]),",","."))</f>
        <v>#N/A</v>
      </c>
      <c r="L5605" s="1">
        <f>IFERROR(FIND("kW",[desc]),0)</f>
        <v>70</v>
      </c>
      <c r="M5605">
        <f t="array" ref="M5605">MIN(IFERROR(FIND(IstNumbers,E5605),""))</f>
        <v>34</v>
      </c>
      <c r="N5605" s="1" t="str">
        <f>IF([first '# in desc]&lt;[pos kw in desc],MID([desc],[pos kw in desc]-7,7))</f>
        <v xml:space="preserve">­me 42 </v>
      </c>
      <c r="O56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05" s="1" t="str">
        <f>TRIM(IF([first '# in desc]&lt;[pos kw in desc],MID([desc],[pos kw in desc]-6,6),FALSE))</f>
        <v>me 42</v>
      </c>
      <c r="Q5605" s="1" t="b">
        <f>IF(LEN([manuell])=0,IFERROR([kw fine in title]*1,IFERROR(SUMPRODUCT(COUNTIF(IsDigits,MID([kw in desc],ROW($A$1:$A$150),1)))=LEN([kw in desc]),#N/A)),[manuell])</f>
        <v>0</v>
      </c>
      <c r="R5605" s="1" t="str">
        <f>IF([pos kw in title]&gt;0,MID(J5605,#REF!,4),IF([first '# in title]&gt;0,MID([title],[first '# in title],3),IF([first '# in title]&gt;0,MID([desc],#REF!,3),VLOOKUP([productid],$G$2:$R$1386,8))))</f>
        <v xml:space="preserve">42 </v>
      </c>
      <c r="S5605" s="1" t="e">
        <f>IF([kw in desc]=[kw rough in title],[kw in desc]*1,IFERROR(LEFT([kw_dirty],3)*1,IFERROR(LEFT([kw_dirty],2)*1,"n.a.")))</f>
        <v>#N/A</v>
      </c>
      <c r="T5605" s="1"/>
      <c r="U5605" s="1">
        <f>VLOOKUP(Tabelle1[[#This Row],[productid]],Tabelle2[#All],2,FALSE)</f>
        <v>42</v>
      </c>
    </row>
    <row r="5606" spans="1:21" hidden="1">
      <c r="A5606" t="s">
        <v>563</v>
      </c>
      <c r="B5606">
        <v>4085</v>
      </c>
      <c r="C5606">
        <v>289859</v>
      </c>
      <c r="D5606" t="s">
        <v>9197</v>
      </c>
      <c r="E5606" t="s">
        <v>9198</v>
      </c>
      <c r="F5606">
        <v>18406</v>
      </c>
      <c r="G5606">
        <v>3497887</v>
      </c>
      <c r="H5606">
        <f t="shared" si="87"/>
        <v>55</v>
      </c>
      <c r="I5606">
        <f t="array" ref="I5606">MIN(IFERROR(FIND(IstNumbers,A5606),""))</f>
        <v>29</v>
      </c>
      <c r="J5606" s="1" t="str">
        <f>IF([first '# in title]&lt;[pos kw in title],MID([title],[pos kw in title]-6,6),#N/A)</f>
        <v xml:space="preserve">L (42 </v>
      </c>
      <c r="K560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06" s="1">
        <f>IFERROR(FIND("kW",[desc]),0)</f>
        <v>70</v>
      </c>
      <c r="M5606">
        <f t="array" ref="M5606">MIN(IFERROR(FIND(IstNumbers,E5606),""))</f>
        <v>34</v>
      </c>
      <c r="N5606" s="1" t="str">
        <f>IF([first '# in desc]&lt;[pos kw in desc],MID([desc],[pos kw in desc]-7,7))</f>
        <v xml:space="preserve">­me 42 </v>
      </c>
      <c r="O56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06" s="1" t="str">
        <f>TRIM(IF([first '# in desc]&lt;[pos kw in desc],MID([desc],[pos kw in desc]-6,6),FALSE))</f>
        <v>me 42</v>
      </c>
      <c r="Q5606" s="1">
        <f>IF(LEN([manuell])=0,IFERROR([kw fine in title]*1,IFERROR(SUMPRODUCT(COUNTIF(IsDigits,MID([kw in desc],ROW($A$1:$A$150),1)))=LEN([kw in desc]),#N/A)),[manuell])</f>
        <v>42</v>
      </c>
      <c r="R5606" s="1" t="e">
        <f>IF([pos kw in title]&gt;0,MID(J5606,#REF!,4),IF([first '# in title]&gt;0,MID([title],[first '# in title],3),IF([first '# in title]&gt;0,MID([desc],#REF!,3),VLOOKUP([productid],$G$2:$R$1386,8))))</f>
        <v>#REF!</v>
      </c>
      <c r="S5606" s="1" t="str">
        <f>IF([kw in desc]=[kw rough in title],[kw in desc]*1,IFERROR(LEFT([kw_dirty],3)*1,IFERROR(LEFT([kw_dirty],2)*1,"n.a.")))</f>
        <v>n.a.</v>
      </c>
      <c r="T5606" s="1"/>
      <c r="U5606" s="1">
        <f>VLOOKUP(Tabelle1[[#This Row],[productid]],Tabelle2[#All],2,FALSE)</f>
        <v>42</v>
      </c>
    </row>
    <row r="5607" spans="1:21">
      <c r="A5607" t="s">
        <v>4614</v>
      </c>
      <c r="B5607">
        <v>3348</v>
      </c>
      <c r="C5607">
        <v>289859</v>
      </c>
      <c r="D5607" t="s">
        <v>9199</v>
      </c>
      <c r="E5607" t="s">
        <v>9200</v>
      </c>
      <c r="F5607">
        <v>18406</v>
      </c>
      <c r="G5607">
        <v>2286143</v>
      </c>
      <c r="H5607">
        <f t="shared" si="87"/>
        <v>0</v>
      </c>
      <c r="I5607">
        <f t="array" ref="I5607">MIN(IFERROR(FIND(IstNumbers,A5607),""))</f>
        <v>18</v>
      </c>
      <c r="J5607" s="1" t="e">
        <f>IF([first '# in title]&lt;[pos kw in title],MID([title],[pos kw in title]-6,6),#N/A)</f>
        <v>#N/A</v>
      </c>
      <c r="K5607" s="1" t="e">
        <f>IFERROR(MID(SUBSTITUTE([kw rough in title],",","."),FIND("(",[kw rough in title])+1,20),SUBSTITUTE(IFERROR(MID([kw rough in title],FIND(" ",[kw rough in title])+1,20),[kw rough in title]),",","."))</f>
        <v>#N/A</v>
      </c>
      <c r="L5607" s="1">
        <f>IFERROR(FIND("kW",[desc]),0)</f>
        <v>0</v>
      </c>
      <c r="M5607">
        <f t="array" ref="M5607">MIN(IFERROR(FIND(IstNumbers,E5607),""))</f>
        <v>33</v>
      </c>
      <c r="N5607" s="1" t="b">
        <f>IF([first '# in desc]&lt;[pos kw in desc],MID([desc],[pos kw in desc]-7,7))</f>
        <v>0</v>
      </c>
      <c r="O56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07" s="1" t="str">
        <f>TRIM(IF([first '# in desc]&lt;[pos kw in desc],MID([desc],[pos kw in desc]-6,6),FALSE))</f>
        <v>FALSCH</v>
      </c>
      <c r="Q5607" s="1" t="b">
        <f>IF(LEN([manuell])=0,IFERROR([kw fine in title]*1,IFERROR(SUMPRODUCT(COUNTIF(IsDigits,MID([kw in desc],ROW($A$1:$A$150),1)))=LEN([kw in desc]),#N/A)),[manuell])</f>
        <v>0</v>
      </c>
      <c r="R5607" s="1" t="str">
        <f>IF([pos kw in title]&gt;0,MID(J5607,#REF!,4),IF([first '# in title]&gt;0,MID([title],[first '# in title],3),IF([first '# in title]&gt;0,MID([desc],#REF!,3),VLOOKUP([productid],$G$2:$R$1386,8))))</f>
        <v>146</v>
      </c>
      <c r="S5607" s="1" t="e">
        <f>IF([kw in desc]=[kw rough in title],[kw in desc]*1,IFERROR(LEFT([kw_dirty],3)*1,IFERROR(LEFT([kw_dirty],2)*1,"n.a.")))</f>
        <v>#N/A</v>
      </c>
      <c r="T5607" s="1"/>
      <c r="U5607" s="1" t="e">
        <f>VLOOKUP(Tabelle1[[#This Row],[productid]],Tabelle2[#All],2,FALSE)</f>
        <v>#N/A</v>
      </c>
    </row>
    <row r="5608" spans="1:21" hidden="1">
      <c r="A5608" t="s">
        <v>4471</v>
      </c>
      <c r="B5608">
        <v>3885</v>
      </c>
      <c r="C5608">
        <v>289859</v>
      </c>
      <c r="D5608" t="s">
        <v>9201</v>
      </c>
      <c r="E5608" t="s">
        <v>8086</v>
      </c>
      <c r="F5608">
        <v>18406</v>
      </c>
      <c r="G5608">
        <v>1750863</v>
      </c>
      <c r="H5608">
        <f t="shared" si="87"/>
        <v>0</v>
      </c>
      <c r="I5608">
        <f t="array" ref="I5608">MIN(IFERROR(FIND(IstNumbers,A5608),""))</f>
        <v>13</v>
      </c>
      <c r="J5608" s="1" t="e">
        <f>IF([first '# in title]&lt;[pos kw in title],MID([title],[pos kw in title]-6,6),#N/A)</f>
        <v>#N/A</v>
      </c>
      <c r="K5608" s="1" t="e">
        <f>IFERROR(MID(SUBSTITUTE([kw rough in title],",","."),FIND("(",[kw rough in title])+1,20),SUBSTITUTE(IFERROR(MID([kw rough in title],FIND(" ",[kw rough in title])+1,20),[kw rough in title]),",","."))</f>
        <v>#N/A</v>
      </c>
      <c r="L5608" s="1">
        <f>IFERROR(FIND("kW",[desc]),0)</f>
        <v>70</v>
      </c>
      <c r="M5608">
        <f t="array" ref="M5608">MIN(IFERROR(FIND(IstNumbers,E5608),""))</f>
        <v>34</v>
      </c>
      <c r="N5608" s="1" t="str">
        <f>IF([first '# in desc]&lt;[pos kw in desc],MID([desc],[pos kw in desc]-7,7))</f>
        <v xml:space="preserve">­me 42 </v>
      </c>
      <c r="O56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08" s="1" t="str">
        <f>TRIM(IF([first '# in desc]&lt;[pos kw in desc],MID([desc],[pos kw in desc]-6,6),FALSE))</f>
        <v>me 42</v>
      </c>
      <c r="Q5608" s="1" t="b">
        <f>IF(LEN([manuell])=0,IFERROR([kw fine in title]*1,IFERROR(SUMPRODUCT(COUNTIF(IsDigits,MID([kw in desc],ROW($A$1:$A$150),1)))=LEN([kw in desc]),#N/A)),[manuell])</f>
        <v>0</v>
      </c>
      <c r="R5608" s="1" t="str">
        <f>IF([pos kw in title]&gt;0,MID(J5608,#REF!,4),IF([first '# in title]&gt;0,MID([title],[first '# in title],3),IF([first '# in title]&gt;0,MID([desc],#REF!,3),VLOOKUP([productid],$G$2:$R$1386,8))))</f>
        <v xml:space="preserve">42 </v>
      </c>
      <c r="S5608" s="1" t="e">
        <f>IF([kw in desc]=[kw rough in title],[kw in desc]*1,IFERROR(LEFT([kw_dirty],3)*1,IFERROR(LEFT([kw_dirty],2)*1,"n.a.")))</f>
        <v>#N/A</v>
      </c>
      <c r="T5608" s="1"/>
      <c r="U5608" s="1">
        <f>VLOOKUP(Tabelle1[[#This Row],[productid]],Tabelle2[#All],2,FALSE)</f>
        <v>42</v>
      </c>
    </row>
    <row r="5609" spans="1:21" hidden="1">
      <c r="A5609" t="s">
        <v>563</v>
      </c>
      <c r="B5609">
        <v>4085</v>
      </c>
      <c r="C5609">
        <v>289859</v>
      </c>
      <c r="D5609" t="s">
        <v>9202</v>
      </c>
      <c r="E5609" t="s">
        <v>9203</v>
      </c>
      <c r="F5609">
        <v>18406</v>
      </c>
      <c r="G5609">
        <v>3497887</v>
      </c>
      <c r="H5609">
        <f t="shared" si="87"/>
        <v>55</v>
      </c>
      <c r="I5609">
        <f t="array" ref="I5609">MIN(IFERROR(FIND(IstNumbers,A5609),""))</f>
        <v>29</v>
      </c>
      <c r="J5609" s="1" t="str">
        <f>IF([first '# in title]&lt;[pos kw in title],MID([title],[pos kw in title]-6,6),#N/A)</f>
        <v xml:space="preserve">L (42 </v>
      </c>
      <c r="K560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09" s="1">
        <f>IFERROR(FIND("kW",[desc]),0)</f>
        <v>70</v>
      </c>
      <c r="M5609">
        <f t="array" ref="M5609">MIN(IFERROR(FIND(IstNumbers,E5609),""))</f>
        <v>34</v>
      </c>
      <c r="N5609" s="1" t="str">
        <f>IF([first '# in desc]&lt;[pos kw in desc],MID([desc],[pos kw in desc]-7,7))</f>
        <v xml:space="preserve">­me 42 </v>
      </c>
      <c r="O56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09" s="1" t="str">
        <f>TRIM(IF([first '# in desc]&lt;[pos kw in desc],MID([desc],[pos kw in desc]-6,6),FALSE))</f>
        <v>me 42</v>
      </c>
      <c r="Q5609" s="1">
        <f>IF(LEN([manuell])=0,IFERROR([kw fine in title]*1,IFERROR(SUMPRODUCT(COUNTIF(IsDigits,MID([kw in desc],ROW($A$1:$A$150),1)))=LEN([kw in desc]),#N/A)),[manuell])</f>
        <v>42</v>
      </c>
      <c r="R5609" s="1" t="e">
        <f>IF([pos kw in title]&gt;0,MID(J5609,#REF!,4),IF([first '# in title]&gt;0,MID([title],[first '# in title],3),IF([first '# in title]&gt;0,MID([desc],#REF!,3),VLOOKUP([productid],$G$2:$R$1386,8))))</f>
        <v>#REF!</v>
      </c>
      <c r="S5609" s="1" t="str">
        <f>IF([kw in desc]=[kw rough in title],[kw in desc]*1,IFERROR(LEFT([kw_dirty],3)*1,IFERROR(LEFT([kw_dirty],2)*1,"n.a.")))</f>
        <v>n.a.</v>
      </c>
      <c r="T5609" s="1"/>
      <c r="U5609" s="1">
        <f>VLOOKUP(Tabelle1[[#This Row],[productid]],Tabelle2[#All],2,FALSE)</f>
        <v>42</v>
      </c>
    </row>
    <row r="5610" spans="1:21">
      <c r="A5610" t="s">
        <v>4614</v>
      </c>
      <c r="B5610">
        <v>3349</v>
      </c>
      <c r="C5610">
        <v>289859</v>
      </c>
      <c r="D5610" t="s">
        <v>9204</v>
      </c>
      <c r="E5610" t="s">
        <v>9205</v>
      </c>
      <c r="F5610">
        <v>18406</v>
      </c>
      <c r="G5610">
        <v>2286143</v>
      </c>
      <c r="H5610">
        <f t="shared" si="87"/>
        <v>0</v>
      </c>
      <c r="I5610">
        <f t="array" ref="I5610">MIN(IFERROR(FIND(IstNumbers,A5610),""))</f>
        <v>18</v>
      </c>
      <c r="J5610" s="1" t="e">
        <f>IF([first '# in title]&lt;[pos kw in title],MID([title],[pos kw in title]-6,6),#N/A)</f>
        <v>#N/A</v>
      </c>
      <c r="K5610" s="1" t="e">
        <f>IFERROR(MID(SUBSTITUTE([kw rough in title],",","."),FIND("(",[kw rough in title])+1,20),SUBSTITUTE(IFERROR(MID([kw rough in title],FIND(" ",[kw rough in title])+1,20),[kw rough in title]),",","."))</f>
        <v>#N/A</v>
      </c>
      <c r="L5610" s="1">
        <f>IFERROR(FIND("kW",[desc]),0)</f>
        <v>0</v>
      </c>
      <c r="M5610">
        <f t="array" ref="M5610">MIN(IFERROR(FIND(IstNumbers,E5610),""))</f>
        <v>33</v>
      </c>
      <c r="N5610" s="1" t="b">
        <f>IF([first '# in desc]&lt;[pos kw in desc],MID([desc],[pos kw in desc]-7,7))</f>
        <v>0</v>
      </c>
      <c r="O56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10" s="1" t="str">
        <f>TRIM(IF([first '# in desc]&lt;[pos kw in desc],MID([desc],[pos kw in desc]-6,6),FALSE))</f>
        <v>FALSCH</v>
      </c>
      <c r="Q5610" s="1" t="b">
        <f>IF(LEN([manuell])=0,IFERROR([kw fine in title]*1,IFERROR(SUMPRODUCT(COUNTIF(IsDigits,MID([kw in desc],ROW($A$1:$A$150),1)))=LEN([kw in desc]),#N/A)),[manuell])</f>
        <v>0</v>
      </c>
      <c r="R5610" s="1" t="str">
        <f>IF([pos kw in title]&gt;0,MID(J5610,#REF!,4),IF([first '# in title]&gt;0,MID([title],[first '# in title],3),IF([first '# in title]&gt;0,MID([desc],#REF!,3),VLOOKUP([productid],$G$2:$R$1386,8))))</f>
        <v>146</v>
      </c>
      <c r="S5610" s="1" t="e">
        <f>IF([kw in desc]=[kw rough in title],[kw in desc]*1,IFERROR(LEFT([kw_dirty],3)*1,IFERROR(LEFT([kw_dirty],2)*1,"n.a.")))</f>
        <v>#N/A</v>
      </c>
      <c r="T5610" s="1"/>
      <c r="U5610" s="1" t="e">
        <f>VLOOKUP(Tabelle1[[#This Row],[productid]],Tabelle2[#All],2,FALSE)</f>
        <v>#N/A</v>
      </c>
    </row>
    <row r="5611" spans="1:21" hidden="1">
      <c r="A5611" t="s">
        <v>4471</v>
      </c>
      <c r="B5611">
        <v>3885</v>
      </c>
      <c r="C5611">
        <v>289859</v>
      </c>
      <c r="D5611" t="s">
        <v>9206</v>
      </c>
      <c r="E5611" t="s">
        <v>8412</v>
      </c>
      <c r="F5611">
        <v>18406</v>
      </c>
      <c r="G5611">
        <v>1750863</v>
      </c>
      <c r="H5611">
        <f t="shared" si="87"/>
        <v>0</v>
      </c>
      <c r="I5611">
        <f t="array" ref="I5611">MIN(IFERROR(FIND(IstNumbers,A5611),""))</f>
        <v>13</v>
      </c>
      <c r="J5611" s="1" t="e">
        <f>IF([first '# in title]&lt;[pos kw in title],MID([title],[pos kw in title]-6,6),#N/A)</f>
        <v>#N/A</v>
      </c>
      <c r="K5611" s="1" t="e">
        <f>IFERROR(MID(SUBSTITUTE([kw rough in title],",","."),FIND("(",[kw rough in title])+1,20),SUBSTITUTE(IFERROR(MID([kw rough in title],FIND(" ",[kw rough in title])+1,20),[kw rough in title]),",","."))</f>
        <v>#N/A</v>
      </c>
      <c r="L5611" s="1">
        <f>IFERROR(FIND("kW",[desc]),0)</f>
        <v>70</v>
      </c>
      <c r="M5611">
        <f t="array" ref="M5611">MIN(IFERROR(FIND(IstNumbers,E5611),""))</f>
        <v>34</v>
      </c>
      <c r="N5611" s="1" t="str">
        <f>IF([first '# in desc]&lt;[pos kw in desc],MID([desc],[pos kw in desc]-7,7))</f>
        <v xml:space="preserve">­me 42 </v>
      </c>
      <c r="O56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11" s="1" t="str">
        <f>TRIM(IF([first '# in desc]&lt;[pos kw in desc],MID([desc],[pos kw in desc]-6,6),FALSE))</f>
        <v>me 42</v>
      </c>
      <c r="Q5611" s="1" t="b">
        <f>IF(LEN([manuell])=0,IFERROR([kw fine in title]*1,IFERROR(SUMPRODUCT(COUNTIF(IsDigits,MID([kw in desc],ROW($A$1:$A$150),1)))=LEN([kw in desc]),#N/A)),[manuell])</f>
        <v>0</v>
      </c>
      <c r="R5611" s="1" t="str">
        <f>IF([pos kw in title]&gt;0,MID(J5611,#REF!,4),IF([first '# in title]&gt;0,MID([title],[first '# in title],3),IF([first '# in title]&gt;0,MID([desc],#REF!,3),VLOOKUP([productid],$G$2:$R$1386,8))))</f>
        <v xml:space="preserve">42 </v>
      </c>
      <c r="S5611" s="1" t="e">
        <f>IF([kw in desc]=[kw rough in title],[kw in desc]*1,IFERROR(LEFT([kw_dirty],3)*1,IFERROR(LEFT([kw_dirty],2)*1,"n.a.")))</f>
        <v>#N/A</v>
      </c>
      <c r="T5611" s="1"/>
      <c r="U5611" s="1">
        <f>VLOOKUP(Tabelle1[[#This Row],[productid]],Tabelle2[#All],2,FALSE)</f>
        <v>42</v>
      </c>
    </row>
    <row r="5612" spans="1:21" hidden="1">
      <c r="A5612" t="s">
        <v>563</v>
      </c>
      <c r="B5612">
        <v>4085</v>
      </c>
      <c r="C5612">
        <v>289859</v>
      </c>
      <c r="D5612" t="s">
        <v>9207</v>
      </c>
      <c r="E5612" t="s">
        <v>9208</v>
      </c>
      <c r="F5612">
        <v>18406</v>
      </c>
      <c r="G5612">
        <v>3497887</v>
      </c>
      <c r="H5612">
        <f t="shared" si="87"/>
        <v>55</v>
      </c>
      <c r="I5612">
        <f t="array" ref="I5612">MIN(IFERROR(FIND(IstNumbers,A5612),""))</f>
        <v>29</v>
      </c>
      <c r="J5612" s="1" t="str">
        <f>IF([first '# in title]&lt;[pos kw in title],MID([title],[pos kw in title]-6,6),#N/A)</f>
        <v xml:space="preserve">L (42 </v>
      </c>
      <c r="K561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12" s="1">
        <f>IFERROR(FIND("kW",[desc]),0)</f>
        <v>70</v>
      </c>
      <c r="M5612">
        <f t="array" ref="M5612">MIN(IFERROR(FIND(IstNumbers,E5612),""))</f>
        <v>34</v>
      </c>
      <c r="N5612" s="1" t="str">
        <f>IF([first '# in desc]&lt;[pos kw in desc],MID([desc],[pos kw in desc]-7,7))</f>
        <v xml:space="preserve">­me 42 </v>
      </c>
      <c r="O56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12" s="1" t="str">
        <f>TRIM(IF([first '# in desc]&lt;[pos kw in desc],MID([desc],[pos kw in desc]-6,6),FALSE))</f>
        <v>me 42</v>
      </c>
      <c r="Q5612" s="1">
        <f>IF(LEN([manuell])=0,IFERROR([kw fine in title]*1,IFERROR(SUMPRODUCT(COUNTIF(IsDigits,MID([kw in desc],ROW($A$1:$A$150),1)))=LEN([kw in desc]),#N/A)),[manuell])</f>
        <v>42</v>
      </c>
      <c r="R5612" s="1" t="e">
        <f>IF([pos kw in title]&gt;0,MID(J5612,#REF!,4),IF([first '# in title]&gt;0,MID([title],[first '# in title],3),IF([first '# in title]&gt;0,MID([desc],#REF!,3),VLOOKUP([productid],$G$2:$R$1386,8))))</f>
        <v>#REF!</v>
      </c>
      <c r="S5612" s="1" t="str">
        <f>IF([kw in desc]=[kw rough in title],[kw in desc]*1,IFERROR(LEFT([kw_dirty],3)*1,IFERROR(LEFT([kw_dirty],2)*1,"n.a.")))</f>
        <v>n.a.</v>
      </c>
      <c r="T5612" s="1"/>
      <c r="U5612" s="1">
        <f>VLOOKUP(Tabelle1[[#This Row],[productid]],Tabelle2[#All],2,FALSE)</f>
        <v>42</v>
      </c>
    </row>
    <row r="5613" spans="1:21">
      <c r="A5613" t="s">
        <v>4614</v>
      </c>
      <c r="B5613">
        <v>3349</v>
      </c>
      <c r="C5613">
        <v>289859</v>
      </c>
      <c r="D5613" t="s">
        <v>9209</v>
      </c>
      <c r="E5613" t="s">
        <v>9210</v>
      </c>
      <c r="F5613">
        <v>18406</v>
      </c>
      <c r="G5613">
        <v>2286143</v>
      </c>
      <c r="H5613">
        <f t="shared" si="87"/>
        <v>0</v>
      </c>
      <c r="I5613">
        <f t="array" ref="I5613">MIN(IFERROR(FIND(IstNumbers,A5613),""))</f>
        <v>18</v>
      </c>
      <c r="J5613" s="1" t="e">
        <f>IF([first '# in title]&lt;[pos kw in title],MID([title],[pos kw in title]-6,6),#N/A)</f>
        <v>#N/A</v>
      </c>
      <c r="K5613" s="1" t="e">
        <f>IFERROR(MID(SUBSTITUTE([kw rough in title],",","."),FIND("(",[kw rough in title])+1,20),SUBSTITUTE(IFERROR(MID([kw rough in title],FIND(" ",[kw rough in title])+1,20),[kw rough in title]),",","."))</f>
        <v>#N/A</v>
      </c>
      <c r="L5613" s="1">
        <f>IFERROR(FIND("kW",[desc]),0)</f>
        <v>0</v>
      </c>
      <c r="M5613">
        <f t="array" ref="M5613">MIN(IFERROR(FIND(IstNumbers,E5613),""))</f>
        <v>33</v>
      </c>
      <c r="N5613" s="1" t="b">
        <f>IF([first '# in desc]&lt;[pos kw in desc],MID([desc],[pos kw in desc]-7,7))</f>
        <v>0</v>
      </c>
      <c r="O56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13" s="1" t="str">
        <f>TRIM(IF([first '# in desc]&lt;[pos kw in desc],MID([desc],[pos kw in desc]-6,6),FALSE))</f>
        <v>FALSCH</v>
      </c>
      <c r="Q5613" s="1" t="b">
        <f>IF(LEN([manuell])=0,IFERROR([kw fine in title]*1,IFERROR(SUMPRODUCT(COUNTIF(IsDigits,MID([kw in desc],ROW($A$1:$A$150),1)))=LEN([kw in desc]),#N/A)),[manuell])</f>
        <v>0</v>
      </c>
      <c r="R5613" s="1" t="str">
        <f>IF([pos kw in title]&gt;0,MID(J5613,#REF!,4),IF([first '# in title]&gt;0,MID([title],[first '# in title],3),IF([first '# in title]&gt;0,MID([desc],#REF!,3),VLOOKUP([productid],$G$2:$R$1386,8))))</f>
        <v>146</v>
      </c>
      <c r="S5613" s="1" t="e">
        <f>IF([kw in desc]=[kw rough in title],[kw in desc]*1,IFERROR(LEFT([kw_dirty],3)*1,IFERROR(LEFT([kw_dirty],2)*1,"n.a.")))</f>
        <v>#N/A</v>
      </c>
      <c r="T5613" s="1"/>
      <c r="U5613" s="1" t="e">
        <f>VLOOKUP(Tabelle1[[#This Row],[productid]],Tabelle2[#All],2,FALSE)</f>
        <v>#N/A</v>
      </c>
    </row>
    <row r="5614" spans="1:21" hidden="1">
      <c r="A5614" t="s">
        <v>4471</v>
      </c>
      <c r="B5614">
        <v>3885</v>
      </c>
      <c r="C5614">
        <v>289859</v>
      </c>
      <c r="D5614" t="s">
        <v>9211</v>
      </c>
      <c r="E5614" t="s">
        <v>8415</v>
      </c>
      <c r="F5614">
        <v>18406</v>
      </c>
      <c r="G5614">
        <v>1750863</v>
      </c>
      <c r="H5614">
        <f t="shared" si="87"/>
        <v>0</v>
      </c>
      <c r="I5614">
        <f t="array" ref="I5614">MIN(IFERROR(FIND(IstNumbers,A5614),""))</f>
        <v>13</v>
      </c>
      <c r="J5614" s="1" t="e">
        <f>IF([first '# in title]&lt;[pos kw in title],MID([title],[pos kw in title]-6,6),#N/A)</f>
        <v>#N/A</v>
      </c>
      <c r="K5614" s="1" t="e">
        <f>IFERROR(MID(SUBSTITUTE([kw rough in title],",","."),FIND("(",[kw rough in title])+1,20),SUBSTITUTE(IFERROR(MID([kw rough in title],FIND(" ",[kw rough in title])+1,20),[kw rough in title]),",","."))</f>
        <v>#N/A</v>
      </c>
      <c r="L5614" s="1">
        <f>IFERROR(FIND("kW",[desc]),0)</f>
        <v>70</v>
      </c>
      <c r="M5614">
        <f t="array" ref="M5614">MIN(IFERROR(FIND(IstNumbers,E5614),""))</f>
        <v>34</v>
      </c>
      <c r="N5614" s="1" t="str">
        <f>IF([first '# in desc]&lt;[pos kw in desc],MID([desc],[pos kw in desc]-7,7))</f>
        <v xml:space="preserve">­me 42 </v>
      </c>
      <c r="O56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14" s="1" t="str">
        <f>TRIM(IF([first '# in desc]&lt;[pos kw in desc],MID([desc],[pos kw in desc]-6,6),FALSE))</f>
        <v>me 42</v>
      </c>
      <c r="Q5614" s="1" t="b">
        <f>IF(LEN([manuell])=0,IFERROR([kw fine in title]*1,IFERROR(SUMPRODUCT(COUNTIF(IsDigits,MID([kw in desc],ROW($A$1:$A$150),1)))=LEN([kw in desc]),#N/A)),[manuell])</f>
        <v>0</v>
      </c>
      <c r="R5614" s="1" t="str">
        <f>IF([pos kw in title]&gt;0,MID(J5614,#REF!,4),IF([first '# in title]&gt;0,MID([title],[first '# in title],3),IF([first '# in title]&gt;0,MID([desc],#REF!,3),VLOOKUP([productid],$G$2:$R$1386,8))))</f>
        <v xml:space="preserve">42 </v>
      </c>
      <c r="S5614" s="1" t="e">
        <f>IF([kw in desc]=[kw rough in title],[kw in desc]*1,IFERROR(LEFT([kw_dirty],3)*1,IFERROR(LEFT([kw_dirty],2)*1,"n.a.")))</f>
        <v>#N/A</v>
      </c>
      <c r="T5614" s="1"/>
      <c r="U5614" s="1">
        <f>VLOOKUP(Tabelle1[[#This Row],[productid]],Tabelle2[#All],2,FALSE)</f>
        <v>42</v>
      </c>
    </row>
    <row r="5615" spans="1:21" hidden="1">
      <c r="A5615" t="s">
        <v>563</v>
      </c>
      <c r="B5615">
        <v>4085</v>
      </c>
      <c r="C5615">
        <v>289859</v>
      </c>
      <c r="D5615" t="s">
        <v>9212</v>
      </c>
      <c r="E5615" t="s">
        <v>9213</v>
      </c>
      <c r="F5615">
        <v>18406</v>
      </c>
      <c r="G5615">
        <v>3497887</v>
      </c>
      <c r="H5615">
        <f t="shared" si="87"/>
        <v>55</v>
      </c>
      <c r="I5615">
        <f t="array" ref="I5615">MIN(IFERROR(FIND(IstNumbers,A5615),""))</f>
        <v>29</v>
      </c>
      <c r="J5615" s="1" t="str">
        <f>IF([first '# in title]&lt;[pos kw in title],MID([title],[pos kw in title]-6,6),#N/A)</f>
        <v xml:space="preserve">L (42 </v>
      </c>
      <c r="K561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15" s="1">
        <f>IFERROR(FIND("kW",[desc]),0)</f>
        <v>70</v>
      </c>
      <c r="M5615">
        <f t="array" ref="M5615">MIN(IFERROR(FIND(IstNumbers,E5615),""))</f>
        <v>34</v>
      </c>
      <c r="N5615" s="1" t="str">
        <f>IF([first '# in desc]&lt;[pos kw in desc],MID([desc],[pos kw in desc]-7,7))</f>
        <v xml:space="preserve">­me 42 </v>
      </c>
      <c r="O56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15" s="1" t="str">
        <f>TRIM(IF([first '# in desc]&lt;[pos kw in desc],MID([desc],[pos kw in desc]-6,6),FALSE))</f>
        <v>me 42</v>
      </c>
      <c r="Q5615" s="1">
        <f>IF(LEN([manuell])=0,IFERROR([kw fine in title]*1,IFERROR(SUMPRODUCT(COUNTIF(IsDigits,MID([kw in desc],ROW($A$1:$A$150),1)))=LEN([kw in desc]),#N/A)),[manuell])</f>
        <v>42</v>
      </c>
      <c r="R5615" s="1" t="e">
        <f>IF([pos kw in title]&gt;0,MID(J5615,#REF!,4),IF([first '# in title]&gt;0,MID([title],[first '# in title],3),IF([first '# in title]&gt;0,MID([desc],#REF!,3),VLOOKUP([productid],$G$2:$R$1386,8))))</f>
        <v>#REF!</v>
      </c>
      <c r="S5615" s="1" t="str">
        <f>IF([kw in desc]=[kw rough in title],[kw in desc]*1,IFERROR(LEFT([kw_dirty],3)*1,IFERROR(LEFT([kw_dirty],2)*1,"n.a.")))</f>
        <v>n.a.</v>
      </c>
      <c r="T5615" s="1"/>
      <c r="U5615" s="1">
        <f>VLOOKUP(Tabelle1[[#This Row],[productid]],Tabelle2[#All],2,FALSE)</f>
        <v>42</v>
      </c>
    </row>
    <row r="5616" spans="1:21">
      <c r="A5616" t="s">
        <v>4614</v>
      </c>
      <c r="B5616">
        <v>3349</v>
      </c>
      <c r="C5616">
        <v>289859</v>
      </c>
      <c r="D5616" t="s">
        <v>9214</v>
      </c>
      <c r="E5616" t="s">
        <v>9215</v>
      </c>
      <c r="F5616">
        <v>18406</v>
      </c>
      <c r="G5616">
        <v>2286143</v>
      </c>
      <c r="H5616">
        <f t="shared" si="87"/>
        <v>0</v>
      </c>
      <c r="I5616">
        <f t="array" ref="I5616">MIN(IFERROR(FIND(IstNumbers,A5616),""))</f>
        <v>18</v>
      </c>
      <c r="J5616" s="1" t="e">
        <f>IF([first '# in title]&lt;[pos kw in title],MID([title],[pos kw in title]-6,6),#N/A)</f>
        <v>#N/A</v>
      </c>
      <c r="K5616" s="1" t="e">
        <f>IFERROR(MID(SUBSTITUTE([kw rough in title],",","."),FIND("(",[kw rough in title])+1,20),SUBSTITUTE(IFERROR(MID([kw rough in title],FIND(" ",[kw rough in title])+1,20),[kw rough in title]),",","."))</f>
        <v>#N/A</v>
      </c>
      <c r="L5616" s="1">
        <f>IFERROR(FIND("kW",[desc]),0)</f>
        <v>0</v>
      </c>
      <c r="M5616">
        <f t="array" ref="M5616">MIN(IFERROR(FIND(IstNumbers,E5616),""))</f>
        <v>33</v>
      </c>
      <c r="N5616" s="1" t="b">
        <f>IF([first '# in desc]&lt;[pos kw in desc],MID([desc],[pos kw in desc]-7,7))</f>
        <v>0</v>
      </c>
      <c r="O56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16" s="1" t="str">
        <f>TRIM(IF([first '# in desc]&lt;[pos kw in desc],MID([desc],[pos kw in desc]-6,6),FALSE))</f>
        <v>FALSCH</v>
      </c>
      <c r="Q5616" s="1" t="b">
        <f>IF(LEN([manuell])=0,IFERROR([kw fine in title]*1,IFERROR(SUMPRODUCT(COUNTIF(IsDigits,MID([kw in desc],ROW($A$1:$A$150),1)))=LEN([kw in desc]),#N/A)),[manuell])</f>
        <v>0</v>
      </c>
      <c r="R5616" s="1" t="str">
        <f>IF([pos kw in title]&gt;0,MID(J5616,#REF!,4),IF([first '# in title]&gt;0,MID([title],[first '# in title],3),IF([first '# in title]&gt;0,MID([desc],#REF!,3),VLOOKUP([productid],$G$2:$R$1386,8))))</f>
        <v>146</v>
      </c>
      <c r="S5616" s="1" t="e">
        <f>IF([kw in desc]=[kw rough in title],[kw in desc]*1,IFERROR(LEFT([kw_dirty],3)*1,IFERROR(LEFT([kw_dirty],2)*1,"n.a.")))</f>
        <v>#N/A</v>
      </c>
      <c r="T5616" s="1"/>
      <c r="U5616" s="1" t="e">
        <f>VLOOKUP(Tabelle1[[#This Row],[productid]],Tabelle2[#All],2,FALSE)</f>
        <v>#N/A</v>
      </c>
    </row>
    <row r="5617" spans="1:21" hidden="1">
      <c r="A5617" t="s">
        <v>4471</v>
      </c>
      <c r="B5617">
        <v>3885</v>
      </c>
      <c r="C5617">
        <v>289859</v>
      </c>
      <c r="D5617" t="s">
        <v>9216</v>
      </c>
      <c r="E5617" t="s">
        <v>8440</v>
      </c>
      <c r="F5617">
        <v>18406</v>
      </c>
      <c r="G5617">
        <v>1750863</v>
      </c>
      <c r="H5617">
        <f t="shared" si="87"/>
        <v>0</v>
      </c>
      <c r="I5617">
        <f t="array" ref="I5617">MIN(IFERROR(FIND(IstNumbers,A5617),""))</f>
        <v>13</v>
      </c>
      <c r="J5617" s="1" t="e">
        <f>IF([first '# in title]&lt;[pos kw in title],MID([title],[pos kw in title]-6,6),#N/A)</f>
        <v>#N/A</v>
      </c>
      <c r="K5617" s="1" t="e">
        <f>IFERROR(MID(SUBSTITUTE([kw rough in title],",","."),FIND("(",[kw rough in title])+1,20),SUBSTITUTE(IFERROR(MID([kw rough in title],FIND(" ",[kw rough in title])+1,20),[kw rough in title]),",","."))</f>
        <v>#N/A</v>
      </c>
      <c r="L5617" s="1">
        <f>IFERROR(FIND("kW",[desc]),0)</f>
        <v>70</v>
      </c>
      <c r="M5617">
        <f t="array" ref="M5617">MIN(IFERROR(FIND(IstNumbers,E5617),""))</f>
        <v>34</v>
      </c>
      <c r="N5617" s="1" t="str">
        <f>IF([first '# in desc]&lt;[pos kw in desc],MID([desc],[pos kw in desc]-7,7))</f>
        <v xml:space="preserve">­me 42 </v>
      </c>
      <c r="O56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17" s="1" t="str">
        <f>TRIM(IF([first '# in desc]&lt;[pos kw in desc],MID([desc],[pos kw in desc]-6,6),FALSE))</f>
        <v>me 42</v>
      </c>
      <c r="Q5617" s="1" t="b">
        <f>IF(LEN([manuell])=0,IFERROR([kw fine in title]*1,IFERROR(SUMPRODUCT(COUNTIF(IsDigits,MID([kw in desc],ROW($A$1:$A$150),1)))=LEN([kw in desc]),#N/A)),[manuell])</f>
        <v>0</v>
      </c>
      <c r="R5617" s="1" t="str">
        <f>IF([pos kw in title]&gt;0,MID(J5617,#REF!,4),IF([first '# in title]&gt;0,MID([title],[first '# in title],3),IF([first '# in title]&gt;0,MID([desc],#REF!,3),VLOOKUP([productid],$G$2:$R$1386,8))))</f>
        <v xml:space="preserve">42 </v>
      </c>
      <c r="S5617" s="1" t="e">
        <f>IF([kw in desc]=[kw rough in title],[kw in desc]*1,IFERROR(LEFT([kw_dirty],3)*1,IFERROR(LEFT([kw_dirty],2)*1,"n.a.")))</f>
        <v>#N/A</v>
      </c>
      <c r="T5617" s="1"/>
      <c r="U5617" s="1">
        <f>VLOOKUP(Tabelle1[[#This Row],[productid]],Tabelle2[#All],2,FALSE)</f>
        <v>42</v>
      </c>
    </row>
    <row r="5618" spans="1:21" hidden="1">
      <c r="A5618" t="s">
        <v>563</v>
      </c>
      <c r="B5618">
        <v>4090</v>
      </c>
      <c r="C5618">
        <v>289859</v>
      </c>
      <c r="D5618" t="s">
        <v>9217</v>
      </c>
      <c r="E5618" t="s">
        <v>9218</v>
      </c>
      <c r="F5618">
        <v>18406</v>
      </c>
      <c r="G5618">
        <v>3497887</v>
      </c>
      <c r="H5618">
        <f t="shared" si="87"/>
        <v>55</v>
      </c>
      <c r="I5618">
        <f t="array" ref="I5618">MIN(IFERROR(FIND(IstNumbers,A5618),""))</f>
        <v>29</v>
      </c>
      <c r="J5618" s="1" t="str">
        <f>IF([first '# in title]&lt;[pos kw in title],MID([title],[pos kw in title]-6,6),#N/A)</f>
        <v xml:space="preserve">L (42 </v>
      </c>
      <c r="K561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18" s="1">
        <f>IFERROR(FIND("kW",[desc]),0)</f>
        <v>70</v>
      </c>
      <c r="M5618">
        <f t="array" ref="M5618">MIN(IFERROR(FIND(IstNumbers,E5618),""))</f>
        <v>34</v>
      </c>
      <c r="N5618" s="1" t="str">
        <f>IF([first '# in desc]&lt;[pos kw in desc],MID([desc],[pos kw in desc]-7,7))</f>
        <v xml:space="preserve">­me 42 </v>
      </c>
      <c r="O56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18" s="1" t="str">
        <f>TRIM(IF([first '# in desc]&lt;[pos kw in desc],MID([desc],[pos kw in desc]-6,6),FALSE))</f>
        <v>me 42</v>
      </c>
      <c r="Q5618" s="1">
        <f>IF(LEN([manuell])=0,IFERROR([kw fine in title]*1,IFERROR(SUMPRODUCT(COUNTIF(IsDigits,MID([kw in desc],ROW($A$1:$A$150),1)))=LEN([kw in desc]),#N/A)),[manuell])</f>
        <v>42</v>
      </c>
      <c r="R5618" s="1" t="e">
        <f>IF([pos kw in title]&gt;0,MID(J5618,#REF!,4),IF([first '# in title]&gt;0,MID([title],[first '# in title],3),IF([first '# in title]&gt;0,MID([desc],#REF!,3),VLOOKUP([productid],$G$2:$R$1386,8))))</f>
        <v>#REF!</v>
      </c>
      <c r="S5618" s="1" t="str">
        <f>IF([kw in desc]=[kw rough in title],[kw in desc]*1,IFERROR(LEFT([kw_dirty],3)*1,IFERROR(LEFT([kw_dirty],2)*1,"n.a.")))</f>
        <v>n.a.</v>
      </c>
      <c r="T5618" s="1"/>
      <c r="U5618" s="1">
        <f>VLOOKUP(Tabelle1[[#This Row],[productid]],Tabelle2[#All],2,FALSE)</f>
        <v>42</v>
      </c>
    </row>
    <row r="5619" spans="1:21">
      <c r="A5619" t="s">
        <v>4614</v>
      </c>
      <c r="B5619">
        <v>3349</v>
      </c>
      <c r="C5619">
        <v>289859</v>
      </c>
      <c r="D5619" t="s">
        <v>9219</v>
      </c>
      <c r="E5619" t="s">
        <v>9220</v>
      </c>
      <c r="F5619">
        <v>18406</v>
      </c>
      <c r="G5619">
        <v>2286143</v>
      </c>
      <c r="H5619">
        <f t="shared" si="87"/>
        <v>0</v>
      </c>
      <c r="I5619">
        <f t="array" ref="I5619">MIN(IFERROR(FIND(IstNumbers,A5619),""))</f>
        <v>18</v>
      </c>
      <c r="J5619" s="1" t="e">
        <f>IF([first '# in title]&lt;[pos kw in title],MID([title],[pos kw in title]-6,6),#N/A)</f>
        <v>#N/A</v>
      </c>
      <c r="K5619" s="1" t="e">
        <f>IFERROR(MID(SUBSTITUTE([kw rough in title],",","."),FIND("(",[kw rough in title])+1,20),SUBSTITUTE(IFERROR(MID([kw rough in title],FIND(" ",[kw rough in title])+1,20),[kw rough in title]),",","."))</f>
        <v>#N/A</v>
      </c>
      <c r="L5619" s="1">
        <f>IFERROR(FIND("kW",[desc]),0)</f>
        <v>0</v>
      </c>
      <c r="M5619">
        <f t="array" ref="M5619">MIN(IFERROR(FIND(IstNumbers,E5619),""))</f>
        <v>33</v>
      </c>
      <c r="N5619" s="1" t="b">
        <f>IF([first '# in desc]&lt;[pos kw in desc],MID([desc],[pos kw in desc]-7,7))</f>
        <v>0</v>
      </c>
      <c r="O56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19" s="1" t="str">
        <f>TRIM(IF([first '# in desc]&lt;[pos kw in desc],MID([desc],[pos kw in desc]-6,6),FALSE))</f>
        <v>FALSCH</v>
      </c>
      <c r="Q5619" s="1" t="b">
        <f>IF(LEN([manuell])=0,IFERROR([kw fine in title]*1,IFERROR(SUMPRODUCT(COUNTIF(IsDigits,MID([kw in desc],ROW($A$1:$A$150),1)))=LEN([kw in desc]),#N/A)),[manuell])</f>
        <v>0</v>
      </c>
      <c r="R5619" s="1" t="str">
        <f>IF([pos kw in title]&gt;0,MID(J5619,#REF!,4),IF([first '# in title]&gt;0,MID([title],[first '# in title],3),IF([first '# in title]&gt;0,MID([desc],#REF!,3),VLOOKUP([productid],$G$2:$R$1386,8))))</f>
        <v>146</v>
      </c>
      <c r="S5619" s="1" t="e">
        <f>IF([kw in desc]=[kw rough in title],[kw in desc]*1,IFERROR(LEFT([kw_dirty],3)*1,IFERROR(LEFT([kw_dirty],2)*1,"n.a.")))</f>
        <v>#N/A</v>
      </c>
      <c r="T5619" s="1"/>
      <c r="U5619" s="1" t="e">
        <f>VLOOKUP(Tabelle1[[#This Row],[productid]],Tabelle2[#All],2,FALSE)</f>
        <v>#N/A</v>
      </c>
    </row>
    <row r="5620" spans="1:21" hidden="1">
      <c r="A5620" t="s">
        <v>4471</v>
      </c>
      <c r="B5620">
        <v>3890</v>
      </c>
      <c r="C5620">
        <v>289859</v>
      </c>
      <c r="D5620" t="s">
        <v>9221</v>
      </c>
      <c r="E5620" t="s">
        <v>9222</v>
      </c>
      <c r="F5620">
        <v>18406</v>
      </c>
      <c r="G5620">
        <v>1750863</v>
      </c>
      <c r="H5620">
        <f t="shared" si="87"/>
        <v>0</v>
      </c>
      <c r="I5620">
        <f t="array" ref="I5620">MIN(IFERROR(FIND(IstNumbers,A5620),""))</f>
        <v>13</v>
      </c>
      <c r="J5620" s="1" t="e">
        <f>IF([first '# in title]&lt;[pos kw in title],MID([title],[pos kw in title]-6,6),#N/A)</f>
        <v>#N/A</v>
      </c>
      <c r="K5620" s="1" t="e">
        <f>IFERROR(MID(SUBSTITUTE([kw rough in title],",","."),FIND("(",[kw rough in title])+1,20),SUBSTITUTE(IFERROR(MID([kw rough in title],FIND(" ",[kw rough in title])+1,20),[kw rough in title]),",","."))</f>
        <v>#N/A</v>
      </c>
      <c r="L5620" s="1">
        <f>IFERROR(FIND("kW",[desc]),0)</f>
        <v>70</v>
      </c>
      <c r="M5620">
        <f t="array" ref="M5620">MIN(IFERROR(FIND(IstNumbers,E5620),""))</f>
        <v>34</v>
      </c>
      <c r="N5620" s="1" t="str">
        <f>IF([first '# in desc]&lt;[pos kw in desc],MID([desc],[pos kw in desc]-7,7))</f>
        <v xml:space="preserve">­me 42 </v>
      </c>
      <c r="O56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0" s="1" t="str">
        <f>TRIM(IF([first '# in desc]&lt;[pos kw in desc],MID([desc],[pos kw in desc]-6,6),FALSE))</f>
        <v>me 42</v>
      </c>
      <c r="Q5620" s="1" t="b">
        <f>IF(LEN([manuell])=0,IFERROR([kw fine in title]*1,IFERROR(SUMPRODUCT(COUNTIF(IsDigits,MID([kw in desc],ROW($A$1:$A$150),1)))=LEN([kw in desc]),#N/A)),[manuell])</f>
        <v>0</v>
      </c>
      <c r="R5620" s="1" t="str">
        <f>IF([pos kw in title]&gt;0,MID(J5620,#REF!,4),IF([first '# in title]&gt;0,MID([title],[first '# in title],3),IF([first '# in title]&gt;0,MID([desc],#REF!,3),VLOOKUP([productid],$G$2:$R$1386,8))))</f>
        <v xml:space="preserve">42 </v>
      </c>
      <c r="S5620" s="1" t="e">
        <f>IF([kw in desc]=[kw rough in title],[kw in desc]*1,IFERROR(LEFT([kw_dirty],3)*1,IFERROR(LEFT([kw_dirty],2)*1,"n.a.")))</f>
        <v>#N/A</v>
      </c>
      <c r="T5620" s="1"/>
      <c r="U5620" s="1">
        <f>VLOOKUP(Tabelle1[[#This Row],[productid]],Tabelle2[#All],2,FALSE)</f>
        <v>42</v>
      </c>
    </row>
    <row r="5621" spans="1:21" hidden="1">
      <c r="A5621" t="s">
        <v>563</v>
      </c>
      <c r="B5621">
        <v>4090</v>
      </c>
      <c r="C5621">
        <v>289859</v>
      </c>
      <c r="D5621" t="s">
        <v>9223</v>
      </c>
      <c r="E5621" t="s">
        <v>9224</v>
      </c>
      <c r="F5621">
        <v>18406</v>
      </c>
      <c r="G5621">
        <v>3497887</v>
      </c>
      <c r="H5621">
        <f t="shared" si="87"/>
        <v>55</v>
      </c>
      <c r="I5621">
        <f t="array" ref="I5621">MIN(IFERROR(FIND(IstNumbers,A5621),""))</f>
        <v>29</v>
      </c>
      <c r="J5621" s="1" t="str">
        <f>IF([first '# in title]&lt;[pos kw in title],MID([title],[pos kw in title]-6,6),#N/A)</f>
        <v xml:space="preserve">L (42 </v>
      </c>
      <c r="K562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21" s="1">
        <f>IFERROR(FIND("kW",[desc]),0)</f>
        <v>70</v>
      </c>
      <c r="M5621">
        <f t="array" ref="M5621">MIN(IFERROR(FIND(IstNumbers,E5621),""))</f>
        <v>34</v>
      </c>
      <c r="N5621" s="1" t="str">
        <f>IF([first '# in desc]&lt;[pos kw in desc],MID([desc],[pos kw in desc]-7,7))</f>
        <v xml:space="preserve">­me 42 </v>
      </c>
      <c r="O56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1" s="1" t="str">
        <f>TRIM(IF([first '# in desc]&lt;[pos kw in desc],MID([desc],[pos kw in desc]-6,6),FALSE))</f>
        <v>me 42</v>
      </c>
      <c r="Q5621" s="1">
        <f>IF(LEN([manuell])=0,IFERROR([kw fine in title]*1,IFERROR(SUMPRODUCT(COUNTIF(IsDigits,MID([kw in desc],ROW($A$1:$A$150),1)))=LEN([kw in desc]),#N/A)),[manuell])</f>
        <v>42</v>
      </c>
      <c r="R5621" s="1" t="e">
        <f>IF([pos kw in title]&gt;0,MID(J5621,#REF!,4),IF([first '# in title]&gt;0,MID([title],[first '# in title],3),IF([first '# in title]&gt;0,MID([desc],#REF!,3),VLOOKUP([productid],$G$2:$R$1386,8))))</f>
        <v>#REF!</v>
      </c>
      <c r="S5621" s="1" t="str">
        <f>IF([kw in desc]=[kw rough in title],[kw in desc]*1,IFERROR(LEFT([kw_dirty],3)*1,IFERROR(LEFT([kw_dirty],2)*1,"n.a.")))</f>
        <v>n.a.</v>
      </c>
      <c r="T5621" s="1"/>
      <c r="U5621" s="1">
        <f>VLOOKUP(Tabelle1[[#This Row],[productid]],Tabelle2[#All],2,FALSE)</f>
        <v>42</v>
      </c>
    </row>
    <row r="5622" spans="1:21">
      <c r="A5622" t="s">
        <v>4614</v>
      </c>
      <c r="B5622">
        <v>3350</v>
      </c>
      <c r="C5622">
        <v>289859</v>
      </c>
      <c r="D5622" t="s">
        <v>9225</v>
      </c>
      <c r="E5622" t="s">
        <v>9226</v>
      </c>
      <c r="F5622">
        <v>18406</v>
      </c>
      <c r="G5622">
        <v>2286143</v>
      </c>
      <c r="H5622">
        <f t="shared" si="87"/>
        <v>0</v>
      </c>
      <c r="I5622">
        <f t="array" ref="I5622">MIN(IFERROR(FIND(IstNumbers,A5622),""))</f>
        <v>18</v>
      </c>
      <c r="J5622" s="1" t="e">
        <f>IF([first '# in title]&lt;[pos kw in title],MID([title],[pos kw in title]-6,6),#N/A)</f>
        <v>#N/A</v>
      </c>
      <c r="K5622" s="1" t="e">
        <f>IFERROR(MID(SUBSTITUTE([kw rough in title],",","."),FIND("(",[kw rough in title])+1,20),SUBSTITUTE(IFERROR(MID([kw rough in title],FIND(" ",[kw rough in title])+1,20),[kw rough in title]),",","."))</f>
        <v>#N/A</v>
      </c>
      <c r="L5622" s="1">
        <f>IFERROR(FIND("kW",[desc]),0)</f>
        <v>0</v>
      </c>
      <c r="M5622">
        <f t="array" ref="M5622">MIN(IFERROR(FIND(IstNumbers,E5622),""))</f>
        <v>33</v>
      </c>
      <c r="N5622" s="1" t="b">
        <f>IF([first '# in desc]&lt;[pos kw in desc],MID([desc],[pos kw in desc]-7,7))</f>
        <v>0</v>
      </c>
      <c r="O56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22" s="1" t="str">
        <f>TRIM(IF([first '# in desc]&lt;[pos kw in desc],MID([desc],[pos kw in desc]-6,6),FALSE))</f>
        <v>FALSCH</v>
      </c>
      <c r="Q5622" s="1" t="b">
        <f>IF(LEN([manuell])=0,IFERROR([kw fine in title]*1,IFERROR(SUMPRODUCT(COUNTIF(IsDigits,MID([kw in desc],ROW($A$1:$A$150),1)))=LEN([kw in desc]),#N/A)),[manuell])</f>
        <v>0</v>
      </c>
      <c r="R5622" s="1" t="str">
        <f>IF([pos kw in title]&gt;0,MID(J5622,#REF!,4),IF([first '# in title]&gt;0,MID([title],[first '# in title],3),IF([first '# in title]&gt;0,MID([desc],#REF!,3),VLOOKUP([productid],$G$2:$R$1386,8))))</f>
        <v>146</v>
      </c>
      <c r="S5622" s="1" t="e">
        <f>IF([kw in desc]=[kw rough in title],[kw in desc]*1,IFERROR(LEFT([kw_dirty],3)*1,IFERROR(LEFT([kw_dirty],2)*1,"n.a.")))</f>
        <v>#N/A</v>
      </c>
      <c r="T5622" s="1"/>
      <c r="U5622" s="1" t="e">
        <f>VLOOKUP(Tabelle1[[#This Row],[productid]],Tabelle2[#All],2,FALSE)</f>
        <v>#N/A</v>
      </c>
    </row>
    <row r="5623" spans="1:21" hidden="1">
      <c r="A5623" t="s">
        <v>4471</v>
      </c>
      <c r="B5623">
        <v>3890</v>
      </c>
      <c r="C5623">
        <v>289859</v>
      </c>
      <c r="D5623" t="s">
        <v>9227</v>
      </c>
      <c r="E5623" t="s">
        <v>8456</v>
      </c>
      <c r="F5623">
        <v>18406</v>
      </c>
      <c r="G5623">
        <v>1750863</v>
      </c>
      <c r="H5623">
        <f t="shared" si="87"/>
        <v>0</v>
      </c>
      <c r="I5623">
        <f t="array" ref="I5623">MIN(IFERROR(FIND(IstNumbers,A5623),""))</f>
        <v>13</v>
      </c>
      <c r="J5623" s="1" t="e">
        <f>IF([first '# in title]&lt;[pos kw in title],MID([title],[pos kw in title]-6,6),#N/A)</f>
        <v>#N/A</v>
      </c>
      <c r="K5623" s="1" t="e">
        <f>IFERROR(MID(SUBSTITUTE([kw rough in title],",","."),FIND("(",[kw rough in title])+1,20),SUBSTITUTE(IFERROR(MID([kw rough in title],FIND(" ",[kw rough in title])+1,20),[kw rough in title]),",","."))</f>
        <v>#N/A</v>
      </c>
      <c r="L5623" s="1">
        <f>IFERROR(FIND("kW",[desc]),0)</f>
        <v>70</v>
      </c>
      <c r="M5623">
        <f t="array" ref="M5623">MIN(IFERROR(FIND(IstNumbers,E5623),""))</f>
        <v>34</v>
      </c>
      <c r="N5623" s="1" t="str">
        <f>IF([first '# in desc]&lt;[pos kw in desc],MID([desc],[pos kw in desc]-7,7))</f>
        <v xml:space="preserve">­me 42 </v>
      </c>
      <c r="O56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3" s="1" t="str">
        <f>TRIM(IF([first '# in desc]&lt;[pos kw in desc],MID([desc],[pos kw in desc]-6,6),FALSE))</f>
        <v>me 42</v>
      </c>
      <c r="Q5623" s="1" t="b">
        <f>IF(LEN([manuell])=0,IFERROR([kw fine in title]*1,IFERROR(SUMPRODUCT(COUNTIF(IsDigits,MID([kw in desc],ROW($A$1:$A$150),1)))=LEN([kw in desc]),#N/A)),[manuell])</f>
        <v>0</v>
      </c>
      <c r="R5623" s="1" t="str">
        <f>IF([pos kw in title]&gt;0,MID(J5623,#REF!,4),IF([first '# in title]&gt;0,MID([title],[first '# in title],3),IF([first '# in title]&gt;0,MID([desc],#REF!,3),VLOOKUP([productid],$G$2:$R$1386,8))))</f>
        <v xml:space="preserve">42 </v>
      </c>
      <c r="S5623" s="1" t="e">
        <f>IF([kw in desc]=[kw rough in title],[kw in desc]*1,IFERROR(LEFT([kw_dirty],3)*1,IFERROR(LEFT([kw_dirty],2)*1,"n.a.")))</f>
        <v>#N/A</v>
      </c>
      <c r="T5623" s="1"/>
      <c r="U5623" s="1">
        <f>VLOOKUP(Tabelle1[[#This Row],[productid]],Tabelle2[#All],2,FALSE)</f>
        <v>42</v>
      </c>
    </row>
    <row r="5624" spans="1:21" hidden="1">
      <c r="A5624" t="s">
        <v>563</v>
      </c>
      <c r="B5624">
        <v>4090</v>
      </c>
      <c r="C5624">
        <v>289859</v>
      </c>
      <c r="D5624" t="s">
        <v>9228</v>
      </c>
      <c r="E5624" t="s">
        <v>9229</v>
      </c>
      <c r="F5624">
        <v>18406</v>
      </c>
      <c r="G5624">
        <v>3497887</v>
      </c>
      <c r="H5624">
        <f t="shared" si="87"/>
        <v>55</v>
      </c>
      <c r="I5624">
        <f t="array" ref="I5624">MIN(IFERROR(FIND(IstNumbers,A5624),""))</f>
        <v>29</v>
      </c>
      <c r="J5624" s="1" t="str">
        <f>IF([first '# in title]&lt;[pos kw in title],MID([title],[pos kw in title]-6,6),#N/A)</f>
        <v xml:space="preserve">L (42 </v>
      </c>
      <c r="K562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24" s="1">
        <f>IFERROR(FIND("kW",[desc]),0)</f>
        <v>70</v>
      </c>
      <c r="M5624">
        <f t="array" ref="M5624">MIN(IFERROR(FIND(IstNumbers,E5624),""))</f>
        <v>34</v>
      </c>
      <c r="N5624" s="1" t="str">
        <f>IF([first '# in desc]&lt;[pos kw in desc],MID([desc],[pos kw in desc]-7,7))</f>
        <v xml:space="preserve">­me 42 </v>
      </c>
      <c r="O56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4" s="1" t="str">
        <f>TRIM(IF([first '# in desc]&lt;[pos kw in desc],MID([desc],[pos kw in desc]-6,6),FALSE))</f>
        <v>me 42</v>
      </c>
      <c r="Q5624" s="1">
        <f>IF(LEN([manuell])=0,IFERROR([kw fine in title]*1,IFERROR(SUMPRODUCT(COUNTIF(IsDigits,MID([kw in desc],ROW($A$1:$A$150),1)))=LEN([kw in desc]),#N/A)),[manuell])</f>
        <v>42</v>
      </c>
      <c r="R5624" s="1" t="e">
        <f>IF([pos kw in title]&gt;0,MID(J5624,#REF!,4),IF([first '# in title]&gt;0,MID([title],[first '# in title],3),IF([first '# in title]&gt;0,MID([desc],#REF!,3),VLOOKUP([productid],$G$2:$R$1386,8))))</f>
        <v>#REF!</v>
      </c>
      <c r="S5624" s="1" t="str">
        <f>IF([kw in desc]=[kw rough in title],[kw in desc]*1,IFERROR(LEFT([kw_dirty],3)*1,IFERROR(LEFT([kw_dirty],2)*1,"n.a.")))</f>
        <v>n.a.</v>
      </c>
      <c r="T5624" s="1"/>
      <c r="U5624" s="1">
        <f>VLOOKUP(Tabelle1[[#This Row],[productid]],Tabelle2[#All],2,FALSE)</f>
        <v>42</v>
      </c>
    </row>
    <row r="5625" spans="1:21" hidden="1">
      <c r="A5625" t="s">
        <v>4471</v>
      </c>
      <c r="B5625">
        <v>3890</v>
      </c>
      <c r="C5625">
        <v>289859</v>
      </c>
      <c r="D5625" t="s">
        <v>9230</v>
      </c>
      <c r="E5625" t="s">
        <v>8461</v>
      </c>
      <c r="F5625">
        <v>18406</v>
      </c>
      <c r="G5625">
        <v>1750863</v>
      </c>
      <c r="H5625">
        <f t="shared" si="87"/>
        <v>0</v>
      </c>
      <c r="I5625">
        <f t="array" ref="I5625">MIN(IFERROR(FIND(IstNumbers,A5625),""))</f>
        <v>13</v>
      </c>
      <c r="J5625" s="1" t="e">
        <f>IF([first '# in title]&lt;[pos kw in title],MID([title],[pos kw in title]-6,6),#N/A)</f>
        <v>#N/A</v>
      </c>
      <c r="K5625" s="1" t="e">
        <f>IFERROR(MID(SUBSTITUTE([kw rough in title],",","."),FIND("(",[kw rough in title])+1,20),SUBSTITUTE(IFERROR(MID([kw rough in title],FIND(" ",[kw rough in title])+1,20),[kw rough in title]),",","."))</f>
        <v>#N/A</v>
      </c>
      <c r="L5625" s="1">
        <f>IFERROR(FIND("kW",[desc]),0)</f>
        <v>70</v>
      </c>
      <c r="M5625">
        <f t="array" ref="M5625">MIN(IFERROR(FIND(IstNumbers,E5625),""))</f>
        <v>34</v>
      </c>
      <c r="N5625" s="1" t="str">
        <f>IF([first '# in desc]&lt;[pos kw in desc],MID([desc],[pos kw in desc]-7,7))</f>
        <v xml:space="preserve">­me 42 </v>
      </c>
      <c r="O56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5" s="1" t="str">
        <f>TRIM(IF([first '# in desc]&lt;[pos kw in desc],MID([desc],[pos kw in desc]-6,6),FALSE))</f>
        <v>me 42</v>
      </c>
      <c r="Q5625" s="1" t="b">
        <f>IF(LEN([manuell])=0,IFERROR([kw fine in title]*1,IFERROR(SUMPRODUCT(COUNTIF(IsDigits,MID([kw in desc],ROW($A$1:$A$150),1)))=LEN([kw in desc]),#N/A)),[manuell])</f>
        <v>0</v>
      </c>
      <c r="R5625" s="1" t="str">
        <f>IF([pos kw in title]&gt;0,MID(J5625,#REF!,4),IF([first '# in title]&gt;0,MID([title],[first '# in title],3),IF([first '# in title]&gt;0,MID([desc],#REF!,3),VLOOKUP([productid],$G$2:$R$1386,8))))</f>
        <v xml:space="preserve">42 </v>
      </c>
      <c r="S5625" s="1" t="e">
        <f>IF([kw in desc]=[kw rough in title],[kw in desc]*1,IFERROR(LEFT([kw_dirty],3)*1,IFERROR(LEFT([kw_dirty],2)*1,"n.a.")))</f>
        <v>#N/A</v>
      </c>
      <c r="T5625" s="1"/>
      <c r="U5625" s="1">
        <f>VLOOKUP(Tabelle1[[#This Row],[productid]],Tabelle2[#All],2,FALSE)</f>
        <v>42</v>
      </c>
    </row>
    <row r="5626" spans="1:21" hidden="1">
      <c r="A5626" t="s">
        <v>563</v>
      </c>
      <c r="B5626">
        <v>4090</v>
      </c>
      <c r="C5626">
        <v>289859</v>
      </c>
      <c r="D5626" t="s">
        <v>9231</v>
      </c>
      <c r="E5626" t="s">
        <v>9232</v>
      </c>
      <c r="F5626">
        <v>18406</v>
      </c>
      <c r="G5626">
        <v>3497887</v>
      </c>
      <c r="H5626">
        <f t="shared" si="87"/>
        <v>55</v>
      </c>
      <c r="I5626">
        <f t="array" ref="I5626">MIN(IFERROR(FIND(IstNumbers,A5626),""))</f>
        <v>29</v>
      </c>
      <c r="J5626" s="1" t="str">
        <f>IF([first '# in title]&lt;[pos kw in title],MID([title],[pos kw in title]-6,6),#N/A)</f>
        <v xml:space="preserve">L (42 </v>
      </c>
      <c r="K562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26" s="1">
        <f>IFERROR(FIND("kW",[desc]),0)</f>
        <v>70</v>
      </c>
      <c r="M5626">
        <f t="array" ref="M5626">MIN(IFERROR(FIND(IstNumbers,E5626),""))</f>
        <v>34</v>
      </c>
      <c r="N5626" s="1" t="str">
        <f>IF([first '# in desc]&lt;[pos kw in desc],MID([desc],[pos kw in desc]-7,7))</f>
        <v xml:space="preserve">­me 42 </v>
      </c>
      <c r="O56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6" s="1" t="str">
        <f>TRIM(IF([first '# in desc]&lt;[pos kw in desc],MID([desc],[pos kw in desc]-6,6),FALSE))</f>
        <v>me 42</v>
      </c>
      <c r="Q5626" s="1">
        <f>IF(LEN([manuell])=0,IFERROR([kw fine in title]*1,IFERROR(SUMPRODUCT(COUNTIF(IsDigits,MID([kw in desc],ROW($A$1:$A$150),1)))=LEN([kw in desc]),#N/A)),[manuell])</f>
        <v>42</v>
      </c>
      <c r="R5626" s="1" t="e">
        <f>IF([pos kw in title]&gt;0,MID(J5626,#REF!,4),IF([first '# in title]&gt;0,MID([title],[first '# in title],3),IF([first '# in title]&gt;0,MID([desc],#REF!,3),VLOOKUP([productid],$G$2:$R$1386,8))))</f>
        <v>#REF!</v>
      </c>
      <c r="S5626" s="1" t="str">
        <f>IF([kw in desc]=[kw rough in title],[kw in desc]*1,IFERROR(LEFT([kw_dirty],3)*1,IFERROR(LEFT([kw_dirty],2)*1,"n.a.")))</f>
        <v>n.a.</v>
      </c>
      <c r="T5626" s="1"/>
      <c r="U5626" s="1">
        <f>VLOOKUP(Tabelle1[[#This Row],[productid]],Tabelle2[#All],2,FALSE)</f>
        <v>42</v>
      </c>
    </row>
    <row r="5627" spans="1:21" hidden="1">
      <c r="A5627" t="s">
        <v>4471</v>
      </c>
      <c r="B5627">
        <v>3890</v>
      </c>
      <c r="C5627">
        <v>289859</v>
      </c>
      <c r="D5627" t="s">
        <v>9233</v>
      </c>
      <c r="E5627" t="s">
        <v>8466</v>
      </c>
      <c r="F5627">
        <v>18406</v>
      </c>
      <c r="G5627">
        <v>1750863</v>
      </c>
      <c r="H5627">
        <f t="shared" si="87"/>
        <v>0</v>
      </c>
      <c r="I5627">
        <f t="array" ref="I5627">MIN(IFERROR(FIND(IstNumbers,A5627),""))</f>
        <v>13</v>
      </c>
      <c r="J5627" s="1" t="e">
        <f>IF([first '# in title]&lt;[pos kw in title],MID([title],[pos kw in title]-6,6),#N/A)</f>
        <v>#N/A</v>
      </c>
      <c r="K5627" s="1" t="e">
        <f>IFERROR(MID(SUBSTITUTE([kw rough in title],",","."),FIND("(",[kw rough in title])+1,20),SUBSTITUTE(IFERROR(MID([kw rough in title],FIND(" ",[kw rough in title])+1,20),[kw rough in title]),",","."))</f>
        <v>#N/A</v>
      </c>
      <c r="L5627" s="1">
        <f>IFERROR(FIND("kW",[desc]),0)</f>
        <v>70</v>
      </c>
      <c r="M5627">
        <f t="array" ref="M5627">MIN(IFERROR(FIND(IstNumbers,E5627),""))</f>
        <v>34</v>
      </c>
      <c r="N5627" s="1" t="str">
        <f>IF([first '# in desc]&lt;[pos kw in desc],MID([desc],[pos kw in desc]-7,7))</f>
        <v xml:space="preserve">­me 42 </v>
      </c>
      <c r="O56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7" s="1" t="str">
        <f>TRIM(IF([first '# in desc]&lt;[pos kw in desc],MID([desc],[pos kw in desc]-6,6),FALSE))</f>
        <v>me 42</v>
      </c>
      <c r="Q5627" s="1" t="b">
        <f>IF(LEN([manuell])=0,IFERROR([kw fine in title]*1,IFERROR(SUMPRODUCT(COUNTIF(IsDigits,MID([kw in desc],ROW($A$1:$A$150),1)))=LEN([kw in desc]),#N/A)),[manuell])</f>
        <v>0</v>
      </c>
      <c r="R5627" s="1" t="str">
        <f>IF([pos kw in title]&gt;0,MID(J5627,#REF!,4),IF([first '# in title]&gt;0,MID([title],[first '# in title],3),IF([first '# in title]&gt;0,MID([desc],#REF!,3),VLOOKUP([productid],$G$2:$R$1386,8))))</f>
        <v xml:space="preserve">42 </v>
      </c>
      <c r="S5627" s="1" t="e">
        <f>IF([kw in desc]=[kw rough in title],[kw in desc]*1,IFERROR(LEFT([kw_dirty],3)*1,IFERROR(LEFT([kw_dirty],2)*1,"n.a.")))</f>
        <v>#N/A</v>
      </c>
      <c r="T5627" s="1"/>
      <c r="U5627" s="1">
        <f>VLOOKUP(Tabelle1[[#This Row],[productid]],Tabelle2[#All],2,FALSE)</f>
        <v>42</v>
      </c>
    </row>
    <row r="5628" spans="1:21" hidden="1">
      <c r="A5628" t="s">
        <v>563</v>
      </c>
      <c r="B5628">
        <v>4105</v>
      </c>
      <c r="C5628">
        <v>289859</v>
      </c>
      <c r="D5628" t="s">
        <v>9234</v>
      </c>
      <c r="E5628" t="s">
        <v>9235</v>
      </c>
      <c r="F5628">
        <v>18406</v>
      </c>
      <c r="G5628">
        <v>3497887</v>
      </c>
      <c r="H5628">
        <f t="shared" si="87"/>
        <v>55</v>
      </c>
      <c r="I5628">
        <f t="array" ref="I5628">MIN(IFERROR(FIND(IstNumbers,A5628),""))</f>
        <v>29</v>
      </c>
      <c r="J5628" s="1" t="str">
        <f>IF([first '# in title]&lt;[pos kw in title],MID([title],[pos kw in title]-6,6),#N/A)</f>
        <v xml:space="preserve">L (42 </v>
      </c>
      <c r="K562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28" s="1">
        <f>IFERROR(FIND("kW",[desc]),0)</f>
        <v>70</v>
      </c>
      <c r="M5628">
        <f t="array" ref="M5628">MIN(IFERROR(FIND(IstNumbers,E5628),""))</f>
        <v>34</v>
      </c>
      <c r="N5628" s="1" t="str">
        <f>IF([first '# in desc]&lt;[pos kw in desc],MID([desc],[pos kw in desc]-7,7))</f>
        <v xml:space="preserve">­me 42 </v>
      </c>
      <c r="O56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8" s="1" t="str">
        <f>TRIM(IF([first '# in desc]&lt;[pos kw in desc],MID([desc],[pos kw in desc]-6,6),FALSE))</f>
        <v>me 42</v>
      </c>
      <c r="Q5628" s="1">
        <f>IF(LEN([manuell])=0,IFERROR([kw fine in title]*1,IFERROR(SUMPRODUCT(COUNTIF(IsDigits,MID([kw in desc],ROW($A$1:$A$150),1)))=LEN([kw in desc]),#N/A)),[manuell])</f>
        <v>42</v>
      </c>
      <c r="R5628" s="1" t="e">
        <f>IF([pos kw in title]&gt;0,MID(J5628,#REF!,4),IF([first '# in title]&gt;0,MID([title],[first '# in title],3),IF([first '# in title]&gt;0,MID([desc],#REF!,3),VLOOKUP([productid],$G$2:$R$1386,8))))</f>
        <v>#REF!</v>
      </c>
      <c r="S5628" s="1" t="str">
        <f>IF([kw in desc]=[kw rough in title],[kw in desc]*1,IFERROR(LEFT([kw_dirty],3)*1,IFERROR(LEFT([kw_dirty],2)*1,"n.a.")))</f>
        <v>n.a.</v>
      </c>
      <c r="T5628" s="1"/>
      <c r="U5628" s="1">
        <f>VLOOKUP(Tabelle1[[#This Row],[productid]],Tabelle2[#All],2,FALSE)</f>
        <v>42</v>
      </c>
    </row>
    <row r="5629" spans="1:21" hidden="1">
      <c r="A5629" t="s">
        <v>4471</v>
      </c>
      <c r="B5629">
        <v>3890</v>
      </c>
      <c r="C5629">
        <v>289859</v>
      </c>
      <c r="D5629" t="s">
        <v>9236</v>
      </c>
      <c r="E5629" t="s">
        <v>8446</v>
      </c>
      <c r="F5629">
        <v>18406</v>
      </c>
      <c r="G5629">
        <v>1750863</v>
      </c>
      <c r="H5629">
        <f t="shared" si="87"/>
        <v>0</v>
      </c>
      <c r="I5629">
        <f t="array" ref="I5629">MIN(IFERROR(FIND(IstNumbers,A5629),""))</f>
        <v>13</v>
      </c>
      <c r="J5629" s="1" t="e">
        <f>IF([first '# in title]&lt;[pos kw in title],MID([title],[pos kw in title]-6,6),#N/A)</f>
        <v>#N/A</v>
      </c>
      <c r="K5629" s="1" t="e">
        <f>IFERROR(MID(SUBSTITUTE([kw rough in title],",","."),FIND("(",[kw rough in title])+1,20),SUBSTITUTE(IFERROR(MID([kw rough in title],FIND(" ",[kw rough in title])+1,20),[kw rough in title]),",","."))</f>
        <v>#N/A</v>
      </c>
      <c r="L5629" s="1">
        <f>IFERROR(FIND("kW",[desc]),0)</f>
        <v>70</v>
      </c>
      <c r="M5629">
        <f t="array" ref="M5629">MIN(IFERROR(FIND(IstNumbers,E5629),""))</f>
        <v>34</v>
      </c>
      <c r="N5629" s="1" t="str">
        <f>IF([first '# in desc]&lt;[pos kw in desc],MID([desc],[pos kw in desc]-7,7))</f>
        <v xml:space="preserve">­me 42 </v>
      </c>
      <c r="O562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29" s="1" t="str">
        <f>TRIM(IF([first '# in desc]&lt;[pos kw in desc],MID([desc],[pos kw in desc]-6,6),FALSE))</f>
        <v>me 42</v>
      </c>
      <c r="Q5629" s="1" t="b">
        <f>IF(LEN([manuell])=0,IFERROR([kw fine in title]*1,IFERROR(SUMPRODUCT(COUNTIF(IsDigits,MID([kw in desc],ROW($A$1:$A$150),1)))=LEN([kw in desc]),#N/A)),[manuell])</f>
        <v>0</v>
      </c>
      <c r="R5629" s="1" t="str">
        <f>IF([pos kw in title]&gt;0,MID(J5629,#REF!,4),IF([first '# in title]&gt;0,MID([title],[first '# in title],3),IF([first '# in title]&gt;0,MID([desc],#REF!,3),VLOOKUP([productid],$G$2:$R$1386,8))))</f>
        <v xml:space="preserve">42 </v>
      </c>
      <c r="S5629" s="1" t="e">
        <f>IF([kw in desc]=[kw rough in title],[kw in desc]*1,IFERROR(LEFT([kw_dirty],3)*1,IFERROR(LEFT([kw_dirty],2)*1,"n.a.")))</f>
        <v>#N/A</v>
      </c>
      <c r="T5629" s="1"/>
      <c r="U5629" s="1">
        <f>VLOOKUP(Tabelle1[[#This Row],[productid]],Tabelle2[#All],2,FALSE)</f>
        <v>42</v>
      </c>
    </row>
    <row r="5630" spans="1:21" hidden="1">
      <c r="A5630" t="s">
        <v>563</v>
      </c>
      <c r="B5630">
        <v>4110</v>
      </c>
      <c r="C5630">
        <v>289859</v>
      </c>
      <c r="D5630" t="s">
        <v>9237</v>
      </c>
      <c r="E5630" t="s">
        <v>9238</v>
      </c>
      <c r="F5630">
        <v>18406</v>
      </c>
      <c r="G5630">
        <v>3497887</v>
      </c>
      <c r="H5630">
        <f t="shared" si="87"/>
        <v>55</v>
      </c>
      <c r="I5630">
        <f t="array" ref="I5630">MIN(IFERROR(FIND(IstNumbers,A5630),""))</f>
        <v>29</v>
      </c>
      <c r="J5630" s="1" t="str">
        <f>IF([first '# in title]&lt;[pos kw in title],MID([title],[pos kw in title]-6,6),#N/A)</f>
        <v xml:space="preserve">L (42 </v>
      </c>
      <c r="K563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30" s="1">
        <f>IFERROR(FIND("kW",[desc]),0)</f>
        <v>70</v>
      </c>
      <c r="M5630">
        <f t="array" ref="M5630">MIN(IFERROR(FIND(IstNumbers,E5630),""))</f>
        <v>34</v>
      </c>
      <c r="N5630" s="1" t="str">
        <f>IF([first '# in desc]&lt;[pos kw in desc],MID([desc],[pos kw in desc]-7,7))</f>
        <v xml:space="preserve">­me 42 </v>
      </c>
      <c r="O56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30" s="1" t="str">
        <f>TRIM(IF([first '# in desc]&lt;[pos kw in desc],MID([desc],[pos kw in desc]-6,6),FALSE))</f>
        <v>me 42</v>
      </c>
      <c r="Q5630" s="1">
        <f>IF(LEN([manuell])=0,IFERROR([kw fine in title]*1,IFERROR(SUMPRODUCT(COUNTIF(IsDigits,MID([kw in desc],ROW($A$1:$A$150),1)))=LEN([kw in desc]),#N/A)),[manuell])</f>
        <v>42</v>
      </c>
      <c r="R5630" s="1" t="e">
        <f>IF([pos kw in title]&gt;0,MID(J5630,#REF!,4),IF([first '# in title]&gt;0,MID([title],[first '# in title],3),IF([first '# in title]&gt;0,MID([desc],#REF!,3),VLOOKUP([productid],$G$2:$R$1386,8))))</f>
        <v>#REF!</v>
      </c>
      <c r="S5630" s="1" t="str">
        <f>IF([kw in desc]=[kw rough in title],[kw in desc]*1,IFERROR(LEFT([kw_dirty],3)*1,IFERROR(LEFT([kw_dirty],2)*1,"n.a.")))</f>
        <v>n.a.</v>
      </c>
      <c r="T5630" s="1"/>
      <c r="U5630" s="1">
        <f>VLOOKUP(Tabelle1[[#This Row],[productid]],Tabelle2[#All],2,FALSE)</f>
        <v>42</v>
      </c>
    </row>
    <row r="5631" spans="1:21" hidden="1">
      <c r="A5631" t="s">
        <v>4471</v>
      </c>
      <c r="B5631">
        <v>3890</v>
      </c>
      <c r="C5631">
        <v>289859</v>
      </c>
      <c r="D5631" t="s">
        <v>9239</v>
      </c>
      <c r="E5631" t="s">
        <v>8451</v>
      </c>
      <c r="F5631">
        <v>18406</v>
      </c>
      <c r="G5631">
        <v>1750863</v>
      </c>
      <c r="H5631">
        <f t="shared" si="87"/>
        <v>0</v>
      </c>
      <c r="I5631">
        <f t="array" ref="I5631">MIN(IFERROR(FIND(IstNumbers,A5631),""))</f>
        <v>13</v>
      </c>
      <c r="J5631" s="1" t="e">
        <f>IF([first '# in title]&lt;[pos kw in title],MID([title],[pos kw in title]-6,6),#N/A)</f>
        <v>#N/A</v>
      </c>
      <c r="K5631" s="1" t="e">
        <f>IFERROR(MID(SUBSTITUTE([kw rough in title],",","."),FIND("(",[kw rough in title])+1,20),SUBSTITUTE(IFERROR(MID([kw rough in title],FIND(" ",[kw rough in title])+1,20),[kw rough in title]),",","."))</f>
        <v>#N/A</v>
      </c>
      <c r="L5631" s="1">
        <f>IFERROR(FIND("kW",[desc]),0)</f>
        <v>70</v>
      </c>
      <c r="M5631">
        <f t="array" ref="M5631">MIN(IFERROR(FIND(IstNumbers,E5631),""))</f>
        <v>34</v>
      </c>
      <c r="N5631" s="1" t="str">
        <f>IF([first '# in desc]&lt;[pos kw in desc],MID([desc],[pos kw in desc]-7,7))</f>
        <v xml:space="preserve">­me 42 </v>
      </c>
      <c r="O56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31" s="1" t="str">
        <f>TRIM(IF([first '# in desc]&lt;[pos kw in desc],MID([desc],[pos kw in desc]-6,6),FALSE))</f>
        <v>me 42</v>
      </c>
      <c r="Q5631" s="1" t="b">
        <f>IF(LEN([manuell])=0,IFERROR([kw fine in title]*1,IFERROR(SUMPRODUCT(COUNTIF(IsDigits,MID([kw in desc],ROW($A$1:$A$150),1)))=LEN([kw in desc]),#N/A)),[manuell])</f>
        <v>0</v>
      </c>
      <c r="R5631" s="1" t="str">
        <f>IF([pos kw in title]&gt;0,MID(J5631,#REF!,4),IF([first '# in title]&gt;0,MID([title],[first '# in title],3),IF([first '# in title]&gt;0,MID([desc],#REF!,3),VLOOKUP([productid],$G$2:$R$1386,8))))</f>
        <v xml:space="preserve">42 </v>
      </c>
      <c r="S5631" s="1" t="e">
        <f>IF([kw in desc]=[kw rough in title],[kw in desc]*1,IFERROR(LEFT([kw_dirty],3)*1,IFERROR(LEFT([kw_dirty],2)*1,"n.a.")))</f>
        <v>#N/A</v>
      </c>
      <c r="T5631" s="1"/>
      <c r="U5631" s="1">
        <f>VLOOKUP(Tabelle1[[#This Row],[productid]],Tabelle2[#All],2,FALSE)</f>
        <v>42</v>
      </c>
    </row>
    <row r="5632" spans="1:21" hidden="1">
      <c r="A5632" t="s">
        <v>563</v>
      </c>
      <c r="B5632">
        <v>4110</v>
      </c>
      <c r="C5632">
        <v>289859</v>
      </c>
      <c r="D5632" t="s">
        <v>9240</v>
      </c>
      <c r="E5632" t="s">
        <v>9241</v>
      </c>
      <c r="F5632">
        <v>18406</v>
      </c>
      <c r="G5632">
        <v>3497887</v>
      </c>
      <c r="H5632">
        <f t="shared" si="87"/>
        <v>55</v>
      </c>
      <c r="I5632">
        <f t="array" ref="I5632">MIN(IFERROR(FIND(IstNumbers,A5632),""))</f>
        <v>29</v>
      </c>
      <c r="J5632" s="1" t="str">
        <f>IF([first '# in title]&lt;[pos kw in title],MID([title],[pos kw in title]-6,6),#N/A)</f>
        <v xml:space="preserve">L (42 </v>
      </c>
      <c r="K563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32" s="1">
        <f>IFERROR(FIND("kW",[desc]),0)</f>
        <v>70</v>
      </c>
      <c r="M5632">
        <f t="array" ref="M5632">MIN(IFERROR(FIND(IstNumbers,E5632),""))</f>
        <v>34</v>
      </c>
      <c r="N5632" s="1" t="str">
        <f>IF([first '# in desc]&lt;[pos kw in desc],MID([desc],[pos kw in desc]-7,7))</f>
        <v xml:space="preserve">­me 42 </v>
      </c>
      <c r="O56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32" s="1" t="str">
        <f>TRIM(IF([first '# in desc]&lt;[pos kw in desc],MID([desc],[pos kw in desc]-6,6),FALSE))</f>
        <v>me 42</v>
      </c>
      <c r="Q5632" s="1">
        <f>IF(LEN([manuell])=0,IFERROR([kw fine in title]*1,IFERROR(SUMPRODUCT(COUNTIF(IsDigits,MID([kw in desc],ROW($A$1:$A$150),1)))=LEN([kw in desc]),#N/A)),[manuell])</f>
        <v>42</v>
      </c>
      <c r="R5632" s="1" t="e">
        <f>IF([pos kw in title]&gt;0,MID(J5632,#REF!,4),IF([first '# in title]&gt;0,MID([title],[first '# in title],3),IF([first '# in title]&gt;0,MID([desc],#REF!,3),VLOOKUP([productid],$G$2:$R$1386,8))))</f>
        <v>#REF!</v>
      </c>
      <c r="S5632" s="1" t="str">
        <f>IF([kw in desc]=[kw rough in title],[kw in desc]*1,IFERROR(LEFT([kw_dirty],3)*1,IFERROR(LEFT([kw_dirty],2)*1,"n.a.")))</f>
        <v>n.a.</v>
      </c>
      <c r="T5632" s="1"/>
      <c r="U5632" s="1">
        <f>VLOOKUP(Tabelle1[[#This Row],[productid]],Tabelle2[#All],2,FALSE)</f>
        <v>42</v>
      </c>
    </row>
    <row r="5633" spans="1:21" hidden="1">
      <c r="A5633" t="s">
        <v>4471</v>
      </c>
      <c r="B5633">
        <v>3890</v>
      </c>
      <c r="C5633">
        <v>289859</v>
      </c>
      <c r="D5633" t="s">
        <v>9242</v>
      </c>
      <c r="E5633" t="s">
        <v>7472</v>
      </c>
      <c r="F5633">
        <v>18406</v>
      </c>
      <c r="G5633">
        <v>1750863</v>
      </c>
      <c r="H5633">
        <f t="shared" si="87"/>
        <v>0</v>
      </c>
      <c r="I5633">
        <f t="array" ref="I5633">MIN(IFERROR(FIND(IstNumbers,A5633),""))</f>
        <v>13</v>
      </c>
      <c r="J5633" s="1" t="e">
        <f>IF([first '# in title]&lt;[pos kw in title],MID([title],[pos kw in title]-6,6),#N/A)</f>
        <v>#N/A</v>
      </c>
      <c r="K5633" s="1" t="e">
        <f>IFERROR(MID(SUBSTITUTE([kw rough in title],",","."),FIND("(",[kw rough in title])+1,20),SUBSTITUTE(IFERROR(MID([kw rough in title],FIND(" ",[kw rough in title])+1,20),[kw rough in title]),",","."))</f>
        <v>#N/A</v>
      </c>
      <c r="L5633" s="1">
        <f>IFERROR(FIND("kW",[desc]),0)</f>
        <v>70</v>
      </c>
      <c r="M5633">
        <f t="array" ref="M5633">MIN(IFERROR(FIND(IstNumbers,E5633),""))</f>
        <v>34</v>
      </c>
      <c r="N5633" s="1" t="str">
        <f>IF([first '# in desc]&lt;[pos kw in desc],MID([desc],[pos kw in desc]-7,7))</f>
        <v xml:space="preserve">­me 42 </v>
      </c>
      <c r="O56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33" s="1" t="str">
        <f>TRIM(IF([first '# in desc]&lt;[pos kw in desc],MID([desc],[pos kw in desc]-6,6),FALSE))</f>
        <v>me 42</v>
      </c>
      <c r="Q5633" s="1" t="b">
        <f>IF(LEN([manuell])=0,IFERROR([kw fine in title]*1,IFERROR(SUMPRODUCT(COUNTIF(IsDigits,MID([kw in desc],ROW($A$1:$A$150),1)))=LEN([kw in desc]),#N/A)),[manuell])</f>
        <v>0</v>
      </c>
      <c r="R5633" s="1" t="str">
        <f>IF([pos kw in title]&gt;0,MID(J5633,#REF!,4),IF([first '# in title]&gt;0,MID([title],[first '# in title],3),IF([first '# in title]&gt;0,MID([desc],#REF!,3),VLOOKUP([productid],$G$2:$R$1386,8))))</f>
        <v xml:space="preserve">42 </v>
      </c>
      <c r="S5633" s="1" t="e">
        <f>IF([kw in desc]=[kw rough in title],[kw in desc]*1,IFERROR(LEFT([kw_dirty],3)*1,IFERROR(LEFT([kw_dirty],2)*1,"n.a.")))</f>
        <v>#N/A</v>
      </c>
      <c r="T5633" s="1"/>
      <c r="U5633" s="1">
        <f>VLOOKUP(Tabelle1[[#This Row],[productid]],Tabelle2[#All],2,FALSE)</f>
        <v>42</v>
      </c>
    </row>
    <row r="5634" spans="1:21" hidden="1">
      <c r="A5634" t="s">
        <v>563</v>
      </c>
      <c r="B5634">
        <v>4110</v>
      </c>
      <c r="C5634">
        <v>289859</v>
      </c>
      <c r="D5634" t="s">
        <v>9243</v>
      </c>
      <c r="E5634" t="s">
        <v>9244</v>
      </c>
      <c r="F5634">
        <v>18406</v>
      </c>
      <c r="G5634">
        <v>3497887</v>
      </c>
      <c r="H5634">
        <f t="shared" si="87"/>
        <v>55</v>
      </c>
      <c r="I5634">
        <f t="array" ref="I5634">MIN(IFERROR(FIND(IstNumbers,A5634),""))</f>
        <v>29</v>
      </c>
      <c r="J5634" s="1" t="str">
        <f>IF([first '# in title]&lt;[pos kw in title],MID([title],[pos kw in title]-6,6),#N/A)</f>
        <v xml:space="preserve">L (42 </v>
      </c>
      <c r="K563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34" s="1">
        <f>IFERROR(FIND("kW",[desc]),0)</f>
        <v>70</v>
      </c>
      <c r="M5634">
        <f t="array" ref="M5634">MIN(IFERROR(FIND(IstNumbers,E5634),""))</f>
        <v>34</v>
      </c>
      <c r="N5634" s="1" t="str">
        <f>IF([first '# in desc]&lt;[pos kw in desc],MID([desc],[pos kw in desc]-7,7))</f>
        <v xml:space="preserve">­me 42 </v>
      </c>
      <c r="O56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34" s="1" t="str">
        <f>TRIM(IF([first '# in desc]&lt;[pos kw in desc],MID([desc],[pos kw in desc]-6,6),FALSE))</f>
        <v>me 42</v>
      </c>
      <c r="Q5634" s="1">
        <f>IF(LEN([manuell])=0,IFERROR([kw fine in title]*1,IFERROR(SUMPRODUCT(COUNTIF(IsDigits,MID([kw in desc],ROW($A$1:$A$150),1)))=LEN([kw in desc]),#N/A)),[manuell])</f>
        <v>42</v>
      </c>
      <c r="R5634" s="1" t="e">
        <f>IF([pos kw in title]&gt;0,MID(J5634,#REF!,4),IF([first '# in title]&gt;0,MID([title],[first '# in title],3),IF([first '# in title]&gt;0,MID([desc],#REF!,3),VLOOKUP([productid],$G$2:$R$1386,8))))</f>
        <v>#REF!</v>
      </c>
      <c r="S5634" s="1" t="str">
        <f>IF([kw in desc]=[kw rough in title],[kw in desc]*1,IFERROR(LEFT([kw_dirty],3)*1,IFERROR(LEFT([kw_dirty],2)*1,"n.a.")))</f>
        <v>n.a.</v>
      </c>
      <c r="T5634" s="1"/>
      <c r="U5634" s="1">
        <f>VLOOKUP(Tabelle1[[#This Row],[productid]],Tabelle2[#All],2,FALSE)</f>
        <v>42</v>
      </c>
    </row>
    <row r="5635" spans="1:21" hidden="1">
      <c r="A5635" t="s">
        <v>4471</v>
      </c>
      <c r="B5635">
        <v>3890</v>
      </c>
      <c r="C5635">
        <v>289859</v>
      </c>
      <c r="D5635" t="s">
        <v>9245</v>
      </c>
      <c r="E5635" t="s">
        <v>8475</v>
      </c>
      <c r="F5635">
        <v>18406</v>
      </c>
      <c r="G5635">
        <v>1750863</v>
      </c>
      <c r="H5635">
        <f t="shared" si="87"/>
        <v>0</v>
      </c>
      <c r="I5635">
        <f t="array" ref="I5635">MIN(IFERROR(FIND(IstNumbers,A5635),""))</f>
        <v>13</v>
      </c>
      <c r="J5635" s="1" t="e">
        <f>IF([first '# in title]&lt;[pos kw in title],MID([title],[pos kw in title]-6,6),#N/A)</f>
        <v>#N/A</v>
      </c>
      <c r="K5635" s="1" t="e">
        <f>IFERROR(MID(SUBSTITUTE([kw rough in title],",","."),FIND("(",[kw rough in title])+1,20),SUBSTITUTE(IFERROR(MID([kw rough in title],FIND(" ",[kw rough in title])+1,20),[kw rough in title]),",","."))</f>
        <v>#N/A</v>
      </c>
      <c r="L5635" s="1">
        <f>IFERROR(FIND("kW",[desc]),0)</f>
        <v>70</v>
      </c>
      <c r="M5635">
        <f t="array" ref="M5635">MIN(IFERROR(FIND(IstNumbers,E5635),""))</f>
        <v>34</v>
      </c>
      <c r="N5635" s="1" t="str">
        <f>IF([first '# in desc]&lt;[pos kw in desc],MID([desc],[pos kw in desc]-7,7))</f>
        <v xml:space="preserve">­me 42 </v>
      </c>
      <c r="O56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35" s="1" t="str">
        <f>TRIM(IF([first '# in desc]&lt;[pos kw in desc],MID([desc],[pos kw in desc]-6,6),FALSE))</f>
        <v>me 42</v>
      </c>
      <c r="Q5635" s="1" t="b">
        <f>IF(LEN([manuell])=0,IFERROR([kw fine in title]*1,IFERROR(SUMPRODUCT(COUNTIF(IsDigits,MID([kw in desc],ROW($A$1:$A$150),1)))=LEN([kw in desc]),#N/A)),[manuell])</f>
        <v>0</v>
      </c>
      <c r="R5635" s="1" t="str">
        <f>IF([pos kw in title]&gt;0,MID(J5635,#REF!,4),IF([first '# in title]&gt;0,MID([title],[first '# in title],3),IF([first '# in title]&gt;0,MID([desc],#REF!,3),VLOOKUP([productid],$G$2:$R$1386,8))))</f>
        <v xml:space="preserve">42 </v>
      </c>
      <c r="S5635" s="1" t="e">
        <f>IF([kw in desc]=[kw rough in title],[kw in desc]*1,IFERROR(LEFT([kw_dirty],3)*1,IFERROR(LEFT([kw_dirty],2)*1,"n.a.")))</f>
        <v>#N/A</v>
      </c>
      <c r="T5635" s="1"/>
      <c r="U5635" s="1">
        <f>VLOOKUP(Tabelle1[[#This Row],[productid]],Tabelle2[#All],2,FALSE)</f>
        <v>42</v>
      </c>
    </row>
    <row r="5636" spans="1:21" hidden="1">
      <c r="A5636" t="s">
        <v>563</v>
      </c>
      <c r="B5636">
        <v>4115</v>
      </c>
      <c r="C5636">
        <v>289859</v>
      </c>
      <c r="D5636" t="s">
        <v>9246</v>
      </c>
      <c r="E5636" t="s">
        <v>9247</v>
      </c>
      <c r="F5636">
        <v>18406</v>
      </c>
      <c r="G5636">
        <v>3497887</v>
      </c>
      <c r="H5636">
        <f t="shared" ref="H5636:H5699" si="88">IFERROR(FIND("kW",A5636),0)</f>
        <v>55</v>
      </c>
      <c r="I5636">
        <f t="array" ref="I5636">MIN(IFERROR(FIND(IstNumbers,A5636),""))</f>
        <v>29</v>
      </c>
      <c r="J5636" s="1" t="str">
        <f>IF([first '# in title]&lt;[pos kw in title],MID([title],[pos kw in title]-6,6),#N/A)</f>
        <v xml:space="preserve">L (42 </v>
      </c>
      <c r="K563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636" s="1">
        <f>IFERROR(FIND("kW",[desc]),0)</f>
        <v>70</v>
      </c>
      <c r="M5636">
        <f t="array" ref="M5636">MIN(IFERROR(FIND(IstNumbers,E5636),""))</f>
        <v>34</v>
      </c>
      <c r="N5636" s="1" t="str">
        <f>IF([first '# in desc]&lt;[pos kw in desc],MID([desc],[pos kw in desc]-7,7))</f>
        <v xml:space="preserve">­me 42 </v>
      </c>
      <c r="O56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36" s="1" t="str">
        <f>TRIM(IF([first '# in desc]&lt;[pos kw in desc],MID([desc],[pos kw in desc]-6,6),FALSE))</f>
        <v>me 42</v>
      </c>
      <c r="Q5636" s="1">
        <f>IF(LEN([manuell])=0,IFERROR([kw fine in title]*1,IFERROR(SUMPRODUCT(COUNTIF(IsDigits,MID([kw in desc],ROW($A$1:$A$150),1)))=LEN([kw in desc]),#N/A)),[manuell])</f>
        <v>42</v>
      </c>
      <c r="R5636" s="1" t="e">
        <f>IF([pos kw in title]&gt;0,MID(J5636,#REF!,4),IF([first '# in title]&gt;0,MID([title],[first '# in title],3),IF([first '# in title]&gt;0,MID([desc],#REF!,3),VLOOKUP([productid],$G$2:$R$1386,8))))</f>
        <v>#REF!</v>
      </c>
      <c r="S5636" s="1" t="str">
        <f>IF([kw in desc]=[kw rough in title],[kw in desc]*1,IFERROR(LEFT([kw_dirty],3)*1,IFERROR(LEFT([kw_dirty],2)*1,"n.a.")))</f>
        <v>n.a.</v>
      </c>
      <c r="T5636" s="1"/>
      <c r="U5636" s="1">
        <f>VLOOKUP(Tabelle1[[#This Row],[productid]],Tabelle2[#All],2,FALSE)</f>
        <v>42</v>
      </c>
    </row>
    <row r="5637" spans="1:21">
      <c r="A5637" t="s">
        <v>4783</v>
      </c>
      <c r="B5637">
        <v>3350</v>
      </c>
      <c r="C5637">
        <v>289859</v>
      </c>
      <c r="D5637" t="s">
        <v>9248</v>
      </c>
      <c r="E5637" t="s">
        <v>9249</v>
      </c>
      <c r="F5637">
        <v>18406</v>
      </c>
      <c r="G5637">
        <v>2286143</v>
      </c>
      <c r="H5637">
        <f t="shared" si="88"/>
        <v>0</v>
      </c>
      <c r="I5637">
        <f t="array" ref="I5637">MIN(IFERROR(FIND(IstNumbers,A5637),""))</f>
        <v>20</v>
      </c>
      <c r="J5637" s="1" t="e">
        <f>IF([first '# in title]&lt;[pos kw in title],MID([title],[pos kw in title]-6,6),#N/A)</f>
        <v>#N/A</v>
      </c>
      <c r="K5637" s="1" t="e">
        <f>IFERROR(MID(SUBSTITUTE([kw rough in title],",","."),FIND("(",[kw rough in title])+1,20),SUBSTITUTE(IFERROR(MID([kw rough in title],FIND(" ",[kw rough in title])+1,20),[kw rough in title]),",","."))</f>
        <v>#N/A</v>
      </c>
      <c r="L5637" s="1">
        <f>IFERROR(FIND("kW",[desc]),0)</f>
        <v>0</v>
      </c>
      <c r="M5637">
        <f t="array" ref="M5637">MIN(IFERROR(FIND(IstNumbers,E5637),""))</f>
        <v>33</v>
      </c>
      <c r="N5637" s="1" t="b">
        <f>IF([first '# in desc]&lt;[pos kw in desc],MID([desc],[pos kw in desc]-7,7))</f>
        <v>0</v>
      </c>
      <c r="O56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37" s="1" t="str">
        <f>TRIM(IF([first '# in desc]&lt;[pos kw in desc],MID([desc],[pos kw in desc]-6,6),FALSE))</f>
        <v>FALSCH</v>
      </c>
      <c r="Q5637" s="1" t="b">
        <f>IF(LEN([manuell])=0,IFERROR([kw fine in title]*1,IFERROR(SUMPRODUCT(COUNTIF(IsDigits,MID([kw in desc],ROW($A$1:$A$150),1)))=LEN([kw in desc]),#N/A)),[manuell])</f>
        <v>0</v>
      </c>
      <c r="R5637" s="1" t="str">
        <f>IF([pos kw in title]&gt;0,MID(J5637,#REF!,4),IF([first '# in title]&gt;0,MID([title],[first '# in title],3),IF([first '# in title]&gt;0,MID([desc],#REF!,3),VLOOKUP([productid],$G$2:$R$1386,8))))</f>
        <v>146</v>
      </c>
      <c r="S5637" s="1" t="e">
        <f>IF([kw in desc]=[kw rough in title],[kw in desc]*1,IFERROR(LEFT([kw_dirty],3)*1,IFERROR(LEFT([kw_dirty],2)*1,"n.a.")))</f>
        <v>#N/A</v>
      </c>
      <c r="T5637" s="1"/>
      <c r="U5637" s="1" t="e">
        <f>VLOOKUP(Tabelle1[[#This Row],[productid]],Tabelle2[#All],2,FALSE)</f>
        <v>#N/A</v>
      </c>
    </row>
    <row r="5638" spans="1:21">
      <c r="A5638" t="s">
        <v>4783</v>
      </c>
      <c r="B5638">
        <v>3352</v>
      </c>
      <c r="C5638">
        <v>289859</v>
      </c>
      <c r="D5638" t="s">
        <v>9250</v>
      </c>
      <c r="E5638" t="s">
        <v>9251</v>
      </c>
      <c r="F5638">
        <v>18406</v>
      </c>
      <c r="G5638">
        <v>2286143</v>
      </c>
      <c r="H5638">
        <f t="shared" si="88"/>
        <v>0</v>
      </c>
      <c r="I5638">
        <f t="array" ref="I5638">MIN(IFERROR(FIND(IstNumbers,A5638),""))</f>
        <v>20</v>
      </c>
      <c r="J5638" s="1" t="e">
        <f>IF([first '# in title]&lt;[pos kw in title],MID([title],[pos kw in title]-6,6),#N/A)</f>
        <v>#N/A</v>
      </c>
      <c r="K5638" s="1" t="e">
        <f>IFERROR(MID(SUBSTITUTE([kw rough in title],",","."),FIND("(",[kw rough in title])+1,20),SUBSTITUTE(IFERROR(MID([kw rough in title],FIND(" ",[kw rough in title])+1,20),[kw rough in title]),",","."))</f>
        <v>#N/A</v>
      </c>
      <c r="L5638" s="1">
        <f>IFERROR(FIND("kW",[desc]),0)</f>
        <v>0</v>
      </c>
      <c r="M5638">
        <f t="array" ref="M5638">MIN(IFERROR(FIND(IstNumbers,E5638),""))</f>
        <v>33</v>
      </c>
      <c r="N5638" s="1" t="b">
        <f>IF([first '# in desc]&lt;[pos kw in desc],MID([desc],[pos kw in desc]-7,7))</f>
        <v>0</v>
      </c>
      <c r="O56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38" s="1" t="str">
        <f>TRIM(IF([first '# in desc]&lt;[pos kw in desc],MID([desc],[pos kw in desc]-6,6),FALSE))</f>
        <v>FALSCH</v>
      </c>
      <c r="Q5638" s="1" t="b">
        <f>IF(LEN([manuell])=0,IFERROR([kw fine in title]*1,IFERROR(SUMPRODUCT(COUNTIF(IsDigits,MID([kw in desc],ROW($A$1:$A$150),1)))=LEN([kw in desc]),#N/A)),[manuell])</f>
        <v>0</v>
      </c>
      <c r="R5638" s="1" t="str">
        <f>IF([pos kw in title]&gt;0,MID(J5638,#REF!,4),IF([first '# in title]&gt;0,MID([title],[first '# in title],3),IF([first '# in title]&gt;0,MID([desc],#REF!,3),VLOOKUP([productid],$G$2:$R$1386,8))))</f>
        <v>146</v>
      </c>
      <c r="S5638" s="1" t="e">
        <f>IF([kw in desc]=[kw rough in title],[kw in desc]*1,IFERROR(LEFT([kw_dirty],3)*1,IFERROR(LEFT([kw_dirty],2)*1,"n.a.")))</f>
        <v>#N/A</v>
      </c>
      <c r="T5638" s="1"/>
      <c r="U5638" s="1" t="e">
        <f>VLOOKUP(Tabelle1[[#This Row],[productid]],Tabelle2[#All],2,FALSE)</f>
        <v>#N/A</v>
      </c>
    </row>
    <row r="5639" spans="1:21">
      <c r="A5639" t="s">
        <v>4783</v>
      </c>
      <c r="B5639">
        <v>3357</v>
      </c>
      <c r="C5639">
        <v>289859</v>
      </c>
      <c r="D5639" t="s">
        <v>9252</v>
      </c>
      <c r="E5639" t="s">
        <v>9253</v>
      </c>
      <c r="F5639">
        <v>18406</v>
      </c>
      <c r="G5639">
        <v>2286143</v>
      </c>
      <c r="H5639">
        <f t="shared" si="88"/>
        <v>0</v>
      </c>
      <c r="I5639">
        <f t="array" ref="I5639">MIN(IFERROR(FIND(IstNumbers,A5639),""))</f>
        <v>20</v>
      </c>
      <c r="J5639" s="1" t="e">
        <f>IF([first '# in title]&lt;[pos kw in title],MID([title],[pos kw in title]-6,6),#N/A)</f>
        <v>#N/A</v>
      </c>
      <c r="K5639" s="1" t="e">
        <f>IFERROR(MID(SUBSTITUTE([kw rough in title],",","."),FIND("(",[kw rough in title])+1,20),SUBSTITUTE(IFERROR(MID([kw rough in title],FIND(" ",[kw rough in title])+1,20),[kw rough in title]),",","."))</f>
        <v>#N/A</v>
      </c>
      <c r="L5639" s="1">
        <f>IFERROR(FIND("kW",[desc]),0)</f>
        <v>0</v>
      </c>
      <c r="M5639">
        <f t="array" ref="M5639">MIN(IFERROR(FIND(IstNumbers,E5639),""))</f>
        <v>33</v>
      </c>
      <c r="N5639" s="1" t="b">
        <f>IF([first '# in desc]&lt;[pos kw in desc],MID([desc],[pos kw in desc]-7,7))</f>
        <v>0</v>
      </c>
      <c r="O56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39" s="1" t="str">
        <f>TRIM(IF([first '# in desc]&lt;[pos kw in desc],MID([desc],[pos kw in desc]-6,6),FALSE))</f>
        <v>FALSCH</v>
      </c>
      <c r="Q5639" s="1" t="b">
        <f>IF(LEN([manuell])=0,IFERROR([kw fine in title]*1,IFERROR(SUMPRODUCT(COUNTIF(IsDigits,MID([kw in desc],ROW($A$1:$A$150),1)))=LEN([kw in desc]),#N/A)),[manuell])</f>
        <v>0</v>
      </c>
      <c r="R5639" s="1" t="str">
        <f>IF([pos kw in title]&gt;0,MID(J5639,#REF!,4),IF([first '# in title]&gt;0,MID([title],[first '# in title],3),IF([first '# in title]&gt;0,MID([desc],#REF!,3),VLOOKUP([productid],$G$2:$R$1386,8))))</f>
        <v>146</v>
      </c>
      <c r="S5639" s="1" t="e">
        <f>IF([kw in desc]=[kw rough in title],[kw in desc]*1,IFERROR(LEFT([kw_dirty],3)*1,IFERROR(LEFT([kw_dirty],2)*1,"n.a.")))</f>
        <v>#N/A</v>
      </c>
      <c r="T5639" s="1"/>
      <c r="U5639" s="1" t="e">
        <f>VLOOKUP(Tabelle1[[#This Row],[productid]],Tabelle2[#All],2,FALSE)</f>
        <v>#N/A</v>
      </c>
    </row>
    <row r="5640" spans="1:21">
      <c r="A5640" t="s">
        <v>4783</v>
      </c>
      <c r="B5640">
        <v>3358</v>
      </c>
      <c r="C5640">
        <v>289859</v>
      </c>
      <c r="D5640" t="s">
        <v>9254</v>
      </c>
      <c r="E5640" t="s">
        <v>9255</v>
      </c>
      <c r="F5640">
        <v>18406</v>
      </c>
      <c r="G5640">
        <v>2286143</v>
      </c>
      <c r="H5640">
        <f t="shared" si="88"/>
        <v>0</v>
      </c>
      <c r="I5640">
        <f t="array" ref="I5640">MIN(IFERROR(FIND(IstNumbers,A5640),""))</f>
        <v>20</v>
      </c>
      <c r="J5640" s="1" t="e">
        <f>IF([first '# in title]&lt;[pos kw in title],MID([title],[pos kw in title]-6,6),#N/A)</f>
        <v>#N/A</v>
      </c>
      <c r="K5640" s="1" t="e">
        <f>IFERROR(MID(SUBSTITUTE([kw rough in title],",","."),FIND("(",[kw rough in title])+1,20),SUBSTITUTE(IFERROR(MID([kw rough in title],FIND(" ",[kw rough in title])+1,20),[kw rough in title]),",","."))</f>
        <v>#N/A</v>
      </c>
      <c r="L5640" s="1">
        <f>IFERROR(FIND("kW",[desc]),0)</f>
        <v>0</v>
      </c>
      <c r="M5640">
        <f t="array" ref="M5640">MIN(IFERROR(FIND(IstNumbers,E5640),""))</f>
        <v>33</v>
      </c>
      <c r="N5640" s="1" t="b">
        <f>IF([first '# in desc]&lt;[pos kw in desc],MID([desc],[pos kw in desc]-7,7))</f>
        <v>0</v>
      </c>
      <c r="O56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40" s="1" t="str">
        <f>TRIM(IF([first '# in desc]&lt;[pos kw in desc],MID([desc],[pos kw in desc]-6,6),FALSE))</f>
        <v>FALSCH</v>
      </c>
      <c r="Q5640" s="1" t="b">
        <f>IF(LEN([manuell])=0,IFERROR([kw fine in title]*1,IFERROR(SUMPRODUCT(COUNTIF(IsDigits,MID([kw in desc],ROW($A$1:$A$150),1)))=LEN([kw in desc]),#N/A)),[manuell])</f>
        <v>0</v>
      </c>
      <c r="R5640" s="1" t="str">
        <f>IF([pos kw in title]&gt;0,MID(J5640,#REF!,4),IF([first '# in title]&gt;0,MID([title],[first '# in title],3),IF([first '# in title]&gt;0,MID([desc],#REF!,3),VLOOKUP([productid],$G$2:$R$1386,8))))</f>
        <v>146</v>
      </c>
      <c r="S5640" s="1" t="e">
        <f>IF([kw in desc]=[kw rough in title],[kw in desc]*1,IFERROR(LEFT([kw_dirty],3)*1,IFERROR(LEFT([kw_dirty],2)*1,"n.a.")))</f>
        <v>#N/A</v>
      </c>
      <c r="T5640" s="1"/>
      <c r="U5640" s="1" t="e">
        <f>VLOOKUP(Tabelle1[[#This Row],[productid]],Tabelle2[#All],2,FALSE)</f>
        <v>#N/A</v>
      </c>
    </row>
    <row r="5641" spans="1:21">
      <c r="A5641" t="s">
        <v>4783</v>
      </c>
      <c r="B5641">
        <v>3365</v>
      </c>
      <c r="C5641">
        <v>289859</v>
      </c>
      <c r="D5641" t="s">
        <v>9256</v>
      </c>
      <c r="E5641" t="s">
        <v>9257</v>
      </c>
      <c r="F5641">
        <v>18406</v>
      </c>
      <c r="G5641">
        <v>2286143</v>
      </c>
      <c r="H5641">
        <f t="shared" si="88"/>
        <v>0</v>
      </c>
      <c r="I5641">
        <f t="array" ref="I5641">MIN(IFERROR(FIND(IstNumbers,A5641),""))</f>
        <v>20</v>
      </c>
      <c r="J5641" s="1" t="e">
        <f>IF([first '# in title]&lt;[pos kw in title],MID([title],[pos kw in title]-6,6),#N/A)</f>
        <v>#N/A</v>
      </c>
      <c r="K5641" s="1" t="e">
        <f>IFERROR(MID(SUBSTITUTE([kw rough in title],",","."),FIND("(",[kw rough in title])+1,20),SUBSTITUTE(IFERROR(MID([kw rough in title],FIND(" ",[kw rough in title])+1,20),[kw rough in title]),",","."))</f>
        <v>#N/A</v>
      </c>
      <c r="L5641" s="1">
        <f>IFERROR(FIND("kW",[desc]),0)</f>
        <v>0</v>
      </c>
      <c r="M5641">
        <f t="array" ref="M5641">MIN(IFERROR(FIND(IstNumbers,E5641),""))</f>
        <v>33</v>
      </c>
      <c r="N5641" s="1" t="b">
        <f>IF([first '# in desc]&lt;[pos kw in desc],MID([desc],[pos kw in desc]-7,7))</f>
        <v>0</v>
      </c>
      <c r="O56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41" s="1" t="str">
        <f>TRIM(IF([first '# in desc]&lt;[pos kw in desc],MID([desc],[pos kw in desc]-6,6),FALSE))</f>
        <v>FALSCH</v>
      </c>
      <c r="Q5641" s="1" t="b">
        <f>IF(LEN([manuell])=0,IFERROR([kw fine in title]*1,IFERROR(SUMPRODUCT(COUNTIF(IsDigits,MID([kw in desc],ROW($A$1:$A$150),1)))=LEN([kw in desc]),#N/A)),[manuell])</f>
        <v>0</v>
      </c>
      <c r="R5641" s="1" t="str">
        <f>IF([pos kw in title]&gt;0,MID(J5641,#REF!,4),IF([first '# in title]&gt;0,MID([title],[first '# in title],3),IF([first '# in title]&gt;0,MID([desc],#REF!,3),VLOOKUP([productid],$G$2:$R$1386,8))))</f>
        <v>146</v>
      </c>
      <c r="S5641" s="1" t="e">
        <f>IF([kw in desc]=[kw rough in title],[kw in desc]*1,IFERROR(LEFT([kw_dirty],3)*1,IFERROR(LEFT([kw_dirty],2)*1,"n.a.")))</f>
        <v>#N/A</v>
      </c>
      <c r="T5641" s="1"/>
      <c r="U5641" s="1" t="e">
        <f>VLOOKUP(Tabelle1[[#This Row],[productid]],Tabelle2[#All],2,FALSE)</f>
        <v>#N/A</v>
      </c>
    </row>
    <row r="5642" spans="1:21">
      <c r="A5642" t="s">
        <v>4783</v>
      </c>
      <c r="B5642">
        <v>3367</v>
      </c>
      <c r="C5642">
        <v>289859</v>
      </c>
      <c r="D5642" t="s">
        <v>9258</v>
      </c>
      <c r="E5642" t="s">
        <v>9259</v>
      </c>
      <c r="F5642">
        <v>18406</v>
      </c>
      <c r="G5642">
        <v>2286143</v>
      </c>
      <c r="H5642">
        <f t="shared" si="88"/>
        <v>0</v>
      </c>
      <c r="I5642">
        <f t="array" ref="I5642">MIN(IFERROR(FIND(IstNumbers,A5642),""))</f>
        <v>20</v>
      </c>
      <c r="J5642" s="1" t="e">
        <f>IF([first '# in title]&lt;[pos kw in title],MID([title],[pos kw in title]-6,6),#N/A)</f>
        <v>#N/A</v>
      </c>
      <c r="K5642" s="1" t="e">
        <f>IFERROR(MID(SUBSTITUTE([kw rough in title],",","."),FIND("(",[kw rough in title])+1,20),SUBSTITUTE(IFERROR(MID([kw rough in title],FIND(" ",[kw rough in title])+1,20),[kw rough in title]),",","."))</f>
        <v>#N/A</v>
      </c>
      <c r="L5642" s="1">
        <f>IFERROR(FIND("kW",[desc]),0)</f>
        <v>0</v>
      </c>
      <c r="M5642">
        <f t="array" ref="M5642">MIN(IFERROR(FIND(IstNumbers,E5642),""))</f>
        <v>33</v>
      </c>
      <c r="N5642" s="1" t="b">
        <f>IF([first '# in desc]&lt;[pos kw in desc],MID([desc],[pos kw in desc]-7,7))</f>
        <v>0</v>
      </c>
      <c r="O56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42" s="1" t="str">
        <f>TRIM(IF([first '# in desc]&lt;[pos kw in desc],MID([desc],[pos kw in desc]-6,6),FALSE))</f>
        <v>FALSCH</v>
      </c>
      <c r="Q5642" s="1" t="b">
        <f>IF(LEN([manuell])=0,IFERROR([kw fine in title]*1,IFERROR(SUMPRODUCT(COUNTIF(IsDigits,MID([kw in desc],ROW($A$1:$A$150),1)))=LEN([kw in desc]),#N/A)),[manuell])</f>
        <v>0</v>
      </c>
      <c r="R5642" s="1" t="str">
        <f>IF([pos kw in title]&gt;0,MID(J5642,#REF!,4),IF([first '# in title]&gt;0,MID([title],[first '# in title],3),IF([first '# in title]&gt;0,MID([desc],#REF!,3),VLOOKUP([productid],$G$2:$R$1386,8))))</f>
        <v>146</v>
      </c>
      <c r="S5642" s="1" t="e">
        <f>IF([kw in desc]=[kw rough in title],[kw in desc]*1,IFERROR(LEFT([kw_dirty],3)*1,IFERROR(LEFT([kw_dirty],2)*1,"n.a.")))</f>
        <v>#N/A</v>
      </c>
      <c r="T5642" s="1"/>
      <c r="U5642" s="1" t="e">
        <f>VLOOKUP(Tabelle1[[#This Row],[productid]],Tabelle2[#All],2,FALSE)</f>
        <v>#N/A</v>
      </c>
    </row>
    <row r="5643" spans="1:21">
      <c r="A5643" t="s">
        <v>4783</v>
      </c>
      <c r="B5643">
        <v>3369</v>
      </c>
      <c r="C5643">
        <v>289859</v>
      </c>
      <c r="D5643" t="s">
        <v>9260</v>
      </c>
      <c r="E5643" t="s">
        <v>9261</v>
      </c>
      <c r="F5643">
        <v>18406</v>
      </c>
      <c r="G5643">
        <v>2286143</v>
      </c>
      <c r="H5643">
        <f t="shared" si="88"/>
        <v>0</v>
      </c>
      <c r="I5643">
        <f t="array" ref="I5643">MIN(IFERROR(FIND(IstNumbers,A5643),""))</f>
        <v>20</v>
      </c>
      <c r="J5643" s="1" t="e">
        <f>IF([first '# in title]&lt;[pos kw in title],MID([title],[pos kw in title]-6,6),#N/A)</f>
        <v>#N/A</v>
      </c>
      <c r="K5643" s="1" t="e">
        <f>IFERROR(MID(SUBSTITUTE([kw rough in title],",","."),FIND("(",[kw rough in title])+1,20),SUBSTITUTE(IFERROR(MID([kw rough in title],FIND(" ",[kw rough in title])+1,20),[kw rough in title]),",","."))</f>
        <v>#N/A</v>
      </c>
      <c r="L5643" s="1">
        <f>IFERROR(FIND("kW",[desc]),0)</f>
        <v>0</v>
      </c>
      <c r="M5643">
        <f t="array" ref="M5643">MIN(IFERROR(FIND(IstNumbers,E5643),""))</f>
        <v>33</v>
      </c>
      <c r="N5643" s="1" t="b">
        <f>IF([first '# in desc]&lt;[pos kw in desc],MID([desc],[pos kw in desc]-7,7))</f>
        <v>0</v>
      </c>
      <c r="O56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43" s="1" t="str">
        <f>TRIM(IF([first '# in desc]&lt;[pos kw in desc],MID([desc],[pos kw in desc]-6,6),FALSE))</f>
        <v>FALSCH</v>
      </c>
      <c r="Q5643" s="1" t="b">
        <f>IF(LEN([manuell])=0,IFERROR([kw fine in title]*1,IFERROR(SUMPRODUCT(COUNTIF(IsDigits,MID([kw in desc],ROW($A$1:$A$150),1)))=LEN([kw in desc]),#N/A)),[manuell])</f>
        <v>0</v>
      </c>
      <c r="R5643" s="1" t="str">
        <f>IF([pos kw in title]&gt;0,MID(J5643,#REF!,4),IF([first '# in title]&gt;0,MID([title],[first '# in title],3),IF([first '# in title]&gt;0,MID([desc],#REF!,3),VLOOKUP([productid],$G$2:$R$1386,8))))</f>
        <v>146</v>
      </c>
      <c r="S5643" s="1" t="e">
        <f>IF([kw in desc]=[kw rough in title],[kw in desc]*1,IFERROR(LEFT([kw_dirty],3)*1,IFERROR(LEFT([kw_dirty],2)*1,"n.a.")))</f>
        <v>#N/A</v>
      </c>
      <c r="T5643" s="1"/>
      <c r="U5643" s="1" t="e">
        <f>VLOOKUP(Tabelle1[[#This Row],[productid]],Tabelle2[#All],2,FALSE)</f>
        <v>#N/A</v>
      </c>
    </row>
    <row r="5644" spans="1:21" hidden="1">
      <c r="A5644" t="s">
        <v>1307</v>
      </c>
      <c r="B5644">
        <v>4115</v>
      </c>
      <c r="C5644">
        <v>289859</v>
      </c>
      <c r="D5644" t="s">
        <v>9262</v>
      </c>
      <c r="E5644" t="s">
        <v>9263</v>
      </c>
      <c r="F5644">
        <v>18406</v>
      </c>
      <c r="G5644">
        <v>3497887</v>
      </c>
      <c r="H5644">
        <f t="shared" si="88"/>
        <v>0</v>
      </c>
      <c r="I5644">
        <f t="array" ref="I5644">MIN(IFERROR(FIND(IstNumbers,A5644),""))</f>
        <v>13</v>
      </c>
      <c r="J5644" s="1" t="e">
        <f>IF([first '# in title]&lt;[pos kw in title],MID([title],[pos kw in title]-6,6),#N/A)</f>
        <v>#N/A</v>
      </c>
      <c r="K5644" s="1" t="e">
        <f>IFERROR(MID(SUBSTITUTE([kw rough in title],",","."),FIND("(",[kw rough in title])+1,20),SUBSTITUTE(IFERROR(MID([kw rough in title],FIND(" ",[kw rough in title])+1,20),[kw rough in title]),",","."))</f>
        <v>#N/A</v>
      </c>
      <c r="L5644" s="1">
        <f>IFERROR(FIND("kW",[desc]),0)</f>
        <v>70</v>
      </c>
      <c r="M5644">
        <f t="array" ref="M5644">MIN(IFERROR(FIND(IstNumbers,E5644),""))</f>
        <v>34</v>
      </c>
      <c r="N5644" s="1" t="str">
        <f>IF([first '# in desc]&lt;[pos kw in desc],MID([desc],[pos kw in desc]-7,7))</f>
        <v xml:space="preserve">­me 42 </v>
      </c>
      <c r="O56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44" s="1" t="str">
        <f>TRIM(IF([first '# in desc]&lt;[pos kw in desc],MID([desc],[pos kw in desc]-6,6),FALSE))</f>
        <v>me 42</v>
      </c>
      <c r="Q5644" s="1" t="b">
        <f>IF(LEN([manuell])=0,IFERROR([kw fine in title]*1,IFERROR(SUMPRODUCT(COUNTIF(IsDigits,MID([kw in desc],ROW($A$1:$A$150),1)))=LEN([kw in desc]),#N/A)),[manuell])</f>
        <v>0</v>
      </c>
      <c r="R5644" s="1" t="str">
        <f>IF([pos kw in title]&gt;0,MID(J5644,#REF!,4),IF([first '# in title]&gt;0,MID([title],[first '# in title],3),IF([first '# in title]&gt;0,MID([desc],#REF!,3),VLOOKUP([productid],$G$2:$R$1386,8))))</f>
        <v xml:space="preserve">42 </v>
      </c>
      <c r="S5644" s="1" t="e">
        <f>IF([kw in desc]=[kw rough in title],[kw in desc]*1,IFERROR(LEFT([kw_dirty],3)*1,IFERROR(LEFT([kw_dirty],2)*1,"n.a.")))</f>
        <v>#N/A</v>
      </c>
      <c r="T5644" s="1"/>
      <c r="U5644" s="1">
        <f>VLOOKUP(Tabelle1[[#This Row],[productid]],Tabelle2[#All],2,FALSE)</f>
        <v>42</v>
      </c>
    </row>
    <row r="5645" spans="1:21">
      <c r="A5645" t="s">
        <v>4783</v>
      </c>
      <c r="B5645">
        <v>3369</v>
      </c>
      <c r="C5645">
        <v>289859</v>
      </c>
      <c r="D5645" t="s">
        <v>9264</v>
      </c>
      <c r="E5645" t="s">
        <v>9265</v>
      </c>
      <c r="F5645">
        <v>18406</v>
      </c>
      <c r="G5645">
        <v>2286143</v>
      </c>
      <c r="H5645">
        <f t="shared" si="88"/>
        <v>0</v>
      </c>
      <c r="I5645">
        <f t="array" ref="I5645">MIN(IFERROR(FIND(IstNumbers,A5645),""))</f>
        <v>20</v>
      </c>
      <c r="J5645" s="1" t="e">
        <f>IF([first '# in title]&lt;[pos kw in title],MID([title],[pos kw in title]-6,6),#N/A)</f>
        <v>#N/A</v>
      </c>
      <c r="K5645" s="1" t="e">
        <f>IFERROR(MID(SUBSTITUTE([kw rough in title],",","."),FIND("(",[kw rough in title])+1,20),SUBSTITUTE(IFERROR(MID([kw rough in title],FIND(" ",[kw rough in title])+1,20),[kw rough in title]),",","."))</f>
        <v>#N/A</v>
      </c>
      <c r="L5645" s="1">
        <f>IFERROR(FIND("kW",[desc]),0)</f>
        <v>0</v>
      </c>
      <c r="M5645">
        <f t="array" ref="M5645">MIN(IFERROR(FIND(IstNumbers,E5645),""))</f>
        <v>33</v>
      </c>
      <c r="N5645" s="1" t="b">
        <f>IF([first '# in desc]&lt;[pos kw in desc],MID([desc],[pos kw in desc]-7,7))</f>
        <v>0</v>
      </c>
      <c r="O56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45" s="1" t="str">
        <f>TRIM(IF([first '# in desc]&lt;[pos kw in desc],MID([desc],[pos kw in desc]-6,6),FALSE))</f>
        <v>FALSCH</v>
      </c>
      <c r="Q5645" s="1" t="b">
        <f>IF(LEN([manuell])=0,IFERROR([kw fine in title]*1,IFERROR(SUMPRODUCT(COUNTIF(IsDigits,MID([kw in desc],ROW($A$1:$A$150),1)))=LEN([kw in desc]),#N/A)),[manuell])</f>
        <v>0</v>
      </c>
      <c r="R5645" s="1" t="str">
        <f>IF([pos kw in title]&gt;0,MID(J5645,#REF!,4),IF([first '# in title]&gt;0,MID([title],[first '# in title],3),IF([first '# in title]&gt;0,MID([desc],#REF!,3),VLOOKUP([productid],$G$2:$R$1386,8))))</f>
        <v>146</v>
      </c>
      <c r="S5645" s="1" t="e">
        <f>IF([kw in desc]=[kw rough in title],[kw in desc]*1,IFERROR(LEFT([kw_dirty],3)*1,IFERROR(LEFT([kw_dirty],2)*1,"n.a.")))</f>
        <v>#N/A</v>
      </c>
      <c r="T5645" s="1"/>
      <c r="U5645" s="1" t="e">
        <f>VLOOKUP(Tabelle1[[#This Row],[productid]],Tabelle2[#All],2,FALSE)</f>
        <v>#N/A</v>
      </c>
    </row>
    <row r="5646" spans="1:21" hidden="1">
      <c r="A5646" t="s">
        <v>1307</v>
      </c>
      <c r="B5646">
        <v>4115</v>
      </c>
      <c r="C5646">
        <v>289859</v>
      </c>
      <c r="D5646" t="s">
        <v>9266</v>
      </c>
      <c r="E5646" t="s">
        <v>9267</v>
      </c>
      <c r="F5646">
        <v>18406</v>
      </c>
      <c r="G5646">
        <v>3497887</v>
      </c>
      <c r="H5646">
        <f t="shared" si="88"/>
        <v>0</v>
      </c>
      <c r="I5646">
        <f t="array" ref="I5646">MIN(IFERROR(FIND(IstNumbers,A5646),""))</f>
        <v>13</v>
      </c>
      <c r="J5646" s="1" t="e">
        <f>IF([first '# in title]&lt;[pos kw in title],MID([title],[pos kw in title]-6,6),#N/A)</f>
        <v>#N/A</v>
      </c>
      <c r="K5646" s="1" t="e">
        <f>IFERROR(MID(SUBSTITUTE([kw rough in title],",","."),FIND("(",[kw rough in title])+1,20),SUBSTITUTE(IFERROR(MID([kw rough in title],FIND(" ",[kw rough in title])+1,20),[kw rough in title]),",","."))</f>
        <v>#N/A</v>
      </c>
      <c r="L5646" s="1">
        <f>IFERROR(FIND("kW",[desc]),0)</f>
        <v>70</v>
      </c>
      <c r="M5646">
        <f t="array" ref="M5646">MIN(IFERROR(FIND(IstNumbers,E5646),""))</f>
        <v>34</v>
      </c>
      <c r="N5646" s="1" t="str">
        <f>IF([first '# in desc]&lt;[pos kw in desc],MID([desc],[pos kw in desc]-7,7))</f>
        <v xml:space="preserve">­me 42 </v>
      </c>
      <c r="O56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46" s="1" t="str">
        <f>TRIM(IF([first '# in desc]&lt;[pos kw in desc],MID([desc],[pos kw in desc]-6,6),FALSE))</f>
        <v>me 42</v>
      </c>
      <c r="Q5646" s="1" t="b">
        <f>IF(LEN([manuell])=0,IFERROR([kw fine in title]*1,IFERROR(SUMPRODUCT(COUNTIF(IsDigits,MID([kw in desc],ROW($A$1:$A$150),1)))=LEN([kw in desc]),#N/A)),[manuell])</f>
        <v>0</v>
      </c>
      <c r="R5646" s="1" t="str">
        <f>IF([pos kw in title]&gt;0,MID(J5646,#REF!,4),IF([first '# in title]&gt;0,MID([title],[first '# in title],3),IF([first '# in title]&gt;0,MID([desc],#REF!,3),VLOOKUP([productid],$G$2:$R$1386,8))))</f>
        <v xml:space="preserve">42 </v>
      </c>
      <c r="S5646" s="1" t="e">
        <f>IF([kw in desc]=[kw rough in title],[kw in desc]*1,IFERROR(LEFT([kw_dirty],3)*1,IFERROR(LEFT([kw_dirty],2)*1,"n.a.")))</f>
        <v>#N/A</v>
      </c>
      <c r="T5646" s="1"/>
      <c r="U5646" s="1">
        <f>VLOOKUP(Tabelle1[[#This Row],[productid]],Tabelle2[#All],2,FALSE)</f>
        <v>42</v>
      </c>
    </row>
    <row r="5647" spans="1:21" hidden="1">
      <c r="A5647" t="s">
        <v>4651</v>
      </c>
      <c r="B5647">
        <v>3890</v>
      </c>
      <c r="C5647">
        <v>289859</v>
      </c>
      <c r="D5647" t="s">
        <v>9268</v>
      </c>
      <c r="E5647" t="s">
        <v>8478</v>
      </c>
      <c r="F5647">
        <v>18406</v>
      </c>
      <c r="G5647">
        <v>1750863</v>
      </c>
      <c r="H5647">
        <f t="shared" si="88"/>
        <v>0</v>
      </c>
      <c r="I5647">
        <f t="array" ref="I5647">MIN(IFERROR(FIND(IstNumbers,A5647),""))</f>
        <v>28</v>
      </c>
      <c r="J5647" s="1" t="e">
        <f>IF([first '# in title]&lt;[pos kw in title],MID([title],[pos kw in title]-6,6),#N/A)</f>
        <v>#N/A</v>
      </c>
      <c r="K5647" s="1" t="e">
        <f>IFERROR(MID(SUBSTITUTE([kw rough in title],",","."),FIND("(",[kw rough in title])+1,20),SUBSTITUTE(IFERROR(MID([kw rough in title],FIND(" ",[kw rough in title])+1,20),[kw rough in title]),",","."))</f>
        <v>#N/A</v>
      </c>
      <c r="L5647" s="1">
        <f>IFERROR(FIND("kW",[desc]),0)</f>
        <v>70</v>
      </c>
      <c r="M5647">
        <f t="array" ref="M5647">MIN(IFERROR(FIND(IstNumbers,E5647),""))</f>
        <v>34</v>
      </c>
      <c r="N5647" s="1" t="str">
        <f>IF([first '# in desc]&lt;[pos kw in desc],MID([desc],[pos kw in desc]-7,7))</f>
        <v xml:space="preserve">­me 42 </v>
      </c>
      <c r="O56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47" s="1" t="str">
        <f>TRIM(IF([first '# in desc]&lt;[pos kw in desc],MID([desc],[pos kw in desc]-6,6),FALSE))</f>
        <v>me 42</v>
      </c>
      <c r="Q5647" s="1" t="b">
        <f>IF(LEN([manuell])=0,IFERROR([kw fine in title]*1,IFERROR(SUMPRODUCT(COUNTIF(IsDigits,MID([kw in desc],ROW($A$1:$A$150),1)))=LEN([kw in desc]),#N/A)),[manuell])</f>
        <v>0</v>
      </c>
      <c r="R5647" s="1" t="str">
        <f>IF([pos kw in title]&gt;0,MID(J5647,#REF!,4),IF([first '# in title]&gt;0,MID([title],[first '# in title],3),IF([first '# in title]&gt;0,MID([desc],#REF!,3),VLOOKUP([productid],$G$2:$R$1386,8))))</f>
        <v>42-</v>
      </c>
      <c r="S5647" s="1" t="e">
        <f>IF([kw in desc]=[kw rough in title],[kw in desc]*1,IFERROR(LEFT([kw_dirty],3)*1,IFERROR(LEFT([kw_dirty],2)*1,"n.a.")))</f>
        <v>#N/A</v>
      </c>
      <c r="T5647" s="1"/>
      <c r="U5647" s="1">
        <f>VLOOKUP(Tabelle1[[#This Row],[productid]],Tabelle2[#All],2,FALSE)</f>
        <v>42</v>
      </c>
    </row>
    <row r="5648" spans="1:21">
      <c r="A5648" t="s">
        <v>4783</v>
      </c>
      <c r="B5648">
        <v>3373</v>
      </c>
      <c r="C5648">
        <v>289859</v>
      </c>
      <c r="D5648" t="s">
        <v>9269</v>
      </c>
      <c r="E5648" t="s">
        <v>9270</v>
      </c>
      <c r="F5648">
        <v>18406</v>
      </c>
      <c r="G5648">
        <v>2286143</v>
      </c>
      <c r="H5648">
        <f t="shared" si="88"/>
        <v>0</v>
      </c>
      <c r="I5648">
        <f t="array" ref="I5648">MIN(IFERROR(FIND(IstNumbers,A5648),""))</f>
        <v>20</v>
      </c>
      <c r="J5648" s="1" t="e">
        <f>IF([first '# in title]&lt;[pos kw in title],MID([title],[pos kw in title]-6,6),#N/A)</f>
        <v>#N/A</v>
      </c>
      <c r="K5648" s="1" t="e">
        <f>IFERROR(MID(SUBSTITUTE([kw rough in title],",","."),FIND("(",[kw rough in title])+1,20),SUBSTITUTE(IFERROR(MID([kw rough in title],FIND(" ",[kw rough in title])+1,20),[kw rough in title]),",","."))</f>
        <v>#N/A</v>
      </c>
      <c r="L5648" s="1">
        <f>IFERROR(FIND("kW",[desc]),0)</f>
        <v>0</v>
      </c>
      <c r="M5648">
        <f t="array" ref="M5648">MIN(IFERROR(FIND(IstNumbers,E5648),""))</f>
        <v>33</v>
      </c>
      <c r="N5648" s="1" t="b">
        <f>IF([first '# in desc]&lt;[pos kw in desc],MID([desc],[pos kw in desc]-7,7))</f>
        <v>0</v>
      </c>
      <c r="O56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48" s="1" t="str">
        <f>TRIM(IF([first '# in desc]&lt;[pos kw in desc],MID([desc],[pos kw in desc]-6,6),FALSE))</f>
        <v>FALSCH</v>
      </c>
      <c r="Q5648" s="1" t="b">
        <f>IF(LEN([manuell])=0,IFERROR([kw fine in title]*1,IFERROR(SUMPRODUCT(COUNTIF(IsDigits,MID([kw in desc],ROW($A$1:$A$150),1)))=LEN([kw in desc]),#N/A)),[manuell])</f>
        <v>0</v>
      </c>
      <c r="R5648" s="1" t="str">
        <f>IF([pos kw in title]&gt;0,MID(J5648,#REF!,4),IF([first '# in title]&gt;0,MID([title],[first '# in title],3),IF([first '# in title]&gt;0,MID([desc],#REF!,3),VLOOKUP([productid],$G$2:$R$1386,8))))</f>
        <v>146</v>
      </c>
      <c r="S5648" s="1" t="e">
        <f>IF([kw in desc]=[kw rough in title],[kw in desc]*1,IFERROR(LEFT([kw_dirty],3)*1,IFERROR(LEFT([kw_dirty],2)*1,"n.a.")))</f>
        <v>#N/A</v>
      </c>
      <c r="T5648" s="1"/>
      <c r="U5648" s="1" t="e">
        <f>VLOOKUP(Tabelle1[[#This Row],[productid]],Tabelle2[#All],2,FALSE)</f>
        <v>#N/A</v>
      </c>
    </row>
    <row r="5649" spans="1:21" hidden="1">
      <c r="A5649" t="s">
        <v>1307</v>
      </c>
      <c r="B5649">
        <v>4115</v>
      </c>
      <c r="C5649">
        <v>289859</v>
      </c>
      <c r="D5649" t="s">
        <v>9271</v>
      </c>
      <c r="E5649" t="s">
        <v>9203</v>
      </c>
      <c r="F5649">
        <v>18406</v>
      </c>
      <c r="G5649">
        <v>3497887</v>
      </c>
      <c r="H5649">
        <f t="shared" si="88"/>
        <v>0</v>
      </c>
      <c r="I5649">
        <f t="array" ref="I5649">MIN(IFERROR(FIND(IstNumbers,A5649),""))</f>
        <v>13</v>
      </c>
      <c r="J5649" s="1" t="e">
        <f>IF([first '# in title]&lt;[pos kw in title],MID([title],[pos kw in title]-6,6),#N/A)</f>
        <v>#N/A</v>
      </c>
      <c r="K5649" s="1" t="e">
        <f>IFERROR(MID(SUBSTITUTE([kw rough in title],",","."),FIND("(",[kw rough in title])+1,20),SUBSTITUTE(IFERROR(MID([kw rough in title],FIND(" ",[kw rough in title])+1,20),[kw rough in title]),",","."))</f>
        <v>#N/A</v>
      </c>
      <c r="L5649" s="1">
        <f>IFERROR(FIND("kW",[desc]),0)</f>
        <v>70</v>
      </c>
      <c r="M5649">
        <f t="array" ref="M5649">MIN(IFERROR(FIND(IstNumbers,E5649),""))</f>
        <v>34</v>
      </c>
      <c r="N5649" s="1" t="str">
        <f>IF([first '# in desc]&lt;[pos kw in desc],MID([desc],[pos kw in desc]-7,7))</f>
        <v xml:space="preserve">­me 42 </v>
      </c>
      <c r="O56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49" s="1" t="str">
        <f>TRIM(IF([first '# in desc]&lt;[pos kw in desc],MID([desc],[pos kw in desc]-6,6),FALSE))</f>
        <v>me 42</v>
      </c>
      <c r="Q5649" s="1" t="b">
        <f>IF(LEN([manuell])=0,IFERROR([kw fine in title]*1,IFERROR(SUMPRODUCT(COUNTIF(IsDigits,MID([kw in desc],ROW($A$1:$A$150),1)))=LEN([kw in desc]),#N/A)),[manuell])</f>
        <v>0</v>
      </c>
      <c r="R5649" s="1" t="str">
        <f>IF([pos kw in title]&gt;0,MID(J5649,#REF!,4),IF([first '# in title]&gt;0,MID([title],[first '# in title],3),IF([first '# in title]&gt;0,MID([desc],#REF!,3),VLOOKUP([productid],$G$2:$R$1386,8))))</f>
        <v xml:space="preserve">42 </v>
      </c>
      <c r="S5649" s="1" t="e">
        <f>IF([kw in desc]=[kw rough in title],[kw in desc]*1,IFERROR(LEFT([kw_dirty],3)*1,IFERROR(LEFT([kw_dirty],2)*1,"n.a.")))</f>
        <v>#N/A</v>
      </c>
      <c r="T5649" s="1"/>
      <c r="U5649" s="1">
        <f>VLOOKUP(Tabelle1[[#This Row],[productid]],Tabelle2[#All],2,FALSE)</f>
        <v>42</v>
      </c>
    </row>
    <row r="5650" spans="1:21" hidden="1">
      <c r="A5650" t="s">
        <v>4651</v>
      </c>
      <c r="B5650">
        <v>3890</v>
      </c>
      <c r="C5650">
        <v>289859</v>
      </c>
      <c r="D5650" t="s">
        <v>9272</v>
      </c>
      <c r="E5650" t="s">
        <v>8481</v>
      </c>
      <c r="F5650">
        <v>18406</v>
      </c>
      <c r="G5650">
        <v>1750863</v>
      </c>
      <c r="H5650">
        <f t="shared" si="88"/>
        <v>0</v>
      </c>
      <c r="I5650">
        <f t="array" ref="I5650">MIN(IFERROR(FIND(IstNumbers,A5650),""))</f>
        <v>28</v>
      </c>
      <c r="J5650" s="1" t="e">
        <f>IF([first '# in title]&lt;[pos kw in title],MID([title],[pos kw in title]-6,6),#N/A)</f>
        <v>#N/A</v>
      </c>
      <c r="K5650" s="1" t="e">
        <f>IFERROR(MID(SUBSTITUTE([kw rough in title],",","."),FIND("(",[kw rough in title])+1,20),SUBSTITUTE(IFERROR(MID([kw rough in title],FIND(" ",[kw rough in title])+1,20),[kw rough in title]),",","."))</f>
        <v>#N/A</v>
      </c>
      <c r="L5650" s="1">
        <f>IFERROR(FIND("kW",[desc]),0)</f>
        <v>70</v>
      </c>
      <c r="M5650">
        <f t="array" ref="M5650">MIN(IFERROR(FIND(IstNumbers,E5650),""))</f>
        <v>34</v>
      </c>
      <c r="N5650" s="1" t="str">
        <f>IF([first '# in desc]&lt;[pos kw in desc],MID([desc],[pos kw in desc]-7,7))</f>
        <v xml:space="preserve">­me 42 </v>
      </c>
      <c r="O56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50" s="1" t="str">
        <f>TRIM(IF([first '# in desc]&lt;[pos kw in desc],MID([desc],[pos kw in desc]-6,6),FALSE))</f>
        <v>me 42</v>
      </c>
      <c r="Q5650" s="1" t="b">
        <f>IF(LEN([manuell])=0,IFERROR([kw fine in title]*1,IFERROR(SUMPRODUCT(COUNTIF(IsDigits,MID([kw in desc],ROW($A$1:$A$150),1)))=LEN([kw in desc]),#N/A)),[manuell])</f>
        <v>0</v>
      </c>
      <c r="R5650" s="1" t="str">
        <f>IF([pos kw in title]&gt;0,MID(J5650,#REF!,4),IF([first '# in title]&gt;0,MID([title],[first '# in title],3),IF([first '# in title]&gt;0,MID([desc],#REF!,3),VLOOKUP([productid],$G$2:$R$1386,8))))</f>
        <v>42-</v>
      </c>
      <c r="S5650" s="1" t="e">
        <f>IF([kw in desc]=[kw rough in title],[kw in desc]*1,IFERROR(LEFT([kw_dirty],3)*1,IFERROR(LEFT([kw_dirty],2)*1,"n.a.")))</f>
        <v>#N/A</v>
      </c>
      <c r="T5650" s="1"/>
      <c r="U5650" s="1">
        <f>VLOOKUP(Tabelle1[[#This Row],[productid]],Tabelle2[#All],2,FALSE)</f>
        <v>42</v>
      </c>
    </row>
    <row r="5651" spans="1:21">
      <c r="A5651" t="s">
        <v>4783</v>
      </c>
      <c r="B5651">
        <v>3374</v>
      </c>
      <c r="C5651">
        <v>289859</v>
      </c>
      <c r="D5651" t="s">
        <v>9273</v>
      </c>
      <c r="E5651" t="s">
        <v>9274</v>
      </c>
      <c r="F5651">
        <v>18406</v>
      </c>
      <c r="G5651">
        <v>2286143</v>
      </c>
      <c r="H5651">
        <f t="shared" si="88"/>
        <v>0</v>
      </c>
      <c r="I5651">
        <f t="array" ref="I5651">MIN(IFERROR(FIND(IstNumbers,A5651),""))</f>
        <v>20</v>
      </c>
      <c r="J5651" s="1" t="e">
        <f>IF([first '# in title]&lt;[pos kw in title],MID([title],[pos kw in title]-6,6),#N/A)</f>
        <v>#N/A</v>
      </c>
      <c r="K5651" s="1" t="e">
        <f>IFERROR(MID(SUBSTITUTE([kw rough in title],",","."),FIND("(",[kw rough in title])+1,20),SUBSTITUTE(IFERROR(MID([kw rough in title],FIND(" ",[kw rough in title])+1,20),[kw rough in title]),",","."))</f>
        <v>#N/A</v>
      </c>
      <c r="L5651" s="1">
        <f>IFERROR(FIND("kW",[desc]),0)</f>
        <v>0</v>
      </c>
      <c r="M5651">
        <f t="array" ref="M5651">MIN(IFERROR(FIND(IstNumbers,E5651),""))</f>
        <v>33</v>
      </c>
      <c r="N5651" s="1" t="b">
        <f>IF([first '# in desc]&lt;[pos kw in desc],MID([desc],[pos kw in desc]-7,7))</f>
        <v>0</v>
      </c>
      <c r="O56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51" s="1" t="str">
        <f>TRIM(IF([first '# in desc]&lt;[pos kw in desc],MID([desc],[pos kw in desc]-6,6),FALSE))</f>
        <v>FALSCH</v>
      </c>
      <c r="Q5651" s="1" t="b">
        <f>IF(LEN([manuell])=0,IFERROR([kw fine in title]*1,IFERROR(SUMPRODUCT(COUNTIF(IsDigits,MID([kw in desc],ROW($A$1:$A$150),1)))=LEN([kw in desc]),#N/A)),[manuell])</f>
        <v>0</v>
      </c>
      <c r="R5651" s="1" t="str">
        <f>IF([pos kw in title]&gt;0,MID(J5651,#REF!,4),IF([first '# in title]&gt;0,MID([title],[first '# in title],3),IF([first '# in title]&gt;0,MID([desc],#REF!,3),VLOOKUP([productid],$G$2:$R$1386,8))))</f>
        <v>146</v>
      </c>
      <c r="S5651" s="1" t="e">
        <f>IF([kw in desc]=[kw rough in title],[kw in desc]*1,IFERROR(LEFT([kw_dirty],3)*1,IFERROR(LEFT([kw_dirty],2)*1,"n.a.")))</f>
        <v>#N/A</v>
      </c>
      <c r="T5651" s="1"/>
      <c r="U5651" s="1" t="e">
        <f>VLOOKUP(Tabelle1[[#This Row],[productid]],Tabelle2[#All],2,FALSE)</f>
        <v>#N/A</v>
      </c>
    </row>
    <row r="5652" spans="1:21" hidden="1">
      <c r="A5652" t="s">
        <v>1307</v>
      </c>
      <c r="B5652">
        <v>4120</v>
      </c>
      <c r="C5652">
        <v>289859</v>
      </c>
      <c r="D5652" t="s">
        <v>9275</v>
      </c>
      <c r="E5652" t="s">
        <v>9276</v>
      </c>
      <c r="F5652">
        <v>18406</v>
      </c>
      <c r="G5652">
        <v>3497887</v>
      </c>
      <c r="H5652">
        <f t="shared" si="88"/>
        <v>0</v>
      </c>
      <c r="I5652">
        <f t="array" ref="I5652">MIN(IFERROR(FIND(IstNumbers,A5652),""))</f>
        <v>13</v>
      </c>
      <c r="J5652" s="1" t="e">
        <f>IF([first '# in title]&lt;[pos kw in title],MID([title],[pos kw in title]-6,6),#N/A)</f>
        <v>#N/A</v>
      </c>
      <c r="K5652" s="1" t="e">
        <f>IFERROR(MID(SUBSTITUTE([kw rough in title],",","."),FIND("(",[kw rough in title])+1,20),SUBSTITUTE(IFERROR(MID([kw rough in title],FIND(" ",[kw rough in title])+1,20),[kw rough in title]),",","."))</f>
        <v>#N/A</v>
      </c>
      <c r="L5652" s="1">
        <f>IFERROR(FIND("kW",[desc]),0)</f>
        <v>70</v>
      </c>
      <c r="M5652">
        <f t="array" ref="M5652">MIN(IFERROR(FIND(IstNumbers,E5652),""))</f>
        <v>34</v>
      </c>
      <c r="N5652" s="1" t="str">
        <f>IF([first '# in desc]&lt;[pos kw in desc],MID([desc],[pos kw in desc]-7,7))</f>
        <v xml:space="preserve">­me 42 </v>
      </c>
      <c r="O56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52" s="1" t="str">
        <f>TRIM(IF([first '# in desc]&lt;[pos kw in desc],MID([desc],[pos kw in desc]-6,6),FALSE))</f>
        <v>me 42</v>
      </c>
      <c r="Q5652" s="1" t="b">
        <f>IF(LEN([manuell])=0,IFERROR([kw fine in title]*1,IFERROR(SUMPRODUCT(COUNTIF(IsDigits,MID([kw in desc],ROW($A$1:$A$150),1)))=LEN([kw in desc]),#N/A)),[manuell])</f>
        <v>0</v>
      </c>
      <c r="R5652" s="1" t="str">
        <f>IF([pos kw in title]&gt;0,MID(J5652,#REF!,4),IF([first '# in title]&gt;0,MID([title],[first '# in title],3),IF([first '# in title]&gt;0,MID([desc],#REF!,3),VLOOKUP([productid],$G$2:$R$1386,8))))</f>
        <v xml:space="preserve">42 </v>
      </c>
      <c r="S5652" s="1" t="e">
        <f>IF([kw in desc]=[kw rough in title],[kw in desc]*1,IFERROR(LEFT([kw_dirty],3)*1,IFERROR(LEFT([kw_dirty],2)*1,"n.a.")))</f>
        <v>#N/A</v>
      </c>
      <c r="T5652" s="1"/>
      <c r="U5652" s="1">
        <f>VLOOKUP(Tabelle1[[#This Row],[productid]],Tabelle2[#All],2,FALSE)</f>
        <v>42</v>
      </c>
    </row>
    <row r="5653" spans="1:21" hidden="1">
      <c r="A5653" t="s">
        <v>4651</v>
      </c>
      <c r="B5653">
        <v>3895</v>
      </c>
      <c r="C5653">
        <v>289859</v>
      </c>
      <c r="D5653" t="s">
        <v>9277</v>
      </c>
      <c r="E5653" t="s">
        <v>8513</v>
      </c>
      <c r="F5653">
        <v>18406</v>
      </c>
      <c r="G5653">
        <v>1750863</v>
      </c>
      <c r="H5653">
        <f t="shared" si="88"/>
        <v>0</v>
      </c>
      <c r="I5653">
        <f t="array" ref="I5653">MIN(IFERROR(FIND(IstNumbers,A5653),""))</f>
        <v>28</v>
      </c>
      <c r="J5653" s="1" t="e">
        <f>IF([first '# in title]&lt;[pos kw in title],MID([title],[pos kw in title]-6,6),#N/A)</f>
        <v>#N/A</v>
      </c>
      <c r="K5653" s="1" t="e">
        <f>IFERROR(MID(SUBSTITUTE([kw rough in title],",","."),FIND("(",[kw rough in title])+1,20),SUBSTITUTE(IFERROR(MID([kw rough in title],FIND(" ",[kw rough in title])+1,20),[kw rough in title]),",","."))</f>
        <v>#N/A</v>
      </c>
      <c r="L5653" s="1">
        <f>IFERROR(FIND("kW",[desc]),0)</f>
        <v>70</v>
      </c>
      <c r="M5653">
        <f t="array" ref="M5653">MIN(IFERROR(FIND(IstNumbers,E5653),""))</f>
        <v>34</v>
      </c>
      <c r="N5653" s="1" t="str">
        <f>IF([first '# in desc]&lt;[pos kw in desc],MID([desc],[pos kw in desc]-7,7))</f>
        <v xml:space="preserve">­me 42 </v>
      </c>
      <c r="O56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53" s="1" t="str">
        <f>TRIM(IF([first '# in desc]&lt;[pos kw in desc],MID([desc],[pos kw in desc]-6,6),FALSE))</f>
        <v>me 42</v>
      </c>
      <c r="Q5653" s="1" t="b">
        <f>IF(LEN([manuell])=0,IFERROR([kw fine in title]*1,IFERROR(SUMPRODUCT(COUNTIF(IsDigits,MID([kw in desc],ROW($A$1:$A$150),1)))=LEN([kw in desc]),#N/A)),[manuell])</f>
        <v>0</v>
      </c>
      <c r="R5653" s="1" t="str">
        <f>IF([pos kw in title]&gt;0,MID(J5653,#REF!,4),IF([first '# in title]&gt;0,MID([title],[first '# in title],3),IF([first '# in title]&gt;0,MID([desc],#REF!,3),VLOOKUP([productid],$G$2:$R$1386,8))))</f>
        <v>42-</v>
      </c>
      <c r="S5653" s="1" t="e">
        <f>IF([kw in desc]=[kw rough in title],[kw in desc]*1,IFERROR(LEFT([kw_dirty],3)*1,IFERROR(LEFT([kw_dirty],2)*1,"n.a.")))</f>
        <v>#N/A</v>
      </c>
      <c r="T5653" s="1"/>
      <c r="U5653" s="1">
        <f>VLOOKUP(Tabelle1[[#This Row],[productid]],Tabelle2[#All],2,FALSE)</f>
        <v>42</v>
      </c>
    </row>
    <row r="5654" spans="1:21">
      <c r="A5654" t="s">
        <v>4783</v>
      </c>
      <c r="B5654">
        <v>3374</v>
      </c>
      <c r="C5654">
        <v>289859</v>
      </c>
      <c r="D5654" t="s">
        <v>9278</v>
      </c>
      <c r="E5654" t="s">
        <v>9279</v>
      </c>
      <c r="F5654">
        <v>18406</v>
      </c>
      <c r="G5654">
        <v>2286143</v>
      </c>
      <c r="H5654">
        <f t="shared" si="88"/>
        <v>0</v>
      </c>
      <c r="I5654">
        <f t="array" ref="I5654">MIN(IFERROR(FIND(IstNumbers,A5654),""))</f>
        <v>20</v>
      </c>
      <c r="J5654" s="1" t="e">
        <f>IF([first '# in title]&lt;[pos kw in title],MID([title],[pos kw in title]-6,6),#N/A)</f>
        <v>#N/A</v>
      </c>
      <c r="K5654" s="1" t="e">
        <f>IFERROR(MID(SUBSTITUTE([kw rough in title],",","."),FIND("(",[kw rough in title])+1,20),SUBSTITUTE(IFERROR(MID([kw rough in title],FIND(" ",[kw rough in title])+1,20),[kw rough in title]),",","."))</f>
        <v>#N/A</v>
      </c>
      <c r="L5654" s="1">
        <f>IFERROR(FIND("kW",[desc]),0)</f>
        <v>0</v>
      </c>
      <c r="M5654">
        <f t="array" ref="M5654">MIN(IFERROR(FIND(IstNumbers,E5654),""))</f>
        <v>33</v>
      </c>
      <c r="N5654" s="1" t="b">
        <f>IF([first '# in desc]&lt;[pos kw in desc],MID([desc],[pos kw in desc]-7,7))</f>
        <v>0</v>
      </c>
      <c r="O56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54" s="1" t="str">
        <f>TRIM(IF([first '# in desc]&lt;[pos kw in desc],MID([desc],[pos kw in desc]-6,6),FALSE))</f>
        <v>FALSCH</v>
      </c>
      <c r="Q5654" s="1" t="b">
        <f>IF(LEN([manuell])=0,IFERROR([kw fine in title]*1,IFERROR(SUMPRODUCT(COUNTIF(IsDigits,MID([kw in desc],ROW($A$1:$A$150),1)))=LEN([kw in desc]),#N/A)),[manuell])</f>
        <v>0</v>
      </c>
      <c r="R5654" s="1" t="str">
        <f>IF([pos kw in title]&gt;0,MID(J5654,#REF!,4),IF([first '# in title]&gt;0,MID([title],[first '# in title],3),IF([first '# in title]&gt;0,MID([desc],#REF!,3),VLOOKUP([productid],$G$2:$R$1386,8))))</f>
        <v>146</v>
      </c>
      <c r="S5654" s="1" t="e">
        <f>IF([kw in desc]=[kw rough in title],[kw in desc]*1,IFERROR(LEFT([kw_dirty],3)*1,IFERROR(LEFT([kw_dirty],2)*1,"n.a.")))</f>
        <v>#N/A</v>
      </c>
      <c r="T5654" s="1"/>
      <c r="U5654" s="1" t="e">
        <f>VLOOKUP(Tabelle1[[#This Row],[productid]],Tabelle2[#All],2,FALSE)</f>
        <v>#N/A</v>
      </c>
    </row>
    <row r="5655" spans="1:21" hidden="1">
      <c r="A5655" t="s">
        <v>1307</v>
      </c>
      <c r="B5655">
        <v>4120</v>
      </c>
      <c r="C5655">
        <v>289859</v>
      </c>
      <c r="D5655" t="s">
        <v>9280</v>
      </c>
      <c r="E5655" t="s">
        <v>9281</v>
      </c>
      <c r="F5655">
        <v>18406</v>
      </c>
      <c r="G5655">
        <v>3497887</v>
      </c>
      <c r="H5655">
        <f t="shared" si="88"/>
        <v>0</v>
      </c>
      <c r="I5655">
        <f t="array" ref="I5655">MIN(IFERROR(FIND(IstNumbers,A5655),""))</f>
        <v>13</v>
      </c>
      <c r="J5655" s="1" t="e">
        <f>IF([first '# in title]&lt;[pos kw in title],MID([title],[pos kw in title]-6,6),#N/A)</f>
        <v>#N/A</v>
      </c>
      <c r="K5655" s="1" t="e">
        <f>IFERROR(MID(SUBSTITUTE([kw rough in title],",","."),FIND("(",[kw rough in title])+1,20),SUBSTITUTE(IFERROR(MID([kw rough in title],FIND(" ",[kw rough in title])+1,20),[kw rough in title]),",","."))</f>
        <v>#N/A</v>
      </c>
      <c r="L5655" s="1">
        <f>IFERROR(FIND("kW",[desc]),0)</f>
        <v>70</v>
      </c>
      <c r="M5655">
        <f t="array" ref="M5655">MIN(IFERROR(FIND(IstNumbers,E5655),""))</f>
        <v>34</v>
      </c>
      <c r="N5655" s="1" t="str">
        <f>IF([first '# in desc]&lt;[pos kw in desc],MID([desc],[pos kw in desc]-7,7))</f>
        <v xml:space="preserve">­me 42 </v>
      </c>
      <c r="O56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55" s="1" t="str">
        <f>TRIM(IF([first '# in desc]&lt;[pos kw in desc],MID([desc],[pos kw in desc]-6,6),FALSE))</f>
        <v>me 42</v>
      </c>
      <c r="Q5655" s="1" t="b">
        <f>IF(LEN([manuell])=0,IFERROR([kw fine in title]*1,IFERROR(SUMPRODUCT(COUNTIF(IsDigits,MID([kw in desc],ROW($A$1:$A$150),1)))=LEN([kw in desc]),#N/A)),[manuell])</f>
        <v>0</v>
      </c>
      <c r="R5655" s="1" t="str">
        <f>IF([pos kw in title]&gt;0,MID(J5655,#REF!,4),IF([first '# in title]&gt;0,MID([title],[first '# in title],3),IF([first '# in title]&gt;0,MID([desc],#REF!,3),VLOOKUP([productid],$G$2:$R$1386,8))))</f>
        <v xml:space="preserve">42 </v>
      </c>
      <c r="S5655" s="1" t="e">
        <f>IF([kw in desc]=[kw rough in title],[kw in desc]*1,IFERROR(LEFT([kw_dirty],3)*1,IFERROR(LEFT([kw_dirty],2)*1,"n.a.")))</f>
        <v>#N/A</v>
      </c>
      <c r="T5655" s="1"/>
      <c r="U5655" s="1">
        <f>VLOOKUP(Tabelle1[[#This Row],[productid]],Tabelle2[#All],2,FALSE)</f>
        <v>42</v>
      </c>
    </row>
    <row r="5656" spans="1:21" hidden="1">
      <c r="A5656" t="s">
        <v>4651</v>
      </c>
      <c r="B5656">
        <v>3895</v>
      </c>
      <c r="C5656">
        <v>289859</v>
      </c>
      <c r="D5656" t="s">
        <v>9282</v>
      </c>
      <c r="E5656" t="s">
        <v>8484</v>
      </c>
      <c r="F5656">
        <v>18406</v>
      </c>
      <c r="G5656">
        <v>1750863</v>
      </c>
      <c r="H5656">
        <f t="shared" si="88"/>
        <v>0</v>
      </c>
      <c r="I5656">
        <f t="array" ref="I5656">MIN(IFERROR(FIND(IstNumbers,A5656),""))</f>
        <v>28</v>
      </c>
      <c r="J5656" s="1" t="e">
        <f>IF([first '# in title]&lt;[pos kw in title],MID([title],[pos kw in title]-6,6),#N/A)</f>
        <v>#N/A</v>
      </c>
      <c r="K5656" s="1" t="e">
        <f>IFERROR(MID(SUBSTITUTE([kw rough in title],",","."),FIND("(",[kw rough in title])+1,20),SUBSTITUTE(IFERROR(MID([kw rough in title],FIND(" ",[kw rough in title])+1,20),[kw rough in title]),",","."))</f>
        <v>#N/A</v>
      </c>
      <c r="L5656" s="1">
        <f>IFERROR(FIND("kW",[desc]),0)</f>
        <v>70</v>
      </c>
      <c r="M5656">
        <f t="array" ref="M5656">MIN(IFERROR(FIND(IstNumbers,E5656),""))</f>
        <v>34</v>
      </c>
      <c r="N5656" s="1" t="str">
        <f>IF([first '# in desc]&lt;[pos kw in desc],MID([desc],[pos kw in desc]-7,7))</f>
        <v xml:space="preserve">­me 42 </v>
      </c>
      <c r="O56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56" s="1" t="str">
        <f>TRIM(IF([first '# in desc]&lt;[pos kw in desc],MID([desc],[pos kw in desc]-6,6),FALSE))</f>
        <v>me 42</v>
      </c>
      <c r="Q5656" s="1" t="b">
        <f>IF(LEN([manuell])=0,IFERROR([kw fine in title]*1,IFERROR(SUMPRODUCT(COUNTIF(IsDigits,MID([kw in desc],ROW($A$1:$A$150),1)))=LEN([kw in desc]),#N/A)),[manuell])</f>
        <v>0</v>
      </c>
      <c r="R5656" s="1" t="str">
        <f>IF([pos kw in title]&gt;0,MID(J5656,#REF!,4),IF([first '# in title]&gt;0,MID([title],[first '# in title],3),IF([first '# in title]&gt;0,MID([desc],#REF!,3),VLOOKUP([productid],$G$2:$R$1386,8))))</f>
        <v>42-</v>
      </c>
      <c r="S5656" s="1" t="e">
        <f>IF([kw in desc]=[kw rough in title],[kw in desc]*1,IFERROR(LEFT([kw_dirty],3)*1,IFERROR(LEFT([kw_dirty],2)*1,"n.a.")))</f>
        <v>#N/A</v>
      </c>
      <c r="T5656" s="1"/>
      <c r="U5656" s="1">
        <f>VLOOKUP(Tabelle1[[#This Row],[productid]],Tabelle2[#All],2,FALSE)</f>
        <v>42</v>
      </c>
    </row>
    <row r="5657" spans="1:21">
      <c r="A5657" t="s">
        <v>4783</v>
      </c>
      <c r="B5657">
        <v>3375</v>
      </c>
      <c r="C5657">
        <v>289859</v>
      </c>
      <c r="D5657" t="s">
        <v>9283</v>
      </c>
      <c r="E5657" t="s">
        <v>9284</v>
      </c>
      <c r="F5657">
        <v>18406</v>
      </c>
      <c r="G5657">
        <v>2286143</v>
      </c>
      <c r="H5657">
        <f t="shared" si="88"/>
        <v>0</v>
      </c>
      <c r="I5657">
        <f t="array" ref="I5657">MIN(IFERROR(FIND(IstNumbers,A5657),""))</f>
        <v>20</v>
      </c>
      <c r="J5657" s="1" t="e">
        <f>IF([first '# in title]&lt;[pos kw in title],MID([title],[pos kw in title]-6,6),#N/A)</f>
        <v>#N/A</v>
      </c>
      <c r="K5657" s="1" t="e">
        <f>IFERROR(MID(SUBSTITUTE([kw rough in title],",","."),FIND("(",[kw rough in title])+1,20),SUBSTITUTE(IFERROR(MID([kw rough in title],FIND(" ",[kw rough in title])+1,20),[kw rough in title]),",","."))</f>
        <v>#N/A</v>
      </c>
      <c r="L5657" s="1">
        <f>IFERROR(FIND("kW",[desc]),0)</f>
        <v>0</v>
      </c>
      <c r="M5657">
        <f t="array" ref="M5657">MIN(IFERROR(FIND(IstNumbers,E5657),""))</f>
        <v>33</v>
      </c>
      <c r="N5657" s="1" t="b">
        <f>IF([first '# in desc]&lt;[pos kw in desc],MID([desc],[pos kw in desc]-7,7))</f>
        <v>0</v>
      </c>
      <c r="O56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57" s="1" t="str">
        <f>TRIM(IF([first '# in desc]&lt;[pos kw in desc],MID([desc],[pos kw in desc]-6,6),FALSE))</f>
        <v>FALSCH</v>
      </c>
      <c r="Q5657" s="1" t="b">
        <f>IF(LEN([manuell])=0,IFERROR([kw fine in title]*1,IFERROR(SUMPRODUCT(COUNTIF(IsDigits,MID([kw in desc],ROW($A$1:$A$150),1)))=LEN([kw in desc]),#N/A)),[manuell])</f>
        <v>0</v>
      </c>
      <c r="R5657" s="1" t="str">
        <f>IF([pos kw in title]&gt;0,MID(J5657,#REF!,4),IF([first '# in title]&gt;0,MID([title],[first '# in title],3),IF([first '# in title]&gt;0,MID([desc],#REF!,3),VLOOKUP([productid],$G$2:$R$1386,8))))</f>
        <v>146</v>
      </c>
      <c r="S5657" s="1" t="e">
        <f>IF([kw in desc]=[kw rough in title],[kw in desc]*1,IFERROR(LEFT([kw_dirty],3)*1,IFERROR(LEFT([kw_dirty],2)*1,"n.a.")))</f>
        <v>#N/A</v>
      </c>
      <c r="T5657" s="1"/>
      <c r="U5657" s="1" t="e">
        <f>VLOOKUP(Tabelle1[[#This Row],[productid]],Tabelle2[#All],2,FALSE)</f>
        <v>#N/A</v>
      </c>
    </row>
    <row r="5658" spans="1:21" hidden="1">
      <c r="A5658" t="s">
        <v>1307</v>
      </c>
      <c r="B5658">
        <v>4120</v>
      </c>
      <c r="C5658">
        <v>289859</v>
      </c>
      <c r="D5658" t="s">
        <v>9285</v>
      </c>
      <c r="E5658" t="s">
        <v>9286</v>
      </c>
      <c r="F5658">
        <v>18406</v>
      </c>
      <c r="G5658">
        <v>3497887</v>
      </c>
      <c r="H5658">
        <f t="shared" si="88"/>
        <v>0</v>
      </c>
      <c r="I5658">
        <f t="array" ref="I5658">MIN(IFERROR(FIND(IstNumbers,A5658),""))</f>
        <v>13</v>
      </c>
      <c r="J5658" s="1" t="e">
        <f>IF([first '# in title]&lt;[pos kw in title],MID([title],[pos kw in title]-6,6),#N/A)</f>
        <v>#N/A</v>
      </c>
      <c r="K5658" s="1" t="e">
        <f>IFERROR(MID(SUBSTITUTE([kw rough in title],",","."),FIND("(",[kw rough in title])+1,20),SUBSTITUTE(IFERROR(MID([kw rough in title],FIND(" ",[kw rough in title])+1,20),[kw rough in title]),",","."))</f>
        <v>#N/A</v>
      </c>
      <c r="L5658" s="1">
        <f>IFERROR(FIND("kW",[desc]),0)</f>
        <v>70</v>
      </c>
      <c r="M5658">
        <f t="array" ref="M5658">MIN(IFERROR(FIND(IstNumbers,E5658),""))</f>
        <v>34</v>
      </c>
      <c r="N5658" s="1" t="str">
        <f>IF([first '# in desc]&lt;[pos kw in desc],MID([desc],[pos kw in desc]-7,7))</f>
        <v xml:space="preserve">­me 42 </v>
      </c>
      <c r="O56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58" s="1" t="str">
        <f>TRIM(IF([first '# in desc]&lt;[pos kw in desc],MID([desc],[pos kw in desc]-6,6),FALSE))</f>
        <v>me 42</v>
      </c>
      <c r="Q5658" s="1" t="b">
        <f>IF(LEN([manuell])=0,IFERROR([kw fine in title]*1,IFERROR(SUMPRODUCT(COUNTIF(IsDigits,MID([kw in desc],ROW($A$1:$A$150),1)))=LEN([kw in desc]),#N/A)),[manuell])</f>
        <v>0</v>
      </c>
      <c r="R5658" s="1" t="str">
        <f>IF([pos kw in title]&gt;0,MID(J5658,#REF!,4),IF([first '# in title]&gt;0,MID([title],[first '# in title],3),IF([first '# in title]&gt;0,MID([desc],#REF!,3),VLOOKUP([productid],$G$2:$R$1386,8))))</f>
        <v xml:space="preserve">42 </v>
      </c>
      <c r="S5658" s="1" t="e">
        <f>IF([kw in desc]=[kw rough in title],[kw in desc]*1,IFERROR(LEFT([kw_dirty],3)*1,IFERROR(LEFT([kw_dirty],2)*1,"n.a.")))</f>
        <v>#N/A</v>
      </c>
      <c r="T5658" s="1"/>
      <c r="U5658" s="1">
        <f>VLOOKUP(Tabelle1[[#This Row],[productid]],Tabelle2[#All],2,FALSE)</f>
        <v>42</v>
      </c>
    </row>
    <row r="5659" spans="1:21" hidden="1">
      <c r="A5659" t="s">
        <v>4651</v>
      </c>
      <c r="B5659">
        <v>3895</v>
      </c>
      <c r="C5659">
        <v>289859</v>
      </c>
      <c r="D5659" t="s">
        <v>9287</v>
      </c>
      <c r="E5659" t="s">
        <v>8487</v>
      </c>
      <c r="F5659">
        <v>18406</v>
      </c>
      <c r="G5659">
        <v>1750863</v>
      </c>
      <c r="H5659">
        <f t="shared" si="88"/>
        <v>0</v>
      </c>
      <c r="I5659">
        <f t="array" ref="I5659">MIN(IFERROR(FIND(IstNumbers,A5659),""))</f>
        <v>28</v>
      </c>
      <c r="J5659" s="1" t="e">
        <f>IF([first '# in title]&lt;[pos kw in title],MID([title],[pos kw in title]-6,6),#N/A)</f>
        <v>#N/A</v>
      </c>
      <c r="K5659" s="1" t="e">
        <f>IFERROR(MID(SUBSTITUTE([kw rough in title],",","."),FIND("(",[kw rough in title])+1,20),SUBSTITUTE(IFERROR(MID([kw rough in title],FIND(" ",[kw rough in title])+1,20),[kw rough in title]),",","."))</f>
        <v>#N/A</v>
      </c>
      <c r="L5659" s="1">
        <f>IFERROR(FIND("kW",[desc]),0)</f>
        <v>70</v>
      </c>
      <c r="M5659">
        <f t="array" ref="M5659">MIN(IFERROR(FIND(IstNumbers,E5659),""))</f>
        <v>34</v>
      </c>
      <c r="N5659" s="1" t="str">
        <f>IF([first '# in desc]&lt;[pos kw in desc],MID([desc],[pos kw in desc]-7,7))</f>
        <v xml:space="preserve">­me 42 </v>
      </c>
      <c r="O56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59" s="1" t="str">
        <f>TRIM(IF([first '# in desc]&lt;[pos kw in desc],MID([desc],[pos kw in desc]-6,6),FALSE))</f>
        <v>me 42</v>
      </c>
      <c r="Q5659" s="1" t="b">
        <f>IF(LEN([manuell])=0,IFERROR([kw fine in title]*1,IFERROR(SUMPRODUCT(COUNTIF(IsDigits,MID([kw in desc],ROW($A$1:$A$150),1)))=LEN([kw in desc]),#N/A)),[manuell])</f>
        <v>0</v>
      </c>
      <c r="R5659" s="1" t="str">
        <f>IF([pos kw in title]&gt;0,MID(J5659,#REF!,4),IF([first '# in title]&gt;0,MID([title],[first '# in title],3),IF([first '# in title]&gt;0,MID([desc],#REF!,3),VLOOKUP([productid],$G$2:$R$1386,8))))</f>
        <v>42-</v>
      </c>
      <c r="S5659" s="1" t="e">
        <f>IF([kw in desc]=[kw rough in title],[kw in desc]*1,IFERROR(LEFT([kw_dirty],3)*1,IFERROR(LEFT([kw_dirty],2)*1,"n.a.")))</f>
        <v>#N/A</v>
      </c>
      <c r="T5659" s="1"/>
      <c r="U5659" s="1">
        <f>VLOOKUP(Tabelle1[[#This Row],[productid]],Tabelle2[#All],2,FALSE)</f>
        <v>42</v>
      </c>
    </row>
    <row r="5660" spans="1:21">
      <c r="A5660" t="s">
        <v>4783</v>
      </c>
      <c r="B5660">
        <v>3375</v>
      </c>
      <c r="C5660">
        <v>289859</v>
      </c>
      <c r="D5660" t="s">
        <v>9288</v>
      </c>
      <c r="E5660" t="s">
        <v>9289</v>
      </c>
      <c r="F5660">
        <v>18406</v>
      </c>
      <c r="G5660">
        <v>2286143</v>
      </c>
      <c r="H5660">
        <f t="shared" si="88"/>
        <v>0</v>
      </c>
      <c r="I5660">
        <f t="array" ref="I5660">MIN(IFERROR(FIND(IstNumbers,A5660),""))</f>
        <v>20</v>
      </c>
      <c r="J5660" s="1" t="e">
        <f>IF([first '# in title]&lt;[pos kw in title],MID([title],[pos kw in title]-6,6),#N/A)</f>
        <v>#N/A</v>
      </c>
      <c r="K5660" s="1" t="e">
        <f>IFERROR(MID(SUBSTITUTE([kw rough in title],",","."),FIND("(",[kw rough in title])+1,20),SUBSTITUTE(IFERROR(MID([kw rough in title],FIND(" ",[kw rough in title])+1,20),[kw rough in title]),",","."))</f>
        <v>#N/A</v>
      </c>
      <c r="L5660" s="1">
        <f>IFERROR(FIND("kW",[desc]),0)</f>
        <v>0</v>
      </c>
      <c r="M5660">
        <f t="array" ref="M5660">MIN(IFERROR(FIND(IstNumbers,E5660),""))</f>
        <v>33</v>
      </c>
      <c r="N5660" s="1" t="b">
        <f>IF([first '# in desc]&lt;[pos kw in desc],MID([desc],[pos kw in desc]-7,7))</f>
        <v>0</v>
      </c>
      <c r="O56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60" s="1" t="str">
        <f>TRIM(IF([first '# in desc]&lt;[pos kw in desc],MID([desc],[pos kw in desc]-6,6),FALSE))</f>
        <v>FALSCH</v>
      </c>
      <c r="Q5660" s="1" t="b">
        <f>IF(LEN([manuell])=0,IFERROR([kw fine in title]*1,IFERROR(SUMPRODUCT(COUNTIF(IsDigits,MID([kw in desc],ROW($A$1:$A$150),1)))=LEN([kw in desc]),#N/A)),[manuell])</f>
        <v>0</v>
      </c>
      <c r="R5660" s="1" t="str">
        <f>IF([pos kw in title]&gt;0,MID(J5660,#REF!,4),IF([first '# in title]&gt;0,MID([title],[first '# in title],3),IF([first '# in title]&gt;0,MID([desc],#REF!,3),VLOOKUP([productid],$G$2:$R$1386,8))))</f>
        <v>146</v>
      </c>
      <c r="S5660" s="1" t="e">
        <f>IF([kw in desc]=[kw rough in title],[kw in desc]*1,IFERROR(LEFT([kw_dirty],3)*1,IFERROR(LEFT([kw_dirty],2)*1,"n.a.")))</f>
        <v>#N/A</v>
      </c>
      <c r="T5660" s="1"/>
      <c r="U5660" s="1" t="e">
        <f>VLOOKUP(Tabelle1[[#This Row],[productid]],Tabelle2[#All],2,FALSE)</f>
        <v>#N/A</v>
      </c>
    </row>
    <row r="5661" spans="1:21" hidden="1">
      <c r="A5661" t="s">
        <v>1307</v>
      </c>
      <c r="B5661">
        <v>4120</v>
      </c>
      <c r="C5661">
        <v>289859</v>
      </c>
      <c r="D5661" t="s">
        <v>9290</v>
      </c>
      <c r="E5661" t="s">
        <v>9291</v>
      </c>
      <c r="F5661">
        <v>18406</v>
      </c>
      <c r="G5661">
        <v>3497887</v>
      </c>
      <c r="H5661">
        <f t="shared" si="88"/>
        <v>0</v>
      </c>
      <c r="I5661">
        <f t="array" ref="I5661">MIN(IFERROR(FIND(IstNumbers,A5661),""))</f>
        <v>13</v>
      </c>
      <c r="J5661" s="1" t="e">
        <f>IF([first '# in title]&lt;[pos kw in title],MID([title],[pos kw in title]-6,6),#N/A)</f>
        <v>#N/A</v>
      </c>
      <c r="K5661" s="1" t="e">
        <f>IFERROR(MID(SUBSTITUTE([kw rough in title],",","."),FIND("(",[kw rough in title])+1,20),SUBSTITUTE(IFERROR(MID([kw rough in title],FIND(" ",[kw rough in title])+1,20),[kw rough in title]),",","."))</f>
        <v>#N/A</v>
      </c>
      <c r="L5661" s="1">
        <f>IFERROR(FIND("kW",[desc]),0)</f>
        <v>70</v>
      </c>
      <c r="M5661">
        <f t="array" ref="M5661">MIN(IFERROR(FIND(IstNumbers,E5661),""))</f>
        <v>34</v>
      </c>
      <c r="N5661" s="1" t="str">
        <f>IF([first '# in desc]&lt;[pos kw in desc],MID([desc],[pos kw in desc]-7,7))</f>
        <v xml:space="preserve">­me 42 </v>
      </c>
      <c r="O56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61" s="1" t="str">
        <f>TRIM(IF([first '# in desc]&lt;[pos kw in desc],MID([desc],[pos kw in desc]-6,6),FALSE))</f>
        <v>me 42</v>
      </c>
      <c r="Q5661" s="1" t="b">
        <f>IF(LEN([manuell])=0,IFERROR([kw fine in title]*1,IFERROR(SUMPRODUCT(COUNTIF(IsDigits,MID([kw in desc],ROW($A$1:$A$150),1)))=LEN([kw in desc]),#N/A)),[manuell])</f>
        <v>0</v>
      </c>
      <c r="R5661" s="1" t="str">
        <f>IF([pos kw in title]&gt;0,MID(J5661,#REF!,4),IF([first '# in title]&gt;0,MID([title],[first '# in title],3),IF([first '# in title]&gt;0,MID([desc],#REF!,3),VLOOKUP([productid],$G$2:$R$1386,8))))</f>
        <v xml:space="preserve">42 </v>
      </c>
      <c r="S5661" s="1" t="e">
        <f>IF([kw in desc]=[kw rough in title],[kw in desc]*1,IFERROR(LEFT([kw_dirty],3)*1,IFERROR(LEFT([kw_dirty],2)*1,"n.a.")))</f>
        <v>#N/A</v>
      </c>
      <c r="T5661" s="1"/>
      <c r="U5661" s="1">
        <f>VLOOKUP(Tabelle1[[#This Row],[productid]],Tabelle2[#All],2,FALSE)</f>
        <v>42</v>
      </c>
    </row>
    <row r="5662" spans="1:21" hidden="1">
      <c r="A5662" t="s">
        <v>4651</v>
      </c>
      <c r="B5662">
        <v>3895</v>
      </c>
      <c r="C5662">
        <v>289859</v>
      </c>
      <c r="D5662" t="s">
        <v>9292</v>
      </c>
      <c r="E5662" t="s">
        <v>7500</v>
      </c>
      <c r="F5662">
        <v>18406</v>
      </c>
      <c r="G5662">
        <v>1750863</v>
      </c>
      <c r="H5662">
        <f t="shared" si="88"/>
        <v>0</v>
      </c>
      <c r="I5662">
        <f t="array" ref="I5662">MIN(IFERROR(FIND(IstNumbers,A5662),""))</f>
        <v>28</v>
      </c>
      <c r="J5662" s="1" t="e">
        <f>IF([first '# in title]&lt;[pos kw in title],MID([title],[pos kw in title]-6,6),#N/A)</f>
        <v>#N/A</v>
      </c>
      <c r="K5662" s="1" t="e">
        <f>IFERROR(MID(SUBSTITUTE([kw rough in title],",","."),FIND("(",[kw rough in title])+1,20),SUBSTITUTE(IFERROR(MID([kw rough in title],FIND(" ",[kw rough in title])+1,20),[kw rough in title]),",","."))</f>
        <v>#N/A</v>
      </c>
      <c r="L5662" s="1">
        <f>IFERROR(FIND("kW",[desc]),0)</f>
        <v>70</v>
      </c>
      <c r="M5662">
        <f t="array" ref="M5662">MIN(IFERROR(FIND(IstNumbers,E5662),""))</f>
        <v>34</v>
      </c>
      <c r="N5662" s="1" t="str">
        <f>IF([first '# in desc]&lt;[pos kw in desc],MID([desc],[pos kw in desc]-7,7))</f>
        <v xml:space="preserve">­me 42 </v>
      </c>
      <c r="O56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62" s="1" t="str">
        <f>TRIM(IF([first '# in desc]&lt;[pos kw in desc],MID([desc],[pos kw in desc]-6,6),FALSE))</f>
        <v>me 42</v>
      </c>
      <c r="Q5662" s="1" t="b">
        <f>IF(LEN([manuell])=0,IFERROR([kw fine in title]*1,IFERROR(SUMPRODUCT(COUNTIF(IsDigits,MID([kw in desc],ROW($A$1:$A$150),1)))=LEN([kw in desc]),#N/A)),[manuell])</f>
        <v>0</v>
      </c>
      <c r="R5662" s="1" t="str">
        <f>IF([pos kw in title]&gt;0,MID(J5662,#REF!,4),IF([first '# in title]&gt;0,MID([title],[first '# in title],3),IF([first '# in title]&gt;0,MID([desc],#REF!,3),VLOOKUP([productid],$G$2:$R$1386,8))))</f>
        <v>42-</v>
      </c>
      <c r="S5662" s="1" t="e">
        <f>IF([kw in desc]=[kw rough in title],[kw in desc]*1,IFERROR(LEFT([kw_dirty],3)*1,IFERROR(LEFT([kw_dirty],2)*1,"n.a.")))</f>
        <v>#N/A</v>
      </c>
      <c r="T5662" s="1"/>
      <c r="U5662" s="1">
        <f>VLOOKUP(Tabelle1[[#This Row],[productid]],Tabelle2[#All],2,FALSE)</f>
        <v>42</v>
      </c>
    </row>
    <row r="5663" spans="1:21">
      <c r="A5663" t="s">
        <v>4783</v>
      </c>
      <c r="B5663">
        <v>3375</v>
      </c>
      <c r="C5663">
        <v>289859</v>
      </c>
      <c r="D5663" t="s">
        <v>9293</v>
      </c>
      <c r="E5663" t="s">
        <v>9294</v>
      </c>
      <c r="F5663">
        <v>18406</v>
      </c>
      <c r="G5663">
        <v>2286143</v>
      </c>
      <c r="H5663">
        <f t="shared" si="88"/>
        <v>0</v>
      </c>
      <c r="I5663">
        <f t="array" ref="I5663">MIN(IFERROR(FIND(IstNumbers,A5663),""))</f>
        <v>20</v>
      </c>
      <c r="J5663" s="1" t="e">
        <f>IF([first '# in title]&lt;[pos kw in title],MID([title],[pos kw in title]-6,6),#N/A)</f>
        <v>#N/A</v>
      </c>
      <c r="K5663" s="1" t="e">
        <f>IFERROR(MID(SUBSTITUTE([kw rough in title],",","."),FIND("(",[kw rough in title])+1,20),SUBSTITUTE(IFERROR(MID([kw rough in title],FIND(" ",[kw rough in title])+1,20),[kw rough in title]),",","."))</f>
        <v>#N/A</v>
      </c>
      <c r="L5663" s="1">
        <f>IFERROR(FIND("kW",[desc]),0)</f>
        <v>0</v>
      </c>
      <c r="M5663">
        <f t="array" ref="M5663">MIN(IFERROR(FIND(IstNumbers,E5663),""))</f>
        <v>33</v>
      </c>
      <c r="N5663" s="1" t="b">
        <f>IF([first '# in desc]&lt;[pos kw in desc],MID([desc],[pos kw in desc]-7,7))</f>
        <v>0</v>
      </c>
      <c r="O56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63" s="1" t="str">
        <f>TRIM(IF([first '# in desc]&lt;[pos kw in desc],MID([desc],[pos kw in desc]-6,6),FALSE))</f>
        <v>FALSCH</v>
      </c>
      <c r="Q5663" s="1" t="b">
        <f>IF(LEN([manuell])=0,IFERROR([kw fine in title]*1,IFERROR(SUMPRODUCT(COUNTIF(IsDigits,MID([kw in desc],ROW($A$1:$A$150),1)))=LEN([kw in desc]),#N/A)),[manuell])</f>
        <v>0</v>
      </c>
      <c r="R5663" s="1" t="str">
        <f>IF([pos kw in title]&gt;0,MID(J5663,#REF!,4),IF([first '# in title]&gt;0,MID([title],[first '# in title],3),IF([first '# in title]&gt;0,MID([desc],#REF!,3),VLOOKUP([productid],$G$2:$R$1386,8))))</f>
        <v>146</v>
      </c>
      <c r="S5663" s="1" t="e">
        <f>IF([kw in desc]=[kw rough in title],[kw in desc]*1,IFERROR(LEFT([kw_dirty],3)*1,IFERROR(LEFT([kw_dirty],2)*1,"n.a.")))</f>
        <v>#N/A</v>
      </c>
      <c r="T5663" s="1"/>
      <c r="U5663" s="1" t="e">
        <f>VLOOKUP(Tabelle1[[#This Row],[productid]],Tabelle2[#All],2,FALSE)</f>
        <v>#N/A</v>
      </c>
    </row>
    <row r="5664" spans="1:21" hidden="1">
      <c r="A5664" t="s">
        <v>1307</v>
      </c>
      <c r="B5664">
        <v>4125</v>
      </c>
      <c r="C5664">
        <v>289859</v>
      </c>
      <c r="D5664" t="s">
        <v>9295</v>
      </c>
      <c r="E5664" t="s">
        <v>9296</v>
      </c>
      <c r="F5664">
        <v>18406</v>
      </c>
      <c r="G5664">
        <v>3497887</v>
      </c>
      <c r="H5664">
        <f t="shared" si="88"/>
        <v>0</v>
      </c>
      <c r="I5664">
        <f t="array" ref="I5664">MIN(IFERROR(FIND(IstNumbers,A5664),""))</f>
        <v>13</v>
      </c>
      <c r="J5664" s="1" t="e">
        <f>IF([first '# in title]&lt;[pos kw in title],MID([title],[pos kw in title]-6,6),#N/A)</f>
        <v>#N/A</v>
      </c>
      <c r="K5664" s="1" t="e">
        <f>IFERROR(MID(SUBSTITUTE([kw rough in title],",","."),FIND("(",[kw rough in title])+1,20),SUBSTITUTE(IFERROR(MID([kw rough in title],FIND(" ",[kw rough in title])+1,20),[kw rough in title]),",","."))</f>
        <v>#N/A</v>
      </c>
      <c r="L5664" s="1">
        <f>IFERROR(FIND("kW",[desc]),0)</f>
        <v>70</v>
      </c>
      <c r="M5664">
        <f t="array" ref="M5664">MIN(IFERROR(FIND(IstNumbers,E5664),""))</f>
        <v>34</v>
      </c>
      <c r="N5664" s="1" t="str">
        <f>IF([first '# in desc]&lt;[pos kw in desc],MID([desc],[pos kw in desc]-7,7))</f>
        <v xml:space="preserve">­me 42 </v>
      </c>
      <c r="O56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64" s="1" t="str">
        <f>TRIM(IF([first '# in desc]&lt;[pos kw in desc],MID([desc],[pos kw in desc]-6,6),FALSE))</f>
        <v>me 42</v>
      </c>
      <c r="Q5664" s="1" t="b">
        <f>IF(LEN([manuell])=0,IFERROR([kw fine in title]*1,IFERROR(SUMPRODUCT(COUNTIF(IsDigits,MID([kw in desc],ROW($A$1:$A$150),1)))=LEN([kw in desc]),#N/A)),[manuell])</f>
        <v>0</v>
      </c>
      <c r="R5664" s="1" t="str">
        <f>IF([pos kw in title]&gt;0,MID(J5664,#REF!,4),IF([first '# in title]&gt;0,MID([title],[first '# in title],3),IF([first '# in title]&gt;0,MID([desc],#REF!,3),VLOOKUP([productid],$G$2:$R$1386,8))))</f>
        <v xml:space="preserve">42 </v>
      </c>
      <c r="S5664" s="1" t="e">
        <f>IF([kw in desc]=[kw rough in title],[kw in desc]*1,IFERROR(LEFT([kw_dirty],3)*1,IFERROR(LEFT([kw_dirty],2)*1,"n.a.")))</f>
        <v>#N/A</v>
      </c>
      <c r="T5664" s="1"/>
      <c r="U5664" s="1">
        <f>VLOOKUP(Tabelle1[[#This Row],[productid]],Tabelle2[#All],2,FALSE)</f>
        <v>42</v>
      </c>
    </row>
    <row r="5665" spans="1:21" hidden="1">
      <c r="A5665" t="s">
        <v>4651</v>
      </c>
      <c r="B5665">
        <v>3895</v>
      </c>
      <c r="C5665">
        <v>289859</v>
      </c>
      <c r="D5665" t="s">
        <v>9297</v>
      </c>
      <c r="E5665" t="s">
        <v>8492</v>
      </c>
      <c r="F5665">
        <v>18406</v>
      </c>
      <c r="G5665">
        <v>1750863</v>
      </c>
      <c r="H5665">
        <f t="shared" si="88"/>
        <v>0</v>
      </c>
      <c r="I5665">
        <f t="array" ref="I5665">MIN(IFERROR(FIND(IstNumbers,A5665),""))</f>
        <v>28</v>
      </c>
      <c r="J5665" s="1" t="e">
        <f>IF([first '# in title]&lt;[pos kw in title],MID([title],[pos kw in title]-6,6),#N/A)</f>
        <v>#N/A</v>
      </c>
      <c r="K5665" s="1" t="e">
        <f>IFERROR(MID(SUBSTITUTE([kw rough in title],",","."),FIND("(",[kw rough in title])+1,20),SUBSTITUTE(IFERROR(MID([kw rough in title],FIND(" ",[kw rough in title])+1,20),[kw rough in title]),",","."))</f>
        <v>#N/A</v>
      </c>
      <c r="L5665" s="1">
        <f>IFERROR(FIND("kW",[desc]),0)</f>
        <v>70</v>
      </c>
      <c r="M5665">
        <f t="array" ref="M5665">MIN(IFERROR(FIND(IstNumbers,E5665),""))</f>
        <v>34</v>
      </c>
      <c r="N5665" s="1" t="str">
        <f>IF([first '# in desc]&lt;[pos kw in desc],MID([desc],[pos kw in desc]-7,7))</f>
        <v xml:space="preserve">­me 42 </v>
      </c>
      <c r="O56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65" s="1" t="str">
        <f>TRIM(IF([first '# in desc]&lt;[pos kw in desc],MID([desc],[pos kw in desc]-6,6),FALSE))</f>
        <v>me 42</v>
      </c>
      <c r="Q5665" s="1" t="b">
        <f>IF(LEN([manuell])=0,IFERROR([kw fine in title]*1,IFERROR(SUMPRODUCT(COUNTIF(IsDigits,MID([kw in desc],ROW($A$1:$A$150),1)))=LEN([kw in desc]),#N/A)),[manuell])</f>
        <v>0</v>
      </c>
      <c r="R5665" s="1" t="str">
        <f>IF([pos kw in title]&gt;0,MID(J5665,#REF!,4),IF([first '# in title]&gt;0,MID([title],[first '# in title],3),IF([first '# in title]&gt;0,MID([desc],#REF!,3),VLOOKUP([productid],$G$2:$R$1386,8))))</f>
        <v>42-</v>
      </c>
      <c r="S5665" s="1" t="e">
        <f>IF([kw in desc]=[kw rough in title],[kw in desc]*1,IFERROR(LEFT([kw_dirty],3)*1,IFERROR(LEFT([kw_dirty],2)*1,"n.a.")))</f>
        <v>#N/A</v>
      </c>
      <c r="T5665" s="1"/>
      <c r="U5665" s="1">
        <f>VLOOKUP(Tabelle1[[#This Row],[productid]],Tabelle2[#All],2,FALSE)</f>
        <v>42</v>
      </c>
    </row>
    <row r="5666" spans="1:21">
      <c r="A5666" t="s">
        <v>4783</v>
      </c>
      <c r="B5666">
        <v>3375</v>
      </c>
      <c r="C5666">
        <v>289859</v>
      </c>
      <c r="D5666" t="s">
        <v>9298</v>
      </c>
      <c r="E5666" t="s">
        <v>9299</v>
      </c>
      <c r="F5666">
        <v>18406</v>
      </c>
      <c r="G5666">
        <v>2286143</v>
      </c>
      <c r="H5666">
        <f t="shared" si="88"/>
        <v>0</v>
      </c>
      <c r="I5666">
        <f t="array" ref="I5666">MIN(IFERROR(FIND(IstNumbers,A5666),""))</f>
        <v>20</v>
      </c>
      <c r="J5666" s="1" t="e">
        <f>IF([first '# in title]&lt;[pos kw in title],MID([title],[pos kw in title]-6,6),#N/A)</f>
        <v>#N/A</v>
      </c>
      <c r="K5666" s="1" t="e">
        <f>IFERROR(MID(SUBSTITUTE([kw rough in title],",","."),FIND("(",[kw rough in title])+1,20),SUBSTITUTE(IFERROR(MID([kw rough in title],FIND(" ",[kw rough in title])+1,20),[kw rough in title]),",","."))</f>
        <v>#N/A</v>
      </c>
      <c r="L5666" s="1">
        <f>IFERROR(FIND("kW",[desc]),0)</f>
        <v>0</v>
      </c>
      <c r="M5666">
        <f t="array" ref="M5666">MIN(IFERROR(FIND(IstNumbers,E5666),""))</f>
        <v>33</v>
      </c>
      <c r="N5666" s="1" t="b">
        <f>IF([first '# in desc]&lt;[pos kw in desc],MID([desc],[pos kw in desc]-7,7))</f>
        <v>0</v>
      </c>
      <c r="O56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66" s="1" t="str">
        <f>TRIM(IF([first '# in desc]&lt;[pos kw in desc],MID([desc],[pos kw in desc]-6,6),FALSE))</f>
        <v>FALSCH</v>
      </c>
      <c r="Q5666" s="1" t="b">
        <f>IF(LEN([manuell])=0,IFERROR([kw fine in title]*1,IFERROR(SUMPRODUCT(COUNTIF(IsDigits,MID([kw in desc],ROW($A$1:$A$150),1)))=LEN([kw in desc]),#N/A)),[manuell])</f>
        <v>0</v>
      </c>
      <c r="R5666" s="1" t="str">
        <f>IF([pos kw in title]&gt;0,MID(J5666,#REF!,4),IF([first '# in title]&gt;0,MID([title],[first '# in title],3),IF([first '# in title]&gt;0,MID([desc],#REF!,3),VLOOKUP([productid],$G$2:$R$1386,8))))</f>
        <v>146</v>
      </c>
      <c r="S5666" s="1" t="e">
        <f>IF([kw in desc]=[kw rough in title],[kw in desc]*1,IFERROR(LEFT([kw_dirty],3)*1,IFERROR(LEFT([kw_dirty],2)*1,"n.a.")))</f>
        <v>#N/A</v>
      </c>
      <c r="T5666" s="1"/>
      <c r="U5666" s="1" t="e">
        <f>VLOOKUP(Tabelle1[[#This Row],[productid]],Tabelle2[#All],2,FALSE)</f>
        <v>#N/A</v>
      </c>
    </row>
    <row r="5667" spans="1:21" hidden="1">
      <c r="A5667" t="s">
        <v>1307</v>
      </c>
      <c r="B5667">
        <v>4125</v>
      </c>
      <c r="C5667">
        <v>289859</v>
      </c>
      <c r="D5667" t="s">
        <v>9300</v>
      </c>
      <c r="E5667" t="s">
        <v>9301</v>
      </c>
      <c r="F5667">
        <v>18406</v>
      </c>
      <c r="G5667">
        <v>3497887</v>
      </c>
      <c r="H5667">
        <f t="shared" si="88"/>
        <v>0</v>
      </c>
      <c r="I5667">
        <f t="array" ref="I5667">MIN(IFERROR(FIND(IstNumbers,A5667),""))</f>
        <v>13</v>
      </c>
      <c r="J5667" s="1" t="e">
        <f>IF([first '# in title]&lt;[pos kw in title],MID([title],[pos kw in title]-6,6),#N/A)</f>
        <v>#N/A</v>
      </c>
      <c r="K5667" s="1" t="e">
        <f>IFERROR(MID(SUBSTITUTE([kw rough in title],",","."),FIND("(",[kw rough in title])+1,20),SUBSTITUTE(IFERROR(MID([kw rough in title],FIND(" ",[kw rough in title])+1,20),[kw rough in title]),",","."))</f>
        <v>#N/A</v>
      </c>
      <c r="L5667" s="1">
        <f>IFERROR(FIND("kW",[desc]),0)</f>
        <v>70</v>
      </c>
      <c r="M5667">
        <f t="array" ref="M5667">MIN(IFERROR(FIND(IstNumbers,E5667),""))</f>
        <v>34</v>
      </c>
      <c r="N5667" s="1" t="str">
        <f>IF([first '# in desc]&lt;[pos kw in desc],MID([desc],[pos kw in desc]-7,7))</f>
        <v xml:space="preserve">­me 42 </v>
      </c>
      <c r="O56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67" s="1" t="str">
        <f>TRIM(IF([first '# in desc]&lt;[pos kw in desc],MID([desc],[pos kw in desc]-6,6),FALSE))</f>
        <v>me 42</v>
      </c>
      <c r="Q5667" s="1" t="b">
        <f>IF(LEN([manuell])=0,IFERROR([kw fine in title]*1,IFERROR(SUMPRODUCT(COUNTIF(IsDigits,MID([kw in desc],ROW($A$1:$A$150),1)))=LEN([kw in desc]),#N/A)),[manuell])</f>
        <v>0</v>
      </c>
      <c r="R5667" s="1" t="str">
        <f>IF([pos kw in title]&gt;0,MID(J5667,#REF!,4),IF([first '# in title]&gt;0,MID([title],[first '# in title],3),IF([first '# in title]&gt;0,MID([desc],#REF!,3),VLOOKUP([productid],$G$2:$R$1386,8))))</f>
        <v xml:space="preserve">42 </v>
      </c>
      <c r="S5667" s="1" t="e">
        <f>IF([kw in desc]=[kw rough in title],[kw in desc]*1,IFERROR(LEFT([kw_dirty],3)*1,IFERROR(LEFT([kw_dirty],2)*1,"n.a.")))</f>
        <v>#N/A</v>
      </c>
      <c r="T5667" s="1"/>
      <c r="U5667" s="1">
        <f>VLOOKUP(Tabelle1[[#This Row],[productid]],Tabelle2[#All],2,FALSE)</f>
        <v>42</v>
      </c>
    </row>
    <row r="5668" spans="1:21" hidden="1">
      <c r="A5668" t="s">
        <v>4651</v>
      </c>
      <c r="B5668">
        <v>3895</v>
      </c>
      <c r="C5668">
        <v>289859</v>
      </c>
      <c r="D5668" t="s">
        <v>9302</v>
      </c>
      <c r="E5668" t="s">
        <v>8496</v>
      </c>
      <c r="F5668">
        <v>18406</v>
      </c>
      <c r="G5668">
        <v>1750863</v>
      </c>
      <c r="H5668">
        <f t="shared" si="88"/>
        <v>0</v>
      </c>
      <c r="I5668">
        <f t="array" ref="I5668">MIN(IFERROR(FIND(IstNumbers,A5668),""))</f>
        <v>28</v>
      </c>
      <c r="J5668" s="1" t="e">
        <f>IF([first '# in title]&lt;[pos kw in title],MID([title],[pos kw in title]-6,6),#N/A)</f>
        <v>#N/A</v>
      </c>
      <c r="K5668" s="1" t="e">
        <f>IFERROR(MID(SUBSTITUTE([kw rough in title],",","."),FIND("(",[kw rough in title])+1,20),SUBSTITUTE(IFERROR(MID([kw rough in title],FIND(" ",[kw rough in title])+1,20),[kw rough in title]),",","."))</f>
        <v>#N/A</v>
      </c>
      <c r="L5668" s="1">
        <f>IFERROR(FIND("kW",[desc]),0)</f>
        <v>70</v>
      </c>
      <c r="M5668">
        <f t="array" ref="M5668">MIN(IFERROR(FIND(IstNumbers,E5668),""))</f>
        <v>34</v>
      </c>
      <c r="N5668" s="1" t="str">
        <f>IF([first '# in desc]&lt;[pos kw in desc],MID([desc],[pos kw in desc]-7,7))</f>
        <v xml:space="preserve">­me 42 </v>
      </c>
      <c r="O56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68" s="1" t="str">
        <f>TRIM(IF([first '# in desc]&lt;[pos kw in desc],MID([desc],[pos kw in desc]-6,6),FALSE))</f>
        <v>me 42</v>
      </c>
      <c r="Q5668" s="1" t="b">
        <f>IF(LEN([manuell])=0,IFERROR([kw fine in title]*1,IFERROR(SUMPRODUCT(COUNTIF(IsDigits,MID([kw in desc],ROW($A$1:$A$150),1)))=LEN([kw in desc]),#N/A)),[manuell])</f>
        <v>0</v>
      </c>
      <c r="R5668" s="1" t="str">
        <f>IF([pos kw in title]&gt;0,MID(J5668,#REF!,4),IF([first '# in title]&gt;0,MID([title],[first '# in title],3),IF([first '# in title]&gt;0,MID([desc],#REF!,3),VLOOKUP([productid],$G$2:$R$1386,8))))</f>
        <v>42-</v>
      </c>
      <c r="S5668" s="1" t="e">
        <f>IF([kw in desc]=[kw rough in title],[kw in desc]*1,IFERROR(LEFT([kw_dirty],3)*1,IFERROR(LEFT([kw_dirty],2)*1,"n.a.")))</f>
        <v>#N/A</v>
      </c>
      <c r="T5668" s="1"/>
      <c r="U5668" s="1">
        <f>VLOOKUP(Tabelle1[[#This Row],[productid]],Tabelle2[#All],2,FALSE)</f>
        <v>42</v>
      </c>
    </row>
    <row r="5669" spans="1:21" hidden="1">
      <c r="A5669" t="s">
        <v>1307</v>
      </c>
      <c r="B5669">
        <v>4125</v>
      </c>
      <c r="C5669">
        <v>289859</v>
      </c>
      <c r="D5669" t="s">
        <v>9303</v>
      </c>
      <c r="E5669" t="s">
        <v>9304</v>
      </c>
      <c r="F5669">
        <v>18406</v>
      </c>
      <c r="G5669">
        <v>3497887</v>
      </c>
      <c r="H5669">
        <f t="shared" si="88"/>
        <v>0</v>
      </c>
      <c r="I5669">
        <f t="array" ref="I5669">MIN(IFERROR(FIND(IstNumbers,A5669),""))</f>
        <v>13</v>
      </c>
      <c r="J5669" s="1" t="e">
        <f>IF([first '# in title]&lt;[pos kw in title],MID([title],[pos kw in title]-6,6),#N/A)</f>
        <v>#N/A</v>
      </c>
      <c r="K5669" s="1" t="e">
        <f>IFERROR(MID(SUBSTITUTE([kw rough in title],",","."),FIND("(",[kw rough in title])+1,20),SUBSTITUTE(IFERROR(MID([kw rough in title],FIND(" ",[kw rough in title])+1,20),[kw rough in title]),",","."))</f>
        <v>#N/A</v>
      </c>
      <c r="L5669" s="1">
        <f>IFERROR(FIND("kW",[desc]),0)</f>
        <v>70</v>
      </c>
      <c r="M5669">
        <f t="array" ref="M5669">MIN(IFERROR(FIND(IstNumbers,E5669),""))</f>
        <v>34</v>
      </c>
      <c r="N5669" s="1" t="str">
        <f>IF([first '# in desc]&lt;[pos kw in desc],MID([desc],[pos kw in desc]-7,7))</f>
        <v xml:space="preserve">­me 42 </v>
      </c>
      <c r="O56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69" s="1" t="str">
        <f>TRIM(IF([first '# in desc]&lt;[pos kw in desc],MID([desc],[pos kw in desc]-6,6),FALSE))</f>
        <v>me 42</v>
      </c>
      <c r="Q5669" s="1" t="b">
        <f>IF(LEN([manuell])=0,IFERROR([kw fine in title]*1,IFERROR(SUMPRODUCT(COUNTIF(IsDigits,MID([kw in desc],ROW($A$1:$A$150),1)))=LEN([kw in desc]),#N/A)),[manuell])</f>
        <v>0</v>
      </c>
      <c r="R5669" s="1" t="str">
        <f>IF([pos kw in title]&gt;0,MID(J5669,#REF!,4),IF([first '# in title]&gt;0,MID([title],[first '# in title],3),IF([first '# in title]&gt;0,MID([desc],#REF!,3),VLOOKUP([productid],$G$2:$R$1386,8))))</f>
        <v xml:space="preserve">42 </v>
      </c>
      <c r="S5669" s="1" t="e">
        <f>IF([kw in desc]=[kw rough in title],[kw in desc]*1,IFERROR(LEFT([kw_dirty],3)*1,IFERROR(LEFT([kw_dirty],2)*1,"n.a.")))</f>
        <v>#N/A</v>
      </c>
      <c r="T5669" s="1"/>
      <c r="U5669" s="1">
        <f>VLOOKUP(Tabelle1[[#This Row],[productid]],Tabelle2[#All],2,FALSE)</f>
        <v>42</v>
      </c>
    </row>
    <row r="5670" spans="1:21" hidden="1">
      <c r="A5670" t="s">
        <v>4651</v>
      </c>
      <c r="B5670">
        <v>3895</v>
      </c>
      <c r="C5670">
        <v>289859</v>
      </c>
      <c r="D5670" t="s">
        <v>9305</v>
      </c>
      <c r="E5670" t="s">
        <v>8518</v>
      </c>
      <c r="F5670">
        <v>18406</v>
      </c>
      <c r="G5670">
        <v>1750863</v>
      </c>
      <c r="H5670">
        <f t="shared" si="88"/>
        <v>0</v>
      </c>
      <c r="I5670">
        <f t="array" ref="I5670">MIN(IFERROR(FIND(IstNumbers,A5670),""))</f>
        <v>28</v>
      </c>
      <c r="J5670" s="1" t="e">
        <f>IF([first '# in title]&lt;[pos kw in title],MID([title],[pos kw in title]-6,6),#N/A)</f>
        <v>#N/A</v>
      </c>
      <c r="K5670" s="1" t="e">
        <f>IFERROR(MID(SUBSTITUTE([kw rough in title],",","."),FIND("(",[kw rough in title])+1,20),SUBSTITUTE(IFERROR(MID([kw rough in title],FIND(" ",[kw rough in title])+1,20),[kw rough in title]),",","."))</f>
        <v>#N/A</v>
      </c>
      <c r="L5670" s="1">
        <f>IFERROR(FIND("kW",[desc]),0)</f>
        <v>70</v>
      </c>
      <c r="M5670">
        <f t="array" ref="M5670">MIN(IFERROR(FIND(IstNumbers,E5670),""))</f>
        <v>34</v>
      </c>
      <c r="N5670" s="1" t="str">
        <f>IF([first '# in desc]&lt;[pos kw in desc],MID([desc],[pos kw in desc]-7,7))</f>
        <v xml:space="preserve">­me 42 </v>
      </c>
      <c r="O56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0" s="1" t="str">
        <f>TRIM(IF([first '# in desc]&lt;[pos kw in desc],MID([desc],[pos kw in desc]-6,6),FALSE))</f>
        <v>me 42</v>
      </c>
      <c r="Q5670" s="1" t="b">
        <f>IF(LEN([manuell])=0,IFERROR([kw fine in title]*1,IFERROR(SUMPRODUCT(COUNTIF(IsDigits,MID([kw in desc],ROW($A$1:$A$150),1)))=LEN([kw in desc]),#N/A)),[manuell])</f>
        <v>0</v>
      </c>
      <c r="R5670" s="1" t="str">
        <f>IF([pos kw in title]&gt;0,MID(J5670,#REF!,4),IF([first '# in title]&gt;0,MID([title],[first '# in title],3),IF([first '# in title]&gt;0,MID([desc],#REF!,3),VLOOKUP([productid],$G$2:$R$1386,8))))</f>
        <v>42-</v>
      </c>
      <c r="S5670" s="1" t="e">
        <f>IF([kw in desc]=[kw rough in title],[kw in desc]*1,IFERROR(LEFT([kw_dirty],3)*1,IFERROR(LEFT([kw_dirty],2)*1,"n.a.")))</f>
        <v>#N/A</v>
      </c>
      <c r="T5670" s="1"/>
      <c r="U5670" s="1">
        <f>VLOOKUP(Tabelle1[[#This Row],[productid]],Tabelle2[#All],2,FALSE)</f>
        <v>42</v>
      </c>
    </row>
    <row r="5671" spans="1:21" hidden="1">
      <c r="A5671" t="s">
        <v>1307</v>
      </c>
      <c r="B5671">
        <v>4125</v>
      </c>
      <c r="C5671">
        <v>289859</v>
      </c>
      <c r="D5671" t="s">
        <v>9306</v>
      </c>
      <c r="E5671" t="s">
        <v>9307</v>
      </c>
      <c r="F5671">
        <v>18406</v>
      </c>
      <c r="G5671">
        <v>3497887</v>
      </c>
      <c r="H5671">
        <f t="shared" si="88"/>
        <v>0</v>
      </c>
      <c r="I5671">
        <f t="array" ref="I5671">MIN(IFERROR(FIND(IstNumbers,A5671),""))</f>
        <v>13</v>
      </c>
      <c r="J5671" s="1" t="e">
        <f>IF([first '# in title]&lt;[pos kw in title],MID([title],[pos kw in title]-6,6),#N/A)</f>
        <v>#N/A</v>
      </c>
      <c r="K5671" s="1" t="e">
        <f>IFERROR(MID(SUBSTITUTE([kw rough in title],",","."),FIND("(",[kw rough in title])+1,20),SUBSTITUTE(IFERROR(MID([kw rough in title],FIND(" ",[kw rough in title])+1,20),[kw rough in title]),",","."))</f>
        <v>#N/A</v>
      </c>
      <c r="L5671" s="1">
        <f>IFERROR(FIND("kW",[desc]),0)</f>
        <v>70</v>
      </c>
      <c r="M5671">
        <f t="array" ref="M5671">MIN(IFERROR(FIND(IstNumbers,E5671),""))</f>
        <v>34</v>
      </c>
      <c r="N5671" s="1" t="str">
        <f>IF([first '# in desc]&lt;[pos kw in desc],MID([desc],[pos kw in desc]-7,7))</f>
        <v xml:space="preserve">­me 42 </v>
      </c>
      <c r="O56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1" s="1" t="str">
        <f>TRIM(IF([first '# in desc]&lt;[pos kw in desc],MID([desc],[pos kw in desc]-6,6),FALSE))</f>
        <v>me 42</v>
      </c>
      <c r="Q5671" s="1" t="b">
        <f>IF(LEN([manuell])=0,IFERROR([kw fine in title]*1,IFERROR(SUMPRODUCT(COUNTIF(IsDigits,MID([kw in desc],ROW($A$1:$A$150),1)))=LEN([kw in desc]),#N/A)),[manuell])</f>
        <v>0</v>
      </c>
      <c r="R5671" s="1" t="str">
        <f>IF([pos kw in title]&gt;0,MID(J5671,#REF!,4),IF([first '# in title]&gt;0,MID([title],[first '# in title],3),IF([first '# in title]&gt;0,MID([desc],#REF!,3),VLOOKUP([productid],$G$2:$R$1386,8))))</f>
        <v xml:space="preserve">42 </v>
      </c>
      <c r="S5671" s="1" t="e">
        <f>IF([kw in desc]=[kw rough in title],[kw in desc]*1,IFERROR(LEFT([kw_dirty],3)*1,IFERROR(LEFT([kw_dirty],2)*1,"n.a.")))</f>
        <v>#N/A</v>
      </c>
      <c r="T5671" s="1"/>
      <c r="U5671" s="1">
        <f>VLOOKUP(Tabelle1[[#This Row],[productid]],Tabelle2[#All],2,FALSE)</f>
        <v>42</v>
      </c>
    </row>
    <row r="5672" spans="1:21" hidden="1">
      <c r="A5672" t="s">
        <v>4651</v>
      </c>
      <c r="B5672">
        <v>3895</v>
      </c>
      <c r="C5672">
        <v>289859</v>
      </c>
      <c r="D5672" t="s">
        <v>9308</v>
      </c>
      <c r="E5672" t="s">
        <v>8523</v>
      </c>
      <c r="F5672">
        <v>18406</v>
      </c>
      <c r="G5672">
        <v>1750863</v>
      </c>
      <c r="H5672">
        <f t="shared" si="88"/>
        <v>0</v>
      </c>
      <c r="I5672">
        <f t="array" ref="I5672">MIN(IFERROR(FIND(IstNumbers,A5672),""))</f>
        <v>28</v>
      </c>
      <c r="J5672" s="1" t="e">
        <f>IF([first '# in title]&lt;[pos kw in title],MID([title],[pos kw in title]-6,6),#N/A)</f>
        <v>#N/A</v>
      </c>
      <c r="K5672" s="1" t="e">
        <f>IFERROR(MID(SUBSTITUTE([kw rough in title],",","."),FIND("(",[kw rough in title])+1,20),SUBSTITUTE(IFERROR(MID([kw rough in title],FIND(" ",[kw rough in title])+1,20),[kw rough in title]),",","."))</f>
        <v>#N/A</v>
      </c>
      <c r="L5672" s="1">
        <f>IFERROR(FIND("kW",[desc]),0)</f>
        <v>70</v>
      </c>
      <c r="M5672">
        <f t="array" ref="M5672">MIN(IFERROR(FIND(IstNumbers,E5672),""))</f>
        <v>34</v>
      </c>
      <c r="N5672" s="1" t="str">
        <f>IF([first '# in desc]&lt;[pos kw in desc],MID([desc],[pos kw in desc]-7,7))</f>
        <v xml:space="preserve">­me 42 </v>
      </c>
      <c r="O56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2" s="1" t="str">
        <f>TRIM(IF([first '# in desc]&lt;[pos kw in desc],MID([desc],[pos kw in desc]-6,6),FALSE))</f>
        <v>me 42</v>
      </c>
      <c r="Q5672" s="1" t="b">
        <f>IF(LEN([manuell])=0,IFERROR([kw fine in title]*1,IFERROR(SUMPRODUCT(COUNTIF(IsDigits,MID([kw in desc],ROW($A$1:$A$150),1)))=LEN([kw in desc]),#N/A)),[manuell])</f>
        <v>0</v>
      </c>
      <c r="R5672" s="1" t="str">
        <f>IF([pos kw in title]&gt;0,MID(J5672,#REF!,4),IF([first '# in title]&gt;0,MID([title],[first '# in title],3),IF([first '# in title]&gt;0,MID([desc],#REF!,3),VLOOKUP([productid],$G$2:$R$1386,8))))</f>
        <v>42-</v>
      </c>
      <c r="S5672" s="1" t="e">
        <f>IF([kw in desc]=[kw rough in title],[kw in desc]*1,IFERROR(LEFT([kw_dirty],3)*1,IFERROR(LEFT([kw_dirty],2)*1,"n.a.")))</f>
        <v>#N/A</v>
      </c>
      <c r="T5672" s="1"/>
      <c r="U5672" s="1">
        <f>VLOOKUP(Tabelle1[[#This Row],[productid]],Tabelle2[#All],2,FALSE)</f>
        <v>42</v>
      </c>
    </row>
    <row r="5673" spans="1:21" hidden="1">
      <c r="A5673" t="s">
        <v>1307</v>
      </c>
      <c r="B5673">
        <v>4130</v>
      </c>
      <c r="C5673">
        <v>289859</v>
      </c>
      <c r="D5673" t="s">
        <v>9309</v>
      </c>
      <c r="E5673" t="s">
        <v>9310</v>
      </c>
      <c r="F5673">
        <v>18406</v>
      </c>
      <c r="G5673">
        <v>3497887</v>
      </c>
      <c r="H5673">
        <f t="shared" si="88"/>
        <v>0</v>
      </c>
      <c r="I5673">
        <f t="array" ref="I5673">MIN(IFERROR(FIND(IstNumbers,A5673),""))</f>
        <v>13</v>
      </c>
      <c r="J5673" s="1" t="e">
        <f>IF([first '# in title]&lt;[pos kw in title],MID([title],[pos kw in title]-6,6),#N/A)</f>
        <v>#N/A</v>
      </c>
      <c r="K5673" s="1" t="e">
        <f>IFERROR(MID(SUBSTITUTE([kw rough in title],",","."),FIND("(",[kw rough in title])+1,20),SUBSTITUTE(IFERROR(MID([kw rough in title],FIND(" ",[kw rough in title])+1,20),[kw rough in title]),",","."))</f>
        <v>#N/A</v>
      </c>
      <c r="L5673" s="1">
        <f>IFERROR(FIND("kW",[desc]),0)</f>
        <v>70</v>
      </c>
      <c r="M5673">
        <f t="array" ref="M5673">MIN(IFERROR(FIND(IstNumbers,E5673),""))</f>
        <v>34</v>
      </c>
      <c r="N5673" s="1" t="str">
        <f>IF([first '# in desc]&lt;[pos kw in desc],MID([desc],[pos kw in desc]-7,7))</f>
        <v xml:space="preserve">­me 42 </v>
      </c>
      <c r="O56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3" s="1" t="str">
        <f>TRIM(IF([first '# in desc]&lt;[pos kw in desc],MID([desc],[pos kw in desc]-6,6),FALSE))</f>
        <v>me 42</v>
      </c>
      <c r="Q5673" s="1" t="b">
        <f>IF(LEN([manuell])=0,IFERROR([kw fine in title]*1,IFERROR(SUMPRODUCT(COUNTIF(IsDigits,MID([kw in desc],ROW($A$1:$A$150),1)))=LEN([kw in desc]),#N/A)),[manuell])</f>
        <v>0</v>
      </c>
      <c r="R5673" s="1" t="str">
        <f>IF([pos kw in title]&gt;0,MID(J5673,#REF!,4),IF([first '# in title]&gt;0,MID([title],[first '# in title],3),IF([first '# in title]&gt;0,MID([desc],#REF!,3),VLOOKUP([productid],$G$2:$R$1386,8))))</f>
        <v xml:space="preserve">42 </v>
      </c>
      <c r="S5673" s="1" t="e">
        <f>IF([kw in desc]=[kw rough in title],[kw in desc]*1,IFERROR(LEFT([kw_dirty],3)*1,IFERROR(LEFT([kw_dirty],2)*1,"n.a.")))</f>
        <v>#N/A</v>
      </c>
      <c r="T5673" s="1"/>
      <c r="U5673" s="1">
        <f>VLOOKUP(Tabelle1[[#This Row],[productid]],Tabelle2[#All],2,FALSE)</f>
        <v>42</v>
      </c>
    </row>
    <row r="5674" spans="1:21" hidden="1">
      <c r="A5674" t="s">
        <v>4651</v>
      </c>
      <c r="B5674">
        <v>3900</v>
      </c>
      <c r="C5674">
        <v>289859</v>
      </c>
      <c r="D5674" t="s">
        <v>9311</v>
      </c>
      <c r="E5674" t="s">
        <v>8562</v>
      </c>
      <c r="F5674">
        <v>18406</v>
      </c>
      <c r="G5674">
        <v>1750863</v>
      </c>
      <c r="H5674">
        <f t="shared" si="88"/>
        <v>0</v>
      </c>
      <c r="I5674">
        <f t="array" ref="I5674">MIN(IFERROR(FIND(IstNumbers,A5674),""))</f>
        <v>28</v>
      </c>
      <c r="J5674" s="1" t="e">
        <f>IF([first '# in title]&lt;[pos kw in title],MID([title],[pos kw in title]-6,6),#N/A)</f>
        <v>#N/A</v>
      </c>
      <c r="K5674" s="1" t="e">
        <f>IFERROR(MID(SUBSTITUTE([kw rough in title],",","."),FIND("(",[kw rough in title])+1,20),SUBSTITUTE(IFERROR(MID([kw rough in title],FIND(" ",[kw rough in title])+1,20),[kw rough in title]),",","."))</f>
        <v>#N/A</v>
      </c>
      <c r="L5674" s="1">
        <f>IFERROR(FIND("kW",[desc]),0)</f>
        <v>70</v>
      </c>
      <c r="M5674">
        <f t="array" ref="M5674">MIN(IFERROR(FIND(IstNumbers,E5674),""))</f>
        <v>34</v>
      </c>
      <c r="N5674" s="1" t="str">
        <f>IF([first '# in desc]&lt;[pos kw in desc],MID([desc],[pos kw in desc]-7,7))</f>
        <v xml:space="preserve">­me 42 </v>
      </c>
      <c r="O56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4" s="1" t="str">
        <f>TRIM(IF([first '# in desc]&lt;[pos kw in desc],MID([desc],[pos kw in desc]-6,6),FALSE))</f>
        <v>me 42</v>
      </c>
      <c r="Q5674" s="1" t="b">
        <f>IF(LEN([manuell])=0,IFERROR([kw fine in title]*1,IFERROR(SUMPRODUCT(COUNTIF(IsDigits,MID([kw in desc],ROW($A$1:$A$150),1)))=LEN([kw in desc]),#N/A)),[manuell])</f>
        <v>0</v>
      </c>
      <c r="R5674" s="1" t="str">
        <f>IF([pos kw in title]&gt;0,MID(J5674,#REF!,4),IF([first '# in title]&gt;0,MID([title],[first '# in title],3),IF([first '# in title]&gt;0,MID([desc],#REF!,3),VLOOKUP([productid],$G$2:$R$1386,8))))</f>
        <v>42-</v>
      </c>
      <c r="S5674" s="1" t="e">
        <f>IF([kw in desc]=[kw rough in title],[kw in desc]*1,IFERROR(LEFT([kw_dirty],3)*1,IFERROR(LEFT([kw_dirty],2)*1,"n.a.")))</f>
        <v>#N/A</v>
      </c>
      <c r="T5674" s="1"/>
      <c r="U5674" s="1">
        <f>VLOOKUP(Tabelle1[[#This Row],[productid]],Tabelle2[#All],2,FALSE)</f>
        <v>42</v>
      </c>
    </row>
    <row r="5675" spans="1:21" hidden="1">
      <c r="A5675" t="s">
        <v>1307</v>
      </c>
      <c r="B5675">
        <v>4130</v>
      </c>
      <c r="C5675">
        <v>289859</v>
      </c>
      <c r="D5675" t="s">
        <v>9312</v>
      </c>
      <c r="E5675" t="s">
        <v>9313</v>
      </c>
      <c r="F5675">
        <v>18406</v>
      </c>
      <c r="G5675">
        <v>3497887</v>
      </c>
      <c r="H5675">
        <f t="shared" si="88"/>
        <v>0</v>
      </c>
      <c r="I5675">
        <f t="array" ref="I5675">MIN(IFERROR(FIND(IstNumbers,A5675),""))</f>
        <v>13</v>
      </c>
      <c r="J5675" s="1" t="e">
        <f>IF([first '# in title]&lt;[pos kw in title],MID([title],[pos kw in title]-6,6),#N/A)</f>
        <v>#N/A</v>
      </c>
      <c r="K5675" s="1" t="e">
        <f>IFERROR(MID(SUBSTITUTE([kw rough in title],",","."),FIND("(",[kw rough in title])+1,20),SUBSTITUTE(IFERROR(MID([kw rough in title],FIND(" ",[kw rough in title])+1,20),[kw rough in title]),",","."))</f>
        <v>#N/A</v>
      </c>
      <c r="L5675" s="1">
        <f>IFERROR(FIND("kW",[desc]),0)</f>
        <v>70</v>
      </c>
      <c r="M5675">
        <f t="array" ref="M5675">MIN(IFERROR(FIND(IstNumbers,E5675),""))</f>
        <v>34</v>
      </c>
      <c r="N5675" s="1" t="str">
        <f>IF([first '# in desc]&lt;[pos kw in desc],MID([desc],[pos kw in desc]-7,7))</f>
        <v xml:space="preserve">­me 42 </v>
      </c>
      <c r="O56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5" s="1" t="str">
        <f>TRIM(IF([first '# in desc]&lt;[pos kw in desc],MID([desc],[pos kw in desc]-6,6),FALSE))</f>
        <v>me 42</v>
      </c>
      <c r="Q5675" s="1" t="b">
        <f>IF(LEN([manuell])=0,IFERROR([kw fine in title]*1,IFERROR(SUMPRODUCT(COUNTIF(IsDigits,MID([kw in desc],ROW($A$1:$A$150),1)))=LEN([kw in desc]),#N/A)),[manuell])</f>
        <v>0</v>
      </c>
      <c r="R5675" s="1" t="str">
        <f>IF([pos kw in title]&gt;0,MID(J5675,#REF!,4),IF([first '# in title]&gt;0,MID([title],[first '# in title],3),IF([first '# in title]&gt;0,MID([desc],#REF!,3),VLOOKUP([productid],$G$2:$R$1386,8))))</f>
        <v xml:space="preserve">42 </v>
      </c>
      <c r="S5675" s="1" t="e">
        <f>IF([kw in desc]=[kw rough in title],[kw in desc]*1,IFERROR(LEFT([kw_dirty],3)*1,IFERROR(LEFT([kw_dirty],2)*1,"n.a.")))</f>
        <v>#N/A</v>
      </c>
      <c r="T5675" s="1"/>
      <c r="U5675" s="1">
        <f>VLOOKUP(Tabelle1[[#This Row],[productid]],Tabelle2[#All],2,FALSE)</f>
        <v>42</v>
      </c>
    </row>
    <row r="5676" spans="1:21" hidden="1">
      <c r="A5676" t="s">
        <v>4651</v>
      </c>
      <c r="B5676">
        <v>3900</v>
      </c>
      <c r="C5676">
        <v>289859</v>
      </c>
      <c r="D5676" t="s">
        <v>9314</v>
      </c>
      <c r="E5676" t="s">
        <v>8528</v>
      </c>
      <c r="F5676">
        <v>18406</v>
      </c>
      <c r="G5676">
        <v>1750863</v>
      </c>
      <c r="H5676">
        <f t="shared" si="88"/>
        <v>0</v>
      </c>
      <c r="I5676">
        <f t="array" ref="I5676">MIN(IFERROR(FIND(IstNumbers,A5676),""))</f>
        <v>28</v>
      </c>
      <c r="J5676" s="1" t="e">
        <f>IF([first '# in title]&lt;[pos kw in title],MID([title],[pos kw in title]-6,6),#N/A)</f>
        <v>#N/A</v>
      </c>
      <c r="K5676" s="1" t="e">
        <f>IFERROR(MID(SUBSTITUTE([kw rough in title],",","."),FIND("(",[kw rough in title])+1,20),SUBSTITUTE(IFERROR(MID([kw rough in title],FIND(" ",[kw rough in title])+1,20),[kw rough in title]),",","."))</f>
        <v>#N/A</v>
      </c>
      <c r="L5676" s="1">
        <f>IFERROR(FIND("kW",[desc]),0)</f>
        <v>70</v>
      </c>
      <c r="M5676">
        <f t="array" ref="M5676">MIN(IFERROR(FIND(IstNumbers,E5676),""))</f>
        <v>34</v>
      </c>
      <c r="N5676" s="1" t="str">
        <f>IF([first '# in desc]&lt;[pos kw in desc],MID([desc],[pos kw in desc]-7,7))</f>
        <v xml:space="preserve">­me 42 </v>
      </c>
      <c r="O56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6" s="1" t="str">
        <f>TRIM(IF([first '# in desc]&lt;[pos kw in desc],MID([desc],[pos kw in desc]-6,6),FALSE))</f>
        <v>me 42</v>
      </c>
      <c r="Q5676" s="1" t="b">
        <f>IF(LEN([manuell])=0,IFERROR([kw fine in title]*1,IFERROR(SUMPRODUCT(COUNTIF(IsDigits,MID([kw in desc],ROW($A$1:$A$150),1)))=LEN([kw in desc]),#N/A)),[manuell])</f>
        <v>0</v>
      </c>
      <c r="R5676" s="1" t="str">
        <f>IF([pos kw in title]&gt;0,MID(J5676,#REF!,4),IF([first '# in title]&gt;0,MID([title],[first '# in title],3),IF([first '# in title]&gt;0,MID([desc],#REF!,3),VLOOKUP([productid],$G$2:$R$1386,8))))</f>
        <v>42-</v>
      </c>
      <c r="S5676" s="1" t="e">
        <f>IF([kw in desc]=[kw rough in title],[kw in desc]*1,IFERROR(LEFT([kw_dirty],3)*1,IFERROR(LEFT([kw_dirty],2)*1,"n.a.")))</f>
        <v>#N/A</v>
      </c>
      <c r="T5676" s="1"/>
      <c r="U5676" s="1">
        <f>VLOOKUP(Tabelle1[[#This Row],[productid]],Tabelle2[#All],2,FALSE)</f>
        <v>42</v>
      </c>
    </row>
    <row r="5677" spans="1:21" hidden="1">
      <c r="A5677" t="s">
        <v>1307</v>
      </c>
      <c r="B5677">
        <v>4135</v>
      </c>
      <c r="C5677">
        <v>289859</v>
      </c>
      <c r="D5677" t="s">
        <v>9315</v>
      </c>
      <c r="E5677" t="s">
        <v>9316</v>
      </c>
      <c r="F5677">
        <v>18406</v>
      </c>
      <c r="G5677">
        <v>3497887</v>
      </c>
      <c r="H5677">
        <f t="shared" si="88"/>
        <v>0</v>
      </c>
      <c r="I5677">
        <f t="array" ref="I5677">MIN(IFERROR(FIND(IstNumbers,A5677),""))</f>
        <v>13</v>
      </c>
      <c r="J5677" s="1" t="e">
        <f>IF([first '# in title]&lt;[pos kw in title],MID([title],[pos kw in title]-6,6),#N/A)</f>
        <v>#N/A</v>
      </c>
      <c r="K5677" s="1" t="e">
        <f>IFERROR(MID(SUBSTITUTE([kw rough in title],",","."),FIND("(",[kw rough in title])+1,20),SUBSTITUTE(IFERROR(MID([kw rough in title],FIND(" ",[kw rough in title])+1,20),[kw rough in title]),",","."))</f>
        <v>#N/A</v>
      </c>
      <c r="L5677" s="1">
        <f>IFERROR(FIND("kW",[desc]),0)</f>
        <v>70</v>
      </c>
      <c r="M5677">
        <f t="array" ref="M5677">MIN(IFERROR(FIND(IstNumbers,E5677),""))</f>
        <v>34</v>
      </c>
      <c r="N5677" s="1" t="str">
        <f>IF([first '# in desc]&lt;[pos kw in desc],MID([desc],[pos kw in desc]-7,7))</f>
        <v xml:space="preserve">­me 42 </v>
      </c>
      <c r="O56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7" s="1" t="str">
        <f>TRIM(IF([first '# in desc]&lt;[pos kw in desc],MID([desc],[pos kw in desc]-6,6),FALSE))</f>
        <v>me 42</v>
      </c>
      <c r="Q5677" s="1" t="b">
        <f>IF(LEN([manuell])=0,IFERROR([kw fine in title]*1,IFERROR(SUMPRODUCT(COUNTIF(IsDigits,MID([kw in desc],ROW($A$1:$A$150),1)))=LEN([kw in desc]),#N/A)),[manuell])</f>
        <v>0</v>
      </c>
      <c r="R5677" s="1" t="str">
        <f>IF([pos kw in title]&gt;0,MID(J5677,#REF!,4),IF([first '# in title]&gt;0,MID([title],[first '# in title],3),IF([first '# in title]&gt;0,MID([desc],#REF!,3),VLOOKUP([productid],$G$2:$R$1386,8))))</f>
        <v xml:space="preserve">42 </v>
      </c>
      <c r="S5677" s="1" t="e">
        <f>IF([kw in desc]=[kw rough in title],[kw in desc]*1,IFERROR(LEFT([kw_dirty],3)*1,IFERROR(LEFT([kw_dirty],2)*1,"n.a.")))</f>
        <v>#N/A</v>
      </c>
      <c r="T5677" s="1"/>
      <c r="U5677" s="1">
        <f>VLOOKUP(Tabelle1[[#This Row],[productid]],Tabelle2[#All],2,FALSE)</f>
        <v>42</v>
      </c>
    </row>
    <row r="5678" spans="1:21" hidden="1">
      <c r="A5678" t="s">
        <v>4651</v>
      </c>
      <c r="B5678">
        <v>3900</v>
      </c>
      <c r="C5678">
        <v>289859</v>
      </c>
      <c r="D5678" t="s">
        <v>9317</v>
      </c>
      <c r="E5678" t="s">
        <v>8533</v>
      </c>
      <c r="F5678">
        <v>18406</v>
      </c>
      <c r="G5678">
        <v>1750863</v>
      </c>
      <c r="H5678">
        <f t="shared" si="88"/>
        <v>0</v>
      </c>
      <c r="I5678">
        <f t="array" ref="I5678">MIN(IFERROR(FIND(IstNumbers,A5678),""))</f>
        <v>28</v>
      </c>
      <c r="J5678" s="1" t="e">
        <f>IF([first '# in title]&lt;[pos kw in title],MID([title],[pos kw in title]-6,6),#N/A)</f>
        <v>#N/A</v>
      </c>
      <c r="K5678" s="1" t="e">
        <f>IFERROR(MID(SUBSTITUTE([kw rough in title],",","."),FIND("(",[kw rough in title])+1,20),SUBSTITUTE(IFERROR(MID([kw rough in title],FIND(" ",[kw rough in title])+1,20),[kw rough in title]),",","."))</f>
        <v>#N/A</v>
      </c>
      <c r="L5678" s="1">
        <f>IFERROR(FIND("kW",[desc]),0)</f>
        <v>70</v>
      </c>
      <c r="M5678">
        <f t="array" ref="M5678">MIN(IFERROR(FIND(IstNumbers,E5678),""))</f>
        <v>34</v>
      </c>
      <c r="N5678" s="1" t="str">
        <f>IF([first '# in desc]&lt;[pos kw in desc],MID([desc],[pos kw in desc]-7,7))</f>
        <v xml:space="preserve">­me 42 </v>
      </c>
      <c r="O56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8" s="1" t="str">
        <f>TRIM(IF([first '# in desc]&lt;[pos kw in desc],MID([desc],[pos kw in desc]-6,6),FALSE))</f>
        <v>me 42</v>
      </c>
      <c r="Q5678" s="1" t="b">
        <f>IF(LEN([manuell])=0,IFERROR([kw fine in title]*1,IFERROR(SUMPRODUCT(COUNTIF(IsDigits,MID([kw in desc],ROW($A$1:$A$150),1)))=LEN([kw in desc]),#N/A)),[manuell])</f>
        <v>0</v>
      </c>
      <c r="R5678" s="1" t="str">
        <f>IF([pos kw in title]&gt;0,MID(J5678,#REF!,4),IF([first '# in title]&gt;0,MID([title],[first '# in title],3),IF([first '# in title]&gt;0,MID([desc],#REF!,3),VLOOKUP([productid],$G$2:$R$1386,8))))</f>
        <v>42-</v>
      </c>
      <c r="S5678" s="1" t="e">
        <f>IF([kw in desc]=[kw rough in title],[kw in desc]*1,IFERROR(LEFT([kw_dirty],3)*1,IFERROR(LEFT([kw_dirty],2)*1,"n.a.")))</f>
        <v>#N/A</v>
      </c>
      <c r="T5678" s="1"/>
      <c r="U5678" s="1">
        <f>VLOOKUP(Tabelle1[[#This Row],[productid]],Tabelle2[#All],2,FALSE)</f>
        <v>42</v>
      </c>
    </row>
    <row r="5679" spans="1:21" hidden="1">
      <c r="A5679" t="s">
        <v>1307</v>
      </c>
      <c r="B5679">
        <v>4140</v>
      </c>
      <c r="C5679">
        <v>289859</v>
      </c>
      <c r="D5679" t="s">
        <v>9318</v>
      </c>
      <c r="E5679" t="s">
        <v>9319</v>
      </c>
      <c r="F5679">
        <v>18406</v>
      </c>
      <c r="G5679">
        <v>3497887</v>
      </c>
      <c r="H5679">
        <f t="shared" si="88"/>
        <v>0</v>
      </c>
      <c r="I5679">
        <f t="array" ref="I5679">MIN(IFERROR(FIND(IstNumbers,A5679),""))</f>
        <v>13</v>
      </c>
      <c r="J5679" s="1" t="e">
        <f>IF([first '# in title]&lt;[pos kw in title],MID([title],[pos kw in title]-6,6),#N/A)</f>
        <v>#N/A</v>
      </c>
      <c r="K5679" s="1" t="e">
        <f>IFERROR(MID(SUBSTITUTE([kw rough in title],",","."),FIND("(",[kw rough in title])+1,20),SUBSTITUTE(IFERROR(MID([kw rough in title],FIND(" ",[kw rough in title])+1,20),[kw rough in title]),",","."))</f>
        <v>#N/A</v>
      </c>
      <c r="L5679" s="1">
        <f>IFERROR(FIND("kW",[desc]),0)</f>
        <v>70</v>
      </c>
      <c r="M5679">
        <f t="array" ref="M5679">MIN(IFERROR(FIND(IstNumbers,E5679),""))</f>
        <v>34</v>
      </c>
      <c r="N5679" s="1" t="str">
        <f>IF([first '# in desc]&lt;[pos kw in desc],MID([desc],[pos kw in desc]-7,7))</f>
        <v xml:space="preserve">­me 42 </v>
      </c>
      <c r="O56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79" s="1" t="str">
        <f>TRIM(IF([first '# in desc]&lt;[pos kw in desc],MID([desc],[pos kw in desc]-6,6),FALSE))</f>
        <v>me 42</v>
      </c>
      <c r="Q5679" s="1" t="b">
        <f>IF(LEN([manuell])=0,IFERROR([kw fine in title]*1,IFERROR(SUMPRODUCT(COUNTIF(IsDigits,MID([kw in desc],ROW($A$1:$A$150),1)))=LEN([kw in desc]),#N/A)),[manuell])</f>
        <v>0</v>
      </c>
      <c r="R5679" s="1" t="str">
        <f>IF([pos kw in title]&gt;0,MID(J5679,#REF!,4),IF([first '# in title]&gt;0,MID([title],[first '# in title],3),IF([first '# in title]&gt;0,MID([desc],#REF!,3),VLOOKUP([productid],$G$2:$R$1386,8))))</f>
        <v xml:space="preserve">42 </v>
      </c>
      <c r="S5679" s="1" t="e">
        <f>IF([kw in desc]=[kw rough in title],[kw in desc]*1,IFERROR(LEFT([kw_dirty],3)*1,IFERROR(LEFT([kw_dirty],2)*1,"n.a.")))</f>
        <v>#N/A</v>
      </c>
      <c r="T5679" s="1"/>
      <c r="U5679" s="1">
        <f>VLOOKUP(Tabelle1[[#This Row],[productid]],Tabelle2[#All],2,FALSE)</f>
        <v>42</v>
      </c>
    </row>
    <row r="5680" spans="1:21" hidden="1">
      <c r="A5680" t="s">
        <v>4651</v>
      </c>
      <c r="B5680">
        <v>3900</v>
      </c>
      <c r="C5680">
        <v>289859</v>
      </c>
      <c r="D5680" t="s">
        <v>9320</v>
      </c>
      <c r="E5680" t="s">
        <v>8539</v>
      </c>
      <c r="F5680">
        <v>18406</v>
      </c>
      <c r="G5680">
        <v>1750863</v>
      </c>
      <c r="H5680">
        <f t="shared" si="88"/>
        <v>0</v>
      </c>
      <c r="I5680">
        <f t="array" ref="I5680">MIN(IFERROR(FIND(IstNumbers,A5680),""))</f>
        <v>28</v>
      </c>
      <c r="J5680" s="1" t="e">
        <f>IF([first '# in title]&lt;[pos kw in title],MID([title],[pos kw in title]-6,6),#N/A)</f>
        <v>#N/A</v>
      </c>
      <c r="K5680" s="1" t="e">
        <f>IFERROR(MID(SUBSTITUTE([kw rough in title],",","."),FIND("(",[kw rough in title])+1,20),SUBSTITUTE(IFERROR(MID([kw rough in title],FIND(" ",[kw rough in title])+1,20),[kw rough in title]),",","."))</f>
        <v>#N/A</v>
      </c>
      <c r="L5680" s="1">
        <f>IFERROR(FIND("kW",[desc]),0)</f>
        <v>70</v>
      </c>
      <c r="M5680">
        <f t="array" ref="M5680">MIN(IFERROR(FIND(IstNumbers,E5680),""))</f>
        <v>34</v>
      </c>
      <c r="N5680" s="1" t="str">
        <f>IF([first '# in desc]&lt;[pos kw in desc],MID([desc],[pos kw in desc]-7,7))</f>
        <v xml:space="preserve">­me 42 </v>
      </c>
      <c r="O56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80" s="1" t="str">
        <f>TRIM(IF([first '# in desc]&lt;[pos kw in desc],MID([desc],[pos kw in desc]-6,6),FALSE))</f>
        <v>me 42</v>
      </c>
      <c r="Q5680" s="1" t="b">
        <f>IF(LEN([manuell])=0,IFERROR([kw fine in title]*1,IFERROR(SUMPRODUCT(COUNTIF(IsDigits,MID([kw in desc],ROW($A$1:$A$150),1)))=LEN([kw in desc]),#N/A)),[manuell])</f>
        <v>0</v>
      </c>
      <c r="R5680" s="1" t="str">
        <f>IF([pos kw in title]&gt;0,MID(J5680,#REF!,4),IF([first '# in title]&gt;0,MID([title],[first '# in title],3),IF([first '# in title]&gt;0,MID([desc],#REF!,3),VLOOKUP([productid],$G$2:$R$1386,8))))</f>
        <v>42-</v>
      </c>
      <c r="S5680" s="1" t="e">
        <f>IF([kw in desc]=[kw rough in title],[kw in desc]*1,IFERROR(LEFT([kw_dirty],3)*1,IFERROR(LEFT([kw_dirty],2)*1,"n.a.")))</f>
        <v>#N/A</v>
      </c>
      <c r="T5680" s="1"/>
      <c r="U5680" s="1">
        <f>VLOOKUP(Tabelle1[[#This Row],[productid]],Tabelle2[#All],2,FALSE)</f>
        <v>42</v>
      </c>
    </row>
    <row r="5681" spans="1:21" hidden="1">
      <c r="A5681" t="s">
        <v>4651</v>
      </c>
      <c r="B5681">
        <v>3900</v>
      </c>
      <c r="C5681">
        <v>289859</v>
      </c>
      <c r="D5681" t="s">
        <v>9321</v>
      </c>
      <c r="E5681" t="s">
        <v>8544</v>
      </c>
      <c r="F5681">
        <v>18406</v>
      </c>
      <c r="G5681">
        <v>1750863</v>
      </c>
      <c r="H5681">
        <f t="shared" si="88"/>
        <v>0</v>
      </c>
      <c r="I5681">
        <f t="array" ref="I5681">MIN(IFERROR(FIND(IstNumbers,A5681),""))</f>
        <v>28</v>
      </c>
      <c r="J5681" s="1" t="e">
        <f>IF([first '# in title]&lt;[pos kw in title],MID([title],[pos kw in title]-6,6),#N/A)</f>
        <v>#N/A</v>
      </c>
      <c r="K5681" s="1" t="e">
        <f>IFERROR(MID(SUBSTITUTE([kw rough in title],",","."),FIND("(",[kw rough in title])+1,20),SUBSTITUTE(IFERROR(MID([kw rough in title],FIND(" ",[kw rough in title])+1,20),[kw rough in title]),",","."))</f>
        <v>#N/A</v>
      </c>
      <c r="L5681" s="1">
        <f>IFERROR(FIND("kW",[desc]),0)</f>
        <v>70</v>
      </c>
      <c r="M5681">
        <f t="array" ref="M5681">MIN(IFERROR(FIND(IstNumbers,E5681),""))</f>
        <v>34</v>
      </c>
      <c r="N5681" s="1" t="str">
        <f>IF([first '# in desc]&lt;[pos kw in desc],MID([desc],[pos kw in desc]-7,7))</f>
        <v xml:space="preserve">­me 42 </v>
      </c>
      <c r="O56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81" s="1" t="str">
        <f>TRIM(IF([first '# in desc]&lt;[pos kw in desc],MID([desc],[pos kw in desc]-6,6),FALSE))</f>
        <v>me 42</v>
      </c>
      <c r="Q5681" s="1" t="b">
        <f>IF(LEN([manuell])=0,IFERROR([kw fine in title]*1,IFERROR(SUMPRODUCT(COUNTIF(IsDigits,MID([kw in desc],ROW($A$1:$A$150),1)))=LEN([kw in desc]),#N/A)),[manuell])</f>
        <v>0</v>
      </c>
      <c r="R5681" s="1" t="str">
        <f>IF([pos kw in title]&gt;0,MID(J5681,#REF!,4),IF([first '# in title]&gt;0,MID([title],[first '# in title],3),IF([first '# in title]&gt;0,MID([desc],#REF!,3),VLOOKUP([productid],$G$2:$R$1386,8))))</f>
        <v>42-</v>
      </c>
      <c r="S5681" s="1" t="e">
        <f>IF([kw in desc]=[kw rough in title],[kw in desc]*1,IFERROR(LEFT([kw_dirty],3)*1,IFERROR(LEFT([kw_dirty],2)*1,"n.a.")))</f>
        <v>#N/A</v>
      </c>
      <c r="T5681" s="1"/>
      <c r="U5681" s="1">
        <f>VLOOKUP(Tabelle1[[#This Row],[productid]],Tabelle2[#All],2,FALSE)</f>
        <v>42</v>
      </c>
    </row>
    <row r="5682" spans="1:21">
      <c r="A5682" t="s">
        <v>4959</v>
      </c>
      <c r="B5682">
        <v>3375</v>
      </c>
      <c r="C5682">
        <v>289859</v>
      </c>
      <c r="D5682" t="s">
        <v>9322</v>
      </c>
      <c r="E5682" t="s">
        <v>9323</v>
      </c>
      <c r="F5682">
        <v>18406</v>
      </c>
      <c r="G5682">
        <v>2286143</v>
      </c>
      <c r="H5682">
        <f t="shared" si="88"/>
        <v>0</v>
      </c>
      <c r="I5682">
        <f t="array" ref="I5682">MIN(IFERROR(FIND(IstNumbers,A5682),""))</f>
        <v>19</v>
      </c>
      <c r="J5682" s="1" t="e">
        <f>IF([first '# in title]&lt;[pos kw in title],MID([title],[pos kw in title]-6,6),#N/A)</f>
        <v>#N/A</v>
      </c>
      <c r="K5682" s="1" t="e">
        <f>IFERROR(MID(SUBSTITUTE([kw rough in title],",","."),FIND("(",[kw rough in title])+1,20),SUBSTITUTE(IFERROR(MID([kw rough in title],FIND(" ",[kw rough in title])+1,20),[kw rough in title]),",","."))</f>
        <v>#N/A</v>
      </c>
      <c r="L5682" s="1">
        <f>IFERROR(FIND("kW",[desc]),0)</f>
        <v>0</v>
      </c>
      <c r="M5682">
        <f t="array" ref="M5682">MIN(IFERROR(FIND(IstNumbers,E5682),""))</f>
        <v>33</v>
      </c>
      <c r="N5682" s="1" t="b">
        <f>IF([first '# in desc]&lt;[pos kw in desc],MID([desc],[pos kw in desc]-7,7))</f>
        <v>0</v>
      </c>
      <c r="O56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82" s="1" t="str">
        <f>TRIM(IF([first '# in desc]&lt;[pos kw in desc],MID([desc],[pos kw in desc]-6,6),FALSE))</f>
        <v>FALSCH</v>
      </c>
      <c r="Q5682" s="1" t="b">
        <f>IF(LEN([manuell])=0,IFERROR([kw fine in title]*1,IFERROR(SUMPRODUCT(COUNTIF(IsDigits,MID([kw in desc],ROW($A$1:$A$150),1)))=LEN([kw in desc]),#N/A)),[manuell])</f>
        <v>0</v>
      </c>
      <c r="R5682" s="1" t="str">
        <f>IF([pos kw in title]&gt;0,MID(J5682,#REF!,4),IF([first '# in title]&gt;0,MID([title],[first '# in title],3),IF([first '# in title]&gt;0,MID([desc],#REF!,3),VLOOKUP([productid],$G$2:$R$1386,8))))</f>
        <v>146</v>
      </c>
      <c r="S5682" s="1" t="e">
        <f>IF([kw in desc]=[kw rough in title],[kw in desc]*1,IFERROR(LEFT([kw_dirty],3)*1,IFERROR(LEFT([kw_dirty],2)*1,"n.a.")))</f>
        <v>#N/A</v>
      </c>
      <c r="T5682" s="1"/>
      <c r="U5682" s="1" t="e">
        <f>VLOOKUP(Tabelle1[[#This Row],[productid]],Tabelle2[#All],2,FALSE)</f>
        <v>#N/A</v>
      </c>
    </row>
    <row r="5683" spans="1:21">
      <c r="A5683" t="s">
        <v>4959</v>
      </c>
      <c r="B5683">
        <v>3375</v>
      </c>
      <c r="C5683">
        <v>289859</v>
      </c>
      <c r="D5683" t="s">
        <v>9324</v>
      </c>
      <c r="E5683" t="s">
        <v>9325</v>
      </c>
      <c r="F5683">
        <v>18406</v>
      </c>
      <c r="G5683">
        <v>2286143</v>
      </c>
      <c r="H5683">
        <f t="shared" si="88"/>
        <v>0</v>
      </c>
      <c r="I5683">
        <f t="array" ref="I5683">MIN(IFERROR(FIND(IstNumbers,A5683),""))</f>
        <v>19</v>
      </c>
      <c r="J5683" s="1" t="e">
        <f>IF([first '# in title]&lt;[pos kw in title],MID([title],[pos kw in title]-6,6),#N/A)</f>
        <v>#N/A</v>
      </c>
      <c r="K5683" s="1" t="e">
        <f>IFERROR(MID(SUBSTITUTE([kw rough in title],",","."),FIND("(",[kw rough in title])+1,20),SUBSTITUTE(IFERROR(MID([kw rough in title],FIND(" ",[kw rough in title])+1,20),[kw rough in title]),",","."))</f>
        <v>#N/A</v>
      </c>
      <c r="L5683" s="1">
        <f>IFERROR(FIND("kW",[desc]),0)</f>
        <v>0</v>
      </c>
      <c r="M5683">
        <f t="array" ref="M5683">MIN(IFERROR(FIND(IstNumbers,E5683),""))</f>
        <v>33</v>
      </c>
      <c r="N5683" s="1" t="b">
        <f>IF([first '# in desc]&lt;[pos kw in desc],MID([desc],[pos kw in desc]-7,7))</f>
        <v>0</v>
      </c>
      <c r="O56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83" s="1" t="str">
        <f>TRIM(IF([first '# in desc]&lt;[pos kw in desc],MID([desc],[pos kw in desc]-6,6),FALSE))</f>
        <v>FALSCH</v>
      </c>
      <c r="Q5683" s="1" t="b">
        <f>IF(LEN([manuell])=0,IFERROR([kw fine in title]*1,IFERROR(SUMPRODUCT(COUNTIF(IsDigits,MID([kw in desc],ROW($A$1:$A$150),1)))=LEN([kw in desc]),#N/A)),[manuell])</f>
        <v>0</v>
      </c>
      <c r="R5683" s="1" t="str">
        <f>IF([pos kw in title]&gt;0,MID(J5683,#REF!,4),IF([first '# in title]&gt;0,MID([title],[first '# in title],3),IF([first '# in title]&gt;0,MID([desc],#REF!,3),VLOOKUP([productid],$G$2:$R$1386,8))))</f>
        <v>146</v>
      </c>
      <c r="S5683" s="1" t="e">
        <f>IF([kw in desc]=[kw rough in title],[kw in desc]*1,IFERROR(LEFT([kw_dirty],3)*1,IFERROR(LEFT([kw_dirty],2)*1,"n.a.")))</f>
        <v>#N/A</v>
      </c>
      <c r="T5683" s="1"/>
      <c r="U5683" s="1" t="e">
        <f>VLOOKUP(Tabelle1[[#This Row],[productid]],Tabelle2[#All],2,FALSE)</f>
        <v>#N/A</v>
      </c>
    </row>
    <row r="5684" spans="1:21">
      <c r="A5684" t="s">
        <v>4959</v>
      </c>
      <c r="B5684">
        <v>3380</v>
      </c>
      <c r="C5684">
        <v>289859</v>
      </c>
      <c r="D5684" t="s">
        <v>9326</v>
      </c>
      <c r="E5684" t="s">
        <v>9327</v>
      </c>
      <c r="F5684">
        <v>18406</v>
      </c>
      <c r="G5684">
        <v>2286143</v>
      </c>
      <c r="H5684">
        <f t="shared" si="88"/>
        <v>0</v>
      </c>
      <c r="I5684">
        <f t="array" ref="I5684">MIN(IFERROR(FIND(IstNumbers,A5684),""))</f>
        <v>19</v>
      </c>
      <c r="J5684" s="1" t="e">
        <f>IF([first '# in title]&lt;[pos kw in title],MID([title],[pos kw in title]-6,6),#N/A)</f>
        <v>#N/A</v>
      </c>
      <c r="K5684" s="1" t="e">
        <f>IFERROR(MID(SUBSTITUTE([kw rough in title],",","."),FIND("(",[kw rough in title])+1,20),SUBSTITUTE(IFERROR(MID([kw rough in title],FIND(" ",[kw rough in title])+1,20),[kw rough in title]),",","."))</f>
        <v>#N/A</v>
      </c>
      <c r="L5684" s="1">
        <f>IFERROR(FIND("kW",[desc]),0)</f>
        <v>0</v>
      </c>
      <c r="M5684">
        <f t="array" ref="M5684">MIN(IFERROR(FIND(IstNumbers,E5684),""))</f>
        <v>33</v>
      </c>
      <c r="N5684" s="1" t="b">
        <f>IF([first '# in desc]&lt;[pos kw in desc],MID([desc],[pos kw in desc]-7,7))</f>
        <v>0</v>
      </c>
      <c r="O56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84" s="1" t="str">
        <f>TRIM(IF([first '# in desc]&lt;[pos kw in desc],MID([desc],[pos kw in desc]-6,6),FALSE))</f>
        <v>FALSCH</v>
      </c>
      <c r="Q5684" s="1" t="b">
        <f>IF(LEN([manuell])=0,IFERROR([kw fine in title]*1,IFERROR(SUMPRODUCT(COUNTIF(IsDigits,MID([kw in desc],ROW($A$1:$A$150),1)))=LEN([kw in desc]),#N/A)),[manuell])</f>
        <v>0</v>
      </c>
      <c r="R5684" s="1" t="str">
        <f>IF([pos kw in title]&gt;0,MID(J5684,#REF!,4),IF([first '# in title]&gt;0,MID([title],[first '# in title],3),IF([first '# in title]&gt;0,MID([desc],#REF!,3),VLOOKUP([productid],$G$2:$R$1386,8))))</f>
        <v>146</v>
      </c>
      <c r="S5684" s="1" t="e">
        <f>IF([kw in desc]=[kw rough in title],[kw in desc]*1,IFERROR(LEFT([kw_dirty],3)*1,IFERROR(LEFT([kw_dirty],2)*1,"n.a.")))</f>
        <v>#N/A</v>
      </c>
      <c r="T5684" s="1"/>
      <c r="U5684" s="1" t="e">
        <f>VLOOKUP(Tabelle1[[#This Row],[productid]],Tabelle2[#All],2,FALSE)</f>
        <v>#N/A</v>
      </c>
    </row>
    <row r="5685" spans="1:21">
      <c r="A5685" t="s">
        <v>4959</v>
      </c>
      <c r="B5685">
        <v>3380</v>
      </c>
      <c r="C5685">
        <v>289859</v>
      </c>
      <c r="D5685" t="s">
        <v>9328</v>
      </c>
      <c r="E5685" t="s">
        <v>9329</v>
      </c>
      <c r="F5685">
        <v>18406</v>
      </c>
      <c r="G5685">
        <v>2286143</v>
      </c>
      <c r="H5685">
        <f t="shared" si="88"/>
        <v>0</v>
      </c>
      <c r="I5685">
        <f t="array" ref="I5685">MIN(IFERROR(FIND(IstNumbers,A5685),""))</f>
        <v>19</v>
      </c>
      <c r="J5685" s="1" t="e">
        <f>IF([first '# in title]&lt;[pos kw in title],MID([title],[pos kw in title]-6,6),#N/A)</f>
        <v>#N/A</v>
      </c>
      <c r="K5685" s="1" t="e">
        <f>IFERROR(MID(SUBSTITUTE([kw rough in title],",","."),FIND("(",[kw rough in title])+1,20),SUBSTITUTE(IFERROR(MID([kw rough in title],FIND(" ",[kw rough in title])+1,20),[kw rough in title]),",","."))</f>
        <v>#N/A</v>
      </c>
      <c r="L5685" s="1">
        <f>IFERROR(FIND("kW",[desc]),0)</f>
        <v>0</v>
      </c>
      <c r="M5685">
        <f t="array" ref="M5685">MIN(IFERROR(FIND(IstNumbers,E5685),""))</f>
        <v>33</v>
      </c>
      <c r="N5685" s="1" t="b">
        <f>IF([first '# in desc]&lt;[pos kw in desc],MID([desc],[pos kw in desc]-7,7))</f>
        <v>0</v>
      </c>
      <c r="O56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85" s="1" t="str">
        <f>TRIM(IF([first '# in desc]&lt;[pos kw in desc],MID([desc],[pos kw in desc]-6,6),FALSE))</f>
        <v>FALSCH</v>
      </c>
      <c r="Q5685" s="1" t="b">
        <f>IF(LEN([manuell])=0,IFERROR([kw fine in title]*1,IFERROR(SUMPRODUCT(COUNTIF(IsDigits,MID([kw in desc],ROW($A$1:$A$150),1)))=LEN([kw in desc]),#N/A)),[manuell])</f>
        <v>0</v>
      </c>
      <c r="R5685" s="1" t="str">
        <f>IF([pos kw in title]&gt;0,MID(J5685,#REF!,4),IF([first '# in title]&gt;0,MID([title],[first '# in title],3),IF([first '# in title]&gt;0,MID([desc],#REF!,3),VLOOKUP([productid],$G$2:$R$1386,8))))</f>
        <v>146</v>
      </c>
      <c r="S5685" s="1" t="e">
        <f>IF([kw in desc]=[kw rough in title],[kw in desc]*1,IFERROR(LEFT([kw_dirty],3)*1,IFERROR(LEFT([kw_dirty],2)*1,"n.a.")))</f>
        <v>#N/A</v>
      </c>
      <c r="T5685" s="1"/>
      <c r="U5685" s="1" t="e">
        <f>VLOOKUP(Tabelle1[[#This Row],[productid]],Tabelle2[#All],2,FALSE)</f>
        <v>#N/A</v>
      </c>
    </row>
    <row r="5686" spans="1:21">
      <c r="A5686" t="s">
        <v>4959</v>
      </c>
      <c r="B5686">
        <v>3380</v>
      </c>
      <c r="C5686">
        <v>289859</v>
      </c>
      <c r="D5686" t="s">
        <v>9330</v>
      </c>
      <c r="E5686" t="s">
        <v>9331</v>
      </c>
      <c r="F5686">
        <v>18406</v>
      </c>
      <c r="G5686">
        <v>2286143</v>
      </c>
      <c r="H5686">
        <f t="shared" si="88"/>
        <v>0</v>
      </c>
      <c r="I5686">
        <f t="array" ref="I5686">MIN(IFERROR(FIND(IstNumbers,A5686),""))</f>
        <v>19</v>
      </c>
      <c r="J5686" s="1" t="e">
        <f>IF([first '# in title]&lt;[pos kw in title],MID([title],[pos kw in title]-6,6),#N/A)</f>
        <v>#N/A</v>
      </c>
      <c r="K5686" s="1" t="e">
        <f>IFERROR(MID(SUBSTITUTE([kw rough in title],",","."),FIND("(",[kw rough in title])+1,20),SUBSTITUTE(IFERROR(MID([kw rough in title],FIND(" ",[kw rough in title])+1,20),[kw rough in title]),",","."))</f>
        <v>#N/A</v>
      </c>
      <c r="L5686" s="1">
        <f>IFERROR(FIND("kW",[desc]),0)</f>
        <v>0</v>
      </c>
      <c r="M5686">
        <f t="array" ref="M5686">MIN(IFERROR(FIND(IstNumbers,E5686),""))</f>
        <v>33</v>
      </c>
      <c r="N5686" s="1" t="b">
        <f>IF([first '# in desc]&lt;[pos kw in desc],MID([desc],[pos kw in desc]-7,7))</f>
        <v>0</v>
      </c>
      <c r="O56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86" s="1" t="str">
        <f>TRIM(IF([first '# in desc]&lt;[pos kw in desc],MID([desc],[pos kw in desc]-6,6),FALSE))</f>
        <v>FALSCH</v>
      </c>
      <c r="Q5686" s="1" t="b">
        <f>IF(LEN([manuell])=0,IFERROR([kw fine in title]*1,IFERROR(SUMPRODUCT(COUNTIF(IsDigits,MID([kw in desc],ROW($A$1:$A$150),1)))=LEN([kw in desc]),#N/A)),[manuell])</f>
        <v>0</v>
      </c>
      <c r="R5686" s="1" t="str">
        <f>IF([pos kw in title]&gt;0,MID(J5686,#REF!,4),IF([first '# in title]&gt;0,MID([title],[first '# in title],3),IF([first '# in title]&gt;0,MID([desc],#REF!,3),VLOOKUP([productid],$G$2:$R$1386,8))))</f>
        <v>146</v>
      </c>
      <c r="S5686" s="1" t="e">
        <f>IF([kw in desc]=[kw rough in title],[kw in desc]*1,IFERROR(LEFT([kw_dirty],3)*1,IFERROR(LEFT([kw_dirty],2)*1,"n.a.")))</f>
        <v>#N/A</v>
      </c>
      <c r="T5686" s="1"/>
      <c r="U5686" s="1" t="e">
        <f>VLOOKUP(Tabelle1[[#This Row],[productid]],Tabelle2[#All],2,FALSE)</f>
        <v>#N/A</v>
      </c>
    </row>
    <row r="5687" spans="1:21">
      <c r="A5687" t="s">
        <v>4959</v>
      </c>
      <c r="B5687">
        <v>3382</v>
      </c>
      <c r="C5687">
        <v>289859</v>
      </c>
      <c r="D5687" t="s">
        <v>9332</v>
      </c>
      <c r="E5687" t="s">
        <v>9333</v>
      </c>
      <c r="F5687">
        <v>18406</v>
      </c>
      <c r="G5687">
        <v>2286143</v>
      </c>
      <c r="H5687">
        <f t="shared" si="88"/>
        <v>0</v>
      </c>
      <c r="I5687">
        <f t="array" ref="I5687">MIN(IFERROR(FIND(IstNumbers,A5687),""))</f>
        <v>19</v>
      </c>
      <c r="J5687" s="1" t="e">
        <f>IF([first '# in title]&lt;[pos kw in title],MID([title],[pos kw in title]-6,6),#N/A)</f>
        <v>#N/A</v>
      </c>
      <c r="K5687" s="1" t="e">
        <f>IFERROR(MID(SUBSTITUTE([kw rough in title],",","."),FIND("(",[kw rough in title])+1,20),SUBSTITUTE(IFERROR(MID([kw rough in title],FIND(" ",[kw rough in title])+1,20),[kw rough in title]),",","."))</f>
        <v>#N/A</v>
      </c>
      <c r="L5687" s="1">
        <f>IFERROR(FIND("kW",[desc]),0)</f>
        <v>0</v>
      </c>
      <c r="M5687">
        <f t="array" ref="M5687">MIN(IFERROR(FIND(IstNumbers,E5687),""))</f>
        <v>33</v>
      </c>
      <c r="N5687" s="1" t="b">
        <f>IF([first '# in desc]&lt;[pos kw in desc],MID([desc],[pos kw in desc]-7,7))</f>
        <v>0</v>
      </c>
      <c r="O56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87" s="1" t="str">
        <f>TRIM(IF([first '# in desc]&lt;[pos kw in desc],MID([desc],[pos kw in desc]-6,6),FALSE))</f>
        <v>FALSCH</v>
      </c>
      <c r="Q5687" s="1" t="b">
        <f>IF(LEN([manuell])=0,IFERROR([kw fine in title]*1,IFERROR(SUMPRODUCT(COUNTIF(IsDigits,MID([kw in desc],ROW($A$1:$A$150),1)))=LEN([kw in desc]),#N/A)),[manuell])</f>
        <v>0</v>
      </c>
      <c r="R5687" s="1" t="str">
        <f>IF([pos kw in title]&gt;0,MID(J5687,#REF!,4),IF([first '# in title]&gt;0,MID([title],[first '# in title],3),IF([first '# in title]&gt;0,MID([desc],#REF!,3),VLOOKUP([productid],$G$2:$R$1386,8))))</f>
        <v>146</v>
      </c>
      <c r="S5687" s="1" t="e">
        <f>IF([kw in desc]=[kw rough in title],[kw in desc]*1,IFERROR(LEFT([kw_dirty],3)*1,IFERROR(LEFT([kw_dirty],2)*1,"n.a.")))</f>
        <v>#N/A</v>
      </c>
      <c r="T5687" s="1"/>
      <c r="U5687" s="1" t="e">
        <f>VLOOKUP(Tabelle1[[#This Row],[productid]],Tabelle2[#All],2,FALSE)</f>
        <v>#N/A</v>
      </c>
    </row>
    <row r="5688" spans="1:21">
      <c r="A5688" t="s">
        <v>4959</v>
      </c>
      <c r="B5688">
        <v>3383</v>
      </c>
      <c r="C5688">
        <v>289859</v>
      </c>
      <c r="D5688" t="s">
        <v>9334</v>
      </c>
      <c r="E5688" t="s">
        <v>9335</v>
      </c>
      <c r="F5688">
        <v>18406</v>
      </c>
      <c r="G5688">
        <v>2286143</v>
      </c>
      <c r="H5688">
        <f t="shared" si="88"/>
        <v>0</v>
      </c>
      <c r="I5688">
        <f t="array" ref="I5688">MIN(IFERROR(FIND(IstNumbers,A5688),""))</f>
        <v>19</v>
      </c>
      <c r="J5688" s="1" t="e">
        <f>IF([first '# in title]&lt;[pos kw in title],MID([title],[pos kw in title]-6,6),#N/A)</f>
        <v>#N/A</v>
      </c>
      <c r="K5688" s="1" t="e">
        <f>IFERROR(MID(SUBSTITUTE([kw rough in title],",","."),FIND("(",[kw rough in title])+1,20),SUBSTITUTE(IFERROR(MID([kw rough in title],FIND(" ",[kw rough in title])+1,20),[kw rough in title]),",","."))</f>
        <v>#N/A</v>
      </c>
      <c r="L5688" s="1">
        <f>IFERROR(FIND("kW",[desc]),0)</f>
        <v>0</v>
      </c>
      <c r="M5688">
        <f t="array" ref="M5688">MIN(IFERROR(FIND(IstNumbers,E5688),""))</f>
        <v>33</v>
      </c>
      <c r="N5688" s="1" t="b">
        <f>IF([first '# in desc]&lt;[pos kw in desc],MID([desc],[pos kw in desc]-7,7))</f>
        <v>0</v>
      </c>
      <c r="O56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88" s="1" t="str">
        <f>TRIM(IF([first '# in desc]&lt;[pos kw in desc],MID([desc],[pos kw in desc]-6,6),FALSE))</f>
        <v>FALSCH</v>
      </c>
      <c r="Q5688" s="1" t="b">
        <f>IF(LEN([manuell])=0,IFERROR([kw fine in title]*1,IFERROR(SUMPRODUCT(COUNTIF(IsDigits,MID([kw in desc],ROW($A$1:$A$150),1)))=LEN([kw in desc]),#N/A)),[manuell])</f>
        <v>0</v>
      </c>
      <c r="R5688" s="1" t="str">
        <f>IF([pos kw in title]&gt;0,MID(J5688,#REF!,4),IF([first '# in title]&gt;0,MID([title],[first '# in title],3),IF([first '# in title]&gt;0,MID([desc],#REF!,3),VLOOKUP([productid],$G$2:$R$1386,8))))</f>
        <v>146</v>
      </c>
      <c r="S5688" s="1" t="e">
        <f>IF([kw in desc]=[kw rough in title],[kw in desc]*1,IFERROR(LEFT([kw_dirty],3)*1,IFERROR(LEFT([kw_dirty],2)*1,"n.a.")))</f>
        <v>#N/A</v>
      </c>
      <c r="T5688" s="1"/>
      <c r="U5688" s="1" t="e">
        <f>VLOOKUP(Tabelle1[[#This Row],[productid]],Tabelle2[#All],2,FALSE)</f>
        <v>#N/A</v>
      </c>
    </row>
    <row r="5689" spans="1:21" hidden="1">
      <c r="A5689" t="s">
        <v>4829</v>
      </c>
      <c r="B5689">
        <v>3900</v>
      </c>
      <c r="C5689">
        <v>289859</v>
      </c>
      <c r="D5689" t="s">
        <v>9336</v>
      </c>
      <c r="E5689" t="s">
        <v>8549</v>
      </c>
      <c r="F5689">
        <v>18406</v>
      </c>
      <c r="G5689">
        <v>1750863</v>
      </c>
      <c r="H5689">
        <f t="shared" si="88"/>
        <v>0</v>
      </c>
      <c r="I5689">
        <f t="array" ref="I5689">MIN(IFERROR(FIND(IstNumbers,A5689),""))</f>
        <v>29</v>
      </c>
      <c r="J5689" s="1" t="e">
        <f>IF([first '# in title]&lt;[pos kw in title],MID([title],[pos kw in title]-6,6),#N/A)</f>
        <v>#N/A</v>
      </c>
      <c r="K5689" s="1" t="e">
        <f>IFERROR(MID(SUBSTITUTE([kw rough in title],",","."),FIND("(",[kw rough in title])+1,20),SUBSTITUTE(IFERROR(MID([kw rough in title],FIND(" ",[kw rough in title])+1,20),[kw rough in title]),",","."))</f>
        <v>#N/A</v>
      </c>
      <c r="L5689" s="1">
        <f>IFERROR(FIND("kW",[desc]),0)</f>
        <v>70</v>
      </c>
      <c r="M5689">
        <f t="array" ref="M5689">MIN(IFERROR(FIND(IstNumbers,E5689),""))</f>
        <v>34</v>
      </c>
      <c r="N5689" s="1" t="str">
        <f>IF([first '# in desc]&lt;[pos kw in desc],MID([desc],[pos kw in desc]-7,7))</f>
        <v xml:space="preserve">­me 42 </v>
      </c>
      <c r="O56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89" s="1" t="str">
        <f>TRIM(IF([first '# in desc]&lt;[pos kw in desc],MID([desc],[pos kw in desc]-6,6),FALSE))</f>
        <v>me 42</v>
      </c>
      <c r="Q5689" s="1" t="b">
        <f>IF(LEN([manuell])=0,IFERROR([kw fine in title]*1,IFERROR(SUMPRODUCT(COUNTIF(IsDigits,MID([kw in desc],ROW($A$1:$A$150),1)))=LEN([kw in desc]),#N/A)),[manuell])</f>
        <v>0</v>
      </c>
      <c r="R5689" s="1" t="str">
        <f>IF([pos kw in title]&gt;0,MID(J5689,#REF!,4),IF([first '# in title]&gt;0,MID([title],[first '# in title],3),IF([first '# in title]&gt;0,MID([desc],#REF!,3),VLOOKUP([productid],$G$2:$R$1386,8))))</f>
        <v>42-</v>
      </c>
      <c r="S5689" s="1" t="e">
        <f>IF([kw in desc]=[kw rough in title],[kw in desc]*1,IFERROR(LEFT([kw_dirty],3)*1,IFERROR(LEFT([kw_dirty],2)*1,"n.a.")))</f>
        <v>#N/A</v>
      </c>
      <c r="T5689" s="1"/>
      <c r="U5689" s="1">
        <f>VLOOKUP(Tabelle1[[#This Row],[productid]],Tabelle2[#All],2,FALSE)</f>
        <v>42</v>
      </c>
    </row>
    <row r="5690" spans="1:21" hidden="1">
      <c r="A5690" t="s">
        <v>1988</v>
      </c>
      <c r="B5690">
        <v>4140</v>
      </c>
      <c r="C5690">
        <v>289859</v>
      </c>
      <c r="D5690" t="s">
        <v>9337</v>
      </c>
      <c r="E5690" t="s">
        <v>9338</v>
      </c>
      <c r="F5690">
        <v>18406</v>
      </c>
      <c r="G5690">
        <v>3497887</v>
      </c>
      <c r="H5690">
        <f t="shared" si="88"/>
        <v>0</v>
      </c>
      <c r="I5690">
        <f t="array" ref="I5690">MIN(IFERROR(FIND(IstNumbers,A5690),""))</f>
        <v>13</v>
      </c>
      <c r="J5690" s="1" t="e">
        <f>IF([first '# in title]&lt;[pos kw in title],MID([title],[pos kw in title]-6,6),#N/A)</f>
        <v>#N/A</v>
      </c>
      <c r="K5690" s="1" t="e">
        <f>IFERROR(MID(SUBSTITUTE([kw rough in title],",","."),FIND("(",[kw rough in title])+1,20),SUBSTITUTE(IFERROR(MID([kw rough in title],FIND(" ",[kw rough in title])+1,20),[kw rough in title]),",","."))</f>
        <v>#N/A</v>
      </c>
      <c r="L5690" s="1">
        <f>IFERROR(FIND("kW",[desc]),0)</f>
        <v>70</v>
      </c>
      <c r="M5690">
        <f t="array" ref="M5690">MIN(IFERROR(FIND(IstNumbers,E5690),""))</f>
        <v>34</v>
      </c>
      <c r="N5690" s="1" t="str">
        <f>IF([first '# in desc]&lt;[pos kw in desc],MID([desc],[pos kw in desc]-7,7))</f>
        <v xml:space="preserve">­me 42 </v>
      </c>
      <c r="O56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90" s="1" t="str">
        <f>TRIM(IF([first '# in desc]&lt;[pos kw in desc],MID([desc],[pos kw in desc]-6,6),FALSE))</f>
        <v>me 42</v>
      </c>
      <c r="Q5690" s="1" t="b">
        <f>IF(LEN([manuell])=0,IFERROR([kw fine in title]*1,IFERROR(SUMPRODUCT(COUNTIF(IsDigits,MID([kw in desc],ROW($A$1:$A$150),1)))=LEN([kw in desc]),#N/A)),[manuell])</f>
        <v>0</v>
      </c>
      <c r="R5690" s="1" t="str">
        <f>IF([pos kw in title]&gt;0,MID(J5690,#REF!,4),IF([first '# in title]&gt;0,MID([title],[first '# in title],3),IF([first '# in title]&gt;0,MID([desc],#REF!,3),VLOOKUP([productid],$G$2:$R$1386,8))))</f>
        <v xml:space="preserve">42 </v>
      </c>
      <c r="S5690" s="1" t="e">
        <f>IF([kw in desc]=[kw rough in title],[kw in desc]*1,IFERROR(LEFT([kw_dirty],3)*1,IFERROR(LEFT([kw_dirty],2)*1,"n.a.")))</f>
        <v>#N/A</v>
      </c>
      <c r="T5690" s="1"/>
      <c r="U5690" s="1">
        <f>VLOOKUP(Tabelle1[[#This Row],[productid]],Tabelle2[#All],2,FALSE)</f>
        <v>42</v>
      </c>
    </row>
    <row r="5691" spans="1:21">
      <c r="A5691" t="s">
        <v>4959</v>
      </c>
      <c r="B5691">
        <v>3384</v>
      </c>
      <c r="C5691">
        <v>289859</v>
      </c>
      <c r="D5691" t="s">
        <v>9339</v>
      </c>
      <c r="E5691" t="s">
        <v>9340</v>
      </c>
      <c r="F5691">
        <v>18406</v>
      </c>
      <c r="G5691">
        <v>2286143</v>
      </c>
      <c r="H5691">
        <f t="shared" si="88"/>
        <v>0</v>
      </c>
      <c r="I5691">
        <f t="array" ref="I5691">MIN(IFERROR(FIND(IstNumbers,A5691),""))</f>
        <v>19</v>
      </c>
      <c r="J5691" s="1" t="e">
        <f>IF([first '# in title]&lt;[pos kw in title],MID([title],[pos kw in title]-6,6),#N/A)</f>
        <v>#N/A</v>
      </c>
      <c r="K5691" s="1" t="e">
        <f>IFERROR(MID(SUBSTITUTE([kw rough in title],",","."),FIND("(",[kw rough in title])+1,20),SUBSTITUTE(IFERROR(MID([kw rough in title],FIND(" ",[kw rough in title])+1,20),[kw rough in title]),",","."))</f>
        <v>#N/A</v>
      </c>
      <c r="L5691" s="1">
        <f>IFERROR(FIND("kW",[desc]),0)</f>
        <v>0</v>
      </c>
      <c r="M5691">
        <f t="array" ref="M5691">MIN(IFERROR(FIND(IstNumbers,E5691),""))</f>
        <v>33</v>
      </c>
      <c r="N5691" s="1" t="b">
        <f>IF([first '# in desc]&lt;[pos kw in desc],MID([desc],[pos kw in desc]-7,7))</f>
        <v>0</v>
      </c>
      <c r="O56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91" s="1" t="str">
        <f>TRIM(IF([first '# in desc]&lt;[pos kw in desc],MID([desc],[pos kw in desc]-6,6),FALSE))</f>
        <v>FALSCH</v>
      </c>
      <c r="Q5691" s="1" t="b">
        <f>IF(LEN([manuell])=0,IFERROR([kw fine in title]*1,IFERROR(SUMPRODUCT(COUNTIF(IsDigits,MID([kw in desc],ROW($A$1:$A$150),1)))=LEN([kw in desc]),#N/A)),[manuell])</f>
        <v>0</v>
      </c>
      <c r="R5691" s="1" t="str">
        <f>IF([pos kw in title]&gt;0,MID(J5691,#REF!,4),IF([first '# in title]&gt;0,MID([title],[first '# in title],3),IF([first '# in title]&gt;0,MID([desc],#REF!,3),VLOOKUP([productid],$G$2:$R$1386,8))))</f>
        <v>146</v>
      </c>
      <c r="S5691" s="1" t="e">
        <f>IF([kw in desc]=[kw rough in title],[kw in desc]*1,IFERROR(LEFT([kw_dirty],3)*1,IFERROR(LEFT([kw_dirty],2)*1,"n.a.")))</f>
        <v>#N/A</v>
      </c>
      <c r="T5691" s="1"/>
      <c r="U5691" s="1" t="e">
        <f>VLOOKUP(Tabelle1[[#This Row],[productid]],Tabelle2[#All],2,FALSE)</f>
        <v>#N/A</v>
      </c>
    </row>
    <row r="5692" spans="1:21" hidden="1">
      <c r="A5692" t="s">
        <v>4829</v>
      </c>
      <c r="B5692">
        <v>3900</v>
      </c>
      <c r="C5692">
        <v>289859</v>
      </c>
      <c r="D5692" t="s">
        <v>9341</v>
      </c>
      <c r="E5692" t="s">
        <v>8554</v>
      </c>
      <c r="F5692">
        <v>18406</v>
      </c>
      <c r="G5692">
        <v>1750863</v>
      </c>
      <c r="H5692">
        <f t="shared" si="88"/>
        <v>0</v>
      </c>
      <c r="I5692">
        <f t="array" ref="I5692">MIN(IFERROR(FIND(IstNumbers,A5692),""))</f>
        <v>29</v>
      </c>
      <c r="J5692" s="1" t="e">
        <f>IF([first '# in title]&lt;[pos kw in title],MID([title],[pos kw in title]-6,6),#N/A)</f>
        <v>#N/A</v>
      </c>
      <c r="K5692" s="1" t="e">
        <f>IFERROR(MID(SUBSTITUTE([kw rough in title],",","."),FIND("(",[kw rough in title])+1,20),SUBSTITUTE(IFERROR(MID([kw rough in title],FIND(" ",[kw rough in title])+1,20),[kw rough in title]),",","."))</f>
        <v>#N/A</v>
      </c>
      <c r="L5692" s="1">
        <f>IFERROR(FIND("kW",[desc]),0)</f>
        <v>70</v>
      </c>
      <c r="M5692">
        <f t="array" ref="M5692">MIN(IFERROR(FIND(IstNumbers,E5692),""))</f>
        <v>34</v>
      </c>
      <c r="N5692" s="1" t="str">
        <f>IF([first '# in desc]&lt;[pos kw in desc],MID([desc],[pos kw in desc]-7,7))</f>
        <v xml:space="preserve">­me 42 </v>
      </c>
      <c r="O56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92" s="1" t="str">
        <f>TRIM(IF([first '# in desc]&lt;[pos kw in desc],MID([desc],[pos kw in desc]-6,6),FALSE))</f>
        <v>me 42</v>
      </c>
      <c r="Q5692" s="1" t="b">
        <f>IF(LEN([manuell])=0,IFERROR([kw fine in title]*1,IFERROR(SUMPRODUCT(COUNTIF(IsDigits,MID([kw in desc],ROW($A$1:$A$150),1)))=LEN([kw in desc]),#N/A)),[manuell])</f>
        <v>0</v>
      </c>
      <c r="R5692" s="1" t="str">
        <f>IF([pos kw in title]&gt;0,MID(J5692,#REF!,4),IF([first '# in title]&gt;0,MID([title],[first '# in title],3),IF([first '# in title]&gt;0,MID([desc],#REF!,3),VLOOKUP([productid],$G$2:$R$1386,8))))</f>
        <v>42-</v>
      </c>
      <c r="S5692" s="1" t="e">
        <f>IF([kw in desc]=[kw rough in title],[kw in desc]*1,IFERROR(LEFT([kw_dirty],3)*1,IFERROR(LEFT([kw_dirty],2)*1,"n.a.")))</f>
        <v>#N/A</v>
      </c>
      <c r="T5692" s="1"/>
      <c r="U5692" s="1">
        <f>VLOOKUP(Tabelle1[[#This Row],[productid]],Tabelle2[#All],2,FALSE)</f>
        <v>42</v>
      </c>
    </row>
    <row r="5693" spans="1:21" hidden="1">
      <c r="A5693" t="s">
        <v>1988</v>
      </c>
      <c r="B5693">
        <v>4140</v>
      </c>
      <c r="C5693">
        <v>289859</v>
      </c>
      <c r="D5693" t="s">
        <v>9342</v>
      </c>
      <c r="E5693" t="s">
        <v>9203</v>
      </c>
      <c r="F5693">
        <v>18406</v>
      </c>
      <c r="G5693">
        <v>3497887</v>
      </c>
      <c r="H5693">
        <f t="shared" si="88"/>
        <v>0</v>
      </c>
      <c r="I5693">
        <f t="array" ref="I5693">MIN(IFERROR(FIND(IstNumbers,A5693),""))</f>
        <v>13</v>
      </c>
      <c r="J5693" s="1" t="e">
        <f>IF([first '# in title]&lt;[pos kw in title],MID([title],[pos kw in title]-6,6),#N/A)</f>
        <v>#N/A</v>
      </c>
      <c r="K5693" s="1" t="e">
        <f>IFERROR(MID(SUBSTITUTE([kw rough in title],",","."),FIND("(",[kw rough in title])+1,20),SUBSTITUTE(IFERROR(MID([kw rough in title],FIND(" ",[kw rough in title])+1,20),[kw rough in title]),",","."))</f>
        <v>#N/A</v>
      </c>
      <c r="L5693" s="1">
        <f>IFERROR(FIND("kW",[desc]),0)</f>
        <v>70</v>
      </c>
      <c r="M5693">
        <f t="array" ref="M5693">MIN(IFERROR(FIND(IstNumbers,E5693),""))</f>
        <v>34</v>
      </c>
      <c r="N5693" s="1" t="str">
        <f>IF([first '# in desc]&lt;[pos kw in desc],MID([desc],[pos kw in desc]-7,7))</f>
        <v xml:space="preserve">­me 42 </v>
      </c>
      <c r="O56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93" s="1" t="str">
        <f>TRIM(IF([first '# in desc]&lt;[pos kw in desc],MID([desc],[pos kw in desc]-6,6),FALSE))</f>
        <v>me 42</v>
      </c>
      <c r="Q5693" s="1" t="b">
        <f>IF(LEN([manuell])=0,IFERROR([kw fine in title]*1,IFERROR(SUMPRODUCT(COUNTIF(IsDigits,MID([kw in desc],ROW($A$1:$A$150),1)))=LEN([kw in desc]),#N/A)),[manuell])</f>
        <v>0</v>
      </c>
      <c r="R5693" s="1" t="str">
        <f>IF([pos kw in title]&gt;0,MID(J5693,#REF!,4),IF([first '# in title]&gt;0,MID([title],[first '# in title],3),IF([first '# in title]&gt;0,MID([desc],#REF!,3),VLOOKUP([productid],$G$2:$R$1386,8))))</f>
        <v xml:space="preserve">42 </v>
      </c>
      <c r="S5693" s="1" t="e">
        <f>IF([kw in desc]=[kw rough in title],[kw in desc]*1,IFERROR(LEFT([kw_dirty],3)*1,IFERROR(LEFT([kw_dirty],2)*1,"n.a.")))</f>
        <v>#N/A</v>
      </c>
      <c r="T5693" s="1"/>
      <c r="U5693" s="1">
        <f>VLOOKUP(Tabelle1[[#This Row],[productid]],Tabelle2[#All],2,FALSE)</f>
        <v>42</v>
      </c>
    </row>
    <row r="5694" spans="1:21">
      <c r="A5694" t="s">
        <v>4959</v>
      </c>
      <c r="B5694">
        <v>3385</v>
      </c>
      <c r="C5694">
        <v>289859</v>
      </c>
      <c r="D5694" t="s">
        <v>9343</v>
      </c>
      <c r="E5694" t="s">
        <v>9344</v>
      </c>
      <c r="F5694">
        <v>18406</v>
      </c>
      <c r="G5694">
        <v>2286143</v>
      </c>
      <c r="H5694">
        <f t="shared" si="88"/>
        <v>0</v>
      </c>
      <c r="I5694">
        <f t="array" ref="I5694">MIN(IFERROR(FIND(IstNumbers,A5694),""))</f>
        <v>19</v>
      </c>
      <c r="J5694" s="1" t="e">
        <f>IF([first '# in title]&lt;[pos kw in title],MID([title],[pos kw in title]-6,6),#N/A)</f>
        <v>#N/A</v>
      </c>
      <c r="K5694" s="1" t="e">
        <f>IFERROR(MID(SUBSTITUTE([kw rough in title],",","."),FIND("(",[kw rough in title])+1,20),SUBSTITUTE(IFERROR(MID([kw rough in title],FIND(" ",[kw rough in title])+1,20),[kw rough in title]),",","."))</f>
        <v>#N/A</v>
      </c>
      <c r="L5694" s="1">
        <f>IFERROR(FIND("kW",[desc]),0)</f>
        <v>0</v>
      </c>
      <c r="M5694">
        <f t="array" ref="M5694">MIN(IFERROR(FIND(IstNumbers,E5694),""))</f>
        <v>33</v>
      </c>
      <c r="N5694" s="1" t="b">
        <f>IF([first '# in desc]&lt;[pos kw in desc],MID([desc],[pos kw in desc]-7,7))</f>
        <v>0</v>
      </c>
      <c r="O56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94" s="1" t="str">
        <f>TRIM(IF([first '# in desc]&lt;[pos kw in desc],MID([desc],[pos kw in desc]-6,6),FALSE))</f>
        <v>FALSCH</v>
      </c>
      <c r="Q5694" s="1" t="b">
        <f>IF(LEN([manuell])=0,IFERROR([kw fine in title]*1,IFERROR(SUMPRODUCT(COUNTIF(IsDigits,MID([kw in desc],ROW($A$1:$A$150),1)))=LEN([kw in desc]),#N/A)),[manuell])</f>
        <v>0</v>
      </c>
      <c r="R5694" s="1" t="str">
        <f>IF([pos kw in title]&gt;0,MID(J5694,#REF!,4),IF([first '# in title]&gt;0,MID([title],[first '# in title],3),IF([first '# in title]&gt;0,MID([desc],#REF!,3),VLOOKUP([productid],$G$2:$R$1386,8))))</f>
        <v>146</v>
      </c>
      <c r="S5694" s="1" t="e">
        <f>IF([kw in desc]=[kw rough in title],[kw in desc]*1,IFERROR(LEFT([kw_dirty],3)*1,IFERROR(LEFT([kw_dirty],2)*1,"n.a.")))</f>
        <v>#N/A</v>
      </c>
      <c r="T5694" s="1"/>
      <c r="U5694" s="1" t="e">
        <f>VLOOKUP(Tabelle1[[#This Row],[productid]],Tabelle2[#All],2,FALSE)</f>
        <v>#N/A</v>
      </c>
    </row>
    <row r="5695" spans="1:21" hidden="1">
      <c r="A5695" t="s">
        <v>4829</v>
      </c>
      <c r="B5695">
        <v>3900</v>
      </c>
      <c r="C5695">
        <v>289859</v>
      </c>
      <c r="D5695" t="s">
        <v>9345</v>
      </c>
      <c r="E5695" t="s">
        <v>8557</v>
      </c>
      <c r="F5695">
        <v>18406</v>
      </c>
      <c r="G5695">
        <v>1750863</v>
      </c>
      <c r="H5695">
        <f t="shared" si="88"/>
        <v>0</v>
      </c>
      <c r="I5695">
        <f t="array" ref="I5695">MIN(IFERROR(FIND(IstNumbers,A5695),""))</f>
        <v>29</v>
      </c>
      <c r="J5695" s="1" t="e">
        <f>IF([first '# in title]&lt;[pos kw in title],MID([title],[pos kw in title]-6,6),#N/A)</f>
        <v>#N/A</v>
      </c>
      <c r="K5695" s="1" t="e">
        <f>IFERROR(MID(SUBSTITUTE([kw rough in title],",","."),FIND("(",[kw rough in title])+1,20),SUBSTITUTE(IFERROR(MID([kw rough in title],FIND(" ",[kw rough in title])+1,20),[kw rough in title]),",","."))</f>
        <v>#N/A</v>
      </c>
      <c r="L5695" s="1">
        <f>IFERROR(FIND("kW",[desc]),0)</f>
        <v>70</v>
      </c>
      <c r="M5695">
        <f t="array" ref="M5695">MIN(IFERROR(FIND(IstNumbers,E5695),""))</f>
        <v>34</v>
      </c>
      <c r="N5695" s="1" t="str">
        <f>IF([first '# in desc]&lt;[pos kw in desc],MID([desc],[pos kw in desc]-7,7))</f>
        <v xml:space="preserve">­me 42 </v>
      </c>
      <c r="O56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95" s="1" t="str">
        <f>TRIM(IF([first '# in desc]&lt;[pos kw in desc],MID([desc],[pos kw in desc]-6,6),FALSE))</f>
        <v>me 42</v>
      </c>
      <c r="Q5695" s="1" t="b">
        <f>IF(LEN([manuell])=0,IFERROR([kw fine in title]*1,IFERROR(SUMPRODUCT(COUNTIF(IsDigits,MID([kw in desc],ROW($A$1:$A$150),1)))=LEN([kw in desc]),#N/A)),[manuell])</f>
        <v>0</v>
      </c>
      <c r="R5695" s="1" t="str">
        <f>IF([pos kw in title]&gt;0,MID(J5695,#REF!,4),IF([first '# in title]&gt;0,MID([title],[first '# in title],3),IF([first '# in title]&gt;0,MID([desc],#REF!,3),VLOOKUP([productid],$G$2:$R$1386,8))))</f>
        <v>42-</v>
      </c>
      <c r="S5695" s="1" t="e">
        <f>IF([kw in desc]=[kw rough in title],[kw in desc]*1,IFERROR(LEFT([kw_dirty],3)*1,IFERROR(LEFT([kw_dirty],2)*1,"n.a.")))</f>
        <v>#N/A</v>
      </c>
      <c r="T5695" s="1"/>
      <c r="U5695" s="1">
        <f>VLOOKUP(Tabelle1[[#This Row],[productid]],Tabelle2[#All],2,FALSE)</f>
        <v>42</v>
      </c>
    </row>
    <row r="5696" spans="1:21" hidden="1">
      <c r="A5696" t="s">
        <v>1988</v>
      </c>
      <c r="B5696">
        <v>4145</v>
      </c>
      <c r="C5696">
        <v>289859</v>
      </c>
      <c r="D5696" t="s">
        <v>9346</v>
      </c>
      <c r="E5696" t="s">
        <v>9347</v>
      </c>
      <c r="F5696">
        <v>18406</v>
      </c>
      <c r="G5696">
        <v>3497887</v>
      </c>
      <c r="H5696">
        <f t="shared" si="88"/>
        <v>0</v>
      </c>
      <c r="I5696">
        <f t="array" ref="I5696">MIN(IFERROR(FIND(IstNumbers,A5696),""))</f>
        <v>13</v>
      </c>
      <c r="J5696" s="1" t="e">
        <f>IF([first '# in title]&lt;[pos kw in title],MID([title],[pos kw in title]-6,6),#N/A)</f>
        <v>#N/A</v>
      </c>
      <c r="K5696" s="1" t="e">
        <f>IFERROR(MID(SUBSTITUTE([kw rough in title],",","."),FIND("(",[kw rough in title])+1,20),SUBSTITUTE(IFERROR(MID([kw rough in title],FIND(" ",[kw rough in title])+1,20),[kw rough in title]),",","."))</f>
        <v>#N/A</v>
      </c>
      <c r="L5696" s="1">
        <f>IFERROR(FIND("kW",[desc]),0)</f>
        <v>70</v>
      </c>
      <c r="M5696">
        <f t="array" ref="M5696">MIN(IFERROR(FIND(IstNumbers,E5696),""))</f>
        <v>34</v>
      </c>
      <c r="N5696" s="1" t="str">
        <f>IF([first '# in desc]&lt;[pos kw in desc],MID([desc],[pos kw in desc]-7,7))</f>
        <v xml:space="preserve">­me 42 </v>
      </c>
      <c r="O56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96" s="1" t="str">
        <f>TRIM(IF([first '# in desc]&lt;[pos kw in desc],MID([desc],[pos kw in desc]-6,6),FALSE))</f>
        <v>me 42</v>
      </c>
      <c r="Q5696" s="1" t="b">
        <f>IF(LEN([manuell])=0,IFERROR([kw fine in title]*1,IFERROR(SUMPRODUCT(COUNTIF(IsDigits,MID([kw in desc],ROW($A$1:$A$150),1)))=LEN([kw in desc]),#N/A)),[manuell])</f>
        <v>0</v>
      </c>
      <c r="R5696" s="1" t="str">
        <f>IF([pos kw in title]&gt;0,MID(J5696,#REF!,4),IF([first '# in title]&gt;0,MID([title],[first '# in title],3),IF([first '# in title]&gt;0,MID([desc],#REF!,3),VLOOKUP([productid],$G$2:$R$1386,8))))</f>
        <v xml:space="preserve">42 </v>
      </c>
      <c r="S5696" s="1" t="e">
        <f>IF([kw in desc]=[kw rough in title],[kw in desc]*1,IFERROR(LEFT([kw_dirty],3)*1,IFERROR(LEFT([kw_dirty],2)*1,"n.a.")))</f>
        <v>#N/A</v>
      </c>
      <c r="T5696" s="1"/>
      <c r="U5696" s="1">
        <f>VLOOKUP(Tabelle1[[#This Row],[productid]],Tabelle2[#All],2,FALSE)</f>
        <v>42</v>
      </c>
    </row>
    <row r="5697" spans="1:21">
      <c r="A5697" t="s">
        <v>4959</v>
      </c>
      <c r="B5697">
        <v>3385</v>
      </c>
      <c r="C5697">
        <v>289859</v>
      </c>
      <c r="D5697" t="s">
        <v>9348</v>
      </c>
      <c r="E5697" t="s">
        <v>9349</v>
      </c>
      <c r="F5697">
        <v>18406</v>
      </c>
      <c r="G5697">
        <v>2286143</v>
      </c>
      <c r="H5697">
        <f t="shared" si="88"/>
        <v>0</v>
      </c>
      <c r="I5697">
        <f t="array" ref="I5697">MIN(IFERROR(FIND(IstNumbers,A5697),""))</f>
        <v>19</v>
      </c>
      <c r="J5697" s="1" t="e">
        <f>IF([first '# in title]&lt;[pos kw in title],MID([title],[pos kw in title]-6,6),#N/A)</f>
        <v>#N/A</v>
      </c>
      <c r="K5697" s="1" t="e">
        <f>IFERROR(MID(SUBSTITUTE([kw rough in title],",","."),FIND("(",[kw rough in title])+1,20),SUBSTITUTE(IFERROR(MID([kw rough in title],FIND(" ",[kw rough in title])+1,20),[kw rough in title]),",","."))</f>
        <v>#N/A</v>
      </c>
      <c r="L5697" s="1">
        <f>IFERROR(FIND("kW",[desc]),0)</f>
        <v>0</v>
      </c>
      <c r="M5697">
        <f t="array" ref="M5697">MIN(IFERROR(FIND(IstNumbers,E5697),""))</f>
        <v>33</v>
      </c>
      <c r="N5697" s="1" t="b">
        <f>IF([first '# in desc]&lt;[pos kw in desc],MID([desc],[pos kw in desc]-7,7))</f>
        <v>0</v>
      </c>
      <c r="O56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697" s="1" t="str">
        <f>TRIM(IF([first '# in desc]&lt;[pos kw in desc],MID([desc],[pos kw in desc]-6,6),FALSE))</f>
        <v>FALSCH</v>
      </c>
      <c r="Q5697" s="1" t="b">
        <f>IF(LEN([manuell])=0,IFERROR([kw fine in title]*1,IFERROR(SUMPRODUCT(COUNTIF(IsDigits,MID([kw in desc],ROW($A$1:$A$150),1)))=LEN([kw in desc]),#N/A)),[manuell])</f>
        <v>0</v>
      </c>
      <c r="R5697" s="1" t="str">
        <f>IF([pos kw in title]&gt;0,MID(J5697,#REF!,4),IF([first '# in title]&gt;0,MID([title],[first '# in title],3),IF([first '# in title]&gt;0,MID([desc],#REF!,3),VLOOKUP([productid],$G$2:$R$1386,8))))</f>
        <v>146</v>
      </c>
      <c r="S5697" s="1" t="e">
        <f>IF([kw in desc]=[kw rough in title],[kw in desc]*1,IFERROR(LEFT([kw_dirty],3)*1,IFERROR(LEFT([kw_dirty],2)*1,"n.a.")))</f>
        <v>#N/A</v>
      </c>
      <c r="T5697" s="1"/>
      <c r="U5697" s="1" t="e">
        <f>VLOOKUP(Tabelle1[[#This Row],[productid]],Tabelle2[#All],2,FALSE)</f>
        <v>#N/A</v>
      </c>
    </row>
    <row r="5698" spans="1:21" hidden="1">
      <c r="A5698" t="s">
        <v>4829</v>
      </c>
      <c r="B5698">
        <v>3900</v>
      </c>
      <c r="C5698">
        <v>289859</v>
      </c>
      <c r="D5698" t="s">
        <v>9350</v>
      </c>
      <c r="E5698" t="s">
        <v>8015</v>
      </c>
      <c r="F5698">
        <v>18406</v>
      </c>
      <c r="G5698">
        <v>1750863</v>
      </c>
      <c r="H5698">
        <f t="shared" si="88"/>
        <v>0</v>
      </c>
      <c r="I5698">
        <f t="array" ref="I5698">MIN(IFERROR(FIND(IstNumbers,A5698),""))</f>
        <v>29</v>
      </c>
      <c r="J5698" s="1" t="e">
        <f>IF([first '# in title]&lt;[pos kw in title],MID([title],[pos kw in title]-6,6),#N/A)</f>
        <v>#N/A</v>
      </c>
      <c r="K5698" s="1" t="e">
        <f>IFERROR(MID(SUBSTITUTE([kw rough in title],",","."),FIND("(",[kw rough in title])+1,20),SUBSTITUTE(IFERROR(MID([kw rough in title],FIND(" ",[kw rough in title])+1,20),[kw rough in title]),",","."))</f>
        <v>#N/A</v>
      </c>
      <c r="L5698" s="1">
        <f>IFERROR(FIND("kW",[desc]),0)</f>
        <v>70</v>
      </c>
      <c r="M5698">
        <f t="array" ref="M5698">MIN(IFERROR(FIND(IstNumbers,E5698),""))</f>
        <v>34</v>
      </c>
      <c r="N5698" s="1" t="str">
        <f>IF([first '# in desc]&lt;[pos kw in desc],MID([desc],[pos kw in desc]-7,7))</f>
        <v xml:space="preserve">­me 42 </v>
      </c>
      <c r="O56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98" s="1" t="str">
        <f>TRIM(IF([first '# in desc]&lt;[pos kw in desc],MID([desc],[pos kw in desc]-6,6),FALSE))</f>
        <v>me 42</v>
      </c>
      <c r="Q5698" s="1" t="b">
        <f>IF(LEN([manuell])=0,IFERROR([kw fine in title]*1,IFERROR(SUMPRODUCT(COUNTIF(IsDigits,MID([kw in desc],ROW($A$1:$A$150),1)))=LEN([kw in desc]),#N/A)),[manuell])</f>
        <v>0</v>
      </c>
      <c r="R5698" s="1" t="str">
        <f>IF([pos kw in title]&gt;0,MID(J5698,#REF!,4),IF([first '# in title]&gt;0,MID([title],[first '# in title],3),IF([first '# in title]&gt;0,MID([desc],#REF!,3),VLOOKUP([productid],$G$2:$R$1386,8))))</f>
        <v>42-</v>
      </c>
      <c r="S5698" s="1" t="e">
        <f>IF([kw in desc]=[kw rough in title],[kw in desc]*1,IFERROR(LEFT([kw_dirty],3)*1,IFERROR(LEFT([kw_dirty],2)*1,"n.a.")))</f>
        <v>#N/A</v>
      </c>
      <c r="T5698" s="1"/>
      <c r="U5698" s="1">
        <f>VLOOKUP(Tabelle1[[#This Row],[productid]],Tabelle2[#All],2,FALSE)</f>
        <v>42</v>
      </c>
    </row>
    <row r="5699" spans="1:21" hidden="1">
      <c r="A5699" t="s">
        <v>1988</v>
      </c>
      <c r="B5699">
        <v>4145</v>
      </c>
      <c r="C5699">
        <v>289859</v>
      </c>
      <c r="D5699" t="s">
        <v>9351</v>
      </c>
      <c r="E5699" t="s">
        <v>9352</v>
      </c>
      <c r="F5699">
        <v>18406</v>
      </c>
      <c r="G5699">
        <v>3497887</v>
      </c>
      <c r="H5699">
        <f t="shared" si="88"/>
        <v>0</v>
      </c>
      <c r="I5699">
        <f t="array" ref="I5699">MIN(IFERROR(FIND(IstNumbers,A5699),""))</f>
        <v>13</v>
      </c>
      <c r="J5699" s="1" t="e">
        <f>IF([first '# in title]&lt;[pos kw in title],MID([title],[pos kw in title]-6,6),#N/A)</f>
        <v>#N/A</v>
      </c>
      <c r="K5699" s="1" t="e">
        <f>IFERROR(MID(SUBSTITUTE([kw rough in title],",","."),FIND("(",[kw rough in title])+1,20),SUBSTITUTE(IFERROR(MID([kw rough in title],FIND(" ",[kw rough in title])+1,20),[kw rough in title]),",","."))</f>
        <v>#N/A</v>
      </c>
      <c r="L5699" s="1">
        <f>IFERROR(FIND("kW",[desc]),0)</f>
        <v>70</v>
      </c>
      <c r="M5699">
        <f t="array" ref="M5699">MIN(IFERROR(FIND(IstNumbers,E5699),""))</f>
        <v>34</v>
      </c>
      <c r="N5699" s="1" t="str">
        <f>IF([first '# in desc]&lt;[pos kw in desc],MID([desc],[pos kw in desc]-7,7))</f>
        <v xml:space="preserve">­me 42 </v>
      </c>
      <c r="O56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699" s="1" t="str">
        <f>TRIM(IF([first '# in desc]&lt;[pos kw in desc],MID([desc],[pos kw in desc]-6,6),FALSE))</f>
        <v>me 42</v>
      </c>
      <c r="Q5699" s="1" t="b">
        <f>IF(LEN([manuell])=0,IFERROR([kw fine in title]*1,IFERROR(SUMPRODUCT(COUNTIF(IsDigits,MID([kw in desc],ROW($A$1:$A$150),1)))=LEN([kw in desc]),#N/A)),[manuell])</f>
        <v>0</v>
      </c>
      <c r="R5699" s="1" t="str">
        <f>IF([pos kw in title]&gt;0,MID(J5699,#REF!,4),IF([first '# in title]&gt;0,MID([title],[first '# in title],3),IF([first '# in title]&gt;0,MID([desc],#REF!,3),VLOOKUP([productid],$G$2:$R$1386,8))))</f>
        <v xml:space="preserve">42 </v>
      </c>
      <c r="S5699" s="1" t="e">
        <f>IF([kw in desc]=[kw rough in title],[kw in desc]*1,IFERROR(LEFT([kw_dirty],3)*1,IFERROR(LEFT([kw_dirty],2)*1,"n.a.")))</f>
        <v>#N/A</v>
      </c>
      <c r="T5699" s="1"/>
      <c r="U5699" s="1">
        <f>VLOOKUP(Tabelle1[[#This Row],[productid]],Tabelle2[#All],2,FALSE)</f>
        <v>42</v>
      </c>
    </row>
    <row r="5700" spans="1:21">
      <c r="A5700" t="s">
        <v>4959</v>
      </c>
      <c r="B5700">
        <v>3388</v>
      </c>
      <c r="C5700">
        <v>289859</v>
      </c>
      <c r="D5700" t="s">
        <v>9353</v>
      </c>
      <c r="E5700" t="s">
        <v>9354</v>
      </c>
      <c r="F5700">
        <v>18406</v>
      </c>
      <c r="G5700">
        <v>2286143</v>
      </c>
      <c r="H5700">
        <f t="shared" ref="H5700:H5763" si="89">IFERROR(FIND("kW",A5700),0)</f>
        <v>0</v>
      </c>
      <c r="I5700">
        <f t="array" ref="I5700">MIN(IFERROR(FIND(IstNumbers,A5700),""))</f>
        <v>19</v>
      </c>
      <c r="J5700" s="1" t="e">
        <f>IF([first '# in title]&lt;[pos kw in title],MID([title],[pos kw in title]-6,6),#N/A)</f>
        <v>#N/A</v>
      </c>
      <c r="K5700" s="1" t="e">
        <f>IFERROR(MID(SUBSTITUTE([kw rough in title],",","."),FIND("(",[kw rough in title])+1,20),SUBSTITUTE(IFERROR(MID([kw rough in title],FIND(" ",[kw rough in title])+1,20),[kw rough in title]),",","."))</f>
        <v>#N/A</v>
      </c>
      <c r="L5700" s="1">
        <f>IFERROR(FIND("kW",[desc]),0)</f>
        <v>0</v>
      </c>
      <c r="M5700">
        <f t="array" ref="M5700">MIN(IFERROR(FIND(IstNumbers,E5700),""))</f>
        <v>33</v>
      </c>
      <c r="N5700" s="1" t="b">
        <f>IF([first '# in desc]&lt;[pos kw in desc],MID([desc],[pos kw in desc]-7,7))</f>
        <v>0</v>
      </c>
      <c r="O57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00" s="1" t="str">
        <f>TRIM(IF([first '# in desc]&lt;[pos kw in desc],MID([desc],[pos kw in desc]-6,6),FALSE))</f>
        <v>FALSCH</v>
      </c>
      <c r="Q5700" s="1" t="b">
        <f>IF(LEN([manuell])=0,IFERROR([kw fine in title]*1,IFERROR(SUMPRODUCT(COUNTIF(IsDigits,MID([kw in desc],ROW($A$1:$A$150),1)))=LEN([kw in desc]),#N/A)),[manuell])</f>
        <v>0</v>
      </c>
      <c r="R5700" s="1" t="str">
        <f>IF([pos kw in title]&gt;0,MID(J5700,#REF!,4),IF([first '# in title]&gt;0,MID([title],[first '# in title],3),IF([first '# in title]&gt;0,MID([desc],#REF!,3),VLOOKUP([productid],$G$2:$R$1386,8))))</f>
        <v>146</v>
      </c>
      <c r="S5700" s="1" t="e">
        <f>IF([kw in desc]=[kw rough in title],[kw in desc]*1,IFERROR(LEFT([kw_dirty],3)*1,IFERROR(LEFT([kw_dirty],2)*1,"n.a.")))</f>
        <v>#N/A</v>
      </c>
      <c r="T5700" s="1"/>
      <c r="U5700" s="1" t="e">
        <f>VLOOKUP(Tabelle1[[#This Row],[productid]],Tabelle2[#All],2,FALSE)</f>
        <v>#N/A</v>
      </c>
    </row>
    <row r="5701" spans="1:21" hidden="1">
      <c r="A5701" t="s">
        <v>4829</v>
      </c>
      <c r="B5701">
        <v>3905</v>
      </c>
      <c r="C5701">
        <v>289859</v>
      </c>
      <c r="D5701" t="s">
        <v>9355</v>
      </c>
      <c r="E5701" t="s">
        <v>9356</v>
      </c>
      <c r="F5701">
        <v>18406</v>
      </c>
      <c r="G5701">
        <v>1750863</v>
      </c>
      <c r="H5701">
        <f t="shared" si="89"/>
        <v>0</v>
      </c>
      <c r="I5701">
        <f t="array" ref="I5701">MIN(IFERROR(FIND(IstNumbers,A5701),""))</f>
        <v>29</v>
      </c>
      <c r="J5701" s="1" t="e">
        <f>IF([first '# in title]&lt;[pos kw in title],MID([title],[pos kw in title]-6,6),#N/A)</f>
        <v>#N/A</v>
      </c>
      <c r="K5701" s="1" t="e">
        <f>IFERROR(MID(SUBSTITUTE([kw rough in title],",","."),FIND("(",[kw rough in title])+1,20),SUBSTITUTE(IFERROR(MID([kw rough in title],FIND(" ",[kw rough in title])+1,20),[kw rough in title]),",","."))</f>
        <v>#N/A</v>
      </c>
      <c r="L5701" s="1">
        <f>IFERROR(FIND("kW",[desc]),0)</f>
        <v>70</v>
      </c>
      <c r="M5701">
        <f t="array" ref="M5701">MIN(IFERROR(FIND(IstNumbers,E5701),""))</f>
        <v>34</v>
      </c>
      <c r="N5701" s="1" t="str">
        <f>IF([first '# in desc]&lt;[pos kw in desc],MID([desc],[pos kw in desc]-7,7))</f>
        <v xml:space="preserve">­me 42 </v>
      </c>
      <c r="O57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01" s="1" t="str">
        <f>TRIM(IF([first '# in desc]&lt;[pos kw in desc],MID([desc],[pos kw in desc]-6,6),FALSE))</f>
        <v>me 42</v>
      </c>
      <c r="Q5701" s="1" t="b">
        <f>IF(LEN([manuell])=0,IFERROR([kw fine in title]*1,IFERROR(SUMPRODUCT(COUNTIF(IsDigits,MID([kw in desc],ROW($A$1:$A$150),1)))=LEN([kw in desc]),#N/A)),[manuell])</f>
        <v>0</v>
      </c>
      <c r="R5701" s="1" t="str">
        <f>IF([pos kw in title]&gt;0,MID(J5701,#REF!,4),IF([first '# in title]&gt;0,MID([title],[first '# in title],3),IF([first '# in title]&gt;0,MID([desc],#REF!,3),VLOOKUP([productid],$G$2:$R$1386,8))))</f>
        <v>42-</v>
      </c>
      <c r="S5701" s="1" t="e">
        <f>IF([kw in desc]=[kw rough in title],[kw in desc]*1,IFERROR(LEFT([kw_dirty],3)*1,IFERROR(LEFT([kw_dirty],2)*1,"n.a.")))</f>
        <v>#N/A</v>
      </c>
      <c r="T5701" s="1"/>
      <c r="U5701" s="1">
        <f>VLOOKUP(Tabelle1[[#This Row],[productid]],Tabelle2[#All],2,FALSE)</f>
        <v>42</v>
      </c>
    </row>
    <row r="5702" spans="1:21" hidden="1">
      <c r="A5702" t="s">
        <v>1988</v>
      </c>
      <c r="B5702">
        <v>4145</v>
      </c>
      <c r="C5702">
        <v>289859</v>
      </c>
      <c r="D5702" t="s">
        <v>9357</v>
      </c>
      <c r="E5702" t="s">
        <v>9358</v>
      </c>
      <c r="F5702">
        <v>18406</v>
      </c>
      <c r="G5702">
        <v>3497887</v>
      </c>
      <c r="H5702">
        <f t="shared" si="89"/>
        <v>0</v>
      </c>
      <c r="I5702">
        <f t="array" ref="I5702">MIN(IFERROR(FIND(IstNumbers,A5702),""))</f>
        <v>13</v>
      </c>
      <c r="J5702" s="1" t="e">
        <f>IF([first '# in title]&lt;[pos kw in title],MID([title],[pos kw in title]-6,6),#N/A)</f>
        <v>#N/A</v>
      </c>
      <c r="K5702" s="1" t="e">
        <f>IFERROR(MID(SUBSTITUTE([kw rough in title],",","."),FIND("(",[kw rough in title])+1,20),SUBSTITUTE(IFERROR(MID([kw rough in title],FIND(" ",[kw rough in title])+1,20),[kw rough in title]),",","."))</f>
        <v>#N/A</v>
      </c>
      <c r="L5702" s="1">
        <f>IFERROR(FIND("kW",[desc]),0)</f>
        <v>70</v>
      </c>
      <c r="M5702">
        <f t="array" ref="M5702">MIN(IFERROR(FIND(IstNumbers,E5702),""))</f>
        <v>34</v>
      </c>
      <c r="N5702" s="1" t="str">
        <f>IF([first '# in desc]&lt;[pos kw in desc],MID([desc],[pos kw in desc]-7,7))</f>
        <v xml:space="preserve">­me 42 </v>
      </c>
      <c r="O57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02" s="1" t="str">
        <f>TRIM(IF([first '# in desc]&lt;[pos kw in desc],MID([desc],[pos kw in desc]-6,6),FALSE))</f>
        <v>me 42</v>
      </c>
      <c r="Q5702" s="1" t="b">
        <f>IF(LEN([manuell])=0,IFERROR([kw fine in title]*1,IFERROR(SUMPRODUCT(COUNTIF(IsDigits,MID([kw in desc],ROW($A$1:$A$150),1)))=LEN([kw in desc]),#N/A)),[manuell])</f>
        <v>0</v>
      </c>
      <c r="R5702" s="1" t="str">
        <f>IF([pos kw in title]&gt;0,MID(J5702,#REF!,4),IF([first '# in title]&gt;0,MID([title],[first '# in title],3),IF([first '# in title]&gt;0,MID([desc],#REF!,3),VLOOKUP([productid],$G$2:$R$1386,8))))</f>
        <v xml:space="preserve">42 </v>
      </c>
      <c r="S5702" s="1" t="e">
        <f>IF([kw in desc]=[kw rough in title],[kw in desc]*1,IFERROR(LEFT([kw_dirty],3)*1,IFERROR(LEFT([kw_dirty],2)*1,"n.a.")))</f>
        <v>#N/A</v>
      </c>
      <c r="T5702" s="1"/>
      <c r="U5702" s="1">
        <f>VLOOKUP(Tabelle1[[#This Row],[productid]],Tabelle2[#All],2,FALSE)</f>
        <v>42</v>
      </c>
    </row>
    <row r="5703" spans="1:21">
      <c r="A5703" t="s">
        <v>4959</v>
      </c>
      <c r="B5703">
        <v>3392</v>
      </c>
      <c r="C5703">
        <v>289859</v>
      </c>
      <c r="D5703" t="s">
        <v>9359</v>
      </c>
      <c r="E5703" t="s">
        <v>9360</v>
      </c>
      <c r="F5703">
        <v>18406</v>
      </c>
      <c r="G5703">
        <v>2286143</v>
      </c>
      <c r="H5703">
        <f t="shared" si="89"/>
        <v>0</v>
      </c>
      <c r="I5703">
        <f t="array" ref="I5703">MIN(IFERROR(FIND(IstNumbers,A5703),""))</f>
        <v>19</v>
      </c>
      <c r="J5703" s="1" t="e">
        <f>IF([first '# in title]&lt;[pos kw in title],MID([title],[pos kw in title]-6,6),#N/A)</f>
        <v>#N/A</v>
      </c>
      <c r="K5703" s="1" t="e">
        <f>IFERROR(MID(SUBSTITUTE([kw rough in title],",","."),FIND("(",[kw rough in title])+1,20),SUBSTITUTE(IFERROR(MID([kw rough in title],FIND(" ",[kw rough in title])+1,20),[kw rough in title]),",","."))</f>
        <v>#N/A</v>
      </c>
      <c r="L5703" s="1">
        <f>IFERROR(FIND("kW",[desc]),0)</f>
        <v>0</v>
      </c>
      <c r="M5703">
        <f t="array" ref="M5703">MIN(IFERROR(FIND(IstNumbers,E5703),""))</f>
        <v>33</v>
      </c>
      <c r="N5703" s="1" t="b">
        <f>IF([first '# in desc]&lt;[pos kw in desc],MID([desc],[pos kw in desc]-7,7))</f>
        <v>0</v>
      </c>
      <c r="O57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03" s="1" t="str">
        <f>TRIM(IF([first '# in desc]&lt;[pos kw in desc],MID([desc],[pos kw in desc]-6,6),FALSE))</f>
        <v>FALSCH</v>
      </c>
      <c r="Q5703" s="1" t="b">
        <f>IF(LEN([manuell])=0,IFERROR([kw fine in title]*1,IFERROR(SUMPRODUCT(COUNTIF(IsDigits,MID([kw in desc],ROW($A$1:$A$150),1)))=LEN([kw in desc]),#N/A)),[manuell])</f>
        <v>0</v>
      </c>
      <c r="R5703" s="1" t="str">
        <f>IF([pos kw in title]&gt;0,MID(J5703,#REF!,4),IF([first '# in title]&gt;0,MID([title],[first '# in title],3),IF([first '# in title]&gt;0,MID([desc],#REF!,3),VLOOKUP([productid],$G$2:$R$1386,8))))</f>
        <v>146</v>
      </c>
      <c r="S5703" s="1" t="e">
        <f>IF([kw in desc]=[kw rough in title],[kw in desc]*1,IFERROR(LEFT([kw_dirty],3)*1,IFERROR(LEFT([kw_dirty],2)*1,"n.a.")))</f>
        <v>#N/A</v>
      </c>
      <c r="T5703" s="1"/>
      <c r="U5703" s="1" t="e">
        <f>VLOOKUP(Tabelle1[[#This Row],[productid]],Tabelle2[#All],2,FALSE)</f>
        <v>#N/A</v>
      </c>
    </row>
    <row r="5704" spans="1:21" hidden="1">
      <c r="A5704" t="s">
        <v>4829</v>
      </c>
      <c r="B5704">
        <v>3905</v>
      </c>
      <c r="C5704">
        <v>289859</v>
      </c>
      <c r="D5704" t="s">
        <v>9361</v>
      </c>
      <c r="E5704" t="s">
        <v>8571</v>
      </c>
      <c r="F5704">
        <v>18406</v>
      </c>
      <c r="G5704">
        <v>1750863</v>
      </c>
      <c r="H5704">
        <f t="shared" si="89"/>
        <v>0</v>
      </c>
      <c r="I5704">
        <f t="array" ref="I5704">MIN(IFERROR(FIND(IstNumbers,A5704),""))</f>
        <v>29</v>
      </c>
      <c r="J5704" s="1" t="e">
        <f>IF([first '# in title]&lt;[pos kw in title],MID([title],[pos kw in title]-6,6),#N/A)</f>
        <v>#N/A</v>
      </c>
      <c r="K5704" s="1" t="e">
        <f>IFERROR(MID(SUBSTITUTE([kw rough in title],",","."),FIND("(",[kw rough in title])+1,20),SUBSTITUTE(IFERROR(MID([kw rough in title],FIND(" ",[kw rough in title])+1,20),[kw rough in title]),",","."))</f>
        <v>#N/A</v>
      </c>
      <c r="L5704" s="1">
        <f>IFERROR(FIND("kW",[desc]),0)</f>
        <v>70</v>
      </c>
      <c r="M5704">
        <f t="array" ref="M5704">MIN(IFERROR(FIND(IstNumbers,E5704),""))</f>
        <v>34</v>
      </c>
      <c r="N5704" s="1" t="str">
        <f>IF([first '# in desc]&lt;[pos kw in desc],MID([desc],[pos kw in desc]-7,7))</f>
        <v xml:space="preserve">­me 42 </v>
      </c>
      <c r="O57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04" s="1" t="str">
        <f>TRIM(IF([first '# in desc]&lt;[pos kw in desc],MID([desc],[pos kw in desc]-6,6),FALSE))</f>
        <v>me 42</v>
      </c>
      <c r="Q5704" s="1" t="b">
        <f>IF(LEN([manuell])=0,IFERROR([kw fine in title]*1,IFERROR(SUMPRODUCT(COUNTIF(IsDigits,MID([kw in desc],ROW($A$1:$A$150),1)))=LEN([kw in desc]),#N/A)),[manuell])</f>
        <v>0</v>
      </c>
      <c r="R5704" s="1" t="str">
        <f>IF([pos kw in title]&gt;0,MID(J5704,#REF!,4),IF([first '# in title]&gt;0,MID([title],[first '# in title],3),IF([first '# in title]&gt;0,MID([desc],#REF!,3),VLOOKUP([productid],$G$2:$R$1386,8))))</f>
        <v>42-</v>
      </c>
      <c r="S5704" s="1" t="e">
        <f>IF([kw in desc]=[kw rough in title],[kw in desc]*1,IFERROR(LEFT([kw_dirty],3)*1,IFERROR(LEFT([kw_dirty],2)*1,"n.a.")))</f>
        <v>#N/A</v>
      </c>
      <c r="T5704" s="1"/>
      <c r="U5704" s="1">
        <f>VLOOKUP(Tabelle1[[#This Row],[productid]],Tabelle2[#All],2,FALSE)</f>
        <v>42</v>
      </c>
    </row>
    <row r="5705" spans="1:21" hidden="1">
      <c r="A5705" t="s">
        <v>1988</v>
      </c>
      <c r="B5705">
        <v>4145</v>
      </c>
      <c r="C5705">
        <v>289859</v>
      </c>
      <c r="D5705" t="s">
        <v>9362</v>
      </c>
      <c r="E5705" t="s">
        <v>9363</v>
      </c>
      <c r="F5705">
        <v>18406</v>
      </c>
      <c r="G5705">
        <v>3497887</v>
      </c>
      <c r="H5705">
        <f t="shared" si="89"/>
        <v>0</v>
      </c>
      <c r="I5705">
        <f t="array" ref="I5705">MIN(IFERROR(FIND(IstNumbers,A5705),""))</f>
        <v>13</v>
      </c>
      <c r="J5705" s="1" t="e">
        <f>IF([first '# in title]&lt;[pos kw in title],MID([title],[pos kw in title]-6,6),#N/A)</f>
        <v>#N/A</v>
      </c>
      <c r="K5705" s="1" t="e">
        <f>IFERROR(MID(SUBSTITUTE([kw rough in title],",","."),FIND("(",[kw rough in title])+1,20),SUBSTITUTE(IFERROR(MID([kw rough in title],FIND(" ",[kw rough in title])+1,20),[kw rough in title]),",","."))</f>
        <v>#N/A</v>
      </c>
      <c r="L5705" s="1">
        <f>IFERROR(FIND("kW",[desc]),0)</f>
        <v>70</v>
      </c>
      <c r="M5705">
        <f t="array" ref="M5705">MIN(IFERROR(FIND(IstNumbers,E5705),""))</f>
        <v>34</v>
      </c>
      <c r="N5705" s="1" t="str">
        <f>IF([first '# in desc]&lt;[pos kw in desc],MID([desc],[pos kw in desc]-7,7))</f>
        <v xml:space="preserve">­me 42 </v>
      </c>
      <c r="O57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05" s="1" t="str">
        <f>TRIM(IF([first '# in desc]&lt;[pos kw in desc],MID([desc],[pos kw in desc]-6,6),FALSE))</f>
        <v>me 42</v>
      </c>
      <c r="Q5705" s="1" t="b">
        <f>IF(LEN([manuell])=0,IFERROR([kw fine in title]*1,IFERROR(SUMPRODUCT(COUNTIF(IsDigits,MID([kw in desc],ROW($A$1:$A$150),1)))=LEN([kw in desc]),#N/A)),[manuell])</f>
        <v>0</v>
      </c>
      <c r="R5705" s="1" t="str">
        <f>IF([pos kw in title]&gt;0,MID(J5705,#REF!,4),IF([first '# in title]&gt;0,MID([title],[first '# in title],3),IF([first '# in title]&gt;0,MID([desc],#REF!,3),VLOOKUP([productid],$G$2:$R$1386,8))))</f>
        <v xml:space="preserve">42 </v>
      </c>
      <c r="S5705" s="1" t="e">
        <f>IF([kw in desc]=[kw rough in title],[kw in desc]*1,IFERROR(LEFT([kw_dirty],3)*1,IFERROR(LEFT([kw_dirty],2)*1,"n.a.")))</f>
        <v>#N/A</v>
      </c>
      <c r="T5705" s="1"/>
      <c r="U5705" s="1">
        <f>VLOOKUP(Tabelle1[[#This Row],[productid]],Tabelle2[#All],2,FALSE)</f>
        <v>42</v>
      </c>
    </row>
    <row r="5706" spans="1:21">
      <c r="A5706" t="s">
        <v>4959</v>
      </c>
      <c r="B5706">
        <v>3397</v>
      </c>
      <c r="C5706">
        <v>289859</v>
      </c>
      <c r="D5706" t="s">
        <v>9364</v>
      </c>
      <c r="E5706" t="s">
        <v>9365</v>
      </c>
      <c r="F5706">
        <v>18406</v>
      </c>
      <c r="G5706">
        <v>2286143</v>
      </c>
      <c r="H5706">
        <f t="shared" si="89"/>
        <v>0</v>
      </c>
      <c r="I5706">
        <f t="array" ref="I5706">MIN(IFERROR(FIND(IstNumbers,A5706),""))</f>
        <v>19</v>
      </c>
      <c r="J5706" s="1" t="e">
        <f>IF([first '# in title]&lt;[pos kw in title],MID([title],[pos kw in title]-6,6),#N/A)</f>
        <v>#N/A</v>
      </c>
      <c r="K5706" s="1" t="e">
        <f>IFERROR(MID(SUBSTITUTE([kw rough in title],",","."),FIND("(",[kw rough in title])+1,20),SUBSTITUTE(IFERROR(MID([kw rough in title],FIND(" ",[kw rough in title])+1,20),[kw rough in title]),",","."))</f>
        <v>#N/A</v>
      </c>
      <c r="L5706" s="1">
        <f>IFERROR(FIND("kW",[desc]),0)</f>
        <v>0</v>
      </c>
      <c r="M5706">
        <f t="array" ref="M5706">MIN(IFERROR(FIND(IstNumbers,E5706),""))</f>
        <v>33</v>
      </c>
      <c r="N5706" s="1" t="b">
        <f>IF([first '# in desc]&lt;[pos kw in desc],MID([desc],[pos kw in desc]-7,7))</f>
        <v>0</v>
      </c>
      <c r="O57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06" s="1" t="str">
        <f>TRIM(IF([first '# in desc]&lt;[pos kw in desc],MID([desc],[pos kw in desc]-6,6),FALSE))</f>
        <v>FALSCH</v>
      </c>
      <c r="Q5706" s="1" t="b">
        <f>IF(LEN([manuell])=0,IFERROR([kw fine in title]*1,IFERROR(SUMPRODUCT(COUNTIF(IsDigits,MID([kw in desc],ROW($A$1:$A$150),1)))=LEN([kw in desc]),#N/A)),[manuell])</f>
        <v>0</v>
      </c>
      <c r="R5706" s="1" t="str">
        <f>IF([pos kw in title]&gt;0,MID(J5706,#REF!,4),IF([first '# in title]&gt;0,MID([title],[first '# in title],3),IF([first '# in title]&gt;0,MID([desc],#REF!,3),VLOOKUP([productid],$G$2:$R$1386,8))))</f>
        <v>146</v>
      </c>
      <c r="S5706" s="1" t="e">
        <f>IF([kw in desc]=[kw rough in title],[kw in desc]*1,IFERROR(LEFT([kw_dirty],3)*1,IFERROR(LEFT([kw_dirty],2)*1,"n.a.")))</f>
        <v>#N/A</v>
      </c>
      <c r="T5706" s="1"/>
      <c r="U5706" s="1" t="e">
        <f>VLOOKUP(Tabelle1[[#This Row],[productid]],Tabelle2[#All],2,FALSE)</f>
        <v>#N/A</v>
      </c>
    </row>
    <row r="5707" spans="1:21" hidden="1">
      <c r="A5707" t="s">
        <v>4829</v>
      </c>
      <c r="B5707">
        <v>3905</v>
      </c>
      <c r="C5707">
        <v>289859</v>
      </c>
      <c r="D5707" t="s">
        <v>9366</v>
      </c>
      <c r="E5707" t="s">
        <v>8565</v>
      </c>
      <c r="F5707">
        <v>18406</v>
      </c>
      <c r="G5707">
        <v>1750863</v>
      </c>
      <c r="H5707">
        <f t="shared" si="89"/>
        <v>0</v>
      </c>
      <c r="I5707">
        <f t="array" ref="I5707">MIN(IFERROR(FIND(IstNumbers,A5707),""))</f>
        <v>29</v>
      </c>
      <c r="J5707" s="1" t="e">
        <f>IF([first '# in title]&lt;[pos kw in title],MID([title],[pos kw in title]-6,6),#N/A)</f>
        <v>#N/A</v>
      </c>
      <c r="K5707" s="1" t="e">
        <f>IFERROR(MID(SUBSTITUTE([kw rough in title],",","."),FIND("(",[kw rough in title])+1,20),SUBSTITUTE(IFERROR(MID([kw rough in title],FIND(" ",[kw rough in title])+1,20),[kw rough in title]),",","."))</f>
        <v>#N/A</v>
      </c>
      <c r="L5707" s="1">
        <f>IFERROR(FIND("kW",[desc]),0)</f>
        <v>70</v>
      </c>
      <c r="M5707">
        <f t="array" ref="M5707">MIN(IFERROR(FIND(IstNumbers,E5707),""))</f>
        <v>34</v>
      </c>
      <c r="N5707" s="1" t="str">
        <f>IF([first '# in desc]&lt;[pos kw in desc],MID([desc],[pos kw in desc]-7,7))</f>
        <v xml:space="preserve">­me 42 </v>
      </c>
      <c r="O57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07" s="1" t="str">
        <f>TRIM(IF([first '# in desc]&lt;[pos kw in desc],MID([desc],[pos kw in desc]-6,6),FALSE))</f>
        <v>me 42</v>
      </c>
      <c r="Q5707" s="1" t="b">
        <f>IF(LEN([manuell])=0,IFERROR([kw fine in title]*1,IFERROR(SUMPRODUCT(COUNTIF(IsDigits,MID([kw in desc],ROW($A$1:$A$150),1)))=LEN([kw in desc]),#N/A)),[manuell])</f>
        <v>0</v>
      </c>
      <c r="R5707" s="1" t="str">
        <f>IF([pos kw in title]&gt;0,MID(J5707,#REF!,4),IF([first '# in title]&gt;0,MID([title],[first '# in title],3),IF([first '# in title]&gt;0,MID([desc],#REF!,3),VLOOKUP([productid],$G$2:$R$1386,8))))</f>
        <v>42-</v>
      </c>
      <c r="S5707" s="1" t="e">
        <f>IF([kw in desc]=[kw rough in title],[kw in desc]*1,IFERROR(LEFT([kw_dirty],3)*1,IFERROR(LEFT([kw_dirty],2)*1,"n.a.")))</f>
        <v>#N/A</v>
      </c>
      <c r="T5707" s="1"/>
      <c r="U5707" s="1">
        <f>VLOOKUP(Tabelle1[[#This Row],[productid]],Tabelle2[#All],2,FALSE)</f>
        <v>42</v>
      </c>
    </row>
    <row r="5708" spans="1:21" hidden="1">
      <c r="A5708" t="s">
        <v>1988</v>
      </c>
      <c r="B5708">
        <v>4145</v>
      </c>
      <c r="C5708">
        <v>289859</v>
      </c>
      <c r="D5708" t="s">
        <v>9367</v>
      </c>
      <c r="E5708" t="s">
        <v>9368</v>
      </c>
      <c r="F5708">
        <v>18406</v>
      </c>
      <c r="G5708">
        <v>3497887</v>
      </c>
      <c r="H5708">
        <f t="shared" si="89"/>
        <v>0</v>
      </c>
      <c r="I5708">
        <f t="array" ref="I5708">MIN(IFERROR(FIND(IstNumbers,A5708),""))</f>
        <v>13</v>
      </c>
      <c r="J5708" s="1" t="e">
        <f>IF([first '# in title]&lt;[pos kw in title],MID([title],[pos kw in title]-6,6),#N/A)</f>
        <v>#N/A</v>
      </c>
      <c r="K5708" s="1" t="e">
        <f>IFERROR(MID(SUBSTITUTE([kw rough in title],",","."),FIND("(",[kw rough in title])+1,20),SUBSTITUTE(IFERROR(MID([kw rough in title],FIND(" ",[kw rough in title])+1,20),[kw rough in title]),",","."))</f>
        <v>#N/A</v>
      </c>
      <c r="L5708" s="1">
        <f>IFERROR(FIND("kW",[desc]),0)</f>
        <v>70</v>
      </c>
      <c r="M5708">
        <f t="array" ref="M5708">MIN(IFERROR(FIND(IstNumbers,E5708),""))</f>
        <v>34</v>
      </c>
      <c r="N5708" s="1" t="str">
        <f>IF([first '# in desc]&lt;[pos kw in desc],MID([desc],[pos kw in desc]-7,7))</f>
        <v xml:space="preserve">­me 42 </v>
      </c>
      <c r="O57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08" s="1" t="str">
        <f>TRIM(IF([first '# in desc]&lt;[pos kw in desc],MID([desc],[pos kw in desc]-6,6),FALSE))</f>
        <v>me 42</v>
      </c>
      <c r="Q5708" s="1" t="b">
        <f>IF(LEN([manuell])=0,IFERROR([kw fine in title]*1,IFERROR(SUMPRODUCT(COUNTIF(IsDigits,MID([kw in desc],ROW($A$1:$A$150),1)))=LEN([kw in desc]),#N/A)),[manuell])</f>
        <v>0</v>
      </c>
      <c r="R5708" s="1" t="str">
        <f>IF([pos kw in title]&gt;0,MID(J5708,#REF!,4),IF([first '# in title]&gt;0,MID([title],[first '# in title],3),IF([first '# in title]&gt;0,MID([desc],#REF!,3),VLOOKUP([productid],$G$2:$R$1386,8))))</f>
        <v xml:space="preserve">42 </v>
      </c>
      <c r="S5708" s="1" t="e">
        <f>IF([kw in desc]=[kw rough in title],[kw in desc]*1,IFERROR(LEFT([kw_dirty],3)*1,IFERROR(LEFT([kw_dirty],2)*1,"n.a.")))</f>
        <v>#N/A</v>
      </c>
      <c r="T5708" s="1"/>
      <c r="U5708" s="1">
        <f>VLOOKUP(Tabelle1[[#This Row],[productid]],Tabelle2[#All],2,FALSE)</f>
        <v>42</v>
      </c>
    </row>
    <row r="5709" spans="1:21">
      <c r="A5709" t="s">
        <v>4959</v>
      </c>
      <c r="B5709">
        <v>3405</v>
      </c>
      <c r="C5709">
        <v>289859</v>
      </c>
      <c r="D5709" t="s">
        <v>9369</v>
      </c>
      <c r="E5709" t="s">
        <v>9370</v>
      </c>
      <c r="F5709">
        <v>18406</v>
      </c>
      <c r="G5709">
        <v>2286143</v>
      </c>
      <c r="H5709">
        <f t="shared" si="89"/>
        <v>0</v>
      </c>
      <c r="I5709">
        <f t="array" ref="I5709">MIN(IFERROR(FIND(IstNumbers,A5709),""))</f>
        <v>19</v>
      </c>
      <c r="J5709" s="1" t="e">
        <f>IF([first '# in title]&lt;[pos kw in title],MID([title],[pos kw in title]-6,6),#N/A)</f>
        <v>#N/A</v>
      </c>
      <c r="K5709" s="1" t="e">
        <f>IFERROR(MID(SUBSTITUTE([kw rough in title],",","."),FIND("(",[kw rough in title])+1,20),SUBSTITUTE(IFERROR(MID([kw rough in title],FIND(" ",[kw rough in title])+1,20),[kw rough in title]),",","."))</f>
        <v>#N/A</v>
      </c>
      <c r="L5709" s="1">
        <f>IFERROR(FIND("kW",[desc]),0)</f>
        <v>0</v>
      </c>
      <c r="M5709">
        <f t="array" ref="M5709">MIN(IFERROR(FIND(IstNumbers,E5709),""))</f>
        <v>33</v>
      </c>
      <c r="N5709" s="1" t="b">
        <f>IF([first '# in desc]&lt;[pos kw in desc],MID([desc],[pos kw in desc]-7,7))</f>
        <v>0</v>
      </c>
      <c r="O57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09" s="1" t="str">
        <f>TRIM(IF([first '# in desc]&lt;[pos kw in desc],MID([desc],[pos kw in desc]-6,6),FALSE))</f>
        <v>FALSCH</v>
      </c>
      <c r="Q5709" s="1" t="b">
        <f>IF(LEN([manuell])=0,IFERROR([kw fine in title]*1,IFERROR(SUMPRODUCT(COUNTIF(IsDigits,MID([kw in desc],ROW($A$1:$A$150),1)))=LEN([kw in desc]),#N/A)),[manuell])</f>
        <v>0</v>
      </c>
      <c r="R5709" s="1" t="str">
        <f>IF([pos kw in title]&gt;0,MID(J5709,#REF!,4),IF([first '# in title]&gt;0,MID([title],[first '# in title],3),IF([first '# in title]&gt;0,MID([desc],#REF!,3),VLOOKUP([productid],$G$2:$R$1386,8))))</f>
        <v>146</v>
      </c>
      <c r="S5709" s="1" t="e">
        <f>IF([kw in desc]=[kw rough in title],[kw in desc]*1,IFERROR(LEFT([kw_dirty],3)*1,IFERROR(LEFT([kw_dirty],2)*1,"n.a.")))</f>
        <v>#N/A</v>
      </c>
      <c r="T5709" s="1"/>
      <c r="U5709" s="1" t="e">
        <f>VLOOKUP(Tabelle1[[#This Row],[productid]],Tabelle2[#All],2,FALSE)</f>
        <v>#N/A</v>
      </c>
    </row>
    <row r="5710" spans="1:21" hidden="1">
      <c r="A5710" t="s">
        <v>4829</v>
      </c>
      <c r="B5710">
        <v>3905</v>
      </c>
      <c r="C5710">
        <v>289859</v>
      </c>
      <c r="D5710" t="s">
        <v>9371</v>
      </c>
      <c r="E5710" t="s">
        <v>8568</v>
      </c>
      <c r="F5710">
        <v>18406</v>
      </c>
      <c r="G5710">
        <v>1750863</v>
      </c>
      <c r="H5710">
        <f t="shared" si="89"/>
        <v>0</v>
      </c>
      <c r="I5710">
        <f t="array" ref="I5710">MIN(IFERROR(FIND(IstNumbers,A5710),""))</f>
        <v>29</v>
      </c>
      <c r="J5710" s="1" t="e">
        <f>IF([first '# in title]&lt;[pos kw in title],MID([title],[pos kw in title]-6,6),#N/A)</f>
        <v>#N/A</v>
      </c>
      <c r="K5710" s="1" t="e">
        <f>IFERROR(MID(SUBSTITUTE([kw rough in title],",","."),FIND("(",[kw rough in title])+1,20),SUBSTITUTE(IFERROR(MID([kw rough in title],FIND(" ",[kw rough in title])+1,20),[kw rough in title]),",","."))</f>
        <v>#N/A</v>
      </c>
      <c r="L5710" s="1">
        <f>IFERROR(FIND("kW",[desc]),0)</f>
        <v>70</v>
      </c>
      <c r="M5710">
        <f t="array" ref="M5710">MIN(IFERROR(FIND(IstNumbers,E5710),""))</f>
        <v>34</v>
      </c>
      <c r="N5710" s="1" t="str">
        <f>IF([first '# in desc]&lt;[pos kw in desc],MID([desc],[pos kw in desc]-7,7))</f>
        <v xml:space="preserve">­me 42 </v>
      </c>
      <c r="O57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0" s="1" t="str">
        <f>TRIM(IF([first '# in desc]&lt;[pos kw in desc],MID([desc],[pos kw in desc]-6,6),FALSE))</f>
        <v>me 42</v>
      </c>
      <c r="Q5710" s="1" t="b">
        <f>IF(LEN([manuell])=0,IFERROR([kw fine in title]*1,IFERROR(SUMPRODUCT(COUNTIF(IsDigits,MID([kw in desc],ROW($A$1:$A$150),1)))=LEN([kw in desc]),#N/A)),[manuell])</f>
        <v>0</v>
      </c>
      <c r="R5710" s="1" t="str">
        <f>IF([pos kw in title]&gt;0,MID(J5710,#REF!,4),IF([first '# in title]&gt;0,MID([title],[first '# in title],3),IF([first '# in title]&gt;0,MID([desc],#REF!,3),VLOOKUP([productid],$G$2:$R$1386,8))))</f>
        <v>42-</v>
      </c>
      <c r="S5710" s="1" t="e">
        <f>IF([kw in desc]=[kw rough in title],[kw in desc]*1,IFERROR(LEFT([kw_dirty],3)*1,IFERROR(LEFT([kw_dirty],2)*1,"n.a.")))</f>
        <v>#N/A</v>
      </c>
      <c r="T5710" s="1"/>
      <c r="U5710" s="1">
        <f>VLOOKUP(Tabelle1[[#This Row],[productid]],Tabelle2[#All],2,FALSE)</f>
        <v>42</v>
      </c>
    </row>
    <row r="5711" spans="1:21" hidden="1">
      <c r="A5711" t="s">
        <v>1988</v>
      </c>
      <c r="B5711">
        <v>4145</v>
      </c>
      <c r="C5711">
        <v>289859</v>
      </c>
      <c r="D5711" t="s">
        <v>9372</v>
      </c>
      <c r="E5711" t="s">
        <v>9373</v>
      </c>
      <c r="F5711">
        <v>18406</v>
      </c>
      <c r="G5711">
        <v>3497887</v>
      </c>
      <c r="H5711">
        <f t="shared" si="89"/>
        <v>0</v>
      </c>
      <c r="I5711">
        <f t="array" ref="I5711">MIN(IFERROR(FIND(IstNumbers,A5711),""))</f>
        <v>13</v>
      </c>
      <c r="J5711" s="1" t="e">
        <f>IF([first '# in title]&lt;[pos kw in title],MID([title],[pos kw in title]-6,6),#N/A)</f>
        <v>#N/A</v>
      </c>
      <c r="K5711" s="1" t="e">
        <f>IFERROR(MID(SUBSTITUTE([kw rough in title],",","."),FIND("(",[kw rough in title])+1,20),SUBSTITUTE(IFERROR(MID([kw rough in title],FIND(" ",[kw rough in title])+1,20),[kw rough in title]),",","."))</f>
        <v>#N/A</v>
      </c>
      <c r="L5711" s="1">
        <f>IFERROR(FIND("kW",[desc]),0)</f>
        <v>70</v>
      </c>
      <c r="M5711">
        <f t="array" ref="M5711">MIN(IFERROR(FIND(IstNumbers,E5711),""))</f>
        <v>34</v>
      </c>
      <c r="N5711" s="1" t="str">
        <f>IF([first '# in desc]&lt;[pos kw in desc],MID([desc],[pos kw in desc]-7,7))</f>
        <v xml:space="preserve">­me 42 </v>
      </c>
      <c r="O57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1" s="1" t="str">
        <f>TRIM(IF([first '# in desc]&lt;[pos kw in desc],MID([desc],[pos kw in desc]-6,6),FALSE))</f>
        <v>me 42</v>
      </c>
      <c r="Q5711" s="1" t="b">
        <f>IF(LEN([manuell])=0,IFERROR([kw fine in title]*1,IFERROR(SUMPRODUCT(COUNTIF(IsDigits,MID([kw in desc],ROW($A$1:$A$150),1)))=LEN([kw in desc]),#N/A)),[manuell])</f>
        <v>0</v>
      </c>
      <c r="R5711" s="1" t="str">
        <f>IF([pos kw in title]&gt;0,MID(J5711,#REF!,4),IF([first '# in title]&gt;0,MID([title],[first '# in title],3),IF([first '# in title]&gt;0,MID([desc],#REF!,3),VLOOKUP([productid],$G$2:$R$1386,8))))</f>
        <v xml:space="preserve">42 </v>
      </c>
      <c r="S5711" s="1" t="e">
        <f>IF([kw in desc]=[kw rough in title],[kw in desc]*1,IFERROR(LEFT([kw_dirty],3)*1,IFERROR(LEFT([kw_dirty],2)*1,"n.a.")))</f>
        <v>#N/A</v>
      </c>
      <c r="T5711" s="1"/>
      <c r="U5711" s="1">
        <f>VLOOKUP(Tabelle1[[#This Row],[productid]],Tabelle2[#All],2,FALSE)</f>
        <v>42</v>
      </c>
    </row>
    <row r="5712" spans="1:21">
      <c r="A5712" t="s">
        <v>4959</v>
      </c>
      <c r="B5712">
        <v>3405</v>
      </c>
      <c r="C5712">
        <v>289859</v>
      </c>
      <c r="D5712" t="s">
        <v>9374</v>
      </c>
      <c r="E5712" t="s">
        <v>9375</v>
      </c>
      <c r="F5712">
        <v>18406</v>
      </c>
      <c r="G5712">
        <v>2286143</v>
      </c>
      <c r="H5712">
        <f t="shared" si="89"/>
        <v>0</v>
      </c>
      <c r="I5712">
        <f t="array" ref="I5712">MIN(IFERROR(FIND(IstNumbers,A5712),""))</f>
        <v>19</v>
      </c>
      <c r="J5712" s="1" t="e">
        <f>IF([first '# in title]&lt;[pos kw in title],MID([title],[pos kw in title]-6,6),#N/A)</f>
        <v>#N/A</v>
      </c>
      <c r="K5712" s="1" t="e">
        <f>IFERROR(MID(SUBSTITUTE([kw rough in title],",","."),FIND("(",[kw rough in title])+1,20),SUBSTITUTE(IFERROR(MID([kw rough in title],FIND(" ",[kw rough in title])+1,20),[kw rough in title]),",","."))</f>
        <v>#N/A</v>
      </c>
      <c r="L5712" s="1">
        <f>IFERROR(FIND("kW",[desc]),0)</f>
        <v>0</v>
      </c>
      <c r="M5712">
        <f t="array" ref="M5712">MIN(IFERROR(FIND(IstNumbers,E5712),""))</f>
        <v>33</v>
      </c>
      <c r="N5712" s="1" t="b">
        <f>IF([first '# in desc]&lt;[pos kw in desc],MID([desc],[pos kw in desc]-7,7))</f>
        <v>0</v>
      </c>
      <c r="O57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12" s="1" t="str">
        <f>TRIM(IF([first '# in desc]&lt;[pos kw in desc],MID([desc],[pos kw in desc]-6,6),FALSE))</f>
        <v>FALSCH</v>
      </c>
      <c r="Q5712" s="1" t="b">
        <f>IF(LEN([manuell])=0,IFERROR([kw fine in title]*1,IFERROR(SUMPRODUCT(COUNTIF(IsDigits,MID([kw in desc],ROW($A$1:$A$150),1)))=LEN([kw in desc]),#N/A)),[manuell])</f>
        <v>0</v>
      </c>
      <c r="R5712" s="1" t="str">
        <f>IF([pos kw in title]&gt;0,MID(J5712,#REF!,4),IF([first '# in title]&gt;0,MID([title],[first '# in title],3),IF([first '# in title]&gt;0,MID([desc],#REF!,3),VLOOKUP([productid],$G$2:$R$1386,8))))</f>
        <v>146</v>
      </c>
      <c r="S5712" s="1" t="e">
        <f>IF([kw in desc]=[kw rough in title],[kw in desc]*1,IFERROR(LEFT([kw_dirty],3)*1,IFERROR(LEFT([kw_dirty],2)*1,"n.a.")))</f>
        <v>#N/A</v>
      </c>
      <c r="T5712" s="1"/>
      <c r="U5712" s="1" t="e">
        <f>VLOOKUP(Tabelle1[[#This Row],[productid]],Tabelle2[#All],2,FALSE)</f>
        <v>#N/A</v>
      </c>
    </row>
    <row r="5713" spans="1:21" hidden="1">
      <c r="A5713" t="s">
        <v>4829</v>
      </c>
      <c r="B5713">
        <v>3905</v>
      </c>
      <c r="C5713">
        <v>289859</v>
      </c>
      <c r="D5713" t="s">
        <v>9376</v>
      </c>
      <c r="E5713" t="s">
        <v>9377</v>
      </c>
      <c r="F5713">
        <v>18406</v>
      </c>
      <c r="G5713">
        <v>1750863</v>
      </c>
      <c r="H5713">
        <f t="shared" si="89"/>
        <v>0</v>
      </c>
      <c r="I5713">
        <f t="array" ref="I5713">MIN(IFERROR(FIND(IstNumbers,A5713),""))</f>
        <v>29</v>
      </c>
      <c r="J5713" s="1" t="e">
        <f>IF([first '# in title]&lt;[pos kw in title],MID([title],[pos kw in title]-6,6),#N/A)</f>
        <v>#N/A</v>
      </c>
      <c r="K5713" s="1" t="e">
        <f>IFERROR(MID(SUBSTITUTE([kw rough in title],",","."),FIND("(",[kw rough in title])+1,20),SUBSTITUTE(IFERROR(MID([kw rough in title],FIND(" ",[kw rough in title])+1,20),[kw rough in title]),",","."))</f>
        <v>#N/A</v>
      </c>
      <c r="L5713" s="1">
        <f>IFERROR(FIND("kW",[desc]),0)</f>
        <v>70</v>
      </c>
      <c r="M5713">
        <f t="array" ref="M5713">MIN(IFERROR(FIND(IstNumbers,E5713),""))</f>
        <v>34</v>
      </c>
      <c r="N5713" s="1" t="str">
        <f>IF([first '# in desc]&lt;[pos kw in desc],MID([desc],[pos kw in desc]-7,7))</f>
        <v xml:space="preserve">­me 42 </v>
      </c>
      <c r="O57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3" s="1" t="str">
        <f>TRIM(IF([first '# in desc]&lt;[pos kw in desc],MID([desc],[pos kw in desc]-6,6),FALSE))</f>
        <v>me 42</v>
      </c>
      <c r="Q5713" s="1" t="b">
        <f>IF(LEN([manuell])=0,IFERROR([kw fine in title]*1,IFERROR(SUMPRODUCT(COUNTIF(IsDigits,MID([kw in desc],ROW($A$1:$A$150),1)))=LEN([kw in desc]),#N/A)),[manuell])</f>
        <v>0</v>
      </c>
      <c r="R5713" s="1" t="str">
        <f>IF([pos kw in title]&gt;0,MID(J5713,#REF!,4),IF([first '# in title]&gt;0,MID([title],[first '# in title],3),IF([first '# in title]&gt;0,MID([desc],#REF!,3),VLOOKUP([productid],$G$2:$R$1386,8))))</f>
        <v>42-</v>
      </c>
      <c r="S5713" s="1" t="e">
        <f>IF([kw in desc]=[kw rough in title],[kw in desc]*1,IFERROR(LEFT([kw_dirty],3)*1,IFERROR(LEFT([kw_dirty],2)*1,"n.a.")))</f>
        <v>#N/A</v>
      </c>
      <c r="T5713" s="1"/>
      <c r="U5713" s="1">
        <f>VLOOKUP(Tabelle1[[#This Row],[productid]],Tabelle2[#All],2,FALSE)</f>
        <v>42</v>
      </c>
    </row>
    <row r="5714" spans="1:21" hidden="1">
      <c r="A5714" t="s">
        <v>1988</v>
      </c>
      <c r="B5714">
        <v>4150</v>
      </c>
      <c r="C5714">
        <v>289859</v>
      </c>
      <c r="D5714" t="s">
        <v>9378</v>
      </c>
      <c r="E5714" t="s">
        <v>9379</v>
      </c>
      <c r="F5714">
        <v>18406</v>
      </c>
      <c r="G5714">
        <v>3497887</v>
      </c>
      <c r="H5714">
        <f t="shared" si="89"/>
        <v>0</v>
      </c>
      <c r="I5714">
        <f t="array" ref="I5714">MIN(IFERROR(FIND(IstNumbers,A5714),""))</f>
        <v>13</v>
      </c>
      <c r="J5714" s="1" t="e">
        <f>IF([first '# in title]&lt;[pos kw in title],MID([title],[pos kw in title]-6,6),#N/A)</f>
        <v>#N/A</v>
      </c>
      <c r="K5714" s="1" t="e">
        <f>IFERROR(MID(SUBSTITUTE([kw rough in title],",","."),FIND("(",[kw rough in title])+1,20),SUBSTITUTE(IFERROR(MID([kw rough in title],FIND(" ",[kw rough in title])+1,20),[kw rough in title]),",","."))</f>
        <v>#N/A</v>
      </c>
      <c r="L5714" s="1">
        <f>IFERROR(FIND("kW",[desc]),0)</f>
        <v>70</v>
      </c>
      <c r="M5714">
        <f t="array" ref="M5714">MIN(IFERROR(FIND(IstNumbers,E5714),""))</f>
        <v>34</v>
      </c>
      <c r="N5714" s="1" t="str">
        <f>IF([first '# in desc]&lt;[pos kw in desc],MID([desc],[pos kw in desc]-7,7))</f>
        <v xml:space="preserve">­me 42 </v>
      </c>
      <c r="O57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4" s="1" t="str">
        <f>TRIM(IF([first '# in desc]&lt;[pos kw in desc],MID([desc],[pos kw in desc]-6,6),FALSE))</f>
        <v>me 42</v>
      </c>
      <c r="Q5714" s="1" t="b">
        <f>IF(LEN([manuell])=0,IFERROR([kw fine in title]*1,IFERROR(SUMPRODUCT(COUNTIF(IsDigits,MID([kw in desc],ROW($A$1:$A$150),1)))=LEN([kw in desc]),#N/A)),[manuell])</f>
        <v>0</v>
      </c>
      <c r="R5714" s="1" t="str">
        <f>IF([pos kw in title]&gt;0,MID(J5714,#REF!,4),IF([first '# in title]&gt;0,MID([title],[first '# in title],3),IF([first '# in title]&gt;0,MID([desc],#REF!,3),VLOOKUP([productid],$G$2:$R$1386,8))))</f>
        <v xml:space="preserve">42 </v>
      </c>
      <c r="S5714" s="1" t="e">
        <f>IF([kw in desc]=[kw rough in title],[kw in desc]*1,IFERROR(LEFT([kw_dirty],3)*1,IFERROR(LEFT([kw_dirty],2)*1,"n.a.")))</f>
        <v>#N/A</v>
      </c>
      <c r="T5714" s="1"/>
      <c r="U5714" s="1">
        <f>VLOOKUP(Tabelle1[[#This Row],[productid]],Tabelle2[#All],2,FALSE)</f>
        <v>42</v>
      </c>
    </row>
    <row r="5715" spans="1:21" hidden="1">
      <c r="A5715" t="s">
        <v>4829</v>
      </c>
      <c r="B5715">
        <v>3910</v>
      </c>
      <c r="C5715">
        <v>289859</v>
      </c>
      <c r="D5715" t="s">
        <v>9380</v>
      </c>
      <c r="E5715" t="s">
        <v>9381</v>
      </c>
      <c r="F5715">
        <v>18406</v>
      </c>
      <c r="G5715">
        <v>1750863</v>
      </c>
      <c r="H5715">
        <f t="shared" si="89"/>
        <v>0</v>
      </c>
      <c r="I5715">
        <f t="array" ref="I5715">MIN(IFERROR(FIND(IstNumbers,A5715),""))</f>
        <v>29</v>
      </c>
      <c r="J5715" s="1" t="e">
        <f>IF([first '# in title]&lt;[pos kw in title],MID([title],[pos kw in title]-6,6),#N/A)</f>
        <v>#N/A</v>
      </c>
      <c r="K5715" s="1" t="e">
        <f>IFERROR(MID(SUBSTITUTE([kw rough in title],",","."),FIND("(",[kw rough in title])+1,20),SUBSTITUTE(IFERROR(MID([kw rough in title],FIND(" ",[kw rough in title])+1,20),[kw rough in title]),",","."))</f>
        <v>#N/A</v>
      </c>
      <c r="L5715" s="1">
        <f>IFERROR(FIND("kW",[desc]),0)</f>
        <v>70</v>
      </c>
      <c r="M5715">
        <f t="array" ref="M5715">MIN(IFERROR(FIND(IstNumbers,E5715),""))</f>
        <v>34</v>
      </c>
      <c r="N5715" s="1" t="str">
        <f>IF([first '# in desc]&lt;[pos kw in desc],MID([desc],[pos kw in desc]-7,7))</f>
        <v xml:space="preserve">­me 42 </v>
      </c>
      <c r="O57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5" s="1" t="str">
        <f>TRIM(IF([first '# in desc]&lt;[pos kw in desc],MID([desc],[pos kw in desc]-6,6),FALSE))</f>
        <v>me 42</v>
      </c>
      <c r="Q5715" s="1" t="b">
        <f>IF(LEN([manuell])=0,IFERROR([kw fine in title]*1,IFERROR(SUMPRODUCT(COUNTIF(IsDigits,MID([kw in desc],ROW($A$1:$A$150),1)))=LEN([kw in desc]),#N/A)),[manuell])</f>
        <v>0</v>
      </c>
      <c r="R5715" s="1" t="str">
        <f>IF([pos kw in title]&gt;0,MID(J5715,#REF!,4),IF([first '# in title]&gt;0,MID([title],[first '# in title],3),IF([first '# in title]&gt;0,MID([desc],#REF!,3),VLOOKUP([productid],$G$2:$R$1386,8))))</f>
        <v>42-</v>
      </c>
      <c r="S5715" s="1" t="e">
        <f>IF([kw in desc]=[kw rough in title],[kw in desc]*1,IFERROR(LEFT([kw_dirty],3)*1,IFERROR(LEFT([kw_dirty],2)*1,"n.a.")))</f>
        <v>#N/A</v>
      </c>
      <c r="T5715" s="1"/>
      <c r="U5715" s="1">
        <f>VLOOKUP(Tabelle1[[#This Row],[productid]],Tabelle2[#All],2,FALSE)</f>
        <v>42</v>
      </c>
    </row>
    <row r="5716" spans="1:21" hidden="1">
      <c r="A5716" t="s">
        <v>1988</v>
      </c>
      <c r="B5716">
        <v>4150</v>
      </c>
      <c r="C5716">
        <v>289859</v>
      </c>
      <c r="D5716" t="s">
        <v>9382</v>
      </c>
      <c r="E5716" t="s">
        <v>9383</v>
      </c>
      <c r="F5716">
        <v>18406</v>
      </c>
      <c r="G5716">
        <v>3497887</v>
      </c>
      <c r="H5716">
        <f t="shared" si="89"/>
        <v>0</v>
      </c>
      <c r="I5716">
        <f t="array" ref="I5716">MIN(IFERROR(FIND(IstNumbers,A5716),""))</f>
        <v>13</v>
      </c>
      <c r="J5716" s="1" t="e">
        <f>IF([first '# in title]&lt;[pos kw in title],MID([title],[pos kw in title]-6,6),#N/A)</f>
        <v>#N/A</v>
      </c>
      <c r="K5716" s="1" t="e">
        <f>IFERROR(MID(SUBSTITUTE([kw rough in title],",","."),FIND("(",[kw rough in title])+1,20),SUBSTITUTE(IFERROR(MID([kw rough in title],FIND(" ",[kw rough in title])+1,20),[kw rough in title]),",","."))</f>
        <v>#N/A</v>
      </c>
      <c r="L5716" s="1">
        <f>IFERROR(FIND("kW",[desc]),0)</f>
        <v>70</v>
      </c>
      <c r="M5716">
        <f t="array" ref="M5716">MIN(IFERROR(FIND(IstNumbers,E5716),""))</f>
        <v>34</v>
      </c>
      <c r="N5716" s="1" t="str">
        <f>IF([first '# in desc]&lt;[pos kw in desc],MID([desc],[pos kw in desc]-7,7))</f>
        <v xml:space="preserve">­me 42 </v>
      </c>
      <c r="O57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6" s="1" t="str">
        <f>TRIM(IF([first '# in desc]&lt;[pos kw in desc],MID([desc],[pos kw in desc]-6,6),FALSE))</f>
        <v>me 42</v>
      </c>
      <c r="Q5716" s="1" t="b">
        <f>IF(LEN([manuell])=0,IFERROR([kw fine in title]*1,IFERROR(SUMPRODUCT(COUNTIF(IsDigits,MID([kw in desc],ROW($A$1:$A$150),1)))=LEN([kw in desc]),#N/A)),[manuell])</f>
        <v>0</v>
      </c>
      <c r="R5716" s="1" t="str">
        <f>IF([pos kw in title]&gt;0,MID(J5716,#REF!,4),IF([first '# in title]&gt;0,MID([title],[first '# in title],3),IF([first '# in title]&gt;0,MID([desc],#REF!,3),VLOOKUP([productid],$G$2:$R$1386,8))))</f>
        <v xml:space="preserve">42 </v>
      </c>
      <c r="S5716" s="1" t="e">
        <f>IF([kw in desc]=[kw rough in title],[kw in desc]*1,IFERROR(LEFT([kw_dirty],3)*1,IFERROR(LEFT([kw_dirty],2)*1,"n.a.")))</f>
        <v>#N/A</v>
      </c>
      <c r="T5716" s="1"/>
      <c r="U5716" s="1">
        <f>VLOOKUP(Tabelle1[[#This Row],[productid]],Tabelle2[#All],2,FALSE)</f>
        <v>42</v>
      </c>
    </row>
    <row r="5717" spans="1:21" hidden="1">
      <c r="A5717" t="s">
        <v>4829</v>
      </c>
      <c r="B5717">
        <v>3910</v>
      </c>
      <c r="C5717">
        <v>289859</v>
      </c>
      <c r="D5717" t="s">
        <v>9384</v>
      </c>
      <c r="E5717" t="s">
        <v>8588</v>
      </c>
      <c r="F5717">
        <v>18406</v>
      </c>
      <c r="G5717">
        <v>1750863</v>
      </c>
      <c r="H5717">
        <f t="shared" si="89"/>
        <v>0</v>
      </c>
      <c r="I5717">
        <f t="array" ref="I5717">MIN(IFERROR(FIND(IstNumbers,A5717),""))</f>
        <v>29</v>
      </c>
      <c r="J5717" s="1" t="e">
        <f>IF([first '# in title]&lt;[pos kw in title],MID([title],[pos kw in title]-6,6),#N/A)</f>
        <v>#N/A</v>
      </c>
      <c r="K5717" s="1" t="e">
        <f>IFERROR(MID(SUBSTITUTE([kw rough in title],",","."),FIND("(",[kw rough in title])+1,20),SUBSTITUTE(IFERROR(MID([kw rough in title],FIND(" ",[kw rough in title])+1,20),[kw rough in title]),",","."))</f>
        <v>#N/A</v>
      </c>
      <c r="L5717" s="1">
        <f>IFERROR(FIND("kW",[desc]),0)</f>
        <v>70</v>
      </c>
      <c r="M5717">
        <f t="array" ref="M5717">MIN(IFERROR(FIND(IstNumbers,E5717),""))</f>
        <v>34</v>
      </c>
      <c r="N5717" s="1" t="str">
        <f>IF([first '# in desc]&lt;[pos kw in desc],MID([desc],[pos kw in desc]-7,7))</f>
        <v xml:space="preserve">­me 42 </v>
      </c>
      <c r="O57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7" s="1" t="str">
        <f>TRIM(IF([first '# in desc]&lt;[pos kw in desc],MID([desc],[pos kw in desc]-6,6),FALSE))</f>
        <v>me 42</v>
      </c>
      <c r="Q5717" s="1" t="b">
        <f>IF(LEN([manuell])=0,IFERROR([kw fine in title]*1,IFERROR(SUMPRODUCT(COUNTIF(IsDigits,MID([kw in desc],ROW($A$1:$A$150),1)))=LEN([kw in desc]),#N/A)),[manuell])</f>
        <v>0</v>
      </c>
      <c r="R5717" s="1" t="str">
        <f>IF([pos kw in title]&gt;0,MID(J5717,#REF!,4),IF([first '# in title]&gt;0,MID([title],[first '# in title],3),IF([first '# in title]&gt;0,MID([desc],#REF!,3),VLOOKUP([productid],$G$2:$R$1386,8))))</f>
        <v>42-</v>
      </c>
      <c r="S5717" s="1" t="e">
        <f>IF([kw in desc]=[kw rough in title],[kw in desc]*1,IFERROR(LEFT([kw_dirty],3)*1,IFERROR(LEFT([kw_dirty],2)*1,"n.a.")))</f>
        <v>#N/A</v>
      </c>
      <c r="T5717" s="1"/>
      <c r="U5717" s="1">
        <f>VLOOKUP(Tabelle1[[#This Row],[productid]],Tabelle2[#All],2,FALSE)</f>
        <v>42</v>
      </c>
    </row>
    <row r="5718" spans="1:21" hidden="1">
      <c r="A5718" t="s">
        <v>1988</v>
      </c>
      <c r="B5718">
        <v>4155</v>
      </c>
      <c r="C5718">
        <v>289859</v>
      </c>
      <c r="D5718" t="s">
        <v>9385</v>
      </c>
      <c r="E5718" t="s">
        <v>9386</v>
      </c>
      <c r="F5718">
        <v>18406</v>
      </c>
      <c r="G5718">
        <v>3497887</v>
      </c>
      <c r="H5718">
        <f t="shared" si="89"/>
        <v>0</v>
      </c>
      <c r="I5718">
        <f t="array" ref="I5718">MIN(IFERROR(FIND(IstNumbers,A5718),""))</f>
        <v>13</v>
      </c>
      <c r="J5718" s="1" t="e">
        <f>IF([first '# in title]&lt;[pos kw in title],MID([title],[pos kw in title]-6,6),#N/A)</f>
        <v>#N/A</v>
      </c>
      <c r="K5718" s="1" t="e">
        <f>IFERROR(MID(SUBSTITUTE([kw rough in title],",","."),FIND("(",[kw rough in title])+1,20),SUBSTITUTE(IFERROR(MID([kw rough in title],FIND(" ",[kw rough in title])+1,20),[kw rough in title]),",","."))</f>
        <v>#N/A</v>
      </c>
      <c r="L5718" s="1">
        <f>IFERROR(FIND("kW",[desc]),0)</f>
        <v>70</v>
      </c>
      <c r="M5718">
        <f t="array" ref="M5718">MIN(IFERROR(FIND(IstNumbers,E5718),""))</f>
        <v>34</v>
      </c>
      <c r="N5718" s="1" t="str">
        <f>IF([first '# in desc]&lt;[pos kw in desc],MID([desc],[pos kw in desc]-7,7))</f>
        <v xml:space="preserve">­me 42 </v>
      </c>
      <c r="O57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8" s="1" t="str">
        <f>TRIM(IF([first '# in desc]&lt;[pos kw in desc],MID([desc],[pos kw in desc]-6,6),FALSE))</f>
        <v>me 42</v>
      </c>
      <c r="Q5718" s="1" t="b">
        <f>IF(LEN([manuell])=0,IFERROR([kw fine in title]*1,IFERROR(SUMPRODUCT(COUNTIF(IsDigits,MID([kw in desc],ROW($A$1:$A$150),1)))=LEN([kw in desc]),#N/A)),[manuell])</f>
        <v>0</v>
      </c>
      <c r="R5718" s="1" t="str">
        <f>IF([pos kw in title]&gt;0,MID(J5718,#REF!,4),IF([first '# in title]&gt;0,MID([title],[first '# in title],3),IF([first '# in title]&gt;0,MID([desc],#REF!,3),VLOOKUP([productid],$G$2:$R$1386,8))))</f>
        <v xml:space="preserve">42 </v>
      </c>
      <c r="S5718" s="1" t="e">
        <f>IF([kw in desc]=[kw rough in title],[kw in desc]*1,IFERROR(LEFT([kw_dirty],3)*1,IFERROR(LEFT([kw_dirty],2)*1,"n.a.")))</f>
        <v>#N/A</v>
      </c>
      <c r="T5718" s="1"/>
      <c r="U5718" s="1">
        <f>VLOOKUP(Tabelle1[[#This Row],[productid]],Tabelle2[#All],2,FALSE)</f>
        <v>42</v>
      </c>
    </row>
    <row r="5719" spans="1:21" hidden="1">
      <c r="A5719" t="s">
        <v>4829</v>
      </c>
      <c r="B5719">
        <v>3910</v>
      </c>
      <c r="C5719">
        <v>289859</v>
      </c>
      <c r="D5719" t="s">
        <v>9387</v>
      </c>
      <c r="E5719" t="s">
        <v>8594</v>
      </c>
      <c r="F5719">
        <v>18406</v>
      </c>
      <c r="G5719">
        <v>1750863</v>
      </c>
      <c r="H5719">
        <f t="shared" si="89"/>
        <v>0</v>
      </c>
      <c r="I5719">
        <f t="array" ref="I5719">MIN(IFERROR(FIND(IstNumbers,A5719),""))</f>
        <v>29</v>
      </c>
      <c r="J5719" s="1" t="e">
        <f>IF([first '# in title]&lt;[pos kw in title],MID([title],[pos kw in title]-6,6),#N/A)</f>
        <v>#N/A</v>
      </c>
      <c r="K5719" s="1" t="e">
        <f>IFERROR(MID(SUBSTITUTE([kw rough in title],",","."),FIND("(",[kw rough in title])+1,20),SUBSTITUTE(IFERROR(MID([kw rough in title],FIND(" ",[kw rough in title])+1,20),[kw rough in title]),",","."))</f>
        <v>#N/A</v>
      </c>
      <c r="L5719" s="1">
        <f>IFERROR(FIND("kW",[desc]),0)</f>
        <v>70</v>
      </c>
      <c r="M5719">
        <f t="array" ref="M5719">MIN(IFERROR(FIND(IstNumbers,E5719),""))</f>
        <v>34</v>
      </c>
      <c r="N5719" s="1" t="str">
        <f>IF([first '# in desc]&lt;[pos kw in desc],MID([desc],[pos kw in desc]-7,7))</f>
        <v xml:space="preserve">­me 42 </v>
      </c>
      <c r="O571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19" s="1" t="str">
        <f>TRIM(IF([first '# in desc]&lt;[pos kw in desc],MID([desc],[pos kw in desc]-6,6),FALSE))</f>
        <v>me 42</v>
      </c>
      <c r="Q5719" s="1" t="b">
        <f>IF(LEN([manuell])=0,IFERROR([kw fine in title]*1,IFERROR(SUMPRODUCT(COUNTIF(IsDigits,MID([kw in desc],ROW($A$1:$A$150),1)))=LEN([kw in desc]),#N/A)),[manuell])</f>
        <v>0</v>
      </c>
      <c r="R5719" s="1" t="str">
        <f>IF([pos kw in title]&gt;0,MID(J5719,#REF!,4),IF([first '# in title]&gt;0,MID([title],[first '# in title],3),IF([first '# in title]&gt;0,MID([desc],#REF!,3),VLOOKUP([productid],$G$2:$R$1386,8))))</f>
        <v>42-</v>
      </c>
      <c r="S5719" s="1" t="e">
        <f>IF([kw in desc]=[kw rough in title],[kw in desc]*1,IFERROR(LEFT([kw_dirty],3)*1,IFERROR(LEFT([kw_dirty],2)*1,"n.a.")))</f>
        <v>#N/A</v>
      </c>
      <c r="T5719" s="1"/>
      <c r="U5719" s="1">
        <f>VLOOKUP(Tabelle1[[#This Row],[productid]],Tabelle2[#All],2,FALSE)</f>
        <v>42</v>
      </c>
    </row>
    <row r="5720" spans="1:21" hidden="1">
      <c r="A5720" t="s">
        <v>1988</v>
      </c>
      <c r="B5720">
        <v>4160</v>
      </c>
      <c r="C5720">
        <v>289859</v>
      </c>
      <c r="D5720" t="s">
        <v>9388</v>
      </c>
      <c r="E5720" t="s">
        <v>9389</v>
      </c>
      <c r="F5720">
        <v>18406</v>
      </c>
      <c r="G5720">
        <v>3497887</v>
      </c>
      <c r="H5720">
        <f t="shared" si="89"/>
        <v>0</v>
      </c>
      <c r="I5720">
        <f t="array" ref="I5720">MIN(IFERROR(FIND(IstNumbers,A5720),""))</f>
        <v>13</v>
      </c>
      <c r="J5720" s="1" t="e">
        <f>IF([first '# in title]&lt;[pos kw in title],MID([title],[pos kw in title]-6,6),#N/A)</f>
        <v>#N/A</v>
      </c>
      <c r="K5720" s="1" t="e">
        <f>IFERROR(MID(SUBSTITUTE([kw rough in title],",","."),FIND("(",[kw rough in title])+1,20),SUBSTITUTE(IFERROR(MID([kw rough in title],FIND(" ",[kw rough in title])+1,20),[kw rough in title]),",","."))</f>
        <v>#N/A</v>
      </c>
      <c r="L5720" s="1">
        <f>IFERROR(FIND("kW",[desc]),0)</f>
        <v>70</v>
      </c>
      <c r="M5720">
        <f t="array" ref="M5720">MIN(IFERROR(FIND(IstNumbers,E5720),""))</f>
        <v>34</v>
      </c>
      <c r="N5720" s="1" t="str">
        <f>IF([first '# in desc]&lt;[pos kw in desc],MID([desc],[pos kw in desc]-7,7))</f>
        <v xml:space="preserve">­me 42 </v>
      </c>
      <c r="O57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20" s="1" t="str">
        <f>TRIM(IF([first '# in desc]&lt;[pos kw in desc],MID([desc],[pos kw in desc]-6,6),FALSE))</f>
        <v>me 42</v>
      </c>
      <c r="Q5720" s="1" t="b">
        <f>IF(LEN([manuell])=0,IFERROR([kw fine in title]*1,IFERROR(SUMPRODUCT(COUNTIF(IsDigits,MID([kw in desc],ROW($A$1:$A$150),1)))=LEN([kw in desc]),#N/A)),[manuell])</f>
        <v>0</v>
      </c>
      <c r="R5720" s="1" t="str">
        <f>IF([pos kw in title]&gt;0,MID(J5720,#REF!,4),IF([first '# in title]&gt;0,MID([title],[first '# in title],3),IF([first '# in title]&gt;0,MID([desc],#REF!,3),VLOOKUP([productid],$G$2:$R$1386,8))))</f>
        <v xml:space="preserve">42 </v>
      </c>
      <c r="S5720" s="1" t="e">
        <f>IF([kw in desc]=[kw rough in title],[kw in desc]*1,IFERROR(LEFT([kw_dirty],3)*1,IFERROR(LEFT([kw_dirty],2)*1,"n.a.")))</f>
        <v>#N/A</v>
      </c>
      <c r="T5720" s="1"/>
      <c r="U5720" s="1">
        <f>VLOOKUP(Tabelle1[[#This Row],[productid]],Tabelle2[#All],2,FALSE)</f>
        <v>42</v>
      </c>
    </row>
    <row r="5721" spans="1:21" hidden="1">
      <c r="A5721" t="s">
        <v>4829</v>
      </c>
      <c r="B5721">
        <v>3910</v>
      </c>
      <c r="C5721">
        <v>289859</v>
      </c>
      <c r="D5721" t="s">
        <v>9390</v>
      </c>
      <c r="E5721" t="s">
        <v>8599</v>
      </c>
      <c r="F5721">
        <v>18406</v>
      </c>
      <c r="G5721">
        <v>1750863</v>
      </c>
      <c r="H5721">
        <f t="shared" si="89"/>
        <v>0</v>
      </c>
      <c r="I5721">
        <f t="array" ref="I5721">MIN(IFERROR(FIND(IstNumbers,A5721),""))</f>
        <v>29</v>
      </c>
      <c r="J5721" s="1" t="e">
        <f>IF([first '# in title]&lt;[pos kw in title],MID([title],[pos kw in title]-6,6),#N/A)</f>
        <v>#N/A</v>
      </c>
      <c r="K5721" s="1" t="e">
        <f>IFERROR(MID(SUBSTITUTE([kw rough in title],",","."),FIND("(",[kw rough in title])+1,20),SUBSTITUTE(IFERROR(MID([kw rough in title],FIND(" ",[kw rough in title])+1,20),[kw rough in title]),",","."))</f>
        <v>#N/A</v>
      </c>
      <c r="L5721" s="1">
        <f>IFERROR(FIND("kW",[desc]),0)</f>
        <v>70</v>
      </c>
      <c r="M5721">
        <f t="array" ref="M5721">MIN(IFERROR(FIND(IstNumbers,E5721),""))</f>
        <v>34</v>
      </c>
      <c r="N5721" s="1" t="str">
        <f>IF([first '# in desc]&lt;[pos kw in desc],MID([desc],[pos kw in desc]-7,7))</f>
        <v xml:space="preserve">­me 42 </v>
      </c>
      <c r="O572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21" s="1" t="str">
        <f>TRIM(IF([first '# in desc]&lt;[pos kw in desc],MID([desc],[pos kw in desc]-6,6),FALSE))</f>
        <v>me 42</v>
      </c>
      <c r="Q5721" s="1" t="b">
        <f>IF(LEN([manuell])=0,IFERROR([kw fine in title]*1,IFERROR(SUMPRODUCT(COUNTIF(IsDigits,MID([kw in desc],ROW($A$1:$A$150),1)))=LEN([kw in desc]),#N/A)),[manuell])</f>
        <v>0</v>
      </c>
      <c r="R5721" s="1" t="str">
        <f>IF([pos kw in title]&gt;0,MID(J5721,#REF!,4),IF([first '# in title]&gt;0,MID([title],[first '# in title],3),IF([first '# in title]&gt;0,MID([desc],#REF!,3),VLOOKUP([productid],$G$2:$R$1386,8))))</f>
        <v>42-</v>
      </c>
      <c r="S5721" s="1" t="e">
        <f>IF([kw in desc]=[kw rough in title],[kw in desc]*1,IFERROR(LEFT([kw_dirty],3)*1,IFERROR(LEFT([kw_dirty],2)*1,"n.a.")))</f>
        <v>#N/A</v>
      </c>
      <c r="T5721" s="1"/>
      <c r="U5721" s="1">
        <f>VLOOKUP(Tabelle1[[#This Row],[productid]],Tabelle2[#All],2,FALSE)</f>
        <v>42</v>
      </c>
    </row>
    <row r="5722" spans="1:21" hidden="1">
      <c r="A5722" t="s">
        <v>1988</v>
      </c>
      <c r="B5722">
        <v>4160</v>
      </c>
      <c r="C5722">
        <v>289859</v>
      </c>
      <c r="D5722" t="s">
        <v>9391</v>
      </c>
      <c r="E5722" t="s">
        <v>9392</v>
      </c>
      <c r="F5722">
        <v>18406</v>
      </c>
      <c r="G5722">
        <v>3497887</v>
      </c>
      <c r="H5722">
        <f t="shared" si="89"/>
        <v>0</v>
      </c>
      <c r="I5722">
        <f t="array" ref="I5722">MIN(IFERROR(FIND(IstNumbers,A5722),""))</f>
        <v>13</v>
      </c>
      <c r="J5722" s="1" t="e">
        <f>IF([first '# in title]&lt;[pos kw in title],MID([title],[pos kw in title]-6,6),#N/A)</f>
        <v>#N/A</v>
      </c>
      <c r="K5722" s="1" t="e">
        <f>IFERROR(MID(SUBSTITUTE([kw rough in title],",","."),FIND("(",[kw rough in title])+1,20),SUBSTITUTE(IFERROR(MID([kw rough in title],FIND(" ",[kw rough in title])+1,20),[kw rough in title]),",","."))</f>
        <v>#N/A</v>
      </c>
      <c r="L5722" s="1">
        <f>IFERROR(FIND("kW",[desc]),0)</f>
        <v>70</v>
      </c>
      <c r="M5722">
        <f t="array" ref="M5722">MIN(IFERROR(FIND(IstNumbers,E5722),""))</f>
        <v>34</v>
      </c>
      <c r="N5722" s="1" t="str">
        <f>IF([first '# in desc]&lt;[pos kw in desc],MID([desc],[pos kw in desc]-7,7))</f>
        <v xml:space="preserve">­me 42 </v>
      </c>
      <c r="O57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22" s="1" t="str">
        <f>TRIM(IF([first '# in desc]&lt;[pos kw in desc],MID([desc],[pos kw in desc]-6,6),FALSE))</f>
        <v>me 42</v>
      </c>
      <c r="Q5722" s="1" t="b">
        <f>IF(LEN([manuell])=0,IFERROR([kw fine in title]*1,IFERROR(SUMPRODUCT(COUNTIF(IsDigits,MID([kw in desc],ROW($A$1:$A$150),1)))=LEN([kw in desc]),#N/A)),[manuell])</f>
        <v>0</v>
      </c>
      <c r="R5722" s="1" t="str">
        <f>IF([pos kw in title]&gt;0,MID(J5722,#REF!,4),IF([first '# in title]&gt;0,MID([title],[first '# in title],3),IF([first '# in title]&gt;0,MID([desc],#REF!,3),VLOOKUP([productid],$G$2:$R$1386,8))))</f>
        <v xml:space="preserve">42 </v>
      </c>
      <c r="S5722" s="1" t="e">
        <f>IF([kw in desc]=[kw rough in title],[kw in desc]*1,IFERROR(LEFT([kw_dirty],3)*1,IFERROR(LEFT([kw_dirty],2)*1,"n.a.")))</f>
        <v>#N/A</v>
      </c>
      <c r="T5722" s="1"/>
      <c r="U5722" s="1">
        <f>VLOOKUP(Tabelle1[[#This Row],[productid]],Tabelle2[#All],2,FALSE)</f>
        <v>42</v>
      </c>
    </row>
    <row r="5723" spans="1:21" hidden="1">
      <c r="A5723" t="s">
        <v>4829</v>
      </c>
      <c r="B5723">
        <v>3910</v>
      </c>
      <c r="C5723">
        <v>289859</v>
      </c>
      <c r="D5723" t="s">
        <v>9393</v>
      </c>
      <c r="E5723" t="s">
        <v>9394</v>
      </c>
      <c r="F5723">
        <v>18406</v>
      </c>
      <c r="G5723">
        <v>1750863</v>
      </c>
      <c r="H5723">
        <f t="shared" si="89"/>
        <v>0</v>
      </c>
      <c r="I5723">
        <f t="array" ref="I5723">MIN(IFERROR(FIND(IstNumbers,A5723),""))</f>
        <v>29</v>
      </c>
      <c r="J5723" s="1" t="e">
        <f>IF([first '# in title]&lt;[pos kw in title],MID([title],[pos kw in title]-6,6),#N/A)</f>
        <v>#N/A</v>
      </c>
      <c r="K5723" s="1" t="e">
        <f>IFERROR(MID(SUBSTITUTE([kw rough in title],",","."),FIND("(",[kw rough in title])+1,20),SUBSTITUTE(IFERROR(MID([kw rough in title],FIND(" ",[kw rough in title])+1,20),[kw rough in title]),",","."))</f>
        <v>#N/A</v>
      </c>
      <c r="L5723" s="1">
        <f>IFERROR(FIND("kW",[desc]),0)</f>
        <v>70</v>
      </c>
      <c r="M5723">
        <f t="array" ref="M5723">MIN(IFERROR(FIND(IstNumbers,E5723),""))</f>
        <v>34</v>
      </c>
      <c r="N5723" s="1" t="str">
        <f>IF([first '# in desc]&lt;[pos kw in desc],MID([desc],[pos kw in desc]-7,7))</f>
        <v xml:space="preserve">­me 42 </v>
      </c>
      <c r="O57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23" s="1" t="str">
        <f>TRIM(IF([first '# in desc]&lt;[pos kw in desc],MID([desc],[pos kw in desc]-6,6),FALSE))</f>
        <v>me 42</v>
      </c>
      <c r="Q5723" s="1" t="b">
        <f>IF(LEN([manuell])=0,IFERROR([kw fine in title]*1,IFERROR(SUMPRODUCT(COUNTIF(IsDigits,MID([kw in desc],ROW($A$1:$A$150),1)))=LEN([kw in desc]),#N/A)),[manuell])</f>
        <v>0</v>
      </c>
      <c r="R5723" s="1" t="str">
        <f>IF([pos kw in title]&gt;0,MID(J5723,#REF!,4),IF([first '# in title]&gt;0,MID([title],[first '# in title],3),IF([first '# in title]&gt;0,MID([desc],#REF!,3),VLOOKUP([productid],$G$2:$R$1386,8))))</f>
        <v>42-</v>
      </c>
      <c r="S5723" s="1" t="e">
        <f>IF([kw in desc]=[kw rough in title],[kw in desc]*1,IFERROR(LEFT([kw_dirty],3)*1,IFERROR(LEFT([kw_dirty],2)*1,"n.a.")))</f>
        <v>#N/A</v>
      </c>
      <c r="T5723" s="1"/>
      <c r="U5723" s="1">
        <f>VLOOKUP(Tabelle1[[#This Row],[productid]],Tabelle2[#All],2,FALSE)</f>
        <v>42</v>
      </c>
    </row>
    <row r="5724" spans="1:21" hidden="1">
      <c r="A5724" t="s">
        <v>1988</v>
      </c>
      <c r="B5724">
        <v>4160</v>
      </c>
      <c r="C5724">
        <v>289859</v>
      </c>
      <c r="D5724" t="s">
        <v>9395</v>
      </c>
      <c r="E5724" t="s">
        <v>9396</v>
      </c>
      <c r="F5724">
        <v>18406</v>
      </c>
      <c r="G5724">
        <v>3497887</v>
      </c>
      <c r="H5724">
        <f t="shared" si="89"/>
        <v>0</v>
      </c>
      <c r="I5724">
        <f t="array" ref="I5724">MIN(IFERROR(FIND(IstNumbers,A5724),""))</f>
        <v>13</v>
      </c>
      <c r="J5724" s="1" t="e">
        <f>IF([first '# in title]&lt;[pos kw in title],MID([title],[pos kw in title]-6,6),#N/A)</f>
        <v>#N/A</v>
      </c>
      <c r="K5724" s="1" t="e">
        <f>IFERROR(MID(SUBSTITUTE([kw rough in title],",","."),FIND("(",[kw rough in title])+1,20),SUBSTITUTE(IFERROR(MID([kw rough in title],FIND(" ",[kw rough in title])+1,20),[kw rough in title]),",","."))</f>
        <v>#N/A</v>
      </c>
      <c r="L5724" s="1">
        <f>IFERROR(FIND("kW",[desc]),0)</f>
        <v>70</v>
      </c>
      <c r="M5724">
        <f t="array" ref="M5724">MIN(IFERROR(FIND(IstNumbers,E5724),""))</f>
        <v>34</v>
      </c>
      <c r="N5724" s="1" t="str">
        <f>IF([first '# in desc]&lt;[pos kw in desc],MID([desc],[pos kw in desc]-7,7))</f>
        <v xml:space="preserve">­me 42 </v>
      </c>
      <c r="O57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24" s="1" t="str">
        <f>TRIM(IF([first '# in desc]&lt;[pos kw in desc],MID([desc],[pos kw in desc]-6,6),FALSE))</f>
        <v>me 42</v>
      </c>
      <c r="Q5724" s="1" t="b">
        <f>IF(LEN([manuell])=0,IFERROR([kw fine in title]*1,IFERROR(SUMPRODUCT(COUNTIF(IsDigits,MID([kw in desc],ROW($A$1:$A$150),1)))=LEN([kw in desc]),#N/A)),[manuell])</f>
        <v>0</v>
      </c>
      <c r="R5724" s="1" t="str">
        <f>IF([pos kw in title]&gt;0,MID(J5724,#REF!,4),IF([first '# in title]&gt;0,MID([title],[first '# in title],3),IF([first '# in title]&gt;0,MID([desc],#REF!,3),VLOOKUP([productid],$G$2:$R$1386,8))))</f>
        <v xml:space="preserve">42 </v>
      </c>
      <c r="S5724" s="1" t="e">
        <f>IF([kw in desc]=[kw rough in title],[kw in desc]*1,IFERROR(LEFT([kw_dirty],3)*1,IFERROR(LEFT([kw_dirty],2)*1,"n.a.")))</f>
        <v>#N/A</v>
      </c>
      <c r="T5724" s="1"/>
      <c r="U5724" s="1">
        <f>VLOOKUP(Tabelle1[[#This Row],[productid]],Tabelle2[#All],2,FALSE)</f>
        <v>42</v>
      </c>
    </row>
    <row r="5725" spans="1:21" hidden="1">
      <c r="A5725" t="s">
        <v>4829</v>
      </c>
      <c r="B5725">
        <v>3915</v>
      </c>
      <c r="C5725">
        <v>289859</v>
      </c>
      <c r="D5725" t="s">
        <v>9397</v>
      </c>
      <c r="E5725" t="s">
        <v>9398</v>
      </c>
      <c r="F5725">
        <v>18406</v>
      </c>
      <c r="G5725">
        <v>1750863</v>
      </c>
      <c r="H5725">
        <f t="shared" si="89"/>
        <v>0</v>
      </c>
      <c r="I5725">
        <f t="array" ref="I5725">MIN(IFERROR(FIND(IstNumbers,A5725),""))</f>
        <v>29</v>
      </c>
      <c r="J5725" s="1" t="e">
        <f>IF([first '# in title]&lt;[pos kw in title],MID([title],[pos kw in title]-6,6),#N/A)</f>
        <v>#N/A</v>
      </c>
      <c r="K5725" s="1" t="e">
        <f>IFERROR(MID(SUBSTITUTE([kw rough in title],",","."),FIND("(",[kw rough in title])+1,20),SUBSTITUTE(IFERROR(MID([kw rough in title],FIND(" ",[kw rough in title])+1,20),[kw rough in title]),",","."))</f>
        <v>#N/A</v>
      </c>
      <c r="L5725" s="1">
        <f>IFERROR(FIND("kW",[desc]),0)</f>
        <v>70</v>
      </c>
      <c r="M5725">
        <f t="array" ref="M5725">MIN(IFERROR(FIND(IstNumbers,E5725),""))</f>
        <v>34</v>
      </c>
      <c r="N5725" s="1" t="str">
        <f>IF([first '# in desc]&lt;[pos kw in desc],MID([desc],[pos kw in desc]-7,7))</f>
        <v xml:space="preserve">­me 42 </v>
      </c>
      <c r="O57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25" s="1" t="str">
        <f>TRIM(IF([first '# in desc]&lt;[pos kw in desc],MID([desc],[pos kw in desc]-6,6),FALSE))</f>
        <v>me 42</v>
      </c>
      <c r="Q5725" s="1" t="b">
        <f>IF(LEN([manuell])=0,IFERROR([kw fine in title]*1,IFERROR(SUMPRODUCT(COUNTIF(IsDigits,MID([kw in desc],ROW($A$1:$A$150),1)))=LEN([kw in desc]),#N/A)),[manuell])</f>
        <v>0</v>
      </c>
      <c r="R5725" s="1" t="str">
        <f>IF([pos kw in title]&gt;0,MID(J5725,#REF!,4),IF([first '# in title]&gt;0,MID([title],[first '# in title],3),IF([first '# in title]&gt;0,MID([desc],#REF!,3),VLOOKUP([productid],$G$2:$R$1386,8))))</f>
        <v>42-</v>
      </c>
      <c r="S5725" s="1" t="e">
        <f>IF([kw in desc]=[kw rough in title],[kw in desc]*1,IFERROR(LEFT([kw_dirty],3)*1,IFERROR(LEFT([kw_dirty],2)*1,"n.a.")))</f>
        <v>#N/A</v>
      </c>
      <c r="T5725" s="1"/>
      <c r="U5725" s="1">
        <f>VLOOKUP(Tabelle1[[#This Row],[productid]],Tabelle2[#All],2,FALSE)</f>
        <v>42</v>
      </c>
    </row>
    <row r="5726" spans="1:21" hidden="1">
      <c r="A5726" t="s">
        <v>1988</v>
      </c>
      <c r="B5726">
        <v>4165</v>
      </c>
      <c r="C5726">
        <v>289859</v>
      </c>
      <c r="D5726" t="s">
        <v>9399</v>
      </c>
      <c r="E5726" t="s">
        <v>9400</v>
      </c>
      <c r="F5726">
        <v>18406</v>
      </c>
      <c r="G5726">
        <v>3497887</v>
      </c>
      <c r="H5726">
        <f t="shared" si="89"/>
        <v>0</v>
      </c>
      <c r="I5726">
        <f t="array" ref="I5726">MIN(IFERROR(FIND(IstNumbers,A5726),""))</f>
        <v>13</v>
      </c>
      <c r="J5726" s="1" t="e">
        <f>IF([first '# in title]&lt;[pos kw in title],MID([title],[pos kw in title]-6,6),#N/A)</f>
        <v>#N/A</v>
      </c>
      <c r="K5726" s="1" t="e">
        <f>IFERROR(MID(SUBSTITUTE([kw rough in title],",","."),FIND("(",[kw rough in title])+1,20),SUBSTITUTE(IFERROR(MID([kw rough in title],FIND(" ",[kw rough in title])+1,20),[kw rough in title]),",","."))</f>
        <v>#N/A</v>
      </c>
      <c r="L5726" s="1">
        <f>IFERROR(FIND("kW",[desc]),0)</f>
        <v>70</v>
      </c>
      <c r="M5726">
        <f t="array" ref="M5726">MIN(IFERROR(FIND(IstNumbers,E5726),""))</f>
        <v>34</v>
      </c>
      <c r="N5726" s="1" t="str">
        <f>IF([first '# in desc]&lt;[pos kw in desc],MID([desc],[pos kw in desc]-7,7))</f>
        <v xml:space="preserve">­me 42 </v>
      </c>
      <c r="O57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26" s="1" t="str">
        <f>TRIM(IF([first '# in desc]&lt;[pos kw in desc],MID([desc],[pos kw in desc]-6,6),FALSE))</f>
        <v>me 42</v>
      </c>
      <c r="Q5726" s="1" t="b">
        <f>IF(LEN([manuell])=0,IFERROR([kw fine in title]*1,IFERROR(SUMPRODUCT(COUNTIF(IsDigits,MID([kw in desc],ROW($A$1:$A$150),1)))=LEN([kw in desc]),#N/A)),[manuell])</f>
        <v>0</v>
      </c>
      <c r="R5726" s="1" t="str">
        <f>IF([pos kw in title]&gt;0,MID(J5726,#REF!,4),IF([first '# in title]&gt;0,MID([title],[first '# in title],3),IF([first '# in title]&gt;0,MID([desc],#REF!,3),VLOOKUP([productid],$G$2:$R$1386,8))))</f>
        <v xml:space="preserve">42 </v>
      </c>
      <c r="S5726" s="1" t="e">
        <f>IF([kw in desc]=[kw rough in title],[kw in desc]*1,IFERROR(LEFT([kw_dirty],3)*1,IFERROR(LEFT([kw_dirty],2)*1,"n.a.")))</f>
        <v>#N/A</v>
      </c>
      <c r="T5726" s="1"/>
      <c r="U5726" s="1">
        <f>VLOOKUP(Tabelle1[[#This Row],[productid]],Tabelle2[#All],2,FALSE)</f>
        <v>42</v>
      </c>
    </row>
    <row r="5727" spans="1:21">
      <c r="A5727" t="s">
        <v>5128</v>
      </c>
      <c r="B5727">
        <v>3405</v>
      </c>
      <c r="C5727">
        <v>289859</v>
      </c>
      <c r="D5727" t="s">
        <v>9401</v>
      </c>
      <c r="E5727" t="s">
        <v>9402</v>
      </c>
      <c r="F5727">
        <v>18406</v>
      </c>
      <c r="G5727">
        <v>2286143</v>
      </c>
      <c r="H5727">
        <f t="shared" si="89"/>
        <v>0</v>
      </c>
      <c r="I5727">
        <f t="array" ref="I5727">MIN(IFERROR(FIND(IstNumbers,A5727),""))</f>
        <v>12</v>
      </c>
      <c r="J5727" s="1" t="e">
        <f>IF([first '# in title]&lt;[pos kw in title],MID([title],[pos kw in title]-6,6),#N/A)</f>
        <v>#N/A</v>
      </c>
      <c r="K5727" s="1" t="e">
        <f>IFERROR(MID(SUBSTITUTE([kw rough in title],",","."),FIND("(",[kw rough in title])+1,20),SUBSTITUTE(IFERROR(MID([kw rough in title],FIND(" ",[kw rough in title])+1,20),[kw rough in title]),",","."))</f>
        <v>#N/A</v>
      </c>
      <c r="L5727" s="1">
        <f>IFERROR(FIND("kW",[desc]),0)</f>
        <v>0</v>
      </c>
      <c r="M5727">
        <f t="array" ref="M5727">MIN(IFERROR(FIND(IstNumbers,E5727),""))</f>
        <v>33</v>
      </c>
      <c r="N5727" s="1" t="b">
        <f>IF([first '# in desc]&lt;[pos kw in desc],MID([desc],[pos kw in desc]-7,7))</f>
        <v>0</v>
      </c>
      <c r="O57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27" s="1" t="str">
        <f>TRIM(IF([first '# in desc]&lt;[pos kw in desc],MID([desc],[pos kw in desc]-6,6),FALSE))</f>
        <v>FALSCH</v>
      </c>
      <c r="Q5727" s="1" t="b">
        <f>IF(LEN([manuell])=0,IFERROR([kw fine in title]*1,IFERROR(SUMPRODUCT(COUNTIF(IsDigits,MID([kw in desc],ROW($A$1:$A$150),1)))=LEN([kw in desc]),#N/A)),[manuell])</f>
        <v>0</v>
      </c>
      <c r="R5727" s="1" t="str">
        <f>IF([pos kw in title]&gt;0,MID(J5727,#REF!,4),IF([first '# in title]&gt;0,MID([title],[first '# in title],3),IF([first '# in title]&gt;0,MID([desc],#REF!,3),VLOOKUP([productid],$G$2:$R$1386,8))))</f>
        <v>146</v>
      </c>
      <c r="S5727" s="1" t="e">
        <f>IF([kw in desc]=[kw rough in title],[kw in desc]*1,IFERROR(LEFT([kw_dirty],3)*1,IFERROR(LEFT([kw_dirty],2)*1,"n.a.")))</f>
        <v>#N/A</v>
      </c>
      <c r="T5727" s="1"/>
      <c r="U5727" s="1" t="e">
        <f>VLOOKUP(Tabelle1[[#This Row],[productid]],Tabelle2[#All],2,FALSE)</f>
        <v>#N/A</v>
      </c>
    </row>
    <row r="5728" spans="1:21">
      <c r="A5728" t="s">
        <v>5128</v>
      </c>
      <c r="B5728">
        <v>3409</v>
      </c>
      <c r="C5728">
        <v>289859</v>
      </c>
      <c r="D5728" t="s">
        <v>9403</v>
      </c>
      <c r="E5728" t="s">
        <v>9404</v>
      </c>
      <c r="F5728">
        <v>18406</v>
      </c>
      <c r="G5728">
        <v>2286143</v>
      </c>
      <c r="H5728">
        <f t="shared" si="89"/>
        <v>0</v>
      </c>
      <c r="I5728">
        <f t="array" ref="I5728">MIN(IFERROR(FIND(IstNumbers,A5728),""))</f>
        <v>12</v>
      </c>
      <c r="J5728" s="1" t="e">
        <f>IF([first '# in title]&lt;[pos kw in title],MID([title],[pos kw in title]-6,6),#N/A)</f>
        <v>#N/A</v>
      </c>
      <c r="K5728" s="1" t="e">
        <f>IFERROR(MID(SUBSTITUTE([kw rough in title],",","."),FIND("(",[kw rough in title])+1,20),SUBSTITUTE(IFERROR(MID([kw rough in title],FIND(" ",[kw rough in title])+1,20),[kw rough in title]),",","."))</f>
        <v>#N/A</v>
      </c>
      <c r="L5728" s="1">
        <f>IFERROR(FIND("kW",[desc]),0)</f>
        <v>0</v>
      </c>
      <c r="M5728">
        <f t="array" ref="M5728">MIN(IFERROR(FIND(IstNumbers,E5728),""))</f>
        <v>33</v>
      </c>
      <c r="N5728" s="1" t="b">
        <f>IF([first '# in desc]&lt;[pos kw in desc],MID([desc],[pos kw in desc]-7,7))</f>
        <v>0</v>
      </c>
      <c r="O572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28" s="1" t="str">
        <f>TRIM(IF([first '# in desc]&lt;[pos kw in desc],MID([desc],[pos kw in desc]-6,6),FALSE))</f>
        <v>FALSCH</v>
      </c>
      <c r="Q5728" s="1" t="b">
        <f>IF(LEN([manuell])=0,IFERROR([kw fine in title]*1,IFERROR(SUMPRODUCT(COUNTIF(IsDigits,MID([kw in desc],ROW($A$1:$A$150),1)))=LEN([kw in desc]),#N/A)),[manuell])</f>
        <v>0</v>
      </c>
      <c r="R5728" s="1" t="str">
        <f>IF([pos kw in title]&gt;0,MID(J5728,#REF!,4),IF([first '# in title]&gt;0,MID([title],[first '# in title],3),IF([first '# in title]&gt;0,MID([desc],#REF!,3),VLOOKUP([productid],$G$2:$R$1386,8))))</f>
        <v>146</v>
      </c>
      <c r="S5728" s="1" t="e">
        <f>IF([kw in desc]=[kw rough in title],[kw in desc]*1,IFERROR(LEFT([kw_dirty],3)*1,IFERROR(LEFT([kw_dirty],2)*1,"n.a.")))</f>
        <v>#N/A</v>
      </c>
      <c r="T5728" s="1"/>
      <c r="U5728" s="1" t="e">
        <f>VLOOKUP(Tabelle1[[#This Row],[productid]],Tabelle2[#All],2,FALSE)</f>
        <v>#N/A</v>
      </c>
    </row>
    <row r="5729" spans="1:21">
      <c r="A5729" t="s">
        <v>5128</v>
      </c>
      <c r="B5729">
        <v>3409</v>
      </c>
      <c r="C5729">
        <v>289859</v>
      </c>
      <c r="D5729" t="s">
        <v>9405</v>
      </c>
      <c r="E5729" t="s">
        <v>9406</v>
      </c>
      <c r="F5729">
        <v>18406</v>
      </c>
      <c r="G5729">
        <v>2286143</v>
      </c>
      <c r="H5729">
        <f t="shared" si="89"/>
        <v>0</v>
      </c>
      <c r="I5729">
        <f t="array" ref="I5729">MIN(IFERROR(FIND(IstNumbers,A5729),""))</f>
        <v>12</v>
      </c>
      <c r="J5729" s="1" t="e">
        <f>IF([first '# in title]&lt;[pos kw in title],MID([title],[pos kw in title]-6,6),#N/A)</f>
        <v>#N/A</v>
      </c>
      <c r="K5729" s="1" t="e">
        <f>IFERROR(MID(SUBSTITUTE([kw rough in title],",","."),FIND("(",[kw rough in title])+1,20),SUBSTITUTE(IFERROR(MID([kw rough in title],FIND(" ",[kw rough in title])+1,20),[kw rough in title]),",","."))</f>
        <v>#N/A</v>
      </c>
      <c r="L5729" s="1">
        <f>IFERROR(FIND("kW",[desc]),0)</f>
        <v>0</v>
      </c>
      <c r="M5729">
        <f t="array" ref="M5729">MIN(IFERROR(FIND(IstNumbers,E5729),""))</f>
        <v>33</v>
      </c>
      <c r="N5729" s="1" t="b">
        <f>IF([first '# in desc]&lt;[pos kw in desc],MID([desc],[pos kw in desc]-7,7))</f>
        <v>0</v>
      </c>
      <c r="O57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29" s="1" t="str">
        <f>TRIM(IF([first '# in desc]&lt;[pos kw in desc],MID([desc],[pos kw in desc]-6,6),FALSE))</f>
        <v>FALSCH</v>
      </c>
      <c r="Q5729" s="1" t="b">
        <f>IF(LEN([manuell])=0,IFERROR([kw fine in title]*1,IFERROR(SUMPRODUCT(COUNTIF(IsDigits,MID([kw in desc],ROW($A$1:$A$150),1)))=LEN([kw in desc]),#N/A)),[manuell])</f>
        <v>0</v>
      </c>
      <c r="R5729" s="1" t="str">
        <f>IF([pos kw in title]&gt;0,MID(J5729,#REF!,4),IF([first '# in title]&gt;0,MID([title],[first '# in title],3),IF([first '# in title]&gt;0,MID([desc],#REF!,3),VLOOKUP([productid],$G$2:$R$1386,8))))</f>
        <v>146</v>
      </c>
      <c r="S5729" s="1" t="e">
        <f>IF([kw in desc]=[kw rough in title],[kw in desc]*1,IFERROR(LEFT([kw_dirty],3)*1,IFERROR(LEFT([kw_dirty],2)*1,"n.a.")))</f>
        <v>#N/A</v>
      </c>
      <c r="T5729" s="1"/>
      <c r="U5729" s="1" t="e">
        <f>VLOOKUP(Tabelle1[[#This Row],[productid]],Tabelle2[#All],2,FALSE)</f>
        <v>#N/A</v>
      </c>
    </row>
    <row r="5730" spans="1:21">
      <c r="A5730" t="s">
        <v>5128</v>
      </c>
      <c r="B5730">
        <v>3410</v>
      </c>
      <c r="C5730">
        <v>289859</v>
      </c>
      <c r="D5730" t="s">
        <v>9407</v>
      </c>
      <c r="E5730" t="s">
        <v>9408</v>
      </c>
      <c r="F5730">
        <v>18406</v>
      </c>
      <c r="G5730">
        <v>2286143</v>
      </c>
      <c r="H5730">
        <f t="shared" si="89"/>
        <v>0</v>
      </c>
      <c r="I5730">
        <f t="array" ref="I5730">MIN(IFERROR(FIND(IstNumbers,A5730),""))</f>
        <v>12</v>
      </c>
      <c r="J5730" s="1" t="e">
        <f>IF([first '# in title]&lt;[pos kw in title],MID([title],[pos kw in title]-6,6),#N/A)</f>
        <v>#N/A</v>
      </c>
      <c r="K5730" s="1" t="e">
        <f>IFERROR(MID(SUBSTITUTE([kw rough in title],",","."),FIND("(",[kw rough in title])+1,20),SUBSTITUTE(IFERROR(MID([kw rough in title],FIND(" ",[kw rough in title])+1,20),[kw rough in title]),",","."))</f>
        <v>#N/A</v>
      </c>
      <c r="L5730" s="1">
        <f>IFERROR(FIND("kW",[desc]),0)</f>
        <v>0</v>
      </c>
      <c r="M5730">
        <f t="array" ref="M5730">MIN(IFERROR(FIND(IstNumbers,E5730),""))</f>
        <v>33</v>
      </c>
      <c r="N5730" s="1" t="b">
        <f>IF([first '# in desc]&lt;[pos kw in desc],MID([desc],[pos kw in desc]-7,7))</f>
        <v>0</v>
      </c>
      <c r="O57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30" s="1" t="str">
        <f>TRIM(IF([first '# in desc]&lt;[pos kw in desc],MID([desc],[pos kw in desc]-6,6),FALSE))</f>
        <v>FALSCH</v>
      </c>
      <c r="Q5730" s="1" t="b">
        <f>IF(LEN([manuell])=0,IFERROR([kw fine in title]*1,IFERROR(SUMPRODUCT(COUNTIF(IsDigits,MID([kw in desc],ROW($A$1:$A$150),1)))=LEN([kw in desc]),#N/A)),[manuell])</f>
        <v>0</v>
      </c>
      <c r="R5730" s="1" t="str">
        <f>IF([pos kw in title]&gt;0,MID(J5730,#REF!,4),IF([first '# in title]&gt;0,MID([title],[first '# in title],3),IF([first '# in title]&gt;0,MID([desc],#REF!,3),VLOOKUP([productid],$G$2:$R$1386,8))))</f>
        <v>146</v>
      </c>
      <c r="S5730" s="1" t="e">
        <f>IF([kw in desc]=[kw rough in title],[kw in desc]*1,IFERROR(LEFT([kw_dirty],3)*1,IFERROR(LEFT([kw_dirty],2)*1,"n.a.")))</f>
        <v>#N/A</v>
      </c>
      <c r="T5730" s="1"/>
      <c r="U5730" s="1" t="e">
        <f>VLOOKUP(Tabelle1[[#This Row],[productid]],Tabelle2[#All],2,FALSE)</f>
        <v>#N/A</v>
      </c>
    </row>
    <row r="5731" spans="1:21">
      <c r="A5731" t="s">
        <v>5128</v>
      </c>
      <c r="B5731">
        <v>3410</v>
      </c>
      <c r="C5731">
        <v>289859</v>
      </c>
      <c r="D5731" t="s">
        <v>9409</v>
      </c>
      <c r="E5731" t="s">
        <v>9410</v>
      </c>
      <c r="F5731">
        <v>18406</v>
      </c>
      <c r="G5731">
        <v>2286143</v>
      </c>
      <c r="H5731">
        <f t="shared" si="89"/>
        <v>0</v>
      </c>
      <c r="I5731">
        <f t="array" ref="I5731">MIN(IFERROR(FIND(IstNumbers,A5731),""))</f>
        <v>12</v>
      </c>
      <c r="J5731" s="1" t="e">
        <f>IF([first '# in title]&lt;[pos kw in title],MID([title],[pos kw in title]-6,6),#N/A)</f>
        <v>#N/A</v>
      </c>
      <c r="K5731" s="1" t="e">
        <f>IFERROR(MID(SUBSTITUTE([kw rough in title],",","."),FIND("(",[kw rough in title])+1,20),SUBSTITUTE(IFERROR(MID([kw rough in title],FIND(" ",[kw rough in title])+1,20),[kw rough in title]),",","."))</f>
        <v>#N/A</v>
      </c>
      <c r="L5731" s="1">
        <f>IFERROR(FIND("kW",[desc]),0)</f>
        <v>0</v>
      </c>
      <c r="M5731">
        <f t="array" ref="M5731">MIN(IFERROR(FIND(IstNumbers,E5731),""))</f>
        <v>33</v>
      </c>
      <c r="N5731" s="1" t="b">
        <f>IF([first '# in desc]&lt;[pos kw in desc],MID([desc],[pos kw in desc]-7,7))</f>
        <v>0</v>
      </c>
      <c r="O57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31" s="1" t="str">
        <f>TRIM(IF([first '# in desc]&lt;[pos kw in desc],MID([desc],[pos kw in desc]-6,6),FALSE))</f>
        <v>FALSCH</v>
      </c>
      <c r="Q5731" s="1" t="b">
        <f>IF(LEN([manuell])=0,IFERROR([kw fine in title]*1,IFERROR(SUMPRODUCT(COUNTIF(IsDigits,MID([kw in desc],ROW($A$1:$A$150),1)))=LEN([kw in desc]),#N/A)),[manuell])</f>
        <v>0</v>
      </c>
      <c r="R5731" s="1" t="str">
        <f>IF([pos kw in title]&gt;0,MID(J5731,#REF!,4),IF([first '# in title]&gt;0,MID([title],[first '# in title],3),IF([first '# in title]&gt;0,MID([desc],#REF!,3),VLOOKUP([productid],$G$2:$R$1386,8))))</f>
        <v>146</v>
      </c>
      <c r="S5731" s="1" t="e">
        <f>IF([kw in desc]=[kw rough in title],[kw in desc]*1,IFERROR(LEFT([kw_dirty],3)*1,IFERROR(LEFT([kw_dirty],2)*1,"n.a.")))</f>
        <v>#N/A</v>
      </c>
      <c r="T5731" s="1"/>
      <c r="U5731" s="1" t="e">
        <f>VLOOKUP(Tabelle1[[#This Row],[productid]],Tabelle2[#All],2,FALSE)</f>
        <v>#N/A</v>
      </c>
    </row>
    <row r="5732" spans="1:21">
      <c r="A5732" t="s">
        <v>5128</v>
      </c>
      <c r="B5732">
        <v>3410</v>
      </c>
      <c r="C5732">
        <v>289859</v>
      </c>
      <c r="D5732" t="s">
        <v>9411</v>
      </c>
      <c r="E5732" t="s">
        <v>9412</v>
      </c>
      <c r="F5732">
        <v>18406</v>
      </c>
      <c r="G5732">
        <v>2286143</v>
      </c>
      <c r="H5732">
        <f t="shared" si="89"/>
        <v>0</v>
      </c>
      <c r="I5732">
        <f t="array" ref="I5732">MIN(IFERROR(FIND(IstNumbers,A5732),""))</f>
        <v>12</v>
      </c>
      <c r="J5732" s="1" t="e">
        <f>IF([first '# in title]&lt;[pos kw in title],MID([title],[pos kw in title]-6,6),#N/A)</f>
        <v>#N/A</v>
      </c>
      <c r="K5732" s="1" t="e">
        <f>IFERROR(MID(SUBSTITUTE([kw rough in title],",","."),FIND("(",[kw rough in title])+1,20),SUBSTITUTE(IFERROR(MID([kw rough in title],FIND(" ",[kw rough in title])+1,20),[kw rough in title]),",","."))</f>
        <v>#N/A</v>
      </c>
      <c r="L5732" s="1">
        <f>IFERROR(FIND("kW",[desc]),0)</f>
        <v>0</v>
      </c>
      <c r="M5732">
        <f t="array" ref="M5732">MIN(IFERROR(FIND(IstNumbers,E5732),""))</f>
        <v>33</v>
      </c>
      <c r="N5732" s="1" t="b">
        <f>IF([first '# in desc]&lt;[pos kw in desc],MID([desc],[pos kw in desc]-7,7))</f>
        <v>0</v>
      </c>
      <c r="O57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32" s="1" t="str">
        <f>TRIM(IF([first '# in desc]&lt;[pos kw in desc],MID([desc],[pos kw in desc]-6,6),FALSE))</f>
        <v>FALSCH</v>
      </c>
      <c r="Q5732" s="1" t="b">
        <f>IF(LEN([manuell])=0,IFERROR([kw fine in title]*1,IFERROR(SUMPRODUCT(COUNTIF(IsDigits,MID([kw in desc],ROW($A$1:$A$150),1)))=LEN([kw in desc]),#N/A)),[manuell])</f>
        <v>0</v>
      </c>
      <c r="R5732" s="1" t="str">
        <f>IF([pos kw in title]&gt;0,MID(J5732,#REF!,4),IF([first '# in title]&gt;0,MID([title],[first '# in title],3),IF([first '# in title]&gt;0,MID([desc],#REF!,3),VLOOKUP([productid],$G$2:$R$1386,8))))</f>
        <v>146</v>
      </c>
      <c r="S5732" s="1" t="e">
        <f>IF([kw in desc]=[kw rough in title],[kw in desc]*1,IFERROR(LEFT([kw_dirty],3)*1,IFERROR(LEFT([kw_dirty],2)*1,"n.a.")))</f>
        <v>#N/A</v>
      </c>
      <c r="T5732" s="1"/>
      <c r="U5732" s="1" t="e">
        <f>VLOOKUP(Tabelle1[[#This Row],[productid]],Tabelle2[#All],2,FALSE)</f>
        <v>#N/A</v>
      </c>
    </row>
    <row r="5733" spans="1:21">
      <c r="A5733" t="s">
        <v>5128</v>
      </c>
      <c r="B5733">
        <v>3410</v>
      </c>
      <c r="C5733">
        <v>289859</v>
      </c>
      <c r="D5733" t="s">
        <v>9413</v>
      </c>
      <c r="E5733" t="s">
        <v>9414</v>
      </c>
      <c r="F5733">
        <v>18406</v>
      </c>
      <c r="G5733">
        <v>2286143</v>
      </c>
      <c r="H5733">
        <f t="shared" si="89"/>
        <v>0</v>
      </c>
      <c r="I5733">
        <f t="array" ref="I5733">MIN(IFERROR(FIND(IstNumbers,A5733),""))</f>
        <v>12</v>
      </c>
      <c r="J5733" s="1" t="e">
        <f>IF([first '# in title]&lt;[pos kw in title],MID([title],[pos kw in title]-6,6),#N/A)</f>
        <v>#N/A</v>
      </c>
      <c r="K5733" s="1" t="e">
        <f>IFERROR(MID(SUBSTITUTE([kw rough in title],",","."),FIND("(",[kw rough in title])+1,20),SUBSTITUTE(IFERROR(MID([kw rough in title],FIND(" ",[kw rough in title])+1,20),[kw rough in title]),",","."))</f>
        <v>#N/A</v>
      </c>
      <c r="L5733" s="1">
        <f>IFERROR(FIND("kW",[desc]),0)</f>
        <v>0</v>
      </c>
      <c r="M5733">
        <f t="array" ref="M5733">MIN(IFERROR(FIND(IstNumbers,E5733),""))</f>
        <v>33</v>
      </c>
      <c r="N5733" s="1" t="b">
        <f>IF([first '# in desc]&lt;[pos kw in desc],MID([desc],[pos kw in desc]-7,7))</f>
        <v>0</v>
      </c>
      <c r="O57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33" s="1" t="str">
        <f>TRIM(IF([first '# in desc]&lt;[pos kw in desc],MID([desc],[pos kw in desc]-6,6),FALSE))</f>
        <v>FALSCH</v>
      </c>
      <c r="Q5733" s="1" t="b">
        <f>IF(LEN([manuell])=0,IFERROR([kw fine in title]*1,IFERROR(SUMPRODUCT(COUNTIF(IsDigits,MID([kw in desc],ROW($A$1:$A$150),1)))=LEN([kw in desc]),#N/A)),[manuell])</f>
        <v>0</v>
      </c>
      <c r="R5733" s="1" t="str">
        <f>IF([pos kw in title]&gt;0,MID(J5733,#REF!,4),IF([first '# in title]&gt;0,MID([title],[first '# in title],3),IF([first '# in title]&gt;0,MID([desc],#REF!,3),VLOOKUP([productid],$G$2:$R$1386,8))))</f>
        <v>146</v>
      </c>
      <c r="S5733" s="1" t="e">
        <f>IF([kw in desc]=[kw rough in title],[kw in desc]*1,IFERROR(LEFT([kw_dirty],3)*1,IFERROR(LEFT([kw_dirty],2)*1,"n.a.")))</f>
        <v>#N/A</v>
      </c>
      <c r="T5733" s="1"/>
      <c r="U5733" s="1" t="e">
        <f>VLOOKUP(Tabelle1[[#This Row],[productid]],Tabelle2[#All],2,FALSE)</f>
        <v>#N/A</v>
      </c>
    </row>
    <row r="5734" spans="1:21">
      <c r="A5734" t="s">
        <v>5128</v>
      </c>
      <c r="B5734">
        <v>3413</v>
      </c>
      <c r="C5734">
        <v>289859</v>
      </c>
      <c r="D5734" t="s">
        <v>9415</v>
      </c>
      <c r="E5734" t="s">
        <v>9416</v>
      </c>
      <c r="F5734">
        <v>18406</v>
      </c>
      <c r="G5734">
        <v>2286143</v>
      </c>
      <c r="H5734">
        <f t="shared" si="89"/>
        <v>0</v>
      </c>
      <c r="I5734">
        <f t="array" ref="I5734">MIN(IFERROR(FIND(IstNumbers,A5734),""))</f>
        <v>12</v>
      </c>
      <c r="J5734" s="1" t="e">
        <f>IF([first '# in title]&lt;[pos kw in title],MID([title],[pos kw in title]-6,6),#N/A)</f>
        <v>#N/A</v>
      </c>
      <c r="K5734" s="1" t="e">
        <f>IFERROR(MID(SUBSTITUTE([kw rough in title],",","."),FIND("(",[kw rough in title])+1,20),SUBSTITUTE(IFERROR(MID([kw rough in title],FIND(" ",[kw rough in title])+1,20),[kw rough in title]),",","."))</f>
        <v>#N/A</v>
      </c>
      <c r="L5734" s="1">
        <f>IFERROR(FIND("kW",[desc]),0)</f>
        <v>0</v>
      </c>
      <c r="M5734">
        <f t="array" ref="M5734">MIN(IFERROR(FIND(IstNumbers,E5734),""))</f>
        <v>33</v>
      </c>
      <c r="N5734" s="1" t="b">
        <f>IF([first '# in desc]&lt;[pos kw in desc],MID([desc],[pos kw in desc]-7,7))</f>
        <v>0</v>
      </c>
      <c r="O57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34" s="1" t="str">
        <f>TRIM(IF([first '# in desc]&lt;[pos kw in desc],MID([desc],[pos kw in desc]-6,6),FALSE))</f>
        <v>FALSCH</v>
      </c>
      <c r="Q5734" s="1" t="b">
        <f>IF(LEN([manuell])=0,IFERROR([kw fine in title]*1,IFERROR(SUMPRODUCT(COUNTIF(IsDigits,MID([kw in desc],ROW($A$1:$A$150),1)))=LEN([kw in desc]),#N/A)),[manuell])</f>
        <v>0</v>
      </c>
      <c r="R5734" s="1" t="str">
        <f>IF([pos kw in title]&gt;0,MID(J5734,#REF!,4),IF([first '# in title]&gt;0,MID([title],[first '# in title],3),IF([first '# in title]&gt;0,MID([desc],#REF!,3),VLOOKUP([productid],$G$2:$R$1386,8))))</f>
        <v>146</v>
      </c>
      <c r="S5734" s="1" t="e">
        <f>IF([kw in desc]=[kw rough in title],[kw in desc]*1,IFERROR(LEFT([kw_dirty],3)*1,IFERROR(LEFT([kw_dirty],2)*1,"n.a.")))</f>
        <v>#N/A</v>
      </c>
      <c r="T5734" s="1"/>
      <c r="U5734" s="1" t="e">
        <f>VLOOKUP(Tabelle1[[#This Row],[productid]],Tabelle2[#All],2,FALSE)</f>
        <v>#N/A</v>
      </c>
    </row>
    <row r="5735" spans="1:21" hidden="1">
      <c r="A5735" t="s">
        <v>5002</v>
      </c>
      <c r="B5735">
        <v>3915</v>
      </c>
      <c r="C5735">
        <v>289859</v>
      </c>
      <c r="D5735" t="s">
        <v>9417</v>
      </c>
      <c r="E5735" t="s">
        <v>8604</v>
      </c>
      <c r="F5735">
        <v>18406</v>
      </c>
      <c r="G5735">
        <v>1750863</v>
      </c>
      <c r="H5735">
        <f t="shared" si="89"/>
        <v>28</v>
      </c>
      <c r="I5735">
        <f t="array" ref="I5735">MIN(IFERROR(FIND(IstNumbers,A5735),""))</f>
        <v>25</v>
      </c>
      <c r="J5735" s="1" t="str">
        <f>IF([first '# in title]&lt;[pos kw in title],MID([title],[pos kw in title]-6,6),#N/A)</f>
        <v xml:space="preserve">rt 42 </v>
      </c>
      <c r="K573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35" s="1">
        <f>IFERROR(FIND("kW",[desc]),0)</f>
        <v>70</v>
      </c>
      <c r="M5735">
        <f t="array" ref="M5735">MIN(IFERROR(FIND(IstNumbers,E5735),""))</f>
        <v>34</v>
      </c>
      <c r="N5735" s="1" t="str">
        <f>IF([first '# in desc]&lt;[pos kw in desc],MID([desc],[pos kw in desc]-7,7))</f>
        <v xml:space="preserve">­me 42 </v>
      </c>
      <c r="O57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35" s="1" t="str">
        <f>TRIM(IF([first '# in desc]&lt;[pos kw in desc],MID([desc],[pos kw in desc]-6,6),FALSE))</f>
        <v>me 42</v>
      </c>
      <c r="Q5735" s="1">
        <f>IF(LEN([manuell])=0,IFERROR([kw fine in title]*1,IFERROR(SUMPRODUCT(COUNTIF(IsDigits,MID([kw in desc],ROW($A$1:$A$150),1)))=LEN([kw in desc]),#N/A)),[manuell])</f>
        <v>42</v>
      </c>
      <c r="R5735" s="1" t="e">
        <f>IF([pos kw in title]&gt;0,MID(J5735,#REF!,4),IF([first '# in title]&gt;0,MID([title],[first '# in title],3),IF([first '# in title]&gt;0,MID([desc],#REF!,3),VLOOKUP([productid],$G$2:$R$1386,8))))</f>
        <v>#REF!</v>
      </c>
      <c r="S5735" s="1" t="str">
        <f>IF([kw in desc]=[kw rough in title],[kw in desc]*1,IFERROR(LEFT([kw_dirty],3)*1,IFERROR(LEFT([kw_dirty],2)*1,"n.a.")))</f>
        <v>n.a.</v>
      </c>
      <c r="T5735" s="1"/>
      <c r="U5735" s="1">
        <f>VLOOKUP(Tabelle1[[#This Row],[productid]],Tabelle2[#All],2,FALSE)</f>
        <v>42</v>
      </c>
    </row>
    <row r="5736" spans="1:21" hidden="1">
      <c r="A5736" t="s">
        <v>2621</v>
      </c>
      <c r="B5736">
        <v>4165</v>
      </c>
      <c r="C5736">
        <v>289859</v>
      </c>
      <c r="D5736" t="s">
        <v>9418</v>
      </c>
      <c r="E5736" t="s">
        <v>9419</v>
      </c>
      <c r="F5736">
        <v>18406</v>
      </c>
      <c r="G5736">
        <v>3497887</v>
      </c>
      <c r="H5736">
        <f t="shared" si="89"/>
        <v>0</v>
      </c>
      <c r="I5736">
        <f t="array" ref="I5736">MIN(IFERROR(FIND(IstNumbers,A5736),""))</f>
        <v>12</v>
      </c>
      <c r="J5736" s="1" t="e">
        <f>IF([first '# in title]&lt;[pos kw in title],MID([title],[pos kw in title]-6,6),#N/A)</f>
        <v>#N/A</v>
      </c>
      <c r="K5736" s="1" t="e">
        <f>IFERROR(MID(SUBSTITUTE([kw rough in title],",","."),FIND("(",[kw rough in title])+1,20),SUBSTITUTE(IFERROR(MID([kw rough in title],FIND(" ",[kw rough in title])+1,20),[kw rough in title]),",","."))</f>
        <v>#N/A</v>
      </c>
      <c r="L5736" s="1">
        <f>IFERROR(FIND("kW",[desc]),0)</f>
        <v>70</v>
      </c>
      <c r="M5736">
        <f t="array" ref="M5736">MIN(IFERROR(FIND(IstNumbers,E5736),""))</f>
        <v>34</v>
      </c>
      <c r="N5736" s="1" t="str">
        <f>IF([first '# in desc]&lt;[pos kw in desc],MID([desc],[pos kw in desc]-7,7))</f>
        <v xml:space="preserve">­me 42 </v>
      </c>
      <c r="O57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36" s="1" t="str">
        <f>TRIM(IF([first '# in desc]&lt;[pos kw in desc],MID([desc],[pos kw in desc]-6,6),FALSE))</f>
        <v>me 42</v>
      </c>
      <c r="Q5736" s="1" t="b">
        <f>IF(LEN([manuell])=0,IFERROR([kw fine in title]*1,IFERROR(SUMPRODUCT(COUNTIF(IsDigits,MID([kw in desc],ROW($A$1:$A$150),1)))=LEN([kw in desc]),#N/A)),[manuell])</f>
        <v>0</v>
      </c>
      <c r="R5736" s="1" t="str">
        <f>IF([pos kw in title]&gt;0,MID(J5736,#REF!,4),IF([first '# in title]&gt;0,MID([title],[first '# in title],3),IF([first '# in title]&gt;0,MID([desc],#REF!,3),VLOOKUP([productid],$G$2:$R$1386,8))))</f>
        <v xml:space="preserve">42 </v>
      </c>
      <c r="S5736" s="1" t="e">
        <f>IF([kw in desc]=[kw rough in title],[kw in desc]*1,IFERROR(LEFT([kw_dirty],3)*1,IFERROR(LEFT([kw_dirty],2)*1,"n.a.")))</f>
        <v>#N/A</v>
      </c>
      <c r="T5736" s="1"/>
      <c r="U5736" s="1">
        <f>VLOOKUP(Tabelle1[[#This Row],[productid]],Tabelle2[#All],2,FALSE)</f>
        <v>42</v>
      </c>
    </row>
    <row r="5737" spans="1:21">
      <c r="A5737" t="s">
        <v>5128</v>
      </c>
      <c r="B5737">
        <v>3414</v>
      </c>
      <c r="C5737">
        <v>289859</v>
      </c>
      <c r="D5737" t="s">
        <v>9420</v>
      </c>
      <c r="E5737" t="s">
        <v>9421</v>
      </c>
      <c r="F5737">
        <v>18406</v>
      </c>
      <c r="G5737">
        <v>2286143</v>
      </c>
      <c r="H5737">
        <f t="shared" si="89"/>
        <v>0</v>
      </c>
      <c r="I5737">
        <f t="array" ref="I5737">MIN(IFERROR(FIND(IstNumbers,A5737),""))</f>
        <v>12</v>
      </c>
      <c r="J5737" s="1" t="e">
        <f>IF([first '# in title]&lt;[pos kw in title],MID([title],[pos kw in title]-6,6),#N/A)</f>
        <v>#N/A</v>
      </c>
      <c r="K5737" s="1" t="e">
        <f>IFERROR(MID(SUBSTITUTE([kw rough in title],",","."),FIND("(",[kw rough in title])+1,20),SUBSTITUTE(IFERROR(MID([kw rough in title],FIND(" ",[kw rough in title])+1,20),[kw rough in title]),",","."))</f>
        <v>#N/A</v>
      </c>
      <c r="L5737" s="1">
        <f>IFERROR(FIND("kW",[desc]),0)</f>
        <v>0</v>
      </c>
      <c r="M5737">
        <f t="array" ref="M5737">MIN(IFERROR(FIND(IstNumbers,E5737),""))</f>
        <v>33</v>
      </c>
      <c r="N5737" s="1" t="b">
        <f>IF([first '# in desc]&lt;[pos kw in desc],MID([desc],[pos kw in desc]-7,7))</f>
        <v>0</v>
      </c>
      <c r="O57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37" s="1" t="str">
        <f>TRIM(IF([first '# in desc]&lt;[pos kw in desc],MID([desc],[pos kw in desc]-6,6),FALSE))</f>
        <v>FALSCH</v>
      </c>
      <c r="Q5737" s="1" t="b">
        <f>IF(LEN([manuell])=0,IFERROR([kw fine in title]*1,IFERROR(SUMPRODUCT(COUNTIF(IsDigits,MID([kw in desc],ROW($A$1:$A$150),1)))=LEN([kw in desc]),#N/A)),[manuell])</f>
        <v>0</v>
      </c>
      <c r="R5737" s="1" t="str">
        <f>IF([pos kw in title]&gt;0,MID(J5737,#REF!,4),IF([first '# in title]&gt;0,MID([title],[first '# in title],3),IF([first '# in title]&gt;0,MID([desc],#REF!,3),VLOOKUP([productid],$G$2:$R$1386,8))))</f>
        <v>146</v>
      </c>
      <c r="S5737" s="1" t="e">
        <f>IF([kw in desc]=[kw rough in title],[kw in desc]*1,IFERROR(LEFT([kw_dirty],3)*1,IFERROR(LEFT([kw_dirty],2)*1,"n.a.")))</f>
        <v>#N/A</v>
      </c>
      <c r="T5737" s="1"/>
      <c r="U5737" s="1" t="e">
        <f>VLOOKUP(Tabelle1[[#This Row],[productid]],Tabelle2[#All],2,FALSE)</f>
        <v>#N/A</v>
      </c>
    </row>
    <row r="5738" spans="1:21" hidden="1">
      <c r="A5738" t="s">
        <v>5002</v>
      </c>
      <c r="B5738">
        <v>3915</v>
      </c>
      <c r="C5738">
        <v>289859</v>
      </c>
      <c r="D5738" t="s">
        <v>9422</v>
      </c>
      <c r="E5738" t="s">
        <v>8609</v>
      </c>
      <c r="F5738">
        <v>18406</v>
      </c>
      <c r="G5738">
        <v>1750863</v>
      </c>
      <c r="H5738">
        <f t="shared" si="89"/>
        <v>28</v>
      </c>
      <c r="I5738">
        <f t="array" ref="I5738">MIN(IFERROR(FIND(IstNumbers,A5738),""))</f>
        <v>25</v>
      </c>
      <c r="J5738" s="1" t="str">
        <f>IF([first '# in title]&lt;[pos kw in title],MID([title],[pos kw in title]-6,6),#N/A)</f>
        <v xml:space="preserve">rt 42 </v>
      </c>
      <c r="K573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38" s="1">
        <f>IFERROR(FIND("kW",[desc]),0)</f>
        <v>70</v>
      </c>
      <c r="M5738">
        <f t="array" ref="M5738">MIN(IFERROR(FIND(IstNumbers,E5738),""))</f>
        <v>34</v>
      </c>
      <c r="N5738" s="1" t="str">
        <f>IF([first '# in desc]&lt;[pos kw in desc],MID([desc],[pos kw in desc]-7,7))</f>
        <v xml:space="preserve">­me 42 </v>
      </c>
      <c r="O57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38" s="1" t="str">
        <f>TRIM(IF([first '# in desc]&lt;[pos kw in desc],MID([desc],[pos kw in desc]-6,6),FALSE))</f>
        <v>me 42</v>
      </c>
      <c r="Q5738" s="1">
        <f>IF(LEN([manuell])=0,IFERROR([kw fine in title]*1,IFERROR(SUMPRODUCT(COUNTIF(IsDigits,MID([kw in desc],ROW($A$1:$A$150),1)))=LEN([kw in desc]),#N/A)),[manuell])</f>
        <v>42</v>
      </c>
      <c r="R5738" s="1" t="e">
        <f>IF([pos kw in title]&gt;0,MID(J5738,#REF!,4),IF([first '# in title]&gt;0,MID([title],[first '# in title],3),IF([first '# in title]&gt;0,MID([desc],#REF!,3),VLOOKUP([productid],$G$2:$R$1386,8))))</f>
        <v>#REF!</v>
      </c>
      <c r="S5738" s="1" t="str">
        <f>IF([kw in desc]=[kw rough in title],[kw in desc]*1,IFERROR(LEFT([kw_dirty],3)*1,IFERROR(LEFT([kw_dirty],2)*1,"n.a.")))</f>
        <v>n.a.</v>
      </c>
      <c r="T5738" s="1"/>
      <c r="U5738" s="1">
        <f>VLOOKUP(Tabelle1[[#This Row],[productid]],Tabelle2[#All],2,FALSE)</f>
        <v>42</v>
      </c>
    </row>
    <row r="5739" spans="1:21" hidden="1">
      <c r="A5739" t="s">
        <v>2621</v>
      </c>
      <c r="B5739">
        <v>4165</v>
      </c>
      <c r="C5739">
        <v>289859</v>
      </c>
      <c r="D5739" t="s">
        <v>9423</v>
      </c>
      <c r="E5739" t="s">
        <v>9424</v>
      </c>
      <c r="F5739">
        <v>18406</v>
      </c>
      <c r="G5739">
        <v>3497887</v>
      </c>
      <c r="H5739">
        <f t="shared" si="89"/>
        <v>0</v>
      </c>
      <c r="I5739">
        <f t="array" ref="I5739">MIN(IFERROR(FIND(IstNumbers,A5739),""))</f>
        <v>12</v>
      </c>
      <c r="J5739" s="1" t="e">
        <f>IF([first '# in title]&lt;[pos kw in title],MID([title],[pos kw in title]-6,6),#N/A)</f>
        <v>#N/A</v>
      </c>
      <c r="K5739" s="1" t="e">
        <f>IFERROR(MID(SUBSTITUTE([kw rough in title],",","."),FIND("(",[kw rough in title])+1,20),SUBSTITUTE(IFERROR(MID([kw rough in title],FIND(" ",[kw rough in title])+1,20),[kw rough in title]),",","."))</f>
        <v>#N/A</v>
      </c>
      <c r="L5739" s="1">
        <f>IFERROR(FIND("kW",[desc]),0)</f>
        <v>70</v>
      </c>
      <c r="M5739">
        <f t="array" ref="M5739">MIN(IFERROR(FIND(IstNumbers,E5739),""))</f>
        <v>34</v>
      </c>
      <c r="N5739" s="1" t="str">
        <f>IF([first '# in desc]&lt;[pos kw in desc],MID([desc],[pos kw in desc]-7,7))</f>
        <v xml:space="preserve">­me 42 </v>
      </c>
      <c r="O57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39" s="1" t="str">
        <f>TRIM(IF([first '# in desc]&lt;[pos kw in desc],MID([desc],[pos kw in desc]-6,6),FALSE))</f>
        <v>me 42</v>
      </c>
      <c r="Q5739" s="1" t="b">
        <f>IF(LEN([manuell])=0,IFERROR([kw fine in title]*1,IFERROR(SUMPRODUCT(COUNTIF(IsDigits,MID([kw in desc],ROW($A$1:$A$150),1)))=LEN([kw in desc]),#N/A)),[manuell])</f>
        <v>0</v>
      </c>
      <c r="R5739" s="1" t="str">
        <f>IF([pos kw in title]&gt;0,MID(J5739,#REF!,4),IF([first '# in title]&gt;0,MID([title],[first '# in title],3),IF([first '# in title]&gt;0,MID([desc],#REF!,3),VLOOKUP([productid],$G$2:$R$1386,8))))</f>
        <v xml:space="preserve">42 </v>
      </c>
      <c r="S5739" s="1" t="e">
        <f>IF([kw in desc]=[kw rough in title],[kw in desc]*1,IFERROR(LEFT([kw_dirty],3)*1,IFERROR(LEFT([kw_dirty],2)*1,"n.a.")))</f>
        <v>#N/A</v>
      </c>
      <c r="T5739" s="1"/>
      <c r="U5739" s="1">
        <f>VLOOKUP(Tabelle1[[#This Row],[productid]],Tabelle2[#All],2,FALSE)</f>
        <v>42</v>
      </c>
    </row>
    <row r="5740" spans="1:21">
      <c r="A5740" t="s">
        <v>5128</v>
      </c>
      <c r="B5740">
        <v>3415</v>
      </c>
      <c r="C5740">
        <v>289859</v>
      </c>
      <c r="D5740" t="s">
        <v>9425</v>
      </c>
      <c r="E5740" t="s">
        <v>9426</v>
      </c>
      <c r="F5740">
        <v>18406</v>
      </c>
      <c r="G5740">
        <v>2286143</v>
      </c>
      <c r="H5740">
        <f t="shared" si="89"/>
        <v>0</v>
      </c>
      <c r="I5740">
        <f t="array" ref="I5740">MIN(IFERROR(FIND(IstNumbers,A5740),""))</f>
        <v>12</v>
      </c>
      <c r="J5740" s="1" t="e">
        <f>IF([first '# in title]&lt;[pos kw in title],MID([title],[pos kw in title]-6,6),#N/A)</f>
        <v>#N/A</v>
      </c>
      <c r="K5740" s="1" t="e">
        <f>IFERROR(MID(SUBSTITUTE([kw rough in title],",","."),FIND("(",[kw rough in title])+1,20),SUBSTITUTE(IFERROR(MID([kw rough in title],FIND(" ",[kw rough in title])+1,20),[kw rough in title]),",","."))</f>
        <v>#N/A</v>
      </c>
      <c r="L5740" s="1">
        <f>IFERROR(FIND("kW",[desc]),0)</f>
        <v>0</v>
      </c>
      <c r="M5740">
        <f t="array" ref="M5740">MIN(IFERROR(FIND(IstNumbers,E5740),""))</f>
        <v>33</v>
      </c>
      <c r="N5740" s="1" t="b">
        <f>IF([first '# in desc]&lt;[pos kw in desc],MID([desc],[pos kw in desc]-7,7))</f>
        <v>0</v>
      </c>
      <c r="O57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40" s="1" t="str">
        <f>TRIM(IF([first '# in desc]&lt;[pos kw in desc],MID([desc],[pos kw in desc]-6,6),FALSE))</f>
        <v>FALSCH</v>
      </c>
      <c r="Q5740" s="1" t="b">
        <f>IF(LEN([manuell])=0,IFERROR([kw fine in title]*1,IFERROR(SUMPRODUCT(COUNTIF(IsDigits,MID([kw in desc],ROW($A$1:$A$150),1)))=LEN([kw in desc]),#N/A)),[manuell])</f>
        <v>0</v>
      </c>
      <c r="R5740" s="1" t="str">
        <f>IF([pos kw in title]&gt;0,MID(J5740,#REF!,4),IF([first '# in title]&gt;0,MID([title],[first '# in title],3),IF([first '# in title]&gt;0,MID([desc],#REF!,3),VLOOKUP([productid],$G$2:$R$1386,8))))</f>
        <v>146</v>
      </c>
      <c r="S5740" s="1" t="e">
        <f>IF([kw in desc]=[kw rough in title],[kw in desc]*1,IFERROR(LEFT([kw_dirty],3)*1,IFERROR(LEFT([kw_dirty],2)*1,"n.a.")))</f>
        <v>#N/A</v>
      </c>
      <c r="T5740" s="1"/>
      <c r="U5740" s="1" t="e">
        <f>VLOOKUP(Tabelle1[[#This Row],[productid]],Tabelle2[#All],2,FALSE)</f>
        <v>#N/A</v>
      </c>
    </row>
    <row r="5741" spans="1:21" hidden="1">
      <c r="A5741" t="s">
        <v>5002</v>
      </c>
      <c r="B5741">
        <v>3920</v>
      </c>
      <c r="C5741">
        <v>289859</v>
      </c>
      <c r="D5741" t="s">
        <v>9427</v>
      </c>
      <c r="E5741" t="s">
        <v>9428</v>
      </c>
      <c r="F5741">
        <v>18406</v>
      </c>
      <c r="G5741">
        <v>1750863</v>
      </c>
      <c r="H5741">
        <f t="shared" si="89"/>
        <v>28</v>
      </c>
      <c r="I5741">
        <f t="array" ref="I5741">MIN(IFERROR(FIND(IstNumbers,A5741),""))</f>
        <v>25</v>
      </c>
      <c r="J5741" s="1" t="str">
        <f>IF([first '# in title]&lt;[pos kw in title],MID([title],[pos kw in title]-6,6),#N/A)</f>
        <v xml:space="preserve">rt 42 </v>
      </c>
      <c r="K574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41" s="1">
        <f>IFERROR(FIND("kW",[desc]),0)</f>
        <v>70</v>
      </c>
      <c r="M5741">
        <f t="array" ref="M5741">MIN(IFERROR(FIND(IstNumbers,E5741),""))</f>
        <v>34</v>
      </c>
      <c r="N5741" s="1" t="str">
        <f>IF([first '# in desc]&lt;[pos kw in desc],MID([desc],[pos kw in desc]-7,7))</f>
        <v xml:space="preserve">­me 42 </v>
      </c>
      <c r="O57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41" s="1" t="str">
        <f>TRIM(IF([first '# in desc]&lt;[pos kw in desc],MID([desc],[pos kw in desc]-6,6),FALSE))</f>
        <v>me 42</v>
      </c>
      <c r="Q5741" s="1">
        <f>IF(LEN([manuell])=0,IFERROR([kw fine in title]*1,IFERROR(SUMPRODUCT(COUNTIF(IsDigits,MID([kw in desc],ROW($A$1:$A$150),1)))=LEN([kw in desc]),#N/A)),[manuell])</f>
        <v>42</v>
      </c>
      <c r="R5741" s="1" t="e">
        <f>IF([pos kw in title]&gt;0,MID(J5741,#REF!,4),IF([first '# in title]&gt;0,MID([title],[first '# in title],3),IF([first '# in title]&gt;0,MID([desc],#REF!,3),VLOOKUP([productid],$G$2:$R$1386,8))))</f>
        <v>#REF!</v>
      </c>
      <c r="S5741" s="1" t="str">
        <f>IF([kw in desc]=[kw rough in title],[kw in desc]*1,IFERROR(LEFT([kw_dirty],3)*1,IFERROR(LEFT([kw_dirty],2)*1,"n.a.")))</f>
        <v>n.a.</v>
      </c>
      <c r="T5741" s="1"/>
      <c r="U5741" s="1">
        <f>VLOOKUP(Tabelle1[[#This Row],[productid]],Tabelle2[#All],2,FALSE)</f>
        <v>42</v>
      </c>
    </row>
    <row r="5742" spans="1:21" hidden="1">
      <c r="A5742" t="s">
        <v>2621</v>
      </c>
      <c r="B5742">
        <v>4170</v>
      </c>
      <c r="C5742">
        <v>289859</v>
      </c>
      <c r="D5742" t="s">
        <v>9429</v>
      </c>
      <c r="E5742" t="s">
        <v>9430</v>
      </c>
      <c r="F5742">
        <v>18406</v>
      </c>
      <c r="G5742">
        <v>3497887</v>
      </c>
      <c r="H5742">
        <f t="shared" si="89"/>
        <v>0</v>
      </c>
      <c r="I5742">
        <f t="array" ref="I5742">MIN(IFERROR(FIND(IstNumbers,A5742),""))</f>
        <v>12</v>
      </c>
      <c r="J5742" s="1" t="e">
        <f>IF([first '# in title]&lt;[pos kw in title],MID([title],[pos kw in title]-6,6),#N/A)</f>
        <v>#N/A</v>
      </c>
      <c r="K5742" s="1" t="e">
        <f>IFERROR(MID(SUBSTITUTE([kw rough in title],",","."),FIND("(",[kw rough in title])+1,20),SUBSTITUTE(IFERROR(MID([kw rough in title],FIND(" ",[kw rough in title])+1,20),[kw rough in title]),",","."))</f>
        <v>#N/A</v>
      </c>
      <c r="L5742" s="1">
        <f>IFERROR(FIND("kW",[desc]),0)</f>
        <v>70</v>
      </c>
      <c r="M5742">
        <f t="array" ref="M5742">MIN(IFERROR(FIND(IstNumbers,E5742),""))</f>
        <v>34</v>
      </c>
      <c r="N5742" s="1" t="str">
        <f>IF([first '# in desc]&lt;[pos kw in desc],MID([desc],[pos kw in desc]-7,7))</f>
        <v xml:space="preserve">­me 42 </v>
      </c>
      <c r="O57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42" s="1" t="str">
        <f>TRIM(IF([first '# in desc]&lt;[pos kw in desc],MID([desc],[pos kw in desc]-6,6),FALSE))</f>
        <v>me 42</v>
      </c>
      <c r="Q5742" s="1" t="b">
        <f>IF(LEN([manuell])=0,IFERROR([kw fine in title]*1,IFERROR(SUMPRODUCT(COUNTIF(IsDigits,MID([kw in desc],ROW($A$1:$A$150),1)))=LEN([kw in desc]),#N/A)),[manuell])</f>
        <v>0</v>
      </c>
      <c r="R5742" s="1" t="str">
        <f>IF([pos kw in title]&gt;0,MID(J5742,#REF!,4),IF([first '# in title]&gt;0,MID([title],[first '# in title],3),IF([first '# in title]&gt;0,MID([desc],#REF!,3),VLOOKUP([productid],$G$2:$R$1386,8))))</f>
        <v xml:space="preserve">42 </v>
      </c>
      <c r="S5742" s="1" t="e">
        <f>IF([kw in desc]=[kw rough in title],[kw in desc]*1,IFERROR(LEFT([kw_dirty],3)*1,IFERROR(LEFT([kw_dirty],2)*1,"n.a.")))</f>
        <v>#N/A</v>
      </c>
      <c r="T5742" s="1"/>
      <c r="U5742" s="1">
        <f>VLOOKUP(Tabelle1[[#This Row],[productid]],Tabelle2[#All],2,FALSE)</f>
        <v>42</v>
      </c>
    </row>
    <row r="5743" spans="1:21">
      <c r="A5743" t="s">
        <v>5128</v>
      </c>
      <c r="B5743">
        <v>3415</v>
      </c>
      <c r="C5743">
        <v>289859</v>
      </c>
      <c r="D5743" t="s">
        <v>9431</v>
      </c>
      <c r="E5743" t="s">
        <v>9432</v>
      </c>
      <c r="F5743">
        <v>18406</v>
      </c>
      <c r="G5743">
        <v>2286143</v>
      </c>
      <c r="H5743">
        <f t="shared" si="89"/>
        <v>0</v>
      </c>
      <c r="I5743">
        <f t="array" ref="I5743">MIN(IFERROR(FIND(IstNumbers,A5743),""))</f>
        <v>12</v>
      </c>
      <c r="J5743" s="1" t="e">
        <f>IF([first '# in title]&lt;[pos kw in title],MID([title],[pos kw in title]-6,6),#N/A)</f>
        <v>#N/A</v>
      </c>
      <c r="K5743" s="1" t="e">
        <f>IFERROR(MID(SUBSTITUTE([kw rough in title],",","."),FIND("(",[kw rough in title])+1,20),SUBSTITUTE(IFERROR(MID([kw rough in title],FIND(" ",[kw rough in title])+1,20),[kw rough in title]),",","."))</f>
        <v>#N/A</v>
      </c>
      <c r="L5743" s="1">
        <f>IFERROR(FIND("kW",[desc]),0)</f>
        <v>0</v>
      </c>
      <c r="M5743">
        <f t="array" ref="M5743">MIN(IFERROR(FIND(IstNumbers,E5743),""))</f>
        <v>33</v>
      </c>
      <c r="N5743" s="1" t="b">
        <f>IF([first '# in desc]&lt;[pos kw in desc],MID([desc],[pos kw in desc]-7,7))</f>
        <v>0</v>
      </c>
      <c r="O57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43" s="1" t="str">
        <f>TRIM(IF([first '# in desc]&lt;[pos kw in desc],MID([desc],[pos kw in desc]-6,6),FALSE))</f>
        <v>FALSCH</v>
      </c>
      <c r="Q5743" s="1" t="b">
        <f>IF(LEN([manuell])=0,IFERROR([kw fine in title]*1,IFERROR(SUMPRODUCT(COUNTIF(IsDigits,MID([kw in desc],ROW($A$1:$A$150),1)))=LEN([kw in desc]),#N/A)),[manuell])</f>
        <v>0</v>
      </c>
      <c r="R5743" s="1" t="str">
        <f>IF([pos kw in title]&gt;0,MID(J5743,#REF!,4),IF([first '# in title]&gt;0,MID([title],[first '# in title],3),IF([first '# in title]&gt;0,MID([desc],#REF!,3),VLOOKUP([productid],$G$2:$R$1386,8))))</f>
        <v>146</v>
      </c>
      <c r="S5743" s="1" t="e">
        <f>IF([kw in desc]=[kw rough in title],[kw in desc]*1,IFERROR(LEFT([kw_dirty],3)*1,IFERROR(LEFT([kw_dirty],2)*1,"n.a.")))</f>
        <v>#N/A</v>
      </c>
      <c r="T5743" s="1"/>
      <c r="U5743" s="1" t="e">
        <f>VLOOKUP(Tabelle1[[#This Row],[productid]],Tabelle2[#All],2,FALSE)</f>
        <v>#N/A</v>
      </c>
    </row>
    <row r="5744" spans="1:21" hidden="1">
      <c r="A5744" t="s">
        <v>5002</v>
      </c>
      <c r="B5744">
        <v>3920</v>
      </c>
      <c r="C5744">
        <v>289859</v>
      </c>
      <c r="D5744" t="s">
        <v>9433</v>
      </c>
      <c r="E5744" t="s">
        <v>8614</v>
      </c>
      <c r="F5744">
        <v>18406</v>
      </c>
      <c r="G5744">
        <v>1750863</v>
      </c>
      <c r="H5744">
        <f t="shared" si="89"/>
        <v>28</v>
      </c>
      <c r="I5744">
        <f t="array" ref="I5744">MIN(IFERROR(FIND(IstNumbers,A5744),""))</f>
        <v>25</v>
      </c>
      <c r="J5744" s="1" t="str">
        <f>IF([first '# in title]&lt;[pos kw in title],MID([title],[pos kw in title]-6,6),#N/A)</f>
        <v xml:space="preserve">rt 42 </v>
      </c>
      <c r="K574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44" s="1">
        <f>IFERROR(FIND("kW",[desc]),0)</f>
        <v>70</v>
      </c>
      <c r="M5744">
        <f t="array" ref="M5744">MIN(IFERROR(FIND(IstNumbers,E5744),""))</f>
        <v>34</v>
      </c>
      <c r="N5744" s="1" t="str">
        <f>IF([first '# in desc]&lt;[pos kw in desc],MID([desc],[pos kw in desc]-7,7))</f>
        <v xml:space="preserve">­me 42 </v>
      </c>
      <c r="O57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44" s="1" t="str">
        <f>TRIM(IF([first '# in desc]&lt;[pos kw in desc],MID([desc],[pos kw in desc]-6,6),FALSE))</f>
        <v>me 42</v>
      </c>
      <c r="Q5744" s="1">
        <f>IF(LEN([manuell])=0,IFERROR([kw fine in title]*1,IFERROR(SUMPRODUCT(COUNTIF(IsDigits,MID([kw in desc],ROW($A$1:$A$150),1)))=LEN([kw in desc]),#N/A)),[manuell])</f>
        <v>42</v>
      </c>
      <c r="R5744" s="1" t="e">
        <f>IF([pos kw in title]&gt;0,MID(J5744,#REF!,4),IF([first '# in title]&gt;0,MID([title],[first '# in title],3),IF([first '# in title]&gt;0,MID([desc],#REF!,3),VLOOKUP([productid],$G$2:$R$1386,8))))</f>
        <v>#REF!</v>
      </c>
      <c r="S5744" s="1" t="str">
        <f>IF([kw in desc]=[kw rough in title],[kw in desc]*1,IFERROR(LEFT([kw_dirty],3)*1,IFERROR(LEFT([kw_dirty],2)*1,"n.a.")))</f>
        <v>n.a.</v>
      </c>
      <c r="T5744" s="1"/>
      <c r="U5744" s="1">
        <f>VLOOKUP(Tabelle1[[#This Row],[productid]],Tabelle2[#All],2,FALSE)</f>
        <v>42</v>
      </c>
    </row>
    <row r="5745" spans="1:21" hidden="1">
      <c r="A5745" t="s">
        <v>2621</v>
      </c>
      <c r="B5745">
        <v>4170</v>
      </c>
      <c r="C5745">
        <v>289859</v>
      </c>
      <c r="D5745" t="s">
        <v>9434</v>
      </c>
      <c r="E5745" t="s">
        <v>9435</v>
      </c>
      <c r="F5745">
        <v>18406</v>
      </c>
      <c r="G5745">
        <v>3497887</v>
      </c>
      <c r="H5745">
        <f t="shared" si="89"/>
        <v>0</v>
      </c>
      <c r="I5745">
        <f t="array" ref="I5745">MIN(IFERROR(FIND(IstNumbers,A5745),""))</f>
        <v>12</v>
      </c>
      <c r="J5745" s="1" t="e">
        <f>IF([first '# in title]&lt;[pos kw in title],MID([title],[pos kw in title]-6,6),#N/A)</f>
        <v>#N/A</v>
      </c>
      <c r="K5745" s="1" t="e">
        <f>IFERROR(MID(SUBSTITUTE([kw rough in title],",","."),FIND("(",[kw rough in title])+1,20),SUBSTITUTE(IFERROR(MID([kw rough in title],FIND(" ",[kw rough in title])+1,20),[kw rough in title]),",","."))</f>
        <v>#N/A</v>
      </c>
      <c r="L5745" s="1">
        <f>IFERROR(FIND("kW",[desc]),0)</f>
        <v>70</v>
      </c>
      <c r="M5745">
        <f t="array" ref="M5745">MIN(IFERROR(FIND(IstNumbers,E5745),""))</f>
        <v>34</v>
      </c>
      <c r="N5745" s="1" t="str">
        <f>IF([first '# in desc]&lt;[pos kw in desc],MID([desc],[pos kw in desc]-7,7))</f>
        <v xml:space="preserve">­me 42 </v>
      </c>
      <c r="O57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45" s="1" t="str">
        <f>TRIM(IF([first '# in desc]&lt;[pos kw in desc],MID([desc],[pos kw in desc]-6,6),FALSE))</f>
        <v>me 42</v>
      </c>
      <c r="Q5745" s="1" t="b">
        <f>IF(LEN([manuell])=0,IFERROR([kw fine in title]*1,IFERROR(SUMPRODUCT(COUNTIF(IsDigits,MID([kw in desc],ROW($A$1:$A$150),1)))=LEN([kw in desc]),#N/A)),[manuell])</f>
        <v>0</v>
      </c>
      <c r="R5745" s="1" t="str">
        <f>IF([pos kw in title]&gt;0,MID(J5745,#REF!,4),IF([first '# in title]&gt;0,MID([title],[first '# in title],3),IF([first '# in title]&gt;0,MID([desc],#REF!,3),VLOOKUP([productid],$G$2:$R$1386,8))))</f>
        <v xml:space="preserve">42 </v>
      </c>
      <c r="S5745" s="1" t="e">
        <f>IF([kw in desc]=[kw rough in title],[kw in desc]*1,IFERROR(LEFT([kw_dirty],3)*1,IFERROR(LEFT([kw_dirty],2)*1,"n.a.")))</f>
        <v>#N/A</v>
      </c>
      <c r="T5745" s="1"/>
      <c r="U5745" s="1">
        <f>VLOOKUP(Tabelle1[[#This Row],[productid]],Tabelle2[#All],2,FALSE)</f>
        <v>42</v>
      </c>
    </row>
    <row r="5746" spans="1:21">
      <c r="A5746" t="s">
        <v>5128</v>
      </c>
      <c r="B5746">
        <v>3420</v>
      </c>
      <c r="C5746">
        <v>289859</v>
      </c>
      <c r="D5746" t="s">
        <v>9436</v>
      </c>
      <c r="E5746" t="s">
        <v>9437</v>
      </c>
      <c r="F5746">
        <v>18406</v>
      </c>
      <c r="G5746">
        <v>2286143</v>
      </c>
      <c r="H5746">
        <f t="shared" si="89"/>
        <v>0</v>
      </c>
      <c r="I5746">
        <f t="array" ref="I5746">MIN(IFERROR(FIND(IstNumbers,A5746),""))</f>
        <v>12</v>
      </c>
      <c r="J5746" s="1" t="e">
        <f>IF([first '# in title]&lt;[pos kw in title],MID([title],[pos kw in title]-6,6),#N/A)</f>
        <v>#N/A</v>
      </c>
      <c r="K5746" s="1" t="e">
        <f>IFERROR(MID(SUBSTITUTE([kw rough in title],",","."),FIND("(",[kw rough in title])+1,20),SUBSTITUTE(IFERROR(MID([kw rough in title],FIND(" ",[kw rough in title])+1,20),[kw rough in title]),",","."))</f>
        <v>#N/A</v>
      </c>
      <c r="L5746" s="1">
        <f>IFERROR(FIND("kW",[desc]),0)</f>
        <v>0</v>
      </c>
      <c r="M5746">
        <f t="array" ref="M5746">MIN(IFERROR(FIND(IstNumbers,E5746),""))</f>
        <v>33</v>
      </c>
      <c r="N5746" s="1" t="b">
        <f>IF([first '# in desc]&lt;[pos kw in desc],MID([desc],[pos kw in desc]-7,7))</f>
        <v>0</v>
      </c>
      <c r="O57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46" s="1" t="str">
        <f>TRIM(IF([first '# in desc]&lt;[pos kw in desc],MID([desc],[pos kw in desc]-6,6),FALSE))</f>
        <v>FALSCH</v>
      </c>
      <c r="Q5746" s="1" t="b">
        <f>IF(LEN([manuell])=0,IFERROR([kw fine in title]*1,IFERROR(SUMPRODUCT(COUNTIF(IsDigits,MID([kw in desc],ROW($A$1:$A$150),1)))=LEN([kw in desc]),#N/A)),[manuell])</f>
        <v>0</v>
      </c>
      <c r="R5746" s="1" t="str">
        <f>IF([pos kw in title]&gt;0,MID(J5746,#REF!,4),IF([first '# in title]&gt;0,MID([title],[first '# in title],3),IF([first '# in title]&gt;0,MID([desc],#REF!,3),VLOOKUP([productid],$G$2:$R$1386,8))))</f>
        <v>146</v>
      </c>
      <c r="S5746" s="1" t="e">
        <f>IF([kw in desc]=[kw rough in title],[kw in desc]*1,IFERROR(LEFT([kw_dirty],3)*1,IFERROR(LEFT([kw_dirty],2)*1,"n.a.")))</f>
        <v>#N/A</v>
      </c>
      <c r="T5746" s="1"/>
      <c r="U5746" s="1" t="e">
        <f>VLOOKUP(Tabelle1[[#This Row],[productid]],Tabelle2[#All],2,FALSE)</f>
        <v>#N/A</v>
      </c>
    </row>
    <row r="5747" spans="1:21" hidden="1">
      <c r="A5747" t="s">
        <v>5002</v>
      </c>
      <c r="B5747">
        <v>3920</v>
      </c>
      <c r="C5747">
        <v>289859</v>
      </c>
      <c r="D5747" t="s">
        <v>9438</v>
      </c>
      <c r="E5747" t="s">
        <v>7715</v>
      </c>
      <c r="F5747">
        <v>18406</v>
      </c>
      <c r="G5747">
        <v>1750863</v>
      </c>
      <c r="H5747">
        <f t="shared" si="89"/>
        <v>28</v>
      </c>
      <c r="I5747">
        <f t="array" ref="I5747">MIN(IFERROR(FIND(IstNumbers,A5747),""))</f>
        <v>25</v>
      </c>
      <c r="J5747" s="1" t="str">
        <f>IF([first '# in title]&lt;[pos kw in title],MID([title],[pos kw in title]-6,6),#N/A)</f>
        <v xml:space="preserve">rt 42 </v>
      </c>
      <c r="K574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47" s="1">
        <f>IFERROR(FIND("kW",[desc]),0)</f>
        <v>70</v>
      </c>
      <c r="M5747">
        <f t="array" ref="M5747">MIN(IFERROR(FIND(IstNumbers,E5747),""))</f>
        <v>34</v>
      </c>
      <c r="N5747" s="1" t="str">
        <f>IF([first '# in desc]&lt;[pos kw in desc],MID([desc],[pos kw in desc]-7,7))</f>
        <v xml:space="preserve">­me 42 </v>
      </c>
      <c r="O57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47" s="1" t="str">
        <f>TRIM(IF([first '# in desc]&lt;[pos kw in desc],MID([desc],[pos kw in desc]-6,6),FALSE))</f>
        <v>me 42</v>
      </c>
      <c r="Q5747" s="1">
        <f>IF(LEN([manuell])=0,IFERROR([kw fine in title]*1,IFERROR(SUMPRODUCT(COUNTIF(IsDigits,MID([kw in desc],ROW($A$1:$A$150),1)))=LEN([kw in desc]),#N/A)),[manuell])</f>
        <v>42</v>
      </c>
      <c r="R5747" s="1" t="e">
        <f>IF([pos kw in title]&gt;0,MID(J5747,#REF!,4),IF([first '# in title]&gt;0,MID([title],[first '# in title],3),IF([first '# in title]&gt;0,MID([desc],#REF!,3),VLOOKUP([productid],$G$2:$R$1386,8))))</f>
        <v>#REF!</v>
      </c>
      <c r="S5747" s="1" t="str">
        <f>IF([kw in desc]=[kw rough in title],[kw in desc]*1,IFERROR(LEFT([kw_dirty],3)*1,IFERROR(LEFT([kw_dirty],2)*1,"n.a.")))</f>
        <v>n.a.</v>
      </c>
      <c r="T5747" s="1"/>
      <c r="U5747" s="1">
        <f>VLOOKUP(Tabelle1[[#This Row],[productid]],Tabelle2[#All],2,FALSE)</f>
        <v>42</v>
      </c>
    </row>
    <row r="5748" spans="1:21" hidden="1">
      <c r="A5748" t="s">
        <v>2621</v>
      </c>
      <c r="B5748">
        <v>4170</v>
      </c>
      <c r="C5748">
        <v>289859</v>
      </c>
      <c r="D5748" t="s">
        <v>9439</v>
      </c>
      <c r="E5748" t="s">
        <v>9440</v>
      </c>
      <c r="F5748">
        <v>18406</v>
      </c>
      <c r="G5748">
        <v>3497887</v>
      </c>
      <c r="H5748">
        <f t="shared" si="89"/>
        <v>0</v>
      </c>
      <c r="I5748">
        <f t="array" ref="I5748">MIN(IFERROR(FIND(IstNumbers,A5748),""))</f>
        <v>12</v>
      </c>
      <c r="J5748" s="1" t="e">
        <f>IF([first '# in title]&lt;[pos kw in title],MID([title],[pos kw in title]-6,6),#N/A)</f>
        <v>#N/A</v>
      </c>
      <c r="K5748" s="1" t="e">
        <f>IFERROR(MID(SUBSTITUTE([kw rough in title],",","."),FIND("(",[kw rough in title])+1,20),SUBSTITUTE(IFERROR(MID([kw rough in title],FIND(" ",[kw rough in title])+1,20),[kw rough in title]),",","."))</f>
        <v>#N/A</v>
      </c>
      <c r="L5748" s="1">
        <f>IFERROR(FIND("kW",[desc]),0)</f>
        <v>70</v>
      </c>
      <c r="M5748">
        <f t="array" ref="M5748">MIN(IFERROR(FIND(IstNumbers,E5748),""))</f>
        <v>34</v>
      </c>
      <c r="N5748" s="1" t="str">
        <f>IF([first '# in desc]&lt;[pos kw in desc],MID([desc],[pos kw in desc]-7,7))</f>
        <v xml:space="preserve">­me 42 </v>
      </c>
      <c r="O57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48" s="1" t="str">
        <f>TRIM(IF([first '# in desc]&lt;[pos kw in desc],MID([desc],[pos kw in desc]-6,6),FALSE))</f>
        <v>me 42</v>
      </c>
      <c r="Q5748" s="1" t="b">
        <f>IF(LEN([manuell])=0,IFERROR([kw fine in title]*1,IFERROR(SUMPRODUCT(COUNTIF(IsDigits,MID([kw in desc],ROW($A$1:$A$150),1)))=LEN([kw in desc]),#N/A)),[manuell])</f>
        <v>0</v>
      </c>
      <c r="R5748" s="1" t="str">
        <f>IF([pos kw in title]&gt;0,MID(J5748,#REF!,4),IF([first '# in title]&gt;0,MID([title],[first '# in title],3),IF([first '# in title]&gt;0,MID([desc],#REF!,3),VLOOKUP([productid],$G$2:$R$1386,8))))</f>
        <v xml:space="preserve">42 </v>
      </c>
      <c r="S5748" s="1" t="e">
        <f>IF([kw in desc]=[kw rough in title],[kw in desc]*1,IFERROR(LEFT([kw_dirty],3)*1,IFERROR(LEFT([kw_dirty],2)*1,"n.a.")))</f>
        <v>#N/A</v>
      </c>
      <c r="T5748" s="1"/>
      <c r="U5748" s="1">
        <f>VLOOKUP(Tabelle1[[#This Row],[productid]],Tabelle2[#All],2,FALSE)</f>
        <v>42</v>
      </c>
    </row>
    <row r="5749" spans="1:21">
      <c r="A5749" t="s">
        <v>5128</v>
      </c>
      <c r="B5749">
        <v>3420</v>
      </c>
      <c r="C5749">
        <v>289859</v>
      </c>
      <c r="D5749" t="s">
        <v>9441</v>
      </c>
      <c r="E5749" t="s">
        <v>9442</v>
      </c>
      <c r="F5749">
        <v>18406</v>
      </c>
      <c r="G5749">
        <v>2286143</v>
      </c>
      <c r="H5749">
        <f t="shared" si="89"/>
        <v>0</v>
      </c>
      <c r="I5749">
        <f t="array" ref="I5749">MIN(IFERROR(FIND(IstNumbers,A5749),""))</f>
        <v>12</v>
      </c>
      <c r="J5749" s="1" t="e">
        <f>IF([first '# in title]&lt;[pos kw in title],MID([title],[pos kw in title]-6,6),#N/A)</f>
        <v>#N/A</v>
      </c>
      <c r="K5749" s="1" t="e">
        <f>IFERROR(MID(SUBSTITUTE([kw rough in title],",","."),FIND("(",[kw rough in title])+1,20),SUBSTITUTE(IFERROR(MID([kw rough in title],FIND(" ",[kw rough in title])+1,20),[kw rough in title]),",","."))</f>
        <v>#N/A</v>
      </c>
      <c r="L5749" s="1">
        <f>IFERROR(FIND("kW",[desc]),0)</f>
        <v>0</v>
      </c>
      <c r="M5749">
        <f t="array" ref="M5749">MIN(IFERROR(FIND(IstNumbers,E5749),""))</f>
        <v>33</v>
      </c>
      <c r="N5749" s="1" t="b">
        <f>IF([first '# in desc]&lt;[pos kw in desc],MID([desc],[pos kw in desc]-7,7))</f>
        <v>0</v>
      </c>
      <c r="O57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49" s="1" t="str">
        <f>TRIM(IF([first '# in desc]&lt;[pos kw in desc],MID([desc],[pos kw in desc]-6,6),FALSE))</f>
        <v>FALSCH</v>
      </c>
      <c r="Q5749" s="1" t="b">
        <f>IF(LEN([manuell])=0,IFERROR([kw fine in title]*1,IFERROR(SUMPRODUCT(COUNTIF(IsDigits,MID([kw in desc],ROW($A$1:$A$150),1)))=LEN([kw in desc]),#N/A)),[manuell])</f>
        <v>0</v>
      </c>
      <c r="R5749" s="1" t="str">
        <f>IF([pos kw in title]&gt;0,MID(J5749,#REF!,4),IF([first '# in title]&gt;0,MID([title],[first '# in title],3),IF([first '# in title]&gt;0,MID([desc],#REF!,3),VLOOKUP([productid],$G$2:$R$1386,8))))</f>
        <v>146</v>
      </c>
      <c r="S5749" s="1" t="e">
        <f>IF([kw in desc]=[kw rough in title],[kw in desc]*1,IFERROR(LEFT([kw_dirty],3)*1,IFERROR(LEFT([kw_dirty],2)*1,"n.a.")))</f>
        <v>#N/A</v>
      </c>
      <c r="T5749" s="1"/>
      <c r="U5749" s="1" t="e">
        <f>VLOOKUP(Tabelle1[[#This Row],[productid]],Tabelle2[#All],2,FALSE)</f>
        <v>#N/A</v>
      </c>
    </row>
    <row r="5750" spans="1:21" hidden="1">
      <c r="A5750" t="s">
        <v>5002</v>
      </c>
      <c r="B5750">
        <v>3920</v>
      </c>
      <c r="C5750">
        <v>289859</v>
      </c>
      <c r="D5750" t="s">
        <v>9443</v>
      </c>
      <c r="E5750" t="s">
        <v>8623</v>
      </c>
      <c r="F5750">
        <v>18406</v>
      </c>
      <c r="G5750">
        <v>1750863</v>
      </c>
      <c r="H5750">
        <f t="shared" si="89"/>
        <v>28</v>
      </c>
      <c r="I5750">
        <f t="array" ref="I5750">MIN(IFERROR(FIND(IstNumbers,A5750),""))</f>
        <v>25</v>
      </c>
      <c r="J5750" s="1" t="str">
        <f>IF([first '# in title]&lt;[pos kw in title],MID([title],[pos kw in title]-6,6),#N/A)</f>
        <v xml:space="preserve">rt 42 </v>
      </c>
      <c r="K575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50" s="1">
        <f>IFERROR(FIND("kW",[desc]),0)</f>
        <v>70</v>
      </c>
      <c r="M5750">
        <f t="array" ref="M5750">MIN(IFERROR(FIND(IstNumbers,E5750),""))</f>
        <v>34</v>
      </c>
      <c r="N5750" s="1" t="str">
        <f>IF([first '# in desc]&lt;[pos kw in desc],MID([desc],[pos kw in desc]-7,7))</f>
        <v xml:space="preserve">­me 42 </v>
      </c>
      <c r="O57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50" s="1" t="str">
        <f>TRIM(IF([first '# in desc]&lt;[pos kw in desc],MID([desc],[pos kw in desc]-6,6),FALSE))</f>
        <v>me 42</v>
      </c>
      <c r="Q5750" s="1">
        <f>IF(LEN([manuell])=0,IFERROR([kw fine in title]*1,IFERROR(SUMPRODUCT(COUNTIF(IsDigits,MID([kw in desc],ROW($A$1:$A$150),1)))=LEN([kw in desc]),#N/A)),[manuell])</f>
        <v>42</v>
      </c>
      <c r="R5750" s="1" t="e">
        <f>IF([pos kw in title]&gt;0,MID(J5750,#REF!,4),IF([first '# in title]&gt;0,MID([title],[first '# in title],3),IF([first '# in title]&gt;0,MID([desc],#REF!,3),VLOOKUP([productid],$G$2:$R$1386,8))))</f>
        <v>#REF!</v>
      </c>
      <c r="S5750" s="1" t="str">
        <f>IF([kw in desc]=[kw rough in title],[kw in desc]*1,IFERROR(LEFT([kw_dirty],3)*1,IFERROR(LEFT([kw_dirty],2)*1,"n.a.")))</f>
        <v>n.a.</v>
      </c>
      <c r="T5750" s="1"/>
      <c r="U5750" s="1">
        <f>VLOOKUP(Tabelle1[[#This Row],[productid]],Tabelle2[#All],2,FALSE)</f>
        <v>42</v>
      </c>
    </row>
    <row r="5751" spans="1:21" hidden="1">
      <c r="A5751" t="s">
        <v>2621</v>
      </c>
      <c r="B5751">
        <v>4170</v>
      </c>
      <c r="C5751">
        <v>289859</v>
      </c>
      <c r="D5751" t="s">
        <v>9444</v>
      </c>
      <c r="E5751" t="s">
        <v>9445</v>
      </c>
      <c r="F5751">
        <v>18406</v>
      </c>
      <c r="G5751">
        <v>3497887</v>
      </c>
      <c r="H5751">
        <f t="shared" si="89"/>
        <v>0</v>
      </c>
      <c r="I5751">
        <f t="array" ref="I5751">MIN(IFERROR(FIND(IstNumbers,A5751),""))</f>
        <v>12</v>
      </c>
      <c r="J5751" s="1" t="e">
        <f>IF([first '# in title]&lt;[pos kw in title],MID([title],[pos kw in title]-6,6),#N/A)</f>
        <v>#N/A</v>
      </c>
      <c r="K5751" s="1" t="e">
        <f>IFERROR(MID(SUBSTITUTE([kw rough in title],",","."),FIND("(",[kw rough in title])+1,20),SUBSTITUTE(IFERROR(MID([kw rough in title],FIND(" ",[kw rough in title])+1,20),[kw rough in title]),",","."))</f>
        <v>#N/A</v>
      </c>
      <c r="L5751" s="1">
        <f>IFERROR(FIND("kW",[desc]),0)</f>
        <v>70</v>
      </c>
      <c r="M5751">
        <f t="array" ref="M5751">MIN(IFERROR(FIND(IstNumbers,E5751),""))</f>
        <v>34</v>
      </c>
      <c r="N5751" s="1" t="str">
        <f>IF([first '# in desc]&lt;[pos kw in desc],MID([desc],[pos kw in desc]-7,7))</f>
        <v xml:space="preserve">­me 42 </v>
      </c>
      <c r="O57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51" s="1" t="str">
        <f>TRIM(IF([first '# in desc]&lt;[pos kw in desc],MID([desc],[pos kw in desc]-6,6),FALSE))</f>
        <v>me 42</v>
      </c>
      <c r="Q5751" s="1" t="b">
        <f>IF(LEN([manuell])=0,IFERROR([kw fine in title]*1,IFERROR(SUMPRODUCT(COUNTIF(IsDigits,MID([kw in desc],ROW($A$1:$A$150),1)))=LEN([kw in desc]),#N/A)),[manuell])</f>
        <v>0</v>
      </c>
      <c r="R5751" s="1" t="str">
        <f>IF([pos kw in title]&gt;0,MID(J5751,#REF!,4),IF([first '# in title]&gt;0,MID([title],[first '# in title],3),IF([first '# in title]&gt;0,MID([desc],#REF!,3),VLOOKUP([productid],$G$2:$R$1386,8))))</f>
        <v xml:space="preserve">42 </v>
      </c>
      <c r="S5751" s="1" t="e">
        <f>IF([kw in desc]=[kw rough in title],[kw in desc]*1,IFERROR(LEFT([kw_dirty],3)*1,IFERROR(LEFT([kw_dirty],2)*1,"n.a.")))</f>
        <v>#N/A</v>
      </c>
      <c r="T5751" s="1"/>
      <c r="U5751" s="1">
        <f>VLOOKUP(Tabelle1[[#This Row],[productid]],Tabelle2[#All],2,FALSE)</f>
        <v>42</v>
      </c>
    </row>
    <row r="5752" spans="1:21">
      <c r="A5752" t="s">
        <v>5128</v>
      </c>
      <c r="B5752">
        <v>3420</v>
      </c>
      <c r="C5752">
        <v>289859</v>
      </c>
      <c r="D5752" t="s">
        <v>9446</v>
      </c>
      <c r="E5752" t="s">
        <v>9447</v>
      </c>
      <c r="F5752">
        <v>18406</v>
      </c>
      <c r="G5752">
        <v>2286143</v>
      </c>
      <c r="H5752">
        <f t="shared" si="89"/>
        <v>0</v>
      </c>
      <c r="I5752">
        <f t="array" ref="I5752">MIN(IFERROR(FIND(IstNumbers,A5752),""))</f>
        <v>12</v>
      </c>
      <c r="J5752" s="1" t="e">
        <f>IF([first '# in title]&lt;[pos kw in title],MID([title],[pos kw in title]-6,6),#N/A)</f>
        <v>#N/A</v>
      </c>
      <c r="K5752" s="1" t="e">
        <f>IFERROR(MID(SUBSTITUTE([kw rough in title],",","."),FIND("(",[kw rough in title])+1,20),SUBSTITUTE(IFERROR(MID([kw rough in title],FIND(" ",[kw rough in title])+1,20),[kw rough in title]),",","."))</f>
        <v>#N/A</v>
      </c>
      <c r="L5752" s="1">
        <f>IFERROR(FIND("kW",[desc]),0)</f>
        <v>0</v>
      </c>
      <c r="M5752">
        <f t="array" ref="M5752">MIN(IFERROR(FIND(IstNumbers,E5752),""))</f>
        <v>33</v>
      </c>
      <c r="N5752" s="1" t="b">
        <f>IF([first '# in desc]&lt;[pos kw in desc],MID([desc],[pos kw in desc]-7,7))</f>
        <v>0</v>
      </c>
      <c r="O57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52" s="1" t="str">
        <f>TRIM(IF([first '# in desc]&lt;[pos kw in desc],MID([desc],[pos kw in desc]-6,6),FALSE))</f>
        <v>FALSCH</v>
      </c>
      <c r="Q5752" s="1" t="b">
        <f>IF(LEN([manuell])=0,IFERROR([kw fine in title]*1,IFERROR(SUMPRODUCT(COUNTIF(IsDigits,MID([kw in desc],ROW($A$1:$A$150),1)))=LEN([kw in desc]),#N/A)),[manuell])</f>
        <v>0</v>
      </c>
      <c r="R5752" s="1" t="str">
        <f>IF([pos kw in title]&gt;0,MID(J5752,#REF!,4),IF([first '# in title]&gt;0,MID([title],[first '# in title],3),IF([first '# in title]&gt;0,MID([desc],#REF!,3),VLOOKUP([productid],$G$2:$R$1386,8))))</f>
        <v>146</v>
      </c>
      <c r="S5752" s="1" t="e">
        <f>IF([kw in desc]=[kw rough in title],[kw in desc]*1,IFERROR(LEFT([kw_dirty],3)*1,IFERROR(LEFT([kw_dirty],2)*1,"n.a.")))</f>
        <v>#N/A</v>
      </c>
      <c r="T5752" s="1"/>
      <c r="U5752" s="1" t="e">
        <f>VLOOKUP(Tabelle1[[#This Row],[productid]],Tabelle2[#All],2,FALSE)</f>
        <v>#N/A</v>
      </c>
    </row>
    <row r="5753" spans="1:21" hidden="1">
      <c r="A5753" t="s">
        <v>5002</v>
      </c>
      <c r="B5753">
        <v>3920</v>
      </c>
      <c r="C5753">
        <v>289859</v>
      </c>
      <c r="D5753" t="s">
        <v>9448</v>
      </c>
      <c r="E5753" t="s">
        <v>9449</v>
      </c>
      <c r="F5753">
        <v>18406</v>
      </c>
      <c r="G5753">
        <v>1750863</v>
      </c>
      <c r="H5753">
        <f t="shared" si="89"/>
        <v>28</v>
      </c>
      <c r="I5753">
        <f t="array" ref="I5753">MIN(IFERROR(FIND(IstNumbers,A5753),""))</f>
        <v>25</v>
      </c>
      <c r="J5753" s="1" t="str">
        <f>IF([first '# in title]&lt;[pos kw in title],MID([title],[pos kw in title]-6,6),#N/A)</f>
        <v xml:space="preserve">rt 42 </v>
      </c>
      <c r="K575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53" s="1">
        <f>IFERROR(FIND("kW",[desc]),0)</f>
        <v>70</v>
      </c>
      <c r="M5753">
        <f t="array" ref="M5753">MIN(IFERROR(FIND(IstNumbers,E5753),""))</f>
        <v>34</v>
      </c>
      <c r="N5753" s="1" t="str">
        <f>IF([first '# in desc]&lt;[pos kw in desc],MID([desc],[pos kw in desc]-7,7))</f>
        <v xml:space="preserve">­me 42 </v>
      </c>
      <c r="O57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53" s="1" t="str">
        <f>TRIM(IF([first '# in desc]&lt;[pos kw in desc],MID([desc],[pos kw in desc]-6,6),FALSE))</f>
        <v>me 42</v>
      </c>
      <c r="Q5753" s="1">
        <f>IF(LEN([manuell])=0,IFERROR([kw fine in title]*1,IFERROR(SUMPRODUCT(COUNTIF(IsDigits,MID([kw in desc],ROW($A$1:$A$150),1)))=LEN([kw in desc]),#N/A)),[manuell])</f>
        <v>42</v>
      </c>
      <c r="R5753" s="1" t="e">
        <f>IF([pos kw in title]&gt;0,MID(J5753,#REF!,4),IF([first '# in title]&gt;0,MID([title],[first '# in title],3),IF([first '# in title]&gt;0,MID([desc],#REF!,3),VLOOKUP([productid],$G$2:$R$1386,8))))</f>
        <v>#REF!</v>
      </c>
      <c r="S5753" s="1" t="str">
        <f>IF([kw in desc]=[kw rough in title],[kw in desc]*1,IFERROR(LEFT([kw_dirty],3)*1,IFERROR(LEFT([kw_dirty],2)*1,"n.a.")))</f>
        <v>n.a.</v>
      </c>
      <c r="T5753" s="1"/>
      <c r="U5753" s="1">
        <f>VLOOKUP(Tabelle1[[#This Row],[productid]],Tabelle2[#All],2,FALSE)</f>
        <v>42</v>
      </c>
    </row>
    <row r="5754" spans="1:21" hidden="1">
      <c r="A5754" t="s">
        <v>2621</v>
      </c>
      <c r="B5754">
        <v>4170</v>
      </c>
      <c r="C5754">
        <v>289859</v>
      </c>
      <c r="D5754" t="s">
        <v>9450</v>
      </c>
      <c r="E5754" t="s">
        <v>9068</v>
      </c>
      <c r="F5754">
        <v>18406</v>
      </c>
      <c r="G5754">
        <v>3497887</v>
      </c>
      <c r="H5754">
        <f t="shared" si="89"/>
        <v>0</v>
      </c>
      <c r="I5754">
        <f t="array" ref="I5754">MIN(IFERROR(FIND(IstNumbers,A5754),""))</f>
        <v>12</v>
      </c>
      <c r="J5754" s="1" t="e">
        <f>IF([first '# in title]&lt;[pos kw in title],MID([title],[pos kw in title]-6,6),#N/A)</f>
        <v>#N/A</v>
      </c>
      <c r="K5754" s="1" t="e">
        <f>IFERROR(MID(SUBSTITUTE([kw rough in title],",","."),FIND("(",[kw rough in title])+1,20),SUBSTITUTE(IFERROR(MID([kw rough in title],FIND(" ",[kw rough in title])+1,20),[kw rough in title]),",","."))</f>
        <v>#N/A</v>
      </c>
      <c r="L5754" s="1">
        <f>IFERROR(FIND("kW",[desc]),0)</f>
        <v>70</v>
      </c>
      <c r="M5754">
        <f t="array" ref="M5754">MIN(IFERROR(FIND(IstNumbers,E5754),""))</f>
        <v>34</v>
      </c>
      <c r="N5754" s="1" t="str">
        <f>IF([first '# in desc]&lt;[pos kw in desc],MID([desc],[pos kw in desc]-7,7))</f>
        <v xml:space="preserve">­me 42 </v>
      </c>
      <c r="O57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54" s="1" t="str">
        <f>TRIM(IF([first '# in desc]&lt;[pos kw in desc],MID([desc],[pos kw in desc]-6,6),FALSE))</f>
        <v>me 42</v>
      </c>
      <c r="Q5754" s="1" t="b">
        <f>IF(LEN([manuell])=0,IFERROR([kw fine in title]*1,IFERROR(SUMPRODUCT(COUNTIF(IsDigits,MID([kw in desc],ROW($A$1:$A$150),1)))=LEN([kw in desc]),#N/A)),[manuell])</f>
        <v>0</v>
      </c>
      <c r="R5754" s="1" t="str">
        <f>IF([pos kw in title]&gt;0,MID(J5754,#REF!,4),IF([first '# in title]&gt;0,MID([title],[first '# in title],3),IF([first '# in title]&gt;0,MID([desc],#REF!,3),VLOOKUP([productid],$G$2:$R$1386,8))))</f>
        <v xml:space="preserve">42 </v>
      </c>
      <c r="S5754" s="1" t="e">
        <f>IF([kw in desc]=[kw rough in title],[kw in desc]*1,IFERROR(LEFT([kw_dirty],3)*1,IFERROR(LEFT([kw_dirty],2)*1,"n.a.")))</f>
        <v>#N/A</v>
      </c>
      <c r="T5754" s="1"/>
      <c r="U5754" s="1">
        <f>VLOOKUP(Tabelle1[[#This Row],[productid]],Tabelle2[#All],2,FALSE)</f>
        <v>42</v>
      </c>
    </row>
    <row r="5755" spans="1:21">
      <c r="A5755" t="s">
        <v>5128</v>
      </c>
      <c r="B5755">
        <v>3420</v>
      </c>
      <c r="C5755">
        <v>289859</v>
      </c>
      <c r="D5755" t="s">
        <v>9451</v>
      </c>
      <c r="E5755" t="s">
        <v>9452</v>
      </c>
      <c r="F5755">
        <v>18406</v>
      </c>
      <c r="G5755">
        <v>2286143</v>
      </c>
      <c r="H5755">
        <f t="shared" si="89"/>
        <v>0</v>
      </c>
      <c r="I5755">
        <f t="array" ref="I5755">MIN(IFERROR(FIND(IstNumbers,A5755),""))</f>
        <v>12</v>
      </c>
      <c r="J5755" s="1" t="e">
        <f>IF([first '# in title]&lt;[pos kw in title],MID([title],[pos kw in title]-6,6),#N/A)</f>
        <v>#N/A</v>
      </c>
      <c r="K5755" s="1" t="e">
        <f>IFERROR(MID(SUBSTITUTE([kw rough in title],",","."),FIND("(",[kw rough in title])+1,20),SUBSTITUTE(IFERROR(MID([kw rough in title],FIND(" ",[kw rough in title])+1,20),[kw rough in title]),",","."))</f>
        <v>#N/A</v>
      </c>
      <c r="L5755" s="1">
        <f>IFERROR(FIND("kW",[desc]),0)</f>
        <v>0</v>
      </c>
      <c r="M5755">
        <f t="array" ref="M5755">MIN(IFERROR(FIND(IstNumbers,E5755),""))</f>
        <v>33</v>
      </c>
      <c r="N5755" s="1" t="b">
        <f>IF([first '# in desc]&lt;[pos kw in desc],MID([desc],[pos kw in desc]-7,7))</f>
        <v>0</v>
      </c>
      <c r="O57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55" s="1" t="str">
        <f>TRIM(IF([first '# in desc]&lt;[pos kw in desc],MID([desc],[pos kw in desc]-6,6),FALSE))</f>
        <v>FALSCH</v>
      </c>
      <c r="Q5755" s="1" t="b">
        <f>IF(LEN([manuell])=0,IFERROR([kw fine in title]*1,IFERROR(SUMPRODUCT(COUNTIF(IsDigits,MID([kw in desc],ROW($A$1:$A$150),1)))=LEN([kw in desc]),#N/A)),[manuell])</f>
        <v>0</v>
      </c>
      <c r="R5755" s="1" t="str">
        <f>IF([pos kw in title]&gt;0,MID(J5755,#REF!,4),IF([first '# in title]&gt;0,MID([title],[first '# in title],3),IF([first '# in title]&gt;0,MID([desc],#REF!,3),VLOOKUP([productid],$G$2:$R$1386,8))))</f>
        <v>146</v>
      </c>
      <c r="S5755" s="1" t="e">
        <f>IF([kw in desc]=[kw rough in title],[kw in desc]*1,IFERROR(LEFT([kw_dirty],3)*1,IFERROR(LEFT([kw_dirty],2)*1,"n.a.")))</f>
        <v>#N/A</v>
      </c>
      <c r="T5755" s="1"/>
      <c r="U5755" s="1" t="e">
        <f>VLOOKUP(Tabelle1[[#This Row],[productid]],Tabelle2[#All],2,FALSE)</f>
        <v>#N/A</v>
      </c>
    </row>
    <row r="5756" spans="1:21" hidden="1">
      <c r="A5756" t="s">
        <v>5002</v>
      </c>
      <c r="B5756">
        <v>3925</v>
      </c>
      <c r="C5756">
        <v>289859</v>
      </c>
      <c r="D5756" t="s">
        <v>9453</v>
      </c>
      <c r="E5756" t="s">
        <v>8630</v>
      </c>
      <c r="F5756">
        <v>18406</v>
      </c>
      <c r="G5756">
        <v>1750863</v>
      </c>
      <c r="H5756">
        <f t="shared" si="89"/>
        <v>28</v>
      </c>
      <c r="I5756">
        <f t="array" ref="I5756">MIN(IFERROR(FIND(IstNumbers,A5756),""))</f>
        <v>25</v>
      </c>
      <c r="J5756" s="1" t="str">
        <f>IF([first '# in title]&lt;[pos kw in title],MID([title],[pos kw in title]-6,6),#N/A)</f>
        <v xml:space="preserve">rt 42 </v>
      </c>
      <c r="K575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56" s="1">
        <f>IFERROR(FIND("kW",[desc]),0)</f>
        <v>70</v>
      </c>
      <c r="M5756">
        <f t="array" ref="M5756">MIN(IFERROR(FIND(IstNumbers,E5756),""))</f>
        <v>34</v>
      </c>
      <c r="N5756" s="1" t="str">
        <f>IF([first '# in desc]&lt;[pos kw in desc],MID([desc],[pos kw in desc]-7,7))</f>
        <v xml:space="preserve">­me 42 </v>
      </c>
      <c r="O57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56" s="1" t="str">
        <f>TRIM(IF([first '# in desc]&lt;[pos kw in desc],MID([desc],[pos kw in desc]-6,6),FALSE))</f>
        <v>me 42</v>
      </c>
      <c r="Q5756" s="1">
        <f>IF(LEN([manuell])=0,IFERROR([kw fine in title]*1,IFERROR(SUMPRODUCT(COUNTIF(IsDigits,MID([kw in desc],ROW($A$1:$A$150),1)))=LEN([kw in desc]),#N/A)),[manuell])</f>
        <v>42</v>
      </c>
      <c r="R5756" s="1" t="e">
        <f>IF([pos kw in title]&gt;0,MID(J5756,#REF!,4),IF([first '# in title]&gt;0,MID([title],[first '# in title],3),IF([first '# in title]&gt;0,MID([desc],#REF!,3),VLOOKUP([productid],$G$2:$R$1386,8))))</f>
        <v>#REF!</v>
      </c>
      <c r="S5756" s="1" t="str">
        <f>IF([kw in desc]=[kw rough in title],[kw in desc]*1,IFERROR(LEFT([kw_dirty],3)*1,IFERROR(LEFT([kw_dirty],2)*1,"n.a.")))</f>
        <v>n.a.</v>
      </c>
      <c r="T5756" s="1"/>
      <c r="U5756" s="1">
        <f>VLOOKUP(Tabelle1[[#This Row],[productid]],Tabelle2[#All],2,FALSE)</f>
        <v>42</v>
      </c>
    </row>
    <row r="5757" spans="1:21" hidden="1">
      <c r="A5757" t="s">
        <v>2621</v>
      </c>
      <c r="B5757">
        <v>4170</v>
      </c>
      <c r="C5757">
        <v>289859</v>
      </c>
      <c r="D5757" t="s">
        <v>9454</v>
      </c>
      <c r="E5757" t="s">
        <v>9455</v>
      </c>
      <c r="F5757">
        <v>18406</v>
      </c>
      <c r="G5757">
        <v>3497887</v>
      </c>
      <c r="H5757">
        <f t="shared" si="89"/>
        <v>0</v>
      </c>
      <c r="I5757">
        <f t="array" ref="I5757">MIN(IFERROR(FIND(IstNumbers,A5757),""))</f>
        <v>12</v>
      </c>
      <c r="J5757" s="1" t="e">
        <f>IF([first '# in title]&lt;[pos kw in title],MID([title],[pos kw in title]-6,6),#N/A)</f>
        <v>#N/A</v>
      </c>
      <c r="K5757" s="1" t="e">
        <f>IFERROR(MID(SUBSTITUTE([kw rough in title],",","."),FIND("(",[kw rough in title])+1,20),SUBSTITUTE(IFERROR(MID([kw rough in title],FIND(" ",[kw rough in title])+1,20),[kw rough in title]),",","."))</f>
        <v>#N/A</v>
      </c>
      <c r="L5757" s="1">
        <f>IFERROR(FIND("kW",[desc]),0)</f>
        <v>70</v>
      </c>
      <c r="M5757">
        <f t="array" ref="M5757">MIN(IFERROR(FIND(IstNumbers,E5757),""))</f>
        <v>34</v>
      </c>
      <c r="N5757" s="1" t="str">
        <f>IF([first '# in desc]&lt;[pos kw in desc],MID([desc],[pos kw in desc]-7,7))</f>
        <v xml:space="preserve">­me 42 </v>
      </c>
      <c r="O57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57" s="1" t="str">
        <f>TRIM(IF([first '# in desc]&lt;[pos kw in desc],MID([desc],[pos kw in desc]-6,6),FALSE))</f>
        <v>me 42</v>
      </c>
      <c r="Q5757" s="1" t="b">
        <f>IF(LEN([manuell])=0,IFERROR([kw fine in title]*1,IFERROR(SUMPRODUCT(COUNTIF(IsDigits,MID([kw in desc],ROW($A$1:$A$150),1)))=LEN([kw in desc]),#N/A)),[manuell])</f>
        <v>0</v>
      </c>
      <c r="R5757" s="1" t="str">
        <f>IF([pos kw in title]&gt;0,MID(J5757,#REF!,4),IF([first '# in title]&gt;0,MID([title],[first '# in title],3),IF([first '# in title]&gt;0,MID([desc],#REF!,3),VLOOKUP([productid],$G$2:$R$1386,8))))</f>
        <v xml:space="preserve">42 </v>
      </c>
      <c r="S5757" s="1" t="e">
        <f>IF([kw in desc]=[kw rough in title],[kw in desc]*1,IFERROR(LEFT([kw_dirty],3)*1,IFERROR(LEFT([kw_dirty],2)*1,"n.a.")))</f>
        <v>#N/A</v>
      </c>
      <c r="T5757" s="1"/>
      <c r="U5757" s="1">
        <f>VLOOKUP(Tabelle1[[#This Row],[productid]],Tabelle2[#All],2,FALSE)</f>
        <v>42</v>
      </c>
    </row>
    <row r="5758" spans="1:21" hidden="1">
      <c r="A5758" t="s">
        <v>5002</v>
      </c>
      <c r="B5758">
        <v>3925</v>
      </c>
      <c r="C5758">
        <v>289859</v>
      </c>
      <c r="D5758" t="s">
        <v>9456</v>
      </c>
      <c r="E5758" t="s">
        <v>7500</v>
      </c>
      <c r="F5758">
        <v>18406</v>
      </c>
      <c r="G5758">
        <v>1750863</v>
      </c>
      <c r="H5758">
        <f t="shared" si="89"/>
        <v>28</v>
      </c>
      <c r="I5758">
        <f t="array" ref="I5758">MIN(IFERROR(FIND(IstNumbers,A5758),""))</f>
        <v>25</v>
      </c>
      <c r="J5758" s="1" t="str">
        <f>IF([first '# in title]&lt;[pos kw in title],MID([title],[pos kw in title]-6,6),#N/A)</f>
        <v xml:space="preserve">rt 42 </v>
      </c>
      <c r="K575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58" s="1">
        <f>IFERROR(FIND("kW",[desc]),0)</f>
        <v>70</v>
      </c>
      <c r="M5758">
        <f t="array" ref="M5758">MIN(IFERROR(FIND(IstNumbers,E5758),""))</f>
        <v>34</v>
      </c>
      <c r="N5758" s="1" t="str">
        <f>IF([first '# in desc]&lt;[pos kw in desc],MID([desc],[pos kw in desc]-7,7))</f>
        <v xml:space="preserve">­me 42 </v>
      </c>
      <c r="O57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58" s="1" t="str">
        <f>TRIM(IF([first '# in desc]&lt;[pos kw in desc],MID([desc],[pos kw in desc]-6,6),FALSE))</f>
        <v>me 42</v>
      </c>
      <c r="Q5758" s="1">
        <f>IF(LEN([manuell])=0,IFERROR([kw fine in title]*1,IFERROR(SUMPRODUCT(COUNTIF(IsDigits,MID([kw in desc],ROW($A$1:$A$150),1)))=LEN([kw in desc]),#N/A)),[manuell])</f>
        <v>42</v>
      </c>
      <c r="R5758" s="1" t="e">
        <f>IF([pos kw in title]&gt;0,MID(J5758,#REF!,4),IF([first '# in title]&gt;0,MID([title],[first '# in title],3),IF([first '# in title]&gt;0,MID([desc],#REF!,3),VLOOKUP([productid],$G$2:$R$1386,8))))</f>
        <v>#REF!</v>
      </c>
      <c r="S5758" s="1" t="str">
        <f>IF([kw in desc]=[kw rough in title],[kw in desc]*1,IFERROR(LEFT([kw_dirty],3)*1,IFERROR(LEFT([kw_dirty],2)*1,"n.a.")))</f>
        <v>n.a.</v>
      </c>
      <c r="T5758" s="1"/>
      <c r="U5758" s="1">
        <f>VLOOKUP(Tabelle1[[#This Row],[productid]],Tabelle2[#All],2,FALSE)</f>
        <v>42</v>
      </c>
    </row>
    <row r="5759" spans="1:21" hidden="1">
      <c r="A5759" t="s">
        <v>2621</v>
      </c>
      <c r="B5759">
        <v>4175</v>
      </c>
      <c r="C5759">
        <v>289859</v>
      </c>
      <c r="D5759" t="s">
        <v>9457</v>
      </c>
      <c r="E5759" t="s">
        <v>9458</v>
      </c>
      <c r="F5759">
        <v>18406</v>
      </c>
      <c r="G5759">
        <v>3497887</v>
      </c>
      <c r="H5759">
        <f t="shared" si="89"/>
        <v>0</v>
      </c>
      <c r="I5759">
        <f t="array" ref="I5759">MIN(IFERROR(FIND(IstNumbers,A5759),""))</f>
        <v>12</v>
      </c>
      <c r="J5759" s="1" t="e">
        <f>IF([first '# in title]&lt;[pos kw in title],MID([title],[pos kw in title]-6,6),#N/A)</f>
        <v>#N/A</v>
      </c>
      <c r="K5759" s="1" t="e">
        <f>IFERROR(MID(SUBSTITUTE([kw rough in title],",","."),FIND("(",[kw rough in title])+1,20),SUBSTITUTE(IFERROR(MID([kw rough in title],FIND(" ",[kw rough in title])+1,20),[kw rough in title]),",","."))</f>
        <v>#N/A</v>
      </c>
      <c r="L5759" s="1">
        <f>IFERROR(FIND("kW",[desc]),0)</f>
        <v>70</v>
      </c>
      <c r="M5759">
        <f t="array" ref="M5759">MIN(IFERROR(FIND(IstNumbers,E5759),""))</f>
        <v>34</v>
      </c>
      <c r="N5759" s="1" t="str">
        <f>IF([first '# in desc]&lt;[pos kw in desc],MID([desc],[pos kw in desc]-7,7))</f>
        <v xml:space="preserve">­me 42 </v>
      </c>
      <c r="O57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59" s="1" t="str">
        <f>TRIM(IF([first '# in desc]&lt;[pos kw in desc],MID([desc],[pos kw in desc]-6,6),FALSE))</f>
        <v>me 42</v>
      </c>
      <c r="Q5759" s="1" t="b">
        <f>IF(LEN([manuell])=0,IFERROR([kw fine in title]*1,IFERROR(SUMPRODUCT(COUNTIF(IsDigits,MID([kw in desc],ROW($A$1:$A$150),1)))=LEN([kw in desc]),#N/A)),[manuell])</f>
        <v>0</v>
      </c>
      <c r="R5759" s="1" t="str">
        <f>IF([pos kw in title]&gt;0,MID(J5759,#REF!,4),IF([first '# in title]&gt;0,MID([title],[first '# in title],3),IF([first '# in title]&gt;0,MID([desc],#REF!,3),VLOOKUP([productid],$G$2:$R$1386,8))))</f>
        <v xml:space="preserve">42 </v>
      </c>
      <c r="S5759" s="1" t="e">
        <f>IF([kw in desc]=[kw rough in title],[kw in desc]*1,IFERROR(LEFT([kw_dirty],3)*1,IFERROR(LEFT([kw_dirty],2)*1,"n.a.")))</f>
        <v>#N/A</v>
      </c>
      <c r="T5759" s="1"/>
      <c r="U5759" s="1">
        <f>VLOOKUP(Tabelle1[[#This Row],[productid]],Tabelle2[#All],2,FALSE)</f>
        <v>42</v>
      </c>
    </row>
    <row r="5760" spans="1:21" hidden="1">
      <c r="A5760" t="s">
        <v>5002</v>
      </c>
      <c r="B5760">
        <v>3925</v>
      </c>
      <c r="C5760">
        <v>289859</v>
      </c>
      <c r="D5760" t="s">
        <v>9459</v>
      </c>
      <c r="E5760" t="s">
        <v>9460</v>
      </c>
      <c r="F5760">
        <v>18406</v>
      </c>
      <c r="G5760">
        <v>1750863</v>
      </c>
      <c r="H5760">
        <f t="shared" si="89"/>
        <v>28</v>
      </c>
      <c r="I5760">
        <f t="array" ref="I5760">MIN(IFERROR(FIND(IstNumbers,A5760),""))</f>
        <v>25</v>
      </c>
      <c r="J5760" s="1" t="str">
        <f>IF([first '# in title]&lt;[pos kw in title],MID([title],[pos kw in title]-6,6),#N/A)</f>
        <v xml:space="preserve">rt 42 </v>
      </c>
      <c r="K576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60" s="1">
        <f>IFERROR(FIND("kW",[desc]),0)</f>
        <v>70</v>
      </c>
      <c r="M5760">
        <f t="array" ref="M5760">MIN(IFERROR(FIND(IstNumbers,E5760),""))</f>
        <v>34</v>
      </c>
      <c r="N5760" s="1" t="str">
        <f>IF([first '# in desc]&lt;[pos kw in desc],MID([desc],[pos kw in desc]-7,7))</f>
        <v xml:space="preserve">­me 42 </v>
      </c>
      <c r="O57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0" s="1" t="str">
        <f>TRIM(IF([first '# in desc]&lt;[pos kw in desc],MID([desc],[pos kw in desc]-6,6),FALSE))</f>
        <v>me 42</v>
      </c>
      <c r="Q5760" s="1">
        <f>IF(LEN([manuell])=0,IFERROR([kw fine in title]*1,IFERROR(SUMPRODUCT(COUNTIF(IsDigits,MID([kw in desc],ROW($A$1:$A$150),1)))=LEN([kw in desc]),#N/A)),[manuell])</f>
        <v>42</v>
      </c>
      <c r="R5760" s="1" t="e">
        <f>IF([pos kw in title]&gt;0,MID(J5760,#REF!,4),IF([first '# in title]&gt;0,MID([title],[first '# in title],3),IF([first '# in title]&gt;0,MID([desc],#REF!,3),VLOOKUP([productid],$G$2:$R$1386,8))))</f>
        <v>#REF!</v>
      </c>
      <c r="S5760" s="1" t="str">
        <f>IF([kw in desc]=[kw rough in title],[kw in desc]*1,IFERROR(LEFT([kw_dirty],3)*1,IFERROR(LEFT([kw_dirty],2)*1,"n.a.")))</f>
        <v>n.a.</v>
      </c>
      <c r="T5760" s="1"/>
      <c r="U5760" s="1">
        <f>VLOOKUP(Tabelle1[[#This Row],[productid]],Tabelle2[#All],2,FALSE)</f>
        <v>42</v>
      </c>
    </row>
    <row r="5761" spans="1:21" hidden="1">
      <c r="A5761" t="s">
        <v>2621</v>
      </c>
      <c r="B5761">
        <v>4175</v>
      </c>
      <c r="C5761">
        <v>289859</v>
      </c>
      <c r="D5761" t="s">
        <v>9461</v>
      </c>
      <c r="E5761" t="s">
        <v>9462</v>
      </c>
      <c r="F5761">
        <v>18406</v>
      </c>
      <c r="G5761">
        <v>3497887</v>
      </c>
      <c r="H5761">
        <f t="shared" si="89"/>
        <v>0</v>
      </c>
      <c r="I5761">
        <f t="array" ref="I5761">MIN(IFERROR(FIND(IstNumbers,A5761),""))</f>
        <v>12</v>
      </c>
      <c r="J5761" s="1" t="e">
        <f>IF([first '# in title]&lt;[pos kw in title],MID([title],[pos kw in title]-6,6),#N/A)</f>
        <v>#N/A</v>
      </c>
      <c r="K5761" s="1" t="e">
        <f>IFERROR(MID(SUBSTITUTE([kw rough in title],",","."),FIND("(",[kw rough in title])+1,20),SUBSTITUTE(IFERROR(MID([kw rough in title],FIND(" ",[kw rough in title])+1,20),[kw rough in title]),",","."))</f>
        <v>#N/A</v>
      </c>
      <c r="L5761" s="1">
        <f>IFERROR(FIND("kW",[desc]),0)</f>
        <v>70</v>
      </c>
      <c r="M5761">
        <f t="array" ref="M5761">MIN(IFERROR(FIND(IstNumbers,E5761),""))</f>
        <v>34</v>
      </c>
      <c r="N5761" s="1" t="str">
        <f>IF([first '# in desc]&lt;[pos kw in desc],MID([desc],[pos kw in desc]-7,7))</f>
        <v xml:space="preserve">­me 42 </v>
      </c>
      <c r="O57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1" s="1" t="str">
        <f>TRIM(IF([first '# in desc]&lt;[pos kw in desc],MID([desc],[pos kw in desc]-6,6),FALSE))</f>
        <v>me 42</v>
      </c>
      <c r="Q5761" s="1" t="b">
        <f>IF(LEN([manuell])=0,IFERROR([kw fine in title]*1,IFERROR(SUMPRODUCT(COUNTIF(IsDigits,MID([kw in desc],ROW($A$1:$A$150),1)))=LEN([kw in desc]),#N/A)),[manuell])</f>
        <v>0</v>
      </c>
      <c r="R5761" s="1" t="str">
        <f>IF([pos kw in title]&gt;0,MID(J5761,#REF!,4),IF([first '# in title]&gt;0,MID([title],[first '# in title],3),IF([first '# in title]&gt;0,MID([desc],#REF!,3),VLOOKUP([productid],$G$2:$R$1386,8))))</f>
        <v xml:space="preserve">42 </v>
      </c>
      <c r="S5761" s="1" t="e">
        <f>IF([kw in desc]=[kw rough in title],[kw in desc]*1,IFERROR(LEFT([kw_dirty],3)*1,IFERROR(LEFT([kw_dirty],2)*1,"n.a.")))</f>
        <v>#N/A</v>
      </c>
      <c r="T5761" s="1"/>
      <c r="U5761" s="1">
        <f>VLOOKUP(Tabelle1[[#This Row],[productid]],Tabelle2[#All],2,FALSE)</f>
        <v>42</v>
      </c>
    </row>
    <row r="5762" spans="1:21" hidden="1">
      <c r="A5762" t="s">
        <v>5002</v>
      </c>
      <c r="B5762">
        <v>3930</v>
      </c>
      <c r="C5762">
        <v>289859</v>
      </c>
      <c r="D5762" t="s">
        <v>9463</v>
      </c>
      <c r="E5762" t="s">
        <v>8633</v>
      </c>
      <c r="F5762">
        <v>18406</v>
      </c>
      <c r="G5762">
        <v>1750863</v>
      </c>
      <c r="H5762">
        <f t="shared" si="89"/>
        <v>28</v>
      </c>
      <c r="I5762">
        <f t="array" ref="I5762">MIN(IFERROR(FIND(IstNumbers,A5762),""))</f>
        <v>25</v>
      </c>
      <c r="J5762" s="1" t="str">
        <f>IF([first '# in title]&lt;[pos kw in title],MID([title],[pos kw in title]-6,6),#N/A)</f>
        <v xml:space="preserve">rt 42 </v>
      </c>
      <c r="K576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62" s="1">
        <f>IFERROR(FIND("kW",[desc]),0)</f>
        <v>70</v>
      </c>
      <c r="M5762">
        <f t="array" ref="M5762">MIN(IFERROR(FIND(IstNumbers,E5762),""))</f>
        <v>34</v>
      </c>
      <c r="N5762" s="1" t="str">
        <f>IF([first '# in desc]&lt;[pos kw in desc],MID([desc],[pos kw in desc]-7,7))</f>
        <v xml:space="preserve">­me 42 </v>
      </c>
      <c r="O57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2" s="1" t="str">
        <f>TRIM(IF([first '# in desc]&lt;[pos kw in desc],MID([desc],[pos kw in desc]-6,6),FALSE))</f>
        <v>me 42</v>
      </c>
      <c r="Q5762" s="1">
        <f>IF(LEN([manuell])=0,IFERROR([kw fine in title]*1,IFERROR(SUMPRODUCT(COUNTIF(IsDigits,MID([kw in desc],ROW($A$1:$A$150),1)))=LEN([kw in desc]),#N/A)),[manuell])</f>
        <v>42</v>
      </c>
      <c r="R5762" s="1" t="e">
        <f>IF([pos kw in title]&gt;0,MID(J5762,#REF!,4),IF([first '# in title]&gt;0,MID([title],[first '# in title],3),IF([first '# in title]&gt;0,MID([desc],#REF!,3),VLOOKUP([productid],$G$2:$R$1386,8))))</f>
        <v>#REF!</v>
      </c>
      <c r="S5762" s="1" t="str">
        <f>IF([kw in desc]=[kw rough in title],[kw in desc]*1,IFERROR(LEFT([kw_dirty],3)*1,IFERROR(LEFT([kw_dirty],2)*1,"n.a.")))</f>
        <v>n.a.</v>
      </c>
      <c r="T5762" s="1"/>
      <c r="U5762" s="1">
        <f>VLOOKUP(Tabelle1[[#This Row],[productid]],Tabelle2[#All],2,FALSE)</f>
        <v>42</v>
      </c>
    </row>
    <row r="5763" spans="1:21" hidden="1">
      <c r="A5763" t="s">
        <v>2621</v>
      </c>
      <c r="B5763">
        <v>4180</v>
      </c>
      <c r="C5763">
        <v>289859</v>
      </c>
      <c r="D5763" t="s">
        <v>9464</v>
      </c>
      <c r="E5763" t="s">
        <v>9465</v>
      </c>
      <c r="F5763">
        <v>18406</v>
      </c>
      <c r="G5763">
        <v>3497887</v>
      </c>
      <c r="H5763">
        <f t="shared" si="89"/>
        <v>0</v>
      </c>
      <c r="I5763">
        <f t="array" ref="I5763">MIN(IFERROR(FIND(IstNumbers,A5763),""))</f>
        <v>12</v>
      </c>
      <c r="J5763" s="1" t="e">
        <f>IF([first '# in title]&lt;[pos kw in title],MID([title],[pos kw in title]-6,6),#N/A)</f>
        <v>#N/A</v>
      </c>
      <c r="K5763" s="1" t="e">
        <f>IFERROR(MID(SUBSTITUTE([kw rough in title],",","."),FIND("(",[kw rough in title])+1,20),SUBSTITUTE(IFERROR(MID([kw rough in title],FIND(" ",[kw rough in title])+1,20),[kw rough in title]),",","."))</f>
        <v>#N/A</v>
      </c>
      <c r="L5763" s="1">
        <f>IFERROR(FIND("kW",[desc]),0)</f>
        <v>70</v>
      </c>
      <c r="M5763">
        <f t="array" ref="M5763">MIN(IFERROR(FIND(IstNumbers,E5763),""))</f>
        <v>34</v>
      </c>
      <c r="N5763" s="1" t="str">
        <f>IF([first '# in desc]&lt;[pos kw in desc],MID([desc],[pos kw in desc]-7,7))</f>
        <v xml:space="preserve">­me 42 </v>
      </c>
      <c r="O57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3" s="1" t="str">
        <f>TRIM(IF([first '# in desc]&lt;[pos kw in desc],MID([desc],[pos kw in desc]-6,6),FALSE))</f>
        <v>me 42</v>
      </c>
      <c r="Q5763" s="1" t="b">
        <f>IF(LEN([manuell])=0,IFERROR([kw fine in title]*1,IFERROR(SUMPRODUCT(COUNTIF(IsDigits,MID([kw in desc],ROW($A$1:$A$150),1)))=LEN([kw in desc]),#N/A)),[manuell])</f>
        <v>0</v>
      </c>
      <c r="R5763" s="1" t="str">
        <f>IF([pos kw in title]&gt;0,MID(J5763,#REF!,4),IF([first '# in title]&gt;0,MID([title],[first '# in title],3),IF([first '# in title]&gt;0,MID([desc],#REF!,3),VLOOKUP([productid],$G$2:$R$1386,8))))</f>
        <v xml:space="preserve">42 </v>
      </c>
      <c r="S5763" s="1" t="e">
        <f>IF([kw in desc]=[kw rough in title],[kw in desc]*1,IFERROR(LEFT([kw_dirty],3)*1,IFERROR(LEFT([kw_dirty],2)*1,"n.a.")))</f>
        <v>#N/A</v>
      </c>
      <c r="T5763" s="1"/>
      <c r="U5763" s="1">
        <f>VLOOKUP(Tabelle1[[#This Row],[productid]],Tabelle2[#All],2,FALSE)</f>
        <v>42</v>
      </c>
    </row>
    <row r="5764" spans="1:21" hidden="1">
      <c r="A5764" t="s">
        <v>5002</v>
      </c>
      <c r="B5764">
        <v>3930</v>
      </c>
      <c r="C5764">
        <v>289859</v>
      </c>
      <c r="D5764" t="s">
        <v>9466</v>
      </c>
      <c r="E5764" t="s">
        <v>8636</v>
      </c>
      <c r="F5764">
        <v>18406</v>
      </c>
      <c r="G5764">
        <v>1750863</v>
      </c>
      <c r="H5764">
        <f t="shared" ref="H5764:H5827" si="90">IFERROR(FIND("kW",A5764),0)</f>
        <v>28</v>
      </c>
      <c r="I5764">
        <f t="array" ref="I5764">MIN(IFERROR(FIND(IstNumbers,A5764),""))</f>
        <v>25</v>
      </c>
      <c r="J5764" s="1" t="str">
        <f>IF([first '# in title]&lt;[pos kw in title],MID([title],[pos kw in title]-6,6),#N/A)</f>
        <v xml:space="preserve">rt 42 </v>
      </c>
      <c r="K576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64" s="1">
        <f>IFERROR(FIND("kW",[desc]),0)</f>
        <v>70</v>
      </c>
      <c r="M5764">
        <f t="array" ref="M5764">MIN(IFERROR(FIND(IstNumbers,E5764),""))</f>
        <v>34</v>
      </c>
      <c r="N5764" s="1" t="str">
        <f>IF([first '# in desc]&lt;[pos kw in desc],MID([desc],[pos kw in desc]-7,7))</f>
        <v xml:space="preserve">­me 42 </v>
      </c>
      <c r="O57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4" s="1" t="str">
        <f>TRIM(IF([first '# in desc]&lt;[pos kw in desc],MID([desc],[pos kw in desc]-6,6),FALSE))</f>
        <v>me 42</v>
      </c>
      <c r="Q5764" s="1">
        <f>IF(LEN([manuell])=0,IFERROR([kw fine in title]*1,IFERROR(SUMPRODUCT(COUNTIF(IsDigits,MID([kw in desc],ROW($A$1:$A$150),1)))=LEN([kw in desc]),#N/A)),[manuell])</f>
        <v>42</v>
      </c>
      <c r="R5764" s="1" t="e">
        <f>IF([pos kw in title]&gt;0,MID(J5764,#REF!,4),IF([first '# in title]&gt;0,MID([title],[first '# in title],3),IF([first '# in title]&gt;0,MID([desc],#REF!,3),VLOOKUP([productid],$G$2:$R$1386,8))))</f>
        <v>#REF!</v>
      </c>
      <c r="S5764" s="1" t="str">
        <f>IF([kw in desc]=[kw rough in title],[kw in desc]*1,IFERROR(LEFT([kw_dirty],3)*1,IFERROR(LEFT([kw_dirty],2)*1,"n.a.")))</f>
        <v>n.a.</v>
      </c>
      <c r="T5764" s="1"/>
      <c r="U5764" s="1">
        <f>VLOOKUP(Tabelle1[[#This Row],[productid]],Tabelle2[#All],2,FALSE)</f>
        <v>42</v>
      </c>
    </row>
    <row r="5765" spans="1:21" hidden="1">
      <c r="A5765" t="s">
        <v>2621</v>
      </c>
      <c r="B5765">
        <v>4180</v>
      </c>
      <c r="C5765">
        <v>289859</v>
      </c>
      <c r="D5765" t="s">
        <v>9467</v>
      </c>
      <c r="E5765" t="s">
        <v>9468</v>
      </c>
      <c r="F5765">
        <v>18406</v>
      </c>
      <c r="G5765">
        <v>3497887</v>
      </c>
      <c r="H5765">
        <f t="shared" si="90"/>
        <v>0</v>
      </c>
      <c r="I5765">
        <f t="array" ref="I5765">MIN(IFERROR(FIND(IstNumbers,A5765),""))</f>
        <v>12</v>
      </c>
      <c r="J5765" s="1" t="e">
        <f>IF([first '# in title]&lt;[pos kw in title],MID([title],[pos kw in title]-6,6),#N/A)</f>
        <v>#N/A</v>
      </c>
      <c r="K5765" s="1" t="e">
        <f>IFERROR(MID(SUBSTITUTE([kw rough in title],",","."),FIND("(",[kw rough in title])+1,20),SUBSTITUTE(IFERROR(MID([kw rough in title],FIND(" ",[kw rough in title])+1,20),[kw rough in title]),",","."))</f>
        <v>#N/A</v>
      </c>
      <c r="L5765" s="1">
        <f>IFERROR(FIND("kW",[desc]),0)</f>
        <v>70</v>
      </c>
      <c r="M5765">
        <f t="array" ref="M5765">MIN(IFERROR(FIND(IstNumbers,E5765),""))</f>
        <v>34</v>
      </c>
      <c r="N5765" s="1" t="str">
        <f>IF([first '# in desc]&lt;[pos kw in desc],MID([desc],[pos kw in desc]-7,7))</f>
        <v xml:space="preserve">­me 42 </v>
      </c>
      <c r="O57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5" s="1" t="str">
        <f>TRIM(IF([first '# in desc]&lt;[pos kw in desc],MID([desc],[pos kw in desc]-6,6),FALSE))</f>
        <v>me 42</v>
      </c>
      <c r="Q5765" s="1" t="b">
        <f>IF(LEN([manuell])=0,IFERROR([kw fine in title]*1,IFERROR(SUMPRODUCT(COUNTIF(IsDigits,MID([kw in desc],ROW($A$1:$A$150),1)))=LEN([kw in desc]),#N/A)),[manuell])</f>
        <v>0</v>
      </c>
      <c r="R5765" s="1" t="str">
        <f>IF([pos kw in title]&gt;0,MID(J5765,#REF!,4),IF([first '# in title]&gt;0,MID([title],[first '# in title],3),IF([first '# in title]&gt;0,MID([desc],#REF!,3),VLOOKUP([productid],$G$2:$R$1386,8))))</f>
        <v xml:space="preserve">42 </v>
      </c>
      <c r="S5765" s="1" t="e">
        <f>IF([kw in desc]=[kw rough in title],[kw in desc]*1,IFERROR(LEFT([kw_dirty],3)*1,IFERROR(LEFT([kw_dirty],2)*1,"n.a.")))</f>
        <v>#N/A</v>
      </c>
      <c r="T5765" s="1"/>
      <c r="U5765" s="1">
        <f>VLOOKUP(Tabelle1[[#This Row],[productid]],Tabelle2[#All],2,FALSE)</f>
        <v>42</v>
      </c>
    </row>
    <row r="5766" spans="1:21" hidden="1">
      <c r="A5766" t="s">
        <v>5002</v>
      </c>
      <c r="B5766">
        <v>3930</v>
      </c>
      <c r="C5766">
        <v>289859</v>
      </c>
      <c r="D5766" t="s">
        <v>9469</v>
      </c>
      <c r="E5766" t="s">
        <v>8639</v>
      </c>
      <c r="F5766">
        <v>18406</v>
      </c>
      <c r="G5766">
        <v>1750863</v>
      </c>
      <c r="H5766">
        <f t="shared" si="90"/>
        <v>28</v>
      </c>
      <c r="I5766">
        <f t="array" ref="I5766">MIN(IFERROR(FIND(IstNumbers,A5766),""))</f>
        <v>25</v>
      </c>
      <c r="J5766" s="1" t="str">
        <f>IF([first '# in title]&lt;[pos kw in title],MID([title],[pos kw in title]-6,6),#N/A)</f>
        <v xml:space="preserve">rt 42 </v>
      </c>
      <c r="K576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66" s="1">
        <f>IFERROR(FIND("kW",[desc]),0)</f>
        <v>70</v>
      </c>
      <c r="M5766">
        <f t="array" ref="M5766">MIN(IFERROR(FIND(IstNumbers,E5766),""))</f>
        <v>34</v>
      </c>
      <c r="N5766" s="1" t="str">
        <f>IF([first '# in desc]&lt;[pos kw in desc],MID([desc],[pos kw in desc]-7,7))</f>
        <v xml:space="preserve">­me 42 </v>
      </c>
      <c r="O57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6" s="1" t="str">
        <f>TRIM(IF([first '# in desc]&lt;[pos kw in desc],MID([desc],[pos kw in desc]-6,6),FALSE))</f>
        <v>me 42</v>
      </c>
      <c r="Q5766" s="1">
        <f>IF(LEN([manuell])=0,IFERROR([kw fine in title]*1,IFERROR(SUMPRODUCT(COUNTIF(IsDigits,MID([kw in desc],ROW($A$1:$A$150),1)))=LEN([kw in desc]),#N/A)),[manuell])</f>
        <v>42</v>
      </c>
      <c r="R5766" s="1" t="e">
        <f>IF([pos kw in title]&gt;0,MID(J5766,#REF!,4),IF([first '# in title]&gt;0,MID([title],[first '# in title],3),IF([first '# in title]&gt;0,MID([desc],#REF!,3),VLOOKUP([productid],$G$2:$R$1386,8))))</f>
        <v>#REF!</v>
      </c>
      <c r="S5766" s="1" t="str">
        <f>IF([kw in desc]=[kw rough in title],[kw in desc]*1,IFERROR(LEFT([kw_dirty],3)*1,IFERROR(LEFT([kw_dirty],2)*1,"n.a.")))</f>
        <v>n.a.</v>
      </c>
      <c r="T5766" s="1"/>
      <c r="U5766" s="1">
        <f>VLOOKUP(Tabelle1[[#This Row],[productid]],Tabelle2[#All],2,FALSE)</f>
        <v>42</v>
      </c>
    </row>
    <row r="5767" spans="1:21" hidden="1">
      <c r="A5767" t="s">
        <v>2621</v>
      </c>
      <c r="B5767">
        <v>4180</v>
      </c>
      <c r="C5767">
        <v>289859</v>
      </c>
      <c r="D5767" t="s">
        <v>9470</v>
      </c>
      <c r="E5767" t="s">
        <v>9471</v>
      </c>
      <c r="F5767">
        <v>18406</v>
      </c>
      <c r="G5767">
        <v>3497887</v>
      </c>
      <c r="H5767">
        <f t="shared" si="90"/>
        <v>0</v>
      </c>
      <c r="I5767">
        <f t="array" ref="I5767">MIN(IFERROR(FIND(IstNumbers,A5767),""))</f>
        <v>12</v>
      </c>
      <c r="J5767" s="1" t="e">
        <f>IF([first '# in title]&lt;[pos kw in title],MID([title],[pos kw in title]-6,6),#N/A)</f>
        <v>#N/A</v>
      </c>
      <c r="K5767" s="1" t="e">
        <f>IFERROR(MID(SUBSTITUTE([kw rough in title],",","."),FIND("(",[kw rough in title])+1,20),SUBSTITUTE(IFERROR(MID([kw rough in title],FIND(" ",[kw rough in title])+1,20),[kw rough in title]),",","."))</f>
        <v>#N/A</v>
      </c>
      <c r="L5767" s="1">
        <f>IFERROR(FIND("kW",[desc]),0)</f>
        <v>70</v>
      </c>
      <c r="M5767">
        <f t="array" ref="M5767">MIN(IFERROR(FIND(IstNumbers,E5767),""))</f>
        <v>34</v>
      </c>
      <c r="N5767" s="1" t="str">
        <f>IF([first '# in desc]&lt;[pos kw in desc],MID([desc],[pos kw in desc]-7,7))</f>
        <v xml:space="preserve">­me 42 </v>
      </c>
      <c r="O57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7" s="1" t="str">
        <f>TRIM(IF([first '# in desc]&lt;[pos kw in desc],MID([desc],[pos kw in desc]-6,6),FALSE))</f>
        <v>me 42</v>
      </c>
      <c r="Q5767" s="1" t="b">
        <f>IF(LEN([manuell])=0,IFERROR([kw fine in title]*1,IFERROR(SUMPRODUCT(COUNTIF(IsDigits,MID([kw in desc],ROW($A$1:$A$150),1)))=LEN([kw in desc]),#N/A)),[manuell])</f>
        <v>0</v>
      </c>
      <c r="R5767" s="1" t="str">
        <f>IF([pos kw in title]&gt;0,MID(J5767,#REF!,4),IF([first '# in title]&gt;0,MID([title],[first '# in title],3),IF([first '# in title]&gt;0,MID([desc],#REF!,3),VLOOKUP([productid],$G$2:$R$1386,8))))</f>
        <v xml:space="preserve">42 </v>
      </c>
      <c r="S5767" s="1" t="e">
        <f>IF([kw in desc]=[kw rough in title],[kw in desc]*1,IFERROR(LEFT([kw_dirty],3)*1,IFERROR(LEFT([kw_dirty],2)*1,"n.a.")))</f>
        <v>#N/A</v>
      </c>
      <c r="T5767" s="1"/>
      <c r="U5767" s="1">
        <f>VLOOKUP(Tabelle1[[#This Row],[productid]],Tabelle2[#All],2,FALSE)</f>
        <v>42</v>
      </c>
    </row>
    <row r="5768" spans="1:21" hidden="1">
      <c r="A5768" t="s">
        <v>5002</v>
      </c>
      <c r="B5768">
        <v>3930</v>
      </c>
      <c r="C5768">
        <v>289859</v>
      </c>
      <c r="D5768" t="s">
        <v>9472</v>
      </c>
      <c r="E5768" t="s">
        <v>8642</v>
      </c>
      <c r="F5768">
        <v>18406</v>
      </c>
      <c r="G5768">
        <v>1750863</v>
      </c>
      <c r="H5768">
        <f t="shared" si="90"/>
        <v>28</v>
      </c>
      <c r="I5768">
        <f t="array" ref="I5768">MIN(IFERROR(FIND(IstNumbers,A5768),""))</f>
        <v>25</v>
      </c>
      <c r="J5768" s="1" t="str">
        <f>IF([first '# in title]&lt;[pos kw in title],MID([title],[pos kw in title]-6,6),#N/A)</f>
        <v xml:space="preserve">rt 42 </v>
      </c>
      <c r="K576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68" s="1">
        <f>IFERROR(FIND("kW",[desc]),0)</f>
        <v>70</v>
      </c>
      <c r="M5768">
        <f t="array" ref="M5768">MIN(IFERROR(FIND(IstNumbers,E5768),""))</f>
        <v>34</v>
      </c>
      <c r="N5768" s="1" t="str">
        <f>IF([first '# in desc]&lt;[pos kw in desc],MID([desc],[pos kw in desc]-7,7))</f>
        <v xml:space="preserve">­me 42 </v>
      </c>
      <c r="O57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8" s="1" t="str">
        <f>TRIM(IF([first '# in desc]&lt;[pos kw in desc],MID([desc],[pos kw in desc]-6,6),FALSE))</f>
        <v>me 42</v>
      </c>
      <c r="Q5768" s="1">
        <f>IF(LEN([manuell])=0,IFERROR([kw fine in title]*1,IFERROR(SUMPRODUCT(COUNTIF(IsDigits,MID([kw in desc],ROW($A$1:$A$150),1)))=LEN([kw in desc]),#N/A)),[manuell])</f>
        <v>42</v>
      </c>
      <c r="R5768" s="1" t="e">
        <f>IF([pos kw in title]&gt;0,MID(J5768,#REF!,4),IF([first '# in title]&gt;0,MID([title],[first '# in title],3),IF([first '# in title]&gt;0,MID([desc],#REF!,3),VLOOKUP([productid],$G$2:$R$1386,8))))</f>
        <v>#REF!</v>
      </c>
      <c r="S5768" s="1" t="str">
        <f>IF([kw in desc]=[kw rough in title],[kw in desc]*1,IFERROR(LEFT([kw_dirty],3)*1,IFERROR(LEFT([kw_dirty],2)*1,"n.a.")))</f>
        <v>n.a.</v>
      </c>
      <c r="T5768" s="1"/>
      <c r="U5768" s="1">
        <f>VLOOKUP(Tabelle1[[#This Row],[productid]],Tabelle2[#All],2,FALSE)</f>
        <v>42</v>
      </c>
    </row>
    <row r="5769" spans="1:21" hidden="1">
      <c r="A5769" t="s">
        <v>2621</v>
      </c>
      <c r="B5769">
        <v>4185</v>
      </c>
      <c r="C5769">
        <v>289859</v>
      </c>
      <c r="D5769" t="s">
        <v>9473</v>
      </c>
      <c r="E5769" t="s">
        <v>9474</v>
      </c>
      <c r="F5769">
        <v>18406</v>
      </c>
      <c r="G5769">
        <v>3497887</v>
      </c>
      <c r="H5769">
        <f t="shared" si="90"/>
        <v>0</v>
      </c>
      <c r="I5769">
        <f t="array" ref="I5769">MIN(IFERROR(FIND(IstNumbers,A5769),""))</f>
        <v>12</v>
      </c>
      <c r="J5769" s="1" t="e">
        <f>IF([first '# in title]&lt;[pos kw in title],MID([title],[pos kw in title]-6,6),#N/A)</f>
        <v>#N/A</v>
      </c>
      <c r="K5769" s="1" t="e">
        <f>IFERROR(MID(SUBSTITUTE([kw rough in title],",","."),FIND("(",[kw rough in title])+1,20),SUBSTITUTE(IFERROR(MID([kw rough in title],FIND(" ",[kw rough in title])+1,20),[kw rough in title]),",","."))</f>
        <v>#N/A</v>
      </c>
      <c r="L5769" s="1">
        <f>IFERROR(FIND("kW",[desc]),0)</f>
        <v>70</v>
      </c>
      <c r="M5769">
        <f t="array" ref="M5769">MIN(IFERROR(FIND(IstNumbers,E5769),""))</f>
        <v>34</v>
      </c>
      <c r="N5769" s="1" t="str">
        <f>IF([first '# in desc]&lt;[pos kw in desc],MID([desc],[pos kw in desc]-7,7))</f>
        <v xml:space="preserve">­me 42 </v>
      </c>
      <c r="O576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69" s="1" t="str">
        <f>TRIM(IF([first '# in desc]&lt;[pos kw in desc],MID([desc],[pos kw in desc]-6,6),FALSE))</f>
        <v>me 42</v>
      </c>
      <c r="Q5769" s="1" t="b">
        <f>IF(LEN([manuell])=0,IFERROR([kw fine in title]*1,IFERROR(SUMPRODUCT(COUNTIF(IsDigits,MID([kw in desc],ROW($A$1:$A$150),1)))=LEN([kw in desc]),#N/A)),[manuell])</f>
        <v>0</v>
      </c>
      <c r="R5769" s="1" t="str">
        <f>IF([pos kw in title]&gt;0,MID(J5769,#REF!,4),IF([first '# in title]&gt;0,MID([title],[first '# in title],3),IF([first '# in title]&gt;0,MID([desc],#REF!,3),VLOOKUP([productid],$G$2:$R$1386,8))))</f>
        <v xml:space="preserve">42 </v>
      </c>
      <c r="S5769" s="1" t="e">
        <f>IF([kw in desc]=[kw rough in title],[kw in desc]*1,IFERROR(LEFT([kw_dirty],3)*1,IFERROR(LEFT([kw_dirty],2)*1,"n.a.")))</f>
        <v>#N/A</v>
      </c>
      <c r="T5769" s="1"/>
      <c r="U5769" s="1">
        <f>VLOOKUP(Tabelle1[[#This Row],[productid]],Tabelle2[#All],2,FALSE)</f>
        <v>42</v>
      </c>
    </row>
    <row r="5770" spans="1:21" hidden="1">
      <c r="A5770" t="s">
        <v>5002</v>
      </c>
      <c r="B5770">
        <v>3935</v>
      </c>
      <c r="C5770">
        <v>289859</v>
      </c>
      <c r="D5770" t="s">
        <v>9475</v>
      </c>
      <c r="E5770" t="s">
        <v>8646</v>
      </c>
      <c r="F5770">
        <v>18406</v>
      </c>
      <c r="G5770">
        <v>1750863</v>
      </c>
      <c r="H5770">
        <f t="shared" si="90"/>
        <v>28</v>
      </c>
      <c r="I5770">
        <f t="array" ref="I5770">MIN(IFERROR(FIND(IstNumbers,A5770),""))</f>
        <v>25</v>
      </c>
      <c r="J5770" s="1" t="str">
        <f>IF([first '# in title]&lt;[pos kw in title],MID([title],[pos kw in title]-6,6),#N/A)</f>
        <v xml:space="preserve">rt 42 </v>
      </c>
      <c r="K577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770" s="1">
        <f>IFERROR(FIND("kW",[desc]),0)</f>
        <v>70</v>
      </c>
      <c r="M5770">
        <f t="array" ref="M5770">MIN(IFERROR(FIND(IstNumbers,E5770),""))</f>
        <v>34</v>
      </c>
      <c r="N5770" s="1" t="str">
        <f>IF([first '# in desc]&lt;[pos kw in desc],MID([desc],[pos kw in desc]-7,7))</f>
        <v xml:space="preserve">­me 42 </v>
      </c>
      <c r="O57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70" s="1" t="str">
        <f>TRIM(IF([first '# in desc]&lt;[pos kw in desc],MID([desc],[pos kw in desc]-6,6),FALSE))</f>
        <v>me 42</v>
      </c>
      <c r="Q5770" s="1">
        <f>IF(LEN([manuell])=0,IFERROR([kw fine in title]*1,IFERROR(SUMPRODUCT(COUNTIF(IsDigits,MID([kw in desc],ROW($A$1:$A$150),1)))=LEN([kw in desc]),#N/A)),[manuell])</f>
        <v>42</v>
      </c>
      <c r="R5770" s="1" t="e">
        <f>IF([pos kw in title]&gt;0,MID(J5770,#REF!,4),IF([first '# in title]&gt;0,MID([title],[first '# in title],3),IF([first '# in title]&gt;0,MID([desc],#REF!,3),VLOOKUP([productid],$G$2:$R$1386,8))))</f>
        <v>#REF!</v>
      </c>
      <c r="S5770" s="1" t="str">
        <f>IF([kw in desc]=[kw rough in title],[kw in desc]*1,IFERROR(LEFT([kw_dirty],3)*1,IFERROR(LEFT([kw_dirty],2)*1,"n.a.")))</f>
        <v>n.a.</v>
      </c>
      <c r="T5770" s="1"/>
      <c r="U5770" s="1">
        <f>VLOOKUP(Tabelle1[[#This Row],[productid]],Tabelle2[#All],2,FALSE)</f>
        <v>42</v>
      </c>
    </row>
    <row r="5771" spans="1:21" hidden="1">
      <c r="A5771" t="s">
        <v>2621</v>
      </c>
      <c r="B5771">
        <v>4185</v>
      </c>
      <c r="C5771">
        <v>289859</v>
      </c>
      <c r="D5771" t="s">
        <v>9476</v>
      </c>
      <c r="E5771" t="s">
        <v>9477</v>
      </c>
      <c r="F5771">
        <v>18406</v>
      </c>
      <c r="G5771">
        <v>3497887</v>
      </c>
      <c r="H5771">
        <f t="shared" si="90"/>
        <v>0</v>
      </c>
      <c r="I5771">
        <f t="array" ref="I5771">MIN(IFERROR(FIND(IstNumbers,A5771),""))</f>
        <v>12</v>
      </c>
      <c r="J5771" s="1" t="e">
        <f>IF([first '# in title]&lt;[pos kw in title],MID([title],[pos kw in title]-6,6),#N/A)</f>
        <v>#N/A</v>
      </c>
      <c r="K5771" s="1" t="e">
        <f>IFERROR(MID(SUBSTITUTE([kw rough in title],",","."),FIND("(",[kw rough in title])+1,20),SUBSTITUTE(IFERROR(MID([kw rough in title],FIND(" ",[kw rough in title])+1,20),[kw rough in title]),",","."))</f>
        <v>#N/A</v>
      </c>
      <c r="L5771" s="1">
        <f>IFERROR(FIND("kW",[desc]),0)</f>
        <v>70</v>
      </c>
      <c r="M5771">
        <f t="array" ref="M5771">MIN(IFERROR(FIND(IstNumbers,E5771),""))</f>
        <v>34</v>
      </c>
      <c r="N5771" s="1" t="str">
        <f>IF([first '# in desc]&lt;[pos kw in desc],MID([desc],[pos kw in desc]-7,7))</f>
        <v xml:space="preserve">­me 42 </v>
      </c>
      <c r="O57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71" s="1" t="str">
        <f>TRIM(IF([first '# in desc]&lt;[pos kw in desc],MID([desc],[pos kw in desc]-6,6),FALSE))</f>
        <v>me 42</v>
      </c>
      <c r="Q5771" s="1" t="b">
        <f>IF(LEN([manuell])=0,IFERROR([kw fine in title]*1,IFERROR(SUMPRODUCT(COUNTIF(IsDigits,MID([kw in desc],ROW($A$1:$A$150),1)))=LEN([kw in desc]),#N/A)),[manuell])</f>
        <v>0</v>
      </c>
      <c r="R5771" s="1" t="str">
        <f>IF([pos kw in title]&gt;0,MID(J5771,#REF!,4),IF([first '# in title]&gt;0,MID([title],[first '# in title],3),IF([first '# in title]&gt;0,MID([desc],#REF!,3),VLOOKUP([productid],$G$2:$R$1386,8))))</f>
        <v xml:space="preserve">42 </v>
      </c>
      <c r="S5771" s="1" t="e">
        <f>IF([kw in desc]=[kw rough in title],[kw in desc]*1,IFERROR(LEFT([kw_dirty],3)*1,IFERROR(LEFT([kw_dirty],2)*1,"n.a.")))</f>
        <v>#N/A</v>
      </c>
      <c r="T5771" s="1"/>
      <c r="U5771" s="1">
        <f>VLOOKUP(Tabelle1[[#This Row],[productid]],Tabelle2[#All],2,FALSE)</f>
        <v>42</v>
      </c>
    </row>
    <row r="5772" spans="1:21">
      <c r="A5772" t="s">
        <v>5298</v>
      </c>
      <c r="B5772">
        <v>3422</v>
      </c>
      <c r="C5772">
        <v>289859</v>
      </c>
      <c r="D5772" t="s">
        <v>9478</v>
      </c>
      <c r="E5772" t="s">
        <v>9479</v>
      </c>
      <c r="F5772">
        <v>18406</v>
      </c>
      <c r="G5772">
        <v>2286143</v>
      </c>
      <c r="H5772">
        <f t="shared" si="90"/>
        <v>0</v>
      </c>
      <c r="I5772">
        <f t="array" ref="I5772">MIN(IFERROR(FIND(IstNumbers,A5772),""))</f>
        <v>28</v>
      </c>
      <c r="J5772" s="1" t="e">
        <f>IF([first '# in title]&lt;[pos kw in title],MID([title],[pos kw in title]-6,6),#N/A)</f>
        <v>#N/A</v>
      </c>
      <c r="K5772" s="1" t="e">
        <f>IFERROR(MID(SUBSTITUTE([kw rough in title],",","."),FIND("(",[kw rough in title])+1,20),SUBSTITUTE(IFERROR(MID([kw rough in title],FIND(" ",[kw rough in title])+1,20),[kw rough in title]),",","."))</f>
        <v>#N/A</v>
      </c>
      <c r="L5772" s="1">
        <f>IFERROR(FIND("kW",[desc]),0)</f>
        <v>0</v>
      </c>
      <c r="M5772">
        <f t="array" ref="M5772">MIN(IFERROR(FIND(IstNumbers,E5772),""))</f>
        <v>33</v>
      </c>
      <c r="N5772" s="1" t="b">
        <f>IF([first '# in desc]&lt;[pos kw in desc],MID([desc],[pos kw in desc]-7,7))</f>
        <v>0</v>
      </c>
      <c r="O57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2" s="1" t="str">
        <f>TRIM(IF([first '# in desc]&lt;[pos kw in desc],MID([desc],[pos kw in desc]-6,6),FALSE))</f>
        <v>FALSCH</v>
      </c>
      <c r="Q5772" s="1" t="b">
        <f>IF(LEN([manuell])=0,IFERROR([kw fine in title]*1,IFERROR(SUMPRODUCT(COUNTIF(IsDigits,MID([kw in desc],ROW($A$1:$A$150),1)))=LEN([kw in desc]),#N/A)),[manuell])</f>
        <v>0</v>
      </c>
      <c r="R5772" s="1" t="str">
        <f>IF([pos kw in title]&gt;0,MID(J5772,#REF!,4),IF([first '# in title]&gt;0,MID([title],[first '# in title],3),IF([first '# in title]&gt;0,MID([desc],#REF!,3),VLOOKUP([productid],$G$2:$R$1386,8))))</f>
        <v>146</v>
      </c>
      <c r="S5772" s="1" t="e">
        <f>IF([kw in desc]=[kw rough in title],[kw in desc]*1,IFERROR(LEFT([kw_dirty],3)*1,IFERROR(LEFT([kw_dirty],2)*1,"n.a.")))</f>
        <v>#N/A</v>
      </c>
      <c r="T5772" s="1"/>
      <c r="U5772" s="1" t="e">
        <f>VLOOKUP(Tabelle1[[#This Row],[productid]],Tabelle2[#All],2,FALSE)</f>
        <v>#N/A</v>
      </c>
    </row>
    <row r="5773" spans="1:21">
      <c r="A5773" t="s">
        <v>5298</v>
      </c>
      <c r="B5773">
        <v>3424</v>
      </c>
      <c r="C5773">
        <v>289859</v>
      </c>
      <c r="D5773" t="s">
        <v>9480</v>
      </c>
      <c r="E5773" t="s">
        <v>9481</v>
      </c>
      <c r="F5773">
        <v>18406</v>
      </c>
      <c r="G5773">
        <v>2286143</v>
      </c>
      <c r="H5773">
        <f t="shared" si="90"/>
        <v>0</v>
      </c>
      <c r="I5773">
        <f t="array" ref="I5773">MIN(IFERROR(FIND(IstNumbers,A5773),""))</f>
        <v>28</v>
      </c>
      <c r="J5773" s="1" t="e">
        <f>IF([first '# in title]&lt;[pos kw in title],MID([title],[pos kw in title]-6,6),#N/A)</f>
        <v>#N/A</v>
      </c>
      <c r="K5773" s="1" t="e">
        <f>IFERROR(MID(SUBSTITUTE([kw rough in title],",","."),FIND("(",[kw rough in title])+1,20),SUBSTITUTE(IFERROR(MID([kw rough in title],FIND(" ",[kw rough in title])+1,20),[kw rough in title]),",","."))</f>
        <v>#N/A</v>
      </c>
      <c r="L5773" s="1">
        <f>IFERROR(FIND("kW",[desc]),0)</f>
        <v>0</v>
      </c>
      <c r="M5773">
        <f t="array" ref="M5773">MIN(IFERROR(FIND(IstNumbers,E5773),""))</f>
        <v>33</v>
      </c>
      <c r="N5773" s="1" t="b">
        <f>IF([first '# in desc]&lt;[pos kw in desc],MID([desc],[pos kw in desc]-7,7))</f>
        <v>0</v>
      </c>
      <c r="O57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3" s="1" t="str">
        <f>TRIM(IF([first '# in desc]&lt;[pos kw in desc],MID([desc],[pos kw in desc]-6,6),FALSE))</f>
        <v>FALSCH</v>
      </c>
      <c r="Q5773" s="1" t="b">
        <f>IF(LEN([manuell])=0,IFERROR([kw fine in title]*1,IFERROR(SUMPRODUCT(COUNTIF(IsDigits,MID([kw in desc],ROW($A$1:$A$150),1)))=LEN([kw in desc]),#N/A)),[manuell])</f>
        <v>0</v>
      </c>
      <c r="R5773" s="1" t="str">
        <f>IF([pos kw in title]&gt;0,MID(J5773,#REF!,4),IF([first '# in title]&gt;0,MID([title],[first '# in title],3),IF([first '# in title]&gt;0,MID([desc],#REF!,3),VLOOKUP([productid],$G$2:$R$1386,8))))</f>
        <v>146</v>
      </c>
      <c r="S5773" s="1" t="e">
        <f>IF([kw in desc]=[kw rough in title],[kw in desc]*1,IFERROR(LEFT([kw_dirty],3)*1,IFERROR(LEFT([kw_dirty],2)*1,"n.a.")))</f>
        <v>#N/A</v>
      </c>
      <c r="T5773" s="1"/>
      <c r="U5773" s="1" t="e">
        <f>VLOOKUP(Tabelle1[[#This Row],[productid]],Tabelle2[#All],2,FALSE)</f>
        <v>#N/A</v>
      </c>
    </row>
    <row r="5774" spans="1:21">
      <c r="A5774" t="s">
        <v>5298</v>
      </c>
      <c r="B5774">
        <v>3424</v>
      </c>
      <c r="C5774">
        <v>289859</v>
      </c>
      <c r="D5774" t="s">
        <v>9482</v>
      </c>
      <c r="E5774" t="s">
        <v>9483</v>
      </c>
      <c r="F5774">
        <v>18406</v>
      </c>
      <c r="G5774">
        <v>2286143</v>
      </c>
      <c r="H5774">
        <f t="shared" si="90"/>
        <v>0</v>
      </c>
      <c r="I5774">
        <f t="array" ref="I5774">MIN(IFERROR(FIND(IstNumbers,A5774),""))</f>
        <v>28</v>
      </c>
      <c r="J5774" s="1" t="e">
        <f>IF([first '# in title]&lt;[pos kw in title],MID([title],[pos kw in title]-6,6),#N/A)</f>
        <v>#N/A</v>
      </c>
      <c r="K5774" s="1" t="e">
        <f>IFERROR(MID(SUBSTITUTE([kw rough in title],",","."),FIND("(",[kw rough in title])+1,20),SUBSTITUTE(IFERROR(MID([kw rough in title],FIND(" ",[kw rough in title])+1,20),[kw rough in title]),",","."))</f>
        <v>#N/A</v>
      </c>
      <c r="L5774" s="1">
        <f>IFERROR(FIND("kW",[desc]),0)</f>
        <v>0</v>
      </c>
      <c r="M5774">
        <f t="array" ref="M5774">MIN(IFERROR(FIND(IstNumbers,E5774),""))</f>
        <v>33</v>
      </c>
      <c r="N5774" s="1" t="b">
        <f>IF([first '# in desc]&lt;[pos kw in desc],MID([desc],[pos kw in desc]-7,7))</f>
        <v>0</v>
      </c>
      <c r="O57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4" s="1" t="str">
        <f>TRIM(IF([first '# in desc]&lt;[pos kw in desc],MID([desc],[pos kw in desc]-6,6),FALSE))</f>
        <v>FALSCH</v>
      </c>
      <c r="Q5774" s="1" t="b">
        <f>IF(LEN([manuell])=0,IFERROR([kw fine in title]*1,IFERROR(SUMPRODUCT(COUNTIF(IsDigits,MID([kw in desc],ROW($A$1:$A$150),1)))=LEN([kw in desc]),#N/A)),[manuell])</f>
        <v>0</v>
      </c>
      <c r="R5774" s="1" t="str">
        <f>IF([pos kw in title]&gt;0,MID(J5774,#REF!,4),IF([first '# in title]&gt;0,MID([title],[first '# in title],3),IF([first '# in title]&gt;0,MID([desc],#REF!,3),VLOOKUP([productid],$G$2:$R$1386,8))))</f>
        <v>146</v>
      </c>
      <c r="S5774" s="1" t="e">
        <f>IF([kw in desc]=[kw rough in title],[kw in desc]*1,IFERROR(LEFT([kw_dirty],3)*1,IFERROR(LEFT([kw_dirty],2)*1,"n.a.")))</f>
        <v>#N/A</v>
      </c>
      <c r="T5774" s="1"/>
      <c r="U5774" s="1" t="e">
        <f>VLOOKUP(Tabelle1[[#This Row],[productid]],Tabelle2[#All],2,FALSE)</f>
        <v>#N/A</v>
      </c>
    </row>
    <row r="5775" spans="1:21">
      <c r="A5775" t="s">
        <v>5298</v>
      </c>
      <c r="B5775">
        <v>3439</v>
      </c>
      <c r="C5775">
        <v>289859</v>
      </c>
      <c r="D5775" t="s">
        <v>9484</v>
      </c>
      <c r="E5775" t="s">
        <v>9485</v>
      </c>
      <c r="F5775">
        <v>18406</v>
      </c>
      <c r="G5775">
        <v>2286143</v>
      </c>
      <c r="H5775">
        <f t="shared" si="90"/>
        <v>0</v>
      </c>
      <c r="I5775">
        <f t="array" ref="I5775">MIN(IFERROR(FIND(IstNumbers,A5775),""))</f>
        <v>28</v>
      </c>
      <c r="J5775" s="1" t="e">
        <f>IF([first '# in title]&lt;[pos kw in title],MID([title],[pos kw in title]-6,6),#N/A)</f>
        <v>#N/A</v>
      </c>
      <c r="K5775" s="1" t="e">
        <f>IFERROR(MID(SUBSTITUTE([kw rough in title],",","."),FIND("(",[kw rough in title])+1,20),SUBSTITUTE(IFERROR(MID([kw rough in title],FIND(" ",[kw rough in title])+1,20),[kw rough in title]),",","."))</f>
        <v>#N/A</v>
      </c>
      <c r="L5775" s="1">
        <f>IFERROR(FIND("kW",[desc]),0)</f>
        <v>0</v>
      </c>
      <c r="M5775">
        <f t="array" ref="M5775">MIN(IFERROR(FIND(IstNumbers,E5775),""))</f>
        <v>33</v>
      </c>
      <c r="N5775" s="1" t="b">
        <f>IF([first '# in desc]&lt;[pos kw in desc],MID([desc],[pos kw in desc]-7,7))</f>
        <v>0</v>
      </c>
      <c r="O57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5" s="1" t="str">
        <f>TRIM(IF([first '# in desc]&lt;[pos kw in desc],MID([desc],[pos kw in desc]-6,6),FALSE))</f>
        <v>FALSCH</v>
      </c>
      <c r="Q5775" s="1" t="b">
        <f>IF(LEN([manuell])=0,IFERROR([kw fine in title]*1,IFERROR(SUMPRODUCT(COUNTIF(IsDigits,MID([kw in desc],ROW($A$1:$A$150),1)))=LEN([kw in desc]),#N/A)),[manuell])</f>
        <v>0</v>
      </c>
      <c r="R5775" s="1" t="str">
        <f>IF([pos kw in title]&gt;0,MID(J5775,#REF!,4),IF([first '# in title]&gt;0,MID([title],[first '# in title],3),IF([first '# in title]&gt;0,MID([desc],#REF!,3),VLOOKUP([productid],$G$2:$R$1386,8))))</f>
        <v>146</v>
      </c>
      <c r="S5775" s="1" t="e">
        <f>IF([kw in desc]=[kw rough in title],[kw in desc]*1,IFERROR(LEFT([kw_dirty],3)*1,IFERROR(LEFT([kw_dirty],2)*1,"n.a.")))</f>
        <v>#N/A</v>
      </c>
      <c r="T5775" s="1"/>
      <c r="U5775" s="1" t="e">
        <f>VLOOKUP(Tabelle1[[#This Row],[productid]],Tabelle2[#All],2,FALSE)</f>
        <v>#N/A</v>
      </c>
    </row>
    <row r="5776" spans="1:21">
      <c r="A5776" t="s">
        <v>5298</v>
      </c>
      <c r="B5776">
        <v>3449</v>
      </c>
      <c r="C5776">
        <v>289859</v>
      </c>
      <c r="D5776" t="s">
        <v>9486</v>
      </c>
      <c r="E5776" t="s">
        <v>9487</v>
      </c>
      <c r="F5776">
        <v>18406</v>
      </c>
      <c r="G5776">
        <v>2286143</v>
      </c>
      <c r="H5776">
        <f t="shared" si="90"/>
        <v>0</v>
      </c>
      <c r="I5776">
        <f t="array" ref="I5776">MIN(IFERROR(FIND(IstNumbers,A5776),""))</f>
        <v>28</v>
      </c>
      <c r="J5776" s="1" t="e">
        <f>IF([first '# in title]&lt;[pos kw in title],MID([title],[pos kw in title]-6,6),#N/A)</f>
        <v>#N/A</v>
      </c>
      <c r="K5776" s="1" t="e">
        <f>IFERROR(MID(SUBSTITUTE([kw rough in title],",","."),FIND("(",[kw rough in title])+1,20),SUBSTITUTE(IFERROR(MID([kw rough in title],FIND(" ",[kw rough in title])+1,20),[kw rough in title]),",","."))</f>
        <v>#N/A</v>
      </c>
      <c r="L5776" s="1">
        <f>IFERROR(FIND("kW",[desc]),0)</f>
        <v>0</v>
      </c>
      <c r="M5776">
        <f t="array" ref="M5776">MIN(IFERROR(FIND(IstNumbers,E5776),""))</f>
        <v>33</v>
      </c>
      <c r="N5776" s="1" t="b">
        <f>IF([first '# in desc]&lt;[pos kw in desc],MID([desc],[pos kw in desc]-7,7))</f>
        <v>0</v>
      </c>
      <c r="O57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6" s="1" t="str">
        <f>TRIM(IF([first '# in desc]&lt;[pos kw in desc],MID([desc],[pos kw in desc]-6,6),FALSE))</f>
        <v>FALSCH</v>
      </c>
      <c r="Q5776" s="1" t="b">
        <f>IF(LEN([manuell])=0,IFERROR([kw fine in title]*1,IFERROR(SUMPRODUCT(COUNTIF(IsDigits,MID([kw in desc],ROW($A$1:$A$150),1)))=LEN([kw in desc]),#N/A)),[manuell])</f>
        <v>0</v>
      </c>
      <c r="R5776" s="1" t="str">
        <f>IF([pos kw in title]&gt;0,MID(J5776,#REF!,4),IF([first '# in title]&gt;0,MID([title],[first '# in title],3),IF([first '# in title]&gt;0,MID([desc],#REF!,3),VLOOKUP([productid],$G$2:$R$1386,8))))</f>
        <v>146</v>
      </c>
      <c r="S5776" s="1" t="e">
        <f>IF([kw in desc]=[kw rough in title],[kw in desc]*1,IFERROR(LEFT([kw_dirty],3)*1,IFERROR(LEFT([kw_dirty],2)*1,"n.a.")))</f>
        <v>#N/A</v>
      </c>
      <c r="T5776" s="1"/>
      <c r="U5776" s="1" t="e">
        <f>VLOOKUP(Tabelle1[[#This Row],[productid]],Tabelle2[#All],2,FALSE)</f>
        <v>#N/A</v>
      </c>
    </row>
    <row r="5777" spans="1:21">
      <c r="A5777" t="s">
        <v>5298</v>
      </c>
      <c r="B5777">
        <v>3449</v>
      </c>
      <c r="C5777">
        <v>289859</v>
      </c>
      <c r="D5777" t="s">
        <v>9488</v>
      </c>
      <c r="E5777" t="s">
        <v>9489</v>
      </c>
      <c r="F5777">
        <v>18406</v>
      </c>
      <c r="G5777">
        <v>2286143</v>
      </c>
      <c r="H5777">
        <f t="shared" si="90"/>
        <v>0</v>
      </c>
      <c r="I5777">
        <f t="array" ref="I5777">MIN(IFERROR(FIND(IstNumbers,A5777),""))</f>
        <v>28</v>
      </c>
      <c r="J5777" s="1" t="e">
        <f>IF([first '# in title]&lt;[pos kw in title],MID([title],[pos kw in title]-6,6),#N/A)</f>
        <v>#N/A</v>
      </c>
      <c r="K5777" s="1" t="e">
        <f>IFERROR(MID(SUBSTITUTE([kw rough in title],",","."),FIND("(",[kw rough in title])+1,20),SUBSTITUTE(IFERROR(MID([kw rough in title],FIND(" ",[kw rough in title])+1,20),[kw rough in title]),",","."))</f>
        <v>#N/A</v>
      </c>
      <c r="L5777" s="1">
        <f>IFERROR(FIND("kW",[desc]),0)</f>
        <v>0</v>
      </c>
      <c r="M5777">
        <f t="array" ref="M5777">MIN(IFERROR(FIND(IstNumbers,E5777),""))</f>
        <v>33</v>
      </c>
      <c r="N5777" s="1" t="b">
        <f>IF([first '# in desc]&lt;[pos kw in desc],MID([desc],[pos kw in desc]-7,7))</f>
        <v>0</v>
      </c>
      <c r="O57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7" s="1" t="str">
        <f>TRIM(IF([first '# in desc]&lt;[pos kw in desc],MID([desc],[pos kw in desc]-6,6),FALSE))</f>
        <v>FALSCH</v>
      </c>
      <c r="Q5777" s="1" t="b">
        <f>IF(LEN([manuell])=0,IFERROR([kw fine in title]*1,IFERROR(SUMPRODUCT(COUNTIF(IsDigits,MID([kw in desc],ROW($A$1:$A$150),1)))=LEN([kw in desc]),#N/A)),[manuell])</f>
        <v>0</v>
      </c>
      <c r="R5777" s="1" t="str">
        <f>IF([pos kw in title]&gt;0,MID(J5777,#REF!,4),IF([first '# in title]&gt;0,MID([title],[first '# in title],3),IF([first '# in title]&gt;0,MID([desc],#REF!,3),VLOOKUP([productid],$G$2:$R$1386,8))))</f>
        <v>146</v>
      </c>
      <c r="S5777" s="1" t="e">
        <f>IF([kw in desc]=[kw rough in title],[kw in desc]*1,IFERROR(LEFT([kw_dirty],3)*1,IFERROR(LEFT([kw_dirty],2)*1,"n.a.")))</f>
        <v>#N/A</v>
      </c>
      <c r="T5777" s="1"/>
      <c r="U5777" s="1" t="e">
        <f>VLOOKUP(Tabelle1[[#This Row],[productid]],Tabelle2[#All],2,FALSE)</f>
        <v>#N/A</v>
      </c>
    </row>
    <row r="5778" spans="1:21">
      <c r="A5778" t="s">
        <v>5298</v>
      </c>
      <c r="B5778">
        <v>3449</v>
      </c>
      <c r="C5778">
        <v>289859</v>
      </c>
      <c r="D5778" t="s">
        <v>9490</v>
      </c>
      <c r="E5778" t="s">
        <v>9491</v>
      </c>
      <c r="F5778">
        <v>18406</v>
      </c>
      <c r="G5778">
        <v>2286143</v>
      </c>
      <c r="H5778">
        <f t="shared" si="90"/>
        <v>0</v>
      </c>
      <c r="I5778">
        <f t="array" ref="I5778">MIN(IFERROR(FIND(IstNumbers,A5778),""))</f>
        <v>28</v>
      </c>
      <c r="J5778" s="1" t="e">
        <f>IF([first '# in title]&lt;[pos kw in title],MID([title],[pos kw in title]-6,6),#N/A)</f>
        <v>#N/A</v>
      </c>
      <c r="K5778" s="1" t="e">
        <f>IFERROR(MID(SUBSTITUTE([kw rough in title],",","."),FIND("(",[kw rough in title])+1,20),SUBSTITUTE(IFERROR(MID([kw rough in title],FIND(" ",[kw rough in title])+1,20),[kw rough in title]),",","."))</f>
        <v>#N/A</v>
      </c>
      <c r="L5778" s="1">
        <f>IFERROR(FIND("kW",[desc]),0)</f>
        <v>0</v>
      </c>
      <c r="M5778">
        <f t="array" ref="M5778">MIN(IFERROR(FIND(IstNumbers,E5778),""))</f>
        <v>33</v>
      </c>
      <c r="N5778" s="1" t="b">
        <f>IF([first '# in desc]&lt;[pos kw in desc],MID([desc],[pos kw in desc]-7,7))</f>
        <v>0</v>
      </c>
      <c r="O57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8" s="1" t="str">
        <f>TRIM(IF([first '# in desc]&lt;[pos kw in desc],MID([desc],[pos kw in desc]-6,6),FALSE))</f>
        <v>FALSCH</v>
      </c>
      <c r="Q5778" s="1" t="b">
        <f>IF(LEN([manuell])=0,IFERROR([kw fine in title]*1,IFERROR(SUMPRODUCT(COUNTIF(IsDigits,MID([kw in desc],ROW($A$1:$A$150),1)))=LEN([kw in desc]),#N/A)),[manuell])</f>
        <v>0</v>
      </c>
      <c r="R5778" s="1" t="str">
        <f>IF([pos kw in title]&gt;0,MID(J5778,#REF!,4),IF([first '# in title]&gt;0,MID([title],[first '# in title],3),IF([first '# in title]&gt;0,MID([desc],#REF!,3),VLOOKUP([productid],$G$2:$R$1386,8))))</f>
        <v>146</v>
      </c>
      <c r="S5778" s="1" t="e">
        <f>IF([kw in desc]=[kw rough in title],[kw in desc]*1,IFERROR(LEFT([kw_dirty],3)*1,IFERROR(LEFT([kw_dirty],2)*1,"n.a.")))</f>
        <v>#N/A</v>
      </c>
      <c r="T5778" s="1"/>
      <c r="U5778" s="1" t="e">
        <f>VLOOKUP(Tabelle1[[#This Row],[productid]],Tabelle2[#All],2,FALSE)</f>
        <v>#N/A</v>
      </c>
    </row>
    <row r="5779" spans="1:21">
      <c r="A5779" t="s">
        <v>5298</v>
      </c>
      <c r="B5779">
        <v>3450</v>
      </c>
      <c r="C5779">
        <v>289859</v>
      </c>
      <c r="D5779" t="s">
        <v>9492</v>
      </c>
      <c r="E5779" t="s">
        <v>9493</v>
      </c>
      <c r="F5779">
        <v>18406</v>
      </c>
      <c r="G5779">
        <v>2286143</v>
      </c>
      <c r="H5779">
        <f t="shared" si="90"/>
        <v>0</v>
      </c>
      <c r="I5779">
        <f t="array" ref="I5779">MIN(IFERROR(FIND(IstNumbers,A5779),""))</f>
        <v>28</v>
      </c>
      <c r="J5779" s="1" t="e">
        <f>IF([first '# in title]&lt;[pos kw in title],MID([title],[pos kw in title]-6,6),#N/A)</f>
        <v>#N/A</v>
      </c>
      <c r="K5779" s="1" t="e">
        <f>IFERROR(MID(SUBSTITUTE([kw rough in title],",","."),FIND("(",[kw rough in title])+1,20),SUBSTITUTE(IFERROR(MID([kw rough in title],FIND(" ",[kw rough in title])+1,20),[kw rough in title]),",","."))</f>
        <v>#N/A</v>
      </c>
      <c r="L5779" s="1">
        <f>IFERROR(FIND("kW",[desc]),0)</f>
        <v>0</v>
      </c>
      <c r="M5779">
        <f t="array" ref="M5779">MIN(IFERROR(FIND(IstNumbers,E5779),""))</f>
        <v>18</v>
      </c>
      <c r="N5779" s="1" t="b">
        <f>IF([first '# in desc]&lt;[pos kw in desc],MID([desc],[pos kw in desc]-7,7))</f>
        <v>0</v>
      </c>
      <c r="O57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79" s="1" t="str">
        <f>TRIM(IF([first '# in desc]&lt;[pos kw in desc],MID([desc],[pos kw in desc]-6,6),FALSE))</f>
        <v>FALSCH</v>
      </c>
      <c r="Q5779" s="1" t="b">
        <f>IF(LEN([manuell])=0,IFERROR([kw fine in title]*1,IFERROR(SUMPRODUCT(COUNTIF(IsDigits,MID([kw in desc],ROW($A$1:$A$150),1)))=LEN([kw in desc]),#N/A)),[manuell])</f>
        <v>0</v>
      </c>
      <c r="R5779" s="1" t="str">
        <f>IF([pos kw in title]&gt;0,MID(J5779,#REF!,4),IF([first '# in title]&gt;0,MID([title],[first '# in title],3),IF([first '# in title]&gt;0,MID([desc],#REF!,3),VLOOKUP([productid],$G$2:$R$1386,8))))</f>
        <v>146</v>
      </c>
      <c r="S5779" s="1" t="e">
        <f>IF([kw in desc]=[kw rough in title],[kw in desc]*1,IFERROR(LEFT([kw_dirty],3)*1,IFERROR(LEFT([kw_dirty],2)*1,"n.a.")))</f>
        <v>#N/A</v>
      </c>
      <c r="T5779" s="1"/>
      <c r="U5779" s="1" t="e">
        <f>VLOOKUP(Tabelle1[[#This Row],[productid]],Tabelle2[#All],2,FALSE)</f>
        <v>#N/A</v>
      </c>
    </row>
    <row r="5780" spans="1:21" hidden="1">
      <c r="A5780" t="s">
        <v>5175</v>
      </c>
      <c r="B5780">
        <v>3935</v>
      </c>
      <c r="C5780">
        <v>289859</v>
      </c>
      <c r="D5780" t="s">
        <v>9494</v>
      </c>
      <c r="E5780" t="s">
        <v>8663</v>
      </c>
      <c r="F5780">
        <v>18406</v>
      </c>
      <c r="G5780">
        <v>1750863</v>
      </c>
      <c r="H5780">
        <f t="shared" si="90"/>
        <v>0</v>
      </c>
      <c r="I5780">
        <f t="array" ref="I5780">MIN(IFERROR(FIND(IstNumbers,A5780),""))</f>
        <v>12</v>
      </c>
      <c r="J5780" s="1" t="e">
        <f>IF([first '# in title]&lt;[pos kw in title],MID([title],[pos kw in title]-6,6),#N/A)</f>
        <v>#N/A</v>
      </c>
      <c r="K5780" s="1" t="e">
        <f>IFERROR(MID(SUBSTITUTE([kw rough in title],",","."),FIND("(",[kw rough in title])+1,20),SUBSTITUTE(IFERROR(MID([kw rough in title],FIND(" ",[kw rough in title])+1,20),[kw rough in title]),",","."))</f>
        <v>#N/A</v>
      </c>
      <c r="L5780" s="1">
        <f>IFERROR(FIND("kW",[desc]),0)</f>
        <v>70</v>
      </c>
      <c r="M5780">
        <f t="array" ref="M5780">MIN(IFERROR(FIND(IstNumbers,E5780),""))</f>
        <v>34</v>
      </c>
      <c r="N5780" s="1" t="str">
        <f>IF([first '# in desc]&lt;[pos kw in desc],MID([desc],[pos kw in desc]-7,7))</f>
        <v xml:space="preserve">­me 42 </v>
      </c>
      <c r="O57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80" s="1" t="str">
        <f>TRIM(IF([first '# in desc]&lt;[pos kw in desc],MID([desc],[pos kw in desc]-6,6),FALSE))</f>
        <v>me 42</v>
      </c>
      <c r="Q5780" s="1" t="b">
        <f>IF(LEN([manuell])=0,IFERROR([kw fine in title]*1,IFERROR(SUMPRODUCT(COUNTIF(IsDigits,MID([kw in desc],ROW($A$1:$A$150),1)))=LEN([kw in desc]),#N/A)),[manuell])</f>
        <v>0</v>
      </c>
      <c r="R5780" s="1" t="str">
        <f>IF([pos kw in title]&gt;0,MID(J5780,#REF!,4),IF([first '# in title]&gt;0,MID([title],[first '# in title],3),IF([first '# in title]&gt;0,MID([desc],#REF!,3),VLOOKUP([productid],$G$2:$R$1386,8))))</f>
        <v xml:space="preserve">42 </v>
      </c>
      <c r="S5780" s="1" t="e">
        <f>IF([kw in desc]=[kw rough in title],[kw in desc]*1,IFERROR(LEFT([kw_dirty],3)*1,IFERROR(LEFT([kw_dirty],2)*1,"n.a.")))</f>
        <v>#N/A</v>
      </c>
      <c r="T5780" s="1"/>
      <c r="U5780" s="1">
        <f>VLOOKUP(Tabelle1[[#This Row],[productid]],Tabelle2[#All],2,FALSE)</f>
        <v>42</v>
      </c>
    </row>
    <row r="5781" spans="1:21" hidden="1">
      <c r="A5781" t="s">
        <v>3181</v>
      </c>
      <c r="B5781">
        <v>4185</v>
      </c>
      <c r="C5781">
        <v>289859</v>
      </c>
      <c r="D5781" t="s">
        <v>9495</v>
      </c>
      <c r="E5781" t="s">
        <v>9496</v>
      </c>
      <c r="F5781">
        <v>18406</v>
      </c>
      <c r="G5781">
        <v>3497887</v>
      </c>
      <c r="H5781">
        <f t="shared" si="90"/>
        <v>0</v>
      </c>
      <c r="I5781">
        <f t="array" ref="I5781">MIN(IFERROR(FIND(IstNumbers,A5781),""))</f>
        <v>13</v>
      </c>
      <c r="J5781" s="1" t="e">
        <f>IF([first '# in title]&lt;[pos kw in title],MID([title],[pos kw in title]-6,6),#N/A)</f>
        <v>#N/A</v>
      </c>
      <c r="K5781" s="1" t="e">
        <f>IFERROR(MID(SUBSTITUTE([kw rough in title],",","."),FIND("(",[kw rough in title])+1,20),SUBSTITUTE(IFERROR(MID([kw rough in title],FIND(" ",[kw rough in title])+1,20),[kw rough in title]),",","."))</f>
        <v>#N/A</v>
      </c>
      <c r="L5781" s="1">
        <f>IFERROR(FIND("kW",[desc]),0)</f>
        <v>70</v>
      </c>
      <c r="M5781">
        <f t="array" ref="M5781">MIN(IFERROR(FIND(IstNumbers,E5781),""))</f>
        <v>34</v>
      </c>
      <c r="N5781" s="1" t="str">
        <f>IF([first '# in desc]&lt;[pos kw in desc],MID([desc],[pos kw in desc]-7,7))</f>
        <v xml:space="preserve">­me 42 </v>
      </c>
      <c r="O578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81" s="1" t="str">
        <f>TRIM(IF([first '# in desc]&lt;[pos kw in desc],MID([desc],[pos kw in desc]-6,6),FALSE))</f>
        <v>me 42</v>
      </c>
      <c r="Q5781" s="1" t="b">
        <f>IF(LEN([manuell])=0,IFERROR([kw fine in title]*1,IFERROR(SUMPRODUCT(COUNTIF(IsDigits,MID([kw in desc],ROW($A$1:$A$150),1)))=LEN([kw in desc]),#N/A)),[manuell])</f>
        <v>0</v>
      </c>
      <c r="R5781" s="1" t="str">
        <f>IF([pos kw in title]&gt;0,MID(J5781,#REF!,4),IF([first '# in title]&gt;0,MID([title],[first '# in title],3),IF([first '# in title]&gt;0,MID([desc],#REF!,3),VLOOKUP([productid],$G$2:$R$1386,8))))</f>
        <v xml:space="preserve">42 </v>
      </c>
      <c r="S5781" s="1" t="e">
        <f>IF([kw in desc]=[kw rough in title],[kw in desc]*1,IFERROR(LEFT([kw_dirty],3)*1,IFERROR(LEFT([kw_dirty],2)*1,"n.a.")))</f>
        <v>#N/A</v>
      </c>
      <c r="T5781" s="1"/>
      <c r="U5781" s="1">
        <f>VLOOKUP(Tabelle1[[#This Row],[productid]],Tabelle2[#All],2,FALSE)</f>
        <v>42</v>
      </c>
    </row>
    <row r="5782" spans="1:21">
      <c r="A5782" t="s">
        <v>5298</v>
      </c>
      <c r="B5782">
        <v>3454</v>
      </c>
      <c r="C5782">
        <v>289859</v>
      </c>
      <c r="D5782" t="s">
        <v>9497</v>
      </c>
      <c r="E5782" t="s">
        <v>9498</v>
      </c>
      <c r="F5782">
        <v>18406</v>
      </c>
      <c r="G5782">
        <v>2286143</v>
      </c>
      <c r="H5782">
        <f t="shared" si="90"/>
        <v>0</v>
      </c>
      <c r="I5782">
        <f t="array" ref="I5782">MIN(IFERROR(FIND(IstNumbers,A5782),""))</f>
        <v>28</v>
      </c>
      <c r="J5782" s="1" t="e">
        <f>IF([first '# in title]&lt;[pos kw in title],MID([title],[pos kw in title]-6,6),#N/A)</f>
        <v>#N/A</v>
      </c>
      <c r="K5782" s="1" t="e">
        <f>IFERROR(MID(SUBSTITUTE([kw rough in title],",","."),FIND("(",[kw rough in title])+1,20),SUBSTITUTE(IFERROR(MID([kw rough in title],FIND(" ",[kw rough in title])+1,20),[kw rough in title]),",","."))</f>
        <v>#N/A</v>
      </c>
      <c r="L5782" s="1">
        <f>IFERROR(FIND("kW",[desc]),0)</f>
        <v>0</v>
      </c>
      <c r="M5782">
        <f t="array" ref="M5782">MIN(IFERROR(FIND(IstNumbers,E5782),""))</f>
        <v>33</v>
      </c>
      <c r="N5782" s="1" t="b">
        <f>IF([first '# in desc]&lt;[pos kw in desc],MID([desc],[pos kw in desc]-7,7))</f>
        <v>0</v>
      </c>
      <c r="O57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82" s="1" t="str">
        <f>TRIM(IF([first '# in desc]&lt;[pos kw in desc],MID([desc],[pos kw in desc]-6,6),FALSE))</f>
        <v>FALSCH</v>
      </c>
      <c r="Q5782" s="1" t="b">
        <f>IF(LEN([manuell])=0,IFERROR([kw fine in title]*1,IFERROR(SUMPRODUCT(COUNTIF(IsDigits,MID([kw in desc],ROW($A$1:$A$150),1)))=LEN([kw in desc]),#N/A)),[manuell])</f>
        <v>0</v>
      </c>
      <c r="R5782" s="1" t="str">
        <f>IF([pos kw in title]&gt;0,MID(J5782,#REF!,4),IF([first '# in title]&gt;0,MID([title],[first '# in title],3),IF([first '# in title]&gt;0,MID([desc],#REF!,3),VLOOKUP([productid],$G$2:$R$1386,8))))</f>
        <v>146</v>
      </c>
      <c r="S5782" s="1" t="e">
        <f>IF([kw in desc]=[kw rough in title],[kw in desc]*1,IFERROR(LEFT([kw_dirty],3)*1,IFERROR(LEFT([kw_dirty],2)*1,"n.a.")))</f>
        <v>#N/A</v>
      </c>
      <c r="T5782" s="1"/>
      <c r="U5782" s="1" t="e">
        <f>VLOOKUP(Tabelle1[[#This Row],[productid]],Tabelle2[#All],2,FALSE)</f>
        <v>#N/A</v>
      </c>
    </row>
    <row r="5783" spans="1:21" hidden="1">
      <c r="A5783" t="s">
        <v>5175</v>
      </c>
      <c r="B5783">
        <v>3935</v>
      </c>
      <c r="C5783">
        <v>289859</v>
      </c>
      <c r="D5783" t="s">
        <v>9499</v>
      </c>
      <c r="E5783" t="s">
        <v>8669</v>
      </c>
      <c r="F5783">
        <v>18406</v>
      </c>
      <c r="G5783">
        <v>1750863</v>
      </c>
      <c r="H5783">
        <f t="shared" si="90"/>
        <v>0</v>
      </c>
      <c r="I5783">
        <f t="array" ref="I5783">MIN(IFERROR(FIND(IstNumbers,A5783),""))</f>
        <v>12</v>
      </c>
      <c r="J5783" s="1" t="e">
        <f>IF([first '# in title]&lt;[pos kw in title],MID([title],[pos kw in title]-6,6),#N/A)</f>
        <v>#N/A</v>
      </c>
      <c r="K5783" s="1" t="e">
        <f>IFERROR(MID(SUBSTITUTE([kw rough in title],",","."),FIND("(",[kw rough in title])+1,20),SUBSTITUTE(IFERROR(MID([kw rough in title],FIND(" ",[kw rough in title])+1,20),[kw rough in title]),",","."))</f>
        <v>#N/A</v>
      </c>
      <c r="L5783" s="1">
        <f>IFERROR(FIND("kW",[desc]),0)</f>
        <v>70</v>
      </c>
      <c r="M5783">
        <f t="array" ref="M5783">MIN(IFERROR(FIND(IstNumbers,E5783),""))</f>
        <v>34</v>
      </c>
      <c r="N5783" s="1" t="str">
        <f>IF([first '# in desc]&lt;[pos kw in desc],MID([desc],[pos kw in desc]-7,7))</f>
        <v xml:space="preserve">­me 42 </v>
      </c>
      <c r="O57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83" s="1" t="str">
        <f>TRIM(IF([first '# in desc]&lt;[pos kw in desc],MID([desc],[pos kw in desc]-6,6),FALSE))</f>
        <v>me 42</v>
      </c>
      <c r="Q5783" s="1" t="b">
        <f>IF(LEN([manuell])=0,IFERROR([kw fine in title]*1,IFERROR(SUMPRODUCT(COUNTIF(IsDigits,MID([kw in desc],ROW($A$1:$A$150),1)))=LEN([kw in desc]),#N/A)),[manuell])</f>
        <v>0</v>
      </c>
      <c r="R5783" s="1" t="str">
        <f>IF([pos kw in title]&gt;0,MID(J5783,#REF!,4),IF([first '# in title]&gt;0,MID([title],[first '# in title],3),IF([first '# in title]&gt;0,MID([desc],#REF!,3),VLOOKUP([productid],$G$2:$R$1386,8))))</f>
        <v xml:space="preserve">42 </v>
      </c>
      <c r="S5783" s="1" t="e">
        <f>IF([kw in desc]=[kw rough in title],[kw in desc]*1,IFERROR(LEFT([kw_dirty],3)*1,IFERROR(LEFT([kw_dirty],2)*1,"n.a.")))</f>
        <v>#N/A</v>
      </c>
      <c r="T5783" s="1"/>
      <c r="U5783" s="1">
        <f>VLOOKUP(Tabelle1[[#This Row],[productid]],Tabelle2[#All],2,FALSE)</f>
        <v>42</v>
      </c>
    </row>
    <row r="5784" spans="1:21" hidden="1">
      <c r="A5784" t="s">
        <v>3181</v>
      </c>
      <c r="B5784">
        <v>4190</v>
      </c>
      <c r="C5784">
        <v>289859</v>
      </c>
      <c r="D5784" t="s">
        <v>9500</v>
      </c>
      <c r="E5784" t="s">
        <v>9501</v>
      </c>
      <c r="F5784">
        <v>18406</v>
      </c>
      <c r="G5784">
        <v>3497887</v>
      </c>
      <c r="H5784">
        <f t="shared" si="90"/>
        <v>0</v>
      </c>
      <c r="I5784">
        <f t="array" ref="I5784">MIN(IFERROR(FIND(IstNumbers,A5784),""))</f>
        <v>13</v>
      </c>
      <c r="J5784" s="1" t="e">
        <f>IF([first '# in title]&lt;[pos kw in title],MID([title],[pos kw in title]-6,6),#N/A)</f>
        <v>#N/A</v>
      </c>
      <c r="K5784" s="1" t="e">
        <f>IFERROR(MID(SUBSTITUTE([kw rough in title],",","."),FIND("(",[kw rough in title])+1,20),SUBSTITUTE(IFERROR(MID([kw rough in title],FIND(" ",[kw rough in title])+1,20),[kw rough in title]),",","."))</f>
        <v>#N/A</v>
      </c>
      <c r="L5784" s="1">
        <f>IFERROR(FIND("kW",[desc]),0)</f>
        <v>70</v>
      </c>
      <c r="M5784">
        <f t="array" ref="M5784">MIN(IFERROR(FIND(IstNumbers,E5784),""))</f>
        <v>34</v>
      </c>
      <c r="N5784" s="1" t="str">
        <f>IF([first '# in desc]&lt;[pos kw in desc],MID([desc],[pos kw in desc]-7,7))</f>
        <v xml:space="preserve">­me 42 </v>
      </c>
      <c r="O57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84" s="1" t="str">
        <f>TRIM(IF([first '# in desc]&lt;[pos kw in desc],MID([desc],[pos kw in desc]-6,6),FALSE))</f>
        <v>me 42</v>
      </c>
      <c r="Q5784" s="1" t="b">
        <f>IF(LEN([manuell])=0,IFERROR([kw fine in title]*1,IFERROR(SUMPRODUCT(COUNTIF(IsDigits,MID([kw in desc],ROW($A$1:$A$150),1)))=LEN([kw in desc]),#N/A)),[manuell])</f>
        <v>0</v>
      </c>
      <c r="R5784" s="1" t="str">
        <f>IF([pos kw in title]&gt;0,MID(J5784,#REF!,4),IF([first '# in title]&gt;0,MID([title],[first '# in title],3),IF([first '# in title]&gt;0,MID([desc],#REF!,3),VLOOKUP([productid],$G$2:$R$1386,8))))</f>
        <v xml:space="preserve">42 </v>
      </c>
      <c r="S5784" s="1" t="e">
        <f>IF([kw in desc]=[kw rough in title],[kw in desc]*1,IFERROR(LEFT([kw_dirty],3)*1,IFERROR(LEFT([kw_dirty],2)*1,"n.a.")))</f>
        <v>#N/A</v>
      </c>
      <c r="T5784" s="1"/>
      <c r="U5784" s="1">
        <f>VLOOKUP(Tabelle1[[#This Row],[productid]],Tabelle2[#All],2,FALSE)</f>
        <v>42</v>
      </c>
    </row>
    <row r="5785" spans="1:21">
      <c r="A5785" t="s">
        <v>5298</v>
      </c>
      <c r="B5785">
        <v>3454</v>
      </c>
      <c r="C5785">
        <v>289859</v>
      </c>
      <c r="D5785" t="s">
        <v>9502</v>
      </c>
      <c r="E5785" t="s">
        <v>9503</v>
      </c>
      <c r="F5785">
        <v>18406</v>
      </c>
      <c r="G5785">
        <v>2286143</v>
      </c>
      <c r="H5785">
        <f t="shared" si="90"/>
        <v>0</v>
      </c>
      <c r="I5785">
        <f t="array" ref="I5785">MIN(IFERROR(FIND(IstNumbers,A5785),""))</f>
        <v>28</v>
      </c>
      <c r="J5785" s="1" t="e">
        <f>IF([first '# in title]&lt;[pos kw in title],MID([title],[pos kw in title]-6,6),#N/A)</f>
        <v>#N/A</v>
      </c>
      <c r="K5785" s="1" t="e">
        <f>IFERROR(MID(SUBSTITUTE([kw rough in title],",","."),FIND("(",[kw rough in title])+1,20),SUBSTITUTE(IFERROR(MID([kw rough in title],FIND(" ",[kw rough in title])+1,20),[kw rough in title]),",","."))</f>
        <v>#N/A</v>
      </c>
      <c r="L5785" s="1">
        <f>IFERROR(FIND("kW",[desc]),0)</f>
        <v>0</v>
      </c>
      <c r="M5785">
        <f t="array" ref="M5785">MIN(IFERROR(FIND(IstNumbers,E5785),""))</f>
        <v>33</v>
      </c>
      <c r="N5785" s="1" t="b">
        <f>IF([first '# in desc]&lt;[pos kw in desc],MID([desc],[pos kw in desc]-7,7))</f>
        <v>0</v>
      </c>
      <c r="O57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85" s="1" t="str">
        <f>TRIM(IF([first '# in desc]&lt;[pos kw in desc],MID([desc],[pos kw in desc]-6,6),FALSE))</f>
        <v>FALSCH</v>
      </c>
      <c r="Q5785" s="1" t="b">
        <f>IF(LEN([manuell])=0,IFERROR([kw fine in title]*1,IFERROR(SUMPRODUCT(COUNTIF(IsDigits,MID([kw in desc],ROW($A$1:$A$150),1)))=LEN([kw in desc]),#N/A)),[manuell])</f>
        <v>0</v>
      </c>
      <c r="R5785" s="1" t="str">
        <f>IF([pos kw in title]&gt;0,MID(J5785,#REF!,4),IF([first '# in title]&gt;0,MID([title],[first '# in title],3),IF([first '# in title]&gt;0,MID([desc],#REF!,3),VLOOKUP([productid],$G$2:$R$1386,8))))</f>
        <v>146</v>
      </c>
      <c r="S5785" s="1" t="e">
        <f>IF([kw in desc]=[kw rough in title],[kw in desc]*1,IFERROR(LEFT([kw_dirty],3)*1,IFERROR(LEFT([kw_dirty],2)*1,"n.a.")))</f>
        <v>#N/A</v>
      </c>
      <c r="T5785" s="1"/>
      <c r="U5785" s="1" t="e">
        <f>VLOOKUP(Tabelle1[[#This Row],[productid]],Tabelle2[#All],2,FALSE)</f>
        <v>#N/A</v>
      </c>
    </row>
    <row r="5786" spans="1:21" hidden="1">
      <c r="A5786" t="s">
        <v>5175</v>
      </c>
      <c r="B5786">
        <v>3940</v>
      </c>
      <c r="C5786">
        <v>289859</v>
      </c>
      <c r="D5786" t="s">
        <v>9504</v>
      </c>
      <c r="E5786" t="s">
        <v>9505</v>
      </c>
      <c r="F5786">
        <v>18406</v>
      </c>
      <c r="G5786">
        <v>1750863</v>
      </c>
      <c r="H5786">
        <f t="shared" si="90"/>
        <v>0</v>
      </c>
      <c r="I5786">
        <f t="array" ref="I5786">MIN(IFERROR(FIND(IstNumbers,A5786),""))</f>
        <v>12</v>
      </c>
      <c r="J5786" s="1" t="e">
        <f>IF([first '# in title]&lt;[pos kw in title],MID([title],[pos kw in title]-6,6),#N/A)</f>
        <v>#N/A</v>
      </c>
      <c r="K5786" s="1" t="e">
        <f>IFERROR(MID(SUBSTITUTE([kw rough in title],",","."),FIND("(",[kw rough in title])+1,20),SUBSTITUTE(IFERROR(MID([kw rough in title],FIND(" ",[kw rough in title])+1,20),[kw rough in title]),",","."))</f>
        <v>#N/A</v>
      </c>
      <c r="L5786" s="1">
        <f>IFERROR(FIND("kW",[desc]),0)</f>
        <v>70</v>
      </c>
      <c r="M5786">
        <f t="array" ref="M5786">MIN(IFERROR(FIND(IstNumbers,E5786),""))</f>
        <v>34</v>
      </c>
      <c r="N5786" s="1" t="str">
        <f>IF([first '# in desc]&lt;[pos kw in desc],MID([desc],[pos kw in desc]-7,7))</f>
        <v xml:space="preserve">­me 42 </v>
      </c>
      <c r="O57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86" s="1" t="str">
        <f>TRIM(IF([first '# in desc]&lt;[pos kw in desc],MID([desc],[pos kw in desc]-6,6),FALSE))</f>
        <v>me 42</v>
      </c>
      <c r="Q5786" s="1" t="b">
        <f>IF(LEN([manuell])=0,IFERROR([kw fine in title]*1,IFERROR(SUMPRODUCT(COUNTIF(IsDigits,MID([kw in desc],ROW($A$1:$A$150),1)))=LEN([kw in desc]),#N/A)),[manuell])</f>
        <v>0</v>
      </c>
      <c r="R5786" s="1" t="str">
        <f>IF([pos kw in title]&gt;0,MID(J5786,#REF!,4),IF([first '# in title]&gt;0,MID([title],[first '# in title],3),IF([first '# in title]&gt;0,MID([desc],#REF!,3),VLOOKUP([productid],$G$2:$R$1386,8))))</f>
        <v xml:space="preserve">42 </v>
      </c>
      <c r="S5786" s="1" t="e">
        <f>IF([kw in desc]=[kw rough in title],[kw in desc]*1,IFERROR(LEFT([kw_dirty],3)*1,IFERROR(LEFT([kw_dirty],2)*1,"n.a.")))</f>
        <v>#N/A</v>
      </c>
      <c r="T5786" s="1"/>
      <c r="U5786" s="1">
        <f>VLOOKUP(Tabelle1[[#This Row],[productid]],Tabelle2[#All],2,FALSE)</f>
        <v>42</v>
      </c>
    </row>
    <row r="5787" spans="1:21" hidden="1">
      <c r="A5787" t="s">
        <v>3181</v>
      </c>
      <c r="B5787">
        <v>4190</v>
      </c>
      <c r="C5787">
        <v>289859</v>
      </c>
      <c r="D5787" t="s">
        <v>9506</v>
      </c>
      <c r="E5787" t="s">
        <v>9507</v>
      </c>
      <c r="F5787">
        <v>18406</v>
      </c>
      <c r="G5787">
        <v>3497887</v>
      </c>
      <c r="H5787">
        <f t="shared" si="90"/>
        <v>0</v>
      </c>
      <c r="I5787">
        <f t="array" ref="I5787">MIN(IFERROR(FIND(IstNumbers,A5787),""))</f>
        <v>13</v>
      </c>
      <c r="J5787" s="1" t="e">
        <f>IF([first '# in title]&lt;[pos kw in title],MID([title],[pos kw in title]-6,6),#N/A)</f>
        <v>#N/A</v>
      </c>
      <c r="K5787" s="1" t="e">
        <f>IFERROR(MID(SUBSTITUTE([kw rough in title],",","."),FIND("(",[kw rough in title])+1,20),SUBSTITUTE(IFERROR(MID([kw rough in title],FIND(" ",[kw rough in title])+1,20),[kw rough in title]),",","."))</f>
        <v>#N/A</v>
      </c>
      <c r="L5787" s="1">
        <f>IFERROR(FIND("kW",[desc]),0)</f>
        <v>70</v>
      </c>
      <c r="M5787">
        <f t="array" ref="M5787">MIN(IFERROR(FIND(IstNumbers,E5787),""))</f>
        <v>34</v>
      </c>
      <c r="N5787" s="1" t="str">
        <f>IF([first '# in desc]&lt;[pos kw in desc],MID([desc],[pos kw in desc]-7,7))</f>
        <v xml:space="preserve">­me 42 </v>
      </c>
      <c r="O57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87" s="1" t="str">
        <f>TRIM(IF([first '# in desc]&lt;[pos kw in desc],MID([desc],[pos kw in desc]-6,6),FALSE))</f>
        <v>me 42</v>
      </c>
      <c r="Q5787" s="1" t="b">
        <f>IF(LEN([manuell])=0,IFERROR([kw fine in title]*1,IFERROR(SUMPRODUCT(COUNTIF(IsDigits,MID([kw in desc],ROW($A$1:$A$150),1)))=LEN([kw in desc]),#N/A)),[manuell])</f>
        <v>0</v>
      </c>
      <c r="R5787" s="1" t="str">
        <f>IF([pos kw in title]&gt;0,MID(J5787,#REF!,4),IF([first '# in title]&gt;0,MID([title],[first '# in title],3),IF([first '# in title]&gt;0,MID([desc],#REF!,3),VLOOKUP([productid],$G$2:$R$1386,8))))</f>
        <v xml:space="preserve">42 </v>
      </c>
      <c r="S5787" s="1" t="e">
        <f>IF([kw in desc]=[kw rough in title],[kw in desc]*1,IFERROR(LEFT([kw_dirty],3)*1,IFERROR(LEFT([kw_dirty],2)*1,"n.a.")))</f>
        <v>#N/A</v>
      </c>
      <c r="T5787" s="1"/>
      <c r="U5787" s="1">
        <f>VLOOKUP(Tabelle1[[#This Row],[productid]],Tabelle2[#All],2,FALSE)</f>
        <v>42</v>
      </c>
    </row>
    <row r="5788" spans="1:21">
      <c r="A5788" t="s">
        <v>5298</v>
      </c>
      <c r="B5788">
        <v>3454</v>
      </c>
      <c r="C5788">
        <v>289859</v>
      </c>
      <c r="D5788" t="s">
        <v>9508</v>
      </c>
      <c r="E5788" t="s">
        <v>9509</v>
      </c>
      <c r="F5788">
        <v>18406</v>
      </c>
      <c r="G5788">
        <v>2286143</v>
      </c>
      <c r="H5788">
        <f t="shared" si="90"/>
        <v>0</v>
      </c>
      <c r="I5788">
        <f t="array" ref="I5788">MIN(IFERROR(FIND(IstNumbers,A5788),""))</f>
        <v>28</v>
      </c>
      <c r="J5788" s="1" t="e">
        <f>IF([first '# in title]&lt;[pos kw in title],MID([title],[pos kw in title]-6,6),#N/A)</f>
        <v>#N/A</v>
      </c>
      <c r="K5788" s="1" t="e">
        <f>IFERROR(MID(SUBSTITUTE([kw rough in title],",","."),FIND("(",[kw rough in title])+1,20),SUBSTITUTE(IFERROR(MID([kw rough in title],FIND(" ",[kw rough in title])+1,20),[kw rough in title]),",","."))</f>
        <v>#N/A</v>
      </c>
      <c r="L5788" s="1">
        <f>IFERROR(FIND("kW",[desc]),0)</f>
        <v>0</v>
      </c>
      <c r="M5788">
        <f t="array" ref="M5788">MIN(IFERROR(FIND(IstNumbers,E5788),""))</f>
        <v>33</v>
      </c>
      <c r="N5788" s="1" t="b">
        <f>IF([first '# in desc]&lt;[pos kw in desc],MID([desc],[pos kw in desc]-7,7))</f>
        <v>0</v>
      </c>
      <c r="O57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88" s="1" t="str">
        <f>TRIM(IF([first '# in desc]&lt;[pos kw in desc],MID([desc],[pos kw in desc]-6,6),FALSE))</f>
        <v>FALSCH</v>
      </c>
      <c r="Q5788" s="1" t="b">
        <f>IF(LEN([manuell])=0,IFERROR([kw fine in title]*1,IFERROR(SUMPRODUCT(COUNTIF(IsDigits,MID([kw in desc],ROW($A$1:$A$150),1)))=LEN([kw in desc]),#N/A)),[manuell])</f>
        <v>0</v>
      </c>
      <c r="R5788" s="1" t="str">
        <f>IF([pos kw in title]&gt;0,MID(J5788,#REF!,4),IF([first '# in title]&gt;0,MID([title],[first '# in title],3),IF([first '# in title]&gt;0,MID([desc],#REF!,3),VLOOKUP([productid],$G$2:$R$1386,8))))</f>
        <v>146</v>
      </c>
      <c r="S5788" s="1" t="e">
        <f>IF([kw in desc]=[kw rough in title],[kw in desc]*1,IFERROR(LEFT([kw_dirty],3)*1,IFERROR(LEFT([kw_dirty],2)*1,"n.a.")))</f>
        <v>#N/A</v>
      </c>
      <c r="T5788" s="1"/>
      <c r="U5788" s="1" t="e">
        <f>VLOOKUP(Tabelle1[[#This Row],[productid]],Tabelle2[#All],2,FALSE)</f>
        <v>#N/A</v>
      </c>
    </row>
    <row r="5789" spans="1:21" hidden="1">
      <c r="A5789" t="s">
        <v>5175</v>
      </c>
      <c r="B5789">
        <v>3940</v>
      </c>
      <c r="C5789">
        <v>289859</v>
      </c>
      <c r="D5789" t="s">
        <v>9510</v>
      </c>
      <c r="E5789" t="s">
        <v>8675</v>
      </c>
      <c r="F5789">
        <v>18406</v>
      </c>
      <c r="G5789">
        <v>1750863</v>
      </c>
      <c r="H5789">
        <f t="shared" si="90"/>
        <v>0</v>
      </c>
      <c r="I5789">
        <f t="array" ref="I5789">MIN(IFERROR(FIND(IstNumbers,A5789),""))</f>
        <v>12</v>
      </c>
      <c r="J5789" s="1" t="e">
        <f>IF([first '# in title]&lt;[pos kw in title],MID([title],[pos kw in title]-6,6),#N/A)</f>
        <v>#N/A</v>
      </c>
      <c r="K5789" s="1" t="e">
        <f>IFERROR(MID(SUBSTITUTE([kw rough in title],",","."),FIND("(",[kw rough in title])+1,20),SUBSTITUTE(IFERROR(MID([kw rough in title],FIND(" ",[kw rough in title])+1,20),[kw rough in title]),",","."))</f>
        <v>#N/A</v>
      </c>
      <c r="L5789" s="1">
        <f>IFERROR(FIND("kW",[desc]),0)</f>
        <v>70</v>
      </c>
      <c r="M5789">
        <f t="array" ref="M5789">MIN(IFERROR(FIND(IstNumbers,E5789),""))</f>
        <v>34</v>
      </c>
      <c r="N5789" s="1" t="str">
        <f>IF([first '# in desc]&lt;[pos kw in desc],MID([desc],[pos kw in desc]-7,7))</f>
        <v xml:space="preserve">­me 42 </v>
      </c>
      <c r="O57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89" s="1" t="str">
        <f>TRIM(IF([first '# in desc]&lt;[pos kw in desc],MID([desc],[pos kw in desc]-6,6),FALSE))</f>
        <v>me 42</v>
      </c>
      <c r="Q5789" s="1" t="b">
        <f>IF(LEN([manuell])=0,IFERROR([kw fine in title]*1,IFERROR(SUMPRODUCT(COUNTIF(IsDigits,MID([kw in desc],ROW($A$1:$A$150),1)))=LEN([kw in desc]),#N/A)),[manuell])</f>
        <v>0</v>
      </c>
      <c r="R5789" s="1" t="str">
        <f>IF([pos kw in title]&gt;0,MID(J5789,#REF!,4),IF([first '# in title]&gt;0,MID([title],[first '# in title],3),IF([first '# in title]&gt;0,MID([desc],#REF!,3),VLOOKUP([productid],$G$2:$R$1386,8))))</f>
        <v xml:space="preserve">42 </v>
      </c>
      <c r="S5789" s="1" t="e">
        <f>IF([kw in desc]=[kw rough in title],[kw in desc]*1,IFERROR(LEFT([kw_dirty],3)*1,IFERROR(LEFT([kw_dirty],2)*1,"n.a.")))</f>
        <v>#N/A</v>
      </c>
      <c r="T5789" s="1"/>
      <c r="U5789" s="1">
        <f>VLOOKUP(Tabelle1[[#This Row],[productid]],Tabelle2[#All],2,FALSE)</f>
        <v>42</v>
      </c>
    </row>
    <row r="5790" spans="1:21" hidden="1">
      <c r="A5790" t="s">
        <v>3181</v>
      </c>
      <c r="B5790">
        <v>4190</v>
      </c>
      <c r="C5790">
        <v>289859</v>
      </c>
      <c r="D5790" t="s">
        <v>9511</v>
      </c>
      <c r="E5790" t="s">
        <v>9440</v>
      </c>
      <c r="F5790">
        <v>18406</v>
      </c>
      <c r="G5790">
        <v>3497887</v>
      </c>
      <c r="H5790">
        <f t="shared" si="90"/>
        <v>0</v>
      </c>
      <c r="I5790">
        <f t="array" ref="I5790">MIN(IFERROR(FIND(IstNumbers,A5790),""))</f>
        <v>13</v>
      </c>
      <c r="J5790" s="1" t="e">
        <f>IF([first '# in title]&lt;[pos kw in title],MID([title],[pos kw in title]-6,6),#N/A)</f>
        <v>#N/A</v>
      </c>
      <c r="K5790" s="1" t="e">
        <f>IFERROR(MID(SUBSTITUTE([kw rough in title],",","."),FIND("(",[kw rough in title])+1,20),SUBSTITUTE(IFERROR(MID([kw rough in title],FIND(" ",[kw rough in title])+1,20),[kw rough in title]),",","."))</f>
        <v>#N/A</v>
      </c>
      <c r="L5790" s="1">
        <f>IFERROR(FIND("kW",[desc]),0)</f>
        <v>70</v>
      </c>
      <c r="M5790">
        <f t="array" ref="M5790">MIN(IFERROR(FIND(IstNumbers,E5790),""))</f>
        <v>34</v>
      </c>
      <c r="N5790" s="1" t="str">
        <f>IF([first '# in desc]&lt;[pos kw in desc],MID([desc],[pos kw in desc]-7,7))</f>
        <v xml:space="preserve">­me 42 </v>
      </c>
      <c r="O57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90" s="1" t="str">
        <f>TRIM(IF([first '# in desc]&lt;[pos kw in desc],MID([desc],[pos kw in desc]-6,6),FALSE))</f>
        <v>me 42</v>
      </c>
      <c r="Q5790" s="1" t="b">
        <f>IF(LEN([manuell])=0,IFERROR([kw fine in title]*1,IFERROR(SUMPRODUCT(COUNTIF(IsDigits,MID([kw in desc],ROW($A$1:$A$150),1)))=LEN([kw in desc]),#N/A)),[manuell])</f>
        <v>0</v>
      </c>
      <c r="R5790" s="1" t="str">
        <f>IF([pos kw in title]&gt;0,MID(J5790,#REF!,4),IF([first '# in title]&gt;0,MID([title],[first '# in title],3),IF([first '# in title]&gt;0,MID([desc],#REF!,3),VLOOKUP([productid],$G$2:$R$1386,8))))</f>
        <v xml:space="preserve">42 </v>
      </c>
      <c r="S5790" s="1" t="e">
        <f>IF([kw in desc]=[kw rough in title],[kw in desc]*1,IFERROR(LEFT([kw_dirty],3)*1,IFERROR(LEFT([kw_dirty],2)*1,"n.a.")))</f>
        <v>#N/A</v>
      </c>
      <c r="T5790" s="1"/>
      <c r="U5790" s="1">
        <f>VLOOKUP(Tabelle1[[#This Row],[productid]],Tabelle2[#All],2,FALSE)</f>
        <v>42</v>
      </c>
    </row>
    <row r="5791" spans="1:21">
      <c r="A5791" t="s">
        <v>5298</v>
      </c>
      <c r="B5791">
        <v>3459</v>
      </c>
      <c r="C5791">
        <v>289859</v>
      </c>
      <c r="D5791" t="s">
        <v>9512</v>
      </c>
      <c r="E5791" t="s">
        <v>9513</v>
      </c>
      <c r="F5791">
        <v>18406</v>
      </c>
      <c r="G5791">
        <v>2286143</v>
      </c>
      <c r="H5791">
        <f t="shared" si="90"/>
        <v>0</v>
      </c>
      <c r="I5791">
        <f t="array" ref="I5791">MIN(IFERROR(FIND(IstNumbers,A5791),""))</f>
        <v>28</v>
      </c>
      <c r="J5791" s="1" t="e">
        <f>IF([first '# in title]&lt;[pos kw in title],MID([title],[pos kw in title]-6,6),#N/A)</f>
        <v>#N/A</v>
      </c>
      <c r="K5791" s="1" t="e">
        <f>IFERROR(MID(SUBSTITUTE([kw rough in title],",","."),FIND("(",[kw rough in title])+1,20),SUBSTITUTE(IFERROR(MID([kw rough in title],FIND(" ",[kw rough in title])+1,20),[kw rough in title]),",","."))</f>
        <v>#N/A</v>
      </c>
      <c r="L5791" s="1">
        <f>IFERROR(FIND("kW",[desc]),0)</f>
        <v>0</v>
      </c>
      <c r="M5791">
        <f t="array" ref="M5791">MIN(IFERROR(FIND(IstNumbers,E5791),""))</f>
        <v>33</v>
      </c>
      <c r="N5791" s="1" t="b">
        <f>IF([first '# in desc]&lt;[pos kw in desc],MID([desc],[pos kw in desc]-7,7))</f>
        <v>0</v>
      </c>
      <c r="O57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91" s="1" t="str">
        <f>TRIM(IF([first '# in desc]&lt;[pos kw in desc],MID([desc],[pos kw in desc]-6,6),FALSE))</f>
        <v>FALSCH</v>
      </c>
      <c r="Q5791" s="1" t="b">
        <f>IF(LEN([manuell])=0,IFERROR([kw fine in title]*1,IFERROR(SUMPRODUCT(COUNTIF(IsDigits,MID([kw in desc],ROW($A$1:$A$150),1)))=LEN([kw in desc]),#N/A)),[manuell])</f>
        <v>0</v>
      </c>
      <c r="R5791" s="1" t="str">
        <f>IF([pos kw in title]&gt;0,MID(J5791,#REF!,4),IF([first '# in title]&gt;0,MID([title],[first '# in title],3),IF([first '# in title]&gt;0,MID([desc],#REF!,3),VLOOKUP([productid],$G$2:$R$1386,8))))</f>
        <v>146</v>
      </c>
      <c r="S5791" s="1" t="e">
        <f>IF([kw in desc]=[kw rough in title],[kw in desc]*1,IFERROR(LEFT([kw_dirty],3)*1,IFERROR(LEFT([kw_dirty],2)*1,"n.a.")))</f>
        <v>#N/A</v>
      </c>
      <c r="T5791" s="1"/>
      <c r="U5791" s="1" t="e">
        <f>VLOOKUP(Tabelle1[[#This Row],[productid]],Tabelle2[#All],2,FALSE)</f>
        <v>#N/A</v>
      </c>
    </row>
    <row r="5792" spans="1:21" hidden="1">
      <c r="A5792" t="s">
        <v>5175</v>
      </c>
      <c r="B5792">
        <v>3940</v>
      </c>
      <c r="C5792">
        <v>289859</v>
      </c>
      <c r="D5792" t="s">
        <v>9514</v>
      </c>
      <c r="E5792" t="s">
        <v>9515</v>
      </c>
      <c r="F5792">
        <v>18406</v>
      </c>
      <c r="G5792">
        <v>1750863</v>
      </c>
      <c r="H5792">
        <f t="shared" si="90"/>
        <v>0</v>
      </c>
      <c r="I5792">
        <f t="array" ref="I5792">MIN(IFERROR(FIND(IstNumbers,A5792),""))</f>
        <v>12</v>
      </c>
      <c r="J5792" s="1" t="e">
        <f>IF([first '# in title]&lt;[pos kw in title],MID([title],[pos kw in title]-6,6),#N/A)</f>
        <v>#N/A</v>
      </c>
      <c r="K5792" s="1" t="e">
        <f>IFERROR(MID(SUBSTITUTE([kw rough in title],",","."),FIND("(",[kw rough in title])+1,20),SUBSTITUTE(IFERROR(MID([kw rough in title],FIND(" ",[kw rough in title])+1,20),[kw rough in title]),",","."))</f>
        <v>#N/A</v>
      </c>
      <c r="L5792" s="1">
        <f>IFERROR(FIND("kW",[desc]),0)</f>
        <v>70</v>
      </c>
      <c r="M5792">
        <f t="array" ref="M5792">MIN(IFERROR(FIND(IstNumbers,E5792),""))</f>
        <v>34</v>
      </c>
      <c r="N5792" s="1" t="str">
        <f>IF([first '# in desc]&lt;[pos kw in desc],MID([desc],[pos kw in desc]-7,7))</f>
        <v xml:space="preserve">­me 42 </v>
      </c>
      <c r="O57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92" s="1" t="str">
        <f>TRIM(IF([first '# in desc]&lt;[pos kw in desc],MID([desc],[pos kw in desc]-6,6),FALSE))</f>
        <v>me 42</v>
      </c>
      <c r="Q5792" s="1" t="b">
        <f>IF(LEN([manuell])=0,IFERROR([kw fine in title]*1,IFERROR(SUMPRODUCT(COUNTIF(IsDigits,MID([kw in desc],ROW($A$1:$A$150),1)))=LEN([kw in desc]),#N/A)),[manuell])</f>
        <v>0</v>
      </c>
      <c r="R5792" s="1" t="str">
        <f>IF([pos kw in title]&gt;0,MID(J5792,#REF!,4),IF([first '# in title]&gt;0,MID([title],[first '# in title],3),IF([first '# in title]&gt;0,MID([desc],#REF!,3),VLOOKUP([productid],$G$2:$R$1386,8))))</f>
        <v xml:space="preserve">42 </v>
      </c>
      <c r="S5792" s="1" t="e">
        <f>IF([kw in desc]=[kw rough in title],[kw in desc]*1,IFERROR(LEFT([kw_dirty],3)*1,IFERROR(LEFT([kw_dirty],2)*1,"n.a.")))</f>
        <v>#N/A</v>
      </c>
      <c r="T5792" s="1"/>
      <c r="U5792" s="1">
        <f>VLOOKUP(Tabelle1[[#This Row],[productid]],Tabelle2[#All],2,FALSE)</f>
        <v>42</v>
      </c>
    </row>
    <row r="5793" spans="1:21" hidden="1">
      <c r="A5793" t="s">
        <v>3181</v>
      </c>
      <c r="B5793">
        <v>4195</v>
      </c>
      <c r="C5793">
        <v>289859</v>
      </c>
      <c r="D5793" t="s">
        <v>9516</v>
      </c>
      <c r="E5793" t="s">
        <v>9517</v>
      </c>
      <c r="F5793">
        <v>18406</v>
      </c>
      <c r="G5793">
        <v>3497887</v>
      </c>
      <c r="H5793">
        <f t="shared" si="90"/>
        <v>0</v>
      </c>
      <c r="I5793">
        <f t="array" ref="I5793">MIN(IFERROR(FIND(IstNumbers,A5793),""))</f>
        <v>13</v>
      </c>
      <c r="J5793" s="1" t="e">
        <f>IF([first '# in title]&lt;[pos kw in title],MID([title],[pos kw in title]-6,6),#N/A)</f>
        <v>#N/A</v>
      </c>
      <c r="K5793" s="1" t="e">
        <f>IFERROR(MID(SUBSTITUTE([kw rough in title],",","."),FIND("(",[kw rough in title])+1,20),SUBSTITUTE(IFERROR(MID([kw rough in title],FIND(" ",[kw rough in title])+1,20),[kw rough in title]),",","."))</f>
        <v>#N/A</v>
      </c>
      <c r="L5793" s="1">
        <f>IFERROR(FIND("kW",[desc]),0)</f>
        <v>70</v>
      </c>
      <c r="M5793">
        <f t="array" ref="M5793">MIN(IFERROR(FIND(IstNumbers,E5793),""))</f>
        <v>34</v>
      </c>
      <c r="N5793" s="1" t="str">
        <f>IF([first '# in desc]&lt;[pos kw in desc],MID([desc],[pos kw in desc]-7,7))</f>
        <v xml:space="preserve">­me 42 </v>
      </c>
      <c r="O57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93" s="1" t="str">
        <f>TRIM(IF([first '# in desc]&lt;[pos kw in desc],MID([desc],[pos kw in desc]-6,6),FALSE))</f>
        <v>me 42</v>
      </c>
      <c r="Q5793" s="1" t="b">
        <f>IF(LEN([manuell])=0,IFERROR([kw fine in title]*1,IFERROR(SUMPRODUCT(COUNTIF(IsDigits,MID([kw in desc],ROW($A$1:$A$150),1)))=LEN([kw in desc]),#N/A)),[manuell])</f>
        <v>0</v>
      </c>
      <c r="R5793" s="1" t="str">
        <f>IF([pos kw in title]&gt;0,MID(J5793,#REF!,4),IF([first '# in title]&gt;0,MID([title],[first '# in title],3),IF([first '# in title]&gt;0,MID([desc],#REF!,3),VLOOKUP([productid],$G$2:$R$1386,8))))</f>
        <v xml:space="preserve">42 </v>
      </c>
      <c r="S5793" s="1" t="e">
        <f>IF([kw in desc]=[kw rough in title],[kw in desc]*1,IFERROR(LEFT([kw_dirty],3)*1,IFERROR(LEFT([kw_dirty],2)*1,"n.a.")))</f>
        <v>#N/A</v>
      </c>
      <c r="T5793" s="1"/>
      <c r="U5793" s="1">
        <f>VLOOKUP(Tabelle1[[#This Row],[productid]],Tabelle2[#All],2,FALSE)</f>
        <v>42</v>
      </c>
    </row>
    <row r="5794" spans="1:21">
      <c r="A5794" t="s">
        <v>5298</v>
      </c>
      <c r="B5794">
        <v>3459</v>
      </c>
      <c r="C5794">
        <v>289859</v>
      </c>
      <c r="D5794" t="s">
        <v>9518</v>
      </c>
      <c r="E5794" t="s">
        <v>9519</v>
      </c>
      <c r="F5794">
        <v>18406</v>
      </c>
      <c r="G5794">
        <v>2286143</v>
      </c>
      <c r="H5794">
        <f t="shared" si="90"/>
        <v>0</v>
      </c>
      <c r="I5794">
        <f t="array" ref="I5794">MIN(IFERROR(FIND(IstNumbers,A5794),""))</f>
        <v>28</v>
      </c>
      <c r="J5794" s="1" t="e">
        <f>IF([first '# in title]&lt;[pos kw in title],MID([title],[pos kw in title]-6,6),#N/A)</f>
        <v>#N/A</v>
      </c>
      <c r="K5794" s="1" t="e">
        <f>IFERROR(MID(SUBSTITUTE([kw rough in title],",","."),FIND("(",[kw rough in title])+1,20),SUBSTITUTE(IFERROR(MID([kw rough in title],FIND(" ",[kw rough in title])+1,20),[kw rough in title]),",","."))</f>
        <v>#N/A</v>
      </c>
      <c r="L5794" s="1">
        <f>IFERROR(FIND("kW",[desc]),0)</f>
        <v>0</v>
      </c>
      <c r="M5794">
        <f t="array" ref="M5794">MIN(IFERROR(FIND(IstNumbers,E5794),""))</f>
        <v>33</v>
      </c>
      <c r="N5794" s="1" t="b">
        <f>IF([first '# in desc]&lt;[pos kw in desc],MID([desc],[pos kw in desc]-7,7))</f>
        <v>0</v>
      </c>
      <c r="O57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94" s="1" t="str">
        <f>TRIM(IF([first '# in desc]&lt;[pos kw in desc],MID([desc],[pos kw in desc]-6,6),FALSE))</f>
        <v>FALSCH</v>
      </c>
      <c r="Q5794" s="1" t="b">
        <f>IF(LEN([manuell])=0,IFERROR([kw fine in title]*1,IFERROR(SUMPRODUCT(COUNTIF(IsDigits,MID([kw in desc],ROW($A$1:$A$150),1)))=LEN([kw in desc]),#N/A)),[manuell])</f>
        <v>0</v>
      </c>
      <c r="R5794" s="1" t="str">
        <f>IF([pos kw in title]&gt;0,MID(J5794,#REF!,4),IF([first '# in title]&gt;0,MID([title],[first '# in title],3),IF([first '# in title]&gt;0,MID([desc],#REF!,3),VLOOKUP([productid],$G$2:$R$1386,8))))</f>
        <v>146</v>
      </c>
      <c r="S5794" s="1" t="e">
        <f>IF([kw in desc]=[kw rough in title],[kw in desc]*1,IFERROR(LEFT([kw_dirty],3)*1,IFERROR(LEFT([kw_dirty],2)*1,"n.a.")))</f>
        <v>#N/A</v>
      </c>
      <c r="T5794" s="1"/>
      <c r="U5794" s="1" t="e">
        <f>VLOOKUP(Tabelle1[[#This Row],[productid]],Tabelle2[#All],2,FALSE)</f>
        <v>#N/A</v>
      </c>
    </row>
    <row r="5795" spans="1:21" hidden="1">
      <c r="A5795" t="s">
        <v>5175</v>
      </c>
      <c r="B5795">
        <v>3945</v>
      </c>
      <c r="C5795">
        <v>289859</v>
      </c>
      <c r="D5795" t="s">
        <v>9520</v>
      </c>
      <c r="E5795" t="s">
        <v>8592</v>
      </c>
      <c r="F5795">
        <v>18406</v>
      </c>
      <c r="G5795">
        <v>1750863</v>
      </c>
      <c r="H5795">
        <f t="shared" si="90"/>
        <v>0</v>
      </c>
      <c r="I5795">
        <f t="array" ref="I5795">MIN(IFERROR(FIND(IstNumbers,A5795),""))</f>
        <v>12</v>
      </c>
      <c r="J5795" s="1" t="e">
        <f>IF([first '# in title]&lt;[pos kw in title],MID([title],[pos kw in title]-6,6),#N/A)</f>
        <v>#N/A</v>
      </c>
      <c r="K5795" s="1" t="e">
        <f>IFERROR(MID(SUBSTITUTE([kw rough in title],",","."),FIND("(",[kw rough in title])+1,20),SUBSTITUTE(IFERROR(MID([kw rough in title],FIND(" ",[kw rough in title])+1,20),[kw rough in title]),",","."))</f>
        <v>#N/A</v>
      </c>
      <c r="L5795" s="1">
        <f>IFERROR(FIND("kW",[desc]),0)</f>
        <v>70</v>
      </c>
      <c r="M5795">
        <f t="array" ref="M5795">MIN(IFERROR(FIND(IstNumbers,E5795),""))</f>
        <v>34</v>
      </c>
      <c r="N5795" s="1" t="str">
        <f>IF([first '# in desc]&lt;[pos kw in desc],MID([desc],[pos kw in desc]-7,7))</f>
        <v xml:space="preserve">­me 42 </v>
      </c>
      <c r="O57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95" s="1" t="str">
        <f>TRIM(IF([first '# in desc]&lt;[pos kw in desc],MID([desc],[pos kw in desc]-6,6),FALSE))</f>
        <v>me 42</v>
      </c>
      <c r="Q5795" s="1" t="b">
        <f>IF(LEN([manuell])=0,IFERROR([kw fine in title]*1,IFERROR(SUMPRODUCT(COUNTIF(IsDigits,MID([kw in desc],ROW($A$1:$A$150),1)))=LEN([kw in desc]),#N/A)),[manuell])</f>
        <v>0</v>
      </c>
      <c r="R5795" s="1" t="str">
        <f>IF([pos kw in title]&gt;0,MID(J5795,#REF!,4),IF([first '# in title]&gt;0,MID([title],[first '# in title],3),IF([first '# in title]&gt;0,MID([desc],#REF!,3),VLOOKUP([productid],$G$2:$R$1386,8))))</f>
        <v xml:space="preserve">42 </v>
      </c>
      <c r="S5795" s="1" t="e">
        <f>IF([kw in desc]=[kw rough in title],[kw in desc]*1,IFERROR(LEFT([kw_dirty],3)*1,IFERROR(LEFT([kw_dirty],2)*1,"n.a.")))</f>
        <v>#N/A</v>
      </c>
      <c r="T5795" s="1"/>
      <c r="U5795" s="1">
        <f>VLOOKUP(Tabelle1[[#This Row],[productid]],Tabelle2[#All],2,FALSE)</f>
        <v>42</v>
      </c>
    </row>
    <row r="5796" spans="1:21" hidden="1">
      <c r="A5796" t="s">
        <v>3181</v>
      </c>
      <c r="B5796">
        <v>4195</v>
      </c>
      <c r="C5796">
        <v>289859</v>
      </c>
      <c r="D5796" t="s">
        <v>9521</v>
      </c>
      <c r="E5796" t="s">
        <v>9445</v>
      </c>
      <c r="F5796">
        <v>18406</v>
      </c>
      <c r="G5796">
        <v>3497887</v>
      </c>
      <c r="H5796">
        <f t="shared" si="90"/>
        <v>0</v>
      </c>
      <c r="I5796">
        <f t="array" ref="I5796">MIN(IFERROR(FIND(IstNumbers,A5796),""))</f>
        <v>13</v>
      </c>
      <c r="J5796" s="1" t="e">
        <f>IF([first '# in title]&lt;[pos kw in title],MID([title],[pos kw in title]-6,6),#N/A)</f>
        <v>#N/A</v>
      </c>
      <c r="K5796" s="1" t="e">
        <f>IFERROR(MID(SUBSTITUTE([kw rough in title],",","."),FIND("(",[kw rough in title])+1,20),SUBSTITUTE(IFERROR(MID([kw rough in title],FIND(" ",[kw rough in title])+1,20),[kw rough in title]),",","."))</f>
        <v>#N/A</v>
      </c>
      <c r="L5796" s="1">
        <f>IFERROR(FIND("kW",[desc]),0)</f>
        <v>70</v>
      </c>
      <c r="M5796">
        <f t="array" ref="M5796">MIN(IFERROR(FIND(IstNumbers,E5796),""))</f>
        <v>34</v>
      </c>
      <c r="N5796" s="1" t="str">
        <f>IF([first '# in desc]&lt;[pos kw in desc],MID([desc],[pos kw in desc]-7,7))</f>
        <v xml:space="preserve">­me 42 </v>
      </c>
      <c r="O57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96" s="1" t="str">
        <f>TRIM(IF([first '# in desc]&lt;[pos kw in desc],MID([desc],[pos kw in desc]-6,6),FALSE))</f>
        <v>me 42</v>
      </c>
      <c r="Q5796" s="1" t="b">
        <f>IF(LEN([manuell])=0,IFERROR([kw fine in title]*1,IFERROR(SUMPRODUCT(COUNTIF(IsDigits,MID([kw in desc],ROW($A$1:$A$150),1)))=LEN([kw in desc]),#N/A)),[manuell])</f>
        <v>0</v>
      </c>
      <c r="R5796" s="1" t="str">
        <f>IF([pos kw in title]&gt;0,MID(J5796,#REF!,4),IF([first '# in title]&gt;0,MID([title],[first '# in title],3),IF([first '# in title]&gt;0,MID([desc],#REF!,3),VLOOKUP([productid],$G$2:$R$1386,8))))</f>
        <v xml:space="preserve">42 </v>
      </c>
      <c r="S5796" s="1" t="e">
        <f>IF([kw in desc]=[kw rough in title],[kw in desc]*1,IFERROR(LEFT([kw_dirty],3)*1,IFERROR(LEFT([kw_dirty],2)*1,"n.a.")))</f>
        <v>#N/A</v>
      </c>
      <c r="T5796" s="1"/>
      <c r="U5796" s="1">
        <f>VLOOKUP(Tabelle1[[#This Row],[productid]],Tabelle2[#All],2,FALSE)</f>
        <v>42</v>
      </c>
    </row>
    <row r="5797" spans="1:21">
      <c r="A5797" t="s">
        <v>5298</v>
      </c>
      <c r="B5797">
        <v>3475</v>
      </c>
      <c r="C5797">
        <v>289859</v>
      </c>
      <c r="D5797" t="s">
        <v>9522</v>
      </c>
      <c r="E5797" t="s">
        <v>9523</v>
      </c>
      <c r="F5797">
        <v>18406</v>
      </c>
      <c r="G5797">
        <v>2286143</v>
      </c>
      <c r="H5797">
        <f t="shared" si="90"/>
        <v>0</v>
      </c>
      <c r="I5797">
        <f t="array" ref="I5797">MIN(IFERROR(FIND(IstNumbers,A5797),""))</f>
        <v>28</v>
      </c>
      <c r="J5797" s="1" t="e">
        <f>IF([first '# in title]&lt;[pos kw in title],MID([title],[pos kw in title]-6,6),#N/A)</f>
        <v>#N/A</v>
      </c>
      <c r="K5797" s="1" t="e">
        <f>IFERROR(MID(SUBSTITUTE([kw rough in title],",","."),FIND("(",[kw rough in title])+1,20),SUBSTITUTE(IFERROR(MID([kw rough in title],FIND(" ",[kw rough in title])+1,20),[kw rough in title]),",","."))</f>
        <v>#N/A</v>
      </c>
      <c r="L5797" s="1">
        <f>IFERROR(FIND("kW",[desc]),0)</f>
        <v>0</v>
      </c>
      <c r="M5797">
        <f t="array" ref="M5797">MIN(IFERROR(FIND(IstNumbers,E5797),""))</f>
        <v>33</v>
      </c>
      <c r="N5797" s="1" t="b">
        <f>IF([first '# in desc]&lt;[pos kw in desc],MID([desc],[pos kw in desc]-7,7))</f>
        <v>0</v>
      </c>
      <c r="O57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797" s="1" t="str">
        <f>TRIM(IF([first '# in desc]&lt;[pos kw in desc],MID([desc],[pos kw in desc]-6,6),FALSE))</f>
        <v>FALSCH</v>
      </c>
      <c r="Q5797" s="1" t="b">
        <f>IF(LEN([manuell])=0,IFERROR([kw fine in title]*1,IFERROR(SUMPRODUCT(COUNTIF(IsDigits,MID([kw in desc],ROW($A$1:$A$150),1)))=LEN([kw in desc]),#N/A)),[manuell])</f>
        <v>0</v>
      </c>
      <c r="R5797" s="1" t="str">
        <f>IF([pos kw in title]&gt;0,MID(J5797,#REF!,4),IF([first '# in title]&gt;0,MID([title],[first '# in title],3),IF([first '# in title]&gt;0,MID([desc],#REF!,3),VLOOKUP([productid],$G$2:$R$1386,8))))</f>
        <v>146</v>
      </c>
      <c r="S5797" s="1" t="e">
        <f>IF([kw in desc]=[kw rough in title],[kw in desc]*1,IFERROR(LEFT([kw_dirty],3)*1,IFERROR(LEFT([kw_dirty],2)*1,"n.a.")))</f>
        <v>#N/A</v>
      </c>
      <c r="T5797" s="1"/>
      <c r="U5797" s="1" t="e">
        <f>VLOOKUP(Tabelle1[[#This Row],[productid]],Tabelle2[#All],2,FALSE)</f>
        <v>#N/A</v>
      </c>
    </row>
    <row r="5798" spans="1:21" hidden="1">
      <c r="A5798" t="s">
        <v>5175</v>
      </c>
      <c r="B5798">
        <v>3945</v>
      </c>
      <c r="C5798">
        <v>289859</v>
      </c>
      <c r="D5798" t="s">
        <v>9524</v>
      </c>
      <c r="E5798" t="s">
        <v>8690</v>
      </c>
      <c r="F5798">
        <v>18406</v>
      </c>
      <c r="G5798">
        <v>1750863</v>
      </c>
      <c r="H5798">
        <f t="shared" si="90"/>
        <v>0</v>
      </c>
      <c r="I5798">
        <f t="array" ref="I5798">MIN(IFERROR(FIND(IstNumbers,A5798),""))</f>
        <v>12</v>
      </c>
      <c r="J5798" s="1" t="e">
        <f>IF([first '# in title]&lt;[pos kw in title],MID([title],[pos kw in title]-6,6),#N/A)</f>
        <v>#N/A</v>
      </c>
      <c r="K5798" s="1" t="e">
        <f>IFERROR(MID(SUBSTITUTE([kw rough in title],",","."),FIND("(",[kw rough in title])+1,20),SUBSTITUTE(IFERROR(MID([kw rough in title],FIND(" ",[kw rough in title])+1,20),[kw rough in title]),",","."))</f>
        <v>#N/A</v>
      </c>
      <c r="L5798" s="1">
        <f>IFERROR(FIND("kW",[desc]),0)</f>
        <v>70</v>
      </c>
      <c r="M5798">
        <f t="array" ref="M5798">MIN(IFERROR(FIND(IstNumbers,E5798),""))</f>
        <v>34</v>
      </c>
      <c r="N5798" s="1" t="str">
        <f>IF([first '# in desc]&lt;[pos kw in desc],MID([desc],[pos kw in desc]-7,7))</f>
        <v xml:space="preserve">­me 42 </v>
      </c>
      <c r="O57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98" s="1" t="str">
        <f>TRIM(IF([first '# in desc]&lt;[pos kw in desc],MID([desc],[pos kw in desc]-6,6),FALSE))</f>
        <v>me 42</v>
      </c>
      <c r="Q5798" s="1" t="b">
        <f>IF(LEN([manuell])=0,IFERROR([kw fine in title]*1,IFERROR(SUMPRODUCT(COUNTIF(IsDigits,MID([kw in desc],ROW($A$1:$A$150),1)))=LEN([kw in desc]),#N/A)),[manuell])</f>
        <v>0</v>
      </c>
      <c r="R5798" s="1" t="str">
        <f>IF([pos kw in title]&gt;0,MID(J5798,#REF!,4),IF([first '# in title]&gt;0,MID([title],[first '# in title],3),IF([first '# in title]&gt;0,MID([desc],#REF!,3),VLOOKUP([productid],$G$2:$R$1386,8))))</f>
        <v xml:space="preserve">42 </v>
      </c>
      <c r="S5798" s="1" t="e">
        <f>IF([kw in desc]=[kw rough in title],[kw in desc]*1,IFERROR(LEFT([kw_dirty],3)*1,IFERROR(LEFT([kw_dirty],2)*1,"n.a.")))</f>
        <v>#N/A</v>
      </c>
      <c r="T5798" s="1"/>
      <c r="U5798" s="1">
        <f>VLOOKUP(Tabelle1[[#This Row],[productid]],Tabelle2[#All],2,FALSE)</f>
        <v>42</v>
      </c>
    </row>
    <row r="5799" spans="1:21" hidden="1">
      <c r="A5799" t="s">
        <v>3181</v>
      </c>
      <c r="B5799">
        <v>4195</v>
      </c>
      <c r="C5799">
        <v>289859</v>
      </c>
      <c r="D5799" t="s">
        <v>9525</v>
      </c>
      <c r="E5799" t="s">
        <v>9526</v>
      </c>
      <c r="F5799">
        <v>18406</v>
      </c>
      <c r="G5799">
        <v>3497887</v>
      </c>
      <c r="H5799">
        <f t="shared" si="90"/>
        <v>0</v>
      </c>
      <c r="I5799">
        <f t="array" ref="I5799">MIN(IFERROR(FIND(IstNumbers,A5799),""))</f>
        <v>13</v>
      </c>
      <c r="J5799" s="1" t="e">
        <f>IF([first '# in title]&lt;[pos kw in title],MID([title],[pos kw in title]-6,6),#N/A)</f>
        <v>#N/A</v>
      </c>
      <c r="K5799" s="1" t="e">
        <f>IFERROR(MID(SUBSTITUTE([kw rough in title],",","."),FIND("(",[kw rough in title])+1,20),SUBSTITUTE(IFERROR(MID([kw rough in title],FIND(" ",[kw rough in title])+1,20),[kw rough in title]),",","."))</f>
        <v>#N/A</v>
      </c>
      <c r="L5799" s="1">
        <f>IFERROR(FIND("kW",[desc]),0)</f>
        <v>70</v>
      </c>
      <c r="M5799">
        <f t="array" ref="M5799">MIN(IFERROR(FIND(IstNumbers,E5799),""))</f>
        <v>34</v>
      </c>
      <c r="N5799" s="1" t="str">
        <f>IF([first '# in desc]&lt;[pos kw in desc],MID([desc],[pos kw in desc]-7,7))</f>
        <v xml:space="preserve">­me 42 </v>
      </c>
      <c r="O57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799" s="1" t="str">
        <f>TRIM(IF([first '# in desc]&lt;[pos kw in desc],MID([desc],[pos kw in desc]-6,6),FALSE))</f>
        <v>me 42</v>
      </c>
      <c r="Q5799" s="1" t="b">
        <f>IF(LEN([manuell])=0,IFERROR([kw fine in title]*1,IFERROR(SUMPRODUCT(COUNTIF(IsDigits,MID([kw in desc],ROW($A$1:$A$150),1)))=LEN([kw in desc]),#N/A)),[manuell])</f>
        <v>0</v>
      </c>
      <c r="R5799" s="1" t="str">
        <f>IF([pos kw in title]&gt;0,MID(J5799,#REF!,4),IF([first '# in title]&gt;0,MID([title],[first '# in title],3),IF([first '# in title]&gt;0,MID([desc],#REF!,3),VLOOKUP([productid],$G$2:$R$1386,8))))</f>
        <v xml:space="preserve">42 </v>
      </c>
      <c r="S5799" s="1" t="e">
        <f>IF([kw in desc]=[kw rough in title],[kw in desc]*1,IFERROR(LEFT([kw_dirty],3)*1,IFERROR(LEFT([kw_dirty],2)*1,"n.a.")))</f>
        <v>#N/A</v>
      </c>
      <c r="T5799" s="1"/>
      <c r="U5799" s="1">
        <f>VLOOKUP(Tabelle1[[#This Row],[productid]],Tabelle2[#All],2,FALSE)</f>
        <v>42</v>
      </c>
    </row>
    <row r="5800" spans="1:21">
      <c r="A5800" t="s">
        <v>5298</v>
      </c>
      <c r="B5800">
        <v>3475</v>
      </c>
      <c r="C5800">
        <v>289859</v>
      </c>
      <c r="D5800" t="s">
        <v>9527</v>
      </c>
      <c r="E5800" t="s">
        <v>9528</v>
      </c>
      <c r="F5800">
        <v>18406</v>
      </c>
      <c r="G5800">
        <v>2286143</v>
      </c>
      <c r="H5800">
        <f t="shared" si="90"/>
        <v>0</v>
      </c>
      <c r="I5800">
        <f t="array" ref="I5800">MIN(IFERROR(FIND(IstNumbers,A5800),""))</f>
        <v>28</v>
      </c>
      <c r="J5800" s="1" t="e">
        <f>IF([first '# in title]&lt;[pos kw in title],MID([title],[pos kw in title]-6,6),#N/A)</f>
        <v>#N/A</v>
      </c>
      <c r="K5800" s="1" t="e">
        <f>IFERROR(MID(SUBSTITUTE([kw rough in title],",","."),FIND("(",[kw rough in title])+1,20),SUBSTITUTE(IFERROR(MID([kw rough in title],FIND(" ",[kw rough in title])+1,20),[kw rough in title]),",","."))</f>
        <v>#N/A</v>
      </c>
      <c r="L5800" s="1">
        <f>IFERROR(FIND("kW",[desc]),0)</f>
        <v>0</v>
      </c>
      <c r="M5800">
        <f t="array" ref="M5800">MIN(IFERROR(FIND(IstNumbers,E5800),""))</f>
        <v>33</v>
      </c>
      <c r="N5800" s="1" t="b">
        <f>IF([first '# in desc]&lt;[pos kw in desc],MID([desc],[pos kw in desc]-7,7))</f>
        <v>0</v>
      </c>
      <c r="O58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00" s="1" t="str">
        <f>TRIM(IF([first '# in desc]&lt;[pos kw in desc],MID([desc],[pos kw in desc]-6,6),FALSE))</f>
        <v>FALSCH</v>
      </c>
      <c r="Q5800" s="1" t="b">
        <f>IF(LEN([manuell])=0,IFERROR([kw fine in title]*1,IFERROR(SUMPRODUCT(COUNTIF(IsDigits,MID([kw in desc],ROW($A$1:$A$150),1)))=LEN([kw in desc]),#N/A)),[manuell])</f>
        <v>0</v>
      </c>
      <c r="R5800" s="1" t="str">
        <f>IF([pos kw in title]&gt;0,MID(J5800,#REF!,4),IF([first '# in title]&gt;0,MID([title],[first '# in title],3),IF([first '# in title]&gt;0,MID([desc],#REF!,3),VLOOKUP([productid],$G$2:$R$1386,8))))</f>
        <v>146</v>
      </c>
      <c r="S5800" s="1" t="e">
        <f>IF([kw in desc]=[kw rough in title],[kw in desc]*1,IFERROR(LEFT([kw_dirty],3)*1,IFERROR(LEFT([kw_dirty],2)*1,"n.a.")))</f>
        <v>#N/A</v>
      </c>
      <c r="T5800" s="1"/>
      <c r="U5800" s="1" t="e">
        <f>VLOOKUP(Tabelle1[[#This Row],[productid]],Tabelle2[#All],2,FALSE)</f>
        <v>#N/A</v>
      </c>
    </row>
    <row r="5801" spans="1:21" hidden="1">
      <c r="A5801" t="s">
        <v>5175</v>
      </c>
      <c r="B5801">
        <v>3945</v>
      </c>
      <c r="C5801">
        <v>289859</v>
      </c>
      <c r="D5801" t="s">
        <v>9529</v>
      </c>
      <c r="E5801" t="s">
        <v>8695</v>
      </c>
      <c r="F5801">
        <v>18406</v>
      </c>
      <c r="G5801">
        <v>1750863</v>
      </c>
      <c r="H5801">
        <f t="shared" si="90"/>
        <v>0</v>
      </c>
      <c r="I5801">
        <f t="array" ref="I5801">MIN(IFERROR(FIND(IstNumbers,A5801),""))</f>
        <v>12</v>
      </c>
      <c r="J5801" s="1" t="e">
        <f>IF([first '# in title]&lt;[pos kw in title],MID([title],[pos kw in title]-6,6),#N/A)</f>
        <v>#N/A</v>
      </c>
      <c r="K5801" s="1" t="e">
        <f>IFERROR(MID(SUBSTITUTE([kw rough in title],",","."),FIND("(",[kw rough in title])+1,20),SUBSTITUTE(IFERROR(MID([kw rough in title],FIND(" ",[kw rough in title])+1,20),[kw rough in title]),",","."))</f>
        <v>#N/A</v>
      </c>
      <c r="L5801" s="1">
        <f>IFERROR(FIND("kW",[desc]),0)</f>
        <v>70</v>
      </c>
      <c r="M5801">
        <f t="array" ref="M5801">MIN(IFERROR(FIND(IstNumbers,E5801),""))</f>
        <v>34</v>
      </c>
      <c r="N5801" s="1" t="str">
        <f>IF([first '# in desc]&lt;[pos kw in desc],MID([desc],[pos kw in desc]-7,7))</f>
        <v xml:space="preserve">­me 42 </v>
      </c>
      <c r="O58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1" s="1" t="str">
        <f>TRIM(IF([first '# in desc]&lt;[pos kw in desc],MID([desc],[pos kw in desc]-6,6),FALSE))</f>
        <v>me 42</v>
      </c>
      <c r="Q5801" s="1" t="b">
        <f>IF(LEN([manuell])=0,IFERROR([kw fine in title]*1,IFERROR(SUMPRODUCT(COUNTIF(IsDigits,MID([kw in desc],ROW($A$1:$A$150),1)))=LEN([kw in desc]),#N/A)),[manuell])</f>
        <v>0</v>
      </c>
      <c r="R5801" s="1" t="str">
        <f>IF([pos kw in title]&gt;0,MID(J5801,#REF!,4),IF([first '# in title]&gt;0,MID([title],[first '# in title],3),IF([first '# in title]&gt;0,MID([desc],#REF!,3),VLOOKUP([productid],$G$2:$R$1386,8))))</f>
        <v xml:space="preserve">42 </v>
      </c>
      <c r="S5801" s="1" t="e">
        <f>IF([kw in desc]=[kw rough in title],[kw in desc]*1,IFERROR(LEFT([kw_dirty],3)*1,IFERROR(LEFT([kw_dirty],2)*1,"n.a.")))</f>
        <v>#N/A</v>
      </c>
      <c r="T5801" s="1"/>
      <c r="U5801" s="1">
        <f>VLOOKUP(Tabelle1[[#This Row],[productid]],Tabelle2[#All],2,FALSE)</f>
        <v>42</v>
      </c>
    </row>
    <row r="5802" spans="1:21" hidden="1">
      <c r="A5802" t="s">
        <v>3181</v>
      </c>
      <c r="B5802">
        <v>4195</v>
      </c>
      <c r="C5802">
        <v>289859</v>
      </c>
      <c r="D5802" t="s">
        <v>9530</v>
      </c>
      <c r="E5802" t="s">
        <v>9531</v>
      </c>
      <c r="F5802">
        <v>18406</v>
      </c>
      <c r="G5802">
        <v>3497887</v>
      </c>
      <c r="H5802">
        <f t="shared" si="90"/>
        <v>0</v>
      </c>
      <c r="I5802">
        <f t="array" ref="I5802">MIN(IFERROR(FIND(IstNumbers,A5802),""))</f>
        <v>13</v>
      </c>
      <c r="J5802" s="1" t="e">
        <f>IF([first '# in title]&lt;[pos kw in title],MID([title],[pos kw in title]-6,6),#N/A)</f>
        <v>#N/A</v>
      </c>
      <c r="K5802" s="1" t="e">
        <f>IFERROR(MID(SUBSTITUTE([kw rough in title],",","."),FIND("(",[kw rough in title])+1,20),SUBSTITUTE(IFERROR(MID([kw rough in title],FIND(" ",[kw rough in title])+1,20),[kw rough in title]),",","."))</f>
        <v>#N/A</v>
      </c>
      <c r="L5802" s="1">
        <f>IFERROR(FIND("kW",[desc]),0)</f>
        <v>70</v>
      </c>
      <c r="M5802">
        <f t="array" ref="M5802">MIN(IFERROR(FIND(IstNumbers,E5802),""))</f>
        <v>34</v>
      </c>
      <c r="N5802" s="1" t="str">
        <f>IF([first '# in desc]&lt;[pos kw in desc],MID([desc],[pos kw in desc]-7,7))</f>
        <v xml:space="preserve">­me 42 </v>
      </c>
      <c r="O58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2" s="1" t="str">
        <f>TRIM(IF([first '# in desc]&lt;[pos kw in desc],MID([desc],[pos kw in desc]-6,6),FALSE))</f>
        <v>me 42</v>
      </c>
      <c r="Q5802" s="1" t="b">
        <f>IF(LEN([manuell])=0,IFERROR([kw fine in title]*1,IFERROR(SUMPRODUCT(COUNTIF(IsDigits,MID([kw in desc],ROW($A$1:$A$150),1)))=LEN([kw in desc]),#N/A)),[manuell])</f>
        <v>0</v>
      </c>
      <c r="R5802" s="1" t="str">
        <f>IF([pos kw in title]&gt;0,MID(J5802,#REF!,4),IF([first '# in title]&gt;0,MID([title],[first '# in title],3),IF([first '# in title]&gt;0,MID([desc],#REF!,3),VLOOKUP([productid],$G$2:$R$1386,8))))</f>
        <v xml:space="preserve">42 </v>
      </c>
      <c r="S5802" s="1" t="e">
        <f>IF([kw in desc]=[kw rough in title],[kw in desc]*1,IFERROR(LEFT([kw_dirty],3)*1,IFERROR(LEFT([kw_dirty],2)*1,"n.a.")))</f>
        <v>#N/A</v>
      </c>
      <c r="T5802" s="1"/>
      <c r="U5802" s="1">
        <f>VLOOKUP(Tabelle1[[#This Row],[productid]],Tabelle2[#All],2,FALSE)</f>
        <v>42</v>
      </c>
    </row>
    <row r="5803" spans="1:21" hidden="1">
      <c r="A5803" t="s">
        <v>5175</v>
      </c>
      <c r="B5803">
        <v>3945</v>
      </c>
      <c r="C5803">
        <v>289859</v>
      </c>
      <c r="D5803" t="s">
        <v>9532</v>
      </c>
      <c r="E5803" t="s">
        <v>8680</v>
      </c>
      <c r="F5803">
        <v>18406</v>
      </c>
      <c r="G5803">
        <v>1750863</v>
      </c>
      <c r="H5803">
        <f t="shared" si="90"/>
        <v>0</v>
      </c>
      <c r="I5803">
        <f t="array" ref="I5803">MIN(IFERROR(FIND(IstNumbers,A5803),""))</f>
        <v>12</v>
      </c>
      <c r="J5803" s="1" t="e">
        <f>IF([first '# in title]&lt;[pos kw in title],MID([title],[pos kw in title]-6,6),#N/A)</f>
        <v>#N/A</v>
      </c>
      <c r="K5803" s="1" t="e">
        <f>IFERROR(MID(SUBSTITUTE([kw rough in title],",","."),FIND("(",[kw rough in title])+1,20),SUBSTITUTE(IFERROR(MID([kw rough in title],FIND(" ",[kw rough in title])+1,20),[kw rough in title]),",","."))</f>
        <v>#N/A</v>
      </c>
      <c r="L5803" s="1">
        <f>IFERROR(FIND("kW",[desc]),0)</f>
        <v>70</v>
      </c>
      <c r="M5803">
        <f t="array" ref="M5803">MIN(IFERROR(FIND(IstNumbers,E5803),""))</f>
        <v>34</v>
      </c>
      <c r="N5803" s="1" t="str">
        <f>IF([first '# in desc]&lt;[pos kw in desc],MID([desc],[pos kw in desc]-7,7))</f>
        <v xml:space="preserve">­me 42 </v>
      </c>
      <c r="O58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3" s="1" t="str">
        <f>TRIM(IF([first '# in desc]&lt;[pos kw in desc],MID([desc],[pos kw in desc]-6,6),FALSE))</f>
        <v>me 42</v>
      </c>
      <c r="Q5803" s="1" t="b">
        <f>IF(LEN([manuell])=0,IFERROR([kw fine in title]*1,IFERROR(SUMPRODUCT(COUNTIF(IsDigits,MID([kw in desc],ROW($A$1:$A$150),1)))=LEN([kw in desc]),#N/A)),[manuell])</f>
        <v>0</v>
      </c>
      <c r="R5803" s="1" t="str">
        <f>IF([pos kw in title]&gt;0,MID(J5803,#REF!,4),IF([first '# in title]&gt;0,MID([title],[first '# in title],3),IF([first '# in title]&gt;0,MID([desc],#REF!,3),VLOOKUP([productid],$G$2:$R$1386,8))))</f>
        <v xml:space="preserve">42 </v>
      </c>
      <c r="S5803" s="1" t="e">
        <f>IF([kw in desc]=[kw rough in title],[kw in desc]*1,IFERROR(LEFT([kw_dirty],3)*1,IFERROR(LEFT([kw_dirty],2)*1,"n.a.")))</f>
        <v>#N/A</v>
      </c>
      <c r="T5803" s="1"/>
      <c r="U5803" s="1">
        <f>VLOOKUP(Tabelle1[[#This Row],[productid]],Tabelle2[#All],2,FALSE)</f>
        <v>42</v>
      </c>
    </row>
    <row r="5804" spans="1:21" hidden="1">
      <c r="A5804" t="s">
        <v>3181</v>
      </c>
      <c r="B5804">
        <v>4200</v>
      </c>
      <c r="C5804">
        <v>289859</v>
      </c>
      <c r="D5804" t="s">
        <v>9533</v>
      </c>
      <c r="E5804" t="s">
        <v>9534</v>
      </c>
      <c r="F5804">
        <v>18406</v>
      </c>
      <c r="G5804">
        <v>3497887</v>
      </c>
      <c r="H5804">
        <f t="shared" si="90"/>
        <v>0</v>
      </c>
      <c r="I5804">
        <f t="array" ref="I5804">MIN(IFERROR(FIND(IstNumbers,A5804),""))</f>
        <v>13</v>
      </c>
      <c r="J5804" s="1" t="e">
        <f>IF([first '# in title]&lt;[pos kw in title],MID([title],[pos kw in title]-6,6),#N/A)</f>
        <v>#N/A</v>
      </c>
      <c r="K5804" s="1" t="e">
        <f>IFERROR(MID(SUBSTITUTE([kw rough in title],",","."),FIND("(",[kw rough in title])+1,20),SUBSTITUTE(IFERROR(MID([kw rough in title],FIND(" ",[kw rough in title])+1,20),[kw rough in title]),",","."))</f>
        <v>#N/A</v>
      </c>
      <c r="L5804" s="1">
        <f>IFERROR(FIND("kW",[desc]),0)</f>
        <v>70</v>
      </c>
      <c r="M5804">
        <f t="array" ref="M5804">MIN(IFERROR(FIND(IstNumbers,E5804),""))</f>
        <v>34</v>
      </c>
      <c r="N5804" s="1" t="str">
        <f>IF([first '# in desc]&lt;[pos kw in desc],MID([desc],[pos kw in desc]-7,7))</f>
        <v xml:space="preserve">­me 42 </v>
      </c>
      <c r="O58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4" s="1" t="str">
        <f>TRIM(IF([first '# in desc]&lt;[pos kw in desc],MID([desc],[pos kw in desc]-6,6),FALSE))</f>
        <v>me 42</v>
      </c>
      <c r="Q5804" s="1" t="b">
        <f>IF(LEN([manuell])=0,IFERROR([kw fine in title]*1,IFERROR(SUMPRODUCT(COUNTIF(IsDigits,MID([kw in desc],ROW($A$1:$A$150),1)))=LEN([kw in desc]),#N/A)),[manuell])</f>
        <v>0</v>
      </c>
      <c r="R5804" s="1" t="str">
        <f>IF([pos kw in title]&gt;0,MID(J5804,#REF!,4),IF([first '# in title]&gt;0,MID([title],[first '# in title],3),IF([first '# in title]&gt;0,MID([desc],#REF!,3),VLOOKUP([productid],$G$2:$R$1386,8))))</f>
        <v xml:space="preserve">42 </v>
      </c>
      <c r="S5804" s="1" t="e">
        <f>IF([kw in desc]=[kw rough in title],[kw in desc]*1,IFERROR(LEFT([kw_dirty],3)*1,IFERROR(LEFT([kw_dirty],2)*1,"n.a.")))</f>
        <v>#N/A</v>
      </c>
      <c r="T5804" s="1"/>
      <c r="U5804" s="1">
        <f>VLOOKUP(Tabelle1[[#This Row],[productid]],Tabelle2[#All],2,FALSE)</f>
        <v>42</v>
      </c>
    </row>
    <row r="5805" spans="1:21" hidden="1">
      <c r="A5805" t="s">
        <v>5175</v>
      </c>
      <c r="B5805">
        <v>3945</v>
      </c>
      <c r="C5805">
        <v>289859</v>
      </c>
      <c r="D5805" t="s">
        <v>9535</v>
      </c>
      <c r="E5805" t="s">
        <v>8685</v>
      </c>
      <c r="F5805">
        <v>18406</v>
      </c>
      <c r="G5805">
        <v>1750863</v>
      </c>
      <c r="H5805">
        <f t="shared" si="90"/>
        <v>0</v>
      </c>
      <c r="I5805">
        <f t="array" ref="I5805">MIN(IFERROR(FIND(IstNumbers,A5805),""))</f>
        <v>12</v>
      </c>
      <c r="J5805" s="1" t="e">
        <f>IF([first '# in title]&lt;[pos kw in title],MID([title],[pos kw in title]-6,6),#N/A)</f>
        <v>#N/A</v>
      </c>
      <c r="K5805" s="1" t="e">
        <f>IFERROR(MID(SUBSTITUTE([kw rough in title],",","."),FIND("(",[kw rough in title])+1,20),SUBSTITUTE(IFERROR(MID([kw rough in title],FIND(" ",[kw rough in title])+1,20),[kw rough in title]),",","."))</f>
        <v>#N/A</v>
      </c>
      <c r="L5805" s="1">
        <f>IFERROR(FIND("kW",[desc]),0)</f>
        <v>70</v>
      </c>
      <c r="M5805">
        <f t="array" ref="M5805">MIN(IFERROR(FIND(IstNumbers,E5805),""))</f>
        <v>34</v>
      </c>
      <c r="N5805" s="1" t="str">
        <f>IF([first '# in desc]&lt;[pos kw in desc],MID([desc],[pos kw in desc]-7,7))</f>
        <v xml:space="preserve">­me 42 </v>
      </c>
      <c r="O58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5" s="1" t="str">
        <f>TRIM(IF([first '# in desc]&lt;[pos kw in desc],MID([desc],[pos kw in desc]-6,6),FALSE))</f>
        <v>me 42</v>
      </c>
      <c r="Q5805" s="1" t="b">
        <f>IF(LEN([manuell])=0,IFERROR([kw fine in title]*1,IFERROR(SUMPRODUCT(COUNTIF(IsDigits,MID([kw in desc],ROW($A$1:$A$150),1)))=LEN([kw in desc]),#N/A)),[manuell])</f>
        <v>0</v>
      </c>
      <c r="R5805" s="1" t="str">
        <f>IF([pos kw in title]&gt;0,MID(J5805,#REF!,4),IF([first '# in title]&gt;0,MID([title],[first '# in title],3),IF([first '# in title]&gt;0,MID([desc],#REF!,3),VLOOKUP([productid],$G$2:$R$1386,8))))</f>
        <v xml:space="preserve">42 </v>
      </c>
      <c r="S5805" s="1" t="e">
        <f>IF([kw in desc]=[kw rough in title],[kw in desc]*1,IFERROR(LEFT([kw_dirty],3)*1,IFERROR(LEFT([kw_dirty],2)*1,"n.a.")))</f>
        <v>#N/A</v>
      </c>
      <c r="T5805" s="1"/>
      <c r="U5805" s="1">
        <f>VLOOKUP(Tabelle1[[#This Row],[productid]],Tabelle2[#All],2,FALSE)</f>
        <v>42</v>
      </c>
    </row>
    <row r="5806" spans="1:21" hidden="1">
      <c r="A5806" t="s">
        <v>3181</v>
      </c>
      <c r="B5806">
        <v>4200</v>
      </c>
      <c r="C5806">
        <v>289859</v>
      </c>
      <c r="D5806" t="s">
        <v>9536</v>
      </c>
      <c r="E5806" t="s">
        <v>9537</v>
      </c>
      <c r="F5806">
        <v>18406</v>
      </c>
      <c r="G5806">
        <v>3497887</v>
      </c>
      <c r="H5806">
        <f t="shared" si="90"/>
        <v>0</v>
      </c>
      <c r="I5806">
        <f t="array" ref="I5806">MIN(IFERROR(FIND(IstNumbers,A5806),""))</f>
        <v>13</v>
      </c>
      <c r="J5806" s="1" t="e">
        <f>IF([first '# in title]&lt;[pos kw in title],MID([title],[pos kw in title]-6,6),#N/A)</f>
        <v>#N/A</v>
      </c>
      <c r="K5806" s="1" t="e">
        <f>IFERROR(MID(SUBSTITUTE([kw rough in title],",","."),FIND("(",[kw rough in title])+1,20),SUBSTITUTE(IFERROR(MID([kw rough in title],FIND(" ",[kw rough in title])+1,20),[kw rough in title]),",","."))</f>
        <v>#N/A</v>
      </c>
      <c r="L5806" s="1">
        <f>IFERROR(FIND("kW",[desc]),0)</f>
        <v>70</v>
      </c>
      <c r="M5806">
        <f t="array" ref="M5806">MIN(IFERROR(FIND(IstNumbers,E5806),""))</f>
        <v>34</v>
      </c>
      <c r="N5806" s="1" t="str">
        <f>IF([first '# in desc]&lt;[pos kw in desc],MID([desc],[pos kw in desc]-7,7))</f>
        <v xml:space="preserve">­me 42 </v>
      </c>
      <c r="O58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6" s="1" t="str">
        <f>TRIM(IF([first '# in desc]&lt;[pos kw in desc],MID([desc],[pos kw in desc]-6,6),FALSE))</f>
        <v>me 42</v>
      </c>
      <c r="Q5806" s="1" t="b">
        <f>IF(LEN([manuell])=0,IFERROR([kw fine in title]*1,IFERROR(SUMPRODUCT(COUNTIF(IsDigits,MID([kw in desc],ROW($A$1:$A$150),1)))=LEN([kw in desc]),#N/A)),[manuell])</f>
        <v>0</v>
      </c>
      <c r="R5806" s="1" t="str">
        <f>IF([pos kw in title]&gt;0,MID(J5806,#REF!,4),IF([first '# in title]&gt;0,MID([title],[first '# in title],3),IF([first '# in title]&gt;0,MID([desc],#REF!,3),VLOOKUP([productid],$G$2:$R$1386,8))))</f>
        <v xml:space="preserve">42 </v>
      </c>
      <c r="S5806" s="1" t="e">
        <f>IF([kw in desc]=[kw rough in title],[kw in desc]*1,IFERROR(LEFT([kw_dirty],3)*1,IFERROR(LEFT([kw_dirty],2)*1,"n.a.")))</f>
        <v>#N/A</v>
      </c>
      <c r="T5806" s="1"/>
      <c r="U5806" s="1">
        <f>VLOOKUP(Tabelle1[[#This Row],[productid]],Tabelle2[#All],2,FALSE)</f>
        <v>42</v>
      </c>
    </row>
    <row r="5807" spans="1:21" hidden="1">
      <c r="A5807" t="s">
        <v>5175</v>
      </c>
      <c r="B5807">
        <v>3950</v>
      </c>
      <c r="C5807">
        <v>289859</v>
      </c>
      <c r="D5807" t="s">
        <v>9538</v>
      </c>
      <c r="E5807" t="s">
        <v>8709</v>
      </c>
      <c r="F5807">
        <v>18406</v>
      </c>
      <c r="G5807">
        <v>1750863</v>
      </c>
      <c r="H5807">
        <f t="shared" si="90"/>
        <v>0</v>
      </c>
      <c r="I5807">
        <f t="array" ref="I5807">MIN(IFERROR(FIND(IstNumbers,A5807),""))</f>
        <v>12</v>
      </c>
      <c r="J5807" s="1" t="e">
        <f>IF([first '# in title]&lt;[pos kw in title],MID([title],[pos kw in title]-6,6),#N/A)</f>
        <v>#N/A</v>
      </c>
      <c r="K5807" s="1" t="e">
        <f>IFERROR(MID(SUBSTITUTE([kw rough in title],",","."),FIND("(",[kw rough in title])+1,20),SUBSTITUTE(IFERROR(MID([kw rough in title],FIND(" ",[kw rough in title])+1,20),[kw rough in title]),",","."))</f>
        <v>#N/A</v>
      </c>
      <c r="L5807" s="1">
        <f>IFERROR(FIND("kW",[desc]),0)</f>
        <v>70</v>
      </c>
      <c r="M5807">
        <f t="array" ref="M5807">MIN(IFERROR(FIND(IstNumbers,E5807),""))</f>
        <v>34</v>
      </c>
      <c r="N5807" s="1" t="str">
        <f>IF([first '# in desc]&lt;[pos kw in desc],MID([desc],[pos kw in desc]-7,7))</f>
        <v xml:space="preserve">­me 42 </v>
      </c>
      <c r="O58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7" s="1" t="str">
        <f>TRIM(IF([first '# in desc]&lt;[pos kw in desc],MID([desc],[pos kw in desc]-6,6),FALSE))</f>
        <v>me 42</v>
      </c>
      <c r="Q5807" s="1" t="b">
        <f>IF(LEN([manuell])=0,IFERROR([kw fine in title]*1,IFERROR(SUMPRODUCT(COUNTIF(IsDigits,MID([kw in desc],ROW($A$1:$A$150),1)))=LEN([kw in desc]),#N/A)),[manuell])</f>
        <v>0</v>
      </c>
      <c r="R5807" s="1" t="str">
        <f>IF([pos kw in title]&gt;0,MID(J5807,#REF!,4),IF([first '# in title]&gt;0,MID([title],[first '# in title],3),IF([first '# in title]&gt;0,MID([desc],#REF!,3),VLOOKUP([productid],$G$2:$R$1386,8))))</f>
        <v xml:space="preserve">42 </v>
      </c>
      <c r="S5807" s="1" t="e">
        <f>IF([kw in desc]=[kw rough in title],[kw in desc]*1,IFERROR(LEFT([kw_dirty],3)*1,IFERROR(LEFT([kw_dirty],2)*1,"n.a.")))</f>
        <v>#N/A</v>
      </c>
      <c r="T5807" s="1"/>
      <c r="U5807" s="1">
        <f>VLOOKUP(Tabelle1[[#This Row],[productid]],Tabelle2[#All],2,FALSE)</f>
        <v>42</v>
      </c>
    </row>
    <row r="5808" spans="1:21" hidden="1">
      <c r="A5808" t="s">
        <v>3181</v>
      </c>
      <c r="B5808">
        <v>4200</v>
      </c>
      <c r="C5808">
        <v>289859</v>
      </c>
      <c r="D5808" t="s">
        <v>9539</v>
      </c>
      <c r="E5808" t="s">
        <v>9540</v>
      </c>
      <c r="F5808">
        <v>18406</v>
      </c>
      <c r="G5808">
        <v>3497887</v>
      </c>
      <c r="H5808">
        <f t="shared" si="90"/>
        <v>0</v>
      </c>
      <c r="I5808">
        <f t="array" ref="I5808">MIN(IFERROR(FIND(IstNumbers,A5808),""))</f>
        <v>13</v>
      </c>
      <c r="J5808" s="1" t="e">
        <f>IF([first '# in title]&lt;[pos kw in title],MID([title],[pos kw in title]-6,6),#N/A)</f>
        <v>#N/A</v>
      </c>
      <c r="K5808" s="1" t="e">
        <f>IFERROR(MID(SUBSTITUTE([kw rough in title],",","."),FIND("(",[kw rough in title])+1,20),SUBSTITUTE(IFERROR(MID([kw rough in title],FIND(" ",[kw rough in title])+1,20),[kw rough in title]),",","."))</f>
        <v>#N/A</v>
      </c>
      <c r="L5808" s="1">
        <f>IFERROR(FIND("kW",[desc]),0)</f>
        <v>70</v>
      </c>
      <c r="M5808">
        <f t="array" ref="M5808">MIN(IFERROR(FIND(IstNumbers,E5808),""))</f>
        <v>34</v>
      </c>
      <c r="N5808" s="1" t="str">
        <f>IF([first '# in desc]&lt;[pos kw in desc],MID([desc],[pos kw in desc]-7,7))</f>
        <v xml:space="preserve">­me 42 </v>
      </c>
      <c r="O58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8" s="1" t="str">
        <f>TRIM(IF([first '# in desc]&lt;[pos kw in desc],MID([desc],[pos kw in desc]-6,6),FALSE))</f>
        <v>me 42</v>
      </c>
      <c r="Q5808" s="1" t="b">
        <f>IF(LEN([manuell])=0,IFERROR([kw fine in title]*1,IFERROR(SUMPRODUCT(COUNTIF(IsDigits,MID([kw in desc],ROW($A$1:$A$150),1)))=LEN([kw in desc]),#N/A)),[manuell])</f>
        <v>0</v>
      </c>
      <c r="R5808" s="1" t="str">
        <f>IF([pos kw in title]&gt;0,MID(J5808,#REF!,4),IF([first '# in title]&gt;0,MID([title],[first '# in title],3),IF([first '# in title]&gt;0,MID([desc],#REF!,3),VLOOKUP([productid],$G$2:$R$1386,8))))</f>
        <v xml:space="preserve">42 </v>
      </c>
      <c r="S5808" s="1" t="e">
        <f>IF([kw in desc]=[kw rough in title],[kw in desc]*1,IFERROR(LEFT([kw_dirty],3)*1,IFERROR(LEFT([kw_dirty],2)*1,"n.a.")))</f>
        <v>#N/A</v>
      </c>
      <c r="T5808" s="1"/>
      <c r="U5808" s="1">
        <f>VLOOKUP(Tabelle1[[#This Row],[productid]],Tabelle2[#All],2,FALSE)</f>
        <v>42</v>
      </c>
    </row>
    <row r="5809" spans="1:21" hidden="1">
      <c r="A5809" t="s">
        <v>5175</v>
      </c>
      <c r="B5809">
        <v>3950</v>
      </c>
      <c r="C5809">
        <v>289859</v>
      </c>
      <c r="D5809" t="s">
        <v>9541</v>
      </c>
      <c r="E5809" t="s">
        <v>8712</v>
      </c>
      <c r="F5809">
        <v>18406</v>
      </c>
      <c r="G5809">
        <v>1750863</v>
      </c>
      <c r="H5809">
        <f t="shared" si="90"/>
        <v>0</v>
      </c>
      <c r="I5809">
        <f t="array" ref="I5809">MIN(IFERROR(FIND(IstNumbers,A5809),""))</f>
        <v>12</v>
      </c>
      <c r="J5809" s="1" t="e">
        <f>IF([first '# in title]&lt;[pos kw in title],MID([title],[pos kw in title]-6,6),#N/A)</f>
        <v>#N/A</v>
      </c>
      <c r="K5809" s="1" t="e">
        <f>IFERROR(MID(SUBSTITUTE([kw rough in title],",","."),FIND("(",[kw rough in title])+1,20),SUBSTITUTE(IFERROR(MID([kw rough in title],FIND(" ",[kw rough in title])+1,20),[kw rough in title]),",","."))</f>
        <v>#N/A</v>
      </c>
      <c r="L5809" s="1">
        <f>IFERROR(FIND("kW",[desc]),0)</f>
        <v>70</v>
      </c>
      <c r="M5809">
        <f t="array" ref="M5809">MIN(IFERROR(FIND(IstNumbers,E5809),""))</f>
        <v>34</v>
      </c>
      <c r="N5809" s="1" t="str">
        <f>IF([first '# in desc]&lt;[pos kw in desc],MID([desc],[pos kw in desc]-7,7))</f>
        <v xml:space="preserve">­me 42 </v>
      </c>
      <c r="O580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09" s="1" t="str">
        <f>TRIM(IF([first '# in desc]&lt;[pos kw in desc],MID([desc],[pos kw in desc]-6,6),FALSE))</f>
        <v>me 42</v>
      </c>
      <c r="Q5809" s="1" t="b">
        <f>IF(LEN([manuell])=0,IFERROR([kw fine in title]*1,IFERROR(SUMPRODUCT(COUNTIF(IsDigits,MID([kw in desc],ROW($A$1:$A$150),1)))=LEN([kw in desc]),#N/A)),[manuell])</f>
        <v>0</v>
      </c>
      <c r="R5809" s="1" t="str">
        <f>IF([pos kw in title]&gt;0,MID(J5809,#REF!,4),IF([first '# in title]&gt;0,MID([title],[first '# in title],3),IF([first '# in title]&gt;0,MID([desc],#REF!,3),VLOOKUP([productid],$G$2:$R$1386,8))))</f>
        <v xml:space="preserve">42 </v>
      </c>
      <c r="S5809" s="1" t="e">
        <f>IF([kw in desc]=[kw rough in title],[kw in desc]*1,IFERROR(LEFT([kw_dirty],3)*1,IFERROR(LEFT([kw_dirty],2)*1,"n.a.")))</f>
        <v>#N/A</v>
      </c>
      <c r="T5809" s="1"/>
      <c r="U5809" s="1">
        <f>VLOOKUP(Tabelle1[[#This Row],[productid]],Tabelle2[#All],2,FALSE)</f>
        <v>42</v>
      </c>
    </row>
    <row r="5810" spans="1:21" hidden="1">
      <c r="A5810" t="s">
        <v>3181</v>
      </c>
      <c r="B5810">
        <v>4200</v>
      </c>
      <c r="C5810">
        <v>289859</v>
      </c>
      <c r="D5810" t="s">
        <v>9542</v>
      </c>
      <c r="E5810" t="s">
        <v>9232</v>
      </c>
      <c r="F5810">
        <v>18406</v>
      </c>
      <c r="G5810">
        <v>3497887</v>
      </c>
      <c r="H5810">
        <f t="shared" si="90"/>
        <v>0</v>
      </c>
      <c r="I5810">
        <f t="array" ref="I5810">MIN(IFERROR(FIND(IstNumbers,A5810),""))</f>
        <v>13</v>
      </c>
      <c r="J5810" s="1" t="e">
        <f>IF([first '# in title]&lt;[pos kw in title],MID([title],[pos kw in title]-6,6),#N/A)</f>
        <v>#N/A</v>
      </c>
      <c r="K5810" s="1" t="e">
        <f>IFERROR(MID(SUBSTITUTE([kw rough in title],",","."),FIND("(",[kw rough in title])+1,20),SUBSTITUTE(IFERROR(MID([kw rough in title],FIND(" ",[kw rough in title])+1,20),[kw rough in title]),",","."))</f>
        <v>#N/A</v>
      </c>
      <c r="L5810" s="1">
        <f>IFERROR(FIND("kW",[desc]),0)</f>
        <v>70</v>
      </c>
      <c r="M5810">
        <f t="array" ref="M5810">MIN(IFERROR(FIND(IstNumbers,E5810),""))</f>
        <v>34</v>
      </c>
      <c r="N5810" s="1" t="str">
        <f>IF([first '# in desc]&lt;[pos kw in desc],MID([desc],[pos kw in desc]-7,7))</f>
        <v xml:space="preserve">­me 42 </v>
      </c>
      <c r="O58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10" s="1" t="str">
        <f>TRIM(IF([first '# in desc]&lt;[pos kw in desc],MID([desc],[pos kw in desc]-6,6),FALSE))</f>
        <v>me 42</v>
      </c>
      <c r="Q5810" s="1" t="b">
        <f>IF(LEN([manuell])=0,IFERROR([kw fine in title]*1,IFERROR(SUMPRODUCT(COUNTIF(IsDigits,MID([kw in desc],ROW($A$1:$A$150),1)))=LEN([kw in desc]),#N/A)),[manuell])</f>
        <v>0</v>
      </c>
      <c r="R5810" s="1" t="str">
        <f>IF([pos kw in title]&gt;0,MID(J5810,#REF!,4),IF([first '# in title]&gt;0,MID([title],[first '# in title],3),IF([first '# in title]&gt;0,MID([desc],#REF!,3),VLOOKUP([productid],$G$2:$R$1386,8))))</f>
        <v xml:space="preserve">42 </v>
      </c>
      <c r="S5810" s="1" t="e">
        <f>IF([kw in desc]=[kw rough in title],[kw in desc]*1,IFERROR(LEFT([kw_dirty],3)*1,IFERROR(LEFT([kw_dirty],2)*1,"n.a.")))</f>
        <v>#N/A</v>
      </c>
      <c r="T5810" s="1"/>
      <c r="U5810" s="1">
        <f>VLOOKUP(Tabelle1[[#This Row],[productid]],Tabelle2[#All],2,FALSE)</f>
        <v>42</v>
      </c>
    </row>
    <row r="5811" spans="1:21" hidden="1">
      <c r="A5811" t="s">
        <v>5175</v>
      </c>
      <c r="B5811">
        <v>3950</v>
      </c>
      <c r="C5811">
        <v>289859</v>
      </c>
      <c r="D5811" t="s">
        <v>9543</v>
      </c>
      <c r="E5811" t="s">
        <v>7715</v>
      </c>
      <c r="F5811">
        <v>18406</v>
      </c>
      <c r="G5811">
        <v>1750863</v>
      </c>
      <c r="H5811">
        <f t="shared" si="90"/>
        <v>0</v>
      </c>
      <c r="I5811">
        <f t="array" ref="I5811">MIN(IFERROR(FIND(IstNumbers,A5811),""))</f>
        <v>12</v>
      </c>
      <c r="J5811" s="1" t="e">
        <f>IF([first '# in title]&lt;[pos kw in title],MID([title],[pos kw in title]-6,6),#N/A)</f>
        <v>#N/A</v>
      </c>
      <c r="K5811" s="1" t="e">
        <f>IFERROR(MID(SUBSTITUTE([kw rough in title],",","."),FIND("(",[kw rough in title])+1,20),SUBSTITUTE(IFERROR(MID([kw rough in title],FIND(" ",[kw rough in title])+1,20),[kw rough in title]),",","."))</f>
        <v>#N/A</v>
      </c>
      <c r="L5811" s="1">
        <f>IFERROR(FIND("kW",[desc]),0)</f>
        <v>70</v>
      </c>
      <c r="M5811">
        <f t="array" ref="M5811">MIN(IFERROR(FIND(IstNumbers,E5811),""))</f>
        <v>34</v>
      </c>
      <c r="N5811" s="1" t="str">
        <f>IF([first '# in desc]&lt;[pos kw in desc],MID([desc],[pos kw in desc]-7,7))</f>
        <v xml:space="preserve">­me 42 </v>
      </c>
      <c r="O581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11" s="1" t="str">
        <f>TRIM(IF([first '# in desc]&lt;[pos kw in desc],MID([desc],[pos kw in desc]-6,6),FALSE))</f>
        <v>me 42</v>
      </c>
      <c r="Q5811" s="1" t="b">
        <f>IF(LEN([manuell])=0,IFERROR([kw fine in title]*1,IFERROR(SUMPRODUCT(COUNTIF(IsDigits,MID([kw in desc],ROW($A$1:$A$150),1)))=LEN([kw in desc]),#N/A)),[manuell])</f>
        <v>0</v>
      </c>
      <c r="R5811" s="1" t="str">
        <f>IF([pos kw in title]&gt;0,MID(J5811,#REF!,4),IF([first '# in title]&gt;0,MID([title],[first '# in title],3),IF([first '# in title]&gt;0,MID([desc],#REF!,3),VLOOKUP([productid],$G$2:$R$1386,8))))</f>
        <v xml:space="preserve">42 </v>
      </c>
      <c r="S5811" s="1" t="e">
        <f>IF([kw in desc]=[kw rough in title],[kw in desc]*1,IFERROR(LEFT([kw_dirty],3)*1,IFERROR(LEFT([kw_dirty],2)*1,"n.a.")))</f>
        <v>#N/A</v>
      </c>
      <c r="T5811" s="1"/>
      <c r="U5811" s="1">
        <f>VLOOKUP(Tabelle1[[#This Row],[productid]],Tabelle2[#All],2,FALSE)</f>
        <v>42</v>
      </c>
    </row>
    <row r="5812" spans="1:21" hidden="1">
      <c r="A5812" t="s">
        <v>3181</v>
      </c>
      <c r="B5812">
        <v>4205</v>
      </c>
      <c r="C5812">
        <v>289859</v>
      </c>
      <c r="D5812" t="s">
        <v>9544</v>
      </c>
      <c r="E5812" t="s">
        <v>9545</v>
      </c>
      <c r="F5812">
        <v>18406</v>
      </c>
      <c r="G5812">
        <v>3497887</v>
      </c>
      <c r="H5812">
        <f t="shared" si="90"/>
        <v>0</v>
      </c>
      <c r="I5812">
        <f t="array" ref="I5812">MIN(IFERROR(FIND(IstNumbers,A5812),""))</f>
        <v>13</v>
      </c>
      <c r="J5812" s="1" t="e">
        <f>IF([first '# in title]&lt;[pos kw in title],MID([title],[pos kw in title]-6,6),#N/A)</f>
        <v>#N/A</v>
      </c>
      <c r="K5812" s="1" t="e">
        <f>IFERROR(MID(SUBSTITUTE([kw rough in title],",","."),FIND("(",[kw rough in title])+1,20),SUBSTITUTE(IFERROR(MID([kw rough in title],FIND(" ",[kw rough in title])+1,20),[kw rough in title]),",","."))</f>
        <v>#N/A</v>
      </c>
      <c r="L5812" s="1">
        <f>IFERROR(FIND("kW",[desc]),0)</f>
        <v>70</v>
      </c>
      <c r="M5812">
        <f t="array" ref="M5812">MIN(IFERROR(FIND(IstNumbers,E5812),""))</f>
        <v>34</v>
      </c>
      <c r="N5812" s="1" t="str">
        <f>IF([first '# in desc]&lt;[pos kw in desc],MID([desc],[pos kw in desc]-7,7))</f>
        <v xml:space="preserve">­me 42 </v>
      </c>
      <c r="O58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12" s="1" t="str">
        <f>TRIM(IF([first '# in desc]&lt;[pos kw in desc],MID([desc],[pos kw in desc]-6,6),FALSE))</f>
        <v>me 42</v>
      </c>
      <c r="Q5812" s="1" t="b">
        <f>IF(LEN([manuell])=0,IFERROR([kw fine in title]*1,IFERROR(SUMPRODUCT(COUNTIF(IsDigits,MID([kw in desc],ROW($A$1:$A$150),1)))=LEN([kw in desc]),#N/A)),[manuell])</f>
        <v>0</v>
      </c>
      <c r="R5812" s="1" t="str">
        <f>IF([pos kw in title]&gt;0,MID(J5812,#REF!,4),IF([first '# in title]&gt;0,MID([title],[first '# in title],3),IF([first '# in title]&gt;0,MID([desc],#REF!,3),VLOOKUP([productid],$G$2:$R$1386,8))))</f>
        <v xml:space="preserve">42 </v>
      </c>
      <c r="S5812" s="1" t="e">
        <f>IF([kw in desc]=[kw rough in title],[kw in desc]*1,IFERROR(LEFT([kw_dirty],3)*1,IFERROR(LEFT([kw_dirty],2)*1,"n.a.")))</f>
        <v>#N/A</v>
      </c>
      <c r="T5812" s="1"/>
      <c r="U5812" s="1">
        <f>VLOOKUP(Tabelle1[[#This Row],[productid]],Tabelle2[#All],2,FALSE)</f>
        <v>42</v>
      </c>
    </row>
    <row r="5813" spans="1:21" hidden="1">
      <c r="A5813" t="s">
        <v>5175</v>
      </c>
      <c r="B5813">
        <v>3950</v>
      </c>
      <c r="C5813">
        <v>289859</v>
      </c>
      <c r="D5813" t="s">
        <v>9546</v>
      </c>
      <c r="E5813" t="s">
        <v>8704</v>
      </c>
      <c r="F5813">
        <v>18406</v>
      </c>
      <c r="G5813">
        <v>1750863</v>
      </c>
      <c r="H5813">
        <f t="shared" si="90"/>
        <v>0</v>
      </c>
      <c r="I5813">
        <f t="array" ref="I5813">MIN(IFERROR(FIND(IstNumbers,A5813),""))</f>
        <v>12</v>
      </c>
      <c r="J5813" s="1" t="e">
        <f>IF([first '# in title]&lt;[pos kw in title],MID([title],[pos kw in title]-6,6),#N/A)</f>
        <v>#N/A</v>
      </c>
      <c r="K5813" s="1" t="e">
        <f>IFERROR(MID(SUBSTITUTE([kw rough in title],",","."),FIND("(",[kw rough in title])+1,20),SUBSTITUTE(IFERROR(MID([kw rough in title],FIND(" ",[kw rough in title])+1,20),[kw rough in title]),",","."))</f>
        <v>#N/A</v>
      </c>
      <c r="L5813" s="1">
        <f>IFERROR(FIND("kW",[desc]),0)</f>
        <v>70</v>
      </c>
      <c r="M5813">
        <f t="array" ref="M5813">MIN(IFERROR(FIND(IstNumbers,E5813),""))</f>
        <v>34</v>
      </c>
      <c r="N5813" s="1" t="str">
        <f>IF([first '# in desc]&lt;[pos kw in desc],MID([desc],[pos kw in desc]-7,7))</f>
        <v xml:space="preserve">­me 42 </v>
      </c>
      <c r="O58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13" s="1" t="str">
        <f>TRIM(IF([first '# in desc]&lt;[pos kw in desc],MID([desc],[pos kw in desc]-6,6),FALSE))</f>
        <v>me 42</v>
      </c>
      <c r="Q5813" s="1" t="b">
        <f>IF(LEN([manuell])=0,IFERROR([kw fine in title]*1,IFERROR(SUMPRODUCT(COUNTIF(IsDigits,MID([kw in desc],ROW($A$1:$A$150),1)))=LEN([kw in desc]),#N/A)),[manuell])</f>
        <v>0</v>
      </c>
      <c r="R5813" s="1" t="str">
        <f>IF([pos kw in title]&gt;0,MID(J5813,#REF!,4),IF([first '# in title]&gt;0,MID([title],[first '# in title],3),IF([first '# in title]&gt;0,MID([desc],#REF!,3),VLOOKUP([productid],$G$2:$R$1386,8))))</f>
        <v xml:space="preserve">42 </v>
      </c>
      <c r="S5813" s="1" t="e">
        <f>IF([kw in desc]=[kw rough in title],[kw in desc]*1,IFERROR(LEFT([kw_dirty],3)*1,IFERROR(LEFT([kw_dirty],2)*1,"n.a.")))</f>
        <v>#N/A</v>
      </c>
      <c r="T5813" s="1"/>
      <c r="U5813" s="1">
        <f>VLOOKUP(Tabelle1[[#This Row],[productid]],Tabelle2[#All],2,FALSE)</f>
        <v>42</v>
      </c>
    </row>
    <row r="5814" spans="1:21" hidden="1">
      <c r="A5814" t="s">
        <v>3181</v>
      </c>
      <c r="B5814">
        <v>4205</v>
      </c>
      <c r="C5814">
        <v>289859</v>
      </c>
      <c r="D5814" t="s">
        <v>9547</v>
      </c>
      <c r="E5814" t="s">
        <v>9548</v>
      </c>
      <c r="F5814">
        <v>18406</v>
      </c>
      <c r="G5814">
        <v>3497887</v>
      </c>
      <c r="H5814">
        <f t="shared" si="90"/>
        <v>0</v>
      </c>
      <c r="I5814">
        <f t="array" ref="I5814">MIN(IFERROR(FIND(IstNumbers,A5814),""))</f>
        <v>13</v>
      </c>
      <c r="J5814" s="1" t="e">
        <f>IF([first '# in title]&lt;[pos kw in title],MID([title],[pos kw in title]-6,6),#N/A)</f>
        <v>#N/A</v>
      </c>
      <c r="K5814" s="1" t="e">
        <f>IFERROR(MID(SUBSTITUTE([kw rough in title],",","."),FIND("(",[kw rough in title])+1,20),SUBSTITUTE(IFERROR(MID([kw rough in title],FIND(" ",[kw rough in title])+1,20),[kw rough in title]),",","."))</f>
        <v>#N/A</v>
      </c>
      <c r="L5814" s="1">
        <f>IFERROR(FIND("kW",[desc]),0)</f>
        <v>70</v>
      </c>
      <c r="M5814">
        <f t="array" ref="M5814">MIN(IFERROR(FIND(IstNumbers,E5814),""))</f>
        <v>34</v>
      </c>
      <c r="N5814" s="1" t="str">
        <f>IF([first '# in desc]&lt;[pos kw in desc],MID([desc],[pos kw in desc]-7,7))</f>
        <v xml:space="preserve">­me 42 </v>
      </c>
      <c r="O58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14" s="1" t="str">
        <f>TRIM(IF([first '# in desc]&lt;[pos kw in desc],MID([desc],[pos kw in desc]-6,6),FALSE))</f>
        <v>me 42</v>
      </c>
      <c r="Q5814" s="1" t="b">
        <f>IF(LEN([manuell])=0,IFERROR([kw fine in title]*1,IFERROR(SUMPRODUCT(COUNTIF(IsDigits,MID([kw in desc],ROW($A$1:$A$150),1)))=LEN([kw in desc]),#N/A)),[manuell])</f>
        <v>0</v>
      </c>
      <c r="R5814" s="1" t="str">
        <f>IF([pos kw in title]&gt;0,MID(J5814,#REF!,4),IF([first '# in title]&gt;0,MID([title],[first '# in title],3),IF([first '# in title]&gt;0,MID([desc],#REF!,3),VLOOKUP([productid],$G$2:$R$1386,8))))</f>
        <v xml:space="preserve">42 </v>
      </c>
      <c r="S5814" s="1" t="e">
        <f>IF([kw in desc]=[kw rough in title],[kw in desc]*1,IFERROR(LEFT([kw_dirty],3)*1,IFERROR(LEFT([kw_dirty],2)*1,"n.a.")))</f>
        <v>#N/A</v>
      </c>
      <c r="T5814" s="1"/>
      <c r="U5814" s="1">
        <f>VLOOKUP(Tabelle1[[#This Row],[productid]],Tabelle2[#All],2,FALSE)</f>
        <v>42</v>
      </c>
    </row>
    <row r="5815" spans="1:21" hidden="1">
      <c r="A5815" t="s">
        <v>5175</v>
      </c>
      <c r="B5815">
        <v>3950</v>
      </c>
      <c r="C5815">
        <v>289859</v>
      </c>
      <c r="D5815" t="s">
        <v>9549</v>
      </c>
      <c r="E5815" t="s">
        <v>8633</v>
      </c>
      <c r="F5815">
        <v>18406</v>
      </c>
      <c r="G5815">
        <v>1750863</v>
      </c>
      <c r="H5815">
        <f t="shared" si="90"/>
        <v>0</v>
      </c>
      <c r="I5815">
        <f t="array" ref="I5815">MIN(IFERROR(FIND(IstNumbers,A5815),""))</f>
        <v>12</v>
      </c>
      <c r="J5815" s="1" t="e">
        <f>IF([first '# in title]&lt;[pos kw in title],MID([title],[pos kw in title]-6,6),#N/A)</f>
        <v>#N/A</v>
      </c>
      <c r="K5815" s="1" t="e">
        <f>IFERROR(MID(SUBSTITUTE([kw rough in title],",","."),FIND("(",[kw rough in title])+1,20),SUBSTITUTE(IFERROR(MID([kw rough in title],FIND(" ",[kw rough in title])+1,20),[kw rough in title]),",","."))</f>
        <v>#N/A</v>
      </c>
      <c r="L5815" s="1">
        <f>IFERROR(FIND("kW",[desc]),0)</f>
        <v>70</v>
      </c>
      <c r="M5815">
        <f t="array" ref="M5815">MIN(IFERROR(FIND(IstNumbers,E5815),""))</f>
        <v>34</v>
      </c>
      <c r="N5815" s="1" t="str">
        <f>IF([first '# in desc]&lt;[pos kw in desc],MID([desc],[pos kw in desc]-7,7))</f>
        <v xml:space="preserve">­me 42 </v>
      </c>
      <c r="O58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15" s="1" t="str">
        <f>TRIM(IF([first '# in desc]&lt;[pos kw in desc],MID([desc],[pos kw in desc]-6,6),FALSE))</f>
        <v>me 42</v>
      </c>
      <c r="Q5815" s="1" t="b">
        <f>IF(LEN([manuell])=0,IFERROR([kw fine in title]*1,IFERROR(SUMPRODUCT(COUNTIF(IsDigits,MID([kw in desc],ROW($A$1:$A$150),1)))=LEN([kw in desc]),#N/A)),[manuell])</f>
        <v>0</v>
      </c>
      <c r="R5815" s="1" t="str">
        <f>IF([pos kw in title]&gt;0,MID(J5815,#REF!,4),IF([first '# in title]&gt;0,MID([title],[first '# in title],3),IF([first '# in title]&gt;0,MID([desc],#REF!,3),VLOOKUP([productid],$G$2:$R$1386,8))))</f>
        <v xml:space="preserve">42 </v>
      </c>
      <c r="S5815" s="1" t="e">
        <f>IF([kw in desc]=[kw rough in title],[kw in desc]*1,IFERROR(LEFT([kw_dirty],3)*1,IFERROR(LEFT([kw_dirty],2)*1,"n.a.")))</f>
        <v>#N/A</v>
      </c>
      <c r="T5815" s="1"/>
      <c r="U5815" s="1">
        <f>VLOOKUP(Tabelle1[[#This Row],[productid]],Tabelle2[#All],2,FALSE)</f>
        <v>42</v>
      </c>
    </row>
    <row r="5816" spans="1:21" hidden="1">
      <c r="A5816" t="s">
        <v>3181</v>
      </c>
      <c r="B5816">
        <v>4205</v>
      </c>
      <c r="C5816">
        <v>289859</v>
      </c>
      <c r="D5816" t="s">
        <v>9550</v>
      </c>
      <c r="E5816" t="s">
        <v>9551</v>
      </c>
      <c r="F5816">
        <v>18406</v>
      </c>
      <c r="G5816">
        <v>3497887</v>
      </c>
      <c r="H5816">
        <f t="shared" si="90"/>
        <v>0</v>
      </c>
      <c r="I5816">
        <f t="array" ref="I5816">MIN(IFERROR(FIND(IstNumbers,A5816),""))</f>
        <v>13</v>
      </c>
      <c r="J5816" s="1" t="e">
        <f>IF([first '# in title]&lt;[pos kw in title],MID([title],[pos kw in title]-6,6),#N/A)</f>
        <v>#N/A</v>
      </c>
      <c r="K5816" s="1" t="e">
        <f>IFERROR(MID(SUBSTITUTE([kw rough in title],",","."),FIND("(",[kw rough in title])+1,20),SUBSTITUTE(IFERROR(MID([kw rough in title],FIND(" ",[kw rough in title])+1,20),[kw rough in title]),",","."))</f>
        <v>#N/A</v>
      </c>
      <c r="L5816" s="1">
        <f>IFERROR(FIND("kW",[desc]),0)</f>
        <v>70</v>
      </c>
      <c r="M5816">
        <f t="array" ref="M5816">MIN(IFERROR(FIND(IstNumbers,E5816),""))</f>
        <v>34</v>
      </c>
      <c r="N5816" s="1" t="str">
        <f>IF([first '# in desc]&lt;[pos kw in desc],MID([desc],[pos kw in desc]-7,7))</f>
        <v xml:space="preserve">­me 42 </v>
      </c>
      <c r="O58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16" s="1" t="str">
        <f>TRIM(IF([first '# in desc]&lt;[pos kw in desc],MID([desc],[pos kw in desc]-6,6),FALSE))</f>
        <v>me 42</v>
      </c>
      <c r="Q5816" s="1" t="b">
        <f>IF(LEN([manuell])=0,IFERROR([kw fine in title]*1,IFERROR(SUMPRODUCT(COUNTIF(IsDigits,MID([kw in desc],ROW($A$1:$A$150),1)))=LEN([kw in desc]),#N/A)),[manuell])</f>
        <v>0</v>
      </c>
      <c r="R5816" s="1" t="str">
        <f>IF([pos kw in title]&gt;0,MID(J5816,#REF!,4),IF([first '# in title]&gt;0,MID([title],[first '# in title],3),IF([first '# in title]&gt;0,MID([desc],#REF!,3),VLOOKUP([productid],$G$2:$R$1386,8))))</f>
        <v xml:space="preserve">42 </v>
      </c>
      <c r="S5816" s="1" t="e">
        <f>IF([kw in desc]=[kw rough in title],[kw in desc]*1,IFERROR(LEFT([kw_dirty],3)*1,IFERROR(LEFT([kw_dirty],2)*1,"n.a.")))</f>
        <v>#N/A</v>
      </c>
      <c r="T5816" s="1"/>
      <c r="U5816" s="1">
        <f>VLOOKUP(Tabelle1[[#This Row],[productid]],Tabelle2[#All],2,FALSE)</f>
        <v>42</v>
      </c>
    </row>
    <row r="5817" spans="1:21">
      <c r="A5817" t="s">
        <v>5437</v>
      </c>
      <c r="B5817">
        <v>3479</v>
      </c>
      <c r="C5817">
        <v>289859</v>
      </c>
      <c r="D5817" t="s">
        <v>9552</v>
      </c>
      <c r="E5817" t="s">
        <v>9553</v>
      </c>
      <c r="F5817">
        <v>18406</v>
      </c>
      <c r="G5817">
        <v>2286143</v>
      </c>
      <c r="H5817">
        <f t="shared" si="90"/>
        <v>0</v>
      </c>
      <c r="I5817">
        <f t="array" ref="I5817">MIN(IFERROR(FIND(IstNumbers,A5817),""))</f>
        <v>13</v>
      </c>
      <c r="J5817" s="1" t="e">
        <f>IF([first '# in title]&lt;[pos kw in title],MID([title],[pos kw in title]-6,6),#N/A)</f>
        <v>#N/A</v>
      </c>
      <c r="K5817" s="1" t="e">
        <f>IFERROR(MID(SUBSTITUTE([kw rough in title],",","."),FIND("(",[kw rough in title])+1,20),SUBSTITUTE(IFERROR(MID([kw rough in title],FIND(" ",[kw rough in title])+1,20),[kw rough in title]),",","."))</f>
        <v>#N/A</v>
      </c>
      <c r="L5817" s="1">
        <f>IFERROR(FIND("kW",[desc]),0)</f>
        <v>0</v>
      </c>
      <c r="M5817">
        <f t="array" ref="M5817">MIN(IFERROR(FIND(IstNumbers,E5817),""))</f>
        <v>33</v>
      </c>
      <c r="N5817" s="1" t="b">
        <f>IF([first '# in desc]&lt;[pos kw in desc],MID([desc],[pos kw in desc]-7,7))</f>
        <v>0</v>
      </c>
      <c r="O58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17" s="1" t="str">
        <f>TRIM(IF([first '# in desc]&lt;[pos kw in desc],MID([desc],[pos kw in desc]-6,6),FALSE))</f>
        <v>FALSCH</v>
      </c>
      <c r="Q5817" s="1" t="b">
        <f>IF(LEN([manuell])=0,IFERROR([kw fine in title]*1,IFERROR(SUMPRODUCT(COUNTIF(IsDigits,MID([kw in desc],ROW($A$1:$A$150),1)))=LEN([kw in desc]),#N/A)),[manuell])</f>
        <v>0</v>
      </c>
      <c r="R5817" s="1" t="str">
        <f>IF([pos kw in title]&gt;0,MID(J5817,#REF!,4),IF([first '# in title]&gt;0,MID([title],[first '# in title],3),IF([first '# in title]&gt;0,MID([desc],#REF!,3),VLOOKUP([productid],$G$2:$R$1386,8))))</f>
        <v>146</v>
      </c>
      <c r="S5817" s="1" t="e">
        <f>IF([kw in desc]=[kw rough in title],[kw in desc]*1,IFERROR(LEFT([kw_dirty],3)*1,IFERROR(LEFT([kw_dirty],2)*1,"n.a.")))</f>
        <v>#N/A</v>
      </c>
      <c r="T5817" s="1"/>
      <c r="U5817" s="1" t="e">
        <f>VLOOKUP(Tabelle1[[#This Row],[productid]],Tabelle2[#All],2,FALSE)</f>
        <v>#N/A</v>
      </c>
    </row>
    <row r="5818" spans="1:21">
      <c r="A5818" t="s">
        <v>5437</v>
      </c>
      <c r="B5818">
        <v>3479</v>
      </c>
      <c r="C5818">
        <v>289859</v>
      </c>
      <c r="D5818" t="s">
        <v>9554</v>
      </c>
      <c r="E5818" t="s">
        <v>9555</v>
      </c>
      <c r="F5818">
        <v>18406</v>
      </c>
      <c r="G5818">
        <v>2286143</v>
      </c>
      <c r="H5818">
        <f t="shared" si="90"/>
        <v>0</v>
      </c>
      <c r="I5818">
        <f t="array" ref="I5818">MIN(IFERROR(FIND(IstNumbers,A5818),""))</f>
        <v>13</v>
      </c>
      <c r="J5818" s="1" t="e">
        <f>IF([first '# in title]&lt;[pos kw in title],MID([title],[pos kw in title]-6,6),#N/A)</f>
        <v>#N/A</v>
      </c>
      <c r="K5818" s="1" t="e">
        <f>IFERROR(MID(SUBSTITUTE([kw rough in title],",","."),FIND("(",[kw rough in title])+1,20),SUBSTITUTE(IFERROR(MID([kw rough in title],FIND(" ",[kw rough in title])+1,20),[kw rough in title]),",","."))</f>
        <v>#N/A</v>
      </c>
      <c r="L5818" s="1">
        <f>IFERROR(FIND("kW",[desc]),0)</f>
        <v>0</v>
      </c>
      <c r="M5818">
        <f t="array" ref="M5818">MIN(IFERROR(FIND(IstNumbers,E5818),""))</f>
        <v>33</v>
      </c>
      <c r="N5818" s="1" t="b">
        <f>IF([first '# in desc]&lt;[pos kw in desc],MID([desc],[pos kw in desc]-7,7))</f>
        <v>0</v>
      </c>
      <c r="O581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18" s="1" t="str">
        <f>TRIM(IF([first '# in desc]&lt;[pos kw in desc],MID([desc],[pos kw in desc]-6,6),FALSE))</f>
        <v>FALSCH</v>
      </c>
      <c r="Q5818" s="1" t="b">
        <f>IF(LEN([manuell])=0,IFERROR([kw fine in title]*1,IFERROR(SUMPRODUCT(COUNTIF(IsDigits,MID([kw in desc],ROW($A$1:$A$150),1)))=LEN([kw in desc]),#N/A)),[manuell])</f>
        <v>0</v>
      </c>
      <c r="R5818" s="1" t="str">
        <f>IF([pos kw in title]&gt;0,MID(J5818,#REF!,4),IF([first '# in title]&gt;0,MID([title],[first '# in title],3),IF([first '# in title]&gt;0,MID([desc],#REF!,3),VLOOKUP([productid],$G$2:$R$1386,8))))</f>
        <v>146</v>
      </c>
      <c r="S5818" s="1" t="e">
        <f>IF([kw in desc]=[kw rough in title],[kw in desc]*1,IFERROR(LEFT([kw_dirty],3)*1,IFERROR(LEFT([kw_dirty],2)*1,"n.a.")))</f>
        <v>#N/A</v>
      </c>
      <c r="T5818" s="1"/>
      <c r="U5818" s="1" t="e">
        <f>VLOOKUP(Tabelle1[[#This Row],[productid]],Tabelle2[#All],2,FALSE)</f>
        <v>#N/A</v>
      </c>
    </row>
    <row r="5819" spans="1:21">
      <c r="A5819" t="s">
        <v>5437</v>
      </c>
      <c r="B5819">
        <v>3479</v>
      </c>
      <c r="C5819">
        <v>289859</v>
      </c>
      <c r="D5819" t="s">
        <v>9556</v>
      </c>
      <c r="E5819" t="s">
        <v>9557</v>
      </c>
      <c r="F5819">
        <v>18406</v>
      </c>
      <c r="G5819">
        <v>2286143</v>
      </c>
      <c r="H5819">
        <f t="shared" si="90"/>
        <v>0</v>
      </c>
      <c r="I5819">
        <f t="array" ref="I5819">MIN(IFERROR(FIND(IstNumbers,A5819),""))</f>
        <v>13</v>
      </c>
      <c r="J5819" s="1" t="e">
        <f>IF([first '# in title]&lt;[pos kw in title],MID([title],[pos kw in title]-6,6),#N/A)</f>
        <v>#N/A</v>
      </c>
      <c r="K5819" s="1" t="e">
        <f>IFERROR(MID(SUBSTITUTE([kw rough in title],",","."),FIND("(",[kw rough in title])+1,20),SUBSTITUTE(IFERROR(MID([kw rough in title],FIND(" ",[kw rough in title])+1,20),[kw rough in title]),",","."))</f>
        <v>#N/A</v>
      </c>
      <c r="L5819" s="1">
        <f>IFERROR(FIND("kW",[desc]),0)</f>
        <v>0</v>
      </c>
      <c r="M5819">
        <f t="array" ref="M5819">MIN(IFERROR(FIND(IstNumbers,E5819),""))</f>
        <v>33</v>
      </c>
      <c r="N5819" s="1" t="b">
        <f>IF([first '# in desc]&lt;[pos kw in desc],MID([desc],[pos kw in desc]-7,7))</f>
        <v>0</v>
      </c>
      <c r="O58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19" s="1" t="str">
        <f>TRIM(IF([first '# in desc]&lt;[pos kw in desc],MID([desc],[pos kw in desc]-6,6),FALSE))</f>
        <v>FALSCH</v>
      </c>
      <c r="Q5819" s="1" t="b">
        <f>IF(LEN([manuell])=0,IFERROR([kw fine in title]*1,IFERROR(SUMPRODUCT(COUNTIF(IsDigits,MID([kw in desc],ROW($A$1:$A$150),1)))=LEN([kw in desc]),#N/A)),[manuell])</f>
        <v>0</v>
      </c>
      <c r="R5819" s="1" t="str">
        <f>IF([pos kw in title]&gt;0,MID(J5819,#REF!,4),IF([first '# in title]&gt;0,MID([title],[first '# in title],3),IF([first '# in title]&gt;0,MID([desc],#REF!,3),VLOOKUP([productid],$G$2:$R$1386,8))))</f>
        <v>146</v>
      </c>
      <c r="S5819" s="1" t="e">
        <f>IF([kw in desc]=[kw rough in title],[kw in desc]*1,IFERROR(LEFT([kw_dirty],3)*1,IFERROR(LEFT([kw_dirty],2)*1,"n.a.")))</f>
        <v>#N/A</v>
      </c>
      <c r="T5819" s="1"/>
      <c r="U5819" s="1" t="e">
        <f>VLOOKUP(Tabelle1[[#This Row],[productid]],Tabelle2[#All],2,FALSE)</f>
        <v>#N/A</v>
      </c>
    </row>
    <row r="5820" spans="1:21">
      <c r="A5820" t="s">
        <v>5437</v>
      </c>
      <c r="B5820">
        <v>3484</v>
      </c>
      <c r="C5820">
        <v>289859</v>
      </c>
      <c r="D5820" t="s">
        <v>9558</v>
      </c>
      <c r="E5820" t="s">
        <v>9559</v>
      </c>
      <c r="F5820">
        <v>18406</v>
      </c>
      <c r="G5820">
        <v>2286143</v>
      </c>
      <c r="H5820">
        <f t="shared" si="90"/>
        <v>0</v>
      </c>
      <c r="I5820">
        <f t="array" ref="I5820">MIN(IFERROR(FIND(IstNumbers,A5820),""))</f>
        <v>13</v>
      </c>
      <c r="J5820" s="1" t="e">
        <f>IF([first '# in title]&lt;[pos kw in title],MID([title],[pos kw in title]-6,6),#N/A)</f>
        <v>#N/A</v>
      </c>
      <c r="K5820" s="1" t="e">
        <f>IFERROR(MID(SUBSTITUTE([kw rough in title],",","."),FIND("(",[kw rough in title])+1,20),SUBSTITUTE(IFERROR(MID([kw rough in title],FIND(" ",[kw rough in title])+1,20),[kw rough in title]),",","."))</f>
        <v>#N/A</v>
      </c>
      <c r="L5820" s="1">
        <f>IFERROR(FIND("kW",[desc]),0)</f>
        <v>0</v>
      </c>
      <c r="M5820">
        <f t="array" ref="M5820">MIN(IFERROR(FIND(IstNumbers,E5820),""))</f>
        <v>33</v>
      </c>
      <c r="N5820" s="1" t="b">
        <f>IF([first '# in desc]&lt;[pos kw in desc],MID([desc],[pos kw in desc]-7,7))</f>
        <v>0</v>
      </c>
      <c r="O58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20" s="1" t="str">
        <f>TRIM(IF([first '# in desc]&lt;[pos kw in desc],MID([desc],[pos kw in desc]-6,6),FALSE))</f>
        <v>FALSCH</v>
      </c>
      <c r="Q5820" s="1" t="b">
        <f>IF(LEN([manuell])=0,IFERROR([kw fine in title]*1,IFERROR(SUMPRODUCT(COUNTIF(IsDigits,MID([kw in desc],ROW($A$1:$A$150),1)))=LEN([kw in desc]),#N/A)),[manuell])</f>
        <v>0</v>
      </c>
      <c r="R5820" s="1" t="str">
        <f>IF([pos kw in title]&gt;0,MID(J5820,#REF!,4),IF([first '# in title]&gt;0,MID([title],[first '# in title],3),IF([first '# in title]&gt;0,MID([desc],#REF!,3),VLOOKUP([productid],$G$2:$R$1386,8))))</f>
        <v>146</v>
      </c>
      <c r="S5820" s="1" t="e">
        <f>IF([kw in desc]=[kw rough in title],[kw in desc]*1,IFERROR(LEFT([kw_dirty],3)*1,IFERROR(LEFT([kw_dirty],2)*1,"n.a.")))</f>
        <v>#N/A</v>
      </c>
      <c r="T5820" s="1"/>
      <c r="U5820" s="1" t="e">
        <f>VLOOKUP(Tabelle1[[#This Row],[productid]],Tabelle2[#All],2,FALSE)</f>
        <v>#N/A</v>
      </c>
    </row>
    <row r="5821" spans="1:21">
      <c r="A5821" t="s">
        <v>5437</v>
      </c>
      <c r="B5821">
        <v>3484</v>
      </c>
      <c r="C5821">
        <v>289859</v>
      </c>
      <c r="D5821" t="s">
        <v>9560</v>
      </c>
      <c r="E5821" t="s">
        <v>9561</v>
      </c>
      <c r="F5821">
        <v>18406</v>
      </c>
      <c r="G5821">
        <v>2286143</v>
      </c>
      <c r="H5821">
        <f t="shared" si="90"/>
        <v>0</v>
      </c>
      <c r="I5821">
        <f t="array" ref="I5821">MIN(IFERROR(FIND(IstNumbers,A5821),""))</f>
        <v>13</v>
      </c>
      <c r="J5821" s="1" t="e">
        <f>IF([first '# in title]&lt;[pos kw in title],MID([title],[pos kw in title]-6,6),#N/A)</f>
        <v>#N/A</v>
      </c>
      <c r="K5821" s="1" t="e">
        <f>IFERROR(MID(SUBSTITUTE([kw rough in title],",","."),FIND("(",[kw rough in title])+1,20),SUBSTITUTE(IFERROR(MID([kw rough in title],FIND(" ",[kw rough in title])+1,20),[kw rough in title]),",","."))</f>
        <v>#N/A</v>
      </c>
      <c r="L5821" s="1">
        <f>IFERROR(FIND("kW",[desc]),0)</f>
        <v>0</v>
      </c>
      <c r="M5821">
        <f t="array" ref="M5821">MIN(IFERROR(FIND(IstNumbers,E5821),""))</f>
        <v>33</v>
      </c>
      <c r="N5821" s="1" t="b">
        <f>IF([first '# in desc]&lt;[pos kw in desc],MID([desc],[pos kw in desc]-7,7))</f>
        <v>0</v>
      </c>
      <c r="O58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21" s="1" t="str">
        <f>TRIM(IF([first '# in desc]&lt;[pos kw in desc],MID([desc],[pos kw in desc]-6,6),FALSE))</f>
        <v>FALSCH</v>
      </c>
      <c r="Q5821" s="1" t="b">
        <f>IF(LEN([manuell])=0,IFERROR([kw fine in title]*1,IFERROR(SUMPRODUCT(COUNTIF(IsDigits,MID([kw in desc],ROW($A$1:$A$150),1)))=LEN([kw in desc]),#N/A)),[manuell])</f>
        <v>0</v>
      </c>
      <c r="R5821" s="1" t="str">
        <f>IF([pos kw in title]&gt;0,MID(J5821,#REF!,4),IF([first '# in title]&gt;0,MID([title],[first '# in title],3),IF([first '# in title]&gt;0,MID([desc],#REF!,3),VLOOKUP([productid],$G$2:$R$1386,8))))</f>
        <v>146</v>
      </c>
      <c r="S5821" s="1" t="e">
        <f>IF([kw in desc]=[kw rough in title],[kw in desc]*1,IFERROR(LEFT([kw_dirty],3)*1,IFERROR(LEFT([kw_dirty],2)*1,"n.a.")))</f>
        <v>#N/A</v>
      </c>
      <c r="T5821" s="1"/>
      <c r="U5821" s="1" t="e">
        <f>VLOOKUP(Tabelle1[[#This Row],[productid]],Tabelle2[#All],2,FALSE)</f>
        <v>#N/A</v>
      </c>
    </row>
    <row r="5822" spans="1:21">
      <c r="A5822" t="s">
        <v>5437</v>
      </c>
      <c r="B5822">
        <v>3484</v>
      </c>
      <c r="C5822">
        <v>289859</v>
      </c>
      <c r="D5822" t="s">
        <v>9562</v>
      </c>
      <c r="E5822" t="s">
        <v>9563</v>
      </c>
      <c r="F5822">
        <v>18406</v>
      </c>
      <c r="G5822">
        <v>2286143</v>
      </c>
      <c r="H5822">
        <f t="shared" si="90"/>
        <v>0</v>
      </c>
      <c r="I5822">
        <f t="array" ref="I5822">MIN(IFERROR(FIND(IstNumbers,A5822),""))</f>
        <v>13</v>
      </c>
      <c r="J5822" s="1" t="e">
        <f>IF([first '# in title]&lt;[pos kw in title],MID([title],[pos kw in title]-6,6),#N/A)</f>
        <v>#N/A</v>
      </c>
      <c r="K5822" s="1" t="e">
        <f>IFERROR(MID(SUBSTITUTE([kw rough in title],",","."),FIND("(",[kw rough in title])+1,20),SUBSTITUTE(IFERROR(MID([kw rough in title],FIND(" ",[kw rough in title])+1,20),[kw rough in title]),",","."))</f>
        <v>#N/A</v>
      </c>
      <c r="L5822" s="1">
        <f>IFERROR(FIND("kW",[desc]),0)</f>
        <v>0</v>
      </c>
      <c r="M5822">
        <f t="array" ref="M5822">MIN(IFERROR(FIND(IstNumbers,E5822),""))</f>
        <v>33</v>
      </c>
      <c r="N5822" s="1" t="b">
        <f>IF([first '# in desc]&lt;[pos kw in desc],MID([desc],[pos kw in desc]-7,7))</f>
        <v>0</v>
      </c>
      <c r="O58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22" s="1" t="str">
        <f>TRIM(IF([first '# in desc]&lt;[pos kw in desc],MID([desc],[pos kw in desc]-6,6),FALSE))</f>
        <v>FALSCH</v>
      </c>
      <c r="Q5822" s="1" t="b">
        <f>IF(LEN([manuell])=0,IFERROR([kw fine in title]*1,IFERROR(SUMPRODUCT(COUNTIF(IsDigits,MID([kw in desc],ROW($A$1:$A$150),1)))=LEN([kw in desc]),#N/A)),[manuell])</f>
        <v>0</v>
      </c>
      <c r="R5822" s="1" t="str">
        <f>IF([pos kw in title]&gt;0,MID(J5822,#REF!,4),IF([first '# in title]&gt;0,MID([title],[first '# in title],3),IF([first '# in title]&gt;0,MID([desc],#REF!,3),VLOOKUP([productid],$G$2:$R$1386,8))))</f>
        <v>146</v>
      </c>
      <c r="S5822" s="1" t="e">
        <f>IF([kw in desc]=[kw rough in title],[kw in desc]*1,IFERROR(LEFT([kw_dirty],3)*1,IFERROR(LEFT([kw_dirty],2)*1,"n.a.")))</f>
        <v>#N/A</v>
      </c>
      <c r="T5822" s="1"/>
      <c r="U5822" s="1" t="e">
        <f>VLOOKUP(Tabelle1[[#This Row],[productid]],Tabelle2[#All],2,FALSE)</f>
        <v>#N/A</v>
      </c>
    </row>
    <row r="5823" spans="1:21">
      <c r="A5823" t="s">
        <v>5437</v>
      </c>
      <c r="B5823">
        <v>3484</v>
      </c>
      <c r="C5823">
        <v>289859</v>
      </c>
      <c r="D5823" t="s">
        <v>9564</v>
      </c>
      <c r="E5823" t="s">
        <v>9565</v>
      </c>
      <c r="F5823">
        <v>18406</v>
      </c>
      <c r="G5823">
        <v>2286143</v>
      </c>
      <c r="H5823">
        <f t="shared" si="90"/>
        <v>0</v>
      </c>
      <c r="I5823">
        <f t="array" ref="I5823">MIN(IFERROR(FIND(IstNumbers,A5823),""))</f>
        <v>13</v>
      </c>
      <c r="J5823" s="1" t="e">
        <f>IF([first '# in title]&lt;[pos kw in title],MID([title],[pos kw in title]-6,6),#N/A)</f>
        <v>#N/A</v>
      </c>
      <c r="K5823" s="1" t="e">
        <f>IFERROR(MID(SUBSTITUTE([kw rough in title],",","."),FIND("(",[kw rough in title])+1,20),SUBSTITUTE(IFERROR(MID([kw rough in title],FIND(" ",[kw rough in title])+1,20),[kw rough in title]),",","."))</f>
        <v>#N/A</v>
      </c>
      <c r="L5823" s="1">
        <f>IFERROR(FIND("kW",[desc]),0)</f>
        <v>0</v>
      </c>
      <c r="M5823">
        <f t="array" ref="M5823">MIN(IFERROR(FIND(IstNumbers,E5823),""))</f>
        <v>33</v>
      </c>
      <c r="N5823" s="1" t="b">
        <f>IF([first '# in desc]&lt;[pos kw in desc],MID([desc],[pos kw in desc]-7,7))</f>
        <v>0</v>
      </c>
      <c r="O58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23" s="1" t="str">
        <f>TRIM(IF([first '# in desc]&lt;[pos kw in desc],MID([desc],[pos kw in desc]-6,6),FALSE))</f>
        <v>FALSCH</v>
      </c>
      <c r="Q5823" s="1" t="b">
        <f>IF(LEN([manuell])=0,IFERROR([kw fine in title]*1,IFERROR(SUMPRODUCT(COUNTIF(IsDigits,MID([kw in desc],ROW($A$1:$A$150),1)))=LEN([kw in desc]),#N/A)),[manuell])</f>
        <v>0</v>
      </c>
      <c r="R5823" s="1" t="str">
        <f>IF([pos kw in title]&gt;0,MID(J5823,#REF!,4),IF([first '# in title]&gt;0,MID([title],[first '# in title],3),IF([first '# in title]&gt;0,MID([desc],#REF!,3),VLOOKUP([productid],$G$2:$R$1386,8))))</f>
        <v>146</v>
      </c>
      <c r="S5823" s="1" t="e">
        <f>IF([kw in desc]=[kw rough in title],[kw in desc]*1,IFERROR(LEFT([kw_dirty],3)*1,IFERROR(LEFT([kw_dirty],2)*1,"n.a.")))</f>
        <v>#N/A</v>
      </c>
      <c r="T5823" s="1"/>
      <c r="U5823" s="1" t="e">
        <f>VLOOKUP(Tabelle1[[#This Row],[productid]],Tabelle2[#All],2,FALSE)</f>
        <v>#N/A</v>
      </c>
    </row>
    <row r="5824" spans="1:21" hidden="1">
      <c r="A5824" t="s">
        <v>5344</v>
      </c>
      <c r="B5824">
        <v>3950</v>
      </c>
      <c r="C5824">
        <v>289859</v>
      </c>
      <c r="D5824" t="s">
        <v>9566</v>
      </c>
      <c r="E5824" t="s">
        <v>8715</v>
      </c>
      <c r="F5824">
        <v>18406</v>
      </c>
      <c r="G5824">
        <v>1750863</v>
      </c>
      <c r="H5824">
        <f t="shared" si="90"/>
        <v>0</v>
      </c>
      <c r="I5824">
        <f t="array" ref="I5824">MIN(IFERROR(FIND(IstNumbers,A5824),""))</f>
        <v>29</v>
      </c>
      <c r="J5824" s="1" t="e">
        <f>IF([first '# in title]&lt;[pos kw in title],MID([title],[pos kw in title]-6,6),#N/A)</f>
        <v>#N/A</v>
      </c>
      <c r="K5824" s="1" t="e">
        <f>IFERROR(MID(SUBSTITUTE([kw rough in title],",","."),FIND("(",[kw rough in title])+1,20),SUBSTITUTE(IFERROR(MID([kw rough in title],FIND(" ",[kw rough in title])+1,20),[kw rough in title]),",","."))</f>
        <v>#N/A</v>
      </c>
      <c r="L5824" s="1">
        <f>IFERROR(FIND("kW",[desc]),0)</f>
        <v>70</v>
      </c>
      <c r="M5824">
        <f t="array" ref="M5824">MIN(IFERROR(FIND(IstNumbers,E5824),""))</f>
        <v>34</v>
      </c>
      <c r="N5824" s="1" t="str">
        <f>IF([first '# in desc]&lt;[pos kw in desc],MID([desc],[pos kw in desc]-7,7))</f>
        <v xml:space="preserve">­me 42 </v>
      </c>
      <c r="O58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24" s="1" t="str">
        <f>TRIM(IF([first '# in desc]&lt;[pos kw in desc],MID([desc],[pos kw in desc]-6,6),FALSE))</f>
        <v>me 42</v>
      </c>
      <c r="Q5824" s="1" t="b">
        <f>IF(LEN([manuell])=0,IFERROR([kw fine in title]*1,IFERROR(SUMPRODUCT(COUNTIF(IsDigits,MID([kw in desc],ROW($A$1:$A$150),1)))=LEN([kw in desc]),#N/A)),[manuell])</f>
        <v>0</v>
      </c>
      <c r="R5824" s="1" t="str">
        <f>IF([pos kw in title]&gt;0,MID(J5824,#REF!,4),IF([first '# in title]&gt;0,MID([title],[first '# in title],3),IF([first '# in title]&gt;0,MID([desc],#REF!,3),VLOOKUP([productid],$G$2:$R$1386,8))))</f>
        <v>42-</v>
      </c>
      <c r="S5824" s="1" t="e">
        <f>IF([kw in desc]=[kw rough in title],[kw in desc]*1,IFERROR(LEFT([kw_dirty],3)*1,IFERROR(LEFT([kw_dirty],2)*1,"n.a.")))</f>
        <v>#N/A</v>
      </c>
      <c r="T5824" s="1"/>
      <c r="U5824" s="1">
        <f>VLOOKUP(Tabelle1[[#This Row],[productid]],Tabelle2[#All],2,FALSE)</f>
        <v>42</v>
      </c>
    </row>
    <row r="5825" spans="1:21" hidden="1">
      <c r="A5825" t="s">
        <v>3593</v>
      </c>
      <c r="B5825">
        <v>4215</v>
      </c>
      <c r="C5825">
        <v>289859</v>
      </c>
      <c r="D5825" t="s">
        <v>9567</v>
      </c>
      <c r="E5825" t="s">
        <v>9526</v>
      </c>
      <c r="F5825">
        <v>18406</v>
      </c>
      <c r="G5825">
        <v>3497887</v>
      </c>
      <c r="H5825">
        <f t="shared" si="90"/>
        <v>0</v>
      </c>
      <c r="I5825">
        <f t="array" ref="I5825">MIN(IFERROR(FIND(IstNumbers,A5825),""))</f>
        <v>13</v>
      </c>
      <c r="J5825" s="1" t="e">
        <f>IF([first '# in title]&lt;[pos kw in title],MID([title],[pos kw in title]-6,6),#N/A)</f>
        <v>#N/A</v>
      </c>
      <c r="K5825" s="1" t="e">
        <f>IFERROR(MID(SUBSTITUTE([kw rough in title],",","."),FIND("(",[kw rough in title])+1,20),SUBSTITUTE(IFERROR(MID([kw rough in title],FIND(" ",[kw rough in title])+1,20),[kw rough in title]),",","."))</f>
        <v>#N/A</v>
      </c>
      <c r="L5825" s="1">
        <f>IFERROR(FIND("kW",[desc]),0)</f>
        <v>70</v>
      </c>
      <c r="M5825">
        <f t="array" ref="M5825">MIN(IFERROR(FIND(IstNumbers,E5825),""))</f>
        <v>34</v>
      </c>
      <c r="N5825" s="1" t="str">
        <f>IF([first '# in desc]&lt;[pos kw in desc],MID([desc],[pos kw in desc]-7,7))</f>
        <v xml:space="preserve">­me 42 </v>
      </c>
      <c r="O58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25" s="1" t="str">
        <f>TRIM(IF([first '# in desc]&lt;[pos kw in desc],MID([desc],[pos kw in desc]-6,6),FALSE))</f>
        <v>me 42</v>
      </c>
      <c r="Q5825" s="1" t="b">
        <f>IF(LEN([manuell])=0,IFERROR([kw fine in title]*1,IFERROR(SUMPRODUCT(COUNTIF(IsDigits,MID([kw in desc],ROW($A$1:$A$150),1)))=LEN([kw in desc]),#N/A)),[manuell])</f>
        <v>0</v>
      </c>
      <c r="R5825" s="1" t="str">
        <f>IF([pos kw in title]&gt;0,MID(J5825,#REF!,4),IF([first '# in title]&gt;0,MID([title],[first '# in title],3),IF([first '# in title]&gt;0,MID([desc],#REF!,3),VLOOKUP([productid],$G$2:$R$1386,8))))</f>
        <v xml:space="preserve">42 </v>
      </c>
      <c r="S5825" s="1" t="e">
        <f>IF([kw in desc]=[kw rough in title],[kw in desc]*1,IFERROR(LEFT([kw_dirty],3)*1,IFERROR(LEFT([kw_dirty],2)*1,"n.a.")))</f>
        <v>#N/A</v>
      </c>
      <c r="T5825" s="1"/>
      <c r="U5825" s="1">
        <f>VLOOKUP(Tabelle1[[#This Row],[productid]],Tabelle2[#All],2,FALSE)</f>
        <v>42</v>
      </c>
    </row>
    <row r="5826" spans="1:21">
      <c r="A5826" t="s">
        <v>5437</v>
      </c>
      <c r="B5826">
        <v>3484</v>
      </c>
      <c r="C5826">
        <v>289859</v>
      </c>
      <c r="D5826" t="s">
        <v>9568</v>
      </c>
      <c r="E5826" t="s">
        <v>9569</v>
      </c>
      <c r="F5826">
        <v>18406</v>
      </c>
      <c r="G5826">
        <v>2286143</v>
      </c>
      <c r="H5826">
        <f t="shared" si="90"/>
        <v>0</v>
      </c>
      <c r="I5826">
        <f t="array" ref="I5826">MIN(IFERROR(FIND(IstNumbers,A5826),""))</f>
        <v>13</v>
      </c>
      <c r="J5826" s="1" t="e">
        <f>IF([first '# in title]&lt;[pos kw in title],MID([title],[pos kw in title]-6,6),#N/A)</f>
        <v>#N/A</v>
      </c>
      <c r="K5826" s="1" t="e">
        <f>IFERROR(MID(SUBSTITUTE([kw rough in title],",","."),FIND("(",[kw rough in title])+1,20),SUBSTITUTE(IFERROR(MID([kw rough in title],FIND(" ",[kw rough in title])+1,20),[kw rough in title]),",","."))</f>
        <v>#N/A</v>
      </c>
      <c r="L5826" s="1">
        <f>IFERROR(FIND("kW",[desc]),0)</f>
        <v>0</v>
      </c>
      <c r="M5826">
        <f t="array" ref="M5826">MIN(IFERROR(FIND(IstNumbers,E5826),""))</f>
        <v>33</v>
      </c>
      <c r="N5826" s="1" t="b">
        <f>IF([first '# in desc]&lt;[pos kw in desc],MID([desc],[pos kw in desc]-7,7))</f>
        <v>0</v>
      </c>
      <c r="O582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26" s="1" t="str">
        <f>TRIM(IF([first '# in desc]&lt;[pos kw in desc],MID([desc],[pos kw in desc]-6,6),FALSE))</f>
        <v>FALSCH</v>
      </c>
      <c r="Q5826" s="1" t="b">
        <f>IF(LEN([manuell])=0,IFERROR([kw fine in title]*1,IFERROR(SUMPRODUCT(COUNTIF(IsDigits,MID([kw in desc],ROW($A$1:$A$150),1)))=LEN([kw in desc]),#N/A)),[manuell])</f>
        <v>0</v>
      </c>
      <c r="R5826" s="1" t="str">
        <f>IF([pos kw in title]&gt;0,MID(J5826,#REF!,4),IF([first '# in title]&gt;0,MID([title],[first '# in title],3),IF([first '# in title]&gt;0,MID([desc],#REF!,3),VLOOKUP([productid],$G$2:$R$1386,8))))</f>
        <v>146</v>
      </c>
      <c r="S5826" s="1" t="e">
        <f>IF([kw in desc]=[kw rough in title],[kw in desc]*1,IFERROR(LEFT([kw_dirty],3)*1,IFERROR(LEFT([kw_dirty],2)*1,"n.a.")))</f>
        <v>#N/A</v>
      </c>
      <c r="T5826" s="1"/>
      <c r="U5826" s="1" t="e">
        <f>VLOOKUP(Tabelle1[[#This Row],[productid]],Tabelle2[#All],2,FALSE)</f>
        <v>#N/A</v>
      </c>
    </row>
    <row r="5827" spans="1:21" hidden="1">
      <c r="A5827" t="s">
        <v>5344</v>
      </c>
      <c r="B5827">
        <v>3950</v>
      </c>
      <c r="C5827">
        <v>289859</v>
      </c>
      <c r="D5827" t="s">
        <v>9570</v>
      </c>
      <c r="E5827" t="s">
        <v>9571</v>
      </c>
      <c r="F5827">
        <v>18406</v>
      </c>
      <c r="G5827">
        <v>1750863</v>
      </c>
      <c r="H5827">
        <f t="shared" si="90"/>
        <v>0</v>
      </c>
      <c r="I5827">
        <f t="array" ref="I5827">MIN(IFERROR(FIND(IstNumbers,A5827),""))</f>
        <v>29</v>
      </c>
      <c r="J5827" s="1" t="e">
        <f>IF([first '# in title]&lt;[pos kw in title],MID([title],[pos kw in title]-6,6),#N/A)</f>
        <v>#N/A</v>
      </c>
      <c r="K5827" s="1" t="e">
        <f>IFERROR(MID(SUBSTITUTE([kw rough in title],",","."),FIND("(",[kw rough in title])+1,20),SUBSTITUTE(IFERROR(MID([kw rough in title],FIND(" ",[kw rough in title])+1,20),[kw rough in title]),",","."))</f>
        <v>#N/A</v>
      </c>
      <c r="L5827" s="1">
        <f>IFERROR(FIND("kW",[desc]),0)</f>
        <v>70</v>
      </c>
      <c r="M5827">
        <f t="array" ref="M5827">MIN(IFERROR(FIND(IstNumbers,E5827),""))</f>
        <v>34</v>
      </c>
      <c r="N5827" s="1" t="str">
        <f>IF([first '# in desc]&lt;[pos kw in desc],MID([desc],[pos kw in desc]-7,7))</f>
        <v xml:space="preserve">­me 42 </v>
      </c>
      <c r="O58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27" s="1" t="str">
        <f>TRIM(IF([first '# in desc]&lt;[pos kw in desc],MID([desc],[pos kw in desc]-6,6),FALSE))</f>
        <v>me 42</v>
      </c>
      <c r="Q5827" s="1" t="b">
        <f>IF(LEN([manuell])=0,IFERROR([kw fine in title]*1,IFERROR(SUMPRODUCT(COUNTIF(IsDigits,MID([kw in desc],ROW($A$1:$A$150),1)))=LEN([kw in desc]),#N/A)),[manuell])</f>
        <v>0</v>
      </c>
      <c r="R5827" s="1" t="str">
        <f>IF([pos kw in title]&gt;0,MID(J5827,#REF!,4),IF([first '# in title]&gt;0,MID([title],[first '# in title],3),IF([first '# in title]&gt;0,MID([desc],#REF!,3),VLOOKUP([productid],$G$2:$R$1386,8))))</f>
        <v>42-</v>
      </c>
      <c r="S5827" s="1" t="e">
        <f>IF([kw in desc]=[kw rough in title],[kw in desc]*1,IFERROR(LEFT([kw_dirty],3)*1,IFERROR(LEFT([kw_dirty],2)*1,"n.a.")))</f>
        <v>#N/A</v>
      </c>
      <c r="T5827" s="1"/>
      <c r="U5827" s="1">
        <f>VLOOKUP(Tabelle1[[#This Row],[productid]],Tabelle2[#All],2,FALSE)</f>
        <v>42</v>
      </c>
    </row>
    <row r="5828" spans="1:21" hidden="1">
      <c r="A5828" t="s">
        <v>3593</v>
      </c>
      <c r="B5828">
        <v>4220</v>
      </c>
      <c r="C5828">
        <v>289859</v>
      </c>
      <c r="D5828" t="s">
        <v>9572</v>
      </c>
      <c r="E5828" t="s">
        <v>9068</v>
      </c>
      <c r="F5828">
        <v>18406</v>
      </c>
      <c r="G5828">
        <v>3497887</v>
      </c>
      <c r="H5828">
        <f t="shared" ref="H5828:H5891" si="91">IFERROR(FIND("kW",A5828),0)</f>
        <v>0</v>
      </c>
      <c r="I5828">
        <f t="array" ref="I5828">MIN(IFERROR(FIND(IstNumbers,A5828),""))</f>
        <v>13</v>
      </c>
      <c r="J5828" s="1" t="e">
        <f>IF([first '# in title]&lt;[pos kw in title],MID([title],[pos kw in title]-6,6),#N/A)</f>
        <v>#N/A</v>
      </c>
      <c r="K5828" s="1" t="e">
        <f>IFERROR(MID(SUBSTITUTE([kw rough in title],",","."),FIND("(",[kw rough in title])+1,20),SUBSTITUTE(IFERROR(MID([kw rough in title],FIND(" ",[kw rough in title])+1,20),[kw rough in title]),",","."))</f>
        <v>#N/A</v>
      </c>
      <c r="L5828" s="1">
        <f>IFERROR(FIND("kW",[desc]),0)</f>
        <v>70</v>
      </c>
      <c r="M5828">
        <f t="array" ref="M5828">MIN(IFERROR(FIND(IstNumbers,E5828),""))</f>
        <v>34</v>
      </c>
      <c r="N5828" s="1" t="str">
        <f>IF([first '# in desc]&lt;[pos kw in desc],MID([desc],[pos kw in desc]-7,7))</f>
        <v xml:space="preserve">­me 42 </v>
      </c>
      <c r="O58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28" s="1" t="str">
        <f>TRIM(IF([first '# in desc]&lt;[pos kw in desc],MID([desc],[pos kw in desc]-6,6),FALSE))</f>
        <v>me 42</v>
      </c>
      <c r="Q5828" s="1" t="b">
        <f>IF(LEN([manuell])=0,IFERROR([kw fine in title]*1,IFERROR(SUMPRODUCT(COUNTIF(IsDigits,MID([kw in desc],ROW($A$1:$A$150),1)))=LEN([kw in desc]),#N/A)),[manuell])</f>
        <v>0</v>
      </c>
      <c r="R5828" s="1" t="str">
        <f>IF([pos kw in title]&gt;0,MID(J5828,#REF!,4),IF([first '# in title]&gt;0,MID([title],[first '# in title],3),IF([first '# in title]&gt;0,MID([desc],#REF!,3),VLOOKUP([productid],$G$2:$R$1386,8))))</f>
        <v xml:space="preserve">42 </v>
      </c>
      <c r="S5828" s="1" t="e">
        <f>IF([kw in desc]=[kw rough in title],[kw in desc]*1,IFERROR(LEFT([kw_dirty],3)*1,IFERROR(LEFT([kw_dirty],2)*1,"n.a.")))</f>
        <v>#N/A</v>
      </c>
      <c r="T5828" s="1"/>
      <c r="U5828" s="1">
        <f>VLOOKUP(Tabelle1[[#This Row],[productid]],Tabelle2[#All],2,FALSE)</f>
        <v>42</v>
      </c>
    </row>
    <row r="5829" spans="1:21">
      <c r="A5829" t="s">
        <v>5437</v>
      </c>
      <c r="B5829">
        <v>3489</v>
      </c>
      <c r="C5829">
        <v>289859</v>
      </c>
      <c r="D5829" t="s">
        <v>9573</v>
      </c>
      <c r="E5829" t="s">
        <v>9574</v>
      </c>
      <c r="F5829">
        <v>18406</v>
      </c>
      <c r="G5829">
        <v>2286143</v>
      </c>
      <c r="H5829">
        <f t="shared" si="91"/>
        <v>0</v>
      </c>
      <c r="I5829">
        <f t="array" ref="I5829">MIN(IFERROR(FIND(IstNumbers,A5829),""))</f>
        <v>13</v>
      </c>
      <c r="J5829" s="1" t="e">
        <f>IF([first '# in title]&lt;[pos kw in title],MID([title],[pos kw in title]-6,6),#N/A)</f>
        <v>#N/A</v>
      </c>
      <c r="K5829" s="1" t="e">
        <f>IFERROR(MID(SUBSTITUTE([kw rough in title],",","."),FIND("(",[kw rough in title])+1,20),SUBSTITUTE(IFERROR(MID([kw rough in title],FIND(" ",[kw rough in title])+1,20),[kw rough in title]),",","."))</f>
        <v>#N/A</v>
      </c>
      <c r="L5829" s="1">
        <f>IFERROR(FIND("kW",[desc]),0)</f>
        <v>0</v>
      </c>
      <c r="M5829">
        <f t="array" ref="M5829">MIN(IFERROR(FIND(IstNumbers,E5829),""))</f>
        <v>33</v>
      </c>
      <c r="N5829" s="1" t="b">
        <f>IF([first '# in desc]&lt;[pos kw in desc],MID([desc],[pos kw in desc]-7,7))</f>
        <v>0</v>
      </c>
      <c r="O58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29" s="1" t="str">
        <f>TRIM(IF([first '# in desc]&lt;[pos kw in desc],MID([desc],[pos kw in desc]-6,6),FALSE))</f>
        <v>FALSCH</v>
      </c>
      <c r="Q5829" s="1" t="b">
        <f>IF(LEN([manuell])=0,IFERROR([kw fine in title]*1,IFERROR(SUMPRODUCT(COUNTIF(IsDigits,MID([kw in desc],ROW($A$1:$A$150),1)))=LEN([kw in desc]),#N/A)),[manuell])</f>
        <v>0</v>
      </c>
      <c r="R5829" s="1" t="str">
        <f>IF([pos kw in title]&gt;0,MID(J5829,#REF!,4),IF([first '# in title]&gt;0,MID([title],[first '# in title],3),IF([first '# in title]&gt;0,MID([desc],#REF!,3),VLOOKUP([productid],$G$2:$R$1386,8))))</f>
        <v>146</v>
      </c>
      <c r="S5829" s="1" t="e">
        <f>IF([kw in desc]=[kw rough in title],[kw in desc]*1,IFERROR(LEFT([kw_dirty],3)*1,IFERROR(LEFT([kw_dirty],2)*1,"n.a.")))</f>
        <v>#N/A</v>
      </c>
      <c r="T5829" s="1"/>
      <c r="U5829" s="1" t="e">
        <f>VLOOKUP(Tabelle1[[#This Row],[productid]],Tabelle2[#All],2,FALSE)</f>
        <v>#N/A</v>
      </c>
    </row>
    <row r="5830" spans="1:21" hidden="1">
      <c r="A5830" t="s">
        <v>5344</v>
      </c>
      <c r="B5830">
        <v>3955</v>
      </c>
      <c r="C5830">
        <v>289859</v>
      </c>
      <c r="D5830" t="s">
        <v>9575</v>
      </c>
      <c r="E5830" t="s">
        <v>9576</v>
      </c>
      <c r="F5830">
        <v>18406</v>
      </c>
      <c r="G5830">
        <v>1750863</v>
      </c>
      <c r="H5830">
        <f t="shared" si="91"/>
        <v>0</v>
      </c>
      <c r="I5830">
        <f t="array" ref="I5830">MIN(IFERROR(FIND(IstNumbers,A5830),""))</f>
        <v>29</v>
      </c>
      <c r="J5830" s="1" t="e">
        <f>IF([first '# in title]&lt;[pos kw in title],MID([title],[pos kw in title]-6,6),#N/A)</f>
        <v>#N/A</v>
      </c>
      <c r="K5830" s="1" t="e">
        <f>IFERROR(MID(SUBSTITUTE([kw rough in title],",","."),FIND("(",[kw rough in title])+1,20),SUBSTITUTE(IFERROR(MID([kw rough in title],FIND(" ",[kw rough in title])+1,20),[kw rough in title]),",","."))</f>
        <v>#N/A</v>
      </c>
      <c r="L5830" s="1">
        <f>IFERROR(FIND("kW",[desc]),0)</f>
        <v>70</v>
      </c>
      <c r="M5830">
        <f t="array" ref="M5830">MIN(IFERROR(FIND(IstNumbers,E5830),""))</f>
        <v>34</v>
      </c>
      <c r="N5830" s="1" t="str">
        <f>IF([first '# in desc]&lt;[pos kw in desc],MID([desc],[pos kw in desc]-7,7))</f>
        <v xml:space="preserve">­me 42 </v>
      </c>
      <c r="O58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30" s="1" t="str">
        <f>TRIM(IF([first '# in desc]&lt;[pos kw in desc],MID([desc],[pos kw in desc]-6,6),FALSE))</f>
        <v>me 42</v>
      </c>
      <c r="Q5830" s="1" t="b">
        <f>IF(LEN([manuell])=0,IFERROR([kw fine in title]*1,IFERROR(SUMPRODUCT(COUNTIF(IsDigits,MID([kw in desc],ROW($A$1:$A$150),1)))=LEN([kw in desc]),#N/A)),[manuell])</f>
        <v>0</v>
      </c>
      <c r="R5830" s="1" t="str">
        <f>IF([pos kw in title]&gt;0,MID(J5830,#REF!,4),IF([first '# in title]&gt;0,MID([title],[first '# in title],3),IF([first '# in title]&gt;0,MID([desc],#REF!,3),VLOOKUP([productid],$G$2:$R$1386,8))))</f>
        <v>42-</v>
      </c>
      <c r="S5830" s="1" t="e">
        <f>IF([kw in desc]=[kw rough in title],[kw in desc]*1,IFERROR(LEFT([kw_dirty],3)*1,IFERROR(LEFT([kw_dirty],2)*1,"n.a.")))</f>
        <v>#N/A</v>
      </c>
      <c r="T5830" s="1"/>
      <c r="U5830" s="1">
        <f>VLOOKUP(Tabelle1[[#This Row],[productid]],Tabelle2[#All],2,FALSE)</f>
        <v>42</v>
      </c>
    </row>
    <row r="5831" spans="1:21" hidden="1">
      <c r="A5831" t="s">
        <v>3593</v>
      </c>
      <c r="B5831">
        <v>4220</v>
      </c>
      <c r="C5831">
        <v>289859</v>
      </c>
      <c r="D5831" t="s">
        <v>9577</v>
      </c>
      <c r="E5831" t="s">
        <v>9578</v>
      </c>
      <c r="F5831">
        <v>18406</v>
      </c>
      <c r="G5831">
        <v>3497887</v>
      </c>
      <c r="H5831">
        <f t="shared" si="91"/>
        <v>0</v>
      </c>
      <c r="I5831">
        <f t="array" ref="I5831">MIN(IFERROR(FIND(IstNumbers,A5831),""))</f>
        <v>13</v>
      </c>
      <c r="J5831" s="1" t="e">
        <f>IF([first '# in title]&lt;[pos kw in title],MID([title],[pos kw in title]-6,6),#N/A)</f>
        <v>#N/A</v>
      </c>
      <c r="K5831" s="1" t="e">
        <f>IFERROR(MID(SUBSTITUTE([kw rough in title],",","."),FIND("(",[kw rough in title])+1,20),SUBSTITUTE(IFERROR(MID([kw rough in title],FIND(" ",[kw rough in title])+1,20),[kw rough in title]),",","."))</f>
        <v>#N/A</v>
      </c>
      <c r="L5831" s="1">
        <f>IFERROR(FIND("kW",[desc]),0)</f>
        <v>70</v>
      </c>
      <c r="M5831">
        <f t="array" ref="M5831">MIN(IFERROR(FIND(IstNumbers,E5831),""))</f>
        <v>34</v>
      </c>
      <c r="N5831" s="1" t="str">
        <f>IF([first '# in desc]&lt;[pos kw in desc],MID([desc],[pos kw in desc]-7,7))</f>
        <v xml:space="preserve">­me 42 </v>
      </c>
      <c r="O583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31" s="1" t="str">
        <f>TRIM(IF([first '# in desc]&lt;[pos kw in desc],MID([desc],[pos kw in desc]-6,6),FALSE))</f>
        <v>me 42</v>
      </c>
      <c r="Q5831" s="1" t="b">
        <f>IF(LEN([manuell])=0,IFERROR([kw fine in title]*1,IFERROR(SUMPRODUCT(COUNTIF(IsDigits,MID([kw in desc],ROW($A$1:$A$150),1)))=LEN([kw in desc]),#N/A)),[manuell])</f>
        <v>0</v>
      </c>
      <c r="R5831" s="1" t="str">
        <f>IF([pos kw in title]&gt;0,MID(J5831,#REF!,4),IF([first '# in title]&gt;0,MID([title],[first '# in title],3),IF([first '# in title]&gt;0,MID([desc],#REF!,3),VLOOKUP([productid],$G$2:$R$1386,8))))</f>
        <v xml:space="preserve">42 </v>
      </c>
      <c r="S5831" s="1" t="e">
        <f>IF([kw in desc]=[kw rough in title],[kw in desc]*1,IFERROR(LEFT([kw_dirty],3)*1,IFERROR(LEFT([kw_dirty],2)*1,"n.a.")))</f>
        <v>#N/A</v>
      </c>
      <c r="T5831" s="1"/>
      <c r="U5831" s="1">
        <f>VLOOKUP(Tabelle1[[#This Row],[productid]],Tabelle2[#All],2,FALSE)</f>
        <v>42</v>
      </c>
    </row>
    <row r="5832" spans="1:21">
      <c r="A5832" t="s">
        <v>5437</v>
      </c>
      <c r="B5832">
        <v>3489</v>
      </c>
      <c r="C5832">
        <v>289859</v>
      </c>
      <c r="D5832" t="s">
        <v>9579</v>
      </c>
      <c r="E5832" t="s">
        <v>9580</v>
      </c>
      <c r="F5832">
        <v>18406</v>
      </c>
      <c r="G5832">
        <v>2286143</v>
      </c>
      <c r="H5832">
        <f t="shared" si="91"/>
        <v>0</v>
      </c>
      <c r="I5832">
        <f t="array" ref="I5832">MIN(IFERROR(FIND(IstNumbers,A5832),""))</f>
        <v>13</v>
      </c>
      <c r="J5832" s="1" t="e">
        <f>IF([first '# in title]&lt;[pos kw in title],MID([title],[pos kw in title]-6,6),#N/A)</f>
        <v>#N/A</v>
      </c>
      <c r="K5832" s="1" t="e">
        <f>IFERROR(MID(SUBSTITUTE([kw rough in title],",","."),FIND("(",[kw rough in title])+1,20),SUBSTITUTE(IFERROR(MID([kw rough in title],FIND(" ",[kw rough in title])+1,20),[kw rough in title]),",","."))</f>
        <v>#N/A</v>
      </c>
      <c r="L5832" s="1">
        <f>IFERROR(FIND("kW",[desc]),0)</f>
        <v>0</v>
      </c>
      <c r="M5832">
        <f t="array" ref="M5832">MIN(IFERROR(FIND(IstNumbers,E5832),""))</f>
        <v>33</v>
      </c>
      <c r="N5832" s="1" t="b">
        <f>IF([first '# in desc]&lt;[pos kw in desc],MID([desc],[pos kw in desc]-7,7))</f>
        <v>0</v>
      </c>
      <c r="O58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32" s="1" t="str">
        <f>TRIM(IF([first '# in desc]&lt;[pos kw in desc],MID([desc],[pos kw in desc]-6,6),FALSE))</f>
        <v>FALSCH</v>
      </c>
      <c r="Q5832" s="1" t="b">
        <f>IF(LEN([manuell])=0,IFERROR([kw fine in title]*1,IFERROR(SUMPRODUCT(COUNTIF(IsDigits,MID([kw in desc],ROW($A$1:$A$150),1)))=LEN([kw in desc]),#N/A)),[manuell])</f>
        <v>0</v>
      </c>
      <c r="R5832" s="1" t="str">
        <f>IF([pos kw in title]&gt;0,MID(J5832,#REF!,4),IF([first '# in title]&gt;0,MID([title],[first '# in title],3),IF([first '# in title]&gt;0,MID([desc],#REF!,3),VLOOKUP([productid],$G$2:$R$1386,8))))</f>
        <v>146</v>
      </c>
      <c r="S5832" s="1" t="e">
        <f>IF([kw in desc]=[kw rough in title],[kw in desc]*1,IFERROR(LEFT([kw_dirty],3)*1,IFERROR(LEFT([kw_dirty],2)*1,"n.a.")))</f>
        <v>#N/A</v>
      </c>
      <c r="T5832" s="1"/>
      <c r="U5832" s="1" t="e">
        <f>VLOOKUP(Tabelle1[[#This Row],[productid]],Tabelle2[#All],2,FALSE)</f>
        <v>#N/A</v>
      </c>
    </row>
    <row r="5833" spans="1:21" hidden="1">
      <c r="A5833" t="s">
        <v>5344</v>
      </c>
      <c r="B5833">
        <v>3955</v>
      </c>
      <c r="C5833">
        <v>289859</v>
      </c>
      <c r="D5833" t="s">
        <v>9581</v>
      </c>
      <c r="E5833" t="s">
        <v>8743</v>
      </c>
      <c r="F5833">
        <v>18406</v>
      </c>
      <c r="G5833">
        <v>1750863</v>
      </c>
      <c r="H5833">
        <f t="shared" si="91"/>
        <v>0</v>
      </c>
      <c r="I5833">
        <f t="array" ref="I5833">MIN(IFERROR(FIND(IstNumbers,A5833),""))</f>
        <v>29</v>
      </c>
      <c r="J5833" s="1" t="e">
        <f>IF([first '# in title]&lt;[pos kw in title],MID([title],[pos kw in title]-6,6),#N/A)</f>
        <v>#N/A</v>
      </c>
      <c r="K5833" s="1" t="e">
        <f>IFERROR(MID(SUBSTITUTE([kw rough in title],",","."),FIND("(",[kw rough in title])+1,20),SUBSTITUTE(IFERROR(MID([kw rough in title],FIND(" ",[kw rough in title])+1,20),[kw rough in title]),",","."))</f>
        <v>#N/A</v>
      </c>
      <c r="L5833" s="1">
        <f>IFERROR(FIND("kW",[desc]),0)</f>
        <v>70</v>
      </c>
      <c r="M5833">
        <f t="array" ref="M5833">MIN(IFERROR(FIND(IstNumbers,E5833),""))</f>
        <v>34</v>
      </c>
      <c r="N5833" s="1" t="str">
        <f>IF([first '# in desc]&lt;[pos kw in desc],MID([desc],[pos kw in desc]-7,7))</f>
        <v xml:space="preserve">­me 42 </v>
      </c>
      <c r="O58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33" s="1" t="str">
        <f>TRIM(IF([first '# in desc]&lt;[pos kw in desc],MID([desc],[pos kw in desc]-6,6),FALSE))</f>
        <v>me 42</v>
      </c>
      <c r="Q5833" s="1" t="b">
        <f>IF(LEN([manuell])=0,IFERROR([kw fine in title]*1,IFERROR(SUMPRODUCT(COUNTIF(IsDigits,MID([kw in desc],ROW($A$1:$A$150),1)))=LEN([kw in desc]),#N/A)),[manuell])</f>
        <v>0</v>
      </c>
      <c r="R5833" s="1" t="str">
        <f>IF([pos kw in title]&gt;0,MID(J5833,#REF!,4),IF([first '# in title]&gt;0,MID([title],[first '# in title],3),IF([first '# in title]&gt;0,MID([desc],#REF!,3),VLOOKUP([productid],$G$2:$R$1386,8))))</f>
        <v>42-</v>
      </c>
      <c r="S5833" s="1" t="e">
        <f>IF([kw in desc]=[kw rough in title],[kw in desc]*1,IFERROR(LEFT([kw_dirty],3)*1,IFERROR(LEFT([kw_dirty],2)*1,"n.a.")))</f>
        <v>#N/A</v>
      </c>
      <c r="T5833" s="1"/>
      <c r="U5833" s="1">
        <f>VLOOKUP(Tabelle1[[#This Row],[productid]],Tabelle2[#All],2,FALSE)</f>
        <v>42</v>
      </c>
    </row>
    <row r="5834" spans="1:21" hidden="1">
      <c r="A5834" t="s">
        <v>3593</v>
      </c>
      <c r="B5834">
        <v>4220</v>
      </c>
      <c r="C5834">
        <v>289859</v>
      </c>
      <c r="D5834" t="s">
        <v>9582</v>
      </c>
      <c r="E5834" t="s">
        <v>9583</v>
      </c>
      <c r="F5834">
        <v>18406</v>
      </c>
      <c r="G5834">
        <v>3497887</v>
      </c>
      <c r="H5834">
        <f t="shared" si="91"/>
        <v>0</v>
      </c>
      <c r="I5834">
        <f t="array" ref="I5834">MIN(IFERROR(FIND(IstNumbers,A5834),""))</f>
        <v>13</v>
      </c>
      <c r="J5834" s="1" t="e">
        <f>IF([first '# in title]&lt;[pos kw in title],MID([title],[pos kw in title]-6,6),#N/A)</f>
        <v>#N/A</v>
      </c>
      <c r="K5834" s="1" t="e">
        <f>IFERROR(MID(SUBSTITUTE([kw rough in title],",","."),FIND("(",[kw rough in title])+1,20),SUBSTITUTE(IFERROR(MID([kw rough in title],FIND(" ",[kw rough in title])+1,20),[kw rough in title]),",","."))</f>
        <v>#N/A</v>
      </c>
      <c r="L5834" s="1">
        <f>IFERROR(FIND("kW",[desc]),0)</f>
        <v>70</v>
      </c>
      <c r="M5834">
        <f t="array" ref="M5834">MIN(IFERROR(FIND(IstNumbers,E5834),""))</f>
        <v>34</v>
      </c>
      <c r="N5834" s="1" t="str">
        <f>IF([first '# in desc]&lt;[pos kw in desc],MID([desc],[pos kw in desc]-7,7))</f>
        <v xml:space="preserve">­me 42 </v>
      </c>
      <c r="O58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34" s="1" t="str">
        <f>TRIM(IF([first '# in desc]&lt;[pos kw in desc],MID([desc],[pos kw in desc]-6,6),FALSE))</f>
        <v>me 42</v>
      </c>
      <c r="Q5834" s="1" t="b">
        <f>IF(LEN([manuell])=0,IFERROR([kw fine in title]*1,IFERROR(SUMPRODUCT(COUNTIF(IsDigits,MID([kw in desc],ROW($A$1:$A$150),1)))=LEN([kw in desc]),#N/A)),[manuell])</f>
        <v>0</v>
      </c>
      <c r="R5834" s="1" t="str">
        <f>IF([pos kw in title]&gt;0,MID(J5834,#REF!,4),IF([first '# in title]&gt;0,MID([title],[first '# in title],3),IF([first '# in title]&gt;0,MID([desc],#REF!,3),VLOOKUP([productid],$G$2:$R$1386,8))))</f>
        <v xml:space="preserve">42 </v>
      </c>
      <c r="S5834" s="1" t="e">
        <f>IF([kw in desc]=[kw rough in title],[kw in desc]*1,IFERROR(LEFT([kw_dirty],3)*1,IFERROR(LEFT([kw_dirty],2)*1,"n.a.")))</f>
        <v>#N/A</v>
      </c>
      <c r="T5834" s="1"/>
      <c r="U5834" s="1">
        <f>VLOOKUP(Tabelle1[[#This Row],[productid]],Tabelle2[#All],2,FALSE)</f>
        <v>42</v>
      </c>
    </row>
    <row r="5835" spans="1:21">
      <c r="A5835" t="s">
        <v>5437</v>
      </c>
      <c r="B5835">
        <v>3494</v>
      </c>
      <c r="C5835">
        <v>289859</v>
      </c>
      <c r="D5835" t="s">
        <v>9584</v>
      </c>
      <c r="E5835" t="s">
        <v>9585</v>
      </c>
      <c r="F5835">
        <v>18406</v>
      </c>
      <c r="G5835">
        <v>2286143</v>
      </c>
      <c r="H5835">
        <f t="shared" si="91"/>
        <v>0</v>
      </c>
      <c r="I5835">
        <f t="array" ref="I5835">MIN(IFERROR(FIND(IstNumbers,A5835),""))</f>
        <v>13</v>
      </c>
      <c r="J5835" s="1" t="e">
        <f>IF([first '# in title]&lt;[pos kw in title],MID([title],[pos kw in title]-6,6),#N/A)</f>
        <v>#N/A</v>
      </c>
      <c r="K5835" s="1" t="e">
        <f>IFERROR(MID(SUBSTITUTE([kw rough in title],",","."),FIND("(",[kw rough in title])+1,20),SUBSTITUTE(IFERROR(MID([kw rough in title],FIND(" ",[kw rough in title])+1,20),[kw rough in title]),",","."))</f>
        <v>#N/A</v>
      </c>
      <c r="L5835" s="1">
        <f>IFERROR(FIND("kW",[desc]),0)</f>
        <v>0</v>
      </c>
      <c r="M5835">
        <f t="array" ref="M5835">MIN(IFERROR(FIND(IstNumbers,E5835),""))</f>
        <v>33</v>
      </c>
      <c r="N5835" s="1" t="b">
        <f>IF([first '# in desc]&lt;[pos kw in desc],MID([desc],[pos kw in desc]-7,7))</f>
        <v>0</v>
      </c>
      <c r="O58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35" s="1" t="str">
        <f>TRIM(IF([first '# in desc]&lt;[pos kw in desc],MID([desc],[pos kw in desc]-6,6),FALSE))</f>
        <v>FALSCH</v>
      </c>
      <c r="Q5835" s="1" t="b">
        <f>IF(LEN([manuell])=0,IFERROR([kw fine in title]*1,IFERROR(SUMPRODUCT(COUNTIF(IsDigits,MID([kw in desc],ROW($A$1:$A$150),1)))=LEN([kw in desc]),#N/A)),[manuell])</f>
        <v>0</v>
      </c>
      <c r="R5835" s="1" t="str">
        <f>IF([pos kw in title]&gt;0,MID(J5835,#REF!,4),IF([first '# in title]&gt;0,MID([title],[first '# in title],3),IF([first '# in title]&gt;0,MID([desc],#REF!,3),VLOOKUP([productid],$G$2:$R$1386,8))))</f>
        <v>146</v>
      </c>
      <c r="S5835" s="1" t="e">
        <f>IF([kw in desc]=[kw rough in title],[kw in desc]*1,IFERROR(LEFT([kw_dirty],3)*1,IFERROR(LEFT([kw_dirty],2)*1,"n.a.")))</f>
        <v>#N/A</v>
      </c>
      <c r="T5835" s="1"/>
      <c r="U5835" s="1" t="e">
        <f>VLOOKUP(Tabelle1[[#This Row],[productid]],Tabelle2[#All],2,FALSE)</f>
        <v>#N/A</v>
      </c>
    </row>
    <row r="5836" spans="1:21" hidden="1">
      <c r="A5836" t="s">
        <v>5344</v>
      </c>
      <c r="B5836">
        <v>3955</v>
      </c>
      <c r="C5836">
        <v>289859</v>
      </c>
      <c r="D5836" t="s">
        <v>9586</v>
      </c>
      <c r="E5836" t="s">
        <v>8049</v>
      </c>
      <c r="F5836">
        <v>18406</v>
      </c>
      <c r="G5836">
        <v>1750863</v>
      </c>
      <c r="H5836">
        <f t="shared" si="91"/>
        <v>0</v>
      </c>
      <c r="I5836">
        <f t="array" ref="I5836">MIN(IFERROR(FIND(IstNumbers,A5836),""))</f>
        <v>29</v>
      </c>
      <c r="J5836" s="1" t="e">
        <f>IF([first '# in title]&lt;[pos kw in title],MID([title],[pos kw in title]-6,6),#N/A)</f>
        <v>#N/A</v>
      </c>
      <c r="K5836" s="1" t="e">
        <f>IFERROR(MID(SUBSTITUTE([kw rough in title],",","."),FIND("(",[kw rough in title])+1,20),SUBSTITUTE(IFERROR(MID([kw rough in title],FIND(" ",[kw rough in title])+1,20),[kw rough in title]),",","."))</f>
        <v>#N/A</v>
      </c>
      <c r="L5836" s="1">
        <f>IFERROR(FIND("kW",[desc]),0)</f>
        <v>70</v>
      </c>
      <c r="M5836">
        <f t="array" ref="M5836">MIN(IFERROR(FIND(IstNumbers,E5836),""))</f>
        <v>34</v>
      </c>
      <c r="N5836" s="1" t="str">
        <f>IF([first '# in desc]&lt;[pos kw in desc],MID([desc],[pos kw in desc]-7,7))</f>
        <v xml:space="preserve">­me 42 </v>
      </c>
      <c r="O58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36" s="1" t="str">
        <f>TRIM(IF([first '# in desc]&lt;[pos kw in desc],MID([desc],[pos kw in desc]-6,6),FALSE))</f>
        <v>me 42</v>
      </c>
      <c r="Q5836" s="1" t="b">
        <f>IF(LEN([manuell])=0,IFERROR([kw fine in title]*1,IFERROR(SUMPRODUCT(COUNTIF(IsDigits,MID([kw in desc],ROW($A$1:$A$150),1)))=LEN([kw in desc]),#N/A)),[manuell])</f>
        <v>0</v>
      </c>
      <c r="R5836" s="1" t="str">
        <f>IF([pos kw in title]&gt;0,MID(J5836,#REF!,4),IF([first '# in title]&gt;0,MID([title],[first '# in title],3),IF([first '# in title]&gt;0,MID([desc],#REF!,3),VLOOKUP([productid],$G$2:$R$1386,8))))</f>
        <v>42-</v>
      </c>
      <c r="S5836" s="1" t="e">
        <f>IF([kw in desc]=[kw rough in title],[kw in desc]*1,IFERROR(LEFT([kw_dirty],3)*1,IFERROR(LEFT([kw_dirty],2)*1,"n.a.")))</f>
        <v>#N/A</v>
      </c>
      <c r="T5836" s="1"/>
      <c r="U5836" s="1">
        <f>VLOOKUP(Tabelle1[[#This Row],[productid]],Tabelle2[#All],2,FALSE)</f>
        <v>42</v>
      </c>
    </row>
    <row r="5837" spans="1:21" hidden="1">
      <c r="A5837" t="s">
        <v>3593</v>
      </c>
      <c r="B5837">
        <v>4220</v>
      </c>
      <c r="C5837">
        <v>289859</v>
      </c>
      <c r="D5837" t="s">
        <v>9587</v>
      </c>
      <c r="E5837" t="s">
        <v>9588</v>
      </c>
      <c r="F5837">
        <v>18406</v>
      </c>
      <c r="G5837">
        <v>3497887</v>
      </c>
      <c r="H5837">
        <f t="shared" si="91"/>
        <v>0</v>
      </c>
      <c r="I5837">
        <f t="array" ref="I5837">MIN(IFERROR(FIND(IstNumbers,A5837),""))</f>
        <v>13</v>
      </c>
      <c r="J5837" s="1" t="e">
        <f>IF([first '# in title]&lt;[pos kw in title],MID([title],[pos kw in title]-6,6),#N/A)</f>
        <v>#N/A</v>
      </c>
      <c r="K5837" s="1" t="e">
        <f>IFERROR(MID(SUBSTITUTE([kw rough in title],",","."),FIND("(",[kw rough in title])+1,20),SUBSTITUTE(IFERROR(MID([kw rough in title],FIND(" ",[kw rough in title])+1,20),[kw rough in title]),",","."))</f>
        <v>#N/A</v>
      </c>
      <c r="L5837" s="1">
        <f>IFERROR(FIND("kW",[desc]),0)</f>
        <v>70</v>
      </c>
      <c r="M5837">
        <f t="array" ref="M5837">MIN(IFERROR(FIND(IstNumbers,E5837),""))</f>
        <v>34</v>
      </c>
      <c r="N5837" s="1" t="str">
        <f>IF([first '# in desc]&lt;[pos kw in desc],MID([desc],[pos kw in desc]-7,7))</f>
        <v xml:space="preserve">­me 42 </v>
      </c>
      <c r="O58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37" s="1" t="str">
        <f>TRIM(IF([first '# in desc]&lt;[pos kw in desc],MID([desc],[pos kw in desc]-6,6),FALSE))</f>
        <v>me 42</v>
      </c>
      <c r="Q5837" s="1" t="b">
        <f>IF(LEN([manuell])=0,IFERROR([kw fine in title]*1,IFERROR(SUMPRODUCT(COUNTIF(IsDigits,MID([kw in desc],ROW($A$1:$A$150),1)))=LEN([kw in desc]),#N/A)),[manuell])</f>
        <v>0</v>
      </c>
      <c r="R5837" s="1" t="str">
        <f>IF([pos kw in title]&gt;0,MID(J5837,#REF!,4),IF([first '# in title]&gt;0,MID([title],[first '# in title],3),IF([first '# in title]&gt;0,MID([desc],#REF!,3),VLOOKUP([productid],$G$2:$R$1386,8))))</f>
        <v xml:space="preserve">42 </v>
      </c>
      <c r="S5837" s="1" t="e">
        <f>IF([kw in desc]=[kw rough in title],[kw in desc]*1,IFERROR(LEFT([kw_dirty],3)*1,IFERROR(LEFT([kw_dirty],2)*1,"n.a.")))</f>
        <v>#N/A</v>
      </c>
      <c r="T5837" s="1"/>
      <c r="U5837" s="1">
        <f>VLOOKUP(Tabelle1[[#This Row],[productid]],Tabelle2[#All],2,FALSE)</f>
        <v>42</v>
      </c>
    </row>
    <row r="5838" spans="1:21">
      <c r="A5838" t="s">
        <v>5437</v>
      </c>
      <c r="B5838">
        <v>3494</v>
      </c>
      <c r="C5838">
        <v>289859</v>
      </c>
      <c r="D5838" t="s">
        <v>9589</v>
      </c>
      <c r="E5838" t="s">
        <v>9590</v>
      </c>
      <c r="F5838">
        <v>18406</v>
      </c>
      <c r="G5838">
        <v>2286143</v>
      </c>
      <c r="H5838">
        <f t="shared" si="91"/>
        <v>0</v>
      </c>
      <c r="I5838">
        <f t="array" ref="I5838">MIN(IFERROR(FIND(IstNumbers,A5838),""))</f>
        <v>13</v>
      </c>
      <c r="J5838" s="1" t="e">
        <f>IF([first '# in title]&lt;[pos kw in title],MID([title],[pos kw in title]-6,6),#N/A)</f>
        <v>#N/A</v>
      </c>
      <c r="K5838" s="1" t="e">
        <f>IFERROR(MID(SUBSTITUTE([kw rough in title],",","."),FIND("(",[kw rough in title])+1,20),SUBSTITUTE(IFERROR(MID([kw rough in title],FIND(" ",[kw rough in title])+1,20),[kw rough in title]),",","."))</f>
        <v>#N/A</v>
      </c>
      <c r="L5838" s="1">
        <f>IFERROR(FIND("kW",[desc]),0)</f>
        <v>0</v>
      </c>
      <c r="M5838">
        <f t="array" ref="M5838">MIN(IFERROR(FIND(IstNumbers,E5838),""))</f>
        <v>33</v>
      </c>
      <c r="N5838" s="1" t="b">
        <f>IF([first '# in desc]&lt;[pos kw in desc],MID([desc],[pos kw in desc]-7,7))</f>
        <v>0</v>
      </c>
      <c r="O58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38" s="1" t="str">
        <f>TRIM(IF([first '# in desc]&lt;[pos kw in desc],MID([desc],[pos kw in desc]-6,6),FALSE))</f>
        <v>FALSCH</v>
      </c>
      <c r="Q5838" s="1" t="b">
        <f>IF(LEN([manuell])=0,IFERROR([kw fine in title]*1,IFERROR(SUMPRODUCT(COUNTIF(IsDigits,MID([kw in desc],ROW($A$1:$A$150),1)))=LEN([kw in desc]),#N/A)),[manuell])</f>
        <v>0</v>
      </c>
      <c r="R5838" s="1" t="str">
        <f>IF([pos kw in title]&gt;0,MID(J5838,#REF!,4),IF([first '# in title]&gt;0,MID([title],[first '# in title],3),IF([first '# in title]&gt;0,MID([desc],#REF!,3),VLOOKUP([productid],$G$2:$R$1386,8))))</f>
        <v>146</v>
      </c>
      <c r="S5838" s="1" t="e">
        <f>IF([kw in desc]=[kw rough in title],[kw in desc]*1,IFERROR(LEFT([kw_dirty],3)*1,IFERROR(LEFT([kw_dirty],2)*1,"n.a.")))</f>
        <v>#N/A</v>
      </c>
      <c r="T5838" s="1"/>
      <c r="U5838" s="1" t="e">
        <f>VLOOKUP(Tabelle1[[#This Row],[productid]],Tabelle2[#All],2,FALSE)</f>
        <v>#N/A</v>
      </c>
    </row>
    <row r="5839" spans="1:21" hidden="1">
      <c r="A5839" t="s">
        <v>5344</v>
      </c>
      <c r="B5839">
        <v>3955</v>
      </c>
      <c r="C5839">
        <v>289859</v>
      </c>
      <c r="D5839" t="s">
        <v>9591</v>
      </c>
      <c r="E5839" t="s">
        <v>8719</v>
      </c>
      <c r="F5839">
        <v>18406</v>
      </c>
      <c r="G5839">
        <v>1750863</v>
      </c>
      <c r="H5839">
        <f t="shared" si="91"/>
        <v>0</v>
      </c>
      <c r="I5839">
        <f t="array" ref="I5839">MIN(IFERROR(FIND(IstNumbers,A5839),""))</f>
        <v>29</v>
      </c>
      <c r="J5839" s="1" t="e">
        <f>IF([first '# in title]&lt;[pos kw in title],MID([title],[pos kw in title]-6,6),#N/A)</f>
        <v>#N/A</v>
      </c>
      <c r="K5839" s="1" t="e">
        <f>IFERROR(MID(SUBSTITUTE([kw rough in title],",","."),FIND("(",[kw rough in title])+1,20),SUBSTITUTE(IFERROR(MID([kw rough in title],FIND(" ",[kw rough in title])+1,20),[kw rough in title]),",","."))</f>
        <v>#N/A</v>
      </c>
      <c r="L5839" s="1">
        <f>IFERROR(FIND("kW",[desc]),0)</f>
        <v>70</v>
      </c>
      <c r="M5839">
        <f t="array" ref="M5839">MIN(IFERROR(FIND(IstNumbers,E5839),""))</f>
        <v>34</v>
      </c>
      <c r="N5839" s="1" t="str">
        <f>IF([first '# in desc]&lt;[pos kw in desc],MID([desc],[pos kw in desc]-7,7))</f>
        <v xml:space="preserve">­me 42 </v>
      </c>
      <c r="O58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39" s="1" t="str">
        <f>TRIM(IF([first '# in desc]&lt;[pos kw in desc],MID([desc],[pos kw in desc]-6,6),FALSE))</f>
        <v>me 42</v>
      </c>
      <c r="Q5839" s="1" t="b">
        <f>IF(LEN([manuell])=0,IFERROR([kw fine in title]*1,IFERROR(SUMPRODUCT(COUNTIF(IsDigits,MID([kw in desc],ROW($A$1:$A$150),1)))=LEN([kw in desc]),#N/A)),[manuell])</f>
        <v>0</v>
      </c>
      <c r="R5839" s="1" t="str">
        <f>IF([pos kw in title]&gt;0,MID(J5839,#REF!,4),IF([first '# in title]&gt;0,MID([title],[first '# in title],3),IF([first '# in title]&gt;0,MID([desc],#REF!,3),VLOOKUP([productid],$G$2:$R$1386,8))))</f>
        <v>42-</v>
      </c>
      <c r="S5839" s="1" t="e">
        <f>IF([kw in desc]=[kw rough in title],[kw in desc]*1,IFERROR(LEFT([kw_dirty],3)*1,IFERROR(LEFT([kw_dirty],2)*1,"n.a.")))</f>
        <v>#N/A</v>
      </c>
      <c r="T5839" s="1"/>
      <c r="U5839" s="1">
        <f>VLOOKUP(Tabelle1[[#This Row],[productid]],Tabelle2[#All],2,FALSE)</f>
        <v>42</v>
      </c>
    </row>
    <row r="5840" spans="1:21" hidden="1">
      <c r="A5840" t="s">
        <v>3593</v>
      </c>
      <c r="B5840">
        <v>4220</v>
      </c>
      <c r="C5840">
        <v>289859</v>
      </c>
      <c r="D5840" t="s">
        <v>9592</v>
      </c>
      <c r="E5840" t="s">
        <v>9593</v>
      </c>
      <c r="F5840">
        <v>18406</v>
      </c>
      <c r="G5840">
        <v>3497887</v>
      </c>
      <c r="H5840">
        <f t="shared" si="91"/>
        <v>0</v>
      </c>
      <c r="I5840">
        <f t="array" ref="I5840">MIN(IFERROR(FIND(IstNumbers,A5840),""))</f>
        <v>13</v>
      </c>
      <c r="J5840" s="1" t="e">
        <f>IF([first '# in title]&lt;[pos kw in title],MID([title],[pos kw in title]-6,6),#N/A)</f>
        <v>#N/A</v>
      </c>
      <c r="K5840" s="1" t="e">
        <f>IFERROR(MID(SUBSTITUTE([kw rough in title],",","."),FIND("(",[kw rough in title])+1,20),SUBSTITUTE(IFERROR(MID([kw rough in title],FIND(" ",[kw rough in title])+1,20),[kw rough in title]),",","."))</f>
        <v>#N/A</v>
      </c>
      <c r="L5840" s="1">
        <f>IFERROR(FIND("kW",[desc]),0)</f>
        <v>70</v>
      </c>
      <c r="M5840">
        <f t="array" ref="M5840">MIN(IFERROR(FIND(IstNumbers,E5840),""))</f>
        <v>34</v>
      </c>
      <c r="N5840" s="1" t="str">
        <f>IF([first '# in desc]&lt;[pos kw in desc],MID([desc],[pos kw in desc]-7,7))</f>
        <v xml:space="preserve">­me 42 </v>
      </c>
      <c r="O58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40" s="1" t="str">
        <f>TRIM(IF([first '# in desc]&lt;[pos kw in desc],MID([desc],[pos kw in desc]-6,6),FALSE))</f>
        <v>me 42</v>
      </c>
      <c r="Q5840" s="1" t="b">
        <f>IF(LEN([manuell])=0,IFERROR([kw fine in title]*1,IFERROR(SUMPRODUCT(COUNTIF(IsDigits,MID([kw in desc],ROW($A$1:$A$150),1)))=LEN([kw in desc]),#N/A)),[manuell])</f>
        <v>0</v>
      </c>
      <c r="R5840" s="1" t="str">
        <f>IF([pos kw in title]&gt;0,MID(J5840,#REF!,4),IF([first '# in title]&gt;0,MID([title],[first '# in title],3),IF([first '# in title]&gt;0,MID([desc],#REF!,3),VLOOKUP([productid],$G$2:$R$1386,8))))</f>
        <v xml:space="preserve">42 </v>
      </c>
      <c r="S5840" s="1" t="e">
        <f>IF([kw in desc]=[kw rough in title],[kw in desc]*1,IFERROR(LEFT([kw_dirty],3)*1,IFERROR(LEFT([kw_dirty],2)*1,"n.a.")))</f>
        <v>#N/A</v>
      </c>
      <c r="T5840" s="1"/>
      <c r="U5840" s="1">
        <f>VLOOKUP(Tabelle1[[#This Row],[productid]],Tabelle2[#All],2,FALSE)</f>
        <v>42</v>
      </c>
    </row>
    <row r="5841" spans="1:21">
      <c r="A5841" t="s">
        <v>5437</v>
      </c>
      <c r="B5841">
        <v>3494</v>
      </c>
      <c r="C5841">
        <v>289859</v>
      </c>
      <c r="D5841" t="s">
        <v>9594</v>
      </c>
      <c r="E5841" t="s">
        <v>9595</v>
      </c>
      <c r="F5841">
        <v>18406</v>
      </c>
      <c r="G5841">
        <v>2286143</v>
      </c>
      <c r="H5841">
        <f t="shared" si="91"/>
        <v>0</v>
      </c>
      <c r="I5841">
        <f t="array" ref="I5841">MIN(IFERROR(FIND(IstNumbers,A5841),""))</f>
        <v>13</v>
      </c>
      <c r="J5841" s="1" t="e">
        <f>IF([first '# in title]&lt;[pos kw in title],MID([title],[pos kw in title]-6,6),#N/A)</f>
        <v>#N/A</v>
      </c>
      <c r="K5841" s="1" t="e">
        <f>IFERROR(MID(SUBSTITUTE([kw rough in title],",","."),FIND("(",[kw rough in title])+1,20),SUBSTITUTE(IFERROR(MID([kw rough in title],FIND(" ",[kw rough in title])+1,20),[kw rough in title]),",","."))</f>
        <v>#N/A</v>
      </c>
      <c r="L5841" s="1">
        <f>IFERROR(FIND("kW",[desc]),0)</f>
        <v>0</v>
      </c>
      <c r="M5841">
        <f t="array" ref="M5841">MIN(IFERROR(FIND(IstNumbers,E5841),""))</f>
        <v>33</v>
      </c>
      <c r="N5841" s="1" t="b">
        <f>IF([first '# in desc]&lt;[pos kw in desc],MID([desc],[pos kw in desc]-7,7))</f>
        <v>0</v>
      </c>
      <c r="O58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41" s="1" t="str">
        <f>TRIM(IF([first '# in desc]&lt;[pos kw in desc],MID([desc],[pos kw in desc]-6,6),FALSE))</f>
        <v>FALSCH</v>
      </c>
      <c r="Q5841" s="1" t="b">
        <f>IF(LEN([manuell])=0,IFERROR([kw fine in title]*1,IFERROR(SUMPRODUCT(COUNTIF(IsDigits,MID([kw in desc],ROW($A$1:$A$150),1)))=LEN([kw in desc]),#N/A)),[manuell])</f>
        <v>0</v>
      </c>
      <c r="R5841" s="1" t="str">
        <f>IF([pos kw in title]&gt;0,MID(J5841,#REF!,4),IF([first '# in title]&gt;0,MID([title],[first '# in title],3),IF([first '# in title]&gt;0,MID([desc],#REF!,3),VLOOKUP([productid],$G$2:$R$1386,8))))</f>
        <v>146</v>
      </c>
      <c r="S5841" s="1" t="e">
        <f>IF([kw in desc]=[kw rough in title],[kw in desc]*1,IFERROR(LEFT([kw_dirty],3)*1,IFERROR(LEFT([kw_dirty],2)*1,"n.a.")))</f>
        <v>#N/A</v>
      </c>
      <c r="T5841" s="1"/>
      <c r="U5841" s="1" t="e">
        <f>VLOOKUP(Tabelle1[[#This Row],[productid]],Tabelle2[#All],2,FALSE)</f>
        <v>#N/A</v>
      </c>
    </row>
    <row r="5842" spans="1:21" hidden="1">
      <c r="A5842" t="s">
        <v>5344</v>
      </c>
      <c r="B5842">
        <v>3955</v>
      </c>
      <c r="C5842">
        <v>289859</v>
      </c>
      <c r="D5842" t="s">
        <v>9596</v>
      </c>
      <c r="E5842" t="s">
        <v>8722</v>
      </c>
      <c r="F5842">
        <v>18406</v>
      </c>
      <c r="G5842">
        <v>1750863</v>
      </c>
      <c r="H5842">
        <f t="shared" si="91"/>
        <v>0</v>
      </c>
      <c r="I5842">
        <f t="array" ref="I5842">MIN(IFERROR(FIND(IstNumbers,A5842),""))</f>
        <v>29</v>
      </c>
      <c r="J5842" s="1" t="e">
        <f>IF([first '# in title]&lt;[pos kw in title],MID([title],[pos kw in title]-6,6),#N/A)</f>
        <v>#N/A</v>
      </c>
      <c r="K5842" s="1" t="e">
        <f>IFERROR(MID(SUBSTITUTE([kw rough in title],",","."),FIND("(",[kw rough in title])+1,20),SUBSTITUTE(IFERROR(MID([kw rough in title],FIND(" ",[kw rough in title])+1,20),[kw rough in title]),",","."))</f>
        <v>#N/A</v>
      </c>
      <c r="L5842" s="1">
        <f>IFERROR(FIND("kW",[desc]),0)</f>
        <v>70</v>
      </c>
      <c r="M5842">
        <f t="array" ref="M5842">MIN(IFERROR(FIND(IstNumbers,E5842),""))</f>
        <v>34</v>
      </c>
      <c r="N5842" s="1" t="str">
        <f>IF([first '# in desc]&lt;[pos kw in desc],MID([desc],[pos kw in desc]-7,7))</f>
        <v xml:space="preserve">­me 42 </v>
      </c>
      <c r="O58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42" s="1" t="str">
        <f>TRIM(IF([first '# in desc]&lt;[pos kw in desc],MID([desc],[pos kw in desc]-6,6),FALSE))</f>
        <v>me 42</v>
      </c>
      <c r="Q5842" s="1" t="b">
        <f>IF(LEN([manuell])=0,IFERROR([kw fine in title]*1,IFERROR(SUMPRODUCT(COUNTIF(IsDigits,MID([kw in desc],ROW($A$1:$A$150),1)))=LEN([kw in desc]),#N/A)),[manuell])</f>
        <v>0</v>
      </c>
      <c r="R5842" s="1" t="str">
        <f>IF([pos kw in title]&gt;0,MID(J5842,#REF!,4),IF([first '# in title]&gt;0,MID([title],[first '# in title],3),IF([first '# in title]&gt;0,MID([desc],#REF!,3),VLOOKUP([productid],$G$2:$R$1386,8))))</f>
        <v>42-</v>
      </c>
      <c r="S5842" s="1" t="e">
        <f>IF([kw in desc]=[kw rough in title],[kw in desc]*1,IFERROR(LEFT([kw_dirty],3)*1,IFERROR(LEFT([kw_dirty],2)*1,"n.a.")))</f>
        <v>#N/A</v>
      </c>
      <c r="T5842" s="1"/>
      <c r="U5842" s="1">
        <f>VLOOKUP(Tabelle1[[#This Row],[productid]],Tabelle2[#All],2,FALSE)</f>
        <v>42</v>
      </c>
    </row>
    <row r="5843" spans="1:21" hidden="1">
      <c r="A5843" t="s">
        <v>3593</v>
      </c>
      <c r="B5843">
        <v>4225</v>
      </c>
      <c r="C5843">
        <v>289859</v>
      </c>
      <c r="D5843" t="s">
        <v>9597</v>
      </c>
      <c r="E5843" t="s">
        <v>9598</v>
      </c>
      <c r="F5843">
        <v>18406</v>
      </c>
      <c r="G5843">
        <v>3497887</v>
      </c>
      <c r="H5843">
        <f t="shared" si="91"/>
        <v>0</v>
      </c>
      <c r="I5843">
        <f t="array" ref="I5843">MIN(IFERROR(FIND(IstNumbers,A5843),""))</f>
        <v>13</v>
      </c>
      <c r="J5843" s="1" t="e">
        <f>IF([first '# in title]&lt;[pos kw in title],MID([title],[pos kw in title]-6,6),#N/A)</f>
        <v>#N/A</v>
      </c>
      <c r="K5843" s="1" t="e">
        <f>IFERROR(MID(SUBSTITUTE([kw rough in title],",","."),FIND("(",[kw rough in title])+1,20),SUBSTITUTE(IFERROR(MID([kw rough in title],FIND(" ",[kw rough in title])+1,20),[kw rough in title]),",","."))</f>
        <v>#N/A</v>
      </c>
      <c r="L5843" s="1">
        <f>IFERROR(FIND("kW",[desc]),0)</f>
        <v>70</v>
      </c>
      <c r="M5843">
        <f t="array" ref="M5843">MIN(IFERROR(FIND(IstNumbers,E5843),""))</f>
        <v>34</v>
      </c>
      <c r="N5843" s="1" t="str">
        <f>IF([first '# in desc]&lt;[pos kw in desc],MID([desc],[pos kw in desc]-7,7))</f>
        <v xml:space="preserve">­me 42 </v>
      </c>
      <c r="O58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43" s="1" t="str">
        <f>TRIM(IF([first '# in desc]&lt;[pos kw in desc],MID([desc],[pos kw in desc]-6,6),FALSE))</f>
        <v>me 42</v>
      </c>
      <c r="Q5843" s="1" t="b">
        <f>IF(LEN([manuell])=0,IFERROR([kw fine in title]*1,IFERROR(SUMPRODUCT(COUNTIF(IsDigits,MID([kw in desc],ROW($A$1:$A$150),1)))=LEN([kw in desc]),#N/A)),[manuell])</f>
        <v>0</v>
      </c>
      <c r="R5843" s="1" t="str">
        <f>IF([pos kw in title]&gt;0,MID(J5843,#REF!,4),IF([first '# in title]&gt;0,MID([title],[first '# in title],3),IF([first '# in title]&gt;0,MID([desc],#REF!,3),VLOOKUP([productid],$G$2:$R$1386,8))))</f>
        <v xml:space="preserve">42 </v>
      </c>
      <c r="S5843" s="1" t="e">
        <f>IF([kw in desc]=[kw rough in title],[kw in desc]*1,IFERROR(LEFT([kw_dirty],3)*1,IFERROR(LEFT([kw_dirty],2)*1,"n.a.")))</f>
        <v>#N/A</v>
      </c>
      <c r="T5843" s="1"/>
      <c r="U5843" s="1">
        <f>VLOOKUP(Tabelle1[[#This Row],[productid]],Tabelle2[#All],2,FALSE)</f>
        <v>42</v>
      </c>
    </row>
    <row r="5844" spans="1:21">
      <c r="A5844" t="s">
        <v>5437</v>
      </c>
      <c r="B5844">
        <v>3494</v>
      </c>
      <c r="C5844">
        <v>289859</v>
      </c>
      <c r="D5844" t="s">
        <v>9599</v>
      </c>
      <c r="E5844" t="s">
        <v>9600</v>
      </c>
      <c r="F5844">
        <v>18406</v>
      </c>
      <c r="G5844">
        <v>2286143</v>
      </c>
      <c r="H5844">
        <f t="shared" si="91"/>
        <v>0</v>
      </c>
      <c r="I5844">
        <f t="array" ref="I5844">MIN(IFERROR(FIND(IstNumbers,A5844),""))</f>
        <v>13</v>
      </c>
      <c r="J5844" s="1" t="e">
        <f>IF([first '# in title]&lt;[pos kw in title],MID([title],[pos kw in title]-6,6),#N/A)</f>
        <v>#N/A</v>
      </c>
      <c r="K5844" s="1" t="e">
        <f>IFERROR(MID(SUBSTITUTE([kw rough in title],",","."),FIND("(",[kw rough in title])+1,20),SUBSTITUTE(IFERROR(MID([kw rough in title],FIND(" ",[kw rough in title])+1,20),[kw rough in title]),",","."))</f>
        <v>#N/A</v>
      </c>
      <c r="L5844" s="1">
        <f>IFERROR(FIND("kW",[desc]),0)</f>
        <v>0</v>
      </c>
      <c r="M5844">
        <f t="array" ref="M5844">MIN(IFERROR(FIND(IstNumbers,E5844),""))</f>
        <v>33</v>
      </c>
      <c r="N5844" s="1" t="b">
        <f>IF([first '# in desc]&lt;[pos kw in desc],MID([desc],[pos kw in desc]-7,7))</f>
        <v>0</v>
      </c>
      <c r="O58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44" s="1" t="str">
        <f>TRIM(IF([first '# in desc]&lt;[pos kw in desc],MID([desc],[pos kw in desc]-6,6),FALSE))</f>
        <v>FALSCH</v>
      </c>
      <c r="Q5844" s="1" t="b">
        <f>IF(LEN([manuell])=0,IFERROR([kw fine in title]*1,IFERROR(SUMPRODUCT(COUNTIF(IsDigits,MID([kw in desc],ROW($A$1:$A$150),1)))=LEN([kw in desc]),#N/A)),[manuell])</f>
        <v>0</v>
      </c>
      <c r="R5844" s="1" t="str">
        <f>IF([pos kw in title]&gt;0,MID(J5844,#REF!,4),IF([first '# in title]&gt;0,MID([title],[first '# in title],3),IF([first '# in title]&gt;0,MID([desc],#REF!,3),VLOOKUP([productid],$G$2:$R$1386,8))))</f>
        <v>146</v>
      </c>
      <c r="S5844" s="1" t="e">
        <f>IF([kw in desc]=[kw rough in title],[kw in desc]*1,IFERROR(LEFT([kw_dirty],3)*1,IFERROR(LEFT([kw_dirty],2)*1,"n.a.")))</f>
        <v>#N/A</v>
      </c>
      <c r="T5844" s="1"/>
      <c r="U5844" s="1" t="e">
        <f>VLOOKUP(Tabelle1[[#This Row],[productid]],Tabelle2[#All],2,FALSE)</f>
        <v>#N/A</v>
      </c>
    </row>
    <row r="5845" spans="1:21" hidden="1">
      <c r="A5845" t="s">
        <v>5344</v>
      </c>
      <c r="B5845">
        <v>3955</v>
      </c>
      <c r="C5845">
        <v>289859</v>
      </c>
      <c r="D5845" t="s">
        <v>9601</v>
      </c>
      <c r="E5845" t="s">
        <v>8738</v>
      </c>
      <c r="F5845">
        <v>18406</v>
      </c>
      <c r="G5845">
        <v>1750863</v>
      </c>
      <c r="H5845">
        <f t="shared" si="91"/>
        <v>0</v>
      </c>
      <c r="I5845">
        <f t="array" ref="I5845">MIN(IFERROR(FIND(IstNumbers,A5845),""))</f>
        <v>29</v>
      </c>
      <c r="J5845" s="1" t="e">
        <f>IF([first '# in title]&lt;[pos kw in title],MID([title],[pos kw in title]-6,6),#N/A)</f>
        <v>#N/A</v>
      </c>
      <c r="K5845" s="1" t="e">
        <f>IFERROR(MID(SUBSTITUTE([kw rough in title],",","."),FIND("(",[kw rough in title])+1,20),SUBSTITUTE(IFERROR(MID([kw rough in title],FIND(" ",[kw rough in title])+1,20),[kw rough in title]),",","."))</f>
        <v>#N/A</v>
      </c>
      <c r="L5845" s="1">
        <f>IFERROR(FIND("kW",[desc]),0)</f>
        <v>70</v>
      </c>
      <c r="M5845">
        <f t="array" ref="M5845">MIN(IFERROR(FIND(IstNumbers,E5845),""))</f>
        <v>34</v>
      </c>
      <c r="N5845" s="1" t="str">
        <f>IF([first '# in desc]&lt;[pos kw in desc],MID([desc],[pos kw in desc]-7,7))</f>
        <v xml:space="preserve">­me 42 </v>
      </c>
      <c r="O58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45" s="1" t="str">
        <f>TRIM(IF([first '# in desc]&lt;[pos kw in desc],MID([desc],[pos kw in desc]-6,6),FALSE))</f>
        <v>me 42</v>
      </c>
      <c r="Q5845" s="1" t="b">
        <f>IF(LEN([manuell])=0,IFERROR([kw fine in title]*1,IFERROR(SUMPRODUCT(COUNTIF(IsDigits,MID([kw in desc],ROW($A$1:$A$150),1)))=LEN([kw in desc]),#N/A)),[manuell])</f>
        <v>0</v>
      </c>
      <c r="R5845" s="1" t="str">
        <f>IF([pos kw in title]&gt;0,MID(J5845,#REF!,4),IF([first '# in title]&gt;0,MID([title],[first '# in title],3),IF([first '# in title]&gt;0,MID([desc],#REF!,3),VLOOKUP([productid],$G$2:$R$1386,8))))</f>
        <v>42-</v>
      </c>
      <c r="S5845" s="1" t="e">
        <f>IF([kw in desc]=[kw rough in title],[kw in desc]*1,IFERROR(LEFT([kw_dirty],3)*1,IFERROR(LEFT([kw_dirty],2)*1,"n.a.")))</f>
        <v>#N/A</v>
      </c>
      <c r="T5845" s="1"/>
      <c r="U5845" s="1">
        <f>VLOOKUP(Tabelle1[[#This Row],[productid]],Tabelle2[#All],2,FALSE)</f>
        <v>42</v>
      </c>
    </row>
    <row r="5846" spans="1:21" hidden="1">
      <c r="A5846" t="s">
        <v>3593</v>
      </c>
      <c r="B5846">
        <v>4225</v>
      </c>
      <c r="C5846">
        <v>289859</v>
      </c>
      <c r="D5846" t="s">
        <v>9602</v>
      </c>
      <c r="E5846" t="s">
        <v>9603</v>
      </c>
      <c r="F5846">
        <v>18406</v>
      </c>
      <c r="G5846">
        <v>3497887</v>
      </c>
      <c r="H5846">
        <f t="shared" si="91"/>
        <v>0</v>
      </c>
      <c r="I5846">
        <f t="array" ref="I5846">MIN(IFERROR(FIND(IstNumbers,A5846),""))</f>
        <v>13</v>
      </c>
      <c r="J5846" s="1" t="e">
        <f>IF([first '# in title]&lt;[pos kw in title],MID([title],[pos kw in title]-6,6),#N/A)</f>
        <v>#N/A</v>
      </c>
      <c r="K5846" s="1" t="e">
        <f>IFERROR(MID(SUBSTITUTE([kw rough in title],",","."),FIND("(",[kw rough in title])+1,20),SUBSTITUTE(IFERROR(MID([kw rough in title],FIND(" ",[kw rough in title])+1,20),[kw rough in title]),",","."))</f>
        <v>#N/A</v>
      </c>
      <c r="L5846" s="1">
        <f>IFERROR(FIND("kW",[desc]),0)</f>
        <v>70</v>
      </c>
      <c r="M5846">
        <f t="array" ref="M5846">MIN(IFERROR(FIND(IstNumbers,E5846),""))</f>
        <v>34</v>
      </c>
      <c r="N5846" s="1" t="str">
        <f>IF([first '# in desc]&lt;[pos kw in desc],MID([desc],[pos kw in desc]-7,7))</f>
        <v xml:space="preserve">­me 42 </v>
      </c>
      <c r="O58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46" s="1" t="str">
        <f>TRIM(IF([first '# in desc]&lt;[pos kw in desc],MID([desc],[pos kw in desc]-6,6),FALSE))</f>
        <v>me 42</v>
      </c>
      <c r="Q5846" s="1" t="b">
        <f>IF(LEN([manuell])=0,IFERROR([kw fine in title]*1,IFERROR(SUMPRODUCT(COUNTIF(IsDigits,MID([kw in desc],ROW($A$1:$A$150),1)))=LEN([kw in desc]),#N/A)),[manuell])</f>
        <v>0</v>
      </c>
      <c r="R5846" s="1" t="str">
        <f>IF([pos kw in title]&gt;0,MID(J5846,#REF!,4),IF([first '# in title]&gt;0,MID([title],[first '# in title],3),IF([first '# in title]&gt;0,MID([desc],#REF!,3),VLOOKUP([productid],$G$2:$R$1386,8))))</f>
        <v xml:space="preserve">42 </v>
      </c>
      <c r="S5846" s="1" t="e">
        <f>IF([kw in desc]=[kw rough in title],[kw in desc]*1,IFERROR(LEFT([kw_dirty],3)*1,IFERROR(LEFT([kw_dirty],2)*1,"n.a.")))</f>
        <v>#N/A</v>
      </c>
      <c r="T5846" s="1"/>
      <c r="U5846" s="1">
        <f>VLOOKUP(Tabelle1[[#This Row],[productid]],Tabelle2[#All],2,FALSE)</f>
        <v>42</v>
      </c>
    </row>
    <row r="5847" spans="1:21">
      <c r="A5847" t="s">
        <v>5437</v>
      </c>
      <c r="B5847">
        <v>3494</v>
      </c>
      <c r="C5847">
        <v>289859</v>
      </c>
      <c r="D5847" t="s">
        <v>9604</v>
      </c>
      <c r="E5847" t="s">
        <v>9605</v>
      </c>
      <c r="F5847">
        <v>18406</v>
      </c>
      <c r="G5847">
        <v>2286143</v>
      </c>
      <c r="H5847">
        <f t="shared" si="91"/>
        <v>0</v>
      </c>
      <c r="I5847">
        <f t="array" ref="I5847">MIN(IFERROR(FIND(IstNumbers,A5847),""))</f>
        <v>13</v>
      </c>
      <c r="J5847" s="1" t="e">
        <f>IF([first '# in title]&lt;[pos kw in title],MID([title],[pos kw in title]-6,6),#N/A)</f>
        <v>#N/A</v>
      </c>
      <c r="K5847" s="1" t="e">
        <f>IFERROR(MID(SUBSTITUTE([kw rough in title],",","."),FIND("(",[kw rough in title])+1,20),SUBSTITUTE(IFERROR(MID([kw rough in title],FIND(" ",[kw rough in title])+1,20),[kw rough in title]),",","."))</f>
        <v>#N/A</v>
      </c>
      <c r="L5847" s="1">
        <f>IFERROR(FIND("kW",[desc]),0)</f>
        <v>0</v>
      </c>
      <c r="M5847">
        <f t="array" ref="M5847">MIN(IFERROR(FIND(IstNumbers,E5847),""))</f>
        <v>33</v>
      </c>
      <c r="N5847" s="1" t="b">
        <f>IF([first '# in desc]&lt;[pos kw in desc],MID([desc],[pos kw in desc]-7,7))</f>
        <v>0</v>
      </c>
      <c r="O58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47" s="1" t="str">
        <f>TRIM(IF([first '# in desc]&lt;[pos kw in desc],MID([desc],[pos kw in desc]-6,6),FALSE))</f>
        <v>FALSCH</v>
      </c>
      <c r="Q5847" s="1" t="b">
        <f>IF(LEN([manuell])=0,IFERROR([kw fine in title]*1,IFERROR(SUMPRODUCT(COUNTIF(IsDigits,MID([kw in desc],ROW($A$1:$A$150),1)))=LEN([kw in desc]),#N/A)),[manuell])</f>
        <v>0</v>
      </c>
      <c r="R5847" s="1" t="str">
        <f>IF([pos kw in title]&gt;0,MID(J5847,#REF!,4),IF([first '# in title]&gt;0,MID([title],[first '# in title],3),IF([first '# in title]&gt;0,MID([desc],#REF!,3),VLOOKUP([productid],$G$2:$R$1386,8))))</f>
        <v>146</v>
      </c>
      <c r="S5847" s="1" t="e">
        <f>IF([kw in desc]=[kw rough in title],[kw in desc]*1,IFERROR(LEFT([kw_dirty],3)*1,IFERROR(LEFT([kw_dirty],2)*1,"n.a.")))</f>
        <v>#N/A</v>
      </c>
      <c r="T5847" s="1"/>
      <c r="U5847" s="1" t="e">
        <f>VLOOKUP(Tabelle1[[#This Row],[productid]],Tabelle2[#All],2,FALSE)</f>
        <v>#N/A</v>
      </c>
    </row>
    <row r="5848" spans="1:21" hidden="1">
      <c r="A5848" t="s">
        <v>5344</v>
      </c>
      <c r="B5848">
        <v>3960</v>
      </c>
      <c r="C5848">
        <v>289859</v>
      </c>
      <c r="D5848" t="s">
        <v>9606</v>
      </c>
      <c r="E5848" t="s">
        <v>8763</v>
      </c>
      <c r="F5848">
        <v>18406</v>
      </c>
      <c r="G5848">
        <v>1750863</v>
      </c>
      <c r="H5848">
        <f t="shared" si="91"/>
        <v>0</v>
      </c>
      <c r="I5848">
        <f t="array" ref="I5848">MIN(IFERROR(FIND(IstNumbers,A5848),""))</f>
        <v>29</v>
      </c>
      <c r="J5848" s="1" t="e">
        <f>IF([first '# in title]&lt;[pos kw in title],MID([title],[pos kw in title]-6,6),#N/A)</f>
        <v>#N/A</v>
      </c>
      <c r="K5848" s="1" t="e">
        <f>IFERROR(MID(SUBSTITUTE([kw rough in title],",","."),FIND("(",[kw rough in title])+1,20),SUBSTITUTE(IFERROR(MID([kw rough in title],FIND(" ",[kw rough in title])+1,20),[kw rough in title]),",","."))</f>
        <v>#N/A</v>
      </c>
      <c r="L5848" s="1">
        <f>IFERROR(FIND("kW",[desc]),0)</f>
        <v>70</v>
      </c>
      <c r="M5848">
        <f t="array" ref="M5848">MIN(IFERROR(FIND(IstNumbers,E5848),""))</f>
        <v>34</v>
      </c>
      <c r="N5848" s="1" t="str">
        <f>IF([first '# in desc]&lt;[pos kw in desc],MID([desc],[pos kw in desc]-7,7))</f>
        <v xml:space="preserve">­me 42 </v>
      </c>
      <c r="O58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48" s="1" t="str">
        <f>TRIM(IF([first '# in desc]&lt;[pos kw in desc],MID([desc],[pos kw in desc]-6,6),FALSE))</f>
        <v>me 42</v>
      </c>
      <c r="Q5848" s="1" t="b">
        <f>IF(LEN([manuell])=0,IFERROR([kw fine in title]*1,IFERROR(SUMPRODUCT(COUNTIF(IsDigits,MID([kw in desc],ROW($A$1:$A$150),1)))=LEN([kw in desc]),#N/A)),[manuell])</f>
        <v>0</v>
      </c>
      <c r="R5848" s="1" t="str">
        <f>IF([pos kw in title]&gt;0,MID(J5848,#REF!,4),IF([first '# in title]&gt;0,MID([title],[first '# in title],3),IF([first '# in title]&gt;0,MID([desc],#REF!,3),VLOOKUP([productid],$G$2:$R$1386,8))))</f>
        <v>42-</v>
      </c>
      <c r="S5848" s="1" t="e">
        <f>IF([kw in desc]=[kw rough in title],[kw in desc]*1,IFERROR(LEFT([kw_dirty],3)*1,IFERROR(LEFT([kw_dirty],2)*1,"n.a.")))</f>
        <v>#N/A</v>
      </c>
      <c r="T5848" s="1"/>
      <c r="U5848" s="1">
        <f>VLOOKUP(Tabelle1[[#This Row],[productid]],Tabelle2[#All],2,FALSE)</f>
        <v>42</v>
      </c>
    </row>
    <row r="5849" spans="1:21" hidden="1">
      <c r="A5849" t="s">
        <v>3593</v>
      </c>
      <c r="B5849">
        <v>4225</v>
      </c>
      <c r="C5849">
        <v>289859</v>
      </c>
      <c r="D5849" t="s">
        <v>9607</v>
      </c>
      <c r="E5849" t="s">
        <v>9608</v>
      </c>
      <c r="F5849">
        <v>18406</v>
      </c>
      <c r="G5849">
        <v>3497887</v>
      </c>
      <c r="H5849">
        <f t="shared" si="91"/>
        <v>0</v>
      </c>
      <c r="I5849">
        <f t="array" ref="I5849">MIN(IFERROR(FIND(IstNumbers,A5849),""))</f>
        <v>13</v>
      </c>
      <c r="J5849" s="1" t="e">
        <f>IF([first '# in title]&lt;[pos kw in title],MID([title],[pos kw in title]-6,6),#N/A)</f>
        <v>#N/A</v>
      </c>
      <c r="K5849" s="1" t="e">
        <f>IFERROR(MID(SUBSTITUTE([kw rough in title],",","."),FIND("(",[kw rough in title])+1,20),SUBSTITUTE(IFERROR(MID([kw rough in title],FIND(" ",[kw rough in title])+1,20),[kw rough in title]),",","."))</f>
        <v>#N/A</v>
      </c>
      <c r="L5849" s="1">
        <f>IFERROR(FIND("kW",[desc]),0)</f>
        <v>70</v>
      </c>
      <c r="M5849">
        <f t="array" ref="M5849">MIN(IFERROR(FIND(IstNumbers,E5849),""))</f>
        <v>34</v>
      </c>
      <c r="N5849" s="1" t="str">
        <f>IF([first '# in desc]&lt;[pos kw in desc],MID([desc],[pos kw in desc]-7,7))</f>
        <v xml:space="preserve">­me 42 </v>
      </c>
      <c r="O58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49" s="1" t="str">
        <f>TRIM(IF([first '# in desc]&lt;[pos kw in desc],MID([desc],[pos kw in desc]-6,6),FALSE))</f>
        <v>me 42</v>
      </c>
      <c r="Q5849" s="1" t="b">
        <f>IF(LEN([manuell])=0,IFERROR([kw fine in title]*1,IFERROR(SUMPRODUCT(COUNTIF(IsDigits,MID([kw in desc],ROW($A$1:$A$150),1)))=LEN([kw in desc]),#N/A)),[manuell])</f>
        <v>0</v>
      </c>
      <c r="R5849" s="1" t="str">
        <f>IF([pos kw in title]&gt;0,MID(J5849,#REF!,4),IF([first '# in title]&gt;0,MID([title],[first '# in title],3),IF([first '# in title]&gt;0,MID([desc],#REF!,3),VLOOKUP([productid],$G$2:$R$1386,8))))</f>
        <v xml:space="preserve">42 </v>
      </c>
      <c r="S5849" s="1" t="e">
        <f>IF([kw in desc]=[kw rough in title],[kw in desc]*1,IFERROR(LEFT([kw_dirty],3)*1,IFERROR(LEFT([kw_dirty],2)*1,"n.a.")))</f>
        <v>#N/A</v>
      </c>
      <c r="T5849" s="1"/>
      <c r="U5849" s="1">
        <f>VLOOKUP(Tabelle1[[#This Row],[productid]],Tabelle2[#All],2,FALSE)</f>
        <v>42</v>
      </c>
    </row>
    <row r="5850" spans="1:21" hidden="1">
      <c r="A5850" t="s">
        <v>5344</v>
      </c>
      <c r="B5850">
        <v>3960</v>
      </c>
      <c r="C5850">
        <v>289859</v>
      </c>
      <c r="D5850" t="s">
        <v>9609</v>
      </c>
      <c r="E5850" t="s">
        <v>8753</v>
      </c>
      <c r="F5850">
        <v>18406</v>
      </c>
      <c r="G5850">
        <v>1750863</v>
      </c>
      <c r="H5850">
        <f t="shared" si="91"/>
        <v>0</v>
      </c>
      <c r="I5850">
        <f t="array" ref="I5850">MIN(IFERROR(FIND(IstNumbers,A5850),""))</f>
        <v>29</v>
      </c>
      <c r="J5850" s="1" t="e">
        <f>IF([first '# in title]&lt;[pos kw in title],MID([title],[pos kw in title]-6,6),#N/A)</f>
        <v>#N/A</v>
      </c>
      <c r="K5850" s="1" t="e">
        <f>IFERROR(MID(SUBSTITUTE([kw rough in title],",","."),FIND("(",[kw rough in title])+1,20),SUBSTITUTE(IFERROR(MID([kw rough in title],FIND(" ",[kw rough in title])+1,20),[kw rough in title]),",","."))</f>
        <v>#N/A</v>
      </c>
      <c r="L5850" s="1">
        <f>IFERROR(FIND("kW",[desc]),0)</f>
        <v>70</v>
      </c>
      <c r="M5850">
        <f t="array" ref="M5850">MIN(IFERROR(FIND(IstNumbers,E5850),""))</f>
        <v>34</v>
      </c>
      <c r="N5850" s="1" t="str">
        <f>IF([first '# in desc]&lt;[pos kw in desc],MID([desc],[pos kw in desc]-7,7))</f>
        <v xml:space="preserve">­me 42 </v>
      </c>
      <c r="O58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0" s="1" t="str">
        <f>TRIM(IF([first '# in desc]&lt;[pos kw in desc],MID([desc],[pos kw in desc]-6,6),FALSE))</f>
        <v>me 42</v>
      </c>
      <c r="Q5850" s="1" t="b">
        <f>IF(LEN([manuell])=0,IFERROR([kw fine in title]*1,IFERROR(SUMPRODUCT(COUNTIF(IsDigits,MID([kw in desc],ROW($A$1:$A$150),1)))=LEN([kw in desc]),#N/A)),[manuell])</f>
        <v>0</v>
      </c>
      <c r="R5850" s="1" t="str">
        <f>IF([pos kw in title]&gt;0,MID(J5850,#REF!,4),IF([first '# in title]&gt;0,MID([title],[first '# in title],3),IF([first '# in title]&gt;0,MID([desc],#REF!,3),VLOOKUP([productid],$G$2:$R$1386,8))))</f>
        <v>42-</v>
      </c>
      <c r="S5850" s="1" t="e">
        <f>IF([kw in desc]=[kw rough in title],[kw in desc]*1,IFERROR(LEFT([kw_dirty],3)*1,IFERROR(LEFT([kw_dirty],2)*1,"n.a.")))</f>
        <v>#N/A</v>
      </c>
      <c r="T5850" s="1"/>
      <c r="U5850" s="1">
        <f>VLOOKUP(Tabelle1[[#This Row],[productid]],Tabelle2[#All],2,FALSE)</f>
        <v>42</v>
      </c>
    </row>
    <row r="5851" spans="1:21" hidden="1">
      <c r="A5851" t="s">
        <v>3593</v>
      </c>
      <c r="B5851">
        <v>4230</v>
      </c>
      <c r="C5851">
        <v>289859</v>
      </c>
      <c r="D5851" t="s">
        <v>9610</v>
      </c>
      <c r="E5851" t="s">
        <v>9232</v>
      </c>
      <c r="F5851">
        <v>18406</v>
      </c>
      <c r="G5851">
        <v>3497887</v>
      </c>
      <c r="H5851">
        <f t="shared" si="91"/>
        <v>0</v>
      </c>
      <c r="I5851">
        <f t="array" ref="I5851">MIN(IFERROR(FIND(IstNumbers,A5851),""))</f>
        <v>13</v>
      </c>
      <c r="J5851" s="1" t="e">
        <f>IF([first '# in title]&lt;[pos kw in title],MID([title],[pos kw in title]-6,6),#N/A)</f>
        <v>#N/A</v>
      </c>
      <c r="K5851" s="1" t="e">
        <f>IFERROR(MID(SUBSTITUTE([kw rough in title],",","."),FIND("(",[kw rough in title])+1,20),SUBSTITUTE(IFERROR(MID([kw rough in title],FIND(" ",[kw rough in title])+1,20),[kw rough in title]),",","."))</f>
        <v>#N/A</v>
      </c>
      <c r="L5851" s="1">
        <f>IFERROR(FIND("kW",[desc]),0)</f>
        <v>70</v>
      </c>
      <c r="M5851">
        <f t="array" ref="M5851">MIN(IFERROR(FIND(IstNumbers,E5851),""))</f>
        <v>34</v>
      </c>
      <c r="N5851" s="1" t="str">
        <f>IF([first '# in desc]&lt;[pos kw in desc],MID([desc],[pos kw in desc]-7,7))</f>
        <v xml:space="preserve">­me 42 </v>
      </c>
      <c r="O58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1" s="1" t="str">
        <f>TRIM(IF([first '# in desc]&lt;[pos kw in desc],MID([desc],[pos kw in desc]-6,6),FALSE))</f>
        <v>me 42</v>
      </c>
      <c r="Q5851" s="1" t="b">
        <f>IF(LEN([manuell])=0,IFERROR([kw fine in title]*1,IFERROR(SUMPRODUCT(COUNTIF(IsDigits,MID([kw in desc],ROW($A$1:$A$150),1)))=LEN([kw in desc]),#N/A)),[manuell])</f>
        <v>0</v>
      </c>
      <c r="R5851" s="1" t="str">
        <f>IF([pos kw in title]&gt;0,MID(J5851,#REF!,4),IF([first '# in title]&gt;0,MID([title],[first '# in title],3),IF([first '# in title]&gt;0,MID([desc],#REF!,3),VLOOKUP([productid],$G$2:$R$1386,8))))</f>
        <v xml:space="preserve">42 </v>
      </c>
      <c r="S5851" s="1" t="e">
        <f>IF([kw in desc]=[kw rough in title],[kw in desc]*1,IFERROR(LEFT([kw_dirty],3)*1,IFERROR(LEFT([kw_dirty],2)*1,"n.a.")))</f>
        <v>#N/A</v>
      </c>
      <c r="T5851" s="1"/>
      <c r="U5851" s="1">
        <f>VLOOKUP(Tabelle1[[#This Row],[productid]],Tabelle2[#All],2,FALSE)</f>
        <v>42</v>
      </c>
    </row>
    <row r="5852" spans="1:21" hidden="1">
      <c r="A5852" t="s">
        <v>5344</v>
      </c>
      <c r="B5852">
        <v>3960</v>
      </c>
      <c r="C5852">
        <v>289859</v>
      </c>
      <c r="D5852" t="s">
        <v>9611</v>
      </c>
      <c r="E5852" t="s">
        <v>8758</v>
      </c>
      <c r="F5852">
        <v>18406</v>
      </c>
      <c r="G5852">
        <v>1750863</v>
      </c>
      <c r="H5852">
        <f t="shared" si="91"/>
        <v>0</v>
      </c>
      <c r="I5852">
        <f t="array" ref="I5852">MIN(IFERROR(FIND(IstNumbers,A5852),""))</f>
        <v>29</v>
      </c>
      <c r="J5852" s="1" t="e">
        <f>IF([first '# in title]&lt;[pos kw in title],MID([title],[pos kw in title]-6,6),#N/A)</f>
        <v>#N/A</v>
      </c>
      <c r="K5852" s="1" t="e">
        <f>IFERROR(MID(SUBSTITUTE([kw rough in title],",","."),FIND("(",[kw rough in title])+1,20),SUBSTITUTE(IFERROR(MID([kw rough in title],FIND(" ",[kw rough in title])+1,20),[kw rough in title]),",","."))</f>
        <v>#N/A</v>
      </c>
      <c r="L5852" s="1">
        <f>IFERROR(FIND("kW",[desc]),0)</f>
        <v>70</v>
      </c>
      <c r="M5852">
        <f t="array" ref="M5852">MIN(IFERROR(FIND(IstNumbers,E5852),""))</f>
        <v>34</v>
      </c>
      <c r="N5852" s="1" t="str">
        <f>IF([first '# in desc]&lt;[pos kw in desc],MID([desc],[pos kw in desc]-7,7))</f>
        <v xml:space="preserve">­me 42 </v>
      </c>
      <c r="O58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2" s="1" t="str">
        <f>TRIM(IF([first '# in desc]&lt;[pos kw in desc],MID([desc],[pos kw in desc]-6,6),FALSE))</f>
        <v>me 42</v>
      </c>
      <c r="Q5852" s="1" t="b">
        <f>IF(LEN([manuell])=0,IFERROR([kw fine in title]*1,IFERROR(SUMPRODUCT(COUNTIF(IsDigits,MID([kw in desc],ROW($A$1:$A$150),1)))=LEN([kw in desc]),#N/A)),[manuell])</f>
        <v>0</v>
      </c>
      <c r="R5852" s="1" t="str">
        <f>IF([pos kw in title]&gt;0,MID(J5852,#REF!,4),IF([first '# in title]&gt;0,MID([title],[first '# in title],3),IF([first '# in title]&gt;0,MID([desc],#REF!,3),VLOOKUP([productid],$G$2:$R$1386,8))))</f>
        <v>42-</v>
      </c>
      <c r="S5852" s="1" t="e">
        <f>IF([kw in desc]=[kw rough in title],[kw in desc]*1,IFERROR(LEFT([kw_dirty],3)*1,IFERROR(LEFT([kw_dirty],2)*1,"n.a.")))</f>
        <v>#N/A</v>
      </c>
      <c r="T5852" s="1"/>
      <c r="U5852" s="1">
        <f>VLOOKUP(Tabelle1[[#This Row],[productid]],Tabelle2[#All],2,FALSE)</f>
        <v>42</v>
      </c>
    </row>
    <row r="5853" spans="1:21" hidden="1">
      <c r="A5853" t="s">
        <v>3593</v>
      </c>
      <c r="B5853">
        <v>4230</v>
      </c>
      <c r="C5853">
        <v>289859</v>
      </c>
      <c r="D5853" t="s">
        <v>9612</v>
      </c>
      <c r="E5853" t="s">
        <v>9613</v>
      </c>
      <c r="F5853">
        <v>18406</v>
      </c>
      <c r="G5853">
        <v>3497887</v>
      </c>
      <c r="H5853">
        <f t="shared" si="91"/>
        <v>0</v>
      </c>
      <c r="I5853">
        <f t="array" ref="I5853">MIN(IFERROR(FIND(IstNumbers,A5853),""))</f>
        <v>13</v>
      </c>
      <c r="J5853" s="1" t="e">
        <f>IF([first '# in title]&lt;[pos kw in title],MID([title],[pos kw in title]-6,6),#N/A)</f>
        <v>#N/A</v>
      </c>
      <c r="K5853" s="1" t="e">
        <f>IFERROR(MID(SUBSTITUTE([kw rough in title],",","."),FIND("(",[kw rough in title])+1,20),SUBSTITUTE(IFERROR(MID([kw rough in title],FIND(" ",[kw rough in title])+1,20),[kw rough in title]),",","."))</f>
        <v>#N/A</v>
      </c>
      <c r="L5853" s="1">
        <f>IFERROR(FIND("kW",[desc]),0)</f>
        <v>70</v>
      </c>
      <c r="M5853">
        <f t="array" ref="M5853">MIN(IFERROR(FIND(IstNumbers,E5853),""))</f>
        <v>34</v>
      </c>
      <c r="N5853" s="1" t="str">
        <f>IF([first '# in desc]&lt;[pos kw in desc],MID([desc],[pos kw in desc]-7,7))</f>
        <v xml:space="preserve">­me 42 </v>
      </c>
      <c r="O58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3" s="1" t="str">
        <f>TRIM(IF([first '# in desc]&lt;[pos kw in desc],MID([desc],[pos kw in desc]-6,6),FALSE))</f>
        <v>me 42</v>
      </c>
      <c r="Q5853" s="1" t="b">
        <f>IF(LEN([manuell])=0,IFERROR([kw fine in title]*1,IFERROR(SUMPRODUCT(COUNTIF(IsDigits,MID([kw in desc],ROW($A$1:$A$150),1)))=LEN([kw in desc]),#N/A)),[manuell])</f>
        <v>0</v>
      </c>
      <c r="R5853" s="1" t="str">
        <f>IF([pos kw in title]&gt;0,MID(J5853,#REF!,4),IF([first '# in title]&gt;0,MID([title],[first '# in title],3),IF([first '# in title]&gt;0,MID([desc],#REF!,3),VLOOKUP([productid],$G$2:$R$1386,8))))</f>
        <v xml:space="preserve">42 </v>
      </c>
      <c r="S5853" s="1" t="e">
        <f>IF([kw in desc]=[kw rough in title],[kw in desc]*1,IFERROR(LEFT([kw_dirty],3)*1,IFERROR(LEFT([kw_dirty],2)*1,"n.a.")))</f>
        <v>#N/A</v>
      </c>
      <c r="T5853" s="1"/>
      <c r="U5853" s="1">
        <f>VLOOKUP(Tabelle1[[#This Row],[productid]],Tabelle2[#All],2,FALSE)</f>
        <v>42</v>
      </c>
    </row>
    <row r="5854" spans="1:21" hidden="1">
      <c r="A5854" t="s">
        <v>5344</v>
      </c>
      <c r="B5854">
        <v>3965</v>
      </c>
      <c r="C5854">
        <v>289859</v>
      </c>
      <c r="D5854" t="s">
        <v>9614</v>
      </c>
      <c r="E5854" t="s">
        <v>8768</v>
      </c>
      <c r="F5854">
        <v>18406</v>
      </c>
      <c r="G5854">
        <v>1750863</v>
      </c>
      <c r="H5854">
        <f t="shared" si="91"/>
        <v>0</v>
      </c>
      <c r="I5854">
        <f t="array" ref="I5854">MIN(IFERROR(FIND(IstNumbers,A5854),""))</f>
        <v>29</v>
      </c>
      <c r="J5854" s="1" t="e">
        <f>IF([first '# in title]&lt;[pos kw in title],MID([title],[pos kw in title]-6,6),#N/A)</f>
        <v>#N/A</v>
      </c>
      <c r="K5854" s="1" t="e">
        <f>IFERROR(MID(SUBSTITUTE([kw rough in title],",","."),FIND("(",[kw rough in title])+1,20),SUBSTITUTE(IFERROR(MID([kw rough in title],FIND(" ",[kw rough in title])+1,20),[kw rough in title]),",","."))</f>
        <v>#N/A</v>
      </c>
      <c r="L5854" s="1">
        <f>IFERROR(FIND("kW",[desc]),0)</f>
        <v>70</v>
      </c>
      <c r="M5854">
        <f t="array" ref="M5854">MIN(IFERROR(FIND(IstNumbers,E5854),""))</f>
        <v>34</v>
      </c>
      <c r="N5854" s="1" t="str">
        <f>IF([first '# in desc]&lt;[pos kw in desc],MID([desc],[pos kw in desc]-7,7))</f>
        <v xml:space="preserve">­me 42 </v>
      </c>
      <c r="O58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4" s="1" t="str">
        <f>TRIM(IF([first '# in desc]&lt;[pos kw in desc],MID([desc],[pos kw in desc]-6,6),FALSE))</f>
        <v>me 42</v>
      </c>
      <c r="Q5854" s="1" t="b">
        <f>IF(LEN([manuell])=0,IFERROR([kw fine in title]*1,IFERROR(SUMPRODUCT(COUNTIF(IsDigits,MID([kw in desc],ROW($A$1:$A$150),1)))=LEN([kw in desc]),#N/A)),[manuell])</f>
        <v>0</v>
      </c>
      <c r="R5854" s="1" t="str">
        <f>IF([pos kw in title]&gt;0,MID(J5854,#REF!,4),IF([first '# in title]&gt;0,MID([title],[first '# in title],3),IF([first '# in title]&gt;0,MID([desc],#REF!,3),VLOOKUP([productid],$G$2:$R$1386,8))))</f>
        <v>42-</v>
      </c>
      <c r="S5854" s="1" t="e">
        <f>IF([kw in desc]=[kw rough in title],[kw in desc]*1,IFERROR(LEFT([kw_dirty],3)*1,IFERROR(LEFT([kw_dirty],2)*1,"n.a.")))</f>
        <v>#N/A</v>
      </c>
      <c r="T5854" s="1"/>
      <c r="U5854" s="1">
        <f>VLOOKUP(Tabelle1[[#This Row],[productid]],Tabelle2[#All],2,FALSE)</f>
        <v>42</v>
      </c>
    </row>
    <row r="5855" spans="1:21" hidden="1">
      <c r="A5855" t="s">
        <v>3593</v>
      </c>
      <c r="B5855">
        <v>4230</v>
      </c>
      <c r="C5855">
        <v>289859</v>
      </c>
      <c r="D5855" t="s">
        <v>9615</v>
      </c>
      <c r="E5855" t="s">
        <v>9616</v>
      </c>
      <c r="F5855">
        <v>18406</v>
      </c>
      <c r="G5855">
        <v>3497887</v>
      </c>
      <c r="H5855">
        <f t="shared" si="91"/>
        <v>0</v>
      </c>
      <c r="I5855">
        <f t="array" ref="I5855">MIN(IFERROR(FIND(IstNumbers,A5855),""))</f>
        <v>13</v>
      </c>
      <c r="J5855" s="1" t="e">
        <f>IF([first '# in title]&lt;[pos kw in title],MID([title],[pos kw in title]-6,6),#N/A)</f>
        <v>#N/A</v>
      </c>
      <c r="K5855" s="1" t="e">
        <f>IFERROR(MID(SUBSTITUTE([kw rough in title],",","."),FIND("(",[kw rough in title])+1,20),SUBSTITUTE(IFERROR(MID([kw rough in title],FIND(" ",[kw rough in title])+1,20),[kw rough in title]),",","."))</f>
        <v>#N/A</v>
      </c>
      <c r="L5855" s="1">
        <f>IFERROR(FIND("kW",[desc]),0)</f>
        <v>70</v>
      </c>
      <c r="M5855">
        <f t="array" ref="M5855">MIN(IFERROR(FIND(IstNumbers,E5855),""))</f>
        <v>34</v>
      </c>
      <c r="N5855" s="1" t="str">
        <f>IF([first '# in desc]&lt;[pos kw in desc],MID([desc],[pos kw in desc]-7,7))</f>
        <v xml:space="preserve">­me 42 </v>
      </c>
      <c r="O58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5" s="1" t="str">
        <f>TRIM(IF([first '# in desc]&lt;[pos kw in desc],MID([desc],[pos kw in desc]-6,6),FALSE))</f>
        <v>me 42</v>
      </c>
      <c r="Q5855" s="1" t="b">
        <f>IF(LEN([manuell])=0,IFERROR([kw fine in title]*1,IFERROR(SUMPRODUCT(COUNTIF(IsDigits,MID([kw in desc],ROW($A$1:$A$150),1)))=LEN([kw in desc]),#N/A)),[manuell])</f>
        <v>0</v>
      </c>
      <c r="R5855" s="1" t="str">
        <f>IF([pos kw in title]&gt;0,MID(J5855,#REF!,4),IF([first '# in title]&gt;0,MID([title],[first '# in title],3),IF([first '# in title]&gt;0,MID([desc],#REF!,3),VLOOKUP([productid],$G$2:$R$1386,8))))</f>
        <v xml:space="preserve">42 </v>
      </c>
      <c r="S5855" s="1" t="e">
        <f>IF([kw in desc]=[kw rough in title],[kw in desc]*1,IFERROR(LEFT([kw_dirty],3)*1,IFERROR(LEFT([kw_dirty],2)*1,"n.a.")))</f>
        <v>#N/A</v>
      </c>
      <c r="T5855" s="1"/>
      <c r="U5855" s="1">
        <f>VLOOKUP(Tabelle1[[#This Row],[productid]],Tabelle2[#All],2,FALSE)</f>
        <v>42</v>
      </c>
    </row>
    <row r="5856" spans="1:21" hidden="1">
      <c r="A5856" t="s">
        <v>5344</v>
      </c>
      <c r="B5856">
        <v>3970</v>
      </c>
      <c r="C5856">
        <v>289859</v>
      </c>
      <c r="D5856" t="s">
        <v>9617</v>
      </c>
      <c r="E5856" t="s">
        <v>8773</v>
      </c>
      <c r="F5856">
        <v>18406</v>
      </c>
      <c r="G5856">
        <v>1750863</v>
      </c>
      <c r="H5856">
        <f t="shared" si="91"/>
        <v>0</v>
      </c>
      <c r="I5856">
        <f t="array" ref="I5856">MIN(IFERROR(FIND(IstNumbers,A5856),""))</f>
        <v>29</v>
      </c>
      <c r="J5856" s="1" t="e">
        <f>IF([first '# in title]&lt;[pos kw in title],MID([title],[pos kw in title]-6,6),#N/A)</f>
        <v>#N/A</v>
      </c>
      <c r="K5856" s="1" t="e">
        <f>IFERROR(MID(SUBSTITUTE([kw rough in title],",","."),FIND("(",[kw rough in title])+1,20),SUBSTITUTE(IFERROR(MID([kw rough in title],FIND(" ",[kw rough in title])+1,20),[kw rough in title]),",","."))</f>
        <v>#N/A</v>
      </c>
      <c r="L5856" s="1">
        <f>IFERROR(FIND("kW",[desc]),0)</f>
        <v>70</v>
      </c>
      <c r="M5856">
        <f t="array" ref="M5856">MIN(IFERROR(FIND(IstNumbers,E5856),""))</f>
        <v>34</v>
      </c>
      <c r="N5856" s="1" t="str">
        <f>IF([first '# in desc]&lt;[pos kw in desc],MID([desc],[pos kw in desc]-7,7))</f>
        <v xml:space="preserve">­me 42 </v>
      </c>
      <c r="O58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6" s="1" t="str">
        <f>TRIM(IF([first '# in desc]&lt;[pos kw in desc],MID([desc],[pos kw in desc]-6,6),FALSE))</f>
        <v>me 42</v>
      </c>
      <c r="Q5856" s="1" t="b">
        <f>IF(LEN([manuell])=0,IFERROR([kw fine in title]*1,IFERROR(SUMPRODUCT(COUNTIF(IsDigits,MID([kw in desc],ROW($A$1:$A$150),1)))=LEN([kw in desc]),#N/A)),[manuell])</f>
        <v>0</v>
      </c>
      <c r="R5856" s="1" t="str">
        <f>IF([pos kw in title]&gt;0,MID(J5856,#REF!,4),IF([first '# in title]&gt;0,MID([title],[first '# in title],3),IF([first '# in title]&gt;0,MID([desc],#REF!,3),VLOOKUP([productid],$G$2:$R$1386,8))))</f>
        <v>42-</v>
      </c>
      <c r="S5856" s="1" t="e">
        <f>IF([kw in desc]=[kw rough in title],[kw in desc]*1,IFERROR(LEFT([kw_dirty],3)*1,IFERROR(LEFT([kw_dirty],2)*1,"n.a.")))</f>
        <v>#N/A</v>
      </c>
      <c r="T5856" s="1"/>
      <c r="U5856" s="1">
        <f>VLOOKUP(Tabelle1[[#This Row],[productid]],Tabelle2[#All],2,FALSE)</f>
        <v>42</v>
      </c>
    </row>
    <row r="5857" spans="1:21" hidden="1">
      <c r="A5857" t="s">
        <v>3593</v>
      </c>
      <c r="B5857">
        <v>4230</v>
      </c>
      <c r="C5857">
        <v>289859</v>
      </c>
      <c r="D5857" t="s">
        <v>9618</v>
      </c>
      <c r="E5857" t="s">
        <v>9619</v>
      </c>
      <c r="F5857">
        <v>18406</v>
      </c>
      <c r="G5857">
        <v>3497887</v>
      </c>
      <c r="H5857">
        <f t="shared" si="91"/>
        <v>0</v>
      </c>
      <c r="I5857">
        <f t="array" ref="I5857">MIN(IFERROR(FIND(IstNumbers,A5857),""))</f>
        <v>13</v>
      </c>
      <c r="J5857" s="1" t="e">
        <f>IF([first '# in title]&lt;[pos kw in title],MID([title],[pos kw in title]-6,6),#N/A)</f>
        <v>#N/A</v>
      </c>
      <c r="K5857" s="1" t="e">
        <f>IFERROR(MID(SUBSTITUTE([kw rough in title],",","."),FIND("(",[kw rough in title])+1,20),SUBSTITUTE(IFERROR(MID([kw rough in title],FIND(" ",[kw rough in title])+1,20),[kw rough in title]),",","."))</f>
        <v>#N/A</v>
      </c>
      <c r="L5857" s="1">
        <f>IFERROR(FIND("kW",[desc]),0)</f>
        <v>70</v>
      </c>
      <c r="M5857">
        <f t="array" ref="M5857">MIN(IFERROR(FIND(IstNumbers,E5857),""))</f>
        <v>34</v>
      </c>
      <c r="N5857" s="1" t="str">
        <f>IF([first '# in desc]&lt;[pos kw in desc],MID([desc],[pos kw in desc]-7,7))</f>
        <v xml:space="preserve">­me 42 </v>
      </c>
      <c r="O58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7" s="1" t="str">
        <f>TRIM(IF([first '# in desc]&lt;[pos kw in desc],MID([desc],[pos kw in desc]-6,6),FALSE))</f>
        <v>me 42</v>
      </c>
      <c r="Q5857" s="1" t="b">
        <f>IF(LEN([manuell])=0,IFERROR([kw fine in title]*1,IFERROR(SUMPRODUCT(COUNTIF(IsDigits,MID([kw in desc],ROW($A$1:$A$150),1)))=LEN([kw in desc]),#N/A)),[manuell])</f>
        <v>0</v>
      </c>
      <c r="R5857" s="1" t="str">
        <f>IF([pos kw in title]&gt;0,MID(J5857,#REF!,4),IF([first '# in title]&gt;0,MID([title],[first '# in title],3),IF([first '# in title]&gt;0,MID([desc],#REF!,3),VLOOKUP([productid],$G$2:$R$1386,8))))</f>
        <v xml:space="preserve">42 </v>
      </c>
      <c r="S5857" s="1" t="e">
        <f>IF([kw in desc]=[kw rough in title],[kw in desc]*1,IFERROR(LEFT([kw_dirty],3)*1,IFERROR(LEFT([kw_dirty],2)*1,"n.a.")))</f>
        <v>#N/A</v>
      </c>
      <c r="T5857" s="1"/>
      <c r="U5857" s="1">
        <f>VLOOKUP(Tabelle1[[#This Row],[productid]],Tabelle2[#All],2,FALSE)</f>
        <v>42</v>
      </c>
    </row>
    <row r="5858" spans="1:21" hidden="1">
      <c r="A5858" t="s">
        <v>5344</v>
      </c>
      <c r="B5858">
        <v>3970</v>
      </c>
      <c r="C5858">
        <v>289859</v>
      </c>
      <c r="D5858" t="s">
        <v>9620</v>
      </c>
      <c r="E5858" t="s">
        <v>8633</v>
      </c>
      <c r="F5858">
        <v>18406</v>
      </c>
      <c r="G5858">
        <v>1750863</v>
      </c>
      <c r="H5858">
        <f t="shared" si="91"/>
        <v>0</v>
      </c>
      <c r="I5858">
        <f t="array" ref="I5858">MIN(IFERROR(FIND(IstNumbers,A5858),""))</f>
        <v>29</v>
      </c>
      <c r="J5858" s="1" t="e">
        <f>IF([first '# in title]&lt;[pos kw in title],MID([title],[pos kw in title]-6,6),#N/A)</f>
        <v>#N/A</v>
      </c>
      <c r="K5858" s="1" t="e">
        <f>IFERROR(MID(SUBSTITUTE([kw rough in title],",","."),FIND("(",[kw rough in title])+1,20),SUBSTITUTE(IFERROR(MID([kw rough in title],FIND(" ",[kw rough in title])+1,20),[kw rough in title]),",","."))</f>
        <v>#N/A</v>
      </c>
      <c r="L5858" s="1">
        <f>IFERROR(FIND("kW",[desc]),0)</f>
        <v>70</v>
      </c>
      <c r="M5858">
        <f t="array" ref="M5858">MIN(IFERROR(FIND(IstNumbers,E5858),""))</f>
        <v>34</v>
      </c>
      <c r="N5858" s="1" t="str">
        <f>IF([first '# in desc]&lt;[pos kw in desc],MID([desc],[pos kw in desc]-7,7))</f>
        <v xml:space="preserve">­me 42 </v>
      </c>
      <c r="O58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8" s="1" t="str">
        <f>TRIM(IF([first '# in desc]&lt;[pos kw in desc],MID([desc],[pos kw in desc]-6,6),FALSE))</f>
        <v>me 42</v>
      </c>
      <c r="Q5858" s="1" t="b">
        <f>IF(LEN([manuell])=0,IFERROR([kw fine in title]*1,IFERROR(SUMPRODUCT(COUNTIF(IsDigits,MID([kw in desc],ROW($A$1:$A$150),1)))=LEN([kw in desc]),#N/A)),[manuell])</f>
        <v>0</v>
      </c>
      <c r="R5858" s="1" t="str">
        <f>IF([pos kw in title]&gt;0,MID(J5858,#REF!,4),IF([first '# in title]&gt;0,MID([title],[first '# in title],3),IF([first '# in title]&gt;0,MID([desc],#REF!,3),VLOOKUP([productid],$G$2:$R$1386,8))))</f>
        <v>42-</v>
      </c>
      <c r="S5858" s="1" t="e">
        <f>IF([kw in desc]=[kw rough in title],[kw in desc]*1,IFERROR(LEFT([kw_dirty],3)*1,IFERROR(LEFT([kw_dirty],2)*1,"n.a.")))</f>
        <v>#N/A</v>
      </c>
      <c r="T5858" s="1"/>
      <c r="U5858" s="1">
        <f>VLOOKUP(Tabelle1[[#This Row],[productid]],Tabelle2[#All],2,FALSE)</f>
        <v>42</v>
      </c>
    </row>
    <row r="5859" spans="1:21" hidden="1">
      <c r="A5859" t="s">
        <v>3593</v>
      </c>
      <c r="B5859">
        <v>4235</v>
      </c>
      <c r="C5859">
        <v>289859</v>
      </c>
      <c r="D5859" t="s">
        <v>9621</v>
      </c>
      <c r="E5859" t="s">
        <v>9622</v>
      </c>
      <c r="F5859">
        <v>18406</v>
      </c>
      <c r="G5859">
        <v>3497887</v>
      </c>
      <c r="H5859">
        <f t="shared" si="91"/>
        <v>0</v>
      </c>
      <c r="I5859">
        <f t="array" ref="I5859">MIN(IFERROR(FIND(IstNumbers,A5859),""))</f>
        <v>13</v>
      </c>
      <c r="J5859" s="1" t="e">
        <f>IF([first '# in title]&lt;[pos kw in title],MID([title],[pos kw in title]-6,6),#N/A)</f>
        <v>#N/A</v>
      </c>
      <c r="K5859" s="1" t="e">
        <f>IFERROR(MID(SUBSTITUTE([kw rough in title],",","."),FIND("(",[kw rough in title])+1,20),SUBSTITUTE(IFERROR(MID([kw rough in title],FIND(" ",[kw rough in title])+1,20),[kw rough in title]),",","."))</f>
        <v>#N/A</v>
      </c>
      <c r="L5859" s="1">
        <f>IFERROR(FIND("kW",[desc]),0)</f>
        <v>70</v>
      </c>
      <c r="M5859">
        <f t="array" ref="M5859">MIN(IFERROR(FIND(IstNumbers,E5859),""))</f>
        <v>34</v>
      </c>
      <c r="N5859" s="1" t="str">
        <f>IF([first '# in desc]&lt;[pos kw in desc],MID([desc],[pos kw in desc]-7,7))</f>
        <v xml:space="preserve">­me 42 </v>
      </c>
      <c r="O585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59" s="1" t="str">
        <f>TRIM(IF([first '# in desc]&lt;[pos kw in desc],MID([desc],[pos kw in desc]-6,6),FALSE))</f>
        <v>me 42</v>
      </c>
      <c r="Q5859" s="1" t="b">
        <f>IF(LEN([manuell])=0,IFERROR([kw fine in title]*1,IFERROR(SUMPRODUCT(COUNTIF(IsDigits,MID([kw in desc],ROW($A$1:$A$150),1)))=LEN([kw in desc]),#N/A)),[manuell])</f>
        <v>0</v>
      </c>
      <c r="R5859" s="1" t="str">
        <f>IF([pos kw in title]&gt;0,MID(J5859,#REF!,4),IF([first '# in title]&gt;0,MID([title],[first '# in title],3),IF([first '# in title]&gt;0,MID([desc],#REF!,3),VLOOKUP([productid],$G$2:$R$1386,8))))</f>
        <v xml:space="preserve">42 </v>
      </c>
      <c r="S5859" s="1" t="e">
        <f>IF([kw in desc]=[kw rough in title],[kw in desc]*1,IFERROR(LEFT([kw_dirty],3)*1,IFERROR(LEFT([kw_dirty],2)*1,"n.a.")))</f>
        <v>#N/A</v>
      </c>
      <c r="T5859" s="1"/>
      <c r="U5859" s="1">
        <f>VLOOKUP(Tabelle1[[#This Row],[productid]],Tabelle2[#All],2,FALSE)</f>
        <v>42</v>
      </c>
    </row>
    <row r="5860" spans="1:21" hidden="1">
      <c r="A5860" t="s">
        <v>5344</v>
      </c>
      <c r="B5860">
        <v>3970</v>
      </c>
      <c r="C5860">
        <v>289859</v>
      </c>
      <c r="D5860" t="s">
        <v>9623</v>
      </c>
      <c r="E5860" t="s">
        <v>8781</v>
      </c>
      <c r="F5860">
        <v>18406</v>
      </c>
      <c r="G5860">
        <v>1750863</v>
      </c>
      <c r="H5860">
        <f t="shared" si="91"/>
        <v>0</v>
      </c>
      <c r="I5860">
        <f t="array" ref="I5860">MIN(IFERROR(FIND(IstNumbers,A5860),""))</f>
        <v>29</v>
      </c>
      <c r="J5860" s="1" t="e">
        <f>IF([first '# in title]&lt;[pos kw in title],MID([title],[pos kw in title]-6,6),#N/A)</f>
        <v>#N/A</v>
      </c>
      <c r="K5860" s="1" t="e">
        <f>IFERROR(MID(SUBSTITUTE([kw rough in title],",","."),FIND("(",[kw rough in title])+1,20),SUBSTITUTE(IFERROR(MID([kw rough in title],FIND(" ",[kw rough in title])+1,20),[kw rough in title]),",","."))</f>
        <v>#N/A</v>
      </c>
      <c r="L5860" s="1">
        <f>IFERROR(FIND("kW",[desc]),0)</f>
        <v>70</v>
      </c>
      <c r="M5860">
        <f t="array" ref="M5860">MIN(IFERROR(FIND(IstNumbers,E5860),""))</f>
        <v>34</v>
      </c>
      <c r="N5860" s="1" t="str">
        <f>IF([first '# in desc]&lt;[pos kw in desc],MID([desc],[pos kw in desc]-7,7))</f>
        <v xml:space="preserve">­me 42 </v>
      </c>
      <c r="O58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60" s="1" t="str">
        <f>TRIM(IF([first '# in desc]&lt;[pos kw in desc],MID([desc],[pos kw in desc]-6,6),FALSE))</f>
        <v>me 42</v>
      </c>
      <c r="Q5860" s="1" t="b">
        <f>IF(LEN([manuell])=0,IFERROR([kw fine in title]*1,IFERROR(SUMPRODUCT(COUNTIF(IsDigits,MID([kw in desc],ROW($A$1:$A$150),1)))=LEN([kw in desc]),#N/A)),[manuell])</f>
        <v>0</v>
      </c>
      <c r="R5860" s="1" t="str">
        <f>IF([pos kw in title]&gt;0,MID(J5860,#REF!,4),IF([first '# in title]&gt;0,MID([title],[first '# in title],3),IF([first '# in title]&gt;0,MID([desc],#REF!,3),VLOOKUP([productid],$G$2:$R$1386,8))))</f>
        <v>42-</v>
      </c>
      <c r="S5860" s="1" t="e">
        <f>IF([kw in desc]=[kw rough in title],[kw in desc]*1,IFERROR(LEFT([kw_dirty],3)*1,IFERROR(LEFT([kw_dirty],2)*1,"n.a.")))</f>
        <v>#N/A</v>
      </c>
      <c r="T5860" s="1"/>
      <c r="U5860" s="1">
        <f>VLOOKUP(Tabelle1[[#This Row],[productid]],Tabelle2[#All],2,FALSE)</f>
        <v>42</v>
      </c>
    </row>
    <row r="5861" spans="1:21" hidden="1">
      <c r="A5861" t="s">
        <v>3593</v>
      </c>
      <c r="B5861">
        <v>4235</v>
      </c>
      <c r="C5861">
        <v>289859</v>
      </c>
      <c r="D5861" t="s">
        <v>9624</v>
      </c>
      <c r="E5861" t="s">
        <v>9526</v>
      </c>
      <c r="F5861">
        <v>18406</v>
      </c>
      <c r="G5861">
        <v>3497887</v>
      </c>
      <c r="H5861">
        <f t="shared" si="91"/>
        <v>0</v>
      </c>
      <c r="I5861">
        <f t="array" ref="I5861">MIN(IFERROR(FIND(IstNumbers,A5861),""))</f>
        <v>13</v>
      </c>
      <c r="J5861" s="1" t="e">
        <f>IF([first '# in title]&lt;[pos kw in title],MID([title],[pos kw in title]-6,6),#N/A)</f>
        <v>#N/A</v>
      </c>
      <c r="K5861" s="1" t="e">
        <f>IFERROR(MID(SUBSTITUTE([kw rough in title],",","."),FIND("(",[kw rough in title])+1,20),SUBSTITUTE(IFERROR(MID([kw rough in title],FIND(" ",[kw rough in title])+1,20),[kw rough in title]),",","."))</f>
        <v>#N/A</v>
      </c>
      <c r="L5861" s="1">
        <f>IFERROR(FIND("kW",[desc]),0)</f>
        <v>70</v>
      </c>
      <c r="M5861">
        <f t="array" ref="M5861">MIN(IFERROR(FIND(IstNumbers,E5861),""))</f>
        <v>34</v>
      </c>
      <c r="N5861" s="1" t="str">
        <f>IF([first '# in desc]&lt;[pos kw in desc],MID([desc],[pos kw in desc]-7,7))</f>
        <v xml:space="preserve">­me 42 </v>
      </c>
      <c r="O586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61" s="1" t="str">
        <f>TRIM(IF([first '# in desc]&lt;[pos kw in desc],MID([desc],[pos kw in desc]-6,6),FALSE))</f>
        <v>me 42</v>
      </c>
      <c r="Q5861" s="1" t="b">
        <f>IF(LEN([manuell])=0,IFERROR([kw fine in title]*1,IFERROR(SUMPRODUCT(COUNTIF(IsDigits,MID([kw in desc],ROW($A$1:$A$150),1)))=LEN([kw in desc]),#N/A)),[manuell])</f>
        <v>0</v>
      </c>
      <c r="R5861" s="1" t="str">
        <f>IF([pos kw in title]&gt;0,MID(J5861,#REF!,4),IF([first '# in title]&gt;0,MID([title],[first '# in title],3),IF([first '# in title]&gt;0,MID([desc],#REF!,3),VLOOKUP([productid],$G$2:$R$1386,8))))</f>
        <v xml:space="preserve">42 </v>
      </c>
      <c r="S5861" s="1" t="e">
        <f>IF([kw in desc]=[kw rough in title],[kw in desc]*1,IFERROR(LEFT([kw_dirty],3)*1,IFERROR(LEFT([kw_dirty],2)*1,"n.a.")))</f>
        <v>#N/A</v>
      </c>
      <c r="T5861" s="1"/>
      <c r="U5861" s="1">
        <f>VLOOKUP(Tabelle1[[#This Row],[productid]],Tabelle2[#All],2,FALSE)</f>
        <v>42</v>
      </c>
    </row>
    <row r="5862" spans="1:21">
      <c r="A5862" t="s">
        <v>5548</v>
      </c>
      <c r="B5862">
        <v>3494</v>
      </c>
      <c r="C5862">
        <v>289859</v>
      </c>
      <c r="D5862" t="s">
        <v>9625</v>
      </c>
      <c r="E5862" t="s">
        <v>9626</v>
      </c>
      <c r="F5862">
        <v>18406</v>
      </c>
      <c r="G5862">
        <v>2286143</v>
      </c>
      <c r="H5862">
        <f t="shared" si="91"/>
        <v>0</v>
      </c>
      <c r="I5862">
        <f t="array" ref="I5862">MIN(IFERROR(FIND(IstNumbers,A5862),""))</f>
        <v>22</v>
      </c>
      <c r="J5862" s="1" t="e">
        <f>IF([first '# in title]&lt;[pos kw in title],MID([title],[pos kw in title]-6,6),#N/A)</f>
        <v>#N/A</v>
      </c>
      <c r="K5862" s="1" t="e">
        <f>IFERROR(MID(SUBSTITUTE([kw rough in title],",","."),FIND("(",[kw rough in title])+1,20),SUBSTITUTE(IFERROR(MID([kw rough in title],FIND(" ",[kw rough in title])+1,20),[kw rough in title]),",","."))</f>
        <v>#N/A</v>
      </c>
      <c r="L5862" s="1">
        <f>IFERROR(FIND("kW",[desc]),0)</f>
        <v>0</v>
      </c>
      <c r="M5862">
        <f t="array" ref="M5862">MIN(IFERROR(FIND(IstNumbers,E5862),""))</f>
        <v>33</v>
      </c>
      <c r="N5862" s="1" t="b">
        <f>IF([first '# in desc]&lt;[pos kw in desc],MID([desc],[pos kw in desc]-7,7))</f>
        <v>0</v>
      </c>
      <c r="O58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62" s="1" t="str">
        <f>TRIM(IF([first '# in desc]&lt;[pos kw in desc],MID([desc],[pos kw in desc]-6,6),FALSE))</f>
        <v>FALSCH</v>
      </c>
      <c r="Q5862" s="1" t="b">
        <f>IF(LEN([manuell])=0,IFERROR([kw fine in title]*1,IFERROR(SUMPRODUCT(COUNTIF(IsDigits,MID([kw in desc],ROW($A$1:$A$150),1)))=LEN([kw in desc]),#N/A)),[manuell])</f>
        <v>0</v>
      </c>
      <c r="R5862" s="1" t="str">
        <f>IF([pos kw in title]&gt;0,MID(J5862,#REF!,4),IF([first '# in title]&gt;0,MID([title],[first '# in title],3),IF([first '# in title]&gt;0,MID([desc],#REF!,3),VLOOKUP([productid],$G$2:$R$1386,8))))</f>
        <v>146</v>
      </c>
      <c r="S5862" s="1" t="e">
        <f>IF([kw in desc]=[kw rough in title],[kw in desc]*1,IFERROR(LEFT([kw_dirty],3)*1,IFERROR(LEFT([kw_dirty],2)*1,"n.a.")))</f>
        <v>#N/A</v>
      </c>
      <c r="T5862" s="1"/>
      <c r="U5862" s="1" t="e">
        <f>VLOOKUP(Tabelle1[[#This Row],[productid]],Tabelle2[#All],2,FALSE)</f>
        <v>#N/A</v>
      </c>
    </row>
    <row r="5863" spans="1:21">
      <c r="A5863" t="s">
        <v>5548</v>
      </c>
      <c r="B5863">
        <v>3494</v>
      </c>
      <c r="C5863">
        <v>289859</v>
      </c>
      <c r="D5863" t="s">
        <v>9627</v>
      </c>
      <c r="E5863" t="s">
        <v>9628</v>
      </c>
      <c r="F5863">
        <v>18406</v>
      </c>
      <c r="G5863">
        <v>2286143</v>
      </c>
      <c r="H5863">
        <f t="shared" si="91"/>
        <v>0</v>
      </c>
      <c r="I5863">
        <f t="array" ref="I5863">MIN(IFERROR(FIND(IstNumbers,A5863),""))</f>
        <v>22</v>
      </c>
      <c r="J5863" s="1" t="e">
        <f>IF([first '# in title]&lt;[pos kw in title],MID([title],[pos kw in title]-6,6),#N/A)</f>
        <v>#N/A</v>
      </c>
      <c r="K5863" s="1" t="e">
        <f>IFERROR(MID(SUBSTITUTE([kw rough in title],",","."),FIND("(",[kw rough in title])+1,20),SUBSTITUTE(IFERROR(MID([kw rough in title],FIND(" ",[kw rough in title])+1,20),[kw rough in title]),",","."))</f>
        <v>#N/A</v>
      </c>
      <c r="L5863" s="1">
        <f>IFERROR(FIND("kW",[desc]),0)</f>
        <v>0</v>
      </c>
      <c r="M5863">
        <f t="array" ref="M5863">MIN(IFERROR(FIND(IstNumbers,E5863),""))</f>
        <v>33</v>
      </c>
      <c r="N5863" s="1" t="b">
        <f>IF([first '# in desc]&lt;[pos kw in desc],MID([desc],[pos kw in desc]-7,7))</f>
        <v>0</v>
      </c>
      <c r="O58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63" s="1" t="str">
        <f>TRIM(IF([first '# in desc]&lt;[pos kw in desc],MID([desc],[pos kw in desc]-6,6),FALSE))</f>
        <v>FALSCH</v>
      </c>
      <c r="Q5863" s="1" t="b">
        <f>IF(LEN([manuell])=0,IFERROR([kw fine in title]*1,IFERROR(SUMPRODUCT(COUNTIF(IsDigits,MID([kw in desc],ROW($A$1:$A$150),1)))=LEN([kw in desc]),#N/A)),[manuell])</f>
        <v>0</v>
      </c>
      <c r="R5863" s="1" t="str">
        <f>IF([pos kw in title]&gt;0,MID(J5863,#REF!,4),IF([first '# in title]&gt;0,MID([title],[first '# in title],3),IF([first '# in title]&gt;0,MID([desc],#REF!,3),VLOOKUP([productid],$G$2:$R$1386,8))))</f>
        <v>146</v>
      </c>
      <c r="S5863" s="1" t="e">
        <f>IF([kw in desc]=[kw rough in title],[kw in desc]*1,IFERROR(LEFT([kw_dirty],3)*1,IFERROR(LEFT([kw_dirty],2)*1,"n.a.")))</f>
        <v>#N/A</v>
      </c>
      <c r="T5863" s="1"/>
      <c r="U5863" s="1" t="e">
        <f>VLOOKUP(Tabelle1[[#This Row],[productid]],Tabelle2[#All],2,FALSE)</f>
        <v>#N/A</v>
      </c>
    </row>
    <row r="5864" spans="1:21">
      <c r="A5864" t="s">
        <v>5548</v>
      </c>
      <c r="B5864">
        <v>3494</v>
      </c>
      <c r="C5864">
        <v>289859</v>
      </c>
      <c r="D5864" t="s">
        <v>9629</v>
      </c>
      <c r="E5864" t="s">
        <v>9630</v>
      </c>
      <c r="F5864">
        <v>18406</v>
      </c>
      <c r="G5864">
        <v>2286143</v>
      </c>
      <c r="H5864">
        <f t="shared" si="91"/>
        <v>0</v>
      </c>
      <c r="I5864">
        <f t="array" ref="I5864">MIN(IFERROR(FIND(IstNumbers,A5864),""))</f>
        <v>22</v>
      </c>
      <c r="J5864" s="1" t="e">
        <f>IF([first '# in title]&lt;[pos kw in title],MID([title],[pos kw in title]-6,6),#N/A)</f>
        <v>#N/A</v>
      </c>
      <c r="K5864" s="1" t="e">
        <f>IFERROR(MID(SUBSTITUTE([kw rough in title],",","."),FIND("(",[kw rough in title])+1,20),SUBSTITUTE(IFERROR(MID([kw rough in title],FIND(" ",[kw rough in title])+1,20),[kw rough in title]),",","."))</f>
        <v>#N/A</v>
      </c>
      <c r="L5864" s="1">
        <f>IFERROR(FIND("kW",[desc]),0)</f>
        <v>0</v>
      </c>
      <c r="M5864">
        <f t="array" ref="M5864">MIN(IFERROR(FIND(IstNumbers,E5864),""))</f>
        <v>33</v>
      </c>
      <c r="N5864" s="1" t="b">
        <f>IF([first '# in desc]&lt;[pos kw in desc],MID([desc],[pos kw in desc]-7,7))</f>
        <v>0</v>
      </c>
      <c r="O58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64" s="1" t="str">
        <f>TRIM(IF([first '# in desc]&lt;[pos kw in desc],MID([desc],[pos kw in desc]-6,6),FALSE))</f>
        <v>FALSCH</v>
      </c>
      <c r="Q5864" s="1" t="b">
        <f>IF(LEN([manuell])=0,IFERROR([kw fine in title]*1,IFERROR(SUMPRODUCT(COUNTIF(IsDigits,MID([kw in desc],ROW($A$1:$A$150),1)))=LEN([kw in desc]),#N/A)),[manuell])</f>
        <v>0</v>
      </c>
      <c r="R5864" s="1" t="str">
        <f>IF([pos kw in title]&gt;0,MID(J5864,#REF!,4),IF([first '# in title]&gt;0,MID([title],[first '# in title],3),IF([first '# in title]&gt;0,MID([desc],#REF!,3),VLOOKUP([productid],$G$2:$R$1386,8))))</f>
        <v>146</v>
      </c>
      <c r="S5864" s="1" t="e">
        <f>IF([kw in desc]=[kw rough in title],[kw in desc]*1,IFERROR(LEFT([kw_dirty],3)*1,IFERROR(LEFT([kw_dirty],2)*1,"n.a.")))</f>
        <v>#N/A</v>
      </c>
      <c r="T5864" s="1"/>
      <c r="U5864" s="1" t="e">
        <f>VLOOKUP(Tabelle1[[#This Row],[productid]],Tabelle2[#All],2,FALSE)</f>
        <v>#N/A</v>
      </c>
    </row>
    <row r="5865" spans="1:21">
      <c r="A5865" t="s">
        <v>5548</v>
      </c>
      <c r="B5865">
        <v>3499</v>
      </c>
      <c r="C5865">
        <v>289859</v>
      </c>
      <c r="D5865" t="s">
        <v>9631</v>
      </c>
      <c r="E5865" t="s">
        <v>9632</v>
      </c>
      <c r="F5865">
        <v>18406</v>
      </c>
      <c r="G5865">
        <v>2286143</v>
      </c>
      <c r="H5865">
        <f t="shared" si="91"/>
        <v>0</v>
      </c>
      <c r="I5865">
        <f t="array" ref="I5865">MIN(IFERROR(FIND(IstNumbers,A5865),""))</f>
        <v>22</v>
      </c>
      <c r="J5865" s="1" t="e">
        <f>IF([first '# in title]&lt;[pos kw in title],MID([title],[pos kw in title]-6,6),#N/A)</f>
        <v>#N/A</v>
      </c>
      <c r="K5865" s="1" t="e">
        <f>IFERROR(MID(SUBSTITUTE([kw rough in title],",","."),FIND("(",[kw rough in title])+1,20),SUBSTITUTE(IFERROR(MID([kw rough in title],FIND(" ",[kw rough in title])+1,20),[kw rough in title]),",","."))</f>
        <v>#N/A</v>
      </c>
      <c r="L5865" s="1">
        <f>IFERROR(FIND("kW",[desc]),0)</f>
        <v>0</v>
      </c>
      <c r="M5865">
        <f t="array" ref="M5865">MIN(IFERROR(FIND(IstNumbers,E5865),""))</f>
        <v>33</v>
      </c>
      <c r="N5865" s="1" t="b">
        <f>IF([first '# in desc]&lt;[pos kw in desc],MID([desc],[pos kw in desc]-7,7))</f>
        <v>0</v>
      </c>
      <c r="O58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65" s="1" t="str">
        <f>TRIM(IF([first '# in desc]&lt;[pos kw in desc],MID([desc],[pos kw in desc]-6,6),FALSE))</f>
        <v>FALSCH</v>
      </c>
      <c r="Q5865" s="1" t="b">
        <f>IF(LEN([manuell])=0,IFERROR([kw fine in title]*1,IFERROR(SUMPRODUCT(COUNTIF(IsDigits,MID([kw in desc],ROW($A$1:$A$150),1)))=LEN([kw in desc]),#N/A)),[manuell])</f>
        <v>0</v>
      </c>
      <c r="R5865" s="1" t="str">
        <f>IF([pos kw in title]&gt;0,MID(J5865,#REF!,4),IF([first '# in title]&gt;0,MID([title],[first '# in title],3),IF([first '# in title]&gt;0,MID([desc],#REF!,3),VLOOKUP([productid],$G$2:$R$1386,8))))</f>
        <v>146</v>
      </c>
      <c r="S5865" s="1" t="e">
        <f>IF([kw in desc]=[kw rough in title],[kw in desc]*1,IFERROR(LEFT([kw_dirty],3)*1,IFERROR(LEFT([kw_dirty],2)*1,"n.a.")))</f>
        <v>#N/A</v>
      </c>
      <c r="T5865" s="1"/>
      <c r="U5865" s="1" t="e">
        <f>VLOOKUP(Tabelle1[[#This Row],[productid]],Tabelle2[#All],2,FALSE)</f>
        <v>#N/A</v>
      </c>
    </row>
    <row r="5866" spans="1:21">
      <c r="A5866" t="s">
        <v>5548</v>
      </c>
      <c r="B5866">
        <v>3499</v>
      </c>
      <c r="C5866">
        <v>289859</v>
      </c>
      <c r="D5866" t="s">
        <v>9633</v>
      </c>
      <c r="E5866" t="s">
        <v>9634</v>
      </c>
      <c r="F5866">
        <v>18406</v>
      </c>
      <c r="G5866">
        <v>2286143</v>
      </c>
      <c r="H5866">
        <f t="shared" si="91"/>
        <v>0</v>
      </c>
      <c r="I5866">
        <f t="array" ref="I5866">MIN(IFERROR(FIND(IstNumbers,A5866),""))</f>
        <v>22</v>
      </c>
      <c r="J5866" s="1" t="e">
        <f>IF([first '# in title]&lt;[pos kw in title],MID([title],[pos kw in title]-6,6),#N/A)</f>
        <v>#N/A</v>
      </c>
      <c r="K5866" s="1" t="e">
        <f>IFERROR(MID(SUBSTITUTE([kw rough in title],",","."),FIND("(",[kw rough in title])+1,20),SUBSTITUTE(IFERROR(MID([kw rough in title],FIND(" ",[kw rough in title])+1,20),[kw rough in title]),",","."))</f>
        <v>#N/A</v>
      </c>
      <c r="L5866" s="1">
        <f>IFERROR(FIND("kW",[desc]),0)</f>
        <v>0</v>
      </c>
      <c r="M5866">
        <f t="array" ref="M5866">MIN(IFERROR(FIND(IstNumbers,E5866),""))</f>
        <v>33</v>
      </c>
      <c r="N5866" s="1" t="b">
        <f>IF([first '# in desc]&lt;[pos kw in desc],MID([desc],[pos kw in desc]-7,7))</f>
        <v>0</v>
      </c>
      <c r="O58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66" s="1" t="str">
        <f>TRIM(IF([first '# in desc]&lt;[pos kw in desc],MID([desc],[pos kw in desc]-6,6),FALSE))</f>
        <v>FALSCH</v>
      </c>
      <c r="Q5866" s="1" t="b">
        <f>IF(LEN([manuell])=0,IFERROR([kw fine in title]*1,IFERROR(SUMPRODUCT(COUNTIF(IsDigits,MID([kw in desc],ROW($A$1:$A$150),1)))=LEN([kw in desc]),#N/A)),[manuell])</f>
        <v>0</v>
      </c>
      <c r="R5866" s="1" t="str">
        <f>IF([pos kw in title]&gt;0,MID(J5866,#REF!,4),IF([first '# in title]&gt;0,MID([title],[first '# in title],3),IF([first '# in title]&gt;0,MID([desc],#REF!,3),VLOOKUP([productid],$G$2:$R$1386,8))))</f>
        <v>146</v>
      </c>
      <c r="S5866" s="1" t="e">
        <f>IF([kw in desc]=[kw rough in title],[kw in desc]*1,IFERROR(LEFT([kw_dirty],3)*1,IFERROR(LEFT([kw_dirty],2)*1,"n.a.")))</f>
        <v>#N/A</v>
      </c>
      <c r="T5866" s="1"/>
      <c r="U5866" s="1" t="e">
        <f>VLOOKUP(Tabelle1[[#This Row],[productid]],Tabelle2[#All],2,FALSE)</f>
        <v>#N/A</v>
      </c>
    </row>
    <row r="5867" spans="1:21">
      <c r="A5867" t="s">
        <v>5548</v>
      </c>
      <c r="B5867">
        <v>3499</v>
      </c>
      <c r="C5867">
        <v>289859</v>
      </c>
      <c r="D5867" t="s">
        <v>9635</v>
      </c>
      <c r="E5867" t="s">
        <v>9636</v>
      </c>
      <c r="F5867">
        <v>18406</v>
      </c>
      <c r="G5867">
        <v>2286143</v>
      </c>
      <c r="H5867">
        <f t="shared" si="91"/>
        <v>0</v>
      </c>
      <c r="I5867">
        <f t="array" ref="I5867">MIN(IFERROR(FIND(IstNumbers,A5867),""))</f>
        <v>22</v>
      </c>
      <c r="J5867" s="1" t="e">
        <f>IF([first '# in title]&lt;[pos kw in title],MID([title],[pos kw in title]-6,6),#N/A)</f>
        <v>#N/A</v>
      </c>
      <c r="K5867" s="1" t="e">
        <f>IFERROR(MID(SUBSTITUTE([kw rough in title],",","."),FIND("(",[kw rough in title])+1,20),SUBSTITUTE(IFERROR(MID([kw rough in title],FIND(" ",[kw rough in title])+1,20),[kw rough in title]),",","."))</f>
        <v>#N/A</v>
      </c>
      <c r="L5867" s="1">
        <f>IFERROR(FIND("kW",[desc]),0)</f>
        <v>0</v>
      </c>
      <c r="M5867">
        <f t="array" ref="M5867">MIN(IFERROR(FIND(IstNumbers,E5867),""))</f>
        <v>33</v>
      </c>
      <c r="N5867" s="1" t="b">
        <f>IF([first '# in desc]&lt;[pos kw in desc],MID([desc],[pos kw in desc]-7,7))</f>
        <v>0</v>
      </c>
      <c r="O58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67" s="1" t="str">
        <f>TRIM(IF([first '# in desc]&lt;[pos kw in desc],MID([desc],[pos kw in desc]-6,6),FALSE))</f>
        <v>FALSCH</v>
      </c>
      <c r="Q5867" s="1" t="b">
        <f>IF(LEN([manuell])=0,IFERROR([kw fine in title]*1,IFERROR(SUMPRODUCT(COUNTIF(IsDigits,MID([kw in desc],ROW($A$1:$A$150),1)))=LEN([kw in desc]),#N/A)),[manuell])</f>
        <v>0</v>
      </c>
      <c r="R5867" s="1" t="str">
        <f>IF([pos kw in title]&gt;0,MID(J5867,#REF!,4),IF([first '# in title]&gt;0,MID([title],[first '# in title],3),IF([first '# in title]&gt;0,MID([desc],#REF!,3),VLOOKUP([productid],$G$2:$R$1386,8))))</f>
        <v>146</v>
      </c>
      <c r="S5867" s="1" t="e">
        <f>IF([kw in desc]=[kw rough in title],[kw in desc]*1,IFERROR(LEFT([kw_dirty],3)*1,IFERROR(LEFT([kw_dirty],2)*1,"n.a.")))</f>
        <v>#N/A</v>
      </c>
      <c r="T5867" s="1"/>
      <c r="U5867" s="1" t="e">
        <f>VLOOKUP(Tabelle1[[#This Row],[productid]],Tabelle2[#All],2,FALSE)</f>
        <v>#N/A</v>
      </c>
    </row>
    <row r="5868" spans="1:21">
      <c r="A5868" t="s">
        <v>5548</v>
      </c>
      <c r="B5868">
        <v>3499</v>
      </c>
      <c r="C5868">
        <v>289859</v>
      </c>
      <c r="D5868" t="s">
        <v>9637</v>
      </c>
      <c r="E5868" t="s">
        <v>9638</v>
      </c>
      <c r="F5868">
        <v>18406</v>
      </c>
      <c r="G5868">
        <v>2286143</v>
      </c>
      <c r="H5868">
        <f t="shared" si="91"/>
        <v>0</v>
      </c>
      <c r="I5868">
        <f t="array" ref="I5868">MIN(IFERROR(FIND(IstNumbers,A5868),""))</f>
        <v>22</v>
      </c>
      <c r="J5868" s="1" t="e">
        <f>IF([first '# in title]&lt;[pos kw in title],MID([title],[pos kw in title]-6,6),#N/A)</f>
        <v>#N/A</v>
      </c>
      <c r="K5868" s="1" t="e">
        <f>IFERROR(MID(SUBSTITUTE([kw rough in title],",","."),FIND("(",[kw rough in title])+1,20),SUBSTITUTE(IFERROR(MID([kw rough in title],FIND(" ",[kw rough in title])+1,20),[kw rough in title]),",","."))</f>
        <v>#N/A</v>
      </c>
      <c r="L5868" s="1">
        <f>IFERROR(FIND("kW",[desc]),0)</f>
        <v>0</v>
      </c>
      <c r="M5868">
        <f t="array" ref="M5868">MIN(IFERROR(FIND(IstNumbers,E5868),""))</f>
        <v>33</v>
      </c>
      <c r="N5868" s="1" t="b">
        <f>IF([first '# in desc]&lt;[pos kw in desc],MID([desc],[pos kw in desc]-7,7))</f>
        <v>0</v>
      </c>
      <c r="O58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68" s="1" t="str">
        <f>TRIM(IF([first '# in desc]&lt;[pos kw in desc],MID([desc],[pos kw in desc]-6,6),FALSE))</f>
        <v>FALSCH</v>
      </c>
      <c r="Q5868" s="1" t="b">
        <f>IF(LEN([manuell])=0,IFERROR([kw fine in title]*1,IFERROR(SUMPRODUCT(COUNTIF(IsDigits,MID([kw in desc],ROW($A$1:$A$150),1)))=LEN([kw in desc]),#N/A)),[manuell])</f>
        <v>0</v>
      </c>
      <c r="R5868" s="1" t="str">
        <f>IF([pos kw in title]&gt;0,MID(J5868,#REF!,4),IF([first '# in title]&gt;0,MID([title],[first '# in title],3),IF([first '# in title]&gt;0,MID([desc],#REF!,3),VLOOKUP([productid],$G$2:$R$1386,8))))</f>
        <v>146</v>
      </c>
      <c r="S5868" s="1" t="e">
        <f>IF([kw in desc]=[kw rough in title],[kw in desc]*1,IFERROR(LEFT([kw_dirty],3)*1,IFERROR(LEFT([kw_dirty],2)*1,"n.a.")))</f>
        <v>#N/A</v>
      </c>
      <c r="T5868" s="1"/>
      <c r="U5868" s="1" t="e">
        <f>VLOOKUP(Tabelle1[[#This Row],[productid]],Tabelle2[#All],2,FALSE)</f>
        <v>#N/A</v>
      </c>
    </row>
    <row r="5869" spans="1:21">
      <c r="A5869" t="s">
        <v>5548</v>
      </c>
      <c r="B5869">
        <v>3499</v>
      </c>
      <c r="C5869">
        <v>289859</v>
      </c>
      <c r="D5869" t="s">
        <v>9639</v>
      </c>
      <c r="E5869" t="s">
        <v>9640</v>
      </c>
      <c r="F5869">
        <v>18406</v>
      </c>
      <c r="G5869">
        <v>2286143</v>
      </c>
      <c r="H5869">
        <f t="shared" si="91"/>
        <v>0</v>
      </c>
      <c r="I5869">
        <f t="array" ref="I5869">MIN(IFERROR(FIND(IstNumbers,A5869),""))</f>
        <v>22</v>
      </c>
      <c r="J5869" s="1" t="e">
        <f>IF([first '# in title]&lt;[pos kw in title],MID([title],[pos kw in title]-6,6),#N/A)</f>
        <v>#N/A</v>
      </c>
      <c r="K5869" s="1" t="e">
        <f>IFERROR(MID(SUBSTITUTE([kw rough in title],",","."),FIND("(",[kw rough in title])+1,20),SUBSTITUTE(IFERROR(MID([kw rough in title],FIND(" ",[kw rough in title])+1,20),[kw rough in title]),",","."))</f>
        <v>#N/A</v>
      </c>
      <c r="L5869" s="1">
        <f>IFERROR(FIND("kW",[desc]),0)</f>
        <v>0</v>
      </c>
      <c r="M5869">
        <f t="array" ref="M5869">MIN(IFERROR(FIND(IstNumbers,E5869),""))</f>
        <v>33</v>
      </c>
      <c r="N5869" s="1" t="b">
        <f>IF([first '# in desc]&lt;[pos kw in desc],MID([desc],[pos kw in desc]-7,7))</f>
        <v>0</v>
      </c>
      <c r="O58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69" s="1" t="str">
        <f>TRIM(IF([first '# in desc]&lt;[pos kw in desc],MID([desc],[pos kw in desc]-6,6),FALSE))</f>
        <v>FALSCH</v>
      </c>
      <c r="Q5869" s="1" t="b">
        <f>IF(LEN([manuell])=0,IFERROR([kw fine in title]*1,IFERROR(SUMPRODUCT(COUNTIF(IsDigits,MID([kw in desc],ROW($A$1:$A$150),1)))=LEN([kw in desc]),#N/A)),[manuell])</f>
        <v>0</v>
      </c>
      <c r="R5869" s="1" t="str">
        <f>IF([pos kw in title]&gt;0,MID(J5869,#REF!,4),IF([first '# in title]&gt;0,MID([title],[first '# in title],3),IF([first '# in title]&gt;0,MID([desc],#REF!,3),VLOOKUP([productid],$G$2:$R$1386,8))))</f>
        <v>146</v>
      </c>
      <c r="S5869" s="1" t="e">
        <f>IF([kw in desc]=[kw rough in title],[kw in desc]*1,IFERROR(LEFT([kw_dirty],3)*1,IFERROR(LEFT([kw_dirty],2)*1,"n.a.")))</f>
        <v>#N/A</v>
      </c>
      <c r="T5869" s="1"/>
      <c r="U5869" s="1" t="e">
        <f>VLOOKUP(Tabelle1[[#This Row],[productid]],Tabelle2[#All],2,FALSE)</f>
        <v>#N/A</v>
      </c>
    </row>
    <row r="5870" spans="1:21" hidden="1">
      <c r="A5870" t="s">
        <v>563</v>
      </c>
      <c r="B5870">
        <v>4240</v>
      </c>
      <c r="C5870">
        <v>289859</v>
      </c>
      <c r="D5870" t="s">
        <v>9641</v>
      </c>
      <c r="E5870" t="s">
        <v>9642</v>
      </c>
      <c r="F5870">
        <v>18406</v>
      </c>
      <c r="G5870">
        <v>3497887</v>
      </c>
      <c r="H5870">
        <f t="shared" si="91"/>
        <v>55</v>
      </c>
      <c r="I5870">
        <f t="array" ref="I5870">MIN(IFERROR(FIND(IstNumbers,A5870),""))</f>
        <v>29</v>
      </c>
      <c r="J5870" s="1" t="str">
        <f>IF([first '# in title]&lt;[pos kw in title],MID([title],[pos kw in title]-6,6),#N/A)</f>
        <v xml:space="preserve">L (42 </v>
      </c>
      <c r="K587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70" s="1">
        <f>IFERROR(FIND("kW",[desc]),0)</f>
        <v>70</v>
      </c>
      <c r="M5870">
        <f t="array" ref="M5870">MIN(IFERROR(FIND(IstNumbers,E5870),""))</f>
        <v>34</v>
      </c>
      <c r="N5870" s="1" t="str">
        <f>IF([first '# in desc]&lt;[pos kw in desc],MID([desc],[pos kw in desc]-7,7))</f>
        <v xml:space="preserve">­me 42 </v>
      </c>
      <c r="O58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70" s="1" t="str">
        <f>TRIM(IF([first '# in desc]&lt;[pos kw in desc],MID([desc],[pos kw in desc]-6,6),FALSE))</f>
        <v>me 42</v>
      </c>
      <c r="Q5870" s="1">
        <f>IF(LEN([manuell])=0,IFERROR([kw fine in title]*1,IFERROR(SUMPRODUCT(COUNTIF(IsDigits,MID([kw in desc],ROW($A$1:$A$150),1)))=LEN([kw in desc]),#N/A)),[manuell])</f>
        <v>42</v>
      </c>
      <c r="R5870" s="1" t="e">
        <f>IF([pos kw in title]&gt;0,MID(J5870,#REF!,4),IF([first '# in title]&gt;0,MID([title],[first '# in title],3),IF([first '# in title]&gt;0,MID([desc],#REF!,3),VLOOKUP([productid],$G$2:$R$1386,8))))</f>
        <v>#REF!</v>
      </c>
      <c r="S5870" s="1" t="str">
        <f>IF([kw in desc]=[kw rough in title],[kw in desc]*1,IFERROR(LEFT([kw_dirty],3)*1,IFERROR(LEFT([kw_dirty],2)*1,"n.a.")))</f>
        <v>n.a.</v>
      </c>
      <c r="T5870" s="1"/>
      <c r="U5870" s="1">
        <f>VLOOKUP(Tabelle1[[#This Row],[productid]],Tabelle2[#All],2,FALSE)</f>
        <v>42</v>
      </c>
    </row>
    <row r="5871" spans="1:21" hidden="1">
      <c r="A5871" t="s">
        <v>5473</v>
      </c>
      <c r="B5871">
        <v>3970</v>
      </c>
      <c r="C5871">
        <v>289859</v>
      </c>
      <c r="D5871" t="s">
        <v>9643</v>
      </c>
      <c r="E5871" t="s">
        <v>8784</v>
      </c>
      <c r="F5871">
        <v>18406</v>
      </c>
      <c r="G5871">
        <v>1750863</v>
      </c>
      <c r="H5871">
        <f t="shared" si="91"/>
        <v>0</v>
      </c>
      <c r="I5871">
        <f t="array" ref="I5871">MIN(IFERROR(FIND(IstNumbers,A5871),""))</f>
        <v>21</v>
      </c>
      <c r="J5871" s="1" t="e">
        <f>IF([first '# in title]&lt;[pos kw in title],MID([title],[pos kw in title]-6,6),#N/A)</f>
        <v>#N/A</v>
      </c>
      <c r="K5871" s="1" t="e">
        <f>IFERROR(MID(SUBSTITUTE([kw rough in title],",","."),FIND("(",[kw rough in title])+1,20),SUBSTITUTE(IFERROR(MID([kw rough in title],FIND(" ",[kw rough in title])+1,20),[kw rough in title]),",","."))</f>
        <v>#N/A</v>
      </c>
      <c r="L5871" s="1">
        <f>IFERROR(FIND("kW",[desc]),0)</f>
        <v>70</v>
      </c>
      <c r="M5871">
        <f t="array" ref="M5871">MIN(IFERROR(FIND(IstNumbers,E5871),""))</f>
        <v>34</v>
      </c>
      <c r="N5871" s="1" t="str">
        <f>IF([first '# in desc]&lt;[pos kw in desc],MID([desc],[pos kw in desc]-7,7))</f>
        <v xml:space="preserve">­me 42 </v>
      </c>
      <c r="O587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71" s="1" t="str">
        <f>TRIM(IF([first '# in desc]&lt;[pos kw in desc],MID([desc],[pos kw in desc]-6,6),FALSE))</f>
        <v>me 42</v>
      </c>
      <c r="Q5871" s="1" t="b">
        <f>IF(LEN([manuell])=0,IFERROR([kw fine in title]*1,IFERROR(SUMPRODUCT(COUNTIF(IsDigits,MID([kw in desc],ROW($A$1:$A$150),1)))=LEN([kw in desc]),#N/A)),[manuell])</f>
        <v>0</v>
      </c>
      <c r="R5871" s="1" t="str">
        <f>IF([pos kw in title]&gt;0,MID(J5871,#REF!,4),IF([first '# in title]&gt;0,MID([title],[first '# in title],3),IF([first '# in title]&gt;0,MID([desc],#REF!,3),VLOOKUP([productid],$G$2:$R$1386,8))))</f>
        <v xml:space="preserve">42 </v>
      </c>
      <c r="S5871" s="1" t="e">
        <f>IF([kw in desc]=[kw rough in title],[kw in desc]*1,IFERROR(LEFT([kw_dirty],3)*1,IFERROR(LEFT([kw_dirty],2)*1,"n.a.")))</f>
        <v>#N/A</v>
      </c>
      <c r="T5871" s="1"/>
      <c r="U5871" s="1">
        <f>VLOOKUP(Tabelle1[[#This Row],[productid]],Tabelle2[#All],2,FALSE)</f>
        <v>42</v>
      </c>
    </row>
    <row r="5872" spans="1:21">
      <c r="A5872" t="s">
        <v>5548</v>
      </c>
      <c r="B5872">
        <v>3499</v>
      </c>
      <c r="C5872">
        <v>289859</v>
      </c>
      <c r="D5872" t="s">
        <v>9644</v>
      </c>
      <c r="E5872" t="s">
        <v>9645</v>
      </c>
      <c r="F5872">
        <v>18406</v>
      </c>
      <c r="G5872">
        <v>2286143</v>
      </c>
      <c r="H5872">
        <f t="shared" si="91"/>
        <v>0</v>
      </c>
      <c r="I5872">
        <f t="array" ref="I5872">MIN(IFERROR(FIND(IstNumbers,A5872),""))</f>
        <v>22</v>
      </c>
      <c r="J5872" s="1" t="e">
        <f>IF([first '# in title]&lt;[pos kw in title],MID([title],[pos kw in title]-6,6),#N/A)</f>
        <v>#N/A</v>
      </c>
      <c r="K5872" s="1" t="e">
        <f>IFERROR(MID(SUBSTITUTE([kw rough in title],",","."),FIND("(",[kw rough in title])+1,20),SUBSTITUTE(IFERROR(MID([kw rough in title],FIND(" ",[kw rough in title])+1,20),[kw rough in title]),",","."))</f>
        <v>#N/A</v>
      </c>
      <c r="L5872" s="1">
        <f>IFERROR(FIND("kW",[desc]),0)</f>
        <v>0</v>
      </c>
      <c r="M5872">
        <f t="array" ref="M5872">MIN(IFERROR(FIND(IstNumbers,E5872),""))</f>
        <v>33</v>
      </c>
      <c r="N5872" s="1" t="b">
        <f>IF([first '# in desc]&lt;[pos kw in desc],MID([desc],[pos kw in desc]-7,7))</f>
        <v>0</v>
      </c>
      <c r="O58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72" s="1" t="str">
        <f>TRIM(IF([first '# in desc]&lt;[pos kw in desc],MID([desc],[pos kw in desc]-6,6),FALSE))</f>
        <v>FALSCH</v>
      </c>
      <c r="Q5872" s="1" t="b">
        <f>IF(LEN([manuell])=0,IFERROR([kw fine in title]*1,IFERROR(SUMPRODUCT(COUNTIF(IsDigits,MID([kw in desc],ROW($A$1:$A$150),1)))=LEN([kw in desc]),#N/A)),[manuell])</f>
        <v>0</v>
      </c>
      <c r="R5872" s="1" t="str">
        <f>IF([pos kw in title]&gt;0,MID(J5872,#REF!,4),IF([first '# in title]&gt;0,MID([title],[first '# in title],3),IF([first '# in title]&gt;0,MID([desc],#REF!,3),VLOOKUP([productid],$G$2:$R$1386,8))))</f>
        <v>146</v>
      </c>
      <c r="S5872" s="1" t="e">
        <f>IF([kw in desc]=[kw rough in title],[kw in desc]*1,IFERROR(LEFT([kw_dirty],3)*1,IFERROR(LEFT([kw_dirty],2)*1,"n.a.")))</f>
        <v>#N/A</v>
      </c>
      <c r="T5872" s="1"/>
      <c r="U5872" s="1" t="e">
        <f>VLOOKUP(Tabelle1[[#This Row],[productid]],Tabelle2[#All],2,FALSE)</f>
        <v>#N/A</v>
      </c>
    </row>
    <row r="5873" spans="1:21" hidden="1">
      <c r="A5873" t="s">
        <v>563</v>
      </c>
      <c r="B5873">
        <v>4245</v>
      </c>
      <c r="C5873">
        <v>289859</v>
      </c>
      <c r="D5873" t="s">
        <v>9646</v>
      </c>
      <c r="E5873" t="s">
        <v>9647</v>
      </c>
      <c r="F5873">
        <v>18406</v>
      </c>
      <c r="G5873">
        <v>3497887</v>
      </c>
      <c r="H5873">
        <f t="shared" si="91"/>
        <v>55</v>
      </c>
      <c r="I5873">
        <f t="array" ref="I5873">MIN(IFERROR(FIND(IstNumbers,A5873),""))</f>
        <v>29</v>
      </c>
      <c r="J5873" s="1" t="str">
        <f>IF([first '# in title]&lt;[pos kw in title],MID([title],[pos kw in title]-6,6),#N/A)</f>
        <v xml:space="preserve">L (42 </v>
      </c>
      <c r="K587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73" s="1">
        <f>IFERROR(FIND("kW",[desc]),0)</f>
        <v>70</v>
      </c>
      <c r="M5873">
        <f t="array" ref="M5873">MIN(IFERROR(FIND(IstNumbers,E5873),""))</f>
        <v>34</v>
      </c>
      <c r="N5873" s="1" t="str">
        <f>IF([first '# in desc]&lt;[pos kw in desc],MID([desc],[pos kw in desc]-7,7))</f>
        <v xml:space="preserve">­me 42 </v>
      </c>
      <c r="O58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73" s="1" t="str">
        <f>TRIM(IF([first '# in desc]&lt;[pos kw in desc],MID([desc],[pos kw in desc]-6,6),FALSE))</f>
        <v>me 42</v>
      </c>
      <c r="Q5873" s="1">
        <f>IF(LEN([manuell])=0,IFERROR([kw fine in title]*1,IFERROR(SUMPRODUCT(COUNTIF(IsDigits,MID([kw in desc],ROW($A$1:$A$150),1)))=LEN([kw in desc]),#N/A)),[manuell])</f>
        <v>42</v>
      </c>
      <c r="R5873" s="1" t="e">
        <f>IF([pos kw in title]&gt;0,MID(J5873,#REF!,4),IF([first '# in title]&gt;0,MID([title],[first '# in title],3),IF([first '# in title]&gt;0,MID([desc],#REF!,3),VLOOKUP([productid],$G$2:$R$1386,8))))</f>
        <v>#REF!</v>
      </c>
      <c r="S5873" s="1" t="str">
        <f>IF([kw in desc]=[kw rough in title],[kw in desc]*1,IFERROR(LEFT([kw_dirty],3)*1,IFERROR(LEFT([kw_dirty],2)*1,"n.a.")))</f>
        <v>n.a.</v>
      </c>
      <c r="T5873" s="1"/>
      <c r="U5873" s="1">
        <f>VLOOKUP(Tabelle1[[#This Row],[productid]],Tabelle2[#All],2,FALSE)</f>
        <v>42</v>
      </c>
    </row>
    <row r="5874" spans="1:21" hidden="1">
      <c r="A5874" t="s">
        <v>5473</v>
      </c>
      <c r="B5874">
        <v>3975</v>
      </c>
      <c r="C5874">
        <v>289859</v>
      </c>
      <c r="D5874" t="s">
        <v>9648</v>
      </c>
      <c r="E5874" t="s">
        <v>8820</v>
      </c>
      <c r="F5874">
        <v>18406</v>
      </c>
      <c r="G5874">
        <v>1750863</v>
      </c>
      <c r="H5874">
        <f t="shared" si="91"/>
        <v>0</v>
      </c>
      <c r="I5874">
        <f t="array" ref="I5874">MIN(IFERROR(FIND(IstNumbers,A5874),""))</f>
        <v>21</v>
      </c>
      <c r="J5874" s="1" t="e">
        <f>IF([first '# in title]&lt;[pos kw in title],MID([title],[pos kw in title]-6,6),#N/A)</f>
        <v>#N/A</v>
      </c>
      <c r="K5874" s="1" t="e">
        <f>IFERROR(MID(SUBSTITUTE([kw rough in title],",","."),FIND("(",[kw rough in title])+1,20),SUBSTITUTE(IFERROR(MID([kw rough in title],FIND(" ",[kw rough in title])+1,20),[kw rough in title]),",","."))</f>
        <v>#N/A</v>
      </c>
      <c r="L5874" s="1">
        <f>IFERROR(FIND("kW",[desc]),0)</f>
        <v>70</v>
      </c>
      <c r="M5874">
        <f t="array" ref="M5874">MIN(IFERROR(FIND(IstNumbers,E5874),""))</f>
        <v>34</v>
      </c>
      <c r="N5874" s="1" t="str">
        <f>IF([first '# in desc]&lt;[pos kw in desc],MID([desc],[pos kw in desc]-7,7))</f>
        <v xml:space="preserve">­me 42 </v>
      </c>
      <c r="O58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74" s="1" t="str">
        <f>TRIM(IF([first '# in desc]&lt;[pos kw in desc],MID([desc],[pos kw in desc]-6,6),FALSE))</f>
        <v>me 42</v>
      </c>
      <c r="Q5874" s="1" t="b">
        <f>IF(LEN([manuell])=0,IFERROR([kw fine in title]*1,IFERROR(SUMPRODUCT(COUNTIF(IsDigits,MID([kw in desc],ROW($A$1:$A$150),1)))=LEN([kw in desc]),#N/A)),[manuell])</f>
        <v>0</v>
      </c>
      <c r="R5874" s="1" t="str">
        <f>IF([pos kw in title]&gt;0,MID(J5874,#REF!,4),IF([first '# in title]&gt;0,MID([title],[first '# in title],3),IF([first '# in title]&gt;0,MID([desc],#REF!,3),VLOOKUP([productid],$G$2:$R$1386,8))))</f>
        <v xml:space="preserve">42 </v>
      </c>
      <c r="S5874" s="1" t="e">
        <f>IF([kw in desc]=[kw rough in title],[kw in desc]*1,IFERROR(LEFT([kw_dirty],3)*1,IFERROR(LEFT([kw_dirty],2)*1,"n.a.")))</f>
        <v>#N/A</v>
      </c>
      <c r="T5874" s="1"/>
      <c r="U5874" s="1">
        <f>VLOOKUP(Tabelle1[[#This Row],[productid]],Tabelle2[#All],2,FALSE)</f>
        <v>42</v>
      </c>
    </row>
    <row r="5875" spans="1:21">
      <c r="A5875" t="s">
        <v>5548</v>
      </c>
      <c r="B5875">
        <v>3499</v>
      </c>
      <c r="C5875">
        <v>289859</v>
      </c>
      <c r="D5875" t="s">
        <v>9649</v>
      </c>
      <c r="E5875" t="s">
        <v>9650</v>
      </c>
      <c r="F5875">
        <v>18406</v>
      </c>
      <c r="G5875">
        <v>2286143</v>
      </c>
      <c r="H5875">
        <f t="shared" si="91"/>
        <v>0</v>
      </c>
      <c r="I5875">
        <f t="array" ref="I5875">MIN(IFERROR(FIND(IstNumbers,A5875),""))</f>
        <v>22</v>
      </c>
      <c r="J5875" s="1" t="e">
        <f>IF([first '# in title]&lt;[pos kw in title],MID([title],[pos kw in title]-6,6),#N/A)</f>
        <v>#N/A</v>
      </c>
      <c r="K5875" s="1" t="e">
        <f>IFERROR(MID(SUBSTITUTE([kw rough in title],",","."),FIND("(",[kw rough in title])+1,20),SUBSTITUTE(IFERROR(MID([kw rough in title],FIND(" ",[kw rough in title])+1,20),[kw rough in title]),",","."))</f>
        <v>#N/A</v>
      </c>
      <c r="L5875" s="1">
        <f>IFERROR(FIND("kW",[desc]),0)</f>
        <v>0</v>
      </c>
      <c r="M5875">
        <f t="array" ref="M5875">MIN(IFERROR(FIND(IstNumbers,E5875),""))</f>
        <v>33</v>
      </c>
      <c r="N5875" s="1" t="b">
        <f>IF([first '# in desc]&lt;[pos kw in desc],MID([desc],[pos kw in desc]-7,7))</f>
        <v>0</v>
      </c>
      <c r="O58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75" s="1" t="str">
        <f>TRIM(IF([first '# in desc]&lt;[pos kw in desc],MID([desc],[pos kw in desc]-6,6),FALSE))</f>
        <v>FALSCH</v>
      </c>
      <c r="Q5875" s="1" t="b">
        <f>IF(LEN([manuell])=0,IFERROR([kw fine in title]*1,IFERROR(SUMPRODUCT(COUNTIF(IsDigits,MID([kw in desc],ROW($A$1:$A$150),1)))=LEN([kw in desc]),#N/A)),[manuell])</f>
        <v>0</v>
      </c>
      <c r="R5875" s="1" t="str">
        <f>IF([pos kw in title]&gt;0,MID(J5875,#REF!,4),IF([first '# in title]&gt;0,MID([title],[first '# in title],3),IF([first '# in title]&gt;0,MID([desc],#REF!,3),VLOOKUP([productid],$G$2:$R$1386,8))))</f>
        <v>146</v>
      </c>
      <c r="S5875" s="1" t="e">
        <f>IF([kw in desc]=[kw rough in title],[kw in desc]*1,IFERROR(LEFT([kw_dirty],3)*1,IFERROR(LEFT([kw_dirty],2)*1,"n.a.")))</f>
        <v>#N/A</v>
      </c>
      <c r="T5875" s="1"/>
      <c r="U5875" s="1" t="e">
        <f>VLOOKUP(Tabelle1[[#This Row],[productid]],Tabelle2[#All],2,FALSE)</f>
        <v>#N/A</v>
      </c>
    </row>
    <row r="5876" spans="1:21" hidden="1">
      <c r="A5876" t="s">
        <v>563</v>
      </c>
      <c r="B5876">
        <v>4245</v>
      </c>
      <c r="C5876">
        <v>289859</v>
      </c>
      <c r="D5876" t="s">
        <v>9651</v>
      </c>
      <c r="E5876" t="s">
        <v>9652</v>
      </c>
      <c r="F5876">
        <v>18406</v>
      </c>
      <c r="G5876">
        <v>3497887</v>
      </c>
      <c r="H5876">
        <f t="shared" si="91"/>
        <v>55</v>
      </c>
      <c r="I5876">
        <f t="array" ref="I5876">MIN(IFERROR(FIND(IstNumbers,A5876),""))</f>
        <v>29</v>
      </c>
      <c r="J5876" s="1" t="str">
        <f>IF([first '# in title]&lt;[pos kw in title],MID([title],[pos kw in title]-6,6),#N/A)</f>
        <v xml:space="preserve">L (42 </v>
      </c>
      <c r="K587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76" s="1">
        <f>IFERROR(FIND("kW",[desc]),0)</f>
        <v>70</v>
      </c>
      <c r="M5876">
        <f t="array" ref="M5876">MIN(IFERROR(FIND(IstNumbers,E5876),""))</f>
        <v>34</v>
      </c>
      <c r="N5876" s="1" t="str">
        <f>IF([first '# in desc]&lt;[pos kw in desc],MID([desc],[pos kw in desc]-7,7))</f>
        <v xml:space="preserve">­me 42 </v>
      </c>
      <c r="O58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76" s="1" t="str">
        <f>TRIM(IF([first '# in desc]&lt;[pos kw in desc],MID([desc],[pos kw in desc]-6,6),FALSE))</f>
        <v>me 42</v>
      </c>
      <c r="Q5876" s="1">
        <f>IF(LEN([manuell])=0,IFERROR([kw fine in title]*1,IFERROR(SUMPRODUCT(COUNTIF(IsDigits,MID([kw in desc],ROW($A$1:$A$150),1)))=LEN([kw in desc]),#N/A)),[manuell])</f>
        <v>42</v>
      </c>
      <c r="R5876" s="1" t="e">
        <f>IF([pos kw in title]&gt;0,MID(J5876,#REF!,4),IF([first '# in title]&gt;0,MID([title],[first '# in title],3),IF([first '# in title]&gt;0,MID([desc],#REF!,3),VLOOKUP([productid],$G$2:$R$1386,8))))</f>
        <v>#REF!</v>
      </c>
      <c r="S5876" s="1" t="str">
        <f>IF([kw in desc]=[kw rough in title],[kw in desc]*1,IFERROR(LEFT([kw_dirty],3)*1,IFERROR(LEFT([kw_dirty],2)*1,"n.a.")))</f>
        <v>n.a.</v>
      </c>
      <c r="T5876" s="1"/>
      <c r="U5876" s="1">
        <f>VLOOKUP(Tabelle1[[#This Row],[productid]],Tabelle2[#All],2,FALSE)</f>
        <v>42</v>
      </c>
    </row>
    <row r="5877" spans="1:21" hidden="1">
      <c r="A5877" t="s">
        <v>5473</v>
      </c>
      <c r="B5877">
        <v>3975</v>
      </c>
      <c r="C5877">
        <v>289859</v>
      </c>
      <c r="D5877" t="s">
        <v>9653</v>
      </c>
      <c r="E5877" t="s">
        <v>7715</v>
      </c>
      <c r="F5877">
        <v>18406</v>
      </c>
      <c r="G5877">
        <v>1750863</v>
      </c>
      <c r="H5877">
        <f t="shared" si="91"/>
        <v>0</v>
      </c>
      <c r="I5877">
        <f t="array" ref="I5877">MIN(IFERROR(FIND(IstNumbers,A5877),""))</f>
        <v>21</v>
      </c>
      <c r="J5877" s="1" t="e">
        <f>IF([first '# in title]&lt;[pos kw in title],MID([title],[pos kw in title]-6,6),#N/A)</f>
        <v>#N/A</v>
      </c>
      <c r="K5877" s="1" t="e">
        <f>IFERROR(MID(SUBSTITUTE([kw rough in title],",","."),FIND("(",[kw rough in title])+1,20),SUBSTITUTE(IFERROR(MID([kw rough in title],FIND(" ",[kw rough in title])+1,20),[kw rough in title]),",","."))</f>
        <v>#N/A</v>
      </c>
      <c r="L5877" s="1">
        <f>IFERROR(FIND("kW",[desc]),0)</f>
        <v>70</v>
      </c>
      <c r="M5877">
        <f t="array" ref="M5877">MIN(IFERROR(FIND(IstNumbers,E5877),""))</f>
        <v>34</v>
      </c>
      <c r="N5877" s="1" t="str">
        <f>IF([first '# in desc]&lt;[pos kw in desc],MID([desc],[pos kw in desc]-7,7))</f>
        <v xml:space="preserve">­me 42 </v>
      </c>
      <c r="O58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77" s="1" t="str">
        <f>TRIM(IF([first '# in desc]&lt;[pos kw in desc],MID([desc],[pos kw in desc]-6,6),FALSE))</f>
        <v>me 42</v>
      </c>
      <c r="Q5877" s="1" t="b">
        <f>IF(LEN([manuell])=0,IFERROR([kw fine in title]*1,IFERROR(SUMPRODUCT(COUNTIF(IsDigits,MID([kw in desc],ROW($A$1:$A$150),1)))=LEN([kw in desc]),#N/A)),[manuell])</f>
        <v>0</v>
      </c>
      <c r="R5877" s="1" t="str">
        <f>IF([pos kw in title]&gt;0,MID(J5877,#REF!,4),IF([first '# in title]&gt;0,MID([title],[first '# in title],3),IF([first '# in title]&gt;0,MID([desc],#REF!,3),VLOOKUP([productid],$G$2:$R$1386,8))))</f>
        <v xml:space="preserve">42 </v>
      </c>
      <c r="S5877" s="1" t="e">
        <f>IF([kw in desc]=[kw rough in title],[kw in desc]*1,IFERROR(LEFT([kw_dirty],3)*1,IFERROR(LEFT([kw_dirty],2)*1,"n.a.")))</f>
        <v>#N/A</v>
      </c>
      <c r="T5877" s="1"/>
      <c r="U5877" s="1">
        <f>VLOOKUP(Tabelle1[[#This Row],[productid]],Tabelle2[#All],2,FALSE)</f>
        <v>42</v>
      </c>
    </row>
    <row r="5878" spans="1:21">
      <c r="A5878" t="s">
        <v>5548</v>
      </c>
      <c r="B5878">
        <v>3499</v>
      </c>
      <c r="C5878">
        <v>289859</v>
      </c>
      <c r="D5878" t="s">
        <v>9654</v>
      </c>
      <c r="E5878" t="s">
        <v>9655</v>
      </c>
      <c r="F5878">
        <v>18406</v>
      </c>
      <c r="G5878">
        <v>2286143</v>
      </c>
      <c r="H5878">
        <f t="shared" si="91"/>
        <v>0</v>
      </c>
      <c r="I5878">
        <f t="array" ref="I5878">MIN(IFERROR(FIND(IstNumbers,A5878),""))</f>
        <v>22</v>
      </c>
      <c r="J5878" s="1" t="e">
        <f>IF([first '# in title]&lt;[pos kw in title],MID([title],[pos kw in title]-6,6),#N/A)</f>
        <v>#N/A</v>
      </c>
      <c r="K5878" s="1" t="e">
        <f>IFERROR(MID(SUBSTITUTE([kw rough in title],",","."),FIND("(",[kw rough in title])+1,20),SUBSTITUTE(IFERROR(MID([kw rough in title],FIND(" ",[kw rough in title])+1,20),[kw rough in title]),",","."))</f>
        <v>#N/A</v>
      </c>
      <c r="L5878" s="1">
        <f>IFERROR(FIND("kW",[desc]),0)</f>
        <v>0</v>
      </c>
      <c r="M5878">
        <f t="array" ref="M5878">MIN(IFERROR(FIND(IstNumbers,E5878),""))</f>
        <v>33</v>
      </c>
      <c r="N5878" s="1" t="b">
        <f>IF([first '# in desc]&lt;[pos kw in desc],MID([desc],[pos kw in desc]-7,7))</f>
        <v>0</v>
      </c>
      <c r="O58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78" s="1" t="str">
        <f>TRIM(IF([first '# in desc]&lt;[pos kw in desc],MID([desc],[pos kw in desc]-6,6),FALSE))</f>
        <v>FALSCH</v>
      </c>
      <c r="Q5878" s="1" t="b">
        <f>IF(LEN([manuell])=0,IFERROR([kw fine in title]*1,IFERROR(SUMPRODUCT(COUNTIF(IsDigits,MID([kw in desc],ROW($A$1:$A$150),1)))=LEN([kw in desc]),#N/A)),[manuell])</f>
        <v>0</v>
      </c>
      <c r="R5878" s="1" t="str">
        <f>IF([pos kw in title]&gt;0,MID(J5878,#REF!,4),IF([first '# in title]&gt;0,MID([title],[first '# in title],3),IF([first '# in title]&gt;0,MID([desc],#REF!,3),VLOOKUP([productid],$G$2:$R$1386,8))))</f>
        <v>146</v>
      </c>
      <c r="S5878" s="1" t="e">
        <f>IF([kw in desc]=[kw rough in title],[kw in desc]*1,IFERROR(LEFT([kw_dirty],3)*1,IFERROR(LEFT([kw_dirty],2)*1,"n.a.")))</f>
        <v>#N/A</v>
      </c>
      <c r="T5878" s="1"/>
      <c r="U5878" s="1" t="e">
        <f>VLOOKUP(Tabelle1[[#This Row],[productid]],Tabelle2[#All],2,FALSE)</f>
        <v>#N/A</v>
      </c>
    </row>
    <row r="5879" spans="1:21" hidden="1">
      <c r="A5879" t="s">
        <v>563</v>
      </c>
      <c r="B5879">
        <v>4250</v>
      </c>
      <c r="C5879">
        <v>289859</v>
      </c>
      <c r="D5879" t="s">
        <v>9656</v>
      </c>
      <c r="E5879" t="s">
        <v>9208</v>
      </c>
      <c r="F5879">
        <v>18406</v>
      </c>
      <c r="G5879">
        <v>3497887</v>
      </c>
      <c r="H5879">
        <f t="shared" si="91"/>
        <v>55</v>
      </c>
      <c r="I5879">
        <f t="array" ref="I5879">MIN(IFERROR(FIND(IstNumbers,A5879),""))</f>
        <v>29</v>
      </c>
      <c r="J5879" s="1" t="str">
        <f>IF([first '# in title]&lt;[pos kw in title],MID([title],[pos kw in title]-6,6),#N/A)</f>
        <v xml:space="preserve">L (42 </v>
      </c>
      <c r="K587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79" s="1">
        <f>IFERROR(FIND("kW",[desc]),0)</f>
        <v>70</v>
      </c>
      <c r="M5879">
        <f t="array" ref="M5879">MIN(IFERROR(FIND(IstNumbers,E5879),""))</f>
        <v>34</v>
      </c>
      <c r="N5879" s="1" t="str">
        <f>IF([first '# in desc]&lt;[pos kw in desc],MID([desc],[pos kw in desc]-7,7))</f>
        <v xml:space="preserve">­me 42 </v>
      </c>
      <c r="O587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79" s="1" t="str">
        <f>TRIM(IF([first '# in desc]&lt;[pos kw in desc],MID([desc],[pos kw in desc]-6,6),FALSE))</f>
        <v>me 42</v>
      </c>
      <c r="Q5879" s="1">
        <f>IF(LEN([manuell])=0,IFERROR([kw fine in title]*1,IFERROR(SUMPRODUCT(COUNTIF(IsDigits,MID([kw in desc],ROW($A$1:$A$150),1)))=LEN([kw in desc]),#N/A)),[manuell])</f>
        <v>42</v>
      </c>
      <c r="R5879" s="1" t="e">
        <f>IF([pos kw in title]&gt;0,MID(J5879,#REF!,4),IF([first '# in title]&gt;0,MID([title],[first '# in title],3),IF([first '# in title]&gt;0,MID([desc],#REF!,3),VLOOKUP([productid],$G$2:$R$1386,8))))</f>
        <v>#REF!</v>
      </c>
      <c r="S5879" s="1" t="str">
        <f>IF([kw in desc]=[kw rough in title],[kw in desc]*1,IFERROR(LEFT([kw_dirty],3)*1,IFERROR(LEFT([kw_dirty],2)*1,"n.a.")))</f>
        <v>n.a.</v>
      </c>
      <c r="T5879" s="1"/>
      <c r="U5879" s="1">
        <f>VLOOKUP(Tabelle1[[#This Row],[productid]],Tabelle2[#All],2,FALSE)</f>
        <v>42</v>
      </c>
    </row>
    <row r="5880" spans="1:21" hidden="1">
      <c r="A5880" t="s">
        <v>5473</v>
      </c>
      <c r="B5880">
        <v>3975</v>
      </c>
      <c r="C5880">
        <v>289859</v>
      </c>
      <c r="D5880" t="s">
        <v>9657</v>
      </c>
      <c r="E5880" t="s">
        <v>8789</v>
      </c>
      <c r="F5880">
        <v>18406</v>
      </c>
      <c r="G5880">
        <v>1750863</v>
      </c>
      <c r="H5880">
        <f t="shared" si="91"/>
        <v>0</v>
      </c>
      <c r="I5880">
        <f t="array" ref="I5880">MIN(IFERROR(FIND(IstNumbers,A5880),""))</f>
        <v>21</v>
      </c>
      <c r="J5880" s="1" t="e">
        <f>IF([first '# in title]&lt;[pos kw in title],MID([title],[pos kw in title]-6,6),#N/A)</f>
        <v>#N/A</v>
      </c>
      <c r="K5880" s="1" t="e">
        <f>IFERROR(MID(SUBSTITUTE([kw rough in title],",","."),FIND("(",[kw rough in title])+1,20),SUBSTITUTE(IFERROR(MID([kw rough in title],FIND(" ",[kw rough in title])+1,20),[kw rough in title]),",","."))</f>
        <v>#N/A</v>
      </c>
      <c r="L5880" s="1">
        <f>IFERROR(FIND("kW",[desc]),0)</f>
        <v>70</v>
      </c>
      <c r="M5880">
        <f t="array" ref="M5880">MIN(IFERROR(FIND(IstNumbers,E5880),""))</f>
        <v>34</v>
      </c>
      <c r="N5880" s="1" t="str">
        <f>IF([first '# in desc]&lt;[pos kw in desc],MID([desc],[pos kw in desc]-7,7))</f>
        <v xml:space="preserve">­me 42 </v>
      </c>
      <c r="O58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80" s="1" t="str">
        <f>TRIM(IF([first '# in desc]&lt;[pos kw in desc],MID([desc],[pos kw in desc]-6,6),FALSE))</f>
        <v>me 42</v>
      </c>
      <c r="Q5880" s="1" t="b">
        <f>IF(LEN([manuell])=0,IFERROR([kw fine in title]*1,IFERROR(SUMPRODUCT(COUNTIF(IsDigits,MID([kw in desc],ROW($A$1:$A$150),1)))=LEN([kw in desc]),#N/A)),[manuell])</f>
        <v>0</v>
      </c>
      <c r="R5880" s="1" t="str">
        <f>IF([pos kw in title]&gt;0,MID(J5880,#REF!,4),IF([first '# in title]&gt;0,MID([title],[first '# in title],3),IF([first '# in title]&gt;0,MID([desc],#REF!,3),VLOOKUP([productid],$G$2:$R$1386,8))))</f>
        <v xml:space="preserve">42 </v>
      </c>
      <c r="S5880" s="1" t="e">
        <f>IF([kw in desc]=[kw rough in title],[kw in desc]*1,IFERROR(LEFT([kw_dirty],3)*1,IFERROR(LEFT([kw_dirty],2)*1,"n.a.")))</f>
        <v>#N/A</v>
      </c>
      <c r="T5880" s="1"/>
      <c r="U5880" s="1">
        <f>VLOOKUP(Tabelle1[[#This Row],[productid]],Tabelle2[#All],2,FALSE)</f>
        <v>42</v>
      </c>
    </row>
    <row r="5881" spans="1:21">
      <c r="A5881" t="s">
        <v>5548</v>
      </c>
      <c r="B5881">
        <v>3500</v>
      </c>
      <c r="C5881">
        <v>289859</v>
      </c>
      <c r="D5881" t="s">
        <v>9658</v>
      </c>
      <c r="E5881" t="s">
        <v>9659</v>
      </c>
      <c r="F5881">
        <v>18406</v>
      </c>
      <c r="G5881">
        <v>2286143</v>
      </c>
      <c r="H5881">
        <f t="shared" si="91"/>
        <v>0</v>
      </c>
      <c r="I5881">
        <f t="array" ref="I5881">MIN(IFERROR(FIND(IstNumbers,A5881),""))</f>
        <v>22</v>
      </c>
      <c r="J5881" s="1" t="e">
        <f>IF([first '# in title]&lt;[pos kw in title],MID([title],[pos kw in title]-6,6),#N/A)</f>
        <v>#N/A</v>
      </c>
      <c r="K5881" s="1" t="e">
        <f>IFERROR(MID(SUBSTITUTE([kw rough in title],",","."),FIND("(",[kw rough in title])+1,20),SUBSTITUTE(IFERROR(MID([kw rough in title],FIND(" ",[kw rough in title])+1,20),[kw rough in title]),",","."))</f>
        <v>#N/A</v>
      </c>
      <c r="L5881" s="1">
        <f>IFERROR(FIND("kW",[desc]),0)</f>
        <v>0</v>
      </c>
      <c r="M5881">
        <f t="array" ref="M5881">MIN(IFERROR(FIND(IstNumbers,E5881),""))</f>
        <v>33</v>
      </c>
      <c r="N5881" s="1" t="b">
        <f>IF([first '# in desc]&lt;[pos kw in desc],MID([desc],[pos kw in desc]-7,7))</f>
        <v>0</v>
      </c>
      <c r="O58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81" s="1" t="str">
        <f>TRIM(IF([first '# in desc]&lt;[pos kw in desc],MID([desc],[pos kw in desc]-6,6),FALSE))</f>
        <v>FALSCH</v>
      </c>
      <c r="Q5881" s="1" t="b">
        <f>IF(LEN([manuell])=0,IFERROR([kw fine in title]*1,IFERROR(SUMPRODUCT(COUNTIF(IsDigits,MID([kw in desc],ROW($A$1:$A$150),1)))=LEN([kw in desc]),#N/A)),[manuell])</f>
        <v>0</v>
      </c>
      <c r="R5881" s="1" t="str">
        <f>IF([pos kw in title]&gt;0,MID(J5881,#REF!,4),IF([first '# in title]&gt;0,MID([title],[first '# in title],3),IF([first '# in title]&gt;0,MID([desc],#REF!,3),VLOOKUP([productid],$G$2:$R$1386,8))))</f>
        <v>146</v>
      </c>
      <c r="S5881" s="1" t="e">
        <f>IF([kw in desc]=[kw rough in title],[kw in desc]*1,IFERROR(LEFT([kw_dirty],3)*1,IFERROR(LEFT([kw_dirty],2)*1,"n.a.")))</f>
        <v>#N/A</v>
      </c>
      <c r="T5881" s="1"/>
      <c r="U5881" s="1" t="e">
        <f>VLOOKUP(Tabelle1[[#This Row],[productid]],Tabelle2[#All],2,FALSE)</f>
        <v>#N/A</v>
      </c>
    </row>
    <row r="5882" spans="1:21" hidden="1">
      <c r="A5882" t="s">
        <v>563</v>
      </c>
      <c r="B5882">
        <v>4255</v>
      </c>
      <c r="C5882">
        <v>289859</v>
      </c>
      <c r="D5882" t="s">
        <v>9660</v>
      </c>
      <c r="E5882" t="s">
        <v>9661</v>
      </c>
      <c r="F5882">
        <v>18406</v>
      </c>
      <c r="G5882">
        <v>3497887</v>
      </c>
      <c r="H5882">
        <f t="shared" si="91"/>
        <v>55</v>
      </c>
      <c r="I5882">
        <f t="array" ref="I5882">MIN(IFERROR(FIND(IstNumbers,A5882),""))</f>
        <v>29</v>
      </c>
      <c r="J5882" s="1" t="str">
        <f>IF([first '# in title]&lt;[pos kw in title],MID([title],[pos kw in title]-6,6),#N/A)</f>
        <v xml:space="preserve">L (42 </v>
      </c>
      <c r="K588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82" s="1">
        <f>IFERROR(FIND("kW",[desc]),0)</f>
        <v>70</v>
      </c>
      <c r="M5882">
        <f t="array" ref="M5882">MIN(IFERROR(FIND(IstNumbers,E5882),""))</f>
        <v>34</v>
      </c>
      <c r="N5882" s="1" t="str">
        <f>IF([first '# in desc]&lt;[pos kw in desc],MID([desc],[pos kw in desc]-7,7))</f>
        <v xml:space="preserve">­me 42 </v>
      </c>
      <c r="O58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82" s="1" t="str">
        <f>TRIM(IF([first '# in desc]&lt;[pos kw in desc],MID([desc],[pos kw in desc]-6,6),FALSE))</f>
        <v>me 42</v>
      </c>
      <c r="Q5882" s="1">
        <f>IF(LEN([manuell])=0,IFERROR([kw fine in title]*1,IFERROR(SUMPRODUCT(COUNTIF(IsDigits,MID([kw in desc],ROW($A$1:$A$150),1)))=LEN([kw in desc]),#N/A)),[manuell])</f>
        <v>42</v>
      </c>
      <c r="R5882" s="1" t="e">
        <f>IF([pos kw in title]&gt;0,MID(J5882,#REF!,4),IF([first '# in title]&gt;0,MID([title],[first '# in title],3),IF([first '# in title]&gt;0,MID([desc],#REF!,3),VLOOKUP([productid],$G$2:$R$1386,8))))</f>
        <v>#REF!</v>
      </c>
      <c r="S5882" s="1" t="str">
        <f>IF([kw in desc]=[kw rough in title],[kw in desc]*1,IFERROR(LEFT([kw_dirty],3)*1,IFERROR(LEFT([kw_dirty],2)*1,"n.a.")))</f>
        <v>n.a.</v>
      </c>
      <c r="T5882" s="1"/>
      <c r="U5882" s="1">
        <f>VLOOKUP(Tabelle1[[#This Row],[productid]],Tabelle2[#All],2,FALSE)</f>
        <v>42</v>
      </c>
    </row>
    <row r="5883" spans="1:21" hidden="1">
      <c r="A5883" t="s">
        <v>5473</v>
      </c>
      <c r="B5883">
        <v>3975</v>
      </c>
      <c r="C5883">
        <v>289859</v>
      </c>
      <c r="D5883" t="s">
        <v>9662</v>
      </c>
      <c r="E5883" t="s">
        <v>8792</v>
      </c>
      <c r="F5883">
        <v>18406</v>
      </c>
      <c r="G5883">
        <v>1750863</v>
      </c>
      <c r="H5883">
        <f t="shared" si="91"/>
        <v>0</v>
      </c>
      <c r="I5883">
        <f t="array" ref="I5883">MIN(IFERROR(FIND(IstNumbers,A5883),""))</f>
        <v>21</v>
      </c>
      <c r="J5883" s="1" t="e">
        <f>IF([first '# in title]&lt;[pos kw in title],MID([title],[pos kw in title]-6,6),#N/A)</f>
        <v>#N/A</v>
      </c>
      <c r="K5883" s="1" t="e">
        <f>IFERROR(MID(SUBSTITUTE([kw rough in title],",","."),FIND("(",[kw rough in title])+1,20),SUBSTITUTE(IFERROR(MID([kw rough in title],FIND(" ",[kw rough in title])+1,20),[kw rough in title]),",","."))</f>
        <v>#N/A</v>
      </c>
      <c r="L5883" s="1">
        <f>IFERROR(FIND("kW",[desc]),0)</f>
        <v>70</v>
      </c>
      <c r="M5883">
        <f t="array" ref="M5883">MIN(IFERROR(FIND(IstNumbers,E5883),""))</f>
        <v>34</v>
      </c>
      <c r="N5883" s="1" t="str">
        <f>IF([first '# in desc]&lt;[pos kw in desc],MID([desc],[pos kw in desc]-7,7))</f>
        <v xml:space="preserve">­me 42 </v>
      </c>
      <c r="O58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83" s="1" t="str">
        <f>TRIM(IF([first '# in desc]&lt;[pos kw in desc],MID([desc],[pos kw in desc]-6,6),FALSE))</f>
        <v>me 42</v>
      </c>
      <c r="Q5883" s="1" t="b">
        <f>IF(LEN([manuell])=0,IFERROR([kw fine in title]*1,IFERROR(SUMPRODUCT(COUNTIF(IsDigits,MID([kw in desc],ROW($A$1:$A$150),1)))=LEN([kw in desc]),#N/A)),[manuell])</f>
        <v>0</v>
      </c>
      <c r="R5883" s="1" t="str">
        <f>IF([pos kw in title]&gt;0,MID(J5883,#REF!,4),IF([first '# in title]&gt;0,MID([title],[first '# in title],3),IF([first '# in title]&gt;0,MID([desc],#REF!,3),VLOOKUP([productid],$G$2:$R$1386,8))))</f>
        <v xml:space="preserve">42 </v>
      </c>
      <c r="S5883" s="1" t="e">
        <f>IF([kw in desc]=[kw rough in title],[kw in desc]*1,IFERROR(LEFT([kw_dirty],3)*1,IFERROR(LEFT([kw_dirty],2)*1,"n.a.")))</f>
        <v>#N/A</v>
      </c>
      <c r="T5883" s="1"/>
      <c r="U5883" s="1">
        <f>VLOOKUP(Tabelle1[[#This Row],[productid]],Tabelle2[#All],2,FALSE)</f>
        <v>42</v>
      </c>
    </row>
    <row r="5884" spans="1:21">
      <c r="A5884" t="s">
        <v>5548</v>
      </c>
      <c r="B5884">
        <v>3500</v>
      </c>
      <c r="C5884">
        <v>289859</v>
      </c>
      <c r="D5884" t="s">
        <v>9663</v>
      </c>
      <c r="E5884" t="s">
        <v>9664</v>
      </c>
      <c r="F5884">
        <v>18406</v>
      </c>
      <c r="G5884">
        <v>2286143</v>
      </c>
      <c r="H5884">
        <f t="shared" si="91"/>
        <v>0</v>
      </c>
      <c r="I5884">
        <f t="array" ref="I5884">MIN(IFERROR(FIND(IstNumbers,A5884),""))</f>
        <v>22</v>
      </c>
      <c r="J5884" s="1" t="e">
        <f>IF([first '# in title]&lt;[pos kw in title],MID([title],[pos kw in title]-6,6),#N/A)</f>
        <v>#N/A</v>
      </c>
      <c r="K5884" s="1" t="e">
        <f>IFERROR(MID(SUBSTITUTE([kw rough in title],",","."),FIND("(",[kw rough in title])+1,20),SUBSTITUTE(IFERROR(MID([kw rough in title],FIND(" ",[kw rough in title])+1,20),[kw rough in title]),",","."))</f>
        <v>#N/A</v>
      </c>
      <c r="L5884" s="1">
        <f>IFERROR(FIND("kW",[desc]),0)</f>
        <v>0</v>
      </c>
      <c r="M5884">
        <f t="array" ref="M5884">MIN(IFERROR(FIND(IstNumbers,E5884),""))</f>
        <v>33</v>
      </c>
      <c r="N5884" s="1" t="b">
        <f>IF([first '# in desc]&lt;[pos kw in desc],MID([desc],[pos kw in desc]-7,7))</f>
        <v>0</v>
      </c>
      <c r="O58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84" s="1" t="str">
        <f>TRIM(IF([first '# in desc]&lt;[pos kw in desc],MID([desc],[pos kw in desc]-6,6),FALSE))</f>
        <v>FALSCH</v>
      </c>
      <c r="Q5884" s="1" t="b">
        <f>IF(LEN([manuell])=0,IFERROR([kw fine in title]*1,IFERROR(SUMPRODUCT(COUNTIF(IsDigits,MID([kw in desc],ROW($A$1:$A$150),1)))=LEN([kw in desc]),#N/A)),[manuell])</f>
        <v>0</v>
      </c>
      <c r="R5884" s="1" t="str">
        <f>IF([pos kw in title]&gt;0,MID(J5884,#REF!,4),IF([first '# in title]&gt;0,MID([title],[first '# in title],3),IF([first '# in title]&gt;0,MID([desc],#REF!,3),VLOOKUP([productid],$G$2:$R$1386,8))))</f>
        <v>146</v>
      </c>
      <c r="S5884" s="1" t="e">
        <f>IF([kw in desc]=[kw rough in title],[kw in desc]*1,IFERROR(LEFT([kw_dirty],3)*1,IFERROR(LEFT([kw_dirty],2)*1,"n.a.")))</f>
        <v>#N/A</v>
      </c>
      <c r="T5884" s="1"/>
      <c r="U5884" s="1" t="e">
        <f>VLOOKUP(Tabelle1[[#This Row],[productid]],Tabelle2[#All],2,FALSE)</f>
        <v>#N/A</v>
      </c>
    </row>
    <row r="5885" spans="1:21" hidden="1">
      <c r="A5885" t="s">
        <v>563</v>
      </c>
      <c r="B5885">
        <v>4255</v>
      </c>
      <c r="C5885">
        <v>289859</v>
      </c>
      <c r="D5885" t="s">
        <v>9665</v>
      </c>
      <c r="E5885" t="s">
        <v>9232</v>
      </c>
      <c r="F5885">
        <v>18406</v>
      </c>
      <c r="G5885">
        <v>3497887</v>
      </c>
      <c r="H5885">
        <f t="shared" si="91"/>
        <v>55</v>
      </c>
      <c r="I5885">
        <f t="array" ref="I5885">MIN(IFERROR(FIND(IstNumbers,A5885),""))</f>
        <v>29</v>
      </c>
      <c r="J5885" s="1" t="str">
        <f>IF([first '# in title]&lt;[pos kw in title],MID([title],[pos kw in title]-6,6),#N/A)</f>
        <v xml:space="preserve">L (42 </v>
      </c>
      <c r="K588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85" s="1">
        <f>IFERROR(FIND("kW",[desc]),0)</f>
        <v>70</v>
      </c>
      <c r="M5885">
        <f t="array" ref="M5885">MIN(IFERROR(FIND(IstNumbers,E5885),""))</f>
        <v>34</v>
      </c>
      <c r="N5885" s="1" t="str">
        <f>IF([first '# in desc]&lt;[pos kw in desc],MID([desc],[pos kw in desc]-7,7))</f>
        <v xml:space="preserve">­me 42 </v>
      </c>
      <c r="O58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85" s="1" t="str">
        <f>TRIM(IF([first '# in desc]&lt;[pos kw in desc],MID([desc],[pos kw in desc]-6,6),FALSE))</f>
        <v>me 42</v>
      </c>
      <c r="Q5885" s="1">
        <f>IF(LEN([manuell])=0,IFERROR([kw fine in title]*1,IFERROR(SUMPRODUCT(COUNTIF(IsDigits,MID([kw in desc],ROW($A$1:$A$150),1)))=LEN([kw in desc]),#N/A)),[manuell])</f>
        <v>42</v>
      </c>
      <c r="R5885" s="1" t="e">
        <f>IF([pos kw in title]&gt;0,MID(J5885,#REF!,4),IF([first '# in title]&gt;0,MID([title],[first '# in title],3),IF([first '# in title]&gt;0,MID([desc],#REF!,3),VLOOKUP([productid],$G$2:$R$1386,8))))</f>
        <v>#REF!</v>
      </c>
      <c r="S5885" s="1" t="str">
        <f>IF([kw in desc]=[kw rough in title],[kw in desc]*1,IFERROR(LEFT([kw_dirty],3)*1,IFERROR(LEFT([kw_dirty],2)*1,"n.a.")))</f>
        <v>n.a.</v>
      </c>
      <c r="T5885" s="1"/>
      <c r="U5885" s="1">
        <f>VLOOKUP(Tabelle1[[#This Row],[productid]],Tabelle2[#All],2,FALSE)</f>
        <v>42</v>
      </c>
    </row>
    <row r="5886" spans="1:21" hidden="1">
      <c r="A5886" t="s">
        <v>5473</v>
      </c>
      <c r="B5886">
        <v>3975</v>
      </c>
      <c r="C5886">
        <v>289859</v>
      </c>
      <c r="D5886" t="s">
        <v>9666</v>
      </c>
      <c r="E5886" t="s">
        <v>7500</v>
      </c>
      <c r="F5886">
        <v>18406</v>
      </c>
      <c r="G5886">
        <v>1750863</v>
      </c>
      <c r="H5886">
        <f t="shared" si="91"/>
        <v>0</v>
      </c>
      <c r="I5886">
        <f t="array" ref="I5886">MIN(IFERROR(FIND(IstNumbers,A5886),""))</f>
        <v>21</v>
      </c>
      <c r="J5886" s="1" t="e">
        <f>IF([first '# in title]&lt;[pos kw in title],MID([title],[pos kw in title]-6,6),#N/A)</f>
        <v>#N/A</v>
      </c>
      <c r="K5886" s="1" t="e">
        <f>IFERROR(MID(SUBSTITUTE([kw rough in title],",","."),FIND("(",[kw rough in title])+1,20),SUBSTITUTE(IFERROR(MID([kw rough in title],FIND(" ",[kw rough in title])+1,20),[kw rough in title]),",","."))</f>
        <v>#N/A</v>
      </c>
      <c r="L5886" s="1">
        <f>IFERROR(FIND("kW",[desc]),0)</f>
        <v>70</v>
      </c>
      <c r="M5886">
        <f t="array" ref="M5886">MIN(IFERROR(FIND(IstNumbers,E5886),""))</f>
        <v>34</v>
      </c>
      <c r="N5886" s="1" t="str">
        <f>IF([first '# in desc]&lt;[pos kw in desc],MID([desc],[pos kw in desc]-7,7))</f>
        <v xml:space="preserve">­me 42 </v>
      </c>
      <c r="O58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86" s="1" t="str">
        <f>TRIM(IF([first '# in desc]&lt;[pos kw in desc],MID([desc],[pos kw in desc]-6,6),FALSE))</f>
        <v>me 42</v>
      </c>
      <c r="Q5886" s="1" t="b">
        <f>IF(LEN([manuell])=0,IFERROR([kw fine in title]*1,IFERROR(SUMPRODUCT(COUNTIF(IsDigits,MID([kw in desc],ROW($A$1:$A$150),1)))=LEN([kw in desc]),#N/A)),[manuell])</f>
        <v>0</v>
      </c>
      <c r="R5886" s="1" t="str">
        <f>IF([pos kw in title]&gt;0,MID(J5886,#REF!,4),IF([first '# in title]&gt;0,MID([title],[first '# in title],3),IF([first '# in title]&gt;0,MID([desc],#REF!,3),VLOOKUP([productid],$G$2:$R$1386,8))))</f>
        <v xml:space="preserve">42 </v>
      </c>
      <c r="S5886" s="1" t="e">
        <f>IF([kw in desc]=[kw rough in title],[kw in desc]*1,IFERROR(LEFT([kw_dirty],3)*1,IFERROR(LEFT([kw_dirty],2)*1,"n.a.")))</f>
        <v>#N/A</v>
      </c>
      <c r="T5886" s="1"/>
      <c r="U5886" s="1">
        <f>VLOOKUP(Tabelle1[[#This Row],[productid]],Tabelle2[#All],2,FALSE)</f>
        <v>42</v>
      </c>
    </row>
    <row r="5887" spans="1:21">
      <c r="A5887" t="s">
        <v>5548</v>
      </c>
      <c r="B5887">
        <v>3500</v>
      </c>
      <c r="C5887">
        <v>289859</v>
      </c>
      <c r="D5887" t="s">
        <v>9667</v>
      </c>
      <c r="E5887" t="s">
        <v>9668</v>
      </c>
      <c r="F5887">
        <v>18406</v>
      </c>
      <c r="G5887">
        <v>2286143</v>
      </c>
      <c r="H5887">
        <f t="shared" si="91"/>
        <v>0</v>
      </c>
      <c r="I5887">
        <f t="array" ref="I5887">MIN(IFERROR(FIND(IstNumbers,A5887),""))</f>
        <v>22</v>
      </c>
      <c r="J5887" s="1" t="e">
        <f>IF([first '# in title]&lt;[pos kw in title],MID([title],[pos kw in title]-6,6),#N/A)</f>
        <v>#N/A</v>
      </c>
      <c r="K5887" s="1" t="e">
        <f>IFERROR(MID(SUBSTITUTE([kw rough in title],",","."),FIND("(",[kw rough in title])+1,20),SUBSTITUTE(IFERROR(MID([kw rough in title],FIND(" ",[kw rough in title])+1,20),[kw rough in title]),",","."))</f>
        <v>#N/A</v>
      </c>
      <c r="L5887" s="1">
        <f>IFERROR(FIND("kW",[desc]),0)</f>
        <v>0</v>
      </c>
      <c r="M5887">
        <f t="array" ref="M5887">MIN(IFERROR(FIND(IstNumbers,E5887),""))</f>
        <v>33</v>
      </c>
      <c r="N5887" s="1" t="b">
        <f>IF([first '# in desc]&lt;[pos kw in desc],MID([desc],[pos kw in desc]-7,7))</f>
        <v>0</v>
      </c>
      <c r="O58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87" s="1" t="str">
        <f>TRIM(IF([first '# in desc]&lt;[pos kw in desc],MID([desc],[pos kw in desc]-6,6),FALSE))</f>
        <v>FALSCH</v>
      </c>
      <c r="Q5887" s="1" t="b">
        <f>IF(LEN([manuell])=0,IFERROR([kw fine in title]*1,IFERROR(SUMPRODUCT(COUNTIF(IsDigits,MID([kw in desc],ROW($A$1:$A$150),1)))=LEN([kw in desc]),#N/A)),[manuell])</f>
        <v>0</v>
      </c>
      <c r="R5887" s="1" t="str">
        <f>IF([pos kw in title]&gt;0,MID(J5887,#REF!,4),IF([first '# in title]&gt;0,MID([title],[first '# in title],3),IF([first '# in title]&gt;0,MID([desc],#REF!,3),VLOOKUP([productid],$G$2:$R$1386,8))))</f>
        <v>146</v>
      </c>
      <c r="S5887" s="1" t="e">
        <f>IF([kw in desc]=[kw rough in title],[kw in desc]*1,IFERROR(LEFT([kw_dirty],3)*1,IFERROR(LEFT([kw_dirty],2)*1,"n.a.")))</f>
        <v>#N/A</v>
      </c>
      <c r="T5887" s="1"/>
      <c r="U5887" s="1" t="e">
        <f>VLOOKUP(Tabelle1[[#This Row],[productid]],Tabelle2[#All],2,FALSE)</f>
        <v>#N/A</v>
      </c>
    </row>
    <row r="5888" spans="1:21" hidden="1">
      <c r="A5888" t="s">
        <v>563</v>
      </c>
      <c r="B5888">
        <v>4280</v>
      </c>
      <c r="C5888">
        <v>289859</v>
      </c>
      <c r="D5888" t="s">
        <v>9669</v>
      </c>
      <c r="E5888" t="s">
        <v>9670</v>
      </c>
      <c r="F5888">
        <v>18406</v>
      </c>
      <c r="G5888">
        <v>3497887</v>
      </c>
      <c r="H5888">
        <f t="shared" si="91"/>
        <v>55</v>
      </c>
      <c r="I5888">
        <f t="array" ref="I5888">MIN(IFERROR(FIND(IstNumbers,A5888),""))</f>
        <v>29</v>
      </c>
      <c r="J5888" s="1" t="str">
        <f>IF([first '# in title]&lt;[pos kw in title],MID([title],[pos kw in title]-6,6),#N/A)</f>
        <v xml:space="preserve">L (42 </v>
      </c>
      <c r="K588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88" s="1">
        <f>IFERROR(FIND("kW",[desc]),0)</f>
        <v>70</v>
      </c>
      <c r="M5888">
        <f t="array" ref="M5888">MIN(IFERROR(FIND(IstNumbers,E5888),""))</f>
        <v>34</v>
      </c>
      <c r="N5888" s="1" t="str">
        <f>IF([first '# in desc]&lt;[pos kw in desc],MID([desc],[pos kw in desc]-7,7))</f>
        <v xml:space="preserve">­me 42 </v>
      </c>
      <c r="O58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88" s="1" t="str">
        <f>TRIM(IF([first '# in desc]&lt;[pos kw in desc],MID([desc],[pos kw in desc]-6,6),FALSE))</f>
        <v>me 42</v>
      </c>
      <c r="Q5888" s="1">
        <f>IF(LEN([manuell])=0,IFERROR([kw fine in title]*1,IFERROR(SUMPRODUCT(COUNTIF(IsDigits,MID([kw in desc],ROW($A$1:$A$150),1)))=LEN([kw in desc]),#N/A)),[manuell])</f>
        <v>42</v>
      </c>
      <c r="R5888" s="1" t="e">
        <f>IF([pos kw in title]&gt;0,MID(J5888,#REF!,4),IF([first '# in title]&gt;0,MID([title],[first '# in title],3),IF([first '# in title]&gt;0,MID([desc],#REF!,3),VLOOKUP([productid],$G$2:$R$1386,8))))</f>
        <v>#REF!</v>
      </c>
      <c r="S5888" s="1" t="str">
        <f>IF([kw in desc]=[kw rough in title],[kw in desc]*1,IFERROR(LEFT([kw_dirty],3)*1,IFERROR(LEFT([kw_dirty],2)*1,"n.a.")))</f>
        <v>n.a.</v>
      </c>
      <c r="T5888" s="1"/>
      <c r="U5888" s="1">
        <f>VLOOKUP(Tabelle1[[#This Row],[productid]],Tabelle2[#All],2,FALSE)</f>
        <v>42</v>
      </c>
    </row>
    <row r="5889" spans="1:21" hidden="1">
      <c r="A5889" t="s">
        <v>5473</v>
      </c>
      <c r="B5889">
        <v>3975</v>
      </c>
      <c r="C5889">
        <v>289859</v>
      </c>
      <c r="D5889" t="s">
        <v>9671</v>
      </c>
      <c r="E5889" t="s">
        <v>8811</v>
      </c>
      <c r="F5889">
        <v>18406</v>
      </c>
      <c r="G5889">
        <v>1750863</v>
      </c>
      <c r="H5889">
        <f t="shared" si="91"/>
        <v>0</v>
      </c>
      <c r="I5889">
        <f t="array" ref="I5889">MIN(IFERROR(FIND(IstNumbers,A5889),""))</f>
        <v>21</v>
      </c>
      <c r="J5889" s="1" t="e">
        <f>IF([first '# in title]&lt;[pos kw in title],MID([title],[pos kw in title]-6,6),#N/A)</f>
        <v>#N/A</v>
      </c>
      <c r="K5889" s="1" t="e">
        <f>IFERROR(MID(SUBSTITUTE([kw rough in title],",","."),FIND("(",[kw rough in title])+1,20),SUBSTITUTE(IFERROR(MID([kw rough in title],FIND(" ",[kw rough in title])+1,20),[kw rough in title]),",","."))</f>
        <v>#N/A</v>
      </c>
      <c r="L5889" s="1">
        <f>IFERROR(FIND("kW",[desc]),0)</f>
        <v>70</v>
      </c>
      <c r="M5889">
        <f t="array" ref="M5889">MIN(IFERROR(FIND(IstNumbers,E5889),""))</f>
        <v>34</v>
      </c>
      <c r="N5889" s="1" t="str">
        <f>IF([first '# in desc]&lt;[pos kw in desc],MID([desc],[pos kw in desc]-7,7))</f>
        <v xml:space="preserve">­me 42 </v>
      </c>
      <c r="O588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89" s="1" t="str">
        <f>TRIM(IF([first '# in desc]&lt;[pos kw in desc],MID([desc],[pos kw in desc]-6,6),FALSE))</f>
        <v>me 42</v>
      </c>
      <c r="Q5889" s="1" t="b">
        <f>IF(LEN([manuell])=0,IFERROR([kw fine in title]*1,IFERROR(SUMPRODUCT(COUNTIF(IsDigits,MID([kw in desc],ROW($A$1:$A$150),1)))=LEN([kw in desc]),#N/A)),[manuell])</f>
        <v>0</v>
      </c>
      <c r="R5889" s="1" t="str">
        <f>IF([pos kw in title]&gt;0,MID(J5889,#REF!,4),IF([first '# in title]&gt;0,MID([title],[first '# in title],3),IF([first '# in title]&gt;0,MID([desc],#REF!,3),VLOOKUP([productid],$G$2:$R$1386,8))))</f>
        <v xml:space="preserve">42 </v>
      </c>
      <c r="S5889" s="1" t="e">
        <f>IF([kw in desc]=[kw rough in title],[kw in desc]*1,IFERROR(LEFT([kw_dirty],3)*1,IFERROR(LEFT([kw_dirty],2)*1,"n.a.")))</f>
        <v>#N/A</v>
      </c>
      <c r="T5889" s="1"/>
      <c r="U5889" s="1">
        <f>VLOOKUP(Tabelle1[[#This Row],[productid]],Tabelle2[#All],2,FALSE)</f>
        <v>42</v>
      </c>
    </row>
    <row r="5890" spans="1:21">
      <c r="A5890" t="s">
        <v>5548</v>
      </c>
      <c r="B5890">
        <v>3500</v>
      </c>
      <c r="C5890">
        <v>289859</v>
      </c>
      <c r="D5890" t="s">
        <v>9672</v>
      </c>
      <c r="E5890" t="s">
        <v>9673</v>
      </c>
      <c r="F5890">
        <v>18406</v>
      </c>
      <c r="G5890">
        <v>2286143</v>
      </c>
      <c r="H5890">
        <f t="shared" si="91"/>
        <v>0</v>
      </c>
      <c r="I5890">
        <f t="array" ref="I5890">MIN(IFERROR(FIND(IstNumbers,A5890),""))</f>
        <v>22</v>
      </c>
      <c r="J5890" s="1" t="e">
        <f>IF([first '# in title]&lt;[pos kw in title],MID([title],[pos kw in title]-6,6),#N/A)</f>
        <v>#N/A</v>
      </c>
      <c r="K5890" s="1" t="e">
        <f>IFERROR(MID(SUBSTITUTE([kw rough in title],",","."),FIND("(",[kw rough in title])+1,20),SUBSTITUTE(IFERROR(MID([kw rough in title],FIND(" ",[kw rough in title])+1,20),[kw rough in title]),",","."))</f>
        <v>#N/A</v>
      </c>
      <c r="L5890" s="1">
        <f>IFERROR(FIND("kW",[desc]),0)</f>
        <v>0</v>
      </c>
      <c r="M5890">
        <f t="array" ref="M5890">MIN(IFERROR(FIND(IstNumbers,E5890),""))</f>
        <v>33</v>
      </c>
      <c r="N5890" s="1" t="b">
        <f>IF([first '# in desc]&lt;[pos kw in desc],MID([desc],[pos kw in desc]-7,7))</f>
        <v>0</v>
      </c>
      <c r="O58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890" s="1" t="str">
        <f>TRIM(IF([first '# in desc]&lt;[pos kw in desc],MID([desc],[pos kw in desc]-6,6),FALSE))</f>
        <v>FALSCH</v>
      </c>
      <c r="Q5890" s="1" t="b">
        <f>IF(LEN([manuell])=0,IFERROR([kw fine in title]*1,IFERROR(SUMPRODUCT(COUNTIF(IsDigits,MID([kw in desc],ROW($A$1:$A$150),1)))=LEN([kw in desc]),#N/A)),[manuell])</f>
        <v>0</v>
      </c>
      <c r="R5890" s="1" t="str">
        <f>IF([pos kw in title]&gt;0,MID(J5890,#REF!,4),IF([first '# in title]&gt;0,MID([title],[first '# in title],3),IF([first '# in title]&gt;0,MID([desc],#REF!,3),VLOOKUP([productid],$G$2:$R$1386,8))))</f>
        <v>146</v>
      </c>
      <c r="S5890" s="1" t="e">
        <f>IF([kw in desc]=[kw rough in title],[kw in desc]*1,IFERROR(LEFT([kw_dirty],3)*1,IFERROR(LEFT([kw_dirty],2)*1,"n.a.")))</f>
        <v>#N/A</v>
      </c>
      <c r="T5890" s="1"/>
      <c r="U5890" s="1" t="e">
        <f>VLOOKUP(Tabelle1[[#This Row],[productid]],Tabelle2[#All],2,FALSE)</f>
        <v>#N/A</v>
      </c>
    </row>
    <row r="5891" spans="1:21" hidden="1">
      <c r="A5891" t="s">
        <v>563</v>
      </c>
      <c r="B5891">
        <v>4285</v>
      </c>
      <c r="C5891">
        <v>289859</v>
      </c>
      <c r="D5891" t="s">
        <v>9674</v>
      </c>
      <c r="E5891" t="s">
        <v>9675</v>
      </c>
      <c r="F5891">
        <v>18406</v>
      </c>
      <c r="G5891">
        <v>3497887</v>
      </c>
      <c r="H5891">
        <f t="shared" si="91"/>
        <v>55</v>
      </c>
      <c r="I5891">
        <f t="array" ref="I5891">MIN(IFERROR(FIND(IstNumbers,A5891),""))</f>
        <v>29</v>
      </c>
      <c r="J5891" s="1" t="str">
        <f>IF([first '# in title]&lt;[pos kw in title],MID([title],[pos kw in title]-6,6),#N/A)</f>
        <v xml:space="preserve">L (42 </v>
      </c>
      <c r="K589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91" s="1">
        <f>IFERROR(FIND("kW",[desc]),0)</f>
        <v>70</v>
      </c>
      <c r="M5891">
        <f t="array" ref="M5891">MIN(IFERROR(FIND(IstNumbers,E5891),""))</f>
        <v>34</v>
      </c>
      <c r="N5891" s="1" t="str">
        <f>IF([first '# in desc]&lt;[pos kw in desc],MID([desc],[pos kw in desc]-7,7))</f>
        <v xml:space="preserve">­me 42 </v>
      </c>
      <c r="O58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1" s="1" t="str">
        <f>TRIM(IF([first '# in desc]&lt;[pos kw in desc],MID([desc],[pos kw in desc]-6,6),FALSE))</f>
        <v>me 42</v>
      </c>
      <c r="Q5891" s="1">
        <f>IF(LEN([manuell])=0,IFERROR([kw fine in title]*1,IFERROR(SUMPRODUCT(COUNTIF(IsDigits,MID([kw in desc],ROW($A$1:$A$150),1)))=LEN([kw in desc]),#N/A)),[manuell])</f>
        <v>42</v>
      </c>
      <c r="R5891" s="1" t="e">
        <f>IF([pos kw in title]&gt;0,MID(J5891,#REF!,4),IF([first '# in title]&gt;0,MID([title],[first '# in title],3),IF([first '# in title]&gt;0,MID([desc],#REF!,3),VLOOKUP([productid],$G$2:$R$1386,8))))</f>
        <v>#REF!</v>
      </c>
      <c r="S5891" s="1" t="str">
        <f>IF([kw in desc]=[kw rough in title],[kw in desc]*1,IFERROR(LEFT([kw_dirty],3)*1,IFERROR(LEFT([kw_dirty],2)*1,"n.a.")))</f>
        <v>n.a.</v>
      </c>
      <c r="T5891" s="1"/>
      <c r="U5891" s="1">
        <f>VLOOKUP(Tabelle1[[#This Row],[productid]],Tabelle2[#All],2,FALSE)</f>
        <v>42</v>
      </c>
    </row>
    <row r="5892" spans="1:21" hidden="1">
      <c r="A5892" t="s">
        <v>5473</v>
      </c>
      <c r="B5892">
        <v>3975</v>
      </c>
      <c r="C5892">
        <v>289859</v>
      </c>
      <c r="D5892" t="s">
        <v>9676</v>
      </c>
      <c r="E5892" t="s">
        <v>8815</v>
      </c>
      <c r="F5892">
        <v>18406</v>
      </c>
      <c r="G5892">
        <v>1750863</v>
      </c>
      <c r="H5892">
        <f t="shared" ref="H5892:H5955" si="92">IFERROR(FIND("kW",A5892),0)</f>
        <v>0</v>
      </c>
      <c r="I5892">
        <f t="array" ref="I5892">MIN(IFERROR(FIND(IstNumbers,A5892),""))</f>
        <v>21</v>
      </c>
      <c r="J5892" s="1" t="e">
        <f>IF([first '# in title]&lt;[pos kw in title],MID([title],[pos kw in title]-6,6),#N/A)</f>
        <v>#N/A</v>
      </c>
      <c r="K5892" s="1" t="e">
        <f>IFERROR(MID(SUBSTITUTE([kw rough in title],",","."),FIND("(",[kw rough in title])+1,20),SUBSTITUTE(IFERROR(MID([kw rough in title],FIND(" ",[kw rough in title])+1,20),[kw rough in title]),",","."))</f>
        <v>#N/A</v>
      </c>
      <c r="L5892" s="1">
        <f>IFERROR(FIND("kW",[desc]),0)</f>
        <v>70</v>
      </c>
      <c r="M5892">
        <f t="array" ref="M5892">MIN(IFERROR(FIND(IstNumbers,E5892),""))</f>
        <v>34</v>
      </c>
      <c r="N5892" s="1" t="str">
        <f>IF([first '# in desc]&lt;[pos kw in desc],MID([desc],[pos kw in desc]-7,7))</f>
        <v xml:space="preserve">­me 42 </v>
      </c>
      <c r="O58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2" s="1" t="str">
        <f>TRIM(IF([first '# in desc]&lt;[pos kw in desc],MID([desc],[pos kw in desc]-6,6),FALSE))</f>
        <v>me 42</v>
      </c>
      <c r="Q5892" s="1" t="b">
        <f>IF(LEN([manuell])=0,IFERROR([kw fine in title]*1,IFERROR(SUMPRODUCT(COUNTIF(IsDigits,MID([kw in desc],ROW($A$1:$A$150),1)))=LEN([kw in desc]),#N/A)),[manuell])</f>
        <v>0</v>
      </c>
      <c r="R5892" s="1" t="str">
        <f>IF([pos kw in title]&gt;0,MID(J5892,#REF!,4),IF([first '# in title]&gt;0,MID([title],[first '# in title],3),IF([first '# in title]&gt;0,MID([desc],#REF!,3),VLOOKUP([productid],$G$2:$R$1386,8))))</f>
        <v xml:space="preserve">42 </v>
      </c>
      <c r="S5892" s="1" t="e">
        <f>IF([kw in desc]=[kw rough in title],[kw in desc]*1,IFERROR(LEFT([kw_dirty],3)*1,IFERROR(LEFT([kw_dirty],2)*1,"n.a.")))</f>
        <v>#N/A</v>
      </c>
      <c r="T5892" s="1"/>
      <c r="U5892" s="1">
        <f>VLOOKUP(Tabelle1[[#This Row],[productid]],Tabelle2[#All],2,FALSE)</f>
        <v>42</v>
      </c>
    </row>
    <row r="5893" spans="1:21" hidden="1">
      <c r="A5893" t="s">
        <v>563</v>
      </c>
      <c r="B5893">
        <v>4305</v>
      </c>
      <c r="C5893">
        <v>289859</v>
      </c>
      <c r="D5893" t="s">
        <v>9677</v>
      </c>
      <c r="E5893" t="s">
        <v>9678</v>
      </c>
      <c r="F5893">
        <v>18406</v>
      </c>
      <c r="G5893">
        <v>3497887</v>
      </c>
      <c r="H5893">
        <f t="shared" si="92"/>
        <v>55</v>
      </c>
      <c r="I5893">
        <f t="array" ref="I5893">MIN(IFERROR(FIND(IstNumbers,A5893),""))</f>
        <v>29</v>
      </c>
      <c r="J5893" s="1" t="str">
        <f>IF([first '# in title]&lt;[pos kw in title],MID([title],[pos kw in title]-6,6),#N/A)</f>
        <v xml:space="preserve">L (42 </v>
      </c>
      <c r="K589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93" s="1">
        <f>IFERROR(FIND("kW",[desc]),0)</f>
        <v>70</v>
      </c>
      <c r="M5893">
        <f t="array" ref="M5893">MIN(IFERROR(FIND(IstNumbers,E5893),""))</f>
        <v>34</v>
      </c>
      <c r="N5893" s="1" t="str">
        <f>IF([first '# in desc]&lt;[pos kw in desc],MID([desc],[pos kw in desc]-7,7))</f>
        <v xml:space="preserve">­me 42 </v>
      </c>
      <c r="O58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3" s="1" t="str">
        <f>TRIM(IF([first '# in desc]&lt;[pos kw in desc],MID([desc],[pos kw in desc]-6,6),FALSE))</f>
        <v>me 42</v>
      </c>
      <c r="Q5893" s="1">
        <f>IF(LEN([manuell])=0,IFERROR([kw fine in title]*1,IFERROR(SUMPRODUCT(COUNTIF(IsDigits,MID([kw in desc],ROW($A$1:$A$150),1)))=LEN([kw in desc]),#N/A)),[manuell])</f>
        <v>42</v>
      </c>
      <c r="R5893" s="1" t="e">
        <f>IF([pos kw in title]&gt;0,MID(J5893,#REF!,4),IF([first '# in title]&gt;0,MID([title],[first '# in title],3),IF([first '# in title]&gt;0,MID([desc],#REF!,3),VLOOKUP([productid],$G$2:$R$1386,8))))</f>
        <v>#REF!</v>
      </c>
      <c r="S5893" s="1" t="str">
        <f>IF([kw in desc]=[kw rough in title],[kw in desc]*1,IFERROR(LEFT([kw_dirty],3)*1,IFERROR(LEFT([kw_dirty],2)*1,"n.a.")))</f>
        <v>n.a.</v>
      </c>
      <c r="T5893" s="1"/>
      <c r="U5893" s="1">
        <f>VLOOKUP(Tabelle1[[#This Row],[productid]],Tabelle2[#All],2,FALSE)</f>
        <v>42</v>
      </c>
    </row>
    <row r="5894" spans="1:21" hidden="1">
      <c r="A5894" t="s">
        <v>5473</v>
      </c>
      <c r="B5894">
        <v>3980</v>
      </c>
      <c r="C5894">
        <v>289859</v>
      </c>
      <c r="D5894" t="s">
        <v>9679</v>
      </c>
      <c r="E5894" t="s">
        <v>8826</v>
      </c>
      <c r="F5894">
        <v>18406</v>
      </c>
      <c r="G5894">
        <v>1750863</v>
      </c>
      <c r="H5894">
        <f t="shared" si="92"/>
        <v>0</v>
      </c>
      <c r="I5894">
        <f t="array" ref="I5894">MIN(IFERROR(FIND(IstNumbers,A5894),""))</f>
        <v>21</v>
      </c>
      <c r="J5894" s="1" t="e">
        <f>IF([first '# in title]&lt;[pos kw in title],MID([title],[pos kw in title]-6,6),#N/A)</f>
        <v>#N/A</v>
      </c>
      <c r="K5894" s="1" t="e">
        <f>IFERROR(MID(SUBSTITUTE([kw rough in title],",","."),FIND("(",[kw rough in title])+1,20),SUBSTITUTE(IFERROR(MID([kw rough in title],FIND(" ",[kw rough in title])+1,20),[kw rough in title]),",","."))</f>
        <v>#N/A</v>
      </c>
      <c r="L5894" s="1">
        <f>IFERROR(FIND("kW",[desc]),0)</f>
        <v>70</v>
      </c>
      <c r="M5894">
        <f t="array" ref="M5894">MIN(IFERROR(FIND(IstNumbers,E5894),""))</f>
        <v>34</v>
      </c>
      <c r="N5894" s="1" t="str">
        <f>IF([first '# in desc]&lt;[pos kw in desc],MID([desc],[pos kw in desc]-7,7))</f>
        <v xml:space="preserve">­me 42 </v>
      </c>
      <c r="O58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4" s="1" t="str">
        <f>TRIM(IF([first '# in desc]&lt;[pos kw in desc],MID([desc],[pos kw in desc]-6,6),FALSE))</f>
        <v>me 42</v>
      </c>
      <c r="Q5894" s="1" t="b">
        <f>IF(LEN([manuell])=0,IFERROR([kw fine in title]*1,IFERROR(SUMPRODUCT(COUNTIF(IsDigits,MID([kw in desc],ROW($A$1:$A$150),1)))=LEN([kw in desc]),#N/A)),[manuell])</f>
        <v>0</v>
      </c>
      <c r="R5894" s="1" t="str">
        <f>IF([pos kw in title]&gt;0,MID(J5894,#REF!,4),IF([first '# in title]&gt;0,MID([title],[first '# in title],3),IF([first '# in title]&gt;0,MID([desc],#REF!,3),VLOOKUP([productid],$G$2:$R$1386,8))))</f>
        <v xml:space="preserve">42 </v>
      </c>
      <c r="S5894" s="1" t="e">
        <f>IF([kw in desc]=[kw rough in title],[kw in desc]*1,IFERROR(LEFT([kw_dirty],3)*1,IFERROR(LEFT([kw_dirty],2)*1,"n.a.")))</f>
        <v>#N/A</v>
      </c>
      <c r="T5894" s="1"/>
      <c r="U5894" s="1">
        <f>VLOOKUP(Tabelle1[[#This Row],[productid]],Tabelle2[#All],2,FALSE)</f>
        <v>42</v>
      </c>
    </row>
    <row r="5895" spans="1:21" hidden="1">
      <c r="A5895" t="s">
        <v>563</v>
      </c>
      <c r="B5895">
        <v>4315</v>
      </c>
      <c r="C5895">
        <v>289859</v>
      </c>
      <c r="D5895" t="s">
        <v>9680</v>
      </c>
      <c r="E5895" t="s">
        <v>9681</v>
      </c>
      <c r="F5895">
        <v>18406</v>
      </c>
      <c r="G5895">
        <v>3497887</v>
      </c>
      <c r="H5895">
        <f t="shared" si="92"/>
        <v>55</v>
      </c>
      <c r="I5895">
        <f t="array" ref="I5895">MIN(IFERROR(FIND(IstNumbers,A5895),""))</f>
        <v>29</v>
      </c>
      <c r="J5895" s="1" t="str">
        <f>IF([first '# in title]&lt;[pos kw in title],MID([title],[pos kw in title]-6,6),#N/A)</f>
        <v xml:space="preserve">L (42 </v>
      </c>
      <c r="K589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95" s="1">
        <f>IFERROR(FIND("kW",[desc]),0)</f>
        <v>70</v>
      </c>
      <c r="M5895">
        <f t="array" ref="M5895">MIN(IFERROR(FIND(IstNumbers,E5895),""))</f>
        <v>34</v>
      </c>
      <c r="N5895" s="1" t="str">
        <f>IF([first '# in desc]&lt;[pos kw in desc],MID([desc],[pos kw in desc]-7,7))</f>
        <v xml:space="preserve">­me 42 </v>
      </c>
      <c r="O58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5" s="1" t="str">
        <f>TRIM(IF([first '# in desc]&lt;[pos kw in desc],MID([desc],[pos kw in desc]-6,6),FALSE))</f>
        <v>me 42</v>
      </c>
      <c r="Q5895" s="1">
        <f>IF(LEN([manuell])=0,IFERROR([kw fine in title]*1,IFERROR(SUMPRODUCT(COUNTIF(IsDigits,MID([kw in desc],ROW($A$1:$A$150),1)))=LEN([kw in desc]),#N/A)),[manuell])</f>
        <v>42</v>
      </c>
      <c r="R5895" s="1" t="e">
        <f>IF([pos kw in title]&gt;0,MID(J5895,#REF!,4),IF([first '# in title]&gt;0,MID([title],[first '# in title],3),IF([first '# in title]&gt;0,MID([desc],#REF!,3),VLOOKUP([productid],$G$2:$R$1386,8))))</f>
        <v>#REF!</v>
      </c>
      <c r="S5895" s="1" t="str">
        <f>IF([kw in desc]=[kw rough in title],[kw in desc]*1,IFERROR(LEFT([kw_dirty],3)*1,IFERROR(LEFT([kw_dirty],2)*1,"n.a.")))</f>
        <v>n.a.</v>
      </c>
      <c r="T5895" s="1"/>
      <c r="U5895" s="1">
        <f>VLOOKUP(Tabelle1[[#This Row],[productid]],Tabelle2[#All],2,FALSE)</f>
        <v>42</v>
      </c>
    </row>
    <row r="5896" spans="1:21" hidden="1">
      <c r="A5896" t="s">
        <v>5473</v>
      </c>
      <c r="B5896">
        <v>3980</v>
      </c>
      <c r="C5896">
        <v>289859</v>
      </c>
      <c r="D5896" t="s">
        <v>9682</v>
      </c>
      <c r="E5896" t="s">
        <v>8832</v>
      </c>
      <c r="F5896">
        <v>18406</v>
      </c>
      <c r="G5896">
        <v>1750863</v>
      </c>
      <c r="H5896">
        <f t="shared" si="92"/>
        <v>0</v>
      </c>
      <c r="I5896">
        <f t="array" ref="I5896">MIN(IFERROR(FIND(IstNumbers,A5896),""))</f>
        <v>21</v>
      </c>
      <c r="J5896" s="1" t="e">
        <f>IF([first '# in title]&lt;[pos kw in title],MID([title],[pos kw in title]-6,6),#N/A)</f>
        <v>#N/A</v>
      </c>
      <c r="K5896" s="1" t="e">
        <f>IFERROR(MID(SUBSTITUTE([kw rough in title],",","."),FIND("(",[kw rough in title])+1,20),SUBSTITUTE(IFERROR(MID([kw rough in title],FIND(" ",[kw rough in title])+1,20),[kw rough in title]),",","."))</f>
        <v>#N/A</v>
      </c>
      <c r="L5896" s="1">
        <f>IFERROR(FIND("kW",[desc]),0)</f>
        <v>70</v>
      </c>
      <c r="M5896">
        <f t="array" ref="M5896">MIN(IFERROR(FIND(IstNumbers,E5896),""))</f>
        <v>34</v>
      </c>
      <c r="N5896" s="1" t="str">
        <f>IF([first '# in desc]&lt;[pos kw in desc],MID([desc],[pos kw in desc]-7,7))</f>
        <v xml:space="preserve">­me 42 </v>
      </c>
      <c r="O58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6" s="1" t="str">
        <f>TRIM(IF([first '# in desc]&lt;[pos kw in desc],MID([desc],[pos kw in desc]-6,6),FALSE))</f>
        <v>me 42</v>
      </c>
      <c r="Q5896" s="1" t="b">
        <f>IF(LEN([manuell])=0,IFERROR([kw fine in title]*1,IFERROR(SUMPRODUCT(COUNTIF(IsDigits,MID([kw in desc],ROW($A$1:$A$150),1)))=LEN([kw in desc]),#N/A)),[manuell])</f>
        <v>0</v>
      </c>
      <c r="R5896" s="1" t="str">
        <f>IF([pos kw in title]&gt;0,MID(J5896,#REF!,4),IF([first '# in title]&gt;0,MID([title],[first '# in title],3),IF([first '# in title]&gt;0,MID([desc],#REF!,3),VLOOKUP([productid],$G$2:$R$1386,8))))</f>
        <v xml:space="preserve">42 </v>
      </c>
      <c r="S5896" s="1" t="e">
        <f>IF([kw in desc]=[kw rough in title],[kw in desc]*1,IFERROR(LEFT([kw_dirty],3)*1,IFERROR(LEFT([kw_dirty],2)*1,"n.a.")))</f>
        <v>#N/A</v>
      </c>
      <c r="T5896" s="1"/>
      <c r="U5896" s="1">
        <f>VLOOKUP(Tabelle1[[#This Row],[productid]],Tabelle2[#All],2,FALSE)</f>
        <v>42</v>
      </c>
    </row>
    <row r="5897" spans="1:21" hidden="1">
      <c r="A5897" t="s">
        <v>563</v>
      </c>
      <c r="B5897">
        <v>4340</v>
      </c>
      <c r="C5897">
        <v>289859</v>
      </c>
      <c r="D5897" t="s">
        <v>9683</v>
      </c>
      <c r="E5897" t="s">
        <v>9684</v>
      </c>
      <c r="F5897">
        <v>18406</v>
      </c>
      <c r="G5897">
        <v>3497887</v>
      </c>
      <c r="H5897">
        <f t="shared" si="92"/>
        <v>55</v>
      </c>
      <c r="I5897">
        <f t="array" ref="I5897">MIN(IFERROR(FIND(IstNumbers,A5897),""))</f>
        <v>29</v>
      </c>
      <c r="J5897" s="1" t="str">
        <f>IF([first '# in title]&lt;[pos kw in title],MID([title],[pos kw in title]-6,6),#N/A)</f>
        <v xml:space="preserve">L (42 </v>
      </c>
      <c r="K589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97" s="1">
        <f>IFERROR(FIND("kW",[desc]),0)</f>
        <v>70</v>
      </c>
      <c r="M5897">
        <f t="array" ref="M5897">MIN(IFERROR(FIND(IstNumbers,E5897),""))</f>
        <v>34</v>
      </c>
      <c r="N5897" s="1" t="str">
        <f>IF([first '# in desc]&lt;[pos kw in desc],MID([desc],[pos kw in desc]-7,7))</f>
        <v xml:space="preserve">­me 42 </v>
      </c>
      <c r="O58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7" s="1" t="str">
        <f>TRIM(IF([first '# in desc]&lt;[pos kw in desc],MID([desc],[pos kw in desc]-6,6),FALSE))</f>
        <v>me 42</v>
      </c>
      <c r="Q5897" s="1">
        <f>IF(LEN([manuell])=0,IFERROR([kw fine in title]*1,IFERROR(SUMPRODUCT(COUNTIF(IsDigits,MID([kw in desc],ROW($A$1:$A$150),1)))=LEN([kw in desc]),#N/A)),[manuell])</f>
        <v>42</v>
      </c>
      <c r="R5897" s="1" t="e">
        <f>IF([pos kw in title]&gt;0,MID(J5897,#REF!,4),IF([first '# in title]&gt;0,MID([title],[first '# in title],3),IF([first '# in title]&gt;0,MID([desc],#REF!,3),VLOOKUP([productid],$G$2:$R$1386,8))))</f>
        <v>#REF!</v>
      </c>
      <c r="S5897" s="1" t="str">
        <f>IF([kw in desc]=[kw rough in title],[kw in desc]*1,IFERROR(LEFT([kw_dirty],3)*1,IFERROR(LEFT([kw_dirty],2)*1,"n.a.")))</f>
        <v>n.a.</v>
      </c>
      <c r="T5897" s="1"/>
      <c r="U5897" s="1">
        <f>VLOOKUP(Tabelle1[[#This Row],[productid]],Tabelle2[#All],2,FALSE)</f>
        <v>42</v>
      </c>
    </row>
    <row r="5898" spans="1:21" hidden="1">
      <c r="A5898" t="s">
        <v>5473</v>
      </c>
      <c r="B5898">
        <v>3980</v>
      </c>
      <c r="C5898">
        <v>289859</v>
      </c>
      <c r="D5898" t="s">
        <v>9685</v>
      </c>
      <c r="E5898" t="s">
        <v>8837</v>
      </c>
      <c r="F5898">
        <v>18406</v>
      </c>
      <c r="G5898">
        <v>1750863</v>
      </c>
      <c r="H5898">
        <f t="shared" si="92"/>
        <v>0</v>
      </c>
      <c r="I5898">
        <f t="array" ref="I5898">MIN(IFERROR(FIND(IstNumbers,A5898),""))</f>
        <v>21</v>
      </c>
      <c r="J5898" s="1" t="e">
        <f>IF([first '# in title]&lt;[pos kw in title],MID([title],[pos kw in title]-6,6),#N/A)</f>
        <v>#N/A</v>
      </c>
      <c r="K5898" s="1" t="e">
        <f>IFERROR(MID(SUBSTITUTE([kw rough in title],",","."),FIND("(",[kw rough in title])+1,20),SUBSTITUTE(IFERROR(MID([kw rough in title],FIND(" ",[kw rough in title])+1,20),[kw rough in title]),",","."))</f>
        <v>#N/A</v>
      </c>
      <c r="L5898" s="1">
        <f>IFERROR(FIND("kW",[desc]),0)</f>
        <v>70</v>
      </c>
      <c r="M5898">
        <f t="array" ref="M5898">MIN(IFERROR(FIND(IstNumbers,E5898),""))</f>
        <v>34</v>
      </c>
      <c r="N5898" s="1" t="str">
        <f>IF([first '# in desc]&lt;[pos kw in desc],MID([desc],[pos kw in desc]-7,7))</f>
        <v xml:space="preserve">­me 42 </v>
      </c>
      <c r="O58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8" s="1" t="str">
        <f>TRIM(IF([first '# in desc]&lt;[pos kw in desc],MID([desc],[pos kw in desc]-6,6),FALSE))</f>
        <v>me 42</v>
      </c>
      <c r="Q5898" s="1" t="b">
        <f>IF(LEN([manuell])=0,IFERROR([kw fine in title]*1,IFERROR(SUMPRODUCT(COUNTIF(IsDigits,MID([kw in desc],ROW($A$1:$A$150),1)))=LEN([kw in desc]),#N/A)),[manuell])</f>
        <v>0</v>
      </c>
      <c r="R5898" s="1" t="str">
        <f>IF([pos kw in title]&gt;0,MID(J5898,#REF!,4),IF([first '# in title]&gt;0,MID([title],[first '# in title],3),IF([first '# in title]&gt;0,MID([desc],#REF!,3),VLOOKUP([productid],$G$2:$R$1386,8))))</f>
        <v xml:space="preserve">42 </v>
      </c>
      <c r="S5898" s="1" t="e">
        <f>IF([kw in desc]=[kw rough in title],[kw in desc]*1,IFERROR(LEFT([kw_dirty],3)*1,IFERROR(LEFT([kw_dirty],2)*1,"n.a.")))</f>
        <v>#N/A</v>
      </c>
      <c r="T5898" s="1"/>
      <c r="U5898" s="1">
        <f>VLOOKUP(Tabelle1[[#This Row],[productid]],Tabelle2[#All],2,FALSE)</f>
        <v>42</v>
      </c>
    </row>
    <row r="5899" spans="1:21" hidden="1">
      <c r="A5899" t="s">
        <v>563</v>
      </c>
      <c r="B5899">
        <v>4345</v>
      </c>
      <c r="C5899">
        <v>289859</v>
      </c>
      <c r="D5899" t="s">
        <v>9686</v>
      </c>
      <c r="E5899" t="s">
        <v>9687</v>
      </c>
      <c r="F5899">
        <v>18406</v>
      </c>
      <c r="G5899">
        <v>3497887</v>
      </c>
      <c r="H5899">
        <f t="shared" si="92"/>
        <v>55</v>
      </c>
      <c r="I5899">
        <f t="array" ref="I5899">MIN(IFERROR(FIND(IstNumbers,A5899),""))</f>
        <v>29</v>
      </c>
      <c r="J5899" s="1" t="str">
        <f>IF([first '# in title]&lt;[pos kw in title],MID([title],[pos kw in title]-6,6),#N/A)</f>
        <v xml:space="preserve">L (42 </v>
      </c>
      <c r="K5899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899" s="1">
        <f>IFERROR(FIND("kW",[desc]),0)</f>
        <v>70</v>
      </c>
      <c r="M5899">
        <f t="array" ref="M5899">MIN(IFERROR(FIND(IstNumbers,E5899),""))</f>
        <v>34</v>
      </c>
      <c r="N5899" s="1" t="str">
        <f>IF([first '# in desc]&lt;[pos kw in desc],MID([desc],[pos kw in desc]-7,7))</f>
        <v xml:space="preserve">­me 42 </v>
      </c>
      <c r="O589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899" s="1" t="str">
        <f>TRIM(IF([first '# in desc]&lt;[pos kw in desc],MID([desc],[pos kw in desc]-6,6),FALSE))</f>
        <v>me 42</v>
      </c>
      <c r="Q5899" s="1">
        <f>IF(LEN([manuell])=0,IFERROR([kw fine in title]*1,IFERROR(SUMPRODUCT(COUNTIF(IsDigits,MID([kw in desc],ROW($A$1:$A$150),1)))=LEN([kw in desc]),#N/A)),[manuell])</f>
        <v>42</v>
      </c>
      <c r="R5899" s="1" t="e">
        <f>IF([pos kw in title]&gt;0,MID(J5899,#REF!,4),IF([first '# in title]&gt;0,MID([title],[first '# in title],3),IF([first '# in title]&gt;0,MID([desc],#REF!,3),VLOOKUP([productid],$G$2:$R$1386,8))))</f>
        <v>#REF!</v>
      </c>
      <c r="S5899" s="1" t="str">
        <f>IF([kw in desc]=[kw rough in title],[kw in desc]*1,IFERROR(LEFT([kw_dirty],3)*1,IFERROR(LEFT([kw_dirty],2)*1,"n.a.")))</f>
        <v>n.a.</v>
      </c>
      <c r="T5899" s="1"/>
      <c r="U5899" s="1">
        <f>VLOOKUP(Tabelle1[[#This Row],[productid]],Tabelle2[#All],2,FALSE)</f>
        <v>42</v>
      </c>
    </row>
    <row r="5900" spans="1:21" hidden="1">
      <c r="A5900" t="s">
        <v>5473</v>
      </c>
      <c r="B5900">
        <v>3980</v>
      </c>
      <c r="C5900">
        <v>289859</v>
      </c>
      <c r="D5900" t="s">
        <v>9688</v>
      </c>
      <c r="E5900" t="s">
        <v>8758</v>
      </c>
      <c r="F5900">
        <v>18406</v>
      </c>
      <c r="G5900">
        <v>1750863</v>
      </c>
      <c r="H5900">
        <f t="shared" si="92"/>
        <v>0</v>
      </c>
      <c r="I5900">
        <f t="array" ref="I5900">MIN(IFERROR(FIND(IstNumbers,A5900),""))</f>
        <v>21</v>
      </c>
      <c r="J5900" s="1" t="e">
        <f>IF([first '# in title]&lt;[pos kw in title],MID([title],[pos kw in title]-6,6),#N/A)</f>
        <v>#N/A</v>
      </c>
      <c r="K5900" s="1" t="e">
        <f>IFERROR(MID(SUBSTITUTE([kw rough in title],",","."),FIND("(",[kw rough in title])+1,20),SUBSTITUTE(IFERROR(MID([kw rough in title],FIND(" ",[kw rough in title])+1,20),[kw rough in title]),",","."))</f>
        <v>#N/A</v>
      </c>
      <c r="L5900" s="1">
        <f>IFERROR(FIND("kW",[desc]),0)</f>
        <v>70</v>
      </c>
      <c r="M5900">
        <f t="array" ref="M5900">MIN(IFERROR(FIND(IstNumbers,E5900),""))</f>
        <v>34</v>
      </c>
      <c r="N5900" s="1" t="str">
        <f>IF([first '# in desc]&lt;[pos kw in desc],MID([desc],[pos kw in desc]-7,7))</f>
        <v xml:space="preserve">­me 42 </v>
      </c>
      <c r="O59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00" s="1" t="str">
        <f>TRIM(IF([first '# in desc]&lt;[pos kw in desc],MID([desc],[pos kw in desc]-6,6),FALSE))</f>
        <v>me 42</v>
      </c>
      <c r="Q5900" s="1" t="b">
        <f>IF(LEN([manuell])=0,IFERROR([kw fine in title]*1,IFERROR(SUMPRODUCT(COUNTIF(IsDigits,MID([kw in desc],ROW($A$1:$A$150),1)))=LEN([kw in desc]),#N/A)),[manuell])</f>
        <v>0</v>
      </c>
      <c r="R5900" s="1" t="str">
        <f>IF([pos kw in title]&gt;0,MID(J5900,#REF!,4),IF([first '# in title]&gt;0,MID([title],[first '# in title],3),IF([first '# in title]&gt;0,MID([desc],#REF!,3),VLOOKUP([productid],$G$2:$R$1386,8))))</f>
        <v xml:space="preserve">42 </v>
      </c>
      <c r="S5900" s="1" t="e">
        <f>IF([kw in desc]=[kw rough in title],[kw in desc]*1,IFERROR(LEFT([kw_dirty],3)*1,IFERROR(LEFT([kw_dirty],2)*1,"n.a.")))</f>
        <v>#N/A</v>
      </c>
      <c r="T5900" s="1"/>
      <c r="U5900" s="1">
        <f>VLOOKUP(Tabelle1[[#This Row],[productid]],Tabelle2[#All],2,FALSE)</f>
        <v>42</v>
      </c>
    </row>
    <row r="5901" spans="1:21" hidden="1">
      <c r="A5901" t="s">
        <v>563</v>
      </c>
      <c r="B5901">
        <v>4370</v>
      </c>
      <c r="C5901">
        <v>289859</v>
      </c>
      <c r="D5901" t="s">
        <v>9689</v>
      </c>
      <c r="E5901" t="s">
        <v>9690</v>
      </c>
      <c r="F5901">
        <v>18406</v>
      </c>
      <c r="G5901">
        <v>3497887</v>
      </c>
      <c r="H5901">
        <f t="shared" si="92"/>
        <v>55</v>
      </c>
      <c r="I5901">
        <f t="array" ref="I5901">MIN(IFERROR(FIND(IstNumbers,A5901),""))</f>
        <v>29</v>
      </c>
      <c r="J5901" s="1" t="str">
        <f>IF([first '# in title]&lt;[pos kw in title],MID([title],[pos kw in title]-6,6),#N/A)</f>
        <v xml:space="preserve">L (42 </v>
      </c>
      <c r="K5901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01" s="1">
        <f>IFERROR(FIND("kW",[desc]),0)</f>
        <v>70</v>
      </c>
      <c r="M5901">
        <f t="array" ref="M5901">MIN(IFERROR(FIND(IstNumbers,E5901),""))</f>
        <v>34</v>
      </c>
      <c r="N5901" s="1" t="str">
        <f>IF([first '# in desc]&lt;[pos kw in desc],MID([desc],[pos kw in desc]-7,7))</f>
        <v xml:space="preserve">­me 42 </v>
      </c>
      <c r="O590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01" s="1" t="str">
        <f>TRIM(IF([first '# in desc]&lt;[pos kw in desc],MID([desc],[pos kw in desc]-6,6),FALSE))</f>
        <v>me 42</v>
      </c>
      <c r="Q5901" s="1">
        <f>IF(LEN([manuell])=0,IFERROR([kw fine in title]*1,IFERROR(SUMPRODUCT(COUNTIF(IsDigits,MID([kw in desc],ROW($A$1:$A$150),1)))=LEN([kw in desc]),#N/A)),[manuell])</f>
        <v>42</v>
      </c>
      <c r="R5901" s="1" t="e">
        <f>IF([pos kw in title]&gt;0,MID(J5901,#REF!,4),IF([first '# in title]&gt;0,MID([title],[first '# in title],3),IF([first '# in title]&gt;0,MID([desc],#REF!,3),VLOOKUP([productid],$G$2:$R$1386,8))))</f>
        <v>#REF!</v>
      </c>
      <c r="S5901" s="1" t="str">
        <f>IF([kw in desc]=[kw rough in title],[kw in desc]*1,IFERROR(LEFT([kw_dirty],3)*1,IFERROR(LEFT([kw_dirty],2)*1,"n.a.")))</f>
        <v>n.a.</v>
      </c>
      <c r="T5901" s="1"/>
      <c r="U5901" s="1">
        <f>VLOOKUP(Tabelle1[[#This Row],[productid]],Tabelle2[#All],2,FALSE)</f>
        <v>42</v>
      </c>
    </row>
    <row r="5902" spans="1:21" hidden="1">
      <c r="A5902" t="s">
        <v>5473</v>
      </c>
      <c r="B5902">
        <v>3980</v>
      </c>
      <c r="C5902">
        <v>289859</v>
      </c>
      <c r="D5902" t="s">
        <v>9691</v>
      </c>
      <c r="E5902" t="s">
        <v>8005</v>
      </c>
      <c r="F5902">
        <v>18406</v>
      </c>
      <c r="G5902">
        <v>1750863</v>
      </c>
      <c r="H5902">
        <f t="shared" si="92"/>
        <v>0</v>
      </c>
      <c r="I5902">
        <f t="array" ref="I5902">MIN(IFERROR(FIND(IstNumbers,A5902),""))</f>
        <v>21</v>
      </c>
      <c r="J5902" s="1" t="e">
        <f>IF([first '# in title]&lt;[pos kw in title],MID([title],[pos kw in title]-6,6),#N/A)</f>
        <v>#N/A</v>
      </c>
      <c r="K5902" s="1" t="e">
        <f>IFERROR(MID(SUBSTITUTE([kw rough in title],",","."),FIND("(",[kw rough in title])+1,20),SUBSTITUTE(IFERROR(MID([kw rough in title],FIND(" ",[kw rough in title])+1,20),[kw rough in title]),",","."))</f>
        <v>#N/A</v>
      </c>
      <c r="L5902" s="1">
        <f>IFERROR(FIND("kW",[desc]),0)</f>
        <v>70</v>
      </c>
      <c r="M5902">
        <f t="array" ref="M5902">MIN(IFERROR(FIND(IstNumbers,E5902),""))</f>
        <v>34</v>
      </c>
      <c r="N5902" s="1" t="str">
        <f>IF([first '# in desc]&lt;[pos kw in desc],MID([desc],[pos kw in desc]-7,7))</f>
        <v xml:space="preserve">­me 42 </v>
      </c>
      <c r="O59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02" s="1" t="str">
        <f>TRIM(IF([first '# in desc]&lt;[pos kw in desc],MID([desc],[pos kw in desc]-6,6),FALSE))</f>
        <v>me 42</v>
      </c>
      <c r="Q5902" s="1" t="b">
        <f>IF(LEN([manuell])=0,IFERROR([kw fine in title]*1,IFERROR(SUMPRODUCT(COUNTIF(IsDigits,MID([kw in desc],ROW($A$1:$A$150),1)))=LEN([kw in desc]),#N/A)),[manuell])</f>
        <v>0</v>
      </c>
      <c r="R5902" s="1" t="str">
        <f>IF([pos kw in title]&gt;0,MID(J5902,#REF!,4),IF([first '# in title]&gt;0,MID([title],[first '# in title],3),IF([first '# in title]&gt;0,MID([desc],#REF!,3),VLOOKUP([productid],$G$2:$R$1386,8))))</f>
        <v xml:space="preserve">42 </v>
      </c>
      <c r="S5902" s="1" t="e">
        <f>IF([kw in desc]=[kw rough in title],[kw in desc]*1,IFERROR(LEFT([kw_dirty],3)*1,IFERROR(LEFT([kw_dirty],2)*1,"n.a.")))</f>
        <v>#N/A</v>
      </c>
      <c r="T5902" s="1"/>
      <c r="U5902" s="1">
        <f>VLOOKUP(Tabelle1[[#This Row],[productid]],Tabelle2[#All],2,FALSE)</f>
        <v>42</v>
      </c>
    </row>
    <row r="5903" spans="1:21" hidden="1">
      <c r="A5903" t="s">
        <v>563</v>
      </c>
      <c r="B5903">
        <v>4370</v>
      </c>
      <c r="C5903">
        <v>289859</v>
      </c>
      <c r="D5903" t="s">
        <v>9692</v>
      </c>
      <c r="E5903" t="s">
        <v>9693</v>
      </c>
      <c r="F5903">
        <v>18406</v>
      </c>
      <c r="G5903">
        <v>3497887</v>
      </c>
      <c r="H5903">
        <f t="shared" si="92"/>
        <v>55</v>
      </c>
      <c r="I5903">
        <f t="array" ref="I5903">MIN(IFERROR(FIND(IstNumbers,A5903),""))</f>
        <v>29</v>
      </c>
      <c r="J5903" s="1" t="str">
        <f>IF([first '# in title]&lt;[pos kw in title],MID([title],[pos kw in title]-6,6),#N/A)</f>
        <v xml:space="preserve">L (42 </v>
      </c>
      <c r="K590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03" s="1">
        <f>IFERROR(FIND("kW",[desc]),0)</f>
        <v>70</v>
      </c>
      <c r="M5903">
        <f t="array" ref="M5903">MIN(IFERROR(FIND(IstNumbers,E5903),""))</f>
        <v>34</v>
      </c>
      <c r="N5903" s="1" t="str">
        <f>IF([first '# in desc]&lt;[pos kw in desc],MID([desc],[pos kw in desc]-7,7))</f>
        <v xml:space="preserve">­me 42 </v>
      </c>
      <c r="O59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03" s="1" t="str">
        <f>TRIM(IF([first '# in desc]&lt;[pos kw in desc],MID([desc],[pos kw in desc]-6,6),FALSE))</f>
        <v>me 42</v>
      </c>
      <c r="Q5903" s="1">
        <f>IF(LEN([manuell])=0,IFERROR([kw fine in title]*1,IFERROR(SUMPRODUCT(COUNTIF(IsDigits,MID([kw in desc],ROW($A$1:$A$150),1)))=LEN([kw in desc]),#N/A)),[manuell])</f>
        <v>42</v>
      </c>
      <c r="R5903" s="1" t="e">
        <f>IF([pos kw in title]&gt;0,MID(J5903,#REF!,4),IF([first '# in title]&gt;0,MID([title],[first '# in title],3),IF([first '# in title]&gt;0,MID([desc],#REF!,3),VLOOKUP([productid],$G$2:$R$1386,8))))</f>
        <v>#REF!</v>
      </c>
      <c r="S5903" s="1" t="str">
        <f>IF([kw in desc]=[kw rough in title],[kw in desc]*1,IFERROR(LEFT([kw_dirty],3)*1,IFERROR(LEFT([kw_dirty],2)*1,"n.a.")))</f>
        <v>n.a.</v>
      </c>
      <c r="T5903" s="1"/>
      <c r="U5903" s="1">
        <f>VLOOKUP(Tabelle1[[#This Row],[productid]],Tabelle2[#All],2,FALSE)</f>
        <v>42</v>
      </c>
    </row>
    <row r="5904" spans="1:21" hidden="1">
      <c r="A5904" t="s">
        <v>5473</v>
      </c>
      <c r="B5904">
        <v>3980</v>
      </c>
      <c r="C5904">
        <v>289859</v>
      </c>
      <c r="D5904" t="s">
        <v>9694</v>
      </c>
      <c r="E5904" t="s">
        <v>8851</v>
      </c>
      <c r="F5904">
        <v>18406</v>
      </c>
      <c r="G5904">
        <v>1750863</v>
      </c>
      <c r="H5904">
        <f t="shared" si="92"/>
        <v>0</v>
      </c>
      <c r="I5904">
        <f t="array" ref="I5904">MIN(IFERROR(FIND(IstNumbers,A5904),""))</f>
        <v>21</v>
      </c>
      <c r="J5904" s="1" t="e">
        <f>IF([first '# in title]&lt;[pos kw in title],MID([title],[pos kw in title]-6,6),#N/A)</f>
        <v>#N/A</v>
      </c>
      <c r="K5904" s="1" t="e">
        <f>IFERROR(MID(SUBSTITUTE([kw rough in title],",","."),FIND("(",[kw rough in title])+1,20),SUBSTITUTE(IFERROR(MID([kw rough in title],FIND(" ",[kw rough in title])+1,20),[kw rough in title]),",","."))</f>
        <v>#N/A</v>
      </c>
      <c r="L5904" s="1">
        <f>IFERROR(FIND("kW",[desc]),0)</f>
        <v>70</v>
      </c>
      <c r="M5904">
        <f t="array" ref="M5904">MIN(IFERROR(FIND(IstNumbers,E5904),""))</f>
        <v>34</v>
      </c>
      <c r="N5904" s="1" t="str">
        <f>IF([first '# in desc]&lt;[pos kw in desc],MID([desc],[pos kw in desc]-7,7))</f>
        <v xml:space="preserve">­me 42 </v>
      </c>
      <c r="O59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04" s="1" t="str">
        <f>TRIM(IF([first '# in desc]&lt;[pos kw in desc],MID([desc],[pos kw in desc]-6,6),FALSE))</f>
        <v>me 42</v>
      </c>
      <c r="Q5904" s="1" t="b">
        <f>IF(LEN([manuell])=0,IFERROR([kw fine in title]*1,IFERROR(SUMPRODUCT(COUNTIF(IsDigits,MID([kw in desc],ROW($A$1:$A$150),1)))=LEN([kw in desc]),#N/A)),[manuell])</f>
        <v>0</v>
      </c>
      <c r="R5904" s="1" t="str">
        <f>IF([pos kw in title]&gt;0,MID(J5904,#REF!,4),IF([first '# in title]&gt;0,MID([title],[first '# in title],3),IF([first '# in title]&gt;0,MID([desc],#REF!,3),VLOOKUP([productid],$G$2:$R$1386,8))))</f>
        <v xml:space="preserve">42 </v>
      </c>
      <c r="S5904" s="1" t="e">
        <f>IF([kw in desc]=[kw rough in title],[kw in desc]*1,IFERROR(LEFT([kw_dirty],3)*1,IFERROR(LEFT([kw_dirty],2)*1,"n.a.")))</f>
        <v>#N/A</v>
      </c>
      <c r="T5904" s="1"/>
      <c r="U5904" s="1">
        <f>VLOOKUP(Tabelle1[[#This Row],[productid]],Tabelle2[#All],2,FALSE)</f>
        <v>42</v>
      </c>
    </row>
    <row r="5905" spans="1:21" hidden="1">
      <c r="A5905" t="s">
        <v>563</v>
      </c>
      <c r="B5905">
        <v>4390</v>
      </c>
      <c r="C5905">
        <v>289859</v>
      </c>
      <c r="D5905" t="s">
        <v>9695</v>
      </c>
      <c r="E5905" t="s">
        <v>9696</v>
      </c>
      <c r="F5905">
        <v>18406</v>
      </c>
      <c r="G5905">
        <v>3497887</v>
      </c>
      <c r="H5905">
        <f t="shared" si="92"/>
        <v>55</v>
      </c>
      <c r="I5905">
        <f t="array" ref="I5905">MIN(IFERROR(FIND(IstNumbers,A5905),""))</f>
        <v>29</v>
      </c>
      <c r="J5905" s="1" t="str">
        <f>IF([first '# in title]&lt;[pos kw in title],MID([title],[pos kw in title]-6,6),#N/A)</f>
        <v xml:space="preserve">L (42 </v>
      </c>
      <c r="K590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05" s="1">
        <f>IFERROR(FIND("kW",[desc]),0)</f>
        <v>70</v>
      </c>
      <c r="M5905">
        <f t="array" ref="M5905">MIN(IFERROR(FIND(IstNumbers,E5905),""))</f>
        <v>34</v>
      </c>
      <c r="N5905" s="1" t="str">
        <f>IF([first '# in desc]&lt;[pos kw in desc],MID([desc],[pos kw in desc]-7,7))</f>
        <v xml:space="preserve">­me 42 </v>
      </c>
      <c r="O59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05" s="1" t="str">
        <f>TRIM(IF([first '# in desc]&lt;[pos kw in desc],MID([desc],[pos kw in desc]-6,6),FALSE))</f>
        <v>me 42</v>
      </c>
      <c r="Q5905" s="1">
        <f>IF(LEN([manuell])=0,IFERROR([kw fine in title]*1,IFERROR(SUMPRODUCT(COUNTIF(IsDigits,MID([kw in desc],ROW($A$1:$A$150),1)))=LEN([kw in desc]),#N/A)),[manuell])</f>
        <v>42</v>
      </c>
      <c r="R5905" s="1" t="e">
        <f>IF([pos kw in title]&gt;0,MID(J5905,#REF!,4),IF([first '# in title]&gt;0,MID([title],[first '# in title],3),IF([first '# in title]&gt;0,MID([desc],#REF!,3),VLOOKUP([productid],$G$2:$R$1386,8))))</f>
        <v>#REF!</v>
      </c>
      <c r="S5905" s="1" t="str">
        <f>IF([kw in desc]=[kw rough in title],[kw in desc]*1,IFERROR(LEFT([kw_dirty],3)*1,IFERROR(LEFT([kw_dirty],2)*1,"n.a.")))</f>
        <v>n.a.</v>
      </c>
      <c r="T5905" s="1"/>
      <c r="U5905" s="1">
        <f>VLOOKUP(Tabelle1[[#This Row],[productid]],Tabelle2[#All],2,FALSE)</f>
        <v>42</v>
      </c>
    </row>
    <row r="5906" spans="1:21" hidden="1">
      <c r="A5906" t="s">
        <v>5473</v>
      </c>
      <c r="B5906">
        <v>3980</v>
      </c>
      <c r="C5906">
        <v>289859</v>
      </c>
      <c r="D5906" t="s">
        <v>9697</v>
      </c>
      <c r="E5906" t="s">
        <v>8854</v>
      </c>
      <c r="F5906">
        <v>18406</v>
      </c>
      <c r="G5906">
        <v>1750863</v>
      </c>
      <c r="H5906">
        <f t="shared" si="92"/>
        <v>0</v>
      </c>
      <c r="I5906">
        <f t="array" ref="I5906">MIN(IFERROR(FIND(IstNumbers,A5906),""))</f>
        <v>21</v>
      </c>
      <c r="J5906" s="1" t="e">
        <f>IF([first '# in title]&lt;[pos kw in title],MID([title],[pos kw in title]-6,6),#N/A)</f>
        <v>#N/A</v>
      </c>
      <c r="K5906" s="1" t="e">
        <f>IFERROR(MID(SUBSTITUTE([kw rough in title],",","."),FIND("(",[kw rough in title])+1,20),SUBSTITUTE(IFERROR(MID([kw rough in title],FIND(" ",[kw rough in title])+1,20),[kw rough in title]),",","."))</f>
        <v>#N/A</v>
      </c>
      <c r="L5906" s="1">
        <f>IFERROR(FIND("kW",[desc]),0)</f>
        <v>70</v>
      </c>
      <c r="M5906">
        <f t="array" ref="M5906">MIN(IFERROR(FIND(IstNumbers,E5906),""))</f>
        <v>34</v>
      </c>
      <c r="N5906" s="1" t="str">
        <f>IF([first '# in desc]&lt;[pos kw in desc],MID([desc],[pos kw in desc]-7,7))</f>
        <v xml:space="preserve">­me 42 </v>
      </c>
      <c r="O59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06" s="1" t="str">
        <f>TRIM(IF([first '# in desc]&lt;[pos kw in desc],MID([desc],[pos kw in desc]-6,6),FALSE))</f>
        <v>me 42</v>
      </c>
      <c r="Q5906" s="1" t="b">
        <f>IF(LEN([manuell])=0,IFERROR([kw fine in title]*1,IFERROR(SUMPRODUCT(COUNTIF(IsDigits,MID([kw in desc],ROW($A$1:$A$150),1)))=LEN([kw in desc]),#N/A)),[manuell])</f>
        <v>0</v>
      </c>
      <c r="R5906" s="1" t="str">
        <f>IF([pos kw in title]&gt;0,MID(J5906,#REF!,4),IF([first '# in title]&gt;0,MID([title],[first '# in title],3),IF([first '# in title]&gt;0,MID([desc],#REF!,3),VLOOKUP([productid],$G$2:$R$1386,8))))</f>
        <v xml:space="preserve">42 </v>
      </c>
      <c r="S5906" s="1" t="e">
        <f>IF([kw in desc]=[kw rough in title],[kw in desc]*1,IFERROR(LEFT([kw_dirty],3)*1,IFERROR(LEFT([kw_dirty],2)*1,"n.a.")))</f>
        <v>#N/A</v>
      </c>
      <c r="T5906" s="1"/>
      <c r="U5906" s="1">
        <f>VLOOKUP(Tabelle1[[#This Row],[productid]],Tabelle2[#All],2,FALSE)</f>
        <v>42</v>
      </c>
    </row>
    <row r="5907" spans="1:21">
      <c r="A5907" t="s">
        <v>165</v>
      </c>
      <c r="B5907">
        <v>3509</v>
      </c>
      <c r="C5907">
        <v>289859</v>
      </c>
      <c r="D5907" t="s">
        <v>9698</v>
      </c>
      <c r="E5907" t="s">
        <v>9699</v>
      </c>
      <c r="F5907">
        <v>18406</v>
      </c>
      <c r="G5907">
        <v>2286143</v>
      </c>
      <c r="H5907">
        <f t="shared" si="92"/>
        <v>0</v>
      </c>
      <c r="I5907">
        <f t="array" ref="I5907">MIN(IFERROR(FIND(IstNumbers,A5907),""))</f>
        <v>29</v>
      </c>
      <c r="J5907" s="1" t="e">
        <f>IF([first '# in title]&lt;[pos kw in title],MID([title],[pos kw in title]-6,6),#N/A)</f>
        <v>#N/A</v>
      </c>
      <c r="K5907" s="1" t="e">
        <f>IFERROR(MID(SUBSTITUTE([kw rough in title],",","."),FIND("(",[kw rough in title])+1,20),SUBSTITUTE(IFERROR(MID([kw rough in title],FIND(" ",[kw rough in title])+1,20),[kw rough in title]),",","."))</f>
        <v>#N/A</v>
      </c>
      <c r="L5907" s="1">
        <f>IFERROR(FIND("kW",[desc]),0)</f>
        <v>0</v>
      </c>
      <c r="M5907">
        <f t="array" ref="M5907">MIN(IFERROR(FIND(IstNumbers,E5907),""))</f>
        <v>33</v>
      </c>
      <c r="N5907" s="1" t="b">
        <f>IF([first '# in desc]&lt;[pos kw in desc],MID([desc],[pos kw in desc]-7,7))</f>
        <v>0</v>
      </c>
      <c r="O59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07" s="1" t="str">
        <f>TRIM(IF([first '# in desc]&lt;[pos kw in desc],MID([desc],[pos kw in desc]-6,6),FALSE))</f>
        <v>FALSCH</v>
      </c>
      <c r="Q5907" s="1" t="b">
        <f>IF(LEN([manuell])=0,IFERROR([kw fine in title]*1,IFERROR(SUMPRODUCT(COUNTIF(IsDigits,MID([kw in desc],ROW($A$1:$A$150),1)))=LEN([kw in desc]),#N/A)),[manuell])</f>
        <v>0</v>
      </c>
      <c r="R5907" s="1" t="str">
        <f>IF([pos kw in title]&gt;0,MID(J5907,#REF!,4),IF([first '# in title]&gt;0,MID([title],[first '# in title],3),IF([first '# in title]&gt;0,MID([desc],#REF!,3),VLOOKUP([productid],$G$2:$R$1386,8))))</f>
        <v>146</v>
      </c>
      <c r="S5907" s="1" t="e">
        <f>IF([kw in desc]=[kw rough in title],[kw in desc]*1,IFERROR(LEFT([kw_dirty],3)*1,IFERROR(LEFT([kw_dirty],2)*1,"n.a.")))</f>
        <v>#N/A</v>
      </c>
      <c r="T5907" s="1"/>
      <c r="U5907" s="1" t="e">
        <f>VLOOKUP(Tabelle1[[#This Row],[productid]],Tabelle2[#All],2,FALSE)</f>
        <v>#N/A</v>
      </c>
    </row>
    <row r="5908" spans="1:21">
      <c r="A5908" t="s">
        <v>165</v>
      </c>
      <c r="B5908">
        <v>3514</v>
      </c>
      <c r="C5908">
        <v>289859</v>
      </c>
      <c r="D5908" t="s">
        <v>9700</v>
      </c>
      <c r="E5908" t="s">
        <v>9701</v>
      </c>
      <c r="F5908">
        <v>18406</v>
      </c>
      <c r="G5908">
        <v>2286143</v>
      </c>
      <c r="H5908">
        <f t="shared" si="92"/>
        <v>0</v>
      </c>
      <c r="I5908">
        <f t="array" ref="I5908">MIN(IFERROR(FIND(IstNumbers,A5908),""))</f>
        <v>29</v>
      </c>
      <c r="J5908" s="1" t="e">
        <f>IF([first '# in title]&lt;[pos kw in title],MID([title],[pos kw in title]-6,6),#N/A)</f>
        <v>#N/A</v>
      </c>
      <c r="K5908" s="1" t="e">
        <f>IFERROR(MID(SUBSTITUTE([kw rough in title],",","."),FIND("(",[kw rough in title])+1,20),SUBSTITUTE(IFERROR(MID([kw rough in title],FIND(" ",[kw rough in title])+1,20),[kw rough in title]),",","."))</f>
        <v>#N/A</v>
      </c>
      <c r="L5908" s="1">
        <f>IFERROR(FIND("kW",[desc]),0)</f>
        <v>0</v>
      </c>
      <c r="M5908">
        <f t="array" ref="M5908">MIN(IFERROR(FIND(IstNumbers,E5908),""))</f>
        <v>33</v>
      </c>
      <c r="N5908" s="1" t="b">
        <f>IF([first '# in desc]&lt;[pos kw in desc],MID([desc],[pos kw in desc]-7,7))</f>
        <v>0</v>
      </c>
      <c r="O59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08" s="1" t="str">
        <f>TRIM(IF([first '# in desc]&lt;[pos kw in desc],MID([desc],[pos kw in desc]-6,6),FALSE))</f>
        <v>FALSCH</v>
      </c>
      <c r="Q5908" s="1" t="b">
        <f>IF(LEN([manuell])=0,IFERROR([kw fine in title]*1,IFERROR(SUMPRODUCT(COUNTIF(IsDigits,MID([kw in desc],ROW($A$1:$A$150),1)))=LEN([kw in desc]),#N/A)),[manuell])</f>
        <v>0</v>
      </c>
      <c r="R5908" s="1" t="str">
        <f>IF([pos kw in title]&gt;0,MID(J5908,#REF!,4),IF([first '# in title]&gt;0,MID([title],[first '# in title],3),IF([first '# in title]&gt;0,MID([desc],#REF!,3),VLOOKUP([productid],$G$2:$R$1386,8))))</f>
        <v>146</v>
      </c>
      <c r="S5908" s="1" t="e">
        <f>IF([kw in desc]=[kw rough in title],[kw in desc]*1,IFERROR(LEFT([kw_dirty],3)*1,IFERROR(LEFT([kw_dirty],2)*1,"n.a.")))</f>
        <v>#N/A</v>
      </c>
      <c r="T5908" s="1"/>
      <c r="U5908" s="1" t="e">
        <f>VLOOKUP(Tabelle1[[#This Row],[productid]],Tabelle2[#All],2,FALSE)</f>
        <v>#N/A</v>
      </c>
    </row>
    <row r="5909" spans="1:21">
      <c r="A5909" t="s">
        <v>165</v>
      </c>
      <c r="B5909">
        <v>3520</v>
      </c>
      <c r="C5909">
        <v>289859</v>
      </c>
      <c r="D5909" t="s">
        <v>9702</v>
      </c>
      <c r="E5909" t="s">
        <v>9703</v>
      </c>
      <c r="F5909">
        <v>18406</v>
      </c>
      <c r="G5909">
        <v>2286143</v>
      </c>
      <c r="H5909">
        <f t="shared" si="92"/>
        <v>0</v>
      </c>
      <c r="I5909">
        <f t="array" ref="I5909">MIN(IFERROR(FIND(IstNumbers,A5909),""))</f>
        <v>29</v>
      </c>
      <c r="J5909" s="1" t="e">
        <f>IF([first '# in title]&lt;[pos kw in title],MID([title],[pos kw in title]-6,6),#N/A)</f>
        <v>#N/A</v>
      </c>
      <c r="K5909" s="1" t="e">
        <f>IFERROR(MID(SUBSTITUTE([kw rough in title],",","."),FIND("(",[kw rough in title])+1,20),SUBSTITUTE(IFERROR(MID([kw rough in title],FIND(" ",[kw rough in title])+1,20),[kw rough in title]),",","."))</f>
        <v>#N/A</v>
      </c>
      <c r="L5909" s="1">
        <f>IFERROR(FIND("kW",[desc]),0)</f>
        <v>0</v>
      </c>
      <c r="M5909">
        <f t="array" ref="M5909">MIN(IFERROR(FIND(IstNumbers,E5909),""))</f>
        <v>33</v>
      </c>
      <c r="N5909" s="1" t="b">
        <f>IF([first '# in desc]&lt;[pos kw in desc],MID([desc],[pos kw in desc]-7,7))</f>
        <v>0</v>
      </c>
      <c r="O59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09" s="1" t="str">
        <f>TRIM(IF([first '# in desc]&lt;[pos kw in desc],MID([desc],[pos kw in desc]-6,6),FALSE))</f>
        <v>FALSCH</v>
      </c>
      <c r="Q5909" s="1" t="b">
        <f>IF(LEN([manuell])=0,IFERROR([kw fine in title]*1,IFERROR(SUMPRODUCT(COUNTIF(IsDigits,MID([kw in desc],ROW($A$1:$A$150),1)))=LEN([kw in desc]),#N/A)),[manuell])</f>
        <v>0</v>
      </c>
      <c r="R5909" s="1" t="str">
        <f>IF([pos kw in title]&gt;0,MID(J5909,#REF!,4),IF([first '# in title]&gt;0,MID([title],[first '# in title],3),IF([first '# in title]&gt;0,MID([desc],#REF!,3),VLOOKUP([productid],$G$2:$R$1386,8))))</f>
        <v>146</v>
      </c>
      <c r="S5909" s="1" t="e">
        <f>IF([kw in desc]=[kw rough in title],[kw in desc]*1,IFERROR(LEFT([kw_dirty],3)*1,IFERROR(LEFT([kw_dirty],2)*1,"n.a.")))</f>
        <v>#N/A</v>
      </c>
      <c r="T5909" s="1"/>
      <c r="U5909" s="1" t="e">
        <f>VLOOKUP(Tabelle1[[#This Row],[productid]],Tabelle2[#All],2,FALSE)</f>
        <v>#N/A</v>
      </c>
    </row>
    <row r="5910" spans="1:21">
      <c r="A5910" t="s">
        <v>165</v>
      </c>
      <c r="B5910">
        <v>3520</v>
      </c>
      <c r="C5910">
        <v>289859</v>
      </c>
      <c r="D5910" t="s">
        <v>9704</v>
      </c>
      <c r="E5910" t="s">
        <v>9705</v>
      </c>
      <c r="F5910">
        <v>18406</v>
      </c>
      <c r="G5910">
        <v>2286143</v>
      </c>
      <c r="H5910">
        <f t="shared" si="92"/>
        <v>0</v>
      </c>
      <c r="I5910">
        <f t="array" ref="I5910">MIN(IFERROR(FIND(IstNumbers,A5910),""))</f>
        <v>29</v>
      </c>
      <c r="J5910" s="1" t="e">
        <f>IF([first '# in title]&lt;[pos kw in title],MID([title],[pos kw in title]-6,6),#N/A)</f>
        <v>#N/A</v>
      </c>
      <c r="K5910" s="1" t="e">
        <f>IFERROR(MID(SUBSTITUTE([kw rough in title],",","."),FIND("(",[kw rough in title])+1,20),SUBSTITUTE(IFERROR(MID([kw rough in title],FIND(" ",[kw rough in title])+1,20),[kw rough in title]),",","."))</f>
        <v>#N/A</v>
      </c>
      <c r="L5910" s="1">
        <f>IFERROR(FIND("kW",[desc]),0)</f>
        <v>0</v>
      </c>
      <c r="M5910">
        <f t="array" ref="M5910">MIN(IFERROR(FIND(IstNumbers,E5910),""))</f>
        <v>33</v>
      </c>
      <c r="N5910" s="1" t="b">
        <f>IF([first '# in desc]&lt;[pos kw in desc],MID([desc],[pos kw in desc]-7,7))</f>
        <v>0</v>
      </c>
      <c r="O59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10" s="1" t="str">
        <f>TRIM(IF([first '# in desc]&lt;[pos kw in desc],MID([desc],[pos kw in desc]-6,6),FALSE))</f>
        <v>FALSCH</v>
      </c>
      <c r="Q5910" s="1" t="b">
        <f>IF(LEN([manuell])=0,IFERROR([kw fine in title]*1,IFERROR(SUMPRODUCT(COUNTIF(IsDigits,MID([kw in desc],ROW($A$1:$A$150),1)))=LEN([kw in desc]),#N/A)),[manuell])</f>
        <v>0</v>
      </c>
      <c r="R5910" s="1" t="str">
        <f>IF([pos kw in title]&gt;0,MID(J5910,#REF!,4),IF([first '# in title]&gt;0,MID([title],[first '# in title],3),IF([first '# in title]&gt;0,MID([desc],#REF!,3),VLOOKUP([productid],$G$2:$R$1386,8))))</f>
        <v>146</v>
      </c>
      <c r="S5910" s="1" t="e">
        <f>IF([kw in desc]=[kw rough in title],[kw in desc]*1,IFERROR(LEFT([kw_dirty],3)*1,IFERROR(LEFT([kw_dirty],2)*1,"n.a.")))</f>
        <v>#N/A</v>
      </c>
      <c r="T5910" s="1"/>
      <c r="U5910" s="1" t="e">
        <f>VLOOKUP(Tabelle1[[#This Row],[productid]],Tabelle2[#All],2,FALSE)</f>
        <v>#N/A</v>
      </c>
    </row>
    <row r="5911" spans="1:21">
      <c r="A5911" t="s">
        <v>165</v>
      </c>
      <c r="B5911">
        <v>3524</v>
      </c>
      <c r="C5911">
        <v>289859</v>
      </c>
      <c r="D5911" t="s">
        <v>9706</v>
      </c>
      <c r="E5911" t="s">
        <v>9707</v>
      </c>
      <c r="F5911">
        <v>18406</v>
      </c>
      <c r="G5911">
        <v>2286143</v>
      </c>
      <c r="H5911">
        <f t="shared" si="92"/>
        <v>0</v>
      </c>
      <c r="I5911">
        <f t="array" ref="I5911">MIN(IFERROR(FIND(IstNumbers,A5911),""))</f>
        <v>29</v>
      </c>
      <c r="J5911" s="1" t="e">
        <f>IF([first '# in title]&lt;[pos kw in title],MID([title],[pos kw in title]-6,6),#N/A)</f>
        <v>#N/A</v>
      </c>
      <c r="K5911" s="1" t="e">
        <f>IFERROR(MID(SUBSTITUTE([kw rough in title],",","."),FIND("(",[kw rough in title])+1,20),SUBSTITUTE(IFERROR(MID([kw rough in title],FIND(" ",[kw rough in title])+1,20),[kw rough in title]),",","."))</f>
        <v>#N/A</v>
      </c>
      <c r="L5911" s="1">
        <f>IFERROR(FIND("kW",[desc]),0)</f>
        <v>0</v>
      </c>
      <c r="M5911">
        <f t="array" ref="M5911">MIN(IFERROR(FIND(IstNumbers,E5911),""))</f>
        <v>33</v>
      </c>
      <c r="N5911" s="1" t="b">
        <f>IF([first '# in desc]&lt;[pos kw in desc],MID([desc],[pos kw in desc]-7,7))</f>
        <v>0</v>
      </c>
      <c r="O59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11" s="1" t="str">
        <f>TRIM(IF([first '# in desc]&lt;[pos kw in desc],MID([desc],[pos kw in desc]-6,6),FALSE))</f>
        <v>FALSCH</v>
      </c>
      <c r="Q5911" s="1" t="b">
        <f>IF(LEN([manuell])=0,IFERROR([kw fine in title]*1,IFERROR(SUMPRODUCT(COUNTIF(IsDigits,MID([kw in desc],ROW($A$1:$A$150),1)))=LEN([kw in desc]),#N/A)),[manuell])</f>
        <v>0</v>
      </c>
      <c r="R5911" s="1" t="str">
        <f>IF([pos kw in title]&gt;0,MID(J5911,#REF!,4),IF([first '# in title]&gt;0,MID([title],[first '# in title],3),IF([first '# in title]&gt;0,MID([desc],#REF!,3),VLOOKUP([productid],$G$2:$R$1386,8))))</f>
        <v>146</v>
      </c>
      <c r="S5911" s="1" t="e">
        <f>IF([kw in desc]=[kw rough in title],[kw in desc]*1,IFERROR(LEFT([kw_dirty],3)*1,IFERROR(LEFT([kw_dirty],2)*1,"n.a.")))</f>
        <v>#N/A</v>
      </c>
      <c r="T5911" s="1"/>
      <c r="U5911" s="1" t="e">
        <f>VLOOKUP(Tabelle1[[#This Row],[productid]],Tabelle2[#All],2,FALSE)</f>
        <v>#N/A</v>
      </c>
    </row>
    <row r="5912" spans="1:21">
      <c r="A5912" t="s">
        <v>165</v>
      </c>
      <c r="B5912">
        <v>3524</v>
      </c>
      <c r="C5912">
        <v>289859</v>
      </c>
      <c r="D5912" t="s">
        <v>9708</v>
      </c>
      <c r="E5912" t="s">
        <v>9709</v>
      </c>
      <c r="F5912">
        <v>18406</v>
      </c>
      <c r="G5912">
        <v>2286143</v>
      </c>
      <c r="H5912">
        <f t="shared" si="92"/>
        <v>0</v>
      </c>
      <c r="I5912">
        <f t="array" ref="I5912">MIN(IFERROR(FIND(IstNumbers,A5912),""))</f>
        <v>29</v>
      </c>
      <c r="J5912" s="1" t="e">
        <f>IF([first '# in title]&lt;[pos kw in title],MID([title],[pos kw in title]-6,6),#N/A)</f>
        <v>#N/A</v>
      </c>
      <c r="K5912" s="1" t="e">
        <f>IFERROR(MID(SUBSTITUTE([kw rough in title],",","."),FIND("(",[kw rough in title])+1,20),SUBSTITUTE(IFERROR(MID([kw rough in title],FIND(" ",[kw rough in title])+1,20),[kw rough in title]),",","."))</f>
        <v>#N/A</v>
      </c>
      <c r="L5912" s="1">
        <f>IFERROR(FIND("kW",[desc]),0)</f>
        <v>0</v>
      </c>
      <c r="M5912">
        <f t="array" ref="M5912">MIN(IFERROR(FIND(IstNumbers,E5912),""))</f>
        <v>33</v>
      </c>
      <c r="N5912" s="1" t="b">
        <f>IF([first '# in desc]&lt;[pos kw in desc],MID([desc],[pos kw in desc]-7,7))</f>
        <v>0</v>
      </c>
      <c r="O59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12" s="1" t="str">
        <f>TRIM(IF([first '# in desc]&lt;[pos kw in desc],MID([desc],[pos kw in desc]-6,6),FALSE))</f>
        <v>FALSCH</v>
      </c>
      <c r="Q5912" s="1" t="b">
        <f>IF(LEN([manuell])=0,IFERROR([kw fine in title]*1,IFERROR(SUMPRODUCT(COUNTIF(IsDigits,MID([kw in desc],ROW($A$1:$A$150),1)))=LEN([kw in desc]),#N/A)),[manuell])</f>
        <v>0</v>
      </c>
      <c r="R5912" s="1" t="str">
        <f>IF([pos kw in title]&gt;0,MID(J5912,#REF!,4),IF([first '# in title]&gt;0,MID([title],[first '# in title],3),IF([first '# in title]&gt;0,MID([desc],#REF!,3),VLOOKUP([productid],$G$2:$R$1386,8))))</f>
        <v>146</v>
      </c>
      <c r="S5912" s="1" t="e">
        <f>IF([kw in desc]=[kw rough in title],[kw in desc]*1,IFERROR(LEFT([kw_dirty],3)*1,IFERROR(LEFT([kw_dirty],2)*1,"n.a.")))</f>
        <v>#N/A</v>
      </c>
      <c r="T5912" s="1"/>
      <c r="U5912" s="1" t="e">
        <f>VLOOKUP(Tabelle1[[#This Row],[productid]],Tabelle2[#All],2,FALSE)</f>
        <v>#N/A</v>
      </c>
    </row>
    <row r="5913" spans="1:21" hidden="1">
      <c r="A5913" t="s">
        <v>1307</v>
      </c>
      <c r="B5913">
        <v>4395</v>
      </c>
      <c r="C5913">
        <v>289859</v>
      </c>
      <c r="D5913" t="s">
        <v>9710</v>
      </c>
      <c r="E5913" t="s">
        <v>9711</v>
      </c>
      <c r="F5913">
        <v>18406</v>
      </c>
      <c r="G5913">
        <v>3497887</v>
      </c>
      <c r="H5913">
        <f t="shared" si="92"/>
        <v>0</v>
      </c>
      <c r="I5913">
        <f t="array" ref="I5913">MIN(IFERROR(FIND(IstNumbers,A5913),""))</f>
        <v>13</v>
      </c>
      <c r="J5913" s="1" t="e">
        <f>IF([first '# in title]&lt;[pos kw in title],MID([title],[pos kw in title]-6,6),#N/A)</f>
        <v>#N/A</v>
      </c>
      <c r="K5913" s="1" t="e">
        <f>IFERROR(MID(SUBSTITUTE([kw rough in title],",","."),FIND("(",[kw rough in title])+1,20),SUBSTITUTE(IFERROR(MID([kw rough in title],FIND(" ",[kw rough in title])+1,20),[kw rough in title]),",","."))</f>
        <v>#N/A</v>
      </c>
      <c r="L5913" s="1">
        <f>IFERROR(FIND("kW",[desc]),0)</f>
        <v>70</v>
      </c>
      <c r="M5913">
        <f t="array" ref="M5913">MIN(IFERROR(FIND(IstNumbers,E5913),""))</f>
        <v>34</v>
      </c>
      <c r="N5913" s="1" t="str">
        <f>IF([first '# in desc]&lt;[pos kw in desc],MID([desc],[pos kw in desc]-7,7))</f>
        <v xml:space="preserve">­me 42 </v>
      </c>
      <c r="O59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13" s="1" t="str">
        <f>TRIM(IF([first '# in desc]&lt;[pos kw in desc],MID([desc],[pos kw in desc]-6,6),FALSE))</f>
        <v>me 42</v>
      </c>
      <c r="Q5913" s="1" t="b">
        <f>IF(LEN([manuell])=0,IFERROR([kw fine in title]*1,IFERROR(SUMPRODUCT(COUNTIF(IsDigits,MID([kw in desc],ROW($A$1:$A$150),1)))=LEN([kw in desc]),#N/A)),[manuell])</f>
        <v>0</v>
      </c>
      <c r="R5913" s="1" t="str">
        <f>IF([pos kw in title]&gt;0,MID(J5913,#REF!,4),IF([first '# in title]&gt;0,MID([title],[first '# in title],3),IF([first '# in title]&gt;0,MID([desc],#REF!,3),VLOOKUP([productid],$G$2:$R$1386,8))))</f>
        <v xml:space="preserve">42 </v>
      </c>
      <c r="S5913" s="1" t="e">
        <f>IF([kw in desc]=[kw rough in title],[kw in desc]*1,IFERROR(LEFT([kw_dirty],3)*1,IFERROR(LEFT([kw_dirty],2)*1,"n.a.")))</f>
        <v>#N/A</v>
      </c>
      <c r="T5913" s="1"/>
      <c r="U5913" s="1">
        <f>VLOOKUP(Tabelle1[[#This Row],[productid]],Tabelle2[#All],2,FALSE)</f>
        <v>42</v>
      </c>
    </row>
    <row r="5914" spans="1:21">
      <c r="A5914" t="s">
        <v>165</v>
      </c>
      <c r="B5914">
        <v>3539</v>
      </c>
      <c r="C5914">
        <v>289859</v>
      </c>
      <c r="D5914" t="s">
        <v>9712</v>
      </c>
      <c r="E5914" t="s">
        <v>9713</v>
      </c>
      <c r="F5914">
        <v>18406</v>
      </c>
      <c r="G5914">
        <v>2286143</v>
      </c>
      <c r="H5914">
        <f t="shared" si="92"/>
        <v>0</v>
      </c>
      <c r="I5914">
        <f t="array" ref="I5914">MIN(IFERROR(FIND(IstNumbers,A5914),""))</f>
        <v>29</v>
      </c>
      <c r="J5914" s="1" t="e">
        <f>IF([first '# in title]&lt;[pos kw in title],MID([title],[pos kw in title]-6,6),#N/A)</f>
        <v>#N/A</v>
      </c>
      <c r="K5914" s="1" t="e">
        <f>IFERROR(MID(SUBSTITUTE([kw rough in title],",","."),FIND("(",[kw rough in title])+1,20),SUBSTITUTE(IFERROR(MID([kw rough in title],FIND(" ",[kw rough in title])+1,20),[kw rough in title]),",","."))</f>
        <v>#N/A</v>
      </c>
      <c r="L5914" s="1">
        <f>IFERROR(FIND("kW",[desc]),0)</f>
        <v>0</v>
      </c>
      <c r="M5914">
        <f t="array" ref="M5914">MIN(IFERROR(FIND(IstNumbers,E5914),""))</f>
        <v>33</v>
      </c>
      <c r="N5914" s="1" t="b">
        <f>IF([first '# in desc]&lt;[pos kw in desc],MID([desc],[pos kw in desc]-7,7))</f>
        <v>0</v>
      </c>
      <c r="O59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14" s="1" t="str">
        <f>TRIM(IF([first '# in desc]&lt;[pos kw in desc],MID([desc],[pos kw in desc]-6,6),FALSE))</f>
        <v>FALSCH</v>
      </c>
      <c r="Q5914" s="1" t="b">
        <f>IF(LEN([manuell])=0,IFERROR([kw fine in title]*1,IFERROR(SUMPRODUCT(COUNTIF(IsDigits,MID([kw in desc],ROW($A$1:$A$150),1)))=LEN([kw in desc]),#N/A)),[manuell])</f>
        <v>0</v>
      </c>
      <c r="R5914" s="1" t="str">
        <f>IF([pos kw in title]&gt;0,MID(J5914,#REF!,4),IF([first '# in title]&gt;0,MID([title],[first '# in title],3),IF([first '# in title]&gt;0,MID([desc],#REF!,3),VLOOKUP([productid],$G$2:$R$1386,8))))</f>
        <v>146</v>
      </c>
      <c r="S5914" s="1" t="e">
        <f>IF([kw in desc]=[kw rough in title],[kw in desc]*1,IFERROR(LEFT([kw_dirty],3)*1,IFERROR(LEFT([kw_dirty],2)*1,"n.a.")))</f>
        <v>#N/A</v>
      </c>
      <c r="T5914" s="1"/>
      <c r="U5914" s="1" t="e">
        <f>VLOOKUP(Tabelle1[[#This Row],[productid]],Tabelle2[#All],2,FALSE)</f>
        <v>#N/A</v>
      </c>
    </row>
    <row r="5915" spans="1:21" hidden="1">
      <c r="A5915" t="s">
        <v>1307</v>
      </c>
      <c r="B5915">
        <v>4420</v>
      </c>
      <c r="C5915">
        <v>289859</v>
      </c>
      <c r="D5915" t="s">
        <v>9714</v>
      </c>
      <c r="E5915" t="s">
        <v>9715</v>
      </c>
      <c r="F5915">
        <v>18406</v>
      </c>
      <c r="G5915">
        <v>3497887</v>
      </c>
      <c r="H5915">
        <f t="shared" si="92"/>
        <v>0</v>
      </c>
      <c r="I5915">
        <f t="array" ref="I5915">MIN(IFERROR(FIND(IstNumbers,A5915),""))</f>
        <v>13</v>
      </c>
      <c r="J5915" s="1" t="e">
        <f>IF([first '# in title]&lt;[pos kw in title],MID([title],[pos kw in title]-6,6),#N/A)</f>
        <v>#N/A</v>
      </c>
      <c r="K5915" s="1" t="e">
        <f>IFERROR(MID(SUBSTITUTE([kw rough in title],",","."),FIND("(",[kw rough in title])+1,20),SUBSTITUTE(IFERROR(MID([kw rough in title],FIND(" ",[kw rough in title])+1,20),[kw rough in title]),",","."))</f>
        <v>#N/A</v>
      </c>
      <c r="L5915" s="1">
        <f>IFERROR(FIND("kW",[desc]),0)</f>
        <v>70</v>
      </c>
      <c r="M5915">
        <f t="array" ref="M5915">MIN(IFERROR(FIND(IstNumbers,E5915),""))</f>
        <v>34</v>
      </c>
      <c r="N5915" s="1" t="str">
        <f>IF([first '# in desc]&lt;[pos kw in desc],MID([desc],[pos kw in desc]-7,7))</f>
        <v xml:space="preserve">­me 42 </v>
      </c>
      <c r="O59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15" s="1" t="str">
        <f>TRIM(IF([first '# in desc]&lt;[pos kw in desc],MID([desc],[pos kw in desc]-6,6),FALSE))</f>
        <v>me 42</v>
      </c>
      <c r="Q5915" s="1" t="b">
        <f>IF(LEN([manuell])=0,IFERROR([kw fine in title]*1,IFERROR(SUMPRODUCT(COUNTIF(IsDigits,MID([kw in desc],ROW($A$1:$A$150),1)))=LEN([kw in desc]),#N/A)),[manuell])</f>
        <v>0</v>
      </c>
      <c r="R5915" s="1" t="str">
        <f>IF([pos kw in title]&gt;0,MID(J5915,#REF!,4),IF([first '# in title]&gt;0,MID([title],[first '# in title],3),IF([first '# in title]&gt;0,MID([desc],#REF!,3),VLOOKUP([productid],$G$2:$R$1386,8))))</f>
        <v xml:space="preserve">42 </v>
      </c>
      <c r="S5915" s="1" t="e">
        <f>IF([kw in desc]=[kw rough in title],[kw in desc]*1,IFERROR(LEFT([kw_dirty],3)*1,IFERROR(LEFT([kw_dirty],2)*1,"n.a.")))</f>
        <v>#N/A</v>
      </c>
      <c r="T5915" s="1"/>
      <c r="U5915" s="1">
        <f>VLOOKUP(Tabelle1[[#This Row],[productid]],Tabelle2[#All],2,FALSE)</f>
        <v>42</v>
      </c>
    </row>
    <row r="5916" spans="1:21" hidden="1">
      <c r="A5916" t="s">
        <v>853</v>
      </c>
      <c r="B5916">
        <v>3980</v>
      </c>
      <c r="C5916">
        <v>289859</v>
      </c>
      <c r="D5916" t="s">
        <v>9716</v>
      </c>
      <c r="E5916" t="s">
        <v>7751</v>
      </c>
      <c r="F5916">
        <v>18406</v>
      </c>
      <c r="G5916">
        <v>1750863</v>
      </c>
      <c r="H5916">
        <f t="shared" si="92"/>
        <v>40</v>
      </c>
      <c r="I5916">
        <f t="array" ref="I5916">MIN(IFERROR(FIND(IstNumbers,A5916),""))</f>
        <v>29</v>
      </c>
      <c r="J5916" s="1" t="str">
        <f>IF([first '# in title]&lt;[pos kw in title],MID([title],[pos kw in title]-6,6),#N/A)</f>
        <v xml:space="preserve">A (42 </v>
      </c>
      <c r="K591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16" s="1">
        <f>IFERROR(FIND("kW",[desc]),0)</f>
        <v>70</v>
      </c>
      <c r="M5916">
        <f t="array" ref="M5916">MIN(IFERROR(FIND(IstNumbers,E5916),""))</f>
        <v>34</v>
      </c>
      <c r="N5916" s="1" t="str">
        <f>IF([first '# in desc]&lt;[pos kw in desc],MID([desc],[pos kw in desc]-7,7))</f>
        <v xml:space="preserve">­me 42 </v>
      </c>
      <c r="O59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16" s="1" t="str">
        <f>TRIM(IF([first '# in desc]&lt;[pos kw in desc],MID([desc],[pos kw in desc]-6,6),FALSE))</f>
        <v>me 42</v>
      </c>
      <c r="Q5916" s="1">
        <f>IF(LEN([manuell])=0,IFERROR([kw fine in title]*1,IFERROR(SUMPRODUCT(COUNTIF(IsDigits,MID([kw in desc],ROW($A$1:$A$150),1)))=LEN([kw in desc]),#N/A)),[manuell])</f>
        <v>42</v>
      </c>
      <c r="R5916" s="1" t="e">
        <f>IF([pos kw in title]&gt;0,MID(J5916,#REF!,4),IF([first '# in title]&gt;0,MID([title],[first '# in title],3),IF([first '# in title]&gt;0,MID([desc],#REF!,3),VLOOKUP([productid],$G$2:$R$1386,8))))</f>
        <v>#REF!</v>
      </c>
      <c r="S5916" s="1" t="str">
        <f>IF([kw in desc]=[kw rough in title],[kw in desc]*1,IFERROR(LEFT([kw_dirty],3)*1,IFERROR(LEFT([kw_dirty],2)*1,"n.a.")))</f>
        <v>n.a.</v>
      </c>
      <c r="T5916" s="1"/>
      <c r="U5916" s="1">
        <f>VLOOKUP(Tabelle1[[#This Row],[productid]],Tabelle2[#All],2,FALSE)</f>
        <v>42</v>
      </c>
    </row>
    <row r="5917" spans="1:21">
      <c r="A5917" t="s">
        <v>165</v>
      </c>
      <c r="B5917">
        <v>3549</v>
      </c>
      <c r="C5917">
        <v>289859</v>
      </c>
      <c r="D5917" t="s">
        <v>9717</v>
      </c>
      <c r="E5917" t="s">
        <v>9718</v>
      </c>
      <c r="F5917">
        <v>18406</v>
      </c>
      <c r="G5917">
        <v>2286143</v>
      </c>
      <c r="H5917">
        <f t="shared" si="92"/>
        <v>0</v>
      </c>
      <c r="I5917">
        <f t="array" ref="I5917">MIN(IFERROR(FIND(IstNumbers,A5917),""))</f>
        <v>29</v>
      </c>
      <c r="J5917" s="1" t="e">
        <f>IF([first '# in title]&lt;[pos kw in title],MID([title],[pos kw in title]-6,6),#N/A)</f>
        <v>#N/A</v>
      </c>
      <c r="K5917" s="1" t="e">
        <f>IFERROR(MID(SUBSTITUTE([kw rough in title],",","."),FIND("(",[kw rough in title])+1,20),SUBSTITUTE(IFERROR(MID([kw rough in title],FIND(" ",[kw rough in title])+1,20),[kw rough in title]),",","."))</f>
        <v>#N/A</v>
      </c>
      <c r="L5917" s="1">
        <f>IFERROR(FIND("kW",[desc]),0)</f>
        <v>0</v>
      </c>
      <c r="M5917">
        <f t="array" ref="M5917">MIN(IFERROR(FIND(IstNumbers,E5917),""))</f>
        <v>33</v>
      </c>
      <c r="N5917" s="1" t="b">
        <f>IF([first '# in desc]&lt;[pos kw in desc],MID([desc],[pos kw in desc]-7,7))</f>
        <v>0</v>
      </c>
      <c r="O59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17" s="1" t="str">
        <f>TRIM(IF([first '# in desc]&lt;[pos kw in desc],MID([desc],[pos kw in desc]-6,6),FALSE))</f>
        <v>FALSCH</v>
      </c>
      <c r="Q5917" s="1" t="b">
        <f>IF(LEN([manuell])=0,IFERROR([kw fine in title]*1,IFERROR(SUMPRODUCT(COUNTIF(IsDigits,MID([kw in desc],ROW($A$1:$A$150),1)))=LEN([kw in desc]),#N/A)),[manuell])</f>
        <v>0</v>
      </c>
      <c r="R5917" s="1" t="str">
        <f>IF([pos kw in title]&gt;0,MID(J5917,#REF!,4),IF([first '# in title]&gt;0,MID([title],[first '# in title],3),IF([first '# in title]&gt;0,MID([desc],#REF!,3),VLOOKUP([productid],$G$2:$R$1386,8))))</f>
        <v>146</v>
      </c>
      <c r="S5917" s="1" t="e">
        <f>IF([kw in desc]=[kw rough in title],[kw in desc]*1,IFERROR(LEFT([kw_dirty],3)*1,IFERROR(LEFT([kw_dirty],2)*1,"n.a.")))</f>
        <v>#N/A</v>
      </c>
      <c r="T5917" s="1"/>
      <c r="U5917" s="1" t="e">
        <f>VLOOKUP(Tabelle1[[#This Row],[productid]],Tabelle2[#All],2,FALSE)</f>
        <v>#N/A</v>
      </c>
    </row>
    <row r="5918" spans="1:21" hidden="1">
      <c r="A5918" t="s">
        <v>853</v>
      </c>
      <c r="B5918">
        <v>3985</v>
      </c>
      <c r="C5918">
        <v>289859</v>
      </c>
      <c r="D5918" t="s">
        <v>9719</v>
      </c>
      <c r="E5918" t="s">
        <v>8887</v>
      </c>
      <c r="F5918">
        <v>18406</v>
      </c>
      <c r="G5918">
        <v>1750863</v>
      </c>
      <c r="H5918">
        <f t="shared" si="92"/>
        <v>40</v>
      </c>
      <c r="I5918">
        <f t="array" ref="I5918">MIN(IFERROR(FIND(IstNumbers,A5918),""))</f>
        <v>29</v>
      </c>
      <c r="J5918" s="1" t="str">
        <f>IF([first '# in title]&lt;[pos kw in title],MID([title],[pos kw in title]-6,6),#N/A)</f>
        <v xml:space="preserve">A (42 </v>
      </c>
      <c r="K591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18" s="1">
        <f>IFERROR(FIND("kW",[desc]),0)</f>
        <v>70</v>
      </c>
      <c r="M5918">
        <f t="array" ref="M5918">MIN(IFERROR(FIND(IstNumbers,E5918),""))</f>
        <v>34</v>
      </c>
      <c r="N5918" s="1" t="str">
        <f>IF([first '# in desc]&lt;[pos kw in desc],MID([desc],[pos kw in desc]-7,7))</f>
        <v xml:space="preserve">­me 42 </v>
      </c>
      <c r="O59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18" s="1" t="str">
        <f>TRIM(IF([first '# in desc]&lt;[pos kw in desc],MID([desc],[pos kw in desc]-6,6),FALSE))</f>
        <v>me 42</v>
      </c>
      <c r="Q5918" s="1">
        <f>IF(LEN([manuell])=0,IFERROR([kw fine in title]*1,IFERROR(SUMPRODUCT(COUNTIF(IsDigits,MID([kw in desc],ROW($A$1:$A$150),1)))=LEN([kw in desc]),#N/A)),[manuell])</f>
        <v>42</v>
      </c>
      <c r="R5918" s="1" t="e">
        <f>IF([pos kw in title]&gt;0,MID(J5918,#REF!,4),IF([first '# in title]&gt;0,MID([title],[first '# in title],3),IF([first '# in title]&gt;0,MID([desc],#REF!,3),VLOOKUP([productid],$G$2:$R$1386,8))))</f>
        <v>#REF!</v>
      </c>
      <c r="S5918" s="1" t="str">
        <f>IF([kw in desc]=[kw rough in title],[kw in desc]*1,IFERROR(LEFT([kw_dirty],3)*1,IFERROR(LEFT([kw_dirty],2)*1,"n.a.")))</f>
        <v>n.a.</v>
      </c>
      <c r="T5918" s="1"/>
      <c r="U5918" s="1">
        <f>VLOOKUP(Tabelle1[[#This Row],[productid]],Tabelle2[#All],2,FALSE)</f>
        <v>42</v>
      </c>
    </row>
    <row r="5919" spans="1:21">
      <c r="A5919" t="s">
        <v>165</v>
      </c>
      <c r="B5919">
        <v>3549</v>
      </c>
      <c r="C5919">
        <v>289859</v>
      </c>
      <c r="D5919" t="s">
        <v>9720</v>
      </c>
      <c r="E5919" t="s">
        <v>9721</v>
      </c>
      <c r="F5919">
        <v>18406</v>
      </c>
      <c r="G5919">
        <v>2286143</v>
      </c>
      <c r="H5919">
        <f t="shared" si="92"/>
        <v>0</v>
      </c>
      <c r="I5919">
        <f t="array" ref="I5919">MIN(IFERROR(FIND(IstNumbers,A5919),""))</f>
        <v>29</v>
      </c>
      <c r="J5919" s="1" t="e">
        <f>IF([first '# in title]&lt;[pos kw in title],MID([title],[pos kw in title]-6,6),#N/A)</f>
        <v>#N/A</v>
      </c>
      <c r="K5919" s="1" t="e">
        <f>IFERROR(MID(SUBSTITUTE([kw rough in title],",","."),FIND("(",[kw rough in title])+1,20),SUBSTITUTE(IFERROR(MID([kw rough in title],FIND(" ",[kw rough in title])+1,20),[kw rough in title]),",","."))</f>
        <v>#N/A</v>
      </c>
      <c r="L5919" s="1">
        <f>IFERROR(FIND("kW",[desc]),0)</f>
        <v>0</v>
      </c>
      <c r="M5919">
        <f t="array" ref="M5919">MIN(IFERROR(FIND(IstNumbers,E5919),""))</f>
        <v>33</v>
      </c>
      <c r="N5919" s="1" t="b">
        <f>IF([first '# in desc]&lt;[pos kw in desc],MID([desc],[pos kw in desc]-7,7))</f>
        <v>0</v>
      </c>
      <c r="O59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19" s="1" t="str">
        <f>TRIM(IF([first '# in desc]&lt;[pos kw in desc],MID([desc],[pos kw in desc]-6,6),FALSE))</f>
        <v>FALSCH</v>
      </c>
      <c r="Q5919" s="1" t="b">
        <f>IF(LEN([manuell])=0,IFERROR([kw fine in title]*1,IFERROR(SUMPRODUCT(COUNTIF(IsDigits,MID([kw in desc],ROW($A$1:$A$150),1)))=LEN([kw in desc]),#N/A)),[manuell])</f>
        <v>0</v>
      </c>
      <c r="R5919" s="1" t="str">
        <f>IF([pos kw in title]&gt;0,MID(J5919,#REF!,4),IF([first '# in title]&gt;0,MID([title],[first '# in title],3),IF([first '# in title]&gt;0,MID([desc],#REF!,3),VLOOKUP([productid],$G$2:$R$1386,8))))</f>
        <v>146</v>
      </c>
      <c r="S5919" s="1" t="e">
        <f>IF([kw in desc]=[kw rough in title],[kw in desc]*1,IFERROR(LEFT([kw_dirty],3)*1,IFERROR(LEFT([kw_dirty],2)*1,"n.a.")))</f>
        <v>#N/A</v>
      </c>
      <c r="T5919" s="1"/>
      <c r="U5919" s="1" t="e">
        <f>VLOOKUP(Tabelle1[[#This Row],[productid]],Tabelle2[#All],2,FALSE)</f>
        <v>#N/A</v>
      </c>
    </row>
    <row r="5920" spans="1:21" hidden="1">
      <c r="A5920" t="s">
        <v>853</v>
      </c>
      <c r="B5920">
        <v>3985</v>
      </c>
      <c r="C5920">
        <v>289859</v>
      </c>
      <c r="D5920" t="s">
        <v>9722</v>
      </c>
      <c r="E5920" t="s">
        <v>8859</v>
      </c>
      <c r="F5920">
        <v>18406</v>
      </c>
      <c r="G5920">
        <v>1750863</v>
      </c>
      <c r="H5920">
        <f t="shared" si="92"/>
        <v>40</v>
      </c>
      <c r="I5920">
        <f t="array" ref="I5920">MIN(IFERROR(FIND(IstNumbers,A5920),""))</f>
        <v>29</v>
      </c>
      <c r="J5920" s="1" t="str">
        <f>IF([first '# in title]&lt;[pos kw in title],MID([title],[pos kw in title]-6,6),#N/A)</f>
        <v xml:space="preserve">A (42 </v>
      </c>
      <c r="K592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20" s="1">
        <f>IFERROR(FIND("kW",[desc]),0)</f>
        <v>70</v>
      </c>
      <c r="M5920">
        <f t="array" ref="M5920">MIN(IFERROR(FIND(IstNumbers,E5920),""))</f>
        <v>34</v>
      </c>
      <c r="N5920" s="1" t="str">
        <f>IF([first '# in desc]&lt;[pos kw in desc],MID([desc],[pos kw in desc]-7,7))</f>
        <v xml:space="preserve">­me 42 </v>
      </c>
      <c r="O59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20" s="1" t="str">
        <f>TRIM(IF([first '# in desc]&lt;[pos kw in desc],MID([desc],[pos kw in desc]-6,6),FALSE))</f>
        <v>me 42</v>
      </c>
      <c r="Q5920" s="1">
        <f>IF(LEN([manuell])=0,IFERROR([kw fine in title]*1,IFERROR(SUMPRODUCT(COUNTIF(IsDigits,MID([kw in desc],ROW($A$1:$A$150),1)))=LEN([kw in desc]),#N/A)),[manuell])</f>
        <v>42</v>
      </c>
      <c r="R5920" s="1" t="e">
        <f>IF([pos kw in title]&gt;0,MID(J5920,#REF!,4),IF([first '# in title]&gt;0,MID([title],[first '# in title],3),IF([first '# in title]&gt;0,MID([desc],#REF!,3),VLOOKUP([productid],$G$2:$R$1386,8))))</f>
        <v>#REF!</v>
      </c>
      <c r="S5920" s="1" t="str">
        <f>IF([kw in desc]=[kw rough in title],[kw in desc]*1,IFERROR(LEFT([kw_dirty],3)*1,IFERROR(LEFT([kw_dirty],2)*1,"n.a.")))</f>
        <v>n.a.</v>
      </c>
      <c r="T5920" s="1"/>
      <c r="U5920" s="1">
        <f>VLOOKUP(Tabelle1[[#This Row],[productid]],Tabelle2[#All],2,FALSE)</f>
        <v>42</v>
      </c>
    </row>
    <row r="5921" spans="1:21">
      <c r="A5921" t="s">
        <v>165</v>
      </c>
      <c r="B5921">
        <v>3549</v>
      </c>
      <c r="C5921">
        <v>289859</v>
      </c>
      <c r="D5921" t="s">
        <v>9723</v>
      </c>
      <c r="E5921" t="s">
        <v>9724</v>
      </c>
      <c r="F5921">
        <v>18406</v>
      </c>
      <c r="G5921">
        <v>2286143</v>
      </c>
      <c r="H5921">
        <f t="shared" si="92"/>
        <v>0</v>
      </c>
      <c r="I5921">
        <f t="array" ref="I5921">MIN(IFERROR(FIND(IstNumbers,A5921),""))</f>
        <v>29</v>
      </c>
      <c r="J5921" s="1" t="e">
        <f>IF([first '# in title]&lt;[pos kw in title],MID([title],[pos kw in title]-6,6),#N/A)</f>
        <v>#N/A</v>
      </c>
      <c r="K5921" s="1" t="e">
        <f>IFERROR(MID(SUBSTITUTE([kw rough in title],",","."),FIND("(",[kw rough in title])+1,20),SUBSTITUTE(IFERROR(MID([kw rough in title],FIND(" ",[kw rough in title])+1,20),[kw rough in title]),",","."))</f>
        <v>#N/A</v>
      </c>
      <c r="L5921" s="1">
        <f>IFERROR(FIND("kW",[desc]),0)</f>
        <v>0</v>
      </c>
      <c r="M5921">
        <f t="array" ref="M5921">MIN(IFERROR(FIND(IstNumbers,E5921),""))</f>
        <v>33</v>
      </c>
      <c r="N5921" s="1" t="b">
        <f>IF([first '# in desc]&lt;[pos kw in desc],MID([desc],[pos kw in desc]-7,7))</f>
        <v>0</v>
      </c>
      <c r="O59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21" s="1" t="str">
        <f>TRIM(IF([first '# in desc]&lt;[pos kw in desc],MID([desc],[pos kw in desc]-6,6),FALSE))</f>
        <v>FALSCH</v>
      </c>
      <c r="Q5921" s="1" t="b">
        <f>IF(LEN([manuell])=0,IFERROR([kw fine in title]*1,IFERROR(SUMPRODUCT(COUNTIF(IsDigits,MID([kw in desc],ROW($A$1:$A$150),1)))=LEN([kw in desc]),#N/A)),[manuell])</f>
        <v>0</v>
      </c>
      <c r="R5921" s="1" t="str">
        <f>IF([pos kw in title]&gt;0,MID(J5921,#REF!,4),IF([first '# in title]&gt;0,MID([title],[first '# in title],3),IF([first '# in title]&gt;0,MID([desc],#REF!,3),VLOOKUP([productid],$G$2:$R$1386,8))))</f>
        <v>146</v>
      </c>
      <c r="S5921" s="1" t="e">
        <f>IF([kw in desc]=[kw rough in title],[kw in desc]*1,IFERROR(LEFT([kw_dirty],3)*1,IFERROR(LEFT([kw_dirty],2)*1,"n.a.")))</f>
        <v>#N/A</v>
      </c>
      <c r="T5921" s="1"/>
      <c r="U5921" s="1" t="e">
        <f>VLOOKUP(Tabelle1[[#This Row],[productid]],Tabelle2[#All],2,FALSE)</f>
        <v>#N/A</v>
      </c>
    </row>
    <row r="5922" spans="1:21" hidden="1">
      <c r="A5922" t="s">
        <v>853</v>
      </c>
      <c r="B5922">
        <v>3985</v>
      </c>
      <c r="C5922">
        <v>289859</v>
      </c>
      <c r="D5922" t="s">
        <v>9725</v>
      </c>
      <c r="E5922" t="s">
        <v>8862</v>
      </c>
      <c r="F5922">
        <v>18406</v>
      </c>
      <c r="G5922">
        <v>1750863</v>
      </c>
      <c r="H5922">
        <f t="shared" si="92"/>
        <v>40</v>
      </c>
      <c r="I5922">
        <f t="array" ref="I5922">MIN(IFERROR(FIND(IstNumbers,A5922),""))</f>
        <v>29</v>
      </c>
      <c r="J5922" s="1" t="str">
        <f>IF([first '# in title]&lt;[pos kw in title],MID([title],[pos kw in title]-6,6),#N/A)</f>
        <v xml:space="preserve">A (42 </v>
      </c>
      <c r="K592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22" s="1">
        <f>IFERROR(FIND("kW",[desc]),0)</f>
        <v>70</v>
      </c>
      <c r="M5922">
        <f t="array" ref="M5922">MIN(IFERROR(FIND(IstNumbers,E5922),""))</f>
        <v>34</v>
      </c>
      <c r="N5922" s="1" t="str">
        <f>IF([first '# in desc]&lt;[pos kw in desc],MID([desc],[pos kw in desc]-7,7))</f>
        <v xml:space="preserve">­me 42 </v>
      </c>
      <c r="O59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22" s="1" t="str">
        <f>TRIM(IF([first '# in desc]&lt;[pos kw in desc],MID([desc],[pos kw in desc]-6,6),FALSE))</f>
        <v>me 42</v>
      </c>
      <c r="Q5922" s="1">
        <f>IF(LEN([manuell])=0,IFERROR([kw fine in title]*1,IFERROR(SUMPRODUCT(COUNTIF(IsDigits,MID([kw in desc],ROW($A$1:$A$150),1)))=LEN([kw in desc]),#N/A)),[manuell])</f>
        <v>42</v>
      </c>
      <c r="R5922" s="1" t="e">
        <f>IF([pos kw in title]&gt;0,MID(J5922,#REF!,4),IF([first '# in title]&gt;0,MID([title],[first '# in title],3),IF([first '# in title]&gt;0,MID([desc],#REF!,3),VLOOKUP([productid],$G$2:$R$1386,8))))</f>
        <v>#REF!</v>
      </c>
      <c r="S5922" s="1" t="str">
        <f>IF([kw in desc]=[kw rough in title],[kw in desc]*1,IFERROR(LEFT([kw_dirty],3)*1,IFERROR(LEFT([kw_dirty],2)*1,"n.a.")))</f>
        <v>n.a.</v>
      </c>
      <c r="T5922" s="1"/>
      <c r="U5922" s="1">
        <f>VLOOKUP(Tabelle1[[#This Row],[productid]],Tabelle2[#All],2,FALSE)</f>
        <v>42</v>
      </c>
    </row>
    <row r="5923" spans="1:21">
      <c r="A5923" t="s">
        <v>165</v>
      </c>
      <c r="B5923">
        <v>3554</v>
      </c>
      <c r="C5923">
        <v>289859</v>
      </c>
      <c r="D5923" t="s">
        <v>9726</v>
      </c>
      <c r="E5923" t="s">
        <v>9727</v>
      </c>
      <c r="F5923">
        <v>18406</v>
      </c>
      <c r="G5923">
        <v>2286143</v>
      </c>
      <c r="H5923">
        <f t="shared" si="92"/>
        <v>0</v>
      </c>
      <c r="I5923">
        <f t="array" ref="I5923">MIN(IFERROR(FIND(IstNumbers,A5923),""))</f>
        <v>29</v>
      </c>
      <c r="J5923" s="1" t="e">
        <f>IF([first '# in title]&lt;[pos kw in title],MID([title],[pos kw in title]-6,6),#N/A)</f>
        <v>#N/A</v>
      </c>
      <c r="K5923" s="1" t="e">
        <f>IFERROR(MID(SUBSTITUTE([kw rough in title],",","."),FIND("(",[kw rough in title])+1,20),SUBSTITUTE(IFERROR(MID([kw rough in title],FIND(" ",[kw rough in title])+1,20),[kw rough in title]),",","."))</f>
        <v>#N/A</v>
      </c>
      <c r="L5923" s="1">
        <f>IFERROR(FIND("kW",[desc]),0)</f>
        <v>0</v>
      </c>
      <c r="M5923">
        <f t="array" ref="M5923">MIN(IFERROR(FIND(IstNumbers,E5923),""))</f>
        <v>33</v>
      </c>
      <c r="N5923" s="1" t="b">
        <f>IF([first '# in desc]&lt;[pos kw in desc],MID([desc],[pos kw in desc]-7,7))</f>
        <v>0</v>
      </c>
      <c r="O59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23" s="1" t="str">
        <f>TRIM(IF([first '# in desc]&lt;[pos kw in desc],MID([desc],[pos kw in desc]-6,6),FALSE))</f>
        <v>FALSCH</v>
      </c>
      <c r="Q5923" s="1" t="b">
        <f>IF(LEN([manuell])=0,IFERROR([kw fine in title]*1,IFERROR(SUMPRODUCT(COUNTIF(IsDigits,MID([kw in desc],ROW($A$1:$A$150),1)))=LEN([kw in desc]),#N/A)),[manuell])</f>
        <v>0</v>
      </c>
      <c r="R5923" s="1" t="str">
        <f>IF([pos kw in title]&gt;0,MID(J5923,#REF!,4),IF([first '# in title]&gt;0,MID([title],[first '# in title],3),IF([first '# in title]&gt;0,MID([desc],#REF!,3),VLOOKUP([productid],$G$2:$R$1386,8))))</f>
        <v>146</v>
      </c>
      <c r="S5923" s="1" t="e">
        <f>IF([kw in desc]=[kw rough in title],[kw in desc]*1,IFERROR(LEFT([kw_dirty],3)*1,IFERROR(LEFT([kw_dirty],2)*1,"n.a.")))</f>
        <v>#N/A</v>
      </c>
      <c r="T5923" s="1"/>
      <c r="U5923" s="1" t="e">
        <f>VLOOKUP(Tabelle1[[#This Row],[productid]],Tabelle2[#All],2,FALSE)</f>
        <v>#N/A</v>
      </c>
    </row>
    <row r="5924" spans="1:21" hidden="1">
      <c r="A5924" t="s">
        <v>853</v>
      </c>
      <c r="B5924">
        <v>3985</v>
      </c>
      <c r="C5924">
        <v>289859</v>
      </c>
      <c r="D5924" t="s">
        <v>9728</v>
      </c>
      <c r="E5924" t="s">
        <v>8865</v>
      </c>
      <c r="F5924">
        <v>18406</v>
      </c>
      <c r="G5924">
        <v>1750863</v>
      </c>
      <c r="H5924">
        <f t="shared" si="92"/>
        <v>40</v>
      </c>
      <c r="I5924">
        <f t="array" ref="I5924">MIN(IFERROR(FIND(IstNumbers,A5924),""))</f>
        <v>29</v>
      </c>
      <c r="J5924" s="1" t="str">
        <f>IF([first '# in title]&lt;[pos kw in title],MID([title],[pos kw in title]-6,6),#N/A)</f>
        <v xml:space="preserve">A (42 </v>
      </c>
      <c r="K592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24" s="1">
        <f>IFERROR(FIND("kW",[desc]),0)</f>
        <v>70</v>
      </c>
      <c r="M5924">
        <f t="array" ref="M5924">MIN(IFERROR(FIND(IstNumbers,E5924),""))</f>
        <v>34</v>
      </c>
      <c r="N5924" s="1" t="str">
        <f>IF([first '# in desc]&lt;[pos kw in desc],MID([desc],[pos kw in desc]-7,7))</f>
        <v xml:space="preserve">­me 42 </v>
      </c>
      <c r="O59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24" s="1" t="str">
        <f>TRIM(IF([first '# in desc]&lt;[pos kw in desc],MID([desc],[pos kw in desc]-6,6),FALSE))</f>
        <v>me 42</v>
      </c>
      <c r="Q5924" s="1">
        <f>IF(LEN([manuell])=0,IFERROR([kw fine in title]*1,IFERROR(SUMPRODUCT(COUNTIF(IsDigits,MID([kw in desc],ROW($A$1:$A$150),1)))=LEN([kw in desc]),#N/A)),[manuell])</f>
        <v>42</v>
      </c>
      <c r="R5924" s="1" t="e">
        <f>IF([pos kw in title]&gt;0,MID(J5924,#REF!,4),IF([first '# in title]&gt;0,MID([title],[first '# in title],3),IF([first '# in title]&gt;0,MID([desc],#REF!,3),VLOOKUP([productid],$G$2:$R$1386,8))))</f>
        <v>#REF!</v>
      </c>
      <c r="S5924" s="1" t="str">
        <f>IF([kw in desc]=[kw rough in title],[kw in desc]*1,IFERROR(LEFT([kw_dirty],3)*1,IFERROR(LEFT([kw_dirty],2)*1,"n.a.")))</f>
        <v>n.a.</v>
      </c>
      <c r="T5924" s="1"/>
      <c r="U5924" s="1">
        <f>VLOOKUP(Tabelle1[[#This Row],[productid]],Tabelle2[#All],2,FALSE)</f>
        <v>42</v>
      </c>
    </row>
    <row r="5925" spans="1:21">
      <c r="A5925" t="s">
        <v>165</v>
      </c>
      <c r="B5925">
        <v>3554</v>
      </c>
      <c r="C5925">
        <v>289859</v>
      </c>
      <c r="D5925" t="s">
        <v>9729</v>
      </c>
      <c r="E5925" t="s">
        <v>9730</v>
      </c>
      <c r="F5925">
        <v>18406</v>
      </c>
      <c r="G5925">
        <v>2286143</v>
      </c>
      <c r="H5925">
        <f t="shared" si="92"/>
        <v>0</v>
      </c>
      <c r="I5925">
        <f t="array" ref="I5925">MIN(IFERROR(FIND(IstNumbers,A5925),""))</f>
        <v>29</v>
      </c>
      <c r="J5925" s="1" t="e">
        <f>IF([first '# in title]&lt;[pos kw in title],MID([title],[pos kw in title]-6,6),#N/A)</f>
        <v>#N/A</v>
      </c>
      <c r="K5925" s="1" t="e">
        <f>IFERROR(MID(SUBSTITUTE([kw rough in title],",","."),FIND("(",[kw rough in title])+1,20),SUBSTITUTE(IFERROR(MID([kw rough in title],FIND(" ",[kw rough in title])+1,20),[kw rough in title]),",","."))</f>
        <v>#N/A</v>
      </c>
      <c r="L5925" s="1">
        <f>IFERROR(FIND("kW",[desc]),0)</f>
        <v>0</v>
      </c>
      <c r="M5925">
        <f t="array" ref="M5925">MIN(IFERROR(FIND(IstNumbers,E5925),""))</f>
        <v>33</v>
      </c>
      <c r="N5925" s="1" t="b">
        <f>IF([first '# in desc]&lt;[pos kw in desc],MID([desc],[pos kw in desc]-7,7))</f>
        <v>0</v>
      </c>
      <c r="O59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25" s="1" t="str">
        <f>TRIM(IF([first '# in desc]&lt;[pos kw in desc],MID([desc],[pos kw in desc]-6,6),FALSE))</f>
        <v>FALSCH</v>
      </c>
      <c r="Q5925" s="1" t="b">
        <f>IF(LEN([manuell])=0,IFERROR([kw fine in title]*1,IFERROR(SUMPRODUCT(COUNTIF(IsDigits,MID([kw in desc],ROW($A$1:$A$150),1)))=LEN([kw in desc]),#N/A)),[manuell])</f>
        <v>0</v>
      </c>
      <c r="R5925" s="1" t="str">
        <f>IF([pos kw in title]&gt;0,MID(J5925,#REF!,4),IF([first '# in title]&gt;0,MID([title],[first '# in title],3),IF([first '# in title]&gt;0,MID([desc],#REF!,3),VLOOKUP([productid],$G$2:$R$1386,8))))</f>
        <v>146</v>
      </c>
      <c r="S5925" s="1" t="e">
        <f>IF([kw in desc]=[kw rough in title],[kw in desc]*1,IFERROR(LEFT([kw_dirty],3)*1,IFERROR(LEFT([kw_dirty],2)*1,"n.a.")))</f>
        <v>#N/A</v>
      </c>
      <c r="T5925" s="1"/>
      <c r="U5925" s="1" t="e">
        <f>VLOOKUP(Tabelle1[[#This Row],[productid]],Tabelle2[#All],2,FALSE)</f>
        <v>#N/A</v>
      </c>
    </row>
    <row r="5926" spans="1:21" hidden="1">
      <c r="A5926" t="s">
        <v>853</v>
      </c>
      <c r="B5926">
        <v>3985</v>
      </c>
      <c r="C5926">
        <v>289859</v>
      </c>
      <c r="D5926" t="s">
        <v>9731</v>
      </c>
      <c r="E5926" t="s">
        <v>8868</v>
      </c>
      <c r="F5926">
        <v>18406</v>
      </c>
      <c r="G5926">
        <v>1750863</v>
      </c>
      <c r="H5926">
        <f t="shared" si="92"/>
        <v>40</v>
      </c>
      <c r="I5926">
        <f t="array" ref="I5926">MIN(IFERROR(FIND(IstNumbers,A5926),""))</f>
        <v>29</v>
      </c>
      <c r="J5926" s="1" t="str">
        <f>IF([first '# in title]&lt;[pos kw in title],MID([title],[pos kw in title]-6,6),#N/A)</f>
        <v xml:space="preserve">A (42 </v>
      </c>
      <c r="K592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26" s="1">
        <f>IFERROR(FIND("kW",[desc]),0)</f>
        <v>70</v>
      </c>
      <c r="M5926">
        <f t="array" ref="M5926">MIN(IFERROR(FIND(IstNumbers,E5926),""))</f>
        <v>34</v>
      </c>
      <c r="N5926" s="1" t="str">
        <f>IF([first '# in desc]&lt;[pos kw in desc],MID([desc],[pos kw in desc]-7,7))</f>
        <v xml:space="preserve">­me 42 </v>
      </c>
      <c r="O59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26" s="1" t="str">
        <f>TRIM(IF([first '# in desc]&lt;[pos kw in desc],MID([desc],[pos kw in desc]-6,6),FALSE))</f>
        <v>me 42</v>
      </c>
      <c r="Q5926" s="1">
        <f>IF(LEN([manuell])=0,IFERROR([kw fine in title]*1,IFERROR(SUMPRODUCT(COUNTIF(IsDigits,MID([kw in desc],ROW($A$1:$A$150),1)))=LEN([kw in desc]),#N/A)),[manuell])</f>
        <v>42</v>
      </c>
      <c r="R5926" s="1" t="e">
        <f>IF([pos kw in title]&gt;0,MID(J5926,#REF!,4),IF([first '# in title]&gt;0,MID([title],[first '# in title],3),IF([first '# in title]&gt;0,MID([desc],#REF!,3),VLOOKUP([productid],$G$2:$R$1386,8))))</f>
        <v>#REF!</v>
      </c>
      <c r="S5926" s="1" t="str">
        <f>IF([kw in desc]=[kw rough in title],[kw in desc]*1,IFERROR(LEFT([kw_dirty],3)*1,IFERROR(LEFT([kw_dirty],2)*1,"n.a.")))</f>
        <v>n.a.</v>
      </c>
      <c r="T5926" s="1"/>
      <c r="U5926" s="1">
        <f>VLOOKUP(Tabelle1[[#This Row],[productid]],Tabelle2[#All],2,FALSE)</f>
        <v>42</v>
      </c>
    </row>
    <row r="5927" spans="1:21">
      <c r="A5927" t="s">
        <v>165</v>
      </c>
      <c r="B5927">
        <v>3554</v>
      </c>
      <c r="C5927">
        <v>289859</v>
      </c>
      <c r="D5927" t="s">
        <v>9732</v>
      </c>
      <c r="E5927" t="s">
        <v>9733</v>
      </c>
      <c r="F5927">
        <v>18406</v>
      </c>
      <c r="G5927">
        <v>2286143</v>
      </c>
      <c r="H5927">
        <f t="shared" si="92"/>
        <v>0</v>
      </c>
      <c r="I5927">
        <f t="array" ref="I5927">MIN(IFERROR(FIND(IstNumbers,A5927),""))</f>
        <v>29</v>
      </c>
      <c r="J5927" s="1" t="e">
        <f>IF([first '# in title]&lt;[pos kw in title],MID([title],[pos kw in title]-6,6),#N/A)</f>
        <v>#N/A</v>
      </c>
      <c r="K5927" s="1" t="e">
        <f>IFERROR(MID(SUBSTITUTE([kw rough in title],",","."),FIND("(",[kw rough in title])+1,20),SUBSTITUTE(IFERROR(MID([kw rough in title],FIND(" ",[kw rough in title])+1,20),[kw rough in title]),",","."))</f>
        <v>#N/A</v>
      </c>
      <c r="L5927" s="1">
        <f>IFERROR(FIND("kW",[desc]),0)</f>
        <v>0</v>
      </c>
      <c r="M5927">
        <f t="array" ref="M5927">MIN(IFERROR(FIND(IstNumbers,E5927),""))</f>
        <v>33</v>
      </c>
      <c r="N5927" s="1" t="b">
        <f>IF([first '# in desc]&lt;[pos kw in desc],MID([desc],[pos kw in desc]-7,7))</f>
        <v>0</v>
      </c>
      <c r="O59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27" s="1" t="str">
        <f>TRIM(IF([first '# in desc]&lt;[pos kw in desc],MID([desc],[pos kw in desc]-6,6),FALSE))</f>
        <v>FALSCH</v>
      </c>
      <c r="Q5927" s="1" t="b">
        <f>IF(LEN([manuell])=0,IFERROR([kw fine in title]*1,IFERROR(SUMPRODUCT(COUNTIF(IsDigits,MID([kw in desc],ROW($A$1:$A$150),1)))=LEN([kw in desc]),#N/A)),[manuell])</f>
        <v>0</v>
      </c>
      <c r="R5927" s="1" t="str">
        <f>IF([pos kw in title]&gt;0,MID(J5927,#REF!,4),IF([first '# in title]&gt;0,MID([title],[first '# in title],3),IF([first '# in title]&gt;0,MID([desc],#REF!,3),VLOOKUP([productid],$G$2:$R$1386,8))))</f>
        <v>146</v>
      </c>
      <c r="S5927" s="1" t="e">
        <f>IF([kw in desc]=[kw rough in title],[kw in desc]*1,IFERROR(LEFT([kw_dirty],3)*1,IFERROR(LEFT([kw_dirty],2)*1,"n.a.")))</f>
        <v>#N/A</v>
      </c>
      <c r="T5927" s="1"/>
      <c r="U5927" s="1" t="e">
        <f>VLOOKUP(Tabelle1[[#This Row],[productid]],Tabelle2[#All],2,FALSE)</f>
        <v>#N/A</v>
      </c>
    </row>
    <row r="5928" spans="1:21" hidden="1">
      <c r="A5928" t="s">
        <v>853</v>
      </c>
      <c r="B5928">
        <v>3990</v>
      </c>
      <c r="C5928">
        <v>289859</v>
      </c>
      <c r="D5928" t="s">
        <v>9734</v>
      </c>
      <c r="E5928" t="s">
        <v>8892</v>
      </c>
      <c r="F5928">
        <v>18406</v>
      </c>
      <c r="G5928">
        <v>1750863</v>
      </c>
      <c r="H5928">
        <f t="shared" si="92"/>
        <v>40</v>
      </c>
      <c r="I5928">
        <f t="array" ref="I5928">MIN(IFERROR(FIND(IstNumbers,A5928),""))</f>
        <v>29</v>
      </c>
      <c r="J5928" s="1" t="str">
        <f>IF([first '# in title]&lt;[pos kw in title],MID([title],[pos kw in title]-6,6),#N/A)</f>
        <v xml:space="preserve">A (42 </v>
      </c>
      <c r="K592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28" s="1">
        <f>IFERROR(FIND("kW",[desc]),0)</f>
        <v>70</v>
      </c>
      <c r="M5928">
        <f t="array" ref="M5928">MIN(IFERROR(FIND(IstNumbers,E5928),""))</f>
        <v>34</v>
      </c>
      <c r="N5928" s="1" t="str">
        <f>IF([first '# in desc]&lt;[pos kw in desc],MID([desc],[pos kw in desc]-7,7))</f>
        <v xml:space="preserve">­me 42 </v>
      </c>
      <c r="O59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28" s="1" t="str">
        <f>TRIM(IF([first '# in desc]&lt;[pos kw in desc],MID([desc],[pos kw in desc]-6,6),FALSE))</f>
        <v>me 42</v>
      </c>
      <c r="Q5928" s="1">
        <f>IF(LEN([manuell])=0,IFERROR([kw fine in title]*1,IFERROR(SUMPRODUCT(COUNTIF(IsDigits,MID([kw in desc],ROW($A$1:$A$150),1)))=LEN([kw in desc]),#N/A)),[manuell])</f>
        <v>42</v>
      </c>
      <c r="R5928" s="1" t="e">
        <f>IF([pos kw in title]&gt;0,MID(J5928,#REF!,4),IF([first '# in title]&gt;0,MID([title],[first '# in title],3),IF([first '# in title]&gt;0,MID([desc],#REF!,3),VLOOKUP([productid],$G$2:$R$1386,8))))</f>
        <v>#REF!</v>
      </c>
      <c r="S5928" s="1" t="str">
        <f>IF([kw in desc]=[kw rough in title],[kw in desc]*1,IFERROR(LEFT([kw_dirty],3)*1,IFERROR(LEFT([kw_dirty],2)*1,"n.a.")))</f>
        <v>n.a.</v>
      </c>
      <c r="T5928" s="1"/>
      <c r="U5928" s="1">
        <f>VLOOKUP(Tabelle1[[#This Row],[productid]],Tabelle2[#All],2,FALSE)</f>
        <v>42</v>
      </c>
    </row>
    <row r="5929" spans="1:21">
      <c r="A5929" t="s">
        <v>165</v>
      </c>
      <c r="B5929">
        <v>3555</v>
      </c>
      <c r="C5929">
        <v>289859</v>
      </c>
      <c r="D5929" t="s">
        <v>9735</v>
      </c>
      <c r="E5929" t="s">
        <v>9736</v>
      </c>
      <c r="F5929">
        <v>18406</v>
      </c>
      <c r="G5929">
        <v>2286143</v>
      </c>
      <c r="H5929">
        <f t="shared" si="92"/>
        <v>0</v>
      </c>
      <c r="I5929">
        <f t="array" ref="I5929">MIN(IFERROR(FIND(IstNumbers,A5929),""))</f>
        <v>29</v>
      </c>
      <c r="J5929" s="1" t="e">
        <f>IF([first '# in title]&lt;[pos kw in title],MID([title],[pos kw in title]-6,6),#N/A)</f>
        <v>#N/A</v>
      </c>
      <c r="K5929" s="1" t="e">
        <f>IFERROR(MID(SUBSTITUTE([kw rough in title],",","."),FIND("(",[kw rough in title])+1,20),SUBSTITUTE(IFERROR(MID([kw rough in title],FIND(" ",[kw rough in title])+1,20),[kw rough in title]),",","."))</f>
        <v>#N/A</v>
      </c>
      <c r="L5929" s="1">
        <f>IFERROR(FIND("kW",[desc]),0)</f>
        <v>0</v>
      </c>
      <c r="M5929">
        <f t="array" ref="M5929">MIN(IFERROR(FIND(IstNumbers,E5929),""))</f>
        <v>18</v>
      </c>
      <c r="N5929" s="1" t="b">
        <f>IF([first '# in desc]&lt;[pos kw in desc],MID([desc],[pos kw in desc]-7,7))</f>
        <v>0</v>
      </c>
      <c r="O59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29" s="1" t="str">
        <f>TRIM(IF([first '# in desc]&lt;[pos kw in desc],MID([desc],[pos kw in desc]-6,6),FALSE))</f>
        <v>FALSCH</v>
      </c>
      <c r="Q5929" s="1" t="b">
        <f>IF(LEN([manuell])=0,IFERROR([kw fine in title]*1,IFERROR(SUMPRODUCT(COUNTIF(IsDigits,MID([kw in desc],ROW($A$1:$A$150),1)))=LEN([kw in desc]),#N/A)),[manuell])</f>
        <v>0</v>
      </c>
      <c r="R5929" s="1" t="str">
        <f>IF([pos kw in title]&gt;0,MID(J5929,#REF!,4),IF([first '# in title]&gt;0,MID([title],[first '# in title],3),IF([first '# in title]&gt;0,MID([desc],#REF!,3),VLOOKUP([productid],$G$2:$R$1386,8))))</f>
        <v>146</v>
      </c>
      <c r="S5929" s="1" t="e">
        <f>IF([kw in desc]=[kw rough in title],[kw in desc]*1,IFERROR(LEFT([kw_dirty],3)*1,IFERROR(LEFT([kw_dirty],2)*1,"n.a.")))</f>
        <v>#N/A</v>
      </c>
      <c r="T5929" s="1"/>
      <c r="U5929" s="1" t="e">
        <f>VLOOKUP(Tabelle1[[#This Row],[productid]],Tabelle2[#All],2,FALSE)</f>
        <v>#N/A</v>
      </c>
    </row>
    <row r="5930" spans="1:21" hidden="1">
      <c r="A5930" t="s">
        <v>853</v>
      </c>
      <c r="B5930">
        <v>3990</v>
      </c>
      <c r="C5930">
        <v>289859</v>
      </c>
      <c r="D5930" t="s">
        <v>9737</v>
      </c>
      <c r="E5930" t="s">
        <v>8898</v>
      </c>
      <c r="F5930">
        <v>18406</v>
      </c>
      <c r="G5930">
        <v>1750863</v>
      </c>
      <c r="H5930">
        <f t="shared" si="92"/>
        <v>40</v>
      </c>
      <c r="I5930">
        <f t="array" ref="I5930">MIN(IFERROR(FIND(IstNumbers,A5930),""))</f>
        <v>29</v>
      </c>
      <c r="J5930" s="1" t="str">
        <f>IF([first '# in title]&lt;[pos kw in title],MID([title],[pos kw in title]-6,6),#N/A)</f>
        <v xml:space="preserve">A (42 </v>
      </c>
      <c r="K593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30" s="1">
        <f>IFERROR(FIND("kW",[desc]),0)</f>
        <v>70</v>
      </c>
      <c r="M5930">
        <f t="array" ref="M5930">MIN(IFERROR(FIND(IstNumbers,E5930),""))</f>
        <v>34</v>
      </c>
      <c r="N5930" s="1" t="str">
        <f>IF([first '# in desc]&lt;[pos kw in desc],MID([desc],[pos kw in desc]-7,7))</f>
        <v xml:space="preserve">­me 42 </v>
      </c>
      <c r="O59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30" s="1" t="str">
        <f>TRIM(IF([first '# in desc]&lt;[pos kw in desc],MID([desc],[pos kw in desc]-6,6),FALSE))</f>
        <v>me 42</v>
      </c>
      <c r="Q5930" s="1">
        <f>IF(LEN([manuell])=0,IFERROR([kw fine in title]*1,IFERROR(SUMPRODUCT(COUNTIF(IsDigits,MID([kw in desc],ROW($A$1:$A$150),1)))=LEN([kw in desc]),#N/A)),[manuell])</f>
        <v>42</v>
      </c>
      <c r="R5930" s="1" t="e">
        <f>IF([pos kw in title]&gt;0,MID(J5930,#REF!,4),IF([first '# in title]&gt;0,MID([title],[first '# in title],3),IF([first '# in title]&gt;0,MID([desc],#REF!,3),VLOOKUP([productid],$G$2:$R$1386,8))))</f>
        <v>#REF!</v>
      </c>
      <c r="S5930" s="1" t="str">
        <f>IF([kw in desc]=[kw rough in title],[kw in desc]*1,IFERROR(LEFT([kw_dirty],3)*1,IFERROR(LEFT([kw_dirty],2)*1,"n.a.")))</f>
        <v>n.a.</v>
      </c>
      <c r="T5930" s="1"/>
      <c r="U5930" s="1">
        <f>VLOOKUP(Tabelle1[[#This Row],[productid]],Tabelle2[#All],2,FALSE)</f>
        <v>42</v>
      </c>
    </row>
    <row r="5931" spans="1:21">
      <c r="A5931" t="s">
        <v>165</v>
      </c>
      <c r="B5931">
        <v>3559</v>
      </c>
      <c r="C5931">
        <v>289859</v>
      </c>
      <c r="D5931" t="s">
        <v>9738</v>
      </c>
      <c r="E5931" t="s">
        <v>9739</v>
      </c>
      <c r="F5931">
        <v>18406</v>
      </c>
      <c r="G5931">
        <v>2286143</v>
      </c>
      <c r="H5931">
        <f t="shared" si="92"/>
        <v>0</v>
      </c>
      <c r="I5931">
        <f t="array" ref="I5931">MIN(IFERROR(FIND(IstNumbers,A5931),""))</f>
        <v>29</v>
      </c>
      <c r="J5931" s="1" t="e">
        <f>IF([first '# in title]&lt;[pos kw in title],MID([title],[pos kw in title]-6,6),#N/A)</f>
        <v>#N/A</v>
      </c>
      <c r="K5931" s="1" t="e">
        <f>IFERROR(MID(SUBSTITUTE([kw rough in title],",","."),FIND("(",[kw rough in title])+1,20),SUBSTITUTE(IFERROR(MID([kw rough in title],FIND(" ",[kw rough in title])+1,20),[kw rough in title]),",","."))</f>
        <v>#N/A</v>
      </c>
      <c r="L5931" s="1">
        <f>IFERROR(FIND("kW",[desc]),0)</f>
        <v>0</v>
      </c>
      <c r="M5931">
        <f t="array" ref="M5931">MIN(IFERROR(FIND(IstNumbers,E5931),""))</f>
        <v>33</v>
      </c>
      <c r="N5931" s="1" t="b">
        <f>IF([first '# in desc]&lt;[pos kw in desc],MID([desc],[pos kw in desc]-7,7))</f>
        <v>0</v>
      </c>
      <c r="O59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31" s="1" t="str">
        <f>TRIM(IF([first '# in desc]&lt;[pos kw in desc],MID([desc],[pos kw in desc]-6,6),FALSE))</f>
        <v>FALSCH</v>
      </c>
      <c r="Q5931" s="1" t="b">
        <f>IF(LEN([manuell])=0,IFERROR([kw fine in title]*1,IFERROR(SUMPRODUCT(COUNTIF(IsDigits,MID([kw in desc],ROW($A$1:$A$150),1)))=LEN([kw in desc]),#N/A)),[manuell])</f>
        <v>0</v>
      </c>
      <c r="R5931" s="1" t="str">
        <f>IF([pos kw in title]&gt;0,MID(J5931,#REF!,4),IF([first '# in title]&gt;0,MID([title],[first '# in title],3),IF([first '# in title]&gt;0,MID([desc],#REF!,3),VLOOKUP([productid],$G$2:$R$1386,8))))</f>
        <v>146</v>
      </c>
      <c r="S5931" s="1" t="e">
        <f>IF([kw in desc]=[kw rough in title],[kw in desc]*1,IFERROR(LEFT([kw_dirty],3)*1,IFERROR(LEFT([kw_dirty],2)*1,"n.a.")))</f>
        <v>#N/A</v>
      </c>
      <c r="T5931" s="1"/>
      <c r="U5931" s="1" t="e">
        <f>VLOOKUP(Tabelle1[[#This Row],[productid]],Tabelle2[#All],2,FALSE)</f>
        <v>#N/A</v>
      </c>
    </row>
    <row r="5932" spans="1:21" hidden="1">
      <c r="A5932" t="s">
        <v>853</v>
      </c>
      <c r="B5932">
        <v>3990</v>
      </c>
      <c r="C5932">
        <v>289859</v>
      </c>
      <c r="D5932" t="s">
        <v>9740</v>
      </c>
      <c r="E5932" t="s">
        <v>8633</v>
      </c>
      <c r="F5932">
        <v>18406</v>
      </c>
      <c r="G5932">
        <v>1750863</v>
      </c>
      <c r="H5932">
        <f t="shared" si="92"/>
        <v>40</v>
      </c>
      <c r="I5932">
        <f t="array" ref="I5932">MIN(IFERROR(FIND(IstNumbers,A5932),""))</f>
        <v>29</v>
      </c>
      <c r="J5932" s="1" t="str">
        <f>IF([first '# in title]&lt;[pos kw in title],MID([title],[pos kw in title]-6,6),#N/A)</f>
        <v xml:space="preserve">A (42 </v>
      </c>
      <c r="K593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32" s="1">
        <f>IFERROR(FIND("kW",[desc]),0)</f>
        <v>70</v>
      </c>
      <c r="M5932">
        <f t="array" ref="M5932">MIN(IFERROR(FIND(IstNumbers,E5932),""))</f>
        <v>34</v>
      </c>
      <c r="N5932" s="1" t="str">
        <f>IF([first '# in desc]&lt;[pos kw in desc],MID([desc],[pos kw in desc]-7,7))</f>
        <v xml:space="preserve">­me 42 </v>
      </c>
      <c r="O59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32" s="1" t="str">
        <f>TRIM(IF([first '# in desc]&lt;[pos kw in desc],MID([desc],[pos kw in desc]-6,6),FALSE))</f>
        <v>me 42</v>
      </c>
      <c r="Q5932" s="1">
        <f>IF(LEN([manuell])=0,IFERROR([kw fine in title]*1,IFERROR(SUMPRODUCT(COUNTIF(IsDigits,MID([kw in desc],ROW($A$1:$A$150),1)))=LEN([kw in desc]),#N/A)),[manuell])</f>
        <v>42</v>
      </c>
      <c r="R5932" s="1" t="e">
        <f>IF([pos kw in title]&gt;0,MID(J5932,#REF!,4),IF([first '# in title]&gt;0,MID([title],[first '# in title],3),IF([first '# in title]&gt;0,MID([desc],#REF!,3),VLOOKUP([productid],$G$2:$R$1386,8))))</f>
        <v>#REF!</v>
      </c>
      <c r="S5932" s="1" t="str">
        <f>IF([kw in desc]=[kw rough in title],[kw in desc]*1,IFERROR(LEFT([kw_dirty],3)*1,IFERROR(LEFT([kw_dirty],2)*1,"n.a.")))</f>
        <v>n.a.</v>
      </c>
      <c r="T5932" s="1"/>
      <c r="U5932" s="1">
        <f>VLOOKUP(Tabelle1[[#This Row],[productid]],Tabelle2[#All],2,FALSE)</f>
        <v>42</v>
      </c>
    </row>
    <row r="5933" spans="1:21" hidden="1">
      <c r="A5933" t="s">
        <v>853</v>
      </c>
      <c r="B5933">
        <v>3995</v>
      </c>
      <c r="C5933">
        <v>289859</v>
      </c>
      <c r="D5933" t="s">
        <v>9741</v>
      </c>
      <c r="E5933" t="s">
        <v>8922</v>
      </c>
      <c r="F5933">
        <v>18406</v>
      </c>
      <c r="G5933">
        <v>1750863</v>
      </c>
      <c r="H5933">
        <f t="shared" si="92"/>
        <v>40</v>
      </c>
      <c r="I5933">
        <f t="array" ref="I5933">MIN(IFERROR(FIND(IstNumbers,A5933),""))</f>
        <v>29</v>
      </c>
      <c r="J5933" s="1" t="str">
        <f>IF([first '# in title]&lt;[pos kw in title],MID([title],[pos kw in title]-6,6),#N/A)</f>
        <v xml:space="preserve">A (42 </v>
      </c>
      <c r="K593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33" s="1">
        <f>IFERROR(FIND("kW",[desc]),0)</f>
        <v>70</v>
      </c>
      <c r="M5933">
        <f t="array" ref="M5933">MIN(IFERROR(FIND(IstNumbers,E5933),""))</f>
        <v>34</v>
      </c>
      <c r="N5933" s="1" t="str">
        <f>IF([first '# in desc]&lt;[pos kw in desc],MID([desc],[pos kw in desc]-7,7))</f>
        <v xml:space="preserve">­me 42 </v>
      </c>
      <c r="O59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33" s="1" t="str">
        <f>TRIM(IF([first '# in desc]&lt;[pos kw in desc],MID([desc],[pos kw in desc]-6,6),FALSE))</f>
        <v>me 42</v>
      </c>
      <c r="Q5933" s="1">
        <f>IF(LEN([manuell])=0,IFERROR([kw fine in title]*1,IFERROR(SUMPRODUCT(COUNTIF(IsDigits,MID([kw in desc],ROW($A$1:$A$150),1)))=LEN([kw in desc]),#N/A)),[manuell])</f>
        <v>42</v>
      </c>
      <c r="R5933" s="1" t="e">
        <f>IF([pos kw in title]&gt;0,MID(J5933,#REF!,4),IF([first '# in title]&gt;0,MID([title],[first '# in title],3),IF([first '# in title]&gt;0,MID([desc],#REF!,3),VLOOKUP([productid],$G$2:$R$1386,8))))</f>
        <v>#REF!</v>
      </c>
      <c r="S5933" s="1" t="str">
        <f>IF([kw in desc]=[kw rough in title],[kw in desc]*1,IFERROR(LEFT([kw_dirty],3)*1,IFERROR(LEFT([kw_dirty],2)*1,"n.a.")))</f>
        <v>n.a.</v>
      </c>
      <c r="T5933" s="1"/>
      <c r="U5933" s="1">
        <f>VLOOKUP(Tabelle1[[#This Row],[productid]],Tabelle2[#All],2,FALSE)</f>
        <v>42</v>
      </c>
    </row>
    <row r="5934" spans="1:21" hidden="1">
      <c r="A5934" t="s">
        <v>853</v>
      </c>
      <c r="B5934">
        <v>3995</v>
      </c>
      <c r="C5934">
        <v>289859</v>
      </c>
      <c r="D5934" t="s">
        <v>9742</v>
      </c>
      <c r="E5934" t="s">
        <v>8927</v>
      </c>
      <c r="F5934">
        <v>18406</v>
      </c>
      <c r="G5934">
        <v>1750863</v>
      </c>
      <c r="H5934">
        <f t="shared" si="92"/>
        <v>40</v>
      </c>
      <c r="I5934">
        <f t="array" ref="I5934">MIN(IFERROR(FIND(IstNumbers,A5934),""))</f>
        <v>29</v>
      </c>
      <c r="J5934" s="1" t="str">
        <f>IF([first '# in title]&lt;[pos kw in title],MID([title],[pos kw in title]-6,6),#N/A)</f>
        <v xml:space="preserve">A (42 </v>
      </c>
      <c r="K593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34" s="1">
        <f>IFERROR(FIND("kW",[desc]),0)</f>
        <v>70</v>
      </c>
      <c r="M5934">
        <f t="array" ref="M5934">MIN(IFERROR(FIND(IstNumbers,E5934),""))</f>
        <v>34</v>
      </c>
      <c r="N5934" s="1" t="str">
        <f>IF([first '# in desc]&lt;[pos kw in desc],MID([desc],[pos kw in desc]-7,7))</f>
        <v xml:space="preserve">­me 42 </v>
      </c>
      <c r="O59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34" s="1" t="str">
        <f>TRIM(IF([first '# in desc]&lt;[pos kw in desc],MID([desc],[pos kw in desc]-6,6),FALSE))</f>
        <v>me 42</v>
      </c>
      <c r="Q5934" s="1">
        <f>IF(LEN([manuell])=0,IFERROR([kw fine in title]*1,IFERROR(SUMPRODUCT(COUNTIF(IsDigits,MID([kw in desc],ROW($A$1:$A$150),1)))=LEN([kw in desc]),#N/A)),[manuell])</f>
        <v>42</v>
      </c>
      <c r="R5934" s="1" t="e">
        <f>IF([pos kw in title]&gt;0,MID(J5934,#REF!,4),IF([first '# in title]&gt;0,MID([title],[first '# in title],3),IF([first '# in title]&gt;0,MID([desc],#REF!,3),VLOOKUP([productid],$G$2:$R$1386,8))))</f>
        <v>#REF!</v>
      </c>
      <c r="S5934" s="1" t="str">
        <f>IF([kw in desc]=[kw rough in title],[kw in desc]*1,IFERROR(LEFT([kw_dirty],3)*1,IFERROR(LEFT([kw_dirty],2)*1,"n.a.")))</f>
        <v>n.a.</v>
      </c>
      <c r="T5934" s="1"/>
      <c r="U5934" s="1">
        <f>VLOOKUP(Tabelle1[[#This Row],[productid]],Tabelle2[#All],2,FALSE)</f>
        <v>42</v>
      </c>
    </row>
    <row r="5935" spans="1:21" hidden="1">
      <c r="A5935" t="s">
        <v>853</v>
      </c>
      <c r="B5935">
        <v>3995</v>
      </c>
      <c r="C5935">
        <v>289859</v>
      </c>
      <c r="D5935" t="s">
        <v>9743</v>
      </c>
      <c r="E5935" t="s">
        <v>8930</v>
      </c>
      <c r="F5935">
        <v>18406</v>
      </c>
      <c r="G5935">
        <v>1750863</v>
      </c>
      <c r="H5935">
        <f t="shared" si="92"/>
        <v>40</v>
      </c>
      <c r="I5935">
        <f t="array" ref="I5935">MIN(IFERROR(FIND(IstNumbers,A5935),""))</f>
        <v>29</v>
      </c>
      <c r="J5935" s="1" t="str">
        <f>IF([first '# in title]&lt;[pos kw in title],MID([title],[pos kw in title]-6,6),#N/A)</f>
        <v xml:space="preserve">A (42 </v>
      </c>
      <c r="K593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35" s="1">
        <f>IFERROR(FIND("kW",[desc]),0)</f>
        <v>70</v>
      </c>
      <c r="M5935">
        <f t="array" ref="M5935">MIN(IFERROR(FIND(IstNumbers,E5935),""))</f>
        <v>34</v>
      </c>
      <c r="N5935" s="1" t="str">
        <f>IF([first '# in desc]&lt;[pos kw in desc],MID([desc],[pos kw in desc]-7,7))</f>
        <v xml:space="preserve">­me 42 </v>
      </c>
      <c r="O59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35" s="1" t="str">
        <f>TRIM(IF([first '# in desc]&lt;[pos kw in desc],MID([desc],[pos kw in desc]-6,6),FALSE))</f>
        <v>me 42</v>
      </c>
      <c r="Q5935" s="1">
        <f>IF(LEN([manuell])=0,IFERROR([kw fine in title]*1,IFERROR(SUMPRODUCT(COUNTIF(IsDigits,MID([kw in desc],ROW($A$1:$A$150),1)))=LEN([kw in desc]),#N/A)),[manuell])</f>
        <v>42</v>
      </c>
      <c r="R5935" s="1" t="e">
        <f>IF([pos kw in title]&gt;0,MID(J5935,#REF!,4),IF([first '# in title]&gt;0,MID([title],[first '# in title],3),IF([first '# in title]&gt;0,MID([desc],#REF!,3),VLOOKUP([productid],$G$2:$R$1386,8))))</f>
        <v>#REF!</v>
      </c>
      <c r="S5935" s="1" t="str">
        <f>IF([kw in desc]=[kw rough in title],[kw in desc]*1,IFERROR(LEFT([kw_dirty],3)*1,IFERROR(LEFT([kw_dirty],2)*1,"n.a.")))</f>
        <v>n.a.</v>
      </c>
      <c r="T5935" s="1"/>
      <c r="U5935" s="1">
        <f>VLOOKUP(Tabelle1[[#This Row],[productid]],Tabelle2[#All],2,FALSE)</f>
        <v>42</v>
      </c>
    </row>
    <row r="5936" spans="1:21" hidden="1">
      <c r="A5936" t="s">
        <v>853</v>
      </c>
      <c r="B5936">
        <v>3995</v>
      </c>
      <c r="C5936">
        <v>289859</v>
      </c>
      <c r="D5936" t="s">
        <v>9744</v>
      </c>
      <c r="E5936" t="s">
        <v>8907</v>
      </c>
      <c r="F5936">
        <v>18406</v>
      </c>
      <c r="G5936">
        <v>1750863</v>
      </c>
      <c r="H5936">
        <f t="shared" si="92"/>
        <v>40</v>
      </c>
      <c r="I5936">
        <f t="array" ref="I5936">MIN(IFERROR(FIND(IstNumbers,A5936),""))</f>
        <v>29</v>
      </c>
      <c r="J5936" s="1" t="str">
        <f>IF([first '# in title]&lt;[pos kw in title],MID([title],[pos kw in title]-6,6),#N/A)</f>
        <v xml:space="preserve">A (42 </v>
      </c>
      <c r="K593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36" s="1">
        <f>IFERROR(FIND("kW",[desc]),0)</f>
        <v>70</v>
      </c>
      <c r="M5936">
        <f t="array" ref="M5936">MIN(IFERROR(FIND(IstNumbers,E5936),""))</f>
        <v>34</v>
      </c>
      <c r="N5936" s="1" t="str">
        <f>IF([first '# in desc]&lt;[pos kw in desc],MID([desc],[pos kw in desc]-7,7))</f>
        <v xml:space="preserve">­me 42 </v>
      </c>
      <c r="O59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36" s="1" t="str">
        <f>TRIM(IF([first '# in desc]&lt;[pos kw in desc],MID([desc],[pos kw in desc]-6,6),FALSE))</f>
        <v>me 42</v>
      </c>
      <c r="Q5936" s="1">
        <f>IF(LEN([manuell])=0,IFERROR([kw fine in title]*1,IFERROR(SUMPRODUCT(COUNTIF(IsDigits,MID([kw in desc],ROW($A$1:$A$150),1)))=LEN([kw in desc]),#N/A)),[manuell])</f>
        <v>42</v>
      </c>
      <c r="R5936" s="1" t="e">
        <f>IF([pos kw in title]&gt;0,MID(J5936,#REF!,4),IF([first '# in title]&gt;0,MID([title],[first '# in title],3),IF([first '# in title]&gt;0,MID([desc],#REF!,3),VLOOKUP([productid],$G$2:$R$1386,8))))</f>
        <v>#REF!</v>
      </c>
      <c r="S5936" s="1" t="str">
        <f>IF([kw in desc]=[kw rough in title],[kw in desc]*1,IFERROR(LEFT([kw_dirty],3)*1,IFERROR(LEFT([kw_dirty],2)*1,"n.a.")))</f>
        <v>n.a.</v>
      </c>
      <c r="T5936" s="1"/>
      <c r="U5936" s="1">
        <f>VLOOKUP(Tabelle1[[#This Row],[productid]],Tabelle2[#All],2,FALSE)</f>
        <v>42</v>
      </c>
    </row>
    <row r="5937" spans="1:21" hidden="1">
      <c r="A5937" t="s">
        <v>853</v>
      </c>
      <c r="B5937">
        <v>3995</v>
      </c>
      <c r="C5937">
        <v>289859</v>
      </c>
      <c r="D5937" t="s">
        <v>9745</v>
      </c>
      <c r="E5937" t="s">
        <v>8912</v>
      </c>
      <c r="F5937">
        <v>18406</v>
      </c>
      <c r="G5937">
        <v>1750863</v>
      </c>
      <c r="H5937">
        <f t="shared" si="92"/>
        <v>40</v>
      </c>
      <c r="I5937">
        <f t="array" ref="I5937">MIN(IFERROR(FIND(IstNumbers,A5937),""))</f>
        <v>29</v>
      </c>
      <c r="J5937" s="1" t="str">
        <f>IF([first '# in title]&lt;[pos kw in title],MID([title],[pos kw in title]-6,6),#N/A)</f>
        <v xml:space="preserve">A (42 </v>
      </c>
      <c r="K593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37" s="1">
        <f>IFERROR(FIND("kW",[desc]),0)</f>
        <v>70</v>
      </c>
      <c r="M5937">
        <f t="array" ref="M5937">MIN(IFERROR(FIND(IstNumbers,E5937),""))</f>
        <v>34</v>
      </c>
      <c r="N5937" s="1" t="str">
        <f>IF([first '# in desc]&lt;[pos kw in desc],MID([desc],[pos kw in desc]-7,7))</f>
        <v xml:space="preserve">­me 42 </v>
      </c>
      <c r="O59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37" s="1" t="str">
        <f>TRIM(IF([first '# in desc]&lt;[pos kw in desc],MID([desc],[pos kw in desc]-6,6),FALSE))</f>
        <v>me 42</v>
      </c>
      <c r="Q5937" s="1">
        <f>IF(LEN([manuell])=0,IFERROR([kw fine in title]*1,IFERROR(SUMPRODUCT(COUNTIF(IsDigits,MID([kw in desc],ROW($A$1:$A$150),1)))=LEN([kw in desc]),#N/A)),[manuell])</f>
        <v>42</v>
      </c>
      <c r="R5937" s="1" t="e">
        <f>IF([pos kw in title]&gt;0,MID(J5937,#REF!,4),IF([first '# in title]&gt;0,MID([title],[first '# in title],3),IF([first '# in title]&gt;0,MID([desc],#REF!,3),VLOOKUP([productid],$G$2:$R$1386,8))))</f>
        <v>#REF!</v>
      </c>
      <c r="S5937" s="1" t="str">
        <f>IF([kw in desc]=[kw rough in title],[kw in desc]*1,IFERROR(LEFT([kw_dirty],3)*1,IFERROR(LEFT([kw_dirty],2)*1,"n.a.")))</f>
        <v>n.a.</v>
      </c>
      <c r="T5937" s="1"/>
      <c r="U5937" s="1">
        <f>VLOOKUP(Tabelle1[[#This Row],[productid]],Tabelle2[#All],2,FALSE)</f>
        <v>42</v>
      </c>
    </row>
    <row r="5938" spans="1:21" hidden="1">
      <c r="A5938" t="s">
        <v>853</v>
      </c>
      <c r="B5938">
        <v>3995</v>
      </c>
      <c r="C5938">
        <v>289859</v>
      </c>
      <c r="D5938" t="s">
        <v>9746</v>
      </c>
      <c r="E5938" t="s">
        <v>8917</v>
      </c>
      <c r="F5938">
        <v>18406</v>
      </c>
      <c r="G5938">
        <v>1750863</v>
      </c>
      <c r="H5938">
        <f t="shared" si="92"/>
        <v>40</v>
      </c>
      <c r="I5938">
        <f t="array" ref="I5938">MIN(IFERROR(FIND(IstNumbers,A5938),""))</f>
        <v>29</v>
      </c>
      <c r="J5938" s="1" t="str">
        <f>IF([first '# in title]&lt;[pos kw in title],MID([title],[pos kw in title]-6,6),#N/A)</f>
        <v xml:space="preserve">A (42 </v>
      </c>
      <c r="K593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5938" s="1">
        <f>IFERROR(FIND("kW",[desc]),0)</f>
        <v>70</v>
      </c>
      <c r="M5938">
        <f t="array" ref="M5938">MIN(IFERROR(FIND(IstNumbers,E5938),""))</f>
        <v>34</v>
      </c>
      <c r="N5938" s="1" t="str">
        <f>IF([first '# in desc]&lt;[pos kw in desc],MID([desc],[pos kw in desc]-7,7))</f>
        <v xml:space="preserve">­me 42 </v>
      </c>
      <c r="O59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38" s="1" t="str">
        <f>TRIM(IF([first '# in desc]&lt;[pos kw in desc],MID([desc],[pos kw in desc]-6,6),FALSE))</f>
        <v>me 42</v>
      </c>
      <c r="Q5938" s="1">
        <f>IF(LEN([manuell])=0,IFERROR([kw fine in title]*1,IFERROR(SUMPRODUCT(COUNTIF(IsDigits,MID([kw in desc],ROW($A$1:$A$150),1)))=LEN([kw in desc]),#N/A)),[manuell])</f>
        <v>42</v>
      </c>
      <c r="R5938" s="1" t="e">
        <f>IF([pos kw in title]&gt;0,MID(J5938,#REF!,4),IF([first '# in title]&gt;0,MID([title],[first '# in title],3),IF([first '# in title]&gt;0,MID([desc],#REF!,3),VLOOKUP([productid],$G$2:$R$1386,8))))</f>
        <v>#REF!</v>
      </c>
      <c r="S5938" s="1" t="str">
        <f>IF([kw in desc]=[kw rough in title],[kw in desc]*1,IFERROR(LEFT([kw_dirty],3)*1,IFERROR(LEFT([kw_dirty],2)*1,"n.a.")))</f>
        <v>n.a.</v>
      </c>
      <c r="T5938" s="1"/>
      <c r="U5938" s="1">
        <f>VLOOKUP(Tabelle1[[#This Row],[productid]],Tabelle2[#All],2,FALSE)</f>
        <v>42</v>
      </c>
    </row>
    <row r="5939" spans="1:21">
      <c r="A5939" t="s">
        <v>666</v>
      </c>
      <c r="B5939">
        <v>3559</v>
      </c>
      <c r="C5939">
        <v>289859</v>
      </c>
      <c r="D5939" t="s">
        <v>9747</v>
      </c>
      <c r="E5939" t="s">
        <v>9748</v>
      </c>
      <c r="F5939">
        <v>18406</v>
      </c>
      <c r="G5939">
        <v>2286143</v>
      </c>
      <c r="H5939">
        <f t="shared" si="92"/>
        <v>0</v>
      </c>
      <c r="I5939">
        <f t="array" ref="I5939">MIN(IFERROR(FIND(IstNumbers,A5939),""))</f>
        <v>29</v>
      </c>
      <c r="J5939" s="1" t="e">
        <f>IF([first '# in title]&lt;[pos kw in title],MID([title],[pos kw in title]-6,6),#N/A)</f>
        <v>#N/A</v>
      </c>
      <c r="K5939" s="1" t="e">
        <f>IFERROR(MID(SUBSTITUTE([kw rough in title],",","."),FIND("(",[kw rough in title])+1,20),SUBSTITUTE(IFERROR(MID([kw rough in title],FIND(" ",[kw rough in title])+1,20),[kw rough in title]),",","."))</f>
        <v>#N/A</v>
      </c>
      <c r="L5939" s="1">
        <f>IFERROR(FIND("kW",[desc]),0)</f>
        <v>0</v>
      </c>
      <c r="M5939">
        <f t="array" ref="M5939">MIN(IFERROR(FIND(IstNumbers,E5939),""))</f>
        <v>33</v>
      </c>
      <c r="N5939" s="1" t="b">
        <f>IF([first '# in desc]&lt;[pos kw in desc],MID([desc],[pos kw in desc]-7,7))</f>
        <v>0</v>
      </c>
      <c r="O59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39" s="1" t="str">
        <f>TRIM(IF([first '# in desc]&lt;[pos kw in desc],MID([desc],[pos kw in desc]-6,6),FALSE))</f>
        <v>FALSCH</v>
      </c>
      <c r="Q5939" s="1" t="b">
        <f>IF(LEN([manuell])=0,IFERROR([kw fine in title]*1,IFERROR(SUMPRODUCT(COUNTIF(IsDigits,MID([kw in desc],ROW($A$1:$A$150),1)))=LEN([kw in desc]),#N/A)),[manuell])</f>
        <v>0</v>
      </c>
      <c r="R5939" s="1" t="str">
        <f>IF([pos kw in title]&gt;0,MID(J5939,#REF!,4),IF([first '# in title]&gt;0,MID([title],[first '# in title],3),IF([first '# in title]&gt;0,MID([desc],#REF!,3),VLOOKUP([productid],$G$2:$R$1386,8))))</f>
        <v>146</v>
      </c>
      <c r="S5939" s="1" t="e">
        <f>IF([kw in desc]=[kw rough in title],[kw in desc]*1,IFERROR(LEFT([kw_dirty],3)*1,IFERROR(LEFT([kw_dirty],2)*1,"n.a.")))</f>
        <v>#N/A</v>
      </c>
      <c r="T5939" s="1"/>
      <c r="U5939" s="1" t="e">
        <f>VLOOKUP(Tabelle1[[#This Row],[productid]],Tabelle2[#All],2,FALSE)</f>
        <v>#N/A</v>
      </c>
    </row>
    <row r="5940" spans="1:21">
      <c r="A5940" t="s">
        <v>666</v>
      </c>
      <c r="B5940">
        <v>3574</v>
      </c>
      <c r="C5940">
        <v>289859</v>
      </c>
      <c r="D5940" t="s">
        <v>9749</v>
      </c>
      <c r="E5940" t="s">
        <v>9750</v>
      </c>
      <c r="F5940">
        <v>18406</v>
      </c>
      <c r="G5940">
        <v>2286143</v>
      </c>
      <c r="H5940">
        <f t="shared" si="92"/>
        <v>0</v>
      </c>
      <c r="I5940">
        <f t="array" ref="I5940">MIN(IFERROR(FIND(IstNumbers,A5940),""))</f>
        <v>29</v>
      </c>
      <c r="J5940" s="1" t="e">
        <f>IF([first '# in title]&lt;[pos kw in title],MID([title],[pos kw in title]-6,6),#N/A)</f>
        <v>#N/A</v>
      </c>
      <c r="K5940" s="1" t="e">
        <f>IFERROR(MID(SUBSTITUTE([kw rough in title],",","."),FIND("(",[kw rough in title])+1,20),SUBSTITUTE(IFERROR(MID([kw rough in title],FIND(" ",[kw rough in title])+1,20),[kw rough in title]),",","."))</f>
        <v>#N/A</v>
      </c>
      <c r="L5940" s="1">
        <f>IFERROR(FIND("kW",[desc]),0)</f>
        <v>0</v>
      </c>
      <c r="M5940">
        <f t="array" ref="M5940">MIN(IFERROR(FIND(IstNumbers,E5940),""))</f>
        <v>33</v>
      </c>
      <c r="N5940" s="1" t="b">
        <f>IF([first '# in desc]&lt;[pos kw in desc],MID([desc],[pos kw in desc]-7,7))</f>
        <v>0</v>
      </c>
      <c r="O59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40" s="1" t="str">
        <f>TRIM(IF([first '# in desc]&lt;[pos kw in desc],MID([desc],[pos kw in desc]-6,6),FALSE))</f>
        <v>FALSCH</v>
      </c>
      <c r="Q5940" s="1" t="b">
        <f>IF(LEN([manuell])=0,IFERROR([kw fine in title]*1,IFERROR(SUMPRODUCT(COUNTIF(IsDigits,MID([kw in desc],ROW($A$1:$A$150),1)))=LEN([kw in desc]),#N/A)),[manuell])</f>
        <v>0</v>
      </c>
      <c r="R5940" s="1" t="str">
        <f>IF([pos kw in title]&gt;0,MID(J5940,#REF!,4),IF([first '# in title]&gt;0,MID([title],[first '# in title],3),IF([first '# in title]&gt;0,MID([desc],#REF!,3),VLOOKUP([productid],$G$2:$R$1386,8))))</f>
        <v>146</v>
      </c>
      <c r="S5940" s="1" t="e">
        <f>IF([kw in desc]=[kw rough in title],[kw in desc]*1,IFERROR(LEFT([kw_dirty],3)*1,IFERROR(LEFT([kw_dirty],2)*1,"n.a.")))</f>
        <v>#N/A</v>
      </c>
      <c r="T5940" s="1"/>
      <c r="U5940" s="1" t="e">
        <f>VLOOKUP(Tabelle1[[#This Row],[productid]],Tabelle2[#All],2,FALSE)</f>
        <v>#N/A</v>
      </c>
    </row>
    <row r="5941" spans="1:21">
      <c r="A5941" t="s">
        <v>666</v>
      </c>
      <c r="B5941">
        <v>3574</v>
      </c>
      <c r="C5941">
        <v>289859</v>
      </c>
      <c r="D5941" t="s">
        <v>9751</v>
      </c>
      <c r="E5941" t="s">
        <v>9752</v>
      </c>
      <c r="F5941">
        <v>18406</v>
      </c>
      <c r="G5941">
        <v>2286143</v>
      </c>
      <c r="H5941">
        <f t="shared" si="92"/>
        <v>0</v>
      </c>
      <c r="I5941">
        <f t="array" ref="I5941">MIN(IFERROR(FIND(IstNumbers,A5941),""))</f>
        <v>29</v>
      </c>
      <c r="J5941" s="1" t="e">
        <f>IF([first '# in title]&lt;[pos kw in title],MID([title],[pos kw in title]-6,6),#N/A)</f>
        <v>#N/A</v>
      </c>
      <c r="K5941" s="1" t="e">
        <f>IFERROR(MID(SUBSTITUTE([kw rough in title],",","."),FIND("(",[kw rough in title])+1,20),SUBSTITUTE(IFERROR(MID([kw rough in title],FIND(" ",[kw rough in title])+1,20),[kw rough in title]),",","."))</f>
        <v>#N/A</v>
      </c>
      <c r="L5941" s="1">
        <f>IFERROR(FIND("kW",[desc]),0)</f>
        <v>0</v>
      </c>
      <c r="M5941">
        <f t="array" ref="M5941">MIN(IFERROR(FIND(IstNumbers,E5941),""))</f>
        <v>33</v>
      </c>
      <c r="N5941" s="1" t="b">
        <f>IF([first '# in desc]&lt;[pos kw in desc],MID([desc],[pos kw in desc]-7,7))</f>
        <v>0</v>
      </c>
      <c r="O59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41" s="1" t="str">
        <f>TRIM(IF([first '# in desc]&lt;[pos kw in desc],MID([desc],[pos kw in desc]-6,6),FALSE))</f>
        <v>FALSCH</v>
      </c>
      <c r="Q5941" s="1" t="b">
        <f>IF(LEN([manuell])=0,IFERROR([kw fine in title]*1,IFERROR(SUMPRODUCT(COUNTIF(IsDigits,MID([kw in desc],ROW($A$1:$A$150),1)))=LEN([kw in desc]),#N/A)),[manuell])</f>
        <v>0</v>
      </c>
      <c r="R5941" s="1" t="str">
        <f>IF([pos kw in title]&gt;0,MID(J5941,#REF!,4),IF([first '# in title]&gt;0,MID([title],[first '# in title],3),IF([first '# in title]&gt;0,MID([desc],#REF!,3),VLOOKUP([productid],$G$2:$R$1386,8))))</f>
        <v>146</v>
      </c>
      <c r="S5941" s="1" t="e">
        <f>IF([kw in desc]=[kw rough in title],[kw in desc]*1,IFERROR(LEFT([kw_dirty],3)*1,IFERROR(LEFT([kw_dirty],2)*1,"n.a.")))</f>
        <v>#N/A</v>
      </c>
      <c r="T5941" s="1"/>
      <c r="U5941" s="1" t="e">
        <f>VLOOKUP(Tabelle1[[#This Row],[productid]],Tabelle2[#All],2,FALSE)</f>
        <v>#N/A</v>
      </c>
    </row>
    <row r="5942" spans="1:21">
      <c r="A5942" t="s">
        <v>666</v>
      </c>
      <c r="B5942">
        <v>3574</v>
      </c>
      <c r="C5942">
        <v>289859</v>
      </c>
      <c r="D5942" t="s">
        <v>9753</v>
      </c>
      <c r="E5942" t="s">
        <v>9754</v>
      </c>
      <c r="F5942">
        <v>18406</v>
      </c>
      <c r="G5942">
        <v>2286143</v>
      </c>
      <c r="H5942">
        <f t="shared" si="92"/>
        <v>0</v>
      </c>
      <c r="I5942">
        <f t="array" ref="I5942">MIN(IFERROR(FIND(IstNumbers,A5942),""))</f>
        <v>29</v>
      </c>
      <c r="J5942" s="1" t="e">
        <f>IF([first '# in title]&lt;[pos kw in title],MID([title],[pos kw in title]-6,6),#N/A)</f>
        <v>#N/A</v>
      </c>
      <c r="K5942" s="1" t="e">
        <f>IFERROR(MID(SUBSTITUTE([kw rough in title],",","."),FIND("(",[kw rough in title])+1,20),SUBSTITUTE(IFERROR(MID([kw rough in title],FIND(" ",[kw rough in title])+1,20),[kw rough in title]),",","."))</f>
        <v>#N/A</v>
      </c>
      <c r="L5942" s="1">
        <f>IFERROR(FIND("kW",[desc]),0)</f>
        <v>0</v>
      </c>
      <c r="M5942">
        <f t="array" ref="M5942">MIN(IFERROR(FIND(IstNumbers,E5942),""))</f>
        <v>33</v>
      </c>
      <c r="N5942" s="1" t="b">
        <f>IF([first '# in desc]&lt;[pos kw in desc],MID([desc],[pos kw in desc]-7,7))</f>
        <v>0</v>
      </c>
      <c r="O59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42" s="1" t="str">
        <f>TRIM(IF([first '# in desc]&lt;[pos kw in desc],MID([desc],[pos kw in desc]-6,6),FALSE))</f>
        <v>FALSCH</v>
      </c>
      <c r="Q5942" s="1" t="b">
        <f>IF(LEN([manuell])=0,IFERROR([kw fine in title]*1,IFERROR(SUMPRODUCT(COUNTIF(IsDigits,MID([kw in desc],ROW($A$1:$A$150),1)))=LEN([kw in desc]),#N/A)),[manuell])</f>
        <v>0</v>
      </c>
      <c r="R5942" s="1" t="str">
        <f>IF([pos kw in title]&gt;0,MID(J5942,#REF!,4),IF([first '# in title]&gt;0,MID([title],[first '# in title],3),IF([first '# in title]&gt;0,MID([desc],#REF!,3),VLOOKUP([productid],$G$2:$R$1386,8))))</f>
        <v>146</v>
      </c>
      <c r="S5942" s="1" t="e">
        <f>IF([kw in desc]=[kw rough in title],[kw in desc]*1,IFERROR(LEFT([kw_dirty],3)*1,IFERROR(LEFT([kw_dirty],2)*1,"n.a.")))</f>
        <v>#N/A</v>
      </c>
      <c r="T5942" s="1"/>
      <c r="U5942" s="1" t="e">
        <f>VLOOKUP(Tabelle1[[#This Row],[productid]],Tabelle2[#All],2,FALSE)</f>
        <v>#N/A</v>
      </c>
    </row>
    <row r="5943" spans="1:21">
      <c r="A5943" t="s">
        <v>666</v>
      </c>
      <c r="B5943">
        <v>3574</v>
      </c>
      <c r="C5943">
        <v>289859</v>
      </c>
      <c r="D5943" t="s">
        <v>9755</v>
      </c>
      <c r="E5943" t="s">
        <v>9756</v>
      </c>
      <c r="F5943">
        <v>18406</v>
      </c>
      <c r="G5943">
        <v>2286143</v>
      </c>
      <c r="H5943">
        <f t="shared" si="92"/>
        <v>0</v>
      </c>
      <c r="I5943">
        <f t="array" ref="I5943">MIN(IFERROR(FIND(IstNumbers,A5943),""))</f>
        <v>29</v>
      </c>
      <c r="J5943" s="1" t="e">
        <f>IF([first '# in title]&lt;[pos kw in title],MID([title],[pos kw in title]-6,6),#N/A)</f>
        <v>#N/A</v>
      </c>
      <c r="K5943" s="1" t="e">
        <f>IFERROR(MID(SUBSTITUTE([kw rough in title],",","."),FIND("(",[kw rough in title])+1,20),SUBSTITUTE(IFERROR(MID([kw rough in title],FIND(" ",[kw rough in title])+1,20),[kw rough in title]),",","."))</f>
        <v>#N/A</v>
      </c>
      <c r="L5943" s="1">
        <f>IFERROR(FIND("kW",[desc]),0)</f>
        <v>0</v>
      </c>
      <c r="M5943">
        <f t="array" ref="M5943">MIN(IFERROR(FIND(IstNumbers,E5943),""))</f>
        <v>33</v>
      </c>
      <c r="N5943" s="1" t="b">
        <f>IF([first '# in desc]&lt;[pos kw in desc],MID([desc],[pos kw in desc]-7,7))</f>
        <v>0</v>
      </c>
      <c r="O59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43" s="1" t="str">
        <f>TRIM(IF([first '# in desc]&lt;[pos kw in desc],MID([desc],[pos kw in desc]-6,6),FALSE))</f>
        <v>FALSCH</v>
      </c>
      <c r="Q5943" s="1" t="b">
        <f>IF(LEN([manuell])=0,IFERROR([kw fine in title]*1,IFERROR(SUMPRODUCT(COUNTIF(IsDigits,MID([kw in desc],ROW($A$1:$A$150),1)))=LEN([kw in desc]),#N/A)),[manuell])</f>
        <v>0</v>
      </c>
      <c r="R5943" s="1" t="str">
        <f>IF([pos kw in title]&gt;0,MID(J5943,#REF!,4),IF([first '# in title]&gt;0,MID([title],[first '# in title],3),IF([first '# in title]&gt;0,MID([desc],#REF!,3),VLOOKUP([productid],$G$2:$R$1386,8))))</f>
        <v>146</v>
      </c>
      <c r="S5943" s="1" t="e">
        <f>IF([kw in desc]=[kw rough in title],[kw in desc]*1,IFERROR(LEFT([kw_dirty],3)*1,IFERROR(LEFT([kw_dirty],2)*1,"n.a.")))</f>
        <v>#N/A</v>
      </c>
      <c r="T5943" s="1"/>
      <c r="U5943" s="1" t="e">
        <f>VLOOKUP(Tabelle1[[#This Row],[productid]],Tabelle2[#All],2,FALSE)</f>
        <v>#N/A</v>
      </c>
    </row>
    <row r="5944" spans="1:21">
      <c r="A5944" t="s">
        <v>666</v>
      </c>
      <c r="B5944">
        <v>3574</v>
      </c>
      <c r="C5944">
        <v>289859</v>
      </c>
      <c r="D5944" t="s">
        <v>9757</v>
      </c>
      <c r="E5944" t="s">
        <v>9758</v>
      </c>
      <c r="F5944">
        <v>18406</v>
      </c>
      <c r="G5944">
        <v>2286143</v>
      </c>
      <c r="H5944">
        <f t="shared" si="92"/>
        <v>0</v>
      </c>
      <c r="I5944">
        <f t="array" ref="I5944">MIN(IFERROR(FIND(IstNumbers,A5944),""))</f>
        <v>29</v>
      </c>
      <c r="J5944" s="1" t="e">
        <f>IF([first '# in title]&lt;[pos kw in title],MID([title],[pos kw in title]-6,6),#N/A)</f>
        <v>#N/A</v>
      </c>
      <c r="K5944" s="1" t="e">
        <f>IFERROR(MID(SUBSTITUTE([kw rough in title],",","."),FIND("(",[kw rough in title])+1,20),SUBSTITUTE(IFERROR(MID([kw rough in title],FIND(" ",[kw rough in title])+1,20),[kw rough in title]),",","."))</f>
        <v>#N/A</v>
      </c>
      <c r="L5944" s="1">
        <f>IFERROR(FIND("kW",[desc]),0)</f>
        <v>0</v>
      </c>
      <c r="M5944">
        <f t="array" ref="M5944">MIN(IFERROR(FIND(IstNumbers,E5944),""))</f>
        <v>33</v>
      </c>
      <c r="N5944" s="1" t="b">
        <f>IF([first '# in desc]&lt;[pos kw in desc],MID([desc],[pos kw in desc]-7,7))</f>
        <v>0</v>
      </c>
      <c r="O59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44" s="1" t="str">
        <f>TRIM(IF([first '# in desc]&lt;[pos kw in desc],MID([desc],[pos kw in desc]-6,6),FALSE))</f>
        <v>FALSCH</v>
      </c>
      <c r="Q5944" s="1" t="b">
        <f>IF(LEN([manuell])=0,IFERROR([kw fine in title]*1,IFERROR(SUMPRODUCT(COUNTIF(IsDigits,MID([kw in desc],ROW($A$1:$A$150),1)))=LEN([kw in desc]),#N/A)),[manuell])</f>
        <v>0</v>
      </c>
      <c r="R5944" s="1" t="str">
        <f>IF([pos kw in title]&gt;0,MID(J5944,#REF!,4),IF([first '# in title]&gt;0,MID([title],[first '# in title],3),IF([first '# in title]&gt;0,MID([desc],#REF!,3),VLOOKUP([productid],$G$2:$R$1386,8))))</f>
        <v>146</v>
      </c>
      <c r="S5944" s="1" t="e">
        <f>IF([kw in desc]=[kw rough in title],[kw in desc]*1,IFERROR(LEFT([kw_dirty],3)*1,IFERROR(LEFT([kw_dirty],2)*1,"n.a.")))</f>
        <v>#N/A</v>
      </c>
      <c r="T5944" s="1"/>
      <c r="U5944" s="1" t="e">
        <f>VLOOKUP(Tabelle1[[#This Row],[productid]],Tabelle2[#All],2,FALSE)</f>
        <v>#N/A</v>
      </c>
    </row>
    <row r="5945" spans="1:21">
      <c r="A5945" t="s">
        <v>666</v>
      </c>
      <c r="B5945">
        <v>3579</v>
      </c>
      <c r="C5945">
        <v>289859</v>
      </c>
      <c r="D5945" t="s">
        <v>9759</v>
      </c>
      <c r="E5945" t="s">
        <v>9760</v>
      </c>
      <c r="F5945">
        <v>18406</v>
      </c>
      <c r="G5945">
        <v>2286143</v>
      </c>
      <c r="H5945">
        <f t="shared" si="92"/>
        <v>0</v>
      </c>
      <c r="I5945">
        <f t="array" ref="I5945">MIN(IFERROR(FIND(IstNumbers,A5945),""))</f>
        <v>29</v>
      </c>
      <c r="J5945" s="1" t="e">
        <f>IF([first '# in title]&lt;[pos kw in title],MID([title],[pos kw in title]-6,6),#N/A)</f>
        <v>#N/A</v>
      </c>
      <c r="K5945" s="1" t="e">
        <f>IFERROR(MID(SUBSTITUTE([kw rough in title],",","."),FIND("(",[kw rough in title])+1,20),SUBSTITUTE(IFERROR(MID([kw rough in title],FIND(" ",[kw rough in title])+1,20),[kw rough in title]),",","."))</f>
        <v>#N/A</v>
      </c>
      <c r="L5945" s="1">
        <f>IFERROR(FIND("kW",[desc]),0)</f>
        <v>0</v>
      </c>
      <c r="M5945">
        <f t="array" ref="M5945">MIN(IFERROR(FIND(IstNumbers,E5945),""))</f>
        <v>18</v>
      </c>
      <c r="N5945" s="1" t="b">
        <f>IF([first '# in desc]&lt;[pos kw in desc],MID([desc],[pos kw in desc]-7,7))</f>
        <v>0</v>
      </c>
      <c r="O59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45" s="1" t="str">
        <f>TRIM(IF([first '# in desc]&lt;[pos kw in desc],MID([desc],[pos kw in desc]-6,6),FALSE))</f>
        <v>FALSCH</v>
      </c>
      <c r="Q5945" s="1" t="b">
        <f>IF(LEN([manuell])=0,IFERROR([kw fine in title]*1,IFERROR(SUMPRODUCT(COUNTIF(IsDigits,MID([kw in desc],ROW($A$1:$A$150),1)))=LEN([kw in desc]),#N/A)),[manuell])</f>
        <v>0</v>
      </c>
      <c r="R5945" s="1" t="str">
        <f>IF([pos kw in title]&gt;0,MID(J5945,#REF!,4),IF([first '# in title]&gt;0,MID([title],[first '# in title],3),IF([first '# in title]&gt;0,MID([desc],#REF!,3),VLOOKUP([productid],$G$2:$R$1386,8))))</f>
        <v>146</v>
      </c>
      <c r="S5945" s="1" t="e">
        <f>IF([kw in desc]=[kw rough in title],[kw in desc]*1,IFERROR(LEFT([kw_dirty],3)*1,IFERROR(LEFT([kw_dirty],2)*1,"n.a.")))</f>
        <v>#N/A</v>
      </c>
      <c r="T5945" s="1"/>
      <c r="U5945" s="1" t="e">
        <f>VLOOKUP(Tabelle1[[#This Row],[productid]],Tabelle2[#All],2,FALSE)</f>
        <v>#N/A</v>
      </c>
    </row>
    <row r="5946" spans="1:21" hidden="1">
      <c r="A5946" t="s">
        <v>1489</v>
      </c>
      <c r="B5946">
        <v>4000</v>
      </c>
      <c r="C5946">
        <v>289859</v>
      </c>
      <c r="D5946" t="s">
        <v>9761</v>
      </c>
      <c r="E5946" t="s">
        <v>7715</v>
      </c>
      <c r="F5946">
        <v>18406</v>
      </c>
      <c r="G5946">
        <v>1750863</v>
      </c>
      <c r="H5946">
        <f t="shared" si="92"/>
        <v>0</v>
      </c>
      <c r="I5946">
        <f t="array" ref="I5946">MIN(IFERROR(FIND(IstNumbers,A5946),""))</f>
        <v>13</v>
      </c>
      <c r="J5946" s="1" t="e">
        <f>IF([first '# in title]&lt;[pos kw in title],MID([title],[pos kw in title]-6,6),#N/A)</f>
        <v>#N/A</v>
      </c>
      <c r="K5946" s="1" t="e">
        <f>IFERROR(MID(SUBSTITUTE([kw rough in title],",","."),FIND("(",[kw rough in title])+1,20),SUBSTITUTE(IFERROR(MID([kw rough in title],FIND(" ",[kw rough in title])+1,20),[kw rough in title]),",","."))</f>
        <v>#N/A</v>
      </c>
      <c r="L5946" s="1">
        <f>IFERROR(FIND("kW",[desc]),0)</f>
        <v>70</v>
      </c>
      <c r="M5946">
        <f t="array" ref="M5946">MIN(IFERROR(FIND(IstNumbers,E5946),""))</f>
        <v>34</v>
      </c>
      <c r="N5946" s="1" t="str">
        <f>IF([first '# in desc]&lt;[pos kw in desc],MID([desc],[pos kw in desc]-7,7))</f>
        <v xml:space="preserve">­me 42 </v>
      </c>
      <c r="O59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46" s="1" t="str">
        <f>TRIM(IF([first '# in desc]&lt;[pos kw in desc],MID([desc],[pos kw in desc]-6,6),FALSE))</f>
        <v>me 42</v>
      </c>
      <c r="Q5946" s="1" t="b">
        <f>IF(LEN([manuell])=0,IFERROR([kw fine in title]*1,IFERROR(SUMPRODUCT(COUNTIF(IsDigits,MID([kw in desc],ROW($A$1:$A$150),1)))=LEN([kw in desc]),#N/A)),[manuell])</f>
        <v>0</v>
      </c>
      <c r="R5946" s="1" t="str">
        <f>IF([pos kw in title]&gt;0,MID(J5946,#REF!,4),IF([first '# in title]&gt;0,MID([title],[first '# in title],3),IF([first '# in title]&gt;0,MID([desc],#REF!,3),VLOOKUP([productid],$G$2:$R$1386,8))))</f>
        <v xml:space="preserve">42 </v>
      </c>
      <c r="S5946" s="1" t="e">
        <f>IF([kw in desc]=[kw rough in title],[kw in desc]*1,IFERROR(LEFT([kw_dirty],3)*1,IFERROR(LEFT([kw_dirty],2)*1,"n.a.")))</f>
        <v>#N/A</v>
      </c>
      <c r="T5946" s="1"/>
      <c r="U5946" s="1">
        <f>VLOOKUP(Tabelle1[[#This Row],[productid]],Tabelle2[#All],2,FALSE)</f>
        <v>42</v>
      </c>
    </row>
    <row r="5947" spans="1:21">
      <c r="A5947" t="s">
        <v>666</v>
      </c>
      <c r="B5947">
        <v>3579</v>
      </c>
      <c r="C5947">
        <v>289859</v>
      </c>
      <c r="D5947" t="s">
        <v>9762</v>
      </c>
      <c r="E5947" t="s">
        <v>9763</v>
      </c>
      <c r="F5947">
        <v>18406</v>
      </c>
      <c r="G5947">
        <v>2286143</v>
      </c>
      <c r="H5947">
        <f t="shared" si="92"/>
        <v>0</v>
      </c>
      <c r="I5947">
        <f t="array" ref="I5947">MIN(IFERROR(FIND(IstNumbers,A5947),""))</f>
        <v>29</v>
      </c>
      <c r="J5947" s="1" t="e">
        <f>IF([first '# in title]&lt;[pos kw in title],MID([title],[pos kw in title]-6,6),#N/A)</f>
        <v>#N/A</v>
      </c>
      <c r="K5947" s="1" t="e">
        <f>IFERROR(MID(SUBSTITUTE([kw rough in title],",","."),FIND("(",[kw rough in title])+1,20),SUBSTITUTE(IFERROR(MID([kw rough in title],FIND(" ",[kw rough in title])+1,20),[kw rough in title]),",","."))</f>
        <v>#N/A</v>
      </c>
      <c r="L5947" s="1">
        <f>IFERROR(FIND("kW",[desc]),0)</f>
        <v>0</v>
      </c>
      <c r="M5947">
        <f t="array" ref="M5947">MIN(IFERROR(FIND(IstNumbers,E5947),""))</f>
        <v>33</v>
      </c>
      <c r="N5947" s="1" t="b">
        <f>IF([first '# in desc]&lt;[pos kw in desc],MID([desc],[pos kw in desc]-7,7))</f>
        <v>0</v>
      </c>
      <c r="O59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47" s="1" t="str">
        <f>TRIM(IF([first '# in desc]&lt;[pos kw in desc],MID([desc],[pos kw in desc]-6,6),FALSE))</f>
        <v>FALSCH</v>
      </c>
      <c r="Q5947" s="1" t="b">
        <f>IF(LEN([manuell])=0,IFERROR([kw fine in title]*1,IFERROR(SUMPRODUCT(COUNTIF(IsDigits,MID([kw in desc],ROW($A$1:$A$150),1)))=LEN([kw in desc]),#N/A)),[manuell])</f>
        <v>0</v>
      </c>
      <c r="R5947" s="1" t="str">
        <f>IF([pos kw in title]&gt;0,MID(J5947,#REF!,4),IF([first '# in title]&gt;0,MID([title],[first '# in title],3),IF([first '# in title]&gt;0,MID([desc],#REF!,3),VLOOKUP([productid],$G$2:$R$1386,8))))</f>
        <v>146</v>
      </c>
      <c r="S5947" s="1" t="e">
        <f>IF([kw in desc]=[kw rough in title],[kw in desc]*1,IFERROR(LEFT([kw_dirty],3)*1,IFERROR(LEFT([kw_dirty],2)*1,"n.a.")))</f>
        <v>#N/A</v>
      </c>
      <c r="T5947" s="1"/>
      <c r="U5947" s="1" t="e">
        <f>VLOOKUP(Tabelle1[[#This Row],[productid]],Tabelle2[#All],2,FALSE)</f>
        <v>#N/A</v>
      </c>
    </row>
    <row r="5948" spans="1:21" hidden="1">
      <c r="A5948" t="s">
        <v>1489</v>
      </c>
      <c r="B5948">
        <v>4000</v>
      </c>
      <c r="C5948">
        <v>289859</v>
      </c>
      <c r="D5948" t="s">
        <v>9764</v>
      </c>
      <c r="E5948" t="s">
        <v>8936</v>
      </c>
      <c r="F5948">
        <v>18406</v>
      </c>
      <c r="G5948">
        <v>1750863</v>
      </c>
      <c r="H5948">
        <f t="shared" si="92"/>
        <v>0</v>
      </c>
      <c r="I5948">
        <f t="array" ref="I5948">MIN(IFERROR(FIND(IstNumbers,A5948),""))</f>
        <v>13</v>
      </c>
      <c r="J5948" s="1" t="e">
        <f>IF([first '# in title]&lt;[pos kw in title],MID([title],[pos kw in title]-6,6),#N/A)</f>
        <v>#N/A</v>
      </c>
      <c r="K5948" s="1" t="e">
        <f>IFERROR(MID(SUBSTITUTE([kw rough in title],",","."),FIND("(",[kw rough in title])+1,20),SUBSTITUTE(IFERROR(MID([kw rough in title],FIND(" ",[kw rough in title])+1,20),[kw rough in title]),",","."))</f>
        <v>#N/A</v>
      </c>
      <c r="L5948" s="1">
        <f>IFERROR(FIND("kW",[desc]),0)</f>
        <v>70</v>
      </c>
      <c r="M5948">
        <f t="array" ref="M5948">MIN(IFERROR(FIND(IstNumbers,E5948),""))</f>
        <v>34</v>
      </c>
      <c r="N5948" s="1" t="str">
        <f>IF([first '# in desc]&lt;[pos kw in desc],MID([desc],[pos kw in desc]-7,7))</f>
        <v xml:space="preserve">­me 42 </v>
      </c>
      <c r="O59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48" s="1" t="str">
        <f>TRIM(IF([first '# in desc]&lt;[pos kw in desc],MID([desc],[pos kw in desc]-6,6),FALSE))</f>
        <v>me 42</v>
      </c>
      <c r="Q5948" s="1" t="b">
        <f>IF(LEN([manuell])=0,IFERROR([kw fine in title]*1,IFERROR(SUMPRODUCT(COUNTIF(IsDigits,MID([kw in desc],ROW($A$1:$A$150),1)))=LEN([kw in desc]),#N/A)),[manuell])</f>
        <v>0</v>
      </c>
      <c r="R5948" s="1" t="str">
        <f>IF([pos kw in title]&gt;0,MID(J5948,#REF!,4),IF([first '# in title]&gt;0,MID([title],[first '# in title],3),IF([first '# in title]&gt;0,MID([desc],#REF!,3),VLOOKUP([productid],$G$2:$R$1386,8))))</f>
        <v xml:space="preserve">42 </v>
      </c>
      <c r="S5948" s="1" t="e">
        <f>IF([kw in desc]=[kw rough in title],[kw in desc]*1,IFERROR(LEFT([kw_dirty],3)*1,IFERROR(LEFT([kw_dirty],2)*1,"n.a.")))</f>
        <v>#N/A</v>
      </c>
      <c r="T5948" s="1"/>
      <c r="U5948" s="1">
        <f>VLOOKUP(Tabelle1[[#This Row],[productid]],Tabelle2[#All],2,FALSE)</f>
        <v>42</v>
      </c>
    </row>
    <row r="5949" spans="1:21">
      <c r="A5949" t="s">
        <v>666</v>
      </c>
      <c r="B5949">
        <v>3579</v>
      </c>
      <c r="C5949">
        <v>289859</v>
      </c>
      <c r="D5949" t="s">
        <v>9765</v>
      </c>
      <c r="E5949" t="s">
        <v>9766</v>
      </c>
      <c r="F5949">
        <v>18406</v>
      </c>
      <c r="G5949">
        <v>2286143</v>
      </c>
      <c r="H5949">
        <f t="shared" si="92"/>
        <v>0</v>
      </c>
      <c r="I5949">
        <f t="array" ref="I5949">MIN(IFERROR(FIND(IstNumbers,A5949),""))</f>
        <v>29</v>
      </c>
      <c r="J5949" s="1" t="e">
        <f>IF([first '# in title]&lt;[pos kw in title],MID([title],[pos kw in title]-6,6),#N/A)</f>
        <v>#N/A</v>
      </c>
      <c r="K5949" s="1" t="e">
        <f>IFERROR(MID(SUBSTITUTE([kw rough in title],",","."),FIND("(",[kw rough in title])+1,20),SUBSTITUTE(IFERROR(MID([kw rough in title],FIND(" ",[kw rough in title])+1,20),[kw rough in title]),",","."))</f>
        <v>#N/A</v>
      </c>
      <c r="L5949" s="1">
        <f>IFERROR(FIND("kW",[desc]),0)</f>
        <v>0</v>
      </c>
      <c r="M5949">
        <f t="array" ref="M5949">MIN(IFERROR(FIND(IstNumbers,E5949),""))</f>
        <v>33</v>
      </c>
      <c r="N5949" s="1" t="b">
        <f>IF([first '# in desc]&lt;[pos kw in desc],MID([desc],[pos kw in desc]-7,7))</f>
        <v>0</v>
      </c>
      <c r="O59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49" s="1" t="str">
        <f>TRIM(IF([first '# in desc]&lt;[pos kw in desc],MID([desc],[pos kw in desc]-6,6),FALSE))</f>
        <v>FALSCH</v>
      </c>
      <c r="Q5949" s="1" t="b">
        <f>IF(LEN([manuell])=0,IFERROR([kw fine in title]*1,IFERROR(SUMPRODUCT(COUNTIF(IsDigits,MID([kw in desc],ROW($A$1:$A$150),1)))=LEN([kw in desc]),#N/A)),[manuell])</f>
        <v>0</v>
      </c>
      <c r="R5949" s="1" t="str">
        <f>IF([pos kw in title]&gt;0,MID(J5949,#REF!,4),IF([first '# in title]&gt;0,MID([title],[first '# in title],3),IF([first '# in title]&gt;0,MID([desc],#REF!,3),VLOOKUP([productid],$G$2:$R$1386,8))))</f>
        <v>146</v>
      </c>
      <c r="S5949" s="1" t="e">
        <f>IF([kw in desc]=[kw rough in title],[kw in desc]*1,IFERROR(LEFT([kw_dirty],3)*1,IFERROR(LEFT([kw_dirty],2)*1,"n.a.")))</f>
        <v>#N/A</v>
      </c>
      <c r="T5949" s="1"/>
      <c r="U5949" s="1" t="e">
        <f>VLOOKUP(Tabelle1[[#This Row],[productid]],Tabelle2[#All],2,FALSE)</f>
        <v>#N/A</v>
      </c>
    </row>
    <row r="5950" spans="1:21" hidden="1">
      <c r="A5950" t="s">
        <v>1489</v>
      </c>
      <c r="B5950">
        <v>4000</v>
      </c>
      <c r="C5950">
        <v>289859</v>
      </c>
      <c r="D5950" t="s">
        <v>9767</v>
      </c>
      <c r="E5950" t="s">
        <v>8940</v>
      </c>
      <c r="F5950">
        <v>18406</v>
      </c>
      <c r="G5950">
        <v>1750863</v>
      </c>
      <c r="H5950">
        <f t="shared" si="92"/>
        <v>0</v>
      </c>
      <c r="I5950">
        <f t="array" ref="I5950">MIN(IFERROR(FIND(IstNumbers,A5950),""))</f>
        <v>13</v>
      </c>
      <c r="J5950" s="1" t="e">
        <f>IF([first '# in title]&lt;[pos kw in title],MID([title],[pos kw in title]-6,6),#N/A)</f>
        <v>#N/A</v>
      </c>
      <c r="K5950" s="1" t="e">
        <f>IFERROR(MID(SUBSTITUTE([kw rough in title],",","."),FIND("(",[kw rough in title])+1,20),SUBSTITUTE(IFERROR(MID([kw rough in title],FIND(" ",[kw rough in title])+1,20),[kw rough in title]),",","."))</f>
        <v>#N/A</v>
      </c>
      <c r="L5950" s="1">
        <f>IFERROR(FIND("kW",[desc]),0)</f>
        <v>70</v>
      </c>
      <c r="M5950">
        <f t="array" ref="M5950">MIN(IFERROR(FIND(IstNumbers,E5950),""))</f>
        <v>34</v>
      </c>
      <c r="N5950" s="1" t="str">
        <f>IF([first '# in desc]&lt;[pos kw in desc],MID([desc],[pos kw in desc]-7,7))</f>
        <v xml:space="preserve">­me 42 </v>
      </c>
      <c r="O59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50" s="1" t="str">
        <f>TRIM(IF([first '# in desc]&lt;[pos kw in desc],MID([desc],[pos kw in desc]-6,6),FALSE))</f>
        <v>me 42</v>
      </c>
      <c r="Q5950" s="1" t="b">
        <f>IF(LEN([manuell])=0,IFERROR([kw fine in title]*1,IFERROR(SUMPRODUCT(COUNTIF(IsDigits,MID([kw in desc],ROW($A$1:$A$150),1)))=LEN([kw in desc]),#N/A)),[manuell])</f>
        <v>0</v>
      </c>
      <c r="R5950" s="1" t="str">
        <f>IF([pos kw in title]&gt;0,MID(J5950,#REF!,4),IF([first '# in title]&gt;0,MID([title],[first '# in title],3),IF([first '# in title]&gt;0,MID([desc],#REF!,3),VLOOKUP([productid],$G$2:$R$1386,8))))</f>
        <v xml:space="preserve">42 </v>
      </c>
      <c r="S5950" s="1" t="e">
        <f>IF([kw in desc]=[kw rough in title],[kw in desc]*1,IFERROR(LEFT([kw_dirty],3)*1,IFERROR(LEFT([kw_dirty],2)*1,"n.a.")))</f>
        <v>#N/A</v>
      </c>
      <c r="T5950" s="1"/>
      <c r="U5950" s="1">
        <f>VLOOKUP(Tabelle1[[#This Row],[productid]],Tabelle2[#All],2,FALSE)</f>
        <v>42</v>
      </c>
    </row>
    <row r="5951" spans="1:21">
      <c r="A5951" t="s">
        <v>666</v>
      </c>
      <c r="B5951">
        <v>3579</v>
      </c>
      <c r="C5951">
        <v>289859</v>
      </c>
      <c r="D5951" t="s">
        <v>9768</v>
      </c>
      <c r="E5951" t="s">
        <v>9769</v>
      </c>
      <c r="F5951">
        <v>18406</v>
      </c>
      <c r="G5951">
        <v>2286143</v>
      </c>
      <c r="H5951">
        <f t="shared" si="92"/>
        <v>0</v>
      </c>
      <c r="I5951">
        <f t="array" ref="I5951">MIN(IFERROR(FIND(IstNumbers,A5951),""))</f>
        <v>29</v>
      </c>
      <c r="J5951" s="1" t="e">
        <f>IF([first '# in title]&lt;[pos kw in title],MID([title],[pos kw in title]-6,6),#N/A)</f>
        <v>#N/A</v>
      </c>
      <c r="K5951" s="1" t="e">
        <f>IFERROR(MID(SUBSTITUTE([kw rough in title],",","."),FIND("(",[kw rough in title])+1,20),SUBSTITUTE(IFERROR(MID([kw rough in title],FIND(" ",[kw rough in title])+1,20),[kw rough in title]),",","."))</f>
        <v>#N/A</v>
      </c>
      <c r="L5951" s="1">
        <f>IFERROR(FIND("kW",[desc]),0)</f>
        <v>0</v>
      </c>
      <c r="M5951">
        <f t="array" ref="M5951">MIN(IFERROR(FIND(IstNumbers,E5951),""))</f>
        <v>33</v>
      </c>
      <c r="N5951" s="1" t="b">
        <f>IF([first '# in desc]&lt;[pos kw in desc],MID([desc],[pos kw in desc]-7,7))</f>
        <v>0</v>
      </c>
      <c r="O59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51" s="1" t="str">
        <f>TRIM(IF([first '# in desc]&lt;[pos kw in desc],MID([desc],[pos kw in desc]-6,6),FALSE))</f>
        <v>FALSCH</v>
      </c>
      <c r="Q5951" s="1" t="b">
        <f>IF(LEN([manuell])=0,IFERROR([kw fine in title]*1,IFERROR(SUMPRODUCT(COUNTIF(IsDigits,MID([kw in desc],ROW($A$1:$A$150),1)))=LEN([kw in desc]),#N/A)),[manuell])</f>
        <v>0</v>
      </c>
      <c r="R5951" s="1" t="str">
        <f>IF([pos kw in title]&gt;0,MID(J5951,#REF!,4),IF([first '# in title]&gt;0,MID([title],[first '# in title],3),IF([first '# in title]&gt;0,MID([desc],#REF!,3),VLOOKUP([productid],$G$2:$R$1386,8))))</f>
        <v>146</v>
      </c>
      <c r="S5951" s="1" t="e">
        <f>IF([kw in desc]=[kw rough in title],[kw in desc]*1,IFERROR(LEFT([kw_dirty],3)*1,IFERROR(LEFT([kw_dirty],2)*1,"n.a.")))</f>
        <v>#N/A</v>
      </c>
      <c r="T5951" s="1"/>
      <c r="U5951" s="1" t="e">
        <f>VLOOKUP(Tabelle1[[#This Row],[productid]],Tabelle2[#All],2,FALSE)</f>
        <v>#N/A</v>
      </c>
    </row>
    <row r="5952" spans="1:21" hidden="1">
      <c r="A5952" t="s">
        <v>1489</v>
      </c>
      <c r="B5952">
        <v>4000</v>
      </c>
      <c r="C5952">
        <v>289859</v>
      </c>
      <c r="D5952" t="s">
        <v>9770</v>
      </c>
      <c r="E5952" t="s">
        <v>8943</v>
      </c>
      <c r="F5952">
        <v>18406</v>
      </c>
      <c r="G5952">
        <v>1750863</v>
      </c>
      <c r="H5952">
        <f t="shared" si="92"/>
        <v>0</v>
      </c>
      <c r="I5952">
        <f t="array" ref="I5952">MIN(IFERROR(FIND(IstNumbers,A5952),""))</f>
        <v>13</v>
      </c>
      <c r="J5952" s="1" t="e">
        <f>IF([first '# in title]&lt;[pos kw in title],MID([title],[pos kw in title]-6,6),#N/A)</f>
        <v>#N/A</v>
      </c>
      <c r="K5952" s="1" t="e">
        <f>IFERROR(MID(SUBSTITUTE([kw rough in title],",","."),FIND("(",[kw rough in title])+1,20),SUBSTITUTE(IFERROR(MID([kw rough in title],FIND(" ",[kw rough in title])+1,20),[kw rough in title]),",","."))</f>
        <v>#N/A</v>
      </c>
      <c r="L5952" s="1">
        <f>IFERROR(FIND("kW",[desc]),0)</f>
        <v>70</v>
      </c>
      <c r="M5952">
        <f t="array" ref="M5952">MIN(IFERROR(FIND(IstNumbers,E5952),""))</f>
        <v>34</v>
      </c>
      <c r="N5952" s="1" t="str">
        <f>IF([first '# in desc]&lt;[pos kw in desc],MID([desc],[pos kw in desc]-7,7))</f>
        <v xml:space="preserve">­me 42 </v>
      </c>
      <c r="O59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52" s="1" t="str">
        <f>TRIM(IF([first '# in desc]&lt;[pos kw in desc],MID([desc],[pos kw in desc]-6,6),FALSE))</f>
        <v>me 42</v>
      </c>
      <c r="Q5952" s="1" t="b">
        <f>IF(LEN([manuell])=0,IFERROR([kw fine in title]*1,IFERROR(SUMPRODUCT(COUNTIF(IsDigits,MID([kw in desc],ROW($A$1:$A$150),1)))=LEN([kw in desc]),#N/A)),[manuell])</f>
        <v>0</v>
      </c>
      <c r="R5952" s="1" t="str">
        <f>IF([pos kw in title]&gt;0,MID(J5952,#REF!,4),IF([first '# in title]&gt;0,MID([title],[first '# in title],3),IF([first '# in title]&gt;0,MID([desc],#REF!,3),VLOOKUP([productid],$G$2:$R$1386,8))))</f>
        <v xml:space="preserve">42 </v>
      </c>
      <c r="S5952" s="1" t="e">
        <f>IF([kw in desc]=[kw rough in title],[kw in desc]*1,IFERROR(LEFT([kw_dirty],3)*1,IFERROR(LEFT([kw_dirty],2)*1,"n.a.")))</f>
        <v>#N/A</v>
      </c>
      <c r="T5952" s="1"/>
      <c r="U5952" s="1">
        <f>VLOOKUP(Tabelle1[[#This Row],[productid]],Tabelle2[#All],2,FALSE)</f>
        <v>42</v>
      </c>
    </row>
    <row r="5953" spans="1:21">
      <c r="A5953" t="s">
        <v>666</v>
      </c>
      <c r="B5953">
        <v>3579</v>
      </c>
      <c r="C5953">
        <v>289859</v>
      </c>
      <c r="D5953" t="s">
        <v>9771</v>
      </c>
      <c r="E5953" t="s">
        <v>9772</v>
      </c>
      <c r="F5953">
        <v>18406</v>
      </c>
      <c r="G5953">
        <v>2286143</v>
      </c>
      <c r="H5953">
        <f t="shared" si="92"/>
        <v>0</v>
      </c>
      <c r="I5953">
        <f t="array" ref="I5953">MIN(IFERROR(FIND(IstNumbers,A5953),""))</f>
        <v>29</v>
      </c>
      <c r="J5953" s="1" t="e">
        <f>IF([first '# in title]&lt;[pos kw in title],MID([title],[pos kw in title]-6,6),#N/A)</f>
        <v>#N/A</v>
      </c>
      <c r="K5953" s="1" t="e">
        <f>IFERROR(MID(SUBSTITUTE([kw rough in title],",","."),FIND("(",[kw rough in title])+1,20),SUBSTITUTE(IFERROR(MID([kw rough in title],FIND(" ",[kw rough in title])+1,20),[kw rough in title]),",","."))</f>
        <v>#N/A</v>
      </c>
      <c r="L5953" s="1">
        <f>IFERROR(FIND("kW",[desc]),0)</f>
        <v>0</v>
      </c>
      <c r="M5953">
        <f t="array" ref="M5953">MIN(IFERROR(FIND(IstNumbers,E5953),""))</f>
        <v>18</v>
      </c>
      <c r="N5953" s="1" t="b">
        <f>IF([first '# in desc]&lt;[pos kw in desc],MID([desc],[pos kw in desc]-7,7))</f>
        <v>0</v>
      </c>
      <c r="O59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53" s="1" t="str">
        <f>TRIM(IF([first '# in desc]&lt;[pos kw in desc],MID([desc],[pos kw in desc]-6,6),FALSE))</f>
        <v>FALSCH</v>
      </c>
      <c r="Q5953" s="1" t="b">
        <f>IF(LEN([manuell])=0,IFERROR([kw fine in title]*1,IFERROR(SUMPRODUCT(COUNTIF(IsDigits,MID([kw in desc],ROW($A$1:$A$150),1)))=LEN([kw in desc]),#N/A)),[manuell])</f>
        <v>0</v>
      </c>
      <c r="R5953" s="1" t="str">
        <f>IF([pos kw in title]&gt;0,MID(J5953,#REF!,4),IF([first '# in title]&gt;0,MID([title],[first '# in title],3),IF([first '# in title]&gt;0,MID([desc],#REF!,3),VLOOKUP([productid],$G$2:$R$1386,8))))</f>
        <v>146</v>
      </c>
      <c r="S5953" s="1" t="e">
        <f>IF([kw in desc]=[kw rough in title],[kw in desc]*1,IFERROR(LEFT([kw_dirty],3)*1,IFERROR(LEFT([kw_dirty],2)*1,"n.a.")))</f>
        <v>#N/A</v>
      </c>
      <c r="T5953" s="1"/>
      <c r="U5953" s="1" t="e">
        <f>VLOOKUP(Tabelle1[[#This Row],[productid]],Tabelle2[#All],2,FALSE)</f>
        <v>#N/A</v>
      </c>
    </row>
    <row r="5954" spans="1:21" hidden="1">
      <c r="A5954" t="s">
        <v>1489</v>
      </c>
      <c r="B5954">
        <v>4000</v>
      </c>
      <c r="C5954">
        <v>289859</v>
      </c>
      <c r="D5954" t="s">
        <v>9773</v>
      </c>
      <c r="E5954" t="s">
        <v>8946</v>
      </c>
      <c r="F5954">
        <v>18406</v>
      </c>
      <c r="G5954">
        <v>1750863</v>
      </c>
      <c r="H5954">
        <f t="shared" si="92"/>
        <v>0</v>
      </c>
      <c r="I5954">
        <f t="array" ref="I5954">MIN(IFERROR(FIND(IstNumbers,A5954),""))</f>
        <v>13</v>
      </c>
      <c r="J5954" s="1" t="e">
        <f>IF([first '# in title]&lt;[pos kw in title],MID([title],[pos kw in title]-6,6),#N/A)</f>
        <v>#N/A</v>
      </c>
      <c r="K5954" s="1" t="e">
        <f>IFERROR(MID(SUBSTITUTE([kw rough in title],",","."),FIND("(",[kw rough in title])+1,20),SUBSTITUTE(IFERROR(MID([kw rough in title],FIND(" ",[kw rough in title])+1,20),[kw rough in title]),",","."))</f>
        <v>#N/A</v>
      </c>
      <c r="L5954" s="1">
        <f>IFERROR(FIND("kW",[desc]),0)</f>
        <v>70</v>
      </c>
      <c r="M5954">
        <f t="array" ref="M5954">MIN(IFERROR(FIND(IstNumbers,E5954),""))</f>
        <v>34</v>
      </c>
      <c r="N5954" s="1" t="str">
        <f>IF([first '# in desc]&lt;[pos kw in desc],MID([desc],[pos kw in desc]-7,7))</f>
        <v xml:space="preserve">­me 42 </v>
      </c>
      <c r="O59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54" s="1" t="str">
        <f>TRIM(IF([first '# in desc]&lt;[pos kw in desc],MID([desc],[pos kw in desc]-6,6),FALSE))</f>
        <v>me 42</v>
      </c>
      <c r="Q5954" s="1" t="b">
        <f>IF(LEN([manuell])=0,IFERROR([kw fine in title]*1,IFERROR(SUMPRODUCT(COUNTIF(IsDigits,MID([kw in desc],ROW($A$1:$A$150),1)))=LEN([kw in desc]),#N/A)),[manuell])</f>
        <v>0</v>
      </c>
      <c r="R5954" s="1" t="str">
        <f>IF([pos kw in title]&gt;0,MID(J5954,#REF!,4),IF([first '# in title]&gt;0,MID([title],[first '# in title],3),IF([first '# in title]&gt;0,MID([desc],#REF!,3),VLOOKUP([productid],$G$2:$R$1386,8))))</f>
        <v xml:space="preserve">42 </v>
      </c>
      <c r="S5954" s="1" t="e">
        <f>IF([kw in desc]=[kw rough in title],[kw in desc]*1,IFERROR(LEFT([kw_dirty],3)*1,IFERROR(LEFT([kw_dirty],2)*1,"n.a.")))</f>
        <v>#N/A</v>
      </c>
      <c r="T5954" s="1"/>
      <c r="U5954" s="1">
        <f>VLOOKUP(Tabelle1[[#This Row],[productid]],Tabelle2[#All],2,FALSE)</f>
        <v>42</v>
      </c>
    </row>
    <row r="5955" spans="1:21">
      <c r="A5955" t="s">
        <v>666</v>
      </c>
      <c r="B5955">
        <v>3584</v>
      </c>
      <c r="C5955">
        <v>289859</v>
      </c>
      <c r="D5955" t="s">
        <v>9774</v>
      </c>
      <c r="E5955" t="s">
        <v>9775</v>
      </c>
      <c r="F5955">
        <v>18406</v>
      </c>
      <c r="G5955">
        <v>2286143</v>
      </c>
      <c r="H5955">
        <f t="shared" si="92"/>
        <v>0</v>
      </c>
      <c r="I5955">
        <f t="array" ref="I5955">MIN(IFERROR(FIND(IstNumbers,A5955),""))</f>
        <v>29</v>
      </c>
      <c r="J5955" s="1" t="e">
        <f>IF([first '# in title]&lt;[pos kw in title],MID([title],[pos kw in title]-6,6),#N/A)</f>
        <v>#N/A</v>
      </c>
      <c r="K5955" s="1" t="e">
        <f>IFERROR(MID(SUBSTITUTE([kw rough in title],",","."),FIND("(",[kw rough in title])+1,20),SUBSTITUTE(IFERROR(MID([kw rough in title],FIND(" ",[kw rough in title])+1,20),[kw rough in title]),",","."))</f>
        <v>#N/A</v>
      </c>
      <c r="L5955" s="1">
        <f>IFERROR(FIND("kW",[desc]),0)</f>
        <v>0</v>
      </c>
      <c r="M5955">
        <f t="array" ref="M5955">MIN(IFERROR(FIND(IstNumbers,E5955),""))</f>
        <v>33</v>
      </c>
      <c r="N5955" s="1" t="b">
        <f>IF([first '# in desc]&lt;[pos kw in desc],MID([desc],[pos kw in desc]-7,7))</f>
        <v>0</v>
      </c>
      <c r="O59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55" s="1" t="str">
        <f>TRIM(IF([first '# in desc]&lt;[pos kw in desc],MID([desc],[pos kw in desc]-6,6),FALSE))</f>
        <v>FALSCH</v>
      </c>
      <c r="Q5955" s="1" t="b">
        <f>IF(LEN([manuell])=0,IFERROR([kw fine in title]*1,IFERROR(SUMPRODUCT(COUNTIF(IsDigits,MID([kw in desc],ROW($A$1:$A$150),1)))=LEN([kw in desc]),#N/A)),[manuell])</f>
        <v>0</v>
      </c>
      <c r="R5955" s="1" t="str">
        <f>IF([pos kw in title]&gt;0,MID(J5955,#REF!,4),IF([first '# in title]&gt;0,MID([title],[first '# in title],3),IF([first '# in title]&gt;0,MID([desc],#REF!,3),VLOOKUP([productid],$G$2:$R$1386,8))))</f>
        <v>146</v>
      </c>
      <c r="S5955" s="1" t="e">
        <f>IF([kw in desc]=[kw rough in title],[kw in desc]*1,IFERROR(LEFT([kw_dirty],3)*1,IFERROR(LEFT([kw_dirty],2)*1,"n.a.")))</f>
        <v>#N/A</v>
      </c>
      <c r="T5955" s="1"/>
      <c r="U5955" s="1" t="e">
        <f>VLOOKUP(Tabelle1[[#This Row],[productid]],Tabelle2[#All],2,FALSE)</f>
        <v>#N/A</v>
      </c>
    </row>
    <row r="5956" spans="1:21" hidden="1">
      <c r="A5956" t="s">
        <v>1489</v>
      </c>
      <c r="B5956">
        <v>4000</v>
      </c>
      <c r="C5956">
        <v>289859</v>
      </c>
      <c r="D5956" t="s">
        <v>9776</v>
      </c>
      <c r="E5956" t="s">
        <v>9777</v>
      </c>
      <c r="F5956">
        <v>18406</v>
      </c>
      <c r="G5956">
        <v>1750863</v>
      </c>
      <c r="H5956">
        <f t="shared" ref="H5956:H6019" si="93">IFERROR(FIND("kW",A5956),0)</f>
        <v>0</v>
      </c>
      <c r="I5956">
        <f t="array" ref="I5956">MIN(IFERROR(FIND(IstNumbers,A5956),""))</f>
        <v>13</v>
      </c>
      <c r="J5956" s="1" t="e">
        <f>IF([first '# in title]&lt;[pos kw in title],MID([title],[pos kw in title]-6,6),#N/A)</f>
        <v>#N/A</v>
      </c>
      <c r="K5956" s="1" t="e">
        <f>IFERROR(MID(SUBSTITUTE([kw rough in title],",","."),FIND("(",[kw rough in title])+1,20),SUBSTITUTE(IFERROR(MID([kw rough in title],FIND(" ",[kw rough in title])+1,20),[kw rough in title]),",","."))</f>
        <v>#N/A</v>
      </c>
      <c r="L5956" s="1">
        <f>IFERROR(FIND("kW",[desc]),0)</f>
        <v>70</v>
      </c>
      <c r="M5956">
        <f t="array" ref="M5956">MIN(IFERROR(FIND(IstNumbers,E5956),""))</f>
        <v>34</v>
      </c>
      <c r="N5956" s="1" t="str">
        <f>IF([first '# in desc]&lt;[pos kw in desc],MID([desc],[pos kw in desc]-7,7))</f>
        <v xml:space="preserve">­me 42 </v>
      </c>
      <c r="O59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56" s="1" t="str">
        <f>TRIM(IF([first '# in desc]&lt;[pos kw in desc],MID([desc],[pos kw in desc]-6,6),FALSE))</f>
        <v>me 42</v>
      </c>
      <c r="Q5956" s="1" t="b">
        <f>IF(LEN([manuell])=0,IFERROR([kw fine in title]*1,IFERROR(SUMPRODUCT(COUNTIF(IsDigits,MID([kw in desc],ROW($A$1:$A$150),1)))=LEN([kw in desc]),#N/A)),[manuell])</f>
        <v>0</v>
      </c>
      <c r="R5956" s="1" t="str">
        <f>IF([pos kw in title]&gt;0,MID(J5956,#REF!,4),IF([first '# in title]&gt;0,MID([title],[first '# in title],3),IF([first '# in title]&gt;0,MID([desc],#REF!,3),VLOOKUP([productid],$G$2:$R$1386,8))))</f>
        <v xml:space="preserve">42 </v>
      </c>
      <c r="S5956" s="1" t="e">
        <f>IF([kw in desc]=[kw rough in title],[kw in desc]*1,IFERROR(LEFT([kw_dirty],3)*1,IFERROR(LEFT([kw_dirty],2)*1,"n.a.")))</f>
        <v>#N/A</v>
      </c>
      <c r="T5956" s="1"/>
      <c r="U5956" s="1">
        <f>VLOOKUP(Tabelle1[[#This Row],[productid]],Tabelle2[#All],2,FALSE)</f>
        <v>42</v>
      </c>
    </row>
    <row r="5957" spans="1:21">
      <c r="A5957" t="s">
        <v>666</v>
      </c>
      <c r="B5957">
        <v>3584</v>
      </c>
      <c r="C5957">
        <v>289859</v>
      </c>
      <c r="D5957" t="s">
        <v>9778</v>
      </c>
      <c r="E5957" t="s">
        <v>9779</v>
      </c>
      <c r="F5957">
        <v>18406</v>
      </c>
      <c r="G5957">
        <v>2286143</v>
      </c>
      <c r="H5957">
        <f t="shared" si="93"/>
        <v>0</v>
      </c>
      <c r="I5957">
        <f t="array" ref="I5957">MIN(IFERROR(FIND(IstNumbers,A5957),""))</f>
        <v>29</v>
      </c>
      <c r="J5957" s="1" t="e">
        <f>IF([first '# in title]&lt;[pos kw in title],MID([title],[pos kw in title]-6,6),#N/A)</f>
        <v>#N/A</v>
      </c>
      <c r="K5957" s="1" t="e">
        <f>IFERROR(MID(SUBSTITUTE([kw rough in title],",","."),FIND("(",[kw rough in title])+1,20),SUBSTITUTE(IFERROR(MID([kw rough in title],FIND(" ",[kw rough in title])+1,20),[kw rough in title]),",","."))</f>
        <v>#N/A</v>
      </c>
      <c r="L5957" s="1">
        <f>IFERROR(FIND("kW",[desc]),0)</f>
        <v>0</v>
      </c>
      <c r="M5957">
        <f t="array" ref="M5957">MIN(IFERROR(FIND(IstNumbers,E5957),""))</f>
        <v>33</v>
      </c>
      <c r="N5957" s="1" t="b">
        <f>IF([first '# in desc]&lt;[pos kw in desc],MID([desc],[pos kw in desc]-7,7))</f>
        <v>0</v>
      </c>
      <c r="O59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57" s="1" t="str">
        <f>TRIM(IF([first '# in desc]&lt;[pos kw in desc],MID([desc],[pos kw in desc]-6,6),FALSE))</f>
        <v>FALSCH</v>
      </c>
      <c r="Q5957" s="1" t="b">
        <f>IF(LEN([manuell])=0,IFERROR([kw fine in title]*1,IFERROR(SUMPRODUCT(COUNTIF(IsDigits,MID([kw in desc],ROW($A$1:$A$150),1)))=LEN([kw in desc]),#N/A)),[manuell])</f>
        <v>0</v>
      </c>
      <c r="R5957" s="1" t="str">
        <f>IF([pos kw in title]&gt;0,MID(J5957,#REF!,4),IF([first '# in title]&gt;0,MID([title],[first '# in title],3),IF([first '# in title]&gt;0,MID([desc],#REF!,3),VLOOKUP([productid],$G$2:$R$1386,8))))</f>
        <v>146</v>
      </c>
      <c r="S5957" s="1" t="e">
        <f>IF([kw in desc]=[kw rough in title],[kw in desc]*1,IFERROR(LEFT([kw_dirty],3)*1,IFERROR(LEFT([kw_dirty],2)*1,"n.a.")))</f>
        <v>#N/A</v>
      </c>
      <c r="T5957" s="1"/>
      <c r="U5957" s="1" t="e">
        <f>VLOOKUP(Tabelle1[[#This Row],[productid]],Tabelle2[#All],2,FALSE)</f>
        <v>#N/A</v>
      </c>
    </row>
    <row r="5958" spans="1:21" hidden="1">
      <c r="A5958" t="s">
        <v>1489</v>
      </c>
      <c r="B5958">
        <v>4005</v>
      </c>
      <c r="C5958">
        <v>289859</v>
      </c>
      <c r="D5958" t="s">
        <v>9780</v>
      </c>
      <c r="E5958" t="s">
        <v>8988</v>
      </c>
      <c r="F5958">
        <v>18406</v>
      </c>
      <c r="G5958">
        <v>1750863</v>
      </c>
      <c r="H5958">
        <f t="shared" si="93"/>
        <v>0</v>
      </c>
      <c r="I5958">
        <f t="array" ref="I5958">MIN(IFERROR(FIND(IstNumbers,A5958),""))</f>
        <v>13</v>
      </c>
      <c r="J5958" s="1" t="e">
        <f>IF([first '# in title]&lt;[pos kw in title],MID([title],[pos kw in title]-6,6),#N/A)</f>
        <v>#N/A</v>
      </c>
      <c r="K5958" s="1" t="e">
        <f>IFERROR(MID(SUBSTITUTE([kw rough in title],",","."),FIND("(",[kw rough in title])+1,20),SUBSTITUTE(IFERROR(MID([kw rough in title],FIND(" ",[kw rough in title])+1,20),[kw rough in title]),",","."))</f>
        <v>#N/A</v>
      </c>
      <c r="L5958" s="1">
        <f>IFERROR(FIND("kW",[desc]),0)</f>
        <v>70</v>
      </c>
      <c r="M5958">
        <f t="array" ref="M5958">MIN(IFERROR(FIND(IstNumbers,E5958),""))</f>
        <v>34</v>
      </c>
      <c r="N5958" s="1" t="str">
        <f>IF([first '# in desc]&lt;[pos kw in desc],MID([desc],[pos kw in desc]-7,7))</f>
        <v xml:space="preserve">­me 42 </v>
      </c>
      <c r="O59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58" s="1" t="str">
        <f>TRIM(IF([first '# in desc]&lt;[pos kw in desc],MID([desc],[pos kw in desc]-6,6),FALSE))</f>
        <v>me 42</v>
      </c>
      <c r="Q5958" s="1" t="b">
        <f>IF(LEN([manuell])=0,IFERROR([kw fine in title]*1,IFERROR(SUMPRODUCT(COUNTIF(IsDigits,MID([kw in desc],ROW($A$1:$A$150),1)))=LEN([kw in desc]),#N/A)),[manuell])</f>
        <v>0</v>
      </c>
      <c r="R5958" s="1" t="str">
        <f>IF([pos kw in title]&gt;0,MID(J5958,#REF!,4),IF([first '# in title]&gt;0,MID([title],[first '# in title],3),IF([first '# in title]&gt;0,MID([desc],#REF!,3),VLOOKUP([productid],$G$2:$R$1386,8))))</f>
        <v xml:space="preserve">42 </v>
      </c>
      <c r="S5958" s="1" t="e">
        <f>IF([kw in desc]=[kw rough in title],[kw in desc]*1,IFERROR(LEFT([kw_dirty],3)*1,IFERROR(LEFT([kw_dirty],2)*1,"n.a.")))</f>
        <v>#N/A</v>
      </c>
      <c r="T5958" s="1"/>
      <c r="U5958" s="1">
        <f>VLOOKUP(Tabelle1[[#This Row],[productid]],Tabelle2[#All],2,FALSE)</f>
        <v>42</v>
      </c>
    </row>
    <row r="5959" spans="1:21">
      <c r="A5959" t="s">
        <v>666</v>
      </c>
      <c r="B5959">
        <v>3584</v>
      </c>
      <c r="C5959">
        <v>289859</v>
      </c>
      <c r="D5959" t="s">
        <v>9781</v>
      </c>
      <c r="E5959" t="s">
        <v>9782</v>
      </c>
      <c r="F5959">
        <v>18406</v>
      </c>
      <c r="G5959">
        <v>2286143</v>
      </c>
      <c r="H5959">
        <f t="shared" si="93"/>
        <v>0</v>
      </c>
      <c r="I5959">
        <f t="array" ref="I5959">MIN(IFERROR(FIND(IstNumbers,A5959),""))</f>
        <v>29</v>
      </c>
      <c r="J5959" s="1" t="e">
        <f>IF([first '# in title]&lt;[pos kw in title],MID([title],[pos kw in title]-6,6),#N/A)</f>
        <v>#N/A</v>
      </c>
      <c r="K5959" s="1" t="e">
        <f>IFERROR(MID(SUBSTITUTE([kw rough in title],",","."),FIND("(",[kw rough in title])+1,20),SUBSTITUTE(IFERROR(MID([kw rough in title],FIND(" ",[kw rough in title])+1,20),[kw rough in title]),",","."))</f>
        <v>#N/A</v>
      </c>
      <c r="L5959" s="1">
        <f>IFERROR(FIND("kW",[desc]),0)</f>
        <v>0</v>
      </c>
      <c r="M5959">
        <f t="array" ref="M5959">MIN(IFERROR(FIND(IstNumbers,E5959),""))</f>
        <v>33</v>
      </c>
      <c r="N5959" s="1" t="b">
        <f>IF([first '# in desc]&lt;[pos kw in desc],MID([desc],[pos kw in desc]-7,7))</f>
        <v>0</v>
      </c>
      <c r="O59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59" s="1" t="str">
        <f>TRIM(IF([first '# in desc]&lt;[pos kw in desc],MID([desc],[pos kw in desc]-6,6),FALSE))</f>
        <v>FALSCH</v>
      </c>
      <c r="Q5959" s="1" t="b">
        <f>IF(LEN([manuell])=0,IFERROR([kw fine in title]*1,IFERROR(SUMPRODUCT(COUNTIF(IsDigits,MID([kw in desc],ROW($A$1:$A$150),1)))=LEN([kw in desc]),#N/A)),[manuell])</f>
        <v>0</v>
      </c>
      <c r="R5959" s="1" t="str">
        <f>IF([pos kw in title]&gt;0,MID(J5959,#REF!,4),IF([first '# in title]&gt;0,MID([title],[first '# in title],3),IF([first '# in title]&gt;0,MID([desc],#REF!,3),VLOOKUP([productid],$G$2:$R$1386,8))))</f>
        <v>146</v>
      </c>
      <c r="S5959" s="1" t="e">
        <f>IF([kw in desc]=[kw rough in title],[kw in desc]*1,IFERROR(LEFT([kw_dirty],3)*1,IFERROR(LEFT([kw_dirty],2)*1,"n.a.")))</f>
        <v>#N/A</v>
      </c>
      <c r="T5959" s="1"/>
      <c r="U5959" s="1" t="e">
        <f>VLOOKUP(Tabelle1[[#This Row],[productid]],Tabelle2[#All],2,FALSE)</f>
        <v>#N/A</v>
      </c>
    </row>
    <row r="5960" spans="1:21" hidden="1">
      <c r="A5960" t="s">
        <v>1489</v>
      </c>
      <c r="B5960">
        <v>4005</v>
      </c>
      <c r="C5960">
        <v>289859</v>
      </c>
      <c r="D5960" t="s">
        <v>9783</v>
      </c>
      <c r="E5960" t="s">
        <v>8962</v>
      </c>
      <c r="F5960">
        <v>18406</v>
      </c>
      <c r="G5960">
        <v>1750863</v>
      </c>
      <c r="H5960">
        <f t="shared" si="93"/>
        <v>0</v>
      </c>
      <c r="I5960">
        <f t="array" ref="I5960">MIN(IFERROR(FIND(IstNumbers,A5960),""))</f>
        <v>13</v>
      </c>
      <c r="J5960" s="1" t="e">
        <f>IF([first '# in title]&lt;[pos kw in title],MID([title],[pos kw in title]-6,6),#N/A)</f>
        <v>#N/A</v>
      </c>
      <c r="K5960" s="1" t="e">
        <f>IFERROR(MID(SUBSTITUTE([kw rough in title],",","."),FIND("(",[kw rough in title])+1,20),SUBSTITUTE(IFERROR(MID([kw rough in title],FIND(" ",[kw rough in title])+1,20),[kw rough in title]),",","."))</f>
        <v>#N/A</v>
      </c>
      <c r="L5960" s="1">
        <f>IFERROR(FIND("kW",[desc]),0)</f>
        <v>70</v>
      </c>
      <c r="M5960">
        <f t="array" ref="M5960">MIN(IFERROR(FIND(IstNumbers,E5960),""))</f>
        <v>34</v>
      </c>
      <c r="N5960" s="1" t="str">
        <f>IF([first '# in desc]&lt;[pos kw in desc],MID([desc],[pos kw in desc]-7,7))</f>
        <v xml:space="preserve">­me 42 </v>
      </c>
      <c r="O59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60" s="1" t="str">
        <f>TRIM(IF([first '# in desc]&lt;[pos kw in desc],MID([desc],[pos kw in desc]-6,6),FALSE))</f>
        <v>me 42</v>
      </c>
      <c r="Q5960" s="1" t="b">
        <f>IF(LEN([manuell])=0,IFERROR([kw fine in title]*1,IFERROR(SUMPRODUCT(COUNTIF(IsDigits,MID([kw in desc],ROW($A$1:$A$150),1)))=LEN([kw in desc]),#N/A)),[manuell])</f>
        <v>0</v>
      </c>
      <c r="R5960" s="1" t="str">
        <f>IF([pos kw in title]&gt;0,MID(J5960,#REF!,4),IF([first '# in title]&gt;0,MID([title],[first '# in title],3),IF([first '# in title]&gt;0,MID([desc],#REF!,3),VLOOKUP([productid],$G$2:$R$1386,8))))</f>
        <v xml:space="preserve">42 </v>
      </c>
      <c r="S5960" s="1" t="e">
        <f>IF([kw in desc]=[kw rough in title],[kw in desc]*1,IFERROR(LEFT([kw_dirty],3)*1,IFERROR(LEFT([kw_dirty],2)*1,"n.a.")))</f>
        <v>#N/A</v>
      </c>
      <c r="T5960" s="1"/>
      <c r="U5960" s="1">
        <f>VLOOKUP(Tabelle1[[#This Row],[productid]],Tabelle2[#All],2,FALSE)</f>
        <v>42</v>
      </c>
    </row>
    <row r="5961" spans="1:21">
      <c r="A5961" t="s">
        <v>666</v>
      </c>
      <c r="B5961">
        <v>3584</v>
      </c>
      <c r="C5961">
        <v>289859</v>
      </c>
      <c r="D5961" t="s">
        <v>9784</v>
      </c>
      <c r="E5961" t="s">
        <v>9785</v>
      </c>
      <c r="F5961">
        <v>18406</v>
      </c>
      <c r="G5961">
        <v>2286143</v>
      </c>
      <c r="H5961">
        <f t="shared" si="93"/>
        <v>0</v>
      </c>
      <c r="I5961">
        <f t="array" ref="I5961">MIN(IFERROR(FIND(IstNumbers,A5961),""))</f>
        <v>29</v>
      </c>
      <c r="J5961" s="1" t="e">
        <f>IF([first '# in title]&lt;[pos kw in title],MID([title],[pos kw in title]-6,6),#N/A)</f>
        <v>#N/A</v>
      </c>
      <c r="K5961" s="1" t="e">
        <f>IFERROR(MID(SUBSTITUTE([kw rough in title],",","."),FIND("(",[kw rough in title])+1,20),SUBSTITUTE(IFERROR(MID([kw rough in title],FIND(" ",[kw rough in title])+1,20),[kw rough in title]),",","."))</f>
        <v>#N/A</v>
      </c>
      <c r="L5961" s="1">
        <f>IFERROR(FIND("kW",[desc]),0)</f>
        <v>0</v>
      </c>
      <c r="M5961">
        <f t="array" ref="M5961">MIN(IFERROR(FIND(IstNumbers,E5961),""))</f>
        <v>33</v>
      </c>
      <c r="N5961" s="1" t="b">
        <f>IF([first '# in desc]&lt;[pos kw in desc],MID([desc],[pos kw in desc]-7,7))</f>
        <v>0</v>
      </c>
      <c r="O59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61" s="1" t="str">
        <f>TRIM(IF([first '# in desc]&lt;[pos kw in desc],MID([desc],[pos kw in desc]-6,6),FALSE))</f>
        <v>FALSCH</v>
      </c>
      <c r="Q5961" s="1" t="b">
        <f>IF(LEN([manuell])=0,IFERROR([kw fine in title]*1,IFERROR(SUMPRODUCT(COUNTIF(IsDigits,MID([kw in desc],ROW($A$1:$A$150),1)))=LEN([kw in desc]),#N/A)),[manuell])</f>
        <v>0</v>
      </c>
      <c r="R5961" s="1" t="str">
        <f>IF([pos kw in title]&gt;0,MID(J5961,#REF!,4),IF([first '# in title]&gt;0,MID([title],[first '# in title],3),IF([first '# in title]&gt;0,MID([desc],#REF!,3),VLOOKUP([productid],$G$2:$R$1386,8))))</f>
        <v>146</v>
      </c>
      <c r="S5961" s="1" t="e">
        <f>IF([kw in desc]=[kw rough in title],[kw in desc]*1,IFERROR(LEFT([kw_dirty],3)*1,IFERROR(LEFT([kw_dirty],2)*1,"n.a.")))</f>
        <v>#N/A</v>
      </c>
      <c r="T5961" s="1"/>
      <c r="U5961" s="1" t="e">
        <f>VLOOKUP(Tabelle1[[#This Row],[productid]],Tabelle2[#All],2,FALSE)</f>
        <v>#N/A</v>
      </c>
    </row>
    <row r="5962" spans="1:21" hidden="1">
      <c r="A5962" t="s">
        <v>1489</v>
      </c>
      <c r="B5962">
        <v>4005</v>
      </c>
      <c r="C5962">
        <v>289859</v>
      </c>
      <c r="D5962" t="s">
        <v>9786</v>
      </c>
      <c r="E5962" t="s">
        <v>8005</v>
      </c>
      <c r="F5962">
        <v>18406</v>
      </c>
      <c r="G5962">
        <v>1750863</v>
      </c>
      <c r="H5962">
        <f t="shared" si="93"/>
        <v>0</v>
      </c>
      <c r="I5962">
        <f t="array" ref="I5962">MIN(IFERROR(FIND(IstNumbers,A5962),""))</f>
        <v>13</v>
      </c>
      <c r="J5962" s="1" t="e">
        <f>IF([first '# in title]&lt;[pos kw in title],MID([title],[pos kw in title]-6,6),#N/A)</f>
        <v>#N/A</v>
      </c>
      <c r="K5962" s="1" t="e">
        <f>IFERROR(MID(SUBSTITUTE([kw rough in title],",","."),FIND("(",[kw rough in title])+1,20),SUBSTITUTE(IFERROR(MID([kw rough in title],FIND(" ",[kw rough in title])+1,20),[kw rough in title]),",","."))</f>
        <v>#N/A</v>
      </c>
      <c r="L5962" s="1">
        <f>IFERROR(FIND("kW",[desc]),0)</f>
        <v>70</v>
      </c>
      <c r="M5962">
        <f t="array" ref="M5962">MIN(IFERROR(FIND(IstNumbers,E5962),""))</f>
        <v>34</v>
      </c>
      <c r="N5962" s="1" t="str">
        <f>IF([first '# in desc]&lt;[pos kw in desc],MID([desc],[pos kw in desc]-7,7))</f>
        <v xml:space="preserve">­me 42 </v>
      </c>
      <c r="O59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62" s="1" t="str">
        <f>TRIM(IF([first '# in desc]&lt;[pos kw in desc],MID([desc],[pos kw in desc]-6,6),FALSE))</f>
        <v>me 42</v>
      </c>
      <c r="Q5962" s="1" t="b">
        <f>IF(LEN([manuell])=0,IFERROR([kw fine in title]*1,IFERROR(SUMPRODUCT(COUNTIF(IsDigits,MID([kw in desc],ROW($A$1:$A$150),1)))=LEN([kw in desc]),#N/A)),[manuell])</f>
        <v>0</v>
      </c>
      <c r="R5962" s="1" t="str">
        <f>IF([pos kw in title]&gt;0,MID(J5962,#REF!,4),IF([first '# in title]&gt;0,MID([title],[first '# in title],3),IF([first '# in title]&gt;0,MID([desc],#REF!,3),VLOOKUP([productid],$G$2:$R$1386,8))))</f>
        <v xml:space="preserve">42 </v>
      </c>
      <c r="S5962" s="1" t="e">
        <f>IF([kw in desc]=[kw rough in title],[kw in desc]*1,IFERROR(LEFT([kw_dirty],3)*1,IFERROR(LEFT([kw_dirty],2)*1,"n.a.")))</f>
        <v>#N/A</v>
      </c>
      <c r="T5962" s="1"/>
      <c r="U5962" s="1">
        <f>VLOOKUP(Tabelle1[[#This Row],[productid]],Tabelle2[#All],2,FALSE)</f>
        <v>42</v>
      </c>
    </row>
    <row r="5963" spans="1:21" hidden="1">
      <c r="A5963" t="s">
        <v>1489</v>
      </c>
      <c r="B5963">
        <v>4005</v>
      </c>
      <c r="C5963">
        <v>289859</v>
      </c>
      <c r="D5963" t="s">
        <v>9787</v>
      </c>
      <c r="E5963" t="s">
        <v>8973</v>
      </c>
      <c r="F5963">
        <v>18406</v>
      </c>
      <c r="G5963">
        <v>1750863</v>
      </c>
      <c r="H5963">
        <f t="shared" si="93"/>
        <v>0</v>
      </c>
      <c r="I5963">
        <f t="array" ref="I5963">MIN(IFERROR(FIND(IstNumbers,A5963),""))</f>
        <v>13</v>
      </c>
      <c r="J5963" s="1" t="e">
        <f>IF([first '# in title]&lt;[pos kw in title],MID([title],[pos kw in title]-6,6),#N/A)</f>
        <v>#N/A</v>
      </c>
      <c r="K5963" s="1" t="e">
        <f>IFERROR(MID(SUBSTITUTE([kw rough in title],",","."),FIND("(",[kw rough in title])+1,20),SUBSTITUTE(IFERROR(MID([kw rough in title],FIND(" ",[kw rough in title])+1,20),[kw rough in title]),",","."))</f>
        <v>#N/A</v>
      </c>
      <c r="L5963" s="1">
        <f>IFERROR(FIND("kW",[desc]),0)</f>
        <v>70</v>
      </c>
      <c r="M5963">
        <f t="array" ref="M5963">MIN(IFERROR(FIND(IstNumbers,E5963),""))</f>
        <v>34</v>
      </c>
      <c r="N5963" s="1" t="str">
        <f>IF([first '# in desc]&lt;[pos kw in desc],MID([desc],[pos kw in desc]-7,7))</f>
        <v xml:space="preserve">­me 42 </v>
      </c>
      <c r="O596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63" s="1" t="str">
        <f>TRIM(IF([first '# in desc]&lt;[pos kw in desc],MID([desc],[pos kw in desc]-6,6),FALSE))</f>
        <v>me 42</v>
      </c>
      <c r="Q5963" s="1" t="b">
        <f>IF(LEN([manuell])=0,IFERROR([kw fine in title]*1,IFERROR(SUMPRODUCT(COUNTIF(IsDigits,MID([kw in desc],ROW($A$1:$A$150),1)))=LEN([kw in desc]),#N/A)),[manuell])</f>
        <v>0</v>
      </c>
      <c r="R5963" s="1" t="str">
        <f>IF([pos kw in title]&gt;0,MID(J5963,#REF!,4),IF([first '# in title]&gt;0,MID([title],[first '# in title],3),IF([first '# in title]&gt;0,MID([desc],#REF!,3),VLOOKUP([productid],$G$2:$R$1386,8))))</f>
        <v xml:space="preserve">42 </v>
      </c>
      <c r="S5963" s="1" t="e">
        <f>IF([kw in desc]=[kw rough in title],[kw in desc]*1,IFERROR(LEFT([kw_dirty],3)*1,IFERROR(LEFT([kw_dirty],2)*1,"n.a.")))</f>
        <v>#N/A</v>
      </c>
      <c r="T5963" s="1"/>
      <c r="U5963" s="1">
        <f>VLOOKUP(Tabelle1[[#This Row],[productid]],Tabelle2[#All],2,FALSE)</f>
        <v>42</v>
      </c>
    </row>
    <row r="5964" spans="1:21" hidden="1">
      <c r="A5964" t="s">
        <v>1489</v>
      </c>
      <c r="B5964">
        <v>4005</v>
      </c>
      <c r="C5964">
        <v>289859</v>
      </c>
      <c r="D5964" t="s">
        <v>9788</v>
      </c>
      <c r="E5964" t="s">
        <v>8978</v>
      </c>
      <c r="F5964">
        <v>18406</v>
      </c>
      <c r="G5964">
        <v>1750863</v>
      </c>
      <c r="H5964">
        <f t="shared" si="93"/>
        <v>0</v>
      </c>
      <c r="I5964">
        <f t="array" ref="I5964">MIN(IFERROR(FIND(IstNumbers,A5964),""))</f>
        <v>13</v>
      </c>
      <c r="J5964" s="1" t="e">
        <f>IF([first '# in title]&lt;[pos kw in title],MID([title],[pos kw in title]-6,6),#N/A)</f>
        <v>#N/A</v>
      </c>
      <c r="K5964" s="1" t="e">
        <f>IFERROR(MID(SUBSTITUTE([kw rough in title],",","."),FIND("(",[kw rough in title])+1,20),SUBSTITUTE(IFERROR(MID([kw rough in title],FIND(" ",[kw rough in title])+1,20),[kw rough in title]),",","."))</f>
        <v>#N/A</v>
      </c>
      <c r="L5964" s="1">
        <f>IFERROR(FIND("kW",[desc]),0)</f>
        <v>70</v>
      </c>
      <c r="M5964">
        <f t="array" ref="M5964">MIN(IFERROR(FIND(IstNumbers,E5964),""))</f>
        <v>34</v>
      </c>
      <c r="N5964" s="1" t="str">
        <f>IF([first '# in desc]&lt;[pos kw in desc],MID([desc],[pos kw in desc]-7,7))</f>
        <v xml:space="preserve">­me 42 </v>
      </c>
      <c r="O59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64" s="1" t="str">
        <f>TRIM(IF([first '# in desc]&lt;[pos kw in desc],MID([desc],[pos kw in desc]-6,6),FALSE))</f>
        <v>me 42</v>
      </c>
      <c r="Q5964" s="1" t="b">
        <f>IF(LEN([manuell])=0,IFERROR([kw fine in title]*1,IFERROR(SUMPRODUCT(COUNTIF(IsDigits,MID([kw in desc],ROW($A$1:$A$150),1)))=LEN([kw in desc]),#N/A)),[manuell])</f>
        <v>0</v>
      </c>
      <c r="R5964" s="1" t="str">
        <f>IF([pos kw in title]&gt;0,MID(J5964,#REF!,4),IF([first '# in title]&gt;0,MID([title],[first '# in title],3),IF([first '# in title]&gt;0,MID([desc],#REF!,3),VLOOKUP([productid],$G$2:$R$1386,8))))</f>
        <v xml:space="preserve">42 </v>
      </c>
      <c r="S5964" s="1" t="e">
        <f>IF([kw in desc]=[kw rough in title],[kw in desc]*1,IFERROR(LEFT([kw_dirty],3)*1,IFERROR(LEFT([kw_dirty],2)*1,"n.a.")))</f>
        <v>#N/A</v>
      </c>
      <c r="T5964" s="1"/>
      <c r="U5964" s="1">
        <f>VLOOKUP(Tabelle1[[#This Row],[productid]],Tabelle2[#All],2,FALSE)</f>
        <v>42</v>
      </c>
    </row>
    <row r="5965" spans="1:21" hidden="1">
      <c r="A5965" t="s">
        <v>1489</v>
      </c>
      <c r="B5965">
        <v>4005</v>
      </c>
      <c r="C5965">
        <v>289859</v>
      </c>
      <c r="D5965" t="s">
        <v>9789</v>
      </c>
      <c r="E5965" t="s">
        <v>8983</v>
      </c>
      <c r="F5965">
        <v>18406</v>
      </c>
      <c r="G5965">
        <v>1750863</v>
      </c>
      <c r="H5965">
        <f t="shared" si="93"/>
        <v>0</v>
      </c>
      <c r="I5965">
        <f t="array" ref="I5965">MIN(IFERROR(FIND(IstNumbers,A5965),""))</f>
        <v>13</v>
      </c>
      <c r="J5965" s="1" t="e">
        <f>IF([first '# in title]&lt;[pos kw in title],MID([title],[pos kw in title]-6,6),#N/A)</f>
        <v>#N/A</v>
      </c>
      <c r="K5965" s="1" t="e">
        <f>IFERROR(MID(SUBSTITUTE([kw rough in title],",","."),FIND("(",[kw rough in title])+1,20),SUBSTITUTE(IFERROR(MID([kw rough in title],FIND(" ",[kw rough in title])+1,20),[kw rough in title]),",","."))</f>
        <v>#N/A</v>
      </c>
      <c r="L5965" s="1">
        <f>IFERROR(FIND("kW",[desc]),0)</f>
        <v>70</v>
      </c>
      <c r="M5965">
        <f t="array" ref="M5965">MIN(IFERROR(FIND(IstNumbers,E5965),""))</f>
        <v>34</v>
      </c>
      <c r="N5965" s="1" t="str">
        <f>IF([first '# in desc]&lt;[pos kw in desc],MID([desc],[pos kw in desc]-7,7))</f>
        <v xml:space="preserve">­me 42 </v>
      </c>
      <c r="O596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65" s="1" t="str">
        <f>TRIM(IF([first '# in desc]&lt;[pos kw in desc],MID([desc],[pos kw in desc]-6,6),FALSE))</f>
        <v>me 42</v>
      </c>
      <c r="Q5965" s="1" t="b">
        <f>IF(LEN([manuell])=0,IFERROR([kw fine in title]*1,IFERROR(SUMPRODUCT(COUNTIF(IsDigits,MID([kw in desc],ROW($A$1:$A$150),1)))=LEN([kw in desc]),#N/A)),[manuell])</f>
        <v>0</v>
      </c>
      <c r="R5965" s="1" t="str">
        <f>IF([pos kw in title]&gt;0,MID(J5965,#REF!,4),IF([first '# in title]&gt;0,MID([title],[first '# in title],3),IF([first '# in title]&gt;0,MID([desc],#REF!,3),VLOOKUP([productid],$G$2:$R$1386,8))))</f>
        <v xml:space="preserve">42 </v>
      </c>
      <c r="S5965" s="1" t="e">
        <f>IF([kw in desc]=[kw rough in title],[kw in desc]*1,IFERROR(LEFT([kw_dirty],3)*1,IFERROR(LEFT([kw_dirty],2)*1,"n.a.")))</f>
        <v>#N/A</v>
      </c>
      <c r="T5965" s="1"/>
      <c r="U5965" s="1">
        <f>VLOOKUP(Tabelle1[[#This Row],[productid]],Tabelle2[#All],2,FALSE)</f>
        <v>42</v>
      </c>
    </row>
    <row r="5966" spans="1:21" hidden="1">
      <c r="A5966" t="s">
        <v>1489</v>
      </c>
      <c r="B5966">
        <v>4005</v>
      </c>
      <c r="C5966">
        <v>289859</v>
      </c>
      <c r="D5966" t="s">
        <v>9790</v>
      </c>
      <c r="E5966" t="s">
        <v>9791</v>
      </c>
      <c r="F5966">
        <v>18406</v>
      </c>
      <c r="G5966">
        <v>1750863</v>
      </c>
      <c r="H5966">
        <f t="shared" si="93"/>
        <v>0</v>
      </c>
      <c r="I5966">
        <f t="array" ref="I5966">MIN(IFERROR(FIND(IstNumbers,A5966),""))</f>
        <v>13</v>
      </c>
      <c r="J5966" s="1" t="e">
        <f>IF([first '# in title]&lt;[pos kw in title],MID([title],[pos kw in title]-6,6),#N/A)</f>
        <v>#N/A</v>
      </c>
      <c r="K5966" s="1" t="e">
        <f>IFERROR(MID(SUBSTITUTE([kw rough in title],",","."),FIND("(",[kw rough in title])+1,20),SUBSTITUTE(IFERROR(MID([kw rough in title],FIND(" ",[kw rough in title])+1,20),[kw rough in title]),",","."))</f>
        <v>#N/A</v>
      </c>
      <c r="L5966" s="1">
        <f>IFERROR(FIND("kW",[desc]),0)</f>
        <v>70</v>
      </c>
      <c r="M5966">
        <f t="array" ref="M5966">MIN(IFERROR(FIND(IstNumbers,E5966),""))</f>
        <v>34</v>
      </c>
      <c r="N5966" s="1" t="str">
        <f>IF([first '# in desc]&lt;[pos kw in desc],MID([desc],[pos kw in desc]-7,7))</f>
        <v xml:space="preserve">­me 42 </v>
      </c>
      <c r="O59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66" s="1" t="str">
        <f>TRIM(IF([first '# in desc]&lt;[pos kw in desc],MID([desc],[pos kw in desc]-6,6),FALSE))</f>
        <v>me 42</v>
      </c>
      <c r="Q5966" s="1" t="b">
        <f>IF(LEN([manuell])=0,IFERROR([kw fine in title]*1,IFERROR(SUMPRODUCT(COUNTIF(IsDigits,MID([kw in desc],ROW($A$1:$A$150),1)))=LEN([kw in desc]),#N/A)),[manuell])</f>
        <v>0</v>
      </c>
      <c r="R5966" s="1" t="str">
        <f>IF([pos kw in title]&gt;0,MID(J5966,#REF!,4),IF([first '# in title]&gt;0,MID([title],[first '# in title],3),IF([first '# in title]&gt;0,MID([desc],#REF!,3),VLOOKUP([productid],$G$2:$R$1386,8))))</f>
        <v xml:space="preserve">42 </v>
      </c>
      <c r="S5966" s="1" t="e">
        <f>IF([kw in desc]=[kw rough in title],[kw in desc]*1,IFERROR(LEFT([kw_dirty],3)*1,IFERROR(LEFT([kw_dirty],2)*1,"n.a.")))</f>
        <v>#N/A</v>
      </c>
      <c r="T5966" s="1"/>
      <c r="U5966" s="1">
        <f>VLOOKUP(Tabelle1[[#This Row],[productid]],Tabelle2[#All],2,FALSE)</f>
        <v>42</v>
      </c>
    </row>
    <row r="5967" spans="1:21" hidden="1">
      <c r="A5967" t="s">
        <v>1489</v>
      </c>
      <c r="B5967">
        <v>4010</v>
      </c>
      <c r="C5967">
        <v>289859</v>
      </c>
      <c r="D5967" t="s">
        <v>9792</v>
      </c>
      <c r="E5967" t="s">
        <v>8993</v>
      </c>
      <c r="F5967">
        <v>18406</v>
      </c>
      <c r="G5967">
        <v>1750863</v>
      </c>
      <c r="H5967">
        <f t="shared" si="93"/>
        <v>0</v>
      </c>
      <c r="I5967">
        <f t="array" ref="I5967">MIN(IFERROR(FIND(IstNumbers,A5967),""))</f>
        <v>13</v>
      </c>
      <c r="J5967" s="1" t="e">
        <f>IF([first '# in title]&lt;[pos kw in title],MID([title],[pos kw in title]-6,6),#N/A)</f>
        <v>#N/A</v>
      </c>
      <c r="K5967" s="1" t="e">
        <f>IFERROR(MID(SUBSTITUTE([kw rough in title],",","."),FIND("(",[kw rough in title])+1,20),SUBSTITUTE(IFERROR(MID([kw rough in title],FIND(" ",[kw rough in title])+1,20),[kw rough in title]),",","."))</f>
        <v>#N/A</v>
      </c>
      <c r="L5967" s="1">
        <f>IFERROR(FIND("kW",[desc]),0)</f>
        <v>70</v>
      </c>
      <c r="M5967">
        <f t="array" ref="M5967">MIN(IFERROR(FIND(IstNumbers,E5967),""))</f>
        <v>34</v>
      </c>
      <c r="N5967" s="1" t="str">
        <f>IF([first '# in desc]&lt;[pos kw in desc],MID([desc],[pos kw in desc]-7,7))</f>
        <v xml:space="preserve">­me 42 </v>
      </c>
      <c r="O596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67" s="1" t="str">
        <f>TRIM(IF([first '# in desc]&lt;[pos kw in desc],MID([desc],[pos kw in desc]-6,6),FALSE))</f>
        <v>me 42</v>
      </c>
      <c r="Q5967" s="1" t="b">
        <f>IF(LEN([manuell])=0,IFERROR([kw fine in title]*1,IFERROR(SUMPRODUCT(COUNTIF(IsDigits,MID([kw in desc],ROW($A$1:$A$150),1)))=LEN([kw in desc]),#N/A)),[manuell])</f>
        <v>0</v>
      </c>
      <c r="R5967" s="1" t="str">
        <f>IF([pos kw in title]&gt;0,MID(J5967,#REF!,4),IF([first '# in title]&gt;0,MID([title],[first '# in title],3),IF([first '# in title]&gt;0,MID([desc],#REF!,3),VLOOKUP([productid],$G$2:$R$1386,8))))</f>
        <v xml:space="preserve">42 </v>
      </c>
      <c r="S5967" s="1" t="e">
        <f>IF([kw in desc]=[kw rough in title],[kw in desc]*1,IFERROR(LEFT([kw_dirty],3)*1,IFERROR(LEFT([kw_dirty],2)*1,"n.a.")))</f>
        <v>#N/A</v>
      </c>
      <c r="T5967" s="1"/>
      <c r="U5967" s="1">
        <f>VLOOKUP(Tabelle1[[#This Row],[productid]],Tabelle2[#All],2,FALSE)</f>
        <v>42</v>
      </c>
    </row>
    <row r="5968" spans="1:21" hidden="1">
      <c r="A5968" t="s">
        <v>1489</v>
      </c>
      <c r="B5968">
        <v>4010</v>
      </c>
      <c r="C5968">
        <v>289859</v>
      </c>
      <c r="D5968" t="s">
        <v>9793</v>
      </c>
      <c r="E5968" t="s">
        <v>8998</v>
      </c>
      <c r="F5968">
        <v>18406</v>
      </c>
      <c r="G5968">
        <v>1750863</v>
      </c>
      <c r="H5968">
        <f t="shared" si="93"/>
        <v>0</v>
      </c>
      <c r="I5968">
        <f t="array" ref="I5968">MIN(IFERROR(FIND(IstNumbers,A5968),""))</f>
        <v>13</v>
      </c>
      <c r="J5968" s="1" t="e">
        <f>IF([first '# in title]&lt;[pos kw in title],MID([title],[pos kw in title]-6,6),#N/A)</f>
        <v>#N/A</v>
      </c>
      <c r="K5968" s="1" t="e">
        <f>IFERROR(MID(SUBSTITUTE([kw rough in title],",","."),FIND("(",[kw rough in title])+1,20),SUBSTITUTE(IFERROR(MID([kw rough in title],FIND(" ",[kw rough in title])+1,20),[kw rough in title]),",","."))</f>
        <v>#N/A</v>
      </c>
      <c r="L5968" s="1">
        <f>IFERROR(FIND("kW",[desc]),0)</f>
        <v>70</v>
      </c>
      <c r="M5968">
        <f t="array" ref="M5968">MIN(IFERROR(FIND(IstNumbers,E5968),""))</f>
        <v>34</v>
      </c>
      <c r="N5968" s="1" t="str">
        <f>IF([first '# in desc]&lt;[pos kw in desc],MID([desc],[pos kw in desc]-7,7))</f>
        <v xml:space="preserve">­me 42 </v>
      </c>
      <c r="O59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68" s="1" t="str">
        <f>TRIM(IF([first '# in desc]&lt;[pos kw in desc],MID([desc],[pos kw in desc]-6,6),FALSE))</f>
        <v>me 42</v>
      </c>
      <c r="Q5968" s="1" t="b">
        <f>IF(LEN([manuell])=0,IFERROR([kw fine in title]*1,IFERROR(SUMPRODUCT(COUNTIF(IsDigits,MID([kw in desc],ROW($A$1:$A$150),1)))=LEN([kw in desc]),#N/A)),[manuell])</f>
        <v>0</v>
      </c>
      <c r="R5968" s="1" t="str">
        <f>IF([pos kw in title]&gt;0,MID(J5968,#REF!,4),IF([first '# in title]&gt;0,MID([title],[first '# in title],3),IF([first '# in title]&gt;0,MID([desc],#REF!,3),VLOOKUP([productid],$G$2:$R$1386,8))))</f>
        <v xml:space="preserve">42 </v>
      </c>
      <c r="S5968" s="1" t="e">
        <f>IF([kw in desc]=[kw rough in title],[kw in desc]*1,IFERROR(LEFT([kw_dirty],3)*1,IFERROR(LEFT([kw_dirty],2)*1,"n.a.")))</f>
        <v>#N/A</v>
      </c>
      <c r="T5968" s="1"/>
      <c r="U5968" s="1">
        <f>VLOOKUP(Tabelle1[[#This Row],[productid]],Tabelle2[#All],2,FALSE)</f>
        <v>42</v>
      </c>
    </row>
    <row r="5969" spans="1:21">
      <c r="A5969" t="s">
        <v>1935</v>
      </c>
      <c r="B5969">
        <v>3585</v>
      </c>
      <c r="C5969">
        <v>289859</v>
      </c>
      <c r="D5969" t="s">
        <v>9794</v>
      </c>
      <c r="E5969" t="s">
        <v>9795</v>
      </c>
      <c r="F5969">
        <v>18406</v>
      </c>
      <c r="G5969">
        <v>2286143</v>
      </c>
      <c r="H5969">
        <f t="shared" si="93"/>
        <v>0</v>
      </c>
      <c r="I5969">
        <f t="array" ref="I5969">MIN(IFERROR(FIND(IstNumbers,A5969),""))</f>
        <v>13</v>
      </c>
      <c r="J5969" s="1" t="e">
        <f>IF([first '# in title]&lt;[pos kw in title],MID([title],[pos kw in title]-6,6),#N/A)</f>
        <v>#N/A</v>
      </c>
      <c r="K5969" s="1" t="e">
        <f>IFERROR(MID(SUBSTITUTE([kw rough in title],",","."),FIND("(",[kw rough in title])+1,20),SUBSTITUTE(IFERROR(MID([kw rough in title],FIND(" ",[kw rough in title])+1,20),[kw rough in title]),",","."))</f>
        <v>#N/A</v>
      </c>
      <c r="L5969" s="1">
        <f>IFERROR(FIND("kW",[desc]),0)</f>
        <v>0</v>
      </c>
      <c r="M5969">
        <f t="array" ref="M5969">MIN(IFERROR(FIND(IstNumbers,E5969),""))</f>
        <v>33</v>
      </c>
      <c r="N5969" s="1" t="b">
        <f>IF([first '# in desc]&lt;[pos kw in desc],MID([desc],[pos kw in desc]-7,7))</f>
        <v>0</v>
      </c>
      <c r="O59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69" s="1" t="str">
        <f>TRIM(IF([first '# in desc]&lt;[pos kw in desc],MID([desc],[pos kw in desc]-6,6),FALSE))</f>
        <v>FALSCH</v>
      </c>
      <c r="Q5969" s="1" t="b">
        <f>IF(LEN([manuell])=0,IFERROR([kw fine in title]*1,IFERROR(SUMPRODUCT(COUNTIF(IsDigits,MID([kw in desc],ROW($A$1:$A$150),1)))=LEN([kw in desc]),#N/A)),[manuell])</f>
        <v>0</v>
      </c>
      <c r="R5969" s="1" t="str">
        <f>IF([pos kw in title]&gt;0,MID(J5969,#REF!,4),IF([first '# in title]&gt;0,MID([title],[first '# in title],3),IF([first '# in title]&gt;0,MID([desc],#REF!,3),VLOOKUP([productid],$G$2:$R$1386,8))))</f>
        <v>146</v>
      </c>
      <c r="S5969" s="1" t="e">
        <f>IF([kw in desc]=[kw rough in title],[kw in desc]*1,IFERROR(LEFT([kw_dirty],3)*1,IFERROR(LEFT([kw_dirty],2)*1,"n.a.")))</f>
        <v>#N/A</v>
      </c>
      <c r="T5969" s="1"/>
      <c r="U5969" s="1" t="e">
        <f>VLOOKUP(Tabelle1[[#This Row],[productid]],Tabelle2[#All],2,FALSE)</f>
        <v>#N/A</v>
      </c>
    </row>
    <row r="5970" spans="1:21">
      <c r="A5970" t="s">
        <v>1935</v>
      </c>
      <c r="B5970">
        <v>3589</v>
      </c>
      <c r="C5970">
        <v>289859</v>
      </c>
      <c r="D5970" t="s">
        <v>9796</v>
      </c>
      <c r="E5970" t="s">
        <v>9797</v>
      </c>
      <c r="F5970">
        <v>18406</v>
      </c>
      <c r="G5970">
        <v>2286143</v>
      </c>
      <c r="H5970">
        <f t="shared" si="93"/>
        <v>0</v>
      </c>
      <c r="I5970">
        <f t="array" ref="I5970">MIN(IFERROR(FIND(IstNumbers,A5970),""))</f>
        <v>13</v>
      </c>
      <c r="J5970" s="1" t="e">
        <f>IF([first '# in title]&lt;[pos kw in title],MID([title],[pos kw in title]-6,6),#N/A)</f>
        <v>#N/A</v>
      </c>
      <c r="K5970" s="1" t="e">
        <f>IFERROR(MID(SUBSTITUTE([kw rough in title],",","."),FIND("(",[kw rough in title])+1,20),SUBSTITUTE(IFERROR(MID([kw rough in title],FIND(" ",[kw rough in title])+1,20),[kw rough in title]),",","."))</f>
        <v>#N/A</v>
      </c>
      <c r="L5970" s="1">
        <f>IFERROR(FIND("kW",[desc]),0)</f>
        <v>0</v>
      </c>
      <c r="M5970">
        <f t="array" ref="M5970">MIN(IFERROR(FIND(IstNumbers,E5970),""))</f>
        <v>33</v>
      </c>
      <c r="N5970" s="1" t="b">
        <f>IF([first '# in desc]&lt;[pos kw in desc],MID([desc],[pos kw in desc]-7,7))</f>
        <v>0</v>
      </c>
      <c r="O59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0" s="1" t="str">
        <f>TRIM(IF([first '# in desc]&lt;[pos kw in desc],MID([desc],[pos kw in desc]-6,6),FALSE))</f>
        <v>FALSCH</v>
      </c>
      <c r="Q5970" s="1" t="b">
        <f>IF(LEN([manuell])=0,IFERROR([kw fine in title]*1,IFERROR(SUMPRODUCT(COUNTIF(IsDigits,MID([kw in desc],ROW($A$1:$A$150),1)))=LEN([kw in desc]),#N/A)),[manuell])</f>
        <v>0</v>
      </c>
      <c r="R5970" s="1" t="str">
        <f>IF([pos kw in title]&gt;0,MID(J5970,#REF!,4),IF([first '# in title]&gt;0,MID([title],[first '# in title],3),IF([first '# in title]&gt;0,MID([desc],#REF!,3),VLOOKUP([productid],$G$2:$R$1386,8))))</f>
        <v>146</v>
      </c>
      <c r="S5970" s="1" t="e">
        <f>IF([kw in desc]=[kw rough in title],[kw in desc]*1,IFERROR(LEFT([kw_dirty],3)*1,IFERROR(LEFT([kw_dirty],2)*1,"n.a.")))</f>
        <v>#N/A</v>
      </c>
      <c r="T5970" s="1"/>
      <c r="U5970" s="1" t="e">
        <f>VLOOKUP(Tabelle1[[#This Row],[productid]],Tabelle2[#All],2,FALSE)</f>
        <v>#N/A</v>
      </c>
    </row>
    <row r="5971" spans="1:21">
      <c r="A5971" t="s">
        <v>1935</v>
      </c>
      <c r="B5971">
        <v>3589</v>
      </c>
      <c r="C5971">
        <v>289859</v>
      </c>
      <c r="D5971" t="s">
        <v>9798</v>
      </c>
      <c r="E5971" t="s">
        <v>9799</v>
      </c>
      <c r="F5971">
        <v>18406</v>
      </c>
      <c r="G5971">
        <v>2286143</v>
      </c>
      <c r="H5971">
        <f t="shared" si="93"/>
        <v>0</v>
      </c>
      <c r="I5971">
        <f t="array" ref="I5971">MIN(IFERROR(FIND(IstNumbers,A5971),""))</f>
        <v>13</v>
      </c>
      <c r="J5971" s="1" t="e">
        <f>IF([first '# in title]&lt;[pos kw in title],MID([title],[pos kw in title]-6,6),#N/A)</f>
        <v>#N/A</v>
      </c>
      <c r="K5971" s="1" t="e">
        <f>IFERROR(MID(SUBSTITUTE([kw rough in title],",","."),FIND("(",[kw rough in title])+1,20),SUBSTITUTE(IFERROR(MID([kw rough in title],FIND(" ",[kw rough in title])+1,20),[kw rough in title]),",","."))</f>
        <v>#N/A</v>
      </c>
      <c r="L5971" s="1">
        <f>IFERROR(FIND("kW",[desc]),0)</f>
        <v>0</v>
      </c>
      <c r="M5971">
        <f t="array" ref="M5971">MIN(IFERROR(FIND(IstNumbers,E5971),""))</f>
        <v>33</v>
      </c>
      <c r="N5971" s="1" t="b">
        <f>IF([first '# in desc]&lt;[pos kw in desc],MID([desc],[pos kw in desc]-7,7))</f>
        <v>0</v>
      </c>
      <c r="O59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1" s="1" t="str">
        <f>TRIM(IF([first '# in desc]&lt;[pos kw in desc],MID([desc],[pos kw in desc]-6,6),FALSE))</f>
        <v>FALSCH</v>
      </c>
      <c r="Q5971" s="1" t="b">
        <f>IF(LEN([manuell])=0,IFERROR([kw fine in title]*1,IFERROR(SUMPRODUCT(COUNTIF(IsDigits,MID([kw in desc],ROW($A$1:$A$150),1)))=LEN([kw in desc]),#N/A)),[manuell])</f>
        <v>0</v>
      </c>
      <c r="R5971" s="1" t="str">
        <f>IF([pos kw in title]&gt;0,MID(J5971,#REF!,4),IF([first '# in title]&gt;0,MID([title],[first '# in title],3),IF([first '# in title]&gt;0,MID([desc],#REF!,3),VLOOKUP([productid],$G$2:$R$1386,8))))</f>
        <v>146</v>
      </c>
      <c r="S5971" s="1" t="e">
        <f>IF([kw in desc]=[kw rough in title],[kw in desc]*1,IFERROR(LEFT([kw_dirty],3)*1,IFERROR(LEFT([kw_dirty],2)*1,"n.a.")))</f>
        <v>#N/A</v>
      </c>
      <c r="T5971" s="1"/>
      <c r="U5971" s="1" t="e">
        <f>VLOOKUP(Tabelle1[[#This Row],[productid]],Tabelle2[#All],2,FALSE)</f>
        <v>#N/A</v>
      </c>
    </row>
    <row r="5972" spans="1:21">
      <c r="A5972" t="s">
        <v>1935</v>
      </c>
      <c r="B5972">
        <v>3589</v>
      </c>
      <c r="C5972">
        <v>289859</v>
      </c>
      <c r="D5972" t="s">
        <v>9800</v>
      </c>
      <c r="E5972" t="s">
        <v>9801</v>
      </c>
      <c r="F5972">
        <v>18406</v>
      </c>
      <c r="G5972">
        <v>2286143</v>
      </c>
      <c r="H5972">
        <f t="shared" si="93"/>
        <v>0</v>
      </c>
      <c r="I5972">
        <f t="array" ref="I5972">MIN(IFERROR(FIND(IstNumbers,A5972),""))</f>
        <v>13</v>
      </c>
      <c r="J5972" s="1" t="e">
        <f>IF([first '# in title]&lt;[pos kw in title],MID([title],[pos kw in title]-6,6),#N/A)</f>
        <v>#N/A</v>
      </c>
      <c r="K5972" s="1" t="e">
        <f>IFERROR(MID(SUBSTITUTE([kw rough in title],",","."),FIND("(",[kw rough in title])+1,20),SUBSTITUTE(IFERROR(MID([kw rough in title],FIND(" ",[kw rough in title])+1,20),[kw rough in title]),",","."))</f>
        <v>#N/A</v>
      </c>
      <c r="L5972" s="1">
        <f>IFERROR(FIND("kW",[desc]),0)</f>
        <v>0</v>
      </c>
      <c r="M5972">
        <f t="array" ref="M5972">MIN(IFERROR(FIND(IstNumbers,E5972),""))</f>
        <v>18</v>
      </c>
      <c r="N5972" s="1" t="b">
        <f>IF([first '# in desc]&lt;[pos kw in desc],MID([desc],[pos kw in desc]-7,7))</f>
        <v>0</v>
      </c>
      <c r="O59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2" s="1" t="str">
        <f>TRIM(IF([first '# in desc]&lt;[pos kw in desc],MID([desc],[pos kw in desc]-6,6),FALSE))</f>
        <v>FALSCH</v>
      </c>
      <c r="Q5972" s="1" t="b">
        <f>IF(LEN([manuell])=0,IFERROR([kw fine in title]*1,IFERROR(SUMPRODUCT(COUNTIF(IsDigits,MID([kw in desc],ROW($A$1:$A$150),1)))=LEN([kw in desc]),#N/A)),[manuell])</f>
        <v>0</v>
      </c>
      <c r="R5972" s="1" t="str">
        <f>IF([pos kw in title]&gt;0,MID(J5972,#REF!,4),IF([first '# in title]&gt;0,MID([title],[first '# in title],3),IF([first '# in title]&gt;0,MID([desc],#REF!,3),VLOOKUP([productid],$G$2:$R$1386,8))))</f>
        <v>146</v>
      </c>
      <c r="S5972" s="1" t="e">
        <f>IF([kw in desc]=[kw rough in title],[kw in desc]*1,IFERROR(LEFT([kw_dirty],3)*1,IFERROR(LEFT([kw_dirty],2)*1,"n.a.")))</f>
        <v>#N/A</v>
      </c>
      <c r="T5972" s="1"/>
      <c r="U5972" s="1" t="e">
        <f>VLOOKUP(Tabelle1[[#This Row],[productid]],Tabelle2[#All],2,FALSE)</f>
        <v>#N/A</v>
      </c>
    </row>
    <row r="5973" spans="1:21">
      <c r="A5973" t="s">
        <v>1935</v>
      </c>
      <c r="B5973">
        <v>3589</v>
      </c>
      <c r="C5973">
        <v>289859</v>
      </c>
      <c r="D5973" t="s">
        <v>9802</v>
      </c>
      <c r="E5973" t="s">
        <v>9803</v>
      </c>
      <c r="F5973">
        <v>18406</v>
      </c>
      <c r="G5973">
        <v>2286143</v>
      </c>
      <c r="H5973">
        <f t="shared" si="93"/>
        <v>0</v>
      </c>
      <c r="I5973">
        <f t="array" ref="I5973">MIN(IFERROR(FIND(IstNumbers,A5973),""))</f>
        <v>13</v>
      </c>
      <c r="J5973" s="1" t="e">
        <f>IF([first '# in title]&lt;[pos kw in title],MID([title],[pos kw in title]-6,6),#N/A)</f>
        <v>#N/A</v>
      </c>
      <c r="K5973" s="1" t="e">
        <f>IFERROR(MID(SUBSTITUTE([kw rough in title],",","."),FIND("(",[kw rough in title])+1,20),SUBSTITUTE(IFERROR(MID([kw rough in title],FIND(" ",[kw rough in title])+1,20),[kw rough in title]),",","."))</f>
        <v>#N/A</v>
      </c>
      <c r="L5973" s="1">
        <f>IFERROR(FIND("kW",[desc]),0)</f>
        <v>0</v>
      </c>
      <c r="M5973">
        <f t="array" ref="M5973">MIN(IFERROR(FIND(IstNumbers,E5973),""))</f>
        <v>33</v>
      </c>
      <c r="N5973" s="1" t="b">
        <f>IF([first '# in desc]&lt;[pos kw in desc],MID([desc],[pos kw in desc]-7,7))</f>
        <v>0</v>
      </c>
      <c r="O59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3" s="1" t="str">
        <f>TRIM(IF([first '# in desc]&lt;[pos kw in desc],MID([desc],[pos kw in desc]-6,6),FALSE))</f>
        <v>FALSCH</v>
      </c>
      <c r="Q5973" s="1" t="b">
        <f>IF(LEN([manuell])=0,IFERROR([kw fine in title]*1,IFERROR(SUMPRODUCT(COUNTIF(IsDigits,MID([kw in desc],ROW($A$1:$A$150),1)))=LEN([kw in desc]),#N/A)),[manuell])</f>
        <v>0</v>
      </c>
      <c r="R5973" s="1" t="str">
        <f>IF([pos kw in title]&gt;0,MID(J5973,#REF!,4),IF([first '# in title]&gt;0,MID([title],[first '# in title],3),IF([first '# in title]&gt;0,MID([desc],#REF!,3),VLOOKUP([productid],$G$2:$R$1386,8))))</f>
        <v>146</v>
      </c>
      <c r="S5973" s="1" t="e">
        <f>IF([kw in desc]=[kw rough in title],[kw in desc]*1,IFERROR(LEFT([kw_dirty],3)*1,IFERROR(LEFT([kw_dirty],2)*1,"n.a.")))</f>
        <v>#N/A</v>
      </c>
      <c r="T5973" s="1"/>
      <c r="U5973" s="1" t="e">
        <f>VLOOKUP(Tabelle1[[#This Row],[productid]],Tabelle2[#All],2,FALSE)</f>
        <v>#N/A</v>
      </c>
    </row>
    <row r="5974" spans="1:21">
      <c r="A5974" t="s">
        <v>1935</v>
      </c>
      <c r="B5974">
        <v>3594</v>
      </c>
      <c r="C5974">
        <v>289859</v>
      </c>
      <c r="D5974" t="s">
        <v>9804</v>
      </c>
      <c r="E5974" t="s">
        <v>9805</v>
      </c>
      <c r="F5974">
        <v>18406</v>
      </c>
      <c r="G5974">
        <v>2286143</v>
      </c>
      <c r="H5974">
        <f t="shared" si="93"/>
        <v>0</v>
      </c>
      <c r="I5974">
        <f t="array" ref="I5974">MIN(IFERROR(FIND(IstNumbers,A5974),""))</f>
        <v>13</v>
      </c>
      <c r="J5974" s="1" t="e">
        <f>IF([first '# in title]&lt;[pos kw in title],MID([title],[pos kw in title]-6,6),#N/A)</f>
        <v>#N/A</v>
      </c>
      <c r="K5974" s="1" t="e">
        <f>IFERROR(MID(SUBSTITUTE([kw rough in title],",","."),FIND("(",[kw rough in title])+1,20),SUBSTITUTE(IFERROR(MID([kw rough in title],FIND(" ",[kw rough in title])+1,20),[kw rough in title]),",","."))</f>
        <v>#N/A</v>
      </c>
      <c r="L5974" s="1">
        <f>IFERROR(FIND("kW",[desc]),0)</f>
        <v>0</v>
      </c>
      <c r="M5974">
        <f t="array" ref="M5974">MIN(IFERROR(FIND(IstNumbers,E5974),""))</f>
        <v>33</v>
      </c>
      <c r="N5974" s="1" t="b">
        <f>IF([first '# in desc]&lt;[pos kw in desc],MID([desc],[pos kw in desc]-7,7))</f>
        <v>0</v>
      </c>
      <c r="O59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4" s="1" t="str">
        <f>TRIM(IF([first '# in desc]&lt;[pos kw in desc],MID([desc],[pos kw in desc]-6,6),FALSE))</f>
        <v>FALSCH</v>
      </c>
      <c r="Q5974" s="1" t="b">
        <f>IF(LEN([manuell])=0,IFERROR([kw fine in title]*1,IFERROR(SUMPRODUCT(COUNTIF(IsDigits,MID([kw in desc],ROW($A$1:$A$150),1)))=LEN([kw in desc]),#N/A)),[manuell])</f>
        <v>0</v>
      </c>
      <c r="R5974" s="1" t="str">
        <f>IF([pos kw in title]&gt;0,MID(J5974,#REF!,4),IF([first '# in title]&gt;0,MID([title],[first '# in title],3),IF([first '# in title]&gt;0,MID([desc],#REF!,3),VLOOKUP([productid],$G$2:$R$1386,8))))</f>
        <v>146</v>
      </c>
      <c r="S5974" s="1" t="e">
        <f>IF([kw in desc]=[kw rough in title],[kw in desc]*1,IFERROR(LEFT([kw_dirty],3)*1,IFERROR(LEFT([kw_dirty],2)*1,"n.a.")))</f>
        <v>#N/A</v>
      </c>
      <c r="T5974" s="1"/>
      <c r="U5974" s="1" t="e">
        <f>VLOOKUP(Tabelle1[[#This Row],[productid]],Tabelle2[#All],2,FALSE)</f>
        <v>#N/A</v>
      </c>
    </row>
    <row r="5975" spans="1:21">
      <c r="A5975" t="s">
        <v>1935</v>
      </c>
      <c r="B5975">
        <v>3594</v>
      </c>
      <c r="C5975">
        <v>289859</v>
      </c>
      <c r="D5975" t="s">
        <v>9806</v>
      </c>
      <c r="E5975" t="s">
        <v>9807</v>
      </c>
      <c r="F5975">
        <v>18406</v>
      </c>
      <c r="G5975">
        <v>2286143</v>
      </c>
      <c r="H5975">
        <f t="shared" si="93"/>
        <v>0</v>
      </c>
      <c r="I5975">
        <f t="array" ref="I5975">MIN(IFERROR(FIND(IstNumbers,A5975),""))</f>
        <v>13</v>
      </c>
      <c r="J5975" s="1" t="e">
        <f>IF([first '# in title]&lt;[pos kw in title],MID([title],[pos kw in title]-6,6),#N/A)</f>
        <v>#N/A</v>
      </c>
      <c r="K5975" s="1" t="e">
        <f>IFERROR(MID(SUBSTITUTE([kw rough in title],",","."),FIND("(",[kw rough in title])+1,20),SUBSTITUTE(IFERROR(MID([kw rough in title],FIND(" ",[kw rough in title])+1,20),[kw rough in title]),",","."))</f>
        <v>#N/A</v>
      </c>
      <c r="L5975" s="1">
        <f>IFERROR(FIND("kW",[desc]),0)</f>
        <v>0</v>
      </c>
      <c r="M5975">
        <f t="array" ref="M5975">MIN(IFERROR(FIND(IstNumbers,E5975),""))</f>
        <v>33</v>
      </c>
      <c r="N5975" s="1" t="b">
        <f>IF([first '# in desc]&lt;[pos kw in desc],MID([desc],[pos kw in desc]-7,7))</f>
        <v>0</v>
      </c>
      <c r="O59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5" s="1" t="str">
        <f>TRIM(IF([first '# in desc]&lt;[pos kw in desc],MID([desc],[pos kw in desc]-6,6),FALSE))</f>
        <v>FALSCH</v>
      </c>
      <c r="Q5975" s="1" t="b">
        <f>IF(LEN([manuell])=0,IFERROR([kw fine in title]*1,IFERROR(SUMPRODUCT(COUNTIF(IsDigits,MID([kw in desc],ROW($A$1:$A$150),1)))=LEN([kw in desc]),#N/A)),[manuell])</f>
        <v>0</v>
      </c>
      <c r="R5975" s="1" t="str">
        <f>IF([pos kw in title]&gt;0,MID(J5975,#REF!,4),IF([first '# in title]&gt;0,MID([title],[first '# in title],3),IF([first '# in title]&gt;0,MID([desc],#REF!,3),VLOOKUP([productid],$G$2:$R$1386,8))))</f>
        <v>146</v>
      </c>
      <c r="S5975" s="1" t="e">
        <f>IF([kw in desc]=[kw rough in title],[kw in desc]*1,IFERROR(LEFT([kw_dirty],3)*1,IFERROR(LEFT([kw_dirty],2)*1,"n.a.")))</f>
        <v>#N/A</v>
      </c>
      <c r="T5975" s="1"/>
      <c r="U5975" s="1" t="e">
        <f>VLOOKUP(Tabelle1[[#This Row],[productid]],Tabelle2[#All],2,FALSE)</f>
        <v>#N/A</v>
      </c>
    </row>
    <row r="5976" spans="1:21">
      <c r="A5976" t="s">
        <v>1935</v>
      </c>
      <c r="B5976">
        <v>3594</v>
      </c>
      <c r="C5976">
        <v>289859</v>
      </c>
      <c r="D5976" t="s">
        <v>9808</v>
      </c>
      <c r="E5976" t="s">
        <v>9809</v>
      </c>
      <c r="F5976">
        <v>18406</v>
      </c>
      <c r="G5976">
        <v>2286143</v>
      </c>
      <c r="H5976">
        <f t="shared" si="93"/>
        <v>0</v>
      </c>
      <c r="I5976">
        <f t="array" ref="I5976">MIN(IFERROR(FIND(IstNumbers,A5976),""))</f>
        <v>13</v>
      </c>
      <c r="J5976" s="1" t="e">
        <f>IF([first '# in title]&lt;[pos kw in title],MID([title],[pos kw in title]-6,6),#N/A)</f>
        <v>#N/A</v>
      </c>
      <c r="K5976" s="1" t="e">
        <f>IFERROR(MID(SUBSTITUTE([kw rough in title],",","."),FIND("(",[kw rough in title])+1,20),SUBSTITUTE(IFERROR(MID([kw rough in title],FIND(" ",[kw rough in title])+1,20),[kw rough in title]),",","."))</f>
        <v>#N/A</v>
      </c>
      <c r="L5976" s="1">
        <f>IFERROR(FIND("kW",[desc]),0)</f>
        <v>0</v>
      </c>
      <c r="M5976">
        <f t="array" ref="M5976">MIN(IFERROR(FIND(IstNumbers,E5976),""))</f>
        <v>33</v>
      </c>
      <c r="N5976" s="1" t="b">
        <f>IF([first '# in desc]&lt;[pos kw in desc],MID([desc],[pos kw in desc]-7,7))</f>
        <v>0</v>
      </c>
      <c r="O59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6" s="1" t="str">
        <f>TRIM(IF([first '# in desc]&lt;[pos kw in desc],MID([desc],[pos kw in desc]-6,6),FALSE))</f>
        <v>FALSCH</v>
      </c>
      <c r="Q5976" s="1" t="b">
        <f>IF(LEN([manuell])=0,IFERROR([kw fine in title]*1,IFERROR(SUMPRODUCT(COUNTIF(IsDigits,MID([kw in desc],ROW($A$1:$A$150),1)))=LEN([kw in desc]),#N/A)),[manuell])</f>
        <v>0</v>
      </c>
      <c r="R5976" s="1" t="str">
        <f>IF([pos kw in title]&gt;0,MID(J5976,#REF!,4),IF([first '# in title]&gt;0,MID([title],[first '# in title],3),IF([first '# in title]&gt;0,MID([desc],#REF!,3),VLOOKUP([productid],$G$2:$R$1386,8))))</f>
        <v>146</v>
      </c>
      <c r="S5976" s="1" t="e">
        <f>IF([kw in desc]=[kw rough in title],[kw in desc]*1,IFERROR(LEFT([kw_dirty],3)*1,IFERROR(LEFT([kw_dirty],2)*1,"n.a.")))</f>
        <v>#N/A</v>
      </c>
      <c r="T5976" s="1"/>
      <c r="U5976" s="1" t="e">
        <f>VLOOKUP(Tabelle1[[#This Row],[productid]],Tabelle2[#All],2,FALSE)</f>
        <v>#N/A</v>
      </c>
    </row>
    <row r="5977" spans="1:21">
      <c r="A5977" t="s">
        <v>1935</v>
      </c>
      <c r="B5977">
        <v>3594</v>
      </c>
      <c r="C5977">
        <v>289859</v>
      </c>
      <c r="D5977" t="s">
        <v>9810</v>
      </c>
      <c r="E5977" t="s">
        <v>9811</v>
      </c>
      <c r="F5977">
        <v>18406</v>
      </c>
      <c r="G5977">
        <v>2286143</v>
      </c>
      <c r="H5977">
        <f t="shared" si="93"/>
        <v>0</v>
      </c>
      <c r="I5977">
        <f t="array" ref="I5977">MIN(IFERROR(FIND(IstNumbers,A5977),""))</f>
        <v>13</v>
      </c>
      <c r="J5977" s="1" t="e">
        <f>IF([first '# in title]&lt;[pos kw in title],MID([title],[pos kw in title]-6,6),#N/A)</f>
        <v>#N/A</v>
      </c>
      <c r="K5977" s="1" t="e">
        <f>IFERROR(MID(SUBSTITUTE([kw rough in title],",","."),FIND("(",[kw rough in title])+1,20),SUBSTITUTE(IFERROR(MID([kw rough in title],FIND(" ",[kw rough in title])+1,20),[kw rough in title]),",","."))</f>
        <v>#N/A</v>
      </c>
      <c r="L5977" s="1">
        <f>IFERROR(FIND("kW",[desc]),0)</f>
        <v>0</v>
      </c>
      <c r="M5977">
        <f t="array" ref="M5977">MIN(IFERROR(FIND(IstNumbers,E5977),""))</f>
        <v>33</v>
      </c>
      <c r="N5977" s="1" t="b">
        <f>IF([first '# in desc]&lt;[pos kw in desc],MID([desc],[pos kw in desc]-7,7))</f>
        <v>0</v>
      </c>
      <c r="O59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7" s="1" t="str">
        <f>TRIM(IF([first '# in desc]&lt;[pos kw in desc],MID([desc],[pos kw in desc]-6,6),FALSE))</f>
        <v>FALSCH</v>
      </c>
      <c r="Q5977" s="1" t="b">
        <f>IF(LEN([manuell])=0,IFERROR([kw fine in title]*1,IFERROR(SUMPRODUCT(COUNTIF(IsDigits,MID([kw in desc],ROW($A$1:$A$150),1)))=LEN([kw in desc]),#N/A)),[manuell])</f>
        <v>0</v>
      </c>
      <c r="R5977" s="1" t="str">
        <f>IF([pos kw in title]&gt;0,MID(J5977,#REF!,4),IF([first '# in title]&gt;0,MID([title],[first '# in title],3),IF([first '# in title]&gt;0,MID([desc],#REF!,3),VLOOKUP([productid],$G$2:$R$1386,8))))</f>
        <v>146</v>
      </c>
      <c r="S5977" s="1" t="e">
        <f>IF([kw in desc]=[kw rough in title],[kw in desc]*1,IFERROR(LEFT([kw_dirty],3)*1,IFERROR(LEFT([kw_dirty],2)*1,"n.a.")))</f>
        <v>#N/A</v>
      </c>
      <c r="T5977" s="1"/>
      <c r="U5977" s="1" t="e">
        <f>VLOOKUP(Tabelle1[[#This Row],[productid]],Tabelle2[#All],2,FALSE)</f>
        <v>#N/A</v>
      </c>
    </row>
    <row r="5978" spans="1:21" hidden="1">
      <c r="A5978" t="s">
        <v>1945</v>
      </c>
      <c r="B5978">
        <v>4010</v>
      </c>
      <c r="C5978">
        <v>289859</v>
      </c>
      <c r="D5978" t="s">
        <v>9812</v>
      </c>
      <c r="E5978" t="s">
        <v>9004</v>
      </c>
      <c r="F5978">
        <v>18406</v>
      </c>
      <c r="G5978">
        <v>1750863</v>
      </c>
      <c r="H5978">
        <f t="shared" si="93"/>
        <v>0</v>
      </c>
      <c r="I5978">
        <f t="array" ref="I5978">MIN(IFERROR(FIND(IstNumbers,A5978),""))</f>
        <v>13</v>
      </c>
      <c r="J5978" s="1" t="e">
        <f>IF([first '# in title]&lt;[pos kw in title],MID([title],[pos kw in title]-6,6),#N/A)</f>
        <v>#N/A</v>
      </c>
      <c r="K5978" s="1" t="e">
        <f>IFERROR(MID(SUBSTITUTE([kw rough in title],",","."),FIND("(",[kw rough in title])+1,20),SUBSTITUTE(IFERROR(MID([kw rough in title],FIND(" ",[kw rough in title])+1,20),[kw rough in title]),",","."))</f>
        <v>#N/A</v>
      </c>
      <c r="L5978" s="1">
        <f>IFERROR(FIND("kW",[desc]),0)</f>
        <v>70</v>
      </c>
      <c r="M5978">
        <f t="array" ref="M5978">MIN(IFERROR(FIND(IstNumbers,E5978),""))</f>
        <v>34</v>
      </c>
      <c r="N5978" s="1" t="str">
        <f>IF([first '# in desc]&lt;[pos kw in desc],MID([desc],[pos kw in desc]-7,7))</f>
        <v xml:space="preserve">­me 42 </v>
      </c>
      <c r="O59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78" s="1" t="str">
        <f>TRIM(IF([first '# in desc]&lt;[pos kw in desc],MID([desc],[pos kw in desc]-6,6),FALSE))</f>
        <v>me 42</v>
      </c>
      <c r="Q5978" s="1" t="b">
        <f>IF(LEN([manuell])=0,IFERROR([kw fine in title]*1,IFERROR(SUMPRODUCT(COUNTIF(IsDigits,MID([kw in desc],ROW($A$1:$A$150),1)))=LEN([kw in desc]),#N/A)),[manuell])</f>
        <v>0</v>
      </c>
      <c r="R5978" s="1" t="str">
        <f>IF([pos kw in title]&gt;0,MID(J5978,#REF!,4),IF([first '# in title]&gt;0,MID([title],[first '# in title],3),IF([first '# in title]&gt;0,MID([desc],#REF!,3),VLOOKUP([productid],$G$2:$R$1386,8))))</f>
        <v xml:space="preserve">42 </v>
      </c>
      <c r="S5978" s="1" t="e">
        <f>IF([kw in desc]=[kw rough in title],[kw in desc]*1,IFERROR(LEFT([kw_dirty],3)*1,IFERROR(LEFT([kw_dirty],2)*1,"n.a.")))</f>
        <v>#N/A</v>
      </c>
      <c r="T5978" s="1"/>
      <c r="U5978" s="1">
        <f>VLOOKUP(Tabelle1[[#This Row],[productid]],Tabelle2[#All],2,FALSE)</f>
        <v>42</v>
      </c>
    </row>
    <row r="5979" spans="1:21">
      <c r="A5979" t="s">
        <v>1935</v>
      </c>
      <c r="B5979">
        <v>3599</v>
      </c>
      <c r="C5979">
        <v>289859</v>
      </c>
      <c r="D5979" t="s">
        <v>9813</v>
      </c>
      <c r="E5979" t="s">
        <v>9814</v>
      </c>
      <c r="F5979">
        <v>18406</v>
      </c>
      <c r="G5979">
        <v>2286143</v>
      </c>
      <c r="H5979">
        <f t="shared" si="93"/>
        <v>0</v>
      </c>
      <c r="I5979">
        <f t="array" ref="I5979">MIN(IFERROR(FIND(IstNumbers,A5979),""))</f>
        <v>13</v>
      </c>
      <c r="J5979" s="1" t="e">
        <f>IF([first '# in title]&lt;[pos kw in title],MID([title],[pos kw in title]-6,6),#N/A)</f>
        <v>#N/A</v>
      </c>
      <c r="K5979" s="1" t="e">
        <f>IFERROR(MID(SUBSTITUTE([kw rough in title],",","."),FIND("(",[kw rough in title])+1,20),SUBSTITUTE(IFERROR(MID([kw rough in title],FIND(" ",[kw rough in title])+1,20),[kw rough in title]),",","."))</f>
        <v>#N/A</v>
      </c>
      <c r="L5979" s="1">
        <f>IFERROR(FIND("kW",[desc]),0)</f>
        <v>0</v>
      </c>
      <c r="M5979">
        <f t="array" ref="M5979">MIN(IFERROR(FIND(IstNumbers,E5979),""))</f>
        <v>33</v>
      </c>
      <c r="N5979" s="1" t="b">
        <f>IF([first '# in desc]&lt;[pos kw in desc],MID([desc],[pos kw in desc]-7,7))</f>
        <v>0</v>
      </c>
      <c r="O59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79" s="1" t="str">
        <f>TRIM(IF([first '# in desc]&lt;[pos kw in desc],MID([desc],[pos kw in desc]-6,6),FALSE))</f>
        <v>FALSCH</v>
      </c>
      <c r="Q5979" s="1" t="b">
        <f>IF(LEN([manuell])=0,IFERROR([kw fine in title]*1,IFERROR(SUMPRODUCT(COUNTIF(IsDigits,MID([kw in desc],ROW($A$1:$A$150),1)))=LEN([kw in desc]),#N/A)),[manuell])</f>
        <v>0</v>
      </c>
      <c r="R5979" s="1" t="str">
        <f>IF([pos kw in title]&gt;0,MID(J5979,#REF!,4),IF([first '# in title]&gt;0,MID([title],[first '# in title],3),IF([first '# in title]&gt;0,MID([desc],#REF!,3),VLOOKUP([productid],$G$2:$R$1386,8))))</f>
        <v>146</v>
      </c>
      <c r="S5979" s="1" t="e">
        <f>IF([kw in desc]=[kw rough in title],[kw in desc]*1,IFERROR(LEFT([kw_dirty],3)*1,IFERROR(LEFT([kw_dirty],2)*1,"n.a.")))</f>
        <v>#N/A</v>
      </c>
      <c r="T5979" s="1"/>
      <c r="U5979" s="1" t="e">
        <f>VLOOKUP(Tabelle1[[#This Row],[productid]],Tabelle2[#All],2,FALSE)</f>
        <v>#N/A</v>
      </c>
    </row>
    <row r="5980" spans="1:21" hidden="1">
      <c r="A5980" t="s">
        <v>1945</v>
      </c>
      <c r="B5980">
        <v>4015</v>
      </c>
      <c r="C5980">
        <v>289859</v>
      </c>
      <c r="D5980" t="s">
        <v>9815</v>
      </c>
      <c r="E5980" t="s">
        <v>9007</v>
      </c>
      <c r="F5980">
        <v>18406</v>
      </c>
      <c r="G5980">
        <v>1750863</v>
      </c>
      <c r="H5980">
        <f t="shared" si="93"/>
        <v>0</v>
      </c>
      <c r="I5980">
        <f t="array" ref="I5980">MIN(IFERROR(FIND(IstNumbers,A5980),""))</f>
        <v>13</v>
      </c>
      <c r="J5980" s="1" t="e">
        <f>IF([first '# in title]&lt;[pos kw in title],MID([title],[pos kw in title]-6,6),#N/A)</f>
        <v>#N/A</v>
      </c>
      <c r="K5980" s="1" t="e">
        <f>IFERROR(MID(SUBSTITUTE([kw rough in title],",","."),FIND("(",[kw rough in title])+1,20),SUBSTITUTE(IFERROR(MID([kw rough in title],FIND(" ",[kw rough in title])+1,20),[kw rough in title]),",","."))</f>
        <v>#N/A</v>
      </c>
      <c r="L5980" s="1">
        <f>IFERROR(FIND("kW",[desc]),0)</f>
        <v>70</v>
      </c>
      <c r="M5980">
        <f t="array" ref="M5980">MIN(IFERROR(FIND(IstNumbers,E5980),""))</f>
        <v>34</v>
      </c>
      <c r="N5980" s="1" t="str">
        <f>IF([first '# in desc]&lt;[pos kw in desc],MID([desc],[pos kw in desc]-7,7))</f>
        <v xml:space="preserve">­me 42 </v>
      </c>
      <c r="O59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80" s="1" t="str">
        <f>TRIM(IF([first '# in desc]&lt;[pos kw in desc],MID([desc],[pos kw in desc]-6,6),FALSE))</f>
        <v>me 42</v>
      </c>
      <c r="Q5980" s="1" t="b">
        <f>IF(LEN([manuell])=0,IFERROR([kw fine in title]*1,IFERROR(SUMPRODUCT(COUNTIF(IsDigits,MID([kw in desc],ROW($A$1:$A$150),1)))=LEN([kw in desc]),#N/A)),[manuell])</f>
        <v>0</v>
      </c>
      <c r="R5980" s="1" t="str">
        <f>IF([pos kw in title]&gt;0,MID(J5980,#REF!,4),IF([first '# in title]&gt;0,MID([title],[first '# in title],3),IF([first '# in title]&gt;0,MID([desc],#REF!,3),VLOOKUP([productid],$G$2:$R$1386,8))))</f>
        <v xml:space="preserve">42 </v>
      </c>
      <c r="S5980" s="1" t="e">
        <f>IF([kw in desc]=[kw rough in title],[kw in desc]*1,IFERROR(LEFT([kw_dirty],3)*1,IFERROR(LEFT([kw_dirty],2)*1,"n.a.")))</f>
        <v>#N/A</v>
      </c>
      <c r="T5980" s="1"/>
      <c r="U5980" s="1">
        <f>VLOOKUP(Tabelle1[[#This Row],[productid]],Tabelle2[#All],2,FALSE)</f>
        <v>42</v>
      </c>
    </row>
    <row r="5981" spans="1:21">
      <c r="A5981" t="s">
        <v>1935</v>
      </c>
      <c r="B5981">
        <v>3599</v>
      </c>
      <c r="C5981">
        <v>289859</v>
      </c>
      <c r="D5981" t="s">
        <v>9816</v>
      </c>
      <c r="E5981" t="s">
        <v>9817</v>
      </c>
      <c r="F5981">
        <v>18406</v>
      </c>
      <c r="G5981">
        <v>2286143</v>
      </c>
      <c r="H5981">
        <f t="shared" si="93"/>
        <v>0</v>
      </c>
      <c r="I5981">
        <f t="array" ref="I5981">MIN(IFERROR(FIND(IstNumbers,A5981),""))</f>
        <v>13</v>
      </c>
      <c r="J5981" s="1" t="e">
        <f>IF([first '# in title]&lt;[pos kw in title],MID([title],[pos kw in title]-6,6),#N/A)</f>
        <v>#N/A</v>
      </c>
      <c r="K5981" s="1" t="e">
        <f>IFERROR(MID(SUBSTITUTE([kw rough in title],",","."),FIND("(",[kw rough in title])+1,20),SUBSTITUTE(IFERROR(MID([kw rough in title],FIND(" ",[kw rough in title])+1,20),[kw rough in title]),",","."))</f>
        <v>#N/A</v>
      </c>
      <c r="L5981" s="1">
        <f>IFERROR(FIND("kW",[desc]),0)</f>
        <v>0</v>
      </c>
      <c r="M5981">
        <f t="array" ref="M5981">MIN(IFERROR(FIND(IstNumbers,E5981),""))</f>
        <v>33</v>
      </c>
      <c r="N5981" s="1" t="b">
        <f>IF([first '# in desc]&lt;[pos kw in desc],MID([desc],[pos kw in desc]-7,7))</f>
        <v>0</v>
      </c>
      <c r="O59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81" s="1" t="str">
        <f>TRIM(IF([first '# in desc]&lt;[pos kw in desc],MID([desc],[pos kw in desc]-6,6),FALSE))</f>
        <v>FALSCH</v>
      </c>
      <c r="Q5981" s="1" t="b">
        <f>IF(LEN([manuell])=0,IFERROR([kw fine in title]*1,IFERROR(SUMPRODUCT(COUNTIF(IsDigits,MID([kw in desc],ROW($A$1:$A$150),1)))=LEN([kw in desc]),#N/A)),[manuell])</f>
        <v>0</v>
      </c>
      <c r="R5981" s="1" t="str">
        <f>IF([pos kw in title]&gt;0,MID(J5981,#REF!,4),IF([first '# in title]&gt;0,MID([title],[first '# in title],3),IF([first '# in title]&gt;0,MID([desc],#REF!,3),VLOOKUP([productid],$G$2:$R$1386,8))))</f>
        <v>146</v>
      </c>
      <c r="S5981" s="1" t="e">
        <f>IF([kw in desc]=[kw rough in title],[kw in desc]*1,IFERROR(LEFT([kw_dirty],3)*1,IFERROR(LEFT([kw_dirty],2)*1,"n.a.")))</f>
        <v>#N/A</v>
      </c>
      <c r="T5981" s="1"/>
      <c r="U5981" s="1" t="e">
        <f>VLOOKUP(Tabelle1[[#This Row],[productid]],Tabelle2[#All],2,FALSE)</f>
        <v>#N/A</v>
      </c>
    </row>
    <row r="5982" spans="1:21" hidden="1">
      <c r="A5982" t="s">
        <v>1945</v>
      </c>
      <c r="B5982">
        <v>4020</v>
      </c>
      <c r="C5982">
        <v>289859</v>
      </c>
      <c r="D5982" t="s">
        <v>9818</v>
      </c>
      <c r="E5982" t="s">
        <v>9022</v>
      </c>
      <c r="F5982">
        <v>18406</v>
      </c>
      <c r="G5982">
        <v>1750863</v>
      </c>
      <c r="H5982">
        <f t="shared" si="93"/>
        <v>0</v>
      </c>
      <c r="I5982">
        <f t="array" ref="I5982">MIN(IFERROR(FIND(IstNumbers,A5982),""))</f>
        <v>13</v>
      </c>
      <c r="J5982" s="1" t="e">
        <f>IF([first '# in title]&lt;[pos kw in title],MID([title],[pos kw in title]-6,6),#N/A)</f>
        <v>#N/A</v>
      </c>
      <c r="K5982" s="1" t="e">
        <f>IFERROR(MID(SUBSTITUTE([kw rough in title],",","."),FIND("(",[kw rough in title])+1,20),SUBSTITUTE(IFERROR(MID([kw rough in title],FIND(" ",[kw rough in title])+1,20),[kw rough in title]),",","."))</f>
        <v>#N/A</v>
      </c>
      <c r="L5982" s="1">
        <f>IFERROR(FIND("kW",[desc]),0)</f>
        <v>70</v>
      </c>
      <c r="M5982">
        <f t="array" ref="M5982">MIN(IFERROR(FIND(IstNumbers,E5982),""))</f>
        <v>34</v>
      </c>
      <c r="N5982" s="1" t="str">
        <f>IF([first '# in desc]&lt;[pos kw in desc],MID([desc],[pos kw in desc]-7,7))</f>
        <v xml:space="preserve">­me 42 </v>
      </c>
      <c r="O59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82" s="1" t="str">
        <f>TRIM(IF([first '# in desc]&lt;[pos kw in desc],MID([desc],[pos kw in desc]-6,6),FALSE))</f>
        <v>me 42</v>
      </c>
      <c r="Q5982" s="1" t="b">
        <f>IF(LEN([manuell])=0,IFERROR([kw fine in title]*1,IFERROR(SUMPRODUCT(COUNTIF(IsDigits,MID([kw in desc],ROW($A$1:$A$150),1)))=LEN([kw in desc]),#N/A)),[manuell])</f>
        <v>0</v>
      </c>
      <c r="R5982" s="1" t="str">
        <f>IF([pos kw in title]&gt;0,MID(J5982,#REF!,4),IF([first '# in title]&gt;0,MID([title],[first '# in title],3),IF([first '# in title]&gt;0,MID([desc],#REF!,3),VLOOKUP([productid],$G$2:$R$1386,8))))</f>
        <v xml:space="preserve">42 </v>
      </c>
      <c r="S5982" s="1" t="e">
        <f>IF([kw in desc]=[kw rough in title],[kw in desc]*1,IFERROR(LEFT([kw_dirty],3)*1,IFERROR(LEFT([kw_dirty],2)*1,"n.a.")))</f>
        <v>#N/A</v>
      </c>
      <c r="T5982" s="1"/>
      <c r="U5982" s="1">
        <f>VLOOKUP(Tabelle1[[#This Row],[productid]],Tabelle2[#All],2,FALSE)</f>
        <v>42</v>
      </c>
    </row>
    <row r="5983" spans="1:21">
      <c r="A5983" t="s">
        <v>1935</v>
      </c>
      <c r="B5983">
        <v>3599</v>
      </c>
      <c r="C5983">
        <v>289859</v>
      </c>
      <c r="D5983" t="s">
        <v>9819</v>
      </c>
      <c r="E5983" t="s">
        <v>9820</v>
      </c>
      <c r="F5983">
        <v>18406</v>
      </c>
      <c r="G5983">
        <v>2286143</v>
      </c>
      <c r="H5983">
        <f t="shared" si="93"/>
        <v>0</v>
      </c>
      <c r="I5983">
        <f t="array" ref="I5983">MIN(IFERROR(FIND(IstNumbers,A5983),""))</f>
        <v>13</v>
      </c>
      <c r="J5983" s="1" t="e">
        <f>IF([first '# in title]&lt;[pos kw in title],MID([title],[pos kw in title]-6,6),#N/A)</f>
        <v>#N/A</v>
      </c>
      <c r="K5983" s="1" t="e">
        <f>IFERROR(MID(SUBSTITUTE([kw rough in title],",","."),FIND("(",[kw rough in title])+1,20),SUBSTITUTE(IFERROR(MID([kw rough in title],FIND(" ",[kw rough in title])+1,20),[kw rough in title]),",","."))</f>
        <v>#N/A</v>
      </c>
      <c r="L5983" s="1">
        <f>IFERROR(FIND("kW",[desc]),0)</f>
        <v>0</v>
      </c>
      <c r="M5983">
        <f t="array" ref="M5983">MIN(IFERROR(FIND(IstNumbers,E5983),""))</f>
        <v>33</v>
      </c>
      <c r="N5983" s="1" t="b">
        <f>IF([first '# in desc]&lt;[pos kw in desc],MID([desc],[pos kw in desc]-7,7))</f>
        <v>0</v>
      </c>
      <c r="O59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83" s="1" t="str">
        <f>TRIM(IF([first '# in desc]&lt;[pos kw in desc],MID([desc],[pos kw in desc]-6,6),FALSE))</f>
        <v>FALSCH</v>
      </c>
      <c r="Q5983" s="1" t="b">
        <f>IF(LEN([manuell])=0,IFERROR([kw fine in title]*1,IFERROR(SUMPRODUCT(COUNTIF(IsDigits,MID([kw in desc],ROW($A$1:$A$150),1)))=LEN([kw in desc]),#N/A)),[manuell])</f>
        <v>0</v>
      </c>
      <c r="R5983" s="1" t="str">
        <f>IF([pos kw in title]&gt;0,MID(J5983,#REF!,4),IF([first '# in title]&gt;0,MID([title],[first '# in title],3),IF([first '# in title]&gt;0,MID([desc],#REF!,3),VLOOKUP([productid],$G$2:$R$1386,8))))</f>
        <v>146</v>
      </c>
      <c r="S5983" s="1" t="e">
        <f>IF([kw in desc]=[kw rough in title],[kw in desc]*1,IFERROR(LEFT([kw_dirty],3)*1,IFERROR(LEFT([kw_dirty],2)*1,"n.a.")))</f>
        <v>#N/A</v>
      </c>
      <c r="T5983" s="1"/>
      <c r="U5983" s="1" t="e">
        <f>VLOOKUP(Tabelle1[[#This Row],[productid]],Tabelle2[#All],2,FALSE)</f>
        <v>#N/A</v>
      </c>
    </row>
    <row r="5984" spans="1:21" hidden="1">
      <c r="A5984" t="s">
        <v>1945</v>
      </c>
      <c r="B5984">
        <v>4020</v>
      </c>
      <c r="C5984">
        <v>289859</v>
      </c>
      <c r="D5984" t="s">
        <v>9821</v>
      </c>
      <c r="E5984" t="s">
        <v>9010</v>
      </c>
      <c r="F5984">
        <v>18406</v>
      </c>
      <c r="G5984">
        <v>1750863</v>
      </c>
      <c r="H5984">
        <f t="shared" si="93"/>
        <v>0</v>
      </c>
      <c r="I5984">
        <f t="array" ref="I5984">MIN(IFERROR(FIND(IstNumbers,A5984),""))</f>
        <v>13</v>
      </c>
      <c r="J5984" s="1" t="e">
        <f>IF([first '# in title]&lt;[pos kw in title],MID([title],[pos kw in title]-6,6),#N/A)</f>
        <v>#N/A</v>
      </c>
      <c r="K5984" s="1" t="e">
        <f>IFERROR(MID(SUBSTITUTE([kw rough in title],",","."),FIND("(",[kw rough in title])+1,20),SUBSTITUTE(IFERROR(MID([kw rough in title],FIND(" ",[kw rough in title])+1,20),[kw rough in title]),",","."))</f>
        <v>#N/A</v>
      </c>
      <c r="L5984" s="1">
        <f>IFERROR(FIND("kW",[desc]),0)</f>
        <v>70</v>
      </c>
      <c r="M5984">
        <f t="array" ref="M5984">MIN(IFERROR(FIND(IstNumbers,E5984),""))</f>
        <v>34</v>
      </c>
      <c r="N5984" s="1" t="str">
        <f>IF([first '# in desc]&lt;[pos kw in desc],MID([desc],[pos kw in desc]-7,7))</f>
        <v xml:space="preserve">­me 42 </v>
      </c>
      <c r="O59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84" s="1" t="str">
        <f>TRIM(IF([first '# in desc]&lt;[pos kw in desc],MID([desc],[pos kw in desc]-6,6),FALSE))</f>
        <v>me 42</v>
      </c>
      <c r="Q5984" s="1" t="b">
        <f>IF(LEN([manuell])=0,IFERROR([kw fine in title]*1,IFERROR(SUMPRODUCT(COUNTIF(IsDigits,MID([kw in desc],ROW($A$1:$A$150),1)))=LEN([kw in desc]),#N/A)),[manuell])</f>
        <v>0</v>
      </c>
      <c r="R5984" s="1" t="str">
        <f>IF([pos kw in title]&gt;0,MID(J5984,#REF!,4),IF([first '# in title]&gt;0,MID([title],[first '# in title],3),IF([first '# in title]&gt;0,MID([desc],#REF!,3),VLOOKUP([productid],$G$2:$R$1386,8))))</f>
        <v xml:space="preserve">42 </v>
      </c>
      <c r="S5984" s="1" t="e">
        <f>IF([kw in desc]=[kw rough in title],[kw in desc]*1,IFERROR(LEFT([kw_dirty],3)*1,IFERROR(LEFT([kw_dirty],2)*1,"n.a.")))</f>
        <v>#N/A</v>
      </c>
      <c r="T5984" s="1"/>
      <c r="U5984" s="1">
        <f>VLOOKUP(Tabelle1[[#This Row],[productid]],Tabelle2[#All],2,FALSE)</f>
        <v>42</v>
      </c>
    </row>
    <row r="5985" spans="1:21">
      <c r="A5985" t="s">
        <v>1935</v>
      </c>
      <c r="B5985">
        <v>3599</v>
      </c>
      <c r="C5985">
        <v>289859</v>
      </c>
      <c r="D5985" t="s">
        <v>9822</v>
      </c>
      <c r="E5985" t="s">
        <v>9823</v>
      </c>
      <c r="F5985">
        <v>18406</v>
      </c>
      <c r="G5985">
        <v>2286143</v>
      </c>
      <c r="H5985">
        <f t="shared" si="93"/>
        <v>0</v>
      </c>
      <c r="I5985">
        <f t="array" ref="I5985">MIN(IFERROR(FIND(IstNumbers,A5985),""))</f>
        <v>13</v>
      </c>
      <c r="J5985" s="1" t="e">
        <f>IF([first '# in title]&lt;[pos kw in title],MID([title],[pos kw in title]-6,6),#N/A)</f>
        <v>#N/A</v>
      </c>
      <c r="K5985" s="1" t="e">
        <f>IFERROR(MID(SUBSTITUTE([kw rough in title],",","."),FIND("(",[kw rough in title])+1,20),SUBSTITUTE(IFERROR(MID([kw rough in title],FIND(" ",[kw rough in title])+1,20),[kw rough in title]),",","."))</f>
        <v>#N/A</v>
      </c>
      <c r="L5985" s="1">
        <f>IFERROR(FIND("kW",[desc]),0)</f>
        <v>0</v>
      </c>
      <c r="M5985">
        <f t="array" ref="M5985">MIN(IFERROR(FIND(IstNumbers,E5985),""))</f>
        <v>33</v>
      </c>
      <c r="N5985" s="1" t="b">
        <f>IF([first '# in desc]&lt;[pos kw in desc],MID([desc],[pos kw in desc]-7,7))</f>
        <v>0</v>
      </c>
      <c r="O59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85" s="1" t="str">
        <f>TRIM(IF([first '# in desc]&lt;[pos kw in desc],MID([desc],[pos kw in desc]-6,6),FALSE))</f>
        <v>FALSCH</v>
      </c>
      <c r="Q5985" s="1" t="b">
        <f>IF(LEN([manuell])=0,IFERROR([kw fine in title]*1,IFERROR(SUMPRODUCT(COUNTIF(IsDigits,MID([kw in desc],ROW($A$1:$A$150),1)))=LEN([kw in desc]),#N/A)),[manuell])</f>
        <v>0</v>
      </c>
      <c r="R5985" s="1" t="str">
        <f>IF([pos kw in title]&gt;0,MID(J5985,#REF!,4),IF([first '# in title]&gt;0,MID([title],[first '# in title],3),IF([first '# in title]&gt;0,MID([desc],#REF!,3),VLOOKUP([productid],$G$2:$R$1386,8))))</f>
        <v>146</v>
      </c>
      <c r="S5985" s="1" t="e">
        <f>IF([kw in desc]=[kw rough in title],[kw in desc]*1,IFERROR(LEFT([kw_dirty],3)*1,IFERROR(LEFT([kw_dirty],2)*1,"n.a.")))</f>
        <v>#N/A</v>
      </c>
      <c r="T5985" s="1"/>
      <c r="U5985" s="1" t="e">
        <f>VLOOKUP(Tabelle1[[#This Row],[productid]],Tabelle2[#All],2,FALSE)</f>
        <v>#N/A</v>
      </c>
    </row>
    <row r="5986" spans="1:21" hidden="1">
      <c r="A5986" t="s">
        <v>1945</v>
      </c>
      <c r="B5986">
        <v>4020</v>
      </c>
      <c r="C5986">
        <v>289859</v>
      </c>
      <c r="D5986" t="s">
        <v>9824</v>
      </c>
      <c r="E5986" t="s">
        <v>9013</v>
      </c>
      <c r="F5986">
        <v>18406</v>
      </c>
      <c r="G5986">
        <v>1750863</v>
      </c>
      <c r="H5986">
        <f t="shared" si="93"/>
        <v>0</v>
      </c>
      <c r="I5986">
        <f t="array" ref="I5986">MIN(IFERROR(FIND(IstNumbers,A5986),""))</f>
        <v>13</v>
      </c>
      <c r="J5986" s="1" t="e">
        <f>IF([first '# in title]&lt;[pos kw in title],MID([title],[pos kw in title]-6,6),#N/A)</f>
        <v>#N/A</v>
      </c>
      <c r="K5986" s="1" t="e">
        <f>IFERROR(MID(SUBSTITUTE([kw rough in title],",","."),FIND("(",[kw rough in title])+1,20),SUBSTITUTE(IFERROR(MID([kw rough in title],FIND(" ",[kw rough in title])+1,20),[kw rough in title]),",","."))</f>
        <v>#N/A</v>
      </c>
      <c r="L5986" s="1">
        <f>IFERROR(FIND("kW",[desc]),0)</f>
        <v>70</v>
      </c>
      <c r="M5986">
        <f t="array" ref="M5986">MIN(IFERROR(FIND(IstNumbers,E5986),""))</f>
        <v>34</v>
      </c>
      <c r="N5986" s="1" t="str">
        <f>IF([first '# in desc]&lt;[pos kw in desc],MID([desc],[pos kw in desc]-7,7))</f>
        <v xml:space="preserve">­me 42 </v>
      </c>
      <c r="O59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86" s="1" t="str">
        <f>TRIM(IF([first '# in desc]&lt;[pos kw in desc],MID([desc],[pos kw in desc]-6,6),FALSE))</f>
        <v>me 42</v>
      </c>
      <c r="Q5986" s="1" t="b">
        <f>IF(LEN([manuell])=0,IFERROR([kw fine in title]*1,IFERROR(SUMPRODUCT(COUNTIF(IsDigits,MID([kw in desc],ROW($A$1:$A$150),1)))=LEN([kw in desc]),#N/A)),[manuell])</f>
        <v>0</v>
      </c>
      <c r="R5986" s="1" t="str">
        <f>IF([pos kw in title]&gt;0,MID(J5986,#REF!,4),IF([first '# in title]&gt;0,MID([title],[first '# in title],3),IF([first '# in title]&gt;0,MID([desc],#REF!,3),VLOOKUP([productid],$G$2:$R$1386,8))))</f>
        <v xml:space="preserve">42 </v>
      </c>
      <c r="S5986" s="1" t="e">
        <f>IF([kw in desc]=[kw rough in title],[kw in desc]*1,IFERROR(LEFT([kw_dirty],3)*1,IFERROR(LEFT([kw_dirty],2)*1,"n.a.")))</f>
        <v>#N/A</v>
      </c>
      <c r="T5986" s="1"/>
      <c r="U5986" s="1">
        <f>VLOOKUP(Tabelle1[[#This Row],[productid]],Tabelle2[#All],2,FALSE)</f>
        <v>42</v>
      </c>
    </row>
    <row r="5987" spans="1:21">
      <c r="A5987" t="s">
        <v>1935</v>
      </c>
      <c r="B5987">
        <v>3600</v>
      </c>
      <c r="C5987">
        <v>289859</v>
      </c>
      <c r="D5987" t="s">
        <v>9825</v>
      </c>
      <c r="E5987" t="s">
        <v>9826</v>
      </c>
      <c r="F5987">
        <v>18406</v>
      </c>
      <c r="G5987">
        <v>2286143</v>
      </c>
      <c r="H5987">
        <f t="shared" si="93"/>
        <v>0</v>
      </c>
      <c r="I5987">
        <f t="array" ref="I5987">MIN(IFERROR(FIND(IstNumbers,A5987),""))</f>
        <v>13</v>
      </c>
      <c r="J5987" s="1" t="e">
        <f>IF([first '# in title]&lt;[pos kw in title],MID([title],[pos kw in title]-6,6),#N/A)</f>
        <v>#N/A</v>
      </c>
      <c r="K5987" s="1" t="e">
        <f>IFERROR(MID(SUBSTITUTE([kw rough in title],",","."),FIND("(",[kw rough in title])+1,20),SUBSTITUTE(IFERROR(MID([kw rough in title],FIND(" ",[kw rough in title])+1,20),[kw rough in title]),",","."))</f>
        <v>#N/A</v>
      </c>
      <c r="L5987" s="1">
        <f>IFERROR(FIND("kW",[desc]),0)</f>
        <v>0</v>
      </c>
      <c r="M5987">
        <f t="array" ref="M5987">MIN(IFERROR(FIND(IstNumbers,E5987),""))</f>
        <v>33</v>
      </c>
      <c r="N5987" s="1" t="b">
        <f>IF([first '# in desc]&lt;[pos kw in desc],MID([desc],[pos kw in desc]-7,7))</f>
        <v>0</v>
      </c>
      <c r="O59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87" s="1" t="str">
        <f>TRIM(IF([first '# in desc]&lt;[pos kw in desc],MID([desc],[pos kw in desc]-6,6),FALSE))</f>
        <v>FALSCH</v>
      </c>
      <c r="Q5987" s="1" t="b">
        <f>IF(LEN([manuell])=0,IFERROR([kw fine in title]*1,IFERROR(SUMPRODUCT(COUNTIF(IsDigits,MID([kw in desc],ROW($A$1:$A$150),1)))=LEN([kw in desc]),#N/A)),[manuell])</f>
        <v>0</v>
      </c>
      <c r="R5987" s="1" t="str">
        <f>IF([pos kw in title]&gt;0,MID(J5987,#REF!,4),IF([first '# in title]&gt;0,MID([title],[first '# in title],3),IF([first '# in title]&gt;0,MID([desc],#REF!,3),VLOOKUP([productid],$G$2:$R$1386,8))))</f>
        <v>146</v>
      </c>
      <c r="S5987" s="1" t="e">
        <f>IF([kw in desc]=[kw rough in title],[kw in desc]*1,IFERROR(LEFT([kw_dirty],3)*1,IFERROR(LEFT([kw_dirty],2)*1,"n.a.")))</f>
        <v>#N/A</v>
      </c>
      <c r="T5987" s="1"/>
      <c r="U5987" s="1" t="e">
        <f>VLOOKUP(Tabelle1[[#This Row],[productid]],Tabelle2[#All],2,FALSE)</f>
        <v>#N/A</v>
      </c>
    </row>
    <row r="5988" spans="1:21" hidden="1">
      <c r="A5988" t="s">
        <v>1945</v>
      </c>
      <c r="B5988">
        <v>4020</v>
      </c>
      <c r="C5988">
        <v>289859</v>
      </c>
      <c r="D5988" t="s">
        <v>9827</v>
      </c>
      <c r="E5988" t="s">
        <v>9016</v>
      </c>
      <c r="F5988">
        <v>18406</v>
      </c>
      <c r="G5988">
        <v>1750863</v>
      </c>
      <c r="H5988">
        <f t="shared" si="93"/>
        <v>0</v>
      </c>
      <c r="I5988">
        <f t="array" ref="I5988">MIN(IFERROR(FIND(IstNumbers,A5988),""))</f>
        <v>13</v>
      </c>
      <c r="J5988" s="1" t="e">
        <f>IF([first '# in title]&lt;[pos kw in title],MID([title],[pos kw in title]-6,6),#N/A)</f>
        <v>#N/A</v>
      </c>
      <c r="K5988" s="1" t="e">
        <f>IFERROR(MID(SUBSTITUTE([kw rough in title],",","."),FIND("(",[kw rough in title])+1,20),SUBSTITUTE(IFERROR(MID([kw rough in title],FIND(" ",[kw rough in title])+1,20),[kw rough in title]),",","."))</f>
        <v>#N/A</v>
      </c>
      <c r="L5988" s="1">
        <f>IFERROR(FIND("kW",[desc]),0)</f>
        <v>70</v>
      </c>
      <c r="M5988">
        <f t="array" ref="M5988">MIN(IFERROR(FIND(IstNumbers,E5988),""))</f>
        <v>34</v>
      </c>
      <c r="N5988" s="1" t="str">
        <f>IF([first '# in desc]&lt;[pos kw in desc],MID([desc],[pos kw in desc]-7,7))</f>
        <v xml:space="preserve">­me 42 </v>
      </c>
      <c r="O59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88" s="1" t="str">
        <f>TRIM(IF([first '# in desc]&lt;[pos kw in desc],MID([desc],[pos kw in desc]-6,6),FALSE))</f>
        <v>me 42</v>
      </c>
      <c r="Q5988" s="1" t="b">
        <f>IF(LEN([manuell])=0,IFERROR([kw fine in title]*1,IFERROR(SUMPRODUCT(COUNTIF(IsDigits,MID([kw in desc],ROW($A$1:$A$150),1)))=LEN([kw in desc]),#N/A)),[manuell])</f>
        <v>0</v>
      </c>
      <c r="R5988" s="1" t="str">
        <f>IF([pos kw in title]&gt;0,MID(J5988,#REF!,4),IF([first '# in title]&gt;0,MID([title],[first '# in title],3),IF([first '# in title]&gt;0,MID([desc],#REF!,3),VLOOKUP([productid],$G$2:$R$1386,8))))</f>
        <v xml:space="preserve">42 </v>
      </c>
      <c r="S5988" s="1" t="e">
        <f>IF([kw in desc]=[kw rough in title],[kw in desc]*1,IFERROR(LEFT([kw_dirty],3)*1,IFERROR(LEFT([kw_dirty],2)*1,"n.a.")))</f>
        <v>#N/A</v>
      </c>
      <c r="T5988" s="1"/>
      <c r="U5988" s="1">
        <f>VLOOKUP(Tabelle1[[#This Row],[productid]],Tabelle2[#All],2,FALSE)</f>
        <v>42</v>
      </c>
    </row>
    <row r="5989" spans="1:21">
      <c r="A5989" t="s">
        <v>1935</v>
      </c>
      <c r="B5989">
        <v>3600</v>
      </c>
      <c r="C5989">
        <v>289859</v>
      </c>
      <c r="D5989" t="s">
        <v>9828</v>
      </c>
      <c r="E5989" t="s">
        <v>9829</v>
      </c>
      <c r="F5989">
        <v>18406</v>
      </c>
      <c r="G5989">
        <v>2286143</v>
      </c>
      <c r="H5989">
        <f t="shared" si="93"/>
        <v>0</v>
      </c>
      <c r="I5989">
        <f t="array" ref="I5989">MIN(IFERROR(FIND(IstNumbers,A5989),""))</f>
        <v>13</v>
      </c>
      <c r="J5989" s="1" t="e">
        <f>IF([first '# in title]&lt;[pos kw in title],MID([title],[pos kw in title]-6,6),#N/A)</f>
        <v>#N/A</v>
      </c>
      <c r="K5989" s="1" t="e">
        <f>IFERROR(MID(SUBSTITUTE([kw rough in title],",","."),FIND("(",[kw rough in title])+1,20),SUBSTITUTE(IFERROR(MID([kw rough in title],FIND(" ",[kw rough in title])+1,20),[kw rough in title]),",","."))</f>
        <v>#N/A</v>
      </c>
      <c r="L5989" s="1">
        <f>IFERROR(FIND("kW",[desc]),0)</f>
        <v>0</v>
      </c>
      <c r="M5989">
        <f t="array" ref="M5989">MIN(IFERROR(FIND(IstNumbers,E5989),""))</f>
        <v>33</v>
      </c>
      <c r="N5989" s="1" t="b">
        <f>IF([first '# in desc]&lt;[pos kw in desc],MID([desc],[pos kw in desc]-7,7))</f>
        <v>0</v>
      </c>
      <c r="O59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89" s="1" t="str">
        <f>TRIM(IF([first '# in desc]&lt;[pos kw in desc],MID([desc],[pos kw in desc]-6,6),FALSE))</f>
        <v>FALSCH</v>
      </c>
      <c r="Q5989" s="1" t="b">
        <f>IF(LEN([manuell])=0,IFERROR([kw fine in title]*1,IFERROR(SUMPRODUCT(COUNTIF(IsDigits,MID([kw in desc],ROW($A$1:$A$150),1)))=LEN([kw in desc]),#N/A)),[manuell])</f>
        <v>0</v>
      </c>
      <c r="R5989" s="1" t="str">
        <f>IF([pos kw in title]&gt;0,MID(J5989,#REF!,4),IF([first '# in title]&gt;0,MID([title],[first '# in title],3),IF([first '# in title]&gt;0,MID([desc],#REF!,3),VLOOKUP([productid],$G$2:$R$1386,8))))</f>
        <v>146</v>
      </c>
      <c r="S5989" s="1" t="e">
        <f>IF([kw in desc]=[kw rough in title],[kw in desc]*1,IFERROR(LEFT([kw_dirty],3)*1,IFERROR(LEFT([kw_dirty],2)*1,"n.a.")))</f>
        <v>#N/A</v>
      </c>
      <c r="T5989" s="1"/>
      <c r="U5989" s="1" t="e">
        <f>VLOOKUP(Tabelle1[[#This Row],[productid]],Tabelle2[#All],2,FALSE)</f>
        <v>#N/A</v>
      </c>
    </row>
    <row r="5990" spans="1:21" hidden="1">
      <c r="A5990" t="s">
        <v>1945</v>
      </c>
      <c r="B5990">
        <v>4020</v>
      </c>
      <c r="C5990">
        <v>289859</v>
      </c>
      <c r="D5990" t="s">
        <v>9830</v>
      </c>
      <c r="E5990" t="s">
        <v>8758</v>
      </c>
      <c r="F5990">
        <v>18406</v>
      </c>
      <c r="G5990">
        <v>1750863</v>
      </c>
      <c r="H5990">
        <f t="shared" si="93"/>
        <v>0</v>
      </c>
      <c r="I5990">
        <f t="array" ref="I5990">MIN(IFERROR(FIND(IstNumbers,A5990),""))</f>
        <v>13</v>
      </c>
      <c r="J5990" s="1" t="e">
        <f>IF([first '# in title]&lt;[pos kw in title],MID([title],[pos kw in title]-6,6),#N/A)</f>
        <v>#N/A</v>
      </c>
      <c r="K5990" s="1" t="e">
        <f>IFERROR(MID(SUBSTITUTE([kw rough in title],",","."),FIND("(",[kw rough in title])+1,20),SUBSTITUTE(IFERROR(MID([kw rough in title],FIND(" ",[kw rough in title])+1,20),[kw rough in title]),",","."))</f>
        <v>#N/A</v>
      </c>
      <c r="L5990" s="1">
        <f>IFERROR(FIND("kW",[desc]),0)</f>
        <v>70</v>
      </c>
      <c r="M5990">
        <f t="array" ref="M5990">MIN(IFERROR(FIND(IstNumbers,E5990),""))</f>
        <v>34</v>
      </c>
      <c r="N5990" s="1" t="str">
        <f>IF([first '# in desc]&lt;[pos kw in desc],MID([desc],[pos kw in desc]-7,7))</f>
        <v xml:space="preserve">­me 42 </v>
      </c>
      <c r="O59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0" s="1" t="str">
        <f>TRIM(IF([first '# in desc]&lt;[pos kw in desc],MID([desc],[pos kw in desc]-6,6),FALSE))</f>
        <v>me 42</v>
      </c>
      <c r="Q5990" s="1" t="b">
        <f>IF(LEN([manuell])=0,IFERROR([kw fine in title]*1,IFERROR(SUMPRODUCT(COUNTIF(IsDigits,MID([kw in desc],ROW($A$1:$A$150),1)))=LEN([kw in desc]),#N/A)),[manuell])</f>
        <v>0</v>
      </c>
      <c r="R5990" s="1" t="str">
        <f>IF([pos kw in title]&gt;0,MID(J5990,#REF!,4),IF([first '# in title]&gt;0,MID([title],[first '# in title],3),IF([first '# in title]&gt;0,MID([desc],#REF!,3),VLOOKUP([productid],$G$2:$R$1386,8))))</f>
        <v xml:space="preserve">42 </v>
      </c>
      <c r="S5990" s="1" t="e">
        <f>IF([kw in desc]=[kw rough in title],[kw in desc]*1,IFERROR(LEFT([kw_dirty],3)*1,IFERROR(LEFT([kw_dirty],2)*1,"n.a.")))</f>
        <v>#N/A</v>
      </c>
      <c r="T5990" s="1"/>
      <c r="U5990" s="1">
        <f>VLOOKUP(Tabelle1[[#This Row],[productid]],Tabelle2[#All],2,FALSE)</f>
        <v>42</v>
      </c>
    </row>
    <row r="5991" spans="1:21" hidden="1">
      <c r="A5991" t="s">
        <v>1945</v>
      </c>
      <c r="B5991">
        <v>4025</v>
      </c>
      <c r="C5991">
        <v>289859</v>
      </c>
      <c r="D5991" t="s">
        <v>9831</v>
      </c>
      <c r="E5991" t="s">
        <v>9039</v>
      </c>
      <c r="F5991">
        <v>18406</v>
      </c>
      <c r="G5991">
        <v>1750863</v>
      </c>
      <c r="H5991">
        <f t="shared" si="93"/>
        <v>0</v>
      </c>
      <c r="I5991">
        <f t="array" ref="I5991">MIN(IFERROR(FIND(IstNumbers,A5991),""))</f>
        <v>13</v>
      </c>
      <c r="J5991" s="1" t="e">
        <f>IF([first '# in title]&lt;[pos kw in title],MID([title],[pos kw in title]-6,6),#N/A)</f>
        <v>#N/A</v>
      </c>
      <c r="K5991" s="1" t="e">
        <f>IFERROR(MID(SUBSTITUTE([kw rough in title],",","."),FIND("(",[kw rough in title])+1,20),SUBSTITUTE(IFERROR(MID([kw rough in title],FIND(" ",[kw rough in title])+1,20),[kw rough in title]),",","."))</f>
        <v>#N/A</v>
      </c>
      <c r="L5991" s="1">
        <f>IFERROR(FIND("kW",[desc]),0)</f>
        <v>70</v>
      </c>
      <c r="M5991">
        <f t="array" ref="M5991">MIN(IFERROR(FIND(IstNumbers,E5991),""))</f>
        <v>34</v>
      </c>
      <c r="N5991" s="1" t="str">
        <f>IF([first '# in desc]&lt;[pos kw in desc],MID([desc],[pos kw in desc]-7,7))</f>
        <v xml:space="preserve">­me 42 </v>
      </c>
      <c r="O599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1" s="1" t="str">
        <f>TRIM(IF([first '# in desc]&lt;[pos kw in desc],MID([desc],[pos kw in desc]-6,6),FALSE))</f>
        <v>me 42</v>
      </c>
      <c r="Q5991" s="1" t="b">
        <f>IF(LEN([manuell])=0,IFERROR([kw fine in title]*1,IFERROR(SUMPRODUCT(COUNTIF(IsDigits,MID([kw in desc],ROW($A$1:$A$150),1)))=LEN([kw in desc]),#N/A)),[manuell])</f>
        <v>0</v>
      </c>
      <c r="R5991" s="1" t="str">
        <f>IF([pos kw in title]&gt;0,MID(J5991,#REF!,4),IF([first '# in title]&gt;0,MID([title],[first '# in title],3),IF([first '# in title]&gt;0,MID([desc],#REF!,3),VLOOKUP([productid],$G$2:$R$1386,8))))</f>
        <v xml:space="preserve">42 </v>
      </c>
      <c r="S5991" s="1" t="e">
        <f>IF([kw in desc]=[kw rough in title],[kw in desc]*1,IFERROR(LEFT([kw_dirty],3)*1,IFERROR(LEFT([kw_dirty],2)*1,"n.a.")))</f>
        <v>#N/A</v>
      </c>
      <c r="T5991" s="1"/>
      <c r="U5991" s="1">
        <f>VLOOKUP(Tabelle1[[#This Row],[productid]],Tabelle2[#All],2,FALSE)</f>
        <v>42</v>
      </c>
    </row>
    <row r="5992" spans="1:21" hidden="1">
      <c r="A5992" t="s">
        <v>1945</v>
      </c>
      <c r="B5992">
        <v>4025</v>
      </c>
      <c r="C5992">
        <v>289859</v>
      </c>
      <c r="D5992" t="s">
        <v>9832</v>
      </c>
      <c r="E5992" t="s">
        <v>9044</v>
      </c>
      <c r="F5992">
        <v>18406</v>
      </c>
      <c r="G5992">
        <v>1750863</v>
      </c>
      <c r="H5992">
        <f t="shared" si="93"/>
        <v>0</v>
      </c>
      <c r="I5992">
        <f t="array" ref="I5992">MIN(IFERROR(FIND(IstNumbers,A5992),""))</f>
        <v>13</v>
      </c>
      <c r="J5992" s="1" t="e">
        <f>IF([first '# in title]&lt;[pos kw in title],MID([title],[pos kw in title]-6,6),#N/A)</f>
        <v>#N/A</v>
      </c>
      <c r="K5992" s="1" t="e">
        <f>IFERROR(MID(SUBSTITUTE([kw rough in title],",","."),FIND("(",[kw rough in title])+1,20),SUBSTITUTE(IFERROR(MID([kw rough in title],FIND(" ",[kw rough in title])+1,20),[kw rough in title]),",","."))</f>
        <v>#N/A</v>
      </c>
      <c r="L5992" s="1">
        <f>IFERROR(FIND("kW",[desc]),0)</f>
        <v>70</v>
      </c>
      <c r="M5992">
        <f t="array" ref="M5992">MIN(IFERROR(FIND(IstNumbers,E5992),""))</f>
        <v>34</v>
      </c>
      <c r="N5992" s="1" t="str">
        <f>IF([first '# in desc]&lt;[pos kw in desc],MID([desc],[pos kw in desc]-7,7))</f>
        <v xml:space="preserve">­me 42 </v>
      </c>
      <c r="O59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2" s="1" t="str">
        <f>TRIM(IF([first '# in desc]&lt;[pos kw in desc],MID([desc],[pos kw in desc]-6,6),FALSE))</f>
        <v>me 42</v>
      </c>
      <c r="Q5992" s="1" t="b">
        <f>IF(LEN([manuell])=0,IFERROR([kw fine in title]*1,IFERROR(SUMPRODUCT(COUNTIF(IsDigits,MID([kw in desc],ROW($A$1:$A$150),1)))=LEN([kw in desc]),#N/A)),[manuell])</f>
        <v>0</v>
      </c>
      <c r="R5992" s="1" t="str">
        <f>IF([pos kw in title]&gt;0,MID(J5992,#REF!,4),IF([first '# in title]&gt;0,MID([title],[first '# in title],3),IF([first '# in title]&gt;0,MID([desc],#REF!,3),VLOOKUP([productid],$G$2:$R$1386,8))))</f>
        <v xml:space="preserve">42 </v>
      </c>
      <c r="S5992" s="1" t="e">
        <f>IF([kw in desc]=[kw rough in title],[kw in desc]*1,IFERROR(LEFT([kw_dirty],3)*1,IFERROR(LEFT([kw_dirty],2)*1,"n.a.")))</f>
        <v>#N/A</v>
      </c>
      <c r="T5992" s="1"/>
      <c r="U5992" s="1">
        <f>VLOOKUP(Tabelle1[[#This Row],[productid]],Tabelle2[#All],2,FALSE)</f>
        <v>42</v>
      </c>
    </row>
    <row r="5993" spans="1:21" hidden="1">
      <c r="A5993" t="s">
        <v>1945</v>
      </c>
      <c r="B5993">
        <v>4025</v>
      </c>
      <c r="C5993">
        <v>289859</v>
      </c>
      <c r="D5993" t="s">
        <v>9833</v>
      </c>
      <c r="E5993" t="s">
        <v>9049</v>
      </c>
      <c r="F5993">
        <v>18406</v>
      </c>
      <c r="G5993">
        <v>1750863</v>
      </c>
      <c r="H5993">
        <f t="shared" si="93"/>
        <v>0</v>
      </c>
      <c r="I5993">
        <f t="array" ref="I5993">MIN(IFERROR(FIND(IstNumbers,A5993),""))</f>
        <v>13</v>
      </c>
      <c r="J5993" s="1" t="e">
        <f>IF([first '# in title]&lt;[pos kw in title],MID([title],[pos kw in title]-6,6),#N/A)</f>
        <v>#N/A</v>
      </c>
      <c r="K5993" s="1" t="e">
        <f>IFERROR(MID(SUBSTITUTE([kw rough in title],",","."),FIND("(",[kw rough in title])+1,20),SUBSTITUTE(IFERROR(MID([kw rough in title],FIND(" ",[kw rough in title])+1,20),[kw rough in title]),",","."))</f>
        <v>#N/A</v>
      </c>
      <c r="L5993" s="1">
        <f>IFERROR(FIND("kW",[desc]),0)</f>
        <v>70</v>
      </c>
      <c r="M5993">
        <f t="array" ref="M5993">MIN(IFERROR(FIND(IstNumbers,E5993),""))</f>
        <v>34</v>
      </c>
      <c r="N5993" s="1" t="str">
        <f>IF([first '# in desc]&lt;[pos kw in desc],MID([desc],[pos kw in desc]-7,7))</f>
        <v xml:space="preserve">­me 42 </v>
      </c>
      <c r="O599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3" s="1" t="str">
        <f>TRIM(IF([first '# in desc]&lt;[pos kw in desc],MID([desc],[pos kw in desc]-6,6),FALSE))</f>
        <v>me 42</v>
      </c>
      <c r="Q5993" s="1" t="b">
        <f>IF(LEN([manuell])=0,IFERROR([kw fine in title]*1,IFERROR(SUMPRODUCT(COUNTIF(IsDigits,MID([kw in desc],ROW($A$1:$A$150),1)))=LEN([kw in desc]),#N/A)),[manuell])</f>
        <v>0</v>
      </c>
      <c r="R5993" s="1" t="str">
        <f>IF([pos kw in title]&gt;0,MID(J5993,#REF!,4),IF([first '# in title]&gt;0,MID([title],[first '# in title],3),IF([first '# in title]&gt;0,MID([desc],#REF!,3),VLOOKUP([productid],$G$2:$R$1386,8))))</f>
        <v xml:space="preserve">42 </v>
      </c>
      <c r="S5993" s="1" t="e">
        <f>IF([kw in desc]=[kw rough in title],[kw in desc]*1,IFERROR(LEFT([kw_dirty],3)*1,IFERROR(LEFT([kw_dirty],2)*1,"n.a.")))</f>
        <v>#N/A</v>
      </c>
      <c r="T5993" s="1"/>
      <c r="U5993" s="1">
        <f>VLOOKUP(Tabelle1[[#This Row],[productid]],Tabelle2[#All],2,FALSE)</f>
        <v>42</v>
      </c>
    </row>
    <row r="5994" spans="1:21" hidden="1">
      <c r="A5994" t="s">
        <v>1945</v>
      </c>
      <c r="B5994">
        <v>4030</v>
      </c>
      <c r="C5994">
        <v>289859</v>
      </c>
      <c r="D5994" t="s">
        <v>9834</v>
      </c>
      <c r="E5994" t="s">
        <v>9068</v>
      </c>
      <c r="F5994">
        <v>18406</v>
      </c>
      <c r="G5994">
        <v>1750863</v>
      </c>
      <c r="H5994">
        <f t="shared" si="93"/>
        <v>0</v>
      </c>
      <c r="I5994">
        <f t="array" ref="I5994">MIN(IFERROR(FIND(IstNumbers,A5994),""))</f>
        <v>13</v>
      </c>
      <c r="J5994" s="1" t="e">
        <f>IF([first '# in title]&lt;[pos kw in title],MID([title],[pos kw in title]-6,6),#N/A)</f>
        <v>#N/A</v>
      </c>
      <c r="K5994" s="1" t="e">
        <f>IFERROR(MID(SUBSTITUTE([kw rough in title],",","."),FIND("(",[kw rough in title])+1,20),SUBSTITUTE(IFERROR(MID([kw rough in title],FIND(" ",[kw rough in title])+1,20),[kw rough in title]),",","."))</f>
        <v>#N/A</v>
      </c>
      <c r="L5994" s="1">
        <f>IFERROR(FIND("kW",[desc]),0)</f>
        <v>70</v>
      </c>
      <c r="M5994">
        <f t="array" ref="M5994">MIN(IFERROR(FIND(IstNumbers,E5994),""))</f>
        <v>34</v>
      </c>
      <c r="N5994" s="1" t="str">
        <f>IF([first '# in desc]&lt;[pos kw in desc],MID([desc],[pos kw in desc]-7,7))</f>
        <v xml:space="preserve">­me 42 </v>
      </c>
      <c r="O59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4" s="1" t="str">
        <f>TRIM(IF([first '# in desc]&lt;[pos kw in desc],MID([desc],[pos kw in desc]-6,6),FALSE))</f>
        <v>me 42</v>
      </c>
      <c r="Q5994" s="1" t="b">
        <f>IF(LEN([manuell])=0,IFERROR([kw fine in title]*1,IFERROR(SUMPRODUCT(COUNTIF(IsDigits,MID([kw in desc],ROW($A$1:$A$150),1)))=LEN([kw in desc]),#N/A)),[manuell])</f>
        <v>0</v>
      </c>
      <c r="R5994" s="1" t="str">
        <f>IF([pos kw in title]&gt;0,MID(J5994,#REF!,4),IF([first '# in title]&gt;0,MID([title],[first '# in title],3),IF([first '# in title]&gt;0,MID([desc],#REF!,3),VLOOKUP([productid],$G$2:$R$1386,8))))</f>
        <v xml:space="preserve">42 </v>
      </c>
      <c r="S5994" s="1" t="e">
        <f>IF([kw in desc]=[kw rough in title],[kw in desc]*1,IFERROR(LEFT([kw_dirty],3)*1,IFERROR(LEFT([kw_dirty],2)*1,"n.a.")))</f>
        <v>#N/A</v>
      </c>
      <c r="T5994" s="1"/>
      <c r="U5994" s="1">
        <f>VLOOKUP(Tabelle1[[#This Row],[productid]],Tabelle2[#All],2,FALSE)</f>
        <v>42</v>
      </c>
    </row>
    <row r="5995" spans="1:21" hidden="1">
      <c r="A5995" t="s">
        <v>1945</v>
      </c>
      <c r="B5995">
        <v>4030</v>
      </c>
      <c r="C5995">
        <v>289859</v>
      </c>
      <c r="D5995" t="s">
        <v>9835</v>
      </c>
      <c r="E5995" t="s">
        <v>8005</v>
      </c>
      <c r="F5995">
        <v>18406</v>
      </c>
      <c r="G5995">
        <v>1750863</v>
      </c>
      <c r="H5995">
        <f t="shared" si="93"/>
        <v>0</v>
      </c>
      <c r="I5995">
        <f t="array" ref="I5995">MIN(IFERROR(FIND(IstNumbers,A5995),""))</f>
        <v>13</v>
      </c>
      <c r="J5995" s="1" t="e">
        <f>IF([first '# in title]&lt;[pos kw in title],MID([title],[pos kw in title]-6,6),#N/A)</f>
        <v>#N/A</v>
      </c>
      <c r="K5995" s="1" t="e">
        <f>IFERROR(MID(SUBSTITUTE([kw rough in title],",","."),FIND("(",[kw rough in title])+1,20),SUBSTITUTE(IFERROR(MID([kw rough in title],FIND(" ",[kw rough in title])+1,20),[kw rough in title]),",","."))</f>
        <v>#N/A</v>
      </c>
      <c r="L5995" s="1">
        <f>IFERROR(FIND("kW",[desc]),0)</f>
        <v>70</v>
      </c>
      <c r="M5995">
        <f t="array" ref="M5995">MIN(IFERROR(FIND(IstNumbers,E5995),""))</f>
        <v>34</v>
      </c>
      <c r="N5995" s="1" t="str">
        <f>IF([first '# in desc]&lt;[pos kw in desc],MID([desc],[pos kw in desc]-7,7))</f>
        <v xml:space="preserve">­me 42 </v>
      </c>
      <c r="O599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5" s="1" t="str">
        <f>TRIM(IF([first '# in desc]&lt;[pos kw in desc],MID([desc],[pos kw in desc]-6,6),FALSE))</f>
        <v>me 42</v>
      </c>
      <c r="Q5995" s="1" t="b">
        <f>IF(LEN([manuell])=0,IFERROR([kw fine in title]*1,IFERROR(SUMPRODUCT(COUNTIF(IsDigits,MID([kw in desc],ROW($A$1:$A$150),1)))=LEN([kw in desc]),#N/A)),[manuell])</f>
        <v>0</v>
      </c>
      <c r="R5995" s="1" t="str">
        <f>IF([pos kw in title]&gt;0,MID(J5995,#REF!,4),IF([first '# in title]&gt;0,MID([title],[first '# in title],3),IF([first '# in title]&gt;0,MID([desc],#REF!,3),VLOOKUP([productid],$G$2:$R$1386,8))))</f>
        <v xml:space="preserve">42 </v>
      </c>
      <c r="S5995" s="1" t="e">
        <f>IF([kw in desc]=[kw rough in title],[kw in desc]*1,IFERROR(LEFT([kw_dirty],3)*1,IFERROR(LEFT([kw_dirty],2)*1,"n.a.")))</f>
        <v>#N/A</v>
      </c>
      <c r="T5995" s="1"/>
      <c r="U5995" s="1">
        <f>VLOOKUP(Tabelle1[[#This Row],[productid]],Tabelle2[#All],2,FALSE)</f>
        <v>42</v>
      </c>
    </row>
    <row r="5996" spans="1:21" hidden="1">
      <c r="A5996" t="s">
        <v>1945</v>
      </c>
      <c r="B5996">
        <v>4030</v>
      </c>
      <c r="C5996">
        <v>289859</v>
      </c>
      <c r="D5996" t="s">
        <v>9836</v>
      </c>
      <c r="E5996" t="s">
        <v>9058</v>
      </c>
      <c r="F5996">
        <v>18406</v>
      </c>
      <c r="G5996">
        <v>1750863</v>
      </c>
      <c r="H5996">
        <f t="shared" si="93"/>
        <v>0</v>
      </c>
      <c r="I5996">
        <f t="array" ref="I5996">MIN(IFERROR(FIND(IstNumbers,A5996),""))</f>
        <v>13</v>
      </c>
      <c r="J5996" s="1" t="e">
        <f>IF([first '# in title]&lt;[pos kw in title],MID([title],[pos kw in title]-6,6),#N/A)</f>
        <v>#N/A</v>
      </c>
      <c r="K5996" s="1" t="e">
        <f>IFERROR(MID(SUBSTITUTE([kw rough in title],",","."),FIND("(",[kw rough in title])+1,20),SUBSTITUTE(IFERROR(MID([kw rough in title],FIND(" ",[kw rough in title])+1,20),[kw rough in title]),",","."))</f>
        <v>#N/A</v>
      </c>
      <c r="L5996" s="1">
        <f>IFERROR(FIND("kW",[desc]),0)</f>
        <v>70</v>
      </c>
      <c r="M5996">
        <f t="array" ref="M5996">MIN(IFERROR(FIND(IstNumbers,E5996),""))</f>
        <v>34</v>
      </c>
      <c r="N5996" s="1" t="str">
        <f>IF([first '# in desc]&lt;[pos kw in desc],MID([desc],[pos kw in desc]-7,7))</f>
        <v xml:space="preserve">­me 42 </v>
      </c>
      <c r="O59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6" s="1" t="str">
        <f>TRIM(IF([first '# in desc]&lt;[pos kw in desc],MID([desc],[pos kw in desc]-6,6),FALSE))</f>
        <v>me 42</v>
      </c>
      <c r="Q5996" s="1" t="b">
        <f>IF(LEN([manuell])=0,IFERROR([kw fine in title]*1,IFERROR(SUMPRODUCT(COUNTIF(IsDigits,MID([kw in desc],ROW($A$1:$A$150),1)))=LEN([kw in desc]),#N/A)),[manuell])</f>
        <v>0</v>
      </c>
      <c r="R5996" s="1" t="str">
        <f>IF([pos kw in title]&gt;0,MID(J5996,#REF!,4),IF([first '# in title]&gt;0,MID([title],[first '# in title],3),IF([first '# in title]&gt;0,MID([desc],#REF!,3),VLOOKUP([productid],$G$2:$R$1386,8))))</f>
        <v xml:space="preserve">42 </v>
      </c>
      <c r="S5996" s="1" t="e">
        <f>IF([kw in desc]=[kw rough in title],[kw in desc]*1,IFERROR(LEFT([kw_dirty],3)*1,IFERROR(LEFT([kw_dirty],2)*1,"n.a.")))</f>
        <v>#N/A</v>
      </c>
      <c r="T5996" s="1"/>
      <c r="U5996" s="1">
        <f>VLOOKUP(Tabelle1[[#This Row],[productid]],Tabelle2[#All],2,FALSE)</f>
        <v>42</v>
      </c>
    </row>
    <row r="5997" spans="1:21" hidden="1">
      <c r="A5997" t="s">
        <v>1945</v>
      </c>
      <c r="B5997">
        <v>4030</v>
      </c>
      <c r="C5997">
        <v>289859</v>
      </c>
      <c r="D5997" t="s">
        <v>9837</v>
      </c>
      <c r="E5997" t="s">
        <v>9063</v>
      </c>
      <c r="F5997">
        <v>18406</v>
      </c>
      <c r="G5997">
        <v>1750863</v>
      </c>
      <c r="H5997">
        <f t="shared" si="93"/>
        <v>0</v>
      </c>
      <c r="I5997">
        <f t="array" ref="I5997">MIN(IFERROR(FIND(IstNumbers,A5997),""))</f>
        <v>13</v>
      </c>
      <c r="J5997" s="1" t="e">
        <f>IF([first '# in title]&lt;[pos kw in title],MID([title],[pos kw in title]-6,6),#N/A)</f>
        <v>#N/A</v>
      </c>
      <c r="K5997" s="1" t="e">
        <f>IFERROR(MID(SUBSTITUTE([kw rough in title],",","."),FIND("(",[kw rough in title])+1,20),SUBSTITUTE(IFERROR(MID([kw rough in title],FIND(" ",[kw rough in title])+1,20),[kw rough in title]),",","."))</f>
        <v>#N/A</v>
      </c>
      <c r="L5997" s="1">
        <f>IFERROR(FIND("kW",[desc]),0)</f>
        <v>70</v>
      </c>
      <c r="M5997">
        <f t="array" ref="M5997">MIN(IFERROR(FIND(IstNumbers,E5997),""))</f>
        <v>34</v>
      </c>
      <c r="N5997" s="1" t="str">
        <f>IF([first '# in desc]&lt;[pos kw in desc],MID([desc],[pos kw in desc]-7,7))</f>
        <v xml:space="preserve">­me 42 </v>
      </c>
      <c r="O599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7" s="1" t="str">
        <f>TRIM(IF([first '# in desc]&lt;[pos kw in desc],MID([desc],[pos kw in desc]-6,6),FALSE))</f>
        <v>me 42</v>
      </c>
      <c r="Q5997" s="1" t="b">
        <f>IF(LEN([manuell])=0,IFERROR([kw fine in title]*1,IFERROR(SUMPRODUCT(COUNTIF(IsDigits,MID([kw in desc],ROW($A$1:$A$150),1)))=LEN([kw in desc]),#N/A)),[manuell])</f>
        <v>0</v>
      </c>
      <c r="R5997" s="1" t="str">
        <f>IF([pos kw in title]&gt;0,MID(J5997,#REF!,4),IF([first '# in title]&gt;0,MID([title],[first '# in title],3),IF([first '# in title]&gt;0,MID([desc],#REF!,3),VLOOKUP([productid],$G$2:$R$1386,8))))</f>
        <v xml:space="preserve">42 </v>
      </c>
      <c r="S5997" s="1" t="e">
        <f>IF([kw in desc]=[kw rough in title],[kw in desc]*1,IFERROR(LEFT([kw_dirty],3)*1,IFERROR(LEFT([kw_dirty],2)*1,"n.a.")))</f>
        <v>#N/A</v>
      </c>
      <c r="T5997" s="1"/>
      <c r="U5997" s="1">
        <f>VLOOKUP(Tabelle1[[#This Row],[productid]],Tabelle2[#All],2,FALSE)</f>
        <v>42</v>
      </c>
    </row>
    <row r="5998" spans="1:21" hidden="1">
      <c r="A5998" t="s">
        <v>1945</v>
      </c>
      <c r="B5998">
        <v>4035</v>
      </c>
      <c r="C5998">
        <v>289859</v>
      </c>
      <c r="D5998" t="s">
        <v>9838</v>
      </c>
      <c r="E5998" t="s">
        <v>9080</v>
      </c>
      <c r="F5998">
        <v>18406</v>
      </c>
      <c r="G5998">
        <v>1750863</v>
      </c>
      <c r="H5998">
        <f t="shared" si="93"/>
        <v>0</v>
      </c>
      <c r="I5998">
        <f t="array" ref="I5998">MIN(IFERROR(FIND(IstNumbers,A5998),""))</f>
        <v>13</v>
      </c>
      <c r="J5998" s="1" t="e">
        <f>IF([first '# in title]&lt;[pos kw in title],MID([title],[pos kw in title]-6,6),#N/A)</f>
        <v>#N/A</v>
      </c>
      <c r="K5998" s="1" t="e">
        <f>IFERROR(MID(SUBSTITUTE([kw rough in title],",","."),FIND("(",[kw rough in title])+1,20),SUBSTITUTE(IFERROR(MID([kw rough in title],FIND(" ",[kw rough in title])+1,20),[kw rough in title]),",","."))</f>
        <v>#N/A</v>
      </c>
      <c r="L5998" s="1">
        <f>IFERROR(FIND("kW",[desc]),0)</f>
        <v>70</v>
      </c>
      <c r="M5998">
        <f t="array" ref="M5998">MIN(IFERROR(FIND(IstNumbers,E5998),""))</f>
        <v>34</v>
      </c>
      <c r="N5998" s="1" t="str">
        <f>IF([first '# in desc]&lt;[pos kw in desc],MID([desc],[pos kw in desc]-7,7))</f>
        <v xml:space="preserve">­me 42 </v>
      </c>
      <c r="O59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5998" s="1" t="str">
        <f>TRIM(IF([first '# in desc]&lt;[pos kw in desc],MID([desc],[pos kw in desc]-6,6),FALSE))</f>
        <v>me 42</v>
      </c>
      <c r="Q5998" s="1" t="b">
        <f>IF(LEN([manuell])=0,IFERROR([kw fine in title]*1,IFERROR(SUMPRODUCT(COUNTIF(IsDigits,MID([kw in desc],ROW($A$1:$A$150),1)))=LEN([kw in desc]),#N/A)),[manuell])</f>
        <v>0</v>
      </c>
      <c r="R5998" s="1" t="str">
        <f>IF([pos kw in title]&gt;0,MID(J5998,#REF!,4),IF([first '# in title]&gt;0,MID([title],[first '# in title],3),IF([first '# in title]&gt;0,MID([desc],#REF!,3),VLOOKUP([productid],$G$2:$R$1386,8))))</f>
        <v xml:space="preserve">42 </v>
      </c>
      <c r="S5998" s="1" t="e">
        <f>IF([kw in desc]=[kw rough in title],[kw in desc]*1,IFERROR(LEFT([kw_dirty],3)*1,IFERROR(LEFT([kw_dirty],2)*1,"n.a.")))</f>
        <v>#N/A</v>
      </c>
      <c r="T5998" s="1"/>
      <c r="U5998" s="1">
        <f>VLOOKUP(Tabelle1[[#This Row],[productid]],Tabelle2[#All],2,FALSE)</f>
        <v>42</v>
      </c>
    </row>
    <row r="5999" spans="1:21">
      <c r="A5999" t="s">
        <v>2597</v>
      </c>
      <c r="B5999">
        <v>3610</v>
      </c>
      <c r="C5999">
        <v>289859</v>
      </c>
      <c r="D5999" t="s">
        <v>9839</v>
      </c>
      <c r="E5999" t="s">
        <v>9840</v>
      </c>
      <c r="F5999">
        <v>18406</v>
      </c>
      <c r="G5999">
        <v>2286143</v>
      </c>
      <c r="H5999">
        <f t="shared" si="93"/>
        <v>0</v>
      </c>
      <c r="I5999">
        <f t="array" ref="I5999">MIN(IFERROR(FIND(IstNumbers,A5999),""))</f>
        <v>12</v>
      </c>
      <c r="J5999" s="1" t="e">
        <f>IF([first '# in title]&lt;[pos kw in title],MID([title],[pos kw in title]-6,6),#N/A)</f>
        <v>#N/A</v>
      </c>
      <c r="K5999" s="1" t="e">
        <f>IFERROR(MID(SUBSTITUTE([kw rough in title],",","."),FIND("(",[kw rough in title])+1,20),SUBSTITUTE(IFERROR(MID([kw rough in title],FIND(" ",[kw rough in title])+1,20),[kw rough in title]),",","."))</f>
        <v>#N/A</v>
      </c>
      <c r="L5999" s="1">
        <f>IFERROR(FIND("kW",[desc]),0)</f>
        <v>0</v>
      </c>
      <c r="M5999">
        <f t="array" ref="M5999">MIN(IFERROR(FIND(IstNumbers,E5999),""))</f>
        <v>33</v>
      </c>
      <c r="N5999" s="1" t="b">
        <f>IF([first '# in desc]&lt;[pos kw in desc],MID([desc],[pos kw in desc]-7,7))</f>
        <v>0</v>
      </c>
      <c r="O59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5999" s="1" t="str">
        <f>TRIM(IF([first '# in desc]&lt;[pos kw in desc],MID([desc],[pos kw in desc]-6,6),FALSE))</f>
        <v>FALSCH</v>
      </c>
      <c r="Q5999" s="1" t="b">
        <f>IF(LEN([manuell])=0,IFERROR([kw fine in title]*1,IFERROR(SUMPRODUCT(COUNTIF(IsDigits,MID([kw in desc],ROW($A$1:$A$150),1)))=LEN([kw in desc]),#N/A)),[manuell])</f>
        <v>0</v>
      </c>
      <c r="R5999" s="1" t="str">
        <f>IF([pos kw in title]&gt;0,MID(J5999,#REF!,4),IF([first '# in title]&gt;0,MID([title],[first '# in title],3),IF([first '# in title]&gt;0,MID([desc],#REF!,3),VLOOKUP([productid],$G$2:$R$1386,8))))</f>
        <v>146</v>
      </c>
      <c r="S5999" s="1" t="e">
        <f>IF([kw in desc]=[kw rough in title],[kw in desc]*1,IFERROR(LEFT([kw_dirty],3)*1,IFERROR(LEFT([kw_dirty],2)*1,"n.a.")))</f>
        <v>#N/A</v>
      </c>
      <c r="T5999" s="1"/>
      <c r="U5999" s="1" t="e">
        <f>VLOOKUP(Tabelle1[[#This Row],[productid]],Tabelle2[#All],2,FALSE)</f>
        <v>#N/A</v>
      </c>
    </row>
    <row r="6000" spans="1:21">
      <c r="A6000" t="s">
        <v>2597</v>
      </c>
      <c r="B6000">
        <v>3614</v>
      </c>
      <c r="C6000">
        <v>289859</v>
      </c>
      <c r="D6000" t="s">
        <v>9841</v>
      </c>
      <c r="E6000" t="s">
        <v>9842</v>
      </c>
      <c r="F6000">
        <v>18406</v>
      </c>
      <c r="G6000">
        <v>2286143</v>
      </c>
      <c r="H6000">
        <f t="shared" si="93"/>
        <v>0</v>
      </c>
      <c r="I6000">
        <f t="array" ref="I6000">MIN(IFERROR(FIND(IstNumbers,A6000),""))</f>
        <v>12</v>
      </c>
      <c r="J6000" s="1" t="e">
        <f>IF([first '# in title]&lt;[pos kw in title],MID([title],[pos kw in title]-6,6),#N/A)</f>
        <v>#N/A</v>
      </c>
      <c r="K6000" s="1" t="e">
        <f>IFERROR(MID(SUBSTITUTE([kw rough in title],",","."),FIND("(",[kw rough in title])+1,20),SUBSTITUTE(IFERROR(MID([kw rough in title],FIND(" ",[kw rough in title])+1,20),[kw rough in title]),",","."))</f>
        <v>#N/A</v>
      </c>
      <c r="L6000" s="1">
        <f>IFERROR(FIND("kW",[desc]),0)</f>
        <v>0</v>
      </c>
      <c r="M6000">
        <f t="array" ref="M6000">MIN(IFERROR(FIND(IstNumbers,E6000),""))</f>
        <v>33</v>
      </c>
      <c r="N6000" s="1" t="b">
        <f>IF([first '# in desc]&lt;[pos kw in desc],MID([desc],[pos kw in desc]-7,7))</f>
        <v>0</v>
      </c>
      <c r="O60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00" s="1" t="str">
        <f>TRIM(IF([first '# in desc]&lt;[pos kw in desc],MID([desc],[pos kw in desc]-6,6),FALSE))</f>
        <v>FALSCH</v>
      </c>
      <c r="Q6000" s="1" t="b">
        <f>IF(LEN([manuell])=0,IFERROR([kw fine in title]*1,IFERROR(SUMPRODUCT(COUNTIF(IsDigits,MID([kw in desc],ROW($A$1:$A$150),1)))=LEN([kw in desc]),#N/A)),[manuell])</f>
        <v>0</v>
      </c>
      <c r="R6000" s="1" t="str">
        <f>IF([pos kw in title]&gt;0,MID(J6000,#REF!,4),IF([first '# in title]&gt;0,MID([title],[first '# in title],3),IF([first '# in title]&gt;0,MID([desc],#REF!,3),VLOOKUP([productid],$G$2:$R$1386,8))))</f>
        <v>146</v>
      </c>
      <c r="S6000" s="1" t="e">
        <f>IF([kw in desc]=[kw rough in title],[kw in desc]*1,IFERROR(LEFT([kw_dirty],3)*1,IFERROR(LEFT([kw_dirty],2)*1,"n.a.")))</f>
        <v>#N/A</v>
      </c>
      <c r="T6000" s="1"/>
      <c r="U6000" s="1" t="e">
        <f>VLOOKUP(Tabelle1[[#This Row],[productid]],Tabelle2[#All],2,FALSE)</f>
        <v>#N/A</v>
      </c>
    </row>
    <row r="6001" spans="1:21">
      <c r="A6001" t="s">
        <v>2597</v>
      </c>
      <c r="B6001">
        <v>3615</v>
      </c>
      <c r="C6001">
        <v>289859</v>
      </c>
      <c r="D6001" t="s">
        <v>9843</v>
      </c>
      <c r="E6001" t="s">
        <v>9844</v>
      </c>
      <c r="F6001">
        <v>18406</v>
      </c>
      <c r="G6001">
        <v>2286143</v>
      </c>
      <c r="H6001">
        <f t="shared" si="93"/>
        <v>0</v>
      </c>
      <c r="I6001">
        <f t="array" ref="I6001">MIN(IFERROR(FIND(IstNumbers,A6001),""))</f>
        <v>12</v>
      </c>
      <c r="J6001" s="1" t="e">
        <f>IF([first '# in title]&lt;[pos kw in title],MID([title],[pos kw in title]-6,6),#N/A)</f>
        <v>#N/A</v>
      </c>
      <c r="K6001" s="1" t="e">
        <f>IFERROR(MID(SUBSTITUTE([kw rough in title],",","."),FIND("(",[kw rough in title])+1,20),SUBSTITUTE(IFERROR(MID([kw rough in title],FIND(" ",[kw rough in title])+1,20),[kw rough in title]),",","."))</f>
        <v>#N/A</v>
      </c>
      <c r="L6001" s="1">
        <f>IFERROR(FIND("kW",[desc]),0)</f>
        <v>0</v>
      </c>
      <c r="M6001">
        <f t="array" ref="M6001">MIN(IFERROR(FIND(IstNumbers,E6001),""))</f>
        <v>33</v>
      </c>
      <c r="N6001" s="1" t="b">
        <f>IF([first '# in desc]&lt;[pos kw in desc],MID([desc],[pos kw in desc]-7,7))</f>
        <v>0</v>
      </c>
      <c r="O60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01" s="1" t="str">
        <f>TRIM(IF([first '# in desc]&lt;[pos kw in desc],MID([desc],[pos kw in desc]-6,6),FALSE))</f>
        <v>FALSCH</v>
      </c>
      <c r="Q6001" s="1" t="b">
        <f>IF(LEN([manuell])=0,IFERROR([kw fine in title]*1,IFERROR(SUMPRODUCT(COUNTIF(IsDigits,MID([kw in desc],ROW($A$1:$A$150),1)))=LEN([kw in desc]),#N/A)),[manuell])</f>
        <v>0</v>
      </c>
      <c r="R6001" s="1" t="str">
        <f>IF([pos kw in title]&gt;0,MID(J6001,#REF!,4),IF([first '# in title]&gt;0,MID([title],[first '# in title],3),IF([first '# in title]&gt;0,MID([desc],#REF!,3),VLOOKUP([productid],$G$2:$R$1386,8))))</f>
        <v>146</v>
      </c>
      <c r="S6001" s="1" t="e">
        <f>IF([kw in desc]=[kw rough in title],[kw in desc]*1,IFERROR(LEFT([kw_dirty],3)*1,IFERROR(LEFT([kw_dirty],2)*1,"n.a.")))</f>
        <v>#N/A</v>
      </c>
      <c r="T6001" s="1"/>
      <c r="U6001" s="1" t="e">
        <f>VLOOKUP(Tabelle1[[#This Row],[productid]],Tabelle2[#All],2,FALSE)</f>
        <v>#N/A</v>
      </c>
    </row>
    <row r="6002" spans="1:21">
      <c r="A6002" t="s">
        <v>2597</v>
      </c>
      <c r="B6002">
        <v>3625</v>
      </c>
      <c r="C6002">
        <v>289859</v>
      </c>
      <c r="D6002" t="s">
        <v>9845</v>
      </c>
      <c r="E6002" t="s">
        <v>9846</v>
      </c>
      <c r="F6002">
        <v>18406</v>
      </c>
      <c r="G6002">
        <v>2286143</v>
      </c>
      <c r="H6002">
        <f t="shared" si="93"/>
        <v>0</v>
      </c>
      <c r="I6002">
        <f t="array" ref="I6002">MIN(IFERROR(FIND(IstNumbers,A6002),""))</f>
        <v>12</v>
      </c>
      <c r="J6002" s="1" t="e">
        <f>IF([first '# in title]&lt;[pos kw in title],MID([title],[pos kw in title]-6,6),#N/A)</f>
        <v>#N/A</v>
      </c>
      <c r="K6002" s="1" t="e">
        <f>IFERROR(MID(SUBSTITUTE([kw rough in title],",","."),FIND("(",[kw rough in title])+1,20),SUBSTITUTE(IFERROR(MID([kw rough in title],FIND(" ",[kw rough in title])+1,20),[kw rough in title]),",","."))</f>
        <v>#N/A</v>
      </c>
      <c r="L6002" s="1">
        <f>IFERROR(FIND("kW",[desc]),0)</f>
        <v>0</v>
      </c>
      <c r="M6002">
        <f t="array" ref="M6002">MIN(IFERROR(FIND(IstNumbers,E6002),""))</f>
        <v>33</v>
      </c>
      <c r="N6002" s="1" t="b">
        <f>IF([first '# in desc]&lt;[pos kw in desc],MID([desc],[pos kw in desc]-7,7))</f>
        <v>0</v>
      </c>
      <c r="O60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02" s="1" t="str">
        <f>TRIM(IF([first '# in desc]&lt;[pos kw in desc],MID([desc],[pos kw in desc]-6,6),FALSE))</f>
        <v>FALSCH</v>
      </c>
      <c r="Q6002" s="1" t="b">
        <f>IF(LEN([manuell])=0,IFERROR([kw fine in title]*1,IFERROR(SUMPRODUCT(COUNTIF(IsDigits,MID([kw in desc],ROW($A$1:$A$150),1)))=LEN([kw in desc]),#N/A)),[manuell])</f>
        <v>0</v>
      </c>
      <c r="R6002" s="1" t="str">
        <f>IF([pos kw in title]&gt;0,MID(J6002,#REF!,4),IF([first '# in title]&gt;0,MID([title],[first '# in title],3),IF([first '# in title]&gt;0,MID([desc],#REF!,3),VLOOKUP([productid],$G$2:$R$1386,8))))</f>
        <v>146</v>
      </c>
      <c r="S6002" s="1" t="e">
        <f>IF([kw in desc]=[kw rough in title],[kw in desc]*1,IFERROR(LEFT([kw_dirty],3)*1,IFERROR(LEFT([kw_dirty],2)*1,"n.a.")))</f>
        <v>#N/A</v>
      </c>
      <c r="T6002" s="1"/>
      <c r="U6002" s="1" t="e">
        <f>VLOOKUP(Tabelle1[[#This Row],[productid]],Tabelle2[#All],2,FALSE)</f>
        <v>#N/A</v>
      </c>
    </row>
    <row r="6003" spans="1:21">
      <c r="A6003" t="s">
        <v>2597</v>
      </c>
      <c r="B6003">
        <v>3629</v>
      </c>
      <c r="C6003">
        <v>289859</v>
      </c>
      <c r="D6003" t="s">
        <v>9847</v>
      </c>
      <c r="E6003" t="s">
        <v>9848</v>
      </c>
      <c r="F6003">
        <v>18406</v>
      </c>
      <c r="G6003">
        <v>2286143</v>
      </c>
      <c r="H6003">
        <f t="shared" si="93"/>
        <v>0</v>
      </c>
      <c r="I6003">
        <f t="array" ref="I6003">MIN(IFERROR(FIND(IstNumbers,A6003),""))</f>
        <v>12</v>
      </c>
      <c r="J6003" s="1" t="e">
        <f>IF([first '# in title]&lt;[pos kw in title],MID([title],[pos kw in title]-6,6),#N/A)</f>
        <v>#N/A</v>
      </c>
      <c r="K6003" s="1" t="e">
        <f>IFERROR(MID(SUBSTITUTE([kw rough in title],",","."),FIND("(",[kw rough in title])+1,20),SUBSTITUTE(IFERROR(MID([kw rough in title],FIND(" ",[kw rough in title])+1,20),[kw rough in title]),",","."))</f>
        <v>#N/A</v>
      </c>
      <c r="L6003" s="1">
        <f>IFERROR(FIND("kW",[desc]),0)</f>
        <v>0</v>
      </c>
      <c r="M6003">
        <f t="array" ref="M6003">MIN(IFERROR(FIND(IstNumbers,E6003),""))</f>
        <v>18</v>
      </c>
      <c r="N6003" s="1" t="b">
        <f>IF([first '# in desc]&lt;[pos kw in desc],MID([desc],[pos kw in desc]-7,7))</f>
        <v>0</v>
      </c>
      <c r="O60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03" s="1" t="str">
        <f>TRIM(IF([first '# in desc]&lt;[pos kw in desc],MID([desc],[pos kw in desc]-6,6),FALSE))</f>
        <v>FALSCH</v>
      </c>
      <c r="Q6003" s="1" t="b">
        <f>IF(LEN([manuell])=0,IFERROR([kw fine in title]*1,IFERROR(SUMPRODUCT(COUNTIF(IsDigits,MID([kw in desc],ROW($A$1:$A$150),1)))=LEN([kw in desc]),#N/A)),[manuell])</f>
        <v>0</v>
      </c>
      <c r="R6003" s="1" t="str">
        <f>IF([pos kw in title]&gt;0,MID(J6003,#REF!,4),IF([first '# in title]&gt;0,MID([title],[first '# in title],3),IF([first '# in title]&gt;0,MID([desc],#REF!,3),VLOOKUP([productid],$G$2:$R$1386,8))))</f>
        <v>146</v>
      </c>
      <c r="S6003" s="1" t="e">
        <f>IF([kw in desc]=[kw rough in title],[kw in desc]*1,IFERROR(LEFT([kw_dirty],3)*1,IFERROR(LEFT([kw_dirty],2)*1,"n.a.")))</f>
        <v>#N/A</v>
      </c>
      <c r="T6003" s="1"/>
      <c r="U6003" s="1" t="e">
        <f>VLOOKUP(Tabelle1[[#This Row],[productid]],Tabelle2[#All],2,FALSE)</f>
        <v>#N/A</v>
      </c>
    </row>
    <row r="6004" spans="1:21">
      <c r="A6004" t="s">
        <v>2597</v>
      </c>
      <c r="B6004">
        <v>3650</v>
      </c>
      <c r="C6004">
        <v>289859</v>
      </c>
      <c r="D6004" t="s">
        <v>9849</v>
      </c>
      <c r="E6004" t="s">
        <v>9850</v>
      </c>
      <c r="F6004">
        <v>18406</v>
      </c>
      <c r="G6004">
        <v>2286143</v>
      </c>
      <c r="H6004">
        <f t="shared" si="93"/>
        <v>0</v>
      </c>
      <c r="I6004">
        <f t="array" ref="I6004">MIN(IFERROR(FIND(IstNumbers,A6004),""))</f>
        <v>12</v>
      </c>
      <c r="J6004" s="1" t="e">
        <f>IF([first '# in title]&lt;[pos kw in title],MID([title],[pos kw in title]-6,6),#N/A)</f>
        <v>#N/A</v>
      </c>
      <c r="K6004" s="1" t="e">
        <f>IFERROR(MID(SUBSTITUTE([kw rough in title],",","."),FIND("(",[kw rough in title])+1,20),SUBSTITUTE(IFERROR(MID([kw rough in title],FIND(" ",[kw rough in title])+1,20),[kw rough in title]),",","."))</f>
        <v>#N/A</v>
      </c>
      <c r="L6004" s="1">
        <f>IFERROR(FIND("kW",[desc]),0)</f>
        <v>0</v>
      </c>
      <c r="M6004">
        <f t="array" ref="M6004">MIN(IFERROR(FIND(IstNumbers,E6004),""))</f>
        <v>33</v>
      </c>
      <c r="N6004" s="1" t="b">
        <f>IF([first '# in desc]&lt;[pos kw in desc],MID([desc],[pos kw in desc]-7,7))</f>
        <v>0</v>
      </c>
      <c r="O60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04" s="1" t="str">
        <f>TRIM(IF([first '# in desc]&lt;[pos kw in desc],MID([desc],[pos kw in desc]-6,6),FALSE))</f>
        <v>FALSCH</v>
      </c>
      <c r="Q6004" s="1" t="b">
        <f>IF(LEN([manuell])=0,IFERROR([kw fine in title]*1,IFERROR(SUMPRODUCT(COUNTIF(IsDigits,MID([kw in desc],ROW($A$1:$A$150),1)))=LEN([kw in desc]),#N/A)),[manuell])</f>
        <v>0</v>
      </c>
      <c r="R6004" s="1" t="str">
        <f>IF([pos kw in title]&gt;0,MID(J6004,#REF!,4),IF([first '# in title]&gt;0,MID([title],[first '# in title],3),IF([first '# in title]&gt;0,MID([desc],#REF!,3),VLOOKUP([productid],$G$2:$R$1386,8))))</f>
        <v>146</v>
      </c>
      <c r="S6004" s="1" t="e">
        <f>IF([kw in desc]=[kw rough in title],[kw in desc]*1,IFERROR(LEFT([kw_dirty],3)*1,IFERROR(LEFT([kw_dirty],2)*1,"n.a.")))</f>
        <v>#N/A</v>
      </c>
      <c r="T6004" s="1"/>
      <c r="U6004" s="1" t="e">
        <f>VLOOKUP(Tabelle1[[#This Row],[productid]],Tabelle2[#All],2,FALSE)</f>
        <v>#N/A</v>
      </c>
    </row>
    <row r="6005" spans="1:21">
      <c r="A6005" t="s">
        <v>2597</v>
      </c>
      <c r="B6005">
        <v>3650</v>
      </c>
      <c r="C6005">
        <v>289859</v>
      </c>
      <c r="D6005" t="s">
        <v>9851</v>
      </c>
      <c r="E6005" t="s">
        <v>9852</v>
      </c>
      <c r="F6005">
        <v>18406</v>
      </c>
      <c r="G6005">
        <v>2286143</v>
      </c>
      <c r="H6005">
        <f t="shared" si="93"/>
        <v>0</v>
      </c>
      <c r="I6005">
        <f t="array" ref="I6005">MIN(IFERROR(FIND(IstNumbers,A6005),""))</f>
        <v>12</v>
      </c>
      <c r="J6005" s="1" t="e">
        <f>IF([first '# in title]&lt;[pos kw in title],MID([title],[pos kw in title]-6,6),#N/A)</f>
        <v>#N/A</v>
      </c>
      <c r="K6005" s="1" t="e">
        <f>IFERROR(MID(SUBSTITUTE([kw rough in title],",","."),FIND("(",[kw rough in title])+1,20),SUBSTITUTE(IFERROR(MID([kw rough in title],FIND(" ",[kw rough in title])+1,20),[kw rough in title]),",","."))</f>
        <v>#N/A</v>
      </c>
      <c r="L6005" s="1">
        <f>IFERROR(FIND("kW",[desc]),0)</f>
        <v>0</v>
      </c>
      <c r="M6005">
        <f t="array" ref="M6005">MIN(IFERROR(FIND(IstNumbers,E6005),""))</f>
        <v>33</v>
      </c>
      <c r="N6005" s="1" t="b">
        <f>IF([first '# in desc]&lt;[pos kw in desc],MID([desc],[pos kw in desc]-7,7))</f>
        <v>0</v>
      </c>
      <c r="O60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05" s="1" t="str">
        <f>TRIM(IF([first '# in desc]&lt;[pos kw in desc],MID([desc],[pos kw in desc]-6,6),FALSE))</f>
        <v>FALSCH</v>
      </c>
      <c r="Q6005" s="1" t="b">
        <f>IF(LEN([manuell])=0,IFERROR([kw fine in title]*1,IFERROR(SUMPRODUCT(COUNTIF(IsDigits,MID([kw in desc],ROW($A$1:$A$150),1)))=LEN([kw in desc]),#N/A)),[manuell])</f>
        <v>0</v>
      </c>
      <c r="R6005" s="1" t="str">
        <f>IF([pos kw in title]&gt;0,MID(J6005,#REF!,4),IF([first '# in title]&gt;0,MID([title],[first '# in title],3),IF([first '# in title]&gt;0,MID([desc],#REF!,3),VLOOKUP([productid],$G$2:$R$1386,8))))</f>
        <v>146</v>
      </c>
      <c r="S6005" s="1" t="e">
        <f>IF([kw in desc]=[kw rough in title],[kw in desc]*1,IFERROR(LEFT([kw_dirty],3)*1,IFERROR(LEFT([kw_dirty],2)*1,"n.a.")))</f>
        <v>#N/A</v>
      </c>
      <c r="T6005" s="1"/>
      <c r="U6005" s="1" t="e">
        <f>VLOOKUP(Tabelle1[[#This Row],[productid]],Tabelle2[#All],2,FALSE)</f>
        <v>#N/A</v>
      </c>
    </row>
    <row r="6006" spans="1:21" hidden="1">
      <c r="A6006" t="s">
        <v>2435</v>
      </c>
      <c r="B6006">
        <v>4035</v>
      </c>
      <c r="C6006">
        <v>289859</v>
      </c>
      <c r="D6006" t="s">
        <v>9853</v>
      </c>
      <c r="E6006" t="s">
        <v>9083</v>
      </c>
      <c r="F6006">
        <v>18406</v>
      </c>
      <c r="G6006">
        <v>1750863</v>
      </c>
      <c r="H6006">
        <f t="shared" si="93"/>
        <v>0</v>
      </c>
      <c r="I6006">
        <f t="array" ref="I6006">MIN(IFERROR(FIND(IstNumbers,A6006),""))</f>
        <v>12</v>
      </c>
      <c r="J6006" s="1" t="e">
        <f>IF([first '# in title]&lt;[pos kw in title],MID([title],[pos kw in title]-6,6),#N/A)</f>
        <v>#N/A</v>
      </c>
      <c r="K6006" s="1" t="e">
        <f>IFERROR(MID(SUBSTITUTE([kw rough in title],",","."),FIND("(",[kw rough in title])+1,20),SUBSTITUTE(IFERROR(MID([kw rough in title],FIND(" ",[kw rough in title])+1,20),[kw rough in title]),",","."))</f>
        <v>#N/A</v>
      </c>
      <c r="L6006" s="1">
        <f>IFERROR(FIND("kW",[desc]),0)</f>
        <v>70</v>
      </c>
      <c r="M6006">
        <f t="array" ref="M6006">MIN(IFERROR(FIND(IstNumbers,E6006),""))</f>
        <v>34</v>
      </c>
      <c r="N6006" s="1" t="str">
        <f>IF([first '# in desc]&lt;[pos kw in desc],MID([desc],[pos kw in desc]-7,7))</f>
        <v xml:space="preserve">­me 42 </v>
      </c>
      <c r="O60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06" s="1" t="str">
        <f>TRIM(IF([first '# in desc]&lt;[pos kw in desc],MID([desc],[pos kw in desc]-6,6),FALSE))</f>
        <v>me 42</v>
      </c>
      <c r="Q6006" s="1" t="b">
        <f>IF(LEN([manuell])=0,IFERROR([kw fine in title]*1,IFERROR(SUMPRODUCT(COUNTIF(IsDigits,MID([kw in desc],ROW($A$1:$A$150),1)))=LEN([kw in desc]),#N/A)),[manuell])</f>
        <v>0</v>
      </c>
      <c r="R6006" s="1" t="str">
        <f>IF([pos kw in title]&gt;0,MID(J6006,#REF!,4),IF([first '# in title]&gt;0,MID([title],[first '# in title],3),IF([first '# in title]&gt;0,MID([desc],#REF!,3),VLOOKUP([productid],$G$2:$R$1386,8))))</f>
        <v xml:space="preserve">42 </v>
      </c>
      <c r="S6006" s="1" t="e">
        <f>IF([kw in desc]=[kw rough in title],[kw in desc]*1,IFERROR(LEFT([kw_dirty],3)*1,IFERROR(LEFT([kw_dirty],2)*1,"n.a.")))</f>
        <v>#N/A</v>
      </c>
      <c r="T6006" s="1"/>
      <c r="U6006" s="1">
        <f>VLOOKUP(Tabelle1[[#This Row],[productid]],Tabelle2[#All],2,FALSE)</f>
        <v>42</v>
      </c>
    </row>
    <row r="6007" spans="1:21">
      <c r="A6007" t="s">
        <v>2597</v>
      </c>
      <c r="B6007">
        <v>3650</v>
      </c>
      <c r="C6007">
        <v>289859</v>
      </c>
      <c r="D6007" t="s">
        <v>9854</v>
      </c>
      <c r="E6007" t="s">
        <v>9855</v>
      </c>
      <c r="F6007">
        <v>18406</v>
      </c>
      <c r="G6007">
        <v>2286143</v>
      </c>
      <c r="H6007">
        <f t="shared" si="93"/>
        <v>0</v>
      </c>
      <c r="I6007">
        <f t="array" ref="I6007">MIN(IFERROR(FIND(IstNumbers,A6007),""))</f>
        <v>12</v>
      </c>
      <c r="J6007" s="1" t="e">
        <f>IF([first '# in title]&lt;[pos kw in title],MID([title],[pos kw in title]-6,6),#N/A)</f>
        <v>#N/A</v>
      </c>
      <c r="K6007" s="1" t="e">
        <f>IFERROR(MID(SUBSTITUTE([kw rough in title],",","."),FIND("(",[kw rough in title])+1,20),SUBSTITUTE(IFERROR(MID([kw rough in title],FIND(" ",[kw rough in title])+1,20),[kw rough in title]),",","."))</f>
        <v>#N/A</v>
      </c>
      <c r="L6007" s="1">
        <f>IFERROR(FIND("kW",[desc]),0)</f>
        <v>0</v>
      </c>
      <c r="M6007">
        <f t="array" ref="M6007">MIN(IFERROR(FIND(IstNumbers,E6007),""))</f>
        <v>33</v>
      </c>
      <c r="N6007" s="1" t="b">
        <f>IF([first '# in desc]&lt;[pos kw in desc],MID([desc],[pos kw in desc]-7,7))</f>
        <v>0</v>
      </c>
      <c r="O60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07" s="1" t="str">
        <f>TRIM(IF([first '# in desc]&lt;[pos kw in desc],MID([desc],[pos kw in desc]-6,6),FALSE))</f>
        <v>FALSCH</v>
      </c>
      <c r="Q6007" s="1" t="b">
        <f>IF(LEN([manuell])=0,IFERROR([kw fine in title]*1,IFERROR(SUMPRODUCT(COUNTIF(IsDigits,MID([kw in desc],ROW($A$1:$A$150),1)))=LEN([kw in desc]),#N/A)),[manuell])</f>
        <v>0</v>
      </c>
      <c r="R6007" s="1" t="str">
        <f>IF([pos kw in title]&gt;0,MID(J6007,#REF!,4),IF([first '# in title]&gt;0,MID([title],[first '# in title],3),IF([first '# in title]&gt;0,MID([desc],#REF!,3),VLOOKUP([productid],$G$2:$R$1386,8))))</f>
        <v>146</v>
      </c>
      <c r="S6007" s="1" t="e">
        <f>IF([kw in desc]=[kw rough in title],[kw in desc]*1,IFERROR(LEFT([kw_dirty],3)*1,IFERROR(LEFT([kw_dirty],2)*1,"n.a.")))</f>
        <v>#N/A</v>
      </c>
      <c r="T6007" s="1"/>
      <c r="U6007" s="1" t="e">
        <f>VLOOKUP(Tabelle1[[#This Row],[productid]],Tabelle2[#All],2,FALSE)</f>
        <v>#N/A</v>
      </c>
    </row>
    <row r="6008" spans="1:21" hidden="1">
      <c r="A6008" t="s">
        <v>2435</v>
      </c>
      <c r="B6008">
        <v>4035</v>
      </c>
      <c r="C6008">
        <v>289859</v>
      </c>
      <c r="D6008" t="s">
        <v>9856</v>
      </c>
      <c r="E6008" t="s">
        <v>8273</v>
      </c>
      <c r="F6008">
        <v>18406</v>
      </c>
      <c r="G6008">
        <v>1750863</v>
      </c>
      <c r="H6008">
        <f t="shared" si="93"/>
        <v>0</v>
      </c>
      <c r="I6008">
        <f t="array" ref="I6008">MIN(IFERROR(FIND(IstNumbers,A6008),""))</f>
        <v>12</v>
      </c>
      <c r="J6008" s="1" t="e">
        <f>IF([first '# in title]&lt;[pos kw in title],MID([title],[pos kw in title]-6,6),#N/A)</f>
        <v>#N/A</v>
      </c>
      <c r="K6008" s="1" t="e">
        <f>IFERROR(MID(SUBSTITUTE([kw rough in title],",","."),FIND("(",[kw rough in title])+1,20),SUBSTITUTE(IFERROR(MID([kw rough in title],FIND(" ",[kw rough in title])+1,20),[kw rough in title]),",","."))</f>
        <v>#N/A</v>
      </c>
      <c r="L6008" s="1">
        <f>IFERROR(FIND("kW",[desc]),0)</f>
        <v>70</v>
      </c>
      <c r="M6008">
        <f t="array" ref="M6008">MIN(IFERROR(FIND(IstNumbers,E6008),""))</f>
        <v>34</v>
      </c>
      <c r="N6008" s="1" t="str">
        <f>IF([first '# in desc]&lt;[pos kw in desc],MID([desc],[pos kw in desc]-7,7))</f>
        <v xml:space="preserve">­me 42 </v>
      </c>
      <c r="O60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08" s="1" t="str">
        <f>TRIM(IF([first '# in desc]&lt;[pos kw in desc],MID([desc],[pos kw in desc]-6,6),FALSE))</f>
        <v>me 42</v>
      </c>
      <c r="Q6008" s="1" t="b">
        <f>IF(LEN([manuell])=0,IFERROR([kw fine in title]*1,IFERROR(SUMPRODUCT(COUNTIF(IsDigits,MID([kw in desc],ROW($A$1:$A$150),1)))=LEN([kw in desc]),#N/A)),[manuell])</f>
        <v>0</v>
      </c>
      <c r="R6008" s="1" t="str">
        <f>IF([pos kw in title]&gt;0,MID(J6008,#REF!,4),IF([first '# in title]&gt;0,MID([title],[first '# in title],3),IF([first '# in title]&gt;0,MID([desc],#REF!,3),VLOOKUP([productid],$G$2:$R$1386,8))))</f>
        <v xml:space="preserve">42 </v>
      </c>
      <c r="S6008" s="1" t="e">
        <f>IF([kw in desc]=[kw rough in title],[kw in desc]*1,IFERROR(LEFT([kw_dirty],3)*1,IFERROR(LEFT([kw_dirty],2)*1,"n.a.")))</f>
        <v>#N/A</v>
      </c>
      <c r="T6008" s="1"/>
      <c r="U6008" s="1">
        <f>VLOOKUP(Tabelle1[[#This Row],[productid]],Tabelle2[#All],2,FALSE)</f>
        <v>42</v>
      </c>
    </row>
    <row r="6009" spans="1:21">
      <c r="A6009" t="s">
        <v>2597</v>
      </c>
      <c r="B6009">
        <v>3655</v>
      </c>
      <c r="C6009">
        <v>289859</v>
      </c>
      <c r="D6009" t="s">
        <v>9857</v>
      </c>
      <c r="E6009" t="s">
        <v>9858</v>
      </c>
      <c r="F6009">
        <v>18406</v>
      </c>
      <c r="G6009">
        <v>2286143</v>
      </c>
      <c r="H6009">
        <f t="shared" si="93"/>
        <v>0</v>
      </c>
      <c r="I6009">
        <f t="array" ref="I6009">MIN(IFERROR(FIND(IstNumbers,A6009),""))</f>
        <v>12</v>
      </c>
      <c r="J6009" s="1" t="e">
        <f>IF([first '# in title]&lt;[pos kw in title],MID([title],[pos kw in title]-6,6),#N/A)</f>
        <v>#N/A</v>
      </c>
      <c r="K6009" s="1" t="e">
        <f>IFERROR(MID(SUBSTITUTE([kw rough in title],",","."),FIND("(",[kw rough in title])+1,20),SUBSTITUTE(IFERROR(MID([kw rough in title],FIND(" ",[kw rough in title])+1,20),[kw rough in title]),",","."))</f>
        <v>#N/A</v>
      </c>
      <c r="L6009" s="1">
        <f>IFERROR(FIND("kW",[desc]),0)</f>
        <v>0</v>
      </c>
      <c r="M6009">
        <f t="array" ref="M6009">MIN(IFERROR(FIND(IstNumbers,E6009),""))</f>
        <v>33</v>
      </c>
      <c r="N6009" s="1" t="b">
        <f>IF([first '# in desc]&lt;[pos kw in desc],MID([desc],[pos kw in desc]-7,7))</f>
        <v>0</v>
      </c>
      <c r="O60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09" s="1" t="str">
        <f>TRIM(IF([first '# in desc]&lt;[pos kw in desc],MID([desc],[pos kw in desc]-6,6),FALSE))</f>
        <v>FALSCH</v>
      </c>
      <c r="Q6009" s="1" t="b">
        <f>IF(LEN([manuell])=0,IFERROR([kw fine in title]*1,IFERROR(SUMPRODUCT(COUNTIF(IsDigits,MID([kw in desc],ROW($A$1:$A$150),1)))=LEN([kw in desc]),#N/A)),[manuell])</f>
        <v>0</v>
      </c>
      <c r="R6009" s="1" t="str">
        <f>IF([pos kw in title]&gt;0,MID(J6009,#REF!,4),IF([first '# in title]&gt;0,MID([title],[first '# in title],3),IF([first '# in title]&gt;0,MID([desc],#REF!,3),VLOOKUP([productid],$G$2:$R$1386,8))))</f>
        <v>146</v>
      </c>
      <c r="S6009" s="1" t="e">
        <f>IF([kw in desc]=[kw rough in title],[kw in desc]*1,IFERROR(LEFT([kw_dirty],3)*1,IFERROR(LEFT([kw_dirty],2)*1,"n.a.")))</f>
        <v>#N/A</v>
      </c>
      <c r="T6009" s="1"/>
      <c r="U6009" s="1" t="e">
        <f>VLOOKUP(Tabelle1[[#This Row],[productid]],Tabelle2[#All],2,FALSE)</f>
        <v>#N/A</v>
      </c>
    </row>
    <row r="6010" spans="1:21" hidden="1">
      <c r="A6010" t="s">
        <v>2435</v>
      </c>
      <c r="B6010">
        <v>4035</v>
      </c>
      <c r="C6010">
        <v>289859</v>
      </c>
      <c r="D6010" t="s">
        <v>9859</v>
      </c>
      <c r="E6010" t="s">
        <v>9089</v>
      </c>
      <c r="F6010">
        <v>18406</v>
      </c>
      <c r="G6010">
        <v>1750863</v>
      </c>
      <c r="H6010">
        <f t="shared" si="93"/>
        <v>0</v>
      </c>
      <c r="I6010">
        <f t="array" ref="I6010">MIN(IFERROR(FIND(IstNumbers,A6010),""))</f>
        <v>12</v>
      </c>
      <c r="J6010" s="1" t="e">
        <f>IF([first '# in title]&lt;[pos kw in title],MID([title],[pos kw in title]-6,6),#N/A)</f>
        <v>#N/A</v>
      </c>
      <c r="K6010" s="1" t="e">
        <f>IFERROR(MID(SUBSTITUTE([kw rough in title],",","."),FIND("(",[kw rough in title])+1,20),SUBSTITUTE(IFERROR(MID([kw rough in title],FIND(" ",[kw rough in title])+1,20),[kw rough in title]),",","."))</f>
        <v>#N/A</v>
      </c>
      <c r="L6010" s="1">
        <f>IFERROR(FIND("kW",[desc]),0)</f>
        <v>70</v>
      </c>
      <c r="M6010">
        <f t="array" ref="M6010">MIN(IFERROR(FIND(IstNumbers,E6010),""))</f>
        <v>34</v>
      </c>
      <c r="N6010" s="1" t="str">
        <f>IF([first '# in desc]&lt;[pos kw in desc],MID([desc],[pos kw in desc]-7,7))</f>
        <v xml:space="preserve">­me 42 </v>
      </c>
      <c r="O60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10" s="1" t="str">
        <f>TRIM(IF([first '# in desc]&lt;[pos kw in desc],MID([desc],[pos kw in desc]-6,6),FALSE))</f>
        <v>me 42</v>
      </c>
      <c r="Q6010" s="1" t="b">
        <f>IF(LEN([manuell])=0,IFERROR([kw fine in title]*1,IFERROR(SUMPRODUCT(COUNTIF(IsDigits,MID([kw in desc],ROW($A$1:$A$150),1)))=LEN([kw in desc]),#N/A)),[manuell])</f>
        <v>0</v>
      </c>
      <c r="R6010" s="1" t="str">
        <f>IF([pos kw in title]&gt;0,MID(J6010,#REF!,4),IF([first '# in title]&gt;0,MID([title],[first '# in title],3),IF([first '# in title]&gt;0,MID([desc],#REF!,3),VLOOKUP([productid],$G$2:$R$1386,8))))</f>
        <v xml:space="preserve">42 </v>
      </c>
      <c r="S6010" s="1" t="e">
        <f>IF([kw in desc]=[kw rough in title],[kw in desc]*1,IFERROR(LEFT([kw_dirty],3)*1,IFERROR(LEFT([kw_dirty],2)*1,"n.a.")))</f>
        <v>#N/A</v>
      </c>
      <c r="T6010" s="1"/>
      <c r="U6010" s="1">
        <f>VLOOKUP(Tabelle1[[#This Row],[productid]],Tabelle2[#All],2,FALSE)</f>
        <v>42</v>
      </c>
    </row>
    <row r="6011" spans="1:21">
      <c r="A6011" t="s">
        <v>2597</v>
      </c>
      <c r="B6011">
        <v>3655</v>
      </c>
      <c r="C6011">
        <v>289859</v>
      </c>
      <c r="D6011" t="s">
        <v>9860</v>
      </c>
      <c r="E6011" t="s">
        <v>9861</v>
      </c>
      <c r="F6011">
        <v>18406</v>
      </c>
      <c r="G6011">
        <v>2286143</v>
      </c>
      <c r="H6011">
        <f t="shared" si="93"/>
        <v>0</v>
      </c>
      <c r="I6011">
        <f t="array" ref="I6011">MIN(IFERROR(FIND(IstNumbers,A6011),""))</f>
        <v>12</v>
      </c>
      <c r="J6011" s="1" t="e">
        <f>IF([first '# in title]&lt;[pos kw in title],MID([title],[pos kw in title]-6,6),#N/A)</f>
        <v>#N/A</v>
      </c>
      <c r="K6011" s="1" t="e">
        <f>IFERROR(MID(SUBSTITUTE([kw rough in title],",","."),FIND("(",[kw rough in title])+1,20),SUBSTITUTE(IFERROR(MID([kw rough in title],FIND(" ",[kw rough in title])+1,20),[kw rough in title]),",","."))</f>
        <v>#N/A</v>
      </c>
      <c r="L6011" s="1">
        <f>IFERROR(FIND("kW",[desc]),0)</f>
        <v>0</v>
      </c>
      <c r="M6011">
        <f t="array" ref="M6011">MIN(IFERROR(FIND(IstNumbers,E6011),""))</f>
        <v>33</v>
      </c>
      <c r="N6011" s="1" t="b">
        <f>IF([first '# in desc]&lt;[pos kw in desc],MID([desc],[pos kw in desc]-7,7))</f>
        <v>0</v>
      </c>
      <c r="O60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11" s="1" t="str">
        <f>TRIM(IF([first '# in desc]&lt;[pos kw in desc],MID([desc],[pos kw in desc]-6,6),FALSE))</f>
        <v>FALSCH</v>
      </c>
      <c r="Q6011" s="1" t="b">
        <f>IF(LEN([manuell])=0,IFERROR([kw fine in title]*1,IFERROR(SUMPRODUCT(COUNTIF(IsDigits,MID([kw in desc],ROW($A$1:$A$150),1)))=LEN([kw in desc]),#N/A)),[manuell])</f>
        <v>0</v>
      </c>
      <c r="R6011" s="1" t="str">
        <f>IF([pos kw in title]&gt;0,MID(J6011,#REF!,4),IF([first '# in title]&gt;0,MID([title],[first '# in title],3),IF([first '# in title]&gt;0,MID([desc],#REF!,3),VLOOKUP([productid],$G$2:$R$1386,8))))</f>
        <v>146</v>
      </c>
      <c r="S6011" s="1" t="e">
        <f>IF([kw in desc]=[kw rough in title],[kw in desc]*1,IFERROR(LEFT([kw_dirty],3)*1,IFERROR(LEFT([kw_dirty],2)*1,"n.a.")))</f>
        <v>#N/A</v>
      </c>
      <c r="T6011" s="1"/>
      <c r="U6011" s="1" t="e">
        <f>VLOOKUP(Tabelle1[[#This Row],[productid]],Tabelle2[#All],2,FALSE)</f>
        <v>#N/A</v>
      </c>
    </row>
    <row r="6012" spans="1:21" hidden="1">
      <c r="A6012" t="s">
        <v>2435</v>
      </c>
      <c r="B6012">
        <v>4035</v>
      </c>
      <c r="C6012">
        <v>289859</v>
      </c>
      <c r="D6012" t="s">
        <v>9862</v>
      </c>
      <c r="E6012" t="s">
        <v>8049</v>
      </c>
      <c r="F6012">
        <v>18406</v>
      </c>
      <c r="G6012">
        <v>1750863</v>
      </c>
      <c r="H6012">
        <f t="shared" si="93"/>
        <v>0</v>
      </c>
      <c r="I6012">
        <f t="array" ref="I6012">MIN(IFERROR(FIND(IstNumbers,A6012),""))</f>
        <v>12</v>
      </c>
      <c r="J6012" s="1" t="e">
        <f>IF([first '# in title]&lt;[pos kw in title],MID([title],[pos kw in title]-6,6),#N/A)</f>
        <v>#N/A</v>
      </c>
      <c r="K6012" s="1" t="e">
        <f>IFERROR(MID(SUBSTITUTE([kw rough in title],",","."),FIND("(",[kw rough in title])+1,20),SUBSTITUTE(IFERROR(MID([kw rough in title],FIND(" ",[kw rough in title])+1,20),[kw rough in title]),",","."))</f>
        <v>#N/A</v>
      </c>
      <c r="L6012" s="1">
        <f>IFERROR(FIND("kW",[desc]),0)</f>
        <v>70</v>
      </c>
      <c r="M6012">
        <f t="array" ref="M6012">MIN(IFERROR(FIND(IstNumbers,E6012),""))</f>
        <v>34</v>
      </c>
      <c r="N6012" s="1" t="str">
        <f>IF([first '# in desc]&lt;[pos kw in desc],MID([desc],[pos kw in desc]-7,7))</f>
        <v xml:space="preserve">­me 42 </v>
      </c>
      <c r="O60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12" s="1" t="str">
        <f>TRIM(IF([first '# in desc]&lt;[pos kw in desc],MID([desc],[pos kw in desc]-6,6),FALSE))</f>
        <v>me 42</v>
      </c>
      <c r="Q6012" s="1" t="b">
        <f>IF(LEN([manuell])=0,IFERROR([kw fine in title]*1,IFERROR(SUMPRODUCT(COUNTIF(IsDigits,MID([kw in desc],ROW($A$1:$A$150),1)))=LEN([kw in desc]),#N/A)),[manuell])</f>
        <v>0</v>
      </c>
      <c r="R6012" s="1" t="str">
        <f>IF([pos kw in title]&gt;0,MID(J6012,#REF!,4),IF([first '# in title]&gt;0,MID([title],[first '# in title],3),IF([first '# in title]&gt;0,MID([desc],#REF!,3),VLOOKUP([productid],$G$2:$R$1386,8))))</f>
        <v xml:space="preserve">42 </v>
      </c>
      <c r="S6012" s="1" t="e">
        <f>IF([kw in desc]=[kw rough in title],[kw in desc]*1,IFERROR(LEFT([kw_dirty],3)*1,IFERROR(LEFT([kw_dirty],2)*1,"n.a.")))</f>
        <v>#N/A</v>
      </c>
      <c r="T6012" s="1"/>
      <c r="U6012" s="1">
        <f>VLOOKUP(Tabelle1[[#This Row],[productid]],Tabelle2[#All],2,FALSE)</f>
        <v>42</v>
      </c>
    </row>
    <row r="6013" spans="1:21">
      <c r="A6013" t="s">
        <v>2597</v>
      </c>
      <c r="B6013">
        <v>3655</v>
      </c>
      <c r="C6013">
        <v>289859</v>
      </c>
      <c r="D6013" t="s">
        <v>9863</v>
      </c>
      <c r="E6013" t="s">
        <v>9864</v>
      </c>
      <c r="F6013">
        <v>18406</v>
      </c>
      <c r="G6013">
        <v>2286143</v>
      </c>
      <c r="H6013">
        <f t="shared" si="93"/>
        <v>0</v>
      </c>
      <c r="I6013">
        <f t="array" ref="I6013">MIN(IFERROR(FIND(IstNumbers,A6013),""))</f>
        <v>12</v>
      </c>
      <c r="J6013" s="1" t="e">
        <f>IF([first '# in title]&lt;[pos kw in title],MID([title],[pos kw in title]-6,6),#N/A)</f>
        <v>#N/A</v>
      </c>
      <c r="K6013" s="1" t="e">
        <f>IFERROR(MID(SUBSTITUTE([kw rough in title],",","."),FIND("(",[kw rough in title])+1,20),SUBSTITUTE(IFERROR(MID([kw rough in title],FIND(" ",[kw rough in title])+1,20),[kw rough in title]),",","."))</f>
        <v>#N/A</v>
      </c>
      <c r="L6013" s="1">
        <f>IFERROR(FIND("kW",[desc]),0)</f>
        <v>0</v>
      </c>
      <c r="M6013">
        <f t="array" ref="M6013">MIN(IFERROR(FIND(IstNumbers,E6013),""))</f>
        <v>33</v>
      </c>
      <c r="N6013" s="1" t="b">
        <f>IF([first '# in desc]&lt;[pos kw in desc],MID([desc],[pos kw in desc]-7,7))</f>
        <v>0</v>
      </c>
      <c r="O60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13" s="1" t="str">
        <f>TRIM(IF([first '# in desc]&lt;[pos kw in desc],MID([desc],[pos kw in desc]-6,6),FALSE))</f>
        <v>FALSCH</v>
      </c>
      <c r="Q6013" s="1" t="b">
        <f>IF(LEN([manuell])=0,IFERROR([kw fine in title]*1,IFERROR(SUMPRODUCT(COUNTIF(IsDigits,MID([kw in desc],ROW($A$1:$A$150),1)))=LEN([kw in desc]),#N/A)),[manuell])</f>
        <v>0</v>
      </c>
      <c r="R6013" s="1" t="str">
        <f>IF([pos kw in title]&gt;0,MID(J6013,#REF!,4),IF([first '# in title]&gt;0,MID([title],[first '# in title],3),IF([first '# in title]&gt;0,MID([desc],#REF!,3),VLOOKUP([productid],$G$2:$R$1386,8))))</f>
        <v>146</v>
      </c>
      <c r="S6013" s="1" t="e">
        <f>IF([kw in desc]=[kw rough in title],[kw in desc]*1,IFERROR(LEFT([kw_dirty],3)*1,IFERROR(LEFT([kw_dirty],2)*1,"n.a.")))</f>
        <v>#N/A</v>
      </c>
      <c r="T6013" s="1"/>
      <c r="U6013" s="1" t="e">
        <f>VLOOKUP(Tabelle1[[#This Row],[productid]],Tabelle2[#All],2,FALSE)</f>
        <v>#N/A</v>
      </c>
    </row>
    <row r="6014" spans="1:21" hidden="1">
      <c r="A6014" t="s">
        <v>2435</v>
      </c>
      <c r="B6014">
        <v>4035</v>
      </c>
      <c r="C6014">
        <v>289859</v>
      </c>
      <c r="D6014" t="s">
        <v>9865</v>
      </c>
      <c r="E6014" t="s">
        <v>9077</v>
      </c>
      <c r="F6014">
        <v>18406</v>
      </c>
      <c r="G6014">
        <v>1750863</v>
      </c>
      <c r="H6014">
        <f t="shared" si="93"/>
        <v>0</v>
      </c>
      <c r="I6014">
        <f t="array" ref="I6014">MIN(IFERROR(FIND(IstNumbers,A6014),""))</f>
        <v>12</v>
      </c>
      <c r="J6014" s="1" t="e">
        <f>IF([first '# in title]&lt;[pos kw in title],MID([title],[pos kw in title]-6,6),#N/A)</f>
        <v>#N/A</v>
      </c>
      <c r="K6014" s="1" t="e">
        <f>IFERROR(MID(SUBSTITUTE([kw rough in title],",","."),FIND("(",[kw rough in title])+1,20),SUBSTITUTE(IFERROR(MID([kw rough in title],FIND(" ",[kw rough in title])+1,20),[kw rough in title]),",","."))</f>
        <v>#N/A</v>
      </c>
      <c r="L6014" s="1">
        <f>IFERROR(FIND("kW",[desc]),0)</f>
        <v>70</v>
      </c>
      <c r="M6014">
        <f t="array" ref="M6014">MIN(IFERROR(FIND(IstNumbers,E6014),""))</f>
        <v>34</v>
      </c>
      <c r="N6014" s="1" t="str">
        <f>IF([first '# in desc]&lt;[pos kw in desc],MID([desc],[pos kw in desc]-7,7))</f>
        <v xml:space="preserve">­me 42 </v>
      </c>
      <c r="O60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14" s="1" t="str">
        <f>TRIM(IF([first '# in desc]&lt;[pos kw in desc],MID([desc],[pos kw in desc]-6,6),FALSE))</f>
        <v>me 42</v>
      </c>
      <c r="Q6014" s="1" t="b">
        <f>IF(LEN([manuell])=0,IFERROR([kw fine in title]*1,IFERROR(SUMPRODUCT(COUNTIF(IsDigits,MID([kw in desc],ROW($A$1:$A$150),1)))=LEN([kw in desc]),#N/A)),[manuell])</f>
        <v>0</v>
      </c>
      <c r="R6014" s="1" t="str">
        <f>IF([pos kw in title]&gt;0,MID(J6014,#REF!,4),IF([first '# in title]&gt;0,MID([title],[first '# in title],3),IF([first '# in title]&gt;0,MID([desc],#REF!,3),VLOOKUP([productid],$G$2:$R$1386,8))))</f>
        <v xml:space="preserve">42 </v>
      </c>
      <c r="S6014" s="1" t="e">
        <f>IF([kw in desc]=[kw rough in title],[kw in desc]*1,IFERROR(LEFT([kw_dirty],3)*1,IFERROR(LEFT([kw_dirty],2)*1,"n.a.")))</f>
        <v>#N/A</v>
      </c>
      <c r="T6014" s="1"/>
      <c r="U6014" s="1">
        <f>VLOOKUP(Tabelle1[[#This Row],[productid]],Tabelle2[#All],2,FALSE)</f>
        <v>42</v>
      </c>
    </row>
    <row r="6015" spans="1:21">
      <c r="A6015" t="s">
        <v>2597</v>
      </c>
      <c r="B6015">
        <v>3659</v>
      </c>
      <c r="C6015">
        <v>289859</v>
      </c>
      <c r="D6015" t="s">
        <v>9866</v>
      </c>
      <c r="E6015" t="s">
        <v>9867</v>
      </c>
      <c r="F6015">
        <v>18406</v>
      </c>
      <c r="G6015">
        <v>2286143</v>
      </c>
      <c r="H6015">
        <f t="shared" si="93"/>
        <v>0</v>
      </c>
      <c r="I6015">
        <f t="array" ref="I6015">MIN(IFERROR(FIND(IstNumbers,A6015),""))</f>
        <v>12</v>
      </c>
      <c r="J6015" s="1" t="e">
        <f>IF([first '# in title]&lt;[pos kw in title],MID([title],[pos kw in title]-6,6),#N/A)</f>
        <v>#N/A</v>
      </c>
      <c r="K6015" s="1" t="e">
        <f>IFERROR(MID(SUBSTITUTE([kw rough in title],",","."),FIND("(",[kw rough in title])+1,20),SUBSTITUTE(IFERROR(MID([kw rough in title],FIND(" ",[kw rough in title])+1,20),[kw rough in title]),",","."))</f>
        <v>#N/A</v>
      </c>
      <c r="L6015" s="1">
        <f>IFERROR(FIND("kW",[desc]),0)</f>
        <v>0</v>
      </c>
      <c r="M6015">
        <f t="array" ref="M6015">MIN(IFERROR(FIND(IstNumbers,E6015),""))</f>
        <v>33</v>
      </c>
      <c r="N6015" s="1" t="b">
        <f>IF([first '# in desc]&lt;[pos kw in desc],MID([desc],[pos kw in desc]-7,7))</f>
        <v>0</v>
      </c>
      <c r="O60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15" s="1" t="str">
        <f>TRIM(IF([first '# in desc]&lt;[pos kw in desc],MID([desc],[pos kw in desc]-6,6),FALSE))</f>
        <v>FALSCH</v>
      </c>
      <c r="Q6015" s="1" t="b">
        <f>IF(LEN([manuell])=0,IFERROR([kw fine in title]*1,IFERROR(SUMPRODUCT(COUNTIF(IsDigits,MID([kw in desc],ROW($A$1:$A$150),1)))=LEN([kw in desc]),#N/A)),[manuell])</f>
        <v>0</v>
      </c>
      <c r="R6015" s="1" t="str">
        <f>IF([pos kw in title]&gt;0,MID(J6015,#REF!,4),IF([first '# in title]&gt;0,MID([title],[first '# in title],3),IF([first '# in title]&gt;0,MID([desc],#REF!,3),VLOOKUP([productid],$G$2:$R$1386,8))))</f>
        <v>146</v>
      </c>
      <c r="S6015" s="1" t="e">
        <f>IF([kw in desc]=[kw rough in title],[kw in desc]*1,IFERROR(LEFT([kw_dirty],3)*1,IFERROR(LEFT([kw_dirty],2)*1,"n.a.")))</f>
        <v>#N/A</v>
      </c>
      <c r="T6015" s="1"/>
      <c r="U6015" s="1" t="e">
        <f>VLOOKUP(Tabelle1[[#This Row],[productid]],Tabelle2[#All],2,FALSE)</f>
        <v>#N/A</v>
      </c>
    </row>
    <row r="6016" spans="1:21" hidden="1">
      <c r="A6016" t="s">
        <v>2435</v>
      </c>
      <c r="B6016">
        <v>4040</v>
      </c>
      <c r="C6016">
        <v>289859</v>
      </c>
      <c r="D6016" t="s">
        <v>9868</v>
      </c>
      <c r="E6016" t="s">
        <v>8334</v>
      </c>
      <c r="F6016">
        <v>18406</v>
      </c>
      <c r="G6016">
        <v>1750863</v>
      </c>
      <c r="H6016">
        <f t="shared" si="93"/>
        <v>0</v>
      </c>
      <c r="I6016">
        <f t="array" ref="I6016">MIN(IFERROR(FIND(IstNumbers,A6016),""))</f>
        <v>12</v>
      </c>
      <c r="J6016" s="1" t="e">
        <f>IF([first '# in title]&lt;[pos kw in title],MID([title],[pos kw in title]-6,6),#N/A)</f>
        <v>#N/A</v>
      </c>
      <c r="K6016" s="1" t="e">
        <f>IFERROR(MID(SUBSTITUTE([kw rough in title],",","."),FIND("(",[kw rough in title])+1,20),SUBSTITUTE(IFERROR(MID([kw rough in title],FIND(" ",[kw rough in title])+1,20),[kw rough in title]),",","."))</f>
        <v>#N/A</v>
      </c>
      <c r="L6016" s="1">
        <f>IFERROR(FIND("kW",[desc]),0)</f>
        <v>70</v>
      </c>
      <c r="M6016">
        <f t="array" ref="M6016">MIN(IFERROR(FIND(IstNumbers,E6016),""))</f>
        <v>34</v>
      </c>
      <c r="N6016" s="1" t="str">
        <f>IF([first '# in desc]&lt;[pos kw in desc],MID([desc],[pos kw in desc]-7,7))</f>
        <v xml:space="preserve">­me 42 </v>
      </c>
      <c r="O60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16" s="1" t="str">
        <f>TRIM(IF([first '# in desc]&lt;[pos kw in desc],MID([desc],[pos kw in desc]-6,6),FALSE))</f>
        <v>me 42</v>
      </c>
      <c r="Q6016" s="1" t="b">
        <f>IF(LEN([manuell])=0,IFERROR([kw fine in title]*1,IFERROR(SUMPRODUCT(COUNTIF(IsDigits,MID([kw in desc],ROW($A$1:$A$150),1)))=LEN([kw in desc]),#N/A)),[manuell])</f>
        <v>0</v>
      </c>
      <c r="R6016" s="1" t="str">
        <f>IF([pos kw in title]&gt;0,MID(J6016,#REF!,4),IF([first '# in title]&gt;0,MID([title],[first '# in title],3),IF([first '# in title]&gt;0,MID([desc],#REF!,3),VLOOKUP([productid],$G$2:$R$1386,8))))</f>
        <v xml:space="preserve">42 </v>
      </c>
      <c r="S6016" s="1" t="e">
        <f>IF([kw in desc]=[kw rough in title],[kw in desc]*1,IFERROR(LEFT([kw_dirty],3)*1,IFERROR(LEFT([kw_dirty],2)*1,"n.a.")))</f>
        <v>#N/A</v>
      </c>
      <c r="T6016" s="1"/>
      <c r="U6016" s="1">
        <f>VLOOKUP(Tabelle1[[#This Row],[productid]],Tabelle2[#All],2,FALSE)</f>
        <v>42</v>
      </c>
    </row>
    <row r="6017" spans="1:21">
      <c r="A6017" t="s">
        <v>2597</v>
      </c>
      <c r="B6017">
        <v>3674</v>
      </c>
      <c r="C6017">
        <v>289859</v>
      </c>
      <c r="D6017" t="s">
        <v>9869</v>
      </c>
      <c r="E6017" t="s">
        <v>9870</v>
      </c>
      <c r="F6017">
        <v>18406</v>
      </c>
      <c r="G6017">
        <v>2286143</v>
      </c>
      <c r="H6017">
        <f t="shared" si="93"/>
        <v>0</v>
      </c>
      <c r="I6017">
        <f t="array" ref="I6017">MIN(IFERROR(FIND(IstNumbers,A6017),""))</f>
        <v>12</v>
      </c>
      <c r="J6017" s="1" t="e">
        <f>IF([first '# in title]&lt;[pos kw in title],MID([title],[pos kw in title]-6,6),#N/A)</f>
        <v>#N/A</v>
      </c>
      <c r="K6017" s="1" t="e">
        <f>IFERROR(MID(SUBSTITUTE([kw rough in title],",","."),FIND("(",[kw rough in title])+1,20),SUBSTITUTE(IFERROR(MID([kw rough in title],FIND(" ",[kw rough in title])+1,20),[kw rough in title]),",","."))</f>
        <v>#N/A</v>
      </c>
      <c r="L6017" s="1">
        <f>IFERROR(FIND("kW",[desc]),0)</f>
        <v>0</v>
      </c>
      <c r="M6017">
        <f t="array" ref="M6017">MIN(IFERROR(FIND(IstNumbers,E6017),""))</f>
        <v>33</v>
      </c>
      <c r="N6017" s="1" t="b">
        <f>IF([first '# in desc]&lt;[pos kw in desc],MID([desc],[pos kw in desc]-7,7))</f>
        <v>0</v>
      </c>
      <c r="O60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17" s="1" t="str">
        <f>TRIM(IF([first '# in desc]&lt;[pos kw in desc],MID([desc],[pos kw in desc]-6,6),FALSE))</f>
        <v>FALSCH</v>
      </c>
      <c r="Q6017" s="1" t="b">
        <f>IF(LEN([manuell])=0,IFERROR([kw fine in title]*1,IFERROR(SUMPRODUCT(COUNTIF(IsDigits,MID([kw in desc],ROW($A$1:$A$150),1)))=LEN([kw in desc]),#N/A)),[manuell])</f>
        <v>0</v>
      </c>
      <c r="R6017" s="1" t="str">
        <f>IF([pos kw in title]&gt;0,MID(J6017,#REF!,4),IF([first '# in title]&gt;0,MID([title],[first '# in title],3),IF([first '# in title]&gt;0,MID([desc],#REF!,3),VLOOKUP([productid],$G$2:$R$1386,8))))</f>
        <v>146</v>
      </c>
      <c r="S6017" s="1" t="e">
        <f>IF([kw in desc]=[kw rough in title],[kw in desc]*1,IFERROR(LEFT([kw_dirty],3)*1,IFERROR(LEFT([kw_dirty],2)*1,"n.a.")))</f>
        <v>#N/A</v>
      </c>
      <c r="T6017" s="1"/>
      <c r="U6017" s="1" t="e">
        <f>VLOOKUP(Tabelle1[[#This Row],[productid]],Tabelle2[#All],2,FALSE)</f>
        <v>#N/A</v>
      </c>
    </row>
    <row r="6018" spans="1:21" hidden="1">
      <c r="A6018" t="s">
        <v>2435</v>
      </c>
      <c r="B6018">
        <v>4045</v>
      </c>
      <c r="C6018">
        <v>289859</v>
      </c>
      <c r="D6018" t="s">
        <v>9871</v>
      </c>
      <c r="E6018" t="s">
        <v>9095</v>
      </c>
      <c r="F6018">
        <v>18406</v>
      </c>
      <c r="G6018">
        <v>1750863</v>
      </c>
      <c r="H6018">
        <f t="shared" si="93"/>
        <v>0</v>
      </c>
      <c r="I6018">
        <f t="array" ref="I6018">MIN(IFERROR(FIND(IstNumbers,A6018),""))</f>
        <v>12</v>
      </c>
      <c r="J6018" s="1" t="e">
        <f>IF([first '# in title]&lt;[pos kw in title],MID([title],[pos kw in title]-6,6),#N/A)</f>
        <v>#N/A</v>
      </c>
      <c r="K6018" s="1" t="e">
        <f>IFERROR(MID(SUBSTITUTE([kw rough in title],",","."),FIND("(",[kw rough in title])+1,20),SUBSTITUTE(IFERROR(MID([kw rough in title],FIND(" ",[kw rough in title])+1,20),[kw rough in title]),",","."))</f>
        <v>#N/A</v>
      </c>
      <c r="L6018" s="1">
        <f>IFERROR(FIND("kW",[desc]),0)</f>
        <v>70</v>
      </c>
      <c r="M6018">
        <f t="array" ref="M6018">MIN(IFERROR(FIND(IstNumbers,E6018),""))</f>
        <v>34</v>
      </c>
      <c r="N6018" s="1" t="str">
        <f>IF([first '# in desc]&lt;[pos kw in desc],MID([desc],[pos kw in desc]-7,7))</f>
        <v xml:space="preserve">­me 42 </v>
      </c>
      <c r="O60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18" s="1" t="str">
        <f>TRIM(IF([first '# in desc]&lt;[pos kw in desc],MID([desc],[pos kw in desc]-6,6),FALSE))</f>
        <v>me 42</v>
      </c>
      <c r="Q6018" s="1" t="b">
        <f>IF(LEN([manuell])=0,IFERROR([kw fine in title]*1,IFERROR(SUMPRODUCT(COUNTIF(IsDigits,MID([kw in desc],ROW($A$1:$A$150),1)))=LEN([kw in desc]),#N/A)),[manuell])</f>
        <v>0</v>
      </c>
      <c r="R6018" s="1" t="str">
        <f>IF([pos kw in title]&gt;0,MID(J6018,#REF!,4),IF([first '# in title]&gt;0,MID([title],[first '# in title],3),IF([first '# in title]&gt;0,MID([desc],#REF!,3),VLOOKUP([productid],$G$2:$R$1386,8))))</f>
        <v xml:space="preserve">42 </v>
      </c>
      <c r="S6018" s="1" t="e">
        <f>IF([kw in desc]=[kw rough in title],[kw in desc]*1,IFERROR(LEFT([kw_dirty],3)*1,IFERROR(LEFT([kw_dirty],2)*1,"n.a.")))</f>
        <v>#N/A</v>
      </c>
      <c r="T6018" s="1"/>
      <c r="U6018" s="1">
        <f>VLOOKUP(Tabelle1[[#This Row],[productid]],Tabelle2[#All],2,FALSE)</f>
        <v>42</v>
      </c>
    </row>
    <row r="6019" spans="1:21">
      <c r="A6019" t="s">
        <v>2597</v>
      </c>
      <c r="B6019">
        <v>3674</v>
      </c>
      <c r="C6019">
        <v>289859</v>
      </c>
      <c r="D6019" t="s">
        <v>9872</v>
      </c>
      <c r="E6019" t="s">
        <v>9873</v>
      </c>
      <c r="F6019">
        <v>18406</v>
      </c>
      <c r="G6019">
        <v>2286143</v>
      </c>
      <c r="H6019">
        <f t="shared" si="93"/>
        <v>0</v>
      </c>
      <c r="I6019">
        <f t="array" ref="I6019">MIN(IFERROR(FIND(IstNumbers,A6019),""))</f>
        <v>12</v>
      </c>
      <c r="J6019" s="1" t="e">
        <f>IF([first '# in title]&lt;[pos kw in title],MID([title],[pos kw in title]-6,6),#N/A)</f>
        <v>#N/A</v>
      </c>
      <c r="K6019" s="1" t="e">
        <f>IFERROR(MID(SUBSTITUTE([kw rough in title],",","."),FIND("(",[kw rough in title])+1,20),SUBSTITUTE(IFERROR(MID([kw rough in title],FIND(" ",[kw rough in title])+1,20),[kw rough in title]),",","."))</f>
        <v>#N/A</v>
      </c>
      <c r="L6019" s="1">
        <f>IFERROR(FIND("kW",[desc]),0)</f>
        <v>0</v>
      </c>
      <c r="M6019">
        <f t="array" ref="M6019">MIN(IFERROR(FIND(IstNumbers,E6019),""))</f>
        <v>33</v>
      </c>
      <c r="N6019" s="1" t="b">
        <f>IF([first '# in desc]&lt;[pos kw in desc],MID([desc],[pos kw in desc]-7,7))</f>
        <v>0</v>
      </c>
      <c r="O60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19" s="1" t="str">
        <f>TRIM(IF([first '# in desc]&lt;[pos kw in desc],MID([desc],[pos kw in desc]-6,6),FALSE))</f>
        <v>FALSCH</v>
      </c>
      <c r="Q6019" s="1" t="b">
        <f>IF(LEN([manuell])=0,IFERROR([kw fine in title]*1,IFERROR(SUMPRODUCT(COUNTIF(IsDigits,MID([kw in desc],ROW($A$1:$A$150),1)))=LEN([kw in desc]),#N/A)),[manuell])</f>
        <v>0</v>
      </c>
      <c r="R6019" s="1" t="str">
        <f>IF([pos kw in title]&gt;0,MID(J6019,#REF!,4),IF([first '# in title]&gt;0,MID([title],[first '# in title],3),IF([first '# in title]&gt;0,MID([desc],#REF!,3),VLOOKUP([productid],$G$2:$R$1386,8))))</f>
        <v>146</v>
      </c>
      <c r="S6019" s="1" t="e">
        <f>IF([kw in desc]=[kw rough in title],[kw in desc]*1,IFERROR(LEFT([kw_dirty],3)*1,IFERROR(LEFT([kw_dirty],2)*1,"n.a.")))</f>
        <v>#N/A</v>
      </c>
      <c r="T6019" s="1"/>
      <c r="U6019" s="1" t="e">
        <f>VLOOKUP(Tabelle1[[#This Row],[productid]],Tabelle2[#All],2,FALSE)</f>
        <v>#N/A</v>
      </c>
    </row>
    <row r="6020" spans="1:21" hidden="1">
      <c r="A6020" t="s">
        <v>2435</v>
      </c>
      <c r="B6020">
        <v>4045</v>
      </c>
      <c r="C6020">
        <v>289859</v>
      </c>
      <c r="D6020" t="s">
        <v>9874</v>
      </c>
      <c r="E6020" t="s">
        <v>9113</v>
      </c>
      <c r="F6020">
        <v>18406</v>
      </c>
      <c r="G6020">
        <v>1750863</v>
      </c>
      <c r="H6020">
        <f t="shared" ref="H6020:H6083" si="94">IFERROR(FIND("kW",A6020),0)</f>
        <v>0</v>
      </c>
      <c r="I6020">
        <f t="array" ref="I6020">MIN(IFERROR(FIND(IstNumbers,A6020),""))</f>
        <v>12</v>
      </c>
      <c r="J6020" s="1" t="e">
        <f>IF([first '# in title]&lt;[pos kw in title],MID([title],[pos kw in title]-6,6),#N/A)</f>
        <v>#N/A</v>
      </c>
      <c r="K6020" s="1" t="e">
        <f>IFERROR(MID(SUBSTITUTE([kw rough in title],",","."),FIND("(",[kw rough in title])+1,20),SUBSTITUTE(IFERROR(MID([kw rough in title],FIND(" ",[kw rough in title])+1,20),[kw rough in title]),",","."))</f>
        <v>#N/A</v>
      </c>
      <c r="L6020" s="1">
        <f>IFERROR(FIND("kW",[desc]),0)</f>
        <v>70</v>
      </c>
      <c r="M6020">
        <f t="array" ref="M6020">MIN(IFERROR(FIND(IstNumbers,E6020),""))</f>
        <v>34</v>
      </c>
      <c r="N6020" s="1" t="str">
        <f>IF([first '# in desc]&lt;[pos kw in desc],MID([desc],[pos kw in desc]-7,7))</f>
        <v xml:space="preserve">­me 42 </v>
      </c>
      <c r="O60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20" s="1" t="str">
        <f>TRIM(IF([first '# in desc]&lt;[pos kw in desc],MID([desc],[pos kw in desc]-6,6),FALSE))</f>
        <v>me 42</v>
      </c>
      <c r="Q6020" s="1" t="b">
        <f>IF(LEN([manuell])=0,IFERROR([kw fine in title]*1,IFERROR(SUMPRODUCT(COUNTIF(IsDigits,MID([kw in desc],ROW($A$1:$A$150),1)))=LEN([kw in desc]),#N/A)),[manuell])</f>
        <v>0</v>
      </c>
      <c r="R6020" s="1" t="str">
        <f>IF([pos kw in title]&gt;0,MID(J6020,#REF!,4),IF([first '# in title]&gt;0,MID([title],[first '# in title],3),IF([first '# in title]&gt;0,MID([desc],#REF!,3),VLOOKUP([productid],$G$2:$R$1386,8))))</f>
        <v xml:space="preserve">42 </v>
      </c>
      <c r="S6020" s="1" t="e">
        <f>IF([kw in desc]=[kw rough in title],[kw in desc]*1,IFERROR(LEFT([kw_dirty],3)*1,IFERROR(LEFT([kw_dirty],2)*1,"n.a.")))</f>
        <v>#N/A</v>
      </c>
      <c r="T6020" s="1"/>
      <c r="U6020" s="1">
        <f>VLOOKUP(Tabelle1[[#This Row],[productid]],Tabelle2[#All],2,FALSE)</f>
        <v>42</v>
      </c>
    </row>
    <row r="6021" spans="1:21">
      <c r="A6021" t="s">
        <v>2597</v>
      </c>
      <c r="B6021">
        <v>3674</v>
      </c>
      <c r="C6021">
        <v>289859</v>
      </c>
      <c r="D6021" t="s">
        <v>9875</v>
      </c>
      <c r="E6021" t="s">
        <v>9876</v>
      </c>
      <c r="F6021">
        <v>18406</v>
      </c>
      <c r="G6021">
        <v>2286143</v>
      </c>
      <c r="H6021">
        <f t="shared" si="94"/>
        <v>0</v>
      </c>
      <c r="I6021">
        <f t="array" ref="I6021">MIN(IFERROR(FIND(IstNumbers,A6021),""))</f>
        <v>12</v>
      </c>
      <c r="J6021" s="1" t="e">
        <f>IF([first '# in title]&lt;[pos kw in title],MID([title],[pos kw in title]-6,6),#N/A)</f>
        <v>#N/A</v>
      </c>
      <c r="K6021" s="1" t="e">
        <f>IFERROR(MID(SUBSTITUTE([kw rough in title],",","."),FIND("(",[kw rough in title])+1,20),SUBSTITUTE(IFERROR(MID([kw rough in title],FIND(" ",[kw rough in title])+1,20),[kw rough in title]),",","."))</f>
        <v>#N/A</v>
      </c>
      <c r="L6021" s="1">
        <f>IFERROR(FIND("kW",[desc]),0)</f>
        <v>0</v>
      </c>
      <c r="M6021">
        <f t="array" ref="M6021">MIN(IFERROR(FIND(IstNumbers,E6021),""))</f>
        <v>33</v>
      </c>
      <c r="N6021" s="1" t="b">
        <f>IF([first '# in desc]&lt;[pos kw in desc],MID([desc],[pos kw in desc]-7,7))</f>
        <v>0</v>
      </c>
      <c r="O60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21" s="1" t="str">
        <f>TRIM(IF([first '# in desc]&lt;[pos kw in desc],MID([desc],[pos kw in desc]-6,6),FALSE))</f>
        <v>FALSCH</v>
      </c>
      <c r="Q6021" s="1" t="b">
        <f>IF(LEN([manuell])=0,IFERROR([kw fine in title]*1,IFERROR(SUMPRODUCT(COUNTIF(IsDigits,MID([kw in desc],ROW($A$1:$A$150),1)))=LEN([kw in desc]),#N/A)),[manuell])</f>
        <v>0</v>
      </c>
      <c r="R6021" s="1" t="str">
        <f>IF([pos kw in title]&gt;0,MID(J6021,#REF!,4),IF([first '# in title]&gt;0,MID([title],[first '# in title],3),IF([first '# in title]&gt;0,MID([desc],#REF!,3),VLOOKUP([productid],$G$2:$R$1386,8))))</f>
        <v>146</v>
      </c>
      <c r="S6021" s="1" t="e">
        <f>IF([kw in desc]=[kw rough in title],[kw in desc]*1,IFERROR(LEFT([kw_dirty],3)*1,IFERROR(LEFT([kw_dirty],2)*1,"n.a.")))</f>
        <v>#N/A</v>
      </c>
      <c r="T6021" s="1"/>
      <c r="U6021" s="1" t="e">
        <f>VLOOKUP(Tabelle1[[#This Row],[productid]],Tabelle2[#All],2,FALSE)</f>
        <v>#N/A</v>
      </c>
    </row>
    <row r="6022" spans="1:21" hidden="1">
      <c r="A6022" t="s">
        <v>2435</v>
      </c>
      <c r="B6022">
        <v>4045</v>
      </c>
      <c r="C6022">
        <v>289859</v>
      </c>
      <c r="D6022" t="s">
        <v>9877</v>
      </c>
      <c r="E6022" t="s">
        <v>9118</v>
      </c>
      <c r="F6022">
        <v>18406</v>
      </c>
      <c r="G6022">
        <v>1750863</v>
      </c>
      <c r="H6022">
        <f t="shared" si="94"/>
        <v>0</v>
      </c>
      <c r="I6022">
        <f t="array" ref="I6022">MIN(IFERROR(FIND(IstNumbers,A6022),""))</f>
        <v>12</v>
      </c>
      <c r="J6022" s="1" t="e">
        <f>IF([first '# in title]&lt;[pos kw in title],MID([title],[pos kw in title]-6,6),#N/A)</f>
        <v>#N/A</v>
      </c>
      <c r="K6022" s="1" t="e">
        <f>IFERROR(MID(SUBSTITUTE([kw rough in title],",","."),FIND("(",[kw rough in title])+1,20),SUBSTITUTE(IFERROR(MID([kw rough in title],FIND(" ",[kw rough in title])+1,20),[kw rough in title]),",","."))</f>
        <v>#N/A</v>
      </c>
      <c r="L6022" s="1">
        <f>IFERROR(FIND("kW",[desc]),0)</f>
        <v>70</v>
      </c>
      <c r="M6022">
        <f t="array" ref="M6022">MIN(IFERROR(FIND(IstNumbers,E6022),""))</f>
        <v>34</v>
      </c>
      <c r="N6022" s="1" t="str">
        <f>IF([first '# in desc]&lt;[pos kw in desc],MID([desc],[pos kw in desc]-7,7))</f>
        <v xml:space="preserve">­me 42 </v>
      </c>
      <c r="O60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22" s="1" t="str">
        <f>TRIM(IF([first '# in desc]&lt;[pos kw in desc],MID([desc],[pos kw in desc]-6,6),FALSE))</f>
        <v>me 42</v>
      </c>
      <c r="Q6022" s="1" t="b">
        <f>IF(LEN([manuell])=0,IFERROR([kw fine in title]*1,IFERROR(SUMPRODUCT(COUNTIF(IsDigits,MID([kw in desc],ROW($A$1:$A$150),1)))=LEN([kw in desc]),#N/A)),[manuell])</f>
        <v>0</v>
      </c>
      <c r="R6022" s="1" t="str">
        <f>IF([pos kw in title]&gt;0,MID(J6022,#REF!,4),IF([first '# in title]&gt;0,MID([title],[first '# in title],3),IF([first '# in title]&gt;0,MID([desc],#REF!,3),VLOOKUP([productid],$G$2:$R$1386,8))))</f>
        <v xml:space="preserve">42 </v>
      </c>
      <c r="S6022" s="1" t="e">
        <f>IF([kw in desc]=[kw rough in title],[kw in desc]*1,IFERROR(LEFT([kw_dirty],3)*1,IFERROR(LEFT([kw_dirty],2)*1,"n.a.")))</f>
        <v>#N/A</v>
      </c>
      <c r="T6022" s="1"/>
      <c r="U6022" s="1">
        <f>VLOOKUP(Tabelle1[[#This Row],[productid]],Tabelle2[#All],2,FALSE)</f>
        <v>42</v>
      </c>
    </row>
    <row r="6023" spans="1:21" hidden="1">
      <c r="A6023" t="s">
        <v>2435</v>
      </c>
      <c r="B6023">
        <v>4045</v>
      </c>
      <c r="C6023">
        <v>289859</v>
      </c>
      <c r="D6023" t="s">
        <v>9878</v>
      </c>
      <c r="E6023" t="s">
        <v>9123</v>
      </c>
      <c r="F6023">
        <v>18406</v>
      </c>
      <c r="G6023">
        <v>1750863</v>
      </c>
      <c r="H6023">
        <f t="shared" si="94"/>
        <v>0</v>
      </c>
      <c r="I6023">
        <f t="array" ref="I6023">MIN(IFERROR(FIND(IstNumbers,A6023),""))</f>
        <v>12</v>
      </c>
      <c r="J6023" s="1" t="e">
        <f>IF([first '# in title]&lt;[pos kw in title],MID([title],[pos kw in title]-6,6),#N/A)</f>
        <v>#N/A</v>
      </c>
      <c r="K6023" s="1" t="e">
        <f>IFERROR(MID(SUBSTITUTE([kw rough in title],",","."),FIND("(",[kw rough in title])+1,20),SUBSTITUTE(IFERROR(MID([kw rough in title],FIND(" ",[kw rough in title])+1,20),[kw rough in title]),",","."))</f>
        <v>#N/A</v>
      </c>
      <c r="L6023" s="1">
        <f>IFERROR(FIND("kW",[desc]),0)</f>
        <v>70</v>
      </c>
      <c r="M6023">
        <f t="array" ref="M6023">MIN(IFERROR(FIND(IstNumbers,E6023),""))</f>
        <v>34</v>
      </c>
      <c r="N6023" s="1" t="str">
        <f>IF([first '# in desc]&lt;[pos kw in desc],MID([desc],[pos kw in desc]-7,7))</f>
        <v xml:space="preserve">­me 42 </v>
      </c>
      <c r="O602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23" s="1" t="str">
        <f>TRIM(IF([first '# in desc]&lt;[pos kw in desc],MID([desc],[pos kw in desc]-6,6),FALSE))</f>
        <v>me 42</v>
      </c>
      <c r="Q6023" s="1" t="b">
        <f>IF(LEN([manuell])=0,IFERROR([kw fine in title]*1,IFERROR(SUMPRODUCT(COUNTIF(IsDigits,MID([kw in desc],ROW($A$1:$A$150),1)))=LEN([kw in desc]),#N/A)),[manuell])</f>
        <v>0</v>
      </c>
      <c r="R6023" s="1" t="str">
        <f>IF([pos kw in title]&gt;0,MID(J6023,#REF!,4),IF([first '# in title]&gt;0,MID([title],[first '# in title],3),IF([first '# in title]&gt;0,MID([desc],#REF!,3),VLOOKUP([productid],$G$2:$R$1386,8))))</f>
        <v xml:space="preserve">42 </v>
      </c>
      <c r="S6023" s="1" t="e">
        <f>IF([kw in desc]=[kw rough in title],[kw in desc]*1,IFERROR(LEFT([kw_dirty],3)*1,IFERROR(LEFT([kw_dirty],2)*1,"n.a.")))</f>
        <v>#N/A</v>
      </c>
      <c r="T6023" s="1"/>
      <c r="U6023" s="1">
        <f>VLOOKUP(Tabelle1[[#This Row],[productid]],Tabelle2[#All],2,FALSE)</f>
        <v>42</v>
      </c>
    </row>
    <row r="6024" spans="1:21" hidden="1">
      <c r="A6024" t="s">
        <v>2435</v>
      </c>
      <c r="B6024">
        <v>4050</v>
      </c>
      <c r="C6024">
        <v>289859</v>
      </c>
      <c r="D6024" t="s">
        <v>9879</v>
      </c>
      <c r="E6024" t="s">
        <v>9128</v>
      </c>
      <c r="F6024">
        <v>18406</v>
      </c>
      <c r="G6024">
        <v>1750863</v>
      </c>
      <c r="H6024">
        <f t="shared" si="94"/>
        <v>0</v>
      </c>
      <c r="I6024">
        <f t="array" ref="I6024">MIN(IFERROR(FIND(IstNumbers,A6024),""))</f>
        <v>12</v>
      </c>
      <c r="J6024" s="1" t="e">
        <f>IF([first '# in title]&lt;[pos kw in title],MID([title],[pos kw in title]-6,6),#N/A)</f>
        <v>#N/A</v>
      </c>
      <c r="K6024" s="1" t="e">
        <f>IFERROR(MID(SUBSTITUTE([kw rough in title],",","."),FIND("(",[kw rough in title])+1,20),SUBSTITUTE(IFERROR(MID([kw rough in title],FIND(" ",[kw rough in title])+1,20),[kw rough in title]),",","."))</f>
        <v>#N/A</v>
      </c>
      <c r="L6024" s="1">
        <f>IFERROR(FIND("kW",[desc]),0)</f>
        <v>70</v>
      </c>
      <c r="M6024">
        <f t="array" ref="M6024">MIN(IFERROR(FIND(IstNumbers,E6024),""))</f>
        <v>34</v>
      </c>
      <c r="N6024" s="1" t="str">
        <f>IF([first '# in desc]&lt;[pos kw in desc],MID([desc],[pos kw in desc]-7,7))</f>
        <v xml:space="preserve">­me 42 </v>
      </c>
      <c r="O60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24" s="1" t="str">
        <f>TRIM(IF([first '# in desc]&lt;[pos kw in desc],MID([desc],[pos kw in desc]-6,6),FALSE))</f>
        <v>me 42</v>
      </c>
      <c r="Q6024" s="1" t="b">
        <f>IF(LEN([manuell])=0,IFERROR([kw fine in title]*1,IFERROR(SUMPRODUCT(COUNTIF(IsDigits,MID([kw in desc],ROW($A$1:$A$150),1)))=LEN([kw in desc]),#N/A)),[manuell])</f>
        <v>0</v>
      </c>
      <c r="R6024" s="1" t="str">
        <f>IF([pos kw in title]&gt;0,MID(J6024,#REF!,4),IF([first '# in title]&gt;0,MID([title],[first '# in title],3),IF([first '# in title]&gt;0,MID([desc],#REF!,3),VLOOKUP([productid],$G$2:$R$1386,8))))</f>
        <v xml:space="preserve">42 </v>
      </c>
      <c r="S6024" s="1" t="e">
        <f>IF([kw in desc]=[kw rough in title],[kw in desc]*1,IFERROR(LEFT([kw_dirty],3)*1,IFERROR(LEFT([kw_dirty],2)*1,"n.a.")))</f>
        <v>#N/A</v>
      </c>
      <c r="T6024" s="1"/>
      <c r="U6024" s="1">
        <f>VLOOKUP(Tabelle1[[#This Row],[productid]],Tabelle2[#All],2,FALSE)</f>
        <v>42</v>
      </c>
    </row>
    <row r="6025" spans="1:21" hidden="1">
      <c r="A6025" t="s">
        <v>2435</v>
      </c>
      <c r="B6025">
        <v>4055</v>
      </c>
      <c r="C6025">
        <v>289859</v>
      </c>
      <c r="D6025" t="s">
        <v>9880</v>
      </c>
      <c r="E6025" t="s">
        <v>9148</v>
      </c>
      <c r="F6025">
        <v>18406</v>
      </c>
      <c r="G6025">
        <v>1750863</v>
      </c>
      <c r="H6025">
        <f t="shared" si="94"/>
        <v>0</v>
      </c>
      <c r="I6025">
        <f t="array" ref="I6025">MIN(IFERROR(FIND(IstNumbers,A6025),""))</f>
        <v>12</v>
      </c>
      <c r="J6025" s="1" t="e">
        <f>IF([first '# in title]&lt;[pos kw in title],MID([title],[pos kw in title]-6,6),#N/A)</f>
        <v>#N/A</v>
      </c>
      <c r="K6025" s="1" t="e">
        <f>IFERROR(MID(SUBSTITUTE([kw rough in title],",","."),FIND("(",[kw rough in title])+1,20),SUBSTITUTE(IFERROR(MID([kw rough in title],FIND(" ",[kw rough in title])+1,20),[kw rough in title]),",","."))</f>
        <v>#N/A</v>
      </c>
      <c r="L6025" s="1">
        <f>IFERROR(FIND("kW",[desc]),0)</f>
        <v>70</v>
      </c>
      <c r="M6025">
        <f t="array" ref="M6025">MIN(IFERROR(FIND(IstNumbers,E6025),""))</f>
        <v>34</v>
      </c>
      <c r="N6025" s="1" t="str">
        <f>IF([first '# in desc]&lt;[pos kw in desc],MID([desc],[pos kw in desc]-7,7))</f>
        <v xml:space="preserve">­me 42 </v>
      </c>
      <c r="O602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25" s="1" t="str">
        <f>TRIM(IF([first '# in desc]&lt;[pos kw in desc],MID([desc],[pos kw in desc]-6,6),FALSE))</f>
        <v>me 42</v>
      </c>
      <c r="Q6025" s="1" t="b">
        <f>IF(LEN([manuell])=0,IFERROR([kw fine in title]*1,IFERROR(SUMPRODUCT(COUNTIF(IsDigits,MID([kw in desc],ROW($A$1:$A$150),1)))=LEN([kw in desc]),#N/A)),[manuell])</f>
        <v>0</v>
      </c>
      <c r="R6025" s="1" t="str">
        <f>IF([pos kw in title]&gt;0,MID(J6025,#REF!,4),IF([first '# in title]&gt;0,MID([title],[first '# in title],3),IF([first '# in title]&gt;0,MID([desc],#REF!,3),VLOOKUP([productid],$G$2:$R$1386,8))))</f>
        <v xml:space="preserve">42 </v>
      </c>
      <c r="S6025" s="1" t="e">
        <f>IF([kw in desc]=[kw rough in title],[kw in desc]*1,IFERROR(LEFT([kw_dirty],3)*1,IFERROR(LEFT([kw_dirty],2)*1,"n.a.")))</f>
        <v>#N/A</v>
      </c>
      <c r="T6025" s="1"/>
      <c r="U6025" s="1">
        <f>VLOOKUP(Tabelle1[[#This Row],[productid]],Tabelle2[#All],2,FALSE)</f>
        <v>42</v>
      </c>
    </row>
    <row r="6026" spans="1:21" hidden="1">
      <c r="A6026" t="s">
        <v>2435</v>
      </c>
      <c r="B6026">
        <v>4055</v>
      </c>
      <c r="C6026">
        <v>289859</v>
      </c>
      <c r="D6026" t="s">
        <v>9881</v>
      </c>
      <c r="E6026" t="s">
        <v>9154</v>
      </c>
      <c r="F6026">
        <v>18406</v>
      </c>
      <c r="G6026">
        <v>1750863</v>
      </c>
      <c r="H6026">
        <f t="shared" si="94"/>
        <v>0</v>
      </c>
      <c r="I6026">
        <f t="array" ref="I6026">MIN(IFERROR(FIND(IstNumbers,A6026),""))</f>
        <v>12</v>
      </c>
      <c r="J6026" s="1" t="e">
        <f>IF([first '# in title]&lt;[pos kw in title],MID([title],[pos kw in title]-6,6),#N/A)</f>
        <v>#N/A</v>
      </c>
      <c r="K6026" s="1" t="e">
        <f>IFERROR(MID(SUBSTITUTE([kw rough in title],",","."),FIND("(",[kw rough in title])+1,20),SUBSTITUTE(IFERROR(MID([kw rough in title],FIND(" ",[kw rough in title])+1,20),[kw rough in title]),",","."))</f>
        <v>#N/A</v>
      </c>
      <c r="L6026" s="1">
        <f>IFERROR(FIND("kW",[desc]),0)</f>
        <v>70</v>
      </c>
      <c r="M6026">
        <f t="array" ref="M6026">MIN(IFERROR(FIND(IstNumbers,E6026),""))</f>
        <v>34</v>
      </c>
      <c r="N6026" s="1" t="str">
        <f>IF([first '# in desc]&lt;[pos kw in desc],MID([desc],[pos kw in desc]-7,7))</f>
        <v xml:space="preserve">­me 42 </v>
      </c>
      <c r="O60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26" s="1" t="str">
        <f>TRIM(IF([first '# in desc]&lt;[pos kw in desc],MID([desc],[pos kw in desc]-6,6),FALSE))</f>
        <v>me 42</v>
      </c>
      <c r="Q6026" s="1" t="b">
        <f>IF(LEN([manuell])=0,IFERROR([kw fine in title]*1,IFERROR(SUMPRODUCT(COUNTIF(IsDigits,MID([kw in desc],ROW($A$1:$A$150),1)))=LEN([kw in desc]),#N/A)),[manuell])</f>
        <v>0</v>
      </c>
      <c r="R6026" s="1" t="str">
        <f>IF([pos kw in title]&gt;0,MID(J6026,#REF!,4),IF([first '# in title]&gt;0,MID([title],[first '# in title],3),IF([first '# in title]&gt;0,MID([desc],#REF!,3),VLOOKUP([productid],$G$2:$R$1386,8))))</f>
        <v xml:space="preserve">42 </v>
      </c>
      <c r="S6026" s="1" t="e">
        <f>IF([kw in desc]=[kw rough in title],[kw in desc]*1,IFERROR(LEFT([kw_dirty],3)*1,IFERROR(LEFT([kw_dirty],2)*1,"n.a.")))</f>
        <v>#N/A</v>
      </c>
      <c r="T6026" s="1"/>
      <c r="U6026" s="1">
        <f>VLOOKUP(Tabelle1[[#This Row],[productid]],Tabelle2[#All],2,FALSE)</f>
        <v>42</v>
      </c>
    </row>
    <row r="6027" spans="1:21" hidden="1">
      <c r="A6027" t="s">
        <v>2435</v>
      </c>
      <c r="B6027">
        <v>4055</v>
      </c>
      <c r="C6027">
        <v>289859</v>
      </c>
      <c r="D6027" t="s">
        <v>9882</v>
      </c>
      <c r="E6027" t="s">
        <v>9133</v>
      </c>
      <c r="F6027">
        <v>18406</v>
      </c>
      <c r="G6027">
        <v>1750863</v>
      </c>
      <c r="H6027">
        <f t="shared" si="94"/>
        <v>0</v>
      </c>
      <c r="I6027">
        <f t="array" ref="I6027">MIN(IFERROR(FIND(IstNumbers,A6027),""))</f>
        <v>12</v>
      </c>
      <c r="J6027" s="1" t="e">
        <f>IF([first '# in title]&lt;[pos kw in title],MID([title],[pos kw in title]-6,6),#N/A)</f>
        <v>#N/A</v>
      </c>
      <c r="K6027" s="1" t="e">
        <f>IFERROR(MID(SUBSTITUTE([kw rough in title],",","."),FIND("(",[kw rough in title])+1,20),SUBSTITUTE(IFERROR(MID([kw rough in title],FIND(" ",[kw rough in title])+1,20),[kw rough in title]),",","."))</f>
        <v>#N/A</v>
      </c>
      <c r="L6027" s="1">
        <f>IFERROR(FIND("kW",[desc]),0)</f>
        <v>70</v>
      </c>
      <c r="M6027">
        <f t="array" ref="M6027">MIN(IFERROR(FIND(IstNumbers,E6027),""))</f>
        <v>34</v>
      </c>
      <c r="N6027" s="1" t="str">
        <f>IF([first '# in desc]&lt;[pos kw in desc],MID([desc],[pos kw in desc]-7,7))</f>
        <v xml:space="preserve">­me 42 </v>
      </c>
      <c r="O602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27" s="1" t="str">
        <f>TRIM(IF([first '# in desc]&lt;[pos kw in desc],MID([desc],[pos kw in desc]-6,6),FALSE))</f>
        <v>me 42</v>
      </c>
      <c r="Q6027" s="1" t="b">
        <f>IF(LEN([manuell])=0,IFERROR([kw fine in title]*1,IFERROR(SUMPRODUCT(COUNTIF(IsDigits,MID([kw in desc],ROW($A$1:$A$150),1)))=LEN([kw in desc]),#N/A)),[manuell])</f>
        <v>0</v>
      </c>
      <c r="R6027" s="1" t="str">
        <f>IF([pos kw in title]&gt;0,MID(J6027,#REF!,4),IF([first '# in title]&gt;0,MID([title],[first '# in title],3),IF([first '# in title]&gt;0,MID([desc],#REF!,3),VLOOKUP([productid],$G$2:$R$1386,8))))</f>
        <v xml:space="preserve">42 </v>
      </c>
      <c r="S6027" s="1" t="e">
        <f>IF([kw in desc]=[kw rough in title],[kw in desc]*1,IFERROR(LEFT([kw_dirty],3)*1,IFERROR(LEFT([kw_dirty],2)*1,"n.a.")))</f>
        <v>#N/A</v>
      </c>
      <c r="T6027" s="1"/>
      <c r="U6027" s="1">
        <f>VLOOKUP(Tabelle1[[#This Row],[productid]],Tabelle2[#All],2,FALSE)</f>
        <v>42</v>
      </c>
    </row>
    <row r="6028" spans="1:21" hidden="1">
      <c r="A6028" t="s">
        <v>2435</v>
      </c>
      <c r="B6028">
        <v>4055</v>
      </c>
      <c r="C6028">
        <v>289859</v>
      </c>
      <c r="D6028" t="s">
        <v>9883</v>
      </c>
      <c r="E6028" t="s">
        <v>9138</v>
      </c>
      <c r="F6028">
        <v>18406</v>
      </c>
      <c r="G6028">
        <v>1750863</v>
      </c>
      <c r="H6028">
        <f t="shared" si="94"/>
        <v>0</v>
      </c>
      <c r="I6028">
        <f t="array" ref="I6028">MIN(IFERROR(FIND(IstNumbers,A6028),""))</f>
        <v>12</v>
      </c>
      <c r="J6028" s="1" t="e">
        <f>IF([first '# in title]&lt;[pos kw in title],MID([title],[pos kw in title]-6,6),#N/A)</f>
        <v>#N/A</v>
      </c>
      <c r="K6028" s="1" t="e">
        <f>IFERROR(MID(SUBSTITUTE([kw rough in title],",","."),FIND("(",[kw rough in title])+1,20),SUBSTITUTE(IFERROR(MID([kw rough in title],FIND(" ",[kw rough in title])+1,20),[kw rough in title]),",","."))</f>
        <v>#N/A</v>
      </c>
      <c r="L6028" s="1">
        <f>IFERROR(FIND("kW",[desc]),0)</f>
        <v>70</v>
      </c>
      <c r="M6028">
        <f t="array" ref="M6028">MIN(IFERROR(FIND(IstNumbers,E6028),""))</f>
        <v>34</v>
      </c>
      <c r="N6028" s="1" t="str">
        <f>IF([first '# in desc]&lt;[pos kw in desc],MID([desc],[pos kw in desc]-7,7))</f>
        <v xml:space="preserve">­me 42 </v>
      </c>
      <c r="O60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28" s="1" t="str">
        <f>TRIM(IF([first '# in desc]&lt;[pos kw in desc],MID([desc],[pos kw in desc]-6,6),FALSE))</f>
        <v>me 42</v>
      </c>
      <c r="Q6028" s="1" t="b">
        <f>IF(LEN([manuell])=0,IFERROR([kw fine in title]*1,IFERROR(SUMPRODUCT(COUNTIF(IsDigits,MID([kw in desc],ROW($A$1:$A$150),1)))=LEN([kw in desc]),#N/A)),[manuell])</f>
        <v>0</v>
      </c>
      <c r="R6028" s="1" t="str">
        <f>IF([pos kw in title]&gt;0,MID(J6028,#REF!,4),IF([first '# in title]&gt;0,MID([title],[first '# in title],3),IF([first '# in title]&gt;0,MID([desc],#REF!,3),VLOOKUP([productid],$G$2:$R$1386,8))))</f>
        <v xml:space="preserve">42 </v>
      </c>
      <c r="S6028" s="1" t="e">
        <f>IF([kw in desc]=[kw rough in title],[kw in desc]*1,IFERROR(LEFT([kw_dirty],3)*1,IFERROR(LEFT([kw_dirty],2)*1,"n.a.")))</f>
        <v>#N/A</v>
      </c>
      <c r="T6028" s="1"/>
      <c r="U6028" s="1">
        <f>VLOOKUP(Tabelle1[[#This Row],[productid]],Tabelle2[#All],2,FALSE)</f>
        <v>42</v>
      </c>
    </row>
    <row r="6029" spans="1:21">
      <c r="A6029" t="s">
        <v>3264</v>
      </c>
      <c r="B6029">
        <v>3674</v>
      </c>
      <c r="C6029">
        <v>289859</v>
      </c>
      <c r="D6029" t="s">
        <v>9884</v>
      </c>
      <c r="E6029" t="s">
        <v>9885</v>
      </c>
      <c r="F6029">
        <v>18406</v>
      </c>
      <c r="G6029">
        <v>2286143</v>
      </c>
      <c r="H6029">
        <f t="shared" si="94"/>
        <v>0</v>
      </c>
      <c r="I6029">
        <f t="array" ref="I6029">MIN(IFERROR(FIND(IstNumbers,A6029),""))</f>
        <v>30</v>
      </c>
      <c r="J6029" s="1" t="e">
        <f>IF([first '# in title]&lt;[pos kw in title],MID([title],[pos kw in title]-6,6),#N/A)</f>
        <v>#N/A</v>
      </c>
      <c r="K6029" s="1" t="e">
        <f>IFERROR(MID(SUBSTITUTE([kw rough in title],",","."),FIND("(",[kw rough in title])+1,20),SUBSTITUTE(IFERROR(MID([kw rough in title],FIND(" ",[kw rough in title])+1,20),[kw rough in title]),",","."))</f>
        <v>#N/A</v>
      </c>
      <c r="L6029" s="1">
        <f>IFERROR(FIND("kW",[desc]),0)</f>
        <v>0</v>
      </c>
      <c r="M6029">
        <f t="array" ref="M6029">MIN(IFERROR(FIND(IstNumbers,E6029),""))</f>
        <v>33</v>
      </c>
      <c r="N6029" s="1" t="b">
        <f>IF([first '# in desc]&lt;[pos kw in desc],MID([desc],[pos kw in desc]-7,7))</f>
        <v>0</v>
      </c>
      <c r="O60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29" s="1" t="str">
        <f>TRIM(IF([first '# in desc]&lt;[pos kw in desc],MID([desc],[pos kw in desc]-6,6),FALSE))</f>
        <v>FALSCH</v>
      </c>
      <c r="Q6029" s="1" t="b">
        <f>IF(LEN([manuell])=0,IFERROR([kw fine in title]*1,IFERROR(SUMPRODUCT(COUNTIF(IsDigits,MID([kw in desc],ROW($A$1:$A$150),1)))=LEN([kw in desc]),#N/A)),[manuell])</f>
        <v>0</v>
      </c>
      <c r="R6029" s="1" t="str">
        <f>IF([pos kw in title]&gt;0,MID(J6029,#REF!,4),IF([first '# in title]&gt;0,MID([title],[first '# in title],3),IF([first '# in title]&gt;0,MID([desc],#REF!,3),VLOOKUP([productid],$G$2:$R$1386,8))))</f>
        <v>146</v>
      </c>
      <c r="S6029" s="1" t="e">
        <f>IF([kw in desc]=[kw rough in title],[kw in desc]*1,IFERROR(LEFT([kw_dirty],3)*1,IFERROR(LEFT([kw_dirty],2)*1,"n.a.")))</f>
        <v>#N/A</v>
      </c>
      <c r="T6029" s="1"/>
      <c r="U6029" s="1" t="e">
        <f>VLOOKUP(Tabelle1[[#This Row],[productid]],Tabelle2[#All],2,FALSE)</f>
        <v>#N/A</v>
      </c>
    </row>
    <row r="6030" spans="1:21">
      <c r="A6030" t="s">
        <v>3264</v>
      </c>
      <c r="B6030">
        <v>3674</v>
      </c>
      <c r="C6030">
        <v>289859</v>
      </c>
      <c r="D6030" t="s">
        <v>9886</v>
      </c>
      <c r="E6030" t="s">
        <v>9887</v>
      </c>
      <c r="F6030">
        <v>18406</v>
      </c>
      <c r="G6030">
        <v>2286143</v>
      </c>
      <c r="H6030">
        <f t="shared" si="94"/>
        <v>0</v>
      </c>
      <c r="I6030">
        <f t="array" ref="I6030">MIN(IFERROR(FIND(IstNumbers,A6030),""))</f>
        <v>30</v>
      </c>
      <c r="J6030" s="1" t="e">
        <f>IF([first '# in title]&lt;[pos kw in title],MID([title],[pos kw in title]-6,6),#N/A)</f>
        <v>#N/A</v>
      </c>
      <c r="K6030" s="1" t="e">
        <f>IFERROR(MID(SUBSTITUTE([kw rough in title],",","."),FIND("(",[kw rough in title])+1,20),SUBSTITUTE(IFERROR(MID([kw rough in title],FIND(" ",[kw rough in title])+1,20),[kw rough in title]),",","."))</f>
        <v>#N/A</v>
      </c>
      <c r="L6030" s="1">
        <f>IFERROR(FIND("kW",[desc]),0)</f>
        <v>0</v>
      </c>
      <c r="M6030">
        <f t="array" ref="M6030">MIN(IFERROR(FIND(IstNumbers,E6030),""))</f>
        <v>33</v>
      </c>
      <c r="N6030" s="1" t="b">
        <f>IF([first '# in desc]&lt;[pos kw in desc],MID([desc],[pos kw in desc]-7,7))</f>
        <v>0</v>
      </c>
      <c r="O603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0" s="1" t="str">
        <f>TRIM(IF([first '# in desc]&lt;[pos kw in desc],MID([desc],[pos kw in desc]-6,6),FALSE))</f>
        <v>FALSCH</v>
      </c>
      <c r="Q6030" s="1" t="b">
        <f>IF(LEN([manuell])=0,IFERROR([kw fine in title]*1,IFERROR(SUMPRODUCT(COUNTIF(IsDigits,MID([kw in desc],ROW($A$1:$A$150),1)))=LEN([kw in desc]),#N/A)),[manuell])</f>
        <v>0</v>
      </c>
      <c r="R6030" s="1" t="str">
        <f>IF([pos kw in title]&gt;0,MID(J6030,#REF!,4),IF([first '# in title]&gt;0,MID([title],[first '# in title],3),IF([first '# in title]&gt;0,MID([desc],#REF!,3),VLOOKUP([productid],$G$2:$R$1386,8))))</f>
        <v>146</v>
      </c>
      <c r="S6030" s="1" t="e">
        <f>IF([kw in desc]=[kw rough in title],[kw in desc]*1,IFERROR(LEFT([kw_dirty],3)*1,IFERROR(LEFT([kw_dirty],2)*1,"n.a.")))</f>
        <v>#N/A</v>
      </c>
      <c r="T6030" s="1"/>
      <c r="U6030" s="1" t="e">
        <f>VLOOKUP(Tabelle1[[#This Row],[productid]],Tabelle2[#All],2,FALSE)</f>
        <v>#N/A</v>
      </c>
    </row>
    <row r="6031" spans="1:21">
      <c r="A6031" t="s">
        <v>3264</v>
      </c>
      <c r="B6031">
        <v>3674</v>
      </c>
      <c r="C6031">
        <v>289859</v>
      </c>
      <c r="D6031" t="s">
        <v>9888</v>
      </c>
      <c r="E6031" t="s">
        <v>9889</v>
      </c>
      <c r="F6031">
        <v>18406</v>
      </c>
      <c r="G6031">
        <v>2286143</v>
      </c>
      <c r="H6031">
        <f t="shared" si="94"/>
        <v>0</v>
      </c>
      <c r="I6031">
        <f t="array" ref="I6031">MIN(IFERROR(FIND(IstNumbers,A6031),""))</f>
        <v>30</v>
      </c>
      <c r="J6031" s="1" t="e">
        <f>IF([first '# in title]&lt;[pos kw in title],MID([title],[pos kw in title]-6,6),#N/A)</f>
        <v>#N/A</v>
      </c>
      <c r="K6031" s="1" t="e">
        <f>IFERROR(MID(SUBSTITUTE([kw rough in title],",","."),FIND("(",[kw rough in title])+1,20),SUBSTITUTE(IFERROR(MID([kw rough in title],FIND(" ",[kw rough in title])+1,20),[kw rough in title]),",","."))</f>
        <v>#N/A</v>
      </c>
      <c r="L6031" s="1">
        <f>IFERROR(FIND("kW",[desc]),0)</f>
        <v>0</v>
      </c>
      <c r="M6031">
        <f t="array" ref="M6031">MIN(IFERROR(FIND(IstNumbers,E6031),""))</f>
        <v>33</v>
      </c>
      <c r="N6031" s="1" t="b">
        <f>IF([first '# in desc]&lt;[pos kw in desc],MID([desc],[pos kw in desc]-7,7))</f>
        <v>0</v>
      </c>
      <c r="O60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1" s="1" t="str">
        <f>TRIM(IF([first '# in desc]&lt;[pos kw in desc],MID([desc],[pos kw in desc]-6,6),FALSE))</f>
        <v>FALSCH</v>
      </c>
      <c r="Q6031" s="1" t="b">
        <f>IF(LEN([manuell])=0,IFERROR([kw fine in title]*1,IFERROR(SUMPRODUCT(COUNTIF(IsDigits,MID([kw in desc],ROW($A$1:$A$150),1)))=LEN([kw in desc]),#N/A)),[manuell])</f>
        <v>0</v>
      </c>
      <c r="R6031" s="1" t="str">
        <f>IF([pos kw in title]&gt;0,MID(J6031,#REF!,4),IF([first '# in title]&gt;0,MID([title],[first '# in title],3),IF([first '# in title]&gt;0,MID([desc],#REF!,3),VLOOKUP([productid],$G$2:$R$1386,8))))</f>
        <v>146</v>
      </c>
      <c r="S6031" s="1" t="e">
        <f>IF([kw in desc]=[kw rough in title],[kw in desc]*1,IFERROR(LEFT([kw_dirty],3)*1,IFERROR(LEFT([kw_dirty],2)*1,"n.a.")))</f>
        <v>#N/A</v>
      </c>
      <c r="T6031" s="1"/>
      <c r="U6031" s="1" t="e">
        <f>VLOOKUP(Tabelle1[[#This Row],[productid]],Tabelle2[#All],2,FALSE)</f>
        <v>#N/A</v>
      </c>
    </row>
    <row r="6032" spans="1:21">
      <c r="A6032" t="s">
        <v>3264</v>
      </c>
      <c r="B6032">
        <v>3675</v>
      </c>
      <c r="C6032">
        <v>289859</v>
      </c>
      <c r="D6032" t="s">
        <v>9890</v>
      </c>
      <c r="E6032" t="s">
        <v>9891</v>
      </c>
      <c r="F6032">
        <v>18406</v>
      </c>
      <c r="G6032">
        <v>2286143</v>
      </c>
      <c r="H6032">
        <f t="shared" si="94"/>
        <v>0</v>
      </c>
      <c r="I6032">
        <f t="array" ref="I6032">MIN(IFERROR(FIND(IstNumbers,A6032),""))</f>
        <v>30</v>
      </c>
      <c r="J6032" s="1" t="e">
        <f>IF([first '# in title]&lt;[pos kw in title],MID([title],[pos kw in title]-6,6),#N/A)</f>
        <v>#N/A</v>
      </c>
      <c r="K6032" s="1" t="e">
        <f>IFERROR(MID(SUBSTITUTE([kw rough in title],",","."),FIND("(",[kw rough in title])+1,20),SUBSTITUTE(IFERROR(MID([kw rough in title],FIND(" ",[kw rough in title])+1,20),[kw rough in title]),",","."))</f>
        <v>#N/A</v>
      </c>
      <c r="L6032" s="1">
        <f>IFERROR(FIND("kW",[desc]),0)</f>
        <v>0</v>
      </c>
      <c r="M6032">
        <f t="array" ref="M6032">MIN(IFERROR(FIND(IstNumbers,E6032),""))</f>
        <v>33</v>
      </c>
      <c r="N6032" s="1" t="b">
        <f>IF([first '# in desc]&lt;[pos kw in desc],MID([desc],[pos kw in desc]-7,7))</f>
        <v>0</v>
      </c>
      <c r="O603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2" s="1" t="str">
        <f>TRIM(IF([first '# in desc]&lt;[pos kw in desc],MID([desc],[pos kw in desc]-6,6),FALSE))</f>
        <v>FALSCH</v>
      </c>
      <c r="Q6032" s="1" t="b">
        <f>IF(LEN([manuell])=0,IFERROR([kw fine in title]*1,IFERROR(SUMPRODUCT(COUNTIF(IsDigits,MID([kw in desc],ROW($A$1:$A$150),1)))=LEN([kw in desc]),#N/A)),[manuell])</f>
        <v>0</v>
      </c>
      <c r="R6032" s="1" t="str">
        <f>IF([pos kw in title]&gt;0,MID(J6032,#REF!,4),IF([first '# in title]&gt;0,MID([title],[first '# in title],3),IF([first '# in title]&gt;0,MID([desc],#REF!,3),VLOOKUP([productid],$G$2:$R$1386,8))))</f>
        <v>146</v>
      </c>
      <c r="S6032" s="1" t="e">
        <f>IF([kw in desc]=[kw rough in title],[kw in desc]*1,IFERROR(LEFT([kw_dirty],3)*1,IFERROR(LEFT([kw_dirty],2)*1,"n.a.")))</f>
        <v>#N/A</v>
      </c>
      <c r="T6032" s="1"/>
      <c r="U6032" s="1" t="e">
        <f>VLOOKUP(Tabelle1[[#This Row],[productid]],Tabelle2[#All],2,FALSE)</f>
        <v>#N/A</v>
      </c>
    </row>
    <row r="6033" spans="1:21">
      <c r="A6033" t="s">
        <v>3264</v>
      </c>
      <c r="B6033">
        <v>3675</v>
      </c>
      <c r="C6033">
        <v>289859</v>
      </c>
      <c r="D6033" t="s">
        <v>9892</v>
      </c>
      <c r="E6033" t="s">
        <v>9893</v>
      </c>
      <c r="F6033">
        <v>18406</v>
      </c>
      <c r="G6033">
        <v>2286143</v>
      </c>
      <c r="H6033">
        <f t="shared" si="94"/>
        <v>0</v>
      </c>
      <c r="I6033">
        <f t="array" ref="I6033">MIN(IFERROR(FIND(IstNumbers,A6033),""))</f>
        <v>30</v>
      </c>
      <c r="J6033" s="1" t="e">
        <f>IF([first '# in title]&lt;[pos kw in title],MID([title],[pos kw in title]-6,6),#N/A)</f>
        <v>#N/A</v>
      </c>
      <c r="K6033" s="1" t="e">
        <f>IFERROR(MID(SUBSTITUTE([kw rough in title],",","."),FIND("(",[kw rough in title])+1,20),SUBSTITUTE(IFERROR(MID([kw rough in title],FIND(" ",[kw rough in title])+1,20),[kw rough in title]),",","."))</f>
        <v>#N/A</v>
      </c>
      <c r="L6033" s="1">
        <f>IFERROR(FIND("kW",[desc]),0)</f>
        <v>0</v>
      </c>
      <c r="M6033">
        <f t="array" ref="M6033">MIN(IFERROR(FIND(IstNumbers,E6033),""))</f>
        <v>33</v>
      </c>
      <c r="N6033" s="1" t="b">
        <f>IF([first '# in desc]&lt;[pos kw in desc],MID([desc],[pos kw in desc]-7,7))</f>
        <v>0</v>
      </c>
      <c r="O60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3" s="1" t="str">
        <f>TRIM(IF([first '# in desc]&lt;[pos kw in desc],MID([desc],[pos kw in desc]-6,6),FALSE))</f>
        <v>FALSCH</v>
      </c>
      <c r="Q6033" s="1" t="b">
        <f>IF(LEN([manuell])=0,IFERROR([kw fine in title]*1,IFERROR(SUMPRODUCT(COUNTIF(IsDigits,MID([kw in desc],ROW($A$1:$A$150),1)))=LEN([kw in desc]),#N/A)),[manuell])</f>
        <v>0</v>
      </c>
      <c r="R6033" s="1" t="str">
        <f>IF([pos kw in title]&gt;0,MID(J6033,#REF!,4),IF([first '# in title]&gt;0,MID([title],[first '# in title],3),IF([first '# in title]&gt;0,MID([desc],#REF!,3),VLOOKUP([productid],$G$2:$R$1386,8))))</f>
        <v>146</v>
      </c>
      <c r="S6033" s="1" t="e">
        <f>IF([kw in desc]=[kw rough in title],[kw in desc]*1,IFERROR(LEFT([kw_dirty],3)*1,IFERROR(LEFT([kw_dirty],2)*1,"n.a.")))</f>
        <v>#N/A</v>
      </c>
      <c r="T6033" s="1"/>
      <c r="U6033" s="1" t="e">
        <f>VLOOKUP(Tabelle1[[#This Row],[productid]],Tabelle2[#All],2,FALSE)</f>
        <v>#N/A</v>
      </c>
    </row>
    <row r="6034" spans="1:21">
      <c r="A6034" t="s">
        <v>3264</v>
      </c>
      <c r="B6034">
        <v>3680</v>
      </c>
      <c r="C6034">
        <v>289859</v>
      </c>
      <c r="D6034" t="s">
        <v>9894</v>
      </c>
      <c r="E6034" t="s">
        <v>9895</v>
      </c>
      <c r="F6034">
        <v>18406</v>
      </c>
      <c r="G6034">
        <v>2286143</v>
      </c>
      <c r="H6034">
        <f t="shared" si="94"/>
        <v>0</v>
      </c>
      <c r="I6034">
        <f t="array" ref="I6034">MIN(IFERROR(FIND(IstNumbers,A6034),""))</f>
        <v>30</v>
      </c>
      <c r="J6034" s="1" t="e">
        <f>IF([first '# in title]&lt;[pos kw in title],MID([title],[pos kw in title]-6,6),#N/A)</f>
        <v>#N/A</v>
      </c>
      <c r="K6034" s="1" t="e">
        <f>IFERROR(MID(SUBSTITUTE([kw rough in title],",","."),FIND("(",[kw rough in title])+1,20),SUBSTITUTE(IFERROR(MID([kw rough in title],FIND(" ",[kw rough in title])+1,20),[kw rough in title]),",","."))</f>
        <v>#N/A</v>
      </c>
      <c r="L6034" s="1">
        <f>IFERROR(FIND("kW",[desc]),0)</f>
        <v>0</v>
      </c>
      <c r="M6034">
        <f t="array" ref="M6034">MIN(IFERROR(FIND(IstNumbers,E6034),""))</f>
        <v>33</v>
      </c>
      <c r="N6034" s="1" t="b">
        <f>IF([first '# in desc]&lt;[pos kw in desc],MID([desc],[pos kw in desc]-7,7))</f>
        <v>0</v>
      </c>
      <c r="O603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4" s="1" t="str">
        <f>TRIM(IF([first '# in desc]&lt;[pos kw in desc],MID([desc],[pos kw in desc]-6,6),FALSE))</f>
        <v>FALSCH</v>
      </c>
      <c r="Q6034" s="1" t="b">
        <f>IF(LEN([manuell])=0,IFERROR([kw fine in title]*1,IFERROR(SUMPRODUCT(COUNTIF(IsDigits,MID([kw in desc],ROW($A$1:$A$150),1)))=LEN([kw in desc]),#N/A)),[manuell])</f>
        <v>0</v>
      </c>
      <c r="R6034" s="1" t="str">
        <f>IF([pos kw in title]&gt;0,MID(J6034,#REF!,4),IF([first '# in title]&gt;0,MID([title],[first '# in title],3),IF([first '# in title]&gt;0,MID([desc],#REF!,3),VLOOKUP([productid],$G$2:$R$1386,8))))</f>
        <v>146</v>
      </c>
      <c r="S6034" s="1" t="e">
        <f>IF([kw in desc]=[kw rough in title],[kw in desc]*1,IFERROR(LEFT([kw_dirty],3)*1,IFERROR(LEFT([kw_dirty],2)*1,"n.a.")))</f>
        <v>#N/A</v>
      </c>
      <c r="T6034" s="1"/>
      <c r="U6034" s="1" t="e">
        <f>VLOOKUP(Tabelle1[[#This Row],[productid]],Tabelle2[#All],2,FALSE)</f>
        <v>#N/A</v>
      </c>
    </row>
    <row r="6035" spans="1:21">
      <c r="A6035" t="s">
        <v>3264</v>
      </c>
      <c r="B6035">
        <v>3680</v>
      </c>
      <c r="C6035">
        <v>289859</v>
      </c>
      <c r="D6035" t="s">
        <v>9896</v>
      </c>
      <c r="E6035" t="s">
        <v>9897</v>
      </c>
      <c r="F6035">
        <v>18406</v>
      </c>
      <c r="G6035">
        <v>2286143</v>
      </c>
      <c r="H6035">
        <f t="shared" si="94"/>
        <v>0</v>
      </c>
      <c r="I6035">
        <f t="array" ref="I6035">MIN(IFERROR(FIND(IstNumbers,A6035),""))</f>
        <v>30</v>
      </c>
      <c r="J6035" s="1" t="e">
        <f>IF([first '# in title]&lt;[pos kw in title],MID([title],[pos kw in title]-6,6),#N/A)</f>
        <v>#N/A</v>
      </c>
      <c r="K6035" s="1" t="e">
        <f>IFERROR(MID(SUBSTITUTE([kw rough in title],",","."),FIND("(",[kw rough in title])+1,20),SUBSTITUTE(IFERROR(MID([kw rough in title],FIND(" ",[kw rough in title])+1,20),[kw rough in title]),",","."))</f>
        <v>#N/A</v>
      </c>
      <c r="L6035" s="1">
        <f>IFERROR(FIND("kW",[desc]),0)</f>
        <v>0</v>
      </c>
      <c r="M6035">
        <f t="array" ref="M6035">MIN(IFERROR(FIND(IstNumbers,E6035),""))</f>
        <v>33</v>
      </c>
      <c r="N6035" s="1" t="b">
        <f>IF([first '# in desc]&lt;[pos kw in desc],MID([desc],[pos kw in desc]-7,7))</f>
        <v>0</v>
      </c>
      <c r="O60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5" s="1" t="str">
        <f>TRIM(IF([first '# in desc]&lt;[pos kw in desc],MID([desc],[pos kw in desc]-6,6),FALSE))</f>
        <v>FALSCH</v>
      </c>
      <c r="Q6035" s="1" t="b">
        <f>IF(LEN([manuell])=0,IFERROR([kw fine in title]*1,IFERROR(SUMPRODUCT(COUNTIF(IsDigits,MID([kw in desc],ROW($A$1:$A$150),1)))=LEN([kw in desc]),#N/A)),[manuell])</f>
        <v>0</v>
      </c>
      <c r="R6035" s="1" t="str">
        <f>IF([pos kw in title]&gt;0,MID(J6035,#REF!,4),IF([first '# in title]&gt;0,MID([title],[first '# in title],3),IF([first '# in title]&gt;0,MID([desc],#REF!,3),VLOOKUP([productid],$G$2:$R$1386,8))))</f>
        <v>146</v>
      </c>
      <c r="S6035" s="1" t="e">
        <f>IF([kw in desc]=[kw rough in title],[kw in desc]*1,IFERROR(LEFT([kw_dirty],3)*1,IFERROR(LEFT([kw_dirty],2)*1,"n.a.")))</f>
        <v>#N/A</v>
      </c>
      <c r="T6035" s="1"/>
      <c r="U6035" s="1" t="e">
        <f>VLOOKUP(Tabelle1[[#This Row],[productid]],Tabelle2[#All],2,FALSE)</f>
        <v>#N/A</v>
      </c>
    </row>
    <row r="6036" spans="1:21">
      <c r="A6036" t="s">
        <v>3264</v>
      </c>
      <c r="B6036">
        <v>3684</v>
      </c>
      <c r="C6036">
        <v>289859</v>
      </c>
      <c r="D6036" t="s">
        <v>9898</v>
      </c>
      <c r="E6036" t="s">
        <v>9899</v>
      </c>
      <c r="F6036">
        <v>18406</v>
      </c>
      <c r="G6036">
        <v>2286143</v>
      </c>
      <c r="H6036">
        <f t="shared" si="94"/>
        <v>0</v>
      </c>
      <c r="I6036">
        <f t="array" ref="I6036">MIN(IFERROR(FIND(IstNumbers,A6036),""))</f>
        <v>30</v>
      </c>
      <c r="J6036" s="1" t="e">
        <f>IF([first '# in title]&lt;[pos kw in title],MID([title],[pos kw in title]-6,6),#N/A)</f>
        <v>#N/A</v>
      </c>
      <c r="K6036" s="1" t="e">
        <f>IFERROR(MID(SUBSTITUTE([kw rough in title],",","."),FIND("(",[kw rough in title])+1,20),SUBSTITUTE(IFERROR(MID([kw rough in title],FIND(" ",[kw rough in title])+1,20),[kw rough in title]),",","."))</f>
        <v>#N/A</v>
      </c>
      <c r="L6036" s="1">
        <f>IFERROR(FIND("kW",[desc]),0)</f>
        <v>0</v>
      </c>
      <c r="M6036">
        <f t="array" ref="M6036">MIN(IFERROR(FIND(IstNumbers,E6036),""))</f>
        <v>33</v>
      </c>
      <c r="N6036" s="1" t="b">
        <f>IF([first '# in desc]&lt;[pos kw in desc],MID([desc],[pos kw in desc]-7,7))</f>
        <v>0</v>
      </c>
      <c r="O603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6" s="1" t="str">
        <f>TRIM(IF([first '# in desc]&lt;[pos kw in desc],MID([desc],[pos kw in desc]-6,6),FALSE))</f>
        <v>FALSCH</v>
      </c>
      <c r="Q6036" s="1" t="b">
        <f>IF(LEN([manuell])=0,IFERROR([kw fine in title]*1,IFERROR(SUMPRODUCT(COUNTIF(IsDigits,MID([kw in desc],ROW($A$1:$A$150),1)))=LEN([kw in desc]),#N/A)),[manuell])</f>
        <v>0</v>
      </c>
      <c r="R6036" s="1" t="str">
        <f>IF([pos kw in title]&gt;0,MID(J6036,#REF!,4),IF([first '# in title]&gt;0,MID([title],[first '# in title],3),IF([first '# in title]&gt;0,MID([desc],#REF!,3),VLOOKUP([productid],$G$2:$R$1386,8))))</f>
        <v>146</v>
      </c>
      <c r="S6036" s="1" t="e">
        <f>IF([kw in desc]=[kw rough in title],[kw in desc]*1,IFERROR(LEFT([kw_dirty],3)*1,IFERROR(LEFT([kw_dirty],2)*1,"n.a.")))</f>
        <v>#N/A</v>
      </c>
      <c r="T6036" s="1"/>
      <c r="U6036" s="1" t="e">
        <f>VLOOKUP(Tabelle1[[#This Row],[productid]],Tabelle2[#All],2,FALSE)</f>
        <v>#N/A</v>
      </c>
    </row>
    <row r="6037" spans="1:21" hidden="1">
      <c r="A6037" t="s">
        <v>2846</v>
      </c>
      <c r="B6037">
        <v>4055</v>
      </c>
      <c r="C6037">
        <v>289859</v>
      </c>
      <c r="D6037" t="s">
        <v>9900</v>
      </c>
      <c r="E6037" t="s">
        <v>9143</v>
      </c>
      <c r="F6037">
        <v>18406</v>
      </c>
      <c r="G6037">
        <v>1750863</v>
      </c>
      <c r="H6037">
        <f t="shared" si="94"/>
        <v>0</v>
      </c>
      <c r="I6037">
        <f t="array" ref="I6037">MIN(IFERROR(FIND(IstNumbers,A6037),""))</f>
        <v>28</v>
      </c>
      <c r="J6037" s="1" t="e">
        <f>IF([first '# in title]&lt;[pos kw in title],MID([title],[pos kw in title]-6,6),#N/A)</f>
        <v>#N/A</v>
      </c>
      <c r="K6037" s="1" t="e">
        <f>IFERROR(MID(SUBSTITUTE([kw rough in title],",","."),FIND("(",[kw rough in title])+1,20),SUBSTITUTE(IFERROR(MID([kw rough in title],FIND(" ",[kw rough in title])+1,20),[kw rough in title]),",","."))</f>
        <v>#N/A</v>
      </c>
      <c r="L6037" s="1">
        <f>IFERROR(FIND("kW",[desc]),0)</f>
        <v>70</v>
      </c>
      <c r="M6037">
        <f t="array" ref="M6037">MIN(IFERROR(FIND(IstNumbers,E6037),""))</f>
        <v>34</v>
      </c>
      <c r="N6037" s="1" t="str">
        <f>IF([first '# in desc]&lt;[pos kw in desc],MID([desc],[pos kw in desc]-7,7))</f>
        <v xml:space="preserve">­me 42 </v>
      </c>
      <c r="O60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37" s="1" t="str">
        <f>TRIM(IF([first '# in desc]&lt;[pos kw in desc],MID([desc],[pos kw in desc]-6,6),FALSE))</f>
        <v>me 42</v>
      </c>
      <c r="Q6037" s="1" t="b">
        <f>IF(LEN([manuell])=0,IFERROR([kw fine in title]*1,IFERROR(SUMPRODUCT(COUNTIF(IsDigits,MID([kw in desc],ROW($A$1:$A$150),1)))=LEN([kw in desc]),#N/A)),[manuell])</f>
        <v>0</v>
      </c>
      <c r="R6037" s="1" t="str">
        <f>IF([pos kw in title]&gt;0,MID(J6037,#REF!,4),IF([first '# in title]&gt;0,MID([title],[first '# in title],3),IF([first '# in title]&gt;0,MID([desc],#REF!,3),VLOOKUP([productid],$G$2:$R$1386,8))))</f>
        <v>42-</v>
      </c>
      <c r="S6037" s="1" t="e">
        <f>IF([kw in desc]=[kw rough in title],[kw in desc]*1,IFERROR(LEFT([kw_dirty],3)*1,IFERROR(LEFT([kw_dirty],2)*1,"n.a.")))</f>
        <v>#N/A</v>
      </c>
      <c r="T6037" s="1"/>
      <c r="U6037" s="1">
        <f>VLOOKUP(Tabelle1[[#This Row],[productid]],Tabelle2[#All],2,FALSE)</f>
        <v>42</v>
      </c>
    </row>
    <row r="6038" spans="1:21">
      <c r="A6038" t="s">
        <v>3264</v>
      </c>
      <c r="B6038">
        <v>3689</v>
      </c>
      <c r="C6038">
        <v>289859</v>
      </c>
      <c r="D6038" t="s">
        <v>9901</v>
      </c>
      <c r="E6038" t="s">
        <v>9902</v>
      </c>
      <c r="F6038">
        <v>18406</v>
      </c>
      <c r="G6038">
        <v>2286143</v>
      </c>
      <c r="H6038">
        <f t="shared" si="94"/>
        <v>0</v>
      </c>
      <c r="I6038">
        <f t="array" ref="I6038">MIN(IFERROR(FIND(IstNumbers,A6038),""))</f>
        <v>30</v>
      </c>
      <c r="J6038" s="1" t="e">
        <f>IF([first '# in title]&lt;[pos kw in title],MID([title],[pos kw in title]-6,6),#N/A)</f>
        <v>#N/A</v>
      </c>
      <c r="K6038" s="1" t="e">
        <f>IFERROR(MID(SUBSTITUTE([kw rough in title],",","."),FIND("(",[kw rough in title])+1,20),SUBSTITUTE(IFERROR(MID([kw rough in title],FIND(" ",[kw rough in title])+1,20),[kw rough in title]),",","."))</f>
        <v>#N/A</v>
      </c>
      <c r="L6038" s="1">
        <f>IFERROR(FIND("kW",[desc]),0)</f>
        <v>0</v>
      </c>
      <c r="M6038">
        <f t="array" ref="M6038">MIN(IFERROR(FIND(IstNumbers,E6038),""))</f>
        <v>33</v>
      </c>
      <c r="N6038" s="1" t="b">
        <f>IF([first '# in desc]&lt;[pos kw in desc],MID([desc],[pos kw in desc]-7,7))</f>
        <v>0</v>
      </c>
      <c r="O603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38" s="1" t="str">
        <f>TRIM(IF([first '# in desc]&lt;[pos kw in desc],MID([desc],[pos kw in desc]-6,6),FALSE))</f>
        <v>FALSCH</v>
      </c>
      <c r="Q6038" s="1" t="b">
        <f>IF(LEN([manuell])=0,IFERROR([kw fine in title]*1,IFERROR(SUMPRODUCT(COUNTIF(IsDigits,MID([kw in desc],ROW($A$1:$A$150),1)))=LEN([kw in desc]),#N/A)),[manuell])</f>
        <v>0</v>
      </c>
      <c r="R6038" s="1" t="str">
        <f>IF([pos kw in title]&gt;0,MID(J6038,#REF!,4),IF([first '# in title]&gt;0,MID([title],[first '# in title],3),IF([first '# in title]&gt;0,MID([desc],#REF!,3),VLOOKUP([productid],$G$2:$R$1386,8))))</f>
        <v>146</v>
      </c>
      <c r="S6038" s="1" t="e">
        <f>IF([kw in desc]=[kw rough in title],[kw in desc]*1,IFERROR(LEFT([kw_dirty],3)*1,IFERROR(LEFT([kw_dirty],2)*1,"n.a.")))</f>
        <v>#N/A</v>
      </c>
      <c r="T6038" s="1"/>
      <c r="U6038" s="1" t="e">
        <f>VLOOKUP(Tabelle1[[#This Row],[productid]],Tabelle2[#All],2,FALSE)</f>
        <v>#N/A</v>
      </c>
    </row>
    <row r="6039" spans="1:21" hidden="1">
      <c r="A6039" t="s">
        <v>2846</v>
      </c>
      <c r="B6039">
        <v>4060</v>
      </c>
      <c r="C6039">
        <v>289859</v>
      </c>
      <c r="D6039" t="s">
        <v>9903</v>
      </c>
      <c r="E6039" t="s">
        <v>9165</v>
      </c>
      <c r="F6039">
        <v>18406</v>
      </c>
      <c r="G6039">
        <v>1750863</v>
      </c>
      <c r="H6039">
        <f t="shared" si="94"/>
        <v>0</v>
      </c>
      <c r="I6039">
        <f t="array" ref="I6039">MIN(IFERROR(FIND(IstNumbers,A6039),""))</f>
        <v>28</v>
      </c>
      <c r="J6039" s="1" t="e">
        <f>IF([first '# in title]&lt;[pos kw in title],MID([title],[pos kw in title]-6,6),#N/A)</f>
        <v>#N/A</v>
      </c>
      <c r="K6039" s="1" t="e">
        <f>IFERROR(MID(SUBSTITUTE([kw rough in title],",","."),FIND("(",[kw rough in title])+1,20),SUBSTITUTE(IFERROR(MID([kw rough in title],FIND(" ",[kw rough in title])+1,20),[kw rough in title]),",","."))</f>
        <v>#N/A</v>
      </c>
      <c r="L6039" s="1">
        <f>IFERROR(FIND("kW",[desc]),0)</f>
        <v>70</v>
      </c>
      <c r="M6039">
        <f t="array" ref="M6039">MIN(IFERROR(FIND(IstNumbers,E6039),""))</f>
        <v>34</v>
      </c>
      <c r="N6039" s="1" t="str">
        <f>IF([first '# in desc]&lt;[pos kw in desc],MID([desc],[pos kw in desc]-7,7))</f>
        <v xml:space="preserve">­me 42 </v>
      </c>
      <c r="O603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39" s="1" t="str">
        <f>TRIM(IF([first '# in desc]&lt;[pos kw in desc],MID([desc],[pos kw in desc]-6,6),FALSE))</f>
        <v>me 42</v>
      </c>
      <c r="Q6039" s="1" t="b">
        <f>IF(LEN([manuell])=0,IFERROR([kw fine in title]*1,IFERROR(SUMPRODUCT(COUNTIF(IsDigits,MID([kw in desc],ROW($A$1:$A$150),1)))=LEN([kw in desc]),#N/A)),[manuell])</f>
        <v>0</v>
      </c>
      <c r="R6039" s="1" t="str">
        <f>IF([pos kw in title]&gt;0,MID(J6039,#REF!,4),IF([first '# in title]&gt;0,MID([title],[first '# in title],3),IF([first '# in title]&gt;0,MID([desc],#REF!,3),VLOOKUP([productid],$G$2:$R$1386,8))))</f>
        <v>42-</v>
      </c>
      <c r="S6039" s="1" t="e">
        <f>IF([kw in desc]=[kw rough in title],[kw in desc]*1,IFERROR(LEFT([kw_dirty],3)*1,IFERROR(LEFT([kw_dirty],2)*1,"n.a.")))</f>
        <v>#N/A</v>
      </c>
      <c r="T6039" s="1"/>
      <c r="U6039" s="1">
        <f>VLOOKUP(Tabelle1[[#This Row],[productid]],Tabelle2[#All],2,FALSE)</f>
        <v>42</v>
      </c>
    </row>
    <row r="6040" spans="1:21">
      <c r="A6040" t="s">
        <v>3264</v>
      </c>
      <c r="B6040">
        <v>3694</v>
      </c>
      <c r="C6040">
        <v>289859</v>
      </c>
      <c r="D6040" t="s">
        <v>9904</v>
      </c>
      <c r="E6040" t="s">
        <v>9905</v>
      </c>
      <c r="F6040">
        <v>18406</v>
      </c>
      <c r="G6040">
        <v>2286143</v>
      </c>
      <c r="H6040">
        <f t="shared" si="94"/>
        <v>0</v>
      </c>
      <c r="I6040">
        <f t="array" ref="I6040">MIN(IFERROR(FIND(IstNumbers,A6040),""))</f>
        <v>30</v>
      </c>
      <c r="J6040" s="1" t="e">
        <f>IF([first '# in title]&lt;[pos kw in title],MID([title],[pos kw in title]-6,6),#N/A)</f>
        <v>#N/A</v>
      </c>
      <c r="K6040" s="1" t="e">
        <f>IFERROR(MID(SUBSTITUTE([kw rough in title],",","."),FIND("(",[kw rough in title])+1,20),SUBSTITUTE(IFERROR(MID([kw rough in title],FIND(" ",[kw rough in title])+1,20),[kw rough in title]),",","."))</f>
        <v>#N/A</v>
      </c>
      <c r="L6040" s="1">
        <f>IFERROR(FIND("kW",[desc]),0)</f>
        <v>0</v>
      </c>
      <c r="M6040">
        <f t="array" ref="M6040">MIN(IFERROR(FIND(IstNumbers,E6040),""))</f>
        <v>33</v>
      </c>
      <c r="N6040" s="1" t="b">
        <f>IF([first '# in desc]&lt;[pos kw in desc],MID([desc],[pos kw in desc]-7,7))</f>
        <v>0</v>
      </c>
      <c r="O60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40" s="1" t="str">
        <f>TRIM(IF([first '# in desc]&lt;[pos kw in desc],MID([desc],[pos kw in desc]-6,6),FALSE))</f>
        <v>FALSCH</v>
      </c>
      <c r="Q6040" s="1" t="b">
        <f>IF(LEN([manuell])=0,IFERROR([kw fine in title]*1,IFERROR(SUMPRODUCT(COUNTIF(IsDigits,MID([kw in desc],ROW($A$1:$A$150),1)))=LEN([kw in desc]),#N/A)),[manuell])</f>
        <v>0</v>
      </c>
      <c r="R6040" s="1" t="str">
        <f>IF([pos kw in title]&gt;0,MID(J6040,#REF!,4),IF([first '# in title]&gt;0,MID([title],[first '# in title],3),IF([first '# in title]&gt;0,MID([desc],#REF!,3),VLOOKUP([productid],$G$2:$R$1386,8))))</f>
        <v>146</v>
      </c>
      <c r="S6040" s="1" t="e">
        <f>IF([kw in desc]=[kw rough in title],[kw in desc]*1,IFERROR(LEFT([kw_dirty],3)*1,IFERROR(LEFT([kw_dirty],2)*1,"n.a.")))</f>
        <v>#N/A</v>
      </c>
      <c r="T6040" s="1"/>
      <c r="U6040" s="1" t="e">
        <f>VLOOKUP(Tabelle1[[#This Row],[productid]],Tabelle2[#All],2,FALSE)</f>
        <v>#N/A</v>
      </c>
    </row>
    <row r="6041" spans="1:21" hidden="1">
      <c r="A6041" t="s">
        <v>2846</v>
      </c>
      <c r="B6041">
        <v>4060</v>
      </c>
      <c r="C6041">
        <v>289859</v>
      </c>
      <c r="D6041" t="s">
        <v>9906</v>
      </c>
      <c r="E6041" t="s">
        <v>9157</v>
      </c>
      <c r="F6041">
        <v>18406</v>
      </c>
      <c r="G6041">
        <v>1750863</v>
      </c>
      <c r="H6041">
        <f t="shared" si="94"/>
        <v>0</v>
      </c>
      <c r="I6041">
        <f t="array" ref="I6041">MIN(IFERROR(FIND(IstNumbers,A6041),""))</f>
        <v>28</v>
      </c>
      <c r="J6041" s="1" t="e">
        <f>IF([first '# in title]&lt;[pos kw in title],MID([title],[pos kw in title]-6,6),#N/A)</f>
        <v>#N/A</v>
      </c>
      <c r="K6041" s="1" t="e">
        <f>IFERROR(MID(SUBSTITUTE([kw rough in title],",","."),FIND("(",[kw rough in title])+1,20),SUBSTITUTE(IFERROR(MID([kw rough in title],FIND(" ",[kw rough in title])+1,20),[kw rough in title]),",","."))</f>
        <v>#N/A</v>
      </c>
      <c r="L6041" s="1">
        <f>IFERROR(FIND("kW",[desc]),0)</f>
        <v>70</v>
      </c>
      <c r="M6041">
        <f t="array" ref="M6041">MIN(IFERROR(FIND(IstNumbers,E6041),""))</f>
        <v>34</v>
      </c>
      <c r="N6041" s="1" t="str">
        <f>IF([first '# in desc]&lt;[pos kw in desc],MID([desc],[pos kw in desc]-7,7))</f>
        <v xml:space="preserve">­me 42 </v>
      </c>
      <c r="O604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41" s="1" t="str">
        <f>TRIM(IF([first '# in desc]&lt;[pos kw in desc],MID([desc],[pos kw in desc]-6,6),FALSE))</f>
        <v>me 42</v>
      </c>
      <c r="Q6041" s="1" t="b">
        <f>IF(LEN([manuell])=0,IFERROR([kw fine in title]*1,IFERROR(SUMPRODUCT(COUNTIF(IsDigits,MID([kw in desc],ROW($A$1:$A$150),1)))=LEN([kw in desc]),#N/A)),[manuell])</f>
        <v>0</v>
      </c>
      <c r="R6041" s="1" t="str">
        <f>IF([pos kw in title]&gt;0,MID(J6041,#REF!,4),IF([first '# in title]&gt;0,MID([title],[first '# in title],3),IF([first '# in title]&gt;0,MID([desc],#REF!,3),VLOOKUP([productid],$G$2:$R$1386,8))))</f>
        <v>42-</v>
      </c>
      <c r="S6041" s="1" t="e">
        <f>IF([kw in desc]=[kw rough in title],[kw in desc]*1,IFERROR(LEFT([kw_dirty],3)*1,IFERROR(LEFT([kw_dirty],2)*1,"n.a.")))</f>
        <v>#N/A</v>
      </c>
      <c r="T6041" s="1"/>
      <c r="U6041" s="1">
        <f>VLOOKUP(Tabelle1[[#This Row],[productid]],Tabelle2[#All],2,FALSE)</f>
        <v>42</v>
      </c>
    </row>
    <row r="6042" spans="1:21">
      <c r="A6042" t="s">
        <v>3264</v>
      </c>
      <c r="B6042">
        <v>3694</v>
      </c>
      <c r="C6042">
        <v>289859</v>
      </c>
      <c r="D6042" t="s">
        <v>9907</v>
      </c>
      <c r="E6042" t="s">
        <v>9908</v>
      </c>
      <c r="F6042">
        <v>18406</v>
      </c>
      <c r="G6042">
        <v>2286143</v>
      </c>
      <c r="H6042">
        <f t="shared" si="94"/>
        <v>0</v>
      </c>
      <c r="I6042">
        <f t="array" ref="I6042">MIN(IFERROR(FIND(IstNumbers,A6042),""))</f>
        <v>30</v>
      </c>
      <c r="J6042" s="1" t="e">
        <f>IF([first '# in title]&lt;[pos kw in title],MID([title],[pos kw in title]-6,6),#N/A)</f>
        <v>#N/A</v>
      </c>
      <c r="K6042" s="1" t="e">
        <f>IFERROR(MID(SUBSTITUTE([kw rough in title],",","."),FIND("(",[kw rough in title])+1,20),SUBSTITUTE(IFERROR(MID([kw rough in title],FIND(" ",[kw rough in title])+1,20),[kw rough in title]),",","."))</f>
        <v>#N/A</v>
      </c>
      <c r="L6042" s="1">
        <f>IFERROR(FIND("kW",[desc]),0)</f>
        <v>0</v>
      </c>
      <c r="M6042">
        <f t="array" ref="M6042">MIN(IFERROR(FIND(IstNumbers,E6042),""))</f>
        <v>33</v>
      </c>
      <c r="N6042" s="1" t="b">
        <f>IF([first '# in desc]&lt;[pos kw in desc],MID([desc],[pos kw in desc]-7,7))</f>
        <v>0</v>
      </c>
      <c r="O60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42" s="1" t="str">
        <f>TRIM(IF([first '# in desc]&lt;[pos kw in desc],MID([desc],[pos kw in desc]-6,6),FALSE))</f>
        <v>FALSCH</v>
      </c>
      <c r="Q6042" s="1" t="b">
        <f>IF(LEN([manuell])=0,IFERROR([kw fine in title]*1,IFERROR(SUMPRODUCT(COUNTIF(IsDigits,MID([kw in desc],ROW($A$1:$A$150),1)))=LEN([kw in desc]),#N/A)),[manuell])</f>
        <v>0</v>
      </c>
      <c r="R6042" s="1" t="str">
        <f>IF([pos kw in title]&gt;0,MID(J6042,#REF!,4),IF([first '# in title]&gt;0,MID([title],[first '# in title],3),IF([first '# in title]&gt;0,MID([desc],#REF!,3),VLOOKUP([productid],$G$2:$R$1386,8))))</f>
        <v>146</v>
      </c>
      <c r="S6042" s="1" t="e">
        <f>IF([kw in desc]=[kw rough in title],[kw in desc]*1,IFERROR(LEFT([kw_dirty],3)*1,IFERROR(LEFT([kw_dirty],2)*1,"n.a.")))</f>
        <v>#N/A</v>
      </c>
      <c r="T6042" s="1"/>
      <c r="U6042" s="1" t="e">
        <f>VLOOKUP(Tabelle1[[#This Row],[productid]],Tabelle2[#All],2,FALSE)</f>
        <v>#N/A</v>
      </c>
    </row>
    <row r="6043" spans="1:21" hidden="1">
      <c r="A6043" t="s">
        <v>2846</v>
      </c>
      <c r="B6043">
        <v>4060</v>
      </c>
      <c r="C6043">
        <v>289859</v>
      </c>
      <c r="D6043" t="s">
        <v>9909</v>
      </c>
      <c r="E6043" t="s">
        <v>9160</v>
      </c>
      <c r="F6043">
        <v>18406</v>
      </c>
      <c r="G6043">
        <v>1750863</v>
      </c>
      <c r="H6043">
        <f t="shared" si="94"/>
        <v>0</v>
      </c>
      <c r="I6043">
        <f t="array" ref="I6043">MIN(IFERROR(FIND(IstNumbers,A6043),""))</f>
        <v>28</v>
      </c>
      <c r="J6043" s="1" t="e">
        <f>IF([first '# in title]&lt;[pos kw in title],MID([title],[pos kw in title]-6,6),#N/A)</f>
        <v>#N/A</v>
      </c>
      <c r="K6043" s="1" t="e">
        <f>IFERROR(MID(SUBSTITUTE([kw rough in title],",","."),FIND("(",[kw rough in title])+1,20),SUBSTITUTE(IFERROR(MID([kw rough in title],FIND(" ",[kw rough in title])+1,20),[kw rough in title]),",","."))</f>
        <v>#N/A</v>
      </c>
      <c r="L6043" s="1">
        <f>IFERROR(FIND("kW",[desc]),0)</f>
        <v>70</v>
      </c>
      <c r="M6043">
        <f t="array" ref="M6043">MIN(IFERROR(FIND(IstNumbers,E6043),""))</f>
        <v>34</v>
      </c>
      <c r="N6043" s="1" t="str">
        <f>IF([first '# in desc]&lt;[pos kw in desc],MID([desc],[pos kw in desc]-7,7))</f>
        <v xml:space="preserve">­me 42 </v>
      </c>
      <c r="O60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43" s="1" t="str">
        <f>TRIM(IF([first '# in desc]&lt;[pos kw in desc],MID([desc],[pos kw in desc]-6,6),FALSE))</f>
        <v>me 42</v>
      </c>
      <c r="Q6043" s="1" t="b">
        <f>IF(LEN([manuell])=0,IFERROR([kw fine in title]*1,IFERROR(SUMPRODUCT(COUNTIF(IsDigits,MID([kw in desc],ROW($A$1:$A$150),1)))=LEN([kw in desc]),#N/A)),[manuell])</f>
        <v>0</v>
      </c>
      <c r="R6043" s="1" t="str">
        <f>IF([pos kw in title]&gt;0,MID(J6043,#REF!,4),IF([first '# in title]&gt;0,MID([title],[first '# in title],3),IF([first '# in title]&gt;0,MID([desc],#REF!,3),VLOOKUP([productid],$G$2:$R$1386,8))))</f>
        <v>42-</v>
      </c>
      <c r="S6043" s="1" t="e">
        <f>IF([kw in desc]=[kw rough in title],[kw in desc]*1,IFERROR(LEFT([kw_dirty],3)*1,IFERROR(LEFT([kw_dirty],2)*1,"n.a.")))</f>
        <v>#N/A</v>
      </c>
      <c r="T6043" s="1"/>
      <c r="U6043" s="1">
        <f>VLOOKUP(Tabelle1[[#This Row],[productid]],Tabelle2[#All],2,FALSE)</f>
        <v>42</v>
      </c>
    </row>
    <row r="6044" spans="1:21">
      <c r="A6044" t="s">
        <v>3264</v>
      </c>
      <c r="B6044">
        <v>3694</v>
      </c>
      <c r="C6044">
        <v>289859</v>
      </c>
      <c r="D6044" t="s">
        <v>9910</v>
      </c>
      <c r="E6044" t="s">
        <v>9911</v>
      </c>
      <c r="F6044">
        <v>18406</v>
      </c>
      <c r="G6044">
        <v>2286143</v>
      </c>
      <c r="H6044">
        <f t="shared" si="94"/>
        <v>0</v>
      </c>
      <c r="I6044">
        <f t="array" ref="I6044">MIN(IFERROR(FIND(IstNumbers,A6044),""))</f>
        <v>30</v>
      </c>
      <c r="J6044" s="1" t="e">
        <f>IF([first '# in title]&lt;[pos kw in title],MID([title],[pos kw in title]-6,6),#N/A)</f>
        <v>#N/A</v>
      </c>
      <c r="K6044" s="1" t="e">
        <f>IFERROR(MID(SUBSTITUTE([kw rough in title],",","."),FIND("(",[kw rough in title])+1,20),SUBSTITUTE(IFERROR(MID([kw rough in title],FIND(" ",[kw rough in title])+1,20),[kw rough in title]),",","."))</f>
        <v>#N/A</v>
      </c>
      <c r="L6044" s="1">
        <f>IFERROR(FIND("kW",[desc]),0)</f>
        <v>0</v>
      </c>
      <c r="M6044">
        <f t="array" ref="M6044">MIN(IFERROR(FIND(IstNumbers,E6044),""))</f>
        <v>33</v>
      </c>
      <c r="N6044" s="1" t="b">
        <f>IF([first '# in desc]&lt;[pos kw in desc],MID([desc],[pos kw in desc]-7,7))</f>
        <v>0</v>
      </c>
      <c r="O60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44" s="1" t="str">
        <f>TRIM(IF([first '# in desc]&lt;[pos kw in desc],MID([desc],[pos kw in desc]-6,6),FALSE))</f>
        <v>FALSCH</v>
      </c>
      <c r="Q6044" s="1" t="b">
        <f>IF(LEN([manuell])=0,IFERROR([kw fine in title]*1,IFERROR(SUMPRODUCT(COUNTIF(IsDigits,MID([kw in desc],ROW($A$1:$A$150),1)))=LEN([kw in desc]),#N/A)),[manuell])</f>
        <v>0</v>
      </c>
      <c r="R6044" s="1" t="str">
        <f>IF([pos kw in title]&gt;0,MID(J6044,#REF!,4),IF([first '# in title]&gt;0,MID([title],[first '# in title],3),IF([first '# in title]&gt;0,MID([desc],#REF!,3),VLOOKUP([productid],$G$2:$R$1386,8))))</f>
        <v>146</v>
      </c>
      <c r="S6044" s="1" t="e">
        <f>IF([kw in desc]=[kw rough in title],[kw in desc]*1,IFERROR(LEFT([kw_dirty],3)*1,IFERROR(LEFT([kw_dirty],2)*1,"n.a.")))</f>
        <v>#N/A</v>
      </c>
      <c r="T6044" s="1"/>
      <c r="U6044" s="1" t="e">
        <f>VLOOKUP(Tabelle1[[#This Row],[productid]],Tabelle2[#All],2,FALSE)</f>
        <v>#N/A</v>
      </c>
    </row>
    <row r="6045" spans="1:21" hidden="1">
      <c r="A6045" t="s">
        <v>2846</v>
      </c>
      <c r="B6045">
        <v>4060</v>
      </c>
      <c r="C6045">
        <v>289859</v>
      </c>
      <c r="D6045" t="s">
        <v>9912</v>
      </c>
      <c r="E6045" t="s">
        <v>8273</v>
      </c>
      <c r="F6045">
        <v>18406</v>
      </c>
      <c r="G6045">
        <v>1750863</v>
      </c>
      <c r="H6045">
        <f t="shared" si="94"/>
        <v>0</v>
      </c>
      <c r="I6045">
        <f t="array" ref="I6045">MIN(IFERROR(FIND(IstNumbers,A6045),""))</f>
        <v>28</v>
      </c>
      <c r="J6045" s="1" t="e">
        <f>IF([first '# in title]&lt;[pos kw in title],MID([title],[pos kw in title]-6,6),#N/A)</f>
        <v>#N/A</v>
      </c>
      <c r="K6045" s="1" t="e">
        <f>IFERROR(MID(SUBSTITUTE([kw rough in title],",","."),FIND("(",[kw rough in title])+1,20),SUBSTITUTE(IFERROR(MID([kw rough in title],FIND(" ",[kw rough in title])+1,20),[kw rough in title]),",","."))</f>
        <v>#N/A</v>
      </c>
      <c r="L6045" s="1">
        <f>IFERROR(FIND("kW",[desc]),0)</f>
        <v>70</v>
      </c>
      <c r="M6045">
        <f t="array" ref="M6045">MIN(IFERROR(FIND(IstNumbers,E6045),""))</f>
        <v>34</v>
      </c>
      <c r="N6045" s="1" t="str">
        <f>IF([first '# in desc]&lt;[pos kw in desc],MID([desc],[pos kw in desc]-7,7))</f>
        <v xml:space="preserve">­me 42 </v>
      </c>
      <c r="O60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45" s="1" t="str">
        <f>TRIM(IF([first '# in desc]&lt;[pos kw in desc],MID([desc],[pos kw in desc]-6,6),FALSE))</f>
        <v>me 42</v>
      </c>
      <c r="Q6045" s="1" t="b">
        <f>IF(LEN([manuell])=0,IFERROR([kw fine in title]*1,IFERROR(SUMPRODUCT(COUNTIF(IsDigits,MID([kw in desc],ROW($A$1:$A$150),1)))=LEN([kw in desc]),#N/A)),[manuell])</f>
        <v>0</v>
      </c>
      <c r="R6045" s="1" t="str">
        <f>IF([pos kw in title]&gt;0,MID(J6045,#REF!,4),IF([first '# in title]&gt;0,MID([title],[first '# in title],3),IF([first '# in title]&gt;0,MID([desc],#REF!,3),VLOOKUP([productid],$G$2:$R$1386,8))))</f>
        <v>42-</v>
      </c>
      <c r="S6045" s="1" t="e">
        <f>IF([kw in desc]=[kw rough in title],[kw in desc]*1,IFERROR(LEFT([kw_dirty],3)*1,IFERROR(LEFT([kw_dirty],2)*1,"n.a.")))</f>
        <v>#N/A</v>
      </c>
      <c r="T6045" s="1"/>
      <c r="U6045" s="1">
        <f>VLOOKUP(Tabelle1[[#This Row],[productid]],Tabelle2[#All],2,FALSE)</f>
        <v>42</v>
      </c>
    </row>
    <row r="6046" spans="1:21">
      <c r="A6046" t="s">
        <v>3264</v>
      </c>
      <c r="B6046">
        <v>3694</v>
      </c>
      <c r="C6046">
        <v>289859</v>
      </c>
      <c r="D6046" t="s">
        <v>9913</v>
      </c>
      <c r="E6046" t="s">
        <v>9914</v>
      </c>
      <c r="F6046">
        <v>18406</v>
      </c>
      <c r="G6046">
        <v>2286143</v>
      </c>
      <c r="H6046">
        <f t="shared" si="94"/>
        <v>0</v>
      </c>
      <c r="I6046">
        <f t="array" ref="I6046">MIN(IFERROR(FIND(IstNumbers,A6046),""))</f>
        <v>30</v>
      </c>
      <c r="J6046" s="1" t="e">
        <f>IF([first '# in title]&lt;[pos kw in title],MID([title],[pos kw in title]-6,6),#N/A)</f>
        <v>#N/A</v>
      </c>
      <c r="K6046" s="1" t="e">
        <f>IFERROR(MID(SUBSTITUTE([kw rough in title],",","."),FIND("(",[kw rough in title])+1,20),SUBSTITUTE(IFERROR(MID([kw rough in title],FIND(" ",[kw rough in title])+1,20),[kw rough in title]),",","."))</f>
        <v>#N/A</v>
      </c>
      <c r="L6046" s="1">
        <f>IFERROR(FIND("kW",[desc]),0)</f>
        <v>0</v>
      </c>
      <c r="M6046">
        <f t="array" ref="M6046">MIN(IFERROR(FIND(IstNumbers,E6046),""))</f>
        <v>33</v>
      </c>
      <c r="N6046" s="1" t="b">
        <f>IF([first '# in desc]&lt;[pos kw in desc],MID([desc],[pos kw in desc]-7,7))</f>
        <v>0</v>
      </c>
      <c r="O604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46" s="1" t="str">
        <f>TRIM(IF([first '# in desc]&lt;[pos kw in desc],MID([desc],[pos kw in desc]-6,6),FALSE))</f>
        <v>FALSCH</v>
      </c>
      <c r="Q6046" s="1" t="b">
        <f>IF(LEN([manuell])=0,IFERROR([kw fine in title]*1,IFERROR(SUMPRODUCT(COUNTIF(IsDigits,MID([kw in desc],ROW($A$1:$A$150),1)))=LEN([kw in desc]),#N/A)),[manuell])</f>
        <v>0</v>
      </c>
      <c r="R6046" s="1" t="str">
        <f>IF([pos kw in title]&gt;0,MID(J6046,#REF!,4),IF([first '# in title]&gt;0,MID([title],[first '# in title],3),IF([first '# in title]&gt;0,MID([desc],#REF!,3),VLOOKUP([productid],$G$2:$R$1386,8))))</f>
        <v>146</v>
      </c>
      <c r="S6046" s="1" t="e">
        <f>IF([kw in desc]=[kw rough in title],[kw in desc]*1,IFERROR(LEFT([kw_dirty],3)*1,IFERROR(LEFT([kw_dirty],2)*1,"n.a.")))</f>
        <v>#N/A</v>
      </c>
      <c r="T6046" s="1"/>
      <c r="U6046" s="1" t="e">
        <f>VLOOKUP(Tabelle1[[#This Row],[productid]],Tabelle2[#All],2,FALSE)</f>
        <v>#N/A</v>
      </c>
    </row>
    <row r="6047" spans="1:21" hidden="1">
      <c r="A6047" t="s">
        <v>2846</v>
      </c>
      <c r="B6047">
        <v>4065</v>
      </c>
      <c r="C6047">
        <v>289859</v>
      </c>
      <c r="D6047" t="s">
        <v>9915</v>
      </c>
      <c r="E6047" t="s">
        <v>9170</v>
      </c>
      <c r="F6047">
        <v>18406</v>
      </c>
      <c r="G6047">
        <v>1750863</v>
      </c>
      <c r="H6047">
        <f t="shared" si="94"/>
        <v>0</v>
      </c>
      <c r="I6047">
        <f t="array" ref="I6047">MIN(IFERROR(FIND(IstNumbers,A6047),""))</f>
        <v>28</v>
      </c>
      <c r="J6047" s="1" t="e">
        <f>IF([first '# in title]&lt;[pos kw in title],MID([title],[pos kw in title]-6,6),#N/A)</f>
        <v>#N/A</v>
      </c>
      <c r="K6047" s="1" t="e">
        <f>IFERROR(MID(SUBSTITUTE([kw rough in title],",","."),FIND("(",[kw rough in title])+1,20),SUBSTITUTE(IFERROR(MID([kw rough in title],FIND(" ",[kw rough in title])+1,20),[kw rough in title]),",","."))</f>
        <v>#N/A</v>
      </c>
      <c r="L6047" s="1">
        <f>IFERROR(FIND("kW",[desc]),0)</f>
        <v>70</v>
      </c>
      <c r="M6047">
        <f t="array" ref="M6047">MIN(IFERROR(FIND(IstNumbers,E6047),""))</f>
        <v>34</v>
      </c>
      <c r="N6047" s="1" t="str">
        <f>IF([first '# in desc]&lt;[pos kw in desc],MID([desc],[pos kw in desc]-7,7))</f>
        <v xml:space="preserve">­me 42 </v>
      </c>
      <c r="O60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47" s="1" t="str">
        <f>TRIM(IF([first '# in desc]&lt;[pos kw in desc],MID([desc],[pos kw in desc]-6,6),FALSE))</f>
        <v>me 42</v>
      </c>
      <c r="Q6047" s="1" t="b">
        <f>IF(LEN([manuell])=0,IFERROR([kw fine in title]*1,IFERROR(SUMPRODUCT(COUNTIF(IsDigits,MID([kw in desc],ROW($A$1:$A$150),1)))=LEN([kw in desc]),#N/A)),[manuell])</f>
        <v>0</v>
      </c>
      <c r="R6047" s="1" t="str">
        <f>IF([pos kw in title]&gt;0,MID(J6047,#REF!,4),IF([first '# in title]&gt;0,MID([title],[first '# in title],3),IF([first '# in title]&gt;0,MID([desc],#REF!,3),VLOOKUP([productid],$G$2:$R$1386,8))))</f>
        <v>42-</v>
      </c>
      <c r="S6047" s="1" t="e">
        <f>IF([kw in desc]=[kw rough in title],[kw in desc]*1,IFERROR(LEFT([kw_dirty],3)*1,IFERROR(LEFT([kw_dirty],2)*1,"n.a.")))</f>
        <v>#N/A</v>
      </c>
      <c r="T6047" s="1"/>
      <c r="U6047" s="1">
        <f>VLOOKUP(Tabelle1[[#This Row],[productid]],Tabelle2[#All],2,FALSE)</f>
        <v>42</v>
      </c>
    </row>
    <row r="6048" spans="1:21">
      <c r="A6048" t="s">
        <v>3264</v>
      </c>
      <c r="B6048">
        <v>3699</v>
      </c>
      <c r="C6048">
        <v>289859</v>
      </c>
      <c r="D6048" t="s">
        <v>9916</v>
      </c>
      <c r="E6048" t="s">
        <v>9917</v>
      </c>
      <c r="F6048">
        <v>18406</v>
      </c>
      <c r="G6048">
        <v>2286143</v>
      </c>
      <c r="H6048">
        <f t="shared" si="94"/>
        <v>0</v>
      </c>
      <c r="I6048">
        <f t="array" ref="I6048">MIN(IFERROR(FIND(IstNumbers,A6048),""))</f>
        <v>30</v>
      </c>
      <c r="J6048" s="1" t="e">
        <f>IF([first '# in title]&lt;[pos kw in title],MID([title],[pos kw in title]-6,6),#N/A)</f>
        <v>#N/A</v>
      </c>
      <c r="K6048" s="1" t="e">
        <f>IFERROR(MID(SUBSTITUTE([kw rough in title],",","."),FIND("(",[kw rough in title])+1,20),SUBSTITUTE(IFERROR(MID([kw rough in title],FIND(" ",[kw rough in title])+1,20),[kw rough in title]),",","."))</f>
        <v>#N/A</v>
      </c>
      <c r="L6048" s="1">
        <f>IFERROR(FIND("kW",[desc]),0)</f>
        <v>0</v>
      </c>
      <c r="M6048">
        <f t="array" ref="M6048">MIN(IFERROR(FIND(IstNumbers,E6048),""))</f>
        <v>18</v>
      </c>
      <c r="N6048" s="1" t="b">
        <f>IF([first '# in desc]&lt;[pos kw in desc],MID([desc],[pos kw in desc]-7,7))</f>
        <v>0</v>
      </c>
      <c r="O604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48" s="1" t="str">
        <f>TRIM(IF([first '# in desc]&lt;[pos kw in desc],MID([desc],[pos kw in desc]-6,6),FALSE))</f>
        <v>FALSCH</v>
      </c>
      <c r="Q6048" s="1" t="b">
        <f>IF(LEN([manuell])=0,IFERROR([kw fine in title]*1,IFERROR(SUMPRODUCT(COUNTIF(IsDigits,MID([kw in desc],ROW($A$1:$A$150),1)))=LEN([kw in desc]),#N/A)),[manuell])</f>
        <v>0</v>
      </c>
      <c r="R6048" s="1" t="str">
        <f>IF([pos kw in title]&gt;0,MID(J6048,#REF!,4),IF([first '# in title]&gt;0,MID([title],[first '# in title],3),IF([first '# in title]&gt;0,MID([desc],#REF!,3),VLOOKUP([productid],$G$2:$R$1386,8))))</f>
        <v>146</v>
      </c>
      <c r="S6048" s="1" t="e">
        <f>IF([kw in desc]=[kw rough in title],[kw in desc]*1,IFERROR(LEFT([kw_dirty],3)*1,IFERROR(LEFT([kw_dirty],2)*1,"n.a.")))</f>
        <v>#N/A</v>
      </c>
      <c r="T6048" s="1"/>
      <c r="U6048" s="1" t="e">
        <f>VLOOKUP(Tabelle1[[#This Row],[productid]],Tabelle2[#All],2,FALSE)</f>
        <v>#N/A</v>
      </c>
    </row>
    <row r="6049" spans="1:21" hidden="1">
      <c r="A6049" t="s">
        <v>2846</v>
      </c>
      <c r="B6049">
        <v>4065</v>
      </c>
      <c r="C6049">
        <v>289859</v>
      </c>
      <c r="D6049" t="s">
        <v>9918</v>
      </c>
      <c r="E6049" t="s">
        <v>9044</v>
      </c>
      <c r="F6049">
        <v>18406</v>
      </c>
      <c r="G6049">
        <v>1750863</v>
      </c>
      <c r="H6049">
        <f t="shared" si="94"/>
        <v>0</v>
      </c>
      <c r="I6049">
        <f t="array" ref="I6049">MIN(IFERROR(FIND(IstNumbers,A6049),""))</f>
        <v>28</v>
      </c>
      <c r="J6049" s="1" t="e">
        <f>IF([first '# in title]&lt;[pos kw in title],MID([title],[pos kw in title]-6,6),#N/A)</f>
        <v>#N/A</v>
      </c>
      <c r="K6049" s="1" t="e">
        <f>IFERROR(MID(SUBSTITUTE([kw rough in title],",","."),FIND("(",[kw rough in title])+1,20),SUBSTITUTE(IFERROR(MID([kw rough in title],FIND(" ",[kw rough in title])+1,20),[kw rough in title]),",","."))</f>
        <v>#N/A</v>
      </c>
      <c r="L6049" s="1">
        <f>IFERROR(FIND("kW",[desc]),0)</f>
        <v>70</v>
      </c>
      <c r="M6049">
        <f t="array" ref="M6049">MIN(IFERROR(FIND(IstNumbers,E6049),""))</f>
        <v>34</v>
      </c>
      <c r="N6049" s="1" t="str">
        <f>IF([first '# in desc]&lt;[pos kw in desc],MID([desc],[pos kw in desc]-7,7))</f>
        <v xml:space="preserve">­me 42 </v>
      </c>
      <c r="O6049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49" s="1" t="str">
        <f>TRIM(IF([first '# in desc]&lt;[pos kw in desc],MID([desc],[pos kw in desc]-6,6),FALSE))</f>
        <v>me 42</v>
      </c>
      <c r="Q6049" s="1" t="b">
        <f>IF(LEN([manuell])=0,IFERROR([kw fine in title]*1,IFERROR(SUMPRODUCT(COUNTIF(IsDigits,MID([kw in desc],ROW($A$1:$A$150),1)))=LEN([kw in desc]),#N/A)),[manuell])</f>
        <v>0</v>
      </c>
      <c r="R6049" s="1" t="str">
        <f>IF([pos kw in title]&gt;0,MID(J6049,#REF!,4),IF([first '# in title]&gt;0,MID([title],[first '# in title],3),IF([first '# in title]&gt;0,MID([desc],#REF!,3),VLOOKUP([productid],$G$2:$R$1386,8))))</f>
        <v>42-</v>
      </c>
      <c r="S6049" s="1" t="e">
        <f>IF([kw in desc]=[kw rough in title],[kw in desc]*1,IFERROR(LEFT([kw_dirty],3)*1,IFERROR(LEFT([kw_dirty],2)*1,"n.a.")))</f>
        <v>#N/A</v>
      </c>
      <c r="T6049" s="1"/>
      <c r="U6049" s="1">
        <f>VLOOKUP(Tabelle1[[#This Row],[productid]],Tabelle2[#All],2,FALSE)</f>
        <v>42</v>
      </c>
    </row>
    <row r="6050" spans="1:21">
      <c r="A6050" t="s">
        <v>3264</v>
      </c>
      <c r="B6050">
        <v>3699</v>
      </c>
      <c r="C6050">
        <v>289859</v>
      </c>
      <c r="D6050" t="s">
        <v>9919</v>
      </c>
      <c r="E6050" t="s">
        <v>9920</v>
      </c>
      <c r="F6050">
        <v>18406</v>
      </c>
      <c r="G6050">
        <v>2286143</v>
      </c>
      <c r="H6050">
        <f t="shared" si="94"/>
        <v>0</v>
      </c>
      <c r="I6050">
        <f t="array" ref="I6050">MIN(IFERROR(FIND(IstNumbers,A6050),""))</f>
        <v>30</v>
      </c>
      <c r="J6050" s="1" t="e">
        <f>IF([first '# in title]&lt;[pos kw in title],MID([title],[pos kw in title]-6,6),#N/A)</f>
        <v>#N/A</v>
      </c>
      <c r="K6050" s="1" t="e">
        <f>IFERROR(MID(SUBSTITUTE([kw rough in title],",","."),FIND("(",[kw rough in title])+1,20),SUBSTITUTE(IFERROR(MID([kw rough in title],FIND(" ",[kw rough in title])+1,20),[kw rough in title]),",","."))</f>
        <v>#N/A</v>
      </c>
      <c r="L6050" s="1">
        <f>IFERROR(FIND("kW",[desc]),0)</f>
        <v>0</v>
      </c>
      <c r="M6050">
        <f t="array" ref="M6050">MIN(IFERROR(FIND(IstNumbers,E6050),""))</f>
        <v>33</v>
      </c>
      <c r="N6050" s="1" t="b">
        <f>IF([first '# in desc]&lt;[pos kw in desc],MID([desc],[pos kw in desc]-7,7))</f>
        <v>0</v>
      </c>
      <c r="O60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50" s="1" t="str">
        <f>TRIM(IF([first '# in desc]&lt;[pos kw in desc],MID([desc],[pos kw in desc]-6,6),FALSE))</f>
        <v>FALSCH</v>
      </c>
      <c r="Q6050" s="1" t="b">
        <f>IF(LEN([manuell])=0,IFERROR([kw fine in title]*1,IFERROR(SUMPRODUCT(COUNTIF(IsDigits,MID([kw in desc],ROW($A$1:$A$150),1)))=LEN([kw in desc]),#N/A)),[manuell])</f>
        <v>0</v>
      </c>
      <c r="R6050" s="1" t="str">
        <f>IF([pos kw in title]&gt;0,MID(J6050,#REF!,4),IF([first '# in title]&gt;0,MID([title],[first '# in title],3),IF([first '# in title]&gt;0,MID([desc],#REF!,3),VLOOKUP([productid],$G$2:$R$1386,8))))</f>
        <v>146</v>
      </c>
      <c r="S6050" s="1" t="e">
        <f>IF([kw in desc]=[kw rough in title],[kw in desc]*1,IFERROR(LEFT([kw_dirty],3)*1,IFERROR(LEFT([kw_dirty],2)*1,"n.a.")))</f>
        <v>#N/A</v>
      </c>
      <c r="T6050" s="1"/>
      <c r="U6050" s="1" t="e">
        <f>VLOOKUP(Tabelle1[[#This Row],[productid]],Tabelle2[#All],2,FALSE)</f>
        <v>#N/A</v>
      </c>
    </row>
    <row r="6051" spans="1:21" hidden="1">
      <c r="A6051" t="s">
        <v>2846</v>
      </c>
      <c r="B6051">
        <v>4075</v>
      </c>
      <c r="C6051">
        <v>289859</v>
      </c>
      <c r="D6051" t="s">
        <v>9921</v>
      </c>
      <c r="E6051" t="s">
        <v>9188</v>
      </c>
      <c r="F6051">
        <v>18406</v>
      </c>
      <c r="G6051">
        <v>1750863</v>
      </c>
      <c r="H6051">
        <f t="shared" si="94"/>
        <v>0</v>
      </c>
      <c r="I6051">
        <f t="array" ref="I6051">MIN(IFERROR(FIND(IstNumbers,A6051),""))</f>
        <v>28</v>
      </c>
      <c r="J6051" s="1" t="e">
        <f>IF([first '# in title]&lt;[pos kw in title],MID([title],[pos kw in title]-6,6),#N/A)</f>
        <v>#N/A</v>
      </c>
      <c r="K6051" s="1" t="e">
        <f>IFERROR(MID(SUBSTITUTE([kw rough in title],",","."),FIND("(",[kw rough in title])+1,20),SUBSTITUTE(IFERROR(MID([kw rough in title],FIND(" ",[kw rough in title])+1,20),[kw rough in title]),",","."))</f>
        <v>#N/A</v>
      </c>
      <c r="L6051" s="1">
        <f>IFERROR(FIND("kW",[desc]),0)</f>
        <v>70</v>
      </c>
      <c r="M6051">
        <f t="array" ref="M6051">MIN(IFERROR(FIND(IstNumbers,E6051),""))</f>
        <v>34</v>
      </c>
      <c r="N6051" s="1" t="str">
        <f>IF([first '# in desc]&lt;[pos kw in desc],MID([desc],[pos kw in desc]-7,7))</f>
        <v xml:space="preserve">­me 42 </v>
      </c>
      <c r="O6051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51" s="1" t="str">
        <f>TRIM(IF([first '# in desc]&lt;[pos kw in desc],MID([desc],[pos kw in desc]-6,6),FALSE))</f>
        <v>me 42</v>
      </c>
      <c r="Q6051" s="1" t="b">
        <f>IF(LEN([manuell])=0,IFERROR([kw fine in title]*1,IFERROR(SUMPRODUCT(COUNTIF(IsDigits,MID([kw in desc],ROW($A$1:$A$150),1)))=LEN([kw in desc]),#N/A)),[manuell])</f>
        <v>0</v>
      </c>
      <c r="R6051" s="1" t="str">
        <f>IF([pos kw in title]&gt;0,MID(J6051,#REF!,4),IF([first '# in title]&gt;0,MID([title],[first '# in title],3),IF([first '# in title]&gt;0,MID([desc],#REF!,3),VLOOKUP([productid],$G$2:$R$1386,8))))</f>
        <v>42-</v>
      </c>
      <c r="S6051" s="1" t="e">
        <f>IF([kw in desc]=[kw rough in title],[kw in desc]*1,IFERROR(LEFT([kw_dirty],3)*1,IFERROR(LEFT([kw_dirty],2)*1,"n.a.")))</f>
        <v>#N/A</v>
      </c>
      <c r="T6051" s="1"/>
      <c r="U6051" s="1">
        <f>VLOOKUP(Tabelle1[[#This Row],[productid]],Tabelle2[#All],2,FALSE)</f>
        <v>42</v>
      </c>
    </row>
    <row r="6052" spans="1:21" hidden="1">
      <c r="A6052" t="s">
        <v>2846</v>
      </c>
      <c r="B6052">
        <v>4075</v>
      </c>
      <c r="C6052">
        <v>289859</v>
      </c>
      <c r="D6052" t="s">
        <v>9922</v>
      </c>
      <c r="E6052" t="s">
        <v>9193</v>
      </c>
      <c r="F6052">
        <v>18406</v>
      </c>
      <c r="G6052">
        <v>1750863</v>
      </c>
      <c r="H6052">
        <f t="shared" si="94"/>
        <v>0</v>
      </c>
      <c r="I6052">
        <f t="array" ref="I6052">MIN(IFERROR(FIND(IstNumbers,A6052),""))</f>
        <v>28</v>
      </c>
      <c r="J6052" s="1" t="e">
        <f>IF([first '# in title]&lt;[pos kw in title],MID([title],[pos kw in title]-6,6),#N/A)</f>
        <v>#N/A</v>
      </c>
      <c r="K6052" s="1" t="e">
        <f>IFERROR(MID(SUBSTITUTE([kw rough in title],",","."),FIND("(",[kw rough in title])+1,20),SUBSTITUTE(IFERROR(MID([kw rough in title],FIND(" ",[kw rough in title])+1,20),[kw rough in title]),",","."))</f>
        <v>#N/A</v>
      </c>
      <c r="L6052" s="1">
        <f>IFERROR(FIND("kW",[desc]),0)</f>
        <v>70</v>
      </c>
      <c r="M6052">
        <f t="array" ref="M6052">MIN(IFERROR(FIND(IstNumbers,E6052),""))</f>
        <v>34</v>
      </c>
      <c r="N6052" s="1" t="str">
        <f>IF([first '# in desc]&lt;[pos kw in desc],MID([desc],[pos kw in desc]-7,7))</f>
        <v xml:space="preserve">­me 42 </v>
      </c>
      <c r="O60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52" s="1" t="str">
        <f>TRIM(IF([first '# in desc]&lt;[pos kw in desc],MID([desc],[pos kw in desc]-6,6),FALSE))</f>
        <v>me 42</v>
      </c>
      <c r="Q6052" s="1" t="b">
        <f>IF(LEN([manuell])=0,IFERROR([kw fine in title]*1,IFERROR(SUMPRODUCT(COUNTIF(IsDigits,MID([kw in desc],ROW($A$1:$A$150),1)))=LEN([kw in desc]),#N/A)),[manuell])</f>
        <v>0</v>
      </c>
      <c r="R6052" s="1" t="str">
        <f>IF([pos kw in title]&gt;0,MID(J6052,#REF!,4),IF([first '# in title]&gt;0,MID([title],[first '# in title],3),IF([first '# in title]&gt;0,MID([desc],#REF!,3),VLOOKUP([productid],$G$2:$R$1386,8))))</f>
        <v>42-</v>
      </c>
      <c r="S6052" s="1" t="e">
        <f>IF([kw in desc]=[kw rough in title],[kw in desc]*1,IFERROR(LEFT([kw_dirty],3)*1,IFERROR(LEFT([kw_dirty],2)*1,"n.a.")))</f>
        <v>#N/A</v>
      </c>
      <c r="T6052" s="1"/>
      <c r="U6052" s="1">
        <f>VLOOKUP(Tabelle1[[#This Row],[productid]],Tabelle2[#All],2,FALSE)</f>
        <v>42</v>
      </c>
    </row>
    <row r="6053" spans="1:21" hidden="1">
      <c r="A6053" t="s">
        <v>2846</v>
      </c>
      <c r="B6053">
        <v>4085</v>
      </c>
      <c r="C6053">
        <v>289859</v>
      </c>
      <c r="D6053" t="s">
        <v>9923</v>
      </c>
      <c r="E6053" t="s">
        <v>9213</v>
      </c>
      <c r="F6053">
        <v>18406</v>
      </c>
      <c r="G6053">
        <v>1750863</v>
      </c>
      <c r="H6053">
        <f t="shared" si="94"/>
        <v>0</v>
      </c>
      <c r="I6053">
        <f t="array" ref="I6053">MIN(IFERROR(FIND(IstNumbers,A6053),""))</f>
        <v>28</v>
      </c>
      <c r="J6053" s="1" t="e">
        <f>IF([first '# in title]&lt;[pos kw in title],MID([title],[pos kw in title]-6,6),#N/A)</f>
        <v>#N/A</v>
      </c>
      <c r="K6053" s="1" t="e">
        <f>IFERROR(MID(SUBSTITUTE([kw rough in title],",","."),FIND("(",[kw rough in title])+1,20),SUBSTITUTE(IFERROR(MID([kw rough in title],FIND(" ",[kw rough in title])+1,20),[kw rough in title]),",","."))</f>
        <v>#N/A</v>
      </c>
      <c r="L6053" s="1">
        <f>IFERROR(FIND("kW",[desc]),0)</f>
        <v>70</v>
      </c>
      <c r="M6053">
        <f t="array" ref="M6053">MIN(IFERROR(FIND(IstNumbers,E6053),""))</f>
        <v>34</v>
      </c>
      <c r="N6053" s="1" t="str">
        <f>IF([first '# in desc]&lt;[pos kw in desc],MID([desc],[pos kw in desc]-7,7))</f>
        <v xml:space="preserve">­me 42 </v>
      </c>
      <c r="O605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53" s="1" t="str">
        <f>TRIM(IF([first '# in desc]&lt;[pos kw in desc],MID([desc],[pos kw in desc]-6,6),FALSE))</f>
        <v>me 42</v>
      </c>
      <c r="Q6053" s="1" t="b">
        <f>IF(LEN([manuell])=0,IFERROR([kw fine in title]*1,IFERROR(SUMPRODUCT(COUNTIF(IsDigits,MID([kw in desc],ROW($A$1:$A$150),1)))=LEN([kw in desc]),#N/A)),[manuell])</f>
        <v>0</v>
      </c>
      <c r="R6053" s="1" t="str">
        <f>IF([pos kw in title]&gt;0,MID(J6053,#REF!,4),IF([first '# in title]&gt;0,MID([title],[first '# in title],3),IF([first '# in title]&gt;0,MID([desc],#REF!,3),VLOOKUP([productid],$G$2:$R$1386,8))))</f>
        <v>42-</v>
      </c>
      <c r="S6053" s="1" t="e">
        <f>IF([kw in desc]=[kw rough in title],[kw in desc]*1,IFERROR(LEFT([kw_dirty],3)*1,IFERROR(LEFT([kw_dirty],2)*1,"n.a.")))</f>
        <v>#N/A</v>
      </c>
      <c r="T6053" s="1"/>
      <c r="U6053" s="1">
        <f>VLOOKUP(Tabelle1[[#This Row],[productid]],Tabelle2[#All],2,FALSE)</f>
        <v>42</v>
      </c>
    </row>
    <row r="6054" spans="1:21" hidden="1">
      <c r="A6054" t="s">
        <v>2846</v>
      </c>
      <c r="B6054">
        <v>4085</v>
      </c>
      <c r="C6054">
        <v>289859</v>
      </c>
      <c r="D6054" t="s">
        <v>9924</v>
      </c>
      <c r="E6054" t="s">
        <v>9198</v>
      </c>
      <c r="F6054">
        <v>18406</v>
      </c>
      <c r="G6054">
        <v>1750863</v>
      </c>
      <c r="H6054">
        <f t="shared" si="94"/>
        <v>0</v>
      </c>
      <c r="I6054">
        <f t="array" ref="I6054">MIN(IFERROR(FIND(IstNumbers,A6054),""))</f>
        <v>28</v>
      </c>
      <c r="J6054" s="1" t="e">
        <f>IF([first '# in title]&lt;[pos kw in title],MID([title],[pos kw in title]-6,6),#N/A)</f>
        <v>#N/A</v>
      </c>
      <c r="K6054" s="1" t="e">
        <f>IFERROR(MID(SUBSTITUTE([kw rough in title],",","."),FIND("(",[kw rough in title])+1,20),SUBSTITUTE(IFERROR(MID([kw rough in title],FIND(" ",[kw rough in title])+1,20),[kw rough in title]),",","."))</f>
        <v>#N/A</v>
      </c>
      <c r="L6054" s="1">
        <f>IFERROR(FIND("kW",[desc]),0)</f>
        <v>70</v>
      </c>
      <c r="M6054">
        <f t="array" ref="M6054">MIN(IFERROR(FIND(IstNumbers,E6054),""))</f>
        <v>34</v>
      </c>
      <c r="N6054" s="1" t="str">
        <f>IF([first '# in desc]&lt;[pos kw in desc],MID([desc],[pos kw in desc]-7,7))</f>
        <v xml:space="preserve">­me 42 </v>
      </c>
      <c r="O60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54" s="1" t="str">
        <f>TRIM(IF([first '# in desc]&lt;[pos kw in desc],MID([desc],[pos kw in desc]-6,6),FALSE))</f>
        <v>me 42</v>
      </c>
      <c r="Q6054" s="1" t="b">
        <f>IF(LEN([manuell])=0,IFERROR([kw fine in title]*1,IFERROR(SUMPRODUCT(COUNTIF(IsDigits,MID([kw in desc],ROW($A$1:$A$150),1)))=LEN([kw in desc]),#N/A)),[manuell])</f>
        <v>0</v>
      </c>
      <c r="R6054" s="1" t="str">
        <f>IF([pos kw in title]&gt;0,MID(J6054,#REF!,4),IF([first '# in title]&gt;0,MID([title],[first '# in title],3),IF([first '# in title]&gt;0,MID([desc],#REF!,3),VLOOKUP([productid],$G$2:$R$1386,8))))</f>
        <v>42-</v>
      </c>
      <c r="S6054" s="1" t="e">
        <f>IF([kw in desc]=[kw rough in title],[kw in desc]*1,IFERROR(LEFT([kw_dirty],3)*1,IFERROR(LEFT([kw_dirty],2)*1,"n.a.")))</f>
        <v>#N/A</v>
      </c>
      <c r="T6054" s="1"/>
      <c r="U6054" s="1">
        <f>VLOOKUP(Tabelle1[[#This Row],[productid]],Tabelle2[#All],2,FALSE)</f>
        <v>42</v>
      </c>
    </row>
    <row r="6055" spans="1:21" hidden="1">
      <c r="A6055" t="s">
        <v>2846</v>
      </c>
      <c r="B6055">
        <v>4085</v>
      </c>
      <c r="C6055">
        <v>289859</v>
      </c>
      <c r="D6055" t="s">
        <v>9925</v>
      </c>
      <c r="E6055" t="s">
        <v>9203</v>
      </c>
      <c r="F6055">
        <v>18406</v>
      </c>
      <c r="G6055">
        <v>1750863</v>
      </c>
      <c r="H6055">
        <f t="shared" si="94"/>
        <v>0</v>
      </c>
      <c r="I6055">
        <f t="array" ref="I6055">MIN(IFERROR(FIND(IstNumbers,A6055),""))</f>
        <v>28</v>
      </c>
      <c r="J6055" s="1" t="e">
        <f>IF([first '# in title]&lt;[pos kw in title],MID([title],[pos kw in title]-6,6),#N/A)</f>
        <v>#N/A</v>
      </c>
      <c r="K6055" s="1" t="e">
        <f>IFERROR(MID(SUBSTITUTE([kw rough in title],",","."),FIND("(",[kw rough in title])+1,20),SUBSTITUTE(IFERROR(MID([kw rough in title],FIND(" ",[kw rough in title])+1,20),[kw rough in title]),",","."))</f>
        <v>#N/A</v>
      </c>
      <c r="L6055" s="1">
        <f>IFERROR(FIND("kW",[desc]),0)</f>
        <v>70</v>
      </c>
      <c r="M6055">
        <f t="array" ref="M6055">MIN(IFERROR(FIND(IstNumbers,E6055),""))</f>
        <v>34</v>
      </c>
      <c r="N6055" s="1" t="str">
        <f>IF([first '# in desc]&lt;[pos kw in desc],MID([desc],[pos kw in desc]-7,7))</f>
        <v xml:space="preserve">­me 42 </v>
      </c>
      <c r="O605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55" s="1" t="str">
        <f>TRIM(IF([first '# in desc]&lt;[pos kw in desc],MID([desc],[pos kw in desc]-6,6),FALSE))</f>
        <v>me 42</v>
      </c>
      <c r="Q6055" s="1" t="b">
        <f>IF(LEN([manuell])=0,IFERROR([kw fine in title]*1,IFERROR(SUMPRODUCT(COUNTIF(IsDigits,MID([kw in desc],ROW($A$1:$A$150),1)))=LEN([kw in desc]),#N/A)),[manuell])</f>
        <v>0</v>
      </c>
      <c r="R6055" s="1" t="str">
        <f>IF([pos kw in title]&gt;0,MID(J6055,#REF!,4),IF([first '# in title]&gt;0,MID([title],[first '# in title],3),IF([first '# in title]&gt;0,MID([desc],#REF!,3),VLOOKUP([productid],$G$2:$R$1386,8))))</f>
        <v>42-</v>
      </c>
      <c r="S6055" s="1" t="e">
        <f>IF([kw in desc]=[kw rough in title],[kw in desc]*1,IFERROR(LEFT([kw_dirty],3)*1,IFERROR(LEFT([kw_dirty],2)*1,"n.a.")))</f>
        <v>#N/A</v>
      </c>
      <c r="T6055" s="1"/>
      <c r="U6055" s="1">
        <f>VLOOKUP(Tabelle1[[#This Row],[productid]],Tabelle2[#All],2,FALSE)</f>
        <v>42</v>
      </c>
    </row>
    <row r="6056" spans="1:21" hidden="1">
      <c r="A6056" t="s">
        <v>2846</v>
      </c>
      <c r="B6056">
        <v>4085</v>
      </c>
      <c r="C6056">
        <v>289859</v>
      </c>
      <c r="D6056" t="s">
        <v>9926</v>
      </c>
      <c r="E6056" t="s">
        <v>9208</v>
      </c>
      <c r="F6056">
        <v>18406</v>
      </c>
      <c r="G6056">
        <v>1750863</v>
      </c>
      <c r="H6056">
        <f t="shared" si="94"/>
        <v>0</v>
      </c>
      <c r="I6056">
        <f t="array" ref="I6056">MIN(IFERROR(FIND(IstNumbers,A6056),""))</f>
        <v>28</v>
      </c>
      <c r="J6056" s="1" t="e">
        <f>IF([first '# in title]&lt;[pos kw in title],MID([title],[pos kw in title]-6,6),#N/A)</f>
        <v>#N/A</v>
      </c>
      <c r="K6056" s="1" t="e">
        <f>IFERROR(MID(SUBSTITUTE([kw rough in title],",","."),FIND("(",[kw rough in title])+1,20),SUBSTITUTE(IFERROR(MID([kw rough in title],FIND(" ",[kw rough in title])+1,20),[kw rough in title]),",","."))</f>
        <v>#N/A</v>
      </c>
      <c r="L6056" s="1">
        <f>IFERROR(FIND("kW",[desc]),0)</f>
        <v>70</v>
      </c>
      <c r="M6056">
        <f t="array" ref="M6056">MIN(IFERROR(FIND(IstNumbers,E6056),""))</f>
        <v>34</v>
      </c>
      <c r="N6056" s="1" t="str">
        <f>IF([first '# in desc]&lt;[pos kw in desc],MID([desc],[pos kw in desc]-7,7))</f>
        <v xml:space="preserve">­me 42 </v>
      </c>
      <c r="O60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56" s="1" t="str">
        <f>TRIM(IF([first '# in desc]&lt;[pos kw in desc],MID([desc],[pos kw in desc]-6,6),FALSE))</f>
        <v>me 42</v>
      </c>
      <c r="Q6056" s="1" t="b">
        <f>IF(LEN([manuell])=0,IFERROR([kw fine in title]*1,IFERROR(SUMPRODUCT(COUNTIF(IsDigits,MID([kw in desc],ROW($A$1:$A$150),1)))=LEN([kw in desc]),#N/A)),[manuell])</f>
        <v>0</v>
      </c>
      <c r="R6056" s="1" t="str">
        <f>IF([pos kw in title]&gt;0,MID(J6056,#REF!,4),IF([first '# in title]&gt;0,MID([title],[first '# in title],3),IF([first '# in title]&gt;0,MID([desc],#REF!,3),VLOOKUP([productid],$G$2:$R$1386,8))))</f>
        <v>42-</v>
      </c>
      <c r="S6056" s="1" t="e">
        <f>IF([kw in desc]=[kw rough in title],[kw in desc]*1,IFERROR(LEFT([kw_dirty],3)*1,IFERROR(LEFT([kw_dirty],2)*1,"n.a.")))</f>
        <v>#N/A</v>
      </c>
      <c r="T6056" s="1"/>
      <c r="U6056" s="1">
        <f>VLOOKUP(Tabelle1[[#This Row],[productid]],Tabelle2[#All],2,FALSE)</f>
        <v>42</v>
      </c>
    </row>
    <row r="6057" spans="1:21" hidden="1">
      <c r="A6057" t="s">
        <v>2846</v>
      </c>
      <c r="B6057">
        <v>4090</v>
      </c>
      <c r="C6057">
        <v>289859</v>
      </c>
      <c r="D6057" t="s">
        <v>9927</v>
      </c>
      <c r="E6057" t="s">
        <v>9232</v>
      </c>
      <c r="F6057">
        <v>18406</v>
      </c>
      <c r="G6057">
        <v>1750863</v>
      </c>
      <c r="H6057">
        <f t="shared" si="94"/>
        <v>0</v>
      </c>
      <c r="I6057">
        <f t="array" ref="I6057">MIN(IFERROR(FIND(IstNumbers,A6057),""))</f>
        <v>28</v>
      </c>
      <c r="J6057" s="1" t="e">
        <f>IF([first '# in title]&lt;[pos kw in title],MID([title],[pos kw in title]-6,6),#N/A)</f>
        <v>#N/A</v>
      </c>
      <c r="K6057" s="1" t="e">
        <f>IFERROR(MID(SUBSTITUTE([kw rough in title],",","."),FIND("(",[kw rough in title])+1,20),SUBSTITUTE(IFERROR(MID([kw rough in title],FIND(" ",[kw rough in title])+1,20),[kw rough in title]),",","."))</f>
        <v>#N/A</v>
      </c>
      <c r="L6057" s="1">
        <f>IFERROR(FIND("kW",[desc]),0)</f>
        <v>70</v>
      </c>
      <c r="M6057">
        <f t="array" ref="M6057">MIN(IFERROR(FIND(IstNumbers,E6057),""))</f>
        <v>34</v>
      </c>
      <c r="N6057" s="1" t="str">
        <f>IF([first '# in desc]&lt;[pos kw in desc],MID([desc],[pos kw in desc]-7,7))</f>
        <v xml:space="preserve">­me 42 </v>
      </c>
      <c r="O605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57" s="1" t="str">
        <f>TRIM(IF([first '# in desc]&lt;[pos kw in desc],MID([desc],[pos kw in desc]-6,6),FALSE))</f>
        <v>me 42</v>
      </c>
      <c r="Q6057" s="1" t="b">
        <f>IF(LEN([manuell])=0,IFERROR([kw fine in title]*1,IFERROR(SUMPRODUCT(COUNTIF(IsDigits,MID([kw in desc],ROW($A$1:$A$150),1)))=LEN([kw in desc]),#N/A)),[manuell])</f>
        <v>0</v>
      </c>
      <c r="R6057" s="1" t="str">
        <f>IF([pos kw in title]&gt;0,MID(J6057,#REF!,4),IF([first '# in title]&gt;0,MID([title],[first '# in title],3),IF([first '# in title]&gt;0,MID([desc],#REF!,3),VLOOKUP([productid],$G$2:$R$1386,8))))</f>
        <v>42-</v>
      </c>
      <c r="S6057" s="1" t="e">
        <f>IF([kw in desc]=[kw rough in title],[kw in desc]*1,IFERROR(LEFT([kw_dirty],3)*1,IFERROR(LEFT([kw_dirty],2)*1,"n.a.")))</f>
        <v>#N/A</v>
      </c>
      <c r="T6057" s="1"/>
      <c r="U6057" s="1">
        <f>VLOOKUP(Tabelle1[[#This Row],[productid]],Tabelle2[#All],2,FALSE)</f>
        <v>42</v>
      </c>
    </row>
    <row r="6058" spans="1:21" hidden="1">
      <c r="A6058" t="s">
        <v>2846</v>
      </c>
      <c r="B6058">
        <v>4090</v>
      </c>
      <c r="C6058">
        <v>289859</v>
      </c>
      <c r="D6058" t="s">
        <v>9928</v>
      </c>
      <c r="E6058" t="s">
        <v>9218</v>
      </c>
      <c r="F6058">
        <v>18406</v>
      </c>
      <c r="G6058">
        <v>1750863</v>
      </c>
      <c r="H6058">
        <f t="shared" si="94"/>
        <v>0</v>
      </c>
      <c r="I6058">
        <f t="array" ref="I6058">MIN(IFERROR(FIND(IstNumbers,A6058),""))</f>
        <v>28</v>
      </c>
      <c r="J6058" s="1" t="e">
        <f>IF([first '# in title]&lt;[pos kw in title],MID([title],[pos kw in title]-6,6),#N/A)</f>
        <v>#N/A</v>
      </c>
      <c r="K6058" s="1" t="e">
        <f>IFERROR(MID(SUBSTITUTE([kw rough in title],",","."),FIND("(",[kw rough in title])+1,20),SUBSTITUTE(IFERROR(MID([kw rough in title],FIND(" ",[kw rough in title])+1,20),[kw rough in title]),",","."))</f>
        <v>#N/A</v>
      </c>
      <c r="L6058" s="1">
        <f>IFERROR(FIND("kW",[desc]),0)</f>
        <v>70</v>
      </c>
      <c r="M6058">
        <f t="array" ref="M6058">MIN(IFERROR(FIND(IstNumbers,E6058),""))</f>
        <v>34</v>
      </c>
      <c r="N6058" s="1" t="str">
        <f>IF([first '# in desc]&lt;[pos kw in desc],MID([desc],[pos kw in desc]-7,7))</f>
        <v xml:space="preserve">­me 42 </v>
      </c>
      <c r="O60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58" s="1" t="str">
        <f>TRIM(IF([first '# in desc]&lt;[pos kw in desc],MID([desc],[pos kw in desc]-6,6),FALSE))</f>
        <v>me 42</v>
      </c>
      <c r="Q6058" s="1" t="b">
        <f>IF(LEN([manuell])=0,IFERROR([kw fine in title]*1,IFERROR(SUMPRODUCT(COUNTIF(IsDigits,MID([kw in desc],ROW($A$1:$A$150),1)))=LEN([kw in desc]),#N/A)),[manuell])</f>
        <v>0</v>
      </c>
      <c r="R6058" s="1" t="str">
        <f>IF([pos kw in title]&gt;0,MID(J6058,#REF!,4),IF([first '# in title]&gt;0,MID([title],[first '# in title],3),IF([first '# in title]&gt;0,MID([desc],#REF!,3),VLOOKUP([productid],$G$2:$R$1386,8))))</f>
        <v>42-</v>
      </c>
      <c r="S6058" s="1" t="e">
        <f>IF([kw in desc]=[kw rough in title],[kw in desc]*1,IFERROR(LEFT([kw_dirty],3)*1,IFERROR(LEFT([kw_dirty],2)*1,"n.a.")))</f>
        <v>#N/A</v>
      </c>
      <c r="T6058" s="1"/>
      <c r="U6058" s="1">
        <f>VLOOKUP(Tabelle1[[#This Row],[productid]],Tabelle2[#All],2,FALSE)</f>
        <v>42</v>
      </c>
    </row>
    <row r="6059" spans="1:21">
      <c r="A6059" t="s">
        <v>3585</v>
      </c>
      <c r="B6059">
        <v>3724</v>
      </c>
      <c r="C6059">
        <v>289859</v>
      </c>
      <c r="D6059" t="s">
        <v>9929</v>
      </c>
      <c r="E6059" t="s">
        <v>9930</v>
      </c>
      <c r="F6059">
        <v>18406</v>
      </c>
      <c r="G6059">
        <v>2286143</v>
      </c>
      <c r="H6059">
        <f t="shared" si="94"/>
        <v>0</v>
      </c>
      <c r="I6059">
        <f t="array" ref="I6059">MIN(IFERROR(FIND(IstNumbers,A6059),""))</f>
        <v>20</v>
      </c>
      <c r="J6059" s="1" t="e">
        <f>IF([first '# in title]&lt;[pos kw in title],MID([title],[pos kw in title]-6,6),#N/A)</f>
        <v>#N/A</v>
      </c>
      <c r="K6059" s="1" t="e">
        <f>IFERROR(MID(SUBSTITUTE([kw rough in title],",","."),FIND("(",[kw rough in title])+1,20),SUBSTITUTE(IFERROR(MID([kw rough in title],FIND(" ",[kw rough in title])+1,20),[kw rough in title]),",","."))</f>
        <v>#N/A</v>
      </c>
      <c r="L6059" s="1">
        <f>IFERROR(FIND("kW",[desc]),0)</f>
        <v>0</v>
      </c>
      <c r="M6059">
        <f t="array" ref="M6059">MIN(IFERROR(FIND(IstNumbers,E6059),""))</f>
        <v>33</v>
      </c>
      <c r="N6059" s="1" t="b">
        <f>IF([first '# in desc]&lt;[pos kw in desc],MID([desc],[pos kw in desc]-7,7))</f>
        <v>0</v>
      </c>
      <c r="O60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59" s="1" t="str">
        <f>TRIM(IF([first '# in desc]&lt;[pos kw in desc],MID([desc],[pos kw in desc]-6,6),FALSE))</f>
        <v>FALSCH</v>
      </c>
      <c r="Q6059" s="1" t="b">
        <f>IF(LEN([manuell])=0,IFERROR([kw fine in title]*1,IFERROR(SUMPRODUCT(COUNTIF(IsDigits,MID([kw in desc],ROW($A$1:$A$150),1)))=LEN([kw in desc]),#N/A)),[manuell])</f>
        <v>0</v>
      </c>
      <c r="R6059" s="1" t="str">
        <f>IF([pos kw in title]&gt;0,MID(J6059,#REF!,4),IF([first '# in title]&gt;0,MID([title],[first '# in title],3),IF([first '# in title]&gt;0,MID([desc],#REF!,3),VLOOKUP([productid],$G$2:$R$1386,8))))</f>
        <v>146</v>
      </c>
      <c r="S6059" s="1" t="e">
        <f>IF([kw in desc]=[kw rough in title],[kw in desc]*1,IFERROR(LEFT([kw_dirty],3)*1,IFERROR(LEFT([kw_dirty],2)*1,"n.a.")))</f>
        <v>#N/A</v>
      </c>
      <c r="T6059" s="1"/>
      <c r="U6059" s="1" t="e">
        <f>VLOOKUP(Tabelle1[[#This Row],[productid]],Tabelle2[#All],2,FALSE)</f>
        <v>#N/A</v>
      </c>
    </row>
    <row r="6060" spans="1:21">
      <c r="A6060" t="s">
        <v>3585</v>
      </c>
      <c r="B6060">
        <v>3724</v>
      </c>
      <c r="C6060">
        <v>289859</v>
      </c>
      <c r="D6060" t="s">
        <v>9931</v>
      </c>
      <c r="E6060" t="s">
        <v>9932</v>
      </c>
      <c r="F6060">
        <v>18406</v>
      </c>
      <c r="G6060">
        <v>2286143</v>
      </c>
      <c r="H6060">
        <f t="shared" si="94"/>
        <v>0</v>
      </c>
      <c r="I6060">
        <f t="array" ref="I6060">MIN(IFERROR(FIND(IstNumbers,A6060),""))</f>
        <v>20</v>
      </c>
      <c r="J6060" s="1" t="e">
        <f>IF([first '# in title]&lt;[pos kw in title],MID([title],[pos kw in title]-6,6),#N/A)</f>
        <v>#N/A</v>
      </c>
      <c r="K6060" s="1" t="e">
        <f>IFERROR(MID(SUBSTITUTE([kw rough in title],",","."),FIND("(",[kw rough in title])+1,20),SUBSTITUTE(IFERROR(MID([kw rough in title],FIND(" ",[kw rough in title])+1,20),[kw rough in title]),",","."))</f>
        <v>#N/A</v>
      </c>
      <c r="L6060" s="1">
        <f>IFERROR(FIND("kW",[desc]),0)</f>
        <v>0</v>
      </c>
      <c r="M6060">
        <f t="array" ref="M6060">MIN(IFERROR(FIND(IstNumbers,E6060),""))</f>
        <v>33</v>
      </c>
      <c r="N6060" s="1" t="b">
        <f>IF([first '# in desc]&lt;[pos kw in desc],MID([desc],[pos kw in desc]-7,7))</f>
        <v>0</v>
      </c>
      <c r="O606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60" s="1" t="str">
        <f>TRIM(IF([first '# in desc]&lt;[pos kw in desc],MID([desc],[pos kw in desc]-6,6),FALSE))</f>
        <v>FALSCH</v>
      </c>
      <c r="Q6060" s="1" t="b">
        <f>IF(LEN([manuell])=0,IFERROR([kw fine in title]*1,IFERROR(SUMPRODUCT(COUNTIF(IsDigits,MID([kw in desc],ROW($A$1:$A$150),1)))=LEN([kw in desc]),#N/A)),[manuell])</f>
        <v>0</v>
      </c>
      <c r="R6060" s="1" t="str">
        <f>IF([pos kw in title]&gt;0,MID(J6060,#REF!,4),IF([first '# in title]&gt;0,MID([title],[first '# in title],3),IF([first '# in title]&gt;0,MID([desc],#REF!,3),VLOOKUP([productid],$G$2:$R$1386,8))))</f>
        <v>146</v>
      </c>
      <c r="S6060" s="1" t="e">
        <f>IF([kw in desc]=[kw rough in title],[kw in desc]*1,IFERROR(LEFT([kw_dirty],3)*1,IFERROR(LEFT([kw_dirty],2)*1,"n.a.")))</f>
        <v>#N/A</v>
      </c>
      <c r="T6060" s="1"/>
      <c r="U6060" s="1" t="e">
        <f>VLOOKUP(Tabelle1[[#This Row],[productid]],Tabelle2[#All],2,FALSE)</f>
        <v>#N/A</v>
      </c>
    </row>
    <row r="6061" spans="1:21">
      <c r="A6061" t="s">
        <v>3585</v>
      </c>
      <c r="B6061">
        <v>3724</v>
      </c>
      <c r="C6061">
        <v>289859</v>
      </c>
      <c r="D6061" t="s">
        <v>9933</v>
      </c>
      <c r="E6061" t="s">
        <v>9934</v>
      </c>
      <c r="F6061">
        <v>18406</v>
      </c>
      <c r="G6061">
        <v>2286143</v>
      </c>
      <c r="H6061">
        <f t="shared" si="94"/>
        <v>0</v>
      </c>
      <c r="I6061">
        <f t="array" ref="I6061">MIN(IFERROR(FIND(IstNumbers,A6061),""))</f>
        <v>20</v>
      </c>
      <c r="J6061" s="1" t="e">
        <f>IF([first '# in title]&lt;[pos kw in title],MID([title],[pos kw in title]-6,6),#N/A)</f>
        <v>#N/A</v>
      </c>
      <c r="K6061" s="1" t="e">
        <f>IFERROR(MID(SUBSTITUTE([kw rough in title],",","."),FIND("(",[kw rough in title])+1,20),SUBSTITUTE(IFERROR(MID([kw rough in title],FIND(" ",[kw rough in title])+1,20),[kw rough in title]),",","."))</f>
        <v>#N/A</v>
      </c>
      <c r="L6061" s="1">
        <f>IFERROR(FIND("kW",[desc]),0)</f>
        <v>0</v>
      </c>
      <c r="M6061">
        <f t="array" ref="M6061">MIN(IFERROR(FIND(IstNumbers,E6061),""))</f>
        <v>33</v>
      </c>
      <c r="N6061" s="1" t="b">
        <f>IF([first '# in desc]&lt;[pos kw in desc],MID([desc],[pos kw in desc]-7,7))</f>
        <v>0</v>
      </c>
      <c r="O60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61" s="1" t="str">
        <f>TRIM(IF([first '# in desc]&lt;[pos kw in desc],MID([desc],[pos kw in desc]-6,6),FALSE))</f>
        <v>FALSCH</v>
      </c>
      <c r="Q6061" s="1" t="b">
        <f>IF(LEN([manuell])=0,IFERROR([kw fine in title]*1,IFERROR(SUMPRODUCT(COUNTIF(IsDigits,MID([kw in desc],ROW($A$1:$A$150),1)))=LEN([kw in desc]),#N/A)),[manuell])</f>
        <v>0</v>
      </c>
      <c r="R6061" s="1" t="str">
        <f>IF([pos kw in title]&gt;0,MID(J6061,#REF!,4),IF([first '# in title]&gt;0,MID([title],[first '# in title],3),IF([first '# in title]&gt;0,MID([desc],#REF!,3),VLOOKUP([productid],$G$2:$R$1386,8))))</f>
        <v>146</v>
      </c>
      <c r="S6061" s="1" t="e">
        <f>IF([kw in desc]=[kw rough in title],[kw in desc]*1,IFERROR(LEFT([kw_dirty],3)*1,IFERROR(LEFT([kw_dirty],2)*1,"n.a.")))</f>
        <v>#N/A</v>
      </c>
      <c r="T6061" s="1"/>
      <c r="U6061" s="1" t="e">
        <f>VLOOKUP(Tabelle1[[#This Row],[productid]],Tabelle2[#All],2,FALSE)</f>
        <v>#N/A</v>
      </c>
    </row>
    <row r="6062" spans="1:21">
      <c r="A6062" t="s">
        <v>3585</v>
      </c>
      <c r="B6062">
        <v>3729</v>
      </c>
      <c r="C6062">
        <v>289859</v>
      </c>
      <c r="D6062" t="s">
        <v>9935</v>
      </c>
      <c r="E6062" t="s">
        <v>9936</v>
      </c>
      <c r="F6062">
        <v>18406</v>
      </c>
      <c r="G6062">
        <v>2286143</v>
      </c>
      <c r="H6062">
        <f t="shared" si="94"/>
        <v>0</v>
      </c>
      <c r="I6062">
        <f t="array" ref="I6062">MIN(IFERROR(FIND(IstNumbers,A6062),""))</f>
        <v>20</v>
      </c>
      <c r="J6062" s="1" t="e">
        <f>IF([first '# in title]&lt;[pos kw in title],MID([title],[pos kw in title]-6,6),#N/A)</f>
        <v>#N/A</v>
      </c>
      <c r="K6062" s="1" t="e">
        <f>IFERROR(MID(SUBSTITUTE([kw rough in title],",","."),FIND("(",[kw rough in title])+1,20),SUBSTITUTE(IFERROR(MID([kw rough in title],FIND(" ",[kw rough in title])+1,20),[kw rough in title]),",","."))</f>
        <v>#N/A</v>
      </c>
      <c r="L6062" s="1">
        <f>IFERROR(FIND("kW",[desc]),0)</f>
        <v>0</v>
      </c>
      <c r="M6062">
        <f t="array" ref="M6062">MIN(IFERROR(FIND(IstNumbers,E6062),""))</f>
        <v>33</v>
      </c>
      <c r="N6062" s="1" t="b">
        <f>IF([first '# in desc]&lt;[pos kw in desc],MID([desc],[pos kw in desc]-7,7))</f>
        <v>0</v>
      </c>
      <c r="O606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62" s="1" t="str">
        <f>TRIM(IF([first '# in desc]&lt;[pos kw in desc],MID([desc],[pos kw in desc]-6,6),FALSE))</f>
        <v>FALSCH</v>
      </c>
      <c r="Q6062" s="1" t="b">
        <f>IF(LEN([manuell])=0,IFERROR([kw fine in title]*1,IFERROR(SUMPRODUCT(COUNTIF(IsDigits,MID([kw in desc],ROW($A$1:$A$150),1)))=LEN([kw in desc]),#N/A)),[manuell])</f>
        <v>0</v>
      </c>
      <c r="R6062" s="1" t="str">
        <f>IF([pos kw in title]&gt;0,MID(J6062,#REF!,4),IF([first '# in title]&gt;0,MID([title],[first '# in title],3),IF([first '# in title]&gt;0,MID([desc],#REF!,3),VLOOKUP([productid],$G$2:$R$1386,8))))</f>
        <v>146</v>
      </c>
      <c r="S6062" s="1" t="e">
        <f>IF([kw in desc]=[kw rough in title],[kw in desc]*1,IFERROR(LEFT([kw_dirty],3)*1,IFERROR(LEFT([kw_dirty],2)*1,"n.a.")))</f>
        <v>#N/A</v>
      </c>
      <c r="T6062" s="1"/>
      <c r="U6062" s="1" t="e">
        <f>VLOOKUP(Tabelle1[[#This Row],[productid]],Tabelle2[#All],2,FALSE)</f>
        <v>#N/A</v>
      </c>
    </row>
    <row r="6063" spans="1:21">
      <c r="A6063" t="s">
        <v>3585</v>
      </c>
      <c r="B6063">
        <v>3729</v>
      </c>
      <c r="C6063">
        <v>289859</v>
      </c>
      <c r="D6063" t="s">
        <v>9937</v>
      </c>
      <c r="E6063" t="s">
        <v>9938</v>
      </c>
      <c r="F6063">
        <v>18406</v>
      </c>
      <c r="G6063">
        <v>2286143</v>
      </c>
      <c r="H6063">
        <f t="shared" si="94"/>
        <v>0</v>
      </c>
      <c r="I6063">
        <f t="array" ref="I6063">MIN(IFERROR(FIND(IstNumbers,A6063),""))</f>
        <v>20</v>
      </c>
      <c r="J6063" s="1" t="e">
        <f>IF([first '# in title]&lt;[pos kw in title],MID([title],[pos kw in title]-6,6),#N/A)</f>
        <v>#N/A</v>
      </c>
      <c r="K6063" s="1" t="e">
        <f>IFERROR(MID(SUBSTITUTE([kw rough in title],",","."),FIND("(",[kw rough in title])+1,20),SUBSTITUTE(IFERROR(MID([kw rough in title],FIND(" ",[kw rough in title])+1,20),[kw rough in title]),",","."))</f>
        <v>#N/A</v>
      </c>
      <c r="L6063" s="1">
        <f>IFERROR(FIND("kW",[desc]),0)</f>
        <v>0</v>
      </c>
      <c r="M6063">
        <f t="array" ref="M6063">MIN(IFERROR(FIND(IstNumbers,E6063),""))</f>
        <v>33</v>
      </c>
      <c r="N6063" s="1" t="b">
        <f>IF([first '# in desc]&lt;[pos kw in desc],MID([desc],[pos kw in desc]-7,7))</f>
        <v>0</v>
      </c>
      <c r="O60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63" s="1" t="str">
        <f>TRIM(IF([first '# in desc]&lt;[pos kw in desc],MID([desc],[pos kw in desc]-6,6),FALSE))</f>
        <v>FALSCH</v>
      </c>
      <c r="Q6063" s="1" t="b">
        <f>IF(LEN([manuell])=0,IFERROR([kw fine in title]*1,IFERROR(SUMPRODUCT(COUNTIF(IsDigits,MID([kw in desc],ROW($A$1:$A$150),1)))=LEN([kw in desc]),#N/A)),[manuell])</f>
        <v>0</v>
      </c>
      <c r="R6063" s="1" t="str">
        <f>IF([pos kw in title]&gt;0,MID(J6063,#REF!,4),IF([first '# in title]&gt;0,MID([title],[first '# in title],3),IF([first '# in title]&gt;0,MID([desc],#REF!,3),VLOOKUP([productid],$G$2:$R$1386,8))))</f>
        <v>146</v>
      </c>
      <c r="S6063" s="1" t="e">
        <f>IF([kw in desc]=[kw rough in title],[kw in desc]*1,IFERROR(LEFT([kw_dirty],3)*1,IFERROR(LEFT([kw_dirty],2)*1,"n.a.")))</f>
        <v>#N/A</v>
      </c>
      <c r="T6063" s="1"/>
      <c r="U6063" s="1" t="e">
        <f>VLOOKUP(Tabelle1[[#This Row],[productid]],Tabelle2[#All],2,FALSE)</f>
        <v>#N/A</v>
      </c>
    </row>
    <row r="6064" spans="1:21">
      <c r="A6064" t="s">
        <v>3585</v>
      </c>
      <c r="B6064">
        <v>3729</v>
      </c>
      <c r="C6064">
        <v>289859</v>
      </c>
      <c r="D6064" t="s">
        <v>9939</v>
      </c>
      <c r="E6064" t="s">
        <v>9940</v>
      </c>
      <c r="F6064">
        <v>18406</v>
      </c>
      <c r="G6064">
        <v>2286143</v>
      </c>
      <c r="H6064">
        <f t="shared" si="94"/>
        <v>0</v>
      </c>
      <c r="I6064">
        <f t="array" ref="I6064">MIN(IFERROR(FIND(IstNumbers,A6064),""))</f>
        <v>20</v>
      </c>
      <c r="J6064" s="1" t="e">
        <f>IF([first '# in title]&lt;[pos kw in title],MID([title],[pos kw in title]-6,6),#N/A)</f>
        <v>#N/A</v>
      </c>
      <c r="K6064" s="1" t="e">
        <f>IFERROR(MID(SUBSTITUTE([kw rough in title],",","."),FIND("(",[kw rough in title])+1,20),SUBSTITUTE(IFERROR(MID([kw rough in title],FIND(" ",[kw rough in title])+1,20),[kw rough in title]),",","."))</f>
        <v>#N/A</v>
      </c>
      <c r="L6064" s="1">
        <f>IFERROR(FIND("kW",[desc]),0)</f>
        <v>0</v>
      </c>
      <c r="M6064">
        <f t="array" ref="M6064">MIN(IFERROR(FIND(IstNumbers,E6064),""))</f>
        <v>33</v>
      </c>
      <c r="N6064" s="1" t="b">
        <f>IF([first '# in desc]&lt;[pos kw in desc],MID([desc],[pos kw in desc]-7,7))</f>
        <v>0</v>
      </c>
      <c r="O60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64" s="1" t="str">
        <f>TRIM(IF([first '# in desc]&lt;[pos kw in desc],MID([desc],[pos kw in desc]-6,6),FALSE))</f>
        <v>FALSCH</v>
      </c>
      <c r="Q6064" s="1" t="b">
        <f>IF(LEN([manuell])=0,IFERROR([kw fine in title]*1,IFERROR(SUMPRODUCT(COUNTIF(IsDigits,MID([kw in desc],ROW($A$1:$A$150),1)))=LEN([kw in desc]),#N/A)),[manuell])</f>
        <v>0</v>
      </c>
      <c r="R6064" s="1" t="str">
        <f>IF([pos kw in title]&gt;0,MID(J6064,#REF!,4),IF([first '# in title]&gt;0,MID([title],[first '# in title],3),IF([first '# in title]&gt;0,MID([desc],#REF!,3),VLOOKUP([productid],$G$2:$R$1386,8))))</f>
        <v>146</v>
      </c>
      <c r="S6064" s="1" t="e">
        <f>IF([kw in desc]=[kw rough in title],[kw in desc]*1,IFERROR(LEFT([kw_dirty],3)*1,IFERROR(LEFT([kw_dirty],2)*1,"n.a.")))</f>
        <v>#N/A</v>
      </c>
      <c r="T6064" s="1"/>
      <c r="U6064" s="1" t="e">
        <f>VLOOKUP(Tabelle1[[#This Row],[productid]],Tabelle2[#All],2,FALSE)</f>
        <v>#N/A</v>
      </c>
    </row>
    <row r="6065" spans="1:21">
      <c r="A6065" t="s">
        <v>3585</v>
      </c>
      <c r="B6065">
        <v>3739</v>
      </c>
      <c r="C6065">
        <v>289859</v>
      </c>
      <c r="D6065" t="s">
        <v>9941</v>
      </c>
      <c r="E6065" t="s">
        <v>9942</v>
      </c>
      <c r="F6065">
        <v>18406</v>
      </c>
      <c r="G6065">
        <v>2286143</v>
      </c>
      <c r="H6065">
        <f t="shared" si="94"/>
        <v>0</v>
      </c>
      <c r="I6065">
        <f t="array" ref="I6065">MIN(IFERROR(FIND(IstNumbers,A6065),""))</f>
        <v>20</v>
      </c>
      <c r="J6065" s="1" t="e">
        <f>IF([first '# in title]&lt;[pos kw in title],MID([title],[pos kw in title]-6,6),#N/A)</f>
        <v>#N/A</v>
      </c>
      <c r="K6065" s="1" t="e">
        <f>IFERROR(MID(SUBSTITUTE([kw rough in title],",","."),FIND("(",[kw rough in title])+1,20),SUBSTITUTE(IFERROR(MID([kw rough in title],FIND(" ",[kw rough in title])+1,20),[kw rough in title]),",","."))</f>
        <v>#N/A</v>
      </c>
      <c r="L6065" s="1">
        <f>IFERROR(FIND("kW",[desc]),0)</f>
        <v>0</v>
      </c>
      <c r="M6065">
        <f t="array" ref="M6065">MIN(IFERROR(FIND(IstNumbers,E6065),""))</f>
        <v>33</v>
      </c>
      <c r="N6065" s="1" t="b">
        <f>IF([first '# in desc]&lt;[pos kw in desc],MID([desc],[pos kw in desc]-7,7))</f>
        <v>0</v>
      </c>
      <c r="O60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65" s="1" t="str">
        <f>TRIM(IF([first '# in desc]&lt;[pos kw in desc],MID([desc],[pos kw in desc]-6,6),FALSE))</f>
        <v>FALSCH</v>
      </c>
      <c r="Q6065" s="1" t="b">
        <f>IF(LEN([manuell])=0,IFERROR([kw fine in title]*1,IFERROR(SUMPRODUCT(COUNTIF(IsDigits,MID([kw in desc],ROW($A$1:$A$150),1)))=LEN([kw in desc]),#N/A)),[manuell])</f>
        <v>0</v>
      </c>
      <c r="R6065" s="1" t="str">
        <f>IF([pos kw in title]&gt;0,MID(J6065,#REF!,4),IF([first '# in title]&gt;0,MID([title],[first '# in title],3),IF([first '# in title]&gt;0,MID([desc],#REF!,3),VLOOKUP([productid],$G$2:$R$1386,8))))</f>
        <v>146</v>
      </c>
      <c r="S6065" s="1" t="e">
        <f>IF([kw in desc]=[kw rough in title],[kw in desc]*1,IFERROR(LEFT([kw_dirty],3)*1,IFERROR(LEFT([kw_dirty],2)*1,"n.a.")))</f>
        <v>#N/A</v>
      </c>
      <c r="T6065" s="1"/>
      <c r="U6065" s="1" t="e">
        <f>VLOOKUP(Tabelle1[[#This Row],[productid]],Tabelle2[#All],2,FALSE)</f>
        <v>#N/A</v>
      </c>
    </row>
    <row r="6066" spans="1:21" hidden="1">
      <c r="A6066" t="s">
        <v>3224</v>
      </c>
      <c r="B6066">
        <v>4090</v>
      </c>
      <c r="C6066">
        <v>289859</v>
      </c>
      <c r="D6066" t="s">
        <v>9943</v>
      </c>
      <c r="E6066" t="s">
        <v>9224</v>
      </c>
      <c r="F6066">
        <v>18406</v>
      </c>
      <c r="G6066">
        <v>1750863</v>
      </c>
      <c r="H6066">
        <f t="shared" si="94"/>
        <v>0</v>
      </c>
      <c r="I6066">
        <f t="array" ref="I6066">MIN(IFERROR(FIND(IstNumbers,A6066),""))</f>
        <v>12</v>
      </c>
      <c r="J6066" s="1" t="e">
        <f>IF([first '# in title]&lt;[pos kw in title],MID([title],[pos kw in title]-6,6),#N/A)</f>
        <v>#N/A</v>
      </c>
      <c r="K6066" s="1" t="e">
        <f>IFERROR(MID(SUBSTITUTE([kw rough in title],",","."),FIND("(",[kw rough in title])+1,20),SUBSTITUTE(IFERROR(MID([kw rough in title],FIND(" ",[kw rough in title])+1,20),[kw rough in title]),",","."))</f>
        <v>#N/A</v>
      </c>
      <c r="L6066" s="1">
        <f>IFERROR(FIND("kW",[desc]),0)</f>
        <v>70</v>
      </c>
      <c r="M6066">
        <f t="array" ref="M6066">MIN(IFERROR(FIND(IstNumbers,E6066),""))</f>
        <v>34</v>
      </c>
      <c r="N6066" s="1" t="str">
        <f>IF([first '# in desc]&lt;[pos kw in desc],MID([desc],[pos kw in desc]-7,7))</f>
        <v xml:space="preserve">­me 42 </v>
      </c>
      <c r="O60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66" s="1" t="str">
        <f>TRIM(IF([first '# in desc]&lt;[pos kw in desc],MID([desc],[pos kw in desc]-6,6),FALSE))</f>
        <v>me 42</v>
      </c>
      <c r="Q6066" s="1" t="b">
        <f>IF(LEN([manuell])=0,IFERROR([kw fine in title]*1,IFERROR(SUMPRODUCT(COUNTIF(IsDigits,MID([kw in desc],ROW($A$1:$A$150),1)))=LEN([kw in desc]),#N/A)),[manuell])</f>
        <v>0</v>
      </c>
      <c r="R6066" s="1" t="str">
        <f>IF([pos kw in title]&gt;0,MID(J6066,#REF!,4),IF([first '# in title]&gt;0,MID([title],[first '# in title],3),IF([first '# in title]&gt;0,MID([desc],#REF!,3),VLOOKUP([productid],$G$2:$R$1386,8))))</f>
        <v xml:space="preserve">42 </v>
      </c>
      <c r="S6066" s="1" t="e">
        <f>IF([kw in desc]=[kw rough in title],[kw in desc]*1,IFERROR(LEFT([kw_dirty],3)*1,IFERROR(LEFT([kw_dirty],2)*1,"n.a.")))</f>
        <v>#N/A</v>
      </c>
      <c r="T6066" s="1"/>
      <c r="U6066" s="1">
        <f>VLOOKUP(Tabelle1[[#This Row],[productid]],Tabelle2[#All],2,FALSE)</f>
        <v>42</v>
      </c>
    </row>
    <row r="6067" spans="1:21">
      <c r="A6067" t="s">
        <v>3585</v>
      </c>
      <c r="B6067">
        <v>3739</v>
      </c>
      <c r="C6067">
        <v>289859</v>
      </c>
      <c r="D6067" t="s">
        <v>9944</v>
      </c>
      <c r="E6067" t="s">
        <v>9945</v>
      </c>
      <c r="F6067">
        <v>18406</v>
      </c>
      <c r="G6067">
        <v>2286143</v>
      </c>
      <c r="H6067">
        <f t="shared" si="94"/>
        <v>0</v>
      </c>
      <c r="I6067">
        <f t="array" ref="I6067">MIN(IFERROR(FIND(IstNumbers,A6067),""))</f>
        <v>20</v>
      </c>
      <c r="J6067" s="1" t="e">
        <f>IF([first '# in title]&lt;[pos kw in title],MID([title],[pos kw in title]-6,6),#N/A)</f>
        <v>#N/A</v>
      </c>
      <c r="K6067" s="1" t="e">
        <f>IFERROR(MID(SUBSTITUTE([kw rough in title],",","."),FIND("(",[kw rough in title])+1,20),SUBSTITUTE(IFERROR(MID([kw rough in title],FIND(" ",[kw rough in title])+1,20),[kw rough in title]),",","."))</f>
        <v>#N/A</v>
      </c>
      <c r="L6067" s="1">
        <f>IFERROR(FIND("kW",[desc]),0)</f>
        <v>0</v>
      </c>
      <c r="M6067">
        <f t="array" ref="M6067">MIN(IFERROR(FIND(IstNumbers,E6067),""))</f>
        <v>33</v>
      </c>
      <c r="N6067" s="1" t="b">
        <f>IF([first '# in desc]&lt;[pos kw in desc],MID([desc],[pos kw in desc]-7,7))</f>
        <v>0</v>
      </c>
      <c r="O60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67" s="1" t="str">
        <f>TRIM(IF([first '# in desc]&lt;[pos kw in desc],MID([desc],[pos kw in desc]-6,6),FALSE))</f>
        <v>FALSCH</v>
      </c>
      <c r="Q6067" s="1" t="b">
        <f>IF(LEN([manuell])=0,IFERROR([kw fine in title]*1,IFERROR(SUMPRODUCT(COUNTIF(IsDigits,MID([kw in desc],ROW($A$1:$A$150),1)))=LEN([kw in desc]),#N/A)),[manuell])</f>
        <v>0</v>
      </c>
      <c r="R6067" s="1" t="str">
        <f>IF([pos kw in title]&gt;0,MID(J6067,#REF!,4),IF([first '# in title]&gt;0,MID([title],[first '# in title],3),IF([first '# in title]&gt;0,MID([desc],#REF!,3),VLOOKUP([productid],$G$2:$R$1386,8))))</f>
        <v>146</v>
      </c>
      <c r="S6067" s="1" t="e">
        <f>IF([kw in desc]=[kw rough in title],[kw in desc]*1,IFERROR(LEFT([kw_dirty],3)*1,IFERROR(LEFT([kw_dirty],2)*1,"n.a.")))</f>
        <v>#N/A</v>
      </c>
      <c r="T6067" s="1"/>
      <c r="U6067" s="1" t="e">
        <f>VLOOKUP(Tabelle1[[#This Row],[productid]],Tabelle2[#All],2,FALSE)</f>
        <v>#N/A</v>
      </c>
    </row>
    <row r="6068" spans="1:21" hidden="1">
      <c r="A6068" t="s">
        <v>3224</v>
      </c>
      <c r="B6068">
        <v>4090</v>
      </c>
      <c r="C6068">
        <v>289859</v>
      </c>
      <c r="D6068" t="s">
        <v>9946</v>
      </c>
      <c r="E6068" t="s">
        <v>9229</v>
      </c>
      <c r="F6068">
        <v>18406</v>
      </c>
      <c r="G6068">
        <v>1750863</v>
      </c>
      <c r="H6068">
        <f t="shared" si="94"/>
        <v>0</v>
      </c>
      <c r="I6068">
        <f t="array" ref="I6068">MIN(IFERROR(FIND(IstNumbers,A6068),""))</f>
        <v>12</v>
      </c>
      <c r="J6068" s="1" t="e">
        <f>IF([first '# in title]&lt;[pos kw in title],MID([title],[pos kw in title]-6,6),#N/A)</f>
        <v>#N/A</v>
      </c>
      <c r="K6068" s="1" t="e">
        <f>IFERROR(MID(SUBSTITUTE([kw rough in title],",","."),FIND("(",[kw rough in title])+1,20),SUBSTITUTE(IFERROR(MID([kw rough in title],FIND(" ",[kw rough in title])+1,20),[kw rough in title]),",","."))</f>
        <v>#N/A</v>
      </c>
      <c r="L6068" s="1">
        <f>IFERROR(FIND("kW",[desc]),0)</f>
        <v>70</v>
      </c>
      <c r="M6068">
        <f t="array" ref="M6068">MIN(IFERROR(FIND(IstNumbers,E6068),""))</f>
        <v>34</v>
      </c>
      <c r="N6068" s="1" t="str">
        <f>IF([first '# in desc]&lt;[pos kw in desc],MID([desc],[pos kw in desc]-7,7))</f>
        <v xml:space="preserve">­me 42 </v>
      </c>
      <c r="O60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68" s="1" t="str">
        <f>TRIM(IF([first '# in desc]&lt;[pos kw in desc],MID([desc],[pos kw in desc]-6,6),FALSE))</f>
        <v>me 42</v>
      </c>
      <c r="Q6068" s="1" t="b">
        <f>IF(LEN([manuell])=0,IFERROR([kw fine in title]*1,IFERROR(SUMPRODUCT(COUNTIF(IsDigits,MID([kw in desc],ROW($A$1:$A$150),1)))=LEN([kw in desc]),#N/A)),[manuell])</f>
        <v>0</v>
      </c>
      <c r="R6068" s="1" t="str">
        <f>IF([pos kw in title]&gt;0,MID(J6068,#REF!,4),IF([first '# in title]&gt;0,MID([title],[first '# in title],3),IF([first '# in title]&gt;0,MID([desc],#REF!,3),VLOOKUP([productid],$G$2:$R$1386,8))))</f>
        <v xml:space="preserve">42 </v>
      </c>
      <c r="S6068" s="1" t="e">
        <f>IF([kw in desc]=[kw rough in title],[kw in desc]*1,IFERROR(LEFT([kw_dirty],3)*1,IFERROR(LEFT([kw_dirty],2)*1,"n.a.")))</f>
        <v>#N/A</v>
      </c>
      <c r="T6068" s="1"/>
      <c r="U6068" s="1">
        <f>VLOOKUP(Tabelle1[[#This Row],[productid]],Tabelle2[#All],2,FALSE)</f>
        <v>42</v>
      </c>
    </row>
    <row r="6069" spans="1:21">
      <c r="A6069" t="s">
        <v>3585</v>
      </c>
      <c r="B6069">
        <v>3739</v>
      </c>
      <c r="C6069">
        <v>289859</v>
      </c>
      <c r="D6069" t="s">
        <v>9947</v>
      </c>
      <c r="E6069" t="s">
        <v>9948</v>
      </c>
      <c r="F6069">
        <v>18406</v>
      </c>
      <c r="G6069">
        <v>2286143</v>
      </c>
      <c r="H6069">
        <f t="shared" si="94"/>
        <v>0</v>
      </c>
      <c r="I6069">
        <f t="array" ref="I6069">MIN(IFERROR(FIND(IstNumbers,A6069),""))</f>
        <v>20</v>
      </c>
      <c r="J6069" s="1" t="e">
        <f>IF([first '# in title]&lt;[pos kw in title],MID([title],[pos kw in title]-6,6),#N/A)</f>
        <v>#N/A</v>
      </c>
      <c r="K6069" s="1" t="e">
        <f>IFERROR(MID(SUBSTITUTE([kw rough in title],",","."),FIND("(",[kw rough in title])+1,20),SUBSTITUTE(IFERROR(MID([kw rough in title],FIND(" ",[kw rough in title])+1,20),[kw rough in title]),",","."))</f>
        <v>#N/A</v>
      </c>
      <c r="L6069" s="1">
        <f>IFERROR(FIND("kW",[desc]),0)</f>
        <v>0</v>
      </c>
      <c r="M6069">
        <f t="array" ref="M6069">MIN(IFERROR(FIND(IstNumbers,E6069),""))</f>
        <v>33</v>
      </c>
      <c r="N6069" s="1" t="b">
        <f>IF([first '# in desc]&lt;[pos kw in desc],MID([desc],[pos kw in desc]-7,7))</f>
        <v>0</v>
      </c>
      <c r="O60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69" s="1" t="str">
        <f>TRIM(IF([first '# in desc]&lt;[pos kw in desc],MID([desc],[pos kw in desc]-6,6),FALSE))</f>
        <v>FALSCH</v>
      </c>
      <c r="Q6069" s="1" t="b">
        <f>IF(LEN([manuell])=0,IFERROR([kw fine in title]*1,IFERROR(SUMPRODUCT(COUNTIF(IsDigits,MID([kw in desc],ROW($A$1:$A$150),1)))=LEN([kw in desc]),#N/A)),[manuell])</f>
        <v>0</v>
      </c>
      <c r="R6069" s="1" t="str">
        <f>IF([pos kw in title]&gt;0,MID(J6069,#REF!,4),IF([first '# in title]&gt;0,MID([title],[first '# in title],3),IF([first '# in title]&gt;0,MID([desc],#REF!,3),VLOOKUP([productid],$G$2:$R$1386,8))))</f>
        <v>146</v>
      </c>
      <c r="S6069" s="1" t="e">
        <f>IF([kw in desc]=[kw rough in title],[kw in desc]*1,IFERROR(LEFT([kw_dirty],3)*1,IFERROR(LEFT([kw_dirty],2)*1,"n.a.")))</f>
        <v>#N/A</v>
      </c>
      <c r="T6069" s="1"/>
      <c r="U6069" s="1" t="e">
        <f>VLOOKUP(Tabelle1[[#This Row],[productid]],Tabelle2[#All],2,FALSE)</f>
        <v>#N/A</v>
      </c>
    </row>
    <row r="6070" spans="1:21" hidden="1">
      <c r="A6070" t="s">
        <v>3224</v>
      </c>
      <c r="B6070">
        <v>4105</v>
      </c>
      <c r="C6070">
        <v>289859</v>
      </c>
      <c r="D6070" t="s">
        <v>9949</v>
      </c>
      <c r="E6070" t="s">
        <v>9235</v>
      </c>
      <c r="F6070">
        <v>18406</v>
      </c>
      <c r="G6070">
        <v>1750863</v>
      </c>
      <c r="H6070">
        <f t="shared" si="94"/>
        <v>0</v>
      </c>
      <c r="I6070">
        <f t="array" ref="I6070">MIN(IFERROR(FIND(IstNumbers,A6070),""))</f>
        <v>12</v>
      </c>
      <c r="J6070" s="1" t="e">
        <f>IF([first '# in title]&lt;[pos kw in title],MID([title],[pos kw in title]-6,6),#N/A)</f>
        <v>#N/A</v>
      </c>
      <c r="K6070" s="1" t="e">
        <f>IFERROR(MID(SUBSTITUTE([kw rough in title],",","."),FIND("(",[kw rough in title])+1,20),SUBSTITUTE(IFERROR(MID([kw rough in title],FIND(" ",[kw rough in title])+1,20),[kw rough in title]),",","."))</f>
        <v>#N/A</v>
      </c>
      <c r="L6070" s="1">
        <f>IFERROR(FIND("kW",[desc]),0)</f>
        <v>70</v>
      </c>
      <c r="M6070">
        <f t="array" ref="M6070">MIN(IFERROR(FIND(IstNumbers,E6070),""))</f>
        <v>34</v>
      </c>
      <c r="N6070" s="1" t="str">
        <f>IF([first '# in desc]&lt;[pos kw in desc],MID([desc],[pos kw in desc]-7,7))</f>
        <v xml:space="preserve">­me 42 </v>
      </c>
      <c r="O60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70" s="1" t="str">
        <f>TRIM(IF([first '# in desc]&lt;[pos kw in desc],MID([desc],[pos kw in desc]-6,6),FALSE))</f>
        <v>me 42</v>
      </c>
      <c r="Q6070" s="1" t="b">
        <f>IF(LEN([manuell])=0,IFERROR([kw fine in title]*1,IFERROR(SUMPRODUCT(COUNTIF(IsDigits,MID([kw in desc],ROW($A$1:$A$150),1)))=LEN([kw in desc]),#N/A)),[manuell])</f>
        <v>0</v>
      </c>
      <c r="R6070" s="1" t="str">
        <f>IF([pos kw in title]&gt;0,MID(J6070,#REF!,4),IF([first '# in title]&gt;0,MID([title],[first '# in title],3),IF([first '# in title]&gt;0,MID([desc],#REF!,3),VLOOKUP([productid],$G$2:$R$1386,8))))</f>
        <v xml:space="preserve">42 </v>
      </c>
      <c r="S6070" s="1" t="e">
        <f>IF([kw in desc]=[kw rough in title],[kw in desc]*1,IFERROR(LEFT([kw_dirty],3)*1,IFERROR(LEFT([kw_dirty],2)*1,"n.a.")))</f>
        <v>#N/A</v>
      </c>
      <c r="T6070" s="1"/>
      <c r="U6070" s="1">
        <f>VLOOKUP(Tabelle1[[#This Row],[productid]],Tabelle2[#All],2,FALSE)</f>
        <v>42</v>
      </c>
    </row>
    <row r="6071" spans="1:21">
      <c r="A6071" t="s">
        <v>3585</v>
      </c>
      <c r="B6071">
        <v>3739</v>
      </c>
      <c r="C6071">
        <v>289859</v>
      </c>
      <c r="D6071" t="s">
        <v>9950</v>
      </c>
      <c r="E6071" t="s">
        <v>9951</v>
      </c>
      <c r="F6071">
        <v>18406</v>
      </c>
      <c r="G6071">
        <v>2286143</v>
      </c>
      <c r="H6071">
        <f t="shared" si="94"/>
        <v>0</v>
      </c>
      <c r="I6071">
        <f t="array" ref="I6071">MIN(IFERROR(FIND(IstNumbers,A6071),""))</f>
        <v>20</v>
      </c>
      <c r="J6071" s="1" t="e">
        <f>IF([first '# in title]&lt;[pos kw in title],MID([title],[pos kw in title]-6,6),#N/A)</f>
        <v>#N/A</v>
      </c>
      <c r="K6071" s="1" t="e">
        <f>IFERROR(MID(SUBSTITUTE([kw rough in title],",","."),FIND("(",[kw rough in title])+1,20),SUBSTITUTE(IFERROR(MID([kw rough in title],FIND(" ",[kw rough in title])+1,20),[kw rough in title]),",","."))</f>
        <v>#N/A</v>
      </c>
      <c r="L6071" s="1">
        <f>IFERROR(FIND("kW",[desc]),0)</f>
        <v>0</v>
      </c>
      <c r="M6071">
        <f t="array" ref="M6071">MIN(IFERROR(FIND(IstNumbers,E6071),""))</f>
        <v>33</v>
      </c>
      <c r="N6071" s="1" t="b">
        <f>IF([first '# in desc]&lt;[pos kw in desc],MID([desc],[pos kw in desc]-7,7))</f>
        <v>0</v>
      </c>
      <c r="O60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71" s="1" t="str">
        <f>TRIM(IF([first '# in desc]&lt;[pos kw in desc],MID([desc],[pos kw in desc]-6,6),FALSE))</f>
        <v>FALSCH</v>
      </c>
      <c r="Q6071" s="1" t="b">
        <f>IF(LEN([manuell])=0,IFERROR([kw fine in title]*1,IFERROR(SUMPRODUCT(COUNTIF(IsDigits,MID([kw in desc],ROW($A$1:$A$150),1)))=LEN([kw in desc]),#N/A)),[manuell])</f>
        <v>0</v>
      </c>
      <c r="R6071" s="1" t="str">
        <f>IF([pos kw in title]&gt;0,MID(J6071,#REF!,4),IF([first '# in title]&gt;0,MID([title],[first '# in title],3),IF([first '# in title]&gt;0,MID([desc],#REF!,3),VLOOKUP([productid],$G$2:$R$1386,8))))</f>
        <v>146</v>
      </c>
      <c r="S6071" s="1" t="e">
        <f>IF([kw in desc]=[kw rough in title],[kw in desc]*1,IFERROR(LEFT([kw_dirty],3)*1,IFERROR(LEFT([kw_dirty],2)*1,"n.a.")))</f>
        <v>#N/A</v>
      </c>
      <c r="T6071" s="1"/>
      <c r="U6071" s="1" t="e">
        <f>VLOOKUP(Tabelle1[[#This Row],[productid]],Tabelle2[#All],2,FALSE)</f>
        <v>#N/A</v>
      </c>
    </row>
    <row r="6072" spans="1:21" hidden="1">
      <c r="A6072" t="s">
        <v>3224</v>
      </c>
      <c r="B6072">
        <v>4110</v>
      </c>
      <c r="C6072">
        <v>289859</v>
      </c>
      <c r="D6072" t="s">
        <v>9952</v>
      </c>
      <c r="E6072" t="s">
        <v>9244</v>
      </c>
      <c r="F6072">
        <v>18406</v>
      </c>
      <c r="G6072">
        <v>1750863</v>
      </c>
      <c r="H6072">
        <f t="shared" si="94"/>
        <v>0</v>
      </c>
      <c r="I6072">
        <f t="array" ref="I6072">MIN(IFERROR(FIND(IstNumbers,A6072),""))</f>
        <v>12</v>
      </c>
      <c r="J6072" s="1" t="e">
        <f>IF([first '# in title]&lt;[pos kw in title],MID([title],[pos kw in title]-6,6),#N/A)</f>
        <v>#N/A</v>
      </c>
      <c r="K6072" s="1" t="e">
        <f>IFERROR(MID(SUBSTITUTE([kw rough in title],",","."),FIND("(",[kw rough in title])+1,20),SUBSTITUTE(IFERROR(MID([kw rough in title],FIND(" ",[kw rough in title])+1,20),[kw rough in title]),",","."))</f>
        <v>#N/A</v>
      </c>
      <c r="L6072" s="1">
        <f>IFERROR(FIND("kW",[desc]),0)</f>
        <v>70</v>
      </c>
      <c r="M6072">
        <f t="array" ref="M6072">MIN(IFERROR(FIND(IstNumbers,E6072),""))</f>
        <v>34</v>
      </c>
      <c r="N6072" s="1" t="str">
        <f>IF([first '# in desc]&lt;[pos kw in desc],MID([desc],[pos kw in desc]-7,7))</f>
        <v xml:space="preserve">­me 42 </v>
      </c>
      <c r="O60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72" s="1" t="str">
        <f>TRIM(IF([first '# in desc]&lt;[pos kw in desc],MID([desc],[pos kw in desc]-6,6),FALSE))</f>
        <v>me 42</v>
      </c>
      <c r="Q6072" s="1" t="b">
        <f>IF(LEN([manuell])=0,IFERROR([kw fine in title]*1,IFERROR(SUMPRODUCT(COUNTIF(IsDigits,MID([kw in desc],ROW($A$1:$A$150),1)))=LEN([kw in desc]),#N/A)),[manuell])</f>
        <v>0</v>
      </c>
      <c r="R6072" s="1" t="str">
        <f>IF([pos kw in title]&gt;0,MID(J6072,#REF!,4),IF([first '# in title]&gt;0,MID([title],[first '# in title],3),IF([first '# in title]&gt;0,MID([desc],#REF!,3),VLOOKUP([productid],$G$2:$R$1386,8))))</f>
        <v xml:space="preserve">42 </v>
      </c>
      <c r="S6072" s="1" t="e">
        <f>IF([kw in desc]=[kw rough in title],[kw in desc]*1,IFERROR(LEFT([kw_dirty],3)*1,IFERROR(LEFT([kw_dirty],2)*1,"n.a.")))</f>
        <v>#N/A</v>
      </c>
      <c r="T6072" s="1"/>
      <c r="U6072" s="1">
        <f>VLOOKUP(Tabelle1[[#This Row],[productid]],Tabelle2[#All],2,FALSE)</f>
        <v>42</v>
      </c>
    </row>
    <row r="6073" spans="1:21">
      <c r="A6073" t="s">
        <v>3585</v>
      </c>
      <c r="B6073">
        <v>3749</v>
      </c>
      <c r="C6073">
        <v>289859</v>
      </c>
      <c r="D6073" t="s">
        <v>9953</v>
      </c>
      <c r="E6073" t="s">
        <v>9954</v>
      </c>
      <c r="F6073">
        <v>18406</v>
      </c>
      <c r="G6073">
        <v>2286143</v>
      </c>
      <c r="H6073">
        <f t="shared" si="94"/>
        <v>0</v>
      </c>
      <c r="I6073">
        <f t="array" ref="I6073">MIN(IFERROR(FIND(IstNumbers,A6073),""))</f>
        <v>20</v>
      </c>
      <c r="J6073" s="1" t="e">
        <f>IF([first '# in title]&lt;[pos kw in title],MID([title],[pos kw in title]-6,6),#N/A)</f>
        <v>#N/A</v>
      </c>
      <c r="K6073" s="1" t="e">
        <f>IFERROR(MID(SUBSTITUTE([kw rough in title],",","."),FIND("(",[kw rough in title])+1,20),SUBSTITUTE(IFERROR(MID([kw rough in title],FIND(" ",[kw rough in title])+1,20),[kw rough in title]),",","."))</f>
        <v>#N/A</v>
      </c>
      <c r="L6073" s="1">
        <f>IFERROR(FIND("kW",[desc]),0)</f>
        <v>0</v>
      </c>
      <c r="M6073">
        <f t="array" ref="M6073">MIN(IFERROR(FIND(IstNumbers,E6073),""))</f>
        <v>33</v>
      </c>
      <c r="N6073" s="1" t="b">
        <f>IF([first '# in desc]&lt;[pos kw in desc],MID([desc],[pos kw in desc]-7,7))</f>
        <v>0</v>
      </c>
      <c r="O60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73" s="1" t="str">
        <f>TRIM(IF([first '# in desc]&lt;[pos kw in desc],MID([desc],[pos kw in desc]-6,6),FALSE))</f>
        <v>FALSCH</v>
      </c>
      <c r="Q6073" s="1" t="b">
        <f>IF(LEN([manuell])=0,IFERROR([kw fine in title]*1,IFERROR(SUMPRODUCT(COUNTIF(IsDigits,MID([kw in desc],ROW($A$1:$A$150),1)))=LEN([kw in desc]),#N/A)),[manuell])</f>
        <v>0</v>
      </c>
      <c r="R6073" s="1" t="str">
        <f>IF([pos kw in title]&gt;0,MID(J6073,#REF!,4),IF([first '# in title]&gt;0,MID([title],[first '# in title],3),IF([first '# in title]&gt;0,MID([desc],#REF!,3),VLOOKUP([productid],$G$2:$R$1386,8))))</f>
        <v>146</v>
      </c>
      <c r="S6073" s="1" t="e">
        <f>IF([kw in desc]=[kw rough in title],[kw in desc]*1,IFERROR(LEFT([kw_dirty],3)*1,IFERROR(LEFT([kw_dirty],2)*1,"n.a.")))</f>
        <v>#N/A</v>
      </c>
      <c r="T6073" s="1"/>
      <c r="U6073" s="1" t="e">
        <f>VLOOKUP(Tabelle1[[#This Row],[productid]],Tabelle2[#All],2,FALSE)</f>
        <v>#N/A</v>
      </c>
    </row>
    <row r="6074" spans="1:21" hidden="1">
      <c r="A6074" t="s">
        <v>3224</v>
      </c>
      <c r="B6074">
        <v>4110</v>
      </c>
      <c r="C6074">
        <v>289859</v>
      </c>
      <c r="D6074" t="s">
        <v>9955</v>
      </c>
      <c r="E6074" t="s">
        <v>9238</v>
      </c>
      <c r="F6074">
        <v>18406</v>
      </c>
      <c r="G6074">
        <v>1750863</v>
      </c>
      <c r="H6074">
        <f t="shared" si="94"/>
        <v>0</v>
      </c>
      <c r="I6074">
        <f t="array" ref="I6074">MIN(IFERROR(FIND(IstNumbers,A6074),""))</f>
        <v>12</v>
      </c>
      <c r="J6074" s="1" t="e">
        <f>IF([first '# in title]&lt;[pos kw in title],MID([title],[pos kw in title]-6,6),#N/A)</f>
        <v>#N/A</v>
      </c>
      <c r="K6074" s="1" t="e">
        <f>IFERROR(MID(SUBSTITUTE([kw rough in title],",","."),FIND("(",[kw rough in title])+1,20),SUBSTITUTE(IFERROR(MID([kw rough in title],FIND(" ",[kw rough in title])+1,20),[kw rough in title]),",","."))</f>
        <v>#N/A</v>
      </c>
      <c r="L6074" s="1">
        <f>IFERROR(FIND("kW",[desc]),0)</f>
        <v>70</v>
      </c>
      <c r="M6074">
        <f t="array" ref="M6074">MIN(IFERROR(FIND(IstNumbers,E6074),""))</f>
        <v>34</v>
      </c>
      <c r="N6074" s="1" t="str">
        <f>IF([first '# in desc]&lt;[pos kw in desc],MID([desc],[pos kw in desc]-7,7))</f>
        <v xml:space="preserve">­me 42 </v>
      </c>
      <c r="O60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74" s="1" t="str">
        <f>TRIM(IF([first '# in desc]&lt;[pos kw in desc],MID([desc],[pos kw in desc]-6,6),FALSE))</f>
        <v>me 42</v>
      </c>
      <c r="Q6074" s="1" t="b">
        <f>IF(LEN([manuell])=0,IFERROR([kw fine in title]*1,IFERROR(SUMPRODUCT(COUNTIF(IsDigits,MID([kw in desc],ROW($A$1:$A$150),1)))=LEN([kw in desc]),#N/A)),[manuell])</f>
        <v>0</v>
      </c>
      <c r="R6074" s="1" t="str">
        <f>IF([pos kw in title]&gt;0,MID(J6074,#REF!,4),IF([first '# in title]&gt;0,MID([title],[first '# in title],3),IF([first '# in title]&gt;0,MID([desc],#REF!,3),VLOOKUP([productid],$G$2:$R$1386,8))))</f>
        <v xml:space="preserve">42 </v>
      </c>
      <c r="S6074" s="1" t="e">
        <f>IF([kw in desc]=[kw rough in title],[kw in desc]*1,IFERROR(LEFT([kw_dirty],3)*1,IFERROR(LEFT([kw_dirty],2)*1,"n.a.")))</f>
        <v>#N/A</v>
      </c>
      <c r="T6074" s="1"/>
      <c r="U6074" s="1">
        <f>VLOOKUP(Tabelle1[[#This Row],[productid]],Tabelle2[#All],2,FALSE)</f>
        <v>42</v>
      </c>
    </row>
    <row r="6075" spans="1:21">
      <c r="A6075" t="s">
        <v>3585</v>
      </c>
      <c r="B6075">
        <v>3749</v>
      </c>
      <c r="C6075">
        <v>289859</v>
      </c>
      <c r="D6075" t="s">
        <v>9956</v>
      </c>
      <c r="E6075" t="s">
        <v>9957</v>
      </c>
      <c r="F6075">
        <v>18406</v>
      </c>
      <c r="G6075">
        <v>2286143</v>
      </c>
      <c r="H6075">
        <f t="shared" si="94"/>
        <v>0</v>
      </c>
      <c r="I6075">
        <f t="array" ref="I6075">MIN(IFERROR(FIND(IstNumbers,A6075),""))</f>
        <v>20</v>
      </c>
      <c r="J6075" s="1" t="e">
        <f>IF([first '# in title]&lt;[pos kw in title],MID([title],[pos kw in title]-6,6),#N/A)</f>
        <v>#N/A</v>
      </c>
      <c r="K6075" s="1" t="e">
        <f>IFERROR(MID(SUBSTITUTE([kw rough in title],",","."),FIND("(",[kw rough in title])+1,20),SUBSTITUTE(IFERROR(MID([kw rough in title],FIND(" ",[kw rough in title])+1,20),[kw rough in title]),",","."))</f>
        <v>#N/A</v>
      </c>
      <c r="L6075" s="1">
        <f>IFERROR(FIND("kW",[desc]),0)</f>
        <v>0</v>
      </c>
      <c r="M6075">
        <f t="array" ref="M6075">MIN(IFERROR(FIND(IstNumbers,E6075),""))</f>
        <v>33</v>
      </c>
      <c r="N6075" s="1" t="b">
        <f>IF([first '# in desc]&lt;[pos kw in desc],MID([desc],[pos kw in desc]-7,7))</f>
        <v>0</v>
      </c>
      <c r="O60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75" s="1" t="str">
        <f>TRIM(IF([first '# in desc]&lt;[pos kw in desc],MID([desc],[pos kw in desc]-6,6),FALSE))</f>
        <v>FALSCH</v>
      </c>
      <c r="Q6075" s="1" t="b">
        <f>IF(LEN([manuell])=0,IFERROR([kw fine in title]*1,IFERROR(SUMPRODUCT(COUNTIF(IsDigits,MID([kw in desc],ROW($A$1:$A$150),1)))=LEN([kw in desc]),#N/A)),[manuell])</f>
        <v>0</v>
      </c>
      <c r="R6075" s="1" t="str">
        <f>IF([pos kw in title]&gt;0,MID(J6075,#REF!,4),IF([first '# in title]&gt;0,MID([title],[first '# in title],3),IF([first '# in title]&gt;0,MID([desc],#REF!,3),VLOOKUP([productid],$G$2:$R$1386,8))))</f>
        <v>146</v>
      </c>
      <c r="S6075" s="1" t="e">
        <f>IF([kw in desc]=[kw rough in title],[kw in desc]*1,IFERROR(LEFT([kw_dirty],3)*1,IFERROR(LEFT([kw_dirty],2)*1,"n.a.")))</f>
        <v>#N/A</v>
      </c>
      <c r="T6075" s="1"/>
      <c r="U6075" s="1" t="e">
        <f>VLOOKUP(Tabelle1[[#This Row],[productid]],Tabelle2[#All],2,FALSE)</f>
        <v>#N/A</v>
      </c>
    </row>
    <row r="6076" spans="1:21" hidden="1">
      <c r="A6076" t="s">
        <v>3224</v>
      </c>
      <c r="B6076">
        <v>4110</v>
      </c>
      <c r="C6076">
        <v>289859</v>
      </c>
      <c r="D6076" t="s">
        <v>9958</v>
      </c>
      <c r="E6076" t="s">
        <v>9241</v>
      </c>
      <c r="F6076">
        <v>18406</v>
      </c>
      <c r="G6076">
        <v>1750863</v>
      </c>
      <c r="H6076">
        <f t="shared" si="94"/>
        <v>0</v>
      </c>
      <c r="I6076">
        <f t="array" ref="I6076">MIN(IFERROR(FIND(IstNumbers,A6076),""))</f>
        <v>12</v>
      </c>
      <c r="J6076" s="1" t="e">
        <f>IF([first '# in title]&lt;[pos kw in title],MID([title],[pos kw in title]-6,6),#N/A)</f>
        <v>#N/A</v>
      </c>
      <c r="K6076" s="1" t="e">
        <f>IFERROR(MID(SUBSTITUTE([kw rough in title],",","."),FIND("(",[kw rough in title])+1,20),SUBSTITUTE(IFERROR(MID([kw rough in title],FIND(" ",[kw rough in title])+1,20),[kw rough in title]),",","."))</f>
        <v>#N/A</v>
      </c>
      <c r="L6076" s="1">
        <f>IFERROR(FIND("kW",[desc]),0)</f>
        <v>70</v>
      </c>
      <c r="M6076">
        <f t="array" ref="M6076">MIN(IFERROR(FIND(IstNumbers,E6076),""))</f>
        <v>34</v>
      </c>
      <c r="N6076" s="1" t="str">
        <f>IF([first '# in desc]&lt;[pos kw in desc],MID([desc],[pos kw in desc]-7,7))</f>
        <v xml:space="preserve">­me 42 </v>
      </c>
      <c r="O60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76" s="1" t="str">
        <f>TRIM(IF([first '# in desc]&lt;[pos kw in desc],MID([desc],[pos kw in desc]-6,6),FALSE))</f>
        <v>me 42</v>
      </c>
      <c r="Q6076" s="1" t="b">
        <f>IF(LEN([manuell])=0,IFERROR([kw fine in title]*1,IFERROR(SUMPRODUCT(COUNTIF(IsDigits,MID([kw in desc],ROW($A$1:$A$150),1)))=LEN([kw in desc]),#N/A)),[manuell])</f>
        <v>0</v>
      </c>
      <c r="R6076" s="1" t="str">
        <f>IF([pos kw in title]&gt;0,MID(J6076,#REF!,4),IF([first '# in title]&gt;0,MID([title],[first '# in title],3),IF([first '# in title]&gt;0,MID([desc],#REF!,3),VLOOKUP([productid],$G$2:$R$1386,8))))</f>
        <v xml:space="preserve">42 </v>
      </c>
      <c r="S6076" s="1" t="e">
        <f>IF([kw in desc]=[kw rough in title],[kw in desc]*1,IFERROR(LEFT([kw_dirty],3)*1,IFERROR(LEFT([kw_dirty],2)*1,"n.a.")))</f>
        <v>#N/A</v>
      </c>
      <c r="T6076" s="1"/>
      <c r="U6076" s="1">
        <f>VLOOKUP(Tabelle1[[#This Row],[productid]],Tabelle2[#All],2,FALSE)</f>
        <v>42</v>
      </c>
    </row>
    <row r="6077" spans="1:21">
      <c r="A6077" t="s">
        <v>3585</v>
      </c>
      <c r="B6077">
        <v>3754</v>
      </c>
      <c r="C6077">
        <v>289859</v>
      </c>
      <c r="D6077" t="s">
        <v>9959</v>
      </c>
      <c r="E6077" t="s">
        <v>9960</v>
      </c>
      <c r="F6077">
        <v>18406</v>
      </c>
      <c r="G6077">
        <v>2286143</v>
      </c>
      <c r="H6077">
        <f t="shared" si="94"/>
        <v>0</v>
      </c>
      <c r="I6077">
        <f t="array" ref="I6077">MIN(IFERROR(FIND(IstNumbers,A6077),""))</f>
        <v>20</v>
      </c>
      <c r="J6077" s="1" t="e">
        <f>IF([first '# in title]&lt;[pos kw in title],MID([title],[pos kw in title]-6,6),#N/A)</f>
        <v>#N/A</v>
      </c>
      <c r="K6077" s="1" t="e">
        <f>IFERROR(MID(SUBSTITUTE([kw rough in title],",","."),FIND("(",[kw rough in title])+1,20),SUBSTITUTE(IFERROR(MID([kw rough in title],FIND(" ",[kw rough in title])+1,20),[kw rough in title]),",","."))</f>
        <v>#N/A</v>
      </c>
      <c r="L6077" s="1">
        <f>IFERROR(FIND("kW",[desc]),0)</f>
        <v>0</v>
      </c>
      <c r="M6077">
        <f t="array" ref="M6077">MIN(IFERROR(FIND(IstNumbers,E6077),""))</f>
        <v>33</v>
      </c>
      <c r="N6077" s="1" t="b">
        <f>IF([first '# in desc]&lt;[pos kw in desc],MID([desc],[pos kw in desc]-7,7))</f>
        <v>0</v>
      </c>
      <c r="O60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77" s="1" t="str">
        <f>TRIM(IF([first '# in desc]&lt;[pos kw in desc],MID([desc],[pos kw in desc]-6,6),FALSE))</f>
        <v>FALSCH</v>
      </c>
      <c r="Q6077" s="1" t="b">
        <f>IF(LEN([manuell])=0,IFERROR([kw fine in title]*1,IFERROR(SUMPRODUCT(COUNTIF(IsDigits,MID([kw in desc],ROW($A$1:$A$150),1)))=LEN([kw in desc]),#N/A)),[manuell])</f>
        <v>0</v>
      </c>
      <c r="R6077" s="1" t="str">
        <f>IF([pos kw in title]&gt;0,MID(J6077,#REF!,4),IF([first '# in title]&gt;0,MID([title],[first '# in title],3),IF([first '# in title]&gt;0,MID([desc],#REF!,3),VLOOKUP([productid],$G$2:$R$1386,8))))</f>
        <v>146</v>
      </c>
      <c r="S6077" s="1" t="e">
        <f>IF([kw in desc]=[kw rough in title],[kw in desc]*1,IFERROR(LEFT([kw_dirty],3)*1,IFERROR(LEFT([kw_dirty],2)*1,"n.a.")))</f>
        <v>#N/A</v>
      </c>
      <c r="T6077" s="1"/>
      <c r="U6077" s="1" t="e">
        <f>VLOOKUP(Tabelle1[[#This Row],[productid]],Tabelle2[#All],2,FALSE)</f>
        <v>#N/A</v>
      </c>
    </row>
    <row r="6078" spans="1:21" hidden="1">
      <c r="A6078" t="s">
        <v>3224</v>
      </c>
      <c r="B6078">
        <v>4115</v>
      </c>
      <c r="C6078">
        <v>289859</v>
      </c>
      <c r="D6078" t="s">
        <v>9961</v>
      </c>
      <c r="E6078" t="s">
        <v>9263</v>
      </c>
      <c r="F6078">
        <v>18406</v>
      </c>
      <c r="G6078">
        <v>1750863</v>
      </c>
      <c r="H6078">
        <f t="shared" si="94"/>
        <v>0</v>
      </c>
      <c r="I6078">
        <f t="array" ref="I6078">MIN(IFERROR(FIND(IstNumbers,A6078),""))</f>
        <v>12</v>
      </c>
      <c r="J6078" s="1" t="e">
        <f>IF([first '# in title]&lt;[pos kw in title],MID([title],[pos kw in title]-6,6),#N/A)</f>
        <v>#N/A</v>
      </c>
      <c r="K6078" s="1" t="e">
        <f>IFERROR(MID(SUBSTITUTE([kw rough in title],",","."),FIND("(",[kw rough in title])+1,20),SUBSTITUTE(IFERROR(MID([kw rough in title],FIND(" ",[kw rough in title])+1,20),[kw rough in title]),",","."))</f>
        <v>#N/A</v>
      </c>
      <c r="L6078" s="1">
        <f>IFERROR(FIND("kW",[desc]),0)</f>
        <v>70</v>
      </c>
      <c r="M6078">
        <f t="array" ref="M6078">MIN(IFERROR(FIND(IstNumbers,E6078),""))</f>
        <v>34</v>
      </c>
      <c r="N6078" s="1" t="str">
        <f>IF([first '# in desc]&lt;[pos kw in desc],MID([desc],[pos kw in desc]-7,7))</f>
        <v xml:space="preserve">­me 42 </v>
      </c>
      <c r="O60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78" s="1" t="str">
        <f>TRIM(IF([first '# in desc]&lt;[pos kw in desc],MID([desc],[pos kw in desc]-6,6),FALSE))</f>
        <v>me 42</v>
      </c>
      <c r="Q6078" s="1" t="b">
        <f>IF(LEN([manuell])=0,IFERROR([kw fine in title]*1,IFERROR(SUMPRODUCT(COUNTIF(IsDigits,MID([kw in desc],ROW($A$1:$A$150),1)))=LEN([kw in desc]),#N/A)),[manuell])</f>
        <v>0</v>
      </c>
      <c r="R6078" s="1" t="str">
        <f>IF([pos kw in title]&gt;0,MID(J6078,#REF!,4),IF([first '# in title]&gt;0,MID([title],[first '# in title],3),IF([first '# in title]&gt;0,MID([desc],#REF!,3),VLOOKUP([productid],$G$2:$R$1386,8))))</f>
        <v xml:space="preserve">42 </v>
      </c>
      <c r="S6078" s="1" t="e">
        <f>IF([kw in desc]=[kw rough in title],[kw in desc]*1,IFERROR(LEFT([kw_dirty],3)*1,IFERROR(LEFT([kw_dirty],2)*1,"n.a.")))</f>
        <v>#N/A</v>
      </c>
      <c r="T6078" s="1"/>
      <c r="U6078" s="1">
        <f>VLOOKUP(Tabelle1[[#This Row],[productid]],Tabelle2[#All],2,FALSE)</f>
        <v>42</v>
      </c>
    </row>
    <row r="6079" spans="1:21">
      <c r="A6079" t="s">
        <v>3585</v>
      </c>
      <c r="B6079">
        <v>3754</v>
      </c>
      <c r="C6079">
        <v>289859</v>
      </c>
      <c r="D6079" t="s">
        <v>9962</v>
      </c>
      <c r="E6079" t="s">
        <v>9963</v>
      </c>
      <c r="F6079">
        <v>18406</v>
      </c>
      <c r="G6079">
        <v>2286143</v>
      </c>
      <c r="H6079">
        <f t="shared" si="94"/>
        <v>0</v>
      </c>
      <c r="I6079">
        <f t="array" ref="I6079">MIN(IFERROR(FIND(IstNumbers,A6079),""))</f>
        <v>20</v>
      </c>
      <c r="J6079" s="1" t="e">
        <f>IF([first '# in title]&lt;[pos kw in title],MID([title],[pos kw in title]-6,6),#N/A)</f>
        <v>#N/A</v>
      </c>
      <c r="K6079" s="1" t="e">
        <f>IFERROR(MID(SUBSTITUTE([kw rough in title],",","."),FIND("(",[kw rough in title])+1,20),SUBSTITUTE(IFERROR(MID([kw rough in title],FIND(" ",[kw rough in title])+1,20),[kw rough in title]),",","."))</f>
        <v>#N/A</v>
      </c>
      <c r="L6079" s="1">
        <f>IFERROR(FIND("kW",[desc]),0)</f>
        <v>0</v>
      </c>
      <c r="M6079">
        <f t="array" ref="M6079">MIN(IFERROR(FIND(IstNumbers,E6079),""))</f>
        <v>33</v>
      </c>
      <c r="N6079" s="1" t="b">
        <f>IF([first '# in desc]&lt;[pos kw in desc],MID([desc],[pos kw in desc]-7,7))</f>
        <v>0</v>
      </c>
      <c r="O60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79" s="1" t="str">
        <f>TRIM(IF([first '# in desc]&lt;[pos kw in desc],MID([desc],[pos kw in desc]-6,6),FALSE))</f>
        <v>FALSCH</v>
      </c>
      <c r="Q6079" s="1" t="b">
        <f>IF(LEN([manuell])=0,IFERROR([kw fine in title]*1,IFERROR(SUMPRODUCT(COUNTIF(IsDigits,MID([kw in desc],ROW($A$1:$A$150),1)))=LEN([kw in desc]),#N/A)),[manuell])</f>
        <v>0</v>
      </c>
      <c r="R6079" s="1" t="str">
        <f>IF([pos kw in title]&gt;0,MID(J6079,#REF!,4),IF([first '# in title]&gt;0,MID([title],[first '# in title],3),IF([first '# in title]&gt;0,MID([desc],#REF!,3),VLOOKUP([productid],$G$2:$R$1386,8))))</f>
        <v>146</v>
      </c>
      <c r="S6079" s="1" t="e">
        <f>IF([kw in desc]=[kw rough in title],[kw in desc]*1,IFERROR(LEFT([kw_dirty],3)*1,IFERROR(LEFT([kw_dirty],2)*1,"n.a.")))</f>
        <v>#N/A</v>
      </c>
      <c r="T6079" s="1"/>
      <c r="U6079" s="1" t="e">
        <f>VLOOKUP(Tabelle1[[#This Row],[productid]],Tabelle2[#All],2,FALSE)</f>
        <v>#N/A</v>
      </c>
    </row>
    <row r="6080" spans="1:21" hidden="1">
      <c r="A6080" t="s">
        <v>3224</v>
      </c>
      <c r="B6080">
        <v>4115</v>
      </c>
      <c r="C6080">
        <v>289859</v>
      </c>
      <c r="D6080" t="s">
        <v>9964</v>
      </c>
      <c r="E6080" t="s">
        <v>9267</v>
      </c>
      <c r="F6080">
        <v>18406</v>
      </c>
      <c r="G6080">
        <v>1750863</v>
      </c>
      <c r="H6080">
        <f t="shared" si="94"/>
        <v>0</v>
      </c>
      <c r="I6080">
        <f t="array" ref="I6080">MIN(IFERROR(FIND(IstNumbers,A6080),""))</f>
        <v>12</v>
      </c>
      <c r="J6080" s="1" t="e">
        <f>IF([first '# in title]&lt;[pos kw in title],MID([title],[pos kw in title]-6,6),#N/A)</f>
        <v>#N/A</v>
      </c>
      <c r="K6080" s="1" t="e">
        <f>IFERROR(MID(SUBSTITUTE([kw rough in title],",","."),FIND("(",[kw rough in title])+1,20),SUBSTITUTE(IFERROR(MID([kw rough in title],FIND(" ",[kw rough in title])+1,20),[kw rough in title]),",","."))</f>
        <v>#N/A</v>
      </c>
      <c r="L6080" s="1">
        <f>IFERROR(FIND("kW",[desc]),0)</f>
        <v>70</v>
      </c>
      <c r="M6080">
        <f t="array" ref="M6080">MIN(IFERROR(FIND(IstNumbers,E6080),""))</f>
        <v>34</v>
      </c>
      <c r="N6080" s="1" t="str">
        <f>IF([first '# in desc]&lt;[pos kw in desc],MID([desc],[pos kw in desc]-7,7))</f>
        <v xml:space="preserve">­me 42 </v>
      </c>
      <c r="O608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80" s="1" t="str">
        <f>TRIM(IF([first '# in desc]&lt;[pos kw in desc],MID([desc],[pos kw in desc]-6,6),FALSE))</f>
        <v>me 42</v>
      </c>
      <c r="Q6080" s="1" t="b">
        <f>IF(LEN([manuell])=0,IFERROR([kw fine in title]*1,IFERROR(SUMPRODUCT(COUNTIF(IsDigits,MID([kw in desc],ROW($A$1:$A$150),1)))=LEN([kw in desc]),#N/A)),[manuell])</f>
        <v>0</v>
      </c>
      <c r="R6080" s="1" t="str">
        <f>IF([pos kw in title]&gt;0,MID(J6080,#REF!,4),IF([first '# in title]&gt;0,MID([title],[first '# in title],3),IF([first '# in title]&gt;0,MID([desc],#REF!,3),VLOOKUP([productid],$G$2:$R$1386,8))))</f>
        <v xml:space="preserve">42 </v>
      </c>
      <c r="S6080" s="1" t="e">
        <f>IF([kw in desc]=[kw rough in title],[kw in desc]*1,IFERROR(LEFT([kw_dirty],3)*1,IFERROR(LEFT([kw_dirty],2)*1,"n.a.")))</f>
        <v>#N/A</v>
      </c>
      <c r="T6080" s="1"/>
      <c r="U6080" s="1">
        <f>VLOOKUP(Tabelle1[[#This Row],[productid]],Tabelle2[#All],2,FALSE)</f>
        <v>42</v>
      </c>
    </row>
    <row r="6081" spans="1:21">
      <c r="A6081" t="s">
        <v>3585</v>
      </c>
      <c r="B6081">
        <v>3759</v>
      </c>
      <c r="C6081">
        <v>289859</v>
      </c>
      <c r="D6081" t="s">
        <v>9965</v>
      </c>
      <c r="E6081" t="s">
        <v>9966</v>
      </c>
      <c r="F6081">
        <v>18406</v>
      </c>
      <c r="G6081">
        <v>2286143</v>
      </c>
      <c r="H6081">
        <f t="shared" si="94"/>
        <v>0</v>
      </c>
      <c r="I6081">
        <f t="array" ref="I6081">MIN(IFERROR(FIND(IstNumbers,A6081),""))</f>
        <v>20</v>
      </c>
      <c r="J6081" s="1" t="e">
        <f>IF([first '# in title]&lt;[pos kw in title],MID([title],[pos kw in title]-6,6),#N/A)</f>
        <v>#N/A</v>
      </c>
      <c r="K6081" s="1" t="e">
        <f>IFERROR(MID(SUBSTITUTE([kw rough in title],",","."),FIND("(",[kw rough in title])+1,20),SUBSTITUTE(IFERROR(MID([kw rough in title],FIND(" ",[kw rough in title])+1,20),[kw rough in title]),",","."))</f>
        <v>#N/A</v>
      </c>
      <c r="L6081" s="1">
        <f>IFERROR(FIND("kW",[desc]),0)</f>
        <v>0</v>
      </c>
      <c r="M6081">
        <f t="array" ref="M6081">MIN(IFERROR(FIND(IstNumbers,E6081),""))</f>
        <v>33</v>
      </c>
      <c r="N6081" s="1" t="b">
        <f>IF([first '# in desc]&lt;[pos kw in desc],MID([desc],[pos kw in desc]-7,7))</f>
        <v>0</v>
      </c>
      <c r="O60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81" s="1" t="str">
        <f>TRIM(IF([first '# in desc]&lt;[pos kw in desc],MID([desc],[pos kw in desc]-6,6),FALSE))</f>
        <v>FALSCH</v>
      </c>
      <c r="Q6081" s="1" t="b">
        <f>IF(LEN([manuell])=0,IFERROR([kw fine in title]*1,IFERROR(SUMPRODUCT(COUNTIF(IsDigits,MID([kw in desc],ROW($A$1:$A$150),1)))=LEN([kw in desc]),#N/A)),[manuell])</f>
        <v>0</v>
      </c>
      <c r="R6081" s="1" t="str">
        <f>IF([pos kw in title]&gt;0,MID(J6081,#REF!,4),IF([first '# in title]&gt;0,MID([title],[first '# in title],3),IF([first '# in title]&gt;0,MID([desc],#REF!,3),VLOOKUP([productid],$G$2:$R$1386,8))))</f>
        <v>146</v>
      </c>
      <c r="S6081" s="1" t="e">
        <f>IF([kw in desc]=[kw rough in title],[kw in desc]*1,IFERROR(LEFT([kw_dirty],3)*1,IFERROR(LEFT([kw_dirty],2)*1,"n.a.")))</f>
        <v>#N/A</v>
      </c>
      <c r="T6081" s="1"/>
      <c r="U6081" s="1" t="e">
        <f>VLOOKUP(Tabelle1[[#This Row],[productid]],Tabelle2[#All],2,FALSE)</f>
        <v>#N/A</v>
      </c>
    </row>
    <row r="6082" spans="1:21" hidden="1">
      <c r="A6082" t="s">
        <v>3224</v>
      </c>
      <c r="B6082">
        <v>4115</v>
      </c>
      <c r="C6082">
        <v>289859</v>
      </c>
      <c r="D6082" t="s">
        <v>9967</v>
      </c>
      <c r="E6082" t="s">
        <v>9203</v>
      </c>
      <c r="F6082">
        <v>18406</v>
      </c>
      <c r="G6082">
        <v>1750863</v>
      </c>
      <c r="H6082">
        <f t="shared" si="94"/>
        <v>0</v>
      </c>
      <c r="I6082">
        <f t="array" ref="I6082">MIN(IFERROR(FIND(IstNumbers,A6082),""))</f>
        <v>12</v>
      </c>
      <c r="J6082" s="1" t="e">
        <f>IF([first '# in title]&lt;[pos kw in title],MID([title],[pos kw in title]-6,6),#N/A)</f>
        <v>#N/A</v>
      </c>
      <c r="K6082" s="1" t="e">
        <f>IFERROR(MID(SUBSTITUTE([kw rough in title],",","."),FIND("(",[kw rough in title])+1,20),SUBSTITUTE(IFERROR(MID([kw rough in title],FIND(" ",[kw rough in title])+1,20),[kw rough in title]),",","."))</f>
        <v>#N/A</v>
      </c>
      <c r="L6082" s="1">
        <f>IFERROR(FIND("kW",[desc]),0)</f>
        <v>70</v>
      </c>
      <c r="M6082">
        <f t="array" ref="M6082">MIN(IFERROR(FIND(IstNumbers,E6082),""))</f>
        <v>34</v>
      </c>
      <c r="N6082" s="1" t="str">
        <f>IF([first '# in desc]&lt;[pos kw in desc],MID([desc],[pos kw in desc]-7,7))</f>
        <v xml:space="preserve">­me 42 </v>
      </c>
      <c r="O608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82" s="1" t="str">
        <f>TRIM(IF([first '# in desc]&lt;[pos kw in desc],MID([desc],[pos kw in desc]-6,6),FALSE))</f>
        <v>me 42</v>
      </c>
      <c r="Q6082" s="1" t="b">
        <f>IF(LEN([manuell])=0,IFERROR([kw fine in title]*1,IFERROR(SUMPRODUCT(COUNTIF(IsDigits,MID([kw in desc],ROW($A$1:$A$150),1)))=LEN([kw in desc]),#N/A)),[manuell])</f>
        <v>0</v>
      </c>
      <c r="R6082" s="1" t="str">
        <f>IF([pos kw in title]&gt;0,MID(J6082,#REF!,4),IF([first '# in title]&gt;0,MID([title],[first '# in title],3),IF([first '# in title]&gt;0,MID([desc],#REF!,3),VLOOKUP([productid],$G$2:$R$1386,8))))</f>
        <v xml:space="preserve">42 </v>
      </c>
      <c r="S6082" s="1" t="e">
        <f>IF([kw in desc]=[kw rough in title],[kw in desc]*1,IFERROR(LEFT([kw_dirty],3)*1,IFERROR(LEFT([kw_dirty],2)*1,"n.a.")))</f>
        <v>#N/A</v>
      </c>
      <c r="T6082" s="1"/>
      <c r="U6082" s="1">
        <f>VLOOKUP(Tabelle1[[#This Row],[productid]],Tabelle2[#All],2,FALSE)</f>
        <v>42</v>
      </c>
    </row>
    <row r="6083" spans="1:21" hidden="1">
      <c r="A6083" t="s">
        <v>3224</v>
      </c>
      <c r="B6083">
        <v>4115</v>
      </c>
      <c r="C6083">
        <v>289859</v>
      </c>
      <c r="D6083" t="s">
        <v>9968</v>
      </c>
      <c r="E6083" t="s">
        <v>9247</v>
      </c>
      <c r="F6083">
        <v>18406</v>
      </c>
      <c r="G6083">
        <v>1750863</v>
      </c>
      <c r="H6083">
        <f t="shared" si="94"/>
        <v>0</v>
      </c>
      <c r="I6083">
        <f t="array" ref="I6083">MIN(IFERROR(FIND(IstNumbers,A6083),""))</f>
        <v>12</v>
      </c>
      <c r="J6083" s="1" t="e">
        <f>IF([first '# in title]&lt;[pos kw in title],MID([title],[pos kw in title]-6,6),#N/A)</f>
        <v>#N/A</v>
      </c>
      <c r="K6083" s="1" t="e">
        <f>IFERROR(MID(SUBSTITUTE([kw rough in title],",","."),FIND("(",[kw rough in title])+1,20),SUBSTITUTE(IFERROR(MID([kw rough in title],FIND(" ",[kw rough in title])+1,20),[kw rough in title]),",","."))</f>
        <v>#N/A</v>
      </c>
      <c r="L6083" s="1">
        <f>IFERROR(FIND("kW",[desc]),0)</f>
        <v>70</v>
      </c>
      <c r="M6083">
        <f t="array" ref="M6083">MIN(IFERROR(FIND(IstNumbers,E6083),""))</f>
        <v>34</v>
      </c>
      <c r="N6083" s="1" t="str">
        <f>IF([first '# in desc]&lt;[pos kw in desc],MID([desc],[pos kw in desc]-7,7))</f>
        <v xml:space="preserve">­me 42 </v>
      </c>
      <c r="O608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83" s="1" t="str">
        <f>TRIM(IF([first '# in desc]&lt;[pos kw in desc],MID([desc],[pos kw in desc]-6,6),FALSE))</f>
        <v>me 42</v>
      </c>
      <c r="Q6083" s="1" t="b">
        <f>IF(LEN([manuell])=0,IFERROR([kw fine in title]*1,IFERROR(SUMPRODUCT(COUNTIF(IsDigits,MID([kw in desc],ROW($A$1:$A$150),1)))=LEN([kw in desc]),#N/A)),[manuell])</f>
        <v>0</v>
      </c>
      <c r="R6083" s="1" t="str">
        <f>IF([pos kw in title]&gt;0,MID(J6083,#REF!,4),IF([first '# in title]&gt;0,MID([title],[first '# in title],3),IF([first '# in title]&gt;0,MID([desc],#REF!,3),VLOOKUP([productid],$G$2:$R$1386,8))))</f>
        <v xml:space="preserve">42 </v>
      </c>
      <c r="S6083" s="1" t="e">
        <f>IF([kw in desc]=[kw rough in title],[kw in desc]*1,IFERROR(LEFT([kw_dirty],3)*1,IFERROR(LEFT([kw_dirty],2)*1,"n.a.")))</f>
        <v>#N/A</v>
      </c>
      <c r="T6083" s="1"/>
      <c r="U6083" s="1">
        <f>VLOOKUP(Tabelle1[[#This Row],[productid]],Tabelle2[#All],2,FALSE)</f>
        <v>42</v>
      </c>
    </row>
    <row r="6084" spans="1:21" hidden="1">
      <c r="A6084" t="s">
        <v>3224</v>
      </c>
      <c r="B6084">
        <v>4120</v>
      </c>
      <c r="C6084">
        <v>289859</v>
      </c>
      <c r="D6084" t="s">
        <v>9969</v>
      </c>
      <c r="E6084" t="s">
        <v>9276</v>
      </c>
      <c r="F6084">
        <v>18406</v>
      </c>
      <c r="G6084">
        <v>1750863</v>
      </c>
      <c r="H6084">
        <f t="shared" ref="H6084:H6147" si="95">IFERROR(FIND("kW",A6084),0)</f>
        <v>0</v>
      </c>
      <c r="I6084">
        <f t="array" ref="I6084">MIN(IFERROR(FIND(IstNumbers,A6084),""))</f>
        <v>12</v>
      </c>
      <c r="J6084" s="1" t="e">
        <f>IF([first '# in title]&lt;[pos kw in title],MID([title],[pos kw in title]-6,6),#N/A)</f>
        <v>#N/A</v>
      </c>
      <c r="K6084" s="1" t="e">
        <f>IFERROR(MID(SUBSTITUTE([kw rough in title],",","."),FIND("(",[kw rough in title])+1,20),SUBSTITUTE(IFERROR(MID([kw rough in title],FIND(" ",[kw rough in title])+1,20),[kw rough in title]),",","."))</f>
        <v>#N/A</v>
      </c>
      <c r="L6084" s="1">
        <f>IFERROR(FIND("kW",[desc]),0)</f>
        <v>70</v>
      </c>
      <c r="M6084">
        <f t="array" ref="M6084">MIN(IFERROR(FIND(IstNumbers,E6084),""))</f>
        <v>34</v>
      </c>
      <c r="N6084" s="1" t="str">
        <f>IF([first '# in desc]&lt;[pos kw in desc],MID([desc],[pos kw in desc]-7,7))</f>
        <v xml:space="preserve">­me 42 </v>
      </c>
      <c r="O608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84" s="1" t="str">
        <f>TRIM(IF([first '# in desc]&lt;[pos kw in desc],MID([desc],[pos kw in desc]-6,6),FALSE))</f>
        <v>me 42</v>
      </c>
      <c r="Q6084" s="1" t="b">
        <f>IF(LEN([manuell])=0,IFERROR([kw fine in title]*1,IFERROR(SUMPRODUCT(COUNTIF(IsDigits,MID([kw in desc],ROW($A$1:$A$150),1)))=LEN([kw in desc]),#N/A)),[manuell])</f>
        <v>0</v>
      </c>
      <c r="R6084" s="1" t="str">
        <f>IF([pos kw in title]&gt;0,MID(J6084,#REF!,4),IF([first '# in title]&gt;0,MID([title],[first '# in title],3),IF([first '# in title]&gt;0,MID([desc],#REF!,3),VLOOKUP([productid],$G$2:$R$1386,8))))</f>
        <v xml:space="preserve">42 </v>
      </c>
      <c r="S6084" s="1" t="e">
        <f>IF([kw in desc]=[kw rough in title],[kw in desc]*1,IFERROR(LEFT([kw_dirty],3)*1,IFERROR(LEFT([kw_dirty],2)*1,"n.a.")))</f>
        <v>#N/A</v>
      </c>
      <c r="T6084" s="1"/>
      <c r="U6084" s="1">
        <f>VLOOKUP(Tabelle1[[#This Row],[productid]],Tabelle2[#All],2,FALSE)</f>
        <v>42</v>
      </c>
    </row>
    <row r="6085" spans="1:21" hidden="1">
      <c r="A6085" t="s">
        <v>3224</v>
      </c>
      <c r="B6085">
        <v>4120</v>
      </c>
      <c r="C6085">
        <v>289859</v>
      </c>
      <c r="D6085" t="s">
        <v>9970</v>
      </c>
      <c r="E6085" t="s">
        <v>9281</v>
      </c>
      <c r="F6085">
        <v>18406</v>
      </c>
      <c r="G6085">
        <v>1750863</v>
      </c>
      <c r="H6085">
        <f t="shared" si="95"/>
        <v>0</v>
      </c>
      <c r="I6085">
        <f t="array" ref="I6085">MIN(IFERROR(FIND(IstNumbers,A6085),""))</f>
        <v>12</v>
      </c>
      <c r="J6085" s="1" t="e">
        <f>IF([first '# in title]&lt;[pos kw in title],MID([title],[pos kw in title]-6,6),#N/A)</f>
        <v>#N/A</v>
      </c>
      <c r="K6085" s="1" t="e">
        <f>IFERROR(MID(SUBSTITUTE([kw rough in title],",","."),FIND("(",[kw rough in title])+1,20),SUBSTITUTE(IFERROR(MID([kw rough in title],FIND(" ",[kw rough in title])+1,20),[kw rough in title]),",","."))</f>
        <v>#N/A</v>
      </c>
      <c r="L6085" s="1">
        <f>IFERROR(FIND("kW",[desc]),0)</f>
        <v>70</v>
      </c>
      <c r="M6085">
        <f t="array" ref="M6085">MIN(IFERROR(FIND(IstNumbers,E6085),""))</f>
        <v>34</v>
      </c>
      <c r="N6085" s="1" t="str">
        <f>IF([first '# in desc]&lt;[pos kw in desc],MID([desc],[pos kw in desc]-7,7))</f>
        <v xml:space="preserve">­me 42 </v>
      </c>
      <c r="O608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85" s="1" t="str">
        <f>TRIM(IF([first '# in desc]&lt;[pos kw in desc],MID([desc],[pos kw in desc]-6,6),FALSE))</f>
        <v>me 42</v>
      </c>
      <c r="Q6085" s="1" t="b">
        <f>IF(LEN([manuell])=0,IFERROR([kw fine in title]*1,IFERROR(SUMPRODUCT(COUNTIF(IsDigits,MID([kw in desc],ROW($A$1:$A$150),1)))=LEN([kw in desc]),#N/A)),[manuell])</f>
        <v>0</v>
      </c>
      <c r="R6085" s="1" t="str">
        <f>IF([pos kw in title]&gt;0,MID(J6085,#REF!,4),IF([first '# in title]&gt;0,MID([title],[first '# in title],3),IF([first '# in title]&gt;0,MID([desc],#REF!,3),VLOOKUP([productid],$G$2:$R$1386,8))))</f>
        <v xml:space="preserve">42 </v>
      </c>
      <c r="S6085" s="1" t="e">
        <f>IF([kw in desc]=[kw rough in title],[kw in desc]*1,IFERROR(LEFT([kw_dirty],3)*1,IFERROR(LEFT([kw_dirty],2)*1,"n.a.")))</f>
        <v>#N/A</v>
      </c>
      <c r="T6085" s="1"/>
      <c r="U6085" s="1">
        <f>VLOOKUP(Tabelle1[[#This Row],[productid]],Tabelle2[#All],2,FALSE)</f>
        <v>42</v>
      </c>
    </row>
    <row r="6086" spans="1:21" hidden="1">
      <c r="A6086" t="s">
        <v>3224</v>
      </c>
      <c r="B6086">
        <v>4120</v>
      </c>
      <c r="C6086">
        <v>289859</v>
      </c>
      <c r="D6086" t="s">
        <v>9971</v>
      </c>
      <c r="E6086" t="s">
        <v>9286</v>
      </c>
      <c r="F6086">
        <v>18406</v>
      </c>
      <c r="G6086">
        <v>1750863</v>
      </c>
      <c r="H6086">
        <f t="shared" si="95"/>
        <v>0</v>
      </c>
      <c r="I6086">
        <f t="array" ref="I6086">MIN(IFERROR(FIND(IstNumbers,A6086),""))</f>
        <v>12</v>
      </c>
      <c r="J6086" s="1" t="e">
        <f>IF([first '# in title]&lt;[pos kw in title],MID([title],[pos kw in title]-6,6),#N/A)</f>
        <v>#N/A</v>
      </c>
      <c r="K6086" s="1" t="e">
        <f>IFERROR(MID(SUBSTITUTE([kw rough in title],",","."),FIND("(",[kw rough in title])+1,20),SUBSTITUTE(IFERROR(MID([kw rough in title],FIND(" ",[kw rough in title])+1,20),[kw rough in title]),",","."))</f>
        <v>#N/A</v>
      </c>
      <c r="L6086" s="1">
        <f>IFERROR(FIND("kW",[desc]),0)</f>
        <v>70</v>
      </c>
      <c r="M6086">
        <f t="array" ref="M6086">MIN(IFERROR(FIND(IstNumbers,E6086),""))</f>
        <v>34</v>
      </c>
      <c r="N6086" s="1" t="str">
        <f>IF([first '# in desc]&lt;[pos kw in desc],MID([desc],[pos kw in desc]-7,7))</f>
        <v xml:space="preserve">­me 42 </v>
      </c>
      <c r="O60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86" s="1" t="str">
        <f>TRIM(IF([first '# in desc]&lt;[pos kw in desc],MID([desc],[pos kw in desc]-6,6),FALSE))</f>
        <v>me 42</v>
      </c>
      <c r="Q6086" s="1" t="b">
        <f>IF(LEN([manuell])=0,IFERROR([kw fine in title]*1,IFERROR(SUMPRODUCT(COUNTIF(IsDigits,MID([kw in desc],ROW($A$1:$A$150),1)))=LEN([kw in desc]),#N/A)),[manuell])</f>
        <v>0</v>
      </c>
      <c r="R6086" s="1" t="str">
        <f>IF([pos kw in title]&gt;0,MID(J6086,#REF!,4),IF([first '# in title]&gt;0,MID([title],[first '# in title],3),IF([first '# in title]&gt;0,MID([desc],#REF!,3),VLOOKUP([productid],$G$2:$R$1386,8))))</f>
        <v xml:space="preserve">42 </v>
      </c>
      <c r="S6086" s="1" t="e">
        <f>IF([kw in desc]=[kw rough in title],[kw in desc]*1,IFERROR(LEFT([kw_dirty],3)*1,IFERROR(LEFT([kw_dirty],2)*1,"n.a.")))</f>
        <v>#N/A</v>
      </c>
      <c r="T6086" s="1"/>
      <c r="U6086" s="1">
        <f>VLOOKUP(Tabelle1[[#This Row],[productid]],Tabelle2[#All],2,FALSE)</f>
        <v>42</v>
      </c>
    </row>
    <row r="6087" spans="1:21" hidden="1">
      <c r="A6087" t="s">
        <v>3224</v>
      </c>
      <c r="B6087">
        <v>4120</v>
      </c>
      <c r="C6087">
        <v>289859</v>
      </c>
      <c r="D6087" t="s">
        <v>9972</v>
      </c>
      <c r="E6087" t="s">
        <v>9291</v>
      </c>
      <c r="F6087">
        <v>18406</v>
      </c>
      <c r="G6087">
        <v>1750863</v>
      </c>
      <c r="H6087">
        <f t="shared" si="95"/>
        <v>0</v>
      </c>
      <c r="I6087">
        <f t="array" ref="I6087">MIN(IFERROR(FIND(IstNumbers,A6087),""))</f>
        <v>12</v>
      </c>
      <c r="J6087" s="1" t="e">
        <f>IF([first '# in title]&lt;[pos kw in title],MID([title],[pos kw in title]-6,6),#N/A)</f>
        <v>#N/A</v>
      </c>
      <c r="K6087" s="1" t="e">
        <f>IFERROR(MID(SUBSTITUTE([kw rough in title],",","."),FIND("(",[kw rough in title])+1,20),SUBSTITUTE(IFERROR(MID([kw rough in title],FIND(" ",[kw rough in title])+1,20),[kw rough in title]),",","."))</f>
        <v>#N/A</v>
      </c>
      <c r="L6087" s="1">
        <f>IFERROR(FIND("kW",[desc]),0)</f>
        <v>70</v>
      </c>
      <c r="M6087">
        <f t="array" ref="M6087">MIN(IFERROR(FIND(IstNumbers,E6087),""))</f>
        <v>34</v>
      </c>
      <c r="N6087" s="1" t="str">
        <f>IF([first '# in desc]&lt;[pos kw in desc],MID([desc],[pos kw in desc]-7,7))</f>
        <v xml:space="preserve">­me 42 </v>
      </c>
      <c r="O608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87" s="1" t="str">
        <f>TRIM(IF([first '# in desc]&lt;[pos kw in desc],MID([desc],[pos kw in desc]-6,6),FALSE))</f>
        <v>me 42</v>
      </c>
      <c r="Q6087" s="1" t="b">
        <f>IF(LEN([manuell])=0,IFERROR([kw fine in title]*1,IFERROR(SUMPRODUCT(COUNTIF(IsDigits,MID([kw in desc],ROW($A$1:$A$150),1)))=LEN([kw in desc]),#N/A)),[manuell])</f>
        <v>0</v>
      </c>
      <c r="R6087" s="1" t="str">
        <f>IF([pos kw in title]&gt;0,MID(J6087,#REF!,4),IF([first '# in title]&gt;0,MID([title],[first '# in title],3),IF([first '# in title]&gt;0,MID([desc],#REF!,3),VLOOKUP([productid],$G$2:$R$1386,8))))</f>
        <v xml:space="preserve">42 </v>
      </c>
      <c r="S6087" s="1" t="e">
        <f>IF([kw in desc]=[kw rough in title],[kw in desc]*1,IFERROR(LEFT([kw_dirty],3)*1,IFERROR(LEFT([kw_dirty],2)*1,"n.a.")))</f>
        <v>#N/A</v>
      </c>
      <c r="T6087" s="1"/>
      <c r="U6087" s="1">
        <f>VLOOKUP(Tabelle1[[#This Row],[productid]],Tabelle2[#All],2,FALSE)</f>
        <v>42</v>
      </c>
    </row>
    <row r="6088" spans="1:21" hidden="1">
      <c r="A6088" t="s">
        <v>3224</v>
      </c>
      <c r="B6088">
        <v>4125</v>
      </c>
      <c r="C6088">
        <v>289859</v>
      </c>
      <c r="D6088" t="s">
        <v>9973</v>
      </c>
      <c r="E6088" t="s">
        <v>9304</v>
      </c>
      <c r="F6088">
        <v>18406</v>
      </c>
      <c r="G6088">
        <v>1750863</v>
      </c>
      <c r="H6088">
        <f t="shared" si="95"/>
        <v>0</v>
      </c>
      <c r="I6088">
        <f t="array" ref="I6088">MIN(IFERROR(FIND(IstNumbers,A6088),""))</f>
        <v>12</v>
      </c>
      <c r="J6088" s="1" t="e">
        <f>IF([first '# in title]&lt;[pos kw in title],MID([title],[pos kw in title]-6,6),#N/A)</f>
        <v>#N/A</v>
      </c>
      <c r="K6088" s="1" t="e">
        <f>IFERROR(MID(SUBSTITUTE([kw rough in title],",","."),FIND("(",[kw rough in title])+1,20),SUBSTITUTE(IFERROR(MID([kw rough in title],FIND(" ",[kw rough in title])+1,20),[kw rough in title]),",","."))</f>
        <v>#N/A</v>
      </c>
      <c r="L6088" s="1">
        <f>IFERROR(FIND("kW",[desc]),0)</f>
        <v>70</v>
      </c>
      <c r="M6088">
        <f t="array" ref="M6088">MIN(IFERROR(FIND(IstNumbers,E6088),""))</f>
        <v>34</v>
      </c>
      <c r="N6088" s="1" t="str">
        <f>IF([first '# in desc]&lt;[pos kw in desc],MID([desc],[pos kw in desc]-7,7))</f>
        <v xml:space="preserve">­me 42 </v>
      </c>
      <c r="O60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88" s="1" t="str">
        <f>TRIM(IF([first '# in desc]&lt;[pos kw in desc],MID([desc],[pos kw in desc]-6,6),FALSE))</f>
        <v>me 42</v>
      </c>
      <c r="Q6088" s="1" t="b">
        <f>IF(LEN([manuell])=0,IFERROR([kw fine in title]*1,IFERROR(SUMPRODUCT(COUNTIF(IsDigits,MID([kw in desc],ROW($A$1:$A$150),1)))=LEN([kw in desc]),#N/A)),[manuell])</f>
        <v>0</v>
      </c>
      <c r="R6088" s="1" t="str">
        <f>IF([pos kw in title]&gt;0,MID(J6088,#REF!,4),IF([first '# in title]&gt;0,MID([title],[first '# in title],3),IF([first '# in title]&gt;0,MID([desc],#REF!,3),VLOOKUP([productid],$G$2:$R$1386,8))))</f>
        <v xml:space="preserve">42 </v>
      </c>
      <c r="S6088" s="1" t="e">
        <f>IF([kw in desc]=[kw rough in title],[kw in desc]*1,IFERROR(LEFT([kw_dirty],3)*1,IFERROR(LEFT([kw_dirty],2)*1,"n.a.")))</f>
        <v>#N/A</v>
      </c>
      <c r="T6088" s="1"/>
      <c r="U6088" s="1">
        <f>VLOOKUP(Tabelle1[[#This Row],[productid]],Tabelle2[#All],2,FALSE)</f>
        <v>42</v>
      </c>
    </row>
    <row r="6089" spans="1:21">
      <c r="A6089" t="s">
        <v>3885</v>
      </c>
      <c r="B6089">
        <v>3774</v>
      </c>
      <c r="C6089">
        <v>289859</v>
      </c>
      <c r="D6089" t="s">
        <v>9974</v>
      </c>
      <c r="E6089" t="s">
        <v>9975</v>
      </c>
      <c r="F6089">
        <v>18406</v>
      </c>
      <c r="G6089">
        <v>2286143</v>
      </c>
      <c r="H6089">
        <f t="shared" si="95"/>
        <v>0</v>
      </c>
      <c r="I6089">
        <f t="array" ref="I6089">MIN(IFERROR(FIND(IstNumbers,A6089),""))</f>
        <v>10</v>
      </c>
      <c r="J6089" s="1" t="e">
        <f>IF([first '# in title]&lt;[pos kw in title],MID([title],[pos kw in title]-6,6),#N/A)</f>
        <v>#N/A</v>
      </c>
      <c r="K6089" s="1" t="e">
        <f>IFERROR(MID(SUBSTITUTE([kw rough in title],",","."),FIND("(",[kw rough in title])+1,20),SUBSTITUTE(IFERROR(MID([kw rough in title],FIND(" ",[kw rough in title])+1,20),[kw rough in title]),",","."))</f>
        <v>#N/A</v>
      </c>
      <c r="L6089" s="1">
        <f>IFERROR(FIND("kW",[desc]),0)</f>
        <v>0</v>
      </c>
      <c r="M6089">
        <f t="array" ref="M6089">MIN(IFERROR(FIND(IstNumbers,E6089),""))</f>
        <v>33</v>
      </c>
      <c r="N6089" s="1" t="b">
        <f>IF([first '# in desc]&lt;[pos kw in desc],MID([desc],[pos kw in desc]-7,7))</f>
        <v>0</v>
      </c>
      <c r="O60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89" s="1" t="str">
        <f>TRIM(IF([first '# in desc]&lt;[pos kw in desc],MID([desc],[pos kw in desc]-6,6),FALSE))</f>
        <v>FALSCH</v>
      </c>
      <c r="Q6089" s="1" t="b">
        <f>IF(LEN([manuell])=0,IFERROR([kw fine in title]*1,IFERROR(SUMPRODUCT(COUNTIF(IsDigits,MID([kw in desc],ROW($A$1:$A$150),1)))=LEN([kw in desc]),#N/A)),[manuell])</f>
        <v>0</v>
      </c>
      <c r="R6089" s="1" t="str">
        <f>IF([pos kw in title]&gt;0,MID(J6089,#REF!,4),IF([first '# in title]&gt;0,MID([title],[first '# in title],3),IF([first '# in title]&gt;0,MID([desc],#REF!,3),VLOOKUP([productid],$G$2:$R$1386,8))))</f>
        <v>146</v>
      </c>
      <c r="S6089" s="1" t="e">
        <f>IF([kw in desc]=[kw rough in title],[kw in desc]*1,IFERROR(LEFT([kw_dirty],3)*1,IFERROR(LEFT([kw_dirty],2)*1,"n.a.")))</f>
        <v>#N/A</v>
      </c>
      <c r="T6089" s="1"/>
      <c r="U6089" s="1" t="e">
        <f>VLOOKUP(Tabelle1[[#This Row],[productid]],Tabelle2[#All],2,FALSE)</f>
        <v>#N/A</v>
      </c>
    </row>
    <row r="6090" spans="1:21">
      <c r="A6090" t="s">
        <v>3885</v>
      </c>
      <c r="B6090">
        <v>3774</v>
      </c>
      <c r="C6090">
        <v>289859</v>
      </c>
      <c r="D6090" t="s">
        <v>9976</v>
      </c>
      <c r="E6090" t="s">
        <v>9977</v>
      </c>
      <c r="F6090">
        <v>18406</v>
      </c>
      <c r="G6090">
        <v>2286143</v>
      </c>
      <c r="H6090">
        <f t="shared" si="95"/>
        <v>0</v>
      </c>
      <c r="I6090">
        <f t="array" ref="I6090">MIN(IFERROR(FIND(IstNumbers,A6090),""))</f>
        <v>10</v>
      </c>
      <c r="J6090" s="1" t="e">
        <f>IF([first '# in title]&lt;[pos kw in title],MID([title],[pos kw in title]-6,6),#N/A)</f>
        <v>#N/A</v>
      </c>
      <c r="K6090" s="1" t="e">
        <f>IFERROR(MID(SUBSTITUTE([kw rough in title],",","."),FIND("(",[kw rough in title])+1,20),SUBSTITUTE(IFERROR(MID([kw rough in title],FIND(" ",[kw rough in title])+1,20),[kw rough in title]),",","."))</f>
        <v>#N/A</v>
      </c>
      <c r="L6090" s="1">
        <f>IFERROR(FIND("kW",[desc]),0)</f>
        <v>0</v>
      </c>
      <c r="M6090">
        <f t="array" ref="M6090">MIN(IFERROR(FIND(IstNumbers,E6090),""))</f>
        <v>33</v>
      </c>
      <c r="N6090" s="1" t="b">
        <f>IF([first '# in desc]&lt;[pos kw in desc],MID([desc],[pos kw in desc]-7,7))</f>
        <v>0</v>
      </c>
      <c r="O60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90" s="1" t="str">
        <f>TRIM(IF([first '# in desc]&lt;[pos kw in desc],MID([desc],[pos kw in desc]-6,6),FALSE))</f>
        <v>FALSCH</v>
      </c>
      <c r="Q6090" s="1" t="b">
        <f>IF(LEN([manuell])=0,IFERROR([kw fine in title]*1,IFERROR(SUMPRODUCT(COUNTIF(IsDigits,MID([kw in desc],ROW($A$1:$A$150),1)))=LEN([kw in desc]),#N/A)),[manuell])</f>
        <v>0</v>
      </c>
      <c r="R6090" s="1" t="str">
        <f>IF([pos kw in title]&gt;0,MID(J6090,#REF!,4),IF([first '# in title]&gt;0,MID([title],[first '# in title],3),IF([first '# in title]&gt;0,MID([desc],#REF!,3),VLOOKUP([productid],$G$2:$R$1386,8))))</f>
        <v>146</v>
      </c>
      <c r="S6090" s="1" t="e">
        <f>IF([kw in desc]=[kw rough in title],[kw in desc]*1,IFERROR(LEFT([kw_dirty],3)*1,IFERROR(LEFT([kw_dirty],2)*1,"n.a.")))</f>
        <v>#N/A</v>
      </c>
      <c r="T6090" s="1"/>
      <c r="U6090" s="1" t="e">
        <f>VLOOKUP(Tabelle1[[#This Row],[productid]],Tabelle2[#All],2,FALSE)</f>
        <v>#N/A</v>
      </c>
    </row>
    <row r="6091" spans="1:21">
      <c r="A6091" t="s">
        <v>3885</v>
      </c>
      <c r="B6091">
        <v>3784</v>
      </c>
      <c r="C6091">
        <v>289859</v>
      </c>
      <c r="D6091" t="s">
        <v>9978</v>
      </c>
      <c r="E6091" t="s">
        <v>9979</v>
      </c>
      <c r="F6091">
        <v>18406</v>
      </c>
      <c r="G6091">
        <v>2286143</v>
      </c>
      <c r="H6091">
        <f t="shared" si="95"/>
        <v>0</v>
      </c>
      <c r="I6091">
        <f t="array" ref="I6091">MIN(IFERROR(FIND(IstNumbers,A6091),""))</f>
        <v>10</v>
      </c>
      <c r="J6091" s="1" t="e">
        <f>IF([first '# in title]&lt;[pos kw in title],MID([title],[pos kw in title]-6,6),#N/A)</f>
        <v>#N/A</v>
      </c>
      <c r="K6091" s="1" t="e">
        <f>IFERROR(MID(SUBSTITUTE([kw rough in title],",","."),FIND("(",[kw rough in title])+1,20),SUBSTITUTE(IFERROR(MID([kw rough in title],FIND(" ",[kw rough in title])+1,20),[kw rough in title]),",","."))</f>
        <v>#N/A</v>
      </c>
      <c r="L6091" s="1">
        <f>IFERROR(FIND("kW",[desc]),0)</f>
        <v>0</v>
      </c>
      <c r="M6091">
        <f t="array" ref="M6091">MIN(IFERROR(FIND(IstNumbers,E6091),""))</f>
        <v>33</v>
      </c>
      <c r="N6091" s="1" t="b">
        <f>IF([first '# in desc]&lt;[pos kw in desc],MID([desc],[pos kw in desc]-7,7))</f>
        <v>0</v>
      </c>
      <c r="O60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91" s="1" t="str">
        <f>TRIM(IF([first '# in desc]&lt;[pos kw in desc],MID([desc],[pos kw in desc]-6,6),FALSE))</f>
        <v>FALSCH</v>
      </c>
      <c r="Q6091" s="1" t="b">
        <f>IF(LEN([manuell])=0,IFERROR([kw fine in title]*1,IFERROR(SUMPRODUCT(COUNTIF(IsDigits,MID([kw in desc],ROW($A$1:$A$150),1)))=LEN([kw in desc]),#N/A)),[manuell])</f>
        <v>0</v>
      </c>
      <c r="R6091" s="1" t="str">
        <f>IF([pos kw in title]&gt;0,MID(J6091,#REF!,4),IF([first '# in title]&gt;0,MID([title],[first '# in title],3),IF([first '# in title]&gt;0,MID([desc],#REF!,3),VLOOKUP([productid],$G$2:$R$1386,8))))</f>
        <v>146</v>
      </c>
      <c r="S6091" s="1" t="e">
        <f>IF([kw in desc]=[kw rough in title],[kw in desc]*1,IFERROR(LEFT([kw_dirty],3)*1,IFERROR(LEFT([kw_dirty],2)*1,"n.a.")))</f>
        <v>#N/A</v>
      </c>
      <c r="T6091" s="1"/>
      <c r="U6091" s="1" t="e">
        <f>VLOOKUP(Tabelle1[[#This Row],[productid]],Tabelle2[#All],2,FALSE)</f>
        <v>#N/A</v>
      </c>
    </row>
    <row r="6092" spans="1:21">
      <c r="A6092" t="s">
        <v>3885</v>
      </c>
      <c r="B6092">
        <v>3789</v>
      </c>
      <c r="C6092">
        <v>289859</v>
      </c>
      <c r="D6092" t="s">
        <v>9980</v>
      </c>
      <c r="E6092" t="s">
        <v>9981</v>
      </c>
      <c r="F6092">
        <v>18406</v>
      </c>
      <c r="G6092">
        <v>2286143</v>
      </c>
      <c r="H6092">
        <f t="shared" si="95"/>
        <v>0</v>
      </c>
      <c r="I6092">
        <f t="array" ref="I6092">MIN(IFERROR(FIND(IstNumbers,A6092),""))</f>
        <v>10</v>
      </c>
      <c r="J6092" s="1" t="e">
        <f>IF([first '# in title]&lt;[pos kw in title],MID([title],[pos kw in title]-6,6),#N/A)</f>
        <v>#N/A</v>
      </c>
      <c r="K6092" s="1" t="e">
        <f>IFERROR(MID(SUBSTITUTE([kw rough in title],",","."),FIND("(",[kw rough in title])+1,20),SUBSTITUTE(IFERROR(MID([kw rough in title],FIND(" ",[kw rough in title])+1,20),[kw rough in title]),",","."))</f>
        <v>#N/A</v>
      </c>
      <c r="L6092" s="1">
        <f>IFERROR(FIND("kW",[desc]),0)</f>
        <v>0</v>
      </c>
      <c r="M6092">
        <f t="array" ref="M6092">MIN(IFERROR(FIND(IstNumbers,E6092),""))</f>
        <v>33</v>
      </c>
      <c r="N6092" s="1" t="b">
        <f>IF([first '# in desc]&lt;[pos kw in desc],MID([desc],[pos kw in desc]-7,7))</f>
        <v>0</v>
      </c>
      <c r="O60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92" s="1" t="str">
        <f>TRIM(IF([first '# in desc]&lt;[pos kw in desc],MID([desc],[pos kw in desc]-6,6),FALSE))</f>
        <v>FALSCH</v>
      </c>
      <c r="Q6092" s="1" t="b">
        <f>IF(LEN([manuell])=0,IFERROR([kw fine in title]*1,IFERROR(SUMPRODUCT(COUNTIF(IsDigits,MID([kw in desc],ROW($A$1:$A$150),1)))=LEN([kw in desc]),#N/A)),[manuell])</f>
        <v>0</v>
      </c>
      <c r="R6092" s="1" t="str">
        <f>IF([pos kw in title]&gt;0,MID(J6092,#REF!,4),IF([first '# in title]&gt;0,MID([title],[first '# in title],3),IF([first '# in title]&gt;0,MID([desc],#REF!,3),VLOOKUP([productid],$G$2:$R$1386,8))))</f>
        <v>146</v>
      </c>
      <c r="S6092" s="1" t="e">
        <f>IF([kw in desc]=[kw rough in title],[kw in desc]*1,IFERROR(LEFT([kw_dirty],3)*1,IFERROR(LEFT([kw_dirty],2)*1,"n.a.")))</f>
        <v>#N/A</v>
      </c>
      <c r="T6092" s="1"/>
      <c r="U6092" s="1" t="e">
        <f>VLOOKUP(Tabelle1[[#This Row],[productid]],Tabelle2[#All],2,FALSE)</f>
        <v>#N/A</v>
      </c>
    </row>
    <row r="6093" spans="1:21">
      <c r="A6093" t="s">
        <v>3885</v>
      </c>
      <c r="B6093">
        <v>3794</v>
      </c>
      <c r="C6093">
        <v>289859</v>
      </c>
      <c r="D6093" t="s">
        <v>9982</v>
      </c>
      <c r="E6093" t="s">
        <v>9983</v>
      </c>
      <c r="F6093">
        <v>18406</v>
      </c>
      <c r="G6093">
        <v>2286143</v>
      </c>
      <c r="H6093">
        <f t="shared" si="95"/>
        <v>0</v>
      </c>
      <c r="I6093">
        <f t="array" ref="I6093">MIN(IFERROR(FIND(IstNumbers,A6093),""))</f>
        <v>10</v>
      </c>
      <c r="J6093" s="1" t="e">
        <f>IF([first '# in title]&lt;[pos kw in title],MID([title],[pos kw in title]-6,6),#N/A)</f>
        <v>#N/A</v>
      </c>
      <c r="K6093" s="1" t="e">
        <f>IFERROR(MID(SUBSTITUTE([kw rough in title],",","."),FIND("(",[kw rough in title])+1,20),SUBSTITUTE(IFERROR(MID([kw rough in title],FIND(" ",[kw rough in title])+1,20),[kw rough in title]),",","."))</f>
        <v>#N/A</v>
      </c>
      <c r="L6093" s="1">
        <f>IFERROR(FIND("kW",[desc]),0)</f>
        <v>0</v>
      </c>
      <c r="M6093">
        <f t="array" ref="M6093">MIN(IFERROR(FIND(IstNumbers,E6093),""))</f>
        <v>33</v>
      </c>
      <c r="N6093" s="1" t="b">
        <f>IF([first '# in desc]&lt;[pos kw in desc],MID([desc],[pos kw in desc]-7,7))</f>
        <v>0</v>
      </c>
      <c r="O60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93" s="1" t="str">
        <f>TRIM(IF([first '# in desc]&lt;[pos kw in desc],MID([desc],[pos kw in desc]-6,6),FALSE))</f>
        <v>FALSCH</v>
      </c>
      <c r="Q6093" s="1" t="b">
        <f>IF(LEN([manuell])=0,IFERROR([kw fine in title]*1,IFERROR(SUMPRODUCT(COUNTIF(IsDigits,MID([kw in desc],ROW($A$1:$A$150),1)))=LEN([kw in desc]),#N/A)),[manuell])</f>
        <v>0</v>
      </c>
      <c r="R6093" s="1" t="str">
        <f>IF([pos kw in title]&gt;0,MID(J6093,#REF!,4),IF([first '# in title]&gt;0,MID([title],[first '# in title],3),IF([first '# in title]&gt;0,MID([desc],#REF!,3),VLOOKUP([productid],$G$2:$R$1386,8))))</f>
        <v>146</v>
      </c>
      <c r="S6093" s="1" t="e">
        <f>IF([kw in desc]=[kw rough in title],[kw in desc]*1,IFERROR(LEFT([kw_dirty],3)*1,IFERROR(LEFT([kw_dirty],2)*1,"n.a.")))</f>
        <v>#N/A</v>
      </c>
      <c r="T6093" s="1"/>
      <c r="U6093" s="1" t="e">
        <f>VLOOKUP(Tabelle1[[#This Row],[productid]],Tabelle2[#All],2,FALSE)</f>
        <v>#N/A</v>
      </c>
    </row>
    <row r="6094" spans="1:21">
      <c r="A6094" t="s">
        <v>3885</v>
      </c>
      <c r="B6094">
        <v>3794</v>
      </c>
      <c r="C6094">
        <v>289859</v>
      </c>
      <c r="D6094" t="s">
        <v>9984</v>
      </c>
      <c r="E6094" t="s">
        <v>9985</v>
      </c>
      <c r="F6094">
        <v>18406</v>
      </c>
      <c r="G6094">
        <v>2286143</v>
      </c>
      <c r="H6094">
        <f t="shared" si="95"/>
        <v>0</v>
      </c>
      <c r="I6094">
        <f t="array" ref="I6094">MIN(IFERROR(FIND(IstNumbers,A6094),""))</f>
        <v>10</v>
      </c>
      <c r="J6094" s="1" t="e">
        <f>IF([first '# in title]&lt;[pos kw in title],MID([title],[pos kw in title]-6,6),#N/A)</f>
        <v>#N/A</v>
      </c>
      <c r="K6094" s="1" t="e">
        <f>IFERROR(MID(SUBSTITUTE([kw rough in title],",","."),FIND("(",[kw rough in title])+1,20),SUBSTITUTE(IFERROR(MID([kw rough in title],FIND(" ",[kw rough in title])+1,20),[kw rough in title]),",","."))</f>
        <v>#N/A</v>
      </c>
      <c r="L6094" s="1">
        <f>IFERROR(FIND("kW",[desc]),0)</f>
        <v>0</v>
      </c>
      <c r="M6094">
        <f t="array" ref="M6094">MIN(IFERROR(FIND(IstNumbers,E6094),""))</f>
        <v>33</v>
      </c>
      <c r="N6094" s="1" t="b">
        <f>IF([first '# in desc]&lt;[pos kw in desc],MID([desc],[pos kw in desc]-7,7))</f>
        <v>0</v>
      </c>
      <c r="O60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94" s="1" t="str">
        <f>TRIM(IF([first '# in desc]&lt;[pos kw in desc],MID([desc],[pos kw in desc]-6,6),FALSE))</f>
        <v>FALSCH</v>
      </c>
      <c r="Q6094" s="1" t="b">
        <f>IF(LEN([manuell])=0,IFERROR([kw fine in title]*1,IFERROR(SUMPRODUCT(COUNTIF(IsDigits,MID([kw in desc],ROW($A$1:$A$150),1)))=LEN([kw in desc]),#N/A)),[manuell])</f>
        <v>0</v>
      </c>
      <c r="R6094" s="1" t="str">
        <f>IF([pos kw in title]&gt;0,MID(J6094,#REF!,4),IF([first '# in title]&gt;0,MID([title],[first '# in title],3),IF([first '# in title]&gt;0,MID([desc],#REF!,3),VLOOKUP([productid],$G$2:$R$1386,8))))</f>
        <v>146</v>
      </c>
      <c r="S6094" s="1" t="e">
        <f>IF([kw in desc]=[kw rough in title],[kw in desc]*1,IFERROR(LEFT([kw_dirty],3)*1,IFERROR(LEFT([kw_dirty],2)*1,"n.a.")))</f>
        <v>#N/A</v>
      </c>
      <c r="T6094" s="1"/>
      <c r="U6094" s="1" t="e">
        <f>VLOOKUP(Tabelle1[[#This Row],[productid]],Tabelle2[#All],2,FALSE)</f>
        <v>#N/A</v>
      </c>
    </row>
    <row r="6095" spans="1:21">
      <c r="A6095" t="s">
        <v>3885</v>
      </c>
      <c r="B6095">
        <v>3798</v>
      </c>
      <c r="C6095">
        <v>223861</v>
      </c>
      <c r="D6095" t="s">
        <v>9986</v>
      </c>
      <c r="E6095" t="s">
        <v>9987</v>
      </c>
      <c r="F6095">
        <v>18406</v>
      </c>
      <c r="G6095">
        <v>2286143</v>
      </c>
      <c r="H6095">
        <f t="shared" si="95"/>
        <v>0</v>
      </c>
      <c r="I6095">
        <f t="array" ref="I6095">MIN(IFERROR(FIND(IstNumbers,A6095),""))</f>
        <v>10</v>
      </c>
      <c r="J6095" s="1" t="e">
        <f>IF([first '# in title]&lt;[pos kw in title],MID([title],[pos kw in title]-6,6),#N/A)</f>
        <v>#N/A</v>
      </c>
      <c r="K6095" s="1" t="e">
        <f>IFERROR(MID(SUBSTITUTE([kw rough in title],",","."),FIND("(",[kw rough in title])+1,20),SUBSTITUTE(IFERROR(MID([kw rough in title],FIND(" ",[kw rough in title])+1,20),[kw rough in title]),",","."))</f>
        <v>#N/A</v>
      </c>
      <c r="L6095" s="1">
        <f>IFERROR(FIND("kW",[desc]),0)</f>
        <v>0</v>
      </c>
      <c r="M6095">
        <f t="array" ref="M6095">MIN(IFERROR(FIND(IstNumbers,E6095),""))</f>
        <v>30</v>
      </c>
      <c r="N6095" s="1" t="b">
        <f>IF([first '# in desc]&lt;[pos kw in desc],MID([desc],[pos kw in desc]-7,7))</f>
        <v>0</v>
      </c>
      <c r="O60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95" s="1" t="str">
        <f>TRIM(IF([first '# in desc]&lt;[pos kw in desc],MID([desc],[pos kw in desc]-6,6),FALSE))</f>
        <v>FALSCH</v>
      </c>
      <c r="Q6095" s="1" t="b">
        <f>IF(LEN([manuell])=0,IFERROR([kw fine in title]*1,IFERROR(SUMPRODUCT(COUNTIF(IsDigits,MID([kw in desc],ROW($A$1:$A$150),1)))=LEN([kw in desc]),#N/A)),[manuell])</f>
        <v>0</v>
      </c>
      <c r="R6095" s="1" t="str">
        <f>IF([pos kw in title]&gt;0,MID(J6095,#REF!,4),IF([first '# in title]&gt;0,MID([title],[first '# in title],3),IF([first '# in title]&gt;0,MID([desc],#REF!,3),VLOOKUP([productid],$G$2:$R$1386,8))))</f>
        <v>146</v>
      </c>
      <c r="S6095" s="1" t="e">
        <f>IF([kw in desc]=[kw rough in title],[kw in desc]*1,IFERROR(LEFT([kw_dirty],3)*1,IFERROR(LEFT([kw_dirty],2)*1,"n.a.")))</f>
        <v>#N/A</v>
      </c>
      <c r="T6095" s="1"/>
      <c r="U6095" s="1" t="e">
        <f>VLOOKUP(Tabelle1[[#This Row],[productid]],Tabelle2[#All],2,FALSE)</f>
        <v>#N/A</v>
      </c>
    </row>
    <row r="6096" spans="1:21" hidden="1">
      <c r="A6096" t="s">
        <v>3566</v>
      </c>
      <c r="B6096">
        <v>4125</v>
      </c>
      <c r="C6096">
        <v>289859</v>
      </c>
      <c r="D6096" t="s">
        <v>9988</v>
      </c>
      <c r="E6096" t="s">
        <v>9307</v>
      </c>
      <c r="F6096">
        <v>18406</v>
      </c>
      <c r="G6096">
        <v>1750863</v>
      </c>
      <c r="H6096">
        <f t="shared" si="95"/>
        <v>0</v>
      </c>
      <c r="I6096">
        <f t="array" ref="I6096">MIN(IFERROR(FIND(IstNumbers,A6096),""))</f>
        <v>13</v>
      </c>
      <c r="J6096" s="1" t="e">
        <f>IF([first '# in title]&lt;[pos kw in title],MID([title],[pos kw in title]-6,6),#N/A)</f>
        <v>#N/A</v>
      </c>
      <c r="K6096" s="1" t="e">
        <f>IFERROR(MID(SUBSTITUTE([kw rough in title],",","."),FIND("(",[kw rough in title])+1,20),SUBSTITUTE(IFERROR(MID([kw rough in title],FIND(" ",[kw rough in title])+1,20),[kw rough in title]),",","."))</f>
        <v>#N/A</v>
      </c>
      <c r="L6096" s="1">
        <f>IFERROR(FIND("kW",[desc]),0)</f>
        <v>70</v>
      </c>
      <c r="M6096">
        <f t="array" ref="M6096">MIN(IFERROR(FIND(IstNumbers,E6096),""))</f>
        <v>34</v>
      </c>
      <c r="N6096" s="1" t="str">
        <f>IF([first '# in desc]&lt;[pos kw in desc],MID([desc],[pos kw in desc]-7,7))</f>
        <v xml:space="preserve">­me 42 </v>
      </c>
      <c r="O60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96" s="1" t="str">
        <f>TRIM(IF([first '# in desc]&lt;[pos kw in desc],MID([desc],[pos kw in desc]-6,6),FALSE))</f>
        <v>me 42</v>
      </c>
      <c r="Q6096" s="1" t="b">
        <f>IF(LEN([manuell])=0,IFERROR([kw fine in title]*1,IFERROR(SUMPRODUCT(COUNTIF(IsDigits,MID([kw in desc],ROW($A$1:$A$150),1)))=LEN([kw in desc]),#N/A)),[manuell])</f>
        <v>0</v>
      </c>
      <c r="R6096" s="1" t="str">
        <f>IF([pos kw in title]&gt;0,MID(J6096,#REF!,4),IF([first '# in title]&gt;0,MID([title],[first '# in title],3),IF([first '# in title]&gt;0,MID([desc],#REF!,3),VLOOKUP([productid],$G$2:$R$1386,8))))</f>
        <v xml:space="preserve">42 </v>
      </c>
      <c r="S6096" s="1" t="e">
        <f>IF([kw in desc]=[kw rough in title],[kw in desc]*1,IFERROR(LEFT([kw_dirty],3)*1,IFERROR(LEFT([kw_dirty],2)*1,"n.a.")))</f>
        <v>#N/A</v>
      </c>
      <c r="T6096" s="1"/>
      <c r="U6096" s="1">
        <f>VLOOKUP(Tabelle1[[#This Row],[productid]],Tabelle2[#All],2,FALSE)</f>
        <v>42</v>
      </c>
    </row>
    <row r="6097" spans="1:21">
      <c r="A6097" t="s">
        <v>3885</v>
      </c>
      <c r="B6097">
        <v>3799</v>
      </c>
      <c r="C6097">
        <v>289859</v>
      </c>
      <c r="D6097" t="s">
        <v>9989</v>
      </c>
      <c r="E6097" t="s">
        <v>9990</v>
      </c>
      <c r="F6097">
        <v>18406</v>
      </c>
      <c r="G6097">
        <v>2286143</v>
      </c>
      <c r="H6097">
        <f t="shared" si="95"/>
        <v>0</v>
      </c>
      <c r="I6097">
        <f t="array" ref="I6097">MIN(IFERROR(FIND(IstNumbers,A6097),""))</f>
        <v>10</v>
      </c>
      <c r="J6097" s="1" t="e">
        <f>IF([first '# in title]&lt;[pos kw in title],MID([title],[pos kw in title]-6,6),#N/A)</f>
        <v>#N/A</v>
      </c>
      <c r="K6097" s="1" t="e">
        <f>IFERROR(MID(SUBSTITUTE([kw rough in title],",","."),FIND("(",[kw rough in title])+1,20),SUBSTITUTE(IFERROR(MID([kw rough in title],FIND(" ",[kw rough in title])+1,20),[kw rough in title]),",","."))</f>
        <v>#N/A</v>
      </c>
      <c r="L6097" s="1">
        <f>IFERROR(FIND("kW",[desc]),0)</f>
        <v>0</v>
      </c>
      <c r="M6097">
        <f t="array" ref="M6097">MIN(IFERROR(FIND(IstNumbers,E6097),""))</f>
        <v>33</v>
      </c>
      <c r="N6097" s="1" t="b">
        <f>IF([first '# in desc]&lt;[pos kw in desc],MID([desc],[pos kw in desc]-7,7))</f>
        <v>0</v>
      </c>
      <c r="O60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97" s="1" t="str">
        <f>TRIM(IF([first '# in desc]&lt;[pos kw in desc],MID([desc],[pos kw in desc]-6,6),FALSE))</f>
        <v>FALSCH</v>
      </c>
      <c r="Q6097" s="1" t="b">
        <f>IF(LEN([manuell])=0,IFERROR([kw fine in title]*1,IFERROR(SUMPRODUCT(COUNTIF(IsDigits,MID([kw in desc],ROW($A$1:$A$150),1)))=LEN([kw in desc]),#N/A)),[manuell])</f>
        <v>0</v>
      </c>
      <c r="R6097" s="1" t="str">
        <f>IF([pos kw in title]&gt;0,MID(J6097,#REF!,4),IF([first '# in title]&gt;0,MID([title],[first '# in title],3),IF([first '# in title]&gt;0,MID([desc],#REF!,3),VLOOKUP([productid],$G$2:$R$1386,8))))</f>
        <v>146</v>
      </c>
      <c r="S6097" s="1" t="e">
        <f>IF([kw in desc]=[kw rough in title],[kw in desc]*1,IFERROR(LEFT([kw_dirty],3)*1,IFERROR(LEFT([kw_dirty],2)*1,"n.a.")))</f>
        <v>#N/A</v>
      </c>
      <c r="T6097" s="1"/>
      <c r="U6097" s="1" t="e">
        <f>VLOOKUP(Tabelle1[[#This Row],[productid]],Tabelle2[#All],2,FALSE)</f>
        <v>#N/A</v>
      </c>
    </row>
    <row r="6098" spans="1:21" hidden="1">
      <c r="A6098" t="s">
        <v>3566</v>
      </c>
      <c r="B6098">
        <v>4125</v>
      </c>
      <c r="C6098">
        <v>289859</v>
      </c>
      <c r="D6098" t="s">
        <v>9991</v>
      </c>
      <c r="E6098" t="s">
        <v>9296</v>
      </c>
      <c r="F6098">
        <v>18406</v>
      </c>
      <c r="G6098">
        <v>1750863</v>
      </c>
      <c r="H6098">
        <f t="shared" si="95"/>
        <v>0</v>
      </c>
      <c r="I6098">
        <f t="array" ref="I6098">MIN(IFERROR(FIND(IstNumbers,A6098),""))</f>
        <v>13</v>
      </c>
      <c r="J6098" s="1" t="e">
        <f>IF([first '# in title]&lt;[pos kw in title],MID([title],[pos kw in title]-6,6),#N/A)</f>
        <v>#N/A</v>
      </c>
      <c r="K6098" s="1" t="e">
        <f>IFERROR(MID(SUBSTITUTE([kw rough in title],",","."),FIND("(",[kw rough in title])+1,20),SUBSTITUTE(IFERROR(MID([kw rough in title],FIND(" ",[kw rough in title])+1,20),[kw rough in title]),",","."))</f>
        <v>#N/A</v>
      </c>
      <c r="L6098" s="1">
        <f>IFERROR(FIND("kW",[desc]),0)</f>
        <v>70</v>
      </c>
      <c r="M6098">
        <f t="array" ref="M6098">MIN(IFERROR(FIND(IstNumbers,E6098),""))</f>
        <v>34</v>
      </c>
      <c r="N6098" s="1" t="str">
        <f>IF([first '# in desc]&lt;[pos kw in desc],MID([desc],[pos kw in desc]-7,7))</f>
        <v xml:space="preserve">­me 42 </v>
      </c>
      <c r="O60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098" s="1" t="str">
        <f>TRIM(IF([first '# in desc]&lt;[pos kw in desc],MID([desc],[pos kw in desc]-6,6),FALSE))</f>
        <v>me 42</v>
      </c>
      <c r="Q6098" s="1" t="b">
        <f>IF(LEN([manuell])=0,IFERROR([kw fine in title]*1,IFERROR(SUMPRODUCT(COUNTIF(IsDigits,MID([kw in desc],ROW($A$1:$A$150),1)))=LEN([kw in desc]),#N/A)),[manuell])</f>
        <v>0</v>
      </c>
      <c r="R6098" s="1" t="str">
        <f>IF([pos kw in title]&gt;0,MID(J6098,#REF!,4),IF([first '# in title]&gt;0,MID([title],[first '# in title],3),IF([first '# in title]&gt;0,MID([desc],#REF!,3),VLOOKUP([productid],$G$2:$R$1386,8))))</f>
        <v xml:space="preserve">42 </v>
      </c>
      <c r="S6098" s="1" t="e">
        <f>IF([kw in desc]=[kw rough in title],[kw in desc]*1,IFERROR(LEFT([kw_dirty],3)*1,IFERROR(LEFT([kw_dirty],2)*1,"n.a.")))</f>
        <v>#N/A</v>
      </c>
      <c r="T6098" s="1"/>
      <c r="U6098" s="1">
        <f>VLOOKUP(Tabelle1[[#This Row],[productid]],Tabelle2[#All],2,FALSE)</f>
        <v>42</v>
      </c>
    </row>
    <row r="6099" spans="1:21">
      <c r="A6099" t="s">
        <v>3885</v>
      </c>
      <c r="B6099">
        <v>3800</v>
      </c>
      <c r="C6099">
        <v>289859</v>
      </c>
      <c r="D6099" t="s">
        <v>9992</v>
      </c>
      <c r="E6099" t="s">
        <v>9993</v>
      </c>
      <c r="F6099">
        <v>18406</v>
      </c>
      <c r="G6099">
        <v>2286143</v>
      </c>
      <c r="H6099">
        <f t="shared" si="95"/>
        <v>0</v>
      </c>
      <c r="I6099">
        <f t="array" ref="I6099">MIN(IFERROR(FIND(IstNumbers,A6099),""))</f>
        <v>10</v>
      </c>
      <c r="J6099" s="1" t="e">
        <f>IF([first '# in title]&lt;[pos kw in title],MID([title],[pos kw in title]-6,6),#N/A)</f>
        <v>#N/A</v>
      </c>
      <c r="K6099" s="1" t="e">
        <f>IFERROR(MID(SUBSTITUTE([kw rough in title],",","."),FIND("(",[kw rough in title])+1,20),SUBSTITUTE(IFERROR(MID([kw rough in title],FIND(" ",[kw rough in title])+1,20),[kw rough in title]),",","."))</f>
        <v>#N/A</v>
      </c>
      <c r="L6099" s="1">
        <f>IFERROR(FIND("kW",[desc]),0)</f>
        <v>0</v>
      </c>
      <c r="M6099">
        <f t="array" ref="M6099">MIN(IFERROR(FIND(IstNumbers,E6099),""))</f>
        <v>33</v>
      </c>
      <c r="N6099" s="1" t="b">
        <f>IF([first '# in desc]&lt;[pos kw in desc],MID([desc],[pos kw in desc]-7,7))</f>
        <v>0</v>
      </c>
      <c r="O60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099" s="1" t="str">
        <f>TRIM(IF([first '# in desc]&lt;[pos kw in desc],MID([desc],[pos kw in desc]-6,6),FALSE))</f>
        <v>FALSCH</v>
      </c>
      <c r="Q6099" s="1" t="b">
        <f>IF(LEN([manuell])=0,IFERROR([kw fine in title]*1,IFERROR(SUMPRODUCT(COUNTIF(IsDigits,MID([kw in desc],ROW($A$1:$A$150),1)))=LEN([kw in desc]),#N/A)),[manuell])</f>
        <v>0</v>
      </c>
      <c r="R6099" s="1" t="str">
        <f>IF([pos kw in title]&gt;0,MID(J6099,#REF!,4),IF([first '# in title]&gt;0,MID([title],[first '# in title],3),IF([first '# in title]&gt;0,MID([desc],#REF!,3),VLOOKUP([productid],$G$2:$R$1386,8))))</f>
        <v>146</v>
      </c>
      <c r="S6099" s="1" t="e">
        <f>IF([kw in desc]=[kw rough in title],[kw in desc]*1,IFERROR(LEFT([kw_dirty],3)*1,IFERROR(LEFT([kw_dirty],2)*1,"n.a.")))</f>
        <v>#N/A</v>
      </c>
      <c r="T6099" s="1"/>
      <c r="U6099" s="1" t="e">
        <f>VLOOKUP(Tabelle1[[#This Row],[productid]],Tabelle2[#All],2,FALSE)</f>
        <v>#N/A</v>
      </c>
    </row>
    <row r="6100" spans="1:21" hidden="1">
      <c r="A6100" t="s">
        <v>3566</v>
      </c>
      <c r="B6100">
        <v>4125</v>
      </c>
      <c r="C6100">
        <v>289859</v>
      </c>
      <c r="D6100" t="s">
        <v>9994</v>
      </c>
      <c r="E6100" t="s">
        <v>9301</v>
      </c>
      <c r="F6100">
        <v>18406</v>
      </c>
      <c r="G6100">
        <v>1750863</v>
      </c>
      <c r="H6100">
        <f t="shared" si="95"/>
        <v>0</v>
      </c>
      <c r="I6100">
        <f t="array" ref="I6100">MIN(IFERROR(FIND(IstNumbers,A6100),""))</f>
        <v>13</v>
      </c>
      <c r="J6100" s="1" t="e">
        <f>IF([first '# in title]&lt;[pos kw in title],MID([title],[pos kw in title]-6,6),#N/A)</f>
        <v>#N/A</v>
      </c>
      <c r="K6100" s="1" t="e">
        <f>IFERROR(MID(SUBSTITUTE([kw rough in title],",","."),FIND("(",[kw rough in title])+1,20),SUBSTITUTE(IFERROR(MID([kw rough in title],FIND(" ",[kw rough in title])+1,20),[kw rough in title]),",","."))</f>
        <v>#N/A</v>
      </c>
      <c r="L6100" s="1">
        <f>IFERROR(FIND("kW",[desc]),0)</f>
        <v>70</v>
      </c>
      <c r="M6100">
        <f t="array" ref="M6100">MIN(IFERROR(FIND(IstNumbers,E6100),""))</f>
        <v>34</v>
      </c>
      <c r="N6100" s="1" t="str">
        <f>IF([first '# in desc]&lt;[pos kw in desc],MID([desc],[pos kw in desc]-7,7))</f>
        <v xml:space="preserve">­me 42 </v>
      </c>
      <c r="O61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00" s="1" t="str">
        <f>TRIM(IF([first '# in desc]&lt;[pos kw in desc],MID([desc],[pos kw in desc]-6,6),FALSE))</f>
        <v>me 42</v>
      </c>
      <c r="Q6100" s="1" t="b">
        <f>IF(LEN([manuell])=0,IFERROR([kw fine in title]*1,IFERROR(SUMPRODUCT(COUNTIF(IsDigits,MID([kw in desc],ROW($A$1:$A$150),1)))=LEN([kw in desc]),#N/A)),[manuell])</f>
        <v>0</v>
      </c>
      <c r="R6100" s="1" t="str">
        <f>IF([pos kw in title]&gt;0,MID(J6100,#REF!,4),IF([first '# in title]&gt;0,MID([title],[first '# in title],3),IF([first '# in title]&gt;0,MID([desc],#REF!,3),VLOOKUP([productid],$G$2:$R$1386,8))))</f>
        <v xml:space="preserve">42 </v>
      </c>
      <c r="S6100" s="1" t="e">
        <f>IF([kw in desc]=[kw rough in title],[kw in desc]*1,IFERROR(LEFT([kw_dirty],3)*1,IFERROR(LEFT([kw_dirty],2)*1,"n.a.")))</f>
        <v>#N/A</v>
      </c>
      <c r="T6100" s="1"/>
      <c r="U6100" s="1">
        <f>VLOOKUP(Tabelle1[[#This Row],[productid]],Tabelle2[#All],2,FALSE)</f>
        <v>42</v>
      </c>
    </row>
    <row r="6101" spans="1:21">
      <c r="A6101" t="s">
        <v>3885</v>
      </c>
      <c r="B6101">
        <v>3800</v>
      </c>
      <c r="C6101">
        <v>289859</v>
      </c>
      <c r="D6101" t="s">
        <v>9995</v>
      </c>
      <c r="E6101" t="s">
        <v>9996</v>
      </c>
      <c r="F6101">
        <v>18406</v>
      </c>
      <c r="G6101">
        <v>2286143</v>
      </c>
      <c r="H6101">
        <f t="shared" si="95"/>
        <v>0</v>
      </c>
      <c r="I6101">
        <f t="array" ref="I6101">MIN(IFERROR(FIND(IstNumbers,A6101),""))</f>
        <v>10</v>
      </c>
      <c r="J6101" s="1" t="e">
        <f>IF([first '# in title]&lt;[pos kw in title],MID([title],[pos kw in title]-6,6),#N/A)</f>
        <v>#N/A</v>
      </c>
      <c r="K6101" s="1" t="e">
        <f>IFERROR(MID(SUBSTITUTE([kw rough in title],",","."),FIND("(",[kw rough in title])+1,20),SUBSTITUTE(IFERROR(MID([kw rough in title],FIND(" ",[kw rough in title])+1,20),[kw rough in title]),",","."))</f>
        <v>#N/A</v>
      </c>
      <c r="L6101" s="1">
        <f>IFERROR(FIND("kW",[desc]),0)</f>
        <v>0</v>
      </c>
      <c r="M6101">
        <f t="array" ref="M6101">MIN(IFERROR(FIND(IstNumbers,E6101),""))</f>
        <v>33</v>
      </c>
      <c r="N6101" s="1" t="b">
        <f>IF([first '# in desc]&lt;[pos kw in desc],MID([desc],[pos kw in desc]-7,7))</f>
        <v>0</v>
      </c>
      <c r="O61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01" s="1" t="str">
        <f>TRIM(IF([first '# in desc]&lt;[pos kw in desc],MID([desc],[pos kw in desc]-6,6),FALSE))</f>
        <v>FALSCH</v>
      </c>
      <c r="Q6101" s="1" t="b">
        <f>IF(LEN([manuell])=0,IFERROR([kw fine in title]*1,IFERROR(SUMPRODUCT(COUNTIF(IsDigits,MID([kw in desc],ROW($A$1:$A$150),1)))=LEN([kw in desc]),#N/A)),[manuell])</f>
        <v>0</v>
      </c>
      <c r="R6101" s="1" t="str">
        <f>IF([pos kw in title]&gt;0,MID(J6101,#REF!,4),IF([first '# in title]&gt;0,MID([title],[first '# in title],3),IF([first '# in title]&gt;0,MID([desc],#REF!,3),VLOOKUP([productid],$G$2:$R$1386,8))))</f>
        <v>146</v>
      </c>
      <c r="S6101" s="1" t="e">
        <f>IF([kw in desc]=[kw rough in title],[kw in desc]*1,IFERROR(LEFT([kw_dirty],3)*1,IFERROR(LEFT([kw_dirty],2)*1,"n.a.")))</f>
        <v>#N/A</v>
      </c>
      <c r="T6101" s="1"/>
      <c r="U6101" s="1" t="e">
        <f>VLOOKUP(Tabelle1[[#This Row],[productid]],Tabelle2[#All],2,FALSE)</f>
        <v>#N/A</v>
      </c>
    </row>
    <row r="6102" spans="1:21" hidden="1">
      <c r="A6102" t="s">
        <v>3566</v>
      </c>
      <c r="B6102">
        <v>4130</v>
      </c>
      <c r="C6102">
        <v>289859</v>
      </c>
      <c r="D6102" t="s">
        <v>9997</v>
      </c>
      <c r="E6102" t="s">
        <v>9313</v>
      </c>
      <c r="F6102">
        <v>18406</v>
      </c>
      <c r="G6102">
        <v>1750863</v>
      </c>
      <c r="H6102">
        <f t="shared" si="95"/>
        <v>0</v>
      </c>
      <c r="I6102">
        <f t="array" ref="I6102">MIN(IFERROR(FIND(IstNumbers,A6102),""))</f>
        <v>13</v>
      </c>
      <c r="J6102" s="1" t="e">
        <f>IF([first '# in title]&lt;[pos kw in title],MID([title],[pos kw in title]-6,6),#N/A)</f>
        <v>#N/A</v>
      </c>
      <c r="K6102" s="1" t="e">
        <f>IFERROR(MID(SUBSTITUTE([kw rough in title],",","."),FIND("(",[kw rough in title])+1,20),SUBSTITUTE(IFERROR(MID([kw rough in title],FIND(" ",[kw rough in title])+1,20),[kw rough in title]),",","."))</f>
        <v>#N/A</v>
      </c>
      <c r="L6102" s="1">
        <f>IFERROR(FIND("kW",[desc]),0)</f>
        <v>70</v>
      </c>
      <c r="M6102">
        <f t="array" ref="M6102">MIN(IFERROR(FIND(IstNumbers,E6102),""))</f>
        <v>34</v>
      </c>
      <c r="N6102" s="1" t="str">
        <f>IF([first '# in desc]&lt;[pos kw in desc],MID([desc],[pos kw in desc]-7,7))</f>
        <v xml:space="preserve">­me 42 </v>
      </c>
      <c r="O61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02" s="1" t="str">
        <f>TRIM(IF([first '# in desc]&lt;[pos kw in desc],MID([desc],[pos kw in desc]-6,6),FALSE))</f>
        <v>me 42</v>
      </c>
      <c r="Q6102" s="1" t="b">
        <f>IF(LEN([manuell])=0,IFERROR([kw fine in title]*1,IFERROR(SUMPRODUCT(COUNTIF(IsDigits,MID([kw in desc],ROW($A$1:$A$150),1)))=LEN([kw in desc]),#N/A)),[manuell])</f>
        <v>0</v>
      </c>
      <c r="R6102" s="1" t="str">
        <f>IF([pos kw in title]&gt;0,MID(J6102,#REF!,4),IF([first '# in title]&gt;0,MID([title],[first '# in title],3),IF([first '# in title]&gt;0,MID([desc],#REF!,3),VLOOKUP([productid],$G$2:$R$1386,8))))</f>
        <v xml:space="preserve">42 </v>
      </c>
      <c r="S6102" s="1" t="e">
        <f>IF([kw in desc]=[kw rough in title],[kw in desc]*1,IFERROR(LEFT([kw_dirty],3)*1,IFERROR(LEFT([kw_dirty],2)*1,"n.a.")))</f>
        <v>#N/A</v>
      </c>
      <c r="T6102" s="1"/>
      <c r="U6102" s="1">
        <f>VLOOKUP(Tabelle1[[#This Row],[productid]],Tabelle2[#All],2,FALSE)</f>
        <v>42</v>
      </c>
    </row>
    <row r="6103" spans="1:21">
      <c r="A6103" t="s">
        <v>3885</v>
      </c>
      <c r="B6103">
        <v>3800</v>
      </c>
      <c r="C6103">
        <v>289859</v>
      </c>
      <c r="D6103" t="s">
        <v>9998</v>
      </c>
      <c r="E6103" t="s">
        <v>9999</v>
      </c>
      <c r="F6103">
        <v>18406</v>
      </c>
      <c r="G6103">
        <v>2286143</v>
      </c>
      <c r="H6103">
        <f t="shared" si="95"/>
        <v>0</v>
      </c>
      <c r="I6103">
        <f t="array" ref="I6103">MIN(IFERROR(FIND(IstNumbers,A6103),""))</f>
        <v>10</v>
      </c>
      <c r="J6103" s="1" t="e">
        <f>IF([first '# in title]&lt;[pos kw in title],MID([title],[pos kw in title]-6,6),#N/A)</f>
        <v>#N/A</v>
      </c>
      <c r="K6103" s="1" t="e">
        <f>IFERROR(MID(SUBSTITUTE([kw rough in title],",","."),FIND("(",[kw rough in title])+1,20),SUBSTITUTE(IFERROR(MID([kw rough in title],FIND(" ",[kw rough in title])+1,20),[kw rough in title]),",","."))</f>
        <v>#N/A</v>
      </c>
      <c r="L6103" s="1">
        <f>IFERROR(FIND("kW",[desc]),0)</f>
        <v>0</v>
      </c>
      <c r="M6103">
        <f t="array" ref="M6103">MIN(IFERROR(FIND(IstNumbers,E6103),""))</f>
        <v>33</v>
      </c>
      <c r="N6103" s="1" t="b">
        <f>IF([first '# in desc]&lt;[pos kw in desc],MID([desc],[pos kw in desc]-7,7))</f>
        <v>0</v>
      </c>
      <c r="O61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03" s="1" t="str">
        <f>TRIM(IF([first '# in desc]&lt;[pos kw in desc],MID([desc],[pos kw in desc]-6,6),FALSE))</f>
        <v>FALSCH</v>
      </c>
      <c r="Q6103" s="1" t="b">
        <f>IF(LEN([manuell])=0,IFERROR([kw fine in title]*1,IFERROR(SUMPRODUCT(COUNTIF(IsDigits,MID([kw in desc],ROW($A$1:$A$150),1)))=LEN([kw in desc]),#N/A)),[manuell])</f>
        <v>0</v>
      </c>
      <c r="R6103" s="1" t="str">
        <f>IF([pos kw in title]&gt;0,MID(J6103,#REF!,4),IF([first '# in title]&gt;0,MID([title],[first '# in title],3),IF([first '# in title]&gt;0,MID([desc],#REF!,3),VLOOKUP([productid],$G$2:$R$1386,8))))</f>
        <v>146</v>
      </c>
      <c r="S6103" s="1" t="e">
        <f>IF([kw in desc]=[kw rough in title],[kw in desc]*1,IFERROR(LEFT([kw_dirty],3)*1,IFERROR(LEFT([kw_dirty],2)*1,"n.a.")))</f>
        <v>#N/A</v>
      </c>
      <c r="T6103" s="1"/>
      <c r="U6103" s="1" t="e">
        <f>VLOOKUP(Tabelle1[[#This Row],[productid]],Tabelle2[#All],2,FALSE)</f>
        <v>#N/A</v>
      </c>
    </row>
    <row r="6104" spans="1:21" hidden="1">
      <c r="A6104" t="s">
        <v>3566</v>
      </c>
      <c r="B6104">
        <v>4130</v>
      </c>
      <c r="C6104">
        <v>289859</v>
      </c>
      <c r="D6104" t="s">
        <v>10000</v>
      </c>
      <c r="E6104" t="s">
        <v>9310</v>
      </c>
      <c r="F6104">
        <v>18406</v>
      </c>
      <c r="G6104">
        <v>1750863</v>
      </c>
      <c r="H6104">
        <f t="shared" si="95"/>
        <v>0</v>
      </c>
      <c r="I6104">
        <f t="array" ref="I6104">MIN(IFERROR(FIND(IstNumbers,A6104),""))</f>
        <v>13</v>
      </c>
      <c r="J6104" s="1" t="e">
        <f>IF([first '# in title]&lt;[pos kw in title],MID([title],[pos kw in title]-6,6),#N/A)</f>
        <v>#N/A</v>
      </c>
      <c r="K6104" s="1" t="e">
        <f>IFERROR(MID(SUBSTITUTE([kw rough in title],",","."),FIND("(",[kw rough in title])+1,20),SUBSTITUTE(IFERROR(MID([kw rough in title],FIND(" ",[kw rough in title])+1,20),[kw rough in title]),",","."))</f>
        <v>#N/A</v>
      </c>
      <c r="L6104" s="1">
        <f>IFERROR(FIND("kW",[desc]),0)</f>
        <v>70</v>
      </c>
      <c r="M6104">
        <f t="array" ref="M6104">MIN(IFERROR(FIND(IstNumbers,E6104),""))</f>
        <v>34</v>
      </c>
      <c r="N6104" s="1" t="str">
        <f>IF([first '# in desc]&lt;[pos kw in desc],MID([desc],[pos kw in desc]-7,7))</f>
        <v xml:space="preserve">­me 42 </v>
      </c>
      <c r="O61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04" s="1" t="str">
        <f>TRIM(IF([first '# in desc]&lt;[pos kw in desc],MID([desc],[pos kw in desc]-6,6),FALSE))</f>
        <v>me 42</v>
      </c>
      <c r="Q6104" s="1" t="b">
        <f>IF(LEN([manuell])=0,IFERROR([kw fine in title]*1,IFERROR(SUMPRODUCT(COUNTIF(IsDigits,MID([kw in desc],ROW($A$1:$A$150),1)))=LEN([kw in desc]),#N/A)),[manuell])</f>
        <v>0</v>
      </c>
      <c r="R6104" s="1" t="str">
        <f>IF([pos kw in title]&gt;0,MID(J6104,#REF!,4),IF([first '# in title]&gt;0,MID([title],[first '# in title],3),IF([first '# in title]&gt;0,MID([desc],#REF!,3),VLOOKUP([productid],$G$2:$R$1386,8))))</f>
        <v xml:space="preserve">42 </v>
      </c>
      <c r="S6104" s="1" t="e">
        <f>IF([kw in desc]=[kw rough in title],[kw in desc]*1,IFERROR(LEFT([kw_dirty],3)*1,IFERROR(LEFT([kw_dirty],2)*1,"n.a.")))</f>
        <v>#N/A</v>
      </c>
      <c r="T6104" s="1"/>
      <c r="U6104" s="1">
        <f>VLOOKUP(Tabelle1[[#This Row],[productid]],Tabelle2[#All],2,FALSE)</f>
        <v>42</v>
      </c>
    </row>
    <row r="6105" spans="1:21">
      <c r="A6105" t="s">
        <v>3885</v>
      </c>
      <c r="B6105">
        <v>3800</v>
      </c>
      <c r="C6105">
        <v>289859</v>
      </c>
      <c r="D6105" t="s">
        <v>10001</v>
      </c>
      <c r="E6105" t="s">
        <v>10002</v>
      </c>
      <c r="F6105">
        <v>18406</v>
      </c>
      <c r="G6105">
        <v>2286143</v>
      </c>
      <c r="H6105">
        <f t="shared" si="95"/>
        <v>0</v>
      </c>
      <c r="I6105">
        <f t="array" ref="I6105">MIN(IFERROR(FIND(IstNumbers,A6105),""))</f>
        <v>10</v>
      </c>
      <c r="J6105" s="1" t="e">
        <f>IF([first '# in title]&lt;[pos kw in title],MID([title],[pos kw in title]-6,6),#N/A)</f>
        <v>#N/A</v>
      </c>
      <c r="K6105" s="1" t="e">
        <f>IFERROR(MID(SUBSTITUTE([kw rough in title],",","."),FIND("(",[kw rough in title])+1,20),SUBSTITUTE(IFERROR(MID([kw rough in title],FIND(" ",[kw rough in title])+1,20),[kw rough in title]),",","."))</f>
        <v>#N/A</v>
      </c>
      <c r="L6105" s="1">
        <f>IFERROR(FIND("kW",[desc]),0)</f>
        <v>0</v>
      </c>
      <c r="M6105">
        <f t="array" ref="M6105">MIN(IFERROR(FIND(IstNumbers,E6105),""))</f>
        <v>33</v>
      </c>
      <c r="N6105" s="1" t="b">
        <f>IF([first '# in desc]&lt;[pos kw in desc],MID([desc],[pos kw in desc]-7,7))</f>
        <v>0</v>
      </c>
      <c r="O61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05" s="1" t="str">
        <f>TRIM(IF([first '# in desc]&lt;[pos kw in desc],MID([desc],[pos kw in desc]-6,6),FALSE))</f>
        <v>FALSCH</v>
      </c>
      <c r="Q6105" s="1" t="b">
        <f>IF(LEN([manuell])=0,IFERROR([kw fine in title]*1,IFERROR(SUMPRODUCT(COUNTIF(IsDigits,MID([kw in desc],ROW($A$1:$A$150),1)))=LEN([kw in desc]),#N/A)),[manuell])</f>
        <v>0</v>
      </c>
      <c r="R6105" s="1" t="str">
        <f>IF([pos kw in title]&gt;0,MID(J6105,#REF!,4),IF([first '# in title]&gt;0,MID([title],[first '# in title],3),IF([first '# in title]&gt;0,MID([desc],#REF!,3),VLOOKUP([productid],$G$2:$R$1386,8))))</f>
        <v>146</v>
      </c>
      <c r="S6105" s="1" t="e">
        <f>IF([kw in desc]=[kw rough in title],[kw in desc]*1,IFERROR(LEFT([kw_dirty],3)*1,IFERROR(LEFT([kw_dirty],2)*1,"n.a.")))</f>
        <v>#N/A</v>
      </c>
      <c r="T6105" s="1"/>
      <c r="U6105" s="1" t="e">
        <f>VLOOKUP(Tabelle1[[#This Row],[productid]],Tabelle2[#All],2,FALSE)</f>
        <v>#N/A</v>
      </c>
    </row>
    <row r="6106" spans="1:21" hidden="1">
      <c r="A6106" t="s">
        <v>3566</v>
      </c>
      <c r="B6106">
        <v>4135</v>
      </c>
      <c r="C6106">
        <v>289859</v>
      </c>
      <c r="D6106" t="s">
        <v>10003</v>
      </c>
      <c r="E6106" t="s">
        <v>9316</v>
      </c>
      <c r="F6106">
        <v>18406</v>
      </c>
      <c r="G6106">
        <v>1750863</v>
      </c>
      <c r="H6106">
        <f t="shared" si="95"/>
        <v>0</v>
      </c>
      <c r="I6106">
        <f t="array" ref="I6106">MIN(IFERROR(FIND(IstNumbers,A6106),""))</f>
        <v>13</v>
      </c>
      <c r="J6106" s="1" t="e">
        <f>IF([first '# in title]&lt;[pos kw in title],MID([title],[pos kw in title]-6,6),#N/A)</f>
        <v>#N/A</v>
      </c>
      <c r="K6106" s="1" t="e">
        <f>IFERROR(MID(SUBSTITUTE([kw rough in title],",","."),FIND("(",[kw rough in title])+1,20),SUBSTITUTE(IFERROR(MID([kw rough in title],FIND(" ",[kw rough in title])+1,20),[kw rough in title]),",","."))</f>
        <v>#N/A</v>
      </c>
      <c r="L6106" s="1">
        <f>IFERROR(FIND("kW",[desc]),0)</f>
        <v>70</v>
      </c>
      <c r="M6106">
        <f t="array" ref="M6106">MIN(IFERROR(FIND(IstNumbers,E6106),""))</f>
        <v>34</v>
      </c>
      <c r="N6106" s="1" t="str">
        <f>IF([first '# in desc]&lt;[pos kw in desc],MID([desc],[pos kw in desc]-7,7))</f>
        <v xml:space="preserve">­me 42 </v>
      </c>
      <c r="O61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06" s="1" t="str">
        <f>TRIM(IF([first '# in desc]&lt;[pos kw in desc],MID([desc],[pos kw in desc]-6,6),FALSE))</f>
        <v>me 42</v>
      </c>
      <c r="Q6106" s="1" t="b">
        <f>IF(LEN([manuell])=0,IFERROR([kw fine in title]*1,IFERROR(SUMPRODUCT(COUNTIF(IsDigits,MID([kw in desc],ROW($A$1:$A$150),1)))=LEN([kw in desc]),#N/A)),[manuell])</f>
        <v>0</v>
      </c>
      <c r="R6106" s="1" t="str">
        <f>IF([pos kw in title]&gt;0,MID(J6106,#REF!,4),IF([first '# in title]&gt;0,MID([title],[first '# in title],3),IF([first '# in title]&gt;0,MID([desc],#REF!,3),VLOOKUP([productid],$G$2:$R$1386,8))))</f>
        <v xml:space="preserve">42 </v>
      </c>
      <c r="S6106" s="1" t="e">
        <f>IF([kw in desc]=[kw rough in title],[kw in desc]*1,IFERROR(LEFT([kw_dirty],3)*1,IFERROR(LEFT([kw_dirty],2)*1,"n.a.")))</f>
        <v>#N/A</v>
      </c>
      <c r="T6106" s="1"/>
      <c r="U6106" s="1">
        <f>VLOOKUP(Tabelle1[[#This Row],[productid]],Tabelle2[#All],2,FALSE)</f>
        <v>42</v>
      </c>
    </row>
    <row r="6107" spans="1:21">
      <c r="A6107" t="s">
        <v>3885</v>
      </c>
      <c r="B6107">
        <v>3800</v>
      </c>
      <c r="C6107">
        <v>289859</v>
      </c>
      <c r="D6107" t="s">
        <v>10004</v>
      </c>
      <c r="E6107" t="s">
        <v>10005</v>
      </c>
      <c r="F6107">
        <v>18406</v>
      </c>
      <c r="G6107">
        <v>2286143</v>
      </c>
      <c r="H6107">
        <f t="shared" si="95"/>
        <v>0</v>
      </c>
      <c r="I6107">
        <f t="array" ref="I6107">MIN(IFERROR(FIND(IstNumbers,A6107),""))</f>
        <v>10</v>
      </c>
      <c r="J6107" s="1" t="e">
        <f>IF([first '# in title]&lt;[pos kw in title],MID([title],[pos kw in title]-6,6),#N/A)</f>
        <v>#N/A</v>
      </c>
      <c r="K6107" s="1" t="e">
        <f>IFERROR(MID(SUBSTITUTE([kw rough in title],",","."),FIND("(",[kw rough in title])+1,20),SUBSTITUTE(IFERROR(MID([kw rough in title],FIND(" ",[kw rough in title])+1,20),[kw rough in title]),",","."))</f>
        <v>#N/A</v>
      </c>
      <c r="L6107" s="1">
        <f>IFERROR(FIND("kW",[desc]),0)</f>
        <v>0</v>
      </c>
      <c r="M6107">
        <f t="array" ref="M6107">MIN(IFERROR(FIND(IstNumbers,E6107),""))</f>
        <v>33</v>
      </c>
      <c r="N6107" s="1" t="b">
        <f>IF([first '# in desc]&lt;[pos kw in desc],MID([desc],[pos kw in desc]-7,7))</f>
        <v>0</v>
      </c>
      <c r="O61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07" s="1" t="str">
        <f>TRIM(IF([first '# in desc]&lt;[pos kw in desc],MID([desc],[pos kw in desc]-6,6),FALSE))</f>
        <v>FALSCH</v>
      </c>
      <c r="Q6107" s="1" t="b">
        <f>IF(LEN([manuell])=0,IFERROR([kw fine in title]*1,IFERROR(SUMPRODUCT(COUNTIF(IsDigits,MID([kw in desc],ROW($A$1:$A$150),1)))=LEN([kw in desc]),#N/A)),[manuell])</f>
        <v>0</v>
      </c>
      <c r="R6107" s="1" t="str">
        <f>IF([pos kw in title]&gt;0,MID(J6107,#REF!,4),IF([first '# in title]&gt;0,MID([title],[first '# in title],3),IF([first '# in title]&gt;0,MID([desc],#REF!,3),VLOOKUP([productid],$G$2:$R$1386,8))))</f>
        <v>146</v>
      </c>
      <c r="S6107" s="1" t="e">
        <f>IF([kw in desc]=[kw rough in title],[kw in desc]*1,IFERROR(LEFT([kw_dirty],3)*1,IFERROR(LEFT([kw_dirty],2)*1,"n.a.")))</f>
        <v>#N/A</v>
      </c>
      <c r="T6107" s="1"/>
      <c r="U6107" s="1" t="e">
        <f>VLOOKUP(Tabelle1[[#This Row],[productid]],Tabelle2[#All],2,FALSE)</f>
        <v>#N/A</v>
      </c>
    </row>
    <row r="6108" spans="1:21" hidden="1">
      <c r="A6108" t="s">
        <v>3566</v>
      </c>
      <c r="B6108">
        <v>4140</v>
      </c>
      <c r="C6108">
        <v>289859</v>
      </c>
      <c r="D6108" t="s">
        <v>10006</v>
      </c>
      <c r="E6108" t="s">
        <v>9319</v>
      </c>
      <c r="F6108">
        <v>18406</v>
      </c>
      <c r="G6108">
        <v>1750863</v>
      </c>
      <c r="H6108">
        <f t="shared" si="95"/>
        <v>0</v>
      </c>
      <c r="I6108">
        <f t="array" ref="I6108">MIN(IFERROR(FIND(IstNumbers,A6108),""))</f>
        <v>13</v>
      </c>
      <c r="J6108" s="1" t="e">
        <f>IF([first '# in title]&lt;[pos kw in title],MID([title],[pos kw in title]-6,6),#N/A)</f>
        <v>#N/A</v>
      </c>
      <c r="K6108" s="1" t="e">
        <f>IFERROR(MID(SUBSTITUTE([kw rough in title],",","."),FIND("(",[kw rough in title])+1,20),SUBSTITUTE(IFERROR(MID([kw rough in title],FIND(" ",[kw rough in title])+1,20),[kw rough in title]),",","."))</f>
        <v>#N/A</v>
      </c>
      <c r="L6108" s="1">
        <f>IFERROR(FIND("kW",[desc]),0)</f>
        <v>70</v>
      </c>
      <c r="M6108">
        <f t="array" ref="M6108">MIN(IFERROR(FIND(IstNumbers,E6108),""))</f>
        <v>34</v>
      </c>
      <c r="N6108" s="1" t="str">
        <f>IF([first '# in desc]&lt;[pos kw in desc],MID([desc],[pos kw in desc]-7,7))</f>
        <v xml:space="preserve">­me 42 </v>
      </c>
      <c r="O61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08" s="1" t="str">
        <f>TRIM(IF([first '# in desc]&lt;[pos kw in desc],MID([desc],[pos kw in desc]-6,6),FALSE))</f>
        <v>me 42</v>
      </c>
      <c r="Q6108" s="1" t="b">
        <f>IF(LEN([manuell])=0,IFERROR([kw fine in title]*1,IFERROR(SUMPRODUCT(COUNTIF(IsDigits,MID([kw in desc],ROW($A$1:$A$150),1)))=LEN([kw in desc]),#N/A)),[manuell])</f>
        <v>0</v>
      </c>
      <c r="R6108" s="1" t="str">
        <f>IF([pos kw in title]&gt;0,MID(J6108,#REF!,4),IF([first '# in title]&gt;0,MID([title],[first '# in title],3),IF([first '# in title]&gt;0,MID([desc],#REF!,3),VLOOKUP([productid],$G$2:$R$1386,8))))</f>
        <v xml:space="preserve">42 </v>
      </c>
      <c r="S6108" s="1" t="e">
        <f>IF([kw in desc]=[kw rough in title],[kw in desc]*1,IFERROR(LEFT([kw_dirty],3)*1,IFERROR(LEFT([kw_dirty],2)*1,"n.a.")))</f>
        <v>#N/A</v>
      </c>
      <c r="T6108" s="1"/>
      <c r="U6108" s="1">
        <f>VLOOKUP(Tabelle1[[#This Row],[productid]],Tabelle2[#All],2,FALSE)</f>
        <v>42</v>
      </c>
    </row>
    <row r="6109" spans="1:21">
      <c r="A6109" t="s">
        <v>3885</v>
      </c>
      <c r="B6109">
        <v>3800</v>
      </c>
      <c r="C6109">
        <v>289859</v>
      </c>
      <c r="D6109" t="s">
        <v>10007</v>
      </c>
      <c r="E6109" t="s">
        <v>10008</v>
      </c>
      <c r="F6109">
        <v>18406</v>
      </c>
      <c r="G6109">
        <v>2286143</v>
      </c>
      <c r="H6109">
        <f t="shared" si="95"/>
        <v>0</v>
      </c>
      <c r="I6109">
        <f t="array" ref="I6109">MIN(IFERROR(FIND(IstNumbers,A6109),""))</f>
        <v>10</v>
      </c>
      <c r="J6109" s="1" t="e">
        <f>IF([first '# in title]&lt;[pos kw in title],MID([title],[pos kw in title]-6,6),#N/A)</f>
        <v>#N/A</v>
      </c>
      <c r="K6109" s="1" t="e">
        <f>IFERROR(MID(SUBSTITUTE([kw rough in title],",","."),FIND("(",[kw rough in title])+1,20),SUBSTITUTE(IFERROR(MID([kw rough in title],FIND(" ",[kw rough in title])+1,20),[kw rough in title]),",","."))</f>
        <v>#N/A</v>
      </c>
      <c r="L6109" s="1">
        <f>IFERROR(FIND("kW",[desc]),0)</f>
        <v>0</v>
      </c>
      <c r="M6109">
        <f t="array" ref="M6109">MIN(IFERROR(FIND(IstNumbers,E6109),""))</f>
        <v>33</v>
      </c>
      <c r="N6109" s="1" t="b">
        <f>IF([first '# in desc]&lt;[pos kw in desc],MID([desc],[pos kw in desc]-7,7))</f>
        <v>0</v>
      </c>
      <c r="O61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09" s="1" t="str">
        <f>TRIM(IF([first '# in desc]&lt;[pos kw in desc],MID([desc],[pos kw in desc]-6,6),FALSE))</f>
        <v>FALSCH</v>
      </c>
      <c r="Q6109" s="1" t="b">
        <f>IF(LEN([manuell])=0,IFERROR([kw fine in title]*1,IFERROR(SUMPRODUCT(COUNTIF(IsDigits,MID([kw in desc],ROW($A$1:$A$150),1)))=LEN([kw in desc]),#N/A)),[manuell])</f>
        <v>0</v>
      </c>
      <c r="R6109" s="1" t="str">
        <f>IF([pos kw in title]&gt;0,MID(J6109,#REF!,4),IF([first '# in title]&gt;0,MID([title],[first '# in title],3),IF([first '# in title]&gt;0,MID([desc],#REF!,3),VLOOKUP([productid],$G$2:$R$1386,8))))</f>
        <v>146</v>
      </c>
      <c r="S6109" s="1" t="e">
        <f>IF([kw in desc]=[kw rough in title],[kw in desc]*1,IFERROR(LEFT([kw_dirty],3)*1,IFERROR(LEFT([kw_dirty],2)*1,"n.a.")))</f>
        <v>#N/A</v>
      </c>
      <c r="T6109" s="1"/>
      <c r="U6109" s="1" t="e">
        <f>VLOOKUP(Tabelle1[[#This Row],[productid]],Tabelle2[#All],2,FALSE)</f>
        <v>#N/A</v>
      </c>
    </row>
    <row r="6110" spans="1:21" hidden="1">
      <c r="A6110" t="s">
        <v>3566</v>
      </c>
      <c r="B6110">
        <v>4140</v>
      </c>
      <c r="C6110">
        <v>289859</v>
      </c>
      <c r="D6110" t="s">
        <v>10009</v>
      </c>
      <c r="E6110" t="s">
        <v>9338</v>
      </c>
      <c r="F6110">
        <v>18406</v>
      </c>
      <c r="G6110">
        <v>1750863</v>
      </c>
      <c r="H6110">
        <f t="shared" si="95"/>
        <v>0</v>
      </c>
      <c r="I6110">
        <f t="array" ref="I6110">MIN(IFERROR(FIND(IstNumbers,A6110),""))</f>
        <v>13</v>
      </c>
      <c r="J6110" s="1" t="e">
        <f>IF([first '# in title]&lt;[pos kw in title],MID([title],[pos kw in title]-6,6),#N/A)</f>
        <v>#N/A</v>
      </c>
      <c r="K6110" s="1" t="e">
        <f>IFERROR(MID(SUBSTITUTE([kw rough in title],",","."),FIND("(",[kw rough in title])+1,20),SUBSTITUTE(IFERROR(MID([kw rough in title],FIND(" ",[kw rough in title])+1,20),[kw rough in title]),",","."))</f>
        <v>#N/A</v>
      </c>
      <c r="L6110" s="1">
        <f>IFERROR(FIND("kW",[desc]),0)</f>
        <v>70</v>
      </c>
      <c r="M6110">
        <f t="array" ref="M6110">MIN(IFERROR(FIND(IstNumbers,E6110),""))</f>
        <v>34</v>
      </c>
      <c r="N6110" s="1" t="str">
        <f>IF([first '# in desc]&lt;[pos kw in desc],MID([desc],[pos kw in desc]-7,7))</f>
        <v xml:space="preserve">­me 42 </v>
      </c>
      <c r="O611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10" s="1" t="str">
        <f>TRIM(IF([first '# in desc]&lt;[pos kw in desc],MID([desc],[pos kw in desc]-6,6),FALSE))</f>
        <v>me 42</v>
      </c>
      <c r="Q6110" s="1" t="b">
        <f>IF(LEN([manuell])=0,IFERROR([kw fine in title]*1,IFERROR(SUMPRODUCT(COUNTIF(IsDigits,MID([kw in desc],ROW($A$1:$A$150),1)))=LEN([kw in desc]),#N/A)),[manuell])</f>
        <v>0</v>
      </c>
      <c r="R6110" s="1" t="str">
        <f>IF([pos kw in title]&gt;0,MID(J6110,#REF!,4),IF([first '# in title]&gt;0,MID([title],[first '# in title],3),IF([first '# in title]&gt;0,MID([desc],#REF!,3),VLOOKUP([productid],$G$2:$R$1386,8))))</f>
        <v xml:space="preserve">42 </v>
      </c>
      <c r="S6110" s="1" t="e">
        <f>IF([kw in desc]=[kw rough in title],[kw in desc]*1,IFERROR(LEFT([kw_dirty],3)*1,IFERROR(LEFT([kw_dirty],2)*1,"n.a.")))</f>
        <v>#N/A</v>
      </c>
      <c r="T6110" s="1"/>
      <c r="U6110" s="1">
        <f>VLOOKUP(Tabelle1[[#This Row],[productid]],Tabelle2[#All],2,FALSE)</f>
        <v>42</v>
      </c>
    </row>
    <row r="6111" spans="1:21">
      <c r="A6111" t="s">
        <v>3885</v>
      </c>
      <c r="B6111">
        <v>3800</v>
      </c>
      <c r="C6111">
        <v>289859</v>
      </c>
      <c r="D6111" t="s">
        <v>10010</v>
      </c>
      <c r="E6111" t="s">
        <v>10011</v>
      </c>
      <c r="F6111">
        <v>18406</v>
      </c>
      <c r="G6111">
        <v>2286143</v>
      </c>
      <c r="H6111">
        <f t="shared" si="95"/>
        <v>0</v>
      </c>
      <c r="I6111">
        <f t="array" ref="I6111">MIN(IFERROR(FIND(IstNumbers,A6111),""))</f>
        <v>10</v>
      </c>
      <c r="J6111" s="1" t="e">
        <f>IF([first '# in title]&lt;[pos kw in title],MID([title],[pos kw in title]-6,6),#N/A)</f>
        <v>#N/A</v>
      </c>
      <c r="K6111" s="1" t="e">
        <f>IFERROR(MID(SUBSTITUTE([kw rough in title],",","."),FIND("(",[kw rough in title])+1,20),SUBSTITUTE(IFERROR(MID([kw rough in title],FIND(" ",[kw rough in title])+1,20),[kw rough in title]),",","."))</f>
        <v>#N/A</v>
      </c>
      <c r="L6111" s="1">
        <f>IFERROR(FIND("kW",[desc]),0)</f>
        <v>0</v>
      </c>
      <c r="M6111">
        <f t="array" ref="M6111">MIN(IFERROR(FIND(IstNumbers,E6111),""))</f>
        <v>33</v>
      </c>
      <c r="N6111" s="1" t="b">
        <f>IF([first '# in desc]&lt;[pos kw in desc],MID([desc],[pos kw in desc]-7,7))</f>
        <v>0</v>
      </c>
      <c r="O61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11" s="1" t="str">
        <f>TRIM(IF([first '# in desc]&lt;[pos kw in desc],MID([desc],[pos kw in desc]-6,6),FALSE))</f>
        <v>FALSCH</v>
      </c>
      <c r="Q6111" s="1" t="b">
        <f>IF(LEN([manuell])=0,IFERROR([kw fine in title]*1,IFERROR(SUMPRODUCT(COUNTIF(IsDigits,MID([kw in desc],ROW($A$1:$A$150),1)))=LEN([kw in desc]),#N/A)),[manuell])</f>
        <v>0</v>
      </c>
      <c r="R6111" s="1" t="str">
        <f>IF([pos kw in title]&gt;0,MID(J6111,#REF!,4),IF([first '# in title]&gt;0,MID([title],[first '# in title],3),IF([first '# in title]&gt;0,MID([desc],#REF!,3),VLOOKUP([productid],$G$2:$R$1386,8))))</f>
        <v>146</v>
      </c>
      <c r="S6111" s="1" t="e">
        <f>IF([kw in desc]=[kw rough in title],[kw in desc]*1,IFERROR(LEFT([kw_dirty],3)*1,IFERROR(LEFT([kw_dirty],2)*1,"n.a.")))</f>
        <v>#N/A</v>
      </c>
      <c r="T6111" s="1"/>
      <c r="U6111" s="1" t="e">
        <f>VLOOKUP(Tabelle1[[#This Row],[productid]],Tabelle2[#All],2,FALSE)</f>
        <v>#N/A</v>
      </c>
    </row>
    <row r="6112" spans="1:21" hidden="1">
      <c r="A6112" t="s">
        <v>3566</v>
      </c>
      <c r="B6112">
        <v>4140</v>
      </c>
      <c r="C6112">
        <v>289859</v>
      </c>
      <c r="D6112" t="s">
        <v>10012</v>
      </c>
      <c r="E6112" t="s">
        <v>9203</v>
      </c>
      <c r="F6112">
        <v>18406</v>
      </c>
      <c r="G6112">
        <v>1750863</v>
      </c>
      <c r="H6112">
        <f t="shared" si="95"/>
        <v>0</v>
      </c>
      <c r="I6112">
        <f t="array" ref="I6112">MIN(IFERROR(FIND(IstNumbers,A6112),""))</f>
        <v>13</v>
      </c>
      <c r="J6112" s="1" t="e">
        <f>IF([first '# in title]&lt;[pos kw in title],MID([title],[pos kw in title]-6,6),#N/A)</f>
        <v>#N/A</v>
      </c>
      <c r="K6112" s="1" t="e">
        <f>IFERROR(MID(SUBSTITUTE([kw rough in title],",","."),FIND("(",[kw rough in title])+1,20),SUBSTITUTE(IFERROR(MID([kw rough in title],FIND(" ",[kw rough in title])+1,20),[kw rough in title]),",","."))</f>
        <v>#N/A</v>
      </c>
      <c r="L6112" s="1">
        <f>IFERROR(FIND("kW",[desc]),0)</f>
        <v>70</v>
      </c>
      <c r="M6112">
        <f t="array" ref="M6112">MIN(IFERROR(FIND(IstNumbers,E6112),""))</f>
        <v>34</v>
      </c>
      <c r="N6112" s="1" t="str">
        <f>IF([first '# in desc]&lt;[pos kw in desc],MID([desc],[pos kw in desc]-7,7))</f>
        <v xml:space="preserve">­me 42 </v>
      </c>
      <c r="O611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12" s="1" t="str">
        <f>TRIM(IF([first '# in desc]&lt;[pos kw in desc],MID([desc],[pos kw in desc]-6,6),FALSE))</f>
        <v>me 42</v>
      </c>
      <c r="Q6112" s="1" t="b">
        <f>IF(LEN([manuell])=0,IFERROR([kw fine in title]*1,IFERROR(SUMPRODUCT(COUNTIF(IsDigits,MID([kw in desc],ROW($A$1:$A$150),1)))=LEN([kw in desc]),#N/A)),[manuell])</f>
        <v>0</v>
      </c>
      <c r="R6112" s="1" t="str">
        <f>IF([pos kw in title]&gt;0,MID(J6112,#REF!,4),IF([first '# in title]&gt;0,MID([title],[first '# in title],3),IF([first '# in title]&gt;0,MID([desc],#REF!,3),VLOOKUP([productid],$G$2:$R$1386,8))))</f>
        <v xml:space="preserve">42 </v>
      </c>
      <c r="S6112" s="1" t="e">
        <f>IF([kw in desc]=[kw rough in title],[kw in desc]*1,IFERROR(LEFT([kw_dirty],3)*1,IFERROR(LEFT([kw_dirty],2)*1,"n.a.")))</f>
        <v>#N/A</v>
      </c>
      <c r="T6112" s="1"/>
      <c r="U6112" s="1">
        <f>VLOOKUP(Tabelle1[[#This Row],[productid]],Tabelle2[#All],2,FALSE)</f>
        <v>42</v>
      </c>
    </row>
    <row r="6113" spans="1:21" hidden="1">
      <c r="A6113" t="s">
        <v>3566</v>
      </c>
      <c r="B6113">
        <v>4145</v>
      </c>
      <c r="C6113">
        <v>289859</v>
      </c>
      <c r="D6113" t="s">
        <v>10013</v>
      </c>
      <c r="E6113" t="s">
        <v>9368</v>
      </c>
      <c r="F6113">
        <v>18406</v>
      </c>
      <c r="G6113">
        <v>1750863</v>
      </c>
      <c r="H6113">
        <f t="shared" si="95"/>
        <v>0</v>
      </c>
      <c r="I6113">
        <f t="array" ref="I6113">MIN(IFERROR(FIND(IstNumbers,A6113),""))</f>
        <v>13</v>
      </c>
      <c r="J6113" s="1" t="e">
        <f>IF([first '# in title]&lt;[pos kw in title],MID([title],[pos kw in title]-6,6),#N/A)</f>
        <v>#N/A</v>
      </c>
      <c r="K6113" s="1" t="e">
        <f>IFERROR(MID(SUBSTITUTE([kw rough in title],",","."),FIND("(",[kw rough in title])+1,20),SUBSTITUTE(IFERROR(MID([kw rough in title],FIND(" ",[kw rough in title])+1,20),[kw rough in title]),",","."))</f>
        <v>#N/A</v>
      </c>
      <c r="L6113" s="1">
        <f>IFERROR(FIND("kW",[desc]),0)</f>
        <v>70</v>
      </c>
      <c r="M6113">
        <f t="array" ref="M6113">MIN(IFERROR(FIND(IstNumbers,E6113),""))</f>
        <v>34</v>
      </c>
      <c r="N6113" s="1" t="str">
        <f>IF([first '# in desc]&lt;[pos kw in desc],MID([desc],[pos kw in desc]-7,7))</f>
        <v xml:space="preserve">­me 42 </v>
      </c>
      <c r="O611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13" s="1" t="str">
        <f>TRIM(IF([first '# in desc]&lt;[pos kw in desc],MID([desc],[pos kw in desc]-6,6),FALSE))</f>
        <v>me 42</v>
      </c>
      <c r="Q6113" s="1" t="b">
        <f>IF(LEN([manuell])=0,IFERROR([kw fine in title]*1,IFERROR(SUMPRODUCT(COUNTIF(IsDigits,MID([kw in desc],ROW($A$1:$A$150),1)))=LEN([kw in desc]),#N/A)),[manuell])</f>
        <v>0</v>
      </c>
      <c r="R6113" s="1" t="str">
        <f>IF([pos kw in title]&gt;0,MID(J6113,#REF!,4),IF([first '# in title]&gt;0,MID([title],[first '# in title],3),IF([first '# in title]&gt;0,MID([desc],#REF!,3),VLOOKUP([productid],$G$2:$R$1386,8))))</f>
        <v xml:space="preserve">42 </v>
      </c>
      <c r="S6113" s="1" t="e">
        <f>IF([kw in desc]=[kw rough in title],[kw in desc]*1,IFERROR(LEFT([kw_dirty],3)*1,IFERROR(LEFT([kw_dirty],2)*1,"n.a.")))</f>
        <v>#N/A</v>
      </c>
      <c r="T6113" s="1"/>
      <c r="U6113" s="1">
        <f>VLOOKUP(Tabelle1[[#This Row],[productid]],Tabelle2[#All],2,FALSE)</f>
        <v>42</v>
      </c>
    </row>
    <row r="6114" spans="1:21" hidden="1">
      <c r="A6114" t="s">
        <v>3566</v>
      </c>
      <c r="B6114">
        <v>4145</v>
      </c>
      <c r="C6114">
        <v>289859</v>
      </c>
      <c r="D6114" t="s">
        <v>10014</v>
      </c>
      <c r="E6114" t="s">
        <v>9373</v>
      </c>
      <c r="F6114">
        <v>18406</v>
      </c>
      <c r="G6114">
        <v>1750863</v>
      </c>
      <c r="H6114">
        <f t="shared" si="95"/>
        <v>0</v>
      </c>
      <c r="I6114">
        <f t="array" ref="I6114">MIN(IFERROR(FIND(IstNumbers,A6114),""))</f>
        <v>13</v>
      </c>
      <c r="J6114" s="1" t="e">
        <f>IF([first '# in title]&lt;[pos kw in title],MID([title],[pos kw in title]-6,6),#N/A)</f>
        <v>#N/A</v>
      </c>
      <c r="K6114" s="1" t="e">
        <f>IFERROR(MID(SUBSTITUTE([kw rough in title],",","."),FIND("(",[kw rough in title])+1,20),SUBSTITUTE(IFERROR(MID([kw rough in title],FIND(" ",[kw rough in title])+1,20),[kw rough in title]),",","."))</f>
        <v>#N/A</v>
      </c>
      <c r="L6114" s="1">
        <f>IFERROR(FIND("kW",[desc]),0)</f>
        <v>70</v>
      </c>
      <c r="M6114">
        <f t="array" ref="M6114">MIN(IFERROR(FIND(IstNumbers,E6114),""))</f>
        <v>34</v>
      </c>
      <c r="N6114" s="1" t="str">
        <f>IF([first '# in desc]&lt;[pos kw in desc],MID([desc],[pos kw in desc]-7,7))</f>
        <v xml:space="preserve">­me 42 </v>
      </c>
      <c r="O611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14" s="1" t="str">
        <f>TRIM(IF([first '# in desc]&lt;[pos kw in desc],MID([desc],[pos kw in desc]-6,6),FALSE))</f>
        <v>me 42</v>
      </c>
      <c r="Q6114" s="1" t="b">
        <f>IF(LEN([manuell])=0,IFERROR([kw fine in title]*1,IFERROR(SUMPRODUCT(COUNTIF(IsDigits,MID([kw in desc],ROW($A$1:$A$150),1)))=LEN([kw in desc]),#N/A)),[manuell])</f>
        <v>0</v>
      </c>
      <c r="R6114" s="1" t="str">
        <f>IF([pos kw in title]&gt;0,MID(J6114,#REF!,4),IF([first '# in title]&gt;0,MID([title],[first '# in title],3),IF([first '# in title]&gt;0,MID([desc],#REF!,3),VLOOKUP([productid],$G$2:$R$1386,8))))</f>
        <v xml:space="preserve">42 </v>
      </c>
      <c r="S6114" s="1" t="e">
        <f>IF([kw in desc]=[kw rough in title],[kw in desc]*1,IFERROR(LEFT([kw_dirty],3)*1,IFERROR(LEFT([kw_dirty],2)*1,"n.a.")))</f>
        <v>#N/A</v>
      </c>
      <c r="T6114" s="1"/>
      <c r="U6114" s="1">
        <f>VLOOKUP(Tabelle1[[#This Row],[productid]],Tabelle2[#All],2,FALSE)</f>
        <v>42</v>
      </c>
    </row>
    <row r="6115" spans="1:21" hidden="1">
      <c r="A6115" t="s">
        <v>3566</v>
      </c>
      <c r="B6115">
        <v>4145</v>
      </c>
      <c r="C6115">
        <v>289859</v>
      </c>
      <c r="D6115" t="s">
        <v>10015</v>
      </c>
      <c r="E6115" t="s">
        <v>9347</v>
      </c>
      <c r="F6115">
        <v>18406</v>
      </c>
      <c r="G6115">
        <v>1750863</v>
      </c>
      <c r="H6115">
        <f t="shared" si="95"/>
        <v>0</v>
      </c>
      <c r="I6115">
        <f t="array" ref="I6115">MIN(IFERROR(FIND(IstNumbers,A6115),""))</f>
        <v>13</v>
      </c>
      <c r="J6115" s="1" t="e">
        <f>IF([first '# in title]&lt;[pos kw in title],MID([title],[pos kw in title]-6,6),#N/A)</f>
        <v>#N/A</v>
      </c>
      <c r="K6115" s="1" t="e">
        <f>IFERROR(MID(SUBSTITUTE([kw rough in title],",","."),FIND("(",[kw rough in title])+1,20),SUBSTITUTE(IFERROR(MID([kw rough in title],FIND(" ",[kw rough in title])+1,20),[kw rough in title]),",","."))</f>
        <v>#N/A</v>
      </c>
      <c r="L6115" s="1">
        <f>IFERROR(FIND("kW",[desc]),0)</f>
        <v>70</v>
      </c>
      <c r="M6115">
        <f t="array" ref="M6115">MIN(IFERROR(FIND(IstNumbers,E6115),""))</f>
        <v>34</v>
      </c>
      <c r="N6115" s="1" t="str">
        <f>IF([first '# in desc]&lt;[pos kw in desc],MID([desc],[pos kw in desc]-7,7))</f>
        <v xml:space="preserve">­me 42 </v>
      </c>
      <c r="O611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15" s="1" t="str">
        <f>TRIM(IF([first '# in desc]&lt;[pos kw in desc],MID([desc],[pos kw in desc]-6,6),FALSE))</f>
        <v>me 42</v>
      </c>
      <c r="Q6115" s="1" t="b">
        <f>IF(LEN([manuell])=0,IFERROR([kw fine in title]*1,IFERROR(SUMPRODUCT(COUNTIF(IsDigits,MID([kw in desc],ROW($A$1:$A$150),1)))=LEN([kw in desc]),#N/A)),[manuell])</f>
        <v>0</v>
      </c>
      <c r="R6115" s="1" t="str">
        <f>IF([pos kw in title]&gt;0,MID(J6115,#REF!,4),IF([first '# in title]&gt;0,MID([title],[first '# in title],3),IF([first '# in title]&gt;0,MID([desc],#REF!,3),VLOOKUP([productid],$G$2:$R$1386,8))))</f>
        <v xml:space="preserve">42 </v>
      </c>
      <c r="S6115" s="1" t="e">
        <f>IF([kw in desc]=[kw rough in title],[kw in desc]*1,IFERROR(LEFT([kw_dirty],3)*1,IFERROR(LEFT([kw_dirty],2)*1,"n.a.")))</f>
        <v>#N/A</v>
      </c>
      <c r="T6115" s="1"/>
      <c r="U6115" s="1">
        <f>VLOOKUP(Tabelle1[[#This Row],[productid]],Tabelle2[#All],2,FALSE)</f>
        <v>42</v>
      </c>
    </row>
    <row r="6116" spans="1:21" hidden="1">
      <c r="A6116" t="s">
        <v>3566</v>
      </c>
      <c r="B6116">
        <v>4145</v>
      </c>
      <c r="C6116">
        <v>289859</v>
      </c>
      <c r="D6116" t="s">
        <v>10016</v>
      </c>
      <c r="E6116" t="s">
        <v>9352</v>
      </c>
      <c r="F6116">
        <v>18406</v>
      </c>
      <c r="G6116">
        <v>1750863</v>
      </c>
      <c r="H6116">
        <f t="shared" si="95"/>
        <v>0</v>
      </c>
      <c r="I6116">
        <f t="array" ref="I6116">MIN(IFERROR(FIND(IstNumbers,A6116),""))</f>
        <v>13</v>
      </c>
      <c r="J6116" s="1" t="e">
        <f>IF([first '# in title]&lt;[pos kw in title],MID([title],[pos kw in title]-6,6),#N/A)</f>
        <v>#N/A</v>
      </c>
      <c r="K6116" s="1" t="e">
        <f>IFERROR(MID(SUBSTITUTE([kw rough in title],",","."),FIND("(",[kw rough in title])+1,20),SUBSTITUTE(IFERROR(MID([kw rough in title],FIND(" ",[kw rough in title])+1,20),[kw rough in title]),",","."))</f>
        <v>#N/A</v>
      </c>
      <c r="L6116" s="1">
        <f>IFERROR(FIND("kW",[desc]),0)</f>
        <v>70</v>
      </c>
      <c r="M6116">
        <f t="array" ref="M6116">MIN(IFERROR(FIND(IstNumbers,E6116),""))</f>
        <v>34</v>
      </c>
      <c r="N6116" s="1" t="str">
        <f>IF([first '# in desc]&lt;[pos kw in desc],MID([desc],[pos kw in desc]-7,7))</f>
        <v xml:space="preserve">­me 42 </v>
      </c>
      <c r="O61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16" s="1" t="str">
        <f>TRIM(IF([first '# in desc]&lt;[pos kw in desc],MID([desc],[pos kw in desc]-6,6),FALSE))</f>
        <v>me 42</v>
      </c>
      <c r="Q6116" s="1" t="b">
        <f>IF(LEN([manuell])=0,IFERROR([kw fine in title]*1,IFERROR(SUMPRODUCT(COUNTIF(IsDigits,MID([kw in desc],ROW($A$1:$A$150),1)))=LEN([kw in desc]),#N/A)),[manuell])</f>
        <v>0</v>
      </c>
      <c r="R6116" s="1" t="str">
        <f>IF([pos kw in title]&gt;0,MID(J6116,#REF!,4),IF([first '# in title]&gt;0,MID([title],[first '# in title],3),IF([first '# in title]&gt;0,MID([desc],#REF!,3),VLOOKUP([productid],$G$2:$R$1386,8))))</f>
        <v xml:space="preserve">42 </v>
      </c>
      <c r="S6116" s="1" t="e">
        <f>IF([kw in desc]=[kw rough in title],[kw in desc]*1,IFERROR(LEFT([kw_dirty],3)*1,IFERROR(LEFT([kw_dirty],2)*1,"n.a.")))</f>
        <v>#N/A</v>
      </c>
      <c r="T6116" s="1"/>
      <c r="U6116" s="1">
        <f>VLOOKUP(Tabelle1[[#This Row],[productid]],Tabelle2[#All],2,FALSE)</f>
        <v>42</v>
      </c>
    </row>
    <row r="6117" spans="1:21" hidden="1">
      <c r="A6117" t="s">
        <v>3566</v>
      </c>
      <c r="B6117">
        <v>4145</v>
      </c>
      <c r="C6117">
        <v>289859</v>
      </c>
      <c r="D6117" t="s">
        <v>10017</v>
      </c>
      <c r="E6117" t="s">
        <v>9358</v>
      </c>
      <c r="F6117">
        <v>18406</v>
      </c>
      <c r="G6117">
        <v>1750863</v>
      </c>
      <c r="H6117">
        <f t="shared" si="95"/>
        <v>0</v>
      </c>
      <c r="I6117">
        <f t="array" ref="I6117">MIN(IFERROR(FIND(IstNumbers,A6117),""))</f>
        <v>13</v>
      </c>
      <c r="J6117" s="1" t="e">
        <f>IF([first '# in title]&lt;[pos kw in title],MID([title],[pos kw in title]-6,6),#N/A)</f>
        <v>#N/A</v>
      </c>
      <c r="K6117" s="1" t="e">
        <f>IFERROR(MID(SUBSTITUTE([kw rough in title],",","."),FIND("(",[kw rough in title])+1,20),SUBSTITUTE(IFERROR(MID([kw rough in title],FIND(" ",[kw rough in title])+1,20),[kw rough in title]),",","."))</f>
        <v>#N/A</v>
      </c>
      <c r="L6117" s="1">
        <f>IFERROR(FIND("kW",[desc]),0)</f>
        <v>70</v>
      </c>
      <c r="M6117">
        <f t="array" ref="M6117">MIN(IFERROR(FIND(IstNumbers,E6117),""))</f>
        <v>34</v>
      </c>
      <c r="N6117" s="1" t="str">
        <f>IF([first '# in desc]&lt;[pos kw in desc],MID([desc],[pos kw in desc]-7,7))</f>
        <v xml:space="preserve">­me 42 </v>
      </c>
      <c r="O611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17" s="1" t="str">
        <f>TRIM(IF([first '# in desc]&lt;[pos kw in desc],MID([desc],[pos kw in desc]-6,6),FALSE))</f>
        <v>me 42</v>
      </c>
      <c r="Q6117" s="1" t="b">
        <f>IF(LEN([manuell])=0,IFERROR([kw fine in title]*1,IFERROR(SUMPRODUCT(COUNTIF(IsDigits,MID([kw in desc],ROW($A$1:$A$150),1)))=LEN([kw in desc]),#N/A)),[manuell])</f>
        <v>0</v>
      </c>
      <c r="R6117" s="1" t="str">
        <f>IF([pos kw in title]&gt;0,MID(J6117,#REF!,4),IF([first '# in title]&gt;0,MID([title],[first '# in title],3),IF([first '# in title]&gt;0,MID([desc],#REF!,3),VLOOKUP([productid],$G$2:$R$1386,8))))</f>
        <v xml:space="preserve">42 </v>
      </c>
      <c r="S6117" s="1" t="e">
        <f>IF([kw in desc]=[kw rough in title],[kw in desc]*1,IFERROR(LEFT([kw_dirty],3)*1,IFERROR(LEFT([kw_dirty],2)*1,"n.a.")))</f>
        <v>#N/A</v>
      </c>
      <c r="T6117" s="1"/>
      <c r="U6117" s="1">
        <f>VLOOKUP(Tabelle1[[#This Row],[productid]],Tabelle2[#All],2,FALSE)</f>
        <v>42</v>
      </c>
    </row>
    <row r="6118" spans="1:21" hidden="1">
      <c r="A6118" t="s">
        <v>3566</v>
      </c>
      <c r="B6118">
        <v>4145</v>
      </c>
      <c r="C6118">
        <v>289859</v>
      </c>
      <c r="D6118" t="s">
        <v>10018</v>
      </c>
      <c r="E6118" t="s">
        <v>9363</v>
      </c>
      <c r="F6118">
        <v>18406</v>
      </c>
      <c r="G6118">
        <v>1750863</v>
      </c>
      <c r="H6118">
        <f t="shared" si="95"/>
        <v>0</v>
      </c>
      <c r="I6118">
        <f t="array" ref="I6118">MIN(IFERROR(FIND(IstNumbers,A6118),""))</f>
        <v>13</v>
      </c>
      <c r="J6118" s="1" t="e">
        <f>IF([first '# in title]&lt;[pos kw in title],MID([title],[pos kw in title]-6,6),#N/A)</f>
        <v>#N/A</v>
      </c>
      <c r="K6118" s="1" t="e">
        <f>IFERROR(MID(SUBSTITUTE([kw rough in title],",","."),FIND("(",[kw rough in title])+1,20),SUBSTITUTE(IFERROR(MID([kw rough in title],FIND(" ",[kw rough in title])+1,20),[kw rough in title]),",","."))</f>
        <v>#N/A</v>
      </c>
      <c r="L6118" s="1">
        <f>IFERROR(FIND("kW",[desc]),0)</f>
        <v>70</v>
      </c>
      <c r="M6118">
        <f t="array" ref="M6118">MIN(IFERROR(FIND(IstNumbers,E6118),""))</f>
        <v>34</v>
      </c>
      <c r="N6118" s="1" t="str">
        <f>IF([first '# in desc]&lt;[pos kw in desc],MID([desc],[pos kw in desc]-7,7))</f>
        <v xml:space="preserve">­me 42 </v>
      </c>
      <c r="O61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18" s="1" t="str">
        <f>TRIM(IF([first '# in desc]&lt;[pos kw in desc],MID([desc],[pos kw in desc]-6,6),FALSE))</f>
        <v>me 42</v>
      </c>
      <c r="Q6118" s="1" t="b">
        <f>IF(LEN([manuell])=0,IFERROR([kw fine in title]*1,IFERROR(SUMPRODUCT(COUNTIF(IsDigits,MID([kw in desc],ROW($A$1:$A$150),1)))=LEN([kw in desc]),#N/A)),[manuell])</f>
        <v>0</v>
      </c>
      <c r="R6118" s="1" t="str">
        <f>IF([pos kw in title]&gt;0,MID(J6118,#REF!,4),IF([first '# in title]&gt;0,MID([title],[first '# in title],3),IF([first '# in title]&gt;0,MID([desc],#REF!,3),VLOOKUP([productid],$G$2:$R$1386,8))))</f>
        <v xml:space="preserve">42 </v>
      </c>
      <c r="S6118" s="1" t="e">
        <f>IF([kw in desc]=[kw rough in title],[kw in desc]*1,IFERROR(LEFT([kw_dirty],3)*1,IFERROR(LEFT([kw_dirty],2)*1,"n.a.")))</f>
        <v>#N/A</v>
      </c>
      <c r="T6118" s="1"/>
      <c r="U6118" s="1">
        <f>VLOOKUP(Tabelle1[[#This Row],[productid]],Tabelle2[#All],2,FALSE)</f>
        <v>42</v>
      </c>
    </row>
    <row r="6119" spans="1:21">
      <c r="A6119" t="s">
        <v>4087</v>
      </c>
      <c r="B6119">
        <v>3800</v>
      </c>
      <c r="C6119">
        <v>289859</v>
      </c>
      <c r="D6119" t="s">
        <v>10019</v>
      </c>
      <c r="E6119" t="s">
        <v>10020</v>
      </c>
      <c r="F6119">
        <v>18406</v>
      </c>
      <c r="G6119">
        <v>2286143</v>
      </c>
      <c r="H6119">
        <f t="shared" si="95"/>
        <v>0</v>
      </c>
      <c r="I6119">
        <f t="array" ref="I6119">MIN(IFERROR(FIND(IstNumbers,A6119),""))</f>
        <v>30</v>
      </c>
      <c r="J6119" s="1" t="e">
        <f>IF([first '# in title]&lt;[pos kw in title],MID([title],[pos kw in title]-6,6),#N/A)</f>
        <v>#N/A</v>
      </c>
      <c r="K6119" s="1" t="e">
        <f>IFERROR(MID(SUBSTITUTE([kw rough in title],",","."),FIND("(",[kw rough in title])+1,20),SUBSTITUTE(IFERROR(MID([kw rough in title],FIND(" ",[kw rough in title])+1,20),[kw rough in title]),",","."))</f>
        <v>#N/A</v>
      </c>
      <c r="L6119" s="1">
        <f>IFERROR(FIND("kW",[desc]),0)</f>
        <v>0</v>
      </c>
      <c r="M6119">
        <f t="array" ref="M6119">MIN(IFERROR(FIND(IstNumbers,E6119),""))</f>
        <v>33</v>
      </c>
      <c r="N6119" s="1" t="b">
        <f>IF([first '# in desc]&lt;[pos kw in desc],MID([desc],[pos kw in desc]-7,7))</f>
        <v>0</v>
      </c>
      <c r="O61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19" s="1" t="str">
        <f>TRIM(IF([first '# in desc]&lt;[pos kw in desc],MID([desc],[pos kw in desc]-6,6),FALSE))</f>
        <v>FALSCH</v>
      </c>
      <c r="Q6119" s="1" t="b">
        <f>IF(LEN([manuell])=0,IFERROR([kw fine in title]*1,IFERROR(SUMPRODUCT(COUNTIF(IsDigits,MID([kw in desc],ROW($A$1:$A$150),1)))=LEN([kw in desc]),#N/A)),[manuell])</f>
        <v>0</v>
      </c>
      <c r="R6119" s="1" t="str">
        <f>IF([pos kw in title]&gt;0,MID(J6119,#REF!,4),IF([first '# in title]&gt;0,MID([title],[first '# in title],3),IF([first '# in title]&gt;0,MID([desc],#REF!,3),VLOOKUP([productid],$G$2:$R$1386,8))))</f>
        <v>146</v>
      </c>
      <c r="S6119" s="1" t="e">
        <f>IF([kw in desc]=[kw rough in title],[kw in desc]*1,IFERROR(LEFT([kw_dirty],3)*1,IFERROR(LEFT([kw_dirty],2)*1,"n.a.")))</f>
        <v>#N/A</v>
      </c>
      <c r="T6119" s="1"/>
      <c r="U6119" s="1" t="e">
        <f>VLOOKUP(Tabelle1[[#This Row],[productid]],Tabelle2[#All],2,FALSE)</f>
        <v>#N/A</v>
      </c>
    </row>
    <row r="6120" spans="1:21">
      <c r="A6120" t="s">
        <v>4087</v>
      </c>
      <c r="B6120">
        <v>3805</v>
      </c>
      <c r="C6120">
        <v>289859</v>
      </c>
      <c r="D6120" t="s">
        <v>10021</v>
      </c>
      <c r="E6120" t="s">
        <v>10022</v>
      </c>
      <c r="F6120">
        <v>18406</v>
      </c>
      <c r="G6120">
        <v>2286143</v>
      </c>
      <c r="H6120">
        <f t="shared" si="95"/>
        <v>0</v>
      </c>
      <c r="I6120">
        <f t="array" ref="I6120">MIN(IFERROR(FIND(IstNumbers,A6120),""))</f>
        <v>30</v>
      </c>
      <c r="J6120" s="1" t="e">
        <f>IF([first '# in title]&lt;[pos kw in title],MID([title],[pos kw in title]-6,6),#N/A)</f>
        <v>#N/A</v>
      </c>
      <c r="K6120" s="1" t="e">
        <f>IFERROR(MID(SUBSTITUTE([kw rough in title],",","."),FIND("(",[kw rough in title])+1,20),SUBSTITUTE(IFERROR(MID([kw rough in title],FIND(" ",[kw rough in title])+1,20),[kw rough in title]),",","."))</f>
        <v>#N/A</v>
      </c>
      <c r="L6120" s="1">
        <f>IFERROR(FIND("kW",[desc]),0)</f>
        <v>0</v>
      </c>
      <c r="M6120">
        <f t="array" ref="M6120">MIN(IFERROR(FIND(IstNumbers,E6120),""))</f>
        <v>33</v>
      </c>
      <c r="N6120" s="1" t="b">
        <f>IF([first '# in desc]&lt;[pos kw in desc],MID([desc],[pos kw in desc]-7,7))</f>
        <v>0</v>
      </c>
      <c r="O612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0" s="1" t="str">
        <f>TRIM(IF([first '# in desc]&lt;[pos kw in desc],MID([desc],[pos kw in desc]-6,6),FALSE))</f>
        <v>FALSCH</v>
      </c>
      <c r="Q6120" s="1" t="b">
        <f>IF(LEN([manuell])=0,IFERROR([kw fine in title]*1,IFERROR(SUMPRODUCT(COUNTIF(IsDigits,MID([kw in desc],ROW($A$1:$A$150),1)))=LEN([kw in desc]),#N/A)),[manuell])</f>
        <v>0</v>
      </c>
      <c r="R6120" s="1" t="str">
        <f>IF([pos kw in title]&gt;0,MID(J6120,#REF!,4),IF([first '# in title]&gt;0,MID([title],[first '# in title],3),IF([first '# in title]&gt;0,MID([desc],#REF!,3),VLOOKUP([productid],$G$2:$R$1386,8))))</f>
        <v>146</v>
      </c>
      <c r="S6120" s="1" t="e">
        <f>IF([kw in desc]=[kw rough in title],[kw in desc]*1,IFERROR(LEFT([kw_dirty],3)*1,IFERROR(LEFT([kw_dirty],2)*1,"n.a.")))</f>
        <v>#N/A</v>
      </c>
      <c r="T6120" s="1"/>
      <c r="U6120" s="1" t="e">
        <f>VLOOKUP(Tabelle1[[#This Row],[productid]],Tabelle2[#All],2,FALSE)</f>
        <v>#N/A</v>
      </c>
    </row>
    <row r="6121" spans="1:21">
      <c r="A6121" t="s">
        <v>4087</v>
      </c>
      <c r="B6121">
        <v>3805</v>
      </c>
      <c r="C6121">
        <v>289859</v>
      </c>
      <c r="D6121" t="s">
        <v>10023</v>
      </c>
      <c r="E6121" t="s">
        <v>10024</v>
      </c>
      <c r="F6121">
        <v>18406</v>
      </c>
      <c r="G6121">
        <v>2286143</v>
      </c>
      <c r="H6121">
        <f t="shared" si="95"/>
        <v>0</v>
      </c>
      <c r="I6121">
        <f t="array" ref="I6121">MIN(IFERROR(FIND(IstNumbers,A6121),""))</f>
        <v>30</v>
      </c>
      <c r="J6121" s="1" t="e">
        <f>IF([first '# in title]&lt;[pos kw in title],MID([title],[pos kw in title]-6,6),#N/A)</f>
        <v>#N/A</v>
      </c>
      <c r="K6121" s="1" t="e">
        <f>IFERROR(MID(SUBSTITUTE([kw rough in title],",","."),FIND("(",[kw rough in title])+1,20),SUBSTITUTE(IFERROR(MID([kw rough in title],FIND(" ",[kw rough in title])+1,20),[kw rough in title]),",","."))</f>
        <v>#N/A</v>
      </c>
      <c r="L6121" s="1">
        <f>IFERROR(FIND("kW",[desc]),0)</f>
        <v>0</v>
      </c>
      <c r="M6121">
        <f t="array" ref="M6121">MIN(IFERROR(FIND(IstNumbers,E6121),""))</f>
        <v>33</v>
      </c>
      <c r="N6121" s="1" t="b">
        <f>IF([first '# in desc]&lt;[pos kw in desc],MID([desc],[pos kw in desc]-7,7))</f>
        <v>0</v>
      </c>
      <c r="O61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1" s="1" t="str">
        <f>TRIM(IF([first '# in desc]&lt;[pos kw in desc],MID([desc],[pos kw in desc]-6,6),FALSE))</f>
        <v>FALSCH</v>
      </c>
      <c r="Q6121" s="1" t="b">
        <f>IF(LEN([manuell])=0,IFERROR([kw fine in title]*1,IFERROR(SUMPRODUCT(COUNTIF(IsDigits,MID([kw in desc],ROW($A$1:$A$150),1)))=LEN([kw in desc]),#N/A)),[manuell])</f>
        <v>0</v>
      </c>
      <c r="R6121" s="1" t="str">
        <f>IF([pos kw in title]&gt;0,MID(J6121,#REF!,4),IF([first '# in title]&gt;0,MID([title],[first '# in title],3),IF([first '# in title]&gt;0,MID([desc],#REF!,3),VLOOKUP([productid],$G$2:$R$1386,8))))</f>
        <v>146</v>
      </c>
      <c r="S6121" s="1" t="e">
        <f>IF([kw in desc]=[kw rough in title],[kw in desc]*1,IFERROR(LEFT([kw_dirty],3)*1,IFERROR(LEFT([kw_dirty],2)*1,"n.a.")))</f>
        <v>#N/A</v>
      </c>
      <c r="T6121" s="1"/>
      <c r="U6121" s="1" t="e">
        <f>VLOOKUP(Tabelle1[[#This Row],[productid]],Tabelle2[#All],2,FALSE)</f>
        <v>#N/A</v>
      </c>
    </row>
    <row r="6122" spans="1:21">
      <c r="A6122" t="s">
        <v>4087</v>
      </c>
      <c r="B6122">
        <v>3805</v>
      </c>
      <c r="C6122">
        <v>289859</v>
      </c>
      <c r="D6122" t="s">
        <v>10025</v>
      </c>
      <c r="E6122" t="s">
        <v>10026</v>
      </c>
      <c r="F6122">
        <v>18406</v>
      </c>
      <c r="G6122">
        <v>2286143</v>
      </c>
      <c r="H6122">
        <f t="shared" si="95"/>
        <v>0</v>
      </c>
      <c r="I6122">
        <f t="array" ref="I6122">MIN(IFERROR(FIND(IstNumbers,A6122),""))</f>
        <v>30</v>
      </c>
      <c r="J6122" s="1" t="e">
        <f>IF([first '# in title]&lt;[pos kw in title],MID([title],[pos kw in title]-6,6),#N/A)</f>
        <v>#N/A</v>
      </c>
      <c r="K6122" s="1" t="e">
        <f>IFERROR(MID(SUBSTITUTE([kw rough in title],",","."),FIND("(",[kw rough in title])+1,20),SUBSTITUTE(IFERROR(MID([kw rough in title],FIND(" ",[kw rough in title])+1,20),[kw rough in title]),",","."))</f>
        <v>#N/A</v>
      </c>
      <c r="L6122" s="1">
        <f>IFERROR(FIND("kW",[desc]),0)</f>
        <v>0</v>
      </c>
      <c r="M6122">
        <f t="array" ref="M6122">MIN(IFERROR(FIND(IstNumbers,E6122),""))</f>
        <v>33</v>
      </c>
      <c r="N6122" s="1" t="b">
        <f>IF([first '# in desc]&lt;[pos kw in desc],MID([desc],[pos kw in desc]-7,7))</f>
        <v>0</v>
      </c>
      <c r="O612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2" s="1" t="str">
        <f>TRIM(IF([first '# in desc]&lt;[pos kw in desc],MID([desc],[pos kw in desc]-6,6),FALSE))</f>
        <v>FALSCH</v>
      </c>
      <c r="Q6122" s="1" t="b">
        <f>IF(LEN([manuell])=0,IFERROR([kw fine in title]*1,IFERROR(SUMPRODUCT(COUNTIF(IsDigits,MID([kw in desc],ROW($A$1:$A$150),1)))=LEN([kw in desc]),#N/A)),[manuell])</f>
        <v>0</v>
      </c>
      <c r="R6122" s="1" t="str">
        <f>IF([pos kw in title]&gt;0,MID(J6122,#REF!,4),IF([first '# in title]&gt;0,MID([title],[first '# in title],3),IF([first '# in title]&gt;0,MID([desc],#REF!,3),VLOOKUP([productid],$G$2:$R$1386,8))))</f>
        <v>146</v>
      </c>
      <c r="S6122" s="1" t="e">
        <f>IF([kw in desc]=[kw rough in title],[kw in desc]*1,IFERROR(LEFT([kw_dirty],3)*1,IFERROR(LEFT([kw_dirty],2)*1,"n.a.")))</f>
        <v>#N/A</v>
      </c>
      <c r="T6122" s="1"/>
      <c r="U6122" s="1" t="e">
        <f>VLOOKUP(Tabelle1[[#This Row],[productid]],Tabelle2[#All],2,FALSE)</f>
        <v>#N/A</v>
      </c>
    </row>
    <row r="6123" spans="1:21">
      <c r="A6123" t="s">
        <v>4087</v>
      </c>
      <c r="B6123">
        <v>3805</v>
      </c>
      <c r="C6123">
        <v>289859</v>
      </c>
      <c r="D6123" t="s">
        <v>10027</v>
      </c>
      <c r="E6123" t="s">
        <v>10028</v>
      </c>
      <c r="F6123">
        <v>18406</v>
      </c>
      <c r="G6123">
        <v>2286143</v>
      </c>
      <c r="H6123">
        <f t="shared" si="95"/>
        <v>0</v>
      </c>
      <c r="I6123">
        <f t="array" ref="I6123">MIN(IFERROR(FIND(IstNumbers,A6123),""))</f>
        <v>30</v>
      </c>
      <c r="J6123" s="1" t="e">
        <f>IF([first '# in title]&lt;[pos kw in title],MID([title],[pos kw in title]-6,6),#N/A)</f>
        <v>#N/A</v>
      </c>
      <c r="K6123" s="1" t="e">
        <f>IFERROR(MID(SUBSTITUTE([kw rough in title],",","."),FIND("(",[kw rough in title])+1,20),SUBSTITUTE(IFERROR(MID([kw rough in title],FIND(" ",[kw rough in title])+1,20),[kw rough in title]),",","."))</f>
        <v>#N/A</v>
      </c>
      <c r="L6123" s="1">
        <f>IFERROR(FIND("kW",[desc]),0)</f>
        <v>0</v>
      </c>
      <c r="M6123">
        <f t="array" ref="M6123">MIN(IFERROR(FIND(IstNumbers,E6123),""))</f>
        <v>33</v>
      </c>
      <c r="N6123" s="1" t="b">
        <f>IF([first '# in desc]&lt;[pos kw in desc],MID([desc],[pos kw in desc]-7,7))</f>
        <v>0</v>
      </c>
      <c r="O61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3" s="1" t="str">
        <f>TRIM(IF([first '# in desc]&lt;[pos kw in desc],MID([desc],[pos kw in desc]-6,6),FALSE))</f>
        <v>FALSCH</v>
      </c>
      <c r="Q6123" s="1" t="b">
        <f>IF(LEN([manuell])=0,IFERROR([kw fine in title]*1,IFERROR(SUMPRODUCT(COUNTIF(IsDigits,MID([kw in desc],ROW($A$1:$A$150),1)))=LEN([kw in desc]),#N/A)),[manuell])</f>
        <v>0</v>
      </c>
      <c r="R6123" s="1" t="str">
        <f>IF([pos kw in title]&gt;0,MID(J6123,#REF!,4),IF([first '# in title]&gt;0,MID([title],[first '# in title],3),IF([first '# in title]&gt;0,MID([desc],#REF!,3),VLOOKUP([productid],$G$2:$R$1386,8))))</f>
        <v>146</v>
      </c>
      <c r="S6123" s="1" t="e">
        <f>IF([kw in desc]=[kw rough in title],[kw in desc]*1,IFERROR(LEFT([kw_dirty],3)*1,IFERROR(LEFT([kw_dirty],2)*1,"n.a.")))</f>
        <v>#N/A</v>
      </c>
      <c r="T6123" s="1"/>
      <c r="U6123" s="1" t="e">
        <f>VLOOKUP(Tabelle1[[#This Row],[productid]],Tabelle2[#All],2,FALSE)</f>
        <v>#N/A</v>
      </c>
    </row>
    <row r="6124" spans="1:21">
      <c r="A6124" t="s">
        <v>4087</v>
      </c>
      <c r="B6124">
        <v>3805</v>
      </c>
      <c r="C6124">
        <v>289859</v>
      </c>
      <c r="D6124" t="s">
        <v>10029</v>
      </c>
      <c r="E6124" t="s">
        <v>10030</v>
      </c>
      <c r="F6124">
        <v>18406</v>
      </c>
      <c r="G6124">
        <v>2286143</v>
      </c>
      <c r="H6124">
        <f t="shared" si="95"/>
        <v>0</v>
      </c>
      <c r="I6124">
        <f t="array" ref="I6124">MIN(IFERROR(FIND(IstNumbers,A6124),""))</f>
        <v>30</v>
      </c>
      <c r="J6124" s="1" t="e">
        <f>IF([first '# in title]&lt;[pos kw in title],MID([title],[pos kw in title]-6,6),#N/A)</f>
        <v>#N/A</v>
      </c>
      <c r="K6124" s="1" t="e">
        <f>IFERROR(MID(SUBSTITUTE([kw rough in title],",","."),FIND("(",[kw rough in title])+1,20),SUBSTITUTE(IFERROR(MID([kw rough in title],FIND(" ",[kw rough in title])+1,20),[kw rough in title]),",","."))</f>
        <v>#N/A</v>
      </c>
      <c r="L6124" s="1">
        <f>IFERROR(FIND("kW",[desc]),0)</f>
        <v>0</v>
      </c>
      <c r="M6124">
        <f t="array" ref="M6124">MIN(IFERROR(FIND(IstNumbers,E6124),""))</f>
        <v>33</v>
      </c>
      <c r="N6124" s="1" t="b">
        <f>IF([first '# in desc]&lt;[pos kw in desc],MID([desc],[pos kw in desc]-7,7))</f>
        <v>0</v>
      </c>
      <c r="O612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4" s="1" t="str">
        <f>TRIM(IF([first '# in desc]&lt;[pos kw in desc],MID([desc],[pos kw in desc]-6,6),FALSE))</f>
        <v>FALSCH</v>
      </c>
      <c r="Q6124" s="1" t="b">
        <f>IF(LEN([manuell])=0,IFERROR([kw fine in title]*1,IFERROR(SUMPRODUCT(COUNTIF(IsDigits,MID([kw in desc],ROW($A$1:$A$150),1)))=LEN([kw in desc]),#N/A)),[manuell])</f>
        <v>0</v>
      </c>
      <c r="R6124" s="1" t="str">
        <f>IF([pos kw in title]&gt;0,MID(J6124,#REF!,4),IF([first '# in title]&gt;0,MID([title],[first '# in title],3),IF([first '# in title]&gt;0,MID([desc],#REF!,3),VLOOKUP([productid],$G$2:$R$1386,8))))</f>
        <v>146</v>
      </c>
      <c r="S6124" s="1" t="e">
        <f>IF([kw in desc]=[kw rough in title],[kw in desc]*1,IFERROR(LEFT([kw_dirty],3)*1,IFERROR(LEFT([kw_dirty],2)*1,"n.a.")))</f>
        <v>#N/A</v>
      </c>
      <c r="T6124" s="1"/>
      <c r="U6124" s="1" t="e">
        <f>VLOOKUP(Tabelle1[[#This Row],[productid]],Tabelle2[#All],2,FALSE)</f>
        <v>#N/A</v>
      </c>
    </row>
    <row r="6125" spans="1:21">
      <c r="A6125" t="s">
        <v>4087</v>
      </c>
      <c r="B6125">
        <v>3805</v>
      </c>
      <c r="C6125">
        <v>289859</v>
      </c>
      <c r="D6125" t="s">
        <v>10031</v>
      </c>
      <c r="E6125" t="s">
        <v>10032</v>
      </c>
      <c r="F6125">
        <v>18406</v>
      </c>
      <c r="G6125">
        <v>2286143</v>
      </c>
      <c r="H6125">
        <f t="shared" si="95"/>
        <v>0</v>
      </c>
      <c r="I6125">
        <f t="array" ref="I6125">MIN(IFERROR(FIND(IstNumbers,A6125),""))</f>
        <v>30</v>
      </c>
      <c r="J6125" s="1" t="e">
        <f>IF([first '# in title]&lt;[pos kw in title],MID([title],[pos kw in title]-6,6),#N/A)</f>
        <v>#N/A</v>
      </c>
      <c r="K6125" s="1" t="e">
        <f>IFERROR(MID(SUBSTITUTE([kw rough in title],",","."),FIND("(",[kw rough in title])+1,20),SUBSTITUTE(IFERROR(MID([kw rough in title],FIND(" ",[kw rough in title])+1,20),[kw rough in title]),",","."))</f>
        <v>#N/A</v>
      </c>
      <c r="L6125" s="1">
        <f>IFERROR(FIND("kW",[desc]),0)</f>
        <v>0</v>
      </c>
      <c r="M6125">
        <f t="array" ref="M6125">MIN(IFERROR(FIND(IstNumbers,E6125),""))</f>
        <v>33</v>
      </c>
      <c r="N6125" s="1" t="b">
        <f>IF([first '# in desc]&lt;[pos kw in desc],MID([desc],[pos kw in desc]-7,7))</f>
        <v>0</v>
      </c>
      <c r="O61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5" s="1" t="str">
        <f>TRIM(IF([first '# in desc]&lt;[pos kw in desc],MID([desc],[pos kw in desc]-6,6),FALSE))</f>
        <v>FALSCH</v>
      </c>
      <c r="Q6125" s="1" t="b">
        <f>IF(LEN([manuell])=0,IFERROR([kw fine in title]*1,IFERROR(SUMPRODUCT(COUNTIF(IsDigits,MID([kw in desc],ROW($A$1:$A$150),1)))=LEN([kw in desc]),#N/A)),[manuell])</f>
        <v>0</v>
      </c>
      <c r="R6125" s="1" t="str">
        <f>IF([pos kw in title]&gt;0,MID(J6125,#REF!,4),IF([first '# in title]&gt;0,MID([title],[first '# in title],3),IF([first '# in title]&gt;0,MID([desc],#REF!,3),VLOOKUP([productid],$G$2:$R$1386,8))))</f>
        <v>146</v>
      </c>
      <c r="S6125" s="1" t="e">
        <f>IF([kw in desc]=[kw rough in title],[kw in desc]*1,IFERROR(LEFT([kw_dirty],3)*1,IFERROR(LEFT([kw_dirty],2)*1,"n.a.")))</f>
        <v>#N/A</v>
      </c>
      <c r="T6125" s="1"/>
      <c r="U6125" s="1" t="e">
        <f>VLOOKUP(Tabelle1[[#This Row],[productid]],Tabelle2[#All],2,FALSE)</f>
        <v>#N/A</v>
      </c>
    </row>
    <row r="6126" spans="1:21" hidden="1">
      <c r="A6126" t="s">
        <v>3882</v>
      </c>
      <c r="B6126">
        <v>4150</v>
      </c>
      <c r="C6126">
        <v>289859</v>
      </c>
      <c r="D6126" t="s">
        <v>10033</v>
      </c>
      <c r="E6126" t="s">
        <v>9383</v>
      </c>
      <c r="F6126">
        <v>18406</v>
      </c>
      <c r="G6126">
        <v>1750863</v>
      </c>
      <c r="H6126">
        <f t="shared" si="95"/>
        <v>20</v>
      </c>
      <c r="I6126">
        <f t="array" ref="I6126">MIN(IFERROR(FIND(IstNumbers,A6126),""))</f>
        <v>17</v>
      </c>
      <c r="J6126" s="1" t="str">
        <f>IF([first '# in title]&lt;[pos kw in title],MID([title],[pos kw in title]-6,6),#N/A)</f>
        <v xml:space="preserve">ur 42 </v>
      </c>
      <c r="K612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26" s="1">
        <f>IFERROR(FIND("kW",[desc]),0)</f>
        <v>70</v>
      </c>
      <c r="M6126">
        <f t="array" ref="M6126">MIN(IFERROR(FIND(IstNumbers,E6126),""))</f>
        <v>34</v>
      </c>
      <c r="N6126" s="1" t="str">
        <f>IF([first '# in desc]&lt;[pos kw in desc],MID([desc],[pos kw in desc]-7,7))</f>
        <v xml:space="preserve">­me 42 </v>
      </c>
      <c r="O61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26" s="1" t="str">
        <f>TRIM(IF([first '# in desc]&lt;[pos kw in desc],MID([desc],[pos kw in desc]-6,6),FALSE))</f>
        <v>me 42</v>
      </c>
      <c r="Q6126" s="1">
        <f>IF(LEN([manuell])=0,IFERROR([kw fine in title]*1,IFERROR(SUMPRODUCT(COUNTIF(IsDigits,MID([kw in desc],ROW($A$1:$A$150),1)))=LEN([kw in desc]),#N/A)),[manuell])</f>
        <v>42</v>
      </c>
      <c r="R6126" s="1" t="e">
        <f>IF([pos kw in title]&gt;0,MID(J6126,#REF!,4),IF([first '# in title]&gt;0,MID([title],[first '# in title],3),IF([first '# in title]&gt;0,MID([desc],#REF!,3),VLOOKUP([productid],$G$2:$R$1386,8))))</f>
        <v>#REF!</v>
      </c>
      <c r="S6126" s="1" t="str">
        <f>IF([kw in desc]=[kw rough in title],[kw in desc]*1,IFERROR(LEFT([kw_dirty],3)*1,IFERROR(LEFT([kw_dirty],2)*1,"n.a.")))</f>
        <v>n.a.</v>
      </c>
      <c r="T6126" s="1"/>
      <c r="U6126" s="1">
        <f>VLOOKUP(Tabelle1[[#This Row],[productid]],Tabelle2[#All],2,FALSE)</f>
        <v>42</v>
      </c>
    </row>
    <row r="6127" spans="1:21">
      <c r="A6127" t="s">
        <v>4087</v>
      </c>
      <c r="B6127">
        <v>3805</v>
      </c>
      <c r="C6127">
        <v>289859</v>
      </c>
      <c r="D6127" t="s">
        <v>10034</v>
      </c>
      <c r="E6127" t="s">
        <v>10035</v>
      </c>
      <c r="F6127">
        <v>18406</v>
      </c>
      <c r="G6127">
        <v>2286143</v>
      </c>
      <c r="H6127">
        <f t="shared" si="95"/>
        <v>0</v>
      </c>
      <c r="I6127">
        <f t="array" ref="I6127">MIN(IFERROR(FIND(IstNumbers,A6127),""))</f>
        <v>30</v>
      </c>
      <c r="J6127" s="1" t="e">
        <f>IF([first '# in title]&lt;[pos kw in title],MID([title],[pos kw in title]-6,6),#N/A)</f>
        <v>#N/A</v>
      </c>
      <c r="K6127" s="1" t="e">
        <f>IFERROR(MID(SUBSTITUTE([kw rough in title],",","."),FIND("(",[kw rough in title])+1,20),SUBSTITUTE(IFERROR(MID([kw rough in title],FIND(" ",[kw rough in title])+1,20),[kw rough in title]),",","."))</f>
        <v>#N/A</v>
      </c>
      <c r="L6127" s="1">
        <f>IFERROR(FIND("kW",[desc]),0)</f>
        <v>0</v>
      </c>
      <c r="M6127">
        <f t="array" ref="M6127">MIN(IFERROR(FIND(IstNumbers,E6127),""))</f>
        <v>33</v>
      </c>
      <c r="N6127" s="1" t="b">
        <f>IF([first '# in desc]&lt;[pos kw in desc],MID([desc],[pos kw in desc]-7,7))</f>
        <v>0</v>
      </c>
      <c r="O61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7" s="1" t="str">
        <f>TRIM(IF([first '# in desc]&lt;[pos kw in desc],MID([desc],[pos kw in desc]-6,6),FALSE))</f>
        <v>FALSCH</v>
      </c>
      <c r="Q6127" s="1" t="b">
        <f>IF(LEN([manuell])=0,IFERROR([kw fine in title]*1,IFERROR(SUMPRODUCT(COUNTIF(IsDigits,MID([kw in desc],ROW($A$1:$A$150),1)))=LEN([kw in desc]),#N/A)),[manuell])</f>
        <v>0</v>
      </c>
      <c r="R6127" s="1" t="str">
        <f>IF([pos kw in title]&gt;0,MID(J6127,#REF!,4),IF([first '# in title]&gt;0,MID([title],[first '# in title],3),IF([first '# in title]&gt;0,MID([desc],#REF!,3),VLOOKUP([productid],$G$2:$R$1386,8))))</f>
        <v>146</v>
      </c>
      <c r="S6127" s="1" t="e">
        <f>IF([kw in desc]=[kw rough in title],[kw in desc]*1,IFERROR(LEFT([kw_dirty],3)*1,IFERROR(LEFT([kw_dirty],2)*1,"n.a.")))</f>
        <v>#N/A</v>
      </c>
      <c r="T6127" s="1"/>
      <c r="U6127" s="1" t="e">
        <f>VLOOKUP(Tabelle1[[#This Row],[productid]],Tabelle2[#All],2,FALSE)</f>
        <v>#N/A</v>
      </c>
    </row>
    <row r="6128" spans="1:21" hidden="1">
      <c r="A6128" t="s">
        <v>3882</v>
      </c>
      <c r="B6128">
        <v>4150</v>
      </c>
      <c r="C6128">
        <v>289859</v>
      </c>
      <c r="D6128" t="s">
        <v>10036</v>
      </c>
      <c r="E6128" t="s">
        <v>9379</v>
      </c>
      <c r="F6128">
        <v>18406</v>
      </c>
      <c r="G6128">
        <v>1750863</v>
      </c>
      <c r="H6128">
        <f t="shared" si="95"/>
        <v>20</v>
      </c>
      <c r="I6128">
        <f t="array" ref="I6128">MIN(IFERROR(FIND(IstNumbers,A6128),""))</f>
        <v>17</v>
      </c>
      <c r="J6128" s="1" t="str">
        <f>IF([first '# in title]&lt;[pos kw in title],MID([title],[pos kw in title]-6,6),#N/A)</f>
        <v xml:space="preserve">ur 42 </v>
      </c>
      <c r="K612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28" s="1">
        <f>IFERROR(FIND("kW",[desc]),0)</f>
        <v>70</v>
      </c>
      <c r="M6128">
        <f t="array" ref="M6128">MIN(IFERROR(FIND(IstNumbers,E6128),""))</f>
        <v>34</v>
      </c>
      <c r="N6128" s="1" t="str">
        <f>IF([first '# in desc]&lt;[pos kw in desc],MID([desc],[pos kw in desc]-7,7))</f>
        <v xml:space="preserve">­me 42 </v>
      </c>
      <c r="O61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28" s="1" t="str">
        <f>TRIM(IF([first '# in desc]&lt;[pos kw in desc],MID([desc],[pos kw in desc]-6,6),FALSE))</f>
        <v>me 42</v>
      </c>
      <c r="Q6128" s="1">
        <f>IF(LEN([manuell])=0,IFERROR([kw fine in title]*1,IFERROR(SUMPRODUCT(COUNTIF(IsDigits,MID([kw in desc],ROW($A$1:$A$150),1)))=LEN([kw in desc]),#N/A)),[manuell])</f>
        <v>42</v>
      </c>
      <c r="R6128" s="1" t="e">
        <f>IF([pos kw in title]&gt;0,MID(J6128,#REF!,4),IF([first '# in title]&gt;0,MID([title],[first '# in title],3),IF([first '# in title]&gt;0,MID([desc],#REF!,3),VLOOKUP([productid],$G$2:$R$1386,8))))</f>
        <v>#REF!</v>
      </c>
      <c r="S6128" s="1" t="str">
        <f>IF([kw in desc]=[kw rough in title],[kw in desc]*1,IFERROR(LEFT([kw_dirty],3)*1,IFERROR(LEFT([kw_dirty],2)*1,"n.a.")))</f>
        <v>n.a.</v>
      </c>
      <c r="T6128" s="1"/>
      <c r="U6128" s="1">
        <f>VLOOKUP(Tabelle1[[#This Row],[productid]],Tabelle2[#All],2,FALSE)</f>
        <v>42</v>
      </c>
    </row>
    <row r="6129" spans="1:21">
      <c r="A6129" t="s">
        <v>4087</v>
      </c>
      <c r="B6129">
        <v>3805</v>
      </c>
      <c r="C6129">
        <v>289859</v>
      </c>
      <c r="D6129" t="s">
        <v>10037</v>
      </c>
      <c r="E6129" t="s">
        <v>10038</v>
      </c>
      <c r="F6129">
        <v>18406</v>
      </c>
      <c r="G6129">
        <v>2286143</v>
      </c>
      <c r="H6129">
        <f t="shared" si="95"/>
        <v>0</v>
      </c>
      <c r="I6129">
        <f t="array" ref="I6129">MIN(IFERROR(FIND(IstNumbers,A6129),""))</f>
        <v>30</v>
      </c>
      <c r="J6129" s="1" t="e">
        <f>IF([first '# in title]&lt;[pos kw in title],MID([title],[pos kw in title]-6,6),#N/A)</f>
        <v>#N/A</v>
      </c>
      <c r="K6129" s="1" t="e">
        <f>IFERROR(MID(SUBSTITUTE([kw rough in title],",","."),FIND("(",[kw rough in title])+1,20),SUBSTITUTE(IFERROR(MID([kw rough in title],FIND(" ",[kw rough in title])+1,20),[kw rough in title]),",","."))</f>
        <v>#N/A</v>
      </c>
      <c r="L6129" s="1">
        <f>IFERROR(FIND("kW",[desc]),0)</f>
        <v>0</v>
      </c>
      <c r="M6129">
        <f t="array" ref="M6129">MIN(IFERROR(FIND(IstNumbers,E6129),""))</f>
        <v>33</v>
      </c>
      <c r="N6129" s="1" t="b">
        <f>IF([first '# in desc]&lt;[pos kw in desc],MID([desc],[pos kw in desc]-7,7))</f>
        <v>0</v>
      </c>
      <c r="O61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29" s="1" t="str">
        <f>TRIM(IF([first '# in desc]&lt;[pos kw in desc],MID([desc],[pos kw in desc]-6,6),FALSE))</f>
        <v>FALSCH</v>
      </c>
      <c r="Q6129" s="1" t="b">
        <f>IF(LEN([manuell])=0,IFERROR([kw fine in title]*1,IFERROR(SUMPRODUCT(COUNTIF(IsDigits,MID([kw in desc],ROW($A$1:$A$150),1)))=LEN([kw in desc]),#N/A)),[manuell])</f>
        <v>0</v>
      </c>
      <c r="R6129" s="1" t="str">
        <f>IF([pos kw in title]&gt;0,MID(J6129,#REF!,4),IF([first '# in title]&gt;0,MID([title],[first '# in title],3),IF([first '# in title]&gt;0,MID([desc],#REF!,3),VLOOKUP([productid],$G$2:$R$1386,8))))</f>
        <v>146</v>
      </c>
      <c r="S6129" s="1" t="e">
        <f>IF([kw in desc]=[kw rough in title],[kw in desc]*1,IFERROR(LEFT([kw_dirty],3)*1,IFERROR(LEFT([kw_dirty],2)*1,"n.a.")))</f>
        <v>#N/A</v>
      </c>
      <c r="T6129" s="1"/>
      <c r="U6129" s="1" t="e">
        <f>VLOOKUP(Tabelle1[[#This Row],[productid]],Tabelle2[#All],2,FALSE)</f>
        <v>#N/A</v>
      </c>
    </row>
    <row r="6130" spans="1:21" hidden="1">
      <c r="A6130" t="s">
        <v>3882</v>
      </c>
      <c r="B6130">
        <v>4155</v>
      </c>
      <c r="C6130">
        <v>289859</v>
      </c>
      <c r="D6130" t="s">
        <v>10039</v>
      </c>
      <c r="E6130" t="s">
        <v>9386</v>
      </c>
      <c r="F6130">
        <v>18406</v>
      </c>
      <c r="G6130">
        <v>1750863</v>
      </c>
      <c r="H6130">
        <f t="shared" si="95"/>
        <v>20</v>
      </c>
      <c r="I6130">
        <f t="array" ref="I6130">MIN(IFERROR(FIND(IstNumbers,A6130),""))</f>
        <v>17</v>
      </c>
      <c r="J6130" s="1" t="str">
        <f>IF([first '# in title]&lt;[pos kw in title],MID([title],[pos kw in title]-6,6),#N/A)</f>
        <v xml:space="preserve">ur 42 </v>
      </c>
      <c r="K613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30" s="1">
        <f>IFERROR(FIND("kW",[desc]),0)</f>
        <v>70</v>
      </c>
      <c r="M6130">
        <f t="array" ref="M6130">MIN(IFERROR(FIND(IstNumbers,E6130),""))</f>
        <v>34</v>
      </c>
      <c r="N6130" s="1" t="str">
        <f>IF([first '# in desc]&lt;[pos kw in desc],MID([desc],[pos kw in desc]-7,7))</f>
        <v xml:space="preserve">­me 42 </v>
      </c>
      <c r="O61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30" s="1" t="str">
        <f>TRIM(IF([first '# in desc]&lt;[pos kw in desc],MID([desc],[pos kw in desc]-6,6),FALSE))</f>
        <v>me 42</v>
      </c>
      <c r="Q6130" s="1">
        <f>IF(LEN([manuell])=0,IFERROR([kw fine in title]*1,IFERROR(SUMPRODUCT(COUNTIF(IsDigits,MID([kw in desc],ROW($A$1:$A$150),1)))=LEN([kw in desc]),#N/A)),[manuell])</f>
        <v>42</v>
      </c>
      <c r="R6130" s="1" t="e">
        <f>IF([pos kw in title]&gt;0,MID(J6130,#REF!,4),IF([first '# in title]&gt;0,MID([title],[first '# in title],3),IF([first '# in title]&gt;0,MID([desc],#REF!,3),VLOOKUP([productid],$G$2:$R$1386,8))))</f>
        <v>#REF!</v>
      </c>
      <c r="S6130" s="1" t="str">
        <f>IF([kw in desc]=[kw rough in title],[kw in desc]*1,IFERROR(LEFT([kw_dirty],3)*1,IFERROR(LEFT([kw_dirty],2)*1,"n.a.")))</f>
        <v>n.a.</v>
      </c>
      <c r="T6130" s="1"/>
      <c r="U6130" s="1">
        <f>VLOOKUP(Tabelle1[[#This Row],[productid]],Tabelle2[#All],2,FALSE)</f>
        <v>42</v>
      </c>
    </row>
    <row r="6131" spans="1:21">
      <c r="A6131" t="s">
        <v>4087</v>
      </c>
      <c r="B6131">
        <v>3824</v>
      </c>
      <c r="C6131">
        <v>289859</v>
      </c>
      <c r="D6131" t="s">
        <v>10040</v>
      </c>
      <c r="E6131" t="s">
        <v>10041</v>
      </c>
      <c r="F6131">
        <v>18406</v>
      </c>
      <c r="G6131">
        <v>2286143</v>
      </c>
      <c r="H6131">
        <f t="shared" si="95"/>
        <v>0</v>
      </c>
      <c r="I6131">
        <f t="array" ref="I6131">MIN(IFERROR(FIND(IstNumbers,A6131),""))</f>
        <v>30</v>
      </c>
      <c r="J6131" s="1" t="e">
        <f>IF([first '# in title]&lt;[pos kw in title],MID([title],[pos kw in title]-6,6),#N/A)</f>
        <v>#N/A</v>
      </c>
      <c r="K6131" s="1" t="e">
        <f>IFERROR(MID(SUBSTITUTE([kw rough in title],",","."),FIND("(",[kw rough in title])+1,20),SUBSTITUTE(IFERROR(MID([kw rough in title],FIND(" ",[kw rough in title])+1,20),[kw rough in title]),",","."))</f>
        <v>#N/A</v>
      </c>
      <c r="L6131" s="1">
        <f>IFERROR(FIND("kW",[desc]),0)</f>
        <v>0</v>
      </c>
      <c r="M6131">
        <f t="array" ref="M6131">MIN(IFERROR(FIND(IstNumbers,E6131),""))</f>
        <v>33</v>
      </c>
      <c r="N6131" s="1" t="b">
        <f>IF([first '# in desc]&lt;[pos kw in desc],MID([desc],[pos kw in desc]-7,7))</f>
        <v>0</v>
      </c>
      <c r="O61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31" s="1" t="str">
        <f>TRIM(IF([first '# in desc]&lt;[pos kw in desc],MID([desc],[pos kw in desc]-6,6),FALSE))</f>
        <v>FALSCH</v>
      </c>
      <c r="Q6131" s="1" t="b">
        <f>IF(LEN([manuell])=0,IFERROR([kw fine in title]*1,IFERROR(SUMPRODUCT(COUNTIF(IsDigits,MID([kw in desc],ROW($A$1:$A$150),1)))=LEN([kw in desc]),#N/A)),[manuell])</f>
        <v>0</v>
      </c>
      <c r="R6131" s="1" t="str">
        <f>IF([pos kw in title]&gt;0,MID(J6131,#REF!,4),IF([first '# in title]&gt;0,MID([title],[first '# in title],3),IF([first '# in title]&gt;0,MID([desc],#REF!,3),VLOOKUP([productid],$G$2:$R$1386,8))))</f>
        <v>146</v>
      </c>
      <c r="S6131" s="1" t="e">
        <f>IF([kw in desc]=[kw rough in title],[kw in desc]*1,IFERROR(LEFT([kw_dirty],3)*1,IFERROR(LEFT([kw_dirty],2)*1,"n.a.")))</f>
        <v>#N/A</v>
      </c>
      <c r="T6131" s="1"/>
      <c r="U6131" s="1" t="e">
        <f>VLOOKUP(Tabelle1[[#This Row],[productid]],Tabelle2[#All],2,FALSE)</f>
        <v>#N/A</v>
      </c>
    </row>
    <row r="6132" spans="1:21" hidden="1">
      <c r="A6132" t="s">
        <v>3882</v>
      </c>
      <c r="B6132">
        <v>4160</v>
      </c>
      <c r="C6132">
        <v>289859</v>
      </c>
      <c r="D6132" t="s">
        <v>10042</v>
      </c>
      <c r="E6132" t="s">
        <v>9389</v>
      </c>
      <c r="F6132">
        <v>18406</v>
      </c>
      <c r="G6132">
        <v>1750863</v>
      </c>
      <c r="H6132">
        <f t="shared" si="95"/>
        <v>20</v>
      </c>
      <c r="I6132">
        <f t="array" ref="I6132">MIN(IFERROR(FIND(IstNumbers,A6132),""))</f>
        <v>17</v>
      </c>
      <c r="J6132" s="1" t="str">
        <f>IF([first '# in title]&lt;[pos kw in title],MID([title],[pos kw in title]-6,6),#N/A)</f>
        <v xml:space="preserve">ur 42 </v>
      </c>
      <c r="K613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32" s="1">
        <f>IFERROR(FIND("kW",[desc]),0)</f>
        <v>70</v>
      </c>
      <c r="M6132">
        <f t="array" ref="M6132">MIN(IFERROR(FIND(IstNumbers,E6132),""))</f>
        <v>34</v>
      </c>
      <c r="N6132" s="1" t="str">
        <f>IF([first '# in desc]&lt;[pos kw in desc],MID([desc],[pos kw in desc]-7,7))</f>
        <v xml:space="preserve">­me 42 </v>
      </c>
      <c r="O61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32" s="1" t="str">
        <f>TRIM(IF([first '# in desc]&lt;[pos kw in desc],MID([desc],[pos kw in desc]-6,6),FALSE))</f>
        <v>me 42</v>
      </c>
      <c r="Q6132" s="1">
        <f>IF(LEN([manuell])=0,IFERROR([kw fine in title]*1,IFERROR(SUMPRODUCT(COUNTIF(IsDigits,MID([kw in desc],ROW($A$1:$A$150),1)))=LEN([kw in desc]),#N/A)),[manuell])</f>
        <v>42</v>
      </c>
      <c r="R6132" s="1" t="e">
        <f>IF([pos kw in title]&gt;0,MID(J6132,#REF!,4),IF([first '# in title]&gt;0,MID([title],[first '# in title],3),IF([first '# in title]&gt;0,MID([desc],#REF!,3),VLOOKUP([productid],$G$2:$R$1386,8))))</f>
        <v>#REF!</v>
      </c>
      <c r="S6132" s="1" t="str">
        <f>IF([kw in desc]=[kw rough in title],[kw in desc]*1,IFERROR(LEFT([kw_dirty],3)*1,IFERROR(LEFT([kw_dirty],2)*1,"n.a.")))</f>
        <v>n.a.</v>
      </c>
      <c r="T6132" s="1"/>
      <c r="U6132" s="1">
        <f>VLOOKUP(Tabelle1[[#This Row],[productid]],Tabelle2[#All],2,FALSE)</f>
        <v>42</v>
      </c>
    </row>
    <row r="6133" spans="1:21">
      <c r="A6133" t="s">
        <v>4087</v>
      </c>
      <c r="B6133">
        <v>3824</v>
      </c>
      <c r="C6133">
        <v>289859</v>
      </c>
      <c r="D6133" t="s">
        <v>10043</v>
      </c>
      <c r="E6133" t="s">
        <v>10044</v>
      </c>
      <c r="F6133">
        <v>18406</v>
      </c>
      <c r="G6133">
        <v>2286143</v>
      </c>
      <c r="H6133">
        <f t="shared" si="95"/>
        <v>0</v>
      </c>
      <c r="I6133">
        <f t="array" ref="I6133">MIN(IFERROR(FIND(IstNumbers,A6133),""))</f>
        <v>30</v>
      </c>
      <c r="J6133" s="1" t="e">
        <f>IF([first '# in title]&lt;[pos kw in title],MID([title],[pos kw in title]-6,6),#N/A)</f>
        <v>#N/A</v>
      </c>
      <c r="K6133" s="1" t="e">
        <f>IFERROR(MID(SUBSTITUTE([kw rough in title],",","."),FIND("(",[kw rough in title])+1,20),SUBSTITUTE(IFERROR(MID([kw rough in title],FIND(" ",[kw rough in title])+1,20),[kw rough in title]),",","."))</f>
        <v>#N/A</v>
      </c>
      <c r="L6133" s="1">
        <f>IFERROR(FIND("kW",[desc]),0)</f>
        <v>0</v>
      </c>
      <c r="M6133">
        <f t="array" ref="M6133">MIN(IFERROR(FIND(IstNumbers,E6133),""))</f>
        <v>33</v>
      </c>
      <c r="N6133" s="1" t="b">
        <f>IF([first '# in desc]&lt;[pos kw in desc],MID([desc],[pos kw in desc]-7,7))</f>
        <v>0</v>
      </c>
      <c r="O613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33" s="1" t="str">
        <f>TRIM(IF([first '# in desc]&lt;[pos kw in desc],MID([desc],[pos kw in desc]-6,6),FALSE))</f>
        <v>FALSCH</v>
      </c>
      <c r="Q6133" s="1" t="b">
        <f>IF(LEN([manuell])=0,IFERROR([kw fine in title]*1,IFERROR(SUMPRODUCT(COUNTIF(IsDigits,MID([kw in desc],ROW($A$1:$A$150),1)))=LEN([kw in desc]),#N/A)),[manuell])</f>
        <v>0</v>
      </c>
      <c r="R6133" s="1" t="str">
        <f>IF([pos kw in title]&gt;0,MID(J6133,#REF!,4),IF([first '# in title]&gt;0,MID([title],[first '# in title],3),IF([first '# in title]&gt;0,MID([desc],#REF!,3),VLOOKUP([productid],$G$2:$R$1386,8))))</f>
        <v>146</v>
      </c>
      <c r="S6133" s="1" t="e">
        <f>IF([kw in desc]=[kw rough in title],[kw in desc]*1,IFERROR(LEFT([kw_dirty],3)*1,IFERROR(LEFT([kw_dirty],2)*1,"n.a.")))</f>
        <v>#N/A</v>
      </c>
      <c r="T6133" s="1"/>
      <c r="U6133" s="1" t="e">
        <f>VLOOKUP(Tabelle1[[#This Row],[productid]],Tabelle2[#All],2,FALSE)</f>
        <v>#N/A</v>
      </c>
    </row>
    <row r="6134" spans="1:21" hidden="1">
      <c r="A6134" t="s">
        <v>3882</v>
      </c>
      <c r="B6134">
        <v>4160</v>
      </c>
      <c r="C6134">
        <v>289859</v>
      </c>
      <c r="D6134" t="s">
        <v>10045</v>
      </c>
      <c r="E6134" t="s">
        <v>9392</v>
      </c>
      <c r="F6134">
        <v>18406</v>
      </c>
      <c r="G6134">
        <v>1750863</v>
      </c>
      <c r="H6134">
        <f t="shared" si="95"/>
        <v>20</v>
      </c>
      <c r="I6134">
        <f t="array" ref="I6134">MIN(IFERROR(FIND(IstNumbers,A6134),""))</f>
        <v>17</v>
      </c>
      <c r="J6134" s="1" t="str">
        <f>IF([first '# in title]&lt;[pos kw in title],MID([title],[pos kw in title]-6,6),#N/A)</f>
        <v xml:space="preserve">ur 42 </v>
      </c>
      <c r="K613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34" s="1">
        <f>IFERROR(FIND("kW",[desc]),0)</f>
        <v>70</v>
      </c>
      <c r="M6134">
        <f t="array" ref="M6134">MIN(IFERROR(FIND(IstNumbers,E6134),""))</f>
        <v>34</v>
      </c>
      <c r="N6134" s="1" t="str">
        <f>IF([first '# in desc]&lt;[pos kw in desc],MID([desc],[pos kw in desc]-7,7))</f>
        <v xml:space="preserve">­me 42 </v>
      </c>
      <c r="O61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34" s="1" t="str">
        <f>TRIM(IF([first '# in desc]&lt;[pos kw in desc],MID([desc],[pos kw in desc]-6,6),FALSE))</f>
        <v>me 42</v>
      </c>
      <c r="Q6134" s="1">
        <f>IF(LEN([manuell])=0,IFERROR([kw fine in title]*1,IFERROR(SUMPRODUCT(COUNTIF(IsDigits,MID([kw in desc],ROW($A$1:$A$150),1)))=LEN([kw in desc]),#N/A)),[manuell])</f>
        <v>42</v>
      </c>
      <c r="R6134" s="1" t="e">
        <f>IF([pos kw in title]&gt;0,MID(J6134,#REF!,4),IF([first '# in title]&gt;0,MID([title],[first '# in title],3),IF([first '# in title]&gt;0,MID([desc],#REF!,3),VLOOKUP([productid],$G$2:$R$1386,8))))</f>
        <v>#REF!</v>
      </c>
      <c r="S6134" s="1" t="str">
        <f>IF([kw in desc]=[kw rough in title],[kw in desc]*1,IFERROR(LEFT([kw_dirty],3)*1,IFERROR(LEFT([kw_dirty],2)*1,"n.a.")))</f>
        <v>n.a.</v>
      </c>
      <c r="T6134" s="1"/>
      <c r="U6134" s="1">
        <f>VLOOKUP(Tabelle1[[#This Row],[productid]],Tabelle2[#All],2,FALSE)</f>
        <v>42</v>
      </c>
    </row>
    <row r="6135" spans="1:21">
      <c r="A6135" t="s">
        <v>4087</v>
      </c>
      <c r="B6135">
        <v>3824</v>
      </c>
      <c r="C6135">
        <v>289859</v>
      </c>
      <c r="D6135" t="s">
        <v>10046</v>
      </c>
      <c r="E6135" t="s">
        <v>10047</v>
      </c>
      <c r="F6135">
        <v>18406</v>
      </c>
      <c r="G6135">
        <v>2286143</v>
      </c>
      <c r="H6135">
        <f t="shared" si="95"/>
        <v>0</v>
      </c>
      <c r="I6135">
        <f t="array" ref="I6135">MIN(IFERROR(FIND(IstNumbers,A6135),""))</f>
        <v>30</v>
      </c>
      <c r="J6135" s="1" t="e">
        <f>IF([first '# in title]&lt;[pos kw in title],MID([title],[pos kw in title]-6,6),#N/A)</f>
        <v>#N/A</v>
      </c>
      <c r="K6135" s="1" t="e">
        <f>IFERROR(MID(SUBSTITUTE([kw rough in title],",","."),FIND("(",[kw rough in title])+1,20),SUBSTITUTE(IFERROR(MID([kw rough in title],FIND(" ",[kw rough in title])+1,20),[kw rough in title]),",","."))</f>
        <v>#N/A</v>
      </c>
      <c r="L6135" s="1">
        <f>IFERROR(FIND("kW",[desc]),0)</f>
        <v>0</v>
      </c>
      <c r="M6135">
        <f t="array" ref="M6135">MIN(IFERROR(FIND(IstNumbers,E6135),""))</f>
        <v>33</v>
      </c>
      <c r="N6135" s="1" t="b">
        <f>IF([first '# in desc]&lt;[pos kw in desc],MID([desc],[pos kw in desc]-7,7))</f>
        <v>0</v>
      </c>
      <c r="O613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35" s="1" t="str">
        <f>TRIM(IF([first '# in desc]&lt;[pos kw in desc],MID([desc],[pos kw in desc]-6,6),FALSE))</f>
        <v>FALSCH</v>
      </c>
      <c r="Q6135" s="1" t="b">
        <f>IF(LEN([manuell])=0,IFERROR([kw fine in title]*1,IFERROR(SUMPRODUCT(COUNTIF(IsDigits,MID([kw in desc],ROW($A$1:$A$150),1)))=LEN([kw in desc]),#N/A)),[manuell])</f>
        <v>0</v>
      </c>
      <c r="R6135" s="1" t="str">
        <f>IF([pos kw in title]&gt;0,MID(J6135,#REF!,4),IF([first '# in title]&gt;0,MID([title],[first '# in title],3),IF([first '# in title]&gt;0,MID([desc],#REF!,3),VLOOKUP([productid],$G$2:$R$1386,8))))</f>
        <v>146</v>
      </c>
      <c r="S6135" s="1" t="e">
        <f>IF([kw in desc]=[kw rough in title],[kw in desc]*1,IFERROR(LEFT([kw_dirty],3)*1,IFERROR(LEFT([kw_dirty],2)*1,"n.a.")))</f>
        <v>#N/A</v>
      </c>
      <c r="T6135" s="1"/>
      <c r="U6135" s="1" t="e">
        <f>VLOOKUP(Tabelle1[[#This Row],[productid]],Tabelle2[#All],2,FALSE)</f>
        <v>#N/A</v>
      </c>
    </row>
    <row r="6136" spans="1:21" hidden="1">
      <c r="A6136" t="s">
        <v>3882</v>
      </c>
      <c r="B6136">
        <v>4160</v>
      </c>
      <c r="C6136">
        <v>289859</v>
      </c>
      <c r="D6136" t="s">
        <v>10048</v>
      </c>
      <c r="E6136" t="s">
        <v>9396</v>
      </c>
      <c r="F6136">
        <v>18406</v>
      </c>
      <c r="G6136">
        <v>1750863</v>
      </c>
      <c r="H6136">
        <f t="shared" si="95"/>
        <v>20</v>
      </c>
      <c r="I6136">
        <f t="array" ref="I6136">MIN(IFERROR(FIND(IstNumbers,A6136),""))</f>
        <v>17</v>
      </c>
      <c r="J6136" s="1" t="str">
        <f>IF([first '# in title]&lt;[pos kw in title],MID([title],[pos kw in title]-6,6),#N/A)</f>
        <v xml:space="preserve">ur 42 </v>
      </c>
      <c r="K613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36" s="1">
        <f>IFERROR(FIND("kW",[desc]),0)</f>
        <v>70</v>
      </c>
      <c r="M6136">
        <f t="array" ref="M6136">MIN(IFERROR(FIND(IstNumbers,E6136),""))</f>
        <v>34</v>
      </c>
      <c r="N6136" s="1" t="str">
        <f>IF([first '# in desc]&lt;[pos kw in desc],MID([desc],[pos kw in desc]-7,7))</f>
        <v xml:space="preserve">­me 42 </v>
      </c>
      <c r="O61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36" s="1" t="str">
        <f>TRIM(IF([first '# in desc]&lt;[pos kw in desc],MID([desc],[pos kw in desc]-6,6),FALSE))</f>
        <v>me 42</v>
      </c>
      <c r="Q6136" s="1">
        <f>IF(LEN([manuell])=0,IFERROR([kw fine in title]*1,IFERROR(SUMPRODUCT(COUNTIF(IsDigits,MID([kw in desc],ROW($A$1:$A$150),1)))=LEN([kw in desc]),#N/A)),[manuell])</f>
        <v>42</v>
      </c>
      <c r="R6136" s="1" t="e">
        <f>IF([pos kw in title]&gt;0,MID(J6136,#REF!,4),IF([first '# in title]&gt;0,MID([title],[first '# in title],3),IF([first '# in title]&gt;0,MID([desc],#REF!,3),VLOOKUP([productid],$G$2:$R$1386,8))))</f>
        <v>#REF!</v>
      </c>
      <c r="S6136" s="1" t="str">
        <f>IF([kw in desc]=[kw rough in title],[kw in desc]*1,IFERROR(LEFT([kw_dirty],3)*1,IFERROR(LEFT([kw_dirty],2)*1,"n.a.")))</f>
        <v>n.a.</v>
      </c>
      <c r="T6136" s="1"/>
      <c r="U6136" s="1">
        <f>VLOOKUP(Tabelle1[[#This Row],[productid]],Tabelle2[#All],2,FALSE)</f>
        <v>42</v>
      </c>
    </row>
    <row r="6137" spans="1:21">
      <c r="A6137" t="s">
        <v>4087</v>
      </c>
      <c r="B6137">
        <v>3829</v>
      </c>
      <c r="C6137">
        <v>289859</v>
      </c>
      <c r="D6137" t="s">
        <v>10049</v>
      </c>
      <c r="E6137" t="s">
        <v>10050</v>
      </c>
      <c r="F6137">
        <v>18406</v>
      </c>
      <c r="G6137">
        <v>2286143</v>
      </c>
      <c r="H6137">
        <f t="shared" si="95"/>
        <v>0</v>
      </c>
      <c r="I6137">
        <f t="array" ref="I6137">MIN(IFERROR(FIND(IstNumbers,A6137),""))</f>
        <v>30</v>
      </c>
      <c r="J6137" s="1" t="e">
        <f>IF([first '# in title]&lt;[pos kw in title],MID([title],[pos kw in title]-6,6),#N/A)</f>
        <v>#N/A</v>
      </c>
      <c r="K6137" s="1" t="e">
        <f>IFERROR(MID(SUBSTITUTE([kw rough in title],",","."),FIND("(",[kw rough in title])+1,20),SUBSTITUTE(IFERROR(MID([kw rough in title],FIND(" ",[kw rough in title])+1,20),[kw rough in title]),",","."))</f>
        <v>#N/A</v>
      </c>
      <c r="L6137" s="1">
        <f>IFERROR(FIND("kW",[desc]),0)</f>
        <v>0</v>
      </c>
      <c r="M6137">
        <f t="array" ref="M6137">MIN(IFERROR(FIND(IstNumbers,E6137),""))</f>
        <v>33</v>
      </c>
      <c r="N6137" s="1" t="b">
        <f>IF([first '# in desc]&lt;[pos kw in desc],MID([desc],[pos kw in desc]-7,7))</f>
        <v>0</v>
      </c>
      <c r="O613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37" s="1" t="str">
        <f>TRIM(IF([first '# in desc]&lt;[pos kw in desc],MID([desc],[pos kw in desc]-6,6),FALSE))</f>
        <v>FALSCH</v>
      </c>
      <c r="Q6137" s="1" t="b">
        <f>IF(LEN([manuell])=0,IFERROR([kw fine in title]*1,IFERROR(SUMPRODUCT(COUNTIF(IsDigits,MID([kw in desc],ROW($A$1:$A$150),1)))=LEN([kw in desc]),#N/A)),[manuell])</f>
        <v>0</v>
      </c>
      <c r="R6137" s="1" t="str">
        <f>IF([pos kw in title]&gt;0,MID(J6137,#REF!,4),IF([first '# in title]&gt;0,MID([title],[first '# in title],3),IF([first '# in title]&gt;0,MID([desc],#REF!,3),VLOOKUP([productid],$G$2:$R$1386,8))))</f>
        <v>146</v>
      </c>
      <c r="S6137" s="1" t="e">
        <f>IF([kw in desc]=[kw rough in title],[kw in desc]*1,IFERROR(LEFT([kw_dirty],3)*1,IFERROR(LEFT([kw_dirty],2)*1,"n.a.")))</f>
        <v>#N/A</v>
      </c>
      <c r="T6137" s="1"/>
      <c r="U6137" s="1" t="e">
        <f>VLOOKUP(Tabelle1[[#This Row],[productid]],Tabelle2[#All],2,FALSE)</f>
        <v>#N/A</v>
      </c>
    </row>
    <row r="6138" spans="1:21" hidden="1">
      <c r="A6138" t="s">
        <v>3882</v>
      </c>
      <c r="B6138">
        <v>4165</v>
      </c>
      <c r="C6138">
        <v>289859</v>
      </c>
      <c r="D6138" t="s">
        <v>10051</v>
      </c>
      <c r="E6138" t="s">
        <v>9400</v>
      </c>
      <c r="F6138">
        <v>18406</v>
      </c>
      <c r="G6138">
        <v>1750863</v>
      </c>
      <c r="H6138">
        <f t="shared" si="95"/>
        <v>20</v>
      </c>
      <c r="I6138">
        <f t="array" ref="I6138">MIN(IFERROR(FIND(IstNumbers,A6138),""))</f>
        <v>17</v>
      </c>
      <c r="J6138" s="1" t="str">
        <f>IF([first '# in title]&lt;[pos kw in title],MID([title],[pos kw in title]-6,6),#N/A)</f>
        <v xml:space="preserve">ur 42 </v>
      </c>
      <c r="K613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38" s="1">
        <f>IFERROR(FIND("kW",[desc]),0)</f>
        <v>70</v>
      </c>
      <c r="M6138">
        <f t="array" ref="M6138">MIN(IFERROR(FIND(IstNumbers,E6138),""))</f>
        <v>34</v>
      </c>
      <c r="N6138" s="1" t="str">
        <f>IF([first '# in desc]&lt;[pos kw in desc],MID([desc],[pos kw in desc]-7,7))</f>
        <v xml:space="preserve">­me 42 </v>
      </c>
      <c r="O61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38" s="1" t="str">
        <f>TRIM(IF([first '# in desc]&lt;[pos kw in desc],MID([desc],[pos kw in desc]-6,6),FALSE))</f>
        <v>me 42</v>
      </c>
      <c r="Q6138" s="1">
        <f>IF(LEN([manuell])=0,IFERROR([kw fine in title]*1,IFERROR(SUMPRODUCT(COUNTIF(IsDigits,MID([kw in desc],ROW($A$1:$A$150),1)))=LEN([kw in desc]),#N/A)),[manuell])</f>
        <v>42</v>
      </c>
      <c r="R6138" s="1" t="e">
        <f>IF([pos kw in title]&gt;0,MID(J6138,#REF!,4),IF([first '# in title]&gt;0,MID([title],[first '# in title],3),IF([first '# in title]&gt;0,MID([desc],#REF!,3),VLOOKUP([productid],$G$2:$R$1386,8))))</f>
        <v>#REF!</v>
      </c>
      <c r="S6138" s="1" t="str">
        <f>IF([kw in desc]=[kw rough in title],[kw in desc]*1,IFERROR(LEFT([kw_dirty],3)*1,IFERROR(LEFT([kw_dirty],2)*1,"n.a.")))</f>
        <v>n.a.</v>
      </c>
      <c r="T6138" s="1"/>
      <c r="U6138" s="1">
        <f>VLOOKUP(Tabelle1[[#This Row],[productid]],Tabelle2[#All],2,FALSE)</f>
        <v>42</v>
      </c>
    </row>
    <row r="6139" spans="1:21">
      <c r="A6139" t="s">
        <v>4087</v>
      </c>
      <c r="B6139">
        <v>3829</v>
      </c>
      <c r="C6139">
        <v>289859</v>
      </c>
      <c r="D6139" t="s">
        <v>10052</v>
      </c>
      <c r="E6139" t="s">
        <v>10053</v>
      </c>
      <c r="F6139">
        <v>18406</v>
      </c>
      <c r="G6139">
        <v>2286143</v>
      </c>
      <c r="H6139">
        <f t="shared" si="95"/>
        <v>0</v>
      </c>
      <c r="I6139">
        <f t="array" ref="I6139">MIN(IFERROR(FIND(IstNumbers,A6139),""))</f>
        <v>30</v>
      </c>
      <c r="J6139" s="1" t="e">
        <f>IF([first '# in title]&lt;[pos kw in title],MID([title],[pos kw in title]-6,6),#N/A)</f>
        <v>#N/A</v>
      </c>
      <c r="K6139" s="1" t="e">
        <f>IFERROR(MID(SUBSTITUTE([kw rough in title],",","."),FIND("(",[kw rough in title])+1,20),SUBSTITUTE(IFERROR(MID([kw rough in title],FIND(" ",[kw rough in title])+1,20),[kw rough in title]),",","."))</f>
        <v>#N/A</v>
      </c>
      <c r="L6139" s="1">
        <f>IFERROR(FIND("kW",[desc]),0)</f>
        <v>0</v>
      </c>
      <c r="M6139">
        <f t="array" ref="M6139">MIN(IFERROR(FIND(IstNumbers,E6139),""))</f>
        <v>33</v>
      </c>
      <c r="N6139" s="1" t="b">
        <f>IF([first '# in desc]&lt;[pos kw in desc],MID([desc],[pos kw in desc]-7,7))</f>
        <v>0</v>
      </c>
      <c r="O61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39" s="1" t="str">
        <f>TRIM(IF([first '# in desc]&lt;[pos kw in desc],MID([desc],[pos kw in desc]-6,6),FALSE))</f>
        <v>FALSCH</v>
      </c>
      <c r="Q6139" s="1" t="b">
        <f>IF(LEN([manuell])=0,IFERROR([kw fine in title]*1,IFERROR(SUMPRODUCT(COUNTIF(IsDigits,MID([kw in desc],ROW($A$1:$A$150),1)))=LEN([kw in desc]),#N/A)),[manuell])</f>
        <v>0</v>
      </c>
      <c r="R6139" s="1" t="str">
        <f>IF([pos kw in title]&gt;0,MID(J6139,#REF!,4),IF([first '# in title]&gt;0,MID([title],[first '# in title],3),IF([first '# in title]&gt;0,MID([desc],#REF!,3),VLOOKUP([productid],$G$2:$R$1386,8))))</f>
        <v>146</v>
      </c>
      <c r="S6139" s="1" t="e">
        <f>IF([kw in desc]=[kw rough in title],[kw in desc]*1,IFERROR(LEFT([kw_dirty],3)*1,IFERROR(LEFT([kw_dirty],2)*1,"n.a.")))</f>
        <v>#N/A</v>
      </c>
      <c r="T6139" s="1"/>
      <c r="U6139" s="1" t="e">
        <f>VLOOKUP(Tabelle1[[#This Row],[productid]],Tabelle2[#All],2,FALSE)</f>
        <v>#N/A</v>
      </c>
    </row>
    <row r="6140" spans="1:21" hidden="1">
      <c r="A6140" t="s">
        <v>3882</v>
      </c>
      <c r="B6140">
        <v>4165</v>
      </c>
      <c r="C6140">
        <v>289859</v>
      </c>
      <c r="D6140" t="s">
        <v>10054</v>
      </c>
      <c r="E6140" t="s">
        <v>9419</v>
      </c>
      <c r="F6140">
        <v>18406</v>
      </c>
      <c r="G6140">
        <v>1750863</v>
      </c>
      <c r="H6140">
        <f t="shared" si="95"/>
        <v>20</v>
      </c>
      <c r="I6140">
        <f t="array" ref="I6140">MIN(IFERROR(FIND(IstNumbers,A6140),""))</f>
        <v>17</v>
      </c>
      <c r="J6140" s="1" t="str">
        <f>IF([first '# in title]&lt;[pos kw in title],MID([title],[pos kw in title]-6,6),#N/A)</f>
        <v xml:space="preserve">ur 42 </v>
      </c>
      <c r="K6140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40" s="1">
        <f>IFERROR(FIND("kW",[desc]),0)</f>
        <v>70</v>
      </c>
      <c r="M6140">
        <f t="array" ref="M6140">MIN(IFERROR(FIND(IstNumbers,E6140),""))</f>
        <v>34</v>
      </c>
      <c r="N6140" s="1" t="str">
        <f>IF([first '# in desc]&lt;[pos kw in desc],MID([desc],[pos kw in desc]-7,7))</f>
        <v xml:space="preserve">­me 42 </v>
      </c>
      <c r="O614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40" s="1" t="str">
        <f>TRIM(IF([first '# in desc]&lt;[pos kw in desc],MID([desc],[pos kw in desc]-6,6),FALSE))</f>
        <v>me 42</v>
      </c>
      <c r="Q6140" s="1">
        <f>IF(LEN([manuell])=0,IFERROR([kw fine in title]*1,IFERROR(SUMPRODUCT(COUNTIF(IsDigits,MID([kw in desc],ROW($A$1:$A$150),1)))=LEN([kw in desc]),#N/A)),[manuell])</f>
        <v>42</v>
      </c>
      <c r="R6140" s="1" t="e">
        <f>IF([pos kw in title]&gt;0,MID(J6140,#REF!,4),IF([first '# in title]&gt;0,MID([title],[first '# in title],3),IF([first '# in title]&gt;0,MID([desc],#REF!,3),VLOOKUP([productid],$G$2:$R$1386,8))))</f>
        <v>#REF!</v>
      </c>
      <c r="S6140" s="1" t="str">
        <f>IF([kw in desc]=[kw rough in title],[kw in desc]*1,IFERROR(LEFT([kw_dirty],3)*1,IFERROR(LEFT([kw_dirty],2)*1,"n.a.")))</f>
        <v>n.a.</v>
      </c>
      <c r="T6140" s="1"/>
      <c r="U6140" s="1">
        <f>VLOOKUP(Tabelle1[[#This Row],[productid]],Tabelle2[#All],2,FALSE)</f>
        <v>42</v>
      </c>
    </row>
    <row r="6141" spans="1:21">
      <c r="A6141" t="s">
        <v>4087</v>
      </c>
      <c r="B6141">
        <v>3829</v>
      </c>
      <c r="C6141">
        <v>289859</v>
      </c>
      <c r="D6141" t="s">
        <v>10055</v>
      </c>
      <c r="E6141" t="s">
        <v>10056</v>
      </c>
      <c r="F6141">
        <v>18406</v>
      </c>
      <c r="G6141">
        <v>2286143</v>
      </c>
      <c r="H6141">
        <f t="shared" si="95"/>
        <v>0</v>
      </c>
      <c r="I6141">
        <f t="array" ref="I6141">MIN(IFERROR(FIND(IstNumbers,A6141),""))</f>
        <v>30</v>
      </c>
      <c r="J6141" s="1" t="e">
        <f>IF([first '# in title]&lt;[pos kw in title],MID([title],[pos kw in title]-6,6),#N/A)</f>
        <v>#N/A</v>
      </c>
      <c r="K6141" s="1" t="e">
        <f>IFERROR(MID(SUBSTITUTE([kw rough in title],",","."),FIND("(",[kw rough in title])+1,20),SUBSTITUTE(IFERROR(MID([kw rough in title],FIND(" ",[kw rough in title])+1,20),[kw rough in title]),",","."))</f>
        <v>#N/A</v>
      </c>
      <c r="L6141" s="1">
        <f>IFERROR(FIND("kW",[desc]),0)</f>
        <v>0</v>
      </c>
      <c r="M6141">
        <f t="array" ref="M6141">MIN(IFERROR(FIND(IstNumbers,E6141),""))</f>
        <v>33</v>
      </c>
      <c r="N6141" s="1" t="b">
        <f>IF([first '# in desc]&lt;[pos kw in desc],MID([desc],[pos kw in desc]-7,7))</f>
        <v>0</v>
      </c>
      <c r="O61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41" s="1" t="str">
        <f>TRIM(IF([first '# in desc]&lt;[pos kw in desc],MID([desc],[pos kw in desc]-6,6),FALSE))</f>
        <v>FALSCH</v>
      </c>
      <c r="Q6141" s="1" t="b">
        <f>IF(LEN([manuell])=0,IFERROR([kw fine in title]*1,IFERROR(SUMPRODUCT(COUNTIF(IsDigits,MID([kw in desc],ROW($A$1:$A$150),1)))=LEN([kw in desc]),#N/A)),[manuell])</f>
        <v>0</v>
      </c>
      <c r="R6141" s="1" t="str">
        <f>IF([pos kw in title]&gt;0,MID(J6141,#REF!,4),IF([first '# in title]&gt;0,MID([title],[first '# in title],3),IF([first '# in title]&gt;0,MID([desc],#REF!,3),VLOOKUP([productid],$G$2:$R$1386,8))))</f>
        <v>146</v>
      </c>
      <c r="S6141" s="1" t="e">
        <f>IF([kw in desc]=[kw rough in title],[kw in desc]*1,IFERROR(LEFT([kw_dirty],3)*1,IFERROR(LEFT([kw_dirty],2)*1,"n.a.")))</f>
        <v>#N/A</v>
      </c>
      <c r="T6141" s="1"/>
      <c r="U6141" s="1" t="e">
        <f>VLOOKUP(Tabelle1[[#This Row],[productid]],Tabelle2[#All],2,FALSE)</f>
        <v>#N/A</v>
      </c>
    </row>
    <row r="6142" spans="1:21" hidden="1">
      <c r="A6142" t="s">
        <v>3882</v>
      </c>
      <c r="B6142">
        <v>4165</v>
      </c>
      <c r="C6142">
        <v>289859</v>
      </c>
      <c r="D6142" t="s">
        <v>10057</v>
      </c>
      <c r="E6142" t="s">
        <v>9424</v>
      </c>
      <c r="F6142">
        <v>18406</v>
      </c>
      <c r="G6142">
        <v>1750863</v>
      </c>
      <c r="H6142">
        <f t="shared" si="95"/>
        <v>20</v>
      </c>
      <c r="I6142">
        <f t="array" ref="I6142">MIN(IFERROR(FIND(IstNumbers,A6142),""))</f>
        <v>17</v>
      </c>
      <c r="J6142" s="1" t="str">
        <f>IF([first '# in title]&lt;[pos kw in title],MID([title],[pos kw in title]-6,6),#N/A)</f>
        <v xml:space="preserve">ur 42 </v>
      </c>
      <c r="K6142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42" s="1">
        <f>IFERROR(FIND("kW",[desc]),0)</f>
        <v>70</v>
      </c>
      <c r="M6142">
        <f t="array" ref="M6142">MIN(IFERROR(FIND(IstNumbers,E6142),""))</f>
        <v>34</v>
      </c>
      <c r="N6142" s="1" t="str">
        <f>IF([first '# in desc]&lt;[pos kw in desc],MID([desc],[pos kw in desc]-7,7))</f>
        <v xml:space="preserve">­me 42 </v>
      </c>
      <c r="O614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42" s="1" t="str">
        <f>TRIM(IF([first '# in desc]&lt;[pos kw in desc],MID([desc],[pos kw in desc]-6,6),FALSE))</f>
        <v>me 42</v>
      </c>
      <c r="Q6142" s="1">
        <f>IF(LEN([manuell])=0,IFERROR([kw fine in title]*1,IFERROR(SUMPRODUCT(COUNTIF(IsDigits,MID([kw in desc],ROW($A$1:$A$150),1)))=LEN([kw in desc]),#N/A)),[manuell])</f>
        <v>42</v>
      </c>
      <c r="R6142" s="1" t="e">
        <f>IF([pos kw in title]&gt;0,MID(J6142,#REF!,4),IF([first '# in title]&gt;0,MID([title],[first '# in title],3),IF([first '# in title]&gt;0,MID([desc],#REF!,3),VLOOKUP([productid],$G$2:$R$1386,8))))</f>
        <v>#REF!</v>
      </c>
      <c r="S6142" s="1" t="str">
        <f>IF([kw in desc]=[kw rough in title],[kw in desc]*1,IFERROR(LEFT([kw_dirty],3)*1,IFERROR(LEFT([kw_dirty],2)*1,"n.a.")))</f>
        <v>n.a.</v>
      </c>
      <c r="T6142" s="1"/>
      <c r="U6142" s="1">
        <f>VLOOKUP(Tabelle1[[#This Row],[productid]],Tabelle2[#All],2,FALSE)</f>
        <v>42</v>
      </c>
    </row>
    <row r="6143" spans="1:21" hidden="1">
      <c r="A6143" t="s">
        <v>3882</v>
      </c>
      <c r="B6143">
        <v>4170</v>
      </c>
      <c r="C6143">
        <v>289859</v>
      </c>
      <c r="D6143" t="s">
        <v>10058</v>
      </c>
      <c r="E6143" t="s">
        <v>9455</v>
      </c>
      <c r="F6143">
        <v>18406</v>
      </c>
      <c r="G6143">
        <v>1750863</v>
      </c>
      <c r="H6143">
        <f t="shared" si="95"/>
        <v>20</v>
      </c>
      <c r="I6143">
        <f t="array" ref="I6143">MIN(IFERROR(FIND(IstNumbers,A6143),""))</f>
        <v>17</v>
      </c>
      <c r="J6143" s="1" t="str">
        <f>IF([first '# in title]&lt;[pos kw in title],MID([title],[pos kw in title]-6,6),#N/A)</f>
        <v xml:space="preserve">ur 42 </v>
      </c>
      <c r="K6143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43" s="1">
        <f>IFERROR(FIND("kW",[desc]),0)</f>
        <v>70</v>
      </c>
      <c r="M6143">
        <f t="array" ref="M6143">MIN(IFERROR(FIND(IstNumbers,E6143),""))</f>
        <v>34</v>
      </c>
      <c r="N6143" s="1" t="str">
        <f>IF([first '# in desc]&lt;[pos kw in desc],MID([desc],[pos kw in desc]-7,7))</f>
        <v xml:space="preserve">­me 42 </v>
      </c>
      <c r="O614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43" s="1" t="str">
        <f>TRIM(IF([first '# in desc]&lt;[pos kw in desc],MID([desc],[pos kw in desc]-6,6),FALSE))</f>
        <v>me 42</v>
      </c>
      <c r="Q6143" s="1">
        <f>IF(LEN([manuell])=0,IFERROR([kw fine in title]*1,IFERROR(SUMPRODUCT(COUNTIF(IsDigits,MID([kw in desc],ROW($A$1:$A$150),1)))=LEN([kw in desc]),#N/A)),[manuell])</f>
        <v>42</v>
      </c>
      <c r="R6143" s="1" t="e">
        <f>IF([pos kw in title]&gt;0,MID(J6143,#REF!,4),IF([first '# in title]&gt;0,MID([title],[first '# in title],3),IF([first '# in title]&gt;0,MID([desc],#REF!,3),VLOOKUP([productid],$G$2:$R$1386,8))))</f>
        <v>#REF!</v>
      </c>
      <c r="S6143" s="1" t="str">
        <f>IF([kw in desc]=[kw rough in title],[kw in desc]*1,IFERROR(LEFT([kw_dirty],3)*1,IFERROR(LEFT([kw_dirty],2)*1,"n.a.")))</f>
        <v>n.a.</v>
      </c>
      <c r="T6143" s="1"/>
      <c r="U6143" s="1">
        <f>VLOOKUP(Tabelle1[[#This Row],[productid]],Tabelle2[#All],2,FALSE)</f>
        <v>42</v>
      </c>
    </row>
    <row r="6144" spans="1:21" hidden="1">
      <c r="A6144" t="s">
        <v>3882</v>
      </c>
      <c r="B6144">
        <v>4170</v>
      </c>
      <c r="C6144">
        <v>289859</v>
      </c>
      <c r="D6144" t="s">
        <v>10059</v>
      </c>
      <c r="E6144" t="s">
        <v>9430</v>
      </c>
      <c r="F6144">
        <v>18406</v>
      </c>
      <c r="G6144">
        <v>1750863</v>
      </c>
      <c r="H6144">
        <f t="shared" si="95"/>
        <v>20</v>
      </c>
      <c r="I6144">
        <f t="array" ref="I6144">MIN(IFERROR(FIND(IstNumbers,A6144),""))</f>
        <v>17</v>
      </c>
      <c r="J6144" s="1" t="str">
        <f>IF([first '# in title]&lt;[pos kw in title],MID([title],[pos kw in title]-6,6),#N/A)</f>
        <v xml:space="preserve">ur 42 </v>
      </c>
      <c r="K6144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44" s="1">
        <f>IFERROR(FIND("kW",[desc]),0)</f>
        <v>70</v>
      </c>
      <c r="M6144">
        <f t="array" ref="M6144">MIN(IFERROR(FIND(IstNumbers,E6144),""))</f>
        <v>34</v>
      </c>
      <c r="N6144" s="1" t="str">
        <f>IF([first '# in desc]&lt;[pos kw in desc],MID([desc],[pos kw in desc]-7,7))</f>
        <v xml:space="preserve">­me 42 </v>
      </c>
      <c r="O614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44" s="1" t="str">
        <f>TRIM(IF([first '# in desc]&lt;[pos kw in desc],MID([desc],[pos kw in desc]-6,6),FALSE))</f>
        <v>me 42</v>
      </c>
      <c r="Q6144" s="1">
        <f>IF(LEN([manuell])=0,IFERROR([kw fine in title]*1,IFERROR(SUMPRODUCT(COUNTIF(IsDigits,MID([kw in desc],ROW($A$1:$A$150),1)))=LEN([kw in desc]),#N/A)),[manuell])</f>
        <v>42</v>
      </c>
      <c r="R6144" s="1" t="e">
        <f>IF([pos kw in title]&gt;0,MID(J6144,#REF!,4),IF([first '# in title]&gt;0,MID([title],[first '# in title],3),IF([first '# in title]&gt;0,MID([desc],#REF!,3),VLOOKUP([productid],$G$2:$R$1386,8))))</f>
        <v>#REF!</v>
      </c>
      <c r="S6144" s="1" t="str">
        <f>IF([kw in desc]=[kw rough in title],[kw in desc]*1,IFERROR(LEFT([kw_dirty],3)*1,IFERROR(LEFT([kw_dirty],2)*1,"n.a.")))</f>
        <v>n.a.</v>
      </c>
      <c r="T6144" s="1"/>
      <c r="U6144" s="1">
        <f>VLOOKUP(Tabelle1[[#This Row],[productid]],Tabelle2[#All],2,FALSE)</f>
        <v>42</v>
      </c>
    </row>
    <row r="6145" spans="1:21" hidden="1">
      <c r="A6145" t="s">
        <v>3882</v>
      </c>
      <c r="B6145">
        <v>4170</v>
      </c>
      <c r="C6145">
        <v>289859</v>
      </c>
      <c r="D6145" t="s">
        <v>10060</v>
      </c>
      <c r="E6145" t="s">
        <v>9435</v>
      </c>
      <c r="F6145">
        <v>18406</v>
      </c>
      <c r="G6145">
        <v>1750863</v>
      </c>
      <c r="H6145">
        <f t="shared" si="95"/>
        <v>20</v>
      </c>
      <c r="I6145">
        <f t="array" ref="I6145">MIN(IFERROR(FIND(IstNumbers,A6145),""))</f>
        <v>17</v>
      </c>
      <c r="J6145" s="1" t="str">
        <f>IF([first '# in title]&lt;[pos kw in title],MID([title],[pos kw in title]-6,6),#N/A)</f>
        <v xml:space="preserve">ur 42 </v>
      </c>
      <c r="K6145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45" s="1">
        <f>IFERROR(FIND("kW",[desc]),0)</f>
        <v>70</v>
      </c>
      <c r="M6145">
        <f t="array" ref="M6145">MIN(IFERROR(FIND(IstNumbers,E6145),""))</f>
        <v>34</v>
      </c>
      <c r="N6145" s="1" t="str">
        <f>IF([first '# in desc]&lt;[pos kw in desc],MID([desc],[pos kw in desc]-7,7))</f>
        <v xml:space="preserve">­me 42 </v>
      </c>
      <c r="O614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45" s="1" t="str">
        <f>TRIM(IF([first '# in desc]&lt;[pos kw in desc],MID([desc],[pos kw in desc]-6,6),FALSE))</f>
        <v>me 42</v>
      </c>
      <c r="Q6145" s="1">
        <f>IF(LEN([manuell])=0,IFERROR([kw fine in title]*1,IFERROR(SUMPRODUCT(COUNTIF(IsDigits,MID([kw in desc],ROW($A$1:$A$150),1)))=LEN([kw in desc]),#N/A)),[manuell])</f>
        <v>42</v>
      </c>
      <c r="R6145" s="1" t="e">
        <f>IF([pos kw in title]&gt;0,MID(J6145,#REF!,4),IF([first '# in title]&gt;0,MID([title],[first '# in title],3),IF([first '# in title]&gt;0,MID([desc],#REF!,3),VLOOKUP([productid],$G$2:$R$1386,8))))</f>
        <v>#REF!</v>
      </c>
      <c r="S6145" s="1" t="str">
        <f>IF([kw in desc]=[kw rough in title],[kw in desc]*1,IFERROR(LEFT([kw_dirty],3)*1,IFERROR(LEFT([kw_dirty],2)*1,"n.a.")))</f>
        <v>n.a.</v>
      </c>
      <c r="T6145" s="1"/>
      <c r="U6145" s="1">
        <f>VLOOKUP(Tabelle1[[#This Row],[productid]],Tabelle2[#All],2,FALSE)</f>
        <v>42</v>
      </c>
    </row>
    <row r="6146" spans="1:21" hidden="1">
      <c r="A6146" t="s">
        <v>3882</v>
      </c>
      <c r="B6146">
        <v>4170</v>
      </c>
      <c r="C6146">
        <v>289859</v>
      </c>
      <c r="D6146" t="s">
        <v>10061</v>
      </c>
      <c r="E6146" t="s">
        <v>9440</v>
      </c>
      <c r="F6146">
        <v>18406</v>
      </c>
      <c r="G6146">
        <v>1750863</v>
      </c>
      <c r="H6146">
        <f t="shared" si="95"/>
        <v>20</v>
      </c>
      <c r="I6146">
        <f t="array" ref="I6146">MIN(IFERROR(FIND(IstNumbers,A6146),""))</f>
        <v>17</v>
      </c>
      <c r="J6146" s="1" t="str">
        <f>IF([first '# in title]&lt;[pos kw in title],MID([title],[pos kw in title]-6,6),#N/A)</f>
        <v xml:space="preserve">ur 42 </v>
      </c>
      <c r="K6146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46" s="1">
        <f>IFERROR(FIND("kW",[desc]),0)</f>
        <v>70</v>
      </c>
      <c r="M6146">
        <f t="array" ref="M6146">MIN(IFERROR(FIND(IstNumbers,E6146),""))</f>
        <v>34</v>
      </c>
      <c r="N6146" s="1" t="str">
        <f>IF([first '# in desc]&lt;[pos kw in desc],MID([desc],[pos kw in desc]-7,7))</f>
        <v xml:space="preserve">­me 42 </v>
      </c>
      <c r="O61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46" s="1" t="str">
        <f>TRIM(IF([first '# in desc]&lt;[pos kw in desc],MID([desc],[pos kw in desc]-6,6),FALSE))</f>
        <v>me 42</v>
      </c>
      <c r="Q6146" s="1">
        <f>IF(LEN([manuell])=0,IFERROR([kw fine in title]*1,IFERROR(SUMPRODUCT(COUNTIF(IsDigits,MID([kw in desc],ROW($A$1:$A$150),1)))=LEN([kw in desc]),#N/A)),[manuell])</f>
        <v>42</v>
      </c>
      <c r="R6146" s="1" t="e">
        <f>IF([pos kw in title]&gt;0,MID(J6146,#REF!,4),IF([first '# in title]&gt;0,MID([title],[first '# in title],3),IF([first '# in title]&gt;0,MID([desc],#REF!,3),VLOOKUP([productid],$G$2:$R$1386,8))))</f>
        <v>#REF!</v>
      </c>
      <c r="S6146" s="1" t="str">
        <f>IF([kw in desc]=[kw rough in title],[kw in desc]*1,IFERROR(LEFT([kw_dirty],3)*1,IFERROR(LEFT([kw_dirty],2)*1,"n.a.")))</f>
        <v>n.a.</v>
      </c>
      <c r="T6146" s="1"/>
      <c r="U6146" s="1">
        <f>VLOOKUP(Tabelle1[[#This Row],[productid]],Tabelle2[#All],2,FALSE)</f>
        <v>42</v>
      </c>
    </row>
    <row r="6147" spans="1:21" hidden="1">
      <c r="A6147" t="s">
        <v>3882</v>
      </c>
      <c r="B6147">
        <v>4170</v>
      </c>
      <c r="C6147">
        <v>289859</v>
      </c>
      <c r="D6147" t="s">
        <v>10062</v>
      </c>
      <c r="E6147" t="s">
        <v>9445</v>
      </c>
      <c r="F6147">
        <v>18406</v>
      </c>
      <c r="G6147">
        <v>1750863</v>
      </c>
      <c r="H6147">
        <f t="shared" si="95"/>
        <v>20</v>
      </c>
      <c r="I6147">
        <f t="array" ref="I6147">MIN(IFERROR(FIND(IstNumbers,A6147),""))</f>
        <v>17</v>
      </c>
      <c r="J6147" s="1" t="str">
        <f>IF([first '# in title]&lt;[pos kw in title],MID([title],[pos kw in title]-6,6),#N/A)</f>
        <v xml:space="preserve">ur 42 </v>
      </c>
      <c r="K6147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47" s="1">
        <f>IFERROR(FIND("kW",[desc]),0)</f>
        <v>70</v>
      </c>
      <c r="M6147">
        <f t="array" ref="M6147">MIN(IFERROR(FIND(IstNumbers,E6147),""))</f>
        <v>34</v>
      </c>
      <c r="N6147" s="1" t="str">
        <f>IF([first '# in desc]&lt;[pos kw in desc],MID([desc],[pos kw in desc]-7,7))</f>
        <v xml:space="preserve">­me 42 </v>
      </c>
      <c r="O614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47" s="1" t="str">
        <f>TRIM(IF([first '# in desc]&lt;[pos kw in desc],MID([desc],[pos kw in desc]-6,6),FALSE))</f>
        <v>me 42</v>
      </c>
      <c r="Q6147" s="1">
        <f>IF(LEN([manuell])=0,IFERROR([kw fine in title]*1,IFERROR(SUMPRODUCT(COUNTIF(IsDigits,MID([kw in desc],ROW($A$1:$A$150),1)))=LEN([kw in desc]),#N/A)),[manuell])</f>
        <v>42</v>
      </c>
      <c r="R6147" s="1" t="e">
        <f>IF([pos kw in title]&gt;0,MID(J6147,#REF!,4),IF([first '# in title]&gt;0,MID([title],[first '# in title],3),IF([first '# in title]&gt;0,MID([desc],#REF!,3),VLOOKUP([productid],$G$2:$R$1386,8))))</f>
        <v>#REF!</v>
      </c>
      <c r="S6147" s="1" t="str">
        <f>IF([kw in desc]=[kw rough in title],[kw in desc]*1,IFERROR(LEFT([kw_dirty],3)*1,IFERROR(LEFT([kw_dirty],2)*1,"n.a.")))</f>
        <v>n.a.</v>
      </c>
      <c r="T6147" s="1"/>
      <c r="U6147" s="1">
        <f>VLOOKUP(Tabelle1[[#This Row],[productid]],Tabelle2[#All],2,FALSE)</f>
        <v>42</v>
      </c>
    </row>
    <row r="6148" spans="1:21" hidden="1">
      <c r="A6148" t="s">
        <v>3882</v>
      </c>
      <c r="B6148">
        <v>4170</v>
      </c>
      <c r="C6148">
        <v>289859</v>
      </c>
      <c r="D6148" t="s">
        <v>10063</v>
      </c>
      <c r="E6148" t="s">
        <v>9068</v>
      </c>
      <c r="F6148">
        <v>18406</v>
      </c>
      <c r="G6148">
        <v>1750863</v>
      </c>
      <c r="H6148">
        <f t="shared" ref="H6148:H6211" si="96">IFERROR(FIND("kW",A6148),0)</f>
        <v>20</v>
      </c>
      <c r="I6148">
        <f t="array" ref="I6148">MIN(IFERROR(FIND(IstNumbers,A6148),""))</f>
        <v>17</v>
      </c>
      <c r="J6148" s="1" t="str">
        <f>IF([first '# in title]&lt;[pos kw in title],MID([title],[pos kw in title]-6,6),#N/A)</f>
        <v xml:space="preserve">ur 42 </v>
      </c>
      <c r="K6148" s="1" t="str">
        <f>IFERROR(MID(SUBSTITUTE([kw rough in title],",","."),FIND("(",[kw rough in title])+1,20),SUBSTITUTE(IFERROR(MID([kw rough in title],FIND(" ",[kw rough in title])+1,20),[kw rough in title]),",","."))</f>
        <v xml:space="preserve">42 </v>
      </c>
      <c r="L6148" s="1">
        <f>IFERROR(FIND("kW",[desc]),0)</f>
        <v>70</v>
      </c>
      <c r="M6148">
        <f t="array" ref="M6148">MIN(IFERROR(FIND(IstNumbers,E6148),""))</f>
        <v>34</v>
      </c>
      <c r="N6148" s="1" t="str">
        <f>IF([first '# in desc]&lt;[pos kw in desc],MID([desc],[pos kw in desc]-7,7))</f>
        <v xml:space="preserve">­me 42 </v>
      </c>
      <c r="O61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48" s="1" t="str">
        <f>TRIM(IF([first '# in desc]&lt;[pos kw in desc],MID([desc],[pos kw in desc]-6,6),FALSE))</f>
        <v>me 42</v>
      </c>
      <c r="Q6148" s="1">
        <f>IF(LEN([manuell])=0,IFERROR([kw fine in title]*1,IFERROR(SUMPRODUCT(COUNTIF(IsDigits,MID([kw in desc],ROW($A$1:$A$150),1)))=LEN([kw in desc]),#N/A)),[manuell])</f>
        <v>42</v>
      </c>
      <c r="R6148" s="1" t="e">
        <f>IF([pos kw in title]&gt;0,MID(J6148,#REF!,4),IF([first '# in title]&gt;0,MID([title],[first '# in title],3),IF([first '# in title]&gt;0,MID([desc],#REF!,3),VLOOKUP([productid],$G$2:$R$1386,8))))</f>
        <v>#REF!</v>
      </c>
      <c r="S6148" s="1" t="str">
        <f>IF([kw in desc]=[kw rough in title],[kw in desc]*1,IFERROR(LEFT([kw_dirty],3)*1,IFERROR(LEFT([kw_dirty],2)*1,"n.a.")))</f>
        <v>n.a.</v>
      </c>
      <c r="T6148" s="1"/>
      <c r="U6148" s="1">
        <f>VLOOKUP(Tabelle1[[#This Row],[productid]],Tabelle2[#All],2,FALSE)</f>
        <v>42</v>
      </c>
    </row>
    <row r="6149" spans="1:21">
      <c r="A6149" t="s">
        <v>4272</v>
      </c>
      <c r="B6149">
        <v>3839</v>
      </c>
      <c r="C6149">
        <v>289859</v>
      </c>
      <c r="D6149" t="s">
        <v>10064</v>
      </c>
      <c r="E6149" t="s">
        <v>10065</v>
      </c>
      <c r="F6149">
        <v>18406</v>
      </c>
      <c r="G6149">
        <v>2286143</v>
      </c>
      <c r="H6149">
        <f t="shared" si="96"/>
        <v>0</v>
      </c>
      <c r="I6149">
        <f t="array" ref="I6149">MIN(IFERROR(FIND(IstNumbers,A6149),""))</f>
        <v>28</v>
      </c>
      <c r="J6149" s="1" t="e">
        <f>IF([first '# in title]&lt;[pos kw in title],MID([title],[pos kw in title]-6,6),#N/A)</f>
        <v>#N/A</v>
      </c>
      <c r="K6149" s="1" t="e">
        <f>IFERROR(MID(SUBSTITUTE([kw rough in title],",","."),FIND("(",[kw rough in title])+1,20),SUBSTITUTE(IFERROR(MID([kw rough in title],FIND(" ",[kw rough in title])+1,20),[kw rough in title]),",","."))</f>
        <v>#N/A</v>
      </c>
      <c r="L6149" s="1">
        <f>IFERROR(FIND("kW",[desc]),0)</f>
        <v>0</v>
      </c>
      <c r="M6149">
        <f t="array" ref="M6149">MIN(IFERROR(FIND(IstNumbers,E6149),""))</f>
        <v>33</v>
      </c>
      <c r="N6149" s="1" t="b">
        <f>IF([first '# in desc]&lt;[pos kw in desc],MID([desc],[pos kw in desc]-7,7))</f>
        <v>0</v>
      </c>
      <c r="O61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49" s="1" t="str">
        <f>TRIM(IF([first '# in desc]&lt;[pos kw in desc],MID([desc],[pos kw in desc]-6,6),FALSE))</f>
        <v>FALSCH</v>
      </c>
      <c r="Q6149" s="1" t="b">
        <f>IF(LEN([manuell])=0,IFERROR([kw fine in title]*1,IFERROR(SUMPRODUCT(COUNTIF(IsDigits,MID([kw in desc],ROW($A$1:$A$150),1)))=LEN([kw in desc]),#N/A)),[manuell])</f>
        <v>0</v>
      </c>
      <c r="R6149" s="1" t="str">
        <f>IF([pos kw in title]&gt;0,MID(J6149,#REF!,4),IF([first '# in title]&gt;0,MID([title],[first '# in title],3),IF([first '# in title]&gt;0,MID([desc],#REF!,3),VLOOKUP([productid],$G$2:$R$1386,8))))</f>
        <v>146</v>
      </c>
      <c r="S6149" s="1" t="e">
        <f>IF([kw in desc]=[kw rough in title],[kw in desc]*1,IFERROR(LEFT([kw_dirty],3)*1,IFERROR(LEFT([kw_dirty],2)*1,"n.a.")))</f>
        <v>#N/A</v>
      </c>
      <c r="T6149" s="1"/>
      <c r="U6149" s="1" t="e">
        <f>VLOOKUP(Tabelle1[[#This Row],[productid]],Tabelle2[#All],2,FALSE)</f>
        <v>#N/A</v>
      </c>
    </row>
    <row r="6150" spans="1:21">
      <c r="A6150" t="s">
        <v>4272</v>
      </c>
      <c r="B6150">
        <v>3839</v>
      </c>
      <c r="C6150">
        <v>289859</v>
      </c>
      <c r="D6150" t="s">
        <v>10066</v>
      </c>
      <c r="E6150" t="s">
        <v>10067</v>
      </c>
      <c r="F6150">
        <v>18406</v>
      </c>
      <c r="G6150">
        <v>2286143</v>
      </c>
      <c r="H6150">
        <f t="shared" si="96"/>
        <v>0</v>
      </c>
      <c r="I6150">
        <f t="array" ref="I6150">MIN(IFERROR(FIND(IstNumbers,A6150),""))</f>
        <v>28</v>
      </c>
      <c r="J6150" s="1" t="e">
        <f>IF([first '# in title]&lt;[pos kw in title],MID([title],[pos kw in title]-6,6),#N/A)</f>
        <v>#N/A</v>
      </c>
      <c r="K6150" s="1" t="e">
        <f>IFERROR(MID(SUBSTITUTE([kw rough in title],",","."),FIND("(",[kw rough in title])+1,20),SUBSTITUTE(IFERROR(MID([kw rough in title],FIND(" ",[kw rough in title])+1,20),[kw rough in title]),",","."))</f>
        <v>#N/A</v>
      </c>
      <c r="L6150" s="1">
        <f>IFERROR(FIND("kW",[desc]),0)</f>
        <v>0</v>
      </c>
      <c r="M6150">
        <f t="array" ref="M6150">MIN(IFERROR(FIND(IstNumbers,E6150),""))</f>
        <v>33</v>
      </c>
      <c r="N6150" s="1" t="b">
        <f>IF([first '# in desc]&lt;[pos kw in desc],MID([desc],[pos kw in desc]-7,7))</f>
        <v>0</v>
      </c>
      <c r="O615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50" s="1" t="str">
        <f>TRIM(IF([first '# in desc]&lt;[pos kw in desc],MID([desc],[pos kw in desc]-6,6),FALSE))</f>
        <v>FALSCH</v>
      </c>
      <c r="Q6150" s="1" t="b">
        <f>IF(LEN([manuell])=0,IFERROR([kw fine in title]*1,IFERROR(SUMPRODUCT(COUNTIF(IsDigits,MID([kw in desc],ROW($A$1:$A$150),1)))=LEN([kw in desc]),#N/A)),[manuell])</f>
        <v>0</v>
      </c>
      <c r="R6150" s="1" t="str">
        <f>IF([pos kw in title]&gt;0,MID(J6150,#REF!,4),IF([first '# in title]&gt;0,MID([title],[first '# in title],3),IF([first '# in title]&gt;0,MID([desc],#REF!,3),VLOOKUP([productid],$G$2:$R$1386,8))))</f>
        <v>146</v>
      </c>
      <c r="S6150" s="1" t="e">
        <f>IF([kw in desc]=[kw rough in title],[kw in desc]*1,IFERROR(LEFT([kw_dirty],3)*1,IFERROR(LEFT([kw_dirty],2)*1,"n.a.")))</f>
        <v>#N/A</v>
      </c>
      <c r="T6150" s="1"/>
      <c r="U6150" s="1" t="e">
        <f>VLOOKUP(Tabelle1[[#This Row],[productid]],Tabelle2[#All],2,FALSE)</f>
        <v>#N/A</v>
      </c>
    </row>
    <row r="6151" spans="1:21">
      <c r="A6151" t="s">
        <v>4272</v>
      </c>
      <c r="B6151">
        <v>3844</v>
      </c>
      <c r="C6151">
        <v>289859</v>
      </c>
      <c r="D6151" t="s">
        <v>10068</v>
      </c>
      <c r="E6151" t="s">
        <v>10069</v>
      </c>
      <c r="F6151">
        <v>18406</v>
      </c>
      <c r="G6151">
        <v>2286143</v>
      </c>
      <c r="H6151">
        <f t="shared" si="96"/>
        <v>0</v>
      </c>
      <c r="I6151">
        <f t="array" ref="I6151">MIN(IFERROR(FIND(IstNumbers,A6151),""))</f>
        <v>28</v>
      </c>
      <c r="J6151" s="1" t="e">
        <f>IF([first '# in title]&lt;[pos kw in title],MID([title],[pos kw in title]-6,6),#N/A)</f>
        <v>#N/A</v>
      </c>
      <c r="K6151" s="1" t="e">
        <f>IFERROR(MID(SUBSTITUTE([kw rough in title],",","."),FIND("(",[kw rough in title])+1,20),SUBSTITUTE(IFERROR(MID([kw rough in title],FIND(" ",[kw rough in title])+1,20),[kw rough in title]),",","."))</f>
        <v>#N/A</v>
      </c>
      <c r="L6151" s="1">
        <f>IFERROR(FIND("kW",[desc]),0)</f>
        <v>0</v>
      </c>
      <c r="M6151">
        <f t="array" ref="M6151">MIN(IFERROR(FIND(IstNumbers,E6151),""))</f>
        <v>18</v>
      </c>
      <c r="N6151" s="1" t="b">
        <f>IF([first '# in desc]&lt;[pos kw in desc],MID([desc],[pos kw in desc]-7,7))</f>
        <v>0</v>
      </c>
      <c r="O61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51" s="1" t="str">
        <f>TRIM(IF([first '# in desc]&lt;[pos kw in desc],MID([desc],[pos kw in desc]-6,6),FALSE))</f>
        <v>FALSCH</v>
      </c>
      <c r="Q6151" s="1" t="b">
        <f>IF(LEN([manuell])=0,IFERROR([kw fine in title]*1,IFERROR(SUMPRODUCT(COUNTIF(IsDigits,MID([kw in desc],ROW($A$1:$A$150),1)))=LEN([kw in desc]),#N/A)),[manuell])</f>
        <v>0</v>
      </c>
      <c r="R6151" s="1" t="str">
        <f>IF([pos kw in title]&gt;0,MID(J6151,#REF!,4),IF([first '# in title]&gt;0,MID([title],[first '# in title],3),IF([first '# in title]&gt;0,MID([desc],#REF!,3),VLOOKUP([productid],$G$2:$R$1386,8))))</f>
        <v>146</v>
      </c>
      <c r="S6151" s="1" t="e">
        <f>IF([kw in desc]=[kw rough in title],[kw in desc]*1,IFERROR(LEFT([kw_dirty],3)*1,IFERROR(LEFT([kw_dirty],2)*1,"n.a.")))</f>
        <v>#N/A</v>
      </c>
      <c r="T6151" s="1"/>
      <c r="U6151" s="1" t="e">
        <f>VLOOKUP(Tabelle1[[#This Row],[productid]],Tabelle2[#All],2,FALSE)</f>
        <v>#N/A</v>
      </c>
    </row>
    <row r="6152" spans="1:21">
      <c r="A6152" t="s">
        <v>4272</v>
      </c>
      <c r="B6152">
        <v>3849</v>
      </c>
      <c r="C6152">
        <v>289859</v>
      </c>
      <c r="D6152" t="s">
        <v>10070</v>
      </c>
      <c r="E6152" t="s">
        <v>10071</v>
      </c>
      <c r="F6152">
        <v>18406</v>
      </c>
      <c r="G6152">
        <v>2286143</v>
      </c>
      <c r="H6152">
        <f t="shared" si="96"/>
        <v>0</v>
      </c>
      <c r="I6152">
        <f t="array" ref="I6152">MIN(IFERROR(FIND(IstNumbers,A6152),""))</f>
        <v>28</v>
      </c>
      <c r="J6152" s="1" t="e">
        <f>IF([first '# in title]&lt;[pos kw in title],MID([title],[pos kw in title]-6,6),#N/A)</f>
        <v>#N/A</v>
      </c>
      <c r="K6152" s="1" t="e">
        <f>IFERROR(MID(SUBSTITUTE([kw rough in title],",","."),FIND("(",[kw rough in title])+1,20),SUBSTITUTE(IFERROR(MID([kw rough in title],FIND(" ",[kw rough in title])+1,20),[kw rough in title]),",","."))</f>
        <v>#N/A</v>
      </c>
      <c r="L6152" s="1">
        <f>IFERROR(FIND("kW",[desc]),0)</f>
        <v>0</v>
      </c>
      <c r="M6152">
        <f t="array" ref="M6152">MIN(IFERROR(FIND(IstNumbers,E6152),""))</f>
        <v>33</v>
      </c>
      <c r="N6152" s="1" t="b">
        <f>IF([first '# in desc]&lt;[pos kw in desc],MID([desc],[pos kw in desc]-7,7))</f>
        <v>0</v>
      </c>
      <c r="O615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52" s="1" t="str">
        <f>TRIM(IF([first '# in desc]&lt;[pos kw in desc],MID([desc],[pos kw in desc]-6,6),FALSE))</f>
        <v>FALSCH</v>
      </c>
      <c r="Q6152" s="1" t="b">
        <f>IF(LEN([manuell])=0,IFERROR([kw fine in title]*1,IFERROR(SUMPRODUCT(COUNTIF(IsDigits,MID([kw in desc],ROW($A$1:$A$150),1)))=LEN([kw in desc]),#N/A)),[manuell])</f>
        <v>0</v>
      </c>
      <c r="R6152" s="1" t="str">
        <f>IF([pos kw in title]&gt;0,MID(J6152,#REF!,4),IF([first '# in title]&gt;0,MID([title],[first '# in title],3),IF([first '# in title]&gt;0,MID([desc],#REF!,3),VLOOKUP([productid],$G$2:$R$1386,8))))</f>
        <v>146</v>
      </c>
      <c r="S6152" s="1" t="e">
        <f>IF([kw in desc]=[kw rough in title],[kw in desc]*1,IFERROR(LEFT([kw_dirty],3)*1,IFERROR(LEFT([kw_dirty],2)*1,"n.a.")))</f>
        <v>#N/A</v>
      </c>
      <c r="T6152" s="1"/>
      <c r="U6152" s="1" t="e">
        <f>VLOOKUP(Tabelle1[[#This Row],[productid]],Tabelle2[#All],2,FALSE)</f>
        <v>#N/A</v>
      </c>
    </row>
    <row r="6153" spans="1:21">
      <c r="A6153" t="s">
        <v>4272</v>
      </c>
      <c r="B6153">
        <v>3849</v>
      </c>
      <c r="C6153">
        <v>289859</v>
      </c>
      <c r="D6153" t="s">
        <v>10072</v>
      </c>
      <c r="E6153" t="s">
        <v>10073</v>
      </c>
      <c r="F6153">
        <v>18406</v>
      </c>
      <c r="G6153">
        <v>2286143</v>
      </c>
      <c r="H6153">
        <f t="shared" si="96"/>
        <v>0</v>
      </c>
      <c r="I6153">
        <f t="array" ref="I6153">MIN(IFERROR(FIND(IstNumbers,A6153),""))</f>
        <v>28</v>
      </c>
      <c r="J6153" s="1" t="e">
        <f>IF([first '# in title]&lt;[pos kw in title],MID([title],[pos kw in title]-6,6),#N/A)</f>
        <v>#N/A</v>
      </c>
      <c r="K6153" s="1" t="e">
        <f>IFERROR(MID(SUBSTITUTE([kw rough in title],",","."),FIND("(",[kw rough in title])+1,20),SUBSTITUTE(IFERROR(MID([kw rough in title],FIND(" ",[kw rough in title])+1,20),[kw rough in title]),",","."))</f>
        <v>#N/A</v>
      </c>
      <c r="L6153" s="1">
        <f>IFERROR(FIND("kW",[desc]),0)</f>
        <v>0</v>
      </c>
      <c r="M6153">
        <f t="array" ref="M6153">MIN(IFERROR(FIND(IstNumbers,E6153),""))</f>
        <v>33</v>
      </c>
      <c r="N6153" s="1" t="b">
        <f>IF([first '# in desc]&lt;[pos kw in desc],MID([desc],[pos kw in desc]-7,7))</f>
        <v>0</v>
      </c>
      <c r="O61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53" s="1" t="str">
        <f>TRIM(IF([first '# in desc]&lt;[pos kw in desc],MID([desc],[pos kw in desc]-6,6),FALSE))</f>
        <v>FALSCH</v>
      </c>
      <c r="Q6153" s="1" t="b">
        <f>IF(LEN([manuell])=0,IFERROR([kw fine in title]*1,IFERROR(SUMPRODUCT(COUNTIF(IsDigits,MID([kw in desc],ROW($A$1:$A$150),1)))=LEN([kw in desc]),#N/A)),[manuell])</f>
        <v>0</v>
      </c>
      <c r="R6153" s="1" t="str">
        <f>IF([pos kw in title]&gt;0,MID(J6153,#REF!,4),IF([first '# in title]&gt;0,MID([title],[first '# in title],3),IF([first '# in title]&gt;0,MID([desc],#REF!,3),VLOOKUP([productid],$G$2:$R$1386,8))))</f>
        <v>146</v>
      </c>
      <c r="S6153" s="1" t="e">
        <f>IF([kw in desc]=[kw rough in title],[kw in desc]*1,IFERROR(LEFT([kw_dirty],3)*1,IFERROR(LEFT([kw_dirty],2)*1,"n.a.")))</f>
        <v>#N/A</v>
      </c>
      <c r="T6153" s="1"/>
      <c r="U6153" s="1" t="e">
        <f>VLOOKUP(Tabelle1[[#This Row],[productid]],Tabelle2[#All],2,FALSE)</f>
        <v>#N/A</v>
      </c>
    </row>
    <row r="6154" spans="1:21">
      <c r="A6154" t="s">
        <v>4272</v>
      </c>
      <c r="B6154">
        <v>3854</v>
      </c>
      <c r="C6154">
        <v>289859</v>
      </c>
      <c r="D6154" t="s">
        <v>10074</v>
      </c>
      <c r="E6154" t="s">
        <v>10075</v>
      </c>
      <c r="F6154">
        <v>18406</v>
      </c>
      <c r="G6154">
        <v>2286143</v>
      </c>
      <c r="H6154">
        <f t="shared" si="96"/>
        <v>0</v>
      </c>
      <c r="I6154">
        <f t="array" ref="I6154">MIN(IFERROR(FIND(IstNumbers,A6154),""))</f>
        <v>28</v>
      </c>
      <c r="J6154" s="1" t="e">
        <f>IF([first '# in title]&lt;[pos kw in title],MID([title],[pos kw in title]-6,6),#N/A)</f>
        <v>#N/A</v>
      </c>
      <c r="K6154" s="1" t="e">
        <f>IFERROR(MID(SUBSTITUTE([kw rough in title],",","."),FIND("(",[kw rough in title])+1,20),SUBSTITUTE(IFERROR(MID([kw rough in title],FIND(" ",[kw rough in title])+1,20),[kw rough in title]),",","."))</f>
        <v>#N/A</v>
      </c>
      <c r="L6154" s="1">
        <f>IFERROR(FIND("kW",[desc]),0)</f>
        <v>0</v>
      </c>
      <c r="M6154">
        <f t="array" ref="M6154">MIN(IFERROR(FIND(IstNumbers,E6154),""))</f>
        <v>33</v>
      </c>
      <c r="N6154" s="1" t="b">
        <f>IF([first '# in desc]&lt;[pos kw in desc],MID([desc],[pos kw in desc]-7,7))</f>
        <v>0</v>
      </c>
      <c r="O615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54" s="1" t="str">
        <f>TRIM(IF([first '# in desc]&lt;[pos kw in desc],MID([desc],[pos kw in desc]-6,6),FALSE))</f>
        <v>FALSCH</v>
      </c>
      <c r="Q6154" s="1" t="b">
        <f>IF(LEN([manuell])=0,IFERROR([kw fine in title]*1,IFERROR(SUMPRODUCT(COUNTIF(IsDigits,MID([kw in desc],ROW($A$1:$A$150),1)))=LEN([kw in desc]),#N/A)),[manuell])</f>
        <v>0</v>
      </c>
      <c r="R6154" s="1" t="str">
        <f>IF([pos kw in title]&gt;0,MID(J6154,#REF!,4),IF([first '# in title]&gt;0,MID([title],[first '# in title],3),IF([first '# in title]&gt;0,MID([desc],#REF!,3),VLOOKUP([productid],$G$2:$R$1386,8))))</f>
        <v>146</v>
      </c>
      <c r="S6154" s="1" t="e">
        <f>IF([kw in desc]=[kw rough in title],[kw in desc]*1,IFERROR(LEFT([kw_dirty],3)*1,IFERROR(LEFT([kw_dirty],2)*1,"n.a.")))</f>
        <v>#N/A</v>
      </c>
      <c r="T6154" s="1"/>
      <c r="U6154" s="1" t="e">
        <f>VLOOKUP(Tabelle1[[#This Row],[productid]],Tabelle2[#All],2,FALSE)</f>
        <v>#N/A</v>
      </c>
    </row>
    <row r="6155" spans="1:21">
      <c r="A6155" t="s">
        <v>4272</v>
      </c>
      <c r="B6155">
        <v>3854</v>
      </c>
      <c r="C6155">
        <v>289859</v>
      </c>
      <c r="D6155" t="s">
        <v>10076</v>
      </c>
      <c r="E6155" t="s">
        <v>10077</v>
      </c>
      <c r="F6155">
        <v>18406</v>
      </c>
      <c r="G6155">
        <v>2286143</v>
      </c>
      <c r="H6155">
        <f t="shared" si="96"/>
        <v>0</v>
      </c>
      <c r="I6155">
        <f t="array" ref="I6155">MIN(IFERROR(FIND(IstNumbers,A6155),""))</f>
        <v>28</v>
      </c>
      <c r="J6155" s="1" t="e">
        <f>IF([first '# in title]&lt;[pos kw in title],MID([title],[pos kw in title]-6,6),#N/A)</f>
        <v>#N/A</v>
      </c>
      <c r="K6155" s="1" t="e">
        <f>IFERROR(MID(SUBSTITUTE([kw rough in title],",","."),FIND("(",[kw rough in title])+1,20),SUBSTITUTE(IFERROR(MID([kw rough in title],FIND(" ",[kw rough in title])+1,20),[kw rough in title]),",","."))</f>
        <v>#N/A</v>
      </c>
      <c r="L6155" s="1">
        <f>IFERROR(FIND("kW",[desc]),0)</f>
        <v>0</v>
      </c>
      <c r="M6155">
        <f t="array" ref="M6155">MIN(IFERROR(FIND(IstNumbers,E6155),""))</f>
        <v>33</v>
      </c>
      <c r="N6155" s="1" t="b">
        <f>IF([first '# in desc]&lt;[pos kw in desc],MID([desc],[pos kw in desc]-7,7))</f>
        <v>0</v>
      </c>
      <c r="O61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55" s="1" t="str">
        <f>TRIM(IF([first '# in desc]&lt;[pos kw in desc],MID([desc],[pos kw in desc]-6,6),FALSE))</f>
        <v>FALSCH</v>
      </c>
      <c r="Q6155" s="1" t="b">
        <f>IF(LEN([manuell])=0,IFERROR([kw fine in title]*1,IFERROR(SUMPRODUCT(COUNTIF(IsDigits,MID([kw in desc],ROW($A$1:$A$150),1)))=LEN([kw in desc]),#N/A)),[manuell])</f>
        <v>0</v>
      </c>
      <c r="R6155" s="1" t="str">
        <f>IF([pos kw in title]&gt;0,MID(J6155,#REF!,4),IF([first '# in title]&gt;0,MID([title],[first '# in title],3),IF([first '# in title]&gt;0,MID([desc],#REF!,3),VLOOKUP([productid],$G$2:$R$1386,8))))</f>
        <v>146</v>
      </c>
      <c r="S6155" s="1" t="e">
        <f>IF([kw in desc]=[kw rough in title],[kw in desc]*1,IFERROR(LEFT([kw_dirty],3)*1,IFERROR(LEFT([kw_dirty],2)*1,"n.a.")))</f>
        <v>#N/A</v>
      </c>
      <c r="T6155" s="1"/>
      <c r="U6155" s="1" t="e">
        <f>VLOOKUP(Tabelle1[[#This Row],[productid]],Tabelle2[#All],2,FALSE)</f>
        <v>#N/A</v>
      </c>
    </row>
    <row r="6156" spans="1:21" hidden="1">
      <c r="A6156" t="s">
        <v>4104</v>
      </c>
      <c r="B6156">
        <v>4175</v>
      </c>
      <c r="C6156">
        <v>289859</v>
      </c>
      <c r="D6156" t="s">
        <v>10078</v>
      </c>
      <c r="E6156" t="s">
        <v>9462</v>
      </c>
      <c r="F6156">
        <v>18406</v>
      </c>
      <c r="G6156">
        <v>1750863</v>
      </c>
      <c r="H6156">
        <f t="shared" si="96"/>
        <v>0</v>
      </c>
      <c r="I6156">
        <f t="array" ref="I6156">MIN(IFERROR(FIND(IstNumbers,A6156),""))</f>
        <v>29</v>
      </c>
      <c r="J6156" s="1" t="e">
        <f>IF([first '# in title]&lt;[pos kw in title],MID([title],[pos kw in title]-6,6),#N/A)</f>
        <v>#N/A</v>
      </c>
      <c r="K6156" s="1" t="e">
        <f>IFERROR(MID(SUBSTITUTE([kw rough in title],",","."),FIND("(",[kw rough in title])+1,20),SUBSTITUTE(IFERROR(MID([kw rough in title],FIND(" ",[kw rough in title])+1,20),[kw rough in title]),",","."))</f>
        <v>#N/A</v>
      </c>
      <c r="L6156" s="1">
        <f>IFERROR(FIND("kW",[desc]),0)</f>
        <v>70</v>
      </c>
      <c r="M6156">
        <f t="array" ref="M6156">MIN(IFERROR(FIND(IstNumbers,E6156),""))</f>
        <v>34</v>
      </c>
      <c r="N6156" s="1" t="str">
        <f>IF([first '# in desc]&lt;[pos kw in desc],MID([desc],[pos kw in desc]-7,7))</f>
        <v xml:space="preserve">­me 42 </v>
      </c>
      <c r="O61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56" s="1" t="str">
        <f>TRIM(IF([first '# in desc]&lt;[pos kw in desc],MID([desc],[pos kw in desc]-6,6),FALSE))</f>
        <v>me 42</v>
      </c>
      <c r="Q6156" s="1" t="b">
        <f>IF(LEN([manuell])=0,IFERROR([kw fine in title]*1,IFERROR(SUMPRODUCT(COUNTIF(IsDigits,MID([kw in desc],ROW($A$1:$A$150),1)))=LEN([kw in desc]),#N/A)),[manuell])</f>
        <v>0</v>
      </c>
      <c r="R6156" s="1" t="str">
        <f>IF([pos kw in title]&gt;0,MID(J6156,#REF!,4),IF([first '# in title]&gt;0,MID([title],[first '# in title],3),IF([first '# in title]&gt;0,MID([desc],#REF!,3),VLOOKUP([productid],$G$2:$R$1386,8))))</f>
        <v>42-</v>
      </c>
      <c r="S6156" s="1" t="e">
        <f>IF([kw in desc]=[kw rough in title],[kw in desc]*1,IFERROR(LEFT([kw_dirty],3)*1,IFERROR(LEFT([kw_dirty],2)*1,"n.a.")))</f>
        <v>#N/A</v>
      </c>
      <c r="T6156" s="1"/>
      <c r="U6156" s="1">
        <f>VLOOKUP(Tabelle1[[#This Row],[productid]],Tabelle2[#All],2,FALSE)</f>
        <v>42</v>
      </c>
    </row>
    <row r="6157" spans="1:21">
      <c r="A6157" t="s">
        <v>4272</v>
      </c>
      <c r="B6157">
        <v>3855</v>
      </c>
      <c r="C6157">
        <v>289859</v>
      </c>
      <c r="D6157" t="s">
        <v>10079</v>
      </c>
      <c r="E6157" t="s">
        <v>10080</v>
      </c>
      <c r="F6157">
        <v>18406</v>
      </c>
      <c r="G6157">
        <v>2286143</v>
      </c>
      <c r="H6157">
        <f t="shared" si="96"/>
        <v>0</v>
      </c>
      <c r="I6157">
        <f t="array" ref="I6157">MIN(IFERROR(FIND(IstNumbers,A6157),""))</f>
        <v>28</v>
      </c>
      <c r="J6157" s="1" t="e">
        <f>IF([first '# in title]&lt;[pos kw in title],MID([title],[pos kw in title]-6,6),#N/A)</f>
        <v>#N/A</v>
      </c>
      <c r="K6157" s="1" t="e">
        <f>IFERROR(MID(SUBSTITUTE([kw rough in title],",","."),FIND("(",[kw rough in title])+1,20),SUBSTITUTE(IFERROR(MID([kw rough in title],FIND(" ",[kw rough in title])+1,20),[kw rough in title]),",","."))</f>
        <v>#N/A</v>
      </c>
      <c r="L6157" s="1">
        <f>IFERROR(FIND("kW",[desc]),0)</f>
        <v>0</v>
      </c>
      <c r="M6157">
        <f t="array" ref="M6157">MIN(IFERROR(FIND(IstNumbers,E6157),""))</f>
        <v>33</v>
      </c>
      <c r="N6157" s="1" t="b">
        <f>IF([first '# in desc]&lt;[pos kw in desc],MID([desc],[pos kw in desc]-7,7))</f>
        <v>0</v>
      </c>
      <c r="O61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57" s="1" t="str">
        <f>TRIM(IF([first '# in desc]&lt;[pos kw in desc],MID([desc],[pos kw in desc]-6,6),FALSE))</f>
        <v>FALSCH</v>
      </c>
      <c r="Q6157" s="1" t="b">
        <f>IF(LEN([manuell])=0,IFERROR([kw fine in title]*1,IFERROR(SUMPRODUCT(COUNTIF(IsDigits,MID([kw in desc],ROW($A$1:$A$150),1)))=LEN([kw in desc]),#N/A)),[manuell])</f>
        <v>0</v>
      </c>
      <c r="R6157" s="1" t="str">
        <f>IF([pos kw in title]&gt;0,MID(J6157,#REF!,4),IF([first '# in title]&gt;0,MID([title],[first '# in title],3),IF([first '# in title]&gt;0,MID([desc],#REF!,3),VLOOKUP([productid],$G$2:$R$1386,8))))</f>
        <v>146</v>
      </c>
      <c r="S6157" s="1" t="e">
        <f>IF([kw in desc]=[kw rough in title],[kw in desc]*1,IFERROR(LEFT([kw_dirty],3)*1,IFERROR(LEFT([kw_dirty],2)*1,"n.a.")))</f>
        <v>#N/A</v>
      </c>
      <c r="T6157" s="1"/>
      <c r="U6157" s="1" t="e">
        <f>VLOOKUP(Tabelle1[[#This Row],[productid]],Tabelle2[#All],2,FALSE)</f>
        <v>#N/A</v>
      </c>
    </row>
    <row r="6158" spans="1:21" hidden="1">
      <c r="A6158" t="s">
        <v>4104</v>
      </c>
      <c r="B6158">
        <v>4175</v>
      </c>
      <c r="C6158">
        <v>289859</v>
      </c>
      <c r="D6158" t="s">
        <v>10081</v>
      </c>
      <c r="E6158" t="s">
        <v>9458</v>
      </c>
      <c r="F6158">
        <v>18406</v>
      </c>
      <c r="G6158">
        <v>1750863</v>
      </c>
      <c r="H6158">
        <f t="shared" si="96"/>
        <v>0</v>
      </c>
      <c r="I6158">
        <f t="array" ref="I6158">MIN(IFERROR(FIND(IstNumbers,A6158),""))</f>
        <v>29</v>
      </c>
      <c r="J6158" s="1" t="e">
        <f>IF([first '# in title]&lt;[pos kw in title],MID([title],[pos kw in title]-6,6),#N/A)</f>
        <v>#N/A</v>
      </c>
      <c r="K6158" s="1" t="e">
        <f>IFERROR(MID(SUBSTITUTE([kw rough in title],",","."),FIND("(",[kw rough in title])+1,20),SUBSTITUTE(IFERROR(MID([kw rough in title],FIND(" ",[kw rough in title])+1,20),[kw rough in title]),",","."))</f>
        <v>#N/A</v>
      </c>
      <c r="L6158" s="1">
        <f>IFERROR(FIND("kW",[desc]),0)</f>
        <v>70</v>
      </c>
      <c r="M6158">
        <f t="array" ref="M6158">MIN(IFERROR(FIND(IstNumbers,E6158),""))</f>
        <v>34</v>
      </c>
      <c r="N6158" s="1" t="str">
        <f>IF([first '# in desc]&lt;[pos kw in desc],MID([desc],[pos kw in desc]-7,7))</f>
        <v xml:space="preserve">­me 42 </v>
      </c>
      <c r="O61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58" s="1" t="str">
        <f>TRIM(IF([first '# in desc]&lt;[pos kw in desc],MID([desc],[pos kw in desc]-6,6),FALSE))</f>
        <v>me 42</v>
      </c>
      <c r="Q6158" s="1" t="b">
        <f>IF(LEN([manuell])=0,IFERROR([kw fine in title]*1,IFERROR(SUMPRODUCT(COUNTIF(IsDigits,MID([kw in desc],ROW($A$1:$A$150),1)))=LEN([kw in desc]),#N/A)),[manuell])</f>
        <v>0</v>
      </c>
      <c r="R6158" s="1" t="str">
        <f>IF([pos kw in title]&gt;0,MID(J6158,#REF!,4),IF([first '# in title]&gt;0,MID([title],[first '# in title],3),IF([first '# in title]&gt;0,MID([desc],#REF!,3),VLOOKUP([productid],$G$2:$R$1386,8))))</f>
        <v>42-</v>
      </c>
      <c r="S6158" s="1" t="e">
        <f>IF([kw in desc]=[kw rough in title],[kw in desc]*1,IFERROR(LEFT([kw_dirty],3)*1,IFERROR(LEFT([kw_dirty],2)*1,"n.a.")))</f>
        <v>#N/A</v>
      </c>
      <c r="T6158" s="1"/>
      <c r="U6158" s="1">
        <f>VLOOKUP(Tabelle1[[#This Row],[productid]],Tabelle2[#All],2,FALSE)</f>
        <v>42</v>
      </c>
    </row>
    <row r="6159" spans="1:21">
      <c r="A6159" t="s">
        <v>4272</v>
      </c>
      <c r="B6159">
        <v>3864</v>
      </c>
      <c r="C6159">
        <v>289859</v>
      </c>
      <c r="D6159" t="s">
        <v>10082</v>
      </c>
      <c r="E6159" t="s">
        <v>10083</v>
      </c>
      <c r="F6159">
        <v>18406</v>
      </c>
      <c r="G6159">
        <v>2286143</v>
      </c>
      <c r="H6159">
        <f t="shared" si="96"/>
        <v>0</v>
      </c>
      <c r="I6159">
        <f t="array" ref="I6159">MIN(IFERROR(FIND(IstNumbers,A6159),""))</f>
        <v>28</v>
      </c>
      <c r="J6159" s="1" t="e">
        <f>IF([first '# in title]&lt;[pos kw in title],MID([title],[pos kw in title]-6,6),#N/A)</f>
        <v>#N/A</v>
      </c>
      <c r="K6159" s="1" t="e">
        <f>IFERROR(MID(SUBSTITUTE([kw rough in title],",","."),FIND("(",[kw rough in title])+1,20),SUBSTITUTE(IFERROR(MID([kw rough in title],FIND(" ",[kw rough in title])+1,20),[kw rough in title]),",","."))</f>
        <v>#N/A</v>
      </c>
      <c r="L6159" s="1">
        <f>IFERROR(FIND("kW",[desc]),0)</f>
        <v>0</v>
      </c>
      <c r="M6159">
        <f t="array" ref="M6159">MIN(IFERROR(FIND(IstNumbers,E6159),""))</f>
        <v>18</v>
      </c>
      <c r="N6159" s="1" t="b">
        <f>IF([first '# in desc]&lt;[pos kw in desc],MID([desc],[pos kw in desc]-7,7))</f>
        <v>0</v>
      </c>
      <c r="O61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59" s="1" t="str">
        <f>TRIM(IF([first '# in desc]&lt;[pos kw in desc],MID([desc],[pos kw in desc]-6,6),FALSE))</f>
        <v>FALSCH</v>
      </c>
      <c r="Q6159" s="1" t="b">
        <f>IF(LEN([manuell])=0,IFERROR([kw fine in title]*1,IFERROR(SUMPRODUCT(COUNTIF(IsDigits,MID([kw in desc],ROW($A$1:$A$150),1)))=LEN([kw in desc]),#N/A)),[manuell])</f>
        <v>0</v>
      </c>
      <c r="R6159" s="1" t="str">
        <f>IF([pos kw in title]&gt;0,MID(J6159,#REF!,4),IF([first '# in title]&gt;0,MID([title],[first '# in title],3),IF([first '# in title]&gt;0,MID([desc],#REF!,3),VLOOKUP([productid],$G$2:$R$1386,8))))</f>
        <v>146</v>
      </c>
      <c r="S6159" s="1" t="e">
        <f>IF([kw in desc]=[kw rough in title],[kw in desc]*1,IFERROR(LEFT([kw_dirty],3)*1,IFERROR(LEFT([kw_dirty],2)*1,"n.a.")))</f>
        <v>#N/A</v>
      </c>
      <c r="T6159" s="1"/>
      <c r="U6159" s="1" t="e">
        <f>VLOOKUP(Tabelle1[[#This Row],[productid]],Tabelle2[#All],2,FALSE)</f>
        <v>#N/A</v>
      </c>
    </row>
    <row r="6160" spans="1:21" hidden="1">
      <c r="A6160" t="s">
        <v>4104</v>
      </c>
      <c r="B6160">
        <v>4180</v>
      </c>
      <c r="C6160">
        <v>289859</v>
      </c>
      <c r="D6160" t="s">
        <v>10084</v>
      </c>
      <c r="E6160" t="s">
        <v>9465</v>
      </c>
      <c r="F6160">
        <v>18406</v>
      </c>
      <c r="G6160">
        <v>1750863</v>
      </c>
      <c r="H6160">
        <f t="shared" si="96"/>
        <v>0</v>
      </c>
      <c r="I6160">
        <f t="array" ref="I6160">MIN(IFERROR(FIND(IstNumbers,A6160),""))</f>
        <v>29</v>
      </c>
      <c r="J6160" s="1" t="e">
        <f>IF([first '# in title]&lt;[pos kw in title],MID([title],[pos kw in title]-6,6),#N/A)</f>
        <v>#N/A</v>
      </c>
      <c r="K6160" s="1" t="e">
        <f>IFERROR(MID(SUBSTITUTE([kw rough in title],",","."),FIND("(",[kw rough in title])+1,20),SUBSTITUTE(IFERROR(MID([kw rough in title],FIND(" ",[kw rough in title])+1,20),[kw rough in title]),",","."))</f>
        <v>#N/A</v>
      </c>
      <c r="L6160" s="1">
        <f>IFERROR(FIND("kW",[desc]),0)</f>
        <v>70</v>
      </c>
      <c r="M6160">
        <f t="array" ref="M6160">MIN(IFERROR(FIND(IstNumbers,E6160),""))</f>
        <v>34</v>
      </c>
      <c r="N6160" s="1" t="str">
        <f>IF([first '# in desc]&lt;[pos kw in desc],MID([desc],[pos kw in desc]-7,7))</f>
        <v xml:space="preserve">­me 42 </v>
      </c>
      <c r="O61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60" s="1" t="str">
        <f>TRIM(IF([first '# in desc]&lt;[pos kw in desc],MID([desc],[pos kw in desc]-6,6),FALSE))</f>
        <v>me 42</v>
      </c>
      <c r="Q6160" s="1" t="b">
        <f>IF(LEN([manuell])=0,IFERROR([kw fine in title]*1,IFERROR(SUMPRODUCT(COUNTIF(IsDigits,MID([kw in desc],ROW($A$1:$A$150),1)))=LEN([kw in desc]),#N/A)),[manuell])</f>
        <v>0</v>
      </c>
      <c r="R6160" s="1" t="str">
        <f>IF([pos kw in title]&gt;0,MID(J6160,#REF!,4),IF([first '# in title]&gt;0,MID([title],[first '# in title],3),IF([first '# in title]&gt;0,MID([desc],#REF!,3),VLOOKUP([productid],$G$2:$R$1386,8))))</f>
        <v>42-</v>
      </c>
      <c r="S6160" s="1" t="e">
        <f>IF([kw in desc]=[kw rough in title],[kw in desc]*1,IFERROR(LEFT([kw_dirty],3)*1,IFERROR(LEFT([kw_dirty],2)*1,"n.a.")))</f>
        <v>#N/A</v>
      </c>
      <c r="T6160" s="1"/>
      <c r="U6160" s="1">
        <f>VLOOKUP(Tabelle1[[#This Row],[productid]],Tabelle2[#All],2,FALSE)</f>
        <v>42</v>
      </c>
    </row>
    <row r="6161" spans="1:21">
      <c r="A6161" t="s">
        <v>4272</v>
      </c>
      <c r="B6161">
        <v>3874</v>
      </c>
      <c r="C6161">
        <v>289859</v>
      </c>
      <c r="D6161" t="s">
        <v>10085</v>
      </c>
      <c r="E6161" t="s">
        <v>10086</v>
      </c>
      <c r="F6161">
        <v>18406</v>
      </c>
      <c r="G6161">
        <v>2286143</v>
      </c>
      <c r="H6161">
        <f t="shared" si="96"/>
        <v>0</v>
      </c>
      <c r="I6161">
        <f t="array" ref="I6161">MIN(IFERROR(FIND(IstNumbers,A6161),""))</f>
        <v>28</v>
      </c>
      <c r="J6161" s="1" t="e">
        <f>IF([first '# in title]&lt;[pos kw in title],MID([title],[pos kw in title]-6,6),#N/A)</f>
        <v>#N/A</v>
      </c>
      <c r="K6161" s="1" t="e">
        <f>IFERROR(MID(SUBSTITUTE([kw rough in title],",","."),FIND("(",[kw rough in title])+1,20),SUBSTITUTE(IFERROR(MID([kw rough in title],FIND(" ",[kw rough in title])+1,20),[kw rough in title]),",","."))</f>
        <v>#N/A</v>
      </c>
      <c r="L6161" s="1">
        <f>IFERROR(FIND("kW",[desc]),0)</f>
        <v>0</v>
      </c>
      <c r="M6161">
        <f t="array" ref="M6161">MIN(IFERROR(FIND(IstNumbers,E6161),""))</f>
        <v>33</v>
      </c>
      <c r="N6161" s="1" t="b">
        <f>IF([first '# in desc]&lt;[pos kw in desc],MID([desc],[pos kw in desc]-7,7))</f>
        <v>0</v>
      </c>
      <c r="O61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61" s="1" t="str">
        <f>TRIM(IF([first '# in desc]&lt;[pos kw in desc],MID([desc],[pos kw in desc]-6,6),FALSE))</f>
        <v>FALSCH</v>
      </c>
      <c r="Q6161" s="1" t="b">
        <f>IF(LEN([manuell])=0,IFERROR([kw fine in title]*1,IFERROR(SUMPRODUCT(COUNTIF(IsDigits,MID([kw in desc],ROW($A$1:$A$150),1)))=LEN([kw in desc]),#N/A)),[manuell])</f>
        <v>0</v>
      </c>
      <c r="R6161" s="1" t="str">
        <f>IF([pos kw in title]&gt;0,MID(J6161,#REF!,4),IF([first '# in title]&gt;0,MID([title],[first '# in title],3),IF([first '# in title]&gt;0,MID([desc],#REF!,3),VLOOKUP([productid],$G$2:$R$1386,8))))</f>
        <v>146</v>
      </c>
      <c r="S6161" s="1" t="e">
        <f>IF([kw in desc]=[kw rough in title],[kw in desc]*1,IFERROR(LEFT([kw_dirty],3)*1,IFERROR(LEFT([kw_dirty],2)*1,"n.a.")))</f>
        <v>#N/A</v>
      </c>
      <c r="T6161" s="1"/>
      <c r="U6161" s="1" t="e">
        <f>VLOOKUP(Tabelle1[[#This Row],[productid]],Tabelle2[#All],2,FALSE)</f>
        <v>#N/A</v>
      </c>
    </row>
    <row r="6162" spans="1:21" hidden="1">
      <c r="A6162" t="s">
        <v>4104</v>
      </c>
      <c r="B6162">
        <v>4180</v>
      </c>
      <c r="C6162">
        <v>289859</v>
      </c>
      <c r="D6162" t="s">
        <v>10087</v>
      </c>
      <c r="E6162" t="s">
        <v>9468</v>
      </c>
      <c r="F6162">
        <v>18406</v>
      </c>
      <c r="G6162">
        <v>1750863</v>
      </c>
      <c r="H6162">
        <f t="shared" si="96"/>
        <v>0</v>
      </c>
      <c r="I6162">
        <f t="array" ref="I6162">MIN(IFERROR(FIND(IstNumbers,A6162),""))</f>
        <v>29</v>
      </c>
      <c r="J6162" s="1" t="e">
        <f>IF([first '# in title]&lt;[pos kw in title],MID([title],[pos kw in title]-6,6),#N/A)</f>
        <v>#N/A</v>
      </c>
      <c r="K6162" s="1" t="e">
        <f>IFERROR(MID(SUBSTITUTE([kw rough in title],",","."),FIND("(",[kw rough in title])+1,20),SUBSTITUTE(IFERROR(MID([kw rough in title],FIND(" ",[kw rough in title])+1,20),[kw rough in title]),",","."))</f>
        <v>#N/A</v>
      </c>
      <c r="L6162" s="1">
        <f>IFERROR(FIND("kW",[desc]),0)</f>
        <v>70</v>
      </c>
      <c r="M6162">
        <f t="array" ref="M6162">MIN(IFERROR(FIND(IstNumbers,E6162),""))</f>
        <v>34</v>
      </c>
      <c r="N6162" s="1" t="str">
        <f>IF([first '# in desc]&lt;[pos kw in desc],MID([desc],[pos kw in desc]-7,7))</f>
        <v xml:space="preserve">­me 42 </v>
      </c>
      <c r="O61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62" s="1" t="str">
        <f>TRIM(IF([first '# in desc]&lt;[pos kw in desc],MID([desc],[pos kw in desc]-6,6),FALSE))</f>
        <v>me 42</v>
      </c>
      <c r="Q6162" s="1" t="b">
        <f>IF(LEN([manuell])=0,IFERROR([kw fine in title]*1,IFERROR(SUMPRODUCT(COUNTIF(IsDigits,MID([kw in desc],ROW($A$1:$A$150),1)))=LEN([kw in desc]),#N/A)),[manuell])</f>
        <v>0</v>
      </c>
      <c r="R6162" s="1" t="str">
        <f>IF([pos kw in title]&gt;0,MID(J6162,#REF!,4),IF([first '# in title]&gt;0,MID([title],[first '# in title],3),IF([first '# in title]&gt;0,MID([desc],#REF!,3),VLOOKUP([productid],$G$2:$R$1386,8))))</f>
        <v>42-</v>
      </c>
      <c r="S6162" s="1" t="e">
        <f>IF([kw in desc]=[kw rough in title],[kw in desc]*1,IFERROR(LEFT([kw_dirty],3)*1,IFERROR(LEFT([kw_dirty],2)*1,"n.a.")))</f>
        <v>#N/A</v>
      </c>
      <c r="T6162" s="1"/>
      <c r="U6162" s="1">
        <f>VLOOKUP(Tabelle1[[#This Row],[productid]],Tabelle2[#All],2,FALSE)</f>
        <v>42</v>
      </c>
    </row>
    <row r="6163" spans="1:21">
      <c r="A6163" t="s">
        <v>4272</v>
      </c>
      <c r="B6163">
        <v>3874</v>
      </c>
      <c r="C6163">
        <v>289859</v>
      </c>
      <c r="D6163" t="s">
        <v>10088</v>
      </c>
      <c r="E6163" t="s">
        <v>10089</v>
      </c>
      <c r="F6163">
        <v>18406</v>
      </c>
      <c r="G6163">
        <v>2286143</v>
      </c>
      <c r="H6163">
        <f t="shared" si="96"/>
        <v>0</v>
      </c>
      <c r="I6163">
        <f t="array" ref="I6163">MIN(IFERROR(FIND(IstNumbers,A6163),""))</f>
        <v>28</v>
      </c>
      <c r="J6163" s="1" t="e">
        <f>IF([first '# in title]&lt;[pos kw in title],MID([title],[pos kw in title]-6,6),#N/A)</f>
        <v>#N/A</v>
      </c>
      <c r="K6163" s="1" t="e">
        <f>IFERROR(MID(SUBSTITUTE([kw rough in title],",","."),FIND("(",[kw rough in title])+1,20),SUBSTITUTE(IFERROR(MID([kw rough in title],FIND(" ",[kw rough in title])+1,20),[kw rough in title]),",","."))</f>
        <v>#N/A</v>
      </c>
      <c r="L6163" s="1">
        <f>IFERROR(FIND("kW",[desc]),0)</f>
        <v>0</v>
      </c>
      <c r="M6163">
        <f t="array" ref="M6163">MIN(IFERROR(FIND(IstNumbers,E6163),""))</f>
        <v>33</v>
      </c>
      <c r="N6163" s="1" t="b">
        <f>IF([first '# in desc]&lt;[pos kw in desc],MID([desc],[pos kw in desc]-7,7))</f>
        <v>0</v>
      </c>
      <c r="O61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63" s="1" t="str">
        <f>TRIM(IF([first '# in desc]&lt;[pos kw in desc],MID([desc],[pos kw in desc]-6,6),FALSE))</f>
        <v>FALSCH</v>
      </c>
      <c r="Q6163" s="1" t="b">
        <f>IF(LEN([manuell])=0,IFERROR([kw fine in title]*1,IFERROR(SUMPRODUCT(COUNTIF(IsDigits,MID([kw in desc],ROW($A$1:$A$150),1)))=LEN([kw in desc]),#N/A)),[manuell])</f>
        <v>0</v>
      </c>
      <c r="R6163" s="1" t="str">
        <f>IF([pos kw in title]&gt;0,MID(J6163,#REF!,4),IF([first '# in title]&gt;0,MID([title],[first '# in title],3),IF([first '# in title]&gt;0,MID([desc],#REF!,3),VLOOKUP([productid],$G$2:$R$1386,8))))</f>
        <v>146</v>
      </c>
      <c r="S6163" s="1" t="e">
        <f>IF([kw in desc]=[kw rough in title],[kw in desc]*1,IFERROR(LEFT([kw_dirty],3)*1,IFERROR(LEFT([kw_dirty],2)*1,"n.a.")))</f>
        <v>#N/A</v>
      </c>
      <c r="T6163" s="1"/>
      <c r="U6163" s="1" t="e">
        <f>VLOOKUP(Tabelle1[[#This Row],[productid]],Tabelle2[#All],2,FALSE)</f>
        <v>#N/A</v>
      </c>
    </row>
    <row r="6164" spans="1:21" hidden="1">
      <c r="A6164" t="s">
        <v>4104</v>
      </c>
      <c r="B6164">
        <v>4180</v>
      </c>
      <c r="C6164">
        <v>289859</v>
      </c>
      <c r="D6164" t="s">
        <v>10090</v>
      </c>
      <c r="E6164" t="s">
        <v>9471</v>
      </c>
      <c r="F6164">
        <v>18406</v>
      </c>
      <c r="G6164">
        <v>1750863</v>
      </c>
      <c r="H6164">
        <f t="shared" si="96"/>
        <v>0</v>
      </c>
      <c r="I6164">
        <f t="array" ref="I6164">MIN(IFERROR(FIND(IstNumbers,A6164),""))</f>
        <v>29</v>
      </c>
      <c r="J6164" s="1" t="e">
        <f>IF([first '# in title]&lt;[pos kw in title],MID([title],[pos kw in title]-6,6),#N/A)</f>
        <v>#N/A</v>
      </c>
      <c r="K6164" s="1" t="e">
        <f>IFERROR(MID(SUBSTITUTE([kw rough in title],",","."),FIND("(",[kw rough in title])+1,20),SUBSTITUTE(IFERROR(MID([kw rough in title],FIND(" ",[kw rough in title])+1,20),[kw rough in title]),",","."))</f>
        <v>#N/A</v>
      </c>
      <c r="L6164" s="1">
        <f>IFERROR(FIND("kW",[desc]),0)</f>
        <v>70</v>
      </c>
      <c r="M6164">
        <f t="array" ref="M6164">MIN(IFERROR(FIND(IstNumbers,E6164),""))</f>
        <v>34</v>
      </c>
      <c r="N6164" s="1" t="str">
        <f>IF([first '# in desc]&lt;[pos kw in desc],MID([desc],[pos kw in desc]-7,7))</f>
        <v xml:space="preserve">­me 42 </v>
      </c>
      <c r="O616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64" s="1" t="str">
        <f>TRIM(IF([first '# in desc]&lt;[pos kw in desc],MID([desc],[pos kw in desc]-6,6),FALSE))</f>
        <v>me 42</v>
      </c>
      <c r="Q6164" s="1" t="b">
        <f>IF(LEN([manuell])=0,IFERROR([kw fine in title]*1,IFERROR(SUMPRODUCT(COUNTIF(IsDigits,MID([kw in desc],ROW($A$1:$A$150),1)))=LEN([kw in desc]),#N/A)),[manuell])</f>
        <v>0</v>
      </c>
      <c r="R6164" s="1" t="str">
        <f>IF([pos kw in title]&gt;0,MID(J6164,#REF!,4),IF([first '# in title]&gt;0,MID([title],[first '# in title],3),IF([first '# in title]&gt;0,MID([desc],#REF!,3),VLOOKUP([productid],$G$2:$R$1386,8))))</f>
        <v>42-</v>
      </c>
      <c r="S6164" s="1" t="e">
        <f>IF([kw in desc]=[kw rough in title],[kw in desc]*1,IFERROR(LEFT([kw_dirty],3)*1,IFERROR(LEFT([kw_dirty],2)*1,"n.a.")))</f>
        <v>#N/A</v>
      </c>
      <c r="T6164" s="1"/>
      <c r="U6164" s="1">
        <f>VLOOKUP(Tabelle1[[#This Row],[productid]],Tabelle2[#All],2,FALSE)</f>
        <v>42</v>
      </c>
    </row>
    <row r="6165" spans="1:21">
      <c r="A6165" t="s">
        <v>4272</v>
      </c>
      <c r="B6165">
        <v>3874</v>
      </c>
      <c r="C6165">
        <v>289859</v>
      </c>
      <c r="D6165" t="s">
        <v>10091</v>
      </c>
      <c r="E6165" t="s">
        <v>10092</v>
      </c>
      <c r="F6165">
        <v>18406</v>
      </c>
      <c r="G6165">
        <v>2286143</v>
      </c>
      <c r="H6165">
        <f t="shared" si="96"/>
        <v>0</v>
      </c>
      <c r="I6165">
        <f t="array" ref="I6165">MIN(IFERROR(FIND(IstNumbers,A6165),""))</f>
        <v>28</v>
      </c>
      <c r="J6165" s="1" t="e">
        <f>IF([first '# in title]&lt;[pos kw in title],MID([title],[pos kw in title]-6,6),#N/A)</f>
        <v>#N/A</v>
      </c>
      <c r="K6165" s="1" t="e">
        <f>IFERROR(MID(SUBSTITUTE([kw rough in title],",","."),FIND("(",[kw rough in title])+1,20),SUBSTITUTE(IFERROR(MID([kw rough in title],FIND(" ",[kw rough in title])+1,20),[kw rough in title]),",","."))</f>
        <v>#N/A</v>
      </c>
      <c r="L6165" s="1">
        <f>IFERROR(FIND("kW",[desc]),0)</f>
        <v>0</v>
      </c>
      <c r="M6165">
        <f t="array" ref="M6165">MIN(IFERROR(FIND(IstNumbers,E6165),""))</f>
        <v>33</v>
      </c>
      <c r="N6165" s="1" t="b">
        <f>IF([first '# in desc]&lt;[pos kw in desc],MID([desc],[pos kw in desc]-7,7))</f>
        <v>0</v>
      </c>
      <c r="O61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65" s="1" t="str">
        <f>TRIM(IF([first '# in desc]&lt;[pos kw in desc],MID([desc],[pos kw in desc]-6,6),FALSE))</f>
        <v>FALSCH</v>
      </c>
      <c r="Q6165" s="1" t="b">
        <f>IF(LEN([manuell])=0,IFERROR([kw fine in title]*1,IFERROR(SUMPRODUCT(COUNTIF(IsDigits,MID([kw in desc],ROW($A$1:$A$150),1)))=LEN([kw in desc]),#N/A)),[manuell])</f>
        <v>0</v>
      </c>
      <c r="R6165" s="1" t="str">
        <f>IF([pos kw in title]&gt;0,MID(J6165,#REF!,4),IF([first '# in title]&gt;0,MID([title],[first '# in title],3),IF([first '# in title]&gt;0,MID([desc],#REF!,3),VLOOKUP([productid],$G$2:$R$1386,8))))</f>
        <v>146</v>
      </c>
      <c r="S6165" s="1" t="e">
        <f>IF([kw in desc]=[kw rough in title],[kw in desc]*1,IFERROR(LEFT([kw_dirty],3)*1,IFERROR(LEFT([kw_dirty],2)*1,"n.a.")))</f>
        <v>#N/A</v>
      </c>
      <c r="T6165" s="1"/>
      <c r="U6165" s="1" t="e">
        <f>VLOOKUP(Tabelle1[[#This Row],[productid]],Tabelle2[#All],2,FALSE)</f>
        <v>#N/A</v>
      </c>
    </row>
    <row r="6166" spans="1:21" hidden="1">
      <c r="A6166" t="s">
        <v>4104</v>
      </c>
      <c r="B6166">
        <v>4185</v>
      </c>
      <c r="C6166">
        <v>289859</v>
      </c>
      <c r="D6166" t="s">
        <v>10093</v>
      </c>
      <c r="E6166" t="s">
        <v>9496</v>
      </c>
      <c r="F6166">
        <v>18406</v>
      </c>
      <c r="G6166">
        <v>1750863</v>
      </c>
      <c r="H6166">
        <f t="shared" si="96"/>
        <v>0</v>
      </c>
      <c r="I6166">
        <f t="array" ref="I6166">MIN(IFERROR(FIND(IstNumbers,A6166),""))</f>
        <v>29</v>
      </c>
      <c r="J6166" s="1" t="e">
        <f>IF([first '# in title]&lt;[pos kw in title],MID([title],[pos kw in title]-6,6),#N/A)</f>
        <v>#N/A</v>
      </c>
      <c r="K6166" s="1" t="e">
        <f>IFERROR(MID(SUBSTITUTE([kw rough in title],",","."),FIND("(",[kw rough in title])+1,20),SUBSTITUTE(IFERROR(MID([kw rough in title],FIND(" ",[kw rough in title])+1,20),[kw rough in title]),",","."))</f>
        <v>#N/A</v>
      </c>
      <c r="L6166" s="1">
        <f>IFERROR(FIND("kW",[desc]),0)</f>
        <v>70</v>
      </c>
      <c r="M6166">
        <f t="array" ref="M6166">MIN(IFERROR(FIND(IstNumbers,E6166),""))</f>
        <v>34</v>
      </c>
      <c r="N6166" s="1" t="str">
        <f>IF([first '# in desc]&lt;[pos kw in desc],MID([desc],[pos kw in desc]-7,7))</f>
        <v xml:space="preserve">­me 42 </v>
      </c>
      <c r="O616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66" s="1" t="str">
        <f>TRIM(IF([first '# in desc]&lt;[pos kw in desc],MID([desc],[pos kw in desc]-6,6),FALSE))</f>
        <v>me 42</v>
      </c>
      <c r="Q6166" s="1" t="b">
        <f>IF(LEN([manuell])=0,IFERROR([kw fine in title]*1,IFERROR(SUMPRODUCT(COUNTIF(IsDigits,MID([kw in desc],ROW($A$1:$A$150),1)))=LEN([kw in desc]),#N/A)),[manuell])</f>
        <v>0</v>
      </c>
      <c r="R6166" s="1" t="str">
        <f>IF([pos kw in title]&gt;0,MID(J6166,#REF!,4),IF([first '# in title]&gt;0,MID([title],[first '# in title],3),IF([first '# in title]&gt;0,MID([desc],#REF!,3),VLOOKUP([productid],$G$2:$R$1386,8))))</f>
        <v>42-</v>
      </c>
      <c r="S6166" s="1" t="e">
        <f>IF([kw in desc]=[kw rough in title],[kw in desc]*1,IFERROR(LEFT([kw_dirty],3)*1,IFERROR(LEFT([kw_dirty],2)*1,"n.a.")))</f>
        <v>#N/A</v>
      </c>
      <c r="T6166" s="1"/>
      <c r="U6166" s="1">
        <f>VLOOKUP(Tabelle1[[#This Row],[productid]],Tabelle2[#All],2,FALSE)</f>
        <v>42</v>
      </c>
    </row>
    <row r="6167" spans="1:21">
      <c r="A6167" t="s">
        <v>4272</v>
      </c>
      <c r="B6167">
        <v>3874</v>
      </c>
      <c r="C6167">
        <v>289859</v>
      </c>
      <c r="D6167" t="s">
        <v>10094</v>
      </c>
      <c r="E6167" t="s">
        <v>10095</v>
      </c>
      <c r="F6167">
        <v>18406</v>
      </c>
      <c r="G6167">
        <v>2286143</v>
      </c>
      <c r="H6167">
        <f t="shared" si="96"/>
        <v>0</v>
      </c>
      <c r="I6167">
        <f t="array" ref="I6167">MIN(IFERROR(FIND(IstNumbers,A6167),""))</f>
        <v>28</v>
      </c>
      <c r="J6167" s="1" t="e">
        <f>IF([first '# in title]&lt;[pos kw in title],MID([title],[pos kw in title]-6,6),#N/A)</f>
        <v>#N/A</v>
      </c>
      <c r="K6167" s="1" t="e">
        <f>IFERROR(MID(SUBSTITUTE([kw rough in title],",","."),FIND("(",[kw rough in title])+1,20),SUBSTITUTE(IFERROR(MID([kw rough in title],FIND(" ",[kw rough in title])+1,20),[kw rough in title]),",","."))</f>
        <v>#N/A</v>
      </c>
      <c r="L6167" s="1">
        <f>IFERROR(FIND("kW",[desc]),0)</f>
        <v>0</v>
      </c>
      <c r="M6167">
        <f t="array" ref="M6167">MIN(IFERROR(FIND(IstNumbers,E6167),""))</f>
        <v>33</v>
      </c>
      <c r="N6167" s="1" t="b">
        <f>IF([first '# in desc]&lt;[pos kw in desc],MID([desc],[pos kw in desc]-7,7))</f>
        <v>0</v>
      </c>
      <c r="O61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67" s="1" t="str">
        <f>TRIM(IF([first '# in desc]&lt;[pos kw in desc],MID([desc],[pos kw in desc]-6,6),FALSE))</f>
        <v>FALSCH</v>
      </c>
      <c r="Q6167" s="1" t="b">
        <f>IF(LEN([manuell])=0,IFERROR([kw fine in title]*1,IFERROR(SUMPRODUCT(COUNTIF(IsDigits,MID([kw in desc],ROW($A$1:$A$150),1)))=LEN([kw in desc]),#N/A)),[manuell])</f>
        <v>0</v>
      </c>
      <c r="R6167" s="1" t="str">
        <f>IF([pos kw in title]&gt;0,MID(J6167,#REF!,4),IF([first '# in title]&gt;0,MID([title],[first '# in title],3),IF([first '# in title]&gt;0,MID([desc],#REF!,3),VLOOKUP([productid],$G$2:$R$1386,8))))</f>
        <v>146</v>
      </c>
      <c r="S6167" s="1" t="e">
        <f>IF([kw in desc]=[kw rough in title],[kw in desc]*1,IFERROR(LEFT([kw_dirty],3)*1,IFERROR(LEFT([kw_dirty],2)*1,"n.a.")))</f>
        <v>#N/A</v>
      </c>
      <c r="T6167" s="1"/>
      <c r="U6167" s="1" t="e">
        <f>VLOOKUP(Tabelle1[[#This Row],[productid]],Tabelle2[#All],2,FALSE)</f>
        <v>#N/A</v>
      </c>
    </row>
    <row r="6168" spans="1:21" hidden="1">
      <c r="A6168" t="s">
        <v>4104</v>
      </c>
      <c r="B6168">
        <v>4185</v>
      </c>
      <c r="C6168">
        <v>289859</v>
      </c>
      <c r="D6168" t="s">
        <v>10096</v>
      </c>
      <c r="E6168" t="s">
        <v>9474</v>
      </c>
      <c r="F6168">
        <v>18406</v>
      </c>
      <c r="G6168">
        <v>1750863</v>
      </c>
      <c r="H6168">
        <f t="shared" si="96"/>
        <v>0</v>
      </c>
      <c r="I6168">
        <f t="array" ref="I6168">MIN(IFERROR(FIND(IstNumbers,A6168),""))</f>
        <v>29</v>
      </c>
      <c r="J6168" s="1" t="e">
        <f>IF([first '# in title]&lt;[pos kw in title],MID([title],[pos kw in title]-6,6),#N/A)</f>
        <v>#N/A</v>
      </c>
      <c r="K6168" s="1" t="e">
        <f>IFERROR(MID(SUBSTITUTE([kw rough in title],",","."),FIND("(",[kw rough in title])+1,20),SUBSTITUTE(IFERROR(MID([kw rough in title],FIND(" ",[kw rough in title])+1,20),[kw rough in title]),",","."))</f>
        <v>#N/A</v>
      </c>
      <c r="L6168" s="1">
        <f>IFERROR(FIND("kW",[desc]),0)</f>
        <v>70</v>
      </c>
      <c r="M6168">
        <f t="array" ref="M6168">MIN(IFERROR(FIND(IstNumbers,E6168),""))</f>
        <v>34</v>
      </c>
      <c r="N6168" s="1" t="str">
        <f>IF([first '# in desc]&lt;[pos kw in desc],MID([desc],[pos kw in desc]-7,7))</f>
        <v xml:space="preserve">­me 42 </v>
      </c>
      <c r="O616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68" s="1" t="str">
        <f>TRIM(IF([first '# in desc]&lt;[pos kw in desc],MID([desc],[pos kw in desc]-6,6),FALSE))</f>
        <v>me 42</v>
      </c>
      <c r="Q6168" s="1" t="b">
        <f>IF(LEN([manuell])=0,IFERROR([kw fine in title]*1,IFERROR(SUMPRODUCT(COUNTIF(IsDigits,MID([kw in desc],ROW($A$1:$A$150),1)))=LEN([kw in desc]),#N/A)),[manuell])</f>
        <v>0</v>
      </c>
      <c r="R6168" s="1" t="str">
        <f>IF([pos kw in title]&gt;0,MID(J6168,#REF!,4),IF([first '# in title]&gt;0,MID([title],[first '# in title],3),IF([first '# in title]&gt;0,MID([desc],#REF!,3),VLOOKUP([productid],$G$2:$R$1386,8))))</f>
        <v>42-</v>
      </c>
      <c r="S6168" s="1" t="e">
        <f>IF([kw in desc]=[kw rough in title],[kw in desc]*1,IFERROR(LEFT([kw_dirty],3)*1,IFERROR(LEFT([kw_dirty],2)*1,"n.a.")))</f>
        <v>#N/A</v>
      </c>
      <c r="T6168" s="1"/>
      <c r="U6168" s="1">
        <f>VLOOKUP(Tabelle1[[#This Row],[productid]],Tabelle2[#All],2,FALSE)</f>
        <v>42</v>
      </c>
    </row>
    <row r="6169" spans="1:21">
      <c r="A6169" t="s">
        <v>4272</v>
      </c>
      <c r="B6169">
        <v>3874</v>
      </c>
      <c r="C6169">
        <v>289859</v>
      </c>
      <c r="D6169" t="s">
        <v>10097</v>
      </c>
      <c r="E6169" t="s">
        <v>10098</v>
      </c>
      <c r="F6169">
        <v>18406</v>
      </c>
      <c r="G6169">
        <v>2286143</v>
      </c>
      <c r="H6169">
        <f t="shared" si="96"/>
        <v>0</v>
      </c>
      <c r="I6169">
        <f t="array" ref="I6169">MIN(IFERROR(FIND(IstNumbers,A6169),""))</f>
        <v>28</v>
      </c>
      <c r="J6169" s="1" t="e">
        <f>IF([first '# in title]&lt;[pos kw in title],MID([title],[pos kw in title]-6,6),#N/A)</f>
        <v>#N/A</v>
      </c>
      <c r="K6169" s="1" t="e">
        <f>IFERROR(MID(SUBSTITUTE([kw rough in title],",","."),FIND("(",[kw rough in title])+1,20),SUBSTITUTE(IFERROR(MID([kw rough in title],FIND(" ",[kw rough in title])+1,20),[kw rough in title]),",","."))</f>
        <v>#N/A</v>
      </c>
      <c r="L6169" s="1">
        <f>IFERROR(FIND("kW",[desc]),0)</f>
        <v>0</v>
      </c>
      <c r="M6169">
        <f t="array" ref="M6169">MIN(IFERROR(FIND(IstNumbers,E6169),""))</f>
        <v>33</v>
      </c>
      <c r="N6169" s="1" t="b">
        <f>IF([first '# in desc]&lt;[pos kw in desc],MID([desc],[pos kw in desc]-7,7))</f>
        <v>0</v>
      </c>
      <c r="O61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69" s="1" t="str">
        <f>TRIM(IF([first '# in desc]&lt;[pos kw in desc],MID([desc],[pos kw in desc]-6,6),FALSE))</f>
        <v>FALSCH</v>
      </c>
      <c r="Q6169" s="1" t="b">
        <f>IF(LEN([manuell])=0,IFERROR([kw fine in title]*1,IFERROR(SUMPRODUCT(COUNTIF(IsDigits,MID([kw in desc],ROW($A$1:$A$150),1)))=LEN([kw in desc]),#N/A)),[manuell])</f>
        <v>0</v>
      </c>
      <c r="R6169" s="1" t="str">
        <f>IF([pos kw in title]&gt;0,MID(J6169,#REF!,4),IF([first '# in title]&gt;0,MID([title],[first '# in title],3),IF([first '# in title]&gt;0,MID([desc],#REF!,3),VLOOKUP([productid],$G$2:$R$1386,8))))</f>
        <v>146</v>
      </c>
      <c r="S6169" s="1" t="e">
        <f>IF([kw in desc]=[kw rough in title],[kw in desc]*1,IFERROR(LEFT([kw_dirty],3)*1,IFERROR(LEFT([kw_dirty],2)*1,"n.a.")))</f>
        <v>#N/A</v>
      </c>
      <c r="T6169" s="1"/>
      <c r="U6169" s="1" t="e">
        <f>VLOOKUP(Tabelle1[[#This Row],[productid]],Tabelle2[#All],2,FALSE)</f>
        <v>#N/A</v>
      </c>
    </row>
    <row r="6170" spans="1:21" hidden="1">
      <c r="A6170" t="s">
        <v>4104</v>
      </c>
      <c r="B6170">
        <v>4185</v>
      </c>
      <c r="C6170">
        <v>289859</v>
      </c>
      <c r="D6170" t="s">
        <v>10099</v>
      </c>
      <c r="E6170" t="s">
        <v>9477</v>
      </c>
      <c r="F6170">
        <v>18406</v>
      </c>
      <c r="G6170">
        <v>1750863</v>
      </c>
      <c r="H6170">
        <f t="shared" si="96"/>
        <v>0</v>
      </c>
      <c r="I6170">
        <f t="array" ref="I6170">MIN(IFERROR(FIND(IstNumbers,A6170),""))</f>
        <v>29</v>
      </c>
      <c r="J6170" s="1" t="e">
        <f>IF([first '# in title]&lt;[pos kw in title],MID([title],[pos kw in title]-6,6),#N/A)</f>
        <v>#N/A</v>
      </c>
      <c r="K6170" s="1" t="e">
        <f>IFERROR(MID(SUBSTITUTE([kw rough in title],",","."),FIND("(",[kw rough in title])+1,20),SUBSTITUTE(IFERROR(MID([kw rough in title],FIND(" ",[kw rough in title])+1,20),[kw rough in title]),",","."))</f>
        <v>#N/A</v>
      </c>
      <c r="L6170" s="1">
        <f>IFERROR(FIND("kW",[desc]),0)</f>
        <v>70</v>
      </c>
      <c r="M6170">
        <f t="array" ref="M6170">MIN(IFERROR(FIND(IstNumbers,E6170),""))</f>
        <v>34</v>
      </c>
      <c r="N6170" s="1" t="str">
        <f>IF([first '# in desc]&lt;[pos kw in desc],MID([desc],[pos kw in desc]-7,7))</f>
        <v xml:space="preserve">­me 42 </v>
      </c>
      <c r="O617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70" s="1" t="str">
        <f>TRIM(IF([first '# in desc]&lt;[pos kw in desc],MID([desc],[pos kw in desc]-6,6),FALSE))</f>
        <v>me 42</v>
      </c>
      <c r="Q6170" s="1" t="b">
        <f>IF(LEN([manuell])=0,IFERROR([kw fine in title]*1,IFERROR(SUMPRODUCT(COUNTIF(IsDigits,MID([kw in desc],ROW($A$1:$A$150),1)))=LEN([kw in desc]),#N/A)),[manuell])</f>
        <v>0</v>
      </c>
      <c r="R6170" s="1" t="str">
        <f>IF([pos kw in title]&gt;0,MID(J6170,#REF!,4),IF([first '# in title]&gt;0,MID([title],[first '# in title],3),IF([first '# in title]&gt;0,MID([desc],#REF!,3),VLOOKUP([productid],$G$2:$R$1386,8))))</f>
        <v>42-</v>
      </c>
      <c r="S6170" s="1" t="e">
        <f>IF([kw in desc]=[kw rough in title],[kw in desc]*1,IFERROR(LEFT([kw_dirty],3)*1,IFERROR(LEFT([kw_dirty],2)*1,"n.a.")))</f>
        <v>#N/A</v>
      </c>
      <c r="T6170" s="1"/>
      <c r="U6170" s="1">
        <f>VLOOKUP(Tabelle1[[#This Row],[productid]],Tabelle2[#All],2,FALSE)</f>
        <v>42</v>
      </c>
    </row>
    <row r="6171" spans="1:21">
      <c r="A6171" t="s">
        <v>4272</v>
      </c>
      <c r="B6171">
        <v>3874</v>
      </c>
      <c r="C6171">
        <v>289859</v>
      </c>
      <c r="D6171" t="s">
        <v>10100</v>
      </c>
      <c r="E6171" t="s">
        <v>10101</v>
      </c>
      <c r="F6171">
        <v>18406</v>
      </c>
      <c r="G6171">
        <v>2286143</v>
      </c>
      <c r="H6171">
        <f t="shared" si="96"/>
        <v>0</v>
      </c>
      <c r="I6171">
        <f t="array" ref="I6171">MIN(IFERROR(FIND(IstNumbers,A6171),""))</f>
        <v>28</v>
      </c>
      <c r="J6171" s="1" t="e">
        <f>IF([first '# in title]&lt;[pos kw in title],MID([title],[pos kw in title]-6,6),#N/A)</f>
        <v>#N/A</v>
      </c>
      <c r="K6171" s="1" t="e">
        <f>IFERROR(MID(SUBSTITUTE([kw rough in title],",","."),FIND("(",[kw rough in title])+1,20),SUBSTITUTE(IFERROR(MID([kw rough in title],FIND(" ",[kw rough in title])+1,20),[kw rough in title]),",","."))</f>
        <v>#N/A</v>
      </c>
      <c r="L6171" s="1">
        <f>IFERROR(FIND("kW",[desc]),0)</f>
        <v>0</v>
      </c>
      <c r="M6171">
        <f t="array" ref="M6171">MIN(IFERROR(FIND(IstNumbers,E6171),""))</f>
        <v>33</v>
      </c>
      <c r="N6171" s="1" t="b">
        <f>IF([first '# in desc]&lt;[pos kw in desc],MID([desc],[pos kw in desc]-7,7))</f>
        <v>0</v>
      </c>
      <c r="O61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71" s="1" t="str">
        <f>TRIM(IF([first '# in desc]&lt;[pos kw in desc],MID([desc],[pos kw in desc]-6,6),FALSE))</f>
        <v>FALSCH</v>
      </c>
      <c r="Q6171" s="1" t="b">
        <f>IF(LEN([manuell])=0,IFERROR([kw fine in title]*1,IFERROR(SUMPRODUCT(COUNTIF(IsDigits,MID([kw in desc],ROW($A$1:$A$150),1)))=LEN([kw in desc]),#N/A)),[manuell])</f>
        <v>0</v>
      </c>
      <c r="R6171" s="1" t="str">
        <f>IF([pos kw in title]&gt;0,MID(J6171,#REF!,4),IF([first '# in title]&gt;0,MID([title],[first '# in title],3),IF([first '# in title]&gt;0,MID([desc],#REF!,3),VLOOKUP([productid],$G$2:$R$1386,8))))</f>
        <v>146</v>
      </c>
      <c r="S6171" s="1" t="e">
        <f>IF([kw in desc]=[kw rough in title],[kw in desc]*1,IFERROR(LEFT([kw_dirty],3)*1,IFERROR(LEFT([kw_dirty],2)*1,"n.a.")))</f>
        <v>#N/A</v>
      </c>
      <c r="T6171" s="1"/>
      <c r="U6171" s="1" t="e">
        <f>VLOOKUP(Tabelle1[[#This Row],[productid]],Tabelle2[#All],2,FALSE)</f>
        <v>#N/A</v>
      </c>
    </row>
    <row r="6172" spans="1:21" hidden="1">
      <c r="A6172" t="s">
        <v>4104</v>
      </c>
      <c r="B6172">
        <v>4190</v>
      </c>
      <c r="C6172">
        <v>289859</v>
      </c>
      <c r="D6172" t="s">
        <v>10102</v>
      </c>
      <c r="E6172" t="s">
        <v>9501</v>
      </c>
      <c r="F6172">
        <v>18406</v>
      </c>
      <c r="G6172">
        <v>1750863</v>
      </c>
      <c r="H6172">
        <f t="shared" si="96"/>
        <v>0</v>
      </c>
      <c r="I6172">
        <f t="array" ref="I6172">MIN(IFERROR(FIND(IstNumbers,A6172),""))</f>
        <v>29</v>
      </c>
      <c r="J6172" s="1" t="e">
        <f>IF([first '# in title]&lt;[pos kw in title],MID([title],[pos kw in title]-6,6),#N/A)</f>
        <v>#N/A</v>
      </c>
      <c r="K6172" s="1" t="e">
        <f>IFERROR(MID(SUBSTITUTE([kw rough in title],",","."),FIND("(",[kw rough in title])+1,20),SUBSTITUTE(IFERROR(MID([kw rough in title],FIND(" ",[kw rough in title])+1,20),[kw rough in title]),",","."))</f>
        <v>#N/A</v>
      </c>
      <c r="L6172" s="1">
        <f>IFERROR(FIND("kW",[desc]),0)</f>
        <v>70</v>
      </c>
      <c r="M6172">
        <f t="array" ref="M6172">MIN(IFERROR(FIND(IstNumbers,E6172),""))</f>
        <v>34</v>
      </c>
      <c r="N6172" s="1" t="str">
        <f>IF([first '# in desc]&lt;[pos kw in desc],MID([desc],[pos kw in desc]-7,7))</f>
        <v xml:space="preserve">­me 42 </v>
      </c>
      <c r="O617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72" s="1" t="str">
        <f>TRIM(IF([first '# in desc]&lt;[pos kw in desc],MID([desc],[pos kw in desc]-6,6),FALSE))</f>
        <v>me 42</v>
      </c>
      <c r="Q6172" s="1" t="b">
        <f>IF(LEN([manuell])=0,IFERROR([kw fine in title]*1,IFERROR(SUMPRODUCT(COUNTIF(IsDigits,MID([kw in desc],ROW($A$1:$A$150),1)))=LEN([kw in desc]),#N/A)),[manuell])</f>
        <v>0</v>
      </c>
      <c r="R6172" s="1" t="str">
        <f>IF([pos kw in title]&gt;0,MID(J6172,#REF!,4),IF([first '# in title]&gt;0,MID([title],[first '# in title],3),IF([first '# in title]&gt;0,MID([desc],#REF!,3),VLOOKUP([productid],$G$2:$R$1386,8))))</f>
        <v>42-</v>
      </c>
      <c r="S6172" s="1" t="e">
        <f>IF([kw in desc]=[kw rough in title],[kw in desc]*1,IFERROR(LEFT([kw_dirty],3)*1,IFERROR(LEFT([kw_dirty],2)*1,"n.a.")))</f>
        <v>#N/A</v>
      </c>
      <c r="T6172" s="1"/>
      <c r="U6172" s="1">
        <f>VLOOKUP(Tabelle1[[#This Row],[productid]],Tabelle2[#All],2,FALSE)</f>
        <v>42</v>
      </c>
    </row>
    <row r="6173" spans="1:21" hidden="1">
      <c r="A6173" t="s">
        <v>4104</v>
      </c>
      <c r="B6173">
        <v>4190</v>
      </c>
      <c r="C6173">
        <v>289859</v>
      </c>
      <c r="D6173" t="s">
        <v>10103</v>
      </c>
      <c r="E6173" t="s">
        <v>9507</v>
      </c>
      <c r="F6173">
        <v>18406</v>
      </c>
      <c r="G6173">
        <v>1750863</v>
      </c>
      <c r="H6173">
        <f t="shared" si="96"/>
        <v>0</v>
      </c>
      <c r="I6173">
        <f t="array" ref="I6173">MIN(IFERROR(FIND(IstNumbers,A6173),""))</f>
        <v>29</v>
      </c>
      <c r="J6173" s="1" t="e">
        <f>IF([first '# in title]&lt;[pos kw in title],MID([title],[pos kw in title]-6,6),#N/A)</f>
        <v>#N/A</v>
      </c>
      <c r="K6173" s="1" t="e">
        <f>IFERROR(MID(SUBSTITUTE([kw rough in title],",","."),FIND("(",[kw rough in title])+1,20),SUBSTITUTE(IFERROR(MID([kw rough in title],FIND(" ",[kw rough in title])+1,20),[kw rough in title]),",","."))</f>
        <v>#N/A</v>
      </c>
      <c r="L6173" s="1">
        <f>IFERROR(FIND("kW",[desc]),0)</f>
        <v>70</v>
      </c>
      <c r="M6173">
        <f t="array" ref="M6173">MIN(IFERROR(FIND(IstNumbers,E6173),""))</f>
        <v>34</v>
      </c>
      <c r="N6173" s="1" t="str">
        <f>IF([first '# in desc]&lt;[pos kw in desc],MID([desc],[pos kw in desc]-7,7))</f>
        <v xml:space="preserve">­me 42 </v>
      </c>
      <c r="O617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73" s="1" t="str">
        <f>TRIM(IF([first '# in desc]&lt;[pos kw in desc],MID([desc],[pos kw in desc]-6,6),FALSE))</f>
        <v>me 42</v>
      </c>
      <c r="Q6173" s="1" t="b">
        <f>IF(LEN([manuell])=0,IFERROR([kw fine in title]*1,IFERROR(SUMPRODUCT(COUNTIF(IsDigits,MID([kw in desc],ROW($A$1:$A$150),1)))=LEN([kw in desc]),#N/A)),[manuell])</f>
        <v>0</v>
      </c>
      <c r="R6173" s="1" t="str">
        <f>IF([pos kw in title]&gt;0,MID(J6173,#REF!,4),IF([first '# in title]&gt;0,MID([title],[first '# in title],3),IF([first '# in title]&gt;0,MID([desc],#REF!,3),VLOOKUP([productid],$G$2:$R$1386,8))))</f>
        <v>42-</v>
      </c>
      <c r="S6173" s="1" t="e">
        <f>IF([kw in desc]=[kw rough in title],[kw in desc]*1,IFERROR(LEFT([kw_dirty],3)*1,IFERROR(LEFT([kw_dirty],2)*1,"n.a.")))</f>
        <v>#N/A</v>
      </c>
      <c r="T6173" s="1"/>
      <c r="U6173" s="1">
        <f>VLOOKUP(Tabelle1[[#This Row],[productid]],Tabelle2[#All],2,FALSE)</f>
        <v>42</v>
      </c>
    </row>
    <row r="6174" spans="1:21" hidden="1">
      <c r="A6174" t="s">
        <v>4104</v>
      </c>
      <c r="B6174">
        <v>4190</v>
      </c>
      <c r="C6174">
        <v>289859</v>
      </c>
      <c r="D6174" t="s">
        <v>10104</v>
      </c>
      <c r="E6174" t="s">
        <v>9440</v>
      </c>
      <c r="F6174">
        <v>18406</v>
      </c>
      <c r="G6174">
        <v>1750863</v>
      </c>
      <c r="H6174">
        <f t="shared" si="96"/>
        <v>0</v>
      </c>
      <c r="I6174">
        <f t="array" ref="I6174">MIN(IFERROR(FIND(IstNumbers,A6174),""))</f>
        <v>29</v>
      </c>
      <c r="J6174" s="1" t="e">
        <f>IF([first '# in title]&lt;[pos kw in title],MID([title],[pos kw in title]-6,6),#N/A)</f>
        <v>#N/A</v>
      </c>
      <c r="K6174" s="1" t="e">
        <f>IFERROR(MID(SUBSTITUTE([kw rough in title],",","."),FIND("(",[kw rough in title])+1,20),SUBSTITUTE(IFERROR(MID([kw rough in title],FIND(" ",[kw rough in title])+1,20),[kw rough in title]),",","."))</f>
        <v>#N/A</v>
      </c>
      <c r="L6174" s="1">
        <f>IFERROR(FIND("kW",[desc]),0)</f>
        <v>70</v>
      </c>
      <c r="M6174">
        <f t="array" ref="M6174">MIN(IFERROR(FIND(IstNumbers,E6174),""))</f>
        <v>34</v>
      </c>
      <c r="N6174" s="1" t="str">
        <f>IF([first '# in desc]&lt;[pos kw in desc],MID([desc],[pos kw in desc]-7,7))</f>
        <v xml:space="preserve">­me 42 </v>
      </c>
      <c r="O617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74" s="1" t="str">
        <f>TRIM(IF([first '# in desc]&lt;[pos kw in desc],MID([desc],[pos kw in desc]-6,6),FALSE))</f>
        <v>me 42</v>
      </c>
      <c r="Q6174" s="1" t="b">
        <f>IF(LEN([manuell])=0,IFERROR([kw fine in title]*1,IFERROR(SUMPRODUCT(COUNTIF(IsDigits,MID([kw in desc],ROW($A$1:$A$150),1)))=LEN([kw in desc]),#N/A)),[manuell])</f>
        <v>0</v>
      </c>
      <c r="R6174" s="1" t="str">
        <f>IF([pos kw in title]&gt;0,MID(J6174,#REF!,4),IF([first '# in title]&gt;0,MID([title],[first '# in title],3),IF([first '# in title]&gt;0,MID([desc],#REF!,3),VLOOKUP([productid],$G$2:$R$1386,8))))</f>
        <v>42-</v>
      </c>
      <c r="S6174" s="1" t="e">
        <f>IF([kw in desc]=[kw rough in title],[kw in desc]*1,IFERROR(LEFT([kw_dirty],3)*1,IFERROR(LEFT([kw_dirty],2)*1,"n.a.")))</f>
        <v>#N/A</v>
      </c>
      <c r="T6174" s="1"/>
      <c r="U6174" s="1">
        <f>VLOOKUP(Tabelle1[[#This Row],[productid]],Tabelle2[#All],2,FALSE)</f>
        <v>42</v>
      </c>
    </row>
    <row r="6175" spans="1:21" hidden="1">
      <c r="A6175" t="s">
        <v>4104</v>
      </c>
      <c r="B6175">
        <v>4195</v>
      </c>
      <c r="C6175">
        <v>289859</v>
      </c>
      <c r="D6175" t="s">
        <v>10105</v>
      </c>
      <c r="E6175" t="s">
        <v>9517</v>
      </c>
      <c r="F6175">
        <v>18406</v>
      </c>
      <c r="G6175">
        <v>1750863</v>
      </c>
      <c r="H6175">
        <f t="shared" si="96"/>
        <v>0</v>
      </c>
      <c r="I6175">
        <f t="array" ref="I6175">MIN(IFERROR(FIND(IstNumbers,A6175),""))</f>
        <v>29</v>
      </c>
      <c r="J6175" s="1" t="e">
        <f>IF([first '# in title]&lt;[pos kw in title],MID([title],[pos kw in title]-6,6),#N/A)</f>
        <v>#N/A</v>
      </c>
      <c r="K6175" s="1" t="e">
        <f>IFERROR(MID(SUBSTITUTE([kw rough in title],",","."),FIND("(",[kw rough in title])+1,20),SUBSTITUTE(IFERROR(MID([kw rough in title],FIND(" ",[kw rough in title])+1,20),[kw rough in title]),",","."))</f>
        <v>#N/A</v>
      </c>
      <c r="L6175" s="1">
        <f>IFERROR(FIND("kW",[desc]),0)</f>
        <v>70</v>
      </c>
      <c r="M6175">
        <f t="array" ref="M6175">MIN(IFERROR(FIND(IstNumbers,E6175),""))</f>
        <v>34</v>
      </c>
      <c r="N6175" s="1" t="str">
        <f>IF([first '# in desc]&lt;[pos kw in desc],MID([desc],[pos kw in desc]-7,7))</f>
        <v xml:space="preserve">­me 42 </v>
      </c>
      <c r="O617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75" s="1" t="str">
        <f>TRIM(IF([first '# in desc]&lt;[pos kw in desc],MID([desc],[pos kw in desc]-6,6),FALSE))</f>
        <v>me 42</v>
      </c>
      <c r="Q6175" s="1" t="b">
        <f>IF(LEN([manuell])=0,IFERROR([kw fine in title]*1,IFERROR(SUMPRODUCT(COUNTIF(IsDigits,MID([kw in desc],ROW($A$1:$A$150),1)))=LEN([kw in desc]),#N/A)),[manuell])</f>
        <v>0</v>
      </c>
      <c r="R6175" s="1" t="str">
        <f>IF([pos kw in title]&gt;0,MID(J6175,#REF!,4),IF([first '# in title]&gt;0,MID([title],[first '# in title],3),IF([first '# in title]&gt;0,MID([desc],#REF!,3),VLOOKUP([productid],$G$2:$R$1386,8))))</f>
        <v>42-</v>
      </c>
      <c r="S6175" s="1" t="e">
        <f>IF([kw in desc]=[kw rough in title],[kw in desc]*1,IFERROR(LEFT([kw_dirty],3)*1,IFERROR(LEFT([kw_dirty],2)*1,"n.a.")))</f>
        <v>#N/A</v>
      </c>
      <c r="T6175" s="1"/>
      <c r="U6175" s="1">
        <f>VLOOKUP(Tabelle1[[#This Row],[productid]],Tabelle2[#All],2,FALSE)</f>
        <v>42</v>
      </c>
    </row>
    <row r="6176" spans="1:21" hidden="1">
      <c r="A6176" t="s">
        <v>4104</v>
      </c>
      <c r="B6176">
        <v>4195</v>
      </c>
      <c r="C6176">
        <v>289859</v>
      </c>
      <c r="D6176" t="s">
        <v>10106</v>
      </c>
      <c r="E6176" t="s">
        <v>9445</v>
      </c>
      <c r="F6176">
        <v>18406</v>
      </c>
      <c r="G6176">
        <v>1750863</v>
      </c>
      <c r="H6176">
        <f t="shared" si="96"/>
        <v>0</v>
      </c>
      <c r="I6176">
        <f t="array" ref="I6176">MIN(IFERROR(FIND(IstNumbers,A6176),""))</f>
        <v>29</v>
      </c>
      <c r="J6176" s="1" t="e">
        <f>IF([first '# in title]&lt;[pos kw in title],MID([title],[pos kw in title]-6,6),#N/A)</f>
        <v>#N/A</v>
      </c>
      <c r="K6176" s="1" t="e">
        <f>IFERROR(MID(SUBSTITUTE([kw rough in title],",","."),FIND("(",[kw rough in title])+1,20),SUBSTITUTE(IFERROR(MID([kw rough in title],FIND(" ",[kw rough in title])+1,20),[kw rough in title]),",","."))</f>
        <v>#N/A</v>
      </c>
      <c r="L6176" s="1">
        <f>IFERROR(FIND("kW",[desc]),0)</f>
        <v>70</v>
      </c>
      <c r="M6176">
        <f t="array" ref="M6176">MIN(IFERROR(FIND(IstNumbers,E6176),""))</f>
        <v>34</v>
      </c>
      <c r="N6176" s="1" t="str">
        <f>IF([first '# in desc]&lt;[pos kw in desc],MID([desc],[pos kw in desc]-7,7))</f>
        <v xml:space="preserve">­me 42 </v>
      </c>
      <c r="O617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76" s="1" t="str">
        <f>TRIM(IF([first '# in desc]&lt;[pos kw in desc],MID([desc],[pos kw in desc]-6,6),FALSE))</f>
        <v>me 42</v>
      </c>
      <c r="Q6176" s="1" t="b">
        <f>IF(LEN([manuell])=0,IFERROR([kw fine in title]*1,IFERROR(SUMPRODUCT(COUNTIF(IsDigits,MID([kw in desc],ROW($A$1:$A$150),1)))=LEN([kw in desc]),#N/A)),[manuell])</f>
        <v>0</v>
      </c>
      <c r="R6176" s="1" t="str">
        <f>IF([pos kw in title]&gt;0,MID(J6176,#REF!,4),IF([first '# in title]&gt;0,MID([title],[first '# in title],3),IF([first '# in title]&gt;0,MID([desc],#REF!,3),VLOOKUP([productid],$G$2:$R$1386,8))))</f>
        <v>42-</v>
      </c>
      <c r="S6176" s="1" t="e">
        <f>IF([kw in desc]=[kw rough in title],[kw in desc]*1,IFERROR(LEFT([kw_dirty],3)*1,IFERROR(LEFT([kw_dirty],2)*1,"n.a.")))</f>
        <v>#N/A</v>
      </c>
      <c r="T6176" s="1"/>
      <c r="U6176" s="1">
        <f>VLOOKUP(Tabelle1[[#This Row],[productid]],Tabelle2[#All],2,FALSE)</f>
        <v>42</v>
      </c>
    </row>
    <row r="6177" spans="1:21" hidden="1">
      <c r="A6177" t="s">
        <v>4104</v>
      </c>
      <c r="B6177">
        <v>4195</v>
      </c>
      <c r="C6177">
        <v>289859</v>
      </c>
      <c r="D6177" t="s">
        <v>10107</v>
      </c>
      <c r="E6177" t="s">
        <v>9526</v>
      </c>
      <c r="F6177">
        <v>18406</v>
      </c>
      <c r="G6177">
        <v>1750863</v>
      </c>
      <c r="H6177">
        <f t="shared" si="96"/>
        <v>0</v>
      </c>
      <c r="I6177">
        <f t="array" ref="I6177">MIN(IFERROR(FIND(IstNumbers,A6177),""))</f>
        <v>29</v>
      </c>
      <c r="J6177" s="1" t="e">
        <f>IF([first '# in title]&lt;[pos kw in title],MID([title],[pos kw in title]-6,6),#N/A)</f>
        <v>#N/A</v>
      </c>
      <c r="K6177" s="1" t="e">
        <f>IFERROR(MID(SUBSTITUTE([kw rough in title],",","."),FIND("(",[kw rough in title])+1,20),SUBSTITUTE(IFERROR(MID([kw rough in title],FIND(" ",[kw rough in title])+1,20),[kw rough in title]),",","."))</f>
        <v>#N/A</v>
      </c>
      <c r="L6177" s="1">
        <f>IFERROR(FIND("kW",[desc]),0)</f>
        <v>70</v>
      </c>
      <c r="M6177">
        <f t="array" ref="M6177">MIN(IFERROR(FIND(IstNumbers,E6177),""))</f>
        <v>34</v>
      </c>
      <c r="N6177" s="1" t="str">
        <f>IF([first '# in desc]&lt;[pos kw in desc],MID([desc],[pos kw in desc]-7,7))</f>
        <v xml:space="preserve">­me 42 </v>
      </c>
      <c r="O617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77" s="1" t="str">
        <f>TRIM(IF([first '# in desc]&lt;[pos kw in desc],MID([desc],[pos kw in desc]-6,6),FALSE))</f>
        <v>me 42</v>
      </c>
      <c r="Q6177" s="1" t="b">
        <f>IF(LEN([manuell])=0,IFERROR([kw fine in title]*1,IFERROR(SUMPRODUCT(COUNTIF(IsDigits,MID([kw in desc],ROW($A$1:$A$150),1)))=LEN([kw in desc]),#N/A)),[manuell])</f>
        <v>0</v>
      </c>
      <c r="R6177" s="1" t="str">
        <f>IF([pos kw in title]&gt;0,MID(J6177,#REF!,4),IF([first '# in title]&gt;0,MID([title],[first '# in title],3),IF([first '# in title]&gt;0,MID([desc],#REF!,3),VLOOKUP([productid],$G$2:$R$1386,8))))</f>
        <v>42-</v>
      </c>
      <c r="S6177" s="1" t="e">
        <f>IF([kw in desc]=[kw rough in title],[kw in desc]*1,IFERROR(LEFT([kw_dirty],3)*1,IFERROR(LEFT([kw_dirty],2)*1,"n.a.")))</f>
        <v>#N/A</v>
      </c>
      <c r="T6177" s="1"/>
      <c r="U6177" s="1">
        <f>VLOOKUP(Tabelle1[[#This Row],[productid]],Tabelle2[#All],2,FALSE)</f>
        <v>42</v>
      </c>
    </row>
    <row r="6178" spans="1:21" hidden="1">
      <c r="A6178" t="s">
        <v>4104</v>
      </c>
      <c r="B6178">
        <v>4195</v>
      </c>
      <c r="C6178">
        <v>289859</v>
      </c>
      <c r="D6178" t="s">
        <v>10108</v>
      </c>
      <c r="E6178" t="s">
        <v>9531</v>
      </c>
      <c r="F6178">
        <v>18406</v>
      </c>
      <c r="G6178">
        <v>1750863</v>
      </c>
      <c r="H6178">
        <f t="shared" si="96"/>
        <v>0</v>
      </c>
      <c r="I6178">
        <f t="array" ref="I6178">MIN(IFERROR(FIND(IstNumbers,A6178),""))</f>
        <v>29</v>
      </c>
      <c r="J6178" s="1" t="e">
        <f>IF([first '# in title]&lt;[pos kw in title],MID([title],[pos kw in title]-6,6),#N/A)</f>
        <v>#N/A</v>
      </c>
      <c r="K6178" s="1" t="e">
        <f>IFERROR(MID(SUBSTITUTE([kw rough in title],",","."),FIND("(",[kw rough in title])+1,20),SUBSTITUTE(IFERROR(MID([kw rough in title],FIND(" ",[kw rough in title])+1,20),[kw rough in title]),",","."))</f>
        <v>#N/A</v>
      </c>
      <c r="L6178" s="1">
        <f>IFERROR(FIND("kW",[desc]),0)</f>
        <v>70</v>
      </c>
      <c r="M6178">
        <f t="array" ref="M6178">MIN(IFERROR(FIND(IstNumbers,E6178),""))</f>
        <v>34</v>
      </c>
      <c r="N6178" s="1" t="str">
        <f>IF([first '# in desc]&lt;[pos kw in desc],MID([desc],[pos kw in desc]-7,7))</f>
        <v xml:space="preserve">­me 42 </v>
      </c>
      <c r="O617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78" s="1" t="str">
        <f>TRIM(IF([first '# in desc]&lt;[pos kw in desc],MID([desc],[pos kw in desc]-6,6),FALSE))</f>
        <v>me 42</v>
      </c>
      <c r="Q6178" s="1" t="b">
        <f>IF(LEN([manuell])=0,IFERROR([kw fine in title]*1,IFERROR(SUMPRODUCT(COUNTIF(IsDigits,MID([kw in desc],ROW($A$1:$A$150),1)))=LEN([kw in desc]),#N/A)),[manuell])</f>
        <v>0</v>
      </c>
      <c r="R6178" s="1" t="str">
        <f>IF([pos kw in title]&gt;0,MID(J6178,#REF!,4),IF([first '# in title]&gt;0,MID([title],[first '# in title],3),IF([first '# in title]&gt;0,MID([desc],#REF!,3),VLOOKUP([productid],$G$2:$R$1386,8))))</f>
        <v>42-</v>
      </c>
      <c r="S6178" s="1" t="e">
        <f>IF([kw in desc]=[kw rough in title],[kw in desc]*1,IFERROR(LEFT([kw_dirty],3)*1,IFERROR(LEFT([kw_dirty],2)*1,"n.a.")))</f>
        <v>#N/A</v>
      </c>
      <c r="T6178" s="1"/>
      <c r="U6178" s="1">
        <f>VLOOKUP(Tabelle1[[#This Row],[productid]],Tabelle2[#All],2,FALSE)</f>
        <v>42</v>
      </c>
    </row>
    <row r="6179" spans="1:21">
      <c r="A6179" t="s">
        <v>4446</v>
      </c>
      <c r="B6179">
        <v>3874</v>
      </c>
      <c r="C6179">
        <v>289859</v>
      </c>
      <c r="D6179" t="s">
        <v>10109</v>
      </c>
      <c r="E6179" t="s">
        <v>10110</v>
      </c>
      <c r="F6179">
        <v>18406</v>
      </c>
      <c r="G6179">
        <v>2286143</v>
      </c>
      <c r="H6179">
        <f t="shared" si="96"/>
        <v>0</v>
      </c>
      <c r="I6179">
        <f t="array" ref="I6179">MIN(IFERROR(FIND(IstNumbers,A6179),""))</f>
        <v>17</v>
      </c>
      <c r="J6179" s="1" t="e">
        <f>IF([first '# in title]&lt;[pos kw in title],MID([title],[pos kw in title]-6,6),#N/A)</f>
        <v>#N/A</v>
      </c>
      <c r="K6179" s="1" t="e">
        <f>IFERROR(MID(SUBSTITUTE([kw rough in title],",","."),FIND("(",[kw rough in title])+1,20),SUBSTITUTE(IFERROR(MID([kw rough in title],FIND(" ",[kw rough in title])+1,20),[kw rough in title]),",","."))</f>
        <v>#N/A</v>
      </c>
      <c r="L6179" s="1">
        <f>IFERROR(FIND("kW",[desc]),0)</f>
        <v>0</v>
      </c>
      <c r="M6179">
        <f t="array" ref="M6179">MIN(IFERROR(FIND(IstNumbers,E6179),""))</f>
        <v>33</v>
      </c>
      <c r="N6179" s="1" t="b">
        <f>IF([first '# in desc]&lt;[pos kw in desc],MID([desc],[pos kw in desc]-7,7))</f>
        <v>0</v>
      </c>
      <c r="O61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79" s="1" t="str">
        <f>TRIM(IF([first '# in desc]&lt;[pos kw in desc],MID([desc],[pos kw in desc]-6,6),FALSE))</f>
        <v>FALSCH</v>
      </c>
      <c r="Q6179" s="1" t="b">
        <f>IF(LEN([manuell])=0,IFERROR([kw fine in title]*1,IFERROR(SUMPRODUCT(COUNTIF(IsDigits,MID([kw in desc],ROW($A$1:$A$150),1)))=LEN([kw in desc]),#N/A)),[manuell])</f>
        <v>0</v>
      </c>
      <c r="R6179" s="1" t="str">
        <f>IF([pos kw in title]&gt;0,MID(J6179,#REF!,4),IF([first '# in title]&gt;0,MID([title],[first '# in title],3),IF([first '# in title]&gt;0,MID([desc],#REF!,3),VLOOKUP([productid],$G$2:$R$1386,8))))</f>
        <v>146</v>
      </c>
      <c r="S6179" s="1" t="e">
        <f>IF([kw in desc]=[kw rough in title],[kw in desc]*1,IFERROR(LEFT([kw_dirty],3)*1,IFERROR(LEFT([kw_dirty],2)*1,"n.a.")))</f>
        <v>#N/A</v>
      </c>
      <c r="T6179" s="1"/>
      <c r="U6179" s="1" t="e">
        <f>VLOOKUP(Tabelle1[[#This Row],[productid]],Tabelle2[#All],2,FALSE)</f>
        <v>#N/A</v>
      </c>
    </row>
    <row r="6180" spans="1:21">
      <c r="A6180" t="s">
        <v>4446</v>
      </c>
      <c r="B6180">
        <v>3874</v>
      </c>
      <c r="C6180">
        <v>289859</v>
      </c>
      <c r="D6180" t="s">
        <v>10111</v>
      </c>
      <c r="E6180" t="s">
        <v>10112</v>
      </c>
      <c r="F6180">
        <v>18406</v>
      </c>
      <c r="G6180">
        <v>2286143</v>
      </c>
      <c r="H6180">
        <f t="shared" si="96"/>
        <v>0</v>
      </c>
      <c r="I6180">
        <f t="array" ref="I6180">MIN(IFERROR(FIND(IstNumbers,A6180),""))</f>
        <v>17</v>
      </c>
      <c r="J6180" s="1" t="e">
        <f>IF([first '# in title]&lt;[pos kw in title],MID([title],[pos kw in title]-6,6),#N/A)</f>
        <v>#N/A</v>
      </c>
      <c r="K6180" s="1" t="e">
        <f>IFERROR(MID(SUBSTITUTE([kw rough in title],",","."),FIND("(",[kw rough in title])+1,20),SUBSTITUTE(IFERROR(MID([kw rough in title],FIND(" ",[kw rough in title])+1,20),[kw rough in title]),",","."))</f>
        <v>#N/A</v>
      </c>
      <c r="L6180" s="1">
        <f>IFERROR(FIND("kW",[desc]),0)</f>
        <v>0</v>
      </c>
      <c r="M6180">
        <f t="array" ref="M6180">MIN(IFERROR(FIND(IstNumbers,E6180),""))</f>
        <v>33</v>
      </c>
      <c r="N6180" s="1" t="b">
        <f>IF([first '# in desc]&lt;[pos kw in desc],MID([desc],[pos kw in desc]-7,7))</f>
        <v>0</v>
      </c>
      <c r="O61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0" s="1" t="str">
        <f>TRIM(IF([first '# in desc]&lt;[pos kw in desc],MID([desc],[pos kw in desc]-6,6),FALSE))</f>
        <v>FALSCH</v>
      </c>
      <c r="Q6180" s="1" t="b">
        <f>IF(LEN([manuell])=0,IFERROR([kw fine in title]*1,IFERROR(SUMPRODUCT(COUNTIF(IsDigits,MID([kw in desc],ROW($A$1:$A$150),1)))=LEN([kw in desc]),#N/A)),[manuell])</f>
        <v>0</v>
      </c>
      <c r="R6180" s="1" t="str">
        <f>IF([pos kw in title]&gt;0,MID(J6180,#REF!,4),IF([first '# in title]&gt;0,MID([title],[first '# in title],3),IF([first '# in title]&gt;0,MID([desc],#REF!,3),VLOOKUP([productid],$G$2:$R$1386,8))))</f>
        <v>146</v>
      </c>
      <c r="S6180" s="1" t="e">
        <f>IF([kw in desc]=[kw rough in title],[kw in desc]*1,IFERROR(LEFT([kw_dirty],3)*1,IFERROR(LEFT([kw_dirty],2)*1,"n.a.")))</f>
        <v>#N/A</v>
      </c>
      <c r="T6180" s="1"/>
      <c r="U6180" s="1" t="e">
        <f>VLOOKUP(Tabelle1[[#This Row],[productid]],Tabelle2[#All],2,FALSE)</f>
        <v>#N/A</v>
      </c>
    </row>
    <row r="6181" spans="1:21">
      <c r="A6181" t="s">
        <v>4446</v>
      </c>
      <c r="B6181">
        <v>3879</v>
      </c>
      <c r="C6181">
        <v>289859</v>
      </c>
      <c r="D6181" t="s">
        <v>10113</v>
      </c>
      <c r="E6181" t="s">
        <v>10114</v>
      </c>
      <c r="F6181">
        <v>18406</v>
      </c>
      <c r="G6181">
        <v>2286143</v>
      </c>
      <c r="H6181">
        <f t="shared" si="96"/>
        <v>0</v>
      </c>
      <c r="I6181">
        <f t="array" ref="I6181">MIN(IFERROR(FIND(IstNumbers,A6181),""))</f>
        <v>17</v>
      </c>
      <c r="J6181" s="1" t="e">
        <f>IF([first '# in title]&lt;[pos kw in title],MID([title],[pos kw in title]-6,6),#N/A)</f>
        <v>#N/A</v>
      </c>
      <c r="K6181" s="1" t="e">
        <f>IFERROR(MID(SUBSTITUTE([kw rough in title],",","."),FIND("(",[kw rough in title])+1,20),SUBSTITUTE(IFERROR(MID([kw rough in title],FIND(" ",[kw rough in title])+1,20),[kw rough in title]),",","."))</f>
        <v>#N/A</v>
      </c>
      <c r="L6181" s="1">
        <f>IFERROR(FIND("kW",[desc]),0)</f>
        <v>0</v>
      </c>
      <c r="M6181">
        <f t="array" ref="M6181">MIN(IFERROR(FIND(IstNumbers,E6181),""))</f>
        <v>33</v>
      </c>
      <c r="N6181" s="1" t="b">
        <f>IF([first '# in desc]&lt;[pos kw in desc],MID([desc],[pos kw in desc]-7,7))</f>
        <v>0</v>
      </c>
      <c r="O61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1" s="1" t="str">
        <f>TRIM(IF([first '# in desc]&lt;[pos kw in desc],MID([desc],[pos kw in desc]-6,6),FALSE))</f>
        <v>FALSCH</v>
      </c>
      <c r="Q6181" s="1" t="b">
        <f>IF(LEN([manuell])=0,IFERROR([kw fine in title]*1,IFERROR(SUMPRODUCT(COUNTIF(IsDigits,MID([kw in desc],ROW($A$1:$A$150),1)))=LEN([kw in desc]),#N/A)),[manuell])</f>
        <v>0</v>
      </c>
      <c r="R6181" s="1" t="str">
        <f>IF([pos kw in title]&gt;0,MID(J6181,#REF!,4),IF([first '# in title]&gt;0,MID([title],[first '# in title],3),IF([first '# in title]&gt;0,MID([desc],#REF!,3),VLOOKUP([productid],$G$2:$R$1386,8))))</f>
        <v>146</v>
      </c>
      <c r="S6181" s="1" t="e">
        <f>IF([kw in desc]=[kw rough in title],[kw in desc]*1,IFERROR(LEFT([kw_dirty],3)*1,IFERROR(LEFT([kw_dirty],2)*1,"n.a.")))</f>
        <v>#N/A</v>
      </c>
      <c r="T6181" s="1"/>
      <c r="U6181" s="1" t="e">
        <f>VLOOKUP(Tabelle1[[#This Row],[productid]],Tabelle2[#All],2,FALSE)</f>
        <v>#N/A</v>
      </c>
    </row>
    <row r="6182" spans="1:21">
      <c r="A6182" t="s">
        <v>4446</v>
      </c>
      <c r="B6182">
        <v>3879</v>
      </c>
      <c r="C6182">
        <v>289859</v>
      </c>
      <c r="D6182" t="s">
        <v>10115</v>
      </c>
      <c r="E6182" t="s">
        <v>10116</v>
      </c>
      <c r="F6182">
        <v>18406</v>
      </c>
      <c r="G6182">
        <v>2286143</v>
      </c>
      <c r="H6182">
        <f t="shared" si="96"/>
        <v>0</v>
      </c>
      <c r="I6182">
        <f t="array" ref="I6182">MIN(IFERROR(FIND(IstNumbers,A6182),""))</f>
        <v>17</v>
      </c>
      <c r="J6182" s="1" t="e">
        <f>IF([first '# in title]&lt;[pos kw in title],MID([title],[pos kw in title]-6,6),#N/A)</f>
        <v>#N/A</v>
      </c>
      <c r="K6182" s="1" t="e">
        <f>IFERROR(MID(SUBSTITUTE([kw rough in title],",","."),FIND("(",[kw rough in title])+1,20),SUBSTITUTE(IFERROR(MID([kw rough in title],FIND(" ",[kw rough in title])+1,20),[kw rough in title]),",","."))</f>
        <v>#N/A</v>
      </c>
      <c r="L6182" s="1">
        <f>IFERROR(FIND("kW",[desc]),0)</f>
        <v>0</v>
      </c>
      <c r="M6182">
        <f t="array" ref="M6182">MIN(IFERROR(FIND(IstNumbers,E6182),""))</f>
        <v>33</v>
      </c>
      <c r="N6182" s="1" t="b">
        <f>IF([first '# in desc]&lt;[pos kw in desc],MID([desc],[pos kw in desc]-7,7))</f>
        <v>0</v>
      </c>
      <c r="O61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2" s="1" t="str">
        <f>TRIM(IF([first '# in desc]&lt;[pos kw in desc],MID([desc],[pos kw in desc]-6,6),FALSE))</f>
        <v>FALSCH</v>
      </c>
      <c r="Q6182" s="1" t="b">
        <f>IF(LEN([manuell])=0,IFERROR([kw fine in title]*1,IFERROR(SUMPRODUCT(COUNTIF(IsDigits,MID([kw in desc],ROW($A$1:$A$150),1)))=LEN([kw in desc]),#N/A)),[manuell])</f>
        <v>0</v>
      </c>
      <c r="R6182" s="1" t="str">
        <f>IF([pos kw in title]&gt;0,MID(J6182,#REF!,4),IF([first '# in title]&gt;0,MID([title],[first '# in title],3),IF([first '# in title]&gt;0,MID([desc],#REF!,3),VLOOKUP([productid],$G$2:$R$1386,8))))</f>
        <v>146</v>
      </c>
      <c r="S6182" s="1" t="e">
        <f>IF([kw in desc]=[kw rough in title],[kw in desc]*1,IFERROR(LEFT([kw_dirty],3)*1,IFERROR(LEFT([kw_dirty],2)*1,"n.a.")))</f>
        <v>#N/A</v>
      </c>
      <c r="T6182" s="1"/>
      <c r="U6182" s="1" t="e">
        <f>VLOOKUP(Tabelle1[[#This Row],[productid]],Tabelle2[#All],2,FALSE)</f>
        <v>#N/A</v>
      </c>
    </row>
    <row r="6183" spans="1:21">
      <c r="A6183" t="s">
        <v>4446</v>
      </c>
      <c r="B6183">
        <v>3879</v>
      </c>
      <c r="C6183">
        <v>289859</v>
      </c>
      <c r="D6183" t="s">
        <v>10117</v>
      </c>
      <c r="E6183" t="s">
        <v>10118</v>
      </c>
      <c r="F6183">
        <v>18406</v>
      </c>
      <c r="G6183">
        <v>2286143</v>
      </c>
      <c r="H6183">
        <f t="shared" si="96"/>
        <v>0</v>
      </c>
      <c r="I6183">
        <f t="array" ref="I6183">MIN(IFERROR(FIND(IstNumbers,A6183),""))</f>
        <v>17</v>
      </c>
      <c r="J6183" s="1" t="e">
        <f>IF([first '# in title]&lt;[pos kw in title],MID([title],[pos kw in title]-6,6),#N/A)</f>
        <v>#N/A</v>
      </c>
      <c r="K6183" s="1" t="e">
        <f>IFERROR(MID(SUBSTITUTE([kw rough in title],",","."),FIND("(",[kw rough in title])+1,20),SUBSTITUTE(IFERROR(MID([kw rough in title],FIND(" ",[kw rough in title])+1,20),[kw rough in title]),",","."))</f>
        <v>#N/A</v>
      </c>
      <c r="L6183" s="1">
        <f>IFERROR(FIND("kW",[desc]),0)</f>
        <v>0</v>
      </c>
      <c r="M6183">
        <f t="array" ref="M6183">MIN(IFERROR(FIND(IstNumbers,E6183),""))</f>
        <v>33</v>
      </c>
      <c r="N6183" s="1" t="b">
        <f>IF([first '# in desc]&lt;[pos kw in desc],MID([desc],[pos kw in desc]-7,7))</f>
        <v>0</v>
      </c>
      <c r="O61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3" s="1" t="str">
        <f>TRIM(IF([first '# in desc]&lt;[pos kw in desc],MID([desc],[pos kw in desc]-6,6),FALSE))</f>
        <v>FALSCH</v>
      </c>
      <c r="Q6183" s="1" t="b">
        <f>IF(LEN([manuell])=0,IFERROR([kw fine in title]*1,IFERROR(SUMPRODUCT(COUNTIF(IsDigits,MID([kw in desc],ROW($A$1:$A$150),1)))=LEN([kw in desc]),#N/A)),[manuell])</f>
        <v>0</v>
      </c>
      <c r="R6183" s="1" t="str">
        <f>IF([pos kw in title]&gt;0,MID(J6183,#REF!,4),IF([first '# in title]&gt;0,MID([title],[first '# in title],3),IF([first '# in title]&gt;0,MID([desc],#REF!,3),VLOOKUP([productid],$G$2:$R$1386,8))))</f>
        <v>146</v>
      </c>
      <c r="S6183" s="1" t="e">
        <f>IF([kw in desc]=[kw rough in title],[kw in desc]*1,IFERROR(LEFT([kw_dirty],3)*1,IFERROR(LEFT([kw_dirty],2)*1,"n.a.")))</f>
        <v>#N/A</v>
      </c>
      <c r="T6183" s="1"/>
      <c r="U6183" s="1" t="e">
        <f>VLOOKUP(Tabelle1[[#This Row],[productid]],Tabelle2[#All],2,FALSE)</f>
        <v>#N/A</v>
      </c>
    </row>
    <row r="6184" spans="1:21">
      <c r="A6184" t="s">
        <v>4446</v>
      </c>
      <c r="B6184">
        <v>3879</v>
      </c>
      <c r="C6184">
        <v>289859</v>
      </c>
      <c r="D6184" t="s">
        <v>10119</v>
      </c>
      <c r="E6184" t="s">
        <v>10120</v>
      </c>
      <c r="F6184">
        <v>18406</v>
      </c>
      <c r="G6184">
        <v>2286143</v>
      </c>
      <c r="H6184">
        <f t="shared" si="96"/>
        <v>0</v>
      </c>
      <c r="I6184">
        <f t="array" ref="I6184">MIN(IFERROR(FIND(IstNumbers,A6184),""))</f>
        <v>17</v>
      </c>
      <c r="J6184" s="1" t="e">
        <f>IF([first '# in title]&lt;[pos kw in title],MID([title],[pos kw in title]-6,6),#N/A)</f>
        <v>#N/A</v>
      </c>
      <c r="K6184" s="1" t="e">
        <f>IFERROR(MID(SUBSTITUTE([kw rough in title],",","."),FIND("(",[kw rough in title])+1,20),SUBSTITUTE(IFERROR(MID([kw rough in title],FIND(" ",[kw rough in title])+1,20),[kw rough in title]),",","."))</f>
        <v>#N/A</v>
      </c>
      <c r="L6184" s="1">
        <f>IFERROR(FIND("kW",[desc]),0)</f>
        <v>0</v>
      </c>
      <c r="M6184">
        <f t="array" ref="M6184">MIN(IFERROR(FIND(IstNumbers,E6184),""))</f>
        <v>33</v>
      </c>
      <c r="N6184" s="1" t="b">
        <f>IF([first '# in desc]&lt;[pos kw in desc],MID([desc],[pos kw in desc]-7,7))</f>
        <v>0</v>
      </c>
      <c r="O61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4" s="1" t="str">
        <f>TRIM(IF([first '# in desc]&lt;[pos kw in desc],MID([desc],[pos kw in desc]-6,6),FALSE))</f>
        <v>FALSCH</v>
      </c>
      <c r="Q6184" s="1" t="b">
        <f>IF(LEN([manuell])=0,IFERROR([kw fine in title]*1,IFERROR(SUMPRODUCT(COUNTIF(IsDigits,MID([kw in desc],ROW($A$1:$A$150),1)))=LEN([kw in desc]),#N/A)),[manuell])</f>
        <v>0</v>
      </c>
      <c r="R6184" s="1" t="str">
        <f>IF([pos kw in title]&gt;0,MID(J6184,#REF!,4),IF([first '# in title]&gt;0,MID([title],[first '# in title],3),IF([first '# in title]&gt;0,MID([desc],#REF!,3),VLOOKUP([productid],$G$2:$R$1386,8))))</f>
        <v>146</v>
      </c>
      <c r="S6184" s="1" t="e">
        <f>IF([kw in desc]=[kw rough in title],[kw in desc]*1,IFERROR(LEFT([kw_dirty],3)*1,IFERROR(LEFT([kw_dirty],2)*1,"n.a.")))</f>
        <v>#N/A</v>
      </c>
      <c r="T6184" s="1"/>
      <c r="U6184" s="1" t="e">
        <f>VLOOKUP(Tabelle1[[#This Row],[productid]],Tabelle2[#All],2,FALSE)</f>
        <v>#N/A</v>
      </c>
    </row>
    <row r="6185" spans="1:21">
      <c r="A6185" t="s">
        <v>4446</v>
      </c>
      <c r="B6185">
        <v>3879</v>
      </c>
      <c r="C6185">
        <v>289859</v>
      </c>
      <c r="D6185" t="s">
        <v>10121</v>
      </c>
      <c r="E6185" t="s">
        <v>10122</v>
      </c>
      <c r="F6185">
        <v>18406</v>
      </c>
      <c r="G6185">
        <v>2286143</v>
      </c>
      <c r="H6185">
        <f t="shared" si="96"/>
        <v>0</v>
      </c>
      <c r="I6185">
        <f t="array" ref="I6185">MIN(IFERROR(FIND(IstNumbers,A6185),""))</f>
        <v>17</v>
      </c>
      <c r="J6185" s="1" t="e">
        <f>IF([first '# in title]&lt;[pos kw in title],MID([title],[pos kw in title]-6,6),#N/A)</f>
        <v>#N/A</v>
      </c>
      <c r="K6185" s="1" t="e">
        <f>IFERROR(MID(SUBSTITUTE([kw rough in title],",","."),FIND("(",[kw rough in title])+1,20),SUBSTITUTE(IFERROR(MID([kw rough in title],FIND(" ",[kw rough in title])+1,20),[kw rough in title]),",","."))</f>
        <v>#N/A</v>
      </c>
      <c r="L6185" s="1">
        <f>IFERROR(FIND("kW",[desc]),0)</f>
        <v>0</v>
      </c>
      <c r="M6185">
        <f t="array" ref="M6185">MIN(IFERROR(FIND(IstNumbers,E6185),""))</f>
        <v>33</v>
      </c>
      <c r="N6185" s="1" t="b">
        <f>IF([first '# in desc]&lt;[pos kw in desc],MID([desc],[pos kw in desc]-7,7))</f>
        <v>0</v>
      </c>
      <c r="O61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5" s="1" t="str">
        <f>TRIM(IF([first '# in desc]&lt;[pos kw in desc],MID([desc],[pos kw in desc]-6,6),FALSE))</f>
        <v>FALSCH</v>
      </c>
      <c r="Q6185" s="1" t="b">
        <f>IF(LEN([manuell])=0,IFERROR([kw fine in title]*1,IFERROR(SUMPRODUCT(COUNTIF(IsDigits,MID([kw in desc],ROW($A$1:$A$150),1)))=LEN([kw in desc]),#N/A)),[manuell])</f>
        <v>0</v>
      </c>
      <c r="R6185" s="1" t="str">
        <f>IF([pos kw in title]&gt;0,MID(J6185,#REF!,4),IF([first '# in title]&gt;0,MID([title],[first '# in title],3),IF([first '# in title]&gt;0,MID([desc],#REF!,3),VLOOKUP([productid],$G$2:$R$1386,8))))</f>
        <v>146</v>
      </c>
      <c r="S6185" s="1" t="e">
        <f>IF([kw in desc]=[kw rough in title],[kw in desc]*1,IFERROR(LEFT([kw_dirty],3)*1,IFERROR(LEFT([kw_dirty],2)*1,"n.a.")))</f>
        <v>#N/A</v>
      </c>
      <c r="T6185" s="1"/>
      <c r="U6185" s="1" t="e">
        <f>VLOOKUP(Tabelle1[[#This Row],[productid]],Tabelle2[#All],2,FALSE)</f>
        <v>#N/A</v>
      </c>
    </row>
    <row r="6186" spans="1:21" hidden="1">
      <c r="A6186" t="s">
        <v>4299</v>
      </c>
      <c r="B6186">
        <v>4200</v>
      </c>
      <c r="C6186">
        <v>289859</v>
      </c>
      <c r="D6186" t="s">
        <v>10123</v>
      </c>
      <c r="E6186" t="s">
        <v>9540</v>
      </c>
      <c r="F6186">
        <v>18406</v>
      </c>
      <c r="G6186">
        <v>1750863</v>
      </c>
      <c r="H6186">
        <f t="shared" si="96"/>
        <v>0</v>
      </c>
      <c r="I6186">
        <f t="array" ref="I6186">MIN(IFERROR(FIND(IstNumbers,A6186),""))</f>
        <v>9</v>
      </c>
      <c r="J6186" s="1" t="e">
        <f>IF([first '# in title]&lt;[pos kw in title],MID([title],[pos kw in title]-6,6),#N/A)</f>
        <v>#N/A</v>
      </c>
      <c r="K6186" s="1" t="e">
        <f>IFERROR(MID(SUBSTITUTE([kw rough in title],",","."),FIND("(",[kw rough in title])+1,20),SUBSTITUTE(IFERROR(MID([kw rough in title],FIND(" ",[kw rough in title])+1,20),[kw rough in title]),",","."))</f>
        <v>#N/A</v>
      </c>
      <c r="L6186" s="1">
        <f>IFERROR(FIND("kW",[desc]),0)</f>
        <v>70</v>
      </c>
      <c r="M6186">
        <f t="array" ref="M6186">MIN(IFERROR(FIND(IstNumbers,E6186),""))</f>
        <v>34</v>
      </c>
      <c r="N6186" s="1" t="str">
        <f>IF([first '# in desc]&lt;[pos kw in desc],MID([desc],[pos kw in desc]-7,7))</f>
        <v xml:space="preserve">­me 42 </v>
      </c>
      <c r="O618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86" s="1" t="str">
        <f>TRIM(IF([first '# in desc]&lt;[pos kw in desc],MID([desc],[pos kw in desc]-6,6),FALSE))</f>
        <v>me 42</v>
      </c>
      <c r="Q6186" s="1" t="b">
        <f>IF(LEN([manuell])=0,IFERROR([kw fine in title]*1,IFERROR(SUMPRODUCT(COUNTIF(IsDigits,MID([kw in desc],ROW($A$1:$A$150),1)))=LEN([kw in desc]),#N/A)),[manuell])</f>
        <v>0</v>
      </c>
      <c r="R6186" s="1" t="str">
        <f>IF([pos kw in title]&gt;0,MID(J6186,#REF!,4),IF([first '# in title]&gt;0,MID([title],[first '# in title],3),IF([first '# in title]&gt;0,MID([desc],#REF!,3),VLOOKUP([productid],$G$2:$R$1386,8))))</f>
        <v xml:space="preserve">42 </v>
      </c>
      <c r="S6186" s="1" t="e">
        <f>IF([kw in desc]=[kw rough in title],[kw in desc]*1,IFERROR(LEFT([kw_dirty],3)*1,IFERROR(LEFT([kw_dirty],2)*1,"n.a.")))</f>
        <v>#N/A</v>
      </c>
      <c r="T6186" s="1"/>
      <c r="U6186" s="1">
        <f>VLOOKUP(Tabelle1[[#This Row],[productid]],Tabelle2[#All],2,FALSE)</f>
        <v>42</v>
      </c>
    </row>
    <row r="6187" spans="1:21">
      <c r="A6187" t="s">
        <v>4446</v>
      </c>
      <c r="B6187">
        <v>3879</v>
      </c>
      <c r="C6187">
        <v>289859</v>
      </c>
      <c r="D6187" t="s">
        <v>10124</v>
      </c>
      <c r="E6187" t="s">
        <v>10125</v>
      </c>
      <c r="F6187">
        <v>18406</v>
      </c>
      <c r="G6187">
        <v>2286143</v>
      </c>
      <c r="H6187">
        <f t="shared" si="96"/>
        <v>0</v>
      </c>
      <c r="I6187">
        <f t="array" ref="I6187">MIN(IFERROR(FIND(IstNumbers,A6187),""))</f>
        <v>17</v>
      </c>
      <c r="J6187" s="1" t="e">
        <f>IF([first '# in title]&lt;[pos kw in title],MID([title],[pos kw in title]-6,6),#N/A)</f>
        <v>#N/A</v>
      </c>
      <c r="K6187" s="1" t="e">
        <f>IFERROR(MID(SUBSTITUTE([kw rough in title],",","."),FIND("(",[kw rough in title])+1,20),SUBSTITUTE(IFERROR(MID([kw rough in title],FIND(" ",[kw rough in title])+1,20),[kw rough in title]),",","."))</f>
        <v>#N/A</v>
      </c>
      <c r="L6187" s="1">
        <f>IFERROR(FIND("kW",[desc]),0)</f>
        <v>0</v>
      </c>
      <c r="M6187">
        <f t="array" ref="M6187">MIN(IFERROR(FIND(IstNumbers,E6187),""))</f>
        <v>33</v>
      </c>
      <c r="N6187" s="1" t="b">
        <f>IF([first '# in desc]&lt;[pos kw in desc],MID([desc],[pos kw in desc]-7,7))</f>
        <v>0</v>
      </c>
      <c r="O61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7" s="1" t="str">
        <f>TRIM(IF([first '# in desc]&lt;[pos kw in desc],MID([desc],[pos kw in desc]-6,6),FALSE))</f>
        <v>FALSCH</v>
      </c>
      <c r="Q6187" s="1" t="b">
        <f>IF(LEN([manuell])=0,IFERROR([kw fine in title]*1,IFERROR(SUMPRODUCT(COUNTIF(IsDigits,MID([kw in desc],ROW($A$1:$A$150),1)))=LEN([kw in desc]),#N/A)),[manuell])</f>
        <v>0</v>
      </c>
      <c r="R6187" s="1" t="str">
        <f>IF([pos kw in title]&gt;0,MID(J6187,#REF!,4),IF([first '# in title]&gt;0,MID([title],[first '# in title],3),IF([first '# in title]&gt;0,MID([desc],#REF!,3),VLOOKUP([productid],$G$2:$R$1386,8))))</f>
        <v>146</v>
      </c>
      <c r="S6187" s="1" t="e">
        <f>IF([kw in desc]=[kw rough in title],[kw in desc]*1,IFERROR(LEFT([kw_dirty],3)*1,IFERROR(LEFT([kw_dirty],2)*1,"n.a.")))</f>
        <v>#N/A</v>
      </c>
      <c r="T6187" s="1"/>
      <c r="U6187" s="1" t="e">
        <f>VLOOKUP(Tabelle1[[#This Row],[productid]],Tabelle2[#All],2,FALSE)</f>
        <v>#N/A</v>
      </c>
    </row>
    <row r="6188" spans="1:21" hidden="1">
      <c r="A6188" t="s">
        <v>4299</v>
      </c>
      <c r="B6188">
        <v>4200</v>
      </c>
      <c r="C6188">
        <v>289859</v>
      </c>
      <c r="D6188" t="s">
        <v>10126</v>
      </c>
      <c r="E6188" t="s">
        <v>9232</v>
      </c>
      <c r="F6188">
        <v>18406</v>
      </c>
      <c r="G6188">
        <v>1750863</v>
      </c>
      <c r="H6188">
        <f t="shared" si="96"/>
        <v>0</v>
      </c>
      <c r="I6188">
        <f t="array" ref="I6188">MIN(IFERROR(FIND(IstNumbers,A6188),""))</f>
        <v>9</v>
      </c>
      <c r="J6188" s="1" t="e">
        <f>IF([first '# in title]&lt;[pos kw in title],MID([title],[pos kw in title]-6,6),#N/A)</f>
        <v>#N/A</v>
      </c>
      <c r="K6188" s="1" t="e">
        <f>IFERROR(MID(SUBSTITUTE([kw rough in title],",","."),FIND("(",[kw rough in title])+1,20),SUBSTITUTE(IFERROR(MID([kw rough in title],FIND(" ",[kw rough in title])+1,20),[kw rough in title]),",","."))</f>
        <v>#N/A</v>
      </c>
      <c r="L6188" s="1">
        <f>IFERROR(FIND("kW",[desc]),0)</f>
        <v>70</v>
      </c>
      <c r="M6188">
        <f t="array" ref="M6188">MIN(IFERROR(FIND(IstNumbers,E6188),""))</f>
        <v>34</v>
      </c>
      <c r="N6188" s="1" t="str">
        <f>IF([first '# in desc]&lt;[pos kw in desc],MID([desc],[pos kw in desc]-7,7))</f>
        <v xml:space="preserve">­me 42 </v>
      </c>
      <c r="O618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88" s="1" t="str">
        <f>TRIM(IF([first '# in desc]&lt;[pos kw in desc],MID([desc],[pos kw in desc]-6,6),FALSE))</f>
        <v>me 42</v>
      </c>
      <c r="Q6188" s="1" t="b">
        <f>IF(LEN([manuell])=0,IFERROR([kw fine in title]*1,IFERROR(SUMPRODUCT(COUNTIF(IsDigits,MID([kw in desc],ROW($A$1:$A$150),1)))=LEN([kw in desc]),#N/A)),[manuell])</f>
        <v>0</v>
      </c>
      <c r="R6188" s="1" t="str">
        <f>IF([pos kw in title]&gt;0,MID(J6188,#REF!,4),IF([first '# in title]&gt;0,MID([title],[first '# in title],3),IF([first '# in title]&gt;0,MID([desc],#REF!,3),VLOOKUP([productid],$G$2:$R$1386,8))))</f>
        <v xml:space="preserve">42 </v>
      </c>
      <c r="S6188" s="1" t="e">
        <f>IF([kw in desc]=[kw rough in title],[kw in desc]*1,IFERROR(LEFT([kw_dirty],3)*1,IFERROR(LEFT([kw_dirty],2)*1,"n.a.")))</f>
        <v>#N/A</v>
      </c>
      <c r="T6188" s="1"/>
      <c r="U6188" s="1">
        <f>VLOOKUP(Tabelle1[[#This Row],[productid]],Tabelle2[#All],2,FALSE)</f>
        <v>42</v>
      </c>
    </row>
    <row r="6189" spans="1:21">
      <c r="A6189" t="s">
        <v>4446</v>
      </c>
      <c r="B6189">
        <v>3879</v>
      </c>
      <c r="C6189">
        <v>289859</v>
      </c>
      <c r="D6189" t="s">
        <v>10127</v>
      </c>
      <c r="E6189" t="s">
        <v>10128</v>
      </c>
      <c r="F6189">
        <v>18406</v>
      </c>
      <c r="G6189">
        <v>2286143</v>
      </c>
      <c r="H6189">
        <f t="shared" si="96"/>
        <v>0</v>
      </c>
      <c r="I6189">
        <f t="array" ref="I6189">MIN(IFERROR(FIND(IstNumbers,A6189),""))</f>
        <v>17</v>
      </c>
      <c r="J6189" s="1" t="e">
        <f>IF([first '# in title]&lt;[pos kw in title],MID([title],[pos kw in title]-6,6),#N/A)</f>
        <v>#N/A</v>
      </c>
      <c r="K6189" s="1" t="e">
        <f>IFERROR(MID(SUBSTITUTE([kw rough in title],",","."),FIND("(",[kw rough in title])+1,20),SUBSTITUTE(IFERROR(MID([kw rough in title],FIND(" ",[kw rough in title])+1,20),[kw rough in title]),",","."))</f>
        <v>#N/A</v>
      </c>
      <c r="L6189" s="1">
        <f>IFERROR(FIND("kW",[desc]),0)</f>
        <v>0</v>
      </c>
      <c r="M6189">
        <f t="array" ref="M6189">MIN(IFERROR(FIND(IstNumbers,E6189),""))</f>
        <v>33</v>
      </c>
      <c r="N6189" s="1" t="b">
        <f>IF([first '# in desc]&lt;[pos kw in desc],MID([desc],[pos kw in desc]-7,7))</f>
        <v>0</v>
      </c>
      <c r="O61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89" s="1" t="str">
        <f>TRIM(IF([first '# in desc]&lt;[pos kw in desc],MID([desc],[pos kw in desc]-6,6),FALSE))</f>
        <v>FALSCH</v>
      </c>
      <c r="Q6189" s="1" t="b">
        <f>IF(LEN([manuell])=0,IFERROR([kw fine in title]*1,IFERROR(SUMPRODUCT(COUNTIF(IsDigits,MID([kw in desc],ROW($A$1:$A$150),1)))=LEN([kw in desc]),#N/A)),[manuell])</f>
        <v>0</v>
      </c>
      <c r="R6189" s="1" t="str">
        <f>IF([pos kw in title]&gt;0,MID(J6189,#REF!,4),IF([first '# in title]&gt;0,MID([title],[first '# in title],3),IF([first '# in title]&gt;0,MID([desc],#REF!,3),VLOOKUP([productid],$G$2:$R$1386,8))))</f>
        <v>146</v>
      </c>
      <c r="S6189" s="1" t="e">
        <f>IF([kw in desc]=[kw rough in title],[kw in desc]*1,IFERROR(LEFT([kw_dirty],3)*1,IFERROR(LEFT([kw_dirty],2)*1,"n.a.")))</f>
        <v>#N/A</v>
      </c>
      <c r="T6189" s="1"/>
      <c r="U6189" s="1" t="e">
        <f>VLOOKUP(Tabelle1[[#This Row],[productid]],Tabelle2[#All],2,FALSE)</f>
        <v>#N/A</v>
      </c>
    </row>
    <row r="6190" spans="1:21" hidden="1">
      <c r="A6190" t="s">
        <v>4299</v>
      </c>
      <c r="B6190">
        <v>4200</v>
      </c>
      <c r="C6190">
        <v>289859</v>
      </c>
      <c r="D6190" t="s">
        <v>10129</v>
      </c>
      <c r="E6190" t="s">
        <v>9534</v>
      </c>
      <c r="F6190">
        <v>18406</v>
      </c>
      <c r="G6190">
        <v>1750863</v>
      </c>
      <c r="H6190">
        <f t="shared" si="96"/>
        <v>0</v>
      </c>
      <c r="I6190">
        <f t="array" ref="I6190">MIN(IFERROR(FIND(IstNumbers,A6190),""))</f>
        <v>9</v>
      </c>
      <c r="J6190" s="1" t="e">
        <f>IF([first '# in title]&lt;[pos kw in title],MID([title],[pos kw in title]-6,6),#N/A)</f>
        <v>#N/A</v>
      </c>
      <c r="K6190" s="1" t="e">
        <f>IFERROR(MID(SUBSTITUTE([kw rough in title],",","."),FIND("(",[kw rough in title])+1,20),SUBSTITUTE(IFERROR(MID([kw rough in title],FIND(" ",[kw rough in title])+1,20),[kw rough in title]),",","."))</f>
        <v>#N/A</v>
      </c>
      <c r="L6190" s="1">
        <f>IFERROR(FIND("kW",[desc]),0)</f>
        <v>70</v>
      </c>
      <c r="M6190">
        <f t="array" ref="M6190">MIN(IFERROR(FIND(IstNumbers,E6190),""))</f>
        <v>34</v>
      </c>
      <c r="N6190" s="1" t="str">
        <f>IF([first '# in desc]&lt;[pos kw in desc],MID([desc],[pos kw in desc]-7,7))</f>
        <v xml:space="preserve">­me 42 </v>
      </c>
      <c r="O619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90" s="1" t="str">
        <f>TRIM(IF([first '# in desc]&lt;[pos kw in desc],MID([desc],[pos kw in desc]-6,6),FALSE))</f>
        <v>me 42</v>
      </c>
      <c r="Q6190" s="1" t="b">
        <f>IF(LEN([manuell])=0,IFERROR([kw fine in title]*1,IFERROR(SUMPRODUCT(COUNTIF(IsDigits,MID([kw in desc],ROW($A$1:$A$150),1)))=LEN([kw in desc]),#N/A)),[manuell])</f>
        <v>0</v>
      </c>
      <c r="R6190" s="1" t="str">
        <f>IF([pos kw in title]&gt;0,MID(J6190,#REF!,4),IF([first '# in title]&gt;0,MID([title],[first '# in title],3),IF([first '# in title]&gt;0,MID([desc],#REF!,3),VLOOKUP([productid],$G$2:$R$1386,8))))</f>
        <v xml:space="preserve">42 </v>
      </c>
      <c r="S6190" s="1" t="e">
        <f>IF([kw in desc]=[kw rough in title],[kw in desc]*1,IFERROR(LEFT([kw_dirty],3)*1,IFERROR(LEFT([kw_dirty],2)*1,"n.a.")))</f>
        <v>#N/A</v>
      </c>
      <c r="T6190" s="1"/>
      <c r="U6190" s="1">
        <f>VLOOKUP(Tabelle1[[#This Row],[productid]],Tabelle2[#All],2,FALSE)</f>
        <v>42</v>
      </c>
    </row>
    <row r="6191" spans="1:21">
      <c r="A6191" t="s">
        <v>4446</v>
      </c>
      <c r="B6191">
        <v>3879</v>
      </c>
      <c r="C6191">
        <v>289859</v>
      </c>
      <c r="D6191" t="s">
        <v>10130</v>
      </c>
      <c r="E6191" t="s">
        <v>10131</v>
      </c>
      <c r="F6191">
        <v>18406</v>
      </c>
      <c r="G6191">
        <v>2286143</v>
      </c>
      <c r="H6191">
        <f t="shared" si="96"/>
        <v>0</v>
      </c>
      <c r="I6191">
        <f t="array" ref="I6191">MIN(IFERROR(FIND(IstNumbers,A6191),""))</f>
        <v>17</v>
      </c>
      <c r="J6191" s="1" t="e">
        <f>IF([first '# in title]&lt;[pos kw in title],MID([title],[pos kw in title]-6,6),#N/A)</f>
        <v>#N/A</v>
      </c>
      <c r="K6191" s="1" t="e">
        <f>IFERROR(MID(SUBSTITUTE([kw rough in title],",","."),FIND("(",[kw rough in title])+1,20),SUBSTITUTE(IFERROR(MID([kw rough in title],FIND(" ",[kw rough in title])+1,20),[kw rough in title]),",","."))</f>
        <v>#N/A</v>
      </c>
      <c r="L6191" s="1">
        <f>IFERROR(FIND("kW",[desc]),0)</f>
        <v>0</v>
      </c>
      <c r="M6191">
        <f t="array" ref="M6191">MIN(IFERROR(FIND(IstNumbers,E6191),""))</f>
        <v>33</v>
      </c>
      <c r="N6191" s="1" t="b">
        <f>IF([first '# in desc]&lt;[pos kw in desc],MID([desc],[pos kw in desc]-7,7))</f>
        <v>0</v>
      </c>
      <c r="O61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91" s="1" t="str">
        <f>TRIM(IF([first '# in desc]&lt;[pos kw in desc],MID([desc],[pos kw in desc]-6,6),FALSE))</f>
        <v>FALSCH</v>
      </c>
      <c r="Q6191" s="1" t="b">
        <f>IF(LEN([manuell])=0,IFERROR([kw fine in title]*1,IFERROR(SUMPRODUCT(COUNTIF(IsDigits,MID([kw in desc],ROW($A$1:$A$150),1)))=LEN([kw in desc]),#N/A)),[manuell])</f>
        <v>0</v>
      </c>
      <c r="R6191" s="1" t="str">
        <f>IF([pos kw in title]&gt;0,MID(J6191,#REF!,4),IF([first '# in title]&gt;0,MID([title],[first '# in title],3),IF([first '# in title]&gt;0,MID([desc],#REF!,3),VLOOKUP([productid],$G$2:$R$1386,8))))</f>
        <v>146</v>
      </c>
      <c r="S6191" s="1" t="e">
        <f>IF([kw in desc]=[kw rough in title],[kw in desc]*1,IFERROR(LEFT([kw_dirty],3)*1,IFERROR(LEFT([kw_dirty],2)*1,"n.a.")))</f>
        <v>#N/A</v>
      </c>
      <c r="T6191" s="1"/>
      <c r="U6191" s="1" t="e">
        <f>VLOOKUP(Tabelle1[[#This Row],[productid]],Tabelle2[#All],2,FALSE)</f>
        <v>#N/A</v>
      </c>
    </row>
    <row r="6192" spans="1:21" hidden="1">
      <c r="A6192" t="s">
        <v>4299</v>
      </c>
      <c r="B6192">
        <v>4200</v>
      </c>
      <c r="C6192">
        <v>289859</v>
      </c>
      <c r="D6192" t="s">
        <v>10132</v>
      </c>
      <c r="E6192" t="s">
        <v>9537</v>
      </c>
      <c r="F6192">
        <v>18406</v>
      </c>
      <c r="G6192">
        <v>1750863</v>
      </c>
      <c r="H6192">
        <f t="shared" si="96"/>
        <v>0</v>
      </c>
      <c r="I6192">
        <f t="array" ref="I6192">MIN(IFERROR(FIND(IstNumbers,A6192),""))</f>
        <v>9</v>
      </c>
      <c r="J6192" s="1" t="e">
        <f>IF([first '# in title]&lt;[pos kw in title],MID([title],[pos kw in title]-6,6),#N/A)</f>
        <v>#N/A</v>
      </c>
      <c r="K6192" s="1" t="e">
        <f>IFERROR(MID(SUBSTITUTE([kw rough in title],",","."),FIND("(",[kw rough in title])+1,20),SUBSTITUTE(IFERROR(MID([kw rough in title],FIND(" ",[kw rough in title])+1,20),[kw rough in title]),",","."))</f>
        <v>#N/A</v>
      </c>
      <c r="L6192" s="1">
        <f>IFERROR(FIND("kW",[desc]),0)</f>
        <v>70</v>
      </c>
      <c r="M6192">
        <f t="array" ref="M6192">MIN(IFERROR(FIND(IstNumbers,E6192),""))</f>
        <v>34</v>
      </c>
      <c r="N6192" s="1" t="str">
        <f>IF([first '# in desc]&lt;[pos kw in desc],MID([desc],[pos kw in desc]-7,7))</f>
        <v xml:space="preserve">­me 42 </v>
      </c>
      <c r="O619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92" s="1" t="str">
        <f>TRIM(IF([first '# in desc]&lt;[pos kw in desc],MID([desc],[pos kw in desc]-6,6),FALSE))</f>
        <v>me 42</v>
      </c>
      <c r="Q6192" s="1" t="b">
        <f>IF(LEN([manuell])=0,IFERROR([kw fine in title]*1,IFERROR(SUMPRODUCT(COUNTIF(IsDigits,MID([kw in desc],ROW($A$1:$A$150),1)))=LEN([kw in desc]),#N/A)),[manuell])</f>
        <v>0</v>
      </c>
      <c r="R6192" s="1" t="str">
        <f>IF([pos kw in title]&gt;0,MID(J6192,#REF!,4),IF([first '# in title]&gt;0,MID([title],[first '# in title],3),IF([first '# in title]&gt;0,MID([desc],#REF!,3),VLOOKUP([productid],$G$2:$R$1386,8))))</f>
        <v xml:space="preserve">42 </v>
      </c>
      <c r="S6192" s="1" t="e">
        <f>IF([kw in desc]=[kw rough in title],[kw in desc]*1,IFERROR(LEFT([kw_dirty],3)*1,IFERROR(LEFT([kw_dirty],2)*1,"n.a.")))</f>
        <v>#N/A</v>
      </c>
      <c r="T6192" s="1"/>
      <c r="U6192" s="1">
        <f>VLOOKUP(Tabelle1[[#This Row],[productid]],Tabelle2[#All],2,FALSE)</f>
        <v>42</v>
      </c>
    </row>
    <row r="6193" spans="1:21">
      <c r="A6193" t="s">
        <v>4446</v>
      </c>
      <c r="B6193">
        <v>3880</v>
      </c>
      <c r="C6193">
        <v>289859</v>
      </c>
      <c r="D6193" t="s">
        <v>10133</v>
      </c>
      <c r="E6193" t="s">
        <v>10134</v>
      </c>
      <c r="F6193">
        <v>18406</v>
      </c>
      <c r="G6193">
        <v>2286143</v>
      </c>
      <c r="H6193">
        <f t="shared" si="96"/>
        <v>0</v>
      </c>
      <c r="I6193">
        <f t="array" ref="I6193">MIN(IFERROR(FIND(IstNumbers,A6193),""))</f>
        <v>17</v>
      </c>
      <c r="J6193" s="1" t="e">
        <f>IF([first '# in title]&lt;[pos kw in title],MID([title],[pos kw in title]-6,6),#N/A)</f>
        <v>#N/A</v>
      </c>
      <c r="K6193" s="1" t="e">
        <f>IFERROR(MID(SUBSTITUTE([kw rough in title],",","."),FIND("(",[kw rough in title])+1,20),SUBSTITUTE(IFERROR(MID([kw rough in title],FIND(" ",[kw rough in title])+1,20),[kw rough in title]),",","."))</f>
        <v>#N/A</v>
      </c>
      <c r="L6193" s="1">
        <f>IFERROR(FIND("kW",[desc]),0)</f>
        <v>0</v>
      </c>
      <c r="M6193">
        <f t="array" ref="M6193">MIN(IFERROR(FIND(IstNumbers,E6193),""))</f>
        <v>33</v>
      </c>
      <c r="N6193" s="1" t="b">
        <f>IF([first '# in desc]&lt;[pos kw in desc],MID([desc],[pos kw in desc]-7,7))</f>
        <v>0</v>
      </c>
      <c r="O61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93" s="1" t="str">
        <f>TRIM(IF([first '# in desc]&lt;[pos kw in desc],MID([desc],[pos kw in desc]-6,6),FALSE))</f>
        <v>FALSCH</v>
      </c>
      <c r="Q6193" s="1" t="b">
        <f>IF(LEN([manuell])=0,IFERROR([kw fine in title]*1,IFERROR(SUMPRODUCT(COUNTIF(IsDigits,MID([kw in desc],ROW($A$1:$A$150),1)))=LEN([kw in desc]),#N/A)),[manuell])</f>
        <v>0</v>
      </c>
      <c r="R6193" s="1" t="str">
        <f>IF([pos kw in title]&gt;0,MID(J6193,#REF!,4),IF([first '# in title]&gt;0,MID([title],[first '# in title],3),IF([first '# in title]&gt;0,MID([desc],#REF!,3),VLOOKUP([productid],$G$2:$R$1386,8))))</f>
        <v>146</v>
      </c>
      <c r="S6193" s="1" t="e">
        <f>IF([kw in desc]=[kw rough in title],[kw in desc]*1,IFERROR(LEFT([kw_dirty],3)*1,IFERROR(LEFT([kw_dirty],2)*1,"n.a.")))</f>
        <v>#N/A</v>
      </c>
      <c r="T6193" s="1"/>
      <c r="U6193" s="1" t="e">
        <f>VLOOKUP(Tabelle1[[#This Row],[productid]],Tabelle2[#All],2,FALSE)</f>
        <v>#N/A</v>
      </c>
    </row>
    <row r="6194" spans="1:21" hidden="1">
      <c r="A6194" t="s">
        <v>4299</v>
      </c>
      <c r="B6194">
        <v>4205</v>
      </c>
      <c r="C6194">
        <v>289859</v>
      </c>
      <c r="D6194" t="s">
        <v>10135</v>
      </c>
      <c r="E6194" t="s">
        <v>9551</v>
      </c>
      <c r="F6194">
        <v>18406</v>
      </c>
      <c r="G6194">
        <v>1750863</v>
      </c>
      <c r="H6194">
        <f t="shared" si="96"/>
        <v>0</v>
      </c>
      <c r="I6194">
        <f t="array" ref="I6194">MIN(IFERROR(FIND(IstNumbers,A6194),""))</f>
        <v>9</v>
      </c>
      <c r="J6194" s="1" t="e">
        <f>IF([first '# in title]&lt;[pos kw in title],MID([title],[pos kw in title]-6,6),#N/A)</f>
        <v>#N/A</v>
      </c>
      <c r="K6194" s="1" t="e">
        <f>IFERROR(MID(SUBSTITUTE([kw rough in title],",","."),FIND("(",[kw rough in title])+1,20),SUBSTITUTE(IFERROR(MID([kw rough in title],FIND(" ",[kw rough in title])+1,20),[kw rough in title]),",","."))</f>
        <v>#N/A</v>
      </c>
      <c r="L6194" s="1">
        <f>IFERROR(FIND("kW",[desc]),0)</f>
        <v>70</v>
      </c>
      <c r="M6194">
        <f t="array" ref="M6194">MIN(IFERROR(FIND(IstNumbers,E6194),""))</f>
        <v>34</v>
      </c>
      <c r="N6194" s="1" t="str">
        <f>IF([first '# in desc]&lt;[pos kw in desc],MID([desc],[pos kw in desc]-7,7))</f>
        <v xml:space="preserve">­me 42 </v>
      </c>
      <c r="O619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94" s="1" t="str">
        <f>TRIM(IF([first '# in desc]&lt;[pos kw in desc],MID([desc],[pos kw in desc]-6,6),FALSE))</f>
        <v>me 42</v>
      </c>
      <c r="Q6194" s="1" t="b">
        <f>IF(LEN([manuell])=0,IFERROR([kw fine in title]*1,IFERROR(SUMPRODUCT(COUNTIF(IsDigits,MID([kw in desc],ROW($A$1:$A$150),1)))=LEN([kw in desc]),#N/A)),[manuell])</f>
        <v>0</v>
      </c>
      <c r="R6194" s="1" t="str">
        <f>IF([pos kw in title]&gt;0,MID(J6194,#REF!,4),IF([first '# in title]&gt;0,MID([title],[first '# in title],3),IF([first '# in title]&gt;0,MID([desc],#REF!,3),VLOOKUP([productid],$G$2:$R$1386,8))))</f>
        <v xml:space="preserve">42 </v>
      </c>
      <c r="S6194" s="1" t="e">
        <f>IF([kw in desc]=[kw rough in title],[kw in desc]*1,IFERROR(LEFT([kw_dirty],3)*1,IFERROR(LEFT([kw_dirty],2)*1,"n.a.")))</f>
        <v>#N/A</v>
      </c>
      <c r="T6194" s="1"/>
      <c r="U6194" s="1">
        <f>VLOOKUP(Tabelle1[[#This Row],[productid]],Tabelle2[#All],2,FALSE)</f>
        <v>42</v>
      </c>
    </row>
    <row r="6195" spans="1:21">
      <c r="A6195" t="s">
        <v>4446</v>
      </c>
      <c r="B6195">
        <v>3895</v>
      </c>
      <c r="C6195">
        <v>289859</v>
      </c>
      <c r="D6195" t="s">
        <v>10136</v>
      </c>
      <c r="E6195" t="s">
        <v>10137</v>
      </c>
      <c r="F6195">
        <v>18406</v>
      </c>
      <c r="G6195">
        <v>2286143</v>
      </c>
      <c r="H6195">
        <f t="shared" si="96"/>
        <v>0</v>
      </c>
      <c r="I6195">
        <f t="array" ref="I6195">MIN(IFERROR(FIND(IstNumbers,A6195),""))</f>
        <v>17</v>
      </c>
      <c r="J6195" s="1" t="e">
        <f>IF([first '# in title]&lt;[pos kw in title],MID([title],[pos kw in title]-6,6),#N/A)</f>
        <v>#N/A</v>
      </c>
      <c r="K6195" s="1" t="e">
        <f>IFERROR(MID(SUBSTITUTE([kw rough in title],",","."),FIND("(",[kw rough in title])+1,20),SUBSTITUTE(IFERROR(MID([kw rough in title],FIND(" ",[kw rough in title])+1,20),[kw rough in title]),",","."))</f>
        <v>#N/A</v>
      </c>
      <c r="L6195" s="1">
        <f>IFERROR(FIND("kW",[desc]),0)</f>
        <v>0</v>
      </c>
      <c r="M6195">
        <f t="array" ref="M6195">MIN(IFERROR(FIND(IstNumbers,E6195),""))</f>
        <v>33</v>
      </c>
      <c r="N6195" s="1" t="b">
        <f>IF([first '# in desc]&lt;[pos kw in desc],MID([desc],[pos kw in desc]-7,7))</f>
        <v>0</v>
      </c>
      <c r="O61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95" s="1" t="str">
        <f>TRIM(IF([first '# in desc]&lt;[pos kw in desc],MID([desc],[pos kw in desc]-6,6),FALSE))</f>
        <v>FALSCH</v>
      </c>
      <c r="Q6195" s="1" t="b">
        <f>IF(LEN([manuell])=0,IFERROR([kw fine in title]*1,IFERROR(SUMPRODUCT(COUNTIF(IsDigits,MID([kw in desc],ROW($A$1:$A$150),1)))=LEN([kw in desc]),#N/A)),[manuell])</f>
        <v>0</v>
      </c>
      <c r="R6195" s="1" t="str">
        <f>IF([pos kw in title]&gt;0,MID(J6195,#REF!,4),IF([first '# in title]&gt;0,MID([title],[first '# in title],3),IF([first '# in title]&gt;0,MID([desc],#REF!,3),VLOOKUP([productid],$G$2:$R$1386,8))))</f>
        <v>146</v>
      </c>
      <c r="S6195" s="1" t="e">
        <f>IF([kw in desc]=[kw rough in title],[kw in desc]*1,IFERROR(LEFT([kw_dirty],3)*1,IFERROR(LEFT([kw_dirty],2)*1,"n.a.")))</f>
        <v>#N/A</v>
      </c>
      <c r="T6195" s="1"/>
      <c r="U6195" s="1" t="e">
        <f>VLOOKUP(Tabelle1[[#This Row],[productid]],Tabelle2[#All],2,FALSE)</f>
        <v>#N/A</v>
      </c>
    </row>
    <row r="6196" spans="1:21" hidden="1">
      <c r="A6196" t="s">
        <v>4299</v>
      </c>
      <c r="B6196">
        <v>4205</v>
      </c>
      <c r="C6196">
        <v>289859</v>
      </c>
      <c r="D6196" t="s">
        <v>10138</v>
      </c>
      <c r="E6196" t="s">
        <v>9545</v>
      </c>
      <c r="F6196">
        <v>18406</v>
      </c>
      <c r="G6196">
        <v>1750863</v>
      </c>
      <c r="H6196">
        <f t="shared" si="96"/>
        <v>0</v>
      </c>
      <c r="I6196">
        <f t="array" ref="I6196">MIN(IFERROR(FIND(IstNumbers,A6196),""))</f>
        <v>9</v>
      </c>
      <c r="J6196" s="1" t="e">
        <f>IF([first '# in title]&lt;[pos kw in title],MID([title],[pos kw in title]-6,6),#N/A)</f>
        <v>#N/A</v>
      </c>
      <c r="K6196" s="1" t="e">
        <f>IFERROR(MID(SUBSTITUTE([kw rough in title],",","."),FIND("(",[kw rough in title])+1,20),SUBSTITUTE(IFERROR(MID([kw rough in title],FIND(" ",[kw rough in title])+1,20),[kw rough in title]),",","."))</f>
        <v>#N/A</v>
      </c>
      <c r="L6196" s="1">
        <f>IFERROR(FIND("kW",[desc]),0)</f>
        <v>70</v>
      </c>
      <c r="M6196">
        <f t="array" ref="M6196">MIN(IFERROR(FIND(IstNumbers,E6196),""))</f>
        <v>34</v>
      </c>
      <c r="N6196" s="1" t="str">
        <f>IF([first '# in desc]&lt;[pos kw in desc],MID([desc],[pos kw in desc]-7,7))</f>
        <v xml:space="preserve">­me 42 </v>
      </c>
      <c r="O619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96" s="1" t="str">
        <f>TRIM(IF([first '# in desc]&lt;[pos kw in desc],MID([desc],[pos kw in desc]-6,6),FALSE))</f>
        <v>me 42</v>
      </c>
      <c r="Q6196" s="1" t="b">
        <f>IF(LEN([manuell])=0,IFERROR([kw fine in title]*1,IFERROR(SUMPRODUCT(COUNTIF(IsDigits,MID([kw in desc],ROW($A$1:$A$150),1)))=LEN([kw in desc]),#N/A)),[manuell])</f>
        <v>0</v>
      </c>
      <c r="R6196" s="1" t="str">
        <f>IF([pos kw in title]&gt;0,MID(J6196,#REF!,4),IF([first '# in title]&gt;0,MID([title],[first '# in title],3),IF([first '# in title]&gt;0,MID([desc],#REF!,3),VLOOKUP([productid],$G$2:$R$1386,8))))</f>
        <v xml:space="preserve">42 </v>
      </c>
      <c r="S6196" s="1" t="e">
        <f>IF([kw in desc]=[kw rough in title],[kw in desc]*1,IFERROR(LEFT([kw_dirty],3)*1,IFERROR(LEFT([kw_dirty],2)*1,"n.a.")))</f>
        <v>#N/A</v>
      </c>
      <c r="T6196" s="1"/>
      <c r="U6196" s="1">
        <f>VLOOKUP(Tabelle1[[#This Row],[productid]],Tabelle2[#All],2,FALSE)</f>
        <v>42</v>
      </c>
    </row>
    <row r="6197" spans="1:21">
      <c r="A6197" t="s">
        <v>4446</v>
      </c>
      <c r="B6197">
        <v>3900</v>
      </c>
      <c r="C6197">
        <v>289859</v>
      </c>
      <c r="D6197" t="s">
        <v>10139</v>
      </c>
      <c r="E6197" t="s">
        <v>10140</v>
      </c>
      <c r="F6197">
        <v>18406</v>
      </c>
      <c r="G6197">
        <v>2286143</v>
      </c>
      <c r="H6197">
        <f t="shared" si="96"/>
        <v>0</v>
      </c>
      <c r="I6197">
        <f t="array" ref="I6197">MIN(IFERROR(FIND(IstNumbers,A6197),""))</f>
        <v>17</v>
      </c>
      <c r="J6197" s="1" t="e">
        <f>IF([first '# in title]&lt;[pos kw in title],MID([title],[pos kw in title]-6,6),#N/A)</f>
        <v>#N/A</v>
      </c>
      <c r="K6197" s="1" t="e">
        <f>IFERROR(MID(SUBSTITUTE([kw rough in title],",","."),FIND("(",[kw rough in title])+1,20),SUBSTITUTE(IFERROR(MID([kw rough in title],FIND(" ",[kw rough in title])+1,20),[kw rough in title]),",","."))</f>
        <v>#N/A</v>
      </c>
      <c r="L6197" s="1">
        <f>IFERROR(FIND("kW",[desc]),0)</f>
        <v>0</v>
      </c>
      <c r="M6197">
        <f t="array" ref="M6197">MIN(IFERROR(FIND(IstNumbers,E6197),""))</f>
        <v>33</v>
      </c>
      <c r="N6197" s="1" t="b">
        <f>IF([first '# in desc]&lt;[pos kw in desc],MID([desc],[pos kw in desc]-7,7))</f>
        <v>0</v>
      </c>
      <c r="O61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97" s="1" t="str">
        <f>TRIM(IF([first '# in desc]&lt;[pos kw in desc],MID([desc],[pos kw in desc]-6,6),FALSE))</f>
        <v>FALSCH</v>
      </c>
      <c r="Q6197" s="1" t="b">
        <f>IF(LEN([manuell])=0,IFERROR([kw fine in title]*1,IFERROR(SUMPRODUCT(COUNTIF(IsDigits,MID([kw in desc],ROW($A$1:$A$150),1)))=LEN([kw in desc]),#N/A)),[manuell])</f>
        <v>0</v>
      </c>
      <c r="R6197" s="1" t="str">
        <f>IF([pos kw in title]&gt;0,MID(J6197,#REF!,4),IF([first '# in title]&gt;0,MID([title],[first '# in title],3),IF([first '# in title]&gt;0,MID([desc],#REF!,3),VLOOKUP([productid],$G$2:$R$1386,8))))</f>
        <v>146</v>
      </c>
      <c r="S6197" s="1" t="e">
        <f>IF([kw in desc]=[kw rough in title],[kw in desc]*1,IFERROR(LEFT([kw_dirty],3)*1,IFERROR(LEFT([kw_dirty],2)*1,"n.a.")))</f>
        <v>#N/A</v>
      </c>
      <c r="T6197" s="1"/>
      <c r="U6197" s="1" t="e">
        <f>VLOOKUP(Tabelle1[[#This Row],[productid]],Tabelle2[#All],2,FALSE)</f>
        <v>#N/A</v>
      </c>
    </row>
    <row r="6198" spans="1:21" hidden="1">
      <c r="A6198" t="s">
        <v>4299</v>
      </c>
      <c r="B6198">
        <v>4205</v>
      </c>
      <c r="C6198">
        <v>289859</v>
      </c>
      <c r="D6198" t="s">
        <v>10141</v>
      </c>
      <c r="E6198" t="s">
        <v>9548</v>
      </c>
      <c r="F6198">
        <v>18406</v>
      </c>
      <c r="G6198">
        <v>1750863</v>
      </c>
      <c r="H6198">
        <f t="shared" si="96"/>
        <v>0</v>
      </c>
      <c r="I6198">
        <f t="array" ref="I6198">MIN(IFERROR(FIND(IstNumbers,A6198),""))</f>
        <v>9</v>
      </c>
      <c r="J6198" s="1" t="e">
        <f>IF([first '# in title]&lt;[pos kw in title],MID([title],[pos kw in title]-6,6),#N/A)</f>
        <v>#N/A</v>
      </c>
      <c r="K6198" s="1" t="e">
        <f>IFERROR(MID(SUBSTITUTE([kw rough in title],",","."),FIND("(",[kw rough in title])+1,20),SUBSTITUTE(IFERROR(MID([kw rough in title],FIND(" ",[kw rough in title])+1,20),[kw rough in title]),",","."))</f>
        <v>#N/A</v>
      </c>
      <c r="L6198" s="1">
        <f>IFERROR(FIND("kW",[desc]),0)</f>
        <v>70</v>
      </c>
      <c r="M6198">
        <f t="array" ref="M6198">MIN(IFERROR(FIND(IstNumbers,E6198),""))</f>
        <v>34</v>
      </c>
      <c r="N6198" s="1" t="str">
        <f>IF([first '# in desc]&lt;[pos kw in desc],MID([desc],[pos kw in desc]-7,7))</f>
        <v xml:space="preserve">­me 42 </v>
      </c>
      <c r="O619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198" s="1" t="str">
        <f>TRIM(IF([first '# in desc]&lt;[pos kw in desc],MID([desc],[pos kw in desc]-6,6),FALSE))</f>
        <v>me 42</v>
      </c>
      <c r="Q6198" s="1" t="b">
        <f>IF(LEN([manuell])=0,IFERROR([kw fine in title]*1,IFERROR(SUMPRODUCT(COUNTIF(IsDigits,MID([kw in desc],ROW($A$1:$A$150),1)))=LEN([kw in desc]),#N/A)),[manuell])</f>
        <v>0</v>
      </c>
      <c r="R6198" s="1" t="str">
        <f>IF([pos kw in title]&gt;0,MID(J6198,#REF!,4),IF([first '# in title]&gt;0,MID([title],[first '# in title],3),IF([first '# in title]&gt;0,MID([desc],#REF!,3),VLOOKUP([productid],$G$2:$R$1386,8))))</f>
        <v xml:space="preserve">42 </v>
      </c>
      <c r="S6198" s="1" t="e">
        <f>IF([kw in desc]=[kw rough in title],[kw in desc]*1,IFERROR(LEFT([kw_dirty],3)*1,IFERROR(LEFT([kw_dirty],2)*1,"n.a.")))</f>
        <v>#N/A</v>
      </c>
      <c r="T6198" s="1"/>
      <c r="U6198" s="1">
        <f>VLOOKUP(Tabelle1[[#This Row],[productid]],Tabelle2[#All],2,FALSE)</f>
        <v>42</v>
      </c>
    </row>
    <row r="6199" spans="1:21">
      <c r="A6199" t="s">
        <v>4446</v>
      </c>
      <c r="B6199">
        <v>3900</v>
      </c>
      <c r="C6199">
        <v>289859</v>
      </c>
      <c r="D6199" t="s">
        <v>10142</v>
      </c>
      <c r="E6199" t="s">
        <v>10143</v>
      </c>
      <c r="F6199">
        <v>18406</v>
      </c>
      <c r="G6199">
        <v>2286143</v>
      </c>
      <c r="H6199">
        <f t="shared" si="96"/>
        <v>0</v>
      </c>
      <c r="I6199">
        <f t="array" ref="I6199">MIN(IFERROR(FIND(IstNumbers,A6199),""))</f>
        <v>17</v>
      </c>
      <c r="J6199" s="1" t="e">
        <f>IF([first '# in title]&lt;[pos kw in title],MID([title],[pos kw in title]-6,6),#N/A)</f>
        <v>#N/A</v>
      </c>
      <c r="K6199" s="1" t="e">
        <f>IFERROR(MID(SUBSTITUTE([kw rough in title],",","."),FIND("(",[kw rough in title])+1,20),SUBSTITUTE(IFERROR(MID([kw rough in title],FIND(" ",[kw rough in title])+1,20),[kw rough in title]),",","."))</f>
        <v>#N/A</v>
      </c>
      <c r="L6199" s="1">
        <f>IFERROR(FIND("kW",[desc]),0)</f>
        <v>0</v>
      </c>
      <c r="M6199">
        <f t="array" ref="M6199">MIN(IFERROR(FIND(IstNumbers,E6199),""))</f>
        <v>33</v>
      </c>
      <c r="N6199" s="1" t="b">
        <f>IF([first '# in desc]&lt;[pos kw in desc],MID([desc],[pos kw in desc]-7,7))</f>
        <v>0</v>
      </c>
      <c r="O61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199" s="1" t="str">
        <f>TRIM(IF([first '# in desc]&lt;[pos kw in desc],MID([desc],[pos kw in desc]-6,6),FALSE))</f>
        <v>FALSCH</v>
      </c>
      <c r="Q6199" s="1" t="b">
        <f>IF(LEN([manuell])=0,IFERROR([kw fine in title]*1,IFERROR(SUMPRODUCT(COUNTIF(IsDigits,MID([kw in desc],ROW($A$1:$A$150),1)))=LEN([kw in desc]),#N/A)),[manuell])</f>
        <v>0</v>
      </c>
      <c r="R6199" s="1" t="str">
        <f>IF([pos kw in title]&gt;0,MID(J6199,#REF!,4),IF([first '# in title]&gt;0,MID([title],[first '# in title],3),IF([first '# in title]&gt;0,MID([desc],#REF!,3),VLOOKUP([productid],$G$2:$R$1386,8))))</f>
        <v>146</v>
      </c>
      <c r="S6199" s="1" t="e">
        <f>IF([kw in desc]=[kw rough in title],[kw in desc]*1,IFERROR(LEFT([kw_dirty],3)*1,IFERROR(LEFT([kw_dirty],2)*1,"n.a.")))</f>
        <v>#N/A</v>
      </c>
      <c r="T6199" s="1"/>
      <c r="U6199" s="1" t="e">
        <f>VLOOKUP(Tabelle1[[#This Row],[productid]],Tabelle2[#All],2,FALSE)</f>
        <v>#N/A</v>
      </c>
    </row>
    <row r="6200" spans="1:21" hidden="1">
      <c r="A6200" t="s">
        <v>4299</v>
      </c>
      <c r="B6200">
        <v>4215</v>
      </c>
      <c r="C6200">
        <v>289859</v>
      </c>
      <c r="D6200" t="s">
        <v>10144</v>
      </c>
      <c r="E6200" t="s">
        <v>9526</v>
      </c>
      <c r="F6200">
        <v>18406</v>
      </c>
      <c r="G6200">
        <v>1750863</v>
      </c>
      <c r="H6200">
        <f t="shared" si="96"/>
        <v>0</v>
      </c>
      <c r="I6200">
        <f t="array" ref="I6200">MIN(IFERROR(FIND(IstNumbers,A6200),""))</f>
        <v>9</v>
      </c>
      <c r="J6200" s="1" t="e">
        <f>IF([first '# in title]&lt;[pos kw in title],MID([title],[pos kw in title]-6,6),#N/A)</f>
        <v>#N/A</v>
      </c>
      <c r="K6200" s="1" t="e">
        <f>IFERROR(MID(SUBSTITUTE([kw rough in title],",","."),FIND("(",[kw rough in title])+1,20),SUBSTITUTE(IFERROR(MID([kw rough in title],FIND(" ",[kw rough in title])+1,20),[kw rough in title]),",","."))</f>
        <v>#N/A</v>
      </c>
      <c r="L6200" s="1">
        <f>IFERROR(FIND("kW",[desc]),0)</f>
        <v>70</v>
      </c>
      <c r="M6200">
        <f t="array" ref="M6200">MIN(IFERROR(FIND(IstNumbers,E6200),""))</f>
        <v>34</v>
      </c>
      <c r="N6200" s="1" t="str">
        <f>IF([first '# in desc]&lt;[pos kw in desc],MID([desc],[pos kw in desc]-7,7))</f>
        <v xml:space="preserve">­me 42 </v>
      </c>
      <c r="O620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00" s="1" t="str">
        <f>TRIM(IF([first '# in desc]&lt;[pos kw in desc],MID([desc],[pos kw in desc]-6,6),FALSE))</f>
        <v>me 42</v>
      </c>
      <c r="Q6200" s="1" t="b">
        <f>IF(LEN([manuell])=0,IFERROR([kw fine in title]*1,IFERROR(SUMPRODUCT(COUNTIF(IsDigits,MID([kw in desc],ROW($A$1:$A$150),1)))=LEN([kw in desc]),#N/A)),[manuell])</f>
        <v>0</v>
      </c>
      <c r="R6200" s="1" t="str">
        <f>IF([pos kw in title]&gt;0,MID(J6200,#REF!,4),IF([first '# in title]&gt;0,MID([title],[first '# in title],3),IF([first '# in title]&gt;0,MID([desc],#REF!,3),VLOOKUP([productid],$G$2:$R$1386,8))))</f>
        <v xml:space="preserve">42 </v>
      </c>
      <c r="S6200" s="1" t="e">
        <f>IF([kw in desc]=[kw rough in title],[kw in desc]*1,IFERROR(LEFT([kw_dirty],3)*1,IFERROR(LEFT([kw_dirty],2)*1,"n.a.")))</f>
        <v>#N/A</v>
      </c>
      <c r="T6200" s="1"/>
      <c r="U6200" s="1">
        <f>VLOOKUP(Tabelle1[[#This Row],[productid]],Tabelle2[#All],2,FALSE)</f>
        <v>42</v>
      </c>
    </row>
    <row r="6201" spans="1:21">
      <c r="A6201" t="s">
        <v>4446</v>
      </c>
      <c r="B6201">
        <v>3900</v>
      </c>
      <c r="C6201">
        <v>289859</v>
      </c>
      <c r="D6201" t="s">
        <v>10145</v>
      </c>
      <c r="E6201" t="s">
        <v>10146</v>
      </c>
      <c r="F6201">
        <v>18406</v>
      </c>
      <c r="G6201">
        <v>2286143</v>
      </c>
      <c r="H6201">
        <f t="shared" si="96"/>
        <v>0</v>
      </c>
      <c r="I6201">
        <f t="array" ref="I6201">MIN(IFERROR(FIND(IstNumbers,A6201),""))</f>
        <v>17</v>
      </c>
      <c r="J6201" s="1" t="e">
        <f>IF([first '# in title]&lt;[pos kw in title],MID([title],[pos kw in title]-6,6),#N/A)</f>
        <v>#N/A</v>
      </c>
      <c r="K6201" s="1" t="e">
        <f>IFERROR(MID(SUBSTITUTE([kw rough in title],",","."),FIND("(",[kw rough in title])+1,20),SUBSTITUTE(IFERROR(MID([kw rough in title],FIND(" ",[kw rough in title])+1,20),[kw rough in title]),",","."))</f>
        <v>#N/A</v>
      </c>
      <c r="L6201" s="1">
        <f>IFERROR(FIND("kW",[desc]),0)</f>
        <v>0</v>
      </c>
      <c r="M6201">
        <f t="array" ref="M6201">MIN(IFERROR(FIND(IstNumbers,E6201),""))</f>
        <v>33</v>
      </c>
      <c r="N6201" s="1" t="b">
        <f>IF([first '# in desc]&lt;[pos kw in desc],MID([desc],[pos kw in desc]-7,7))</f>
        <v>0</v>
      </c>
      <c r="O62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01" s="1" t="str">
        <f>TRIM(IF([first '# in desc]&lt;[pos kw in desc],MID([desc],[pos kw in desc]-6,6),FALSE))</f>
        <v>FALSCH</v>
      </c>
      <c r="Q6201" s="1" t="b">
        <f>IF(LEN([manuell])=0,IFERROR([kw fine in title]*1,IFERROR(SUMPRODUCT(COUNTIF(IsDigits,MID([kw in desc],ROW($A$1:$A$150),1)))=LEN([kw in desc]),#N/A)),[manuell])</f>
        <v>0</v>
      </c>
      <c r="R6201" s="1" t="str">
        <f>IF([pos kw in title]&gt;0,MID(J6201,#REF!,4),IF([first '# in title]&gt;0,MID([title],[first '# in title],3),IF([first '# in title]&gt;0,MID([desc],#REF!,3),VLOOKUP([productid],$G$2:$R$1386,8))))</f>
        <v>146</v>
      </c>
      <c r="S6201" s="1" t="e">
        <f>IF([kw in desc]=[kw rough in title],[kw in desc]*1,IFERROR(LEFT([kw_dirty],3)*1,IFERROR(LEFT([kw_dirty],2)*1,"n.a.")))</f>
        <v>#N/A</v>
      </c>
      <c r="T6201" s="1"/>
      <c r="U6201" s="1" t="e">
        <f>VLOOKUP(Tabelle1[[#This Row],[productid]],Tabelle2[#All],2,FALSE)</f>
        <v>#N/A</v>
      </c>
    </row>
    <row r="6202" spans="1:21" hidden="1">
      <c r="A6202" t="s">
        <v>4299</v>
      </c>
      <c r="B6202">
        <v>4220</v>
      </c>
      <c r="C6202">
        <v>289859</v>
      </c>
      <c r="D6202" t="s">
        <v>10147</v>
      </c>
      <c r="E6202" t="s">
        <v>9593</v>
      </c>
      <c r="F6202">
        <v>18406</v>
      </c>
      <c r="G6202">
        <v>1750863</v>
      </c>
      <c r="H6202">
        <f t="shared" si="96"/>
        <v>0</v>
      </c>
      <c r="I6202">
        <f t="array" ref="I6202">MIN(IFERROR(FIND(IstNumbers,A6202),""))</f>
        <v>9</v>
      </c>
      <c r="J6202" s="1" t="e">
        <f>IF([first '# in title]&lt;[pos kw in title],MID([title],[pos kw in title]-6,6),#N/A)</f>
        <v>#N/A</v>
      </c>
      <c r="K6202" s="1" t="e">
        <f>IFERROR(MID(SUBSTITUTE([kw rough in title],",","."),FIND("(",[kw rough in title])+1,20),SUBSTITUTE(IFERROR(MID([kw rough in title],FIND(" ",[kw rough in title])+1,20),[kw rough in title]),",","."))</f>
        <v>#N/A</v>
      </c>
      <c r="L6202" s="1">
        <f>IFERROR(FIND("kW",[desc]),0)</f>
        <v>70</v>
      </c>
      <c r="M6202">
        <f t="array" ref="M6202">MIN(IFERROR(FIND(IstNumbers,E6202),""))</f>
        <v>34</v>
      </c>
      <c r="N6202" s="1" t="str">
        <f>IF([first '# in desc]&lt;[pos kw in desc],MID([desc],[pos kw in desc]-7,7))</f>
        <v xml:space="preserve">­me 42 </v>
      </c>
      <c r="O620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02" s="1" t="str">
        <f>TRIM(IF([first '# in desc]&lt;[pos kw in desc],MID([desc],[pos kw in desc]-6,6),FALSE))</f>
        <v>me 42</v>
      </c>
      <c r="Q6202" s="1" t="b">
        <f>IF(LEN([manuell])=0,IFERROR([kw fine in title]*1,IFERROR(SUMPRODUCT(COUNTIF(IsDigits,MID([kw in desc],ROW($A$1:$A$150),1)))=LEN([kw in desc]),#N/A)),[manuell])</f>
        <v>0</v>
      </c>
      <c r="R6202" s="1" t="str">
        <f>IF([pos kw in title]&gt;0,MID(J6202,#REF!,4),IF([first '# in title]&gt;0,MID([title],[first '# in title],3),IF([first '# in title]&gt;0,MID([desc],#REF!,3),VLOOKUP([productid],$G$2:$R$1386,8))))</f>
        <v xml:space="preserve">42 </v>
      </c>
      <c r="S6202" s="1" t="e">
        <f>IF([kw in desc]=[kw rough in title],[kw in desc]*1,IFERROR(LEFT([kw_dirty],3)*1,IFERROR(LEFT([kw_dirty],2)*1,"n.a.")))</f>
        <v>#N/A</v>
      </c>
      <c r="T6202" s="1"/>
      <c r="U6202" s="1">
        <f>VLOOKUP(Tabelle1[[#This Row],[productid]],Tabelle2[#All],2,FALSE)</f>
        <v>42</v>
      </c>
    </row>
    <row r="6203" spans="1:21" hidden="1">
      <c r="A6203" t="s">
        <v>4299</v>
      </c>
      <c r="B6203">
        <v>4220</v>
      </c>
      <c r="C6203">
        <v>289859</v>
      </c>
      <c r="D6203" t="s">
        <v>10148</v>
      </c>
      <c r="E6203" t="s">
        <v>9068</v>
      </c>
      <c r="F6203">
        <v>18406</v>
      </c>
      <c r="G6203">
        <v>1750863</v>
      </c>
      <c r="H6203">
        <f t="shared" si="96"/>
        <v>0</v>
      </c>
      <c r="I6203">
        <f t="array" ref="I6203">MIN(IFERROR(FIND(IstNumbers,A6203),""))</f>
        <v>9</v>
      </c>
      <c r="J6203" s="1" t="e">
        <f>IF([first '# in title]&lt;[pos kw in title],MID([title],[pos kw in title]-6,6),#N/A)</f>
        <v>#N/A</v>
      </c>
      <c r="K6203" s="1" t="e">
        <f>IFERROR(MID(SUBSTITUTE([kw rough in title],",","."),FIND("(",[kw rough in title])+1,20),SUBSTITUTE(IFERROR(MID([kw rough in title],FIND(" ",[kw rough in title])+1,20),[kw rough in title]),",","."))</f>
        <v>#N/A</v>
      </c>
      <c r="L6203" s="1">
        <f>IFERROR(FIND("kW",[desc]),0)</f>
        <v>70</v>
      </c>
      <c r="M6203">
        <f t="array" ref="M6203">MIN(IFERROR(FIND(IstNumbers,E6203),""))</f>
        <v>34</v>
      </c>
      <c r="N6203" s="1" t="str">
        <f>IF([first '# in desc]&lt;[pos kw in desc],MID([desc],[pos kw in desc]-7,7))</f>
        <v xml:space="preserve">­me 42 </v>
      </c>
      <c r="O620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03" s="1" t="str">
        <f>TRIM(IF([first '# in desc]&lt;[pos kw in desc],MID([desc],[pos kw in desc]-6,6),FALSE))</f>
        <v>me 42</v>
      </c>
      <c r="Q6203" s="1" t="b">
        <f>IF(LEN([manuell])=0,IFERROR([kw fine in title]*1,IFERROR(SUMPRODUCT(COUNTIF(IsDigits,MID([kw in desc],ROW($A$1:$A$150),1)))=LEN([kw in desc]),#N/A)),[manuell])</f>
        <v>0</v>
      </c>
      <c r="R6203" s="1" t="str">
        <f>IF([pos kw in title]&gt;0,MID(J6203,#REF!,4),IF([first '# in title]&gt;0,MID([title],[first '# in title],3),IF([first '# in title]&gt;0,MID([desc],#REF!,3),VLOOKUP([productid],$G$2:$R$1386,8))))</f>
        <v xml:space="preserve">42 </v>
      </c>
      <c r="S6203" s="1" t="e">
        <f>IF([kw in desc]=[kw rough in title],[kw in desc]*1,IFERROR(LEFT([kw_dirty],3)*1,IFERROR(LEFT([kw_dirty],2)*1,"n.a.")))</f>
        <v>#N/A</v>
      </c>
      <c r="T6203" s="1"/>
      <c r="U6203" s="1">
        <f>VLOOKUP(Tabelle1[[#This Row],[productid]],Tabelle2[#All],2,FALSE)</f>
        <v>42</v>
      </c>
    </row>
    <row r="6204" spans="1:21" hidden="1">
      <c r="A6204" t="s">
        <v>4299</v>
      </c>
      <c r="B6204">
        <v>4220</v>
      </c>
      <c r="C6204">
        <v>289859</v>
      </c>
      <c r="D6204" t="s">
        <v>10149</v>
      </c>
      <c r="E6204" t="s">
        <v>9578</v>
      </c>
      <c r="F6204">
        <v>18406</v>
      </c>
      <c r="G6204">
        <v>1750863</v>
      </c>
      <c r="H6204">
        <f t="shared" si="96"/>
        <v>0</v>
      </c>
      <c r="I6204">
        <f t="array" ref="I6204">MIN(IFERROR(FIND(IstNumbers,A6204),""))</f>
        <v>9</v>
      </c>
      <c r="J6204" s="1" t="e">
        <f>IF([first '# in title]&lt;[pos kw in title],MID([title],[pos kw in title]-6,6),#N/A)</f>
        <v>#N/A</v>
      </c>
      <c r="K6204" s="1" t="e">
        <f>IFERROR(MID(SUBSTITUTE([kw rough in title],",","."),FIND("(",[kw rough in title])+1,20),SUBSTITUTE(IFERROR(MID([kw rough in title],FIND(" ",[kw rough in title])+1,20),[kw rough in title]),",","."))</f>
        <v>#N/A</v>
      </c>
      <c r="L6204" s="1">
        <f>IFERROR(FIND("kW",[desc]),0)</f>
        <v>70</v>
      </c>
      <c r="M6204">
        <f t="array" ref="M6204">MIN(IFERROR(FIND(IstNumbers,E6204),""))</f>
        <v>34</v>
      </c>
      <c r="N6204" s="1" t="str">
        <f>IF([first '# in desc]&lt;[pos kw in desc],MID([desc],[pos kw in desc]-7,7))</f>
        <v xml:space="preserve">­me 42 </v>
      </c>
      <c r="O620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04" s="1" t="str">
        <f>TRIM(IF([first '# in desc]&lt;[pos kw in desc],MID([desc],[pos kw in desc]-6,6),FALSE))</f>
        <v>me 42</v>
      </c>
      <c r="Q6204" s="1" t="b">
        <f>IF(LEN([manuell])=0,IFERROR([kw fine in title]*1,IFERROR(SUMPRODUCT(COUNTIF(IsDigits,MID([kw in desc],ROW($A$1:$A$150),1)))=LEN([kw in desc]),#N/A)),[manuell])</f>
        <v>0</v>
      </c>
      <c r="R6204" s="1" t="str">
        <f>IF([pos kw in title]&gt;0,MID(J6204,#REF!,4),IF([first '# in title]&gt;0,MID([title],[first '# in title],3),IF([first '# in title]&gt;0,MID([desc],#REF!,3),VLOOKUP([productid],$G$2:$R$1386,8))))</f>
        <v xml:space="preserve">42 </v>
      </c>
      <c r="S6204" s="1" t="e">
        <f>IF([kw in desc]=[kw rough in title],[kw in desc]*1,IFERROR(LEFT([kw_dirty],3)*1,IFERROR(LEFT([kw_dirty],2)*1,"n.a.")))</f>
        <v>#N/A</v>
      </c>
      <c r="T6204" s="1"/>
      <c r="U6204" s="1">
        <f>VLOOKUP(Tabelle1[[#This Row],[productid]],Tabelle2[#All],2,FALSE)</f>
        <v>42</v>
      </c>
    </row>
    <row r="6205" spans="1:21" hidden="1">
      <c r="A6205" t="s">
        <v>4299</v>
      </c>
      <c r="B6205">
        <v>4220</v>
      </c>
      <c r="C6205">
        <v>289859</v>
      </c>
      <c r="D6205" t="s">
        <v>10150</v>
      </c>
      <c r="E6205" t="s">
        <v>9583</v>
      </c>
      <c r="F6205">
        <v>18406</v>
      </c>
      <c r="G6205">
        <v>1750863</v>
      </c>
      <c r="H6205">
        <f t="shared" si="96"/>
        <v>0</v>
      </c>
      <c r="I6205">
        <f t="array" ref="I6205">MIN(IFERROR(FIND(IstNumbers,A6205),""))</f>
        <v>9</v>
      </c>
      <c r="J6205" s="1" t="e">
        <f>IF([first '# in title]&lt;[pos kw in title],MID([title],[pos kw in title]-6,6),#N/A)</f>
        <v>#N/A</v>
      </c>
      <c r="K6205" s="1" t="e">
        <f>IFERROR(MID(SUBSTITUTE([kw rough in title],",","."),FIND("(",[kw rough in title])+1,20),SUBSTITUTE(IFERROR(MID([kw rough in title],FIND(" ",[kw rough in title])+1,20),[kw rough in title]),",","."))</f>
        <v>#N/A</v>
      </c>
      <c r="L6205" s="1">
        <f>IFERROR(FIND("kW",[desc]),0)</f>
        <v>70</v>
      </c>
      <c r="M6205">
        <f t="array" ref="M6205">MIN(IFERROR(FIND(IstNumbers,E6205),""))</f>
        <v>34</v>
      </c>
      <c r="N6205" s="1" t="str">
        <f>IF([first '# in desc]&lt;[pos kw in desc],MID([desc],[pos kw in desc]-7,7))</f>
        <v xml:space="preserve">­me 42 </v>
      </c>
      <c r="O620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05" s="1" t="str">
        <f>TRIM(IF([first '# in desc]&lt;[pos kw in desc],MID([desc],[pos kw in desc]-6,6),FALSE))</f>
        <v>me 42</v>
      </c>
      <c r="Q6205" s="1" t="b">
        <f>IF(LEN([manuell])=0,IFERROR([kw fine in title]*1,IFERROR(SUMPRODUCT(COUNTIF(IsDigits,MID([kw in desc],ROW($A$1:$A$150),1)))=LEN([kw in desc]),#N/A)),[manuell])</f>
        <v>0</v>
      </c>
      <c r="R6205" s="1" t="str">
        <f>IF([pos kw in title]&gt;0,MID(J6205,#REF!,4),IF([first '# in title]&gt;0,MID([title],[first '# in title],3),IF([first '# in title]&gt;0,MID([desc],#REF!,3),VLOOKUP([productid],$G$2:$R$1386,8))))</f>
        <v xml:space="preserve">42 </v>
      </c>
      <c r="S6205" s="1" t="e">
        <f>IF([kw in desc]=[kw rough in title],[kw in desc]*1,IFERROR(LEFT([kw_dirty],3)*1,IFERROR(LEFT([kw_dirty],2)*1,"n.a.")))</f>
        <v>#N/A</v>
      </c>
      <c r="T6205" s="1"/>
      <c r="U6205" s="1">
        <f>VLOOKUP(Tabelle1[[#This Row],[productid]],Tabelle2[#All],2,FALSE)</f>
        <v>42</v>
      </c>
    </row>
    <row r="6206" spans="1:21" hidden="1">
      <c r="A6206" t="s">
        <v>4299</v>
      </c>
      <c r="B6206">
        <v>4220</v>
      </c>
      <c r="C6206">
        <v>289859</v>
      </c>
      <c r="D6206" t="s">
        <v>10151</v>
      </c>
      <c r="E6206" t="s">
        <v>9588</v>
      </c>
      <c r="F6206">
        <v>18406</v>
      </c>
      <c r="G6206">
        <v>1750863</v>
      </c>
      <c r="H6206">
        <f t="shared" si="96"/>
        <v>0</v>
      </c>
      <c r="I6206">
        <f t="array" ref="I6206">MIN(IFERROR(FIND(IstNumbers,A6206),""))</f>
        <v>9</v>
      </c>
      <c r="J6206" s="1" t="e">
        <f>IF([first '# in title]&lt;[pos kw in title],MID([title],[pos kw in title]-6,6),#N/A)</f>
        <v>#N/A</v>
      </c>
      <c r="K6206" s="1" t="e">
        <f>IFERROR(MID(SUBSTITUTE([kw rough in title],",","."),FIND("(",[kw rough in title])+1,20),SUBSTITUTE(IFERROR(MID([kw rough in title],FIND(" ",[kw rough in title])+1,20),[kw rough in title]),",","."))</f>
        <v>#N/A</v>
      </c>
      <c r="L6206" s="1">
        <f>IFERROR(FIND("kW",[desc]),0)</f>
        <v>70</v>
      </c>
      <c r="M6206">
        <f t="array" ref="M6206">MIN(IFERROR(FIND(IstNumbers,E6206),""))</f>
        <v>34</v>
      </c>
      <c r="N6206" s="1" t="str">
        <f>IF([first '# in desc]&lt;[pos kw in desc],MID([desc],[pos kw in desc]-7,7))</f>
        <v xml:space="preserve">­me 42 </v>
      </c>
      <c r="O620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06" s="1" t="str">
        <f>TRIM(IF([first '# in desc]&lt;[pos kw in desc],MID([desc],[pos kw in desc]-6,6),FALSE))</f>
        <v>me 42</v>
      </c>
      <c r="Q6206" s="1" t="b">
        <f>IF(LEN([manuell])=0,IFERROR([kw fine in title]*1,IFERROR(SUMPRODUCT(COUNTIF(IsDigits,MID([kw in desc],ROW($A$1:$A$150),1)))=LEN([kw in desc]),#N/A)),[manuell])</f>
        <v>0</v>
      </c>
      <c r="R6206" s="1" t="str">
        <f>IF([pos kw in title]&gt;0,MID(J6206,#REF!,4),IF([first '# in title]&gt;0,MID([title],[first '# in title],3),IF([first '# in title]&gt;0,MID([desc],#REF!,3),VLOOKUP([productid],$G$2:$R$1386,8))))</f>
        <v xml:space="preserve">42 </v>
      </c>
      <c r="S6206" s="1" t="e">
        <f>IF([kw in desc]=[kw rough in title],[kw in desc]*1,IFERROR(LEFT([kw_dirty],3)*1,IFERROR(LEFT([kw_dirty],2)*1,"n.a.")))</f>
        <v>#N/A</v>
      </c>
      <c r="T6206" s="1"/>
      <c r="U6206" s="1">
        <f>VLOOKUP(Tabelle1[[#This Row],[productid]],Tabelle2[#All],2,FALSE)</f>
        <v>42</v>
      </c>
    </row>
    <row r="6207" spans="1:21" hidden="1">
      <c r="A6207" t="s">
        <v>4299</v>
      </c>
      <c r="B6207">
        <v>4225</v>
      </c>
      <c r="C6207">
        <v>289859</v>
      </c>
      <c r="D6207" t="s">
        <v>10152</v>
      </c>
      <c r="E6207" t="s">
        <v>9598</v>
      </c>
      <c r="F6207">
        <v>18406</v>
      </c>
      <c r="G6207">
        <v>1750863</v>
      </c>
      <c r="H6207">
        <f t="shared" si="96"/>
        <v>0</v>
      </c>
      <c r="I6207">
        <f t="array" ref="I6207">MIN(IFERROR(FIND(IstNumbers,A6207),""))</f>
        <v>9</v>
      </c>
      <c r="J6207" s="1" t="e">
        <f>IF([first '# in title]&lt;[pos kw in title],MID([title],[pos kw in title]-6,6),#N/A)</f>
        <v>#N/A</v>
      </c>
      <c r="K6207" s="1" t="e">
        <f>IFERROR(MID(SUBSTITUTE([kw rough in title],",","."),FIND("(",[kw rough in title])+1,20),SUBSTITUTE(IFERROR(MID([kw rough in title],FIND(" ",[kw rough in title])+1,20),[kw rough in title]),",","."))</f>
        <v>#N/A</v>
      </c>
      <c r="L6207" s="1">
        <f>IFERROR(FIND("kW",[desc]),0)</f>
        <v>70</v>
      </c>
      <c r="M6207">
        <f t="array" ref="M6207">MIN(IFERROR(FIND(IstNumbers,E6207),""))</f>
        <v>34</v>
      </c>
      <c r="N6207" s="1" t="str">
        <f>IF([first '# in desc]&lt;[pos kw in desc],MID([desc],[pos kw in desc]-7,7))</f>
        <v xml:space="preserve">­me 42 </v>
      </c>
      <c r="O620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07" s="1" t="str">
        <f>TRIM(IF([first '# in desc]&lt;[pos kw in desc],MID([desc],[pos kw in desc]-6,6),FALSE))</f>
        <v>me 42</v>
      </c>
      <c r="Q6207" s="1" t="b">
        <f>IF(LEN([manuell])=0,IFERROR([kw fine in title]*1,IFERROR(SUMPRODUCT(COUNTIF(IsDigits,MID([kw in desc],ROW($A$1:$A$150),1)))=LEN([kw in desc]),#N/A)),[manuell])</f>
        <v>0</v>
      </c>
      <c r="R6207" s="1" t="str">
        <f>IF([pos kw in title]&gt;0,MID(J6207,#REF!,4),IF([first '# in title]&gt;0,MID([title],[first '# in title],3),IF([first '# in title]&gt;0,MID([desc],#REF!,3),VLOOKUP([productid],$G$2:$R$1386,8))))</f>
        <v xml:space="preserve">42 </v>
      </c>
      <c r="S6207" s="1" t="e">
        <f>IF([kw in desc]=[kw rough in title],[kw in desc]*1,IFERROR(LEFT([kw_dirty],3)*1,IFERROR(LEFT([kw_dirty],2)*1,"n.a.")))</f>
        <v>#N/A</v>
      </c>
      <c r="T6207" s="1"/>
      <c r="U6207" s="1">
        <f>VLOOKUP(Tabelle1[[#This Row],[productid]],Tabelle2[#All],2,FALSE)</f>
        <v>42</v>
      </c>
    </row>
    <row r="6208" spans="1:21" hidden="1">
      <c r="A6208" t="s">
        <v>4299</v>
      </c>
      <c r="B6208">
        <v>4225</v>
      </c>
      <c r="C6208">
        <v>289859</v>
      </c>
      <c r="D6208" t="s">
        <v>10153</v>
      </c>
      <c r="E6208" t="s">
        <v>9603</v>
      </c>
      <c r="F6208">
        <v>18406</v>
      </c>
      <c r="G6208">
        <v>1750863</v>
      </c>
      <c r="H6208">
        <f t="shared" si="96"/>
        <v>0</v>
      </c>
      <c r="I6208">
        <f t="array" ref="I6208">MIN(IFERROR(FIND(IstNumbers,A6208),""))</f>
        <v>9</v>
      </c>
      <c r="J6208" s="1" t="e">
        <f>IF([first '# in title]&lt;[pos kw in title],MID([title],[pos kw in title]-6,6),#N/A)</f>
        <v>#N/A</v>
      </c>
      <c r="K6208" s="1" t="e">
        <f>IFERROR(MID(SUBSTITUTE([kw rough in title],",","."),FIND("(",[kw rough in title])+1,20),SUBSTITUTE(IFERROR(MID([kw rough in title],FIND(" ",[kw rough in title])+1,20),[kw rough in title]),",","."))</f>
        <v>#N/A</v>
      </c>
      <c r="L6208" s="1">
        <f>IFERROR(FIND("kW",[desc]),0)</f>
        <v>70</v>
      </c>
      <c r="M6208">
        <f t="array" ref="M6208">MIN(IFERROR(FIND(IstNumbers,E6208),""))</f>
        <v>34</v>
      </c>
      <c r="N6208" s="1" t="str">
        <f>IF([first '# in desc]&lt;[pos kw in desc],MID([desc],[pos kw in desc]-7,7))</f>
        <v xml:space="preserve">­me 42 </v>
      </c>
      <c r="O620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08" s="1" t="str">
        <f>TRIM(IF([first '# in desc]&lt;[pos kw in desc],MID([desc],[pos kw in desc]-6,6),FALSE))</f>
        <v>me 42</v>
      </c>
      <c r="Q6208" s="1" t="b">
        <f>IF(LEN([manuell])=0,IFERROR([kw fine in title]*1,IFERROR(SUMPRODUCT(COUNTIF(IsDigits,MID([kw in desc],ROW($A$1:$A$150),1)))=LEN([kw in desc]),#N/A)),[manuell])</f>
        <v>0</v>
      </c>
      <c r="R6208" s="1" t="str">
        <f>IF([pos kw in title]&gt;0,MID(J6208,#REF!,4),IF([first '# in title]&gt;0,MID([title],[first '# in title],3),IF([first '# in title]&gt;0,MID([desc],#REF!,3),VLOOKUP([productid],$G$2:$R$1386,8))))</f>
        <v xml:space="preserve">42 </v>
      </c>
      <c r="S6208" s="1" t="e">
        <f>IF([kw in desc]=[kw rough in title],[kw in desc]*1,IFERROR(LEFT([kw_dirty],3)*1,IFERROR(LEFT([kw_dirty],2)*1,"n.a.")))</f>
        <v>#N/A</v>
      </c>
      <c r="T6208" s="1"/>
      <c r="U6208" s="1">
        <f>VLOOKUP(Tabelle1[[#This Row],[productid]],Tabelle2[#All],2,FALSE)</f>
        <v>42</v>
      </c>
    </row>
    <row r="6209" spans="1:21">
      <c r="A6209" t="s">
        <v>4614</v>
      </c>
      <c r="B6209">
        <v>3900</v>
      </c>
      <c r="C6209">
        <v>289859</v>
      </c>
      <c r="D6209" t="s">
        <v>10154</v>
      </c>
      <c r="E6209" t="s">
        <v>10155</v>
      </c>
      <c r="F6209">
        <v>18406</v>
      </c>
      <c r="G6209">
        <v>2286143</v>
      </c>
      <c r="H6209">
        <f t="shared" si="96"/>
        <v>0</v>
      </c>
      <c r="I6209">
        <f t="array" ref="I6209">MIN(IFERROR(FIND(IstNumbers,A6209),""))</f>
        <v>18</v>
      </c>
      <c r="J6209" s="1" t="e">
        <f>IF([first '# in title]&lt;[pos kw in title],MID([title],[pos kw in title]-6,6),#N/A)</f>
        <v>#N/A</v>
      </c>
      <c r="K6209" s="1" t="e">
        <f>IFERROR(MID(SUBSTITUTE([kw rough in title],",","."),FIND("(",[kw rough in title])+1,20),SUBSTITUTE(IFERROR(MID([kw rough in title],FIND(" ",[kw rough in title])+1,20),[kw rough in title]),",","."))</f>
        <v>#N/A</v>
      </c>
      <c r="L6209" s="1">
        <f>IFERROR(FIND("kW",[desc]),0)</f>
        <v>0</v>
      </c>
      <c r="M6209">
        <f t="array" ref="M6209">MIN(IFERROR(FIND(IstNumbers,E6209),""))</f>
        <v>33</v>
      </c>
      <c r="N6209" s="1" t="b">
        <f>IF([first '# in desc]&lt;[pos kw in desc],MID([desc],[pos kw in desc]-7,7))</f>
        <v>0</v>
      </c>
      <c r="O62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09" s="1" t="str">
        <f>TRIM(IF([first '# in desc]&lt;[pos kw in desc],MID([desc],[pos kw in desc]-6,6),FALSE))</f>
        <v>FALSCH</v>
      </c>
      <c r="Q6209" s="1" t="b">
        <f>IF(LEN([manuell])=0,IFERROR([kw fine in title]*1,IFERROR(SUMPRODUCT(COUNTIF(IsDigits,MID([kw in desc],ROW($A$1:$A$150),1)))=LEN([kw in desc]),#N/A)),[manuell])</f>
        <v>0</v>
      </c>
      <c r="R6209" s="1" t="str">
        <f>IF([pos kw in title]&gt;0,MID(J6209,#REF!,4),IF([first '# in title]&gt;0,MID([title],[first '# in title],3),IF([first '# in title]&gt;0,MID([desc],#REF!,3),VLOOKUP([productid],$G$2:$R$1386,8))))</f>
        <v>146</v>
      </c>
      <c r="S6209" s="1" t="e">
        <f>IF([kw in desc]=[kw rough in title],[kw in desc]*1,IFERROR(LEFT([kw_dirty],3)*1,IFERROR(LEFT([kw_dirty],2)*1,"n.a.")))</f>
        <v>#N/A</v>
      </c>
      <c r="T6209" s="1"/>
      <c r="U6209" s="1" t="e">
        <f>VLOOKUP(Tabelle1[[#This Row],[productid]],Tabelle2[#All],2,FALSE)</f>
        <v>#N/A</v>
      </c>
    </row>
    <row r="6210" spans="1:21">
      <c r="A6210" t="s">
        <v>4614</v>
      </c>
      <c r="B6210">
        <v>3905</v>
      </c>
      <c r="C6210">
        <v>289859</v>
      </c>
      <c r="D6210" t="s">
        <v>10156</v>
      </c>
      <c r="E6210" t="s">
        <v>10157</v>
      </c>
      <c r="F6210">
        <v>18406</v>
      </c>
      <c r="G6210">
        <v>2286143</v>
      </c>
      <c r="H6210">
        <f t="shared" si="96"/>
        <v>0</v>
      </c>
      <c r="I6210">
        <f t="array" ref="I6210">MIN(IFERROR(FIND(IstNumbers,A6210),""))</f>
        <v>18</v>
      </c>
      <c r="J6210" s="1" t="e">
        <f>IF([first '# in title]&lt;[pos kw in title],MID([title],[pos kw in title]-6,6),#N/A)</f>
        <v>#N/A</v>
      </c>
      <c r="K6210" s="1" t="e">
        <f>IFERROR(MID(SUBSTITUTE([kw rough in title],",","."),FIND("(",[kw rough in title])+1,20),SUBSTITUTE(IFERROR(MID([kw rough in title],FIND(" ",[kw rough in title])+1,20),[kw rough in title]),",","."))</f>
        <v>#N/A</v>
      </c>
      <c r="L6210" s="1">
        <f>IFERROR(FIND("kW",[desc]),0)</f>
        <v>0</v>
      </c>
      <c r="M6210">
        <f t="array" ref="M6210">MIN(IFERROR(FIND(IstNumbers,E6210),""))</f>
        <v>33</v>
      </c>
      <c r="N6210" s="1" t="b">
        <f>IF([first '# in desc]&lt;[pos kw in desc],MID([desc],[pos kw in desc]-7,7))</f>
        <v>0</v>
      </c>
      <c r="O62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10" s="1" t="str">
        <f>TRIM(IF([first '# in desc]&lt;[pos kw in desc],MID([desc],[pos kw in desc]-6,6),FALSE))</f>
        <v>FALSCH</v>
      </c>
      <c r="Q6210" s="1" t="b">
        <f>IF(LEN([manuell])=0,IFERROR([kw fine in title]*1,IFERROR(SUMPRODUCT(COUNTIF(IsDigits,MID([kw in desc],ROW($A$1:$A$150),1)))=LEN([kw in desc]),#N/A)),[manuell])</f>
        <v>0</v>
      </c>
      <c r="R6210" s="1" t="str">
        <f>IF([pos kw in title]&gt;0,MID(J6210,#REF!,4),IF([first '# in title]&gt;0,MID([title],[first '# in title],3),IF([first '# in title]&gt;0,MID([desc],#REF!,3),VLOOKUP([productid],$G$2:$R$1386,8))))</f>
        <v>146</v>
      </c>
      <c r="S6210" s="1" t="e">
        <f>IF([kw in desc]=[kw rough in title],[kw in desc]*1,IFERROR(LEFT([kw_dirty],3)*1,IFERROR(LEFT([kw_dirty],2)*1,"n.a.")))</f>
        <v>#N/A</v>
      </c>
      <c r="T6210" s="1"/>
      <c r="U6210" s="1" t="e">
        <f>VLOOKUP(Tabelle1[[#This Row],[productid]],Tabelle2[#All],2,FALSE)</f>
        <v>#N/A</v>
      </c>
    </row>
    <row r="6211" spans="1:21">
      <c r="A6211" t="s">
        <v>4614</v>
      </c>
      <c r="B6211">
        <v>3905</v>
      </c>
      <c r="C6211">
        <v>289859</v>
      </c>
      <c r="D6211" t="s">
        <v>10158</v>
      </c>
      <c r="E6211" t="s">
        <v>10159</v>
      </c>
      <c r="F6211">
        <v>18406</v>
      </c>
      <c r="G6211">
        <v>2286143</v>
      </c>
      <c r="H6211">
        <f t="shared" si="96"/>
        <v>0</v>
      </c>
      <c r="I6211">
        <f t="array" ref="I6211">MIN(IFERROR(FIND(IstNumbers,A6211),""))</f>
        <v>18</v>
      </c>
      <c r="J6211" s="1" t="e">
        <f>IF([first '# in title]&lt;[pos kw in title],MID([title],[pos kw in title]-6,6),#N/A)</f>
        <v>#N/A</v>
      </c>
      <c r="K6211" s="1" t="e">
        <f>IFERROR(MID(SUBSTITUTE([kw rough in title],",","."),FIND("(",[kw rough in title])+1,20),SUBSTITUTE(IFERROR(MID([kw rough in title],FIND(" ",[kw rough in title])+1,20),[kw rough in title]),",","."))</f>
        <v>#N/A</v>
      </c>
      <c r="L6211" s="1">
        <f>IFERROR(FIND("kW",[desc]),0)</f>
        <v>0</v>
      </c>
      <c r="M6211">
        <f t="array" ref="M6211">MIN(IFERROR(FIND(IstNumbers,E6211),""))</f>
        <v>33</v>
      </c>
      <c r="N6211" s="1" t="b">
        <f>IF([first '# in desc]&lt;[pos kw in desc],MID([desc],[pos kw in desc]-7,7))</f>
        <v>0</v>
      </c>
      <c r="O62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11" s="1" t="str">
        <f>TRIM(IF([first '# in desc]&lt;[pos kw in desc],MID([desc],[pos kw in desc]-6,6),FALSE))</f>
        <v>FALSCH</v>
      </c>
      <c r="Q6211" s="1" t="b">
        <f>IF(LEN([manuell])=0,IFERROR([kw fine in title]*1,IFERROR(SUMPRODUCT(COUNTIF(IsDigits,MID([kw in desc],ROW($A$1:$A$150),1)))=LEN([kw in desc]),#N/A)),[manuell])</f>
        <v>0</v>
      </c>
      <c r="R6211" s="1" t="str">
        <f>IF([pos kw in title]&gt;0,MID(J6211,#REF!,4),IF([first '# in title]&gt;0,MID([title],[first '# in title],3),IF([first '# in title]&gt;0,MID([desc],#REF!,3),VLOOKUP([productid],$G$2:$R$1386,8))))</f>
        <v>146</v>
      </c>
      <c r="S6211" s="1" t="e">
        <f>IF([kw in desc]=[kw rough in title],[kw in desc]*1,IFERROR(LEFT([kw_dirty],3)*1,IFERROR(LEFT([kw_dirty],2)*1,"n.a.")))</f>
        <v>#N/A</v>
      </c>
      <c r="T6211" s="1"/>
      <c r="U6211" s="1" t="e">
        <f>VLOOKUP(Tabelle1[[#This Row],[productid]],Tabelle2[#All],2,FALSE)</f>
        <v>#N/A</v>
      </c>
    </row>
    <row r="6212" spans="1:21">
      <c r="A6212" t="s">
        <v>4614</v>
      </c>
      <c r="B6212">
        <v>3905</v>
      </c>
      <c r="C6212">
        <v>289859</v>
      </c>
      <c r="D6212" t="s">
        <v>10160</v>
      </c>
      <c r="E6212" t="s">
        <v>10161</v>
      </c>
      <c r="F6212">
        <v>18406</v>
      </c>
      <c r="G6212">
        <v>2286143</v>
      </c>
      <c r="H6212">
        <f t="shared" ref="H6212:H6275" si="97">IFERROR(FIND("kW",A6212),0)</f>
        <v>0</v>
      </c>
      <c r="I6212">
        <f t="array" ref="I6212">MIN(IFERROR(FIND(IstNumbers,A6212),""))</f>
        <v>18</v>
      </c>
      <c r="J6212" s="1" t="e">
        <f>IF([first '# in title]&lt;[pos kw in title],MID([title],[pos kw in title]-6,6),#N/A)</f>
        <v>#N/A</v>
      </c>
      <c r="K6212" s="1" t="e">
        <f>IFERROR(MID(SUBSTITUTE([kw rough in title],",","."),FIND("(",[kw rough in title])+1,20),SUBSTITUTE(IFERROR(MID([kw rough in title],FIND(" ",[kw rough in title])+1,20),[kw rough in title]),",","."))</f>
        <v>#N/A</v>
      </c>
      <c r="L6212" s="1">
        <f>IFERROR(FIND("kW",[desc]),0)</f>
        <v>0</v>
      </c>
      <c r="M6212">
        <f t="array" ref="M6212">MIN(IFERROR(FIND(IstNumbers,E6212),""))</f>
        <v>33</v>
      </c>
      <c r="N6212" s="1" t="b">
        <f>IF([first '# in desc]&lt;[pos kw in desc],MID([desc],[pos kw in desc]-7,7))</f>
        <v>0</v>
      </c>
      <c r="O62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12" s="1" t="str">
        <f>TRIM(IF([first '# in desc]&lt;[pos kw in desc],MID([desc],[pos kw in desc]-6,6),FALSE))</f>
        <v>FALSCH</v>
      </c>
      <c r="Q6212" s="1" t="b">
        <f>IF(LEN([manuell])=0,IFERROR([kw fine in title]*1,IFERROR(SUMPRODUCT(COUNTIF(IsDigits,MID([kw in desc],ROW($A$1:$A$150),1)))=LEN([kw in desc]),#N/A)),[manuell])</f>
        <v>0</v>
      </c>
      <c r="R6212" s="1" t="str">
        <f>IF([pos kw in title]&gt;0,MID(J6212,#REF!,4),IF([first '# in title]&gt;0,MID([title],[first '# in title],3),IF([first '# in title]&gt;0,MID([desc],#REF!,3),VLOOKUP([productid],$G$2:$R$1386,8))))</f>
        <v>146</v>
      </c>
      <c r="S6212" s="1" t="e">
        <f>IF([kw in desc]=[kw rough in title],[kw in desc]*1,IFERROR(LEFT([kw_dirty],3)*1,IFERROR(LEFT([kw_dirty],2)*1,"n.a.")))</f>
        <v>#N/A</v>
      </c>
      <c r="T6212" s="1"/>
      <c r="U6212" s="1" t="e">
        <f>VLOOKUP(Tabelle1[[#This Row],[productid]],Tabelle2[#All],2,FALSE)</f>
        <v>#N/A</v>
      </c>
    </row>
    <row r="6213" spans="1:21">
      <c r="A6213" t="s">
        <v>4614</v>
      </c>
      <c r="B6213">
        <v>3905</v>
      </c>
      <c r="C6213">
        <v>289859</v>
      </c>
      <c r="D6213" t="s">
        <v>10162</v>
      </c>
      <c r="E6213" t="s">
        <v>10163</v>
      </c>
      <c r="F6213">
        <v>18406</v>
      </c>
      <c r="G6213">
        <v>2286143</v>
      </c>
      <c r="H6213">
        <f t="shared" si="97"/>
        <v>0</v>
      </c>
      <c r="I6213">
        <f t="array" ref="I6213">MIN(IFERROR(FIND(IstNumbers,A6213),""))</f>
        <v>18</v>
      </c>
      <c r="J6213" s="1" t="e">
        <f>IF([first '# in title]&lt;[pos kw in title],MID([title],[pos kw in title]-6,6),#N/A)</f>
        <v>#N/A</v>
      </c>
      <c r="K6213" s="1" t="e">
        <f>IFERROR(MID(SUBSTITUTE([kw rough in title],",","."),FIND("(",[kw rough in title])+1,20),SUBSTITUTE(IFERROR(MID([kw rough in title],FIND(" ",[kw rough in title])+1,20),[kw rough in title]),",","."))</f>
        <v>#N/A</v>
      </c>
      <c r="L6213" s="1">
        <f>IFERROR(FIND("kW",[desc]),0)</f>
        <v>0</v>
      </c>
      <c r="M6213">
        <f t="array" ref="M6213">MIN(IFERROR(FIND(IstNumbers,E6213),""))</f>
        <v>33</v>
      </c>
      <c r="N6213" s="1" t="b">
        <f>IF([first '# in desc]&lt;[pos kw in desc],MID([desc],[pos kw in desc]-7,7))</f>
        <v>0</v>
      </c>
      <c r="O62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13" s="1" t="str">
        <f>TRIM(IF([first '# in desc]&lt;[pos kw in desc],MID([desc],[pos kw in desc]-6,6),FALSE))</f>
        <v>FALSCH</v>
      </c>
      <c r="Q6213" s="1" t="b">
        <f>IF(LEN([manuell])=0,IFERROR([kw fine in title]*1,IFERROR(SUMPRODUCT(COUNTIF(IsDigits,MID([kw in desc],ROW($A$1:$A$150),1)))=LEN([kw in desc]),#N/A)),[manuell])</f>
        <v>0</v>
      </c>
      <c r="R6213" s="1" t="str">
        <f>IF([pos kw in title]&gt;0,MID(J6213,#REF!,4),IF([first '# in title]&gt;0,MID([title],[first '# in title],3),IF([first '# in title]&gt;0,MID([desc],#REF!,3),VLOOKUP([productid],$G$2:$R$1386,8))))</f>
        <v>146</v>
      </c>
      <c r="S6213" s="1" t="e">
        <f>IF([kw in desc]=[kw rough in title],[kw in desc]*1,IFERROR(LEFT([kw_dirty],3)*1,IFERROR(LEFT([kw_dirty],2)*1,"n.a.")))</f>
        <v>#N/A</v>
      </c>
      <c r="T6213" s="1"/>
      <c r="U6213" s="1" t="e">
        <f>VLOOKUP(Tabelle1[[#This Row],[productid]],Tabelle2[#All],2,FALSE)</f>
        <v>#N/A</v>
      </c>
    </row>
    <row r="6214" spans="1:21">
      <c r="A6214" t="s">
        <v>4614</v>
      </c>
      <c r="B6214">
        <v>3909</v>
      </c>
      <c r="C6214">
        <v>289859</v>
      </c>
      <c r="D6214" t="s">
        <v>10164</v>
      </c>
      <c r="E6214" t="s">
        <v>10165</v>
      </c>
      <c r="F6214">
        <v>18406</v>
      </c>
      <c r="G6214">
        <v>2286143</v>
      </c>
      <c r="H6214">
        <f t="shared" si="97"/>
        <v>0</v>
      </c>
      <c r="I6214">
        <f t="array" ref="I6214">MIN(IFERROR(FIND(IstNumbers,A6214),""))</f>
        <v>18</v>
      </c>
      <c r="J6214" s="1" t="e">
        <f>IF([first '# in title]&lt;[pos kw in title],MID([title],[pos kw in title]-6,6),#N/A)</f>
        <v>#N/A</v>
      </c>
      <c r="K6214" s="1" t="e">
        <f>IFERROR(MID(SUBSTITUTE([kw rough in title],",","."),FIND("(",[kw rough in title])+1,20),SUBSTITUTE(IFERROR(MID([kw rough in title],FIND(" ",[kw rough in title])+1,20),[kw rough in title]),",","."))</f>
        <v>#N/A</v>
      </c>
      <c r="L6214" s="1">
        <f>IFERROR(FIND("kW",[desc]),0)</f>
        <v>0</v>
      </c>
      <c r="M6214">
        <f t="array" ref="M6214">MIN(IFERROR(FIND(IstNumbers,E6214),""))</f>
        <v>18</v>
      </c>
      <c r="N6214" s="1" t="b">
        <f>IF([first '# in desc]&lt;[pos kw in desc],MID([desc],[pos kw in desc]-7,7))</f>
        <v>0</v>
      </c>
      <c r="O62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14" s="1" t="str">
        <f>TRIM(IF([first '# in desc]&lt;[pos kw in desc],MID([desc],[pos kw in desc]-6,6),FALSE))</f>
        <v>FALSCH</v>
      </c>
      <c r="Q6214" s="1" t="b">
        <f>IF(LEN([manuell])=0,IFERROR([kw fine in title]*1,IFERROR(SUMPRODUCT(COUNTIF(IsDigits,MID([kw in desc],ROW($A$1:$A$150),1)))=LEN([kw in desc]),#N/A)),[manuell])</f>
        <v>0</v>
      </c>
      <c r="R6214" s="1" t="str">
        <f>IF([pos kw in title]&gt;0,MID(J6214,#REF!,4),IF([first '# in title]&gt;0,MID([title],[first '# in title],3),IF([first '# in title]&gt;0,MID([desc],#REF!,3),VLOOKUP([productid],$G$2:$R$1386,8))))</f>
        <v>146</v>
      </c>
      <c r="S6214" s="1" t="e">
        <f>IF([kw in desc]=[kw rough in title],[kw in desc]*1,IFERROR(LEFT([kw_dirty],3)*1,IFERROR(LEFT([kw_dirty],2)*1,"n.a.")))</f>
        <v>#N/A</v>
      </c>
      <c r="T6214" s="1"/>
      <c r="U6214" s="1" t="e">
        <f>VLOOKUP(Tabelle1[[#This Row],[productid]],Tabelle2[#All],2,FALSE)</f>
        <v>#N/A</v>
      </c>
    </row>
    <row r="6215" spans="1:21">
      <c r="A6215" t="s">
        <v>4614</v>
      </c>
      <c r="B6215">
        <v>3909</v>
      </c>
      <c r="C6215">
        <v>289859</v>
      </c>
      <c r="D6215" t="s">
        <v>10166</v>
      </c>
      <c r="E6215" t="s">
        <v>10167</v>
      </c>
      <c r="F6215">
        <v>18406</v>
      </c>
      <c r="G6215">
        <v>2286143</v>
      </c>
      <c r="H6215">
        <f t="shared" si="97"/>
        <v>0</v>
      </c>
      <c r="I6215">
        <f t="array" ref="I6215">MIN(IFERROR(FIND(IstNumbers,A6215),""))</f>
        <v>18</v>
      </c>
      <c r="J6215" s="1" t="e">
        <f>IF([first '# in title]&lt;[pos kw in title],MID([title],[pos kw in title]-6,6),#N/A)</f>
        <v>#N/A</v>
      </c>
      <c r="K6215" s="1" t="e">
        <f>IFERROR(MID(SUBSTITUTE([kw rough in title],",","."),FIND("(",[kw rough in title])+1,20),SUBSTITUTE(IFERROR(MID([kw rough in title],FIND(" ",[kw rough in title])+1,20),[kw rough in title]),",","."))</f>
        <v>#N/A</v>
      </c>
      <c r="L6215" s="1">
        <f>IFERROR(FIND("kW",[desc]),0)</f>
        <v>0</v>
      </c>
      <c r="M6215">
        <f t="array" ref="M6215">MIN(IFERROR(FIND(IstNumbers,E6215),""))</f>
        <v>18</v>
      </c>
      <c r="N6215" s="1" t="b">
        <f>IF([first '# in desc]&lt;[pos kw in desc],MID([desc],[pos kw in desc]-7,7))</f>
        <v>0</v>
      </c>
      <c r="O62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15" s="1" t="str">
        <f>TRIM(IF([first '# in desc]&lt;[pos kw in desc],MID([desc],[pos kw in desc]-6,6),FALSE))</f>
        <v>FALSCH</v>
      </c>
      <c r="Q6215" s="1" t="b">
        <f>IF(LEN([manuell])=0,IFERROR([kw fine in title]*1,IFERROR(SUMPRODUCT(COUNTIF(IsDigits,MID([kw in desc],ROW($A$1:$A$150),1)))=LEN([kw in desc]),#N/A)),[manuell])</f>
        <v>0</v>
      </c>
      <c r="R6215" s="1" t="str">
        <f>IF([pos kw in title]&gt;0,MID(J6215,#REF!,4),IF([first '# in title]&gt;0,MID([title],[first '# in title],3),IF([first '# in title]&gt;0,MID([desc],#REF!,3),VLOOKUP([productid],$G$2:$R$1386,8))))</f>
        <v>146</v>
      </c>
      <c r="S6215" s="1" t="e">
        <f>IF([kw in desc]=[kw rough in title],[kw in desc]*1,IFERROR(LEFT([kw_dirty],3)*1,IFERROR(LEFT([kw_dirty],2)*1,"n.a.")))</f>
        <v>#N/A</v>
      </c>
      <c r="T6215" s="1"/>
      <c r="U6215" s="1" t="e">
        <f>VLOOKUP(Tabelle1[[#This Row],[productid]],Tabelle2[#All],2,FALSE)</f>
        <v>#N/A</v>
      </c>
    </row>
    <row r="6216" spans="1:21" hidden="1">
      <c r="A6216" t="s">
        <v>4471</v>
      </c>
      <c r="B6216">
        <v>4225</v>
      </c>
      <c r="C6216">
        <v>289859</v>
      </c>
      <c r="D6216" t="s">
        <v>10168</v>
      </c>
      <c r="E6216" t="s">
        <v>9608</v>
      </c>
      <c r="F6216">
        <v>18406</v>
      </c>
      <c r="G6216">
        <v>1750863</v>
      </c>
      <c r="H6216">
        <f t="shared" si="97"/>
        <v>0</v>
      </c>
      <c r="I6216">
        <f t="array" ref="I6216">MIN(IFERROR(FIND(IstNumbers,A6216),""))</f>
        <v>13</v>
      </c>
      <c r="J6216" s="1" t="e">
        <f>IF([first '# in title]&lt;[pos kw in title],MID([title],[pos kw in title]-6,6),#N/A)</f>
        <v>#N/A</v>
      </c>
      <c r="K6216" s="1" t="e">
        <f>IFERROR(MID(SUBSTITUTE([kw rough in title],",","."),FIND("(",[kw rough in title])+1,20),SUBSTITUTE(IFERROR(MID([kw rough in title],FIND(" ",[kw rough in title])+1,20),[kw rough in title]),",","."))</f>
        <v>#N/A</v>
      </c>
      <c r="L6216" s="1">
        <f>IFERROR(FIND("kW",[desc]),0)</f>
        <v>70</v>
      </c>
      <c r="M6216">
        <f t="array" ref="M6216">MIN(IFERROR(FIND(IstNumbers,E6216),""))</f>
        <v>34</v>
      </c>
      <c r="N6216" s="1" t="str">
        <f>IF([first '# in desc]&lt;[pos kw in desc],MID([desc],[pos kw in desc]-7,7))</f>
        <v xml:space="preserve">­me 42 </v>
      </c>
      <c r="O621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16" s="1" t="str">
        <f>TRIM(IF([first '# in desc]&lt;[pos kw in desc],MID([desc],[pos kw in desc]-6,6),FALSE))</f>
        <v>me 42</v>
      </c>
      <c r="Q6216" s="1" t="b">
        <f>IF(LEN([manuell])=0,IFERROR([kw fine in title]*1,IFERROR(SUMPRODUCT(COUNTIF(IsDigits,MID([kw in desc],ROW($A$1:$A$150),1)))=LEN([kw in desc]),#N/A)),[manuell])</f>
        <v>0</v>
      </c>
      <c r="R6216" s="1" t="str">
        <f>IF([pos kw in title]&gt;0,MID(J6216,#REF!,4),IF([first '# in title]&gt;0,MID([title],[first '# in title],3),IF([first '# in title]&gt;0,MID([desc],#REF!,3),VLOOKUP([productid],$G$2:$R$1386,8))))</f>
        <v xml:space="preserve">42 </v>
      </c>
      <c r="S6216" s="1" t="e">
        <f>IF([kw in desc]=[kw rough in title],[kw in desc]*1,IFERROR(LEFT([kw_dirty],3)*1,IFERROR(LEFT([kw_dirty],2)*1,"n.a.")))</f>
        <v>#N/A</v>
      </c>
      <c r="T6216" s="1"/>
      <c r="U6216" s="1">
        <f>VLOOKUP(Tabelle1[[#This Row],[productid]],Tabelle2[#All],2,FALSE)</f>
        <v>42</v>
      </c>
    </row>
    <row r="6217" spans="1:21">
      <c r="A6217" t="s">
        <v>4614</v>
      </c>
      <c r="B6217">
        <v>3920</v>
      </c>
      <c r="C6217">
        <v>289859</v>
      </c>
      <c r="D6217" t="s">
        <v>10169</v>
      </c>
      <c r="E6217" t="s">
        <v>10170</v>
      </c>
      <c r="F6217">
        <v>18406</v>
      </c>
      <c r="G6217">
        <v>2286143</v>
      </c>
      <c r="H6217">
        <f t="shared" si="97"/>
        <v>0</v>
      </c>
      <c r="I6217">
        <f t="array" ref="I6217">MIN(IFERROR(FIND(IstNumbers,A6217),""))</f>
        <v>18</v>
      </c>
      <c r="J6217" s="1" t="e">
        <f>IF([first '# in title]&lt;[pos kw in title],MID([title],[pos kw in title]-6,6),#N/A)</f>
        <v>#N/A</v>
      </c>
      <c r="K6217" s="1" t="e">
        <f>IFERROR(MID(SUBSTITUTE([kw rough in title],",","."),FIND("(",[kw rough in title])+1,20),SUBSTITUTE(IFERROR(MID([kw rough in title],FIND(" ",[kw rough in title])+1,20),[kw rough in title]),",","."))</f>
        <v>#N/A</v>
      </c>
      <c r="L6217" s="1">
        <f>IFERROR(FIND("kW",[desc]),0)</f>
        <v>0</v>
      </c>
      <c r="M6217">
        <f t="array" ref="M6217">MIN(IFERROR(FIND(IstNumbers,E6217),""))</f>
        <v>33</v>
      </c>
      <c r="N6217" s="1" t="b">
        <f>IF([first '# in desc]&lt;[pos kw in desc],MID([desc],[pos kw in desc]-7,7))</f>
        <v>0</v>
      </c>
      <c r="O62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17" s="1" t="str">
        <f>TRIM(IF([first '# in desc]&lt;[pos kw in desc],MID([desc],[pos kw in desc]-6,6),FALSE))</f>
        <v>FALSCH</v>
      </c>
      <c r="Q6217" s="1" t="b">
        <f>IF(LEN([manuell])=0,IFERROR([kw fine in title]*1,IFERROR(SUMPRODUCT(COUNTIF(IsDigits,MID([kw in desc],ROW($A$1:$A$150),1)))=LEN([kw in desc]),#N/A)),[manuell])</f>
        <v>0</v>
      </c>
      <c r="R6217" s="1" t="str">
        <f>IF([pos kw in title]&gt;0,MID(J6217,#REF!,4),IF([first '# in title]&gt;0,MID([title],[first '# in title],3),IF([first '# in title]&gt;0,MID([desc],#REF!,3),VLOOKUP([productid],$G$2:$R$1386,8))))</f>
        <v>146</v>
      </c>
      <c r="S6217" s="1" t="e">
        <f>IF([kw in desc]=[kw rough in title],[kw in desc]*1,IFERROR(LEFT([kw_dirty],3)*1,IFERROR(LEFT([kw_dirty],2)*1,"n.a.")))</f>
        <v>#N/A</v>
      </c>
      <c r="T6217" s="1"/>
      <c r="U6217" s="1" t="e">
        <f>VLOOKUP(Tabelle1[[#This Row],[productid]],Tabelle2[#All],2,FALSE)</f>
        <v>#N/A</v>
      </c>
    </row>
    <row r="6218" spans="1:21" hidden="1">
      <c r="A6218" t="s">
        <v>4471</v>
      </c>
      <c r="B6218">
        <v>4230</v>
      </c>
      <c r="C6218">
        <v>289859</v>
      </c>
      <c r="D6218" t="s">
        <v>10171</v>
      </c>
      <c r="E6218" t="s">
        <v>9232</v>
      </c>
      <c r="F6218">
        <v>18406</v>
      </c>
      <c r="G6218">
        <v>1750863</v>
      </c>
      <c r="H6218">
        <f t="shared" si="97"/>
        <v>0</v>
      </c>
      <c r="I6218">
        <f t="array" ref="I6218">MIN(IFERROR(FIND(IstNumbers,A6218),""))</f>
        <v>13</v>
      </c>
      <c r="J6218" s="1" t="e">
        <f>IF([first '# in title]&lt;[pos kw in title],MID([title],[pos kw in title]-6,6),#N/A)</f>
        <v>#N/A</v>
      </c>
      <c r="K6218" s="1" t="e">
        <f>IFERROR(MID(SUBSTITUTE([kw rough in title],",","."),FIND("(",[kw rough in title])+1,20),SUBSTITUTE(IFERROR(MID([kw rough in title],FIND(" ",[kw rough in title])+1,20),[kw rough in title]),",","."))</f>
        <v>#N/A</v>
      </c>
      <c r="L6218" s="1">
        <f>IFERROR(FIND("kW",[desc]),0)</f>
        <v>70</v>
      </c>
      <c r="M6218">
        <f t="array" ref="M6218">MIN(IFERROR(FIND(IstNumbers,E6218),""))</f>
        <v>34</v>
      </c>
      <c r="N6218" s="1" t="str">
        <f>IF([first '# in desc]&lt;[pos kw in desc],MID([desc],[pos kw in desc]-7,7))</f>
        <v xml:space="preserve">­me 42 </v>
      </c>
      <c r="O621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18" s="1" t="str">
        <f>TRIM(IF([first '# in desc]&lt;[pos kw in desc],MID([desc],[pos kw in desc]-6,6),FALSE))</f>
        <v>me 42</v>
      </c>
      <c r="Q6218" s="1" t="b">
        <f>IF(LEN([manuell])=0,IFERROR([kw fine in title]*1,IFERROR(SUMPRODUCT(COUNTIF(IsDigits,MID([kw in desc],ROW($A$1:$A$150),1)))=LEN([kw in desc]),#N/A)),[manuell])</f>
        <v>0</v>
      </c>
      <c r="R6218" s="1" t="str">
        <f>IF([pos kw in title]&gt;0,MID(J6218,#REF!,4),IF([first '# in title]&gt;0,MID([title],[first '# in title],3),IF([first '# in title]&gt;0,MID([desc],#REF!,3),VLOOKUP([productid],$G$2:$R$1386,8))))</f>
        <v xml:space="preserve">42 </v>
      </c>
      <c r="S6218" s="1" t="e">
        <f>IF([kw in desc]=[kw rough in title],[kw in desc]*1,IFERROR(LEFT([kw_dirty],3)*1,IFERROR(LEFT([kw_dirty],2)*1,"n.a.")))</f>
        <v>#N/A</v>
      </c>
      <c r="T6218" s="1"/>
      <c r="U6218" s="1">
        <f>VLOOKUP(Tabelle1[[#This Row],[productid]],Tabelle2[#All],2,FALSE)</f>
        <v>42</v>
      </c>
    </row>
    <row r="6219" spans="1:21">
      <c r="A6219" t="s">
        <v>4614</v>
      </c>
      <c r="B6219">
        <v>3929</v>
      </c>
      <c r="C6219">
        <v>289859</v>
      </c>
      <c r="D6219" t="s">
        <v>10172</v>
      </c>
      <c r="E6219" t="s">
        <v>10173</v>
      </c>
      <c r="F6219">
        <v>18406</v>
      </c>
      <c r="G6219">
        <v>2286143</v>
      </c>
      <c r="H6219">
        <f t="shared" si="97"/>
        <v>0</v>
      </c>
      <c r="I6219">
        <f t="array" ref="I6219">MIN(IFERROR(FIND(IstNumbers,A6219),""))</f>
        <v>18</v>
      </c>
      <c r="J6219" s="1" t="e">
        <f>IF([first '# in title]&lt;[pos kw in title],MID([title],[pos kw in title]-6,6),#N/A)</f>
        <v>#N/A</v>
      </c>
      <c r="K6219" s="1" t="e">
        <f>IFERROR(MID(SUBSTITUTE([kw rough in title],",","."),FIND("(",[kw rough in title])+1,20),SUBSTITUTE(IFERROR(MID([kw rough in title],FIND(" ",[kw rough in title])+1,20),[kw rough in title]),",","."))</f>
        <v>#N/A</v>
      </c>
      <c r="L6219" s="1">
        <f>IFERROR(FIND("kW",[desc]),0)</f>
        <v>0</v>
      </c>
      <c r="M6219">
        <f t="array" ref="M6219">MIN(IFERROR(FIND(IstNumbers,E6219),""))</f>
        <v>33</v>
      </c>
      <c r="N6219" s="1" t="b">
        <f>IF([first '# in desc]&lt;[pos kw in desc],MID([desc],[pos kw in desc]-7,7))</f>
        <v>0</v>
      </c>
      <c r="O621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19" s="1" t="str">
        <f>TRIM(IF([first '# in desc]&lt;[pos kw in desc],MID([desc],[pos kw in desc]-6,6),FALSE))</f>
        <v>FALSCH</v>
      </c>
      <c r="Q6219" s="1" t="b">
        <f>IF(LEN([manuell])=0,IFERROR([kw fine in title]*1,IFERROR(SUMPRODUCT(COUNTIF(IsDigits,MID([kw in desc],ROW($A$1:$A$150),1)))=LEN([kw in desc]),#N/A)),[manuell])</f>
        <v>0</v>
      </c>
      <c r="R6219" s="1" t="str">
        <f>IF([pos kw in title]&gt;0,MID(J6219,#REF!,4),IF([first '# in title]&gt;0,MID([title],[first '# in title],3),IF([first '# in title]&gt;0,MID([desc],#REF!,3),VLOOKUP([productid],$G$2:$R$1386,8))))</f>
        <v>146</v>
      </c>
      <c r="S6219" s="1" t="e">
        <f>IF([kw in desc]=[kw rough in title],[kw in desc]*1,IFERROR(LEFT([kw_dirty],3)*1,IFERROR(LEFT([kw_dirty],2)*1,"n.a.")))</f>
        <v>#N/A</v>
      </c>
      <c r="T6219" s="1"/>
      <c r="U6219" s="1" t="e">
        <f>VLOOKUP(Tabelle1[[#This Row],[productid]],Tabelle2[#All],2,FALSE)</f>
        <v>#N/A</v>
      </c>
    </row>
    <row r="6220" spans="1:21" hidden="1">
      <c r="A6220" t="s">
        <v>4471</v>
      </c>
      <c r="B6220">
        <v>4230</v>
      </c>
      <c r="C6220">
        <v>289859</v>
      </c>
      <c r="D6220" t="s">
        <v>10174</v>
      </c>
      <c r="E6220" t="s">
        <v>9613</v>
      </c>
      <c r="F6220">
        <v>18406</v>
      </c>
      <c r="G6220">
        <v>1750863</v>
      </c>
      <c r="H6220">
        <f t="shared" si="97"/>
        <v>0</v>
      </c>
      <c r="I6220">
        <f t="array" ref="I6220">MIN(IFERROR(FIND(IstNumbers,A6220),""))</f>
        <v>13</v>
      </c>
      <c r="J6220" s="1" t="e">
        <f>IF([first '# in title]&lt;[pos kw in title],MID([title],[pos kw in title]-6,6),#N/A)</f>
        <v>#N/A</v>
      </c>
      <c r="K6220" s="1" t="e">
        <f>IFERROR(MID(SUBSTITUTE([kw rough in title],",","."),FIND("(",[kw rough in title])+1,20),SUBSTITUTE(IFERROR(MID([kw rough in title],FIND(" ",[kw rough in title])+1,20),[kw rough in title]),",","."))</f>
        <v>#N/A</v>
      </c>
      <c r="L6220" s="1">
        <f>IFERROR(FIND("kW",[desc]),0)</f>
        <v>70</v>
      </c>
      <c r="M6220">
        <f t="array" ref="M6220">MIN(IFERROR(FIND(IstNumbers,E6220),""))</f>
        <v>34</v>
      </c>
      <c r="N6220" s="1" t="str">
        <f>IF([first '# in desc]&lt;[pos kw in desc],MID([desc],[pos kw in desc]-7,7))</f>
        <v xml:space="preserve">­me 42 </v>
      </c>
      <c r="O622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20" s="1" t="str">
        <f>TRIM(IF([first '# in desc]&lt;[pos kw in desc],MID([desc],[pos kw in desc]-6,6),FALSE))</f>
        <v>me 42</v>
      </c>
      <c r="Q6220" s="1" t="b">
        <f>IF(LEN([manuell])=0,IFERROR([kw fine in title]*1,IFERROR(SUMPRODUCT(COUNTIF(IsDigits,MID([kw in desc],ROW($A$1:$A$150),1)))=LEN([kw in desc]),#N/A)),[manuell])</f>
        <v>0</v>
      </c>
      <c r="R6220" s="1" t="str">
        <f>IF([pos kw in title]&gt;0,MID(J6220,#REF!,4),IF([first '# in title]&gt;0,MID([title],[first '# in title],3),IF([first '# in title]&gt;0,MID([desc],#REF!,3),VLOOKUP([productid],$G$2:$R$1386,8))))</f>
        <v xml:space="preserve">42 </v>
      </c>
      <c r="S6220" s="1" t="e">
        <f>IF([kw in desc]=[kw rough in title],[kw in desc]*1,IFERROR(LEFT([kw_dirty],3)*1,IFERROR(LEFT([kw_dirty],2)*1,"n.a.")))</f>
        <v>#N/A</v>
      </c>
      <c r="T6220" s="1"/>
      <c r="U6220" s="1">
        <f>VLOOKUP(Tabelle1[[#This Row],[productid]],Tabelle2[#All],2,FALSE)</f>
        <v>42</v>
      </c>
    </row>
    <row r="6221" spans="1:21">
      <c r="A6221" t="s">
        <v>4614</v>
      </c>
      <c r="B6221">
        <v>3954</v>
      </c>
      <c r="C6221">
        <v>289859</v>
      </c>
      <c r="D6221" t="s">
        <v>10175</v>
      </c>
      <c r="E6221" t="s">
        <v>10176</v>
      </c>
      <c r="F6221">
        <v>18406</v>
      </c>
      <c r="G6221">
        <v>2286143</v>
      </c>
      <c r="H6221">
        <f t="shared" si="97"/>
        <v>0</v>
      </c>
      <c r="I6221">
        <f t="array" ref="I6221">MIN(IFERROR(FIND(IstNumbers,A6221),""))</f>
        <v>18</v>
      </c>
      <c r="J6221" s="1" t="e">
        <f>IF([first '# in title]&lt;[pos kw in title],MID([title],[pos kw in title]-6,6),#N/A)</f>
        <v>#N/A</v>
      </c>
      <c r="K6221" s="1" t="e">
        <f>IFERROR(MID(SUBSTITUTE([kw rough in title],",","."),FIND("(",[kw rough in title])+1,20),SUBSTITUTE(IFERROR(MID([kw rough in title],FIND(" ",[kw rough in title])+1,20),[kw rough in title]),",","."))</f>
        <v>#N/A</v>
      </c>
      <c r="L6221" s="1">
        <f>IFERROR(FIND("kW",[desc]),0)</f>
        <v>0</v>
      </c>
      <c r="M6221">
        <f t="array" ref="M6221">MIN(IFERROR(FIND(IstNumbers,E6221),""))</f>
        <v>33</v>
      </c>
      <c r="N6221" s="1" t="b">
        <f>IF([first '# in desc]&lt;[pos kw in desc],MID([desc],[pos kw in desc]-7,7))</f>
        <v>0</v>
      </c>
      <c r="O622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21" s="1" t="str">
        <f>TRIM(IF([first '# in desc]&lt;[pos kw in desc],MID([desc],[pos kw in desc]-6,6),FALSE))</f>
        <v>FALSCH</v>
      </c>
      <c r="Q6221" s="1" t="b">
        <f>IF(LEN([manuell])=0,IFERROR([kw fine in title]*1,IFERROR(SUMPRODUCT(COUNTIF(IsDigits,MID([kw in desc],ROW($A$1:$A$150),1)))=LEN([kw in desc]),#N/A)),[manuell])</f>
        <v>0</v>
      </c>
      <c r="R6221" s="1" t="str">
        <f>IF([pos kw in title]&gt;0,MID(J6221,#REF!,4),IF([first '# in title]&gt;0,MID([title],[first '# in title],3),IF([first '# in title]&gt;0,MID([desc],#REF!,3),VLOOKUP([productid],$G$2:$R$1386,8))))</f>
        <v>146</v>
      </c>
      <c r="S6221" s="1" t="e">
        <f>IF([kw in desc]=[kw rough in title],[kw in desc]*1,IFERROR(LEFT([kw_dirty],3)*1,IFERROR(LEFT([kw_dirty],2)*1,"n.a.")))</f>
        <v>#N/A</v>
      </c>
      <c r="T6221" s="1"/>
      <c r="U6221" s="1" t="e">
        <f>VLOOKUP(Tabelle1[[#This Row],[productid]],Tabelle2[#All],2,FALSE)</f>
        <v>#N/A</v>
      </c>
    </row>
    <row r="6222" spans="1:21" hidden="1">
      <c r="A6222" t="s">
        <v>4471</v>
      </c>
      <c r="B6222">
        <v>4230</v>
      </c>
      <c r="C6222">
        <v>289859</v>
      </c>
      <c r="D6222" t="s">
        <v>10177</v>
      </c>
      <c r="E6222" t="s">
        <v>9616</v>
      </c>
      <c r="F6222">
        <v>18406</v>
      </c>
      <c r="G6222">
        <v>1750863</v>
      </c>
      <c r="H6222">
        <f t="shared" si="97"/>
        <v>0</v>
      </c>
      <c r="I6222">
        <f t="array" ref="I6222">MIN(IFERROR(FIND(IstNumbers,A6222),""))</f>
        <v>13</v>
      </c>
      <c r="J6222" s="1" t="e">
        <f>IF([first '# in title]&lt;[pos kw in title],MID([title],[pos kw in title]-6,6),#N/A)</f>
        <v>#N/A</v>
      </c>
      <c r="K6222" s="1" t="e">
        <f>IFERROR(MID(SUBSTITUTE([kw rough in title],",","."),FIND("(",[kw rough in title])+1,20),SUBSTITUTE(IFERROR(MID([kw rough in title],FIND(" ",[kw rough in title])+1,20),[kw rough in title]),",","."))</f>
        <v>#N/A</v>
      </c>
      <c r="L6222" s="1">
        <f>IFERROR(FIND("kW",[desc]),0)</f>
        <v>70</v>
      </c>
      <c r="M6222">
        <f t="array" ref="M6222">MIN(IFERROR(FIND(IstNumbers,E6222),""))</f>
        <v>34</v>
      </c>
      <c r="N6222" s="1" t="str">
        <f>IF([first '# in desc]&lt;[pos kw in desc],MID([desc],[pos kw in desc]-7,7))</f>
        <v xml:space="preserve">­me 42 </v>
      </c>
      <c r="O622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22" s="1" t="str">
        <f>TRIM(IF([first '# in desc]&lt;[pos kw in desc],MID([desc],[pos kw in desc]-6,6),FALSE))</f>
        <v>me 42</v>
      </c>
      <c r="Q6222" s="1" t="b">
        <f>IF(LEN([manuell])=0,IFERROR([kw fine in title]*1,IFERROR(SUMPRODUCT(COUNTIF(IsDigits,MID([kw in desc],ROW($A$1:$A$150),1)))=LEN([kw in desc]),#N/A)),[manuell])</f>
        <v>0</v>
      </c>
      <c r="R6222" s="1" t="str">
        <f>IF([pos kw in title]&gt;0,MID(J6222,#REF!,4),IF([first '# in title]&gt;0,MID([title],[first '# in title],3),IF([first '# in title]&gt;0,MID([desc],#REF!,3),VLOOKUP([productid],$G$2:$R$1386,8))))</f>
        <v xml:space="preserve">42 </v>
      </c>
      <c r="S6222" s="1" t="e">
        <f>IF([kw in desc]=[kw rough in title],[kw in desc]*1,IFERROR(LEFT([kw_dirty],3)*1,IFERROR(LEFT([kw_dirty],2)*1,"n.a.")))</f>
        <v>#N/A</v>
      </c>
      <c r="T6222" s="1"/>
      <c r="U6222" s="1">
        <f>VLOOKUP(Tabelle1[[#This Row],[productid]],Tabelle2[#All],2,FALSE)</f>
        <v>42</v>
      </c>
    </row>
    <row r="6223" spans="1:21">
      <c r="A6223" t="s">
        <v>4614</v>
      </c>
      <c r="B6223">
        <v>3969</v>
      </c>
      <c r="C6223">
        <v>289859</v>
      </c>
      <c r="D6223" t="s">
        <v>10178</v>
      </c>
      <c r="E6223" t="s">
        <v>10179</v>
      </c>
      <c r="F6223">
        <v>18406</v>
      </c>
      <c r="G6223">
        <v>2286143</v>
      </c>
      <c r="H6223">
        <f t="shared" si="97"/>
        <v>0</v>
      </c>
      <c r="I6223">
        <f t="array" ref="I6223">MIN(IFERROR(FIND(IstNumbers,A6223),""))</f>
        <v>18</v>
      </c>
      <c r="J6223" s="1" t="e">
        <f>IF([first '# in title]&lt;[pos kw in title],MID([title],[pos kw in title]-6,6),#N/A)</f>
        <v>#N/A</v>
      </c>
      <c r="K6223" s="1" t="e">
        <f>IFERROR(MID(SUBSTITUTE([kw rough in title],",","."),FIND("(",[kw rough in title])+1,20),SUBSTITUTE(IFERROR(MID([kw rough in title],FIND(" ",[kw rough in title])+1,20),[kw rough in title]),",","."))</f>
        <v>#N/A</v>
      </c>
      <c r="L6223" s="1">
        <f>IFERROR(FIND("kW",[desc]),0)</f>
        <v>0</v>
      </c>
      <c r="M6223">
        <f t="array" ref="M6223">MIN(IFERROR(FIND(IstNumbers,E6223),""))</f>
        <v>33</v>
      </c>
      <c r="N6223" s="1" t="b">
        <f>IF([first '# in desc]&lt;[pos kw in desc],MID([desc],[pos kw in desc]-7,7))</f>
        <v>0</v>
      </c>
      <c r="O622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23" s="1" t="str">
        <f>TRIM(IF([first '# in desc]&lt;[pos kw in desc],MID([desc],[pos kw in desc]-6,6),FALSE))</f>
        <v>FALSCH</v>
      </c>
      <c r="Q6223" s="1" t="b">
        <f>IF(LEN([manuell])=0,IFERROR([kw fine in title]*1,IFERROR(SUMPRODUCT(COUNTIF(IsDigits,MID([kw in desc],ROW($A$1:$A$150),1)))=LEN([kw in desc]),#N/A)),[manuell])</f>
        <v>0</v>
      </c>
      <c r="R6223" s="1" t="str">
        <f>IF([pos kw in title]&gt;0,MID(J6223,#REF!,4),IF([first '# in title]&gt;0,MID([title],[first '# in title],3),IF([first '# in title]&gt;0,MID([desc],#REF!,3),VLOOKUP([productid],$G$2:$R$1386,8))))</f>
        <v>146</v>
      </c>
      <c r="S6223" s="1" t="e">
        <f>IF([kw in desc]=[kw rough in title],[kw in desc]*1,IFERROR(LEFT([kw_dirty],3)*1,IFERROR(LEFT([kw_dirty],2)*1,"n.a.")))</f>
        <v>#N/A</v>
      </c>
      <c r="T6223" s="1"/>
      <c r="U6223" s="1" t="e">
        <f>VLOOKUP(Tabelle1[[#This Row],[productid]],Tabelle2[#All],2,FALSE)</f>
        <v>#N/A</v>
      </c>
    </row>
    <row r="6224" spans="1:21" hidden="1">
      <c r="A6224" t="s">
        <v>4471</v>
      </c>
      <c r="B6224">
        <v>4230</v>
      </c>
      <c r="C6224">
        <v>289859</v>
      </c>
      <c r="D6224" t="s">
        <v>10180</v>
      </c>
      <c r="E6224" t="s">
        <v>9619</v>
      </c>
      <c r="F6224">
        <v>18406</v>
      </c>
      <c r="G6224">
        <v>1750863</v>
      </c>
      <c r="H6224">
        <f t="shared" si="97"/>
        <v>0</v>
      </c>
      <c r="I6224">
        <f t="array" ref="I6224">MIN(IFERROR(FIND(IstNumbers,A6224),""))</f>
        <v>13</v>
      </c>
      <c r="J6224" s="1" t="e">
        <f>IF([first '# in title]&lt;[pos kw in title],MID([title],[pos kw in title]-6,6),#N/A)</f>
        <v>#N/A</v>
      </c>
      <c r="K6224" s="1" t="e">
        <f>IFERROR(MID(SUBSTITUTE([kw rough in title],",","."),FIND("(",[kw rough in title])+1,20),SUBSTITUTE(IFERROR(MID([kw rough in title],FIND(" ",[kw rough in title])+1,20),[kw rough in title]),",","."))</f>
        <v>#N/A</v>
      </c>
      <c r="L6224" s="1">
        <f>IFERROR(FIND("kW",[desc]),0)</f>
        <v>70</v>
      </c>
      <c r="M6224">
        <f t="array" ref="M6224">MIN(IFERROR(FIND(IstNumbers,E6224),""))</f>
        <v>34</v>
      </c>
      <c r="N6224" s="1" t="str">
        <f>IF([first '# in desc]&lt;[pos kw in desc],MID([desc],[pos kw in desc]-7,7))</f>
        <v xml:space="preserve">­me 42 </v>
      </c>
      <c r="O622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24" s="1" t="str">
        <f>TRIM(IF([first '# in desc]&lt;[pos kw in desc],MID([desc],[pos kw in desc]-6,6),FALSE))</f>
        <v>me 42</v>
      </c>
      <c r="Q6224" s="1" t="b">
        <f>IF(LEN([manuell])=0,IFERROR([kw fine in title]*1,IFERROR(SUMPRODUCT(COUNTIF(IsDigits,MID([kw in desc],ROW($A$1:$A$150),1)))=LEN([kw in desc]),#N/A)),[manuell])</f>
        <v>0</v>
      </c>
      <c r="R6224" s="1" t="str">
        <f>IF([pos kw in title]&gt;0,MID(J6224,#REF!,4),IF([first '# in title]&gt;0,MID([title],[first '# in title],3),IF([first '# in title]&gt;0,MID([desc],#REF!,3),VLOOKUP([productid],$G$2:$R$1386,8))))</f>
        <v xml:space="preserve">42 </v>
      </c>
      <c r="S6224" s="1" t="e">
        <f>IF([kw in desc]=[kw rough in title],[kw in desc]*1,IFERROR(LEFT([kw_dirty],3)*1,IFERROR(LEFT([kw_dirty],2)*1,"n.a.")))</f>
        <v>#N/A</v>
      </c>
      <c r="T6224" s="1"/>
      <c r="U6224" s="1">
        <f>VLOOKUP(Tabelle1[[#This Row],[productid]],Tabelle2[#All],2,FALSE)</f>
        <v>42</v>
      </c>
    </row>
    <row r="6225" spans="1:21">
      <c r="A6225" t="s">
        <v>4614</v>
      </c>
      <c r="B6225">
        <v>3974</v>
      </c>
      <c r="C6225">
        <v>289859</v>
      </c>
      <c r="D6225" t="s">
        <v>10181</v>
      </c>
      <c r="E6225" t="s">
        <v>10182</v>
      </c>
      <c r="F6225">
        <v>18406</v>
      </c>
      <c r="G6225">
        <v>2286143</v>
      </c>
      <c r="H6225">
        <f t="shared" si="97"/>
        <v>0</v>
      </c>
      <c r="I6225">
        <f t="array" ref="I6225">MIN(IFERROR(FIND(IstNumbers,A6225),""))</f>
        <v>18</v>
      </c>
      <c r="J6225" s="1" t="e">
        <f>IF([first '# in title]&lt;[pos kw in title],MID([title],[pos kw in title]-6,6),#N/A)</f>
        <v>#N/A</v>
      </c>
      <c r="K6225" s="1" t="e">
        <f>IFERROR(MID(SUBSTITUTE([kw rough in title],",","."),FIND("(",[kw rough in title])+1,20),SUBSTITUTE(IFERROR(MID([kw rough in title],FIND(" ",[kw rough in title])+1,20),[kw rough in title]),",","."))</f>
        <v>#N/A</v>
      </c>
      <c r="L6225" s="1">
        <f>IFERROR(FIND("kW",[desc]),0)</f>
        <v>0</v>
      </c>
      <c r="M6225">
        <f t="array" ref="M6225">MIN(IFERROR(FIND(IstNumbers,E6225),""))</f>
        <v>33</v>
      </c>
      <c r="N6225" s="1" t="b">
        <f>IF([first '# in desc]&lt;[pos kw in desc],MID([desc],[pos kw in desc]-7,7))</f>
        <v>0</v>
      </c>
      <c r="O622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25" s="1" t="str">
        <f>TRIM(IF([first '# in desc]&lt;[pos kw in desc],MID([desc],[pos kw in desc]-6,6),FALSE))</f>
        <v>FALSCH</v>
      </c>
      <c r="Q6225" s="1" t="b">
        <f>IF(LEN([manuell])=0,IFERROR([kw fine in title]*1,IFERROR(SUMPRODUCT(COUNTIF(IsDigits,MID([kw in desc],ROW($A$1:$A$150),1)))=LEN([kw in desc]),#N/A)),[manuell])</f>
        <v>0</v>
      </c>
      <c r="R6225" s="1" t="str">
        <f>IF([pos kw in title]&gt;0,MID(J6225,#REF!,4),IF([first '# in title]&gt;0,MID([title],[first '# in title],3),IF([first '# in title]&gt;0,MID([desc],#REF!,3),VLOOKUP([productid],$G$2:$R$1386,8))))</f>
        <v>146</v>
      </c>
      <c r="S6225" s="1" t="e">
        <f>IF([kw in desc]=[kw rough in title],[kw in desc]*1,IFERROR(LEFT([kw_dirty],3)*1,IFERROR(LEFT([kw_dirty],2)*1,"n.a.")))</f>
        <v>#N/A</v>
      </c>
      <c r="T6225" s="1"/>
      <c r="U6225" s="1" t="e">
        <f>VLOOKUP(Tabelle1[[#This Row],[productid]],Tabelle2[#All],2,FALSE)</f>
        <v>#N/A</v>
      </c>
    </row>
    <row r="6226" spans="1:21" hidden="1">
      <c r="A6226" t="s">
        <v>4471</v>
      </c>
      <c r="B6226">
        <v>4235</v>
      </c>
      <c r="C6226">
        <v>289859</v>
      </c>
      <c r="D6226" t="s">
        <v>10183</v>
      </c>
      <c r="E6226" t="s">
        <v>9622</v>
      </c>
      <c r="F6226">
        <v>18406</v>
      </c>
      <c r="G6226">
        <v>1750863</v>
      </c>
      <c r="H6226">
        <f t="shared" si="97"/>
        <v>0</v>
      </c>
      <c r="I6226">
        <f t="array" ref="I6226">MIN(IFERROR(FIND(IstNumbers,A6226),""))</f>
        <v>13</v>
      </c>
      <c r="J6226" s="1" t="e">
        <f>IF([first '# in title]&lt;[pos kw in title],MID([title],[pos kw in title]-6,6),#N/A)</f>
        <v>#N/A</v>
      </c>
      <c r="K6226" s="1" t="e">
        <f>IFERROR(MID(SUBSTITUTE([kw rough in title],",","."),FIND("(",[kw rough in title])+1,20),SUBSTITUTE(IFERROR(MID([kw rough in title],FIND(" ",[kw rough in title])+1,20),[kw rough in title]),",","."))</f>
        <v>#N/A</v>
      </c>
      <c r="L6226" s="1">
        <f>IFERROR(FIND("kW",[desc]),0)</f>
        <v>70</v>
      </c>
      <c r="M6226">
        <f t="array" ref="M6226">MIN(IFERROR(FIND(IstNumbers,E6226),""))</f>
        <v>34</v>
      </c>
      <c r="N6226" s="1" t="str">
        <f>IF([first '# in desc]&lt;[pos kw in desc],MID([desc],[pos kw in desc]-7,7))</f>
        <v xml:space="preserve">­me 42 </v>
      </c>
      <c r="O622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26" s="1" t="str">
        <f>TRIM(IF([first '# in desc]&lt;[pos kw in desc],MID([desc],[pos kw in desc]-6,6),FALSE))</f>
        <v>me 42</v>
      </c>
      <c r="Q6226" s="1" t="b">
        <f>IF(LEN([manuell])=0,IFERROR([kw fine in title]*1,IFERROR(SUMPRODUCT(COUNTIF(IsDigits,MID([kw in desc],ROW($A$1:$A$150),1)))=LEN([kw in desc]),#N/A)),[manuell])</f>
        <v>0</v>
      </c>
      <c r="R6226" s="1" t="str">
        <f>IF([pos kw in title]&gt;0,MID(J6226,#REF!,4),IF([first '# in title]&gt;0,MID([title],[first '# in title],3),IF([first '# in title]&gt;0,MID([desc],#REF!,3),VLOOKUP([productid],$G$2:$R$1386,8))))</f>
        <v xml:space="preserve">42 </v>
      </c>
      <c r="S6226" s="1" t="e">
        <f>IF([kw in desc]=[kw rough in title],[kw in desc]*1,IFERROR(LEFT([kw_dirty],3)*1,IFERROR(LEFT([kw_dirty],2)*1,"n.a.")))</f>
        <v>#N/A</v>
      </c>
      <c r="T6226" s="1"/>
      <c r="U6226" s="1">
        <f>VLOOKUP(Tabelle1[[#This Row],[productid]],Tabelle2[#All],2,FALSE)</f>
        <v>42</v>
      </c>
    </row>
    <row r="6227" spans="1:21">
      <c r="A6227" t="s">
        <v>4614</v>
      </c>
      <c r="B6227">
        <v>3974</v>
      </c>
      <c r="C6227">
        <v>289859</v>
      </c>
      <c r="D6227" t="s">
        <v>10184</v>
      </c>
      <c r="E6227" t="s">
        <v>10185</v>
      </c>
      <c r="F6227">
        <v>18406</v>
      </c>
      <c r="G6227">
        <v>2286143</v>
      </c>
      <c r="H6227">
        <f t="shared" si="97"/>
        <v>0</v>
      </c>
      <c r="I6227">
        <f t="array" ref="I6227">MIN(IFERROR(FIND(IstNumbers,A6227),""))</f>
        <v>18</v>
      </c>
      <c r="J6227" s="1" t="e">
        <f>IF([first '# in title]&lt;[pos kw in title],MID([title],[pos kw in title]-6,6),#N/A)</f>
        <v>#N/A</v>
      </c>
      <c r="K6227" s="1" t="e">
        <f>IFERROR(MID(SUBSTITUTE([kw rough in title],",","."),FIND("(",[kw rough in title])+1,20),SUBSTITUTE(IFERROR(MID([kw rough in title],FIND(" ",[kw rough in title])+1,20),[kw rough in title]),",","."))</f>
        <v>#N/A</v>
      </c>
      <c r="L6227" s="1">
        <f>IFERROR(FIND("kW",[desc]),0)</f>
        <v>0</v>
      </c>
      <c r="M6227">
        <f t="array" ref="M6227">MIN(IFERROR(FIND(IstNumbers,E6227),""))</f>
        <v>33</v>
      </c>
      <c r="N6227" s="1" t="b">
        <f>IF([first '# in desc]&lt;[pos kw in desc],MID([desc],[pos kw in desc]-7,7))</f>
        <v>0</v>
      </c>
      <c r="O622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27" s="1" t="str">
        <f>TRIM(IF([first '# in desc]&lt;[pos kw in desc],MID([desc],[pos kw in desc]-6,6),FALSE))</f>
        <v>FALSCH</v>
      </c>
      <c r="Q6227" s="1" t="b">
        <f>IF(LEN([manuell])=0,IFERROR([kw fine in title]*1,IFERROR(SUMPRODUCT(COUNTIF(IsDigits,MID([kw in desc],ROW($A$1:$A$150),1)))=LEN([kw in desc]),#N/A)),[manuell])</f>
        <v>0</v>
      </c>
      <c r="R6227" s="1" t="str">
        <f>IF([pos kw in title]&gt;0,MID(J6227,#REF!,4),IF([first '# in title]&gt;0,MID([title],[first '# in title],3),IF([first '# in title]&gt;0,MID([desc],#REF!,3),VLOOKUP([productid],$G$2:$R$1386,8))))</f>
        <v>146</v>
      </c>
      <c r="S6227" s="1" t="e">
        <f>IF([kw in desc]=[kw rough in title],[kw in desc]*1,IFERROR(LEFT([kw_dirty],3)*1,IFERROR(LEFT([kw_dirty],2)*1,"n.a.")))</f>
        <v>#N/A</v>
      </c>
      <c r="T6227" s="1"/>
      <c r="U6227" s="1" t="e">
        <f>VLOOKUP(Tabelle1[[#This Row],[productid]],Tabelle2[#All],2,FALSE)</f>
        <v>#N/A</v>
      </c>
    </row>
    <row r="6228" spans="1:21" hidden="1">
      <c r="A6228" t="s">
        <v>4471</v>
      </c>
      <c r="B6228">
        <v>4235</v>
      </c>
      <c r="C6228">
        <v>289859</v>
      </c>
      <c r="D6228" t="s">
        <v>10186</v>
      </c>
      <c r="E6228" t="s">
        <v>9526</v>
      </c>
      <c r="F6228">
        <v>18406</v>
      </c>
      <c r="G6228">
        <v>1750863</v>
      </c>
      <c r="H6228">
        <f t="shared" si="97"/>
        <v>0</v>
      </c>
      <c r="I6228">
        <f t="array" ref="I6228">MIN(IFERROR(FIND(IstNumbers,A6228),""))</f>
        <v>13</v>
      </c>
      <c r="J6228" s="1" t="e">
        <f>IF([first '# in title]&lt;[pos kw in title],MID([title],[pos kw in title]-6,6),#N/A)</f>
        <v>#N/A</v>
      </c>
      <c r="K6228" s="1" t="e">
        <f>IFERROR(MID(SUBSTITUTE([kw rough in title],",","."),FIND("(",[kw rough in title])+1,20),SUBSTITUTE(IFERROR(MID([kw rough in title],FIND(" ",[kw rough in title])+1,20),[kw rough in title]),",","."))</f>
        <v>#N/A</v>
      </c>
      <c r="L6228" s="1">
        <f>IFERROR(FIND("kW",[desc]),0)</f>
        <v>70</v>
      </c>
      <c r="M6228">
        <f t="array" ref="M6228">MIN(IFERROR(FIND(IstNumbers,E6228),""))</f>
        <v>34</v>
      </c>
      <c r="N6228" s="1" t="str">
        <f>IF([first '# in desc]&lt;[pos kw in desc],MID([desc],[pos kw in desc]-7,7))</f>
        <v xml:space="preserve">­me 42 </v>
      </c>
      <c r="O622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28" s="1" t="str">
        <f>TRIM(IF([first '# in desc]&lt;[pos kw in desc],MID([desc],[pos kw in desc]-6,6),FALSE))</f>
        <v>me 42</v>
      </c>
      <c r="Q6228" s="1" t="b">
        <f>IF(LEN([manuell])=0,IFERROR([kw fine in title]*1,IFERROR(SUMPRODUCT(COUNTIF(IsDigits,MID([kw in desc],ROW($A$1:$A$150),1)))=LEN([kw in desc]),#N/A)),[manuell])</f>
        <v>0</v>
      </c>
      <c r="R6228" s="1" t="str">
        <f>IF([pos kw in title]&gt;0,MID(J6228,#REF!,4),IF([first '# in title]&gt;0,MID([title],[first '# in title],3),IF([first '# in title]&gt;0,MID([desc],#REF!,3),VLOOKUP([productid],$G$2:$R$1386,8))))</f>
        <v xml:space="preserve">42 </v>
      </c>
      <c r="S6228" s="1" t="e">
        <f>IF([kw in desc]=[kw rough in title],[kw in desc]*1,IFERROR(LEFT([kw_dirty],3)*1,IFERROR(LEFT([kw_dirty],2)*1,"n.a.")))</f>
        <v>#N/A</v>
      </c>
      <c r="T6228" s="1"/>
      <c r="U6228" s="1">
        <f>VLOOKUP(Tabelle1[[#This Row],[productid]],Tabelle2[#All],2,FALSE)</f>
        <v>42</v>
      </c>
    </row>
    <row r="6229" spans="1:21">
      <c r="A6229" t="s">
        <v>4614</v>
      </c>
      <c r="B6229">
        <v>3974</v>
      </c>
      <c r="C6229">
        <v>289859</v>
      </c>
      <c r="D6229" t="s">
        <v>10187</v>
      </c>
      <c r="E6229" t="s">
        <v>10188</v>
      </c>
      <c r="F6229">
        <v>18406</v>
      </c>
      <c r="G6229">
        <v>2286143</v>
      </c>
      <c r="H6229">
        <f t="shared" si="97"/>
        <v>0</v>
      </c>
      <c r="I6229">
        <f t="array" ref="I6229">MIN(IFERROR(FIND(IstNumbers,A6229),""))</f>
        <v>18</v>
      </c>
      <c r="J6229" s="1" t="e">
        <f>IF([first '# in title]&lt;[pos kw in title],MID([title],[pos kw in title]-6,6),#N/A)</f>
        <v>#N/A</v>
      </c>
      <c r="K6229" s="1" t="e">
        <f>IFERROR(MID(SUBSTITUTE([kw rough in title],",","."),FIND("(",[kw rough in title])+1,20),SUBSTITUTE(IFERROR(MID([kw rough in title],FIND(" ",[kw rough in title])+1,20),[kw rough in title]),",","."))</f>
        <v>#N/A</v>
      </c>
      <c r="L6229" s="1">
        <f>IFERROR(FIND("kW",[desc]),0)</f>
        <v>0</v>
      </c>
      <c r="M6229">
        <f t="array" ref="M6229">MIN(IFERROR(FIND(IstNumbers,E6229),""))</f>
        <v>33</v>
      </c>
      <c r="N6229" s="1" t="b">
        <f>IF([first '# in desc]&lt;[pos kw in desc],MID([desc],[pos kw in desc]-7,7))</f>
        <v>0</v>
      </c>
      <c r="O622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29" s="1" t="str">
        <f>TRIM(IF([first '# in desc]&lt;[pos kw in desc],MID([desc],[pos kw in desc]-6,6),FALSE))</f>
        <v>FALSCH</v>
      </c>
      <c r="Q6229" s="1" t="b">
        <f>IF(LEN([manuell])=0,IFERROR([kw fine in title]*1,IFERROR(SUMPRODUCT(COUNTIF(IsDigits,MID([kw in desc],ROW($A$1:$A$150),1)))=LEN([kw in desc]),#N/A)),[manuell])</f>
        <v>0</v>
      </c>
      <c r="R6229" s="1" t="str">
        <f>IF([pos kw in title]&gt;0,MID(J6229,#REF!,4),IF([first '# in title]&gt;0,MID([title],[first '# in title],3),IF([first '# in title]&gt;0,MID([desc],#REF!,3),VLOOKUP([productid],$G$2:$R$1386,8))))</f>
        <v>146</v>
      </c>
      <c r="S6229" s="1" t="e">
        <f>IF([kw in desc]=[kw rough in title],[kw in desc]*1,IFERROR(LEFT([kw_dirty],3)*1,IFERROR(LEFT([kw_dirty],2)*1,"n.a.")))</f>
        <v>#N/A</v>
      </c>
      <c r="T6229" s="1"/>
      <c r="U6229" s="1" t="e">
        <f>VLOOKUP(Tabelle1[[#This Row],[productid]],Tabelle2[#All],2,FALSE)</f>
        <v>#N/A</v>
      </c>
    </row>
    <row r="6230" spans="1:21" hidden="1">
      <c r="A6230" t="s">
        <v>4471</v>
      </c>
      <c r="B6230">
        <v>4240</v>
      </c>
      <c r="C6230">
        <v>289859</v>
      </c>
      <c r="D6230" t="s">
        <v>10189</v>
      </c>
      <c r="E6230" t="s">
        <v>9642</v>
      </c>
      <c r="F6230">
        <v>18406</v>
      </c>
      <c r="G6230">
        <v>1750863</v>
      </c>
      <c r="H6230">
        <f t="shared" si="97"/>
        <v>0</v>
      </c>
      <c r="I6230">
        <f t="array" ref="I6230">MIN(IFERROR(FIND(IstNumbers,A6230),""))</f>
        <v>13</v>
      </c>
      <c r="J6230" s="1" t="e">
        <f>IF([first '# in title]&lt;[pos kw in title],MID([title],[pos kw in title]-6,6),#N/A)</f>
        <v>#N/A</v>
      </c>
      <c r="K6230" s="1" t="e">
        <f>IFERROR(MID(SUBSTITUTE([kw rough in title],",","."),FIND("(",[kw rough in title])+1,20),SUBSTITUTE(IFERROR(MID([kw rough in title],FIND(" ",[kw rough in title])+1,20),[kw rough in title]),",","."))</f>
        <v>#N/A</v>
      </c>
      <c r="L6230" s="1">
        <f>IFERROR(FIND("kW",[desc]),0)</f>
        <v>70</v>
      </c>
      <c r="M6230">
        <f t="array" ref="M6230">MIN(IFERROR(FIND(IstNumbers,E6230),""))</f>
        <v>34</v>
      </c>
      <c r="N6230" s="1" t="str">
        <f>IF([first '# in desc]&lt;[pos kw in desc],MID([desc],[pos kw in desc]-7,7))</f>
        <v xml:space="preserve">­me 42 </v>
      </c>
      <c r="O623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30" s="1" t="str">
        <f>TRIM(IF([first '# in desc]&lt;[pos kw in desc],MID([desc],[pos kw in desc]-6,6),FALSE))</f>
        <v>me 42</v>
      </c>
      <c r="Q6230" s="1" t="b">
        <f>IF(LEN([manuell])=0,IFERROR([kw fine in title]*1,IFERROR(SUMPRODUCT(COUNTIF(IsDigits,MID([kw in desc],ROW($A$1:$A$150),1)))=LEN([kw in desc]),#N/A)),[manuell])</f>
        <v>0</v>
      </c>
      <c r="R6230" s="1" t="str">
        <f>IF([pos kw in title]&gt;0,MID(J6230,#REF!,4),IF([first '# in title]&gt;0,MID([title],[first '# in title],3),IF([first '# in title]&gt;0,MID([desc],#REF!,3),VLOOKUP([productid],$G$2:$R$1386,8))))</f>
        <v xml:space="preserve">42 </v>
      </c>
      <c r="S6230" s="1" t="e">
        <f>IF([kw in desc]=[kw rough in title],[kw in desc]*1,IFERROR(LEFT([kw_dirty],3)*1,IFERROR(LEFT([kw_dirty],2)*1,"n.a.")))</f>
        <v>#N/A</v>
      </c>
      <c r="T6230" s="1"/>
      <c r="U6230" s="1">
        <f>VLOOKUP(Tabelle1[[#This Row],[productid]],Tabelle2[#All],2,FALSE)</f>
        <v>42</v>
      </c>
    </row>
    <row r="6231" spans="1:21">
      <c r="A6231" t="s">
        <v>4614</v>
      </c>
      <c r="B6231">
        <v>3974</v>
      </c>
      <c r="C6231">
        <v>289859</v>
      </c>
      <c r="D6231" t="s">
        <v>10190</v>
      </c>
      <c r="E6231" t="s">
        <v>10191</v>
      </c>
      <c r="F6231">
        <v>18406</v>
      </c>
      <c r="G6231">
        <v>2286143</v>
      </c>
      <c r="H6231">
        <f t="shared" si="97"/>
        <v>0</v>
      </c>
      <c r="I6231">
        <f t="array" ref="I6231">MIN(IFERROR(FIND(IstNumbers,A6231),""))</f>
        <v>18</v>
      </c>
      <c r="J6231" s="1" t="e">
        <f>IF([first '# in title]&lt;[pos kw in title],MID([title],[pos kw in title]-6,6),#N/A)</f>
        <v>#N/A</v>
      </c>
      <c r="K6231" s="1" t="e">
        <f>IFERROR(MID(SUBSTITUTE([kw rough in title],",","."),FIND("(",[kw rough in title])+1,20),SUBSTITUTE(IFERROR(MID([kw rough in title],FIND(" ",[kw rough in title])+1,20),[kw rough in title]),",","."))</f>
        <v>#N/A</v>
      </c>
      <c r="L6231" s="1">
        <f>IFERROR(FIND("kW",[desc]),0)</f>
        <v>0</v>
      </c>
      <c r="M6231">
        <f t="array" ref="M6231">MIN(IFERROR(FIND(IstNumbers,E6231),""))</f>
        <v>33</v>
      </c>
      <c r="N6231" s="1" t="b">
        <f>IF([first '# in desc]&lt;[pos kw in desc],MID([desc],[pos kw in desc]-7,7))</f>
        <v>0</v>
      </c>
      <c r="O623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31" s="1" t="str">
        <f>TRIM(IF([first '# in desc]&lt;[pos kw in desc],MID([desc],[pos kw in desc]-6,6),FALSE))</f>
        <v>FALSCH</v>
      </c>
      <c r="Q6231" s="1" t="b">
        <f>IF(LEN([manuell])=0,IFERROR([kw fine in title]*1,IFERROR(SUMPRODUCT(COUNTIF(IsDigits,MID([kw in desc],ROW($A$1:$A$150),1)))=LEN([kw in desc]),#N/A)),[manuell])</f>
        <v>0</v>
      </c>
      <c r="R6231" s="1" t="str">
        <f>IF([pos kw in title]&gt;0,MID(J6231,#REF!,4),IF([first '# in title]&gt;0,MID([title],[first '# in title],3),IF([first '# in title]&gt;0,MID([desc],#REF!,3),VLOOKUP([productid],$G$2:$R$1386,8))))</f>
        <v>146</v>
      </c>
      <c r="S6231" s="1" t="e">
        <f>IF([kw in desc]=[kw rough in title],[kw in desc]*1,IFERROR(LEFT([kw_dirty],3)*1,IFERROR(LEFT([kw_dirty],2)*1,"n.a.")))</f>
        <v>#N/A</v>
      </c>
      <c r="T6231" s="1"/>
      <c r="U6231" s="1" t="e">
        <f>VLOOKUP(Tabelle1[[#This Row],[productid]],Tabelle2[#All],2,FALSE)</f>
        <v>#N/A</v>
      </c>
    </row>
    <row r="6232" spans="1:21" hidden="1">
      <c r="A6232" t="s">
        <v>4471</v>
      </c>
      <c r="B6232">
        <v>4245</v>
      </c>
      <c r="C6232">
        <v>289859</v>
      </c>
      <c r="D6232" t="s">
        <v>10192</v>
      </c>
      <c r="E6232" t="s">
        <v>9647</v>
      </c>
      <c r="F6232">
        <v>18406</v>
      </c>
      <c r="G6232">
        <v>1750863</v>
      </c>
      <c r="H6232">
        <f t="shared" si="97"/>
        <v>0</v>
      </c>
      <c r="I6232">
        <f t="array" ref="I6232">MIN(IFERROR(FIND(IstNumbers,A6232),""))</f>
        <v>13</v>
      </c>
      <c r="J6232" s="1" t="e">
        <f>IF([first '# in title]&lt;[pos kw in title],MID([title],[pos kw in title]-6,6),#N/A)</f>
        <v>#N/A</v>
      </c>
      <c r="K6232" s="1" t="e">
        <f>IFERROR(MID(SUBSTITUTE([kw rough in title],",","."),FIND("(",[kw rough in title])+1,20),SUBSTITUTE(IFERROR(MID([kw rough in title],FIND(" ",[kw rough in title])+1,20),[kw rough in title]),",","."))</f>
        <v>#N/A</v>
      </c>
      <c r="L6232" s="1">
        <f>IFERROR(FIND("kW",[desc]),0)</f>
        <v>70</v>
      </c>
      <c r="M6232">
        <f t="array" ref="M6232">MIN(IFERROR(FIND(IstNumbers,E6232),""))</f>
        <v>34</v>
      </c>
      <c r="N6232" s="1" t="str">
        <f>IF([first '# in desc]&lt;[pos kw in desc],MID([desc],[pos kw in desc]-7,7))</f>
        <v xml:space="preserve">­me 42 </v>
      </c>
      <c r="O623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32" s="1" t="str">
        <f>TRIM(IF([first '# in desc]&lt;[pos kw in desc],MID([desc],[pos kw in desc]-6,6),FALSE))</f>
        <v>me 42</v>
      </c>
      <c r="Q6232" s="1" t="b">
        <f>IF(LEN([manuell])=0,IFERROR([kw fine in title]*1,IFERROR(SUMPRODUCT(COUNTIF(IsDigits,MID([kw in desc],ROW($A$1:$A$150),1)))=LEN([kw in desc]),#N/A)),[manuell])</f>
        <v>0</v>
      </c>
      <c r="R6232" s="1" t="str">
        <f>IF([pos kw in title]&gt;0,MID(J6232,#REF!,4),IF([first '# in title]&gt;0,MID([title],[first '# in title],3),IF([first '# in title]&gt;0,MID([desc],#REF!,3),VLOOKUP([productid],$G$2:$R$1386,8))))</f>
        <v xml:space="preserve">42 </v>
      </c>
      <c r="S6232" s="1" t="e">
        <f>IF([kw in desc]=[kw rough in title],[kw in desc]*1,IFERROR(LEFT([kw_dirty],3)*1,IFERROR(LEFT([kw_dirty],2)*1,"n.a.")))</f>
        <v>#N/A</v>
      </c>
      <c r="T6232" s="1"/>
      <c r="U6232" s="1">
        <f>VLOOKUP(Tabelle1[[#This Row],[productid]],Tabelle2[#All],2,FALSE)</f>
        <v>42</v>
      </c>
    </row>
    <row r="6233" spans="1:21" hidden="1">
      <c r="A6233" t="s">
        <v>4471</v>
      </c>
      <c r="B6233">
        <v>4245</v>
      </c>
      <c r="C6233">
        <v>289859</v>
      </c>
      <c r="D6233" t="s">
        <v>10193</v>
      </c>
      <c r="E6233" t="s">
        <v>9652</v>
      </c>
      <c r="F6233">
        <v>18406</v>
      </c>
      <c r="G6233">
        <v>1750863</v>
      </c>
      <c r="H6233">
        <f t="shared" si="97"/>
        <v>0</v>
      </c>
      <c r="I6233">
        <f t="array" ref="I6233">MIN(IFERROR(FIND(IstNumbers,A6233),""))</f>
        <v>13</v>
      </c>
      <c r="J6233" s="1" t="e">
        <f>IF([first '# in title]&lt;[pos kw in title],MID([title],[pos kw in title]-6,6),#N/A)</f>
        <v>#N/A</v>
      </c>
      <c r="K6233" s="1" t="e">
        <f>IFERROR(MID(SUBSTITUTE([kw rough in title],",","."),FIND("(",[kw rough in title])+1,20),SUBSTITUTE(IFERROR(MID([kw rough in title],FIND(" ",[kw rough in title])+1,20),[kw rough in title]),",","."))</f>
        <v>#N/A</v>
      </c>
      <c r="L6233" s="1">
        <f>IFERROR(FIND("kW",[desc]),0)</f>
        <v>70</v>
      </c>
      <c r="M6233">
        <f t="array" ref="M6233">MIN(IFERROR(FIND(IstNumbers,E6233),""))</f>
        <v>34</v>
      </c>
      <c r="N6233" s="1" t="str">
        <f>IF([first '# in desc]&lt;[pos kw in desc],MID([desc],[pos kw in desc]-7,7))</f>
        <v xml:space="preserve">­me 42 </v>
      </c>
      <c r="O6233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33" s="1" t="str">
        <f>TRIM(IF([first '# in desc]&lt;[pos kw in desc],MID([desc],[pos kw in desc]-6,6),FALSE))</f>
        <v>me 42</v>
      </c>
      <c r="Q6233" s="1" t="b">
        <f>IF(LEN([manuell])=0,IFERROR([kw fine in title]*1,IFERROR(SUMPRODUCT(COUNTIF(IsDigits,MID([kw in desc],ROW($A$1:$A$150),1)))=LEN([kw in desc]),#N/A)),[manuell])</f>
        <v>0</v>
      </c>
      <c r="R6233" s="1" t="str">
        <f>IF([pos kw in title]&gt;0,MID(J6233,#REF!,4),IF([first '# in title]&gt;0,MID([title],[first '# in title],3),IF([first '# in title]&gt;0,MID([desc],#REF!,3),VLOOKUP([productid],$G$2:$R$1386,8))))</f>
        <v xml:space="preserve">42 </v>
      </c>
      <c r="S6233" s="1" t="e">
        <f>IF([kw in desc]=[kw rough in title],[kw in desc]*1,IFERROR(LEFT([kw_dirty],3)*1,IFERROR(LEFT([kw_dirty],2)*1,"n.a.")))</f>
        <v>#N/A</v>
      </c>
      <c r="T6233" s="1"/>
      <c r="U6233" s="1">
        <f>VLOOKUP(Tabelle1[[#This Row],[productid]],Tabelle2[#All],2,FALSE)</f>
        <v>42</v>
      </c>
    </row>
    <row r="6234" spans="1:21" hidden="1">
      <c r="A6234" t="s">
        <v>4471</v>
      </c>
      <c r="B6234">
        <v>4250</v>
      </c>
      <c r="C6234">
        <v>289859</v>
      </c>
      <c r="D6234" t="s">
        <v>10194</v>
      </c>
      <c r="E6234" t="s">
        <v>9208</v>
      </c>
      <c r="F6234">
        <v>18406</v>
      </c>
      <c r="G6234">
        <v>1750863</v>
      </c>
      <c r="H6234">
        <f t="shared" si="97"/>
        <v>0</v>
      </c>
      <c r="I6234">
        <f t="array" ref="I6234">MIN(IFERROR(FIND(IstNumbers,A6234),""))</f>
        <v>13</v>
      </c>
      <c r="J6234" s="1" t="e">
        <f>IF([first '# in title]&lt;[pos kw in title],MID([title],[pos kw in title]-6,6),#N/A)</f>
        <v>#N/A</v>
      </c>
      <c r="K6234" s="1" t="e">
        <f>IFERROR(MID(SUBSTITUTE([kw rough in title],",","."),FIND("(",[kw rough in title])+1,20),SUBSTITUTE(IFERROR(MID([kw rough in title],FIND(" ",[kw rough in title])+1,20),[kw rough in title]),",","."))</f>
        <v>#N/A</v>
      </c>
      <c r="L6234" s="1">
        <f>IFERROR(FIND("kW",[desc]),0)</f>
        <v>70</v>
      </c>
      <c r="M6234">
        <f t="array" ref="M6234">MIN(IFERROR(FIND(IstNumbers,E6234),""))</f>
        <v>34</v>
      </c>
      <c r="N6234" s="1" t="str">
        <f>IF([first '# in desc]&lt;[pos kw in desc],MID([desc],[pos kw in desc]-7,7))</f>
        <v xml:space="preserve">­me 42 </v>
      </c>
      <c r="O623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34" s="1" t="str">
        <f>TRIM(IF([first '# in desc]&lt;[pos kw in desc],MID([desc],[pos kw in desc]-6,6),FALSE))</f>
        <v>me 42</v>
      </c>
      <c r="Q6234" s="1" t="b">
        <f>IF(LEN([manuell])=0,IFERROR([kw fine in title]*1,IFERROR(SUMPRODUCT(COUNTIF(IsDigits,MID([kw in desc],ROW($A$1:$A$150),1)))=LEN([kw in desc]),#N/A)),[manuell])</f>
        <v>0</v>
      </c>
      <c r="R6234" s="1" t="str">
        <f>IF([pos kw in title]&gt;0,MID(J6234,#REF!,4),IF([first '# in title]&gt;0,MID([title],[first '# in title],3),IF([first '# in title]&gt;0,MID([desc],#REF!,3),VLOOKUP([productid],$G$2:$R$1386,8))))</f>
        <v xml:space="preserve">42 </v>
      </c>
      <c r="S6234" s="1" t="e">
        <f>IF([kw in desc]=[kw rough in title],[kw in desc]*1,IFERROR(LEFT([kw_dirty],3)*1,IFERROR(LEFT([kw_dirty],2)*1,"n.a.")))</f>
        <v>#N/A</v>
      </c>
      <c r="T6234" s="1"/>
      <c r="U6234" s="1">
        <f>VLOOKUP(Tabelle1[[#This Row],[productid]],Tabelle2[#All],2,FALSE)</f>
        <v>42</v>
      </c>
    </row>
    <row r="6235" spans="1:21" hidden="1">
      <c r="A6235" t="s">
        <v>4471</v>
      </c>
      <c r="B6235">
        <v>4255</v>
      </c>
      <c r="C6235">
        <v>289859</v>
      </c>
      <c r="D6235" t="s">
        <v>10195</v>
      </c>
      <c r="E6235" t="s">
        <v>9661</v>
      </c>
      <c r="F6235">
        <v>18406</v>
      </c>
      <c r="G6235">
        <v>1750863</v>
      </c>
      <c r="H6235">
        <f t="shared" si="97"/>
        <v>0</v>
      </c>
      <c r="I6235">
        <f t="array" ref="I6235">MIN(IFERROR(FIND(IstNumbers,A6235),""))</f>
        <v>13</v>
      </c>
      <c r="J6235" s="1" t="e">
        <f>IF([first '# in title]&lt;[pos kw in title],MID([title],[pos kw in title]-6,6),#N/A)</f>
        <v>#N/A</v>
      </c>
      <c r="K6235" s="1" t="e">
        <f>IFERROR(MID(SUBSTITUTE([kw rough in title],",","."),FIND("(",[kw rough in title])+1,20),SUBSTITUTE(IFERROR(MID([kw rough in title],FIND(" ",[kw rough in title])+1,20),[kw rough in title]),",","."))</f>
        <v>#N/A</v>
      </c>
      <c r="L6235" s="1">
        <f>IFERROR(FIND("kW",[desc]),0)</f>
        <v>70</v>
      </c>
      <c r="M6235">
        <f t="array" ref="M6235">MIN(IFERROR(FIND(IstNumbers,E6235),""))</f>
        <v>34</v>
      </c>
      <c r="N6235" s="1" t="str">
        <f>IF([first '# in desc]&lt;[pos kw in desc],MID([desc],[pos kw in desc]-7,7))</f>
        <v xml:space="preserve">­me 42 </v>
      </c>
      <c r="O6235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35" s="1" t="str">
        <f>TRIM(IF([first '# in desc]&lt;[pos kw in desc],MID([desc],[pos kw in desc]-6,6),FALSE))</f>
        <v>me 42</v>
      </c>
      <c r="Q6235" s="1" t="b">
        <f>IF(LEN([manuell])=0,IFERROR([kw fine in title]*1,IFERROR(SUMPRODUCT(COUNTIF(IsDigits,MID([kw in desc],ROW($A$1:$A$150),1)))=LEN([kw in desc]),#N/A)),[manuell])</f>
        <v>0</v>
      </c>
      <c r="R6235" s="1" t="str">
        <f>IF([pos kw in title]&gt;0,MID(J6235,#REF!,4),IF([first '# in title]&gt;0,MID([title],[first '# in title],3),IF([first '# in title]&gt;0,MID([desc],#REF!,3),VLOOKUP([productid],$G$2:$R$1386,8))))</f>
        <v xml:space="preserve">42 </v>
      </c>
      <c r="S6235" s="1" t="e">
        <f>IF([kw in desc]=[kw rough in title],[kw in desc]*1,IFERROR(LEFT([kw_dirty],3)*1,IFERROR(LEFT([kw_dirty],2)*1,"n.a.")))</f>
        <v>#N/A</v>
      </c>
      <c r="T6235" s="1"/>
      <c r="U6235" s="1">
        <f>VLOOKUP(Tabelle1[[#This Row],[productid]],Tabelle2[#All],2,FALSE)</f>
        <v>42</v>
      </c>
    </row>
    <row r="6236" spans="1:21" hidden="1">
      <c r="A6236" t="s">
        <v>4471</v>
      </c>
      <c r="B6236">
        <v>4255</v>
      </c>
      <c r="C6236">
        <v>289859</v>
      </c>
      <c r="D6236" t="s">
        <v>10196</v>
      </c>
      <c r="E6236" t="s">
        <v>9232</v>
      </c>
      <c r="F6236">
        <v>18406</v>
      </c>
      <c r="G6236">
        <v>1750863</v>
      </c>
      <c r="H6236">
        <f t="shared" si="97"/>
        <v>0</v>
      </c>
      <c r="I6236">
        <f t="array" ref="I6236">MIN(IFERROR(FIND(IstNumbers,A6236),""))</f>
        <v>13</v>
      </c>
      <c r="J6236" s="1" t="e">
        <f>IF([first '# in title]&lt;[pos kw in title],MID([title],[pos kw in title]-6,6),#N/A)</f>
        <v>#N/A</v>
      </c>
      <c r="K6236" s="1" t="e">
        <f>IFERROR(MID(SUBSTITUTE([kw rough in title],",","."),FIND("(",[kw rough in title])+1,20),SUBSTITUTE(IFERROR(MID([kw rough in title],FIND(" ",[kw rough in title])+1,20),[kw rough in title]),",","."))</f>
        <v>#N/A</v>
      </c>
      <c r="L6236" s="1">
        <f>IFERROR(FIND("kW",[desc]),0)</f>
        <v>70</v>
      </c>
      <c r="M6236">
        <f t="array" ref="M6236">MIN(IFERROR(FIND(IstNumbers,E6236),""))</f>
        <v>34</v>
      </c>
      <c r="N6236" s="1" t="str">
        <f>IF([first '# in desc]&lt;[pos kw in desc],MID([desc],[pos kw in desc]-7,7))</f>
        <v xml:space="preserve">­me 42 </v>
      </c>
      <c r="O623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36" s="1" t="str">
        <f>TRIM(IF([first '# in desc]&lt;[pos kw in desc],MID([desc],[pos kw in desc]-6,6),FALSE))</f>
        <v>me 42</v>
      </c>
      <c r="Q6236" s="1" t="b">
        <f>IF(LEN([manuell])=0,IFERROR([kw fine in title]*1,IFERROR(SUMPRODUCT(COUNTIF(IsDigits,MID([kw in desc],ROW($A$1:$A$150),1)))=LEN([kw in desc]),#N/A)),[manuell])</f>
        <v>0</v>
      </c>
      <c r="R6236" s="1" t="str">
        <f>IF([pos kw in title]&gt;0,MID(J6236,#REF!,4),IF([first '# in title]&gt;0,MID([title],[first '# in title],3),IF([first '# in title]&gt;0,MID([desc],#REF!,3),VLOOKUP([productid],$G$2:$R$1386,8))))</f>
        <v xml:space="preserve">42 </v>
      </c>
      <c r="S6236" s="1" t="e">
        <f>IF([kw in desc]=[kw rough in title],[kw in desc]*1,IFERROR(LEFT([kw_dirty],3)*1,IFERROR(LEFT([kw_dirty],2)*1,"n.a.")))</f>
        <v>#N/A</v>
      </c>
      <c r="T6236" s="1"/>
      <c r="U6236" s="1">
        <f>VLOOKUP(Tabelle1[[#This Row],[productid]],Tabelle2[#All],2,FALSE)</f>
        <v>42</v>
      </c>
    </row>
    <row r="6237" spans="1:21" hidden="1">
      <c r="A6237" t="s">
        <v>4471</v>
      </c>
      <c r="B6237">
        <v>4280</v>
      </c>
      <c r="C6237">
        <v>289859</v>
      </c>
      <c r="D6237" t="s">
        <v>10197</v>
      </c>
      <c r="E6237" t="s">
        <v>9670</v>
      </c>
      <c r="F6237">
        <v>18406</v>
      </c>
      <c r="G6237">
        <v>1750863</v>
      </c>
      <c r="H6237">
        <f t="shared" si="97"/>
        <v>0</v>
      </c>
      <c r="I6237">
        <f t="array" ref="I6237">MIN(IFERROR(FIND(IstNumbers,A6237),""))</f>
        <v>13</v>
      </c>
      <c r="J6237" s="1" t="e">
        <f>IF([first '# in title]&lt;[pos kw in title],MID([title],[pos kw in title]-6,6),#N/A)</f>
        <v>#N/A</v>
      </c>
      <c r="K6237" s="1" t="e">
        <f>IFERROR(MID(SUBSTITUTE([kw rough in title],",","."),FIND("(",[kw rough in title])+1,20),SUBSTITUTE(IFERROR(MID([kw rough in title],FIND(" ",[kw rough in title])+1,20),[kw rough in title]),",","."))</f>
        <v>#N/A</v>
      </c>
      <c r="L6237" s="1">
        <f>IFERROR(FIND("kW",[desc]),0)</f>
        <v>70</v>
      </c>
      <c r="M6237">
        <f t="array" ref="M6237">MIN(IFERROR(FIND(IstNumbers,E6237),""))</f>
        <v>34</v>
      </c>
      <c r="N6237" s="1" t="str">
        <f>IF([first '# in desc]&lt;[pos kw in desc],MID([desc],[pos kw in desc]-7,7))</f>
        <v xml:space="preserve">­me 42 </v>
      </c>
      <c r="O6237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37" s="1" t="str">
        <f>TRIM(IF([first '# in desc]&lt;[pos kw in desc],MID([desc],[pos kw in desc]-6,6),FALSE))</f>
        <v>me 42</v>
      </c>
      <c r="Q6237" s="1" t="b">
        <f>IF(LEN([manuell])=0,IFERROR([kw fine in title]*1,IFERROR(SUMPRODUCT(COUNTIF(IsDigits,MID([kw in desc],ROW($A$1:$A$150),1)))=LEN([kw in desc]),#N/A)),[manuell])</f>
        <v>0</v>
      </c>
      <c r="R6237" s="1" t="str">
        <f>IF([pos kw in title]&gt;0,MID(J6237,#REF!,4),IF([first '# in title]&gt;0,MID([title],[first '# in title],3),IF([first '# in title]&gt;0,MID([desc],#REF!,3),VLOOKUP([productid],$G$2:$R$1386,8))))</f>
        <v xml:space="preserve">42 </v>
      </c>
      <c r="S6237" s="1" t="e">
        <f>IF([kw in desc]=[kw rough in title],[kw in desc]*1,IFERROR(LEFT([kw_dirty],3)*1,IFERROR(LEFT([kw_dirty],2)*1,"n.a.")))</f>
        <v>#N/A</v>
      </c>
      <c r="T6237" s="1"/>
      <c r="U6237" s="1">
        <f>VLOOKUP(Tabelle1[[#This Row],[productid]],Tabelle2[#All],2,FALSE)</f>
        <v>42</v>
      </c>
    </row>
    <row r="6238" spans="1:21" hidden="1">
      <c r="A6238" t="s">
        <v>4471</v>
      </c>
      <c r="B6238">
        <v>4285</v>
      </c>
      <c r="C6238">
        <v>289859</v>
      </c>
      <c r="D6238" t="s">
        <v>10198</v>
      </c>
      <c r="E6238" t="s">
        <v>9675</v>
      </c>
      <c r="F6238">
        <v>18406</v>
      </c>
      <c r="G6238">
        <v>1750863</v>
      </c>
      <c r="H6238">
        <f t="shared" si="97"/>
        <v>0</v>
      </c>
      <c r="I6238">
        <f t="array" ref="I6238">MIN(IFERROR(FIND(IstNumbers,A6238),""))</f>
        <v>13</v>
      </c>
      <c r="J6238" s="1" t="e">
        <f>IF([first '# in title]&lt;[pos kw in title],MID([title],[pos kw in title]-6,6),#N/A)</f>
        <v>#N/A</v>
      </c>
      <c r="K6238" s="1" t="e">
        <f>IFERROR(MID(SUBSTITUTE([kw rough in title],",","."),FIND("(",[kw rough in title])+1,20),SUBSTITUTE(IFERROR(MID([kw rough in title],FIND(" ",[kw rough in title])+1,20),[kw rough in title]),",","."))</f>
        <v>#N/A</v>
      </c>
      <c r="L6238" s="1">
        <f>IFERROR(FIND("kW",[desc]),0)</f>
        <v>70</v>
      </c>
      <c r="M6238">
        <f t="array" ref="M6238">MIN(IFERROR(FIND(IstNumbers,E6238),""))</f>
        <v>34</v>
      </c>
      <c r="N6238" s="1" t="str">
        <f>IF([first '# in desc]&lt;[pos kw in desc],MID([desc],[pos kw in desc]-7,7))</f>
        <v xml:space="preserve">­me 42 </v>
      </c>
      <c r="O623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38" s="1" t="str">
        <f>TRIM(IF([first '# in desc]&lt;[pos kw in desc],MID([desc],[pos kw in desc]-6,6),FALSE))</f>
        <v>me 42</v>
      </c>
      <c r="Q6238" s="1" t="b">
        <f>IF(LEN([manuell])=0,IFERROR([kw fine in title]*1,IFERROR(SUMPRODUCT(COUNTIF(IsDigits,MID([kw in desc],ROW($A$1:$A$150),1)))=LEN([kw in desc]),#N/A)),[manuell])</f>
        <v>0</v>
      </c>
      <c r="R6238" s="1" t="str">
        <f>IF([pos kw in title]&gt;0,MID(J6238,#REF!,4),IF([first '# in title]&gt;0,MID([title],[first '# in title],3),IF([first '# in title]&gt;0,MID([desc],#REF!,3),VLOOKUP([productid],$G$2:$R$1386,8))))</f>
        <v xml:space="preserve">42 </v>
      </c>
      <c r="S6238" s="1" t="e">
        <f>IF([kw in desc]=[kw rough in title],[kw in desc]*1,IFERROR(LEFT([kw_dirty],3)*1,IFERROR(LEFT([kw_dirty],2)*1,"n.a.")))</f>
        <v>#N/A</v>
      </c>
      <c r="T6238" s="1"/>
      <c r="U6238" s="1">
        <f>VLOOKUP(Tabelle1[[#This Row],[productid]],Tabelle2[#All],2,FALSE)</f>
        <v>42</v>
      </c>
    </row>
    <row r="6239" spans="1:21">
      <c r="A6239" t="s">
        <v>4783</v>
      </c>
      <c r="B6239">
        <v>3974</v>
      </c>
      <c r="C6239">
        <v>289859</v>
      </c>
      <c r="D6239" t="s">
        <v>10199</v>
      </c>
      <c r="E6239" t="s">
        <v>10200</v>
      </c>
      <c r="F6239">
        <v>18406</v>
      </c>
      <c r="G6239">
        <v>2286143</v>
      </c>
      <c r="H6239">
        <f t="shared" si="97"/>
        <v>0</v>
      </c>
      <c r="I6239">
        <f t="array" ref="I6239">MIN(IFERROR(FIND(IstNumbers,A6239),""))</f>
        <v>20</v>
      </c>
      <c r="J6239" s="1" t="e">
        <f>IF([first '# in title]&lt;[pos kw in title],MID([title],[pos kw in title]-6,6),#N/A)</f>
        <v>#N/A</v>
      </c>
      <c r="K6239" s="1" t="e">
        <f>IFERROR(MID(SUBSTITUTE([kw rough in title],",","."),FIND("(",[kw rough in title])+1,20),SUBSTITUTE(IFERROR(MID([kw rough in title],FIND(" ",[kw rough in title])+1,20),[kw rough in title]),",","."))</f>
        <v>#N/A</v>
      </c>
      <c r="L6239" s="1">
        <f>IFERROR(FIND("kW",[desc]),0)</f>
        <v>0</v>
      </c>
      <c r="M6239">
        <f t="array" ref="M6239">MIN(IFERROR(FIND(IstNumbers,E6239),""))</f>
        <v>33</v>
      </c>
      <c r="N6239" s="1" t="b">
        <f>IF([first '# in desc]&lt;[pos kw in desc],MID([desc],[pos kw in desc]-7,7))</f>
        <v>0</v>
      </c>
      <c r="O623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39" s="1" t="str">
        <f>TRIM(IF([first '# in desc]&lt;[pos kw in desc],MID([desc],[pos kw in desc]-6,6),FALSE))</f>
        <v>FALSCH</v>
      </c>
      <c r="Q6239" s="1" t="b">
        <f>IF(LEN([manuell])=0,IFERROR([kw fine in title]*1,IFERROR(SUMPRODUCT(COUNTIF(IsDigits,MID([kw in desc],ROW($A$1:$A$150),1)))=LEN([kw in desc]),#N/A)),[manuell])</f>
        <v>0</v>
      </c>
      <c r="R6239" s="1" t="str">
        <f>IF([pos kw in title]&gt;0,MID(J6239,#REF!,4),IF([first '# in title]&gt;0,MID([title],[first '# in title],3),IF([first '# in title]&gt;0,MID([desc],#REF!,3),VLOOKUP([productid],$G$2:$R$1386,8))))</f>
        <v>146</v>
      </c>
      <c r="S6239" s="1" t="e">
        <f>IF([kw in desc]=[kw rough in title],[kw in desc]*1,IFERROR(LEFT([kw_dirty],3)*1,IFERROR(LEFT([kw_dirty],2)*1,"n.a.")))</f>
        <v>#N/A</v>
      </c>
      <c r="T6239" s="1"/>
      <c r="U6239" s="1" t="e">
        <f>VLOOKUP(Tabelle1[[#This Row],[productid]],Tabelle2[#All],2,FALSE)</f>
        <v>#N/A</v>
      </c>
    </row>
    <row r="6240" spans="1:21">
      <c r="A6240" t="s">
        <v>4783</v>
      </c>
      <c r="B6240">
        <v>3974</v>
      </c>
      <c r="C6240">
        <v>289859</v>
      </c>
      <c r="D6240" t="s">
        <v>10201</v>
      </c>
      <c r="E6240" t="s">
        <v>10202</v>
      </c>
      <c r="F6240">
        <v>18406</v>
      </c>
      <c r="G6240">
        <v>2286143</v>
      </c>
      <c r="H6240">
        <f t="shared" si="97"/>
        <v>0</v>
      </c>
      <c r="I6240">
        <f t="array" ref="I6240">MIN(IFERROR(FIND(IstNumbers,A6240),""))</f>
        <v>20</v>
      </c>
      <c r="J6240" s="1" t="e">
        <f>IF([first '# in title]&lt;[pos kw in title],MID([title],[pos kw in title]-6,6),#N/A)</f>
        <v>#N/A</v>
      </c>
      <c r="K6240" s="1" t="e">
        <f>IFERROR(MID(SUBSTITUTE([kw rough in title],",","."),FIND("(",[kw rough in title])+1,20),SUBSTITUTE(IFERROR(MID([kw rough in title],FIND(" ",[kw rough in title])+1,20),[kw rough in title]),",","."))</f>
        <v>#N/A</v>
      </c>
      <c r="L6240" s="1">
        <f>IFERROR(FIND("kW",[desc]),0)</f>
        <v>0</v>
      </c>
      <c r="M6240">
        <f t="array" ref="M6240">MIN(IFERROR(FIND(IstNumbers,E6240),""))</f>
        <v>33</v>
      </c>
      <c r="N6240" s="1" t="b">
        <f>IF([first '# in desc]&lt;[pos kw in desc],MID([desc],[pos kw in desc]-7,7))</f>
        <v>0</v>
      </c>
      <c r="O624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40" s="1" t="str">
        <f>TRIM(IF([first '# in desc]&lt;[pos kw in desc],MID([desc],[pos kw in desc]-6,6),FALSE))</f>
        <v>FALSCH</v>
      </c>
      <c r="Q6240" s="1" t="b">
        <f>IF(LEN([manuell])=0,IFERROR([kw fine in title]*1,IFERROR(SUMPRODUCT(COUNTIF(IsDigits,MID([kw in desc],ROW($A$1:$A$150),1)))=LEN([kw in desc]),#N/A)),[manuell])</f>
        <v>0</v>
      </c>
      <c r="R6240" s="1" t="str">
        <f>IF([pos kw in title]&gt;0,MID(J6240,#REF!,4),IF([first '# in title]&gt;0,MID([title],[first '# in title],3),IF([first '# in title]&gt;0,MID([desc],#REF!,3),VLOOKUP([productid],$G$2:$R$1386,8))))</f>
        <v>146</v>
      </c>
      <c r="S6240" s="1" t="e">
        <f>IF([kw in desc]=[kw rough in title],[kw in desc]*1,IFERROR(LEFT([kw_dirty],3)*1,IFERROR(LEFT([kw_dirty],2)*1,"n.a.")))</f>
        <v>#N/A</v>
      </c>
      <c r="T6240" s="1"/>
      <c r="U6240" s="1" t="e">
        <f>VLOOKUP(Tabelle1[[#This Row],[productid]],Tabelle2[#All],2,FALSE)</f>
        <v>#N/A</v>
      </c>
    </row>
    <row r="6241" spans="1:21">
      <c r="A6241" t="s">
        <v>4783</v>
      </c>
      <c r="B6241">
        <v>3974</v>
      </c>
      <c r="C6241">
        <v>289859</v>
      </c>
      <c r="D6241" t="s">
        <v>10203</v>
      </c>
      <c r="E6241" t="s">
        <v>10204</v>
      </c>
      <c r="F6241">
        <v>18406</v>
      </c>
      <c r="G6241">
        <v>2286143</v>
      </c>
      <c r="H6241">
        <f t="shared" si="97"/>
        <v>0</v>
      </c>
      <c r="I6241">
        <f t="array" ref="I6241">MIN(IFERROR(FIND(IstNumbers,A6241),""))</f>
        <v>20</v>
      </c>
      <c r="J6241" s="1" t="e">
        <f>IF([first '# in title]&lt;[pos kw in title],MID([title],[pos kw in title]-6,6),#N/A)</f>
        <v>#N/A</v>
      </c>
      <c r="K6241" s="1" t="e">
        <f>IFERROR(MID(SUBSTITUTE([kw rough in title],",","."),FIND("(",[kw rough in title])+1,20),SUBSTITUTE(IFERROR(MID([kw rough in title],FIND(" ",[kw rough in title])+1,20),[kw rough in title]),",","."))</f>
        <v>#N/A</v>
      </c>
      <c r="L6241" s="1">
        <f>IFERROR(FIND("kW",[desc]),0)</f>
        <v>0</v>
      </c>
      <c r="M6241">
        <f t="array" ref="M6241">MIN(IFERROR(FIND(IstNumbers,E6241),""))</f>
        <v>33</v>
      </c>
      <c r="N6241" s="1" t="b">
        <f>IF([first '# in desc]&lt;[pos kw in desc],MID([desc],[pos kw in desc]-7,7))</f>
        <v>0</v>
      </c>
      <c r="O624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41" s="1" t="str">
        <f>TRIM(IF([first '# in desc]&lt;[pos kw in desc],MID([desc],[pos kw in desc]-6,6),FALSE))</f>
        <v>FALSCH</v>
      </c>
      <c r="Q6241" s="1" t="b">
        <f>IF(LEN([manuell])=0,IFERROR([kw fine in title]*1,IFERROR(SUMPRODUCT(COUNTIF(IsDigits,MID([kw in desc],ROW($A$1:$A$150),1)))=LEN([kw in desc]),#N/A)),[manuell])</f>
        <v>0</v>
      </c>
      <c r="R6241" s="1" t="str">
        <f>IF([pos kw in title]&gt;0,MID(J6241,#REF!,4),IF([first '# in title]&gt;0,MID([title],[first '# in title],3),IF([first '# in title]&gt;0,MID([desc],#REF!,3),VLOOKUP([productid],$G$2:$R$1386,8))))</f>
        <v>146</v>
      </c>
      <c r="S6241" s="1" t="e">
        <f>IF([kw in desc]=[kw rough in title],[kw in desc]*1,IFERROR(LEFT([kw_dirty],3)*1,IFERROR(LEFT([kw_dirty],2)*1,"n.a.")))</f>
        <v>#N/A</v>
      </c>
      <c r="T6241" s="1"/>
      <c r="U6241" s="1" t="e">
        <f>VLOOKUP(Tabelle1[[#This Row],[productid]],Tabelle2[#All],2,FALSE)</f>
        <v>#N/A</v>
      </c>
    </row>
    <row r="6242" spans="1:21">
      <c r="A6242" t="s">
        <v>4783</v>
      </c>
      <c r="B6242">
        <v>3974</v>
      </c>
      <c r="C6242">
        <v>289859</v>
      </c>
      <c r="D6242" t="s">
        <v>10205</v>
      </c>
      <c r="E6242" t="s">
        <v>10206</v>
      </c>
      <c r="F6242">
        <v>18406</v>
      </c>
      <c r="G6242">
        <v>2286143</v>
      </c>
      <c r="H6242">
        <f t="shared" si="97"/>
        <v>0</v>
      </c>
      <c r="I6242">
        <f t="array" ref="I6242">MIN(IFERROR(FIND(IstNumbers,A6242),""))</f>
        <v>20</v>
      </c>
      <c r="J6242" s="1" t="e">
        <f>IF([first '# in title]&lt;[pos kw in title],MID([title],[pos kw in title]-6,6),#N/A)</f>
        <v>#N/A</v>
      </c>
      <c r="K6242" s="1" t="e">
        <f>IFERROR(MID(SUBSTITUTE([kw rough in title],",","."),FIND("(",[kw rough in title])+1,20),SUBSTITUTE(IFERROR(MID([kw rough in title],FIND(" ",[kw rough in title])+1,20),[kw rough in title]),",","."))</f>
        <v>#N/A</v>
      </c>
      <c r="L6242" s="1">
        <f>IFERROR(FIND("kW",[desc]),0)</f>
        <v>0</v>
      </c>
      <c r="M6242">
        <f t="array" ref="M6242">MIN(IFERROR(FIND(IstNumbers,E6242),""))</f>
        <v>33</v>
      </c>
      <c r="N6242" s="1" t="b">
        <f>IF([first '# in desc]&lt;[pos kw in desc],MID([desc],[pos kw in desc]-7,7))</f>
        <v>0</v>
      </c>
      <c r="O624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42" s="1" t="str">
        <f>TRIM(IF([first '# in desc]&lt;[pos kw in desc],MID([desc],[pos kw in desc]-6,6),FALSE))</f>
        <v>FALSCH</v>
      </c>
      <c r="Q6242" s="1" t="b">
        <f>IF(LEN([manuell])=0,IFERROR([kw fine in title]*1,IFERROR(SUMPRODUCT(COUNTIF(IsDigits,MID([kw in desc],ROW($A$1:$A$150),1)))=LEN([kw in desc]),#N/A)),[manuell])</f>
        <v>0</v>
      </c>
      <c r="R6242" s="1" t="str">
        <f>IF([pos kw in title]&gt;0,MID(J6242,#REF!,4),IF([first '# in title]&gt;0,MID([title],[first '# in title],3),IF([first '# in title]&gt;0,MID([desc],#REF!,3),VLOOKUP([productid],$G$2:$R$1386,8))))</f>
        <v>146</v>
      </c>
      <c r="S6242" s="1" t="e">
        <f>IF([kw in desc]=[kw rough in title],[kw in desc]*1,IFERROR(LEFT([kw_dirty],3)*1,IFERROR(LEFT([kw_dirty],2)*1,"n.a.")))</f>
        <v>#N/A</v>
      </c>
      <c r="T6242" s="1"/>
      <c r="U6242" s="1" t="e">
        <f>VLOOKUP(Tabelle1[[#This Row],[productid]],Tabelle2[#All],2,FALSE)</f>
        <v>#N/A</v>
      </c>
    </row>
    <row r="6243" spans="1:21">
      <c r="A6243" t="s">
        <v>4783</v>
      </c>
      <c r="B6243">
        <v>3974</v>
      </c>
      <c r="C6243">
        <v>289859</v>
      </c>
      <c r="D6243" t="s">
        <v>10207</v>
      </c>
      <c r="E6243" t="s">
        <v>10208</v>
      </c>
      <c r="F6243">
        <v>18406</v>
      </c>
      <c r="G6243">
        <v>2286143</v>
      </c>
      <c r="H6243">
        <f t="shared" si="97"/>
        <v>0</v>
      </c>
      <c r="I6243">
        <f t="array" ref="I6243">MIN(IFERROR(FIND(IstNumbers,A6243),""))</f>
        <v>20</v>
      </c>
      <c r="J6243" s="1" t="e">
        <f>IF([first '# in title]&lt;[pos kw in title],MID([title],[pos kw in title]-6,6),#N/A)</f>
        <v>#N/A</v>
      </c>
      <c r="K6243" s="1" t="e">
        <f>IFERROR(MID(SUBSTITUTE([kw rough in title],",","."),FIND("(",[kw rough in title])+1,20),SUBSTITUTE(IFERROR(MID([kw rough in title],FIND(" ",[kw rough in title])+1,20),[kw rough in title]),",","."))</f>
        <v>#N/A</v>
      </c>
      <c r="L6243" s="1">
        <f>IFERROR(FIND("kW",[desc]),0)</f>
        <v>0</v>
      </c>
      <c r="M6243">
        <f t="array" ref="M6243">MIN(IFERROR(FIND(IstNumbers,E6243),""))</f>
        <v>33</v>
      </c>
      <c r="N6243" s="1" t="b">
        <f>IF([first '# in desc]&lt;[pos kw in desc],MID([desc],[pos kw in desc]-7,7))</f>
        <v>0</v>
      </c>
      <c r="O624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43" s="1" t="str">
        <f>TRIM(IF([first '# in desc]&lt;[pos kw in desc],MID([desc],[pos kw in desc]-6,6),FALSE))</f>
        <v>FALSCH</v>
      </c>
      <c r="Q6243" s="1" t="b">
        <f>IF(LEN([manuell])=0,IFERROR([kw fine in title]*1,IFERROR(SUMPRODUCT(COUNTIF(IsDigits,MID([kw in desc],ROW($A$1:$A$150),1)))=LEN([kw in desc]),#N/A)),[manuell])</f>
        <v>0</v>
      </c>
      <c r="R6243" s="1" t="str">
        <f>IF([pos kw in title]&gt;0,MID(J6243,#REF!,4),IF([first '# in title]&gt;0,MID([title],[first '# in title],3),IF([first '# in title]&gt;0,MID([desc],#REF!,3),VLOOKUP([productid],$G$2:$R$1386,8))))</f>
        <v>146</v>
      </c>
      <c r="S6243" s="1" t="e">
        <f>IF([kw in desc]=[kw rough in title],[kw in desc]*1,IFERROR(LEFT([kw_dirty],3)*1,IFERROR(LEFT([kw_dirty],2)*1,"n.a.")))</f>
        <v>#N/A</v>
      </c>
      <c r="T6243" s="1"/>
      <c r="U6243" s="1" t="e">
        <f>VLOOKUP(Tabelle1[[#This Row],[productid]],Tabelle2[#All],2,FALSE)</f>
        <v>#N/A</v>
      </c>
    </row>
    <row r="6244" spans="1:21">
      <c r="A6244" t="s">
        <v>4783</v>
      </c>
      <c r="B6244">
        <v>3974</v>
      </c>
      <c r="C6244">
        <v>289859</v>
      </c>
      <c r="D6244" t="s">
        <v>10209</v>
      </c>
      <c r="E6244" t="s">
        <v>10210</v>
      </c>
      <c r="F6244">
        <v>18406</v>
      </c>
      <c r="G6244">
        <v>2286143</v>
      </c>
      <c r="H6244">
        <f t="shared" si="97"/>
        <v>0</v>
      </c>
      <c r="I6244">
        <f t="array" ref="I6244">MIN(IFERROR(FIND(IstNumbers,A6244),""))</f>
        <v>20</v>
      </c>
      <c r="J6244" s="1" t="e">
        <f>IF([first '# in title]&lt;[pos kw in title],MID([title],[pos kw in title]-6,6),#N/A)</f>
        <v>#N/A</v>
      </c>
      <c r="K6244" s="1" t="e">
        <f>IFERROR(MID(SUBSTITUTE([kw rough in title],",","."),FIND("(",[kw rough in title])+1,20),SUBSTITUTE(IFERROR(MID([kw rough in title],FIND(" ",[kw rough in title])+1,20),[kw rough in title]),",","."))</f>
        <v>#N/A</v>
      </c>
      <c r="L6244" s="1">
        <f>IFERROR(FIND("kW",[desc]),0)</f>
        <v>0</v>
      </c>
      <c r="M6244">
        <f t="array" ref="M6244">MIN(IFERROR(FIND(IstNumbers,E6244),""))</f>
        <v>33</v>
      </c>
      <c r="N6244" s="1" t="b">
        <f>IF([first '# in desc]&lt;[pos kw in desc],MID([desc],[pos kw in desc]-7,7))</f>
        <v>0</v>
      </c>
      <c r="O624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44" s="1" t="str">
        <f>TRIM(IF([first '# in desc]&lt;[pos kw in desc],MID([desc],[pos kw in desc]-6,6),FALSE))</f>
        <v>FALSCH</v>
      </c>
      <c r="Q6244" s="1" t="b">
        <f>IF(LEN([manuell])=0,IFERROR([kw fine in title]*1,IFERROR(SUMPRODUCT(COUNTIF(IsDigits,MID([kw in desc],ROW($A$1:$A$150),1)))=LEN([kw in desc]),#N/A)),[manuell])</f>
        <v>0</v>
      </c>
      <c r="R6244" s="1" t="str">
        <f>IF([pos kw in title]&gt;0,MID(J6244,#REF!,4),IF([first '# in title]&gt;0,MID([title],[first '# in title],3),IF([first '# in title]&gt;0,MID([desc],#REF!,3),VLOOKUP([productid],$G$2:$R$1386,8))))</f>
        <v>146</v>
      </c>
      <c r="S6244" s="1" t="e">
        <f>IF([kw in desc]=[kw rough in title],[kw in desc]*1,IFERROR(LEFT([kw_dirty],3)*1,IFERROR(LEFT([kw_dirty],2)*1,"n.a.")))</f>
        <v>#N/A</v>
      </c>
      <c r="T6244" s="1"/>
      <c r="U6244" s="1" t="e">
        <f>VLOOKUP(Tabelle1[[#This Row],[productid]],Tabelle2[#All],2,FALSE)</f>
        <v>#N/A</v>
      </c>
    </row>
    <row r="6245" spans="1:21">
      <c r="A6245" t="s">
        <v>4783</v>
      </c>
      <c r="B6245">
        <v>3974</v>
      </c>
      <c r="C6245">
        <v>289859</v>
      </c>
      <c r="D6245" t="s">
        <v>10211</v>
      </c>
      <c r="E6245" t="s">
        <v>10212</v>
      </c>
      <c r="F6245">
        <v>18406</v>
      </c>
      <c r="G6245">
        <v>2286143</v>
      </c>
      <c r="H6245">
        <f t="shared" si="97"/>
        <v>0</v>
      </c>
      <c r="I6245">
        <f t="array" ref="I6245">MIN(IFERROR(FIND(IstNumbers,A6245),""))</f>
        <v>20</v>
      </c>
      <c r="J6245" s="1" t="e">
        <f>IF([first '# in title]&lt;[pos kw in title],MID([title],[pos kw in title]-6,6),#N/A)</f>
        <v>#N/A</v>
      </c>
      <c r="K6245" s="1" t="e">
        <f>IFERROR(MID(SUBSTITUTE([kw rough in title],",","."),FIND("(",[kw rough in title])+1,20),SUBSTITUTE(IFERROR(MID([kw rough in title],FIND(" ",[kw rough in title])+1,20),[kw rough in title]),",","."))</f>
        <v>#N/A</v>
      </c>
      <c r="L6245" s="1">
        <f>IFERROR(FIND("kW",[desc]),0)</f>
        <v>0</v>
      </c>
      <c r="M6245">
        <f t="array" ref="M6245">MIN(IFERROR(FIND(IstNumbers,E6245),""))</f>
        <v>33</v>
      </c>
      <c r="N6245" s="1" t="b">
        <f>IF([first '# in desc]&lt;[pos kw in desc],MID([desc],[pos kw in desc]-7,7))</f>
        <v>0</v>
      </c>
      <c r="O624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45" s="1" t="str">
        <f>TRIM(IF([first '# in desc]&lt;[pos kw in desc],MID([desc],[pos kw in desc]-6,6),FALSE))</f>
        <v>FALSCH</v>
      </c>
      <c r="Q6245" s="1" t="b">
        <f>IF(LEN([manuell])=0,IFERROR([kw fine in title]*1,IFERROR(SUMPRODUCT(COUNTIF(IsDigits,MID([kw in desc],ROW($A$1:$A$150),1)))=LEN([kw in desc]),#N/A)),[manuell])</f>
        <v>0</v>
      </c>
      <c r="R6245" s="1" t="str">
        <f>IF([pos kw in title]&gt;0,MID(J6245,#REF!,4),IF([first '# in title]&gt;0,MID([title],[first '# in title],3),IF([first '# in title]&gt;0,MID([desc],#REF!,3),VLOOKUP([productid],$G$2:$R$1386,8))))</f>
        <v>146</v>
      </c>
      <c r="S6245" s="1" t="e">
        <f>IF([kw in desc]=[kw rough in title],[kw in desc]*1,IFERROR(LEFT([kw_dirty],3)*1,IFERROR(LEFT([kw_dirty],2)*1,"n.a.")))</f>
        <v>#N/A</v>
      </c>
      <c r="T6245" s="1"/>
      <c r="U6245" s="1" t="e">
        <f>VLOOKUP(Tabelle1[[#This Row],[productid]],Tabelle2[#All],2,FALSE)</f>
        <v>#N/A</v>
      </c>
    </row>
    <row r="6246" spans="1:21" hidden="1">
      <c r="A6246" t="s">
        <v>4651</v>
      </c>
      <c r="B6246">
        <v>4305</v>
      </c>
      <c r="C6246">
        <v>289859</v>
      </c>
      <c r="D6246" t="s">
        <v>10213</v>
      </c>
      <c r="E6246" t="s">
        <v>9678</v>
      </c>
      <c r="F6246">
        <v>18406</v>
      </c>
      <c r="G6246">
        <v>1750863</v>
      </c>
      <c r="H6246">
        <f t="shared" si="97"/>
        <v>0</v>
      </c>
      <c r="I6246">
        <f t="array" ref="I6246">MIN(IFERROR(FIND(IstNumbers,A6246),""))</f>
        <v>28</v>
      </c>
      <c r="J6246" s="1" t="e">
        <f>IF([first '# in title]&lt;[pos kw in title],MID([title],[pos kw in title]-6,6),#N/A)</f>
        <v>#N/A</v>
      </c>
      <c r="K6246" s="1" t="e">
        <f>IFERROR(MID(SUBSTITUTE([kw rough in title],",","."),FIND("(",[kw rough in title])+1,20),SUBSTITUTE(IFERROR(MID([kw rough in title],FIND(" ",[kw rough in title])+1,20),[kw rough in title]),",","."))</f>
        <v>#N/A</v>
      </c>
      <c r="L6246" s="1">
        <f>IFERROR(FIND("kW",[desc]),0)</f>
        <v>70</v>
      </c>
      <c r="M6246">
        <f t="array" ref="M6246">MIN(IFERROR(FIND(IstNumbers,E6246),""))</f>
        <v>34</v>
      </c>
      <c r="N6246" s="1" t="str">
        <f>IF([first '# in desc]&lt;[pos kw in desc],MID([desc],[pos kw in desc]-7,7))</f>
        <v xml:space="preserve">­me 42 </v>
      </c>
      <c r="O624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46" s="1" t="str">
        <f>TRIM(IF([first '# in desc]&lt;[pos kw in desc],MID([desc],[pos kw in desc]-6,6),FALSE))</f>
        <v>me 42</v>
      </c>
      <c r="Q6246" s="1" t="b">
        <f>IF(LEN([manuell])=0,IFERROR([kw fine in title]*1,IFERROR(SUMPRODUCT(COUNTIF(IsDigits,MID([kw in desc],ROW($A$1:$A$150),1)))=LEN([kw in desc]),#N/A)),[manuell])</f>
        <v>0</v>
      </c>
      <c r="R6246" s="1" t="str">
        <f>IF([pos kw in title]&gt;0,MID(J6246,#REF!,4),IF([first '# in title]&gt;0,MID([title],[first '# in title],3),IF([first '# in title]&gt;0,MID([desc],#REF!,3),VLOOKUP([productid],$G$2:$R$1386,8))))</f>
        <v>42-</v>
      </c>
      <c r="S6246" s="1" t="e">
        <f>IF([kw in desc]=[kw rough in title],[kw in desc]*1,IFERROR(LEFT([kw_dirty],3)*1,IFERROR(LEFT([kw_dirty],2)*1,"n.a.")))</f>
        <v>#N/A</v>
      </c>
      <c r="T6246" s="1"/>
      <c r="U6246" s="1">
        <f>VLOOKUP(Tabelle1[[#This Row],[productid]],Tabelle2[#All],2,FALSE)</f>
        <v>42</v>
      </c>
    </row>
    <row r="6247" spans="1:21">
      <c r="A6247" t="s">
        <v>4783</v>
      </c>
      <c r="B6247">
        <v>3974</v>
      </c>
      <c r="C6247">
        <v>289859</v>
      </c>
      <c r="D6247" t="s">
        <v>10214</v>
      </c>
      <c r="E6247" t="s">
        <v>10215</v>
      </c>
      <c r="F6247">
        <v>18406</v>
      </c>
      <c r="G6247">
        <v>2286143</v>
      </c>
      <c r="H6247">
        <f t="shared" si="97"/>
        <v>0</v>
      </c>
      <c r="I6247">
        <f t="array" ref="I6247">MIN(IFERROR(FIND(IstNumbers,A6247),""))</f>
        <v>20</v>
      </c>
      <c r="J6247" s="1" t="e">
        <f>IF([first '# in title]&lt;[pos kw in title],MID([title],[pos kw in title]-6,6),#N/A)</f>
        <v>#N/A</v>
      </c>
      <c r="K6247" s="1" t="e">
        <f>IFERROR(MID(SUBSTITUTE([kw rough in title],",","."),FIND("(",[kw rough in title])+1,20),SUBSTITUTE(IFERROR(MID([kw rough in title],FIND(" ",[kw rough in title])+1,20),[kw rough in title]),",","."))</f>
        <v>#N/A</v>
      </c>
      <c r="L6247" s="1">
        <f>IFERROR(FIND("kW",[desc]),0)</f>
        <v>0</v>
      </c>
      <c r="M6247">
        <f t="array" ref="M6247">MIN(IFERROR(FIND(IstNumbers,E6247),""))</f>
        <v>33</v>
      </c>
      <c r="N6247" s="1" t="b">
        <f>IF([first '# in desc]&lt;[pos kw in desc],MID([desc],[pos kw in desc]-7,7))</f>
        <v>0</v>
      </c>
      <c r="O624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47" s="1" t="str">
        <f>TRIM(IF([first '# in desc]&lt;[pos kw in desc],MID([desc],[pos kw in desc]-6,6),FALSE))</f>
        <v>FALSCH</v>
      </c>
      <c r="Q6247" s="1" t="b">
        <f>IF(LEN([manuell])=0,IFERROR([kw fine in title]*1,IFERROR(SUMPRODUCT(COUNTIF(IsDigits,MID([kw in desc],ROW($A$1:$A$150),1)))=LEN([kw in desc]),#N/A)),[manuell])</f>
        <v>0</v>
      </c>
      <c r="R6247" s="1" t="str">
        <f>IF([pos kw in title]&gt;0,MID(J6247,#REF!,4),IF([first '# in title]&gt;0,MID([title],[first '# in title],3),IF([first '# in title]&gt;0,MID([desc],#REF!,3),VLOOKUP([productid],$G$2:$R$1386,8))))</f>
        <v>146</v>
      </c>
      <c r="S6247" s="1" t="e">
        <f>IF([kw in desc]=[kw rough in title],[kw in desc]*1,IFERROR(LEFT([kw_dirty],3)*1,IFERROR(LEFT([kw_dirty],2)*1,"n.a.")))</f>
        <v>#N/A</v>
      </c>
      <c r="T6247" s="1"/>
      <c r="U6247" s="1" t="e">
        <f>VLOOKUP(Tabelle1[[#This Row],[productid]],Tabelle2[#All],2,FALSE)</f>
        <v>#N/A</v>
      </c>
    </row>
    <row r="6248" spans="1:21" hidden="1">
      <c r="A6248" t="s">
        <v>4651</v>
      </c>
      <c r="B6248">
        <v>4315</v>
      </c>
      <c r="C6248">
        <v>289859</v>
      </c>
      <c r="D6248" t="s">
        <v>10216</v>
      </c>
      <c r="E6248" t="s">
        <v>9681</v>
      </c>
      <c r="F6248">
        <v>18406</v>
      </c>
      <c r="G6248">
        <v>1750863</v>
      </c>
      <c r="H6248">
        <f t="shared" si="97"/>
        <v>0</v>
      </c>
      <c r="I6248">
        <f t="array" ref="I6248">MIN(IFERROR(FIND(IstNumbers,A6248),""))</f>
        <v>28</v>
      </c>
      <c r="J6248" s="1" t="e">
        <f>IF([first '# in title]&lt;[pos kw in title],MID([title],[pos kw in title]-6,6),#N/A)</f>
        <v>#N/A</v>
      </c>
      <c r="K6248" s="1" t="e">
        <f>IFERROR(MID(SUBSTITUTE([kw rough in title],",","."),FIND("(",[kw rough in title])+1,20),SUBSTITUTE(IFERROR(MID([kw rough in title],FIND(" ",[kw rough in title])+1,20),[kw rough in title]),",","."))</f>
        <v>#N/A</v>
      </c>
      <c r="L6248" s="1">
        <f>IFERROR(FIND("kW",[desc]),0)</f>
        <v>70</v>
      </c>
      <c r="M6248">
        <f t="array" ref="M6248">MIN(IFERROR(FIND(IstNumbers,E6248),""))</f>
        <v>34</v>
      </c>
      <c r="N6248" s="1" t="str">
        <f>IF([first '# in desc]&lt;[pos kw in desc],MID([desc],[pos kw in desc]-7,7))</f>
        <v xml:space="preserve">­me 42 </v>
      </c>
      <c r="O624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48" s="1" t="str">
        <f>TRIM(IF([first '# in desc]&lt;[pos kw in desc],MID([desc],[pos kw in desc]-6,6),FALSE))</f>
        <v>me 42</v>
      </c>
      <c r="Q6248" s="1" t="b">
        <f>IF(LEN([manuell])=0,IFERROR([kw fine in title]*1,IFERROR(SUMPRODUCT(COUNTIF(IsDigits,MID([kw in desc],ROW($A$1:$A$150),1)))=LEN([kw in desc]),#N/A)),[manuell])</f>
        <v>0</v>
      </c>
      <c r="R6248" s="1" t="str">
        <f>IF([pos kw in title]&gt;0,MID(J6248,#REF!,4),IF([first '# in title]&gt;0,MID([title],[first '# in title],3),IF([first '# in title]&gt;0,MID([desc],#REF!,3),VLOOKUP([productid],$G$2:$R$1386,8))))</f>
        <v>42-</v>
      </c>
      <c r="S6248" s="1" t="e">
        <f>IF([kw in desc]=[kw rough in title],[kw in desc]*1,IFERROR(LEFT([kw_dirty],3)*1,IFERROR(LEFT([kw_dirty],2)*1,"n.a.")))</f>
        <v>#N/A</v>
      </c>
      <c r="T6248" s="1"/>
      <c r="U6248" s="1">
        <f>VLOOKUP(Tabelle1[[#This Row],[productid]],Tabelle2[#All],2,FALSE)</f>
        <v>42</v>
      </c>
    </row>
    <row r="6249" spans="1:21">
      <c r="A6249" t="s">
        <v>4783</v>
      </c>
      <c r="B6249">
        <v>3979</v>
      </c>
      <c r="C6249">
        <v>289859</v>
      </c>
      <c r="D6249" t="s">
        <v>10217</v>
      </c>
      <c r="E6249" t="s">
        <v>10218</v>
      </c>
      <c r="F6249">
        <v>18406</v>
      </c>
      <c r="G6249">
        <v>2286143</v>
      </c>
      <c r="H6249">
        <f t="shared" si="97"/>
        <v>0</v>
      </c>
      <c r="I6249">
        <f t="array" ref="I6249">MIN(IFERROR(FIND(IstNumbers,A6249),""))</f>
        <v>20</v>
      </c>
      <c r="J6249" s="1" t="e">
        <f>IF([first '# in title]&lt;[pos kw in title],MID([title],[pos kw in title]-6,6),#N/A)</f>
        <v>#N/A</v>
      </c>
      <c r="K6249" s="1" t="e">
        <f>IFERROR(MID(SUBSTITUTE([kw rough in title],",","."),FIND("(",[kw rough in title])+1,20),SUBSTITUTE(IFERROR(MID([kw rough in title],FIND(" ",[kw rough in title])+1,20),[kw rough in title]),",","."))</f>
        <v>#N/A</v>
      </c>
      <c r="L6249" s="1">
        <f>IFERROR(FIND("kW",[desc]),0)</f>
        <v>0</v>
      </c>
      <c r="M6249">
        <f t="array" ref="M6249">MIN(IFERROR(FIND(IstNumbers,E6249),""))</f>
        <v>33</v>
      </c>
      <c r="N6249" s="1" t="b">
        <f>IF([first '# in desc]&lt;[pos kw in desc],MID([desc],[pos kw in desc]-7,7))</f>
        <v>0</v>
      </c>
      <c r="O624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49" s="1" t="str">
        <f>TRIM(IF([first '# in desc]&lt;[pos kw in desc],MID([desc],[pos kw in desc]-6,6),FALSE))</f>
        <v>FALSCH</v>
      </c>
      <c r="Q6249" s="1" t="b">
        <f>IF(LEN([manuell])=0,IFERROR([kw fine in title]*1,IFERROR(SUMPRODUCT(COUNTIF(IsDigits,MID([kw in desc],ROW($A$1:$A$150),1)))=LEN([kw in desc]),#N/A)),[manuell])</f>
        <v>0</v>
      </c>
      <c r="R6249" s="1" t="str">
        <f>IF([pos kw in title]&gt;0,MID(J6249,#REF!,4),IF([first '# in title]&gt;0,MID([title],[first '# in title],3),IF([first '# in title]&gt;0,MID([desc],#REF!,3),VLOOKUP([productid],$G$2:$R$1386,8))))</f>
        <v>146</v>
      </c>
      <c r="S6249" s="1" t="e">
        <f>IF([kw in desc]=[kw rough in title],[kw in desc]*1,IFERROR(LEFT([kw_dirty],3)*1,IFERROR(LEFT([kw_dirty],2)*1,"n.a.")))</f>
        <v>#N/A</v>
      </c>
      <c r="T6249" s="1"/>
      <c r="U6249" s="1" t="e">
        <f>VLOOKUP(Tabelle1[[#This Row],[productid]],Tabelle2[#All],2,FALSE)</f>
        <v>#N/A</v>
      </c>
    </row>
    <row r="6250" spans="1:21" hidden="1">
      <c r="A6250" t="s">
        <v>4651</v>
      </c>
      <c r="B6250">
        <v>4340</v>
      </c>
      <c r="C6250">
        <v>289859</v>
      </c>
      <c r="D6250" t="s">
        <v>10219</v>
      </c>
      <c r="E6250" t="s">
        <v>9684</v>
      </c>
      <c r="F6250">
        <v>18406</v>
      </c>
      <c r="G6250">
        <v>1750863</v>
      </c>
      <c r="H6250">
        <f t="shared" si="97"/>
        <v>0</v>
      </c>
      <c r="I6250">
        <f t="array" ref="I6250">MIN(IFERROR(FIND(IstNumbers,A6250),""))</f>
        <v>28</v>
      </c>
      <c r="J6250" s="1" t="e">
        <f>IF([first '# in title]&lt;[pos kw in title],MID([title],[pos kw in title]-6,6),#N/A)</f>
        <v>#N/A</v>
      </c>
      <c r="K6250" s="1" t="e">
        <f>IFERROR(MID(SUBSTITUTE([kw rough in title],",","."),FIND("(",[kw rough in title])+1,20),SUBSTITUTE(IFERROR(MID([kw rough in title],FIND(" ",[kw rough in title])+1,20),[kw rough in title]),",","."))</f>
        <v>#N/A</v>
      </c>
      <c r="L6250" s="1">
        <f>IFERROR(FIND("kW",[desc]),0)</f>
        <v>70</v>
      </c>
      <c r="M6250">
        <f t="array" ref="M6250">MIN(IFERROR(FIND(IstNumbers,E6250),""))</f>
        <v>34</v>
      </c>
      <c r="N6250" s="1" t="str">
        <f>IF([first '# in desc]&lt;[pos kw in desc],MID([desc],[pos kw in desc]-7,7))</f>
        <v xml:space="preserve">­me 42 </v>
      </c>
      <c r="O625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50" s="1" t="str">
        <f>TRIM(IF([first '# in desc]&lt;[pos kw in desc],MID([desc],[pos kw in desc]-6,6),FALSE))</f>
        <v>me 42</v>
      </c>
      <c r="Q6250" s="1" t="b">
        <f>IF(LEN([manuell])=0,IFERROR([kw fine in title]*1,IFERROR(SUMPRODUCT(COUNTIF(IsDigits,MID([kw in desc],ROW($A$1:$A$150),1)))=LEN([kw in desc]),#N/A)),[manuell])</f>
        <v>0</v>
      </c>
      <c r="R6250" s="1" t="str">
        <f>IF([pos kw in title]&gt;0,MID(J6250,#REF!,4),IF([first '# in title]&gt;0,MID([title],[first '# in title],3),IF([first '# in title]&gt;0,MID([desc],#REF!,3),VLOOKUP([productid],$G$2:$R$1386,8))))</f>
        <v>42-</v>
      </c>
      <c r="S6250" s="1" t="e">
        <f>IF([kw in desc]=[kw rough in title],[kw in desc]*1,IFERROR(LEFT([kw_dirty],3)*1,IFERROR(LEFT([kw_dirty],2)*1,"n.a.")))</f>
        <v>#N/A</v>
      </c>
      <c r="T6250" s="1"/>
      <c r="U6250" s="1">
        <f>VLOOKUP(Tabelle1[[#This Row],[productid]],Tabelle2[#All],2,FALSE)</f>
        <v>42</v>
      </c>
    </row>
    <row r="6251" spans="1:21">
      <c r="A6251" t="s">
        <v>4783</v>
      </c>
      <c r="B6251">
        <v>3979</v>
      </c>
      <c r="C6251">
        <v>289859</v>
      </c>
      <c r="D6251" t="s">
        <v>10220</v>
      </c>
      <c r="E6251" t="s">
        <v>10221</v>
      </c>
      <c r="F6251">
        <v>18406</v>
      </c>
      <c r="G6251">
        <v>2286143</v>
      </c>
      <c r="H6251">
        <f t="shared" si="97"/>
        <v>0</v>
      </c>
      <c r="I6251">
        <f t="array" ref="I6251">MIN(IFERROR(FIND(IstNumbers,A6251),""))</f>
        <v>20</v>
      </c>
      <c r="J6251" s="1" t="e">
        <f>IF([first '# in title]&lt;[pos kw in title],MID([title],[pos kw in title]-6,6),#N/A)</f>
        <v>#N/A</v>
      </c>
      <c r="K6251" s="1" t="e">
        <f>IFERROR(MID(SUBSTITUTE([kw rough in title],",","."),FIND("(",[kw rough in title])+1,20),SUBSTITUTE(IFERROR(MID([kw rough in title],FIND(" ",[kw rough in title])+1,20),[kw rough in title]),",","."))</f>
        <v>#N/A</v>
      </c>
      <c r="L6251" s="1">
        <f>IFERROR(FIND("kW",[desc]),0)</f>
        <v>0</v>
      </c>
      <c r="M6251">
        <f t="array" ref="M6251">MIN(IFERROR(FIND(IstNumbers,E6251),""))</f>
        <v>33</v>
      </c>
      <c r="N6251" s="1" t="b">
        <f>IF([first '# in desc]&lt;[pos kw in desc],MID([desc],[pos kw in desc]-7,7))</f>
        <v>0</v>
      </c>
      <c r="O625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51" s="1" t="str">
        <f>TRIM(IF([first '# in desc]&lt;[pos kw in desc],MID([desc],[pos kw in desc]-6,6),FALSE))</f>
        <v>FALSCH</v>
      </c>
      <c r="Q6251" s="1" t="b">
        <f>IF(LEN([manuell])=0,IFERROR([kw fine in title]*1,IFERROR(SUMPRODUCT(COUNTIF(IsDigits,MID([kw in desc],ROW($A$1:$A$150),1)))=LEN([kw in desc]),#N/A)),[manuell])</f>
        <v>0</v>
      </c>
      <c r="R6251" s="1" t="str">
        <f>IF([pos kw in title]&gt;0,MID(J6251,#REF!,4),IF([first '# in title]&gt;0,MID([title],[first '# in title],3),IF([first '# in title]&gt;0,MID([desc],#REF!,3),VLOOKUP([productid],$G$2:$R$1386,8))))</f>
        <v>146</v>
      </c>
      <c r="S6251" s="1" t="e">
        <f>IF([kw in desc]=[kw rough in title],[kw in desc]*1,IFERROR(LEFT([kw_dirty],3)*1,IFERROR(LEFT([kw_dirty],2)*1,"n.a.")))</f>
        <v>#N/A</v>
      </c>
      <c r="T6251" s="1"/>
      <c r="U6251" s="1" t="e">
        <f>VLOOKUP(Tabelle1[[#This Row],[productid]],Tabelle2[#All],2,FALSE)</f>
        <v>#N/A</v>
      </c>
    </row>
    <row r="6252" spans="1:21" hidden="1">
      <c r="A6252" t="s">
        <v>4651</v>
      </c>
      <c r="B6252">
        <v>4345</v>
      </c>
      <c r="C6252">
        <v>289859</v>
      </c>
      <c r="D6252" t="s">
        <v>10222</v>
      </c>
      <c r="E6252" t="s">
        <v>9687</v>
      </c>
      <c r="F6252">
        <v>18406</v>
      </c>
      <c r="G6252">
        <v>1750863</v>
      </c>
      <c r="H6252">
        <f t="shared" si="97"/>
        <v>0</v>
      </c>
      <c r="I6252">
        <f t="array" ref="I6252">MIN(IFERROR(FIND(IstNumbers,A6252),""))</f>
        <v>28</v>
      </c>
      <c r="J6252" s="1" t="e">
        <f>IF([first '# in title]&lt;[pos kw in title],MID([title],[pos kw in title]-6,6),#N/A)</f>
        <v>#N/A</v>
      </c>
      <c r="K6252" s="1" t="e">
        <f>IFERROR(MID(SUBSTITUTE([kw rough in title],",","."),FIND("(",[kw rough in title])+1,20),SUBSTITUTE(IFERROR(MID([kw rough in title],FIND(" ",[kw rough in title])+1,20),[kw rough in title]),",","."))</f>
        <v>#N/A</v>
      </c>
      <c r="L6252" s="1">
        <f>IFERROR(FIND("kW",[desc]),0)</f>
        <v>70</v>
      </c>
      <c r="M6252">
        <f t="array" ref="M6252">MIN(IFERROR(FIND(IstNumbers,E6252),""))</f>
        <v>34</v>
      </c>
      <c r="N6252" s="1" t="str">
        <f>IF([first '# in desc]&lt;[pos kw in desc],MID([desc],[pos kw in desc]-7,7))</f>
        <v xml:space="preserve">­me 42 </v>
      </c>
      <c r="O625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52" s="1" t="str">
        <f>TRIM(IF([first '# in desc]&lt;[pos kw in desc],MID([desc],[pos kw in desc]-6,6),FALSE))</f>
        <v>me 42</v>
      </c>
      <c r="Q6252" s="1" t="b">
        <f>IF(LEN([manuell])=0,IFERROR([kw fine in title]*1,IFERROR(SUMPRODUCT(COUNTIF(IsDigits,MID([kw in desc],ROW($A$1:$A$150),1)))=LEN([kw in desc]),#N/A)),[manuell])</f>
        <v>0</v>
      </c>
      <c r="R6252" s="1" t="str">
        <f>IF([pos kw in title]&gt;0,MID(J6252,#REF!,4),IF([first '# in title]&gt;0,MID([title],[first '# in title],3),IF([first '# in title]&gt;0,MID([desc],#REF!,3),VLOOKUP([productid],$G$2:$R$1386,8))))</f>
        <v>42-</v>
      </c>
      <c r="S6252" s="1" t="e">
        <f>IF([kw in desc]=[kw rough in title],[kw in desc]*1,IFERROR(LEFT([kw_dirty],3)*1,IFERROR(LEFT([kw_dirty],2)*1,"n.a.")))</f>
        <v>#N/A</v>
      </c>
      <c r="T6252" s="1"/>
      <c r="U6252" s="1">
        <f>VLOOKUP(Tabelle1[[#This Row],[productid]],Tabelle2[#All],2,FALSE)</f>
        <v>42</v>
      </c>
    </row>
    <row r="6253" spans="1:21">
      <c r="A6253" t="s">
        <v>4783</v>
      </c>
      <c r="B6253">
        <v>3979</v>
      </c>
      <c r="C6253">
        <v>289859</v>
      </c>
      <c r="D6253" t="s">
        <v>10223</v>
      </c>
      <c r="E6253" t="s">
        <v>10224</v>
      </c>
      <c r="F6253">
        <v>18406</v>
      </c>
      <c r="G6253">
        <v>2286143</v>
      </c>
      <c r="H6253">
        <f t="shared" si="97"/>
        <v>0</v>
      </c>
      <c r="I6253">
        <f t="array" ref="I6253">MIN(IFERROR(FIND(IstNumbers,A6253),""))</f>
        <v>20</v>
      </c>
      <c r="J6253" s="1" t="e">
        <f>IF([first '# in title]&lt;[pos kw in title],MID([title],[pos kw in title]-6,6),#N/A)</f>
        <v>#N/A</v>
      </c>
      <c r="K6253" s="1" t="e">
        <f>IFERROR(MID(SUBSTITUTE([kw rough in title],",","."),FIND("(",[kw rough in title])+1,20),SUBSTITUTE(IFERROR(MID([kw rough in title],FIND(" ",[kw rough in title])+1,20),[kw rough in title]),",","."))</f>
        <v>#N/A</v>
      </c>
      <c r="L6253" s="1">
        <f>IFERROR(FIND("kW",[desc]),0)</f>
        <v>0</v>
      </c>
      <c r="M6253">
        <f t="array" ref="M6253">MIN(IFERROR(FIND(IstNumbers,E6253),""))</f>
        <v>33</v>
      </c>
      <c r="N6253" s="1" t="b">
        <f>IF([first '# in desc]&lt;[pos kw in desc],MID([desc],[pos kw in desc]-7,7))</f>
        <v>0</v>
      </c>
      <c r="O625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53" s="1" t="str">
        <f>TRIM(IF([first '# in desc]&lt;[pos kw in desc],MID([desc],[pos kw in desc]-6,6),FALSE))</f>
        <v>FALSCH</v>
      </c>
      <c r="Q6253" s="1" t="b">
        <f>IF(LEN([manuell])=0,IFERROR([kw fine in title]*1,IFERROR(SUMPRODUCT(COUNTIF(IsDigits,MID([kw in desc],ROW($A$1:$A$150),1)))=LEN([kw in desc]),#N/A)),[manuell])</f>
        <v>0</v>
      </c>
      <c r="R6253" s="1" t="str">
        <f>IF([pos kw in title]&gt;0,MID(J6253,#REF!,4),IF([first '# in title]&gt;0,MID([title],[first '# in title],3),IF([first '# in title]&gt;0,MID([desc],#REF!,3),VLOOKUP([productid],$G$2:$R$1386,8))))</f>
        <v>146</v>
      </c>
      <c r="S6253" s="1" t="e">
        <f>IF([kw in desc]=[kw rough in title],[kw in desc]*1,IFERROR(LEFT([kw_dirty],3)*1,IFERROR(LEFT([kw_dirty],2)*1,"n.a.")))</f>
        <v>#N/A</v>
      </c>
      <c r="T6253" s="1"/>
      <c r="U6253" s="1" t="e">
        <f>VLOOKUP(Tabelle1[[#This Row],[productid]],Tabelle2[#All],2,FALSE)</f>
        <v>#N/A</v>
      </c>
    </row>
    <row r="6254" spans="1:21" hidden="1">
      <c r="A6254" t="s">
        <v>4651</v>
      </c>
      <c r="B6254">
        <v>4370</v>
      </c>
      <c r="C6254">
        <v>289859</v>
      </c>
      <c r="D6254" t="s">
        <v>10225</v>
      </c>
      <c r="E6254" t="s">
        <v>9690</v>
      </c>
      <c r="F6254">
        <v>18406</v>
      </c>
      <c r="G6254">
        <v>1750863</v>
      </c>
      <c r="H6254">
        <f t="shared" si="97"/>
        <v>0</v>
      </c>
      <c r="I6254">
        <f t="array" ref="I6254">MIN(IFERROR(FIND(IstNumbers,A6254),""))</f>
        <v>28</v>
      </c>
      <c r="J6254" s="1" t="e">
        <f>IF([first '# in title]&lt;[pos kw in title],MID([title],[pos kw in title]-6,6),#N/A)</f>
        <v>#N/A</v>
      </c>
      <c r="K6254" s="1" t="e">
        <f>IFERROR(MID(SUBSTITUTE([kw rough in title],",","."),FIND("(",[kw rough in title])+1,20),SUBSTITUTE(IFERROR(MID([kw rough in title],FIND(" ",[kw rough in title])+1,20),[kw rough in title]),",","."))</f>
        <v>#N/A</v>
      </c>
      <c r="L6254" s="1">
        <f>IFERROR(FIND("kW",[desc]),0)</f>
        <v>70</v>
      </c>
      <c r="M6254">
        <f t="array" ref="M6254">MIN(IFERROR(FIND(IstNumbers,E6254),""))</f>
        <v>34</v>
      </c>
      <c r="N6254" s="1" t="str">
        <f>IF([first '# in desc]&lt;[pos kw in desc],MID([desc],[pos kw in desc]-7,7))</f>
        <v xml:space="preserve">­me 42 </v>
      </c>
      <c r="O6254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54" s="1" t="str">
        <f>TRIM(IF([first '# in desc]&lt;[pos kw in desc],MID([desc],[pos kw in desc]-6,6),FALSE))</f>
        <v>me 42</v>
      </c>
      <c r="Q6254" s="1" t="b">
        <f>IF(LEN([manuell])=0,IFERROR([kw fine in title]*1,IFERROR(SUMPRODUCT(COUNTIF(IsDigits,MID([kw in desc],ROW($A$1:$A$150),1)))=LEN([kw in desc]),#N/A)),[manuell])</f>
        <v>0</v>
      </c>
      <c r="R6254" s="1" t="str">
        <f>IF([pos kw in title]&gt;0,MID(J6254,#REF!,4),IF([first '# in title]&gt;0,MID([title],[first '# in title],3),IF([first '# in title]&gt;0,MID([desc],#REF!,3),VLOOKUP([productid],$G$2:$R$1386,8))))</f>
        <v>42-</v>
      </c>
      <c r="S6254" s="1" t="e">
        <f>IF([kw in desc]=[kw rough in title],[kw in desc]*1,IFERROR(LEFT([kw_dirty],3)*1,IFERROR(LEFT([kw_dirty],2)*1,"n.a.")))</f>
        <v>#N/A</v>
      </c>
      <c r="T6254" s="1"/>
      <c r="U6254" s="1">
        <f>VLOOKUP(Tabelle1[[#This Row],[productid]],Tabelle2[#All],2,FALSE)</f>
        <v>42</v>
      </c>
    </row>
    <row r="6255" spans="1:21">
      <c r="A6255" t="s">
        <v>4783</v>
      </c>
      <c r="B6255">
        <v>3979</v>
      </c>
      <c r="C6255">
        <v>289859</v>
      </c>
      <c r="D6255" t="s">
        <v>10226</v>
      </c>
      <c r="E6255" t="s">
        <v>10227</v>
      </c>
      <c r="F6255">
        <v>18406</v>
      </c>
      <c r="G6255">
        <v>2286143</v>
      </c>
      <c r="H6255">
        <f t="shared" si="97"/>
        <v>0</v>
      </c>
      <c r="I6255">
        <f t="array" ref="I6255">MIN(IFERROR(FIND(IstNumbers,A6255),""))</f>
        <v>20</v>
      </c>
      <c r="J6255" s="1" t="e">
        <f>IF([first '# in title]&lt;[pos kw in title],MID([title],[pos kw in title]-6,6),#N/A)</f>
        <v>#N/A</v>
      </c>
      <c r="K6255" s="1" t="e">
        <f>IFERROR(MID(SUBSTITUTE([kw rough in title],",","."),FIND("(",[kw rough in title])+1,20),SUBSTITUTE(IFERROR(MID([kw rough in title],FIND(" ",[kw rough in title])+1,20),[kw rough in title]),",","."))</f>
        <v>#N/A</v>
      </c>
      <c r="L6255" s="1">
        <f>IFERROR(FIND("kW",[desc]),0)</f>
        <v>0</v>
      </c>
      <c r="M6255">
        <f t="array" ref="M6255">MIN(IFERROR(FIND(IstNumbers,E6255),""))</f>
        <v>33</v>
      </c>
      <c r="N6255" s="1" t="b">
        <f>IF([first '# in desc]&lt;[pos kw in desc],MID([desc],[pos kw in desc]-7,7))</f>
        <v>0</v>
      </c>
      <c r="O625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55" s="1" t="str">
        <f>TRIM(IF([first '# in desc]&lt;[pos kw in desc],MID([desc],[pos kw in desc]-6,6),FALSE))</f>
        <v>FALSCH</v>
      </c>
      <c r="Q6255" s="1" t="b">
        <f>IF(LEN([manuell])=0,IFERROR([kw fine in title]*1,IFERROR(SUMPRODUCT(COUNTIF(IsDigits,MID([kw in desc],ROW($A$1:$A$150),1)))=LEN([kw in desc]),#N/A)),[manuell])</f>
        <v>0</v>
      </c>
      <c r="R6255" s="1" t="str">
        <f>IF([pos kw in title]&gt;0,MID(J6255,#REF!,4),IF([first '# in title]&gt;0,MID([title],[first '# in title],3),IF([first '# in title]&gt;0,MID([desc],#REF!,3),VLOOKUP([productid],$G$2:$R$1386,8))))</f>
        <v>146</v>
      </c>
      <c r="S6255" s="1" t="e">
        <f>IF([kw in desc]=[kw rough in title],[kw in desc]*1,IFERROR(LEFT([kw_dirty],3)*1,IFERROR(LEFT([kw_dirty],2)*1,"n.a.")))</f>
        <v>#N/A</v>
      </c>
      <c r="T6255" s="1"/>
      <c r="U6255" s="1" t="e">
        <f>VLOOKUP(Tabelle1[[#This Row],[productid]],Tabelle2[#All],2,FALSE)</f>
        <v>#N/A</v>
      </c>
    </row>
    <row r="6256" spans="1:21" hidden="1">
      <c r="A6256" t="s">
        <v>4651</v>
      </c>
      <c r="B6256">
        <v>4370</v>
      </c>
      <c r="C6256">
        <v>289859</v>
      </c>
      <c r="D6256" t="s">
        <v>10228</v>
      </c>
      <c r="E6256" t="s">
        <v>9693</v>
      </c>
      <c r="F6256">
        <v>18406</v>
      </c>
      <c r="G6256">
        <v>1750863</v>
      </c>
      <c r="H6256">
        <f t="shared" si="97"/>
        <v>0</v>
      </c>
      <c r="I6256">
        <f t="array" ref="I6256">MIN(IFERROR(FIND(IstNumbers,A6256),""))</f>
        <v>28</v>
      </c>
      <c r="J6256" s="1" t="e">
        <f>IF([first '# in title]&lt;[pos kw in title],MID([title],[pos kw in title]-6,6),#N/A)</f>
        <v>#N/A</v>
      </c>
      <c r="K6256" s="1" t="e">
        <f>IFERROR(MID(SUBSTITUTE([kw rough in title],",","."),FIND("(",[kw rough in title])+1,20),SUBSTITUTE(IFERROR(MID([kw rough in title],FIND(" ",[kw rough in title])+1,20),[kw rough in title]),",","."))</f>
        <v>#N/A</v>
      </c>
      <c r="L6256" s="1">
        <f>IFERROR(FIND("kW",[desc]),0)</f>
        <v>70</v>
      </c>
      <c r="M6256">
        <f t="array" ref="M6256">MIN(IFERROR(FIND(IstNumbers,E6256),""))</f>
        <v>34</v>
      </c>
      <c r="N6256" s="1" t="str">
        <f>IF([first '# in desc]&lt;[pos kw in desc],MID([desc],[pos kw in desc]-7,7))</f>
        <v xml:space="preserve">­me 42 </v>
      </c>
      <c r="O6256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56" s="1" t="str">
        <f>TRIM(IF([first '# in desc]&lt;[pos kw in desc],MID([desc],[pos kw in desc]-6,6),FALSE))</f>
        <v>me 42</v>
      </c>
      <c r="Q6256" s="1" t="b">
        <f>IF(LEN([manuell])=0,IFERROR([kw fine in title]*1,IFERROR(SUMPRODUCT(COUNTIF(IsDigits,MID([kw in desc],ROW($A$1:$A$150),1)))=LEN([kw in desc]),#N/A)),[manuell])</f>
        <v>0</v>
      </c>
      <c r="R6256" s="1" t="str">
        <f>IF([pos kw in title]&gt;0,MID(J6256,#REF!,4),IF([first '# in title]&gt;0,MID([title],[first '# in title],3),IF([first '# in title]&gt;0,MID([desc],#REF!,3),VLOOKUP([productid],$G$2:$R$1386,8))))</f>
        <v>42-</v>
      </c>
      <c r="S6256" s="1" t="e">
        <f>IF([kw in desc]=[kw rough in title],[kw in desc]*1,IFERROR(LEFT([kw_dirty],3)*1,IFERROR(LEFT([kw_dirty],2)*1,"n.a.")))</f>
        <v>#N/A</v>
      </c>
      <c r="T6256" s="1"/>
      <c r="U6256" s="1">
        <f>VLOOKUP(Tabelle1[[#This Row],[productid]],Tabelle2[#All],2,FALSE)</f>
        <v>42</v>
      </c>
    </row>
    <row r="6257" spans="1:21">
      <c r="A6257" t="s">
        <v>4783</v>
      </c>
      <c r="B6257">
        <v>3979</v>
      </c>
      <c r="C6257">
        <v>289859</v>
      </c>
      <c r="D6257" t="s">
        <v>10229</v>
      </c>
      <c r="E6257" t="s">
        <v>10230</v>
      </c>
      <c r="F6257">
        <v>18406</v>
      </c>
      <c r="G6257">
        <v>2286143</v>
      </c>
      <c r="H6257">
        <f t="shared" si="97"/>
        <v>0</v>
      </c>
      <c r="I6257">
        <f t="array" ref="I6257">MIN(IFERROR(FIND(IstNumbers,A6257),""))</f>
        <v>20</v>
      </c>
      <c r="J6257" s="1" t="e">
        <f>IF([first '# in title]&lt;[pos kw in title],MID([title],[pos kw in title]-6,6),#N/A)</f>
        <v>#N/A</v>
      </c>
      <c r="K6257" s="1" t="e">
        <f>IFERROR(MID(SUBSTITUTE([kw rough in title],",","."),FIND("(",[kw rough in title])+1,20),SUBSTITUTE(IFERROR(MID([kw rough in title],FIND(" ",[kw rough in title])+1,20),[kw rough in title]),",","."))</f>
        <v>#N/A</v>
      </c>
      <c r="L6257" s="1">
        <f>IFERROR(FIND("kW",[desc]),0)</f>
        <v>0</v>
      </c>
      <c r="M6257">
        <f t="array" ref="M6257">MIN(IFERROR(FIND(IstNumbers,E6257),""))</f>
        <v>33</v>
      </c>
      <c r="N6257" s="1" t="b">
        <f>IF([first '# in desc]&lt;[pos kw in desc],MID([desc],[pos kw in desc]-7,7))</f>
        <v>0</v>
      </c>
      <c r="O625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57" s="1" t="str">
        <f>TRIM(IF([first '# in desc]&lt;[pos kw in desc],MID([desc],[pos kw in desc]-6,6),FALSE))</f>
        <v>FALSCH</v>
      </c>
      <c r="Q6257" s="1" t="b">
        <f>IF(LEN([manuell])=0,IFERROR([kw fine in title]*1,IFERROR(SUMPRODUCT(COUNTIF(IsDigits,MID([kw in desc],ROW($A$1:$A$150),1)))=LEN([kw in desc]),#N/A)),[manuell])</f>
        <v>0</v>
      </c>
      <c r="R6257" s="1" t="str">
        <f>IF([pos kw in title]&gt;0,MID(J6257,#REF!,4),IF([first '# in title]&gt;0,MID([title],[first '# in title],3),IF([first '# in title]&gt;0,MID([desc],#REF!,3),VLOOKUP([productid],$G$2:$R$1386,8))))</f>
        <v>146</v>
      </c>
      <c r="S6257" s="1" t="e">
        <f>IF([kw in desc]=[kw rough in title],[kw in desc]*1,IFERROR(LEFT([kw_dirty],3)*1,IFERROR(LEFT([kw_dirty],2)*1,"n.a.")))</f>
        <v>#N/A</v>
      </c>
      <c r="T6257" s="1"/>
      <c r="U6257" s="1" t="e">
        <f>VLOOKUP(Tabelle1[[#This Row],[productid]],Tabelle2[#All],2,FALSE)</f>
        <v>#N/A</v>
      </c>
    </row>
    <row r="6258" spans="1:21" hidden="1">
      <c r="A6258" t="s">
        <v>4651</v>
      </c>
      <c r="B6258">
        <v>4390</v>
      </c>
      <c r="C6258">
        <v>289859</v>
      </c>
      <c r="D6258" t="s">
        <v>10231</v>
      </c>
      <c r="E6258" t="s">
        <v>9696</v>
      </c>
      <c r="F6258">
        <v>18406</v>
      </c>
      <c r="G6258">
        <v>1750863</v>
      </c>
      <c r="H6258">
        <f t="shared" si="97"/>
        <v>0</v>
      </c>
      <c r="I6258">
        <f t="array" ref="I6258">MIN(IFERROR(FIND(IstNumbers,A6258),""))</f>
        <v>28</v>
      </c>
      <c r="J6258" s="1" t="e">
        <f>IF([first '# in title]&lt;[pos kw in title],MID([title],[pos kw in title]-6,6),#N/A)</f>
        <v>#N/A</v>
      </c>
      <c r="K6258" s="1" t="e">
        <f>IFERROR(MID(SUBSTITUTE([kw rough in title],",","."),FIND("(",[kw rough in title])+1,20),SUBSTITUTE(IFERROR(MID([kw rough in title],FIND(" ",[kw rough in title])+1,20),[kw rough in title]),",","."))</f>
        <v>#N/A</v>
      </c>
      <c r="L6258" s="1">
        <f>IFERROR(FIND("kW",[desc]),0)</f>
        <v>70</v>
      </c>
      <c r="M6258">
        <f t="array" ref="M6258">MIN(IFERROR(FIND(IstNumbers,E6258),""))</f>
        <v>34</v>
      </c>
      <c r="N6258" s="1" t="str">
        <f>IF([first '# in desc]&lt;[pos kw in desc],MID([desc],[pos kw in desc]-7,7))</f>
        <v xml:space="preserve">­me 42 </v>
      </c>
      <c r="O6258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58" s="1" t="str">
        <f>TRIM(IF([first '# in desc]&lt;[pos kw in desc],MID([desc],[pos kw in desc]-6,6),FALSE))</f>
        <v>me 42</v>
      </c>
      <c r="Q6258" s="1" t="b">
        <f>IF(LEN([manuell])=0,IFERROR([kw fine in title]*1,IFERROR(SUMPRODUCT(COUNTIF(IsDigits,MID([kw in desc],ROW($A$1:$A$150),1)))=LEN([kw in desc]),#N/A)),[manuell])</f>
        <v>0</v>
      </c>
      <c r="R6258" s="1" t="str">
        <f>IF([pos kw in title]&gt;0,MID(J6258,#REF!,4),IF([first '# in title]&gt;0,MID([title],[first '# in title],3),IF([first '# in title]&gt;0,MID([desc],#REF!,3),VLOOKUP([productid],$G$2:$R$1386,8))))</f>
        <v>42-</v>
      </c>
      <c r="S6258" s="1" t="e">
        <f>IF([kw in desc]=[kw rough in title],[kw in desc]*1,IFERROR(LEFT([kw_dirty],3)*1,IFERROR(LEFT([kw_dirty],2)*1,"n.a.")))</f>
        <v>#N/A</v>
      </c>
      <c r="T6258" s="1"/>
      <c r="U6258" s="1">
        <f>VLOOKUP(Tabelle1[[#This Row],[productid]],Tabelle2[#All],2,FALSE)</f>
        <v>42</v>
      </c>
    </row>
    <row r="6259" spans="1:21">
      <c r="A6259" t="s">
        <v>4783</v>
      </c>
      <c r="B6259">
        <v>3979</v>
      </c>
      <c r="C6259">
        <v>289859</v>
      </c>
      <c r="D6259" t="s">
        <v>10232</v>
      </c>
      <c r="E6259" t="s">
        <v>10233</v>
      </c>
      <c r="F6259">
        <v>18406</v>
      </c>
      <c r="G6259">
        <v>2286143</v>
      </c>
      <c r="H6259">
        <f t="shared" si="97"/>
        <v>0</v>
      </c>
      <c r="I6259">
        <f t="array" ref="I6259">MIN(IFERROR(FIND(IstNumbers,A6259),""))</f>
        <v>20</v>
      </c>
      <c r="J6259" s="1" t="e">
        <f>IF([first '# in title]&lt;[pos kw in title],MID([title],[pos kw in title]-6,6),#N/A)</f>
        <v>#N/A</v>
      </c>
      <c r="K6259" s="1" t="e">
        <f>IFERROR(MID(SUBSTITUTE([kw rough in title],",","."),FIND("(",[kw rough in title])+1,20),SUBSTITUTE(IFERROR(MID([kw rough in title],FIND(" ",[kw rough in title])+1,20),[kw rough in title]),",","."))</f>
        <v>#N/A</v>
      </c>
      <c r="L6259" s="1">
        <f>IFERROR(FIND("kW",[desc]),0)</f>
        <v>0</v>
      </c>
      <c r="M6259">
        <f t="array" ref="M6259">MIN(IFERROR(FIND(IstNumbers,E6259),""))</f>
        <v>33</v>
      </c>
      <c r="N6259" s="1" t="b">
        <f>IF([first '# in desc]&lt;[pos kw in desc],MID([desc],[pos kw in desc]-7,7))</f>
        <v>0</v>
      </c>
      <c r="O625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59" s="1" t="str">
        <f>TRIM(IF([first '# in desc]&lt;[pos kw in desc],MID([desc],[pos kw in desc]-6,6),FALSE))</f>
        <v>FALSCH</v>
      </c>
      <c r="Q6259" s="1" t="b">
        <f>IF(LEN([manuell])=0,IFERROR([kw fine in title]*1,IFERROR(SUMPRODUCT(COUNTIF(IsDigits,MID([kw in desc],ROW($A$1:$A$150),1)))=LEN([kw in desc]),#N/A)),[manuell])</f>
        <v>0</v>
      </c>
      <c r="R6259" s="1" t="str">
        <f>IF([pos kw in title]&gt;0,MID(J6259,#REF!,4),IF([first '# in title]&gt;0,MID([title],[first '# in title],3),IF([first '# in title]&gt;0,MID([desc],#REF!,3),VLOOKUP([productid],$G$2:$R$1386,8))))</f>
        <v>146</v>
      </c>
      <c r="S6259" s="1" t="e">
        <f>IF([kw in desc]=[kw rough in title],[kw in desc]*1,IFERROR(LEFT([kw_dirty],3)*1,IFERROR(LEFT([kw_dirty],2)*1,"n.a.")))</f>
        <v>#N/A</v>
      </c>
      <c r="T6259" s="1"/>
      <c r="U6259" s="1" t="e">
        <f>VLOOKUP(Tabelle1[[#This Row],[productid]],Tabelle2[#All],2,FALSE)</f>
        <v>#N/A</v>
      </c>
    </row>
    <row r="6260" spans="1:21" hidden="1">
      <c r="A6260" t="s">
        <v>4651</v>
      </c>
      <c r="B6260">
        <v>4395</v>
      </c>
      <c r="C6260">
        <v>289859</v>
      </c>
      <c r="D6260" t="s">
        <v>10234</v>
      </c>
      <c r="E6260" t="s">
        <v>9711</v>
      </c>
      <c r="F6260">
        <v>18406</v>
      </c>
      <c r="G6260">
        <v>1750863</v>
      </c>
      <c r="H6260">
        <f t="shared" si="97"/>
        <v>0</v>
      </c>
      <c r="I6260">
        <f t="array" ref="I6260">MIN(IFERROR(FIND(IstNumbers,A6260),""))</f>
        <v>28</v>
      </c>
      <c r="J6260" s="1" t="e">
        <f>IF([first '# in title]&lt;[pos kw in title],MID([title],[pos kw in title]-6,6),#N/A)</f>
        <v>#N/A</v>
      </c>
      <c r="K6260" s="1" t="e">
        <f>IFERROR(MID(SUBSTITUTE([kw rough in title],",","."),FIND("(",[kw rough in title])+1,20),SUBSTITUTE(IFERROR(MID([kw rough in title],FIND(" ",[kw rough in title])+1,20),[kw rough in title]),",","."))</f>
        <v>#N/A</v>
      </c>
      <c r="L6260" s="1">
        <f>IFERROR(FIND("kW",[desc]),0)</f>
        <v>70</v>
      </c>
      <c r="M6260">
        <f t="array" ref="M6260">MIN(IFERROR(FIND(IstNumbers,E6260),""))</f>
        <v>34</v>
      </c>
      <c r="N6260" s="1" t="str">
        <f>IF([first '# in desc]&lt;[pos kw in desc],MID([desc],[pos kw in desc]-7,7))</f>
        <v xml:space="preserve">­me 42 </v>
      </c>
      <c r="O6260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60" s="1" t="str">
        <f>TRIM(IF([first '# in desc]&lt;[pos kw in desc],MID([desc],[pos kw in desc]-6,6),FALSE))</f>
        <v>me 42</v>
      </c>
      <c r="Q6260" s="1" t="b">
        <f>IF(LEN([manuell])=0,IFERROR([kw fine in title]*1,IFERROR(SUMPRODUCT(COUNTIF(IsDigits,MID([kw in desc],ROW($A$1:$A$150),1)))=LEN([kw in desc]),#N/A)),[manuell])</f>
        <v>0</v>
      </c>
      <c r="R6260" s="1" t="str">
        <f>IF([pos kw in title]&gt;0,MID(J6260,#REF!,4),IF([first '# in title]&gt;0,MID([title],[first '# in title],3),IF([first '# in title]&gt;0,MID([desc],#REF!,3),VLOOKUP([productid],$G$2:$R$1386,8))))</f>
        <v>42-</v>
      </c>
      <c r="S6260" s="1" t="e">
        <f>IF([kw in desc]=[kw rough in title],[kw in desc]*1,IFERROR(LEFT([kw_dirty],3)*1,IFERROR(LEFT([kw_dirty],2)*1,"n.a.")))</f>
        <v>#N/A</v>
      </c>
      <c r="T6260" s="1"/>
      <c r="U6260" s="1">
        <f>VLOOKUP(Tabelle1[[#This Row],[productid]],Tabelle2[#All],2,FALSE)</f>
        <v>42</v>
      </c>
    </row>
    <row r="6261" spans="1:21">
      <c r="A6261" t="s">
        <v>4783</v>
      </c>
      <c r="B6261">
        <v>3979</v>
      </c>
      <c r="C6261">
        <v>289859</v>
      </c>
      <c r="D6261" t="s">
        <v>10235</v>
      </c>
      <c r="E6261" t="s">
        <v>10236</v>
      </c>
      <c r="F6261">
        <v>18406</v>
      </c>
      <c r="G6261">
        <v>2286143</v>
      </c>
      <c r="H6261">
        <f t="shared" si="97"/>
        <v>0</v>
      </c>
      <c r="I6261">
        <f t="array" ref="I6261">MIN(IFERROR(FIND(IstNumbers,A6261),""))</f>
        <v>20</v>
      </c>
      <c r="J6261" s="1" t="e">
        <f>IF([first '# in title]&lt;[pos kw in title],MID([title],[pos kw in title]-6,6),#N/A)</f>
        <v>#N/A</v>
      </c>
      <c r="K6261" s="1" t="e">
        <f>IFERROR(MID(SUBSTITUTE([kw rough in title],",","."),FIND("(",[kw rough in title])+1,20),SUBSTITUTE(IFERROR(MID([kw rough in title],FIND(" ",[kw rough in title])+1,20),[kw rough in title]),",","."))</f>
        <v>#N/A</v>
      </c>
      <c r="L6261" s="1">
        <f>IFERROR(FIND("kW",[desc]),0)</f>
        <v>0</v>
      </c>
      <c r="M6261">
        <f t="array" ref="M6261">MIN(IFERROR(FIND(IstNumbers,E6261),""))</f>
        <v>33</v>
      </c>
      <c r="N6261" s="1" t="b">
        <f>IF([first '# in desc]&lt;[pos kw in desc],MID([desc],[pos kw in desc]-7,7))</f>
        <v>0</v>
      </c>
      <c r="O626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1" s="1" t="str">
        <f>TRIM(IF([first '# in desc]&lt;[pos kw in desc],MID([desc],[pos kw in desc]-6,6),FALSE))</f>
        <v>FALSCH</v>
      </c>
      <c r="Q6261" s="1" t="b">
        <f>IF(LEN([manuell])=0,IFERROR([kw fine in title]*1,IFERROR(SUMPRODUCT(COUNTIF(IsDigits,MID([kw in desc],ROW($A$1:$A$150),1)))=LEN([kw in desc]),#N/A)),[manuell])</f>
        <v>0</v>
      </c>
      <c r="R6261" s="1" t="str">
        <f>IF([pos kw in title]&gt;0,MID(J6261,#REF!,4),IF([first '# in title]&gt;0,MID([title],[first '# in title],3),IF([first '# in title]&gt;0,MID([desc],#REF!,3),VLOOKUP([productid],$G$2:$R$1386,8))))</f>
        <v>146</v>
      </c>
      <c r="S6261" s="1" t="e">
        <f>IF([kw in desc]=[kw rough in title],[kw in desc]*1,IFERROR(LEFT([kw_dirty],3)*1,IFERROR(LEFT([kw_dirty],2)*1,"n.a.")))</f>
        <v>#N/A</v>
      </c>
      <c r="T6261" s="1"/>
      <c r="U6261" s="1" t="e">
        <f>VLOOKUP(Tabelle1[[#This Row],[productid]],Tabelle2[#All],2,FALSE)</f>
        <v>#N/A</v>
      </c>
    </row>
    <row r="6262" spans="1:21" hidden="1">
      <c r="A6262" t="s">
        <v>4651</v>
      </c>
      <c r="B6262">
        <v>4420</v>
      </c>
      <c r="C6262">
        <v>289859</v>
      </c>
      <c r="D6262" t="s">
        <v>10237</v>
      </c>
      <c r="E6262" t="s">
        <v>9715</v>
      </c>
      <c r="F6262">
        <v>18406</v>
      </c>
      <c r="G6262">
        <v>1750863</v>
      </c>
      <c r="H6262">
        <f t="shared" si="97"/>
        <v>0</v>
      </c>
      <c r="I6262">
        <f t="array" ref="I6262">MIN(IFERROR(FIND(IstNumbers,A6262),""))</f>
        <v>28</v>
      </c>
      <c r="J6262" s="1" t="e">
        <f>IF([first '# in title]&lt;[pos kw in title],MID([title],[pos kw in title]-6,6),#N/A)</f>
        <v>#N/A</v>
      </c>
      <c r="K6262" s="1" t="e">
        <f>IFERROR(MID(SUBSTITUTE([kw rough in title],",","."),FIND("(",[kw rough in title])+1,20),SUBSTITUTE(IFERROR(MID([kw rough in title],FIND(" ",[kw rough in title])+1,20),[kw rough in title]),",","."))</f>
        <v>#N/A</v>
      </c>
      <c r="L6262" s="1">
        <f>IFERROR(FIND("kW",[desc]),0)</f>
        <v>70</v>
      </c>
      <c r="M6262">
        <f t="array" ref="M6262">MIN(IFERROR(FIND(IstNumbers,E6262),""))</f>
        <v>34</v>
      </c>
      <c r="N6262" s="1" t="str">
        <f>IF([first '# in desc]&lt;[pos kw in desc],MID([desc],[pos kw in desc]-7,7))</f>
        <v xml:space="preserve">­me 42 </v>
      </c>
      <c r="O6262" s="1" t="str">
        <f>IFERROR(SUBSTITUTE(MID([kw rough in desc],FIND("(",[kw rough in desc])+1,20),",","."),IFERROR(SUBSTITUTE(TRIM(SUBSTITUTE(SUBSTITUTE(MID([kw rough in desc],FIND(" ",TRIM([kw rough in desc]))+1,20),"""",""),"/","")),",","."),#N/A))</f>
        <v>42</v>
      </c>
      <c r="P6262" s="1" t="str">
        <f>TRIM(IF([first '# in desc]&lt;[pos kw in desc],MID([desc],[pos kw in desc]-6,6),FALSE))</f>
        <v>me 42</v>
      </c>
      <c r="Q6262" s="1" t="b">
        <f>IF(LEN([manuell])=0,IFERROR([kw fine in title]*1,IFERROR(SUMPRODUCT(COUNTIF(IsDigits,MID([kw in desc],ROW($A$1:$A$150),1)))=LEN([kw in desc]),#N/A)),[manuell])</f>
        <v>0</v>
      </c>
      <c r="R6262" s="1" t="str">
        <f>IF([pos kw in title]&gt;0,MID(J6262,#REF!,4),IF([first '# in title]&gt;0,MID([title],[first '# in title],3),IF([first '# in title]&gt;0,MID([desc],#REF!,3),VLOOKUP([productid],$G$2:$R$1386,8))))</f>
        <v>42-</v>
      </c>
      <c r="S6262" s="1" t="e">
        <f>IF([kw in desc]=[kw rough in title],[kw in desc]*1,IFERROR(LEFT([kw_dirty],3)*1,IFERROR(LEFT([kw_dirty],2)*1,"n.a.")))</f>
        <v>#N/A</v>
      </c>
      <c r="T6262" s="1"/>
      <c r="U6262" s="1">
        <f>VLOOKUP(Tabelle1[[#This Row],[productid]],Tabelle2[#All],2,FALSE)</f>
        <v>42</v>
      </c>
    </row>
    <row r="6263" spans="1:21">
      <c r="A6263" t="s">
        <v>4959</v>
      </c>
      <c r="B6263">
        <v>3979</v>
      </c>
      <c r="C6263">
        <v>289859</v>
      </c>
      <c r="D6263" t="s">
        <v>10238</v>
      </c>
      <c r="E6263" t="s">
        <v>10239</v>
      </c>
      <c r="F6263">
        <v>18406</v>
      </c>
      <c r="G6263">
        <v>2286143</v>
      </c>
      <c r="H6263">
        <f t="shared" si="97"/>
        <v>0</v>
      </c>
      <c r="I6263">
        <f t="array" ref="I6263">MIN(IFERROR(FIND(IstNumbers,A6263),""))</f>
        <v>19</v>
      </c>
      <c r="J6263" s="1" t="e">
        <f>IF([first '# in title]&lt;[pos kw in title],MID([title],[pos kw in title]-6,6),#N/A)</f>
        <v>#N/A</v>
      </c>
      <c r="K6263" s="1" t="e">
        <f>IFERROR(MID(SUBSTITUTE([kw rough in title],",","."),FIND("(",[kw rough in title])+1,20),SUBSTITUTE(IFERROR(MID([kw rough in title],FIND(" ",[kw rough in title])+1,20),[kw rough in title]),",","."))</f>
        <v>#N/A</v>
      </c>
      <c r="L6263" s="1">
        <f>IFERROR(FIND("kW",[desc]),0)</f>
        <v>0</v>
      </c>
      <c r="M6263">
        <f t="array" ref="M6263">MIN(IFERROR(FIND(IstNumbers,E6263),""))</f>
        <v>33</v>
      </c>
      <c r="N6263" s="1" t="b">
        <f>IF([first '# in desc]&lt;[pos kw in desc],MID([desc],[pos kw in desc]-7,7))</f>
        <v>0</v>
      </c>
      <c r="O626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3" s="1" t="str">
        <f>TRIM(IF([first '# in desc]&lt;[pos kw in desc],MID([desc],[pos kw in desc]-6,6),FALSE))</f>
        <v>FALSCH</v>
      </c>
      <c r="Q6263" s="1" t="b">
        <f>IF(LEN([manuell])=0,IFERROR([kw fine in title]*1,IFERROR(SUMPRODUCT(COUNTIF(IsDigits,MID([kw in desc],ROW($A$1:$A$150),1)))=LEN([kw in desc]),#N/A)),[manuell])</f>
        <v>0</v>
      </c>
      <c r="R6263" s="1" t="str">
        <f>IF([pos kw in title]&gt;0,MID(J6263,#REF!,4),IF([first '# in title]&gt;0,MID([title],[first '# in title],3),IF([first '# in title]&gt;0,MID([desc],#REF!,3),VLOOKUP([productid],$G$2:$R$1386,8))))</f>
        <v>146</v>
      </c>
      <c r="S6263" s="1" t="e">
        <f>IF([kw in desc]=[kw rough in title],[kw in desc]*1,IFERROR(LEFT([kw_dirty],3)*1,IFERROR(LEFT([kw_dirty],2)*1,"n.a.")))</f>
        <v>#N/A</v>
      </c>
      <c r="T6263" s="1"/>
      <c r="U6263" s="1" t="e">
        <f>VLOOKUP(Tabelle1[[#This Row],[productid]],Tabelle2[#All],2,FALSE)</f>
        <v>#N/A</v>
      </c>
    </row>
    <row r="6264" spans="1:21">
      <c r="A6264" t="s">
        <v>4959</v>
      </c>
      <c r="B6264">
        <v>3979</v>
      </c>
      <c r="C6264">
        <v>289859</v>
      </c>
      <c r="D6264" t="s">
        <v>10240</v>
      </c>
      <c r="E6264" t="s">
        <v>10241</v>
      </c>
      <c r="F6264">
        <v>18406</v>
      </c>
      <c r="G6264">
        <v>2286143</v>
      </c>
      <c r="H6264">
        <f t="shared" si="97"/>
        <v>0</v>
      </c>
      <c r="I6264">
        <f t="array" ref="I6264">MIN(IFERROR(FIND(IstNumbers,A6264),""))</f>
        <v>19</v>
      </c>
      <c r="J6264" s="1" t="e">
        <f>IF([first '# in title]&lt;[pos kw in title],MID([title],[pos kw in title]-6,6),#N/A)</f>
        <v>#N/A</v>
      </c>
      <c r="K6264" s="1" t="e">
        <f>IFERROR(MID(SUBSTITUTE([kw rough in title],",","."),FIND("(",[kw rough in title])+1,20),SUBSTITUTE(IFERROR(MID([kw rough in title],FIND(" ",[kw rough in title])+1,20),[kw rough in title]),",","."))</f>
        <v>#N/A</v>
      </c>
      <c r="L6264" s="1">
        <f>IFERROR(FIND("kW",[desc]),0)</f>
        <v>0</v>
      </c>
      <c r="M6264">
        <f t="array" ref="M6264">MIN(IFERROR(FIND(IstNumbers,E6264),""))</f>
        <v>33</v>
      </c>
      <c r="N6264" s="1" t="b">
        <f>IF([first '# in desc]&lt;[pos kw in desc],MID([desc],[pos kw in desc]-7,7))</f>
        <v>0</v>
      </c>
      <c r="O626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4" s="1" t="str">
        <f>TRIM(IF([first '# in desc]&lt;[pos kw in desc],MID([desc],[pos kw in desc]-6,6),FALSE))</f>
        <v>FALSCH</v>
      </c>
      <c r="Q6264" s="1" t="b">
        <f>IF(LEN([manuell])=0,IFERROR([kw fine in title]*1,IFERROR(SUMPRODUCT(COUNTIF(IsDigits,MID([kw in desc],ROW($A$1:$A$150),1)))=LEN([kw in desc]),#N/A)),[manuell])</f>
        <v>0</v>
      </c>
      <c r="R6264" s="1" t="str">
        <f>IF([pos kw in title]&gt;0,MID(J6264,#REF!,4),IF([first '# in title]&gt;0,MID([title],[first '# in title],3),IF([first '# in title]&gt;0,MID([desc],#REF!,3),VLOOKUP([productid],$G$2:$R$1386,8))))</f>
        <v>146</v>
      </c>
      <c r="S6264" s="1" t="e">
        <f>IF([kw in desc]=[kw rough in title],[kw in desc]*1,IFERROR(LEFT([kw_dirty],3)*1,IFERROR(LEFT([kw_dirty],2)*1,"n.a.")))</f>
        <v>#N/A</v>
      </c>
      <c r="T6264" s="1"/>
      <c r="U6264" s="1" t="e">
        <f>VLOOKUP(Tabelle1[[#This Row],[productid]],Tabelle2[#All],2,FALSE)</f>
        <v>#N/A</v>
      </c>
    </row>
    <row r="6265" spans="1:21">
      <c r="A6265" t="s">
        <v>4959</v>
      </c>
      <c r="B6265">
        <v>3979</v>
      </c>
      <c r="C6265">
        <v>289859</v>
      </c>
      <c r="D6265" t="s">
        <v>10242</v>
      </c>
      <c r="E6265" t="s">
        <v>10243</v>
      </c>
      <c r="F6265">
        <v>18406</v>
      </c>
      <c r="G6265">
        <v>2286143</v>
      </c>
      <c r="H6265">
        <f t="shared" si="97"/>
        <v>0</v>
      </c>
      <c r="I6265">
        <f t="array" ref="I6265">MIN(IFERROR(FIND(IstNumbers,A6265),""))</f>
        <v>19</v>
      </c>
      <c r="J6265" s="1" t="e">
        <f>IF([first '# in title]&lt;[pos kw in title],MID([title],[pos kw in title]-6,6),#N/A)</f>
        <v>#N/A</v>
      </c>
      <c r="K6265" s="1" t="e">
        <f>IFERROR(MID(SUBSTITUTE([kw rough in title],",","."),FIND("(",[kw rough in title])+1,20),SUBSTITUTE(IFERROR(MID([kw rough in title],FIND(" ",[kw rough in title])+1,20),[kw rough in title]),",","."))</f>
        <v>#N/A</v>
      </c>
      <c r="L6265" s="1">
        <f>IFERROR(FIND("kW",[desc]),0)</f>
        <v>0</v>
      </c>
      <c r="M6265">
        <f t="array" ref="M6265">MIN(IFERROR(FIND(IstNumbers,E6265),""))</f>
        <v>33</v>
      </c>
      <c r="N6265" s="1" t="b">
        <f>IF([first '# in desc]&lt;[pos kw in desc],MID([desc],[pos kw in desc]-7,7))</f>
        <v>0</v>
      </c>
      <c r="O626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5" s="1" t="str">
        <f>TRIM(IF([first '# in desc]&lt;[pos kw in desc],MID([desc],[pos kw in desc]-6,6),FALSE))</f>
        <v>FALSCH</v>
      </c>
      <c r="Q6265" s="1" t="b">
        <f>IF(LEN([manuell])=0,IFERROR([kw fine in title]*1,IFERROR(SUMPRODUCT(COUNTIF(IsDigits,MID([kw in desc],ROW($A$1:$A$150),1)))=LEN([kw in desc]),#N/A)),[manuell])</f>
        <v>0</v>
      </c>
      <c r="R6265" s="1" t="str">
        <f>IF([pos kw in title]&gt;0,MID(J6265,#REF!,4),IF([first '# in title]&gt;0,MID([title],[first '# in title],3),IF([first '# in title]&gt;0,MID([desc],#REF!,3),VLOOKUP([productid],$G$2:$R$1386,8))))</f>
        <v>146</v>
      </c>
      <c r="S6265" s="1" t="e">
        <f>IF([kw in desc]=[kw rough in title],[kw in desc]*1,IFERROR(LEFT([kw_dirty],3)*1,IFERROR(LEFT([kw_dirty],2)*1,"n.a.")))</f>
        <v>#N/A</v>
      </c>
      <c r="T6265" s="1"/>
      <c r="U6265" s="1" t="e">
        <f>VLOOKUP(Tabelle1[[#This Row],[productid]],Tabelle2[#All],2,FALSE)</f>
        <v>#N/A</v>
      </c>
    </row>
    <row r="6266" spans="1:21">
      <c r="A6266" t="s">
        <v>4959</v>
      </c>
      <c r="B6266">
        <v>3979</v>
      </c>
      <c r="C6266">
        <v>289859</v>
      </c>
      <c r="D6266" t="s">
        <v>10244</v>
      </c>
      <c r="E6266" t="s">
        <v>10245</v>
      </c>
      <c r="F6266">
        <v>18406</v>
      </c>
      <c r="G6266">
        <v>2286143</v>
      </c>
      <c r="H6266">
        <f t="shared" si="97"/>
        <v>0</v>
      </c>
      <c r="I6266">
        <f t="array" ref="I6266">MIN(IFERROR(FIND(IstNumbers,A6266),""))</f>
        <v>19</v>
      </c>
      <c r="J6266" s="1" t="e">
        <f>IF([first '# in title]&lt;[pos kw in title],MID([title],[pos kw in title]-6,6),#N/A)</f>
        <v>#N/A</v>
      </c>
      <c r="K6266" s="1" t="e">
        <f>IFERROR(MID(SUBSTITUTE([kw rough in title],",","."),FIND("(",[kw rough in title])+1,20),SUBSTITUTE(IFERROR(MID([kw rough in title],FIND(" ",[kw rough in title])+1,20),[kw rough in title]),",","."))</f>
        <v>#N/A</v>
      </c>
      <c r="L6266" s="1">
        <f>IFERROR(FIND("kW",[desc]),0)</f>
        <v>0</v>
      </c>
      <c r="M6266">
        <f t="array" ref="M6266">MIN(IFERROR(FIND(IstNumbers,E6266),""))</f>
        <v>33</v>
      </c>
      <c r="N6266" s="1" t="b">
        <f>IF([first '# in desc]&lt;[pos kw in desc],MID([desc],[pos kw in desc]-7,7))</f>
        <v>0</v>
      </c>
      <c r="O626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6" s="1" t="str">
        <f>TRIM(IF([first '# in desc]&lt;[pos kw in desc],MID([desc],[pos kw in desc]-6,6),FALSE))</f>
        <v>FALSCH</v>
      </c>
      <c r="Q6266" s="1" t="b">
        <f>IF(LEN([manuell])=0,IFERROR([kw fine in title]*1,IFERROR(SUMPRODUCT(COUNTIF(IsDigits,MID([kw in desc],ROW($A$1:$A$150),1)))=LEN([kw in desc]),#N/A)),[manuell])</f>
        <v>0</v>
      </c>
      <c r="R6266" s="1" t="str">
        <f>IF([pos kw in title]&gt;0,MID(J6266,#REF!,4),IF([first '# in title]&gt;0,MID([title],[first '# in title],3),IF([first '# in title]&gt;0,MID([desc],#REF!,3),VLOOKUP([productid],$G$2:$R$1386,8))))</f>
        <v>146</v>
      </c>
      <c r="S6266" s="1" t="e">
        <f>IF([kw in desc]=[kw rough in title],[kw in desc]*1,IFERROR(LEFT([kw_dirty],3)*1,IFERROR(LEFT([kw_dirty],2)*1,"n.a.")))</f>
        <v>#N/A</v>
      </c>
      <c r="T6266" s="1"/>
      <c r="U6266" s="1" t="e">
        <f>VLOOKUP(Tabelle1[[#This Row],[productid]],Tabelle2[#All],2,FALSE)</f>
        <v>#N/A</v>
      </c>
    </row>
    <row r="6267" spans="1:21">
      <c r="A6267" t="s">
        <v>4959</v>
      </c>
      <c r="B6267">
        <v>3979</v>
      </c>
      <c r="C6267">
        <v>289859</v>
      </c>
      <c r="D6267" t="s">
        <v>10246</v>
      </c>
      <c r="E6267" t="s">
        <v>10247</v>
      </c>
      <c r="F6267">
        <v>18406</v>
      </c>
      <c r="G6267">
        <v>2286143</v>
      </c>
      <c r="H6267">
        <f t="shared" si="97"/>
        <v>0</v>
      </c>
      <c r="I6267">
        <f t="array" ref="I6267">MIN(IFERROR(FIND(IstNumbers,A6267),""))</f>
        <v>19</v>
      </c>
      <c r="J6267" s="1" t="e">
        <f>IF([first '# in title]&lt;[pos kw in title],MID([title],[pos kw in title]-6,6),#N/A)</f>
        <v>#N/A</v>
      </c>
      <c r="K6267" s="1" t="e">
        <f>IFERROR(MID(SUBSTITUTE([kw rough in title],",","."),FIND("(",[kw rough in title])+1,20),SUBSTITUTE(IFERROR(MID([kw rough in title],FIND(" ",[kw rough in title])+1,20),[kw rough in title]),",","."))</f>
        <v>#N/A</v>
      </c>
      <c r="L6267" s="1">
        <f>IFERROR(FIND("kW",[desc]),0)</f>
        <v>0</v>
      </c>
      <c r="M6267">
        <f t="array" ref="M6267">MIN(IFERROR(FIND(IstNumbers,E6267),""))</f>
        <v>33</v>
      </c>
      <c r="N6267" s="1" t="b">
        <f>IF([first '# in desc]&lt;[pos kw in desc],MID([desc],[pos kw in desc]-7,7))</f>
        <v>0</v>
      </c>
      <c r="O626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7" s="1" t="str">
        <f>TRIM(IF([first '# in desc]&lt;[pos kw in desc],MID([desc],[pos kw in desc]-6,6),FALSE))</f>
        <v>FALSCH</v>
      </c>
      <c r="Q6267" s="1" t="b">
        <f>IF(LEN([manuell])=0,IFERROR([kw fine in title]*1,IFERROR(SUMPRODUCT(COUNTIF(IsDigits,MID([kw in desc],ROW($A$1:$A$150),1)))=LEN([kw in desc]),#N/A)),[manuell])</f>
        <v>0</v>
      </c>
      <c r="R6267" s="1" t="str">
        <f>IF([pos kw in title]&gt;0,MID(J6267,#REF!,4),IF([first '# in title]&gt;0,MID([title],[first '# in title],3),IF([first '# in title]&gt;0,MID([desc],#REF!,3),VLOOKUP([productid],$G$2:$R$1386,8))))</f>
        <v>146</v>
      </c>
      <c r="S6267" s="1" t="e">
        <f>IF([kw in desc]=[kw rough in title],[kw in desc]*1,IFERROR(LEFT([kw_dirty],3)*1,IFERROR(LEFT([kw_dirty],2)*1,"n.a.")))</f>
        <v>#N/A</v>
      </c>
      <c r="T6267" s="1"/>
      <c r="U6267" s="1" t="e">
        <f>VLOOKUP(Tabelle1[[#This Row],[productid]],Tabelle2[#All],2,FALSE)</f>
        <v>#N/A</v>
      </c>
    </row>
    <row r="6268" spans="1:21">
      <c r="A6268" t="s">
        <v>4959</v>
      </c>
      <c r="B6268">
        <v>3994</v>
      </c>
      <c r="C6268">
        <v>289859</v>
      </c>
      <c r="D6268" t="s">
        <v>10248</v>
      </c>
      <c r="E6268" t="s">
        <v>10249</v>
      </c>
      <c r="F6268">
        <v>18406</v>
      </c>
      <c r="G6268">
        <v>2286143</v>
      </c>
      <c r="H6268">
        <f t="shared" si="97"/>
        <v>0</v>
      </c>
      <c r="I6268">
        <f t="array" ref="I6268">MIN(IFERROR(FIND(IstNumbers,A6268),""))</f>
        <v>19</v>
      </c>
      <c r="J6268" s="1" t="e">
        <f>IF([first '# in title]&lt;[pos kw in title],MID([title],[pos kw in title]-6,6),#N/A)</f>
        <v>#N/A</v>
      </c>
      <c r="K6268" s="1" t="e">
        <f>IFERROR(MID(SUBSTITUTE([kw rough in title],",","."),FIND("(",[kw rough in title])+1,20),SUBSTITUTE(IFERROR(MID([kw rough in title],FIND(" ",[kw rough in title])+1,20),[kw rough in title]),",","."))</f>
        <v>#N/A</v>
      </c>
      <c r="L6268" s="1">
        <f>IFERROR(FIND("kW",[desc]),0)</f>
        <v>0</v>
      </c>
      <c r="M6268">
        <f t="array" ref="M6268">MIN(IFERROR(FIND(IstNumbers,E6268),""))</f>
        <v>33</v>
      </c>
      <c r="N6268" s="1" t="b">
        <f>IF([first '# in desc]&lt;[pos kw in desc],MID([desc],[pos kw in desc]-7,7))</f>
        <v>0</v>
      </c>
      <c r="O626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8" s="1" t="str">
        <f>TRIM(IF([first '# in desc]&lt;[pos kw in desc],MID([desc],[pos kw in desc]-6,6),FALSE))</f>
        <v>FALSCH</v>
      </c>
      <c r="Q6268" s="1" t="b">
        <f>IF(LEN([manuell])=0,IFERROR([kw fine in title]*1,IFERROR(SUMPRODUCT(COUNTIF(IsDigits,MID([kw in desc],ROW($A$1:$A$150),1)))=LEN([kw in desc]),#N/A)),[manuell])</f>
        <v>0</v>
      </c>
      <c r="R6268" s="1" t="str">
        <f>IF([pos kw in title]&gt;0,MID(J6268,#REF!,4),IF([first '# in title]&gt;0,MID([title],[first '# in title],3),IF([first '# in title]&gt;0,MID([desc],#REF!,3),VLOOKUP([productid],$G$2:$R$1386,8))))</f>
        <v>146</v>
      </c>
      <c r="S6268" s="1" t="e">
        <f>IF([kw in desc]=[kw rough in title],[kw in desc]*1,IFERROR(LEFT([kw_dirty],3)*1,IFERROR(LEFT([kw_dirty],2)*1,"n.a.")))</f>
        <v>#N/A</v>
      </c>
      <c r="T6268" s="1"/>
      <c r="U6268" s="1" t="e">
        <f>VLOOKUP(Tabelle1[[#This Row],[productid]],Tabelle2[#All],2,FALSE)</f>
        <v>#N/A</v>
      </c>
    </row>
    <row r="6269" spans="1:21">
      <c r="A6269" t="s">
        <v>4959</v>
      </c>
      <c r="B6269">
        <v>3999</v>
      </c>
      <c r="C6269">
        <v>289859</v>
      </c>
      <c r="D6269" t="s">
        <v>10250</v>
      </c>
      <c r="E6269" t="s">
        <v>10251</v>
      </c>
      <c r="F6269">
        <v>18406</v>
      </c>
      <c r="G6269">
        <v>2286143</v>
      </c>
      <c r="H6269">
        <f t="shared" si="97"/>
        <v>0</v>
      </c>
      <c r="I6269">
        <f t="array" ref="I6269">MIN(IFERROR(FIND(IstNumbers,A6269),""))</f>
        <v>19</v>
      </c>
      <c r="J6269" s="1" t="e">
        <f>IF([first '# in title]&lt;[pos kw in title],MID([title],[pos kw in title]-6,6),#N/A)</f>
        <v>#N/A</v>
      </c>
      <c r="K6269" s="1" t="e">
        <f>IFERROR(MID(SUBSTITUTE([kw rough in title],",","."),FIND("(",[kw rough in title])+1,20),SUBSTITUTE(IFERROR(MID([kw rough in title],FIND(" ",[kw rough in title])+1,20),[kw rough in title]),",","."))</f>
        <v>#N/A</v>
      </c>
      <c r="L6269" s="1">
        <f>IFERROR(FIND("kW",[desc]),0)</f>
        <v>0</v>
      </c>
      <c r="M6269">
        <f t="array" ref="M6269">MIN(IFERROR(FIND(IstNumbers,E6269),""))</f>
        <v>18</v>
      </c>
      <c r="N6269" s="1" t="b">
        <f>IF([first '# in desc]&lt;[pos kw in desc],MID([desc],[pos kw in desc]-7,7))</f>
        <v>0</v>
      </c>
      <c r="O626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69" s="1" t="str">
        <f>TRIM(IF([first '# in desc]&lt;[pos kw in desc],MID([desc],[pos kw in desc]-6,6),FALSE))</f>
        <v>FALSCH</v>
      </c>
      <c r="Q6269" s="1" t="b">
        <f>IF(LEN([manuell])=0,IFERROR([kw fine in title]*1,IFERROR(SUMPRODUCT(COUNTIF(IsDigits,MID([kw in desc],ROW($A$1:$A$150),1)))=LEN([kw in desc]),#N/A)),[manuell])</f>
        <v>0</v>
      </c>
      <c r="R6269" s="1" t="str">
        <f>IF([pos kw in title]&gt;0,MID(J6269,#REF!,4),IF([first '# in title]&gt;0,MID([title],[first '# in title],3),IF([first '# in title]&gt;0,MID([desc],#REF!,3),VLOOKUP([productid],$G$2:$R$1386,8))))</f>
        <v>146</v>
      </c>
      <c r="S6269" s="1" t="e">
        <f>IF([kw in desc]=[kw rough in title],[kw in desc]*1,IFERROR(LEFT([kw_dirty],3)*1,IFERROR(LEFT([kw_dirty],2)*1,"n.a.")))</f>
        <v>#N/A</v>
      </c>
      <c r="T6269" s="1"/>
      <c r="U6269" s="1" t="e">
        <f>VLOOKUP(Tabelle1[[#This Row],[productid]],Tabelle2[#All],2,FALSE)</f>
        <v>#N/A</v>
      </c>
    </row>
    <row r="6270" spans="1:21">
      <c r="A6270" t="s">
        <v>4959</v>
      </c>
      <c r="B6270">
        <v>4000</v>
      </c>
      <c r="C6270">
        <v>289859</v>
      </c>
      <c r="D6270" t="s">
        <v>10252</v>
      </c>
      <c r="E6270" t="s">
        <v>10253</v>
      </c>
      <c r="F6270">
        <v>18406</v>
      </c>
      <c r="G6270">
        <v>2286143</v>
      </c>
      <c r="H6270">
        <f t="shared" si="97"/>
        <v>0</v>
      </c>
      <c r="I6270">
        <f t="array" ref="I6270">MIN(IFERROR(FIND(IstNumbers,A6270),""))</f>
        <v>19</v>
      </c>
      <c r="J6270" s="1" t="e">
        <f>IF([first '# in title]&lt;[pos kw in title],MID([title],[pos kw in title]-6,6),#N/A)</f>
        <v>#N/A</v>
      </c>
      <c r="K6270" s="1" t="e">
        <f>IFERROR(MID(SUBSTITUTE([kw rough in title],",","."),FIND("(",[kw rough in title])+1,20),SUBSTITUTE(IFERROR(MID([kw rough in title],FIND(" ",[kw rough in title])+1,20),[kw rough in title]),",","."))</f>
        <v>#N/A</v>
      </c>
      <c r="L6270" s="1">
        <f>IFERROR(FIND("kW",[desc]),0)</f>
        <v>0</v>
      </c>
      <c r="M6270">
        <f t="array" ref="M6270">MIN(IFERROR(FIND(IstNumbers,E6270),""))</f>
        <v>33</v>
      </c>
      <c r="N6270" s="1" t="b">
        <f>IF([first '# in desc]&lt;[pos kw in desc],MID([desc],[pos kw in desc]-7,7))</f>
        <v>0</v>
      </c>
      <c r="O627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0" s="1" t="str">
        <f>TRIM(IF([first '# in desc]&lt;[pos kw in desc],MID([desc],[pos kw in desc]-6,6),FALSE))</f>
        <v>FALSCH</v>
      </c>
      <c r="Q6270" s="1" t="b">
        <f>IF(LEN([manuell])=0,IFERROR([kw fine in title]*1,IFERROR(SUMPRODUCT(COUNTIF(IsDigits,MID([kw in desc],ROW($A$1:$A$150),1)))=LEN([kw in desc]),#N/A)),[manuell])</f>
        <v>0</v>
      </c>
      <c r="R6270" s="1" t="str">
        <f>IF([pos kw in title]&gt;0,MID(J6270,#REF!,4),IF([first '# in title]&gt;0,MID([title],[first '# in title],3),IF([first '# in title]&gt;0,MID([desc],#REF!,3),VLOOKUP([productid],$G$2:$R$1386,8))))</f>
        <v>146</v>
      </c>
      <c r="S6270" s="1" t="e">
        <f>IF([kw in desc]=[kw rough in title],[kw in desc]*1,IFERROR(LEFT([kw_dirty],3)*1,IFERROR(LEFT([kw_dirty],2)*1,"n.a.")))</f>
        <v>#N/A</v>
      </c>
      <c r="T6270" s="1"/>
      <c r="U6270" s="1" t="e">
        <f>VLOOKUP(Tabelle1[[#This Row],[productid]],Tabelle2[#All],2,FALSE)</f>
        <v>#N/A</v>
      </c>
    </row>
    <row r="6271" spans="1:21">
      <c r="A6271" t="s">
        <v>4959</v>
      </c>
      <c r="B6271">
        <v>4000</v>
      </c>
      <c r="C6271">
        <v>289859</v>
      </c>
      <c r="D6271" t="s">
        <v>10254</v>
      </c>
      <c r="E6271" t="s">
        <v>10255</v>
      </c>
      <c r="F6271">
        <v>18406</v>
      </c>
      <c r="G6271">
        <v>2286143</v>
      </c>
      <c r="H6271">
        <f t="shared" si="97"/>
        <v>0</v>
      </c>
      <c r="I6271">
        <f t="array" ref="I6271">MIN(IFERROR(FIND(IstNumbers,A6271),""))</f>
        <v>19</v>
      </c>
      <c r="J6271" s="1" t="e">
        <f>IF([first '# in title]&lt;[pos kw in title],MID([title],[pos kw in title]-6,6),#N/A)</f>
        <v>#N/A</v>
      </c>
      <c r="K6271" s="1" t="e">
        <f>IFERROR(MID(SUBSTITUTE([kw rough in title],",","."),FIND("(",[kw rough in title])+1,20),SUBSTITUTE(IFERROR(MID([kw rough in title],FIND(" ",[kw rough in title])+1,20),[kw rough in title]),",","."))</f>
        <v>#N/A</v>
      </c>
      <c r="L6271" s="1">
        <f>IFERROR(FIND("kW",[desc]),0)</f>
        <v>0</v>
      </c>
      <c r="M6271">
        <f t="array" ref="M6271">MIN(IFERROR(FIND(IstNumbers,E6271),""))</f>
        <v>33</v>
      </c>
      <c r="N6271" s="1" t="b">
        <f>IF([first '# in desc]&lt;[pos kw in desc],MID([desc],[pos kw in desc]-7,7))</f>
        <v>0</v>
      </c>
      <c r="O627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1" s="1" t="str">
        <f>TRIM(IF([first '# in desc]&lt;[pos kw in desc],MID([desc],[pos kw in desc]-6,6),FALSE))</f>
        <v>FALSCH</v>
      </c>
      <c r="Q6271" s="1" t="b">
        <f>IF(LEN([manuell])=0,IFERROR([kw fine in title]*1,IFERROR(SUMPRODUCT(COUNTIF(IsDigits,MID([kw in desc],ROW($A$1:$A$150),1)))=LEN([kw in desc]),#N/A)),[manuell])</f>
        <v>0</v>
      </c>
      <c r="R6271" s="1" t="str">
        <f>IF([pos kw in title]&gt;0,MID(J6271,#REF!,4),IF([first '# in title]&gt;0,MID([title],[first '# in title],3),IF([first '# in title]&gt;0,MID([desc],#REF!,3),VLOOKUP([productid],$G$2:$R$1386,8))))</f>
        <v>146</v>
      </c>
      <c r="S6271" s="1" t="e">
        <f>IF([kw in desc]=[kw rough in title],[kw in desc]*1,IFERROR(LEFT([kw_dirty],3)*1,IFERROR(LEFT([kw_dirty],2)*1,"n.a.")))</f>
        <v>#N/A</v>
      </c>
      <c r="T6271" s="1"/>
      <c r="U6271" s="1" t="e">
        <f>VLOOKUP(Tabelle1[[#This Row],[productid]],Tabelle2[#All],2,FALSE)</f>
        <v>#N/A</v>
      </c>
    </row>
    <row r="6272" spans="1:21">
      <c r="A6272" t="s">
        <v>4959</v>
      </c>
      <c r="B6272">
        <v>4000</v>
      </c>
      <c r="C6272">
        <v>289859</v>
      </c>
      <c r="D6272" t="s">
        <v>10256</v>
      </c>
      <c r="E6272" t="s">
        <v>10257</v>
      </c>
      <c r="F6272">
        <v>18406</v>
      </c>
      <c r="G6272">
        <v>2286143</v>
      </c>
      <c r="H6272">
        <f t="shared" si="97"/>
        <v>0</v>
      </c>
      <c r="I6272">
        <f t="array" ref="I6272">MIN(IFERROR(FIND(IstNumbers,A6272),""))</f>
        <v>19</v>
      </c>
      <c r="J6272" s="1" t="e">
        <f>IF([first '# in title]&lt;[pos kw in title],MID([title],[pos kw in title]-6,6),#N/A)</f>
        <v>#N/A</v>
      </c>
      <c r="K6272" s="1" t="e">
        <f>IFERROR(MID(SUBSTITUTE([kw rough in title],",","."),FIND("(",[kw rough in title])+1,20),SUBSTITUTE(IFERROR(MID([kw rough in title],FIND(" ",[kw rough in title])+1,20),[kw rough in title]),",","."))</f>
        <v>#N/A</v>
      </c>
      <c r="L6272" s="1">
        <f>IFERROR(FIND("kW",[desc]),0)</f>
        <v>0</v>
      </c>
      <c r="M6272">
        <f t="array" ref="M6272">MIN(IFERROR(FIND(IstNumbers,E6272),""))</f>
        <v>33</v>
      </c>
      <c r="N6272" s="1" t="b">
        <f>IF([first '# in desc]&lt;[pos kw in desc],MID([desc],[pos kw in desc]-7,7))</f>
        <v>0</v>
      </c>
      <c r="O627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2" s="1" t="str">
        <f>TRIM(IF([first '# in desc]&lt;[pos kw in desc],MID([desc],[pos kw in desc]-6,6),FALSE))</f>
        <v>FALSCH</v>
      </c>
      <c r="Q6272" s="1" t="b">
        <f>IF(LEN([manuell])=0,IFERROR([kw fine in title]*1,IFERROR(SUMPRODUCT(COUNTIF(IsDigits,MID([kw in desc],ROW($A$1:$A$150),1)))=LEN([kw in desc]),#N/A)),[manuell])</f>
        <v>0</v>
      </c>
      <c r="R6272" s="1" t="str">
        <f>IF([pos kw in title]&gt;0,MID(J6272,#REF!,4),IF([first '# in title]&gt;0,MID([title],[first '# in title],3),IF([first '# in title]&gt;0,MID([desc],#REF!,3),VLOOKUP([productid],$G$2:$R$1386,8))))</f>
        <v>146</v>
      </c>
      <c r="S6272" s="1" t="e">
        <f>IF([kw in desc]=[kw rough in title],[kw in desc]*1,IFERROR(LEFT([kw_dirty],3)*1,IFERROR(LEFT([kw_dirty],2)*1,"n.a.")))</f>
        <v>#N/A</v>
      </c>
      <c r="T6272" s="1"/>
      <c r="U6272" s="1" t="e">
        <f>VLOOKUP(Tabelle1[[#This Row],[productid]],Tabelle2[#All],2,FALSE)</f>
        <v>#N/A</v>
      </c>
    </row>
    <row r="6273" spans="1:21">
      <c r="A6273" t="s">
        <v>4959</v>
      </c>
      <c r="B6273">
        <v>4000</v>
      </c>
      <c r="C6273">
        <v>289859</v>
      </c>
      <c r="D6273" t="s">
        <v>10258</v>
      </c>
      <c r="E6273" t="s">
        <v>10259</v>
      </c>
      <c r="F6273">
        <v>18406</v>
      </c>
      <c r="G6273">
        <v>2286143</v>
      </c>
      <c r="H6273">
        <f t="shared" si="97"/>
        <v>0</v>
      </c>
      <c r="I6273">
        <f t="array" ref="I6273">MIN(IFERROR(FIND(IstNumbers,A6273),""))</f>
        <v>19</v>
      </c>
      <c r="J6273" s="1" t="e">
        <f>IF([first '# in title]&lt;[pos kw in title],MID([title],[pos kw in title]-6,6),#N/A)</f>
        <v>#N/A</v>
      </c>
      <c r="K6273" s="1" t="e">
        <f>IFERROR(MID(SUBSTITUTE([kw rough in title],",","."),FIND("(",[kw rough in title])+1,20),SUBSTITUTE(IFERROR(MID([kw rough in title],FIND(" ",[kw rough in title])+1,20),[kw rough in title]),",","."))</f>
        <v>#N/A</v>
      </c>
      <c r="L6273" s="1">
        <f>IFERROR(FIND("kW",[desc]),0)</f>
        <v>0</v>
      </c>
      <c r="M6273">
        <f t="array" ref="M6273">MIN(IFERROR(FIND(IstNumbers,E6273),""))</f>
        <v>33</v>
      </c>
      <c r="N6273" s="1" t="b">
        <f>IF([first '# in desc]&lt;[pos kw in desc],MID([desc],[pos kw in desc]-7,7))</f>
        <v>0</v>
      </c>
      <c r="O627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3" s="1" t="str">
        <f>TRIM(IF([first '# in desc]&lt;[pos kw in desc],MID([desc],[pos kw in desc]-6,6),FALSE))</f>
        <v>FALSCH</v>
      </c>
      <c r="Q6273" s="1" t="b">
        <f>IF(LEN([manuell])=0,IFERROR([kw fine in title]*1,IFERROR(SUMPRODUCT(COUNTIF(IsDigits,MID([kw in desc],ROW($A$1:$A$150),1)))=LEN([kw in desc]),#N/A)),[manuell])</f>
        <v>0</v>
      </c>
      <c r="R6273" s="1" t="str">
        <f>IF([pos kw in title]&gt;0,MID(J6273,#REF!,4),IF([first '# in title]&gt;0,MID([title],[first '# in title],3),IF([first '# in title]&gt;0,MID([desc],#REF!,3),VLOOKUP([productid],$G$2:$R$1386,8))))</f>
        <v>146</v>
      </c>
      <c r="S6273" s="1" t="e">
        <f>IF([kw in desc]=[kw rough in title],[kw in desc]*1,IFERROR(LEFT([kw_dirty],3)*1,IFERROR(LEFT([kw_dirty],2)*1,"n.a.")))</f>
        <v>#N/A</v>
      </c>
      <c r="T6273" s="1"/>
      <c r="U6273" s="1" t="e">
        <f>VLOOKUP(Tabelle1[[#This Row],[productid]],Tabelle2[#All],2,FALSE)</f>
        <v>#N/A</v>
      </c>
    </row>
    <row r="6274" spans="1:21">
      <c r="A6274" t="s">
        <v>4959</v>
      </c>
      <c r="B6274">
        <v>4029</v>
      </c>
      <c r="C6274">
        <v>289859</v>
      </c>
      <c r="D6274" t="s">
        <v>10260</v>
      </c>
      <c r="E6274" t="s">
        <v>10261</v>
      </c>
      <c r="F6274">
        <v>18406</v>
      </c>
      <c r="G6274">
        <v>2286143</v>
      </c>
      <c r="H6274">
        <f t="shared" si="97"/>
        <v>0</v>
      </c>
      <c r="I6274">
        <f t="array" ref="I6274">MIN(IFERROR(FIND(IstNumbers,A6274),""))</f>
        <v>19</v>
      </c>
      <c r="J6274" s="1" t="e">
        <f>IF([first '# in title]&lt;[pos kw in title],MID([title],[pos kw in title]-6,6),#N/A)</f>
        <v>#N/A</v>
      </c>
      <c r="K6274" s="1" t="e">
        <f>IFERROR(MID(SUBSTITUTE([kw rough in title],",","."),FIND("(",[kw rough in title])+1,20),SUBSTITUTE(IFERROR(MID([kw rough in title],FIND(" ",[kw rough in title])+1,20),[kw rough in title]),",","."))</f>
        <v>#N/A</v>
      </c>
      <c r="L6274" s="1">
        <f>IFERROR(FIND("kW",[desc]),0)</f>
        <v>0</v>
      </c>
      <c r="M6274">
        <f t="array" ref="M6274">MIN(IFERROR(FIND(IstNumbers,E6274),""))</f>
        <v>33</v>
      </c>
      <c r="N6274" s="1" t="b">
        <f>IF([first '# in desc]&lt;[pos kw in desc],MID([desc],[pos kw in desc]-7,7))</f>
        <v>0</v>
      </c>
      <c r="O627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4" s="1" t="str">
        <f>TRIM(IF([first '# in desc]&lt;[pos kw in desc],MID([desc],[pos kw in desc]-6,6),FALSE))</f>
        <v>FALSCH</v>
      </c>
      <c r="Q6274" s="1" t="b">
        <f>IF(LEN([manuell])=0,IFERROR([kw fine in title]*1,IFERROR(SUMPRODUCT(COUNTIF(IsDigits,MID([kw in desc],ROW($A$1:$A$150),1)))=LEN([kw in desc]),#N/A)),[manuell])</f>
        <v>0</v>
      </c>
      <c r="R6274" s="1" t="str">
        <f>IF([pos kw in title]&gt;0,MID(J6274,#REF!,4),IF([first '# in title]&gt;0,MID([title],[first '# in title],3),IF([first '# in title]&gt;0,MID([desc],#REF!,3),VLOOKUP([productid],$G$2:$R$1386,8))))</f>
        <v>146</v>
      </c>
      <c r="S6274" s="1" t="e">
        <f>IF([kw in desc]=[kw rough in title],[kw in desc]*1,IFERROR(LEFT([kw_dirty],3)*1,IFERROR(LEFT([kw_dirty],2)*1,"n.a.")))</f>
        <v>#N/A</v>
      </c>
      <c r="T6274" s="1"/>
      <c r="U6274" s="1" t="e">
        <f>VLOOKUP(Tabelle1[[#This Row],[productid]],Tabelle2[#All],2,FALSE)</f>
        <v>#N/A</v>
      </c>
    </row>
    <row r="6275" spans="1:21">
      <c r="A6275" t="s">
        <v>4959</v>
      </c>
      <c r="B6275">
        <v>4045</v>
      </c>
      <c r="C6275">
        <v>289859</v>
      </c>
      <c r="D6275" t="s">
        <v>10262</v>
      </c>
      <c r="E6275" t="s">
        <v>10263</v>
      </c>
      <c r="F6275">
        <v>18406</v>
      </c>
      <c r="G6275">
        <v>2286143</v>
      </c>
      <c r="H6275">
        <f t="shared" si="97"/>
        <v>0</v>
      </c>
      <c r="I6275">
        <f t="array" ref="I6275">MIN(IFERROR(FIND(IstNumbers,A6275),""))</f>
        <v>19</v>
      </c>
      <c r="J6275" s="1" t="e">
        <f>IF([first '# in title]&lt;[pos kw in title],MID([title],[pos kw in title]-6,6),#N/A)</f>
        <v>#N/A</v>
      </c>
      <c r="K6275" s="1" t="e">
        <f>IFERROR(MID(SUBSTITUTE([kw rough in title],",","."),FIND("(",[kw rough in title])+1,20),SUBSTITUTE(IFERROR(MID([kw rough in title],FIND(" ",[kw rough in title])+1,20),[kw rough in title]),",","."))</f>
        <v>#N/A</v>
      </c>
      <c r="L6275" s="1">
        <f>IFERROR(FIND("kW",[desc]),0)</f>
        <v>0</v>
      </c>
      <c r="M6275">
        <f t="array" ref="M6275">MIN(IFERROR(FIND(IstNumbers,E6275),""))</f>
        <v>33</v>
      </c>
      <c r="N6275" s="1" t="b">
        <f>IF([first '# in desc]&lt;[pos kw in desc],MID([desc],[pos kw in desc]-7,7))</f>
        <v>0</v>
      </c>
      <c r="O627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5" s="1" t="str">
        <f>TRIM(IF([first '# in desc]&lt;[pos kw in desc],MID([desc],[pos kw in desc]-6,6),FALSE))</f>
        <v>FALSCH</v>
      </c>
      <c r="Q6275" s="1" t="b">
        <f>IF(LEN([manuell])=0,IFERROR([kw fine in title]*1,IFERROR(SUMPRODUCT(COUNTIF(IsDigits,MID([kw in desc],ROW($A$1:$A$150),1)))=LEN([kw in desc]),#N/A)),[manuell])</f>
        <v>0</v>
      </c>
      <c r="R6275" s="1" t="str">
        <f>IF([pos kw in title]&gt;0,MID(J6275,#REF!,4),IF([first '# in title]&gt;0,MID([title],[first '# in title],3),IF([first '# in title]&gt;0,MID([desc],#REF!,3),VLOOKUP([productid],$G$2:$R$1386,8))))</f>
        <v>146</v>
      </c>
      <c r="S6275" s="1" t="e">
        <f>IF([kw in desc]=[kw rough in title],[kw in desc]*1,IFERROR(LEFT([kw_dirty],3)*1,IFERROR(LEFT([kw_dirty],2)*1,"n.a.")))</f>
        <v>#N/A</v>
      </c>
      <c r="T6275" s="1"/>
      <c r="U6275" s="1" t="e">
        <f>VLOOKUP(Tabelle1[[#This Row],[productid]],Tabelle2[#All],2,FALSE)</f>
        <v>#N/A</v>
      </c>
    </row>
    <row r="6276" spans="1:21">
      <c r="A6276" t="s">
        <v>4959</v>
      </c>
      <c r="B6276">
        <v>4045</v>
      </c>
      <c r="C6276">
        <v>289859</v>
      </c>
      <c r="D6276" t="s">
        <v>10264</v>
      </c>
      <c r="E6276" t="s">
        <v>10265</v>
      </c>
      <c r="F6276">
        <v>18406</v>
      </c>
      <c r="G6276">
        <v>2286143</v>
      </c>
      <c r="H6276">
        <f t="shared" ref="H6276:H6317" si="98">IFERROR(FIND("kW",A6276),0)</f>
        <v>0</v>
      </c>
      <c r="I6276">
        <f t="array" ref="I6276">MIN(IFERROR(FIND(IstNumbers,A6276),""))</f>
        <v>19</v>
      </c>
      <c r="J6276" s="1" t="e">
        <f>IF([first '# in title]&lt;[pos kw in title],MID([title],[pos kw in title]-6,6),#N/A)</f>
        <v>#N/A</v>
      </c>
      <c r="K6276" s="1" t="e">
        <f>IFERROR(MID(SUBSTITUTE([kw rough in title],",","."),FIND("(",[kw rough in title])+1,20),SUBSTITUTE(IFERROR(MID([kw rough in title],FIND(" ",[kw rough in title])+1,20),[kw rough in title]),",","."))</f>
        <v>#N/A</v>
      </c>
      <c r="L6276" s="1">
        <f>IFERROR(FIND("kW",[desc]),0)</f>
        <v>0</v>
      </c>
      <c r="M6276">
        <f t="array" ref="M6276">MIN(IFERROR(FIND(IstNumbers,E6276),""))</f>
        <v>33</v>
      </c>
      <c r="N6276" s="1" t="b">
        <f>IF([first '# in desc]&lt;[pos kw in desc],MID([desc],[pos kw in desc]-7,7))</f>
        <v>0</v>
      </c>
      <c r="O627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6" s="1" t="str">
        <f>TRIM(IF([first '# in desc]&lt;[pos kw in desc],MID([desc],[pos kw in desc]-6,6),FALSE))</f>
        <v>FALSCH</v>
      </c>
      <c r="Q6276" s="1" t="b">
        <f>IF(LEN([manuell])=0,IFERROR([kw fine in title]*1,IFERROR(SUMPRODUCT(COUNTIF(IsDigits,MID([kw in desc],ROW($A$1:$A$150),1)))=LEN([kw in desc]),#N/A)),[manuell])</f>
        <v>0</v>
      </c>
      <c r="R6276" s="1" t="str">
        <f>IF([pos kw in title]&gt;0,MID(J6276,#REF!,4),IF([first '# in title]&gt;0,MID([title],[first '# in title],3),IF([first '# in title]&gt;0,MID([desc],#REF!,3),VLOOKUP([productid],$G$2:$R$1386,8))))</f>
        <v>146</v>
      </c>
      <c r="S6276" s="1" t="e">
        <f>IF([kw in desc]=[kw rough in title],[kw in desc]*1,IFERROR(LEFT([kw_dirty],3)*1,IFERROR(LEFT([kw_dirty],2)*1,"n.a.")))</f>
        <v>#N/A</v>
      </c>
      <c r="T6276" s="1"/>
      <c r="U6276" s="1" t="e">
        <f>VLOOKUP(Tabelle1[[#This Row],[productid]],Tabelle2[#All],2,FALSE)</f>
        <v>#N/A</v>
      </c>
    </row>
    <row r="6277" spans="1:21">
      <c r="A6277" t="s">
        <v>4959</v>
      </c>
      <c r="B6277">
        <v>4045</v>
      </c>
      <c r="C6277">
        <v>289859</v>
      </c>
      <c r="D6277" t="s">
        <v>10266</v>
      </c>
      <c r="E6277" t="s">
        <v>10267</v>
      </c>
      <c r="F6277">
        <v>18406</v>
      </c>
      <c r="G6277">
        <v>2286143</v>
      </c>
      <c r="H6277">
        <f t="shared" si="98"/>
        <v>0</v>
      </c>
      <c r="I6277">
        <f t="array" ref="I6277">MIN(IFERROR(FIND(IstNumbers,A6277),""))</f>
        <v>19</v>
      </c>
      <c r="J6277" s="1" t="e">
        <f>IF([first '# in title]&lt;[pos kw in title],MID([title],[pos kw in title]-6,6),#N/A)</f>
        <v>#N/A</v>
      </c>
      <c r="K6277" s="1" t="e">
        <f>IFERROR(MID(SUBSTITUTE([kw rough in title],",","."),FIND("(",[kw rough in title])+1,20),SUBSTITUTE(IFERROR(MID([kw rough in title],FIND(" ",[kw rough in title])+1,20),[kw rough in title]),",","."))</f>
        <v>#N/A</v>
      </c>
      <c r="L6277" s="1">
        <f>IFERROR(FIND("kW",[desc]),0)</f>
        <v>0</v>
      </c>
      <c r="M6277">
        <f t="array" ref="M6277">MIN(IFERROR(FIND(IstNumbers,E6277),""))</f>
        <v>33</v>
      </c>
      <c r="N6277" s="1" t="b">
        <f>IF([first '# in desc]&lt;[pos kw in desc],MID([desc],[pos kw in desc]-7,7))</f>
        <v>0</v>
      </c>
      <c r="O627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7" s="1" t="str">
        <f>TRIM(IF([first '# in desc]&lt;[pos kw in desc],MID([desc],[pos kw in desc]-6,6),FALSE))</f>
        <v>FALSCH</v>
      </c>
      <c r="Q6277" s="1" t="b">
        <f>IF(LEN([manuell])=0,IFERROR([kw fine in title]*1,IFERROR(SUMPRODUCT(COUNTIF(IsDigits,MID([kw in desc],ROW($A$1:$A$150),1)))=LEN([kw in desc]),#N/A)),[manuell])</f>
        <v>0</v>
      </c>
      <c r="R6277" s="1" t="str">
        <f>IF([pos kw in title]&gt;0,MID(J6277,#REF!,4),IF([first '# in title]&gt;0,MID([title],[first '# in title],3),IF([first '# in title]&gt;0,MID([desc],#REF!,3),VLOOKUP([productid],$G$2:$R$1386,8))))</f>
        <v>146</v>
      </c>
      <c r="S6277" s="1" t="e">
        <f>IF([kw in desc]=[kw rough in title],[kw in desc]*1,IFERROR(LEFT([kw_dirty],3)*1,IFERROR(LEFT([kw_dirty],2)*1,"n.a.")))</f>
        <v>#N/A</v>
      </c>
      <c r="T6277" s="1"/>
      <c r="U6277" s="1" t="e">
        <f>VLOOKUP(Tabelle1[[#This Row],[productid]],Tabelle2[#All],2,FALSE)</f>
        <v>#N/A</v>
      </c>
    </row>
    <row r="6278" spans="1:21">
      <c r="A6278" t="s">
        <v>5128</v>
      </c>
      <c r="B6278">
        <v>4045</v>
      </c>
      <c r="C6278">
        <v>289859</v>
      </c>
      <c r="D6278" t="s">
        <v>10268</v>
      </c>
      <c r="E6278" t="s">
        <v>10269</v>
      </c>
      <c r="F6278">
        <v>18406</v>
      </c>
      <c r="G6278">
        <v>2286143</v>
      </c>
      <c r="H6278">
        <f t="shared" si="98"/>
        <v>0</v>
      </c>
      <c r="I6278">
        <f t="array" ref="I6278">MIN(IFERROR(FIND(IstNumbers,A6278),""))</f>
        <v>12</v>
      </c>
      <c r="J6278" s="1" t="e">
        <f>IF([first '# in title]&lt;[pos kw in title],MID([title],[pos kw in title]-6,6),#N/A)</f>
        <v>#N/A</v>
      </c>
      <c r="K6278" s="1" t="e">
        <f>IFERROR(MID(SUBSTITUTE([kw rough in title],",","."),FIND("(",[kw rough in title])+1,20),SUBSTITUTE(IFERROR(MID([kw rough in title],FIND(" ",[kw rough in title])+1,20),[kw rough in title]),",","."))</f>
        <v>#N/A</v>
      </c>
      <c r="L6278" s="1">
        <f>IFERROR(FIND("kW",[desc]),0)</f>
        <v>0</v>
      </c>
      <c r="M6278">
        <f t="array" ref="M6278">MIN(IFERROR(FIND(IstNumbers,E6278),""))</f>
        <v>33</v>
      </c>
      <c r="N6278" s="1" t="b">
        <f>IF([first '# in desc]&lt;[pos kw in desc],MID([desc],[pos kw in desc]-7,7))</f>
        <v>0</v>
      </c>
      <c r="O627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8" s="1" t="str">
        <f>TRIM(IF([first '# in desc]&lt;[pos kw in desc],MID([desc],[pos kw in desc]-6,6),FALSE))</f>
        <v>FALSCH</v>
      </c>
      <c r="Q6278" s="1" t="b">
        <f>IF(LEN([manuell])=0,IFERROR([kw fine in title]*1,IFERROR(SUMPRODUCT(COUNTIF(IsDigits,MID([kw in desc],ROW($A$1:$A$150),1)))=LEN([kw in desc]),#N/A)),[manuell])</f>
        <v>0</v>
      </c>
      <c r="R6278" s="1" t="str">
        <f>IF([pos kw in title]&gt;0,MID(J6278,#REF!,4),IF([first '# in title]&gt;0,MID([title],[first '# in title],3),IF([first '# in title]&gt;0,MID([desc],#REF!,3),VLOOKUP([productid],$G$2:$R$1386,8))))</f>
        <v>146</v>
      </c>
      <c r="S6278" s="1" t="e">
        <f>IF([kw in desc]=[kw rough in title],[kw in desc]*1,IFERROR(LEFT([kw_dirty],3)*1,IFERROR(LEFT([kw_dirty],2)*1,"n.a.")))</f>
        <v>#N/A</v>
      </c>
      <c r="T6278" s="1"/>
      <c r="U6278" s="1" t="e">
        <f>VLOOKUP(Tabelle1[[#This Row],[productid]],Tabelle2[#All],2,FALSE)</f>
        <v>#N/A</v>
      </c>
    </row>
    <row r="6279" spans="1:21">
      <c r="A6279" t="s">
        <v>5128</v>
      </c>
      <c r="B6279">
        <v>4054</v>
      </c>
      <c r="C6279">
        <v>289859</v>
      </c>
      <c r="D6279" t="s">
        <v>10270</v>
      </c>
      <c r="E6279" t="s">
        <v>10271</v>
      </c>
      <c r="F6279">
        <v>18406</v>
      </c>
      <c r="G6279">
        <v>2286143</v>
      </c>
      <c r="H6279">
        <f t="shared" si="98"/>
        <v>0</v>
      </c>
      <c r="I6279">
        <f t="array" ref="I6279">MIN(IFERROR(FIND(IstNumbers,A6279),""))</f>
        <v>12</v>
      </c>
      <c r="J6279" s="1" t="e">
        <f>IF([first '# in title]&lt;[pos kw in title],MID([title],[pos kw in title]-6,6),#N/A)</f>
        <v>#N/A</v>
      </c>
      <c r="K6279" s="1" t="e">
        <f>IFERROR(MID(SUBSTITUTE([kw rough in title],",","."),FIND("(",[kw rough in title])+1,20),SUBSTITUTE(IFERROR(MID([kw rough in title],FIND(" ",[kw rough in title])+1,20),[kw rough in title]),",","."))</f>
        <v>#N/A</v>
      </c>
      <c r="L6279" s="1">
        <f>IFERROR(FIND("kW",[desc]),0)</f>
        <v>0</v>
      </c>
      <c r="M6279">
        <f t="array" ref="M6279">MIN(IFERROR(FIND(IstNumbers,E6279),""))</f>
        <v>33</v>
      </c>
      <c r="N6279" s="1" t="b">
        <f>IF([first '# in desc]&lt;[pos kw in desc],MID([desc],[pos kw in desc]-7,7))</f>
        <v>0</v>
      </c>
      <c r="O627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79" s="1" t="str">
        <f>TRIM(IF([first '# in desc]&lt;[pos kw in desc],MID([desc],[pos kw in desc]-6,6),FALSE))</f>
        <v>FALSCH</v>
      </c>
      <c r="Q6279" s="1" t="b">
        <f>IF(LEN([manuell])=0,IFERROR([kw fine in title]*1,IFERROR(SUMPRODUCT(COUNTIF(IsDigits,MID([kw in desc],ROW($A$1:$A$150),1)))=LEN([kw in desc]),#N/A)),[manuell])</f>
        <v>0</v>
      </c>
      <c r="R6279" s="1" t="str">
        <f>IF([pos kw in title]&gt;0,MID(J6279,#REF!,4),IF([first '# in title]&gt;0,MID([title],[first '# in title],3),IF([first '# in title]&gt;0,MID([desc],#REF!,3),VLOOKUP([productid],$G$2:$R$1386,8))))</f>
        <v>146</v>
      </c>
      <c r="S6279" s="1" t="e">
        <f>IF([kw in desc]=[kw rough in title],[kw in desc]*1,IFERROR(LEFT([kw_dirty],3)*1,IFERROR(LEFT([kw_dirty],2)*1,"n.a.")))</f>
        <v>#N/A</v>
      </c>
      <c r="T6279" s="1"/>
      <c r="U6279" s="1" t="e">
        <f>VLOOKUP(Tabelle1[[#This Row],[productid]],Tabelle2[#All],2,FALSE)</f>
        <v>#N/A</v>
      </c>
    </row>
    <row r="6280" spans="1:21">
      <c r="A6280" t="s">
        <v>5128</v>
      </c>
      <c r="B6280">
        <v>4069</v>
      </c>
      <c r="C6280">
        <v>289859</v>
      </c>
      <c r="D6280" t="s">
        <v>10272</v>
      </c>
      <c r="E6280" t="s">
        <v>10273</v>
      </c>
      <c r="F6280">
        <v>18406</v>
      </c>
      <c r="G6280">
        <v>2286143</v>
      </c>
      <c r="H6280">
        <f t="shared" si="98"/>
        <v>0</v>
      </c>
      <c r="I6280">
        <f t="array" ref="I6280">MIN(IFERROR(FIND(IstNumbers,A6280),""))</f>
        <v>12</v>
      </c>
      <c r="J6280" s="1" t="e">
        <f>IF([first '# in title]&lt;[pos kw in title],MID([title],[pos kw in title]-6,6),#N/A)</f>
        <v>#N/A</v>
      </c>
      <c r="K6280" s="1" t="e">
        <f>IFERROR(MID(SUBSTITUTE([kw rough in title],",","."),FIND("(",[kw rough in title])+1,20),SUBSTITUTE(IFERROR(MID([kw rough in title],FIND(" ",[kw rough in title])+1,20),[kw rough in title]),",","."))</f>
        <v>#N/A</v>
      </c>
      <c r="L6280" s="1">
        <f>IFERROR(FIND("kW",[desc]),0)</f>
        <v>0</v>
      </c>
      <c r="M6280">
        <f t="array" ref="M6280">MIN(IFERROR(FIND(IstNumbers,E6280),""))</f>
        <v>33</v>
      </c>
      <c r="N6280" s="1" t="b">
        <f>IF([first '# in desc]&lt;[pos kw in desc],MID([desc],[pos kw in desc]-7,7))</f>
        <v>0</v>
      </c>
      <c r="O628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0" s="1" t="str">
        <f>TRIM(IF([first '# in desc]&lt;[pos kw in desc],MID([desc],[pos kw in desc]-6,6),FALSE))</f>
        <v>FALSCH</v>
      </c>
      <c r="Q6280" s="1" t="b">
        <f>IF(LEN([manuell])=0,IFERROR([kw fine in title]*1,IFERROR(SUMPRODUCT(COUNTIF(IsDigits,MID([kw in desc],ROW($A$1:$A$150),1)))=LEN([kw in desc]),#N/A)),[manuell])</f>
        <v>0</v>
      </c>
      <c r="R6280" s="1" t="str">
        <f>IF([pos kw in title]&gt;0,MID(J6280,#REF!,4),IF([first '# in title]&gt;0,MID([title],[first '# in title],3),IF([first '# in title]&gt;0,MID([desc],#REF!,3),VLOOKUP([productid],$G$2:$R$1386,8))))</f>
        <v>146</v>
      </c>
      <c r="S6280" s="1" t="e">
        <f>IF([kw in desc]=[kw rough in title],[kw in desc]*1,IFERROR(LEFT([kw_dirty],3)*1,IFERROR(LEFT([kw_dirty],2)*1,"n.a.")))</f>
        <v>#N/A</v>
      </c>
      <c r="T6280" s="1"/>
      <c r="U6280" s="1" t="e">
        <f>VLOOKUP(Tabelle1[[#This Row],[productid]],Tabelle2[#All],2,FALSE)</f>
        <v>#N/A</v>
      </c>
    </row>
    <row r="6281" spans="1:21">
      <c r="A6281" t="s">
        <v>5128</v>
      </c>
      <c r="B6281">
        <v>4074</v>
      </c>
      <c r="C6281">
        <v>289859</v>
      </c>
      <c r="D6281" t="s">
        <v>10274</v>
      </c>
      <c r="E6281" t="s">
        <v>10275</v>
      </c>
      <c r="F6281">
        <v>18406</v>
      </c>
      <c r="G6281">
        <v>2286143</v>
      </c>
      <c r="H6281">
        <f t="shared" si="98"/>
        <v>0</v>
      </c>
      <c r="I6281">
        <f t="array" ref="I6281">MIN(IFERROR(FIND(IstNumbers,A6281),""))</f>
        <v>12</v>
      </c>
      <c r="J6281" s="1" t="e">
        <f>IF([first '# in title]&lt;[pos kw in title],MID([title],[pos kw in title]-6,6),#N/A)</f>
        <v>#N/A</v>
      </c>
      <c r="K6281" s="1" t="e">
        <f>IFERROR(MID(SUBSTITUTE([kw rough in title],",","."),FIND("(",[kw rough in title])+1,20),SUBSTITUTE(IFERROR(MID([kw rough in title],FIND(" ",[kw rough in title])+1,20),[kw rough in title]),",","."))</f>
        <v>#N/A</v>
      </c>
      <c r="L6281" s="1">
        <f>IFERROR(FIND("kW",[desc]),0)</f>
        <v>0</v>
      </c>
      <c r="M6281">
        <f t="array" ref="M6281">MIN(IFERROR(FIND(IstNumbers,E6281),""))</f>
        <v>33</v>
      </c>
      <c r="N6281" s="1" t="b">
        <f>IF([first '# in desc]&lt;[pos kw in desc],MID([desc],[pos kw in desc]-7,7))</f>
        <v>0</v>
      </c>
      <c r="O628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1" s="1" t="str">
        <f>TRIM(IF([first '# in desc]&lt;[pos kw in desc],MID([desc],[pos kw in desc]-6,6),FALSE))</f>
        <v>FALSCH</v>
      </c>
      <c r="Q6281" s="1" t="b">
        <f>IF(LEN([manuell])=0,IFERROR([kw fine in title]*1,IFERROR(SUMPRODUCT(COUNTIF(IsDigits,MID([kw in desc],ROW($A$1:$A$150),1)))=LEN([kw in desc]),#N/A)),[manuell])</f>
        <v>0</v>
      </c>
      <c r="R6281" s="1" t="str">
        <f>IF([pos kw in title]&gt;0,MID(J6281,#REF!,4),IF([first '# in title]&gt;0,MID([title],[first '# in title],3),IF([first '# in title]&gt;0,MID([desc],#REF!,3),VLOOKUP([productid],$G$2:$R$1386,8))))</f>
        <v>146</v>
      </c>
      <c r="S6281" s="1" t="e">
        <f>IF([kw in desc]=[kw rough in title],[kw in desc]*1,IFERROR(LEFT([kw_dirty],3)*1,IFERROR(LEFT([kw_dirty],2)*1,"n.a.")))</f>
        <v>#N/A</v>
      </c>
      <c r="T6281" s="1"/>
      <c r="U6281" s="1" t="e">
        <f>VLOOKUP(Tabelle1[[#This Row],[productid]],Tabelle2[#All],2,FALSE)</f>
        <v>#N/A</v>
      </c>
    </row>
    <row r="6282" spans="1:21">
      <c r="A6282" t="s">
        <v>5128</v>
      </c>
      <c r="B6282">
        <v>4074</v>
      </c>
      <c r="C6282">
        <v>289859</v>
      </c>
      <c r="D6282" t="s">
        <v>10276</v>
      </c>
      <c r="E6282" t="s">
        <v>10277</v>
      </c>
      <c r="F6282">
        <v>18406</v>
      </c>
      <c r="G6282">
        <v>2286143</v>
      </c>
      <c r="H6282">
        <f t="shared" si="98"/>
        <v>0</v>
      </c>
      <c r="I6282">
        <f t="array" ref="I6282">MIN(IFERROR(FIND(IstNumbers,A6282),""))</f>
        <v>12</v>
      </c>
      <c r="J6282" s="1" t="e">
        <f>IF([first '# in title]&lt;[pos kw in title],MID([title],[pos kw in title]-6,6),#N/A)</f>
        <v>#N/A</v>
      </c>
      <c r="K6282" s="1" t="e">
        <f>IFERROR(MID(SUBSTITUTE([kw rough in title],",","."),FIND("(",[kw rough in title])+1,20),SUBSTITUTE(IFERROR(MID([kw rough in title],FIND(" ",[kw rough in title])+1,20),[kw rough in title]),",","."))</f>
        <v>#N/A</v>
      </c>
      <c r="L6282" s="1">
        <f>IFERROR(FIND("kW",[desc]),0)</f>
        <v>0</v>
      </c>
      <c r="M6282">
        <f t="array" ref="M6282">MIN(IFERROR(FIND(IstNumbers,E6282),""))</f>
        <v>33</v>
      </c>
      <c r="N6282" s="1" t="b">
        <f>IF([first '# in desc]&lt;[pos kw in desc],MID([desc],[pos kw in desc]-7,7))</f>
        <v>0</v>
      </c>
      <c r="O628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2" s="1" t="str">
        <f>TRIM(IF([first '# in desc]&lt;[pos kw in desc],MID([desc],[pos kw in desc]-6,6),FALSE))</f>
        <v>FALSCH</v>
      </c>
      <c r="Q6282" s="1" t="b">
        <f>IF(LEN([manuell])=0,IFERROR([kw fine in title]*1,IFERROR(SUMPRODUCT(COUNTIF(IsDigits,MID([kw in desc],ROW($A$1:$A$150),1)))=LEN([kw in desc]),#N/A)),[manuell])</f>
        <v>0</v>
      </c>
      <c r="R6282" s="1" t="str">
        <f>IF([pos kw in title]&gt;0,MID(J6282,#REF!,4),IF([first '# in title]&gt;0,MID([title],[first '# in title],3),IF([first '# in title]&gt;0,MID([desc],#REF!,3),VLOOKUP([productid],$G$2:$R$1386,8))))</f>
        <v>146</v>
      </c>
      <c r="S6282" s="1" t="e">
        <f>IF([kw in desc]=[kw rough in title],[kw in desc]*1,IFERROR(LEFT([kw_dirty],3)*1,IFERROR(LEFT([kw_dirty],2)*1,"n.a.")))</f>
        <v>#N/A</v>
      </c>
      <c r="T6282" s="1"/>
      <c r="U6282" s="1" t="e">
        <f>VLOOKUP(Tabelle1[[#This Row],[productid]],Tabelle2[#All],2,FALSE)</f>
        <v>#N/A</v>
      </c>
    </row>
    <row r="6283" spans="1:21">
      <c r="A6283" t="s">
        <v>5128</v>
      </c>
      <c r="B6283">
        <v>4074</v>
      </c>
      <c r="C6283">
        <v>289859</v>
      </c>
      <c r="D6283" t="s">
        <v>10278</v>
      </c>
      <c r="E6283" t="s">
        <v>10279</v>
      </c>
      <c r="F6283">
        <v>18406</v>
      </c>
      <c r="G6283">
        <v>2286143</v>
      </c>
      <c r="H6283">
        <f t="shared" si="98"/>
        <v>0</v>
      </c>
      <c r="I6283">
        <f t="array" ref="I6283">MIN(IFERROR(FIND(IstNumbers,A6283),""))</f>
        <v>12</v>
      </c>
      <c r="J6283" s="1" t="e">
        <f>IF([first '# in title]&lt;[pos kw in title],MID([title],[pos kw in title]-6,6),#N/A)</f>
        <v>#N/A</v>
      </c>
      <c r="K6283" s="1" t="e">
        <f>IFERROR(MID(SUBSTITUTE([kw rough in title],",","."),FIND("(",[kw rough in title])+1,20),SUBSTITUTE(IFERROR(MID([kw rough in title],FIND(" ",[kw rough in title])+1,20),[kw rough in title]),",","."))</f>
        <v>#N/A</v>
      </c>
      <c r="L6283" s="1">
        <f>IFERROR(FIND("kW",[desc]),0)</f>
        <v>0</v>
      </c>
      <c r="M6283">
        <f t="array" ref="M6283">MIN(IFERROR(FIND(IstNumbers,E6283),""))</f>
        <v>33</v>
      </c>
      <c r="N6283" s="1" t="b">
        <f>IF([first '# in desc]&lt;[pos kw in desc],MID([desc],[pos kw in desc]-7,7))</f>
        <v>0</v>
      </c>
      <c r="O628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3" s="1" t="str">
        <f>TRIM(IF([first '# in desc]&lt;[pos kw in desc],MID([desc],[pos kw in desc]-6,6),FALSE))</f>
        <v>FALSCH</v>
      </c>
      <c r="Q6283" s="1" t="b">
        <f>IF(LEN([manuell])=0,IFERROR([kw fine in title]*1,IFERROR(SUMPRODUCT(COUNTIF(IsDigits,MID([kw in desc],ROW($A$1:$A$150),1)))=LEN([kw in desc]),#N/A)),[manuell])</f>
        <v>0</v>
      </c>
      <c r="R6283" s="1" t="str">
        <f>IF([pos kw in title]&gt;0,MID(J6283,#REF!,4),IF([first '# in title]&gt;0,MID([title],[first '# in title],3),IF([first '# in title]&gt;0,MID([desc],#REF!,3),VLOOKUP([productid],$G$2:$R$1386,8))))</f>
        <v>146</v>
      </c>
      <c r="S6283" s="1" t="e">
        <f>IF([kw in desc]=[kw rough in title],[kw in desc]*1,IFERROR(LEFT([kw_dirty],3)*1,IFERROR(LEFT([kw_dirty],2)*1,"n.a.")))</f>
        <v>#N/A</v>
      </c>
      <c r="T6283" s="1"/>
      <c r="U6283" s="1" t="e">
        <f>VLOOKUP(Tabelle1[[#This Row],[productid]],Tabelle2[#All],2,FALSE)</f>
        <v>#N/A</v>
      </c>
    </row>
    <row r="6284" spans="1:21">
      <c r="A6284" t="s">
        <v>5128</v>
      </c>
      <c r="B6284">
        <v>4074</v>
      </c>
      <c r="C6284">
        <v>289859</v>
      </c>
      <c r="D6284" t="s">
        <v>10280</v>
      </c>
      <c r="E6284" t="s">
        <v>10281</v>
      </c>
      <c r="F6284">
        <v>18406</v>
      </c>
      <c r="G6284">
        <v>2286143</v>
      </c>
      <c r="H6284">
        <f t="shared" si="98"/>
        <v>0</v>
      </c>
      <c r="I6284">
        <f t="array" ref="I6284">MIN(IFERROR(FIND(IstNumbers,A6284),""))</f>
        <v>12</v>
      </c>
      <c r="J6284" s="1" t="e">
        <f>IF([first '# in title]&lt;[pos kw in title],MID([title],[pos kw in title]-6,6),#N/A)</f>
        <v>#N/A</v>
      </c>
      <c r="K6284" s="1" t="e">
        <f>IFERROR(MID(SUBSTITUTE([kw rough in title],",","."),FIND("(",[kw rough in title])+1,20),SUBSTITUTE(IFERROR(MID([kw rough in title],FIND(" ",[kw rough in title])+1,20),[kw rough in title]),",","."))</f>
        <v>#N/A</v>
      </c>
      <c r="L6284" s="1">
        <f>IFERROR(FIND("kW",[desc]),0)</f>
        <v>0</v>
      </c>
      <c r="M6284">
        <f t="array" ref="M6284">MIN(IFERROR(FIND(IstNumbers,E6284),""))</f>
        <v>33</v>
      </c>
      <c r="N6284" s="1" t="b">
        <f>IF([first '# in desc]&lt;[pos kw in desc],MID([desc],[pos kw in desc]-7,7))</f>
        <v>0</v>
      </c>
      <c r="O628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4" s="1" t="str">
        <f>TRIM(IF([first '# in desc]&lt;[pos kw in desc],MID([desc],[pos kw in desc]-6,6),FALSE))</f>
        <v>FALSCH</v>
      </c>
      <c r="Q6284" s="1" t="b">
        <f>IF(LEN([manuell])=0,IFERROR([kw fine in title]*1,IFERROR(SUMPRODUCT(COUNTIF(IsDigits,MID([kw in desc],ROW($A$1:$A$150),1)))=LEN([kw in desc]),#N/A)),[manuell])</f>
        <v>0</v>
      </c>
      <c r="R6284" s="1" t="str">
        <f>IF([pos kw in title]&gt;0,MID(J6284,#REF!,4),IF([first '# in title]&gt;0,MID([title],[first '# in title],3),IF([first '# in title]&gt;0,MID([desc],#REF!,3),VLOOKUP([productid],$G$2:$R$1386,8))))</f>
        <v>146</v>
      </c>
      <c r="S6284" s="1" t="e">
        <f>IF([kw in desc]=[kw rough in title],[kw in desc]*1,IFERROR(LEFT([kw_dirty],3)*1,IFERROR(LEFT([kw_dirty],2)*1,"n.a.")))</f>
        <v>#N/A</v>
      </c>
      <c r="T6284" s="1"/>
      <c r="U6284" s="1" t="e">
        <f>VLOOKUP(Tabelle1[[#This Row],[productid]],Tabelle2[#All],2,FALSE)</f>
        <v>#N/A</v>
      </c>
    </row>
    <row r="6285" spans="1:21">
      <c r="A6285" t="s">
        <v>5128</v>
      </c>
      <c r="B6285">
        <v>4074</v>
      </c>
      <c r="C6285">
        <v>289859</v>
      </c>
      <c r="D6285" t="s">
        <v>10282</v>
      </c>
      <c r="E6285" t="s">
        <v>10283</v>
      </c>
      <c r="F6285">
        <v>18406</v>
      </c>
      <c r="G6285">
        <v>2286143</v>
      </c>
      <c r="H6285">
        <f t="shared" si="98"/>
        <v>0</v>
      </c>
      <c r="I6285">
        <f t="array" ref="I6285">MIN(IFERROR(FIND(IstNumbers,A6285),""))</f>
        <v>12</v>
      </c>
      <c r="J6285" s="1" t="e">
        <f>IF([first '# in title]&lt;[pos kw in title],MID([title],[pos kw in title]-6,6),#N/A)</f>
        <v>#N/A</v>
      </c>
      <c r="K6285" s="1" t="e">
        <f>IFERROR(MID(SUBSTITUTE([kw rough in title],",","."),FIND("(",[kw rough in title])+1,20),SUBSTITUTE(IFERROR(MID([kw rough in title],FIND(" ",[kw rough in title])+1,20),[kw rough in title]),",","."))</f>
        <v>#N/A</v>
      </c>
      <c r="L6285" s="1">
        <f>IFERROR(FIND("kW",[desc]),0)</f>
        <v>0</v>
      </c>
      <c r="M6285">
        <f t="array" ref="M6285">MIN(IFERROR(FIND(IstNumbers,E6285),""))</f>
        <v>33</v>
      </c>
      <c r="N6285" s="1" t="b">
        <f>IF([first '# in desc]&lt;[pos kw in desc],MID([desc],[pos kw in desc]-7,7))</f>
        <v>0</v>
      </c>
      <c r="O628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5" s="1" t="str">
        <f>TRIM(IF([first '# in desc]&lt;[pos kw in desc],MID([desc],[pos kw in desc]-6,6),FALSE))</f>
        <v>FALSCH</v>
      </c>
      <c r="Q6285" s="1" t="b">
        <f>IF(LEN([manuell])=0,IFERROR([kw fine in title]*1,IFERROR(SUMPRODUCT(COUNTIF(IsDigits,MID([kw in desc],ROW($A$1:$A$150),1)))=LEN([kw in desc]),#N/A)),[manuell])</f>
        <v>0</v>
      </c>
      <c r="R6285" s="1" t="str">
        <f>IF([pos kw in title]&gt;0,MID(J6285,#REF!,4),IF([first '# in title]&gt;0,MID([title],[first '# in title],3),IF([first '# in title]&gt;0,MID([desc],#REF!,3),VLOOKUP([productid],$G$2:$R$1386,8))))</f>
        <v>146</v>
      </c>
      <c r="S6285" s="1" t="e">
        <f>IF([kw in desc]=[kw rough in title],[kw in desc]*1,IFERROR(LEFT([kw_dirty],3)*1,IFERROR(LEFT([kw_dirty],2)*1,"n.a.")))</f>
        <v>#N/A</v>
      </c>
      <c r="T6285" s="1"/>
      <c r="U6285" s="1" t="e">
        <f>VLOOKUP(Tabelle1[[#This Row],[productid]],Tabelle2[#All],2,FALSE)</f>
        <v>#N/A</v>
      </c>
    </row>
    <row r="6286" spans="1:21">
      <c r="A6286" t="s">
        <v>5128</v>
      </c>
      <c r="B6286">
        <v>4074</v>
      </c>
      <c r="C6286">
        <v>289859</v>
      </c>
      <c r="D6286" t="s">
        <v>10284</v>
      </c>
      <c r="E6286" t="s">
        <v>10285</v>
      </c>
      <c r="F6286">
        <v>18406</v>
      </c>
      <c r="G6286">
        <v>2286143</v>
      </c>
      <c r="H6286">
        <f t="shared" si="98"/>
        <v>0</v>
      </c>
      <c r="I6286">
        <f t="array" ref="I6286">MIN(IFERROR(FIND(IstNumbers,A6286),""))</f>
        <v>12</v>
      </c>
      <c r="J6286" s="1" t="e">
        <f>IF([first '# in title]&lt;[pos kw in title],MID([title],[pos kw in title]-6,6),#N/A)</f>
        <v>#N/A</v>
      </c>
      <c r="K6286" s="1" t="e">
        <f>IFERROR(MID(SUBSTITUTE([kw rough in title],",","."),FIND("(",[kw rough in title])+1,20),SUBSTITUTE(IFERROR(MID([kw rough in title],FIND(" ",[kw rough in title])+1,20),[kw rough in title]),",","."))</f>
        <v>#N/A</v>
      </c>
      <c r="L6286" s="1">
        <f>IFERROR(FIND("kW",[desc]),0)</f>
        <v>0</v>
      </c>
      <c r="M6286">
        <f t="array" ref="M6286">MIN(IFERROR(FIND(IstNumbers,E6286),""))</f>
        <v>33</v>
      </c>
      <c r="N6286" s="1" t="b">
        <f>IF([first '# in desc]&lt;[pos kw in desc],MID([desc],[pos kw in desc]-7,7))</f>
        <v>0</v>
      </c>
      <c r="O628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6" s="1" t="str">
        <f>TRIM(IF([first '# in desc]&lt;[pos kw in desc],MID([desc],[pos kw in desc]-6,6),FALSE))</f>
        <v>FALSCH</v>
      </c>
      <c r="Q6286" s="1" t="b">
        <f>IF(LEN([manuell])=0,IFERROR([kw fine in title]*1,IFERROR(SUMPRODUCT(COUNTIF(IsDigits,MID([kw in desc],ROW($A$1:$A$150),1)))=LEN([kw in desc]),#N/A)),[manuell])</f>
        <v>0</v>
      </c>
      <c r="R6286" s="1" t="str">
        <f>IF([pos kw in title]&gt;0,MID(J6286,#REF!,4),IF([first '# in title]&gt;0,MID([title],[first '# in title],3),IF([first '# in title]&gt;0,MID([desc],#REF!,3),VLOOKUP([productid],$G$2:$R$1386,8))))</f>
        <v>146</v>
      </c>
      <c r="S6286" s="1" t="e">
        <f>IF([kw in desc]=[kw rough in title],[kw in desc]*1,IFERROR(LEFT([kw_dirty],3)*1,IFERROR(LEFT([kw_dirty],2)*1,"n.a.")))</f>
        <v>#N/A</v>
      </c>
      <c r="T6286" s="1"/>
      <c r="U6286" s="1" t="e">
        <f>VLOOKUP(Tabelle1[[#This Row],[productid]],Tabelle2[#All],2,FALSE)</f>
        <v>#N/A</v>
      </c>
    </row>
    <row r="6287" spans="1:21">
      <c r="A6287" t="s">
        <v>5128</v>
      </c>
      <c r="B6287">
        <v>4074</v>
      </c>
      <c r="C6287">
        <v>289859</v>
      </c>
      <c r="D6287" t="s">
        <v>10286</v>
      </c>
      <c r="E6287" t="s">
        <v>10287</v>
      </c>
      <c r="F6287">
        <v>18406</v>
      </c>
      <c r="G6287">
        <v>2286143</v>
      </c>
      <c r="H6287">
        <f t="shared" si="98"/>
        <v>0</v>
      </c>
      <c r="I6287">
        <f t="array" ref="I6287">MIN(IFERROR(FIND(IstNumbers,A6287),""))</f>
        <v>12</v>
      </c>
      <c r="J6287" s="1" t="e">
        <f>IF([first '# in title]&lt;[pos kw in title],MID([title],[pos kw in title]-6,6),#N/A)</f>
        <v>#N/A</v>
      </c>
      <c r="K6287" s="1" t="e">
        <f>IFERROR(MID(SUBSTITUTE([kw rough in title],",","."),FIND("(",[kw rough in title])+1,20),SUBSTITUTE(IFERROR(MID([kw rough in title],FIND(" ",[kw rough in title])+1,20),[kw rough in title]),",","."))</f>
        <v>#N/A</v>
      </c>
      <c r="L6287" s="1">
        <f>IFERROR(FIND("kW",[desc]),0)</f>
        <v>0</v>
      </c>
      <c r="M6287">
        <f t="array" ref="M6287">MIN(IFERROR(FIND(IstNumbers,E6287),""))</f>
        <v>33</v>
      </c>
      <c r="N6287" s="1" t="b">
        <f>IF([first '# in desc]&lt;[pos kw in desc],MID([desc],[pos kw in desc]-7,7))</f>
        <v>0</v>
      </c>
      <c r="O628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7" s="1" t="str">
        <f>TRIM(IF([first '# in desc]&lt;[pos kw in desc],MID([desc],[pos kw in desc]-6,6),FALSE))</f>
        <v>FALSCH</v>
      </c>
      <c r="Q6287" s="1" t="b">
        <f>IF(LEN([manuell])=0,IFERROR([kw fine in title]*1,IFERROR(SUMPRODUCT(COUNTIF(IsDigits,MID([kw in desc],ROW($A$1:$A$150),1)))=LEN([kw in desc]),#N/A)),[manuell])</f>
        <v>0</v>
      </c>
      <c r="R6287" s="1" t="str">
        <f>IF([pos kw in title]&gt;0,MID(J6287,#REF!,4),IF([first '# in title]&gt;0,MID([title],[first '# in title],3),IF([first '# in title]&gt;0,MID([desc],#REF!,3),VLOOKUP([productid],$G$2:$R$1386,8))))</f>
        <v>146</v>
      </c>
      <c r="S6287" s="1" t="e">
        <f>IF([kw in desc]=[kw rough in title],[kw in desc]*1,IFERROR(LEFT([kw_dirty],3)*1,IFERROR(LEFT([kw_dirty],2)*1,"n.a.")))</f>
        <v>#N/A</v>
      </c>
      <c r="T6287" s="1"/>
      <c r="U6287" s="1" t="e">
        <f>VLOOKUP(Tabelle1[[#This Row],[productid]],Tabelle2[#All],2,FALSE)</f>
        <v>#N/A</v>
      </c>
    </row>
    <row r="6288" spans="1:21">
      <c r="A6288" t="s">
        <v>5128</v>
      </c>
      <c r="B6288">
        <v>4074</v>
      </c>
      <c r="C6288">
        <v>289859</v>
      </c>
      <c r="D6288" t="s">
        <v>10288</v>
      </c>
      <c r="E6288" t="s">
        <v>10289</v>
      </c>
      <c r="F6288">
        <v>18406</v>
      </c>
      <c r="G6288">
        <v>2286143</v>
      </c>
      <c r="H6288">
        <f t="shared" si="98"/>
        <v>0</v>
      </c>
      <c r="I6288">
        <f t="array" ref="I6288">MIN(IFERROR(FIND(IstNumbers,A6288),""))</f>
        <v>12</v>
      </c>
      <c r="J6288" s="1" t="e">
        <f>IF([first '# in title]&lt;[pos kw in title],MID([title],[pos kw in title]-6,6),#N/A)</f>
        <v>#N/A</v>
      </c>
      <c r="K6288" s="1" t="e">
        <f>IFERROR(MID(SUBSTITUTE([kw rough in title],",","."),FIND("(",[kw rough in title])+1,20),SUBSTITUTE(IFERROR(MID([kw rough in title],FIND(" ",[kw rough in title])+1,20),[kw rough in title]),",","."))</f>
        <v>#N/A</v>
      </c>
      <c r="L6288" s="1">
        <f>IFERROR(FIND("kW",[desc]),0)</f>
        <v>0</v>
      </c>
      <c r="M6288">
        <f t="array" ref="M6288">MIN(IFERROR(FIND(IstNumbers,E6288),""))</f>
        <v>33</v>
      </c>
      <c r="N6288" s="1" t="b">
        <f>IF([first '# in desc]&lt;[pos kw in desc],MID([desc],[pos kw in desc]-7,7))</f>
        <v>0</v>
      </c>
      <c r="O628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8" s="1" t="str">
        <f>TRIM(IF([first '# in desc]&lt;[pos kw in desc],MID([desc],[pos kw in desc]-6,6),FALSE))</f>
        <v>FALSCH</v>
      </c>
      <c r="Q6288" s="1" t="b">
        <f>IF(LEN([manuell])=0,IFERROR([kw fine in title]*1,IFERROR(SUMPRODUCT(COUNTIF(IsDigits,MID([kw in desc],ROW($A$1:$A$150),1)))=LEN([kw in desc]),#N/A)),[manuell])</f>
        <v>0</v>
      </c>
      <c r="R6288" s="1" t="str">
        <f>IF([pos kw in title]&gt;0,MID(J6288,#REF!,4),IF([first '# in title]&gt;0,MID([title],[first '# in title],3),IF([first '# in title]&gt;0,MID([desc],#REF!,3),VLOOKUP([productid],$G$2:$R$1386,8))))</f>
        <v>146</v>
      </c>
      <c r="S6288" s="1" t="e">
        <f>IF([kw in desc]=[kw rough in title],[kw in desc]*1,IFERROR(LEFT([kw_dirty],3)*1,IFERROR(LEFT([kw_dirty],2)*1,"n.a.")))</f>
        <v>#N/A</v>
      </c>
      <c r="T6288" s="1"/>
      <c r="U6288" s="1" t="e">
        <f>VLOOKUP(Tabelle1[[#This Row],[productid]],Tabelle2[#All],2,FALSE)</f>
        <v>#N/A</v>
      </c>
    </row>
    <row r="6289" spans="1:21">
      <c r="A6289" t="s">
        <v>5128</v>
      </c>
      <c r="B6289">
        <v>4079</v>
      </c>
      <c r="C6289">
        <v>289859</v>
      </c>
      <c r="D6289" t="s">
        <v>10290</v>
      </c>
      <c r="E6289" t="s">
        <v>10291</v>
      </c>
      <c r="F6289">
        <v>18406</v>
      </c>
      <c r="G6289">
        <v>2286143</v>
      </c>
      <c r="H6289">
        <f t="shared" si="98"/>
        <v>0</v>
      </c>
      <c r="I6289">
        <f t="array" ref="I6289">MIN(IFERROR(FIND(IstNumbers,A6289),""))</f>
        <v>12</v>
      </c>
      <c r="J6289" s="1" t="e">
        <f>IF([first '# in title]&lt;[pos kw in title],MID([title],[pos kw in title]-6,6),#N/A)</f>
        <v>#N/A</v>
      </c>
      <c r="K6289" s="1" t="e">
        <f>IFERROR(MID(SUBSTITUTE([kw rough in title],",","."),FIND("(",[kw rough in title])+1,20),SUBSTITUTE(IFERROR(MID([kw rough in title],FIND(" ",[kw rough in title])+1,20),[kw rough in title]),",","."))</f>
        <v>#N/A</v>
      </c>
      <c r="L6289" s="1">
        <f>IFERROR(FIND("kW",[desc]),0)</f>
        <v>0</v>
      </c>
      <c r="M6289">
        <f t="array" ref="M6289">MIN(IFERROR(FIND(IstNumbers,E6289),""))</f>
        <v>33</v>
      </c>
      <c r="N6289" s="1" t="b">
        <f>IF([first '# in desc]&lt;[pos kw in desc],MID([desc],[pos kw in desc]-7,7))</f>
        <v>0</v>
      </c>
      <c r="O628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89" s="1" t="str">
        <f>TRIM(IF([first '# in desc]&lt;[pos kw in desc],MID([desc],[pos kw in desc]-6,6),FALSE))</f>
        <v>FALSCH</v>
      </c>
      <c r="Q6289" s="1" t="b">
        <f>IF(LEN([manuell])=0,IFERROR([kw fine in title]*1,IFERROR(SUMPRODUCT(COUNTIF(IsDigits,MID([kw in desc],ROW($A$1:$A$150),1)))=LEN([kw in desc]),#N/A)),[manuell])</f>
        <v>0</v>
      </c>
      <c r="R6289" s="1" t="str">
        <f>IF([pos kw in title]&gt;0,MID(J6289,#REF!,4),IF([first '# in title]&gt;0,MID([title],[first '# in title],3),IF([first '# in title]&gt;0,MID([desc],#REF!,3),VLOOKUP([productid],$G$2:$R$1386,8))))</f>
        <v>146</v>
      </c>
      <c r="S6289" s="1" t="e">
        <f>IF([kw in desc]=[kw rough in title],[kw in desc]*1,IFERROR(LEFT([kw_dirty],3)*1,IFERROR(LEFT([kw_dirty],2)*1,"n.a.")))</f>
        <v>#N/A</v>
      </c>
      <c r="T6289" s="1"/>
      <c r="U6289" s="1" t="e">
        <f>VLOOKUP(Tabelle1[[#This Row],[productid]],Tabelle2[#All],2,FALSE)</f>
        <v>#N/A</v>
      </c>
    </row>
    <row r="6290" spans="1:21">
      <c r="A6290" t="s">
        <v>5128</v>
      </c>
      <c r="B6290">
        <v>4079</v>
      </c>
      <c r="C6290">
        <v>289859</v>
      </c>
      <c r="D6290" t="s">
        <v>10292</v>
      </c>
      <c r="E6290" t="s">
        <v>10293</v>
      </c>
      <c r="F6290">
        <v>18406</v>
      </c>
      <c r="G6290">
        <v>2286143</v>
      </c>
      <c r="H6290">
        <f t="shared" si="98"/>
        <v>0</v>
      </c>
      <c r="I6290">
        <f t="array" ref="I6290">MIN(IFERROR(FIND(IstNumbers,A6290),""))</f>
        <v>12</v>
      </c>
      <c r="J6290" s="1" t="e">
        <f>IF([first '# in title]&lt;[pos kw in title],MID([title],[pos kw in title]-6,6),#N/A)</f>
        <v>#N/A</v>
      </c>
      <c r="K6290" s="1" t="e">
        <f>IFERROR(MID(SUBSTITUTE([kw rough in title],",","."),FIND("(",[kw rough in title])+1,20),SUBSTITUTE(IFERROR(MID([kw rough in title],FIND(" ",[kw rough in title])+1,20),[kw rough in title]),",","."))</f>
        <v>#N/A</v>
      </c>
      <c r="L6290" s="1">
        <f>IFERROR(FIND("kW",[desc]),0)</f>
        <v>0</v>
      </c>
      <c r="M6290">
        <f t="array" ref="M6290">MIN(IFERROR(FIND(IstNumbers,E6290),""))</f>
        <v>33</v>
      </c>
      <c r="N6290" s="1" t="b">
        <f>IF([first '# in desc]&lt;[pos kw in desc],MID([desc],[pos kw in desc]-7,7))</f>
        <v>0</v>
      </c>
      <c r="O629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0" s="1" t="str">
        <f>TRIM(IF([first '# in desc]&lt;[pos kw in desc],MID([desc],[pos kw in desc]-6,6),FALSE))</f>
        <v>FALSCH</v>
      </c>
      <c r="Q6290" s="1" t="b">
        <f>IF(LEN([manuell])=0,IFERROR([kw fine in title]*1,IFERROR(SUMPRODUCT(COUNTIF(IsDigits,MID([kw in desc],ROW($A$1:$A$150),1)))=LEN([kw in desc]),#N/A)),[manuell])</f>
        <v>0</v>
      </c>
      <c r="R6290" s="1" t="str">
        <f>IF([pos kw in title]&gt;0,MID(J6290,#REF!,4),IF([first '# in title]&gt;0,MID([title],[first '# in title],3),IF([first '# in title]&gt;0,MID([desc],#REF!,3),VLOOKUP([productid],$G$2:$R$1386,8))))</f>
        <v>146</v>
      </c>
      <c r="S6290" s="1" t="e">
        <f>IF([kw in desc]=[kw rough in title],[kw in desc]*1,IFERROR(LEFT([kw_dirty],3)*1,IFERROR(LEFT([kw_dirty],2)*1,"n.a.")))</f>
        <v>#N/A</v>
      </c>
      <c r="T6290" s="1"/>
      <c r="U6290" s="1" t="e">
        <f>VLOOKUP(Tabelle1[[#This Row],[productid]],Tabelle2[#All],2,FALSE)</f>
        <v>#N/A</v>
      </c>
    </row>
    <row r="6291" spans="1:21">
      <c r="A6291" t="s">
        <v>5128</v>
      </c>
      <c r="B6291">
        <v>4079</v>
      </c>
      <c r="C6291">
        <v>289859</v>
      </c>
      <c r="D6291" t="s">
        <v>10294</v>
      </c>
      <c r="E6291" t="s">
        <v>10295</v>
      </c>
      <c r="F6291">
        <v>18406</v>
      </c>
      <c r="G6291">
        <v>2286143</v>
      </c>
      <c r="H6291">
        <f t="shared" si="98"/>
        <v>0</v>
      </c>
      <c r="I6291">
        <f t="array" ref="I6291">MIN(IFERROR(FIND(IstNumbers,A6291),""))</f>
        <v>12</v>
      </c>
      <c r="J6291" s="1" t="e">
        <f>IF([first '# in title]&lt;[pos kw in title],MID([title],[pos kw in title]-6,6),#N/A)</f>
        <v>#N/A</v>
      </c>
      <c r="K6291" s="1" t="e">
        <f>IFERROR(MID(SUBSTITUTE([kw rough in title],",","."),FIND("(",[kw rough in title])+1,20),SUBSTITUTE(IFERROR(MID([kw rough in title],FIND(" ",[kw rough in title])+1,20),[kw rough in title]),",","."))</f>
        <v>#N/A</v>
      </c>
      <c r="L6291" s="1">
        <f>IFERROR(FIND("kW",[desc]),0)</f>
        <v>0</v>
      </c>
      <c r="M6291">
        <f t="array" ref="M6291">MIN(IFERROR(FIND(IstNumbers,E6291),""))</f>
        <v>33</v>
      </c>
      <c r="N6291" s="1" t="b">
        <f>IF([first '# in desc]&lt;[pos kw in desc],MID([desc],[pos kw in desc]-7,7))</f>
        <v>0</v>
      </c>
      <c r="O629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1" s="1" t="str">
        <f>TRIM(IF([first '# in desc]&lt;[pos kw in desc],MID([desc],[pos kw in desc]-6,6),FALSE))</f>
        <v>FALSCH</v>
      </c>
      <c r="Q6291" s="1" t="b">
        <f>IF(LEN([manuell])=0,IFERROR([kw fine in title]*1,IFERROR(SUMPRODUCT(COUNTIF(IsDigits,MID([kw in desc],ROW($A$1:$A$150),1)))=LEN([kw in desc]),#N/A)),[manuell])</f>
        <v>0</v>
      </c>
      <c r="R6291" s="1" t="str">
        <f>IF([pos kw in title]&gt;0,MID(J6291,#REF!,4),IF([first '# in title]&gt;0,MID([title],[first '# in title],3),IF([first '# in title]&gt;0,MID([desc],#REF!,3),VLOOKUP([productid],$G$2:$R$1386,8))))</f>
        <v>146</v>
      </c>
      <c r="S6291" s="1" t="e">
        <f>IF([kw in desc]=[kw rough in title],[kw in desc]*1,IFERROR(LEFT([kw_dirty],3)*1,IFERROR(LEFT([kw_dirty],2)*1,"n.a.")))</f>
        <v>#N/A</v>
      </c>
      <c r="T6291" s="1"/>
      <c r="U6291" s="1" t="e">
        <f>VLOOKUP(Tabelle1[[#This Row],[productid]],Tabelle2[#All],2,FALSE)</f>
        <v>#N/A</v>
      </c>
    </row>
    <row r="6292" spans="1:21">
      <c r="A6292" t="s">
        <v>5128</v>
      </c>
      <c r="B6292">
        <v>4079</v>
      </c>
      <c r="C6292">
        <v>289859</v>
      </c>
      <c r="D6292" t="s">
        <v>10296</v>
      </c>
      <c r="E6292" t="s">
        <v>10297</v>
      </c>
      <c r="F6292">
        <v>18406</v>
      </c>
      <c r="G6292">
        <v>2286143</v>
      </c>
      <c r="H6292">
        <f t="shared" si="98"/>
        <v>0</v>
      </c>
      <c r="I6292">
        <f t="array" ref="I6292">MIN(IFERROR(FIND(IstNumbers,A6292),""))</f>
        <v>12</v>
      </c>
      <c r="J6292" s="1" t="e">
        <f>IF([first '# in title]&lt;[pos kw in title],MID([title],[pos kw in title]-6,6),#N/A)</f>
        <v>#N/A</v>
      </c>
      <c r="K6292" s="1" t="e">
        <f>IFERROR(MID(SUBSTITUTE([kw rough in title],",","."),FIND("(",[kw rough in title])+1,20),SUBSTITUTE(IFERROR(MID([kw rough in title],FIND(" ",[kw rough in title])+1,20),[kw rough in title]),",","."))</f>
        <v>#N/A</v>
      </c>
      <c r="L6292" s="1">
        <f>IFERROR(FIND("kW",[desc]),0)</f>
        <v>0</v>
      </c>
      <c r="M6292">
        <f t="array" ref="M6292">MIN(IFERROR(FIND(IstNumbers,E6292),""))</f>
        <v>33</v>
      </c>
      <c r="N6292" s="1" t="b">
        <f>IF([first '# in desc]&lt;[pos kw in desc],MID([desc],[pos kw in desc]-7,7))</f>
        <v>0</v>
      </c>
      <c r="O629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2" s="1" t="str">
        <f>TRIM(IF([first '# in desc]&lt;[pos kw in desc],MID([desc],[pos kw in desc]-6,6),FALSE))</f>
        <v>FALSCH</v>
      </c>
      <c r="Q6292" s="1" t="b">
        <f>IF(LEN([manuell])=0,IFERROR([kw fine in title]*1,IFERROR(SUMPRODUCT(COUNTIF(IsDigits,MID([kw in desc],ROW($A$1:$A$150),1)))=LEN([kw in desc]),#N/A)),[manuell])</f>
        <v>0</v>
      </c>
      <c r="R6292" s="1" t="str">
        <f>IF([pos kw in title]&gt;0,MID(J6292,#REF!,4),IF([first '# in title]&gt;0,MID([title],[first '# in title],3),IF([first '# in title]&gt;0,MID([desc],#REF!,3),VLOOKUP([productid],$G$2:$R$1386,8))))</f>
        <v>146</v>
      </c>
      <c r="S6292" s="1" t="e">
        <f>IF([kw in desc]=[kw rough in title],[kw in desc]*1,IFERROR(LEFT([kw_dirty],3)*1,IFERROR(LEFT([kw_dirty],2)*1,"n.a.")))</f>
        <v>#N/A</v>
      </c>
      <c r="T6292" s="1"/>
      <c r="U6292" s="1" t="e">
        <f>VLOOKUP(Tabelle1[[#This Row],[productid]],Tabelle2[#All],2,FALSE)</f>
        <v>#N/A</v>
      </c>
    </row>
    <row r="6293" spans="1:21">
      <c r="A6293" t="s">
        <v>5298</v>
      </c>
      <c r="B6293">
        <v>4094</v>
      </c>
      <c r="C6293">
        <v>289859</v>
      </c>
      <c r="D6293" t="s">
        <v>10298</v>
      </c>
      <c r="E6293" t="s">
        <v>10299</v>
      </c>
      <c r="F6293">
        <v>18406</v>
      </c>
      <c r="G6293">
        <v>2286143</v>
      </c>
      <c r="H6293">
        <f t="shared" si="98"/>
        <v>0</v>
      </c>
      <c r="I6293">
        <f t="array" ref="I6293">MIN(IFERROR(FIND(IstNumbers,A6293),""))</f>
        <v>28</v>
      </c>
      <c r="J6293" s="1" t="e">
        <f>IF([first '# in title]&lt;[pos kw in title],MID([title],[pos kw in title]-6,6),#N/A)</f>
        <v>#N/A</v>
      </c>
      <c r="K6293" s="1" t="e">
        <f>IFERROR(MID(SUBSTITUTE([kw rough in title],",","."),FIND("(",[kw rough in title])+1,20),SUBSTITUTE(IFERROR(MID([kw rough in title],FIND(" ",[kw rough in title])+1,20),[kw rough in title]),",","."))</f>
        <v>#N/A</v>
      </c>
      <c r="L6293" s="1">
        <f>IFERROR(FIND("kW",[desc]),0)</f>
        <v>0</v>
      </c>
      <c r="M6293">
        <f t="array" ref="M6293">MIN(IFERROR(FIND(IstNumbers,E6293),""))</f>
        <v>33</v>
      </c>
      <c r="N6293" s="1" t="b">
        <f>IF([first '# in desc]&lt;[pos kw in desc],MID([desc],[pos kw in desc]-7,7))</f>
        <v>0</v>
      </c>
      <c r="O629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3" s="1" t="str">
        <f>TRIM(IF([first '# in desc]&lt;[pos kw in desc],MID([desc],[pos kw in desc]-6,6),FALSE))</f>
        <v>FALSCH</v>
      </c>
      <c r="Q6293" s="1" t="b">
        <f>IF(LEN([manuell])=0,IFERROR([kw fine in title]*1,IFERROR(SUMPRODUCT(COUNTIF(IsDigits,MID([kw in desc],ROW($A$1:$A$150),1)))=LEN([kw in desc]),#N/A)),[manuell])</f>
        <v>0</v>
      </c>
      <c r="R6293" s="1" t="str">
        <f>IF([pos kw in title]&gt;0,MID(J6293,#REF!,4),IF([first '# in title]&gt;0,MID([title],[first '# in title],3),IF([first '# in title]&gt;0,MID([desc],#REF!,3),VLOOKUP([productid],$G$2:$R$1386,8))))</f>
        <v>146</v>
      </c>
      <c r="S6293" s="1" t="e">
        <f>IF([kw in desc]=[kw rough in title],[kw in desc]*1,IFERROR(LEFT([kw_dirty],3)*1,IFERROR(LEFT([kw_dirty],2)*1,"n.a.")))</f>
        <v>#N/A</v>
      </c>
      <c r="T6293" s="1"/>
      <c r="U6293" s="1" t="e">
        <f>VLOOKUP(Tabelle1[[#This Row],[productid]],Tabelle2[#All],2,FALSE)</f>
        <v>#N/A</v>
      </c>
    </row>
    <row r="6294" spans="1:21">
      <c r="A6294" t="s">
        <v>5298</v>
      </c>
      <c r="B6294">
        <v>4100</v>
      </c>
      <c r="C6294">
        <v>289859</v>
      </c>
      <c r="D6294" t="s">
        <v>10300</v>
      </c>
      <c r="E6294" t="s">
        <v>10301</v>
      </c>
      <c r="F6294">
        <v>18406</v>
      </c>
      <c r="G6294">
        <v>2286143</v>
      </c>
      <c r="H6294">
        <f t="shared" si="98"/>
        <v>0</v>
      </c>
      <c r="I6294">
        <f t="array" ref="I6294">MIN(IFERROR(FIND(IstNumbers,A6294),""))</f>
        <v>28</v>
      </c>
      <c r="J6294" s="1" t="e">
        <f>IF([first '# in title]&lt;[pos kw in title],MID([title],[pos kw in title]-6,6),#N/A)</f>
        <v>#N/A</v>
      </c>
      <c r="K6294" s="1" t="e">
        <f>IFERROR(MID(SUBSTITUTE([kw rough in title],",","."),FIND("(",[kw rough in title])+1,20),SUBSTITUTE(IFERROR(MID([kw rough in title],FIND(" ",[kw rough in title])+1,20),[kw rough in title]),",","."))</f>
        <v>#N/A</v>
      </c>
      <c r="L6294" s="1">
        <f>IFERROR(FIND("kW",[desc]),0)</f>
        <v>0</v>
      </c>
      <c r="M6294">
        <f t="array" ref="M6294">MIN(IFERROR(FIND(IstNumbers,E6294),""))</f>
        <v>33</v>
      </c>
      <c r="N6294" s="1" t="b">
        <f>IF([first '# in desc]&lt;[pos kw in desc],MID([desc],[pos kw in desc]-7,7))</f>
        <v>0</v>
      </c>
      <c r="O629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4" s="1" t="str">
        <f>TRIM(IF([first '# in desc]&lt;[pos kw in desc],MID([desc],[pos kw in desc]-6,6),FALSE))</f>
        <v>FALSCH</v>
      </c>
      <c r="Q6294" s="1" t="b">
        <f>IF(LEN([manuell])=0,IFERROR([kw fine in title]*1,IFERROR(SUMPRODUCT(COUNTIF(IsDigits,MID([kw in desc],ROW($A$1:$A$150),1)))=LEN([kw in desc]),#N/A)),[manuell])</f>
        <v>0</v>
      </c>
      <c r="R6294" s="1" t="str">
        <f>IF([pos kw in title]&gt;0,MID(J6294,#REF!,4),IF([first '# in title]&gt;0,MID([title],[first '# in title],3),IF([first '# in title]&gt;0,MID([desc],#REF!,3),VLOOKUP([productid],$G$2:$R$1386,8))))</f>
        <v>146</v>
      </c>
      <c r="S6294" s="1" t="e">
        <f>IF([kw in desc]=[kw rough in title],[kw in desc]*1,IFERROR(LEFT([kw_dirty],3)*1,IFERROR(LEFT([kw_dirty],2)*1,"n.a.")))</f>
        <v>#N/A</v>
      </c>
      <c r="T6294" s="1"/>
      <c r="U6294" s="1" t="e">
        <f>VLOOKUP(Tabelle1[[#This Row],[productid]],Tabelle2[#All],2,FALSE)</f>
        <v>#N/A</v>
      </c>
    </row>
    <row r="6295" spans="1:21">
      <c r="A6295" t="s">
        <v>5298</v>
      </c>
      <c r="B6295">
        <v>4100</v>
      </c>
      <c r="C6295">
        <v>289859</v>
      </c>
      <c r="D6295" t="s">
        <v>10302</v>
      </c>
      <c r="E6295" t="s">
        <v>10303</v>
      </c>
      <c r="F6295">
        <v>18406</v>
      </c>
      <c r="G6295">
        <v>2286143</v>
      </c>
      <c r="H6295">
        <f t="shared" si="98"/>
        <v>0</v>
      </c>
      <c r="I6295">
        <f t="array" ref="I6295">MIN(IFERROR(FIND(IstNumbers,A6295),""))</f>
        <v>28</v>
      </c>
      <c r="J6295" s="1" t="e">
        <f>IF([first '# in title]&lt;[pos kw in title],MID([title],[pos kw in title]-6,6),#N/A)</f>
        <v>#N/A</v>
      </c>
      <c r="K6295" s="1" t="e">
        <f>IFERROR(MID(SUBSTITUTE([kw rough in title],",","."),FIND("(",[kw rough in title])+1,20),SUBSTITUTE(IFERROR(MID([kw rough in title],FIND(" ",[kw rough in title])+1,20),[kw rough in title]),",","."))</f>
        <v>#N/A</v>
      </c>
      <c r="L6295" s="1">
        <f>IFERROR(FIND("kW",[desc]),0)</f>
        <v>0</v>
      </c>
      <c r="M6295">
        <f t="array" ref="M6295">MIN(IFERROR(FIND(IstNumbers,E6295),""))</f>
        <v>33</v>
      </c>
      <c r="N6295" s="1" t="b">
        <f>IF([first '# in desc]&lt;[pos kw in desc],MID([desc],[pos kw in desc]-7,7))</f>
        <v>0</v>
      </c>
      <c r="O629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5" s="1" t="str">
        <f>TRIM(IF([first '# in desc]&lt;[pos kw in desc],MID([desc],[pos kw in desc]-6,6),FALSE))</f>
        <v>FALSCH</v>
      </c>
      <c r="Q6295" s="1" t="b">
        <f>IF(LEN([manuell])=0,IFERROR([kw fine in title]*1,IFERROR(SUMPRODUCT(COUNTIF(IsDigits,MID([kw in desc],ROW($A$1:$A$150),1)))=LEN([kw in desc]),#N/A)),[manuell])</f>
        <v>0</v>
      </c>
      <c r="R6295" s="1" t="str">
        <f>IF([pos kw in title]&gt;0,MID(J6295,#REF!,4),IF([first '# in title]&gt;0,MID([title],[first '# in title],3),IF([first '# in title]&gt;0,MID([desc],#REF!,3),VLOOKUP([productid],$G$2:$R$1386,8))))</f>
        <v>146</v>
      </c>
      <c r="S6295" s="1" t="e">
        <f>IF([kw in desc]=[kw rough in title],[kw in desc]*1,IFERROR(LEFT([kw_dirty],3)*1,IFERROR(LEFT([kw_dirty],2)*1,"n.a.")))</f>
        <v>#N/A</v>
      </c>
      <c r="T6295" s="1"/>
      <c r="U6295" s="1" t="e">
        <f>VLOOKUP(Tabelle1[[#This Row],[productid]],Tabelle2[#All],2,FALSE)</f>
        <v>#N/A</v>
      </c>
    </row>
    <row r="6296" spans="1:21">
      <c r="A6296" t="s">
        <v>5298</v>
      </c>
      <c r="B6296">
        <v>4119</v>
      </c>
      <c r="C6296">
        <v>289859</v>
      </c>
      <c r="D6296" t="s">
        <v>10304</v>
      </c>
      <c r="E6296" t="s">
        <v>10305</v>
      </c>
      <c r="F6296">
        <v>18406</v>
      </c>
      <c r="G6296">
        <v>2286143</v>
      </c>
      <c r="H6296">
        <f t="shared" si="98"/>
        <v>0</v>
      </c>
      <c r="I6296">
        <f t="array" ref="I6296">MIN(IFERROR(FIND(IstNumbers,A6296),""))</f>
        <v>28</v>
      </c>
      <c r="J6296" s="1" t="e">
        <f>IF([first '# in title]&lt;[pos kw in title],MID([title],[pos kw in title]-6,6),#N/A)</f>
        <v>#N/A</v>
      </c>
      <c r="K6296" s="1" t="e">
        <f>IFERROR(MID(SUBSTITUTE([kw rough in title],",","."),FIND("(",[kw rough in title])+1,20),SUBSTITUTE(IFERROR(MID([kw rough in title],FIND(" ",[kw rough in title])+1,20),[kw rough in title]),",","."))</f>
        <v>#N/A</v>
      </c>
      <c r="L6296" s="1">
        <f>IFERROR(FIND("kW",[desc]),0)</f>
        <v>0</v>
      </c>
      <c r="M6296">
        <f t="array" ref="M6296">MIN(IFERROR(FIND(IstNumbers,E6296),""))</f>
        <v>33</v>
      </c>
      <c r="N6296" s="1" t="b">
        <f>IF([first '# in desc]&lt;[pos kw in desc],MID([desc],[pos kw in desc]-7,7))</f>
        <v>0</v>
      </c>
      <c r="O629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6" s="1" t="str">
        <f>TRIM(IF([first '# in desc]&lt;[pos kw in desc],MID([desc],[pos kw in desc]-6,6),FALSE))</f>
        <v>FALSCH</v>
      </c>
      <c r="Q6296" s="1" t="b">
        <f>IF(LEN([manuell])=0,IFERROR([kw fine in title]*1,IFERROR(SUMPRODUCT(COUNTIF(IsDigits,MID([kw in desc],ROW($A$1:$A$150),1)))=LEN([kw in desc]),#N/A)),[manuell])</f>
        <v>0</v>
      </c>
      <c r="R6296" s="1" t="str">
        <f>IF([pos kw in title]&gt;0,MID(J6296,#REF!,4),IF([first '# in title]&gt;0,MID([title],[first '# in title],3),IF([first '# in title]&gt;0,MID([desc],#REF!,3),VLOOKUP([productid],$G$2:$R$1386,8))))</f>
        <v>146</v>
      </c>
      <c r="S6296" s="1" t="e">
        <f>IF([kw in desc]=[kw rough in title],[kw in desc]*1,IFERROR(LEFT([kw_dirty],3)*1,IFERROR(LEFT([kw_dirty],2)*1,"n.a.")))</f>
        <v>#N/A</v>
      </c>
      <c r="T6296" s="1"/>
      <c r="U6296" s="1" t="e">
        <f>VLOOKUP(Tabelle1[[#This Row],[productid]],Tabelle2[#All],2,FALSE)</f>
        <v>#N/A</v>
      </c>
    </row>
    <row r="6297" spans="1:21">
      <c r="A6297" t="s">
        <v>5298</v>
      </c>
      <c r="B6297">
        <v>4119</v>
      </c>
      <c r="C6297">
        <v>289859</v>
      </c>
      <c r="D6297" t="s">
        <v>10306</v>
      </c>
      <c r="E6297" t="s">
        <v>10307</v>
      </c>
      <c r="F6297">
        <v>18406</v>
      </c>
      <c r="G6297">
        <v>2286143</v>
      </c>
      <c r="H6297">
        <f t="shared" si="98"/>
        <v>0</v>
      </c>
      <c r="I6297">
        <f t="array" ref="I6297">MIN(IFERROR(FIND(IstNumbers,A6297),""))</f>
        <v>28</v>
      </c>
      <c r="J6297" s="1" t="e">
        <f>IF([first '# in title]&lt;[pos kw in title],MID([title],[pos kw in title]-6,6),#N/A)</f>
        <v>#N/A</v>
      </c>
      <c r="K6297" s="1" t="e">
        <f>IFERROR(MID(SUBSTITUTE([kw rough in title],",","."),FIND("(",[kw rough in title])+1,20),SUBSTITUTE(IFERROR(MID([kw rough in title],FIND(" ",[kw rough in title])+1,20),[kw rough in title]),",","."))</f>
        <v>#N/A</v>
      </c>
      <c r="L6297" s="1">
        <f>IFERROR(FIND("kW",[desc]),0)</f>
        <v>0</v>
      </c>
      <c r="M6297">
        <f t="array" ref="M6297">MIN(IFERROR(FIND(IstNumbers,E6297),""))</f>
        <v>33</v>
      </c>
      <c r="N6297" s="1" t="b">
        <f>IF([first '# in desc]&lt;[pos kw in desc],MID([desc],[pos kw in desc]-7,7))</f>
        <v>0</v>
      </c>
      <c r="O629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7" s="1" t="str">
        <f>TRIM(IF([first '# in desc]&lt;[pos kw in desc],MID([desc],[pos kw in desc]-6,6),FALSE))</f>
        <v>FALSCH</v>
      </c>
      <c r="Q6297" s="1" t="b">
        <f>IF(LEN([manuell])=0,IFERROR([kw fine in title]*1,IFERROR(SUMPRODUCT(COUNTIF(IsDigits,MID([kw in desc],ROW($A$1:$A$150),1)))=LEN([kw in desc]),#N/A)),[manuell])</f>
        <v>0</v>
      </c>
      <c r="R6297" s="1" t="str">
        <f>IF([pos kw in title]&gt;0,MID(J6297,#REF!,4),IF([first '# in title]&gt;0,MID([title],[first '# in title],3),IF([first '# in title]&gt;0,MID([desc],#REF!,3),VLOOKUP([productid],$G$2:$R$1386,8))))</f>
        <v>146</v>
      </c>
      <c r="S6297" s="1" t="e">
        <f>IF([kw in desc]=[kw rough in title],[kw in desc]*1,IFERROR(LEFT([kw_dirty],3)*1,IFERROR(LEFT([kw_dirty],2)*1,"n.a.")))</f>
        <v>#N/A</v>
      </c>
      <c r="T6297" s="1"/>
      <c r="U6297" s="1" t="e">
        <f>VLOOKUP(Tabelle1[[#This Row],[productid]],Tabelle2[#All],2,FALSE)</f>
        <v>#N/A</v>
      </c>
    </row>
    <row r="6298" spans="1:21">
      <c r="A6298" t="s">
        <v>5298</v>
      </c>
      <c r="B6298">
        <v>4119</v>
      </c>
      <c r="C6298">
        <v>289859</v>
      </c>
      <c r="D6298" t="s">
        <v>10308</v>
      </c>
      <c r="E6298" t="s">
        <v>10309</v>
      </c>
      <c r="F6298">
        <v>18406</v>
      </c>
      <c r="G6298">
        <v>2286143</v>
      </c>
      <c r="H6298">
        <f t="shared" si="98"/>
        <v>0</v>
      </c>
      <c r="I6298">
        <f t="array" ref="I6298">MIN(IFERROR(FIND(IstNumbers,A6298),""))</f>
        <v>28</v>
      </c>
      <c r="J6298" s="1" t="e">
        <f>IF([first '# in title]&lt;[pos kw in title],MID([title],[pos kw in title]-6,6),#N/A)</f>
        <v>#N/A</v>
      </c>
      <c r="K6298" s="1" t="e">
        <f>IFERROR(MID(SUBSTITUTE([kw rough in title],",","."),FIND("(",[kw rough in title])+1,20),SUBSTITUTE(IFERROR(MID([kw rough in title],FIND(" ",[kw rough in title])+1,20),[kw rough in title]),",","."))</f>
        <v>#N/A</v>
      </c>
      <c r="L6298" s="1">
        <f>IFERROR(FIND("kW",[desc]),0)</f>
        <v>0</v>
      </c>
      <c r="M6298">
        <f t="array" ref="M6298">MIN(IFERROR(FIND(IstNumbers,E6298),""))</f>
        <v>33</v>
      </c>
      <c r="N6298" s="1" t="b">
        <f>IF([first '# in desc]&lt;[pos kw in desc],MID([desc],[pos kw in desc]-7,7))</f>
        <v>0</v>
      </c>
      <c r="O629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8" s="1" t="str">
        <f>TRIM(IF([first '# in desc]&lt;[pos kw in desc],MID([desc],[pos kw in desc]-6,6),FALSE))</f>
        <v>FALSCH</v>
      </c>
      <c r="Q6298" s="1" t="b">
        <f>IF(LEN([manuell])=0,IFERROR([kw fine in title]*1,IFERROR(SUMPRODUCT(COUNTIF(IsDigits,MID([kw in desc],ROW($A$1:$A$150),1)))=LEN([kw in desc]),#N/A)),[manuell])</f>
        <v>0</v>
      </c>
      <c r="R6298" s="1" t="str">
        <f>IF([pos kw in title]&gt;0,MID(J6298,#REF!,4),IF([first '# in title]&gt;0,MID([title],[first '# in title],3),IF([first '# in title]&gt;0,MID([desc],#REF!,3),VLOOKUP([productid],$G$2:$R$1386,8))))</f>
        <v>146</v>
      </c>
      <c r="S6298" s="1" t="e">
        <f>IF([kw in desc]=[kw rough in title],[kw in desc]*1,IFERROR(LEFT([kw_dirty],3)*1,IFERROR(LEFT([kw_dirty],2)*1,"n.a.")))</f>
        <v>#N/A</v>
      </c>
      <c r="T6298" s="1"/>
      <c r="U6298" s="1" t="e">
        <f>VLOOKUP(Tabelle1[[#This Row],[productid]],Tabelle2[#All],2,FALSE)</f>
        <v>#N/A</v>
      </c>
    </row>
    <row r="6299" spans="1:21">
      <c r="A6299" t="s">
        <v>5298</v>
      </c>
      <c r="B6299">
        <v>4119</v>
      </c>
      <c r="C6299">
        <v>289859</v>
      </c>
      <c r="D6299" t="s">
        <v>10310</v>
      </c>
      <c r="E6299" t="s">
        <v>10311</v>
      </c>
      <c r="F6299">
        <v>18406</v>
      </c>
      <c r="G6299">
        <v>2286143</v>
      </c>
      <c r="H6299">
        <f t="shared" si="98"/>
        <v>0</v>
      </c>
      <c r="I6299">
        <f t="array" ref="I6299">MIN(IFERROR(FIND(IstNumbers,A6299),""))</f>
        <v>28</v>
      </c>
      <c r="J6299" s="1" t="e">
        <f>IF([first '# in title]&lt;[pos kw in title],MID([title],[pos kw in title]-6,6),#N/A)</f>
        <v>#N/A</v>
      </c>
      <c r="K6299" s="1" t="e">
        <f>IFERROR(MID(SUBSTITUTE([kw rough in title],",","."),FIND("(",[kw rough in title])+1,20),SUBSTITUTE(IFERROR(MID([kw rough in title],FIND(" ",[kw rough in title])+1,20),[kw rough in title]),",","."))</f>
        <v>#N/A</v>
      </c>
      <c r="L6299" s="1">
        <f>IFERROR(FIND("kW",[desc]),0)</f>
        <v>0</v>
      </c>
      <c r="M6299">
        <f t="array" ref="M6299">MIN(IFERROR(FIND(IstNumbers,E6299),""))</f>
        <v>33</v>
      </c>
      <c r="N6299" s="1" t="b">
        <f>IF([first '# in desc]&lt;[pos kw in desc],MID([desc],[pos kw in desc]-7,7))</f>
        <v>0</v>
      </c>
      <c r="O629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299" s="1" t="str">
        <f>TRIM(IF([first '# in desc]&lt;[pos kw in desc],MID([desc],[pos kw in desc]-6,6),FALSE))</f>
        <v>FALSCH</v>
      </c>
      <c r="Q6299" s="1" t="b">
        <f>IF(LEN([manuell])=0,IFERROR([kw fine in title]*1,IFERROR(SUMPRODUCT(COUNTIF(IsDigits,MID([kw in desc],ROW($A$1:$A$150),1)))=LEN([kw in desc]),#N/A)),[manuell])</f>
        <v>0</v>
      </c>
      <c r="R6299" s="1" t="str">
        <f>IF([pos kw in title]&gt;0,MID(J6299,#REF!,4),IF([first '# in title]&gt;0,MID([title],[first '# in title],3),IF([first '# in title]&gt;0,MID([desc],#REF!,3),VLOOKUP([productid],$G$2:$R$1386,8))))</f>
        <v>146</v>
      </c>
      <c r="S6299" s="1" t="e">
        <f>IF([kw in desc]=[kw rough in title],[kw in desc]*1,IFERROR(LEFT([kw_dirty],3)*1,IFERROR(LEFT([kw_dirty],2)*1,"n.a.")))</f>
        <v>#N/A</v>
      </c>
      <c r="T6299" s="1"/>
      <c r="U6299" s="1" t="e">
        <f>VLOOKUP(Tabelle1[[#This Row],[productid]],Tabelle2[#All],2,FALSE)</f>
        <v>#N/A</v>
      </c>
    </row>
    <row r="6300" spans="1:21">
      <c r="A6300" t="s">
        <v>5298</v>
      </c>
      <c r="B6300">
        <v>4145</v>
      </c>
      <c r="C6300">
        <v>289859</v>
      </c>
      <c r="D6300" t="s">
        <v>10312</v>
      </c>
      <c r="E6300" t="s">
        <v>10313</v>
      </c>
      <c r="F6300">
        <v>18406</v>
      </c>
      <c r="G6300">
        <v>2286143</v>
      </c>
      <c r="H6300">
        <f t="shared" si="98"/>
        <v>0</v>
      </c>
      <c r="I6300">
        <f t="array" ref="I6300">MIN(IFERROR(FIND(IstNumbers,A6300),""))</f>
        <v>28</v>
      </c>
      <c r="J6300" s="1" t="e">
        <f>IF([first '# in title]&lt;[pos kw in title],MID([title],[pos kw in title]-6,6),#N/A)</f>
        <v>#N/A</v>
      </c>
      <c r="K6300" s="1" t="e">
        <f>IFERROR(MID(SUBSTITUTE([kw rough in title],",","."),FIND("(",[kw rough in title])+1,20),SUBSTITUTE(IFERROR(MID([kw rough in title],FIND(" ",[kw rough in title])+1,20),[kw rough in title]),",","."))</f>
        <v>#N/A</v>
      </c>
      <c r="L6300" s="1">
        <f>IFERROR(FIND("kW",[desc]),0)</f>
        <v>0</v>
      </c>
      <c r="M6300">
        <f t="array" ref="M6300">MIN(IFERROR(FIND(IstNumbers,E6300),""))</f>
        <v>33</v>
      </c>
      <c r="N6300" s="1" t="b">
        <f>IF([first '# in desc]&lt;[pos kw in desc],MID([desc],[pos kw in desc]-7,7))</f>
        <v>0</v>
      </c>
      <c r="O630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0" s="1" t="str">
        <f>TRIM(IF([first '# in desc]&lt;[pos kw in desc],MID([desc],[pos kw in desc]-6,6),FALSE))</f>
        <v>FALSCH</v>
      </c>
      <c r="Q6300" s="1" t="b">
        <f>IF(LEN([manuell])=0,IFERROR([kw fine in title]*1,IFERROR(SUMPRODUCT(COUNTIF(IsDigits,MID([kw in desc],ROW($A$1:$A$150),1)))=LEN([kw in desc]),#N/A)),[manuell])</f>
        <v>0</v>
      </c>
      <c r="R6300" s="1" t="str">
        <f>IF([pos kw in title]&gt;0,MID(J6300,#REF!,4),IF([first '# in title]&gt;0,MID([title],[first '# in title],3),IF([first '# in title]&gt;0,MID([desc],#REF!,3),VLOOKUP([productid],$G$2:$R$1386,8))))</f>
        <v>146</v>
      </c>
      <c r="S6300" s="1" t="e">
        <f>IF([kw in desc]=[kw rough in title],[kw in desc]*1,IFERROR(LEFT([kw_dirty],3)*1,IFERROR(LEFT([kw_dirty],2)*1,"n.a.")))</f>
        <v>#N/A</v>
      </c>
      <c r="T6300" s="1"/>
      <c r="U6300" s="1" t="e">
        <f>VLOOKUP(Tabelle1[[#This Row],[productid]],Tabelle2[#All],2,FALSE)</f>
        <v>#N/A</v>
      </c>
    </row>
    <row r="6301" spans="1:21">
      <c r="A6301" t="s">
        <v>5298</v>
      </c>
      <c r="B6301">
        <v>4145</v>
      </c>
      <c r="C6301">
        <v>289859</v>
      </c>
      <c r="D6301" t="s">
        <v>10314</v>
      </c>
      <c r="E6301" t="s">
        <v>10315</v>
      </c>
      <c r="F6301">
        <v>18406</v>
      </c>
      <c r="G6301">
        <v>2286143</v>
      </c>
      <c r="H6301">
        <f t="shared" si="98"/>
        <v>0</v>
      </c>
      <c r="I6301">
        <f t="array" ref="I6301">MIN(IFERROR(FIND(IstNumbers,A6301),""))</f>
        <v>28</v>
      </c>
      <c r="J6301" s="1" t="e">
        <f>IF([first '# in title]&lt;[pos kw in title],MID([title],[pos kw in title]-6,6),#N/A)</f>
        <v>#N/A</v>
      </c>
      <c r="K6301" s="1" t="e">
        <f>IFERROR(MID(SUBSTITUTE([kw rough in title],",","."),FIND("(",[kw rough in title])+1,20),SUBSTITUTE(IFERROR(MID([kw rough in title],FIND(" ",[kw rough in title])+1,20),[kw rough in title]),",","."))</f>
        <v>#N/A</v>
      </c>
      <c r="L6301" s="1">
        <f>IFERROR(FIND("kW",[desc]),0)</f>
        <v>0</v>
      </c>
      <c r="M6301">
        <f t="array" ref="M6301">MIN(IFERROR(FIND(IstNumbers,E6301),""))</f>
        <v>33</v>
      </c>
      <c r="N6301" s="1" t="b">
        <f>IF([first '# in desc]&lt;[pos kw in desc],MID([desc],[pos kw in desc]-7,7))</f>
        <v>0</v>
      </c>
      <c r="O630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1" s="1" t="str">
        <f>TRIM(IF([first '# in desc]&lt;[pos kw in desc],MID([desc],[pos kw in desc]-6,6),FALSE))</f>
        <v>FALSCH</v>
      </c>
      <c r="Q6301" s="1" t="b">
        <f>IF(LEN([manuell])=0,IFERROR([kw fine in title]*1,IFERROR(SUMPRODUCT(COUNTIF(IsDigits,MID([kw in desc],ROW($A$1:$A$150),1)))=LEN([kw in desc]),#N/A)),[manuell])</f>
        <v>0</v>
      </c>
      <c r="R6301" s="1" t="str">
        <f>IF([pos kw in title]&gt;0,MID(J6301,#REF!,4),IF([first '# in title]&gt;0,MID([title],[first '# in title],3),IF([first '# in title]&gt;0,MID([desc],#REF!,3),VLOOKUP([productid],$G$2:$R$1386,8))))</f>
        <v>146</v>
      </c>
      <c r="S6301" s="1" t="e">
        <f>IF([kw in desc]=[kw rough in title],[kw in desc]*1,IFERROR(LEFT([kw_dirty],3)*1,IFERROR(LEFT([kw_dirty],2)*1,"n.a.")))</f>
        <v>#N/A</v>
      </c>
      <c r="T6301" s="1"/>
      <c r="U6301" s="1" t="e">
        <f>VLOOKUP(Tabelle1[[#This Row],[productid]],Tabelle2[#All],2,FALSE)</f>
        <v>#N/A</v>
      </c>
    </row>
    <row r="6302" spans="1:21">
      <c r="A6302" t="s">
        <v>5298</v>
      </c>
      <c r="B6302">
        <v>4174</v>
      </c>
      <c r="C6302">
        <v>289859</v>
      </c>
      <c r="D6302" t="s">
        <v>10316</v>
      </c>
      <c r="E6302" t="s">
        <v>10317</v>
      </c>
      <c r="F6302">
        <v>18406</v>
      </c>
      <c r="G6302">
        <v>2286143</v>
      </c>
      <c r="H6302">
        <f t="shared" si="98"/>
        <v>0</v>
      </c>
      <c r="I6302">
        <f t="array" ref="I6302">MIN(IFERROR(FIND(IstNumbers,A6302),""))</f>
        <v>28</v>
      </c>
      <c r="J6302" s="1" t="e">
        <f>IF([first '# in title]&lt;[pos kw in title],MID([title],[pos kw in title]-6,6),#N/A)</f>
        <v>#N/A</v>
      </c>
      <c r="K6302" s="1" t="e">
        <f>IFERROR(MID(SUBSTITUTE([kw rough in title],",","."),FIND("(",[kw rough in title])+1,20),SUBSTITUTE(IFERROR(MID([kw rough in title],FIND(" ",[kw rough in title])+1,20),[kw rough in title]),",","."))</f>
        <v>#N/A</v>
      </c>
      <c r="L6302" s="1">
        <f>IFERROR(FIND("kW",[desc]),0)</f>
        <v>0</v>
      </c>
      <c r="M6302">
        <f t="array" ref="M6302">MIN(IFERROR(FIND(IstNumbers,E6302),""))</f>
        <v>33</v>
      </c>
      <c r="N6302" s="1" t="b">
        <f>IF([first '# in desc]&lt;[pos kw in desc],MID([desc],[pos kw in desc]-7,7))</f>
        <v>0</v>
      </c>
      <c r="O630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2" s="1" t="str">
        <f>TRIM(IF([first '# in desc]&lt;[pos kw in desc],MID([desc],[pos kw in desc]-6,6),FALSE))</f>
        <v>FALSCH</v>
      </c>
      <c r="Q6302" s="1" t="b">
        <f>IF(LEN([manuell])=0,IFERROR([kw fine in title]*1,IFERROR(SUMPRODUCT(COUNTIF(IsDigits,MID([kw in desc],ROW($A$1:$A$150),1)))=LEN([kw in desc]),#N/A)),[manuell])</f>
        <v>0</v>
      </c>
      <c r="R6302" s="1" t="str">
        <f>IF([pos kw in title]&gt;0,MID(J6302,#REF!,4),IF([first '# in title]&gt;0,MID([title],[first '# in title],3),IF([first '# in title]&gt;0,MID([desc],#REF!,3),VLOOKUP([productid],$G$2:$R$1386,8))))</f>
        <v>146</v>
      </c>
      <c r="S6302" s="1" t="e">
        <f>IF([kw in desc]=[kw rough in title],[kw in desc]*1,IFERROR(LEFT([kw_dirty],3)*1,IFERROR(LEFT([kw_dirty],2)*1,"n.a.")))</f>
        <v>#N/A</v>
      </c>
      <c r="T6302" s="1"/>
      <c r="U6302" s="1" t="e">
        <f>VLOOKUP(Tabelle1[[#This Row],[productid]],Tabelle2[#All],2,FALSE)</f>
        <v>#N/A</v>
      </c>
    </row>
    <row r="6303" spans="1:21">
      <c r="A6303" t="s">
        <v>5298</v>
      </c>
      <c r="B6303">
        <v>4174</v>
      </c>
      <c r="C6303">
        <v>289859</v>
      </c>
      <c r="D6303" t="s">
        <v>10318</v>
      </c>
      <c r="E6303" t="s">
        <v>10319</v>
      </c>
      <c r="F6303">
        <v>18406</v>
      </c>
      <c r="G6303">
        <v>2286143</v>
      </c>
      <c r="H6303">
        <f t="shared" si="98"/>
        <v>0</v>
      </c>
      <c r="I6303">
        <f t="array" ref="I6303">MIN(IFERROR(FIND(IstNumbers,A6303),""))</f>
        <v>28</v>
      </c>
      <c r="J6303" s="1" t="e">
        <f>IF([first '# in title]&lt;[pos kw in title],MID([title],[pos kw in title]-6,6),#N/A)</f>
        <v>#N/A</v>
      </c>
      <c r="K6303" s="1" t="e">
        <f>IFERROR(MID(SUBSTITUTE([kw rough in title],",","."),FIND("(",[kw rough in title])+1,20),SUBSTITUTE(IFERROR(MID([kw rough in title],FIND(" ",[kw rough in title])+1,20),[kw rough in title]),",","."))</f>
        <v>#N/A</v>
      </c>
      <c r="L6303" s="1">
        <f>IFERROR(FIND("kW",[desc]),0)</f>
        <v>0</v>
      </c>
      <c r="M6303">
        <f t="array" ref="M6303">MIN(IFERROR(FIND(IstNumbers,E6303),""))</f>
        <v>33</v>
      </c>
      <c r="N6303" s="1" t="b">
        <f>IF([first '# in desc]&lt;[pos kw in desc],MID([desc],[pos kw in desc]-7,7))</f>
        <v>0</v>
      </c>
      <c r="O630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3" s="1" t="str">
        <f>TRIM(IF([first '# in desc]&lt;[pos kw in desc],MID([desc],[pos kw in desc]-6,6),FALSE))</f>
        <v>FALSCH</v>
      </c>
      <c r="Q6303" s="1" t="b">
        <f>IF(LEN([manuell])=0,IFERROR([kw fine in title]*1,IFERROR(SUMPRODUCT(COUNTIF(IsDigits,MID([kw in desc],ROW($A$1:$A$150),1)))=LEN([kw in desc]),#N/A)),[manuell])</f>
        <v>0</v>
      </c>
      <c r="R6303" s="1" t="str">
        <f>IF([pos kw in title]&gt;0,MID(J6303,#REF!,4),IF([first '# in title]&gt;0,MID([title],[first '# in title],3),IF([first '# in title]&gt;0,MID([desc],#REF!,3),VLOOKUP([productid],$G$2:$R$1386,8))))</f>
        <v>146</v>
      </c>
      <c r="S6303" s="1" t="e">
        <f>IF([kw in desc]=[kw rough in title],[kw in desc]*1,IFERROR(LEFT([kw_dirty],3)*1,IFERROR(LEFT([kw_dirty],2)*1,"n.a.")))</f>
        <v>#N/A</v>
      </c>
      <c r="T6303" s="1"/>
      <c r="U6303" s="1" t="e">
        <f>VLOOKUP(Tabelle1[[#This Row],[productid]],Tabelle2[#All],2,FALSE)</f>
        <v>#N/A</v>
      </c>
    </row>
    <row r="6304" spans="1:21">
      <c r="A6304" t="s">
        <v>5298</v>
      </c>
      <c r="B6304">
        <v>4174</v>
      </c>
      <c r="C6304">
        <v>289859</v>
      </c>
      <c r="D6304" t="s">
        <v>10320</v>
      </c>
      <c r="E6304" t="s">
        <v>10321</v>
      </c>
      <c r="F6304">
        <v>18406</v>
      </c>
      <c r="G6304">
        <v>2286143</v>
      </c>
      <c r="H6304">
        <f t="shared" si="98"/>
        <v>0</v>
      </c>
      <c r="I6304">
        <f t="array" ref="I6304">MIN(IFERROR(FIND(IstNumbers,A6304),""))</f>
        <v>28</v>
      </c>
      <c r="J6304" s="1" t="e">
        <f>IF([first '# in title]&lt;[pos kw in title],MID([title],[pos kw in title]-6,6),#N/A)</f>
        <v>#N/A</v>
      </c>
      <c r="K6304" s="1" t="e">
        <f>IFERROR(MID(SUBSTITUTE([kw rough in title],",","."),FIND("(",[kw rough in title])+1,20),SUBSTITUTE(IFERROR(MID([kw rough in title],FIND(" ",[kw rough in title])+1,20),[kw rough in title]),",","."))</f>
        <v>#N/A</v>
      </c>
      <c r="L6304" s="1">
        <f>IFERROR(FIND("kW",[desc]),0)</f>
        <v>0</v>
      </c>
      <c r="M6304">
        <f t="array" ref="M6304">MIN(IFERROR(FIND(IstNumbers,E6304),""))</f>
        <v>33</v>
      </c>
      <c r="N6304" s="1" t="b">
        <f>IF([first '# in desc]&lt;[pos kw in desc],MID([desc],[pos kw in desc]-7,7))</f>
        <v>0</v>
      </c>
      <c r="O630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4" s="1" t="str">
        <f>TRIM(IF([first '# in desc]&lt;[pos kw in desc],MID([desc],[pos kw in desc]-6,6),FALSE))</f>
        <v>FALSCH</v>
      </c>
      <c r="Q6304" s="1" t="b">
        <f>IF(LEN([manuell])=0,IFERROR([kw fine in title]*1,IFERROR(SUMPRODUCT(COUNTIF(IsDigits,MID([kw in desc],ROW($A$1:$A$150),1)))=LEN([kw in desc]),#N/A)),[manuell])</f>
        <v>0</v>
      </c>
      <c r="R6304" s="1" t="str">
        <f>IF([pos kw in title]&gt;0,MID(J6304,#REF!,4),IF([first '# in title]&gt;0,MID([title],[first '# in title],3),IF([first '# in title]&gt;0,MID([desc],#REF!,3),VLOOKUP([productid],$G$2:$R$1386,8))))</f>
        <v>146</v>
      </c>
      <c r="S6304" s="1" t="e">
        <f>IF([kw in desc]=[kw rough in title],[kw in desc]*1,IFERROR(LEFT([kw_dirty],3)*1,IFERROR(LEFT([kw_dirty],2)*1,"n.a.")))</f>
        <v>#N/A</v>
      </c>
      <c r="T6304" s="1"/>
      <c r="U6304" s="1" t="e">
        <f>VLOOKUP(Tabelle1[[#This Row],[productid]],Tabelle2[#All],2,FALSE)</f>
        <v>#N/A</v>
      </c>
    </row>
    <row r="6305" spans="1:21">
      <c r="A6305" t="s">
        <v>5298</v>
      </c>
      <c r="B6305">
        <v>4174</v>
      </c>
      <c r="C6305">
        <v>289859</v>
      </c>
      <c r="D6305" t="s">
        <v>10322</v>
      </c>
      <c r="E6305" t="s">
        <v>10323</v>
      </c>
      <c r="F6305">
        <v>18406</v>
      </c>
      <c r="G6305">
        <v>2286143</v>
      </c>
      <c r="H6305">
        <f t="shared" si="98"/>
        <v>0</v>
      </c>
      <c r="I6305">
        <f t="array" ref="I6305">MIN(IFERROR(FIND(IstNumbers,A6305),""))</f>
        <v>28</v>
      </c>
      <c r="J6305" s="1" t="e">
        <f>IF([first '# in title]&lt;[pos kw in title],MID([title],[pos kw in title]-6,6),#N/A)</f>
        <v>#N/A</v>
      </c>
      <c r="K6305" s="1" t="e">
        <f>IFERROR(MID(SUBSTITUTE([kw rough in title],",","."),FIND("(",[kw rough in title])+1,20),SUBSTITUTE(IFERROR(MID([kw rough in title],FIND(" ",[kw rough in title])+1,20),[kw rough in title]),",","."))</f>
        <v>#N/A</v>
      </c>
      <c r="L6305" s="1">
        <f>IFERROR(FIND("kW",[desc]),0)</f>
        <v>0</v>
      </c>
      <c r="M6305">
        <f t="array" ref="M6305">MIN(IFERROR(FIND(IstNumbers,E6305),""))</f>
        <v>33</v>
      </c>
      <c r="N6305" s="1" t="b">
        <f>IF([first '# in desc]&lt;[pos kw in desc],MID([desc],[pos kw in desc]-7,7))</f>
        <v>0</v>
      </c>
      <c r="O630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5" s="1" t="str">
        <f>TRIM(IF([first '# in desc]&lt;[pos kw in desc],MID([desc],[pos kw in desc]-6,6),FALSE))</f>
        <v>FALSCH</v>
      </c>
      <c r="Q6305" s="1" t="b">
        <f>IF(LEN([manuell])=0,IFERROR([kw fine in title]*1,IFERROR(SUMPRODUCT(COUNTIF(IsDigits,MID([kw in desc],ROW($A$1:$A$150),1)))=LEN([kw in desc]),#N/A)),[manuell])</f>
        <v>0</v>
      </c>
      <c r="R6305" s="1" t="str">
        <f>IF([pos kw in title]&gt;0,MID(J6305,#REF!,4),IF([first '# in title]&gt;0,MID([title],[first '# in title],3),IF([first '# in title]&gt;0,MID([desc],#REF!,3),VLOOKUP([productid],$G$2:$R$1386,8))))</f>
        <v>146</v>
      </c>
      <c r="S6305" s="1" t="e">
        <f>IF([kw in desc]=[kw rough in title],[kw in desc]*1,IFERROR(LEFT([kw_dirty],3)*1,IFERROR(LEFT([kw_dirty],2)*1,"n.a.")))</f>
        <v>#N/A</v>
      </c>
      <c r="T6305" s="1"/>
      <c r="U6305" s="1" t="e">
        <f>VLOOKUP(Tabelle1[[#This Row],[productid]],Tabelle2[#All],2,FALSE)</f>
        <v>#N/A</v>
      </c>
    </row>
    <row r="6306" spans="1:21">
      <c r="A6306" t="s">
        <v>5298</v>
      </c>
      <c r="B6306">
        <v>4174</v>
      </c>
      <c r="C6306">
        <v>289859</v>
      </c>
      <c r="D6306" t="s">
        <v>10324</v>
      </c>
      <c r="E6306" t="s">
        <v>10325</v>
      </c>
      <c r="F6306">
        <v>18406</v>
      </c>
      <c r="G6306">
        <v>2286143</v>
      </c>
      <c r="H6306">
        <f t="shared" si="98"/>
        <v>0</v>
      </c>
      <c r="I6306">
        <f t="array" ref="I6306">MIN(IFERROR(FIND(IstNumbers,A6306),""))</f>
        <v>28</v>
      </c>
      <c r="J6306" s="1" t="e">
        <f>IF([first '# in title]&lt;[pos kw in title],MID([title],[pos kw in title]-6,6),#N/A)</f>
        <v>#N/A</v>
      </c>
      <c r="K6306" s="1" t="e">
        <f>IFERROR(MID(SUBSTITUTE([kw rough in title],",","."),FIND("(",[kw rough in title])+1,20),SUBSTITUTE(IFERROR(MID([kw rough in title],FIND(" ",[kw rough in title])+1,20),[kw rough in title]),",","."))</f>
        <v>#N/A</v>
      </c>
      <c r="L6306" s="1">
        <f>IFERROR(FIND("kW",[desc]),0)</f>
        <v>0</v>
      </c>
      <c r="M6306">
        <f t="array" ref="M6306">MIN(IFERROR(FIND(IstNumbers,E6306),""))</f>
        <v>33</v>
      </c>
      <c r="N6306" s="1" t="b">
        <f>IF([first '# in desc]&lt;[pos kw in desc],MID([desc],[pos kw in desc]-7,7))</f>
        <v>0</v>
      </c>
      <c r="O630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6" s="1" t="str">
        <f>TRIM(IF([first '# in desc]&lt;[pos kw in desc],MID([desc],[pos kw in desc]-6,6),FALSE))</f>
        <v>FALSCH</v>
      </c>
      <c r="Q6306" s="1" t="b">
        <f>IF(LEN([manuell])=0,IFERROR([kw fine in title]*1,IFERROR(SUMPRODUCT(COUNTIF(IsDigits,MID([kw in desc],ROW($A$1:$A$150),1)))=LEN([kw in desc]),#N/A)),[manuell])</f>
        <v>0</v>
      </c>
      <c r="R6306" s="1" t="str">
        <f>IF([pos kw in title]&gt;0,MID(J6306,#REF!,4),IF([first '# in title]&gt;0,MID([title],[first '# in title],3),IF([first '# in title]&gt;0,MID([desc],#REF!,3),VLOOKUP([productid],$G$2:$R$1386,8))))</f>
        <v>146</v>
      </c>
      <c r="S6306" s="1" t="e">
        <f>IF([kw in desc]=[kw rough in title],[kw in desc]*1,IFERROR(LEFT([kw_dirty],3)*1,IFERROR(LEFT([kw_dirty],2)*1,"n.a.")))</f>
        <v>#N/A</v>
      </c>
      <c r="T6306" s="1"/>
      <c r="U6306" s="1" t="e">
        <f>VLOOKUP(Tabelle1[[#This Row],[productid]],Tabelle2[#All],2,FALSE)</f>
        <v>#N/A</v>
      </c>
    </row>
    <row r="6307" spans="1:21">
      <c r="A6307" t="s">
        <v>5298</v>
      </c>
      <c r="B6307">
        <v>4174</v>
      </c>
      <c r="C6307">
        <v>289859</v>
      </c>
      <c r="D6307" t="s">
        <v>10326</v>
      </c>
      <c r="E6307" t="s">
        <v>10327</v>
      </c>
      <c r="F6307">
        <v>18406</v>
      </c>
      <c r="G6307">
        <v>2286143</v>
      </c>
      <c r="H6307">
        <f t="shared" si="98"/>
        <v>0</v>
      </c>
      <c r="I6307">
        <f t="array" ref="I6307">MIN(IFERROR(FIND(IstNumbers,A6307),""))</f>
        <v>28</v>
      </c>
      <c r="J6307" s="1" t="e">
        <f>IF([first '# in title]&lt;[pos kw in title],MID([title],[pos kw in title]-6,6),#N/A)</f>
        <v>#N/A</v>
      </c>
      <c r="K6307" s="1" t="e">
        <f>IFERROR(MID(SUBSTITUTE([kw rough in title],",","."),FIND("(",[kw rough in title])+1,20),SUBSTITUTE(IFERROR(MID([kw rough in title],FIND(" ",[kw rough in title])+1,20),[kw rough in title]),",","."))</f>
        <v>#N/A</v>
      </c>
      <c r="L6307" s="1">
        <f>IFERROR(FIND("kW",[desc]),0)</f>
        <v>0</v>
      </c>
      <c r="M6307">
        <f t="array" ref="M6307">MIN(IFERROR(FIND(IstNumbers,E6307),""))</f>
        <v>33</v>
      </c>
      <c r="N6307" s="1" t="b">
        <f>IF([first '# in desc]&lt;[pos kw in desc],MID([desc],[pos kw in desc]-7,7))</f>
        <v>0</v>
      </c>
      <c r="O630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7" s="1" t="str">
        <f>TRIM(IF([first '# in desc]&lt;[pos kw in desc],MID([desc],[pos kw in desc]-6,6),FALSE))</f>
        <v>FALSCH</v>
      </c>
      <c r="Q6307" s="1" t="b">
        <f>IF(LEN([manuell])=0,IFERROR([kw fine in title]*1,IFERROR(SUMPRODUCT(COUNTIF(IsDigits,MID([kw in desc],ROW($A$1:$A$150),1)))=LEN([kw in desc]),#N/A)),[manuell])</f>
        <v>0</v>
      </c>
      <c r="R6307" s="1" t="str">
        <f>IF([pos kw in title]&gt;0,MID(J6307,#REF!,4),IF([first '# in title]&gt;0,MID([title],[first '# in title],3),IF([first '# in title]&gt;0,MID([desc],#REF!,3),VLOOKUP([productid],$G$2:$R$1386,8))))</f>
        <v>146</v>
      </c>
      <c r="S6307" s="1" t="e">
        <f>IF([kw in desc]=[kw rough in title],[kw in desc]*1,IFERROR(LEFT([kw_dirty],3)*1,IFERROR(LEFT([kw_dirty],2)*1,"n.a.")))</f>
        <v>#N/A</v>
      </c>
      <c r="T6307" s="1"/>
      <c r="U6307" s="1" t="e">
        <f>VLOOKUP(Tabelle1[[#This Row],[productid]],Tabelle2[#All],2,FALSE)</f>
        <v>#N/A</v>
      </c>
    </row>
    <row r="6308" spans="1:21">
      <c r="A6308" t="s">
        <v>5437</v>
      </c>
      <c r="B6308">
        <v>4219</v>
      </c>
      <c r="C6308">
        <v>289859</v>
      </c>
      <c r="D6308" t="s">
        <v>10328</v>
      </c>
      <c r="E6308" t="s">
        <v>10329</v>
      </c>
      <c r="F6308">
        <v>18406</v>
      </c>
      <c r="G6308">
        <v>2286143</v>
      </c>
      <c r="H6308">
        <f t="shared" si="98"/>
        <v>0</v>
      </c>
      <c r="I6308">
        <f t="array" ref="I6308">MIN(IFERROR(FIND(IstNumbers,A6308),""))</f>
        <v>13</v>
      </c>
      <c r="J6308" s="1" t="e">
        <f>IF([first '# in title]&lt;[pos kw in title],MID([title],[pos kw in title]-6,6),#N/A)</f>
        <v>#N/A</v>
      </c>
      <c r="K6308" s="1" t="e">
        <f>IFERROR(MID(SUBSTITUTE([kw rough in title],",","."),FIND("(",[kw rough in title])+1,20),SUBSTITUTE(IFERROR(MID([kw rough in title],FIND(" ",[kw rough in title])+1,20),[kw rough in title]),",","."))</f>
        <v>#N/A</v>
      </c>
      <c r="L6308" s="1">
        <f>IFERROR(FIND("kW",[desc]),0)</f>
        <v>0</v>
      </c>
      <c r="M6308">
        <f t="array" ref="M6308">MIN(IFERROR(FIND(IstNumbers,E6308),""))</f>
        <v>33</v>
      </c>
      <c r="N6308" s="1" t="b">
        <f>IF([first '# in desc]&lt;[pos kw in desc],MID([desc],[pos kw in desc]-7,7))</f>
        <v>0</v>
      </c>
      <c r="O6308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8" s="1" t="str">
        <f>TRIM(IF([first '# in desc]&lt;[pos kw in desc],MID([desc],[pos kw in desc]-6,6),FALSE))</f>
        <v>FALSCH</v>
      </c>
      <c r="Q6308" s="1" t="b">
        <f>IF(LEN([manuell])=0,IFERROR([kw fine in title]*1,IFERROR(SUMPRODUCT(COUNTIF(IsDigits,MID([kw in desc],ROW($A$1:$A$150),1)))=LEN([kw in desc]),#N/A)),[manuell])</f>
        <v>0</v>
      </c>
      <c r="R6308" s="1" t="str">
        <f>IF([pos kw in title]&gt;0,MID(J6308,#REF!,4),IF([first '# in title]&gt;0,MID([title],[first '# in title],3),IF([first '# in title]&gt;0,MID([desc],#REF!,3),VLOOKUP([productid],$G$2:$R$1386,8))))</f>
        <v>146</v>
      </c>
      <c r="S6308" s="1" t="e">
        <f>IF([kw in desc]=[kw rough in title],[kw in desc]*1,IFERROR(LEFT([kw_dirty],3)*1,IFERROR(LEFT([kw_dirty],2)*1,"n.a.")))</f>
        <v>#N/A</v>
      </c>
      <c r="T6308" s="1"/>
      <c r="U6308" s="1" t="e">
        <f>VLOOKUP(Tabelle1[[#This Row],[productid]],Tabelle2[#All],2,FALSE)</f>
        <v>#N/A</v>
      </c>
    </row>
    <row r="6309" spans="1:21">
      <c r="A6309" t="s">
        <v>5437</v>
      </c>
      <c r="B6309">
        <v>4219</v>
      </c>
      <c r="C6309">
        <v>289859</v>
      </c>
      <c r="D6309" t="s">
        <v>10330</v>
      </c>
      <c r="E6309" t="s">
        <v>10331</v>
      </c>
      <c r="F6309">
        <v>18406</v>
      </c>
      <c r="G6309">
        <v>2286143</v>
      </c>
      <c r="H6309">
        <f t="shared" si="98"/>
        <v>0</v>
      </c>
      <c r="I6309">
        <f t="array" ref="I6309">MIN(IFERROR(FIND(IstNumbers,A6309),""))</f>
        <v>13</v>
      </c>
      <c r="J6309" s="1" t="e">
        <f>IF([first '# in title]&lt;[pos kw in title],MID([title],[pos kw in title]-6,6),#N/A)</f>
        <v>#N/A</v>
      </c>
      <c r="K6309" s="1" t="e">
        <f>IFERROR(MID(SUBSTITUTE([kw rough in title],",","."),FIND("(",[kw rough in title])+1,20),SUBSTITUTE(IFERROR(MID([kw rough in title],FIND(" ",[kw rough in title])+1,20),[kw rough in title]),",","."))</f>
        <v>#N/A</v>
      </c>
      <c r="L6309" s="1">
        <f>IFERROR(FIND("kW",[desc]),0)</f>
        <v>0</v>
      </c>
      <c r="M6309">
        <f t="array" ref="M6309">MIN(IFERROR(FIND(IstNumbers,E6309),""))</f>
        <v>33</v>
      </c>
      <c r="N6309" s="1" t="b">
        <f>IF([first '# in desc]&lt;[pos kw in desc],MID([desc],[pos kw in desc]-7,7))</f>
        <v>0</v>
      </c>
      <c r="O6309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09" s="1" t="str">
        <f>TRIM(IF([first '# in desc]&lt;[pos kw in desc],MID([desc],[pos kw in desc]-6,6),FALSE))</f>
        <v>FALSCH</v>
      </c>
      <c r="Q6309" s="1" t="b">
        <f>IF(LEN([manuell])=0,IFERROR([kw fine in title]*1,IFERROR(SUMPRODUCT(COUNTIF(IsDigits,MID([kw in desc],ROW($A$1:$A$150),1)))=LEN([kw in desc]),#N/A)),[manuell])</f>
        <v>0</v>
      </c>
      <c r="R6309" s="1" t="str">
        <f>IF([pos kw in title]&gt;0,MID(J6309,#REF!,4),IF([first '# in title]&gt;0,MID([title],[first '# in title],3),IF([first '# in title]&gt;0,MID([desc],#REF!,3),VLOOKUP([productid],$G$2:$R$1386,8))))</f>
        <v>146</v>
      </c>
      <c r="S6309" s="1" t="e">
        <f>IF([kw in desc]=[kw rough in title],[kw in desc]*1,IFERROR(LEFT([kw_dirty],3)*1,IFERROR(LEFT([kw_dirty],2)*1,"n.a.")))</f>
        <v>#N/A</v>
      </c>
      <c r="T6309" s="1"/>
      <c r="U6309" s="1" t="e">
        <f>VLOOKUP(Tabelle1[[#This Row],[productid]],Tabelle2[#All],2,FALSE)</f>
        <v>#N/A</v>
      </c>
    </row>
    <row r="6310" spans="1:21">
      <c r="A6310" t="s">
        <v>5437</v>
      </c>
      <c r="B6310">
        <v>4219</v>
      </c>
      <c r="C6310">
        <v>289859</v>
      </c>
      <c r="D6310" t="s">
        <v>10332</v>
      </c>
      <c r="E6310" t="s">
        <v>10333</v>
      </c>
      <c r="F6310">
        <v>18406</v>
      </c>
      <c r="G6310">
        <v>2286143</v>
      </c>
      <c r="H6310">
        <f t="shared" si="98"/>
        <v>0</v>
      </c>
      <c r="I6310">
        <f t="array" ref="I6310">MIN(IFERROR(FIND(IstNumbers,A6310),""))</f>
        <v>13</v>
      </c>
      <c r="J6310" s="1" t="e">
        <f>IF([first '# in title]&lt;[pos kw in title],MID([title],[pos kw in title]-6,6),#N/A)</f>
        <v>#N/A</v>
      </c>
      <c r="K6310" s="1" t="e">
        <f>IFERROR(MID(SUBSTITUTE([kw rough in title],",","."),FIND("(",[kw rough in title])+1,20),SUBSTITUTE(IFERROR(MID([kw rough in title],FIND(" ",[kw rough in title])+1,20),[kw rough in title]),",","."))</f>
        <v>#N/A</v>
      </c>
      <c r="L6310" s="1">
        <f>IFERROR(FIND("kW",[desc]),0)</f>
        <v>0</v>
      </c>
      <c r="M6310">
        <f t="array" ref="M6310">MIN(IFERROR(FIND(IstNumbers,E6310),""))</f>
        <v>33</v>
      </c>
      <c r="N6310" s="1" t="b">
        <f>IF([first '# in desc]&lt;[pos kw in desc],MID([desc],[pos kw in desc]-7,7))</f>
        <v>0</v>
      </c>
      <c r="O6310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0" s="1" t="str">
        <f>TRIM(IF([first '# in desc]&lt;[pos kw in desc],MID([desc],[pos kw in desc]-6,6),FALSE))</f>
        <v>FALSCH</v>
      </c>
      <c r="Q6310" s="1" t="b">
        <f>IF(LEN([manuell])=0,IFERROR([kw fine in title]*1,IFERROR(SUMPRODUCT(COUNTIF(IsDigits,MID([kw in desc],ROW($A$1:$A$150),1)))=LEN([kw in desc]),#N/A)),[manuell])</f>
        <v>0</v>
      </c>
      <c r="R6310" s="1" t="str">
        <f>IF([pos kw in title]&gt;0,MID(J6310,#REF!,4),IF([first '# in title]&gt;0,MID([title],[first '# in title],3),IF([first '# in title]&gt;0,MID([desc],#REF!,3),VLOOKUP([productid],$G$2:$R$1386,8))))</f>
        <v>146</v>
      </c>
      <c r="S6310" s="1" t="e">
        <f>IF([kw in desc]=[kw rough in title],[kw in desc]*1,IFERROR(LEFT([kw_dirty],3)*1,IFERROR(LEFT([kw_dirty],2)*1,"n.a.")))</f>
        <v>#N/A</v>
      </c>
      <c r="T6310" s="1"/>
      <c r="U6310" s="1" t="e">
        <f>VLOOKUP(Tabelle1[[#This Row],[productid]],Tabelle2[#All],2,FALSE)</f>
        <v>#N/A</v>
      </c>
    </row>
    <row r="6311" spans="1:21">
      <c r="A6311" t="s">
        <v>5437</v>
      </c>
      <c r="B6311">
        <v>4219</v>
      </c>
      <c r="C6311">
        <v>289859</v>
      </c>
      <c r="D6311" t="s">
        <v>10334</v>
      </c>
      <c r="E6311" t="s">
        <v>10335</v>
      </c>
      <c r="F6311">
        <v>18406</v>
      </c>
      <c r="G6311">
        <v>2286143</v>
      </c>
      <c r="H6311">
        <f t="shared" si="98"/>
        <v>0</v>
      </c>
      <c r="I6311">
        <f t="array" ref="I6311">MIN(IFERROR(FIND(IstNumbers,A6311),""))</f>
        <v>13</v>
      </c>
      <c r="J6311" s="1" t="e">
        <f>IF([first '# in title]&lt;[pos kw in title],MID([title],[pos kw in title]-6,6),#N/A)</f>
        <v>#N/A</v>
      </c>
      <c r="K6311" s="1" t="e">
        <f>IFERROR(MID(SUBSTITUTE([kw rough in title],",","."),FIND("(",[kw rough in title])+1,20),SUBSTITUTE(IFERROR(MID([kw rough in title],FIND(" ",[kw rough in title])+1,20),[kw rough in title]),",","."))</f>
        <v>#N/A</v>
      </c>
      <c r="L6311" s="1">
        <f>IFERROR(FIND("kW",[desc]),0)</f>
        <v>0</v>
      </c>
      <c r="M6311">
        <f t="array" ref="M6311">MIN(IFERROR(FIND(IstNumbers,E6311),""))</f>
        <v>33</v>
      </c>
      <c r="N6311" s="1" t="b">
        <f>IF([first '# in desc]&lt;[pos kw in desc],MID([desc],[pos kw in desc]-7,7))</f>
        <v>0</v>
      </c>
      <c r="O6311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1" s="1" t="str">
        <f>TRIM(IF([first '# in desc]&lt;[pos kw in desc],MID([desc],[pos kw in desc]-6,6),FALSE))</f>
        <v>FALSCH</v>
      </c>
      <c r="Q6311" s="1" t="b">
        <f>IF(LEN([manuell])=0,IFERROR([kw fine in title]*1,IFERROR(SUMPRODUCT(COUNTIF(IsDigits,MID([kw in desc],ROW($A$1:$A$150),1)))=LEN([kw in desc]),#N/A)),[manuell])</f>
        <v>0</v>
      </c>
      <c r="R6311" s="1" t="str">
        <f>IF([pos kw in title]&gt;0,MID(J6311,#REF!,4),IF([first '# in title]&gt;0,MID([title],[first '# in title],3),IF([first '# in title]&gt;0,MID([desc],#REF!,3),VLOOKUP([productid],$G$2:$R$1386,8))))</f>
        <v>146</v>
      </c>
      <c r="S6311" s="1" t="e">
        <f>IF([kw in desc]=[kw rough in title],[kw in desc]*1,IFERROR(LEFT([kw_dirty],3)*1,IFERROR(LEFT([kw_dirty],2)*1,"n.a.")))</f>
        <v>#N/A</v>
      </c>
      <c r="T6311" s="1"/>
      <c r="U6311" s="1" t="e">
        <f>VLOOKUP(Tabelle1[[#This Row],[productid]],Tabelle2[#All],2,FALSE)</f>
        <v>#N/A</v>
      </c>
    </row>
    <row r="6312" spans="1:21">
      <c r="A6312" t="s">
        <v>5437</v>
      </c>
      <c r="B6312">
        <v>4219</v>
      </c>
      <c r="C6312">
        <v>289859</v>
      </c>
      <c r="D6312" t="s">
        <v>10336</v>
      </c>
      <c r="E6312" t="s">
        <v>10337</v>
      </c>
      <c r="F6312">
        <v>18406</v>
      </c>
      <c r="G6312">
        <v>2286143</v>
      </c>
      <c r="H6312">
        <f t="shared" si="98"/>
        <v>0</v>
      </c>
      <c r="I6312">
        <f t="array" ref="I6312">MIN(IFERROR(FIND(IstNumbers,A6312),""))</f>
        <v>13</v>
      </c>
      <c r="J6312" s="1" t="e">
        <f>IF([first '# in title]&lt;[pos kw in title],MID([title],[pos kw in title]-6,6),#N/A)</f>
        <v>#N/A</v>
      </c>
      <c r="K6312" s="1" t="e">
        <f>IFERROR(MID(SUBSTITUTE([kw rough in title],",","."),FIND("(",[kw rough in title])+1,20),SUBSTITUTE(IFERROR(MID([kw rough in title],FIND(" ",[kw rough in title])+1,20),[kw rough in title]),",","."))</f>
        <v>#N/A</v>
      </c>
      <c r="L6312" s="1">
        <f>IFERROR(FIND("kW",[desc]),0)</f>
        <v>0</v>
      </c>
      <c r="M6312">
        <f t="array" ref="M6312">MIN(IFERROR(FIND(IstNumbers,E6312),""))</f>
        <v>33</v>
      </c>
      <c r="N6312" s="1" t="b">
        <f>IF([first '# in desc]&lt;[pos kw in desc],MID([desc],[pos kw in desc]-7,7))</f>
        <v>0</v>
      </c>
      <c r="O6312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2" s="1" t="str">
        <f>TRIM(IF([first '# in desc]&lt;[pos kw in desc],MID([desc],[pos kw in desc]-6,6),FALSE))</f>
        <v>FALSCH</v>
      </c>
      <c r="Q6312" s="1" t="b">
        <f>IF(LEN([manuell])=0,IFERROR([kw fine in title]*1,IFERROR(SUMPRODUCT(COUNTIF(IsDigits,MID([kw in desc],ROW($A$1:$A$150),1)))=LEN([kw in desc]),#N/A)),[manuell])</f>
        <v>0</v>
      </c>
      <c r="R6312" s="1" t="str">
        <f>IF([pos kw in title]&gt;0,MID(J6312,#REF!,4),IF([first '# in title]&gt;0,MID([title],[first '# in title],3),IF([first '# in title]&gt;0,MID([desc],#REF!,3),VLOOKUP([productid],$G$2:$R$1386,8))))</f>
        <v>146</v>
      </c>
      <c r="S6312" s="1" t="e">
        <f>IF([kw in desc]=[kw rough in title],[kw in desc]*1,IFERROR(LEFT([kw_dirty],3)*1,IFERROR(LEFT([kw_dirty],2)*1,"n.a.")))</f>
        <v>#N/A</v>
      </c>
      <c r="T6312" s="1"/>
      <c r="U6312" s="1" t="e">
        <f>VLOOKUP(Tabelle1[[#This Row],[productid]],Tabelle2[#All],2,FALSE)</f>
        <v>#N/A</v>
      </c>
    </row>
    <row r="6313" spans="1:21">
      <c r="A6313" t="s">
        <v>5437</v>
      </c>
      <c r="B6313">
        <v>4219</v>
      </c>
      <c r="C6313">
        <v>289859</v>
      </c>
      <c r="D6313" t="s">
        <v>10338</v>
      </c>
      <c r="E6313" t="s">
        <v>10339</v>
      </c>
      <c r="F6313">
        <v>18406</v>
      </c>
      <c r="G6313">
        <v>2286143</v>
      </c>
      <c r="H6313">
        <f t="shared" si="98"/>
        <v>0</v>
      </c>
      <c r="I6313">
        <f t="array" ref="I6313">MIN(IFERROR(FIND(IstNumbers,A6313),""))</f>
        <v>13</v>
      </c>
      <c r="J6313" s="1" t="e">
        <f>IF([first '# in title]&lt;[pos kw in title],MID([title],[pos kw in title]-6,6),#N/A)</f>
        <v>#N/A</v>
      </c>
      <c r="K6313" s="1" t="e">
        <f>IFERROR(MID(SUBSTITUTE([kw rough in title],",","."),FIND("(",[kw rough in title])+1,20),SUBSTITUTE(IFERROR(MID([kw rough in title],FIND(" ",[kw rough in title])+1,20),[kw rough in title]),",","."))</f>
        <v>#N/A</v>
      </c>
      <c r="L6313" s="1">
        <f>IFERROR(FIND("kW",[desc]),0)</f>
        <v>0</v>
      </c>
      <c r="M6313">
        <f t="array" ref="M6313">MIN(IFERROR(FIND(IstNumbers,E6313),""))</f>
        <v>33</v>
      </c>
      <c r="N6313" s="1" t="b">
        <f>IF([first '# in desc]&lt;[pos kw in desc],MID([desc],[pos kw in desc]-7,7))</f>
        <v>0</v>
      </c>
      <c r="O6313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3" s="1" t="str">
        <f>TRIM(IF([first '# in desc]&lt;[pos kw in desc],MID([desc],[pos kw in desc]-6,6),FALSE))</f>
        <v>FALSCH</v>
      </c>
      <c r="Q6313" s="1" t="b">
        <f>IF(LEN([manuell])=0,IFERROR([kw fine in title]*1,IFERROR(SUMPRODUCT(COUNTIF(IsDigits,MID([kw in desc],ROW($A$1:$A$150),1)))=LEN([kw in desc]),#N/A)),[manuell])</f>
        <v>0</v>
      </c>
      <c r="R6313" s="1" t="str">
        <f>IF([pos kw in title]&gt;0,MID(J6313,#REF!,4),IF([first '# in title]&gt;0,MID([title],[first '# in title],3),IF([first '# in title]&gt;0,MID([desc],#REF!,3),VLOOKUP([productid],$G$2:$R$1386,8))))</f>
        <v>146</v>
      </c>
      <c r="S6313" s="1" t="e">
        <f>IF([kw in desc]=[kw rough in title],[kw in desc]*1,IFERROR(LEFT([kw_dirty],3)*1,IFERROR(LEFT([kw_dirty],2)*1,"n.a.")))</f>
        <v>#N/A</v>
      </c>
      <c r="T6313" s="1"/>
      <c r="U6313" s="1" t="e">
        <f>VLOOKUP(Tabelle1[[#This Row],[productid]],Tabelle2[#All],2,FALSE)</f>
        <v>#N/A</v>
      </c>
    </row>
    <row r="6314" spans="1:21">
      <c r="A6314" t="s">
        <v>5437</v>
      </c>
      <c r="B6314">
        <v>4274</v>
      </c>
      <c r="C6314">
        <v>289859</v>
      </c>
      <c r="D6314" t="s">
        <v>10340</v>
      </c>
      <c r="E6314" t="s">
        <v>10341</v>
      </c>
      <c r="F6314">
        <v>18406</v>
      </c>
      <c r="G6314">
        <v>2286143</v>
      </c>
      <c r="H6314">
        <f t="shared" si="98"/>
        <v>0</v>
      </c>
      <c r="I6314">
        <f t="array" ref="I6314">MIN(IFERROR(FIND(IstNumbers,A6314),""))</f>
        <v>13</v>
      </c>
      <c r="J6314" s="1" t="e">
        <f>IF([first '# in title]&lt;[pos kw in title],MID([title],[pos kw in title]-6,6),#N/A)</f>
        <v>#N/A</v>
      </c>
      <c r="K6314" s="1" t="e">
        <f>IFERROR(MID(SUBSTITUTE([kw rough in title],",","."),FIND("(",[kw rough in title])+1,20),SUBSTITUTE(IFERROR(MID([kw rough in title],FIND(" ",[kw rough in title])+1,20),[kw rough in title]),",","."))</f>
        <v>#N/A</v>
      </c>
      <c r="L6314" s="1">
        <f>IFERROR(FIND("kW",[desc]),0)</f>
        <v>0</v>
      </c>
      <c r="M6314">
        <f t="array" ref="M6314">MIN(IFERROR(FIND(IstNumbers,E6314),""))</f>
        <v>33</v>
      </c>
      <c r="N6314" s="1" t="b">
        <f>IF([first '# in desc]&lt;[pos kw in desc],MID([desc],[pos kw in desc]-7,7))</f>
        <v>0</v>
      </c>
      <c r="O6314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4" s="1" t="str">
        <f>TRIM(IF([first '# in desc]&lt;[pos kw in desc],MID([desc],[pos kw in desc]-6,6),FALSE))</f>
        <v>FALSCH</v>
      </c>
      <c r="Q6314" s="1" t="b">
        <f>IF(LEN([manuell])=0,IFERROR([kw fine in title]*1,IFERROR(SUMPRODUCT(COUNTIF(IsDigits,MID([kw in desc],ROW($A$1:$A$150),1)))=LEN([kw in desc]),#N/A)),[manuell])</f>
        <v>0</v>
      </c>
      <c r="R6314" s="1" t="str">
        <f>IF([pos kw in title]&gt;0,MID(J6314,#REF!,4),IF([first '# in title]&gt;0,MID([title],[first '# in title],3),IF([first '# in title]&gt;0,MID([desc],#REF!,3),VLOOKUP([productid],$G$2:$R$1386,8))))</f>
        <v>146</v>
      </c>
      <c r="S6314" s="1" t="e">
        <f>IF([kw in desc]=[kw rough in title],[kw in desc]*1,IFERROR(LEFT([kw_dirty],3)*1,IFERROR(LEFT([kw_dirty],2)*1,"n.a.")))</f>
        <v>#N/A</v>
      </c>
      <c r="T6314" s="1"/>
      <c r="U6314" s="1" t="e">
        <f>VLOOKUP(Tabelle1[[#This Row],[productid]],Tabelle2[#All],2,FALSE)</f>
        <v>#N/A</v>
      </c>
    </row>
    <row r="6315" spans="1:21">
      <c r="A6315" t="s">
        <v>5437</v>
      </c>
      <c r="B6315">
        <v>4274</v>
      </c>
      <c r="C6315">
        <v>289859</v>
      </c>
      <c r="D6315" t="s">
        <v>10342</v>
      </c>
      <c r="E6315" t="s">
        <v>10343</v>
      </c>
      <c r="F6315">
        <v>18406</v>
      </c>
      <c r="G6315">
        <v>2286143</v>
      </c>
      <c r="H6315">
        <f t="shared" si="98"/>
        <v>0</v>
      </c>
      <c r="I6315">
        <f t="array" ref="I6315">MIN(IFERROR(FIND(IstNumbers,A6315),""))</f>
        <v>13</v>
      </c>
      <c r="J6315" s="1" t="e">
        <f>IF([first '# in title]&lt;[pos kw in title],MID([title],[pos kw in title]-6,6),#N/A)</f>
        <v>#N/A</v>
      </c>
      <c r="K6315" s="1" t="e">
        <f>IFERROR(MID(SUBSTITUTE([kw rough in title],",","."),FIND("(",[kw rough in title])+1,20),SUBSTITUTE(IFERROR(MID([kw rough in title],FIND(" ",[kw rough in title])+1,20),[kw rough in title]),",","."))</f>
        <v>#N/A</v>
      </c>
      <c r="L6315" s="1">
        <f>IFERROR(FIND("kW",[desc]),0)</f>
        <v>0</v>
      </c>
      <c r="M6315">
        <f t="array" ref="M6315">MIN(IFERROR(FIND(IstNumbers,E6315),""))</f>
        <v>33</v>
      </c>
      <c r="N6315" s="1" t="b">
        <f>IF([first '# in desc]&lt;[pos kw in desc],MID([desc],[pos kw in desc]-7,7))</f>
        <v>0</v>
      </c>
      <c r="O6315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5" s="1" t="str">
        <f>TRIM(IF([first '# in desc]&lt;[pos kw in desc],MID([desc],[pos kw in desc]-6,6),FALSE))</f>
        <v>FALSCH</v>
      </c>
      <c r="Q6315" s="1" t="b">
        <f>IF(LEN([manuell])=0,IFERROR([kw fine in title]*1,IFERROR(SUMPRODUCT(COUNTIF(IsDigits,MID([kw in desc],ROW($A$1:$A$150),1)))=LEN([kw in desc]),#N/A)),[manuell])</f>
        <v>0</v>
      </c>
      <c r="R6315" s="1" t="str">
        <f>IF([pos kw in title]&gt;0,MID(J6315,#REF!,4),IF([first '# in title]&gt;0,MID([title],[first '# in title],3),IF([first '# in title]&gt;0,MID([desc],#REF!,3),VLOOKUP([productid],$G$2:$R$1386,8))))</f>
        <v>146</v>
      </c>
      <c r="S6315" s="1" t="e">
        <f>IF([kw in desc]=[kw rough in title],[kw in desc]*1,IFERROR(LEFT([kw_dirty],3)*1,IFERROR(LEFT([kw_dirty],2)*1,"n.a.")))</f>
        <v>#N/A</v>
      </c>
      <c r="T6315" s="1"/>
      <c r="U6315" s="1" t="e">
        <f>VLOOKUP(Tabelle1[[#This Row],[productid]],Tabelle2[#All],2,FALSE)</f>
        <v>#N/A</v>
      </c>
    </row>
    <row r="6316" spans="1:21">
      <c r="A6316" t="s">
        <v>5437</v>
      </c>
      <c r="B6316">
        <v>4319</v>
      </c>
      <c r="C6316">
        <v>289859</v>
      </c>
      <c r="D6316" t="s">
        <v>10344</v>
      </c>
      <c r="E6316" t="s">
        <v>10345</v>
      </c>
      <c r="F6316">
        <v>18406</v>
      </c>
      <c r="G6316">
        <v>2286143</v>
      </c>
      <c r="H6316">
        <f t="shared" si="98"/>
        <v>0</v>
      </c>
      <c r="I6316">
        <f t="array" ref="I6316">MIN(IFERROR(FIND(IstNumbers,A6316),""))</f>
        <v>13</v>
      </c>
      <c r="J6316" s="1" t="e">
        <f>IF([first '# in title]&lt;[pos kw in title],MID([title],[pos kw in title]-6,6),#N/A)</f>
        <v>#N/A</v>
      </c>
      <c r="K6316" s="1" t="e">
        <f>IFERROR(MID(SUBSTITUTE([kw rough in title],",","."),FIND("(",[kw rough in title])+1,20),SUBSTITUTE(IFERROR(MID([kw rough in title],FIND(" ",[kw rough in title])+1,20),[kw rough in title]),",","."))</f>
        <v>#N/A</v>
      </c>
      <c r="L6316" s="1">
        <f>IFERROR(FIND("kW",[desc]),0)</f>
        <v>0</v>
      </c>
      <c r="M6316">
        <f t="array" ref="M6316">MIN(IFERROR(FIND(IstNumbers,E6316),""))</f>
        <v>33</v>
      </c>
      <c r="N6316" s="1" t="b">
        <f>IF([first '# in desc]&lt;[pos kw in desc],MID([desc],[pos kw in desc]-7,7))</f>
        <v>0</v>
      </c>
      <c r="O6316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6" s="1" t="str">
        <f>TRIM(IF([first '# in desc]&lt;[pos kw in desc],MID([desc],[pos kw in desc]-6,6),FALSE))</f>
        <v>FALSCH</v>
      </c>
      <c r="Q6316" s="1" t="b">
        <f>IF(LEN([manuell])=0,IFERROR([kw fine in title]*1,IFERROR(SUMPRODUCT(COUNTIF(IsDigits,MID([kw in desc],ROW($A$1:$A$150),1)))=LEN([kw in desc]),#N/A)),[manuell])</f>
        <v>0</v>
      </c>
      <c r="R6316" s="1" t="str">
        <f>IF([pos kw in title]&gt;0,MID(J6316,#REF!,4),IF([first '# in title]&gt;0,MID([title],[first '# in title],3),IF([first '# in title]&gt;0,MID([desc],#REF!,3),VLOOKUP([productid],$G$2:$R$1386,8))))</f>
        <v>146</v>
      </c>
      <c r="S6316" s="1" t="e">
        <f>IF([kw in desc]=[kw rough in title],[kw in desc]*1,IFERROR(LEFT([kw_dirty],3)*1,IFERROR(LEFT([kw_dirty],2)*1,"n.a.")))</f>
        <v>#N/A</v>
      </c>
      <c r="T6316" s="1"/>
      <c r="U6316" s="1" t="e">
        <f>VLOOKUP(Tabelle1[[#This Row],[productid]],Tabelle2[#All],2,FALSE)</f>
        <v>#N/A</v>
      </c>
    </row>
    <row r="6317" spans="1:21">
      <c r="A6317" t="s">
        <v>5437</v>
      </c>
      <c r="B6317">
        <v>4319</v>
      </c>
      <c r="C6317">
        <v>289859</v>
      </c>
      <c r="D6317" t="s">
        <v>10346</v>
      </c>
      <c r="E6317" t="s">
        <v>10347</v>
      </c>
      <c r="F6317">
        <v>18406</v>
      </c>
      <c r="G6317">
        <v>2286143</v>
      </c>
      <c r="H6317">
        <f t="shared" si="98"/>
        <v>0</v>
      </c>
      <c r="I6317">
        <f t="array" ref="I6317">MIN(IFERROR(FIND(IstNumbers,A6317),""))</f>
        <v>13</v>
      </c>
      <c r="J6317" s="1" t="e">
        <f>IF([first '# in title]&lt;[pos kw in title],MID([title],[pos kw in title]-6,6),#N/A)</f>
        <v>#N/A</v>
      </c>
      <c r="K6317" s="1" t="e">
        <f>IFERROR(MID(SUBSTITUTE([kw rough in title],",","."),FIND("(",[kw rough in title])+1,20),SUBSTITUTE(IFERROR(MID([kw rough in title],FIND(" ",[kw rough in title])+1,20),[kw rough in title]),",","."))</f>
        <v>#N/A</v>
      </c>
      <c r="L6317" s="1">
        <f>IFERROR(FIND("kW",[desc]),0)</f>
        <v>0</v>
      </c>
      <c r="M6317">
        <f t="array" ref="M6317">MIN(IFERROR(FIND(IstNumbers,E6317),""))</f>
        <v>33</v>
      </c>
      <c r="N6317" s="1" t="b">
        <f>IF([first '# in desc]&lt;[pos kw in desc],MID([desc],[pos kw in desc]-7,7))</f>
        <v>0</v>
      </c>
      <c r="O6317" s="1" t="e">
        <f>IFERROR(SUBSTITUTE(MID([kw rough in desc],FIND("(",[kw rough in desc])+1,20),",","."),IFERROR(SUBSTITUTE(TRIM(SUBSTITUTE(SUBSTITUTE(MID([kw rough in desc],FIND(" ",TRIM([kw rough in desc]))+1,20),"""",""),"/","")),",","."),#N/A))</f>
        <v>#N/A</v>
      </c>
      <c r="P6317" s="1" t="str">
        <f>TRIM(IF([first '# in desc]&lt;[pos kw in desc],MID([desc],[pos kw in desc]-6,6),FALSE))</f>
        <v>FALSCH</v>
      </c>
      <c r="Q6317" s="1" t="b">
        <f>IF(LEN([manuell])=0,IFERROR([kw fine in title]*1,IFERROR(SUMPRODUCT(COUNTIF(IsDigits,MID([kw in desc],ROW($A$1:$A$150),1)))=LEN([kw in desc]),#N/A)),[manuell])</f>
        <v>0</v>
      </c>
      <c r="R6317" s="1" t="str">
        <f>IF([pos kw in title]&gt;0,MID(J6317,#REF!,4),IF([first '# in title]&gt;0,MID([title],[first '# in title],3),IF([first '# in title]&gt;0,MID([desc],#REF!,3),VLOOKUP([productid],$G$2:$R$1386,8))))</f>
        <v>146</v>
      </c>
      <c r="S6317" s="1" t="e">
        <f>IF([kw in desc]=[kw rough in title],[kw in desc]*1,IFERROR(LEFT([kw_dirty],3)*1,IFERROR(LEFT([kw_dirty],2)*1,"n.a.")))</f>
        <v>#N/A</v>
      </c>
      <c r="T6317" s="1"/>
      <c r="U6317" s="1" t="e">
        <f>VLOOKUP(Tabelle1[[#This Row],[productid]],Tabelle2[#All],2,FALSE)</f>
        <v>#N/A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B7:H152"/>
  <sheetViews>
    <sheetView topLeftCell="A4" workbookViewId="0">
      <selection activeCell="D13" sqref="D13"/>
    </sheetView>
  </sheetViews>
  <sheetFormatPr baseColWidth="10" defaultRowHeight="15"/>
  <sheetData>
    <row r="7" spans="2:8">
      <c r="B7">
        <v>0</v>
      </c>
    </row>
    <row r="8" spans="2:8">
      <c r="B8">
        <v>1</v>
      </c>
      <c r="F8" t="s">
        <v>6</v>
      </c>
      <c r="G8" t="s">
        <v>10353</v>
      </c>
      <c r="H8" t="s">
        <v>10423</v>
      </c>
    </row>
    <row r="9" spans="2:8">
      <c r="B9">
        <v>2</v>
      </c>
      <c r="F9">
        <v>1064527</v>
      </c>
      <c r="G9">
        <v>19</v>
      </c>
    </row>
    <row r="10" spans="2:8">
      <c r="B10">
        <v>3</v>
      </c>
      <c r="F10">
        <v>1064530</v>
      </c>
      <c r="G10">
        <v>26</v>
      </c>
    </row>
    <row r="11" spans="2:8">
      <c r="B11">
        <v>4</v>
      </c>
      <c r="F11">
        <v>1064531</v>
      </c>
      <c r="G11">
        <v>35</v>
      </c>
    </row>
    <row r="12" spans="2:8">
      <c r="B12">
        <v>5</v>
      </c>
      <c r="F12">
        <v>1064536</v>
      </c>
      <c r="G12">
        <v>19</v>
      </c>
    </row>
    <row r="13" spans="2:8">
      <c r="B13">
        <v>6</v>
      </c>
      <c r="F13">
        <v>1089187</v>
      </c>
      <c r="G13">
        <v>36</v>
      </c>
    </row>
    <row r="14" spans="2:8">
      <c r="B14">
        <v>7</v>
      </c>
      <c r="F14">
        <v>1094416</v>
      </c>
      <c r="G14">
        <v>22</v>
      </c>
    </row>
    <row r="15" spans="2:8">
      <c r="B15">
        <v>8</v>
      </c>
      <c r="F15">
        <v>1098709</v>
      </c>
      <c r="G15">
        <v>26</v>
      </c>
    </row>
    <row r="16" spans="2:8">
      <c r="B16">
        <v>9</v>
      </c>
      <c r="F16">
        <v>1098710</v>
      </c>
      <c r="G16">
        <v>35</v>
      </c>
    </row>
    <row r="17" spans="2:8">
      <c r="B17" t="s">
        <v>10425</v>
      </c>
      <c r="F17">
        <v>1217855</v>
      </c>
      <c r="G17">
        <v>28</v>
      </c>
    </row>
    <row r="18" spans="2:8">
      <c r="B18" t="s">
        <v>10414</v>
      </c>
      <c r="F18">
        <v>1219746</v>
      </c>
      <c r="G18">
        <v>16</v>
      </c>
    </row>
    <row r="19" spans="2:8">
      <c r="B19" t="s">
        <v>10415</v>
      </c>
      <c r="F19">
        <v>1223680</v>
      </c>
      <c r="G19">
        <v>26</v>
      </c>
    </row>
    <row r="20" spans="2:8">
      <c r="F20">
        <v>1223701</v>
      </c>
      <c r="G20">
        <v>19</v>
      </c>
    </row>
    <row r="21" spans="2:8">
      <c r="F21">
        <v>1223708</v>
      </c>
      <c r="G21">
        <v>11</v>
      </c>
    </row>
    <row r="22" spans="2:8">
      <c r="F22">
        <v>1262301</v>
      </c>
      <c r="G22">
        <v>19</v>
      </c>
    </row>
    <row r="23" spans="2:8">
      <c r="F23">
        <v>1262303</v>
      </c>
      <c r="G23">
        <v>11</v>
      </c>
      <c r="H23" t="s">
        <v>10422</v>
      </c>
    </row>
    <row r="24" spans="2:8">
      <c r="F24">
        <v>1262326</v>
      </c>
      <c r="G24">
        <v>35</v>
      </c>
      <c r="H24" t="s">
        <v>10422</v>
      </c>
    </row>
    <row r="25" spans="2:8">
      <c r="F25">
        <v>1262326</v>
      </c>
      <c r="G25">
        <v>7</v>
      </c>
      <c r="H25" t="s">
        <v>10422</v>
      </c>
    </row>
    <row r="26" spans="2:8">
      <c r="F26">
        <v>1262326</v>
      </c>
      <c r="G26">
        <v>31</v>
      </c>
    </row>
    <row r="27" spans="2:8">
      <c r="F27">
        <v>1262329</v>
      </c>
      <c r="G27">
        <v>8</v>
      </c>
      <c r="H27" t="s">
        <v>10422</v>
      </c>
    </row>
    <row r="28" spans="2:8">
      <c r="F28">
        <v>1262334</v>
      </c>
      <c r="G28">
        <v>3</v>
      </c>
      <c r="H28" t="s">
        <v>10422</v>
      </c>
    </row>
    <row r="29" spans="2:8">
      <c r="F29">
        <v>1262334</v>
      </c>
      <c r="G29">
        <v>60</v>
      </c>
    </row>
    <row r="30" spans="2:8">
      <c r="F30">
        <v>1750863</v>
      </c>
      <c r="G30">
        <v>42</v>
      </c>
    </row>
    <row r="31" spans="2:8">
      <c r="F31">
        <v>1983604</v>
      </c>
      <c r="G31">
        <v>19</v>
      </c>
    </row>
    <row r="32" spans="2:8">
      <c r="F32">
        <v>1983623</v>
      </c>
      <c r="G32">
        <v>35</v>
      </c>
    </row>
    <row r="33" spans="6:7">
      <c r="F33">
        <v>2025393</v>
      </c>
      <c r="G33">
        <v>30</v>
      </c>
    </row>
    <row r="34" spans="6:7">
      <c r="F34">
        <v>2106152</v>
      </c>
      <c r="G34">
        <v>19</v>
      </c>
    </row>
    <row r="35" spans="6:7">
      <c r="F35">
        <v>2106157</v>
      </c>
      <c r="G35">
        <v>35</v>
      </c>
    </row>
    <row r="36" spans="6:7">
      <c r="F36">
        <v>2106162</v>
      </c>
      <c r="G36">
        <v>26</v>
      </c>
    </row>
    <row r="37" spans="6:7">
      <c r="F37">
        <v>2108304</v>
      </c>
      <c r="G37">
        <v>20</v>
      </c>
    </row>
    <row r="38" spans="6:7">
      <c r="F38">
        <v>2108309</v>
      </c>
      <c r="G38">
        <v>15</v>
      </c>
    </row>
    <row r="39" spans="6:7">
      <c r="F39">
        <v>2384225</v>
      </c>
      <c r="G39">
        <v>28</v>
      </c>
    </row>
    <row r="40" spans="6:7">
      <c r="F40">
        <v>2384234</v>
      </c>
      <c r="G40">
        <v>16</v>
      </c>
    </row>
    <row r="41" spans="6:7">
      <c r="F41">
        <v>2467631</v>
      </c>
      <c r="G41">
        <v>20</v>
      </c>
    </row>
    <row r="42" spans="6:7">
      <c r="F42">
        <v>2498996</v>
      </c>
      <c r="G42">
        <v>22</v>
      </c>
    </row>
    <row r="43" spans="6:7">
      <c r="F43">
        <v>2499000</v>
      </c>
      <c r="G43">
        <v>65</v>
      </c>
    </row>
    <row r="44" spans="6:7">
      <c r="F44">
        <v>2584350</v>
      </c>
      <c r="G44">
        <v>45</v>
      </c>
    </row>
    <row r="45" spans="6:7">
      <c r="F45">
        <v>2611680</v>
      </c>
      <c r="G45">
        <v>15</v>
      </c>
    </row>
    <row r="46" spans="6:7">
      <c r="F46">
        <v>2611687</v>
      </c>
      <c r="G46">
        <v>20</v>
      </c>
    </row>
    <row r="47" spans="6:7">
      <c r="F47">
        <v>2635849</v>
      </c>
      <c r="G47">
        <v>16</v>
      </c>
    </row>
    <row r="48" spans="6:7">
      <c r="F48">
        <v>2635863</v>
      </c>
      <c r="G48">
        <v>28</v>
      </c>
    </row>
    <row r="49" spans="6:7">
      <c r="F49">
        <v>2647427</v>
      </c>
      <c r="G49">
        <v>60</v>
      </c>
    </row>
    <row r="50" spans="6:7">
      <c r="F50">
        <v>2647431</v>
      </c>
      <c r="G50">
        <v>80</v>
      </c>
    </row>
    <row r="51" spans="6:7">
      <c r="F51">
        <v>2654399</v>
      </c>
      <c r="G51">
        <v>32</v>
      </c>
    </row>
    <row r="52" spans="6:7">
      <c r="F52">
        <v>2654412</v>
      </c>
      <c r="G52">
        <v>15</v>
      </c>
    </row>
    <row r="53" spans="6:7">
      <c r="F53">
        <v>2654416</v>
      </c>
      <c r="G53">
        <v>60</v>
      </c>
    </row>
    <row r="54" spans="6:7">
      <c r="F54">
        <v>2654417</v>
      </c>
      <c r="G54">
        <v>60</v>
      </c>
    </row>
    <row r="55" spans="6:7">
      <c r="F55">
        <v>3066144</v>
      </c>
      <c r="G55">
        <v>48</v>
      </c>
    </row>
    <row r="56" spans="6:7">
      <c r="F56">
        <v>3092274</v>
      </c>
      <c r="G56">
        <v>22</v>
      </c>
    </row>
    <row r="57" spans="6:7">
      <c r="F57">
        <v>3095706</v>
      </c>
      <c r="G57">
        <v>20</v>
      </c>
    </row>
    <row r="58" spans="6:7">
      <c r="F58">
        <v>3098288</v>
      </c>
      <c r="G58">
        <v>20</v>
      </c>
    </row>
    <row r="59" spans="6:7">
      <c r="F59">
        <v>3098335</v>
      </c>
      <c r="G59">
        <v>15</v>
      </c>
    </row>
    <row r="60" spans="6:7">
      <c r="F60">
        <v>3116572</v>
      </c>
      <c r="G60">
        <v>14</v>
      </c>
    </row>
    <row r="61" spans="6:7">
      <c r="F61">
        <v>3127121</v>
      </c>
      <c r="G61">
        <v>14</v>
      </c>
    </row>
    <row r="62" spans="6:7">
      <c r="F62">
        <v>3127147</v>
      </c>
      <c r="G62">
        <v>22</v>
      </c>
    </row>
    <row r="63" spans="6:7">
      <c r="F63">
        <v>3127853</v>
      </c>
      <c r="G63">
        <v>22</v>
      </c>
    </row>
    <row r="64" spans="6:7">
      <c r="F64">
        <v>3128334</v>
      </c>
      <c r="G64">
        <v>21.8</v>
      </c>
    </row>
    <row r="65" spans="6:7">
      <c r="F65">
        <v>3129017</v>
      </c>
      <c r="G65">
        <v>28</v>
      </c>
    </row>
    <row r="66" spans="6:7">
      <c r="F66">
        <v>3131289</v>
      </c>
      <c r="G66">
        <v>13</v>
      </c>
    </row>
    <row r="67" spans="6:7">
      <c r="F67">
        <v>3132314</v>
      </c>
      <c r="G67">
        <v>22</v>
      </c>
    </row>
    <row r="68" spans="6:7">
      <c r="F68">
        <v>3132373</v>
      </c>
      <c r="G68">
        <v>24</v>
      </c>
    </row>
    <row r="69" spans="6:7">
      <c r="F69">
        <v>3145012</v>
      </c>
      <c r="G69">
        <v>65</v>
      </c>
    </row>
    <row r="70" spans="6:7">
      <c r="F70">
        <v>3145070</v>
      </c>
      <c r="G70">
        <v>200</v>
      </c>
    </row>
    <row r="71" spans="6:7">
      <c r="F71">
        <v>3166800</v>
      </c>
      <c r="G71">
        <v>22</v>
      </c>
    </row>
    <row r="72" spans="6:7">
      <c r="F72">
        <v>3167465</v>
      </c>
      <c r="G72">
        <v>20</v>
      </c>
    </row>
    <row r="73" spans="6:7">
      <c r="F73">
        <v>3169125</v>
      </c>
      <c r="G73">
        <v>14</v>
      </c>
    </row>
    <row r="74" spans="6:7">
      <c r="F74">
        <v>3179923</v>
      </c>
      <c r="G74">
        <v>25</v>
      </c>
    </row>
    <row r="75" spans="6:7">
      <c r="F75">
        <v>3201479</v>
      </c>
      <c r="G75">
        <v>32</v>
      </c>
    </row>
    <row r="76" spans="6:7">
      <c r="F76">
        <v>3235663</v>
      </c>
      <c r="G76">
        <v>26</v>
      </c>
    </row>
    <row r="77" spans="6:7">
      <c r="F77">
        <v>3497887</v>
      </c>
      <c r="G77">
        <v>42</v>
      </c>
    </row>
    <row r="78" spans="6:7">
      <c r="F78">
        <v>3537987</v>
      </c>
      <c r="G78">
        <v>22</v>
      </c>
    </row>
    <row r="79" spans="6:7">
      <c r="F79">
        <v>3541400</v>
      </c>
      <c r="G79">
        <v>26</v>
      </c>
    </row>
    <row r="80" spans="6:7">
      <c r="F80">
        <v>3664000</v>
      </c>
      <c r="G80">
        <v>13</v>
      </c>
    </row>
    <row r="81" spans="6:7">
      <c r="F81">
        <v>3711720</v>
      </c>
      <c r="G81">
        <v>28</v>
      </c>
    </row>
    <row r="82" spans="6:7">
      <c r="F82">
        <v>3712883</v>
      </c>
      <c r="G82">
        <v>16</v>
      </c>
    </row>
    <row r="83" spans="6:7">
      <c r="F83">
        <v>3712928</v>
      </c>
      <c r="G83">
        <v>42</v>
      </c>
    </row>
    <row r="84" spans="6:7">
      <c r="F84">
        <v>3712957</v>
      </c>
      <c r="G84">
        <v>28</v>
      </c>
    </row>
    <row r="85" spans="6:7">
      <c r="F85">
        <v>3713780</v>
      </c>
      <c r="G85">
        <v>34</v>
      </c>
    </row>
    <row r="86" spans="6:7">
      <c r="F86">
        <v>3788900</v>
      </c>
      <c r="G86">
        <v>24</v>
      </c>
    </row>
    <row r="87" spans="6:7">
      <c r="F87">
        <v>3797290</v>
      </c>
      <c r="G87">
        <v>20</v>
      </c>
    </row>
    <row r="88" spans="6:7">
      <c r="F88">
        <v>3862766</v>
      </c>
      <c r="G88">
        <v>19</v>
      </c>
    </row>
    <row r="89" spans="6:7">
      <c r="F89">
        <v>3862993</v>
      </c>
      <c r="G89">
        <v>15</v>
      </c>
    </row>
    <row r="90" spans="6:7">
      <c r="F90">
        <v>3913640</v>
      </c>
      <c r="G90">
        <v>24</v>
      </c>
    </row>
    <row r="91" spans="6:7">
      <c r="F91">
        <v>3913650</v>
      </c>
      <c r="G91">
        <v>24</v>
      </c>
    </row>
    <row r="92" spans="6:7">
      <c r="F92">
        <v>3913654</v>
      </c>
      <c r="G92">
        <v>24</v>
      </c>
    </row>
    <row r="93" spans="6:7">
      <c r="F93">
        <v>3937589</v>
      </c>
      <c r="G93">
        <v>25</v>
      </c>
    </row>
    <row r="94" spans="6:7">
      <c r="F94">
        <v>4021148</v>
      </c>
      <c r="G94">
        <v>16</v>
      </c>
    </row>
    <row r="95" spans="6:7">
      <c r="F95">
        <v>4021185</v>
      </c>
      <c r="G95">
        <v>16</v>
      </c>
    </row>
    <row r="96" spans="6:7">
      <c r="F96">
        <v>4021191</v>
      </c>
      <c r="G96">
        <v>16</v>
      </c>
    </row>
    <row r="97" spans="6:8">
      <c r="F97">
        <v>4027452</v>
      </c>
      <c r="G97">
        <v>24</v>
      </c>
    </row>
    <row r="98" spans="6:8">
      <c r="F98">
        <v>4103622</v>
      </c>
      <c r="G98">
        <v>19</v>
      </c>
      <c r="H98" t="s">
        <v>10422</v>
      </c>
    </row>
    <row r="99" spans="6:8">
      <c r="F99">
        <v>4160480</v>
      </c>
      <c r="G99">
        <v>24</v>
      </c>
      <c r="H99" t="s">
        <v>10422</v>
      </c>
    </row>
    <row r="100" spans="6:8">
      <c r="F100">
        <v>4160480</v>
      </c>
      <c r="G100">
        <v>20</v>
      </c>
      <c r="H100" t="s">
        <v>10422</v>
      </c>
    </row>
    <row r="101" spans="6:8">
      <c r="F101">
        <v>4160488</v>
      </c>
      <c r="G101">
        <v>24</v>
      </c>
      <c r="H101" t="s">
        <v>10422</v>
      </c>
    </row>
    <row r="102" spans="6:8">
      <c r="F102">
        <v>4160488</v>
      </c>
      <c r="G102">
        <v>20</v>
      </c>
    </row>
    <row r="103" spans="6:8">
      <c r="F103">
        <v>4184691</v>
      </c>
      <c r="G103">
        <v>14</v>
      </c>
    </row>
    <row r="104" spans="6:8">
      <c r="F104">
        <v>4199447</v>
      </c>
      <c r="G104">
        <v>20</v>
      </c>
    </row>
    <row r="105" spans="6:8">
      <c r="F105">
        <v>4199466</v>
      </c>
      <c r="G105">
        <v>14</v>
      </c>
    </row>
    <row r="106" spans="6:8">
      <c r="F106">
        <v>4202934</v>
      </c>
      <c r="G106">
        <v>14</v>
      </c>
    </row>
    <row r="107" spans="6:8">
      <c r="F107">
        <v>4203010</v>
      </c>
      <c r="G107">
        <v>20</v>
      </c>
    </row>
    <row r="108" spans="6:8">
      <c r="F108">
        <v>4206487</v>
      </c>
      <c r="G108">
        <v>15</v>
      </c>
    </row>
    <row r="109" spans="6:8">
      <c r="F109">
        <v>4206535</v>
      </c>
      <c r="G109">
        <v>15</v>
      </c>
    </row>
    <row r="110" spans="6:8">
      <c r="F110">
        <v>4206581</v>
      </c>
      <c r="G110">
        <v>15</v>
      </c>
    </row>
    <row r="111" spans="6:8">
      <c r="F111">
        <v>4206582</v>
      </c>
      <c r="G111">
        <v>35</v>
      </c>
    </row>
    <row r="112" spans="6:8">
      <c r="F112">
        <v>4207223</v>
      </c>
      <c r="G112">
        <v>25</v>
      </c>
    </row>
    <row r="113" spans="6:7">
      <c r="F113">
        <v>4207237</v>
      </c>
      <c r="G113">
        <v>15</v>
      </c>
    </row>
    <row r="114" spans="6:7">
      <c r="F114">
        <v>4221070</v>
      </c>
      <c r="G114">
        <v>15</v>
      </c>
    </row>
    <row r="115" spans="6:7">
      <c r="F115">
        <v>4221726</v>
      </c>
      <c r="G115">
        <v>24</v>
      </c>
    </row>
    <row r="116" spans="6:7">
      <c r="F116">
        <v>4223801</v>
      </c>
      <c r="G116">
        <v>35</v>
      </c>
    </row>
    <row r="117" spans="6:7">
      <c r="F117">
        <v>4228095</v>
      </c>
      <c r="G117">
        <v>25</v>
      </c>
    </row>
    <row r="118" spans="6:7">
      <c r="F118">
        <v>4258562</v>
      </c>
      <c r="G118">
        <v>11</v>
      </c>
    </row>
    <row r="119" spans="6:7">
      <c r="F119">
        <v>4661902</v>
      </c>
      <c r="G119">
        <v>14</v>
      </c>
    </row>
    <row r="120" spans="6:7">
      <c r="F120">
        <v>4677123</v>
      </c>
      <c r="G120">
        <v>13</v>
      </c>
    </row>
    <row r="121" spans="6:7">
      <c r="F121">
        <v>4716468</v>
      </c>
      <c r="G121">
        <v>20</v>
      </c>
    </row>
    <row r="122" spans="6:7">
      <c r="F122">
        <v>4716477</v>
      </c>
      <c r="G122">
        <v>24</v>
      </c>
    </row>
    <row r="123" spans="6:7">
      <c r="F123">
        <v>4673707</v>
      </c>
      <c r="G123">
        <v>20.6</v>
      </c>
    </row>
    <row r="124" spans="6:7">
      <c r="F124">
        <v>3127825</v>
      </c>
      <c r="G124">
        <v>14.2</v>
      </c>
    </row>
    <row r="125" spans="6:7">
      <c r="F125">
        <v>2654397</v>
      </c>
      <c r="G125">
        <v>25.2</v>
      </c>
    </row>
    <row r="126" spans="6:7">
      <c r="F126">
        <v>2286153</v>
      </c>
      <c r="G126">
        <v>15.8</v>
      </c>
    </row>
    <row r="127" spans="6:7">
      <c r="F127">
        <v>1221509</v>
      </c>
      <c r="G127">
        <v>20.6</v>
      </c>
    </row>
    <row r="128" spans="6:7">
      <c r="F128">
        <v>2467626</v>
      </c>
      <c r="G128">
        <v>15.1</v>
      </c>
    </row>
    <row r="129" spans="6:7">
      <c r="F129">
        <v>3118825</v>
      </c>
      <c r="G129">
        <v>20.6</v>
      </c>
    </row>
    <row r="130" spans="6:7">
      <c r="F130">
        <v>3801875</v>
      </c>
      <c r="G130">
        <v>15.1</v>
      </c>
    </row>
    <row r="131" spans="6:7">
      <c r="F131">
        <v>1064535</v>
      </c>
      <c r="G131">
        <v>24.5</v>
      </c>
    </row>
    <row r="132" spans="6:7">
      <c r="F132">
        <v>2417694</v>
      </c>
      <c r="G132">
        <v>23.6</v>
      </c>
    </row>
    <row r="133" spans="6:7">
      <c r="F133">
        <v>3127847</v>
      </c>
      <c r="G133">
        <v>21.8</v>
      </c>
    </row>
    <row r="134" spans="6:7">
      <c r="F134">
        <v>4673725</v>
      </c>
      <c r="G134">
        <v>20.6</v>
      </c>
    </row>
    <row r="135" spans="6:7">
      <c r="F135">
        <v>3788117</v>
      </c>
      <c r="G135">
        <v>23.6</v>
      </c>
    </row>
    <row r="136" spans="6:7">
      <c r="F136">
        <v>4398669</v>
      </c>
      <c r="G136">
        <v>14.7</v>
      </c>
    </row>
    <row r="137" spans="6:7">
      <c r="F137">
        <v>4398655</v>
      </c>
      <c r="G137">
        <v>20.8</v>
      </c>
    </row>
    <row r="138" spans="6:7">
      <c r="F138">
        <v>2654395</v>
      </c>
      <c r="G138">
        <v>14.7</v>
      </c>
    </row>
    <row r="139" spans="6:7">
      <c r="F139">
        <v>4673719</v>
      </c>
      <c r="G139">
        <v>20.6</v>
      </c>
    </row>
    <row r="140" spans="6:7">
      <c r="F140">
        <v>4398651</v>
      </c>
      <c r="G140">
        <v>20.8</v>
      </c>
    </row>
    <row r="141" spans="6:7">
      <c r="F141">
        <v>2498991</v>
      </c>
      <c r="G141">
        <v>28.9</v>
      </c>
    </row>
    <row r="142" spans="6:7">
      <c r="F142">
        <v>3132741</v>
      </c>
      <c r="G142">
        <v>23.8</v>
      </c>
    </row>
    <row r="143" spans="6:7">
      <c r="F143">
        <v>3137614</v>
      </c>
      <c r="G143">
        <v>14.2</v>
      </c>
    </row>
    <row r="144" spans="6:7">
      <c r="F144">
        <v>4673729</v>
      </c>
      <c r="G144">
        <v>20.6</v>
      </c>
    </row>
    <row r="145" spans="6:7">
      <c r="F145">
        <v>4398673</v>
      </c>
      <c r="G145">
        <v>14.7</v>
      </c>
    </row>
    <row r="146" spans="6:7">
      <c r="F146">
        <v>3132730</v>
      </c>
      <c r="G146">
        <v>14.2</v>
      </c>
    </row>
    <row r="147" spans="6:7">
      <c r="F147">
        <v>3137616</v>
      </c>
      <c r="G147">
        <v>14.2</v>
      </c>
    </row>
    <row r="148" spans="6:7">
      <c r="F148">
        <v>3788126</v>
      </c>
      <c r="G148">
        <v>23.6</v>
      </c>
    </row>
    <row r="149" spans="6:7">
      <c r="F149">
        <v>3801860</v>
      </c>
      <c r="G149">
        <v>15.1</v>
      </c>
    </row>
    <row r="150" spans="6:7">
      <c r="F150">
        <v>3935422</v>
      </c>
      <c r="G150">
        <v>14.2</v>
      </c>
    </row>
    <row r="151" spans="6:7">
      <c r="F151">
        <v>3132618</v>
      </c>
      <c r="G151">
        <v>21.6</v>
      </c>
    </row>
    <row r="152" spans="6:7">
      <c r="F152">
        <v>4398618</v>
      </c>
      <c r="G152">
        <v>26.3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2</vt:i4>
      </vt:variant>
    </vt:vector>
  </HeadingPairs>
  <TitlesOfParts>
    <vt:vector size="6" baseType="lpstr">
      <vt:lpstr>Tabelle1</vt:lpstr>
      <vt:lpstr>data</vt:lpstr>
      <vt:lpstr>add_data</vt:lpstr>
      <vt:lpstr>Tabelle3</vt:lpstr>
      <vt:lpstr>IsDigits</vt:lpstr>
      <vt:lpstr>IstNumbers</vt:lpstr>
    </vt:vector>
  </TitlesOfParts>
  <Company>Fraunhofer ISI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kockat</dc:creator>
  <cp:lastModifiedBy>kockat</cp:lastModifiedBy>
  <dcterms:created xsi:type="dcterms:W3CDTF">2015-07-10T14:55:26Z</dcterms:created>
  <dcterms:modified xsi:type="dcterms:W3CDTF">2015-07-13T18:32:58Z</dcterms:modified>
</cp:coreProperties>
</file>